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F:\code\github\ddt\doc\需求文件\财务报表\"/>
    </mc:Choice>
  </mc:AlternateContent>
  <bookViews>
    <workbookView xWindow="0" yWindow="0" windowWidth="28800" windowHeight="12540" tabRatio="945" activeTab="9"/>
  </bookViews>
  <sheets>
    <sheet name="总计总表" sheetId="1" r:id="rId1"/>
    <sheet name="成本货号统计" sheetId="17" r:id="rId2"/>
    <sheet name="总明细 源文件后台下" sheetId="2" r:id="rId3"/>
    <sheet name="服务费" sheetId="5" r:id="rId4"/>
    <sheet name="仓储费 源文件后台下" sheetId="3" r:id="rId5"/>
    <sheet name="广告费 源文件后台下" sheetId="4" r:id="rId6"/>
    <sheet name="FBA Customer Return Per Unit Fe" sheetId="13" r:id="rId7"/>
    <sheet name="Disposal Fee销毁费用-160.95" sheetId="14" r:id="rId8"/>
    <sheet name="优惠券-86.4" sheetId="15" r:id="rId9"/>
    <sheet name="早评-120" sheetId="16" r:id="rId10"/>
    <sheet name="9月销毁明细" sheetId="11" r:id="rId11"/>
    <sheet name="店铺SKU信息" sheetId="6" r:id="rId12"/>
    <sheet name="9.3成本表" sheetId="12" r:id="rId13"/>
    <sheet name="Sheet4" sheetId="18" r:id="rId14"/>
  </sheets>
  <definedNames>
    <definedName name="_xlnm._FilterDatabase" localSheetId="10" hidden="1">'9月销毁明细'!$A$1:$V$759</definedName>
    <definedName name="_xlnm._FilterDatabase" localSheetId="11" hidden="1">店铺SKU信息!$1:$1237</definedName>
    <definedName name="_xlnm._FilterDatabase" localSheetId="8" hidden="1">'优惠券-86.4'!$A$1:$D$95</definedName>
    <definedName name="_xlnm._FilterDatabase" localSheetId="0" hidden="1">总计总表!$A$6:$CL$1242</definedName>
    <definedName name="_xlnm._FilterDatabase" localSheetId="2" hidden="1">'总明细 源文件后台下'!$A$8:$W$2074</definedName>
  </definedNames>
  <calcPr calcId="152511"/>
</workbook>
</file>

<file path=xl/calcChain.xml><?xml version="1.0" encoding="utf-8"?>
<calcChain xmlns="http://schemas.openxmlformats.org/spreadsheetml/2006/main">
  <c r="AX7" i="1" l="1"/>
  <c r="AV7" i="1"/>
  <c r="AL7" i="1"/>
  <c r="AK7" i="1"/>
  <c r="I7" i="1"/>
  <c r="L639" i="12"/>
  <c r="L638" i="12"/>
  <c r="L637" i="12"/>
  <c r="L636" i="12"/>
  <c r="L635" i="12"/>
  <c r="L634" i="12"/>
  <c r="L633" i="12"/>
  <c r="L632" i="12"/>
  <c r="L631" i="12"/>
  <c r="L630" i="12"/>
  <c r="L629" i="12"/>
  <c r="L628" i="12"/>
  <c r="N625" i="12"/>
  <c r="G625" i="12"/>
  <c r="A625" i="12"/>
  <c r="N624" i="12"/>
  <c r="G624" i="12"/>
  <c r="A624" i="12"/>
  <c r="N623" i="12"/>
  <c r="G623" i="12"/>
  <c r="A623" i="12" s="1"/>
  <c r="N622" i="12"/>
  <c r="G622" i="12"/>
  <c r="A622" i="12"/>
  <c r="N621" i="12"/>
  <c r="N620" i="12"/>
  <c r="G620" i="12"/>
  <c r="N619" i="12"/>
  <c r="G619" i="12"/>
  <c r="A619" i="12"/>
  <c r="N618" i="12"/>
  <c r="G618" i="12"/>
  <c r="A618" i="12" s="1"/>
  <c r="N617" i="12"/>
  <c r="G617" i="12"/>
  <c r="A617" i="12" s="1"/>
  <c r="N616" i="12"/>
  <c r="G616" i="12"/>
  <c r="A616" i="12" s="1"/>
  <c r="N615" i="12"/>
  <c r="G615" i="12"/>
  <c r="A615" i="12"/>
  <c r="N614" i="12"/>
  <c r="G614" i="12"/>
  <c r="A614" i="12" s="1"/>
  <c r="N613" i="12"/>
  <c r="G613" i="12"/>
  <c r="A613" i="12" s="1"/>
  <c r="N612" i="12"/>
  <c r="G612" i="12"/>
  <c r="A612" i="12" s="1"/>
  <c r="N611" i="12"/>
  <c r="G611" i="12"/>
  <c r="A611" i="12"/>
  <c r="N610" i="12"/>
  <c r="G610" i="12"/>
  <c r="A610" i="12" s="1"/>
  <c r="N609" i="12"/>
  <c r="G609" i="12"/>
  <c r="A609" i="12" s="1"/>
  <c r="N608" i="12"/>
  <c r="G608" i="12"/>
  <c r="A608" i="12"/>
  <c r="N607" i="12"/>
  <c r="G607" i="12"/>
  <c r="A607" i="12"/>
  <c r="N606" i="12"/>
  <c r="G606" i="12"/>
  <c r="A606" i="12" s="1"/>
  <c r="G605" i="12"/>
  <c r="B605" i="12" s="1"/>
  <c r="G604" i="12"/>
  <c r="B604" i="12" s="1"/>
  <c r="G603" i="12"/>
  <c r="B603" i="12" s="1"/>
  <c r="G602" i="12"/>
  <c r="B602" i="12" s="1"/>
  <c r="G601" i="12"/>
  <c r="B601" i="12"/>
  <c r="G600" i="12"/>
  <c r="B600" i="12" s="1"/>
  <c r="G599" i="12"/>
  <c r="B599" i="12"/>
  <c r="G598" i="12"/>
  <c r="B598" i="12" s="1"/>
  <c r="G597" i="12"/>
  <c r="B597" i="12" s="1"/>
  <c r="G596" i="12"/>
  <c r="B596" i="12" s="1"/>
  <c r="G595" i="12"/>
  <c r="B595" i="12" s="1"/>
  <c r="G594" i="12"/>
  <c r="B594" i="12" s="1"/>
  <c r="G593" i="12"/>
  <c r="B593" i="12" s="1"/>
  <c r="G592" i="12"/>
  <c r="B592" i="12" s="1"/>
  <c r="G591" i="12"/>
  <c r="B591" i="12"/>
  <c r="G590" i="12"/>
  <c r="B590" i="12" s="1"/>
  <c r="G589" i="12"/>
  <c r="B589" i="12" s="1"/>
  <c r="G588" i="12"/>
  <c r="B588" i="12" s="1"/>
  <c r="G587" i="12"/>
  <c r="B587" i="12" s="1"/>
  <c r="G586" i="12"/>
  <c r="B586" i="12" s="1"/>
  <c r="G585" i="12"/>
  <c r="B585" i="12"/>
  <c r="G584" i="12"/>
  <c r="B584" i="12" s="1"/>
  <c r="G583" i="12"/>
  <c r="B583" i="12"/>
  <c r="G582" i="12"/>
  <c r="B582" i="12" s="1"/>
  <c r="G581" i="12"/>
  <c r="B581" i="12" s="1"/>
  <c r="G580" i="12"/>
  <c r="B580" i="12" s="1"/>
  <c r="G579" i="12"/>
  <c r="B579" i="12" s="1"/>
  <c r="G578" i="12"/>
  <c r="B578" i="12" s="1"/>
  <c r="G577" i="12"/>
  <c r="B577" i="12" s="1"/>
  <c r="G576" i="12"/>
  <c r="B576" i="12" s="1"/>
  <c r="G575" i="12"/>
  <c r="B575" i="12"/>
  <c r="G574" i="12"/>
  <c r="B574" i="12" s="1"/>
  <c r="G573" i="12"/>
  <c r="B573" i="12" s="1"/>
  <c r="G572" i="12"/>
  <c r="B572" i="12" s="1"/>
  <c r="G571" i="12"/>
  <c r="B571" i="12" s="1"/>
  <c r="G570" i="12"/>
  <c r="B570" i="12" s="1"/>
  <c r="G569" i="12"/>
  <c r="B569" i="12"/>
  <c r="G568" i="12"/>
  <c r="B568" i="12" s="1"/>
  <c r="G567" i="12"/>
  <c r="B567" i="12"/>
  <c r="G566" i="12"/>
  <c r="B566" i="12" s="1"/>
  <c r="G565" i="12"/>
  <c r="B565" i="12" s="1"/>
  <c r="G564" i="12"/>
  <c r="B564" i="12" s="1"/>
  <c r="G563" i="12"/>
  <c r="B563" i="12" s="1"/>
  <c r="G562" i="12"/>
  <c r="B562" i="12" s="1"/>
  <c r="G561" i="12"/>
  <c r="B561" i="12" s="1"/>
  <c r="G560" i="12"/>
  <c r="B560" i="12" s="1"/>
  <c r="G559" i="12"/>
  <c r="B559" i="12"/>
  <c r="G558" i="12"/>
  <c r="B558" i="12" s="1"/>
  <c r="G556" i="12"/>
  <c r="B556" i="12" s="1"/>
  <c r="G555" i="12"/>
  <c r="B555" i="12" s="1"/>
  <c r="G554" i="12"/>
  <c r="B554" i="12" s="1"/>
  <c r="G553" i="12"/>
  <c r="B553" i="12" s="1"/>
  <c r="G552" i="12"/>
  <c r="B552" i="12"/>
  <c r="G551" i="12"/>
  <c r="B551" i="12" s="1"/>
  <c r="G550" i="12"/>
  <c r="B550" i="12"/>
  <c r="G549" i="12"/>
  <c r="B549" i="12" s="1"/>
  <c r="G548" i="12"/>
  <c r="B548" i="12" s="1"/>
  <c r="G547" i="12"/>
  <c r="B547" i="12" s="1"/>
  <c r="G546" i="12"/>
  <c r="B546" i="12" s="1"/>
  <c r="G545" i="12"/>
  <c r="B545" i="12" s="1"/>
  <c r="G544" i="12"/>
  <c r="B544" i="12" s="1"/>
  <c r="G543" i="12"/>
  <c r="B543" i="12" s="1"/>
  <c r="G542" i="12"/>
  <c r="B542" i="12"/>
  <c r="G541" i="12"/>
  <c r="B541" i="12" s="1"/>
  <c r="G540" i="12"/>
  <c r="B540" i="12" s="1"/>
  <c r="G539" i="12"/>
  <c r="B539" i="12" s="1"/>
  <c r="G538" i="12"/>
  <c r="B538" i="12" s="1"/>
  <c r="G537" i="12"/>
  <c r="B537" i="12" s="1"/>
  <c r="G536" i="12"/>
  <c r="B536" i="12"/>
  <c r="G535" i="12"/>
  <c r="B535" i="12" s="1"/>
  <c r="G534" i="12"/>
  <c r="B534" i="12"/>
  <c r="G533" i="12"/>
  <c r="B533" i="12" s="1"/>
  <c r="G532" i="12"/>
  <c r="B532" i="12" s="1"/>
  <c r="G531" i="12"/>
  <c r="B531" i="12" s="1"/>
  <c r="G530" i="12"/>
  <c r="B530" i="12" s="1"/>
  <c r="G529" i="12"/>
  <c r="B529" i="12" s="1"/>
  <c r="G528" i="12"/>
  <c r="B528" i="12" s="1"/>
  <c r="G527" i="12"/>
  <c r="B527" i="12" s="1"/>
  <c r="G526" i="12"/>
  <c r="B526" i="12"/>
  <c r="G525" i="12"/>
  <c r="B525" i="12" s="1"/>
  <c r="G524" i="12"/>
  <c r="B524" i="12" s="1"/>
  <c r="G523" i="12"/>
  <c r="B523" i="12" s="1"/>
  <c r="G522" i="12"/>
  <c r="B522" i="12" s="1"/>
  <c r="G521" i="12"/>
  <c r="B521" i="12" s="1"/>
  <c r="G520" i="12"/>
  <c r="B520" i="12"/>
  <c r="G519" i="12"/>
  <c r="B519" i="12" s="1"/>
  <c r="G518" i="12"/>
  <c r="B518" i="12"/>
  <c r="G517" i="12"/>
  <c r="B517" i="12" s="1"/>
  <c r="G516" i="12"/>
  <c r="B516" i="12" s="1"/>
  <c r="G515" i="12"/>
  <c r="B515" i="12" s="1"/>
  <c r="G514" i="12"/>
  <c r="B514" i="12" s="1"/>
  <c r="G513" i="12"/>
  <c r="B513" i="12" s="1"/>
  <c r="G512" i="12"/>
  <c r="B512" i="12" s="1"/>
  <c r="G511" i="12"/>
  <c r="B511" i="12" s="1"/>
  <c r="G510" i="12"/>
  <c r="B510" i="12"/>
  <c r="G509" i="12"/>
  <c r="B509" i="12" s="1"/>
  <c r="G508" i="12"/>
  <c r="B508" i="12" s="1"/>
  <c r="G507" i="12"/>
  <c r="B507" i="12" s="1"/>
  <c r="G506" i="12"/>
  <c r="B506" i="12" s="1"/>
  <c r="G505" i="12"/>
  <c r="B505" i="12" s="1"/>
  <c r="G504" i="12"/>
  <c r="B504" i="12"/>
  <c r="G503" i="12"/>
  <c r="B503" i="12" s="1"/>
  <c r="G502" i="12"/>
  <c r="B502" i="12"/>
  <c r="G501" i="12"/>
  <c r="B501" i="12" s="1"/>
  <c r="G500" i="12"/>
  <c r="B500" i="12" s="1"/>
  <c r="G499" i="12"/>
  <c r="B499" i="12" s="1"/>
  <c r="G498" i="12"/>
  <c r="B498" i="12" s="1"/>
  <c r="G497" i="12"/>
  <c r="B497" i="12" s="1"/>
  <c r="G496" i="12"/>
  <c r="B496" i="12" s="1"/>
  <c r="G495" i="12"/>
  <c r="B495" i="12" s="1"/>
  <c r="G494" i="12"/>
  <c r="B494" i="12"/>
  <c r="G493" i="12"/>
  <c r="B493" i="12" s="1"/>
  <c r="G492" i="12"/>
  <c r="B492" i="12" s="1"/>
  <c r="G491" i="12"/>
  <c r="B491" i="12" s="1"/>
  <c r="G490" i="12"/>
  <c r="B490" i="12" s="1"/>
  <c r="G489" i="12"/>
  <c r="B489" i="12" s="1"/>
  <c r="G488" i="12"/>
  <c r="B488" i="12"/>
  <c r="G487" i="12"/>
  <c r="B487" i="12" s="1"/>
  <c r="G486" i="12"/>
  <c r="B486" i="12"/>
  <c r="G485" i="12"/>
  <c r="B485" i="12" s="1"/>
  <c r="G484" i="12"/>
  <c r="B484" i="12" s="1"/>
  <c r="G483" i="12"/>
  <c r="B483" i="12" s="1"/>
  <c r="G482" i="12"/>
  <c r="B482" i="12" s="1"/>
  <c r="G481" i="12"/>
  <c r="B481" i="12" s="1"/>
  <c r="G480" i="12"/>
  <c r="B480" i="12" s="1"/>
  <c r="G479" i="12"/>
  <c r="B479" i="12" s="1"/>
  <c r="G478" i="12"/>
  <c r="B478" i="12"/>
  <c r="G477" i="12"/>
  <c r="B477" i="12" s="1"/>
  <c r="G476" i="12"/>
  <c r="B476" i="12" s="1"/>
  <c r="G475" i="12"/>
  <c r="B475" i="12" s="1"/>
  <c r="G474" i="12"/>
  <c r="B474" i="12" s="1"/>
  <c r="G473" i="12"/>
  <c r="B473" i="12" s="1"/>
  <c r="G472" i="12"/>
  <c r="B472" i="12"/>
  <c r="G471" i="12"/>
  <c r="B471" i="12" s="1"/>
  <c r="G470" i="12"/>
  <c r="B470" i="12"/>
  <c r="G469" i="12"/>
  <c r="B469" i="12" s="1"/>
  <c r="G468" i="12"/>
  <c r="B468" i="12" s="1"/>
  <c r="G467" i="12"/>
  <c r="B467" i="12" s="1"/>
  <c r="G466" i="12"/>
  <c r="B466" i="12" s="1"/>
  <c r="G465" i="12"/>
  <c r="B465" i="12" s="1"/>
  <c r="G464" i="12"/>
  <c r="B464" i="12" s="1"/>
  <c r="G463" i="12"/>
  <c r="B463" i="12" s="1"/>
  <c r="G462" i="12"/>
  <c r="B462" i="12"/>
  <c r="G461" i="12"/>
  <c r="B461" i="12" s="1"/>
  <c r="G460" i="12"/>
  <c r="B460" i="12" s="1"/>
  <c r="G459" i="12"/>
  <c r="B459" i="12" s="1"/>
  <c r="G458" i="12"/>
  <c r="B458" i="12" s="1"/>
  <c r="G457" i="12"/>
  <c r="B457" i="12" s="1"/>
  <c r="G456" i="12"/>
  <c r="B456" i="12"/>
  <c r="G455" i="12"/>
  <c r="B455" i="12" s="1"/>
  <c r="G454" i="12"/>
  <c r="B454" i="12"/>
  <c r="G453" i="12"/>
  <c r="B453" i="12" s="1"/>
  <c r="G452" i="12"/>
  <c r="B452" i="12" s="1"/>
  <c r="G451" i="12"/>
  <c r="B451" i="12" s="1"/>
  <c r="G450" i="12"/>
  <c r="B450" i="12" s="1"/>
  <c r="G449" i="12"/>
  <c r="B449" i="12" s="1"/>
  <c r="G448" i="12"/>
  <c r="B448" i="12" s="1"/>
  <c r="G447" i="12"/>
  <c r="B447" i="12" s="1"/>
  <c r="G446" i="12"/>
  <c r="B446" i="12"/>
  <c r="G445" i="12"/>
  <c r="B445" i="12" s="1"/>
  <c r="G444" i="12"/>
  <c r="B444" i="12" s="1"/>
  <c r="G443" i="12"/>
  <c r="B443" i="12"/>
  <c r="G442" i="12"/>
  <c r="B442" i="12" s="1"/>
  <c r="G441" i="12"/>
  <c r="B441" i="12"/>
  <c r="K440" i="12"/>
  <c r="G440" i="12"/>
  <c r="B440" i="12"/>
  <c r="K439" i="12"/>
  <c r="G439" i="12"/>
  <c r="B439" i="12" s="1"/>
  <c r="K438" i="12"/>
  <c r="G438" i="12"/>
  <c r="K437" i="12"/>
  <c r="G437" i="12"/>
  <c r="B437" i="12" s="1"/>
  <c r="K436" i="12"/>
  <c r="G436" i="12"/>
  <c r="B436" i="12"/>
  <c r="K435" i="12"/>
  <c r="G435" i="12"/>
  <c r="K434" i="12"/>
  <c r="G434" i="12"/>
  <c r="B434" i="12" s="1"/>
  <c r="K433" i="12"/>
  <c r="G433" i="12"/>
  <c r="B433" i="12"/>
  <c r="K432" i="12"/>
  <c r="G432" i="12"/>
  <c r="B432" i="12"/>
  <c r="K431" i="12"/>
  <c r="G431" i="12"/>
  <c r="B431" i="12" s="1"/>
  <c r="K430" i="12"/>
  <c r="G430" i="12"/>
  <c r="K429" i="12"/>
  <c r="G429" i="12"/>
  <c r="B429" i="12" s="1"/>
  <c r="K428" i="12"/>
  <c r="G428" i="12"/>
  <c r="B428" i="12"/>
  <c r="K427" i="12"/>
  <c r="G427" i="12"/>
  <c r="K426" i="12"/>
  <c r="G426" i="12"/>
  <c r="K425" i="12"/>
  <c r="G425" i="12"/>
  <c r="K424" i="12"/>
  <c r="G424" i="12"/>
  <c r="K423" i="12"/>
  <c r="G423" i="12"/>
  <c r="K422" i="12"/>
  <c r="G422" i="12"/>
  <c r="K421" i="12"/>
  <c r="G421" i="12"/>
  <c r="K420" i="12"/>
  <c r="G420" i="12"/>
  <c r="K419" i="12"/>
  <c r="G419" i="12"/>
  <c r="K418" i="12"/>
  <c r="G418" i="12"/>
  <c r="K417" i="12"/>
  <c r="G417" i="12"/>
  <c r="K416" i="12"/>
  <c r="G416" i="12"/>
  <c r="K415" i="12"/>
  <c r="G415" i="12"/>
  <c r="K414" i="12"/>
  <c r="G414" i="12"/>
  <c r="B414" i="12" s="1"/>
  <c r="K413" i="12"/>
  <c r="G413" i="12"/>
  <c r="B413" i="12"/>
  <c r="K412" i="12"/>
  <c r="G412" i="12"/>
  <c r="B412" i="12"/>
  <c r="K411" i="12"/>
  <c r="G411" i="12"/>
  <c r="B411" i="12" s="1"/>
  <c r="K410" i="12"/>
  <c r="G410" i="12"/>
  <c r="K409" i="12"/>
  <c r="G409" i="12"/>
  <c r="B409" i="12" s="1"/>
  <c r="K408" i="12"/>
  <c r="G408" i="12"/>
  <c r="B408" i="12"/>
  <c r="K407" i="12"/>
  <c r="G407" i="12"/>
  <c r="K406" i="12"/>
  <c r="G406" i="12"/>
  <c r="B406" i="12" s="1"/>
  <c r="K405" i="12"/>
  <c r="G405" i="12"/>
  <c r="B405" i="12"/>
  <c r="K404" i="12"/>
  <c r="G404" i="12"/>
  <c r="B404" i="12"/>
  <c r="K403" i="12"/>
  <c r="G403" i="12"/>
  <c r="B403" i="12" s="1"/>
  <c r="K402" i="12"/>
  <c r="G402" i="12"/>
  <c r="K401" i="12"/>
  <c r="G401" i="12"/>
  <c r="B401" i="12" s="1"/>
  <c r="K400" i="12"/>
  <c r="G400" i="12"/>
  <c r="B400" i="12"/>
  <c r="K399" i="12"/>
  <c r="G399" i="12"/>
  <c r="K398" i="12"/>
  <c r="G398" i="12"/>
  <c r="B398" i="12" s="1"/>
  <c r="K397" i="12"/>
  <c r="G397" i="12"/>
  <c r="B397" i="12"/>
  <c r="K396" i="12"/>
  <c r="G396" i="12"/>
  <c r="B396" i="12"/>
  <c r="K395" i="12"/>
  <c r="G395" i="12"/>
  <c r="B395" i="12" s="1"/>
  <c r="K394" i="12"/>
  <c r="G394" i="12"/>
  <c r="K393" i="12"/>
  <c r="G393" i="12"/>
  <c r="B393" i="12" s="1"/>
  <c r="K392" i="12"/>
  <c r="G392" i="12"/>
  <c r="B392" i="12"/>
  <c r="K391" i="12"/>
  <c r="G391" i="12"/>
  <c r="K390" i="12"/>
  <c r="G390" i="12"/>
  <c r="B390" i="12" s="1"/>
  <c r="K389" i="12"/>
  <c r="G389" i="12"/>
  <c r="B389" i="12"/>
  <c r="K388" i="12"/>
  <c r="G388" i="12"/>
  <c r="B388" i="12"/>
  <c r="K387" i="12"/>
  <c r="G387" i="12"/>
  <c r="B387" i="12" s="1"/>
  <c r="K386" i="12"/>
  <c r="G386" i="12"/>
  <c r="K385" i="12"/>
  <c r="G385" i="12"/>
  <c r="B385" i="12" s="1"/>
  <c r="K384" i="12"/>
  <c r="G384" i="12"/>
  <c r="B384" i="12"/>
  <c r="K383" i="12"/>
  <c r="G383" i="12"/>
  <c r="K382" i="12"/>
  <c r="G382" i="12"/>
  <c r="B382" i="12" s="1"/>
  <c r="K381" i="12"/>
  <c r="G381" i="12"/>
  <c r="B381" i="12"/>
  <c r="K380" i="12"/>
  <c r="G380" i="12"/>
  <c r="B380" i="12"/>
  <c r="K379" i="12"/>
  <c r="G379" i="12"/>
  <c r="B379" i="12" s="1"/>
  <c r="K378" i="12"/>
  <c r="G378" i="12"/>
  <c r="K377" i="12"/>
  <c r="G377" i="12"/>
  <c r="B377" i="12" s="1"/>
  <c r="K376" i="12"/>
  <c r="G376" i="12"/>
  <c r="B376" i="12"/>
  <c r="K375" i="12"/>
  <c r="G375" i="12"/>
  <c r="K374" i="12"/>
  <c r="G374" i="12"/>
  <c r="B374" i="12" s="1"/>
  <c r="K373" i="12"/>
  <c r="G373" i="12"/>
  <c r="B373" i="12"/>
  <c r="K372" i="12"/>
  <c r="G372" i="12"/>
  <c r="B372" i="12"/>
  <c r="K371" i="12"/>
  <c r="G371" i="12"/>
  <c r="B371" i="12" s="1"/>
  <c r="K370" i="12"/>
  <c r="G370" i="12"/>
  <c r="B370" i="12" s="1"/>
  <c r="K369" i="12"/>
  <c r="G369" i="12"/>
  <c r="B369" i="12" s="1"/>
  <c r="K368" i="12"/>
  <c r="G368" i="12"/>
  <c r="B368" i="12"/>
  <c r="K367" i="12"/>
  <c r="G367" i="12"/>
  <c r="B367" i="12" s="1"/>
  <c r="K366" i="12"/>
  <c r="G366" i="12"/>
  <c r="B366" i="12" s="1"/>
  <c r="K365" i="12"/>
  <c r="G365" i="12"/>
  <c r="B365" i="12"/>
  <c r="K364" i="12"/>
  <c r="G364" i="12"/>
  <c r="B364" i="12"/>
  <c r="K363" i="12"/>
  <c r="G363" i="12"/>
  <c r="B363" i="12" s="1"/>
  <c r="K362" i="12"/>
  <c r="G362" i="12"/>
  <c r="B362" i="12" s="1"/>
  <c r="K361" i="12"/>
  <c r="G361" i="12"/>
  <c r="B361" i="12" s="1"/>
  <c r="K360" i="12"/>
  <c r="G360" i="12"/>
  <c r="B360" i="12"/>
  <c r="K359" i="12"/>
  <c r="G359" i="12"/>
  <c r="B359" i="12" s="1"/>
  <c r="K358" i="12"/>
  <c r="G358" i="12"/>
  <c r="B358" i="12" s="1"/>
  <c r="K357" i="12"/>
  <c r="G357" i="12"/>
  <c r="B357" i="12"/>
  <c r="K356" i="12"/>
  <c r="G356" i="12"/>
  <c r="B356" i="12"/>
  <c r="K355" i="12"/>
  <c r="G355" i="12"/>
  <c r="B355" i="12" s="1"/>
  <c r="K354" i="12"/>
  <c r="G354" i="12"/>
  <c r="B354" i="12" s="1"/>
  <c r="K353" i="12"/>
  <c r="G353" i="12"/>
  <c r="B353" i="12" s="1"/>
  <c r="K352" i="12"/>
  <c r="G352" i="12"/>
  <c r="B352" i="12"/>
  <c r="K351" i="12"/>
  <c r="G351" i="12"/>
  <c r="B351" i="12" s="1"/>
  <c r="K350" i="12"/>
  <c r="G350" i="12"/>
  <c r="B350" i="12" s="1"/>
  <c r="K349" i="12"/>
  <c r="G349" i="12"/>
  <c r="B349" i="12"/>
  <c r="K348" i="12"/>
  <c r="G348" i="12"/>
  <c r="B348" i="12"/>
  <c r="K347" i="12"/>
  <c r="G347" i="12"/>
  <c r="B347" i="12" s="1"/>
  <c r="K346" i="12"/>
  <c r="G346" i="12"/>
  <c r="B346" i="12" s="1"/>
  <c r="K345" i="12"/>
  <c r="G345" i="12"/>
  <c r="B345" i="12" s="1"/>
  <c r="K344" i="12"/>
  <c r="G344" i="12"/>
  <c r="B344" i="12"/>
  <c r="K343" i="12"/>
  <c r="G343" i="12"/>
  <c r="B343" i="12" s="1"/>
  <c r="K342" i="12"/>
  <c r="G342" i="12"/>
  <c r="B342" i="12" s="1"/>
  <c r="K341" i="12"/>
  <c r="G341" i="12"/>
  <c r="B341" i="12"/>
  <c r="K340" i="12"/>
  <c r="G340" i="12"/>
  <c r="B340" i="12"/>
  <c r="K339" i="12"/>
  <c r="G339" i="12"/>
  <c r="B339" i="12" s="1"/>
  <c r="K338" i="12"/>
  <c r="G338" i="12"/>
  <c r="B338" i="12" s="1"/>
  <c r="K337" i="12"/>
  <c r="G337" i="12"/>
  <c r="B337" i="12" s="1"/>
  <c r="K336" i="12"/>
  <c r="G336" i="12"/>
  <c r="B336" i="12"/>
  <c r="K335" i="12"/>
  <c r="G335" i="12"/>
  <c r="B335" i="12" s="1"/>
  <c r="K334" i="12"/>
  <c r="G334" i="12"/>
  <c r="B334" i="12" s="1"/>
  <c r="K333" i="12"/>
  <c r="G333" i="12"/>
  <c r="B333" i="12"/>
  <c r="K332" i="12"/>
  <c r="G332" i="12"/>
  <c r="B332" i="12"/>
  <c r="K331" i="12"/>
  <c r="G331" i="12"/>
  <c r="B331" i="12" s="1"/>
  <c r="K330" i="12"/>
  <c r="G330" i="12"/>
  <c r="B330" i="12" s="1"/>
  <c r="K329" i="12"/>
  <c r="G329" i="12"/>
  <c r="B329" i="12" s="1"/>
  <c r="K328" i="12"/>
  <c r="G328" i="12"/>
  <c r="B328" i="12"/>
  <c r="K327" i="12"/>
  <c r="G327" i="12"/>
  <c r="B327" i="12" s="1"/>
  <c r="K326" i="12"/>
  <c r="G326" i="12"/>
  <c r="B326" i="12" s="1"/>
  <c r="K325" i="12"/>
  <c r="G325" i="12"/>
  <c r="B325" i="12"/>
  <c r="K324" i="12"/>
  <c r="G324" i="12"/>
  <c r="B324" i="12"/>
  <c r="K323" i="12"/>
  <c r="G323" i="12"/>
  <c r="B323" i="12" s="1"/>
  <c r="K322" i="12"/>
  <c r="G322" i="12"/>
  <c r="B322" i="12" s="1"/>
  <c r="K321" i="12"/>
  <c r="G321" i="12"/>
  <c r="B321" i="12" s="1"/>
  <c r="K320" i="12"/>
  <c r="G320" i="12"/>
  <c r="B320" i="12"/>
  <c r="K319" i="12"/>
  <c r="G319" i="12"/>
  <c r="B319" i="12" s="1"/>
  <c r="K318" i="12"/>
  <c r="G318" i="12"/>
  <c r="B318" i="12" s="1"/>
  <c r="K317" i="12"/>
  <c r="G317" i="12"/>
  <c r="B317" i="12"/>
  <c r="K316" i="12"/>
  <c r="G316" i="12"/>
  <c r="B316" i="12"/>
  <c r="K315" i="12"/>
  <c r="G315" i="12"/>
  <c r="B315" i="12" s="1"/>
  <c r="K314" i="12"/>
  <c r="G314" i="12"/>
  <c r="B314" i="12" s="1"/>
  <c r="K313" i="12"/>
  <c r="G313" i="12"/>
  <c r="B313" i="12" s="1"/>
  <c r="K312" i="12"/>
  <c r="G312" i="12"/>
  <c r="B312" i="12"/>
  <c r="K311" i="12"/>
  <c r="G311" i="12"/>
  <c r="B311" i="12" s="1"/>
  <c r="K310" i="12"/>
  <c r="G310" i="12"/>
  <c r="B310" i="12" s="1"/>
  <c r="K309" i="12"/>
  <c r="G309" i="12"/>
  <c r="B309" i="12"/>
  <c r="K308" i="12"/>
  <c r="G308" i="12"/>
  <c r="B308" i="12"/>
  <c r="K307" i="12"/>
  <c r="G307" i="12"/>
  <c r="B307" i="12" s="1"/>
  <c r="K306" i="12"/>
  <c r="G306" i="12"/>
  <c r="B306" i="12" s="1"/>
  <c r="K305" i="12"/>
  <c r="G305" i="12"/>
  <c r="B305" i="12" s="1"/>
  <c r="K304" i="12"/>
  <c r="G304" i="12"/>
  <c r="B304" i="12"/>
  <c r="K303" i="12"/>
  <c r="G303" i="12"/>
  <c r="B303" i="12" s="1"/>
  <c r="K302" i="12"/>
  <c r="G302" i="12"/>
  <c r="B302" i="12" s="1"/>
  <c r="K301" i="12"/>
  <c r="G301" i="12"/>
  <c r="B301" i="12"/>
  <c r="K300" i="12"/>
  <c r="G300" i="12"/>
  <c r="B300" i="12"/>
  <c r="K299" i="12"/>
  <c r="G299" i="12"/>
  <c r="B299" i="12" s="1"/>
  <c r="K298" i="12"/>
  <c r="G298" i="12"/>
  <c r="B298" i="12" s="1"/>
  <c r="K297" i="12"/>
  <c r="G297" i="12"/>
  <c r="B297" i="12" s="1"/>
  <c r="K296" i="12"/>
  <c r="G296" i="12"/>
  <c r="B296" i="12"/>
  <c r="K295" i="12"/>
  <c r="G295" i="12"/>
  <c r="B295" i="12" s="1"/>
  <c r="K294" i="12"/>
  <c r="G294" i="12"/>
  <c r="B294" i="12" s="1"/>
  <c r="K293" i="12"/>
  <c r="G293" i="12"/>
  <c r="B293" i="12"/>
  <c r="K292" i="12"/>
  <c r="G292" i="12"/>
  <c r="B292" i="12"/>
  <c r="K291" i="12"/>
  <c r="G291" i="12"/>
  <c r="B291" i="12" s="1"/>
  <c r="K290" i="12"/>
  <c r="G290" i="12"/>
  <c r="B290" i="12" s="1"/>
  <c r="K289" i="12"/>
  <c r="G289" i="12"/>
  <c r="B289" i="12" s="1"/>
  <c r="K288" i="12"/>
  <c r="G288" i="12"/>
  <c r="B288" i="12"/>
  <c r="K287" i="12"/>
  <c r="G287" i="12"/>
  <c r="B287" i="12" s="1"/>
  <c r="K286" i="12"/>
  <c r="G286" i="12"/>
  <c r="B286" i="12" s="1"/>
  <c r="K285" i="12"/>
  <c r="G285" i="12"/>
  <c r="B285" i="12"/>
  <c r="K284" i="12"/>
  <c r="G284" i="12"/>
  <c r="B284" i="12"/>
  <c r="K283" i="12"/>
  <c r="G283" i="12"/>
  <c r="B283" i="12" s="1"/>
  <c r="K282" i="12"/>
  <c r="G282" i="12"/>
  <c r="B282" i="12" s="1"/>
  <c r="K281" i="12"/>
  <c r="G281" i="12"/>
  <c r="B281" i="12" s="1"/>
  <c r="K280" i="12"/>
  <c r="G280" i="12"/>
  <c r="B280" i="12"/>
  <c r="K279" i="12"/>
  <c r="G279" i="12"/>
  <c r="B279" i="12" s="1"/>
  <c r="K278" i="12"/>
  <c r="G278" i="12"/>
  <c r="B278" i="12" s="1"/>
  <c r="K277" i="12"/>
  <c r="G277" i="12"/>
  <c r="B277" i="12"/>
  <c r="K276" i="12"/>
  <c r="G276" i="12"/>
  <c r="B276" i="12"/>
  <c r="K275" i="12"/>
  <c r="G275" i="12"/>
  <c r="B275" i="12" s="1"/>
  <c r="K274" i="12"/>
  <c r="G274" i="12"/>
  <c r="B274" i="12" s="1"/>
  <c r="K273" i="12"/>
  <c r="G273" i="12"/>
  <c r="B273" i="12" s="1"/>
  <c r="K272" i="12"/>
  <c r="G272" i="12"/>
  <c r="B272" i="12"/>
  <c r="K271" i="12"/>
  <c r="G271" i="12"/>
  <c r="B271" i="12" s="1"/>
  <c r="K270" i="12"/>
  <c r="G270" i="12"/>
  <c r="B270" i="12" s="1"/>
  <c r="K269" i="12"/>
  <c r="G269" i="12"/>
  <c r="B269" i="12"/>
  <c r="K268" i="12"/>
  <c r="G268" i="12"/>
  <c r="B268" i="12"/>
  <c r="K267" i="12"/>
  <c r="G267" i="12"/>
  <c r="B267" i="12" s="1"/>
  <c r="K266" i="12"/>
  <c r="G266" i="12"/>
  <c r="B266" i="12" s="1"/>
  <c r="K265" i="12"/>
  <c r="G265" i="12"/>
  <c r="B265" i="12" s="1"/>
  <c r="K264" i="12"/>
  <c r="G264" i="12"/>
  <c r="B264" i="12"/>
  <c r="K263" i="12"/>
  <c r="G263" i="12"/>
  <c r="B263" i="12" s="1"/>
  <c r="K262" i="12"/>
  <c r="G262" i="12"/>
  <c r="B262" i="12" s="1"/>
  <c r="K261" i="12"/>
  <c r="G261" i="12"/>
  <c r="B261" i="12"/>
  <c r="K260" i="12"/>
  <c r="G260" i="12"/>
  <c r="B260" i="12"/>
  <c r="K259" i="12"/>
  <c r="G259" i="12"/>
  <c r="B259" i="12" s="1"/>
  <c r="K258" i="12"/>
  <c r="G258" i="12"/>
  <c r="B258" i="12" s="1"/>
  <c r="K257" i="12"/>
  <c r="G257" i="12"/>
  <c r="B257" i="12" s="1"/>
  <c r="K256" i="12"/>
  <c r="G256" i="12"/>
  <c r="B256" i="12"/>
  <c r="K255" i="12"/>
  <c r="G255" i="12"/>
  <c r="B255" i="12" s="1"/>
  <c r="K254" i="12"/>
  <c r="G254" i="12"/>
  <c r="B254" i="12" s="1"/>
  <c r="K253" i="12"/>
  <c r="G253" i="12"/>
  <c r="B253" i="12"/>
  <c r="K252" i="12"/>
  <c r="G252" i="12"/>
  <c r="B252" i="12"/>
  <c r="K251" i="12"/>
  <c r="G251" i="12"/>
  <c r="B251" i="12" s="1"/>
  <c r="K250" i="12"/>
  <c r="G250" i="12"/>
  <c r="B250" i="12" s="1"/>
  <c r="K249" i="12"/>
  <c r="G249" i="12"/>
  <c r="B249" i="12" s="1"/>
  <c r="K248" i="12"/>
  <c r="G248" i="12"/>
  <c r="B248" i="12"/>
  <c r="K247" i="12"/>
  <c r="G247" i="12"/>
  <c r="B247" i="12" s="1"/>
  <c r="K246" i="12"/>
  <c r="G246" i="12"/>
  <c r="B246" i="12" s="1"/>
  <c r="K245" i="12"/>
  <c r="G245" i="12"/>
  <c r="B245" i="12"/>
  <c r="K244" i="12"/>
  <c r="G244" i="12"/>
  <c r="B244" i="12"/>
  <c r="K243" i="12"/>
  <c r="G243" i="12"/>
  <c r="B243" i="12" s="1"/>
  <c r="K242" i="12"/>
  <c r="G242" i="12"/>
  <c r="B242" i="12" s="1"/>
  <c r="K241" i="12"/>
  <c r="G241" i="12"/>
  <c r="B241" i="12" s="1"/>
  <c r="K240" i="12"/>
  <c r="G240" i="12"/>
  <c r="B240" i="12"/>
  <c r="K239" i="12"/>
  <c r="G239" i="12"/>
  <c r="B239" i="12" s="1"/>
  <c r="K238" i="12"/>
  <c r="G238" i="12"/>
  <c r="B238" i="12" s="1"/>
  <c r="K237" i="12"/>
  <c r="G237" i="12"/>
  <c r="B237" i="12"/>
  <c r="K236" i="12"/>
  <c r="G236" i="12"/>
  <c r="B236" i="12"/>
  <c r="K235" i="12"/>
  <c r="G235" i="12"/>
  <c r="K234" i="12"/>
  <c r="G234" i="12"/>
  <c r="B234" i="12"/>
  <c r="K233" i="12"/>
  <c r="G233" i="12"/>
  <c r="B233" i="12"/>
  <c r="K232" i="12"/>
  <c r="B232" i="12" s="1"/>
  <c r="G232" i="12"/>
  <c r="K231" i="12"/>
  <c r="G231" i="12"/>
  <c r="B231" i="12" s="1"/>
  <c r="K230" i="12"/>
  <c r="G230" i="12"/>
  <c r="B230" i="12"/>
  <c r="K229" i="12"/>
  <c r="G229" i="12"/>
  <c r="B229" i="12"/>
  <c r="K228" i="12"/>
  <c r="B228" i="12" s="1"/>
  <c r="G228" i="12"/>
  <c r="K227" i="12"/>
  <c r="G227" i="12"/>
  <c r="B227" i="12" s="1"/>
  <c r="K226" i="12"/>
  <c r="B226" i="12" s="1"/>
  <c r="G226" i="12"/>
  <c r="K225" i="12"/>
  <c r="G225" i="12"/>
  <c r="B225" i="12" s="1"/>
  <c r="K224" i="12"/>
  <c r="G224" i="12"/>
  <c r="B224" i="12"/>
  <c r="K223" i="12"/>
  <c r="G223" i="12"/>
  <c r="B223" i="12" s="1"/>
  <c r="K222" i="12"/>
  <c r="G222" i="12"/>
  <c r="B222" i="12" s="1"/>
  <c r="K221" i="12"/>
  <c r="G221" i="12"/>
  <c r="B221" i="12"/>
  <c r="K220" i="12"/>
  <c r="G220" i="12"/>
  <c r="B220" i="12"/>
  <c r="K219" i="12"/>
  <c r="G219" i="12"/>
  <c r="K218" i="12"/>
  <c r="G218" i="12"/>
  <c r="B218" i="12"/>
  <c r="K217" i="12"/>
  <c r="G217" i="12"/>
  <c r="B217" i="12"/>
  <c r="K216" i="12"/>
  <c r="B216" i="12" s="1"/>
  <c r="G216" i="12"/>
  <c r="K215" i="12"/>
  <c r="G215" i="12"/>
  <c r="B215" i="12" s="1"/>
  <c r="K214" i="12"/>
  <c r="G214" i="12"/>
  <c r="B214" i="12"/>
  <c r="K213" i="12"/>
  <c r="G213" i="12"/>
  <c r="B213" i="12"/>
  <c r="K212" i="12"/>
  <c r="B212" i="12" s="1"/>
  <c r="G212" i="12"/>
  <c r="K211" i="12"/>
  <c r="G211" i="12"/>
  <c r="B211" i="12" s="1"/>
  <c r="K210" i="12"/>
  <c r="B210" i="12" s="1"/>
  <c r="G210" i="12"/>
  <c r="K209" i="12"/>
  <c r="G209" i="12"/>
  <c r="B209" i="12" s="1"/>
  <c r="K208" i="12"/>
  <c r="G208" i="12"/>
  <c r="B208" i="12"/>
  <c r="K207" i="12"/>
  <c r="G207" i="12"/>
  <c r="B207" i="12" s="1"/>
  <c r="K206" i="12"/>
  <c r="G206" i="12"/>
  <c r="B206" i="12" s="1"/>
  <c r="K205" i="12"/>
  <c r="G205" i="12"/>
  <c r="B205" i="12"/>
  <c r="K204" i="12"/>
  <c r="G204" i="12"/>
  <c r="B204" i="12"/>
  <c r="K203" i="12"/>
  <c r="G203" i="12"/>
  <c r="K202" i="12"/>
  <c r="G202" i="12"/>
  <c r="B202" i="12"/>
  <c r="K201" i="12"/>
  <c r="G201" i="12"/>
  <c r="B201" i="12"/>
  <c r="K200" i="12"/>
  <c r="B200" i="12" s="1"/>
  <c r="G200" i="12"/>
  <c r="K199" i="12"/>
  <c r="G199" i="12"/>
  <c r="B199" i="12" s="1"/>
  <c r="K198" i="12"/>
  <c r="G198" i="12"/>
  <c r="B198" i="12"/>
  <c r="K197" i="12"/>
  <c r="G197" i="12"/>
  <c r="B197" i="12"/>
  <c r="K196" i="12"/>
  <c r="B196" i="12" s="1"/>
  <c r="G196" i="12"/>
  <c r="K195" i="12"/>
  <c r="G195" i="12"/>
  <c r="B195" i="12" s="1"/>
  <c r="K194" i="12"/>
  <c r="B194" i="12" s="1"/>
  <c r="G194" i="12"/>
  <c r="K193" i="12"/>
  <c r="G193" i="12"/>
  <c r="B193" i="12" s="1"/>
  <c r="K192" i="12"/>
  <c r="G192" i="12"/>
  <c r="B192" i="12"/>
  <c r="K191" i="12"/>
  <c r="G191" i="12"/>
  <c r="B191" i="12" s="1"/>
  <c r="K190" i="12"/>
  <c r="G190" i="12"/>
  <c r="B190" i="12" s="1"/>
  <c r="K189" i="12"/>
  <c r="G189" i="12"/>
  <c r="B189" i="12"/>
  <c r="K188" i="12"/>
  <c r="G188" i="12"/>
  <c r="B188" i="12"/>
  <c r="K187" i="12"/>
  <c r="G187" i="12"/>
  <c r="K186" i="12"/>
  <c r="G186" i="12"/>
  <c r="B186" i="12"/>
  <c r="K185" i="12"/>
  <c r="G185" i="12"/>
  <c r="B185" i="12"/>
  <c r="K184" i="12"/>
  <c r="B184" i="12" s="1"/>
  <c r="G184" i="12"/>
  <c r="K183" i="12"/>
  <c r="G183" i="12"/>
  <c r="B183" i="12" s="1"/>
  <c r="K182" i="12"/>
  <c r="G182" i="12"/>
  <c r="B182" i="12"/>
  <c r="K181" i="12"/>
  <c r="B181" i="12" s="1"/>
  <c r="G181" i="12"/>
  <c r="K180" i="12"/>
  <c r="G180" i="12"/>
  <c r="B180" i="12" s="1"/>
  <c r="K179" i="12"/>
  <c r="G179" i="12"/>
  <c r="B179" i="12"/>
  <c r="K178" i="12"/>
  <c r="G178" i="12"/>
  <c r="B178" i="12"/>
  <c r="K177" i="12"/>
  <c r="B177" i="12" s="1"/>
  <c r="G177" i="12"/>
  <c r="K176" i="12"/>
  <c r="G176" i="12"/>
  <c r="B176" i="12" s="1"/>
  <c r="K175" i="12"/>
  <c r="G175" i="12"/>
  <c r="B175" i="12"/>
  <c r="K174" i="12"/>
  <c r="G174" i="12"/>
  <c r="B174" i="12"/>
  <c r="K173" i="12"/>
  <c r="B173" i="12" s="1"/>
  <c r="G173" i="12"/>
  <c r="K172" i="12"/>
  <c r="G172" i="12"/>
  <c r="B172" i="12" s="1"/>
  <c r="K171" i="12"/>
  <c r="G171" i="12"/>
  <c r="B171" i="12"/>
  <c r="K170" i="12"/>
  <c r="G170" i="12"/>
  <c r="B170" i="12"/>
  <c r="K169" i="12"/>
  <c r="B169" i="12" s="1"/>
  <c r="G169" i="12"/>
  <c r="K168" i="12"/>
  <c r="G168" i="12"/>
  <c r="B168" i="12" s="1"/>
  <c r="K167" i="12"/>
  <c r="G167" i="12"/>
  <c r="B167" i="12"/>
  <c r="K166" i="12"/>
  <c r="G166" i="12"/>
  <c r="B166" i="12"/>
  <c r="K165" i="12"/>
  <c r="B165" i="12" s="1"/>
  <c r="G165" i="12"/>
  <c r="K164" i="12"/>
  <c r="G164" i="12"/>
  <c r="B164" i="12" s="1"/>
  <c r="K163" i="12"/>
  <c r="G163" i="12"/>
  <c r="B163" i="12"/>
  <c r="K162" i="12"/>
  <c r="G162" i="12"/>
  <c r="B162" i="12"/>
  <c r="K161" i="12"/>
  <c r="B161" i="12" s="1"/>
  <c r="G161" i="12"/>
  <c r="K160" i="12"/>
  <c r="G160" i="12"/>
  <c r="B160" i="12" s="1"/>
  <c r="K159" i="12"/>
  <c r="G159" i="12"/>
  <c r="B159" i="12"/>
  <c r="K158" i="12"/>
  <c r="G158" i="12"/>
  <c r="B158" i="12"/>
  <c r="K157" i="12"/>
  <c r="B157" i="12" s="1"/>
  <c r="G157" i="12"/>
  <c r="K156" i="12"/>
  <c r="G156" i="12"/>
  <c r="B156" i="12" s="1"/>
  <c r="K155" i="12"/>
  <c r="G155" i="12"/>
  <c r="B155" i="12"/>
  <c r="K154" i="12"/>
  <c r="G154" i="12"/>
  <c r="B154" i="12"/>
  <c r="K153" i="12"/>
  <c r="B153" i="12" s="1"/>
  <c r="G153" i="12"/>
  <c r="K152" i="12"/>
  <c r="G152" i="12"/>
  <c r="B152" i="12" s="1"/>
  <c r="K151" i="12"/>
  <c r="G151" i="12"/>
  <c r="B151" i="12"/>
  <c r="K150" i="12"/>
  <c r="G150" i="12"/>
  <c r="B150" i="12"/>
  <c r="K149" i="12"/>
  <c r="B149" i="12" s="1"/>
  <c r="G149" i="12"/>
  <c r="K148" i="12"/>
  <c r="G148" i="12"/>
  <c r="B148" i="12" s="1"/>
  <c r="K147" i="12"/>
  <c r="G147" i="12"/>
  <c r="B147" i="12"/>
  <c r="K146" i="12"/>
  <c r="B146" i="12" s="1"/>
  <c r="G146" i="12"/>
  <c r="K145" i="12"/>
  <c r="G145" i="12"/>
  <c r="B145" i="12" s="1"/>
  <c r="K144" i="12"/>
  <c r="G144" i="12"/>
  <c r="B144" i="12" s="1"/>
  <c r="K143" i="12"/>
  <c r="G143" i="12"/>
  <c r="B143" i="12"/>
  <c r="K142" i="12"/>
  <c r="B142" i="12" s="1"/>
  <c r="G142" i="12"/>
  <c r="K141" i="12"/>
  <c r="G141" i="12"/>
  <c r="B141" i="12" s="1"/>
  <c r="K140" i="12"/>
  <c r="G140" i="12"/>
  <c r="B140" i="12" s="1"/>
  <c r="K139" i="12"/>
  <c r="G139" i="12"/>
  <c r="B139" i="12"/>
  <c r="K138" i="12"/>
  <c r="B138" i="12" s="1"/>
  <c r="G138" i="12"/>
  <c r="K137" i="12"/>
  <c r="G137" i="12"/>
  <c r="B137" i="12" s="1"/>
  <c r="K136" i="12"/>
  <c r="G136" i="12"/>
  <c r="B136" i="12" s="1"/>
  <c r="K135" i="12"/>
  <c r="G135" i="12"/>
  <c r="B135" i="12"/>
  <c r="K134" i="12"/>
  <c r="B134" i="12" s="1"/>
  <c r="G134" i="12"/>
  <c r="K133" i="12"/>
  <c r="G133" i="12"/>
  <c r="B133" i="12" s="1"/>
  <c r="K132" i="12"/>
  <c r="G132" i="12"/>
  <c r="B132" i="12" s="1"/>
  <c r="K131" i="12"/>
  <c r="G131" i="12"/>
  <c r="B131" i="12"/>
  <c r="K130" i="12"/>
  <c r="B130" i="12" s="1"/>
  <c r="G130" i="12"/>
  <c r="K129" i="12"/>
  <c r="G129" i="12"/>
  <c r="B129" i="12" s="1"/>
  <c r="K128" i="12"/>
  <c r="G128" i="12"/>
  <c r="B128" i="12" s="1"/>
  <c r="K127" i="12"/>
  <c r="G127" i="12"/>
  <c r="B127" i="12"/>
  <c r="K126" i="12"/>
  <c r="B126" i="12" s="1"/>
  <c r="G126" i="12"/>
  <c r="K125" i="12"/>
  <c r="G125" i="12"/>
  <c r="B125" i="12" s="1"/>
  <c r="K124" i="12"/>
  <c r="G124" i="12"/>
  <c r="B124" i="12" s="1"/>
  <c r="K123" i="12"/>
  <c r="G123" i="12"/>
  <c r="B123" i="12"/>
  <c r="K122" i="12"/>
  <c r="B122" i="12" s="1"/>
  <c r="G122" i="12"/>
  <c r="K121" i="12"/>
  <c r="G121" i="12"/>
  <c r="B121" i="12" s="1"/>
  <c r="K120" i="12"/>
  <c r="G120" i="12"/>
  <c r="B120" i="12" s="1"/>
  <c r="K119" i="12"/>
  <c r="G119" i="12"/>
  <c r="B119" i="12"/>
  <c r="K118" i="12"/>
  <c r="B118" i="12" s="1"/>
  <c r="G118" i="12"/>
  <c r="K117" i="12"/>
  <c r="G117" i="12"/>
  <c r="B117" i="12" s="1"/>
  <c r="K116" i="12"/>
  <c r="G116" i="12"/>
  <c r="B116" i="12" s="1"/>
  <c r="K115" i="12"/>
  <c r="G115" i="12"/>
  <c r="B115" i="12"/>
  <c r="K114" i="12"/>
  <c r="B114" i="12" s="1"/>
  <c r="G114" i="12"/>
  <c r="K113" i="12"/>
  <c r="G113" i="12"/>
  <c r="B113" i="12" s="1"/>
  <c r="K112" i="12"/>
  <c r="G112" i="12"/>
  <c r="B112" i="12" s="1"/>
  <c r="K111" i="12"/>
  <c r="G111" i="12"/>
  <c r="B111" i="12"/>
  <c r="K110" i="12"/>
  <c r="B110" i="12" s="1"/>
  <c r="G110" i="12"/>
  <c r="K109" i="12"/>
  <c r="G109" i="12"/>
  <c r="B109" i="12" s="1"/>
  <c r="K108" i="12"/>
  <c r="G108" i="12"/>
  <c r="B108" i="12" s="1"/>
  <c r="K107" i="12"/>
  <c r="G107" i="12"/>
  <c r="B107" i="12"/>
  <c r="K106" i="12"/>
  <c r="B106" i="12" s="1"/>
  <c r="G106" i="12"/>
  <c r="K105" i="12"/>
  <c r="G105" i="12"/>
  <c r="B105" i="12" s="1"/>
  <c r="K104" i="12"/>
  <c r="G104" i="12"/>
  <c r="B104" i="12" s="1"/>
  <c r="K103" i="12"/>
  <c r="G103" i="12"/>
  <c r="B103" i="12"/>
  <c r="K102" i="12"/>
  <c r="B102" i="12" s="1"/>
  <c r="G102" i="12"/>
  <c r="K101" i="12"/>
  <c r="G101" i="12"/>
  <c r="B101" i="12" s="1"/>
  <c r="K100" i="12"/>
  <c r="G100" i="12"/>
  <c r="B100" i="12" s="1"/>
  <c r="K99" i="12"/>
  <c r="G99" i="12"/>
  <c r="B99" i="12"/>
  <c r="K98" i="12"/>
  <c r="B98" i="12" s="1"/>
  <c r="G98" i="12"/>
  <c r="K97" i="12"/>
  <c r="G97" i="12"/>
  <c r="B97" i="12" s="1"/>
  <c r="K96" i="12"/>
  <c r="G96" i="12"/>
  <c r="B96" i="12" s="1"/>
  <c r="K95" i="12"/>
  <c r="G95" i="12"/>
  <c r="B95" i="12"/>
  <c r="K94" i="12"/>
  <c r="B94" i="12" s="1"/>
  <c r="G94" i="12"/>
  <c r="K93" i="12"/>
  <c r="G93" i="12"/>
  <c r="B93" i="12" s="1"/>
  <c r="K92" i="12"/>
  <c r="G92" i="12"/>
  <c r="B92" i="12" s="1"/>
  <c r="K91" i="12"/>
  <c r="G91" i="12"/>
  <c r="B91" i="12"/>
  <c r="K90" i="12"/>
  <c r="B90" i="12" s="1"/>
  <c r="G90" i="12"/>
  <c r="K89" i="12"/>
  <c r="G89" i="12"/>
  <c r="B89" i="12" s="1"/>
  <c r="K88" i="12"/>
  <c r="G88" i="12"/>
  <c r="B88" i="12" s="1"/>
  <c r="K87" i="12"/>
  <c r="G87" i="12"/>
  <c r="B87" i="12"/>
  <c r="K86" i="12"/>
  <c r="B86" i="12" s="1"/>
  <c r="G86" i="12"/>
  <c r="K85" i="12"/>
  <c r="G85" i="12"/>
  <c r="B85" i="12" s="1"/>
  <c r="K84" i="12"/>
  <c r="G84" i="12"/>
  <c r="B84" i="12" s="1"/>
  <c r="K83" i="12"/>
  <c r="G83" i="12"/>
  <c r="B83" i="12"/>
  <c r="K82" i="12"/>
  <c r="B82" i="12" s="1"/>
  <c r="G82" i="12"/>
  <c r="K81" i="12"/>
  <c r="G81" i="12"/>
  <c r="B81" i="12" s="1"/>
  <c r="K80" i="12"/>
  <c r="G80" i="12"/>
  <c r="B80" i="12" s="1"/>
  <c r="K79" i="12"/>
  <c r="G79" i="12"/>
  <c r="B79" i="12"/>
  <c r="K78" i="12"/>
  <c r="B78" i="12" s="1"/>
  <c r="G78" i="12"/>
  <c r="K77" i="12"/>
  <c r="G77" i="12"/>
  <c r="B77" i="12" s="1"/>
  <c r="K76" i="12"/>
  <c r="G76" i="12"/>
  <c r="B76" i="12" s="1"/>
  <c r="K75" i="12"/>
  <c r="G75" i="12"/>
  <c r="B75" i="12"/>
  <c r="K74" i="12"/>
  <c r="B74" i="12" s="1"/>
  <c r="G74" i="12"/>
  <c r="K73" i="12"/>
  <c r="G73" i="12"/>
  <c r="B73" i="12" s="1"/>
  <c r="K72" i="12"/>
  <c r="G72" i="12"/>
  <c r="B72" i="12" s="1"/>
  <c r="K71" i="12"/>
  <c r="G71" i="12"/>
  <c r="B71" i="12"/>
  <c r="K70" i="12"/>
  <c r="B70" i="12" s="1"/>
  <c r="G70" i="12"/>
  <c r="K69" i="12"/>
  <c r="G69" i="12"/>
  <c r="B69" i="12" s="1"/>
  <c r="K68" i="12"/>
  <c r="G68" i="12"/>
  <c r="B68" i="12" s="1"/>
  <c r="K67" i="12"/>
  <c r="G67" i="12"/>
  <c r="B67" i="12"/>
  <c r="K66" i="12"/>
  <c r="B66" i="12" s="1"/>
  <c r="G66" i="12"/>
  <c r="K65" i="12"/>
  <c r="G65" i="12"/>
  <c r="B65" i="12" s="1"/>
  <c r="K64" i="12"/>
  <c r="G64" i="12"/>
  <c r="B64" i="12" s="1"/>
  <c r="K63" i="12"/>
  <c r="G63" i="12"/>
  <c r="B63" i="12"/>
  <c r="K62" i="12"/>
  <c r="B62" i="12" s="1"/>
  <c r="G62" i="12"/>
  <c r="K61" i="12"/>
  <c r="G61" i="12"/>
  <c r="B61" i="12" s="1"/>
  <c r="K60" i="12"/>
  <c r="G60" i="12"/>
  <c r="B60" i="12" s="1"/>
  <c r="K59" i="12"/>
  <c r="G59" i="12"/>
  <c r="B59" i="12"/>
  <c r="K58" i="12"/>
  <c r="B58" i="12" s="1"/>
  <c r="G58" i="12"/>
  <c r="K57" i="12"/>
  <c r="G57" i="12"/>
  <c r="B57" i="12" s="1"/>
  <c r="K56" i="12"/>
  <c r="G56" i="12"/>
  <c r="B56" i="12" s="1"/>
  <c r="K55" i="12"/>
  <c r="G55" i="12"/>
  <c r="B55" i="12"/>
  <c r="K54" i="12"/>
  <c r="B54" i="12" s="1"/>
  <c r="G54" i="12"/>
  <c r="K53" i="12"/>
  <c r="G53" i="12"/>
  <c r="B53" i="12" s="1"/>
  <c r="K52" i="12"/>
  <c r="G52" i="12"/>
  <c r="B52" i="12" s="1"/>
  <c r="K51" i="12"/>
  <c r="G51" i="12"/>
  <c r="B51" i="12"/>
  <c r="K50" i="12"/>
  <c r="B50" i="12" s="1"/>
  <c r="G50" i="12"/>
  <c r="K49" i="12"/>
  <c r="G49" i="12"/>
  <c r="B49" i="12" s="1"/>
  <c r="K48" i="12"/>
  <c r="G48" i="12"/>
  <c r="B48" i="12" s="1"/>
  <c r="K47" i="12"/>
  <c r="G47" i="12"/>
  <c r="B47" i="12"/>
  <c r="K46" i="12"/>
  <c r="B46" i="12" s="1"/>
  <c r="G46" i="12"/>
  <c r="K45" i="12"/>
  <c r="G45" i="12"/>
  <c r="B45" i="12" s="1"/>
  <c r="K44" i="12"/>
  <c r="G44" i="12"/>
  <c r="B44" i="12" s="1"/>
  <c r="K43" i="12"/>
  <c r="G43" i="12"/>
  <c r="B43" i="12"/>
  <c r="K42" i="12"/>
  <c r="B42" i="12" s="1"/>
  <c r="G42" i="12"/>
  <c r="K41" i="12"/>
  <c r="G41" i="12"/>
  <c r="B41" i="12" s="1"/>
  <c r="K40" i="12"/>
  <c r="G40" i="12"/>
  <c r="B40" i="12" s="1"/>
  <c r="K39" i="12"/>
  <c r="G39" i="12"/>
  <c r="B39" i="12"/>
  <c r="K38" i="12"/>
  <c r="B38" i="12" s="1"/>
  <c r="G38" i="12"/>
  <c r="K37" i="12"/>
  <c r="G37" i="12"/>
  <c r="B37" i="12" s="1"/>
  <c r="K36" i="12"/>
  <c r="G36" i="12"/>
  <c r="B36" i="12" s="1"/>
  <c r="K35" i="12"/>
  <c r="G35" i="12"/>
  <c r="B35" i="12"/>
  <c r="K34" i="12"/>
  <c r="B34" i="12" s="1"/>
  <c r="G34" i="12"/>
  <c r="K33" i="12"/>
  <c r="G33" i="12"/>
  <c r="B33" i="12" s="1"/>
  <c r="K32" i="12"/>
  <c r="G32" i="12"/>
  <c r="B32" i="12" s="1"/>
  <c r="K31" i="12"/>
  <c r="G31" i="12"/>
  <c r="B31" i="12"/>
  <c r="K30" i="12"/>
  <c r="B30" i="12" s="1"/>
  <c r="G30" i="12"/>
  <c r="K29" i="12"/>
  <c r="G29" i="12"/>
  <c r="B29" i="12" s="1"/>
  <c r="K28" i="12"/>
  <c r="G28" i="12"/>
  <c r="B28" i="12" s="1"/>
  <c r="K27" i="12"/>
  <c r="G27" i="12"/>
  <c r="B27" i="12"/>
  <c r="K26" i="12"/>
  <c r="B26" i="12" s="1"/>
  <c r="G26" i="12"/>
  <c r="K25" i="12"/>
  <c r="G25" i="12"/>
  <c r="B25" i="12" s="1"/>
  <c r="K24" i="12"/>
  <c r="G24" i="12"/>
  <c r="B24" i="12" s="1"/>
  <c r="K23" i="12"/>
  <c r="G23" i="12"/>
  <c r="B23" i="12"/>
  <c r="K22" i="12"/>
  <c r="B22" i="12" s="1"/>
  <c r="G22" i="12"/>
  <c r="K21" i="12"/>
  <c r="G21" i="12"/>
  <c r="B21" i="12" s="1"/>
  <c r="K20" i="12"/>
  <c r="G20" i="12"/>
  <c r="B20" i="12" s="1"/>
  <c r="K19" i="12"/>
  <c r="G19" i="12"/>
  <c r="B19" i="12"/>
  <c r="K18" i="12"/>
  <c r="B18" i="12" s="1"/>
  <c r="G18" i="12"/>
  <c r="K17" i="12"/>
  <c r="G17" i="12"/>
  <c r="B17" i="12" s="1"/>
  <c r="K16" i="12"/>
  <c r="G16" i="12"/>
  <c r="B16" i="12" s="1"/>
  <c r="K15" i="12"/>
  <c r="G15" i="12"/>
  <c r="B15" i="12"/>
  <c r="K14" i="12"/>
  <c r="B14" i="12" s="1"/>
  <c r="G14" i="12"/>
  <c r="K13" i="12"/>
  <c r="G13" i="12"/>
  <c r="B13" i="12" s="1"/>
  <c r="K12" i="12"/>
  <c r="G12" i="12"/>
  <c r="B12" i="12" s="1"/>
  <c r="K11" i="12"/>
  <c r="G11" i="12"/>
  <c r="B11" i="12"/>
  <c r="K10" i="12"/>
  <c r="B10" i="12" s="1"/>
  <c r="G10" i="12"/>
  <c r="K9" i="12"/>
  <c r="G9" i="12"/>
  <c r="B9" i="12" s="1"/>
  <c r="K8" i="12"/>
  <c r="G8" i="12"/>
  <c r="B8" i="12" s="1"/>
  <c r="K7" i="12"/>
  <c r="G7" i="12"/>
  <c r="B7" i="12"/>
  <c r="K6" i="12"/>
  <c r="B6" i="12" s="1"/>
  <c r="G6" i="12"/>
  <c r="K5" i="12"/>
  <c r="G5" i="12"/>
  <c r="B5" i="12" s="1"/>
  <c r="K4" i="12"/>
  <c r="G4" i="12"/>
  <c r="B4" i="12" s="1"/>
  <c r="K3" i="12"/>
  <c r="G3" i="12"/>
  <c r="B3" i="12"/>
  <c r="K2" i="12"/>
  <c r="B2" i="12" s="1"/>
  <c r="G2" i="12"/>
  <c r="G13" i="11"/>
  <c r="E13" i="11"/>
  <c r="E12" i="11"/>
  <c r="G12" i="11" s="1"/>
  <c r="G11" i="11"/>
  <c r="E11" i="11"/>
  <c r="E10" i="11"/>
  <c r="G10" i="11" s="1"/>
  <c r="G9" i="11"/>
  <c r="E9" i="11"/>
  <c r="E8" i="11"/>
  <c r="G8" i="11" s="1"/>
  <c r="G7" i="11"/>
  <c r="E7" i="11"/>
  <c r="E6" i="11"/>
  <c r="G6" i="11" s="1"/>
  <c r="G5" i="11"/>
  <c r="E5" i="11"/>
  <c r="E4" i="11"/>
  <c r="G4" i="11" s="1"/>
  <c r="G3" i="11"/>
  <c r="E3" i="11"/>
  <c r="E2" i="11"/>
  <c r="G2" i="11" s="1"/>
  <c r="H3" i="16"/>
  <c r="H2" i="16"/>
  <c r="H20" i="15"/>
  <c r="G19" i="15"/>
  <c r="I18" i="15"/>
  <c r="G18" i="15"/>
  <c r="G17" i="15"/>
  <c r="G16" i="15"/>
  <c r="I16" i="15" s="1"/>
  <c r="G13" i="15"/>
  <c r="I13" i="15" s="1"/>
  <c r="G12" i="15"/>
  <c r="I12" i="15" s="1"/>
  <c r="G11" i="15"/>
  <c r="I11" i="15" s="1"/>
  <c r="G10" i="15"/>
  <c r="I10" i="15" s="1"/>
  <c r="G9" i="15"/>
  <c r="I9" i="15" s="1"/>
  <c r="G8" i="15"/>
  <c r="I8" i="15" s="1"/>
  <c r="G7" i="15"/>
  <c r="I7" i="15" s="1"/>
  <c r="G6" i="15"/>
  <c r="I6" i="15" s="1"/>
  <c r="G5" i="15"/>
  <c r="I5" i="15" s="1"/>
  <c r="G4" i="15"/>
  <c r="I4" i="15" s="1"/>
  <c r="G3" i="15"/>
  <c r="I3" i="15" s="1"/>
  <c r="G2" i="15"/>
  <c r="I2" i="15" s="1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CE123" i="17"/>
  <c r="CD123" i="17"/>
  <c r="CC123" i="17"/>
  <c r="CB123" i="17"/>
  <c r="CA123" i="17"/>
  <c r="BZ123" i="17"/>
  <c r="BY123" i="17"/>
  <c r="BU123" i="17"/>
  <c r="BT123" i="17"/>
  <c r="BS123" i="17"/>
  <c r="BR123" i="17"/>
  <c r="BO123" i="17"/>
  <c r="BI123" i="17"/>
  <c r="BH123" i="17"/>
  <c r="BG123" i="17"/>
  <c r="BF123" i="17"/>
  <c r="BE123" i="17"/>
  <c r="BD123" i="17"/>
  <c r="BC123" i="17"/>
  <c r="BB123" i="17"/>
  <c r="AX123" i="17"/>
  <c r="AU123" i="17"/>
  <c r="AT123" i="17"/>
  <c r="AR123" i="17"/>
  <c r="AP123" i="17"/>
  <c r="AN123" i="17"/>
  <c r="AC123" i="17"/>
  <c r="AB123" i="17"/>
  <c r="AA123" i="17"/>
  <c r="Z123" i="17"/>
  <c r="CE122" i="17"/>
  <c r="CD122" i="17"/>
  <c r="CC122" i="17"/>
  <c r="CB122" i="17"/>
  <c r="CA122" i="17"/>
  <c r="BZ122" i="17"/>
  <c r="BY122" i="17"/>
  <c r="BU122" i="17"/>
  <c r="BT122" i="17"/>
  <c r="BS122" i="17"/>
  <c r="BR122" i="17"/>
  <c r="BO122" i="17"/>
  <c r="BI122" i="17"/>
  <c r="BH122" i="17"/>
  <c r="BG122" i="17"/>
  <c r="BF122" i="17"/>
  <c r="BE122" i="17"/>
  <c r="BD122" i="17"/>
  <c r="BC122" i="17"/>
  <c r="BB122" i="17"/>
  <c r="AX122" i="17"/>
  <c r="AU122" i="17"/>
  <c r="AT122" i="17"/>
  <c r="AR122" i="17"/>
  <c r="AP122" i="17"/>
  <c r="AN122" i="17"/>
  <c r="AC122" i="17"/>
  <c r="AB122" i="17"/>
  <c r="AA122" i="17"/>
  <c r="Z122" i="17"/>
  <c r="CE121" i="17"/>
  <c r="CD121" i="17"/>
  <c r="CC121" i="17"/>
  <c r="CB121" i="17"/>
  <c r="CA121" i="17"/>
  <c r="BZ121" i="17"/>
  <c r="BY121" i="17"/>
  <c r="BU121" i="17"/>
  <c r="BT121" i="17"/>
  <c r="BS121" i="17"/>
  <c r="BR121" i="17"/>
  <c r="BO121" i="17"/>
  <c r="BI121" i="17"/>
  <c r="BH121" i="17"/>
  <c r="BG121" i="17"/>
  <c r="BF121" i="17"/>
  <c r="BE121" i="17"/>
  <c r="BD121" i="17"/>
  <c r="BC121" i="17"/>
  <c r="BB121" i="17"/>
  <c r="AX121" i="17"/>
  <c r="AU121" i="17"/>
  <c r="AT121" i="17"/>
  <c r="AR121" i="17"/>
  <c r="AP121" i="17"/>
  <c r="AN121" i="17"/>
  <c r="AC121" i="17"/>
  <c r="AB121" i="17"/>
  <c r="AA121" i="17"/>
  <c r="Z121" i="17"/>
  <c r="CE120" i="17"/>
  <c r="CD120" i="17"/>
  <c r="CC120" i="17"/>
  <c r="CB120" i="17"/>
  <c r="CA120" i="17"/>
  <c r="BZ120" i="17"/>
  <c r="BY120" i="17"/>
  <c r="BU120" i="17"/>
  <c r="BT120" i="17"/>
  <c r="BS120" i="17"/>
  <c r="BR120" i="17"/>
  <c r="BO120" i="17"/>
  <c r="BI120" i="17"/>
  <c r="BH120" i="17"/>
  <c r="BG120" i="17"/>
  <c r="BF120" i="17"/>
  <c r="BE120" i="17"/>
  <c r="BD120" i="17"/>
  <c r="BC120" i="17"/>
  <c r="BB120" i="17"/>
  <c r="AX120" i="17"/>
  <c r="AU120" i="17"/>
  <c r="AT120" i="17"/>
  <c r="AR120" i="17"/>
  <c r="AP120" i="17"/>
  <c r="AN120" i="17"/>
  <c r="AC120" i="17"/>
  <c r="AB120" i="17"/>
  <c r="AA120" i="17"/>
  <c r="Z120" i="17"/>
  <c r="CE119" i="17"/>
  <c r="CD119" i="17"/>
  <c r="CC119" i="17"/>
  <c r="CB119" i="17"/>
  <c r="CA119" i="17"/>
  <c r="BZ119" i="17"/>
  <c r="BY119" i="17"/>
  <c r="BU119" i="17"/>
  <c r="BT119" i="17"/>
  <c r="BS119" i="17"/>
  <c r="BR119" i="17"/>
  <c r="BO119" i="17"/>
  <c r="BI119" i="17"/>
  <c r="BH119" i="17"/>
  <c r="BG119" i="17"/>
  <c r="BF119" i="17"/>
  <c r="BE119" i="17"/>
  <c r="BD119" i="17"/>
  <c r="BC119" i="17"/>
  <c r="BB119" i="17"/>
  <c r="AX119" i="17"/>
  <c r="AU119" i="17"/>
  <c r="AT119" i="17"/>
  <c r="AR119" i="17"/>
  <c r="AP119" i="17"/>
  <c r="AN119" i="17"/>
  <c r="AC119" i="17"/>
  <c r="AB119" i="17"/>
  <c r="AA119" i="17"/>
  <c r="Z119" i="17"/>
  <c r="CE118" i="17"/>
  <c r="CD118" i="17"/>
  <c r="CC118" i="17"/>
  <c r="CB118" i="17"/>
  <c r="CA118" i="17"/>
  <c r="BZ118" i="17"/>
  <c r="BY118" i="17"/>
  <c r="BU118" i="17"/>
  <c r="BT118" i="17"/>
  <c r="BS118" i="17"/>
  <c r="BR118" i="17"/>
  <c r="BO118" i="17"/>
  <c r="BI118" i="17"/>
  <c r="BH118" i="17"/>
  <c r="BG118" i="17"/>
  <c r="BF118" i="17"/>
  <c r="BE118" i="17"/>
  <c r="BD118" i="17"/>
  <c r="BC118" i="17"/>
  <c r="BB118" i="17"/>
  <c r="AX118" i="17"/>
  <c r="AU118" i="17"/>
  <c r="AT118" i="17"/>
  <c r="AR118" i="17"/>
  <c r="AP118" i="17"/>
  <c r="AN118" i="17"/>
  <c r="AC118" i="17"/>
  <c r="AB118" i="17"/>
  <c r="AA118" i="17"/>
  <c r="Z118" i="17"/>
  <c r="CE117" i="17"/>
  <c r="CD117" i="17"/>
  <c r="CC117" i="17"/>
  <c r="CB117" i="17"/>
  <c r="CA117" i="17"/>
  <c r="BZ117" i="17"/>
  <c r="BY117" i="17"/>
  <c r="BU117" i="17"/>
  <c r="BT117" i="17"/>
  <c r="BS117" i="17"/>
  <c r="BR117" i="17"/>
  <c r="BO117" i="17"/>
  <c r="BI117" i="17"/>
  <c r="BH117" i="17"/>
  <c r="BG117" i="17"/>
  <c r="BF117" i="17"/>
  <c r="BE117" i="17"/>
  <c r="BD117" i="17"/>
  <c r="BC117" i="17"/>
  <c r="BB117" i="17"/>
  <c r="AX117" i="17"/>
  <c r="AU117" i="17"/>
  <c r="AT117" i="17"/>
  <c r="AR117" i="17"/>
  <c r="AP117" i="17"/>
  <c r="AN117" i="17"/>
  <c r="AC117" i="17"/>
  <c r="AB117" i="17"/>
  <c r="AA117" i="17"/>
  <c r="Z117" i="17"/>
  <c r="CE116" i="17"/>
  <c r="CD116" i="17"/>
  <c r="CC116" i="17"/>
  <c r="CB116" i="17"/>
  <c r="CA116" i="17"/>
  <c r="BZ116" i="17"/>
  <c r="BY116" i="17"/>
  <c r="BU116" i="17"/>
  <c r="BT116" i="17"/>
  <c r="BS116" i="17"/>
  <c r="BR116" i="17"/>
  <c r="BO116" i="17"/>
  <c r="BI116" i="17"/>
  <c r="BH116" i="17"/>
  <c r="BG116" i="17"/>
  <c r="BF116" i="17"/>
  <c r="BE116" i="17"/>
  <c r="BD116" i="17"/>
  <c r="BC116" i="17"/>
  <c r="BB116" i="17"/>
  <c r="AX116" i="17"/>
  <c r="AU116" i="17"/>
  <c r="AT116" i="17"/>
  <c r="AR116" i="17"/>
  <c r="AP116" i="17"/>
  <c r="AN116" i="17"/>
  <c r="AC116" i="17"/>
  <c r="AB116" i="17"/>
  <c r="AA116" i="17"/>
  <c r="Z116" i="17"/>
  <c r="CE115" i="17"/>
  <c r="CD115" i="17"/>
  <c r="CC115" i="17"/>
  <c r="CB115" i="17"/>
  <c r="CA115" i="17"/>
  <c r="BZ115" i="17"/>
  <c r="BY115" i="17"/>
  <c r="BU115" i="17"/>
  <c r="BT115" i="17"/>
  <c r="BS115" i="17"/>
  <c r="BR115" i="17"/>
  <c r="BO115" i="17"/>
  <c r="BI115" i="17"/>
  <c r="BH115" i="17"/>
  <c r="BG115" i="17"/>
  <c r="BF115" i="17"/>
  <c r="BE115" i="17"/>
  <c r="BD115" i="17"/>
  <c r="BC115" i="17"/>
  <c r="BB115" i="17"/>
  <c r="AX115" i="17"/>
  <c r="AU115" i="17"/>
  <c r="AT115" i="17"/>
  <c r="AR115" i="17"/>
  <c r="AP115" i="17"/>
  <c r="AN115" i="17"/>
  <c r="AC115" i="17"/>
  <c r="AB115" i="17"/>
  <c r="AA115" i="17"/>
  <c r="Z115" i="17"/>
  <c r="CE114" i="17"/>
  <c r="CD114" i="17"/>
  <c r="CC114" i="17"/>
  <c r="CB114" i="17"/>
  <c r="CA114" i="17"/>
  <c r="BZ114" i="17"/>
  <c r="BY114" i="17"/>
  <c r="BU114" i="17"/>
  <c r="BT114" i="17"/>
  <c r="BS114" i="17"/>
  <c r="BR114" i="17"/>
  <c r="BO114" i="17"/>
  <c r="BI114" i="17"/>
  <c r="BH114" i="17"/>
  <c r="BG114" i="17"/>
  <c r="BF114" i="17"/>
  <c r="BE114" i="17"/>
  <c r="BD114" i="17"/>
  <c r="BC114" i="17"/>
  <c r="BB114" i="17"/>
  <c r="AX114" i="17"/>
  <c r="AU114" i="17"/>
  <c r="AT114" i="17"/>
  <c r="AR114" i="17"/>
  <c r="AP114" i="17"/>
  <c r="AN114" i="17"/>
  <c r="AC114" i="17"/>
  <c r="AB114" i="17"/>
  <c r="AA114" i="17"/>
  <c r="Z114" i="17"/>
  <c r="CE113" i="17"/>
  <c r="CD113" i="17"/>
  <c r="CC113" i="17"/>
  <c r="CB113" i="17"/>
  <c r="CA113" i="17"/>
  <c r="BZ113" i="17"/>
  <c r="BY113" i="17"/>
  <c r="BU113" i="17"/>
  <c r="BT113" i="17"/>
  <c r="BS113" i="17"/>
  <c r="BR113" i="17"/>
  <c r="BO113" i="17"/>
  <c r="BI113" i="17"/>
  <c r="BH113" i="17"/>
  <c r="BG113" i="17"/>
  <c r="BF113" i="17"/>
  <c r="BE113" i="17"/>
  <c r="BD113" i="17"/>
  <c r="BC113" i="17"/>
  <c r="BB113" i="17"/>
  <c r="AX113" i="17"/>
  <c r="AU113" i="17"/>
  <c r="AT113" i="17"/>
  <c r="AR113" i="17"/>
  <c r="AP113" i="17"/>
  <c r="AN113" i="17"/>
  <c r="AC113" i="17"/>
  <c r="AB113" i="17"/>
  <c r="AA113" i="17"/>
  <c r="Z113" i="17"/>
  <c r="CE112" i="17"/>
  <c r="CD112" i="17"/>
  <c r="CC112" i="17"/>
  <c r="CB112" i="17"/>
  <c r="CA112" i="17"/>
  <c r="BZ112" i="17"/>
  <c r="BY112" i="17"/>
  <c r="BU112" i="17"/>
  <c r="BT112" i="17"/>
  <c r="BS112" i="17"/>
  <c r="BR112" i="17"/>
  <c r="BO112" i="17"/>
  <c r="BI112" i="17"/>
  <c r="BH112" i="17"/>
  <c r="BG112" i="17"/>
  <c r="BF112" i="17"/>
  <c r="BE112" i="17"/>
  <c r="BD112" i="17"/>
  <c r="BC112" i="17"/>
  <c r="BB112" i="17"/>
  <c r="AX112" i="17"/>
  <c r="AU112" i="17"/>
  <c r="AT112" i="17"/>
  <c r="AR112" i="17"/>
  <c r="AP112" i="17"/>
  <c r="AN112" i="17"/>
  <c r="AC112" i="17"/>
  <c r="AB112" i="17"/>
  <c r="AA112" i="17"/>
  <c r="Z112" i="17"/>
  <c r="CE111" i="17"/>
  <c r="CD111" i="17"/>
  <c r="CC111" i="17"/>
  <c r="CB111" i="17"/>
  <c r="CA111" i="17"/>
  <c r="BZ111" i="17"/>
  <c r="BY111" i="17"/>
  <c r="BU111" i="17"/>
  <c r="BT111" i="17"/>
  <c r="BS111" i="17"/>
  <c r="BR111" i="17"/>
  <c r="BO111" i="17"/>
  <c r="BI111" i="17"/>
  <c r="BH111" i="17"/>
  <c r="BG111" i="17"/>
  <c r="BF111" i="17"/>
  <c r="BE111" i="17"/>
  <c r="BD111" i="17"/>
  <c r="BC111" i="17"/>
  <c r="BB111" i="17"/>
  <c r="AX111" i="17"/>
  <c r="AU111" i="17"/>
  <c r="AT111" i="17"/>
  <c r="AR111" i="17"/>
  <c r="AP111" i="17"/>
  <c r="AN111" i="17"/>
  <c r="AC111" i="17"/>
  <c r="AB111" i="17"/>
  <c r="AA111" i="17"/>
  <c r="Z111" i="17"/>
  <c r="CE110" i="17"/>
  <c r="CD110" i="17"/>
  <c r="CC110" i="17"/>
  <c r="CB110" i="17"/>
  <c r="CA110" i="17"/>
  <c r="BZ110" i="17"/>
  <c r="BY110" i="17"/>
  <c r="BU110" i="17"/>
  <c r="BT110" i="17"/>
  <c r="BS110" i="17"/>
  <c r="BR110" i="17"/>
  <c r="BO110" i="17"/>
  <c r="BI110" i="17"/>
  <c r="BH110" i="17"/>
  <c r="BG110" i="17"/>
  <c r="BF110" i="17"/>
  <c r="BE110" i="17"/>
  <c r="BD110" i="17"/>
  <c r="BC110" i="17"/>
  <c r="BB110" i="17"/>
  <c r="AX110" i="17"/>
  <c r="AU110" i="17"/>
  <c r="AT110" i="17"/>
  <c r="AR110" i="17"/>
  <c r="AP110" i="17"/>
  <c r="AN110" i="17"/>
  <c r="AC110" i="17"/>
  <c r="AB110" i="17"/>
  <c r="AA110" i="17"/>
  <c r="Z110" i="17"/>
  <c r="CE109" i="17"/>
  <c r="CD109" i="17"/>
  <c r="CC109" i="17"/>
  <c r="CB109" i="17"/>
  <c r="CA109" i="17"/>
  <c r="BZ109" i="17"/>
  <c r="BY109" i="17"/>
  <c r="BU109" i="17"/>
  <c r="BT109" i="17"/>
  <c r="BS109" i="17"/>
  <c r="BR109" i="17"/>
  <c r="BO109" i="17"/>
  <c r="BI109" i="17"/>
  <c r="BH109" i="17"/>
  <c r="BG109" i="17"/>
  <c r="BF109" i="17"/>
  <c r="BE109" i="17"/>
  <c r="BD109" i="17"/>
  <c r="BC109" i="17"/>
  <c r="BB109" i="17"/>
  <c r="AX109" i="17"/>
  <c r="AU109" i="17"/>
  <c r="AT109" i="17"/>
  <c r="AR109" i="17"/>
  <c r="AP109" i="17"/>
  <c r="AN109" i="17"/>
  <c r="AC109" i="17"/>
  <c r="AB109" i="17"/>
  <c r="AA109" i="17"/>
  <c r="Z109" i="17"/>
  <c r="CE108" i="17"/>
  <c r="CD108" i="17"/>
  <c r="CC108" i="17"/>
  <c r="CB108" i="17"/>
  <c r="CA108" i="17"/>
  <c r="BZ108" i="17"/>
  <c r="BY108" i="17"/>
  <c r="BU108" i="17"/>
  <c r="BT108" i="17"/>
  <c r="BS108" i="17"/>
  <c r="BR108" i="17"/>
  <c r="BO108" i="17"/>
  <c r="BI108" i="17"/>
  <c r="BH108" i="17"/>
  <c r="BG108" i="17"/>
  <c r="BF108" i="17"/>
  <c r="BE108" i="17"/>
  <c r="BD108" i="17"/>
  <c r="BC108" i="17"/>
  <c r="BB108" i="17"/>
  <c r="AX108" i="17"/>
  <c r="AU108" i="17"/>
  <c r="AT108" i="17"/>
  <c r="AR108" i="17"/>
  <c r="AP108" i="17"/>
  <c r="AN108" i="17"/>
  <c r="AC108" i="17"/>
  <c r="AB108" i="17"/>
  <c r="AA108" i="17"/>
  <c r="Z108" i="17"/>
  <c r="CE107" i="17"/>
  <c r="CD107" i="17"/>
  <c r="CC107" i="17"/>
  <c r="CB107" i="17"/>
  <c r="CA107" i="17"/>
  <c r="BZ107" i="17"/>
  <c r="BY107" i="17"/>
  <c r="BU107" i="17"/>
  <c r="BT107" i="17"/>
  <c r="BS107" i="17"/>
  <c r="BR107" i="17"/>
  <c r="BO107" i="17"/>
  <c r="BI107" i="17"/>
  <c r="BH107" i="17"/>
  <c r="BG107" i="17"/>
  <c r="BF107" i="17"/>
  <c r="BE107" i="17"/>
  <c r="BD107" i="17"/>
  <c r="BC107" i="17"/>
  <c r="BB107" i="17"/>
  <c r="AX107" i="17"/>
  <c r="AU107" i="17"/>
  <c r="AT107" i="17"/>
  <c r="AR107" i="17"/>
  <c r="AP107" i="17"/>
  <c r="AN107" i="17"/>
  <c r="AC107" i="17"/>
  <c r="AB107" i="17"/>
  <c r="AA107" i="17"/>
  <c r="Z107" i="17"/>
  <c r="CE106" i="17"/>
  <c r="CD106" i="17"/>
  <c r="CC106" i="17"/>
  <c r="CB106" i="17"/>
  <c r="CA106" i="17"/>
  <c r="BZ106" i="17"/>
  <c r="BY106" i="17"/>
  <c r="BU106" i="17"/>
  <c r="BT106" i="17"/>
  <c r="BS106" i="17"/>
  <c r="BR106" i="17"/>
  <c r="BO106" i="17"/>
  <c r="BI106" i="17"/>
  <c r="BH106" i="17"/>
  <c r="BG106" i="17"/>
  <c r="BF106" i="17"/>
  <c r="BE106" i="17"/>
  <c r="BD106" i="17"/>
  <c r="BC106" i="17"/>
  <c r="BB106" i="17"/>
  <c r="AX106" i="17"/>
  <c r="AU106" i="17"/>
  <c r="AT106" i="17"/>
  <c r="AR106" i="17"/>
  <c r="AP106" i="17"/>
  <c r="AN106" i="17"/>
  <c r="AC106" i="17"/>
  <c r="AB106" i="17"/>
  <c r="AA106" i="17"/>
  <c r="Z106" i="17"/>
  <c r="CE105" i="17"/>
  <c r="CD105" i="17"/>
  <c r="CC105" i="17"/>
  <c r="CB105" i="17"/>
  <c r="CA105" i="17"/>
  <c r="BZ105" i="17"/>
  <c r="BY105" i="17"/>
  <c r="BU105" i="17"/>
  <c r="BT105" i="17"/>
  <c r="BS105" i="17"/>
  <c r="BR105" i="17"/>
  <c r="BO105" i="17"/>
  <c r="BI105" i="17"/>
  <c r="BH105" i="17"/>
  <c r="BG105" i="17"/>
  <c r="BF105" i="17"/>
  <c r="BE105" i="17"/>
  <c r="BD105" i="17"/>
  <c r="BC105" i="17"/>
  <c r="BB105" i="17"/>
  <c r="AX105" i="17"/>
  <c r="AU105" i="17"/>
  <c r="AT105" i="17"/>
  <c r="AR105" i="17"/>
  <c r="AP105" i="17"/>
  <c r="AN105" i="17"/>
  <c r="AC105" i="17"/>
  <c r="AB105" i="17"/>
  <c r="AA105" i="17"/>
  <c r="Z105" i="17"/>
  <c r="CE104" i="17"/>
  <c r="CD104" i="17"/>
  <c r="CC104" i="17"/>
  <c r="CB104" i="17"/>
  <c r="CA104" i="17"/>
  <c r="BZ104" i="17"/>
  <c r="BY104" i="17"/>
  <c r="BU104" i="17"/>
  <c r="BT104" i="17"/>
  <c r="BS104" i="17"/>
  <c r="BR104" i="17"/>
  <c r="BO104" i="17"/>
  <c r="BI104" i="17"/>
  <c r="BH104" i="17"/>
  <c r="BG104" i="17"/>
  <c r="BF104" i="17"/>
  <c r="BE104" i="17"/>
  <c r="BD104" i="17"/>
  <c r="BC104" i="17"/>
  <c r="BB104" i="17"/>
  <c r="AX104" i="17"/>
  <c r="AU104" i="17"/>
  <c r="AT104" i="17"/>
  <c r="AR104" i="17"/>
  <c r="AP104" i="17"/>
  <c r="AN104" i="17"/>
  <c r="AC104" i="17"/>
  <c r="AB104" i="17"/>
  <c r="AA104" i="17"/>
  <c r="Z104" i="17"/>
  <c r="CE103" i="17"/>
  <c r="CD103" i="17"/>
  <c r="CC103" i="17"/>
  <c r="CB103" i="17"/>
  <c r="CA103" i="17"/>
  <c r="BZ103" i="17"/>
  <c r="BY103" i="17"/>
  <c r="BU103" i="17"/>
  <c r="BT103" i="17"/>
  <c r="BS103" i="17"/>
  <c r="BR103" i="17"/>
  <c r="BO103" i="17"/>
  <c r="BI103" i="17"/>
  <c r="BH103" i="17"/>
  <c r="BG103" i="17"/>
  <c r="BF103" i="17"/>
  <c r="BE103" i="17"/>
  <c r="BD103" i="17"/>
  <c r="BC103" i="17"/>
  <c r="BB103" i="17"/>
  <c r="AX103" i="17"/>
  <c r="AU103" i="17"/>
  <c r="AT103" i="17"/>
  <c r="AR103" i="17"/>
  <c r="AP103" i="17"/>
  <c r="AN103" i="17"/>
  <c r="AC103" i="17"/>
  <c r="AB103" i="17"/>
  <c r="AA103" i="17"/>
  <c r="Z103" i="17"/>
  <c r="CE102" i="17"/>
  <c r="CD102" i="17"/>
  <c r="CC102" i="17"/>
  <c r="CB102" i="17"/>
  <c r="CA102" i="17"/>
  <c r="BZ102" i="17"/>
  <c r="BY102" i="17"/>
  <c r="BU102" i="17"/>
  <c r="BT102" i="17"/>
  <c r="BS102" i="17"/>
  <c r="BR102" i="17"/>
  <c r="BO102" i="17"/>
  <c r="BI102" i="17"/>
  <c r="BH102" i="17"/>
  <c r="BG102" i="17"/>
  <c r="BF102" i="17"/>
  <c r="BE102" i="17"/>
  <c r="BD102" i="17"/>
  <c r="BC102" i="17"/>
  <c r="BB102" i="17"/>
  <c r="AX102" i="17"/>
  <c r="AU102" i="17"/>
  <c r="AT102" i="17"/>
  <c r="AR102" i="17"/>
  <c r="AP102" i="17"/>
  <c r="AN102" i="17"/>
  <c r="AC102" i="17"/>
  <c r="AB102" i="17"/>
  <c r="AA102" i="17"/>
  <c r="Z102" i="17"/>
  <c r="CE101" i="17"/>
  <c r="CD101" i="17"/>
  <c r="CC101" i="17"/>
  <c r="CB101" i="17"/>
  <c r="CA101" i="17"/>
  <c r="BZ101" i="17"/>
  <c r="BY101" i="17"/>
  <c r="BU101" i="17"/>
  <c r="BT101" i="17"/>
  <c r="BS101" i="17"/>
  <c r="BR101" i="17"/>
  <c r="BO101" i="17"/>
  <c r="BI101" i="17"/>
  <c r="BH101" i="17"/>
  <c r="BG101" i="17"/>
  <c r="BF101" i="17"/>
  <c r="BE101" i="17"/>
  <c r="BD101" i="17"/>
  <c r="BC101" i="17"/>
  <c r="BB101" i="17"/>
  <c r="AX101" i="17"/>
  <c r="AU101" i="17"/>
  <c r="AT101" i="17"/>
  <c r="AR101" i="17"/>
  <c r="AP101" i="17"/>
  <c r="AN101" i="17"/>
  <c r="AC101" i="17"/>
  <c r="AB101" i="17"/>
  <c r="AA101" i="17"/>
  <c r="Z101" i="17"/>
  <c r="CE100" i="17"/>
  <c r="CD100" i="17"/>
  <c r="CC100" i="17"/>
  <c r="CB100" i="17"/>
  <c r="CA100" i="17"/>
  <c r="BZ100" i="17"/>
  <c r="BY100" i="17"/>
  <c r="BU100" i="17"/>
  <c r="BT100" i="17"/>
  <c r="BS100" i="17"/>
  <c r="BR100" i="17"/>
  <c r="BO100" i="17"/>
  <c r="BI100" i="17"/>
  <c r="BH100" i="17"/>
  <c r="BG100" i="17"/>
  <c r="BF100" i="17"/>
  <c r="BE100" i="17"/>
  <c r="BD100" i="17"/>
  <c r="BC100" i="17"/>
  <c r="BB100" i="17"/>
  <c r="AX100" i="17"/>
  <c r="AU100" i="17"/>
  <c r="AT100" i="17"/>
  <c r="AR100" i="17"/>
  <c r="AP100" i="17"/>
  <c r="AN100" i="17"/>
  <c r="AC100" i="17"/>
  <c r="AB100" i="17"/>
  <c r="AA100" i="17"/>
  <c r="Z100" i="17"/>
  <c r="CE99" i="17"/>
  <c r="CD99" i="17"/>
  <c r="CC99" i="17"/>
  <c r="CB99" i="17"/>
  <c r="CA99" i="17"/>
  <c r="BZ99" i="17"/>
  <c r="BY99" i="17"/>
  <c r="BU99" i="17"/>
  <c r="BT99" i="17"/>
  <c r="BS99" i="17"/>
  <c r="BR99" i="17"/>
  <c r="BO99" i="17"/>
  <c r="BI99" i="17"/>
  <c r="BH99" i="17"/>
  <c r="BG99" i="17"/>
  <c r="BF99" i="17"/>
  <c r="BE99" i="17"/>
  <c r="BD99" i="17"/>
  <c r="BC99" i="17"/>
  <c r="BB99" i="17"/>
  <c r="AX99" i="17"/>
  <c r="AU99" i="17"/>
  <c r="AT99" i="17"/>
  <c r="AR99" i="17"/>
  <c r="AP99" i="17"/>
  <c r="AN99" i="17"/>
  <c r="AC99" i="17"/>
  <c r="AB99" i="17"/>
  <c r="AA99" i="17"/>
  <c r="Z99" i="17"/>
  <c r="CE98" i="17"/>
  <c r="CD98" i="17"/>
  <c r="CC98" i="17"/>
  <c r="CB98" i="17"/>
  <c r="CA98" i="17"/>
  <c r="BZ98" i="17"/>
  <c r="BY98" i="17"/>
  <c r="BU98" i="17"/>
  <c r="BT98" i="17"/>
  <c r="BS98" i="17"/>
  <c r="BR98" i="17"/>
  <c r="BO98" i="17"/>
  <c r="BI98" i="17"/>
  <c r="BH98" i="17"/>
  <c r="BG98" i="17"/>
  <c r="BF98" i="17"/>
  <c r="BE98" i="17"/>
  <c r="BD98" i="17"/>
  <c r="BC98" i="17"/>
  <c r="BB98" i="17"/>
  <c r="AX98" i="17"/>
  <c r="AU98" i="17"/>
  <c r="AT98" i="17"/>
  <c r="AR98" i="17"/>
  <c r="AP98" i="17"/>
  <c r="AN98" i="17"/>
  <c r="AC98" i="17"/>
  <c r="AB98" i="17"/>
  <c r="AA98" i="17"/>
  <c r="Z98" i="17"/>
  <c r="CE97" i="17"/>
  <c r="CD97" i="17"/>
  <c r="CC97" i="17"/>
  <c r="CB97" i="17"/>
  <c r="CA97" i="17"/>
  <c r="BZ97" i="17"/>
  <c r="BY97" i="17"/>
  <c r="BU97" i="17"/>
  <c r="BT97" i="17"/>
  <c r="BS97" i="17"/>
  <c r="BR97" i="17"/>
  <c r="BO97" i="17"/>
  <c r="BI97" i="17"/>
  <c r="BH97" i="17"/>
  <c r="BG97" i="17"/>
  <c r="BF97" i="17"/>
  <c r="BE97" i="17"/>
  <c r="BD97" i="17"/>
  <c r="BC97" i="17"/>
  <c r="BB97" i="17"/>
  <c r="AX97" i="17"/>
  <c r="AU97" i="17"/>
  <c r="AT97" i="17"/>
  <c r="AR97" i="17"/>
  <c r="AP97" i="17"/>
  <c r="AN97" i="17"/>
  <c r="AC97" i="17"/>
  <c r="AB97" i="17"/>
  <c r="AA97" i="17"/>
  <c r="Z97" i="17"/>
  <c r="CE96" i="17"/>
  <c r="CD96" i="17"/>
  <c r="CC96" i="17"/>
  <c r="CB96" i="17"/>
  <c r="CA96" i="17"/>
  <c r="BZ96" i="17"/>
  <c r="BY96" i="17"/>
  <c r="BU96" i="17"/>
  <c r="BT96" i="17"/>
  <c r="BS96" i="17"/>
  <c r="BR96" i="17"/>
  <c r="BO96" i="17"/>
  <c r="BI96" i="17"/>
  <c r="BH96" i="17"/>
  <c r="BG96" i="17"/>
  <c r="BF96" i="17"/>
  <c r="BE96" i="17"/>
  <c r="BD96" i="17"/>
  <c r="BC96" i="17"/>
  <c r="BB96" i="17"/>
  <c r="AX96" i="17"/>
  <c r="AU96" i="17"/>
  <c r="AT96" i="17"/>
  <c r="AR96" i="17"/>
  <c r="AP96" i="17"/>
  <c r="AN96" i="17"/>
  <c r="AC96" i="17"/>
  <c r="AB96" i="17"/>
  <c r="AA96" i="17"/>
  <c r="Z96" i="17"/>
  <c r="CE95" i="17"/>
  <c r="CD95" i="17"/>
  <c r="CC95" i="17"/>
  <c r="CB95" i="17"/>
  <c r="CA95" i="17"/>
  <c r="BZ95" i="17"/>
  <c r="BY95" i="17"/>
  <c r="BU95" i="17"/>
  <c r="BT95" i="17"/>
  <c r="BS95" i="17"/>
  <c r="BR95" i="17"/>
  <c r="BO95" i="17"/>
  <c r="BI95" i="17"/>
  <c r="BH95" i="17"/>
  <c r="BG95" i="17"/>
  <c r="BF95" i="17"/>
  <c r="BE95" i="17"/>
  <c r="BD95" i="17"/>
  <c r="BC95" i="17"/>
  <c r="BB95" i="17"/>
  <c r="AX95" i="17"/>
  <c r="AU95" i="17"/>
  <c r="AT95" i="17"/>
  <c r="AR95" i="17"/>
  <c r="AP95" i="17"/>
  <c r="AN95" i="17"/>
  <c r="AC95" i="17"/>
  <c r="AB95" i="17"/>
  <c r="AA95" i="17"/>
  <c r="Z95" i="17"/>
  <c r="CE94" i="17"/>
  <c r="CD94" i="17"/>
  <c r="CC94" i="17"/>
  <c r="CB94" i="17"/>
  <c r="CA94" i="17"/>
  <c r="BZ94" i="17"/>
  <c r="BY94" i="17"/>
  <c r="BU94" i="17"/>
  <c r="BT94" i="17"/>
  <c r="BS94" i="17"/>
  <c r="BR94" i="17"/>
  <c r="BO94" i="17"/>
  <c r="BI94" i="17"/>
  <c r="BH94" i="17"/>
  <c r="BG94" i="17"/>
  <c r="BF94" i="17"/>
  <c r="BE94" i="17"/>
  <c r="BD94" i="17"/>
  <c r="BC94" i="17"/>
  <c r="BB94" i="17"/>
  <c r="AX94" i="17"/>
  <c r="AU94" i="17"/>
  <c r="AT94" i="17"/>
  <c r="AR94" i="17"/>
  <c r="AP94" i="17"/>
  <c r="AN94" i="17"/>
  <c r="AC94" i="17"/>
  <c r="AB94" i="17"/>
  <c r="AA94" i="17"/>
  <c r="Z94" i="17"/>
  <c r="CE93" i="17"/>
  <c r="CD93" i="17"/>
  <c r="CC93" i="17"/>
  <c r="CB93" i="17"/>
  <c r="CA93" i="17"/>
  <c r="BZ93" i="17"/>
  <c r="BY93" i="17"/>
  <c r="BU93" i="17"/>
  <c r="BT93" i="17"/>
  <c r="BS93" i="17"/>
  <c r="BR93" i="17"/>
  <c r="BO93" i="17"/>
  <c r="BI93" i="17"/>
  <c r="BH93" i="17"/>
  <c r="BG93" i="17"/>
  <c r="BF93" i="17"/>
  <c r="BE93" i="17"/>
  <c r="BD93" i="17"/>
  <c r="BC93" i="17"/>
  <c r="BB93" i="17"/>
  <c r="AX93" i="17"/>
  <c r="AU93" i="17"/>
  <c r="AT93" i="17"/>
  <c r="AR93" i="17"/>
  <c r="AP93" i="17"/>
  <c r="AN93" i="17"/>
  <c r="AC93" i="17"/>
  <c r="AB93" i="17"/>
  <c r="AA93" i="17"/>
  <c r="Z93" i="17"/>
  <c r="CE92" i="17"/>
  <c r="CD92" i="17"/>
  <c r="CC92" i="17"/>
  <c r="CB92" i="17"/>
  <c r="CA92" i="17"/>
  <c r="BZ92" i="17"/>
  <c r="BY92" i="17"/>
  <c r="BU92" i="17"/>
  <c r="BT92" i="17"/>
  <c r="BS92" i="17"/>
  <c r="BR92" i="17"/>
  <c r="BO92" i="17"/>
  <c r="BI92" i="17"/>
  <c r="BH92" i="17"/>
  <c r="BG92" i="17"/>
  <c r="BF92" i="17"/>
  <c r="BE92" i="17"/>
  <c r="BD92" i="17"/>
  <c r="BC92" i="17"/>
  <c r="BB92" i="17"/>
  <c r="AX92" i="17"/>
  <c r="AU92" i="17"/>
  <c r="AT92" i="17"/>
  <c r="AR92" i="17"/>
  <c r="AP92" i="17"/>
  <c r="AN92" i="17"/>
  <c r="AC92" i="17"/>
  <c r="AB92" i="17"/>
  <c r="AA92" i="17"/>
  <c r="Z92" i="17"/>
  <c r="CE91" i="17"/>
  <c r="CD91" i="17"/>
  <c r="CC91" i="17"/>
  <c r="CB91" i="17"/>
  <c r="CA91" i="17"/>
  <c r="BZ91" i="17"/>
  <c r="BY91" i="17"/>
  <c r="BU91" i="17"/>
  <c r="BT91" i="17"/>
  <c r="BS91" i="17"/>
  <c r="BR91" i="17"/>
  <c r="BO91" i="17"/>
  <c r="BI91" i="17"/>
  <c r="BH91" i="17"/>
  <c r="BG91" i="17"/>
  <c r="BF91" i="17"/>
  <c r="BE91" i="17"/>
  <c r="BD91" i="17"/>
  <c r="BC91" i="17"/>
  <c r="BB91" i="17"/>
  <c r="AX91" i="17"/>
  <c r="AU91" i="17"/>
  <c r="AT91" i="17"/>
  <c r="AR91" i="17"/>
  <c r="AP91" i="17"/>
  <c r="AN91" i="17"/>
  <c r="AC91" i="17"/>
  <c r="AB91" i="17"/>
  <c r="AA91" i="17"/>
  <c r="Z91" i="17"/>
  <c r="CE90" i="17"/>
  <c r="CD90" i="17"/>
  <c r="CC90" i="17"/>
  <c r="CB90" i="17"/>
  <c r="CA90" i="17"/>
  <c r="BZ90" i="17"/>
  <c r="BY90" i="17"/>
  <c r="BU90" i="17"/>
  <c r="BT90" i="17"/>
  <c r="BS90" i="17"/>
  <c r="BR90" i="17"/>
  <c r="BO90" i="17"/>
  <c r="BI90" i="17"/>
  <c r="BH90" i="17"/>
  <c r="BG90" i="17"/>
  <c r="BF90" i="17"/>
  <c r="BE90" i="17"/>
  <c r="BD90" i="17"/>
  <c r="BC90" i="17"/>
  <c r="BB90" i="17"/>
  <c r="AX90" i="17"/>
  <c r="AU90" i="17"/>
  <c r="AT90" i="17"/>
  <c r="AR90" i="17"/>
  <c r="AP90" i="17"/>
  <c r="AN90" i="17"/>
  <c r="AC90" i="17"/>
  <c r="AB90" i="17"/>
  <c r="AA90" i="17"/>
  <c r="Z90" i="17"/>
  <c r="CE89" i="17"/>
  <c r="CD89" i="17"/>
  <c r="CC89" i="17"/>
  <c r="CB89" i="17"/>
  <c r="CA89" i="17"/>
  <c r="BZ89" i="17"/>
  <c r="BY89" i="17"/>
  <c r="BU89" i="17"/>
  <c r="BT89" i="17"/>
  <c r="BS89" i="17"/>
  <c r="BR89" i="17"/>
  <c r="BO89" i="17"/>
  <c r="BI89" i="17"/>
  <c r="BH89" i="17"/>
  <c r="BG89" i="17"/>
  <c r="BF89" i="17"/>
  <c r="BE89" i="17"/>
  <c r="BD89" i="17"/>
  <c r="BC89" i="17"/>
  <c r="BB89" i="17"/>
  <c r="AX89" i="17"/>
  <c r="AU89" i="17"/>
  <c r="AT89" i="17"/>
  <c r="AR89" i="17"/>
  <c r="AP89" i="17"/>
  <c r="AN89" i="17"/>
  <c r="AC89" i="17"/>
  <c r="AB89" i="17"/>
  <c r="AA89" i="17"/>
  <c r="Z89" i="17"/>
  <c r="CE88" i="17"/>
  <c r="CD88" i="17"/>
  <c r="CC88" i="17"/>
  <c r="CB88" i="17"/>
  <c r="CA88" i="17"/>
  <c r="BZ88" i="17"/>
  <c r="BY88" i="17"/>
  <c r="BU88" i="17"/>
  <c r="BT88" i="17"/>
  <c r="BS88" i="17"/>
  <c r="BR88" i="17"/>
  <c r="BO88" i="17"/>
  <c r="BI88" i="17"/>
  <c r="BH88" i="17"/>
  <c r="BG88" i="17"/>
  <c r="BF88" i="17"/>
  <c r="BE88" i="17"/>
  <c r="BD88" i="17"/>
  <c r="BC88" i="17"/>
  <c r="BB88" i="17"/>
  <c r="AX88" i="17"/>
  <c r="AU88" i="17"/>
  <c r="AT88" i="17"/>
  <c r="AR88" i="17"/>
  <c r="AP88" i="17"/>
  <c r="AN88" i="17"/>
  <c r="AC88" i="17"/>
  <c r="AB88" i="17"/>
  <c r="AA88" i="17"/>
  <c r="Z88" i="17"/>
  <c r="CE87" i="17"/>
  <c r="CD87" i="17"/>
  <c r="CC87" i="17"/>
  <c r="CB87" i="17"/>
  <c r="CA87" i="17"/>
  <c r="BZ87" i="17"/>
  <c r="BY87" i="17"/>
  <c r="BU87" i="17"/>
  <c r="BT87" i="17"/>
  <c r="BS87" i="17"/>
  <c r="BR87" i="17"/>
  <c r="BO87" i="17"/>
  <c r="BI87" i="17"/>
  <c r="BH87" i="17"/>
  <c r="BG87" i="17"/>
  <c r="BF87" i="17"/>
  <c r="BE87" i="17"/>
  <c r="BD87" i="17"/>
  <c r="BC87" i="17"/>
  <c r="BB87" i="17"/>
  <c r="AX87" i="17"/>
  <c r="AU87" i="17"/>
  <c r="AT87" i="17"/>
  <c r="AR87" i="17"/>
  <c r="AP87" i="17"/>
  <c r="AN87" i="17"/>
  <c r="AC87" i="17"/>
  <c r="AB87" i="17"/>
  <c r="AA87" i="17"/>
  <c r="Z87" i="17"/>
  <c r="CE86" i="17"/>
  <c r="CD86" i="17"/>
  <c r="CC86" i="17"/>
  <c r="CB86" i="17"/>
  <c r="CA86" i="17"/>
  <c r="BZ86" i="17"/>
  <c r="BY86" i="17"/>
  <c r="BU86" i="17"/>
  <c r="BT86" i="17"/>
  <c r="BS86" i="17"/>
  <c r="BR86" i="17"/>
  <c r="BO86" i="17"/>
  <c r="BI86" i="17"/>
  <c r="BH86" i="17"/>
  <c r="BG86" i="17"/>
  <c r="BF86" i="17"/>
  <c r="BE86" i="17"/>
  <c r="BD86" i="17"/>
  <c r="BC86" i="17"/>
  <c r="BB86" i="17"/>
  <c r="AX86" i="17"/>
  <c r="AU86" i="17"/>
  <c r="AT86" i="17"/>
  <c r="AR86" i="17"/>
  <c r="AP86" i="17"/>
  <c r="AN86" i="17"/>
  <c r="AC86" i="17"/>
  <c r="AB86" i="17"/>
  <c r="AA86" i="17"/>
  <c r="Z86" i="17"/>
  <c r="CE85" i="17"/>
  <c r="CD85" i="17"/>
  <c r="CC85" i="17"/>
  <c r="CB85" i="17"/>
  <c r="CA85" i="17"/>
  <c r="BZ85" i="17"/>
  <c r="BY85" i="17"/>
  <c r="BU85" i="17"/>
  <c r="BT85" i="17"/>
  <c r="BS85" i="17"/>
  <c r="BR85" i="17"/>
  <c r="BO85" i="17"/>
  <c r="BI85" i="17"/>
  <c r="BH85" i="17"/>
  <c r="BG85" i="17"/>
  <c r="BF85" i="17"/>
  <c r="BE85" i="17"/>
  <c r="BD85" i="17"/>
  <c r="BC85" i="17"/>
  <c r="BB85" i="17"/>
  <c r="AX85" i="17"/>
  <c r="AU85" i="17"/>
  <c r="AT85" i="17"/>
  <c r="AR85" i="17"/>
  <c r="AP85" i="17"/>
  <c r="AN85" i="17"/>
  <c r="AC85" i="17"/>
  <c r="AB85" i="17"/>
  <c r="AA85" i="17"/>
  <c r="Z85" i="17"/>
  <c r="CE84" i="17"/>
  <c r="CD84" i="17"/>
  <c r="CC84" i="17"/>
  <c r="CB84" i="17"/>
  <c r="CA84" i="17"/>
  <c r="BZ84" i="17"/>
  <c r="BY84" i="17"/>
  <c r="BU84" i="17"/>
  <c r="BT84" i="17"/>
  <c r="BS84" i="17"/>
  <c r="BR84" i="17"/>
  <c r="BO84" i="17"/>
  <c r="BI84" i="17"/>
  <c r="BH84" i="17"/>
  <c r="BG84" i="17"/>
  <c r="BF84" i="17"/>
  <c r="BE84" i="17"/>
  <c r="BD84" i="17"/>
  <c r="BC84" i="17"/>
  <c r="BB84" i="17"/>
  <c r="AX84" i="17"/>
  <c r="AU84" i="17"/>
  <c r="AT84" i="17"/>
  <c r="AR84" i="17"/>
  <c r="AP84" i="17"/>
  <c r="AN84" i="17"/>
  <c r="AC84" i="17"/>
  <c r="AB84" i="17"/>
  <c r="AA84" i="17"/>
  <c r="Z84" i="17"/>
  <c r="CE83" i="17"/>
  <c r="CD83" i="17"/>
  <c r="CC83" i="17"/>
  <c r="CB83" i="17"/>
  <c r="CA83" i="17"/>
  <c r="BZ83" i="17"/>
  <c r="BY83" i="17"/>
  <c r="BU83" i="17"/>
  <c r="BT83" i="17"/>
  <c r="BS83" i="17"/>
  <c r="BR83" i="17"/>
  <c r="BO83" i="17"/>
  <c r="BI83" i="17"/>
  <c r="BH83" i="17"/>
  <c r="BG83" i="17"/>
  <c r="BF83" i="17"/>
  <c r="BE83" i="17"/>
  <c r="BD83" i="17"/>
  <c r="BC83" i="17"/>
  <c r="BB83" i="17"/>
  <c r="AX83" i="17"/>
  <c r="AU83" i="17"/>
  <c r="AT83" i="17"/>
  <c r="AR83" i="17"/>
  <c r="AP83" i="17"/>
  <c r="AN83" i="17"/>
  <c r="AC83" i="17"/>
  <c r="AB83" i="17"/>
  <c r="AA83" i="17"/>
  <c r="Z83" i="17"/>
  <c r="CE82" i="17"/>
  <c r="CD82" i="17"/>
  <c r="CC82" i="17"/>
  <c r="CB82" i="17"/>
  <c r="CA82" i="17"/>
  <c r="BZ82" i="17"/>
  <c r="BY82" i="17"/>
  <c r="BU82" i="17"/>
  <c r="BT82" i="17"/>
  <c r="BS82" i="17"/>
  <c r="BR82" i="17"/>
  <c r="BO82" i="17"/>
  <c r="BI82" i="17"/>
  <c r="BH82" i="17"/>
  <c r="BG82" i="17"/>
  <c r="BF82" i="17"/>
  <c r="BE82" i="17"/>
  <c r="BD82" i="17"/>
  <c r="BC82" i="17"/>
  <c r="BB82" i="17"/>
  <c r="AX82" i="17"/>
  <c r="AU82" i="17"/>
  <c r="AT82" i="17"/>
  <c r="AR82" i="17"/>
  <c r="AP82" i="17"/>
  <c r="AN82" i="17"/>
  <c r="AC82" i="17"/>
  <c r="AB82" i="17"/>
  <c r="AA82" i="17"/>
  <c r="Z82" i="17"/>
  <c r="CE81" i="17"/>
  <c r="CD81" i="17"/>
  <c r="CC81" i="17"/>
  <c r="CB81" i="17"/>
  <c r="CA81" i="17"/>
  <c r="BZ81" i="17"/>
  <c r="BY81" i="17"/>
  <c r="BU81" i="17"/>
  <c r="BT81" i="17"/>
  <c r="BS81" i="17"/>
  <c r="BR81" i="17"/>
  <c r="BO81" i="17"/>
  <c r="BI81" i="17"/>
  <c r="BH81" i="17"/>
  <c r="BG81" i="17"/>
  <c r="BF81" i="17"/>
  <c r="BE81" i="17"/>
  <c r="BD81" i="17"/>
  <c r="BC81" i="17"/>
  <c r="BB81" i="17"/>
  <c r="AX81" i="17"/>
  <c r="AU81" i="17"/>
  <c r="AT81" i="17"/>
  <c r="AR81" i="17"/>
  <c r="AP81" i="17"/>
  <c r="AN81" i="17"/>
  <c r="AC81" i="17"/>
  <c r="AB81" i="17"/>
  <c r="AA81" i="17"/>
  <c r="Z81" i="17"/>
  <c r="CE80" i="17"/>
  <c r="CD80" i="17"/>
  <c r="CC80" i="17"/>
  <c r="CB80" i="17"/>
  <c r="CA80" i="17"/>
  <c r="BZ80" i="17"/>
  <c r="BY80" i="17"/>
  <c r="BU80" i="17"/>
  <c r="BT80" i="17"/>
  <c r="BS80" i="17"/>
  <c r="BR80" i="17"/>
  <c r="BO80" i="17"/>
  <c r="BI80" i="17"/>
  <c r="BH80" i="17"/>
  <c r="BG80" i="17"/>
  <c r="BF80" i="17"/>
  <c r="BE80" i="17"/>
  <c r="BD80" i="17"/>
  <c r="BC80" i="17"/>
  <c r="BB80" i="17"/>
  <c r="AX80" i="17"/>
  <c r="AU80" i="17"/>
  <c r="AT80" i="17"/>
  <c r="AR80" i="17"/>
  <c r="AP80" i="17"/>
  <c r="AN80" i="17"/>
  <c r="AC80" i="17"/>
  <c r="AB80" i="17"/>
  <c r="AA80" i="17"/>
  <c r="Z80" i="17"/>
  <c r="CE79" i="17"/>
  <c r="CD79" i="17"/>
  <c r="CC79" i="17"/>
  <c r="CB79" i="17"/>
  <c r="CA79" i="17"/>
  <c r="BZ79" i="17"/>
  <c r="BY79" i="17"/>
  <c r="BU79" i="17"/>
  <c r="BT79" i="17"/>
  <c r="BS79" i="17"/>
  <c r="BR79" i="17"/>
  <c r="BO79" i="17"/>
  <c r="BI79" i="17"/>
  <c r="BH79" i="17"/>
  <c r="BG79" i="17"/>
  <c r="BF79" i="17"/>
  <c r="BE79" i="17"/>
  <c r="BD79" i="17"/>
  <c r="BC79" i="17"/>
  <c r="BB79" i="17"/>
  <c r="AX79" i="17"/>
  <c r="AU79" i="17"/>
  <c r="AT79" i="17"/>
  <c r="AR79" i="17"/>
  <c r="AP79" i="17"/>
  <c r="AN79" i="17"/>
  <c r="AC79" i="17"/>
  <c r="AB79" i="17"/>
  <c r="AA79" i="17"/>
  <c r="Z79" i="17"/>
  <c r="CE78" i="17"/>
  <c r="CD78" i="17"/>
  <c r="CC78" i="17"/>
  <c r="CB78" i="17"/>
  <c r="CA78" i="17"/>
  <c r="BZ78" i="17"/>
  <c r="BY78" i="17"/>
  <c r="BU78" i="17"/>
  <c r="BT78" i="17"/>
  <c r="BS78" i="17"/>
  <c r="BR78" i="17"/>
  <c r="BO78" i="17"/>
  <c r="BI78" i="17"/>
  <c r="BH78" i="17"/>
  <c r="BG78" i="17"/>
  <c r="BF78" i="17"/>
  <c r="BE78" i="17"/>
  <c r="BD78" i="17"/>
  <c r="BC78" i="17"/>
  <c r="BB78" i="17"/>
  <c r="AX78" i="17"/>
  <c r="AU78" i="17"/>
  <c r="AT78" i="17"/>
  <c r="AR78" i="17"/>
  <c r="AP78" i="17"/>
  <c r="AN78" i="17"/>
  <c r="AC78" i="17"/>
  <c r="AB78" i="17"/>
  <c r="AA78" i="17"/>
  <c r="Z78" i="17"/>
  <c r="CE77" i="17"/>
  <c r="CD77" i="17"/>
  <c r="CC77" i="17"/>
  <c r="CB77" i="17"/>
  <c r="CA77" i="17"/>
  <c r="BZ77" i="17"/>
  <c r="BY77" i="17"/>
  <c r="BU77" i="17"/>
  <c r="BT77" i="17"/>
  <c r="BS77" i="17"/>
  <c r="BR77" i="17"/>
  <c r="BO77" i="17"/>
  <c r="BI77" i="17"/>
  <c r="BH77" i="17"/>
  <c r="BG77" i="17"/>
  <c r="BF77" i="17"/>
  <c r="BE77" i="17"/>
  <c r="BD77" i="17"/>
  <c r="BC77" i="17"/>
  <c r="BB77" i="17"/>
  <c r="AX77" i="17"/>
  <c r="AU77" i="17"/>
  <c r="AT77" i="17"/>
  <c r="AR77" i="17"/>
  <c r="AP77" i="17"/>
  <c r="AN77" i="17"/>
  <c r="AC77" i="17"/>
  <c r="AB77" i="17"/>
  <c r="AA77" i="17"/>
  <c r="Z77" i="17"/>
  <c r="CE76" i="17"/>
  <c r="CD76" i="17"/>
  <c r="CC76" i="17"/>
  <c r="CB76" i="17"/>
  <c r="CA76" i="17"/>
  <c r="BZ76" i="17"/>
  <c r="BY76" i="17"/>
  <c r="BU76" i="17"/>
  <c r="BT76" i="17"/>
  <c r="BS76" i="17"/>
  <c r="BR76" i="17"/>
  <c r="BO76" i="17"/>
  <c r="BI76" i="17"/>
  <c r="BH76" i="17"/>
  <c r="BG76" i="17"/>
  <c r="BF76" i="17"/>
  <c r="BE76" i="17"/>
  <c r="BD76" i="17"/>
  <c r="BC76" i="17"/>
  <c r="BB76" i="17"/>
  <c r="AX76" i="17"/>
  <c r="AU76" i="17"/>
  <c r="AT76" i="17"/>
  <c r="AR76" i="17"/>
  <c r="AP76" i="17"/>
  <c r="AN76" i="17"/>
  <c r="AC76" i="17"/>
  <c r="AB76" i="17"/>
  <c r="AA76" i="17"/>
  <c r="Z76" i="17"/>
  <c r="CE75" i="17"/>
  <c r="CD75" i="17"/>
  <c r="CC75" i="17"/>
  <c r="CB75" i="17"/>
  <c r="CA75" i="17"/>
  <c r="BZ75" i="17"/>
  <c r="BY75" i="17"/>
  <c r="BU75" i="17"/>
  <c r="BT75" i="17"/>
  <c r="BS75" i="17"/>
  <c r="BR75" i="17"/>
  <c r="BO75" i="17"/>
  <c r="BI75" i="17"/>
  <c r="BH75" i="17"/>
  <c r="BG75" i="17"/>
  <c r="BF75" i="17"/>
  <c r="BE75" i="17"/>
  <c r="BD75" i="17"/>
  <c r="BC75" i="17"/>
  <c r="BB75" i="17"/>
  <c r="AX75" i="17"/>
  <c r="AU75" i="17"/>
  <c r="AT75" i="17"/>
  <c r="AR75" i="17"/>
  <c r="AP75" i="17"/>
  <c r="AN75" i="17"/>
  <c r="AC75" i="17"/>
  <c r="AB75" i="17"/>
  <c r="AA75" i="17"/>
  <c r="Z75" i="17"/>
  <c r="CE74" i="17"/>
  <c r="CD74" i="17"/>
  <c r="CC74" i="17"/>
  <c r="CB74" i="17"/>
  <c r="CA74" i="17"/>
  <c r="BZ74" i="17"/>
  <c r="BY74" i="17"/>
  <c r="BU74" i="17"/>
  <c r="BT74" i="17"/>
  <c r="BS74" i="17"/>
  <c r="BR74" i="17"/>
  <c r="BO74" i="17"/>
  <c r="BI74" i="17"/>
  <c r="BH74" i="17"/>
  <c r="BG74" i="17"/>
  <c r="BF74" i="17"/>
  <c r="BE74" i="17"/>
  <c r="BD74" i="17"/>
  <c r="BC74" i="17"/>
  <c r="BB74" i="17"/>
  <c r="AX74" i="17"/>
  <c r="AU74" i="17"/>
  <c r="AT74" i="17"/>
  <c r="AR74" i="17"/>
  <c r="AP74" i="17"/>
  <c r="AN74" i="17"/>
  <c r="AC74" i="17"/>
  <c r="AB74" i="17"/>
  <c r="AA74" i="17"/>
  <c r="Z74" i="17"/>
  <c r="CE73" i="17"/>
  <c r="CD73" i="17"/>
  <c r="CC73" i="17"/>
  <c r="CB73" i="17"/>
  <c r="CA73" i="17"/>
  <c r="BZ73" i="17"/>
  <c r="BY73" i="17"/>
  <c r="BU73" i="17"/>
  <c r="BT73" i="17"/>
  <c r="BS73" i="17"/>
  <c r="BR73" i="17"/>
  <c r="BO73" i="17"/>
  <c r="BI73" i="17"/>
  <c r="BH73" i="17"/>
  <c r="BG73" i="17"/>
  <c r="BF73" i="17"/>
  <c r="BE73" i="17"/>
  <c r="BD73" i="17"/>
  <c r="BC73" i="17"/>
  <c r="BB73" i="17"/>
  <c r="AX73" i="17"/>
  <c r="AU73" i="17"/>
  <c r="AT73" i="17"/>
  <c r="AR73" i="17"/>
  <c r="AP73" i="17"/>
  <c r="AN73" i="17"/>
  <c r="AC73" i="17"/>
  <c r="AB73" i="17"/>
  <c r="AA73" i="17"/>
  <c r="Z73" i="17"/>
  <c r="CE72" i="17"/>
  <c r="CD72" i="17"/>
  <c r="CC72" i="17"/>
  <c r="CB72" i="17"/>
  <c r="CA72" i="17"/>
  <c r="BZ72" i="17"/>
  <c r="BY72" i="17"/>
  <c r="BU72" i="17"/>
  <c r="BT72" i="17"/>
  <c r="BS72" i="17"/>
  <c r="BR72" i="17"/>
  <c r="BO72" i="17"/>
  <c r="BI72" i="17"/>
  <c r="BH72" i="17"/>
  <c r="BG72" i="17"/>
  <c r="BF72" i="17"/>
  <c r="BE72" i="17"/>
  <c r="BD72" i="17"/>
  <c r="BC72" i="17"/>
  <c r="BB72" i="17"/>
  <c r="AX72" i="17"/>
  <c r="AU72" i="17"/>
  <c r="AT72" i="17"/>
  <c r="AR72" i="17"/>
  <c r="AP72" i="17"/>
  <c r="AN72" i="17"/>
  <c r="AC72" i="17"/>
  <c r="AB72" i="17"/>
  <c r="AA72" i="17"/>
  <c r="Z72" i="17"/>
  <c r="CE71" i="17"/>
  <c r="CD71" i="17"/>
  <c r="CC71" i="17"/>
  <c r="CB71" i="17"/>
  <c r="CA71" i="17"/>
  <c r="BZ71" i="17"/>
  <c r="BY71" i="17"/>
  <c r="BU71" i="17"/>
  <c r="BT71" i="17"/>
  <c r="BS71" i="17"/>
  <c r="BR71" i="17"/>
  <c r="BO71" i="17"/>
  <c r="BI71" i="17"/>
  <c r="BH71" i="17"/>
  <c r="BG71" i="17"/>
  <c r="BF71" i="17"/>
  <c r="BE71" i="17"/>
  <c r="BD71" i="17"/>
  <c r="BC71" i="17"/>
  <c r="BB71" i="17"/>
  <c r="AX71" i="17"/>
  <c r="AU71" i="17"/>
  <c r="AT71" i="17"/>
  <c r="AR71" i="17"/>
  <c r="AP71" i="17"/>
  <c r="AN71" i="17"/>
  <c r="AC71" i="17"/>
  <c r="AB71" i="17"/>
  <c r="AA71" i="17"/>
  <c r="Z71" i="17"/>
  <c r="CE70" i="17"/>
  <c r="CD70" i="17"/>
  <c r="CC70" i="17"/>
  <c r="CB70" i="17"/>
  <c r="CA70" i="17"/>
  <c r="BZ70" i="17"/>
  <c r="BY70" i="17"/>
  <c r="BU70" i="17"/>
  <c r="BT70" i="17"/>
  <c r="BS70" i="17"/>
  <c r="BR70" i="17"/>
  <c r="BO70" i="17"/>
  <c r="BI70" i="17"/>
  <c r="BH70" i="17"/>
  <c r="BG70" i="17"/>
  <c r="BF70" i="17"/>
  <c r="BE70" i="17"/>
  <c r="BD70" i="17"/>
  <c r="BC70" i="17"/>
  <c r="BB70" i="17"/>
  <c r="AX70" i="17"/>
  <c r="AU70" i="17"/>
  <c r="AT70" i="17"/>
  <c r="AR70" i="17"/>
  <c r="AP70" i="17"/>
  <c r="AN70" i="17"/>
  <c r="AC70" i="17"/>
  <c r="AB70" i="17"/>
  <c r="AA70" i="17"/>
  <c r="Z70" i="17"/>
  <c r="CE69" i="17"/>
  <c r="CD69" i="17"/>
  <c r="CC69" i="17"/>
  <c r="CB69" i="17"/>
  <c r="CA69" i="17"/>
  <c r="BZ69" i="17"/>
  <c r="BY69" i="17"/>
  <c r="BU69" i="17"/>
  <c r="BT69" i="17"/>
  <c r="BS69" i="17"/>
  <c r="BR69" i="17"/>
  <c r="BO69" i="17"/>
  <c r="BI69" i="17"/>
  <c r="BH69" i="17"/>
  <c r="BG69" i="17"/>
  <c r="BF69" i="17"/>
  <c r="BE69" i="17"/>
  <c r="BD69" i="17"/>
  <c r="BC69" i="17"/>
  <c r="BB69" i="17"/>
  <c r="AX69" i="17"/>
  <c r="AU69" i="17"/>
  <c r="AT69" i="17"/>
  <c r="AR69" i="17"/>
  <c r="AP69" i="17"/>
  <c r="AN69" i="17"/>
  <c r="AC69" i="17"/>
  <c r="AB69" i="17"/>
  <c r="AA69" i="17"/>
  <c r="Z69" i="17"/>
  <c r="CE68" i="17"/>
  <c r="CD68" i="17"/>
  <c r="CC68" i="17"/>
  <c r="CB68" i="17"/>
  <c r="CA68" i="17"/>
  <c r="BZ68" i="17"/>
  <c r="BY68" i="17"/>
  <c r="BU68" i="17"/>
  <c r="BT68" i="17"/>
  <c r="BS68" i="17"/>
  <c r="BR68" i="17"/>
  <c r="BO68" i="17"/>
  <c r="BI68" i="17"/>
  <c r="BH68" i="17"/>
  <c r="BG68" i="17"/>
  <c r="BF68" i="17"/>
  <c r="BE68" i="17"/>
  <c r="BD68" i="17"/>
  <c r="BC68" i="17"/>
  <c r="BB68" i="17"/>
  <c r="AX68" i="17"/>
  <c r="AU68" i="17"/>
  <c r="AT68" i="17"/>
  <c r="AR68" i="17"/>
  <c r="AP68" i="17"/>
  <c r="AN68" i="17"/>
  <c r="AC68" i="17"/>
  <c r="AB68" i="17"/>
  <c r="AA68" i="17"/>
  <c r="Z68" i="17"/>
  <c r="CE67" i="17"/>
  <c r="CD67" i="17"/>
  <c r="CC67" i="17"/>
  <c r="CB67" i="17"/>
  <c r="CA67" i="17"/>
  <c r="BZ67" i="17"/>
  <c r="BY67" i="17"/>
  <c r="BU67" i="17"/>
  <c r="BT67" i="17"/>
  <c r="BS67" i="17"/>
  <c r="BR67" i="17"/>
  <c r="BO67" i="17"/>
  <c r="BI67" i="17"/>
  <c r="BH67" i="17"/>
  <c r="BG67" i="17"/>
  <c r="BF67" i="17"/>
  <c r="BE67" i="17"/>
  <c r="BD67" i="17"/>
  <c r="BC67" i="17"/>
  <c r="BB67" i="17"/>
  <c r="AX67" i="17"/>
  <c r="AU67" i="17"/>
  <c r="AT67" i="17"/>
  <c r="AR67" i="17"/>
  <c r="AP67" i="17"/>
  <c r="AN67" i="17"/>
  <c r="AC67" i="17"/>
  <c r="AB67" i="17"/>
  <c r="AA67" i="17"/>
  <c r="Z67" i="17"/>
  <c r="CE66" i="17"/>
  <c r="CD66" i="17"/>
  <c r="CC66" i="17"/>
  <c r="CB66" i="17"/>
  <c r="CA66" i="17"/>
  <c r="BZ66" i="17"/>
  <c r="BY66" i="17"/>
  <c r="BU66" i="17"/>
  <c r="BT66" i="17"/>
  <c r="BS66" i="17"/>
  <c r="BR66" i="17"/>
  <c r="BO66" i="17"/>
  <c r="BI66" i="17"/>
  <c r="BH66" i="17"/>
  <c r="BG66" i="17"/>
  <c r="BF66" i="17"/>
  <c r="BE66" i="17"/>
  <c r="BD66" i="17"/>
  <c r="BC66" i="17"/>
  <c r="BB66" i="17"/>
  <c r="AX66" i="17"/>
  <c r="AU66" i="17"/>
  <c r="AT66" i="17"/>
  <c r="AR66" i="17"/>
  <c r="AP66" i="17"/>
  <c r="AN66" i="17"/>
  <c r="AC66" i="17"/>
  <c r="AB66" i="17"/>
  <c r="AA66" i="17"/>
  <c r="Z66" i="17"/>
  <c r="CE65" i="17"/>
  <c r="CD65" i="17"/>
  <c r="CC65" i="17"/>
  <c r="CB65" i="17"/>
  <c r="CA65" i="17"/>
  <c r="BZ65" i="17"/>
  <c r="BY65" i="17"/>
  <c r="BU65" i="17"/>
  <c r="BT65" i="17"/>
  <c r="BS65" i="17"/>
  <c r="BR65" i="17"/>
  <c r="BO65" i="17"/>
  <c r="BI65" i="17"/>
  <c r="BH65" i="17"/>
  <c r="BG65" i="17"/>
  <c r="BF65" i="17"/>
  <c r="BE65" i="17"/>
  <c r="BD65" i="17"/>
  <c r="BC65" i="17"/>
  <c r="BB65" i="17"/>
  <c r="AX65" i="17"/>
  <c r="AU65" i="17"/>
  <c r="AT65" i="17"/>
  <c r="AR65" i="17"/>
  <c r="AP65" i="17"/>
  <c r="AN65" i="17"/>
  <c r="AC65" i="17"/>
  <c r="AB65" i="17"/>
  <c r="AA65" i="17"/>
  <c r="Z65" i="17"/>
  <c r="CE64" i="17"/>
  <c r="CD64" i="17"/>
  <c r="CC64" i="17"/>
  <c r="CB64" i="17"/>
  <c r="CA64" i="17"/>
  <c r="BZ64" i="17"/>
  <c r="BY64" i="17"/>
  <c r="BU64" i="17"/>
  <c r="BT64" i="17"/>
  <c r="BS64" i="17"/>
  <c r="BR64" i="17"/>
  <c r="BO64" i="17"/>
  <c r="BI64" i="17"/>
  <c r="BH64" i="17"/>
  <c r="BG64" i="17"/>
  <c r="BF64" i="17"/>
  <c r="BE64" i="17"/>
  <c r="BD64" i="17"/>
  <c r="BC64" i="17"/>
  <c r="BB64" i="17"/>
  <c r="AX64" i="17"/>
  <c r="AU64" i="17"/>
  <c r="AT64" i="17"/>
  <c r="AR64" i="17"/>
  <c r="AP64" i="17"/>
  <c r="AN64" i="17"/>
  <c r="AC64" i="17"/>
  <c r="AB64" i="17"/>
  <c r="AA64" i="17"/>
  <c r="Z64" i="17"/>
  <c r="CE63" i="17"/>
  <c r="CD63" i="17"/>
  <c r="CC63" i="17"/>
  <c r="CB63" i="17"/>
  <c r="CA63" i="17"/>
  <c r="BZ63" i="17"/>
  <c r="BY63" i="17"/>
  <c r="BU63" i="17"/>
  <c r="BT63" i="17"/>
  <c r="BS63" i="17"/>
  <c r="BR63" i="17"/>
  <c r="BO63" i="17"/>
  <c r="BI63" i="17"/>
  <c r="BH63" i="17"/>
  <c r="BG63" i="17"/>
  <c r="BF63" i="17"/>
  <c r="BE63" i="17"/>
  <c r="BD63" i="17"/>
  <c r="BC63" i="17"/>
  <c r="BB63" i="17"/>
  <c r="AX63" i="17"/>
  <c r="AU63" i="17"/>
  <c r="AT63" i="17"/>
  <c r="AR63" i="17"/>
  <c r="AP63" i="17"/>
  <c r="AN63" i="17"/>
  <c r="AC63" i="17"/>
  <c r="AB63" i="17"/>
  <c r="AA63" i="17"/>
  <c r="Z63" i="17"/>
  <c r="CE62" i="17"/>
  <c r="CD62" i="17"/>
  <c r="CC62" i="17"/>
  <c r="CB62" i="17"/>
  <c r="CA62" i="17"/>
  <c r="BZ62" i="17"/>
  <c r="BY62" i="17"/>
  <c r="BU62" i="17"/>
  <c r="BT62" i="17"/>
  <c r="BS62" i="17"/>
  <c r="BR62" i="17"/>
  <c r="BO62" i="17"/>
  <c r="BI62" i="17"/>
  <c r="BH62" i="17"/>
  <c r="BG62" i="17"/>
  <c r="BF62" i="17"/>
  <c r="BE62" i="17"/>
  <c r="BD62" i="17"/>
  <c r="BC62" i="17"/>
  <c r="BB62" i="17"/>
  <c r="AX62" i="17"/>
  <c r="AU62" i="17"/>
  <c r="AT62" i="17"/>
  <c r="AR62" i="17"/>
  <c r="AP62" i="17"/>
  <c r="AN62" i="17"/>
  <c r="AC62" i="17"/>
  <c r="AB62" i="17"/>
  <c r="AA62" i="17"/>
  <c r="Z62" i="17"/>
  <c r="CE61" i="17"/>
  <c r="CD61" i="17"/>
  <c r="CC61" i="17"/>
  <c r="CB61" i="17"/>
  <c r="CA61" i="17"/>
  <c r="BZ61" i="17"/>
  <c r="BY61" i="17"/>
  <c r="BU61" i="17"/>
  <c r="BT61" i="17"/>
  <c r="BS61" i="17"/>
  <c r="BR61" i="17"/>
  <c r="BO61" i="17"/>
  <c r="BI61" i="17"/>
  <c r="BH61" i="17"/>
  <c r="BG61" i="17"/>
  <c r="BF61" i="17"/>
  <c r="BE61" i="17"/>
  <c r="BD61" i="17"/>
  <c r="BC61" i="17"/>
  <c r="BB61" i="17"/>
  <c r="AX61" i="17"/>
  <c r="AU61" i="17"/>
  <c r="AT61" i="17"/>
  <c r="AR61" i="17"/>
  <c r="AP61" i="17"/>
  <c r="AN61" i="17"/>
  <c r="AC61" i="17"/>
  <c r="AB61" i="17"/>
  <c r="AA61" i="17"/>
  <c r="Z61" i="17"/>
  <c r="CE60" i="17"/>
  <c r="CD60" i="17"/>
  <c r="CC60" i="17"/>
  <c r="CB60" i="17"/>
  <c r="CA60" i="17"/>
  <c r="BZ60" i="17"/>
  <c r="BY60" i="17"/>
  <c r="BU60" i="17"/>
  <c r="BT60" i="17"/>
  <c r="BS60" i="17"/>
  <c r="BR60" i="17"/>
  <c r="BO60" i="17"/>
  <c r="BI60" i="17"/>
  <c r="BH60" i="17"/>
  <c r="BG60" i="17"/>
  <c r="BF60" i="17"/>
  <c r="BE60" i="17"/>
  <c r="BD60" i="17"/>
  <c r="BC60" i="17"/>
  <c r="BB60" i="17"/>
  <c r="AX60" i="17"/>
  <c r="AU60" i="17"/>
  <c r="AT60" i="17"/>
  <c r="AR60" i="17"/>
  <c r="AP60" i="17"/>
  <c r="AN60" i="17"/>
  <c r="AC60" i="17"/>
  <c r="AB60" i="17"/>
  <c r="AA60" i="17"/>
  <c r="Z60" i="17"/>
  <c r="CE59" i="17"/>
  <c r="CD59" i="17"/>
  <c r="CC59" i="17"/>
  <c r="CB59" i="17"/>
  <c r="CA59" i="17"/>
  <c r="BZ59" i="17"/>
  <c r="BY59" i="17"/>
  <c r="BU59" i="17"/>
  <c r="BT59" i="17"/>
  <c r="BS59" i="17"/>
  <c r="BR59" i="17"/>
  <c r="BO59" i="17"/>
  <c r="BI59" i="17"/>
  <c r="BH59" i="17"/>
  <c r="BG59" i="17"/>
  <c r="BF59" i="17"/>
  <c r="BE59" i="17"/>
  <c r="BD59" i="17"/>
  <c r="BC59" i="17"/>
  <c r="BB59" i="17"/>
  <c r="AX59" i="17"/>
  <c r="AU59" i="17"/>
  <c r="AT59" i="17"/>
  <c r="AR59" i="17"/>
  <c r="AP59" i="17"/>
  <c r="AN59" i="17"/>
  <c r="AC59" i="17"/>
  <c r="AB59" i="17"/>
  <c r="AA59" i="17"/>
  <c r="Z59" i="17"/>
  <c r="CE58" i="17"/>
  <c r="CD58" i="17"/>
  <c r="CC58" i="17"/>
  <c r="CB58" i="17"/>
  <c r="CA58" i="17"/>
  <c r="BZ58" i="17"/>
  <c r="BY58" i="17"/>
  <c r="BU58" i="17"/>
  <c r="BT58" i="17"/>
  <c r="BS58" i="17"/>
  <c r="BR58" i="17"/>
  <c r="BO58" i="17"/>
  <c r="BI58" i="17"/>
  <c r="BH58" i="17"/>
  <c r="BG58" i="17"/>
  <c r="BF58" i="17"/>
  <c r="BE58" i="17"/>
  <c r="BD58" i="17"/>
  <c r="BC58" i="17"/>
  <c r="BB58" i="17"/>
  <c r="AX58" i="17"/>
  <c r="AU58" i="17"/>
  <c r="AT58" i="17"/>
  <c r="AR58" i="17"/>
  <c r="AP58" i="17"/>
  <c r="AN58" i="17"/>
  <c r="AC58" i="17"/>
  <c r="AB58" i="17"/>
  <c r="AA58" i="17"/>
  <c r="Z58" i="17"/>
  <c r="CE57" i="17"/>
  <c r="CD57" i="17"/>
  <c r="CC57" i="17"/>
  <c r="CB57" i="17"/>
  <c r="CA57" i="17"/>
  <c r="BZ57" i="17"/>
  <c r="BY57" i="17"/>
  <c r="BU57" i="17"/>
  <c r="BT57" i="17"/>
  <c r="BS57" i="17"/>
  <c r="BR57" i="17"/>
  <c r="BO57" i="17"/>
  <c r="BI57" i="17"/>
  <c r="BH57" i="17"/>
  <c r="BG57" i="17"/>
  <c r="BF57" i="17"/>
  <c r="BE57" i="17"/>
  <c r="BD57" i="17"/>
  <c r="BC57" i="17"/>
  <c r="BB57" i="17"/>
  <c r="AX57" i="17"/>
  <c r="AU57" i="17"/>
  <c r="AT57" i="17"/>
  <c r="AR57" i="17"/>
  <c r="AP57" i="17"/>
  <c r="AN57" i="17"/>
  <c r="AC57" i="17"/>
  <c r="AB57" i="17"/>
  <c r="AA57" i="17"/>
  <c r="Z57" i="17"/>
  <c r="CE56" i="17"/>
  <c r="CD56" i="17"/>
  <c r="CC56" i="17"/>
  <c r="CB56" i="17"/>
  <c r="CA56" i="17"/>
  <c r="BZ56" i="17"/>
  <c r="BY56" i="17"/>
  <c r="BU56" i="17"/>
  <c r="BT56" i="17"/>
  <c r="BS56" i="17"/>
  <c r="BR56" i="17"/>
  <c r="BO56" i="17"/>
  <c r="BI56" i="17"/>
  <c r="BH56" i="17"/>
  <c r="BG56" i="17"/>
  <c r="BF56" i="17"/>
  <c r="BE56" i="17"/>
  <c r="BD56" i="17"/>
  <c r="BC56" i="17"/>
  <c r="BB56" i="17"/>
  <c r="AX56" i="17"/>
  <c r="AU56" i="17"/>
  <c r="AT56" i="17"/>
  <c r="AR56" i="17"/>
  <c r="AP56" i="17"/>
  <c r="AN56" i="17"/>
  <c r="AC56" i="17"/>
  <c r="AB56" i="17"/>
  <c r="AA56" i="17"/>
  <c r="Z56" i="17"/>
  <c r="CE55" i="17"/>
  <c r="CD55" i="17"/>
  <c r="CC55" i="17"/>
  <c r="CB55" i="17"/>
  <c r="CA55" i="17"/>
  <c r="BZ55" i="17"/>
  <c r="BY55" i="17"/>
  <c r="BU55" i="17"/>
  <c r="BT55" i="17"/>
  <c r="BS55" i="17"/>
  <c r="BR55" i="17"/>
  <c r="BO55" i="17"/>
  <c r="BI55" i="17"/>
  <c r="BH55" i="17"/>
  <c r="BG55" i="17"/>
  <c r="BF55" i="17"/>
  <c r="BE55" i="17"/>
  <c r="BD55" i="17"/>
  <c r="BC55" i="17"/>
  <c r="BB55" i="17"/>
  <c r="AX55" i="17"/>
  <c r="AU55" i="17"/>
  <c r="AT55" i="17"/>
  <c r="AR55" i="17"/>
  <c r="AP55" i="17"/>
  <c r="AN55" i="17"/>
  <c r="AC55" i="17"/>
  <c r="AB55" i="17"/>
  <c r="AA55" i="17"/>
  <c r="Z55" i="17"/>
  <c r="CE54" i="17"/>
  <c r="CD54" i="17"/>
  <c r="CC54" i="17"/>
  <c r="CB54" i="17"/>
  <c r="CA54" i="17"/>
  <c r="BZ54" i="17"/>
  <c r="BY54" i="17"/>
  <c r="BU54" i="17"/>
  <c r="BT54" i="17"/>
  <c r="BS54" i="17"/>
  <c r="BR54" i="17"/>
  <c r="BO54" i="17"/>
  <c r="BI54" i="17"/>
  <c r="BH54" i="17"/>
  <c r="BG54" i="17"/>
  <c r="BF54" i="17"/>
  <c r="BE54" i="17"/>
  <c r="BD54" i="17"/>
  <c r="BC54" i="17"/>
  <c r="BB54" i="17"/>
  <c r="AX54" i="17"/>
  <c r="AU54" i="17"/>
  <c r="AT54" i="17"/>
  <c r="AR54" i="17"/>
  <c r="AP54" i="17"/>
  <c r="AN54" i="17"/>
  <c r="AC54" i="17"/>
  <c r="AB54" i="17"/>
  <c r="AA54" i="17"/>
  <c r="Z54" i="17"/>
  <c r="CE53" i="17"/>
  <c r="CD53" i="17"/>
  <c r="CC53" i="17"/>
  <c r="CB53" i="17"/>
  <c r="CA53" i="17"/>
  <c r="BZ53" i="17"/>
  <c r="BY53" i="17"/>
  <c r="BU53" i="17"/>
  <c r="BT53" i="17"/>
  <c r="BS53" i="17"/>
  <c r="BR53" i="17"/>
  <c r="BO53" i="17"/>
  <c r="BI53" i="17"/>
  <c r="BH53" i="17"/>
  <c r="BG53" i="17"/>
  <c r="BF53" i="17"/>
  <c r="BE53" i="17"/>
  <c r="BD53" i="17"/>
  <c r="BC53" i="17"/>
  <c r="BB53" i="17"/>
  <c r="AX53" i="17"/>
  <c r="AU53" i="17"/>
  <c r="AT53" i="17"/>
  <c r="AR53" i="17"/>
  <c r="AP53" i="17"/>
  <c r="AN53" i="17"/>
  <c r="AC53" i="17"/>
  <c r="AB53" i="17"/>
  <c r="AA53" i="17"/>
  <c r="Z53" i="17"/>
  <c r="CE52" i="17"/>
  <c r="CD52" i="17"/>
  <c r="CC52" i="17"/>
  <c r="CB52" i="17"/>
  <c r="CA52" i="17"/>
  <c r="BZ52" i="17"/>
  <c r="BY52" i="17"/>
  <c r="BU52" i="17"/>
  <c r="BT52" i="17"/>
  <c r="BS52" i="17"/>
  <c r="BR52" i="17"/>
  <c r="BO52" i="17"/>
  <c r="BI52" i="17"/>
  <c r="BH52" i="17"/>
  <c r="BG52" i="17"/>
  <c r="BF52" i="17"/>
  <c r="BE52" i="17"/>
  <c r="BD52" i="17"/>
  <c r="BC52" i="17"/>
  <c r="BB52" i="17"/>
  <c r="AX52" i="17"/>
  <c r="AU52" i="17"/>
  <c r="AT52" i="17"/>
  <c r="AR52" i="17"/>
  <c r="AP52" i="17"/>
  <c r="AN52" i="17"/>
  <c r="AC52" i="17"/>
  <c r="AB52" i="17"/>
  <c r="AA52" i="17"/>
  <c r="Z52" i="17"/>
  <c r="CE51" i="17"/>
  <c r="CD51" i="17"/>
  <c r="CC51" i="17"/>
  <c r="CB51" i="17"/>
  <c r="CA51" i="17"/>
  <c r="BZ51" i="17"/>
  <c r="BY51" i="17"/>
  <c r="BU51" i="17"/>
  <c r="BT51" i="17"/>
  <c r="BS51" i="17"/>
  <c r="BR51" i="17"/>
  <c r="BO51" i="17"/>
  <c r="BI51" i="17"/>
  <c r="BH51" i="17"/>
  <c r="BG51" i="17"/>
  <c r="BF51" i="17"/>
  <c r="BE51" i="17"/>
  <c r="BD51" i="17"/>
  <c r="BC51" i="17"/>
  <c r="BB51" i="17"/>
  <c r="AX51" i="17"/>
  <c r="AU51" i="17"/>
  <c r="AT51" i="17"/>
  <c r="AR51" i="17"/>
  <c r="AP51" i="17"/>
  <c r="AN51" i="17"/>
  <c r="AC51" i="17"/>
  <c r="AB51" i="17"/>
  <c r="AA51" i="17"/>
  <c r="Z51" i="17"/>
  <c r="CE50" i="17"/>
  <c r="CD50" i="17"/>
  <c r="CC50" i="17"/>
  <c r="CB50" i="17"/>
  <c r="CA50" i="17"/>
  <c r="BZ50" i="17"/>
  <c r="BY50" i="17"/>
  <c r="BU50" i="17"/>
  <c r="BT50" i="17"/>
  <c r="BS50" i="17"/>
  <c r="BR50" i="17"/>
  <c r="BO50" i="17"/>
  <c r="BI50" i="17"/>
  <c r="BH50" i="17"/>
  <c r="BG50" i="17"/>
  <c r="BF50" i="17"/>
  <c r="BE50" i="17"/>
  <c r="BD50" i="17"/>
  <c r="BC50" i="17"/>
  <c r="BB50" i="17"/>
  <c r="AX50" i="17"/>
  <c r="AU50" i="17"/>
  <c r="AT50" i="17"/>
  <c r="AR50" i="17"/>
  <c r="AP50" i="17"/>
  <c r="AN50" i="17"/>
  <c r="AC50" i="17"/>
  <c r="AB50" i="17"/>
  <c r="AA50" i="17"/>
  <c r="Z50" i="17"/>
  <c r="CE49" i="17"/>
  <c r="CD49" i="17"/>
  <c r="CC49" i="17"/>
  <c r="CB49" i="17"/>
  <c r="CA49" i="17"/>
  <c r="BZ49" i="17"/>
  <c r="BY49" i="17"/>
  <c r="BU49" i="17"/>
  <c r="BT49" i="17"/>
  <c r="BS49" i="17"/>
  <c r="BR49" i="17"/>
  <c r="BO49" i="17"/>
  <c r="BI49" i="17"/>
  <c r="BH49" i="17"/>
  <c r="BG49" i="17"/>
  <c r="BF49" i="17"/>
  <c r="BE49" i="17"/>
  <c r="BD49" i="17"/>
  <c r="BC49" i="17"/>
  <c r="BB49" i="17"/>
  <c r="AX49" i="17"/>
  <c r="AU49" i="17"/>
  <c r="AT49" i="17"/>
  <c r="AR49" i="17"/>
  <c r="AP49" i="17"/>
  <c r="AN49" i="17"/>
  <c r="AC49" i="17"/>
  <c r="AB49" i="17"/>
  <c r="AA49" i="17"/>
  <c r="Z49" i="17"/>
  <c r="CE48" i="17"/>
  <c r="CD48" i="17"/>
  <c r="CC48" i="17"/>
  <c r="CB48" i="17"/>
  <c r="CA48" i="17"/>
  <c r="BZ48" i="17"/>
  <c r="BY48" i="17"/>
  <c r="BU48" i="17"/>
  <c r="BT48" i="17"/>
  <c r="BS48" i="17"/>
  <c r="BR48" i="17"/>
  <c r="BO48" i="17"/>
  <c r="BI48" i="17"/>
  <c r="BH48" i="17"/>
  <c r="BG48" i="17"/>
  <c r="BF48" i="17"/>
  <c r="BE48" i="17"/>
  <c r="BD48" i="17"/>
  <c r="BC48" i="17"/>
  <c r="BB48" i="17"/>
  <c r="AX48" i="17"/>
  <c r="AU48" i="17"/>
  <c r="AT48" i="17"/>
  <c r="AR48" i="17"/>
  <c r="AP48" i="17"/>
  <c r="AN48" i="17"/>
  <c r="AC48" i="17"/>
  <c r="AB48" i="17"/>
  <c r="AA48" i="17"/>
  <c r="Z48" i="17"/>
  <c r="CE47" i="17"/>
  <c r="CD47" i="17"/>
  <c r="CC47" i="17"/>
  <c r="CB47" i="17"/>
  <c r="CA47" i="17"/>
  <c r="BZ47" i="17"/>
  <c r="BY47" i="17"/>
  <c r="BU47" i="17"/>
  <c r="BT47" i="17"/>
  <c r="BS47" i="17"/>
  <c r="BR47" i="17"/>
  <c r="BO47" i="17"/>
  <c r="BI47" i="17"/>
  <c r="BH47" i="17"/>
  <c r="BG47" i="17"/>
  <c r="BF47" i="17"/>
  <c r="BE47" i="17"/>
  <c r="BD47" i="17"/>
  <c r="BC47" i="17"/>
  <c r="BB47" i="17"/>
  <c r="AX47" i="17"/>
  <c r="AU47" i="17"/>
  <c r="AT47" i="17"/>
  <c r="AR47" i="17"/>
  <c r="AP47" i="17"/>
  <c r="AN47" i="17"/>
  <c r="AC47" i="17"/>
  <c r="AB47" i="17"/>
  <c r="AA47" i="17"/>
  <c r="Z47" i="17"/>
  <c r="CE46" i="17"/>
  <c r="CD46" i="17"/>
  <c r="CC46" i="17"/>
  <c r="CB46" i="17"/>
  <c r="CA46" i="17"/>
  <c r="BZ46" i="17"/>
  <c r="BY46" i="17"/>
  <c r="BU46" i="17"/>
  <c r="BT46" i="17"/>
  <c r="BS46" i="17"/>
  <c r="BR46" i="17"/>
  <c r="BO46" i="17"/>
  <c r="BI46" i="17"/>
  <c r="BH46" i="17"/>
  <c r="BG46" i="17"/>
  <c r="BF46" i="17"/>
  <c r="BE46" i="17"/>
  <c r="BD46" i="17"/>
  <c r="BC46" i="17"/>
  <c r="BB46" i="17"/>
  <c r="AX46" i="17"/>
  <c r="AU46" i="17"/>
  <c r="AT46" i="17"/>
  <c r="AR46" i="17"/>
  <c r="AP46" i="17"/>
  <c r="AN46" i="17"/>
  <c r="AC46" i="17"/>
  <c r="AB46" i="17"/>
  <c r="AA46" i="17"/>
  <c r="Z46" i="17"/>
  <c r="CE45" i="17"/>
  <c r="CD45" i="17"/>
  <c r="CC45" i="17"/>
  <c r="CB45" i="17"/>
  <c r="CA45" i="17"/>
  <c r="BZ45" i="17"/>
  <c r="BY45" i="17"/>
  <c r="BU45" i="17"/>
  <c r="BT45" i="17"/>
  <c r="BS45" i="17"/>
  <c r="BR45" i="17"/>
  <c r="BO45" i="17"/>
  <c r="BI45" i="17"/>
  <c r="BH45" i="17"/>
  <c r="BG45" i="17"/>
  <c r="BF45" i="17"/>
  <c r="BE45" i="17"/>
  <c r="BD45" i="17"/>
  <c r="BC45" i="17"/>
  <c r="BB45" i="17"/>
  <c r="AX45" i="17"/>
  <c r="AU45" i="17"/>
  <c r="AT45" i="17"/>
  <c r="AR45" i="17"/>
  <c r="AP45" i="17"/>
  <c r="AN45" i="17"/>
  <c r="AC45" i="17"/>
  <c r="AB45" i="17"/>
  <c r="AA45" i="17"/>
  <c r="Z45" i="17"/>
  <c r="CE44" i="17"/>
  <c r="CD44" i="17"/>
  <c r="CC44" i="17"/>
  <c r="CB44" i="17"/>
  <c r="CA44" i="17"/>
  <c r="BZ44" i="17"/>
  <c r="BY44" i="17"/>
  <c r="BU44" i="17"/>
  <c r="BT44" i="17"/>
  <c r="BS44" i="17"/>
  <c r="BR44" i="17"/>
  <c r="BO44" i="17"/>
  <c r="BI44" i="17"/>
  <c r="BH44" i="17"/>
  <c r="BG44" i="17"/>
  <c r="BF44" i="17"/>
  <c r="BE44" i="17"/>
  <c r="BD44" i="17"/>
  <c r="BC44" i="17"/>
  <c r="BB44" i="17"/>
  <c r="AX44" i="17"/>
  <c r="AU44" i="17"/>
  <c r="AT44" i="17"/>
  <c r="AR44" i="17"/>
  <c r="AP44" i="17"/>
  <c r="AN44" i="17"/>
  <c r="AC44" i="17"/>
  <c r="AB44" i="17"/>
  <c r="AA44" i="17"/>
  <c r="Z44" i="17"/>
  <c r="CE43" i="17"/>
  <c r="CD43" i="17"/>
  <c r="CC43" i="17"/>
  <c r="CB43" i="17"/>
  <c r="CA43" i="17"/>
  <c r="BZ43" i="17"/>
  <c r="BY43" i="17"/>
  <c r="BU43" i="17"/>
  <c r="BT43" i="17"/>
  <c r="BS43" i="17"/>
  <c r="BR43" i="17"/>
  <c r="BO43" i="17"/>
  <c r="BI43" i="17"/>
  <c r="BH43" i="17"/>
  <c r="BG43" i="17"/>
  <c r="BF43" i="17"/>
  <c r="BE43" i="17"/>
  <c r="BD43" i="17"/>
  <c r="BC43" i="17"/>
  <c r="BB43" i="17"/>
  <c r="AX43" i="17"/>
  <c r="AU43" i="17"/>
  <c r="AT43" i="17"/>
  <c r="AR43" i="17"/>
  <c r="AP43" i="17"/>
  <c r="AN43" i="17"/>
  <c r="AC43" i="17"/>
  <c r="AB43" i="17"/>
  <c r="AA43" i="17"/>
  <c r="Z43" i="17"/>
  <c r="CE42" i="17"/>
  <c r="CD42" i="17"/>
  <c r="CC42" i="17"/>
  <c r="CB42" i="17"/>
  <c r="CA42" i="17"/>
  <c r="BZ42" i="17"/>
  <c r="BY42" i="17"/>
  <c r="BU42" i="17"/>
  <c r="BT42" i="17"/>
  <c r="BS42" i="17"/>
  <c r="BR42" i="17"/>
  <c r="BO42" i="17"/>
  <c r="BI42" i="17"/>
  <c r="BH42" i="17"/>
  <c r="BG42" i="17"/>
  <c r="BF42" i="17"/>
  <c r="BE42" i="17"/>
  <c r="BD42" i="17"/>
  <c r="BC42" i="17"/>
  <c r="BB42" i="17"/>
  <c r="AX42" i="17"/>
  <c r="AU42" i="17"/>
  <c r="AT42" i="17"/>
  <c r="AR42" i="17"/>
  <c r="AP42" i="17"/>
  <c r="AN42" i="17"/>
  <c r="AC42" i="17"/>
  <c r="AB42" i="17"/>
  <c r="AA42" i="17"/>
  <c r="Z42" i="17"/>
  <c r="CE41" i="17"/>
  <c r="CD41" i="17"/>
  <c r="CC41" i="17"/>
  <c r="CB41" i="17"/>
  <c r="CA41" i="17"/>
  <c r="BZ41" i="17"/>
  <c r="BY41" i="17"/>
  <c r="BU41" i="17"/>
  <c r="BT41" i="17"/>
  <c r="BS41" i="17"/>
  <c r="BR41" i="17"/>
  <c r="BO41" i="17"/>
  <c r="BI41" i="17"/>
  <c r="BH41" i="17"/>
  <c r="BG41" i="17"/>
  <c r="BF41" i="17"/>
  <c r="BE41" i="17"/>
  <c r="BD41" i="17"/>
  <c r="BC41" i="17"/>
  <c r="BB41" i="17"/>
  <c r="AX41" i="17"/>
  <c r="AU41" i="17"/>
  <c r="AT41" i="17"/>
  <c r="AR41" i="17"/>
  <c r="AP41" i="17"/>
  <c r="AN41" i="17"/>
  <c r="AC41" i="17"/>
  <c r="AB41" i="17"/>
  <c r="AA41" i="17"/>
  <c r="Z41" i="17"/>
  <c r="CE40" i="17"/>
  <c r="CD40" i="17"/>
  <c r="CC40" i="17"/>
  <c r="CB40" i="17"/>
  <c r="CA40" i="17"/>
  <c r="BZ40" i="17"/>
  <c r="BY40" i="17"/>
  <c r="BU40" i="17"/>
  <c r="BT40" i="17"/>
  <c r="BS40" i="17"/>
  <c r="BR40" i="17"/>
  <c r="BO40" i="17"/>
  <c r="BI40" i="17"/>
  <c r="BH40" i="17"/>
  <c r="BG40" i="17"/>
  <c r="BF40" i="17"/>
  <c r="BE40" i="17"/>
  <c r="BD40" i="17"/>
  <c r="BC40" i="17"/>
  <c r="BB40" i="17"/>
  <c r="AX40" i="17"/>
  <c r="AU40" i="17"/>
  <c r="AT40" i="17"/>
  <c r="AR40" i="17"/>
  <c r="AP40" i="17"/>
  <c r="AN40" i="17"/>
  <c r="AC40" i="17"/>
  <c r="AB40" i="17"/>
  <c r="AA40" i="17"/>
  <c r="Z40" i="17"/>
  <c r="CE39" i="17"/>
  <c r="CD39" i="17"/>
  <c r="CC39" i="17"/>
  <c r="CB39" i="17"/>
  <c r="CA39" i="17"/>
  <c r="BZ39" i="17"/>
  <c r="BY39" i="17"/>
  <c r="BU39" i="17"/>
  <c r="BT39" i="17"/>
  <c r="BS39" i="17"/>
  <c r="BR39" i="17"/>
  <c r="BO39" i="17"/>
  <c r="BI39" i="17"/>
  <c r="BH39" i="17"/>
  <c r="BG39" i="17"/>
  <c r="BF39" i="17"/>
  <c r="BE39" i="17"/>
  <c r="BD39" i="17"/>
  <c r="BC39" i="17"/>
  <c r="BB39" i="17"/>
  <c r="AX39" i="17"/>
  <c r="AU39" i="17"/>
  <c r="AT39" i="17"/>
  <c r="AR39" i="17"/>
  <c r="AP39" i="17"/>
  <c r="AN39" i="17"/>
  <c r="AC39" i="17"/>
  <c r="AB39" i="17"/>
  <c r="AA39" i="17"/>
  <c r="Z39" i="17"/>
  <c r="CE38" i="17"/>
  <c r="CD38" i="17"/>
  <c r="CC38" i="17"/>
  <c r="CB38" i="17"/>
  <c r="CA38" i="17"/>
  <c r="BZ38" i="17"/>
  <c r="BY38" i="17"/>
  <c r="BU38" i="17"/>
  <c r="BT38" i="17"/>
  <c r="BS38" i="17"/>
  <c r="BR38" i="17"/>
  <c r="BO38" i="17"/>
  <c r="BI38" i="17"/>
  <c r="BH38" i="17"/>
  <c r="BG38" i="17"/>
  <c r="BF38" i="17"/>
  <c r="BE38" i="17"/>
  <c r="BD38" i="17"/>
  <c r="BC38" i="17"/>
  <c r="BB38" i="17"/>
  <c r="AX38" i="17"/>
  <c r="AU38" i="17"/>
  <c r="AT38" i="17"/>
  <c r="AR38" i="17"/>
  <c r="AP38" i="17"/>
  <c r="AN38" i="17"/>
  <c r="AC38" i="17"/>
  <c r="AB38" i="17"/>
  <c r="AA38" i="17"/>
  <c r="Z38" i="17"/>
  <c r="CE37" i="17"/>
  <c r="CD37" i="17"/>
  <c r="CC37" i="17"/>
  <c r="CB37" i="17"/>
  <c r="CA37" i="17"/>
  <c r="BZ37" i="17"/>
  <c r="BY37" i="17"/>
  <c r="BU37" i="17"/>
  <c r="BT37" i="17"/>
  <c r="BS37" i="17"/>
  <c r="BR37" i="17"/>
  <c r="BO37" i="17"/>
  <c r="BI37" i="17"/>
  <c r="BH37" i="17"/>
  <c r="BG37" i="17"/>
  <c r="BF37" i="17"/>
  <c r="BE37" i="17"/>
  <c r="BD37" i="17"/>
  <c r="BC37" i="17"/>
  <c r="BB37" i="17"/>
  <c r="AX37" i="17"/>
  <c r="AU37" i="17"/>
  <c r="AT37" i="17"/>
  <c r="AR37" i="17"/>
  <c r="AP37" i="17"/>
  <c r="AN37" i="17"/>
  <c r="AC37" i="17"/>
  <c r="AB37" i="17"/>
  <c r="AA37" i="17"/>
  <c r="Z37" i="17"/>
  <c r="CE36" i="17"/>
  <c r="CD36" i="17"/>
  <c r="CC36" i="17"/>
  <c r="CB36" i="17"/>
  <c r="CA36" i="17"/>
  <c r="BZ36" i="17"/>
  <c r="BY36" i="17"/>
  <c r="BU36" i="17"/>
  <c r="BT36" i="17"/>
  <c r="BS36" i="17"/>
  <c r="BR36" i="17"/>
  <c r="BO36" i="17"/>
  <c r="BI36" i="17"/>
  <c r="BH36" i="17"/>
  <c r="BG36" i="17"/>
  <c r="BF36" i="17"/>
  <c r="BE36" i="17"/>
  <c r="BD36" i="17"/>
  <c r="BC36" i="17"/>
  <c r="BB36" i="17"/>
  <c r="AX36" i="17"/>
  <c r="AU36" i="17"/>
  <c r="AT36" i="17"/>
  <c r="AR36" i="17"/>
  <c r="AP36" i="17"/>
  <c r="AN36" i="17"/>
  <c r="AC36" i="17"/>
  <c r="AB36" i="17"/>
  <c r="AA36" i="17"/>
  <c r="Z36" i="17"/>
  <c r="CE35" i="17"/>
  <c r="CD35" i="17"/>
  <c r="CC35" i="17"/>
  <c r="CB35" i="17"/>
  <c r="CA35" i="17"/>
  <c r="BZ35" i="17"/>
  <c r="BY35" i="17"/>
  <c r="BU35" i="17"/>
  <c r="BT35" i="17"/>
  <c r="BS35" i="17"/>
  <c r="BR35" i="17"/>
  <c r="BO35" i="17"/>
  <c r="BI35" i="17"/>
  <c r="BH35" i="17"/>
  <c r="BG35" i="17"/>
  <c r="BF35" i="17"/>
  <c r="BE35" i="17"/>
  <c r="BD35" i="17"/>
  <c r="BC35" i="17"/>
  <c r="BB35" i="17"/>
  <c r="AX35" i="17"/>
  <c r="AU35" i="17"/>
  <c r="AT35" i="17"/>
  <c r="AR35" i="17"/>
  <c r="AP35" i="17"/>
  <c r="AN35" i="17"/>
  <c r="AC35" i="17"/>
  <c r="AB35" i="17"/>
  <c r="AA35" i="17"/>
  <c r="Z35" i="17"/>
  <c r="CE34" i="17"/>
  <c r="CD34" i="17"/>
  <c r="CC34" i="17"/>
  <c r="CB34" i="17"/>
  <c r="CA34" i="17"/>
  <c r="BZ34" i="17"/>
  <c r="BY34" i="17"/>
  <c r="BU34" i="17"/>
  <c r="BT34" i="17"/>
  <c r="BS34" i="17"/>
  <c r="BR34" i="17"/>
  <c r="BO34" i="17"/>
  <c r="BI34" i="17"/>
  <c r="BH34" i="17"/>
  <c r="BG34" i="17"/>
  <c r="BF34" i="17"/>
  <c r="BE34" i="17"/>
  <c r="BD34" i="17"/>
  <c r="BC34" i="17"/>
  <c r="BB34" i="17"/>
  <c r="AX34" i="17"/>
  <c r="AU34" i="17"/>
  <c r="AT34" i="17"/>
  <c r="AR34" i="17"/>
  <c r="AP34" i="17"/>
  <c r="AN34" i="17"/>
  <c r="AC34" i="17"/>
  <c r="AB34" i="17"/>
  <c r="AA34" i="17"/>
  <c r="Z34" i="17"/>
  <c r="CE33" i="17"/>
  <c r="CD33" i="17"/>
  <c r="CC33" i="17"/>
  <c r="CB33" i="17"/>
  <c r="CA33" i="17"/>
  <c r="BZ33" i="17"/>
  <c r="BY33" i="17"/>
  <c r="BU33" i="17"/>
  <c r="BT33" i="17"/>
  <c r="BS33" i="17"/>
  <c r="BR33" i="17"/>
  <c r="BO33" i="17"/>
  <c r="BI33" i="17"/>
  <c r="BH33" i="17"/>
  <c r="BG33" i="17"/>
  <c r="BF33" i="17"/>
  <c r="BE33" i="17"/>
  <c r="BD33" i="17"/>
  <c r="BC33" i="17"/>
  <c r="BB33" i="17"/>
  <c r="AX33" i="17"/>
  <c r="AU33" i="17"/>
  <c r="AT33" i="17"/>
  <c r="AR33" i="17"/>
  <c r="AP33" i="17"/>
  <c r="AN33" i="17"/>
  <c r="AC33" i="17"/>
  <c r="AB33" i="17"/>
  <c r="AA33" i="17"/>
  <c r="Z33" i="17"/>
  <c r="CE32" i="17"/>
  <c r="CD32" i="17"/>
  <c r="CC32" i="17"/>
  <c r="CB32" i="17"/>
  <c r="CA32" i="17"/>
  <c r="BZ32" i="17"/>
  <c r="BY32" i="17"/>
  <c r="BU32" i="17"/>
  <c r="BT32" i="17"/>
  <c r="BS32" i="17"/>
  <c r="BR32" i="17"/>
  <c r="BO32" i="17"/>
  <c r="BI32" i="17"/>
  <c r="BH32" i="17"/>
  <c r="BG32" i="17"/>
  <c r="BF32" i="17"/>
  <c r="BE32" i="17"/>
  <c r="BD32" i="17"/>
  <c r="BC32" i="17"/>
  <c r="BB32" i="17"/>
  <c r="AX32" i="17"/>
  <c r="AU32" i="17"/>
  <c r="AT32" i="17"/>
  <c r="AR32" i="17"/>
  <c r="AP32" i="17"/>
  <c r="AN32" i="17"/>
  <c r="AC32" i="17"/>
  <c r="AB32" i="17"/>
  <c r="AA32" i="17"/>
  <c r="Z32" i="17"/>
  <c r="CE31" i="17"/>
  <c r="CD31" i="17"/>
  <c r="CC31" i="17"/>
  <c r="CB31" i="17"/>
  <c r="CA31" i="17"/>
  <c r="BZ31" i="17"/>
  <c r="BY31" i="17"/>
  <c r="BU31" i="17"/>
  <c r="BT31" i="17"/>
  <c r="BS31" i="17"/>
  <c r="BR31" i="17"/>
  <c r="BO31" i="17"/>
  <c r="BI31" i="17"/>
  <c r="BH31" i="17"/>
  <c r="BG31" i="17"/>
  <c r="BF31" i="17"/>
  <c r="BE31" i="17"/>
  <c r="BD31" i="17"/>
  <c r="BC31" i="17"/>
  <c r="BB31" i="17"/>
  <c r="AX31" i="17"/>
  <c r="AU31" i="17"/>
  <c r="AT31" i="17"/>
  <c r="AR31" i="17"/>
  <c r="AP31" i="17"/>
  <c r="AN31" i="17"/>
  <c r="AC31" i="17"/>
  <c r="AB31" i="17"/>
  <c r="AA31" i="17"/>
  <c r="Z31" i="17"/>
  <c r="CE30" i="17"/>
  <c r="CD30" i="17"/>
  <c r="CC30" i="17"/>
  <c r="CB30" i="17"/>
  <c r="CA30" i="17"/>
  <c r="BZ30" i="17"/>
  <c r="BY30" i="17"/>
  <c r="BU30" i="17"/>
  <c r="BT30" i="17"/>
  <c r="BS30" i="17"/>
  <c r="BR30" i="17"/>
  <c r="BO30" i="17"/>
  <c r="BI30" i="17"/>
  <c r="BH30" i="17"/>
  <c r="BG30" i="17"/>
  <c r="BF30" i="17"/>
  <c r="BE30" i="17"/>
  <c r="BD30" i="17"/>
  <c r="BC30" i="17"/>
  <c r="BB30" i="17"/>
  <c r="AX30" i="17"/>
  <c r="AU30" i="17"/>
  <c r="AT30" i="17"/>
  <c r="AR30" i="17"/>
  <c r="AP30" i="17"/>
  <c r="AN30" i="17"/>
  <c r="AC30" i="17"/>
  <c r="AB30" i="17"/>
  <c r="AA30" i="17"/>
  <c r="Z30" i="17"/>
  <c r="CE29" i="17"/>
  <c r="CD29" i="17"/>
  <c r="CC29" i="17"/>
  <c r="CB29" i="17"/>
  <c r="CA29" i="17"/>
  <c r="BZ29" i="17"/>
  <c r="BY29" i="17"/>
  <c r="BU29" i="17"/>
  <c r="BT29" i="17"/>
  <c r="BS29" i="17"/>
  <c r="BR29" i="17"/>
  <c r="BO29" i="17"/>
  <c r="BI29" i="17"/>
  <c r="BH29" i="17"/>
  <c r="BG29" i="17"/>
  <c r="BF29" i="17"/>
  <c r="BE29" i="17"/>
  <c r="BD29" i="17"/>
  <c r="BC29" i="17"/>
  <c r="BB29" i="17"/>
  <c r="AX29" i="17"/>
  <c r="AU29" i="17"/>
  <c r="AT29" i="17"/>
  <c r="AR29" i="17"/>
  <c r="AP29" i="17"/>
  <c r="AN29" i="17"/>
  <c r="AC29" i="17"/>
  <c r="AB29" i="17"/>
  <c r="AA29" i="17"/>
  <c r="Z29" i="17"/>
  <c r="CE28" i="17"/>
  <c r="CD28" i="17"/>
  <c r="CC28" i="17"/>
  <c r="CB28" i="17"/>
  <c r="CA28" i="17"/>
  <c r="BZ28" i="17"/>
  <c r="BY28" i="17"/>
  <c r="BU28" i="17"/>
  <c r="BT28" i="17"/>
  <c r="BS28" i="17"/>
  <c r="BR28" i="17"/>
  <c r="BO28" i="17"/>
  <c r="BI28" i="17"/>
  <c r="BH28" i="17"/>
  <c r="BG28" i="17"/>
  <c r="BF28" i="17"/>
  <c r="BE28" i="17"/>
  <c r="BD28" i="17"/>
  <c r="BC28" i="17"/>
  <c r="BB28" i="17"/>
  <c r="AX28" i="17"/>
  <c r="AU28" i="17"/>
  <c r="AT28" i="17"/>
  <c r="AR28" i="17"/>
  <c r="AP28" i="17"/>
  <c r="AN28" i="17"/>
  <c r="AC28" i="17"/>
  <c r="AB28" i="17"/>
  <c r="AA28" i="17"/>
  <c r="Z28" i="17"/>
  <c r="CE27" i="17"/>
  <c r="CD27" i="17"/>
  <c r="CC27" i="17"/>
  <c r="CB27" i="17"/>
  <c r="CA27" i="17"/>
  <c r="BZ27" i="17"/>
  <c r="BY27" i="17"/>
  <c r="BU27" i="17"/>
  <c r="BT27" i="17"/>
  <c r="BS27" i="17"/>
  <c r="BR27" i="17"/>
  <c r="BO27" i="17"/>
  <c r="BI27" i="17"/>
  <c r="BH27" i="17"/>
  <c r="BG27" i="17"/>
  <c r="BF27" i="17"/>
  <c r="BE27" i="17"/>
  <c r="BD27" i="17"/>
  <c r="BC27" i="17"/>
  <c r="BB27" i="17"/>
  <c r="AX27" i="17"/>
  <c r="AU27" i="17"/>
  <c r="AT27" i="17"/>
  <c r="AR27" i="17"/>
  <c r="AP27" i="17"/>
  <c r="AN27" i="17"/>
  <c r="AC27" i="17"/>
  <c r="AB27" i="17"/>
  <c r="AA27" i="17"/>
  <c r="Z27" i="17"/>
  <c r="CE26" i="17"/>
  <c r="CD26" i="17"/>
  <c r="CC26" i="17"/>
  <c r="CB26" i="17"/>
  <c r="CA26" i="17"/>
  <c r="BZ26" i="17"/>
  <c r="BY26" i="17"/>
  <c r="BU26" i="17"/>
  <c r="BT26" i="17"/>
  <c r="BS26" i="17"/>
  <c r="BR26" i="17"/>
  <c r="BO26" i="17"/>
  <c r="BI26" i="17"/>
  <c r="BH26" i="17"/>
  <c r="BG26" i="17"/>
  <c r="BF26" i="17"/>
  <c r="BE26" i="17"/>
  <c r="BD26" i="17"/>
  <c r="BC26" i="17"/>
  <c r="BB26" i="17"/>
  <c r="AX26" i="17"/>
  <c r="AU26" i="17"/>
  <c r="AT26" i="17"/>
  <c r="AR26" i="17"/>
  <c r="AP26" i="17"/>
  <c r="AN26" i="17"/>
  <c r="AC26" i="17"/>
  <c r="AB26" i="17"/>
  <c r="AA26" i="17"/>
  <c r="Z26" i="17"/>
  <c r="CE25" i="17"/>
  <c r="CD25" i="17"/>
  <c r="CC25" i="17"/>
  <c r="CB25" i="17"/>
  <c r="CA25" i="17"/>
  <c r="BZ25" i="17"/>
  <c r="BY25" i="17"/>
  <c r="BU25" i="17"/>
  <c r="BT25" i="17"/>
  <c r="BS25" i="17"/>
  <c r="BR25" i="17"/>
  <c r="BO25" i="17"/>
  <c r="BI25" i="17"/>
  <c r="BH25" i="17"/>
  <c r="BG25" i="17"/>
  <c r="BF25" i="17"/>
  <c r="BE25" i="17"/>
  <c r="BD25" i="17"/>
  <c r="BC25" i="17"/>
  <c r="BB25" i="17"/>
  <c r="AX25" i="17"/>
  <c r="AU25" i="17"/>
  <c r="AT25" i="17"/>
  <c r="AR25" i="17"/>
  <c r="AP25" i="17"/>
  <c r="AN25" i="17"/>
  <c r="AC25" i="17"/>
  <c r="AB25" i="17"/>
  <c r="AA25" i="17"/>
  <c r="Z25" i="17"/>
  <c r="CE24" i="17"/>
  <c r="CD24" i="17"/>
  <c r="CC24" i="17"/>
  <c r="CB24" i="17"/>
  <c r="CA24" i="17"/>
  <c r="BZ24" i="17"/>
  <c r="BY24" i="17"/>
  <c r="BU24" i="17"/>
  <c r="BT24" i="17"/>
  <c r="BS24" i="17"/>
  <c r="BR24" i="17"/>
  <c r="BO24" i="17"/>
  <c r="BI24" i="17"/>
  <c r="BH24" i="17"/>
  <c r="BG24" i="17"/>
  <c r="BF24" i="17"/>
  <c r="BE24" i="17"/>
  <c r="BD24" i="17"/>
  <c r="BC24" i="17"/>
  <c r="BB24" i="17"/>
  <c r="AX24" i="17"/>
  <c r="AU24" i="17"/>
  <c r="AT24" i="17"/>
  <c r="AR24" i="17"/>
  <c r="AP24" i="17"/>
  <c r="AN24" i="17"/>
  <c r="AC24" i="17"/>
  <c r="AB24" i="17"/>
  <c r="AA24" i="17"/>
  <c r="Z24" i="17"/>
  <c r="CE23" i="17"/>
  <c r="CD23" i="17"/>
  <c r="CC23" i="17"/>
  <c r="CB23" i="17"/>
  <c r="CA23" i="17"/>
  <c r="BZ23" i="17"/>
  <c r="BY23" i="17"/>
  <c r="BU23" i="17"/>
  <c r="BT23" i="17"/>
  <c r="BS23" i="17"/>
  <c r="BR23" i="17"/>
  <c r="BO23" i="17"/>
  <c r="BI23" i="17"/>
  <c r="BH23" i="17"/>
  <c r="BG23" i="17"/>
  <c r="BF23" i="17"/>
  <c r="BE23" i="17"/>
  <c r="BD23" i="17"/>
  <c r="BC23" i="17"/>
  <c r="BB23" i="17"/>
  <c r="AX23" i="17"/>
  <c r="AU23" i="17"/>
  <c r="AT23" i="17"/>
  <c r="AR23" i="17"/>
  <c r="AP23" i="17"/>
  <c r="AN23" i="17"/>
  <c r="AC23" i="17"/>
  <c r="AB23" i="17"/>
  <c r="AA23" i="17"/>
  <c r="Z23" i="17"/>
  <c r="CE22" i="17"/>
  <c r="CD22" i="17"/>
  <c r="CC22" i="17"/>
  <c r="CB22" i="17"/>
  <c r="CA22" i="17"/>
  <c r="BZ22" i="17"/>
  <c r="BY22" i="17"/>
  <c r="BU22" i="17"/>
  <c r="BT22" i="17"/>
  <c r="BS22" i="17"/>
  <c r="BR22" i="17"/>
  <c r="BO22" i="17"/>
  <c r="BI22" i="17"/>
  <c r="BH22" i="17"/>
  <c r="BG22" i="17"/>
  <c r="BF22" i="17"/>
  <c r="BE22" i="17"/>
  <c r="BD22" i="17"/>
  <c r="BC22" i="17"/>
  <c r="BB22" i="17"/>
  <c r="AX22" i="17"/>
  <c r="AU22" i="17"/>
  <c r="AT22" i="17"/>
  <c r="AR22" i="17"/>
  <c r="AP22" i="17"/>
  <c r="AN22" i="17"/>
  <c r="AC22" i="17"/>
  <c r="AB22" i="17"/>
  <c r="AA22" i="17"/>
  <c r="Z22" i="17"/>
  <c r="CE21" i="17"/>
  <c r="CD21" i="17"/>
  <c r="CC21" i="17"/>
  <c r="CB21" i="17"/>
  <c r="CA21" i="17"/>
  <c r="BZ21" i="17"/>
  <c r="BY21" i="17"/>
  <c r="BU21" i="17"/>
  <c r="BT21" i="17"/>
  <c r="BS21" i="17"/>
  <c r="BR21" i="17"/>
  <c r="BO21" i="17"/>
  <c r="BI21" i="17"/>
  <c r="BH21" i="17"/>
  <c r="BG21" i="17"/>
  <c r="BF21" i="17"/>
  <c r="BE21" i="17"/>
  <c r="BD21" i="17"/>
  <c r="BC21" i="17"/>
  <c r="BB21" i="17"/>
  <c r="AX21" i="17"/>
  <c r="AU21" i="17"/>
  <c r="AT21" i="17"/>
  <c r="AR21" i="17"/>
  <c r="AP21" i="17"/>
  <c r="AN21" i="17"/>
  <c r="AC21" i="17"/>
  <c r="AB21" i="17"/>
  <c r="AA21" i="17"/>
  <c r="Z21" i="17"/>
  <c r="CE20" i="17"/>
  <c r="CD20" i="17"/>
  <c r="CC20" i="17"/>
  <c r="CB20" i="17"/>
  <c r="CA20" i="17"/>
  <c r="BZ20" i="17"/>
  <c r="BY20" i="17"/>
  <c r="BU20" i="17"/>
  <c r="BT20" i="17"/>
  <c r="BS20" i="17"/>
  <c r="BR20" i="17"/>
  <c r="BO20" i="17"/>
  <c r="BI20" i="17"/>
  <c r="BH20" i="17"/>
  <c r="BG20" i="17"/>
  <c r="BF20" i="17"/>
  <c r="BE20" i="17"/>
  <c r="BD20" i="17"/>
  <c r="BC20" i="17"/>
  <c r="BB20" i="17"/>
  <c r="AX20" i="17"/>
  <c r="AU20" i="17"/>
  <c r="AT20" i="17"/>
  <c r="AR20" i="17"/>
  <c r="AP20" i="17"/>
  <c r="AN20" i="17"/>
  <c r="AC20" i="17"/>
  <c r="AB20" i="17"/>
  <c r="AA20" i="17"/>
  <c r="Z20" i="17"/>
  <c r="CE19" i="17"/>
  <c r="CD19" i="17"/>
  <c r="CC19" i="17"/>
  <c r="CB19" i="17"/>
  <c r="CA19" i="17"/>
  <c r="BZ19" i="17"/>
  <c r="BY19" i="17"/>
  <c r="BU19" i="17"/>
  <c r="BT19" i="17"/>
  <c r="BS19" i="17"/>
  <c r="BR19" i="17"/>
  <c r="BO19" i="17"/>
  <c r="BI19" i="17"/>
  <c r="BH19" i="17"/>
  <c r="BG19" i="17"/>
  <c r="BF19" i="17"/>
  <c r="BE19" i="17"/>
  <c r="BD19" i="17"/>
  <c r="BC19" i="17"/>
  <c r="BB19" i="17"/>
  <c r="AX19" i="17"/>
  <c r="AU19" i="17"/>
  <c r="AT19" i="17"/>
  <c r="AR19" i="17"/>
  <c r="AP19" i="17"/>
  <c r="AN19" i="17"/>
  <c r="AC19" i="17"/>
  <c r="AB19" i="17"/>
  <c r="AA19" i="17"/>
  <c r="Z19" i="17"/>
  <c r="CE18" i="17"/>
  <c r="CD18" i="17"/>
  <c r="CC18" i="17"/>
  <c r="CB18" i="17"/>
  <c r="CA18" i="17"/>
  <c r="BZ18" i="17"/>
  <c r="BY18" i="17"/>
  <c r="BU18" i="17"/>
  <c r="BT18" i="17"/>
  <c r="BS18" i="17"/>
  <c r="BR18" i="17"/>
  <c r="BO18" i="17"/>
  <c r="BI18" i="17"/>
  <c r="BH18" i="17"/>
  <c r="BG18" i="17"/>
  <c r="BF18" i="17"/>
  <c r="BE18" i="17"/>
  <c r="BD18" i="17"/>
  <c r="BC18" i="17"/>
  <c r="BB18" i="17"/>
  <c r="AX18" i="17"/>
  <c r="AU18" i="17"/>
  <c r="AT18" i="17"/>
  <c r="AR18" i="17"/>
  <c r="AP18" i="17"/>
  <c r="AN18" i="17"/>
  <c r="AC18" i="17"/>
  <c r="AB18" i="17"/>
  <c r="AA18" i="17"/>
  <c r="Z18" i="17"/>
  <c r="CE17" i="17"/>
  <c r="CD17" i="17"/>
  <c r="CC17" i="17"/>
  <c r="CB17" i="17"/>
  <c r="CA17" i="17"/>
  <c r="BZ17" i="17"/>
  <c r="BY17" i="17"/>
  <c r="BU17" i="17"/>
  <c r="BT17" i="17"/>
  <c r="BS17" i="17"/>
  <c r="BR17" i="17"/>
  <c r="BO17" i="17"/>
  <c r="BI17" i="17"/>
  <c r="BH17" i="17"/>
  <c r="BG17" i="17"/>
  <c r="BF17" i="17"/>
  <c r="BE17" i="17"/>
  <c r="BD17" i="17"/>
  <c r="BC17" i="17"/>
  <c r="BB17" i="17"/>
  <c r="AX17" i="17"/>
  <c r="AU17" i="17"/>
  <c r="AT17" i="17"/>
  <c r="AR17" i="17"/>
  <c r="AP17" i="17"/>
  <c r="AN17" i="17"/>
  <c r="AC17" i="17"/>
  <c r="AB17" i="17"/>
  <c r="AA17" i="17"/>
  <c r="Z17" i="17"/>
  <c r="CE16" i="17"/>
  <c r="CD16" i="17"/>
  <c r="CC16" i="17"/>
  <c r="CB16" i="17"/>
  <c r="CA16" i="17"/>
  <c r="BZ16" i="17"/>
  <c r="BY16" i="17"/>
  <c r="BU16" i="17"/>
  <c r="BT16" i="17"/>
  <c r="BS16" i="17"/>
  <c r="BR16" i="17"/>
  <c r="BO16" i="17"/>
  <c r="BI16" i="17"/>
  <c r="BH16" i="17"/>
  <c r="BG16" i="17"/>
  <c r="BF16" i="17"/>
  <c r="BE16" i="17"/>
  <c r="BD16" i="17"/>
  <c r="BC16" i="17"/>
  <c r="BB16" i="17"/>
  <c r="AX16" i="17"/>
  <c r="AU16" i="17"/>
  <c r="AT16" i="17"/>
  <c r="AR16" i="17"/>
  <c r="AP16" i="17"/>
  <c r="AN16" i="17"/>
  <c r="AC16" i="17"/>
  <c r="AB16" i="17"/>
  <c r="AA16" i="17"/>
  <c r="Z16" i="17"/>
  <c r="CE15" i="17"/>
  <c r="CD15" i="17"/>
  <c r="CC15" i="17"/>
  <c r="CB15" i="17"/>
  <c r="CA15" i="17"/>
  <c r="BZ15" i="17"/>
  <c r="BY15" i="17"/>
  <c r="BU15" i="17"/>
  <c r="BT15" i="17"/>
  <c r="BS15" i="17"/>
  <c r="BR15" i="17"/>
  <c r="BO15" i="17"/>
  <c r="BI15" i="17"/>
  <c r="BH15" i="17"/>
  <c r="BG15" i="17"/>
  <c r="BF15" i="17"/>
  <c r="BE15" i="17"/>
  <c r="BD15" i="17"/>
  <c r="BC15" i="17"/>
  <c r="BB15" i="17"/>
  <c r="AX15" i="17"/>
  <c r="AU15" i="17"/>
  <c r="AT15" i="17"/>
  <c r="AR15" i="17"/>
  <c r="AP15" i="17"/>
  <c r="AN15" i="17"/>
  <c r="AC15" i="17"/>
  <c r="AB15" i="17"/>
  <c r="AA15" i="17"/>
  <c r="Z15" i="17"/>
  <c r="CE14" i="17"/>
  <c r="CD14" i="17"/>
  <c r="CC14" i="17"/>
  <c r="CB14" i="17"/>
  <c r="CA14" i="17"/>
  <c r="BZ14" i="17"/>
  <c r="BY14" i="17"/>
  <c r="BU14" i="17"/>
  <c r="BT14" i="17"/>
  <c r="BS14" i="17"/>
  <c r="BR14" i="17"/>
  <c r="BO14" i="17"/>
  <c r="BI14" i="17"/>
  <c r="BH14" i="17"/>
  <c r="BG14" i="17"/>
  <c r="BF14" i="17"/>
  <c r="BE14" i="17"/>
  <c r="BD14" i="17"/>
  <c r="BC14" i="17"/>
  <c r="BB14" i="17"/>
  <c r="AX14" i="17"/>
  <c r="AU14" i="17"/>
  <c r="AT14" i="17"/>
  <c r="AR14" i="17"/>
  <c r="AP14" i="17"/>
  <c r="AN14" i="17"/>
  <c r="AC14" i="17"/>
  <c r="AB14" i="17"/>
  <c r="AA14" i="17"/>
  <c r="Z14" i="17"/>
  <c r="CE13" i="17"/>
  <c r="CD13" i="17"/>
  <c r="CC13" i="17"/>
  <c r="CB13" i="17"/>
  <c r="CA13" i="17"/>
  <c r="BZ13" i="17"/>
  <c r="BY13" i="17"/>
  <c r="BU13" i="17"/>
  <c r="BT13" i="17"/>
  <c r="BS13" i="17"/>
  <c r="BR13" i="17"/>
  <c r="BO13" i="17"/>
  <c r="BI13" i="17"/>
  <c r="BH13" i="17"/>
  <c r="BG13" i="17"/>
  <c r="BF13" i="17"/>
  <c r="BE13" i="17"/>
  <c r="BD13" i="17"/>
  <c r="BC13" i="17"/>
  <c r="BB13" i="17"/>
  <c r="AX13" i="17"/>
  <c r="AU13" i="17"/>
  <c r="AT13" i="17"/>
  <c r="AR13" i="17"/>
  <c r="AP13" i="17"/>
  <c r="AN13" i="17"/>
  <c r="AC13" i="17"/>
  <c r="AB13" i="17"/>
  <c r="AA13" i="17"/>
  <c r="Z13" i="17"/>
  <c r="CE12" i="17"/>
  <c r="CD12" i="17"/>
  <c r="CC12" i="17"/>
  <c r="CB12" i="17"/>
  <c r="CA12" i="17"/>
  <c r="BZ12" i="17"/>
  <c r="BY12" i="17"/>
  <c r="BU12" i="17"/>
  <c r="BT12" i="17"/>
  <c r="BS12" i="17"/>
  <c r="BR12" i="17"/>
  <c r="BO12" i="17"/>
  <c r="BI12" i="17"/>
  <c r="BH12" i="17"/>
  <c r="BG12" i="17"/>
  <c r="BF12" i="17"/>
  <c r="BE12" i="17"/>
  <c r="BD12" i="17"/>
  <c r="BC12" i="17"/>
  <c r="BB12" i="17"/>
  <c r="AX12" i="17"/>
  <c r="AU12" i="17"/>
  <c r="AT12" i="17"/>
  <c r="AR12" i="17"/>
  <c r="AP12" i="17"/>
  <c r="AN12" i="17"/>
  <c r="AC12" i="17"/>
  <c r="AB12" i="17"/>
  <c r="AA12" i="17"/>
  <c r="Z12" i="17"/>
  <c r="CE11" i="17"/>
  <c r="CD11" i="17"/>
  <c r="CC11" i="17"/>
  <c r="CB11" i="17"/>
  <c r="CA11" i="17"/>
  <c r="BZ11" i="17"/>
  <c r="BY11" i="17"/>
  <c r="BU11" i="17"/>
  <c r="BT11" i="17"/>
  <c r="BS11" i="17"/>
  <c r="BR11" i="17"/>
  <c r="BO11" i="17"/>
  <c r="BI11" i="17"/>
  <c r="BH11" i="17"/>
  <c r="BG11" i="17"/>
  <c r="BF11" i="17"/>
  <c r="BE11" i="17"/>
  <c r="BD11" i="17"/>
  <c r="BC11" i="17"/>
  <c r="BB11" i="17"/>
  <c r="AX11" i="17"/>
  <c r="AU11" i="17"/>
  <c r="AT11" i="17"/>
  <c r="AR11" i="17"/>
  <c r="AP11" i="17"/>
  <c r="AN11" i="17"/>
  <c r="AC11" i="17"/>
  <c r="AB11" i="17"/>
  <c r="AA11" i="17"/>
  <c r="Z11" i="17"/>
  <c r="CE10" i="17"/>
  <c r="CD10" i="17"/>
  <c r="CC10" i="17"/>
  <c r="CB10" i="17"/>
  <c r="CA10" i="17"/>
  <c r="BZ10" i="17"/>
  <c r="BY10" i="17"/>
  <c r="BU10" i="17"/>
  <c r="BT10" i="17"/>
  <c r="BS10" i="17"/>
  <c r="BR10" i="17"/>
  <c r="BO10" i="17"/>
  <c r="BI10" i="17"/>
  <c r="BH10" i="17"/>
  <c r="BG10" i="17"/>
  <c r="BF10" i="17"/>
  <c r="BE10" i="17"/>
  <c r="BD10" i="17"/>
  <c r="BC10" i="17"/>
  <c r="BB10" i="17"/>
  <c r="AX10" i="17"/>
  <c r="AU10" i="17"/>
  <c r="AT10" i="17"/>
  <c r="AR10" i="17"/>
  <c r="AP10" i="17"/>
  <c r="AN10" i="17"/>
  <c r="AC10" i="17"/>
  <c r="AB10" i="17"/>
  <c r="AA10" i="17"/>
  <c r="Z10" i="17"/>
  <c r="CE9" i="17"/>
  <c r="CD9" i="17"/>
  <c r="CC9" i="17"/>
  <c r="CB9" i="17"/>
  <c r="CA9" i="17"/>
  <c r="BZ9" i="17"/>
  <c r="BY9" i="17"/>
  <c r="BU9" i="17"/>
  <c r="BT9" i="17"/>
  <c r="BS9" i="17"/>
  <c r="BR9" i="17"/>
  <c r="BO9" i="17"/>
  <c r="BI9" i="17"/>
  <c r="BH9" i="17"/>
  <c r="BG9" i="17"/>
  <c r="BF9" i="17"/>
  <c r="BE9" i="17"/>
  <c r="BD9" i="17"/>
  <c r="BC9" i="17"/>
  <c r="BB9" i="17"/>
  <c r="AX9" i="17"/>
  <c r="AU9" i="17"/>
  <c r="AT9" i="17"/>
  <c r="AR9" i="17"/>
  <c r="AP9" i="17"/>
  <c r="AN9" i="17"/>
  <c r="AC9" i="17"/>
  <c r="AB9" i="17"/>
  <c r="AA9" i="17"/>
  <c r="Z9" i="17"/>
  <c r="CE8" i="17"/>
  <c r="CD8" i="17"/>
  <c r="CC8" i="17"/>
  <c r="CB8" i="17"/>
  <c r="CA8" i="17"/>
  <c r="BZ8" i="17"/>
  <c r="BY8" i="17"/>
  <c r="BU8" i="17"/>
  <c r="BT8" i="17"/>
  <c r="BS8" i="17"/>
  <c r="BR8" i="17"/>
  <c r="BO8" i="17"/>
  <c r="BI8" i="17"/>
  <c r="BH8" i="17"/>
  <c r="BG8" i="17"/>
  <c r="BF8" i="17"/>
  <c r="BE8" i="17"/>
  <c r="BD8" i="17"/>
  <c r="BC8" i="17"/>
  <c r="BB8" i="17"/>
  <c r="AX8" i="17"/>
  <c r="AU8" i="17"/>
  <c r="AT8" i="17"/>
  <c r="AR8" i="17"/>
  <c r="AP8" i="17"/>
  <c r="AN8" i="17"/>
  <c r="AC8" i="17"/>
  <c r="AB8" i="17"/>
  <c r="AA8" i="17"/>
  <c r="Z8" i="17"/>
  <c r="CE7" i="17"/>
  <c r="CD7" i="17"/>
  <c r="CC7" i="17"/>
  <c r="CB7" i="17"/>
  <c r="CA7" i="17"/>
  <c r="BZ7" i="17"/>
  <c r="BY7" i="17"/>
  <c r="BU7" i="17"/>
  <c r="BT7" i="17"/>
  <c r="BS7" i="17"/>
  <c r="BR7" i="17"/>
  <c r="BO7" i="17"/>
  <c r="BI7" i="17"/>
  <c r="BH7" i="17"/>
  <c r="BG7" i="17"/>
  <c r="BF7" i="17"/>
  <c r="BE7" i="17"/>
  <c r="BD7" i="17"/>
  <c r="BC7" i="17"/>
  <c r="BB7" i="17"/>
  <c r="AX7" i="17"/>
  <c r="AU7" i="17"/>
  <c r="AT7" i="17"/>
  <c r="AR7" i="17"/>
  <c r="AP7" i="17"/>
  <c r="AN7" i="17"/>
  <c r="AC7" i="17"/>
  <c r="AB7" i="17"/>
  <c r="AA7" i="17"/>
  <c r="Z7" i="17"/>
  <c r="CE6" i="17"/>
  <c r="CE124" i="17" s="1"/>
  <c r="CE125" i="17" s="1"/>
  <c r="CD6" i="17"/>
  <c r="CD124" i="17" s="1"/>
  <c r="CD125" i="17" s="1"/>
  <c r="CC6" i="17"/>
  <c r="CB6" i="17"/>
  <c r="CB124" i="17" s="1"/>
  <c r="CB125" i="17" s="1"/>
  <c r="CA6" i="17"/>
  <c r="CA124" i="17" s="1"/>
  <c r="CA125" i="17" s="1"/>
  <c r="BZ6" i="17"/>
  <c r="BZ124" i="17" s="1"/>
  <c r="BZ125" i="17" s="1"/>
  <c r="BY6" i="17"/>
  <c r="BU6" i="17"/>
  <c r="BT6" i="17"/>
  <c r="BS6" i="17"/>
  <c r="BS124" i="17" s="1"/>
  <c r="BS125" i="17" s="1"/>
  <c r="BR6" i="17"/>
  <c r="BR124" i="17" s="1"/>
  <c r="BR125" i="17" s="1"/>
  <c r="BO6" i="17"/>
  <c r="BO124" i="17" s="1"/>
  <c r="BO125" i="17" s="1"/>
  <c r="BI6" i="17"/>
  <c r="BH6" i="17"/>
  <c r="BG6" i="17"/>
  <c r="BG124" i="17" s="1"/>
  <c r="BG125" i="17" s="1"/>
  <c r="BF6" i="17"/>
  <c r="BF124" i="17" s="1"/>
  <c r="BF125" i="17" s="1"/>
  <c r="BE6" i="17"/>
  <c r="BD6" i="17"/>
  <c r="BC6" i="17"/>
  <c r="BC124" i="17" s="1"/>
  <c r="BC125" i="17" s="1"/>
  <c r="BB6" i="17"/>
  <c r="BB124" i="17" s="1"/>
  <c r="BB125" i="17" s="1"/>
  <c r="AX6" i="17"/>
  <c r="AX124" i="17" s="1"/>
  <c r="AX125" i="17" s="1"/>
  <c r="AU6" i="17"/>
  <c r="AU124" i="17" s="1"/>
  <c r="AU125" i="17" s="1"/>
  <c r="AT6" i="17"/>
  <c r="AT124" i="17" s="1"/>
  <c r="AT125" i="17" s="1"/>
  <c r="AR6" i="17"/>
  <c r="AP6" i="17"/>
  <c r="AP124" i="17" s="1"/>
  <c r="AP125" i="17" s="1"/>
  <c r="AN6" i="17"/>
  <c r="AC6" i="17"/>
  <c r="AB6" i="17"/>
  <c r="AA6" i="17"/>
  <c r="AA124" i="17" s="1"/>
  <c r="AA125" i="17" s="1"/>
  <c r="Z6" i="17"/>
  <c r="Z124" i="17" s="1"/>
  <c r="Z125" i="17" s="1"/>
  <c r="BE1245" i="1"/>
  <c r="BB1245" i="1"/>
  <c r="BA1245" i="1"/>
  <c r="AY1245" i="1"/>
  <c r="AW1245" i="1"/>
  <c r="AU1245" i="1"/>
  <c r="AJ1245" i="1"/>
  <c r="AI1245" i="1"/>
  <c r="AH1245" i="1"/>
  <c r="AG1245" i="1"/>
  <c r="BU1242" i="1"/>
  <c r="BT1242" i="1"/>
  <c r="BS1242" i="1"/>
  <c r="BR1242" i="1"/>
  <c r="BD1242" i="1"/>
  <c r="BC1242" i="1"/>
  <c r="AZ1242" i="1"/>
  <c r="AX1242" i="1"/>
  <c r="AV1242" i="1"/>
  <c r="AT1242" i="1"/>
  <c r="AS1242" i="1"/>
  <c r="AR1242" i="1"/>
  <c r="AQ1242" i="1"/>
  <c r="AP1242" i="1"/>
  <c r="AO1242" i="1"/>
  <c r="AN1242" i="1"/>
  <c r="AM1242" i="1"/>
  <c r="AL1242" i="1"/>
  <c r="AK1242" i="1"/>
  <c r="AF1242" i="1"/>
  <c r="AE1242" i="1"/>
  <c r="AD1242" i="1"/>
  <c r="AC1242" i="1"/>
  <c r="AB1242" i="1"/>
  <c r="AA1242" i="1"/>
  <c r="Z1242" i="1"/>
  <c r="Y1242" i="1"/>
  <c r="X1242" i="1"/>
  <c r="W1242" i="1"/>
  <c r="V1242" i="1"/>
  <c r="U1242" i="1"/>
  <c r="T1242" i="1"/>
  <c r="BF1242" i="1" s="1"/>
  <c r="S1242" i="1"/>
  <c r="R1242" i="1"/>
  <c r="Q1242" i="1"/>
  <c r="P1242" i="1"/>
  <c r="O1242" i="1"/>
  <c r="N1242" i="1"/>
  <c r="M1242" i="1"/>
  <c r="L1242" i="1"/>
  <c r="K1242" i="1"/>
  <c r="J1242" i="1"/>
  <c r="I1242" i="1"/>
  <c r="BX1242" i="1" s="1"/>
  <c r="BU1241" i="1"/>
  <c r="BT1241" i="1"/>
  <c r="BS1241" i="1"/>
  <c r="BR1241" i="1"/>
  <c r="BD1241" i="1"/>
  <c r="BC1241" i="1"/>
  <c r="AZ1241" i="1"/>
  <c r="AX1241" i="1"/>
  <c r="AV1241" i="1"/>
  <c r="AT1241" i="1"/>
  <c r="AS1241" i="1"/>
  <c r="AR1241" i="1"/>
  <c r="AQ1241" i="1"/>
  <c r="AP1241" i="1"/>
  <c r="AO1241" i="1"/>
  <c r="AN1241" i="1"/>
  <c r="AM1241" i="1"/>
  <c r="AL1241" i="1"/>
  <c r="AK1241" i="1"/>
  <c r="AF1241" i="1"/>
  <c r="AE1241" i="1"/>
  <c r="AD1241" i="1"/>
  <c r="AC1241" i="1"/>
  <c r="AB1241" i="1"/>
  <c r="AA1241" i="1"/>
  <c r="Z1241" i="1"/>
  <c r="Y1241" i="1"/>
  <c r="X1241" i="1"/>
  <c r="W1241" i="1"/>
  <c r="V1241" i="1"/>
  <c r="U1241" i="1"/>
  <c r="T1241" i="1"/>
  <c r="S1241" i="1"/>
  <c r="R1241" i="1"/>
  <c r="Q1241" i="1"/>
  <c r="P1241" i="1"/>
  <c r="O1241" i="1"/>
  <c r="N1241" i="1"/>
  <c r="M1241" i="1"/>
  <c r="L1241" i="1"/>
  <c r="K1241" i="1"/>
  <c r="J1241" i="1"/>
  <c r="I1241" i="1"/>
  <c r="BX1241" i="1" s="1"/>
  <c r="BU1240" i="1"/>
  <c r="BT1240" i="1"/>
  <c r="BS1240" i="1"/>
  <c r="BR1240" i="1"/>
  <c r="BD1240" i="1"/>
  <c r="BC1240" i="1"/>
  <c r="AZ1240" i="1"/>
  <c r="AX1240" i="1"/>
  <c r="AV1240" i="1"/>
  <c r="AT1240" i="1"/>
  <c r="AS1240" i="1"/>
  <c r="AR1240" i="1"/>
  <c r="AQ1240" i="1"/>
  <c r="AP1240" i="1"/>
  <c r="AO1240" i="1"/>
  <c r="AN1240" i="1"/>
  <c r="AM1240" i="1"/>
  <c r="AL1240" i="1"/>
  <c r="AK1240" i="1"/>
  <c r="AF1240" i="1"/>
  <c r="AE1240" i="1"/>
  <c r="AD1240" i="1"/>
  <c r="AC1240" i="1"/>
  <c r="AB1240" i="1"/>
  <c r="AA1240" i="1"/>
  <c r="Z1240" i="1"/>
  <c r="Y1240" i="1"/>
  <c r="X1240" i="1"/>
  <c r="W1240" i="1"/>
  <c r="V1240" i="1"/>
  <c r="U1240" i="1"/>
  <c r="T1240" i="1"/>
  <c r="S1240" i="1"/>
  <c r="R1240" i="1"/>
  <c r="Q1240" i="1"/>
  <c r="P1240" i="1"/>
  <c r="O1240" i="1"/>
  <c r="N1240" i="1"/>
  <c r="M1240" i="1"/>
  <c r="L1240" i="1"/>
  <c r="K1240" i="1"/>
  <c r="J1240" i="1"/>
  <c r="I1240" i="1"/>
  <c r="BX1240" i="1" s="1"/>
  <c r="BU1239" i="1"/>
  <c r="BT1239" i="1"/>
  <c r="BS1239" i="1"/>
  <c r="BR1239" i="1"/>
  <c r="BD1239" i="1"/>
  <c r="BC1239" i="1"/>
  <c r="AZ1239" i="1"/>
  <c r="AX1239" i="1"/>
  <c r="AV1239" i="1"/>
  <c r="AT1239" i="1"/>
  <c r="AS1239" i="1"/>
  <c r="AR1239" i="1"/>
  <c r="AQ1239" i="1"/>
  <c r="AP1239" i="1"/>
  <c r="AO1239" i="1"/>
  <c r="AN1239" i="1"/>
  <c r="AM1239" i="1"/>
  <c r="AL1239" i="1"/>
  <c r="AK1239" i="1"/>
  <c r="AF1239" i="1"/>
  <c r="AE1239" i="1"/>
  <c r="AD1239" i="1"/>
  <c r="AC1239" i="1"/>
  <c r="AB1239" i="1"/>
  <c r="AA1239" i="1"/>
  <c r="Z1239" i="1"/>
  <c r="Y1239" i="1"/>
  <c r="X1239" i="1"/>
  <c r="W123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J1239" i="1"/>
  <c r="I1239" i="1"/>
  <c r="BX1239" i="1" s="1"/>
  <c r="BU1238" i="1"/>
  <c r="BT1238" i="1"/>
  <c r="BS1238" i="1"/>
  <c r="BR1238" i="1"/>
  <c r="BD1238" i="1"/>
  <c r="BC1238" i="1"/>
  <c r="AZ1238" i="1"/>
  <c r="AX1238" i="1"/>
  <c r="AV1238" i="1"/>
  <c r="AT1238" i="1"/>
  <c r="AS1238" i="1"/>
  <c r="AR1238" i="1"/>
  <c r="AQ1238" i="1"/>
  <c r="AP1238" i="1"/>
  <c r="AO1238" i="1"/>
  <c r="AN1238" i="1"/>
  <c r="AM1238" i="1"/>
  <c r="AL1238" i="1"/>
  <c r="AK1238" i="1"/>
  <c r="AF1238" i="1"/>
  <c r="AE1238" i="1"/>
  <c r="AD1238" i="1"/>
  <c r="AC1238" i="1"/>
  <c r="AB1238" i="1"/>
  <c r="AA1238" i="1"/>
  <c r="Z1238" i="1"/>
  <c r="Y1238" i="1"/>
  <c r="X1238" i="1"/>
  <c r="W1238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J1238" i="1"/>
  <c r="I1238" i="1"/>
  <c r="BX1238" i="1" s="1"/>
  <c r="BU1237" i="1"/>
  <c r="BN113" i="17" s="1"/>
  <c r="BT1237" i="1"/>
  <c r="BM113" i="17" s="1"/>
  <c r="BS1237" i="1"/>
  <c r="BL113" i="17" s="1"/>
  <c r="BR1237" i="1"/>
  <c r="BK113" i="17" s="1"/>
  <c r="BD1237" i="1"/>
  <c r="AW113" i="17" s="1"/>
  <c r="BC1237" i="1"/>
  <c r="AV113" i="17" s="1"/>
  <c r="AZ1237" i="1"/>
  <c r="AS113" i="17" s="1"/>
  <c r="AX1237" i="1"/>
  <c r="AQ113" i="17" s="1"/>
  <c r="AV1237" i="1"/>
  <c r="AO113" i="17" s="1"/>
  <c r="AT1237" i="1"/>
  <c r="AM113" i="17" s="1"/>
  <c r="AS1237" i="1"/>
  <c r="AL113" i="17" s="1"/>
  <c r="AR1237" i="1"/>
  <c r="AK113" i="17" s="1"/>
  <c r="AQ1237" i="1"/>
  <c r="AJ113" i="17" s="1"/>
  <c r="AP1237" i="1"/>
  <c r="AI113" i="17" s="1"/>
  <c r="AO1237" i="1"/>
  <c r="AH113" i="17" s="1"/>
  <c r="AN1237" i="1"/>
  <c r="AG113" i="17" s="1"/>
  <c r="AM1237" i="1"/>
  <c r="AF113" i="17" s="1"/>
  <c r="AL1237" i="1"/>
  <c r="AE113" i="17" s="1"/>
  <c r="AK1237" i="1"/>
  <c r="AF1237" i="1"/>
  <c r="Y113" i="17" s="1"/>
  <c r="AE1237" i="1"/>
  <c r="X113" i="17" s="1"/>
  <c r="AD1237" i="1"/>
  <c r="W113" i="17" s="1"/>
  <c r="AC1237" i="1"/>
  <c r="V113" i="17" s="1"/>
  <c r="AB1237" i="1"/>
  <c r="U113" i="17" s="1"/>
  <c r="AA1237" i="1"/>
  <c r="T113" i="17" s="1"/>
  <c r="Z1237" i="1"/>
  <c r="S113" i="17" s="1"/>
  <c r="Y1237" i="1"/>
  <c r="R113" i="17" s="1"/>
  <c r="X1237" i="1"/>
  <c r="Q113" i="17" s="1"/>
  <c r="W1237" i="1"/>
  <c r="V1237" i="1"/>
  <c r="O113" i="17" s="1"/>
  <c r="U1237" i="1"/>
  <c r="T1237" i="1"/>
  <c r="M113" i="17" s="1"/>
  <c r="S1237" i="1"/>
  <c r="L113" i="17" s="1"/>
  <c r="R1237" i="1"/>
  <c r="K113" i="17" s="1"/>
  <c r="Q1237" i="1"/>
  <c r="J113" i="17" s="1"/>
  <c r="P1237" i="1"/>
  <c r="I113" i="17" s="1"/>
  <c r="O1237" i="1"/>
  <c r="H113" i="17" s="1"/>
  <c r="N1237" i="1"/>
  <c r="G113" i="17" s="1"/>
  <c r="M1237" i="1"/>
  <c r="F113" i="17" s="1"/>
  <c r="L1237" i="1"/>
  <c r="E113" i="17" s="1"/>
  <c r="K1237" i="1"/>
  <c r="D113" i="17" s="1"/>
  <c r="J1237" i="1"/>
  <c r="C113" i="17" s="1"/>
  <c r="I1237" i="1"/>
  <c r="BU1236" i="1"/>
  <c r="BT1236" i="1"/>
  <c r="BS1236" i="1"/>
  <c r="BR1236" i="1"/>
  <c r="BD1236" i="1"/>
  <c r="BC1236" i="1"/>
  <c r="AZ1236" i="1"/>
  <c r="AX1236" i="1"/>
  <c r="AV1236" i="1"/>
  <c r="AT1236" i="1"/>
  <c r="AS1236" i="1"/>
  <c r="AR1236" i="1"/>
  <c r="AQ1236" i="1"/>
  <c r="AP1236" i="1"/>
  <c r="AO1236" i="1"/>
  <c r="AN1236" i="1"/>
  <c r="AM1236" i="1"/>
  <c r="AL1236" i="1"/>
  <c r="AK1236" i="1"/>
  <c r="AF1236" i="1"/>
  <c r="AE1236" i="1"/>
  <c r="AD1236" i="1"/>
  <c r="AC1236" i="1"/>
  <c r="AB1236" i="1"/>
  <c r="AA1236" i="1"/>
  <c r="Z1236" i="1"/>
  <c r="Y1236" i="1"/>
  <c r="X1236" i="1"/>
  <c r="W1236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J1236" i="1"/>
  <c r="I1236" i="1"/>
  <c r="BX1236" i="1" s="1"/>
  <c r="BU1235" i="1"/>
  <c r="BT1235" i="1"/>
  <c r="BS1235" i="1"/>
  <c r="BR1235" i="1"/>
  <c r="BD1235" i="1"/>
  <c r="BC1235" i="1"/>
  <c r="AZ1235" i="1"/>
  <c r="AX1235" i="1"/>
  <c r="AV1235" i="1"/>
  <c r="AT1235" i="1"/>
  <c r="AS1235" i="1"/>
  <c r="AR1235" i="1"/>
  <c r="AQ1235" i="1"/>
  <c r="AP1235" i="1"/>
  <c r="AO1235" i="1"/>
  <c r="AN1235" i="1"/>
  <c r="AM1235" i="1"/>
  <c r="AL1235" i="1"/>
  <c r="AK1235" i="1"/>
  <c r="AF1235" i="1"/>
  <c r="AE1235" i="1"/>
  <c r="AD1235" i="1"/>
  <c r="AC1235" i="1"/>
  <c r="AB1235" i="1"/>
  <c r="AA1235" i="1"/>
  <c r="Z1235" i="1"/>
  <c r="Y1235" i="1"/>
  <c r="X1235" i="1"/>
  <c r="W123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J1235" i="1"/>
  <c r="I1235" i="1"/>
  <c r="BX1235" i="1" s="1"/>
  <c r="BU1234" i="1"/>
  <c r="BT1234" i="1"/>
  <c r="BS1234" i="1"/>
  <c r="BR1234" i="1"/>
  <c r="BD1234" i="1"/>
  <c r="BC1234" i="1"/>
  <c r="AZ1234" i="1"/>
  <c r="AX1234" i="1"/>
  <c r="AV1234" i="1"/>
  <c r="AT1234" i="1"/>
  <c r="AS1234" i="1"/>
  <c r="AR1234" i="1"/>
  <c r="AQ1234" i="1"/>
  <c r="AP1234" i="1"/>
  <c r="AO1234" i="1"/>
  <c r="AN1234" i="1"/>
  <c r="AM1234" i="1"/>
  <c r="AL1234" i="1"/>
  <c r="AK1234" i="1"/>
  <c r="AF1234" i="1"/>
  <c r="AE1234" i="1"/>
  <c r="AD1234" i="1"/>
  <c r="AC1234" i="1"/>
  <c r="AB1234" i="1"/>
  <c r="AA1234" i="1"/>
  <c r="Z1234" i="1"/>
  <c r="Y1234" i="1"/>
  <c r="X1234" i="1"/>
  <c r="W1234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J1234" i="1"/>
  <c r="I1234" i="1"/>
  <c r="BX1234" i="1" s="1"/>
  <c r="BU1233" i="1"/>
  <c r="BT1233" i="1"/>
  <c r="BS1233" i="1"/>
  <c r="BR1233" i="1"/>
  <c r="BD1233" i="1"/>
  <c r="BC1233" i="1"/>
  <c r="AZ1233" i="1"/>
  <c r="AX1233" i="1"/>
  <c r="AV1233" i="1"/>
  <c r="AT1233" i="1"/>
  <c r="AS1233" i="1"/>
  <c r="AR1233" i="1"/>
  <c r="AQ1233" i="1"/>
  <c r="AP1233" i="1"/>
  <c r="AO1233" i="1"/>
  <c r="AN1233" i="1"/>
  <c r="AM1233" i="1"/>
  <c r="AL1233" i="1"/>
  <c r="AK1233" i="1"/>
  <c r="AF1233" i="1"/>
  <c r="AE1233" i="1"/>
  <c r="AD1233" i="1"/>
  <c r="AC1233" i="1"/>
  <c r="AB1233" i="1"/>
  <c r="AA1233" i="1"/>
  <c r="Z1233" i="1"/>
  <c r="Y1233" i="1"/>
  <c r="X1233" i="1"/>
  <c r="W1233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J1233" i="1"/>
  <c r="I1233" i="1"/>
  <c r="BX1233" i="1" s="1"/>
  <c r="BU1232" i="1"/>
  <c r="BT1232" i="1"/>
  <c r="BS1232" i="1"/>
  <c r="BR1232" i="1"/>
  <c r="BD1232" i="1"/>
  <c r="BC1232" i="1"/>
  <c r="AZ1232" i="1"/>
  <c r="AX1232" i="1"/>
  <c r="AV1232" i="1"/>
  <c r="AT1232" i="1"/>
  <c r="AS1232" i="1"/>
  <c r="AR1232" i="1"/>
  <c r="AQ1232" i="1"/>
  <c r="AP1232" i="1"/>
  <c r="AO1232" i="1"/>
  <c r="AN1232" i="1"/>
  <c r="AM1232" i="1"/>
  <c r="AL1232" i="1"/>
  <c r="AK1232" i="1"/>
  <c r="AF1232" i="1"/>
  <c r="AE1232" i="1"/>
  <c r="AD1232" i="1"/>
  <c r="AC1232" i="1"/>
  <c r="AB1232" i="1"/>
  <c r="AA1232" i="1"/>
  <c r="Z1232" i="1"/>
  <c r="Y1232" i="1"/>
  <c r="X1232" i="1"/>
  <c r="W1232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J1232" i="1"/>
  <c r="I1232" i="1"/>
  <c r="BX1232" i="1" s="1"/>
  <c r="BU1231" i="1"/>
  <c r="BN112" i="17" s="1"/>
  <c r="BT1231" i="1"/>
  <c r="BM112" i="17" s="1"/>
  <c r="BS1231" i="1"/>
  <c r="BL112" i="17" s="1"/>
  <c r="BR1231" i="1"/>
  <c r="BK112" i="17" s="1"/>
  <c r="BD1231" i="1"/>
  <c r="AW112" i="17" s="1"/>
  <c r="BC1231" i="1"/>
  <c r="AV112" i="17" s="1"/>
  <c r="AZ1231" i="1"/>
  <c r="AS112" i="17" s="1"/>
  <c r="AX1231" i="1"/>
  <c r="AQ112" i="17" s="1"/>
  <c r="AV1231" i="1"/>
  <c r="AO112" i="17" s="1"/>
  <c r="AT1231" i="1"/>
  <c r="AS1231" i="1"/>
  <c r="AR1231" i="1"/>
  <c r="AK112" i="17" s="1"/>
  <c r="AQ1231" i="1"/>
  <c r="AP1231" i="1"/>
  <c r="AO1231" i="1"/>
  <c r="AN1231" i="1"/>
  <c r="AG112" i="17" s="1"/>
  <c r="AM1231" i="1"/>
  <c r="AL1231" i="1"/>
  <c r="AK1231" i="1"/>
  <c r="AD112" i="17" s="1"/>
  <c r="AF1231" i="1"/>
  <c r="Y112" i="17" s="1"/>
  <c r="AE1231" i="1"/>
  <c r="AD1231" i="1"/>
  <c r="AC1231" i="1"/>
  <c r="AB1231" i="1"/>
  <c r="U112" i="17" s="1"/>
  <c r="AA1231" i="1"/>
  <c r="Z1231" i="1"/>
  <c r="Y1231" i="1"/>
  <c r="X1231" i="1"/>
  <c r="Q112" i="17" s="1"/>
  <c r="W1231" i="1"/>
  <c r="V1231" i="1"/>
  <c r="O112" i="17" s="1"/>
  <c r="U1231" i="1"/>
  <c r="T1231" i="1"/>
  <c r="M112" i="17" s="1"/>
  <c r="S1231" i="1"/>
  <c r="L112" i="17" s="1"/>
  <c r="R1231" i="1"/>
  <c r="K112" i="17" s="1"/>
  <c r="Q1231" i="1"/>
  <c r="P1231" i="1"/>
  <c r="I112" i="17" s="1"/>
  <c r="O1231" i="1"/>
  <c r="H112" i="17" s="1"/>
  <c r="N1231" i="1"/>
  <c r="M1231" i="1"/>
  <c r="L1231" i="1"/>
  <c r="E112" i="17" s="1"/>
  <c r="K1231" i="1"/>
  <c r="J1231" i="1"/>
  <c r="C112" i="17" s="1"/>
  <c r="I1231" i="1"/>
  <c r="BU1230" i="1"/>
  <c r="BT1230" i="1"/>
  <c r="BS1230" i="1"/>
  <c r="BR1230" i="1"/>
  <c r="BD1230" i="1"/>
  <c r="BC1230" i="1"/>
  <c r="AZ1230" i="1"/>
  <c r="AX1230" i="1"/>
  <c r="AV1230" i="1"/>
  <c r="AT1230" i="1"/>
  <c r="AS1230" i="1"/>
  <c r="AR1230" i="1"/>
  <c r="AQ1230" i="1"/>
  <c r="AP1230" i="1"/>
  <c r="AO1230" i="1"/>
  <c r="AN1230" i="1"/>
  <c r="AM1230" i="1"/>
  <c r="AL1230" i="1"/>
  <c r="AK1230" i="1"/>
  <c r="AF1230" i="1"/>
  <c r="AE1230" i="1"/>
  <c r="AD1230" i="1"/>
  <c r="AC1230" i="1"/>
  <c r="AB1230" i="1"/>
  <c r="AA1230" i="1"/>
  <c r="Z1230" i="1"/>
  <c r="Y1230" i="1"/>
  <c r="X1230" i="1"/>
  <c r="W1230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J1230" i="1"/>
  <c r="I1230" i="1"/>
  <c r="BX1230" i="1" s="1"/>
  <c r="BU1229" i="1"/>
  <c r="BT1229" i="1"/>
  <c r="BS1229" i="1"/>
  <c r="BR1229" i="1"/>
  <c r="BD1229" i="1"/>
  <c r="BC1229" i="1"/>
  <c r="AZ1229" i="1"/>
  <c r="AX1229" i="1"/>
  <c r="AV1229" i="1"/>
  <c r="AT1229" i="1"/>
  <c r="AS1229" i="1"/>
  <c r="AR1229" i="1"/>
  <c r="AQ1229" i="1"/>
  <c r="AP1229" i="1"/>
  <c r="AO1229" i="1"/>
  <c r="AN1229" i="1"/>
  <c r="AM1229" i="1"/>
  <c r="AL1229" i="1"/>
  <c r="AK1229" i="1"/>
  <c r="AF1229" i="1"/>
  <c r="AE1229" i="1"/>
  <c r="AD1229" i="1"/>
  <c r="AC1229" i="1"/>
  <c r="AB1229" i="1"/>
  <c r="AA1229" i="1"/>
  <c r="Z1229" i="1"/>
  <c r="Y1229" i="1"/>
  <c r="X1229" i="1"/>
  <c r="W1229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J1229" i="1"/>
  <c r="I1229" i="1"/>
  <c r="BX1229" i="1" s="1"/>
  <c r="BU1228" i="1"/>
  <c r="BN111" i="17" s="1"/>
  <c r="BT1228" i="1"/>
  <c r="BM111" i="17" s="1"/>
  <c r="BS1228" i="1"/>
  <c r="BL111" i="17" s="1"/>
  <c r="BR1228" i="1"/>
  <c r="BK111" i="17" s="1"/>
  <c r="BD1228" i="1"/>
  <c r="AW111" i="17" s="1"/>
  <c r="BC1228" i="1"/>
  <c r="AV111" i="17" s="1"/>
  <c r="AZ1228" i="1"/>
  <c r="AS111" i="17" s="1"/>
  <c r="AX1228" i="1"/>
  <c r="AQ111" i="17" s="1"/>
  <c r="AV1228" i="1"/>
  <c r="AO111" i="17" s="1"/>
  <c r="AT1228" i="1"/>
  <c r="AS1228" i="1"/>
  <c r="AL111" i="17" s="1"/>
  <c r="AR1228" i="1"/>
  <c r="AQ1228" i="1"/>
  <c r="AP1228" i="1"/>
  <c r="AO1228" i="1"/>
  <c r="AH111" i="17" s="1"/>
  <c r="AN1228" i="1"/>
  <c r="AG111" i="17" s="1"/>
  <c r="AM1228" i="1"/>
  <c r="AL1228" i="1"/>
  <c r="AK1228" i="1"/>
  <c r="AD111" i="17" s="1"/>
  <c r="AF1228" i="1"/>
  <c r="Y111" i="17" s="1"/>
  <c r="AE1228" i="1"/>
  <c r="AD1228" i="1"/>
  <c r="AC1228" i="1"/>
  <c r="V111" i="17" s="1"/>
  <c r="AB1228" i="1"/>
  <c r="U111" i="17" s="1"/>
  <c r="AA1228" i="1"/>
  <c r="T111" i="17" s="1"/>
  <c r="Z1228" i="1"/>
  <c r="Y1228" i="1"/>
  <c r="R111" i="17" s="1"/>
  <c r="X1228" i="1"/>
  <c r="Q111" i="17" s="1"/>
  <c r="W1228" i="1"/>
  <c r="V1228" i="1"/>
  <c r="U1228" i="1"/>
  <c r="N111" i="17" s="1"/>
  <c r="T1228" i="1"/>
  <c r="M111" i="17" s="1"/>
  <c r="S1228" i="1"/>
  <c r="L111" i="17" s="1"/>
  <c r="R1228" i="1"/>
  <c r="Q1228" i="1"/>
  <c r="J111" i="17" s="1"/>
  <c r="P1228" i="1"/>
  <c r="I111" i="17" s="1"/>
  <c r="O1228" i="1"/>
  <c r="H111" i="17" s="1"/>
  <c r="N1228" i="1"/>
  <c r="M1228" i="1"/>
  <c r="F111" i="17" s="1"/>
  <c r="L1228" i="1"/>
  <c r="E111" i="17" s="1"/>
  <c r="K1228" i="1"/>
  <c r="J1228" i="1"/>
  <c r="I1228" i="1"/>
  <c r="B111" i="17" s="1"/>
  <c r="BU1227" i="1"/>
  <c r="BT1227" i="1"/>
  <c r="BS1227" i="1"/>
  <c r="BR1227" i="1"/>
  <c r="BD1227" i="1"/>
  <c r="BC1227" i="1"/>
  <c r="AZ1227" i="1"/>
  <c r="AX1227" i="1"/>
  <c r="AV1227" i="1"/>
  <c r="AT1227" i="1"/>
  <c r="AS1227" i="1"/>
  <c r="AR1227" i="1"/>
  <c r="AQ1227" i="1"/>
  <c r="AP1227" i="1"/>
  <c r="AO1227" i="1"/>
  <c r="AN1227" i="1"/>
  <c r="AM1227" i="1"/>
  <c r="AL1227" i="1"/>
  <c r="AK1227" i="1"/>
  <c r="AF1227" i="1"/>
  <c r="AE1227" i="1"/>
  <c r="AD1227" i="1"/>
  <c r="AC1227" i="1"/>
  <c r="AB1227" i="1"/>
  <c r="AA1227" i="1"/>
  <c r="Z1227" i="1"/>
  <c r="Y1227" i="1"/>
  <c r="X1227" i="1"/>
  <c r="W1227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J1227" i="1"/>
  <c r="I1227" i="1"/>
  <c r="BX1227" i="1" s="1"/>
  <c r="BW1226" i="1"/>
  <c r="BU1226" i="1"/>
  <c r="BT1226" i="1"/>
  <c r="BS1226" i="1"/>
  <c r="BR1226" i="1"/>
  <c r="BD1226" i="1"/>
  <c r="BC1226" i="1"/>
  <c r="AZ1226" i="1"/>
  <c r="AX1226" i="1"/>
  <c r="AV1226" i="1"/>
  <c r="AT1226" i="1"/>
  <c r="AS1226" i="1"/>
  <c r="AR1226" i="1"/>
  <c r="AQ1226" i="1"/>
  <c r="AP1226" i="1"/>
  <c r="AO1226" i="1"/>
  <c r="AN1226" i="1"/>
  <c r="AM1226" i="1"/>
  <c r="AL1226" i="1"/>
  <c r="AK1226" i="1"/>
  <c r="AF1226" i="1"/>
  <c r="AE1226" i="1"/>
  <c r="AD1226" i="1"/>
  <c r="AC1226" i="1"/>
  <c r="AB1226" i="1"/>
  <c r="AA1226" i="1"/>
  <c r="Z1226" i="1"/>
  <c r="Y1226" i="1"/>
  <c r="X1226" i="1"/>
  <c r="W1226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J1226" i="1"/>
  <c r="I1226" i="1"/>
  <c r="BX1226" i="1" s="1"/>
  <c r="BW1225" i="1"/>
  <c r="BU1225" i="1"/>
  <c r="BT1225" i="1"/>
  <c r="BS1225" i="1"/>
  <c r="BR1225" i="1"/>
  <c r="BD1225" i="1"/>
  <c r="BC1225" i="1"/>
  <c r="AZ1225" i="1"/>
  <c r="AX1225" i="1"/>
  <c r="AV1225" i="1"/>
  <c r="AT1225" i="1"/>
  <c r="AS1225" i="1"/>
  <c r="AR1225" i="1"/>
  <c r="AQ1225" i="1"/>
  <c r="AP1225" i="1"/>
  <c r="AO1225" i="1"/>
  <c r="AN1225" i="1"/>
  <c r="AM1225" i="1"/>
  <c r="AL1225" i="1"/>
  <c r="AK1225" i="1"/>
  <c r="AF1225" i="1"/>
  <c r="AE1225" i="1"/>
  <c r="AD1225" i="1"/>
  <c r="AC1225" i="1"/>
  <c r="AB1225" i="1"/>
  <c r="AA1225" i="1"/>
  <c r="Z1225" i="1"/>
  <c r="Y1225" i="1"/>
  <c r="X1225" i="1"/>
  <c r="W1225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J1225" i="1"/>
  <c r="I1225" i="1"/>
  <c r="BX1225" i="1" s="1"/>
  <c r="BW1224" i="1"/>
  <c r="BU1224" i="1"/>
  <c r="BT1224" i="1"/>
  <c r="BS1224" i="1"/>
  <c r="BR1224" i="1"/>
  <c r="BD1224" i="1"/>
  <c r="BC1224" i="1"/>
  <c r="AZ1224" i="1"/>
  <c r="AX1224" i="1"/>
  <c r="AV1224" i="1"/>
  <c r="AT1224" i="1"/>
  <c r="AS1224" i="1"/>
  <c r="AR1224" i="1"/>
  <c r="AQ1224" i="1"/>
  <c r="AP1224" i="1"/>
  <c r="AO1224" i="1"/>
  <c r="AN1224" i="1"/>
  <c r="AM1224" i="1"/>
  <c r="AL1224" i="1"/>
  <c r="AK1224" i="1"/>
  <c r="AF1224" i="1"/>
  <c r="AE1224" i="1"/>
  <c r="AD1224" i="1"/>
  <c r="AC1224" i="1"/>
  <c r="AB1224" i="1"/>
  <c r="AA1224" i="1"/>
  <c r="Z1224" i="1"/>
  <c r="Y1224" i="1"/>
  <c r="X1224" i="1"/>
  <c r="W1224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J1224" i="1"/>
  <c r="I1224" i="1"/>
  <c r="BX1224" i="1" s="1"/>
  <c r="BW1223" i="1"/>
  <c r="BU1223" i="1"/>
  <c r="BT1223" i="1"/>
  <c r="BS1223" i="1"/>
  <c r="BR1223" i="1"/>
  <c r="BD1223" i="1"/>
  <c r="BC1223" i="1"/>
  <c r="AZ1223" i="1"/>
  <c r="AX1223" i="1"/>
  <c r="AV1223" i="1"/>
  <c r="AT1223" i="1"/>
  <c r="AS1223" i="1"/>
  <c r="AR1223" i="1"/>
  <c r="AQ1223" i="1"/>
  <c r="AP1223" i="1"/>
  <c r="AO1223" i="1"/>
  <c r="AN1223" i="1"/>
  <c r="AM1223" i="1"/>
  <c r="AL1223" i="1"/>
  <c r="AK1223" i="1"/>
  <c r="AF1223" i="1"/>
  <c r="AE1223" i="1"/>
  <c r="AD1223" i="1"/>
  <c r="AC1223" i="1"/>
  <c r="AB1223" i="1"/>
  <c r="AA1223" i="1"/>
  <c r="Z1223" i="1"/>
  <c r="Y1223" i="1"/>
  <c r="X1223" i="1"/>
  <c r="W1223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J1223" i="1"/>
  <c r="I1223" i="1"/>
  <c r="BX1223" i="1" s="1"/>
  <c r="BW1222" i="1"/>
  <c r="BU1222" i="1"/>
  <c r="BN110" i="17" s="1"/>
  <c r="BT1222" i="1"/>
  <c r="BM110" i="17" s="1"/>
  <c r="BS1222" i="1"/>
  <c r="BL110" i="17" s="1"/>
  <c r="BR1222" i="1"/>
  <c r="BK110" i="17" s="1"/>
  <c r="BD1222" i="1"/>
  <c r="AW110" i="17" s="1"/>
  <c r="BC1222" i="1"/>
  <c r="AV110" i="17" s="1"/>
  <c r="AZ1222" i="1"/>
  <c r="AS110" i="17" s="1"/>
  <c r="AX1222" i="1"/>
  <c r="AQ110" i="17" s="1"/>
  <c r="AV1222" i="1"/>
  <c r="AO110" i="17" s="1"/>
  <c r="AT1222" i="1"/>
  <c r="AM110" i="17" s="1"/>
  <c r="AS1222" i="1"/>
  <c r="AL110" i="17" s="1"/>
  <c r="AR1222" i="1"/>
  <c r="AK110" i="17" s="1"/>
  <c r="AQ1222" i="1"/>
  <c r="AJ110" i="17" s="1"/>
  <c r="AP1222" i="1"/>
  <c r="AI110" i="17" s="1"/>
  <c r="AO1222" i="1"/>
  <c r="AH110" i="17" s="1"/>
  <c r="AN1222" i="1"/>
  <c r="AG110" i="17" s="1"/>
  <c r="AM1222" i="1"/>
  <c r="AF110" i="17" s="1"/>
  <c r="AL1222" i="1"/>
  <c r="AE110" i="17" s="1"/>
  <c r="AK1222" i="1"/>
  <c r="AD110" i="17" s="1"/>
  <c r="AF1222" i="1"/>
  <c r="Y110" i="17" s="1"/>
  <c r="AE1222" i="1"/>
  <c r="X110" i="17" s="1"/>
  <c r="AD1222" i="1"/>
  <c r="W110" i="17" s="1"/>
  <c r="AC1222" i="1"/>
  <c r="V110" i="17" s="1"/>
  <c r="AB1222" i="1"/>
  <c r="U110" i="17" s="1"/>
  <c r="AA1222" i="1"/>
  <c r="T110" i="17" s="1"/>
  <c r="Z1222" i="1"/>
  <c r="S110" i="17" s="1"/>
  <c r="Y1222" i="1"/>
  <c r="R110" i="17" s="1"/>
  <c r="X1222" i="1"/>
  <c r="Q110" i="17" s="1"/>
  <c r="W1222" i="1"/>
  <c r="P110" i="17" s="1"/>
  <c r="V1222" i="1"/>
  <c r="O110" i="17" s="1"/>
  <c r="U1222" i="1"/>
  <c r="N110" i="17" s="1"/>
  <c r="T1222" i="1"/>
  <c r="M110" i="17" s="1"/>
  <c r="S1222" i="1"/>
  <c r="L110" i="17" s="1"/>
  <c r="R1222" i="1"/>
  <c r="K110" i="17" s="1"/>
  <c r="Q1222" i="1"/>
  <c r="J110" i="17" s="1"/>
  <c r="P1222" i="1"/>
  <c r="I110" i="17" s="1"/>
  <c r="O1222" i="1"/>
  <c r="H110" i="17" s="1"/>
  <c r="N1222" i="1"/>
  <c r="G110" i="17" s="1"/>
  <c r="M1222" i="1"/>
  <c r="F110" i="17" s="1"/>
  <c r="L1222" i="1"/>
  <c r="E110" i="17" s="1"/>
  <c r="K1222" i="1"/>
  <c r="D110" i="17" s="1"/>
  <c r="J1222" i="1"/>
  <c r="C110" i="17" s="1"/>
  <c r="I1222" i="1"/>
  <c r="B110" i="17" s="1"/>
  <c r="BW1221" i="1"/>
  <c r="BU1221" i="1"/>
  <c r="BT1221" i="1"/>
  <c r="BS1221" i="1"/>
  <c r="BR1221" i="1"/>
  <c r="BD1221" i="1"/>
  <c r="BC1221" i="1"/>
  <c r="AZ1221" i="1"/>
  <c r="AX1221" i="1"/>
  <c r="AV1221" i="1"/>
  <c r="AT1221" i="1"/>
  <c r="AS1221" i="1"/>
  <c r="AR1221" i="1"/>
  <c r="AQ1221" i="1"/>
  <c r="AP1221" i="1"/>
  <c r="AO1221" i="1"/>
  <c r="AN1221" i="1"/>
  <c r="AM1221" i="1"/>
  <c r="AL1221" i="1"/>
  <c r="AK1221" i="1"/>
  <c r="AF1221" i="1"/>
  <c r="AE1221" i="1"/>
  <c r="AD1221" i="1"/>
  <c r="AC1221" i="1"/>
  <c r="AB1221" i="1"/>
  <c r="AA1221" i="1"/>
  <c r="Z1221" i="1"/>
  <c r="Y1221" i="1"/>
  <c r="X1221" i="1"/>
  <c r="W1221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J1221" i="1"/>
  <c r="I1221" i="1"/>
  <c r="BX1221" i="1" s="1"/>
  <c r="BW1220" i="1"/>
  <c r="BU1220" i="1"/>
  <c r="BT1220" i="1"/>
  <c r="BS1220" i="1"/>
  <c r="BR1220" i="1"/>
  <c r="BD1220" i="1"/>
  <c r="BC1220" i="1"/>
  <c r="AZ1220" i="1"/>
  <c r="AX1220" i="1"/>
  <c r="AV1220" i="1"/>
  <c r="AT1220" i="1"/>
  <c r="AS1220" i="1"/>
  <c r="AR1220" i="1"/>
  <c r="AQ1220" i="1"/>
  <c r="AP1220" i="1"/>
  <c r="AO1220" i="1"/>
  <c r="AN1220" i="1"/>
  <c r="AM1220" i="1"/>
  <c r="AL1220" i="1"/>
  <c r="AK1220" i="1"/>
  <c r="AF1220" i="1"/>
  <c r="AE1220" i="1"/>
  <c r="AD1220" i="1"/>
  <c r="AC1220" i="1"/>
  <c r="AB1220" i="1"/>
  <c r="AA1220" i="1"/>
  <c r="Z1220" i="1"/>
  <c r="Y1220" i="1"/>
  <c r="X1220" i="1"/>
  <c r="W1220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J1220" i="1"/>
  <c r="I1220" i="1"/>
  <c r="BX1220" i="1" s="1"/>
  <c r="BW1219" i="1"/>
  <c r="BP109" i="17" s="1"/>
  <c r="BU1219" i="1"/>
  <c r="BN109" i="17" s="1"/>
  <c r="BT1219" i="1"/>
  <c r="BM109" i="17" s="1"/>
  <c r="BS1219" i="1"/>
  <c r="BL109" i="17" s="1"/>
  <c r="BR1219" i="1"/>
  <c r="BK109" i="17" s="1"/>
  <c r="BD1219" i="1"/>
  <c r="AW109" i="17" s="1"/>
  <c r="BC1219" i="1"/>
  <c r="AV109" i="17" s="1"/>
  <c r="AZ1219" i="1"/>
  <c r="AS109" i="17" s="1"/>
  <c r="AX1219" i="1"/>
  <c r="AQ109" i="17" s="1"/>
  <c r="AV1219" i="1"/>
  <c r="AO109" i="17" s="1"/>
  <c r="AT1219" i="1"/>
  <c r="AM109" i="17" s="1"/>
  <c r="AS1219" i="1"/>
  <c r="AL109" i="17" s="1"/>
  <c r="AR1219" i="1"/>
  <c r="AK109" i="17" s="1"/>
  <c r="AQ1219" i="1"/>
  <c r="AJ109" i="17" s="1"/>
  <c r="AP1219" i="1"/>
  <c r="AI109" i="17" s="1"/>
  <c r="AO1219" i="1"/>
  <c r="AH109" i="17" s="1"/>
  <c r="AN1219" i="1"/>
  <c r="AG109" i="17" s="1"/>
  <c r="AM1219" i="1"/>
  <c r="AF109" i="17" s="1"/>
  <c r="AL1219" i="1"/>
  <c r="AE109" i="17" s="1"/>
  <c r="AK1219" i="1"/>
  <c r="AD109" i="17" s="1"/>
  <c r="AF1219" i="1"/>
  <c r="Y109" i="17" s="1"/>
  <c r="AE1219" i="1"/>
  <c r="X109" i="17" s="1"/>
  <c r="AD1219" i="1"/>
  <c r="W109" i="17" s="1"/>
  <c r="AC1219" i="1"/>
  <c r="V109" i="17" s="1"/>
  <c r="AB1219" i="1"/>
  <c r="U109" i="17" s="1"/>
  <c r="AA1219" i="1"/>
  <c r="T109" i="17" s="1"/>
  <c r="Z1219" i="1"/>
  <c r="S109" i="17" s="1"/>
  <c r="Y1219" i="1"/>
  <c r="R109" i="17" s="1"/>
  <c r="X1219" i="1"/>
  <c r="Q109" i="17" s="1"/>
  <c r="W1219" i="1"/>
  <c r="P109" i="17" s="1"/>
  <c r="V1219" i="1"/>
  <c r="O109" i="17" s="1"/>
  <c r="U1219" i="1"/>
  <c r="N109" i="17" s="1"/>
  <c r="T1219" i="1"/>
  <c r="M109" i="17" s="1"/>
  <c r="S1219" i="1"/>
  <c r="L109" i="17" s="1"/>
  <c r="R1219" i="1"/>
  <c r="K109" i="17" s="1"/>
  <c r="Q1219" i="1"/>
  <c r="J109" i="17" s="1"/>
  <c r="P1219" i="1"/>
  <c r="I109" i="17" s="1"/>
  <c r="O1219" i="1"/>
  <c r="H109" i="17" s="1"/>
  <c r="N1219" i="1"/>
  <c r="G109" i="17" s="1"/>
  <c r="M1219" i="1"/>
  <c r="F109" i="17" s="1"/>
  <c r="L1219" i="1"/>
  <c r="E109" i="17" s="1"/>
  <c r="K1219" i="1"/>
  <c r="D109" i="17" s="1"/>
  <c r="J1219" i="1"/>
  <c r="C109" i="17" s="1"/>
  <c r="I1219" i="1"/>
  <c r="B109" i="17" s="1"/>
  <c r="BW1218" i="1"/>
  <c r="BU1218" i="1"/>
  <c r="BT1218" i="1"/>
  <c r="BS1218" i="1"/>
  <c r="BR1218" i="1"/>
  <c r="BD1218" i="1"/>
  <c r="BC1218" i="1"/>
  <c r="AZ1218" i="1"/>
  <c r="AX1218" i="1"/>
  <c r="AV1218" i="1"/>
  <c r="AT1218" i="1"/>
  <c r="AS1218" i="1"/>
  <c r="AR1218" i="1"/>
  <c r="AQ1218" i="1"/>
  <c r="AP1218" i="1"/>
  <c r="AO1218" i="1"/>
  <c r="AN1218" i="1"/>
  <c r="AM1218" i="1"/>
  <c r="AL1218" i="1"/>
  <c r="AK1218" i="1"/>
  <c r="AF1218" i="1"/>
  <c r="AE1218" i="1"/>
  <c r="AD1218" i="1"/>
  <c r="AC1218" i="1"/>
  <c r="AB1218" i="1"/>
  <c r="AA1218" i="1"/>
  <c r="Z1218" i="1"/>
  <c r="Y1218" i="1"/>
  <c r="X1218" i="1"/>
  <c r="W1218" i="1"/>
  <c r="V1218" i="1"/>
  <c r="U1218" i="1"/>
  <c r="T1218" i="1"/>
  <c r="S1218" i="1"/>
  <c r="R1218" i="1"/>
  <c r="Q1218" i="1"/>
  <c r="P1218" i="1"/>
  <c r="O1218" i="1"/>
  <c r="N1218" i="1"/>
  <c r="M1218" i="1"/>
  <c r="L1218" i="1"/>
  <c r="K1218" i="1"/>
  <c r="J1218" i="1"/>
  <c r="I1218" i="1"/>
  <c r="BX1218" i="1" s="1"/>
  <c r="BW1217" i="1"/>
  <c r="BU1217" i="1"/>
  <c r="BT1217" i="1"/>
  <c r="BS1217" i="1"/>
  <c r="BR1217" i="1"/>
  <c r="BD1217" i="1"/>
  <c r="BC1217" i="1"/>
  <c r="AZ1217" i="1"/>
  <c r="AX1217" i="1"/>
  <c r="AV1217" i="1"/>
  <c r="AT1217" i="1"/>
  <c r="AS1217" i="1"/>
  <c r="AR1217" i="1"/>
  <c r="AQ1217" i="1"/>
  <c r="AP1217" i="1"/>
  <c r="AO1217" i="1"/>
  <c r="AN1217" i="1"/>
  <c r="AM1217" i="1"/>
  <c r="AL1217" i="1"/>
  <c r="AK1217" i="1"/>
  <c r="AF1217" i="1"/>
  <c r="AE1217" i="1"/>
  <c r="AD1217" i="1"/>
  <c r="AC1217" i="1"/>
  <c r="AB1217" i="1"/>
  <c r="AA1217" i="1"/>
  <c r="Z1217" i="1"/>
  <c r="Y1217" i="1"/>
  <c r="X1217" i="1"/>
  <c r="W1217" i="1"/>
  <c r="V1217" i="1"/>
  <c r="U1217" i="1"/>
  <c r="T1217" i="1"/>
  <c r="S1217" i="1"/>
  <c r="R1217" i="1"/>
  <c r="Q1217" i="1"/>
  <c r="P1217" i="1"/>
  <c r="O1217" i="1"/>
  <c r="N1217" i="1"/>
  <c r="M1217" i="1"/>
  <c r="L1217" i="1"/>
  <c r="K1217" i="1"/>
  <c r="J1217" i="1"/>
  <c r="I1217" i="1"/>
  <c r="BX1217" i="1" s="1"/>
  <c r="BW1216" i="1"/>
  <c r="BU1216" i="1"/>
  <c r="BT1216" i="1"/>
  <c r="BS1216" i="1"/>
  <c r="BR1216" i="1"/>
  <c r="BD1216" i="1"/>
  <c r="BC1216" i="1"/>
  <c r="AZ1216" i="1"/>
  <c r="AX1216" i="1"/>
  <c r="AV1216" i="1"/>
  <c r="AT1216" i="1"/>
  <c r="AS1216" i="1"/>
  <c r="AR1216" i="1"/>
  <c r="AQ1216" i="1"/>
  <c r="AP1216" i="1"/>
  <c r="AO1216" i="1"/>
  <c r="AN1216" i="1"/>
  <c r="AM1216" i="1"/>
  <c r="AL1216" i="1"/>
  <c r="AK1216" i="1"/>
  <c r="AF1216" i="1"/>
  <c r="AE1216" i="1"/>
  <c r="AD1216" i="1"/>
  <c r="AC1216" i="1"/>
  <c r="AB1216" i="1"/>
  <c r="AA1216" i="1"/>
  <c r="Z1216" i="1"/>
  <c r="Y1216" i="1"/>
  <c r="X1216" i="1"/>
  <c r="W1216" i="1"/>
  <c r="V1216" i="1"/>
  <c r="U1216" i="1"/>
  <c r="T1216" i="1"/>
  <c r="S1216" i="1"/>
  <c r="R1216" i="1"/>
  <c r="Q1216" i="1"/>
  <c r="P1216" i="1"/>
  <c r="O1216" i="1"/>
  <c r="N1216" i="1"/>
  <c r="M1216" i="1"/>
  <c r="L1216" i="1"/>
  <c r="K1216" i="1"/>
  <c r="J1216" i="1"/>
  <c r="I1216" i="1"/>
  <c r="BX1216" i="1" s="1"/>
  <c r="BW1215" i="1"/>
  <c r="BU1215" i="1"/>
  <c r="BT1215" i="1"/>
  <c r="BS1215" i="1"/>
  <c r="BR1215" i="1"/>
  <c r="BD1215" i="1"/>
  <c r="BC1215" i="1"/>
  <c r="AZ1215" i="1"/>
  <c r="AX1215" i="1"/>
  <c r="AV1215" i="1"/>
  <c r="AT1215" i="1"/>
  <c r="AS1215" i="1"/>
  <c r="AR1215" i="1"/>
  <c r="AQ1215" i="1"/>
  <c r="AP1215" i="1"/>
  <c r="AO1215" i="1"/>
  <c r="AN1215" i="1"/>
  <c r="AM1215" i="1"/>
  <c r="AL1215" i="1"/>
  <c r="AK1215" i="1"/>
  <c r="AF1215" i="1"/>
  <c r="AE1215" i="1"/>
  <c r="AD1215" i="1"/>
  <c r="AC1215" i="1"/>
  <c r="AB1215" i="1"/>
  <c r="AA1215" i="1"/>
  <c r="Z1215" i="1"/>
  <c r="Y1215" i="1"/>
  <c r="X1215" i="1"/>
  <c r="W1215" i="1"/>
  <c r="V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BX1215" i="1" s="1"/>
  <c r="BW1214" i="1"/>
  <c r="BU1214" i="1"/>
  <c r="BT1214" i="1"/>
  <c r="BS1214" i="1"/>
  <c r="BR1214" i="1"/>
  <c r="BD1214" i="1"/>
  <c r="BC1214" i="1"/>
  <c r="AZ1214" i="1"/>
  <c r="AX1214" i="1"/>
  <c r="AV1214" i="1"/>
  <c r="AT1214" i="1"/>
  <c r="AS1214" i="1"/>
  <c r="AR1214" i="1"/>
  <c r="AQ1214" i="1"/>
  <c r="AP1214" i="1"/>
  <c r="AO1214" i="1"/>
  <c r="AN1214" i="1"/>
  <c r="AM1214" i="1"/>
  <c r="AL1214" i="1"/>
  <c r="AK1214" i="1"/>
  <c r="AF1214" i="1"/>
  <c r="AE1214" i="1"/>
  <c r="AD1214" i="1"/>
  <c r="AC1214" i="1"/>
  <c r="AB1214" i="1"/>
  <c r="AA1214" i="1"/>
  <c r="Z1214" i="1"/>
  <c r="Y1214" i="1"/>
  <c r="X1214" i="1"/>
  <c r="W1214" i="1"/>
  <c r="V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BX1214" i="1" s="1"/>
  <c r="BW1213" i="1"/>
  <c r="BU1213" i="1"/>
  <c r="BT1213" i="1"/>
  <c r="BS1213" i="1"/>
  <c r="BR1213" i="1"/>
  <c r="BD1213" i="1"/>
  <c r="BC1213" i="1"/>
  <c r="AZ1213" i="1"/>
  <c r="AX1213" i="1"/>
  <c r="AV1213" i="1"/>
  <c r="AT1213" i="1"/>
  <c r="AS1213" i="1"/>
  <c r="AR1213" i="1"/>
  <c r="AQ1213" i="1"/>
  <c r="AP1213" i="1"/>
  <c r="AO1213" i="1"/>
  <c r="AN1213" i="1"/>
  <c r="AM1213" i="1"/>
  <c r="AL1213" i="1"/>
  <c r="AK1213" i="1"/>
  <c r="AF1213" i="1"/>
  <c r="AE1213" i="1"/>
  <c r="AD1213" i="1"/>
  <c r="AC1213" i="1"/>
  <c r="AB1213" i="1"/>
  <c r="AA1213" i="1"/>
  <c r="Z1213" i="1"/>
  <c r="Y1213" i="1"/>
  <c r="X1213" i="1"/>
  <c r="W1213" i="1"/>
  <c r="V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BX1213" i="1" s="1"/>
  <c r="BW1212" i="1"/>
  <c r="BU1212" i="1"/>
  <c r="BT1212" i="1"/>
  <c r="BS1212" i="1"/>
  <c r="BR1212" i="1"/>
  <c r="BD1212" i="1"/>
  <c r="BC1212" i="1"/>
  <c r="AZ1212" i="1"/>
  <c r="AX1212" i="1"/>
  <c r="AV1212" i="1"/>
  <c r="AT1212" i="1"/>
  <c r="AS1212" i="1"/>
  <c r="AR1212" i="1"/>
  <c r="AQ1212" i="1"/>
  <c r="AP1212" i="1"/>
  <c r="AO1212" i="1"/>
  <c r="AN1212" i="1"/>
  <c r="AM1212" i="1"/>
  <c r="AL1212" i="1"/>
  <c r="AK1212" i="1"/>
  <c r="AF1212" i="1"/>
  <c r="AE1212" i="1"/>
  <c r="AD1212" i="1"/>
  <c r="AC1212" i="1"/>
  <c r="AB1212" i="1"/>
  <c r="AA1212" i="1"/>
  <c r="Z1212" i="1"/>
  <c r="Y1212" i="1"/>
  <c r="X1212" i="1"/>
  <c r="W1212" i="1"/>
  <c r="V1212" i="1"/>
  <c r="U1212" i="1"/>
  <c r="T1212" i="1"/>
  <c r="S1212" i="1"/>
  <c r="R1212" i="1"/>
  <c r="Q1212" i="1"/>
  <c r="P1212" i="1"/>
  <c r="O1212" i="1"/>
  <c r="N1212" i="1"/>
  <c r="M1212" i="1"/>
  <c r="L1212" i="1"/>
  <c r="K1212" i="1"/>
  <c r="J1212" i="1"/>
  <c r="I1212" i="1"/>
  <c r="BX1212" i="1" s="1"/>
  <c r="BW1211" i="1"/>
  <c r="BU1211" i="1"/>
  <c r="BT1211" i="1"/>
  <c r="BS1211" i="1"/>
  <c r="BR1211" i="1"/>
  <c r="BD1211" i="1"/>
  <c r="BC1211" i="1"/>
  <c r="AZ1211" i="1"/>
  <c r="AX1211" i="1"/>
  <c r="AV1211" i="1"/>
  <c r="AT1211" i="1"/>
  <c r="AS1211" i="1"/>
  <c r="AR1211" i="1"/>
  <c r="AQ1211" i="1"/>
  <c r="AP1211" i="1"/>
  <c r="AO1211" i="1"/>
  <c r="AN1211" i="1"/>
  <c r="AM1211" i="1"/>
  <c r="AL1211" i="1"/>
  <c r="AK1211" i="1"/>
  <c r="AF1211" i="1"/>
  <c r="AE1211" i="1"/>
  <c r="AD1211" i="1"/>
  <c r="AC1211" i="1"/>
  <c r="AB1211" i="1"/>
  <c r="AA1211" i="1"/>
  <c r="Z1211" i="1"/>
  <c r="Y1211" i="1"/>
  <c r="X1211" i="1"/>
  <c r="W1211" i="1"/>
  <c r="V1211" i="1"/>
  <c r="U1211" i="1"/>
  <c r="T1211" i="1"/>
  <c r="S1211" i="1"/>
  <c r="R1211" i="1"/>
  <c r="Q1211" i="1"/>
  <c r="P1211" i="1"/>
  <c r="O1211" i="1"/>
  <c r="N1211" i="1"/>
  <c r="M1211" i="1"/>
  <c r="L1211" i="1"/>
  <c r="K1211" i="1"/>
  <c r="J1211" i="1"/>
  <c r="I1211" i="1"/>
  <c r="BX1211" i="1" s="1"/>
  <c r="BU1210" i="1"/>
  <c r="BT1210" i="1"/>
  <c r="BS1210" i="1"/>
  <c r="BR1210" i="1"/>
  <c r="BD1210" i="1"/>
  <c r="BC1210" i="1"/>
  <c r="AZ1210" i="1"/>
  <c r="AX1210" i="1"/>
  <c r="AV1210" i="1"/>
  <c r="AT1210" i="1"/>
  <c r="AS1210" i="1"/>
  <c r="AR1210" i="1"/>
  <c r="AQ1210" i="1"/>
  <c r="AP1210" i="1"/>
  <c r="AO1210" i="1"/>
  <c r="AN1210" i="1"/>
  <c r="AM1210" i="1"/>
  <c r="AL1210" i="1"/>
  <c r="AK1210" i="1"/>
  <c r="AF1210" i="1"/>
  <c r="AE1210" i="1"/>
  <c r="AD1210" i="1"/>
  <c r="AC1210" i="1"/>
  <c r="AB1210" i="1"/>
  <c r="AA1210" i="1"/>
  <c r="Z1210" i="1"/>
  <c r="Y1210" i="1"/>
  <c r="X1210" i="1"/>
  <c r="W1210" i="1"/>
  <c r="V1210" i="1"/>
  <c r="U1210" i="1"/>
  <c r="T1210" i="1"/>
  <c r="S1210" i="1"/>
  <c r="R1210" i="1"/>
  <c r="Q1210" i="1"/>
  <c r="P1210" i="1"/>
  <c r="O1210" i="1"/>
  <c r="N1210" i="1"/>
  <c r="M1210" i="1"/>
  <c r="L1210" i="1"/>
  <c r="K1210" i="1"/>
  <c r="J1210" i="1"/>
  <c r="I1210" i="1"/>
  <c r="BX1210" i="1" s="1"/>
  <c r="BU1209" i="1"/>
  <c r="BT1209" i="1"/>
  <c r="BS1209" i="1"/>
  <c r="BR1209" i="1"/>
  <c r="BD1209" i="1"/>
  <c r="BC1209" i="1"/>
  <c r="AZ1209" i="1"/>
  <c r="AX1209" i="1"/>
  <c r="AV1209" i="1"/>
  <c r="AT1209" i="1"/>
  <c r="AS1209" i="1"/>
  <c r="AR1209" i="1"/>
  <c r="AQ1209" i="1"/>
  <c r="AP1209" i="1"/>
  <c r="AO1209" i="1"/>
  <c r="AN1209" i="1"/>
  <c r="AM1209" i="1"/>
  <c r="AL1209" i="1"/>
  <c r="AK1209" i="1"/>
  <c r="AF1209" i="1"/>
  <c r="AE1209" i="1"/>
  <c r="AD1209" i="1"/>
  <c r="AC1209" i="1"/>
  <c r="AB1209" i="1"/>
  <c r="AA1209" i="1"/>
  <c r="Z1209" i="1"/>
  <c r="Y1209" i="1"/>
  <c r="X1209" i="1"/>
  <c r="W120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J1209" i="1"/>
  <c r="I1209" i="1"/>
  <c r="BX1209" i="1" s="1"/>
  <c r="BU1208" i="1"/>
  <c r="BT1208" i="1"/>
  <c r="BS1208" i="1"/>
  <c r="BR1208" i="1"/>
  <c r="BD1208" i="1"/>
  <c r="BC1208" i="1"/>
  <c r="AZ1208" i="1"/>
  <c r="AX1208" i="1"/>
  <c r="AV1208" i="1"/>
  <c r="AT1208" i="1"/>
  <c r="AS1208" i="1"/>
  <c r="AR1208" i="1"/>
  <c r="AQ1208" i="1"/>
  <c r="AP1208" i="1"/>
  <c r="AO1208" i="1"/>
  <c r="AN1208" i="1"/>
  <c r="AM1208" i="1"/>
  <c r="AL1208" i="1"/>
  <c r="AK1208" i="1"/>
  <c r="AF1208" i="1"/>
  <c r="AE1208" i="1"/>
  <c r="AD1208" i="1"/>
  <c r="AC1208" i="1"/>
  <c r="AB1208" i="1"/>
  <c r="AA1208" i="1"/>
  <c r="Z1208" i="1"/>
  <c r="Y1208" i="1"/>
  <c r="X1208" i="1"/>
  <c r="W1208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J1208" i="1"/>
  <c r="I1208" i="1"/>
  <c r="BX1208" i="1" s="1"/>
  <c r="BU1207" i="1"/>
  <c r="BN108" i="17" s="1"/>
  <c r="BT1207" i="1"/>
  <c r="BM108" i="17" s="1"/>
  <c r="BS1207" i="1"/>
  <c r="BL108" i="17" s="1"/>
  <c r="BR1207" i="1"/>
  <c r="BD1207" i="1"/>
  <c r="AW108" i="17" s="1"/>
  <c r="BC1207" i="1"/>
  <c r="AV108" i="17" s="1"/>
  <c r="AZ1207" i="1"/>
  <c r="AS108" i="17" s="1"/>
  <c r="AX1207" i="1"/>
  <c r="AQ108" i="17" s="1"/>
  <c r="AV1207" i="1"/>
  <c r="AO108" i="17" s="1"/>
  <c r="AT1207" i="1"/>
  <c r="AM108" i="17" s="1"/>
  <c r="AS1207" i="1"/>
  <c r="AL108" i="17" s="1"/>
  <c r="AR1207" i="1"/>
  <c r="AK108" i="17" s="1"/>
  <c r="AQ1207" i="1"/>
  <c r="AJ108" i="17" s="1"/>
  <c r="AP1207" i="1"/>
  <c r="AI108" i="17" s="1"/>
  <c r="AO1207" i="1"/>
  <c r="AH108" i="17" s="1"/>
  <c r="AN1207" i="1"/>
  <c r="AG108" i="17" s="1"/>
  <c r="AM1207" i="1"/>
  <c r="AF108" i="17" s="1"/>
  <c r="AL1207" i="1"/>
  <c r="AE108" i="17" s="1"/>
  <c r="AK1207" i="1"/>
  <c r="AD108" i="17" s="1"/>
  <c r="AF1207" i="1"/>
  <c r="Y108" i="17" s="1"/>
  <c r="AE1207" i="1"/>
  <c r="X108" i="17" s="1"/>
  <c r="AD1207" i="1"/>
  <c r="W108" i="17" s="1"/>
  <c r="AC1207" i="1"/>
  <c r="V108" i="17" s="1"/>
  <c r="AB1207" i="1"/>
  <c r="U108" i="17" s="1"/>
  <c r="AA1207" i="1"/>
  <c r="T108" i="17" s="1"/>
  <c r="Z1207" i="1"/>
  <c r="S108" i="17" s="1"/>
  <c r="Y1207" i="1"/>
  <c r="R108" i="17" s="1"/>
  <c r="X1207" i="1"/>
  <c r="Q108" i="17" s="1"/>
  <c r="W1207" i="1"/>
  <c r="P108" i="17" s="1"/>
  <c r="V1207" i="1"/>
  <c r="O108" i="17" s="1"/>
  <c r="U1207" i="1"/>
  <c r="N108" i="17" s="1"/>
  <c r="T1207" i="1"/>
  <c r="M108" i="17" s="1"/>
  <c r="S1207" i="1"/>
  <c r="L108" i="17" s="1"/>
  <c r="R1207" i="1"/>
  <c r="K108" i="17" s="1"/>
  <c r="Q1207" i="1"/>
  <c r="J108" i="17" s="1"/>
  <c r="P1207" i="1"/>
  <c r="I108" i="17" s="1"/>
  <c r="O1207" i="1"/>
  <c r="H108" i="17" s="1"/>
  <c r="N1207" i="1"/>
  <c r="G108" i="17" s="1"/>
  <c r="M1207" i="1"/>
  <c r="F108" i="17" s="1"/>
  <c r="L1207" i="1"/>
  <c r="E108" i="17" s="1"/>
  <c r="K1207" i="1"/>
  <c r="D108" i="17" s="1"/>
  <c r="J1207" i="1"/>
  <c r="C108" i="17" s="1"/>
  <c r="I1207" i="1"/>
  <c r="B108" i="17" s="1"/>
  <c r="BU1206" i="1"/>
  <c r="BT1206" i="1"/>
  <c r="BS1206" i="1"/>
  <c r="BR1206" i="1"/>
  <c r="BD1206" i="1"/>
  <c r="BC1206" i="1"/>
  <c r="AZ1206" i="1"/>
  <c r="AX1206" i="1"/>
  <c r="AV1206" i="1"/>
  <c r="AT1206" i="1"/>
  <c r="AS1206" i="1"/>
  <c r="AR1206" i="1"/>
  <c r="AQ1206" i="1"/>
  <c r="AP1206" i="1"/>
  <c r="AO1206" i="1"/>
  <c r="AN1206" i="1"/>
  <c r="AM1206" i="1"/>
  <c r="AL1206" i="1"/>
  <c r="AK1206" i="1"/>
  <c r="AF1206" i="1"/>
  <c r="AE1206" i="1"/>
  <c r="AD1206" i="1"/>
  <c r="AC1206" i="1"/>
  <c r="AB1206" i="1"/>
  <c r="AA1206" i="1"/>
  <c r="Z1206" i="1"/>
  <c r="Y1206" i="1"/>
  <c r="X1206" i="1"/>
  <c r="W120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J1206" i="1"/>
  <c r="I1206" i="1"/>
  <c r="BX1206" i="1" s="1"/>
  <c r="BU1205" i="1"/>
  <c r="BT1205" i="1"/>
  <c r="BS1205" i="1"/>
  <c r="BR1205" i="1"/>
  <c r="BD1205" i="1"/>
  <c r="BC1205" i="1"/>
  <c r="AZ1205" i="1"/>
  <c r="AX1205" i="1"/>
  <c r="AV1205" i="1"/>
  <c r="AT1205" i="1"/>
  <c r="AS1205" i="1"/>
  <c r="AR1205" i="1"/>
  <c r="AQ1205" i="1"/>
  <c r="AP1205" i="1"/>
  <c r="AO1205" i="1"/>
  <c r="AN1205" i="1"/>
  <c r="AM1205" i="1"/>
  <c r="AL1205" i="1"/>
  <c r="AK1205" i="1"/>
  <c r="AF1205" i="1"/>
  <c r="AE1205" i="1"/>
  <c r="AD1205" i="1"/>
  <c r="AC1205" i="1"/>
  <c r="AB1205" i="1"/>
  <c r="AA1205" i="1"/>
  <c r="Z1205" i="1"/>
  <c r="Y1205" i="1"/>
  <c r="X1205" i="1"/>
  <c r="W1205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J1205" i="1"/>
  <c r="I1205" i="1"/>
  <c r="BX1205" i="1" s="1"/>
  <c r="BU1204" i="1"/>
  <c r="BT1204" i="1"/>
  <c r="BS1204" i="1"/>
  <c r="BR1204" i="1"/>
  <c r="BD1204" i="1"/>
  <c r="BC1204" i="1"/>
  <c r="AZ1204" i="1"/>
  <c r="AX1204" i="1"/>
  <c r="AV1204" i="1"/>
  <c r="AT1204" i="1"/>
  <c r="AS1204" i="1"/>
  <c r="AR1204" i="1"/>
  <c r="AQ1204" i="1"/>
  <c r="AP1204" i="1"/>
  <c r="AO1204" i="1"/>
  <c r="AN1204" i="1"/>
  <c r="AM1204" i="1"/>
  <c r="AL1204" i="1"/>
  <c r="AK1204" i="1"/>
  <c r="AF1204" i="1"/>
  <c r="AE1204" i="1"/>
  <c r="AD1204" i="1"/>
  <c r="AC1204" i="1"/>
  <c r="AB1204" i="1"/>
  <c r="AA1204" i="1"/>
  <c r="Z1204" i="1"/>
  <c r="Y1204" i="1"/>
  <c r="X1204" i="1"/>
  <c r="W1204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J1204" i="1"/>
  <c r="I1204" i="1"/>
  <c r="BX1204" i="1" s="1"/>
  <c r="BU1203" i="1"/>
  <c r="BT1203" i="1"/>
  <c r="BS1203" i="1"/>
  <c r="BR1203" i="1"/>
  <c r="BD1203" i="1"/>
  <c r="BC1203" i="1"/>
  <c r="AZ1203" i="1"/>
  <c r="AX1203" i="1"/>
  <c r="AV1203" i="1"/>
  <c r="AT1203" i="1"/>
  <c r="AS1203" i="1"/>
  <c r="AR1203" i="1"/>
  <c r="AQ1203" i="1"/>
  <c r="AP1203" i="1"/>
  <c r="AO1203" i="1"/>
  <c r="AN1203" i="1"/>
  <c r="AM1203" i="1"/>
  <c r="AL1203" i="1"/>
  <c r="AK1203" i="1"/>
  <c r="AF1203" i="1"/>
  <c r="AE1203" i="1"/>
  <c r="AD1203" i="1"/>
  <c r="AC1203" i="1"/>
  <c r="AB1203" i="1"/>
  <c r="AA1203" i="1"/>
  <c r="Z1203" i="1"/>
  <c r="Y1203" i="1"/>
  <c r="X1203" i="1"/>
  <c r="W1203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J1203" i="1"/>
  <c r="I1203" i="1"/>
  <c r="BW1203" i="1" s="1"/>
  <c r="BU1202" i="1"/>
  <c r="BT1202" i="1"/>
  <c r="BS1202" i="1"/>
  <c r="BR1202" i="1"/>
  <c r="BD1202" i="1"/>
  <c r="BC1202" i="1"/>
  <c r="AZ1202" i="1"/>
  <c r="AX1202" i="1"/>
  <c r="AV1202" i="1"/>
  <c r="AT1202" i="1"/>
  <c r="AS1202" i="1"/>
  <c r="AR1202" i="1"/>
  <c r="AQ1202" i="1"/>
  <c r="AP1202" i="1"/>
  <c r="AO1202" i="1"/>
  <c r="AN1202" i="1"/>
  <c r="AM1202" i="1"/>
  <c r="AL1202" i="1"/>
  <c r="AK1202" i="1"/>
  <c r="AF1202" i="1"/>
  <c r="AE1202" i="1"/>
  <c r="AD1202" i="1"/>
  <c r="AC1202" i="1"/>
  <c r="AB1202" i="1"/>
  <c r="AA1202" i="1"/>
  <c r="Z1202" i="1"/>
  <c r="Y1202" i="1"/>
  <c r="X1202" i="1"/>
  <c r="W1202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J1202" i="1"/>
  <c r="I1202" i="1"/>
  <c r="BW1202" i="1" s="1"/>
  <c r="BU1201" i="1"/>
  <c r="BT1201" i="1"/>
  <c r="BS1201" i="1"/>
  <c r="BR1201" i="1"/>
  <c r="BD1201" i="1"/>
  <c r="BC1201" i="1"/>
  <c r="AZ1201" i="1"/>
  <c r="AX1201" i="1"/>
  <c r="AV1201" i="1"/>
  <c r="AT1201" i="1"/>
  <c r="AS1201" i="1"/>
  <c r="AR1201" i="1"/>
  <c r="AQ1201" i="1"/>
  <c r="AP1201" i="1"/>
  <c r="AO1201" i="1"/>
  <c r="AN1201" i="1"/>
  <c r="AM1201" i="1"/>
  <c r="AL1201" i="1"/>
  <c r="AK1201" i="1"/>
  <c r="AF1201" i="1"/>
  <c r="AE1201" i="1"/>
  <c r="AD1201" i="1"/>
  <c r="AC1201" i="1"/>
  <c r="AB1201" i="1"/>
  <c r="AA1201" i="1"/>
  <c r="Z1201" i="1"/>
  <c r="Y1201" i="1"/>
  <c r="X1201" i="1"/>
  <c r="W1201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J1201" i="1"/>
  <c r="I1201" i="1"/>
  <c r="BW1201" i="1" s="1"/>
  <c r="BU1200" i="1"/>
  <c r="BT1200" i="1"/>
  <c r="BS1200" i="1"/>
  <c r="BR1200" i="1"/>
  <c r="BD1200" i="1"/>
  <c r="BC1200" i="1"/>
  <c r="AZ1200" i="1"/>
  <c r="AX1200" i="1"/>
  <c r="AV1200" i="1"/>
  <c r="AT1200" i="1"/>
  <c r="AS1200" i="1"/>
  <c r="AR1200" i="1"/>
  <c r="AQ1200" i="1"/>
  <c r="AP1200" i="1"/>
  <c r="AO1200" i="1"/>
  <c r="AN1200" i="1"/>
  <c r="AM1200" i="1"/>
  <c r="AL1200" i="1"/>
  <c r="AK1200" i="1"/>
  <c r="AF1200" i="1"/>
  <c r="AE1200" i="1"/>
  <c r="AD1200" i="1"/>
  <c r="AC1200" i="1"/>
  <c r="AB1200" i="1"/>
  <c r="AA1200" i="1"/>
  <c r="Z1200" i="1"/>
  <c r="Y1200" i="1"/>
  <c r="X1200" i="1"/>
  <c r="W1200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J1200" i="1"/>
  <c r="I1200" i="1"/>
  <c r="BW1200" i="1" s="1"/>
  <c r="BU1199" i="1"/>
  <c r="BN107" i="17" s="1"/>
  <c r="BT1199" i="1"/>
  <c r="BM107" i="17" s="1"/>
  <c r="BS1199" i="1"/>
  <c r="BR1199" i="1"/>
  <c r="BD1199" i="1"/>
  <c r="AW107" i="17" s="1"/>
  <c r="BC1199" i="1"/>
  <c r="AV107" i="17" s="1"/>
  <c r="AZ1199" i="1"/>
  <c r="AS107" i="17" s="1"/>
  <c r="AX1199" i="1"/>
  <c r="AV1199" i="1"/>
  <c r="AO107" i="17" s="1"/>
  <c r="AT1199" i="1"/>
  <c r="AM107" i="17" s="1"/>
  <c r="AS1199" i="1"/>
  <c r="AL107" i="17" s="1"/>
  <c r="AR1199" i="1"/>
  <c r="AQ1199" i="1"/>
  <c r="AJ107" i="17" s="1"/>
  <c r="AP1199" i="1"/>
  <c r="AI107" i="17" s="1"/>
  <c r="AO1199" i="1"/>
  <c r="AH107" i="17" s="1"/>
  <c r="AN1199" i="1"/>
  <c r="AM1199" i="1"/>
  <c r="AF107" i="17" s="1"/>
  <c r="AL1199" i="1"/>
  <c r="AE107" i="17" s="1"/>
  <c r="AK1199" i="1"/>
  <c r="AD107" i="17" s="1"/>
  <c r="AF1199" i="1"/>
  <c r="AE1199" i="1"/>
  <c r="X107" i="17" s="1"/>
  <c r="AD1199" i="1"/>
  <c r="W107" i="17" s="1"/>
  <c r="AC1199" i="1"/>
  <c r="V107" i="17" s="1"/>
  <c r="AB1199" i="1"/>
  <c r="AA1199" i="1"/>
  <c r="T107" i="17" s="1"/>
  <c r="Z1199" i="1"/>
  <c r="S107" i="17" s="1"/>
  <c r="Y1199" i="1"/>
  <c r="R107" i="17" s="1"/>
  <c r="X1199" i="1"/>
  <c r="W1199" i="1"/>
  <c r="P107" i="17" s="1"/>
  <c r="V1199" i="1"/>
  <c r="O107" i="17" s="1"/>
  <c r="U1199" i="1"/>
  <c r="T1199" i="1"/>
  <c r="S1199" i="1"/>
  <c r="L107" i="17" s="1"/>
  <c r="R1199" i="1"/>
  <c r="K107" i="17" s="1"/>
  <c r="Q1199" i="1"/>
  <c r="J107" i="17" s="1"/>
  <c r="P1199" i="1"/>
  <c r="O1199" i="1"/>
  <c r="H107" i="17" s="1"/>
  <c r="N1199" i="1"/>
  <c r="G107" i="17" s="1"/>
  <c r="M1199" i="1"/>
  <c r="F107" i="17" s="1"/>
  <c r="L1199" i="1"/>
  <c r="K1199" i="1"/>
  <c r="D107" i="17" s="1"/>
  <c r="J1199" i="1"/>
  <c r="C107" i="17" s="1"/>
  <c r="I1199" i="1"/>
  <c r="BU1198" i="1"/>
  <c r="BT1198" i="1"/>
  <c r="BS1198" i="1"/>
  <c r="BR1198" i="1"/>
  <c r="BD1198" i="1"/>
  <c r="BC1198" i="1"/>
  <c r="AZ1198" i="1"/>
  <c r="AX1198" i="1"/>
  <c r="AV1198" i="1"/>
  <c r="AT1198" i="1"/>
  <c r="AS1198" i="1"/>
  <c r="AR1198" i="1"/>
  <c r="AQ1198" i="1"/>
  <c r="AP1198" i="1"/>
  <c r="AO1198" i="1"/>
  <c r="AN1198" i="1"/>
  <c r="AM1198" i="1"/>
  <c r="AL1198" i="1"/>
  <c r="AK1198" i="1"/>
  <c r="AF1198" i="1"/>
  <c r="AE1198" i="1"/>
  <c r="AD1198" i="1"/>
  <c r="AC1198" i="1"/>
  <c r="AB1198" i="1"/>
  <c r="AA1198" i="1"/>
  <c r="Z1198" i="1"/>
  <c r="Y1198" i="1"/>
  <c r="X1198" i="1"/>
  <c r="W1198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J1198" i="1"/>
  <c r="I1198" i="1"/>
  <c r="BX1198" i="1" s="1"/>
  <c r="BU1197" i="1"/>
  <c r="BT1197" i="1"/>
  <c r="BS1197" i="1"/>
  <c r="BR1197" i="1"/>
  <c r="BD1197" i="1"/>
  <c r="BC1197" i="1"/>
  <c r="AZ1197" i="1"/>
  <c r="AX1197" i="1"/>
  <c r="AV1197" i="1"/>
  <c r="AT1197" i="1"/>
  <c r="AS1197" i="1"/>
  <c r="AR1197" i="1"/>
  <c r="AQ1197" i="1"/>
  <c r="AP1197" i="1"/>
  <c r="AO1197" i="1"/>
  <c r="AN1197" i="1"/>
  <c r="AM1197" i="1"/>
  <c r="AL1197" i="1"/>
  <c r="AK1197" i="1"/>
  <c r="AF1197" i="1"/>
  <c r="AE1197" i="1"/>
  <c r="AD1197" i="1"/>
  <c r="AC1197" i="1"/>
  <c r="AB1197" i="1"/>
  <c r="AA1197" i="1"/>
  <c r="Z1197" i="1"/>
  <c r="Y1197" i="1"/>
  <c r="X1197" i="1"/>
  <c r="W1197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J1197" i="1"/>
  <c r="I1197" i="1"/>
  <c r="BX1197" i="1" s="1"/>
  <c r="BU1196" i="1"/>
  <c r="BT1196" i="1"/>
  <c r="BS1196" i="1"/>
  <c r="BR1196" i="1"/>
  <c r="BD1196" i="1"/>
  <c r="BC1196" i="1"/>
  <c r="AZ1196" i="1"/>
  <c r="AX1196" i="1"/>
  <c r="AV1196" i="1"/>
  <c r="AT1196" i="1"/>
  <c r="AS1196" i="1"/>
  <c r="AR1196" i="1"/>
  <c r="AQ1196" i="1"/>
  <c r="AP1196" i="1"/>
  <c r="AO1196" i="1"/>
  <c r="AN1196" i="1"/>
  <c r="AM1196" i="1"/>
  <c r="AL1196" i="1"/>
  <c r="AK1196" i="1"/>
  <c r="AF1196" i="1"/>
  <c r="AE1196" i="1"/>
  <c r="AD1196" i="1"/>
  <c r="AC1196" i="1"/>
  <c r="AB1196" i="1"/>
  <c r="AA1196" i="1"/>
  <c r="Z1196" i="1"/>
  <c r="Y1196" i="1"/>
  <c r="X1196" i="1"/>
  <c r="W1196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J1196" i="1"/>
  <c r="I1196" i="1"/>
  <c r="BX1196" i="1" s="1"/>
  <c r="BU1195" i="1"/>
  <c r="BT1195" i="1"/>
  <c r="BS1195" i="1"/>
  <c r="BR1195" i="1"/>
  <c r="BD1195" i="1"/>
  <c r="BC1195" i="1"/>
  <c r="AZ1195" i="1"/>
  <c r="AX1195" i="1"/>
  <c r="AV1195" i="1"/>
  <c r="AT1195" i="1"/>
  <c r="AS1195" i="1"/>
  <c r="AR1195" i="1"/>
  <c r="AQ1195" i="1"/>
  <c r="AP1195" i="1"/>
  <c r="AO1195" i="1"/>
  <c r="AN1195" i="1"/>
  <c r="AM1195" i="1"/>
  <c r="AL1195" i="1"/>
  <c r="AK1195" i="1"/>
  <c r="AF1195" i="1"/>
  <c r="AE1195" i="1"/>
  <c r="AD1195" i="1"/>
  <c r="AC1195" i="1"/>
  <c r="AB1195" i="1"/>
  <c r="AA1195" i="1"/>
  <c r="Z1195" i="1"/>
  <c r="Y1195" i="1"/>
  <c r="X1195" i="1"/>
  <c r="W1195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J1195" i="1"/>
  <c r="I1195" i="1"/>
  <c r="BX1195" i="1" s="1"/>
  <c r="BU1194" i="1"/>
  <c r="BT1194" i="1"/>
  <c r="BS1194" i="1"/>
  <c r="BR1194" i="1"/>
  <c r="BD1194" i="1"/>
  <c r="BC1194" i="1"/>
  <c r="AZ1194" i="1"/>
  <c r="AX1194" i="1"/>
  <c r="AV1194" i="1"/>
  <c r="AT1194" i="1"/>
  <c r="AS1194" i="1"/>
  <c r="AR1194" i="1"/>
  <c r="AQ1194" i="1"/>
  <c r="AP1194" i="1"/>
  <c r="AO1194" i="1"/>
  <c r="AN1194" i="1"/>
  <c r="AM1194" i="1"/>
  <c r="AL1194" i="1"/>
  <c r="AK1194" i="1"/>
  <c r="AF1194" i="1"/>
  <c r="AE1194" i="1"/>
  <c r="AD1194" i="1"/>
  <c r="AC1194" i="1"/>
  <c r="AB1194" i="1"/>
  <c r="AA1194" i="1"/>
  <c r="Z1194" i="1"/>
  <c r="Y1194" i="1"/>
  <c r="X1194" i="1"/>
  <c r="W1194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J1194" i="1"/>
  <c r="I1194" i="1"/>
  <c r="BX1194" i="1" s="1"/>
  <c r="BU1193" i="1"/>
  <c r="BN106" i="17" s="1"/>
  <c r="BT1193" i="1"/>
  <c r="BM106" i="17" s="1"/>
  <c r="BS1193" i="1"/>
  <c r="BL106" i="17" s="1"/>
  <c r="BR1193" i="1"/>
  <c r="BK106" i="17" s="1"/>
  <c r="BD1193" i="1"/>
  <c r="AW106" i="17" s="1"/>
  <c r="BC1193" i="1"/>
  <c r="AV106" i="17" s="1"/>
  <c r="AZ1193" i="1"/>
  <c r="AS106" i="17" s="1"/>
  <c r="AX1193" i="1"/>
  <c r="AQ106" i="17" s="1"/>
  <c r="AV1193" i="1"/>
  <c r="AO106" i="17" s="1"/>
  <c r="AT1193" i="1"/>
  <c r="AS1193" i="1"/>
  <c r="AL106" i="17" s="1"/>
  <c r="AR1193" i="1"/>
  <c r="AQ1193" i="1"/>
  <c r="AJ106" i="17" s="1"/>
  <c r="AP1193" i="1"/>
  <c r="AO1193" i="1"/>
  <c r="AH106" i="17" s="1"/>
  <c r="AN1193" i="1"/>
  <c r="AM1193" i="1"/>
  <c r="AF106" i="17" s="1"/>
  <c r="AL1193" i="1"/>
  <c r="AK1193" i="1"/>
  <c r="AF1193" i="1"/>
  <c r="AE1193" i="1"/>
  <c r="X106" i="17" s="1"/>
  <c r="AD1193" i="1"/>
  <c r="AC1193" i="1"/>
  <c r="V106" i="17" s="1"/>
  <c r="AB1193" i="1"/>
  <c r="AA1193" i="1"/>
  <c r="T106" i="17" s="1"/>
  <c r="Z1193" i="1"/>
  <c r="Y1193" i="1"/>
  <c r="X1193" i="1"/>
  <c r="W1193" i="1"/>
  <c r="V1193" i="1"/>
  <c r="U1193" i="1"/>
  <c r="T1193" i="1"/>
  <c r="M106" i="17" s="1"/>
  <c r="S1193" i="1"/>
  <c r="L106" i="17" s="1"/>
  <c r="R1193" i="1"/>
  <c r="Q1193" i="1"/>
  <c r="J106" i="17" s="1"/>
  <c r="P1193" i="1"/>
  <c r="I106" i="17" s="1"/>
  <c r="O1193" i="1"/>
  <c r="H106" i="17" s="1"/>
  <c r="N1193" i="1"/>
  <c r="M1193" i="1"/>
  <c r="L1193" i="1"/>
  <c r="E106" i="17" s="1"/>
  <c r="K1193" i="1"/>
  <c r="J1193" i="1"/>
  <c r="I1193" i="1"/>
  <c r="BU1192" i="1"/>
  <c r="BT1192" i="1"/>
  <c r="BS1192" i="1"/>
  <c r="BR1192" i="1"/>
  <c r="BD1192" i="1"/>
  <c r="BC1192" i="1"/>
  <c r="AZ1192" i="1"/>
  <c r="AX1192" i="1"/>
  <c r="AV1192" i="1"/>
  <c r="AT1192" i="1"/>
  <c r="AS1192" i="1"/>
  <c r="AR1192" i="1"/>
  <c r="AQ1192" i="1"/>
  <c r="AP1192" i="1"/>
  <c r="AO1192" i="1"/>
  <c r="AN1192" i="1"/>
  <c r="AM1192" i="1"/>
  <c r="AL1192" i="1"/>
  <c r="AK1192" i="1"/>
  <c r="AF1192" i="1"/>
  <c r="AE1192" i="1"/>
  <c r="AD1192" i="1"/>
  <c r="AC1192" i="1"/>
  <c r="AB1192" i="1"/>
  <c r="AA1192" i="1"/>
  <c r="Z1192" i="1"/>
  <c r="Y1192" i="1"/>
  <c r="X1192" i="1"/>
  <c r="W1192" i="1"/>
  <c r="V1192" i="1"/>
  <c r="U1192" i="1"/>
  <c r="T1192" i="1"/>
  <c r="BF1192" i="1" s="1"/>
  <c r="S1192" i="1"/>
  <c r="R1192" i="1"/>
  <c r="Q1192" i="1"/>
  <c r="P1192" i="1"/>
  <c r="O1192" i="1"/>
  <c r="N1192" i="1"/>
  <c r="M1192" i="1"/>
  <c r="L1192" i="1"/>
  <c r="K1192" i="1"/>
  <c r="J1192" i="1"/>
  <c r="I1192" i="1"/>
  <c r="BX1192" i="1" s="1"/>
  <c r="BU1191" i="1"/>
  <c r="BT1191" i="1"/>
  <c r="BS1191" i="1"/>
  <c r="BR1191" i="1"/>
  <c r="BD1191" i="1"/>
  <c r="BC1191" i="1"/>
  <c r="AZ1191" i="1"/>
  <c r="AX1191" i="1"/>
  <c r="AV1191" i="1"/>
  <c r="AT1191" i="1"/>
  <c r="AS1191" i="1"/>
  <c r="AR1191" i="1"/>
  <c r="AQ1191" i="1"/>
  <c r="AP1191" i="1"/>
  <c r="AO1191" i="1"/>
  <c r="AN1191" i="1"/>
  <c r="AM1191" i="1"/>
  <c r="AL1191" i="1"/>
  <c r="AK1191" i="1"/>
  <c r="AF1191" i="1"/>
  <c r="AE1191" i="1"/>
  <c r="AD1191" i="1"/>
  <c r="AC1191" i="1"/>
  <c r="AB1191" i="1"/>
  <c r="AA1191" i="1"/>
  <c r="Z1191" i="1"/>
  <c r="Y1191" i="1"/>
  <c r="X1191" i="1"/>
  <c r="W1191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J1191" i="1"/>
  <c r="I1191" i="1"/>
  <c r="BX1191" i="1" s="1"/>
  <c r="BU1190" i="1"/>
  <c r="BN105" i="17" s="1"/>
  <c r="BT1190" i="1"/>
  <c r="BM105" i="17" s="1"/>
  <c r="BS1190" i="1"/>
  <c r="BL105" i="17" s="1"/>
  <c r="BR1190" i="1"/>
  <c r="BK105" i="17" s="1"/>
  <c r="BD1190" i="1"/>
  <c r="AW105" i="17" s="1"/>
  <c r="BC1190" i="1"/>
  <c r="AV105" i="17" s="1"/>
  <c r="AZ1190" i="1"/>
  <c r="AS105" i="17" s="1"/>
  <c r="AX1190" i="1"/>
  <c r="AQ105" i="17" s="1"/>
  <c r="AV1190" i="1"/>
  <c r="AO105" i="17" s="1"/>
  <c r="AT1190" i="1"/>
  <c r="AM105" i="17" s="1"/>
  <c r="AS1190" i="1"/>
  <c r="AR1190" i="1"/>
  <c r="AK105" i="17" s="1"/>
  <c r="AQ1190" i="1"/>
  <c r="AJ105" i="17" s="1"/>
  <c r="AP1190" i="1"/>
  <c r="AI105" i="17" s="1"/>
  <c r="AO1190" i="1"/>
  <c r="AN1190" i="1"/>
  <c r="AG105" i="17" s="1"/>
  <c r="AM1190" i="1"/>
  <c r="AF105" i="17" s="1"/>
  <c r="AL1190" i="1"/>
  <c r="AE105" i="17" s="1"/>
  <c r="AK1190" i="1"/>
  <c r="AF1190" i="1"/>
  <c r="Y105" i="17" s="1"/>
  <c r="AE1190" i="1"/>
  <c r="X105" i="17" s="1"/>
  <c r="AD1190" i="1"/>
  <c r="W105" i="17" s="1"/>
  <c r="AC1190" i="1"/>
  <c r="AB1190" i="1"/>
  <c r="U105" i="17" s="1"/>
  <c r="AA1190" i="1"/>
  <c r="T105" i="17" s="1"/>
  <c r="Z1190" i="1"/>
  <c r="Y1190" i="1"/>
  <c r="X1190" i="1"/>
  <c r="Q105" i="17" s="1"/>
  <c r="W1190" i="1"/>
  <c r="V1190" i="1"/>
  <c r="O105" i="17" s="1"/>
  <c r="U1190" i="1"/>
  <c r="T1190" i="1"/>
  <c r="M105" i="17" s="1"/>
  <c r="S1190" i="1"/>
  <c r="L105" i="17" s="1"/>
  <c r="R1190" i="1"/>
  <c r="K105" i="17" s="1"/>
  <c r="Q1190" i="1"/>
  <c r="P1190" i="1"/>
  <c r="I105" i="17" s="1"/>
  <c r="O1190" i="1"/>
  <c r="H105" i="17" s="1"/>
  <c r="N1190" i="1"/>
  <c r="M1190" i="1"/>
  <c r="L1190" i="1"/>
  <c r="E105" i="17" s="1"/>
  <c r="K1190" i="1"/>
  <c r="J1190" i="1"/>
  <c r="C105" i="17" s="1"/>
  <c r="I1190" i="1"/>
  <c r="BU1189" i="1"/>
  <c r="BT1189" i="1"/>
  <c r="BS1189" i="1"/>
  <c r="BR1189" i="1"/>
  <c r="BD1189" i="1"/>
  <c r="BC1189" i="1"/>
  <c r="AZ1189" i="1"/>
  <c r="AX1189" i="1"/>
  <c r="AV1189" i="1"/>
  <c r="AT1189" i="1"/>
  <c r="AS1189" i="1"/>
  <c r="AR1189" i="1"/>
  <c r="AQ1189" i="1"/>
  <c r="AP1189" i="1"/>
  <c r="AO1189" i="1"/>
  <c r="AN1189" i="1"/>
  <c r="AM1189" i="1"/>
  <c r="AL1189" i="1"/>
  <c r="AK1189" i="1"/>
  <c r="AF1189" i="1"/>
  <c r="AE1189" i="1"/>
  <c r="AD1189" i="1"/>
  <c r="AC1189" i="1"/>
  <c r="AB1189" i="1"/>
  <c r="AA1189" i="1"/>
  <c r="Z1189" i="1"/>
  <c r="Y1189" i="1"/>
  <c r="X1189" i="1"/>
  <c r="W1189" i="1"/>
  <c r="V1189" i="1"/>
  <c r="U1189" i="1"/>
  <c r="T1189" i="1"/>
  <c r="S1189" i="1"/>
  <c r="R1189" i="1"/>
  <c r="Q1189" i="1"/>
  <c r="P1189" i="1"/>
  <c r="O1189" i="1"/>
  <c r="N1189" i="1"/>
  <c r="M1189" i="1"/>
  <c r="L1189" i="1"/>
  <c r="K1189" i="1"/>
  <c r="J1189" i="1"/>
  <c r="I1189" i="1"/>
  <c r="BX1189" i="1" s="1"/>
  <c r="BU1188" i="1"/>
  <c r="BT1188" i="1"/>
  <c r="BS1188" i="1"/>
  <c r="BR1188" i="1"/>
  <c r="BD1188" i="1"/>
  <c r="BC1188" i="1"/>
  <c r="AZ1188" i="1"/>
  <c r="AX1188" i="1"/>
  <c r="AV1188" i="1"/>
  <c r="AT1188" i="1"/>
  <c r="AS1188" i="1"/>
  <c r="AR1188" i="1"/>
  <c r="AQ1188" i="1"/>
  <c r="AP1188" i="1"/>
  <c r="AO1188" i="1"/>
  <c r="AN1188" i="1"/>
  <c r="AM1188" i="1"/>
  <c r="AL1188" i="1"/>
  <c r="AK1188" i="1"/>
  <c r="AF1188" i="1"/>
  <c r="AE1188" i="1"/>
  <c r="AD1188" i="1"/>
  <c r="AC1188" i="1"/>
  <c r="AB1188" i="1"/>
  <c r="AA1188" i="1"/>
  <c r="Z1188" i="1"/>
  <c r="Y1188" i="1"/>
  <c r="X1188" i="1"/>
  <c r="W1188" i="1"/>
  <c r="V1188" i="1"/>
  <c r="U1188" i="1"/>
  <c r="T1188" i="1"/>
  <c r="BF1188" i="1" s="1"/>
  <c r="S1188" i="1"/>
  <c r="R1188" i="1"/>
  <c r="Q1188" i="1"/>
  <c r="P1188" i="1"/>
  <c r="O1188" i="1"/>
  <c r="N1188" i="1"/>
  <c r="M1188" i="1"/>
  <c r="L1188" i="1"/>
  <c r="K1188" i="1"/>
  <c r="J1188" i="1"/>
  <c r="I1188" i="1"/>
  <c r="BX1188" i="1" s="1"/>
  <c r="BU1187" i="1"/>
  <c r="BT1187" i="1"/>
  <c r="BS1187" i="1"/>
  <c r="BR1187" i="1"/>
  <c r="BD1187" i="1"/>
  <c r="BC1187" i="1"/>
  <c r="AZ1187" i="1"/>
  <c r="AX1187" i="1"/>
  <c r="AV1187" i="1"/>
  <c r="AT1187" i="1"/>
  <c r="AS1187" i="1"/>
  <c r="AR1187" i="1"/>
  <c r="AQ1187" i="1"/>
  <c r="AP1187" i="1"/>
  <c r="AO1187" i="1"/>
  <c r="AN1187" i="1"/>
  <c r="AM1187" i="1"/>
  <c r="AL1187" i="1"/>
  <c r="AK1187" i="1"/>
  <c r="AF1187" i="1"/>
  <c r="AE1187" i="1"/>
  <c r="AD1187" i="1"/>
  <c r="AC1187" i="1"/>
  <c r="AB1187" i="1"/>
  <c r="AA1187" i="1"/>
  <c r="Z1187" i="1"/>
  <c r="Y1187" i="1"/>
  <c r="X1187" i="1"/>
  <c r="W1187" i="1"/>
  <c r="V1187" i="1"/>
  <c r="U1187" i="1"/>
  <c r="T1187" i="1"/>
  <c r="S1187" i="1"/>
  <c r="R1187" i="1"/>
  <c r="Q1187" i="1"/>
  <c r="P1187" i="1"/>
  <c r="O1187" i="1"/>
  <c r="N1187" i="1"/>
  <c r="M1187" i="1"/>
  <c r="L1187" i="1"/>
  <c r="K1187" i="1"/>
  <c r="J1187" i="1"/>
  <c r="I1187" i="1"/>
  <c r="BX1187" i="1" s="1"/>
  <c r="BU1186" i="1"/>
  <c r="BT1186" i="1"/>
  <c r="BS1186" i="1"/>
  <c r="BR1186" i="1"/>
  <c r="BD1186" i="1"/>
  <c r="BC1186" i="1"/>
  <c r="AZ1186" i="1"/>
  <c r="AX1186" i="1"/>
  <c r="AV1186" i="1"/>
  <c r="AT1186" i="1"/>
  <c r="AS1186" i="1"/>
  <c r="AR1186" i="1"/>
  <c r="AQ1186" i="1"/>
  <c r="AP1186" i="1"/>
  <c r="AO1186" i="1"/>
  <c r="AN1186" i="1"/>
  <c r="AM1186" i="1"/>
  <c r="AL1186" i="1"/>
  <c r="AK1186" i="1"/>
  <c r="AF1186" i="1"/>
  <c r="AE1186" i="1"/>
  <c r="AD1186" i="1"/>
  <c r="AC1186" i="1"/>
  <c r="AB1186" i="1"/>
  <c r="AA1186" i="1"/>
  <c r="Z1186" i="1"/>
  <c r="Y1186" i="1"/>
  <c r="X1186" i="1"/>
  <c r="W1186" i="1"/>
  <c r="V1186" i="1"/>
  <c r="U1186" i="1"/>
  <c r="T1186" i="1"/>
  <c r="S1186" i="1"/>
  <c r="R1186" i="1"/>
  <c r="Q1186" i="1"/>
  <c r="P1186" i="1"/>
  <c r="O1186" i="1"/>
  <c r="N1186" i="1"/>
  <c r="M1186" i="1"/>
  <c r="L1186" i="1"/>
  <c r="K1186" i="1"/>
  <c r="J1186" i="1"/>
  <c r="I1186" i="1"/>
  <c r="BX1186" i="1" s="1"/>
  <c r="BU1185" i="1"/>
  <c r="BT1185" i="1"/>
  <c r="BS1185" i="1"/>
  <c r="BR1185" i="1"/>
  <c r="BD1185" i="1"/>
  <c r="BC1185" i="1"/>
  <c r="AZ1185" i="1"/>
  <c r="AX1185" i="1"/>
  <c r="AV1185" i="1"/>
  <c r="AT1185" i="1"/>
  <c r="AS1185" i="1"/>
  <c r="AR1185" i="1"/>
  <c r="AQ1185" i="1"/>
  <c r="AP1185" i="1"/>
  <c r="AO1185" i="1"/>
  <c r="AN1185" i="1"/>
  <c r="AM1185" i="1"/>
  <c r="AL1185" i="1"/>
  <c r="AK1185" i="1"/>
  <c r="AF1185" i="1"/>
  <c r="AE1185" i="1"/>
  <c r="AD1185" i="1"/>
  <c r="AC1185" i="1"/>
  <c r="AB1185" i="1"/>
  <c r="AA1185" i="1"/>
  <c r="Z1185" i="1"/>
  <c r="Y1185" i="1"/>
  <c r="X1185" i="1"/>
  <c r="W1185" i="1"/>
  <c r="V1185" i="1"/>
  <c r="U1185" i="1"/>
  <c r="T1185" i="1"/>
  <c r="S1185" i="1"/>
  <c r="R1185" i="1"/>
  <c r="Q1185" i="1"/>
  <c r="P1185" i="1"/>
  <c r="O1185" i="1"/>
  <c r="N1185" i="1"/>
  <c r="M1185" i="1"/>
  <c r="L1185" i="1"/>
  <c r="K1185" i="1"/>
  <c r="J1185" i="1"/>
  <c r="I1185" i="1"/>
  <c r="BX1185" i="1" s="1"/>
  <c r="BU1184" i="1"/>
  <c r="BN104" i="17" s="1"/>
  <c r="BT1184" i="1"/>
  <c r="BM104" i="17" s="1"/>
  <c r="BS1184" i="1"/>
  <c r="BL104" i="17" s="1"/>
  <c r="BR1184" i="1"/>
  <c r="BK104" i="17" s="1"/>
  <c r="BD1184" i="1"/>
  <c r="AW104" i="17" s="1"/>
  <c r="BC1184" i="1"/>
  <c r="AV104" i="17" s="1"/>
  <c r="AZ1184" i="1"/>
  <c r="AS104" i="17" s="1"/>
  <c r="AX1184" i="1"/>
  <c r="AQ104" i="17" s="1"/>
  <c r="AV1184" i="1"/>
  <c r="AO104" i="17" s="1"/>
  <c r="AT1184" i="1"/>
  <c r="AS1184" i="1"/>
  <c r="AR1184" i="1"/>
  <c r="AK104" i="17" s="1"/>
  <c r="AQ1184" i="1"/>
  <c r="AP1184" i="1"/>
  <c r="AO1184" i="1"/>
  <c r="AN1184" i="1"/>
  <c r="AG104" i="17" s="1"/>
  <c r="AM1184" i="1"/>
  <c r="AL1184" i="1"/>
  <c r="AK1184" i="1"/>
  <c r="AF1184" i="1"/>
  <c r="Y104" i="17" s="1"/>
  <c r="AE1184" i="1"/>
  <c r="AD1184" i="1"/>
  <c r="AC1184" i="1"/>
  <c r="AB1184" i="1"/>
  <c r="U104" i="17" s="1"/>
  <c r="AA1184" i="1"/>
  <c r="Z1184" i="1"/>
  <c r="Y1184" i="1"/>
  <c r="X1184" i="1"/>
  <c r="Q104" i="17" s="1"/>
  <c r="W1184" i="1"/>
  <c r="V1184" i="1"/>
  <c r="U1184" i="1"/>
  <c r="T1184" i="1"/>
  <c r="M104" i="17" s="1"/>
  <c r="S1184" i="1"/>
  <c r="R1184" i="1"/>
  <c r="Q1184" i="1"/>
  <c r="P1184" i="1"/>
  <c r="I104" i="17" s="1"/>
  <c r="O1184" i="1"/>
  <c r="N1184" i="1"/>
  <c r="M1184" i="1"/>
  <c r="L1184" i="1"/>
  <c r="E104" i="17" s="1"/>
  <c r="K1184" i="1"/>
  <c r="J1184" i="1"/>
  <c r="I1184" i="1"/>
  <c r="BU1183" i="1"/>
  <c r="BT1183" i="1"/>
  <c r="BS1183" i="1"/>
  <c r="BR1183" i="1"/>
  <c r="BD1183" i="1"/>
  <c r="BC1183" i="1"/>
  <c r="AZ1183" i="1"/>
  <c r="AX1183" i="1"/>
  <c r="AV1183" i="1"/>
  <c r="AT1183" i="1"/>
  <c r="AS1183" i="1"/>
  <c r="AR1183" i="1"/>
  <c r="AQ1183" i="1"/>
  <c r="AP1183" i="1"/>
  <c r="AO1183" i="1"/>
  <c r="AN1183" i="1"/>
  <c r="AM1183" i="1"/>
  <c r="AL1183" i="1"/>
  <c r="AK1183" i="1"/>
  <c r="AF1183" i="1"/>
  <c r="AE1183" i="1"/>
  <c r="AD1183" i="1"/>
  <c r="AC1183" i="1"/>
  <c r="AB1183" i="1"/>
  <c r="AA1183" i="1"/>
  <c r="Z1183" i="1"/>
  <c r="Y1183" i="1"/>
  <c r="X1183" i="1"/>
  <c r="W1183" i="1"/>
  <c r="V1183" i="1"/>
  <c r="U1183" i="1"/>
  <c r="T1183" i="1"/>
  <c r="S1183" i="1"/>
  <c r="R1183" i="1"/>
  <c r="Q1183" i="1"/>
  <c r="P1183" i="1"/>
  <c r="O1183" i="1"/>
  <c r="N1183" i="1"/>
  <c r="M1183" i="1"/>
  <c r="L1183" i="1"/>
  <c r="K1183" i="1"/>
  <c r="J1183" i="1"/>
  <c r="I1183" i="1"/>
  <c r="BX1183" i="1" s="1"/>
  <c r="BU1182" i="1"/>
  <c r="BT1182" i="1"/>
  <c r="BS1182" i="1"/>
  <c r="BR1182" i="1"/>
  <c r="BD1182" i="1"/>
  <c r="BC1182" i="1"/>
  <c r="AZ1182" i="1"/>
  <c r="AX1182" i="1"/>
  <c r="AV1182" i="1"/>
  <c r="AT1182" i="1"/>
  <c r="AS1182" i="1"/>
  <c r="AR1182" i="1"/>
  <c r="AQ1182" i="1"/>
  <c r="AP1182" i="1"/>
  <c r="AO1182" i="1"/>
  <c r="AN1182" i="1"/>
  <c r="AM1182" i="1"/>
  <c r="AL1182" i="1"/>
  <c r="AK1182" i="1"/>
  <c r="AF1182" i="1"/>
  <c r="AE1182" i="1"/>
  <c r="AD1182" i="1"/>
  <c r="AC1182" i="1"/>
  <c r="AB1182" i="1"/>
  <c r="AA1182" i="1"/>
  <c r="Z1182" i="1"/>
  <c r="Y1182" i="1"/>
  <c r="X1182" i="1"/>
  <c r="W1182" i="1"/>
  <c r="V1182" i="1"/>
  <c r="U1182" i="1"/>
  <c r="T1182" i="1"/>
  <c r="S1182" i="1"/>
  <c r="R1182" i="1"/>
  <c r="Q1182" i="1"/>
  <c r="P1182" i="1"/>
  <c r="O1182" i="1"/>
  <c r="N1182" i="1"/>
  <c r="M1182" i="1"/>
  <c r="L1182" i="1"/>
  <c r="K1182" i="1"/>
  <c r="J1182" i="1"/>
  <c r="I1182" i="1"/>
  <c r="BX1182" i="1" s="1"/>
  <c r="BU1181" i="1"/>
  <c r="BT1181" i="1"/>
  <c r="BS1181" i="1"/>
  <c r="BR1181" i="1"/>
  <c r="BD1181" i="1"/>
  <c r="BC1181" i="1"/>
  <c r="AZ1181" i="1"/>
  <c r="AX1181" i="1"/>
  <c r="AV1181" i="1"/>
  <c r="AT1181" i="1"/>
  <c r="AS1181" i="1"/>
  <c r="AR1181" i="1"/>
  <c r="AQ1181" i="1"/>
  <c r="AP1181" i="1"/>
  <c r="AO1181" i="1"/>
  <c r="AN1181" i="1"/>
  <c r="AM1181" i="1"/>
  <c r="AL1181" i="1"/>
  <c r="AK1181" i="1"/>
  <c r="AF1181" i="1"/>
  <c r="AE1181" i="1"/>
  <c r="AD1181" i="1"/>
  <c r="AC1181" i="1"/>
  <c r="AB1181" i="1"/>
  <c r="AA1181" i="1"/>
  <c r="Z1181" i="1"/>
  <c r="Y1181" i="1"/>
  <c r="X1181" i="1"/>
  <c r="W1181" i="1"/>
  <c r="V1181" i="1"/>
  <c r="U1181" i="1"/>
  <c r="T1181" i="1"/>
  <c r="S1181" i="1"/>
  <c r="R1181" i="1"/>
  <c r="Q1181" i="1"/>
  <c r="P1181" i="1"/>
  <c r="O1181" i="1"/>
  <c r="N1181" i="1"/>
  <c r="M1181" i="1"/>
  <c r="L1181" i="1"/>
  <c r="K1181" i="1"/>
  <c r="J1181" i="1"/>
  <c r="I1181" i="1"/>
  <c r="BX1181" i="1" s="1"/>
  <c r="BU1180" i="1"/>
  <c r="BT1180" i="1"/>
  <c r="BS1180" i="1"/>
  <c r="BR1180" i="1"/>
  <c r="BD1180" i="1"/>
  <c r="BC1180" i="1"/>
  <c r="AZ1180" i="1"/>
  <c r="AX1180" i="1"/>
  <c r="AV1180" i="1"/>
  <c r="AT1180" i="1"/>
  <c r="AS1180" i="1"/>
  <c r="AR1180" i="1"/>
  <c r="AQ1180" i="1"/>
  <c r="AP1180" i="1"/>
  <c r="AO1180" i="1"/>
  <c r="AN1180" i="1"/>
  <c r="AM1180" i="1"/>
  <c r="AL1180" i="1"/>
  <c r="AK1180" i="1"/>
  <c r="AF1180" i="1"/>
  <c r="AE1180" i="1"/>
  <c r="AD1180" i="1"/>
  <c r="AC1180" i="1"/>
  <c r="AB1180" i="1"/>
  <c r="AA1180" i="1"/>
  <c r="Z1180" i="1"/>
  <c r="Y1180" i="1"/>
  <c r="X1180" i="1"/>
  <c r="W1180" i="1"/>
  <c r="V1180" i="1"/>
  <c r="U1180" i="1"/>
  <c r="T1180" i="1"/>
  <c r="S1180" i="1"/>
  <c r="R1180" i="1"/>
  <c r="Q1180" i="1"/>
  <c r="P1180" i="1"/>
  <c r="O1180" i="1"/>
  <c r="N1180" i="1"/>
  <c r="M1180" i="1"/>
  <c r="L1180" i="1"/>
  <c r="K1180" i="1"/>
  <c r="J1180" i="1"/>
  <c r="I1180" i="1"/>
  <c r="BX1180" i="1" s="1"/>
  <c r="BU1179" i="1"/>
  <c r="BT1179" i="1"/>
  <c r="BS1179" i="1"/>
  <c r="BR1179" i="1"/>
  <c r="BD1179" i="1"/>
  <c r="BC1179" i="1"/>
  <c r="AZ1179" i="1"/>
  <c r="AX1179" i="1"/>
  <c r="AV1179" i="1"/>
  <c r="AT1179" i="1"/>
  <c r="AS1179" i="1"/>
  <c r="AR1179" i="1"/>
  <c r="AQ1179" i="1"/>
  <c r="AP1179" i="1"/>
  <c r="AO1179" i="1"/>
  <c r="AN1179" i="1"/>
  <c r="AM1179" i="1"/>
  <c r="AL1179" i="1"/>
  <c r="AK1179" i="1"/>
  <c r="AF1179" i="1"/>
  <c r="AE1179" i="1"/>
  <c r="AD1179" i="1"/>
  <c r="AC1179" i="1"/>
  <c r="AB1179" i="1"/>
  <c r="AA1179" i="1"/>
  <c r="Z1179" i="1"/>
  <c r="Y1179" i="1"/>
  <c r="X1179" i="1"/>
  <c r="W1179" i="1"/>
  <c r="V1179" i="1"/>
  <c r="U1179" i="1"/>
  <c r="T1179" i="1"/>
  <c r="S1179" i="1"/>
  <c r="R1179" i="1"/>
  <c r="Q1179" i="1"/>
  <c r="P1179" i="1"/>
  <c r="O1179" i="1"/>
  <c r="N1179" i="1"/>
  <c r="M1179" i="1"/>
  <c r="L1179" i="1"/>
  <c r="K1179" i="1"/>
  <c r="J1179" i="1"/>
  <c r="I1179" i="1"/>
  <c r="BX1179" i="1" s="1"/>
  <c r="BU1178" i="1"/>
  <c r="BN103" i="17" s="1"/>
  <c r="BT1178" i="1"/>
  <c r="BM103" i="17" s="1"/>
  <c r="BS1178" i="1"/>
  <c r="BL103" i="17" s="1"/>
  <c r="BR1178" i="1"/>
  <c r="BK103" i="17" s="1"/>
  <c r="BD1178" i="1"/>
  <c r="AW103" i="17" s="1"/>
  <c r="BC1178" i="1"/>
  <c r="AV103" i="17" s="1"/>
  <c r="AZ1178" i="1"/>
  <c r="AS103" i="17" s="1"/>
  <c r="AX1178" i="1"/>
  <c r="AQ103" i="17" s="1"/>
  <c r="AV1178" i="1"/>
  <c r="AO103" i="17" s="1"/>
  <c r="AT1178" i="1"/>
  <c r="AM103" i="17" s="1"/>
  <c r="AS1178" i="1"/>
  <c r="AR1178" i="1"/>
  <c r="AQ1178" i="1"/>
  <c r="AP1178" i="1"/>
  <c r="AI103" i="17" s="1"/>
  <c r="AO1178" i="1"/>
  <c r="AN1178" i="1"/>
  <c r="AM1178" i="1"/>
  <c r="AL1178" i="1"/>
  <c r="AE103" i="17" s="1"/>
  <c r="AK1178" i="1"/>
  <c r="AF1178" i="1"/>
  <c r="AE1178" i="1"/>
  <c r="AD1178" i="1"/>
  <c r="W103" i="17" s="1"/>
  <c r="AC1178" i="1"/>
  <c r="AB1178" i="1"/>
  <c r="AA1178" i="1"/>
  <c r="Z1178" i="1"/>
  <c r="Y1178" i="1"/>
  <c r="X1178" i="1"/>
  <c r="W1178" i="1"/>
  <c r="V1178" i="1"/>
  <c r="O103" i="17" s="1"/>
  <c r="U1178" i="1"/>
  <c r="T1178" i="1"/>
  <c r="S1178" i="1"/>
  <c r="R1178" i="1"/>
  <c r="K103" i="17" s="1"/>
  <c r="Q1178" i="1"/>
  <c r="P1178" i="1"/>
  <c r="O1178" i="1"/>
  <c r="N1178" i="1"/>
  <c r="M1178" i="1"/>
  <c r="L1178" i="1"/>
  <c r="K1178" i="1"/>
  <c r="J1178" i="1"/>
  <c r="C103" i="17" s="1"/>
  <c r="I1178" i="1"/>
  <c r="BU1177" i="1"/>
  <c r="BT1177" i="1"/>
  <c r="BS1177" i="1"/>
  <c r="BR1177" i="1"/>
  <c r="BD1177" i="1"/>
  <c r="BC1177" i="1"/>
  <c r="AZ1177" i="1"/>
  <c r="AX1177" i="1"/>
  <c r="AV1177" i="1"/>
  <c r="AT1177" i="1"/>
  <c r="AS1177" i="1"/>
  <c r="AR1177" i="1"/>
  <c r="AQ1177" i="1"/>
  <c r="AP1177" i="1"/>
  <c r="AO1177" i="1"/>
  <c r="AN1177" i="1"/>
  <c r="AM1177" i="1"/>
  <c r="AL1177" i="1"/>
  <c r="AK1177" i="1"/>
  <c r="AF1177" i="1"/>
  <c r="AE1177" i="1"/>
  <c r="AD1177" i="1"/>
  <c r="AC1177" i="1"/>
  <c r="AB1177" i="1"/>
  <c r="AA1177" i="1"/>
  <c r="Z1177" i="1"/>
  <c r="Y1177" i="1"/>
  <c r="X1177" i="1"/>
  <c r="W1177" i="1"/>
  <c r="V1177" i="1"/>
  <c r="U1177" i="1"/>
  <c r="T1177" i="1"/>
  <c r="S1177" i="1"/>
  <c r="R1177" i="1"/>
  <c r="Q1177" i="1"/>
  <c r="P1177" i="1"/>
  <c r="O1177" i="1"/>
  <c r="N1177" i="1"/>
  <c r="M1177" i="1"/>
  <c r="L1177" i="1"/>
  <c r="K1177" i="1"/>
  <c r="J1177" i="1"/>
  <c r="I1177" i="1"/>
  <c r="BX1177" i="1" s="1"/>
  <c r="BU1176" i="1"/>
  <c r="BT1176" i="1"/>
  <c r="BS1176" i="1"/>
  <c r="BR1176" i="1"/>
  <c r="BD1176" i="1"/>
  <c r="BC1176" i="1"/>
  <c r="AZ1176" i="1"/>
  <c r="AX1176" i="1"/>
  <c r="AV1176" i="1"/>
  <c r="AT1176" i="1"/>
  <c r="AS1176" i="1"/>
  <c r="AR1176" i="1"/>
  <c r="AQ1176" i="1"/>
  <c r="AP1176" i="1"/>
  <c r="AO1176" i="1"/>
  <c r="AN1176" i="1"/>
  <c r="AM1176" i="1"/>
  <c r="AL1176" i="1"/>
  <c r="AK1176" i="1"/>
  <c r="AF1176" i="1"/>
  <c r="AE1176" i="1"/>
  <c r="AD1176" i="1"/>
  <c r="AC1176" i="1"/>
  <c r="AB1176" i="1"/>
  <c r="AA1176" i="1"/>
  <c r="Z1176" i="1"/>
  <c r="Y1176" i="1"/>
  <c r="X1176" i="1"/>
  <c r="W1176" i="1"/>
  <c r="V1176" i="1"/>
  <c r="U1176" i="1"/>
  <c r="T1176" i="1"/>
  <c r="S1176" i="1"/>
  <c r="R1176" i="1"/>
  <c r="Q1176" i="1"/>
  <c r="P1176" i="1"/>
  <c r="O1176" i="1"/>
  <c r="N1176" i="1"/>
  <c r="M1176" i="1"/>
  <c r="L1176" i="1"/>
  <c r="K1176" i="1"/>
  <c r="J1176" i="1"/>
  <c r="I1176" i="1"/>
  <c r="BX1176" i="1" s="1"/>
  <c r="BU1175" i="1"/>
  <c r="BT1175" i="1"/>
  <c r="BS1175" i="1"/>
  <c r="BR1175" i="1"/>
  <c r="BD1175" i="1"/>
  <c r="BC1175" i="1"/>
  <c r="AZ1175" i="1"/>
  <c r="AX1175" i="1"/>
  <c r="AV1175" i="1"/>
  <c r="AT1175" i="1"/>
  <c r="AS1175" i="1"/>
  <c r="AR1175" i="1"/>
  <c r="AQ1175" i="1"/>
  <c r="AP1175" i="1"/>
  <c r="AO1175" i="1"/>
  <c r="AN1175" i="1"/>
  <c r="AM1175" i="1"/>
  <c r="AL1175" i="1"/>
  <c r="AK1175" i="1"/>
  <c r="AF1175" i="1"/>
  <c r="AE1175" i="1"/>
  <c r="AD1175" i="1"/>
  <c r="AC1175" i="1"/>
  <c r="AB1175" i="1"/>
  <c r="AA1175" i="1"/>
  <c r="Z1175" i="1"/>
  <c r="Y1175" i="1"/>
  <c r="X1175" i="1"/>
  <c r="W1175" i="1"/>
  <c r="V1175" i="1"/>
  <c r="U1175" i="1"/>
  <c r="T1175" i="1"/>
  <c r="S1175" i="1"/>
  <c r="R1175" i="1"/>
  <c r="Q1175" i="1"/>
  <c r="P1175" i="1"/>
  <c r="O1175" i="1"/>
  <c r="N1175" i="1"/>
  <c r="M1175" i="1"/>
  <c r="L1175" i="1"/>
  <c r="K1175" i="1"/>
  <c r="J1175" i="1"/>
  <c r="I1175" i="1"/>
  <c r="BX1175" i="1" s="1"/>
  <c r="BU1174" i="1"/>
  <c r="BT1174" i="1"/>
  <c r="BS1174" i="1"/>
  <c r="BR1174" i="1"/>
  <c r="BD1174" i="1"/>
  <c r="BC1174" i="1"/>
  <c r="AZ1174" i="1"/>
  <c r="AX1174" i="1"/>
  <c r="AV1174" i="1"/>
  <c r="AT1174" i="1"/>
  <c r="AS1174" i="1"/>
  <c r="AR1174" i="1"/>
  <c r="AQ1174" i="1"/>
  <c r="AP1174" i="1"/>
  <c r="AO1174" i="1"/>
  <c r="AN1174" i="1"/>
  <c r="AM1174" i="1"/>
  <c r="AL1174" i="1"/>
  <c r="AK1174" i="1"/>
  <c r="AF1174" i="1"/>
  <c r="AE1174" i="1"/>
  <c r="AD1174" i="1"/>
  <c r="AC1174" i="1"/>
  <c r="AB1174" i="1"/>
  <c r="AA1174" i="1"/>
  <c r="Z1174" i="1"/>
  <c r="Y1174" i="1"/>
  <c r="X1174" i="1"/>
  <c r="W1174" i="1"/>
  <c r="V1174" i="1"/>
  <c r="U1174" i="1"/>
  <c r="T1174" i="1"/>
  <c r="S1174" i="1"/>
  <c r="R1174" i="1"/>
  <c r="Q1174" i="1"/>
  <c r="P1174" i="1"/>
  <c r="O1174" i="1"/>
  <c r="N1174" i="1"/>
  <c r="M1174" i="1"/>
  <c r="L1174" i="1"/>
  <c r="K1174" i="1"/>
  <c r="J1174" i="1"/>
  <c r="I1174" i="1"/>
  <c r="BX1174" i="1" s="1"/>
  <c r="BU1173" i="1"/>
  <c r="BT1173" i="1"/>
  <c r="BS1173" i="1"/>
  <c r="BR1173" i="1"/>
  <c r="BD1173" i="1"/>
  <c r="BC1173" i="1"/>
  <c r="AZ1173" i="1"/>
  <c r="AX1173" i="1"/>
  <c r="AV1173" i="1"/>
  <c r="AT1173" i="1"/>
  <c r="AS1173" i="1"/>
  <c r="AR1173" i="1"/>
  <c r="AQ1173" i="1"/>
  <c r="AP1173" i="1"/>
  <c r="AO1173" i="1"/>
  <c r="AN1173" i="1"/>
  <c r="AM1173" i="1"/>
  <c r="AL1173" i="1"/>
  <c r="AK1173" i="1"/>
  <c r="AF1173" i="1"/>
  <c r="AE1173" i="1"/>
  <c r="AD1173" i="1"/>
  <c r="AC1173" i="1"/>
  <c r="AB1173" i="1"/>
  <c r="AA1173" i="1"/>
  <c r="Z1173" i="1"/>
  <c r="Y1173" i="1"/>
  <c r="X1173" i="1"/>
  <c r="W1173" i="1"/>
  <c r="V1173" i="1"/>
  <c r="U1173" i="1"/>
  <c r="T1173" i="1"/>
  <c r="S1173" i="1"/>
  <c r="R1173" i="1"/>
  <c r="Q1173" i="1"/>
  <c r="P1173" i="1"/>
  <c r="O1173" i="1"/>
  <c r="N1173" i="1"/>
  <c r="M1173" i="1"/>
  <c r="L1173" i="1"/>
  <c r="K1173" i="1"/>
  <c r="J1173" i="1"/>
  <c r="I1173" i="1"/>
  <c r="BX1173" i="1" s="1"/>
  <c r="BU1172" i="1"/>
  <c r="BT1172" i="1"/>
  <c r="BS1172" i="1"/>
  <c r="BR1172" i="1"/>
  <c r="BD1172" i="1"/>
  <c r="BC1172" i="1"/>
  <c r="AZ1172" i="1"/>
  <c r="AX1172" i="1"/>
  <c r="AV1172" i="1"/>
  <c r="AT1172" i="1"/>
  <c r="AS1172" i="1"/>
  <c r="AR1172" i="1"/>
  <c r="AQ1172" i="1"/>
  <c r="AP1172" i="1"/>
  <c r="AO1172" i="1"/>
  <c r="AN1172" i="1"/>
  <c r="AM1172" i="1"/>
  <c r="AL1172" i="1"/>
  <c r="AK1172" i="1"/>
  <c r="AF1172" i="1"/>
  <c r="AE1172" i="1"/>
  <c r="AD1172" i="1"/>
  <c r="AC1172" i="1"/>
  <c r="AB1172" i="1"/>
  <c r="AA1172" i="1"/>
  <c r="Z1172" i="1"/>
  <c r="Y1172" i="1"/>
  <c r="X1172" i="1"/>
  <c r="W1172" i="1"/>
  <c r="V1172" i="1"/>
  <c r="U1172" i="1"/>
  <c r="T1172" i="1"/>
  <c r="S1172" i="1"/>
  <c r="R1172" i="1"/>
  <c r="Q1172" i="1"/>
  <c r="P1172" i="1"/>
  <c r="O1172" i="1"/>
  <c r="N1172" i="1"/>
  <c r="M1172" i="1"/>
  <c r="L1172" i="1"/>
  <c r="K1172" i="1"/>
  <c r="J1172" i="1"/>
  <c r="I1172" i="1"/>
  <c r="BX1172" i="1" s="1"/>
  <c r="BU1171" i="1"/>
  <c r="BT1171" i="1"/>
  <c r="BS1171" i="1"/>
  <c r="BR1171" i="1"/>
  <c r="BD1171" i="1"/>
  <c r="BC1171" i="1"/>
  <c r="AZ1171" i="1"/>
  <c r="AX1171" i="1"/>
  <c r="AV1171" i="1"/>
  <c r="AT1171" i="1"/>
  <c r="AS1171" i="1"/>
  <c r="AR1171" i="1"/>
  <c r="AQ1171" i="1"/>
  <c r="AP1171" i="1"/>
  <c r="AO1171" i="1"/>
  <c r="AN1171" i="1"/>
  <c r="AM1171" i="1"/>
  <c r="AL1171" i="1"/>
  <c r="AK1171" i="1"/>
  <c r="AF1171" i="1"/>
  <c r="AE1171" i="1"/>
  <c r="AD1171" i="1"/>
  <c r="AC1171" i="1"/>
  <c r="AB1171" i="1"/>
  <c r="AA1171" i="1"/>
  <c r="Z1171" i="1"/>
  <c r="Y1171" i="1"/>
  <c r="X1171" i="1"/>
  <c r="W1171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J1171" i="1"/>
  <c r="I1171" i="1"/>
  <c r="BX1171" i="1" s="1"/>
  <c r="BU1170" i="1"/>
  <c r="BN102" i="17" s="1"/>
  <c r="BT1170" i="1"/>
  <c r="BM102" i="17" s="1"/>
  <c r="BS1170" i="1"/>
  <c r="BL102" i="17" s="1"/>
  <c r="BR1170" i="1"/>
  <c r="BK102" i="17" s="1"/>
  <c r="BD1170" i="1"/>
  <c r="AW102" i="17" s="1"/>
  <c r="BC1170" i="1"/>
  <c r="AV102" i="17" s="1"/>
  <c r="AZ1170" i="1"/>
  <c r="AS102" i="17" s="1"/>
  <c r="AX1170" i="1"/>
  <c r="AQ102" i="17" s="1"/>
  <c r="AV1170" i="1"/>
  <c r="AO102" i="17" s="1"/>
  <c r="AT1170" i="1"/>
  <c r="AS1170" i="1"/>
  <c r="AR1170" i="1"/>
  <c r="AQ1170" i="1"/>
  <c r="AJ102" i="17" s="1"/>
  <c r="AP1170" i="1"/>
  <c r="AO1170" i="1"/>
  <c r="AN1170" i="1"/>
  <c r="AM1170" i="1"/>
  <c r="AF102" i="17" s="1"/>
  <c r="AL1170" i="1"/>
  <c r="AK1170" i="1"/>
  <c r="AF1170" i="1"/>
  <c r="AE1170" i="1"/>
  <c r="X102" i="17" s="1"/>
  <c r="AD1170" i="1"/>
  <c r="AC1170" i="1"/>
  <c r="AB1170" i="1"/>
  <c r="AA1170" i="1"/>
  <c r="T102" i="17" s="1"/>
  <c r="Z1170" i="1"/>
  <c r="Y1170" i="1"/>
  <c r="X1170" i="1"/>
  <c r="W1170" i="1"/>
  <c r="V1170" i="1"/>
  <c r="U1170" i="1"/>
  <c r="T1170" i="1"/>
  <c r="S1170" i="1"/>
  <c r="L102" i="17" s="1"/>
  <c r="R1170" i="1"/>
  <c r="Q1170" i="1"/>
  <c r="P1170" i="1"/>
  <c r="O1170" i="1"/>
  <c r="H102" i="17" s="1"/>
  <c r="N1170" i="1"/>
  <c r="M1170" i="1"/>
  <c r="L1170" i="1"/>
  <c r="K1170" i="1"/>
  <c r="J1170" i="1"/>
  <c r="I1170" i="1"/>
  <c r="BU1169" i="1"/>
  <c r="BT1169" i="1"/>
  <c r="BS1169" i="1"/>
  <c r="BR1169" i="1"/>
  <c r="BD1169" i="1"/>
  <c r="BC1169" i="1"/>
  <c r="AZ1169" i="1"/>
  <c r="AX1169" i="1"/>
  <c r="AV1169" i="1"/>
  <c r="AT1169" i="1"/>
  <c r="AS1169" i="1"/>
  <c r="AR1169" i="1"/>
  <c r="AQ1169" i="1"/>
  <c r="AP1169" i="1"/>
  <c r="AO1169" i="1"/>
  <c r="AN1169" i="1"/>
  <c r="AM1169" i="1"/>
  <c r="AL1169" i="1"/>
  <c r="AK1169" i="1"/>
  <c r="AF1169" i="1"/>
  <c r="AE1169" i="1"/>
  <c r="AD1169" i="1"/>
  <c r="AC1169" i="1"/>
  <c r="AB1169" i="1"/>
  <c r="AA1169" i="1"/>
  <c r="Z1169" i="1"/>
  <c r="Y1169" i="1"/>
  <c r="X1169" i="1"/>
  <c r="W1169" i="1"/>
  <c r="V1169" i="1"/>
  <c r="U1169" i="1"/>
  <c r="T1169" i="1"/>
  <c r="S1169" i="1"/>
  <c r="R1169" i="1"/>
  <c r="Q1169" i="1"/>
  <c r="P1169" i="1"/>
  <c r="O1169" i="1"/>
  <c r="N1169" i="1"/>
  <c r="M1169" i="1"/>
  <c r="L1169" i="1"/>
  <c r="K1169" i="1"/>
  <c r="J1169" i="1"/>
  <c r="I1169" i="1"/>
  <c r="BX1169" i="1" s="1"/>
  <c r="BU1168" i="1"/>
  <c r="BT1168" i="1"/>
  <c r="BS1168" i="1"/>
  <c r="BR1168" i="1"/>
  <c r="BD1168" i="1"/>
  <c r="BC1168" i="1"/>
  <c r="AZ1168" i="1"/>
  <c r="AX1168" i="1"/>
  <c r="AV1168" i="1"/>
  <c r="AT1168" i="1"/>
  <c r="AS1168" i="1"/>
  <c r="AR1168" i="1"/>
  <c r="AQ1168" i="1"/>
  <c r="AP1168" i="1"/>
  <c r="AO1168" i="1"/>
  <c r="AN1168" i="1"/>
  <c r="AM1168" i="1"/>
  <c r="AL1168" i="1"/>
  <c r="AK1168" i="1"/>
  <c r="AF1168" i="1"/>
  <c r="AE1168" i="1"/>
  <c r="AD1168" i="1"/>
  <c r="AC1168" i="1"/>
  <c r="AB1168" i="1"/>
  <c r="AA1168" i="1"/>
  <c r="Z1168" i="1"/>
  <c r="Y1168" i="1"/>
  <c r="X1168" i="1"/>
  <c r="W1168" i="1"/>
  <c r="V1168" i="1"/>
  <c r="U1168" i="1"/>
  <c r="T1168" i="1"/>
  <c r="S1168" i="1"/>
  <c r="R1168" i="1"/>
  <c r="Q1168" i="1"/>
  <c r="P1168" i="1"/>
  <c r="O1168" i="1"/>
  <c r="N1168" i="1"/>
  <c r="M1168" i="1"/>
  <c r="L1168" i="1"/>
  <c r="K1168" i="1"/>
  <c r="J1168" i="1"/>
  <c r="I1168" i="1"/>
  <c r="BX1168" i="1" s="1"/>
  <c r="BU1167" i="1"/>
  <c r="BT1167" i="1"/>
  <c r="BS1167" i="1"/>
  <c r="BR1167" i="1"/>
  <c r="BD1167" i="1"/>
  <c r="BC1167" i="1"/>
  <c r="AZ1167" i="1"/>
  <c r="AX1167" i="1"/>
  <c r="AV1167" i="1"/>
  <c r="AT1167" i="1"/>
  <c r="AS1167" i="1"/>
  <c r="AR1167" i="1"/>
  <c r="AQ1167" i="1"/>
  <c r="AP1167" i="1"/>
  <c r="AO1167" i="1"/>
  <c r="AN1167" i="1"/>
  <c r="AM1167" i="1"/>
  <c r="AL1167" i="1"/>
  <c r="AK1167" i="1"/>
  <c r="AF1167" i="1"/>
  <c r="AE1167" i="1"/>
  <c r="AD1167" i="1"/>
  <c r="AC1167" i="1"/>
  <c r="AB1167" i="1"/>
  <c r="AA1167" i="1"/>
  <c r="Z1167" i="1"/>
  <c r="Y1167" i="1"/>
  <c r="X1167" i="1"/>
  <c r="W1167" i="1"/>
  <c r="V1167" i="1"/>
  <c r="U1167" i="1"/>
  <c r="T1167" i="1"/>
  <c r="S1167" i="1"/>
  <c r="R1167" i="1"/>
  <c r="Q1167" i="1"/>
  <c r="P1167" i="1"/>
  <c r="O1167" i="1"/>
  <c r="N1167" i="1"/>
  <c r="M1167" i="1"/>
  <c r="L1167" i="1"/>
  <c r="K1167" i="1"/>
  <c r="J1167" i="1"/>
  <c r="I1167" i="1"/>
  <c r="BX1167" i="1" s="1"/>
  <c r="BU1166" i="1"/>
  <c r="BT1166" i="1"/>
  <c r="BS1166" i="1"/>
  <c r="BR1166" i="1"/>
  <c r="BD1166" i="1"/>
  <c r="BC1166" i="1"/>
  <c r="AZ1166" i="1"/>
  <c r="AX1166" i="1"/>
  <c r="AV1166" i="1"/>
  <c r="AT1166" i="1"/>
  <c r="AS1166" i="1"/>
  <c r="AR1166" i="1"/>
  <c r="AQ1166" i="1"/>
  <c r="AP1166" i="1"/>
  <c r="AO1166" i="1"/>
  <c r="AN1166" i="1"/>
  <c r="AM1166" i="1"/>
  <c r="AL1166" i="1"/>
  <c r="AK1166" i="1"/>
  <c r="AF1166" i="1"/>
  <c r="AE1166" i="1"/>
  <c r="AD1166" i="1"/>
  <c r="AC1166" i="1"/>
  <c r="AB1166" i="1"/>
  <c r="AA1166" i="1"/>
  <c r="Z1166" i="1"/>
  <c r="Y1166" i="1"/>
  <c r="X1166" i="1"/>
  <c r="W1166" i="1"/>
  <c r="V1166" i="1"/>
  <c r="U1166" i="1"/>
  <c r="T1166" i="1"/>
  <c r="S1166" i="1"/>
  <c r="R1166" i="1"/>
  <c r="Q1166" i="1"/>
  <c r="P1166" i="1"/>
  <c r="O1166" i="1"/>
  <c r="N1166" i="1"/>
  <c r="M1166" i="1"/>
  <c r="L1166" i="1"/>
  <c r="K1166" i="1"/>
  <c r="J1166" i="1"/>
  <c r="I1166" i="1"/>
  <c r="BX1166" i="1" s="1"/>
  <c r="BU1165" i="1"/>
  <c r="BT1165" i="1"/>
  <c r="BS1165" i="1"/>
  <c r="BR1165" i="1"/>
  <c r="BD1165" i="1"/>
  <c r="BC1165" i="1"/>
  <c r="AZ1165" i="1"/>
  <c r="AX1165" i="1"/>
  <c r="AV1165" i="1"/>
  <c r="AT1165" i="1"/>
  <c r="AS1165" i="1"/>
  <c r="AR1165" i="1"/>
  <c r="AQ1165" i="1"/>
  <c r="AP1165" i="1"/>
  <c r="AO1165" i="1"/>
  <c r="AN1165" i="1"/>
  <c r="AM1165" i="1"/>
  <c r="AL1165" i="1"/>
  <c r="AK1165" i="1"/>
  <c r="AF1165" i="1"/>
  <c r="AE1165" i="1"/>
  <c r="AD1165" i="1"/>
  <c r="AC1165" i="1"/>
  <c r="AB1165" i="1"/>
  <c r="AA1165" i="1"/>
  <c r="Z1165" i="1"/>
  <c r="Y1165" i="1"/>
  <c r="X1165" i="1"/>
  <c r="W1165" i="1"/>
  <c r="V1165" i="1"/>
  <c r="U1165" i="1"/>
  <c r="T1165" i="1"/>
  <c r="S1165" i="1"/>
  <c r="R1165" i="1"/>
  <c r="Q1165" i="1"/>
  <c r="P1165" i="1"/>
  <c r="O1165" i="1"/>
  <c r="N1165" i="1"/>
  <c r="M1165" i="1"/>
  <c r="L1165" i="1"/>
  <c r="K1165" i="1"/>
  <c r="J1165" i="1"/>
  <c r="I1165" i="1"/>
  <c r="BX1165" i="1" s="1"/>
  <c r="BU1164" i="1"/>
  <c r="BN101" i="17" s="1"/>
  <c r="BT1164" i="1"/>
  <c r="BM101" i="17" s="1"/>
  <c r="BS1164" i="1"/>
  <c r="BL101" i="17" s="1"/>
  <c r="BR1164" i="1"/>
  <c r="BK101" i="17" s="1"/>
  <c r="BD1164" i="1"/>
  <c r="AW101" i="17" s="1"/>
  <c r="BC1164" i="1"/>
  <c r="AV101" i="17" s="1"/>
  <c r="AZ1164" i="1"/>
  <c r="AS101" i="17" s="1"/>
  <c r="AX1164" i="1"/>
  <c r="AQ101" i="17" s="1"/>
  <c r="AV1164" i="1"/>
  <c r="AO101" i="17" s="1"/>
  <c r="AT1164" i="1"/>
  <c r="AS1164" i="1"/>
  <c r="AL101" i="17" s="1"/>
  <c r="AR1164" i="1"/>
  <c r="AQ1164" i="1"/>
  <c r="AP1164" i="1"/>
  <c r="AO1164" i="1"/>
  <c r="AH101" i="17" s="1"/>
  <c r="AN1164" i="1"/>
  <c r="AM1164" i="1"/>
  <c r="AL1164" i="1"/>
  <c r="AK1164" i="1"/>
  <c r="AF1164" i="1"/>
  <c r="AE1164" i="1"/>
  <c r="AD1164" i="1"/>
  <c r="AC1164" i="1"/>
  <c r="V101" i="17" s="1"/>
  <c r="AB1164" i="1"/>
  <c r="AA1164" i="1"/>
  <c r="Z1164" i="1"/>
  <c r="Y1164" i="1"/>
  <c r="X1164" i="1"/>
  <c r="W1164" i="1"/>
  <c r="V1164" i="1"/>
  <c r="U1164" i="1"/>
  <c r="T1164" i="1"/>
  <c r="S1164" i="1"/>
  <c r="R1164" i="1"/>
  <c r="Q1164" i="1"/>
  <c r="J101" i="17" s="1"/>
  <c r="P1164" i="1"/>
  <c r="O1164" i="1"/>
  <c r="H101" i="17" s="1"/>
  <c r="N1164" i="1"/>
  <c r="M1164" i="1"/>
  <c r="L1164" i="1"/>
  <c r="K1164" i="1"/>
  <c r="J1164" i="1"/>
  <c r="I1164" i="1"/>
  <c r="BU1163" i="1"/>
  <c r="BT1163" i="1"/>
  <c r="BS1163" i="1"/>
  <c r="BR1163" i="1"/>
  <c r="BD1163" i="1"/>
  <c r="BC1163" i="1"/>
  <c r="AZ1163" i="1"/>
  <c r="AX1163" i="1"/>
  <c r="AV1163" i="1"/>
  <c r="AT1163" i="1"/>
  <c r="AS1163" i="1"/>
  <c r="AR1163" i="1"/>
  <c r="AQ1163" i="1"/>
  <c r="AP1163" i="1"/>
  <c r="AO1163" i="1"/>
  <c r="AN1163" i="1"/>
  <c r="AM1163" i="1"/>
  <c r="AL1163" i="1"/>
  <c r="AK1163" i="1"/>
  <c r="AF1163" i="1"/>
  <c r="AE1163" i="1"/>
  <c r="AD1163" i="1"/>
  <c r="AC1163" i="1"/>
  <c r="AB1163" i="1"/>
  <c r="AA1163" i="1"/>
  <c r="Z1163" i="1"/>
  <c r="Y1163" i="1"/>
  <c r="X1163" i="1"/>
  <c r="W1163" i="1"/>
  <c r="V1163" i="1"/>
  <c r="U1163" i="1"/>
  <c r="T1163" i="1"/>
  <c r="S1163" i="1"/>
  <c r="R1163" i="1"/>
  <c r="Q1163" i="1"/>
  <c r="P1163" i="1"/>
  <c r="O1163" i="1"/>
  <c r="N1163" i="1"/>
  <c r="M1163" i="1"/>
  <c r="L1163" i="1"/>
  <c r="K1163" i="1"/>
  <c r="J1163" i="1"/>
  <c r="I1163" i="1"/>
  <c r="BX1163" i="1" s="1"/>
  <c r="BU1162" i="1"/>
  <c r="BT1162" i="1"/>
  <c r="BS1162" i="1"/>
  <c r="BR1162" i="1"/>
  <c r="BD1162" i="1"/>
  <c r="BC1162" i="1"/>
  <c r="AZ1162" i="1"/>
  <c r="AX1162" i="1"/>
  <c r="AV1162" i="1"/>
  <c r="AT1162" i="1"/>
  <c r="AS1162" i="1"/>
  <c r="AR1162" i="1"/>
  <c r="AQ1162" i="1"/>
  <c r="AP1162" i="1"/>
  <c r="AO1162" i="1"/>
  <c r="AN1162" i="1"/>
  <c r="AM1162" i="1"/>
  <c r="AL1162" i="1"/>
  <c r="AK1162" i="1"/>
  <c r="AF1162" i="1"/>
  <c r="AE1162" i="1"/>
  <c r="AD1162" i="1"/>
  <c r="AC1162" i="1"/>
  <c r="AB1162" i="1"/>
  <c r="AA1162" i="1"/>
  <c r="Z1162" i="1"/>
  <c r="Y1162" i="1"/>
  <c r="X1162" i="1"/>
  <c r="W1162" i="1"/>
  <c r="V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BX1162" i="1" s="1"/>
  <c r="BU1161" i="1"/>
  <c r="BT1161" i="1"/>
  <c r="BS1161" i="1"/>
  <c r="BR1161" i="1"/>
  <c r="BD1161" i="1"/>
  <c r="BC1161" i="1"/>
  <c r="AZ1161" i="1"/>
  <c r="AX1161" i="1"/>
  <c r="AV1161" i="1"/>
  <c r="AT1161" i="1"/>
  <c r="AS1161" i="1"/>
  <c r="AR1161" i="1"/>
  <c r="AQ1161" i="1"/>
  <c r="AP1161" i="1"/>
  <c r="AO1161" i="1"/>
  <c r="AN1161" i="1"/>
  <c r="AM1161" i="1"/>
  <c r="AL1161" i="1"/>
  <c r="AK1161" i="1"/>
  <c r="AF1161" i="1"/>
  <c r="AE1161" i="1"/>
  <c r="AD1161" i="1"/>
  <c r="AC1161" i="1"/>
  <c r="AB1161" i="1"/>
  <c r="AA1161" i="1"/>
  <c r="Z1161" i="1"/>
  <c r="Y1161" i="1"/>
  <c r="X1161" i="1"/>
  <c r="W1161" i="1"/>
  <c r="V1161" i="1"/>
  <c r="U1161" i="1"/>
  <c r="T1161" i="1"/>
  <c r="S1161" i="1"/>
  <c r="R1161" i="1"/>
  <c r="Q1161" i="1"/>
  <c r="P1161" i="1"/>
  <c r="O1161" i="1"/>
  <c r="N1161" i="1"/>
  <c r="M1161" i="1"/>
  <c r="L1161" i="1"/>
  <c r="K1161" i="1"/>
  <c r="J1161" i="1"/>
  <c r="I1161" i="1"/>
  <c r="BX1161" i="1" s="1"/>
  <c r="BU1160" i="1"/>
  <c r="BT1160" i="1"/>
  <c r="BS1160" i="1"/>
  <c r="BR1160" i="1"/>
  <c r="BD1160" i="1"/>
  <c r="BC1160" i="1"/>
  <c r="AZ1160" i="1"/>
  <c r="AX1160" i="1"/>
  <c r="AV1160" i="1"/>
  <c r="AT1160" i="1"/>
  <c r="AS1160" i="1"/>
  <c r="AR1160" i="1"/>
  <c r="AQ1160" i="1"/>
  <c r="AP1160" i="1"/>
  <c r="AO1160" i="1"/>
  <c r="AN1160" i="1"/>
  <c r="AM1160" i="1"/>
  <c r="AL1160" i="1"/>
  <c r="AK1160" i="1"/>
  <c r="AF1160" i="1"/>
  <c r="AE1160" i="1"/>
  <c r="AD1160" i="1"/>
  <c r="AC1160" i="1"/>
  <c r="AB1160" i="1"/>
  <c r="AA1160" i="1"/>
  <c r="Z1160" i="1"/>
  <c r="Y1160" i="1"/>
  <c r="X1160" i="1"/>
  <c r="W1160" i="1"/>
  <c r="V1160" i="1"/>
  <c r="U1160" i="1"/>
  <c r="T1160" i="1"/>
  <c r="S1160" i="1"/>
  <c r="R1160" i="1"/>
  <c r="Q1160" i="1"/>
  <c r="P1160" i="1"/>
  <c r="O1160" i="1"/>
  <c r="N1160" i="1"/>
  <c r="M1160" i="1"/>
  <c r="L1160" i="1"/>
  <c r="K1160" i="1"/>
  <c r="J1160" i="1"/>
  <c r="I1160" i="1"/>
  <c r="BX1160" i="1" s="1"/>
  <c r="BU1159" i="1"/>
  <c r="BT1159" i="1"/>
  <c r="BS1159" i="1"/>
  <c r="BR1159" i="1"/>
  <c r="BD1159" i="1"/>
  <c r="BC1159" i="1"/>
  <c r="AZ1159" i="1"/>
  <c r="AX1159" i="1"/>
  <c r="AV1159" i="1"/>
  <c r="AT1159" i="1"/>
  <c r="AS1159" i="1"/>
  <c r="AR1159" i="1"/>
  <c r="AQ1159" i="1"/>
  <c r="AP1159" i="1"/>
  <c r="AO1159" i="1"/>
  <c r="AN1159" i="1"/>
  <c r="AM1159" i="1"/>
  <c r="AL1159" i="1"/>
  <c r="AK1159" i="1"/>
  <c r="AF1159" i="1"/>
  <c r="AE1159" i="1"/>
  <c r="AD1159" i="1"/>
  <c r="AC1159" i="1"/>
  <c r="AB1159" i="1"/>
  <c r="AA1159" i="1"/>
  <c r="Z1159" i="1"/>
  <c r="Y1159" i="1"/>
  <c r="X1159" i="1"/>
  <c r="W1159" i="1"/>
  <c r="V1159" i="1"/>
  <c r="U1159" i="1"/>
  <c r="T1159" i="1"/>
  <c r="S1159" i="1"/>
  <c r="R1159" i="1"/>
  <c r="Q1159" i="1"/>
  <c r="P1159" i="1"/>
  <c r="O1159" i="1"/>
  <c r="N1159" i="1"/>
  <c r="M1159" i="1"/>
  <c r="L1159" i="1"/>
  <c r="K1159" i="1"/>
  <c r="J1159" i="1"/>
  <c r="I1159" i="1"/>
  <c r="BX1159" i="1" s="1"/>
  <c r="BU1158" i="1"/>
  <c r="BT1158" i="1"/>
  <c r="BS1158" i="1"/>
  <c r="BR1158" i="1"/>
  <c r="BD1158" i="1"/>
  <c r="BC1158" i="1"/>
  <c r="AZ1158" i="1"/>
  <c r="AX1158" i="1"/>
  <c r="AV1158" i="1"/>
  <c r="AT1158" i="1"/>
  <c r="AS1158" i="1"/>
  <c r="AR1158" i="1"/>
  <c r="AQ1158" i="1"/>
  <c r="AP1158" i="1"/>
  <c r="AO1158" i="1"/>
  <c r="AN1158" i="1"/>
  <c r="AM1158" i="1"/>
  <c r="AL1158" i="1"/>
  <c r="AK1158" i="1"/>
  <c r="AF1158" i="1"/>
  <c r="AE1158" i="1"/>
  <c r="AD1158" i="1"/>
  <c r="AC1158" i="1"/>
  <c r="AB1158" i="1"/>
  <c r="AA1158" i="1"/>
  <c r="Z1158" i="1"/>
  <c r="Y1158" i="1"/>
  <c r="X1158" i="1"/>
  <c r="W1158" i="1"/>
  <c r="V1158" i="1"/>
  <c r="U1158" i="1"/>
  <c r="T1158" i="1"/>
  <c r="S1158" i="1"/>
  <c r="R1158" i="1"/>
  <c r="Q1158" i="1"/>
  <c r="P1158" i="1"/>
  <c r="O1158" i="1"/>
  <c r="N1158" i="1"/>
  <c r="M1158" i="1"/>
  <c r="L1158" i="1"/>
  <c r="K1158" i="1"/>
  <c r="J1158" i="1"/>
  <c r="I1158" i="1"/>
  <c r="BX1158" i="1" s="1"/>
  <c r="BU1157" i="1"/>
  <c r="BT1157" i="1"/>
  <c r="BS1157" i="1"/>
  <c r="BR1157" i="1"/>
  <c r="BD1157" i="1"/>
  <c r="BC1157" i="1"/>
  <c r="AZ1157" i="1"/>
  <c r="AX1157" i="1"/>
  <c r="AV1157" i="1"/>
  <c r="AT1157" i="1"/>
  <c r="AS1157" i="1"/>
  <c r="AR1157" i="1"/>
  <c r="AQ1157" i="1"/>
  <c r="AP1157" i="1"/>
  <c r="AO1157" i="1"/>
  <c r="AN1157" i="1"/>
  <c r="AM1157" i="1"/>
  <c r="AL1157" i="1"/>
  <c r="AK1157" i="1"/>
  <c r="AF1157" i="1"/>
  <c r="AE1157" i="1"/>
  <c r="AD1157" i="1"/>
  <c r="AC1157" i="1"/>
  <c r="AB1157" i="1"/>
  <c r="AA1157" i="1"/>
  <c r="Z1157" i="1"/>
  <c r="Y1157" i="1"/>
  <c r="X1157" i="1"/>
  <c r="W1157" i="1"/>
  <c r="V1157" i="1"/>
  <c r="U1157" i="1"/>
  <c r="T1157" i="1"/>
  <c r="S1157" i="1"/>
  <c r="R1157" i="1"/>
  <c r="Q1157" i="1"/>
  <c r="P1157" i="1"/>
  <c r="O1157" i="1"/>
  <c r="N1157" i="1"/>
  <c r="M1157" i="1"/>
  <c r="L1157" i="1"/>
  <c r="K1157" i="1"/>
  <c r="J1157" i="1"/>
  <c r="I1157" i="1"/>
  <c r="BX1157" i="1" s="1"/>
  <c r="BU1156" i="1"/>
  <c r="BN100" i="17" s="1"/>
  <c r="BT1156" i="1"/>
  <c r="BM100" i="17" s="1"/>
  <c r="BS1156" i="1"/>
  <c r="BL100" i="17" s="1"/>
  <c r="BR1156" i="1"/>
  <c r="BK100" i="17" s="1"/>
  <c r="BD1156" i="1"/>
  <c r="AW100" i="17" s="1"/>
  <c r="BC1156" i="1"/>
  <c r="AV100" i="17" s="1"/>
  <c r="AZ1156" i="1"/>
  <c r="AS100" i="17" s="1"/>
  <c r="AX1156" i="1"/>
  <c r="AQ100" i="17" s="1"/>
  <c r="AV1156" i="1"/>
  <c r="AO100" i="17" s="1"/>
  <c r="AT1156" i="1"/>
  <c r="AS1156" i="1"/>
  <c r="AR1156" i="1"/>
  <c r="AQ1156" i="1"/>
  <c r="AJ100" i="17" s="1"/>
  <c r="AP1156" i="1"/>
  <c r="AO1156" i="1"/>
  <c r="AN1156" i="1"/>
  <c r="AM1156" i="1"/>
  <c r="AF100" i="17" s="1"/>
  <c r="AL1156" i="1"/>
  <c r="AK1156" i="1"/>
  <c r="AF1156" i="1"/>
  <c r="AE1156" i="1"/>
  <c r="X100" i="17" s="1"/>
  <c r="AD1156" i="1"/>
  <c r="AC1156" i="1"/>
  <c r="AB1156" i="1"/>
  <c r="AA1156" i="1"/>
  <c r="T100" i="17" s="1"/>
  <c r="Z1156" i="1"/>
  <c r="Y1156" i="1"/>
  <c r="X1156" i="1"/>
  <c r="W1156" i="1"/>
  <c r="V1156" i="1"/>
  <c r="U1156" i="1"/>
  <c r="T1156" i="1"/>
  <c r="S1156" i="1"/>
  <c r="L100" i="17" s="1"/>
  <c r="R1156" i="1"/>
  <c r="Q1156" i="1"/>
  <c r="P1156" i="1"/>
  <c r="O1156" i="1"/>
  <c r="H100" i="17" s="1"/>
  <c r="N1156" i="1"/>
  <c r="M1156" i="1"/>
  <c r="L1156" i="1"/>
  <c r="K1156" i="1"/>
  <c r="J1156" i="1"/>
  <c r="I1156" i="1"/>
  <c r="BW1156" i="1" s="1"/>
  <c r="BU1155" i="1"/>
  <c r="BT1155" i="1"/>
  <c r="BS1155" i="1"/>
  <c r="BR1155" i="1"/>
  <c r="BD1155" i="1"/>
  <c r="BC1155" i="1"/>
  <c r="AZ1155" i="1"/>
  <c r="AX1155" i="1"/>
  <c r="AV1155" i="1"/>
  <c r="AT1155" i="1"/>
  <c r="AS1155" i="1"/>
  <c r="AR1155" i="1"/>
  <c r="AQ1155" i="1"/>
  <c r="AP1155" i="1"/>
  <c r="AO1155" i="1"/>
  <c r="AN1155" i="1"/>
  <c r="AM1155" i="1"/>
  <c r="AL1155" i="1"/>
  <c r="AK1155" i="1"/>
  <c r="AF1155" i="1"/>
  <c r="AE1155" i="1"/>
  <c r="AD1155" i="1"/>
  <c r="AC1155" i="1"/>
  <c r="AB1155" i="1"/>
  <c r="AA1155" i="1"/>
  <c r="Z1155" i="1"/>
  <c r="Y1155" i="1"/>
  <c r="X1155" i="1"/>
  <c r="W1155" i="1"/>
  <c r="V1155" i="1"/>
  <c r="U1155" i="1"/>
  <c r="T1155" i="1"/>
  <c r="S1155" i="1"/>
  <c r="R1155" i="1"/>
  <c r="Q1155" i="1"/>
  <c r="P1155" i="1"/>
  <c r="O1155" i="1"/>
  <c r="N1155" i="1"/>
  <c r="M1155" i="1"/>
  <c r="L1155" i="1"/>
  <c r="K1155" i="1"/>
  <c r="J1155" i="1"/>
  <c r="I1155" i="1"/>
  <c r="BX1155" i="1" s="1"/>
  <c r="BU1154" i="1"/>
  <c r="BT1154" i="1"/>
  <c r="BS1154" i="1"/>
  <c r="BR1154" i="1"/>
  <c r="BD1154" i="1"/>
  <c r="BC1154" i="1"/>
  <c r="AZ1154" i="1"/>
  <c r="AX1154" i="1"/>
  <c r="AV1154" i="1"/>
  <c r="AT1154" i="1"/>
  <c r="AS1154" i="1"/>
  <c r="AR1154" i="1"/>
  <c r="AQ1154" i="1"/>
  <c r="AP1154" i="1"/>
  <c r="AO1154" i="1"/>
  <c r="AN1154" i="1"/>
  <c r="AM1154" i="1"/>
  <c r="AL1154" i="1"/>
  <c r="AK1154" i="1"/>
  <c r="AF1154" i="1"/>
  <c r="AE1154" i="1"/>
  <c r="AD1154" i="1"/>
  <c r="AC1154" i="1"/>
  <c r="AB1154" i="1"/>
  <c r="AA1154" i="1"/>
  <c r="Z1154" i="1"/>
  <c r="Y1154" i="1"/>
  <c r="X1154" i="1"/>
  <c r="W1154" i="1"/>
  <c r="V1154" i="1"/>
  <c r="U1154" i="1"/>
  <c r="T1154" i="1"/>
  <c r="S1154" i="1"/>
  <c r="R1154" i="1"/>
  <c r="Q1154" i="1"/>
  <c r="P1154" i="1"/>
  <c r="O1154" i="1"/>
  <c r="N1154" i="1"/>
  <c r="M1154" i="1"/>
  <c r="L1154" i="1"/>
  <c r="K1154" i="1"/>
  <c r="J1154" i="1"/>
  <c r="I1154" i="1"/>
  <c r="BX1154" i="1" s="1"/>
  <c r="BU1153" i="1"/>
  <c r="BT1153" i="1"/>
  <c r="BS1153" i="1"/>
  <c r="BR1153" i="1"/>
  <c r="BD1153" i="1"/>
  <c r="BC1153" i="1"/>
  <c r="AZ1153" i="1"/>
  <c r="AX1153" i="1"/>
  <c r="AV1153" i="1"/>
  <c r="AT1153" i="1"/>
  <c r="AS1153" i="1"/>
  <c r="AR1153" i="1"/>
  <c r="AQ1153" i="1"/>
  <c r="AP1153" i="1"/>
  <c r="AO1153" i="1"/>
  <c r="AN1153" i="1"/>
  <c r="AM1153" i="1"/>
  <c r="AL1153" i="1"/>
  <c r="AK1153" i="1"/>
  <c r="AF1153" i="1"/>
  <c r="AE1153" i="1"/>
  <c r="AD1153" i="1"/>
  <c r="AC1153" i="1"/>
  <c r="AB1153" i="1"/>
  <c r="AA1153" i="1"/>
  <c r="Z1153" i="1"/>
  <c r="Y1153" i="1"/>
  <c r="X1153" i="1"/>
  <c r="W1153" i="1"/>
  <c r="V1153" i="1"/>
  <c r="U1153" i="1"/>
  <c r="T1153" i="1"/>
  <c r="BF1153" i="1" s="1"/>
  <c r="S1153" i="1"/>
  <c r="R1153" i="1"/>
  <c r="Q1153" i="1"/>
  <c r="P1153" i="1"/>
  <c r="O1153" i="1"/>
  <c r="N1153" i="1"/>
  <c r="M1153" i="1"/>
  <c r="L1153" i="1"/>
  <c r="K1153" i="1"/>
  <c r="J1153" i="1"/>
  <c r="I1153" i="1"/>
  <c r="BX1153" i="1" s="1"/>
  <c r="BU1152" i="1"/>
  <c r="BT1152" i="1"/>
  <c r="BS1152" i="1"/>
  <c r="BR1152" i="1"/>
  <c r="BD1152" i="1"/>
  <c r="BC1152" i="1"/>
  <c r="AZ1152" i="1"/>
  <c r="AX1152" i="1"/>
  <c r="AV1152" i="1"/>
  <c r="AT1152" i="1"/>
  <c r="AS1152" i="1"/>
  <c r="AR1152" i="1"/>
  <c r="AQ1152" i="1"/>
  <c r="AP1152" i="1"/>
  <c r="AO1152" i="1"/>
  <c r="AN1152" i="1"/>
  <c r="AM1152" i="1"/>
  <c r="AL1152" i="1"/>
  <c r="AK1152" i="1"/>
  <c r="AF1152" i="1"/>
  <c r="AE1152" i="1"/>
  <c r="AD1152" i="1"/>
  <c r="AC1152" i="1"/>
  <c r="AB1152" i="1"/>
  <c r="AA1152" i="1"/>
  <c r="Z1152" i="1"/>
  <c r="Y1152" i="1"/>
  <c r="X1152" i="1"/>
  <c r="W1152" i="1"/>
  <c r="V1152" i="1"/>
  <c r="U1152" i="1"/>
  <c r="T1152" i="1"/>
  <c r="S1152" i="1"/>
  <c r="R1152" i="1"/>
  <c r="Q1152" i="1"/>
  <c r="P1152" i="1"/>
  <c r="O1152" i="1"/>
  <c r="N1152" i="1"/>
  <c r="M1152" i="1"/>
  <c r="L1152" i="1"/>
  <c r="K1152" i="1"/>
  <c r="J1152" i="1"/>
  <c r="I1152" i="1"/>
  <c r="BU1151" i="1"/>
  <c r="BT1151" i="1"/>
  <c r="BS1151" i="1"/>
  <c r="BR1151" i="1"/>
  <c r="BD1151" i="1"/>
  <c r="BC1151" i="1"/>
  <c r="AZ1151" i="1"/>
  <c r="AX1151" i="1"/>
  <c r="AV1151" i="1"/>
  <c r="AT1151" i="1"/>
  <c r="AS1151" i="1"/>
  <c r="AR1151" i="1"/>
  <c r="AQ1151" i="1"/>
  <c r="AP1151" i="1"/>
  <c r="AO1151" i="1"/>
  <c r="AN1151" i="1"/>
  <c r="AM1151" i="1"/>
  <c r="AL1151" i="1"/>
  <c r="AK1151" i="1"/>
  <c r="AF1151" i="1"/>
  <c r="AE1151" i="1"/>
  <c r="AD1151" i="1"/>
  <c r="AC1151" i="1"/>
  <c r="AB1151" i="1"/>
  <c r="AA1151" i="1"/>
  <c r="Z1151" i="1"/>
  <c r="Y1151" i="1"/>
  <c r="X1151" i="1"/>
  <c r="W1151" i="1"/>
  <c r="V1151" i="1"/>
  <c r="U1151" i="1"/>
  <c r="T1151" i="1"/>
  <c r="S1151" i="1"/>
  <c r="R1151" i="1"/>
  <c r="Q1151" i="1"/>
  <c r="P1151" i="1"/>
  <c r="O1151" i="1"/>
  <c r="N1151" i="1"/>
  <c r="M1151" i="1"/>
  <c r="L1151" i="1"/>
  <c r="K1151" i="1"/>
  <c r="J1151" i="1"/>
  <c r="I1151" i="1"/>
  <c r="BU1150" i="1"/>
  <c r="BN99" i="17" s="1"/>
  <c r="BT1150" i="1"/>
  <c r="BM99" i="17" s="1"/>
  <c r="BS1150" i="1"/>
  <c r="BL99" i="17" s="1"/>
  <c r="BR1150" i="1"/>
  <c r="BK99" i="17" s="1"/>
  <c r="BD1150" i="1"/>
  <c r="AW99" i="17" s="1"/>
  <c r="BC1150" i="1"/>
  <c r="AV99" i="17" s="1"/>
  <c r="AZ1150" i="1"/>
  <c r="AS99" i="17" s="1"/>
  <c r="AX1150" i="1"/>
  <c r="AQ99" i="17" s="1"/>
  <c r="AV1150" i="1"/>
  <c r="AO99" i="17" s="1"/>
  <c r="AT1150" i="1"/>
  <c r="AS1150" i="1"/>
  <c r="AL99" i="17" s="1"/>
  <c r="AR1150" i="1"/>
  <c r="AQ1150" i="1"/>
  <c r="AP1150" i="1"/>
  <c r="AO1150" i="1"/>
  <c r="AH99" i="17" s="1"/>
  <c r="AN1150" i="1"/>
  <c r="AM1150" i="1"/>
  <c r="AL1150" i="1"/>
  <c r="AK1150" i="1"/>
  <c r="AF1150" i="1"/>
  <c r="AE1150" i="1"/>
  <c r="AD1150" i="1"/>
  <c r="W99" i="17" s="1"/>
  <c r="AC1150" i="1"/>
  <c r="V99" i="17" s="1"/>
  <c r="AB1150" i="1"/>
  <c r="AA1150" i="1"/>
  <c r="Z1150" i="1"/>
  <c r="Y1150" i="1"/>
  <c r="X1150" i="1"/>
  <c r="W1150" i="1"/>
  <c r="V1150" i="1"/>
  <c r="O99" i="17" s="1"/>
  <c r="U1150" i="1"/>
  <c r="N99" i="17" s="1"/>
  <c r="T1150" i="1"/>
  <c r="S1150" i="1"/>
  <c r="L99" i="17" s="1"/>
  <c r="R1150" i="1"/>
  <c r="K99" i="17" s="1"/>
  <c r="Q1150" i="1"/>
  <c r="J99" i="17" s="1"/>
  <c r="P1150" i="1"/>
  <c r="O1150" i="1"/>
  <c r="H99" i="17" s="1"/>
  <c r="N1150" i="1"/>
  <c r="M1150" i="1"/>
  <c r="L1150" i="1"/>
  <c r="K1150" i="1"/>
  <c r="J1150" i="1"/>
  <c r="C99" i="17" s="1"/>
  <c r="I1150" i="1"/>
  <c r="B99" i="17" s="1"/>
  <c r="BU1149" i="1"/>
  <c r="BT1149" i="1"/>
  <c r="BS1149" i="1"/>
  <c r="BR1149" i="1"/>
  <c r="BD1149" i="1"/>
  <c r="BC1149" i="1"/>
  <c r="AZ1149" i="1"/>
  <c r="AX1149" i="1"/>
  <c r="AV1149" i="1"/>
  <c r="AT1149" i="1"/>
  <c r="AS1149" i="1"/>
  <c r="AR1149" i="1"/>
  <c r="AQ1149" i="1"/>
  <c r="AP1149" i="1"/>
  <c r="AO1149" i="1"/>
  <c r="AN1149" i="1"/>
  <c r="AM1149" i="1"/>
  <c r="AL1149" i="1"/>
  <c r="AK1149" i="1"/>
  <c r="AF1149" i="1"/>
  <c r="AE1149" i="1"/>
  <c r="AD1149" i="1"/>
  <c r="AC1149" i="1"/>
  <c r="AB1149" i="1"/>
  <c r="AA1149" i="1"/>
  <c r="Z1149" i="1"/>
  <c r="Y1149" i="1"/>
  <c r="X1149" i="1"/>
  <c r="W1149" i="1"/>
  <c r="V1149" i="1"/>
  <c r="U1149" i="1"/>
  <c r="T1149" i="1"/>
  <c r="BF1149" i="1" s="1"/>
  <c r="S1149" i="1"/>
  <c r="R1149" i="1"/>
  <c r="Q1149" i="1"/>
  <c r="P1149" i="1"/>
  <c r="O1149" i="1"/>
  <c r="N1149" i="1"/>
  <c r="M1149" i="1"/>
  <c r="L1149" i="1"/>
  <c r="K1149" i="1"/>
  <c r="J1149" i="1"/>
  <c r="I1149" i="1"/>
  <c r="BX1149" i="1" s="1"/>
  <c r="BW1148" i="1"/>
  <c r="BU1148" i="1"/>
  <c r="BT1148" i="1"/>
  <c r="BS1148" i="1"/>
  <c r="BR1148" i="1"/>
  <c r="BD1148" i="1"/>
  <c r="BC1148" i="1"/>
  <c r="AZ1148" i="1"/>
  <c r="AX1148" i="1"/>
  <c r="AV1148" i="1"/>
  <c r="AT1148" i="1"/>
  <c r="AS1148" i="1"/>
  <c r="AR1148" i="1"/>
  <c r="AQ1148" i="1"/>
  <c r="AP1148" i="1"/>
  <c r="AO1148" i="1"/>
  <c r="AN1148" i="1"/>
  <c r="AM1148" i="1"/>
  <c r="AL1148" i="1"/>
  <c r="AK1148" i="1"/>
  <c r="AF1148" i="1"/>
  <c r="AE1148" i="1"/>
  <c r="AD1148" i="1"/>
  <c r="AC1148" i="1"/>
  <c r="AB1148" i="1"/>
  <c r="AA1148" i="1"/>
  <c r="Z1148" i="1"/>
  <c r="Y1148" i="1"/>
  <c r="X1148" i="1"/>
  <c r="W1148" i="1"/>
  <c r="V1148" i="1"/>
  <c r="U1148" i="1"/>
  <c r="T1148" i="1"/>
  <c r="BF1148" i="1" s="1"/>
  <c r="S1148" i="1"/>
  <c r="R1148" i="1"/>
  <c r="Q1148" i="1"/>
  <c r="P1148" i="1"/>
  <c r="O1148" i="1"/>
  <c r="N1148" i="1"/>
  <c r="M1148" i="1"/>
  <c r="L1148" i="1"/>
  <c r="K1148" i="1"/>
  <c r="J1148" i="1"/>
  <c r="I1148" i="1"/>
  <c r="BX1148" i="1" s="1"/>
  <c r="BW1147" i="1"/>
  <c r="BU1147" i="1"/>
  <c r="BT1147" i="1"/>
  <c r="BS1147" i="1"/>
  <c r="BR1147" i="1"/>
  <c r="BD1147" i="1"/>
  <c r="BC1147" i="1"/>
  <c r="AZ1147" i="1"/>
  <c r="AX1147" i="1"/>
  <c r="AV1147" i="1"/>
  <c r="AT1147" i="1"/>
  <c r="AS1147" i="1"/>
  <c r="AR1147" i="1"/>
  <c r="AQ1147" i="1"/>
  <c r="AP1147" i="1"/>
  <c r="AO1147" i="1"/>
  <c r="AN1147" i="1"/>
  <c r="AM1147" i="1"/>
  <c r="AL1147" i="1"/>
  <c r="AK1147" i="1"/>
  <c r="AF1147" i="1"/>
  <c r="AE1147" i="1"/>
  <c r="AD1147" i="1"/>
  <c r="AC1147" i="1"/>
  <c r="AB1147" i="1"/>
  <c r="AA1147" i="1"/>
  <c r="Z1147" i="1"/>
  <c r="Y1147" i="1"/>
  <c r="X1147" i="1"/>
  <c r="W1147" i="1"/>
  <c r="V1147" i="1"/>
  <c r="U1147" i="1"/>
  <c r="T1147" i="1"/>
  <c r="BF1147" i="1" s="1"/>
  <c r="S1147" i="1"/>
  <c r="R1147" i="1"/>
  <c r="Q1147" i="1"/>
  <c r="P1147" i="1"/>
  <c r="O1147" i="1"/>
  <c r="N1147" i="1"/>
  <c r="M1147" i="1"/>
  <c r="L1147" i="1"/>
  <c r="K1147" i="1"/>
  <c r="J1147" i="1"/>
  <c r="I1147" i="1"/>
  <c r="BX1147" i="1" s="1"/>
  <c r="BW1146" i="1"/>
  <c r="BU1146" i="1"/>
  <c r="BT1146" i="1"/>
  <c r="BS1146" i="1"/>
  <c r="BR1146" i="1"/>
  <c r="BD1146" i="1"/>
  <c r="BC1146" i="1"/>
  <c r="AZ1146" i="1"/>
  <c r="AX1146" i="1"/>
  <c r="AV1146" i="1"/>
  <c r="AT1146" i="1"/>
  <c r="AS1146" i="1"/>
  <c r="AR1146" i="1"/>
  <c r="AQ1146" i="1"/>
  <c r="AP1146" i="1"/>
  <c r="AO1146" i="1"/>
  <c r="AN1146" i="1"/>
  <c r="AM1146" i="1"/>
  <c r="AL1146" i="1"/>
  <c r="AK1146" i="1"/>
  <c r="AF1146" i="1"/>
  <c r="AE1146" i="1"/>
  <c r="AD1146" i="1"/>
  <c r="AC1146" i="1"/>
  <c r="AB1146" i="1"/>
  <c r="AA1146" i="1"/>
  <c r="Z1146" i="1"/>
  <c r="Y1146" i="1"/>
  <c r="X1146" i="1"/>
  <c r="W1146" i="1"/>
  <c r="V1146" i="1"/>
  <c r="U1146" i="1"/>
  <c r="T1146" i="1"/>
  <c r="BF1146" i="1" s="1"/>
  <c r="S1146" i="1"/>
  <c r="R1146" i="1"/>
  <c r="Q1146" i="1"/>
  <c r="P1146" i="1"/>
  <c r="O1146" i="1"/>
  <c r="N1146" i="1"/>
  <c r="M1146" i="1"/>
  <c r="L1146" i="1"/>
  <c r="K1146" i="1"/>
  <c r="J1146" i="1"/>
  <c r="I1146" i="1"/>
  <c r="BX1146" i="1" s="1"/>
  <c r="BW1145" i="1"/>
  <c r="BU1145" i="1"/>
  <c r="BT1145" i="1"/>
  <c r="BS1145" i="1"/>
  <c r="BR1145" i="1"/>
  <c r="BD1145" i="1"/>
  <c r="BC1145" i="1"/>
  <c r="AZ1145" i="1"/>
  <c r="AX1145" i="1"/>
  <c r="AV1145" i="1"/>
  <c r="AT1145" i="1"/>
  <c r="AS1145" i="1"/>
  <c r="AR1145" i="1"/>
  <c r="AQ1145" i="1"/>
  <c r="AP1145" i="1"/>
  <c r="AO1145" i="1"/>
  <c r="AN1145" i="1"/>
  <c r="AM1145" i="1"/>
  <c r="AL1145" i="1"/>
  <c r="AK1145" i="1"/>
  <c r="AF1145" i="1"/>
  <c r="AE1145" i="1"/>
  <c r="AD1145" i="1"/>
  <c r="AC1145" i="1"/>
  <c r="AB1145" i="1"/>
  <c r="AA1145" i="1"/>
  <c r="Z1145" i="1"/>
  <c r="Y1145" i="1"/>
  <c r="X1145" i="1"/>
  <c r="W1145" i="1"/>
  <c r="V1145" i="1"/>
  <c r="U1145" i="1"/>
  <c r="T1145" i="1"/>
  <c r="BF1145" i="1" s="1"/>
  <c r="S1145" i="1"/>
  <c r="R1145" i="1"/>
  <c r="Q1145" i="1"/>
  <c r="P1145" i="1"/>
  <c r="O1145" i="1"/>
  <c r="N1145" i="1"/>
  <c r="M1145" i="1"/>
  <c r="L1145" i="1"/>
  <c r="K1145" i="1"/>
  <c r="J1145" i="1"/>
  <c r="I1145" i="1"/>
  <c r="BX1145" i="1" s="1"/>
  <c r="BW1144" i="1"/>
  <c r="BU1144" i="1"/>
  <c r="BT1144" i="1"/>
  <c r="BS1144" i="1"/>
  <c r="BR1144" i="1"/>
  <c r="BD1144" i="1"/>
  <c r="BC1144" i="1"/>
  <c r="AZ1144" i="1"/>
  <c r="AX1144" i="1"/>
  <c r="AV1144" i="1"/>
  <c r="AT1144" i="1"/>
  <c r="AS1144" i="1"/>
  <c r="AR1144" i="1"/>
  <c r="AQ1144" i="1"/>
  <c r="AP1144" i="1"/>
  <c r="AO1144" i="1"/>
  <c r="AN1144" i="1"/>
  <c r="AM1144" i="1"/>
  <c r="AL1144" i="1"/>
  <c r="AK1144" i="1"/>
  <c r="AF1144" i="1"/>
  <c r="AE1144" i="1"/>
  <c r="AD1144" i="1"/>
  <c r="AC1144" i="1"/>
  <c r="AB1144" i="1"/>
  <c r="AA1144" i="1"/>
  <c r="Z1144" i="1"/>
  <c r="Y1144" i="1"/>
  <c r="X1144" i="1"/>
  <c r="W1144" i="1"/>
  <c r="V1144" i="1"/>
  <c r="U1144" i="1"/>
  <c r="T1144" i="1"/>
  <c r="BF1144" i="1" s="1"/>
  <c r="S1144" i="1"/>
  <c r="R1144" i="1"/>
  <c r="Q1144" i="1"/>
  <c r="P1144" i="1"/>
  <c r="O1144" i="1"/>
  <c r="N1144" i="1"/>
  <c r="M1144" i="1"/>
  <c r="L1144" i="1"/>
  <c r="K1144" i="1"/>
  <c r="J1144" i="1"/>
  <c r="I1144" i="1"/>
  <c r="BX1144" i="1" s="1"/>
  <c r="BU1143" i="1"/>
  <c r="BT1143" i="1"/>
  <c r="BS1143" i="1"/>
  <c r="BR1143" i="1"/>
  <c r="BD1143" i="1"/>
  <c r="BC1143" i="1"/>
  <c r="AZ1143" i="1"/>
  <c r="AX1143" i="1"/>
  <c r="AV1143" i="1"/>
  <c r="AT1143" i="1"/>
  <c r="AS1143" i="1"/>
  <c r="AR1143" i="1"/>
  <c r="AQ1143" i="1"/>
  <c r="AP1143" i="1"/>
  <c r="AO1143" i="1"/>
  <c r="AN1143" i="1"/>
  <c r="AM1143" i="1"/>
  <c r="AL1143" i="1"/>
  <c r="AK1143" i="1"/>
  <c r="AF1143" i="1"/>
  <c r="AE1143" i="1"/>
  <c r="AD1143" i="1"/>
  <c r="AC1143" i="1"/>
  <c r="AB1143" i="1"/>
  <c r="AA1143" i="1"/>
  <c r="Z1143" i="1"/>
  <c r="Y1143" i="1"/>
  <c r="X1143" i="1"/>
  <c r="W1143" i="1"/>
  <c r="V1143" i="1"/>
  <c r="U1143" i="1"/>
  <c r="T1143" i="1"/>
  <c r="S1143" i="1"/>
  <c r="R1143" i="1"/>
  <c r="Q1143" i="1"/>
  <c r="P1143" i="1"/>
  <c r="O1143" i="1"/>
  <c r="N1143" i="1"/>
  <c r="M1143" i="1"/>
  <c r="L1143" i="1"/>
  <c r="K1143" i="1"/>
  <c r="J1143" i="1"/>
  <c r="I1143" i="1"/>
  <c r="BX1143" i="1" s="1"/>
  <c r="BW1142" i="1"/>
  <c r="BU1142" i="1"/>
  <c r="BT1142" i="1"/>
  <c r="BS1142" i="1"/>
  <c r="BR1142" i="1"/>
  <c r="BD1142" i="1"/>
  <c r="BC1142" i="1"/>
  <c r="AZ1142" i="1"/>
  <c r="AX1142" i="1"/>
  <c r="AV1142" i="1"/>
  <c r="AT1142" i="1"/>
  <c r="AS1142" i="1"/>
  <c r="AR1142" i="1"/>
  <c r="AQ1142" i="1"/>
  <c r="AP1142" i="1"/>
  <c r="AO1142" i="1"/>
  <c r="AN1142" i="1"/>
  <c r="AM1142" i="1"/>
  <c r="AL1142" i="1"/>
  <c r="AK1142" i="1"/>
  <c r="AF1142" i="1"/>
  <c r="AE1142" i="1"/>
  <c r="AD1142" i="1"/>
  <c r="AC1142" i="1"/>
  <c r="AB1142" i="1"/>
  <c r="AA1142" i="1"/>
  <c r="Z1142" i="1"/>
  <c r="Y1142" i="1"/>
  <c r="X1142" i="1"/>
  <c r="W1142" i="1"/>
  <c r="V1142" i="1"/>
  <c r="U1142" i="1"/>
  <c r="T1142" i="1"/>
  <c r="S1142" i="1"/>
  <c r="R1142" i="1"/>
  <c r="Q1142" i="1"/>
  <c r="P1142" i="1"/>
  <c r="O1142" i="1"/>
  <c r="N1142" i="1"/>
  <c r="M1142" i="1"/>
  <c r="L1142" i="1"/>
  <c r="K1142" i="1"/>
  <c r="J1142" i="1"/>
  <c r="I1142" i="1"/>
  <c r="BX1142" i="1" s="1"/>
  <c r="BW1141" i="1"/>
  <c r="BU1141" i="1"/>
  <c r="BT1141" i="1"/>
  <c r="BS1141" i="1"/>
  <c r="BR1141" i="1"/>
  <c r="BD1141" i="1"/>
  <c r="BC1141" i="1"/>
  <c r="AZ1141" i="1"/>
  <c r="AX1141" i="1"/>
  <c r="AV1141" i="1"/>
  <c r="AT1141" i="1"/>
  <c r="AS1141" i="1"/>
  <c r="AR1141" i="1"/>
  <c r="AQ1141" i="1"/>
  <c r="AP1141" i="1"/>
  <c r="AO1141" i="1"/>
  <c r="AN1141" i="1"/>
  <c r="AM1141" i="1"/>
  <c r="AL1141" i="1"/>
  <c r="AK1141" i="1"/>
  <c r="AF1141" i="1"/>
  <c r="AE1141" i="1"/>
  <c r="AD1141" i="1"/>
  <c r="AC1141" i="1"/>
  <c r="AB1141" i="1"/>
  <c r="AA1141" i="1"/>
  <c r="Z1141" i="1"/>
  <c r="Y1141" i="1"/>
  <c r="X1141" i="1"/>
  <c r="W1141" i="1"/>
  <c r="V1141" i="1"/>
  <c r="U1141" i="1"/>
  <c r="T1141" i="1"/>
  <c r="S1141" i="1"/>
  <c r="R1141" i="1"/>
  <c r="Q1141" i="1"/>
  <c r="P1141" i="1"/>
  <c r="O1141" i="1"/>
  <c r="N1141" i="1"/>
  <c r="M1141" i="1"/>
  <c r="L1141" i="1"/>
  <c r="K1141" i="1"/>
  <c r="J1141" i="1"/>
  <c r="I1141" i="1"/>
  <c r="BX1141" i="1" s="1"/>
  <c r="BW1140" i="1"/>
  <c r="BU1140" i="1"/>
  <c r="BT1140" i="1"/>
  <c r="BS1140" i="1"/>
  <c r="BR1140" i="1"/>
  <c r="BD1140" i="1"/>
  <c r="BC1140" i="1"/>
  <c r="AZ1140" i="1"/>
  <c r="AX1140" i="1"/>
  <c r="AV1140" i="1"/>
  <c r="AT1140" i="1"/>
  <c r="AS1140" i="1"/>
  <c r="AR1140" i="1"/>
  <c r="AQ1140" i="1"/>
  <c r="AP1140" i="1"/>
  <c r="AO1140" i="1"/>
  <c r="AN1140" i="1"/>
  <c r="AM1140" i="1"/>
  <c r="AL1140" i="1"/>
  <c r="AK1140" i="1"/>
  <c r="AF1140" i="1"/>
  <c r="AE1140" i="1"/>
  <c r="AD1140" i="1"/>
  <c r="AC1140" i="1"/>
  <c r="AB1140" i="1"/>
  <c r="AA1140" i="1"/>
  <c r="Z1140" i="1"/>
  <c r="Y1140" i="1"/>
  <c r="X1140" i="1"/>
  <c r="W1140" i="1"/>
  <c r="V1140" i="1"/>
  <c r="U1140" i="1"/>
  <c r="T1140" i="1"/>
  <c r="S1140" i="1"/>
  <c r="R1140" i="1"/>
  <c r="Q1140" i="1"/>
  <c r="P1140" i="1"/>
  <c r="O1140" i="1"/>
  <c r="N1140" i="1"/>
  <c r="M1140" i="1"/>
  <c r="L1140" i="1"/>
  <c r="K1140" i="1"/>
  <c r="J1140" i="1"/>
  <c r="I1140" i="1"/>
  <c r="BX1140" i="1" s="1"/>
  <c r="BW1139" i="1"/>
  <c r="BU1139" i="1"/>
  <c r="BT1139" i="1"/>
  <c r="BS1139" i="1"/>
  <c r="BR1139" i="1"/>
  <c r="BD1139" i="1"/>
  <c r="BC1139" i="1"/>
  <c r="AZ1139" i="1"/>
  <c r="AX1139" i="1"/>
  <c r="AV1139" i="1"/>
  <c r="AT1139" i="1"/>
  <c r="AS1139" i="1"/>
  <c r="AR1139" i="1"/>
  <c r="AQ1139" i="1"/>
  <c r="AP1139" i="1"/>
  <c r="AO1139" i="1"/>
  <c r="AN1139" i="1"/>
  <c r="AM1139" i="1"/>
  <c r="AL1139" i="1"/>
  <c r="AK1139" i="1"/>
  <c r="AF1139" i="1"/>
  <c r="AE1139" i="1"/>
  <c r="AD1139" i="1"/>
  <c r="AC1139" i="1"/>
  <c r="AB1139" i="1"/>
  <c r="AA1139" i="1"/>
  <c r="Z1139" i="1"/>
  <c r="Y1139" i="1"/>
  <c r="X1139" i="1"/>
  <c r="W1139" i="1"/>
  <c r="V1139" i="1"/>
  <c r="U1139" i="1"/>
  <c r="T1139" i="1"/>
  <c r="S1139" i="1"/>
  <c r="R1139" i="1"/>
  <c r="Q1139" i="1"/>
  <c r="P1139" i="1"/>
  <c r="O1139" i="1"/>
  <c r="N1139" i="1"/>
  <c r="M1139" i="1"/>
  <c r="L1139" i="1"/>
  <c r="K1139" i="1"/>
  <c r="J1139" i="1"/>
  <c r="I1139" i="1"/>
  <c r="BX1139" i="1" s="1"/>
  <c r="BW1138" i="1"/>
  <c r="BU1138" i="1"/>
  <c r="BT1138" i="1"/>
  <c r="BS1138" i="1"/>
  <c r="BR1138" i="1"/>
  <c r="BD1138" i="1"/>
  <c r="BC1138" i="1"/>
  <c r="AZ1138" i="1"/>
  <c r="AX1138" i="1"/>
  <c r="AV1138" i="1"/>
  <c r="AT1138" i="1"/>
  <c r="AS1138" i="1"/>
  <c r="AR1138" i="1"/>
  <c r="AQ1138" i="1"/>
  <c r="AP1138" i="1"/>
  <c r="AO1138" i="1"/>
  <c r="AN1138" i="1"/>
  <c r="AM1138" i="1"/>
  <c r="AL1138" i="1"/>
  <c r="AK1138" i="1"/>
  <c r="AF1138" i="1"/>
  <c r="AE1138" i="1"/>
  <c r="AD1138" i="1"/>
  <c r="AC1138" i="1"/>
  <c r="AB1138" i="1"/>
  <c r="AA1138" i="1"/>
  <c r="Z1138" i="1"/>
  <c r="Y1138" i="1"/>
  <c r="X1138" i="1"/>
  <c r="W1138" i="1"/>
  <c r="V1138" i="1"/>
  <c r="U1138" i="1"/>
  <c r="T1138" i="1"/>
  <c r="S1138" i="1"/>
  <c r="R1138" i="1"/>
  <c r="Q1138" i="1"/>
  <c r="P1138" i="1"/>
  <c r="O1138" i="1"/>
  <c r="N1138" i="1"/>
  <c r="M1138" i="1"/>
  <c r="L1138" i="1"/>
  <c r="K1138" i="1"/>
  <c r="J1138" i="1"/>
  <c r="I1138" i="1"/>
  <c r="BX1138" i="1" s="1"/>
  <c r="BW1137" i="1"/>
  <c r="BU1137" i="1"/>
  <c r="BT1137" i="1"/>
  <c r="BS1137" i="1"/>
  <c r="BR1137" i="1"/>
  <c r="BD1137" i="1"/>
  <c r="BC1137" i="1"/>
  <c r="AZ1137" i="1"/>
  <c r="AX1137" i="1"/>
  <c r="AV1137" i="1"/>
  <c r="AT1137" i="1"/>
  <c r="AS1137" i="1"/>
  <c r="AR1137" i="1"/>
  <c r="AQ1137" i="1"/>
  <c r="AP1137" i="1"/>
  <c r="AO1137" i="1"/>
  <c r="AN1137" i="1"/>
  <c r="AM1137" i="1"/>
  <c r="AL1137" i="1"/>
  <c r="AK1137" i="1"/>
  <c r="AF1137" i="1"/>
  <c r="AE1137" i="1"/>
  <c r="AD1137" i="1"/>
  <c r="AC1137" i="1"/>
  <c r="AB1137" i="1"/>
  <c r="AA1137" i="1"/>
  <c r="Z1137" i="1"/>
  <c r="Y1137" i="1"/>
  <c r="X1137" i="1"/>
  <c r="W1137" i="1"/>
  <c r="V1137" i="1"/>
  <c r="U1137" i="1"/>
  <c r="T1137" i="1"/>
  <c r="S1137" i="1"/>
  <c r="R1137" i="1"/>
  <c r="Q1137" i="1"/>
  <c r="P1137" i="1"/>
  <c r="O1137" i="1"/>
  <c r="N1137" i="1"/>
  <c r="M1137" i="1"/>
  <c r="L1137" i="1"/>
  <c r="K1137" i="1"/>
  <c r="J1137" i="1"/>
  <c r="I1137" i="1"/>
  <c r="BX1137" i="1" s="1"/>
  <c r="BW1136" i="1"/>
  <c r="BU1136" i="1"/>
  <c r="BT1136" i="1"/>
  <c r="BS1136" i="1"/>
  <c r="BR1136" i="1"/>
  <c r="BD1136" i="1"/>
  <c r="BC1136" i="1"/>
  <c r="AZ1136" i="1"/>
  <c r="AX1136" i="1"/>
  <c r="AV1136" i="1"/>
  <c r="AT1136" i="1"/>
  <c r="AS1136" i="1"/>
  <c r="AR1136" i="1"/>
  <c r="AQ1136" i="1"/>
  <c r="AP1136" i="1"/>
  <c r="AO1136" i="1"/>
  <c r="AN1136" i="1"/>
  <c r="AM1136" i="1"/>
  <c r="AL1136" i="1"/>
  <c r="AK1136" i="1"/>
  <c r="AF1136" i="1"/>
  <c r="AE1136" i="1"/>
  <c r="AD1136" i="1"/>
  <c r="AC1136" i="1"/>
  <c r="AB1136" i="1"/>
  <c r="AA1136" i="1"/>
  <c r="Z1136" i="1"/>
  <c r="Y1136" i="1"/>
  <c r="X1136" i="1"/>
  <c r="W1136" i="1"/>
  <c r="V1136" i="1"/>
  <c r="U1136" i="1"/>
  <c r="T1136" i="1"/>
  <c r="S1136" i="1"/>
  <c r="R1136" i="1"/>
  <c r="Q1136" i="1"/>
  <c r="P1136" i="1"/>
  <c r="O1136" i="1"/>
  <c r="N1136" i="1"/>
  <c r="M1136" i="1"/>
  <c r="L1136" i="1"/>
  <c r="K1136" i="1"/>
  <c r="J1136" i="1"/>
  <c r="I1136" i="1"/>
  <c r="BX1136" i="1" s="1"/>
  <c r="BW1135" i="1"/>
  <c r="BU1135" i="1"/>
  <c r="BT1135" i="1"/>
  <c r="BS1135" i="1"/>
  <c r="BR1135" i="1"/>
  <c r="BD1135" i="1"/>
  <c r="BC1135" i="1"/>
  <c r="AZ1135" i="1"/>
  <c r="AX1135" i="1"/>
  <c r="AV1135" i="1"/>
  <c r="AT1135" i="1"/>
  <c r="AS1135" i="1"/>
  <c r="AR1135" i="1"/>
  <c r="AQ1135" i="1"/>
  <c r="AP1135" i="1"/>
  <c r="AO1135" i="1"/>
  <c r="AN1135" i="1"/>
  <c r="AM1135" i="1"/>
  <c r="AL1135" i="1"/>
  <c r="AK1135" i="1"/>
  <c r="AF1135" i="1"/>
  <c r="AE1135" i="1"/>
  <c r="AD1135" i="1"/>
  <c r="AC1135" i="1"/>
  <c r="AB1135" i="1"/>
  <c r="AA1135" i="1"/>
  <c r="Z1135" i="1"/>
  <c r="Y1135" i="1"/>
  <c r="X1135" i="1"/>
  <c r="W1135" i="1"/>
  <c r="V1135" i="1"/>
  <c r="U1135" i="1"/>
  <c r="T1135" i="1"/>
  <c r="S1135" i="1"/>
  <c r="R1135" i="1"/>
  <c r="Q1135" i="1"/>
  <c r="P1135" i="1"/>
  <c r="O1135" i="1"/>
  <c r="N1135" i="1"/>
  <c r="M1135" i="1"/>
  <c r="L1135" i="1"/>
  <c r="K1135" i="1"/>
  <c r="J1135" i="1"/>
  <c r="I1135" i="1"/>
  <c r="BX1135" i="1" s="1"/>
  <c r="BW1134" i="1"/>
  <c r="BU1134" i="1"/>
  <c r="BT1134" i="1"/>
  <c r="BS1134" i="1"/>
  <c r="BR1134" i="1"/>
  <c r="BD1134" i="1"/>
  <c r="BC1134" i="1"/>
  <c r="AZ1134" i="1"/>
  <c r="AX1134" i="1"/>
  <c r="AV1134" i="1"/>
  <c r="AT1134" i="1"/>
  <c r="AS1134" i="1"/>
  <c r="AR1134" i="1"/>
  <c r="AQ1134" i="1"/>
  <c r="AP1134" i="1"/>
  <c r="AO1134" i="1"/>
  <c r="AN1134" i="1"/>
  <c r="AM1134" i="1"/>
  <c r="AL1134" i="1"/>
  <c r="AK1134" i="1"/>
  <c r="AF1134" i="1"/>
  <c r="AE1134" i="1"/>
  <c r="AD1134" i="1"/>
  <c r="AC1134" i="1"/>
  <c r="AB1134" i="1"/>
  <c r="AA1134" i="1"/>
  <c r="Z1134" i="1"/>
  <c r="Y1134" i="1"/>
  <c r="X1134" i="1"/>
  <c r="W1134" i="1"/>
  <c r="V1134" i="1"/>
  <c r="U1134" i="1"/>
  <c r="T1134" i="1"/>
  <c r="S1134" i="1"/>
  <c r="R1134" i="1"/>
  <c r="Q1134" i="1"/>
  <c r="P1134" i="1"/>
  <c r="O1134" i="1"/>
  <c r="N1134" i="1"/>
  <c r="M1134" i="1"/>
  <c r="L1134" i="1"/>
  <c r="K1134" i="1"/>
  <c r="J1134" i="1"/>
  <c r="I1134" i="1"/>
  <c r="BX1134" i="1" s="1"/>
  <c r="BW1133" i="1"/>
  <c r="BU1133" i="1"/>
  <c r="BT1133" i="1"/>
  <c r="BS1133" i="1"/>
  <c r="BR1133" i="1"/>
  <c r="BD1133" i="1"/>
  <c r="BC1133" i="1"/>
  <c r="AZ1133" i="1"/>
  <c r="AX1133" i="1"/>
  <c r="AV1133" i="1"/>
  <c r="AT1133" i="1"/>
  <c r="AS1133" i="1"/>
  <c r="AR1133" i="1"/>
  <c r="AQ1133" i="1"/>
  <c r="AP1133" i="1"/>
  <c r="AO1133" i="1"/>
  <c r="AN1133" i="1"/>
  <c r="AM1133" i="1"/>
  <c r="AL1133" i="1"/>
  <c r="AK1133" i="1"/>
  <c r="AF1133" i="1"/>
  <c r="AE1133" i="1"/>
  <c r="AD1133" i="1"/>
  <c r="AC1133" i="1"/>
  <c r="AB1133" i="1"/>
  <c r="AA1133" i="1"/>
  <c r="Z1133" i="1"/>
  <c r="Y1133" i="1"/>
  <c r="X1133" i="1"/>
  <c r="W1133" i="1"/>
  <c r="V1133" i="1"/>
  <c r="U1133" i="1"/>
  <c r="T1133" i="1"/>
  <c r="S1133" i="1"/>
  <c r="R1133" i="1"/>
  <c r="Q1133" i="1"/>
  <c r="P1133" i="1"/>
  <c r="O1133" i="1"/>
  <c r="N1133" i="1"/>
  <c r="M1133" i="1"/>
  <c r="L1133" i="1"/>
  <c r="K1133" i="1"/>
  <c r="J1133" i="1"/>
  <c r="I1133" i="1"/>
  <c r="BX1133" i="1" s="1"/>
  <c r="BW1132" i="1"/>
  <c r="BU1132" i="1"/>
  <c r="BT1132" i="1"/>
  <c r="BS1132" i="1"/>
  <c r="BR1132" i="1"/>
  <c r="BD1132" i="1"/>
  <c r="BC1132" i="1"/>
  <c r="AZ1132" i="1"/>
  <c r="AX1132" i="1"/>
  <c r="AV1132" i="1"/>
  <c r="AT1132" i="1"/>
  <c r="AS1132" i="1"/>
  <c r="AR1132" i="1"/>
  <c r="AQ1132" i="1"/>
  <c r="AP1132" i="1"/>
  <c r="AO1132" i="1"/>
  <c r="AN1132" i="1"/>
  <c r="AM1132" i="1"/>
  <c r="AL1132" i="1"/>
  <c r="AK1132" i="1"/>
  <c r="AF1132" i="1"/>
  <c r="AE1132" i="1"/>
  <c r="AD1132" i="1"/>
  <c r="AC1132" i="1"/>
  <c r="AB1132" i="1"/>
  <c r="AA1132" i="1"/>
  <c r="Z1132" i="1"/>
  <c r="Y1132" i="1"/>
  <c r="X1132" i="1"/>
  <c r="W1132" i="1"/>
  <c r="V1132" i="1"/>
  <c r="U1132" i="1"/>
  <c r="T1132" i="1"/>
  <c r="S1132" i="1"/>
  <c r="R1132" i="1"/>
  <c r="Q1132" i="1"/>
  <c r="P1132" i="1"/>
  <c r="O1132" i="1"/>
  <c r="N1132" i="1"/>
  <c r="M1132" i="1"/>
  <c r="L1132" i="1"/>
  <c r="K1132" i="1"/>
  <c r="J1132" i="1"/>
  <c r="I1132" i="1"/>
  <c r="BX1132" i="1" s="1"/>
  <c r="BW1131" i="1"/>
  <c r="BU1131" i="1"/>
  <c r="BT1131" i="1"/>
  <c r="BS1131" i="1"/>
  <c r="BR1131" i="1"/>
  <c r="BD1131" i="1"/>
  <c r="BC1131" i="1"/>
  <c r="AZ1131" i="1"/>
  <c r="AX1131" i="1"/>
  <c r="AV1131" i="1"/>
  <c r="AT1131" i="1"/>
  <c r="AS1131" i="1"/>
  <c r="AR1131" i="1"/>
  <c r="AQ1131" i="1"/>
  <c r="AP1131" i="1"/>
  <c r="AO1131" i="1"/>
  <c r="AN1131" i="1"/>
  <c r="AM1131" i="1"/>
  <c r="AL1131" i="1"/>
  <c r="AK1131" i="1"/>
  <c r="AF1131" i="1"/>
  <c r="AE1131" i="1"/>
  <c r="AD1131" i="1"/>
  <c r="AC1131" i="1"/>
  <c r="AB1131" i="1"/>
  <c r="AA1131" i="1"/>
  <c r="Z1131" i="1"/>
  <c r="Y1131" i="1"/>
  <c r="X1131" i="1"/>
  <c r="W1131" i="1"/>
  <c r="V1131" i="1"/>
  <c r="U1131" i="1"/>
  <c r="T1131" i="1"/>
  <c r="S1131" i="1"/>
  <c r="R1131" i="1"/>
  <c r="Q1131" i="1"/>
  <c r="P1131" i="1"/>
  <c r="O1131" i="1"/>
  <c r="N1131" i="1"/>
  <c r="M1131" i="1"/>
  <c r="L1131" i="1"/>
  <c r="K1131" i="1"/>
  <c r="J1131" i="1"/>
  <c r="I1131" i="1"/>
  <c r="BX1131" i="1" s="1"/>
  <c r="BW1130" i="1"/>
  <c r="BU1130" i="1"/>
  <c r="BT1130" i="1"/>
  <c r="BS1130" i="1"/>
  <c r="BR1130" i="1"/>
  <c r="BD1130" i="1"/>
  <c r="BC1130" i="1"/>
  <c r="AZ1130" i="1"/>
  <c r="AX1130" i="1"/>
  <c r="AV1130" i="1"/>
  <c r="AT1130" i="1"/>
  <c r="AS1130" i="1"/>
  <c r="AR1130" i="1"/>
  <c r="AQ1130" i="1"/>
  <c r="AP1130" i="1"/>
  <c r="AO1130" i="1"/>
  <c r="AN1130" i="1"/>
  <c r="AM1130" i="1"/>
  <c r="AL1130" i="1"/>
  <c r="AK1130" i="1"/>
  <c r="AF1130" i="1"/>
  <c r="AE1130" i="1"/>
  <c r="AD1130" i="1"/>
  <c r="AC1130" i="1"/>
  <c r="AB1130" i="1"/>
  <c r="AA1130" i="1"/>
  <c r="Z1130" i="1"/>
  <c r="Y1130" i="1"/>
  <c r="X1130" i="1"/>
  <c r="W1130" i="1"/>
  <c r="V1130" i="1"/>
  <c r="U1130" i="1"/>
  <c r="T1130" i="1"/>
  <c r="S1130" i="1"/>
  <c r="R1130" i="1"/>
  <c r="Q1130" i="1"/>
  <c r="P1130" i="1"/>
  <c r="O1130" i="1"/>
  <c r="N1130" i="1"/>
  <c r="M1130" i="1"/>
  <c r="L1130" i="1"/>
  <c r="K1130" i="1"/>
  <c r="J1130" i="1"/>
  <c r="I1130" i="1"/>
  <c r="BX1130" i="1" s="1"/>
  <c r="BU1129" i="1"/>
  <c r="BT1129" i="1"/>
  <c r="BS1129" i="1"/>
  <c r="BR1129" i="1"/>
  <c r="BD1129" i="1"/>
  <c r="BC1129" i="1"/>
  <c r="AZ1129" i="1"/>
  <c r="AX1129" i="1"/>
  <c r="AV1129" i="1"/>
  <c r="AT1129" i="1"/>
  <c r="AS1129" i="1"/>
  <c r="AR1129" i="1"/>
  <c r="AQ1129" i="1"/>
  <c r="AP1129" i="1"/>
  <c r="AO1129" i="1"/>
  <c r="AN1129" i="1"/>
  <c r="AM1129" i="1"/>
  <c r="AL1129" i="1"/>
  <c r="AK1129" i="1"/>
  <c r="AF1129" i="1"/>
  <c r="AE1129" i="1"/>
  <c r="AD1129" i="1"/>
  <c r="AC1129" i="1"/>
  <c r="AB1129" i="1"/>
  <c r="AA1129" i="1"/>
  <c r="Z1129" i="1"/>
  <c r="Y1129" i="1"/>
  <c r="X1129" i="1"/>
  <c r="W1129" i="1"/>
  <c r="V1129" i="1"/>
  <c r="U1129" i="1"/>
  <c r="T1129" i="1"/>
  <c r="S1129" i="1"/>
  <c r="R1129" i="1"/>
  <c r="Q1129" i="1"/>
  <c r="P1129" i="1"/>
  <c r="O1129" i="1"/>
  <c r="N1129" i="1"/>
  <c r="M1129" i="1"/>
  <c r="L1129" i="1"/>
  <c r="K1129" i="1"/>
  <c r="J1129" i="1"/>
  <c r="I1129" i="1"/>
  <c r="BU1128" i="1"/>
  <c r="BT1128" i="1"/>
  <c r="BS1128" i="1"/>
  <c r="BR1128" i="1"/>
  <c r="BD1128" i="1"/>
  <c r="BC1128" i="1"/>
  <c r="AZ1128" i="1"/>
  <c r="AX1128" i="1"/>
  <c r="AV1128" i="1"/>
  <c r="AT1128" i="1"/>
  <c r="AS1128" i="1"/>
  <c r="AR1128" i="1"/>
  <c r="AQ1128" i="1"/>
  <c r="AP1128" i="1"/>
  <c r="AO1128" i="1"/>
  <c r="AN1128" i="1"/>
  <c r="AM1128" i="1"/>
  <c r="AL1128" i="1"/>
  <c r="AK1128" i="1"/>
  <c r="AF1128" i="1"/>
  <c r="AE1128" i="1"/>
  <c r="AD1128" i="1"/>
  <c r="AC1128" i="1"/>
  <c r="AB1128" i="1"/>
  <c r="AA1128" i="1"/>
  <c r="Z1128" i="1"/>
  <c r="Y1128" i="1"/>
  <c r="X1128" i="1"/>
  <c r="W1128" i="1"/>
  <c r="V1128" i="1"/>
  <c r="U1128" i="1"/>
  <c r="T1128" i="1"/>
  <c r="BF1128" i="1" s="1"/>
  <c r="S1128" i="1"/>
  <c r="R1128" i="1"/>
  <c r="Q1128" i="1"/>
  <c r="P1128" i="1"/>
  <c r="O1128" i="1"/>
  <c r="N1128" i="1"/>
  <c r="M1128" i="1"/>
  <c r="L1128" i="1"/>
  <c r="K1128" i="1"/>
  <c r="J1128" i="1"/>
  <c r="I1128" i="1"/>
  <c r="BU1127" i="1"/>
  <c r="BT1127" i="1"/>
  <c r="BS1127" i="1"/>
  <c r="BR1127" i="1"/>
  <c r="BD1127" i="1"/>
  <c r="BC1127" i="1"/>
  <c r="AZ1127" i="1"/>
  <c r="AX1127" i="1"/>
  <c r="AV1127" i="1"/>
  <c r="AT1127" i="1"/>
  <c r="AS1127" i="1"/>
  <c r="AR1127" i="1"/>
  <c r="AQ1127" i="1"/>
  <c r="AP1127" i="1"/>
  <c r="AO1127" i="1"/>
  <c r="AN1127" i="1"/>
  <c r="AM1127" i="1"/>
  <c r="AL1127" i="1"/>
  <c r="AK1127" i="1"/>
  <c r="AF1127" i="1"/>
  <c r="AE1127" i="1"/>
  <c r="AD1127" i="1"/>
  <c r="AC1127" i="1"/>
  <c r="AB1127" i="1"/>
  <c r="AA1127" i="1"/>
  <c r="Z1127" i="1"/>
  <c r="Y1127" i="1"/>
  <c r="X1127" i="1"/>
  <c r="W1127" i="1"/>
  <c r="V1127" i="1"/>
  <c r="U1127" i="1"/>
  <c r="T1127" i="1"/>
  <c r="BF1127" i="1" s="1"/>
  <c r="S1127" i="1"/>
  <c r="R1127" i="1"/>
  <c r="Q1127" i="1"/>
  <c r="P1127" i="1"/>
  <c r="O1127" i="1"/>
  <c r="N1127" i="1"/>
  <c r="M1127" i="1"/>
  <c r="L1127" i="1"/>
  <c r="K1127" i="1"/>
  <c r="J1127" i="1"/>
  <c r="I1127" i="1"/>
  <c r="BU1126" i="1"/>
  <c r="BT1126" i="1"/>
  <c r="BS1126" i="1"/>
  <c r="BR1126" i="1"/>
  <c r="BD1126" i="1"/>
  <c r="BC1126" i="1"/>
  <c r="AZ1126" i="1"/>
  <c r="AX1126" i="1"/>
  <c r="AV1126" i="1"/>
  <c r="AT1126" i="1"/>
  <c r="AS1126" i="1"/>
  <c r="AR1126" i="1"/>
  <c r="AQ1126" i="1"/>
  <c r="AP1126" i="1"/>
  <c r="AO1126" i="1"/>
  <c r="AN1126" i="1"/>
  <c r="AM1126" i="1"/>
  <c r="AL1126" i="1"/>
  <c r="AK1126" i="1"/>
  <c r="AF1126" i="1"/>
  <c r="AE1126" i="1"/>
  <c r="AD1126" i="1"/>
  <c r="AC1126" i="1"/>
  <c r="AB1126" i="1"/>
  <c r="AA1126" i="1"/>
  <c r="Z1126" i="1"/>
  <c r="Y1126" i="1"/>
  <c r="X1126" i="1"/>
  <c r="W1126" i="1"/>
  <c r="V1126" i="1"/>
  <c r="U1126" i="1"/>
  <c r="T1126" i="1"/>
  <c r="S1126" i="1"/>
  <c r="R1126" i="1"/>
  <c r="Q1126" i="1"/>
  <c r="P1126" i="1"/>
  <c r="O1126" i="1"/>
  <c r="N1126" i="1"/>
  <c r="M1126" i="1"/>
  <c r="L1126" i="1"/>
  <c r="K1126" i="1"/>
  <c r="J1126" i="1"/>
  <c r="I1126" i="1"/>
  <c r="BU1125" i="1"/>
  <c r="BT1125" i="1"/>
  <c r="BS1125" i="1"/>
  <c r="BR1125" i="1"/>
  <c r="BD1125" i="1"/>
  <c r="BC1125" i="1"/>
  <c r="AZ1125" i="1"/>
  <c r="AX1125" i="1"/>
  <c r="AV1125" i="1"/>
  <c r="AT1125" i="1"/>
  <c r="AS1125" i="1"/>
  <c r="AR1125" i="1"/>
  <c r="AQ1125" i="1"/>
  <c r="AP1125" i="1"/>
  <c r="AO1125" i="1"/>
  <c r="AN1125" i="1"/>
  <c r="AM1125" i="1"/>
  <c r="AL1125" i="1"/>
  <c r="AK1125" i="1"/>
  <c r="AF1125" i="1"/>
  <c r="AE1125" i="1"/>
  <c r="AD1125" i="1"/>
  <c r="AC1125" i="1"/>
  <c r="AB1125" i="1"/>
  <c r="AA1125" i="1"/>
  <c r="Z1125" i="1"/>
  <c r="Y1125" i="1"/>
  <c r="X1125" i="1"/>
  <c r="W1125" i="1"/>
  <c r="V1125" i="1"/>
  <c r="U1125" i="1"/>
  <c r="T1125" i="1"/>
  <c r="S1125" i="1"/>
  <c r="R1125" i="1"/>
  <c r="Q1125" i="1"/>
  <c r="P1125" i="1"/>
  <c r="O1125" i="1"/>
  <c r="N1125" i="1"/>
  <c r="M1125" i="1"/>
  <c r="L1125" i="1"/>
  <c r="K1125" i="1"/>
  <c r="J1125" i="1"/>
  <c r="I1125" i="1"/>
  <c r="BU1124" i="1"/>
  <c r="BT1124" i="1"/>
  <c r="BS1124" i="1"/>
  <c r="BR1124" i="1"/>
  <c r="BD1124" i="1"/>
  <c r="BC1124" i="1"/>
  <c r="AZ1124" i="1"/>
  <c r="AX1124" i="1"/>
  <c r="AV1124" i="1"/>
  <c r="AT1124" i="1"/>
  <c r="AS1124" i="1"/>
  <c r="AR1124" i="1"/>
  <c r="AQ1124" i="1"/>
  <c r="AP1124" i="1"/>
  <c r="AO1124" i="1"/>
  <c r="AN1124" i="1"/>
  <c r="AM1124" i="1"/>
  <c r="AL1124" i="1"/>
  <c r="AK1124" i="1"/>
  <c r="AF1124" i="1"/>
  <c r="AE1124" i="1"/>
  <c r="AD1124" i="1"/>
  <c r="AC1124" i="1"/>
  <c r="AB1124" i="1"/>
  <c r="AA1124" i="1"/>
  <c r="Z1124" i="1"/>
  <c r="Y1124" i="1"/>
  <c r="X1124" i="1"/>
  <c r="W1124" i="1"/>
  <c r="V1124" i="1"/>
  <c r="U1124" i="1"/>
  <c r="T1124" i="1"/>
  <c r="BF1124" i="1" s="1"/>
  <c r="S1124" i="1"/>
  <c r="R1124" i="1"/>
  <c r="Q1124" i="1"/>
  <c r="P1124" i="1"/>
  <c r="O1124" i="1"/>
  <c r="N1124" i="1"/>
  <c r="M1124" i="1"/>
  <c r="L1124" i="1"/>
  <c r="K1124" i="1"/>
  <c r="J1124" i="1"/>
  <c r="I1124" i="1"/>
  <c r="BU1123" i="1"/>
  <c r="BT1123" i="1"/>
  <c r="BS1123" i="1"/>
  <c r="BR1123" i="1"/>
  <c r="BD1123" i="1"/>
  <c r="BC1123" i="1"/>
  <c r="AZ1123" i="1"/>
  <c r="AX1123" i="1"/>
  <c r="AV1123" i="1"/>
  <c r="AT1123" i="1"/>
  <c r="AS1123" i="1"/>
  <c r="AR1123" i="1"/>
  <c r="AQ1123" i="1"/>
  <c r="AP1123" i="1"/>
  <c r="AO1123" i="1"/>
  <c r="AN1123" i="1"/>
  <c r="AM1123" i="1"/>
  <c r="AL1123" i="1"/>
  <c r="AK1123" i="1"/>
  <c r="AF1123" i="1"/>
  <c r="AE1123" i="1"/>
  <c r="AD1123" i="1"/>
  <c r="AC1123" i="1"/>
  <c r="AB1123" i="1"/>
  <c r="AA1123" i="1"/>
  <c r="Z1123" i="1"/>
  <c r="Y1123" i="1"/>
  <c r="X1123" i="1"/>
  <c r="W1123" i="1"/>
  <c r="V1123" i="1"/>
  <c r="U1123" i="1"/>
  <c r="T1123" i="1"/>
  <c r="BF1123" i="1" s="1"/>
  <c r="S1123" i="1"/>
  <c r="R1123" i="1"/>
  <c r="Q1123" i="1"/>
  <c r="P1123" i="1"/>
  <c r="O1123" i="1"/>
  <c r="N1123" i="1"/>
  <c r="M1123" i="1"/>
  <c r="L1123" i="1"/>
  <c r="K1123" i="1"/>
  <c r="J1123" i="1"/>
  <c r="I1123" i="1"/>
  <c r="BU1122" i="1"/>
  <c r="BT1122" i="1"/>
  <c r="BS1122" i="1"/>
  <c r="BR1122" i="1"/>
  <c r="BD1122" i="1"/>
  <c r="BC1122" i="1"/>
  <c r="AZ1122" i="1"/>
  <c r="AX1122" i="1"/>
  <c r="AV1122" i="1"/>
  <c r="AT1122" i="1"/>
  <c r="AS1122" i="1"/>
  <c r="AR1122" i="1"/>
  <c r="AQ1122" i="1"/>
  <c r="AP1122" i="1"/>
  <c r="AO1122" i="1"/>
  <c r="AN1122" i="1"/>
  <c r="AM1122" i="1"/>
  <c r="AL1122" i="1"/>
  <c r="AK1122" i="1"/>
  <c r="AF1122" i="1"/>
  <c r="AE1122" i="1"/>
  <c r="AD1122" i="1"/>
  <c r="AC1122" i="1"/>
  <c r="AB1122" i="1"/>
  <c r="AA1122" i="1"/>
  <c r="Z1122" i="1"/>
  <c r="Y1122" i="1"/>
  <c r="X1122" i="1"/>
  <c r="W1122" i="1"/>
  <c r="V1122" i="1"/>
  <c r="U1122" i="1"/>
  <c r="T1122" i="1"/>
  <c r="S1122" i="1"/>
  <c r="R1122" i="1"/>
  <c r="Q1122" i="1"/>
  <c r="P1122" i="1"/>
  <c r="O1122" i="1"/>
  <c r="N1122" i="1"/>
  <c r="M1122" i="1"/>
  <c r="L1122" i="1"/>
  <c r="K1122" i="1"/>
  <c r="J1122" i="1"/>
  <c r="I1122" i="1"/>
  <c r="BU1121" i="1"/>
  <c r="BT1121" i="1"/>
  <c r="BS1121" i="1"/>
  <c r="BR1121" i="1"/>
  <c r="BD1121" i="1"/>
  <c r="BC1121" i="1"/>
  <c r="AZ1121" i="1"/>
  <c r="AX1121" i="1"/>
  <c r="AV1121" i="1"/>
  <c r="AT1121" i="1"/>
  <c r="AS1121" i="1"/>
  <c r="AR1121" i="1"/>
  <c r="AQ1121" i="1"/>
  <c r="AP1121" i="1"/>
  <c r="AO1121" i="1"/>
  <c r="AN1121" i="1"/>
  <c r="AM1121" i="1"/>
  <c r="AL1121" i="1"/>
  <c r="AK1121" i="1"/>
  <c r="AF1121" i="1"/>
  <c r="AE1121" i="1"/>
  <c r="AD1121" i="1"/>
  <c r="AC1121" i="1"/>
  <c r="AB1121" i="1"/>
  <c r="AA1121" i="1"/>
  <c r="Z1121" i="1"/>
  <c r="Y1121" i="1"/>
  <c r="X1121" i="1"/>
  <c r="W1121" i="1"/>
  <c r="V1121" i="1"/>
  <c r="U1121" i="1"/>
  <c r="T1121" i="1"/>
  <c r="S1121" i="1"/>
  <c r="R1121" i="1"/>
  <c r="Q1121" i="1"/>
  <c r="P1121" i="1"/>
  <c r="O1121" i="1"/>
  <c r="N1121" i="1"/>
  <c r="M1121" i="1"/>
  <c r="L1121" i="1"/>
  <c r="K1121" i="1"/>
  <c r="J1121" i="1"/>
  <c r="I1121" i="1"/>
  <c r="BU1120" i="1"/>
  <c r="BT1120" i="1"/>
  <c r="BS1120" i="1"/>
  <c r="BR1120" i="1"/>
  <c r="BD1120" i="1"/>
  <c r="BC1120" i="1"/>
  <c r="AZ1120" i="1"/>
  <c r="AX1120" i="1"/>
  <c r="AV1120" i="1"/>
  <c r="AT1120" i="1"/>
  <c r="AS1120" i="1"/>
  <c r="AR1120" i="1"/>
  <c r="AQ1120" i="1"/>
  <c r="AP1120" i="1"/>
  <c r="AO1120" i="1"/>
  <c r="AN1120" i="1"/>
  <c r="AM1120" i="1"/>
  <c r="AL1120" i="1"/>
  <c r="AK1120" i="1"/>
  <c r="AF1120" i="1"/>
  <c r="AE1120" i="1"/>
  <c r="AD1120" i="1"/>
  <c r="AC1120" i="1"/>
  <c r="AB1120" i="1"/>
  <c r="AA1120" i="1"/>
  <c r="Z1120" i="1"/>
  <c r="Y1120" i="1"/>
  <c r="X1120" i="1"/>
  <c r="W1120" i="1"/>
  <c r="V1120" i="1"/>
  <c r="U1120" i="1"/>
  <c r="T1120" i="1"/>
  <c r="BF1120" i="1" s="1"/>
  <c r="S1120" i="1"/>
  <c r="R1120" i="1"/>
  <c r="Q1120" i="1"/>
  <c r="P1120" i="1"/>
  <c r="O1120" i="1"/>
  <c r="N1120" i="1"/>
  <c r="M1120" i="1"/>
  <c r="L1120" i="1"/>
  <c r="K1120" i="1"/>
  <c r="J1120" i="1"/>
  <c r="I1120" i="1"/>
  <c r="BU1119" i="1"/>
  <c r="BT1119" i="1"/>
  <c r="BS1119" i="1"/>
  <c r="BR1119" i="1"/>
  <c r="BD1119" i="1"/>
  <c r="BC1119" i="1"/>
  <c r="AZ1119" i="1"/>
  <c r="AX1119" i="1"/>
  <c r="AV1119" i="1"/>
  <c r="AT1119" i="1"/>
  <c r="AS1119" i="1"/>
  <c r="AR1119" i="1"/>
  <c r="AQ1119" i="1"/>
  <c r="AP1119" i="1"/>
  <c r="AO1119" i="1"/>
  <c r="AN1119" i="1"/>
  <c r="AM1119" i="1"/>
  <c r="AL1119" i="1"/>
  <c r="AK1119" i="1"/>
  <c r="AF1119" i="1"/>
  <c r="AE1119" i="1"/>
  <c r="AD1119" i="1"/>
  <c r="AC1119" i="1"/>
  <c r="AB1119" i="1"/>
  <c r="AA1119" i="1"/>
  <c r="Z1119" i="1"/>
  <c r="Y1119" i="1"/>
  <c r="X1119" i="1"/>
  <c r="W1119" i="1"/>
  <c r="V1119" i="1"/>
  <c r="U1119" i="1"/>
  <c r="T1119" i="1"/>
  <c r="BF1119" i="1" s="1"/>
  <c r="S1119" i="1"/>
  <c r="R1119" i="1"/>
  <c r="Q1119" i="1"/>
  <c r="P1119" i="1"/>
  <c r="O1119" i="1"/>
  <c r="N1119" i="1"/>
  <c r="M1119" i="1"/>
  <c r="L1119" i="1"/>
  <c r="K1119" i="1"/>
  <c r="J1119" i="1"/>
  <c r="I1119" i="1"/>
  <c r="BU1118" i="1"/>
  <c r="BN98" i="17" s="1"/>
  <c r="BT1118" i="1"/>
  <c r="BM98" i="17" s="1"/>
  <c r="BS1118" i="1"/>
  <c r="BL98" i="17" s="1"/>
  <c r="BR1118" i="1"/>
  <c r="BK98" i="17" s="1"/>
  <c r="BD1118" i="1"/>
  <c r="AW98" i="17" s="1"/>
  <c r="BC1118" i="1"/>
  <c r="AV98" i="17" s="1"/>
  <c r="AZ1118" i="1"/>
  <c r="AS98" i="17" s="1"/>
  <c r="AX1118" i="1"/>
  <c r="AQ98" i="17" s="1"/>
  <c r="AV1118" i="1"/>
  <c r="AO98" i="17" s="1"/>
  <c r="AT1118" i="1"/>
  <c r="AM98" i="17" s="1"/>
  <c r="AS1118" i="1"/>
  <c r="AL98" i="17" s="1"/>
  <c r="AR1118" i="1"/>
  <c r="AK98" i="17" s="1"/>
  <c r="AQ1118" i="1"/>
  <c r="AJ98" i="17" s="1"/>
  <c r="AP1118" i="1"/>
  <c r="AI98" i="17" s="1"/>
  <c r="AO1118" i="1"/>
  <c r="AH98" i="17" s="1"/>
  <c r="AN1118" i="1"/>
  <c r="AG98" i="17" s="1"/>
  <c r="AM1118" i="1"/>
  <c r="AF98" i="17" s="1"/>
  <c r="AL1118" i="1"/>
  <c r="AE98" i="17" s="1"/>
  <c r="AK1118" i="1"/>
  <c r="AF1118" i="1"/>
  <c r="Y98" i="17" s="1"/>
  <c r="AE1118" i="1"/>
  <c r="X98" i="17" s="1"/>
  <c r="AD1118" i="1"/>
  <c r="W98" i="17" s="1"/>
  <c r="AC1118" i="1"/>
  <c r="V98" i="17" s="1"/>
  <c r="AB1118" i="1"/>
  <c r="U98" i="17" s="1"/>
  <c r="AA1118" i="1"/>
  <c r="T98" i="17" s="1"/>
  <c r="Z1118" i="1"/>
  <c r="Y1118" i="1"/>
  <c r="X1118" i="1"/>
  <c r="Q98" i="17" s="1"/>
  <c r="W1118" i="1"/>
  <c r="V1118" i="1"/>
  <c r="O98" i="17" s="1"/>
  <c r="U1118" i="1"/>
  <c r="T1118" i="1"/>
  <c r="M98" i="17" s="1"/>
  <c r="S1118" i="1"/>
  <c r="L98" i="17" s="1"/>
  <c r="R1118" i="1"/>
  <c r="K98" i="17" s="1"/>
  <c r="Q1118" i="1"/>
  <c r="J98" i="17" s="1"/>
  <c r="P1118" i="1"/>
  <c r="I98" i="17" s="1"/>
  <c r="O1118" i="1"/>
  <c r="H98" i="17" s="1"/>
  <c r="N1118" i="1"/>
  <c r="M1118" i="1"/>
  <c r="L1118" i="1"/>
  <c r="E98" i="17" s="1"/>
  <c r="K1118" i="1"/>
  <c r="J1118" i="1"/>
  <c r="C98" i="17" s="1"/>
  <c r="I1118" i="1"/>
  <c r="BU1117" i="1"/>
  <c r="BT1117" i="1"/>
  <c r="BS1117" i="1"/>
  <c r="BR1117" i="1"/>
  <c r="BD1117" i="1"/>
  <c r="BC1117" i="1"/>
  <c r="AZ1117" i="1"/>
  <c r="AX1117" i="1"/>
  <c r="AV1117" i="1"/>
  <c r="AT1117" i="1"/>
  <c r="AS1117" i="1"/>
  <c r="AR1117" i="1"/>
  <c r="AQ1117" i="1"/>
  <c r="AP1117" i="1"/>
  <c r="AO1117" i="1"/>
  <c r="AN1117" i="1"/>
  <c r="AM1117" i="1"/>
  <c r="AL1117" i="1"/>
  <c r="AK1117" i="1"/>
  <c r="AF1117" i="1"/>
  <c r="AE1117" i="1"/>
  <c r="AD1117" i="1"/>
  <c r="AC1117" i="1"/>
  <c r="AB1117" i="1"/>
  <c r="AA1117" i="1"/>
  <c r="Z1117" i="1"/>
  <c r="Y1117" i="1"/>
  <c r="X1117" i="1"/>
  <c r="W1117" i="1"/>
  <c r="V1117" i="1"/>
  <c r="U1117" i="1"/>
  <c r="T1117" i="1"/>
  <c r="S1117" i="1"/>
  <c r="R1117" i="1"/>
  <c r="Q1117" i="1"/>
  <c r="P1117" i="1"/>
  <c r="O1117" i="1"/>
  <c r="N1117" i="1"/>
  <c r="M1117" i="1"/>
  <c r="L1117" i="1"/>
  <c r="K1117" i="1"/>
  <c r="J1117" i="1"/>
  <c r="I1117" i="1"/>
  <c r="BU1116" i="1"/>
  <c r="BT1116" i="1"/>
  <c r="BS1116" i="1"/>
  <c r="BR1116" i="1"/>
  <c r="BD1116" i="1"/>
  <c r="BC1116" i="1"/>
  <c r="AZ1116" i="1"/>
  <c r="AX1116" i="1"/>
  <c r="AV1116" i="1"/>
  <c r="AT1116" i="1"/>
  <c r="AS1116" i="1"/>
  <c r="AR1116" i="1"/>
  <c r="AQ1116" i="1"/>
  <c r="AP1116" i="1"/>
  <c r="AO1116" i="1"/>
  <c r="AN1116" i="1"/>
  <c r="AM1116" i="1"/>
  <c r="AL1116" i="1"/>
  <c r="AK1116" i="1"/>
  <c r="AF1116" i="1"/>
  <c r="AE1116" i="1"/>
  <c r="AD1116" i="1"/>
  <c r="AC1116" i="1"/>
  <c r="AB1116" i="1"/>
  <c r="AA1116" i="1"/>
  <c r="Z1116" i="1"/>
  <c r="Y1116" i="1"/>
  <c r="X1116" i="1"/>
  <c r="W1116" i="1"/>
  <c r="V1116" i="1"/>
  <c r="U1116" i="1"/>
  <c r="T1116" i="1"/>
  <c r="BF1116" i="1" s="1"/>
  <c r="S1116" i="1"/>
  <c r="R1116" i="1"/>
  <c r="Q1116" i="1"/>
  <c r="P1116" i="1"/>
  <c r="O1116" i="1"/>
  <c r="N1116" i="1"/>
  <c r="M1116" i="1"/>
  <c r="L1116" i="1"/>
  <c r="K1116" i="1"/>
  <c r="J1116" i="1"/>
  <c r="I1116" i="1"/>
  <c r="BU1115" i="1"/>
  <c r="BT1115" i="1"/>
  <c r="BS1115" i="1"/>
  <c r="BR1115" i="1"/>
  <c r="BD1115" i="1"/>
  <c r="BC1115" i="1"/>
  <c r="AZ1115" i="1"/>
  <c r="AX1115" i="1"/>
  <c r="AV1115" i="1"/>
  <c r="AT1115" i="1"/>
  <c r="AS1115" i="1"/>
  <c r="AR1115" i="1"/>
  <c r="AQ1115" i="1"/>
  <c r="AP1115" i="1"/>
  <c r="AO1115" i="1"/>
  <c r="AN1115" i="1"/>
  <c r="AM1115" i="1"/>
  <c r="AL1115" i="1"/>
  <c r="AK1115" i="1"/>
  <c r="AF1115" i="1"/>
  <c r="AE1115" i="1"/>
  <c r="AD1115" i="1"/>
  <c r="AC1115" i="1"/>
  <c r="AB1115" i="1"/>
  <c r="AA1115" i="1"/>
  <c r="Z1115" i="1"/>
  <c r="Y1115" i="1"/>
  <c r="X1115" i="1"/>
  <c r="W1115" i="1"/>
  <c r="V1115" i="1"/>
  <c r="U1115" i="1"/>
  <c r="T1115" i="1"/>
  <c r="BF1115" i="1" s="1"/>
  <c r="S1115" i="1"/>
  <c r="R1115" i="1"/>
  <c r="Q1115" i="1"/>
  <c r="P1115" i="1"/>
  <c r="O1115" i="1"/>
  <c r="N1115" i="1"/>
  <c r="M1115" i="1"/>
  <c r="L1115" i="1"/>
  <c r="K1115" i="1"/>
  <c r="J1115" i="1"/>
  <c r="I1115" i="1"/>
  <c r="BU1114" i="1"/>
  <c r="BT1114" i="1"/>
  <c r="BS1114" i="1"/>
  <c r="BR1114" i="1"/>
  <c r="BD1114" i="1"/>
  <c r="BC1114" i="1"/>
  <c r="AZ1114" i="1"/>
  <c r="AX1114" i="1"/>
  <c r="AV1114" i="1"/>
  <c r="AT1114" i="1"/>
  <c r="AS1114" i="1"/>
  <c r="AR1114" i="1"/>
  <c r="AQ1114" i="1"/>
  <c r="AP1114" i="1"/>
  <c r="AO1114" i="1"/>
  <c r="AN1114" i="1"/>
  <c r="AM1114" i="1"/>
  <c r="AL1114" i="1"/>
  <c r="AK1114" i="1"/>
  <c r="AF1114" i="1"/>
  <c r="AE1114" i="1"/>
  <c r="AD1114" i="1"/>
  <c r="AC1114" i="1"/>
  <c r="AB1114" i="1"/>
  <c r="AA1114" i="1"/>
  <c r="Z1114" i="1"/>
  <c r="Y1114" i="1"/>
  <c r="X1114" i="1"/>
  <c r="W1114" i="1"/>
  <c r="V1114" i="1"/>
  <c r="U1114" i="1"/>
  <c r="T1114" i="1"/>
  <c r="S1114" i="1"/>
  <c r="R1114" i="1"/>
  <c r="Q1114" i="1"/>
  <c r="P1114" i="1"/>
  <c r="O1114" i="1"/>
  <c r="N1114" i="1"/>
  <c r="M1114" i="1"/>
  <c r="L1114" i="1"/>
  <c r="K1114" i="1"/>
  <c r="J1114" i="1"/>
  <c r="I1114" i="1"/>
  <c r="BU1113" i="1"/>
  <c r="BT1113" i="1"/>
  <c r="BS1113" i="1"/>
  <c r="BR1113" i="1"/>
  <c r="BD1113" i="1"/>
  <c r="BC1113" i="1"/>
  <c r="AZ1113" i="1"/>
  <c r="AX1113" i="1"/>
  <c r="AV1113" i="1"/>
  <c r="AT1113" i="1"/>
  <c r="AS1113" i="1"/>
  <c r="AR1113" i="1"/>
  <c r="AQ1113" i="1"/>
  <c r="AP1113" i="1"/>
  <c r="AO1113" i="1"/>
  <c r="AN1113" i="1"/>
  <c r="AM1113" i="1"/>
  <c r="AL1113" i="1"/>
  <c r="AK1113" i="1"/>
  <c r="AF1113" i="1"/>
  <c r="AE1113" i="1"/>
  <c r="AD1113" i="1"/>
  <c r="AC1113" i="1"/>
  <c r="AB1113" i="1"/>
  <c r="AA1113" i="1"/>
  <c r="Z1113" i="1"/>
  <c r="Y1113" i="1"/>
  <c r="X1113" i="1"/>
  <c r="W1113" i="1"/>
  <c r="V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BU1112" i="1"/>
  <c r="BT1112" i="1"/>
  <c r="BS1112" i="1"/>
  <c r="BR1112" i="1"/>
  <c r="BD1112" i="1"/>
  <c r="BC1112" i="1"/>
  <c r="AZ1112" i="1"/>
  <c r="AX1112" i="1"/>
  <c r="AV1112" i="1"/>
  <c r="AT1112" i="1"/>
  <c r="AS1112" i="1"/>
  <c r="AR1112" i="1"/>
  <c r="AQ1112" i="1"/>
  <c r="AP1112" i="1"/>
  <c r="AO1112" i="1"/>
  <c r="AN1112" i="1"/>
  <c r="AM1112" i="1"/>
  <c r="AL1112" i="1"/>
  <c r="AK1112" i="1"/>
  <c r="AF1112" i="1"/>
  <c r="AE1112" i="1"/>
  <c r="AD1112" i="1"/>
  <c r="AC1112" i="1"/>
  <c r="AB1112" i="1"/>
  <c r="AA1112" i="1"/>
  <c r="Z1112" i="1"/>
  <c r="Y1112" i="1"/>
  <c r="X1112" i="1"/>
  <c r="W1112" i="1"/>
  <c r="V1112" i="1"/>
  <c r="U1112" i="1"/>
  <c r="T1112" i="1"/>
  <c r="BF1112" i="1" s="1"/>
  <c r="S1112" i="1"/>
  <c r="R1112" i="1"/>
  <c r="Q1112" i="1"/>
  <c r="P1112" i="1"/>
  <c r="O1112" i="1"/>
  <c r="N1112" i="1"/>
  <c r="M1112" i="1"/>
  <c r="L1112" i="1"/>
  <c r="K1112" i="1"/>
  <c r="J1112" i="1"/>
  <c r="I1112" i="1"/>
  <c r="BU1111" i="1"/>
  <c r="BT1111" i="1"/>
  <c r="BS1111" i="1"/>
  <c r="BR1111" i="1"/>
  <c r="BD1111" i="1"/>
  <c r="BC1111" i="1"/>
  <c r="AZ1111" i="1"/>
  <c r="AX1111" i="1"/>
  <c r="AV1111" i="1"/>
  <c r="AT1111" i="1"/>
  <c r="AS1111" i="1"/>
  <c r="AR1111" i="1"/>
  <c r="AQ1111" i="1"/>
  <c r="AP1111" i="1"/>
  <c r="AO1111" i="1"/>
  <c r="AN1111" i="1"/>
  <c r="AM1111" i="1"/>
  <c r="AL1111" i="1"/>
  <c r="AK1111" i="1"/>
  <c r="AF1111" i="1"/>
  <c r="AE1111" i="1"/>
  <c r="AD1111" i="1"/>
  <c r="AC1111" i="1"/>
  <c r="AB1111" i="1"/>
  <c r="AA1111" i="1"/>
  <c r="Z1111" i="1"/>
  <c r="Y1111" i="1"/>
  <c r="X1111" i="1"/>
  <c r="W1111" i="1"/>
  <c r="V1111" i="1"/>
  <c r="U1111" i="1"/>
  <c r="T1111" i="1"/>
  <c r="BF1111" i="1" s="1"/>
  <c r="S1111" i="1"/>
  <c r="R1111" i="1"/>
  <c r="Q1111" i="1"/>
  <c r="P1111" i="1"/>
  <c r="O1111" i="1"/>
  <c r="N1111" i="1"/>
  <c r="M1111" i="1"/>
  <c r="L1111" i="1"/>
  <c r="K1111" i="1"/>
  <c r="J1111" i="1"/>
  <c r="I1111" i="1"/>
  <c r="BU1110" i="1"/>
  <c r="BN97" i="17" s="1"/>
  <c r="BT1110" i="1"/>
  <c r="BM97" i="17" s="1"/>
  <c r="BS1110" i="1"/>
  <c r="BL97" i="17" s="1"/>
  <c r="BR1110" i="1"/>
  <c r="BK97" i="17" s="1"/>
  <c r="BD1110" i="1"/>
  <c r="AW97" i="17" s="1"/>
  <c r="BC1110" i="1"/>
  <c r="AV97" i="17" s="1"/>
  <c r="AZ1110" i="1"/>
  <c r="AS97" i="17" s="1"/>
  <c r="AX1110" i="1"/>
  <c r="AQ97" i="17" s="1"/>
  <c r="AV1110" i="1"/>
  <c r="AO97" i="17" s="1"/>
  <c r="AT1110" i="1"/>
  <c r="AM97" i="17" s="1"/>
  <c r="AS1110" i="1"/>
  <c r="AL97" i="17" s="1"/>
  <c r="AR1110" i="1"/>
  <c r="AK97" i="17" s="1"/>
  <c r="AQ1110" i="1"/>
  <c r="AJ97" i="17" s="1"/>
  <c r="AP1110" i="1"/>
  <c r="AI97" i="17" s="1"/>
  <c r="AO1110" i="1"/>
  <c r="AH97" i="17" s="1"/>
  <c r="AN1110" i="1"/>
  <c r="AG97" i="17" s="1"/>
  <c r="AM1110" i="1"/>
  <c r="AF97" i="17" s="1"/>
  <c r="AL1110" i="1"/>
  <c r="AE97" i="17" s="1"/>
  <c r="AK1110" i="1"/>
  <c r="AF1110" i="1"/>
  <c r="Y97" i="17" s="1"/>
  <c r="AE1110" i="1"/>
  <c r="X97" i="17" s="1"/>
  <c r="AD1110" i="1"/>
  <c r="W97" i="17" s="1"/>
  <c r="AC1110" i="1"/>
  <c r="V97" i="17" s="1"/>
  <c r="AB1110" i="1"/>
  <c r="U97" i="17" s="1"/>
  <c r="AA1110" i="1"/>
  <c r="T97" i="17" s="1"/>
  <c r="Z1110" i="1"/>
  <c r="Y1110" i="1"/>
  <c r="X1110" i="1"/>
  <c r="Q97" i="17" s="1"/>
  <c r="W1110" i="1"/>
  <c r="V1110" i="1"/>
  <c r="O97" i="17" s="1"/>
  <c r="U1110" i="1"/>
  <c r="T1110" i="1"/>
  <c r="M97" i="17" s="1"/>
  <c r="S1110" i="1"/>
  <c r="L97" i="17" s="1"/>
  <c r="R1110" i="1"/>
  <c r="K97" i="17" s="1"/>
  <c r="Q1110" i="1"/>
  <c r="J97" i="17" s="1"/>
  <c r="P1110" i="1"/>
  <c r="I97" i="17" s="1"/>
  <c r="O1110" i="1"/>
  <c r="H97" i="17" s="1"/>
  <c r="N1110" i="1"/>
  <c r="M1110" i="1"/>
  <c r="L1110" i="1"/>
  <c r="E97" i="17" s="1"/>
  <c r="K1110" i="1"/>
  <c r="J1110" i="1"/>
  <c r="C97" i="17" s="1"/>
  <c r="I1110" i="1"/>
  <c r="BU1109" i="1"/>
  <c r="BT1109" i="1"/>
  <c r="BS1109" i="1"/>
  <c r="BR1109" i="1"/>
  <c r="BD1109" i="1"/>
  <c r="BC1109" i="1"/>
  <c r="AZ1109" i="1"/>
  <c r="AX1109" i="1"/>
  <c r="AV1109" i="1"/>
  <c r="AT1109" i="1"/>
  <c r="AS1109" i="1"/>
  <c r="AR1109" i="1"/>
  <c r="AQ1109" i="1"/>
  <c r="AP1109" i="1"/>
  <c r="AO1109" i="1"/>
  <c r="AN1109" i="1"/>
  <c r="AM1109" i="1"/>
  <c r="AL1109" i="1"/>
  <c r="AK1109" i="1"/>
  <c r="AF1109" i="1"/>
  <c r="AE1109" i="1"/>
  <c r="AD1109" i="1"/>
  <c r="AC1109" i="1"/>
  <c r="AB1109" i="1"/>
  <c r="AA1109" i="1"/>
  <c r="Z1109" i="1"/>
  <c r="Y1109" i="1"/>
  <c r="X1109" i="1"/>
  <c r="W1109" i="1"/>
  <c r="V1109" i="1"/>
  <c r="U1109" i="1"/>
  <c r="T1109" i="1"/>
  <c r="S1109" i="1"/>
  <c r="R1109" i="1"/>
  <c r="Q1109" i="1"/>
  <c r="P1109" i="1"/>
  <c r="O1109" i="1"/>
  <c r="N1109" i="1"/>
  <c r="M1109" i="1"/>
  <c r="L1109" i="1"/>
  <c r="K1109" i="1"/>
  <c r="J1109" i="1"/>
  <c r="I1109" i="1"/>
  <c r="BU1108" i="1"/>
  <c r="BT1108" i="1"/>
  <c r="BS1108" i="1"/>
  <c r="BR1108" i="1"/>
  <c r="BD1108" i="1"/>
  <c r="BC1108" i="1"/>
  <c r="AZ1108" i="1"/>
  <c r="AX1108" i="1"/>
  <c r="AV1108" i="1"/>
  <c r="AT1108" i="1"/>
  <c r="AS1108" i="1"/>
  <c r="AR1108" i="1"/>
  <c r="AQ1108" i="1"/>
  <c r="AP1108" i="1"/>
  <c r="AO1108" i="1"/>
  <c r="AN1108" i="1"/>
  <c r="AM1108" i="1"/>
  <c r="AL1108" i="1"/>
  <c r="AK1108" i="1"/>
  <c r="AF1108" i="1"/>
  <c r="AE1108" i="1"/>
  <c r="AD1108" i="1"/>
  <c r="AC1108" i="1"/>
  <c r="AB1108" i="1"/>
  <c r="AA1108" i="1"/>
  <c r="Z1108" i="1"/>
  <c r="Y1108" i="1"/>
  <c r="X1108" i="1"/>
  <c r="W1108" i="1"/>
  <c r="V1108" i="1"/>
  <c r="U1108" i="1"/>
  <c r="T1108" i="1"/>
  <c r="BF1108" i="1" s="1"/>
  <c r="S1108" i="1"/>
  <c r="R1108" i="1"/>
  <c r="Q1108" i="1"/>
  <c r="P1108" i="1"/>
  <c r="O1108" i="1"/>
  <c r="N1108" i="1"/>
  <c r="M1108" i="1"/>
  <c r="L1108" i="1"/>
  <c r="K1108" i="1"/>
  <c r="J1108" i="1"/>
  <c r="I1108" i="1"/>
  <c r="BU1107" i="1"/>
  <c r="BT1107" i="1"/>
  <c r="BS1107" i="1"/>
  <c r="BR1107" i="1"/>
  <c r="BD1107" i="1"/>
  <c r="BC1107" i="1"/>
  <c r="AZ1107" i="1"/>
  <c r="AX1107" i="1"/>
  <c r="AV1107" i="1"/>
  <c r="AT1107" i="1"/>
  <c r="AS1107" i="1"/>
  <c r="AR1107" i="1"/>
  <c r="AQ1107" i="1"/>
  <c r="AP1107" i="1"/>
  <c r="AO1107" i="1"/>
  <c r="AN1107" i="1"/>
  <c r="AM1107" i="1"/>
  <c r="AL1107" i="1"/>
  <c r="AK1107" i="1"/>
  <c r="AF1107" i="1"/>
  <c r="AE1107" i="1"/>
  <c r="AD1107" i="1"/>
  <c r="AC1107" i="1"/>
  <c r="AB1107" i="1"/>
  <c r="AA1107" i="1"/>
  <c r="Z1107" i="1"/>
  <c r="Y1107" i="1"/>
  <c r="X1107" i="1"/>
  <c r="W1107" i="1"/>
  <c r="V1107" i="1"/>
  <c r="U1107" i="1"/>
  <c r="T1107" i="1"/>
  <c r="BF1107" i="1" s="1"/>
  <c r="S1107" i="1"/>
  <c r="R1107" i="1"/>
  <c r="Q1107" i="1"/>
  <c r="P1107" i="1"/>
  <c r="O1107" i="1"/>
  <c r="N1107" i="1"/>
  <c r="M1107" i="1"/>
  <c r="L1107" i="1"/>
  <c r="K1107" i="1"/>
  <c r="J1107" i="1"/>
  <c r="I1107" i="1"/>
  <c r="BU1106" i="1"/>
  <c r="BT1106" i="1"/>
  <c r="BS1106" i="1"/>
  <c r="BR1106" i="1"/>
  <c r="BD1106" i="1"/>
  <c r="BC1106" i="1"/>
  <c r="AZ1106" i="1"/>
  <c r="AX1106" i="1"/>
  <c r="AV1106" i="1"/>
  <c r="AT1106" i="1"/>
  <c r="AS1106" i="1"/>
  <c r="AR1106" i="1"/>
  <c r="AQ1106" i="1"/>
  <c r="AP1106" i="1"/>
  <c r="AO1106" i="1"/>
  <c r="AN1106" i="1"/>
  <c r="AM1106" i="1"/>
  <c r="AL1106" i="1"/>
  <c r="AK1106" i="1"/>
  <c r="AF1106" i="1"/>
  <c r="AE1106" i="1"/>
  <c r="AD1106" i="1"/>
  <c r="AC1106" i="1"/>
  <c r="AB1106" i="1"/>
  <c r="AA1106" i="1"/>
  <c r="Z1106" i="1"/>
  <c r="Y1106" i="1"/>
  <c r="X1106" i="1"/>
  <c r="W1106" i="1"/>
  <c r="V1106" i="1"/>
  <c r="U1106" i="1"/>
  <c r="T1106" i="1"/>
  <c r="S1106" i="1"/>
  <c r="R1106" i="1"/>
  <c r="Q1106" i="1"/>
  <c r="P1106" i="1"/>
  <c r="O1106" i="1"/>
  <c r="N1106" i="1"/>
  <c r="M1106" i="1"/>
  <c r="L1106" i="1"/>
  <c r="K1106" i="1"/>
  <c r="J1106" i="1"/>
  <c r="I1106" i="1"/>
  <c r="BU1105" i="1"/>
  <c r="BN96" i="17" s="1"/>
  <c r="BT1105" i="1"/>
  <c r="BM96" i="17" s="1"/>
  <c r="BS1105" i="1"/>
  <c r="BL96" i="17" s="1"/>
  <c r="BR1105" i="1"/>
  <c r="BK96" i="17" s="1"/>
  <c r="BD1105" i="1"/>
  <c r="AW96" i="17" s="1"/>
  <c r="BC1105" i="1"/>
  <c r="AV96" i="17" s="1"/>
  <c r="AZ1105" i="1"/>
  <c r="AS96" i="17" s="1"/>
  <c r="AX1105" i="1"/>
  <c r="AQ96" i="17" s="1"/>
  <c r="AV1105" i="1"/>
  <c r="AO96" i="17" s="1"/>
  <c r="AT1105" i="1"/>
  <c r="AM96" i="17" s="1"/>
  <c r="AS1105" i="1"/>
  <c r="AL96" i="17" s="1"/>
  <c r="AR1105" i="1"/>
  <c r="AK96" i="17" s="1"/>
  <c r="AQ1105" i="1"/>
  <c r="AJ96" i="17" s="1"/>
  <c r="AP1105" i="1"/>
  <c r="AI96" i="17" s="1"/>
  <c r="AO1105" i="1"/>
  <c r="AH96" i="17" s="1"/>
  <c r="AN1105" i="1"/>
  <c r="AG96" i="17" s="1"/>
  <c r="AM1105" i="1"/>
  <c r="AF96" i="17" s="1"/>
  <c r="AL1105" i="1"/>
  <c r="AE96" i="17" s="1"/>
  <c r="AK1105" i="1"/>
  <c r="AD96" i="17" s="1"/>
  <c r="AF1105" i="1"/>
  <c r="Y96" i="17" s="1"/>
  <c r="AE1105" i="1"/>
  <c r="X96" i="17" s="1"/>
  <c r="AD1105" i="1"/>
  <c r="W96" i="17" s="1"/>
  <c r="AC1105" i="1"/>
  <c r="V96" i="17" s="1"/>
  <c r="AB1105" i="1"/>
  <c r="U96" i="17" s="1"/>
  <c r="AA1105" i="1"/>
  <c r="T96" i="17" s="1"/>
  <c r="Z1105" i="1"/>
  <c r="S96" i="17" s="1"/>
  <c r="Y1105" i="1"/>
  <c r="R96" i="17" s="1"/>
  <c r="X1105" i="1"/>
  <c r="Q96" i="17" s="1"/>
  <c r="W1105" i="1"/>
  <c r="P96" i="17" s="1"/>
  <c r="V1105" i="1"/>
  <c r="O96" i="17" s="1"/>
  <c r="U1105" i="1"/>
  <c r="T1105" i="1"/>
  <c r="M96" i="17" s="1"/>
  <c r="S1105" i="1"/>
  <c r="L96" i="17" s="1"/>
  <c r="R1105" i="1"/>
  <c r="K96" i="17" s="1"/>
  <c r="Q1105" i="1"/>
  <c r="J96" i="17" s="1"/>
  <c r="P1105" i="1"/>
  <c r="I96" i="17" s="1"/>
  <c r="O1105" i="1"/>
  <c r="H96" i="17" s="1"/>
  <c r="N1105" i="1"/>
  <c r="G96" i="17" s="1"/>
  <c r="M1105" i="1"/>
  <c r="F96" i="17" s="1"/>
  <c r="L1105" i="1"/>
  <c r="E96" i="17" s="1"/>
  <c r="K1105" i="1"/>
  <c r="D96" i="17" s="1"/>
  <c r="J1105" i="1"/>
  <c r="C96" i="17" s="1"/>
  <c r="I1105" i="1"/>
  <c r="BU1104" i="1"/>
  <c r="BT1104" i="1"/>
  <c r="BS1104" i="1"/>
  <c r="BR1104" i="1"/>
  <c r="BD1104" i="1"/>
  <c r="BC1104" i="1"/>
  <c r="AZ1104" i="1"/>
  <c r="AX1104" i="1"/>
  <c r="AV1104" i="1"/>
  <c r="AT1104" i="1"/>
  <c r="AS1104" i="1"/>
  <c r="AR1104" i="1"/>
  <c r="AQ1104" i="1"/>
  <c r="AP1104" i="1"/>
  <c r="AO1104" i="1"/>
  <c r="AN1104" i="1"/>
  <c r="AM1104" i="1"/>
  <c r="AL1104" i="1"/>
  <c r="AK1104" i="1"/>
  <c r="AF1104" i="1"/>
  <c r="AE1104" i="1"/>
  <c r="AD1104" i="1"/>
  <c r="AC1104" i="1"/>
  <c r="AB1104" i="1"/>
  <c r="AA1104" i="1"/>
  <c r="Z1104" i="1"/>
  <c r="Y1104" i="1"/>
  <c r="X1104" i="1"/>
  <c r="W1104" i="1"/>
  <c r="V1104" i="1"/>
  <c r="U1104" i="1"/>
  <c r="T1104" i="1"/>
  <c r="BF1104" i="1" s="1"/>
  <c r="S1104" i="1"/>
  <c r="R1104" i="1"/>
  <c r="Q1104" i="1"/>
  <c r="P1104" i="1"/>
  <c r="O1104" i="1"/>
  <c r="N1104" i="1"/>
  <c r="M1104" i="1"/>
  <c r="L1104" i="1"/>
  <c r="K1104" i="1"/>
  <c r="J1104" i="1"/>
  <c r="I1104" i="1"/>
  <c r="BU1103" i="1"/>
  <c r="BT1103" i="1"/>
  <c r="BS1103" i="1"/>
  <c r="BR1103" i="1"/>
  <c r="BD1103" i="1"/>
  <c r="BC1103" i="1"/>
  <c r="AZ1103" i="1"/>
  <c r="AX1103" i="1"/>
  <c r="AV1103" i="1"/>
  <c r="AT1103" i="1"/>
  <c r="AS1103" i="1"/>
  <c r="AR1103" i="1"/>
  <c r="AQ1103" i="1"/>
  <c r="AP1103" i="1"/>
  <c r="AO1103" i="1"/>
  <c r="AN1103" i="1"/>
  <c r="AM1103" i="1"/>
  <c r="AL1103" i="1"/>
  <c r="AK1103" i="1"/>
  <c r="AF1103" i="1"/>
  <c r="AE1103" i="1"/>
  <c r="AD1103" i="1"/>
  <c r="AC1103" i="1"/>
  <c r="AB1103" i="1"/>
  <c r="AA1103" i="1"/>
  <c r="Z1103" i="1"/>
  <c r="Y1103" i="1"/>
  <c r="X1103" i="1"/>
  <c r="W1103" i="1"/>
  <c r="V1103" i="1"/>
  <c r="U1103" i="1"/>
  <c r="T1103" i="1"/>
  <c r="BF1103" i="1" s="1"/>
  <c r="S1103" i="1"/>
  <c r="R1103" i="1"/>
  <c r="Q1103" i="1"/>
  <c r="P1103" i="1"/>
  <c r="O1103" i="1"/>
  <c r="N1103" i="1"/>
  <c r="M1103" i="1"/>
  <c r="L1103" i="1"/>
  <c r="K1103" i="1"/>
  <c r="J1103" i="1"/>
  <c r="I1103" i="1"/>
  <c r="BU1102" i="1"/>
  <c r="BT1102" i="1"/>
  <c r="BS1102" i="1"/>
  <c r="BR1102" i="1"/>
  <c r="BD1102" i="1"/>
  <c r="BC1102" i="1"/>
  <c r="AZ1102" i="1"/>
  <c r="AX1102" i="1"/>
  <c r="AV1102" i="1"/>
  <c r="AT1102" i="1"/>
  <c r="AS1102" i="1"/>
  <c r="AR1102" i="1"/>
  <c r="AQ1102" i="1"/>
  <c r="AP1102" i="1"/>
  <c r="AO1102" i="1"/>
  <c r="AN1102" i="1"/>
  <c r="AM1102" i="1"/>
  <c r="AL1102" i="1"/>
  <c r="AK1102" i="1"/>
  <c r="AF1102" i="1"/>
  <c r="AE1102" i="1"/>
  <c r="AD1102" i="1"/>
  <c r="AC1102" i="1"/>
  <c r="AB1102" i="1"/>
  <c r="AA1102" i="1"/>
  <c r="Z1102" i="1"/>
  <c r="Y1102" i="1"/>
  <c r="X1102" i="1"/>
  <c r="W1102" i="1"/>
  <c r="V1102" i="1"/>
  <c r="U1102" i="1"/>
  <c r="T1102" i="1"/>
  <c r="S1102" i="1"/>
  <c r="R1102" i="1"/>
  <c r="Q1102" i="1"/>
  <c r="P1102" i="1"/>
  <c r="O1102" i="1"/>
  <c r="N1102" i="1"/>
  <c r="M1102" i="1"/>
  <c r="L1102" i="1"/>
  <c r="K1102" i="1"/>
  <c r="J1102" i="1"/>
  <c r="I1102" i="1"/>
  <c r="BU1101" i="1"/>
  <c r="BN95" i="17" s="1"/>
  <c r="BT1101" i="1"/>
  <c r="BM95" i="17" s="1"/>
  <c r="BS1101" i="1"/>
  <c r="BL95" i="17" s="1"/>
  <c r="BR1101" i="1"/>
  <c r="BK95" i="17" s="1"/>
  <c r="BD1101" i="1"/>
  <c r="AW95" i="17" s="1"/>
  <c r="BC1101" i="1"/>
  <c r="AV95" i="17" s="1"/>
  <c r="AZ1101" i="1"/>
  <c r="AS95" i="17" s="1"/>
  <c r="AX1101" i="1"/>
  <c r="AQ95" i="17" s="1"/>
  <c r="AV1101" i="1"/>
  <c r="AO95" i="17" s="1"/>
  <c r="AT1101" i="1"/>
  <c r="AM95" i="17" s="1"/>
  <c r="AS1101" i="1"/>
  <c r="AL95" i="17" s="1"/>
  <c r="AR1101" i="1"/>
  <c r="AK95" i="17" s="1"/>
  <c r="AQ1101" i="1"/>
  <c r="AJ95" i="17" s="1"/>
  <c r="AP1101" i="1"/>
  <c r="AI95" i="17" s="1"/>
  <c r="AO1101" i="1"/>
  <c r="AH95" i="17" s="1"/>
  <c r="AN1101" i="1"/>
  <c r="AG95" i="17" s="1"/>
  <c r="AM1101" i="1"/>
  <c r="AF95" i="17" s="1"/>
  <c r="AL1101" i="1"/>
  <c r="AE95" i="17" s="1"/>
  <c r="AK1101" i="1"/>
  <c r="AD95" i="17" s="1"/>
  <c r="AF1101" i="1"/>
  <c r="Y95" i="17" s="1"/>
  <c r="AE1101" i="1"/>
  <c r="X95" i="17" s="1"/>
  <c r="AD1101" i="1"/>
  <c r="W95" i="17" s="1"/>
  <c r="AC1101" i="1"/>
  <c r="V95" i="17" s="1"/>
  <c r="AB1101" i="1"/>
  <c r="U95" i="17" s="1"/>
  <c r="AA1101" i="1"/>
  <c r="T95" i="17" s="1"/>
  <c r="Z1101" i="1"/>
  <c r="S95" i="17" s="1"/>
  <c r="Y1101" i="1"/>
  <c r="R95" i="17" s="1"/>
  <c r="X1101" i="1"/>
  <c r="Q95" i="17" s="1"/>
  <c r="W1101" i="1"/>
  <c r="P95" i="17" s="1"/>
  <c r="V1101" i="1"/>
  <c r="O95" i="17" s="1"/>
  <c r="U1101" i="1"/>
  <c r="T1101" i="1"/>
  <c r="M95" i="17" s="1"/>
  <c r="S1101" i="1"/>
  <c r="L95" i="17" s="1"/>
  <c r="R1101" i="1"/>
  <c r="K95" i="17" s="1"/>
  <c r="Q1101" i="1"/>
  <c r="J95" i="17" s="1"/>
  <c r="P1101" i="1"/>
  <c r="I95" i="17" s="1"/>
  <c r="O1101" i="1"/>
  <c r="H95" i="17" s="1"/>
  <c r="N1101" i="1"/>
  <c r="G95" i="17" s="1"/>
  <c r="M1101" i="1"/>
  <c r="F95" i="17" s="1"/>
  <c r="L1101" i="1"/>
  <c r="E95" i="17" s="1"/>
  <c r="K1101" i="1"/>
  <c r="D95" i="17" s="1"/>
  <c r="J1101" i="1"/>
  <c r="C95" i="17" s="1"/>
  <c r="I1101" i="1"/>
  <c r="BU1100" i="1"/>
  <c r="BT1100" i="1"/>
  <c r="BS1100" i="1"/>
  <c r="BR1100" i="1"/>
  <c r="BD1100" i="1"/>
  <c r="BC1100" i="1"/>
  <c r="AZ1100" i="1"/>
  <c r="AX1100" i="1"/>
  <c r="AV1100" i="1"/>
  <c r="AT1100" i="1"/>
  <c r="AS1100" i="1"/>
  <c r="AR1100" i="1"/>
  <c r="AQ1100" i="1"/>
  <c r="AP1100" i="1"/>
  <c r="AO1100" i="1"/>
  <c r="AN1100" i="1"/>
  <c r="AM1100" i="1"/>
  <c r="AL1100" i="1"/>
  <c r="AK1100" i="1"/>
  <c r="AF1100" i="1"/>
  <c r="AE1100" i="1"/>
  <c r="AD1100" i="1"/>
  <c r="AC1100" i="1"/>
  <c r="AB1100" i="1"/>
  <c r="AA1100" i="1"/>
  <c r="Z1100" i="1"/>
  <c r="Y1100" i="1"/>
  <c r="X1100" i="1"/>
  <c r="W1100" i="1"/>
  <c r="V1100" i="1"/>
  <c r="U1100" i="1"/>
  <c r="T1100" i="1"/>
  <c r="BF1100" i="1" s="1"/>
  <c r="S1100" i="1"/>
  <c r="R1100" i="1"/>
  <c r="Q1100" i="1"/>
  <c r="P1100" i="1"/>
  <c r="O1100" i="1"/>
  <c r="N1100" i="1"/>
  <c r="M1100" i="1"/>
  <c r="L1100" i="1"/>
  <c r="K1100" i="1"/>
  <c r="J1100" i="1"/>
  <c r="I1100" i="1"/>
  <c r="BU1099" i="1"/>
  <c r="BT1099" i="1"/>
  <c r="BS1099" i="1"/>
  <c r="BR1099" i="1"/>
  <c r="BD1099" i="1"/>
  <c r="BC1099" i="1"/>
  <c r="AZ1099" i="1"/>
  <c r="AX1099" i="1"/>
  <c r="AV1099" i="1"/>
  <c r="AT1099" i="1"/>
  <c r="AS1099" i="1"/>
  <c r="AR1099" i="1"/>
  <c r="AQ1099" i="1"/>
  <c r="AP1099" i="1"/>
  <c r="AO1099" i="1"/>
  <c r="AN1099" i="1"/>
  <c r="AM1099" i="1"/>
  <c r="AL1099" i="1"/>
  <c r="AK1099" i="1"/>
  <c r="AF1099" i="1"/>
  <c r="AE1099" i="1"/>
  <c r="AD1099" i="1"/>
  <c r="AC1099" i="1"/>
  <c r="AB1099" i="1"/>
  <c r="AA1099" i="1"/>
  <c r="Z1099" i="1"/>
  <c r="Y1099" i="1"/>
  <c r="X1099" i="1"/>
  <c r="W1099" i="1"/>
  <c r="V1099" i="1"/>
  <c r="U1099" i="1"/>
  <c r="T1099" i="1"/>
  <c r="BF1099" i="1" s="1"/>
  <c r="S1099" i="1"/>
  <c r="R1099" i="1"/>
  <c r="Q1099" i="1"/>
  <c r="P1099" i="1"/>
  <c r="O1099" i="1"/>
  <c r="N1099" i="1"/>
  <c r="M1099" i="1"/>
  <c r="L1099" i="1"/>
  <c r="K1099" i="1"/>
  <c r="J1099" i="1"/>
  <c r="I1099" i="1"/>
  <c r="BU1098" i="1"/>
  <c r="BT1098" i="1"/>
  <c r="BS1098" i="1"/>
  <c r="BR1098" i="1"/>
  <c r="BD1098" i="1"/>
  <c r="BC1098" i="1"/>
  <c r="AZ1098" i="1"/>
  <c r="AX1098" i="1"/>
  <c r="AV1098" i="1"/>
  <c r="AT1098" i="1"/>
  <c r="AS1098" i="1"/>
  <c r="AR1098" i="1"/>
  <c r="AQ1098" i="1"/>
  <c r="AP1098" i="1"/>
  <c r="AO1098" i="1"/>
  <c r="AN1098" i="1"/>
  <c r="AM1098" i="1"/>
  <c r="AL1098" i="1"/>
  <c r="AK1098" i="1"/>
  <c r="AF1098" i="1"/>
  <c r="AE1098" i="1"/>
  <c r="AD1098" i="1"/>
  <c r="AC1098" i="1"/>
  <c r="AB1098" i="1"/>
  <c r="AA1098" i="1"/>
  <c r="Z1098" i="1"/>
  <c r="Y1098" i="1"/>
  <c r="X1098" i="1"/>
  <c r="W1098" i="1"/>
  <c r="V1098" i="1"/>
  <c r="U1098" i="1"/>
  <c r="T1098" i="1"/>
  <c r="S1098" i="1"/>
  <c r="R1098" i="1"/>
  <c r="Q1098" i="1"/>
  <c r="P1098" i="1"/>
  <c r="O1098" i="1"/>
  <c r="N1098" i="1"/>
  <c r="M1098" i="1"/>
  <c r="L1098" i="1"/>
  <c r="K1098" i="1"/>
  <c r="J1098" i="1"/>
  <c r="I1098" i="1"/>
  <c r="BU1097" i="1"/>
  <c r="BT1097" i="1"/>
  <c r="BS1097" i="1"/>
  <c r="BR1097" i="1"/>
  <c r="BD1097" i="1"/>
  <c r="BC1097" i="1"/>
  <c r="AZ1097" i="1"/>
  <c r="AX1097" i="1"/>
  <c r="AV1097" i="1"/>
  <c r="AT1097" i="1"/>
  <c r="AS1097" i="1"/>
  <c r="AR1097" i="1"/>
  <c r="AQ1097" i="1"/>
  <c r="AP1097" i="1"/>
  <c r="AO1097" i="1"/>
  <c r="AN1097" i="1"/>
  <c r="AM1097" i="1"/>
  <c r="AL1097" i="1"/>
  <c r="AK1097" i="1"/>
  <c r="AF1097" i="1"/>
  <c r="AE1097" i="1"/>
  <c r="AD1097" i="1"/>
  <c r="AC1097" i="1"/>
  <c r="AB1097" i="1"/>
  <c r="AA1097" i="1"/>
  <c r="Z1097" i="1"/>
  <c r="Y1097" i="1"/>
  <c r="X1097" i="1"/>
  <c r="W1097" i="1"/>
  <c r="V1097" i="1"/>
  <c r="U1097" i="1"/>
  <c r="T1097" i="1"/>
  <c r="S1097" i="1"/>
  <c r="R1097" i="1"/>
  <c r="Q1097" i="1"/>
  <c r="P1097" i="1"/>
  <c r="O1097" i="1"/>
  <c r="N1097" i="1"/>
  <c r="M1097" i="1"/>
  <c r="L1097" i="1"/>
  <c r="K1097" i="1"/>
  <c r="J1097" i="1"/>
  <c r="I1097" i="1"/>
  <c r="BU1096" i="1"/>
  <c r="BT1096" i="1"/>
  <c r="BS1096" i="1"/>
  <c r="BR1096" i="1"/>
  <c r="BD1096" i="1"/>
  <c r="BC1096" i="1"/>
  <c r="AZ1096" i="1"/>
  <c r="AX1096" i="1"/>
  <c r="AV1096" i="1"/>
  <c r="AT1096" i="1"/>
  <c r="AS1096" i="1"/>
  <c r="AR1096" i="1"/>
  <c r="AQ1096" i="1"/>
  <c r="AP1096" i="1"/>
  <c r="AO1096" i="1"/>
  <c r="AN1096" i="1"/>
  <c r="AM1096" i="1"/>
  <c r="AL1096" i="1"/>
  <c r="AK1096" i="1"/>
  <c r="AF1096" i="1"/>
  <c r="AE1096" i="1"/>
  <c r="AD1096" i="1"/>
  <c r="AC1096" i="1"/>
  <c r="AB1096" i="1"/>
  <c r="AA1096" i="1"/>
  <c r="Z1096" i="1"/>
  <c r="Y1096" i="1"/>
  <c r="X1096" i="1"/>
  <c r="W1096" i="1"/>
  <c r="V1096" i="1"/>
  <c r="U1096" i="1"/>
  <c r="T1096" i="1"/>
  <c r="BF1096" i="1" s="1"/>
  <c r="S1096" i="1"/>
  <c r="R1096" i="1"/>
  <c r="Q1096" i="1"/>
  <c r="P1096" i="1"/>
  <c r="O1096" i="1"/>
  <c r="N1096" i="1"/>
  <c r="M1096" i="1"/>
  <c r="L1096" i="1"/>
  <c r="K1096" i="1"/>
  <c r="J1096" i="1"/>
  <c r="I1096" i="1"/>
  <c r="BU1095" i="1"/>
  <c r="BT1095" i="1"/>
  <c r="BS1095" i="1"/>
  <c r="BR1095" i="1"/>
  <c r="BD1095" i="1"/>
  <c r="BC1095" i="1"/>
  <c r="AZ1095" i="1"/>
  <c r="AX1095" i="1"/>
  <c r="AV1095" i="1"/>
  <c r="AT1095" i="1"/>
  <c r="AS1095" i="1"/>
  <c r="AR1095" i="1"/>
  <c r="AQ1095" i="1"/>
  <c r="AP1095" i="1"/>
  <c r="AO1095" i="1"/>
  <c r="AN1095" i="1"/>
  <c r="AM1095" i="1"/>
  <c r="AL1095" i="1"/>
  <c r="AK1095" i="1"/>
  <c r="AF1095" i="1"/>
  <c r="AE1095" i="1"/>
  <c r="AD1095" i="1"/>
  <c r="AC1095" i="1"/>
  <c r="AB1095" i="1"/>
  <c r="AA1095" i="1"/>
  <c r="Z1095" i="1"/>
  <c r="Y1095" i="1"/>
  <c r="X1095" i="1"/>
  <c r="W1095" i="1"/>
  <c r="V1095" i="1"/>
  <c r="U1095" i="1"/>
  <c r="T1095" i="1"/>
  <c r="BF1095" i="1" s="1"/>
  <c r="S1095" i="1"/>
  <c r="R1095" i="1"/>
  <c r="Q1095" i="1"/>
  <c r="P1095" i="1"/>
  <c r="O1095" i="1"/>
  <c r="N1095" i="1"/>
  <c r="M1095" i="1"/>
  <c r="L1095" i="1"/>
  <c r="K1095" i="1"/>
  <c r="J1095" i="1"/>
  <c r="I1095" i="1"/>
  <c r="BU1094" i="1"/>
  <c r="BT1094" i="1"/>
  <c r="BS1094" i="1"/>
  <c r="BR1094" i="1"/>
  <c r="BD1094" i="1"/>
  <c r="BC1094" i="1"/>
  <c r="AZ1094" i="1"/>
  <c r="AX1094" i="1"/>
  <c r="AV1094" i="1"/>
  <c r="AT1094" i="1"/>
  <c r="AS1094" i="1"/>
  <c r="AR1094" i="1"/>
  <c r="AQ1094" i="1"/>
  <c r="AP1094" i="1"/>
  <c r="AO1094" i="1"/>
  <c r="AN1094" i="1"/>
  <c r="AM1094" i="1"/>
  <c r="AL1094" i="1"/>
  <c r="AK1094" i="1"/>
  <c r="AF1094" i="1"/>
  <c r="AE1094" i="1"/>
  <c r="AD1094" i="1"/>
  <c r="AC1094" i="1"/>
  <c r="AB1094" i="1"/>
  <c r="AA1094" i="1"/>
  <c r="Z1094" i="1"/>
  <c r="Y1094" i="1"/>
  <c r="X1094" i="1"/>
  <c r="W1094" i="1"/>
  <c r="V1094" i="1"/>
  <c r="U1094" i="1"/>
  <c r="T1094" i="1"/>
  <c r="S1094" i="1"/>
  <c r="R1094" i="1"/>
  <c r="Q1094" i="1"/>
  <c r="P1094" i="1"/>
  <c r="O1094" i="1"/>
  <c r="N1094" i="1"/>
  <c r="M1094" i="1"/>
  <c r="L1094" i="1"/>
  <c r="K1094" i="1"/>
  <c r="J1094" i="1"/>
  <c r="I1094" i="1"/>
  <c r="BU1093" i="1"/>
  <c r="BT1093" i="1"/>
  <c r="BS1093" i="1"/>
  <c r="BR1093" i="1"/>
  <c r="BD1093" i="1"/>
  <c r="BC1093" i="1"/>
  <c r="AZ1093" i="1"/>
  <c r="AX1093" i="1"/>
  <c r="AV1093" i="1"/>
  <c r="AT1093" i="1"/>
  <c r="AS1093" i="1"/>
  <c r="AR1093" i="1"/>
  <c r="AQ1093" i="1"/>
  <c r="AP1093" i="1"/>
  <c r="AO1093" i="1"/>
  <c r="AN1093" i="1"/>
  <c r="AM1093" i="1"/>
  <c r="AL1093" i="1"/>
  <c r="AK1093" i="1"/>
  <c r="AF1093" i="1"/>
  <c r="AE1093" i="1"/>
  <c r="AD1093" i="1"/>
  <c r="AC1093" i="1"/>
  <c r="AB1093" i="1"/>
  <c r="AA1093" i="1"/>
  <c r="Z1093" i="1"/>
  <c r="Y1093" i="1"/>
  <c r="X1093" i="1"/>
  <c r="W1093" i="1"/>
  <c r="V1093" i="1"/>
  <c r="U1093" i="1"/>
  <c r="T1093" i="1"/>
  <c r="S1093" i="1"/>
  <c r="R1093" i="1"/>
  <c r="Q1093" i="1"/>
  <c r="P1093" i="1"/>
  <c r="O1093" i="1"/>
  <c r="N1093" i="1"/>
  <c r="M1093" i="1"/>
  <c r="L1093" i="1"/>
  <c r="K1093" i="1"/>
  <c r="J1093" i="1"/>
  <c r="I1093" i="1"/>
  <c r="BU1092" i="1"/>
  <c r="BT1092" i="1"/>
  <c r="BS1092" i="1"/>
  <c r="BR1092" i="1"/>
  <c r="BD1092" i="1"/>
  <c r="BC1092" i="1"/>
  <c r="AZ1092" i="1"/>
  <c r="AX1092" i="1"/>
  <c r="AV1092" i="1"/>
  <c r="AT1092" i="1"/>
  <c r="AS1092" i="1"/>
  <c r="AR1092" i="1"/>
  <c r="AQ1092" i="1"/>
  <c r="AP1092" i="1"/>
  <c r="AO1092" i="1"/>
  <c r="AN1092" i="1"/>
  <c r="AM1092" i="1"/>
  <c r="AL1092" i="1"/>
  <c r="AK1092" i="1"/>
  <c r="AF1092" i="1"/>
  <c r="AE1092" i="1"/>
  <c r="AD1092" i="1"/>
  <c r="AC1092" i="1"/>
  <c r="AB1092" i="1"/>
  <c r="AA1092" i="1"/>
  <c r="Z1092" i="1"/>
  <c r="Y1092" i="1"/>
  <c r="X1092" i="1"/>
  <c r="W1092" i="1"/>
  <c r="V1092" i="1"/>
  <c r="U1092" i="1"/>
  <c r="T1092" i="1"/>
  <c r="BF1092" i="1" s="1"/>
  <c r="S1092" i="1"/>
  <c r="R1092" i="1"/>
  <c r="Q1092" i="1"/>
  <c r="P1092" i="1"/>
  <c r="O1092" i="1"/>
  <c r="N1092" i="1"/>
  <c r="M1092" i="1"/>
  <c r="L1092" i="1"/>
  <c r="K1092" i="1"/>
  <c r="J1092" i="1"/>
  <c r="I1092" i="1"/>
  <c r="BU1091" i="1"/>
  <c r="BN94" i="17" s="1"/>
  <c r="BT1091" i="1"/>
  <c r="BM94" i="17" s="1"/>
  <c r="BS1091" i="1"/>
  <c r="BL94" i="17" s="1"/>
  <c r="BR1091" i="1"/>
  <c r="BK94" i="17" s="1"/>
  <c r="BD1091" i="1"/>
  <c r="AW94" i="17" s="1"/>
  <c r="BC1091" i="1"/>
  <c r="AV94" i="17" s="1"/>
  <c r="AZ1091" i="1"/>
  <c r="AS94" i="17" s="1"/>
  <c r="AX1091" i="1"/>
  <c r="AQ94" i="17" s="1"/>
  <c r="AV1091" i="1"/>
  <c r="AO94" i="17" s="1"/>
  <c r="AT1091" i="1"/>
  <c r="AM94" i="17" s="1"/>
  <c r="AS1091" i="1"/>
  <c r="AL94" i="17" s="1"/>
  <c r="AR1091" i="1"/>
  <c r="AK94" i="17" s="1"/>
  <c r="AQ1091" i="1"/>
  <c r="AJ94" i="17" s="1"/>
  <c r="AP1091" i="1"/>
  <c r="AI94" i="17" s="1"/>
  <c r="AO1091" i="1"/>
  <c r="AH94" i="17" s="1"/>
  <c r="AN1091" i="1"/>
  <c r="AG94" i="17" s="1"/>
  <c r="AM1091" i="1"/>
  <c r="AF94" i="17" s="1"/>
  <c r="AL1091" i="1"/>
  <c r="AE94" i="17" s="1"/>
  <c r="AK1091" i="1"/>
  <c r="AF1091" i="1"/>
  <c r="Y94" i="17" s="1"/>
  <c r="AE1091" i="1"/>
  <c r="X94" i="17" s="1"/>
  <c r="AD1091" i="1"/>
  <c r="W94" i="17" s="1"/>
  <c r="AC1091" i="1"/>
  <c r="V94" i="17" s="1"/>
  <c r="AB1091" i="1"/>
  <c r="U94" i="17" s="1"/>
  <c r="AA1091" i="1"/>
  <c r="T94" i="17" s="1"/>
  <c r="Z1091" i="1"/>
  <c r="Y1091" i="1"/>
  <c r="X1091" i="1"/>
  <c r="Q94" i="17" s="1"/>
  <c r="W1091" i="1"/>
  <c r="V1091" i="1"/>
  <c r="O94" i="17" s="1"/>
  <c r="U1091" i="1"/>
  <c r="T1091" i="1"/>
  <c r="M94" i="17" s="1"/>
  <c r="S1091" i="1"/>
  <c r="L94" i="17" s="1"/>
  <c r="R1091" i="1"/>
  <c r="K94" i="17" s="1"/>
  <c r="Q1091" i="1"/>
  <c r="J94" i="17" s="1"/>
  <c r="P1091" i="1"/>
  <c r="I94" i="17" s="1"/>
  <c r="O1091" i="1"/>
  <c r="H94" i="17" s="1"/>
  <c r="N1091" i="1"/>
  <c r="M1091" i="1"/>
  <c r="L1091" i="1"/>
  <c r="E94" i="17" s="1"/>
  <c r="K1091" i="1"/>
  <c r="J1091" i="1"/>
  <c r="C94" i="17" s="1"/>
  <c r="I1091" i="1"/>
  <c r="BU1090" i="1"/>
  <c r="BT1090" i="1"/>
  <c r="BS1090" i="1"/>
  <c r="BR1090" i="1"/>
  <c r="BD1090" i="1"/>
  <c r="BC1090" i="1"/>
  <c r="AZ1090" i="1"/>
  <c r="AX1090" i="1"/>
  <c r="AV1090" i="1"/>
  <c r="AT1090" i="1"/>
  <c r="AS1090" i="1"/>
  <c r="AR1090" i="1"/>
  <c r="AQ1090" i="1"/>
  <c r="AP1090" i="1"/>
  <c r="AO1090" i="1"/>
  <c r="AN1090" i="1"/>
  <c r="AM1090" i="1"/>
  <c r="AL1090" i="1"/>
  <c r="AK1090" i="1"/>
  <c r="AF1090" i="1"/>
  <c r="AE1090" i="1"/>
  <c r="AD1090" i="1"/>
  <c r="AC1090" i="1"/>
  <c r="AB1090" i="1"/>
  <c r="AA1090" i="1"/>
  <c r="Z1090" i="1"/>
  <c r="Y1090" i="1"/>
  <c r="X1090" i="1"/>
  <c r="W1090" i="1"/>
  <c r="V1090" i="1"/>
  <c r="U1090" i="1"/>
  <c r="T1090" i="1"/>
  <c r="S1090" i="1"/>
  <c r="R1090" i="1"/>
  <c r="Q1090" i="1"/>
  <c r="P1090" i="1"/>
  <c r="O1090" i="1"/>
  <c r="N1090" i="1"/>
  <c r="M1090" i="1"/>
  <c r="L1090" i="1"/>
  <c r="K1090" i="1"/>
  <c r="J1090" i="1"/>
  <c r="I1090" i="1"/>
  <c r="BU1089" i="1"/>
  <c r="BT1089" i="1"/>
  <c r="BS1089" i="1"/>
  <c r="BR1089" i="1"/>
  <c r="BD1089" i="1"/>
  <c r="BC1089" i="1"/>
  <c r="AZ1089" i="1"/>
  <c r="AX1089" i="1"/>
  <c r="AV1089" i="1"/>
  <c r="AT1089" i="1"/>
  <c r="AS1089" i="1"/>
  <c r="AR1089" i="1"/>
  <c r="AQ1089" i="1"/>
  <c r="AP1089" i="1"/>
  <c r="AO1089" i="1"/>
  <c r="AN1089" i="1"/>
  <c r="AM1089" i="1"/>
  <c r="AL1089" i="1"/>
  <c r="AK1089" i="1"/>
  <c r="AF1089" i="1"/>
  <c r="AE1089" i="1"/>
  <c r="AD1089" i="1"/>
  <c r="AC1089" i="1"/>
  <c r="AB1089" i="1"/>
  <c r="AA1089" i="1"/>
  <c r="Z1089" i="1"/>
  <c r="Y1089" i="1"/>
  <c r="X1089" i="1"/>
  <c r="W1089" i="1"/>
  <c r="V1089" i="1"/>
  <c r="U1089" i="1"/>
  <c r="T1089" i="1"/>
  <c r="S1089" i="1"/>
  <c r="R1089" i="1"/>
  <c r="Q1089" i="1"/>
  <c r="P1089" i="1"/>
  <c r="O1089" i="1"/>
  <c r="N1089" i="1"/>
  <c r="M1089" i="1"/>
  <c r="L1089" i="1"/>
  <c r="K1089" i="1"/>
  <c r="J1089" i="1"/>
  <c r="I1089" i="1"/>
  <c r="BU1088" i="1"/>
  <c r="BT1088" i="1"/>
  <c r="BS1088" i="1"/>
  <c r="BR1088" i="1"/>
  <c r="BD1088" i="1"/>
  <c r="BC1088" i="1"/>
  <c r="AZ1088" i="1"/>
  <c r="AX1088" i="1"/>
  <c r="AV1088" i="1"/>
  <c r="AT1088" i="1"/>
  <c r="AS1088" i="1"/>
  <c r="AR1088" i="1"/>
  <c r="AQ1088" i="1"/>
  <c r="AP1088" i="1"/>
  <c r="AO1088" i="1"/>
  <c r="AN1088" i="1"/>
  <c r="AM1088" i="1"/>
  <c r="AL1088" i="1"/>
  <c r="AK1088" i="1"/>
  <c r="AF1088" i="1"/>
  <c r="AE1088" i="1"/>
  <c r="AD1088" i="1"/>
  <c r="AC1088" i="1"/>
  <c r="AB1088" i="1"/>
  <c r="AA1088" i="1"/>
  <c r="Z1088" i="1"/>
  <c r="Y1088" i="1"/>
  <c r="X1088" i="1"/>
  <c r="W1088" i="1"/>
  <c r="V1088" i="1"/>
  <c r="U1088" i="1"/>
  <c r="T1088" i="1"/>
  <c r="BF1088" i="1" s="1"/>
  <c r="S1088" i="1"/>
  <c r="R1088" i="1"/>
  <c r="Q1088" i="1"/>
  <c r="P1088" i="1"/>
  <c r="O1088" i="1"/>
  <c r="N1088" i="1"/>
  <c r="M1088" i="1"/>
  <c r="L1088" i="1"/>
  <c r="K1088" i="1"/>
  <c r="J1088" i="1"/>
  <c r="I1088" i="1"/>
  <c r="BU1087" i="1"/>
  <c r="BT1087" i="1"/>
  <c r="BS1087" i="1"/>
  <c r="BR1087" i="1"/>
  <c r="BD1087" i="1"/>
  <c r="BC1087" i="1"/>
  <c r="AZ1087" i="1"/>
  <c r="AX1087" i="1"/>
  <c r="AV1087" i="1"/>
  <c r="AT1087" i="1"/>
  <c r="AS1087" i="1"/>
  <c r="AR1087" i="1"/>
  <c r="AQ1087" i="1"/>
  <c r="AP1087" i="1"/>
  <c r="AO1087" i="1"/>
  <c r="AN1087" i="1"/>
  <c r="AM1087" i="1"/>
  <c r="AL1087" i="1"/>
  <c r="AK1087" i="1"/>
  <c r="AF1087" i="1"/>
  <c r="AE1087" i="1"/>
  <c r="AD1087" i="1"/>
  <c r="AC1087" i="1"/>
  <c r="AB1087" i="1"/>
  <c r="AA1087" i="1"/>
  <c r="Z1087" i="1"/>
  <c r="Y1087" i="1"/>
  <c r="X1087" i="1"/>
  <c r="W1087" i="1"/>
  <c r="V1087" i="1"/>
  <c r="U1087" i="1"/>
  <c r="T1087" i="1"/>
  <c r="BF1087" i="1" s="1"/>
  <c r="S1087" i="1"/>
  <c r="R1087" i="1"/>
  <c r="Q1087" i="1"/>
  <c r="P1087" i="1"/>
  <c r="O1087" i="1"/>
  <c r="N1087" i="1"/>
  <c r="M1087" i="1"/>
  <c r="L1087" i="1"/>
  <c r="K1087" i="1"/>
  <c r="J1087" i="1"/>
  <c r="I1087" i="1"/>
  <c r="BU1086" i="1"/>
  <c r="BT1086" i="1"/>
  <c r="BS1086" i="1"/>
  <c r="BR1086" i="1"/>
  <c r="BD1086" i="1"/>
  <c r="BC1086" i="1"/>
  <c r="AZ1086" i="1"/>
  <c r="AX1086" i="1"/>
  <c r="AV1086" i="1"/>
  <c r="AT1086" i="1"/>
  <c r="AS1086" i="1"/>
  <c r="AR1086" i="1"/>
  <c r="AQ1086" i="1"/>
  <c r="AP1086" i="1"/>
  <c r="AO1086" i="1"/>
  <c r="AN1086" i="1"/>
  <c r="AM1086" i="1"/>
  <c r="AL1086" i="1"/>
  <c r="AK1086" i="1"/>
  <c r="AF1086" i="1"/>
  <c r="AE1086" i="1"/>
  <c r="AD1086" i="1"/>
  <c r="AC1086" i="1"/>
  <c r="AB1086" i="1"/>
  <c r="AA1086" i="1"/>
  <c r="Z1086" i="1"/>
  <c r="Y1086" i="1"/>
  <c r="X1086" i="1"/>
  <c r="W1086" i="1"/>
  <c r="V1086" i="1"/>
  <c r="U1086" i="1"/>
  <c r="T1086" i="1"/>
  <c r="S1086" i="1"/>
  <c r="R1086" i="1"/>
  <c r="Q1086" i="1"/>
  <c r="P1086" i="1"/>
  <c r="O1086" i="1"/>
  <c r="N1086" i="1"/>
  <c r="M1086" i="1"/>
  <c r="L1086" i="1"/>
  <c r="K1086" i="1"/>
  <c r="J1086" i="1"/>
  <c r="I1086" i="1"/>
  <c r="BU1085" i="1"/>
  <c r="BN93" i="17" s="1"/>
  <c r="BT1085" i="1"/>
  <c r="BM93" i="17" s="1"/>
  <c r="BS1085" i="1"/>
  <c r="BL93" i="17" s="1"/>
  <c r="BR1085" i="1"/>
  <c r="BK93" i="17" s="1"/>
  <c r="BD1085" i="1"/>
  <c r="AW93" i="17" s="1"/>
  <c r="BC1085" i="1"/>
  <c r="AV93" i="17" s="1"/>
  <c r="AZ1085" i="1"/>
  <c r="AS93" i="17" s="1"/>
  <c r="AX1085" i="1"/>
  <c r="AQ93" i="17" s="1"/>
  <c r="AV1085" i="1"/>
  <c r="AO93" i="17" s="1"/>
  <c r="AT1085" i="1"/>
  <c r="AM93" i="17" s="1"/>
  <c r="AS1085" i="1"/>
  <c r="AL93" i="17" s="1"/>
  <c r="AR1085" i="1"/>
  <c r="AK93" i="17" s="1"/>
  <c r="AQ1085" i="1"/>
  <c r="AP1085" i="1"/>
  <c r="AI93" i="17" s="1"/>
  <c r="AO1085" i="1"/>
  <c r="AH93" i="17" s="1"/>
  <c r="AN1085" i="1"/>
  <c r="AG93" i="17" s="1"/>
  <c r="AM1085" i="1"/>
  <c r="AL1085" i="1"/>
  <c r="AE93" i="17" s="1"/>
  <c r="AK1085" i="1"/>
  <c r="AD93" i="17" s="1"/>
  <c r="AF1085" i="1"/>
  <c r="Y93" i="17" s="1"/>
  <c r="AE1085" i="1"/>
  <c r="AD1085" i="1"/>
  <c r="W93" i="17" s="1"/>
  <c r="AC1085" i="1"/>
  <c r="V93" i="17" s="1"/>
  <c r="AB1085" i="1"/>
  <c r="U93" i="17" s="1"/>
  <c r="AA1085" i="1"/>
  <c r="Z1085" i="1"/>
  <c r="S93" i="17" s="1"/>
  <c r="Y1085" i="1"/>
  <c r="R93" i="17" s="1"/>
  <c r="X1085" i="1"/>
  <c r="Q93" i="17" s="1"/>
  <c r="W1085" i="1"/>
  <c r="V1085" i="1"/>
  <c r="O93" i="17" s="1"/>
  <c r="U1085" i="1"/>
  <c r="T1085" i="1"/>
  <c r="M93" i="17" s="1"/>
  <c r="S1085" i="1"/>
  <c r="R1085" i="1"/>
  <c r="K93" i="17" s="1"/>
  <c r="Q1085" i="1"/>
  <c r="J93" i="17" s="1"/>
  <c r="P1085" i="1"/>
  <c r="I93" i="17" s="1"/>
  <c r="O1085" i="1"/>
  <c r="N1085" i="1"/>
  <c r="G93" i="17" s="1"/>
  <c r="M1085" i="1"/>
  <c r="F93" i="17" s="1"/>
  <c r="L1085" i="1"/>
  <c r="E93" i="17" s="1"/>
  <c r="K1085" i="1"/>
  <c r="J1085" i="1"/>
  <c r="C93" i="17" s="1"/>
  <c r="I1085" i="1"/>
  <c r="BU1084" i="1"/>
  <c r="BT1084" i="1"/>
  <c r="BS1084" i="1"/>
  <c r="BR1084" i="1"/>
  <c r="BD1084" i="1"/>
  <c r="BC1084" i="1"/>
  <c r="AZ1084" i="1"/>
  <c r="AX1084" i="1"/>
  <c r="AV1084" i="1"/>
  <c r="AT1084" i="1"/>
  <c r="AS1084" i="1"/>
  <c r="AR1084" i="1"/>
  <c r="AQ1084" i="1"/>
  <c r="AP1084" i="1"/>
  <c r="AO1084" i="1"/>
  <c r="AN1084" i="1"/>
  <c r="AM1084" i="1"/>
  <c r="AL1084" i="1"/>
  <c r="AK1084" i="1"/>
  <c r="AF1084" i="1"/>
  <c r="AE1084" i="1"/>
  <c r="AD1084" i="1"/>
  <c r="AC1084" i="1"/>
  <c r="AB1084" i="1"/>
  <c r="AA1084" i="1"/>
  <c r="Z1084" i="1"/>
  <c r="Y1084" i="1"/>
  <c r="X1084" i="1"/>
  <c r="W1084" i="1"/>
  <c r="V1084" i="1"/>
  <c r="U1084" i="1"/>
  <c r="T1084" i="1"/>
  <c r="S1084" i="1"/>
  <c r="R1084" i="1"/>
  <c r="Q1084" i="1"/>
  <c r="P1084" i="1"/>
  <c r="O1084" i="1"/>
  <c r="N1084" i="1"/>
  <c r="M1084" i="1"/>
  <c r="L1084" i="1"/>
  <c r="K1084" i="1"/>
  <c r="J1084" i="1"/>
  <c r="I1084" i="1"/>
  <c r="BU1083" i="1"/>
  <c r="BT1083" i="1"/>
  <c r="BS1083" i="1"/>
  <c r="BR1083" i="1"/>
  <c r="BD1083" i="1"/>
  <c r="BC1083" i="1"/>
  <c r="AZ1083" i="1"/>
  <c r="AX1083" i="1"/>
  <c r="AV1083" i="1"/>
  <c r="AT1083" i="1"/>
  <c r="AS1083" i="1"/>
  <c r="AR1083" i="1"/>
  <c r="AQ1083" i="1"/>
  <c r="AP1083" i="1"/>
  <c r="AO1083" i="1"/>
  <c r="AN1083" i="1"/>
  <c r="AM1083" i="1"/>
  <c r="AL1083" i="1"/>
  <c r="AK1083" i="1"/>
  <c r="AF1083" i="1"/>
  <c r="AE1083" i="1"/>
  <c r="AD1083" i="1"/>
  <c r="AC1083" i="1"/>
  <c r="AB1083" i="1"/>
  <c r="AA1083" i="1"/>
  <c r="Z1083" i="1"/>
  <c r="Y1083" i="1"/>
  <c r="X1083" i="1"/>
  <c r="W1083" i="1"/>
  <c r="V1083" i="1"/>
  <c r="U1083" i="1"/>
  <c r="T1083" i="1"/>
  <c r="S1083" i="1"/>
  <c r="R1083" i="1"/>
  <c r="Q1083" i="1"/>
  <c r="P1083" i="1"/>
  <c r="O1083" i="1"/>
  <c r="N1083" i="1"/>
  <c r="M1083" i="1"/>
  <c r="L1083" i="1"/>
  <c r="K1083" i="1"/>
  <c r="J1083" i="1"/>
  <c r="I1083" i="1"/>
  <c r="BU1082" i="1"/>
  <c r="BT1082" i="1"/>
  <c r="BS1082" i="1"/>
  <c r="BR1082" i="1"/>
  <c r="BD1082" i="1"/>
  <c r="BC1082" i="1"/>
  <c r="AZ1082" i="1"/>
  <c r="AX1082" i="1"/>
  <c r="AV1082" i="1"/>
  <c r="AT1082" i="1"/>
  <c r="AS1082" i="1"/>
  <c r="AR1082" i="1"/>
  <c r="AQ1082" i="1"/>
  <c r="AP1082" i="1"/>
  <c r="AO1082" i="1"/>
  <c r="AN1082" i="1"/>
  <c r="AM1082" i="1"/>
  <c r="AL1082" i="1"/>
  <c r="AK1082" i="1"/>
  <c r="AF1082" i="1"/>
  <c r="AE1082" i="1"/>
  <c r="AD1082" i="1"/>
  <c r="AC1082" i="1"/>
  <c r="AB1082" i="1"/>
  <c r="AA1082" i="1"/>
  <c r="Z1082" i="1"/>
  <c r="Y1082" i="1"/>
  <c r="X1082" i="1"/>
  <c r="W1082" i="1"/>
  <c r="V1082" i="1"/>
  <c r="U1082" i="1"/>
  <c r="T1082" i="1"/>
  <c r="S1082" i="1"/>
  <c r="R1082" i="1"/>
  <c r="Q1082" i="1"/>
  <c r="P1082" i="1"/>
  <c r="O1082" i="1"/>
  <c r="N1082" i="1"/>
  <c r="M1082" i="1"/>
  <c r="L1082" i="1"/>
  <c r="K1082" i="1"/>
  <c r="J1082" i="1"/>
  <c r="I1082" i="1"/>
  <c r="BU1081" i="1"/>
  <c r="BN92" i="17" s="1"/>
  <c r="BT1081" i="1"/>
  <c r="BM92" i="17" s="1"/>
  <c r="BS1081" i="1"/>
  <c r="BL92" i="17" s="1"/>
  <c r="BR1081" i="1"/>
  <c r="BK92" i="17" s="1"/>
  <c r="BD1081" i="1"/>
  <c r="AW92" i="17" s="1"/>
  <c r="BC1081" i="1"/>
  <c r="AV92" i="17" s="1"/>
  <c r="AZ1081" i="1"/>
  <c r="AS92" i="17" s="1"/>
  <c r="AX1081" i="1"/>
  <c r="AQ92" i="17" s="1"/>
  <c r="AV1081" i="1"/>
  <c r="AO92" i="17" s="1"/>
  <c r="AT1081" i="1"/>
  <c r="AS1081" i="1"/>
  <c r="AR1081" i="1"/>
  <c r="AK92" i="17" s="1"/>
  <c r="AQ1081" i="1"/>
  <c r="AP1081" i="1"/>
  <c r="AO1081" i="1"/>
  <c r="AN1081" i="1"/>
  <c r="AG92" i="17" s="1"/>
  <c r="AM1081" i="1"/>
  <c r="AL1081" i="1"/>
  <c r="AK1081" i="1"/>
  <c r="AD92" i="17" s="1"/>
  <c r="AF1081" i="1"/>
  <c r="Y92" i="17" s="1"/>
  <c r="AE1081" i="1"/>
  <c r="AD1081" i="1"/>
  <c r="AC1081" i="1"/>
  <c r="AB1081" i="1"/>
  <c r="U92" i="17" s="1"/>
  <c r="AA1081" i="1"/>
  <c r="Z1081" i="1"/>
  <c r="Y1081" i="1"/>
  <c r="X1081" i="1"/>
  <c r="Q92" i="17" s="1"/>
  <c r="W1081" i="1"/>
  <c r="V1081" i="1"/>
  <c r="U1081" i="1"/>
  <c r="T1081" i="1"/>
  <c r="M92" i="17" s="1"/>
  <c r="S1081" i="1"/>
  <c r="R1081" i="1"/>
  <c r="Q1081" i="1"/>
  <c r="P1081" i="1"/>
  <c r="I92" i="17" s="1"/>
  <c r="O1081" i="1"/>
  <c r="N1081" i="1"/>
  <c r="M1081" i="1"/>
  <c r="L1081" i="1"/>
  <c r="E92" i="17" s="1"/>
  <c r="K1081" i="1"/>
  <c r="J1081" i="1"/>
  <c r="I1081" i="1"/>
  <c r="BU1080" i="1"/>
  <c r="BT1080" i="1"/>
  <c r="BS1080" i="1"/>
  <c r="BR1080" i="1"/>
  <c r="BD1080" i="1"/>
  <c r="BC1080" i="1"/>
  <c r="AZ1080" i="1"/>
  <c r="AX1080" i="1"/>
  <c r="AV1080" i="1"/>
  <c r="AT1080" i="1"/>
  <c r="AS1080" i="1"/>
  <c r="AR1080" i="1"/>
  <c r="AQ1080" i="1"/>
  <c r="AP1080" i="1"/>
  <c r="AO1080" i="1"/>
  <c r="AN1080" i="1"/>
  <c r="AM1080" i="1"/>
  <c r="AL1080" i="1"/>
  <c r="AK1080" i="1"/>
  <c r="AF1080" i="1"/>
  <c r="AE1080" i="1"/>
  <c r="AD1080" i="1"/>
  <c r="AC1080" i="1"/>
  <c r="AB1080" i="1"/>
  <c r="AA1080" i="1"/>
  <c r="Z1080" i="1"/>
  <c r="Y1080" i="1"/>
  <c r="X1080" i="1"/>
  <c r="W1080" i="1"/>
  <c r="V1080" i="1"/>
  <c r="U1080" i="1"/>
  <c r="T1080" i="1"/>
  <c r="S1080" i="1"/>
  <c r="R1080" i="1"/>
  <c r="Q1080" i="1"/>
  <c r="P1080" i="1"/>
  <c r="O1080" i="1"/>
  <c r="N1080" i="1"/>
  <c r="M1080" i="1"/>
  <c r="L1080" i="1"/>
  <c r="K1080" i="1"/>
  <c r="J1080" i="1"/>
  <c r="I1080" i="1"/>
  <c r="BU1079" i="1"/>
  <c r="BT1079" i="1"/>
  <c r="BS1079" i="1"/>
  <c r="BR1079" i="1"/>
  <c r="BD1079" i="1"/>
  <c r="BC1079" i="1"/>
  <c r="AZ1079" i="1"/>
  <c r="AX1079" i="1"/>
  <c r="AV1079" i="1"/>
  <c r="AT1079" i="1"/>
  <c r="AS1079" i="1"/>
  <c r="AR1079" i="1"/>
  <c r="AQ1079" i="1"/>
  <c r="AP1079" i="1"/>
  <c r="AO1079" i="1"/>
  <c r="AN1079" i="1"/>
  <c r="AM1079" i="1"/>
  <c r="AL1079" i="1"/>
  <c r="AK1079" i="1"/>
  <c r="AF1079" i="1"/>
  <c r="AE1079" i="1"/>
  <c r="AD1079" i="1"/>
  <c r="AC1079" i="1"/>
  <c r="AB1079" i="1"/>
  <c r="AA1079" i="1"/>
  <c r="Z1079" i="1"/>
  <c r="Y1079" i="1"/>
  <c r="X1079" i="1"/>
  <c r="W1079" i="1"/>
  <c r="V1079" i="1"/>
  <c r="U1079" i="1"/>
  <c r="T1079" i="1"/>
  <c r="S1079" i="1"/>
  <c r="R1079" i="1"/>
  <c r="Q1079" i="1"/>
  <c r="P1079" i="1"/>
  <c r="O1079" i="1"/>
  <c r="N1079" i="1"/>
  <c r="M1079" i="1"/>
  <c r="L1079" i="1"/>
  <c r="K1079" i="1"/>
  <c r="J1079" i="1"/>
  <c r="I1079" i="1"/>
  <c r="BU1078" i="1"/>
  <c r="BT1078" i="1"/>
  <c r="BS1078" i="1"/>
  <c r="BR1078" i="1"/>
  <c r="BD1078" i="1"/>
  <c r="BC1078" i="1"/>
  <c r="AZ1078" i="1"/>
  <c r="AX1078" i="1"/>
  <c r="AV1078" i="1"/>
  <c r="AT1078" i="1"/>
  <c r="AS1078" i="1"/>
  <c r="AR1078" i="1"/>
  <c r="AQ1078" i="1"/>
  <c r="AP1078" i="1"/>
  <c r="AO1078" i="1"/>
  <c r="AN1078" i="1"/>
  <c r="AM1078" i="1"/>
  <c r="AL1078" i="1"/>
  <c r="AK1078" i="1"/>
  <c r="AF1078" i="1"/>
  <c r="AE1078" i="1"/>
  <c r="AD1078" i="1"/>
  <c r="AC1078" i="1"/>
  <c r="AB1078" i="1"/>
  <c r="AA1078" i="1"/>
  <c r="Z1078" i="1"/>
  <c r="Y1078" i="1"/>
  <c r="X1078" i="1"/>
  <c r="W1078" i="1"/>
  <c r="V1078" i="1"/>
  <c r="U1078" i="1"/>
  <c r="T1078" i="1"/>
  <c r="S1078" i="1"/>
  <c r="R1078" i="1"/>
  <c r="Q1078" i="1"/>
  <c r="P1078" i="1"/>
  <c r="O1078" i="1"/>
  <c r="N1078" i="1"/>
  <c r="M1078" i="1"/>
  <c r="L1078" i="1"/>
  <c r="K1078" i="1"/>
  <c r="J1078" i="1"/>
  <c r="I1078" i="1"/>
  <c r="BU1077" i="1"/>
  <c r="BN91" i="17" s="1"/>
  <c r="BT1077" i="1"/>
  <c r="BM91" i="17" s="1"/>
  <c r="BS1077" i="1"/>
  <c r="BL91" i="17" s="1"/>
  <c r="BR1077" i="1"/>
  <c r="BK91" i="17" s="1"/>
  <c r="BD1077" i="1"/>
  <c r="AW91" i="17" s="1"/>
  <c r="BC1077" i="1"/>
  <c r="AV91" i="17" s="1"/>
  <c r="AZ1077" i="1"/>
  <c r="AS91" i="17" s="1"/>
  <c r="AX1077" i="1"/>
  <c r="AQ91" i="17" s="1"/>
  <c r="AV1077" i="1"/>
  <c r="AO91" i="17" s="1"/>
  <c r="AT1077" i="1"/>
  <c r="AS1077" i="1"/>
  <c r="AR1077" i="1"/>
  <c r="AK91" i="17" s="1"/>
  <c r="AQ1077" i="1"/>
  <c r="AP1077" i="1"/>
  <c r="AO1077" i="1"/>
  <c r="AN1077" i="1"/>
  <c r="AG91" i="17" s="1"/>
  <c r="AM1077" i="1"/>
  <c r="AL1077" i="1"/>
  <c r="AK1077" i="1"/>
  <c r="AD91" i="17" s="1"/>
  <c r="AF1077" i="1"/>
  <c r="Y91" i="17" s="1"/>
  <c r="AE1077" i="1"/>
  <c r="AD1077" i="1"/>
  <c r="AC1077" i="1"/>
  <c r="AB1077" i="1"/>
  <c r="U91" i="17" s="1"/>
  <c r="AA1077" i="1"/>
  <c r="Z1077" i="1"/>
  <c r="Y1077" i="1"/>
  <c r="X1077" i="1"/>
  <c r="Q91" i="17" s="1"/>
  <c r="W1077" i="1"/>
  <c r="V1077" i="1"/>
  <c r="U1077" i="1"/>
  <c r="T1077" i="1"/>
  <c r="M91" i="17" s="1"/>
  <c r="S1077" i="1"/>
  <c r="R1077" i="1"/>
  <c r="Q1077" i="1"/>
  <c r="P1077" i="1"/>
  <c r="I91" i="17" s="1"/>
  <c r="O1077" i="1"/>
  <c r="N1077" i="1"/>
  <c r="M1077" i="1"/>
  <c r="L1077" i="1"/>
  <c r="E91" i="17" s="1"/>
  <c r="K1077" i="1"/>
  <c r="J1077" i="1"/>
  <c r="I1077" i="1"/>
  <c r="BU1076" i="1"/>
  <c r="BT1076" i="1"/>
  <c r="BS1076" i="1"/>
  <c r="BR1076" i="1"/>
  <c r="BD1076" i="1"/>
  <c r="BC1076" i="1"/>
  <c r="AZ1076" i="1"/>
  <c r="AX1076" i="1"/>
  <c r="AV1076" i="1"/>
  <c r="AT1076" i="1"/>
  <c r="AS1076" i="1"/>
  <c r="AR1076" i="1"/>
  <c r="AQ1076" i="1"/>
  <c r="AP1076" i="1"/>
  <c r="AO1076" i="1"/>
  <c r="AN1076" i="1"/>
  <c r="AM1076" i="1"/>
  <c r="AL1076" i="1"/>
  <c r="AK1076" i="1"/>
  <c r="AF1076" i="1"/>
  <c r="AE1076" i="1"/>
  <c r="AD1076" i="1"/>
  <c r="AC1076" i="1"/>
  <c r="AB1076" i="1"/>
  <c r="AA1076" i="1"/>
  <c r="Z1076" i="1"/>
  <c r="Y1076" i="1"/>
  <c r="X1076" i="1"/>
  <c r="W1076" i="1"/>
  <c r="V1076" i="1"/>
  <c r="U1076" i="1"/>
  <c r="T1076" i="1"/>
  <c r="S1076" i="1"/>
  <c r="R1076" i="1"/>
  <c r="Q1076" i="1"/>
  <c r="P1076" i="1"/>
  <c r="O1076" i="1"/>
  <c r="N1076" i="1"/>
  <c r="M1076" i="1"/>
  <c r="L1076" i="1"/>
  <c r="K1076" i="1"/>
  <c r="J1076" i="1"/>
  <c r="I1076" i="1"/>
  <c r="BU1075" i="1"/>
  <c r="BT1075" i="1"/>
  <c r="BS1075" i="1"/>
  <c r="BR1075" i="1"/>
  <c r="BD1075" i="1"/>
  <c r="BC1075" i="1"/>
  <c r="AZ1075" i="1"/>
  <c r="AX1075" i="1"/>
  <c r="AV1075" i="1"/>
  <c r="AT1075" i="1"/>
  <c r="AS1075" i="1"/>
  <c r="AR1075" i="1"/>
  <c r="AQ1075" i="1"/>
  <c r="AP1075" i="1"/>
  <c r="AO1075" i="1"/>
  <c r="AN1075" i="1"/>
  <c r="AM1075" i="1"/>
  <c r="AL1075" i="1"/>
  <c r="AK1075" i="1"/>
  <c r="AF1075" i="1"/>
  <c r="AE1075" i="1"/>
  <c r="AD1075" i="1"/>
  <c r="AC1075" i="1"/>
  <c r="AB1075" i="1"/>
  <c r="AA1075" i="1"/>
  <c r="Z1075" i="1"/>
  <c r="Y1075" i="1"/>
  <c r="X1075" i="1"/>
  <c r="W1075" i="1"/>
  <c r="V1075" i="1"/>
  <c r="U1075" i="1"/>
  <c r="T1075" i="1"/>
  <c r="S1075" i="1"/>
  <c r="R1075" i="1"/>
  <c r="Q1075" i="1"/>
  <c r="P1075" i="1"/>
  <c r="O1075" i="1"/>
  <c r="N1075" i="1"/>
  <c r="M1075" i="1"/>
  <c r="L1075" i="1"/>
  <c r="K1075" i="1"/>
  <c r="J1075" i="1"/>
  <c r="I1075" i="1"/>
  <c r="BU1074" i="1"/>
  <c r="BT1074" i="1"/>
  <c r="BS1074" i="1"/>
  <c r="BR1074" i="1"/>
  <c r="BD1074" i="1"/>
  <c r="BC1074" i="1"/>
  <c r="AZ1074" i="1"/>
  <c r="AX1074" i="1"/>
  <c r="AV1074" i="1"/>
  <c r="AT1074" i="1"/>
  <c r="AS1074" i="1"/>
  <c r="AR1074" i="1"/>
  <c r="AQ1074" i="1"/>
  <c r="AP1074" i="1"/>
  <c r="AO1074" i="1"/>
  <c r="AN1074" i="1"/>
  <c r="AM1074" i="1"/>
  <c r="AL1074" i="1"/>
  <c r="AK1074" i="1"/>
  <c r="AF1074" i="1"/>
  <c r="AE1074" i="1"/>
  <c r="AD1074" i="1"/>
  <c r="AC1074" i="1"/>
  <c r="AB1074" i="1"/>
  <c r="AA1074" i="1"/>
  <c r="Z1074" i="1"/>
  <c r="Y1074" i="1"/>
  <c r="X1074" i="1"/>
  <c r="W1074" i="1"/>
  <c r="V1074" i="1"/>
  <c r="U1074" i="1"/>
  <c r="T1074" i="1"/>
  <c r="S1074" i="1"/>
  <c r="R1074" i="1"/>
  <c r="Q1074" i="1"/>
  <c r="P1074" i="1"/>
  <c r="O1074" i="1"/>
  <c r="N1074" i="1"/>
  <c r="M1074" i="1"/>
  <c r="L1074" i="1"/>
  <c r="K1074" i="1"/>
  <c r="J1074" i="1"/>
  <c r="I1074" i="1"/>
  <c r="BU1073" i="1"/>
  <c r="BT1073" i="1"/>
  <c r="BS1073" i="1"/>
  <c r="BR1073" i="1"/>
  <c r="BD1073" i="1"/>
  <c r="BC1073" i="1"/>
  <c r="AZ1073" i="1"/>
  <c r="AX1073" i="1"/>
  <c r="AV1073" i="1"/>
  <c r="AT1073" i="1"/>
  <c r="AS1073" i="1"/>
  <c r="AR1073" i="1"/>
  <c r="AQ1073" i="1"/>
  <c r="AP1073" i="1"/>
  <c r="AO1073" i="1"/>
  <c r="AN1073" i="1"/>
  <c r="AM1073" i="1"/>
  <c r="AL1073" i="1"/>
  <c r="AK1073" i="1"/>
  <c r="AF1073" i="1"/>
  <c r="AE1073" i="1"/>
  <c r="AD1073" i="1"/>
  <c r="AC1073" i="1"/>
  <c r="AB1073" i="1"/>
  <c r="AA1073" i="1"/>
  <c r="Z1073" i="1"/>
  <c r="Y1073" i="1"/>
  <c r="X1073" i="1"/>
  <c r="W1073" i="1"/>
  <c r="V1073" i="1"/>
  <c r="U1073" i="1"/>
  <c r="T1073" i="1"/>
  <c r="S1073" i="1"/>
  <c r="R1073" i="1"/>
  <c r="Q1073" i="1"/>
  <c r="P1073" i="1"/>
  <c r="O1073" i="1"/>
  <c r="N1073" i="1"/>
  <c r="M1073" i="1"/>
  <c r="L1073" i="1"/>
  <c r="K1073" i="1"/>
  <c r="J1073" i="1"/>
  <c r="I1073" i="1"/>
  <c r="BU1072" i="1"/>
  <c r="BT1072" i="1"/>
  <c r="BS1072" i="1"/>
  <c r="BR1072" i="1"/>
  <c r="BD1072" i="1"/>
  <c r="BC1072" i="1"/>
  <c r="AZ1072" i="1"/>
  <c r="AX1072" i="1"/>
  <c r="AV1072" i="1"/>
  <c r="AT1072" i="1"/>
  <c r="AS1072" i="1"/>
  <c r="AR1072" i="1"/>
  <c r="AQ1072" i="1"/>
  <c r="AP1072" i="1"/>
  <c r="AO1072" i="1"/>
  <c r="AN1072" i="1"/>
  <c r="AM1072" i="1"/>
  <c r="AL1072" i="1"/>
  <c r="AK1072" i="1"/>
  <c r="AF1072" i="1"/>
  <c r="AE1072" i="1"/>
  <c r="AD1072" i="1"/>
  <c r="AC1072" i="1"/>
  <c r="AB1072" i="1"/>
  <c r="AA1072" i="1"/>
  <c r="Z1072" i="1"/>
  <c r="Y1072" i="1"/>
  <c r="X1072" i="1"/>
  <c r="W1072" i="1"/>
  <c r="V1072" i="1"/>
  <c r="U1072" i="1"/>
  <c r="T1072" i="1"/>
  <c r="S1072" i="1"/>
  <c r="R1072" i="1"/>
  <c r="Q1072" i="1"/>
  <c r="P1072" i="1"/>
  <c r="O1072" i="1"/>
  <c r="N1072" i="1"/>
  <c r="M1072" i="1"/>
  <c r="L1072" i="1"/>
  <c r="K1072" i="1"/>
  <c r="J1072" i="1"/>
  <c r="I1072" i="1"/>
  <c r="BU1071" i="1"/>
  <c r="BT1071" i="1"/>
  <c r="BS1071" i="1"/>
  <c r="BR1071" i="1"/>
  <c r="BD1071" i="1"/>
  <c r="BC1071" i="1"/>
  <c r="AZ1071" i="1"/>
  <c r="AX1071" i="1"/>
  <c r="AV1071" i="1"/>
  <c r="AT1071" i="1"/>
  <c r="AS1071" i="1"/>
  <c r="AR1071" i="1"/>
  <c r="AQ1071" i="1"/>
  <c r="AP1071" i="1"/>
  <c r="AO1071" i="1"/>
  <c r="AN1071" i="1"/>
  <c r="AM1071" i="1"/>
  <c r="AL1071" i="1"/>
  <c r="AK1071" i="1"/>
  <c r="AF1071" i="1"/>
  <c r="AE1071" i="1"/>
  <c r="AD1071" i="1"/>
  <c r="AC1071" i="1"/>
  <c r="AB1071" i="1"/>
  <c r="AA1071" i="1"/>
  <c r="Z1071" i="1"/>
  <c r="Y1071" i="1"/>
  <c r="X1071" i="1"/>
  <c r="W1071" i="1"/>
  <c r="V1071" i="1"/>
  <c r="U1071" i="1"/>
  <c r="T1071" i="1"/>
  <c r="S1071" i="1"/>
  <c r="R1071" i="1"/>
  <c r="Q1071" i="1"/>
  <c r="P1071" i="1"/>
  <c r="O1071" i="1"/>
  <c r="N1071" i="1"/>
  <c r="M1071" i="1"/>
  <c r="L1071" i="1"/>
  <c r="K1071" i="1"/>
  <c r="J1071" i="1"/>
  <c r="I1071" i="1"/>
  <c r="BU1070" i="1"/>
  <c r="BT1070" i="1"/>
  <c r="BS1070" i="1"/>
  <c r="BR1070" i="1"/>
  <c r="BD1070" i="1"/>
  <c r="BC1070" i="1"/>
  <c r="AZ1070" i="1"/>
  <c r="AX1070" i="1"/>
  <c r="AV1070" i="1"/>
  <c r="AT1070" i="1"/>
  <c r="AS1070" i="1"/>
  <c r="AR1070" i="1"/>
  <c r="AQ1070" i="1"/>
  <c r="AP1070" i="1"/>
  <c r="AO1070" i="1"/>
  <c r="AN1070" i="1"/>
  <c r="AM1070" i="1"/>
  <c r="AL1070" i="1"/>
  <c r="AK1070" i="1"/>
  <c r="AF1070" i="1"/>
  <c r="AE1070" i="1"/>
  <c r="AD1070" i="1"/>
  <c r="AC1070" i="1"/>
  <c r="AB1070" i="1"/>
  <c r="AA1070" i="1"/>
  <c r="Z1070" i="1"/>
  <c r="Y1070" i="1"/>
  <c r="X1070" i="1"/>
  <c r="W1070" i="1"/>
  <c r="V1070" i="1"/>
  <c r="U1070" i="1"/>
  <c r="T1070" i="1"/>
  <c r="S1070" i="1"/>
  <c r="R1070" i="1"/>
  <c r="Q1070" i="1"/>
  <c r="P1070" i="1"/>
  <c r="O1070" i="1"/>
  <c r="N1070" i="1"/>
  <c r="M1070" i="1"/>
  <c r="L1070" i="1"/>
  <c r="K1070" i="1"/>
  <c r="J1070" i="1"/>
  <c r="I1070" i="1"/>
  <c r="BU1069" i="1"/>
  <c r="BT1069" i="1"/>
  <c r="BS1069" i="1"/>
  <c r="BR1069" i="1"/>
  <c r="BD1069" i="1"/>
  <c r="BC1069" i="1"/>
  <c r="AZ1069" i="1"/>
  <c r="AX1069" i="1"/>
  <c r="AV1069" i="1"/>
  <c r="AT1069" i="1"/>
  <c r="AS1069" i="1"/>
  <c r="AR1069" i="1"/>
  <c r="AQ1069" i="1"/>
  <c r="AP1069" i="1"/>
  <c r="AO1069" i="1"/>
  <c r="AN1069" i="1"/>
  <c r="AM1069" i="1"/>
  <c r="AL1069" i="1"/>
  <c r="AK1069" i="1"/>
  <c r="AF1069" i="1"/>
  <c r="AE1069" i="1"/>
  <c r="AD1069" i="1"/>
  <c r="AC1069" i="1"/>
  <c r="AB1069" i="1"/>
  <c r="AA1069" i="1"/>
  <c r="Z1069" i="1"/>
  <c r="Y1069" i="1"/>
  <c r="X1069" i="1"/>
  <c r="W1069" i="1"/>
  <c r="V1069" i="1"/>
  <c r="U1069" i="1"/>
  <c r="T1069" i="1"/>
  <c r="S1069" i="1"/>
  <c r="R1069" i="1"/>
  <c r="Q1069" i="1"/>
  <c r="P1069" i="1"/>
  <c r="O1069" i="1"/>
  <c r="N1069" i="1"/>
  <c r="M1069" i="1"/>
  <c r="L1069" i="1"/>
  <c r="K1069" i="1"/>
  <c r="J1069" i="1"/>
  <c r="I1069" i="1"/>
  <c r="BU1068" i="1"/>
  <c r="BT1068" i="1"/>
  <c r="BS1068" i="1"/>
  <c r="BR1068" i="1"/>
  <c r="BD1068" i="1"/>
  <c r="BC1068" i="1"/>
  <c r="AZ1068" i="1"/>
  <c r="AX1068" i="1"/>
  <c r="AV1068" i="1"/>
  <c r="AT1068" i="1"/>
  <c r="AS1068" i="1"/>
  <c r="AR1068" i="1"/>
  <c r="AQ1068" i="1"/>
  <c r="AP1068" i="1"/>
  <c r="AO1068" i="1"/>
  <c r="AN1068" i="1"/>
  <c r="AM1068" i="1"/>
  <c r="AL1068" i="1"/>
  <c r="AK1068" i="1"/>
  <c r="AF1068" i="1"/>
  <c r="AE1068" i="1"/>
  <c r="AD1068" i="1"/>
  <c r="AC1068" i="1"/>
  <c r="AB1068" i="1"/>
  <c r="AA1068" i="1"/>
  <c r="Z1068" i="1"/>
  <c r="Y1068" i="1"/>
  <c r="X1068" i="1"/>
  <c r="W1068" i="1"/>
  <c r="V1068" i="1"/>
  <c r="U1068" i="1"/>
  <c r="T1068" i="1"/>
  <c r="S1068" i="1"/>
  <c r="R1068" i="1"/>
  <c r="Q1068" i="1"/>
  <c r="P1068" i="1"/>
  <c r="O1068" i="1"/>
  <c r="N1068" i="1"/>
  <c r="M1068" i="1"/>
  <c r="L1068" i="1"/>
  <c r="K1068" i="1"/>
  <c r="J1068" i="1"/>
  <c r="I1068" i="1"/>
  <c r="BU1067" i="1"/>
  <c r="BT1067" i="1"/>
  <c r="BS1067" i="1"/>
  <c r="BR1067" i="1"/>
  <c r="BD1067" i="1"/>
  <c r="BC1067" i="1"/>
  <c r="AZ1067" i="1"/>
  <c r="AX1067" i="1"/>
  <c r="AV1067" i="1"/>
  <c r="AT1067" i="1"/>
  <c r="AS1067" i="1"/>
  <c r="AR1067" i="1"/>
  <c r="AQ1067" i="1"/>
  <c r="AP1067" i="1"/>
  <c r="AO1067" i="1"/>
  <c r="AN1067" i="1"/>
  <c r="AM1067" i="1"/>
  <c r="AL1067" i="1"/>
  <c r="AK1067" i="1"/>
  <c r="AF1067" i="1"/>
  <c r="AE1067" i="1"/>
  <c r="AD1067" i="1"/>
  <c r="AC1067" i="1"/>
  <c r="AB1067" i="1"/>
  <c r="AA1067" i="1"/>
  <c r="Z1067" i="1"/>
  <c r="Y1067" i="1"/>
  <c r="X1067" i="1"/>
  <c r="W1067" i="1"/>
  <c r="V1067" i="1"/>
  <c r="U1067" i="1"/>
  <c r="T1067" i="1"/>
  <c r="S1067" i="1"/>
  <c r="R1067" i="1"/>
  <c r="Q1067" i="1"/>
  <c r="P1067" i="1"/>
  <c r="O1067" i="1"/>
  <c r="N1067" i="1"/>
  <c r="M1067" i="1"/>
  <c r="L1067" i="1"/>
  <c r="K1067" i="1"/>
  <c r="J1067" i="1"/>
  <c r="I1067" i="1"/>
  <c r="BU1066" i="1"/>
  <c r="BT1066" i="1"/>
  <c r="BS1066" i="1"/>
  <c r="BR1066" i="1"/>
  <c r="BD1066" i="1"/>
  <c r="BC1066" i="1"/>
  <c r="AZ1066" i="1"/>
  <c r="AX1066" i="1"/>
  <c r="AV1066" i="1"/>
  <c r="AT1066" i="1"/>
  <c r="AS1066" i="1"/>
  <c r="AR1066" i="1"/>
  <c r="AQ1066" i="1"/>
  <c r="AP1066" i="1"/>
  <c r="AO1066" i="1"/>
  <c r="AN1066" i="1"/>
  <c r="AM1066" i="1"/>
  <c r="AL1066" i="1"/>
  <c r="AK1066" i="1"/>
  <c r="AF1066" i="1"/>
  <c r="AE1066" i="1"/>
  <c r="AD1066" i="1"/>
  <c r="AC1066" i="1"/>
  <c r="AB1066" i="1"/>
  <c r="AA1066" i="1"/>
  <c r="Z1066" i="1"/>
  <c r="Y1066" i="1"/>
  <c r="X1066" i="1"/>
  <c r="W1066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J1066" i="1"/>
  <c r="I1066" i="1"/>
  <c r="BU1065" i="1"/>
  <c r="BN90" i="17" s="1"/>
  <c r="BT1065" i="1"/>
  <c r="BM90" i="17" s="1"/>
  <c r="BS1065" i="1"/>
  <c r="BL90" i="17" s="1"/>
  <c r="BR1065" i="1"/>
  <c r="BK90" i="17" s="1"/>
  <c r="BD1065" i="1"/>
  <c r="AW90" i="17" s="1"/>
  <c r="BC1065" i="1"/>
  <c r="AV90" i="17" s="1"/>
  <c r="AZ1065" i="1"/>
  <c r="AS90" i="17" s="1"/>
  <c r="AX1065" i="1"/>
  <c r="AQ90" i="17" s="1"/>
  <c r="AV1065" i="1"/>
  <c r="AO90" i="17" s="1"/>
  <c r="AT1065" i="1"/>
  <c r="AS1065" i="1"/>
  <c r="AR1065" i="1"/>
  <c r="AK90" i="17" s="1"/>
  <c r="AQ1065" i="1"/>
  <c r="AP1065" i="1"/>
  <c r="AO1065" i="1"/>
  <c r="AN1065" i="1"/>
  <c r="AG90" i="17" s="1"/>
  <c r="AM1065" i="1"/>
  <c r="AL1065" i="1"/>
  <c r="AK1065" i="1"/>
  <c r="AD90" i="17" s="1"/>
  <c r="AF1065" i="1"/>
  <c r="Y90" i="17" s="1"/>
  <c r="AE1065" i="1"/>
  <c r="AD1065" i="1"/>
  <c r="AC1065" i="1"/>
  <c r="AB1065" i="1"/>
  <c r="U90" i="17" s="1"/>
  <c r="AA1065" i="1"/>
  <c r="Z1065" i="1"/>
  <c r="Y1065" i="1"/>
  <c r="X1065" i="1"/>
  <c r="Q90" i="17" s="1"/>
  <c r="W1065" i="1"/>
  <c r="V1065" i="1"/>
  <c r="U1065" i="1"/>
  <c r="T1065" i="1"/>
  <c r="M90" i="17" s="1"/>
  <c r="S1065" i="1"/>
  <c r="R1065" i="1"/>
  <c r="Q1065" i="1"/>
  <c r="P1065" i="1"/>
  <c r="I90" i="17" s="1"/>
  <c r="O1065" i="1"/>
  <c r="N1065" i="1"/>
  <c r="M1065" i="1"/>
  <c r="L1065" i="1"/>
  <c r="E90" i="17" s="1"/>
  <c r="K1065" i="1"/>
  <c r="J1065" i="1"/>
  <c r="I1065" i="1"/>
  <c r="BU1064" i="1"/>
  <c r="BT1064" i="1"/>
  <c r="BS1064" i="1"/>
  <c r="BR1064" i="1"/>
  <c r="BD1064" i="1"/>
  <c r="BC1064" i="1"/>
  <c r="AZ1064" i="1"/>
  <c r="AX1064" i="1"/>
  <c r="AV1064" i="1"/>
  <c r="AT1064" i="1"/>
  <c r="AS1064" i="1"/>
  <c r="AR1064" i="1"/>
  <c r="AQ1064" i="1"/>
  <c r="AP1064" i="1"/>
  <c r="AO1064" i="1"/>
  <c r="AN1064" i="1"/>
  <c r="AM1064" i="1"/>
  <c r="AL1064" i="1"/>
  <c r="AK1064" i="1"/>
  <c r="AF1064" i="1"/>
  <c r="AE1064" i="1"/>
  <c r="AD1064" i="1"/>
  <c r="AC1064" i="1"/>
  <c r="AB1064" i="1"/>
  <c r="AA1064" i="1"/>
  <c r="Z1064" i="1"/>
  <c r="Y1064" i="1"/>
  <c r="X1064" i="1"/>
  <c r="W1064" i="1"/>
  <c r="V1064" i="1"/>
  <c r="U1064" i="1"/>
  <c r="T1064" i="1"/>
  <c r="S1064" i="1"/>
  <c r="R1064" i="1"/>
  <c r="Q1064" i="1"/>
  <c r="P1064" i="1"/>
  <c r="O1064" i="1"/>
  <c r="N1064" i="1"/>
  <c r="M1064" i="1"/>
  <c r="L1064" i="1"/>
  <c r="K1064" i="1"/>
  <c r="J1064" i="1"/>
  <c r="I1064" i="1"/>
  <c r="BU1063" i="1"/>
  <c r="BT1063" i="1"/>
  <c r="BS1063" i="1"/>
  <c r="BR1063" i="1"/>
  <c r="BD1063" i="1"/>
  <c r="BC1063" i="1"/>
  <c r="AZ1063" i="1"/>
  <c r="AX1063" i="1"/>
  <c r="AV1063" i="1"/>
  <c r="AT1063" i="1"/>
  <c r="AS1063" i="1"/>
  <c r="AR1063" i="1"/>
  <c r="AQ1063" i="1"/>
  <c r="AP1063" i="1"/>
  <c r="AO1063" i="1"/>
  <c r="AN1063" i="1"/>
  <c r="AM1063" i="1"/>
  <c r="AL1063" i="1"/>
  <c r="AK1063" i="1"/>
  <c r="AF1063" i="1"/>
  <c r="AE1063" i="1"/>
  <c r="AD1063" i="1"/>
  <c r="AC1063" i="1"/>
  <c r="AB1063" i="1"/>
  <c r="AA1063" i="1"/>
  <c r="Z1063" i="1"/>
  <c r="Y1063" i="1"/>
  <c r="X1063" i="1"/>
  <c r="W1063" i="1"/>
  <c r="V1063" i="1"/>
  <c r="U1063" i="1"/>
  <c r="T1063" i="1"/>
  <c r="S1063" i="1"/>
  <c r="R1063" i="1"/>
  <c r="Q1063" i="1"/>
  <c r="P1063" i="1"/>
  <c r="O1063" i="1"/>
  <c r="N1063" i="1"/>
  <c r="M1063" i="1"/>
  <c r="L1063" i="1"/>
  <c r="K1063" i="1"/>
  <c r="J1063" i="1"/>
  <c r="I1063" i="1"/>
  <c r="BU1062" i="1"/>
  <c r="BT1062" i="1"/>
  <c r="BS1062" i="1"/>
  <c r="BR1062" i="1"/>
  <c r="BD1062" i="1"/>
  <c r="BC1062" i="1"/>
  <c r="AZ1062" i="1"/>
  <c r="AX1062" i="1"/>
  <c r="AV1062" i="1"/>
  <c r="AT1062" i="1"/>
  <c r="AS1062" i="1"/>
  <c r="AR1062" i="1"/>
  <c r="AQ1062" i="1"/>
  <c r="AP1062" i="1"/>
  <c r="AO1062" i="1"/>
  <c r="AN1062" i="1"/>
  <c r="AM1062" i="1"/>
  <c r="AL1062" i="1"/>
  <c r="AK1062" i="1"/>
  <c r="AF1062" i="1"/>
  <c r="AE1062" i="1"/>
  <c r="AD1062" i="1"/>
  <c r="AC1062" i="1"/>
  <c r="AB1062" i="1"/>
  <c r="AA1062" i="1"/>
  <c r="Z1062" i="1"/>
  <c r="Y1062" i="1"/>
  <c r="X1062" i="1"/>
  <c r="W1062" i="1"/>
  <c r="V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BU1061" i="1"/>
  <c r="BN89" i="17" s="1"/>
  <c r="BT1061" i="1"/>
  <c r="BM89" i="17" s="1"/>
  <c r="BS1061" i="1"/>
  <c r="BL89" i="17" s="1"/>
  <c r="BR1061" i="1"/>
  <c r="BK89" i="17" s="1"/>
  <c r="BD1061" i="1"/>
  <c r="AW89" i="17" s="1"/>
  <c r="BC1061" i="1"/>
  <c r="AV89" i="17" s="1"/>
  <c r="AZ1061" i="1"/>
  <c r="AS89" i="17" s="1"/>
  <c r="AX1061" i="1"/>
  <c r="AQ89" i="17" s="1"/>
  <c r="AV1061" i="1"/>
  <c r="AO89" i="17" s="1"/>
  <c r="AT1061" i="1"/>
  <c r="AS1061" i="1"/>
  <c r="AR1061" i="1"/>
  <c r="AK89" i="17" s="1"/>
  <c r="AQ1061" i="1"/>
  <c r="AJ89" i="17" s="1"/>
  <c r="AP1061" i="1"/>
  <c r="AO1061" i="1"/>
  <c r="AN1061" i="1"/>
  <c r="AG89" i="17" s="1"/>
  <c r="AM1061" i="1"/>
  <c r="AF89" i="17" s="1"/>
  <c r="AL1061" i="1"/>
  <c r="AK1061" i="1"/>
  <c r="AD89" i="17" s="1"/>
  <c r="AF1061" i="1"/>
  <c r="Y89" i="17" s="1"/>
  <c r="AE1061" i="1"/>
  <c r="X89" i="17" s="1"/>
  <c r="AD1061" i="1"/>
  <c r="AC1061" i="1"/>
  <c r="AB1061" i="1"/>
  <c r="U89" i="17" s="1"/>
  <c r="AA1061" i="1"/>
  <c r="T89" i="17" s="1"/>
  <c r="Z1061" i="1"/>
  <c r="Y1061" i="1"/>
  <c r="X1061" i="1"/>
  <c r="Q89" i="17" s="1"/>
  <c r="W1061" i="1"/>
  <c r="P89" i="17" s="1"/>
  <c r="V1061" i="1"/>
  <c r="U1061" i="1"/>
  <c r="T1061" i="1"/>
  <c r="M89" i="17" s="1"/>
  <c r="S1061" i="1"/>
  <c r="L89" i="17" s="1"/>
  <c r="R1061" i="1"/>
  <c r="Q1061" i="1"/>
  <c r="P1061" i="1"/>
  <c r="I89" i="17" s="1"/>
  <c r="O1061" i="1"/>
  <c r="H89" i="17" s="1"/>
  <c r="N1061" i="1"/>
  <c r="M1061" i="1"/>
  <c r="L1061" i="1"/>
  <c r="E89" i="17" s="1"/>
  <c r="K1061" i="1"/>
  <c r="D89" i="17" s="1"/>
  <c r="J1061" i="1"/>
  <c r="I1061" i="1"/>
  <c r="BU1060" i="1"/>
  <c r="BT1060" i="1"/>
  <c r="BS1060" i="1"/>
  <c r="BR1060" i="1"/>
  <c r="BD1060" i="1"/>
  <c r="BC1060" i="1"/>
  <c r="AZ1060" i="1"/>
  <c r="AX1060" i="1"/>
  <c r="AV1060" i="1"/>
  <c r="AT1060" i="1"/>
  <c r="AS1060" i="1"/>
  <c r="AR1060" i="1"/>
  <c r="AQ1060" i="1"/>
  <c r="AP1060" i="1"/>
  <c r="AO1060" i="1"/>
  <c r="AN1060" i="1"/>
  <c r="AM1060" i="1"/>
  <c r="AL1060" i="1"/>
  <c r="AK1060" i="1"/>
  <c r="AF1060" i="1"/>
  <c r="AE1060" i="1"/>
  <c r="AD1060" i="1"/>
  <c r="AC1060" i="1"/>
  <c r="AB1060" i="1"/>
  <c r="AA1060" i="1"/>
  <c r="Z1060" i="1"/>
  <c r="Y1060" i="1"/>
  <c r="X1060" i="1"/>
  <c r="W1060" i="1"/>
  <c r="V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BU1059" i="1"/>
  <c r="BT1059" i="1"/>
  <c r="BS1059" i="1"/>
  <c r="BR1059" i="1"/>
  <c r="BD1059" i="1"/>
  <c r="BC1059" i="1"/>
  <c r="AZ1059" i="1"/>
  <c r="AX1059" i="1"/>
  <c r="AV1059" i="1"/>
  <c r="AT1059" i="1"/>
  <c r="AS1059" i="1"/>
  <c r="AR1059" i="1"/>
  <c r="AQ1059" i="1"/>
  <c r="AP1059" i="1"/>
  <c r="AO1059" i="1"/>
  <c r="AN1059" i="1"/>
  <c r="AM1059" i="1"/>
  <c r="AL1059" i="1"/>
  <c r="AK1059" i="1"/>
  <c r="AF1059" i="1"/>
  <c r="AE1059" i="1"/>
  <c r="AD1059" i="1"/>
  <c r="AC1059" i="1"/>
  <c r="AB1059" i="1"/>
  <c r="AA1059" i="1"/>
  <c r="Z1059" i="1"/>
  <c r="Y1059" i="1"/>
  <c r="X1059" i="1"/>
  <c r="W1059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J1059" i="1"/>
  <c r="I1059" i="1"/>
  <c r="BU1058" i="1"/>
  <c r="BT1058" i="1"/>
  <c r="BS1058" i="1"/>
  <c r="BR1058" i="1"/>
  <c r="BD1058" i="1"/>
  <c r="BC1058" i="1"/>
  <c r="AZ1058" i="1"/>
  <c r="AX1058" i="1"/>
  <c r="AV1058" i="1"/>
  <c r="AT1058" i="1"/>
  <c r="AS1058" i="1"/>
  <c r="AR1058" i="1"/>
  <c r="AQ1058" i="1"/>
  <c r="AP1058" i="1"/>
  <c r="AO1058" i="1"/>
  <c r="AN1058" i="1"/>
  <c r="AM1058" i="1"/>
  <c r="AL1058" i="1"/>
  <c r="AK1058" i="1"/>
  <c r="AF1058" i="1"/>
  <c r="AE1058" i="1"/>
  <c r="AD1058" i="1"/>
  <c r="AC1058" i="1"/>
  <c r="AB1058" i="1"/>
  <c r="AA1058" i="1"/>
  <c r="Z1058" i="1"/>
  <c r="Y1058" i="1"/>
  <c r="X1058" i="1"/>
  <c r="W1058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J1058" i="1"/>
  <c r="I1058" i="1"/>
  <c r="BU1057" i="1"/>
  <c r="BT1057" i="1"/>
  <c r="BS1057" i="1"/>
  <c r="BR1057" i="1"/>
  <c r="BD1057" i="1"/>
  <c r="BC1057" i="1"/>
  <c r="AZ1057" i="1"/>
  <c r="AX1057" i="1"/>
  <c r="AV1057" i="1"/>
  <c r="AT1057" i="1"/>
  <c r="AS1057" i="1"/>
  <c r="AR1057" i="1"/>
  <c r="AQ1057" i="1"/>
  <c r="AP1057" i="1"/>
  <c r="AO1057" i="1"/>
  <c r="AN1057" i="1"/>
  <c r="AM1057" i="1"/>
  <c r="AL1057" i="1"/>
  <c r="AK1057" i="1"/>
  <c r="AF1057" i="1"/>
  <c r="AE1057" i="1"/>
  <c r="AD1057" i="1"/>
  <c r="AC1057" i="1"/>
  <c r="AB1057" i="1"/>
  <c r="AA1057" i="1"/>
  <c r="Z1057" i="1"/>
  <c r="Y1057" i="1"/>
  <c r="X1057" i="1"/>
  <c r="W1057" i="1"/>
  <c r="V1057" i="1"/>
  <c r="U1057" i="1"/>
  <c r="T1057" i="1"/>
  <c r="S1057" i="1"/>
  <c r="R1057" i="1"/>
  <c r="Q1057" i="1"/>
  <c r="P1057" i="1"/>
  <c r="O1057" i="1"/>
  <c r="N1057" i="1"/>
  <c r="M1057" i="1"/>
  <c r="L1057" i="1"/>
  <c r="K1057" i="1"/>
  <c r="J1057" i="1"/>
  <c r="I1057" i="1"/>
  <c r="BU1056" i="1"/>
  <c r="BT1056" i="1"/>
  <c r="BS1056" i="1"/>
  <c r="BR1056" i="1"/>
  <c r="BD1056" i="1"/>
  <c r="BC1056" i="1"/>
  <c r="AZ1056" i="1"/>
  <c r="AX1056" i="1"/>
  <c r="AV1056" i="1"/>
  <c r="AT1056" i="1"/>
  <c r="AS1056" i="1"/>
  <c r="AR1056" i="1"/>
  <c r="AQ1056" i="1"/>
  <c r="AP1056" i="1"/>
  <c r="AO1056" i="1"/>
  <c r="AN1056" i="1"/>
  <c r="AM1056" i="1"/>
  <c r="AL1056" i="1"/>
  <c r="AK1056" i="1"/>
  <c r="AF1056" i="1"/>
  <c r="AE1056" i="1"/>
  <c r="AD1056" i="1"/>
  <c r="AC1056" i="1"/>
  <c r="AB1056" i="1"/>
  <c r="AA1056" i="1"/>
  <c r="Z1056" i="1"/>
  <c r="Y1056" i="1"/>
  <c r="X1056" i="1"/>
  <c r="W1056" i="1"/>
  <c r="V1056" i="1"/>
  <c r="U1056" i="1"/>
  <c r="T1056" i="1"/>
  <c r="S1056" i="1"/>
  <c r="R1056" i="1"/>
  <c r="Q1056" i="1"/>
  <c r="P1056" i="1"/>
  <c r="O1056" i="1"/>
  <c r="N1056" i="1"/>
  <c r="M1056" i="1"/>
  <c r="L1056" i="1"/>
  <c r="K1056" i="1"/>
  <c r="J1056" i="1"/>
  <c r="I1056" i="1"/>
  <c r="BU1055" i="1"/>
  <c r="BN88" i="17" s="1"/>
  <c r="BT1055" i="1"/>
  <c r="BM88" i="17" s="1"/>
  <c r="BS1055" i="1"/>
  <c r="BL88" i="17" s="1"/>
  <c r="BR1055" i="1"/>
  <c r="BK88" i="17" s="1"/>
  <c r="BD1055" i="1"/>
  <c r="AW88" i="17" s="1"/>
  <c r="BC1055" i="1"/>
  <c r="AV88" i="17" s="1"/>
  <c r="AZ1055" i="1"/>
  <c r="AS88" i="17" s="1"/>
  <c r="AX1055" i="1"/>
  <c r="AV1055" i="1"/>
  <c r="AO88" i="17" s="1"/>
  <c r="AT1055" i="1"/>
  <c r="AM88" i="17" s="1"/>
  <c r="AS1055" i="1"/>
  <c r="AL88" i="17" s="1"/>
  <c r="AR1055" i="1"/>
  <c r="AQ1055" i="1"/>
  <c r="AP1055" i="1"/>
  <c r="AI88" i="17" s="1"/>
  <c r="AO1055" i="1"/>
  <c r="AH88" i="17" s="1"/>
  <c r="AN1055" i="1"/>
  <c r="AM1055" i="1"/>
  <c r="AL1055" i="1"/>
  <c r="AE88" i="17" s="1"/>
  <c r="AK1055" i="1"/>
  <c r="AF1055" i="1"/>
  <c r="AE1055" i="1"/>
  <c r="AD1055" i="1"/>
  <c r="W88" i="17" s="1"/>
  <c r="AC1055" i="1"/>
  <c r="V88" i="17" s="1"/>
  <c r="AB1055" i="1"/>
  <c r="AA1055" i="1"/>
  <c r="Z1055" i="1"/>
  <c r="Y1055" i="1"/>
  <c r="X1055" i="1"/>
  <c r="W1055" i="1"/>
  <c r="V1055" i="1"/>
  <c r="O88" i="17" s="1"/>
  <c r="U1055" i="1"/>
  <c r="T1055" i="1"/>
  <c r="S1055" i="1"/>
  <c r="R1055" i="1"/>
  <c r="K88" i="17" s="1"/>
  <c r="Q1055" i="1"/>
  <c r="J88" i="17" s="1"/>
  <c r="P1055" i="1"/>
  <c r="O1055" i="1"/>
  <c r="N1055" i="1"/>
  <c r="M1055" i="1"/>
  <c r="L1055" i="1"/>
  <c r="K1055" i="1"/>
  <c r="J1055" i="1"/>
  <c r="C88" i="17" s="1"/>
  <c r="I1055" i="1"/>
  <c r="BU1054" i="1"/>
  <c r="BT1054" i="1"/>
  <c r="BS1054" i="1"/>
  <c r="BR1054" i="1"/>
  <c r="BD1054" i="1"/>
  <c r="BC1054" i="1"/>
  <c r="AZ1054" i="1"/>
  <c r="AX1054" i="1"/>
  <c r="AV1054" i="1"/>
  <c r="AT1054" i="1"/>
  <c r="AS1054" i="1"/>
  <c r="AR1054" i="1"/>
  <c r="AQ1054" i="1"/>
  <c r="AP1054" i="1"/>
  <c r="AO1054" i="1"/>
  <c r="AN1054" i="1"/>
  <c r="AM1054" i="1"/>
  <c r="AL1054" i="1"/>
  <c r="AK1054" i="1"/>
  <c r="AF1054" i="1"/>
  <c r="AE1054" i="1"/>
  <c r="AD1054" i="1"/>
  <c r="AC1054" i="1"/>
  <c r="AB1054" i="1"/>
  <c r="AA1054" i="1"/>
  <c r="Z1054" i="1"/>
  <c r="Y1054" i="1"/>
  <c r="X1054" i="1"/>
  <c r="W1054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J1054" i="1"/>
  <c r="I1054" i="1"/>
  <c r="BU1053" i="1"/>
  <c r="BT1053" i="1"/>
  <c r="BS1053" i="1"/>
  <c r="BR1053" i="1"/>
  <c r="BD1053" i="1"/>
  <c r="BC1053" i="1"/>
  <c r="AZ1053" i="1"/>
  <c r="AX1053" i="1"/>
  <c r="AV1053" i="1"/>
  <c r="AT1053" i="1"/>
  <c r="AS1053" i="1"/>
  <c r="AR1053" i="1"/>
  <c r="AQ1053" i="1"/>
  <c r="AP1053" i="1"/>
  <c r="AO1053" i="1"/>
  <c r="AN1053" i="1"/>
  <c r="AM1053" i="1"/>
  <c r="AL1053" i="1"/>
  <c r="AK1053" i="1"/>
  <c r="AF1053" i="1"/>
  <c r="AE1053" i="1"/>
  <c r="AD1053" i="1"/>
  <c r="AC1053" i="1"/>
  <c r="AB1053" i="1"/>
  <c r="AA1053" i="1"/>
  <c r="Z1053" i="1"/>
  <c r="Y1053" i="1"/>
  <c r="X1053" i="1"/>
  <c r="W1053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J1053" i="1"/>
  <c r="I1053" i="1"/>
  <c r="BU1052" i="1"/>
  <c r="BN87" i="17" s="1"/>
  <c r="BT1052" i="1"/>
  <c r="BM87" i="17" s="1"/>
  <c r="BS1052" i="1"/>
  <c r="BL87" i="17" s="1"/>
  <c r="BR1052" i="1"/>
  <c r="BK87" i="17" s="1"/>
  <c r="BD1052" i="1"/>
  <c r="AW87" i="17" s="1"/>
  <c r="BC1052" i="1"/>
  <c r="AV87" i="17" s="1"/>
  <c r="AZ1052" i="1"/>
  <c r="AS87" i="17" s="1"/>
  <c r="AX1052" i="1"/>
  <c r="AQ87" i="17" s="1"/>
  <c r="AV1052" i="1"/>
  <c r="AO87" i="17" s="1"/>
  <c r="AT1052" i="1"/>
  <c r="AS1052" i="1"/>
  <c r="AL87" i="17" s="1"/>
  <c r="AR1052" i="1"/>
  <c r="AQ1052" i="1"/>
  <c r="AJ87" i="17" s="1"/>
  <c r="AP1052" i="1"/>
  <c r="AO1052" i="1"/>
  <c r="AH87" i="17" s="1"/>
  <c r="AN1052" i="1"/>
  <c r="AM1052" i="1"/>
  <c r="AF87" i="17" s="1"/>
  <c r="AL1052" i="1"/>
  <c r="AK1052" i="1"/>
  <c r="AF1052" i="1"/>
  <c r="AE1052" i="1"/>
  <c r="X87" i="17" s="1"/>
  <c r="AD1052" i="1"/>
  <c r="AC1052" i="1"/>
  <c r="V87" i="17" s="1"/>
  <c r="AB1052" i="1"/>
  <c r="AA1052" i="1"/>
  <c r="T87" i="17" s="1"/>
  <c r="Z1052" i="1"/>
  <c r="Y1052" i="1"/>
  <c r="X1052" i="1"/>
  <c r="W1052" i="1"/>
  <c r="V1052" i="1"/>
  <c r="O87" i="17" s="1"/>
  <c r="U1052" i="1"/>
  <c r="N87" i="17" s="1"/>
  <c r="T1052" i="1"/>
  <c r="S1052" i="1"/>
  <c r="L87" i="17" s="1"/>
  <c r="R1052" i="1"/>
  <c r="K87" i="17" s="1"/>
  <c r="Q1052" i="1"/>
  <c r="J87" i="17" s="1"/>
  <c r="P1052" i="1"/>
  <c r="O1052" i="1"/>
  <c r="H87" i="17" s="1"/>
  <c r="N1052" i="1"/>
  <c r="M1052" i="1"/>
  <c r="L1052" i="1"/>
  <c r="K1052" i="1"/>
  <c r="J1052" i="1"/>
  <c r="C87" i="17" s="1"/>
  <c r="I1052" i="1"/>
  <c r="BU1051" i="1"/>
  <c r="BT1051" i="1"/>
  <c r="BS1051" i="1"/>
  <c r="BR1051" i="1"/>
  <c r="BD1051" i="1"/>
  <c r="BC1051" i="1"/>
  <c r="AZ1051" i="1"/>
  <c r="AX1051" i="1"/>
  <c r="AV1051" i="1"/>
  <c r="AT1051" i="1"/>
  <c r="AS1051" i="1"/>
  <c r="AR1051" i="1"/>
  <c r="AQ1051" i="1"/>
  <c r="AP1051" i="1"/>
  <c r="AO1051" i="1"/>
  <c r="AN1051" i="1"/>
  <c r="AM1051" i="1"/>
  <c r="AL1051" i="1"/>
  <c r="AK1051" i="1"/>
  <c r="AF1051" i="1"/>
  <c r="AE1051" i="1"/>
  <c r="AD1051" i="1"/>
  <c r="AC1051" i="1"/>
  <c r="AB1051" i="1"/>
  <c r="AA1051" i="1"/>
  <c r="Z1051" i="1"/>
  <c r="Y1051" i="1"/>
  <c r="X1051" i="1"/>
  <c r="W1051" i="1"/>
  <c r="V1051" i="1"/>
  <c r="U1051" i="1"/>
  <c r="T1051" i="1"/>
  <c r="S1051" i="1"/>
  <c r="R1051" i="1"/>
  <c r="Q1051" i="1"/>
  <c r="P1051" i="1"/>
  <c r="O1051" i="1"/>
  <c r="N1051" i="1"/>
  <c r="M1051" i="1"/>
  <c r="L1051" i="1"/>
  <c r="K1051" i="1"/>
  <c r="J1051" i="1"/>
  <c r="I1051" i="1"/>
  <c r="BU1050" i="1"/>
  <c r="BT1050" i="1"/>
  <c r="BS1050" i="1"/>
  <c r="BR1050" i="1"/>
  <c r="BD1050" i="1"/>
  <c r="BC1050" i="1"/>
  <c r="AZ1050" i="1"/>
  <c r="AX1050" i="1"/>
  <c r="AV1050" i="1"/>
  <c r="AT1050" i="1"/>
  <c r="AS1050" i="1"/>
  <c r="AR1050" i="1"/>
  <c r="AQ1050" i="1"/>
  <c r="AP1050" i="1"/>
  <c r="AO1050" i="1"/>
  <c r="AN1050" i="1"/>
  <c r="AM1050" i="1"/>
  <c r="AL1050" i="1"/>
  <c r="AK1050" i="1"/>
  <c r="AF1050" i="1"/>
  <c r="AE1050" i="1"/>
  <c r="AD1050" i="1"/>
  <c r="AC1050" i="1"/>
  <c r="AB1050" i="1"/>
  <c r="AA1050" i="1"/>
  <c r="Z1050" i="1"/>
  <c r="Y1050" i="1"/>
  <c r="X1050" i="1"/>
  <c r="W1050" i="1"/>
  <c r="V1050" i="1"/>
  <c r="U1050" i="1"/>
  <c r="T1050" i="1"/>
  <c r="S1050" i="1"/>
  <c r="R1050" i="1"/>
  <c r="Q1050" i="1"/>
  <c r="P1050" i="1"/>
  <c r="O1050" i="1"/>
  <c r="N1050" i="1"/>
  <c r="M1050" i="1"/>
  <c r="L1050" i="1"/>
  <c r="K1050" i="1"/>
  <c r="J1050" i="1"/>
  <c r="I1050" i="1"/>
  <c r="BU1049" i="1"/>
  <c r="BT1049" i="1"/>
  <c r="BS1049" i="1"/>
  <c r="BR1049" i="1"/>
  <c r="BD1049" i="1"/>
  <c r="BC1049" i="1"/>
  <c r="AZ1049" i="1"/>
  <c r="AX1049" i="1"/>
  <c r="AV1049" i="1"/>
  <c r="AT1049" i="1"/>
  <c r="AS1049" i="1"/>
  <c r="AR1049" i="1"/>
  <c r="AQ1049" i="1"/>
  <c r="AP1049" i="1"/>
  <c r="AO1049" i="1"/>
  <c r="AN1049" i="1"/>
  <c r="AM1049" i="1"/>
  <c r="AL1049" i="1"/>
  <c r="AK1049" i="1"/>
  <c r="AF1049" i="1"/>
  <c r="AE1049" i="1"/>
  <c r="AD1049" i="1"/>
  <c r="AC1049" i="1"/>
  <c r="AB1049" i="1"/>
  <c r="AA1049" i="1"/>
  <c r="Z1049" i="1"/>
  <c r="Y1049" i="1"/>
  <c r="X1049" i="1"/>
  <c r="W1049" i="1"/>
  <c r="V1049" i="1"/>
  <c r="U1049" i="1"/>
  <c r="T1049" i="1"/>
  <c r="S1049" i="1"/>
  <c r="R1049" i="1"/>
  <c r="Q1049" i="1"/>
  <c r="P1049" i="1"/>
  <c r="O1049" i="1"/>
  <c r="N1049" i="1"/>
  <c r="M1049" i="1"/>
  <c r="L1049" i="1"/>
  <c r="K1049" i="1"/>
  <c r="J1049" i="1"/>
  <c r="I1049" i="1"/>
  <c r="BW1048" i="1"/>
  <c r="BU1048" i="1"/>
  <c r="BT1048" i="1"/>
  <c r="BS1048" i="1"/>
  <c r="BR1048" i="1"/>
  <c r="BD1048" i="1"/>
  <c r="BC1048" i="1"/>
  <c r="AZ1048" i="1"/>
  <c r="AX1048" i="1"/>
  <c r="AV1048" i="1"/>
  <c r="AT1048" i="1"/>
  <c r="AS1048" i="1"/>
  <c r="AR1048" i="1"/>
  <c r="AQ1048" i="1"/>
  <c r="AP1048" i="1"/>
  <c r="AO1048" i="1"/>
  <c r="AN1048" i="1"/>
  <c r="AM1048" i="1"/>
  <c r="AL1048" i="1"/>
  <c r="AK1048" i="1"/>
  <c r="AF1048" i="1"/>
  <c r="AE1048" i="1"/>
  <c r="AD1048" i="1"/>
  <c r="AC1048" i="1"/>
  <c r="AB1048" i="1"/>
  <c r="AA1048" i="1"/>
  <c r="Z1048" i="1"/>
  <c r="Y1048" i="1"/>
  <c r="X1048" i="1"/>
  <c r="W1048" i="1"/>
  <c r="V1048" i="1"/>
  <c r="U1048" i="1"/>
  <c r="T1048" i="1"/>
  <c r="S1048" i="1"/>
  <c r="R1048" i="1"/>
  <c r="Q1048" i="1"/>
  <c r="P1048" i="1"/>
  <c r="O1048" i="1"/>
  <c r="N1048" i="1"/>
  <c r="M1048" i="1"/>
  <c r="L1048" i="1"/>
  <c r="K1048" i="1"/>
  <c r="J1048" i="1"/>
  <c r="I1048" i="1"/>
  <c r="BX1048" i="1" s="1"/>
  <c r="BW1047" i="1"/>
  <c r="BU1047" i="1"/>
  <c r="BT1047" i="1"/>
  <c r="BS1047" i="1"/>
  <c r="BR1047" i="1"/>
  <c r="BD1047" i="1"/>
  <c r="BC1047" i="1"/>
  <c r="AZ1047" i="1"/>
  <c r="AX1047" i="1"/>
  <c r="AV1047" i="1"/>
  <c r="AT1047" i="1"/>
  <c r="AS1047" i="1"/>
  <c r="AR1047" i="1"/>
  <c r="AQ1047" i="1"/>
  <c r="AP1047" i="1"/>
  <c r="AO1047" i="1"/>
  <c r="AN1047" i="1"/>
  <c r="AM1047" i="1"/>
  <c r="AL1047" i="1"/>
  <c r="AK1047" i="1"/>
  <c r="AF1047" i="1"/>
  <c r="AE1047" i="1"/>
  <c r="AD1047" i="1"/>
  <c r="AC1047" i="1"/>
  <c r="AB1047" i="1"/>
  <c r="AA1047" i="1"/>
  <c r="Z1047" i="1"/>
  <c r="Y1047" i="1"/>
  <c r="X1047" i="1"/>
  <c r="W1047" i="1"/>
  <c r="V1047" i="1"/>
  <c r="U1047" i="1"/>
  <c r="T1047" i="1"/>
  <c r="S1047" i="1"/>
  <c r="R1047" i="1"/>
  <c r="Q1047" i="1"/>
  <c r="P1047" i="1"/>
  <c r="O1047" i="1"/>
  <c r="N1047" i="1"/>
  <c r="M1047" i="1"/>
  <c r="L1047" i="1"/>
  <c r="K1047" i="1"/>
  <c r="J1047" i="1"/>
  <c r="I1047" i="1"/>
  <c r="BX1047" i="1" s="1"/>
  <c r="BW1046" i="1"/>
  <c r="BU1046" i="1"/>
  <c r="BN86" i="17" s="1"/>
  <c r="BT1046" i="1"/>
  <c r="BM86" i="17" s="1"/>
  <c r="BS1046" i="1"/>
  <c r="BL86" i="17" s="1"/>
  <c r="BR1046" i="1"/>
  <c r="BK86" i="17" s="1"/>
  <c r="BD1046" i="1"/>
  <c r="AW86" i="17" s="1"/>
  <c r="BC1046" i="1"/>
  <c r="AV86" i="17" s="1"/>
  <c r="AZ1046" i="1"/>
  <c r="AS86" i="17" s="1"/>
  <c r="AX1046" i="1"/>
  <c r="AQ86" i="17" s="1"/>
  <c r="AV1046" i="1"/>
  <c r="AO86" i="17" s="1"/>
  <c r="AT1046" i="1"/>
  <c r="AM86" i="17" s="1"/>
  <c r="AS1046" i="1"/>
  <c r="AR1046" i="1"/>
  <c r="AK86" i="17" s="1"/>
  <c r="AQ1046" i="1"/>
  <c r="AJ86" i="17" s="1"/>
  <c r="AP1046" i="1"/>
  <c r="AI86" i="17" s="1"/>
  <c r="AO1046" i="1"/>
  <c r="AN1046" i="1"/>
  <c r="AG86" i="17" s="1"/>
  <c r="AM1046" i="1"/>
  <c r="AF86" i="17" s="1"/>
  <c r="AL1046" i="1"/>
  <c r="AE86" i="17" s="1"/>
  <c r="AK1046" i="1"/>
  <c r="AD86" i="17" s="1"/>
  <c r="AF1046" i="1"/>
  <c r="Y86" i="17" s="1"/>
  <c r="AE1046" i="1"/>
  <c r="X86" i="17" s="1"/>
  <c r="AD1046" i="1"/>
  <c r="W86" i="17" s="1"/>
  <c r="AC1046" i="1"/>
  <c r="AB1046" i="1"/>
  <c r="U86" i="17" s="1"/>
  <c r="AA1046" i="1"/>
  <c r="T86" i="17" s="1"/>
  <c r="Z1046" i="1"/>
  <c r="S86" i="17" s="1"/>
  <c r="Y1046" i="1"/>
  <c r="X1046" i="1"/>
  <c r="Q86" i="17" s="1"/>
  <c r="W1046" i="1"/>
  <c r="P86" i="17" s="1"/>
  <c r="V1046" i="1"/>
  <c r="O86" i="17" s="1"/>
  <c r="U1046" i="1"/>
  <c r="T1046" i="1"/>
  <c r="M86" i="17" s="1"/>
  <c r="S1046" i="1"/>
  <c r="L86" i="17" s="1"/>
  <c r="R1046" i="1"/>
  <c r="K86" i="17" s="1"/>
  <c r="Q1046" i="1"/>
  <c r="P1046" i="1"/>
  <c r="I86" i="17" s="1"/>
  <c r="O1046" i="1"/>
  <c r="H86" i="17" s="1"/>
  <c r="N1046" i="1"/>
  <c r="G86" i="17" s="1"/>
  <c r="M1046" i="1"/>
  <c r="L1046" i="1"/>
  <c r="E86" i="17" s="1"/>
  <c r="K1046" i="1"/>
  <c r="D86" i="17" s="1"/>
  <c r="J1046" i="1"/>
  <c r="C86" i="17" s="1"/>
  <c r="I1046" i="1"/>
  <c r="BW1045" i="1"/>
  <c r="BU1045" i="1"/>
  <c r="BT1045" i="1"/>
  <c r="BS1045" i="1"/>
  <c r="BR1045" i="1"/>
  <c r="BD1045" i="1"/>
  <c r="BC1045" i="1"/>
  <c r="AZ1045" i="1"/>
  <c r="AX1045" i="1"/>
  <c r="AV1045" i="1"/>
  <c r="AT1045" i="1"/>
  <c r="AS1045" i="1"/>
  <c r="AR1045" i="1"/>
  <c r="AQ1045" i="1"/>
  <c r="AP1045" i="1"/>
  <c r="AO1045" i="1"/>
  <c r="AN1045" i="1"/>
  <c r="AM1045" i="1"/>
  <c r="AL1045" i="1"/>
  <c r="AK1045" i="1"/>
  <c r="AF1045" i="1"/>
  <c r="AE1045" i="1"/>
  <c r="AD1045" i="1"/>
  <c r="AC1045" i="1"/>
  <c r="AB1045" i="1"/>
  <c r="AA1045" i="1"/>
  <c r="Z1045" i="1"/>
  <c r="Y1045" i="1"/>
  <c r="X1045" i="1"/>
  <c r="W1045" i="1"/>
  <c r="V1045" i="1"/>
  <c r="U1045" i="1"/>
  <c r="T1045" i="1"/>
  <c r="S1045" i="1"/>
  <c r="R1045" i="1"/>
  <c r="Q1045" i="1"/>
  <c r="P1045" i="1"/>
  <c r="O1045" i="1"/>
  <c r="N1045" i="1"/>
  <c r="M1045" i="1"/>
  <c r="L1045" i="1"/>
  <c r="K1045" i="1"/>
  <c r="J1045" i="1"/>
  <c r="I1045" i="1"/>
  <c r="BX1045" i="1" s="1"/>
  <c r="BW1044" i="1"/>
  <c r="BU1044" i="1"/>
  <c r="BT1044" i="1"/>
  <c r="BS1044" i="1"/>
  <c r="BR1044" i="1"/>
  <c r="BD1044" i="1"/>
  <c r="BC1044" i="1"/>
  <c r="AZ1044" i="1"/>
  <c r="AX1044" i="1"/>
  <c r="AV1044" i="1"/>
  <c r="AT1044" i="1"/>
  <c r="AS1044" i="1"/>
  <c r="AR1044" i="1"/>
  <c r="AQ1044" i="1"/>
  <c r="AP1044" i="1"/>
  <c r="AO1044" i="1"/>
  <c r="AN1044" i="1"/>
  <c r="AM1044" i="1"/>
  <c r="AL1044" i="1"/>
  <c r="AK1044" i="1"/>
  <c r="AF1044" i="1"/>
  <c r="AE1044" i="1"/>
  <c r="AD1044" i="1"/>
  <c r="AC1044" i="1"/>
  <c r="AB1044" i="1"/>
  <c r="AA1044" i="1"/>
  <c r="Z1044" i="1"/>
  <c r="Y1044" i="1"/>
  <c r="X1044" i="1"/>
  <c r="W1044" i="1"/>
  <c r="V1044" i="1"/>
  <c r="U1044" i="1"/>
  <c r="T1044" i="1"/>
  <c r="S1044" i="1"/>
  <c r="R1044" i="1"/>
  <c r="Q1044" i="1"/>
  <c r="P1044" i="1"/>
  <c r="O1044" i="1"/>
  <c r="N1044" i="1"/>
  <c r="M1044" i="1"/>
  <c r="L1044" i="1"/>
  <c r="K1044" i="1"/>
  <c r="J1044" i="1"/>
  <c r="I1044" i="1"/>
  <c r="BX1044" i="1" s="1"/>
  <c r="BW1043" i="1"/>
  <c r="BU1043" i="1"/>
  <c r="BT1043" i="1"/>
  <c r="BS1043" i="1"/>
  <c r="BR1043" i="1"/>
  <c r="BD1043" i="1"/>
  <c r="BC1043" i="1"/>
  <c r="AZ1043" i="1"/>
  <c r="AX1043" i="1"/>
  <c r="AV1043" i="1"/>
  <c r="AT1043" i="1"/>
  <c r="AS1043" i="1"/>
  <c r="AR1043" i="1"/>
  <c r="AQ1043" i="1"/>
  <c r="AP1043" i="1"/>
  <c r="AO1043" i="1"/>
  <c r="AN1043" i="1"/>
  <c r="AM1043" i="1"/>
  <c r="AL1043" i="1"/>
  <c r="AK1043" i="1"/>
  <c r="AF1043" i="1"/>
  <c r="AE1043" i="1"/>
  <c r="AD1043" i="1"/>
  <c r="AC1043" i="1"/>
  <c r="AB1043" i="1"/>
  <c r="AA1043" i="1"/>
  <c r="Z1043" i="1"/>
  <c r="Y1043" i="1"/>
  <c r="X1043" i="1"/>
  <c r="W1043" i="1"/>
  <c r="V1043" i="1"/>
  <c r="U1043" i="1"/>
  <c r="T1043" i="1"/>
  <c r="S1043" i="1"/>
  <c r="R1043" i="1"/>
  <c r="Q1043" i="1"/>
  <c r="P1043" i="1"/>
  <c r="O1043" i="1"/>
  <c r="N1043" i="1"/>
  <c r="M1043" i="1"/>
  <c r="L1043" i="1"/>
  <c r="K1043" i="1"/>
  <c r="J1043" i="1"/>
  <c r="I1043" i="1"/>
  <c r="BX1043" i="1" s="1"/>
  <c r="BW1042" i="1"/>
  <c r="BU1042" i="1"/>
  <c r="BT1042" i="1"/>
  <c r="BS1042" i="1"/>
  <c r="BR1042" i="1"/>
  <c r="BD1042" i="1"/>
  <c r="BC1042" i="1"/>
  <c r="AZ1042" i="1"/>
  <c r="AX1042" i="1"/>
  <c r="AV1042" i="1"/>
  <c r="AT1042" i="1"/>
  <c r="AS1042" i="1"/>
  <c r="AR1042" i="1"/>
  <c r="AQ1042" i="1"/>
  <c r="AP1042" i="1"/>
  <c r="AO1042" i="1"/>
  <c r="AN1042" i="1"/>
  <c r="AM1042" i="1"/>
  <c r="AL1042" i="1"/>
  <c r="AK1042" i="1"/>
  <c r="AF1042" i="1"/>
  <c r="AE1042" i="1"/>
  <c r="AD1042" i="1"/>
  <c r="AC1042" i="1"/>
  <c r="AB1042" i="1"/>
  <c r="AA1042" i="1"/>
  <c r="Z1042" i="1"/>
  <c r="Y1042" i="1"/>
  <c r="X1042" i="1"/>
  <c r="W1042" i="1"/>
  <c r="V1042" i="1"/>
  <c r="U1042" i="1"/>
  <c r="T1042" i="1"/>
  <c r="S1042" i="1"/>
  <c r="R1042" i="1"/>
  <c r="Q1042" i="1"/>
  <c r="P1042" i="1"/>
  <c r="O1042" i="1"/>
  <c r="N1042" i="1"/>
  <c r="M1042" i="1"/>
  <c r="L1042" i="1"/>
  <c r="K1042" i="1"/>
  <c r="J1042" i="1"/>
  <c r="I1042" i="1"/>
  <c r="BX1042" i="1" s="1"/>
  <c r="BW1041" i="1"/>
  <c r="BU1041" i="1"/>
  <c r="BT1041" i="1"/>
  <c r="BS1041" i="1"/>
  <c r="BR1041" i="1"/>
  <c r="BD1041" i="1"/>
  <c r="BC1041" i="1"/>
  <c r="AZ1041" i="1"/>
  <c r="AX1041" i="1"/>
  <c r="AV1041" i="1"/>
  <c r="AT1041" i="1"/>
  <c r="AS1041" i="1"/>
  <c r="AR1041" i="1"/>
  <c r="AQ1041" i="1"/>
  <c r="AP1041" i="1"/>
  <c r="AO1041" i="1"/>
  <c r="AN1041" i="1"/>
  <c r="AM1041" i="1"/>
  <c r="AL1041" i="1"/>
  <c r="AK1041" i="1"/>
  <c r="AF1041" i="1"/>
  <c r="AE1041" i="1"/>
  <c r="AD1041" i="1"/>
  <c r="AC1041" i="1"/>
  <c r="AB1041" i="1"/>
  <c r="AA1041" i="1"/>
  <c r="Z1041" i="1"/>
  <c r="Y1041" i="1"/>
  <c r="X1041" i="1"/>
  <c r="W1041" i="1"/>
  <c r="V1041" i="1"/>
  <c r="U1041" i="1"/>
  <c r="T1041" i="1"/>
  <c r="S1041" i="1"/>
  <c r="R1041" i="1"/>
  <c r="Q1041" i="1"/>
  <c r="P1041" i="1"/>
  <c r="O1041" i="1"/>
  <c r="N1041" i="1"/>
  <c r="M1041" i="1"/>
  <c r="L1041" i="1"/>
  <c r="K1041" i="1"/>
  <c r="J1041" i="1"/>
  <c r="I1041" i="1"/>
  <c r="BX1041" i="1" s="1"/>
  <c r="BW1040" i="1"/>
  <c r="BU1040" i="1"/>
  <c r="BT1040" i="1"/>
  <c r="BS1040" i="1"/>
  <c r="BR1040" i="1"/>
  <c r="BD1040" i="1"/>
  <c r="BC1040" i="1"/>
  <c r="AZ1040" i="1"/>
  <c r="AX1040" i="1"/>
  <c r="AV1040" i="1"/>
  <c r="AT1040" i="1"/>
  <c r="AS1040" i="1"/>
  <c r="AR1040" i="1"/>
  <c r="AQ1040" i="1"/>
  <c r="AP1040" i="1"/>
  <c r="AO1040" i="1"/>
  <c r="AN1040" i="1"/>
  <c r="AM1040" i="1"/>
  <c r="AL1040" i="1"/>
  <c r="AK1040" i="1"/>
  <c r="AF1040" i="1"/>
  <c r="AE1040" i="1"/>
  <c r="AD1040" i="1"/>
  <c r="AC1040" i="1"/>
  <c r="AB1040" i="1"/>
  <c r="AA1040" i="1"/>
  <c r="Z1040" i="1"/>
  <c r="Y1040" i="1"/>
  <c r="X1040" i="1"/>
  <c r="W1040" i="1"/>
  <c r="V1040" i="1"/>
  <c r="U1040" i="1"/>
  <c r="T1040" i="1"/>
  <c r="S1040" i="1"/>
  <c r="R1040" i="1"/>
  <c r="Q1040" i="1"/>
  <c r="P1040" i="1"/>
  <c r="O1040" i="1"/>
  <c r="N1040" i="1"/>
  <c r="M1040" i="1"/>
  <c r="L1040" i="1"/>
  <c r="K1040" i="1"/>
  <c r="J1040" i="1"/>
  <c r="I1040" i="1"/>
  <c r="BX1040" i="1" s="1"/>
  <c r="BU1039" i="1"/>
  <c r="BT1039" i="1"/>
  <c r="BS1039" i="1"/>
  <c r="BR1039" i="1"/>
  <c r="BD1039" i="1"/>
  <c r="BC1039" i="1"/>
  <c r="AZ1039" i="1"/>
  <c r="AX1039" i="1"/>
  <c r="AV1039" i="1"/>
  <c r="AT1039" i="1"/>
  <c r="AS1039" i="1"/>
  <c r="AR1039" i="1"/>
  <c r="AQ1039" i="1"/>
  <c r="AP1039" i="1"/>
  <c r="AO1039" i="1"/>
  <c r="AN1039" i="1"/>
  <c r="AM1039" i="1"/>
  <c r="AL1039" i="1"/>
  <c r="AK1039" i="1"/>
  <c r="AF1039" i="1"/>
  <c r="AE1039" i="1"/>
  <c r="AD1039" i="1"/>
  <c r="AC1039" i="1"/>
  <c r="AB1039" i="1"/>
  <c r="AA1039" i="1"/>
  <c r="Z1039" i="1"/>
  <c r="Y1039" i="1"/>
  <c r="X1039" i="1"/>
  <c r="W1039" i="1"/>
  <c r="V1039" i="1"/>
  <c r="U1039" i="1"/>
  <c r="T1039" i="1"/>
  <c r="S1039" i="1"/>
  <c r="R1039" i="1"/>
  <c r="Q1039" i="1"/>
  <c r="P1039" i="1"/>
  <c r="O1039" i="1"/>
  <c r="N1039" i="1"/>
  <c r="M1039" i="1"/>
  <c r="L1039" i="1"/>
  <c r="K1039" i="1"/>
  <c r="J1039" i="1"/>
  <c r="I1039" i="1"/>
  <c r="BX1039" i="1" s="1"/>
  <c r="BU1038" i="1"/>
  <c r="BT1038" i="1"/>
  <c r="BS1038" i="1"/>
  <c r="BR1038" i="1"/>
  <c r="BD1038" i="1"/>
  <c r="BC1038" i="1"/>
  <c r="AZ1038" i="1"/>
  <c r="AX1038" i="1"/>
  <c r="AV1038" i="1"/>
  <c r="AT1038" i="1"/>
  <c r="AS1038" i="1"/>
  <c r="AR1038" i="1"/>
  <c r="AQ1038" i="1"/>
  <c r="AP1038" i="1"/>
  <c r="AO1038" i="1"/>
  <c r="AN1038" i="1"/>
  <c r="AM1038" i="1"/>
  <c r="AL1038" i="1"/>
  <c r="AK1038" i="1"/>
  <c r="AF1038" i="1"/>
  <c r="AE1038" i="1"/>
  <c r="AD1038" i="1"/>
  <c r="AC1038" i="1"/>
  <c r="AB1038" i="1"/>
  <c r="AA1038" i="1"/>
  <c r="Z1038" i="1"/>
  <c r="Y1038" i="1"/>
  <c r="X1038" i="1"/>
  <c r="W1038" i="1"/>
  <c r="V1038" i="1"/>
  <c r="U1038" i="1"/>
  <c r="T1038" i="1"/>
  <c r="S1038" i="1"/>
  <c r="R1038" i="1"/>
  <c r="Q1038" i="1"/>
  <c r="P1038" i="1"/>
  <c r="O1038" i="1"/>
  <c r="N1038" i="1"/>
  <c r="M1038" i="1"/>
  <c r="L1038" i="1"/>
  <c r="K1038" i="1"/>
  <c r="J1038" i="1"/>
  <c r="I1038" i="1"/>
  <c r="BX1038" i="1" s="1"/>
  <c r="BU1037" i="1"/>
  <c r="BT1037" i="1"/>
  <c r="BS1037" i="1"/>
  <c r="BR1037" i="1"/>
  <c r="BD1037" i="1"/>
  <c r="BC1037" i="1"/>
  <c r="AZ1037" i="1"/>
  <c r="AX1037" i="1"/>
  <c r="AV1037" i="1"/>
  <c r="AT1037" i="1"/>
  <c r="AS1037" i="1"/>
  <c r="AR1037" i="1"/>
  <c r="AQ1037" i="1"/>
  <c r="AP1037" i="1"/>
  <c r="AO1037" i="1"/>
  <c r="AN1037" i="1"/>
  <c r="AM1037" i="1"/>
  <c r="AL1037" i="1"/>
  <c r="AK1037" i="1"/>
  <c r="AF1037" i="1"/>
  <c r="AE1037" i="1"/>
  <c r="AD1037" i="1"/>
  <c r="AC1037" i="1"/>
  <c r="AB1037" i="1"/>
  <c r="AA1037" i="1"/>
  <c r="Z1037" i="1"/>
  <c r="Y1037" i="1"/>
  <c r="X1037" i="1"/>
  <c r="W1037" i="1"/>
  <c r="V1037" i="1"/>
  <c r="U1037" i="1"/>
  <c r="T1037" i="1"/>
  <c r="S1037" i="1"/>
  <c r="R1037" i="1"/>
  <c r="Q1037" i="1"/>
  <c r="P1037" i="1"/>
  <c r="O1037" i="1"/>
  <c r="N1037" i="1"/>
  <c r="M1037" i="1"/>
  <c r="L1037" i="1"/>
  <c r="K1037" i="1"/>
  <c r="J1037" i="1"/>
  <c r="I1037" i="1"/>
  <c r="BX1037" i="1" s="1"/>
  <c r="BU1036" i="1"/>
  <c r="BT1036" i="1"/>
  <c r="BS1036" i="1"/>
  <c r="BR1036" i="1"/>
  <c r="BD1036" i="1"/>
  <c r="BC1036" i="1"/>
  <c r="AZ1036" i="1"/>
  <c r="AX1036" i="1"/>
  <c r="AV1036" i="1"/>
  <c r="AT1036" i="1"/>
  <c r="AS1036" i="1"/>
  <c r="AR1036" i="1"/>
  <c r="AQ1036" i="1"/>
  <c r="AP1036" i="1"/>
  <c r="AO1036" i="1"/>
  <c r="AN1036" i="1"/>
  <c r="AM1036" i="1"/>
  <c r="AL1036" i="1"/>
  <c r="AK1036" i="1"/>
  <c r="AF1036" i="1"/>
  <c r="AE1036" i="1"/>
  <c r="AD1036" i="1"/>
  <c r="AC1036" i="1"/>
  <c r="AB1036" i="1"/>
  <c r="AA1036" i="1"/>
  <c r="Z1036" i="1"/>
  <c r="Y1036" i="1"/>
  <c r="X1036" i="1"/>
  <c r="W1036" i="1"/>
  <c r="V1036" i="1"/>
  <c r="U1036" i="1"/>
  <c r="T1036" i="1"/>
  <c r="S1036" i="1"/>
  <c r="R1036" i="1"/>
  <c r="Q1036" i="1"/>
  <c r="P1036" i="1"/>
  <c r="O1036" i="1"/>
  <c r="N1036" i="1"/>
  <c r="M1036" i="1"/>
  <c r="L1036" i="1"/>
  <c r="K1036" i="1"/>
  <c r="J1036" i="1"/>
  <c r="I1036" i="1"/>
  <c r="BW1036" i="1" s="1"/>
  <c r="BW1035" i="1"/>
  <c r="BU1035" i="1"/>
  <c r="BT1035" i="1"/>
  <c r="BS1035" i="1"/>
  <c r="BR1035" i="1"/>
  <c r="BD1035" i="1"/>
  <c r="BC1035" i="1"/>
  <c r="AZ1035" i="1"/>
  <c r="AX1035" i="1"/>
  <c r="AV1035" i="1"/>
  <c r="AT1035" i="1"/>
  <c r="AS1035" i="1"/>
  <c r="AR1035" i="1"/>
  <c r="AQ1035" i="1"/>
  <c r="AP1035" i="1"/>
  <c r="AO1035" i="1"/>
  <c r="AN1035" i="1"/>
  <c r="AM1035" i="1"/>
  <c r="AL1035" i="1"/>
  <c r="AK1035" i="1"/>
  <c r="AF1035" i="1"/>
  <c r="AE1035" i="1"/>
  <c r="AD1035" i="1"/>
  <c r="AC1035" i="1"/>
  <c r="AB1035" i="1"/>
  <c r="AA1035" i="1"/>
  <c r="Z1035" i="1"/>
  <c r="Y1035" i="1"/>
  <c r="X1035" i="1"/>
  <c r="W1035" i="1"/>
  <c r="V1035" i="1"/>
  <c r="U1035" i="1"/>
  <c r="T1035" i="1"/>
  <c r="S1035" i="1"/>
  <c r="R1035" i="1"/>
  <c r="Q1035" i="1"/>
  <c r="P1035" i="1"/>
  <c r="O1035" i="1"/>
  <c r="N1035" i="1"/>
  <c r="M1035" i="1"/>
  <c r="L1035" i="1"/>
  <c r="K1035" i="1"/>
  <c r="J1035" i="1"/>
  <c r="I1035" i="1"/>
  <c r="BX1035" i="1" s="1"/>
  <c r="BU1034" i="1"/>
  <c r="BN85" i="17" s="1"/>
  <c r="BT1034" i="1"/>
  <c r="BM85" i="17" s="1"/>
  <c r="BS1034" i="1"/>
  <c r="BL85" i="17" s="1"/>
  <c r="BR1034" i="1"/>
  <c r="BD1034" i="1"/>
  <c r="AW85" i="17" s="1"/>
  <c r="BC1034" i="1"/>
  <c r="AZ1034" i="1"/>
  <c r="AS85" i="17" s="1"/>
  <c r="AX1034" i="1"/>
  <c r="AV1034" i="1"/>
  <c r="AO85" i="17" s="1"/>
  <c r="AT1034" i="1"/>
  <c r="AS1034" i="1"/>
  <c r="AL85" i="17" s="1"/>
  <c r="AR1034" i="1"/>
  <c r="AQ1034" i="1"/>
  <c r="AJ85" i="17" s="1"/>
  <c r="AP1034" i="1"/>
  <c r="AO1034" i="1"/>
  <c r="AH85" i="17" s="1"/>
  <c r="AN1034" i="1"/>
  <c r="AM1034" i="1"/>
  <c r="AF85" i="17" s="1"/>
  <c r="AL1034" i="1"/>
  <c r="AK1034" i="1"/>
  <c r="AF1034" i="1"/>
  <c r="AE1034" i="1"/>
  <c r="X85" i="17" s="1"/>
  <c r="AD1034" i="1"/>
  <c r="AC1034" i="1"/>
  <c r="V85" i="17" s="1"/>
  <c r="AB1034" i="1"/>
  <c r="AA1034" i="1"/>
  <c r="T85" i="17" s="1"/>
  <c r="Z1034" i="1"/>
  <c r="Y1034" i="1"/>
  <c r="X1034" i="1"/>
  <c r="W1034" i="1"/>
  <c r="V1034" i="1"/>
  <c r="U1034" i="1"/>
  <c r="T1034" i="1"/>
  <c r="S1034" i="1"/>
  <c r="L85" i="17" s="1"/>
  <c r="R1034" i="1"/>
  <c r="Q1034" i="1"/>
  <c r="J85" i="17" s="1"/>
  <c r="P1034" i="1"/>
  <c r="O1034" i="1"/>
  <c r="H85" i="17" s="1"/>
  <c r="N1034" i="1"/>
  <c r="M1034" i="1"/>
  <c r="L1034" i="1"/>
  <c r="K1034" i="1"/>
  <c r="J1034" i="1"/>
  <c r="I1034" i="1"/>
  <c r="BU1033" i="1"/>
  <c r="BT1033" i="1"/>
  <c r="BS1033" i="1"/>
  <c r="BR1033" i="1"/>
  <c r="BD1033" i="1"/>
  <c r="BC1033" i="1"/>
  <c r="AZ1033" i="1"/>
  <c r="AX1033" i="1"/>
  <c r="AV1033" i="1"/>
  <c r="AT1033" i="1"/>
  <c r="AS1033" i="1"/>
  <c r="AR1033" i="1"/>
  <c r="AQ1033" i="1"/>
  <c r="AP1033" i="1"/>
  <c r="AO1033" i="1"/>
  <c r="AN1033" i="1"/>
  <c r="AM1033" i="1"/>
  <c r="AL1033" i="1"/>
  <c r="AK1033" i="1"/>
  <c r="AF1033" i="1"/>
  <c r="AE1033" i="1"/>
  <c r="AD1033" i="1"/>
  <c r="AC1033" i="1"/>
  <c r="AB1033" i="1"/>
  <c r="AA1033" i="1"/>
  <c r="Z1033" i="1"/>
  <c r="Y1033" i="1"/>
  <c r="X1033" i="1"/>
  <c r="W1033" i="1"/>
  <c r="V1033" i="1"/>
  <c r="U1033" i="1"/>
  <c r="T1033" i="1"/>
  <c r="BF1033" i="1" s="1"/>
  <c r="S1033" i="1"/>
  <c r="R1033" i="1"/>
  <c r="Q1033" i="1"/>
  <c r="P1033" i="1"/>
  <c r="O1033" i="1"/>
  <c r="N1033" i="1"/>
  <c r="M1033" i="1"/>
  <c r="L1033" i="1"/>
  <c r="K1033" i="1"/>
  <c r="J1033" i="1"/>
  <c r="I1033" i="1"/>
  <c r="BX1033" i="1" s="1"/>
  <c r="BU1032" i="1"/>
  <c r="BT1032" i="1"/>
  <c r="BS1032" i="1"/>
  <c r="BR1032" i="1"/>
  <c r="BD1032" i="1"/>
  <c r="BC1032" i="1"/>
  <c r="AZ1032" i="1"/>
  <c r="AX1032" i="1"/>
  <c r="AV1032" i="1"/>
  <c r="AT1032" i="1"/>
  <c r="AS1032" i="1"/>
  <c r="AR1032" i="1"/>
  <c r="AQ1032" i="1"/>
  <c r="AP1032" i="1"/>
  <c r="AO1032" i="1"/>
  <c r="AN1032" i="1"/>
  <c r="AM1032" i="1"/>
  <c r="AL1032" i="1"/>
  <c r="AK1032" i="1"/>
  <c r="AF1032" i="1"/>
  <c r="AE1032" i="1"/>
  <c r="AD1032" i="1"/>
  <c r="AC1032" i="1"/>
  <c r="AB1032" i="1"/>
  <c r="AA1032" i="1"/>
  <c r="Z1032" i="1"/>
  <c r="Y1032" i="1"/>
  <c r="X1032" i="1"/>
  <c r="W1032" i="1"/>
  <c r="V1032" i="1"/>
  <c r="U1032" i="1"/>
  <c r="T1032" i="1"/>
  <c r="S1032" i="1"/>
  <c r="R1032" i="1"/>
  <c r="Q1032" i="1"/>
  <c r="P1032" i="1"/>
  <c r="O1032" i="1"/>
  <c r="N1032" i="1"/>
  <c r="M1032" i="1"/>
  <c r="L1032" i="1"/>
  <c r="K1032" i="1"/>
  <c r="J1032" i="1"/>
  <c r="I1032" i="1"/>
  <c r="BW1032" i="1" s="1"/>
  <c r="BU1031" i="1"/>
  <c r="BT1031" i="1"/>
  <c r="BS1031" i="1"/>
  <c r="BR1031" i="1"/>
  <c r="BD1031" i="1"/>
  <c r="BC1031" i="1"/>
  <c r="AZ1031" i="1"/>
  <c r="AX1031" i="1"/>
  <c r="AV1031" i="1"/>
  <c r="AT1031" i="1"/>
  <c r="AS1031" i="1"/>
  <c r="AR1031" i="1"/>
  <c r="AQ1031" i="1"/>
  <c r="AP1031" i="1"/>
  <c r="AO1031" i="1"/>
  <c r="AN1031" i="1"/>
  <c r="AM1031" i="1"/>
  <c r="AL1031" i="1"/>
  <c r="AK1031" i="1"/>
  <c r="AF1031" i="1"/>
  <c r="AE1031" i="1"/>
  <c r="AD1031" i="1"/>
  <c r="AC1031" i="1"/>
  <c r="AB1031" i="1"/>
  <c r="AA1031" i="1"/>
  <c r="Z1031" i="1"/>
  <c r="Y1031" i="1"/>
  <c r="X1031" i="1"/>
  <c r="W1031" i="1"/>
  <c r="V1031" i="1"/>
  <c r="U1031" i="1"/>
  <c r="T1031" i="1"/>
  <c r="S1031" i="1"/>
  <c r="R1031" i="1"/>
  <c r="Q1031" i="1"/>
  <c r="P1031" i="1"/>
  <c r="O1031" i="1"/>
  <c r="N1031" i="1"/>
  <c r="M1031" i="1"/>
  <c r="L1031" i="1"/>
  <c r="K1031" i="1"/>
  <c r="J1031" i="1"/>
  <c r="I1031" i="1"/>
  <c r="BX1031" i="1" s="1"/>
  <c r="BU1030" i="1"/>
  <c r="BN84" i="17" s="1"/>
  <c r="BT1030" i="1"/>
  <c r="BM84" i="17" s="1"/>
  <c r="BS1030" i="1"/>
  <c r="BL84" i="17" s="1"/>
  <c r="BR1030" i="1"/>
  <c r="BD1030" i="1"/>
  <c r="AW84" i="17" s="1"/>
  <c r="BC1030" i="1"/>
  <c r="AV84" i="17" s="1"/>
  <c r="AZ1030" i="1"/>
  <c r="AS84" i="17" s="1"/>
  <c r="AX1030" i="1"/>
  <c r="AQ84" i="17" s="1"/>
  <c r="AV1030" i="1"/>
  <c r="AO84" i="17" s="1"/>
  <c r="AT1030" i="1"/>
  <c r="AM84" i="17" s="1"/>
  <c r="AS1030" i="1"/>
  <c r="AR1030" i="1"/>
  <c r="AK84" i="17" s="1"/>
  <c r="AQ1030" i="1"/>
  <c r="AP1030" i="1"/>
  <c r="AI84" i="17" s="1"/>
  <c r="AO1030" i="1"/>
  <c r="AN1030" i="1"/>
  <c r="AG84" i="17" s="1"/>
  <c r="AM1030" i="1"/>
  <c r="AL1030" i="1"/>
  <c r="AE84" i="17" s="1"/>
  <c r="AK1030" i="1"/>
  <c r="AF1030" i="1"/>
  <c r="Y84" i="17" s="1"/>
  <c r="AE1030" i="1"/>
  <c r="AD1030" i="1"/>
  <c r="W84" i="17" s="1"/>
  <c r="AC1030" i="1"/>
  <c r="AB1030" i="1"/>
  <c r="U84" i="17" s="1"/>
  <c r="AA1030" i="1"/>
  <c r="Z1030" i="1"/>
  <c r="Y1030" i="1"/>
  <c r="X1030" i="1"/>
  <c r="Q84" i="17" s="1"/>
  <c r="W1030" i="1"/>
  <c r="V1030" i="1"/>
  <c r="O84" i="17" s="1"/>
  <c r="U1030" i="1"/>
  <c r="T1030" i="1"/>
  <c r="M84" i="17" s="1"/>
  <c r="S1030" i="1"/>
  <c r="R1030" i="1"/>
  <c r="K84" i="17" s="1"/>
  <c r="Q1030" i="1"/>
  <c r="P1030" i="1"/>
  <c r="I84" i="17" s="1"/>
  <c r="O1030" i="1"/>
  <c r="N1030" i="1"/>
  <c r="M1030" i="1"/>
  <c r="L1030" i="1"/>
  <c r="E84" i="17" s="1"/>
  <c r="K1030" i="1"/>
  <c r="J1030" i="1"/>
  <c r="C84" i="17" s="1"/>
  <c r="I1030" i="1"/>
  <c r="BU1029" i="1"/>
  <c r="BT1029" i="1"/>
  <c r="BS1029" i="1"/>
  <c r="BR1029" i="1"/>
  <c r="BD1029" i="1"/>
  <c r="BC1029" i="1"/>
  <c r="AZ1029" i="1"/>
  <c r="AX1029" i="1"/>
  <c r="AV1029" i="1"/>
  <c r="AT1029" i="1"/>
  <c r="AS1029" i="1"/>
  <c r="AR1029" i="1"/>
  <c r="AQ1029" i="1"/>
  <c r="AP1029" i="1"/>
  <c r="AO1029" i="1"/>
  <c r="AN1029" i="1"/>
  <c r="AM1029" i="1"/>
  <c r="AL1029" i="1"/>
  <c r="AK1029" i="1"/>
  <c r="AF1029" i="1"/>
  <c r="AE1029" i="1"/>
  <c r="AD1029" i="1"/>
  <c r="AC1029" i="1"/>
  <c r="AB1029" i="1"/>
  <c r="AA1029" i="1"/>
  <c r="Z1029" i="1"/>
  <c r="Y1029" i="1"/>
  <c r="X1029" i="1"/>
  <c r="W1029" i="1"/>
  <c r="V1029" i="1"/>
  <c r="U1029" i="1"/>
  <c r="T1029" i="1"/>
  <c r="S1029" i="1"/>
  <c r="R1029" i="1"/>
  <c r="Q1029" i="1"/>
  <c r="P1029" i="1"/>
  <c r="O1029" i="1"/>
  <c r="N1029" i="1"/>
  <c r="M1029" i="1"/>
  <c r="L1029" i="1"/>
  <c r="K1029" i="1"/>
  <c r="J1029" i="1"/>
  <c r="I1029" i="1"/>
  <c r="BU1028" i="1"/>
  <c r="BT1028" i="1"/>
  <c r="BS1028" i="1"/>
  <c r="BR1028" i="1"/>
  <c r="BD1028" i="1"/>
  <c r="BC1028" i="1"/>
  <c r="AZ1028" i="1"/>
  <c r="AX1028" i="1"/>
  <c r="AV1028" i="1"/>
  <c r="AT1028" i="1"/>
  <c r="AS1028" i="1"/>
  <c r="AR1028" i="1"/>
  <c r="AQ1028" i="1"/>
  <c r="AP1028" i="1"/>
  <c r="AO1028" i="1"/>
  <c r="AN1028" i="1"/>
  <c r="AM1028" i="1"/>
  <c r="AL1028" i="1"/>
  <c r="AK1028" i="1"/>
  <c r="AF1028" i="1"/>
  <c r="AE1028" i="1"/>
  <c r="AD1028" i="1"/>
  <c r="AC1028" i="1"/>
  <c r="AB1028" i="1"/>
  <c r="AA1028" i="1"/>
  <c r="Z1028" i="1"/>
  <c r="Y1028" i="1"/>
  <c r="X1028" i="1"/>
  <c r="W1028" i="1"/>
  <c r="V1028" i="1"/>
  <c r="U1028" i="1"/>
  <c r="T1028" i="1"/>
  <c r="S1028" i="1"/>
  <c r="R1028" i="1"/>
  <c r="Q1028" i="1"/>
  <c r="P1028" i="1"/>
  <c r="O1028" i="1"/>
  <c r="N1028" i="1"/>
  <c r="M1028" i="1"/>
  <c r="L1028" i="1"/>
  <c r="K1028" i="1"/>
  <c r="J1028" i="1"/>
  <c r="I1028" i="1"/>
  <c r="BX1028" i="1" s="1"/>
  <c r="BU1027" i="1"/>
  <c r="BT1027" i="1"/>
  <c r="BS1027" i="1"/>
  <c r="BR1027" i="1"/>
  <c r="BD1027" i="1"/>
  <c r="BC1027" i="1"/>
  <c r="AZ1027" i="1"/>
  <c r="AX1027" i="1"/>
  <c r="AV1027" i="1"/>
  <c r="AT1027" i="1"/>
  <c r="AS1027" i="1"/>
  <c r="AR1027" i="1"/>
  <c r="AQ1027" i="1"/>
  <c r="AP1027" i="1"/>
  <c r="AO1027" i="1"/>
  <c r="AN1027" i="1"/>
  <c r="AM1027" i="1"/>
  <c r="AL1027" i="1"/>
  <c r="AK1027" i="1"/>
  <c r="AF1027" i="1"/>
  <c r="AE1027" i="1"/>
  <c r="AD1027" i="1"/>
  <c r="AC1027" i="1"/>
  <c r="AB1027" i="1"/>
  <c r="AA1027" i="1"/>
  <c r="Z1027" i="1"/>
  <c r="Y1027" i="1"/>
  <c r="X1027" i="1"/>
  <c r="W1027" i="1"/>
  <c r="V1027" i="1"/>
  <c r="U1027" i="1"/>
  <c r="T1027" i="1"/>
  <c r="S1027" i="1"/>
  <c r="R1027" i="1"/>
  <c r="Q1027" i="1"/>
  <c r="P1027" i="1"/>
  <c r="O1027" i="1"/>
  <c r="N1027" i="1"/>
  <c r="M1027" i="1"/>
  <c r="L1027" i="1"/>
  <c r="K1027" i="1"/>
  <c r="J1027" i="1"/>
  <c r="I1027" i="1"/>
  <c r="BX1027" i="1" s="1"/>
  <c r="BU1026" i="1"/>
  <c r="BT1026" i="1"/>
  <c r="BS1026" i="1"/>
  <c r="BR1026" i="1"/>
  <c r="BD1026" i="1"/>
  <c r="BC1026" i="1"/>
  <c r="AZ1026" i="1"/>
  <c r="AX1026" i="1"/>
  <c r="AV1026" i="1"/>
  <c r="AT1026" i="1"/>
  <c r="AS1026" i="1"/>
  <c r="AR1026" i="1"/>
  <c r="AQ1026" i="1"/>
  <c r="AP1026" i="1"/>
  <c r="AO1026" i="1"/>
  <c r="AN1026" i="1"/>
  <c r="AM1026" i="1"/>
  <c r="AL1026" i="1"/>
  <c r="AK1026" i="1"/>
  <c r="AF1026" i="1"/>
  <c r="AE1026" i="1"/>
  <c r="AD1026" i="1"/>
  <c r="AC1026" i="1"/>
  <c r="AB1026" i="1"/>
  <c r="AA1026" i="1"/>
  <c r="Z1026" i="1"/>
  <c r="Y1026" i="1"/>
  <c r="X1026" i="1"/>
  <c r="W1026" i="1"/>
  <c r="V1026" i="1"/>
  <c r="U1026" i="1"/>
  <c r="T1026" i="1"/>
  <c r="BF1026" i="1" s="1"/>
  <c r="S1026" i="1"/>
  <c r="R1026" i="1"/>
  <c r="Q1026" i="1"/>
  <c r="P1026" i="1"/>
  <c r="O1026" i="1"/>
  <c r="N1026" i="1"/>
  <c r="M1026" i="1"/>
  <c r="L1026" i="1"/>
  <c r="K1026" i="1"/>
  <c r="J1026" i="1"/>
  <c r="I1026" i="1"/>
  <c r="BX1026" i="1" s="1"/>
  <c r="BU1025" i="1"/>
  <c r="BT1025" i="1"/>
  <c r="BS1025" i="1"/>
  <c r="BR1025" i="1"/>
  <c r="BD1025" i="1"/>
  <c r="BC1025" i="1"/>
  <c r="AZ1025" i="1"/>
  <c r="AX1025" i="1"/>
  <c r="AV1025" i="1"/>
  <c r="AT1025" i="1"/>
  <c r="AS1025" i="1"/>
  <c r="AR1025" i="1"/>
  <c r="AQ1025" i="1"/>
  <c r="AP1025" i="1"/>
  <c r="AO1025" i="1"/>
  <c r="AN1025" i="1"/>
  <c r="AM1025" i="1"/>
  <c r="AL1025" i="1"/>
  <c r="AK1025" i="1"/>
  <c r="AF1025" i="1"/>
  <c r="AE1025" i="1"/>
  <c r="AD1025" i="1"/>
  <c r="AC1025" i="1"/>
  <c r="AB1025" i="1"/>
  <c r="AA1025" i="1"/>
  <c r="Z1025" i="1"/>
  <c r="Y1025" i="1"/>
  <c r="X1025" i="1"/>
  <c r="W1025" i="1"/>
  <c r="V1025" i="1"/>
  <c r="U1025" i="1"/>
  <c r="T1025" i="1"/>
  <c r="S1025" i="1"/>
  <c r="R1025" i="1"/>
  <c r="Q1025" i="1"/>
  <c r="P1025" i="1"/>
  <c r="O1025" i="1"/>
  <c r="N1025" i="1"/>
  <c r="M1025" i="1"/>
  <c r="L1025" i="1"/>
  <c r="K1025" i="1"/>
  <c r="J1025" i="1"/>
  <c r="I1025" i="1"/>
  <c r="BX1025" i="1" s="1"/>
  <c r="BU1024" i="1"/>
  <c r="BT1024" i="1"/>
  <c r="BS1024" i="1"/>
  <c r="BR1024" i="1"/>
  <c r="BD1024" i="1"/>
  <c r="BC1024" i="1"/>
  <c r="AZ1024" i="1"/>
  <c r="AX1024" i="1"/>
  <c r="AV1024" i="1"/>
  <c r="AT1024" i="1"/>
  <c r="AS1024" i="1"/>
  <c r="AR1024" i="1"/>
  <c r="AQ1024" i="1"/>
  <c r="AP1024" i="1"/>
  <c r="AO1024" i="1"/>
  <c r="AN1024" i="1"/>
  <c r="AM1024" i="1"/>
  <c r="AL1024" i="1"/>
  <c r="AK1024" i="1"/>
  <c r="AF1024" i="1"/>
  <c r="AE1024" i="1"/>
  <c r="AD1024" i="1"/>
  <c r="AC1024" i="1"/>
  <c r="AB1024" i="1"/>
  <c r="AA1024" i="1"/>
  <c r="Z1024" i="1"/>
  <c r="Y1024" i="1"/>
  <c r="X1024" i="1"/>
  <c r="W1024" i="1"/>
  <c r="V1024" i="1"/>
  <c r="U1024" i="1"/>
  <c r="T1024" i="1"/>
  <c r="S1024" i="1"/>
  <c r="R1024" i="1"/>
  <c r="Q1024" i="1"/>
  <c r="P1024" i="1"/>
  <c r="O1024" i="1"/>
  <c r="N1024" i="1"/>
  <c r="M1024" i="1"/>
  <c r="L1024" i="1"/>
  <c r="K1024" i="1"/>
  <c r="J1024" i="1"/>
  <c r="I1024" i="1"/>
  <c r="BX1024" i="1" s="1"/>
  <c r="BU1023" i="1"/>
  <c r="BT1023" i="1"/>
  <c r="BS1023" i="1"/>
  <c r="BR1023" i="1"/>
  <c r="BD1023" i="1"/>
  <c r="BC1023" i="1"/>
  <c r="AZ1023" i="1"/>
  <c r="AX1023" i="1"/>
  <c r="AV1023" i="1"/>
  <c r="AT1023" i="1"/>
  <c r="AS1023" i="1"/>
  <c r="AR1023" i="1"/>
  <c r="AQ1023" i="1"/>
  <c r="AP1023" i="1"/>
  <c r="AO1023" i="1"/>
  <c r="AN1023" i="1"/>
  <c r="AM1023" i="1"/>
  <c r="AL1023" i="1"/>
  <c r="AK1023" i="1"/>
  <c r="AF1023" i="1"/>
  <c r="AE1023" i="1"/>
  <c r="AD1023" i="1"/>
  <c r="AC1023" i="1"/>
  <c r="AB1023" i="1"/>
  <c r="AA1023" i="1"/>
  <c r="Z1023" i="1"/>
  <c r="Y1023" i="1"/>
  <c r="X1023" i="1"/>
  <c r="W1023" i="1"/>
  <c r="V1023" i="1"/>
  <c r="U1023" i="1"/>
  <c r="T1023" i="1"/>
  <c r="S1023" i="1"/>
  <c r="R1023" i="1"/>
  <c r="Q1023" i="1"/>
  <c r="P1023" i="1"/>
  <c r="O1023" i="1"/>
  <c r="N1023" i="1"/>
  <c r="M1023" i="1"/>
  <c r="L1023" i="1"/>
  <c r="K1023" i="1"/>
  <c r="J1023" i="1"/>
  <c r="I1023" i="1"/>
  <c r="BX1023" i="1" s="1"/>
  <c r="BU1022" i="1"/>
  <c r="BT1022" i="1"/>
  <c r="BS1022" i="1"/>
  <c r="BR1022" i="1"/>
  <c r="BD1022" i="1"/>
  <c r="BC1022" i="1"/>
  <c r="AZ1022" i="1"/>
  <c r="AX1022" i="1"/>
  <c r="AV1022" i="1"/>
  <c r="AT1022" i="1"/>
  <c r="AS1022" i="1"/>
  <c r="AR1022" i="1"/>
  <c r="AQ1022" i="1"/>
  <c r="AP1022" i="1"/>
  <c r="AO1022" i="1"/>
  <c r="AN1022" i="1"/>
  <c r="AM1022" i="1"/>
  <c r="AL1022" i="1"/>
  <c r="AK1022" i="1"/>
  <c r="AF1022" i="1"/>
  <c r="AE1022" i="1"/>
  <c r="AD1022" i="1"/>
  <c r="AC1022" i="1"/>
  <c r="AB1022" i="1"/>
  <c r="AA1022" i="1"/>
  <c r="Z1022" i="1"/>
  <c r="Y1022" i="1"/>
  <c r="X1022" i="1"/>
  <c r="W1022" i="1"/>
  <c r="V1022" i="1"/>
  <c r="U1022" i="1"/>
  <c r="T1022" i="1"/>
  <c r="BF1022" i="1" s="1"/>
  <c r="S1022" i="1"/>
  <c r="R1022" i="1"/>
  <c r="Q1022" i="1"/>
  <c r="P1022" i="1"/>
  <c r="O1022" i="1"/>
  <c r="N1022" i="1"/>
  <c r="M1022" i="1"/>
  <c r="L1022" i="1"/>
  <c r="K1022" i="1"/>
  <c r="J1022" i="1"/>
  <c r="I1022" i="1"/>
  <c r="BX1022" i="1" s="1"/>
  <c r="BU1021" i="1"/>
  <c r="BN83" i="17" s="1"/>
  <c r="BT1021" i="1"/>
  <c r="BM83" i="17" s="1"/>
  <c r="BS1021" i="1"/>
  <c r="BL83" i="17" s="1"/>
  <c r="BR1021" i="1"/>
  <c r="BD1021" i="1"/>
  <c r="AW83" i="17" s="1"/>
  <c r="BC1021" i="1"/>
  <c r="AV83" i="17" s="1"/>
  <c r="AZ1021" i="1"/>
  <c r="AS83" i="17" s="1"/>
  <c r="AX1021" i="1"/>
  <c r="AQ83" i="17" s="1"/>
  <c r="AV1021" i="1"/>
  <c r="AO83" i="17" s="1"/>
  <c r="AT1021" i="1"/>
  <c r="AM83" i="17" s="1"/>
  <c r="AS1021" i="1"/>
  <c r="AL83" i="17" s="1"/>
  <c r="AR1021" i="1"/>
  <c r="AQ1021" i="1"/>
  <c r="AJ83" i="17" s="1"/>
  <c r="AP1021" i="1"/>
  <c r="AI83" i="17" s="1"/>
  <c r="AO1021" i="1"/>
  <c r="AH83" i="17" s="1"/>
  <c r="AN1021" i="1"/>
  <c r="AM1021" i="1"/>
  <c r="AF83" i="17" s="1"/>
  <c r="AL1021" i="1"/>
  <c r="AE83" i="17" s="1"/>
  <c r="AK1021" i="1"/>
  <c r="AF1021" i="1"/>
  <c r="AE1021" i="1"/>
  <c r="X83" i="17" s="1"/>
  <c r="AD1021" i="1"/>
  <c r="W83" i="17" s="1"/>
  <c r="AC1021" i="1"/>
  <c r="V83" i="17" s="1"/>
  <c r="AB1021" i="1"/>
  <c r="AA1021" i="1"/>
  <c r="T83" i="17" s="1"/>
  <c r="Z1021" i="1"/>
  <c r="Y1021" i="1"/>
  <c r="X1021" i="1"/>
  <c r="W1021" i="1"/>
  <c r="V1021" i="1"/>
  <c r="O83" i="17" s="1"/>
  <c r="U1021" i="1"/>
  <c r="N83" i="17" s="1"/>
  <c r="T1021" i="1"/>
  <c r="S1021" i="1"/>
  <c r="L83" i="17" s="1"/>
  <c r="R1021" i="1"/>
  <c r="K83" i="17" s="1"/>
  <c r="Q1021" i="1"/>
  <c r="J83" i="17" s="1"/>
  <c r="P1021" i="1"/>
  <c r="O1021" i="1"/>
  <c r="H83" i="17" s="1"/>
  <c r="N1021" i="1"/>
  <c r="M1021" i="1"/>
  <c r="L1021" i="1"/>
  <c r="K1021" i="1"/>
  <c r="J1021" i="1"/>
  <c r="C83" i="17" s="1"/>
  <c r="I1021" i="1"/>
  <c r="B83" i="17" s="1"/>
  <c r="BU1020" i="1"/>
  <c r="BT1020" i="1"/>
  <c r="BS1020" i="1"/>
  <c r="BR1020" i="1"/>
  <c r="BD1020" i="1"/>
  <c r="BC1020" i="1"/>
  <c r="AZ1020" i="1"/>
  <c r="AX1020" i="1"/>
  <c r="AV1020" i="1"/>
  <c r="AT1020" i="1"/>
  <c r="AS1020" i="1"/>
  <c r="AR1020" i="1"/>
  <c r="AQ1020" i="1"/>
  <c r="AP1020" i="1"/>
  <c r="AO1020" i="1"/>
  <c r="AN1020" i="1"/>
  <c r="AM1020" i="1"/>
  <c r="AL1020" i="1"/>
  <c r="AK1020" i="1"/>
  <c r="AF1020" i="1"/>
  <c r="AE1020" i="1"/>
  <c r="AD1020" i="1"/>
  <c r="AC1020" i="1"/>
  <c r="AB1020" i="1"/>
  <c r="AA1020" i="1"/>
  <c r="Z1020" i="1"/>
  <c r="Y1020" i="1"/>
  <c r="X1020" i="1"/>
  <c r="W1020" i="1"/>
  <c r="V1020" i="1"/>
  <c r="U1020" i="1"/>
  <c r="T1020" i="1"/>
  <c r="S1020" i="1"/>
  <c r="R1020" i="1"/>
  <c r="Q1020" i="1"/>
  <c r="P1020" i="1"/>
  <c r="O1020" i="1"/>
  <c r="N1020" i="1"/>
  <c r="M1020" i="1"/>
  <c r="L1020" i="1"/>
  <c r="K1020" i="1"/>
  <c r="J1020" i="1"/>
  <c r="I1020" i="1"/>
  <c r="BX1020" i="1" s="1"/>
  <c r="BU1019" i="1"/>
  <c r="BT1019" i="1"/>
  <c r="BS1019" i="1"/>
  <c r="BR1019" i="1"/>
  <c r="BD1019" i="1"/>
  <c r="BC1019" i="1"/>
  <c r="AZ1019" i="1"/>
  <c r="AX1019" i="1"/>
  <c r="AV1019" i="1"/>
  <c r="AT1019" i="1"/>
  <c r="AS1019" i="1"/>
  <c r="AR1019" i="1"/>
  <c r="AQ1019" i="1"/>
  <c r="AP1019" i="1"/>
  <c r="AO1019" i="1"/>
  <c r="AN1019" i="1"/>
  <c r="AM1019" i="1"/>
  <c r="AL1019" i="1"/>
  <c r="AK1019" i="1"/>
  <c r="AF1019" i="1"/>
  <c r="AE1019" i="1"/>
  <c r="AD1019" i="1"/>
  <c r="AC1019" i="1"/>
  <c r="AB1019" i="1"/>
  <c r="AA1019" i="1"/>
  <c r="Z1019" i="1"/>
  <c r="Y1019" i="1"/>
  <c r="X1019" i="1"/>
  <c r="W1019" i="1"/>
  <c r="V1019" i="1"/>
  <c r="U1019" i="1"/>
  <c r="T1019" i="1"/>
  <c r="S1019" i="1"/>
  <c r="R1019" i="1"/>
  <c r="Q1019" i="1"/>
  <c r="P1019" i="1"/>
  <c r="O1019" i="1"/>
  <c r="N1019" i="1"/>
  <c r="M1019" i="1"/>
  <c r="L1019" i="1"/>
  <c r="K1019" i="1"/>
  <c r="J1019" i="1"/>
  <c r="I1019" i="1"/>
  <c r="BX1019" i="1" s="1"/>
  <c r="BU1018" i="1"/>
  <c r="BT1018" i="1"/>
  <c r="BS1018" i="1"/>
  <c r="BR1018" i="1"/>
  <c r="BD1018" i="1"/>
  <c r="BC1018" i="1"/>
  <c r="AZ1018" i="1"/>
  <c r="AX1018" i="1"/>
  <c r="AV1018" i="1"/>
  <c r="AT1018" i="1"/>
  <c r="AS1018" i="1"/>
  <c r="AR1018" i="1"/>
  <c r="AQ1018" i="1"/>
  <c r="AP1018" i="1"/>
  <c r="AO1018" i="1"/>
  <c r="AN1018" i="1"/>
  <c r="AM1018" i="1"/>
  <c r="AL1018" i="1"/>
  <c r="AK1018" i="1"/>
  <c r="AF1018" i="1"/>
  <c r="AE1018" i="1"/>
  <c r="AD1018" i="1"/>
  <c r="AC1018" i="1"/>
  <c r="AB1018" i="1"/>
  <c r="AA1018" i="1"/>
  <c r="Z1018" i="1"/>
  <c r="Y1018" i="1"/>
  <c r="X1018" i="1"/>
  <c r="W1018" i="1"/>
  <c r="V1018" i="1"/>
  <c r="U1018" i="1"/>
  <c r="T1018" i="1"/>
  <c r="S1018" i="1"/>
  <c r="R1018" i="1"/>
  <c r="Q1018" i="1"/>
  <c r="P1018" i="1"/>
  <c r="O1018" i="1"/>
  <c r="N1018" i="1"/>
  <c r="M1018" i="1"/>
  <c r="L1018" i="1"/>
  <c r="K1018" i="1"/>
  <c r="J1018" i="1"/>
  <c r="I1018" i="1"/>
  <c r="BX1018" i="1" s="1"/>
  <c r="BU1017" i="1"/>
  <c r="BT1017" i="1"/>
  <c r="BS1017" i="1"/>
  <c r="BR1017" i="1"/>
  <c r="BD1017" i="1"/>
  <c r="BC1017" i="1"/>
  <c r="AZ1017" i="1"/>
  <c r="AX1017" i="1"/>
  <c r="AV1017" i="1"/>
  <c r="AT1017" i="1"/>
  <c r="AS1017" i="1"/>
  <c r="AR1017" i="1"/>
  <c r="AQ1017" i="1"/>
  <c r="AP1017" i="1"/>
  <c r="AO1017" i="1"/>
  <c r="AN1017" i="1"/>
  <c r="AM1017" i="1"/>
  <c r="AL1017" i="1"/>
  <c r="AK1017" i="1"/>
  <c r="AF1017" i="1"/>
  <c r="AE1017" i="1"/>
  <c r="AD1017" i="1"/>
  <c r="AC1017" i="1"/>
  <c r="AB1017" i="1"/>
  <c r="AA1017" i="1"/>
  <c r="Z1017" i="1"/>
  <c r="Y1017" i="1"/>
  <c r="X1017" i="1"/>
  <c r="W1017" i="1"/>
  <c r="V1017" i="1"/>
  <c r="U1017" i="1"/>
  <c r="T1017" i="1"/>
  <c r="S1017" i="1"/>
  <c r="R1017" i="1"/>
  <c r="Q1017" i="1"/>
  <c r="P1017" i="1"/>
  <c r="O1017" i="1"/>
  <c r="N1017" i="1"/>
  <c r="M1017" i="1"/>
  <c r="L1017" i="1"/>
  <c r="K1017" i="1"/>
  <c r="J1017" i="1"/>
  <c r="I1017" i="1"/>
  <c r="BX1017" i="1" s="1"/>
  <c r="BU1016" i="1"/>
  <c r="BT1016" i="1"/>
  <c r="BS1016" i="1"/>
  <c r="BR1016" i="1"/>
  <c r="BD1016" i="1"/>
  <c r="BC1016" i="1"/>
  <c r="AZ1016" i="1"/>
  <c r="AX1016" i="1"/>
  <c r="AV1016" i="1"/>
  <c r="AT1016" i="1"/>
  <c r="AS1016" i="1"/>
  <c r="AR1016" i="1"/>
  <c r="AQ1016" i="1"/>
  <c r="AP1016" i="1"/>
  <c r="AO1016" i="1"/>
  <c r="AN1016" i="1"/>
  <c r="AM1016" i="1"/>
  <c r="AL1016" i="1"/>
  <c r="AK1016" i="1"/>
  <c r="AF1016" i="1"/>
  <c r="AE1016" i="1"/>
  <c r="AD1016" i="1"/>
  <c r="AC1016" i="1"/>
  <c r="AB1016" i="1"/>
  <c r="AA1016" i="1"/>
  <c r="Z1016" i="1"/>
  <c r="Y1016" i="1"/>
  <c r="X1016" i="1"/>
  <c r="W1016" i="1"/>
  <c r="V1016" i="1"/>
  <c r="U1016" i="1"/>
  <c r="T1016" i="1"/>
  <c r="S1016" i="1"/>
  <c r="R1016" i="1"/>
  <c r="Q1016" i="1"/>
  <c r="P1016" i="1"/>
  <c r="O1016" i="1"/>
  <c r="N1016" i="1"/>
  <c r="M1016" i="1"/>
  <c r="L1016" i="1"/>
  <c r="K1016" i="1"/>
  <c r="J1016" i="1"/>
  <c r="I1016" i="1"/>
  <c r="BX1016" i="1" s="1"/>
  <c r="BU1015" i="1"/>
  <c r="BN82" i="17" s="1"/>
  <c r="BT1015" i="1"/>
  <c r="BM82" i="17" s="1"/>
  <c r="BS1015" i="1"/>
  <c r="BL82" i="17" s="1"/>
  <c r="BR1015" i="1"/>
  <c r="BK82" i="17" s="1"/>
  <c r="BD1015" i="1"/>
  <c r="AW82" i="17" s="1"/>
  <c r="BC1015" i="1"/>
  <c r="AV82" i="17" s="1"/>
  <c r="AZ1015" i="1"/>
  <c r="AS82" i="17" s="1"/>
  <c r="AX1015" i="1"/>
  <c r="AQ82" i="17" s="1"/>
  <c r="AV1015" i="1"/>
  <c r="AO82" i="17" s="1"/>
  <c r="AT1015" i="1"/>
  <c r="AS1015" i="1"/>
  <c r="AR1015" i="1"/>
  <c r="AK82" i="17" s="1"/>
  <c r="AQ1015" i="1"/>
  <c r="AP1015" i="1"/>
  <c r="AO1015" i="1"/>
  <c r="AN1015" i="1"/>
  <c r="AG82" i="17" s="1"/>
  <c r="AM1015" i="1"/>
  <c r="AL1015" i="1"/>
  <c r="AK1015" i="1"/>
  <c r="AD82" i="17" s="1"/>
  <c r="AF1015" i="1"/>
  <c r="Y82" i="17" s="1"/>
  <c r="AE1015" i="1"/>
  <c r="AD1015" i="1"/>
  <c r="AC1015" i="1"/>
  <c r="AB1015" i="1"/>
  <c r="U82" i="17" s="1"/>
  <c r="AA1015" i="1"/>
  <c r="Z1015" i="1"/>
  <c r="Y1015" i="1"/>
  <c r="X1015" i="1"/>
  <c r="Q82" i="17" s="1"/>
  <c r="W1015" i="1"/>
  <c r="V1015" i="1"/>
  <c r="U1015" i="1"/>
  <c r="T1015" i="1"/>
  <c r="M82" i="17" s="1"/>
  <c r="S1015" i="1"/>
  <c r="R1015" i="1"/>
  <c r="Q1015" i="1"/>
  <c r="P1015" i="1"/>
  <c r="I82" i="17" s="1"/>
  <c r="O1015" i="1"/>
  <c r="N1015" i="1"/>
  <c r="M1015" i="1"/>
  <c r="L1015" i="1"/>
  <c r="E82" i="17" s="1"/>
  <c r="K1015" i="1"/>
  <c r="J1015" i="1"/>
  <c r="I1015" i="1"/>
  <c r="BU1014" i="1"/>
  <c r="BT1014" i="1"/>
  <c r="BS1014" i="1"/>
  <c r="BR1014" i="1"/>
  <c r="BD1014" i="1"/>
  <c r="BC1014" i="1"/>
  <c r="AZ1014" i="1"/>
  <c r="AX1014" i="1"/>
  <c r="AV1014" i="1"/>
  <c r="AT1014" i="1"/>
  <c r="AS1014" i="1"/>
  <c r="AR1014" i="1"/>
  <c r="AQ1014" i="1"/>
  <c r="AP1014" i="1"/>
  <c r="AO1014" i="1"/>
  <c r="AN1014" i="1"/>
  <c r="AM1014" i="1"/>
  <c r="AL1014" i="1"/>
  <c r="AK1014" i="1"/>
  <c r="AF1014" i="1"/>
  <c r="AE1014" i="1"/>
  <c r="AD1014" i="1"/>
  <c r="AC1014" i="1"/>
  <c r="AB1014" i="1"/>
  <c r="AA1014" i="1"/>
  <c r="Z1014" i="1"/>
  <c r="Y1014" i="1"/>
  <c r="X1014" i="1"/>
  <c r="W1014" i="1"/>
  <c r="V1014" i="1"/>
  <c r="U1014" i="1"/>
  <c r="T1014" i="1"/>
  <c r="S1014" i="1"/>
  <c r="R1014" i="1"/>
  <c r="Q1014" i="1"/>
  <c r="P1014" i="1"/>
  <c r="O1014" i="1"/>
  <c r="N1014" i="1"/>
  <c r="M1014" i="1"/>
  <c r="L1014" i="1"/>
  <c r="K1014" i="1"/>
  <c r="J1014" i="1"/>
  <c r="I1014" i="1"/>
  <c r="BX1014" i="1" s="1"/>
  <c r="BU1013" i="1"/>
  <c r="BT1013" i="1"/>
  <c r="BS1013" i="1"/>
  <c r="BR1013" i="1"/>
  <c r="BD1013" i="1"/>
  <c r="BC1013" i="1"/>
  <c r="AZ1013" i="1"/>
  <c r="AX1013" i="1"/>
  <c r="AV1013" i="1"/>
  <c r="AT1013" i="1"/>
  <c r="AS1013" i="1"/>
  <c r="AR1013" i="1"/>
  <c r="AQ1013" i="1"/>
  <c r="AP1013" i="1"/>
  <c r="AO1013" i="1"/>
  <c r="AN1013" i="1"/>
  <c r="AM1013" i="1"/>
  <c r="AL1013" i="1"/>
  <c r="AK1013" i="1"/>
  <c r="AF1013" i="1"/>
  <c r="AE1013" i="1"/>
  <c r="AD1013" i="1"/>
  <c r="AC1013" i="1"/>
  <c r="AB1013" i="1"/>
  <c r="AA1013" i="1"/>
  <c r="Z1013" i="1"/>
  <c r="Y1013" i="1"/>
  <c r="X1013" i="1"/>
  <c r="W1013" i="1"/>
  <c r="V1013" i="1"/>
  <c r="U1013" i="1"/>
  <c r="T1013" i="1"/>
  <c r="S1013" i="1"/>
  <c r="R1013" i="1"/>
  <c r="Q1013" i="1"/>
  <c r="P1013" i="1"/>
  <c r="O1013" i="1"/>
  <c r="N1013" i="1"/>
  <c r="M1013" i="1"/>
  <c r="L1013" i="1"/>
  <c r="K1013" i="1"/>
  <c r="J1013" i="1"/>
  <c r="I1013" i="1"/>
  <c r="BX1013" i="1" s="1"/>
  <c r="BU1012" i="1"/>
  <c r="BT1012" i="1"/>
  <c r="BS1012" i="1"/>
  <c r="BR1012" i="1"/>
  <c r="BD1012" i="1"/>
  <c r="BC1012" i="1"/>
  <c r="AZ1012" i="1"/>
  <c r="AX1012" i="1"/>
  <c r="AV1012" i="1"/>
  <c r="AT1012" i="1"/>
  <c r="AS1012" i="1"/>
  <c r="AR1012" i="1"/>
  <c r="AQ1012" i="1"/>
  <c r="AP1012" i="1"/>
  <c r="AO1012" i="1"/>
  <c r="AN1012" i="1"/>
  <c r="AM1012" i="1"/>
  <c r="AL1012" i="1"/>
  <c r="AK1012" i="1"/>
  <c r="AF1012" i="1"/>
  <c r="AE1012" i="1"/>
  <c r="AD1012" i="1"/>
  <c r="AC1012" i="1"/>
  <c r="AB1012" i="1"/>
  <c r="AA1012" i="1"/>
  <c r="Z1012" i="1"/>
  <c r="Y1012" i="1"/>
  <c r="X1012" i="1"/>
  <c r="W1012" i="1"/>
  <c r="V1012" i="1"/>
  <c r="U1012" i="1"/>
  <c r="T1012" i="1"/>
  <c r="S1012" i="1"/>
  <c r="R1012" i="1"/>
  <c r="Q1012" i="1"/>
  <c r="P1012" i="1"/>
  <c r="O1012" i="1"/>
  <c r="N1012" i="1"/>
  <c r="M1012" i="1"/>
  <c r="L1012" i="1"/>
  <c r="K1012" i="1"/>
  <c r="J1012" i="1"/>
  <c r="I1012" i="1"/>
  <c r="BX1012" i="1" s="1"/>
  <c r="BU1011" i="1"/>
  <c r="BT1011" i="1"/>
  <c r="BS1011" i="1"/>
  <c r="BR1011" i="1"/>
  <c r="BD1011" i="1"/>
  <c r="BC1011" i="1"/>
  <c r="AZ1011" i="1"/>
  <c r="AX1011" i="1"/>
  <c r="AV1011" i="1"/>
  <c r="AT1011" i="1"/>
  <c r="AS1011" i="1"/>
  <c r="AR1011" i="1"/>
  <c r="AQ1011" i="1"/>
  <c r="AP1011" i="1"/>
  <c r="AO1011" i="1"/>
  <c r="AN1011" i="1"/>
  <c r="AM1011" i="1"/>
  <c r="AL1011" i="1"/>
  <c r="AK1011" i="1"/>
  <c r="AF1011" i="1"/>
  <c r="AE1011" i="1"/>
  <c r="AD1011" i="1"/>
  <c r="AC1011" i="1"/>
  <c r="AB1011" i="1"/>
  <c r="AA1011" i="1"/>
  <c r="Z1011" i="1"/>
  <c r="Y1011" i="1"/>
  <c r="X1011" i="1"/>
  <c r="W1011" i="1"/>
  <c r="V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BX1011" i="1" s="1"/>
  <c r="BU1010" i="1"/>
  <c r="BT1010" i="1"/>
  <c r="BS1010" i="1"/>
  <c r="BR1010" i="1"/>
  <c r="BD1010" i="1"/>
  <c r="BC1010" i="1"/>
  <c r="AZ1010" i="1"/>
  <c r="AX1010" i="1"/>
  <c r="AV1010" i="1"/>
  <c r="AT1010" i="1"/>
  <c r="AS1010" i="1"/>
  <c r="AR1010" i="1"/>
  <c r="AQ1010" i="1"/>
  <c r="AP1010" i="1"/>
  <c r="AO1010" i="1"/>
  <c r="AN1010" i="1"/>
  <c r="AM1010" i="1"/>
  <c r="AL1010" i="1"/>
  <c r="AK1010" i="1"/>
  <c r="AF1010" i="1"/>
  <c r="AE1010" i="1"/>
  <c r="AD1010" i="1"/>
  <c r="AC1010" i="1"/>
  <c r="AB1010" i="1"/>
  <c r="AA1010" i="1"/>
  <c r="Z1010" i="1"/>
  <c r="Y1010" i="1"/>
  <c r="X1010" i="1"/>
  <c r="W1010" i="1"/>
  <c r="V1010" i="1"/>
  <c r="U1010" i="1"/>
  <c r="T1010" i="1"/>
  <c r="S1010" i="1"/>
  <c r="R1010" i="1"/>
  <c r="Q1010" i="1"/>
  <c r="P1010" i="1"/>
  <c r="O1010" i="1"/>
  <c r="N1010" i="1"/>
  <c r="M1010" i="1"/>
  <c r="L1010" i="1"/>
  <c r="K1010" i="1"/>
  <c r="J1010" i="1"/>
  <c r="I1010" i="1"/>
  <c r="BX1010" i="1" s="1"/>
  <c r="BU1009" i="1"/>
  <c r="BT1009" i="1"/>
  <c r="BS1009" i="1"/>
  <c r="BR1009" i="1"/>
  <c r="BD1009" i="1"/>
  <c r="BC1009" i="1"/>
  <c r="AZ1009" i="1"/>
  <c r="AX1009" i="1"/>
  <c r="AV1009" i="1"/>
  <c r="AT1009" i="1"/>
  <c r="AS1009" i="1"/>
  <c r="AR1009" i="1"/>
  <c r="AQ1009" i="1"/>
  <c r="AP1009" i="1"/>
  <c r="AO1009" i="1"/>
  <c r="AN1009" i="1"/>
  <c r="AM1009" i="1"/>
  <c r="AL1009" i="1"/>
  <c r="AK1009" i="1"/>
  <c r="AF1009" i="1"/>
  <c r="AE1009" i="1"/>
  <c r="AD1009" i="1"/>
  <c r="AC1009" i="1"/>
  <c r="AB1009" i="1"/>
  <c r="AA1009" i="1"/>
  <c r="Z1009" i="1"/>
  <c r="Y1009" i="1"/>
  <c r="X1009" i="1"/>
  <c r="W1009" i="1"/>
  <c r="V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BX1009" i="1" s="1"/>
  <c r="BU1008" i="1"/>
  <c r="BT1008" i="1"/>
  <c r="BS1008" i="1"/>
  <c r="BR1008" i="1"/>
  <c r="BD1008" i="1"/>
  <c r="BC1008" i="1"/>
  <c r="AZ1008" i="1"/>
  <c r="AX1008" i="1"/>
  <c r="AV1008" i="1"/>
  <c r="AT1008" i="1"/>
  <c r="AS1008" i="1"/>
  <c r="AR1008" i="1"/>
  <c r="AQ1008" i="1"/>
  <c r="AP1008" i="1"/>
  <c r="AO1008" i="1"/>
  <c r="AN1008" i="1"/>
  <c r="AM1008" i="1"/>
  <c r="AL1008" i="1"/>
  <c r="AK1008" i="1"/>
  <c r="AF1008" i="1"/>
  <c r="AE1008" i="1"/>
  <c r="AD1008" i="1"/>
  <c r="AC1008" i="1"/>
  <c r="AB1008" i="1"/>
  <c r="AA1008" i="1"/>
  <c r="Z1008" i="1"/>
  <c r="Y1008" i="1"/>
  <c r="X1008" i="1"/>
  <c r="W1008" i="1"/>
  <c r="V1008" i="1"/>
  <c r="U1008" i="1"/>
  <c r="T1008" i="1"/>
  <c r="S1008" i="1"/>
  <c r="R1008" i="1"/>
  <c r="Q1008" i="1"/>
  <c r="P1008" i="1"/>
  <c r="O1008" i="1"/>
  <c r="N1008" i="1"/>
  <c r="M1008" i="1"/>
  <c r="L1008" i="1"/>
  <c r="K1008" i="1"/>
  <c r="J1008" i="1"/>
  <c r="I1008" i="1"/>
  <c r="BX1008" i="1" s="1"/>
  <c r="BU1007" i="1"/>
  <c r="BT1007" i="1"/>
  <c r="BS1007" i="1"/>
  <c r="BR1007" i="1"/>
  <c r="BD1007" i="1"/>
  <c r="BC1007" i="1"/>
  <c r="AZ1007" i="1"/>
  <c r="AX1007" i="1"/>
  <c r="AV1007" i="1"/>
  <c r="AT1007" i="1"/>
  <c r="AS1007" i="1"/>
  <c r="AR1007" i="1"/>
  <c r="AQ1007" i="1"/>
  <c r="AP1007" i="1"/>
  <c r="AO1007" i="1"/>
  <c r="AN1007" i="1"/>
  <c r="AM1007" i="1"/>
  <c r="AL1007" i="1"/>
  <c r="AK1007" i="1"/>
  <c r="AF1007" i="1"/>
  <c r="AE1007" i="1"/>
  <c r="AD1007" i="1"/>
  <c r="AC1007" i="1"/>
  <c r="AB1007" i="1"/>
  <c r="AA1007" i="1"/>
  <c r="Z1007" i="1"/>
  <c r="Y1007" i="1"/>
  <c r="X1007" i="1"/>
  <c r="W1007" i="1"/>
  <c r="V1007" i="1"/>
  <c r="U1007" i="1"/>
  <c r="T1007" i="1"/>
  <c r="S1007" i="1"/>
  <c r="R1007" i="1"/>
  <c r="Q1007" i="1"/>
  <c r="P1007" i="1"/>
  <c r="O1007" i="1"/>
  <c r="N1007" i="1"/>
  <c r="M1007" i="1"/>
  <c r="L1007" i="1"/>
  <c r="K1007" i="1"/>
  <c r="J1007" i="1"/>
  <c r="I1007" i="1"/>
  <c r="BX1007" i="1" s="1"/>
  <c r="BU1006" i="1"/>
  <c r="BT1006" i="1"/>
  <c r="BS1006" i="1"/>
  <c r="BR1006" i="1"/>
  <c r="BD1006" i="1"/>
  <c r="BC1006" i="1"/>
  <c r="AZ1006" i="1"/>
  <c r="AX1006" i="1"/>
  <c r="AV1006" i="1"/>
  <c r="AT1006" i="1"/>
  <c r="AS1006" i="1"/>
  <c r="AR1006" i="1"/>
  <c r="AQ1006" i="1"/>
  <c r="AP1006" i="1"/>
  <c r="AO1006" i="1"/>
  <c r="AN1006" i="1"/>
  <c r="AM1006" i="1"/>
  <c r="AL1006" i="1"/>
  <c r="AK1006" i="1"/>
  <c r="AF1006" i="1"/>
  <c r="AE1006" i="1"/>
  <c r="AD1006" i="1"/>
  <c r="AC1006" i="1"/>
  <c r="AB1006" i="1"/>
  <c r="AA1006" i="1"/>
  <c r="Z1006" i="1"/>
  <c r="Y1006" i="1"/>
  <c r="X1006" i="1"/>
  <c r="W1006" i="1"/>
  <c r="V1006" i="1"/>
  <c r="U1006" i="1"/>
  <c r="T1006" i="1"/>
  <c r="S1006" i="1"/>
  <c r="R1006" i="1"/>
  <c r="Q1006" i="1"/>
  <c r="P1006" i="1"/>
  <c r="O1006" i="1"/>
  <c r="N1006" i="1"/>
  <c r="M1006" i="1"/>
  <c r="L1006" i="1"/>
  <c r="K1006" i="1"/>
  <c r="J1006" i="1"/>
  <c r="I1006" i="1"/>
  <c r="BX1006" i="1" s="1"/>
  <c r="BU1005" i="1"/>
  <c r="BT1005" i="1"/>
  <c r="BS1005" i="1"/>
  <c r="BR1005" i="1"/>
  <c r="BD1005" i="1"/>
  <c r="BC1005" i="1"/>
  <c r="AZ1005" i="1"/>
  <c r="AX1005" i="1"/>
  <c r="AV1005" i="1"/>
  <c r="AT1005" i="1"/>
  <c r="AS1005" i="1"/>
  <c r="AR1005" i="1"/>
  <c r="AQ1005" i="1"/>
  <c r="AP1005" i="1"/>
  <c r="AO1005" i="1"/>
  <c r="AN1005" i="1"/>
  <c r="AM1005" i="1"/>
  <c r="AL1005" i="1"/>
  <c r="AK1005" i="1"/>
  <c r="AF1005" i="1"/>
  <c r="AE1005" i="1"/>
  <c r="AD1005" i="1"/>
  <c r="AC1005" i="1"/>
  <c r="AB1005" i="1"/>
  <c r="AA1005" i="1"/>
  <c r="Z1005" i="1"/>
  <c r="Y1005" i="1"/>
  <c r="X1005" i="1"/>
  <c r="W1005" i="1"/>
  <c r="V1005" i="1"/>
  <c r="U1005" i="1"/>
  <c r="T1005" i="1"/>
  <c r="S1005" i="1"/>
  <c r="R1005" i="1"/>
  <c r="Q1005" i="1"/>
  <c r="P1005" i="1"/>
  <c r="O1005" i="1"/>
  <c r="N1005" i="1"/>
  <c r="M1005" i="1"/>
  <c r="L1005" i="1"/>
  <c r="K1005" i="1"/>
  <c r="J1005" i="1"/>
  <c r="I1005" i="1"/>
  <c r="BX1005" i="1" s="1"/>
  <c r="BU1004" i="1"/>
  <c r="BT1004" i="1"/>
  <c r="BS1004" i="1"/>
  <c r="BR1004" i="1"/>
  <c r="BD1004" i="1"/>
  <c r="BC1004" i="1"/>
  <c r="AZ1004" i="1"/>
  <c r="AX1004" i="1"/>
  <c r="AV1004" i="1"/>
  <c r="AT1004" i="1"/>
  <c r="AS1004" i="1"/>
  <c r="AR1004" i="1"/>
  <c r="AQ1004" i="1"/>
  <c r="AP1004" i="1"/>
  <c r="AO1004" i="1"/>
  <c r="AN1004" i="1"/>
  <c r="AM1004" i="1"/>
  <c r="AL1004" i="1"/>
  <c r="AK1004" i="1"/>
  <c r="AF1004" i="1"/>
  <c r="AE1004" i="1"/>
  <c r="AD1004" i="1"/>
  <c r="AC1004" i="1"/>
  <c r="AB1004" i="1"/>
  <c r="AA1004" i="1"/>
  <c r="Z1004" i="1"/>
  <c r="Y1004" i="1"/>
  <c r="X1004" i="1"/>
  <c r="W1004" i="1"/>
  <c r="V1004" i="1"/>
  <c r="U1004" i="1"/>
  <c r="T1004" i="1"/>
  <c r="S1004" i="1"/>
  <c r="R1004" i="1"/>
  <c r="Q1004" i="1"/>
  <c r="P1004" i="1"/>
  <c r="O1004" i="1"/>
  <c r="N1004" i="1"/>
  <c r="M1004" i="1"/>
  <c r="L1004" i="1"/>
  <c r="K1004" i="1"/>
  <c r="J1004" i="1"/>
  <c r="I1004" i="1"/>
  <c r="BX1004" i="1" s="1"/>
  <c r="BU1003" i="1"/>
  <c r="BN81" i="17" s="1"/>
  <c r="BT1003" i="1"/>
  <c r="BM81" i="17" s="1"/>
  <c r="BS1003" i="1"/>
  <c r="BL81" i="17" s="1"/>
  <c r="BR1003" i="1"/>
  <c r="BK81" i="17" s="1"/>
  <c r="BD1003" i="1"/>
  <c r="AW81" i="17" s="1"/>
  <c r="BC1003" i="1"/>
  <c r="AV81" i="17" s="1"/>
  <c r="AZ1003" i="1"/>
  <c r="AS81" i="17" s="1"/>
  <c r="AX1003" i="1"/>
  <c r="AQ81" i="17" s="1"/>
  <c r="AV1003" i="1"/>
  <c r="AO81" i="17" s="1"/>
  <c r="AT1003" i="1"/>
  <c r="AS1003" i="1"/>
  <c r="AL81" i="17" s="1"/>
  <c r="AR1003" i="1"/>
  <c r="AK81" i="17" s="1"/>
  <c r="AQ1003" i="1"/>
  <c r="AJ81" i="17" s="1"/>
  <c r="AP1003" i="1"/>
  <c r="AO1003" i="1"/>
  <c r="AH81" i="17" s="1"/>
  <c r="AN1003" i="1"/>
  <c r="AG81" i="17" s="1"/>
  <c r="AM1003" i="1"/>
  <c r="AF81" i="17" s="1"/>
  <c r="AL1003" i="1"/>
  <c r="AK1003" i="1"/>
  <c r="AD81" i="17" s="1"/>
  <c r="AF1003" i="1"/>
  <c r="Y81" i="17" s="1"/>
  <c r="AE1003" i="1"/>
  <c r="X81" i="17" s="1"/>
  <c r="AD1003" i="1"/>
  <c r="AC1003" i="1"/>
  <c r="V81" i="17" s="1"/>
  <c r="AB1003" i="1"/>
  <c r="U81" i="17" s="1"/>
  <c r="AA1003" i="1"/>
  <c r="T81" i="17" s="1"/>
  <c r="Z1003" i="1"/>
  <c r="Y1003" i="1"/>
  <c r="R81" i="17" s="1"/>
  <c r="X1003" i="1"/>
  <c r="Q81" i="17" s="1"/>
  <c r="W1003" i="1"/>
  <c r="P81" i="17" s="1"/>
  <c r="V1003" i="1"/>
  <c r="U1003" i="1"/>
  <c r="T1003" i="1"/>
  <c r="M81" i="17" s="1"/>
  <c r="S1003" i="1"/>
  <c r="L81" i="17" s="1"/>
  <c r="R1003" i="1"/>
  <c r="Q1003" i="1"/>
  <c r="J81" i="17" s="1"/>
  <c r="P1003" i="1"/>
  <c r="I81" i="17" s="1"/>
  <c r="O1003" i="1"/>
  <c r="H81" i="17" s="1"/>
  <c r="N1003" i="1"/>
  <c r="M1003" i="1"/>
  <c r="F81" i="17" s="1"/>
  <c r="L1003" i="1"/>
  <c r="E81" i="17" s="1"/>
  <c r="K1003" i="1"/>
  <c r="D81" i="17" s="1"/>
  <c r="J1003" i="1"/>
  <c r="I1003" i="1"/>
  <c r="BU1002" i="1"/>
  <c r="BT1002" i="1"/>
  <c r="BS1002" i="1"/>
  <c r="BR1002" i="1"/>
  <c r="BD1002" i="1"/>
  <c r="BC1002" i="1"/>
  <c r="AZ1002" i="1"/>
  <c r="AX1002" i="1"/>
  <c r="AV1002" i="1"/>
  <c r="AT1002" i="1"/>
  <c r="AS1002" i="1"/>
  <c r="AR1002" i="1"/>
  <c r="AQ1002" i="1"/>
  <c r="AP1002" i="1"/>
  <c r="AO1002" i="1"/>
  <c r="AN1002" i="1"/>
  <c r="AM1002" i="1"/>
  <c r="AL1002" i="1"/>
  <c r="AK1002" i="1"/>
  <c r="AF1002" i="1"/>
  <c r="AE1002" i="1"/>
  <c r="AD1002" i="1"/>
  <c r="AC1002" i="1"/>
  <c r="AB1002" i="1"/>
  <c r="AA1002" i="1"/>
  <c r="Z1002" i="1"/>
  <c r="Y1002" i="1"/>
  <c r="X1002" i="1"/>
  <c r="W1002" i="1"/>
  <c r="V1002" i="1"/>
  <c r="U1002" i="1"/>
  <c r="T1002" i="1"/>
  <c r="S1002" i="1"/>
  <c r="R1002" i="1"/>
  <c r="Q1002" i="1"/>
  <c r="P1002" i="1"/>
  <c r="O1002" i="1"/>
  <c r="N1002" i="1"/>
  <c r="M1002" i="1"/>
  <c r="L1002" i="1"/>
  <c r="K1002" i="1"/>
  <c r="J1002" i="1"/>
  <c r="I1002" i="1"/>
  <c r="BX1002" i="1" s="1"/>
  <c r="BU1001" i="1"/>
  <c r="BT1001" i="1"/>
  <c r="BS1001" i="1"/>
  <c r="BR1001" i="1"/>
  <c r="BD1001" i="1"/>
  <c r="BC1001" i="1"/>
  <c r="AZ1001" i="1"/>
  <c r="AX1001" i="1"/>
  <c r="AV1001" i="1"/>
  <c r="AT1001" i="1"/>
  <c r="AS1001" i="1"/>
  <c r="AR1001" i="1"/>
  <c r="AQ1001" i="1"/>
  <c r="AP1001" i="1"/>
  <c r="AO1001" i="1"/>
  <c r="AN1001" i="1"/>
  <c r="AM1001" i="1"/>
  <c r="AL1001" i="1"/>
  <c r="AK1001" i="1"/>
  <c r="AF1001" i="1"/>
  <c r="AE1001" i="1"/>
  <c r="AD1001" i="1"/>
  <c r="AC1001" i="1"/>
  <c r="AB1001" i="1"/>
  <c r="AA1001" i="1"/>
  <c r="Z1001" i="1"/>
  <c r="Y1001" i="1"/>
  <c r="X1001" i="1"/>
  <c r="W1001" i="1"/>
  <c r="V1001" i="1"/>
  <c r="U1001" i="1"/>
  <c r="T1001" i="1"/>
  <c r="S1001" i="1"/>
  <c r="R1001" i="1"/>
  <c r="Q1001" i="1"/>
  <c r="P1001" i="1"/>
  <c r="O1001" i="1"/>
  <c r="N1001" i="1"/>
  <c r="M1001" i="1"/>
  <c r="L1001" i="1"/>
  <c r="K1001" i="1"/>
  <c r="J1001" i="1"/>
  <c r="I1001" i="1"/>
  <c r="BX1001" i="1" s="1"/>
  <c r="BU1000" i="1"/>
  <c r="BT1000" i="1"/>
  <c r="BS1000" i="1"/>
  <c r="BR1000" i="1"/>
  <c r="BD1000" i="1"/>
  <c r="BC1000" i="1"/>
  <c r="AZ1000" i="1"/>
  <c r="AX1000" i="1"/>
  <c r="AV1000" i="1"/>
  <c r="AT1000" i="1"/>
  <c r="AS1000" i="1"/>
  <c r="AR1000" i="1"/>
  <c r="AQ1000" i="1"/>
  <c r="AP1000" i="1"/>
  <c r="AO1000" i="1"/>
  <c r="AN1000" i="1"/>
  <c r="AM1000" i="1"/>
  <c r="AL1000" i="1"/>
  <c r="AK1000" i="1"/>
  <c r="AF1000" i="1"/>
  <c r="AE1000" i="1"/>
  <c r="AD1000" i="1"/>
  <c r="AC1000" i="1"/>
  <c r="AB1000" i="1"/>
  <c r="AA1000" i="1"/>
  <c r="Z1000" i="1"/>
  <c r="Y1000" i="1"/>
  <c r="X1000" i="1"/>
  <c r="W1000" i="1"/>
  <c r="V1000" i="1"/>
  <c r="U1000" i="1"/>
  <c r="T1000" i="1"/>
  <c r="S1000" i="1"/>
  <c r="R1000" i="1"/>
  <c r="Q1000" i="1"/>
  <c r="P1000" i="1"/>
  <c r="O1000" i="1"/>
  <c r="N1000" i="1"/>
  <c r="M1000" i="1"/>
  <c r="L1000" i="1"/>
  <c r="K1000" i="1"/>
  <c r="J1000" i="1"/>
  <c r="I1000" i="1"/>
  <c r="BX1000" i="1" s="1"/>
  <c r="BU999" i="1"/>
  <c r="BT999" i="1"/>
  <c r="BS999" i="1"/>
  <c r="BR999" i="1"/>
  <c r="BD999" i="1"/>
  <c r="BC999" i="1"/>
  <c r="AZ999" i="1"/>
  <c r="AX999" i="1"/>
  <c r="AV999" i="1"/>
  <c r="AT999" i="1"/>
  <c r="AS999" i="1"/>
  <c r="AR999" i="1"/>
  <c r="AQ999" i="1"/>
  <c r="AP999" i="1"/>
  <c r="AO999" i="1"/>
  <c r="AN999" i="1"/>
  <c r="AM999" i="1"/>
  <c r="AL999" i="1"/>
  <c r="AK999" i="1"/>
  <c r="AF999" i="1"/>
  <c r="AE999" i="1"/>
  <c r="AD999" i="1"/>
  <c r="AC999" i="1"/>
  <c r="AB999" i="1"/>
  <c r="AA999" i="1"/>
  <c r="Z999" i="1"/>
  <c r="Y999" i="1"/>
  <c r="X999" i="1"/>
  <c r="W999" i="1"/>
  <c r="V999" i="1"/>
  <c r="U999" i="1"/>
  <c r="T999" i="1"/>
  <c r="S999" i="1"/>
  <c r="R999" i="1"/>
  <c r="Q999" i="1"/>
  <c r="P999" i="1"/>
  <c r="O999" i="1"/>
  <c r="N999" i="1"/>
  <c r="M999" i="1"/>
  <c r="L999" i="1"/>
  <c r="K999" i="1"/>
  <c r="J999" i="1"/>
  <c r="I999" i="1"/>
  <c r="BX999" i="1" s="1"/>
  <c r="BU998" i="1"/>
  <c r="BT998" i="1"/>
  <c r="BS998" i="1"/>
  <c r="BR998" i="1"/>
  <c r="BD998" i="1"/>
  <c r="BC998" i="1"/>
  <c r="AZ998" i="1"/>
  <c r="AX998" i="1"/>
  <c r="AV998" i="1"/>
  <c r="AT998" i="1"/>
  <c r="AS998" i="1"/>
  <c r="AR998" i="1"/>
  <c r="AQ998" i="1"/>
  <c r="AP998" i="1"/>
  <c r="AO998" i="1"/>
  <c r="AN998" i="1"/>
  <c r="AM998" i="1"/>
  <c r="AL998" i="1"/>
  <c r="AK998" i="1"/>
  <c r="AF998" i="1"/>
  <c r="AE998" i="1"/>
  <c r="AD998" i="1"/>
  <c r="AC998" i="1"/>
  <c r="AB998" i="1"/>
  <c r="AA998" i="1"/>
  <c r="Z998" i="1"/>
  <c r="Y998" i="1"/>
  <c r="X998" i="1"/>
  <c r="W998" i="1"/>
  <c r="V998" i="1"/>
  <c r="U998" i="1"/>
  <c r="T998" i="1"/>
  <c r="S998" i="1"/>
  <c r="R998" i="1"/>
  <c r="Q998" i="1"/>
  <c r="P998" i="1"/>
  <c r="O998" i="1"/>
  <c r="N998" i="1"/>
  <c r="M998" i="1"/>
  <c r="L998" i="1"/>
  <c r="K998" i="1"/>
  <c r="J998" i="1"/>
  <c r="I998" i="1"/>
  <c r="BX998" i="1" s="1"/>
  <c r="BU997" i="1"/>
  <c r="BT997" i="1"/>
  <c r="BS997" i="1"/>
  <c r="BR997" i="1"/>
  <c r="BD997" i="1"/>
  <c r="BC997" i="1"/>
  <c r="AZ997" i="1"/>
  <c r="AX997" i="1"/>
  <c r="AV997" i="1"/>
  <c r="AT997" i="1"/>
  <c r="AS997" i="1"/>
  <c r="AR997" i="1"/>
  <c r="AQ997" i="1"/>
  <c r="AP997" i="1"/>
  <c r="AO997" i="1"/>
  <c r="AN997" i="1"/>
  <c r="AM997" i="1"/>
  <c r="AL997" i="1"/>
  <c r="AK997" i="1"/>
  <c r="AF997" i="1"/>
  <c r="AE997" i="1"/>
  <c r="AD997" i="1"/>
  <c r="AC997" i="1"/>
  <c r="AB997" i="1"/>
  <c r="AA997" i="1"/>
  <c r="Z997" i="1"/>
  <c r="Y997" i="1"/>
  <c r="X997" i="1"/>
  <c r="W997" i="1"/>
  <c r="V997" i="1"/>
  <c r="U997" i="1"/>
  <c r="T997" i="1"/>
  <c r="S997" i="1"/>
  <c r="R997" i="1"/>
  <c r="Q997" i="1"/>
  <c r="P997" i="1"/>
  <c r="O997" i="1"/>
  <c r="N997" i="1"/>
  <c r="M997" i="1"/>
  <c r="L997" i="1"/>
  <c r="K997" i="1"/>
  <c r="J997" i="1"/>
  <c r="I997" i="1"/>
  <c r="BX997" i="1" s="1"/>
  <c r="BU996" i="1"/>
  <c r="BT996" i="1"/>
  <c r="BS996" i="1"/>
  <c r="BR996" i="1"/>
  <c r="BD996" i="1"/>
  <c r="BC996" i="1"/>
  <c r="AZ996" i="1"/>
  <c r="AX996" i="1"/>
  <c r="AV996" i="1"/>
  <c r="AT996" i="1"/>
  <c r="AS996" i="1"/>
  <c r="AR996" i="1"/>
  <c r="AQ996" i="1"/>
  <c r="AP996" i="1"/>
  <c r="AO996" i="1"/>
  <c r="AN996" i="1"/>
  <c r="AM996" i="1"/>
  <c r="AL996" i="1"/>
  <c r="AK996" i="1"/>
  <c r="AF996" i="1"/>
  <c r="AE996" i="1"/>
  <c r="AD996" i="1"/>
  <c r="AC996" i="1"/>
  <c r="AB996" i="1"/>
  <c r="AA996" i="1"/>
  <c r="Z996" i="1"/>
  <c r="Y996" i="1"/>
  <c r="X996" i="1"/>
  <c r="W996" i="1"/>
  <c r="V996" i="1"/>
  <c r="U996" i="1"/>
  <c r="T996" i="1"/>
  <c r="S996" i="1"/>
  <c r="R996" i="1"/>
  <c r="Q996" i="1"/>
  <c r="P996" i="1"/>
  <c r="O996" i="1"/>
  <c r="N996" i="1"/>
  <c r="M996" i="1"/>
  <c r="L996" i="1"/>
  <c r="K996" i="1"/>
  <c r="J996" i="1"/>
  <c r="I996" i="1"/>
  <c r="BX996" i="1" s="1"/>
  <c r="BU995" i="1"/>
  <c r="BT995" i="1"/>
  <c r="BS995" i="1"/>
  <c r="BR995" i="1"/>
  <c r="BD995" i="1"/>
  <c r="BC995" i="1"/>
  <c r="AZ995" i="1"/>
  <c r="AX995" i="1"/>
  <c r="AV995" i="1"/>
  <c r="AT995" i="1"/>
  <c r="AS995" i="1"/>
  <c r="AR995" i="1"/>
  <c r="AQ995" i="1"/>
  <c r="AP995" i="1"/>
  <c r="AO995" i="1"/>
  <c r="AN995" i="1"/>
  <c r="AM995" i="1"/>
  <c r="AL995" i="1"/>
  <c r="AK995" i="1"/>
  <c r="AF995" i="1"/>
  <c r="AE995" i="1"/>
  <c r="AD995" i="1"/>
  <c r="AC995" i="1"/>
  <c r="AB995" i="1"/>
  <c r="AA995" i="1"/>
  <c r="Z995" i="1"/>
  <c r="Y995" i="1"/>
  <c r="X995" i="1"/>
  <c r="W995" i="1"/>
  <c r="V995" i="1"/>
  <c r="U995" i="1"/>
  <c r="T995" i="1"/>
  <c r="S995" i="1"/>
  <c r="R995" i="1"/>
  <c r="Q995" i="1"/>
  <c r="P995" i="1"/>
  <c r="O995" i="1"/>
  <c r="N995" i="1"/>
  <c r="M995" i="1"/>
  <c r="L995" i="1"/>
  <c r="K995" i="1"/>
  <c r="J995" i="1"/>
  <c r="I995" i="1"/>
  <c r="BX995" i="1" s="1"/>
  <c r="BU994" i="1"/>
  <c r="BN80" i="17" s="1"/>
  <c r="BT994" i="1"/>
  <c r="BM80" i="17" s="1"/>
  <c r="BS994" i="1"/>
  <c r="BL80" i="17" s="1"/>
  <c r="BR994" i="1"/>
  <c r="BK80" i="17" s="1"/>
  <c r="BD994" i="1"/>
  <c r="AW80" i="17" s="1"/>
  <c r="BC994" i="1"/>
  <c r="AV80" i="17" s="1"/>
  <c r="AZ994" i="1"/>
  <c r="AS80" i="17" s="1"/>
  <c r="AX994" i="1"/>
  <c r="AQ80" i="17" s="1"/>
  <c r="AV994" i="1"/>
  <c r="AO80" i="17" s="1"/>
  <c r="AT994" i="1"/>
  <c r="AS994" i="1"/>
  <c r="AR994" i="1"/>
  <c r="AQ994" i="1"/>
  <c r="AJ80" i="17" s="1"/>
  <c r="AP994" i="1"/>
  <c r="AO994" i="1"/>
  <c r="AN994" i="1"/>
  <c r="AM994" i="1"/>
  <c r="AF80" i="17" s="1"/>
  <c r="AL994" i="1"/>
  <c r="AK994" i="1"/>
  <c r="AF994" i="1"/>
  <c r="AE994" i="1"/>
  <c r="X80" i="17" s="1"/>
  <c r="AD994" i="1"/>
  <c r="AC994" i="1"/>
  <c r="AB994" i="1"/>
  <c r="AA994" i="1"/>
  <c r="T80" i="17" s="1"/>
  <c r="Z994" i="1"/>
  <c r="Y994" i="1"/>
  <c r="X994" i="1"/>
  <c r="W994" i="1"/>
  <c r="V994" i="1"/>
  <c r="U994" i="1"/>
  <c r="T994" i="1"/>
  <c r="S994" i="1"/>
  <c r="L80" i="17" s="1"/>
  <c r="R994" i="1"/>
  <c r="Q994" i="1"/>
  <c r="P994" i="1"/>
  <c r="O994" i="1"/>
  <c r="H80" i="17" s="1"/>
  <c r="N994" i="1"/>
  <c r="M994" i="1"/>
  <c r="L994" i="1"/>
  <c r="K994" i="1"/>
  <c r="J994" i="1"/>
  <c r="C80" i="17" s="1"/>
  <c r="I994" i="1"/>
  <c r="BU993" i="1"/>
  <c r="BT993" i="1"/>
  <c r="BS993" i="1"/>
  <c r="BR993" i="1"/>
  <c r="BD993" i="1"/>
  <c r="BC993" i="1"/>
  <c r="AZ993" i="1"/>
  <c r="AX993" i="1"/>
  <c r="AV993" i="1"/>
  <c r="AT993" i="1"/>
  <c r="AS993" i="1"/>
  <c r="AR993" i="1"/>
  <c r="AQ993" i="1"/>
  <c r="AP993" i="1"/>
  <c r="AO993" i="1"/>
  <c r="AN993" i="1"/>
  <c r="AM993" i="1"/>
  <c r="AL993" i="1"/>
  <c r="AK993" i="1"/>
  <c r="AF993" i="1"/>
  <c r="AE993" i="1"/>
  <c r="AD993" i="1"/>
  <c r="AC993" i="1"/>
  <c r="AB993" i="1"/>
  <c r="AA993" i="1"/>
  <c r="Z993" i="1"/>
  <c r="Y993" i="1"/>
  <c r="X993" i="1"/>
  <c r="W993" i="1"/>
  <c r="V993" i="1"/>
  <c r="U993" i="1"/>
  <c r="T993" i="1"/>
  <c r="S993" i="1"/>
  <c r="R993" i="1"/>
  <c r="Q993" i="1"/>
  <c r="P993" i="1"/>
  <c r="O993" i="1"/>
  <c r="N993" i="1"/>
  <c r="M993" i="1"/>
  <c r="L993" i="1"/>
  <c r="K993" i="1"/>
  <c r="J993" i="1"/>
  <c r="I993" i="1"/>
  <c r="BX993" i="1" s="1"/>
  <c r="BU992" i="1"/>
  <c r="BT992" i="1"/>
  <c r="BS992" i="1"/>
  <c r="BR992" i="1"/>
  <c r="BD992" i="1"/>
  <c r="BC992" i="1"/>
  <c r="AZ992" i="1"/>
  <c r="AX992" i="1"/>
  <c r="AV992" i="1"/>
  <c r="AT992" i="1"/>
  <c r="AS992" i="1"/>
  <c r="AR992" i="1"/>
  <c r="AQ992" i="1"/>
  <c r="AP992" i="1"/>
  <c r="AO992" i="1"/>
  <c r="AN992" i="1"/>
  <c r="AM992" i="1"/>
  <c r="AL992" i="1"/>
  <c r="AK992" i="1"/>
  <c r="AF992" i="1"/>
  <c r="AE992" i="1"/>
  <c r="AD992" i="1"/>
  <c r="AC992" i="1"/>
  <c r="AB992" i="1"/>
  <c r="AA992" i="1"/>
  <c r="Z992" i="1"/>
  <c r="Y992" i="1"/>
  <c r="X992" i="1"/>
  <c r="W992" i="1"/>
  <c r="V992" i="1"/>
  <c r="U992" i="1"/>
  <c r="T992" i="1"/>
  <c r="S992" i="1"/>
  <c r="R992" i="1"/>
  <c r="Q992" i="1"/>
  <c r="P992" i="1"/>
  <c r="O992" i="1"/>
  <c r="N992" i="1"/>
  <c r="M992" i="1"/>
  <c r="L992" i="1"/>
  <c r="K992" i="1"/>
  <c r="J992" i="1"/>
  <c r="I992" i="1"/>
  <c r="BX992" i="1" s="1"/>
  <c r="BU991" i="1"/>
  <c r="BT991" i="1"/>
  <c r="BS991" i="1"/>
  <c r="BR991" i="1"/>
  <c r="BD991" i="1"/>
  <c r="BC991" i="1"/>
  <c r="AZ991" i="1"/>
  <c r="AX991" i="1"/>
  <c r="AV991" i="1"/>
  <c r="AT991" i="1"/>
  <c r="AS991" i="1"/>
  <c r="AR991" i="1"/>
  <c r="AQ991" i="1"/>
  <c r="AP991" i="1"/>
  <c r="AO991" i="1"/>
  <c r="AN991" i="1"/>
  <c r="AM991" i="1"/>
  <c r="AL991" i="1"/>
  <c r="AK991" i="1"/>
  <c r="AF991" i="1"/>
  <c r="AE991" i="1"/>
  <c r="AD991" i="1"/>
  <c r="AC991" i="1"/>
  <c r="AB991" i="1"/>
  <c r="AA991" i="1"/>
  <c r="Z991" i="1"/>
  <c r="Y991" i="1"/>
  <c r="X991" i="1"/>
  <c r="W991" i="1"/>
  <c r="V991" i="1"/>
  <c r="U991" i="1"/>
  <c r="T991" i="1"/>
  <c r="S991" i="1"/>
  <c r="R991" i="1"/>
  <c r="Q991" i="1"/>
  <c r="P991" i="1"/>
  <c r="O991" i="1"/>
  <c r="N991" i="1"/>
  <c r="M991" i="1"/>
  <c r="L991" i="1"/>
  <c r="K991" i="1"/>
  <c r="J991" i="1"/>
  <c r="I991" i="1"/>
  <c r="BX991" i="1" s="1"/>
  <c r="BU990" i="1"/>
  <c r="BT990" i="1"/>
  <c r="BS990" i="1"/>
  <c r="BR990" i="1"/>
  <c r="BD990" i="1"/>
  <c r="BC990" i="1"/>
  <c r="AZ990" i="1"/>
  <c r="AX990" i="1"/>
  <c r="AV990" i="1"/>
  <c r="AT990" i="1"/>
  <c r="AS990" i="1"/>
  <c r="AR990" i="1"/>
  <c r="AQ990" i="1"/>
  <c r="AP990" i="1"/>
  <c r="AO990" i="1"/>
  <c r="AN990" i="1"/>
  <c r="AM990" i="1"/>
  <c r="AL990" i="1"/>
  <c r="AK990" i="1"/>
  <c r="AF990" i="1"/>
  <c r="AE990" i="1"/>
  <c r="AD990" i="1"/>
  <c r="AC990" i="1"/>
  <c r="AB990" i="1"/>
  <c r="AA990" i="1"/>
  <c r="Z990" i="1"/>
  <c r="Y990" i="1"/>
  <c r="X990" i="1"/>
  <c r="W990" i="1"/>
  <c r="V990" i="1"/>
  <c r="U990" i="1"/>
  <c r="T990" i="1"/>
  <c r="S990" i="1"/>
  <c r="R990" i="1"/>
  <c r="Q990" i="1"/>
  <c r="P990" i="1"/>
  <c r="O990" i="1"/>
  <c r="N990" i="1"/>
  <c r="M990" i="1"/>
  <c r="L990" i="1"/>
  <c r="K990" i="1"/>
  <c r="J990" i="1"/>
  <c r="I990" i="1"/>
  <c r="BX990" i="1" s="1"/>
  <c r="BU989" i="1"/>
  <c r="BT989" i="1"/>
  <c r="BS989" i="1"/>
  <c r="BR989" i="1"/>
  <c r="BD989" i="1"/>
  <c r="BC989" i="1"/>
  <c r="AZ989" i="1"/>
  <c r="AX989" i="1"/>
  <c r="AV989" i="1"/>
  <c r="AT989" i="1"/>
  <c r="AS989" i="1"/>
  <c r="AR989" i="1"/>
  <c r="AQ989" i="1"/>
  <c r="AP989" i="1"/>
  <c r="AO989" i="1"/>
  <c r="AN989" i="1"/>
  <c r="AM989" i="1"/>
  <c r="AL989" i="1"/>
  <c r="AK989" i="1"/>
  <c r="AF989" i="1"/>
  <c r="AE989" i="1"/>
  <c r="AD989" i="1"/>
  <c r="AC989" i="1"/>
  <c r="AB989" i="1"/>
  <c r="AA989" i="1"/>
  <c r="Z989" i="1"/>
  <c r="Y989" i="1"/>
  <c r="X989" i="1"/>
  <c r="W989" i="1"/>
  <c r="V989" i="1"/>
  <c r="U989" i="1"/>
  <c r="T989" i="1"/>
  <c r="S989" i="1"/>
  <c r="R989" i="1"/>
  <c r="Q989" i="1"/>
  <c r="P989" i="1"/>
  <c r="O989" i="1"/>
  <c r="N989" i="1"/>
  <c r="M989" i="1"/>
  <c r="L989" i="1"/>
  <c r="K989" i="1"/>
  <c r="J989" i="1"/>
  <c r="I989" i="1"/>
  <c r="BX989" i="1" s="1"/>
  <c r="BU988" i="1"/>
  <c r="BT988" i="1"/>
  <c r="BS988" i="1"/>
  <c r="BR988" i="1"/>
  <c r="BD988" i="1"/>
  <c r="BC988" i="1"/>
  <c r="AZ988" i="1"/>
  <c r="AX988" i="1"/>
  <c r="AV988" i="1"/>
  <c r="AT988" i="1"/>
  <c r="AS988" i="1"/>
  <c r="AR988" i="1"/>
  <c r="AQ988" i="1"/>
  <c r="AP988" i="1"/>
  <c r="AO988" i="1"/>
  <c r="AN988" i="1"/>
  <c r="AM988" i="1"/>
  <c r="AL988" i="1"/>
  <c r="AK988" i="1"/>
  <c r="AF988" i="1"/>
  <c r="AE988" i="1"/>
  <c r="AD988" i="1"/>
  <c r="AC988" i="1"/>
  <c r="AB988" i="1"/>
  <c r="AA988" i="1"/>
  <c r="Z988" i="1"/>
  <c r="Y988" i="1"/>
  <c r="X988" i="1"/>
  <c r="W988" i="1"/>
  <c r="V988" i="1"/>
  <c r="U988" i="1"/>
  <c r="T988" i="1"/>
  <c r="S988" i="1"/>
  <c r="R988" i="1"/>
  <c r="Q988" i="1"/>
  <c r="P988" i="1"/>
  <c r="O988" i="1"/>
  <c r="N988" i="1"/>
  <c r="M988" i="1"/>
  <c r="L988" i="1"/>
  <c r="K988" i="1"/>
  <c r="J988" i="1"/>
  <c r="I988" i="1"/>
  <c r="BX988" i="1" s="1"/>
  <c r="BU987" i="1"/>
  <c r="BT987" i="1"/>
  <c r="BS987" i="1"/>
  <c r="BR987" i="1"/>
  <c r="BD987" i="1"/>
  <c r="BC987" i="1"/>
  <c r="AZ987" i="1"/>
  <c r="AX987" i="1"/>
  <c r="AV987" i="1"/>
  <c r="AT987" i="1"/>
  <c r="AS987" i="1"/>
  <c r="AR987" i="1"/>
  <c r="AQ987" i="1"/>
  <c r="AP987" i="1"/>
  <c r="AO987" i="1"/>
  <c r="AN987" i="1"/>
  <c r="AM987" i="1"/>
  <c r="AL987" i="1"/>
  <c r="AK987" i="1"/>
  <c r="AF987" i="1"/>
  <c r="AE987" i="1"/>
  <c r="AD987" i="1"/>
  <c r="AC987" i="1"/>
  <c r="AB987" i="1"/>
  <c r="AA987" i="1"/>
  <c r="Z987" i="1"/>
  <c r="Y987" i="1"/>
  <c r="X987" i="1"/>
  <c r="W987" i="1"/>
  <c r="V987" i="1"/>
  <c r="U987" i="1"/>
  <c r="T987" i="1"/>
  <c r="S987" i="1"/>
  <c r="R987" i="1"/>
  <c r="Q987" i="1"/>
  <c r="P987" i="1"/>
  <c r="O987" i="1"/>
  <c r="N987" i="1"/>
  <c r="M987" i="1"/>
  <c r="L987" i="1"/>
  <c r="K987" i="1"/>
  <c r="J987" i="1"/>
  <c r="I987" i="1"/>
  <c r="BX987" i="1" s="1"/>
  <c r="BU986" i="1"/>
  <c r="BT986" i="1"/>
  <c r="BS986" i="1"/>
  <c r="BR986" i="1"/>
  <c r="BD986" i="1"/>
  <c r="BC986" i="1"/>
  <c r="AZ986" i="1"/>
  <c r="AX986" i="1"/>
  <c r="AV986" i="1"/>
  <c r="AT986" i="1"/>
  <c r="AS986" i="1"/>
  <c r="AR986" i="1"/>
  <c r="AQ986" i="1"/>
  <c r="AP986" i="1"/>
  <c r="AO986" i="1"/>
  <c r="AN986" i="1"/>
  <c r="AM986" i="1"/>
  <c r="AL986" i="1"/>
  <c r="AK986" i="1"/>
  <c r="AF986" i="1"/>
  <c r="AE986" i="1"/>
  <c r="AD986" i="1"/>
  <c r="AC986" i="1"/>
  <c r="AB986" i="1"/>
  <c r="AA986" i="1"/>
  <c r="Z986" i="1"/>
  <c r="Y986" i="1"/>
  <c r="X986" i="1"/>
  <c r="W986" i="1"/>
  <c r="V986" i="1"/>
  <c r="U986" i="1"/>
  <c r="T986" i="1"/>
  <c r="BF986" i="1" s="1"/>
  <c r="S986" i="1"/>
  <c r="R986" i="1"/>
  <c r="Q986" i="1"/>
  <c r="P986" i="1"/>
  <c r="O986" i="1"/>
  <c r="N986" i="1"/>
  <c r="M986" i="1"/>
  <c r="L986" i="1"/>
  <c r="K986" i="1"/>
  <c r="J986" i="1"/>
  <c r="I986" i="1"/>
  <c r="BX986" i="1" s="1"/>
  <c r="BU985" i="1"/>
  <c r="BN79" i="17" s="1"/>
  <c r="BT985" i="1"/>
  <c r="BM79" i="17" s="1"/>
  <c r="BS985" i="1"/>
  <c r="BL79" i="17" s="1"/>
  <c r="BR985" i="1"/>
  <c r="BK79" i="17" s="1"/>
  <c r="BD985" i="1"/>
  <c r="AW79" i="17" s="1"/>
  <c r="BC985" i="1"/>
  <c r="AV79" i="17" s="1"/>
  <c r="AZ985" i="1"/>
  <c r="AS79" i="17" s="1"/>
  <c r="AX985" i="1"/>
  <c r="AQ79" i="17" s="1"/>
  <c r="AV985" i="1"/>
  <c r="AO79" i="17" s="1"/>
  <c r="AT985" i="1"/>
  <c r="AM79" i="17" s="1"/>
  <c r="AS985" i="1"/>
  <c r="AL79" i="17" s="1"/>
  <c r="AR985" i="1"/>
  <c r="AQ985" i="1"/>
  <c r="AJ79" i="17" s="1"/>
  <c r="AP985" i="1"/>
  <c r="AI79" i="17" s="1"/>
  <c r="AO985" i="1"/>
  <c r="AH79" i="17" s="1"/>
  <c r="AN985" i="1"/>
  <c r="AM985" i="1"/>
  <c r="AF79" i="17" s="1"/>
  <c r="AL985" i="1"/>
  <c r="AE79" i="17" s="1"/>
  <c r="AK985" i="1"/>
  <c r="AF985" i="1"/>
  <c r="AE985" i="1"/>
  <c r="X79" i="17" s="1"/>
  <c r="AD985" i="1"/>
  <c r="W79" i="17" s="1"/>
  <c r="AC985" i="1"/>
  <c r="V79" i="17" s="1"/>
  <c r="AB985" i="1"/>
  <c r="AA985" i="1"/>
  <c r="T79" i="17" s="1"/>
  <c r="Z985" i="1"/>
  <c r="Y985" i="1"/>
  <c r="X985" i="1"/>
  <c r="W985" i="1"/>
  <c r="V985" i="1"/>
  <c r="O79" i="17" s="1"/>
  <c r="U985" i="1"/>
  <c r="N79" i="17" s="1"/>
  <c r="T985" i="1"/>
  <c r="S985" i="1"/>
  <c r="L79" i="17" s="1"/>
  <c r="R985" i="1"/>
  <c r="K79" i="17" s="1"/>
  <c r="Q985" i="1"/>
  <c r="J79" i="17" s="1"/>
  <c r="P985" i="1"/>
  <c r="O985" i="1"/>
  <c r="H79" i="17" s="1"/>
  <c r="N985" i="1"/>
  <c r="M985" i="1"/>
  <c r="L985" i="1"/>
  <c r="K985" i="1"/>
  <c r="J985" i="1"/>
  <c r="C79" i="17" s="1"/>
  <c r="I985" i="1"/>
  <c r="B79" i="17" s="1"/>
  <c r="BU984" i="1"/>
  <c r="BT984" i="1"/>
  <c r="BS984" i="1"/>
  <c r="BR984" i="1"/>
  <c r="BD984" i="1"/>
  <c r="BC984" i="1"/>
  <c r="AZ984" i="1"/>
  <c r="AX984" i="1"/>
  <c r="AV984" i="1"/>
  <c r="AT984" i="1"/>
  <c r="AS984" i="1"/>
  <c r="AR984" i="1"/>
  <c r="AQ984" i="1"/>
  <c r="AP984" i="1"/>
  <c r="AO984" i="1"/>
  <c r="AN984" i="1"/>
  <c r="AM984" i="1"/>
  <c r="AL984" i="1"/>
  <c r="AK984" i="1"/>
  <c r="AF984" i="1"/>
  <c r="AE984" i="1"/>
  <c r="AD984" i="1"/>
  <c r="AC984" i="1"/>
  <c r="AB984" i="1"/>
  <c r="AA984" i="1"/>
  <c r="Z984" i="1"/>
  <c r="Y984" i="1"/>
  <c r="X984" i="1"/>
  <c r="W984" i="1"/>
  <c r="V984" i="1"/>
  <c r="U984" i="1"/>
  <c r="T984" i="1"/>
  <c r="S984" i="1"/>
  <c r="R984" i="1"/>
  <c r="Q984" i="1"/>
  <c r="P984" i="1"/>
  <c r="O984" i="1"/>
  <c r="N984" i="1"/>
  <c r="M984" i="1"/>
  <c r="L984" i="1"/>
  <c r="K984" i="1"/>
  <c r="J984" i="1"/>
  <c r="I984" i="1"/>
  <c r="BX984" i="1" s="1"/>
  <c r="BU983" i="1"/>
  <c r="BT983" i="1"/>
  <c r="BS983" i="1"/>
  <c r="BR983" i="1"/>
  <c r="BD983" i="1"/>
  <c r="BC983" i="1"/>
  <c r="AZ983" i="1"/>
  <c r="AX983" i="1"/>
  <c r="AV983" i="1"/>
  <c r="AT983" i="1"/>
  <c r="AS983" i="1"/>
  <c r="AR983" i="1"/>
  <c r="AQ983" i="1"/>
  <c r="AP983" i="1"/>
  <c r="AO983" i="1"/>
  <c r="AN983" i="1"/>
  <c r="AM983" i="1"/>
  <c r="AL983" i="1"/>
  <c r="AK983" i="1"/>
  <c r="AF983" i="1"/>
  <c r="AE983" i="1"/>
  <c r="AD983" i="1"/>
  <c r="AC983" i="1"/>
  <c r="AB983" i="1"/>
  <c r="AA983" i="1"/>
  <c r="Z983" i="1"/>
  <c r="Y983" i="1"/>
  <c r="X983" i="1"/>
  <c r="W983" i="1"/>
  <c r="V983" i="1"/>
  <c r="U983" i="1"/>
  <c r="T983" i="1"/>
  <c r="S983" i="1"/>
  <c r="R983" i="1"/>
  <c r="Q983" i="1"/>
  <c r="P983" i="1"/>
  <c r="O983" i="1"/>
  <c r="N983" i="1"/>
  <c r="M983" i="1"/>
  <c r="L983" i="1"/>
  <c r="K983" i="1"/>
  <c r="J983" i="1"/>
  <c r="I983" i="1"/>
  <c r="BX983" i="1" s="1"/>
  <c r="BU982" i="1"/>
  <c r="BT982" i="1"/>
  <c r="BS982" i="1"/>
  <c r="BR982" i="1"/>
  <c r="BD982" i="1"/>
  <c r="BC982" i="1"/>
  <c r="AZ982" i="1"/>
  <c r="AX982" i="1"/>
  <c r="AV982" i="1"/>
  <c r="AT982" i="1"/>
  <c r="AS982" i="1"/>
  <c r="AR982" i="1"/>
  <c r="AQ982" i="1"/>
  <c r="AP982" i="1"/>
  <c r="AO982" i="1"/>
  <c r="AN982" i="1"/>
  <c r="AM982" i="1"/>
  <c r="AL982" i="1"/>
  <c r="AK982" i="1"/>
  <c r="AF982" i="1"/>
  <c r="AE982" i="1"/>
  <c r="AD982" i="1"/>
  <c r="AC982" i="1"/>
  <c r="AB982" i="1"/>
  <c r="AA982" i="1"/>
  <c r="Z982" i="1"/>
  <c r="Y982" i="1"/>
  <c r="X982" i="1"/>
  <c r="W982" i="1"/>
  <c r="V982" i="1"/>
  <c r="U982" i="1"/>
  <c r="T982" i="1"/>
  <c r="BF982" i="1" s="1"/>
  <c r="S982" i="1"/>
  <c r="R982" i="1"/>
  <c r="Q982" i="1"/>
  <c r="P982" i="1"/>
  <c r="O982" i="1"/>
  <c r="N982" i="1"/>
  <c r="M982" i="1"/>
  <c r="L982" i="1"/>
  <c r="K982" i="1"/>
  <c r="J982" i="1"/>
  <c r="I982" i="1"/>
  <c r="BX982" i="1" s="1"/>
  <c r="BU981" i="1"/>
  <c r="BT981" i="1"/>
  <c r="BS981" i="1"/>
  <c r="BR981" i="1"/>
  <c r="BD981" i="1"/>
  <c r="BC981" i="1"/>
  <c r="AZ981" i="1"/>
  <c r="AX981" i="1"/>
  <c r="AV981" i="1"/>
  <c r="AT981" i="1"/>
  <c r="AS981" i="1"/>
  <c r="AR981" i="1"/>
  <c r="AQ981" i="1"/>
  <c r="AP981" i="1"/>
  <c r="AO981" i="1"/>
  <c r="AN981" i="1"/>
  <c r="AM981" i="1"/>
  <c r="AL981" i="1"/>
  <c r="AK981" i="1"/>
  <c r="AF981" i="1"/>
  <c r="AE981" i="1"/>
  <c r="AD981" i="1"/>
  <c r="AC981" i="1"/>
  <c r="AB981" i="1"/>
  <c r="AA981" i="1"/>
  <c r="Z981" i="1"/>
  <c r="Y981" i="1"/>
  <c r="X981" i="1"/>
  <c r="W981" i="1"/>
  <c r="V981" i="1"/>
  <c r="U981" i="1"/>
  <c r="T981" i="1"/>
  <c r="S981" i="1"/>
  <c r="R981" i="1"/>
  <c r="Q981" i="1"/>
  <c r="P981" i="1"/>
  <c r="O981" i="1"/>
  <c r="N981" i="1"/>
  <c r="M981" i="1"/>
  <c r="L981" i="1"/>
  <c r="K981" i="1"/>
  <c r="J981" i="1"/>
  <c r="I981" i="1"/>
  <c r="BX981" i="1" s="1"/>
  <c r="BU980" i="1"/>
  <c r="BT980" i="1"/>
  <c r="BS980" i="1"/>
  <c r="BR980" i="1"/>
  <c r="BD980" i="1"/>
  <c r="BC980" i="1"/>
  <c r="AZ980" i="1"/>
  <c r="AX980" i="1"/>
  <c r="AV980" i="1"/>
  <c r="AT980" i="1"/>
  <c r="AS980" i="1"/>
  <c r="AR980" i="1"/>
  <c r="AQ980" i="1"/>
  <c r="AP980" i="1"/>
  <c r="AO980" i="1"/>
  <c r="AN980" i="1"/>
  <c r="AM980" i="1"/>
  <c r="AL980" i="1"/>
  <c r="AK980" i="1"/>
  <c r="AF980" i="1"/>
  <c r="AE980" i="1"/>
  <c r="AD980" i="1"/>
  <c r="AC980" i="1"/>
  <c r="AB980" i="1"/>
  <c r="AA980" i="1"/>
  <c r="Z980" i="1"/>
  <c r="Y980" i="1"/>
  <c r="X980" i="1"/>
  <c r="W980" i="1"/>
  <c r="V980" i="1"/>
  <c r="U980" i="1"/>
  <c r="T980" i="1"/>
  <c r="S980" i="1"/>
  <c r="R980" i="1"/>
  <c r="Q980" i="1"/>
  <c r="P980" i="1"/>
  <c r="O980" i="1"/>
  <c r="N980" i="1"/>
  <c r="M980" i="1"/>
  <c r="L980" i="1"/>
  <c r="K980" i="1"/>
  <c r="J980" i="1"/>
  <c r="I980" i="1"/>
  <c r="BX980" i="1" s="1"/>
  <c r="BU979" i="1"/>
  <c r="BT979" i="1"/>
  <c r="BS979" i="1"/>
  <c r="BR979" i="1"/>
  <c r="BD979" i="1"/>
  <c r="BC979" i="1"/>
  <c r="AZ979" i="1"/>
  <c r="AX979" i="1"/>
  <c r="AV979" i="1"/>
  <c r="AT979" i="1"/>
  <c r="AS979" i="1"/>
  <c r="AR979" i="1"/>
  <c r="AQ979" i="1"/>
  <c r="AP979" i="1"/>
  <c r="AO979" i="1"/>
  <c r="AN979" i="1"/>
  <c r="AM979" i="1"/>
  <c r="AL979" i="1"/>
  <c r="AK979" i="1"/>
  <c r="AF979" i="1"/>
  <c r="AE979" i="1"/>
  <c r="AD979" i="1"/>
  <c r="AC979" i="1"/>
  <c r="AB979" i="1"/>
  <c r="AA979" i="1"/>
  <c r="Z979" i="1"/>
  <c r="Y979" i="1"/>
  <c r="X979" i="1"/>
  <c r="W979" i="1"/>
  <c r="V979" i="1"/>
  <c r="U979" i="1"/>
  <c r="T979" i="1"/>
  <c r="S979" i="1"/>
  <c r="R979" i="1"/>
  <c r="Q979" i="1"/>
  <c r="P979" i="1"/>
  <c r="O979" i="1"/>
  <c r="N979" i="1"/>
  <c r="M979" i="1"/>
  <c r="L979" i="1"/>
  <c r="K979" i="1"/>
  <c r="J979" i="1"/>
  <c r="I979" i="1"/>
  <c r="BX979" i="1" s="1"/>
  <c r="BU978" i="1"/>
  <c r="BT978" i="1"/>
  <c r="BS978" i="1"/>
  <c r="BR978" i="1"/>
  <c r="BD978" i="1"/>
  <c r="BC978" i="1"/>
  <c r="AZ978" i="1"/>
  <c r="AX978" i="1"/>
  <c r="AV978" i="1"/>
  <c r="AT978" i="1"/>
  <c r="AS978" i="1"/>
  <c r="AR978" i="1"/>
  <c r="AQ978" i="1"/>
  <c r="AP978" i="1"/>
  <c r="AO978" i="1"/>
  <c r="AN978" i="1"/>
  <c r="AM978" i="1"/>
  <c r="AL978" i="1"/>
  <c r="AK978" i="1"/>
  <c r="AF978" i="1"/>
  <c r="AE978" i="1"/>
  <c r="AD978" i="1"/>
  <c r="AC978" i="1"/>
  <c r="AB978" i="1"/>
  <c r="AA978" i="1"/>
  <c r="Z978" i="1"/>
  <c r="Y978" i="1"/>
  <c r="X978" i="1"/>
  <c r="W978" i="1"/>
  <c r="V978" i="1"/>
  <c r="U978" i="1"/>
  <c r="T978" i="1"/>
  <c r="S978" i="1"/>
  <c r="R978" i="1"/>
  <c r="Q978" i="1"/>
  <c r="P978" i="1"/>
  <c r="O978" i="1"/>
  <c r="N978" i="1"/>
  <c r="M978" i="1"/>
  <c r="L978" i="1"/>
  <c r="K978" i="1"/>
  <c r="J978" i="1"/>
  <c r="I978" i="1"/>
  <c r="BX978" i="1" s="1"/>
  <c r="BU977" i="1"/>
  <c r="BT977" i="1"/>
  <c r="BS977" i="1"/>
  <c r="BR977" i="1"/>
  <c r="BD977" i="1"/>
  <c r="BC977" i="1"/>
  <c r="AZ977" i="1"/>
  <c r="AX977" i="1"/>
  <c r="AV977" i="1"/>
  <c r="AT977" i="1"/>
  <c r="AS977" i="1"/>
  <c r="AR977" i="1"/>
  <c r="AQ977" i="1"/>
  <c r="AP977" i="1"/>
  <c r="AO977" i="1"/>
  <c r="AN977" i="1"/>
  <c r="AM977" i="1"/>
  <c r="AL977" i="1"/>
  <c r="AK977" i="1"/>
  <c r="AF977" i="1"/>
  <c r="AE977" i="1"/>
  <c r="AD977" i="1"/>
  <c r="AC977" i="1"/>
  <c r="AB977" i="1"/>
  <c r="AA977" i="1"/>
  <c r="Z977" i="1"/>
  <c r="Y977" i="1"/>
  <c r="X977" i="1"/>
  <c r="W977" i="1"/>
  <c r="V977" i="1"/>
  <c r="U977" i="1"/>
  <c r="T977" i="1"/>
  <c r="S977" i="1"/>
  <c r="R977" i="1"/>
  <c r="Q977" i="1"/>
  <c r="P977" i="1"/>
  <c r="O977" i="1"/>
  <c r="N977" i="1"/>
  <c r="M977" i="1"/>
  <c r="L977" i="1"/>
  <c r="K977" i="1"/>
  <c r="J977" i="1"/>
  <c r="I977" i="1"/>
  <c r="BX977" i="1" s="1"/>
  <c r="BU976" i="1"/>
  <c r="BN78" i="17" s="1"/>
  <c r="BT976" i="1"/>
  <c r="BM78" i="17" s="1"/>
  <c r="BS976" i="1"/>
  <c r="BL78" i="17" s="1"/>
  <c r="BR976" i="1"/>
  <c r="BK78" i="17" s="1"/>
  <c r="BD976" i="1"/>
  <c r="AW78" i="17" s="1"/>
  <c r="BC976" i="1"/>
  <c r="AV78" i="17" s="1"/>
  <c r="AZ976" i="1"/>
  <c r="AS78" i="17" s="1"/>
  <c r="AX976" i="1"/>
  <c r="AQ78" i="17" s="1"/>
  <c r="AV976" i="1"/>
  <c r="AO78" i="17" s="1"/>
  <c r="AT976" i="1"/>
  <c r="AS976" i="1"/>
  <c r="AL78" i="17" s="1"/>
  <c r="AR976" i="1"/>
  <c r="AQ976" i="1"/>
  <c r="AP976" i="1"/>
  <c r="AO976" i="1"/>
  <c r="AH78" i="17" s="1"/>
  <c r="AN976" i="1"/>
  <c r="AM976" i="1"/>
  <c r="AL976" i="1"/>
  <c r="AK976" i="1"/>
  <c r="AF976" i="1"/>
  <c r="AE976" i="1"/>
  <c r="AD976" i="1"/>
  <c r="AC976" i="1"/>
  <c r="V78" i="17" s="1"/>
  <c r="AB976" i="1"/>
  <c r="AA976" i="1"/>
  <c r="Z976" i="1"/>
  <c r="Y976" i="1"/>
  <c r="X976" i="1"/>
  <c r="W976" i="1"/>
  <c r="V976" i="1"/>
  <c r="U976" i="1"/>
  <c r="T976" i="1"/>
  <c r="S976" i="1"/>
  <c r="R976" i="1"/>
  <c r="Q976" i="1"/>
  <c r="J78" i="17" s="1"/>
  <c r="P976" i="1"/>
  <c r="O976" i="1"/>
  <c r="N976" i="1"/>
  <c r="M976" i="1"/>
  <c r="L976" i="1"/>
  <c r="K976" i="1"/>
  <c r="J976" i="1"/>
  <c r="I976" i="1"/>
  <c r="BU975" i="1"/>
  <c r="BT975" i="1"/>
  <c r="BS975" i="1"/>
  <c r="BR975" i="1"/>
  <c r="BD975" i="1"/>
  <c r="BC975" i="1"/>
  <c r="AZ975" i="1"/>
  <c r="AX975" i="1"/>
  <c r="AV975" i="1"/>
  <c r="AT975" i="1"/>
  <c r="AS975" i="1"/>
  <c r="AR975" i="1"/>
  <c r="AQ975" i="1"/>
  <c r="AP975" i="1"/>
  <c r="AO975" i="1"/>
  <c r="AN975" i="1"/>
  <c r="AM975" i="1"/>
  <c r="AL975" i="1"/>
  <c r="AK975" i="1"/>
  <c r="AF975" i="1"/>
  <c r="AE975" i="1"/>
  <c r="AD975" i="1"/>
  <c r="AC975" i="1"/>
  <c r="AB975" i="1"/>
  <c r="AA975" i="1"/>
  <c r="Z975" i="1"/>
  <c r="Y975" i="1"/>
  <c r="X975" i="1"/>
  <c r="W975" i="1"/>
  <c r="V975" i="1"/>
  <c r="U975" i="1"/>
  <c r="T975" i="1"/>
  <c r="S975" i="1"/>
  <c r="R975" i="1"/>
  <c r="Q975" i="1"/>
  <c r="P975" i="1"/>
  <c r="O975" i="1"/>
  <c r="N975" i="1"/>
  <c r="M975" i="1"/>
  <c r="L975" i="1"/>
  <c r="K975" i="1"/>
  <c r="J975" i="1"/>
  <c r="I975" i="1"/>
  <c r="BX975" i="1" s="1"/>
  <c r="BU974" i="1"/>
  <c r="BT974" i="1"/>
  <c r="BS974" i="1"/>
  <c r="BR974" i="1"/>
  <c r="BD974" i="1"/>
  <c r="BC974" i="1"/>
  <c r="AZ974" i="1"/>
  <c r="AX974" i="1"/>
  <c r="AV974" i="1"/>
  <c r="AT974" i="1"/>
  <c r="AS974" i="1"/>
  <c r="AR974" i="1"/>
  <c r="AQ974" i="1"/>
  <c r="AP974" i="1"/>
  <c r="AO974" i="1"/>
  <c r="AN974" i="1"/>
  <c r="AM974" i="1"/>
  <c r="AL974" i="1"/>
  <c r="AK974" i="1"/>
  <c r="AF974" i="1"/>
  <c r="AE974" i="1"/>
  <c r="AD974" i="1"/>
  <c r="AC974" i="1"/>
  <c r="AB974" i="1"/>
  <c r="AA974" i="1"/>
  <c r="Z974" i="1"/>
  <c r="Y974" i="1"/>
  <c r="X974" i="1"/>
  <c r="W974" i="1"/>
  <c r="V974" i="1"/>
  <c r="U974" i="1"/>
  <c r="T974" i="1"/>
  <c r="BF974" i="1" s="1"/>
  <c r="S974" i="1"/>
  <c r="R974" i="1"/>
  <c r="Q974" i="1"/>
  <c r="P974" i="1"/>
  <c r="O974" i="1"/>
  <c r="N974" i="1"/>
  <c r="M974" i="1"/>
  <c r="L974" i="1"/>
  <c r="K974" i="1"/>
  <c r="J974" i="1"/>
  <c r="I974" i="1"/>
  <c r="BX974" i="1" s="1"/>
  <c r="BW973" i="1"/>
  <c r="BU973" i="1"/>
  <c r="BT973" i="1"/>
  <c r="BS973" i="1"/>
  <c r="BR973" i="1"/>
  <c r="BD973" i="1"/>
  <c r="BC973" i="1"/>
  <c r="AZ973" i="1"/>
  <c r="AX973" i="1"/>
  <c r="AV973" i="1"/>
  <c r="AT973" i="1"/>
  <c r="AS973" i="1"/>
  <c r="AR973" i="1"/>
  <c r="AQ973" i="1"/>
  <c r="AP973" i="1"/>
  <c r="AO973" i="1"/>
  <c r="AN973" i="1"/>
  <c r="AM973" i="1"/>
  <c r="AL973" i="1"/>
  <c r="AK973" i="1"/>
  <c r="AF973" i="1"/>
  <c r="AE973" i="1"/>
  <c r="AD973" i="1"/>
  <c r="AC973" i="1"/>
  <c r="AB973" i="1"/>
  <c r="AA973" i="1"/>
  <c r="Z973" i="1"/>
  <c r="Y973" i="1"/>
  <c r="X973" i="1"/>
  <c r="W973" i="1"/>
  <c r="V973" i="1"/>
  <c r="U973" i="1"/>
  <c r="T973" i="1"/>
  <c r="BF973" i="1" s="1"/>
  <c r="S973" i="1"/>
  <c r="R973" i="1"/>
  <c r="Q973" i="1"/>
  <c r="P973" i="1"/>
  <c r="O973" i="1"/>
  <c r="N973" i="1"/>
  <c r="M973" i="1"/>
  <c r="L973" i="1"/>
  <c r="K973" i="1"/>
  <c r="J973" i="1"/>
  <c r="I973" i="1"/>
  <c r="BX973" i="1" s="1"/>
  <c r="BW972" i="1"/>
  <c r="BU972" i="1"/>
  <c r="BT972" i="1"/>
  <c r="BS972" i="1"/>
  <c r="BR972" i="1"/>
  <c r="BD972" i="1"/>
  <c r="BC972" i="1"/>
  <c r="AZ972" i="1"/>
  <c r="AX972" i="1"/>
  <c r="AV972" i="1"/>
  <c r="AT972" i="1"/>
  <c r="AS972" i="1"/>
  <c r="AR972" i="1"/>
  <c r="AQ972" i="1"/>
  <c r="AP972" i="1"/>
  <c r="AO972" i="1"/>
  <c r="AN972" i="1"/>
  <c r="AM972" i="1"/>
  <c r="AL972" i="1"/>
  <c r="AK972" i="1"/>
  <c r="AF972" i="1"/>
  <c r="AE972" i="1"/>
  <c r="AD972" i="1"/>
  <c r="AC972" i="1"/>
  <c r="AB972" i="1"/>
  <c r="AA972" i="1"/>
  <c r="Z972" i="1"/>
  <c r="Y972" i="1"/>
  <c r="X972" i="1"/>
  <c r="W972" i="1"/>
  <c r="V972" i="1"/>
  <c r="U972" i="1"/>
  <c r="T972" i="1"/>
  <c r="BF972" i="1" s="1"/>
  <c r="S972" i="1"/>
  <c r="R972" i="1"/>
  <c r="Q972" i="1"/>
  <c r="P972" i="1"/>
  <c r="O972" i="1"/>
  <c r="N972" i="1"/>
  <c r="M972" i="1"/>
  <c r="L972" i="1"/>
  <c r="K972" i="1"/>
  <c r="J972" i="1"/>
  <c r="I972" i="1"/>
  <c r="BX972" i="1" s="1"/>
  <c r="BU971" i="1"/>
  <c r="BT971" i="1"/>
  <c r="BS971" i="1"/>
  <c r="BR971" i="1"/>
  <c r="BD971" i="1"/>
  <c r="BC971" i="1"/>
  <c r="AZ971" i="1"/>
  <c r="AX971" i="1"/>
  <c r="AV971" i="1"/>
  <c r="AT971" i="1"/>
  <c r="AS971" i="1"/>
  <c r="AR971" i="1"/>
  <c r="AQ971" i="1"/>
  <c r="AP971" i="1"/>
  <c r="AO971" i="1"/>
  <c r="AN971" i="1"/>
  <c r="AM971" i="1"/>
  <c r="AL971" i="1"/>
  <c r="AK971" i="1"/>
  <c r="AF971" i="1"/>
  <c r="AE971" i="1"/>
  <c r="AD971" i="1"/>
  <c r="AC971" i="1"/>
  <c r="AB971" i="1"/>
  <c r="AA971" i="1"/>
  <c r="Z971" i="1"/>
  <c r="Y971" i="1"/>
  <c r="X971" i="1"/>
  <c r="W971" i="1"/>
  <c r="V971" i="1"/>
  <c r="U971" i="1"/>
  <c r="T971" i="1"/>
  <c r="S971" i="1"/>
  <c r="R971" i="1"/>
  <c r="Q971" i="1"/>
  <c r="P971" i="1"/>
  <c r="O971" i="1"/>
  <c r="N971" i="1"/>
  <c r="M971" i="1"/>
  <c r="L971" i="1"/>
  <c r="K971" i="1"/>
  <c r="J971" i="1"/>
  <c r="I971" i="1"/>
  <c r="BX971" i="1" s="1"/>
  <c r="BU970" i="1"/>
  <c r="BT970" i="1"/>
  <c r="BS970" i="1"/>
  <c r="BR970" i="1"/>
  <c r="BD970" i="1"/>
  <c r="BC970" i="1"/>
  <c r="AZ970" i="1"/>
  <c r="AX970" i="1"/>
  <c r="AV970" i="1"/>
  <c r="AT970" i="1"/>
  <c r="AS970" i="1"/>
  <c r="AR970" i="1"/>
  <c r="AQ970" i="1"/>
  <c r="AP970" i="1"/>
  <c r="AO970" i="1"/>
  <c r="AN970" i="1"/>
  <c r="AM970" i="1"/>
  <c r="AL970" i="1"/>
  <c r="AK970" i="1"/>
  <c r="AF970" i="1"/>
  <c r="AE970" i="1"/>
  <c r="AD970" i="1"/>
  <c r="AC970" i="1"/>
  <c r="AB970" i="1"/>
  <c r="AA970" i="1"/>
  <c r="Z970" i="1"/>
  <c r="Y970" i="1"/>
  <c r="X970" i="1"/>
  <c r="W970" i="1"/>
  <c r="V970" i="1"/>
  <c r="U970" i="1"/>
  <c r="T970" i="1"/>
  <c r="S970" i="1"/>
  <c r="R970" i="1"/>
  <c r="Q970" i="1"/>
  <c r="P970" i="1"/>
  <c r="O970" i="1"/>
  <c r="N970" i="1"/>
  <c r="M970" i="1"/>
  <c r="L970" i="1"/>
  <c r="K970" i="1"/>
  <c r="J970" i="1"/>
  <c r="I970" i="1"/>
  <c r="BU969" i="1"/>
  <c r="BT969" i="1"/>
  <c r="BS969" i="1"/>
  <c r="BR969" i="1"/>
  <c r="BD969" i="1"/>
  <c r="BC969" i="1"/>
  <c r="AZ969" i="1"/>
  <c r="AX969" i="1"/>
  <c r="AV969" i="1"/>
  <c r="AT969" i="1"/>
  <c r="AS969" i="1"/>
  <c r="AR969" i="1"/>
  <c r="AQ969" i="1"/>
  <c r="AP969" i="1"/>
  <c r="AO969" i="1"/>
  <c r="AN969" i="1"/>
  <c r="AM969" i="1"/>
  <c r="AL969" i="1"/>
  <c r="AK969" i="1"/>
  <c r="AF969" i="1"/>
  <c r="AE969" i="1"/>
  <c r="AD969" i="1"/>
  <c r="AC969" i="1"/>
  <c r="AB969" i="1"/>
  <c r="AA969" i="1"/>
  <c r="Z969" i="1"/>
  <c r="Y969" i="1"/>
  <c r="X969" i="1"/>
  <c r="W969" i="1"/>
  <c r="V969" i="1"/>
  <c r="U969" i="1"/>
  <c r="T969" i="1"/>
  <c r="S969" i="1"/>
  <c r="R969" i="1"/>
  <c r="Q969" i="1"/>
  <c r="P969" i="1"/>
  <c r="O969" i="1"/>
  <c r="N969" i="1"/>
  <c r="M969" i="1"/>
  <c r="L969" i="1"/>
  <c r="K969" i="1"/>
  <c r="J969" i="1"/>
  <c r="I969" i="1"/>
  <c r="BU968" i="1"/>
  <c r="BT968" i="1"/>
  <c r="BS968" i="1"/>
  <c r="BR968" i="1"/>
  <c r="BD968" i="1"/>
  <c r="BC968" i="1"/>
  <c r="AZ968" i="1"/>
  <c r="AX968" i="1"/>
  <c r="AV968" i="1"/>
  <c r="AT968" i="1"/>
  <c r="AS968" i="1"/>
  <c r="AR968" i="1"/>
  <c r="AQ968" i="1"/>
  <c r="AP968" i="1"/>
  <c r="AO968" i="1"/>
  <c r="AN968" i="1"/>
  <c r="AM968" i="1"/>
  <c r="AL968" i="1"/>
  <c r="AK968" i="1"/>
  <c r="AF968" i="1"/>
  <c r="AE968" i="1"/>
  <c r="AD968" i="1"/>
  <c r="AC968" i="1"/>
  <c r="AB968" i="1"/>
  <c r="AA968" i="1"/>
  <c r="Z968" i="1"/>
  <c r="Y968" i="1"/>
  <c r="X968" i="1"/>
  <c r="W968" i="1"/>
  <c r="V968" i="1"/>
  <c r="U968" i="1"/>
  <c r="T968" i="1"/>
  <c r="BF968" i="1" s="1"/>
  <c r="S968" i="1"/>
  <c r="R968" i="1"/>
  <c r="Q968" i="1"/>
  <c r="P968" i="1"/>
  <c r="O968" i="1"/>
  <c r="N968" i="1"/>
  <c r="M968" i="1"/>
  <c r="L968" i="1"/>
  <c r="K968" i="1"/>
  <c r="J968" i="1"/>
  <c r="I968" i="1"/>
  <c r="BU967" i="1"/>
  <c r="BT967" i="1"/>
  <c r="BS967" i="1"/>
  <c r="BR967" i="1"/>
  <c r="BD967" i="1"/>
  <c r="BC967" i="1"/>
  <c r="AZ967" i="1"/>
  <c r="AX967" i="1"/>
  <c r="AV967" i="1"/>
  <c r="AT967" i="1"/>
  <c r="AS967" i="1"/>
  <c r="AR967" i="1"/>
  <c r="AQ967" i="1"/>
  <c r="AP967" i="1"/>
  <c r="AO967" i="1"/>
  <c r="AN967" i="1"/>
  <c r="AM967" i="1"/>
  <c r="AL967" i="1"/>
  <c r="AK967" i="1"/>
  <c r="AF967" i="1"/>
  <c r="AE967" i="1"/>
  <c r="AD967" i="1"/>
  <c r="AC967" i="1"/>
  <c r="AB967" i="1"/>
  <c r="AA967" i="1"/>
  <c r="Z967" i="1"/>
  <c r="Y967" i="1"/>
  <c r="X967" i="1"/>
  <c r="W967" i="1"/>
  <c r="V967" i="1"/>
  <c r="U967" i="1"/>
  <c r="T967" i="1"/>
  <c r="BF967" i="1" s="1"/>
  <c r="S967" i="1"/>
  <c r="R967" i="1"/>
  <c r="Q967" i="1"/>
  <c r="P967" i="1"/>
  <c r="O967" i="1"/>
  <c r="N967" i="1"/>
  <c r="M967" i="1"/>
  <c r="L967" i="1"/>
  <c r="K967" i="1"/>
  <c r="J967" i="1"/>
  <c r="I967" i="1"/>
  <c r="BU966" i="1"/>
  <c r="BT966" i="1"/>
  <c r="BS966" i="1"/>
  <c r="BR966" i="1"/>
  <c r="BD966" i="1"/>
  <c r="BC966" i="1"/>
  <c r="AZ966" i="1"/>
  <c r="AX966" i="1"/>
  <c r="AV966" i="1"/>
  <c r="AT966" i="1"/>
  <c r="AS966" i="1"/>
  <c r="AR966" i="1"/>
  <c r="AQ966" i="1"/>
  <c r="AP966" i="1"/>
  <c r="AO966" i="1"/>
  <c r="AN966" i="1"/>
  <c r="AM966" i="1"/>
  <c r="AL966" i="1"/>
  <c r="AK966" i="1"/>
  <c r="AF966" i="1"/>
  <c r="AE966" i="1"/>
  <c r="AD966" i="1"/>
  <c r="AC966" i="1"/>
  <c r="AB966" i="1"/>
  <c r="AA966" i="1"/>
  <c r="Z966" i="1"/>
  <c r="Y966" i="1"/>
  <c r="X966" i="1"/>
  <c r="W966" i="1"/>
  <c r="V966" i="1"/>
  <c r="U966" i="1"/>
  <c r="T966" i="1"/>
  <c r="S966" i="1"/>
  <c r="R966" i="1"/>
  <c r="Q966" i="1"/>
  <c r="P966" i="1"/>
  <c r="O966" i="1"/>
  <c r="N966" i="1"/>
  <c r="M966" i="1"/>
  <c r="L966" i="1"/>
  <c r="K966" i="1"/>
  <c r="J966" i="1"/>
  <c r="I966" i="1"/>
  <c r="BU965" i="1"/>
  <c r="BT965" i="1"/>
  <c r="BS965" i="1"/>
  <c r="BR965" i="1"/>
  <c r="BD965" i="1"/>
  <c r="BC965" i="1"/>
  <c r="AZ965" i="1"/>
  <c r="AX965" i="1"/>
  <c r="AV965" i="1"/>
  <c r="AT965" i="1"/>
  <c r="AS965" i="1"/>
  <c r="AR965" i="1"/>
  <c r="AQ965" i="1"/>
  <c r="AP965" i="1"/>
  <c r="AO965" i="1"/>
  <c r="AN965" i="1"/>
  <c r="AM965" i="1"/>
  <c r="AL965" i="1"/>
  <c r="AK965" i="1"/>
  <c r="AF965" i="1"/>
  <c r="AE965" i="1"/>
  <c r="AD965" i="1"/>
  <c r="AC965" i="1"/>
  <c r="AB965" i="1"/>
  <c r="AA965" i="1"/>
  <c r="Z965" i="1"/>
  <c r="Y965" i="1"/>
  <c r="X965" i="1"/>
  <c r="W965" i="1"/>
  <c r="V965" i="1"/>
  <c r="U965" i="1"/>
  <c r="T965" i="1"/>
  <c r="S965" i="1"/>
  <c r="R965" i="1"/>
  <c r="Q965" i="1"/>
  <c r="P965" i="1"/>
  <c r="O965" i="1"/>
  <c r="N965" i="1"/>
  <c r="M965" i="1"/>
  <c r="L965" i="1"/>
  <c r="K965" i="1"/>
  <c r="J965" i="1"/>
  <c r="I965" i="1"/>
  <c r="BU964" i="1"/>
  <c r="BT964" i="1"/>
  <c r="BS964" i="1"/>
  <c r="BR964" i="1"/>
  <c r="BD964" i="1"/>
  <c r="BC964" i="1"/>
  <c r="AZ964" i="1"/>
  <c r="AX964" i="1"/>
  <c r="AV964" i="1"/>
  <c r="AT964" i="1"/>
  <c r="AS964" i="1"/>
  <c r="AR964" i="1"/>
  <c r="AQ964" i="1"/>
  <c r="AP964" i="1"/>
  <c r="AO964" i="1"/>
  <c r="AN964" i="1"/>
  <c r="AM964" i="1"/>
  <c r="AL964" i="1"/>
  <c r="AK964" i="1"/>
  <c r="AF964" i="1"/>
  <c r="AE964" i="1"/>
  <c r="AD964" i="1"/>
  <c r="AC964" i="1"/>
  <c r="AB964" i="1"/>
  <c r="AA964" i="1"/>
  <c r="Z964" i="1"/>
  <c r="Y964" i="1"/>
  <c r="X964" i="1"/>
  <c r="W964" i="1"/>
  <c r="V964" i="1"/>
  <c r="U964" i="1"/>
  <c r="T964" i="1"/>
  <c r="S964" i="1"/>
  <c r="R964" i="1"/>
  <c r="Q964" i="1"/>
  <c r="P964" i="1"/>
  <c r="O964" i="1"/>
  <c r="N964" i="1"/>
  <c r="M964" i="1"/>
  <c r="L964" i="1"/>
  <c r="K964" i="1"/>
  <c r="J964" i="1"/>
  <c r="I964" i="1"/>
  <c r="BU963" i="1"/>
  <c r="BT963" i="1"/>
  <c r="BS963" i="1"/>
  <c r="BR963" i="1"/>
  <c r="BD963" i="1"/>
  <c r="BC963" i="1"/>
  <c r="AZ963" i="1"/>
  <c r="AX963" i="1"/>
  <c r="AV963" i="1"/>
  <c r="AT963" i="1"/>
  <c r="AS963" i="1"/>
  <c r="AR963" i="1"/>
  <c r="AQ963" i="1"/>
  <c r="AP963" i="1"/>
  <c r="AO963" i="1"/>
  <c r="AN963" i="1"/>
  <c r="AM963" i="1"/>
  <c r="AL963" i="1"/>
  <c r="AK963" i="1"/>
  <c r="AF963" i="1"/>
  <c r="AE963" i="1"/>
  <c r="AD963" i="1"/>
  <c r="AC963" i="1"/>
  <c r="AB963" i="1"/>
  <c r="AA963" i="1"/>
  <c r="Z963" i="1"/>
  <c r="Y963" i="1"/>
  <c r="X963" i="1"/>
  <c r="W963" i="1"/>
  <c r="V963" i="1"/>
  <c r="U963" i="1"/>
  <c r="T963" i="1"/>
  <c r="BF963" i="1" s="1"/>
  <c r="S963" i="1"/>
  <c r="R963" i="1"/>
  <c r="Q963" i="1"/>
  <c r="P963" i="1"/>
  <c r="O963" i="1"/>
  <c r="N963" i="1"/>
  <c r="M963" i="1"/>
  <c r="L963" i="1"/>
  <c r="K963" i="1"/>
  <c r="J963" i="1"/>
  <c r="I963" i="1"/>
  <c r="BU962" i="1"/>
  <c r="BT962" i="1"/>
  <c r="BS962" i="1"/>
  <c r="BR962" i="1"/>
  <c r="BD962" i="1"/>
  <c r="BC962" i="1"/>
  <c r="AZ962" i="1"/>
  <c r="AX962" i="1"/>
  <c r="AV962" i="1"/>
  <c r="AT962" i="1"/>
  <c r="AS962" i="1"/>
  <c r="AR962" i="1"/>
  <c r="AQ962" i="1"/>
  <c r="AP962" i="1"/>
  <c r="AO962" i="1"/>
  <c r="AN962" i="1"/>
  <c r="AM962" i="1"/>
  <c r="AL962" i="1"/>
  <c r="AK962" i="1"/>
  <c r="AF962" i="1"/>
  <c r="AE962" i="1"/>
  <c r="AD962" i="1"/>
  <c r="AC962" i="1"/>
  <c r="AB962" i="1"/>
  <c r="AA962" i="1"/>
  <c r="Z962" i="1"/>
  <c r="Y962" i="1"/>
  <c r="X962" i="1"/>
  <c r="W962" i="1"/>
  <c r="V962" i="1"/>
  <c r="U962" i="1"/>
  <c r="T962" i="1"/>
  <c r="S962" i="1"/>
  <c r="R962" i="1"/>
  <c r="Q962" i="1"/>
  <c r="P962" i="1"/>
  <c r="O962" i="1"/>
  <c r="N962" i="1"/>
  <c r="M962" i="1"/>
  <c r="L962" i="1"/>
  <c r="K962" i="1"/>
  <c r="J962" i="1"/>
  <c r="I962" i="1"/>
  <c r="BU961" i="1"/>
  <c r="BN77" i="17" s="1"/>
  <c r="BT961" i="1"/>
  <c r="BM77" i="17" s="1"/>
  <c r="BS961" i="1"/>
  <c r="BL77" i="17" s="1"/>
  <c r="BR961" i="1"/>
  <c r="BK77" i="17" s="1"/>
  <c r="BD961" i="1"/>
  <c r="AW77" i="17" s="1"/>
  <c r="BC961" i="1"/>
  <c r="AV77" i="17" s="1"/>
  <c r="AZ961" i="1"/>
  <c r="AS77" i="17" s="1"/>
  <c r="AX961" i="1"/>
  <c r="AQ77" i="17" s="1"/>
  <c r="AV961" i="1"/>
  <c r="AO77" i="17" s="1"/>
  <c r="AT961" i="1"/>
  <c r="AM77" i="17" s="1"/>
  <c r="AS961" i="1"/>
  <c r="AL77" i="17" s="1"/>
  <c r="AR961" i="1"/>
  <c r="AQ961" i="1"/>
  <c r="AP961" i="1"/>
  <c r="AI77" i="17" s="1"/>
  <c r="AO961" i="1"/>
  <c r="AH77" i="17" s="1"/>
  <c r="AN961" i="1"/>
  <c r="AM961" i="1"/>
  <c r="AL961" i="1"/>
  <c r="AE77" i="17" s="1"/>
  <c r="AK961" i="1"/>
  <c r="AD77" i="17" s="1"/>
  <c r="AF961" i="1"/>
  <c r="AE961" i="1"/>
  <c r="AD961" i="1"/>
  <c r="W77" i="17" s="1"/>
  <c r="AC961" i="1"/>
  <c r="V77" i="17" s="1"/>
  <c r="AB961" i="1"/>
  <c r="AA961" i="1"/>
  <c r="Z961" i="1"/>
  <c r="S77" i="17" s="1"/>
  <c r="Y961" i="1"/>
  <c r="R77" i="17" s="1"/>
  <c r="X961" i="1"/>
  <c r="W961" i="1"/>
  <c r="V961" i="1"/>
  <c r="O77" i="17" s="1"/>
  <c r="U961" i="1"/>
  <c r="N77" i="17" s="1"/>
  <c r="T961" i="1"/>
  <c r="S961" i="1"/>
  <c r="R961" i="1"/>
  <c r="K77" i="17" s="1"/>
  <c r="Q961" i="1"/>
  <c r="J77" i="17" s="1"/>
  <c r="P961" i="1"/>
  <c r="O961" i="1"/>
  <c r="N961" i="1"/>
  <c r="G77" i="17" s="1"/>
  <c r="M961" i="1"/>
  <c r="F77" i="17" s="1"/>
  <c r="L961" i="1"/>
  <c r="K961" i="1"/>
  <c r="J961" i="1"/>
  <c r="C77" i="17" s="1"/>
  <c r="I961" i="1"/>
  <c r="BU960" i="1"/>
  <c r="BT960" i="1"/>
  <c r="BS960" i="1"/>
  <c r="BR960" i="1"/>
  <c r="BD960" i="1"/>
  <c r="BC960" i="1"/>
  <c r="AZ960" i="1"/>
  <c r="AX960" i="1"/>
  <c r="AV960" i="1"/>
  <c r="AT960" i="1"/>
  <c r="AS960" i="1"/>
  <c r="AR960" i="1"/>
  <c r="AQ960" i="1"/>
  <c r="AP960" i="1"/>
  <c r="AO960" i="1"/>
  <c r="AN960" i="1"/>
  <c r="AM960" i="1"/>
  <c r="AL960" i="1"/>
  <c r="AK960" i="1"/>
  <c r="AF960" i="1"/>
  <c r="AE960" i="1"/>
  <c r="AD960" i="1"/>
  <c r="AC960" i="1"/>
  <c r="AB960" i="1"/>
  <c r="AA960" i="1"/>
  <c r="Z960" i="1"/>
  <c r="Y960" i="1"/>
  <c r="X960" i="1"/>
  <c r="W960" i="1"/>
  <c r="V960" i="1"/>
  <c r="U960" i="1"/>
  <c r="T960" i="1"/>
  <c r="BF960" i="1" s="1"/>
  <c r="S960" i="1"/>
  <c r="R960" i="1"/>
  <c r="Q960" i="1"/>
  <c r="P960" i="1"/>
  <c r="O960" i="1"/>
  <c r="N960" i="1"/>
  <c r="M960" i="1"/>
  <c r="L960" i="1"/>
  <c r="K960" i="1"/>
  <c r="J960" i="1"/>
  <c r="I960" i="1"/>
  <c r="BU959" i="1"/>
  <c r="BT959" i="1"/>
  <c r="BS959" i="1"/>
  <c r="BR959" i="1"/>
  <c r="BD959" i="1"/>
  <c r="BC959" i="1"/>
  <c r="AZ959" i="1"/>
  <c r="AX959" i="1"/>
  <c r="AV959" i="1"/>
  <c r="AT959" i="1"/>
  <c r="AS959" i="1"/>
  <c r="AR959" i="1"/>
  <c r="AQ959" i="1"/>
  <c r="AP959" i="1"/>
  <c r="AO959" i="1"/>
  <c r="AN959" i="1"/>
  <c r="AM959" i="1"/>
  <c r="AL959" i="1"/>
  <c r="AK959" i="1"/>
  <c r="AF959" i="1"/>
  <c r="AE959" i="1"/>
  <c r="AD959" i="1"/>
  <c r="AC959" i="1"/>
  <c r="AB959" i="1"/>
  <c r="AA959" i="1"/>
  <c r="Z959" i="1"/>
  <c r="Y959" i="1"/>
  <c r="X959" i="1"/>
  <c r="W959" i="1"/>
  <c r="V959" i="1"/>
  <c r="U959" i="1"/>
  <c r="T959" i="1"/>
  <c r="S959" i="1"/>
  <c r="R959" i="1"/>
  <c r="Q959" i="1"/>
  <c r="P959" i="1"/>
  <c r="O959" i="1"/>
  <c r="N959" i="1"/>
  <c r="M959" i="1"/>
  <c r="L959" i="1"/>
  <c r="K959" i="1"/>
  <c r="J959" i="1"/>
  <c r="I959" i="1"/>
  <c r="BU958" i="1"/>
  <c r="BT958" i="1"/>
  <c r="BS958" i="1"/>
  <c r="BR958" i="1"/>
  <c r="BD958" i="1"/>
  <c r="BC958" i="1"/>
  <c r="AZ958" i="1"/>
  <c r="AX958" i="1"/>
  <c r="AV958" i="1"/>
  <c r="AT958" i="1"/>
  <c r="AS958" i="1"/>
  <c r="AR958" i="1"/>
  <c r="AQ958" i="1"/>
  <c r="AP958" i="1"/>
  <c r="AO958" i="1"/>
  <c r="AN958" i="1"/>
  <c r="AM958" i="1"/>
  <c r="AL958" i="1"/>
  <c r="AK958" i="1"/>
  <c r="AF958" i="1"/>
  <c r="AE958" i="1"/>
  <c r="AD958" i="1"/>
  <c r="AC958" i="1"/>
  <c r="AB958" i="1"/>
  <c r="AA958" i="1"/>
  <c r="Z958" i="1"/>
  <c r="Y958" i="1"/>
  <c r="X958" i="1"/>
  <c r="W958" i="1"/>
  <c r="V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BU957" i="1"/>
  <c r="BT957" i="1"/>
  <c r="BS957" i="1"/>
  <c r="BR957" i="1"/>
  <c r="BD957" i="1"/>
  <c r="BC957" i="1"/>
  <c r="AZ957" i="1"/>
  <c r="AX957" i="1"/>
  <c r="AV957" i="1"/>
  <c r="AT957" i="1"/>
  <c r="AS957" i="1"/>
  <c r="AR957" i="1"/>
  <c r="AQ957" i="1"/>
  <c r="AP957" i="1"/>
  <c r="AO957" i="1"/>
  <c r="AN957" i="1"/>
  <c r="AM957" i="1"/>
  <c r="AL957" i="1"/>
  <c r="AK957" i="1"/>
  <c r="AF957" i="1"/>
  <c r="AE957" i="1"/>
  <c r="AD957" i="1"/>
  <c r="AC957" i="1"/>
  <c r="AB957" i="1"/>
  <c r="AA957" i="1"/>
  <c r="Z957" i="1"/>
  <c r="Y957" i="1"/>
  <c r="X957" i="1"/>
  <c r="W957" i="1"/>
  <c r="V957" i="1"/>
  <c r="U957" i="1"/>
  <c r="T957" i="1"/>
  <c r="S957" i="1"/>
  <c r="R957" i="1"/>
  <c r="Q957" i="1"/>
  <c r="P957" i="1"/>
  <c r="O957" i="1"/>
  <c r="N957" i="1"/>
  <c r="M957" i="1"/>
  <c r="L957" i="1"/>
  <c r="K957" i="1"/>
  <c r="J957" i="1"/>
  <c r="I957" i="1"/>
  <c r="BU956" i="1"/>
  <c r="BT956" i="1"/>
  <c r="BS956" i="1"/>
  <c r="BR956" i="1"/>
  <c r="BD956" i="1"/>
  <c r="BC956" i="1"/>
  <c r="AZ956" i="1"/>
  <c r="AX956" i="1"/>
  <c r="AV956" i="1"/>
  <c r="AT956" i="1"/>
  <c r="AS956" i="1"/>
  <c r="AR956" i="1"/>
  <c r="AQ956" i="1"/>
  <c r="AP956" i="1"/>
  <c r="AO956" i="1"/>
  <c r="AN956" i="1"/>
  <c r="AM956" i="1"/>
  <c r="AL956" i="1"/>
  <c r="AK956" i="1"/>
  <c r="AF956" i="1"/>
  <c r="AE956" i="1"/>
  <c r="AD956" i="1"/>
  <c r="AC956" i="1"/>
  <c r="AB956" i="1"/>
  <c r="AA956" i="1"/>
  <c r="Z956" i="1"/>
  <c r="Y956" i="1"/>
  <c r="X956" i="1"/>
  <c r="W956" i="1"/>
  <c r="V956" i="1"/>
  <c r="U956" i="1"/>
  <c r="T956" i="1"/>
  <c r="BF956" i="1" s="1"/>
  <c r="S956" i="1"/>
  <c r="R956" i="1"/>
  <c r="Q956" i="1"/>
  <c r="P956" i="1"/>
  <c r="O956" i="1"/>
  <c r="N956" i="1"/>
  <c r="M956" i="1"/>
  <c r="L956" i="1"/>
  <c r="K956" i="1"/>
  <c r="J956" i="1"/>
  <c r="I956" i="1"/>
  <c r="BU955" i="1"/>
  <c r="BT955" i="1"/>
  <c r="BS955" i="1"/>
  <c r="BR955" i="1"/>
  <c r="BD955" i="1"/>
  <c r="BC955" i="1"/>
  <c r="AZ955" i="1"/>
  <c r="AX955" i="1"/>
  <c r="AV955" i="1"/>
  <c r="AT955" i="1"/>
  <c r="AS955" i="1"/>
  <c r="AR955" i="1"/>
  <c r="AQ955" i="1"/>
  <c r="AP955" i="1"/>
  <c r="AO955" i="1"/>
  <c r="AN955" i="1"/>
  <c r="AM955" i="1"/>
  <c r="AL955" i="1"/>
  <c r="AK955" i="1"/>
  <c r="AF955" i="1"/>
  <c r="AE955" i="1"/>
  <c r="AD955" i="1"/>
  <c r="AC955" i="1"/>
  <c r="AB955" i="1"/>
  <c r="AA955" i="1"/>
  <c r="Z955" i="1"/>
  <c r="Y955" i="1"/>
  <c r="X955" i="1"/>
  <c r="W955" i="1"/>
  <c r="V955" i="1"/>
  <c r="U955" i="1"/>
  <c r="T955" i="1"/>
  <c r="S955" i="1"/>
  <c r="R955" i="1"/>
  <c r="Q955" i="1"/>
  <c r="P955" i="1"/>
  <c r="O955" i="1"/>
  <c r="N955" i="1"/>
  <c r="M955" i="1"/>
  <c r="L955" i="1"/>
  <c r="K955" i="1"/>
  <c r="J955" i="1"/>
  <c r="I955" i="1"/>
  <c r="BU954" i="1"/>
  <c r="BT954" i="1"/>
  <c r="BS954" i="1"/>
  <c r="BR954" i="1"/>
  <c r="BD954" i="1"/>
  <c r="BC954" i="1"/>
  <c r="AZ954" i="1"/>
  <c r="AX954" i="1"/>
  <c r="AV954" i="1"/>
  <c r="AT954" i="1"/>
  <c r="AS954" i="1"/>
  <c r="AR954" i="1"/>
  <c r="AQ954" i="1"/>
  <c r="AP954" i="1"/>
  <c r="AO954" i="1"/>
  <c r="AN954" i="1"/>
  <c r="AM954" i="1"/>
  <c r="AL954" i="1"/>
  <c r="AK954" i="1"/>
  <c r="AF954" i="1"/>
  <c r="AE954" i="1"/>
  <c r="AD954" i="1"/>
  <c r="AC954" i="1"/>
  <c r="AB954" i="1"/>
  <c r="AA954" i="1"/>
  <c r="Z954" i="1"/>
  <c r="Y954" i="1"/>
  <c r="X954" i="1"/>
  <c r="W954" i="1"/>
  <c r="V954" i="1"/>
  <c r="U954" i="1"/>
  <c r="T954" i="1"/>
  <c r="S954" i="1"/>
  <c r="R954" i="1"/>
  <c r="Q954" i="1"/>
  <c r="P954" i="1"/>
  <c r="O954" i="1"/>
  <c r="N954" i="1"/>
  <c r="M954" i="1"/>
  <c r="L954" i="1"/>
  <c r="K954" i="1"/>
  <c r="J954" i="1"/>
  <c r="I954" i="1"/>
  <c r="BU953" i="1"/>
  <c r="BT953" i="1"/>
  <c r="BS953" i="1"/>
  <c r="BR953" i="1"/>
  <c r="BD953" i="1"/>
  <c r="BC953" i="1"/>
  <c r="AZ953" i="1"/>
  <c r="AX953" i="1"/>
  <c r="AV953" i="1"/>
  <c r="AT953" i="1"/>
  <c r="AS953" i="1"/>
  <c r="AR953" i="1"/>
  <c r="AQ953" i="1"/>
  <c r="AP953" i="1"/>
  <c r="AO953" i="1"/>
  <c r="AN953" i="1"/>
  <c r="AM953" i="1"/>
  <c r="AL953" i="1"/>
  <c r="AK953" i="1"/>
  <c r="AF953" i="1"/>
  <c r="AE953" i="1"/>
  <c r="AD953" i="1"/>
  <c r="AC953" i="1"/>
  <c r="AB953" i="1"/>
  <c r="AA953" i="1"/>
  <c r="Z953" i="1"/>
  <c r="Y953" i="1"/>
  <c r="X953" i="1"/>
  <c r="W953" i="1"/>
  <c r="V953" i="1"/>
  <c r="U953" i="1"/>
  <c r="T953" i="1"/>
  <c r="S953" i="1"/>
  <c r="R953" i="1"/>
  <c r="Q953" i="1"/>
  <c r="P953" i="1"/>
  <c r="O953" i="1"/>
  <c r="N953" i="1"/>
  <c r="M953" i="1"/>
  <c r="L953" i="1"/>
  <c r="K953" i="1"/>
  <c r="J953" i="1"/>
  <c r="I953" i="1"/>
  <c r="BU952" i="1"/>
  <c r="BN76" i="17" s="1"/>
  <c r="BT952" i="1"/>
  <c r="BM76" i="17" s="1"/>
  <c r="BS952" i="1"/>
  <c r="BL76" i="17" s="1"/>
  <c r="BR952" i="1"/>
  <c r="BK76" i="17" s="1"/>
  <c r="BD952" i="1"/>
  <c r="AW76" i="17" s="1"/>
  <c r="BC952" i="1"/>
  <c r="AV76" i="17" s="1"/>
  <c r="AZ952" i="1"/>
  <c r="AS76" i="17" s="1"/>
  <c r="AX952" i="1"/>
  <c r="AQ76" i="17" s="1"/>
  <c r="AV952" i="1"/>
  <c r="AO76" i="17" s="1"/>
  <c r="AT952" i="1"/>
  <c r="AS952" i="1"/>
  <c r="AR952" i="1"/>
  <c r="AK76" i="17" s="1"/>
  <c r="AQ952" i="1"/>
  <c r="AP952" i="1"/>
  <c r="AO952" i="1"/>
  <c r="AN952" i="1"/>
  <c r="AG76" i="17" s="1"/>
  <c r="AM952" i="1"/>
  <c r="AL952" i="1"/>
  <c r="AK952" i="1"/>
  <c r="AF952" i="1"/>
  <c r="Y76" i="17" s="1"/>
  <c r="AE952" i="1"/>
  <c r="AD952" i="1"/>
  <c r="AC952" i="1"/>
  <c r="AB952" i="1"/>
  <c r="U76" i="17" s="1"/>
  <c r="AA952" i="1"/>
  <c r="Z952" i="1"/>
  <c r="Y952" i="1"/>
  <c r="X952" i="1"/>
  <c r="Q76" i="17" s="1"/>
  <c r="W952" i="1"/>
  <c r="V952" i="1"/>
  <c r="U952" i="1"/>
  <c r="T952" i="1"/>
  <c r="M76" i="17" s="1"/>
  <c r="S952" i="1"/>
  <c r="R952" i="1"/>
  <c r="Q952" i="1"/>
  <c r="P952" i="1"/>
  <c r="I76" i="17" s="1"/>
  <c r="O952" i="1"/>
  <c r="N952" i="1"/>
  <c r="M952" i="1"/>
  <c r="L952" i="1"/>
  <c r="E76" i="17" s="1"/>
  <c r="K952" i="1"/>
  <c r="J952" i="1"/>
  <c r="I952" i="1"/>
  <c r="BU951" i="1"/>
  <c r="BT951" i="1"/>
  <c r="BS951" i="1"/>
  <c r="BR951" i="1"/>
  <c r="BD951" i="1"/>
  <c r="BC951" i="1"/>
  <c r="AZ951" i="1"/>
  <c r="AX951" i="1"/>
  <c r="AV951" i="1"/>
  <c r="AT951" i="1"/>
  <c r="AS951" i="1"/>
  <c r="AR951" i="1"/>
  <c r="AQ951" i="1"/>
  <c r="AP951" i="1"/>
  <c r="AO951" i="1"/>
  <c r="AN951" i="1"/>
  <c r="AM951" i="1"/>
  <c r="AL951" i="1"/>
  <c r="AK951" i="1"/>
  <c r="AF951" i="1"/>
  <c r="AE951" i="1"/>
  <c r="AD951" i="1"/>
  <c r="AC951" i="1"/>
  <c r="AB951" i="1"/>
  <c r="AA951" i="1"/>
  <c r="Z951" i="1"/>
  <c r="Y951" i="1"/>
  <c r="X951" i="1"/>
  <c r="W951" i="1"/>
  <c r="V951" i="1"/>
  <c r="U951" i="1"/>
  <c r="T951" i="1"/>
  <c r="S951" i="1"/>
  <c r="R951" i="1"/>
  <c r="Q951" i="1"/>
  <c r="P951" i="1"/>
  <c r="O951" i="1"/>
  <c r="N951" i="1"/>
  <c r="M951" i="1"/>
  <c r="L951" i="1"/>
  <c r="K951" i="1"/>
  <c r="J951" i="1"/>
  <c r="I951" i="1"/>
  <c r="BU950" i="1"/>
  <c r="BT950" i="1"/>
  <c r="BS950" i="1"/>
  <c r="BR950" i="1"/>
  <c r="BD950" i="1"/>
  <c r="BC950" i="1"/>
  <c r="AZ950" i="1"/>
  <c r="AX950" i="1"/>
  <c r="AV950" i="1"/>
  <c r="AT950" i="1"/>
  <c r="AS950" i="1"/>
  <c r="AR950" i="1"/>
  <c r="AQ950" i="1"/>
  <c r="AP950" i="1"/>
  <c r="AO950" i="1"/>
  <c r="AN950" i="1"/>
  <c r="AM950" i="1"/>
  <c r="AL950" i="1"/>
  <c r="AK950" i="1"/>
  <c r="AF950" i="1"/>
  <c r="AE950" i="1"/>
  <c r="AD950" i="1"/>
  <c r="AC950" i="1"/>
  <c r="AB950" i="1"/>
  <c r="AA950" i="1"/>
  <c r="Z950" i="1"/>
  <c r="Y950" i="1"/>
  <c r="X950" i="1"/>
  <c r="W950" i="1"/>
  <c r="V950" i="1"/>
  <c r="U950" i="1"/>
  <c r="T950" i="1"/>
  <c r="S950" i="1"/>
  <c r="R950" i="1"/>
  <c r="Q950" i="1"/>
  <c r="P950" i="1"/>
  <c r="O950" i="1"/>
  <c r="N950" i="1"/>
  <c r="M950" i="1"/>
  <c r="L950" i="1"/>
  <c r="K950" i="1"/>
  <c r="J950" i="1"/>
  <c r="I950" i="1"/>
  <c r="BU949" i="1"/>
  <c r="BT949" i="1"/>
  <c r="BS949" i="1"/>
  <c r="BR949" i="1"/>
  <c r="BD949" i="1"/>
  <c r="BC949" i="1"/>
  <c r="AZ949" i="1"/>
  <c r="AX949" i="1"/>
  <c r="AV949" i="1"/>
  <c r="AT949" i="1"/>
  <c r="AS949" i="1"/>
  <c r="AR949" i="1"/>
  <c r="AQ949" i="1"/>
  <c r="AP949" i="1"/>
  <c r="AO949" i="1"/>
  <c r="AN949" i="1"/>
  <c r="AM949" i="1"/>
  <c r="AL949" i="1"/>
  <c r="AK949" i="1"/>
  <c r="AF949" i="1"/>
  <c r="AE949" i="1"/>
  <c r="AD949" i="1"/>
  <c r="AC949" i="1"/>
  <c r="AB949" i="1"/>
  <c r="AA949" i="1"/>
  <c r="Z949" i="1"/>
  <c r="Y949" i="1"/>
  <c r="X949" i="1"/>
  <c r="W949" i="1"/>
  <c r="V949" i="1"/>
  <c r="U949" i="1"/>
  <c r="T949" i="1"/>
  <c r="S949" i="1"/>
  <c r="R949" i="1"/>
  <c r="Q949" i="1"/>
  <c r="P949" i="1"/>
  <c r="O949" i="1"/>
  <c r="N949" i="1"/>
  <c r="M949" i="1"/>
  <c r="L949" i="1"/>
  <c r="K949" i="1"/>
  <c r="J949" i="1"/>
  <c r="I949" i="1"/>
  <c r="BU948" i="1"/>
  <c r="BT948" i="1"/>
  <c r="BS948" i="1"/>
  <c r="BR948" i="1"/>
  <c r="BD948" i="1"/>
  <c r="BC948" i="1"/>
  <c r="AZ948" i="1"/>
  <c r="AX948" i="1"/>
  <c r="AV948" i="1"/>
  <c r="AT948" i="1"/>
  <c r="AS948" i="1"/>
  <c r="AR948" i="1"/>
  <c r="AQ948" i="1"/>
  <c r="AP948" i="1"/>
  <c r="AO948" i="1"/>
  <c r="AN948" i="1"/>
  <c r="AM948" i="1"/>
  <c r="AL948" i="1"/>
  <c r="AK948" i="1"/>
  <c r="AF948" i="1"/>
  <c r="AE948" i="1"/>
  <c r="AD948" i="1"/>
  <c r="AC948" i="1"/>
  <c r="AB948" i="1"/>
  <c r="AA948" i="1"/>
  <c r="Z948" i="1"/>
  <c r="Y948" i="1"/>
  <c r="X948" i="1"/>
  <c r="W948" i="1"/>
  <c r="V948" i="1"/>
  <c r="U948" i="1"/>
  <c r="T948" i="1"/>
  <c r="BF948" i="1" s="1"/>
  <c r="S948" i="1"/>
  <c r="R948" i="1"/>
  <c r="Q948" i="1"/>
  <c r="P948" i="1"/>
  <c r="O948" i="1"/>
  <c r="N948" i="1"/>
  <c r="M948" i="1"/>
  <c r="L948" i="1"/>
  <c r="K948" i="1"/>
  <c r="J948" i="1"/>
  <c r="I948" i="1"/>
  <c r="BU947" i="1"/>
  <c r="BT947" i="1"/>
  <c r="BS947" i="1"/>
  <c r="BR947" i="1"/>
  <c r="BD947" i="1"/>
  <c r="BC947" i="1"/>
  <c r="AZ947" i="1"/>
  <c r="AX947" i="1"/>
  <c r="AV947" i="1"/>
  <c r="AT947" i="1"/>
  <c r="AS947" i="1"/>
  <c r="AR947" i="1"/>
  <c r="AQ947" i="1"/>
  <c r="AP947" i="1"/>
  <c r="AO947" i="1"/>
  <c r="AN947" i="1"/>
  <c r="AM947" i="1"/>
  <c r="AL947" i="1"/>
  <c r="AK947" i="1"/>
  <c r="AF947" i="1"/>
  <c r="AE947" i="1"/>
  <c r="AD947" i="1"/>
  <c r="AC947" i="1"/>
  <c r="AB947" i="1"/>
  <c r="AA947" i="1"/>
  <c r="Z947" i="1"/>
  <c r="Y947" i="1"/>
  <c r="X947" i="1"/>
  <c r="W947" i="1"/>
  <c r="V947" i="1"/>
  <c r="U947" i="1"/>
  <c r="T947" i="1"/>
  <c r="BF947" i="1" s="1"/>
  <c r="S947" i="1"/>
  <c r="R947" i="1"/>
  <c r="Q947" i="1"/>
  <c r="P947" i="1"/>
  <c r="O947" i="1"/>
  <c r="N947" i="1"/>
  <c r="M947" i="1"/>
  <c r="L947" i="1"/>
  <c r="K947" i="1"/>
  <c r="J947" i="1"/>
  <c r="I947" i="1"/>
  <c r="BU946" i="1"/>
  <c r="BT946" i="1"/>
  <c r="BS946" i="1"/>
  <c r="BR946" i="1"/>
  <c r="BD946" i="1"/>
  <c r="BC946" i="1"/>
  <c r="AZ946" i="1"/>
  <c r="AX946" i="1"/>
  <c r="AV946" i="1"/>
  <c r="AT946" i="1"/>
  <c r="AS946" i="1"/>
  <c r="AR946" i="1"/>
  <c r="AQ946" i="1"/>
  <c r="AP946" i="1"/>
  <c r="AO946" i="1"/>
  <c r="AN946" i="1"/>
  <c r="AM946" i="1"/>
  <c r="AL946" i="1"/>
  <c r="AK946" i="1"/>
  <c r="AF946" i="1"/>
  <c r="AE946" i="1"/>
  <c r="AD946" i="1"/>
  <c r="AC946" i="1"/>
  <c r="AB946" i="1"/>
  <c r="AA946" i="1"/>
  <c r="Z946" i="1"/>
  <c r="Y946" i="1"/>
  <c r="X946" i="1"/>
  <c r="W946" i="1"/>
  <c r="V946" i="1"/>
  <c r="U946" i="1"/>
  <c r="T946" i="1"/>
  <c r="S946" i="1"/>
  <c r="R946" i="1"/>
  <c r="Q946" i="1"/>
  <c r="P946" i="1"/>
  <c r="O946" i="1"/>
  <c r="N946" i="1"/>
  <c r="M946" i="1"/>
  <c r="L946" i="1"/>
  <c r="K946" i="1"/>
  <c r="J946" i="1"/>
  <c r="I946" i="1"/>
  <c r="BU945" i="1"/>
  <c r="BT945" i="1"/>
  <c r="BS945" i="1"/>
  <c r="BR945" i="1"/>
  <c r="BD945" i="1"/>
  <c r="BC945" i="1"/>
  <c r="AZ945" i="1"/>
  <c r="AX945" i="1"/>
  <c r="AV945" i="1"/>
  <c r="AT945" i="1"/>
  <c r="AS945" i="1"/>
  <c r="AR945" i="1"/>
  <c r="AQ945" i="1"/>
  <c r="AP945" i="1"/>
  <c r="AO945" i="1"/>
  <c r="AN945" i="1"/>
  <c r="AM945" i="1"/>
  <c r="AL945" i="1"/>
  <c r="AK945" i="1"/>
  <c r="AF945" i="1"/>
  <c r="AE945" i="1"/>
  <c r="AD945" i="1"/>
  <c r="AC945" i="1"/>
  <c r="AB945" i="1"/>
  <c r="AA945" i="1"/>
  <c r="Z945" i="1"/>
  <c r="Y945" i="1"/>
  <c r="X945" i="1"/>
  <c r="W945" i="1"/>
  <c r="V945" i="1"/>
  <c r="U945" i="1"/>
  <c r="T945" i="1"/>
  <c r="S945" i="1"/>
  <c r="R945" i="1"/>
  <c r="Q945" i="1"/>
  <c r="P945" i="1"/>
  <c r="O945" i="1"/>
  <c r="N945" i="1"/>
  <c r="M945" i="1"/>
  <c r="L945" i="1"/>
  <c r="K945" i="1"/>
  <c r="J945" i="1"/>
  <c r="I945" i="1"/>
  <c r="BU944" i="1"/>
  <c r="BN75" i="17" s="1"/>
  <c r="BT944" i="1"/>
  <c r="BM75" i="17" s="1"/>
  <c r="BS944" i="1"/>
  <c r="BL75" i="17" s="1"/>
  <c r="BR944" i="1"/>
  <c r="BK75" i="17" s="1"/>
  <c r="BD944" i="1"/>
  <c r="AW75" i="17" s="1"/>
  <c r="BC944" i="1"/>
  <c r="AV75" i="17" s="1"/>
  <c r="AZ944" i="1"/>
  <c r="AS75" i="17" s="1"/>
  <c r="AX944" i="1"/>
  <c r="AQ75" i="17" s="1"/>
  <c r="AV944" i="1"/>
  <c r="AO75" i="17" s="1"/>
  <c r="AT944" i="1"/>
  <c r="AS944" i="1"/>
  <c r="AL75" i="17" s="1"/>
  <c r="AR944" i="1"/>
  <c r="AK75" i="17" s="1"/>
  <c r="AQ944" i="1"/>
  <c r="AP944" i="1"/>
  <c r="AO944" i="1"/>
  <c r="AH75" i="17" s="1"/>
  <c r="AN944" i="1"/>
  <c r="AG75" i="17" s="1"/>
  <c r="AM944" i="1"/>
  <c r="AL944" i="1"/>
  <c r="AK944" i="1"/>
  <c r="AF944" i="1"/>
  <c r="Y75" i="17" s="1"/>
  <c r="AE944" i="1"/>
  <c r="AD944" i="1"/>
  <c r="AC944" i="1"/>
  <c r="V75" i="17" s="1"/>
  <c r="AB944" i="1"/>
  <c r="U75" i="17" s="1"/>
  <c r="AA944" i="1"/>
  <c r="Z944" i="1"/>
  <c r="Y944" i="1"/>
  <c r="X944" i="1"/>
  <c r="Q75" i="17" s="1"/>
  <c r="W944" i="1"/>
  <c r="V944" i="1"/>
  <c r="U944" i="1"/>
  <c r="N75" i="17" s="1"/>
  <c r="T944" i="1"/>
  <c r="M75" i="17" s="1"/>
  <c r="S944" i="1"/>
  <c r="R944" i="1"/>
  <c r="Q944" i="1"/>
  <c r="J75" i="17" s="1"/>
  <c r="P944" i="1"/>
  <c r="I75" i="17" s="1"/>
  <c r="O944" i="1"/>
  <c r="N944" i="1"/>
  <c r="M944" i="1"/>
  <c r="L944" i="1"/>
  <c r="E75" i="17" s="1"/>
  <c r="K944" i="1"/>
  <c r="J944" i="1"/>
  <c r="I944" i="1"/>
  <c r="BU943" i="1"/>
  <c r="BT943" i="1"/>
  <c r="BS943" i="1"/>
  <c r="BR943" i="1"/>
  <c r="BD943" i="1"/>
  <c r="BC943" i="1"/>
  <c r="AZ943" i="1"/>
  <c r="AX943" i="1"/>
  <c r="AV943" i="1"/>
  <c r="AT943" i="1"/>
  <c r="AS943" i="1"/>
  <c r="AR943" i="1"/>
  <c r="AQ943" i="1"/>
  <c r="AP943" i="1"/>
  <c r="AO943" i="1"/>
  <c r="AN943" i="1"/>
  <c r="AM943" i="1"/>
  <c r="AL943" i="1"/>
  <c r="AK943" i="1"/>
  <c r="AF943" i="1"/>
  <c r="AE943" i="1"/>
  <c r="AD943" i="1"/>
  <c r="AC943" i="1"/>
  <c r="AB943" i="1"/>
  <c r="AA943" i="1"/>
  <c r="Z943" i="1"/>
  <c r="Y943" i="1"/>
  <c r="X943" i="1"/>
  <c r="W943" i="1"/>
  <c r="V943" i="1"/>
  <c r="U943" i="1"/>
  <c r="T943" i="1"/>
  <c r="S943" i="1"/>
  <c r="R943" i="1"/>
  <c r="Q943" i="1"/>
  <c r="P943" i="1"/>
  <c r="O943" i="1"/>
  <c r="N943" i="1"/>
  <c r="M943" i="1"/>
  <c r="L943" i="1"/>
  <c r="K943" i="1"/>
  <c r="J943" i="1"/>
  <c r="I943" i="1"/>
  <c r="BU942" i="1"/>
  <c r="BT942" i="1"/>
  <c r="BS942" i="1"/>
  <c r="BR942" i="1"/>
  <c r="BD942" i="1"/>
  <c r="BC942" i="1"/>
  <c r="AZ942" i="1"/>
  <c r="AX942" i="1"/>
  <c r="AV942" i="1"/>
  <c r="AT942" i="1"/>
  <c r="AS942" i="1"/>
  <c r="AR942" i="1"/>
  <c r="AQ942" i="1"/>
  <c r="AP942" i="1"/>
  <c r="AO942" i="1"/>
  <c r="AN942" i="1"/>
  <c r="AM942" i="1"/>
  <c r="AL942" i="1"/>
  <c r="AK942" i="1"/>
  <c r="AF942" i="1"/>
  <c r="AE942" i="1"/>
  <c r="AD942" i="1"/>
  <c r="AC942" i="1"/>
  <c r="AB942" i="1"/>
  <c r="AA942" i="1"/>
  <c r="Z942" i="1"/>
  <c r="Y942" i="1"/>
  <c r="X942" i="1"/>
  <c r="W942" i="1"/>
  <c r="V942" i="1"/>
  <c r="U942" i="1"/>
  <c r="T942" i="1"/>
  <c r="S942" i="1"/>
  <c r="R942" i="1"/>
  <c r="Q942" i="1"/>
  <c r="P942" i="1"/>
  <c r="O942" i="1"/>
  <c r="N942" i="1"/>
  <c r="M942" i="1"/>
  <c r="L942" i="1"/>
  <c r="K942" i="1"/>
  <c r="J942" i="1"/>
  <c r="I942" i="1"/>
  <c r="BU941" i="1"/>
  <c r="BT941" i="1"/>
  <c r="BS941" i="1"/>
  <c r="BR941" i="1"/>
  <c r="BD941" i="1"/>
  <c r="BC941" i="1"/>
  <c r="AZ941" i="1"/>
  <c r="AX941" i="1"/>
  <c r="AV941" i="1"/>
  <c r="AT941" i="1"/>
  <c r="AS941" i="1"/>
  <c r="AR941" i="1"/>
  <c r="AQ941" i="1"/>
  <c r="AP941" i="1"/>
  <c r="AO941" i="1"/>
  <c r="AN941" i="1"/>
  <c r="AM941" i="1"/>
  <c r="AL941" i="1"/>
  <c r="AK941" i="1"/>
  <c r="AF941" i="1"/>
  <c r="AE941" i="1"/>
  <c r="AD941" i="1"/>
  <c r="AC941" i="1"/>
  <c r="AB941" i="1"/>
  <c r="AA941" i="1"/>
  <c r="Z941" i="1"/>
  <c r="Y941" i="1"/>
  <c r="X941" i="1"/>
  <c r="W941" i="1"/>
  <c r="V941" i="1"/>
  <c r="U941" i="1"/>
  <c r="T941" i="1"/>
  <c r="S941" i="1"/>
  <c r="R941" i="1"/>
  <c r="Q941" i="1"/>
  <c r="P941" i="1"/>
  <c r="O941" i="1"/>
  <c r="N941" i="1"/>
  <c r="M941" i="1"/>
  <c r="L941" i="1"/>
  <c r="K941" i="1"/>
  <c r="J941" i="1"/>
  <c r="I941" i="1"/>
  <c r="BU940" i="1"/>
  <c r="BT940" i="1"/>
  <c r="BS940" i="1"/>
  <c r="BR940" i="1"/>
  <c r="BD940" i="1"/>
  <c r="BC940" i="1"/>
  <c r="AZ940" i="1"/>
  <c r="AX940" i="1"/>
  <c r="AV940" i="1"/>
  <c r="AT940" i="1"/>
  <c r="AS940" i="1"/>
  <c r="AR940" i="1"/>
  <c r="AQ940" i="1"/>
  <c r="AP940" i="1"/>
  <c r="AO940" i="1"/>
  <c r="AN940" i="1"/>
  <c r="AM940" i="1"/>
  <c r="AL940" i="1"/>
  <c r="AK940" i="1"/>
  <c r="AF940" i="1"/>
  <c r="AE940" i="1"/>
  <c r="AD940" i="1"/>
  <c r="AC940" i="1"/>
  <c r="AB940" i="1"/>
  <c r="AA940" i="1"/>
  <c r="Z940" i="1"/>
  <c r="Y940" i="1"/>
  <c r="X940" i="1"/>
  <c r="W940" i="1"/>
  <c r="V940" i="1"/>
  <c r="U940" i="1"/>
  <c r="T940" i="1"/>
  <c r="BF940" i="1" s="1"/>
  <c r="S940" i="1"/>
  <c r="R940" i="1"/>
  <c r="Q940" i="1"/>
  <c r="P940" i="1"/>
  <c r="O940" i="1"/>
  <c r="N940" i="1"/>
  <c r="M940" i="1"/>
  <c r="L940" i="1"/>
  <c r="K940" i="1"/>
  <c r="J940" i="1"/>
  <c r="I940" i="1"/>
  <c r="BU939" i="1"/>
  <c r="BT939" i="1"/>
  <c r="BS939" i="1"/>
  <c r="BR939" i="1"/>
  <c r="BD939" i="1"/>
  <c r="BC939" i="1"/>
  <c r="AZ939" i="1"/>
  <c r="AX939" i="1"/>
  <c r="AV939" i="1"/>
  <c r="AT939" i="1"/>
  <c r="AS939" i="1"/>
  <c r="AR939" i="1"/>
  <c r="AQ939" i="1"/>
  <c r="AP939" i="1"/>
  <c r="AO939" i="1"/>
  <c r="AN939" i="1"/>
  <c r="AM939" i="1"/>
  <c r="AL939" i="1"/>
  <c r="AK939" i="1"/>
  <c r="AF939" i="1"/>
  <c r="AE939" i="1"/>
  <c r="AD939" i="1"/>
  <c r="AC939" i="1"/>
  <c r="AB939" i="1"/>
  <c r="AA939" i="1"/>
  <c r="Z939" i="1"/>
  <c r="Y939" i="1"/>
  <c r="X939" i="1"/>
  <c r="W939" i="1"/>
  <c r="V939" i="1"/>
  <c r="U939" i="1"/>
  <c r="T939" i="1"/>
  <c r="S939" i="1"/>
  <c r="R939" i="1"/>
  <c r="Q939" i="1"/>
  <c r="P939" i="1"/>
  <c r="O939" i="1"/>
  <c r="N939" i="1"/>
  <c r="M939" i="1"/>
  <c r="L939" i="1"/>
  <c r="K939" i="1"/>
  <c r="J939" i="1"/>
  <c r="I939" i="1"/>
  <c r="BU938" i="1"/>
  <c r="BT938" i="1"/>
  <c r="BS938" i="1"/>
  <c r="BR938" i="1"/>
  <c r="BD938" i="1"/>
  <c r="BC938" i="1"/>
  <c r="AZ938" i="1"/>
  <c r="AX938" i="1"/>
  <c r="AV938" i="1"/>
  <c r="AT938" i="1"/>
  <c r="AS938" i="1"/>
  <c r="AR938" i="1"/>
  <c r="AQ938" i="1"/>
  <c r="AP938" i="1"/>
  <c r="AO938" i="1"/>
  <c r="AN938" i="1"/>
  <c r="AM938" i="1"/>
  <c r="AL938" i="1"/>
  <c r="AK938" i="1"/>
  <c r="AF938" i="1"/>
  <c r="AE938" i="1"/>
  <c r="AD938" i="1"/>
  <c r="AC938" i="1"/>
  <c r="AB938" i="1"/>
  <c r="AA938" i="1"/>
  <c r="Z938" i="1"/>
  <c r="Y938" i="1"/>
  <c r="X938" i="1"/>
  <c r="W938" i="1"/>
  <c r="V938" i="1"/>
  <c r="U938" i="1"/>
  <c r="T938" i="1"/>
  <c r="S938" i="1"/>
  <c r="R938" i="1"/>
  <c r="Q938" i="1"/>
  <c r="P938" i="1"/>
  <c r="O938" i="1"/>
  <c r="N938" i="1"/>
  <c r="M938" i="1"/>
  <c r="L938" i="1"/>
  <c r="K938" i="1"/>
  <c r="J938" i="1"/>
  <c r="I938" i="1"/>
  <c r="BU937" i="1"/>
  <c r="BT937" i="1"/>
  <c r="BS937" i="1"/>
  <c r="BR937" i="1"/>
  <c r="BD937" i="1"/>
  <c r="BC937" i="1"/>
  <c r="AZ937" i="1"/>
  <c r="AX937" i="1"/>
  <c r="AV937" i="1"/>
  <c r="AT937" i="1"/>
  <c r="AS937" i="1"/>
  <c r="AR937" i="1"/>
  <c r="AQ937" i="1"/>
  <c r="AP937" i="1"/>
  <c r="AO937" i="1"/>
  <c r="AN937" i="1"/>
  <c r="AM937" i="1"/>
  <c r="AL937" i="1"/>
  <c r="AK937" i="1"/>
  <c r="AF937" i="1"/>
  <c r="AE937" i="1"/>
  <c r="AD937" i="1"/>
  <c r="AC937" i="1"/>
  <c r="AB937" i="1"/>
  <c r="AA937" i="1"/>
  <c r="Z937" i="1"/>
  <c r="Y937" i="1"/>
  <c r="X937" i="1"/>
  <c r="W937" i="1"/>
  <c r="V937" i="1"/>
  <c r="U937" i="1"/>
  <c r="T937" i="1"/>
  <c r="S937" i="1"/>
  <c r="R937" i="1"/>
  <c r="Q937" i="1"/>
  <c r="P937" i="1"/>
  <c r="O937" i="1"/>
  <c r="N937" i="1"/>
  <c r="M937" i="1"/>
  <c r="L937" i="1"/>
  <c r="K937" i="1"/>
  <c r="J937" i="1"/>
  <c r="I937" i="1"/>
  <c r="BU936" i="1"/>
  <c r="BN74" i="17" s="1"/>
  <c r="BT936" i="1"/>
  <c r="BM74" i="17" s="1"/>
  <c r="BS936" i="1"/>
  <c r="BL74" i="17" s="1"/>
  <c r="BR936" i="1"/>
  <c r="BK74" i="17" s="1"/>
  <c r="BD936" i="1"/>
  <c r="AW74" i="17" s="1"/>
  <c r="BC936" i="1"/>
  <c r="AV74" i="17" s="1"/>
  <c r="AZ936" i="1"/>
  <c r="AS74" i="17" s="1"/>
  <c r="AX936" i="1"/>
  <c r="AQ74" i="17" s="1"/>
  <c r="AV936" i="1"/>
  <c r="AO74" i="17" s="1"/>
  <c r="AT936" i="1"/>
  <c r="AS936" i="1"/>
  <c r="AL74" i="17" s="1"/>
  <c r="AR936" i="1"/>
  <c r="AK74" i="17" s="1"/>
  <c r="AQ936" i="1"/>
  <c r="AP936" i="1"/>
  <c r="AO936" i="1"/>
  <c r="AH74" i="17" s="1"/>
  <c r="AN936" i="1"/>
  <c r="AG74" i="17" s="1"/>
  <c r="AM936" i="1"/>
  <c r="AL936" i="1"/>
  <c r="AK936" i="1"/>
  <c r="AF936" i="1"/>
  <c r="Y74" i="17" s="1"/>
  <c r="AE936" i="1"/>
  <c r="AD936" i="1"/>
  <c r="AC936" i="1"/>
  <c r="V74" i="17" s="1"/>
  <c r="AB936" i="1"/>
  <c r="U74" i="17" s="1"/>
  <c r="AA936" i="1"/>
  <c r="Z936" i="1"/>
  <c r="Y936" i="1"/>
  <c r="X936" i="1"/>
  <c r="Q74" i="17" s="1"/>
  <c r="W936" i="1"/>
  <c r="V936" i="1"/>
  <c r="U936" i="1"/>
  <c r="T936" i="1"/>
  <c r="M74" i="17" s="1"/>
  <c r="S936" i="1"/>
  <c r="R936" i="1"/>
  <c r="Q936" i="1"/>
  <c r="J74" i="17" s="1"/>
  <c r="P936" i="1"/>
  <c r="I74" i="17" s="1"/>
  <c r="O936" i="1"/>
  <c r="N936" i="1"/>
  <c r="M936" i="1"/>
  <c r="L936" i="1"/>
  <c r="E74" i="17" s="1"/>
  <c r="K936" i="1"/>
  <c r="J936" i="1"/>
  <c r="I936" i="1"/>
  <c r="BU935" i="1"/>
  <c r="BT935" i="1"/>
  <c r="BS935" i="1"/>
  <c r="BR935" i="1"/>
  <c r="BD935" i="1"/>
  <c r="BC935" i="1"/>
  <c r="AZ935" i="1"/>
  <c r="AX935" i="1"/>
  <c r="AV935" i="1"/>
  <c r="AT935" i="1"/>
  <c r="AS935" i="1"/>
  <c r="AR935" i="1"/>
  <c r="AQ935" i="1"/>
  <c r="AP935" i="1"/>
  <c r="AO935" i="1"/>
  <c r="AN935" i="1"/>
  <c r="AM935" i="1"/>
  <c r="AL935" i="1"/>
  <c r="AK935" i="1"/>
  <c r="AF935" i="1"/>
  <c r="AE935" i="1"/>
  <c r="AD935" i="1"/>
  <c r="AC935" i="1"/>
  <c r="AB935" i="1"/>
  <c r="AA935" i="1"/>
  <c r="Z935" i="1"/>
  <c r="Y935" i="1"/>
  <c r="X935" i="1"/>
  <c r="W935" i="1"/>
  <c r="V935" i="1"/>
  <c r="U935" i="1"/>
  <c r="T935" i="1"/>
  <c r="BF935" i="1" s="1"/>
  <c r="S935" i="1"/>
  <c r="R935" i="1"/>
  <c r="Q935" i="1"/>
  <c r="P935" i="1"/>
  <c r="O935" i="1"/>
  <c r="N935" i="1"/>
  <c r="M935" i="1"/>
  <c r="L935" i="1"/>
  <c r="K935" i="1"/>
  <c r="J935" i="1"/>
  <c r="I935" i="1"/>
  <c r="BU934" i="1"/>
  <c r="BT934" i="1"/>
  <c r="BS934" i="1"/>
  <c r="BR934" i="1"/>
  <c r="BD934" i="1"/>
  <c r="BC934" i="1"/>
  <c r="AZ934" i="1"/>
  <c r="AX934" i="1"/>
  <c r="AV934" i="1"/>
  <c r="AT934" i="1"/>
  <c r="AS934" i="1"/>
  <c r="AR934" i="1"/>
  <c r="AQ934" i="1"/>
  <c r="AP934" i="1"/>
  <c r="AO934" i="1"/>
  <c r="AN934" i="1"/>
  <c r="AM934" i="1"/>
  <c r="AL934" i="1"/>
  <c r="AK934" i="1"/>
  <c r="AF934" i="1"/>
  <c r="AE934" i="1"/>
  <c r="AD934" i="1"/>
  <c r="AC934" i="1"/>
  <c r="AB934" i="1"/>
  <c r="AA934" i="1"/>
  <c r="Z934" i="1"/>
  <c r="Y934" i="1"/>
  <c r="X934" i="1"/>
  <c r="W934" i="1"/>
  <c r="V934" i="1"/>
  <c r="U934" i="1"/>
  <c r="T934" i="1"/>
  <c r="S934" i="1"/>
  <c r="R934" i="1"/>
  <c r="Q934" i="1"/>
  <c r="P934" i="1"/>
  <c r="O934" i="1"/>
  <c r="N934" i="1"/>
  <c r="M934" i="1"/>
  <c r="L934" i="1"/>
  <c r="K934" i="1"/>
  <c r="J934" i="1"/>
  <c r="I934" i="1"/>
  <c r="BU933" i="1"/>
  <c r="BT933" i="1"/>
  <c r="BS933" i="1"/>
  <c r="BR933" i="1"/>
  <c r="BD933" i="1"/>
  <c r="BC933" i="1"/>
  <c r="AZ933" i="1"/>
  <c r="AX933" i="1"/>
  <c r="AV933" i="1"/>
  <c r="AT933" i="1"/>
  <c r="AS933" i="1"/>
  <c r="AR933" i="1"/>
  <c r="AQ933" i="1"/>
  <c r="AP933" i="1"/>
  <c r="AO933" i="1"/>
  <c r="AN933" i="1"/>
  <c r="AM933" i="1"/>
  <c r="AL933" i="1"/>
  <c r="AK933" i="1"/>
  <c r="AF933" i="1"/>
  <c r="AE933" i="1"/>
  <c r="AD933" i="1"/>
  <c r="AC933" i="1"/>
  <c r="AB933" i="1"/>
  <c r="AA933" i="1"/>
  <c r="Z933" i="1"/>
  <c r="Y933" i="1"/>
  <c r="X933" i="1"/>
  <c r="W933" i="1"/>
  <c r="V933" i="1"/>
  <c r="U933" i="1"/>
  <c r="T933" i="1"/>
  <c r="S933" i="1"/>
  <c r="R933" i="1"/>
  <c r="Q933" i="1"/>
  <c r="P933" i="1"/>
  <c r="O933" i="1"/>
  <c r="N933" i="1"/>
  <c r="M933" i="1"/>
  <c r="L933" i="1"/>
  <c r="K933" i="1"/>
  <c r="J933" i="1"/>
  <c r="I933" i="1"/>
  <c r="BU932" i="1"/>
  <c r="BT932" i="1"/>
  <c r="BS932" i="1"/>
  <c r="BR932" i="1"/>
  <c r="BD932" i="1"/>
  <c r="BC932" i="1"/>
  <c r="AZ932" i="1"/>
  <c r="AX932" i="1"/>
  <c r="AV932" i="1"/>
  <c r="AT932" i="1"/>
  <c r="AS932" i="1"/>
  <c r="AR932" i="1"/>
  <c r="AQ932" i="1"/>
  <c r="AP932" i="1"/>
  <c r="AO932" i="1"/>
  <c r="AN932" i="1"/>
  <c r="AM932" i="1"/>
  <c r="AL932" i="1"/>
  <c r="AK932" i="1"/>
  <c r="AF932" i="1"/>
  <c r="AE932" i="1"/>
  <c r="AD932" i="1"/>
  <c r="AC932" i="1"/>
  <c r="AB932" i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BU931" i="1"/>
  <c r="BT931" i="1"/>
  <c r="BS931" i="1"/>
  <c r="BR931" i="1"/>
  <c r="BD931" i="1"/>
  <c r="BC931" i="1"/>
  <c r="AZ931" i="1"/>
  <c r="AX931" i="1"/>
  <c r="AV931" i="1"/>
  <c r="AT931" i="1"/>
  <c r="AS931" i="1"/>
  <c r="AR931" i="1"/>
  <c r="AQ931" i="1"/>
  <c r="AP931" i="1"/>
  <c r="AO931" i="1"/>
  <c r="AN931" i="1"/>
  <c r="AM931" i="1"/>
  <c r="AL931" i="1"/>
  <c r="AK931" i="1"/>
  <c r="AF931" i="1"/>
  <c r="AE931" i="1"/>
  <c r="AD931" i="1"/>
  <c r="AC931" i="1"/>
  <c r="AB931" i="1"/>
  <c r="AA931" i="1"/>
  <c r="Z931" i="1"/>
  <c r="Y931" i="1"/>
  <c r="X931" i="1"/>
  <c r="W931" i="1"/>
  <c r="V931" i="1"/>
  <c r="U931" i="1"/>
  <c r="T931" i="1"/>
  <c r="BF931" i="1" s="1"/>
  <c r="S931" i="1"/>
  <c r="R931" i="1"/>
  <c r="Q931" i="1"/>
  <c r="P931" i="1"/>
  <c r="O931" i="1"/>
  <c r="N931" i="1"/>
  <c r="M931" i="1"/>
  <c r="L931" i="1"/>
  <c r="K931" i="1"/>
  <c r="J931" i="1"/>
  <c r="I931" i="1"/>
  <c r="BU930" i="1"/>
  <c r="BN73" i="17" s="1"/>
  <c r="BT930" i="1"/>
  <c r="BM73" i="17" s="1"/>
  <c r="BS930" i="1"/>
  <c r="BL73" i="17" s="1"/>
  <c r="BR930" i="1"/>
  <c r="BK73" i="17" s="1"/>
  <c r="BD930" i="1"/>
  <c r="AW73" i="17" s="1"/>
  <c r="BC930" i="1"/>
  <c r="AV73" i="17" s="1"/>
  <c r="AZ930" i="1"/>
  <c r="AS73" i="17" s="1"/>
  <c r="AX930" i="1"/>
  <c r="AQ73" i="17" s="1"/>
  <c r="AV930" i="1"/>
  <c r="AO73" i="17" s="1"/>
  <c r="AT930" i="1"/>
  <c r="AS930" i="1"/>
  <c r="AR930" i="1"/>
  <c r="AQ930" i="1"/>
  <c r="AJ73" i="17" s="1"/>
  <c r="AP930" i="1"/>
  <c r="AO930" i="1"/>
  <c r="AN930" i="1"/>
  <c r="AM930" i="1"/>
  <c r="AF73" i="17" s="1"/>
  <c r="AL930" i="1"/>
  <c r="AK930" i="1"/>
  <c r="AF930" i="1"/>
  <c r="AE930" i="1"/>
  <c r="X73" i="17" s="1"/>
  <c r="AD930" i="1"/>
  <c r="W73" i="17" s="1"/>
  <c r="AC930" i="1"/>
  <c r="AB930" i="1"/>
  <c r="AA930" i="1"/>
  <c r="T73" i="17" s="1"/>
  <c r="Z930" i="1"/>
  <c r="Y930" i="1"/>
  <c r="X930" i="1"/>
  <c r="W930" i="1"/>
  <c r="V930" i="1"/>
  <c r="O73" i="17" s="1"/>
  <c r="U930" i="1"/>
  <c r="T930" i="1"/>
  <c r="S930" i="1"/>
  <c r="L73" i="17" s="1"/>
  <c r="R930" i="1"/>
  <c r="K73" i="17" s="1"/>
  <c r="Q930" i="1"/>
  <c r="P930" i="1"/>
  <c r="O930" i="1"/>
  <c r="H73" i="17" s="1"/>
  <c r="N930" i="1"/>
  <c r="M930" i="1"/>
  <c r="L930" i="1"/>
  <c r="K930" i="1"/>
  <c r="J930" i="1"/>
  <c r="C73" i="17" s="1"/>
  <c r="I930" i="1"/>
  <c r="BU929" i="1"/>
  <c r="BT929" i="1"/>
  <c r="BS929" i="1"/>
  <c r="BR929" i="1"/>
  <c r="BD929" i="1"/>
  <c r="BC929" i="1"/>
  <c r="AZ929" i="1"/>
  <c r="AX929" i="1"/>
  <c r="AV929" i="1"/>
  <c r="AT929" i="1"/>
  <c r="AS929" i="1"/>
  <c r="AR929" i="1"/>
  <c r="AQ929" i="1"/>
  <c r="AP929" i="1"/>
  <c r="AO929" i="1"/>
  <c r="AN929" i="1"/>
  <c r="AM929" i="1"/>
  <c r="AL929" i="1"/>
  <c r="AK929" i="1"/>
  <c r="AF929" i="1"/>
  <c r="AE929" i="1"/>
  <c r="AD929" i="1"/>
  <c r="AC929" i="1"/>
  <c r="AB929" i="1"/>
  <c r="AA929" i="1"/>
  <c r="Z929" i="1"/>
  <c r="Y929" i="1"/>
  <c r="X929" i="1"/>
  <c r="W929" i="1"/>
  <c r="V929" i="1"/>
  <c r="U929" i="1"/>
  <c r="T929" i="1"/>
  <c r="S929" i="1"/>
  <c r="R929" i="1"/>
  <c r="Q929" i="1"/>
  <c r="P929" i="1"/>
  <c r="O929" i="1"/>
  <c r="N929" i="1"/>
  <c r="M929" i="1"/>
  <c r="L929" i="1"/>
  <c r="K929" i="1"/>
  <c r="J929" i="1"/>
  <c r="I929" i="1"/>
  <c r="BU928" i="1"/>
  <c r="BT928" i="1"/>
  <c r="BS928" i="1"/>
  <c r="BR928" i="1"/>
  <c r="BD928" i="1"/>
  <c r="BC928" i="1"/>
  <c r="AZ928" i="1"/>
  <c r="AX928" i="1"/>
  <c r="AV928" i="1"/>
  <c r="AT928" i="1"/>
  <c r="AS928" i="1"/>
  <c r="AR928" i="1"/>
  <c r="AQ928" i="1"/>
  <c r="AP928" i="1"/>
  <c r="AO928" i="1"/>
  <c r="AN928" i="1"/>
  <c r="AM928" i="1"/>
  <c r="AL928" i="1"/>
  <c r="AK928" i="1"/>
  <c r="AF928" i="1"/>
  <c r="AE928" i="1"/>
  <c r="AD928" i="1"/>
  <c r="AC928" i="1"/>
  <c r="AB928" i="1"/>
  <c r="AA928" i="1"/>
  <c r="Z928" i="1"/>
  <c r="Y928" i="1"/>
  <c r="X928" i="1"/>
  <c r="W928" i="1"/>
  <c r="V928" i="1"/>
  <c r="U928" i="1"/>
  <c r="T928" i="1"/>
  <c r="BF928" i="1" s="1"/>
  <c r="S928" i="1"/>
  <c r="R928" i="1"/>
  <c r="Q928" i="1"/>
  <c r="P928" i="1"/>
  <c r="O928" i="1"/>
  <c r="N928" i="1"/>
  <c r="M928" i="1"/>
  <c r="L928" i="1"/>
  <c r="K928" i="1"/>
  <c r="J928" i="1"/>
  <c r="I928" i="1"/>
  <c r="BU927" i="1"/>
  <c r="BT927" i="1"/>
  <c r="BS927" i="1"/>
  <c r="BR927" i="1"/>
  <c r="BD927" i="1"/>
  <c r="BC927" i="1"/>
  <c r="AZ927" i="1"/>
  <c r="AX927" i="1"/>
  <c r="AV927" i="1"/>
  <c r="AT927" i="1"/>
  <c r="AS927" i="1"/>
  <c r="AR927" i="1"/>
  <c r="AQ927" i="1"/>
  <c r="AP927" i="1"/>
  <c r="AO927" i="1"/>
  <c r="AN927" i="1"/>
  <c r="AM927" i="1"/>
  <c r="AL927" i="1"/>
  <c r="AK927" i="1"/>
  <c r="AF927" i="1"/>
  <c r="AE927" i="1"/>
  <c r="AD927" i="1"/>
  <c r="AC927" i="1"/>
  <c r="AB927" i="1"/>
  <c r="AA927" i="1"/>
  <c r="Z927" i="1"/>
  <c r="Y927" i="1"/>
  <c r="X927" i="1"/>
  <c r="W927" i="1"/>
  <c r="V927" i="1"/>
  <c r="U927" i="1"/>
  <c r="T927" i="1"/>
  <c r="S927" i="1"/>
  <c r="R927" i="1"/>
  <c r="Q927" i="1"/>
  <c r="P927" i="1"/>
  <c r="O927" i="1"/>
  <c r="N927" i="1"/>
  <c r="M927" i="1"/>
  <c r="L927" i="1"/>
  <c r="K927" i="1"/>
  <c r="J927" i="1"/>
  <c r="I927" i="1"/>
  <c r="BU926" i="1"/>
  <c r="BT926" i="1"/>
  <c r="BS926" i="1"/>
  <c r="BR926" i="1"/>
  <c r="BD926" i="1"/>
  <c r="BC926" i="1"/>
  <c r="AZ926" i="1"/>
  <c r="AX926" i="1"/>
  <c r="AV926" i="1"/>
  <c r="AT926" i="1"/>
  <c r="AS926" i="1"/>
  <c r="AR926" i="1"/>
  <c r="AQ926" i="1"/>
  <c r="AP926" i="1"/>
  <c r="AO926" i="1"/>
  <c r="AN926" i="1"/>
  <c r="AM926" i="1"/>
  <c r="AL926" i="1"/>
  <c r="AK926" i="1"/>
  <c r="AF926" i="1"/>
  <c r="AE926" i="1"/>
  <c r="AD926" i="1"/>
  <c r="AC926" i="1"/>
  <c r="AB926" i="1"/>
  <c r="AA926" i="1"/>
  <c r="Z926" i="1"/>
  <c r="Y926" i="1"/>
  <c r="X926" i="1"/>
  <c r="W926" i="1"/>
  <c r="V926" i="1"/>
  <c r="U926" i="1"/>
  <c r="T926" i="1"/>
  <c r="S926" i="1"/>
  <c r="R926" i="1"/>
  <c r="Q926" i="1"/>
  <c r="P926" i="1"/>
  <c r="O926" i="1"/>
  <c r="N926" i="1"/>
  <c r="M926" i="1"/>
  <c r="L926" i="1"/>
  <c r="K926" i="1"/>
  <c r="J926" i="1"/>
  <c r="I926" i="1"/>
  <c r="BU925" i="1"/>
  <c r="BT925" i="1"/>
  <c r="BS925" i="1"/>
  <c r="BR925" i="1"/>
  <c r="BD925" i="1"/>
  <c r="BC925" i="1"/>
  <c r="AZ925" i="1"/>
  <c r="AX925" i="1"/>
  <c r="AV925" i="1"/>
  <c r="AT925" i="1"/>
  <c r="AS925" i="1"/>
  <c r="AR925" i="1"/>
  <c r="AQ925" i="1"/>
  <c r="AP925" i="1"/>
  <c r="AO925" i="1"/>
  <c r="AN925" i="1"/>
  <c r="AM925" i="1"/>
  <c r="AL925" i="1"/>
  <c r="AK925" i="1"/>
  <c r="AF925" i="1"/>
  <c r="AE925" i="1"/>
  <c r="AD925" i="1"/>
  <c r="AC925" i="1"/>
  <c r="AB925" i="1"/>
  <c r="AA925" i="1"/>
  <c r="Z925" i="1"/>
  <c r="Y925" i="1"/>
  <c r="X925" i="1"/>
  <c r="W925" i="1"/>
  <c r="V925" i="1"/>
  <c r="U925" i="1"/>
  <c r="T925" i="1"/>
  <c r="S925" i="1"/>
  <c r="R925" i="1"/>
  <c r="Q925" i="1"/>
  <c r="P925" i="1"/>
  <c r="O925" i="1"/>
  <c r="N925" i="1"/>
  <c r="M925" i="1"/>
  <c r="L925" i="1"/>
  <c r="K925" i="1"/>
  <c r="J925" i="1"/>
  <c r="I925" i="1"/>
  <c r="BU924" i="1"/>
  <c r="BN72" i="17" s="1"/>
  <c r="BT924" i="1"/>
  <c r="BM72" i="17" s="1"/>
  <c r="BS924" i="1"/>
  <c r="BL72" i="17" s="1"/>
  <c r="BR924" i="1"/>
  <c r="BK72" i="17" s="1"/>
  <c r="BD924" i="1"/>
  <c r="AW72" i="17" s="1"/>
  <c r="BC924" i="1"/>
  <c r="AV72" i="17" s="1"/>
  <c r="AZ924" i="1"/>
  <c r="AS72" i="17" s="1"/>
  <c r="AX924" i="1"/>
  <c r="AQ72" i="17" s="1"/>
  <c r="AV924" i="1"/>
  <c r="AO72" i="17" s="1"/>
  <c r="AT924" i="1"/>
  <c r="AS924" i="1"/>
  <c r="AR924" i="1"/>
  <c r="AK72" i="17" s="1"/>
  <c r="AQ924" i="1"/>
  <c r="AP924" i="1"/>
  <c r="AO924" i="1"/>
  <c r="AN924" i="1"/>
  <c r="AG72" i="17" s="1"/>
  <c r="AM924" i="1"/>
  <c r="AL924" i="1"/>
  <c r="AK924" i="1"/>
  <c r="AF924" i="1"/>
  <c r="Y72" i="17" s="1"/>
  <c r="AE924" i="1"/>
  <c r="AD924" i="1"/>
  <c r="AC924" i="1"/>
  <c r="AB924" i="1"/>
  <c r="U72" i="17" s="1"/>
  <c r="AA924" i="1"/>
  <c r="Z924" i="1"/>
  <c r="Y924" i="1"/>
  <c r="X924" i="1"/>
  <c r="Q72" i="17" s="1"/>
  <c r="W924" i="1"/>
  <c r="V924" i="1"/>
  <c r="U924" i="1"/>
  <c r="T924" i="1"/>
  <c r="M72" i="17" s="1"/>
  <c r="S924" i="1"/>
  <c r="R924" i="1"/>
  <c r="Q924" i="1"/>
  <c r="P924" i="1"/>
  <c r="I72" i="17" s="1"/>
  <c r="O924" i="1"/>
  <c r="N924" i="1"/>
  <c r="M924" i="1"/>
  <c r="L924" i="1"/>
  <c r="E72" i="17" s="1"/>
  <c r="K924" i="1"/>
  <c r="J924" i="1"/>
  <c r="I924" i="1"/>
  <c r="BU923" i="1"/>
  <c r="BT923" i="1"/>
  <c r="BS923" i="1"/>
  <c r="BR923" i="1"/>
  <c r="BD923" i="1"/>
  <c r="BC923" i="1"/>
  <c r="AZ923" i="1"/>
  <c r="AX923" i="1"/>
  <c r="AV923" i="1"/>
  <c r="AT923" i="1"/>
  <c r="AS923" i="1"/>
  <c r="AR923" i="1"/>
  <c r="AQ923" i="1"/>
  <c r="AP923" i="1"/>
  <c r="AO923" i="1"/>
  <c r="AN923" i="1"/>
  <c r="AM923" i="1"/>
  <c r="AL923" i="1"/>
  <c r="AK923" i="1"/>
  <c r="AF923" i="1"/>
  <c r="AE923" i="1"/>
  <c r="AD923" i="1"/>
  <c r="AC923" i="1"/>
  <c r="AB923" i="1"/>
  <c r="AA923" i="1"/>
  <c r="Z923" i="1"/>
  <c r="Y923" i="1"/>
  <c r="X923" i="1"/>
  <c r="W923" i="1"/>
  <c r="V923" i="1"/>
  <c r="U923" i="1"/>
  <c r="T923" i="1"/>
  <c r="S923" i="1"/>
  <c r="R923" i="1"/>
  <c r="Q923" i="1"/>
  <c r="P923" i="1"/>
  <c r="O923" i="1"/>
  <c r="N923" i="1"/>
  <c r="M923" i="1"/>
  <c r="L923" i="1"/>
  <c r="K923" i="1"/>
  <c r="J923" i="1"/>
  <c r="I923" i="1"/>
  <c r="BU922" i="1"/>
  <c r="BT922" i="1"/>
  <c r="BS922" i="1"/>
  <c r="BR922" i="1"/>
  <c r="BD922" i="1"/>
  <c r="BC922" i="1"/>
  <c r="AZ922" i="1"/>
  <c r="AX922" i="1"/>
  <c r="AV922" i="1"/>
  <c r="AT922" i="1"/>
  <c r="AS922" i="1"/>
  <c r="AR922" i="1"/>
  <c r="AQ922" i="1"/>
  <c r="AP922" i="1"/>
  <c r="AO922" i="1"/>
  <c r="AN922" i="1"/>
  <c r="AM922" i="1"/>
  <c r="AL922" i="1"/>
  <c r="AK922" i="1"/>
  <c r="AF922" i="1"/>
  <c r="AE922" i="1"/>
  <c r="AD922" i="1"/>
  <c r="AC922" i="1"/>
  <c r="AB922" i="1"/>
  <c r="AA922" i="1"/>
  <c r="Z922" i="1"/>
  <c r="Y922" i="1"/>
  <c r="X922" i="1"/>
  <c r="W922" i="1"/>
  <c r="V922" i="1"/>
  <c r="U922" i="1"/>
  <c r="T922" i="1"/>
  <c r="S922" i="1"/>
  <c r="R922" i="1"/>
  <c r="Q922" i="1"/>
  <c r="P922" i="1"/>
  <c r="O922" i="1"/>
  <c r="N922" i="1"/>
  <c r="M922" i="1"/>
  <c r="L922" i="1"/>
  <c r="K922" i="1"/>
  <c r="J922" i="1"/>
  <c r="I922" i="1"/>
  <c r="BU921" i="1"/>
  <c r="BT921" i="1"/>
  <c r="BS921" i="1"/>
  <c r="BR921" i="1"/>
  <c r="BD921" i="1"/>
  <c r="BC921" i="1"/>
  <c r="AZ921" i="1"/>
  <c r="AX921" i="1"/>
  <c r="AV921" i="1"/>
  <c r="AT921" i="1"/>
  <c r="AS921" i="1"/>
  <c r="AR921" i="1"/>
  <c r="AQ921" i="1"/>
  <c r="AP921" i="1"/>
  <c r="AO921" i="1"/>
  <c r="AN921" i="1"/>
  <c r="AM921" i="1"/>
  <c r="AL921" i="1"/>
  <c r="AK921" i="1"/>
  <c r="AF921" i="1"/>
  <c r="AE921" i="1"/>
  <c r="AD921" i="1"/>
  <c r="AC921" i="1"/>
  <c r="AB921" i="1"/>
  <c r="AA921" i="1"/>
  <c r="Z921" i="1"/>
  <c r="Y921" i="1"/>
  <c r="X921" i="1"/>
  <c r="W921" i="1"/>
  <c r="V921" i="1"/>
  <c r="U921" i="1"/>
  <c r="T921" i="1"/>
  <c r="S921" i="1"/>
  <c r="R921" i="1"/>
  <c r="Q921" i="1"/>
  <c r="P921" i="1"/>
  <c r="O921" i="1"/>
  <c r="N921" i="1"/>
  <c r="M921" i="1"/>
  <c r="L921" i="1"/>
  <c r="K921" i="1"/>
  <c r="J921" i="1"/>
  <c r="I921" i="1"/>
  <c r="BU920" i="1"/>
  <c r="BT920" i="1"/>
  <c r="BS920" i="1"/>
  <c r="BR920" i="1"/>
  <c r="BD920" i="1"/>
  <c r="BC920" i="1"/>
  <c r="AZ920" i="1"/>
  <c r="AX920" i="1"/>
  <c r="AV920" i="1"/>
  <c r="AT920" i="1"/>
  <c r="AS920" i="1"/>
  <c r="AR920" i="1"/>
  <c r="AQ920" i="1"/>
  <c r="AP920" i="1"/>
  <c r="AO920" i="1"/>
  <c r="AN920" i="1"/>
  <c r="AM920" i="1"/>
  <c r="AL920" i="1"/>
  <c r="AK920" i="1"/>
  <c r="AF920" i="1"/>
  <c r="AE920" i="1"/>
  <c r="AD920" i="1"/>
  <c r="AC920" i="1"/>
  <c r="AB920" i="1"/>
  <c r="AA920" i="1"/>
  <c r="Z920" i="1"/>
  <c r="Y920" i="1"/>
  <c r="X920" i="1"/>
  <c r="W920" i="1"/>
  <c r="V920" i="1"/>
  <c r="U920" i="1"/>
  <c r="T920" i="1"/>
  <c r="BF920" i="1" s="1"/>
  <c r="S920" i="1"/>
  <c r="R920" i="1"/>
  <c r="Q920" i="1"/>
  <c r="P920" i="1"/>
  <c r="O920" i="1"/>
  <c r="N920" i="1"/>
  <c r="M920" i="1"/>
  <c r="L920" i="1"/>
  <c r="K920" i="1"/>
  <c r="J920" i="1"/>
  <c r="I920" i="1"/>
  <c r="BU919" i="1"/>
  <c r="BT919" i="1"/>
  <c r="BS919" i="1"/>
  <c r="BR919" i="1"/>
  <c r="BD919" i="1"/>
  <c r="BC919" i="1"/>
  <c r="AZ919" i="1"/>
  <c r="AX919" i="1"/>
  <c r="AV919" i="1"/>
  <c r="AT919" i="1"/>
  <c r="AS919" i="1"/>
  <c r="AR919" i="1"/>
  <c r="AQ919" i="1"/>
  <c r="AP919" i="1"/>
  <c r="AO919" i="1"/>
  <c r="AN919" i="1"/>
  <c r="AM919" i="1"/>
  <c r="AL919" i="1"/>
  <c r="AK919" i="1"/>
  <c r="AF919" i="1"/>
  <c r="AE919" i="1"/>
  <c r="AD919" i="1"/>
  <c r="AC919" i="1"/>
  <c r="AB919" i="1"/>
  <c r="AA919" i="1"/>
  <c r="Z919" i="1"/>
  <c r="Y919" i="1"/>
  <c r="X919" i="1"/>
  <c r="W919" i="1"/>
  <c r="V919" i="1"/>
  <c r="U919" i="1"/>
  <c r="T919" i="1"/>
  <c r="S919" i="1"/>
  <c r="R919" i="1"/>
  <c r="Q919" i="1"/>
  <c r="P919" i="1"/>
  <c r="O919" i="1"/>
  <c r="N919" i="1"/>
  <c r="M919" i="1"/>
  <c r="L919" i="1"/>
  <c r="K919" i="1"/>
  <c r="J919" i="1"/>
  <c r="I919" i="1"/>
  <c r="BU918" i="1"/>
  <c r="BN71" i="17" s="1"/>
  <c r="BT918" i="1"/>
  <c r="BM71" i="17" s="1"/>
  <c r="BS918" i="1"/>
  <c r="BL71" i="17" s="1"/>
  <c r="BR918" i="1"/>
  <c r="BK71" i="17" s="1"/>
  <c r="BD918" i="1"/>
  <c r="AW71" i="17" s="1"/>
  <c r="BC918" i="1"/>
  <c r="AV71" i="17" s="1"/>
  <c r="AZ918" i="1"/>
  <c r="AS71" i="17" s="1"/>
  <c r="AX918" i="1"/>
  <c r="AQ71" i="17" s="1"/>
  <c r="AV918" i="1"/>
  <c r="AO71" i="17" s="1"/>
  <c r="AT918" i="1"/>
  <c r="AM71" i="17" s="1"/>
  <c r="AS918" i="1"/>
  <c r="AR918" i="1"/>
  <c r="AQ918" i="1"/>
  <c r="AP918" i="1"/>
  <c r="AI71" i="17" s="1"/>
  <c r="AO918" i="1"/>
  <c r="AN918" i="1"/>
  <c r="AM918" i="1"/>
  <c r="AL918" i="1"/>
  <c r="AE71" i="17" s="1"/>
  <c r="AK918" i="1"/>
  <c r="AF918" i="1"/>
  <c r="AE918" i="1"/>
  <c r="X71" i="17" s="1"/>
  <c r="AD918" i="1"/>
  <c r="W71" i="17" s="1"/>
  <c r="AC918" i="1"/>
  <c r="AB918" i="1"/>
  <c r="AA918" i="1"/>
  <c r="T71" i="17" s="1"/>
  <c r="Z918" i="1"/>
  <c r="Y918" i="1"/>
  <c r="X918" i="1"/>
  <c r="W918" i="1"/>
  <c r="V918" i="1"/>
  <c r="O71" i="17" s="1"/>
  <c r="U918" i="1"/>
  <c r="T918" i="1"/>
  <c r="S918" i="1"/>
  <c r="L71" i="17" s="1"/>
  <c r="R918" i="1"/>
  <c r="K71" i="17" s="1"/>
  <c r="Q918" i="1"/>
  <c r="P918" i="1"/>
  <c r="O918" i="1"/>
  <c r="H71" i="17" s="1"/>
  <c r="N918" i="1"/>
  <c r="M918" i="1"/>
  <c r="L918" i="1"/>
  <c r="K918" i="1"/>
  <c r="J918" i="1"/>
  <c r="C71" i="17" s="1"/>
  <c r="I918" i="1"/>
  <c r="BU917" i="1"/>
  <c r="BT917" i="1"/>
  <c r="BS917" i="1"/>
  <c r="BR917" i="1"/>
  <c r="BD917" i="1"/>
  <c r="BC917" i="1"/>
  <c r="AZ917" i="1"/>
  <c r="AX917" i="1"/>
  <c r="AV917" i="1"/>
  <c r="AT917" i="1"/>
  <c r="AS917" i="1"/>
  <c r="AR917" i="1"/>
  <c r="AQ917" i="1"/>
  <c r="AP917" i="1"/>
  <c r="AO917" i="1"/>
  <c r="AN917" i="1"/>
  <c r="AM917" i="1"/>
  <c r="AL917" i="1"/>
  <c r="AK917" i="1"/>
  <c r="AF917" i="1"/>
  <c r="AE917" i="1"/>
  <c r="AD917" i="1"/>
  <c r="AC917" i="1"/>
  <c r="AB917" i="1"/>
  <c r="AA917" i="1"/>
  <c r="Z917" i="1"/>
  <c r="Y917" i="1"/>
  <c r="X917" i="1"/>
  <c r="W917" i="1"/>
  <c r="V917" i="1"/>
  <c r="U917" i="1"/>
  <c r="T917" i="1"/>
  <c r="S917" i="1"/>
  <c r="R917" i="1"/>
  <c r="Q917" i="1"/>
  <c r="P917" i="1"/>
  <c r="O917" i="1"/>
  <c r="N917" i="1"/>
  <c r="M917" i="1"/>
  <c r="L917" i="1"/>
  <c r="K917" i="1"/>
  <c r="J917" i="1"/>
  <c r="I917" i="1"/>
  <c r="BU916" i="1"/>
  <c r="BT916" i="1"/>
  <c r="BS916" i="1"/>
  <c r="BR916" i="1"/>
  <c r="BD916" i="1"/>
  <c r="BC916" i="1"/>
  <c r="AZ916" i="1"/>
  <c r="AX916" i="1"/>
  <c r="AV916" i="1"/>
  <c r="AT916" i="1"/>
  <c r="AS916" i="1"/>
  <c r="AR916" i="1"/>
  <c r="AQ916" i="1"/>
  <c r="AP916" i="1"/>
  <c r="AO916" i="1"/>
  <c r="AN916" i="1"/>
  <c r="AM916" i="1"/>
  <c r="AL916" i="1"/>
  <c r="AK916" i="1"/>
  <c r="AF916" i="1"/>
  <c r="AE916" i="1"/>
  <c r="AD916" i="1"/>
  <c r="AC916" i="1"/>
  <c r="AB916" i="1"/>
  <c r="AA916" i="1"/>
  <c r="Z916" i="1"/>
  <c r="Y916" i="1"/>
  <c r="X916" i="1"/>
  <c r="W916" i="1"/>
  <c r="V916" i="1"/>
  <c r="U916" i="1"/>
  <c r="T916" i="1"/>
  <c r="BF916" i="1" s="1"/>
  <c r="S916" i="1"/>
  <c r="R916" i="1"/>
  <c r="Q916" i="1"/>
  <c r="P916" i="1"/>
  <c r="O916" i="1"/>
  <c r="N916" i="1"/>
  <c r="M916" i="1"/>
  <c r="L916" i="1"/>
  <c r="K916" i="1"/>
  <c r="J916" i="1"/>
  <c r="I916" i="1"/>
  <c r="BU915" i="1"/>
  <c r="BT915" i="1"/>
  <c r="BS915" i="1"/>
  <c r="BR915" i="1"/>
  <c r="BD915" i="1"/>
  <c r="BC915" i="1"/>
  <c r="AZ915" i="1"/>
  <c r="AX915" i="1"/>
  <c r="AV915" i="1"/>
  <c r="AT915" i="1"/>
  <c r="AS915" i="1"/>
  <c r="AR915" i="1"/>
  <c r="AQ915" i="1"/>
  <c r="AP915" i="1"/>
  <c r="AO915" i="1"/>
  <c r="AN915" i="1"/>
  <c r="AM915" i="1"/>
  <c r="AL915" i="1"/>
  <c r="AK915" i="1"/>
  <c r="AF915" i="1"/>
  <c r="AE915" i="1"/>
  <c r="AD915" i="1"/>
  <c r="AC915" i="1"/>
  <c r="AB915" i="1"/>
  <c r="AA915" i="1"/>
  <c r="Z915" i="1"/>
  <c r="Y915" i="1"/>
  <c r="X915" i="1"/>
  <c r="W915" i="1"/>
  <c r="V915" i="1"/>
  <c r="U915" i="1"/>
  <c r="T915" i="1"/>
  <c r="BF915" i="1" s="1"/>
  <c r="S915" i="1"/>
  <c r="R915" i="1"/>
  <c r="Q915" i="1"/>
  <c r="P915" i="1"/>
  <c r="O915" i="1"/>
  <c r="N915" i="1"/>
  <c r="M915" i="1"/>
  <c r="L915" i="1"/>
  <c r="K915" i="1"/>
  <c r="J915" i="1"/>
  <c r="I915" i="1"/>
  <c r="BU914" i="1"/>
  <c r="BT914" i="1"/>
  <c r="BS914" i="1"/>
  <c r="BR914" i="1"/>
  <c r="BD914" i="1"/>
  <c r="BC914" i="1"/>
  <c r="AZ914" i="1"/>
  <c r="AX914" i="1"/>
  <c r="AV914" i="1"/>
  <c r="AT914" i="1"/>
  <c r="AS914" i="1"/>
  <c r="AR914" i="1"/>
  <c r="AQ914" i="1"/>
  <c r="AP914" i="1"/>
  <c r="AO914" i="1"/>
  <c r="AN914" i="1"/>
  <c r="AM914" i="1"/>
  <c r="AL914" i="1"/>
  <c r="AK914" i="1"/>
  <c r="AF914" i="1"/>
  <c r="AE914" i="1"/>
  <c r="AD914" i="1"/>
  <c r="AC914" i="1"/>
  <c r="AB914" i="1"/>
  <c r="AA914" i="1"/>
  <c r="Z914" i="1"/>
  <c r="Y914" i="1"/>
  <c r="X914" i="1"/>
  <c r="W914" i="1"/>
  <c r="V914" i="1"/>
  <c r="U914" i="1"/>
  <c r="T914" i="1"/>
  <c r="S914" i="1"/>
  <c r="R914" i="1"/>
  <c r="Q914" i="1"/>
  <c r="P914" i="1"/>
  <c r="O914" i="1"/>
  <c r="N914" i="1"/>
  <c r="M914" i="1"/>
  <c r="L914" i="1"/>
  <c r="K914" i="1"/>
  <c r="J914" i="1"/>
  <c r="I914" i="1"/>
  <c r="BU913" i="1"/>
  <c r="BT913" i="1"/>
  <c r="BS913" i="1"/>
  <c r="BR913" i="1"/>
  <c r="BD913" i="1"/>
  <c r="BC913" i="1"/>
  <c r="AZ913" i="1"/>
  <c r="AX913" i="1"/>
  <c r="AV913" i="1"/>
  <c r="AT913" i="1"/>
  <c r="AS913" i="1"/>
  <c r="AR913" i="1"/>
  <c r="AQ913" i="1"/>
  <c r="AP913" i="1"/>
  <c r="AO913" i="1"/>
  <c r="AN913" i="1"/>
  <c r="AM913" i="1"/>
  <c r="AL913" i="1"/>
  <c r="AK913" i="1"/>
  <c r="AF913" i="1"/>
  <c r="AE913" i="1"/>
  <c r="AD913" i="1"/>
  <c r="AC913" i="1"/>
  <c r="AB913" i="1"/>
  <c r="AA913" i="1"/>
  <c r="Z913" i="1"/>
  <c r="Y913" i="1"/>
  <c r="X913" i="1"/>
  <c r="W913" i="1"/>
  <c r="V913" i="1"/>
  <c r="U913" i="1"/>
  <c r="T913" i="1"/>
  <c r="S913" i="1"/>
  <c r="R913" i="1"/>
  <c r="Q913" i="1"/>
  <c r="P913" i="1"/>
  <c r="O913" i="1"/>
  <c r="N913" i="1"/>
  <c r="M913" i="1"/>
  <c r="L913" i="1"/>
  <c r="K913" i="1"/>
  <c r="J913" i="1"/>
  <c r="I913" i="1"/>
  <c r="BU912" i="1"/>
  <c r="BT912" i="1"/>
  <c r="BS912" i="1"/>
  <c r="BR912" i="1"/>
  <c r="BD912" i="1"/>
  <c r="BC912" i="1"/>
  <c r="AZ912" i="1"/>
  <c r="AX912" i="1"/>
  <c r="AV912" i="1"/>
  <c r="AT912" i="1"/>
  <c r="AS912" i="1"/>
  <c r="AR912" i="1"/>
  <c r="AQ912" i="1"/>
  <c r="AP912" i="1"/>
  <c r="AO912" i="1"/>
  <c r="AN912" i="1"/>
  <c r="AM912" i="1"/>
  <c r="AL912" i="1"/>
  <c r="AK912" i="1"/>
  <c r="AF912" i="1"/>
  <c r="AE912" i="1"/>
  <c r="AD912" i="1"/>
  <c r="AC912" i="1"/>
  <c r="AB912" i="1"/>
  <c r="AA912" i="1"/>
  <c r="Z912" i="1"/>
  <c r="Y912" i="1"/>
  <c r="X912" i="1"/>
  <c r="W912" i="1"/>
  <c r="V912" i="1"/>
  <c r="U912" i="1"/>
  <c r="T912" i="1"/>
  <c r="BF912" i="1" s="1"/>
  <c r="S912" i="1"/>
  <c r="R912" i="1"/>
  <c r="Q912" i="1"/>
  <c r="P912" i="1"/>
  <c r="O912" i="1"/>
  <c r="N912" i="1"/>
  <c r="M912" i="1"/>
  <c r="L912" i="1"/>
  <c r="K912" i="1"/>
  <c r="J912" i="1"/>
  <c r="I912" i="1"/>
  <c r="BU911" i="1"/>
  <c r="BT911" i="1"/>
  <c r="BS911" i="1"/>
  <c r="BR911" i="1"/>
  <c r="BD911" i="1"/>
  <c r="BC911" i="1"/>
  <c r="AZ911" i="1"/>
  <c r="AX911" i="1"/>
  <c r="AV911" i="1"/>
  <c r="AT911" i="1"/>
  <c r="AS911" i="1"/>
  <c r="AR911" i="1"/>
  <c r="AQ911" i="1"/>
  <c r="AP911" i="1"/>
  <c r="AO911" i="1"/>
  <c r="AN911" i="1"/>
  <c r="AM911" i="1"/>
  <c r="AL911" i="1"/>
  <c r="AK911" i="1"/>
  <c r="AF911" i="1"/>
  <c r="AE911" i="1"/>
  <c r="AD911" i="1"/>
  <c r="AC911" i="1"/>
  <c r="AB911" i="1"/>
  <c r="AA911" i="1"/>
  <c r="Z911" i="1"/>
  <c r="Y911" i="1"/>
  <c r="X911" i="1"/>
  <c r="W911" i="1"/>
  <c r="V911" i="1"/>
  <c r="U911" i="1"/>
  <c r="T911" i="1"/>
  <c r="S911" i="1"/>
  <c r="R911" i="1"/>
  <c r="Q911" i="1"/>
  <c r="P911" i="1"/>
  <c r="O911" i="1"/>
  <c r="N911" i="1"/>
  <c r="M911" i="1"/>
  <c r="L911" i="1"/>
  <c r="K911" i="1"/>
  <c r="J911" i="1"/>
  <c r="I911" i="1"/>
  <c r="BU910" i="1"/>
  <c r="BT910" i="1"/>
  <c r="BS910" i="1"/>
  <c r="BR910" i="1"/>
  <c r="BD910" i="1"/>
  <c r="BC910" i="1"/>
  <c r="AZ910" i="1"/>
  <c r="AX910" i="1"/>
  <c r="AV910" i="1"/>
  <c r="AT910" i="1"/>
  <c r="AS910" i="1"/>
  <c r="AR910" i="1"/>
  <c r="AQ910" i="1"/>
  <c r="AP910" i="1"/>
  <c r="AO910" i="1"/>
  <c r="AN910" i="1"/>
  <c r="AM910" i="1"/>
  <c r="AL910" i="1"/>
  <c r="AK910" i="1"/>
  <c r="AF910" i="1"/>
  <c r="AE910" i="1"/>
  <c r="AD910" i="1"/>
  <c r="AC910" i="1"/>
  <c r="AB910" i="1"/>
  <c r="AA910" i="1"/>
  <c r="Z910" i="1"/>
  <c r="Y910" i="1"/>
  <c r="X910" i="1"/>
  <c r="W910" i="1"/>
  <c r="V910" i="1"/>
  <c r="U910" i="1"/>
  <c r="T910" i="1"/>
  <c r="S910" i="1"/>
  <c r="R910" i="1"/>
  <c r="Q910" i="1"/>
  <c r="P910" i="1"/>
  <c r="O910" i="1"/>
  <c r="N910" i="1"/>
  <c r="M910" i="1"/>
  <c r="L910" i="1"/>
  <c r="K910" i="1"/>
  <c r="J910" i="1"/>
  <c r="I910" i="1"/>
  <c r="BU909" i="1"/>
  <c r="BT909" i="1"/>
  <c r="BS909" i="1"/>
  <c r="BR909" i="1"/>
  <c r="BD909" i="1"/>
  <c r="BC909" i="1"/>
  <c r="AZ909" i="1"/>
  <c r="AX909" i="1"/>
  <c r="AV909" i="1"/>
  <c r="AT909" i="1"/>
  <c r="AS909" i="1"/>
  <c r="AR909" i="1"/>
  <c r="AQ909" i="1"/>
  <c r="AP909" i="1"/>
  <c r="AO909" i="1"/>
  <c r="AN909" i="1"/>
  <c r="AM909" i="1"/>
  <c r="AL909" i="1"/>
  <c r="AK909" i="1"/>
  <c r="AF909" i="1"/>
  <c r="AE909" i="1"/>
  <c r="AD909" i="1"/>
  <c r="AC909" i="1"/>
  <c r="AB909" i="1"/>
  <c r="AA909" i="1"/>
  <c r="Z909" i="1"/>
  <c r="Y909" i="1"/>
  <c r="X909" i="1"/>
  <c r="W909" i="1"/>
  <c r="V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BU908" i="1"/>
  <c r="BT908" i="1"/>
  <c r="BS908" i="1"/>
  <c r="BR908" i="1"/>
  <c r="BD908" i="1"/>
  <c r="BC908" i="1"/>
  <c r="AZ908" i="1"/>
  <c r="AX908" i="1"/>
  <c r="AV908" i="1"/>
  <c r="AT908" i="1"/>
  <c r="AS908" i="1"/>
  <c r="AR908" i="1"/>
  <c r="AQ908" i="1"/>
  <c r="AP908" i="1"/>
  <c r="AO908" i="1"/>
  <c r="AN908" i="1"/>
  <c r="AM908" i="1"/>
  <c r="AL908" i="1"/>
  <c r="AK908" i="1"/>
  <c r="AF908" i="1"/>
  <c r="AE908" i="1"/>
  <c r="AD908" i="1"/>
  <c r="AC908" i="1"/>
  <c r="AB908" i="1"/>
  <c r="AA908" i="1"/>
  <c r="Z908" i="1"/>
  <c r="Y908" i="1"/>
  <c r="X908" i="1"/>
  <c r="W908" i="1"/>
  <c r="V908" i="1"/>
  <c r="U908" i="1"/>
  <c r="T908" i="1"/>
  <c r="BF908" i="1" s="1"/>
  <c r="S908" i="1"/>
  <c r="R908" i="1"/>
  <c r="Q908" i="1"/>
  <c r="P908" i="1"/>
  <c r="O908" i="1"/>
  <c r="N908" i="1"/>
  <c r="M908" i="1"/>
  <c r="L908" i="1"/>
  <c r="K908" i="1"/>
  <c r="J908" i="1"/>
  <c r="I908" i="1"/>
  <c r="BU907" i="1"/>
  <c r="BT907" i="1"/>
  <c r="BS907" i="1"/>
  <c r="BR907" i="1"/>
  <c r="BD907" i="1"/>
  <c r="BC907" i="1"/>
  <c r="AZ907" i="1"/>
  <c r="AX907" i="1"/>
  <c r="AV907" i="1"/>
  <c r="AT907" i="1"/>
  <c r="AS907" i="1"/>
  <c r="AR907" i="1"/>
  <c r="AQ907" i="1"/>
  <c r="AP907" i="1"/>
  <c r="AO907" i="1"/>
  <c r="AN907" i="1"/>
  <c r="AM907" i="1"/>
  <c r="AL907" i="1"/>
  <c r="AK907" i="1"/>
  <c r="AF907" i="1"/>
  <c r="AE907" i="1"/>
  <c r="AD907" i="1"/>
  <c r="AC907" i="1"/>
  <c r="AB907" i="1"/>
  <c r="AA907" i="1"/>
  <c r="Z907" i="1"/>
  <c r="Y907" i="1"/>
  <c r="X907" i="1"/>
  <c r="W907" i="1"/>
  <c r="V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BU906" i="1"/>
  <c r="BT906" i="1"/>
  <c r="BS906" i="1"/>
  <c r="BR906" i="1"/>
  <c r="BD906" i="1"/>
  <c r="BC906" i="1"/>
  <c r="AZ906" i="1"/>
  <c r="AX906" i="1"/>
  <c r="AV906" i="1"/>
  <c r="AT906" i="1"/>
  <c r="AS906" i="1"/>
  <c r="AR906" i="1"/>
  <c r="AQ906" i="1"/>
  <c r="AP906" i="1"/>
  <c r="AO906" i="1"/>
  <c r="AN906" i="1"/>
  <c r="AM906" i="1"/>
  <c r="AL906" i="1"/>
  <c r="AK906" i="1"/>
  <c r="AF906" i="1"/>
  <c r="AE906" i="1"/>
  <c r="AD906" i="1"/>
  <c r="AC906" i="1"/>
  <c r="AB906" i="1"/>
  <c r="AA906" i="1"/>
  <c r="Z906" i="1"/>
  <c r="Y906" i="1"/>
  <c r="X906" i="1"/>
  <c r="W906" i="1"/>
  <c r="V906" i="1"/>
  <c r="U906" i="1"/>
  <c r="T906" i="1"/>
  <c r="S906" i="1"/>
  <c r="R906" i="1"/>
  <c r="Q906" i="1"/>
  <c r="P906" i="1"/>
  <c r="O906" i="1"/>
  <c r="N906" i="1"/>
  <c r="M906" i="1"/>
  <c r="L906" i="1"/>
  <c r="K906" i="1"/>
  <c r="J906" i="1"/>
  <c r="I906" i="1"/>
  <c r="BU905" i="1"/>
  <c r="BT905" i="1"/>
  <c r="BS905" i="1"/>
  <c r="BR905" i="1"/>
  <c r="BD905" i="1"/>
  <c r="BC905" i="1"/>
  <c r="AZ905" i="1"/>
  <c r="AX905" i="1"/>
  <c r="AV905" i="1"/>
  <c r="AT905" i="1"/>
  <c r="AS905" i="1"/>
  <c r="AR905" i="1"/>
  <c r="AQ905" i="1"/>
  <c r="AP905" i="1"/>
  <c r="AO905" i="1"/>
  <c r="AN905" i="1"/>
  <c r="AM905" i="1"/>
  <c r="AL905" i="1"/>
  <c r="AK905" i="1"/>
  <c r="AF905" i="1"/>
  <c r="AE905" i="1"/>
  <c r="AD905" i="1"/>
  <c r="AC905" i="1"/>
  <c r="AB905" i="1"/>
  <c r="AA905" i="1"/>
  <c r="Z905" i="1"/>
  <c r="Y905" i="1"/>
  <c r="X905" i="1"/>
  <c r="W905" i="1"/>
  <c r="V905" i="1"/>
  <c r="U905" i="1"/>
  <c r="T905" i="1"/>
  <c r="S905" i="1"/>
  <c r="R905" i="1"/>
  <c r="Q905" i="1"/>
  <c r="P905" i="1"/>
  <c r="O905" i="1"/>
  <c r="N905" i="1"/>
  <c r="M905" i="1"/>
  <c r="L905" i="1"/>
  <c r="K905" i="1"/>
  <c r="J905" i="1"/>
  <c r="I905" i="1"/>
  <c r="BU904" i="1"/>
  <c r="BT904" i="1"/>
  <c r="BS904" i="1"/>
  <c r="BR904" i="1"/>
  <c r="BD904" i="1"/>
  <c r="BC904" i="1"/>
  <c r="AZ904" i="1"/>
  <c r="AX904" i="1"/>
  <c r="AV904" i="1"/>
  <c r="AT904" i="1"/>
  <c r="AS904" i="1"/>
  <c r="AR904" i="1"/>
  <c r="AQ904" i="1"/>
  <c r="AP904" i="1"/>
  <c r="AO904" i="1"/>
  <c r="AN904" i="1"/>
  <c r="AM904" i="1"/>
  <c r="AL904" i="1"/>
  <c r="AK904" i="1"/>
  <c r="AF904" i="1"/>
  <c r="AE904" i="1"/>
  <c r="AD904" i="1"/>
  <c r="AC904" i="1"/>
  <c r="AB904" i="1"/>
  <c r="AA904" i="1"/>
  <c r="Z904" i="1"/>
  <c r="Y904" i="1"/>
  <c r="X904" i="1"/>
  <c r="W904" i="1"/>
  <c r="V904" i="1"/>
  <c r="U904" i="1"/>
  <c r="T904" i="1"/>
  <c r="BF904" i="1" s="1"/>
  <c r="S904" i="1"/>
  <c r="R904" i="1"/>
  <c r="Q904" i="1"/>
  <c r="P904" i="1"/>
  <c r="O904" i="1"/>
  <c r="N904" i="1"/>
  <c r="M904" i="1"/>
  <c r="L904" i="1"/>
  <c r="K904" i="1"/>
  <c r="J904" i="1"/>
  <c r="I904" i="1"/>
  <c r="BU903" i="1"/>
  <c r="BT903" i="1"/>
  <c r="BS903" i="1"/>
  <c r="BR903" i="1"/>
  <c r="BD903" i="1"/>
  <c r="BC903" i="1"/>
  <c r="AZ903" i="1"/>
  <c r="AX903" i="1"/>
  <c r="AV903" i="1"/>
  <c r="AT903" i="1"/>
  <c r="AS903" i="1"/>
  <c r="AR903" i="1"/>
  <c r="AQ903" i="1"/>
  <c r="AP903" i="1"/>
  <c r="AO903" i="1"/>
  <c r="AN903" i="1"/>
  <c r="AM903" i="1"/>
  <c r="AL903" i="1"/>
  <c r="AK903" i="1"/>
  <c r="AF903" i="1"/>
  <c r="AE903" i="1"/>
  <c r="AD903" i="1"/>
  <c r="AC903" i="1"/>
  <c r="AB903" i="1"/>
  <c r="AA903" i="1"/>
  <c r="Z903" i="1"/>
  <c r="Y903" i="1"/>
  <c r="X903" i="1"/>
  <c r="W903" i="1"/>
  <c r="V903" i="1"/>
  <c r="U903" i="1"/>
  <c r="T903" i="1"/>
  <c r="S903" i="1"/>
  <c r="R903" i="1"/>
  <c r="Q903" i="1"/>
  <c r="P903" i="1"/>
  <c r="O903" i="1"/>
  <c r="N903" i="1"/>
  <c r="M903" i="1"/>
  <c r="L903" i="1"/>
  <c r="K903" i="1"/>
  <c r="J903" i="1"/>
  <c r="I903" i="1"/>
  <c r="BU902" i="1"/>
  <c r="BT902" i="1"/>
  <c r="BS902" i="1"/>
  <c r="BR902" i="1"/>
  <c r="BD902" i="1"/>
  <c r="BC902" i="1"/>
  <c r="AZ902" i="1"/>
  <c r="AX902" i="1"/>
  <c r="AV902" i="1"/>
  <c r="AT902" i="1"/>
  <c r="AS902" i="1"/>
  <c r="AR902" i="1"/>
  <c r="AQ902" i="1"/>
  <c r="AP902" i="1"/>
  <c r="AO902" i="1"/>
  <c r="AN902" i="1"/>
  <c r="AM902" i="1"/>
  <c r="AL902" i="1"/>
  <c r="AK902" i="1"/>
  <c r="AF902" i="1"/>
  <c r="AE902" i="1"/>
  <c r="AD902" i="1"/>
  <c r="AC902" i="1"/>
  <c r="AB902" i="1"/>
  <c r="AA902" i="1"/>
  <c r="Z902" i="1"/>
  <c r="Y902" i="1"/>
  <c r="X902" i="1"/>
  <c r="W902" i="1"/>
  <c r="V902" i="1"/>
  <c r="U902" i="1"/>
  <c r="T902" i="1"/>
  <c r="S902" i="1"/>
  <c r="R902" i="1"/>
  <c r="Q902" i="1"/>
  <c r="P902" i="1"/>
  <c r="O902" i="1"/>
  <c r="N902" i="1"/>
  <c r="M902" i="1"/>
  <c r="L902" i="1"/>
  <c r="K902" i="1"/>
  <c r="J902" i="1"/>
  <c r="I902" i="1"/>
  <c r="BU901" i="1"/>
  <c r="BT901" i="1"/>
  <c r="BS901" i="1"/>
  <c r="BR901" i="1"/>
  <c r="BD901" i="1"/>
  <c r="BC901" i="1"/>
  <c r="AZ901" i="1"/>
  <c r="AX901" i="1"/>
  <c r="AV901" i="1"/>
  <c r="AT901" i="1"/>
  <c r="AS901" i="1"/>
  <c r="AR901" i="1"/>
  <c r="AQ901" i="1"/>
  <c r="AP901" i="1"/>
  <c r="AO901" i="1"/>
  <c r="AN901" i="1"/>
  <c r="AM901" i="1"/>
  <c r="AL901" i="1"/>
  <c r="AK901" i="1"/>
  <c r="AF901" i="1"/>
  <c r="AE901" i="1"/>
  <c r="AD901" i="1"/>
  <c r="AC901" i="1"/>
  <c r="AB901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BU900" i="1"/>
  <c r="BN70" i="17" s="1"/>
  <c r="BT900" i="1"/>
  <c r="BM70" i="17" s="1"/>
  <c r="BS900" i="1"/>
  <c r="BL70" i="17" s="1"/>
  <c r="BR900" i="1"/>
  <c r="BK70" i="17" s="1"/>
  <c r="BD900" i="1"/>
  <c r="AW70" i="17" s="1"/>
  <c r="BC900" i="1"/>
  <c r="AV70" i="17" s="1"/>
  <c r="AZ900" i="1"/>
  <c r="AS70" i="17" s="1"/>
  <c r="AX900" i="1"/>
  <c r="AQ70" i="17" s="1"/>
  <c r="AV900" i="1"/>
  <c r="AO70" i="17" s="1"/>
  <c r="AT900" i="1"/>
  <c r="AS900" i="1"/>
  <c r="AR900" i="1"/>
  <c r="AK70" i="17" s="1"/>
  <c r="AQ900" i="1"/>
  <c r="AP900" i="1"/>
  <c r="AO900" i="1"/>
  <c r="AN900" i="1"/>
  <c r="AG70" i="17" s="1"/>
  <c r="AM900" i="1"/>
  <c r="AL900" i="1"/>
  <c r="AK900" i="1"/>
  <c r="AF900" i="1"/>
  <c r="Y70" i="17" s="1"/>
  <c r="AE900" i="1"/>
  <c r="AD900" i="1"/>
  <c r="AC900" i="1"/>
  <c r="AB900" i="1"/>
  <c r="U70" i="17" s="1"/>
  <c r="AA900" i="1"/>
  <c r="Z900" i="1"/>
  <c r="Y900" i="1"/>
  <c r="X900" i="1"/>
  <c r="Q70" i="17" s="1"/>
  <c r="W900" i="1"/>
  <c r="V900" i="1"/>
  <c r="U900" i="1"/>
  <c r="T900" i="1"/>
  <c r="M70" i="17" s="1"/>
  <c r="S900" i="1"/>
  <c r="R900" i="1"/>
  <c r="Q900" i="1"/>
  <c r="P900" i="1"/>
  <c r="I70" i="17" s="1"/>
  <c r="O900" i="1"/>
  <c r="N900" i="1"/>
  <c r="M900" i="1"/>
  <c r="L900" i="1"/>
  <c r="E70" i="17" s="1"/>
  <c r="K900" i="1"/>
  <c r="J900" i="1"/>
  <c r="I900" i="1"/>
  <c r="BU899" i="1"/>
  <c r="BT899" i="1"/>
  <c r="BS899" i="1"/>
  <c r="BR899" i="1"/>
  <c r="BD899" i="1"/>
  <c r="BC899" i="1"/>
  <c r="AZ899" i="1"/>
  <c r="AX899" i="1"/>
  <c r="AV899" i="1"/>
  <c r="AT899" i="1"/>
  <c r="AS899" i="1"/>
  <c r="AR899" i="1"/>
  <c r="AQ899" i="1"/>
  <c r="AP899" i="1"/>
  <c r="AO899" i="1"/>
  <c r="AN899" i="1"/>
  <c r="AM899" i="1"/>
  <c r="AL899" i="1"/>
  <c r="AK899" i="1"/>
  <c r="AF899" i="1"/>
  <c r="AE899" i="1"/>
  <c r="AD899" i="1"/>
  <c r="AC899" i="1"/>
  <c r="AB899" i="1"/>
  <c r="AA899" i="1"/>
  <c r="Z899" i="1"/>
  <c r="Y899" i="1"/>
  <c r="X899" i="1"/>
  <c r="W899" i="1"/>
  <c r="V899" i="1"/>
  <c r="U899" i="1"/>
  <c r="T899" i="1"/>
  <c r="S899" i="1"/>
  <c r="R899" i="1"/>
  <c r="Q899" i="1"/>
  <c r="P899" i="1"/>
  <c r="O899" i="1"/>
  <c r="N899" i="1"/>
  <c r="M899" i="1"/>
  <c r="L899" i="1"/>
  <c r="K899" i="1"/>
  <c r="J899" i="1"/>
  <c r="I899" i="1"/>
  <c r="BW898" i="1"/>
  <c r="BU898" i="1"/>
  <c r="BT898" i="1"/>
  <c r="BS898" i="1"/>
  <c r="BR898" i="1"/>
  <c r="BD898" i="1"/>
  <c r="BC898" i="1"/>
  <c r="AZ898" i="1"/>
  <c r="AX898" i="1"/>
  <c r="AV898" i="1"/>
  <c r="AT898" i="1"/>
  <c r="AS898" i="1"/>
  <c r="AR898" i="1"/>
  <c r="AQ898" i="1"/>
  <c r="AP898" i="1"/>
  <c r="AO898" i="1"/>
  <c r="AN898" i="1"/>
  <c r="AM898" i="1"/>
  <c r="AL898" i="1"/>
  <c r="AK898" i="1"/>
  <c r="AF898" i="1"/>
  <c r="AE898" i="1"/>
  <c r="AD898" i="1"/>
  <c r="AC898" i="1"/>
  <c r="AB898" i="1"/>
  <c r="AA898" i="1"/>
  <c r="Z898" i="1"/>
  <c r="Y898" i="1"/>
  <c r="X898" i="1"/>
  <c r="W898" i="1"/>
  <c r="V898" i="1"/>
  <c r="U898" i="1"/>
  <c r="T898" i="1"/>
  <c r="BF898" i="1" s="1"/>
  <c r="S898" i="1"/>
  <c r="R898" i="1"/>
  <c r="Q898" i="1"/>
  <c r="P898" i="1"/>
  <c r="O898" i="1"/>
  <c r="N898" i="1"/>
  <c r="M898" i="1"/>
  <c r="L898" i="1"/>
  <c r="K898" i="1"/>
  <c r="J898" i="1"/>
  <c r="I898" i="1"/>
  <c r="BX898" i="1" s="1"/>
  <c r="BW897" i="1"/>
  <c r="BU897" i="1"/>
  <c r="BT897" i="1"/>
  <c r="BS897" i="1"/>
  <c r="BR897" i="1"/>
  <c r="BD897" i="1"/>
  <c r="BC897" i="1"/>
  <c r="AZ897" i="1"/>
  <c r="AX897" i="1"/>
  <c r="AV897" i="1"/>
  <c r="AT897" i="1"/>
  <c r="AS897" i="1"/>
  <c r="AR897" i="1"/>
  <c r="AQ897" i="1"/>
  <c r="AP897" i="1"/>
  <c r="AO897" i="1"/>
  <c r="AN897" i="1"/>
  <c r="AM897" i="1"/>
  <c r="AL897" i="1"/>
  <c r="AK897" i="1"/>
  <c r="AF897" i="1"/>
  <c r="AE897" i="1"/>
  <c r="AD897" i="1"/>
  <c r="AC897" i="1"/>
  <c r="AB897" i="1"/>
  <c r="AA897" i="1"/>
  <c r="Z897" i="1"/>
  <c r="Y897" i="1"/>
  <c r="X897" i="1"/>
  <c r="W897" i="1"/>
  <c r="V897" i="1"/>
  <c r="U897" i="1"/>
  <c r="T897" i="1"/>
  <c r="BF897" i="1" s="1"/>
  <c r="S897" i="1"/>
  <c r="R897" i="1"/>
  <c r="Q897" i="1"/>
  <c r="P897" i="1"/>
  <c r="O897" i="1"/>
  <c r="N897" i="1"/>
  <c r="M897" i="1"/>
  <c r="L897" i="1"/>
  <c r="K897" i="1"/>
  <c r="J897" i="1"/>
  <c r="I897" i="1"/>
  <c r="BX897" i="1" s="1"/>
  <c r="BU896" i="1"/>
  <c r="BT896" i="1"/>
  <c r="BS896" i="1"/>
  <c r="BR896" i="1"/>
  <c r="BD896" i="1"/>
  <c r="BC896" i="1"/>
  <c r="AZ896" i="1"/>
  <c r="AX896" i="1"/>
  <c r="AV896" i="1"/>
  <c r="AT896" i="1"/>
  <c r="AS896" i="1"/>
  <c r="AR896" i="1"/>
  <c r="AQ896" i="1"/>
  <c r="AP896" i="1"/>
  <c r="AO896" i="1"/>
  <c r="AN896" i="1"/>
  <c r="AM896" i="1"/>
  <c r="AL896" i="1"/>
  <c r="AK896" i="1"/>
  <c r="AF896" i="1"/>
  <c r="AE896" i="1"/>
  <c r="AD896" i="1"/>
  <c r="AC896" i="1"/>
  <c r="AB896" i="1"/>
  <c r="AA896" i="1"/>
  <c r="Z896" i="1"/>
  <c r="Y896" i="1"/>
  <c r="X896" i="1"/>
  <c r="W896" i="1"/>
  <c r="V896" i="1"/>
  <c r="U896" i="1"/>
  <c r="T896" i="1"/>
  <c r="S896" i="1"/>
  <c r="R896" i="1"/>
  <c r="Q896" i="1"/>
  <c r="P896" i="1"/>
  <c r="O896" i="1"/>
  <c r="N896" i="1"/>
  <c r="M896" i="1"/>
  <c r="L896" i="1"/>
  <c r="K896" i="1"/>
  <c r="J896" i="1"/>
  <c r="I896" i="1"/>
  <c r="BU895" i="1"/>
  <c r="BT895" i="1"/>
  <c r="BS895" i="1"/>
  <c r="BR895" i="1"/>
  <c r="BD895" i="1"/>
  <c r="BC895" i="1"/>
  <c r="AZ895" i="1"/>
  <c r="AX895" i="1"/>
  <c r="AV895" i="1"/>
  <c r="AT895" i="1"/>
  <c r="AS895" i="1"/>
  <c r="AR895" i="1"/>
  <c r="AQ895" i="1"/>
  <c r="AP895" i="1"/>
  <c r="AO895" i="1"/>
  <c r="AN895" i="1"/>
  <c r="AM895" i="1"/>
  <c r="AL895" i="1"/>
  <c r="AK895" i="1"/>
  <c r="AF895" i="1"/>
  <c r="AE895" i="1"/>
  <c r="AD895" i="1"/>
  <c r="AC895" i="1"/>
  <c r="AB895" i="1"/>
  <c r="AA895" i="1"/>
  <c r="Z895" i="1"/>
  <c r="Y895" i="1"/>
  <c r="X895" i="1"/>
  <c r="W895" i="1"/>
  <c r="V895" i="1"/>
  <c r="U895" i="1"/>
  <c r="T895" i="1"/>
  <c r="S895" i="1"/>
  <c r="R895" i="1"/>
  <c r="Q895" i="1"/>
  <c r="P895" i="1"/>
  <c r="O895" i="1"/>
  <c r="N895" i="1"/>
  <c r="M895" i="1"/>
  <c r="L895" i="1"/>
  <c r="K895" i="1"/>
  <c r="J895" i="1"/>
  <c r="I895" i="1"/>
  <c r="BU894" i="1"/>
  <c r="BT894" i="1"/>
  <c r="BS894" i="1"/>
  <c r="BR894" i="1"/>
  <c r="BD894" i="1"/>
  <c r="BC894" i="1"/>
  <c r="AZ894" i="1"/>
  <c r="AX894" i="1"/>
  <c r="AV894" i="1"/>
  <c r="AT894" i="1"/>
  <c r="AS894" i="1"/>
  <c r="AR894" i="1"/>
  <c r="AQ894" i="1"/>
  <c r="AP894" i="1"/>
  <c r="AO894" i="1"/>
  <c r="AN894" i="1"/>
  <c r="AM894" i="1"/>
  <c r="AL894" i="1"/>
  <c r="AK894" i="1"/>
  <c r="AF894" i="1"/>
  <c r="AE894" i="1"/>
  <c r="AD894" i="1"/>
  <c r="AC894" i="1"/>
  <c r="AB894" i="1"/>
  <c r="AA894" i="1"/>
  <c r="Z894" i="1"/>
  <c r="Y894" i="1"/>
  <c r="X894" i="1"/>
  <c r="W894" i="1"/>
  <c r="V894" i="1"/>
  <c r="U894" i="1"/>
  <c r="T894" i="1"/>
  <c r="S894" i="1"/>
  <c r="R894" i="1"/>
  <c r="Q894" i="1"/>
  <c r="P894" i="1"/>
  <c r="O894" i="1"/>
  <c r="N894" i="1"/>
  <c r="M894" i="1"/>
  <c r="L894" i="1"/>
  <c r="K894" i="1"/>
  <c r="J894" i="1"/>
  <c r="I894" i="1"/>
  <c r="BU893" i="1"/>
  <c r="BT893" i="1"/>
  <c r="BS893" i="1"/>
  <c r="BR893" i="1"/>
  <c r="BD893" i="1"/>
  <c r="BC893" i="1"/>
  <c r="AZ893" i="1"/>
  <c r="AX893" i="1"/>
  <c r="AV893" i="1"/>
  <c r="AT893" i="1"/>
  <c r="AS893" i="1"/>
  <c r="AR893" i="1"/>
  <c r="AQ893" i="1"/>
  <c r="AP893" i="1"/>
  <c r="AO893" i="1"/>
  <c r="AN893" i="1"/>
  <c r="AM893" i="1"/>
  <c r="AL893" i="1"/>
  <c r="AK893" i="1"/>
  <c r="AF893" i="1"/>
  <c r="AE893" i="1"/>
  <c r="AD893" i="1"/>
  <c r="AC893" i="1"/>
  <c r="AB893" i="1"/>
  <c r="AA893" i="1"/>
  <c r="Z893" i="1"/>
  <c r="Y893" i="1"/>
  <c r="X893" i="1"/>
  <c r="W893" i="1"/>
  <c r="V893" i="1"/>
  <c r="U893" i="1"/>
  <c r="T893" i="1"/>
  <c r="BF893" i="1" s="1"/>
  <c r="S893" i="1"/>
  <c r="R893" i="1"/>
  <c r="Q893" i="1"/>
  <c r="P893" i="1"/>
  <c r="O893" i="1"/>
  <c r="N893" i="1"/>
  <c r="M893" i="1"/>
  <c r="L893" i="1"/>
  <c r="K893" i="1"/>
  <c r="J893" i="1"/>
  <c r="I893" i="1"/>
  <c r="BU892" i="1"/>
  <c r="BT892" i="1"/>
  <c r="BS892" i="1"/>
  <c r="BR892" i="1"/>
  <c r="BD892" i="1"/>
  <c r="BC892" i="1"/>
  <c r="AZ892" i="1"/>
  <c r="AX892" i="1"/>
  <c r="AV892" i="1"/>
  <c r="AT892" i="1"/>
  <c r="AS892" i="1"/>
  <c r="AR892" i="1"/>
  <c r="AQ892" i="1"/>
  <c r="AP892" i="1"/>
  <c r="AO892" i="1"/>
  <c r="AN892" i="1"/>
  <c r="AM892" i="1"/>
  <c r="AL892" i="1"/>
  <c r="AK892" i="1"/>
  <c r="AF892" i="1"/>
  <c r="AE892" i="1"/>
  <c r="AD892" i="1"/>
  <c r="AC892" i="1"/>
  <c r="AB892" i="1"/>
  <c r="AA892" i="1"/>
  <c r="Z892" i="1"/>
  <c r="Y892" i="1"/>
  <c r="X892" i="1"/>
  <c r="W892" i="1"/>
  <c r="V892" i="1"/>
  <c r="U892" i="1"/>
  <c r="T892" i="1"/>
  <c r="S892" i="1"/>
  <c r="R892" i="1"/>
  <c r="Q892" i="1"/>
  <c r="P892" i="1"/>
  <c r="O892" i="1"/>
  <c r="N892" i="1"/>
  <c r="M892" i="1"/>
  <c r="L892" i="1"/>
  <c r="K892" i="1"/>
  <c r="J892" i="1"/>
  <c r="I892" i="1"/>
  <c r="BU891" i="1"/>
  <c r="BT891" i="1"/>
  <c r="BS891" i="1"/>
  <c r="BR891" i="1"/>
  <c r="BD891" i="1"/>
  <c r="BC891" i="1"/>
  <c r="AZ891" i="1"/>
  <c r="AX891" i="1"/>
  <c r="AV891" i="1"/>
  <c r="AT891" i="1"/>
  <c r="AS891" i="1"/>
  <c r="AR891" i="1"/>
  <c r="AQ891" i="1"/>
  <c r="AP891" i="1"/>
  <c r="AO891" i="1"/>
  <c r="AN891" i="1"/>
  <c r="AM891" i="1"/>
  <c r="AL891" i="1"/>
  <c r="AK891" i="1"/>
  <c r="AF891" i="1"/>
  <c r="AE891" i="1"/>
  <c r="AD891" i="1"/>
  <c r="AC891" i="1"/>
  <c r="AB891" i="1"/>
  <c r="AA891" i="1"/>
  <c r="Z891" i="1"/>
  <c r="Y891" i="1"/>
  <c r="X891" i="1"/>
  <c r="W891" i="1"/>
  <c r="V891" i="1"/>
  <c r="U891" i="1"/>
  <c r="T891" i="1"/>
  <c r="S891" i="1"/>
  <c r="R891" i="1"/>
  <c r="Q891" i="1"/>
  <c r="P891" i="1"/>
  <c r="O891" i="1"/>
  <c r="N891" i="1"/>
  <c r="M891" i="1"/>
  <c r="L891" i="1"/>
  <c r="K891" i="1"/>
  <c r="J891" i="1"/>
  <c r="I891" i="1"/>
  <c r="BU890" i="1"/>
  <c r="BT890" i="1"/>
  <c r="BS890" i="1"/>
  <c r="BR890" i="1"/>
  <c r="BD890" i="1"/>
  <c r="BC890" i="1"/>
  <c r="AZ890" i="1"/>
  <c r="AX890" i="1"/>
  <c r="AV890" i="1"/>
  <c r="AT890" i="1"/>
  <c r="AS890" i="1"/>
  <c r="AR890" i="1"/>
  <c r="AQ890" i="1"/>
  <c r="AP890" i="1"/>
  <c r="AO890" i="1"/>
  <c r="AN890" i="1"/>
  <c r="AM890" i="1"/>
  <c r="AL890" i="1"/>
  <c r="AK890" i="1"/>
  <c r="AF890" i="1"/>
  <c r="AE890" i="1"/>
  <c r="AD890" i="1"/>
  <c r="AC890" i="1"/>
  <c r="AB890" i="1"/>
  <c r="AA890" i="1"/>
  <c r="Z890" i="1"/>
  <c r="Y890" i="1"/>
  <c r="X890" i="1"/>
  <c r="W890" i="1"/>
  <c r="V890" i="1"/>
  <c r="U890" i="1"/>
  <c r="T890" i="1"/>
  <c r="BF890" i="1" s="1"/>
  <c r="S890" i="1"/>
  <c r="R890" i="1"/>
  <c r="Q890" i="1"/>
  <c r="P890" i="1"/>
  <c r="O890" i="1"/>
  <c r="N890" i="1"/>
  <c r="M890" i="1"/>
  <c r="L890" i="1"/>
  <c r="K890" i="1"/>
  <c r="J890" i="1"/>
  <c r="I890" i="1"/>
  <c r="BU889" i="1"/>
  <c r="BT889" i="1"/>
  <c r="BS889" i="1"/>
  <c r="BR889" i="1"/>
  <c r="BD889" i="1"/>
  <c r="BC889" i="1"/>
  <c r="AZ889" i="1"/>
  <c r="AX889" i="1"/>
  <c r="AV889" i="1"/>
  <c r="AT889" i="1"/>
  <c r="AS889" i="1"/>
  <c r="AR889" i="1"/>
  <c r="AQ889" i="1"/>
  <c r="AP889" i="1"/>
  <c r="AO889" i="1"/>
  <c r="AN889" i="1"/>
  <c r="AM889" i="1"/>
  <c r="AL889" i="1"/>
  <c r="AK889" i="1"/>
  <c r="AF889" i="1"/>
  <c r="AE889" i="1"/>
  <c r="AD889" i="1"/>
  <c r="AC889" i="1"/>
  <c r="AB889" i="1"/>
  <c r="AA889" i="1"/>
  <c r="Z889" i="1"/>
  <c r="Y889" i="1"/>
  <c r="X889" i="1"/>
  <c r="W889" i="1"/>
  <c r="V889" i="1"/>
  <c r="U889" i="1"/>
  <c r="T889" i="1"/>
  <c r="S889" i="1"/>
  <c r="R889" i="1"/>
  <c r="Q889" i="1"/>
  <c r="P889" i="1"/>
  <c r="O889" i="1"/>
  <c r="N889" i="1"/>
  <c r="M889" i="1"/>
  <c r="L889" i="1"/>
  <c r="K889" i="1"/>
  <c r="J889" i="1"/>
  <c r="I889" i="1"/>
  <c r="BU888" i="1"/>
  <c r="BT888" i="1"/>
  <c r="BS888" i="1"/>
  <c r="BR888" i="1"/>
  <c r="BD888" i="1"/>
  <c r="BC888" i="1"/>
  <c r="AZ888" i="1"/>
  <c r="AX888" i="1"/>
  <c r="AV888" i="1"/>
  <c r="AT888" i="1"/>
  <c r="AS888" i="1"/>
  <c r="AR888" i="1"/>
  <c r="AQ888" i="1"/>
  <c r="AP888" i="1"/>
  <c r="AO888" i="1"/>
  <c r="AN888" i="1"/>
  <c r="AM888" i="1"/>
  <c r="AL888" i="1"/>
  <c r="AK888" i="1"/>
  <c r="AF888" i="1"/>
  <c r="AE888" i="1"/>
  <c r="AD888" i="1"/>
  <c r="AC888" i="1"/>
  <c r="AB888" i="1"/>
  <c r="AA888" i="1"/>
  <c r="Z888" i="1"/>
  <c r="Y888" i="1"/>
  <c r="X888" i="1"/>
  <c r="W888" i="1"/>
  <c r="V888" i="1"/>
  <c r="U888" i="1"/>
  <c r="T888" i="1"/>
  <c r="S888" i="1"/>
  <c r="R888" i="1"/>
  <c r="Q888" i="1"/>
  <c r="P888" i="1"/>
  <c r="O888" i="1"/>
  <c r="N888" i="1"/>
  <c r="M888" i="1"/>
  <c r="L888" i="1"/>
  <c r="K888" i="1"/>
  <c r="J888" i="1"/>
  <c r="I888" i="1"/>
  <c r="BU887" i="1"/>
  <c r="BT887" i="1"/>
  <c r="BS887" i="1"/>
  <c r="BR887" i="1"/>
  <c r="BD887" i="1"/>
  <c r="BC887" i="1"/>
  <c r="AZ887" i="1"/>
  <c r="AX887" i="1"/>
  <c r="AV887" i="1"/>
  <c r="AT887" i="1"/>
  <c r="AS887" i="1"/>
  <c r="AR887" i="1"/>
  <c r="AQ887" i="1"/>
  <c r="AP887" i="1"/>
  <c r="AO887" i="1"/>
  <c r="AN887" i="1"/>
  <c r="AM887" i="1"/>
  <c r="AL887" i="1"/>
  <c r="AK887" i="1"/>
  <c r="AF887" i="1"/>
  <c r="AE887" i="1"/>
  <c r="AD887" i="1"/>
  <c r="AC887" i="1"/>
  <c r="AB887" i="1"/>
  <c r="AA887" i="1"/>
  <c r="Z887" i="1"/>
  <c r="Y887" i="1"/>
  <c r="X887" i="1"/>
  <c r="W887" i="1"/>
  <c r="V887" i="1"/>
  <c r="U887" i="1"/>
  <c r="T887" i="1"/>
  <c r="S887" i="1"/>
  <c r="R887" i="1"/>
  <c r="Q887" i="1"/>
  <c r="P887" i="1"/>
  <c r="O887" i="1"/>
  <c r="N887" i="1"/>
  <c r="M887" i="1"/>
  <c r="L887" i="1"/>
  <c r="K887" i="1"/>
  <c r="J887" i="1"/>
  <c r="I887" i="1"/>
  <c r="BU886" i="1"/>
  <c r="BT886" i="1"/>
  <c r="BS886" i="1"/>
  <c r="BR886" i="1"/>
  <c r="BD886" i="1"/>
  <c r="BC886" i="1"/>
  <c r="AZ886" i="1"/>
  <c r="AX886" i="1"/>
  <c r="AV886" i="1"/>
  <c r="AT886" i="1"/>
  <c r="AS886" i="1"/>
  <c r="AR886" i="1"/>
  <c r="AQ886" i="1"/>
  <c r="AP886" i="1"/>
  <c r="AO886" i="1"/>
  <c r="AN886" i="1"/>
  <c r="AM886" i="1"/>
  <c r="AL886" i="1"/>
  <c r="AK886" i="1"/>
  <c r="AF886" i="1"/>
  <c r="AE886" i="1"/>
  <c r="AD886" i="1"/>
  <c r="AC886" i="1"/>
  <c r="AB886" i="1"/>
  <c r="AA886" i="1"/>
  <c r="Z886" i="1"/>
  <c r="Y886" i="1"/>
  <c r="X886" i="1"/>
  <c r="W886" i="1"/>
  <c r="V886" i="1"/>
  <c r="U886" i="1"/>
  <c r="T886" i="1"/>
  <c r="BF886" i="1" s="1"/>
  <c r="S886" i="1"/>
  <c r="R886" i="1"/>
  <c r="Q886" i="1"/>
  <c r="P886" i="1"/>
  <c r="O886" i="1"/>
  <c r="N886" i="1"/>
  <c r="M886" i="1"/>
  <c r="L886" i="1"/>
  <c r="K886" i="1"/>
  <c r="J886" i="1"/>
  <c r="I886" i="1"/>
  <c r="BU885" i="1"/>
  <c r="BT885" i="1"/>
  <c r="BS885" i="1"/>
  <c r="BR885" i="1"/>
  <c r="BD885" i="1"/>
  <c r="BC885" i="1"/>
  <c r="AZ885" i="1"/>
  <c r="AX885" i="1"/>
  <c r="AV885" i="1"/>
  <c r="AT885" i="1"/>
  <c r="AS885" i="1"/>
  <c r="AR885" i="1"/>
  <c r="AQ885" i="1"/>
  <c r="AP885" i="1"/>
  <c r="AO885" i="1"/>
  <c r="AN885" i="1"/>
  <c r="AM885" i="1"/>
  <c r="AL885" i="1"/>
  <c r="AK885" i="1"/>
  <c r="AF885" i="1"/>
  <c r="AE885" i="1"/>
  <c r="AD885" i="1"/>
  <c r="AC885" i="1"/>
  <c r="AB885" i="1"/>
  <c r="AA885" i="1"/>
  <c r="Z885" i="1"/>
  <c r="Y885" i="1"/>
  <c r="X885" i="1"/>
  <c r="W885" i="1"/>
  <c r="V885" i="1"/>
  <c r="U885" i="1"/>
  <c r="T885" i="1"/>
  <c r="S885" i="1"/>
  <c r="R885" i="1"/>
  <c r="Q885" i="1"/>
  <c r="P885" i="1"/>
  <c r="O885" i="1"/>
  <c r="N885" i="1"/>
  <c r="M885" i="1"/>
  <c r="L885" i="1"/>
  <c r="K885" i="1"/>
  <c r="J885" i="1"/>
  <c r="I885" i="1"/>
  <c r="BU884" i="1"/>
  <c r="BT884" i="1"/>
  <c r="BS884" i="1"/>
  <c r="BR884" i="1"/>
  <c r="BD884" i="1"/>
  <c r="BC884" i="1"/>
  <c r="AZ884" i="1"/>
  <c r="AX884" i="1"/>
  <c r="AV884" i="1"/>
  <c r="AT884" i="1"/>
  <c r="AS884" i="1"/>
  <c r="AR884" i="1"/>
  <c r="AQ884" i="1"/>
  <c r="AP884" i="1"/>
  <c r="AO884" i="1"/>
  <c r="AN884" i="1"/>
  <c r="AM884" i="1"/>
  <c r="AL884" i="1"/>
  <c r="AK884" i="1"/>
  <c r="AF884" i="1"/>
  <c r="AE884" i="1"/>
  <c r="AD884" i="1"/>
  <c r="AC884" i="1"/>
  <c r="AB884" i="1"/>
  <c r="AA884" i="1"/>
  <c r="Z884" i="1"/>
  <c r="Y884" i="1"/>
  <c r="X884" i="1"/>
  <c r="W884" i="1"/>
  <c r="V884" i="1"/>
  <c r="U884" i="1"/>
  <c r="T884" i="1"/>
  <c r="S884" i="1"/>
  <c r="R884" i="1"/>
  <c r="Q884" i="1"/>
  <c r="P884" i="1"/>
  <c r="O884" i="1"/>
  <c r="N884" i="1"/>
  <c r="M884" i="1"/>
  <c r="L884" i="1"/>
  <c r="K884" i="1"/>
  <c r="J884" i="1"/>
  <c r="I884" i="1"/>
  <c r="BU883" i="1"/>
  <c r="BT883" i="1"/>
  <c r="BS883" i="1"/>
  <c r="BR883" i="1"/>
  <c r="BD883" i="1"/>
  <c r="BC883" i="1"/>
  <c r="AZ883" i="1"/>
  <c r="AX883" i="1"/>
  <c r="AV883" i="1"/>
  <c r="AT883" i="1"/>
  <c r="AS883" i="1"/>
  <c r="AR883" i="1"/>
  <c r="AQ883" i="1"/>
  <c r="AP883" i="1"/>
  <c r="AO883" i="1"/>
  <c r="AN883" i="1"/>
  <c r="AM883" i="1"/>
  <c r="AL883" i="1"/>
  <c r="AK883" i="1"/>
  <c r="AF883" i="1"/>
  <c r="AE883" i="1"/>
  <c r="AD883" i="1"/>
  <c r="AC883" i="1"/>
  <c r="AB883" i="1"/>
  <c r="AA883" i="1"/>
  <c r="Z883" i="1"/>
  <c r="Y883" i="1"/>
  <c r="X883" i="1"/>
  <c r="W883" i="1"/>
  <c r="V883" i="1"/>
  <c r="U883" i="1"/>
  <c r="T883" i="1"/>
  <c r="S883" i="1"/>
  <c r="R883" i="1"/>
  <c r="Q883" i="1"/>
  <c r="P883" i="1"/>
  <c r="O883" i="1"/>
  <c r="N883" i="1"/>
  <c r="M883" i="1"/>
  <c r="L883" i="1"/>
  <c r="K883" i="1"/>
  <c r="J883" i="1"/>
  <c r="I883" i="1"/>
  <c r="BU882" i="1"/>
  <c r="BT882" i="1"/>
  <c r="BS882" i="1"/>
  <c r="BR882" i="1"/>
  <c r="BD882" i="1"/>
  <c r="BC882" i="1"/>
  <c r="AZ882" i="1"/>
  <c r="AX882" i="1"/>
  <c r="AV882" i="1"/>
  <c r="AT882" i="1"/>
  <c r="AS882" i="1"/>
  <c r="AR882" i="1"/>
  <c r="AQ882" i="1"/>
  <c r="AP882" i="1"/>
  <c r="AO882" i="1"/>
  <c r="AN882" i="1"/>
  <c r="AM882" i="1"/>
  <c r="AL882" i="1"/>
  <c r="AK882" i="1"/>
  <c r="AF882" i="1"/>
  <c r="AE882" i="1"/>
  <c r="AD882" i="1"/>
  <c r="AC882" i="1"/>
  <c r="AB882" i="1"/>
  <c r="AA882" i="1"/>
  <c r="Z882" i="1"/>
  <c r="Y882" i="1"/>
  <c r="X882" i="1"/>
  <c r="W882" i="1"/>
  <c r="V882" i="1"/>
  <c r="U882" i="1"/>
  <c r="T882" i="1"/>
  <c r="BF882" i="1" s="1"/>
  <c r="S882" i="1"/>
  <c r="R882" i="1"/>
  <c r="Q882" i="1"/>
  <c r="P882" i="1"/>
  <c r="O882" i="1"/>
  <c r="N882" i="1"/>
  <c r="M882" i="1"/>
  <c r="L882" i="1"/>
  <c r="K882" i="1"/>
  <c r="J882" i="1"/>
  <c r="I882" i="1"/>
  <c r="BU881" i="1"/>
  <c r="BT881" i="1"/>
  <c r="BS881" i="1"/>
  <c r="BR881" i="1"/>
  <c r="BD881" i="1"/>
  <c r="BC881" i="1"/>
  <c r="AZ881" i="1"/>
  <c r="AX881" i="1"/>
  <c r="AV881" i="1"/>
  <c r="AT881" i="1"/>
  <c r="AS881" i="1"/>
  <c r="AR881" i="1"/>
  <c r="AQ881" i="1"/>
  <c r="AP881" i="1"/>
  <c r="AO881" i="1"/>
  <c r="AN881" i="1"/>
  <c r="AM881" i="1"/>
  <c r="AL881" i="1"/>
  <c r="AK881" i="1"/>
  <c r="AF881" i="1"/>
  <c r="AE881" i="1"/>
  <c r="AD881" i="1"/>
  <c r="AC881" i="1"/>
  <c r="AB881" i="1"/>
  <c r="AA881" i="1"/>
  <c r="Z881" i="1"/>
  <c r="Y881" i="1"/>
  <c r="X881" i="1"/>
  <c r="W881" i="1"/>
  <c r="V881" i="1"/>
  <c r="U881" i="1"/>
  <c r="T881" i="1"/>
  <c r="S881" i="1"/>
  <c r="R881" i="1"/>
  <c r="Q881" i="1"/>
  <c r="P881" i="1"/>
  <c r="O881" i="1"/>
  <c r="N881" i="1"/>
  <c r="M881" i="1"/>
  <c r="L881" i="1"/>
  <c r="K881" i="1"/>
  <c r="J881" i="1"/>
  <c r="I881" i="1"/>
  <c r="BU880" i="1"/>
  <c r="BT880" i="1"/>
  <c r="BS880" i="1"/>
  <c r="BR880" i="1"/>
  <c r="BD880" i="1"/>
  <c r="BC880" i="1"/>
  <c r="AZ880" i="1"/>
  <c r="AX880" i="1"/>
  <c r="AV880" i="1"/>
  <c r="AT880" i="1"/>
  <c r="AS880" i="1"/>
  <c r="AR880" i="1"/>
  <c r="AQ880" i="1"/>
  <c r="AP880" i="1"/>
  <c r="AO880" i="1"/>
  <c r="AN880" i="1"/>
  <c r="AM880" i="1"/>
  <c r="AL880" i="1"/>
  <c r="AK880" i="1"/>
  <c r="AF880" i="1"/>
  <c r="AE880" i="1"/>
  <c r="AD880" i="1"/>
  <c r="AC880" i="1"/>
  <c r="AB880" i="1"/>
  <c r="AA880" i="1"/>
  <c r="Z880" i="1"/>
  <c r="Y880" i="1"/>
  <c r="X880" i="1"/>
  <c r="W880" i="1"/>
  <c r="V880" i="1"/>
  <c r="U880" i="1"/>
  <c r="T880" i="1"/>
  <c r="S880" i="1"/>
  <c r="R880" i="1"/>
  <c r="Q880" i="1"/>
  <c r="P880" i="1"/>
  <c r="O880" i="1"/>
  <c r="N880" i="1"/>
  <c r="M880" i="1"/>
  <c r="L880" i="1"/>
  <c r="K880" i="1"/>
  <c r="J880" i="1"/>
  <c r="I880" i="1"/>
  <c r="BU879" i="1"/>
  <c r="BT879" i="1"/>
  <c r="BS879" i="1"/>
  <c r="BR879" i="1"/>
  <c r="BD879" i="1"/>
  <c r="BC879" i="1"/>
  <c r="AZ879" i="1"/>
  <c r="AX879" i="1"/>
  <c r="AV879" i="1"/>
  <c r="AT879" i="1"/>
  <c r="AS879" i="1"/>
  <c r="AR879" i="1"/>
  <c r="AQ879" i="1"/>
  <c r="AP879" i="1"/>
  <c r="AO879" i="1"/>
  <c r="AN879" i="1"/>
  <c r="AM879" i="1"/>
  <c r="AL879" i="1"/>
  <c r="AK879" i="1"/>
  <c r="AF879" i="1"/>
  <c r="AE879" i="1"/>
  <c r="AD879" i="1"/>
  <c r="AC879" i="1"/>
  <c r="AB879" i="1"/>
  <c r="AA879" i="1"/>
  <c r="Z879" i="1"/>
  <c r="Y879" i="1"/>
  <c r="X879" i="1"/>
  <c r="W879" i="1"/>
  <c r="V879" i="1"/>
  <c r="U879" i="1"/>
  <c r="T879" i="1"/>
  <c r="S879" i="1"/>
  <c r="R879" i="1"/>
  <c r="Q879" i="1"/>
  <c r="P879" i="1"/>
  <c r="O879" i="1"/>
  <c r="N879" i="1"/>
  <c r="M879" i="1"/>
  <c r="L879" i="1"/>
  <c r="K879" i="1"/>
  <c r="J879" i="1"/>
  <c r="I879" i="1"/>
  <c r="BU878" i="1"/>
  <c r="BT878" i="1"/>
  <c r="BS878" i="1"/>
  <c r="BR878" i="1"/>
  <c r="BD878" i="1"/>
  <c r="BC878" i="1"/>
  <c r="AZ878" i="1"/>
  <c r="AX878" i="1"/>
  <c r="AV878" i="1"/>
  <c r="AT878" i="1"/>
  <c r="AS878" i="1"/>
  <c r="AR878" i="1"/>
  <c r="AQ878" i="1"/>
  <c r="AP878" i="1"/>
  <c r="AO878" i="1"/>
  <c r="AN878" i="1"/>
  <c r="AM878" i="1"/>
  <c r="AL878" i="1"/>
  <c r="AK878" i="1"/>
  <c r="AF878" i="1"/>
  <c r="AE878" i="1"/>
  <c r="AD878" i="1"/>
  <c r="AC878" i="1"/>
  <c r="AB878" i="1"/>
  <c r="AA878" i="1"/>
  <c r="Z878" i="1"/>
  <c r="Y878" i="1"/>
  <c r="X878" i="1"/>
  <c r="W878" i="1"/>
  <c r="V878" i="1"/>
  <c r="U878" i="1"/>
  <c r="T878" i="1"/>
  <c r="BF878" i="1" s="1"/>
  <c r="S878" i="1"/>
  <c r="R878" i="1"/>
  <c r="Q878" i="1"/>
  <c r="P878" i="1"/>
  <c r="O878" i="1"/>
  <c r="N878" i="1"/>
  <c r="M878" i="1"/>
  <c r="L878" i="1"/>
  <c r="K878" i="1"/>
  <c r="J878" i="1"/>
  <c r="I878" i="1"/>
  <c r="BU877" i="1"/>
  <c r="BT877" i="1"/>
  <c r="BS877" i="1"/>
  <c r="BR877" i="1"/>
  <c r="BD877" i="1"/>
  <c r="BC877" i="1"/>
  <c r="AZ877" i="1"/>
  <c r="AX877" i="1"/>
  <c r="AV877" i="1"/>
  <c r="AT877" i="1"/>
  <c r="AS877" i="1"/>
  <c r="AR877" i="1"/>
  <c r="AQ877" i="1"/>
  <c r="AP877" i="1"/>
  <c r="AO877" i="1"/>
  <c r="AN877" i="1"/>
  <c r="AM877" i="1"/>
  <c r="AL877" i="1"/>
  <c r="AK877" i="1"/>
  <c r="AF877" i="1"/>
  <c r="AE877" i="1"/>
  <c r="AD877" i="1"/>
  <c r="AC877" i="1"/>
  <c r="AB877" i="1"/>
  <c r="AA877" i="1"/>
  <c r="Z877" i="1"/>
  <c r="Y877" i="1"/>
  <c r="X877" i="1"/>
  <c r="W877" i="1"/>
  <c r="V877" i="1"/>
  <c r="U877" i="1"/>
  <c r="T877" i="1"/>
  <c r="S877" i="1"/>
  <c r="R877" i="1"/>
  <c r="Q877" i="1"/>
  <c r="P877" i="1"/>
  <c r="O877" i="1"/>
  <c r="N877" i="1"/>
  <c r="M877" i="1"/>
  <c r="L877" i="1"/>
  <c r="K877" i="1"/>
  <c r="J877" i="1"/>
  <c r="I877" i="1"/>
  <c r="BU876" i="1"/>
  <c r="BT876" i="1"/>
  <c r="BS876" i="1"/>
  <c r="BR876" i="1"/>
  <c r="BD876" i="1"/>
  <c r="BC876" i="1"/>
  <c r="AZ876" i="1"/>
  <c r="AX876" i="1"/>
  <c r="AV876" i="1"/>
  <c r="AT876" i="1"/>
  <c r="AS876" i="1"/>
  <c r="AR876" i="1"/>
  <c r="AQ876" i="1"/>
  <c r="AP876" i="1"/>
  <c r="AO876" i="1"/>
  <c r="AN876" i="1"/>
  <c r="AM876" i="1"/>
  <c r="AL876" i="1"/>
  <c r="AK876" i="1"/>
  <c r="AF876" i="1"/>
  <c r="AE876" i="1"/>
  <c r="AD876" i="1"/>
  <c r="AC876" i="1"/>
  <c r="AB876" i="1"/>
  <c r="AA876" i="1"/>
  <c r="Z876" i="1"/>
  <c r="Y876" i="1"/>
  <c r="X876" i="1"/>
  <c r="W876" i="1"/>
  <c r="V876" i="1"/>
  <c r="U876" i="1"/>
  <c r="T876" i="1"/>
  <c r="S876" i="1"/>
  <c r="R876" i="1"/>
  <c r="Q876" i="1"/>
  <c r="P876" i="1"/>
  <c r="O876" i="1"/>
  <c r="N876" i="1"/>
  <c r="M876" i="1"/>
  <c r="L876" i="1"/>
  <c r="K876" i="1"/>
  <c r="J876" i="1"/>
  <c r="I876" i="1"/>
  <c r="BU875" i="1"/>
  <c r="BT875" i="1"/>
  <c r="BS875" i="1"/>
  <c r="BR875" i="1"/>
  <c r="BD875" i="1"/>
  <c r="BC875" i="1"/>
  <c r="AZ875" i="1"/>
  <c r="AX875" i="1"/>
  <c r="AV875" i="1"/>
  <c r="AT875" i="1"/>
  <c r="AS875" i="1"/>
  <c r="AR875" i="1"/>
  <c r="AQ875" i="1"/>
  <c r="AP875" i="1"/>
  <c r="AO875" i="1"/>
  <c r="AN875" i="1"/>
  <c r="AM875" i="1"/>
  <c r="AL875" i="1"/>
  <c r="AK875" i="1"/>
  <c r="AF875" i="1"/>
  <c r="AE875" i="1"/>
  <c r="AD875" i="1"/>
  <c r="AC875" i="1"/>
  <c r="AB875" i="1"/>
  <c r="AA875" i="1"/>
  <c r="Z875" i="1"/>
  <c r="Y875" i="1"/>
  <c r="X875" i="1"/>
  <c r="W875" i="1"/>
  <c r="V875" i="1"/>
  <c r="U875" i="1"/>
  <c r="T875" i="1"/>
  <c r="S875" i="1"/>
  <c r="R875" i="1"/>
  <c r="Q875" i="1"/>
  <c r="P875" i="1"/>
  <c r="O875" i="1"/>
  <c r="N875" i="1"/>
  <c r="M875" i="1"/>
  <c r="L875" i="1"/>
  <c r="K875" i="1"/>
  <c r="J875" i="1"/>
  <c r="I875" i="1"/>
  <c r="BU874" i="1"/>
  <c r="BT874" i="1"/>
  <c r="BS874" i="1"/>
  <c r="BR874" i="1"/>
  <c r="BD874" i="1"/>
  <c r="BC874" i="1"/>
  <c r="AZ874" i="1"/>
  <c r="AX874" i="1"/>
  <c r="AV874" i="1"/>
  <c r="AT874" i="1"/>
  <c r="AS874" i="1"/>
  <c r="AR874" i="1"/>
  <c r="AQ874" i="1"/>
  <c r="AP874" i="1"/>
  <c r="AO874" i="1"/>
  <c r="AN874" i="1"/>
  <c r="AM874" i="1"/>
  <c r="AL874" i="1"/>
  <c r="AK874" i="1"/>
  <c r="AF874" i="1"/>
  <c r="AE874" i="1"/>
  <c r="AD874" i="1"/>
  <c r="AC874" i="1"/>
  <c r="AB874" i="1"/>
  <c r="AA874" i="1"/>
  <c r="Z874" i="1"/>
  <c r="Y874" i="1"/>
  <c r="X874" i="1"/>
  <c r="W874" i="1"/>
  <c r="V874" i="1"/>
  <c r="U874" i="1"/>
  <c r="T874" i="1"/>
  <c r="S874" i="1"/>
  <c r="R874" i="1"/>
  <c r="Q874" i="1"/>
  <c r="P874" i="1"/>
  <c r="O874" i="1"/>
  <c r="N874" i="1"/>
  <c r="M874" i="1"/>
  <c r="L874" i="1"/>
  <c r="K874" i="1"/>
  <c r="J874" i="1"/>
  <c r="I874" i="1"/>
  <c r="BU873" i="1"/>
  <c r="BT873" i="1"/>
  <c r="BS873" i="1"/>
  <c r="BR873" i="1"/>
  <c r="BD873" i="1"/>
  <c r="BC873" i="1"/>
  <c r="AZ873" i="1"/>
  <c r="AX873" i="1"/>
  <c r="AV873" i="1"/>
  <c r="AT873" i="1"/>
  <c r="AS873" i="1"/>
  <c r="AR873" i="1"/>
  <c r="AQ873" i="1"/>
  <c r="AP873" i="1"/>
  <c r="AO873" i="1"/>
  <c r="AN873" i="1"/>
  <c r="AM873" i="1"/>
  <c r="AL873" i="1"/>
  <c r="AK873" i="1"/>
  <c r="AF873" i="1"/>
  <c r="AE873" i="1"/>
  <c r="AD873" i="1"/>
  <c r="AC873" i="1"/>
  <c r="AB873" i="1"/>
  <c r="AA873" i="1"/>
  <c r="Z873" i="1"/>
  <c r="Y873" i="1"/>
  <c r="X873" i="1"/>
  <c r="W873" i="1"/>
  <c r="V873" i="1"/>
  <c r="U873" i="1"/>
  <c r="T873" i="1"/>
  <c r="BF873" i="1" s="1"/>
  <c r="S873" i="1"/>
  <c r="R873" i="1"/>
  <c r="Q873" i="1"/>
  <c r="P873" i="1"/>
  <c r="O873" i="1"/>
  <c r="N873" i="1"/>
  <c r="M873" i="1"/>
  <c r="L873" i="1"/>
  <c r="K873" i="1"/>
  <c r="J873" i="1"/>
  <c r="I873" i="1"/>
  <c r="BU872" i="1"/>
  <c r="BT872" i="1"/>
  <c r="BS872" i="1"/>
  <c r="BR872" i="1"/>
  <c r="BD872" i="1"/>
  <c r="BC872" i="1"/>
  <c r="AZ872" i="1"/>
  <c r="AX872" i="1"/>
  <c r="AV872" i="1"/>
  <c r="AT872" i="1"/>
  <c r="AS872" i="1"/>
  <c r="AR872" i="1"/>
  <c r="AQ872" i="1"/>
  <c r="AP872" i="1"/>
  <c r="AO872" i="1"/>
  <c r="AN872" i="1"/>
  <c r="AM872" i="1"/>
  <c r="AL872" i="1"/>
  <c r="AK872" i="1"/>
  <c r="AF872" i="1"/>
  <c r="AE872" i="1"/>
  <c r="AD872" i="1"/>
  <c r="AC872" i="1"/>
  <c r="AB872" i="1"/>
  <c r="AA872" i="1"/>
  <c r="Z872" i="1"/>
  <c r="Y872" i="1"/>
  <c r="X872" i="1"/>
  <c r="W872" i="1"/>
  <c r="V872" i="1"/>
  <c r="U872" i="1"/>
  <c r="T872" i="1"/>
  <c r="S872" i="1"/>
  <c r="R872" i="1"/>
  <c r="Q872" i="1"/>
  <c r="P872" i="1"/>
  <c r="O872" i="1"/>
  <c r="N872" i="1"/>
  <c r="M872" i="1"/>
  <c r="L872" i="1"/>
  <c r="K872" i="1"/>
  <c r="J872" i="1"/>
  <c r="I872" i="1"/>
  <c r="BU871" i="1"/>
  <c r="BT871" i="1"/>
  <c r="BS871" i="1"/>
  <c r="BR871" i="1"/>
  <c r="BD871" i="1"/>
  <c r="BC871" i="1"/>
  <c r="AZ871" i="1"/>
  <c r="AX871" i="1"/>
  <c r="AV871" i="1"/>
  <c r="AT871" i="1"/>
  <c r="AS871" i="1"/>
  <c r="AR871" i="1"/>
  <c r="AQ871" i="1"/>
  <c r="AP871" i="1"/>
  <c r="AO871" i="1"/>
  <c r="AN871" i="1"/>
  <c r="AM871" i="1"/>
  <c r="AL871" i="1"/>
  <c r="AK871" i="1"/>
  <c r="AF871" i="1"/>
  <c r="AE871" i="1"/>
  <c r="AD871" i="1"/>
  <c r="AC871" i="1"/>
  <c r="AB871" i="1"/>
  <c r="AA871" i="1"/>
  <c r="Z871" i="1"/>
  <c r="Y871" i="1"/>
  <c r="X871" i="1"/>
  <c r="W871" i="1"/>
  <c r="V871" i="1"/>
  <c r="U871" i="1"/>
  <c r="T871" i="1"/>
  <c r="S871" i="1"/>
  <c r="R871" i="1"/>
  <c r="Q871" i="1"/>
  <c r="P871" i="1"/>
  <c r="O871" i="1"/>
  <c r="N871" i="1"/>
  <c r="M871" i="1"/>
  <c r="L871" i="1"/>
  <c r="K871" i="1"/>
  <c r="J871" i="1"/>
  <c r="I871" i="1"/>
  <c r="BU870" i="1"/>
  <c r="BT870" i="1"/>
  <c r="BS870" i="1"/>
  <c r="BR870" i="1"/>
  <c r="BD870" i="1"/>
  <c r="BC870" i="1"/>
  <c r="AZ870" i="1"/>
  <c r="AX870" i="1"/>
  <c r="AV870" i="1"/>
  <c r="AT870" i="1"/>
  <c r="AS870" i="1"/>
  <c r="AR870" i="1"/>
  <c r="AQ870" i="1"/>
  <c r="AP870" i="1"/>
  <c r="AO870" i="1"/>
  <c r="AN870" i="1"/>
  <c r="AM870" i="1"/>
  <c r="AL870" i="1"/>
  <c r="AK870" i="1"/>
  <c r="AF870" i="1"/>
  <c r="AE870" i="1"/>
  <c r="AD870" i="1"/>
  <c r="AC870" i="1"/>
  <c r="AB870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BU869" i="1"/>
  <c r="BT869" i="1"/>
  <c r="BS869" i="1"/>
  <c r="BR869" i="1"/>
  <c r="BD869" i="1"/>
  <c r="BC869" i="1"/>
  <c r="AZ869" i="1"/>
  <c r="AX869" i="1"/>
  <c r="AV869" i="1"/>
  <c r="AT869" i="1"/>
  <c r="AS869" i="1"/>
  <c r="AR869" i="1"/>
  <c r="AQ869" i="1"/>
  <c r="AP869" i="1"/>
  <c r="AO869" i="1"/>
  <c r="AN869" i="1"/>
  <c r="AM869" i="1"/>
  <c r="AL869" i="1"/>
  <c r="AK869" i="1"/>
  <c r="AF869" i="1"/>
  <c r="AE869" i="1"/>
  <c r="AD869" i="1"/>
  <c r="AC869" i="1"/>
  <c r="AB869" i="1"/>
  <c r="AA869" i="1"/>
  <c r="Z869" i="1"/>
  <c r="Y869" i="1"/>
  <c r="X869" i="1"/>
  <c r="W869" i="1"/>
  <c r="V869" i="1"/>
  <c r="U869" i="1"/>
  <c r="T869" i="1"/>
  <c r="BF869" i="1" s="1"/>
  <c r="S869" i="1"/>
  <c r="R869" i="1"/>
  <c r="Q869" i="1"/>
  <c r="P869" i="1"/>
  <c r="O869" i="1"/>
  <c r="N869" i="1"/>
  <c r="M869" i="1"/>
  <c r="L869" i="1"/>
  <c r="K869" i="1"/>
  <c r="J869" i="1"/>
  <c r="I869" i="1"/>
  <c r="BU868" i="1"/>
  <c r="BT868" i="1"/>
  <c r="BS868" i="1"/>
  <c r="BR868" i="1"/>
  <c r="BD868" i="1"/>
  <c r="BC868" i="1"/>
  <c r="AZ868" i="1"/>
  <c r="AX868" i="1"/>
  <c r="AV868" i="1"/>
  <c r="AT868" i="1"/>
  <c r="AS868" i="1"/>
  <c r="AR868" i="1"/>
  <c r="AQ868" i="1"/>
  <c r="AP868" i="1"/>
  <c r="AO868" i="1"/>
  <c r="AN868" i="1"/>
  <c r="AM868" i="1"/>
  <c r="AL868" i="1"/>
  <c r="AK868" i="1"/>
  <c r="AF868" i="1"/>
  <c r="AE868" i="1"/>
  <c r="AD868" i="1"/>
  <c r="AC868" i="1"/>
  <c r="AB868" i="1"/>
  <c r="AA868" i="1"/>
  <c r="Z868" i="1"/>
  <c r="Y868" i="1"/>
  <c r="X868" i="1"/>
  <c r="W868" i="1"/>
  <c r="V868" i="1"/>
  <c r="U868" i="1"/>
  <c r="T868" i="1"/>
  <c r="S868" i="1"/>
  <c r="R868" i="1"/>
  <c r="Q868" i="1"/>
  <c r="P868" i="1"/>
  <c r="O868" i="1"/>
  <c r="N868" i="1"/>
  <c r="M868" i="1"/>
  <c r="L868" i="1"/>
  <c r="K868" i="1"/>
  <c r="J868" i="1"/>
  <c r="I868" i="1"/>
  <c r="BU867" i="1"/>
  <c r="BT867" i="1"/>
  <c r="BS867" i="1"/>
  <c r="BR867" i="1"/>
  <c r="BD867" i="1"/>
  <c r="BC867" i="1"/>
  <c r="AZ867" i="1"/>
  <c r="AX867" i="1"/>
  <c r="AV867" i="1"/>
  <c r="AT867" i="1"/>
  <c r="AS867" i="1"/>
  <c r="AR867" i="1"/>
  <c r="AQ867" i="1"/>
  <c r="AP867" i="1"/>
  <c r="AO867" i="1"/>
  <c r="AN867" i="1"/>
  <c r="AM867" i="1"/>
  <c r="AL867" i="1"/>
  <c r="AK867" i="1"/>
  <c r="AF867" i="1"/>
  <c r="AE867" i="1"/>
  <c r="AD867" i="1"/>
  <c r="AC867" i="1"/>
  <c r="AB867" i="1"/>
  <c r="AA867" i="1"/>
  <c r="Z867" i="1"/>
  <c r="Y867" i="1"/>
  <c r="X867" i="1"/>
  <c r="W867" i="1"/>
  <c r="V867" i="1"/>
  <c r="U867" i="1"/>
  <c r="T867" i="1"/>
  <c r="S867" i="1"/>
  <c r="R867" i="1"/>
  <c r="Q867" i="1"/>
  <c r="P867" i="1"/>
  <c r="O867" i="1"/>
  <c r="N867" i="1"/>
  <c r="M867" i="1"/>
  <c r="L867" i="1"/>
  <c r="K867" i="1"/>
  <c r="J867" i="1"/>
  <c r="I867" i="1"/>
  <c r="BU866" i="1"/>
  <c r="BT866" i="1"/>
  <c r="BS866" i="1"/>
  <c r="BR866" i="1"/>
  <c r="BD866" i="1"/>
  <c r="BC866" i="1"/>
  <c r="AZ866" i="1"/>
  <c r="AX866" i="1"/>
  <c r="AV866" i="1"/>
  <c r="AT866" i="1"/>
  <c r="AS866" i="1"/>
  <c r="AR866" i="1"/>
  <c r="AQ866" i="1"/>
  <c r="AP866" i="1"/>
  <c r="AO866" i="1"/>
  <c r="AN866" i="1"/>
  <c r="AM866" i="1"/>
  <c r="AL866" i="1"/>
  <c r="AK866" i="1"/>
  <c r="AF866" i="1"/>
  <c r="AE866" i="1"/>
  <c r="AD866" i="1"/>
  <c r="AC866" i="1"/>
  <c r="AB866" i="1"/>
  <c r="AA866" i="1"/>
  <c r="Z866" i="1"/>
  <c r="Y866" i="1"/>
  <c r="X866" i="1"/>
  <c r="W866" i="1"/>
  <c r="V866" i="1"/>
  <c r="U866" i="1"/>
  <c r="T866" i="1"/>
  <c r="BF866" i="1" s="1"/>
  <c r="S866" i="1"/>
  <c r="R866" i="1"/>
  <c r="Q866" i="1"/>
  <c r="P866" i="1"/>
  <c r="O866" i="1"/>
  <c r="N866" i="1"/>
  <c r="M866" i="1"/>
  <c r="L866" i="1"/>
  <c r="K866" i="1"/>
  <c r="J866" i="1"/>
  <c r="I866" i="1"/>
  <c r="BU865" i="1"/>
  <c r="BT865" i="1"/>
  <c r="BS865" i="1"/>
  <c r="BR865" i="1"/>
  <c r="BD865" i="1"/>
  <c r="BC865" i="1"/>
  <c r="AZ865" i="1"/>
  <c r="AX865" i="1"/>
  <c r="AV865" i="1"/>
  <c r="AT865" i="1"/>
  <c r="AS865" i="1"/>
  <c r="AR865" i="1"/>
  <c r="AQ865" i="1"/>
  <c r="AP865" i="1"/>
  <c r="AO865" i="1"/>
  <c r="AN865" i="1"/>
  <c r="AM865" i="1"/>
  <c r="AL865" i="1"/>
  <c r="AK865" i="1"/>
  <c r="AF865" i="1"/>
  <c r="AE865" i="1"/>
  <c r="AD865" i="1"/>
  <c r="AC865" i="1"/>
  <c r="AB865" i="1"/>
  <c r="AA865" i="1"/>
  <c r="Z865" i="1"/>
  <c r="Y865" i="1"/>
  <c r="X865" i="1"/>
  <c r="W865" i="1"/>
  <c r="V865" i="1"/>
  <c r="U865" i="1"/>
  <c r="T865" i="1"/>
  <c r="S865" i="1"/>
  <c r="R865" i="1"/>
  <c r="Q865" i="1"/>
  <c r="P865" i="1"/>
  <c r="O865" i="1"/>
  <c r="N865" i="1"/>
  <c r="M865" i="1"/>
  <c r="L865" i="1"/>
  <c r="K865" i="1"/>
  <c r="J865" i="1"/>
  <c r="I865" i="1"/>
  <c r="BU864" i="1"/>
  <c r="BT864" i="1"/>
  <c r="BS864" i="1"/>
  <c r="BR864" i="1"/>
  <c r="BD864" i="1"/>
  <c r="BC864" i="1"/>
  <c r="AZ864" i="1"/>
  <c r="AX864" i="1"/>
  <c r="AV864" i="1"/>
  <c r="AT864" i="1"/>
  <c r="AS864" i="1"/>
  <c r="AR864" i="1"/>
  <c r="AQ864" i="1"/>
  <c r="AP864" i="1"/>
  <c r="AO864" i="1"/>
  <c r="AN864" i="1"/>
  <c r="AM864" i="1"/>
  <c r="AL864" i="1"/>
  <c r="AK864" i="1"/>
  <c r="AF864" i="1"/>
  <c r="AE864" i="1"/>
  <c r="AD864" i="1"/>
  <c r="AC864" i="1"/>
  <c r="AB864" i="1"/>
  <c r="AA864" i="1"/>
  <c r="Z864" i="1"/>
  <c r="Y864" i="1"/>
  <c r="X864" i="1"/>
  <c r="W864" i="1"/>
  <c r="V864" i="1"/>
  <c r="U864" i="1"/>
  <c r="T864" i="1"/>
  <c r="S864" i="1"/>
  <c r="R864" i="1"/>
  <c r="Q864" i="1"/>
  <c r="P864" i="1"/>
  <c r="O864" i="1"/>
  <c r="N864" i="1"/>
  <c r="M864" i="1"/>
  <c r="L864" i="1"/>
  <c r="K864" i="1"/>
  <c r="J864" i="1"/>
  <c r="I864" i="1"/>
  <c r="BU863" i="1"/>
  <c r="BT863" i="1"/>
  <c r="BS863" i="1"/>
  <c r="BR863" i="1"/>
  <c r="BD863" i="1"/>
  <c r="BC863" i="1"/>
  <c r="AZ863" i="1"/>
  <c r="AX863" i="1"/>
  <c r="AV863" i="1"/>
  <c r="AT863" i="1"/>
  <c r="AS863" i="1"/>
  <c r="AR863" i="1"/>
  <c r="AQ863" i="1"/>
  <c r="AP863" i="1"/>
  <c r="AO863" i="1"/>
  <c r="AN863" i="1"/>
  <c r="AM863" i="1"/>
  <c r="AL863" i="1"/>
  <c r="AK863" i="1"/>
  <c r="AF863" i="1"/>
  <c r="AE863" i="1"/>
  <c r="AD863" i="1"/>
  <c r="AC863" i="1"/>
  <c r="AB863" i="1"/>
  <c r="AA863" i="1"/>
  <c r="Z863" i="1"/>
  <c r="Y863" i="1"/>
  <c r="X863" i="1"/>
  <c r="W863" i="1"/>
  <c r="V863" i="1"/>
  <c r="U863" i="1"/>
  <c r="T863" i="1"/>
  <c r="S863" i="1"/>
  <c r="R863" i="1"/>
  <c r="Q863" i="1"/>
  <c r="P863" i="1"/>
  <c r="O863" i="1"/>
  <c r="N863" i="1"/>
  <c r="M863" i="1"/>
  <c r="L863" i="1"/>
  <c r="K863" i="1"/>
  <c r="J863" i="1"/>
  <c r="I863" i="1"/>
  <c r="BU862" i="1"/>
  <c r="BT862" i="1"/>
  <c r="BS862" i="1"/>
  <c r="BR862" i="1"/>
  <c r="BD862" i="1"/>
  <c r="BC862" i="1"/>
  <c r="AZ862" i="1"/>
  <c r="AX862" i="1"/>
  <c r="AV862" i="1"/>
  <c r="AT862" i="1"/>
  <c r="AS862" i="1"/>
  <c r="AR862" i="1"/>
  <c r="AQ862" i="1"/>
  <c r="AP862" i="1"/>
  <c r="AO862" i="1"/>
  <c r="AN862" i="1"/>
  <c r="AM862" i="1"/>
  <c r="AL862" i="1"/>
  <c r="AK862" i="1"/>
  <c r="AF862" i="1"/>
  <c r="AE862" i="1"/>
  <c r="AD862" i="1"/>
  <c r="AC862" i="1"/>
  <c r="AB862" i="1"/>
  <c r="AA862" i="1"/>
  <c r="Z862" i="1"/>
  <c r="Y862" i="1"/>
  <c r="X862" i="1"/>
  <c r="W862" i="1"/>
  <c r="V862" i="1"/>
  <c r="U862" i="1"/>
  <c r="T862" i="1"/>
  <c r="BF862" i="1" s="1"/>
  <c r="S862" i="1"/>
  <c r="R862" i="1"/>
  <c r="Q862" i="1"/>
  <c r="P862" i="1"/>
  <c r="O862" i="1"/>
  <c r="N862" i="1"/>
  <c r="M862" i="1"/>
  <c r="L862" i="1"/>
  <c r="K862" i="1"/>
  <c r="J862" i="1"/>
  <c r="I862" i="1"/>
  <c r="BU861" i="1"/>
  <c r="BT861" i="1"/>
  <c r="BS861" i="1"/>
  <c r="BR861" i="1"/>
  <c r="BD861" i="1"/>
  <c r="BC861" i="1"/>
  <c r="AZ861" i="1"/>
  <c r="AX861" i="1"/>
  <c r="AV861" i="1"/>
  <c r="AT861" i="1"/>
  <c r="AS861" i="1"/>
  <c r="AR861" i="1"/>
  <c r="AQ861" i="1"/>
  <c r="AP861" i="1"/>
  <c r="AO861" i="1"/>
  <c r="AN861" i="1"/>
  <c r="AM861" i="1"/>
  <c r="AL861" i="1"/>
  <c r="AK861" i="1"/>
  <c r="AF861" i="1"/>
  <c r="AE861" i="1"/>
  <c r="AD861" i="1"/>
  <c r="AC861" i="1"/>
  <c r="AB861" i="1"/>
  <c r="AA861" i="1"/>
  <c r="Z861" i="1"/>
  <c r="Y861" i="1"/>
  <c r="X861" i="1"/>
  <c r="W861" i="1"/>
  <c r="V861" i="1"/>
  <c r="U861" i="1"/>
  <c r="T861" i="1"/>
  <c r="BF861" i="1" s="1"/>
  <c r="S861" i="1"/>
  <c r="R861" i="1"/>
  <c r="Q861" i="1"/>
  <c r="P861" i="1"/>
  <c r="O861" i="1"/>
  <c r="N861" i="1"/>
  <c r="M861" i="1"/>
  <c r="L861" i="1"/>
  <c r="K861" i="1"/>
  <c r="J861" i="1"/>
  <c r="I861" i="1"/>
  <c r="BU860" i="1"/>
  <c r="BT860" i="1"/>
  <c r="BS860" i="1"/>
  <c r="BR860" i="1"/>
  <c r="BD860" i="1"/>
  <c r="BC860" i="1"/>
  <c r="AZ860" i="1"/>
  <c r="AX860" i="1"/>
  <c r="AV860" i="1"/>
  <c r="AT860" i="1"/>
  <c r="AS860" i="1"/>
  <c r="AR860" i="1"/>
  <c r="AQ860" i="1"/>
  <c r="AP860" i="1"/>
  <c r="AO860" i="1"/>
  <c r="AN860" i="1"/>
  <c r="AM860" i="1"/>
  <c r="AL860" i="1"/>
  <c r="AK860" i="1"/>
  <c r="AF860" i="1"/>
  <c r="AE860" i="1"/>
  <c r="AD860" i="1"/>
  <c r="AC860" i="1"/>
  <c r="AB860" i="1"/>
  <c r="AA860" i="1"/>
  <c r="Z860" i="1"/>
  <c r="Y860" i="1"/>
  <c r="X860" i="1"/>
  <c r="W860" i="1"/>
  <c r="V860" i="1"/>
  <c r="U860" i="1"/>
  <c r="T860" i="1"/>
  <c r="S860" i="1"/>
  <c r="R860" i="1"/>
  <c r="Q860" i="1"/>
  <c r="P860" i="1"/>
  <c r="O860" i="1"/>
  <c r="N860" i="1"/>
  <c r="M860" i="1"/>
  <c r="L860" i="1"/>
  <c r="K860" i="1"/>
  <c r="J860" i="1"/>
  <c r="I860" i="1"/>
  <c r="BU859" i="1"/>
  <c r="BT859" i="1"/>
  <c r="BS859" i="1"/>
  <c r="BR859" i="1"/>
  <c r="BD859" i="1"/>
  <c r="BC859" i="1"/>
  <c r="AZ859" i="1"/>
  <c r="AX859" i="1"/>
  <c r="AV859" i="1"/>
  <c r="AT859" i="1"/>
  <c r="AS859" i="1"/>
  <c r="AR859" i="1"/>
  <c r="AQ859" i="1"/>
  <c r="AP859" i="1"/>
  <c r="AO859" i="1"/>
  <c r="AN859" i="1"/>
  <c r="AM859" i="1"/>
  <c r="AL859" i="1"/>
  <c r="AK859" i="1"/>
  <c r="AF859" i="1"/>
  <c r="AE859" i="1"/>
  <c r="AD859" i="1"/>
  <c r="AC859" i="1"/>
  <c r="AB859" i="1"/>
  <c r="AA859" i="1"/>
  <c r="Z859" i="1"/>
  <c r="Y859" i="1"/>
  <c r="X859" i="1"/>
  <c r="W859" i="1"/>
  <c r="V859" i="1"/>
  <c r="U859" i="1"/>
  <c r="T859" i="1"/>
  <c r="S859" i="1"/>
  <c r="R859" i="1"/>
  <c r="Q859" i="1"/>
  <c r="P859" i="1"/>
  <c r="O859" i="1"/>
  <c r="N859" i="1"/>
  <c r="M859" i="1"/>
  <c r="L859" i="1"/>
  <c r="K859" i="1"/>
  <c r="J859" i="1"/>
  <c r="I859" i="1"/>
  <c r="BU858" i="1"/>
  <c r="BT858" i="1"/>
  <c r="BS858" i="1"/>
  <c r="BR858" i="1"/>
  <c r="BD858" i="1"/>
  <c r="BC858" i="1"/>
  <c r="AZ858" i="1"/>
  <c r="AX858" i="1"/>
  <c r="AV858" i="1"/>
  <c r="AT858" i="1"/>
  <c r="AS858" i="1"/>
  <c r="AR858" i="1"/>
  <c r="AQ858" i="1"/>
  <c r="AP858" i="1"/>
  <c r="AO858" i="1"/>
  <c r="AN858" i="1"/>
  <c r="AM858" i="1"/>
  <c r="AL858" i="1"/>
  <c r="AK858" i="1"/>
  <c r="AF858" i="1"/>
  <c r="AE858" i="1"/>
  <c r="AD858" i="1"/>
  <c r="AC858" i="1"/>
  <c r="AB858" i="1"/>
  <c r="AA858" i="1"/>
  <c r="Z858" i="1"/>
  <c r="Y858" i="1"/>
  <c r="X858" i="1"/>
  <c r="W858" i="1"/>
  <c r="V858" i="1"/>
  <c r="U858" i="1"/>
  <c r="T858" i="1"/>
  <c r="BF858" i="1" s="1"/>
  <c r="S858" i="1"/>
  <c r="R858" i="1"/>
  <c r="Q858" i="1"/>
  <c r="P858" i="1"/>
  <c r="O858" i="1"/>
  <c r="N858" i="1"/>
  <c r="M858" i="1"/>
  <c r="L858" i="1"/>
  <c r="K858" i="1"/>
  <c r="J858" i="1"/>
  <c r="I858" i="1"/>
  <c r="BU857" i="1"/>
  <c r="BT857" i="1"/>
  <c r="BS857" i="1"/>
  <c r="BR857" i="1"/>
  <c r="BD857" i="1"/>
  <c r="BC857" i="1"/>
  <c r="AZ857" i="1"/>
  <c r="AX857" i="1"/>
  <c r="AV857" i="1"/>
  <c r="AT857" i="1"/>
  <c r="AS857" i="1"/>
  <c r="AR857" i="1"/>
  <c r="AQ857" i="1"/>
  <c r="AP857" i="1"/>
  <c r="AO857" i="1"/>
  <c r="AN857" i="1"/>
  <c r="AM857" i="1"/>
  <c r="AL857" i="1"/>
  <c r="AK857" i="1"/>
  <c r="AF857" i="1"/>
  <c r="AE857" i="1"/>
  <c r="AD857" i="1"/>
  <c r="AC857" i="1"/>
  <c r="AB857" i="1"/>
  <c r="AA857" i="1"/>
  <c r="Z857" i="1"/>
  <c r="Y857" i="1"/>
  <c r="X857" i="1"/>
  <c r="W857" i="1"/>
  <c r="V857" i="1"/>
  <c r="U857" i="1"/>
  <c r="T857" i="1"/>
  <c r="BF857" i="1" s="1"/>
  <c r="S857" i="1"/>
  <c r="R857" i="1"/>
  <c r="Q857" i="1"/>
  <c r="P857" i="1"/>
  <c r="O857" i="1"/>
  <c r="N857" i="1"/>
  <c r="M857" i="1"/>
  <c r="L857" i="1"/>
  <c r="K857" i="1"/>
  <c r="J857" i="1"/>
  <c r="I857" i="1"/>
  <c r="BU856" i="1"/>
  <c r="BT856" i="1"/>
  <c r="BS856" i="1"/>
  <c r="BR856" i="1"/>
  <c r="BD856" i="1"/>
  <c r="BC856" i="1"/>
  <c r="AZ856" i="1"/>
  <c r="AX856" i="1"/>
  <c r="AV856" i="1"/>
  <c r="AT856" i="1"/>
  <c r="AS856" i="1"/>
  <c r="AR856" i="1"/>
  <c r="AQ856" i="1"/>
  <c r="AP856" i="1"/>
  <c r="AO856" i="1"/>
  <c r="AN856" i="1"/>
  <c r="AM856" i="1"/>
  <c r="AL856" i="1"/>
  <c r="AK856" i="1"/>
  <c r="AF856" i="1"/>
  <c r="AE856" i="1"/>
  <c r="AD856" i="1"/>
  <c r="AC856" i="1"/>
  <c r="AB856" i="1"/>
  <c r="AA856" i="1"/>
  <c r="Z856" i="1"/>
  <c r="Y856" i="1"/>
  <c r="X856" i="1"/>
  <c r="W856" i="1"/>
  <c r="V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BU855" i="1"/>
  <c r="BT855" i="1"/>
  <c r="BS855" i="1"/>
  <c r="BR855" i="1"/>
  <c r="BD855" i="1"/>
  <c r="BC855" i="1"/>
  <c r="AZ855" i="1"/>
  <c r="AX855" i="1"/>
  <c r="AV855" i="1"/>
  <c r="AT855" i="1"/>
  <c r="AS855" i="1"/>
  <c r="AR855" i="1"/>
  <c r="AQ855" i="1"/>
  <c r="AP855" i="1"/>
  <c r="AO855" i="1"/>
  <c r="AN855" i="1"/>
  <c r="AM855" i="1"/>
  <c r="AL855" i="1"/>
  <c r="AK855" i="1"/>
  <c r="AF855" i="1"/>
  <c r="AE855" i="1"/>
  <c r="AD855" i="1"/>
  <c r="AC855" i="1"/>
  <c r="AB855" i="1"/>
  <c r="AA855" i="1"/>
  <c r="Z855" i="1"/>
  <c r="Y855" i="1"/>
  <c r="X855" i="1"/>
  <c r="W855" i="1"/>
  <c r="V855" i="1"/>
  <c r="U855" i="1"/>
  <c r="T855" i="1"/>
  <c r="S855" i="1"/>
  <c r="R855" i="1"/>
  <c r="Q855" i="1"/>
  <c r="P855" i="1"/>
  <c r="O855" i="1"/>
  <c r="N855" i="1"/>
  <c r="M855" i="1"/>
  <c r="L855" i="1"/>
  <c r="K855" i="1"/>
  <c r="J855" i="1"/>
  <c r="I855" i="1"/>
  <c r="BU854" i="1"/>
  <c r="BT854" i="1"/>
  <c r="BS854" i="1"/>
  <c r="BR854" i="1"/>
  <c r="BD854" i="1"/>
  <c r="BC854" i="1"/>
  <c r="AZ854" i="1"/>
  <c r="AX854" i="1"/>
  <c r="AV854" i="1"/>
  <c r="AT854" i="1"/>
  <c r="AS854" i="1"/>
  <c r="AR854" i="1"/>
  <c r="AQ854" i="1"/>
  <c r="AP854" i="1"/>
  <c r="AO854" i="1"/>
  <c r="AN854" i="1"/>
  <c r="AM854" i="1"/>
  <c r="AL854" i="1"/>
  <c r="AK854" i="1"/>
  <c r="AF854" i="1"/>
  <c r="AE854" i="1"/>
  <c r="AD854" i="1"/>
  <c r="AC854" i="1"/>
  <c r="AB854" i="1"/>
  <c r="AA854" i="1"/>
  <c r="Z854" i="1"/>
  <c r="Y854" i="1"/>
  <c r="X854" i="1"/>
  <c r="W854" i="1"/>
  <c r="V854" i="1"/>
  <c r="U854" i="1"/>
  <c r="T854" i="1"/>
  <c r="S854" i="1"/>
  <c r="R854" i="1"/>
  <c r="Q854" i="1"/>
  <c r="P854" i="1"/>
  <c r="O854" i="1"/>
  <c r="N854" i="1"/>
  <c r="M854" i="1"/>
  <c r="L854" i="1"/>
  <c r="K854" i="1"/>
  <c r="J854" i="1"/>
  <c r="I854" i="1"/>
  <c r="BU853" i="1"/>
  <c r="BT853" i="1"/>
  <c r="BS853" i="1"/>
  <c r="BR853" i="1"/>
  <c r="BD853" i="1"/>
  <c r="BC853" i="1"/>
  <c r="AZ853" i="1"/>
  <c r="AX853" i="1"/>
  <c r="AV853" i="1"/>
  <c r="AT853" i="1"/>
  <c r="AS853" i="1"/>
  <c r="AR853" i="1"/>
  <c r="AQ853" i="1"/>
  <c r="AP853" i="1"/>
  <c r="AO853" i="1"/>
  <c r="AN853" i="1"/>
  <c r="AM853" i="1"/>
  <c r="AL853" i="1"/>
  <c r="AK853" i="1"/>
  <c r="AF853" i="1"/>
  <c r="AE853" i="1"/>
  <c r="AD853" i="1"/>
  <c r="AC853" i="1"/>
  <c r="AB853" i="1"/>
  <c r="AA853" i="1"/>
  <c r="Z853" i="1"/>
  <c r="Y853" i="1"/>
  <c r="X853" i="1"/>
  <c r="W853" i="1"/>
  <c r="V853" i="1"/>
  <c r="U853" i="1"/>
  <c r="T853" i="1"/>
  <c r="BF853" i="1" s="1"/>
  <c r="S853" i="1"/>
  <c r="R853" i="1"/>
  <c r="Q853" i="1"/>
  <c r="P853" i="1"/>
  <c r="O853" i="1"/>
  <c r="N853" i="1"/>
  <c r="M853" i="1"/>
  <c r="L853" i="1"/>
  <c r="K853" i="1"/>
  <c r="J853" i="1"/>
  <c r="I853" i="1"/>
  <c r="BU852" i="1"/>
  <c r="BT852" i="1"/>
  <c r="BS852" i="1"/>
  <c r="BR852" i="1"/>
  <c r="BD852" i="1"/>
  <c r="BC852" i="1"/>
  <c r="AZ852" i="1"/>
  <c r="AX852" i="1"/>
  <c r="AV852" i="1"/>
  <c r="AT852" i="1"/>
  <c r="AS852" i="1"/>
  <c r="AR852" i="1"/>
  <c r="AQ852" i="1"/>
  <c r="AP852" i="1"/>
  <c r="AO852" i="1"/>
  <c r="AN852" i="1"/>
  <c r="AM852" i="1"/>
  <c r="AL852" i="1"/>
  <c r="AK852" i="1"/>
  <c r="AF852" i="1"/>
  <c r="AE852" i="1"/>
  <c r="AD852" i="1"/>
  <c r="AC852" i="1"/>
  <c r="AB852" i="1"/>
  <c r="AA852" i="1"/>
  <c r="Z852" i="1"/>
  <c r="Y852" i="1"/>
  <c r="X852" i="1"/>
  <c r="W852" i="1"/>
  <c r="V852" i="1"/>
  <c r="U852" i="1"/>
  <c r="T852" i="1"/>
  <c r="S852" i="1"/>
  <c r="R852" i="1"/>
  <c r="Q852" i="1"/>
  <c r="P852" i="1"/>
  <c r="O852" i="1"/>
  <c r="N852" i="1"/>
  <c r="M852" i="1"/>
  <c r="L852" i="1"/>
  <c r="K852" i="1"/>
  <c r="J852" i="1"/>
  <c r="I852" i="1"/>
  <c r="BU851" i="1"/>
  <c r="BT851" i="1"/>
  <c r="BS851" i="1"/>
  <c r="BR851" i="1"/>
  <c r="BD851" i="1"/>
  <c r="BC851" i="1"/>
  <c r="AZ851" i="1"/>
  <c r="AX851" i="1"/>
  <c r="AV851" i="1"/>
  <c r="AT851" i="1"/>
  <c r="AS851" i="1"/>
  <c r="AR851" i="1"/>
  <c r="AQ851" i="1"/>
  <c r="AP851" i="1"/>
  <c r="AO851" i="1"/>
  <c r="AN851" i="1"/>
  <c r="AM851" i="1"/>
  <c r="AL851" i="1"/>
  <c r="AK851" i="1"/>
  <c r="AF851" i="1"/>
  <c r="AE851" i="1"/>
  <c r="AD851" i="1"/>
  <c r="AC851" i="1"/>
  <c r="AB851" i="1"/>
  <c r="AA851" i="1"/>
  <c r="Z851" i="1"/>
  <c r="Y851" i="1"/>
  <c r="X851" i="1"/>
  <c r="W851" i="1"/>
  <c r="V851" i="1"/>
  <c r="U851" i="1"/>
  <c r="T851" i="1"/>
  <c r="S851" i="1"/>
  <c r="R851" i="1"/>
  <c r="Q851" i="1"/>
  <c r="P851" i="1"/>
  <c r="O851" i="1"/>
  <c r="N851" i="1"/>
  <c r="M851" i="1"/>
  <c r="L851" i="1"/>
  <c r="K851" i="1"/>
  <c r="J851" i="1"/>
  <c r="I851" i="1"/>
  <c r="BU850" i="1"/>
  <c r="BT850" i="1"/>
  <c r="BS850" i="1"/>
  <c r="BR850" i="1"/>
  <c r="BD850" i="1"/>
  <c r="BC850" i="1"/>
  <c r="AZ850" i="1"/>
  <c r="AX850" i="1"/>
  <c r="AV850" i="1"/>
  <c r="AT850" i="1"/>
  <c r="AS850" i="1"/>
  <c r="AR850" i="1"/>
  <c r="AQ850" i="1"/>
  <c r="AP850" i="1"/>
  <c r="AO850" i="1"/>
  <c r="AN850" i="1"/>
  <c r="AM850" i="1"/>
  <c r="AL850" i="1"/>
  <c r="AK850" i="1"/>
  <c r="AF850" i="1"/>
  <c r="AE850" i="1"/>
  <c r="AD850" i="1"/>
  <c r="AC850" i="1"/>
  <c r="AB850" i="1"/>
  <c r="AA850" i="1"/>
  <c r="Z850" i="1"/>
  <c r="Y850" i="1"/>
  <c r="X850" i="1"/>
  <c r="W850" i="1"/>
  <c r="V850" i="1"/>
  <c r="U850" i="1"/>
  <c r="T850" i="1"/>
  <c r="S850" i="1"/>
  <c r="R850" i="1"/>
  <c r="Q850" i="1"/>
  <c r="P850" i="1"/>
  <c r="O850" i="1"/>
  <c r="N850" i="1"/>
  <c r="M850" i="1"/>
  <c r="L850" i="1"/>
  <c r="K850" i="1"/>
  <c r="J850" i="1"/>
  <c r="I850" i="1"/>
  <c r="BU849" i="1"/>
  <c r="BT849" i="1"/>
  <c r="BS849" i="1"/>
  <c r="BR849" i="1"/>
  <c r="BD849" i="1"/>
  <c r="BC849" i="1"/>
  <c r="AZ849" i="1"/>
  <c r="AX849" i="1"/>
  <c r="AV849" i="1"/>
  <c r="AT849" i="1"/>
  <c r="AS849" i="1"/>
  <c r="AR849" i="1"/>
  <c r="AQ849" i="1"/>
  <c r="AP849" i="1"/>
  <c r="AO849" i="1"/>
  <c r="AN849" i="1"/>
  <c r="AM849" i="1"/>
  <c r="AL849" i="1"/>
  <c r="AK849" i="1"/>
  <c r="AF849" i="1"/>
  <c r="AE849" i="1"/>
  <c r="AD849" i="1"/>
  <c r="AC849" i="1"/>
  <c r="AB849" i="1"/>
  <c r="AA849" i="1"/>
  <c r="Z849" i="1"/>
  <c r="Y849" i="1"/>
  <c r="X849" i="1"/>
  <c r="W849" i="1"/>
  <c r="V849" i="1"/>
  <c r="U849" i="1"/>
  <c r="T849" i="1"/>
  <c r="BF849" i="1" s="1"/>
  <c r="S849" i="1"/>
  <c r="R849" i="1"/>
  <c r="Q849" i="1"/>
  <c r="P849" i="1"/>
  <c r="O849" i="1"/>
  <c r="N849" i="1"/>
  <c r="M849" i="1"/>
  <c r="L849" i="1"/>
  <c r="K849" i="1"/>
  <c r="J849" i="1"/>
  <c r="I849" i="1"/>
  <c r="BU848" i="1"/>
  <c r="BT848" i="1"/>
  <c r="BS848" i="1"/>
  <c r="BR848" i="1"/>
  <c r="BD848" i="1"/>
  <c r="BC848" i="1"/>
  <c r="AZ848" i="1"/>
  <c r="AX848" i="1"/>
  <c r="AV848" i="1"/>
  <c r="AT848" i="1"/>
  <c r="AS848" i="1"/>
  <c r="AR848" i="1"/>
  <c r="AQ848" i="1"/>
  <c r="AP848" i="1"/>
  <c r="AO848" i="1"/>
  <c r="AN848" i="1"/>
  <c r="AM848" i="1"/>
  <c r="AL848" i="1"/>
  <c r="AK848" i="1"/>
  <c r="AF848" i="1"/>
  <c r="AE848" i="1"/>
  <c r="AD848" i="1"/>
  <c r="AC848" i="1"/>
  <c r="AB848" i="1"/>
  <c r="AA848" i="1"/>
  <c r="Z848" i="1"/>
  <c r="Y848" i="1"/>
  <c r="X848" i="1"/>
  <c r="W848" i="1"/>
  <c r="V848" i="1"/>
  <c r="U848" i="1"/>
  <c r="T848" i="1"/>
  <c r="S848" i="1"/>
  <c r="R848" i="1"/>
  <c r="Q848" i="1"/>
  <c r="P848" i="1"/>
  <c r="O848" i="1"/>
  <c r="N848" i="1"/>
  <c r="M848" i="1"/>
  <c r="L848" i="1"/>
  <c r="K848" i="1"/>
  <c r="J848" i="1"/>
  <c r="I848" i="1"/>
  <c r="BU847" i="1"/>
  <c r="BT847" i="1"/>
  <c r="BS847" i="1"/>
  <c r="BR847" i="1"/>
  <c r="BD847" i="1"/>
  <c r="BC847" i="1"/>
  <c r="AZ847" i="1"/>
  <c r="AX847" i="1"/>
  <c r="AV847" i="1"/>
  <c r="AT847" i="1"/>
  <c r="AS847" i="1"/>
  <c r="AR847" i="1"/>
  <c r="AQ847" i="1"/>
  <c r="AP847" i="1"/>
  <c r="AO847" i="1"/>
  <c r="AN847" i="1"/>
  <c r="AM847" i="1"/>
  <c r="AL847" i="1"/>
  <c r="AK847" i="1"/>
  <c r="AF847" i="1"/>
  <c r="AE847" i="1"/>
  <c r="AD847" i="1"/>
  <c r="AC847" i="1"/>
  <c r="AB847" i="1"/>
  <c r="AA847" i="1"/>
  <c r="Z847" i="1"/>
  <c r="Y847" i="1"/>
  <c r="X847" i="1"/>
  <c r="W847" i="1"/>
  <c r="V847" i="1"/>
  <c r="U847" i="1"/>
  <c r="T847" i="1"/>
  <c r="S847" i="1"/>
  <c r="R847" i="1"/>
  <c r="Q847" i="1"/>
  <c r="P847" i="1"/>
  <c r="O847" i="1"/>
  <c r="N847" i="1"/>
  <c r="M847" i="1"/>
  <c r="L847" i="1"/>
  <c r="K847" i="1"/>
  <c r="J847" i="1"/>
  <c r="I847" i="1"/>
  <c r="BU846" i="1"/>
  <c r="BT846" i="1"/>
  <c r="BS846" i="1"/>
  <c r="BR846" i="1"/>
  <c r="BD846" i="1"/>
  <c r="BC846" i="1"/>
  <c r="AZ846" i="1"/>
  <c r="AX846" i="1"/>
  <c r="AV846" i="1"/>
  <c r="AT846" i="1"/>
  <c r="AS846" i="1"/>
  <c r="AR846" i="1"/>
  <c r="AQ846" i="1"/>
  <c r="AP846" i="1"/>
  <c r="AO846" i="1"/>
  <c r="AN846" i="1"/>
  <c r="AM846" i="1"/>
  <c r="AL846" i="1"/>
  <c r="AK846" i="1"/>
  <c r="AF846" i="1"/>
  <c r="AE846" i="1"/>
  <c r="AD846" i="1"/>
  <c r="AC846" i="1"/>
  <c r="AB846" i="1"/>
  <c r="AA846" i="1"/>
  <c r="Z846" i="1"/>
  <c r="Y846" i="1"/>
  <c r="X846" i="1"/>
  <c r="W846" i="1"/>
  <c r="V846" i="1"/>
  <c r="U846" i="1"/>
  <c r="T846" i="1"/>
  <c r="S846" i="1"/>
  <c r="R846" i="1"/>
  <c r="Q846" i="1"/>
  <c r="P846" i="1"/>
  <c r="O846" i="1"/>
  <c r="N846" i="1"/>
  <c r="M846" i="1"/>
  <c r="L846" i="1"/>
  <c r="K846" i="1"/>
  <c r="J846" i="1"/>
  <c r="I846" i="1"/>
  <c r="BU845" i="1"/>
  <c r="BT845" i="1"/>
  <c r="BS845" i="1"/>
  <c r="BR845" i="1"/>
  <c r="BD845" i="1"/>
  <c r="BC845" i="1"/>
  <c r="AZ845" i="1"/>
  <c r="AX845" i="1"/>
  <c r="AV845" i="1"/>
  <c r="AT845" i="1"/>
  <c r="AS845" i="1"/>
  <c r="AR845" i="1"/>
  <c r="AQ845" i="1"/>
  <c r="AP845" i="1"/>
  <c r="AO845" i="1"/>
  <c r="AN845" i="1"/>
  <c r="AM845" i="1"/>
  <c r="AL845" i="1"/>
  <c r="AK845" i="1"/>
  <c r="AF845" i="1"/>
  <c r="AE845" i="1"/>
  <c r="AD845" i="1"/>
  <c r="AC845" i="1"/>
  <c r="AB845" i="1"/>
  <c r="AA845" i="1"/>
  <c r="Z845" i="1"/>
  <c r="Y845" i="1"/>
  <c r="X845" i="1"/>
  <c r="W845" i="1"/>
  <c r="V845" i="1"/>
  <c r="U845" i="1"/>
  <c r="T845" i="1"/>
  <c r="BF845" i="1" s="1"/>
  <c r="S845" i="1"/>
  <c r="R845" i="1"/>
  <c r="Q845" i="1"/>
  <c r="P845" i="1"/>
  <c r="O845" i="1"/>
  <c r="N845" i="1"/>
  <c r="M845" i="1"/>
  <c r="L845" i="1"/>
  <c r="K845" i="1"/>
  <c r="J845" i="1"/>
  <c r="I845" i="1"/>
  <c r="BU844" i="1"/>
  <c r="BT844" i="1"/>
  <c r="BS844" i="1"/>
  <c r="BR844" i="1"/>
  <c r="BD844" i="1"/>
  <c r="BC844" i="1"/>
  <c r="AZ844" i="1"/>
  <c r="AX844" i="1"/>
  <c r="AV844" i="1"/>
  <c r="AT844" i="1"/>
  <c r="AS844" i="1"/>
  <c r="AR844" i="1"/>
  <c r="AQ844" i="1"/>
  <c r="AP844" i="1"/>
  <c r="AO844" i="1"/>
  <c r="AN844" i="1"/>
  <c r="AM844" i="1"/>
  <c r="AL844" i="1"/>
  <c r="AK844" i="1"/>
  <c r="AF844" i="1"/>
  <c r="AE844" i="1"/>
  <c r="AD844" i="1"/>
  <c r="AC844" i="1"/>
  <c r="AB844" i="1"/>
  <c r="AA844" i="1"/>
  <c r="Z844" i="1"/>
  <c r="Y844" i="1"/>
  <c r="X844" i="1"/>
  <c r="W844" i="1"/>
  <c r="V844" i="1"/>
  <c r="U844" i="1"/>
  <c r="T844" i="1"/>
  <c r="S844" i="1"/>
  <c r="R844" i="1"/>
  <c r="Q844" i="1"/>
  <c r="P844" i="1"/>
  <c r="O844" i="1"/>
  <c r="N844" i="1"/>
  <c r="M844" i="1"/>
  <c r="L844" i="1"/>
  <c r="K844" i="1"/>
  <c r="J844" i="1"/>
  <c r="I844" i="1"/>
  <c r="BU843" i="1"/>
  <c r="BT843" i="1"/>
  <c r="BS843" i="1"/>
  <c r="BR843" i="1"/>
  <c r="BD843" i="1"/>
  <c r="BC843" i="1"/>
  <c r="AZ843" i="1"/>
  <c r="AX843" i="1"/>
  <c r="AV843" i="1"/>
  <c r="AT843" i="1"/>
  <c r="AS843" i="1"/>
  <c r="AR843" i="1"/>
  <c r="AQ843" i="1"/>
  <c r="AP843" i="1"/>
  <c r="AO843" i="1"/>
  <c r="AN843" i="1"/>
  <c r="AM843" i="1"/>
  <c r="AL843" i="1"/>
  <c r="AK843" i="1"/>
  <c r="AF843" i="1"/>
  <c r="AE843" i="1"/>
  <c r="AD843" i="1"/>
  <c r="AC843" i="1"/>
  <c r="AB843" i="1"/>
  <c r="AA843" i="1"/>
  <c r="Z843" i="1"/>
  <c r="Y843" i="1"/>
  <c r="X843" i="1"/>
  <c r="W843" i="1"/>
  <c r="V843" i="1"/>
  <c r="U843" i="1"/>
  <c r="T843" i="1"/>
  <c r="S843" i="1"/>
  <c r="R843" i="1"/>
  <c r="Q843" i="1"/>
  <c r="P843" i="1"/>
  <c r="O843" i="1"/>
  <c r="N843" i="1"/>
  <c r="M843" i="1"/>
  <c r="L843" i="1"/>
  <c r="K843" i="1"/>
  <c r="J843" i="1"/>
  <c r="I843" i="1"/>
  <c r="BU842" i="1"/>
  <c r="BT842" i="1"/>
  <c r="BS842" i="1"/>
  <c r="BR842" i="1"/>
  <c r="BD842" i="1"/>
  <c r="BC842" i="1"/>
  <c r="AZ842" i="1"/>
  <c r="AX842" i="1"/>
  <c r="AV842" i="1"/>
  <c r="AT842" i="1"/>
  <c r="AS842" i="1"/>
  <c r="AR842" i="1"/>
  <c r="AQ842" i="1"/>
  <c r="AP842" i="1"/>
  <c r="AO842" i="1"/>
  <c r="AN842" i="1"/>
  <c r="AM842" i="1"/>
  <c r="AL842" i="1"/>
  <c r="AK842" i="1"/>
  <c r="AF842" i="1"/>
  <c r="AE842" i="1"/>
  <c r="AD842" i="1"/>
  <c r="AC842" i="1"/>
  <c r="AB842" i="1"/>
  <c r="AA842" i="1"/>
  <c r="Z842" i="1"/>
  <c r="Y842" i="1"/>
  <c r="X842" i="1"/>
  <c r="W842" i="1"/>
  <c r="V842" i="1"/>
  <c r="U842" i="1"/>
  <c r="T842" i="1"/>
  <c r="S842" i="1"/>
  <c r="R842" i="1"/>
  <c r="Q842" i="1"/>
  <c r="P842" i="1"/>
  <c r="O842" i="1"/>
  <c r="N842" i="1"/>
  <c r="M842" i="1"/>
  <c r="L842" i="1"/>
  <c r="K842" i="1"/>
  <c r="J842" i="1"/>
  <c r="I842" i="1"/>
  <c r="BU841" i="1"/>
  <c r="BT841" i="1"/>
  <c r="BS841" i="1"/>
  <c r="BR841" i="1"/>
  <c r="BD841" i="1"/>
  <c r="BC841" i="1"/>
  <c r="AZ841" i="1"/>
  <c r="AX841" i="1"/>
  <c r="AV841" i="1"/>
  <c r="AT841" i="1"/>
  <c r="AS841" i="1"/>
  <c r="AR841" i="1"/>
  <c r="AQ841" i="1"/>
  <c r="AP841" i="1"/>
  <c r="AO841" i="1"/>
  <c r="AN841" i="1"/>
  <c r="AM841" i="1"/>
  <c r="AL841" i="1"/>
  <c r="AK841" i="1"/>
  <c r="AF841" i="1"/>
  <c r="AE841" i="1"/>
  <c r="AD841" i="1"/>
  <c r="AC841" i="1"/>
  <c r="AB841" i="1"/>
  <c r="AA841" i="1"/>
  <c r="Z841" i="1"/>
  <c r="Y841" i="1"/>
  <c r="X841" i="1"/>
  <c r="W841" i="1"/>
  <c r="V841" i="1"/>
  <c r="U841" i="1"/>
  <c r="T841" i="1"/>
  <c r="BF841" i="1" s="1"/>
  <c r="S841" i="1"/>
  <c r="R841" i="1"/>
  <c r="Q841" i="1"/>
  <c r="P841" i="1"/>
  <c r="O841" i="1"/>
  <c r="N841" i="1"/>
  <c r="M841" i="1"/>
  <c r="L841" i="1"/>
  <c r="K841" i="1"/>
  <c r="J841" i="1"/>
  <c r="I841" i="1"/>
  <c r="BU840" i="1"/>
  <c r="BT840" i="1"/>
  <c r="BS840" i="1"/>
  <c r="BR840" i="1"/>
  <c r="BD840" i="1"/>
  <c r="BC840" i="1"/>
  <c r="AZ840" i="1"/>
  <c r="AX840" i="1"/>
  <c r="AV840" i="1"/>
  <c r="AT840" i="1"/>
  <c r="AS840" i="1"/>
  <c r="AR840" i="1"/>
  <c r="AQ840" i="1"/>
  <c r="AP840" i="1"/>
  <c r="AO840" i="1"/>
  <c r="AN840" i="1"/>
  <c r="AM840" i="1"/>
  <c r="AL840" i="1"/>
  <c r="AK840" i="1"/>
  <c r="AF840" i="1"/>
  <c r="AE840" i="1"/>
  <c r="AD840" i="1"/>
  <c r="AC840" i="1"/>
  <c r="AB840" i="1"/>
  <c r="AA840" i="1"/>
  <c r="Z840" i="1"/>
  <c r="Y840" i="1"/>
  <c r="X840" i="1"/>
  <c r="W840" i="1"/>
  <c r="V840" i="1"/>
  <c r="U840" i="1"/>
  <c r="T840" i="1"/>
  <c r="S840" i="1"/>
  <c r="R840" i="1"/>
  <c r="Q840" i="1"/>
  <c r="P840" i="1"/>
  <c r="O840" i="1"/>
  <c r="N840" i="1"/>
  <c r="M840" i="1"/>
  <c r="L840" i="1"/>
  <c r="K840" i="1"/>
  <c r="J840" i="1"/>
  <c r="I840" i="1"/>
  <c r="BU839" i="1"/>
  <c r="BT839" i="1"/>
  <c r="BS839" i="1"/>
  <c r="BR839" i="1"/>
  <c r="BD839" i="1"/>
  <c r="BC839" i="1"/>
  <c r="AZ839" i="1"/>
  <c r="AX839" i="1"/>
  <c r="AV839" i="1"/>
  <c r="AT839" i="1"/>
  <c r="AS839" i="1"/>
  <c r="AR839" i="1"/>
  <c r="AQ839" i="1"/>
  <c r="AP839" i="1"/>
  <c r="AO839" i="1"/>
  <c r="AN839" i="1"/>
  <c r="AM839" i="1"/>
  <c r="AL839" i="1"/>
  <c r="AK839" i="1"/>
  <c r="AF839" i="1"/>
  <c r="AE839" i="1"/>
  <c r="AD839" i="1"/>
  <c r="AC839" i="1"/>
  <c r="AB839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BU838" i="1"/>
  <c r="BT838" i="1"/>
  <c r="BS838" i="1"/>
  <c r="BR838" i="1"/>
  <c r="BD838" i="1"/>
  <c r="BC838" i="1"/>
  <c r="AZ838" i="1"/>
  <c r="AX838" i="1"/>
  <c r="AV838" i="1"/>
  <c r="AT838" i="1"/>
  <c r="AS838" i="1"/>
  <c r="AR838" i="1"/>
  <c r="AQ838" i="1"/>
  <c r="AP838" i="1"/>
  <c r="AO838" i="1"/>
  <c r="AN838" i="1"/>
  <c r="AM838" i="1"/>
  <c r="AL838" i="1"/>
  <c r="AK838" i="1"/>
  <c r="AF838" i="1"/>
  <c r="AE838" i="1"/>
  <c r="AD838" i="1"/>
  <c r="AC838" i="1"/>
  <c r="AB838" i="1"/>
  <c r="AA838" i="1"/>
  <c r="Z838" i="1"/>
  <c r="Y838" i="1"/>
  <c r="X838" i="1"/>
  <c r="W838" i="1"/>
  <c r="V838" i="1"/>
  <c r="U838" i="1"/>
  <c r="T838" i="1"/>
  <c r="S838" i="1"/>
  <c r="R838" i="1"/>
  <c r="Q838" i="1"/>
  <c r="P838" i="1"/>
  <c r="O838" i="1"/>
  <c r="N838" i="1"/>
  <c r="M838" i="1"/>
  <c r="L838" i="1"/>
  <c r="K838" i="1"/>
  <c r="J838" i="1"/>
  <c r="I838" i="1"/>
  <c r="BU837" i="1"/>
  <c r="BT837" i="1"/>
  <c r="BS837" i="1"/>
  <c r="BR837" i="1"/>
  <c r="BD837" i="1"/>
  <c r="BC837" i="1"/>
  <c r="AZ837" i="1"/>
  <c r="AX837" i="1"/>
  <c r="AV837" i="1"/>
  <c r="AT837" i="1"/>
  <c r="AS837" i="1"/>
  <c r="AR837" i="1"/>
  <c r="AQ837" i="1"/>
  <c r="AP837" i="1"/>
  <c r="AO837" i="1"/>
  <c r="AN837" i="1"/>
  <c r="AM837" i="1"/>
  <c r="AL837" i="1"/>
  <c r="AK837" i="1"/>
  <c r="AF837" i="1"/>
  <c r="AE837" i="1"/>
  <c r="AD837" i="1"/>
  <c r="AC837" i="1"/>
  <c r="AB837" i="1"/>
  <c r="AA837" i="1"/>
  <c r="Z837" i="1"/>
  <c r="Y837" i="1"/>
  <c r="X837" i="1"/>
  <c r="W837" i="1"/>
  <c r="V837" i="1"/>
  <c r="U837" i="1"/>
  <c r="T837" i="1"/>
  <c r="BF837" i="1" s="1"/>
  <c r="S837" i="1"/>
  <c r="R837" i="1"/>
  <c r="Q837" i="1"/>
  <c r="P837" i="1"/>
  <c r="O837" i="1"/>
  <c r="N837" i="1"/>
  <c r="M837" i="1"/>
  <c r="L837" i="1"/>
  <c r="K837" i="1"/>
  <c r="J837" i="1"/>
  <c r="I837" i="1"/>
  <c r="BU836" i="1"/>
  <c r="BT836" i="1"/>
  <c r="BS836" i="1"/>
  <c r="BR836" i="1"/>
  <c r="BD836" i="1"/>
  <c r="BC836" i="1"/>
  <c r="AZ836" i="1"/>
  <c r="AX836" i="1"/>
  <c r="AV836" i="1"/>
  <c r="AT836" i="1"/>
  <c r="AS836" i="1"/>
  <c r="AR836" i="1"/>
  <c r="AQ836" i="1"/>
  <c r="AP836" i="1"/>
  <c r="AO836" i="1"/>
  <c r="AN836" i="1"/>
  <c r="AM836" i="1"/>
  <c r="AL836" i="1"/>
  <c r="AK836" i="1"/>
  <c r="AF836" i="1"/>
  <c r="AE836" i="1"/>
  <c r="AD836" i="1"/>
  <c r="AC836" i="1"/>
  <c r="AB836" i="1"/>
  <c r="AA836" i="1"/>
  <c r="Z836" i="1"/>
  <c r="Y836" i="1"/>
  <c r="X836" i="1"/>
  <c r="W836" i="1"/>
  <c r="V836" i="1"/>
  <c r="U836" i="1"/>
  <c r="T836" i="1"/>
  <c r="S836" i="1"/>
  <c r="R836" i="1"/>
  <c r="Q836" i="1"/>
  <c r="P836" i="1"/>
  <c r="O836" i="1"/>
  <c r="N836" i="1"/>
  <c r="M836" i="1"/>
  <c r="L836" i="1"/>
  <c r="K836" i="1"/>
  <c r="J836" i="1"/>
  <c r="I836" i="1"/>
  <c r="BU835" i="1"/>
  <c r="BT835" i="1"/>
  <c r="BS835" i="1"/>
  <c r="BR835" i="1"/>
  <c r="BD835" i="1"/>
  <c r="BC835" i="1"/>
  <c r="AZ835" i="1"/>
  <c r="AX835" i="1"/>
  <c r="AV835" i="1"/>
  <c r="AT835" i="1"/>
  <c r="AS835" i="1"/>
  <c r="AR835" i="1"/>
  <c r="AQ835" i="1"/>
  <c r="AP835" i="1"/>
  <c r="AO835" i="1"/>
  <c r="AN835" i="1"/>
  <c r="AM835" i="1"/>
  <c r="AL835" i="1"/>
  <c r="AK835" i="1"/>
  <c r="AF835" i="1"/>
  <c r="AE835" i="1"/>
  <c r="AD835" i="1"/>
  <c r="AC835" i="1"/>
  <c r="AB835" i="1"/>
  <c r="AA835" i="1"/>
  <c r="Z835" i="1"/>
  <c r="Y835" i="1"/>
  <c r="X835" i="1"/>
  <c r="W835" i="1"/>
  <c r="V835" i="1"/>
  <c r="U835" i="1"/>
  <c r="T835" i="1"/>
  <c r="S835" i="1"/>
  <c r="R835" i="1"/>
  <c r="Q835" i="1"/>
  <c r="P835" i="1"/>
  <c r="O835" i="1"/>
  <c r="N835" i="1"/>
  <c r="M835" i="1"/>
  <c r="L835" i="1"/>
  <c r="K835" i="1"/>
  <c r="J835" i="1"/>
  <c r="I835" i="1"/>
  <c r="BU834" i="1"/>
  <c r="BT834" i="1"/>
  <c r="BS834" i="1"/>
  <c r="BR834" i="1"/>
  <c r="BD834" i="1"/>
  <c r="BC834" i="1"/>
  <c r="AZ834" i="1"/>
  <c r="AX834" i="1"/>
  <c r="AV834" i="1"/>
  <c r="AT834" i="1"/>
  <c r="AS834" i="1"/>
  <c r="AR834" i="1"/>
  <c r="AQ834" i="1"/>
  <c r="AP834" i="1"/>
  <c r="AO834" i="1"/>
  <c r="AN834" i="1"/>
  <c r="AM834" i="1"/>
  <c r="AL834" i="1"/>
  <c r="AK834" i="1"/>
  <c r="AF834" i="1"/>
  <c r="AE834" i="1"/>
  <c r="AD834" i="1"/>
  <c r="AC834" i="1"/>
  <c r="AB834" i="1"/>
  <c r="AA834" i="1"/>
  <c r="Z834" i="1"/>
  <c r="Y834" i="1"/>
  <c r="X834" i="1"/>
  <c r="W834" i="1"/>
  <c r="V834" i="1"/>
  <c r="U834" i="1"/>
  <c r="T834" i="1"/>
  <c r="S834" i="1"/>
  <c r="R834" i="1"/>
  <c r="Q834" i="1"/>
  <c r="P834" i="1"/>
  <c r="O834" i="1"/>
  <c r="N834" i="1"/>
  <c r="M834" i="1"/>
  <c r="L834" i="1"/>
  <c r="K834" i="1"/>
  <c r="J834" i="1"/>
  <c r="I834" i="1"/>
  <c r="BU833" i="1"/>
  <c r="BT833" i="1"/>
  <c r="BS833" i="1"/>
  <c r="BR833" i="1"/>
  <c r="BD833" i="1"/>
  <c r="BC833" i="1"/>
  <c r="AZ833" i="1"/>
  <c r="AX833" i="1"/>
  <c r="AV833" i="1"/>
  <c r="AT833" i="1"/>
  <c r="AS833" i="1"/>
  <c r="AR833" i="1"/>
  <c r="AQ833" i="1"/>
  <c r="AP833" i="1"/>
  <c r="AO833" i="1"/>
  <c r="AN833" i="1"/>
  <c r="AM833" i="1"/>
  <c r="AL833" i="1"/>
  <c r="AK833" i="1"/>
  <c r="AF833" i="1"/>
  <c r="AE833" i="1"/>
  <c r="AD833" i="1"/>
  <c r="AC833" i="1"/>
  <c r="AB833" i="1"/>
  <c r="AA833" i="1"/>
  <c r="Z833" i="1"/>
  <c r="Y833" i="1"/>
  <c r="X833" i="1"/>
  <c r="W833" i="1"/>
  <c r="V833" i="1"/>
  <c r="U833" i="1"/>
  <c r="T833" i="1"/>
  <c r="BF833" i="1" s="1"/>
  <c r="S833" i="1"/>
  <c r="R833" i="1"/>
  <c r="Q833" i="1"/>
  <c r="P833" i="1"/>
  <c r="O833" i="1"/>
  <c r="N833" i="1"/>
  <c r="M833" i="1"/>
  <c r="L833" i="1"/>
  <c r="K833" i="1"/>
  <c r="J833" i="1"/>
  <c r="I833" i="1"/>
  <c r="BU832" i="1"/>
  <c r="BT832" i="1"/>
  <c r="BS832" i="1"/>
  <c r="BR832" i="1"/>
  <c r="BD832" i="1"/>
  <c r="BC832" i="1"/>
  <c r="AZ832" i="1"/>
  <c r="AX832" i="1"/>
  <c r="AV832" i="1"/>
  <c r="AT832" i="1"/>
  <c r="AS832" i="1"/>
  <c r="AR832" i="1"/>
  <c r="AQ832" i="1"/>
  <c r="AP832" i="1"/>
  <c r="AO832" i="1"/>
  <c r="AN832" i="1"/>
  <c r="AM832" i="1"/>
  <c r="AL832" i="1"/>
  <c r="AK832" i="1"/>
  <c r="AF832" i="1"/>
  <c r="AE832" i="1"/>
  <c r="AD832" i="1"/>
  <c r="AC832" i="1"/>
  <c r="AB832" i="1"/>
  <c r="AA832" i="1"/>
  <c r="Z832" i="1"/>
  <c r="Y832" i="1"/>
  <c r="X832" i="1"/>
  <c r="W832" i="1"/>
  <c r="V832" i="1"/>
  <c r="U832" i="1"/>
  <c r="T832" i="1"/>
  <c r="S832" i="1"/>
  <c r="R832" i="1"/>
  <c r="Q832" i="1"/>
  <c r="P832" i="1"/>
  <c r="O832" i="1"/>
  <c r="N832" i="1"/>
  <c r="M832" i="1"/>
  <c r="L832" i="1"/>
  <c r="K832" i="1"/>
  <c r="J832" i="1"/>
  <c r="I832" i="1"/>
  <c r="BU831" i="1"/>
  <c r="BT831" i="1"/>
  <c r="BS831" i="1"/>
  <c r="BR831" i="1"/>
  <c r="BD831" i="1"/>
  <c r="BC831" i="1"/>
  <c r="AZ831" i="1"/>
  <c r="AX831" i="1"/>
  <c r="AV831" i="1"/>
  <c r="AT831" i="1"/>
  <c r="AS831" i="1"/>
  <c r="AR831" i="1"/>
  <c r="AQ831" i="1"/>
  <c r="AP831" i="1"/>
  <c r="AO831" i="1"/>
  <c r="AN831" i="1"/>
  <c r="AM831" i="1"/>
  <c r="AL831" i="1"/>
  <c r="AK831" i="1"/>
  <c r="AF831" i="1"/>
  <c r="AE831" i="1"/>
  <c r="AD831" i="1"/>
  <c r="AC831" i="1"/>
  <c r="AB831" i="1"/>
  <c r="AA831" i="1"/>
  <c r="Z831" i="1"/>
  <c r="Y831" i="1"/>
  <c r="X831" i="1"/>
  <c r="W831" i="1"/>
  <c r="V831" i="1"/>
  <c r="U831" i="1"/>
  <c r="T831" i="1"/>
  <c r="S831" i="1"/>
  <c r="R831" i="1"/>
  <c r="Q831" i="1"/>
  <c r="P831" i="1"/>
  <c r="O831" i="1"/>
  <c r="N831" i="1"/>
  <c r="M831" i="1"/>
  <c r="L831" i="1"/>
  <c r="K831" i="1"/>
  <c r="J831" i="1"/>
  <c r="I831" i="1"/>
  <c r="BU830" i="1"/>
  <c r="BT830" i="1"/>
  <c r="BS830" i="1"/>
  <c r="BR830" i="1"/>
  <c r="BD830" i="1"/>
  <c r="BC830" i="1"/>
  <c r="AZ830" i="1"/>
  <c r="AX830" i="1"/>
  <c r="AV830" i="1"/>
  <c r="AT830" i="1"/>
  <c r="AS830" i="1"/>
  <c r="AR830" i="1"/>
  <c r="AQ830" i="1"/>
  <c r="AP830" i="1"/>
  <c r="AO830" i="1"/>
  <c r="AN830" i="1"/>
  <c r="AM830" i="1"/>
  <c r="AL830" i="1"/>
  <c r="AK830" i="1"/>
  <c r="AF830" i="1"/>
  <c r="AE830" i="1"/>
  <c r="AD830" i="1"/>
  <c r="AC830" i="1"/>
  <c r="AB830" i="1"/>
  <c r="AA830" i="1"/>
  <c r="Z830" i="1"/>
  <c r="Y830" i="1"/>
  <c r="X830" i="1"/>
  <c r="W830" i="1"/>
  <c r="V830" i="1"/>
  <c r="U830" i="1"/>
  <c r="T830" i="1"/>
  <c r="S830" i="1"/>
  <c r="R830" i="1"/>
  <c r="Q830" i="1"/>
  <c r="P830" i="1"/>
  <c r="O830" i="1"/>
  <c r="N830" i="1"/>
  <c r="M830" i="1"/>
  <c r="L830" i="1"/>
  <c r="K830" i="1"/>
  <c r="J830" i="1"/>
  <c r="I830" i="1"/>
  <c r="BU829" i="1"/>
  <c r="BT829" i="1"/>
  <c r="BS829" i="1"/>
  <c r="BR829" i="1"/>
  <c r="BD829" i="1"/>
  <c r="BC829" i="1"/>
  <c r="AZ829" i="1"/>
  <c r="AX829" i="1"/>
  <c r="AV829" i="1"/>
  <c r="AT829" i="1"/>
  <c r="AS829" i="1"/>
  <c r="AR829" i="1"/>
  <c r="AQ829" i="1"/>
  <c r="AP829" i="1"/>
  <c r="AO829" i="1"/>
  <c r="AN829" i="1"/>
  <c r="AM829" i="1"/>
  <c r="AL829" i="1"/>
  <c r="AK829" i="1"/>
  <c r="AF829" i="1"/>
  <c r="AE829" i="1"/>
  <c r="AD829" i="1"/>
  <c r="AC829" i="1"/>
  <c r="AB829" i="1"/>
  <c r="AA829" i="1"/>
  <c r="Z829" i="1"/>
  <c r="Y829" i="1"/>
  <c r="X829" i="1"/>
  <c r="W829" i="1"/>
  <c r="V829" i="1"/>
  <c r="U829" i="1"/>
  <c r="T829" i="1"/>
  <c r="BF829" i="1" s="1"/>
  <c r="S829" i="1"/>
  <c r="R829" i="1"/>
  <c r="Q829" i="1"/>
  <c r="P829" i="1"/>
  <c r="O829" i="1"/>
  <c r="N829" i="1"/>
  <c r="M829" i="1"/>
  <c r="L829" i="1"/>
  <c r="K829" i="1"/>
  <c r="J829" i="1"/>
  <c r="I829" i="1"/>
  <c r="BU828" i="1"/>
  <c r="BT828" i="1"/>
  <c r="BS828" i="1"/>
  <c r="BR828" i="1"/>
  <c r="BD828" i="1"/>
  <c r="BC828" i="1"/>
  <c r="AZ828" i="1"/>
  <c r="AX828" i="1"/>
  <c r="AV828" i="1"/>
  <c r="AT828" i="1"/>
  <c r="AS828" i="1"/>
  <c r="AR828" i="1"/>
  <c r="AQ828" i="1"/>
  <c r="AP828" i="1"/>
  <c r="AO828" i="1"/>
  <c r="AN828" i="1"/>
  <c r="AM828" i="1"/>
  <c r="AL828" i="1"/>
  <c r="AK828" i="1"/>
  <c r="AF828" i="1"/>
  <c r="AE828" i="1"/>
  <c r="AD828" i="1"/>
  <c r="AC828" i="1"/>
  <c r="AB828" i="1"/>
  <c r="AA828" i="1"/>
  <c r="Z828" i="1"/>
  <c r="Y828" i="1"/>
  <c r="X828" i="1"/>
  <c r="W828" i="1"/>
  <c r="V828" i="1"/>
  <c r="U828" i="1"/>
  <c r="T828" i="1"/>
  <c r="S828" i="1"/>
  <c r="R828" i="1"/>
  <c r="Q828" i="1"/>
  <c r="P828" i="1"/>
  <c r="O828" i="1"/>
  <c r="N828" i="1"/>
  <c r="M828" i="1"/>
  <c r="L828" i="1"/>
  <c r="K828" i="1"/>
  <c r="J828" i="1"/>
  <c r="I828" i="1"/>
  <c r="BU827" i="1"/>
  <c r="BT827" i="1"/>
  <c r="BS827" i="1"/>
  <c r="BR827" i="1"/>
  <c r="BD827" i="1"/>
  <c r="BC827" i="1"/>
  <c r="AZ827" i="1"/>
  <c r="AX827" i="1"/>
  <c r="AV827" i="1"/>
  <c r="AT827" i="1"/>
  <c r="AS827" i="1"/>
  <c r="AR827" i="1"/>
  <c r="AQ827" i="1"/>
  <c r="AP827" i="1"/>
  <c r="AO827" i="1"/>
  <c r="AN827" i="1"/>
  <c r="AM827" i="1"/>
  <c r="AL827" i="1"/>
  <c r="AK827" i="1"/>
  <c r="AF827" i="1"/>
  <c r="AE827" i="1"/>
  <c r="AD827" i="1"/>
  <c r="AC827" i="1"/>
  <c r="AB827" i="1"/>
  <c r="AA827" i="1"/>
  <c r="Z827" i="1"/>
  <c r="Y827" i="1"/>
  <c r="X827" i="1"/>
  <c r="W827" i="1"/>
  <c r="V827" i="1"/>
  <c r="U827" i="1"/>
  <c r="T827" i="1"/>
  <c r="S827" i="1"/>
  <c r="R827" i="1"/>
  <c r="Q827" i="1"/>
  <c r="P827" i="1"/>
  <c r="O827" i="1"/>
  <c r="N827" i="1"/>
  <c r="M827" i="1"/>
  <c r="L827" i="1"/>
  <c r="K827" i="1"/>
  <c r="J827" i="1"/>
  <c r="I827" i="1"/>
  <c r="BU826" i="1"/>
  <c r="BT826" i="1"/>
  <c r="BS826" i="1"/>
  <c r="BR826" i="1"/>
  <c r="BD826" i="1"/>
  <c r="BC826" i="1"/>
  <c r="AZ826" i="1"/>
  <c r="AX826" i="1"/>
  <c r="AV826" i="1"/>
  <c r="AT826" i="1"/>
  <c r="AS826" i="1"/>
  <c r="AR826" i="1"/>
  <c r="AQ826" i="1"/>
  <c r="AP826" i="1"/>
  <c r="AO826" i="1"/>
  <c r="AN826" i="1"/>
  <c r="AM826" i="1"/>
  <c r="AL826" i="1"/>
  <c r="AK826" i="1"/>
  <c r="AF826" i="1"/>
  <c r="AE826" i="1"/>
  <c r="AD826" i="1"/>
  <c r="AC826" i="1"/>
  <c r="AB826" i="1"/>
  <c r="AA826" i="1"/>
  <c r="Z826" i="1"/>
  <c r="Y826" i="1"/>
  <c r="X826" i="1"/>
  <c r="W826" i="1"/>
  <c r="V826" i="1"/>
  <c r="U826" i="1"/>
  <c r="T826" i="1"/>
  <c r="S826" i="1"/>
  <c r="R826" i="1"/>
  <c r="Q826" i="1"/>
  <c r="P826" i="1"/>
  <c r="O826" i="1"/>
  <c r="N826" i="1"/>
  <c r="M826" i="1"/>
  <c r="L826" i="1"/>
  <c r="K826" i="1"/>
  <c r="J826" i="1"/>
  <c r="I826" i="1"/>
  <c r="BU825" i="1"/>
  <c r="BT825" i="1"/>
  <c r="BS825" i="1"/>
  <c r="BR825" i="1"/>
  <c r="BD825" i="1"/>
  <c r="BC825" i="1"/>
  <c r="AZ825" i="1"/>
  <c r="AX825" i="1"/>
  <c r="AV825" i="1"/>
  <c r="AT825" i="1"/>
  <c r="AS825" i="1"/>
  <c r="AR825" i="1"/>
  <c r="AQ825" i="1"/>
  <c r="AP825" i="1"/>
  <c r="AO825" i="1"/>
  <c r="AN825" i="1"/>
  <c r="AM825" i="1"/>
  <c r="AL825" i="1"/>
  <c r="AK825" i="1"/>
  <c r="AF825" i="1"/>
  <c r="AE825" i="1"/>
  <c r="AD825" i="1"/>
  <c r="AC825" i="1"/>
  <c r="AB825" i="1"/>
  <c r="AA825" i="1"/>
  <c r="Z825" i="1"/>
  <c r="Y825" i="1"/>
  <c r="X825" i="1"/>
  <c r="W825" i="1"/>
  <c r="V825" i="1"/>
  <c r="U825" i="1"/>
  <c r="T825" i="1"/>
  <c r="BF825" i="1" s="1"/>
  <c r="S825" i="1"/>
  <c r="R825" i="1"/>
  <c r="Q825" i="1"/>
  <c r="P825" i="1"/>
  <c r="O825" i="1"/>
  <c r="N825" i="1"/>
  <c r="M825" i="1"/>
  <c r="L825" i="1"/>
  <c r="K825" i="1"/>
  <c r="J825" i="1"/>
  <c r="I825" i="1"/>
  <c r="BU824" i="1"/>
  <c r="BT824" i="1"/>
  <c r="BS824" i="1"/>
  <c r="BR824" i="1"/>
  <c r="BD824" i="1"/>
  <c r="BC824" i="1"/>
  <c r="AZ824" i="1"/>
  <c r="AX824" i="1"/>
  <c r="AV824" i="1"/>
  <c r="AT824" i="1"/>
  <c r="AS824" i="1"/>
  <c r="AR824" i="1"/>
  <c r="AQ824" i="1"/>
  <c r="AP824" i="1"/>
  <c r="AO824" i="1"/>
  <c r="AN824" i="1"/>
  <c r="AM824" i="1"/>
  <c r="AL824" i="1"/>
  <c r="AK824" i="1"/>
  <c r="AF824" i="1"/>
  <c r="AE824" i="1"/>
  <c r="AD824" i="1"/>
  <c r="AC824" i="1"/>
  <c r="AB824" i="1"/>
  <c r="AA824" i="1"/>
  <c r="Z824" i="1"/>
  <c r="Y824" i="1"/>
  <c r="X824" i="1"/>
  <c r="W824" i="1"/>
  <c r="V824" i="1"/>
  <c r="U824" i="1"/>
  <c r="T824" i="1"/>
  <c r="S824" i="1"/>
  <c r="R824" i="1"/>
  <c r="Q824" i="1"/>
  <c r="P824" i="1"/>
  <c r="O824" i="1"/>
  <c r="N824" i="1"/>
  <c r="M824" i="1"/>
  <c r="L824" i="1"/>
  <c r="K824" i="1"/>
  <c r="J824" i="1"/>
  <c r="I824" i="1"/>
  <c r="BU823" i="1"/>
  <c r="BT823" i="1"/>
  <c r="BS823" i="1"/>
  <c r="BR823" i="1"/>
  <c r="BD823" i="1"/>
  <c r="BC823" i="1"/>
  <c r="AZ823" i="1"/>
  <c r="AX823" i="1"/>
  <c r="AV823" i="1"/>
  <c r="AT823" i="1"/>
  <c r="AS823" i="1"/>
  <c r="AR823" i="1"/>
  <c r="AQ823" i="1"/>
  <c r="AP823" i="1"/>
  <c r="AO823" i="1"/>
  <c r="AN823" i="1"/>
  <c r="AM823" i="1"/>
  <c r="AL823" i="1"/>
  <c r="AK823" i="1"/>
  <c r="AF823" i="1"/>
  <c r="AE823" i="1"/>
  <c r="AD823" i="1"/>
  <c r="AC823" i="1"/>
  <c r="AB823" i="1"/>
  <c r="AA823" i="1"/>
  <c r="Z823" i="1"/>
  <c r="Y823" i="1"/>
  <c r="X823" i="1"/>
  <c r="W823" i="1"/>
  <c r="V823" i="1"/>
  <c r="U823" i="1"/>
  <c r="T823" i="1"/>
  <c r="S823" i="1"/>
  <c r="R823" i="1"/>
  <c r="Q823" i="1"/>
  <c r="P823" i="1"/>
  <c r="O823" i="1"/>
  <c r="N823" i="1"/>
  <c r="M823" i="1"/>
  <c r="L823" i="1"/>
  <c r="K823" i="1"/>
  <c r="J823" i="1"/>
  <c r="I823" i="1"/>
  <c r="BU822" i="1"/>
  <c r="BT822" i="1"/>
  <c r="BS822" i="1"/>
  <c r="BR822" i="1"/>
  <c r="BD822" i="1"/>
  <c r="BC822" i="1"/>
  <c r="AZ822" i="1"/>
  <c r="AX822" i="1"/>
  <c r="AV822" i="1"/>
  <c r="AT822" i="1"/>
  <c r="AS822" i="1"/>
  <c r="AR822" i="1"/>
  <c r="AQ822" i="1"/>
  <c r="AP822" i="1"/>
  <c r="AO822" i="1"/>
  <c r="AN822" i="1"/>
  <c r="AM822" i="1"/>
  <c r="AL822" i="1"/>
  <c r="AK822" i="1"/>
  <c r="AF822" i="1"/>
  <c r="AE822" i="1"/>
  <c r="AD822" i="1"/>
  <c r="AC822" i="1"/>
  <c r="AB822" i="1"/>
  <c r="AA822" i="1"/>
  <c r="Z822" i="1"/>
  <c r="Y822" i="1"/>
  <c r="X822" i="1"/>
  <c r="W822" i="1"/>
  <c r="V822" i="1"/>
  <c r="U822" i="1"/>
  <c r="T822" i="1"/>
  <c r="BF822" i="1" s="1"/>
  <c r="S822" i="1"/>
  <c r="R822" i="1"/>
  <c r="Q822" i="1"/>
  <c r="P822" i="1"/>
  <c r="O822" i="1"/>
  <c r="N822" i="1"/>
  <c r="M822" i="1"/>
  <c r="L822" i="1"/>
  <c r="K822" i="1"/>
  <c r="J822" i="1"/>
  <c r="I822" i="1"/>
  <c r="BU821" i="1"/>
  <c r="BT821" i="1"/>
  <c r="BS821" i="1"/>
  <c r="BR821" i="1"/>
  <c r="BD821" i="1"/>
  <c r="BC821" i="1"/>
  <c r="AZ821" i="1"/>
  <c r="AX821" i="1"/>
  <c r="AV821" i="1"/>
  <c r="AT821" i="1"/>
  <c r="AS821" i="1"/>
  <c r="AR821" i="1"/>
  <c r="AQ821" i="1"/>
  <c r="AP821" i="1"/>
  <c r="AO821" i="1"/>
  <c r="AN821" i="1"/>
  <c r="AM821" i="1"/>
  <c r="AL821" i="1"/>
  <c r="AK821" i="1"/>
  <c r="AF821" i="1"/>
  <c r="AE821" i="1"/>
  <c r="AD821" i="1"/>
  <c r="AC821" i="1"/>
  <c r="AB821" i="1"/>
  <c r="AA821" i="1"/>
  <c r="Z821" i="1"/>
  <c r="Y821" i="1"/>
  <c r="X821" i="1"/>
  <c r="W821" i="1"/>
  <c r="V821" i="1"/>
  <c r="U821" i="1"/>
  <c r="T821" i="1"/>
  <c r="BF821" i="1" s="1"/>
  <c r="S821" i="1"/>
  <c r="R821" i="1"/>
  <c r="Q821" i="1"/>
  <c r="P821" i="1"/>
  <c r="O821" i="1"/>
  <c r="N821" i="1"/>
  <c r="M821" i="1"/>
  <c r="L821" i="1"/>
  <c r="K821" i="1"/>
  <c r="J821" i="1"/>
  <c r="I821" i="1"/>
  <c r="BU820" i="1"/>
  <c r="BN69" i="17" s="1"/>
  <c r="BT820" i="1"/>
  <c r="BM69" i="17" s="1"/>
  <c r="BS820" i="1"/>
  <c r="BL69" i="17" s="1"/>
  <c r="BR820" i="1"/>
  <c r="BK69" i="17" s="1"/>
  <c r="BD820" i="1"/>
  <c r="AW69" i="17" s="1"/>
  <c r="BC820" i="1"/>
  <c r="AV69" i="17" s="1"/>
  <c r="AZ820" i="1"/>
  <c r="AS69" i="17" s="1"/>
  <c r="AX820" i="1"/>
  <c r="AQ69" i="17" s="1"/>
  <c r="AV820" i="1"/>
  <c r="AO69" i="17" s="1"/>
  <c r="AT820" i="1"/>
  <c r="AM69" i="17" s="1"/>
  <c r="AS820" i="1"/>
  <c r="AR820" i="1"/>
  <c r="AQ820" i="1"/>
  <c r="AJ69" i="17" s="1"/>
  <c r="AP820" i="1"/>
  <c r="AI69" i="17" s="1"/>
  <c r="AO820" i="1"/>
  <c r="AN820" i="1"/>
  <c r="AM820" i="1"/>
  <c r="AF69" i="17" s="1"/>
  <c r="AL820" i="1"/>
  <c r="AE69" i="17" s="1"/>
  <c r="AK820" i="1"/>
  <c r="AF820" i="1"/>
  <c r="AE820" i="1"/>
  <c r="X69" i="17" s="1"/>
  <c r="AD820" i="1"/>
  <c r="W69" i="17" s="1"/>
  <c r="AC820" i="1"/>
  <c r="AB820" i="1"/>
  <c r="AA820" i="1"/>
  <c r="T69" i="17" s="1"/>
  <c r="Z820" i="1"/>
  <c r="Y820" i="1"/>
  <c r="X820" i="1"/>
  <c r="W820" i="1"/>
  <c r="V820" i="1"/>
  <c r="O69" i="17" s="1"/>
  <c r="U820" i="1"/>
  <c r="T820" i="1"/>
  <c r="S820" i="1"/>
  <c r="L69" i="17" s="1"/>
  <c r="R820" i="1"/>
  <c r="K69" i="17" s="1"/>
  <c r="Q820" i="1"/>
  <c r="P820" i="1"/>
  <c r="O820" i="1"/>
  <c r="H69" i="17" s="1"/>
  <c r="N820" i="1"/>
  <c r="M820" i="1"/>
  <c r="L820" i="1"/>
  <c r="K820" i="1"/>
  <c r="J820" i="1"/>
  <c r="C69" i="17" s="1"/>
  <c r="I820" i="1"/>
  <c r="BU819" i="1"/>
  <c r="BT819" i="1"/>
  <c r="BS819" i="1"/>
  <c r="BR819" i="1"/>
  <c r="BD819" i="1"/>
  <c r="BC819" i="1"/>
  <c r="AZ819" i="1"/>
  <c r="AX819" i="1"/>
  <c r="AV819" i="1"/>
  <c r="AT819" i="1"/>
  <c r="AS819" i="1"/>
  <c r="AR819" i="1"/>
  <c r="AQ819" i="1"/>
  <c r="AP819" i="1"/>
  <c r="AO819" i="1"/>
  <c r="AN819" i="1"/>
  <c r="AM819" i="1"/>
  <c r="AL819" i="1"/>
  <c r="AK819" i="1"/>
  <c r="AF819" i="1"/>
  <c r="AE819" i="1"/>
  <c r="AD819" i="1"/>
  <c r="AC819" i="1"/>
  <c r="AB819" i="1"/>
  <c r="AA819" i="1"/>
  <c r="Z819" i="1"/>
  <c r="Y819" i="1"/>
  <c r="X819" i="1"/>
  <c r="W819" i="1"/>
  <c r="V819" i="1"/>
  <c r="U819" i="1"/>
  <c r="T819" i="1"/>
  <c r="S819" i="1"/>
  <c r="R819" i="1"/>
  <c r="Q819" i="1"/>
  <c r="P819" i="1"/>
  <c r="O819" i="1"/>
  <c r="N819" i="1"/>
  <c r="M819" i="1"/>
  <c r="L819" i="1"/>
  <c r="K819" i="1"/>
  <c r="J819" i="1"/>
  <c r="I819" i="1"/>
  <c r="BU818" i="1"/>
  <c r="BT818" i="1"/>
  <c r="BS818" i="1"/>
  <c r="BR818" i="1"/>
  <c r="BD818" i="1"/>
  <c r="BC818" i="1"/>
  <c r="AZ818" i="1"/>
  <c r="AX818" i="1"/>
  <c r="AV818" i="1"/>
  <c r="AT818" i="1"/>
  <c r="AS818" i="1"/>
  <c r="AR818" i="1"/>
  <c r="AQ818" i="1"/>
  <c r="AP818" i="1"/>
  <c r="AO818" i="1"/>
  <c r="AN818" i="1"/>
  <c r="AM818" i="1"/>
  <c r="AL818" i="1"/>
  <c r="AK818" i="1"/>
  <c r="AF818" i="1"/>
  <c r="AE818" i="1"/>
  <c r="AD818" i="1"/>
  <c r="AC818" i="1"/>
  <c r="AB818" i="1"/>
  <c r="AA818" i="1"/>
  <c r="Z818" i="1"/>
  <c r="Y818" i="1"/>
  <c r="X818" i="1"/>
  <c r="W818" i="1"/>
  <c r="V818" i="1"/>
  <c r="U818" i="1"/>
  <c r="T818" i="1"/>
  <c r="BF818" i="1" s="1"/>
  <c r="S818" i="1"/>
  <c r="R818" i="1"/>
  <c r="Q818" i="1"/>
  <c r="P818" i="1"/>
  <c r="O818" i="1"/>
  <c r="N818" i="1"/>
  <c r="M818" i="1"/>
  <c r="L818" i="1"/>
  <c r="K818" i="1"/>
  <c r="J818" i="1"/>
  <c r="I818" i="1"/>
  <c r="BU817" i="1"/>
  <c r="BT817" i="1"/>
  <c r="BS817" i="1"/>
  <c r="BR817" i="1"/>
  <c r="BD817" i="1"/>
  <c r="BC817" i="1"/>
  <c r="AZ817" i="1"/>
  <c r="AX817" i="1"/>
  <c r="AV817" i="1"/>
  <c r="AT817" i="1"/>
  <c r="AS817" i="1"/>
  <c r="AR817" i="1"/>
  <c r="AQ817" i="1"/>
  <c r="AP817" i="1"/>
  <c r="AO817" i="1"/>
  <c r="AN817" i="1"/>
  <c r="AM817" i="1"/>
  <c r="AL817" i="1"/>
  <c r="AK817" i="1"/>
  <c r="AF817" i="1"/>
  <c r="AE817" i="1"/>
  <c r="AD817" i="1"/>
  <c r="AC817" i="1"/>
  <c r="AB817" i="1"/>
  <c r="AA817" i="1"/>
  <c r="Z817" i="1"/>
  <c r="Y817" i="1"/>
  <c r="X817" i="1"/>
  <c r="W817" i="1"/>
  <c r="V817" i="1"/>
  <c r="U817" i="1"/>
  <c r="T817" i="1"/>
  <c r="BF817" i="1" s="1"/>
  <c r="S817" i="1"/>
  <c r="R817" i="1"/>
  <c r="Q817" i="1"/>
  <c r="P817" i="1"/>
  <c r="O817" i="1"/>
  <c r="N817" i="1"/>
  <c r="M817" i="1"/>
  <c r="L817" i="1"/>
  <c r="K817" i="1"/>
  <c r="J817" i="1"/>
  <c r="I817" i="1"/>
  <c r="BU816" i="1"/>
  <c r="BT816" i="1"/>
  <c r="BS816" i="1"/>
  <c r="BR816" i="1"/>
  <c r="BD816" i="1"/>
  <c r="BC816" i="1"/>
  <c r="AZ816" i="1"/>
  <c r="AX816" i="1"/>
  <c r="AV816" i="1"/>
  <c r="AT816" i="1"/>
  <c r="AS816" i="1"/>
  <c r="AR816" i="1"/>
  <c r="AQ816" i="1"/>
  <c r="AP816" i="1"/>
  <c r="AO816" i="1"/>
  <c r="AN816" i="1"/>
  <c r="AM816" i="1"/>
  <c r="AL816" i="1"/>
  <c r="AK816" i="1"/>
  <c r="AF816" i="1"/>
  <c r="AE816" i="1"/>
  <c r="AD816" i="1"/>
  <c r="AC816" i="1"/>
  <c r="AB816" i="1"/>
  <c r="AA816" i="1"/>
  <c r="Z816" i="1"/>
  <c r="Y816" i="1"/>
  <c r="X816" i="1"/>
  <c r="W816" i="1"/>
  <c r="V816" i="1"/>
  <c r="U816" i="1"/>
  <c r="T816" i="1"/>
  <c r="S816" i="1"/>
  <c r="R816" i="1"/>
  <c r="Q816" i="1"/>
  <c r="P816" i="1"/>
  <c r="O816" i="1"/>
  <c r="N816" i="1"/>
  <c r="M816" i="1"/>
  <c r="L816" i="1"/>
  <c r="K816" i="1"/>
  <c r="J816" i="1"/>
  <c r="I816" i="1"/>
  <c r="BU815" i="1"/>
  <c r="BT815" i="1"/>
  <c r="BS815" i="1"/>
  <c r="BR815" i="1"/>
  <c r="BD815" i="1"/>
  <c r="BC815" i="1"/>
  <c r="AZ815" i="1"/>
  <c r="AX815" i="1"/>
  <c r="AV815" i="1"/>
  <c r="AT815" i="1"/>
  <c r="AS815" i="1"/>
  <c r="AR815" i="1"/>
  <c r="AQ815" i="1"/>
  <c r="AP815" i="1"/>
  <c r="AO815" i="1"/>
  <c r="AN815" i="1"/>
  <c r="AM815" i="1"/>
  <c r="AL815" i="1"/>
  <c r="AK815" i="1"/>
  <c r="AF815" i="1"/>
  <c r="AE815" i="1"/>
  <c r="AD815" i="1"/>
  <c r="AC815" i="1"/>
  <c r="AB815" i="1"/>
  <c r="AA815" i="1"/>
  <c r="Z815" i="1"/>
  <c r="Y815" i="1"/>
  <c r="X815" i="1"/>
  <c r="W815" i="1"/>
  <c r="V815" i="1"/>
  <c r="U815" i="1"/>
  <c r="T815" i="1"/>
  <c r="S815" i="1"/>
  <c r="R815" i="1"/>
  <c r="Q815" i="1"/>
  <c r="P815" i="1"/>
  <c r="O815" i="1"/>
  <c r="N815" i="1"/>
  <c r="M815" i="1"/>
  <c r="L815" i="1"/>
  <c r="K815" i="1"/>
  <c r="J815" i="1"/>
  <c r="I815" i="1"/>
  <c r="BU814" i="1"/>
  <c r="BT814" i="1"/>
  <c r="BS814" i="1"/>
  <c r="BR814" i="1"/>
  <c r="BD814" i="1"/>
  <c r="BC814" i="1"/>
  <c r="AZ814" i="1"/>
  <c r="AX814" i="1"/>
  <c r="AV814" i="1"/>
  <c r="AT814" i="1"/>
  <c r="AS814" i="1"/>
  <c r="AR814" i="1"/>
  <c r="AQ814" i="1"/>
  <c r="AP814" i="1"/>
  <c r="AO814" i="1"/>
  <c r="AN814" i="1"/>
  <c r="AM814" i="1"/>
  <c r="AL814" i="1"/>
  <c r="AK814" i="1"/>
  <c r="AF814" i="1"/>
  <c r="AE814" i="1"/>
  <c r="AD814" i="1"/>
  <c r="AC814" i="1"/>
  <c r="AB814" i="1"/>
  <c r="AA814" i="1"/>
  <c r="Z814" i="1"/>
  <c r="Y814" i="1"/>
  <c r="X814" i="1"/>
  <c r="W814" i="1"/>
  <c r="V814" i="1"/>
  <c r="U814" i="1"/>
  <c r="T814" i="1"/>
  <c r="S814" i="1"/>
  <c r="R814" i="1"/>
  <c r="Q814" i="1"/>
  <c r="P814" i="1"/>
  <c r="O814" i="1"/>
  <c r="N814" i="1"/>
  <c r="M814" i="1"/>
  <c r="L814" i="1"/>
  <c r="K814" i="1"/>
  <c r="J814" i="1"/>
  <c r="I814" i="1"/>
  <c r="BU813" i="1"/>
  <c r="BT813" i="1"/>
  <c r="BS813" i="1"/>
  <c r="BR813" i="1"/>
  <c r="BD813" i="1"/>
  <c r="BC813" i="1"/>
  <c r="AZ813" i="1"/>
  <c r="AX813" i="1"/>
  <c r="AV813" i="1"/>
  <c r="AT813" i="1"/>
  <c r="AS813" i="1"/>
  <c r="AR813" i="1"/>
  <c r="AQ813" i="1"/>
  <c r="AP813" i="1"/>
  <c r="AO813" i="1"/>
  <c r="AN813" i="1"/>
  <c r="AM813" i="1"/>
  <c r="AL813" i="1"/>
  <c r="AK813" i="1"/>
  <c r="AF813" i="1"/>
  <c r="AE813" i="1"/>
  <c r="AD813" i="1"/>
  <c r="AC813" i="1"/>
  <c r="AB813" i="1"/>
  <c r="AA813" i="1"/>
  <c r="Z813" i="1"/>
  <c r="Y813" i="1"/>
  <c r="X813" i="1"/>
  <c r="W813" i="1"/>
  <c r="V813" i="1"/>
  <c r="U813" i="1"/>
  <c r="T813" i="1"/>
  <c r="S813" i="1"/>
  <c r="R813" i="1"/>
  <c r="Q813" i="1"/>
  <c r="P813" i="1"/>
  <c r="O813" i="1"/>
  <c r="N813" i="1"/>
  <c r="M813" i="1"/>
  <c r="L813" i="1"/>
  <c r="K813" i="1"/>
  <c r="J813" i="1"/>
  <c r="I813" i="1"/>
  <c r="BU812" i="1"/>
  <c r="BT812" i="1"/>
  <c r="BS812" i="1"/>
  <c r="BR812" i="1"/>
  <c r="BD812" i="1"/>
  <c r="BC812" i="1"/>
  <c r="AZ812" i="1"/>
  <c r="AX812" i="1"/>
  <c r="AV812" i="1"/>
  <c r="AT812" i="1"/>
  <c r="AS812" i="1"/>
  <c r="AR812" i="1"/>
  <c r="AQ812" i="1"/>
  <c r="AP812" i="1"/>
  <c r="AO812" i="1"/>
  <c r="AN812" i="1"/>
  <c r="AM812" i="1"/>
  <c r="AL812" i="1"/>
  <c r="AK812" i="1"/>
  <c r="AF812" i="1"/>
  <c r="AE812" i="1"/>
  <c r="AD812" i="1"/>
  <c r="AC812" i="1"/>
  <c r="AB812" i="1"/>
  <c r="AA812" i="1"/>
  <c r="Z812" i="1"/>
  <c r="Y812" i="1"/>
  <c r="X812" i="1"/>
  <c r="W812" i="1"/>
  <c r="V812" i="1"/>
  <c r="U812" i="1"/>
  <c r="T812" i="1"/>
  <c r="S812" i="1"/>
  <c r="R812" i="1"/>
  <c r="Q812" i="1"/>
  <c r="P812" i="1"/>
  <c r="O812" i="1"/>
  <c r="N812" i="1"/>
  <c r="M812" i="1"/>
  <c r="L812" i="1"/>
  <c r="K812" i="1"/>
  <c r="J812" i="1"/>
  <c r="I812" i="1"/>
  <c r="BU811" i="1"/>
  <c r="BT811" i="1"/>
  <c r="BS811" i="1"/>
  <c r="BR811" i="1"/>
  <c r="BD811" i="1"/>
  <c r="BC811" i="1"/>
  <c r="AZ811" i="1"/>
  <c r="AX811" i="1"/>
  <c r="AV811" i="1"/>
  <c r="AT811" i="1"/>
  <c r="AS811" i="1"/>
  <c r="AR811" i="1"/>
  <c r="AQ811" i="1"/>
  <c r="AP811" i="1"/>
  <c r="AO811" i="1"/>
  <c r="AN811" i="1"/>
  <c r="AM811" i="1"/>
  <c r="AL811" i="1"/>
  <c r="AK811" i="1"/>
  <c r="AF811" i="1"/>
  <c r="AE811" i="1"/>
  <c r="AD811" i="1"/>
  <c r="AC811" i="1"/>
  <c r="AB811" i="1"/>
  <c r="AA811" i="1"/>
  <c r="Z811" i="1"/>
  <c r="Y811" i="1"/>
  <c r="X811" i="1"/>
  <c r="W811" i="1"/>
  <c r="V811" i="1"/>
  <c r="U811" i="1"/>
  <c r="T811" i="1"/>
  <c r="S811" i="1"/>
  <c r="R811" i="1"/>
  <c r="Q811" i="1"/>
  <c r="P811" i="1"/>
  <c r="O811" i="1"/>
  <c r="N811" i="1"/>
  <c r="M811" i="1"/>
  <c r="L811" i="1"/>
  <c r="K811" i="1"/>
  <c r="J811" i="1"/>
  <c r="I811" i="1"/>
  <c r="BU810" i="1"/>
  <c r="BT810" i="1"/>
  <c r="BS810" i="1"/>
  <c r="BR810" i="1"/>
  <c r="BD810" i="1"/>
  <c r="BC810" i="1"/>
  <c r="AZ810" i="1"/>
  <c r="AX810" i="1"/>
  <c r="AV810" i="1"/>
  <c r="AT810" i="1"/>
  <c r="AS810" i="1"/>
  <c r="AR810" i="1"/>
  <c r="AQ810" i="1"/>
  <c r="AP810" i="1"/>
  <c r="AO810" i="1"/>
  <c r="AN810" i="1"/>
  <c r="AM810" i="1"/>
  <c r="AL810" i="1"/>
  <c r="AK810" i="1"/>
  <c r="AF810" i="1"/>
  <c r="AE810" i="1"/>
  <c r="AD810" i="1"/>
  <c r="AC810" i="1"/>
  <c r="AB810" i="1"/>
  <c r="AA810" i="1"/>
  <c r="Z810" i="1"/>
  <c r="Y810" i="1"/>
  <c r="X810" i="1"/>
  <c r="W810" i="1"/>
  <c r="V810" i="1"/>
  <c r="U810" i="1"/>
  <c r="T810" i="1"/>
  <c r="S810" i="1"/>
  <c r="R810" i="1"/>
  <c r="Q810" i="1"/>
  <c r="P810" i="1"/>
  <c r="O810" i="1"/>
  <c r="N810" i="1"/>
  <c r="M810" i="1"/>
  <c r="L810" i="1"/>
  <c r="K810" i="1"/>
  <c r="J810" i="1"/>
  <c r="I810" i="1"/>
  <c r="BU809" i="1"/>
  <c r="BT809" i="1"/>
  <c r="BS809" i="1"/>
  <c r="BR809" i="1"/>
  <c r="BD809" i="1"/>
  <c r="BC809" i="1"/>
  <c r="AZ809" i="1"/>
  <c r="AX809" i="1"/>
  <c r="AV809" i="1"/>
  <c r="AT809" i="1"/>
  <c r="AS809" i="1"/>
  <c r="AR809" i="1"/>
  <c r="AQ809" i="1"/>
  <c r="AP809" i="1"/>
  <c r="AO809" i="1"/>
  <c r="AN809" i="1"/>
  <c r="AM809" i="1"/>
  <c r="AL809" i="1"/>
  <c r="AK809" i="1"/>
  <c r="AF809" i="1"/>
  <c r="AE809" i="1"/>
  <c r="AD809" i="1"/>
  <c r="AC809" i="1"/>
  <c r="AB809" i="1"/>
  <c r="AA809" i="1"/>
  <c r="Z809" i="1"/>
  <c r="Y809" i="1"/>
  <c r="X809" i="1"/>
  <c r="W809" i="1"/>
  <c r="V809" i="1"/>
  <c r="U809" i="1"/>
  <c r="T809" i="1"/>
  <c r="S809" i="1"/>
  <c r="R809" i="1"/>
  <c r="Q809" i="1"/>
  <c r="P809" i="1"/>
  <c r="O809" i="1"/>
  <c r="N809" i="1"/>
  <c r="M809" i="1"/>
  <c r="L809" i="1"/>
  <c r="K809" i="1"/>
  <c r="J809" i="1"/>
  <c r="I809" i="1"/>
  <c r="BW808" i="1"/>
  <c r="BU808" i="1"/>
  <c r="BT808" i="1"/>
  <c r="BS808" i="1"/>
  <c r="BR808" i="1"/>
  <c r="BD808" i="1"/>
  <c r="BC808" i="1"/>
  <c r="AZ808" i="1"/>
  <c r="AX808" i="1"/>
  <c r="AV808" i="1"/>
  <c r="AT808" i="1"/>
  <c r="AS808" i="1"/>
  <c r="AR808" i="1"/>
  <c r="AQ808" i="1"/>
  <c r="AP808" i="1"/>
  <c r="AO808" i="1"/>
  <c r="AN808" i="1"/>
  <c r="AM808" i="1"/>
  <c r="AL808" i="1"/>
  <c r="AK808" i="1"/>
  <c r="AF808" i="1"/>
  <c r="AE808" i="1"/>
  <c r="AD808" i="1"/>
  <c r="AC808" i="1"/>
  <c r="AB808" i="1"/>
  <c r="AA808" i="1"/>
  <c r="Z808" i="1"/>
  <c r="Y808" i="1"/>
  <c r="X808" i="1"/>
  <c r="W808" i="1"/>
  <c r="V808" i="1"/>
  <c r="U808" i="1"/>
  <c r="T808" i="1"/>
  <c r="BF808" i="1" s="1"/>
  <c r="S808" i="1"/>
  <c r="R808" i="1"/>
  <c r="Q808" i="1"/>
  <c r="P808" i="1"/>
  <c r="O808" i="1"/>
  <c r="N808" i="1"/>
  <c r="M808" i="1"/>
  <c r="L808" i="1"/>
  <c r="K808" i="1"/>
  <c r="J808" i="1"/>
  <c r="I808" i="1"/>
  <c r="BX808" i="1" s="1"/>
  <c r="BW807" i="1"/>
  <c r="BU807" i="1"/>
  <c r="BT807" i="1"/>
  <c r="BS807" i="1"/>
  <c r="BR807" i="1"/>
  <c r="BD807" i="1"/>
  <c r="BC807" i="1"/>
  <c r="AZ807" i="1"/>
  <c r="AX807" i="1"/>
  <c r="AV807" i="1"/>
  <c r="AT807" i="1"/>
  <c r="AS807" i="1"/>
  <c r="AR807" i="1"/>
  <c r="AQ807" i="1"/>
  <c r="AP807" i="1"/>
  <c r="AO807" i="1"/>
  <c r="AN807" i="1"/>
  <c r="AM807" i="1"/>
  <c r="AL807" i="1"/>
  <c r="AK807" i="1"/>
  <c r="AF807" i="1"/>
  <c r="AE807" i="1"/>
  <c r="AD807" i="1"/>
  <c r="AC807" i="1"/>
  <c r="AB807" i="1"/>
  <c r="AA807" i="1"/>
  <c r="Z807" i="1"/>
  <c r="Y807" i="1"/>
  <c r="X807" i="1"/>
  <c r="W807" i="1"/>
  <c r="V807" i="1"/>
  <c r="U807" i="1"/>
  <c r="T807" i="1"/>
  <c r="BF807" i="1" s="1"/>
  <c r="S807" i="1"/>
  <c r="R807" i="1"/>
  <c r="Q807" i="1"/>
  <c r="P807" i="1"/>
  <c r="O807" i="1"/>
  <c r="N807" i="1"/>
  <c r="M807" i="1"/>
  <c r="L807" i="1"/>
  <c r="K807" i="1"/>
  <c r="J807" i="1"/>
  <c r="I807" i="1"/>
  <c r="BX807" i="1" s="1"/>
  <c r="BW806" i="1"/>
  <c r="BU806" i="1"/>
  <c r="BT806" i="1"/>
  <c r="BS806" i="1"/>
  <c r="BR806" i="1"/>
  <c r="BD806" i="1"/>
  <c r="BC806" i="1"/>
  <c r="AZ806" i="1"/>
  <c r="AX806" i="1"/>
  <c r="AV806" i="1"/>
  <c r="AT806" i="1"/>
  <c r="AS806" i="1"/>
  <c r="AR806" i="1"/>
  <c r="AQ806" i="1"/>
  <c r="AP806" i="1"/>
  <c r="AO806" i="1"/>
  <c r="AN806" i="1"/>
  <c r="AM806" i="1"/>
  <c r="AL806" i="1"/>
  <c r="AK806" i="1"/>
  <c r="AF806" i="1"/>
  <c r="AE806" i="1"/>
  <c r="AD806" i="1"/>
  <c r="AC806" i="1"/>
  <c r="AB806" i="1"/>
  <c r="AA806" i="1"/>
  <c r="Z806" i="1"/>
  <c r="Y806" i="1"/>
  <c r="X806" i="1"/>
  <c r="W806" i="1"/>
  <c r="V806" i="1"/>
  <c r="U806" i="1"/>
  <c r="T806" i="1"/>
  <c r="BF806" i="1" s="1"/>
  <c r="S806" i="1"/>
  <c r="R806" i="1"/>
  <c r="Q806" i="1"/>
  <c r="P806" i="1"/>
  <c r="O806" i="1"/>
  <c r="N806" i="1"/>
  <c r="M806" i="1"/>
  <c r="L806" i="1"/>
  <c r="K806" i="1"/>
  <c r="J806" i="1"/>
  <c r="I806" i="1"/>
  <c r="BX806" i="1" s="1"/>
  <c r="BW805" i="1"/>
  <c r="BU805" i="1"/>
  <c r="BT805" i="1"/>
  <c r="BS805" i="1"/>
  <c r="BR805" i="1"/>
  <c r="BD805" i="1"/>
  <c r="BC805" i="1"/>
  <c r="AZ805" i="1"/>
  <c r="AX805" i="1"/>
  <c r="AV805" i="1"/>
  <c r="AT805" i="1"/>
  <c r="AS805" i="1"/>
  <c r="AR805" i="1"/>
  <c r="AQ805" i="1"/>
  <c r="AP805" i="1"/>
  <c r="AO805" i="1"/>
  <c r="AN805" i="1"/>
  <c r="AM805" i="1"/>
  <c r="AL805" i="1"/>
  <c r="AK805" i="1"/>
  <c r="AF805" i="1"/>
  <c r="AE805" i="1"/>
  <c r="AD805" i="1"/>
  <c r="AC805" i="1"/>
  <c r="AB805" i="1"/>
  <c r="AA805" i="1"/>
  <c r="Z805" i="1"/>
  <c r="Y805" i="1"/>
  <c r="X805" i="1"/>
  <c r="W805" i="1"/>
  <c r="V805" i="1"/>
  <c r="U805" i="1"/>
  <c r="T805" i="1"/>
  <c r="BF805" i="1" s="1"/>
  <c r="S805" i="1"/>
  <c r="R805" i="1"/>
  <c r="Q805" i="1"/>
  <c r="P805" i="1"/>
  <c r="O805" i="1"/>
  <c r="N805" i="1"/>
  <c r="M805" i="1"/>
  <c r="L805" i="1"/>
  <c r="K805" i="1"/>
  <c r="J805" i="1"/>
  <c r="I805" i="1"/>
  <c r="BX805" i="1" s="1"/>
  <c r="BW804" i="1"/>
  <c r="BU804" i="1"/>
  <c r="BN68" i="17" s="1"/>
  <c r="BT804" i="1"/>
  <c r="BM68" i="17" s="1"/>
  <c r="BS804" i="1"/>
  <c r="BL68" i="17" s="1"/>
  <c r="BR804" i="1"/>
  <c r="BK68" i="17" s="1"/>
  <c r="BD804" i="1"/>
  <c r="AW68" i="17" s="1"/>
  <c r="BC804" i="1"/>
  <c r="AV68" i="17" s="1"/>
  <c r="AZ804" i="1"/>
  <c r="AS68" i="17" s="1"/>
  <c r="AX804" i="1"/>
  <c r="AQ68" i="17" s="1"/>
  <c r="AV804" i="1"/>
  <c r="AO68" i="17" s="1"/>
  <c r="AT804" i="1"/>
  <c r="AM68" i="17" s="1"/>
  <c r="AS804" i="1"/>
  <c r="AR804" i="1"/>
  <c r="AK68" i="17" s="1"/>
  <c r="AQ804" i="1"/>
  <c r="AJ68" i="17" s="1"/>
  <c r="AP804" i="1"/>
  <c r="AI68" i="17" s="1"/>
  <c r="AO804" i="1"/>
  <c r="AN804" i="1"/>
  <c r="AG68" i="17" s="1"/>
  <c r="AM804" i="1"/>
  <c r="AF68" i="17" s="1"/>
  <c r="AL804" i="1"/>
  <c r="AE68" i="17" s="1"/>
  <c r="AK804" i="1"/>
  <c r="AF804" i="1"/>
  <c r="Y68" i="17" s="1"/>
  <c r="AE804" i="1"/>
  <c r="X68" i="17" s="1"/>
  <c r="AD804" i="1"/>
  <c r="W68" i="17" s="1"/>
  <c r="AC804" i="1"/>
  <c r="AB804" i="1"/>
  <c r="U68" i="17" s="1"/>
  <c r="AA804" i="1"/>
  <c r="T68" i="17" s="1"/>
  <c r="Z804" i="1"/>
  <c r="Y804" i="1"/>
  <c r="X804" i="1"/>
  <c r="Q68" i="17" s="1"/>
  <c r="W804" i="1"/>
  <c r="V804" i="1"/>
  <c r="O68" i="17" s="1"/>
  <c r="U804" i="1"/>
  <c r="T804" i="1"/>
  <c r="M68" i="17" s="1"/>
  <c r="S804" i="1"/>
  <c r="L68" i="17" s="1"/>
  <c r="R804" i="1"/>
  <c r="K68" i="17" s="1"/>
  <c r="Q804" i="1"/>
  <c r="P804" i="1"/>
  <c r="I68" i="17" s="1"/>
  <c r="O804" i="1"/>
  <c r="H68" i="17" s="1"/>
  <c r="N804" i="1"/>
  <c r="M804" i="1"/>
  <c r="L804" i="1"/>
  <c r="E68" i="17" s="1"/>
  <c r="K804" i="1"/>
  <c r="J804" i="1"/>
  <c r="I804" i="1"/>
  <c r="BW803" i="1"/>
  <c r="BU803" i="1"/>
  <c r="BT803" i="1"/>
  <c r="BS803" i="1"/>
  <c r="BR803" i="1"/>
  <c r="BD803" i="1"/>
  <c r="BC803" i="1"/>
  <c r="AZ803" i="1"/>
  <c r="AX803" i="1"/>
  <c r="AV803" i="1"/>
  <c r="AT803" i="1"/>
  <c r="AS803" i="1"/>
  <c r="AR803" i="1"/>
  <c r="AQ803" i="1"/>
  <c r="AP803" i="1"/>
  <c r="AO803" i="1"/>
  <c r="AN803" i="1"/>
  <c r="AM803" i="1"/>
  <c r="AL803" i="1"/>
  <c r="AK803" i="1"/>
  <c r="AF803" i="1"/>
  <c r="AE803" i="1"/>
  <c r="AD803" i="1"/>
  <c r="AC803" i="1"/>
  <c r="AB803" i="1"/>
  <c r="AA803" i="1"/>
  <c r="Z803" i="1"/>
  <c r="Y803" i="1"/>
  <c r="X803" i="1"/>
  <c r="W803" i="1"/>
  <c r="V803" i="1"/>
  <c r="U803" i="1"/>
  <c r="T803" i="1"/>
  <c r="BF803" i="1" s="1"/>
  <c r="S803" i="1"/>
  <c r="R803" i="1"/>
  <c r="Q803" i="1"/>
  <c r="P803" i="1"/>
  <c r="O803" i="1"/>
  <c r="N803" i="1"/>
  <c r="M803" i="1"/>
  <c r="L803" i="1"/>
  <c r="K803" i="1"/>
  <c r="J803" i="1"/>
  <c r="I803" i="1"/>
  <c r="BX803" i="1" s="1"/>
  <c r="BW802" i="1"/>
  <c r="BU802" i="1"/>
  <c r="BT802" i="1"/>
  <c r="BS802" i="1"/>
  <c r="BR802" i="1"/>
  <c r="BD802" i="1"/>
  <c r="BC802" i="1"/>
  <c r="AZ802" i="1"/>
  <c r="AX802" i="1"/>
  <c r="AV802" i="1"/>
  <c r="AT802" i="1"/>
  <c r="AS802" i="1"/>
  <c r="AR802" i="1"/>
  <c r="AQ802" i="1"/>
  <c r="AP802" i="1"/>
  <c r="AO802" i="1"/>
  <c r="AN802" i="1"/>
  <c r="AM802" i="1"/>
  <c r="AL802" i="1"/>
  <c r="AK802" i="1"/>
  <c r="AF802" i="1"/>
  <c r="AE802" i="1"/>
  <c r="AD802" i="1"/>
  <c r="AC802" i="1"/>
  <c r="AB802" i="1"/>
  <c r="AA802" i="1"/>
  <c r="Z802" i="1"/>
  <c r="Y802" i="1"/>
  <c r="X802" i="1"/>
  <c r="W802" i="1"/>
  <c r="V802" i="1"/>
  <c r="U802" i="1"/>
  <c r="T802" i="1"/>
  <c r="BF802" i="1" s="1"/>
  <c r="S802" i="1"/>
  <c r="R802" i="1"/>
  <c r="Q802" i="1"/>
  <c r="P802" i="1"/>
  <c r="O802" i="1"/>
  <c r="N802" i="1"/>
  <c r="M802" i="1"/>
  <c r="L802" i="1"/>
  <c r="K802" i="1"/>
  <c r="J802" i="1"/>
  <c r="I802" i="1"/>
  <c r="BX802" i="1" s="1"/>
  <c r="BW801" i="1"/>
  <c r="BU801" i="1"/>
  <c r="BT801" i="1"/>
  <c r="BS801" i="1"/>
  <c r="BR801" i="1"/>
  <c r="BD801" i="1"/>
  <c r="BC801" i="1"/>
  <c r="AZ801" i="1"/>
  <c r="AX801" i="1"/>
  <c r="AV801" i="1"/>
  <c r="AT801" i="1"/>
  <c r="AS801" i="1"/>
  <c r="AR801" i="1"/>
  <c r="AQ801" i="1"/>
  <c r="AP801" i="1"/>
  <c r="AO801" i="1"/>
  <c r="AN801" i="1"/>
  <c r="AM801" i="1"/>
  <c r="AL801" i="1"/>
  <c r="AK801" i="1"/>
  <c r="AF801" i="1"/>
  <c r="AE801" i="1"/>
  <c r="AD801" i="1"/>
  <c r="AC801" i="1"/>
  <c r="AB801" i="1"/>
  <c r="AA801" i="1"/>
  <c r="Z801" i="1"/>
  <c r="Y801" i="1"/>
  <c r="X801" i="1"/>
  <c r="W801" i="1"/>
  <c r="V801" i="1"/>
  <c r="U801" i="1"/>
  <c r="T801" i="1"/>
  <c r="BF801" i="1" s="1"/>
  <c r="S801" i="1"/>
  <c r="R801" i="1"/>
  <c r="Q801" i="1"/>
  <c r="P801" i="1"/>
  <c r="O801" i="1"/>
  <c r="N801" i="1"/>
  <c r="M801" i="1"/>
  <c r="L801" i="1"/>
  <c r="K801" i="1"/>
  <c r="J801" i="1"/>
  <c r="I801" i="1"/>
  <c r="BX801" i="1" s="1"/>
  <c r="BW800" i="1"/>
  <c r="BU800" i="1"/>
  <c r="BT800" i="1"/>
  <c r="BS800" i="1"/>
  <c r="BR800" i="1"/>
  <c r="BD800" i="1"/>
  <c r="BC800" i="1"/>
  <c r="AZ800" i="1"/>
  <c r="AX800" i="1"/>
  <c r="AV800" i="1"/>
  <c r="AT800" i="1"/>
  <c r="AS800" i="1"/>
  <c r="AR800" i="1"/>
  <c r="AQ800" i="1"/>
  <c r="AP800" i="1"/>
  <c r="AO800" i="1"/>
  <c r="AN800" i="1"/>
  <c r="AM800" i="1"/>
  <c r="AL800" i="1"/>
  <c r="AK800" i="1"/>
  <c r="AF800" i="1"/>
  <c r="AE800" i="1"/>
  <c r="AD800" i="1"/>
  <c r="AC800" i="1"/>
  <c r="AB800" i="1"/>
  <c r="AA800" i="1"/>
  <c r="Z800" i="1"/>
  <c r="Y800" i="1"/>
  <c r="X800" i="1"/>
  <c r="W800" i="1"/>
  <c r="V800" i="1"/>
  <c r="U800" i="1"/>
  <c r="T800" i="1"/>
  <c r="BF800" i="1" s="1"/>
  <c r="S800" i="1"/>
  <c r="R800" i="1"/>
  <c r="Q800" i="1"/>
  <c r="P800" i="1"/>
  <c r="O800" i="1"/>
  <c r="N800" i="1"/>
  <c r="M800" i="1"/>
  <c r="L800" i="1"/>
  <c r="K800" i="1"/>
  <c r="J800" i="1"/>
  <c r="I800" i="1"/>
  <c r="BX800" i="1" s="1"/>
  <c r="BW799" i="1"/>
  <c r="BU799" i="1"/>
  <c r="BT799" i="1"/>
  <c r="BS799" i="1"/>
  <c r="BR799" i="1"/>
  <c r="BD799" i="1"/>
  <c r="BC799" i="1"/>
  <c r="AZ799" i="1"/>
  <c r="AX799" i="1"/>
  <c r="AV799" i="1"/>
  <c r="AT799" i="1"/>
  <c r="AS799" i="1"/>
  <c r="AR799" i="1"/>
  <c r="AQ799" i="1"/>
  <c r="AP799" i="1"/>
  <c r="AO799" i="1"/>
  <c r="AN799" i="1"/>
  <c r="AM799" i="1"/>
  <c r="AL799" i="1"/>
  <c r="AK799" i="1"/>
  <c r="AF799" i="1"/>
  <c r="AE799" i="1"/>
  <c r="AD799" i="1"/>
  <c r="AC799" i="1"/>
  <c r="AB799" i="1"/>
  <c r="AA799" i="1"/>
  <c r="Z799" i="1"/>
  <c r="Y799" i="1"/>
  <c r="X799" i="1"/>
  <c r="W799" i="1"/>
  <c r="V799" i="1"/>
  <c r="U799" i="1"/>
  <c r="T799" i="1"/>
  <c r="BF799" i="1" s="1"/>
  <c r="S799" i="1"/>
  <c r="R799" i="1"/>
  <c r="Q799" i="1"/>
  <c r="P799" i="1"/>
  <c r="O799" i="1"/>
  <c r="N799" i="1"/>
  <c r="M799" i="1"/>
  <c r="L799" i="1"/>
  <c r="K799" i="1"/>
  <c r="J799" i="1"/>
  <c r="I799" i="1"/>
  <c r="BX799" i="1" s="1"/>
  <c r="BW798" i="1"/>
  <c r="BU798" i="1"/>
  <c r="BT798" i="1"/>
  <c r="BS798" i="1"/>
  <c r="BR798" i="1"/>
  <c r="BD798" i="1"/>
  <c r="BC798" i="1"/>
  <c r="AZ798" i="1"/>
  <c r="AX798" i="1"/>
  <c r="AV798" i="1"/>
  <c r="AT798" i="1"/>
  <c r="AS798" i="1"/>
  <c r="AR798" i="1"/>
  <c r="AQ798" i="1"/>
  <c r="AP798" i="1"/>
  <c r="AO798" i="1"/>
  <c r="AN798" i="1"/>
  <c r="AM798" i="1"/>
  <c r="AL798" i="1"/>
  <c r="AK798" i="1"/>
  <c r="AF798" i="1"/>
  <c r="AE798" i="1"/>
  <c r="AD798" i="1"/>
  <c r="AC798" i="1"/>
  <c r="AB798" i="1"/>
  <c r="AA798" i="1"/>
  <c r="Z798" i="1"/>
  <c r="Y798" i="1"/>
  <c r="X798" i="1"/>
  <c r="W798" i="1"/>
  <c r="V798" i="1"/>
  <c r="U798" i="1"/>
  <c r="T798" i="1"/>
  <c r="BF798" i="1" s="1"/>
  <c r="S798" i="1"/>
  <c r="R798" i="1"/>
  <c r="Q798" i="1"/>
  <c r="P798" i="1"/>
  <c r="O798" i="1"/>
  <c r="N798" i="1"/>
  <c r="M798" i="1"/>
  <c r="L798" i="1"/>
  <c r="K798" i="1"/>
  <c r="J798" i="1"/>
  <c r="I798" i="1"/>
  <c r="BX798" i="1" s="1"/>
  <c r="BW797" i="1"/>
  <c r="BU797" i="1"/>
  <c r="BT797" i="1"/>
  <c r="BS797" i="1"/>
  <c r="BR797" i="1"/>
  <c r="BD797" i="1"/>
  <c r="BC797" i="1"/>
  <c r="AZ797" i="1"/>
  <c r="AX797" i="1"/>
  <c r="AV797" i="1"/>
  <c r="AT797" i="1"/>
  <c r="AS797" i="1"/>
  <c r="AR797" i="1"/>
  <c r="AQ797" i="1"/>
  <c r="AP797" i="1"/>
  <c r="AO797" i="1"/>
  <c r="AN797" i="1"/>
  <c r="AM797" i="1"/>
  <c r="AL797" i="1"/>
  <c r="AK797" i="1"/>
  <c r="AF797" i="1"/>
  <c r="AE797" i="1"/>
  <c r="AD797" i="1"/>
  <c r="AC797" i="1"/>
  <c r="AB797" i="1"/>
  <c r="AA797" i="1"/>
  <c r="Z797" i="1"/>
  <c r="Y797" i="1"/>
  <c r="X797" i="1"/>
  <c r="W797" i="1"/>
  <c r="V797" i="1"/>
  <c r="U797" i="1"/>
  <c r="T797" i="1"/>
  <c r="BF797" i="1" s="1"/>
  <c r="S797" i="1"/>
  <c r="R797" i="1"/>
  <c r="Q797" i="1"/>
  <c r="P797" i="1"/>
  <c r="O797" i="1"/>
  <c r="N797" i="1"/>
  <c r="M797" i="1"/>
  <c r="L797" i="1"/>
  <c r="K797" i="1"/>
  <c r="J797" i="1"/>
  <c r="I797" i="1"/>
  <c r="BX797" i="1" s="1"/>
  <c r="BW796" i="1"/>
  <c r="BP67" i="17" s="1"/>
  <c r="BU796" i="1"/>
  <c r="BN67" i="17" s="1"/>
  <c r="BT796" i="1"/>
  <c r="BM67" i="17" s="1"/>
  <c r="BS796" i="1"/>
  <c r="BL67" i="17" s="1"/>
  <c r="BR796" i="1"/>
  <c r="BK67" i="17" s="1"/>
  <c r="BD796" i="1"/>
  <c r="AW67" i="17" s="1"/>
  <c r="BC796" i="1"/>
  <c r="AV67" i="17" s="1"/>
  <c r="AZ796" i="1"/>
  <c r="AS67" i="17" s="1"/>
  <c r="AX796" i="1"/>
  <c r="AQ67" i="17" s="1"/>
  <c r="AV796" i="1"/>
  <c r="AO67" i="17" s="1"/>
  <c r="AT796" i="1"/>
  <c r="AM67" i="17" s="1"/>
  <c r="AS796" i="1"/>
  <c r="AL67" i="17" s="1"/>
  <c r="AR796" i="1"/>
  <c r="AK67" i="17" s="1"/>
  <c r="AQ796" i="1"/>
  <c r="AJ67" i="17" s="1"/>
  <c r="AP796" i="1"/>
  <c r="AI67" i="17" s="1"/>
  <c r="AO796" i="1"/>
  <c r="AH67" i="17" s="1"/>
  <c r="AN796" i="1"/>
  <c r="AG67" i="17" s="1"/>
  <c r="AM796" i="1"/>
  <c r="AF67" i="17" s="1"/>
  <c r="AL796" i="1"/>
  <c r="AE67" i="17" s="1"/>
  <c r="AK796" i="1"/>
  <c r="AD67" i="17" s="1"/>
  <c r="AF796" i="1"/>
  <c r="Y67" i="17" s="1"/>
  <c r="AE796" i="1"/>
  <c r="X67" i="17" s="1"/>
  <c r="AD796" i="1"/>
  <c r="W67" i="17" s="1"/>
  <c r="AC796" i="1"/>
  <c r="V67" i="17" s="1"/>
  <c r="AB796" i="1"/>
  <c r="U67" i="17" s="1"/>
  <c r="AA796" i="1"/>
  <c r="T67" i="17" s="1"/>
  <c r="Z796" i="1"/>
  <c r="S67" i="17" s="1"/>
  <c r="Y796" i="1"/>
  <c r="R67" i="17" s="1"/>
  <c r="X796" i="1"/>
  <c r="Q67" i="17" s="1"/>
  <c r="W796" i="1"/>
  <c r="P67" i="17" s="1"/>
  <c r="V796" i="1"/>
  <c r="O67" i="17" s="1"/>
  <c r="U796" i="1"/>
  <c r="N67" i="17" s="1"/>
  <c r="T796" i="1"/>
  <c r="M67" i="17" s="1"/>
  <c r="S796" i="1"/>
  <c r="L67" i="17" s="1"/>
  <c r="R796" i="1"/>
  <c r="K67" i="17" s="1"/>
  <c r="Q796" i="1"/>
  <c r="J67" i="17" s="1"/>
  <c r="P796" i="1"/>
  <c r="I67" i="17" s="1"/>
  <c r="O796" i="1"/>
  <c r="H67" i="17" s="1"/>
  <c r="N796" i="1"/>
  <c r="G67" i="17" s="1"/>
  <c r="M796" i="1"/>
  <c r="F67" i="17" s="1"/>
  <c r="L796" i="1"/>
  <c r="E67" i="17" s="1"/>
  <c r="K796" i="1"/>
  <c r="D67" i="17" s="1"/>
  <c r="J796" i="1"/>
  <c r="C67" i="17" s="1"/>
  <c r="I796" i="1"/>
  <c r="B67" i="17" s="1"/>
  <c r="BW795" i="1"/>
  <c r="BU795" i="1"/>
  <c r="BT795" i="1"/>
  <c r="BS795" i="1"/>
  <c r="BR795" i="1"/>
  <c r="BD795" i="1"/>
  <c r="BC795" i="1"/>
  <c r="AZ795" i="1"/>
  <c r="AX795" i="1"/>
  <c r="AV795" i="1"/>
  <c r="AT795" i="1"/>
  <c r="AS795" i="1"/>
  <c r="AR795" i="1"/>
  <c r="AQ795" i="1"/>
  <c r="AP795" i="1"/>
  <c r="AO795" i="1"/>
  <c r="AN795" i="1"/>
  <c r="AM795" i="1"/>
  <c r="AL795" i="1"/>
  <c r="AK795" i="1"/>
  <c r="AF795" i="1"/>
  <c r="AE795" i="1"/>
  <c r="AD795" i="1"/>
  <c r="AC795" i="1"/>
  <c r="AB795" i="1"/>
  <c r="AA795" i="1"/>
  <c r="Z795" i="1"/>
  <c r="Y795" i="1"/>
  <c r="X795" i="1"/>
  <c r="W795" i="1"/>
  <c r="V795" i="1"/>
  <c r="U795" i="1"/>
  <c r="T795" i="1"/>
  <c r="BF795" i="1" s="1"/>
  <c r="S795" i="1"/>
  <c r="R795" i="1"/>
  <c r="Q795" i="1"/>
  <c r="P795" i="1"/>
  <c r="O795" i="1"/>
  <c r="N795" i="1"/>
  <c r="M795" i="1"/>
  <c r="L795" i="1"/>
  <c r="K795" i="1"/>
  <c r="J795" i="1"/>
  <c r="I795" i="1"/>
  <c r="BX795" i="1" s="1"/>
  <c r="BW794" i="1"/>
  <c r="BU794" i="1"/>
  <c r="BT794" i="1"/>
  <c r="BS794" i="1"/>
  <c r="BR794" i="1"/>
  <c r="BD794" i="1"/>
  <c r="BC794" i="1"/>
  <c r="AZ794" i="1"/>
  <c r="AX794" i="1"/>
  <c r="AV794" i="1"/>
  <c r="AT794" i="1"/>
  <c r="AS794" i="1"/>
  <c r="AR794" i="1"/>
  <c r="AQ794" i="1"/>
  <c r="AP794" i="1"/>
  <c r="AO794" i="1"/>
  <c r="AN794" i="1"/>
  <c r="AM794" i="1"/>
  <c r="AL794" i="1"/>
  <c r="AK794" i="1"/>
  <c r="AF794" i="1"/>
  <c r="AE794" i="1"/>
  <c r="AD794" i="1"/>
  <c r="AC794" i="1"/>
  <c r="AB794" i="1"/>
  <c r="AA794" i="1"/>
  <c r="Z794" i="1"/>
  <c r="Y794" i="1"/>
  <c r="X794" i="1"/>
  <c r="W794" i="1"/>
  <c r="V794" i="1"/>
  <c r="U794" i="1"/>
  <c r="T794" i="1"/>
  <c r="BF794" i="1" s="1"/>
  <c r="S794" i="1"/>
  <c r="R794" i="1"/>
  <c r="Q794" i="1"/>
  <c r="P794" i="1"/>
  <c r="O794" i="1"/>
  <c r="N794" i="1"/>
  <c r="M794" i="1"/>
  <c r="L794" i="1"/>
  <c r="K794" i="1"/>
  <c r="J794" i="1"/>
  <c r="I794" i="1"/>
  <c r="BX794" i="1" s="1"/>
  <c r="BW793" i="1"/>
  <c r="BU793" i="1"/>
  <c r="BT793" i="1"/>
  <c r="BS793" i="1"/>
  <c r="BR793" i="1"/>
  <c r="BD793" i="1"/>
  <c r="BC793" i="1"/>
  <c r="AZ793" i="1"/>
  <c r="AX793" i="1"/>
  <c r="AV793" i="1"/>
  <c r="AT793" i="1"/>
  <c r="AS793" i="1"/>
  <c r="AR793" i="1"/>
  <c r="AQ793" i="1"/>
  <c r="AP793" i="1"/>
  <c r="AO793" i="1"/>
  <c r="AN793" i="1"/>
  <c r="AM793" i="1"/>
  <c r="AL793" i="1"/>
  <c r="AK793" i="1"/>
  <c r="AF793" i="1"/>
  <c r="AE793" i="1"/>
  <c r="AD793" i="1"/>
  <c r="AC793" i="1"/>
  <c r="AB793" i="1"/>
  <c r="AA793" i="1"/>
  <c r="Z793" i="1"/>
  <c r="Y793" i="1"/>
  <c r="X793" i="1"/>
  <c r="W793" i="1"/>
  <c r="V793" i="1"/>
  <c r="U793" i="1"/>
  <c r="T793" i="1"/>
  <c r="BF793" i="1" s="1"/>
  <c r="S793" i="1"/>
  <c r="R793" i="1"/>
  <c r="Q793" i="1"/>
  <c r="P793" i="1"/>
  <c r="O793" i="1"/>
  <c r="N793" i="1"/>
  <c r="M793" i="1"/>
  <c r="L793" i="1"/>
  <c r="K793" i="1"/>
  <c r="J793" i="1"/>
  <c r="I793" i="1"/>
  <c r="BX793" i="1" s="1"/>
  <c r="BW792" i="1"/>
  <c r="BU792" i="1"/>
  <c r="BT792" i="1"/>
  <c r="BS792" i="1"/>
  <c r="BR792" i="1"/>
  <c r="BD792" i="1"/>
  <c r="BC792" i="1"/>
  <c r="AZ792" i="1"/>
  <c r="AX792" i="1"/>
  <c r="AV792" i="1"/>
  <c r="AT792" i="1"/>
  <c r="AS792" i="1"/>
  <c r="AR792" i="1"/>
  <c r="AQ792" i="1"/>
  <c r="AP792" i="1"/>
  <c r="AO792" i="1"/>
  <c r="AN792" i="1"/>
  <c r="AM792" i="1"/>
  <c r="AL792" i="1"/>
  <c r="AK792" i="1"/>
  <c r="AF792" i="1"/>
  <c r="AE792" i="1"/>
  <c r="AD792" i="1"/>
  <c r="AC792" i="1"/>
  <c r="AB792" i="1"/>
  <c r="AA792" i="1"/>
  <c r="Z792" i="1"/>
  <c r="Y792" i="1"/>
  <c r="X792" i="1"/>
  <c r="W792" i="1"/>
  <c r="V792" i="1"/>
  <c r="U792" i="1"/>
  <c r="T792" i="1"/>
  <c r="BF792" i="1" s="1"/>
  <c r="S792" i="1"/>
  <c r="R792" i="1"/>
  <c r="Q792" i="1"/>
  <c r="P792" i="1"/>
  <c r="O792" i="1"/>
  <c r="N792" i="1"/>
  <c r="M792" i="1"/>
  <c r="L792" i="1"/>
  <c r="K792" i="1"/>
  <c r="J792" i="1"/>
  <c r="I792" i="1"/>
  <c r="BX792" i="1" s="1"/>
  <c r="BW791" i="1"/>
  <c r="BU791" i="1"/>
  <c r="BT791" i="1"/>
  <c r="BS791" i="1"/>
  <c r="BR791" i="1"/>
  <c r="BD791" i="1"/>
  <c r="BC791" i="1"/>
  <c r="AZ791" i="1"/>
  <c r="AX791" i="1"/>
  <c r="AV791" i="1"/>
  <c r="AT791" i="1"/>
  <c r="AS791" i="1"/>
  <c r="AR791" i="1"/>
  <c r="AQ791" i="1"/>
  <c r="AP791" i="1"/>
  <c r="AO791" i="1"/>
  <c r="AN791" i="1"/>
  <c r="AM791" i="1"/>
  <c r="AL791" i="1"/>
  <c r="AK791" i="1"/>
  <c r="AF791" i="1"/>
  <c r="AE791" i="1"/>
  <c r="AD791" i="1"/>
  <c r="AC791" i="1"/>
  <c r="AB791" i="1"/>
  <c r="AA791" i="1"/>
  <c r="Z791" i="1"/>
  <c r="Y791" i="1"/>
  <c r="X791" i="1"/>
  <c r="W791" i="1"/>
  <c r="V791" i="1"/>
  <c r="U791" i="1"/>
  <c r="T791" i="1"/>
  <c r="BF791" i="1" s="1"/>
  <c r="S791" i="1"/>
  <c r="R791" i="1"/>
  <c r="Q791" i="1"/>
  <c r="P791" i="1"/>
  <c r="O791" i="1"/>
  <c r="N791" i="1"/>
  <c r="M791" i="1"/>
  <c r="L791" i="1"/>
  <c r="K791" i="1"/>
  <c r="J791" i="1"/>
  <c r="I791" i="1"/>
  <c r="BX791" i="1" s="1"/>
  <c r="BU790" i="1"/>
  <c r="BT790" i="1"/>
  <c r="BS790" i="1"/>
  <c r="BR790" i="1"/>
  <c r="BD790" i="1"/>
  <c r="BC790" i="1"/>
  <c r="AZ790" i="1"/>
  <c r="AX790" i="1"/>
  <c r="AV790" i="1"/>
  <c r="AT790" i="1"/>
  <c r="AS790" i="1"/>
  <c r="AR790" i="1"/>
  <c r="AQ790" i="1"/>
  <c r="AP790" i="1"/>
  <c r="AO790" i="1"/>
  <c r="AN790" i="1"/>
  <c r="AM790" i="1"/>
  <c r="AL790" i="1"/>
  <c r="AK790" i="1"/>
  <c r="AF790" i="1"/>
  <c r="AE790" i="1"/>
  <c r="AD790" i="1"/>
  <c r="AC790" i="1"/>
  <c r="AB790" i="1"/>
  <c r="AA790" i="1"/>
  <c r="Z790" i="1"/>
  <c r="Y790" i="1"/>
  <c r="X790" i="1"/>
  <c r="W790" i="1"/>
  <c r="V790" i="1"/>
  <c r="U790" i="1"/>
  <c r="T790" i="1"/>
  <c r="S790" i="1"/>
  <c r="R790" i="1"/>
  <c r="Q790" i="1"/>
  <c r="P790" i="1"/>
  <c r="O790" i="1"/>
  <c r="N790" i="1"/>
  <c r="M790" i="1"/>
  <c r="L790" i="1"/>
  <c r="K790" i="1"/>
  <c r="J790" i="1"/>
  <c r="I790" i="1"/>
  <c r="BX790" i="1" s="1"/>
  <c r="BU789" i="1"/>
  <c r="BT789" i="1"/>
  <c r="BS789" i="1"/>
  <c r="BR789" i="1"/>
  <c r="BD789" i="1"/>
  <c r="BC789" i="1"/>
  <c r="AZ789" i="1"/>
  <c r="AX789" i="1"/>
  <c r="AV789" i="1"/>
  <c r="AT789" i="1"/>
  <c r="AS789" i="1"/>
  <c r="AR789" i="1"/>
  <c r="AQ789" i="1"/>
  <c r="AP789" i="1"/>
  <c r="AO789" i="1"/>
  <c r="AN789" i="1"/>
  <c r="AM789" i="1"/>
  <c r="AL789" i="1"/>
  <c r="AK789" i="1"/>
  <c r="AF789" i="1"/>
  <c r="AE789" i="1"/>
  <c r="AD789" i="1"/>
  <c r="AC789" i="1"/>
  <c r="AB789" i="1"/>
  <c r="AA789" i="1"/>
  <c r="Z789" i="1"/>
  <c r="Y789" i="1"/>
  <c r="X789" i="1"/>
  <c r="W789" i="1"/>
  <c r="V789" i="1"/>
  <c r="U789" i="1"/>
  <c r="T789" i="1"/>
  <c r="S789" i="1"/>
  <c r="R789" i="1"/>
  <c r="Q789" i="1"/>
  <c r="P789" i="1"/>
  <c r="O789" i="1"/>
  <c r="N789" i="1"/>
  <c r="M789" i="1"/>
  <c r="L789" i="1"/>
  <c r="K789" i="1"/>
  <c r="J789" i="1"/>
  <c r="I789" i="1"/>
  <c r="BU788" i="1"/>
  <c r="BN66" i="17" s="1"/>
  <c r="BT788" i="1"/>
  <c r="BM66" i="17" s="1"/>
  <c r="BS788" i="1"/>
  <c r="BL66" i="17" s="1"/>
  <c r="BR788" i="1"/>
  <c r="BK66" i="17" s="1"/>
  <c r="BD788" i="1"/>
  <c r="AW66" i="17" s="1"/>
  <c r="BC788" i="1"/>
  <c r="AV66" i="17" s="1"/>
  <c r="AZ788" i="1"/>
  <c r="AS66" i="17" s="1"/>
  <c r="AX788" i="1"/>
  <c r="AQ66" i="17" s="1"/>
  <c r="AV788" i="1"/>
  <c r="AO66" i="17" s="1"/>
  <c r="AT788" i="1"/>
  <c r="AS788" i="1"/>
  <c r="AL66" i="17" s="1"/>
  <c r="AR788" i="1"/>
  <c r="AQ788" i="1"/>
  <c r="AJ66" i="17" s="1"/>
  <c r="AP788" i="1"/>
  <c r="AO788" i="1"/>
  <c r="AH66" i="17" s="1"/>
  <c r="AN788" i="1"/>
  <c r="AM788" i="1"/>
  <c r="AF66" i="17" s="1"/>
  <c r="AL788" i="1"/>
  <c r="AK788" i="1"/>
  <c r="AF788" i="1"/>
  <c r="AE788" i="1"/>
  <c r="AD788" i="1"/>
  <c r="AC788" i="1"/>
  <c r="V66" i="17" s="1"/>
  <c r="AB788" i="1"/>
  <c r="AA788" i="1"/>
  <c r="Z788" i="1"/>
  <c r="Y788" i="1"/>
  <c r="X788" i="1"/>
  <c r="W788" i="1"/>
  <c r="V788" i="1"/>
  <c r="U788" i="1"/>
  <c r="N66" i="17" s="1"/>
  <c r="T788" i="1"/>
  <c r="S788" i="1"/>
  <c r="R788" i="1"/>
  <c r="Q788" i="1"/>
  <c r="J66" i="17" s="1"/>
  <c r="P788" i="1"/>
  <c r="O788" i="1"/>
  <c r="N788" i="1"/>
  <c r="M788" i="1"/>
  <c r="L788" i="1"/>
  <c r="K788" i="1"/>
  <c r="J788" i="1"/>
  <c r="I788" i="1"/>
  <c r="BU787" i="1"/>
  <c r="BT787" i="1"/>
  <c r="BS787" i="1"/>
  <c r="BR787" i="1"/>
  <c r="BD787" i="1"/>
  <c r="BC787" i="1"/>
  <c r="AZ787" i="1"/>
  <c r="AX787" i="1"/>
  <c r="AV787" i="1"/>
  <c r="AT787" i="1"/>
  <c r="AS787" i="1"/>
  <c r="AR787" i="1"/>
  <c r="AQ787" i="1"/>
  <c r="AP787" i="1"/>
  <c r="AO787" i="1"/>
  <c r="AN787" i="1"/>
  <c r="AM787" i="1"/>
  <c r="AL787" i="1"/>
  <c r="AK787" i="1"/>
  <c r="AF787" i="1"/>
  <c r="AE787" i="1"/>
  <c r="AD787" i="1"/>
  <c r="AC787" i="1"/>
  <c r="AB787" i="1"/>
  <c r="AA787" i="1"/>
  <c r="Z787" i="1"/>
  <c r="Y787" i="1"/>
  <c r="X787" i="1"/>
  <c r="W787" i="1"/>
  <c r="V787" i="1"/>
  <c r="U787" i="1"/>
  <c r="T787" i="1"/>
  <c r="BF787" i="1" s="1"/>
  <c r="S787" i="1"/>
  <c r="R787" i="1"/>
  <c r="Q787" i="1"/>
  <c r="P787" i="1"/>
  <c r="O787" i="1"/>
  <c r="N787" i="1"/>
  <c r="M787" i="1"/>
  <c r="L787" i="1"/>
  <c r="K787" i="1"/>
  <c r="J787" i="1"/>
  <c r="I787" i="1"/>
  <c r="BU786" i="1"/>
  <c r="BT786" i="1"/>
  <c r="BS786" i="1"/>
  <c r="BR786" i="1"/>
  <c r="BD786" i="1"/>
  <c r="BC786" i="1"/>
  <c r="AZ786" i="1"/>
  <c r="AX786" i="1"/>
  <c r="AV786" i="1"/>
  <c r="AT786" i="1"/>
  <c r="AS786" i="1"/>
  <c r="AR786" i="1"/>
  <c r="AQ786" i="1"/>
  <c r="AP786" i="1"/>
  <c r="AO786" i="1"/>
  <c r="AN786" i="1"/>
  <c r="AM786" i="1"/>
  <c r="AL786" i="1"/>
  <c r="AK786" i="1"/>
  <c r="AF786" i="1"/>
  <c r="AE786" i="1"/>
  <c r="AD786" i="1"/>
  <c r="AC786" i="1"/>
  <c r="AB786" i="1"/>
  <c r="AA786" i="1"/>
  <c r="Z786" i="1"/>
  <c r="Y786" i="1"/>
  <c r="X786" i="1"/>
  <c r="W786" i="1"/>
  <c r="V786" i="1"/>
  <c r="U786" i="1"/>
  <c r="T786" i="1"/>
  <c r="S786" i="1"/>
  <c r="R786" i="1"/>
  <c r="Q786" i="1"/>
  <c r="P786" i="1"/>
  <c r="O786" i="1"/>
  <c r="N786" i="1"/>
  <c r="M786" i="1"/>
  <c r="L786" i="1"/>
  <c r="K786" i="1"/>
  <c r="J786" i="1"/>
  <c r="I786" i="1"/>
  <c r="BU785" i="1"/>
  <c r="BT785" i="1"/>
  <c r="BS785" i="1"/>
  <c r="BR785" i="1"/>
  <c r="BD785" i="1"/>
  <c r="BC785" i="1"/>
  <c r="AZ785" i="1"/>
  <c r="AX785" i="1"/>
  <c r="AV785" i="1"/>
  <c r="AT785" i="1"/>
  <c r="AS785" i="1"/>
  <c r="AR785" i="1"/>
  <c r="AQ785" i="1"/>
  <c r="AP785" i="1"/>
  <c r="AO785" i="1"/>
  <c r="AN785" i="1"/>
  <c r="AM785" i="1"/>
  <c r="AL785" i="1"/>
  <c r="AK785" i="1"/>
  <c r="AF785" i="1"/>
  <c r="AE785" i="1"/>
  <c r="AD785" i="1"/>
  <c r="AC785" i="1"/>
  <c r="AB785" i="1"/>
  <c r="AA785" i="1"/>
  <c r="Z785" i="1"/>
  <c r="Y785" i="1"/>
  <c r="X785" i="1"/>
  <c r="W785" i="1"/>
  <c r="V785" i="1"/>
  <c r="U785" i="1"/>
  <c r="T785" i="1"/>
  <c r="S785" i="1"/>
  <c r="R785" i="1"/>
  <c r="Q785" i="1"/>
  <c r="P785" i="1"/>
  <c r="O785" i="1"/>
  <c r="N785" i="1"/>
  <c r="M785" i="1"/>
  <c r="L785" i="1"/>
  <c r="K785" i="1"/>
  <c r="J785" i="1"/>
  <c r="I785" i="1"/>
  <c r="BU784" i="1"/>
  <c r="BT784" i="1"/>
  <c r="BS784" i="1"/>
  <c r="BR784" i="1"/>
  <c r="BD784" i="1"/>
  <c r="BC784" i="1"/>
  <c r="AZ784" i="1"/>
  <c r="AX784" i="1"/>
  <c r="AV784" i="1"/>
  <c r="AT784" i="1"/>
  <c r="AS784" i="1"/>
  <c r="AR784" i="1"/>
  <c r="AQ784" i="1"/>
  <c r="AP784" i="1"/>
  <c r="AO784" i="1"/>
  <c r="AN784" i="1"/>
  <c r="AM784" i="1"/>
  <c r="AL784" i="1"/>
  <c r="AK784" i="1"/>
  <c r="AF784" i="1"/>
  <c r="AE784" i="1"/>
  <c r="AD784" i="1"/>
  <c r="AC784" i="1"/>
  <c r="AB784" i="1"/>
  <c r="AA784" i="1"/>
  <c r="Z784" i="1"/>
  <c r="Y784" i="1"/>
  <c r="X784" i="1"/>
  <c r="W784" i="1"/>
  <c r="V784" i="1"/>
  <c r="U784" i="1"/>
  <c r="T784" i="1"/>
  <c r="S784" i="1"/>
  <c r="R784" i="1"/>
  <c r="Q784" i="1"/>
  <c r="P784" i="1"/>
  <c r="O784" i="1"/>
  <c r="N784" i="1"/>
  <c r="M784" i="1"/>
  <c r="L784" i="1"/>
  <c r="K784" i="1"/>
  <c r="J784" i="1"/>
  <c r="I784" i="1"/>
  <c r="BU783" i="1"/>
  <c r="BT783" i="1"/>
  <c r="BS783" i="1"/>
  <c r="BR783" i="1"/>
  <c r="BD783" i="1"/>
  <c r="BC783" i="1"/>
  <c r="AZ783" i="1"/>
  <c r="AX783" i="1"/>
  <c r="AV783" i="1"/>
  <c r="AT783" i="1"/>
  <c r="AS783" i="1"/>
  <c r="AR783" i="1"/>
  <c r="AQ783" i="1"/>
  <c r="AP783" i="1"/>
  <c r="AO783" i="1"/>
  <c r="AN783" i="1"/>
  <c r="AM783" i="1"/>
  <c r="AL783" i="1"/>
  <c r="AK783" i="1"/>
  <c r="AF783" i="1"/>
  <c r="AE783" i="1"/>
  <c r="AD783" i="1"/>
  <c r="AC783" i="1"/>
  <c r="AB783" i="1"/>
  <c r="AA783" i="1"/>
  <c r="Z783" i="1"/>
  <c r="Y783" i="1"/>
  <c r="X783" i="1"/>
  <c r="W783" i="1"/>
  <c r="V783" i="1"/>
  <c r="U783" i="1"/>
  <c r="T783" i="1"/>
  <c r="BF783" i="1" s="1"/>
  <c r="S783" i="1"/>
  <c r="R783" i="1"/>
  <c r="Q783" i="1"/>
  <c r="P783" i="1"/>
  <c r="O783" i="1"/>
  <c r="N783" i="1"/>
  <c r="M783" i="1"/>
  <c r="L783" i="1"/>
  <c r="K783" i="1"/>
  <c r="J783" i="1"/>
  <c r="I783" i="1"/>
  <c r="BU782" i="1"/>
  <c r="BT782" i="1"/>
  <c r="BS782" i="1"/>
  <c r="BR782" i="1"/>
  <c r="BD782" i="1"/>
  <c r="BC782" i="1"/>
  <c r="AZ782" i="1"/>
  <c r="AX782" i="1"/>
  <c r="AV782" i="1"/>
  <c r="AT782" i="1"/>
  <c r="AS782" i="1"/>
  <c r="AR782" i="1"/>
  <c r="AQ782" i="1"/>
  <c r="AP782" i="1"/>
  <c r="AO782" i="1"/>
  <c r="AN782" i="1"/>
  <c r="AM782" i="1"/>
  <c r="AL782" i="1"/>
  <c r="AK782" i="1"/>
  <c r="AF782" i="1"/>
  <c r="AE782" i="1"/>
  <c r="AD782" i="1"/>
  <c r="AC782" i="1"/>
  <c r="AB782" i="1"/>
  <c r="AA782" i="1"/>
  <c r="Z782" i="1"/>
  <c r="Y782" i="1"/>
  <c r="X782" i="1"/>
  <c r="W782" i="1"/>
  <c r="V782" i="1"/>
  <c r="U782" i="1"/>
  <c r="T782" i="1"/>
  <c r="S782" i="1"/>
  <c r="R782" i="1"/>
  <c r="Q782" i="1"/>
  <c r="P782" i="1"/>
  <c r="O782" i="1"/>
  <c r="N782" i="1"/>
  <c r="M782" i="1"/>
  <c r="L782" i="1"/>
  <c r="K782" i="1"/>
  <c r="J782" i="1"/>
  <c r="I782" i="1"/>
  <c r="BU781" i="1"/>
  <c r="BT781" i="1"/>
  <c r="BS781" i="1"/>
  <c r="BR781" i="1"/>
  <c r="BD781" i="1"/>
  <c r="BC781" i="1"/>
  <c r="AZ781" i="1"/>
  <c r="AX781" i="1"/>
  <c r="AV781" i="1"/>
  <c r="AT781" i="1"/>
  <c r="AS781" i="1"/>
  <c r="AR781" i="1"/>
  <c r="AQ781" i="1"/>
  <c r="AP781" i="1"/>
  <c r="AO781" i="1"/>
  <c r="AN781" i="1"/>
  <c r="AM781" i="1"/>
  <c r="AL781" i="1"/>
  <c r="AK781" i="1"/>
  <c r="AF781" i="1"/>
  <c r="AE781" i="1"/>
  <c r="AD781" i="1"/>
  <c r="AC781" i="1"/>
  <c r="AB781" i="1"/>
  <c r="AA781" i="1"/>
  <c r="Z781" i="1"/>
  <c r="Y781" i="1"/>
  <c r="X781" i="1"/>
  <c r="W781" i="1"/>
  <c r="V781" i="1"/>
  <c r="U781" i="1"/>
  <c r="T781" i="1"/>
  <c r="S781" i="1"/>
  <c r="R781" i="1"/>
  <c r="Q781" i="1"/>
  <c r="P781" i="1"/>
  <c r="O781" i="1"/>
  <c r="N781" i="1"/>
  <c r="M781" i="1"/>
  <c r="L781" i="1"/>
  <c r="K781" i="1"/>
  <c r="J781" i="1"/>
  <c r="I781" i="1"/>
  <c r="BU780" i="1"/>
  <c r="BT780" i="1"/>
  <c r="BS780" i="1"/>
  <c r="BR780" i="1"/>
  <c r="BD780" i="1"/>
  <c r="BC780" i="1"/>
  <c r="AZ780" i="1"/>
  <c r="AX780" i="1"/>
  <c r="AV780" i="1"/>
  <c r="AT780" i="1"/>
  <c r="AS780" i="1"/>
  <c r="AR780" i="1"/>
  <c r="AQ780" i="1"/>
  <c r="AP780" i="1"/>
  <c r="AO780" i="1"/>
  <c r="AN780" i="1"/>
  <c r="AM780" i="1"/>
  <c r="AL780" i="1"/>
  <c r="AK780" i="1"/>
  <c r="AF780" i="1"/>
  <c r="AE780" i="1"/>
  <c r="AD780" i="1"/>
  <c r="AC780" i="1"/>
  <c r="AB780" i="1"/>
  <c r="AA780" i="1"/>
  <c r="Z780" i="1"/>
  <c r="Y780" i="1"/>
  <c r="X780" i="1"/>
  <c r="W780" i="1"/>
  <c r="V780" i="1"/>
  <c r="U780" i="1"/>
  <c r="T780" i="1"/>
  <c r="S780" i="1"/>
  <c r="R780" i="1"/>
  <c r="Q780" i="1"/>
  <c r="P780" i="1"/>
  <c r="O780" i="1"/>
  <c r="N780" i="1"/>
  <c r="M780" i="1"/>
  <c r="L780" i="1"/>
  <c r="K780" i="1"/>
  <c r="J780" i="1"/>
  <c r="I780" i="1"/>
  <c r="BU779" i="1"/>
  <c r="BT779" i="1"/>
  <c r="BS779" i="1"/>
  <c r="BR779" i="1"/>
  <c r="BD779" i="1"/>
  <c r="BC779" i="1"/>
  <c r="AZ779" i="1"/>
  <c r="AX779" i="1"/>
  <c r="AV779" i="1"/>
  <c r="AT779" i="1"/>
  <c r="AS779" i="1"/>
  <c r="AR779" i="1"/>
  <c r="AQ779" i="1"/>
  <c r="AP779" i="1"/>
  <c r="AO779" i="1"/>
  <c r="AN779" i="1"/>
  <c r="AM779" i="1"/>
  <c r="AL779" i="1"/>
  <c r="AK779" i="1"/>
  <c r="AF779" i="1"/>
  <c r="AE779" i="1"/>
  <c r="AD779" i="1"/>
  <c r="AC779" i="1"/>
  <c r="AB779" i="1"/>
  <c r="AA779" i="1"/>
  <c r="Z779" i="1"/>
  <c r="Y779" i="1"/>
  <c r="X779" i="1"/>
  <c r="W779" i="1"/>
  <c r="V779" i="1"/>
  <c r="U779" i="1"/>
  <c r="T779" i="1"/>
  <c r="BF779" i="1" s="1"/>
  <c r="S779" i="1"/>
  <c r="R779" i="1"/>
  <c r="Q779" i="1"/>
  <c r="P779" i="1"/>
  <c r="O779" i="1"/>
  <c r="N779" i="1"/>
  <c r="M779" i="1"/>
  <c r="L779" i="1"/>
  <c r="K779" i="1"/>
  <c r="J779" i="1"/>
  <c r="I779" i="1"/>
  <c r="BU778" i="1"/>
  <c r="BT778" i="1"/>
  <c r="BS778" i="1"/>
  <c r="BR778" i="1"/>
  <c r="BD778" i="1"/>
  <c r="BC778" i="1"/>
  <c r="AZ778" i="1"/>
  <c r="AX778" i="1"/>
  <c r="AV778" i="1"/>
  <c r="AT778" i="1"/>
  <c r="AS778" i="1"/>
  <c r="AR778" i="1"/>
  <c r="AQ778" i="1"/>
  <c r="AP778" i="1"/>
  <c r="AO778" i="1"/>
  <c r="AN778" i="1"/>
  <c r="AM778" i="1"/>
  <c r="AL778" i="1"/>
  <c r="AK778" i="1"/>
  <c r="AF778" i="1"/>
  <c r="AE778" i="1"/>
  <c r="AD778" i="1"/>
  <c r="AC778" i="1"/>
  <c r="AB778" i="1"/>
  <c r="AA778" i="1"/>
  <c r="Z778" i="1"/>
  <c r="Y778" i="1"/>
  <c r="X778" i="1"/>
  <c r="W778" i="1"/>
  <c r="V778" i="1"/>
  <c r="U778" i="1"/>
  <c r="T778" i="1"/>
  <c r="S778" i="1"/>
  <c r="R778" i="1"/>
  <c r="Q778" i="1"/>
  <c r="P778" i="1"/>
  <c r="O778" i="1"/>
  <c r="N778" i="1"/>
  <c r="M778" i="1"/>
  <c r="L778" i="1"/>
  <c r="K778" i="1"/>
  <c r="J778" i="1"/>
  <c r="I778" i="1"/>
  <c r="BU777" i="1"/>
  <c r="BT777" i="1"/>
  <c r="BS777" i="1"/>
  <c r="BR777" i="1"/>
  <c r="BD777" i="1"/>
  <c r="BC777" i="1"/>
  <c r="AZ777" i="1"/>
  <c r="AX777" i="1"/>
  <c r="AV777" i="1"/>
  <c r="AT777" i="1"/>
  <c r="AS777" i="1"/>
  <c r="AR777" i="1"/>
  <c r="AQ777" i="1"/>
  <c r="AP777" i="1"/>
  <c r="AO777" i="1"/>
  <c r="AN777" i="1"/>
  <c r="AM777" i="1"/>
  <c r="AL777" i="1"/>
  <c r="AK777" i="1"/>
  <c r="AF777" i="1"/>
  <c r="AE777" i="1"/>
  <c r="AD777" i="1"/>
  <c r="AC777" i="1"/>
  <c r="AB777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BU776" i="1"/>
  <c r="BT776" i="1"/>
  <c r="BS776" i="1"/>
  <c r="BR776" i="1"/>
  <c r="BD776" i="1"/>
  <c r="BC776" i="1"/>
  <c r="AZ776" i="1"/>
  <c r="AX776" i="1"/>
  <c r="AV776" i="1"/>
  <c r="AT776" i="1"/>
  <c r="AS776" i="1"/>
  <c r="AR776" i="1"/>
  <c r="AQ776" i="1"/>
  <c r="AP776" i="1"/>
  <c r="AO776" i="1"/>
  <c r="AN776" i="1"/>
  <c r="AM776" i="1"/>
  <c r="AL776" i="1"/>
  <c r="AK776" i="1"/>
  <c r="AF776" i="1"/>
  <c r="AE776" i="1"/>
  <c r="AD776" i="1"/>
  <c r="AC776" i="1"/>
  <c r="AB776" i="1"/>
  <c r="AA776" i="1"/>
  <c r="Z776" i="1"/>
  <c r="Y776" i="1"/>
  <c r="X776" i="1"/>
  <c r="W776" i="1"/>
  <c r="V776" i="1"/>
  <c r="U776" i="1"/>
  <c r="T776" i="1"/>
  <c r="S776" i="1"/>
  <c r="R776" i="1"/>
  <c r="Q776" i="1"/>
  <c r="P776" i="1"/>
  <c r="O776" i="1"/>
  <c r="N776" i="1"/>
  <c r="M776" i="1"/>
  <c r="L776" i="1"/>
  <c r="K776" i="1"/>
  <c r="J776" i="1"/>
  <c r="I776" i="1"/>
  <c r="BU775" i="1"/>
  <c r="BT775" i="1"/>
  <c r="BS775" i="1"/>
  <c r="BR775" i="1"/>
  <c r="BD775" i="1"/>
  <c r="BC775" i="1"/>
  <c r="AZ775" i="1"/>
  <c r="AX775" i="1"/>
  <c r="AV775" i="1"/>
  <c r="AT775" i="1"/>
  <c r="AS775" i="1"/>
  <c r="AR775" i="1"/>
  <c r="AQ775" i="1"/>
  <c r="AP775" i="1"/>
  <c r="AO775" i="1"/>
  <c r="AN775" i="1"/>
  <c r="AM775" i="1"/>
  <c r="AL775" i="1"/>
  <c r="AK775" i="1"/>
  <c r="AF775" i="1"/>
  <c r="AE775" i="1"/>
  <c r="AD775" i="1"/>
  <c r="AC775" i="1"/>
  <c r="AB775" i="1"/>
  <c r="AA775" i="1"/>
  <c r="Z775" i="1"/>
  <c r="Y775" i="1"/>
  <c r="X775" i="1"/>
  <c r="W775" i="1"/>
  <c r="V775" i="1"/>
  <c r="U775" i="1"/>
  <c r="T775" i="1"/>
  <c r="BF775" i="1" s="1"/>
  <c r="S775" i="1"/>
  <c r="R775" i="1"/>
  <c r="Q775" i="1"/>
  <c r="P775" i="1"/>
  <c r="O775" i="1"/>
  <c r="N775" i="1"/>
  <c r="M775" i="1"/>
  <c r="L775" i="1"/>
  <c r="K775" i="1"/>
  <c r="J775" i="1"/>
  <c r="I775" i="1"/>
  <c r="BU774" i="1"/>
  <c r="BT774" i="1"/>
  <c r="BS774" i="1"/>
  <c r="BR774" i="1"/>
  <c r="BD774" i="1"/>
  <c r="BC774" i="1"/>
  <c r="AZ774" i="1"/>
  <c r="AX774" i="1"/>
  <c r="AV774" i="1"/>
  <c r="AT774" i="1"/>
  <c r="AS774" i="1"/>
  <c r="AR774" i="1"/>
  <c r="AQ774" i="1"/>
  <c r="AP774" i="1"/>
  <c r="AO774" i="1"/>
  <c r="AN774" i="1"/>
  <c r="AM774" i="1"/>
  <c r="AL774" i="1"/>
  <c r="AK774" i="1"/>
  <c r="AF774" i="1"/>
  <c r="AE774" i="1"/>
  <c r="AD774" i="1"/>
  <c r="AC774" i="1"/>
  <c r="AB774" i="1"/>
  <c r="AA774" i="1"/>
  <c r="Z774" i="1"/>
  <c r="Y774" i="1"/>
  <c r="X774" i="1"/>
  <c r="W774" i="1"/>
  <c r="V774" i="1"/>
  <c r="U774" i="1"/>
  <c r="T774" i="1"/>
  <c r="S774" i="1"/>
  <c r="R774" i="1"/>
  <c r="Q774" i="1"/>
  <c r="P774" i="1"/>
  <c r="O774" i="1"/>
  <c r="N774" i="1"/>
  <c r="M774" i="1"/>
  <c r="L774" i="1"/>
  <c r="K774" i="1"/>
  <c r="J774" i="1"/>
  <c r="I774" i="1"/>
  <c r="BU773" i="1"/>
  <c r="BT773" i="1"/>
  <c r="BS773" i="1"/>
  <c r="BR773" i="1"/>
  <c r="BD773" i="1"/>
  <c r="BC773" i="1"/>
  <c r="AZ773" i="1"/>
  <c r="AX773" i="1"/>
  <c r="AV773" i="1"/>
  <c r="AT773" i="1"/>
  <c r="AS773" i="1"/>
  <c r="AR773" i="1"/>
  <c r="AQ773" i="1"/>
  <c r="AP773" i="1"/>
  <c r="AO773" i="1"/>
  <c r="AN773" i="1"/>
  <c r="AM773" i="1"/>
  <c r="AL773" i="1"/>
  <c r="AK773" i="1"/>
  <c r="AF773" i="1"/>
  <c r="AE773" i="1"/>
  <c r="AD773" i="1"/>
  <c r="AC773" i="1"/>
  <c r="AB773" i="1"/>
  <c r="AA773" i="1"/>
  <c r="Z773" i="1"/>
  <c r="Y773" i="1"/>
  <c r="X773" i="1"/>
  <c r="W773" i="1"/>
  <c r="V773" i="1"/>
  <c r="U773" i="1"/>
  <c r="T773" i="1"/>
  <c r="S773" i="1"/>
  <c r="R773" i="1"/>
  <c r="Q773" i="1"/>
  <c r="P773" i="1"/>
  <c r="O773" i="1"/>
  <c r="N773" i="1"/>
  <c r="M773" i="1"/>
  <c r="L773" i="1"/>
  <c r="K773" i="1"/>
  <c r="J773" i="1"/>
  <c r="I773" i="1"/>
  <c r="BU772" i="1"/>
  <c r="BN65" i="17" s="1"/>
  <c r="BT772" i="1"/>
  <c r="BM65" i="17" s="1"/>
  <c r="BS772" i="1"/>
  <c r="BL65" i="17" s="1"/>
  <c r="BR772" i="1"/>
  <c r="BK65" i="17" s="1"/>
  <c r="BD772" i="1"/>
  <c r="AW65" i="17" s="1"/>
  <c r="BC772" i="1"/>
  <c r="AV65" i="17" s="1"/>
  <c r="AZ772" i="1"/>
  <c r="AS65" i="17" s="1"/>
  <c r="AX772" i="1"/>
  <c r="AQ65" i="17" s="1"/>
  <c r="AV772" i="1"/>
  <c r="AO65" i="17" s="1"/>
  <c r="AT772" i="1"/>
  <c r="AS772" i="1"/>
  <c r="AL65" i="17" s="1"/>
  <c r="AR772" i="1"/>
  <c r="AQ772" i="1"/>
  <c r="AP772" i="1"/>
  <c r="AO772" i="1"/>
  <c r="AH65" i="17" s="1"/>
  <c r="AN772" i="1"/>
  <c r="AM772" i="1"/>
  <c r="AL772" i="1"/>
  <c r="AK772" i="1"/>
  <c r="AF772" i="1"/>
  <c r="AE772" i="1"/>
  <c r="X65" i="17" s="1"/>
  <c r="AD772" i="1"/>
  <c r="AC772" i="1"/>
  <c r="V65" i="17" s="1"/>
  <c r="AB772" i="1"/>
  <c r="AA772" i="1"/>
  <c r="T65" i="17" s="1"/>
  <c r="Z772" i="1"/>
  <c r="Y772" i="1"/>
  <c r="X772" i="1"/>
  <c r="W772" i="1"/>
  <c r="V772" i="1"/>
  <c r="U772" i="1"/>
  <c r="N65" i="17" s="1"/>
  <c r="T772" i="1"/>
  <c r="S772" i="1"/>
  <c r="L65" i="17" s="1"/>
  <c r="R772" i="1"/>
  <c r="Q772" i="1"/>
  <c r="J65" i="17" s="1"/>
  <c r="P772" i="1"/>
  <c r="O772" i="1"/>
  <c r="H65" i="17" s="1"/>
  <c r="N772" i="1"/>
  <c r="M772" i="1"/>
  <c r="L772" i="1"/>
  <c r="K772" i="1"/>
  <c r="J772" i="1"/>
  <c r="I772" i="1"/>
  <c r="BU771" i="1"/>
  <c r="BT771" i="1"/>
  <c r="BS771" i="1"/>
  <c r="BR771" i="1"/>
  <c r="BD771" i="1"/>
  <c r="BC771" i="1"/>
  <c r="AZ771" i="1"/>
  <c r="AX771" i="1"/>
  <c r="AV771" i="1"/>
  <c r="AT771" i="1"/>
  <c r="AS771" i="1"/>
  <c r="AR771" i="1"/>
  <c r="AQ771" i="1"/>
  <c r="AP771" i="1"/>
  <c r="AO771" i="1"/>
  <c r="AN771" i="1"/>
  <c r="AM771" i="1"/>
  <c r="AL771" i="1"/>
  <c r="AK771" i="1"/>
  <c r="AF771" i="1"/>
  <c r="AE771" i="1"/>
  <c r="AD771" i="1"/>
  <c r="AC771" i="1"/>
  <c r="AB771" i="1"/>
  <c r="AA771" i="1"/>
  <c r="Z771" i="1"/>
  <c r="Y771" i="1"/>
  <c r="X771" i="1"/>
  <c r="W771" i="1"/>
  <c r="V771" i="1"/>
  <c r="U771" i="1"/>
  <c r="T771" i="1"/>
  <c r="BF771" i="1" s="1"/>
  <c r="S771" i="1"/>
  <c r="R771" i="1"/>
  <c r="Q771" i="1"/>
  <c r="P771" i="1"/>
  <c r="O771" i="1"/>
  <c r="N771" i="1"/>
  <c r="M771" i="1"/>
  <c r="L771" i="1"/>
  <c r="K771" i="1"/>
  <c r="J771" i="1"/>
  <c r="I771" i="1"/>
  <c r="BU770" i="1"/>
  <c r="BT770" i="1"/>
  <c r="BS770" i="1"/>
  <c r="BR770" i="1"/>
  <c r="BD770" i="1"/>
  <c r="BC770" i="1"/>
  <c r="AZ770" i="1"/>
  <c r="AX770" i="1"/>
  <c r="AV770" i="1"/>
  <c r="AT770" i="1"/>
  <c r="AS770" i="1"/>
  <c r="AR770" i="1"/>
  <c r="AQ770" i="1"/>
  <c r="AP770" i="1"/>
  <c r="AO770" i="1"/>
  <c r="AN770" i="1"/>
  <c r="AM770" i="1"/>
  <c r="AL770" i="1"/>
  <c r="AK770" i="1"/>
  <c r="AF770" i="1"/>
  <c r="AE770" i="1"/>
  <c r="AD770" i="1"/>
  <c r="AC770" i="1"/>
  <c r="AB770" i="1"/>
  <c r="AA770" i="1"/>
  <c r="Z770" i="1"/>
  <c r="Y770" i="1"/>
  <c r="X770" i="1"/>
  <c r="W770" i="1"/>
  <c r="V770" i="1"/>
  <c r="U770" i="1"/>
  <c r="T770" i="1"/>
  <c r="S770" i="1"/>
  <c r="R770" i="1"/>
  <c r="Q770" i="1"/>
  <c r="P770" i="1"/>
  <c r="O770" i="1"/>
  <c r="N770" i="1"/>
  <c r="M770" i="1"/>
  <c r="L770" i="1"/>
  <c r="K770" i="1"/>
  <c r="J770" i="1"/>
  <c r="I770" i="1"/>
  <c r="BU769" i="1"/>
  <c r="BT769" i="1"/>
  <c r="BS769" i="1"/>
  <c r="BR769" i="1"/>
  <c r="BD769" i="1"/>
  <c r="BC769" i="1"/>
  <c r="AZ769" i="1"/>
  <c r="AX769" i="1"/>
  <c r="AV769" i="1"/>
  <c r="AT769" i="1"/>
  <c r="AS769" i="1"/>
  <c r="AR769" i="1"/>
  <c r="AQ769" i="1"/>
  <c r="AP769" i="1"/>
  <c r="AO769" i="1"/>
  <c r="AN769" i="1"/>
  <c r="AM769" i="1"/>
  <c r="AL769" i="1"/>
  <c r="AK769" i="1"/>
  <c r="AF769" i="1"/>
  <c r="AE769" i="1"/>
  <c r="AD769" i="1"/>
  <c r="AC769" i="1"/>
  <c r="AB769" i="1"/>
  <c r="AA769" i="1"/>
  <c r="Z769" i="1"/>
  <c r="Y769" i="1"/>
  <c r="X769" i="1"/>
  <c r="W769" i="1"/>
  <c r="V769" i="1"/>
  <c r="U769" i="1"/>
  <c r="T769" i="1"/>
  <c r="S769" i="1"/>
  <c r="R769" i="1"/>
  <c r="Q769" i="1"/>
  <c r="P769" i="1"/>
  <c r="O769" i="1"/>
  <c r="N769" i="1"/>
  <c r="M769" i="1"/>
  <c r="L769" i="1"/>
  <c r="K769" i="1"/>
  <c r="J769" i="1"/>
  <c r="I769" i="1"/>
  <c r="BU768" i="1"/>
  <c r="BT768" i="1"/>
  <c r="BS768" i="1"/>
  <c r="BR768" i="1"/>
  <c r="BD768" i="1"/>
  <c r="BC768" i="1"/>
  <c r="AZ768" i="1"/>
  <c r="AX768" i="1"/>
  <c r="AV768" i="1"/>
  <c r="AT768" i="1"/>
  <c r="AS768" i="1"/>
  <c r="AR768" i="1"/>
  <c r="AQ768" i="1"/>
  <c r="AP768" i="1"/>
  <c r="AO768" i="1"/>
  <c r="AN768" i="1"/>
  <c r="AM768" i="1"/>
  <c r="AL768" i="1"/>
  <c r="AK768" i="1"/>
  <c r="AF768" i="1"/>
  <c r="AE768" i="1"/>
  <c r="AD768" i="1"/>
  <c r="AC768" i="1"/>
  <c r="AB768" i="1"/>
  <c r="AA768" i="1"/>
  <c r="Z768" i="1"/>
  <c r="Y768" i="1"/>
  <c r="X768" i="1"/>
  <c r="W768" i="1"/>
  <c r="V768" i="1"/>
  <c r="U768" i="1"/>
  <c r="T768" i="1"/>
  <c r="S768" i="1"/>
  <c r="R768" i="1"/>
  <c r="Q768" i="1"/>
  <c r="P768" i="1"/>
  <c r="O768" i="1"/>
  <c r="N768" i="1"/>
  <c r="M768" i="1"/>
  <c r="L768" i="1"/>
  <c r="K768" i="1"/>
  <c r="J768" i="1"/>
  <c r="I768" i="1"/>
  <c r="BU767" i="1"/>
  <c r="BT767" i="1"/>
  <c r="BS767" i="1"/>
  <c r="BR767" i="1"/>
  <c r="BD767" i="1"/>
  <c r="BC767" i="1"/>
  <c r="AZ767" i="1"/>
  <c r="AX767" i="1"/>
  <c r="AV767" i="1"/>
  <c r="AT767" i="1"/>
  <c r="AS767" i="1"/>
  <c r="AR767" i="1"/>
  <c r="AQ767" i="1"/>
  <c r="AP767" i="1"/>
  <c r="AO767" i="1"/>
  <c r="AN767" i="1"/>
  <c r="AM767" i="1"/>
  <c r="AL767" i="1"/>
  <c r="AK767" i="1"/>
  <c r="AF767" i="1"/>
  <c r="AE767" i="1"/>
  <c r="AD767" i="1"/>
  <c r="AC767" i="1"/>
  <c r="AB767" i="1"/>
  <c r="AA767" i="1"/>
  <c r="Z767" i="1"/>
  <c r="Y767" i="1"/>
  <c r="X767" i="1"/>
  <c r="W767" i="1"/>
  <c r="V767" i="1"/>
  <c r="U767" i="1"/>
  <c r="T767" i="1"/>
  <c r="BF767" i="1" s="1"/>
  <c r="S767" i="1"/>
  <c r="R767" i="1"/>
  <c r="Q767" i="1"/>
  <c r="P767" i="1"/>
  <c r="O767" i="1"/>
  <c r="N767" i="1"/>
  <c r="M767" i="1"/>
  <c r="L767" i="1"/>
  <c r="K767" i="1"/>
  <c r="J767" i="1"/>
  <c r="I767" i="1"/>
  <c r="BU766" i="1"/>
  <c r="BT766" i="1"/>
  <c r="BS766" i="1"/>
  <c r="BR766" i="1"/>
  <c r="BD766" i="1"/>
  <c r="BC766" i="1"/>
  <c r="AZ766" i="1"/>
  <c r="AX766" i="1"/>
  <c r="AV766" i="1"/>
  <c r="AT766" i="1"/>
  <c r="AS766" i="1"/>
  <c r="AR766" i="1"/>
  <c r="AQ766" i="1"/>
  <c r="AP766" i="1"/>
  <c r="AO766" i="1"/>
  <c r="AN766" i="1"/>
  <c r="AM766" i="1"/>
  <c r="AL766" i="1"/>
  <c r="AK766" i="1"/>
  <c r="AF766" i="1"/>
  <c r="AE766" i="1"/>
  <c r="AD766" i="1"/>
  <c r="AC766" i="1"/>
  <c r="AB766" i="1"/>
  <c r="AA766" i="1"/>
  <c r="Z766" i="1"/>
  <c r="Y766" i="1"/>
  <c r="X766" i="1"/>
  <c r="W766" i="1"/>
  <c r="V766" i="1"/>
  <c r="U766" i="1"/>
  <c r="T766" i="1"/>
  <c r="S766" i="1"/>
  <c r="R766" i="1"/>
  <c r="Q766" i="1"/>
  <c r="P766" i="1"/>
  <c r="O766" i="1"/>
  <c r="N766" i="1"/>
  <c r="M766" i="1"/>
  <c r="L766" i="1"/>
  <c r="K766" i="1"/>
  <c r="J766" i="1"/>
  <c r="I766" i="1"/>
  <c r="BU765" i="1"/>
  <c r="BT765" i="1"/>
  <c r="BS765" i="1"/>
  <c r="BR765" i="1"/>
  <c r="BD765" i="1"/>
  <c r="BC765" i="1"/>
  <c r="AZ765" i="1"/>
  <c r="AX765" i="1"/>
  <c r="AV765" i="1"/>
  <c r="AT765" i="1"/>
  <c r="AS765" i="1"/>
  <c r="AR765" i="1"/>
  <c r="AQ765" i="1"/>
  <c r="AP765" i="1"/>
  <c r="AO765" i="1"/>
  <c r="AN765" i="1"/>
  <c r="AM765" i="1"/>
  <c r="AL765" i="1"/>
  <c r="AK765" i="1"/>
  <c r="AF765" i="1"/>
  <c r="AE765" i="1"/>
  <c r="AD765" i="1"/>
  <c r="AC765" i="1"/>
  <c r="AB765" i="1"/>
  <c r="AA765" i="1"/>
  <c r="Z765" i="1"/>
  <c r="Y765" i="1"/>
  <c r="X765" i="1"/>
  <c r="W765" i="1"/>
  <c r="V765" i="1"/>
  <c r="U765" i="1"/>
  <c r="T765" i="1"/>
  <c r="S765" i="1"/>
  <c r="R765" i="1"/>
  <c r="Q765" i="1"/>
  <c r="P765" i="1"/>
  <c r="O765" i="1"/>
  <c r="N765" i="1"/>
  <c r="M765" i="1"/>
  <c r="L765" i="1"/>
  <c r="K765" i="1"/>
  <c r="J765" i="1"/>
  <c r="I765" i="1"/>
  <c r="BU764" i="1"/>
  <c r="BT764" i="1"/>
  <c r="BS764" i="1"/>
  <c r="BR764" i="1"/>
  <c r="BD764" i="1"/>
  <c r="BC764" i="1"/>
  <c r="AZ764" i="1"/>
  <c r="AX764" i="1"/>
  <c r="AV764" i="1"/>
  <c r="AT764" i="1"/>
  <c r="AS764" i="1"/>
  <c r="AR764" i="1"/>
  <c r="AQ764" i="1"/>
  <c r="AP764" i="1"/>
  <c r="AO764" i="1"/>
  <c r="AN764" i="1"/>
  <c r="AM764" i="1"/>
  <c r="AL764" i="1"/>
  <c r="AK764" i="1"/>
  <c r="AF764" i="1"/>
  <c r="AE764" i="1"/>
  <c r="AD764" i="1"/>
  <c r="AC764" i="1"/>
  <c r="AB764" i="1"/>
  <c r="AA764" i="1"/>
  <c r="Z764" i="1"/>
  <c r="Y764" i="1"/>
  <c r="X764" i="1"/>
  <c r="W764" i="1"/>
  <c r="V764" i="1"/>
  <c r="U764" i="1"/>
  <c r="T764" i="1"/>
  <c r="S764" i="1"/>
  <c r="R764" i="1"/>
  <c r="Q764" i="1"/>
  <c r="P764" i="1"/>
  <c r="O764" i="1"/>
  <c r="N764" i="1"/>
  <c r="M764" i="1"/>
  <c r="L764" i="1"/>
  <c r="K764" i="1"/>
  <c r="J764" i="1"/>
  <c r="I764" i="1"/>
  <c r="BU763" i="1"/>
  <c r="BT763" i="1"/>
  <c r="BS763" i="1"/>
  <c r="BR763" i="1"/>
  <c r="BD763" i="1"/>
  <c r="BC763" i="1"/>
  <c r="AZ763" i="1"/>
  <c r="AX763" i="1"/>
  <c r="AV763" i="1"/>
  <c r="AT763" i="1"/>
  <c r="AS763" i="1"/>
  <c r="AR763" i="1"/>
  <c r="AQ763" i="1"/>
  <c r="AP763" i="1"/>
  <c r="AO763" i="1"/>
  <c r="AN763" i="1"/>
  <c r="AM763" i="1"/>
  <c r="AL763" i="1"/>
  <c r="AK763" i="1"/>
  <c r="AF763" i="1"/>
  <c r="AE763" i="1"/>
  <c r="AD763" i="1"/>
  <c r="AC763" i="1"/>
  <c r="AB763" i="1"/>
  <c r="AA763" i="1"/>
  <c r="Z763" i="1"/>
  <c r="Y763" i="1"/>
  <c r="X763" i="1"/>
  <c r="W763" i="1"/>
  <c r="V763" i="1"/>
  <c r="U763" i="1"/>
  <c r="T763" i="1"/>
  <c r="BF763" i="1" s="1"/>
  <c r="S763" i="1"/>
  <c r="R763" i="1"/>
  <c r="Q763" i="1"/>
  <c r="P763" i="1"/>
  <c r="O763" i="1"/>
  <c r="N763" i="1"/>
  <c r="M763" i="1"/>
  <c r="L763" i="1"/>
  <c r="K763" i="1"/>
  <c r="J763" i="1"/>
  <c r="I763" i="1"/>
  <c r="BU762" i="1"/>
  <c r="BT762" i="1"/>
  <c r="BS762" i="1"/>
  <c r="BR762" i="1"/>
  <c r="BD762" i="1"/>
  <c r="BC762" i="1"/>
  <c r="AZ762" i="1"/>
  <c r="AX762" i="1"/>
  <c r="AV762" i="1"/>
  <c r="AT762" i="1"/>
  <c r="AS762" i="1"/>
  <c r="AR762" i="1"/>
  <c r="AQ762" i="1"/>
  <c r="AP762" i="1"/>
  <c r="AO762" i="1"/>
  <c r="AN762" i="1"/>
  <c r="AM762" i="1"/>
  <c r="AL762" i="1"/>
  <c r="AK762" i="1"/>
  <c r="AF762" i="1"/>
  <c r="AE762" i="1"/>
  <c r="AD762" i="1"/>
  <c r="AC762" i="1"/>
  <c r="AB762" i="1"/>
  <c r="AA762" i="1"/>
  <c r="Z762" i="1"/>
  <c r="Y762" i="1"/>
  <c r="X762" i="1"/>
  <c r="W762" i="1"/>
  <c r="V762" i="1"/>
  <c r="U762" i="1"/>
  <c r="T762" i="1"/>
  <c r="S762" i="1"/>
  <c r="R762" i="1"/>
  <c r="Q762" i="1"/>
  <c r="P762" i="1"/>
  <c r="O762" i="1"/>
  <c r="N762" i="1"/>
  <c r="M762" i="1"/>
  <c r="L762" i="1"/>
  <c r="K762" i="1"/>
  <c r="J762" i="1"/>
  <c r="I762" i="1"/>
  <c r="BU761" i="1"/>
  <c r="BT761" i="1"/>
  <c r="BS761" i="1"/>
  <c r="BR761" i="1"/>
  <c r="BD761" i="1"/>
  <c r="BC761" i="1"/>
  <c r="AZ761" i="1"/>
  <c r="AX761" i="1"/>
  <c r="AV761" i="1"/>
  <c r="AT761" i="1"/>
  <c r="AS761" i="1"/>
  <c r="AR761" i="1"/>
  <c r="AQ761" i="1"/>
  <c r="AP761" i="1"/>
  <c r="AO761" i="1"/>
  <c r="AN761" i="1"/>
  <c r="AM761" i="1"/>
  <c r="AL761" i="1"/>
  <c r="AK761" i="1"/>
  <c r="AF761" i="1"/>
  <c r="AE761" i="1"/>
  <c r="AD761" i="1"/>
  <c r="AC761" i="1"/>
  <c r="AB761" i="1"/>
  <c r="AA761" i="1"/>
  <c r="Z761" i="1"/>
  <c r="Y761" i="1"/>
  <c r="X761" i="1"/>
  <c r="W761" i="1"/>
  <c r="V761" i="1"/>
  <c r="U761" i="1"/>
  <c r="T761" i="1"/>
  <c r="S761" i="1"/>
  <c r="R761" i="1"/>
  <c r="Q761" i="1"/>
  <c r="P761" i="1"/>
  <c r="O761" i="1"/>
  <c r="N761" i="1"/>
  <c r="M761" i="1"/>
  <c r="L761" i="1"/>
  <c r="K761" i="1"/>
  <c r="J761" i="1"/>
  <c r="I761" i="1"/>
  <c r="BU760" i="1"/>
  <c r="BT760" i="1"/>
  <c r="BS760" i="1"/>
  <c r="BR760" i="1"/>
  <c r="BD760" i="1"/>
  <c r="BC760" i="1"/>
  <c r="AZ760" i="1"/>
  <c r="AX760" i="1"/>
  <c r="AV760" i="1"/>
  <c r="AT760" i="1"/>
  <c r="AS760" i="1"/>
  <c r="AR760" i="1"/>
  <c r="AQ760" i="1"/>
  <c r="AP760" i="1"/>
  <c r="AO760" i="1"/>
  <c r="AN760" i="1"/>
  <c r="AM760" i="1"/>
  <c r="AL760" i="1"/>
  <c r="AK760" i="1"/>
  <c r="AF760" i="1"/>
  <c r="AE760" i="1"/>
  <c r="AD760" i="1"/>
  <c r="AC760" i="1"/>
  <c r="AB760" i="1"/>
  <c r="AA760" i="1"/>
  <c r="Z760" i="1"/>
  <c r="Y760" i="1"/>
  <c r="X760" i="1"/>
  <c r="W760" i="1"/>
  <c r="V760" i="1"/>
  <c r="U760" i="1"/>
  <c r="T760" i="1"/>
  <c r="S760" i="1"/>
  <c r="R760" i="1"/>
  <c r="Q760" i="1"/>
  <c r="P760" i="1"/>
  <c r="O760" i="1"/>
  <c r="N760" i="1"/>
  <c r="M760" i="1"/>
  <c r="L760" i="1"/>
  <c r="K760" i="1"/>
  <c r="J760" i="1"/>
  <c r="I760" i="1"/>
  <c r="BU759" i="1"/>
  <c r="BT759" i="1"/>
  <c r="BS759" i="1"/>
  <c r="BR759" i="1"/>
  <c r="BD759" i="1"/>
  <c r="BC759" i="1"/>
  <c r="AZ759" i="1"/>
  <c r="AX759" i="1"/>
  <c r="AV759" i="1"/>
  <c r="AT759" i="1"/>
  <c r="AS759" i="1"/>
  <c r="AR759" i="1"/>
  <c r="AQ759" i="1"/>
  <c r="AP759" i="1"/>
  <c r="AO759" i="1"/>
  <c r="AN759" i="1"/>
  <c r="AM759" i="1"/>
  <c r="AL759" i="1"/>
  <c r="AK759" i="1"/>
  <c r="AF759" i="1"/>
  <c r="AE759" i="1"/>
  <c r="AD759" i="1"/>
  <c r="AC759" i="1"/>
  <c r="AB759" i="1"/>
  <c r="AA759" i="1"/>
  <c r="Z759" i="1"/>
  <c r="Y759" i="1"/>
  <c r="X759" i="1"/>
  <c r="W759" i="1"/>
  <c r="V759" i="1"/>
  <c r="U759" i="1"/>
  <c r="T759" i="1"/>
  <c r="BF759" i="1" s="1"/>
  <c r="S759" i="1"/>
  <c r="R759" i="1"/>
  <c r="Q759" i="1"/>
  <c r="P759" i="1"/>
  <c r="O759" i="1"/>
  <c r="N759" i="1"/>
  <c r="M759" i="1"/>
  <c r="L759" i="1"/>
  <c r="K759" i="1"/>
  <c r="J759" i="1"/>
  <c r="I759" i="1"/>
  <c r="BU758" i="1"/>
  <c r="BT758" i="1"/>
  <c r="BS758" i="1"/>
  <c r="BR758" i="1"/>
  <c r="BD758" i="1"/>
  <c r="BC758" i="1"/>
  <c r="AZ758" i="1"/>
  <c r="AX758" i="1"/>
  <c r="AV758" i="1"/>
  <c r="AT758" i="1"/>
  <c r="AS758" i="1"/>
  <c r="AR758" i="1"/>
  <c r="AQ758" i="1"/>
  <c r="AP758" i="1"/>
  <c r="AO758" i="1"/>
  <c r="AN758" i="1"/>
  <c r="AM758" i="1"/>
  <c r="AL758" i="1"/>
  <c r="AK758" i="1"/>
  <c r="AF758" i="1"/>
  <c r="AE758" i="1"/>
  <c r="AD758" i="1"/>
  <c r="AC758" i="1"/>
  <c r="AB758" i="1"/>
  <c r="AA758" i="1"/>
  <c r="Z758" i="1"/>
  <c r="Y758" i="1"/>
  <c r="X758" i="1"/>
  <c r="W758" i="1"/>
  <c r="V758" i="1"/>
  <c r="U758" i="1"/>
  <c r="T758" i="1"/>
  <c r="S758" i="1"/>
  <c r="R758" i="1"/>
  <c r="Q758" i="1"/>
  <c r="P758" i="1"/>
  <c r="O758" i="1"/>
  <c r="N758" i="1"/>
  <c r="M758" i="1"/>
  <c r="L758" i="1"/>
  <c r="K758" i="1"/>
  <c r="J758" i="1"/>
  <c r="I758" i="1"/>
  <c r="BU757" i="1"/>
  <c r="BT757" i="1"/>
  <c r="BS757" i="1"/>
  <c r="BR757" i="1"/>
  <c r="BD757" i="1"/>
  <c r="BC757" i="1"/>
  <c r="AZ757" i="1"/>
  <c r="AX757" i="1"/>
  <c r="AV757" i="1"/>
  <c r="AT757" i="1"/>
  <c r="AS757" i="1"/>
  <c r="AR757" i="1"/>
  <c r="AQ757" i="1"/>
  <c r="AP757" i="1"/>
  <c r="AO757" i="1"/>
  <c r="AN757" i="1"/>
  <c r="AM757" i="1"/>
  <c r="AL757" i="1"/>
  <c r="AK757" i="1"/>
  <c r="AF757" i="1"/>
  <c r="AE757" i="1"/>
  <c r="AD757" i="1"/>
  <c r="AC757" i="1"/>
  <c r="AB757" i="1"/>
  <c r="AA757" i="1"/>
  <c r="Z757" i="1"/>
  <c r="Y757" i="1"/>
  <c r="X757" i="1"/>
  <c r="W757" i="1"/>
  <c r="V757" i="1"/>
  <c r="U757" i="1"/>
  <c r="T757" i="1"/>
  <c r="S757" i="1"/>
  <c r="R757" i="1"/>
  <c r="Q757" i="1"/>
  <c r="P757" i="1"/>
  <c r="O757" i="1"/>
  <c r="N757" i="1"/>
  <c r="M757" i="1"/>
  <c r="L757" i="1"/>
  <c r="K757" i="1"/>
  <c r="J757" i="1"/>
  <c r="I757" i="1"/>
  <c r="BU756" i="1"/>
  <c r="BN64" i="17" s="1"/>
  <c r="BT756" i="1"/>
  <c r="BM64" i="17" s="1"/>
  <c r="BS756" i="1"/>
  <c r="BL64" i="17" s="1"/>
  <c r="BR756" i="1"/>
  <c r="BK64" i="17" s="1"/>
  <c r="BD756" i="1"/>
  <c r="AW64" i="17" s="1"/>
  <c r="BC756" i="1"/>
  <c r="AV64" i="17" s="1"/>
  <c r="AZ756" i="1"/>
  <c r="AS64" i="17" s="1"/>
  <c r="AX756" i="1"/>
  <c r="AQ64" i="17" s="1"/>
  <c r="AV756" i="1"/>
  <c r="AO64" i="17" s="1"/>
  <c r="AT756" i="1"/>
  <c r="AS756" i="1"/>
  <c r="AL64" i="17" s="1"/>
  <c r="AR756" i="1"/>
  <c r="AQ756" i="1"/>
  <c r="AP756" i="1"/>
  <c r="AO756" i="1"/>
  <c r="AH64" i="17" s="1"/>
  <c r="AN756" i="1"/>
  <c r="AM756" i="1"/>
  <c r="AL756" i="1"/>
  <c r="AK756" i="1"/>
  <c r="AF756" i="1"/>
  <c r="AE756" i="1"/>
  <c r="AD756" i="1"/>
  <c r="AC756" i="1"/>
  <c r="V64" i="17" s="1"/>
  <c r="AB756" i="1"/>
  <c r="AA756" i="1"/>
  <c r="Z756" i="1"/>
  <c r="Y756" i="1"/>
  <c r="X756" i="1"/>
  <c r="W756" i="1"/>
  <c r="V756" i="1"/>
  <c r="U756" i="1"/>
  <c r="T756" i="1"/>
  <c r="S756" i="1"/>
  <c r="R756" i="1"/>
  <c r="Q756" i="1"/>
  <c r="J64" i="17" s="1"/>
  <c r="P756" i="1"/>
  <c r="O756" i="1"/>
  <c r="N756" i="1"/>
  <c r="M756" i="1"/>
  <c r="L756" i="1"/>
  <c r="K756" i="1"/>
  <c r="J756" i="1"/>
  <c r="I756" i="1"/>
  <c r="BU755" i="1"/>
  <c r="BT755" i="1"/>
  <c r="BS755" i="1"/>
  <c r="BR755" i="1"/>
  <c r="BD755" i="1"/>
  <c r="BC755" i="1"/>
  <c r="AZ755" i="1"/>
  <c r="AX755" i="1"/>
  <c r="AV755" i="1"/>
  <c r="AT755" i="1"/>
  <c r="AS755" i="1"/>
  <c r="AR755" i="1"/>
  <c r="AQ755" i="1"/>
  <c r="AP755" i="1"/>
  <c r="AO755" i="1"/>
  <c r="AN755" i="1"/>
  <c r="AM755" i="1"/>
  <c r="AL755" i="1"/>
  <c r="AK755" i="1"/>
  <c r="AF755" i="1"/>
  <c r="AE755" i="1"/>
  <c r="AD755" i="1"/>
  <c r="AC755" i="1"/>
  <c r="AB755" i="1"/>
  <c r="AA755" i="1"/>
  <c r="Z755" i="1"/>
  <c r="Y755" i="1"/>
  <c r="X755" i="1"/>
  <c r="W755" i="1"/>
  <c r="V755" i="1"/>
  <c r="U755" i="1"/>
  <c r="T755" i="1"/>
  <c r="BF755" i="1" s="1"/>
  <c r="S755" i="1"/>
  <c r="R755" i="1"/>
  <c r="Q755" i="1"/>
  <c r="P755" i="1"/>
  <c r="O755" i="1"/>
  <c r="N755" i="1"/>
  <c r="M755" i="1"/>
  <c r="L755" i="1"/>
  <c r="K755" i="1"/>
  <c r="J755" i="1"/>
  <c r="I755" i="1"/>
  <c r="BU754" i="1"/>
  <c r="BT754" i="1"/>
  <c r="BS754" i="1"/>
  <c r="BR754" i="1"/>
  <c r="BD754" i="1"/>
  <c r="BC754" i="1"/>
  <c r="AZ754" i="1"/>
  <c r="AX754" i="1"/>
  <c r="AV754" i="1"/>
  <c r="AT754" i="1"/>
  <c r="AS754" i="1"/>
  <c r="AR754" i="1"/>
  <c r="AQ754" i="1"/>
  <c r="AP754" i="1"/>
  <c r="AO754" i="1"/>
  <c r="AN754" i="1"/>
  <c r="AM754" i="1"/>
  <c r="AL754" i="1"/>
  <c r="AK754" i="1"/>
  <c r="AF754" i="1"/>
  <c r="AE754" i="1"/>
  <c r="AD754" i="1"/>
  <c r="AC754" i="1"/>
  <c r="AB754" i="1"/>
  <c r="AA754" i="1"/>
  <c r="Z754" i="1"/>
  <c r="Y754" i="1"/>
  <c r="X754" i="1"/>
  <c r="W754" i="1"/>
  <c r="V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BU753" i="1"/>
  <c r="BT753" i="1"/>
  <c r="BS753" i="1"/>
  <c r="BR753" i="1"/>
  <c r="BD753" i="1"/>
  <c r="BC753" i="1"/>
  <c r="AZ753" i="1"/>
  <c r="AX753" i="1"/>
  <c r="AV753" i="1"/>
  <c r="AT753" i="1"/>
  <c r="AS753" i="1"/>
  <c r="AR753" i="1"/>
  <c r="AQ753" i="1"/>
  <c r="AP753" i="1"/>
  <c r="AO753" i="1"/>
  <c r="AN753" i="1"/>
  <c r="AM753" i="1"/>
  <c r="AL753" i="1"/>
  <c r="AK753" i="1"/>
  <c r="AF753" i="1"/>
  <c r="AE753" i="1"/>
  <c r="AD753" i="1"/>
  <c r="AC753" i="1"/>
  <c r="AB753" i="1"/>
  <c r="AA753" i="1"/>
  <c r="Z753" i="1"/>
  <c r="Y753" i="1"/>
  <c r="X753" i="1"/>
  <c r="W753" i="1"/>
  <c r="V753" i="1"/>
  <c r="U753" i="1"/>
  <c r="T753" i="1"/>
  <c r="S753" i="1"/>
  <c r="R753" i="1"/>
  <c r="Q753" i="1"/>
  <c r="P753" i="1"/>
  <c r="O753" i="1"/>
  <c r="N753" i="1"/>
  <c r="M753" i="1"/>
  <c r="L753" i="1"/>
  <c r="K753" i="1"/>
  <c r="J753" i="1"/>
  <c r="I753" i="1"/>
  <c r="BU752" i="1"/>
  <c r="BT752" i="1"/>
  <c r="BS752" i="1"/>
  <c r="BR752" i="1"/>
  <c r="BD752" i="1"/>
  <c r="BC752" i="1"/>
  <c r="AZ752" i="1"/>
  <c r="AX752" i="1"/>
  <c r="AV752" i="1"/>
  <c r="AT752" i="1"/>
  <c r="AS752" i="1"/>
  <c r="AR752" i="1"/>
  <c r="AQ752" i="1"/>
  <c r="AP752" i="1"/>
  <c r="AO752" i="1"/>
  <c r="AN752" i="1"/>
  <c r="AM752" i="1"/>
  <c r="AL752" i="1"/>
  <c r="AK752" i="1"/>
  <c r="AF752" i="1"/>
  <c r="AE752" i="1"/>
  <c r="AD752" i="1"/>
  <c r="AC752" i="1"/>
  <c r="AB752" i="1"/>
  <c r="AA752" i="1"/>
  <c r="Z752" i="1"/>
  <c r="Y752" i="1"/>
  <c r="X752" i="1"/>
  <c r="W752" i="1"/>
  <c r="V752" i="1"/>
  <c r="U752" i="1"/>
  <c r="T752" i="1"/>
  <c r="S752" i="1"/>
  <c r="R752" i="1"/>
  <c r="Q752" i="1"/>
  <c r="P752" i="1"/>
  <c r="O752" i="1"/>
  <c r="N752" i="1"/>
  <c r="M752" i="1"/>
  <c r="L752" i="1"/>
  <c r="K752" i="1"/>
  <c r="J752" i="1"/>
  <c r="I752" i="1"/>
  <c r="BU751" i="1"/>
  <c r="BT751" i="1"/>
  <c r="BS751" i="1"/>
  <c r="BR751" i="1"/>
  <c r="BD751" i="1"/>
  <c r="BC751" i="1"/>
  <c r="AZ751" i="1"/>
  <c r="AX751" i="1"/>
  <c r="AV751" i="1"/>
  <c r="AT751" i="1"/>
  <c r="AS751" i="1"/>
  <c r="AR751" i="1"/>
  <c r="AQ751" i="1"/>
  <c r="AP751" i="1"/>
  <c r="AO751" i="1"/>
  <c r="AN751" i="1"/>
  <c r="AM751" i="1"/>
  <c r="AL751" i="1"/>
  <c r="AK751" i="1"/>
  <c r="AF751" i="1"/>
  <c r="AE751" i="1"/>
  <c r="AD751" i="1"/>
  <c r="AC751" i="1"/>
  <c r="AB751" i="1"/>
  <c r="AA751" i="1"/>
  <c r="Z751" i="1"/>
  <c r="Y751" i="1"/>
  <c r="X751" i="1"/>
  <c r="W751" i="1"/>
  <c r="V751" i="1"/>
  <c r="U751" i="1"/>
  <c r="T751" i="1"/>
  <c r="BF751" i="1" s="1"/>
  <c r="S751" i="1"/>
  <c r="R751" i="1"/>
  <c r="Q751" i="1"/>
  <c r="P751" i="1"/>
  <c r="O751" i="1"/>
  <c r="N751" i="1"/>
  <c r="M751" i="1"/>
  <c r="L751" i="1"/>
  <c r="K751" i="1"/>
  <c r="J751" i="1"/>
  <c r="I751" i="1"/>
  <c r="BU750" i="1"/>
  <c r="BT750" i="1"/>
  <c r="BS750" i="1"/>
  <c r="BR750" i="1"/>
  <c r="BD750" i="1"/>
  <c r="BC750" i="1"/>
  <c r="AZ750" i="1"/>
  <c r="AX750" i="1"/>
  <c r="AV750" i="1"/>
  <c r="AT750" i="1"/>
  <c r="AS750" i="1"/>
  <c r="AR750" i="1"/>
  <c r="AQ750" i="1"/>
  <c r="AP750" i="1"/>
  <c r="AO750" i="1"/>
  <c r="AN750" i="1"/>
  <c r="AM750" i="1"/>
  <c r="AL750" i="1"/>
  <c r="AK750" i="1"/>
  <c r="AF750" i="1"/>
  <c r="AE750" i="1"/>
  <c r="AD750" i="1"/>
  <c r="AC750" i="1"/>
  <c r="AB750" i="1"/>
  <c r="AA750" i="1"/>
  <c r="Z750" i="1"/>
  <c r="Y750" i="1"/>
  <c r="X750" i="1"/>
  <c r="W750" i="1"/>
  <c r="V750" i="1"/>
  <c r="U750" i="1"/>
  <c r="T750" i="1"/>
  <c r="BF750" i="1" s="1"/>
  <c r="S750" i="1"/>
  <c r="R750" i="1"/>
  <c r="Q750" i="1"/>
  <c r="P750" i="1"/>
  <c r="O750" i="1"/>
  <c r="N750" i="1"/>
  <c r="M750" i="1"/>
  <c r="L750" i="1"/>
  <c r="K750" i="1"/>
  <c r="J750" i="1"/>
  <c r="I750" i="1"/>
  <c r="BU749" i="1"/>
  <c r="BT749" i="1"/>
  <c r="BS749" i="1"/>
  <c r="BR749" i="1"/>
  <c r="BD749" i="1"/>
  <c r="BC749" i="1"/>
  <c r="AZ749" i="1"/>
  <c r="AX749" i="1"/>
  <c r="AV749" i="1"/>
  <c r="AT749" i="1"/>
  <c r="AS749" i="1"/>
  <c r="AR749" i="1"/>
  <c r="AQ749" i="1"/>
  <c r="AP749" i="1"/>
  <c r="AO749" i="1"/>
  <c r="AN749" i="1"/>
  <c r="AM749" i="1"/>
  <c r="AL749" i="1"/>
  <c r="AK749" i="1"/>
  <c r="AF749" i="1"/>
  <c r="AE749" i="1"/>
  <c r="AD749" i="1"/>
  <c r="AC749" i="1"/>
  <c r="AB749" i="1"/>
  <c r="AA749" i="1"/>
  <c r="Z749" i="1"/>
  <c r="Y749" i="1"/>
  <c r="X749" i="1"/>
  <c r="W749" i="1"/>
  <c r="V749" i="1"/>
  <c r="U749" i="1"/>
  <c r="T749" i="1"/>
  <c r="S749" i="1"/>
  <c r="R749" i="1"/>
  <c r="Q749" i="1"/>
  <c r="P749" i="1"/>
  <c r="O749" i="1"/>
  <c r="N749" i="1"/>
  <c r="M749" i="1"/>
  <c r="L749" i="1"/>
  <c r="K749" i="1"/>
  <c r="J749" i="1"/>
  <c r="I749" i="1"/>
  <c r="BU748" i="1"/>
  <c r="BN63" i="17" s="1"/>
  <c r="BT748" i="1"/>
  <c r="BM63" i="17" s="1"/>
  <c r="BS748" i="1"/>
  <c r="BL63" i="17" s="1"/>
  <c r="BR748" i="1"/>
  <c r="BK63" i="17" s="1"/>
  <c r="BD748" i="1"/>
  <c r="AW63" i="17" s="1"/>
  <c r="BC748" i="1"/>
  <c r="AV63" i="17" s="1"/>
  <c r="AZ748" i="1"/>
  <c r="AS63" i="17" s="1"/>
  <c r="AX748" i="1"/>
  <c r="AQ63" i="17" s="1"/>
  <c r="AV748" i="1"/>
  <c r="AO63" i="17" s="1"/>
  <c r="AT748" i="1"/>
  <c r="AM63" i="17" s="1"/>
  <c r="AS748" i="1"/>
  <c r="AL63" i="17" s="1"/>
  <c r="AR748" i="1"/>
  <c r="AQ748" i="1"/>
  <c r="AP748" i="1"/>
  <c r="AO748" i="1"/>
  <c r="AH63" i="17" s="1"/>
  <c r="AN748" i="1"/>
  <c r="AM748" i="1"/>
  <c r="AL748" i="1"/>
  <c r="AK748" i="1"/>
  <c r="AF748" i="1"/>
  <c r="AE748" i="1"/>
  <c r="AD748" i="1"/>
  <c r="AC748" i="1"/>
  <c r="V63" i="17" s="1"/>
  <c r="AB748" i="1"/>
  <c r="AA748" i="1"/>
  <c r="Z748" i="1"/>
  <c r="Y748" i="1"/>
  <c r="X748" i="1"/>
  <c r="W748" i="1"/>
  <c r="V748" i="1"/>
  <c r="U748" i="1"/>
  <c r="T748" i="1"/>
  <c r="S748" i="1"/>
  <c r="R748" i="1"/>
  <c r="Q748" i="1"/>
  <c r="J63" i="17" s="1"/>
  <c r="P748" i="1"/>
  <c r="O748" i="1"/>
  <c r="N748" i="1"/>
  <c r="M748" i="1"/>
  <c r="L748" i="1"/>
  <c r="K748" i="1"/>
  <c r="J748" i="1"/>
  <c r="I748" i="1"/>
  <c r="BU747" i="1"/>
  <c r="BT747" i="1"/>
  <c r="BS747" i="1"/>
  <c r="BR747" i="1"/>
  <c r="BD747" i="1"/>
  <c r="BC747" i="1"/>
  <c r="AZ747" i="1"/>
  <c r="AX747" i="1"/>
  <c r="AV747" i="1"/>
  <c r="AT747" i="1"/>
  <c r="AS747" i="1"/>
  <c r="AR747" i="1"/>
  <c r="AQ747" i="1"/>
  <c r="AP747" i="1"/>
  <c r="AO747" i="1"/>
  <c r="AN747" i="1"/>
  <c r="AM747" i="1"/>
  <c r="AL747" i="1"/>
  <c r="AK747" i="1"/>
  <c r="AF747" i="1"/>
  <c r="AE747" i="1"/>
  <c r="AD747" i="1"/>
  <c r="AC747" i="1"/>
  <c r="AB747" i="1"/>
  <c r="AA747" i="1"/>
  <c r="Z747" i="1"/>
  <c r="Y747" i="1"/>
  <c r="X747" i="1"/>
  <c r="W747" i="1"/>
  <c r="V747" i="1"/>
  <c r="U747" i="1"/>
  <c r="T747" i="1"/>
  <c r="BF747" i="1" s="1"/>
  <c r="S747" i="1"/>
  <c r="R747" i="1"/>
  <c r="Q747" i="1"/>
  <c r="P747" i="1"/>
  <c r="O747" i="1"/>
  <c r="N747" i="1"/>
  <c r="M747" i="1"/>
  <c r="L747" i="1"/>
  <c r="K747" i="1"/>
  <c r="J747" i="1"/>
  <c r="I747" i="1"/>
  <c r="BU746" i="1"/>
  <c r="BT746" i="1"/>
  <c r="BS746" i="1"/>
  <c r="BR746" i="1"/>
  <c r="BD746" i="1"/>
  <c r="BC746" i="1"/>
  <c r="AZ746" i="1"/>
  <c r="AX746" i="1"/>
  <c r="AV746" i="1"/>
  <c r="AT746" i="1"/>
  <c r="AS746" i="1"/>
  <c r="AR746" i="1"/>
  <c r="AQ746" i="1"/>
  <c r="AP746" i="1"/>
  <c r="AO746" i="1"/>
  <c r="AN746" i="1"/>
  <c r="AM746" i="1"/>
  <c r="AL746" i="1"/>
  <c r="AK746" i="1"/>
  <c r="AF746" i="1"/>
  <c r="AE746" i="1"/>
  <c r="AD746" i="1"/>
  <c r="AC746" i="1"/>
  <c r="AB746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BU745" i="1"/>
  <c r="BT745" i="1"/>
  <c r="BS745" i="1"/>
  <c r="BR745" i="1"/>
  <c r="BD745" i="1"/>
  <c r="BC745" i="1"/>
  <c r="AZ745" i="1"/>
  <c r="AX745" i="1"/>
  <c r="AV745" i="1"/>
  <c r="AT745" i="1"/>
  <c r="AS745" i="1"/>
  <c r="AR745" i="1"/>
  <c r="AQ745" i="1"/>
  <c r="AP745" i="1"/>
  <c r="AO745" i="1"/>
  <c r="AN745" i="1"/>
  <c r="AM745" i="1"/>
  <c r="AL745" i="1"/>
  <c r="AK745" i="1"/>
  <c r="AF745" i="1"/>
  <c r="AE745" i="1"/>
  <c r="AD745" i="1"/>
  <c r="AC745" i="1"/>
  <c r="AB745" i="1"/>
  <c r="AA745" i="1"/>
  <c r="Z745" i="1"/>
  <c r="Y745" i="1"/>
  <c r="X745" i="1"/>
  <c r="W745" i="1"/>
  <c r="V745" i="1"/>
  <c r="U745" i="1"/>
  <c r="T745" i="1"/>
  <c r="S745" i="1"/>
  <c r="R745" i="1"/>
  <c r="Q745" i="1"/>
  <c r="P745" i="1"/>
  <c r="O745" i="1"/>
  <c r="N745" i="1"/>
  <c r="M745" i="1"/>
  <c r="L745" i="1"/>
  <c r="K745" i="1"/>
  <c r="J745" i="1"/>
  <c r="I745" i="1"/>
  <c r="BU744" i="1"/>
  <c r="BT744" i="1"/>
  <c r="BS744" i="1"/>
  <c r="BR744" i="1"/>
  <c r="BD744" i="1"/>
  <c r="BC744" i="1"/>
  <c r="AZ744" i="1"/>
  <c r="AX744" i="1"/>
  <c r="AV744" i="1"/>
  <c r="AT744" i="1"/>
  <c r="AS744" i="1"/>
  <c r="AR744" i="1"/>
  <c r="AQ744" i="1"/>
  <c r="AP744" i="1"/>
  <c r="AO744" i="1"/>
  <c r="AN744" i="1"/>
  <c r="AM744" i="1"/>
  <c r="AL744" i="1"/>
  <c r="AK744" i="1"/>
  <c r="AF744" i="1"/>
  <c r="AE744" i="1"/>
  <c r="AD744" i="1"/>
  <c r="AC744" i="1"/>
  <c r="AB744" i="1"/>
  <c r="AA744" i="1"/>
  <c r="Z744" i="1"/>
  <c r="Y744" i="1"/>
  <c r="X744" i="1"/>
  <c r="W744" i="1"/>
  <c r="V744" i="1"/>
  <c r="U744" i="1"/>
  <c r="T744" i="1"/>
  <c r="S744" i="1"/>
  <c r="R744" i="1"/>
  <c r="Q744" i="1"/>
  <c r="P744" i="1"/>
  <c r="O744" i="1"/>
  <c r="N744" i="1"/>
  <c r="M744" i="1"/>
  <c r="L744" i="1"/>
  <c r="K744" i="1"/>
  <c r="J744" i="1"/>
  <c r="I744" i="1"/>
  <c r="BU743" i="1"/>
  <c r="BT743" i="1"/>
  <c r="BS743" i="1"/>
  <c r="BR743" i="1"/>
  <c r="BD743" i="1"/>
  <c r="BC743" i="1"/>
  <c r="AZ743" i="1"/>
  <c r="AX743" i="1"/>
  <c r="AV743" i="1"/>
  <c r="AT743" i="1"/>
  <c r="AS743" i="1"/>
  <c r="AR743" i="1"/>
  <c r="AQ743" i="1"/>
  <c r="AP743" i="1"/>
  <c r="AO743" i="1"/>
  <c r="AN743" i="1"/>
  <c r="AM743" i="1"/>
  <c r="AL743" i="1"/>
  <c r="AK743" i="1"/>
  <c r="AF743" i="1"/>
  <c r="AE743" i="1"/>
  <c r="AD743" i="1"/>
  <c r="AC743" i="1"/>
  <c r="AB743" i="1"/>
  <c r="AA743" i="1"/>
  <c r="Z743" i="1"/>
  <c r="Y743" i="1"/>
  <c r="X743" i="1"/>
  <c r="W743" i="1"/>
  <c r="V743" i="1"/>
  <c r="U743" i="1"/>
  <c r="T743" i="1"/>
  <c r="BF743" i="1" s="1"/>
  <c r="S743" i="1"/>
  <c r="R743" i="1"/>
  <c r="Q743" i="1"/>
  <c r="P743" i="1"/>
  <c r="O743" i="1"/>
  <c r="N743" i="1"/>
  <c r="M743" i="1"/>
  <c r="L743" i="1"/>
  <c r="K743" i="1"/>
  <c r="J743" i="1"/>
  <c r="I743" i="1"/>
  <c r="BU742" i="1"/>
  <c r="BT742" i="1"/>
  <c r="BS742" i="1"/>
  <c r="BR742" i="1"/>
  <c r="BD742" i="1"/>
  <c r="BC742" i="1"/>
  <c r="AZ742" i="1"/>
  <c r="AX742" i="1"/>
  <c r="AV742" i="1"/>
  <c r="AT742" i="1"/>
  <c r="AS742" i="1"/>
  <c r="AR742" i="1"/>
  <c r="AQ742" i="1"/>
  <c r="AP742" i="1"/>
  <c r="AO742" i="1"/>
  <c r="AN742" i="1"/>
  <c r="AM742" i="1"/>
  <c r="AL742" i="1"/>
  <c r="AK742" i="1"/>
  <c r="AF742" i="1"/>
  <c r="AE742" i="1"/>
  <c r="AD742" i="1"/>
  <c r="AC742" i="1"/>
  <c r="AB742" i="1"/>
  <c r="AA742" i="1"/>
  <c r="Z742" i="1"/>
  <c r="Y742" i="1"/>
  <c r="X742" i="1"/>
  <c r="W742" i="1"/>
  <c r="V742" i="1"/>
  <c r="U742" i="1"/>
  <c r="T742" i="1"/>
  <c r="S742" i="1"/>
  <c r="R742" i="1"/>
  <c r="Q742" i="1"/>
  <c r="P742" i="1"/>
  <c r="O742" i="1"/>
  <c r="N742" i="1"/>
  <c r="M742" i="1"/>
  <c r="L742" i="1"/>
  <c r="K742" i="1"/>
  <c r="J742" i="1"/>
  <c r="I742" i="1"/>
  <c r="BU741" i="1"/>
  <c r="BT741" i="1"/>
  <c r="BS741" i="1"/>
  <c r="BR741" i="1"/>
  <c r="BD741" i="1"/>
  <c r="BC741" i="1"/>
  <c r="AZ741" i="1"/>
  <c r="AX741" i="1"/>
  <c r="AV741" i="1"/>
  <c r="AT741" i="1"/>
  <c r="AS741" i="1"/>
  <c r="AR741" i="1"/>
  <c r="AQ741" i="1"/>
  <c r="AP741" i="1"/>
  <c r="AO741" i="1"/>
  <c r="AN741" i="1"/>
  <c r="AM741" i="1"/>
  <c r="AL741" i="1"/>
  <c r="AK741" i="1"/>
  <c r="AF741" i="1"/>
  <c r="AE741" i="1"/>
  <c r="AD741" i="1"/>
  <c r="AC741" i="1"/>
  <c r="AB741" i="1"/>
  <c r="AA741" i="1"/>
  <c r="Z741" i="1"/>
  <c r="Y741" i="1"/>
  <c r="X741" i="1"/>
  <c r="W741" i="1"/>
  <c r="V741" i="1"/>
  <c r="U741" i="1"/>
  <c r="T741" i="1"/>
  <c r="S741" i="1"/>
  <c r="R741" i="1"/>
  <c r="Q741" i="1"/>
  <c r="P741" i="1"/>
  <c r="O741" i="1"/>
  <c r="N741" i="1"/>
  <c r="M741" i="1"/>
  <c r="L741" i="1"/>
  <c r="K741" i="1"/>
  <c r="J741" i="1"/>
  <c r="I741" i="1"/>
  <c r="BU740" i="1"/>
  <c r="BT740" i="1"/>
  <c r="BS740" i="1"/>
  <c r="BR740" i="1"/>
  <c r="BD740" i="1"/>
  <c r="BC740" i="1"/>
  <c r="AZ740" i="1"/>
  <c r="AX740" i="1"/>
  <c r="AV740" i="1"/>
  <c r="AT740" i="1"/>
  <c r="AS740" i="1"/>
  <c r="AR740" i="1"/>
  <c r="AQ740" i="1"/>
  <c r="AP740" i="1"/>
  <c r="AO740" i="1"/>
  <c r="AN740" i="1"/>
  <c r="AM740" i="1"/>
  <c r="AL740" i="1"/>
  <c r="AK740" i="1"/>
  <c r="AF740" i="1"/>
  <c r="AE740" i="1"/>
  <c r="AD740" i="1"/>
  <c r="AC740" i="1"/>
  <c r="AB740" i="1"/>
  <c r="AA740" i="1"/>
  <c r="Z740" i="1"/>
  <c r="Y740" i="1"/>
  <c r="X740" i="1"/>
  <c r="W740" i="1"/>
  <c r="V740" i="1"/>
  <c r="U740" i="1"/>
  <c r="T740" i="1"/>
  <c r="S740" i="1"/>
  <c r="R740" i="1"/>
  <c r="Q740" i="1"/>
  <c r="P740" i="1"/>
  <c r="O740" i="1"/>
  <c r="N740" i="1"/>
  <c r="M740" i="1"/>
  <c r="L740" i="1"/>
  <c r="K740" i="1"/>
  <c r="J740" i="1"/>
  <c r="I740" i="1"/>
  <c r="BU739" i="1"/>
  <c r="BT739" i="1"/>
  <c r="BS739" i="1"/>
  <c r="BR739" i="1"/>
  <c r="BD739" i="1"/>
  <c r="BC739" i="1"/>
  <c r="AZ739" i="1"/>
  <c r="AX739" i="1"/>
  <c r="AV739" i="1"/>
  <c r="AT739" i="1"/>
  <c r="AS739" i="1"/>
  <c r="AR739" i="1"/>
  <c r="AQ739" i="1"/>
  <c r="AP739" i="1"/>
  <c r="AO739" i="1"/>
  <c r="AN739" i="1"/>
  <c r="AM739" i="1"/>
  <c r="AL739" i="1"/>
  <c r="AK739" i="1"/>
  <c r="AF739" i="1"/>
  <c r="AE739" i="1"/>
  <c r="AD739" i="1"/>
  <c r="AC739" i="1"/>
  <c r="AB739" i="1"/>
  <c r="AA739" i="1"/>
  <c r="Z739" i="1"/>
  <c r="Y739" i="1"/>
  <c r="X739" i="1"/>
  <c r="W739" i="1"/>
  <c r="V739" i="1"/>
  <c r="U739" i="1"/>
  <c r="T739" i="1"/>
  <c r="BF739" i="1" s="1"/>
  <c r="S739" i="1"/>
  <c r="R739" i="1"/>
  <c r="Q739" i="1"/>
  <c r="P739" i="1"/>
  <c r="O739" i="1"/>
  <c r="N739" i="1"/>
  <c r="M739" i="1"/>
  <c r="L739" i="1"/>
  <c r="K739" i="1"/>
  <c r="J739" i="1"/>
  <c r="I739" i="1"/>
  <c r="BU738" i="1"/>
  <c r="BT738" i="1"/>
  <c r="BS738" i="1"/>
  <c r="BR738" i="1"/>
  <c r="BD738" i="1"/>
  <c r="BC738" i="1"/>
  <c r="AZ738" i="1"/>
  <c r="AX738" i="1"/>
  <c r="AV738" i="1"/>
  <c r="AT738" i="1"/>
  <c r="AS738" i="1"/>
  <c r="AR738" i="1"/>
  <c r="AQ738" i="1"/>
  <c r="AP738" i="1"/>
  <c r="AO738" i="1"/>
  <c r="AN738" i="1"/>
  <c r="AM738" i="1"/>
  <c r="AL738" i="1"/>
  <c r="AK738" i="1"/>
  <c r="AF738" i="1"/>
  <c r="AE738" i="1"/>
  <c r="AD738" i="1"/>
  <c r="AC738" i="1"/>
  <c r="AB738" i="1"/>
  <c r="AA738" i="1"/>
  <c r="Z738" i="1"/>
  <c r="Y738" i="1"/>
  <c r="X738" i="1"/>
  <c r="W738" i="1"/>
  <c r="V738" i="1"/>
  <c r="U738" i="1"/>
  <c r="T738" i="1"/>
  <c r="S738" i="1"/>
  <c r="R738" i="1"/>
  <c r="Q738" i="1"/>
  <c r="P738" i="1"/>
  <c r="O738" i="1"/>
  <c r="N738" i="1"/>
  <c r="M738" i="1"/>
  <c r="L738" i="1"/>
  <c r="K738" i="1"/>
  <c r="J738" i="1"/>
  <c r="I738" i="1"/>
  <c r="BU737" i="1"/>
  <c r="BT737" i="1"/>
  <c r="BS737" i="1"/>
  <c r="BR737" i="1"/>
  <c r="BD737" i="1"/>
  <c r="BC737" i="1"/>
  <c r="AZ737" i="1"/>
  <c r="AX737" i="1"/>
  <c r="AV737" i="1"/>
  <c r="AT737" i="1"/>
  <c r="AS737" i="1"/>
  <c r="AR737" i="1"/>
  <c r="AQ737" i="1"/>
  <c r="AP737" i="1"/>
  <c r="AO737" i="1"/>
  <c r="AN737" i="1"/>
  <c r="AM737" i="1"/>
  <c r="AL737" i="1"/>
  <c r="AK737" i="1"/>
  <c r="AF737" i="1"/>
  <c r="AE737" i="1"/>
  <c r="AD737" i="1"/>
  <c r="AC737" i="1"/>
  <c r="AB737" i="1"/>
  <c r="AA737" i="1"/>
  <c r="Z737" i="1"/>
  <c r="Y737" i="1"/>
  <c r="X737" i="1"/>
  <c r="W737" i="1"/>
  <c r="V737" i="1"/>
  <c r="U737" i="1"/>
  <c r="T737" i="1"/>
  <c r="S737" i="1"/>
  <c r="R737" i="1"/>
  <c r="Q737" i="1"/>
  <c r="P737" i="1"/>
  <c r="O737" i="1"/>
  <c r="N737" i="1"/>
  <c r="M737" i="1"/>
  <c r="L737" i="1"/>
  <c r="K737" i="1"/>
  <c r="J737" i="1"/>
  <c r="I737" i="1"/>
  <c r="BU736" i="1"/>
  <c r="BN62" i="17" s="1"/>
  <c r="BT736" i="1"/>
  <c r="BM62" i="17" s="1"/>
  <c r="BS736" i="1"/>
  <c r="BL62" i="17" s="1"/>
  <c r="BR736" i="1"/>
  <c r="BK62" i="17" s="1"/>
  <c r="BD736" i="1"/>
  <c r="AW62" i="17" s="1"/>
  <c r="BC736" i="1"/>
  <c r="AV62" i="17" s="1"/>
  <c r="AZ736" i="1"/>
  <c r="AS62" i="17" s="1"/>
  <c r="AX736" i="1"/>
  <c r="AQ62" i="17" s="1"/>
  <c r="AV736" i="1"/>
  <c r="AO62" i="17" s="1"/>
  <c r="AT736" i="1"/>
  <c r="AS736" i="1"/>
  <c r="AL62" i="17" s="1"/>
  <c r="AR736" i="1"/>
  <c r="AQ736" i="1"/>
  <c r="AP736" i="1"/>
  <c r="AO736" i="1"/>
  <c r="AH62" i="17" s="1"/>
  <c r="AN736" i="1"/>
  <c r="AM736" i="1"/>
  <c r="AL736" i="1"/>
  <c r="AK736" i="1"/>
  <c r="AF736" i="1"/>
  <c r="AE736" i="1"/>
  <c r="AD736" i="1"/>
  <c r="AC736" i="1"/>
  <c r="V62" i="17" s="1"/>
  <c r="AB736" i="1"/>
  <c r="AA736" i="1"/>
  <c r="Z736" i="1"/>
  <c r="Y736" i="1"/>
  <c r="X736" i="1"/>
  <c r="W736" i="1"/>
  <c r="V736" i="1"/>
  <c r="U736" i="1"/>
  <c r="T736" i="1"/>
  <c r="S736" i="1"/>
  <c r="R736" i="1"/>
  <c r="Q736" i="1"/>
  <c r="J62" i="17" s="1"/>
  <c r="P736" i="1"/>
  <c r="O736" i="1"/>
  <c r="N736" i="1"/>
  <c r="M736" i="1"/>
  <c r="L736" i="1"/>
  <c r="K736" i="1"/>
  <c r="J736" i="1"/>
  <c r="I736" i="1"/>
  <c r="BU735" i="1"/>
  <c r="BT735" i="1"/>
  <c r="BS735" i="1"/>
  <c r="BR735" i="1"/>
  <c r="BD735" i="1"/>
  <c r="BC735" i="1"/>
  <c r="AZ735" i="1"/>
  <c r="AX735" i="1"/>
  <c r="AV735" i="1"/>
  <c r="AT735" i="1"/>
  <c r="AS735" i="1"/>
  <c r="AR735" i="1"/>
  <c r="AQ735" i="1"/>
  <c r="AP735" i="1"/>
  <c r="AO735" i="1"/>
  <c r="AN735" i="1"/>
  <c r="AM735" i="1"/>
  <c r="AL735" i="1"/>
  <c r="AK735" i="1"/>
  <c r="AF735" i="1"/>
  <c r="AE735" i="1"/>
  <c r="AD735" i="1"/>
  <c r="AC735" i="1"/>
  <c r="AB735" i="1"/>
  <c r="AA735" i="1"/>
  <c r="Z735" i="1"/>
  <c r="Y735" i="1"/>
  <c r="X735" i="1"/>
  <c r="W735" i="1"/>
  <c r="V735" i="1"/>
  <c r="U735" i="1"/>
  <c r="T735" i="1"/>
  <c r="S735" i="1"/>
  <c r="R735" i="1"/>
  <c r="Q735" i="1"/>
  <c r="P735" i="1"/>
  <c r="O735" i="1"/>
  <c r="N735" i="1"/>
  <c r="M735" i="1"/>
  <c r="L735" i="1"/>
  <c r="K735" i="1"/>
  <c r="J735" i="1"/>
  <c r="I735" i="1"/>
  <c r="BU734" i="1"/>
  <c r="BT734" i="1"/>
  <c r="BS734" i="1"/>
  <c r="BR734" i="1"/>
  <c r="BD734" i="1"/>
  <c r="BC734" i="1"/>
  <c r="AZ734" i="1"/>
  <c r="AX734" i="1"/>
  <c r="AV734" i="1"/>
  <c r="AT734" i="1"/>
  <c r="AS734" i="1"/>
  <c r="AR734" i="1"/>
  <c r="AQ734" i="1"/>
  <c r="AP734" i="1"/>
  <c r="AO734" i="1"/>
  <c r="AN734" i="1"/>
  <c r="AM734" i="1"/>
  <c r="AL734" i="1"/>
  <c r="AK734" i="1"/>
  <c r="AF734" i="1"/>
  <c r="AE734" i="1"/>
  <c r="AD734" i="1"/>
  <c r="AC734" i="1"/>
  <c r="AB734" i="1"/>
  <c r="AA734" i="1"/>
  <c r="Z734" i="1"/>
  <c r="Y734" i="1"/>
  <c r="X734" i="1"/>
  <c r="W734" i="1"/>
  <c r="V734" i="1"/>
  <c r="U734" i="1"/>
  <c r="T734" i="1"/>
  <c r="S734" i="1"/>
  <c r="R734" i="1"/>
  <c r="Q734" i="1"/>
  <c r="P734" i="1"/>
  <c r="O734" i="1"/>
  <c r="N734" i="1"/>
  <c r="M734" i="1"/>
  <c r="L734" i="1"/>
  <c r="K734" i="1"/>
  <c r="J734" i="1"/>
  <c r="I734" i="1"/>
  <c r="BU733" i="1"/>
  <c r="BT733" i="1"/>
  <c r="BS733" i="1"/>
  <c r="BR733" i="1"/>
  <c r="BD733" i="1"/>
  <c r="BC733" i="1"/>
  <c r="AZ733" i="1"/>
  <c r="AX733" i="1"/>
  <c r="AV733" i="1"/>
  <c r="AT733" i="1"/>
  <c r="AS733" i="1"/>
  <c r="AR733" i="1"/>
  <c r="AQ733" i="1"/>
  <c r="AP733" i="1"/>
  <c r="AO733" i="1"/>
  <c r="AN733" i="1"/>
  <c r="AM733" i="1"/>
  <c r="AL733" i="1"/>
  <c r="AK733" i="1"/>
  <c r="AF733" i="1"/>
  <c r="AE733" i="1"/>
  <c r="AD733" i="1"/>
  <c r="AC733" i="1"/>
  <c r="AB733" i="1"/>
  <c r="AA733" i="1"/>
  <c r="Z733" i="1"/>
  <c r="Y733" i="1"/>
  <c r="X733" i="1"/>
  <c r="W733" i="1"/>
  <c r="V733" i="1"/>
  <c r="U733" i="1"/>
  <c r="T733" i="1"/>
  <c r="S733" i="1"/>
  <c r="R733" i="1"/>
  <c r="Q733" i="1"/>
  <c r="P733" i="1"/>
  <c r="O733" i="1"/>
  <c r="N733" i="1"/>
  <c r="M733" i="1"/>
  <c r="L733" i="1"/>
  <c r="K733" i="1"/>
  <c r="J733" i="1"/>
  <c r="I733" i="1"/>
  <c r="BU732" i="1"/>
  <c r="BT732" i="1"/>
  <c r="BS732" i="1"/>
  <c r="BR732" i="1"/>
  <c r="BD732" i="1"/>
  <c r="BC732" i="1"/>
  <c r="AZ732" i="1"/>
  <c r="AX732" i="1"/>
  <c r="AV732" i="1"/>
  <c r="AT732" i="1"/>
  <c r="AS732" i="1"/>
  <c r="AR732" i="1"/>
  <c r="AQ732" i="1"/>
  <c r="AP732" i="1"/>
  <c r="AO732" i="1"/>
  <c r="AN732" i="1"/>
  <c r="AM732" i="1"/>
  <c r="AL732" i="1"/>
  <c r="AK732" i="1"/>
  <c r="AF732" i="1"/>
  <c r="AE732" i="1"/>
  <c r="AD732" i="1"/>
  <c r="AC732" i="1"/>
  <c r="AB732" i="1"/>
  <c r="AA732" i="1"/>
  <c r="Z732" i="1"/>
  <c r="Y732" i="1"/>
  <c r="X732" i="1"/>
  <c r="W732" i="1"/>
  <c r="V732" i="1"/>
  <c r="U732" i="1"/>
  <c r="T732" i="1"/>
  <c r="S732" i="1"/>
  <c r="R732" i="1"/>
  <c r="Q732" i="1"/>
  <c r="P732" i="1"/>
  <c r="O732" i="1"/>
  <c r="N732" i="1"/>
  <c r="M732" i="1"/>
  <c r="L732" i="1"/>
  <c r="K732" i="1"/>
  <c r="J732" i="1"/>
  <c r="I732" i="1"/>
  <c r="BU731" i="1"/>
  <c r="BT731" i="1"/>
  <c r="BS731" i="1"/>
  <c r="BR731" i="1"/>
  <c r="BD731" i="1"/>
  <c r="BC731" i="1"/>
  <c r="AZ731" i="1"/>
  <c r="AX731" i="1"/>
  <c r="AV731" i="1"/>
  <c r="AT731" i="1"/>
  <c r="AS731" i="1"/>
  <c r="AR731" i="1"/>
  <c r="AQ731" i="1"/>
  <c r="AP731" i="1"/>
  <c r="AO731" i="1"/>
  <c r="AN731" i="1"/>
  <c r="AM731" i="1"/>
  <c r="AL731" i="1"/>
  <c r="AK731" i="1"/>
  <c r="AF731" i="1"/>
  <c r="AE731" i="1"/>
  <c r="AD731" i="1"/>
  <c r="AC731" i="1"/>
  <c r="AB731" i="1"/>
  <c r="AA731" i="1"/>
  <c r="Z731" i="1"/>
  <c r="Y731" i="1"/>
  <c r="X731" i="1"/>
  <c r="W731" i="1"/>
  <c r="V731" i="1"/>
  <c r="U731" i="1"/>
  <c r="T731" i="1"/>
  <c r="S731" i="1"/>
  <c r="R731" i="1"/>
  <c r="Q731" i="1"/>
  <c r="P731" i="1"/>
  <c r="O731" i="1"/>
  <c r="N731" i="1"/>
  <c r="M731" i="1"/>
  <c r="L731" i="1"/>
  <c r="K731" i="1"/>
  <c r="J731" i="1"/>
  <c r="I731" i="1"/>
  <c r="BU730" i="1"/>
  <c r="BT730" i="1"/>
  <c r="BS730" i="1"/>
  <c r="BR730" i="1"/>
  <c r="BD730" i="1"/>
  <c r="BC730" i="1"/>
  <c r="AZ730" i="1"/>
  <c r="AX730" i="1"/>
  <c r="AV730" i="1"/>
  <c r="AT730" i="1"/>
  <c r="AS730" i="1"/>
  <c r="AR730" i="1"/>
  <c r="AQ730" i="1"/>
  <c r="AP730" i="1"/>
  <c r="AO730" i="1"/>
  <c r="AN730" i="1"/>
  <c r="AM730" i="1"/>
  <c r="AL730" i="1"/>
  <c r="AK730" i="1"/>
  <c r="AF730" i="1"/>
  <c r="AE730" i="1"/>
  <c r="AD730" i="1"/>
  <c r="AC730" i="1"/>
  <c r="AB730" i="1"/>
  <c r="AA730" i="1"/>
  <c r="Z730" i="1"/>
  <c r="Y730" i="1"/>
  <c r="X730" i="1"/>
  <c r="W730" i="1"/>
  <c r="V730" i="1"/>
  <c r="U730" i="1"/>
  <c r="T730" i="1"/>
  <c r="BF730" i="1" s="1"/>
  <c r="S730" i="1"/>
  <c r="R730" i="1"/>
  <c r="Q730" i="1"/>
  <c r="P730" i="1"/>
  <c r="O730" i="1"/>
  <c r="N730" i="1"/>
  <c r="M730" i="1"/>
  <c r="L730" i="1"/>
  <c r="K730" i="1"/>
  <c r="J730" i="1"/>
  <c r="I730" i="1"/>
  <c r="BU729" i="1"/>
  <c r="BT729" i="1"/>
  <c r="BS729" i="1"/>
  <c r="BR729" i="1"/>
  <c r="BD729" i="1"/>
  <c r="BC729" i="1"/>
  <c r="AZ729" i="1"/>
  <c r="AX729" i="1"/>
  <c r="AV729" i="1"/>
  <c r="AT729" i="1"/>
  <c r="AS729" i="1"/>
  <c r="AR729" i="1"/>
  <c r="AQ729" i="1"/>
  <c r="AP729" i="1"/>
  <c r="AO729" i="1"/>
  <c r="AN729" i="1"/>
  <c r="AM729" i="1"/>
  <c r="AL729" i="1"/>
  <c r="AK729" i="1"/>
  <c r="AF729" i="1"/>
  <c r="AE729" i="1"/>
  <c r="AD729" i="1"/>
  <c r="AC729" i="1"/>
  <c r="AB729" i="1"/>
  <c r="AA729" i="1"/>
  <c r="Z729" i="1"/>
  <c r="Y729" i="1"/>
  <c r="X729" i="1"/>
  <c r="W729" i="1"/>
  <c r="V729" i="1"/>
  <c r="U729" i="1"/>
  <c r="T729" i="1"/>
  <c r="S729" i="1"/>
  <c r="R729" i="1"/>
  <c r="Q729" i="1"/>
  <c r="P729" i="1"/>
  <c r="O729" i="1"/>
  <c r="N729" i="1"/>
  <c r="M729" i="1"/>
  <c r="L729" i="1"/>
  <c r="K729" i="1"/>
  <c r="J729" i="1"/>
  <c r="I729" i="1"/>
  <c r="BU728" i="1"/>
  <c r="BT728" i="1"/>
  <c r="BS728" i="1"/>
  <c r="BR728" i="1"/>
  <c r="BD728" i="1"/>
  <c r="BC728" i="1"/>
  <c r="AZ728" i="1"/>
  <c r="AX728" i="1"/>
  <c r="AV728" i="1"/>
  <c r="AT728" i="1"/>
  <c r="AS728" i="1"/>
  <c r="AR728" i="1"/>
  <c r="AQ728" i="1"/>
  <c r="AP728" i="1"/>
  <c r="AO728" i="1"/>
  <c r="AN728" i="1"/>
  <c r="AM728" i="1"/>
  <c r="AL728" i="1"/>
  <c r="AK728" i="1"/>
  <c r="AF728" i="1"/>
  <c r="AE728" i="1"/>
  <c r="AD728" i="1"/>
  <c r="AC728" i="1"/>
  <c r="AB728" i="1"/>
  <c r="AA728" i="1"/>
  <c r="Z728" i="1"/>
  <c r="Y728" i="1"/>
  <c r="X728" i="1"/>
  <c r="W728" i="1"/>
  <c r="V728" i="1"/>
  <c r="U728" i="1"/>
  <c r="T728" i="1"/>
  <c r="S728" i="1"/>
  <c r="R728" i="1"/>
  <c r="Q728" i="1"/>
  <c r="P728" i="1"/>
  <c r="O728" i="1"/>
  <c r="N728" i="1"/>
  <c r="M728" i="1"/>
  <c r="L728" i="1"/>
  <c r="K728" i="1"/>
  <c r="J728" i="1"/>
  <c r="I728" i="1"/>
  <c r="BU727" i="1"/>
  <c r="BT727" i="1"/>
  <c r="BS727" i="1"/>
  <c r="BR727" i="1"/>
  <c r="BD727" i="1"/>
  <c r="BC727" i="1"/>
  <c r="AZ727" i="1"/>
  <c r="AX727" i="1"/>
  <c r="AV727" i="1"/>
  <c r="AT727" i="1"/>
  <c r="AS727" i="1"/>
  <c r="AR727" i="1"/>
  <c r="AQ727" i="1"/>
  <c r="AP727" i="1"/>
  <c r="AO727" i="1"/>
  <c r="AN727" i="1"/>
  <c r="AM727" i="1"/>
  <c r="AL727" i="1"/>
  <c r="AK727" i="1"/>
  <c r="AF727" i="1"/>
  <c r="AE727" i="1"/>
  <c r="AD727" i="1"/>
  <c r="AC727" i="1"/>
  <c r="AB727" i="1"/>
  <c r="AA727" i="1"/>
  <c r="Z727" i="1"/>
  <c r="Y727" i="1"/>
  <c r="X727" i="1"/>
  <c r="W727" i="1"/>
  <c r="V727" i="1"/>
  <c r="U727" i="1"/>
  <c r="T727" i="1"/>
  <c r="S727" i="1"/>
  <c r="R727" i="1"/>
  <c r="Q727" i="1"/>
  <c r="P727" i="1"/>
  <c r="O727" i="1"/>
  <c r="N727" i="1"/>
  <c r="M727" i="1"/>
  <c r="L727" i="1"/>
  <c r="K727" i="1"/>
  <c r="J727" i="1"/>
  <c r="I727" i="1"/>
  <c r="BU726" i="1"/>
  <c r="BT726" i="1"/>
  <c r="BS726" i="1"/>
  <c r="BR726" i="1"/>
  <c r="BD726" i="1"/>
  <c r="BC726" i="1"/>
  <c r="AZ726" i="1"/>
  <c r="AX726" i="1"/>
  <c r="AV726" i="1"/>
  <c r="AT726" i="1"/>
  <c r="AS726" i="1"/>
  <c r="AR726" i="1"/>
  <c r="AQ726" i="1"/>
  <c r="AP726" i="1"/>
  <c r="AO726" i="1"/>
  <c r="AN726" i="1"/>
  <c r="AM726" i="1"/>
  <c r="AL726" i="1"/>
  <c r="AK726" i="1"/>
  <c r="AF726" i="1"/>
  <c r="AE726" i="1"/>
  <c r="AD726" i="1"/>
  <c r="AC726" i="1"/>
  <c r="AB726" i="1"/>
  <c r="AA726" i="1"/>
  <c r="Z726" i="1"/>
  <c r="Y726" i="1"/>
  <c r="X726" i="1"/>
  <c r="W726" i="1"/>
  <c r="V726" i="1"/>
  <c r="U726" i="1"/>
  <c r="T726" i="1"/>
  <c r="S726" i="1"/>
  <c r="R726" i="1"/>
  <c r="Q726" i="1"/>
  <c r="P726" i="1"/>
  <c r="O726" i="1"/>
  <c r="N726" i="1"/>
  <c r="M726" i="1"/>
  <c r="L726" i="1"/>
  <c r="K726" i="1"/>
  <c r="J726" i="1"/>
  <c r="I726" i="1"/>
  <c r="BU725" i="1"/>
  <c r="BT725" i="1"/>
  <c r="BS725" i="1"/>
  <c r="BR725" i="1"/>
  <c r="BD725" i="1"/>
  <c r="BC725" i="1"/>
  <c r="AZ725" i="1"/>
  <c r="AX725" i="1"/>
  <c r="AV725" i="1"/>
  <c r="AT725" i="1"/>
  <c r="AS725" i="1"/>
  <c r="AR725" i="1"/>
  <c r="AQ725" i="1"/>
  <c r="AP725" i="1"/>
  <c r="AO725" i="1"/>
  <c r="AN725" i="1"/>
  <c r="AM725" i="1"/>
  <c r="AL725" i="1"/>
  <c r="AK725" i="1"/>
  <c r="AF725" i="1"/>
  <c r="AE725" i="1"/>
  <c r="AD725" i="1"/>
  <c r="AC725" i="1"/>
  <c r="AB725" i="1"/>
  <c r="AA725" i="1"/>
  <c r="Z725" i="1"/>
  <c r="Y725" i="1"/>
  <c r="X725" i="1"/>
  <c r="W725" i="1"/>
  <c r="V725" i="1"/>
  <c r="U725" i="1"/>
  <c r="T725" i="1"/>
  <c r="S725" i="1"/>
  <c r="R725" i="1"/>
  <c r="Q725" i="1"/>
  <c r="P725" i="1"/>
  <c r="O725" i="1"/>
  <c r="N725" i="1"/>
  <c r="M725" i="1"/>
  <c r="L725" i="1"/>
  <c r="K725" i="1"/>
  <c r="J725" i="1"/>
  <c r="I725" i="1"/>
  <c r="BU724" i="1"/>
  <c r="BN61" i="17" s="1"/>
  <c r="BT724" i="1"/>
  <c r="BM61" i="17" s="1"/>
  <c r="BS724" i="1"/>
  <c r="BL61" i="17" s="1"/>
  <c r="BR724" i="1"/>
  <c r="BK61" i="17" s="1"/>
  <c r="BD724" i="1"/>
  <c r="AW61" i="17" s="1"/>
  <c r="BC724" i="1"/>
  <c r="AV61" i="17" s="1"/>
  <c r="AZ724" i="1"/>
  <c r="AS61" i="17" s="1"/>
  <c r="AX724" i="1"/>
  <c r="AQ61" i="17" s="1"/>
  <c r="AV724" i="1"/>
  <c r="AO61" i="17" s="1"/>
  <c r="AT724" i="1"/>
  <c r="AS724" i="1"/>
  <c r="AL61" i="17" s="1"/>
  <c r="AR724" i="1"/>
  <c r="AQ724" i="1"/>
  <c r="AP724" i="1"/>
  <c r="AO724" i="1"/>
  <c r="AH61" i="17" s="1"/>
  <c r="AN724" i="1"/>
  <c r="AM724" i="1"/>
  <c r="AL724" i="1"/>
  <c r="AK724" i="1"/>
  <c r="AF724" i="1"/>
  <c r="AE724" i="1"/>
  <c r="AD724" i="1"/>
  <c r="AC724" i="1"/>
  <c r="V61" i="17" s="1"/>
  <c r="AB724" i="1"/>
  <c r="AA724" i="1"/>
  <c r="Z724" i="1"/>
  <c r="Y724" i="1"/>
  <c r="X724" i="1"/>
  <c r="W724" i="1"/>
  <c r="V724" i="1"/>
  <c r="U724" i="1"/>
  <c r="T724" i="1"/>
  <c r="S724" i="1"/>
  <c r="R724" i="1"/>
  <c r="Q724" i="1"/>
  <c r="J61" i="17" s="1"/>
  <c r="P724" i="1"/>
  <c r="O724" i="1"/>
  <c r="N724" i="1"/>
  <c r="M724" i="1"/>
  <c r="L724" i="1"/>
  <c r="K724" i="1"/>
  <c r="J724" i="1"/>
  <c r="I724" i="1"/>
  <c r="BU723" i="1"/>
  <c r="BT723" i="1"/>
  <c r="BS723" i="1"/>
  <c r="BR723" i="1"/>
  <c r="BD723" i="1"/>
  <c r="BC723" i="1"/>
  <c r="AZ723" i="1"/>
  <c r="AX723" i="1"/>
  <c r="AV723" i="1"/>
  <c r="AT723" i="1"/>
  <c r="AS723" i="1"/>
  <c r="AR723" i="1"/>
  <c r="AQ723" i="1"/>
  <c r="AP723" i="1"/>
  <c r="AO723" i="1"/>
  <c r="AN723" i="1"/>
  <c r="AM723" i="1"/>
  <c r="AL723" i="1"/>
  <c r="AK723" i="1"/>
  <c r="AF723" i="1"/>
  <c r="AE723" i="1"/>
  <c r="AD723" i="1"/>
  <c r="AC723" i="1"/>
  <c r="AB723" i="1"/>
  <c r="AA723" i="1"/>
  <c r="Z723" i="1"/>
  <c r="Y723" i="1"/>
  <c r="X723" i="1"/>
  <c r="W723" i="1"/>
  <c r="V723" i="1"/>
  <c r="U723" i="1"/>
  <c r="T723" i="1"/>
  <c r="S723" i="1"/>
  <c r="R723" i="1"/>
  <c r="Q723" i="1"/>
  <c r="P723" i="1"/>
  <c r="O723" i="1"/>
  <c r="N723" i="1"/>
  <c r="M723" i="1"/>
  <c r="L723" i="1"/>
  <c r="K723" i="1"/>
  <c r="J723" i="1"/>
  <c r="I723" i="1"/>
  <c r="BU722" i="1"/>
  <c r="BT722" i="1"/>
  <c r="BS722" i="1"/>
  <c r="BR722" i="1"/>
  <c r="BD722" i="1"/>
  <c r="BC722" i="1"/>
  <c r="AZ722" i="1"/>
  <c r="AX722" i="1"/>
  <c r="AV722" i="1"/>
  <c r="AT722" i="1"/>
  <c r="AS722" i="1"/>
  <c r="AR722" i="1"/>
  <c r="AQ722" i="1"/>
  <c r="AP722" i="1"/>
  <c r="AO722" i="1"/>
  <c r="AN722" i="1"/>
  <c r="AM722" i="1"/>
  <c r="AL722" i="1"/>
  <c r="AK722" i="1"/>
  <c r="AF722" i="1"/>
  <c r="AE722" i="1"/>
  <c r="AD722" i="1"/>
  <c r="AC722" i="1"/>
  <c r="AB722" i="1"/>
  <c r="AA722" i="1"/>
  <c r="Z722" i="1"/>
  <c r="Y722" i="1"/>
  <c r="X722" i="1"/>
  <c r="W722" i="1"/>
  <c r="V722" i="1"/>
  <c r="U722" i="1"/>
  <c r="T722" i="1"/>
  <c r="S722" i="1"/>
  <c r="R722" i="1"/>
  <c r="Q722" i="1"/>
  <c r="P722" i="1"/>
  <c r="O722" i="1"/>
  <c r="N722" i="1"/>
  <c r="M722" i="1"/>
  <c r="L722" i="1"/>
  <c r="K722" i="1"/>
  <c r="J722" i="1"/>
  <c r="I722" i="1"/>
  <c r="BU721" i="1"/>
  <c r="BT721" i="1"/>
  <c r="BS721" i="1"/>
  <c r="BR721" i="1"/>
  <c r="BD721" i="1"/>
  <c r="BC721" i="1"/>
  <c r="AZ721" i="1"/>
  <c r="AX721" i="1"/>
  <c r="AV721" i="1"/>
  <c r="AT721" i="1"/>
  <c r="AS721" i="1"/>
  <c r="AR721" i="1"/>
  <c r="AQ721" i="1"/>
  <c r="AP721" i="1"/>
  <c r="AO721" i="1"/>
  <c r="AN721" i="1"/>
  <c r="AM721" i="1"/>
  <c r="AL721" i="1"/>
  <c r="AK721" i="1"/>
  <c r="AF721" i="1"/>
  <c r="AE721" i="1"/>
  <c r="AD721" i="1"/>
  <c r="AC721" i="1"/>
  <c r="AB721" i="1"/>
  <c r="AA721" i="1"/>
  <c r="Z721" i="1"/>
  <c r="Y721" i="1"/>
  <c r="X721" i="1"/>
  <c r="W721" i="1"/>
  <c r="V721" i="1"/>
  <c r="U721" i="1"/>
  <c r="T721" i="1"/>
  <c r="S721" i="1"/>
  <c r="R721" i="1"/>
  <c r="Q721" i="1"/>
  <c r="P721" i="1"/>
  <c r="O721" i="1"/>
  <c r="N721" i="1"/>
  <c r="M721" i="1"/>
  <c r="L721" i="1"/>
  <c r="K721" i="1"/>
  <c r="J721" i="1"/>
  <c r="I721" i="1"/>
  <c r="BU720" i="1"/>
  <c r="BT720" i="1"/>
  <c r="BS720" i="1"/>
  <c r="BR720" i="1"/>
  <c r="BD720" i="1"/>
  <c r="BC720" i="1"/>
  <c r="AZ720" i="1"/>
  <c r="AX720" i="1"/>
  <c r="AV720" i="1"/>
  <c r="AT720" i="1"/>
  <c r="AS720" i="1"/>
  <c r="AR720" i="1"/>
  <c r="AQ720" i="1"/>
  <c r="AP720" i="1"/>
  <c r="AO720" i="1"/>
  <c r="AN720" i="1"/>
  <c r="AM720" i="1"/>
  <c r="AL720" i="1"/>
  <c r="AK720" i="1"/>
  <c r="AF720" i="1"/>
  <c r="AE720" i="1"/>
  <c r="AD720" i="1"/>
  <c r="AC720" i="1"/>
  <c r="AB720" i="1"/>
  <c r="AA720" i="1"/>
  <c r="Z720" i="1"/>
  <c r="Y720" i="1"/>
  <c r="X720" i="1"/>
  <c r="W720" i="1"/>
  <c r="V720" i="1"/>
  <c r="U720" i="1"/>
  <c r="T720" i="1"/>
  <c r="S720" i="1"/>
  <c r="R720" i="1"/>
  <c r="Q720" i="1"/>
  <c r="P720" i="1"/>
  <c r="O720" i="1"/>
  <c r="N720" i="1"/>
  <c r="M720" i="1"/>
  <c r="L720" i="1"/>
  <c r="K720" i="1"/>
  <c r="J720" i="1"/>
  <c r="I720" i="1"/>
  <c r="BU719" i="1"/>
  <c r="BT719" i="1"/>
  <c r="BS719" i="1"/>
  <c r="BR719" i="1"/>
  <c r="BD719" i="1"/>
  <c r="BC719" i="1"/>
  <c r="AZ719" i="1"/>
  <c r="AX719" i="1"/>
  <c r="AV719" i="1"/>
  <c r="AT719" i="1"/>
  <c r="AS719" i="1"/>
  <c r="AR719" i="1"/>
  <c r="AQ719" i="1"/>
  <c r="AP719" i="1"/>
  <c r="AO719" i="1"/>
  <c r="AN719" i="1"/>
  <c r="AM719" i="1"/>
  <c r="AL719" i="1"/>
  <c r="AK719" i="1"/>
  <c r="AF719" i="1"/>
  <c r="AE719" i="1"/>
  <c r="AD719" i="1"/>
  <c r="AC719" i="1"/>
  <c r="AB719" i="1"/>
  <c r="AA719" i="1"/>
  <c r="Z719" i="1"/>
  <c r="Y719" i="1"/>
  <c r="X719" i="1"/>
  <c r="W719" i="1"/>
  <c r="V719" i="1"/>
  <c r="U719" i="1"/>
  <c r="T719" i="1"/>
  <c r="S719" i="1"/>
  <c r="R719" i="1"/>
  <c r="Q719" i="1"/>
  <c r="P719" i="1"/>
  <c r="O719" i="1"/>
  <c r="N719" i="1"/>
  <c r="M719" i="1"/>
  <c r="L719" i="1"/>
  <c r="K719" i="1"/>
  <c r="J719" i="1"/>
  <c r="I719" i="1"/>
  <c r="BU718" i="1"/>
  <c r="BT718" i="1"/>
  <c r="BS718" i="1"/>
  <c r="BR718" i="1"/>
  <c r="BD718" i="1"/>
  <c r="BC718" i="1"/>
  <c r="AZ718" i="1"/>
  <c r="AX718" i="1"/>
  <c r="AV718" i="1"/>
  <c r="AT718" i="1"/>
  <c r="AS718" i="1"/>
  <c r="AR718" i="1"/>
  <c r="AQ718" i="1"/>
  <c r="AP718" i="1"/>
  <c r="AO718" i="1"/>
  <c r="AN718" i="1"/>
  <c r="AM718" i="1"/>
  <c r="AL718" i="1"/>
  <c r="AK718" i="1"/>
  <c r="AF718" i="1"/>
  <c r="AE718" i="1"/>
  <c r="AD718" i="1"/>
  <c r="AC718" i="1"/>
  <c r="AB718" i="1"/>
  <c r="AA718" i="1"/>
  <c r="Z718" i="1"/>
  <c r="Y718" i="1"/>
  <c r="X718" i="1"/>
  <c r="W718" i="1"/>
  <c r="V718" i="1"/>
  <c r="U718" i="1"/>
  <c r="T718" i="1"/>
  <c r="S718" i="1"/>
  <c r="R718" i="1"/>
  <c r="Q718" i="1"/>
  <c r="P718" i="1"/>
  <c r="O718" i="1"/>
  <c r="N718" i="1"/>
  <c r="M718" i="1"/>
  <c r="L718" i="1"/>
  <c r="K718" i="1"/>
  <c r="J718" i="1"/>
  <c r="I718" i="1"/>
  <c r="BW718" i="1" s="1"/>
  <c r="BU717" i="1"/>
  <c r="BT717" i="1"/>
  <c r="BS717" i="1"/>
  <c r="BR717" i="1"/>
  <c r="BD717" i="1"/>
  <c r="BC717" i="1"/>
  <c r="AZ717" i="1"/>
  <c r="AX717" i="1"/>
  <c r="AV717" i="1"/>
  <c r="AT717" i="1"/>
  <c r="AS717" i="1"/>
  <c r="AR717" i="1"/>
  <c r="AQ717" i="1"/>
  <c r="AP717" i="1"/>
  <c r="AO717" i="1"/>
  <c r="AN717" i="1"/>
  <c r="AM717" i="1"/>
  <c r="AL717" i="1"/>
  <c r="AK717" i="1"/>
  <c r="AF717" i="1"/>
  <c r="AE717" i="1"/>
  <c r="AD717" i="1"/>
  <c r="AC717" i="1"/>
  <c r="AB717" i="1"/>
  <c r="AA717" i="1"/>
  <c r="Z717" i="1"/>
  <c r="Y717" i="1"/>
  <c r="X717" i="1"/>
  <c r="W717" i="1"/>
  <c r="V717" i="1"/>
  <c r="U717" i="1"/>
  <c r="T717" i="1"/>
  <c r="S717" i="1"/>
  <c r="R717" i="1"/>
  <c r="Q717" i="1"/>
  <c r="P717" i="1"/>
  <c r="O717" i="1"/>
  <c r="N717" i="1"/>
  <c r="M717" i="1"/>
  <c r="L717" i="1"/>
  <c r="K717" i="1"/>
  <c r="J717" i="1"/>
  <c r="I717" i="1"/>
  <c r="BW717" i="1" s="1"/>
  <c r="BU716" i="1"/>
  <c r="BN60" i="17" s="1"/>
  <c r="BT716" i="1"/>
  <c r="BS716" i="1"/>
  <c r="BR716" i="1"/>
  <c r="BD716" i="1"/>
  <c r="AW60" i="17" s="1"/>
  <c r="BC716" i="1"/>
  <c r="AV60" i="17" s="1"/>
  <c r="AZ716" i="1"/>
  <c r="AX716" i="1"/>
  <c r="AV716" i="1"/>
  <c r="AO60" i="17" s="1"/>
  <c r="AT716" i="1"/>
  <c r="AM60" i="17" s="1"/>
  <c r="AS716" i="1"/>
  <c r="AR716" i="1"/>
  <c r="AQ716" i="1"/>
  <c r="AP716" i="1"/>
  <c r="AI60" i="17" s="1"/>
  <c r="AO716" i="1"/>
  <c r="AN716" i="1"/>
  <c r="AM716" i="1"/>
  <c r="AL716" i="1"/>
  <c r="AE60" i="17" s="1"/>
  <c r="AK716" i="1"/>
  <c r="AF716" i="1"/>
  <c r="AE716" i="1"/>
  <c r="AD716" i="1"/>
  <c r="W60" i="17" s="1"/>
  <c r="AC716" i="1"/>
  <c r="V60" i="17" s="1"/>
  <c r="AB716" i="1"/>
  <c r="AA716" i="1"/>
  <c r="Z716" i="1"/>
  <c r="Y716" i="1"/>
  <c r="X716" i="1"/>
  <c r="W716" i="1"/>
  <c r="V716" i="1"/>
  <c r="O60" i="17" s="1"/>
  <c r="U716" i="1"/>
  <c r="T716" i="1"/>
  <c r="S716" i="1"/>
  <c r="R716" i="1"/>
  <c r="K60" i="17" s="1"/>
  <c r="Q716" i="1"/>
  <c r="J60" i="17" s="1"/>
  <c r="P716" i="1"/>
  <c r="O716" i="1"/>
  <c r="N716" i="1"/>
  <c r="M716" i="1"/>
  <c r="L716" i="1"/>
  <c r="K716" i="1"/>
  <c r="J716" i="1"/>
  <c r="C60" i="17" s="1"/>
  <c r="I716" i="1"/>
  <c r="BX716" i="1" s="1"/>
  <c r="BU715" i="1"/>
  <c r="BT715" i="1"/>
  <c r="BS715" i="1"/>
  <c r="BR715" i="1"/>
  <c r="BD715" i="1"/>
  <c r="BC715" i="1"/>
  <c r="AZ715" i="1"/>
  <c r="AX715" i="1"/>
  <c r="AV715" i="1"/>
  <c r="AT715" i="1"/>
  <c r="AS715" i="1"/>
  <c r="AR715" i="1"/>
  <c r="AQ715" i="1"/>
  <c r="AP715" i="1"/>
  <c r="AO715" i="1"/>
  <c r="AN715" i="1"/>
  <c r="AM715" i="1"/>
  <c r="AL715" i="1"/>
  <c r="AK715" i="1"/>
  <c r="AF715" i="1"/>
  <c r="AE715" i="1"/>
  <c r="AD715" i="1"/>
  <c r="AC715" i="1"/>
  <c r="AB715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BX715" i="1" s="1"/>
  <c r="BU714" i="1"/>
  <c r="BT714" i="1"/>
  <c r="BS714" i="1"/>
  <c r="BR714" i="1"/>
  <c r="BD714" i="1"/>
  <c r="BC714" i="1"/>
  <c r="AZ714" i="1"/>
  <c r="AX714" i="1"/>
  <c r="AV714" i="1"/>
  <c r="AT714" i="1"/>
  <c r="AS714" i="1"/>
  <c r="AR714" i="1"/>
  <c r="AQ714" i="1"/>
  <c r="AP714" i="1"/>
  <c r="AO714" i="1"/>
  <c r="AN714" i="1"/>
  <c r="AM714" i="1"/>
  <c r="AL714" i="1"/>
  <c r="AK714" i="1"/>
  <c r="AF714" i="1"/>
  <c r="AE714" i="1"/>
  <c r="AD714" i="1"/>
  <c r="AC714" i="1"/>
  <c r="AB714" i="1"/>
  <c r="AA714" i="1"/>
  <c r="Z714" i="1"/>
  <c r="Y714" i="1"/>
  <c r="X714" i="1"/>
  <c r="W714" i="1"/>
  <c r="V714" i="1"/>
  <c r="U714" i="1"/>
  <c r="T714" i="1"/>
  <c r="S714" i="1"/>
  <c r="R714" i="1"/>
  <c r="Q714" i="1"/>
  <c r="P714" i="1"/>
  <c r="O714" i="1"/>
  <c r="N714" i="1"/>
  <c r="M714" i="1"/>
  <c r="L714" i="1"/>
  <c r="K714" i="1"/>
  <c r="J714" i="1"/>
  <c r="I714" i="1"/>
  <c r="BX714" i="1" s="1"/>
  <c r="BU713" i="1"/>
  <c r="BT713" i="1"/>
  <c r="BS713" i="1"/>
  <c r="BR713" i="1"/>
  <c r="BD713" i="1"/>
  <c r="BC713" i="1"/>
  <c r="AZ713" i="1"/>
  <c r="AX713" i="1"/>
  <c r="AV713" i="1"/>
  <c r="AT713" i="1"/>
  <c r="AS713" i="1"/>
  <c r="AR713" i="1"/>
  <c r="AQ713" i="1"/>
  <c r="AP713" i="1"/>
  <c r="AO713" i="1"/>
  <c r="AN713" i="1"/>
  <c r="AM713" i="1"/>
  <c r="AL713" i="1"/>
  <c r="AK713" i="1"/>
  <c r="AF713" i="1"/>
  <c r="AE713" i="1"/>
  <c r="AD713" i="1"/>
  <c r="AC713" i="1"/>
  <c r="AB713" i="1"/>
  <c r="AA713" i="1"/>
  <c r="Z713" i="1"/>
  <c r="Y713" i="1"/>
  <c r="X713" i="1"/>
  <c r="W713" i="1"/>
  <c r="V713" i="1"/>
  <c r="U713" i="1"/>
  <c r="T713" i="1"/>
  <c r="S713" i="1"/>
  <c r="R713" i="1"/>
  <c r="Q713" i="1"/>
  <c r="P713" i="1"/>
  <c r="O713" i="1"/>
  <c r="N713" i="1"/>
  <c r="M713" i="1"/>
  <c r="L713" i="1"/>
  <c r="K713" i="1"/>
  <c r="J713" i="1"/>
  <c r="I713" i="1"/>
  <c r="BU712" i="1"/>
  <c r="BT712" i="1"/>
  <c r="BS712" i="1"/>
  <c r="BR712" i="1"/>
  <c r="BD712" i="1"/>
  <c r="BC712" i="1"/>
  <c r="AZ712" i="1"/>
  <c r="AX712" i="1"/>
  <c r="AV712" i="1"/>
  <c r="AT712" i="1"/>
  <c r="AS712" i="1"/>
  <c r="AR712" i="1"/>
  <c r="AQ712" i="1"/>
  <c r="AP712" i="1"/>
  <c r="AO712" i="1"/>
  <c r="AN712" i="1"/>
  <c r="AM712" i="1"/>
  <c r="AL712" i="1"/>
  <c r="AK712" i="1"/>
  <c r="AF712" i="1"/>
  <c r="AE712" i="1"/>
  <c r="AD712" i="1"/>
  <c r="AC712" i="1"/>
  <c r="AB712" i="1"/>
  <c r="AA712" i="1"/>
  <c r="Z712" i="1"/>
  <c r="Y712" i="1"/>
  <c r="X712" i="1"/>
  <c r="W712" i="1"/>
  <c r="V712" i="1"/>
  <c r="U712" i="1"/>
  <c r="T712" i="1"/>
  <c r="S712" i="1"/>
  <c r="R712" i="1"/>
  <c r="Q712" i="1"/>
  <c r="P712" i="1"/>
  <c r="O712" i="1"/>
  <c r="N712" i="1"/>
  <c r="M712" i="1"/>
  <c r="L712" i="1"/>
  <c r="K712" i="1"/>
  <c r="J712" i="1"/>
  <c r="I712" i="1"/>
  <c r="BU711" i="1"/>
  <c r="BT711" i="1"/>
  <c r="BS711" i="1"/>
  <c r="BR711" i="1"/>
  <c r="BD711" i="1"/>
  <c r="BC711" i="1"/>
  <c r="AZ711" i="1"/>
  <c r="AX711" i="1"/>
  <c r="AV711" i="1"/>
  <c r="AT711" i="1"/>
  <c r="AS711" i="1"/>
  <c r="AR711" i="1"/>
  <c r="AQ711" i="1"/>
  <c r="AP711" i="1"/>
  <c r="AO711" i="1"/>
  <c r="AN711" i="1"/>
  <c r="AM711" i="1"/>
  <c r="AL711" i="1"/>
  <c r="AK711" i="1"/>
  <c r="AF711" i="1"/>
  <c r="AE711" i="1"/>
  <c r="AD711" i="1"/>
  <c r="AC711" i="1"/>
  <c r="AB711" i="1"/>
  <c r="AA711" i="1"/>
  <c r="Z711" i="1"/>
  <c r="Y711" i="1"/>
  <c r="X711" i="1"/>
  <c r="W711" i="1"/>
  <c r="V711" i="1"/>
  <c r="U711" i="1"/>
  <c r="T711" i="1"/>
  <c r="S711" i="1"/>
  <c r="R711" i="1"/>
  <c r="Q711" i="1"/>
  <c r="P711" i="1"/>
  <c r="O711" i="1"/>
  <c r="N711" i="1"/>
  <c r="M711" i="1"/>
  <c r="L711" i="1"/>
  <c r="K711" i="1"/>
  <c r="J711" i="1"/>
  <c r="I711" i="1"/>
  <c r="BU710" i="1"/>
  <c r="BT710" i="1"/>
  <c r="BS710" i="1"/>
  <c r="BR710" i="1"/>
  <c r="BD710" i="1"/>
  <c r="BC710" i="1"/>
  <c r="AZ710" i="1"/>
  <c r="AX710" i="1"/>
  <c r="AV710" i="1"/>
  <c r="AT710" i="1"/>
  <c r="AS710" i="1"/>
  <c r="AR710" i="1"/>
  <c r="AQ710" i="1"/>
  <c r="AP710" i="1"/>
  <c r="AO710" i="1"/>
  <c r="AN710" i="1"/>
  <c r="AM710" i="1"/>
  <c r="AL710" i="1"/>
  <c r="AK710" i="1"/>
  <c r="AF710" i="1"/>
  <c r="AE710" i="1"/>
  <c r="AD710" i="1"/>
  <c r="AC710" i="1"/>
  <c r="AB710" i="1"/>
  <c r="AA710" i="1"/>
  <c r="Z710" i="1"/>
  <c r="Y710" i="1"/>
  <c r="X710" i="1"/>
  <c r="W710" i="1"/>
  <c r="V710" i="1"/>
  <c r="U710" i="1"/>
  <c r="T710" i="1"/>
  <c r="S710" i="1"/>
  <c r="R710" i="1"/>
  <c r="Q710" i="1"/>
  <c r="P710" i="1"/>
  <c r="O710" i="1"/>
  <c r="N710" i="1"/>
  <c r="M710" i="1"/>
  <c r="L710" i="1"/>
  <c r="K710" i="1"/>
  <c r="J710" i="1"/>
  <c r="I710" i="1"/>
  <c r="BU709" i="1"/>
  <c r="BT709" i="1"/>
  <c r="BS709" i="1"/>
  <c r="BR709" i="1"/>
  <c r="BD709" i="1"/>
  <c r="BC709" i="1"/>
  <c r="AZ709" i="1"/>
  <c r="AX709" i="1"/>
  <c r="AV709" i="1"/>
  <c r="AT709" i="1"/>
  <c r="AS709" i="1"/>
  <c r="AR709" i="1"/>
  <c r="AQ709" i="1"/>
  <c r="AP709" i="1"/>
  <c r="AO709" i="1"/>
  <c r="AN709" i="1"/>
  <c r="AM709" i="1"/>
  <c r="AL709" i="1"/>
  <c r="AK709" i="1"/>
  <c r="AF709" i="1"/>
  <c r="AE709" i="1"/>
  <c r="AD709" i="1"/>
  <c r="AC709" i="1"/>
  <c r="AB709" i="1"/>
  <c r="AA709" i="1"/>
  <c r="Z709" i="1"/>
  <c r="Y709" i="1"/>
  <c r="X709" i="1"/>
  <c r="W709" i="1"/>
  <c r="V709" i="1"/>
  <c r="U709" i="1"/>
  <c r="T709" i="1"/>
  <c r="S709" i="1"/>
  <c r="R709" i="1"/>
  <c r="Q709" i="1"/>
  <c r="P709" i="1"/>
  <c r="O709" i="1"/>
  <c r="N709" i="1"/>
  <c r="M709" i="1"/>
  <c r="L709" i="1"/>
  <c r="K709" i="1"/>
  <c r="J709" i="1"/>
  <c r="I709" i="1"/>
  <c r="BU708" i="1"/>
  <c r="BT708" i="1"/>
  <c r="BS708" i="1"/>
  <c r="BR708" i="1"/>
  <c r="BD708" i="1"/>
  <c r="BC708" i="1"/>
  <c r="AZ708" i="1"/>
  <c r="AX708" i="1"/>
  <c r="AV708" i="1"/>
  <c r="AT708" i="1"/>
  <c r="AS708" i="1"/>
  <c r="AR708" i="1"/>
  <c r="AQ708" i="1"/>
  <c r="AP708" i="1"/>
  <c r="AO708" i="1"/>
  <c r="AN708" i="1"/>
  <c r="AM708" i="1"/>
  <c r="AL708" i="1"/>
  <c r="AK708" i="1"/>
  <c r="AF708" i="1"/>
  <c r="AE708" i="1"/>
  <c r="AD708" i="1"/>
  <c r="AC708" i="1"/>
  <c r="AB708" i="1"/>
  <c r="AA708" i="1"/>
  <c r="Z708" i="1"/>
  <c r="Y708" i="1"/>
  <c r="X708" i="1"/>
  <c r="W708" i="1"/>
  <c r="V708" i="1"/>
  <c r="U708" i="1"/>
  <c r="T708" i="1"/>
  <c r="S708" i="1"/>
  <c r="R708" i="1"/>
  <c r="Q708" i="1"/>
  <c r="P708" i="1"/>
  <c r="O708" i="1"/>
  <c r="N708" i="1"/>
  <c r="M708" i="1"/>
  <c r="L708" i="1"/>
  <c r="K708" i="1"/>
  <c r="J708" i="1"/>
  <c r="I708" i="1"/>
  <c r="BU707" i="1"/>
  <c r="BT707" i="1"/>
  <c r="BS707" i="1"/>
  <c r="BR707" i="1"/>
  <c r="BD707" i="1"/>
  <c r="BC707" i="1"/>
  <c r="AZ707" i="1"/>
  <c r="AX707" i="1"/>
  <c r="AV707" i="1"/>
  <c r="AT707" i="1"/>
  <c r="AS707" i="1"/>
  <c r="AR707" i="1"/>
  <c r="AQ707" i="1"/>
  <c r="AP707" i="1"/>
  <c r="AO707" i="1"/>
  <c r="AN707" i="1"/>
  <c r="AM707" i="1"/>
  <c r="AL707" i="1"/>
  <c r="AK707" i="1"/>
  <c r="AF707" i="1"/>
  <c r="AE707" i="1"/>
  <c r="AD707" i="1"/>
  <c r="AC707" i="1"/>
  <c r="AB707" i="1"/>
  <c r="AA707" i="1"/>
  <c r="Z707" i="1"/>
  <c r="Y707" i="1"/>
  <c r="X707" i="1"/>
  <c r="W707" i="1"/>
  <c r="V707" i="1"/>
  <c r="U707" i="1"/>
  <c r="T707" i="1"/>
  <c r="S707" i="1"/>
  <c r="R707" i="1"/>
  <c r="Q707" i="1"/>
  <c r="P707" i="1"/>
  <c r="O707" i="1"/>
  <c r="N707" i="1"/>
  <c r="M707" i="1"/>
  <c r="L707" i="1"/>
  <c r="K707" i="1"/>
  <c r="J707" i="1"/>
  <c r="I707" i="1"/>
  <c r="BU706" i="1"/>
  <c r="BT706" i="1"/>
  <c r="BS706" i="1"/>
  <c r="BR706" i="1"/>
  <c r="BD706" i="1"/>
  <c r="BC706" i="1"/>
  <c r="AZ706" i="1"/>
  <c r="AX706" i="1"/>
  <c r="AV706" i="1"/>
  <c r="AT706" i="1"/>
  <c r="AS706" i="1"/>
  <c r="AR706" i="1"/>
  <c r="AQ706" i="1"/>
  <c r="AP706" i="1"/>
  <c r="AO706" i="1"/>
  <c r="AN706" i="1"/>
  <c r="AM706" i="1"/>
  <c r="AL706" i="1"/>
  <c r="AK706" i="1"/>
  <c r="AF706" i="1"/>
  <c r="AE706" i="1"/>
  <c r="AD706" i="1"/>
  <c r="AC706" i="1"/>
  <c r="AB706" i="1"/>
  <c r="AA706" i="1"/>
  <c r="Z706" i="1"/>
  <c r="Y706" i="1"/>
  <c r="X706" i="1"/>
  <c r="W706" i="1"/>
  <c r="V706" i="1"/>
  <c r="U706" i="1"/>
  <c r="T706" i="1"/>
  <c r="S706" i="1"/>
  <c r="R706" i="1"/>
  <c r="Q706" i="1"/>
  <c r="P706" i="1"/>
  <c r="O706" i="1"/>
  <c r="N706" i="1"/>
  <c r="M706" i="1"/>
  <c r="L706" i="1"/>
  <c r="K706" i="1"/>
  <c r="J706" i="1"/>
  <c r="I706" i="1"/>
  <c r="BU705" i="1"/>
  <c r="BT705" i="1"/>
  <c r="BS705" i="1"/>
  <c r="BR705" i="1"/>
  <c r="BD705" i="1"/>
  <c r="BC705" i="1"/>
  <c r="AZ705" i="1"/>
  <c r="AX705" i="1"/>
  <c r="AV705" i="1"/>
  <c r="AT705" i="1"/>
  <c r="AS705" i="1"/>
  <c r="AR705" i="1"/>
  <c r="AQ705" i="1"/>
  <c r="AP705" i="1"/>
  <c r="AO705" i="1"/>
  <c r="AN705" i="1"/>
  <c r="AM705" i="1"/>
  <c r="AL705" i="1"/>
  <c r="AK705" i="1"/>
  <c r="AF705" i="1"/>
  <c r="AE705" i="1"/>
  <c r="AD705" i="1"/>
  <c r="AC705" i="1"/>
  <c r="AB705" i="1"/>
  <c r="AA705" i="1"/>
  <c r="Z705" i="1"/>
  <c r="Y705" i="1"/>
  <c r="X705" i="1"/>
  <c r="W705" i="1"/>
  <c r="V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BU704" i="1"/>
  <c r="BN59" i="17" s="1"/>
  <c r="BT704" i="1"/>
  <c r="BM59" i="17" s="1"/>
  <c r="BS704" i="1"/>
  <c r="BL59" i="17" s="1"/>
  <c r="BR704" i="1"/>
  <c r="BK59" i="17" s="1"/>
  <c r="BD704" i="1"/>
  <c r="AW59" i="17" s="1"/>
  <c r="BC704" i="1"/>
  <c r="AV59" i="17" s="1"/>
  <c r="AZ704" i="1"/>
  <c r="AS59" i="17" s="1"/>
  <c r="AX704" i="1"/>
  <c r="AQ59" i="17" s="1"/>
  <c r="AV704" i="1"/>
  <c r="AO59" i="17" s="1"/>
  <c r="AT704" i="1"/>
  <c r="AS704" i="1"/>
  <c r="AR704" i="1"/>
  <c r="AQ704" i="1"/>
  <c r="AJ59" i="17" s="1"/>
  <c r="AP704" i="1"/>
  <c r="AO704" i="1"/>
  <c r="AN704" i="1"/>
  <c r="AM704" i="1"/>
  <c r="AF59" i="17" s="1"/>
  <c r="AL704" i="1"/>
  <c r="AK704" i="1"/>
  <c r="AF704" i="1"/>
  <c r="AE704" i="1"/>
  <c r="X59" i="17" s="1"/>
  <c r="AD704" i="1"/>
  <c r="AC704" i="1"/>
  <c r="AB704" i="1"/>
  <c r="AA704" i="1"/>
  <c r="T59" i="17" s="1"/>
  <c r="Z704" i="1"/>
  <c r="Y704" i="1"/>
  <c r="X704" i="1"/>
  <c r="W704" i="1"/>
  <c r="V704" i="1"/>
  <c r="U704" i="1"/>
  <c r="T704" i="1"/>
  <c r="S704" i="1"/>
  <c r="L59" i="17" s="1"/>
  <c r="R704" i="1"/>
  <c r="Q704" i="1"/>
  <c r="P704" i="1"/>
  <c r="O704" i="1"/>
  <c r="H59" i="17" s="1"/>
  <c r="N704" i="1"/>
  <c r="M704" i="1"/>
  <c r="L704" i="1"/>
  <c r="K704" i="1"/>
  <c r="J704" i="1"/>
  <c r="I704" i="1"/>
  <c r="BW703" i="1"/>
  <c r="BU703" i="1"/>
  <c r="BT703" i="1"/>
  <c r="BS703" i="1"/>
  <c r="BR703" i="1"/>
  <c r="BD703" i="1"/>
  <c r="BC703" i="1"/>
  <c r="AZ703" i="1"/>
  <c r="AX703" i="1"/>
  <c r="AV703" i="1"/>
  <c r="AT703" i="1"/>
  <c r="AS703" i="1"/>
  <c r="AR703" i="1"/>
  <c r="AQ703" i="1"/>
  <c r="AP703" i="1"/>
  <c r="AO703" i="1"/>
  <c r="AN703" i="1"/>
  <c r="AM703" i="1"/>
  <c r="AL703" i="1"/>
  <c r="AK703" i="1"/>
  <c r="AF703" i="1"/>
  <c r="AE703" i="1"/>
  <c r="AD703" i="1"/>
  <c r="AC703" i="1"/>
  <c r="AB703" i="1"/>
  <c r="AA703" i="1"/>
  <c r="Z703" i="1"/>
  <c r="Y703" i="1"/>
  <c r="X703" i="1"/>
  <c r="W703" i="1"/>
  <c r="V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BX703" i="1" s="1"/>
  <c r="BW702" i="1"/>
  <c r="BU702" i="1"/>
  <c r="BT702" i="1"/>
  <c r="BS702" i="1"/>
  <c r="BR702" i="1"/>
  <c r="BD702" i="1"/>
  <c r="BC702" i="1"/>
  <c r="AZ702" i="1"/>
  <c r="AX702" i="1"/>
  <c r="AV702" i="1"/>
  <c r="AT702" i="1"/>
  <c r="AS702" i="1"/>
  <c r="AR702" i="1"/>
  <c r="AQ702" i="1"/>
  <c r="AP702" i="1"/>
  <c r="AO702" i="1"/>
  <c r="AN702" i="1"/>
  <c r="AM702" i="1"/>
  <c r="AL702" i="1"/>
  <c r="AK702" i="1"/>
  <c r="AF702" i="1"/>
  <c r="AE702" i="1"/>
  <c r="AD702" i="1"/>
  <c r="AC702" i="1"/>
  <c r="AB702" i="1"/>
  <c r="AA702" i="1"/>
  <c r="Z702" i="1"/>
  <c r="Y702" i="1"/>
  <c r="X702" i="1"/>
  <c r="W702" i="1"/>
  <c r="V702" i="1"/>
  <c r="U702" i="1"/>
  <c r="T702" i="1"/>
  <c r="S702" i="1"/>
  <c r="R702" i="1"/>
  <c r="Q702" i="1"/>
  <c r="P702" i="1"/>
  <c r="O702" i="1"/>
  <c r="N702" i="1"/>
  <c r="M702" i="1"/>
  <c r="L702" i="1"/>
  <c r="K702" i="1"/>
  <c r="J702" i="1"/>
  <c r="I702" i="1"/>
  <c r="BX702" i="1" s="1"/>
  <c r="BW701" i="1"/>
  <c r="BU701" i="1"/>
  <c r="BT701" i="1"/>
  <c r="BS701" i="1"/>
  <c r="BR701" i="1"/>
  <c r="BD701" i="1"/>
  <c r="BC701" i="1"/>
  <c r="AZ701" i="1"/>
  <c r="AX701" i="1"/>
  <c r="AV701" i="1"/>
  <c r="AT701" i="1"/>
  <c r="AS701" i="1"/>
  <c r="AR701" i="1"/>
  <c r="AQ701" i="1"/>
  <c r="AP701" i="1"/>
  <c r="AO701" i="1"/>
  <c r="AN701" i="1"/>
  <c r="AM701" i="1"/>
  <c r="AL701" i="1"/>
  <c r="AK701" i="1"/>
  <c r="AF701" i="1"/>
  <c r="AE701" i="1"/>
  <c r="AD701" i="1"/>
  <c r="AC701" i="1"/>
  <c r="AB701" i="1"/>
  <c r="AA701" i="1"/>
  <c r="Z701" i="1"/>
  <c r="Y701" i="1"/>
  <c r="X701" i="1"/>
  <c r="W701" i="1"/>
  <c r="V701" i="1"/>
  <c r="U701" i="1"/>
  <c r="T701" i="1"/>
  <c r="S701" i="1"/>
  <c r="R701" i="1"/>
  <c r="Q701" i="1"/>
  <c r="P701" i="1"/>
  <c r="O701" i="1"/>
  <c r="N701" i="1"/>
  <c r="M701" i="1"/>
  <c r="L701" i="1"/>
  <c r="K701" i="1"/>
  <c r="J701" i="1"/>
  <c r="I701" i="1"/>
  <c r="BX701" i="1" s="1"/>
  <c r="BW700" i="1"/>
  <c r="BU700" i="1"/>
  <c r="BT700" i="1"/>
  <c r="BS700" i="1"/>
  <c r="BR700" i="1"/>
  <c r="BD700" i="1"/>
  <c r="BC700" i="1"/>
  <c r="AZ700" i="1"/>
  <c r="AX700" i="1"/>
  <c r="AV700" i="1"/>
  <c r="AT700" i="1"/>
  <c r="AS700" i="1"/>
  <c r="AR700" i="1"/>
  <c r="AQ700" i="1"/>
  <c r="AP700" i="1"/>
  <c r="AO700" i="1"/>
  <c r="AN700" i="1"/>
  <c r="AM700" i="1"/>
  <c r="AL700" i="1"/>
  <c r="AK700" i="1"/>
  <c r="AF700" i="1"/>
  <c r="AE700" i="1"/>
  <c r="AD700" i="1"/>
  <c r="AC700" i="1"/>
  <c r="AB700" i="1"/>
  <c r="AA700" i="1"/>
  <c r="Z700" i="1"/>
  <c r="Y700" i="1"/>
  <c r="X700" i="1"/>
  <c r="W700" i="1"/>
  <c r="V700" i="1"/>
  <c r="U700" i="1"/>
  <c r="T700" i="1"/>
  <c r="S700" i="1"/>
  <c r="R700" i="1"/>
  <c r="Q700" i="1"/>
  <c r="P700" i="1"/>
  <c r="O700" i="1"/>
  <c r="N700" i="1"/>
  <c r="M700" i="1"/>
  <c r="L700" i="1"/>
  <c r="K700" i="1"/>
  <c r="J700" i="1"/>
  <c r="I700" i="1"/>
  <c r="BX700" i="1" s="1"/>
  <c r="BW699" i="1"/>
  <c r="BU699" i="1"/>
  <c r="BT699" i="1"/>
  <c r="BS699" i="1"/>
  <c r="BR699" i="1"/>
  <c r="BD699" i="1"/>
  <c r="BC699" i="1"/>
  <c r="AZ699" i="1"/>
  <c r="AX699" i="1"/>
  <c r="AV699" i="1"/>
  <c r="AT699" i="1"/>
  <c r="AS699" i="1"/>
  <c r="AR699" i="1"/>
  <c r="AQ699" i="1"/>
  <c r="AP699" i="1"/>
  <c r="AO699" i="1"/>
  <c r="AN699" i="1"/>
  <c r="AM699" i="1"/>
  <c r="AL699" i="1"/>
  <c r="AK699" i="1"/>
  <c r="AF699" i="1"/>
  <c r="AE699" i="1"/>
  <c r="AD699" i="1"/>
  <c r="AC699" i="1"/>
  <c r="AB699" i="1"/>
  <c r="AA699" i="1"/>
  <c r="Z699" i="1"/>
  <c r="Y699" i="1"/>
  <c r="X699" i="1"/>
  <c r="W699" i="1"/>
  <c r="V699" i="1"/>
  <c r="U699" i="1"/>
  <c r="T699" i="1"/>
  <c r="S699" i="1"/>
  <c r="R699" i="1"/>
  <c r="Q699" i="1"/>
  <c r="P699" i="1"/>
  <c r="O699" i="1"/>
  <c r="N699" i="1"/>
  <c r="M699" i="1"/>
  <c r="L699" i="1"/>
  <c r="K699" i="1"/>
  <c r="J699" i="1"/>
  <c r="I699" i="1"/>
  <c r="BX699" i="1" s="1"/>
  <c r="BW698" i="1"/>
  <c r="BU698" i="1"/>
  <c r="BT698" i="1"/>
  <c r="BS698" i="1"/>
  <c r="BR698" i="1"/>
  <c r="BD698" i="1"/>
  <c r="BC698" i="1"/>
  <c r="AZ698" i="1"/>
  <c r="AX698" i="1"/>
  <c r="AV698" i="1"/>
  <c r="AT698" i="1"/>
  <c r="AS698" i="1"/>
  <c r="AR698" i="1"/>
  <c r="AQ698" i="1"/>
  <c r="AP698" i="1"/>
  <c r="AO698" i="1"/>
  <c r="AN698" i="1"/>
  <c r="AM698" i="1"/>
  <c r="AL698" i="1"/>
  <c r="AK698" i="1"/>
  <c r="AF698" i="1"/>
  <c r="AE698" i="1"/>
  <c r="AD698" i="1"/>
  <c r="AC698" i="1"/>
  <c r="AB698" i="1"/>
  <c r="AA698" i="1"/>
  <c r="Z698" i="1"/>
  <c r="Y698" i="1"/>
  <c r="X698" i="1"/>
  <c r="W698" i="1"/>
  <c r="V698" i="1"/>
  <c r="U698" i="1"/>
  <c r="T698" i="1"/>
  <c r="S698" i="1"/>
  <c r="R698" i="1"/>
  <c r="Q698" i="1"/>
  <c r="P698" i="1"/>
  <c r="O698" i="1"/>
  <c r="N698" i="1"/>
  <c r="M698" i="1"/>
  <c r="L698" i="1"/>
  <c r="K698" i="1"/>
  <c r="J698" i="1"/>
  <c r="I698" i="1"/>
  <c r="BX698" i="1" s="1"/>
  <c r="BU697" i="1"/>
  <c r="BT697" i="1"/>
  <c r="BS697" i="1"/>
  <c r="BR697" i="1"/>
  <c r="BD697" i="1"/>
  <c r="BC697" i="1"/>
  <c r="AZ697" i="1"/>
  <c r="AX697" i="1"/>
  <c r="AV697" i="1"/>
  <c r="AT697" i="1"/>
  <c r="AS697" i="1"/>
  <c r="AR697" i="1"/>
  <c r="AQ697" i="1"/>
  <c r="AP697" i="1"/>
  <c r="AO697" i="1"/>
  <c r="AN697" i="1"/>
  <c r="AM697" i="1"/>
  <c r="AL697" i="1"/>
  <c r="AK697" i="1"/>
  <c r="AF697" i="1"/>
  <c r="AE697" i="1"/>
  <c r="AD697" i="1"/>
  <c r="AC697" i="1"/>
  <c r="AB697" i="1"/>
  <c r="AA697" i="1"/>
  <c r="Z697" i="1"/>
  <c r="Y697" i="1"/>
  <c r="X697" i="1"/>
  <c r="W697" i="1"/>
  <c r="V697" i="1"/>
  <c r="U697" i="1"/>
  <c r="T697" i="1"/>
  <c r="S697" i="1"/>
  <c r="R697" i="1"/>
  <c r="Q697" i="1"/>
  <c r="P697" i="1"/>
  <c r="O697" i="1"/>
  <c r="N697" i="1"/>
  <c r="M697" i="1"/>
  <c r="L697" i="1"/>
  <c r="K697" i="1"/>
  <c r="J697" i="1"/>
  <c r="I697" i="1"/>
  <c r="BX697" i="1" s="1"/>
  <c r="BU696" i="1"/>
  <c r="BT696" i="1"/>
  <c r="BS696" i="1"/>
  <c r="BR696" i="1"/>
  <c r="BD696" i="1"/>
  <c r="BC696" i="1"/>
  <c r="AZ696" i="1"/>
  <c r="AX696" i="1"/>
  <c r="AV696" i="1"/>
  <c r="AT696" i="1"/>
  <c r="AS696" i="1"/>
  <c r="AR696" i="1"/>
  <c r="AQ696" i="1"/>
  <c r="AP696" i="1"/>
  <c r="AO696" i="1"/>
  <c r="AN696" i="1"/>
  <c r="AM696" i="1"/>
  <c r="AL696" i="1"/>
  <c r="AK696" i="1"/>
  <c r="AF696" i="1"/>
  <c r="AE696" i="1"/>
  <c r="AD696" i="1"/>
  <c r="AC696" i="1"/>
  <c r="AB696" i="1"/>
  <c r="AA696" i="1"/>
  <c r="Z696" i="1"/>
  <c r="Y696" i="1"/>
  <c r="X696" i="1"/>
  <c r="W696" i="1"/>
  <c r="V696" i="1"/>
  <c r="U696" i="1"/>
  <c r="T696" i="1"/>
  <c r="S696" i="1"/>
  <c r="R696" i="1"/>
  <c r="Q696" i="1"/>
  <c r="P696" i="1"/>
  <c r="O696" i="1"/>
  <c r="N696" i="1"/>
  <c r="M696" i="1"/>
  <c r="L696" i="1"/>
  <c r="K696" i="1"/>
  <c r="J696" i="1"/>
  <c r="I696" i="1"/>
  <c r="BU695" i="1"/>
  <c r="BT695" i="1"/>
  <c r="BS695" i="1"/>
  <c r="BR695" i="1"/>
  <c r="BD695" i="1"/>
  <c r="BC695" i="1"/>
  <c r="AZ695" i="1"/>
  <c r="AX695" i="1"/>
  <c r="AV695" i="1"/>
  <c r="AT695" i="1"/>
  <c r="AS695" i="1"/>
  <c r="AR695" i="1"/>
  <c r="AQ695" i="1"/>
  <c r="AP695" i="1"/>
  <c r="AO695" i="1"/>
  <c r="AN695" i="1"/>
  <c r="AM695" i="1"/>
  <c r="AL695" i="1"/>
  <c r="AK695" i="1"/>
  <c r="AF695" i="1"/>
  <c r="AE695" i="1"/>
  <c r="AD695" i="1"/>
  <c r="AC695" i="1"/>
  <c r="AB695" i="1"/>
  <c r="AA695" i="1"/>
  <c r="Z695" i="1"/>
  <c r="Y695" i="1"/>
  <c r="X695" i="1"/>
  <c r="W695" i="1"/>
  <c r="V695" i="1"/>
  <c r="U695" i="1"/>
  <c r="T695" i="1"/>
  <c r="S695" i="1"/>
  <c r="R695" i="1"/>
  <c r="Q695" i="1"/>
  <c r="P695" i="1"/>
  <c r="O695" i="1"/>
  <c r="N695" i="1"/>
  <c r="M695" i="1"/>
  <c r="L695" i="1"/>
  <c r="K695" i="1"/>
  <c r="J695" i="1"/>
  <c r="I695" i="1"/>
  <c r="BU694" i="1"/>
  <c r="BT694" i="1"/>
  <c r="BS694" i="1"/>
  <c r="BR694" i="1"/>
  <c r="BD694" i="1"/>
  <c r="BC694" i="1"/>
  <c r="AZ694" i="1"/>
  <c r="AX694" i="1"/>
  <c r="AV694" i="1"/>
  <c r="AT694" i="1"/>
  <c r="AS694" i="1"/>
  <c r="AR694" i="1"/>
  <c r="AQ694" i="1"/>
  <c r="AP694" i="1"/>
  <c r="AO694" i="1"/>
  <c r="AN694" i="1"/>
  <c r="AM694" i="1"/>
  <c r="AL694" i="1"/>
  <c r="AK694" i="1"/>
  <c r="AF694" i="1"/>
  <c r="AE694" i="1"/>
  <c r="AD694" i="1"/>
  <c r="AC694" i="1"/>
  <c r="AB694" i="1"/>
  <c r="AA694" i="1"/>
  <c r="Z694" i="1"/>
  <c r="Y694" i="1"/>
  <c r="X694" i="1"/>
  <c r="W694" i="1"/>
  <c r="V694" i="1"/>
  <c r="U694" i="1"/>
  <c r="T694" i="1"/>
  <c r="S694" i="1"/>
  <c r="R694" i="1"/>
  <c r="Q694" i="1"/>
  <c r="P694" i="1"/>
  <c r="O694" i="1"/>
  <c r="N694" i="1"/>
  <c r="M694" i="1"/>
  <c r="L694" i="1"/>
  <c r="K694" i="1"/>
  <c r="J694" i="1"/>
  <c r="I694" i="1"/>
  <c r="BU693" i="1"/>
  <c r="BT693" i="1"/>
  <c r="BS693" i="1"/>
  <c r="BR693" i="1"/>
  <c r="BD693" i="1"/>
  <c r="BC693" i="1"/>
  <c r="AZ693" i="1"/>
  <c r="AX693" i="1"/>
  <c r="AV693" i="1"/>
  <c r="AT693" i="1"/>
  <c r="AS693" i="1"/>
  <c r="AR693" i="1"/>
  <c r="AQ693" i="1"/>
  <c r="AP693" i="1"/>
  <c r="AO693" i="1"/>
  <c r="AN693" i="1"/>
  <c r="AM693" i="1"/>
  <c r="AL693" i="1"/>
  <c r="AK693" i="1"/>
  <c r="AF693" i="1"/>
  <c r="AE693" i="1"/>
  <c r="AD693" i="1"/>
  <c r="AC693" i="1"/>
  <c r="AB693" i="1"/>
  <c r="AA693" i="1"/>
  <c r="Z693" i="1"/>
  <c r="Y693" i="1"/>
  <c r="X693" i="1"/>
  <c r="W693" i="1"/>
  <c r="V693" i="1"/>
  <c r="U693" i="1"/>
  <c r="T693" i="1"/>
  <c r="S693" i="1"/>
  <c r="R693" i="1"/>
  <c r="Q693" i="1"/>
  <c r="P693" i="1"/>
  <c r="O693" i="1"/>
  <c r="N693" i="1"/>
  <c r="M693" i="1"/>
  <c r="L693" i="1"/>
  <c r="K693" i="1"/>
  <c r="J693" i="1"/>
  <c r="I693" i="1"/>
  <c r="BU692" i="1"/>
  <c r="BT692" i="1"/>
  <c r="BS692" i="1"/>
  <c r="BR692" i="1"/>
  <c r="BD692" i="1"/>
  <c r="BC692" i="1"/>
  <c r="AZ692" i="1"/>
  <c r="AX692" i="1"/>
  <c r="AV692" i="1"/>
  <c r="AT692" i="1"/>
  <c r="AS692" i="1"/>
  <c r="AR692" i="1"/>
  <c r="AQ692" i="1"/>
  <c r="AP692" i="1"/>
  <c r="AO692" i="1"/>
  <c r="AN692" i="1"/>
  <c r="AM692" i="1"/>
  <c r="AL692" i="1"/>
  <c r="AK692" i="1"/>
  <c r="AF692" i="1"/>
  <c r="AE692" i="1"/>
  <c r="AD692" i="1"/>
  <c r="AC692" i="1"/>
  <c r="AB692" i="1"/>
  <c r="AA692" i="1"/>
  <c r="Z692" i="1"/>
  <c r="Y692" i="1"/>
  <c r="X692" i="1"/>
  <c r="W692" i="1"/>
  <c r="V692" i="1"/>
  <c r="U692" i="1"/>
  <c r="T692" i="1"/>
  <c r="S692" i="1"/>
  <c r="R692" i="1"/>
  <c r="Q692" i="1"/>
  <c r="P692" i="1"/>
  <c r="O692" i="1"/>
  <c r="N692" i="1"/>
  <c r="M692" i="1"/>
  <c r="L692" i="1"/>
  <c r="K692" i="1"/>
  <c r="J692" i="1"/>
  <c r="I692" i="1"/>
  <c r="BU691" i="1"/>
  <c r="BT691" i="1"/>
  <c r="BS691" i="1"/>
  <c r="BR691" i="1"/>
  <c r="BD691" i="1"/>
  <c r="BC691" i="1"/>
  <c r="AZ691" i="1"/>
  <c r="AX691" i="1"/>
  <c r="AV691" i="1"/>
  <c r="AT691" i="1"/>
  <c r="AS691" i="1"/>
  <c r="AR691" i="1"/>
  <c r="AQ691" i="1"/>
  <c r="AP691" i="1"/>
  <c r="AO691" i="1"/>
  <c r="AN691" i="1"/>
  <c r="AM691" i="1"/>
  <c r="AL691" i="1"/>
  <c r="AK691" i="1"/>
  <c r="AF691" i="1"/>
  <c r="AE691" i="1"/>
  <c r="AD691" i="1"/>
  <c r="AC691" i="1"/>
  <c r="AB691" i="1"/>
  <c r="AA691" i="1"/>
  <c r="Z691" i="1"/>
  <c r="Y691" i="1"/>
  <c r="X691" i="1"/>
  <c r="W691" i="1"/>
  <c r="V691" i="1"/>
  <c r="U691" i="1"/>
  <c r="T691" i="1"/>
  <c r="S691" i="1"/>
  <c r="R691" i="1"/>
  <c r="Q691" i="1"/>
  <c r="P691" i="1"/>
  <c r="O691" i="1"/>
  <c r="N691" i="1"/>
  <c r="M691" i="1"/>
  <c r="L691" i="1"/>
  <c r="K691" i="1"/>
  <c r="J691" i="1"/>
  <c r="I691" i="1"/>
  <c r="BU690" i="1"/>
  <c r="BT690" i="1"/>
  <c r="BS690" i="1"/>
  <c r="BR690" i="1"/>
  <c r="BD690" i="1"/>
  <c r="BC690" i="1"/>
  <c r="AZ690" i="1"/>
  <c r="AX690" i="1"/>
  <c r="AV690" i="1"/>
  <c r="AT690" i="1"/>
  <c r="AS690" i="1"/>
  <c r="AR690" i="1"/>
  <c r="AQ690" i="1"/>
  <c r="AP690" i="1"/>
  <c r="AO690" i="1"/>
  <c r="AN690" i="1"/>
  <c r="AM690" i="1"/>
  <c r="AL690" i="1"/>
  <c r="AK690" i="1"/>
  <c r="AF690" i="1"/>
  <c r="AE690" i="1"/>
  <c r="AD690" i="1"/>
  <c r="AC690" i="1"/>
  <c r="AB690" i="1"/>
  <c r="AA690" i="1"/>
  <c r="Z690" i="1"/>
  <c r="Y690" i="1"/>
  <c r="X690" i="1"/>
  <c r="W690" i="1"/>
  <c r="V690" i="1"/>
  <c r="U690" i="1"/>
  <c r="T690" i="1"/>
  <c r="BF690" i="1" s="1"/>
  <c r="S690" i="1"/>
  <c r="R690" i="1"/>
  <c r="Q690" i="1"/>
  <c r="P690" i="1"/>
  <c r="O690" i="1"/>
  <c r="N690" i="1"/>
  <c r="M690" i="1"/>
  <c r="L690" i="1"/>
  <c r="K690" i="1"/>
  <c r="J690" i="1"/>
  <c r="I690" i="1"/>
  <c r="BU689" i="1"/>
  <c r="BT689" i="1"/>
  <c r="BS689" i="1"/>
  <c r="BR689" i="1"/>
  <c r="BD689" i="1"/>
  <c r="BC689" i="1"/>
  <c r="AZ689" i="1"/>
  <c r="AX689" i="1"/>
  <c r="AV689" i="1"/>
  <c r="AT689" i="1"/>
  <c r="AS689" i="1"/>
  <c r="AR689" i="1"/>
  <c r="AQ689" i="1"/>
  <c r="AP689" i="1"/>
  <c r="AO689" i="1"/>
  <c r="AN689" i="1"/>
  <c r="AM689" i="1"/>
  <c r="AL689" i="1"/>
  <c r="AK689" i="1"/>
  <c r="AF689" i="1"/>
  <c r="AE689" i="1"/>
  <c r="AD689" i="1"/>
  <c r="AC689" i="1"/>
  <c r="AB689" i="1"/>
  <c r="AA689" i="1"/>
  <c r="Z689" i="1"/>
  <c r="Y689" i="1"/>
  <c r="X689" i="1"/>
  <c r="W689" i="1"/>
  <c r="V689" i="1"/>
  <c r="U689" i="1"/>
  <c r="T689" i="1"/>
  <c r="S689" i="1"/>
  <c r="R689" i="1"/>
  <c r="Q689" i="1"/>
  <c r="P689" i="1"/>
  <c r="O689" i="1"/>
  <c r="N689" i="1"/>
  <c r="M689" i="1"/>
  <c r="L689" i="1"/>
  <c r="K689" i="1"/>
  <c r="J689" i="1"/>
  <c r="I689" i="1"/>
  <c r="BU688" i="1"/>
  <c r="BN58" i="17" s="1"/>
  <c r="BT688" i="1"/>
  <c r="BM58" i="17" s="1"/>
  <c r="BS688" i="1"/>
  <c r="BL58" i="17" s="1"/>
  <c r="BR688" i="1"/>
  <c r="BK58" i="17" s="1"/>
  <c r="BD688" i="1"/>
  <c r="AW58" i="17" s="1"/>
  <c r="BC688" i="1"/>
  <c r="AV58" i="17" s="1"/>
  <c r="AZ688" i="1"/>
  <c r="AS58" i="17" s="1"/>
  <c r="AX688" i="1"/>
  <c r="AQ58" i="17" s="1"/>
  <c r="AV688" i="1"/>
  <c r="AO58" i="17" s="1"/>
  <c r="AT688" i="1"/>
  <c r="AM58" i="17" s="1"/>
  <c r="AS688" i="1"/>
  <c r="AL58" i="17" s="1"/>
  <c r="AR688" i="1"/>
  <c r="AQ688" i="1"/>
  <c r="AP688" i="1"/>
  <c r="AI58" i="17" s="1"/>
  <c r="AO688" i="1"/>
  <c r="AH58" i="17" s="1"/>
  <c r="AN688" i="1"/>
  <c r="AM688" i="1"/>
  <c r="AL688" i="1"/>
  <c r="AE58" i="17" s="1"/>
  <c r="AK688" i="1"/>
  <c r="AF688" i="1"/>
  <c r="AE688" i="1"/>
  <c r="AD688" i="1"/>
  <c r="W58" i="17" s="1"/>
  <c r="AC688" i="1"/>
  <c r="V58" i="17" s="1"/>
  <c r="AB688" i="1"/>
  <c r="AA688" i="1"/>
  <c r="Z688" i="1"/>
  <c r="Y688" i="1"/>
  <c r="X688" i="1"/>
  <c r="W688" i="1"/>
  <c r="V688" i="1"/>
  <c r="O58" i="17" s="1"/>
  <c r="U688" i="1"/>
  <c r="T688" i="1"/>
  <c r="S688" i="1"/>
  <c r="R688" i="1"/>
  <c r="K58" i="17" s="1"/>
  <c r="Q688" i="1"/>
  <c r="J58" i="17" s="1"/>
  <c r="P688" i="1"/>
  <c r="O688" i="1"/>
  <c r="N688" i="1"/>
  <c r="M688" i="1"/>
  <c r="L688" i="1"/>
  <c r="K688" i="1"/>
  <c r="J688" i="1"/>
  <c r="C58" i="17" s="1"/>
  <c r="I688" i="1"/>
  <c r="BU687" i="1"/>
  <c r="BT687" i="1"/>
  <c r="BS687" i="1"/>
  <c r="BR687" i="1"/>
  <c r="BD687" i="1"/>
  <c r="BC687" i="1"/>
  <c r="AZ687" i="1"/>
  <c r="AX687" i="1"/>
  <c r="AV687" i="1"/>
  <c r="AT687" i="1"/>
  <c r="AS687" i="1"/>
  <c r="AR687" i="1"/>
  <c r="AQ687" i="1"/>
  <c r="AP687" i="1"/>
  <c r="AO687" i="1"/>
  <c r="AN687" i="1"/>
  <c r="AM687" i="1"/>
  <c r="AL687" i="1"/>
  <c r="AK687" i="1"/>
  <c r="AF687" i="1"/>
  <c r="AE687" i="1"/>
  <c r="AD687" i="1"/>
  <c r="AC687" i="1"/>
  <c r="AB687" i="1"/>
  <c r="AA687" i="1"/>
  <c r="Z687" i="1"/>
  <c r="Y687" i="1"/>
  <c r="X687" i="1"/>
  <c r="W687" i="1"/>
  <c r="V687" i="1"/>
  <c r="U687" i="1"/>
  <c r="T687" i="1"/>
  <c r="S687" i="1"/>
  <c r="R687" i="1"/>
  <c r="Q687" i="1"/>
  <c r="P687" i="1"/>
  <c r="O687" i="1"/>
  <c r="N687" i="1"/>
  <c r="M687" i="1"/>
  <c r="L687" i="1"/>
  <c r="K687" i="1"/>
  <c r="J687" i="1"/>
  <c r="I687" i="1"/>
  <c r="BU686" i="1"/>
  <c r="BT686" i="1"/>
  <c r="BS686" i="1"/>
  <c r="BR686" i="1"/>
  <c r="BD686" i="1"/>
  <c r="BC686" i="1"/>
  <c r="AZ686" i="1"/>
  <c r="AX686" i="1"/>
  <c r="AV686" i="1"/>
  <c r="AT686" i="1"/>
  <c r="AS686" i="1"/>
  <c r="AR686" i="1"/>
  <c r="AQ686" i="1"/>
  <c r="AP686" i="1"/>
  <c r="AO686" i="1"/>
  <c r="AN686" i="1"/>
  <c r="AM686" i="1"/>
  <c r="AL686" i="1"/>
  <c r="AK686" i="1"/>
  <c r="AF686" i="1"/>
  <c r="AE686" i="1"/>
  <c r="AD686" i="1"/>
  <c r="AC686" i="1"/>
  <c r="AB686" i="1"/>
  <c r="AA686" i="1"/>
  <c r="Z686" i="1"/>
  <c r="Y686" i="1"/>
  <c r="X686" i="1"/>
  <c r="W686" i="1"/>
  <c r="V686" i="1"/>
  <c r="U686" i="1"/>
  <c r="T686" i="1"/>
  <c r="S686" i="1"/>
  <c r="R686" i="1"/>
  <c r="Q686" i="1"/>
  <c r="P686" i="1"/>
  <c r="O686" i="1"/>
  <c r="N686" i="1"/>
  <c r="M686" i="1"/>
  <c r="L686" i="1"/>
  <c r="K686" i="1"/>
  <c r="J686" i="1"/>
  <c r="I686" i="1"/>
  <c r="BU685" i="1"/>
  <c r="BT685" i="1"/>
  <c r="BS685" i="1"/>
  <c r="BR685" i="1"/>
  <c r="BD685" i="1"/>
  <c r="BC685" i="1"/>
  <c r="AZ685" i="1"/>
  <c r="AX685" i="1"/>
  <c r="AV685" i="1"/>
  <c r="AT685" i="1"/>
  <c r="AS685" i="1"/>
  <c r="AR685" i="1"/>
  <c r="AQ685" i="1"/>
  <c r="AP685" i="1"/>
  <c r="AO685" i="1"/>
  <c r="AN685" i="1"/>
  <c r="AM685" i="1"/>
  <c r="AL685" i="1"/>
  <c r="AK685" i="1"/>
  <c r="AF685" i="1"/>
  <c r="AE685" i="1"/>
  <c r="AD685" i="1"/>
  <c r="AC685" i="1"/>
  <c r="AB685" i="1"/>
  <c r="AA685" i="1"/>
  <c r="Z685" i="1"/>
  <c r="Y685" i="1"/>
  <c r="X685" i="1"/>
  <c r="W685" i="1"/>
  <c r="V685" i="1"/>
  <c r="U685" i="1"/>
  <c r="T685" i="1"/>
  <c r="S685" i="1"/>
  <c r="R685" i="1"/>
  <c r="Q685" i="1"/>
  <c r="P685" i="1"/>
  <c r="O685" i="1"/>
  <c r="N685" i="1"/>
  <c r="M685" i="1"/>
  <c r="L685" i="1"/>
  <c r="K685" i="1"/>
  <c r="J685" i="1"/>
  <c r="I685" i="1"/>
  <c r="BU684" i="1"/>
  <c r="BT684" i="1"/>
  <c r="BS684" i="1"/>
  <c r="BR684" i="1"/>
  <c r="BD684" i="1"/>
  <c r="BC684" i="1"/>
  <c r="AZ684" i="1"/>
  <c r="AX684" i="1"/>
  <c r="AV684" i="1"/>
  <c r="AT684" i="1"/>
  <c r="AS684" i="1"/>
  <c r="AR684" i="1"/>
  <c r="AQ684" i="1"/>
  <c r="AP684" i="1"/>
  <c r="AO684" i="1"/>
  <c r="AN684" i="1"/>
  <c r="AM684" i="1"/>
  <c r="AL684" i="1"/>
  <c r="AK684" i="1"/>
  <c r="AF684" i="1"/>
  <c r="AE684" i="1"/>
  <c r="AD684" i="1"/>
  <c r="AC684" i="1"/>
  <c r="AB684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BU683" i="1"/>
  <c r="BT683" i="1"/>
  <c r="BS683" i="1"/>
  <c r="BR683" i="1"/>
  <c r="BD683" i="1"/>
  <c r="BC683" i="1"/>
  <c r="AZ683" i="1"/>
  <c r="AX683" i="1"/>
  <c r="AV683" i="1"/>
  <c r="AT683" i="1"/>
  <c r="AS683" i="1"/>
  <c r="AR683" i="1"/>
  <c r="AQ683" i="1"/>
  <c r="AP683" i="1"/>
  <c r="AO683" i="1"/>
  <c r="AN683" i="1"/>
  <c r="AM683" i="1"/>
  <c r="AL683" i="1"/>
  <c r="AK683" i="1"/>
  <c r="AF683" i="1"/>
  <c r="AE683" i="1"/>
  <c r="AD683" i="1"/>
  <c r="AC683" i="1"/>
  <c r="AB683" i="1"/>
  <c r="AA683" i="1"/>
  <c r="Z683" i="1"/>
  <c r="Y683" i="1"/>
  <c r="X683" i="1"/>
  <c r="W683" i="1"/>
  <c r="V683" i="1"/>
  <c r="U683" i="1"/>
  <c r="T683" i="1"/>
  <c r="S683" i="1"/>
  <c r="R683" i="1"/>
  <c r="Q683" i="1"/>
  <c r="P683" i="1"/>
  <c r="O683" i="1"/>
  <c r="N683" i="1"/>
  <c r="M683" i="1"/>
  <c r="L683" i="1"/>
  <c r="K683" i="1"/>
  <c r="J683" i="1"/>
  <c r="I683" i="1"/>
  <c r="BU682" i="1"/>
  <c r="BT682" i="1"/>
  <c r="BS682" i="1"/>
  <c r="BR682" i="1"/>
  <c r="BD682" i="1"/>
  <c r="BC682" i="1"/>
  <c r="AZ682" i="1"/>
  <c r="AX682" i="1"/>
  <c r="AV682" i="1"/>
  <c r="AT682" i="1"/>
  <c r="AS682" i="1"/>
  <c r="AR682" i="1"/>
  <c r="AQ682" i="1"/>
  <c r="AP682" i="1"/>
  <c r="AO682" i="1"/>
  <c r="AN682" i="1"/>
  <c r="AM682" i="1"/>
  <c r="AL682" i="1"/>
  <c r="AK682" i="1"/>
  <c r="AF682" i="1"/>
  <c r="AE682" i="1"/>
  <c r="AD682" i="1"/>
  <c r="AC682" i="1"/>
  <c r="AB682" i="1"/>
  <c r="AA682" i="1"/>
  <c r="Z682" i="1"/>
  <c r="Y682" i="1"/>
  <c r="X682" i="1"/>
  <c r="W682" i="1"/>
  <c r="V682" i="1"/>
  <c r="U682" i="1"/>
  <c r="T682" i="1"/>
  <c r="S682" i="1"/>
  <c r="R682" i="1"/>
  <c r="Q682" i="1"/>
  <c r="P682" i="1"/>
  <c r="O682" i="1"/>
  <c r="N682" i="1"/>
  <c r="M682" i="1"/>
  <c r="L682" i="1"/>
  <c r="K682" i="1"/>
  <c r="J682" i="1"/>
  <c r="I682" i="1"/>
  <c r="BU681" i="1"/>
  <c r="BT681" i="1"/>
  <c r="BS681" i="1"/>
  <c r="BR681" i="1"/>
  <c r="BD681" i="1"/>
  <c r="BC681" i="1"/>
  <c r="AZ681" i="1"/>
  <c r="AX681" i="1"/>
  <c r="AV681" i="1"/>
  <c r="AT681" i="1"/>
  <c r="AS681" i="1"/>
  <c r="AR681" i="1"/>
  <c r="AQ681" i="1"/>
  <c r="AP681" i="1"/>
  <c r="AO681" i="1"/>
  <c r="AN681" i="1"/>
  <c r="AM681" i="1"/>
  <c r="AL681" i="1"/>
  <c r="AK681" i="1"/>
  <c r="AF681" i="1"/>
  <c r="AE681" i="1"/>
  <c r="AD681" i="1"/>
  <c r="AC681" i="1"/>
  <c r="AB681" i="1"/>
  <c r="AA681" i="1"/>
  <c r="Z681" i="1"/>
  <c r="Y681" i="1"/>
  <c r="X681" i="1"/>
  <c r="W681" i="1"/>
  <c r="V681" i="1"/>
  <c r="U681" i="1"/>
  <c r="T681" i="1"/>
  <c r="S681" i="1"/>
  <c r="R681" i="1"/>
  <c r="Q681" i="1"/>
  <c r="P681" i="1"/>
  <c r="O681" i="1"/>
  <c r="N681" i="1"/>
  <c r="M681" i="1"/>
  <c r="L681" i="1"/>
  <c r="K681" i="1"/>
  <c r="J681" i="1"/>
  <c r="I681" i="1"/>
  <c r="BU680" i="1"/>
  <c r="BT680" i="1"/>
  <c r="BS680" i="1"/>
  <c r="BR680" i="1"/>
  <c r="BD680" i="1"/>
  <c r="BC680" i="1"/>
  <c r="AZ680" i="1"/>
  <c r="AX680" i="1"/>
  <c r="AV680" i="1"/>
  <c r="AT680" i="1"/>
  <c r="AS680" i="1"/>
  <c r="AR680" i="1"/>
  <c r="AQ680" i="1"/>
  <c r="AP680" i="1"/>
  <c r="AO680" i="1"/>
  <c r="AN680" i="1"/>
  <c r="AM680" i="1"/>
  <c r="AL680" i="1"/>
  <c r="AK680" i="1"/>
  <c r="AF680" i="1"/>
  <c r="AE680" i="1"/>
  <c r="AD680" i="1"/>
  <c r="AC680" i="1"/>
  <c r="AB680" i="1"/>
  <c r="AA680" i="1"/>
  <c r="Z680" i="1"/>
  <c r="Y680" i="1"/>
  <c r="X680" i="1"/>
  <c r="W680" i="1"/>
  <c r="V680" i="1"/>
  <c r="U680" i="1"/>
  <c r="T680" i="1"/>
  <c r="S680" i="1"/>
  <c r="R680" i="1"/>
  <c r="Q680" i="1"/>
  <c r="P680" i="1"/>
  <c r="O680" i="1"/>
  <c r="N680" i="1"/>
  <c r="M680" i="1"/>
  <c r="L680" i="1"/>
  <c r="K680" i="1"/>
  <c r="J680" i="1"/>
  <c r="I680" i="1"/>
  <c r="BU679" i="1"/>
  <c r="BT679" i="1"/>
  <c r="BS679" i="1"/>
  <c r="BR679" i="1"/>
  <c r="BD679" i="1"/>
  <c r="BC679" i="1"/>
  <c r="AZ679" i="1"/>
  <c r="AX679" i="1"/>
  <c r="AV679" i="1"/>
  <c r="AT679" i="1"/>
  <c r="AS679" i="1"/>
  <c r="AR679" i="1"/>
  <c r="AQ679" i="1"/>
  <c r="AP679" i="1"/>
  <c r="AO679" i="1"/>
  <c r="AN679" i="1"/>
  <c r="AM679" i="1"/>
  <c r="AL679" i="1"/>
  <c r="AK679" i="1"/>
  <c r="AF679" i="1"/>
  <c r="AE679" i="1"/>
  <c r="AD679" i="1"/>
  <c r="AC679" i="1"/>
  <c r="AB679" i="1"/>
  <c r="AA679" i="1"/>
  <c r="Z679" i="1"/>
  <c r="Y679" i="1"/>
  <c r="X679" i="1"/>
  <c r="W679" i="1"/>
  <c r="V679" i="1"/>
  <c r="U679" i="1"/>
  <c r="T679" i="1"/>
  <c r="S679" i="1"/>
  <c r="R679" i="1"/>
  <c r="Q679" i="1"/>
  <c r="P679" i="1"/>
  <c r="O679" i="1"/>
  <c r="N679" i="1"/>
  <c r="M679" i="1"/>
  <c r="L679" i="1"/>
  <c r="K679" i="1"/>
  <c r="J679" i="1"/>
  <c r="I679" i="1"/>
  <c r="BU678" i="1"/>
  <c r="BT678" i="1"/>
  <c r="BS678" i="1"/>
  <c r="BR678" i="1"/>
  <c r="BD678" i="1"/>
  <c r="BC678" i="1"/>
  <c r="AZ678" i="1"/>
  <c r="AX678" i="1"/>
  <c r="AV678" i="1"/>
  <c r="AT678" i="1"/>
  <c r="AS678" i="1"/>
  <c r="AR678" i="1"/>
  <c r="AQ678" i="1"/>
  <c r="AP678" i="1"/>
  <c r="AO678" i="1"/>
  <c r="AN678" i="1"/>
  <c r="AM678" i="1"/>
  <c r="AL678" i="1"/>
  <c r="AK678" i="1"/>
  <c r="AF678" i="1"/>
  <c r="AE678" i="1"/>
  <c r="AD678" i="1"/>
  <c r="AC678" i="1"/>
  <c r="AB678" i="1"/>
  <c r="AA678" i="1"/>
  <c r="Z678" i="1"/>
  <c r="Y678" i="1"/>
  <c r="X678" i="1"/>
  <c r="W678" i="1"/>
  <c r="V678" i="1"/>
  <c r="U678" i="1"/>
  <c r="T678" i="1"/>
  <c r="S678" i="1"/>
  <c r="R678" i="1"/>
  <c r="Q678" i="1"/>
  <c r="P678" i="1"/>
  <c r="O678" i="1"/>
  <c r="N678" i="1"/>
  <c r="M678" i="1"/>
  <c r="L678" i="1"/>
  <c r="K678" i="1"/>
  <c r="J678" i="1"/>
  <c r="I678" i="1"/>
  <c r="BU677" i="1"/>
  <c r="BT677" i="1"/>
  <c r="BS677" i="1"/>
  <c r="BR677" i="1"/>
  <c r="BD677" i="1"/>
  <c r="BC677" i="1"/>
  <c r="AZ677" i="1"/>
  <c r="AX677" i="1"/>
  <c r="AV677" i="1"/>
  <c r="AT677" i="1"/>
  <c r="AS677" i="1"/>
  <c r="AR677" i="1"/>
  <c r="AQ677" i="1"/>
  <c r="AP677" i="1"/>
  <c r="AO677" i="1"/>
  <c r="AN677" i="1"/>
  <c r="AM677" i="1"/>
  <c r="AL677" i="1"/>
  <c r="AK677" i="1"/>
  <c r="AF677" i="1"/>
  <c r="AE677" i="1"/>
  <c r="AD677" i="1"/>
  <c r="AC677" i="1"/>
  <c r="AB677" i="1"/>
  <c r="AA677" i="1"/>
  <c r="Z677" i="1"/>
  <c r="Y677" i="1"/>
  <c r="X677" i="1"/>
  <c r="W677" i="1"/>
  <c r="V677" i="1"/>
  <c r="U677" i="1"/>
  <c r="T677" i="1"/>
  <c r="S677" i="1"/>
  <c r="R677" i="1"/>
  <c r="Q677" i="1"/>
  <c r="P677" i="1"/>
  <c r="O677" i="1"/>
  <c r="N677" i="1"/>
  <c r="M677" i="1"/>
  <c r="L677" i="1"/>
  <c r="K677" i="1"/>
  <c r="J677" i="1"/>
  <c r="I677" i="1"/>
  <c r="BU676" i="1"/>
  <c r="BT676" i="1"/>
  <c r="BS676" i="1"/>
  <c r="BR676" i="1"/>
  <c r="BD676" i="1"/>
  <c r="BC676" i="1"/>
  <c r="AZ676" i="1"/>
  <c r="AX676" i="1"/>
  <c r="AV676" i="1"/>
  <c r="AT676" i="1"/>
  <c r="AS676" i="1"/>
  <c r="AR676" i="1"/>
  <c r="AQ676" i="1"/>
  <c r="AP676" i="1"/>
  <c r="AO676" i="1"/>
  <c r="AN676" i="1"/>
  <c r="AM676" i="1"/>
  <c r="AL676" i="1"/>
  <c r="AK676" i="1"/>
  <c r="AF676" i="1"/>
  <c r="AE676" i="1"/>
  <c r="AD676" i="1"/>
  <c r="AC676" i="1"/>
  <c r="AB676" i="1"/>
  <c r="AA676" i="1"/>
  <c r="Z676" i="1"/>
  <c r="Y676" i="1"/>
  <c r="X676" i="1"/>
  <c r="W676" i="1"/>
  <c r="V676" i="1"/>
  <c r="U676" i="1"/>
  <c r="T676" i="1"/>
  <c r="S676" i="1"/>
  <c r="R676" i="1"/>
  <c r="Q676" i="1"/>
  <c r="P676" i="1"/>
  <c r="O676" i="1"/>
  <c r="N676" i="1"/>
  <c r="M676" i="1"/>
  <c r="L676" i="1"/>
  <c r="K676" i="1"/>
  <c r="J676" i="1"/>
  <c r="I676" i="1"/>
  <c r="BU675" i="1"/>
  <c r="BT675" i="1"/>
  <c r="BS675" i="1"/>
  <c r="BR675" i="1"/>
  <c r="BD675" i="1"/>
  <c r="BC675" i="1"/>
  <c r="AZ675" i="1"/>
  <c r="AX675" i="1"/>
  <c r="AV675" i="1"/>
  <c r="AT675" i="1"/>
  <c r="AS675" i="1"/>
  <c r="AR675" i="1"/>
  <c r="AQ675" i="1"/>
  <c r="AP675" i="1"/>
  <c r="AO675" i="1"/>
  <c r="AN675" i="1"/>
  <c r="AM675" i="1"/>
  <c r="AL675" i="1"/>
  <c r="AK675" i="1"/>
  <c r="AF675" i="1"/>
  <c r="AE675" i="1"/>
  <c r="AD675" i="1"/>
  <c r="AC675" i="1"/>
  <c r="AB675" i="1"/>
  <c r="AA675" i="1"/>
  <c r="Z675" i="1"/>
  <c r="Y675" i="1"/>
  <c r="X675" i="1"/>
  <c r="W675" i="1"/>
  <c r="V675" i="1"/>
  <c r="U675" i="1"/>
  <c r="T675" i="1"/>
  <c r="S675" i="1"/>
  <c r="R675" i="1"/>
  <c r="Q675" i="1"/>
  <c r="P675" i="1"/>
  <c r="O675" i="1"/>
  <c r="N675" i="1"/>
  <c r="M675" i="1"/>
  <c r="L675" i="1"/>
  <c r="K675" i="1"/>
  <c r="J675" i="1"/>
  <c r="I675" i="1"/>
  <c r="BU674" i="1"/>
  <c r="BT674" i="1"/>
  <c r="BS674" i="1"/>
  <c r="BR674" i="1"/>
  <c r="BD674" i="1"/>
  <c r="BC674" i="1"/>
  <c r="AZ674" i="1"/>
  <c r="AX674" i="1"/>
  <c r="AV674" i="1"/>
  <c r="AT674" i="1"/>
  <c r="AS674" i="1"/>
  <c r="AR674" i="1"/>
  <c r="AQ674" i="1"/>
  <c r="AP674" i="1"/>
  <c r="AO674" i="1"/>
  <c r="AN674" i="1"/>
  <c r="AM674" i="1"/>
  <c r="AL674" i="1"/>
  <c r="AK674" i="1"/>
  <c r="AF674" i="1"/>
  <c r="AE674" i="1"/>
  <c r="AD674" i="1"/>
  <c r="AC674" i="1"/>
  <c r="AB674" i="1"/>
  <c r="AA674" i="1"/>
  <c r="Z674" i="1"/>
  <c r="Y674" i="1"/>
  <c r="X674" i="1"/>
  <c r="W674" i="1"/>
  <c r="V674" i="1"/>
  <c r="U674" i="1"/>
  <c r="T674" i="1"/>
  <c r="S674" i="1"/>
  <c r="R674" i="1"/>
  <c r="Q674" i="1"/>
  <c r="P674" i="1"/>
  <c r="O674" i="1"/>
  <c r="N674" i="1"/>
  <c r="M674" i="1"/>
  <c r="L674" i="1"/>
  <c r="K674" i="1"/>
  <c r="J674" i="1"/>
  <c r="I674" i="1"/>
  <c r="BU673" i="1"/>
  <c r="BT673" i="1"/>
  <c r="BS673" i="1"/>
  <c r="BR673" i="1"/>
  <c r="BD673" i="1"/>
  <c r="BC673" i="1"/>
  <c r="AZ673" i="1"/>
  <c r="AX673" i="1"/>
  <c r="AV673" i="1"/>
  <c r="AT673" i="1"/>
  <c r="AS673" i="1"/>
  <c r="AR673" i="1"/>
  <c r="AQ673" i="1"/>
  <c r="AP673" i="1"/>
  <c r="AO673" i="1"/>
  <c r="AN673" i="1"/>
  <c r="AM673" i="1"/>
  <c r="AL673" i="1"/>
  <c r="AK673" i="1"/>
  <c r="AF673" i="1"/>
  <c r="AE673" i="1"/>
  <c r="AD673" i="1"/>
  <c r="AC673" i="1"/>
  <c r="AB673" i="1"/>
  <c r="AA673" i="1"/>
  <c r="Z673" i="1"/>
  <c r="Y673" i="1"/>
  <c r="X673" i="1"/>
  <c r="W673" i="1"/>
  <c r="V673" i="1"/>
  <c r="U673" i="1"/>
  <c r="T673" i="1"/>
  <c r="S673" i="1"/>
  <c r="R673" i="1"/>
  <c r="Q673" i="1"/>
  <c r="P673" i="1"/>
  <c r="O673" i="1"/>
  <c r="N673" i="1"/>
  <c r="M673" i="1"/>
  <c r="L673" i="1"/>
  <c r="K673" i="1"/>
  <c r="J673" i="1"/>
  <c r="I673" i="1"/>
  <c r="BU672" i="1"/>
  <c r="BT672" i="1"/>
  <c r="BS672" i="1"/>
  <c r="BR672" i="1"/>
  <c r="BD672" i="1"/>
  <c r="BC672" i="1"/>
  <c r="AZ672" i="1"/>
  <c r="AX672" i="1"/>
  <c r="AV672" i="1"/>
  <c r="AT672" i="1"/>
  <c r="AS672" i="1"/>
  <c r="AR672" i="1"/>
  <c r="AQ672" i="1"/>
  <c r="AP672" i="1"/>
  <c r="AO672" i="1"/>
  <c r="AN672" i="1"/>
  <c r="AM672" i="1"/>
  <c r="AL672" i="1"/>
  <c r="AK672" i="1"/>
  <c r="AF672" i="1"/>
  <c r="AE672" i="1"/>
  <c r="AD672" i="1"/>
  <c r="AC672" i="1"/>
  <c r="AB672" i="1"/>
  <c r="AA672" i="1"/>
  <c r="Z672" i="1"/>
  <c r="Y672" i="1"/>
  <c r="X672" i="1"/>
  <c r="W672" i="1"/>
  <c r="V672" i="1"/>
  <c r="U672" i="1"/>
  <c r="T672" i="1"/>
  <c r="S672" i="1"/>
  <c r="R672" i="1"/>
  <c r="Q672" i="1"/>
  <c r="P672" i="1"/>
  <c r="O672" i="1"/>
  <c r="N672" i="1"/>
  <c r="M672" i="1"/>
  <c r="L672" i="1"/>
  <c r="K672" i="1"/>
  <c r="J672" i="1"/>
  <c r="I672" i="1"/>
  <c r="BU671" i="1"/>
  <c r="BT671" i="1"/>
  <c r="BS671" i="1"/>
  <c r="BR671" i="1"/>
  <c r="BD671" i="1"/>
  <c r="BC671" i="1"/>
  <c r="AZ671" i="1"/>
  <c r="AX671" i="1"/>
  <c r="AV671" i="1"/>
  <c r="AT671" i="1"/>
  <c r="AS671" i="1"/>
  <c r="AR671" i="1"/>
  <c r="AQ671" i="1"/>
  <c r="AP671" i="1"/>
  <c r="AO671" i="1"/>
  <c r="AN671" i="1"/>
  <c r="AM671" i="1"/>
  <c r="AL671" i="1"/>
  <c r="AK671" i="1"/>
  <c r="AF671" i="1"/>
  <c r="AE671" i="1"/>
  <c r="AD671" i="1"/>
  <c r="AC671" i="1"/>
  <c r="AB671" i="1"/>
  <c r="AA671" i="1"/>
  <c r="Z671" i="1"/>
  <c r="Y671" i="1"/>
  <c r="X671" i="1"/>
  <c r="W671" i="1"/>
  <c r="V671" i="1"/>
  <c r="U671" i="1"/>
  <c r="T671" i="1"/>
  <c r="S671" i="1"/>
  <c r="R671" i="1"/>
  <c r="Q671" i="1"/>
  <c r="P671" i="1"/>
  <c r="O671" i="1"/>
  <c r="N671" i="1"/>
  <c r="M671" i="1"/>
  <c r="L671" i="1"/>
  <c r="K671" i="1"/>
  <c r="J671" i="1"/>
  <c r="I671" i="1"/>
  <c r="BU670" i="1"/>
  <c r="BT670" i="1"/>
  <c r="BS670" i="1"/>
  <c r="BR670" i="1"/>
  <c r="BD670" i="1"/>
  <c r="BC670" i="1"/>
  <c r="AZ670" i="1"/>
  <c r="AX670" i="1"/>
  <c r="AV670" i="1"/>
  <c r="AT670" i="1"/>
  <c r="AS670" i="1"/>
  <c r="AR670" i="1"/>
  <c r="AQ670" i="1"/>
  <c r="AP670" i="1"/>
  <c r="AO670" i="1"/>
  <c r="AN670" i="1"/>
  <c r="AM670" i="1"/>
  <c r="AL670" i="1"/>
  <c r="AK670" i="1"/>
  <c r="AF670" i="1"/>
  <c r="AE670" i="1"/>
  <c r="AD670" i="1"/>
  <c r="AC670" i="1"/>
  <c r="AB670" i="1"/>
  <c r="AA670" i="1"/>
  <c r="Z670" i="1"/>
  <c r="Y670" i="1"/>
  <c r="X670" i="1"/>
  <c r="W670" i="1"/>
  <c r="V670" i="1"/>
  <c r="U670" i="1"/>
  <c r="T670" i="1"/>
  <c r="BF670" i="1" s="1"/>
  <c r="S670" i="1"/>
  <c r="R670" i="1"/>
  <c r="Q670" i="1"/>
  <c r="P670" i="1"/>
  <c r="O670" i="1"/>
  <c r="N670" i="1"/>
  <c r="M670" i="1"/>
  <c r="L670" i="1"/>
  <c r="K670" i="1"/>
  <c r="J670" i="1"/>
  <c r="I670" i="1"/>
  <c r="BU669" i="1"/>
  <c r="BT669" i="1"/>
  <c r="BS669" i="1"/>
  <c r="BR669" i="1"/>
  <c r="BD669" i="1"/>
  <c r="BC669" i="1"/>
  <c r="AZ669" i="1"/>
  <c r="AX669" i="1"/>
  <c r="AV669" i="1"/>
  <c r="AT669" i="1"/>
  <c r="AS669" i="1"/>
  <c r="AR669" i="1"/>
  <c r="AQ669" i="1"/>
  <c r="AP669" i="1"/>
  <c r="AO669" i="1"/>
  <c r="AN669" i="1"/>
  <c r="AM669" i="1"/>
  <c r="AL669" i="1"/>
  <c r="AK669" i="1"/>
  <c r="AF669" i="1"/>
  <c r="AE669" i="1"/>
  <c r="AD669" i="1"/>
  <c r="AC669" i="1"/>
  <c r="AB669" i="1"/>
  <c r="AA669" i="1"/>
  <c r="Z669" i="1"/>
  <c r="Y669" i="1"/>
  <c r="X669" i="1"/>
  <c r="W669" i="1"/>
  <c r="V669" i="1"/>
  <c r="U669" i="1"/>
  <c r="T669" i="1"/>
  <c r="S669" i="1"/>
  <c r="R669" i="1"/>
  <c r="Q669" i="1"/>
  <c r="P669" i="1"/>
  <c r="O669" i="1"/>
  <c r="N669" i="1"/>
  <c r="M669" i="1"/>
  <c r="L669" i="1"/>
  <c r="K669" i="1"/>
  <c r="J669" i="1"/>
  <c r="I669" i="1"/>
  <c r="BU668" i="1"/>
  <c r="BN57" i="17" s="1"/>
  <c r="BT668" i="1"/>
  <c r="BM57" i="17" s="1"/>
  <c r="BS668" i="1"/>
  <c r="BL57" i="17" s="1"/>
  <c r="BR668" i="1"/>
  <c r="BK57" i="17" s="1"/>
  <c r="BD668" i="1"/>
  <c r="AW57" i="17" s="1"/>
  <c r="BC668" i="1"/>
  <c r="AV57" i="17" s="1"/>
  <c r="AZ668" i="1"/>
  <c r="AS57" i="17" s="1"/>
  <c r="AX668" i="1"/>
  <c r="AQ57" i="17" s="1"/>
  <c r="AV668" i="1"/>
  <c r="AO57" i="17" s="1"/>
  <c r="AT668" i="1"/>
  <c r="AM57" i="17" s="1"/>
  <c r="AS668" i="1"/>
  <c r="AL57" i="17" s="1"/>
  <c r="AR668" i="1"/>
  <c r="AQ668" i="1"/>
  <c r="AP668" i="1"/>
  <c r="AI57" i="17" s="1"/>
  <c r="AO668" i="1"/>
  <c r="AH57" i="17" s="1"/>
  <c r="AN668" i="1"/>
  <c r="AM668" i="1"/>
  <c r="AL668" i="1"/>
  <c r="AE57" i="17" s="1"/>
  <c r="AK668" i="1"/>
  <c r="AF668" i="1"/>
  <c r="AE668" i="1"/>
  <c r="AD668" i="1"/>
  <c r="W57" i="17" s="1"/>
  <c r="AC668" i="1"/>
  <c r="V57" i="17" s="1"/>
  <c r="AB668" i="1"/>
  <c r="AA668" i="1"/>
  <c r="Z668" i="1"/>
  <c r="Y668" i="1"/>
  <c r="X668" i="1"/>
  <c r="W668" i="1"/>
  <c r="V668" i="1"/>
  <c r="O57" i="17" s="1"/>
  <c r="U668" i="1"/>
  <c r="T668" i="1"/>
  <c r="S668" i="1"/>
  <c r="R668" i="1"/>
  <c r="K57" i="17" s="1"/>
  <c r="Q668" i="1"/>
  <c r="J57" i="17" s="1"/>
  <c r="P668" i="1"/>
  <c r="O668" i="1"/>
  <c r="N668" i="1"/>
  <c r="M668" i="1"/>
  <c r="L668" i="1"/>
  <c r="K668" i="1"/>
  <c r="J668" i="1"/>
  <c r="C57" i="17" s="1"/>
  <c r="I668" i="1"/>
  <c r="BU667" i="1"/>
  <c r="BT667" i="1"/>
  <c r="BS667" i="1"/>
  <c r="BR667" i="1"/>
  <c r="BD667" i="1"/>
  <c r="BC667" i="1"/>
  <c r="AZ667" i="1"/>
  <c r="AX667" i="1"/>
  <c r="AV667" i="1"/>
  <c r="AT667" i="1"/>
  <c r="AS667" i="1"/>
  <c r="AR667" i="1"/>
  <c r="AQ667" i="1"/>
  <c r="AP667" i="1"/>
  <c r="AO667" i="1"/>
  <c r="AN667" i="1"/>
  <c r="AM667" i="1"/>
  <c r="AL667" i="1"/>
  <c r="AK667" i="1"/>
  <c r="AF667" i="1"/>
  <c r="AE667" i="1"/>
  <c r="AD667" i="1"/>
  <c r="AC667" i="1"/>
  <c r="AB667" i="1"/>
  <c r="AA667" i="1"/>
  <c r="Z667" i="1"/>
  <c r="Y667" i="1"/>
  <c r="X667" i="1"/>
  <c r="W667" i="1"/>
  <c r="V667" i="1"/>
  <c r="U667" i="1"/>
  <c r="T667" i="1"/>
  <c r="S667" i="1"/>
  <c r="R667" i="1"/>
  <c r="Q667" i="1"/>
  <c r="P667" i="1"/>
  <c r="O667" i="1"/>
  <c r="N667" i="1"/>
  <c r="M667" i="1"/>
  <c r="L667" i="1"/>
  <c r="K667" i="1"/>
  <c r="J667" i="1"/>
  <c r="I667" i="1"/>
  <c r="BU666" i="1"/>
  <c r="BT666" i="1"/>
  <c r="BS666" i="1"/>
  <c r="BR666" i="1"/>
  <c r="BD666" i="1"/>
  <c r="BC666" i="1"/>
  <c r="AZ666" i="1"/>
  <c r="AX666" i="1"/>
  <c r="AV666" i="1"/>
  <c r="AT666" i="1"/>
  <c r="AS666" i="1"/>
  <c r="AR666" i="1"/>
  <c r="AQ666" i="1"/>
  <c r="AP666" i="1"/>
  <c r="AO666" i="1"/>
  <c r="AN666" i="1"/>
  <c r="AM666" i="1"/>
  <c r="AL666" i="1"/>
  <c r="AK666" i="1"/>
  <c r="AF666" i="1"/>
  <c r="AE666" i="1"/>
  <c r="AD666" i="1"/>
  <c r="AC666" i="1"/>
  <c r="AB666" i="1"/>
  <c r="AA666" i="1"/>
  <c r="Z666" i="1"/>
  <c r="Y666" i="1"/>
  <c r="X666" i="1"/>
  <c r="W666" i="1"/>
  <c r="V666" i="1"/>
  <c r="U666" i="1"/>
  <c r="T666" i="1"/>
  <c r="S666" i="1"/>
  <c r="R666" i="1"/>
  <c r="Q666" i="1"/>
  <c r="P666" i="1"/>
  <c r="O666" i="1"/>
  <c r="N666" i="1"/>
  <c r="M666" i="1"/>
  <c r="L666" i="1"/>
  <c r="K666" i="1"/>
  <c r="J666" i="1"/>
  <c r="I666" i="1"/>
  <c r="BU665" i="1"/>
  <c r="BT665" i="1"/>
  <c r="BS665" i="1"/>
  <c r="BR665" i="1"/>
  <c r="BD665" i="1"/>
  <c r="BC665" i="1"/>
  <c r="AZ665" i="1"/>
  <c r="AX665" i="1"/>
  <c r="AV665" i="1"/>
  <c r="AT665" i="1"/>
  <c r="AS665" i="1"/>
  <c r="AR665" i="1"/>
  <c r="AQ665" i="1"/>
  <c r="AP665" i="1"/>
  <c r="AO665" i="1"/>
  <c r="AN665" i="1"/>
  <c r="AM665" i="1"/>
  <c r="AL665" i="1"/>
  <c r="AK665" i="1"/>
  <c r="AF665" i="1"/>
  <c r="AE665" i="1"/>
  <c r="AD665" i="1"/>
  <c r="AC665" i="1"/>
  <c r="AB665" i="1"/>
  <c r="AA665" i="1"/>
  <c r="Z665" i="1"/>
  <c r="Y665" i="1"/>
  <c r="X665" i="1"/>
  <c r="W665" i="1"/>
  <c r="V665" i="1"/>
  <c r="U665" i="1"/>
  <c r="T665" i="1"/>
  <c r="S665" i="1"/>
  <c r="R665" i="1"/>
  <c r="Q665" i="1"/>
  <c r="P665" i="1"/>
  <c r="O665" i="1"/>
  <c r="N665" i="1"/>
  <c r="M665" i="1"/>
  <c r="L665" i="1"/>
  <c r="K665" i="1"/>
  <c r="J665" i="1"/>
  <c r="I665" i="1"/>
  <c r="BU664" i="1"/>
  <c r="BT664" i="1"/>
  <c r="BS664" i="1"/>
  <c r="BR664" i="1"/>
  <c r="BD664" i="1"/>
  <c r="BC664" i="1"/>
  <c r="AZ664" i="1"/>
  <c r="AX664" i="1"/>
  <c r="AV664" i="1"/>
  <c r="AT664" i="1"/>
  <c r="AS664" i="1"/>
  <c r="AR664" i="1"/>
  <c r="AQ664" i="1"/>
  <c r="AP664" i="1"/>
  <c r="AO664" i="1"/>
  <c r="AN664" i="1"/>
  <c r="AM664" i="1"/>
  <c r="AL664" i="1"/>
  <c r="AK664" i="1"/>
  <c r="AF664" i="1"/>
  <c r="AE664" i="1"/>
  <c r="AD664" i="1"/>
  <c r="AC664" i="1"/>
  <c r="AB664" i="1"/>
  <c r="AA664" i="1"/>
  <c r="Z664" i="1"/>
  <c r="Y664" i="1"/>
  <c r="X664" i="1"/>
  <c r="W664" i="1"/>
  <c r="V664" i="1"/>
  <c r="U664" i="1"/>
  <c r="T664" i="1"/>
  <c r="S664" i="1"/>
  <c r="R664" i="1"/>
  <c r="Q664" i="1"/>
  <c r="P664" i="1"/>
  <c r="O664" i="1"/>
  <c r="N664" i="1"/>
  <c r="M664" i="1"/>
  <c r="L664" i="1"/>
  <c r="K664" i="1"/>
  <c r="J664" i="1"/>
  <c r="I664" i="1"/>
  <c r="BU663" i="1"/>
  <c r="BT663" i="1"/>
  <c r="BS663" i="1"/>
  <c r="BR663" i="1"/>
  <c r="BD663" i="1"/>
  <c r="BC663" i="1"/>
  <c r="AZ663" i="1"/>
  <c r="AX663" i="1"/>
  <c r="AV663" i="1"/>
  <c r="AT663" i="1"/>
  <c r="AS663" i="1"/>
  <c r="AR663" i="1"/>
  <c r="AQ663" i="1"/>
  <c r="AP663" i="1"/>
  <c r="AO663" i="1"/>
  <c r="AN663" i="1"/>
  <c r="AM663" i="1"/>
  <c r="AL663" i="1"/>
  <c r="AK663" i="1"/>
  <c r="AF663" i="1"/>
  <c r="AE663" i="1"/>
  <c r="AD663" i="1"/>
  <c r="AC663" i="1"/>
  <c r="AB663" i="1"/>
  <c r="AA663" i="1"/>
  <c r="Z663" i="1"/>
  <c r="Y663" i="1"/>
  <c r="X663" i="1"/>
  <c r="W663" i="1"/>
  <c r="V663" i="1"/>
  <c r="U663" i="1"/>
  <c r="T663" i="1"/>
  <c r="S663" i="1"/>
  <c r="R663" i="1"/>
  <c r="Q663" i="1"/>
  <c r="P663" i="1"/>
  <c r="O663" i="1"/>
  <c r="N663" i="1"/>
  <c r="M663" i="1"/>
  <c r="L663" i="1"/>
  <c r="K663" i="1"/>
  <c r="J663" i="1"/>
  <c r="I663" i="1"/>
  <c r="BU662" i="1"/>
  <c r="BT662" i="1"/>
  <c r="BS662" i="1"/>
  <c r="BR662" i="1"/>
  <c r="BD662" i="1"/>
  <c r="BC662" i="1"/>
  <c r="AZ662" i="1"/>
  <c r="AX662" i="1"/>
  <c r="AV662" i="1"/>
  <c r="AT662" i="1"/>
  <c r="AS662" i="1"/>
  <c r="AR662" i="1"/>
  <c r="AQ662" i="1"/>
  <c r="AP662" i="1"/>
  <c r="AO662" i="1"/>
  <c r="AN662" i="1"/>
  <c r="AM662" i="1"/>
  <c r="AL662" i="1"/>
  <c r="AK662" i="1"/>
  <c r="AF662" i="1"/>
  <c r="AE662" i="1"/>
  <c r="AD662" i="1"/>
  <c r="AC662" i="1"/>
  <c r="AB662" i="1"/>
  <c r="AA662" i="1"/>
  <c r="Z662" i="1"/>
  <c r="Y662" i="1"/>
  <c r="X662" i="1"/>
  <c r="W662" i="1"/>
  <c r="V662" i="1"/>
  <c r="U662" i="1"/>
  <c r="T662" i="1"/>
  <c r="S662" i="1"/>
  <c r="R662" i="1"/>
  <c r="Q662" i="1"/>
  <c r="P662" i="1"/>
  <c r="O662" i="1"/>
  <c r="N662" i="1"/>
  <c r="M662" i="1"/>
  <c r="L662" i="1"/>
  <c r="K662" i="1"/>
  <c r="J662" i="1"/>
  <c r="I662" i="1"/>
  <c r="BU661" i="1"/>
  <c r="BT661" i="1"/>
  <c r="BS661" i="1"/>
  <c r="BR661" i="1"/>
  <c r="BD661" i="1"/>
  <c r="BC661" i="1"/>
  <c r="AZ661" i="1"/>
  <c r="AX661" i="1"/>
  <c r="AV661" i="1"/>
  <c r="AT661" i="1"/>
  <c r="AS661" i="1"/>
  <c r="AR661" i="1"/>
  <c r="AQ661" i="1"/>
  <c r="AP661" i="1"/>
  <c r="AO661" i="1"/>
  <c r="AN661" i="1"/>
  <c r="AM661" i="1"/>
  <c r="AL661" i="1"/>
  <c r="AK661" i="1"/>
  <c r="AF661" i="1"/>
  <c r="AE661" i="1"/>
  <c r="AD661" i="1"/>
  <c r="AC661" i="1"/>
  <c r="AB661" i="1"/>
  <c r="AA661" i="1"/>
  <c r="Z661" i="1"/>
  <c r="Y661" i="1"/>
  <c r="X661" i="1"/>
  <c r="W661" i="1"/>
  <c r="V661" i="1"/>
  <c r="U661" i="1"/>
  <c r="T661" i="1"/>
  <c r="S661" i="1"/>
  <c r="R661" i="1"/>
  <c r="Q661" i="1"/>
  <c r="P661" i="1"/>
  <c r="O661" i="1"/>
  <c r="N661" i="1"/>
  <c r="M661" i="1"/>
  <c r="L661" i="1"/>
  <c r="K661" i="1"/>
  <c r="J661" i="1"/>
  <c r="I661" i="1"/>
  <c r="BU660" i="1"/>
  <c r="BT660" i="1"/>
  <c r="BS660" i="1"/>
  <c r="BR660" i="1"/>
  <c r="BD660" i="1"/>
  <c r="BC660" i="1"/>
  <c r="AZ660" i="1"/>
  <c r="AX660" i="1"/>
  <c r="AV660" i="1"/>
  <c r="AT660" i="1"/>
  <c r="AS660" i="1"/>
  <c r="AR660" i="1"/>
  <c r="AQ660" i="1"/>
  <c r="AP660" i="1"/>
  <c r="AO660" i="1"/>
  <c r="AN660" i="1"/>
  <c r="AM660" i="1"/>
  <c r="AL660" i="1"/>
  <c r="AK660" i="1"/>
  <c r="AF660" i="1"/>
  <c r="AE660" i="1"/>
  <c r="AD660" i="1"/>
  <c r="AC660" i="1"/>
  <c r="AB660" i="1"/>
  <c r="AA660" i="1"/>
  <c r="Z660" i="1"/>
  <c r="Y660" i="1"/>
  <c r="X660" i="1"/>
  <c r="W660" i="1"/>
  <c r="V660" i="1"/>
  <c r="U660" i="1"/>
  <c r="T660" i="1"/>
  <c r="S660" i="1"/>
  <c r="R660" i="1"/>
  <c r="Q660" i="1"/>
  <c r="P660" i="1"/>
  <c r="O660" i="1"/>
  <c r="N660" i="1"/>
  <c r="M660" i="1"/>
  <c r="L660" i="1"/>
  <c r="K660" i="1"/>
  <c r="J660" i="1"/>
  <c r="I660" i="1"/>
  <c r="BU659" i="1"/>
  <c r="BT659" i="1"/>
  <c r="BS659" i="1"/>
  <c r="BR659" i="1"/>
  <c r="BD659" i="1"/>
  <c r="BC659" i="1"/>
  <c r="AZ659" i="1"/>
  <c r="AX659" i="1"/>
  <c r="AV659" i="1"/>
  <c r="AT659" i="1"/>
  <c r="AS659" i="1"/>
  <c r="AR659" i="1"/>
  <c r="AQ659" i="1"/>
  <c r="AP659" i="1"/>
  <c r="AO659" i="1"/>
  <c r="AN659" i="1"/>
  <c r="AM659" i="1"/>
  <c r="AL659" i="1"/>
  <c r="AK659" i="1"/>
  <c r="AF659" i="1"/>
  <c r="AE659" i="1"/>
  <c r="AD659" i="1"/>
  <c r="AC659" i="1"/>
  <c r="AB659" i="1"/>
  <c r="AA659" i="1"/>
  <c r="Z659" i="1"/>
  <c r="Y659" i="1"/>
  <c r="X659" i="1"/>
  <c r="W659" i="1"/>
  <c r="V659" i="1"/>
  <c r="U659" i="1"/>
  <c r="T659" i="1"/>
  <c r="S659" i="1"/>
  <c r="R659" i="1"/>
  <c r="Q659" i="1"/>
  <c r="P659" i="1"/>
  <c r="O659" i="1"/>
  <c r="N659" i="1"/>
  <c r="M659" i="1"/>
  <c r="L659" i="1"/>
  <c r="K659" i="1"/>
  <c r="J659" i="1"/>
  <c r="I659" i="1"/>
  <c r="BU658" i="1"/>
  <c r="BT658" i="1"/>
  <c r="BS658" i="1"/>
  <c r="BR658" i="1"/>
  <c r="BD658" i="1"/>
  <c r="BC658" i="1"/>
  <c r="AZ658" i="1"/>
  <c r="AX658" i="1"/>
  <c r="AV658" i="1"/>
  <c r="AT658" i="1"/>
  <c r="AS658" i="1"/>
  <c r="AR658" i="1"/>
  <c r="AQ658" i="1"/>
  <c r="AP658" i="1"/>
  <c r="AO658" i="1"/>
  <c r="AN658" i="1"/>
  <c r="AM658" i="1"/>
  <c r="AL658" i="1"/>
  <c r="AK658" i="1"/>
  <c r="AF658" i="1"/>
  <c r="AE658" i="1"/>
  <c r="AD658" i="1"/>
  <c r="AC658" i="1"/>
  <c r="AB658" i="1"/>
  <c r="AA658" i="1"/>
  <c r="Z658" i="1"/>
  <c r="Y658" i="1"/>
  <c r="X658" i="1"/>
  <c r="W658" i="1"/>
  <c r="V658" i="1"/>
  <c r="U658" i="1"/>
  <c r="T658" i="1"/>
  <c r="S658" i="1"/>
  <c r="R658" i="1"/>
  <c r="Q658" i="1"/>
  <c r="P658" i="1"/>
  <c r="O658" i="1"/>
  <c r="N658" i="1"/>
  <c r="M658" i="1"/>
  <c r="L658" i="1"/>
  <c r="K658" i="1"/>
  <c r="J658" i="1"/>
  <c r="I658" i="1"/>
  <c r="BU657" i="1"/>
  <c r="BT657" i="1"/>
  <c r="BS657" i="1"/>
  <c r="BR657" i="1"/>
  <c r="BD657" i="1"/>
  <c r="BC657" i="1"/>
  <c r="AZ657" i="1"/>
  <c r="AX657" i="1"/>
  <c r="AV657" i="1"/>
  <c r="AT657" i="1"/>
  <c r="AS657" i="1"/>
  <c r="AR657" i="1"/>
  <c r="AQ657" i="1"/>
  <c r="AP657" i="1"/>
  <c r="AO657" i="1"/>
  <c r="AN657" i="1"/>
  <c r="AM657" i="1"/>
  <c r="AL657" i="1"/>
  <c r="AK657" i="1"/>
  <c r="AF657" i="1"/>
  <c r="AE657" i="1"/>
  <c r="AD657" i="1"/>
  <c r="AC657" i="1"/>
  <c r="AB657" i="1"/>
  <c r="AA657" i="1"/>
  <c r="Z657" i="1"/>
  <c r="Y657" i="1"/>
  <c r="X657" i="1"/>
  <c r="W657" i="1"/>
  <c r="V657" i="1"/>
  <c r="U657" i="1"/>
  <c r="T657" i="1"/>
  <c r="S657" i="1"/>
  <c r="R657" i="1"/>
  <c r="Q657" i="1"/>
  <c r="P657" i="1"/>
  <c r="O657" i="1"/>
  <c r="N657" i="1"/>
  <c r="M657" i="1"/>
  <c r="L657" i="1"/>
  <c r="K657" i="1"/>
  <c r="J657" i="1"/>
  <c r="I657" i="1"/>
  <c r="BU656" i="1"/>
  <c r="BT656" i="1"/>
  <c r="BS656" i="1"/>
  <c r="BR656" i="1"/>
  <c r="BD656" i="1"/>
  <c r="BC656" i="1"/>
  <c r="AZ656" i="1"/>
  <c r="AX656" i="1"/>
  <c r="AV656" i="1"/>
  <c r="AT656" i="1"/>
  <c r="AS656" i="1"/>
  <c r="AR656" i="1"/>
  <c r="AQ656" i="1"/>
  <c r="AP656" i="1"/>
  <c r="AO656" i="1"/>
  <c r="AN656" i="1"/>
  <c r="AM656" i="1"/>
  <c r="AL656" i="1"/>
  <c r="AK656" i="1"/>
  <c r="AF656" i="1"/>
  <c r="AE656" i="1"/>
  <c r="AD656" i="1"/>
  <c r="AC656" i="1"/>
  <c r="AB656" i="1"/>
  <c r="AA656" i="1"/>
  <c r="Z656" i="1"/>
  <c r="Y656" i="1"/>
  <c r="X656" i="1"/>
  <c r="W656" i="1"/>
  <c r="V656" i="1"/>
  <c r="U656" i="1"/>
  <c r="T656" i="1"/>
  <c r="S656" i="1"/>
  <c r="R656" i="1"/>
  <c r="Q656" i="1"/>
  <c r="P656" i="1"/>
  <c r="O656" i="1"/>
  <c r="N656" i="1"/>
  <c r="M656" i="1"/>
  <c r="L656" i="1"/>
  <c r="K656" i="1"/>
  <c r="J656" i="1"/>
  <c r="I656" i="1"/>
  <c r="BU655" i="1"/>
  <c r="BT655" i="1"/>
  <c r="BS655" i="1"/>
  <c r="BR655" i="1"/>
  <c r="BD655" i="1"/>
  <c r="BC655" i="1"/>
  <c r="AZ655" i="1"/>
  <c r="AX655" i="1"/>
  <c r="AV655" i="1"/>
  <c r="AT655" i="1"/>
  <c r="AS655" i="1"/>
  <c r="AR655" i="1"/>
  <c r="AQ655" i="1"/>
  <c r="AP655" i="1"/>
  <c r="AO655" i="1"/>
  <c r="AN655" i="1"/>
  <c r="AM655" i="1"/>
  <c r="AL655" i="1"/>
  <c r="AK655" i="1"/>
  <c r="AF655" i="1"/>
  <c r="AE655" i="1"/>
  <c r="AD655" i="1"/>
  <c r="AC655" i="1"/>
  <c r="AB655" i="1"/>
  <c r="AA655" i="1"/>
  <c r="Z655" i="1"/>
  <c r="Y655" i="1"/>
  <c r="X655" i="1"/>
  <c r="W655" i="1"/>
  <c r="V655" i="1"/>
  <c r="U655" i="1"/>
  <c r="T655" i="1"/>
  <c r="S655" i="1"/>
  <c r="R655" i="1"/>
  <c r="Q655" i="1"/>
  <c r="P655" i="1"/>
  <c r="O655" i="1"/>
  <c r="N655" i="1"/>
  <c r="M655" i="1"/>
  <c r="L655" i="1"/>
  <c r="K655" i="1"/>
  <c r="J655" i="1"/>
  <c r="I655" i="1"/>
  <c r="BU654" i="1"/>
  <c r="BT654" i="1"/>
  <c r="BS654" i="1"/>
  <c r="BR654" i="1"/>
  <c r="BD654" i="1"/>
  <c r="BC654" i="1"/>
  <c r="AZ654" i="1"/>
  <c r="AX654" i="1"/>
  <c r="AV654" i="1"/>
  <c r="AT654" i="1"/>
  <c r="AS654" i="1"/>
  <c r="AR654" i="1"/>
  <c r="AQ654" i="1"/>
  <c r="AP654" i="1"/>
  <c r="AO654" i="1"/>
  <c r="AN654" i="1"/>
  <c r="AM654" i="1"/>
  <c r="AL654" i="1"/>
  <c r="AK654" i="1"/>
  <c r="AF654" i="1"/>
  <c r="AE654" i="1"/>
  <c r="AD654" i="1"/>
  <c r="AC654" i="1"/>
  <c r="AB654" i="1"/>
  <c r="AA654" i="1"/>
  <c r="Z654" i="1"/>
  <c r="Y654" i="1"/>
  <c r="X654" i="1"/>
  <c r="W654" i="1"/>
  <c r="V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BU653" i="1"/>
  <c r="BT653" i="1"/>
  <c r="BS653" i="1"/>
  <c r="BR653" i="1"/>
  <c r="BD653" i="1"/>
  <c r="BC653" i="1"/>
  <c r="AZ653" i="1"/>
  <c r="AX653" i="1"/>
  <c r="AV653" i="1"/>
  <c r="AT653" i="1"/>
  <c r="AS653" i="1"/>
  <c r="AR653" i="1"/>
  <c r="AQ653" i="1"/>
  <c r="AP653" i="1"/>
  <c r="AO653" i="1"/>
  <c r="AN653" i="1"/>
  <c r="AM653" i="1"/>
  <c r="AL653" i="1"/>
  <c r="AK653" i="1"/>
  <c r="AF653" i="1"/>
  <c r="AE653" i="1"/>
  <c r="AD653" i="1"/>
  <c r="AC653" i="1"/>
  <c r="AB653" i="1"/>
  <c r="AA653" i="1"/>
  <c r="Z653" i="1"/>
  <c r="Y653" i="1"/>
  <c r="X653" i="1"/>
  <c r="W653" i="1"/>
  <c r="V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BU652" i="1"/>
  <c r="BT652" i="1"/>
  <c r="BS652" i="1"/>
  <c r="BR652" i="1"/>
  <c r="BD652" i="1"/>
  <c r="BC652" i="1"/>
  <c r="AZ652" i="1"/>
  <c r="AX652" i="1"/>
  <c r="AV652" i="1"/>
  <c r="AT652" i="1"/>
  <c r="AS652" i="1"/>
  <c r="AR652" i="1"/>
  <c r="AQ652" i="1"/>
  <c r="AP652" i="1"/>
  <c r="AO652" i="1"/>
  <c r="AN652" i="1"/>
  <c r="AM652" i="1"/>
  <c r="AL652" i="1"/>
  <c r="AK652" i="1"/>
  <c r="AF652" i="1"/>
  <c r="AE652" i="1"/>
  <c r="AD652" i="1"/>
  <c r="AC652" i="1"/>
  <c r="AB652" i="1"/>
  <c r="AA652" i="1"/>
  <c r="Z652" i="1"/>
  <c r="Y652" i="1"/>
  <c r="X652" i="1"/>
  <c r="W652" i="1"/>
  <c r="V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BU651" i="1"/>
  <c r="BT651" i="1"/>
  <c r="BS651" i="1"/>
  <c r="BR651" i="1"/>
  <c r="BD651" i="1"/>
  <c r="BC651" i="1"/>
  <c r="AZ651" i="1"/>
  <c r="AX651" i="1"/>
  <c r="AV651" i="1"/>
  <c r="AT651" i="1"/>
  <c r="AS651" i="1"/>
  <c r="AR651" i="1"/>
  <c r="AQ651" i="1"/>
  <c r="AP651" i="1"/>
  <c r="AO651" i="1"/>
  <c r="AN651" i="1"/>
  <c r="AM651" i="1"/>
  <c r="AL651" i="1"/>
  <c r="AK651" i="1"/>
  <c r="AF651" i="1"/>
  <c r="AE651" i="1"/>
  <c r="AD651" i="1"/>
  <c r="AC651" i="1"/>
  <c r="AB651" i="1"/>
  <c r="AA651" i="1"/>
  <c r="Z651" i="1"/>
  <c r="Y651" i="1"/>
  <c r="X651" i="1"/>
  <c r="W651" i="1"/>
  <c r="V651" i="1"/>
  <c r="U651" i="1"/>
  <c r="T651" i="1"/>
  <c r="S651" i="1"/>
  <c r="R651" i="1"/>
  <c r="Q651" i="1"/>
  <c r="P651" i="1"/>
  <c r="O651" i="1"/>
  <c r="N651" i="1"/>
  <c r="M651" i="1"/>
  <c r="L651" i="1"/>
  <c r="K651" i="1"/>
  <c r="J651" i="1"/>
  <c r="I651" i="1"/>
  <c r="BU650" i="1"/>
  <c r="BT650" i="1"/>
  <c r="BS650" i="1"/>
  <c r="BR650" i="1"/>
  <c r="BD650" i="1"/>
  <c r="BC650" i="1"/>
  <c r="AZ650" i="1"/>
  <c r="AX650" i="1"/>
  <c r="AV650" i="1"/>
  <c r="AT650" i="1"/>
  <c r="AS650" i="1"/>
  <c r="AR650" i="1"/>
  <c r="AQ650" i="1"/>
  <c r="AP650" i="1"/>
  <c r="AO650" i="1"/>
  <c r="AN650" i="1"/>
  <c r="AM650" i="1"/>
  <c r="AL650" i="1"/>
  <c r="AK650" i="1"/>
  <c r="AF650" i="1"/>
  <c r="AE650" i="1"/>
  <c r="AD650" i="1"/>
  <c r="AC650" i="1"/>
  <c r="AB650" i="1"/>
  <c r="AA650" i="1"/>
  <c r="Z650" i="1"/>
  <c r="Y650" i="1"/>
  <c r="X650" i="1"/>
  <c r="W650" i="1"/>
  <c r="V650" i="1"/>
  <c r="U650" i="1"/>
  <c r="T650" i="1"/>
  <c r="BF650" i="1" s="1"/>
  <c r="S650" i="1"/>
  <c r="R650" i="1"/>
  <c r="Q650" i="1"/>
  <c r="P650" i="1"/>
  <c r="O650" i="1"/>
  <c r="N650" i="1"/>
  <c r="M650" i="1"/>
  <c r="L650" i="1"/>
  <c r="K650" i="1"/>
  <c r="J650" i="1"/>
  <c r="I650" i="1"/>
  <c r="BU649" i="1"/>
  <c r="BT649" i="1"/>
  <c r="BS649" i="1"/>
  <c r="BR649" i="1"/>
  <c r="BD649" i="1"/>
  <c r="BC649" i="1"/>
  <c r="AZ649" i="1"/>
  <c r="AX649" i="1"/>
  <c r="AV649" i="1"/>
  <c r="AT649" i="1"/>
  <c r="AS649" i="1"/>
  <c r="AR649" i="1"/>
  <c r="AQ649" i="1"/>
  <c r="AP649" i="1"/>
  <c r="AO649" i="1"/>
  <c r="AN649" i="1"/>
  <c r="AM649" i="1"/>
  <c r="AL649" i="1"/>
  <c r="AK649" i="1"/>
  <c r="AF649" i="1"/>
  <c r="AE649" i="1"/>
  <c r="AD649" i="1"/>
  <c r="AC649" i="1"/>
  <c r="AB649" i="1"/>
  <c r="AA649" i="1"/>
  <c r="Z649" i="1"/>
  <c r="Y649" i="1"/>
  <c r="X649" i="1"/>
  <c r="W649" i="1"/>
  <c r="V649" i="1"/>
  <c r="U649" i="1"/>
  <c r="T649" i="1"/>
  <c r="S649" i="1"/>
  <c r="R649" i="1"/>
  <c r="Q649" i="1"/>
  <c r="P649" i="1"/>
  <c r="O649" i="1"/>
  <c r="N649" i="1"/>
  <c r="M649" i="1"/>
  <c r="L649" i="1"/>
  <c r="K649" i="1"/>
  <c r="J649" i="1"/>
  <c r="I649" i="1"/>
  <c r="BU648" i="1"/>
  <c r="BT648" i="1"/>
  <c r="BS648" i="1"/>
  <c r="BR648" i="1"/>
  <c r="BD648" i="1"/>
  <c r="BC648" i="1"/>
  <c r="AZ648" i="1"/>
  <c r="AX648" i="1"/>
  <c r="AV648" i="1"/>
  <c r="AT648" i="1"/>
  <c r="AS648" i="1"/>
  <c r="AR648" i="1"/>
  <c r="AQ648" i="1"/>
  <c r="AP648" i="1"/>
  <c r="AO648" i="1"/>
  <c r="AN648" i="1"/>
  <c r="AM648" i="1"/>
  <c r="AL648" i="1"/>
  <c r="AK648" i="1"/>
  <c r="AF648" i="1"/>
  <c r="AE648" i="1"/>
  <c r="AD648" i="1"/>
  <c r="AC648" i="1"/>
  <c r="AB648" i="1"/>
  <c r="AA648" i="1"/>
  <c r="Z648" i="1"/>
  <c r="Y648" i="1"/>
  <c r="X648" i="1"/>
  <c r="W648" i="1"/>
  <c r="V648" i="1"/>
  <c r="U648" i="1"/>
  <c r="T648" i="1"/>
  <c r="S648" i="1"/>
  <c r="R648" i="1"/>
  <c r="Q648" i="1"/>
  <c r="P648" i="1"/>
  <c r="O648" i="1"/>
  <c r="N648" i="1"/>
  <c r="M648" i="1"/>
  <c r="L648" i="1"/>
  <c r="K648" i="1"/>
  <c r="J648" i="1"/>
  <c r="I648" i="1"/>
  <c r="BU647" i="1"/>
  <c r="BT647" i="1"/>
  <c r="BS647" i="1"/>
  <c r="BR647" i="1"/>
  <c r="BD647" i="1"/>
  <c r="BC647" i="1"/>
  <c r="AZ647" i="1"/>
  <c r="AX647" i="1"/>
  <c r="AV647" i="1"/>
  <c r="AT647" i="1"/>
  <c r="AS647" i="1"/>
  <c r="AR647" i="1"/>
  <c r="AQ647" i="1"/>
  <c r="AP647" i="1"/>
  <c r="AO647" i="1"/>
  <c r="AN647" i="1"/>
  <c r="AM647" i="1"/>
  <c r="AL647" i="1"/>
  <c r="AK647" i="1"/>
  <c r="AF647" i="1"/>
  <c r="AE647" i="1"/>
  <c r="AD647" i="1"/>
  <c r="AC647" i="1"/>
  <c r="AB647" i="1"/>
  <c r="AA647" i="1"/>
  <c r="Z647" i="1"/>
  <c r="Y647" i="1"/>
  <c r="X647" i="1"/>
  <c r="W647" i="1"/>
  <c r="V647" i="1"/>
  <c r="U647" i="1"/>
  <c r="T647" i="1"/>
  <c r="S647" i="1"/>
  <c r="R647" i="1"/>
  <c r="Q647" i="1"/>
  <c r="P647" i="1"/>
  <c r="O647" i="1"/>
  <c r="N647" i="1"/>
  <c r="M647" i="1"/>
  <c r="L647" i="1"/>
  <c r="K647" i="1"/>
  <c r="J647" i="1"/>
  <c r="I647" i="1"/>
  <c r="BU646" i="1"/>
  <c r="BT646" i="1"/>
  <c r="BS646" i="1"/>
  <c r="BR646" i="1"/>
  <c r="BD646" i="1"/>
  <c r="BC646" i="1"/>
  <c r="AZ646" i="1"/>
  <c r="AX646" i="1"/>
  <c r="AV646" i="1"/>
  <c r="AT646" i="1"/>
  <c r="AS646" i="1"/>
  <c r="AR646" i="1"/>
  <c r="AQ646" i="1"/>
  <c r="AP646" i="1"/>
  <c r="AO646" i="1"/>
  <c r="AN646" i="1"/>
  <c r="AM646" i="1"/>
  <c r="AL646" i="1"/>
  <c r="AK646" i="1"/>
  <c r="AF646" i="1"/>
  <c r="AE646" i="1"/>
  <c r="AD646" i="1"/>
  <c r="AC646" i="1"/>
  <c r="AB646" i="1"/>
  <c r="AA646" i="1"/>
  <c r="Z646" i="1"/>
  <c r="Y646" i="1"/>
  <c r="X646" i="1"/>
  <c r="W646" i="1"/>
  <c r="V646" i="1"/>
  <c r="U646" i="1"/>
  <c r="T646" i="1"/>
  <c r="BF646" i="1" s="1"/>
  <c r="S646" i="1"/>
  <c r="R646" i="1"/>
  <c r="Q646" i="1"/>
  <c r="P646" i="1"/>
  <c r="O646" i="1"/>
  <c r="N646" i="1"/>
  <c r="M646" i="1"/>
  <c r="L646" i="1"/>
  <c r="K646" i="1"/>
  <c r="J646" i="1"/>
  <c r="I646" i="1"/>
  <c r="BU645" i="1"/>
  <c r="BT645" i="1"/>
  <c r="BS645" i="1"/>
  <c r="BR645" i="1"/>
  <c r="BD645" i="1"/>
  <c r="BC645" i="1"/>
  <c r="AZ645" i="1"/>
  <c r="AX645" i="1"/>
  <c r="AV645" i="1"/>
  <c r="AT645" i="1"/>
  <c r="AS645" i="1"/>
  <c r="AR645" i="1"/>
  <c r="AQ645" i="1"/>
  <c r="AP645" i="1"/>
  <c r="AO645" i="1"/>
  <c r="AN645" i="1"/>
  <c r="AM645" i="1"/>
  <c r="AL645" i="1"/>
  <c r="AK645" i="1"/>
  <c r="AF645" i="1"/>
  <c r="AE645" i="1"/>
  <c r="AD645" i="1"/>
  <c r="AC645" i="1"/>
  <c r="AB645" i="1"/>
  <c r="AA645" i="1"/>
  <c r="Z645" i="1"/>
  <c r="Y645" i="1"/>
  <c r="X645" i="1"/>
  <c r="W645" i="1"/>
  <c r="V645" i="1"/>
  <c r="U645" i="1"/>
  <c r="T645" i="1"/>
  <c r="S645" i="1"/>
  <c r="R645" i="1"/>
  <c r="Q645" i="1"/>
  <c r="P645" i="1"/>
  <c r="O645" i="1"/>
  <c r="N645" i="1"/>
  <c r="M645" i="1"/>
  <c r="L645" i="1"/>
  <c r="K645" i="1"/>
  <c r="J645" i="1"/>
  <c r="I645" i="1"/>
  <c r="BU644" i="1"/>
  <c r="BN56" i="17" s="1"/>
  <c r="BT644" i="1"/>
  <c r="BM56" i="17" s="1"/>
  <c r="BS644" i="1"/>
  <c r="BL56" i="17" s="1"/>
  <c r="BR644" i="1"/>
  <c r="BK56" i="17" s="1"/>
  <c r="BD644" i="1"/>
  <c r="AW56" i="17" s="1"/>
  <c r="BC644" i="1"/>
  <c r="AV56" i="17" s="1"/>
  <c r="AZ644" i="1"/>
  <c r="AS56" i="17" s="1"/>
  <c r="AX644" i="1"/>
  <c r="AQ56" i="17" s="1"/>
  <c r="AV644" i="1"/>
  <c r="AO56" i="17" s="1"/>
  <c r="AT644" i="1"/>
  <c r="AM56" i="17" s="1"/>
  <c r="AS644" i="1"/>
  <c r="AL56" i="17" s="1"/>
  <c r="AR644" i="1"/>
  <c r="AQ644" i="1"/>
  <c r="AP644" i="1"/>
  <c r="AI56" i="17" s="1"/>
  <c r="AO644" i="1"/>
  <c r="AH56" i="17" s="1"/>
  <c r="AN644" i="1"/>
  <c r="AM644" i="1"/>
  <c r="AL644" i="1"/>
  <c r="AE56" i="17" s="1"/>
  <c r="AK644" i="1"/>
  <c r="AF644" i="1"/>
  <c r="AE644" i="1"/>
  <c r="AD644" i="1"/>
  <c r="W56" i="17" s="1"/>
  <c r="AC644" i="1"/>
  <c r="V56" i="17" s="1"/>
  <c r="AB644" i="1"/>
  <c r="AA644" i="1"/>
  <c r="Z644" i="1"/>
  <c r="Y644" i="1"/>
  <c r="X644" i="1"/>
  <c r="W644" i="1"/>
  <c r="V644" i="1"/>
  <c r="O56" i="17" s="1"/>
  <c r="U644" i="1"/>
  <c r="T644" i="1"/>
  <c r="S644" i="1"/>
  <c r="R644" i="1"/>
  <c r="K56" i="17" s="1"/>
  <c r="Q644" i="1"/>
  <c r="J56" i="17" s="1"/>
  <c r="P644" i="1"/>
  <c r="O644" i="1"/>
  <c r="N644" i="1"/>
  <c r="M644" i="1"/>
  <c r="L644" i="1"/>
  <c r="K644" i="1"/>
  <c r="J644" i="1"/>
  <c r="C56" i="17" s="1"/>
  <c r="I644" i="1"/>
  <c r="BU643" i="1"/>
  <c r="BT643" i="1"/>
  <c r="BS643" i="1"/>
  <c r="BR643" i="1"/>
  <c r="BD643" i="1"/>
  <c r="BC643" i="1"/>
  <c r="AZ643" i="1"/>
  <c r="AX643" i="1"/>
  <c r="AV643" i="1"/>
  <c r="AT643" i="1"/>
  <c r="AS643" i="1"/>
  <c r="AR643" i="1"/>
  <c r="AQ643" i="1"/>
  <c r="AP643" i="1"/>
  <c r="AO643" i="1"/>
  <c r="AN643" i="1"/>
  <c r="AM643" i="1"/>
  <c r="AL643" i="1"/>
  <c r="AK643" i="1"/>
  <c r="AF643" i="1"/>
  <c r="AE643" i="1"/>
  <c r="AD643" i="1"/>
  <c r="AC643" i="1"/>
  <c r="AB643" i="1"/>
  <c r="AA643" i="1"/>
  <c r="Z643" i="1"/>
  <c r="Y643" i="1"/>
  <c r="X643" i="1"/>
  <c r="W643" i="1"/>
  <c r="V643" i="1"/>
  <c r="U643" i="1"/>
  <c r="T643" i="1"/>
  <c r="S643" i="1"/>
  <c r="R643" i="1"/>
  <c r="Q643" i="1"/>
  <c r="P643" i="1"/>
  <c r="O643" i="1"/>
  <c r="N643" i="1"/>
  <c r="M643" i="1"/>
  <c r="L643" i="1"/>
  <c r="K643" i="1"/>
  <c r="J643" i="1"/>
  <c r="I643" i="1"/>
  <c r="BU642" i="1"/>
  <c r="BT642" i="1"/>
  <c r="BS642" i="1"/>
  <c r="BR642" i="1"/>
  <c r="BD642" i="1"/>
  <c r="BC642" i="1"/>
  <c r="AZ642" i="1"/>
  <c r="AX642" i="1"/>
  <c r="AV642" i="1"/>
  <c r="AT642" i="1"/>
  <c r="AS642" i="1"/>
  <c r="AR642" i="1"/>
  <c r="AQ642" i="1"/>
  <c r="AP642" i="1"/>
  <c r="AO642" i="1"/>
  <c r="AN642" i="1"/>
  <c r="AM642" i="1"/>
  <c r="AL642" i="1"/>
  <c r="AK642" i="1"/>
  <c r="AF642" i="1"/>
  <c r="AE642" i="1"/>
  <c r="AD642" i="1"/>
  <c r="AC642" i="1"/>
  <c r="AB642" i="1"/>
  <c r="AA642" i="1"/>
  <c r="Z642" i="1"/>
  <c r="Y642" i="1"/>
  <c r="X642" i="1"/>
  <c r="W642" i="1"/>
  <c r="V642" i="1"/>
  <c r="U642" i="1"/>
  <c r="T642" i="1"/>
  <c r="BF642" i="1" s="1"/>
  <c r="S642" i="1"/>
  <c r="R642" i="1"/>
  <c r="Q642" i="1"/>
  <c r="P642" i="1"/>
  <c r="O642" i="1"/>
  <c r="N642" i="1"/>
  <c r="M642" i="1"/>
  <c r="L642" i="1"/>
  <c r="K642" i="1"/>
  <c r="J642" i="1"/>
  <c r="I642" i="1"/>
  <c r="BU641" i="1"/>
  <c r="BT641" i="1"/>
  <c r="BS641" i="1"/>
  <c r="BR641" i="1"/>
  <c r="BD641" i="1"/>
  <c r="BC641" i="1"/>
  <c r="AZ641" i="1"/>
  <c r="AX641" i="1"/>
  <c r="AV641" i="1"/>
  <c r="AT641" i="1"/>
  <c r="AS641" i="1"/>
  <c r="AR641" i="1"/>
  <c r="AQ641" i="1"/>
  <c r="AP641" i="1"/>
  <c r="AO641" i="1"/>
  <c r="AN641" i="1"/>
  <c r="AM641" i="1"/>
  <c r="AL641" i="1"/>
  <c r="AK641" i="1"/>
  <c r="AF641" i="1"/>
  <c r="AE641" i="1"/>
  <c r="AD641" i="1"/>
  <c r="AC641" i="1"/>
  <c r="AB641" i="1"/>
  <c r="AA641" i="1"/>
  <c r="Z641" i="1"/>
  <c r="Y641" i="1"/>
  <c r="X641" i="1"/>
  <c r="W641" i="1"/>
  <c r="V641" i="1"/>
  <c r="U641" i="1"/>
  <c r="T641" i="1"/>
  <c r="S641" i="1"/>
  <c r="R641" i="1"/>
  <c r="Q641" i="1"/>
  <c r="P641" i="1"/>
  <c r="O641" i="1"/>
  <c r="N641" i="1"/>
  <c r="M641" i="1"/>
  <c r="L641" i="1"/>
  <c r="K641" i="1"/>
  <c r="J641" i="1"/>
  <c r="I641" i="1"/>
  <c r="BU640" i="1"/>
  <c r="BT640" i="1"/>
  <c r="BS640" i="1"/>
  <c r="BR640" i="1"/>
  <c r="BD640" i="1"/>
  <c r="BC640" i="1"/>
  <c r="AZ640" i="1"/>
  <c r="AX640" i="1"/>
  <c r="AV640" i="1"/>
  <c r="AT640" i="1"/>
  <c r="AS640" i="1"/>
  <c r="AR640" i="1"/>
  <c r="AQ640" i="1"/>
  <c r="AP640" i="1"/>
  <c r="AO640" i="1"/>
  <c r="AN640" i="1"/>
  <c r="AM640" i="1"/>
  <c r="AL640" i="1"/>
  <c r="AK640" i="1"/>
  <c r="AF640" i="1"/>
  <c r="AE640" i="1"/>
  <c r="AD640" i="1"/>
  <c r="AC640" i="1"/>
  <c r="AB640" i="1"/>
  <c r="AA640" i="1"/>
  <c r="Z640" i="1"/>
  <c r="Y640" i="1"/>
  <c r="X640" i="1"/>
  <c r="W640" i="1"/>
  <c r="V640" i="1"/>
  <c r="U640" i="1"/>
  <c r="T640" i="1"/>
  <c r="S640" i="1"/>
  <c r="R640" i="1"/>
  <c r="Q640" i="1"/>
  <c r="P640" i="1"/>
  <c r="O640" i="1"/>
  <c r="N640" i="1"/>
  <c r="M640" i="1"/>
  <c r="L640" i="1"/>
  <c r="K640" i="1"/>
  <c r="J640" i="1"/>
  <c r="I640" i="1"/>
  <c r="BU639" i="1"/>
  <c r="BT639" i="1"/>
  <c r="BS639" i="1"/>
  <c r="BR639" i="1"/>
  <c r="BD639" i="1"/>
  <c r="BC639" i="1"/>
  <c r="AZ639" i="1"/>
  <c r="AX639" i="1"/>
  <c r="AV639" i="1"/>
  <c r="AT639" i="1"/>
  <c r="AS639" i="1"/>
  <c r="AR639" i="1"/>
  <c r="AQ639" i="1"/>
  <c r="AP639" i="1"/>
  <c r="AO639" i="1"/>
  <c r="AN639" i="1"/>
  <c r="AM639" i="1"/>
  <c r="AL639" i="1"/>
  <c r="AK639" i="1"/>
  <c r="AF639" i="1"/>
  <c r="AE639" i="1"/>
  <c r="AD639" i="1"/>
  <c r="AC639" i="1"/>
  <c r="AB639" i="1"/>
  <c r="AA639" i="1"/>
  <c r="Z639" i="1"/>
  <c r="Y639" i="1"/>
  <c r="X639" i="1"/>
  <c r="W639" i="1"/>
  <c r="V639" i="1"/>
  <c r="U639" i="1"/>
  <c r="T639" i="1"/>
  <c r="S639" i="1"/>
  <c r="R639" i="1"/>
  <c r="Q639" i="1"/>
  <c r="P639" i="1"/>
  <c r="O639" i="1"/>
  <c r="N639" i="1"/>
  <c r="M639" i="1"/>
  <c r="L639" i="1"/>
  <c r="K639" i="1"/>
  <c r="J639" i="1"/>
  <c r="I639" i="1"/>
  <c r="BU638" i="1"/>
  <c r="BT638" i="1"/>
  <c r="BS638" i="1"/>
  <c r="BR638" i="1"/>
  <c r="BD638" i="1"/>
  <c r="BC638" i="1"/>
  <c r="AZ638" i="1"/>
  <c r="AX638" i="1"/>
  <c r="AV638" i="1"/>
  <c r="AT638" i="1"/>
  <c r="AS638" i="1"/>
  <c r="AR638" i="1"/>
  <c r="AQ638" i="1"/>
  <c r="AP638" i="1"/>
  <c r="AO638" i="1"/>
  <c r="AN638" i="1"/>
  <c r="AM638" i="1"/>
  <c r="AL638" i="1"/>
  <c r="AK638" i="1"/>
  <c r="AF638" i="1"/>
  <c r="AE638" i="1"/>
  <c r="AD638" i="1"/>
  <c r="AC638" i="1"/>
  <c r="AB638" i="1"/>
  <c r="AA638" i="1"/>
  <c r="Z638" i="1"/>
  <c r="Y638" i="1"/>
  <c r="X638" i="1"/>
  <c r="W638" i="1"/>
  <c r="V638" i="1"/>
  <c r="U638" i="1"/>
  <c r="T638" i="1"/>
  <c r="BF638" i="1" s="1"/>
  <c r="S638" i="1"/>
  <c r="R638" i="1"/>
  <c r="Q638" i="1"/>
  <c r="P638" i="1"/>
  <c r="O638" i="1"/>
  <c r="N638" i="1"/>
  <c r="M638" i="1"/>
  <c r="L638" i="1"/>
  <c r="K638" i="1"/>
  <c r="J638" i="1"/>
  <c r="I638" i="1"/>
  <c r="BU637" i="1"/>
  <c r="BT637" i="1"/>
  <c r="BS637" i="1"/>
  <c r="BR637" i="1"/>
  <c r="BD637" i="1"/>
  <c r="BC637" i="1"/>
  <c r="AZ637" i="1"/>
  <c r="AX637" i="1"/>
  <c r="AV637" i="1"/>
  <c r="AT637" i="1"/>
  <c r="AS637" i="1"/>
  <c r="AR637" i="1"/>
  <c r="AQ637" i="1"/>
  <c r="AP637" i="1"/>
  <c r="AO637" i="1"/>
  <c r="AN637" i="1"/>
  <c r="AM637" i="1"/>
  <c r="AL637" i="1"/>
  <c r="AK637" i="1"/>
  <c r="AF637" i="1"/>
  <c r="AE637" i="1"/>
  <c r="AD637" i="1"/>
  <c r="AC637" i="1"/>
  <c r="AB637" i="1"/>
  <c r="AA637" i="1"/>
  <c r="Z637" i="1"/>
  <c r="Y637" i="1"/>
  <c r="X637" i="1"/>
  <c r="W637" i="1"/>
  <c r="V637" i="1"/>
  <c r="U637" i="1"/>
  <c r="T637" i="1"/>
  <c r="S637" i="1"/>
  <c r="R637" i="1"/>
  <c r="Q637" i="1"/>
  <c r="P637" i="1"/>
  <c r="O637" i="1"/>
  <c r="N637" i="1"/>
  <c r="M637" i="1"/>
  <c r="L637" i="1"/>
  <c r="K637" i="1"/>
  <c r="J637" i="1"/>
  <c r="I637" i="1"/>
  <c r="BU636" i="1"/>
  <c r="BT636" i="1"/>
  <c r="BS636" i="1"/>
  <c r="BR636" i="1"/>
  <c r="BD636" i="1"/>
  <c r="BC636" i="1"/>
  <c r="AZ636" i="1"/>
  <c r="AX636" i="1"/>
  <c r="AV636" i="1"/>
  <c r="AT636" i="1"/>
  <c r="AS636" i="1"/>
  <c r="AR636" i="1"/>
  <c r="AQ636" i="1"/>
  <c r="AP636" i="1"/>
  <c r="AO636" i="1"/>
  <c r="AN636" i="1"/>
  <c r="AM636" i="1"/>
  <c r="AL636" i="1"/>
  <c r="AK636" i="1"/>
  <c r="AF636" i="1"/>
  <c r="AE636" i="1"/>
  <c r="AD636" i="1"/>
  <c r="AC636" i="1"/>
  <c r="AB636" i="1"/>
  <c r="AA636" i="1"/>
  <c r="Z636" i="1"/>
  <c r="Y636" i="1"/>
  <c r="X636" i="1"/>
  <c r="W636" i="1"/>
  <c r="V636" i="1"/>
  <c r="U636" i="1"/>
  <c r="T636" i="1"/>
  <c r="S636" i="1"/>
  <c r="R636" i="1"/>
  <c r="Q636" i="1"/>
  <c r="P636" i="1"/>
  <c r="O636" i="1"/>
  <c r="N636" i="1"/>
  <c r="M636" i="1"/>
  <c r="L636" i="1"/>
  <c r="K636" i="1"/>
  <c r="J636" i="1"/>
  <c r="I636" i="1"/>
  <c r="BU635" i="1"/>
  <c r="BT635" i="1"/>
  <c r="BS635" i="1"/>
  <c r="BR635" i="1"/>
  <c r="BD635" i="1"/>
  <c r="BC635" i="1"/>
  <c r="AZ635" i="1"/>
  <c r="AX635" i="1"/>
  <c r="AV635" i="1"/>
  <c r="AT635" i="1"/>
  <c r="AS635" i="1"/>
  <c r="AR635" i="1"/>
  <c r="AQ635" i="1"/>
  <c r="AP635" i="1"/>
  <c r="AO635" i="1"/>
  <c r="AN635" i="1"/>
  <c r="AM635" i="1"/>
  <c r="AL635" i="1"/>
  <c r="AK635" i="1"/>
  <c r="AF635" i="1"/>
  <c r="AE635" i="1"/>
  <c r="AD635" i="1"/>
  <c r="AC635" i="1"/>
  <c r="AB635" i="1"/>
  <c r="AA635" i="1"/>
  <c r="Z635" i="1"/>
  <c r="Y635" i="1"/>
  <c r="X635" i="1"/>
  <c r="W635" i="1"/>
  <c r="V635" i="1"/>
  <c r="U635" i="1"/>
  <c r="T635" i="1"/>
  <c r="S635" i="1"/>
  <c r="R635" i="1"/>
  <c r="Q635" i="1"/>
  <c r="P635" i="1"/>
  <c r="O635" i="1"/>
  <c r="N635" i="1"/>
  <c r="M635" i="1"/>
  <c r="L635" i="1"/>
  <c r="K635" i="1"/>
  <c r="J635" i="1"/>
  <c r="I635" i="1"/>
  <c r="BU634" i="1"/>
  <c r="BT634" i="1"/>
  <c r="BS634" i="1"/>
  <c r="BR634" i="1"/>
  <c r="BD634" i="1"/>
  <c r="BC634" i="1"/>
  <c r="AZ634" i="1"/>
  <c r="AX634" i="1"/>
  <c r="AV634" i="1"/>
  <c r="AT634" i="1"/>
  <c r="AS634" i="1"/>
  <c r="AR634" i="1"/>
  <c r="AQ634" i="1"/>
  <c r="AP634" i="1"/>
  <c r="AO634" i="1"/>
  <c r="AN634" i="1"/>
  <c r="AM634" i="1"/>
  <c r="AL634" i="1"/>
  <c r="AK634" i="1"/>
  <c r="AF634" i="1"/>
  <c r="AE634" i="1"/>
  <c r="AD634" i="1"/>
  <c r="AC634" i="1"/>
  <c r="AB634" i="1"/>
  <c r="AA634" i="1"/>
  <c r="Z634" i="1"/>
  <c r="Y634" i="1"/>
  <c r="X634" i="1"/>
  <c r="W634" i="1"/>
  <c r="V634" i="1"/>
  <c r="U634" i="1"/>
  <c r="T634" i="1"/>
  <c r="BF634" i="1" s="1"/>
  <c r="S634" i="1"/>
  <c r="R634" i="1"/>
  <c r="Q634" i="1"/>
  <c r="P634" i="1"/>
  <c r="O634" i="1"/>
  <c r="N634" i="1"/>
  <c r="M634" i="1"/>
  <c r="L634" i="1"/>
  <c r="K634" i="1"/>
  <c r="J634" i="1"/>
  <c r="I634" i="1"/>
  <c r="BU633" i="1"/>
  <c r="BT633" i="1"/>
  <c r="BS633" i="1"/>
  <c r="BR633" i="1"/>
  <c r="BD633" i="1"/>
  <c r="BC633" i="1"/>
  <c r="AZ633" i="1"/>
  <c r="AX633" i="1"/>
  <c r="AV633" i="1"/>
  <c r="AT633" i="1"/>
  <c r="AS633" i="1"/>
  <c r="AR633" i="1"/>
  <c r="AQ633" i="1"/>
  <c r="AP633" i="1"/>
  <c r="AO633" i="1"/>
  <c r="AN633" i="1"/>
  <c r="AM633" i="1"/>
  <c r="AL633" i="1"/>
  <c r="AK633" i="1"/>
  <c r="AF633" i="1"/>
  <c r="AE633" i="1"/>
  <c r="AD633" i="1"/>
  <c r="AC633" i="1"/>
  <c r="AB633" i="1"/>
  <c r="AA633" i="1"/>
  <c r="Z633" i="1"/>
  <c r="Y633" i="1"/>
  <c r="X633" i="1"/>
  <c r="W633" i="1"/>
  <c r="V633" i="1"/>
  <c r="U633" i="1"/>
  <c r="T633" i="1"/>
  <c r="S633" i="1"/>
  <c r="R633" i="1"/>
  <c r="Q633" i="1"/>
  <c r="P633" i="1"/>
  <c r="O633" i="1"/>
  <c r="N633" i="1"/>
  <c r="M633" i="1"/>
  <c r="L633" i="1"/>
  <c r="K633" i="1"/>
  <c r="J633" i="1"/>
  <c r="I633" i="1"/>
  <c r="BU632" i="1"/>
  <c r="BT632" i="1"/>
  <c r="BS632" i="1"/>
  <c r="BR632" i="1"/>
  <c r="BD632" i="1"/>
  <c r="BC632" i="1"/>
  <c r="AZ632" i="1"/>
  <c r="AX632" i="1"/>
  <c r="AV632" i="1"/>
  <c r="AT632" i="1"/>
  <c r="AS632" i="1"/>
  <c r="AR632" i="1"/>
  <c r="AQ632" i="1"/>
  <c r="AP632" i="1"/>
  <c r="AO632" i="1"/>
  <c r="AN632" i="1"/>
  <c r="AM632" i="1"/>
  <c r="AL632" i="1"/>
  <c r="AK632" i="1"/>
  <c r="AF632" i="1"/>
  <c r="AE632" i="1"/>
  <c r="AD632" i="1"/>
  <c r="AC632" i="1"/>
  <c r="AB632" i="1"/>
  <c r="AA632" i="1"/>
  <c r="Z632" i="1"/>
  <c r="Y632" i="1"/>
  <c r="X632" i="1"/>
  <c r="W632" i="1"/>
  <c r="V632" i="1"/>
  <c r="U632" i="1"/>
  <c r="T632" i="1"/>
  <c r="S632" i="1"/>
  <c r="R632" i="1"/>
  <c r="Q632" i="1"/>
  <c r="P632" i="1"/>
  <c r="O632" i="1"/>
  <c r="N632" i="1"/>
  <c r="M632" i="1"/>
  <c r="L632" i="1"/>
  <c r="K632" i="1"/>
  <c r="J632" i="1"/>
  <c r="I632" i="1"/>
  <c r="BU631" i="1"/>
  <c r="BT631" i="1"/>
  <c r="BS631" i="1"/>
  <c r="BR631" i="1"/>
  <c r="BD631" i="1"/>
  <c r="BC631" i="1"/>
  <c r="AZ631" i="1"/>
  <c r="AX631" i="1"/>
  <c r="AV631" i="1"/>
  <c r="AT631" i="1"/>
  <c r="AS631" i="1"/>
  <c r="AR631" i="1"/>
  <c r="AQ631" i="1"/>
  <c r="AP631" i="1"/>
  <c r="AO631" i="1"/>
  <c r="AN631" i="1"/>
  <c r="AM631" i="1"/>
  <c r="AL631" i="1"/>
  <c r="AK631" i="1"/>
  <c r="AF631" i="1"/>
  <c r="AE631" i="1"/>
  <c r="AD631" i="1"/>
  <c r="AC631" i="1"/>
  <c r="AB631" i="1"/>
  <c r="AA631" i="1"/>
  <c r="Z631" i="1"/>
  <c r="Y631" i="1"/>
  <c r="X631" i="1"/>
  <c r="W631" i="1"/>
  <c r="V631" i="1"/>
  <c r="U631" i="1"/>
  <c r="T631" i="1"/>
  <c r="S631" i="1"/>
  <c r="R631" i="1"/>
  <c r="Q631" i="1"/>
  <c r="P631" i="1"/>
  <c r="O631" i="1"/>
  <c r="N631" i="1"/>
  <c r="M631" i="1"/>
  <c r="L631" i="1"/>
  <c r="K631" i="1"/>
  <c r="J631" i="1"/>
  <c r="I631" i="1"/>
  <c r="BU630" i="1"/>
  <c r="BT630" i="1"/>
  <c r="BS630" i="1"/>
  <c r="BR630" i="1"/>
  <c r="BD630" i="1"/>
  <c r="BC630" i="1"/>
  <c r="AZ630" i="1"/>
  <c r="AX630" i="1"/>
  <c r="AV630" i="1"/>
  <c r="AT630" i="1"/>
  <c r="AS630" i="1"/>
  <c r="AR630" i="1"/>
  <c r="AQ630" i="1"/>
  <c r="AP630" i="1"/>
  <c r="AO630" i="1"/>
  <c r="AN630" i="1"/>
  <c r="AM630" i="1"/>
  <c r="AL630" i="1"/>
  <c r="AK630" i="1"/>
  <c r="AF630" i="1"/>
  <c r="AE630" i="1"/>
  <c r="AD630" i="1"/>
  <c r="AC630" i="1"/>
  <c r="AB630" i="1"/>
  <c r="AA630" i="1"/>
  <c r="Z630" i="1"/>
  <c r="Y630" i="1"/>
  <c r="X630" i="1"/>
  <c r="W630" i="1"/>
  <c r="V630" i="1"/>
  <c r="U630" i="1"/>
  <c r="T630" i="1"/>
  <c r="BF630" i="1" s="1"/>
  <c r="S630" i="1"/>
  <c r="R630" i="1"/>
  <c r="Q630" i="1"/>
  <c r="P630" i="1"/>
  <c r="O630" i="1"/>
  <c r="N630" i="1"/>
  <c r="M630" i="1"/>
  <c r="L630" i="1"/>
  <c r="K630" i="1"/>
  <c r="J630" i="1"/>
  <c r="I630" i="1"/>
  <c r="BU629" i="1"/>
  <c r="BT629" i="1"/>
  <c r="BS629" i="1"/>
  <c r="BR629" i="1"/>
  <c r="BD629" i="1"/>
  <c r="BC629" i="1"/>
  <c r="AZ629" i="1"/>
  <c r="AX629" i="1"/>
  <c r="AV629" i="1"/>
  <c r="AT629" i="1"/>
  <c r="AS629" i="1"/>
  <c r="AR629" i="1"/>
  <c r="AQ629" i="1"/>
  <c r="AP629" i="1"/>
  <c r="AO629" i="1"/>
  <c r="AN629" i="1"/>
  <c r="AM629" i="1"/>
  <c r="AL629" i="1"/>
  <c r="AK629" i="1"/>
  <c r="AF629" i="1"/>
  <c r="AE629" i="1"/>
  <c r="AD629" i="1"/>
  <c r="AC629" i="1"/>
  <c r="AB629" i="1"/>
  <c r="AA629" i="1"/>
  <c r="Z629" i="1"/>
  <c r="Y629" i="1"/>
  <c r="X629" i="1"/>
  <c r="W629" i="1"/>
  <c r="V629" i="1"/>
  <c r="U629" i="1"/>
  <c r="T629" i="1"/>
  <c r="S629" i="1"/>
  <c r="R629" i="1"/>
  <c r="Q629" i="1"/>
  <c r="P629" i="1"/>
  <c r="O629" i="1"/>
  <c r="N629" i="1"/>
  <c r="M629" i="1"/>
  <c r="L629" i="1"/>
  <c r="K629" i="1"/>
  <c r="J629" i="1"/>
  <c r="I629" i="1"/>
  <c r="BU628" i="1"/>
  <c r="BT628" i="1"/>
  <c r="BS628" i="1"/>
  <c r="BR628" i="1"/>
  <c r="BD628" i="1"/>
  <c r="BC628" i="1"/>
  <c r="AZ628" i="1"/>
  <c r="AX628" i="1"/>
  <c r="AV628" i="1"/>
  <c r="AT628" i="1"/>
  <c r="AS628" i="1"/>
  <c r="AR628" i="1"/>
  <c r="AQ628" i="1"/>
  <c r="AP628" i="1"/>
  <c r="AO628" i="1"/>
  <c r="AN628" i="1"/>
  <c r="AM628" i="1"/>
  <c r="AL628" i="1"/>
  <c r="AK628" i="1"/>
  <c r="AF628" i="1"/>
  <c r="AE628" i="1"/>
  <c r="AD628" i="1"/>
  <c r="AC628" i="1"/>
  <c r="AB628" i="1"/>
  <c r="AA628" i="1"/>
  <c r="Z628" i="1"/>
  <c r="Y628" i="1"/>
  <c r="X628" i="1"/>
  <c r="W628" i="1"/>
  <c r="V628" i="1"/>
  <c r="U628" i="1"/>
  <c r="T628" i="1"/>
  <c r="S628" i="1"/>
  <c r="R628" i="1"/>
  <c r="Q628" i="1"/>
  <c r="P628" i="1"/>
  <c r="O628" i="1"/>
  <c r="N628" i="1"/>
  <c r="M628" i="1"/>
  <c r="L628" i="1"/>
  <c r="K628" i="1"/>
  <c r="J628" i="1"/>
  <c r="I628" i="1"/>
  <c r="BU627" i="1"/>
  <c r="BT627" i="1"/>
  <c r="BS627" i="1"/>
  <c r="BR627" i="1"/>
  <c r="BD627" i="1"/>
  <c r="BC627" i="1"/>
  <c r="AZ627" i="1"/>
  <c r="AX627" i="1"/>
  <c r="AV627" i="1"/>
  <c r="AT627" i="1"/>
  <c r="AS627" i="1"/>
  <c r="AR627" i="1"/>
  <c r="AQ627" i="1"/>
  <c r="AP627" i="1"/>
  <c r="AO627" i="1"/>
  <c r="AN627" i="1"/>
  <c r="AM627" i="1"/>
  <c r="AL627" i="1"/>
  <c r="AK627" i="1"/>
  <c r="AF627" i="1"/>
  <c r="AE627" i="1"/>
  <c r="AD627" i="1"/>
  <c r="AC627" i="1"/>
  <c r="AB627" i="1"/>
  <c r="AA627" i="1"/>
  <c r="Z627" i="1"/>
  <c r="Y627" i="1"/>
  <c r="X627" i="1"/>
  <c r="W627" i="1"/>
  <c r="V627" i="1"/>
  <c r="U627" i="1"/>
  <c r="T627" i="1"/>
  <c r="S627" i="1"/>
  <c r="R627" i="1"/>
  <c r="Q627" i="1"/>
  <c r="P627" i="1"/>
  <c r="O627" i="1"/>
  <c r="N627" i="1"/>
  <c r="M627" i="1"/>
  <c r="L627" i="1"/>
  <c r="K627" i="1"/>
  <c r="J627" i="1"/>
  <c r="I627" i="1"/>
  <c r="BU626" i="1"/>
  <c r="BT626" i="1"/>
  <c r="BS626" i="1"/>
  <c r="BR626" i="1"/>
  <c r="BD626" i="1"/>
  <c r="BC626" i="1"/>
  <c r="AZ626" i="1"/>
  <c r="AX626" i="1"/>
  <c r="AV626" i="1"/>
  <c r="AT626" i="1"/>
  <c r="AS626" i="1"/>
  <c r="AR626" i="1"/>
  <c r="AQ626" i="1"/>
  <c r="AP626" i="1"/>
  <c r="AO626" i="1"/>
  <c r="AN626" i="1"/>
  <c r="AM626" i="1"/>
  <c r="AL626" i="1"/>
  <c r="AK626" i="1"/>
  <c r="AF626" i="1"/>
  <c r="AE626" i="1"/>
  <c r="AD626" i="1"/>
  <c r="AC626" i="1"/>
  <c r="AB626" i="1"/>
  <c r="AA626" i="1"/>
  <c r="Z626" i="1"/>
  <c r="Y626" i="1"/>
  <c r="X626" i="1"/>
  <c r="W626" i="1"/>
  <c r="V626" i="1"/>
  <c r="U626" i="1"/>
  <c r="T626" i="1"/>
  <c r="BF626" i="1" s="1"/>
  <c r="S626" i="1"/>
  <c r="R626" i="1"/>
  <c r="Q626" i="1"/>
  <c r="P626" i="1"/>
  <c r="O626" i="1"/>
  <c r="N626" i="1"/>
  <c r="M626" i="1"/>
  <c r="L626" i="1"/>
  <c r="K626" i="1"/>
  <c r="J626" i="1"/>
  <c r="I626" i="1"/>
  <c r="BU625" i="1"/>
  <c r="BT625" i="1"/>
  <c r="BS625" i="1"/>
  <c r="BR625" i="1"/>
  <c r="BD625" i="1"/>
  <c r="BC625" i="1"/>
  <c r="AZ625" i="1"/>
  <c r="AX625" i="1"/>
  <c r="AV625" i="1"/>
  <c r="AT625" i="1"/>
  <c r="AS625" i="1"/>
  <c r="AR625" i="1"/>
  <c r="AQ625" i="1"/>
  <c r="AP625" i="1"/>
  <c r="AO625" i="1"/>
  <c r="AN625" i="1"/>
  <c r="AM625" i="1"/>
  <c r="AL625" i="1"/>
  <c r="AK625" i="1"/>
  <c r="AF625" i="1"/>
  <c r="AE625" i="1"/>
  <c r="AD625" i="1"/>
  <c r="AC625" i="1"/>
  <c r="AB625" i="1"/>
  <c r="AA625" i="1"/>
  <c r="Z625" i="1"/>
  <c r="Y625" i="1"/>
  <c r="X625" i="1"/>
  <c r="W625" i="1"/>
  <c r="V625" i="1"/>
  <c r="U625" i="1"/>
  <c r="T625" i="1"/>
  <c r="S625" i="1"/>
  <c r="R625" i="1"/>
  <c r="Q625" i="1"/>
  <c r="P625" i="1"/>
  <c r="O625" i="1"/>
  <c r="N625" i="1"/>
  <c r="M625" i="1"/>
  <c r="L625" i="1"/>
  <c r="K625" i="1"/>
  <c r="J625" i="1"/>
  <c r="I625" i="1"/>
  <c r="BU624" i="1"/>
  <c r="BT624" i="1"/>
  <c r="BS624" i="1"/>
  <c r="BR624" i="1"/>
  <c r="BD624" i="1"/>
  <c r="BC624" i="1"/>
  <c r="AZ624" i="1"/>
  <c r="AX624" i="1"/>
  <c r="AV624" i="1"/>
  <c r="AT624" i="1"/>
  <c r="AS624" i="1"/>
  <c r="AR624" i="1"/>
  <c r="AQ624" i="1"/>
  <c r="AP624" i="1"/>
  <c r="AO624" i="1"/>
  <c r="AN624" i="1"/>
  <c r="AM624" i="1"/>
  <c r="AL624" i="1"/>
  <c r="AK624" i="1"/>
  <c r="AF624" i="1"/>
  <c r="AE624" i="1"/>
  <c r="AD624" i="1"/>
  <c r="AC624" i="1"/>
  <c r="AB624" i="1"/>
  <c r="AA624" i="1"/>
  <c r="Z624" i="1"/>
  <c r="Y624" i="1"/>
  <c r="X624" i="1"/>
  <c r="W624" i="1"/>
  <c r="V624" i="1"/>
  <c r="U624" i="1"/>
  <c r="T624" i="1"/>
  <c r="S624" i="1"/>
  <c r="R624" i="1"/>
  <c r="Q624" i="1"/>
  <c r="P624" i="1"/>
  <c r="O624" i="1"/>
  <c r="N624" i="1"/>
  <c r="M624" i="1"/>
  <c r="L624" i="1"/>
  <c r="K624" i="1"/>
  <c r="J624" i="1"/>
  <c r="I624" i="1"/>
  <c r="BU623" i="1"/>
  <c r="BT623" i="1"/>
  <c r="BS623" i="1"/>
  <c r="BR623" i="1"/>
  <c r="BD623" i="1"/>
  <c r="BC623" i="1"/>
  <c r="AZ623" i="1"/>
  <c r="AX623" i="1"/>
  <c r="AV623" i="1"/>
  <c r="AT623" i="1"/>
  <c r="AS623" i="1"/>
  <c r="AR623" i="1"/>
  <c r="AQ623" i="1"/>
  <c r="AP623" i="1"/>
  <c r="AO623" i="1"/>
  <c r="AN623" i="1"/>
  <c r="AM623" i="1"/>
  <c r="AL623" i="1"/>
  <c r="AK623" i="1"/>
  <c r="AF623" i="1"/>
  <c r="AE623" i="1"/>
  <c r="AD623" i="1"/>
  <c r="AC623" i="1"/>
  <c r="AB623" i="1"/>
  <c r="AA623" i="1"/>
  <c r="Z623" i="1"/>
  <c r="Y623" i="1"/>
  <c r="X623" i="1"/>
  <c r="W623" i="1"/>
  <c r="V623" i="1"/>
  <c r="U623" i="1"/>
  <c r="T623" i="1"/>
  <c r="S623" i="1"/>
  <c r="R623" i="1"/>
  <c r="Q623" i="1"/>
  <c r="P623" i="1"/>
  <c r="O623" i="1"/>
  <c r="N623" i="1"/>
  <c r="M623" i="1"/>
  <c r="L623" i="1"/>
  <c r="K623" i="1"/>
  <c r="J623" i="1"/>
  <c r="I623" i="1"/>
  <c r="BU622" i="1"/>
  <c r="BT622" i="1"/>
  <c r="BS622" i="1"/>
  <c r="BR622" i="1"/>
  <c r="BD622" i="1"/>
  <c r="BC622" i="1"/>
  <c r="AZ622" i="1"/>
  <c r="AX622" i="1"/>
  <c r="AV622" i="1"/>
  <c r="AT622" i="1"/>
  <c r="AS622" i="1"/>
  <c r="AR622" i="1"/>
  <c r="AQ622" i="1"/>
  <c r="AP622" i="1"/>
  <c r="AO622" i="1"/>
  <c r="AN622" i="1"/>
  <c r="AM622" i="1"/>
  <c r="AL622" i="1"/>
  <c r="AK622" i="1"/>
  <c r="AF622" i="1"/>
  <c r="AE622" i="1"/>
  <c r="AD622" i="1"/>
  <c r="AC622" i="1"/>
  <c r="AB622" i="1"/>
  <c r="AA622" i="1"/>
  <c r="Z622" i="1"/>
  <c r="Y622" i="1"/>
  <c r="X622" i="1"/>
  <c r="W622" i="1"/>
  <c r="V622" i="1"/>
  <c r="U622" i="1"/>
  <c r="T622" i="1"/>
  <c r="BF622" i="1" s="1"/>
  <c r="S622" i="1"/>
  <c r="R622" i="1"/>
  <c r="Q622" i="1"/>
  <c r="P622" i="1"/>
  <c r="O622" i="1"/>
  <c r="N622" i="1"/>
  <c r="M622" i="1"/>
  <c r="L622" i="1"/>
  <c r="K622" i="1"/>
  <c r="J622" i="1"/>
  <c r="I622" i="1"/>
  <c r="BU621" i="1"/>
  <c r="BT621" i="1"/>
  <c r="BS621" i="1"/>
  <c r="BR621" i="1"/>
  <c r="BD621" i="1"/>
  <c r="BC621" i="1"/>
  <c r="AZ621" i="1"/>
  <c r="AX621" i="1"/>
  <c r="AV621" i="1"/>
  <c r="AT621" i="1"/>
  <c r="AS621" i="1"/>
  <c r="AR621" i="1"/>
  <c r="AQ621" i="1"/>
  <c r="AP621" i="1"/>
  <c r="AO621" i="1"/>
  <c r="AN621" i="1"/>
  <c r="AM621" i="1"/>
  <c r="AL621" i="1"/>
  <c r="AK621" i="1"/>
  <c r="AF621" i="1"/>
  <c r="AE621" i="1"/>
  <c r="AD621" i="1"/>
  <c r="AC621" i="1"/>
  <c r="AB621" i="1"/>
  <c r="AA621" i="1"/>
  <c r="Z621" i="1"/>
  <c r="Y621" i="1"/>
  <c r="X621" i="1"/>
  <c r="W621" i="1"/>
  <c r="V621" i="1"/>
  <c r="U621" i="1"/>
  <c r="T621" i="1"/>
  <c r="S621" i="1"/>
  <c r="R621" i="1"/>
  <c r="Q621" i="1"/>
  <c r="P621" i="1"/>
  <c r="O621" i="1"/>
  <c r="N621" i="1"/>
  <c r="M621" i="1"/>
  <c r="L621" i="1"/>
  <c r="K621" i="1"/>
  <c r="J621" i="1"/>
  <c r="I621" i="1"/>
  <c r="BU620" i="1"/>
  <c r="BN55" i="17" s="1"/>
  <c r="BT620" i="1"/>
  <c r="BM55" i="17" s="1"/>
  <c r="BS620" i="1"/>
  <c r="BL55" i="17" s="1"/>
  <c r="BR620" i="1"/>
  <c r="BK55" i="17" s="1"/>
  <c r="BD620" i="1"/>
  <c r="AW55" i="17" s="1"/>
  <c r="BC620" i="1"/>
  <c r="AV55" i="17" s="1"/>
  <c r="AZ620" i="1"/>
  <c r="AS55" i="17" s="1"/>
  <c r="AX620" i="1"/>
  <c r="AQ55" i="17" s="1"/>
  <c r="AV620" i="1"/>
  <c r="AO55" i="17" s="1"/>
  <c r="AT620" i="1"/>
  <c r="AM55" i="17" s="1"/>
  <c r="AS620" i="1"/>
  <c r="AL55" i="17" s="1"/>
  <c r="AR620" i="1"/>
  <c r="AQ620" i="1"/>
  <c r="AP620" i="1"/>
  <c r="AI55" i="17" s="1"/>
  <c r="AO620" i="1"/>
  <c r="AH55" i="17" s="1"/>
  <c r="AN620" i="1"/>
  <c r="AM620" i="1"/>
  <c r="AL620" i="1"/>
  <c r="AE55" i="17" s="1"/>
  <c r="AK620" i="1"/>
  <c r="AF620" i="1"/>
  <c r="AE620" i="1"/>
  <c r="AD620" i="1"/>
  <c r="W55" i="17" s="1"/>
  <c r="AC620" i="1"/>
  <c r="V55" i="17" s="1"/>
  <c r="AB620" i="1"/>
  <c r="AA620" i="1"/>
  <c r="Z620" i="1"/>
  <c r="Y620" i="1"/>
  <c r="X620" i="1"/>
  <c r="W620" i="1"/>
  <c r="V620" i="1"/>
  <c r="O55" i="17" s="1"/>
  <c r="U620" i="1"/>
  <c r="T620" i="1"/>
  <c r="S620" i="1"/>
  <c r="R620" i="1"/>
  <c r="K55" i="17" s="1"/>
  <c r="Q620" i="1"/>
  <c r="J55" i="17" s="1"/>
  <c r="P620" i="1"/>
  <c r="O620" i="1"/>
  <c r="N620" i="1"/>
  <c r="M620" i="1"/>
  <c r="L620" i="1"/>
  <c r="K620" i="1"/>
  <c r="J620" i="1"/>
  <c r="C55" i="17" s="1"/>
  <c r="I620" i="1"/>
  <c r="BU619" i="1"/>
  <c r="BT619" i="1"/>
  <c r="BS619" i="1"/>
  <c r="BR619" i="1"/>
  <c r="BD619" i="1"/>
  <c r="BC619" i="1"/>
  <c r="AZ619" i="1"/>
  <c r="AX619" i="1"/>
  <c r="AV619" i="1"/>
  <c r="AT619" i="1"/>
  <c r="AS619" i="1"/>
  <c r="AR619" i="1"/>
  <c r="AQ619" i="1"/>
  <c r="AP619" i="1"/>
  <c r="AO619" i="1"/>
  <c r="AN619" i="1"/>
  <c r="AM619" i="1"/>
  <c r="AL619" i="1"/>
  <c r="AK619" i="1"/>
  <c r="AF619" i="1"/>
  <c r="AE619" i="1"/>
  <c r="AD619" i="1"/>
  <c r="AC619" i="1"/>
  <c r="AB619" i="1"/>
  <c r="AA619" i="1"/>
  <c r="Z619" i="1"/>
  <c r="Y619" i="1"/>
  <c r="X619" i="1"/>
  <c r="W619" i="1"/>
  <c r="V619" i="1"/>
  <c r="U619" i="1"/>
  <c r="T619" i="1"/>
  <c r="S619" i="1"/>
  <c r="R619" i="1"/>
  <c r="Q619" i="1"/>
  <c r="P619" i="1"/>
  <c r="O619" i="1"/>
  <c r="N619" i="1"/>
  <c r="M619" i="1"/>
  <c r="L619" i="1"/>
  <c r="K619" i="1"/>
  <c r="J619" i="1"/>
  <c r="I619" i="1"/>
  <c r="BX619" i="1" s="1"/>
  <c r="BU618" i="1"/>
  <c r="BT618" i="1"/>
  <c r="BS618" i="1"/>
  <c r="BR618" i="1"/>
  <c r="BD618" i="1"/>
  <c r="BC618" i="1"/>
  <c r="AZ618" i="1"/>
  <c r="AX618" i="1"/>
  <c r="AV618" i="1"/>
  <c r="AT618" i="1"/>
  <c r="AS618" i="1"/>
  <c r="AR618" i="1"/>
  <c r="AQ618" i="1"/>
  <c r="AP618" i="1"/>
  <c r="AO618" i="1"/>
  <c r="AN618" i="1"/>
  <c r="AM618" i="1"/>
  <c r="AL618" i="1"/>
  <c r="AK618" i="1"/>
  <c r="AF618" i="1"/>
  <c r="AE618" i="1"/>
  <c r="AD618" i="1"/>
  <c r="AC618" i="1"/>
  <c r="AB618" i="1"/>
  <c r="AA618" i="1"/>
  <c r="Z618" i="1"/>
  <c r="Y618" i="1"/>
  <c r="X618" i="1"/>
  <c r="W618" i="1"/>
  <c r="V618" i="1"/>
  <c r="U618" i="1"/>
  <c r="T618" i="1"/>
  <c r="S618" i="1"/>
  <c r="R618" i="1"/>
  <c r="Q618" i="1"/>
  <c r="P618" i="1"/>
  <c r="O618" i="1"/>
  <c r="N618" i="1"/>
  <c r="M618" i="1"/>
  <c r="L618" i="1"/>
  <c r="K618" i="1"/>
  <c r="J618" i="1"/>
  <c r="I618" i="1"/>
  <c r="BX618" i="1" s="1"/>
  <c r="BU617" i="1"/>
  <c r="BT617" i="1"/>
  <c r="BS617" i="1"/>
  <c r="BR617" i="1"/>
  <c r="BD617" i="1"/>
  <c r="BC617" i="1"/>
  <c r="AZ617" i="1"/>
  <c r="AX617" i="1"/>
  <c r="AV617" i="1"/>
  <c r="AT617" i="1"/>
  <c r="AS617" i="1"/>
  <c r="AR617" i="1"/>
  <c r="AQ617" i="1"/>
  <c r="AP617" i="1"/>
  <c r="AO617" i="1"/>
  <c r="AN617" i="1"/>
  <c r="AM617" i="1"/>
  <c r="AL617" i="1"/>
  <c r="AK617" i="1"/>
  <c r="AF617" i="1"/>
  <c r="AE617" i="1"/>
  <c r="AD617" i="1"/>
  <c r="AC617" i="1"/>
  <c r="AB617" i="1"/>
  <c r="AA617" i="1"/>
  <c r="Z617" i="1"/>
  <c r="Y617" i="1"/>
  <c r="X617" i="1"/>
  <c r="W617" i="1"/>
  <c r="V617" i="1"/>
  <c r="U617" i="1"/>
  <c r="T617" i="1"/>
  <c r="S617" i="1"/>
  <c r="R617" i="1"/>
  <c r="Q617" i="1"/>
  <c r="P617" i="1"/>
  <c r="O617" i="1"/>
  <c r="N617" i="1"/>
  <c r="M617" i="1"/>
  <c r="L617" i="1"/>
  <c r="K617" i="1"/>
  <c r="J617" i="1"/>
  <c r="I617" i="1"/>
  <c r="BX617" i="1" s="1"/>
  <c r="BU616" i="1"/>
  <c r="BT616" i="1"/>
  <c r="BS616" i="1"/>
  <c r="BR616" i="1"/>
  <c r="BD616" i="1"/>
  <c r="BC616" i="1"/>
  <c r="AZ616" i="1"/>
  <c r="AX616" i="1"/>
  <c r="AV616" i="1"/>
  <c r="AT616" i="1"/>
  <c r="AS616" i="1"/>
  <c r="AR616" i="1"/>
  <c r="AQ616" i="1"/>
  <c r="AP616" i="1"/>
  <c r="AO616" i="1"/>
  <c r="AN616" i="1"/>
  <c r="AM616" i="1"/>
  <c r="AL616" i="1"/>
  <c r="AK616" i="1"/>
  <c r="AF616" i="1"/>
  <c r="AE616" i="1"/>
  <c r="AD616" i="1"/>
  <c r="AC616" i="1"/>
  <c r="AB616" i="1"/>
  <c r="AA616" i="1"/>
  <c r="Z616" i="1"/>
  <c r="Y616" i="1"/>
  <c r="X616" i="1"/>
  <c r="W616" i="1"/>
  <c r="V616" i="1"/>
  <c r="U616" i="1"/>
  <c r="T616" i="1"/>
  <c r="S616" i="1"/>
  <c r="R616" i="1"/>
  <c r="Q616" i="1"/>
  <c r="P616" i="1"/>
  <c r="O616" i="1"/>
  <c r="N616" i="1"/>
  <c r="M616" i="1"/>
  <c r="L616" i="1"/>
  <c r="K616" i="1"/>
  <c r="J616" i="1"/>
  <c r="I616" i="1"/>
  <c r="BX616" i="1" s="1"/>
  <c r="BU615" i="1"/>
  <c r="BT615" i="1"/>
  <c r="BS615" i="1"/>
  <c r="BR615" i="1"/>
  <c r="BD615" i="1"/>
  <c r="BC615" i="1"/>
  <c r="AZ615" i="1"/>
  <c r="AX615" i="1"/>
  <c r="AV615" i="1"/>
  <c r="AT615" i="1"/>
  <c r="AS615" i="1"/>
  <c r="AR615" i="1"/>
  <c r="AQ615" i="1"/>
  <c r="AP615" i="1"/>
  <c r="AO615" i="1"/>
  <c r="AN615" i="1"/>
  <c r="AM615" i="1"/>
  <c r="AL615" i="1"/>
  <c r="AK615" i="1"/>
  <c r="AF615" i="1"/>
  <c r="AE615" i="1"/>
  <c r="AD615" i="1"/>
  <c r="AC615" i="1"/>
  <c r="AB615" i="1"/>
  <c r="AA615" i="1"/>
  <c r="Z615" i="1"/>
  <c r="Y615" i="1"/>
  <c r="X615" i="1"/>
  <c r="W615" i="1"/>
  <c r="V615" i="1"/>
  <c r="U615" i="1"/>
  <c r="T615" i="1"/>
  <c r="S615" i="1"/>
  <c r="R615" i="1"/>
  <c r="Q615" i="1"/>
  <c r="P615" i="1"/>
  <c r="O615" i="1"/>
  <c r="N615" i="1"/>
  <c r="M615" i="1"/>
  <c r="L615" i="1"/>
  <c r="K615" i="1"/>
  <c r="J615" i="1"/>
  <c r="I615" i="1"/>
  <c r="BX615" i="1" s="1"/>
  <c r="BU614" i="1"/>
  <c r="BT614" i="1"/>
  <c r="BS614" i="1"/>
  <c r="BR614" i="1"/>
  <c r="BD614" i="1"/>
  <c r="BC614" i="1"/>
  <c r="AZ614" i="1"/>
  <c r="AX614" i="1"/>
  <c r="AV614" i="1"/>
  <c r="AT614" i="1"/>
  <c r="AS614" i="1"/>
  <c r="AR614" i="1"/>
  <c r="AQ614" i="1"/>
  <c r="AP614" i="1"/>
  <c r="AO614" i="1"/>
  <c r="AN614" i="1"/>
  <c r="AM614" i="1"/>
  <c r="AL614" i="1"/>
  <c r="AK614" i="1"/>
  <c r="AF614" i="1"/>
  <c r="AE614" i="1"/>
  <c r="AD614" i="1"/>
  <c r="AC614" i="1"/>
  <c r="AB614" i="1"/>
  <c r="AA614" i="1"/>
  <c r="Z614" i="1"/>
  <c r="Y614" i="1"/>
  <c r="X614" i="1"/>
  <c r="W614" i="1"/>
  <c r="V614" i="1"/>
  <c r="U614" i="1"/>
  <c r="T614" i="1"/>
  <c r="S614" i="1"/>
  <c r="R614" i="1"/>
  <c r="Q614" i="1"/>
  <c r="P614" i="1"/>
  <c r="O614" i="1"/>
  <c r="N614" i="1"/>
  <c r="M614" i="1"/>
  <c r="L614" i="1"/>
  <c r="K614" i="1"/>
  <c r="J614" i="1"/>
  <c r="I614" i="1"/>
  <c r="BX614" i="1" s="1"/>
  <c r="BU613" i="1"/>
  <c r="BT613" i="1"/>
  <c r="BS613" i="1"/>
  <c r="BR613" i="1"/>
  <c r="BD613" i="1"/>
  <c r="BC613" i="1"/>
  <c r="AZ613" i="1"/>
  <c r="AX613" i="1"/>
  <c r="AV613" i="1"/>
  <c r="AT613" i="1"/>
  <c r="AS613" i="1"/>
  <c r="AR613" i="1"/>
  <c r="AQ613" i="1"/>
  <c r="AP613" i="1"/>
  <c r="AO613" i="1"/>
  <c r="AN613" i="1"/>
  <c r="AM613" i="1"/>
  <c r="AL613" i="1"/>
  <c r="AK613" i="1"/>
  <c r="AF613" i="1"/>
  <c r="AE613" i="1"/>
  <c r="AD613" i="1"/>
  <c r="AC613" i="1"/>
  <c r="AB613" i="1"/>
  <c r="AA613" i="1"/>
  <c r="Z613" i="1"/>
  <c r="Y613" i="1"/>
  <c r="X613" i="1"/>
  <c r="W613" i="1"/>
  <c r="V613" i="1"/>
  <c r="U613" i="1"/>
  <c r="T613" i="1"/>
  <c r="S613" i="1"/>
  <c r="R613" i="1"/>
  <c r="Q613" i="1"/>
  <c r="P613" i="1"/>
  <c r="O613" i="1"/>
  <c r="N613" i="1"/>
  <c r="M613" i="1"/>
  <c r="L613" i="1"/>
  <c r="K613" i="1"/>
  <c r="J613" i="1"/>
  <c r="I613" i="1"/>
  <c r="BX613" i="1" s="1"/>
  <c r="BU612" i="1"/>
  <c r="BN54" i="17" s="1"/>
  <c r="BT612" i="1"/>
  <c r="BM54" i="17" s="1"/>
  <c r="BS612" i="1"/>
  <c r="BL54" i="17" s="1"/>
  <c r="BR612" i="1"/>
  <c r="BK54" i="17" s="1"/>
  <c r="BD612" i="1"/>
  <c r="AW54" i="17" s="1"/>
  <c r="BC612" i="1"/>
  <c r="AV54" i="17" s="1"/>
  <c r="AZ612" i="1"/>
  <c r="AS54" i="17" s="1"/>
  <c r="AX612" i="1"/>
  <c r="AQ54" i="17" s="1"/>
  <c r="AV612" i="1"/>
  <c r="AO54" i="17" s="1"/>
  <c r="AT612" i="1"/>
  <c r="AS612" i="1"/>
  <c r="AR612" i="1"/>
  <c r="AK54" i="17" s="1"/>
  <c r="AQ612" i="1"/>
  <c r="AJ54" i="17" s="1"/>
  <c r="AP612" i="1"/>
  <c r="AO612" i="1"/>
  <c r="AN612" i="1"/>
  <c r="AG54" i="17" s="1"/>
  <c r="AM612" i="1"/>
  <c r="AF54" i="17" s="1"/>
  <c r="AL612" i="1"/>
  <c r="AK612" i="1"/>
  <c r="AF612" i="1"/>
  <c r="Y54" i="17" s="1"/>
  <c r="AE612" i="1"/>
  <c r="X54" i="17" s="1"/>
  <c r="AD612" i="1"/>
  <c r="AC612" i="1"/>
  <c r="AB612" i="1"/>
  <c r="U54" i="17" s="1"/>
  <c r="AA612" i="1"/>
  <c r="T54" i="17" s="1"/>
  <c r="Z612" i="1"/>
  <c r="Y612" i="1"/>
  <c r="X612" i="1"/>
  <c r="Q54" i="17" s="1"/>
  <c r="W612" i="1"/>
  <c r="V612" i="1"/>
  <c r="U612" i="1"/>
  <c r="T612" i="1"/>
  <c r="M54" i="17" s="1"/>
  <c r="S612" i="1"/>
  <c r="L54" i="17" s="1"/>
  <c r="R612" i="1"/>
  <c r="Q612" i="1"/>
  <c r="P612" i="1"/>
  <c r="I54" i="17" s="1"/>
  <c r="O612" i="1"/>
  <c r="H54" i="17" s="1"/>
  <c r="N612" i="1"/>
  <c r="M612" i="1"/>
  <c r="L612" i="1"/>
  <c r="E54" i="17" s="1"/>
  <c r="K612" i="1"/>
  <c r="J612" i="1"/>
  <c r="I612" i="1"/>
  <c r="BU611" i="1"/>
  <c r="BT611" i="1"/>
  <c r="BS611" i="1"/>
  <c r="BR611" i="1"/>
  <c r="BD611" i="1"/>
  <c r="BC611" i="1"/>
  <c r="AZ611" i="1"/>
  <c r="AX611" i="1"/>
  <c r="AV611" i="1"/>
  <c r="AT611" i="1"/>
  <c r="AS611" i="1"/>
  <c r="AR611" i="1"/>
  <c r="AQ611" i="1"/>
  <c r="AP611" i="1"/>
  <c r="AO611" i="1"/>
  <c r="AN611" i="1"/>
  <c r="AM611" i="1"/>
  <c r="AL611" i="1"/>
  <c r="AK611" i="1"/>
  <c r="AF611" i="1"/>
  <c r="AE611" i="1"/>
  <c r="AD611" i="1"/>
  <c r="AC611" i="1"/>
  <c r="AB611" i="1"/>
  <c r="AA611" i="1"/>
  <c r="Z611" i="1"/>
  <c r="Y611" i="1"/>
  <c r="X611" i="1"/>
  <c r="W611" i="1"/>
  <c r="V611" i="1"/>
  <c r="U611" i="1"/>
  <c r="T611" i="1"/>
  <c r="S611" i="1"/>
  <c r="R611" i="1"/>
  <c r="Q611" i="1"/>
  <c r="P611" i="1"/>
  <c r="O611" i="1"/>
  <c r="N611" i="1"/>
  <c r="M611" i="1"/>
  <c r="L611" i="1"/>
  <c r="K611" i="1"/>
  <c r="J611" i="1"/>
  <c r="I611" i="1"/>
  <c r="BU610" i="1"/>
  <c r="BT610" i="1"/>
  <c r="BS610" i="1"/>
  <c r="BR610" i="1"/>
  <c r="BD610" i="1"/>
  <c r="BC610" i="1"/>
  <c r="AZ610" i="1"/>
  <c r="AX610" i="1"/>
  <c r="AV610" i="1"/>
  <c r="AT610" i="1"/>
  <c r="AS610" i="1"/>
  <c r="AR610" i="1"/>
  <c r="AQ610" i="1"/>
  <c r="AP610" i="1"/>
  <c r="AO610" i="1"/>
  <c r="AN610" i="1"/>
  <c r="AM610" i="1"/>
  <c r="AL610" i="1"/>
  <c r="AK610" i="1"/>
  <c r="AF610" i="1"/>
  <c r="AE610" i="1"/>
  <c r="AD610" i="1"/>
  <c r="AC610" i="1"/>
  <c r="AB610" i="1"/>
  <c r="AA610" i="1"/>
  <c r="Z610" i="1"/>
  <c r="Y610" i="1"/>
  <c r="X610" i="1"/>
  <c r="W610" i="1"/>
  <c r="V610" i="1"/>
  <c r="U610" i="1"/>
  <c r="T610" i="1"/>
  <c r="S610" i="1"/>
  <c r="R610" i="1"/>
  <c r="Q610" i="1"/>
  <c r="P610" i="1"/>
  <c r="O610" i="1"/>
  <c r="N610" i="1"/>
  <c r="M610" i="1"/>
  <c r="L610" i="1"/>
  <c r="K610" i="1"/>
  <c r="J610" i="1"/>
  <c r="I610" i="1"/>
  <c r="BU609" i="1"/>
  <c r="BT609" i="1"/>
  <c r="BS609" i="1"/>
  <c r="BR609" i="1"/>
  <c r="BD609" i="1"/>
  <c r="BC609" i="1"/>
  <c r="AZ609" i="1"/>
  <c r="AX609" i="1"/>
  <c r="AV609" i="1"/>
  <c r="AT609" i="1"/>
  <c r="AS609" i="1"/>
  <c r="AR609" i="1"/>
  <c r="AQ609" i="1"/>
  <c r="AP609" i="1"/>
  <c r="AO609" i="1"/>
  <c r="AN609" i="1"/>
  <c r="AM609" i="1"/>
  <c r="AL609" i="1"/>
  <c r="AK609" i="1"/>
  <c r="AF609" i="1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BU608" i="1"/>
  <c r="BT608" i="1"/>
  <c r="BS608" i="1"/>
  <c r="BR608" i="1"/>
  <c r="BD608" i="1"/>
  <c r="BC608" i="1"/>
  <c r="AZ608" i="1"/>
  <c r="AX608" i="1"/>
  <c r="AV608" i="1"/>
  <c r="AT608" i="1"/>
  <c r="AS608" i="1"/>
  <c r="AR608" i="1"/>
  <c r="AQ608" i="1"/>
  <c r="AP608" i="1"/>
  <c r="AO608" i="1"/>
  <c r="AN608" i="1"/>
  <c r="AM608" i="1"/>
  <c r="AL608" i="1"/>
  <c r="AK608" i="1"/>
  <c r="AF608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BF608" i="1" s="1"/>
  <c r="S608" i="1"/>
  <c r="R608" i="1"/>
  <c r="Q608" i="1"/>
  <c r="P608" i="1"/>
  <c r="O608" i="1"/>
  <c r="N608" i="1"/>
  <c r="M608" i="1"/>
  <c r="L608" i="1"/>
  <c r="K608" i="1"/>
  <c r="J608" i="1"/>
  <c r="I608" i="1"/>
  <c r="BU607" i="1"/>
  <c r="BT607" i="1"/>
  <c r="BS607" i="1"/>
  <c r="BR607" i="1"/>
  <c r="BD607" i="1"/>
  <c r="BC607" i="1"/>
  <c r="AZ607" i="1"/>
  <c r="AX607" i="1"/>
  <c r="AV607" i="1"/>
  <c r="AT607" i="1"/>
  <c r="AS607" i="1"/>
  <c r="AR607" i="1"/>
  <c r="AQ607" i="1"/>
  <c r="AP607" i="1"/>
  <c r="AO607" i="1"/>
  <c r="AN607" i="1"/>
  <c r="AM607" i="1"/>
  <c r="AL607" i="1"/>
  <c r="AK607" i="1"/>
  <c r="AF607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BU606" i="1"/>
  <c r="BT606" i="1"/>
  <c r="BS606" i="1"/>
  <c r="BR606" i="1"/>
  <c r="BD606" i="1"/>
  <c r="BC606" i="1"/>
  <c r="AZ606" i="1"/>
  <c r="AX606" i="1"/>
  <c r="AV606" i="1"/>
  <c r="AT606" i="1"/>
  <c r="AS606" i="1"/>
  <c r="AR606" i="1"/>
  <c r="AQ606" i="1"/>
  <c r="AP606" i="1"/>
  <c r="AO606" i="1"/>
  <c r="AN606" i="1"/>
  <c r="AM606" i="1"/>
  <c r="AL606" i="1"/>
  <c r="AK606" i="1"/>
  <c r="AF606" i="1"/>
  <c r="AE606" i="1"/>
  <c r="AD606" i="1"/>
  <c r="AC606" i="1"/>
  <c r="AB606" i="1"/>
  <c r="AA606" i="1"/>
  <c r="Z606" i="1"/>
  <c r="Y606" i="1"/>
  <c r="X606" i="1"/>
  <c r="W606" i="1"/>
  <c r="V606" i="1"/>
  <c r="U606" i="1"/>
  <c r="T606" i="1"/>
  <c r="S606" i="1"/>
  <c r="R606" i="1"/>
  <c r="Q606" i="1"/>
  <c r="P606" i="1"/>
  <c r="O606" i="1"/>
  <c r="N606" i="1"/>
  <c r="M606" i="1"/>
  <c r="L606" i="1"/>
  <c r="K606" i="1"/>
  <c r="J606" i="1"/>
  <c r="I606" i="1"/>
  <c r="BU605" i="1"/>
  <c r="BT605" i="1"/>
  <c r="BS605" i="1"/>
  <c r="BR605" i="1"/>
  <c r="BD605" i="1"/>
  <c r="BC605" i="1"/>
  <c r="AZ605" i="1"/>
  <c r="AX605" i="1"/>
  <c r="AV605" i="1"/>
  <c r="AT605" i="1"/>
  <c r="AS605" i="1"/>
  <c r="AR605" i="1"/>
  <c r="AQ605" i="1"/>
  <c r="AP605" i="1"/>
  <c r="AO605" i="1"/>
  <c r="AN605" i="1"/>
  <c r="AM605" i="1"/>
  <c r="AL605" i="1"/>
  <c r="AK605" i="1"/>
  <c r="AF605" i="1"/>
  <c r="AE605" i="1"/>
  <c r="AD605" i="1"/>
  <c r="AC605" i="1"/>
  <c r="AB605" i="1"/>
  <c r="AA605" i="1"/>
  <c r="Z605" i="1"/>
  <c r="Y605" i="1"/>
  <c r="X605" i="1"/>
  <c r="W605" i="1"/>
  <c r="V605" i="1"/>
  <c r="U605" i="1"/>
  <c r="T605" i="1"/>
  <c r="S605" i="1"/>
  <c r="R605" i="1"/>
  <c r="Q605" i="1"/>
  <c r="P605" i="1"/>
  <c r="O605" i="1"/>
  <c r="N605" i="1"/>
  <c r="M605" i="1"/>
  <c r="L605" i="1"/>
  <c r="K605" i="1"/>
  <c r="J605" i="1"/>
  <c r="I605" i="1"/>
  <c r="BU604" i="1"/>
  <c r="BT604" i="1"/>
  <c r="BS604" i="1"/>
  <c r="BR604" i="1"/>
  <c r="BD604" i="1"/>
  <c r="BC604" i="1"/>
  <c r="AZ604" i="1"/>
  <c r="AX604" i="1"/>
  <c r="AV604" i="1"/>
  <c r="AT604" i="1"/>
  <c r="AS604" i="1"/>
  <c r="AR604" i="1"/>
  <c r="AQ604" i="1"/>
  <c r="AP604" i="1"/>
  <c r="AO604" i="1"/>
  <c r="AN604" i="1"/>
  <c r="AM604" i="1"/>
  <c r="AL604" i="1"/>
  <c r="AK604" i="1"/>
  <c r="AF604" i="1"/>
  <c r="AE604" i="1"/>
  <c r="AD604" i="1"/>
  <c r="AC604" i="1"/>
  <c r="AB604" i="1"/>
  <c r="AA604" i="1"/>
  <c r="Z604" i="1"/>
  <c r="Y604" i="1"/>
  <c r="X604" i="1"/>
  <c r="W604" i="1"/>
  <c r="V604" i="1"/>
  <c r="U604" i="1"/>
  <c r="T604" i="1"/>
  <c r="BF604" i="1" s="1"/>
  <c r="S604" i="1"/>
  <c r="R604" i="1"/>
  <c r="Q604" i="1"/>
  <c r="P604" i="1"/>
  <c r="O604" i="1"/>
  <c r="N604" i="1"/>
  <c r="M604" i="1"/>
  <c r="L604" i="1"/>
  <c r="K604" i="1"/>
  <c r="J604" i="1"/>
  <c r="I604" i="1"/>
  <c r="BU603" i="1"/>
  <c r="BT603" i="1"/>
  <c r="BS603" i="1"/>
  <c r="BR603" i="1"/>
  <c r="BD603" i="1"/>
  <c r="BC603" i="1"/>
  <c r="AZ603" i="1"/>
  <c r="AX603" i="1"/>
  <c r="AV603" i="1"/>
  <c r="AT603" i="1"/>
  <c r="AS603" i="1"/>
  <c r="AR603" i="1"/>
  <c r="AQ603" i="1"/>
  <c r="AP603" i="1"/>
  <c r="AO603" i="1"/>
  <c r="AN603" i="1"/>
  <c r="AM603" i="1"/>
  <c r="AL603" i="1"/>
  <c r="AK603" i="1"/>
  <c r="AF603" i="1"/>
  <c r="AE603" i="1"/>
  <c r="AD603" i="1"/>
  <c r="AC603" i="1"/>
  <c r="AB603" i="1"/>
  <c r="AA603" i="1"/>
  <c r="Z603" i="1"/>
  <c r="Y603" i="1"/>
  <c r="X603" i="1"/>
  <c r="W603" i="1"/>
  <c r="V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BU602" i="1"/>
  <c r="BT602" i="1"/>
  <c r="BS602" i="1"/>
  <c r="BR602" i="1"/>
  <c r="BD602" i="1"/>
  <c r="BC602" i="1"/>
  <c r="AZ602" i="1"/>
  <c r="AX602" i="1"/>
  <c r="AV602" i="1"/>
  <c r="AT602" i="1"/>
  <c r="AS602" i="1"/>
  <c r="AR602" i="1"/>
  <c r="AQ602" i="1"/>
  <c r="AP602" i="1"/>
  <c r="AO602" i="1"/>
  <c r="AN602" i="1"/>
  <c r="AM602" i="1"/>
  <c r="AL602" i="1"/>
  <c r="AK602" i="1"/>
  <c r="AF602" i="1"/>
  <c r="AE602" i="1"/>
  <c r="AD602" i="1"/>
  <c r="AC602" i="1"/>
  <c r="AB602" i="1"/>
  <c r="AA602" i="1"/>
  <c r="Z602" i="1"/>
  <c r="Y602" i="1"/>
  <c r="X602" i="1"/>
  <c r="W602" i="1"/>
  <c r="V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BU601" i="1"/>
  <c r="BT601" i="1"/>
  <c r="BS601" i="1"/>
  <c r="BR601" i="1"/>
  <c r="BD601" i="1"/>
  <c r="BC601" i="1"/>
  <c r="AZ601" i="1"/>
  <c r="AX601" i="1"/>
  <c r="AV601" i="1"/>
  <c r="AT601" i="1"/>
  <c r="AS601" i="1"/>
  <c r="AR601" i="1"/>
  <c r="AQ601" i="1"/>
  <c r="AP601" i="1"/>
  <c r="AO601" i="1"/>
  <c r="AN601" i="1"/>
  <c r="AM601" i="1"/>
  <c r="AL601" i="1"/>
  <c r="AK601" i="1"/>
  <c r="AF601" i="1"/>
  <c r="AE601" i="1"/>
  <c r="AD601" i="1"/>
  <c r="AC601" i="1"/>
  <c r="AB601" i="1"/>
  <c r="AA601" i="1"/>
  <c r="Z601" i="1"/>
  <c r="Y601" i="1"/>
  <c r="X601" i="1"/>
  <c r="W601" i="1"/>
  <c r="V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BU600" i="1"/>
  <c r="BT600" i="1"/>
  <c r="BS600" i="1"/>
  <c r="BR600" i="1"/>
  <c r="BD600" i="1"/>
  <c r="BC600" i="1"/>
  <c r="AZ600" i="1"/>
  <c r="AX600" i="1"/>
  <c r="AV600" i="1"/>
  <c r="AT600" i="1"/>
  <c r="AS600" i="1"/>
  <c r="AR600" i="1"/>
  <c r="AQ600" i="1"/>
  <c r="AP600" i="1"/>
  <c r="AO600" i="1"/>
  <c r="AN600" i="1"/>
  <c r="AM600" i="1"/>
  <c r="AL600" i="1"/>
  <c r="AK600" i="1"/>
  <c r="AF600" i="1"/>
  <c r="AE600" i="1"/>
  <c r="AD600" i="1"/>
  <c r="AC600" i="1"/>
  <c r="AB600" i="1"/>
  <c r="AA600" i="1"/>
  <c r="Z600" i="1"/>
  <c r="Y600" i="1"/>
  <c r="X600" i="1"/>
  <c r="W600" i="1"/>
  <c r="V600" i="1"/>
  <c r="U600" i="1"/>
  <c r="T600" i="1"/>
  <c r="BF600" i="1" s="1"/>
  <c r="S600" i="1"/>
  <c r="R600" i="1"/>
  <c r="Q600" i="1"/>
  <c r="P600" i="1"/>
  <c r="O600" i="1"/>
  <c r="N600" i="1"/>
  <c r="M600" i="1"/>
  <c r="L600" i="1"/>
  <c r="K600" i="1"/>
  <c r="J600" i="1"/>
  <c r="I600" i="1"/>
  <c r="BU599" i="1"/>
  <c r="BT599" i="1"/>
  <c r="BS599" i="1"/>
  <c r="BR599" i="1"/>
  <c r="BD599" i="1"/>
  <c r="BC599" i="1"/>
  <c r="AZ599" i="1"/>
  <c r="AX599" i="1"/>
  <c r="AV599" i="1"/>
  <c r="AT599" i="1"/>
  <c r="AS599" i="1"/>
  <c r="AR599" i="1"/>
  <c r="AQ599" i="1"/>
  <c r="AP599" i="1"/>
  <c r="AO599" i="1"/>
  <c r="AN599" i="1"/>
  <c r="AM599" i="1"/>
  <c r="AL599" i="1"/>
  <c r="AK599" i="1"/>
  <c r="AF599" i="1"/>
  <c r="AE599" i="1"/>
  <c r="AD599" i="1"/>
  <c r="AC599" i="1"/>
  <c r="AB599" i="1"/>
  <c r="AA599" i="1"/>
  <c r="Z599" i="1"/>
  <c r="Y599" i="1"/>
  <c r="X599" i="1"/>
  <c r="W599" i="1"/>
  <c r="V599" i="1"/>
  <c r="U599" i="1"/>
  <c r="T599" i="1"/>
  <c r="S599" i="1"/>
  <c r="R599" i="1"/>
  <c r="Q599" i="1"/>
  <c r="P599" i="1"/>
  <c r="O599" i="1"/>
  <c r="N599" i="1"/>
  <c r="M599" i="1"/>
  <c r="L599" i="1"/>
  <c r="K599" i="1"/>
  <c r="J599" i="1"/>
  <c r="I599" i="1"/>
  <c r="BU598" i="1"/>
  <c r="BT598" i="1"/>
  <c r="BS598" i="1"/>
  <c r="BR598" i="1"/>
  <c r="BD598" i="1"/>
  <c r="BC598" i="1"/>
  <c r="AZ598" i="1"/>
  <c r="AX598" i="1"/>
  <c r="AV598" i="1"/>
  <c r="AT598" i="1"/>
  <c r="AS598" i="1"/>
  <c r="AR598" i="1"/>
  <c r="AQ598" i="1"/>
  <c r="AP598" i="1"/>
  <c r="AO598" i="1"/>
  <c r="AN598" i="1"/>
  <c r="AM598" i="1"/>
  <c r="AL598" i="1"/>
  <c r="AK598" i="1"/>
  <c r="AF598" i="1"/>
  <c r="AE598" i="1"/>
  <c r="AD598" i="1"/>
  <c r="AC598" i="1"/>
  <c r="AB598" i="1"/>
  <c r="AA598" i="1"/>
  <c r="Z598" i="1"/>
  <c r="Y598" i="1"/>
  <c r="X598" i="1"/>
  <c r="W598" i="1"/>
  <c r="V598" i="1"/>
  <c r="U598" i="1"/>
  <c r="T598" i="1"/>
  <c r="S598" i="1"/>
  <c r="R598" i="1"/>
  <c r="Q598" i="1"/>
  <c r="P598" i="1"/>
  <c r="O598" i="1"/>
  <c r="N598" i="1"/>
  <c r="M598" i="1"/>
  <c r="L598" i="1"/>
  <c r="K598" i="1"/>
  <c r="J598" i="1"/>
  <c r="I598" i="1"/>
  <c r="BU597" i="1"/>
  <c r="BN53" i="17" s="1"/>
  <c r="BT597" i="1"/>
  <c r="BM53" i="17" s="1"/>
  <c r="BS597" i="1"/>
  <c r="BL53" i="17" s="1"/>
  <c r="BR597" i="1"/>
  <c r="BK53" i="17" s="1"/>
  <c r="BD597" i="1"/>
  <c r="AW53" i="17" s="1"/>
  <c r="BC597" i="1"/>
  <c r="AV53" i="17" s="1"/>
  <c r="AZ597" i="1"/>
  <c r="AS53" i="17" s="1"/>
  <c r="AX597" i="1"/>
  <c r="AQ53" i="17" s="1"/>
  <c r="AV597" i="1"/>
  <c r="AO53" i="17" s="1"/>
  <c r="AT597" i="1"/>
  <c r="AS597" i="1"/>
  <c r="AL53" i="17" s="1"/>
  <c r="AR597" i="1"/>
  <c r="AQ597" i="1"/>
  <c r="AP597" i="1"/>
  <c r="AO597" i="1"/>
  <c r="AH53" i="17" s="1"/>
  <c r="AN597" i="1"/>
  <c r="AG53" i="17" s="1"/>
  <c r="AM597" i="1"/>
  <c r="AL597" i="1"/>
  <c r="AK597" i="1"/>
  <c r="AF597" i="1"/>
  <c r="Y53" i="17" s="1"/>
  <c r="AE597" i="1"/>
  <c r="AD597" i="1"/>
  <c r="AC597" i="1"/>
  <c r="V53" i="17" s="1"/>
  <c r="AB597" i="1"/>
  <c r="U53" i="17" s="1"/>
  <c r="AA597" i="1"/>
  <c r="Z597" i="1"/>
  <c r="Y597" i="1"/>
  <c r="R53" i="17" s="1"/>
  <c r="X597" i="1"/>
  <c r="Q53" i="17" s="1"/>
  <c r="W597" i="1"/>
  <c r="V597" i="1"/>
  <c r="U597" i="1"/>
  <c r="T597" i="1"/>
  <c r="M53" i="17" s="1"/>
  <c r="S597" i="1"/>
  <c r="R597" i="1"/>
  <c r="Q597" i="1"/>
  <c r="J53" i="17" s="1"/>
  <c r="P597" i="1"/>
  <c r="I53" i="17" s="1"/>
  <c r="O597" i="1"/>
  <c r="N597" i="1"/>
  <c r="M597" i="1"/>
  <c r="F53" i="17" s="1"/>
  <c r="L597" i="1"/>
  <c r="E53" i="17" s="1"/>
  <c r="K597" i="1"/>
  <c r="J597" i="1"/>
  <c r="I597" i="1"/>
  <c r="BU596" i="1"/>
  <c r="BT596" i="1"/>
  <c r="BS596" i="1"/>
  <c r="BR596" i="1"/>
  <c r="BD596" i="1"/>
  <c r="BC596" i="1"/>
  <c r="AZ596" i="1"/>
  <c r="AX596" i="1"/>
  <c r="AV596" i="1"/>
  <c r="AT596" i="1"/>
  <c r="AS596" i="1"/>
  <c r="AR596" i="1"/>
  <c r="AQ596" i="1"/>
  <c r="AP596" i="1"/>
  <c r="AO596" i="1"/>
  <c r="AN596" i="1"/>
  <c r="AM596" i="1"/>
  <c r="AL596" i="1"/>
  <c r="AK596" i="1"/>
  <c r="AF596" i="1"/>
  <c r="AE596" i="1"/>
  <c r="AD596" i="1"/>
  <c r="AC596" i="1"/>
  <c r="AB596" i="1"/>
  <c r="AA596" i="1"/>
  <c r="Z596" i="1"/>
  <c r="Y596" i="1"/>
  <c r="X596" i="1"/>
  <c r="W596" i="1"/>
  <c r="V596" i="1"/>
  <c r="U596" i="1"/>
  <c r="T596" i="1"/>
  <c r="S596" i="1"/>
  <c r="R596" i="1"/>
  <c r="Q596" i="1"/>
  <c r="P596" i="1"/>
  <c r="O596" i="1"/>
  <c r="N596" i="1"/>
  <c r="M596" i="1"/>
  <c r="L596" i="1"/>
  <c r="K596" i="1"/>
  <c r="J596" i="1"/>
  <c r="I596" i="1"/>
  <c r="BU595" i="1"/>
  <c r="BT595" i="1"/>
  <c r="BS595" i="1"/>
  <c r="BR595" i="1"/>
  <c r="BD595" i="1"/>
  <c r="BC595" i="1"/>
  <c r="AZ595" i="1"/>
  <c r="AX595" i="1"/>
  <c r="AV595" i="1"/>
  <c r="AT595" i="1"/>
  <c r="AS595" i="1"/>
  <c r="AR595" i="1"/>
  <c r="AQ595" i="1"/>
  <c r="AP595" i="1"/>
  <c r="AO595" i="1"/>
  <c r="AN595" i="1"/>
  <c r="AM595" i="1"/>
  <c r="AL595" i="1"/>
  <c r="AK595" i="1"/>
  <c r="AF595" i="1"/>
  <c r="AE595" i="1"/>
  <c r="AD595" i="1"/>
  <c r="AC595" i="1"/>
  <c r="AB595" i="1"/>
  <c r="AA595" i="1"/>
  <c r="Z595" i="1"/>
  <c r="Y595" i="1"/>
  <c r="X595" i="1"/>
  <c r="W595" i="1"/>
  <c r="V595" i="1"/>
  <c r="U595" i="1"/>
  <c r="T595" i="1"/>
  <c r="S595" i="1"/>
  <c r="R595" i="1"/>
  <c r="Q595" i="1"/>
  <c r="P595" i="1"/>
  <c r="O595" i="1"/>
  <c r="N595" i="1"/>
  <c r="M595" i="1"/>
  <c r="L595" i="1"/>
  <c r="K595" i="1"/>
  <c r="J595" i="1"/>
  <c r="I595" i="1"/>
  <c r="BU594" i="1"/>
  <c r="BT594" i="1"/>
  <c r="BS594" i="1"/>
  <c r="BR594" i="1"/>
  <c r="BD594" i="1"/>
  <c r="BC594" i="1"/>
  <c r="AZ594" i="1"/>
  <c r="AX594" i="1"/>
  <c r="AV594" i="1"/>
  <c r="AT594" i="1"/>
  <c r="AS594" i="1"/>
  <c r="AR594" i="1"/>
  <c r="AQ594" i="1"/>
  <c r="AP594" i="1"/>
  <c r="AO594" i="1"/>
  <c r="AN594" i="1"/>
  <c r="AM594" i="1"/>
  <c r="AL594" i="1"/>
  <c r="AK594" i="1"/>
  <c r="AF594" i="1"/>
  <c r="AE594" i="1"/>
  <c r="AD594" i="1"/>
  <c r="AC594" i="1"/>
  <c r="AB594" i="1"/>
  <c r="AA594" i="1"/>
  <c r="Z594" i="1"/>
  <c r="Y594" i="1"/>
  <c r="X594" i="1"/>
  <c r="W594" i="1"/>
  <c r="V594" i="1"/>
  <c r="U594" i="1"/>
  <c r="T594" i="1"/>
  <c r="S594" i="1"/>
  <c r="R594" i="1"/>
  <c r="Q594" i="1"/>
  <c r="P594" i="1"/>
  <c r="O594" i="1"/>
  <c r="N594" i="1"/>
  <c r="M594" i="1"/>
  <c r="L594" i="1"/>
  <c r="K594" i="1"/>
  <c r="J594" i="1"/>
  <c r="I594" i="1"/>
  <c r="BU593" i="1"/>
  <c r="BT593" i="1"/>
  <c r="BS593" i="1"/>
  <c r="BR593" i="1"/>
  <c r="BD593" i="1"/>
  <c r="BC593" i="1"/>
  <c r="AZ593" i="1"/>
  <c r="AX593" i="1"/>
  <c r="AV593" i="1"/>
  <c r="AT593" i="1"/>
  <c r="AS593" i="1"/>
  <c r="AR593" i="1"/>
  <c r="AQ593" i="1"/>
  <c r="AP593" i="1"/>
  <c r="AO593" i="1"/>
  <c r="AN593" i="1"/>
  <c r="AM593" i="1"/>
  <c r="AL593" i="1"/>
  <c r="AK593" i="1"/>
  <c r="AF593" i="1"/>
  <c r="AE593" i="1"/>
  <c r="AD593" i="1"/>
  <c r="AC593" i="1"/>
  <c r="AB593" i="1"/>
  <c r="AA593" i="1"/>
  <c r="Z593" i="1"/>
  <c r="Y593" i="1"/>
  <c r="X593" i="1"/>
  <c r="W593" i="1"/>
  <c r="V593" i="1"/>
  <c r="U593" i="1"/>
  <c r="T593" i="1"/>
  <c r="S593" i="1"/>
  <c r="R593" i="1"/>
  <c r="Q593" i="1"/>
  <c r="P593" i="1"/>
  <c r="O593" i="1"/>
  <c r="N593" i="1"/>
  <c r="M593" i="1"/>
  <c r="L593" i="1"/>
  <c r="K593" i="1"/>
  <c r="J593" i="1"/>
  <c r="I593" i="1"/>
  <c r="BU592" i="1"/>
  <c r="BT592" i="1"/>
  <c r="BS592" i="1"/>
  <c r="BR592" i="1"/>
  <c r="BD592" i="1"/>
  <c r="BC592" i="1"/>
  <c r="AZ592" i="1"/>
  <c r="AX592" i="1"/>
  <c r="AV592" i="1"/>
  <c r="AT592" i="1"/>
  <c r="AS592" i="1"/>
  <c r="AR592" i="1"/>
  <c r="AQ592" i="1"/>
  <c r="AP592" i="1"/>
  <c r="AO592" i="1"/>
  <c r="AN592" i="1"/>
  <c r="AM592" i="1"/>
  <c r="AL592" i="1"/>
  <c r="AK592" i="1"/>
  <c r="AF592" i="1"/>
  <c r="AE592" i="1"/>
  <c r="AD592" i="1"/>
  <c r="AC592" i="1"/>
  <c r="AB592" i="1"/>
  <c r="AA592" i="1"/>
  <c r="Z592" i="1"/>
  <c r="Y592" i="1"/>
  <c r="X592" i="1"/>
  <c r="W592" i="1"/>
  <c r="V592" i="1"/>
  <c r="U592" i="1"/>
  <c r="T592" i="1"/>
  <c r="S592" i="1"/>
  <c r="R592" i="1"/>
  <c r="Q592" i="1"/>
  <c r="P592" i="1"/>
  <c r="O592" i="1"/>
  <c r="N592" i="1"/>
  <c r="M592" i="1"/>
  <c r="L592" i="1"/>
  <c r="K592" i="1"/>
  <c r="J592" i="1"/>
  <c r="I592" i="1"/>
  <c r="BU591" i="1"/>
  <c r="BT591" i="1"/>
  <c r="BS591" i="1"/>
  <c r="BR591" i="1"/>
  <c r="BD591" i="1"/>
  <c r="BC591" i="1"/>
  <c r="AZ591" i="1"/>
  <c r="AX591" i="1"/>
  <c r="AV591" i="1"/>
  <c r="AT591" i="1"/>
  <c r="AS591" i="1"/>
  <c r="AR591" i="1"/>
  <c r="AQ591" i="1"/>
  <c r="AP591" i="1"/>
  <c r="AO591" i="1"/>
  <c r="AN591" i="1"/>
  <c r="AM591" i="1"/>
  <c r="AL591" i="1"/>
  <c r="AK591" i="1"/>
  <c r="AF591" i="1"/>
  <c r="AE591" i="1"/>
  <c r="AD591" i="1"/>
  <c r="AC591" i="1"/>
  <c r="AB591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BU590" i="1"/>
  <c r="BT590" i="1"/>
  <c r="BS590" i="1"/>
  <c r="BR590" i="1"/>
  <c r="BD590" i="1"/>
  <c r="BC590" i="1"/>
  <c r="AZ590" i="1"/>
  <c r="AX590" i="1"/>
  <c r="AV590" i="1"/>
  <c r="AT590" i="1"/>
  <c r="AS590" i="1"/>
  <c r="AR590" i="1"/>
  <c r="AQ590" i="1"/>
  <c r="AP590" i="1"/>
  <c r="AO590" i="1"/>
  <c r="AN590" i="1"/>
  <c r="AM590" i="1"/>
  <c r="AL590" i="1"/>
  <c r="AK590" i="1"/>
  <c r="AF590" i="1"/>
  <c r="AE590" i="1"/>
  <c r="AD590" i="1"/>
  <c r="AC590" i="1"/>
  <c r="AB590" i="1"/>
  <c r="AA590" i="1"/>
  <c r="Z590" i="1"/>
  <c r="Y590" i="1"/>
  <c r="X590" i="1"/>
  <c r="W590" i="1"/>
  <c r="V590" i="1"/>
  <c r="U590" i="1"/>
  <c r="T590" i="1"/>
  <c r="S590" i="1"/>
  <c r="R590" i="1"/>
  <c r="Q590" i="1"/>
  <c r="P590" i="1"/>
  <c r="O590" i="1"/>
  <c r="N590" i="1"/>
  <c r="M590" i="1"/>
  <c r="L590" i="1"/>
  <c r="K590" i="1"/>
  <c r="J590" i="1"/>
  <c r="I590" i="1"/>
  <c r="BU589" i="1"/>
  <c r="BT589" i="1"/>
  <c r="BS589" i="1"/>
  <c r="BR589" i="1"/>
  <c r="BD589" i="1"/>
  <c r="BC589" i="1"/>
  <c r="AZ589" i="1"/>
  <c r="AX589" i="1"/>
  <c r="AV589" i="1"/>
  <c r="AT589" i="1"/>
  <c r="AS589" i="1"/>
  <c r="AR589" i="1"/>
  <c r="AQ589" i="1"/>
  <c r="AP589" i="1"/>
  <c r="AO589" i="1"/>
  <c r="AN589" i="1"/>
  <c r="AM589" i="1"/>
  <c r="AL589" i="1"/>
  <c r="AK589" i="1"/>
  <c r="AF589" i="1"/>
  <c r="AE589" i="1"/>
  <c r="AD589" i="1"/>
  <c r="AC589" i="1"/>
  <c r="AB589" i="1"/>
  <c r="AA589" i="1"/>
  <c r="Z589" i="1"/>
  <c r="Y589" i="1"/>
  <c r="X589" i="1"/>
  <c r="W589" i="1"/>
  <c r="V589" i="1"/>
  <c r="U589" i="1"/>
  <c r="T589" i="1"/>
  <c r="S589" i="1"/>
  <c r="R589" i="1"/>
  <c r="Q589" i="1"/>
  <c r="P589" i="1"/>
  <c r="O589" i="1"/>
  <c r="N589" i="1"/>
  <c r="M589" i="1"/>
  <c r="L589" i="1"/>
  <c r="K589" i="1"/>
  <c r="J589" i="1"/>
  <c r="I589" i="1"/>
  <c r="BU588" i="1"/>
  <c r="BT588" i="1"/>
  <c r="BS588" i="1"/>
  <c r="BR588" i="1"/>
  <c r="BD588" i="1"/>
  <c r="BC588" i="1"/>
  <c r="AZ588" i="1"/>
  <c r="AX588" i="1"/>
  <c r="AV588" i="1"/>
  <c r="AT588" i="1"/>
  <c r="AS588" i="1"/>
  <c r="AR588" i="1"/>
  <c r="AQ588" i="1"/>
  <c r="AP588" i="1"/>
  <c r="AO588" i="1"/>
  <c r="AN588" i="1"/>
  <c r="AM588" i="1"/>
  <c r="AL588" i="1"/>
  <c r="AK588" i="1"/>
  <c r="AF588" i="1"/>
  <c r="AE588" i="1"/>
  <c r="AD588" i="1"/>
  <c r="AC588" i="1"/>
  <c r="AB588" i="1"/>
  <c r="AA588" i="1"/>
  <c r="Z588" i="1"/>
  <c r="Y588" i="1"/>
  <c r="X588" i="1"/>
  <c r="W588" i="1"/>
  <c r="V588" i="1"/>
  <c r="U588" i="1"/>
  <c r="T588" i="1"/>
  <c r="S588" i="1"/>
  <c r="R588" i="1"/>
  <c r="Q588" i="1"/>
  <c r="P588" i="1"/>
  <c r="O588" i="1"/>
  <c r="N588" i="1"/>
  <c r="M588" i="1"/>
  <c r="L588" i="1"/>
  <c r="K588" i="1"/>
  <c r="J588" i="1"/>
  <c r="I588" i="1"/>
  <c r="BU587" i="1"/>
  <c r="BT587" i="1"/>
  <c r="BS587" i="1"/>
  <c r="BR587" i="1"/>
  <c r="BD587" i="1"/>
  <c r="BC587" i="1"/>
  <c r="AZ587" i="1"/>
  <c r="AX587" i="1"/>
  <c r="AV587" i="1"/>
  <c r="AT587" i="1"/>
  <c r="AS587" i="1"/>
  <c r="AR587" i="1"/>
  <c r="AQ587" i="1"/>
  <c r="AP587" i="1"/>
  <c r="AO587" i="1"/>
  <c r="AN587" i="1"/>
  <c r="AM587" i="1"/>
  <c r="AL587" i="1"/>
  <c r="AK587" i="1"/>
  <c r="AF587" i="1"/>
  <c r="AE587" i="1"/>
  <c r="AD587" i="1"/>
  <c r="AC587" i="1"/>
  <c r="AB587" i="1"/>
  <c r="AA587" i="1"/>
  <c r="Z587" i="1"/>
  <c r="Y587" i="1"/>
  <c r="X587" i="1"/>
  <c r="W587" i="1"/>
  <c r="V587" i="1"/>
  <c r="U587" i="1"/>
  <c r="T587" i="1"/>
  <c r="S587" i="1"/>
  <c r="R587" i="1"/>
  <c r="Q587" i="1"/>
  <c r="P587" i="1"/>
  <c r="O587" i="1"/>
  <c r="N587" i="1"/>
  <c r="M587" i="1"/>
  <c r="L587" i="1"/>
  <c r="K587" i="1"/>
  <c r="J587" i="1"/>
  <c r="I587" i="1"/>
  <c r="BU586" i="1"/>
  <c r="BT586" i="1"/>
  <c r="BS586" i="1"/>
  <c r="BR586" i="1"/>
  <c r="BD586" i="1"/>
  <c r="BC586" i="1"/>
  <c r="AZ586" i="1"/>
  <c r="AX586" i="1"/>
  <c r="AV586" i="1"/>
  <c r="AT586" i="1"/>
  <c r="AS586" i="1"/>
  <c r="AR586" i="1"/>
  <c r="AQ586" i="1"/>
  <c r="AP586" i="1"/>
  <c r="AO586" i="1"/>
  <c r="AN586" i="1"/>
  <c r="AM586" i="1"/>
  <c r="AL586" i="1"/>
  <c r="AK586" i="1"/>
  <c r="AF586" i="1"/>
  <c r="AE586" i="1"/>
  <c r="AD586" i="1"/>
  <c r="AC586" i="1"/>
  <c r="AB586" i="1"/>
  <c r="AA586" i="1"/>
  <c r="Z586" i="1"/>
  <c r="Y586" i="1"/>
  <c r="X586" i="1"/>
  <c r="W586" i="1"/>
  <c r="V586" i="1"/>
  <c r="U586" i="1"/>
  <c r="T586" i="1"/>
  <c r="S586" i="1"/>
  <c r="R586" i="1"/>
  <c r="Q586" i="1"/>
  <c r="P586" i="1"/>
  <c r="O586" i="1"/>
  <c r="N586" i="1"/>
  <c r="M586" i="1"/>
  <c r="L586" i="1"/>
  <c r="K586" i="1"/>
  <c r="J586" i="1"/>
  <c r="I586" i="1"/>
  <c r="BU585" i="1"/>
  <c r="BT585" i="1"/>
  <c r="BS585" i="1"/>
  <c r="BR585" i="1"/>
  <c r="BD585" i="1"/>
  <c r="BC585" i="1"/>
  <c r="AZ585" i="1"/>
  <c r="AX585" i="1"/>
  <c r="AV585" i="1"/>
  <c r="AT585" i="1"/>
  <c r="AS585" i="1"/>
  <c r="AR585" i="1"/>
  <c r="AQ585" i="1"/>
  <c r="AP585" i="1"/>
  <c r="AO585" i="1"/>
  <c r="AN585" i="1"/>
  <c r="AM585" i="1"/>
  <c r="AL585" i="1"/>
  <c r="AK585" i="1"/>
  <c r="AF585" i="1"/>
  <c r="AE585" i="1"/>
  <c r="AD585" i="1"/>
  <c r="AC585" i="1"/>
  <c r="AB585" i="1"/>
  <c r="AA585" i="1"/>
  <c r="Z585" i="1"/>
  <c r="Y585" i="1"/>
  <c r="X585" i="1"/>
  <c r="W585" i="1"/>
  <c r="V585" i="1"/>
  <c r="U585" i="1"/>
  <c r="T585" i="1"/>
  <c r="S585" i="1"/>
  <c r="R585" i="1"/>
  <c r="Q585" i="1"/>
  <c r="P585" i="1"/>
  <c r="O585" i="1"/>
  <c r="N585" i="1"/>
  <c r="M585" i="1"/>
  <c r="L585" i="1"/>
  <c r="K585" i="1"/>
  <c r="J585" i="1"/>
  <c r="I585" i="1"/>
  <c r="BU584" i="1"/>
  <c r="BT584" i="1"/>
  <c r="BS584" i="1"/>
  <c r="BR584" i="1"/>
  <c r="BD584" i="1"/>
  <c r="BC584" i="1"/>
  <c r="AZ584" i="1"/>
  <c r="AX584" i="1"/>
  <c r="AV584" i="1"/>
  <c r="AT584" i="1"/>
  <c r="AS584" i="1"/>
  <c r="AR584" i="1"/>
  <c r="AQ584" i="1"/>
  <c r="AP584" i="1"/>
  <c r="AO584" i="1"/>
  <c r="AN584" i="1"/>
  <c r="AM584" i="1"/>
  <c r="AL584" i="1"/>
  <c r="AK584" i="1"/>
  <c r="AF584" i="1"/>
  <c r="AE584" i="1"/>
  <c r="AD584" i="1"/>
  <c r="AC584" i="1"/>
  <c r="AB584" i="1"/>
  <c r="AA584" i="1"/>
  <c r="Z584" i="1"/>
  <c r="Y584" i="1"/>
  <c r="X584" i="1"/>
  <c r="W584" i="1"/>
  <c r="V584" i="1"/>
  <c r="U584" i="1"/>
  <c r="T584" i="1"/>
  <c r="S584" i="1"/>
  <c r="R584" i="1"/>
  <c r="Q584" i="1"/>
  <c r="P584" i="1"/>
  <c r="O584" i="1"/>
  <c r="N584" i="1"/>
  <c r="M584" i="1"/>
  <c r="L584" i="1"/>
  <c r="K584" i="1"/>
  <c r="J584" i="1"/>
  <c r="I584" i="1"/>
  <c r="BU583" i="1"/>
  <c r="BT583" i="1"/>
  <c r="BS583" i="1"/>
  <c r="BR583" i="1"/>
  <c r="BD583" i="1"/>
  <c r="BC583" i="1"/>
  <c r="AZ583" i="1"/>
  <c r="AX583" i="1"/>
  <c r="AV583" i="1"/>
  <c r="AT583" i="1"/>
  <c r="AS583" i="1"/>
  <c r="AR583" i="1"/>
  <c r="AQ583" i="1"/>
  <c r="AP583" i="1"/>
  <c r="AO583" i="1"/>
  <c r="AN583" i="1"/>
  <c r="AM583" i="1"/>
  <c r="AL583" i="1"/>
  <c r="AK583" i="1"/>
  <c r="AF583" i="1"/>
  <c r="AE583" i="1"/>
  <c r="AD583" i="1"/>
  <c r="AC583" i="1"/>
  <c r="AB583" i="1"/>
  <c r="AA583" i="1"/>
  <c r="Z583" i="1"/>
  <c r="Y583" i="1"/>
  <c r="X583" i="1"/>
  <c r="W583" i="1"/>
  <c r="V583" i="1"/>
  <c r="U583" i="1"/>
  <c r="T583" i="1"/>
  <c r="S583" i="1"/>
  <c r="R583" i="1"/>
  <c r="Q583" i="1"/>
  <c r="P583" i="1"/>
  <c r="O583" i="1"/>
  <c r="N583" i="1"/>
  <c r="M583" i="1"/>
  <c r="L583" i="1"/>
  <c r="K583" i="1"/>
  <c r="J583" i="1"/>
  <c r="I583" i="1"/>
  <c r="BU582" i="1"/>
  <c r="BT582" i="1"/>
  <c r="BS582" i="1"/>
  <c r="BR582" i="1"/>
  <c r="BD582" i="1"/>
  <c r="BC582" i="1"/>
  <c r="AZ582" i="1"/>
  <c r="AX582" i="1"/>
  <c r="AV582" i="1"/>
  <c r="AT582" i="1"/>
  <c r="AS582" i="1"/>
  <c r="AR582" i="1"/>
  <c r="AQ582" i="1"/>
  <c r="AP582" i="1"/>
  <c r="AO582" i="1"/>
  <c r="AN582" i="1"/>
  <c r="AM582" i="1"/>
  <c r="AL582" i="1"/>
  <c r="AK582" i="1"/>
  <c r="AF582" i="1"/>
  <c r="AE582" i="1"/>
  <c r="AD582" i="1"/>
  <c r="AC582" i="1"/>
  <c r="AB582" i="1"/>
  <c r="AA582" i="1"/>
  <c r="Z582" i="1"/>
  <c r="Y582" i="1"/>
  <c r="X582" i="1"/>
  <c r="W582" i="1"/>
  <c r="V582" i="1"/>
  <c r="U582" i="1"/>
  <c r="T582" i="1"/>
  <c r="S582" i="1"/>
  <c r="R582" i="1"/>
  <c r="Q582" i="1"/>
  <c r="P582" i="1"/>
  <c r="O582" i="1"/>
  <c r="N582" i="1"/>
  <c r="M582" i="1"/>
  <c r="L582" i="1"/>
  <c r="K582" i="1"/>
  <c r="J582" i="1"/>
  <c r="I582" i="1"/>
  <c r="BU581" i="1"/>
  <c r="BT581" i="1"/>
  <c r="BS581" i="1"/>
  <c r="BR581" i="1"/>
  <c r="BD581" i="1"/>
  <c r="BC581" i="1"/>
  <c r="AZ581" i="1"/>
  <c r="AX581" i="1"/>
  <c r="AV581" i="1"/>
  <c r="AT581" i="1"/>
  <c r="AS581" i="1"/>
  <c r="AR581" i="1"/>
  <c r="AQ581" i="1"/>
  <c r="AP581" i="1"/>
  <c r="AO581" i="1"/>
  <c r="AN581" i="1"/>
  <c r="AM581" i="1"/>
  <c r="AL581" i="1"/>
  <c r="AK581" i="1"/>
  <c r="AF581" i="1"/>
  <c r="AE581" i="1"/>
  <c r="AD581" i="1"/>
  <c r="AC581" i="1"/>
  <c r="AB581" i="1"/>
  <c r="AA581" i="1"/>
  <c r="Z581" i="1"/>
  <c r="Y581" i="1"/>
  <c r="X581" i="1"/>
  <c r="W581" i="1"/>
  <c r="V581" i="1"/>
  <c r="U581" i="1"/>
  <c r="T581" i="1"/>
  <c r="S581" i="1"/>
  <c r="R581" i="1"/>
  <c r="Q581" i="1"/>
  <c r="P581" i="1"/>
  <c r="O581" i="1"/>
  <c r="N581" i="1"/>
  <c r="M581" i="1"/>
  <c r="L581" i="1"/>
  <c r="K581" i="1"/>
  <c r="J581" i="1"/>
  <c r="I581" i="1"/>
  <c r="BU580" i="1"/>
  <c r="BT580" i="1"/>
  <c r="BS580" i="1"/>
  <c r="BR580" i="1"/>
  <c r="BD580" i="1"/>
  <c r="BC580" i="1"/>
  <c r="AZ580" i="1"/>
  <c r="AX580" i="1"/>
  <c r="AV580" i="1"/>
  <c r="AT580" i="1"/>
  <c r="AS580" i="1"/>
  <c r="AR580" i="1"/>
  <c r="AQ580" i="1"/>
  <c r="AP580" i="1"/>
  <c r="AO580" i="1"/>
  <c r="AN580" i="1"/>
  <c r="AM580" i="1"/>
  <c r="AL580" i="1"/>
  <c r="AK580" i="1"/>
  <c r="AF580" i="1"/>
  <c r="AE580" i="1"/>
  <c r="AD580" i="1"/>
  <c r="AC580" i="1"/>
  <c r="AB580" i="1"/>
  <c r="AA580" i="1"/>
  <c r="Z580" i="1"/>
  <c r="Y580" i="1"/>
  <c r="X580" i="1"/>
  <c r="W580" i="1"/>
  <c r="V580" i="1"/>
  <c r="U580" i="1"/>
  <c r="T580" i="1"/>
  <c r="BF580" i="1" s="1"/>
  <c r="S580" i="1"/>
  <c r="R580" i="1"/>
  <c r="Q580" i="1"/>
  <c r="P580" i="1"/>
  <c r="O580" i="1"/>
  <c r="N580" i="1"/>
  <c r="M580" i="1"/>
  <c r="L580" i="1"/>
  <c r="K580" i="1"/>
  <c r="J580" i="1"/>
  <c r="I580" i="1"/>
  <c r="BU579" i="1"/>
  <c r="BT579" i="1"/>
  <c r="BS579" i="1"/>
  <c r="BR579" i="1"/>
  <c r="BD579" i="1"/>
  <c r="BC579" i="1"/>
  <c r="AZ579" i="1"/>
  <c r="AX579" i="1"/>
  <c r="AV579" i="1"/>
  <c r="AT579" i="1"/>
  <c r="AS579" i="1"/>
  <c r="AR579" i="1"/>
  <c r="AQ579" i="1"/>
  <c r="AP579" i="1"/>
  <c r="AO579" i="1"/>
  <c r="AN579" i="1"/>
  <c r="AM579" i="1"/>
  <c r="AL579" i="1"/>
  <c r="AK579" i="1"/>
  <c r="AF579" i="1"/>
  <c r="AE579" i="1"/>
  <c r="AD579" i="1"/>
  <c r="AC579" i="1"/>
  <c r="AB579" i="1"/>
  <c r="AA579" i="1"/>
  <c r="Z579" i="1"/>
  <c r="Y579" i="1"/>
  <c r="X579" i="1"/>
  <c r="W579" i="1"/>
  <c r="V579" i="1"/>
  <c r="U579" i="1"/>
  <c r="T579" i="1"/>
  <c r="S579" i="1"/>
  <c r="R579" i="1"/>
  <c r="Q579" i="1"/>
  <c r="P579" i="1"/>
  <c r="O579" i="1"/>
  <c r="N579" i="1"/>
  <c r="M579" i="1"/>
  <c r="L579" i="1"/>
  <c r="K579" i="1"/>
  <c r="J579" i="1"/>
  <c r="I579" i="1"/>
  <c r="BU578" i="1"/>
  <c r="BT578" i="1"/>
  <c r="BS578" i="1"/>
  <c r="BR578" i="1"/>
  <c r="BD578" i="1"/>
  <c r="BC578" i="1"/>
  <c r="AZ578" i="1"/>
  <c r="AX578" i="1"/>
  <c r="AV578" i="1"/>
  <c r="AT578" i="1"/>
  <c r="AS578" i="1"/>
  <c r="AR578" i="1"/>
  <c r="AQ578" i="1"/>
  <c r="AP578" i="1"/>
  <c r="AO578" i="1"/>
  <c r="AN578" i="1"/>
  <c r="AM578" i="1"/>
  <c r="AL578" i="1"/>
  <c r="AK578" i="1"/>
  <c r="AF578" i="1"/>
  <c r="AE578" i="1"/>
  <c r="AD578" i="1"/>
  <c r="AC578" i="1"/>
  <c r="AB578" i="1"/>
  <c r="AA578" i="1"/>
  <c r="Z578" i="1"/>
  <c r="Y578" i="1"/>
  <c r="X578" i="1"/>
  <c r="W578" i="1"/>
  <c r="V578" i="1"/>
  <c r="U578" i="1"/>
  <c r="T578" i="1"/>
  <c r="S578" i="1"/>
  <c r="R578" i="1"/>
  <c r="Q578" i="1"/>
  <c r="P578" i="1"/>
  <c r="O578" i="1"/>
  <c r="N578" i="1"/>
  <c r="M578" i="1"/>
  <c r="L578" i="1"/>
  <c r="K578" i="1"/>
  <c r="J578" i="1"/>
  <c r="I578" i="1"/>
  <c r="BU577" i="1"/>
  <c r="BT577" i="1"/>
  <c r="BS577" i="1"/>
  <c r="BR577" i="1"/>
  <c r="BD577" i="1"/>
  <c r="BC577" i="1"/>
  <c r="AZ577" i="1"/>
  <c r="AX577" i="1"/>
  <c r="AV577" i="1"/>
  <c r="AT577" i="1"/>
  <c r="AS577" i="1"/>
  <c r="AR577" i="1"/>
  <c r="AQ577" i="1"/>
  <c r="AP577" i="1"/>
  <c r="AO577" i="1"/>
  <c r="AN577" i="1"/>
  <c r="AM577" i="1"/>
  <c r="AL577" i="1"/>
  <c r="AK577" i="1"/>
  <c r="AF577" i="1"/>
  <c r="AE577" i="1"/>
  <c r="AD577" i="1"/>
  <c r="AC577" i="1"/>
  <c r="AB577" i="1"/>
  <c r="AA577" i="1"/>
  <c r="Z577" i="1"/>
  <c r="Y577" i="1"/>
  <c r="X577" i="1"/>
  <c r="W577" i="1"/>
  <c r="V577" i="1"/>
  <c r="U577" i="1"/>
  <c r="T577" i="1"/>
  <c r="S577" i="1"/>
  <c r="R577" i="1"/>
  <c r="Q577" i="1"/>
  <c r="P577" i="1"/>
  <c r="O577" i="1"/>
  <c r="N577" i="1"/>
  <c r="M577" i="1"/>
  <c r="L577" i="1"/>
  <c r="K577" i="1"/>
  <c r="J577" i="1"/>
  <c r="I577" i="1"/>
  <c r="BU576" i="1"/>
  <c r="BT576" i="1"/>
  <c r="BS576" i="1"/>
  <c r="BR576" i="1"/>
  <c r="BD576" i="1"/>
  <c r="BC576" i="1"/>
  <c r="AZ576" i="1"/>
  <c r="AX576" i="1"/>
  <c r="AV576" i="1"/>
  <c r="AT576" i="1"/>
  <c r="AS576" i="1"/>
  <c r="AR576" i="1"/>
  <c r="AQ576" i="1"/>
  <c r="AP576" i="1"/>
  <c r="AO576" i="1"/>
  <c r="AN576" i="1"/>
  <c r="AM576" i="1"/>
  <c r="AL576" i="1"/>
  <c r="AK576" i="1"/>
  <c r="AF576" i="1"/>
  <c r="AE576" i="1"/>
  <c r="AD576" i="1"/>
  <c r="AC576" i="1"/>
  <c r="AB576" i="1"/>
  <c r="AA576" i="1"/>
  <c r="Z576" i="1"/>
  <c r="Y576" i="1"/>
  <c r="X576" i="1"/>
  <c r="W576" i="1"/>
  <c r="V576" i="1"/>
  <c r="U576" i="1"/>
  <c r="T576" i="1"/>
  <c r="BF576" i="1" s="1"/>
  <c r="S576" i="1"/>
  <c r="R576" i="1"/>
  <c r="Q576" i="1"/>
  <c r="P576" i="1"/>
  <c r="O576" i="1"/>
  <c r="N576" i="1"/>
  <c r="M576" i="1"/>
  <c r="L576" i="1"/>
  <c r="K576" i="1"/>
  <c r="J576" i="1"/>
  <c r="I576" i="1"/>
  <c r="BU575" i="1"/>
  <c r="BT575" i="1"/>
  <c r="BS575" i="1"/>
  <c r="BR575" i="1"/>
  <c r="BD575" i="1"/>
  <c r="BC575" i="1"/>
  <c r="AZ575" i="1"/>
  <c r="AX575" i="1"/>
  <c r="AV575" i="1"/>
  <c r="AT575" i="1"/>
  <c r="AS575" i="1"/>
  <c r="AR575" i="1"/>
  <c r="AQ575" i="1"/>
  <c r="AP575" i="1"/>
  <c r="AO575" i="1"/>
  <c r="AN575" i="1"/>
  <c r="AM575" i="1"/>
  <c r="AL575" i="1"/>
  <c r="AK575" i="1"/>
  <c r="AF575" i="1"/>
  <c r="AE575" i="1"/>
  <c r="AD575" i="1"/>
  <c r="AC575" i="1"/>
  <c r="AB575" i="1"/>
  <c r="AA575" i="1"/>
  <c r="Z575" i="1"/>
  <c r="Y575" i="1"/>
  <c r="X575" i="1"/>
  <c r="W575" i="1"/>
  <c r="V575" i="1"/>
  <c r="U575" i="1"/>
  <c r="T575" i="1"/>
  <c r="S575" i="1"/>
  <c r="R575" i="1"/>
  <c r="Q575" i="1"/>
  <c r="P575" i="1"/>
  <c r="O575" i="1"/>
  <c r="N575" i="1"/>
  <c r="M575" i="1"/>
  <c r="L575" i="1"/>
  <c r="K575" i="1"/>
  <c r="J575" i="1"/>
  <c r="I575" i="1"/>
  <c r="BU574" i="1"/>
  <c r="BT574" i="1"/>
  <c r="BS574" i="1"/>
  <c r="BR574" i="1"/>
  <c r="BD574" i="1"/>
  <c r="BC574" i="1"/>
  <c r="AZ574" i="1"/>
  <c r="AX574" i="1"/>
  <c r="AV574" i="1"/>
  <c r="AT574" i="1"/>
  <c r="AS574" i="1"/>
  <c r="AR574" i="1"/>
  <c r="AQ574" i="1"/>
  <c r="AP574" i="1"/>
  <c r="AO574" i="1"/>
  <c r="AN574" i="1"/>
  <c r="AM574" i="1"/>
  <c r="AL574" i="1"/>
  <c r="AK574" i="1"/>
  <c r="AF574" i="1"/>
  <c r="AE574" i="1"/>
  <c r="AD574" i="1"/>
  <c r="AC574" i="1"/>
  <c r="AB574" i="1"/>
  <c r="AA574" i="1"/>
  <c r="Z574" i="1"/>
  <c r="Y574" i="1"/>
  <c r="X574" i="1"/>
  <c r="W574" i="1"/>
  <c r="V574" i="1"/>
  <c r="U574" i="1"/>
  <c r="T574" i="1"/>
  <c r="S574" i="1"/>
  <c r="R574" i="1"/>
  <c r="Q574" i="1"/>
  <c r="P574" i="1"/>
  <c r="O574" i="1"/>
  <c r="N574" i="1"/>
  <c r="M574" i="1"/>
  <c r="L574" i="1"/>
  <c r="K574" i="1"/>
  <c r="J574" i="1"/>
  <c r="I574" i="1"/>
  <c r="BU573" i="1"/>
  <c r="BT573" i="1"/>
  <c r="BS573" i="1"/>
  <c r="BR573" i="1"/>
  <c r="BD573" i="1"/>
  <c r="BC573" i="1"/>
  <c r="AZ573" i="1"/>
  <c r="AX573" i="1"/>
  <c r="AV573" i="1"/>
  <c r="AT573" i="1"/>
  <c r="AS573" i="1"/>
  <c r="AR573" i="1"/>
  <c r="AQ573" i="1"/>
  <c r="AP573" i="1"/>
  <c r="AO573" i="1"/>
  <c r="AN573" i="1"/>
  <c r="AM573" i="1"/>
  <c r="AL573" i="1"/>
  <c r="AK573" i="1"/>
  <c r="AF573" i="1"/>
  <c r="AE573" i="1"/>
  <c r="AD573" i="1"/>
  <c r="AC573" i="1"/>
  <c r="AB573" i="1"/>
  <c r="AA573" i="1"/>
  <c r="Z573" i="1"/>
  <c r="Y573" i="1"/>
  <c r="X573" i="1"/>
  <c r="W573" i="1"/>
  <c r="V573" i="1"/>
  <c r="U573" i="1"/>
  <c r="T573" i="1"/>
  <c r="BF573" i="1" s="1"/>
  <c r="S573" i="1"/>
  <c r="R573" i="1"/>
  <c r="Q573" i="1"/>
  <c r="P573" i="1"/>
  <c r="O573" i="1"/>
  <c r="N573" i="1"/>
  <c r="M573" i="1"/>
  <c r="L573" i="1"/>
  <c r="K573" i="1"/>
  <c r="J573" i="1"/>
  <c r="I573" i="1"/>
  <c r="BU572" i="1"/>
  <c r="BT572" i="1"/>
  <c r="BS572" i="1"/>
  <c r="BR572" i="1"/>
  <c r="BD572" i="1"/>
  <c r="BC572" i="1"/>
  <c r="AZ572" i="1"/>
  <c r="AX572" i="1"/>
  <c r="AV572" i="1"/>
  <c r="AT572" i="1"/>
  <c r="AS572" i="1"/>
  <c r="AR572" i="1"/>
  <c r="AQ572" i="1"/>
  <c r="AP572" i="1"/>
  <c r="AO572" i="1"/>
  <c r="AN572" i="1"/>
  <c r="AM572" i="1"/>
  <c r="AL572" i="1"/>
  <c r="AK572" i="1"/>
  <c r="AF572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BU571" i="1"/>
  <c r="BT571" i="1"/>
  <c r="BS571" i="1"/>
  <c r="BR571" i="1"/>
  <c r="BD571" i="1"/>
  <c r="BC571" i="1"/>
  <c r="AZ571" i="1"/>
  <c r="AX571" i="1"/>
  <c r="AV571" i="1"/>
  <c r="AT571" i="1"/>
  <c r="AS571" i="1"/>
  <c r="AR571" i="1"/>
  <c r="AQ571" i="1"/>
  <c r="AP571" i="1"/>
  <c r="AO571" i="1"/>
  <c r="AN571" i="1"/>
  <c r="AM571" i="1"/>
  <c r="AL571" i="1"/>
  <c r="AK571" i="1"/>
  <c r="AF571" i="1"/>
  <c r="AE571" i="1"/>
  <c r="AD571" i="1"/>
  <c r="AC571" i="1"/>
  <c r="AB571" i="1"/>
  <c r="AA571" i="1"/>
  <c r="Z571" i="1"/>
  <c r="Y571" i="1"/>
  <c r="X571" i="1"/>
  <c r="W571" i="1"/>
  <c r="V571" i="1"/>
  <c r="U571" i="1"/>
  <c r="T571" i="1"/>
  <c r="S571" i="1"/>
  <c r="R571" i="1"/>
  <c r="Q571" i="1"/>
  <c r="P571" i="1"/>
  <c r="O571" i="1"/>
  <c r="N571" i="1"/>
  <c r="M571" i="1"/>
  <c r="L571" i="1"/>
  <c r="K571" i="1"/>
  <c r="J571" i="1"/>
  <c r="I571" i="1"/>
  <c r="BU570" i="1"/>
  <c r="BT570" i="1"/>
  <c r="BS570" i="1"/>
  <c r="BR570" i="1"/>
  <c r="BD570" i="1"/>
  <c r="BC570" i="1"/>
  <c r="AZ570" i="1"/>
  <c r="AX570" i="1"/>
  <c r="AV570" i="1"/>
  <c r="AT570" i="1"/>
  <c r="AS570" i="1"/>
  <c r="AR570" i="1"/>
  <c r="AQ570" i="1"/>
  <c r="AP570" i="1"/>
  <c r="AO570" i="1"/>
  <c r="AN570" i="1"/>
  <c r="AM570" i="1"/>
  <c r="AL570" i="1"/>
  <c r="AK570" i="1"/>
  <c r="AF570" i="1"/>
  <c r="AE570" i="1"/>
  <c r="AD570" i="1"/>
  <c r="AC570" i="1"/>
  <c r="AB570" i="1"/>
  <c r="AA570" i="1"/>
  <c r="Z570" i="1"/>
  <c r="Y570" i="1"/>
  <c r="X570" i="1"/>
  <c r="W570" i="1"/>
  <c r="V570" i="1"/>
  <c r="U570" i="1"/>
  <c r="T570" i="1"/>
  <c r="S570" i="1"/>
  <c r="R570" i="1"/>
  <c r="Q570" i="1"/>
  <c r="P570" i="1"/>
  <c r="O570" i="1"/>
  <c r="N570" i="1"/>
  <c r="M570" i="1"/>
  <c r="L570" i="1"/>
  <c r="K570" i="1"/>
  <c r="J570" i="1"/>
  <c r="I570" i="1"/>
  <c r="BU569" i="1"/>
  <c r="BT569" i="1"/>
  <c r="BS569" i="1"/>
  <c r="BR569" i="1"/>
  <c r="BD569" i="1"/>
  <c r="BC569" i="1"/>
  <c r="AZ569" i="1"/>
  <c r="AX569" i="1"/>
  <c r="AV569" i="1"/>
  <c r="AT569" i="1"/>
  <c r="AS569" i="1"/>
  <c r="AR569" i="1"/>
  <c r="AQ569" i="1"/>
  <c r="AP569" i="1"/>
  <c r="AO569" i="1"/>
  <c r="AN569" i="1"/>
  <c r="AM569" i="1"/>
  <c r="AL569" i="1"/>
  <c r="AK569" i="1"/>
  <c r="AF569" i="1"/>
  <c r="AE569" i="1"/>
  <c r="AD569" i="1"/>
  <c r="AC569" i="1"/>
  <c r="AB569" i="1"/>
  <c r="AA569" i="1"/>
  <c r="Z569" i="1"/>
  <c r="Y569" i="1"/>
  <c r="X569" i="1"/>
  <c r="W569" i="1"/>
  <c r="V569" i="1"/>
  <c r="U569" i="1"/>
  <c r="T569" i="1"/>
  <c r="BF569" i="1" s="1"/>
  <c r="S569" i="1"/>
  <c r="R569" i="1"/>
  <c r="Q569" i="1"/>
  <c r="P569" i="1"/>
  <c r="O569" i="1"/>
  <c r="N569" i="1"/>
  <c r="M569" i="1"/>
  <c r="L569" i="1"/>
  <c r="K569" i="1"/>
  <c r="J569" i="1"/>
  <c r="I569" i="1"/>
  <c r="BU568" i="1"/>
  <c r="BT568" i="1"/>
  <c r="BS568" i="1"/>
  <c r="BR568" i="1"/>
  <c r="BD568" i="1"/>
  <c r="BC568" i="1"/>
  <c r="AZ568" i="1"/>
  <c r="AX568" i="1"/>
  <c r="AV568" i="1"/>
  <c r="AT568" i="1"/>
  <c r="AS568" i="1"/>
  <c r="AR568" i="1"/>
  <c r="AQ568" i="1"/>
  <c r="AP568" i="1"/>
  <c r="AO568" i="1"/>
  <c r="AN568" i="1"/>
  <c r="AM568" i="1"/>
  <c r="AL568" i="1"/>
  <c r="AK568" i="1"/>
  <c r="AF568" i="1"/>
  <c r="AE568" i="1"/>
  <c r="AD568" i="1"/>
  <c r="AC568" i="1"/>
  <c r="AB568" i="1"/>
  <c r="AA568" i="1"/>
  <c r="Z568" i="1"/>
  <c r="Y568" i="1"/>
  <c r="X568" i="1"/>
  <c r="W568" i="1"/>
  <c r="V568" i="1"/>
  <c r="U568" i="1"/>
  <c r="T568" i="1"/>
  <c r="S568" i="1"/>
  <c r="R568" i="1"/>
  <c r="Q568" i="1"/>
  <c r="P568" i="1"/>
  <c r="O568" i="1"/>
  <c r="N568" i="1"/>
  <c r="M568" i="1"/>
  <c r="L568" i="1"/>
  <c r="K568" i="1"/>
  <c r="J568" i="1"/>
  <c r="I568" i="1"/>
  <c r="BU567" i="1"/>
  <c r="BN52" i="17" s="1"/>
  <c r="BT567" i="1"/>
  <c r="BM52" i="17" s="1"/>
  <c r="BS567" i="1"/>
  <c r="BL52" i="17" s="1"/>
  <c r="BR567" i="1"/>
  <c r="BK52" i="17" s="1"/>
  <c r="BD567" i="1"/>
  <c r="AW52" i="17" s="1"/>
  <c r="BC567" i="1"/>
  <c r="AV52" i="17" s="1"/>
  <c r="AZ567" i="1"/>
  <c r="AS52" i="17" s="1"/>
  <c r="AX567" i="1"/>
  <c r="AQ52" i="17" s="1"/>
  <c r="AV567" i="1"/>
  <c r="AO52" i="17" s="1"/>
  <c r="AT567" i="1"/>
  <c r="AM52" i="17" s="1"/>
  <c r="AS567" i="1"/>
  <c r="AR567" i="1"/>
  <c r="AQ567" i="1"/>
  <c r="AP567" i="1"/>
  <c r="AI52" i="17" s="1"/>
  <c r="AO567" i="1"/>
  <c r="AN567" i="1"/>
  <c r="AM567" i="1"/>
  <c r="AL567" i="1"/>
  <c r="AE52" i="17" s="1"/>
  <c r="AK567" i="1"/>
  <c r="AD52" i="17" s="1"/>
  <c r="AF567" i="1"/>
  <c r="AE567" i="1"/>
  <c r="AD567" i="1"/>
  <c r="W52" i="17" s="1"/>
  <c r="AC567" i="1"/>
  <c r="AB567" i="1"/>
  <c r="AA567" i="1"/>
  <c r="Z567" i="1"/>
  <c r="Y567" i="1"/>
  <c r="X567" i="1"/>
  <c r="W567" i="1"/>
  <c r="V567" i="1"/>
  <c r="O52" i="17" s="1"/>
  <c r="U567" i="1"/>
  <c r="T567" i="1"/>
  <c r="S567" i="1"/>
  <c r="R567" i="1"/>
  <c r="K52" i="17" s="1"/>
  <c r="Q567" i="1"/>
  <c r="P567" i="1"/>
  <c r="O567" i="1"/>
  <c r="N567" i="1"/>
  <c r="M567" i="1"/>
  <c r="L567" i="1"/>
  <c r="K567" i="1"/>
  <c r="J567" i="1"/>
  <c r="C52" i="17" s="1"/>
  <c r="I567" i="1"/>
  <c r="BU566" i="1"/>
  <c r="BT566" i="1"/>
  <c r="BS566" i="1"/>
  <c r="BR566" i="1"/>
  <c r="BD566" i="1"/>
  <c r="BC566" i="1"/>
  <c r="AZ566" i="1"/>
  <c r="AX566" i="1"/>
  <c r="AV566" i="1"/>
  <c r="AT566" i="1"/>
  <c r="AS566" i="1"/>
  <c r="AR566" i="1"/>
  <c r="AQ566" i="1"/>
  <c r="AP566" i="1"/>
  <c r="AO566" i="1"/>
  <c r="AN566" i="1"/>
  <c r="AM566" i="1"/>
  <c r="AL566" i="1"/>
  <c r="AK566" i="1"/>
  <c r="AF566" i="1"/>
  <c r="AE566" i="1"/>
  <c r="AD566" i="1"/>
  <c r="AC566" i="1"/>
  <c r="AB566" i="1"/>
  <c r="AA566" i="1"/>
  <c r="Z566" i="1"/>
  <c r="Y566" i="1"/>
  <c r="X566" i="1"/>
  <c r="W566" i="1"/>
  <c r="V566" i="1"/>
  <c r="U566" i="1"/>
  <c r="T566" i="1"/>
  <c r="S566" i="1"/>
  <c r="R566" i="1"/>
  <c r="Q566" i="1"/>
  <c r="P566" i="1"/>
  <c r="O566" i="1"/>
  <c r="N566" i="1"/>
  <c r="M566" i="1"/>
  <c r="L566" i="1"/>
  <c r="K566" i="1"/>
  <c r="J566" i="1"/>
  <c r="I566" i="1"/>
  <c r="BU565" i="1"/>
  <c r="BT565" i="1"/>
  <c r="BS565" i="1"/>
  <c r="BR565" i="1"/>
  <c r="BD565" i="1"/>
  <c r="BC565" i="1"/>
  <c r="AZ565" i="1"/>
  <c r="AX565" i="1"/>
  <c r="AV565" i="1"/>
  <c r="AT565" i="1"/>
  <c r="AS565" i="1"/>
  <c r="AR565" i="1"/>
  <c r="AQ565" i="1"/>
  <c r="AP565" i="1"/>
  <c r="AO565" i="1"/>
  <c r="AN565" i="1"/>
  <c r="AM565" i="1"/>
  <c r="AL565" i="1"/>
  <c r="AK565" i="1"/>
  <c r="AF565" i="1"/>
  <c r="AE565" i="1"/>
  <c r="AD565" i="1"/>
  <c r="AC565" i="1"/>
  <c r="AB565" i="1"/>
  <c r="AA565" i="1"/>
  <c r="Z565" i="1"/>
  <c r="Y565" i="1"/>
  <c r="X565" i="1"/>
  <c r="W565" i="1"/>
  <c r="V565" i="1"/>
  <c r="U565" i="1"/>
  <c r="T565" i="1"/>
  <c r="BF565" i="1" s="1"/>
  <c r="S565" i="1"/>
  <c r="R565" i="1"/>
  <c r="Q565" i="1"/>
  <c r="P565" i="1"/>
  <c r="O565" i="1"/>
  <c r="N565" i="1"/>
  <c r="M565" i="1"/>
  <c r="L565" i="1"/>
  <c r="K565" i="1"/>
  <c r="J565" i="1"/>
  <c r="I565" i="1"/>
  <c r="BU564" i="1"/>
  <c r="BN51" i="17" s="1"/>
  <c r="BT564" i="1"/>
  <c r="BM51" i="17" s="1"/>
  <c r="BS564" i="1"/>
  <c r="BL51" i="17" s="1"/>
  <c r="BR564" i="1"/>
  <c r="BK51" i="17" s="1"/>
  <c r="BD564" i="1"/>
  <c r="AW51" i="17" s="1"/>
  <c r="BC564" i="1"/>
  <c r="AV51" i="17" s="1"/>
  <c r="AZ564" i="1"/>
  <c r="AS51" i="17" s="1"/>
  <c r="AX564" i="1"/>
  <c r="AQ51" i="17" s="1"/>
  <c r="AV564" i="1"/>
  <c r="AO51" i="17" s="1"/>
  <c r="AT564" i="1"/>
  <c r="AM51" i="17" s="1"/>
  <c r="AS564" i="1"/>
  <c r="AR564" i="1"/>
  <c r="AQ564" i="1"/>
  <c r="AJ51" i="17" s="1"/>
  <c r="AP564" i="1"/>
  <c r="AI51" i="17" s="1"/>
  <c r="AO564" i="1"/>
  <c r="AN564" i="1"/>
  <c r="AM564" i="1"/>
  <c r="AF51" i="17" s="1"/>
  <c r="AL564" i="1"/>
  <c r="AE51" i="17" s="1"/>
  <c r="AK564" i="1"/>
  <c r="AF564" i="1"/>
  <c r="AE564" i="1"/>
  <c r="X51" i="17" s="1"/>
  <c r="AD564" i="1"/>
  <c r="W51" i="17" s="1"/>
  <c r="AC564" i="1"/>
  <c r="AB564" i="1"/>
  <c r="AA564" i="1"/>
  <c r="T51" i="17" s="1"/>
  <c r="Z564" i="1"/>
  <c r="Y564" i="1"/>
  <c r="X564" i="1"/>
  <c r="W564" i="1"/>
  <c r="V564" i="1"/>
  <c r="O51" i="17" s="1"/>
  <c r="U564" i="1"/>
  <c r="T564" i="1"/>
  <c r="S564" i="1"/>
  <c r="L51" i="17" s="1"/>
  <c r="R564" i="1"/>
  <c r="K51" i="17" s="1"/>
  <c r="Q564" i="1"/>
  <c r="P564" i="1"/>
  <c r="O564" i="1"/>
  <c r="H51" i="17" s="1"/>
  <c r="N564" i="1"/>
  <c r="M564" i="1"/>
  <c r="L564" i="1"/>
  <c r="K564" i="1"/>
  <c r="J564" i="1"/>
  <c r="C51" i="17" s="1"/>
  <c r="I564" i="1"/>
  <c r="BU563" i="1"/>
  <c r="BT563" i="1"/>
  <c r="BS563" i="1"/>
  <c r="BR563" i="1"/>
  <c r="BD563" i="1"/>
  <c r="BC563" i="1"/>
  <c r="AZ563" i="1"/>
  <c r="AX563" i="1"/>
  <c r="AV563" i="1"/>
  <c r="AT563" i="1"/>
  <c r="AS563" i="1"/>
  <c r="AR563" i="1"/>
  <c r="AQ563" i="1"/>
  <c r="AP563" i="1"/>
  <c r="AO563" i="1"/>
  <c r="AN563" i="1"/>
  <c r="AM563" i="1"/>
  <c r="AL563" i="1"/>
  <c r="AK563" i="1"/>
  <c r="AF563" i="1"/>
  <c r="AE563" i="1"/>
  <c r="AD563" i="1"/>
  <c r="AC563" i="1"/>
  <c r="AB563" i="1"/>
  <c r="AA563" i="1"/>
  <c r="Z563" i="1"/>
  <c r="Y563" i="1"/>
  <c r="X563" i="1"/>
  <c r="W563" i="1"/>
  <c r="V563" i="1"/>
  <c r="U563" i="1"/>
  <c r="T563" i="1"/>
  <c r="S563" i="1"/>
  <c r="R563" i="1"/>
  <c r="Q563" i="1"/>
  <c r="P563" i="1"/>
  <c r="O563" i="1"/>
  <c r="N563" i="1"/>
  <c r="M563" i="1"/>
  <c r="L563" i="1"/>
  <c r="K563" i="1"/>
  <c r="J563" i="1"/>
  <c r="I563" i="1"/>
  <c r="BU562" i="1"/>
  <c r="BT562" i="1"/>
  <c r="BS562" i="1"/>
  <c r="BR562" i="1"/>
  <c r="BD562" i="1"/>
  <c r="BC562" i="1"/>
  <c r="AZ562" i="1"/>
  <c r="AX562" i="1"/>
  <c r="AV562" i="1"/>
  <c r="AT562" i="1"/>
  <c r="AS562" i="1"/>
  <c r="AR562" i="1"/>
  <c r="AQ562" i="1"/>
  <c r="AP562" i="1"/>
  <c r="AO562" i="1"/>
  <c r="AN562" i="1"/>
  <c r="AM562" i="1"/>
  <c r="AL562" i="1"/>
  <c r="AK562" i="1"/>
  <c r="AF562" i="1"/>
  <c r="AE562" i="1"/>
  <c r="AD562" i="1"/>
  <c r="AC562" i="1"/>
  <c r="AB562" i="1"/>
  <c r="AA562" i="1"/>
  <c r="Z562" i="1"/>
  <c r="Y562" i="1"/>
  <c r="X562" i="1"/>
  <c r="W562" i="1"/>
  <c r="V562" i="1"/>
  <c r="U562" i="1"/>
  <c r="T562" i="1"/>
  <c r="S562" i="1"/>
  <c r="R562" i="1"/>
  <c r="Q562" i="1"/>
  <c r="P562" i="1"/>
  <c r="O562" i="1"/>
  <c r="N562" i="1"/>
  <c r="M562" i="1"/>
  <c r="L562" i="1"/>
  <c r="K562" i="1"/>
  <c r="J562" i="1"/>
  <c r="I562" i="1"/>
  <c r="BU561" i="1"/>
  <c r="BT561" i="1"/>
  <c r="BS561" i="1"/>
  <c r="BR561" i="1"/>
  <c r="BD561" i="1"/>
  <c r="BC561" i="1"/>
  <c r="AZ561" i="1"/>
  <c r="AX561" i="1"/>
  <c r="AV561" i="1"/>
  <c r="AT561" i="1"/>
  <c r="AS561" i="1"/>
  <c r="AR561" i="1"/>
  <c r="AQ561" i="1"/>
  <c r="AP561" i="1"/>
  <c r="AO561" i="1"/>
  <c r="AN561" i="1"/>
  <c r="AM561" i="1"/>
  <c r="AL561" i="1"/>
  <c r="AK561" i="1"/>
  <c r="AF561" i="1"/>
  <c r="AE561" i="1"/>
  <c r="AD561" i="1"/>
  <c r="AC561" i="1"/>
  <c r="AB561" i="1"/>
  <c r="AA561" i="1"/>
  <c r="Z561" i="1"/>
  <c r="Y561" i="1"/>
  <c r="X561" i="1"/>
  <c r="W561" i="1"/>
  <c r="V561" i="1"/>
  <c r="U561" i="1"/>
  <c r="T561" i="1"/>
  <c r="BF561" i="1" s="1"/>
  <c r="S561" i="1"/>
  <c r="R561" i="1"/>
  <c r="Q561" i="1"/>
  <c r="P561" i="1"/>
  <c r="O561" i="1"/>
  <c r="N561" i="1"/>
  <c r="M561" i="1"/>
  <c r="L561" i="1"/>
  <c r="K561" i="1"/>
  <c r="J561" i="1"/>
  <c r="I561" i="1"/>
  <c r="BU560" i="1"/>
  <c r="BT560" i="1"/>
  <c r="BS560" i="1"/>
  <c r="BR560" i="1"/>
  <c r="BD560" i="1"/>
  <c r="BC560" i="1"/>
  <c r="AZ560" i="1"/>
  <c r="AX560" i="1"/>
  <c r="AV560" i="1"/>
  <c r="AT560" i="1"/>
  <c r="AS560" i="1"/>
  <c r="AR560" i="1"/>
  <c r="AQ560" i="1"/>
  <c r="AP560" i="1"/>
  <c r="AO560" i="1"/>
  <c r="AN560" i="1"/>
  <c r="AM560" i="1"/>
  <c r="AL560" i="1"/>
  <c r="AK560" i="1"/>
  <c r="AF560" i="1"/>
  <c r="AE560" i="1"/>
  <c r="AD560" i="1"/>
  <c r="AC560" i="1"/>
  <c r="AB560" i="1"/>
  <c r="AA560" i="1"/>
  <c r="Z560" i="1"/>
  <c r="Y560" i="1"/>
  <c r="X560" i="1"/>
  <c r="W560" i="1"/>
  <c r="V560" i="1"/>
  <c r="U560" i="1"/>
  <c r="T560" i="1"/>
  <c r="BF560" i="1" s="1"/>
  <c r="S560" i="1"/>
  <c r="R560" i="1"/>
  <c r="Q560" i="1"/>
  <c r="P560" i="1"/>
  <c r="O560" i="1"/>
  <c r="N560" i="1"/>
  <c r="M560" i="1"/>
  <c r="L560" i="1"/>
  <c r="K560" i="1"/>
  <c r="J560" i="1"/>
  <c r="I560" i="1"/>
  <c r="BU559" i="1"/>
  <c r="BT559" i="1"/>
  <c r="BS559" i="1"/>
  <c r="BR559" i="1"/>
  <c r="BD559" i="1"/>
  <c r="BC559" i="1"/>
  <c r="AZ559" i="1"/>
  <c r="AX559" i="1"/>
  <c r="AV559" i="1"/>
  <c r="AT559" i="1"/>
  <c r="AS559" i="1"/>
  <c r="AR559" i="1"/>
  <c r="AQ559" i="1"/>
  <c r="AP559" i="1"/>
  <c r="AO559" i="1"/>
  <c r="AN559" i="1"/>
  <c r="AM559" i="1"/>
  <c r="AL559" i="1"/>
  <c r="AK559" i="1"/>
  <c r="AF559" i="1"/>
  <c r="AE559" i="1"/>
  <c r="AD559" i="1"/>
  <c r="AC559" i="1"/>
  <c r="AB559" i="1"/>
  <c r="AA559" i="1"/>
  <c r="Z559" i="1"/>
  <c r="Y559" i="1"/>
  <c r="X559" i="1"/>
  <c r="W559" i="1"/>
  <c r="V559" i="1"/>
  <c r="U559" i="1"/>
  <c r="T559" i="1"/>
  <c r="S559" i="1"/>
  <c r="R559" i="1"/>
  <c r="Q559" i="1"/>
  <c r="P559" i="1"/>
  <c r="O559" i="1"/>
  <c r="N559" i="1"/>
  <c r="M559" i="1"/>
  <c r="L559" i="1"/>
  <c r="K559" i="1"/>
  <c r="J559" i="1"/>
  <c r="I559" i="1"/>
  <c r="BU558" i="1"/>
  <c r="BT558" i="1"/>
  <c r="BS558" i="1"/>
  <c r="BR558" i="1"/>
  <c r="BD558" i="1"/>
  <c r="BC558" i="1"/>
  <c r="AZ558" i="1"/>
  <c r="AX558" i="1"/>
  <c r="AV558" i="1"/>
  <c r="AT558" i="1"/>
  <c r="AS558" i="1"/>
  <c r="AR558" i="1"/>
  <c r="AQ558" i="1"/>
  <c r="AP558" i="1"/>
  <c r="AO558" i="1"/>
  <c r="AN558" i="1"/>
  <c r="AM558" i="1"/>
  <c r="AL558" i="1"/>
  <c r="AK558" i="1"/>
  <c r="AF558" i="1"/>
  <c r="AE558" i="1"/>
  <c r="AD558" i="1"/>
  <c r="AC558" i="1"/>
  <c r="AB558" i="1"/>
  <c r="AA558" i="1"/>
  <c r="Z558" i="1"/>
  <c r="Y558" i="1"/>
  <c r="X558" i="1"/>
  <c r="W558" i="1"/>
  <c r="V558" i="1"/>
  <c r="U558" i="1"/>
  <c r="T558" i="1"/>
  <c r="S558" i="1"/>
  <c r="R558" i="1"/>
  <c r="Q558" i="1"/>
  <c r="P558" i="1"/>
  <c r="O558" i="1"/>
  <c r="N558" i="1"/>
  <c r="M558" i="1"/>
  <c r="L558" i="1"/>
  <c r="K558" i="1"/>
  <c r="J558" i="1"/>
  <c r="I558" i="1"/>
  <c r="BU557" i="1"/>
  <c r="BT557" i="1"/>
  <c r="BS557" i="1"/>
  <c r="BR557" i="1"/>
  <c r="BD557" i="1"/>
  <c r="BC557" i="1"/>
  <c r="AZ557" i="1"/>
  <c r="AX557" i="1"/>
  <c r="AV557" i="1"/>
  <c r="AT557" i="1"/>
  <c r="AS557" i="1"/>
  <c r="AR557" i="1"/>
  <c r="AQ557" i="1"/>
  <c r="AP557" i="1"/>
  <c r="AO557" i="1"/>
  <c r="AN557" i="1"/>
  <c r="AM557" i="1"/>
  <c r="AL557" i="1"/>
  <c r="AK557" i="1"/>
  <c r="AF557" i="1"/>
  <c r="AE557" i="1"/>
  <c r="AD557" i="1"/>
  <c r="AC557" i="1"/>
  <c r="AB557" i="1"/>
  <c r="AA557" i="1"/>
  <c r="Z557" i="1"/>
  <c r="Y557" i="1"/>
  <c r="X557" i="1"/>
  <c r="W557" i="1"/>
  <c r="V557" i="1"/>
  <c r="U557" i="1"/>
  <c r="T557" i="1"/>
  <c r="BF557" i="1" s="1"/>
  <c r="S557" i="1"/>
  <c r="R557" i="1"/>
  <c r="Q557" i="1"/>
  <c r="P557" i="1"/>
  <c r="O557" i="1"/>
  <c r="N557" i="1"/>
  <c r="M557" i="1"/>
  <c r="L557" i="1"/>
  <c r="K557" i="1"/>
  <c r="J557" i="1"/>
  <c r="I557" i="1"/>
  <c r="BU556" i="1"/>
  <c r="BT556" i="1"/>
  <c r="BS556" i="1"/>
  <c r="BR556" i="1"/>
  <c r="BD556" i="1"/>
  <c r="BC556" i="1"/>
  <c r="AZ556" i="1"/>
  <c r="AX556" i="1"/>
  <c r="AV556" i="1"/>
  <c r="AT556" i="1"/>
  <c r="AS556" i="1"/>
  <c r="AR556" i="1"/>
  <c r="AQ556" i="1"/>
  <c r="AP556" i="1"/>
  <c r="AO556" i="1"/>
  <c r="AN556" i="1"/>
  <c r="AM556" i="1"/>
  <c r="AL556" i="1"/>
  <c r="AK556" i="1"/>
  <c r="AF556" i="1"/>
  <c r="AE556" i="1"/>
  <c r="AD556" i="1"/>
  <c r="AC556" i="1"/>
  <c r="AB556" i="1"/>
  <c r="AA556" i="1"/>
  <c r="Z556" i="1"/>
  <c r="Y556" i="1"/>
  <c r="X556" i="1"/>
  <c r="W556" i="1"/>
  <c r="V556" i="1"/>
  <c r="U556" i="1"/>
  <c r="T556" i="1"/>
  <c r="S556" i="1"/>
  <c r="R556" i="1"/>
  <c r="Q556" i="1"/>
  <c r="P556" i="1"/>
  <c r="O556" i="1"/>
  <c r="N556" i="1"/>
  <c r="M556" i="1"/>
  <c r="L556" i="1"/>
  <c r="K556" i="1"/>
  <c r="J556" i="1"/>
  <c r="I556" i="1"/>
  <c r="BU555" i="1"/>
  <c r="BT555" i="1"/>
  <c r="BS555" i="1"/>
  <c r="BR555" i="1"/>
  <c r="BD555" i="1"/>
  <c r="BC555" i="1"/>
  <c r="AZ555" i="1"/>
  <c r="AX555" i="1"/>
  <c r="AV555" i="1"/>
  <c r="AT555" i="1"/>
  <c r="AS555" i="1"/>
  <c r="AR555" i="1"/>
  <c r="AQ555" i="1"/>
  <c r="AP555" i="1"/>
  <c r="AO555" i="1"/>
  <c r="AN555" i="1"/>
  <c r="AM555" i="1"/>
  <c r="AL555" i="1"/>
  <c r="AK555" i="1"/>
  <c r="AF555" i="1"/>
  <c r="AE555" i="1"/>
  <c r="AD555" i="1"/>
  <c r="AC555" i="1"/>
  <c r="AB555" i="1"/>
  <c r="AA555" i="1"/>
  <c r="Z555" i="1"/>
  <c r="Y555" i="1"/>
  <c r="X555" i="1"/>
  <c r="W555" i="1"/>
  <c r="V555" i="1"/>
  <c r="U555" i="1"/>
  <c r="T555" i="1"/>
  <c r="S555" i="1"/>
  <c r="R555" i="1"/>
  <c r="Q555" i="1"/>
  <c r="P555" i="1"/>
  <c r="O555" i="1"/>
  <c r="N555" i="1"/>
  <c r="M555" i="1"/>
  <c r="L555" i="1"/>
  <c r="K555" i="1"/>
  <c r="J555" i="1"/>
  <c r="I555" i="1"/>
  <c r="BU554" i="1"/>
  <c r="BT554" i="1"/>
  <c r="BS554" i="1"/>
  <c r="BR554" i="1"/>
  <c r="BD554" i="1"/>
  <c r="BC554" i="1"/>
  <c r="AZ554" i="1"/>
  <c r="AX554" i="1"/>
  <c r="AV554" i="1"/>
  <c r="AT554" i="1"/>
  <c r="AS554" i="1"/>
  <c r="AR554" i="1"/>
  <c r="AQ554" i="1"/>
  <c r="AP554" i="1"/>
  <c r="AO554" i="1"/>
  <c r="AN554" i="1"/>
  <c r="AM554" i="1"/>
  <c r="AL554" i="1"/>
  <c r="AK554" i="1"/>
  <c r="AF554" i="1"/>
  <c r="AE554" i="1"/>
  <c r="AD554" i="1"/>
  <c r="AC554" i="1"/>
  <c r="AB554" i="1"/>
  <c r="AA554" i="1"/>
  <c r="Z554" i="1"/>
  <c r="Y554" i="1"/>
  <c r="X554" i="1"/>
  <c r="W554" i="1"/>
  <c r="V554" i="1"/>
  <c r="U554" i="1"/>
  <c r="T554" i="1"/>
  <c r="S554" i="1"/>
  <c r="R554" i="1"/>
  <c r="Q554" i="1"/>
  <c r="P554" i="1"/>
  <c r="O554" i="1"/>
  <c r="N554" i="1"/>
  <c r="M554" i="1"/>
  <c r="L554" i="1"/>
  <c r="K554" i="1"/>
  <c r="J554" i="1"/>
  <c r="I554" i="1"/>
  <c r="BU553" i="1"/>
  <c r="BT553" i="1"/>
  <c r="BS553" i="1"/>
  <c r="BR553" i="1"/>
  <c r="BD553" i="1"/>
  <c r="BC553" i="1"/>
  <c r="AZ553" i="1"/>
  <c r="AX553" i="1"/>
  <c r="AV553" i="1"/>
  <c r="AT553" i="1"/>
  <c r="AS553" i="1"/>
  <c r="AR553" i="1"/>
  <c r="AQ553" i="1"/>
  <c r="AP553" i="1"/>
  <c r="AO553" i="1"/>
  <c r="AN553" i="1"/>
  <c r="AM553" i="1"/>
  <c r="AL553" i="1"/>
  <c r="AK553" i="1"/>
  <c r="AF553" i="1"/>
  <c r="AE553" i="1"/>
  <c r="AD553" i="1"/>
  <c r="AC553" i="1"/>
  <c r="AB553" i="1"/>
  <c r="AA553" i="1"/>
  <c r="Z553" i="1"/>
  <c r="Y553" i="1"/>
  <c r="X553" i="1"/>
  <c r="W553" i="1"/>
  <c r="V553" i="1"/>
  <c r="U553" i="1"/>
  <c r="T553" i="1"/>
  <c r="BF553" i="1" s="1"/>
  <c r="S553" i="1"/>
  <c r="R553" i="1"/>
  <c r="Q553" i="1"/>
  <c r="P553" i="1"/>
  <c r="O553" i="1"/>
  <c r="N553" i="1"/>
  <c r="M553" i="1"/>
  <c r="L553" i="1"/>
  <c r="K553" i="1"/>
  <c r="J553" i="1"/>
  <c r="I553" i="1"/>
  <c r="BU552" i="1"/>
  <c r="BN50" i="17" s="1"/>
  <c r="BT552" i="1"/>
  <c r="BM50" i="17" s="1"/>
  <c r="BS552" i="1"/>
  <c r="BL50" i="17" s="1"/>
  <c r="BR552" i="1"/>
  <c r="BK50" i="17" s="1"/>
  <c r="BD552" i="1"/>
  <c r="AW50" i="17" s="1"/>
  <c r="BC552" i="1"/>
  <c r="AV50" i="17" s="1"/>
  <c r="AZ552" i="1"/>
  <c r="AS50" i="17" s="1"/>
  <c r="AX552" i="1"/>
  <c r="AQ50" i="17" s="1"/>
  <c r="AV552" i="1"/>
  <c r="AO50" i="17" s="1"/>
  <c r="AT552" i="1"/>
  <c r="AS552" i="1"/>
  <c r="AR552" i="1"/>
  <c r="AQ552" i="1"/>
  <c r="AJ50" i="17" s="1"/>
  <c r="AP552" i="1"/>
  <c r="AO552" i="1"/>
  <c r="AN552" i="1"/>
  <c r="AM552" i="1"/>
  <c r="AF50" i="17" s="1"/>
  <c r="AL552" i="1"/>
  <c r="AK552" i="1"/>
  <c r="AF552" i="1"/>
  <c r="AE552" i="1"/>
  <c r="X50" i="17" s="1"/>
  <c r="AD552" i="1"/>
  <c r="AC552" i="1"/>
  <c r="AB552" i="1"/>
  <c r="AA552" i="1"/>
  <c r="T50" i="17" s="1"/>
  <c r="Z552" i="1"/>
  <c r="Y552" i="1"/>
  <c r="X552" i="1"/>
  <c r="W552" i="1"/>
  <c r="V552" i="1"/>
  <c r="U552" i="1"/>
  <c r="T552" i="1"/>
  <c r="S552" i="1"/>
  <c r="L50" i="17" s="1"/>
  <c r="R552" i="1"/>
  <c r="Q552" i="1"/>
  <c r="P552" i="1"/>
  <c r="O552" i="1"/>
  <c r="H50" i="17" s="1"/>
  <c r="N552" i="1"/>
  <c r="M552" i="1"/>
  <c r="L552" i="1"/>
  <c r="K552" i="1"/>
  <c r="J552" i="1"/>
  <c r="I552" i="1"/>
  <c r="BU551" i="1"/>
  <c r="BT551" i="1"/>
  <c r="BS551" i="1"/>
  <c r="BR551" i="1"/>
  <c r="BD551" i="1"/>
  <c r="BC551" i="1"/>
  <c r="AZ551" i="1"/>
  <c r="AX551" i="1"/>
  <c r="AV551" i="1"/>
  <c r="AT551" i="1"/>
  <c r="AS551" i="1"/>
  <c r="AR551" i="1"/>
  <c r="AQ551" i="1"/>
  <c r="AP551" i="1"/>
  <c r="AO551" i="1"/>
  <c r="AN551" i="1"/>
  <c r="AM551" i="1"/>
  <c r="AL551" i="1"/>
  <c r="AK551" i="1"/>
  <c r="AF551" i="1"/>
  <c r="AE551" i="1"/>
  <c r="AD551" i="1"/>
  <c r="AC551" i="1"/>
  <c r="AB551" i="1"/>
  <c r="AA551" i="1"/>
  <c r="Z551" i="1"/>
  <c r="Y551" i="1"/>
  <c r="X551" i="1"/>
  <c r="W551" i="1"/>
  <c r="V551" i="1"/>
  <c r="U551" i="1"/>
  <c r="T551" i="1"/>
  <c r="S551" i="1"/>
  <c r="R551" i="1"/>
  <c r="Q551" i="1"/>
  <c r="P551" i="1"/>
  <c r="O551" i="1"/>
  <c r="N551" i="1"/>
  <c r="M551" i="1"/>
  <c r="L551" i="1"/>
  <c r="K551" i="1"/>
  <c r="J551" i="1"/>
  <c r="I551" i="1"/>
  <c r="BU550" i="1"/>
  <c r="BT550" i="1"/>
  <c r="BS550" i="1"/>
  <c r="BR550" i="1"/>
  <c r="BD550" i="1"/>
  <c r="BC550" i="1"/>
  <c r="AZ550" i="1"/>
  <c r="AX550" i="1"/>
  <c r="AV550" i="1"/>
  <c r="AT550" i="1"/>
  <c r="AS550" i="1"/>
  <c r="AR550" i="1"/>
  <c r="AQ550" i="1"/>
  <c r="AP550" i="1"/>
  <c r="AO550" i="1"/>
  <c r="AN550" i="1"/>
  <c r="AM550" i="1"/>
  <c r="AL550" i="1"/>
  <c r="AK550" i="1"/>
  <c r="AF550" i="1"/>
  <c r="AE550" i="1"/>
  <c r="AD550" i="1"/>
  <c r="AC550" i="1"/>
  <c r="AB550" i="1"/>
  <c r="AA550" i="1"/>
  <c r="Z550" i="1"/>
  <c r="Y550" i="1"/>
  <c r="X550" i="1"/>
  <c r="W550" i="1"/>
  <c r="V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BU549" i="1"/>
  <c r="BT549" i="1"/>
  <c r="BS549" i="1"/>
  <c r="BR549" i="1"/>
  <c r="BD549" i="1"/>
  <c r="BC549" i="1"/>
  <c r="AZ549" i="1"/>
  <c r="AX549" i="1"/>
  <c r="AV549" i="1"/>
  <c r="AT549" i="1"/>
  <c r="AS549" i="1"/>
  <c r="AR549" i="1"/>
  <c r="AQ549" i="1"/>
  <c r="AP549" i="1"/>
  <c r="AO549" i="1"/>
  <c r="AN549" i="1"/>
  <c r="AM549" i="1"/>
  <c r="AL549" i="1"/>
  <c r="AK549" i="1"/>
  <c r="AF549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BF549" i="1" s="1"/>
  <c r="S549" i="1"/>
  <c r="R549" i="1"/>
  <c r="Q549" i="1"/>
  <c r="P549" i="1"/>
  <c r="O549" i="1"/>
  <c r="N549" i="1"/>
  <c r="M549" i="1"/>
  <c r="L549" i="1"/>
  <c r="K549" i="1"/>
  <c r="J549" i="1"/>
  <c r="I549" i="1"/>
  <c r="BU548" i="1"/>
  <c r="BT548" i="1"/>
  <c r="BS548" i="1"/>
  <c r="BR548" i="1"/>
  <c r="BD548" i="1"/>
  <c r="BC548" i="1"/>
  <c r="AZ548" i="1"/>
  <c r="AX548" i="1"/>
  <c r="AV548" i="1"/>
  <c r="AT548" i="1"/>
  <c r="AS548" i="1"/>
  <c r="AR548" i="1"/>
  <c r="AQ548" i="1"/>
  <c r="AP548" i="1"/>
  <c r="AO548" i="1"/>
  <c r="AN548" i="1"/>
  <c r="AM548" i="1"/>
  <c r="AL548" i="1"/>
  <c r="AK548" i="1"/>
  <c r="AF548" i="1"/>
  <c r="AE548" i="1"/>
  <c r="AD548" i="1"/>
  <c r="AC548" i="1"/>
  <c r="AB548" i="1"/>
  <c r="AA548" i="1"/>
  <c r="Z548" i="1"/>
  <c r="Y548" i="1"/>
  <c r="X548" i="1"/>
  <c r="W548" i="1"/>
  <c r="V548" i="1"/>
  <c r="U548" i="1"/>
  <c r="T548" i="1"/>
  <c r="S548" i="1"/>
  <c r="R548" i="1"/>
  <c r="Q548" i="1"/>
  <c r="P548" i="1"/>
  <c r="O548" i="1"/>
  <c r="N548" i="1"/>
  <c r="M548" i="1"/>
  <c r="L548" i="1"/>
  <c r="K548" i="1"/>
  <c r="J548" i="1"/>
  <c r="I548" i="1"/>
  <c r="BU547" i="1"/>
  <c r="BT547" i="1"/>
  <c r="BS547" i="1"/>
  <c r="BR547" i="1"/>
  <c r="BD547" i="1"/>
  <c r="BC547" i="1"/>
  <c r="AZ547" i="1"/>
  <c r="AX547" i="1"/>
  <c r="AV547" i="1"/>
  <c r="AT547" i="1"/>
  <c r="AS547" i="1"/>
  <c r="AR547" i="1"/>
  <c r="AQ547" i="1"/>
  <c r="AP547" i="1"/>
  <c r="AO547" i="1"/>
  <c r="AN547" i="1"/>
  <c r="AM547" i="1"/>
  <c r="AL547" i="1"/>
  <c r="AK547" i="1"/>
  <c r="AF547" i="1"/>
  <c r="AE547" i="1"/>
  <c r="AD547" i="1"/>
  <c r="AC547" i="1"/>
  <c r="AB547" i="1"/>
  <c r="AA547" i="1"/>
  <c r="Z547" i="1"/>
  <c r="Y547" i="1"/>
  <c r="X547" i="1"/>
  <c r="W547" i="1"/>
  <c r="V547" i="1"/>
  <c r="U547" i="1"/>
  <c r="T547" i="1"/>
  <c r="S547" i="1"/>
  <c r="R547" i="1"/>
  <c r="Q547" i="1"/>
  <c r="P547" i="1"/>
  <c r="O547" i="1"/>
  <c r="N547" i="1"/>
  <c r="M547" i="1"/>
  <c r="L547" i="1"/>
  <c r="K547" i="1"/>
  <c r="J547" i="1"/>
  <c r="I547" i="1"/>
  <c r="BU546" i="1"/>
  <c r="BT546" i="1"/>
  <c r="BS546" i="1"/>
  <c r="BR546" i="1"/>
  <c r="BD546" i="1"/>
  <c r="BC546" i="1"/>
  <c r="AZ546" i="1"/>
  <c r="AX546" i="1"/>
  <c r="AV546" i="1"/>
  <c r="AT546" i="1"/>
  <c r="AS546" i="1"/>
  <c r="AR546" i="1"/>
  <c r="AQ546" i="1"/>
  <c r="AP546" i="1"/>
  <c r="AO546" i="1"/>
  <c r="AN546" i="1"/>
  <c r="AM546" i="1"/>
  <c r="AL546" i="1"/>
  <c r="AK546" i="1"/>
  <c r="AF546" i="1"/>
  <c r="AE546" i="1"/>
  <c r="AD546" i="1"/>
  <c r="AC546" i="1"/>
  <c r="AB546" i="1"/>
  <c r="AA546" i="1"/>
  <c r="Z546" i="1"/>
  <c r="Y546" i="1"/>
  <c r="X546" i="1"/>
  <c r="W546" i="1"/>
  <c r="V546" i="1"/>
  <c r="U546" i="1"/>
  <c r="T546" i="1"/>
  <c r="S546" i="1"/>
  <c r="R546" i="1"/>
  <c r="Q546" i="1"/>
  <c r="P546" i="1"/>
  <c r="O546" i="1"/>
  <c r="N546" i="1"/>
  <c r="M546" i="1"/>
  <c r="L546" i="1"/>
  <c r="K546" i="1"/>
  <c r="J546" i="1"/>
  <c r="I546" i="1"/>
  <c r="BU545" i="1"/>
  <c r="BT545" i="1"/>
  <c r="BS545" i="1"/>
  <c r="BR545" i="1"/>
  <c r="BD545" i="1"/>
  <c r="BC545" i="1"/>
  <c r="AZ545" i="1"/>
  <c r="AX545" i="1"/>
  <c r="AV545" i="1"/>
  <c r="AT545" i="1"/>
  <c r="AS545" i="1"/>
  <c r="AR545" i="1"/>
  <c r="AQ545" i="1"/>
  <c r="AP545" i="1"/>
  <c r="AO545" i="1"/>
  <c r="AN545" i="1"/>
  <c r="AM545" i="1"/>
  <c r="AL545" i="1"/>
  <c r="AK545" i="1"/>
  <c r="AF545" i="1"/>
  <c r="AE545" i="1"/>
  <c r="AD545" i="1"/>
  <c r="AC545" i="1"/>
  <c r="AB545" i="1"/>
  <c r="AA545" i="1"/>
  <c r="Z545" i="1"/>
  <c r="Y545" i="1"/>
  <c r="X545" i="1"/>
  <c r="W545" i="1"/>
  <c r="V545" i="1"/>
  <c r="U545" i="1"/>
  <c r="T545" i="1"/>
  <c r="BF545" i="1" s="1"/>
  <c r="S545" i="1"/>
  <c r="R545" i="1"/>
  <c r="Q545" i="1"/>
  <c r="P545" i="1"/>
  <c r="O545" i="1"/>
  <c r="N545" i="1"/>
  <c r="M545" i="1"/>
  <c r="L545" i="1"/>
  <c r="K545" i="1"/>
  <c r="J545" i="1"/>
  <c r="I545" i="1"/>
  <c r="BU544" i="1"/>
  <c r="BN49" i="17" s="1"/>
  <c r="BT544" i="1"/>
  <c r="BM49" i="17" s="1"/>
  <c r="BS544" i="1"/>
  <c r="BL49" i="17" s="1"/>
  <c r="BR544" i="1"/>
  <c r="BK49" i="17" s="1"/>
  <c r="BD544" i="1"/>
  <c r="AW49" i="17" s="1"/>
  <c r="BC544" i="1"/>
  <c r="AV49" i="17" s="1"/>
  <c r="AZ544" i="1"/>
  <c r="AS49" i="17" s="1"/>
  <c r="AX544" i="1"/>
  <c r="AQ49" i="17" s="1"/>
  <c r="AV544" i="1"/>
  <c r="AO49" i="17" s="1"/>
  <c r="AT544" i="1"/>
  <c r="AS544" i="1"/>
  <c r="AR544" i="1"/>
  <c r="AQ544" i="1"/>
  <c r="AJ49" i="17" s="1"/>
  <c r="AP544" i="1"/>
  <c r="AO544" i="1"/>
  <c r="AN544" i="1"/>
  <c r="AM544" i="1"/>
  <c r="AF49" i="17" s="1"/>
  <c r="AL544" i="1"/>
  <c r="AK544" i="1"/>
  <c r="AF544" i="1"/>
  <c r="AE544" i="1"/>
  <c r="X49" i="17" s="1"/>
  <c r="AD544" i="1"/>
  <c r="AC544" i="1"/>
  <c r="AB544" i="1"/>
  <c r="AA544" i="1"/>
  <c r="T49" i="17" s="1"/>
  <c r="Z544" i="1"/>
  <c r="Y544" i="1"/>
  <c r="X544" i="1"/>
  <c r="Q49" i="17" s="1"/>
  <c r="W544" i="1"/>
  <c r="V544" i="1"/>
  <c r="U544" i="1"/>
  <c r="T544" i="1"/>
  <c r="M49" i="17" s="1"/>
  <c r="S544" i="1"/>
  <c r="L49" i="17" s="1"/>
  <c r="R544" i="1"/>
  <c r="Q544" i="1"/>
  <c r="P544" i="1"/>
  <c r="I49" i="17" s="1"/>
  <c r="O544" i="1"/>
  <c r="H49" i="17" s="1"/>
  <c r="N544" i="1"/>
  <c r="M544" i="1"/>
  <c r="L544" i="1"/>
  <c r="E49" i="17" s="1"/>
  <c r="K544" i="1"/>
  <c r="J544" i="1"/>
  <c r="I544" i="1"/>
  <c r="BU543" i="1"/>
  <c r="BT543" i="1"/>
  <c r="BS543" i="1"/>
  <c r="BR543" i="1"/>
  <c r="BD543" i="1"/>
  <c r="BC543" i="1"/>
  <c r="AZ543" i="1"/>
  <c r="AX543" i="1"/>
  <c r="AV543" i="1"/>
  <c r="AT543" i="1"/>
  <c r="AS543" i="1"/>
  <c r="AR543" i="1"/>
  <c r="AQ543" i="1"/>
  <c r="AP543" i="1"/>
  <c r="AO543" i="1"/>
  <c r="AN543" i="1"/>
  <c r="AM543" i="1"/>
  <c r="AL543" i="1"/>
  <c r="AK543" i="1"/>
  <c r="AF543" i="1"/>
  <c r="AE543" i="1"/>
  <c r="AD543" i="1"/>
  <c r="AC543" i="1"/>
  <c r="AB543" i="1"/>
  <c r="AA543" i="1"/>
  <c r="Z543" i="1"/>
  <c r="Y543" i="1"/>
  <c r="X543" i="1"/>
  <c r="W543" i="1"/>
  <c r="V543" i="1"/>
  <c r="U543" i="1"/>
  <c r="T543" i="1"/>
  <c r="S543" i="1"/>
  <c r="R543" i="1"/>
  <c r="Q543" i="1"/>
  <c r="P543" i="1"/>
  <c r="O543" i="1"/>
  <c r="N543" i="1"/>
  <c r="M543" i="1"/>
  <c r="L543" i="1"/>
  <c r="K543" i="1"/>
  <c r="J543" i="1"/>
  <c r="I543" i="1"/>
  <c r="BU542" i="1"/>
  <c r="BT542" i="1"/>
  <c r="BS542" i="1"/>
  <c r="BR542" i="1"/>
  <c r="BD542" i="1"/>
  <c r="BC542" i="1"/>
  <c r="AZ542" i="1"/>
  <c r="AX542" i="1"/>
  <c r="AV542" i="1"/>
  <c r="AT542" i="1"/>
  <c r="AS542" i="1"/>
  <c r="AR542" i="1"/>
  <c r="AQ542" i="1"/>
  <c r="AP542" i="1"/>
  <c r="AO542" i="1"/>
  <c r="AN542" i="1"/>
  <c r="AM542" i="1"/>
  <c r="AL542" i="1"/>
  <c r="AK542" i="1"/>
  <c r="AF542" i="1"/>
  <c r="AE542" i="1"/>
  <c r="AD542" i="1"/>
  <c r="AC542" i="1"/>
  <c r="AB542" i="1"/>
  <c r="AA542" i="1"/>
  <c r="Z542" i="1"/>
  <c r="Y542" i="1"/>
  <c r="X542" i="1"/>
  <c r="W542" i="1"/>
  <c r="V542" i="1"/>
  <c r="U542" i="1"/>
  <c r="T542" i="1"/>
  <c r="S542" i="1"/>
  <c r="R542" i="1"/>
  <c r="Q542" i="1"/>
  <c r="P542" i="1"/>
  <c r="O542" i="1"/>
  <c r="N542" i="1"/>
  <c r="M542" i="1"/>
  <c r="L542" i="1"/>
  <c r="K542" i="1"/>
  <c r="J542" i="1"/>
  <c r="I542" i="1"/>
  <c r="BU541" i="1"/>
  <c r="BT541" i="1"/>
  <c r="BS541" i="1"/>
  <c r="BR541" i="1"/>
  <c r="BD541" i="1"/>
  <c r="BC541" i="1"/>
  <c r="AZ541" i="1"/>
  <c r="AX541" i="1"/>
  <c r="AV541" i="1"/>
  <c r="AT541" i="1"/>
  <c r="AS541" i="1"/>
  <c r="AR541" i="1"/>
  <c r="AQ541" i="1"/>
  <c r="AP541" i="1"/>
  <c r="AO541" i="1"/>
  <c r="AN541" i="1"/>
  <c r="AM541" i="1"/>
  <c r="AL541" i="1"/>
  <c r="AK541" i="1"/>
  <c r="AF541" i="1"/>
  <c r="AE541" i="1"/>
  <c r="AD541" i="1"/>
  <c r="AC541" i="1"/>
  <c r="AB541" i="1"/>
  <c r="AA541" i="1"/>
  <c r="Z541" i="1"/>
  <c r="Y541" i="1"/>
  <c r="X541" i="1"/>
  <c r="W541" i="1"/>
  <c r="V541" i="1"/>
  <c r="U541" i="1"/>
  <c r="T541" i="1"/>
  <c r="BF541" i="1" s="1"/>
  <c r="S541" i="1"/>
  <c r="R541" i="1"/>
  <c r="Q541" i="1"/>
  <c r="P541" i="1"/>
  <c r="O541" i="1"/>
  <c r="N541" i="1"/>
  <c r="M541" i="1"/>
  <c r="L541" i="1"/>
  <c r="K541" i="1"/>
  <c r="J541" i="1"/>
  <c r="I541" i="1"/>
  <c r="BU540" i="1"/>
  <c r="BN48" i="17" s="1"/>
  <c r="BT540" i="1"/>
  <c r="BM48" i="17" s="1"/>
  <c r="BS540" i="1"/>
  <c r="BL48" i="17" s="1"/>
  <c r="BR540" i="1"/>
  <c r="BK48" i="17" s="1"/>
  <c r="BD540" i="1"/>
  <c r="AW48" i="17" s="1"/>
  <c r="BC540" i="1"/>
  <c r="AV48" i="17" s="1"/>
  <c r="AZ540" i="1"/>
  <c r="AS48" i="17" s="1"/>
  <c r="AX540" i="1"/>
  <c r="AQ48" i="17" s="1"/>
  <c r="AV540" i="1"/>
  <c r="AO48" i="17" s="1"/>
  <c r="AT540" i="1"/>
  <c r="AS540" i="1"/>
  <c r="AR540" i="1"/>
  <c r="AK48" i="17" s="1"/>
  <c r="AQ540" i="1"/>
  <c r="AJ48" i="17" s="1"/>
  <c r="AP540" i="1"/>
  <c r="AO540" i="1"/>
  <c r="AN540" i="1"/>
  <c r="AG48" i="17" s="1"/>
  <c r="AM540" i="1"/>
  <c r="AF48" i="17" s="1"/>
  <c r="AL540" i="1"/>
  <c r="AK540" i="1"/>
  <c r="AF540" i="1"/>
  <c r="Y48" i="17" s="1"/>
  <c r="AE540" i="1"/>
  <c r="X48" i="17" s="1"/>
  <c r="AD540" i="1"/>
  <c r="AC540" i="1"/>
  <c r="AB540" i="1"/>
  <c r="U48" i="17" s="1"/>
  <c r="AA540" i="1"/>
  <c r="T48" i="17" s="1"/>
  <c r="Z540" i="1"/>
  <c r="Y540" i="1"/>
  <c r="X540" i="1"/>
  <c r="Q48" i="17" s="1"/>
  <c r="W540" i="1"/>
  <c r="V540" i="1"/>
  <c r="U540" i="1"/>
  <c r="T540" i="1"/>
  <c r="M48" i="17" s="1"/>
  <c r="S540" i="1"/>
  <c r="L48" i="17" s="1"/>
  <c r="R540" i="1"/>
  <c r="Q540" i="1"/>
  <c r="P540" i="1"/>
  <c r="I48" i="17" s="1"/>
  <c r="O540" i="1"/>
  <c r="H48" i="17" s="1"/>
  <c r="N540" i="1"/>
  <c r="M540" i="1"/>
  <c r="L540" i="1"/>
  <c r="E48" i="17" s="1"/>
  <c r="K540" i="1"/>
  <c r="J540" i="1"/>
  <c r="C48" i="17" s="1"/>
  <c r="I540" i="1"/>
  <c r="BU539" i="1"/>
  <c r="BT539" i="1"/>
  <c r="BS539" i="1"/>
  <c r="BR539" i="1"/>
  <c r="BD539" i="1"/>
  <c r="BC539" i="1"/>
  <c r="AZ539" i="1"/>
  <c r="AX539" i="1"/>
  <c r="AV539" i="1"/>
  <c r="AT539" i="1"/>
  <c r="AS539" i="1"/>
  <c r="AR539" i="1"/>
  <c r="AQ539" i="1"/>
  <c r="AP539" i="1"/>
  <c r="AO539" i="1"/>
  <c r="AN539" i="1"/>
  <c r="AM539" i="1"/>
  <c r="AL539" i="1"/>
  <c r="AK539" i="1"/>
  <c r="AF539" i="1"/>
  <c r="AE539" i="1"/>
  <c r="AD539" i="1"/>
  <c r="AC539" i="1"/>
  <c r="AB539" i="1"/>
  <c r="AA539" i="1"/>
  <c r="Z539" i="1"/>
  <c r="Y539" i="1"/>
  <c r="X539" i="1"/>
  <c r="W539" i="1"/>
  <c r="V539" i="1"/>
  <c r="U539" i="1"/>
  <c r="T539" i="1"/>
  <c r="S539" i="1"/>
  <c r="R539" i="1"/>
  <c r="Q539" i="1"/>
  <c r="P539" i="1"/>
  <c r="O539" i="1"/>
  <c r="N539" i="1"/>
  <c r="M539" i="1"/>
  <c r="L539" i="1"/>
  <c r="K539" i="1"/>
  <c r="J539" i="1"/>
  <c r="I539" i="1"/>
  <c r="BU538" i="1"/>
  <c r="BT538" i="1"/>
  <c r="BS538" i="1"/>
  <c r="BR538" i="1"/>
  <c r="BD538" i="1"/>
  <c r="BC538" i="1"/>
  <c r="AZ538" i="1"/>
  <c r="AX538" i="1"/>
  <c r="AV538" i="1"/>
  <c r="AT538" i="1"/>
  <c r="AS538" i="1"/>
  <c r="AR538" i="1"/>
  <c r="AQ538" i="1"/>
  <c r="AP538" i="1"/>
  <c r="AO538" i="1"/>
  <c r="AN538" i="1"/>
  <c r="AM538" i="1"/>
  <c r="AL538" i="1"/>
  <c r="AK538" i="1"/>
  <c r="AF538" i="1"/>
  <c r="AE538" i="1"/>
  <c r="AD538" i="1"/>
  <c r="AC538" i="1"/>
  <c r="AB538" i="1"/>
  <c r="AA538" i="1"/>
  <c r="Z538" i="1"/>
  <c r="Y538" i="1"/>
  <c r="X538" i="1"/>
  <c r="W538" i="1"/>
  <c r="V538" i="1"/>
  <c r="U538" i="1"/>
  <c r="T538" i="1"/>
  <c r="S538" i="1"/>
  <c r="R538" i="1"/>
  <c r="Q538" i="1"/>
  <c r="P538" i="1"/>
  <c r="O538" i="1"/>
  <c r="N538" i="1"/>
  <c r="M538" i="1"/>
  <c r="L538" i="1"/>
  <c r="K538" i="1"/>
  <c r="J538" i="1"/>
  <c r="I538" i="1"/>
  <c r="BU537" i="1"/>
  <c r="BT537" i="1"/>
  <c r="BS537" i="1"/>
  <c r="BR537" i="1"/>
  <c r="BD537" i="1"/>
  <c r="BC537" i="1"/>
  <c r="AZ537" i="1"/>
  <c r="AX537" i="1"/>
  <c r="AV537" i="1"/>
  <c r="AT537" i="1"/>
  <c r="AS537" i="1"/>
  <c r="AR537" i="1"/>
  <c r="AQ537" i="1"/>
  <c r="AP537" i="1"/>
  <c r="AO537" i="1"/>
  <c r="AN537" i="1"/>
  <c r="AM537" i="1"/>
  <c r="AL537" i="1"/>
  <c r="AK537" i="1"/>
  <c r="AF537" i="1"/>
  <c r="AE537" i="1"/>
  <c r="AD537" i="1"/>
  <c r="AC537" i="1"/>
  <c r="AB537" i="1"/>
  <c r="AA537" i="1"/>
  <c r="Z537" i="1"/>
  <c r="Y537" i="1"/>
  <c r="X537" i="1"/>
  <c r="W537" i="1"/>
  <c r="V537" i="1"/>
  <c r="U537" i="1"/>
  <c r="T537" i="1"/>
  <c r="BF537" i="1" s="1"/>
  <c r="S537" i="1"/>
  <c r="R537" i="1"/>
  <c r="Q537" i="1"/>
  <c r="P537" i="1"/>
  <c r="O537" i="1"/>
  <c r="N537" i="1"/>
  <c r="M537" i="1"/>
  <c r="L537" i="1"/>
  <c r="K537" i="1"/>
  <c r="J537" i="1"/>
  <c r="I537" i="1"/>
  <c r="BW536" i="1"/>
  <c r="BU536" i="1"/>
  <c r="BT536" i="1"/>
  <c r="BS536" i="1"/>
  <c r="BR536" i="1"/>
  <c r="BD536" i="1"/>
  <c r="BC536" i="1"/>
  <c r="AZ536" i="1"/>
  <c r="AX536" i="1"/>
  <c r="AV536" i="1"/>
  <c r="AT536" i="1"/>
  <c r="AS536" i="1"/>
  <c r="AR536" i="1"/>
  <c r="AQ536" i="1"/>
  <c r="AP536" i="1"/>
  <c r="AO536" i="1"/>
  <c r="AN536" i="1"/>
  <c r="AM536" i="1"/>
  <c r="AL536" i="1"/>
  <c r="AK536" i="1"/>
  <c r="AF536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BF536" i="1" s="1"/>
  <c r="S536" i="1"/>
  <c r="R536" i="1"/>
  <c r="Q536" i="1"/>
  <c r="P536" i="1"/>
  <c r="O536" i="1"/>
  <c r="N536" i="1"/>
  <c r="M536" i="1"/>
  <c r="L536" i="1"/>
  <c r="K536" i="1"/>
  <c r="J536" i="1"/>
  <c r="I536" i="1"/>
  <c r="BX536" i="1" s="1"/>
  <c r="BW535" i="1"/>
  <c r="BU535" i="1"/>
  <c r="BT535" i="1"/>
  <c r="BS535" i="1"/>
  <c r="BR535" i="1"/>
  <c r="BD535" i="1"/>
  <c r="BC535" i="1"/>
  <c r="AZ535" i="1"/>
  <c r="AX535" i="1"/>
  <c r="AV535" i="1"/>
  <c r="AT535" i="1"/>
  <c r="AS535" i="1"/>
  <c r="AR535" i="1"/>
  <c r="AQ535" i="1"/>
  <c r="AP535" i="1"/>
  <c r="AO535" i="1"/>
  <c r="AN535" i="1"/>
  <c r="AM535" i="1"/>
  <c r="AL535" i="1"/>
  <c r="AK535" i="1"/>
  <c r="AF535" i="1"/>
  <c r="AE535" i="1"/>
  <c r="AD535" i="1"/>
  <c r="AC535" i="1"/>
  <c r="AB535" i="1"/>
  <c r="AA535" i="1"/>
  <c r="Z535" i="1"/>
  <c r="Y535" i="1"/>
  <c r="X535" i="1"/>
  <c r="W535" i="1"/>
  <c r="V535" i="1"/>
  <c r="U535" i="1"/>
  <c r="T535" i="1"/>
  <c r="BF535" i="1" s="1"/>
  <c r="S535" i="1"/>
  <c r="R535" i="1"/>
  <c r="Q535" i="1"/>
  <c r="P535" i="1"/>
  <c r="O535" i="1"/>
  <c r="N535" i="1"/>
  <c r="M535" i="1"/>
  <c r="L535" i="1"/>
  <c r="K535" i="1"/>
  <c r="J535" i="1"/>
  <c r="I535" i="1"/>
  <c r="BX535" i="1" s="1"/>
  <c r="BU534" i="1"/>
  <c r="BT534" i="1"/>
  <c r="BS534" i="1"/>
  <c r="BR534" i="1"/>
  <c r="BD534" i="1"/>
  <c r="BC534" i="1"/>
  <c r="AZ534" i="1"/>
  <c r="AX534" i="1"/>
  <c r="AV534" i="1"/>
  <c r="AT534" i="1"/>
  <c r="AS534" i="1"/>
  <c r="AR534" i="1"/>
  <c r="AQ534" i="1"/>
  <c r="AP534" i="1"/>
  <c r="AO534" i="1"/>
  <c r="AN534" i="1"/>
  <c r="AM534" i="1"/>
  <c r="AL534" i="1"/>
  <c r="AK534" i="1"/>
  <c r="AF534" i="1"/>
  <c r="AE534" i="1"/>
  <c r="AD534" i="1"/>
  <c r="AC534" i="1"/>
  <c r="AB534" i="1"/>
  <c r="AA534" i="1"/>
  <c r="Z534" i="1"/>
  <c r="Y534" i="1"/>
  <c r="X534" i="1"/>
  <c r="W534" i="1"/>
  <c r="V534" i="1"/>
  <c r="U534" i="1"/>
  <c r="T534" i="1"/>
  <c r="S534" i="1"/>
  <c r="R534" i="1"/>
  <c r="Q534" i="1"/>
  <c r="P534" i="1"/>
  <c r="O534" i="1"/>
  <c r="N534" i="1"/>
  <c r="M534" i="1"/>
  <c r="L534" i="1"/>
  <c r="K534" i="1"/>
  <c r="J534" i="1"/>
  <c r="I534" i="1"/>
  <c r="BX534" i="1" s="1"/>
  <c r="BU533" i="1"/>
  <c r="BT533" i="1"/>
  <c r="BS533" i="1"/>
  <c r="BR533" i="1"/>
  <c r="BD533" i="1"/>
  <c r="BC533" i="1"/>
  <c r="AZ533" i="1"/>
  <c r="AX533" i="1"/>
  <c r="AV533" i="1"/>
  <c r="AT533" i="1"/>
  <c r="AS533" i="1"/>
  <c r="AR533" i="1"/>
  <c r="AQ533" i="1"/>
  <c r="AP533" i="1"/>
  <c r="AO533" i="1"/>
  <c r="AN533" i="1"/>
  <c r="AM533" i="1"/>
  <c r="AL533" i="1"/>
  <c r="AK533" i="1"/>
  <c r="AF533" i="1"/>
  <c r="AE533" i="1"/>
  <c r="AD533" i="1"/>
  <c r="AC533" i="1"/>
  <c r="AB533" i="1"/>
  <c r="AA533" i="1"/>
  <c r="Z533" i="1"/>
  <c r="Y533" i="1"/>
  <c r="X533" i="1"/>
  <c r="W533" i="1"/>
  <c r="V533" i="1"/>
  <c r="U533" i="1"/>
  <c r="T533" i="1"/>
  <c r="S533" i="1"/>
  <c r="R533" i="1"/>
  <c r="Q533" i="1"/>
  <c r="P533" i="1"/>
  <c r="O533" i="1"/>
  <c r="N533" i="1"/>
  <c r="M533" i="1"/>
  <c r="L533" i="1"/>
  <c r="K533" i="1"/>
  <c r="J533" i="1"/>
  <c r="I533" i="1"/>
  <c r="BX533" i="1" s="1"/>
  <c r="BU532" i="1"/>
  <c r="BT532" i="1"/>
  <c r="BS532" i="1"/>
  <c r="BR532" i="1"/>
  <c r="BD532" i="1"/>
  <c r="BC532" i="1"/>
  <c r="AZ532" i="1"/>
  <c r="AX532" i="1"/>
  <c r="AV532" i="1"/>
  <c r="AT532" i="1"/>
  <c r="AS532" i="1"/>
  <c r="AR532" i="1"/>
  <c r="AQ532" i="1"/>
  <c r="AP532" i="1"/>
  <c r="AO532" i="1"/>
  <c r="AN532" i="1"/>
  <c r="AM532" i="1"/>
  <c r="AL532" i="1"/>
  <c r="AK532" i="1"/>
  <c r="AF532" i="1"/>
  <c r="AE532" i="1"/>
  <c r="AD532" i="1"/>
  <c r="AC532" i="1"/>
  <c r="AB532" i="1"/>
  <c r="AA532" i="1"/>
  <c r="Z532" i="1"/>
  <c r="Y532" i="1"/>
  <c r="X532" i="1"/>
  <c r="W532" i="1"/>
  <c r="V532" i="1"/>
  <c r="U532" i="1"/>
  <c r="T532" i="1"/>
  <c r="S532" i="1"/>
  <c r="R532" i="1"/>
  <c r="Q532" i="1"/>
  <c r="P532" i="1"/>
  <c r="O532" i="1"/>
  <c r="N532" i="1"/>
  <c r="M532" i="1"/>
  <c r="L532" i="1"/>
  <c r="K532" i="1"/>
  <c r="J532" i="1"/>
  <c r="I532" i="1"/>
  <c r="BX532" i="1" s="1"/>
  <c r="BU531" i="1"/>
  <c r="BT531" i="1"/>
  <c r="BS531" i="1"/>
  <c r="BR531" i="1"/>
  <c r="BD531" i="1"/>
  <c r="BC531" i="1"/>
  <c r="AZ531" i="1"/>
  <c r="AX531" i="1"/>
  <c r="AV531" i="1"/>
  <c r="AT531" i="1"/>
  <c r="AS531" i="1"/>
  <c r="AR531" i="1"/>
  <c r="AQ531" i="1"/>
  <c r="AP531" i="1"/>
  <c r="AO531" i="1"/>
  <c r="AN531" i="1"/>
  <c r="AM531" i="1"/>
  <c r="AL531" i="1"/>
  <c r="AK531" i="1"/>
  <c r="AF531" i="1"/>
  <c r="AE531" i="1"/>
  <c r="AD531" i="1"/>
  <c r="AC531" i="1"/>
  <c r="AB531" i="1"/>
  <c r="AA531" i="1"/>
  <c r="Z531" i="1"/>
  <c r="Y531" i="1"/>
  <c r="X531" i="1"/>
  <c r="W531" i="1"/>
  <c r="V531" i="1"/>
  <c r="U531" i="1"/>
  <c r="T531" i="1"/>
  <c r="BF531" i="1" s="1"/>
  <c r="S531" i="1"/>
  <c r="R531" i="1"/>
  <c r="Q531" i="1"/>
  <c r="P531" i="1"/>
  <c r="O531" i="1"/>
  <c r="N531" i="1"/>
  <c r="M531" i="1"/>
  <c r="L531" i="1"/>
  <c r="K531" i="1"/>
  <c r="J531" i="1"/>
  <c r="I531" i="1"/>
  <c r="BX531" i="1" s="1"/>
  <c r="BU530" i="1"/>
  <c r="BT530" i="1"/>
  <c r="BS530" i="1"/>
  <c r="BR530" i="1"/>
  <c r="BD530" i="1"/>
  <c r="BC530" i="1"/>
  <c r="AZ530" i="1"/>
  <c r="AX530" i="1"/>
  <c r="AV530" i="1"/>
  <c r="AT530" i="1"/>
  <c r="AS530" i="1"/>
  <c r="AR530" i="1"/>
  <c r="AQ530" i="1"/>
  <c r="AP530" i="1"/>
  <c r="AO530" i="1"/>
  <c r="AN530" i="1"/>
  <c r="AM530" i="1"/>
  <c r="AL530" i="1"/>
  <c r="AK530" i="1"/>
  <c r="AF530" i="1"/>
  <c r="AE530" i="1"/>
  <c r="AD530" i="1"/>
  <c r="AC530" i="1"/>
  <c r="AB530" i="1"/>
  <c r="AA530" i="1"/>
  <c r="Z530" i="1"/>
  <c r="Y530" i="1"/>
  <c r="X530" i="1"/>
  <c r="W530" i="1"/>
  <c r="V530" i="1"/>
  <c r="U530" i="1"/>
  <c r="T530" i="1"/>
  <c r="S530" i="1"/>
  <c r="R530" i="1"/>
  <c r="Q530" i="1"/>
  <c r="P530" i="1"/>
  <c r="O530" i="1"/>
  <c r="N530" i="1"/>
  <c r="M530" i="1"/>
  <c r="L530" i="1"/>
  <c r="K530" i="1"/>
  <c r="J530" i="1"/>
  <c r="I530" i="1"/>
  <c r="BX530" i="1" s="1"/>
  <c r="BU529" i="1"/>
  <c r="BT529" i="1"/>
  <c r="BS529" i="1"/>
  <c r="BR529" i="1"/>
  <c r="BD529" i="1"/>
  <c r="BC529" i="1"/>
  <c r="AZ529" i="1"/>
  <c r="AX529" i="1"/>
  <c r="AV529" i="1"/>
  <c r="AT529" i="1"/>
  <c r="AS529" i="1"/>
  <c r="AR529" i="1"/>
  <c r="AQ529" i="1"/>
  <c r="AP529" i="1"/>
  <c r="AO529" i="1"/>
  <c r="AN529" i="1"/>
  <c r="AM529" i="1"/>
  <c r="AL529" i="1"/>
  <c r="AK529" i="1"/>
  <c r="AF529" i="1"/>
  <c r="AE529" i="1"/>
  <c r="AD529" i="1"/>
  <c r="AC529" i="1"/>
  <c r="AB529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BX529" i="1" s="1"/>
  <c r="BU528" i="1"/>
  <c r="BN47" i="17" s="1"/>
  <c r="BT528" i="1"/>
  <c r="BM47" i="17" s="1"/>
  <c r="BS528" i="1"/>
  <c r="BL47" i="17" s="1"/>
  <c r="BR528" i="1"/>
  <c r="BK47" i="17" s="1"/>
  <c r="BD528" i="1"/>
  <c r="AW47" i="17" s="1"/>
  <c r="BC528" i="1"/>
  <c r="AV47" i="17" s="1"/>
  <c r="AZ528" i="1"/>
  <c r="AS47" i="17" s="1"/>
  <c r="AX528" i="1"/>
  <c r="AQ47" i="17" s="1"/>
  <c r="AV528" i="1"/>
  <c r="AO47" i="17" s="1"/>
  <c r="AT528" i="1"/>
  <c r="AS528" i="1"/>
  <c r="AL47" i="17" s="1"/>
  <c r="AR528" i="1"/>
  <c r="AK47" i="17" s="1"/>
  <c r="AQ528" i="1"/>
  <c r="AP528" i="1"/>
  <c r="AO528" i="1"/>
  <c r="AH47" i="17" s="1"/>
  <c r="AN528" i="1"/>
  <c r="AG47" i="17" s="1"/>
  <c r="AM528" i="1"/>
  <c r="AL528" i="1"/>
  <c r="AK528" i="1"/>
  <c r="AF528" i="1"/>
  <c r="Y47" i="17" s="1"/>
  <c r="AE528" i="1"/>
  <c r="AD528" i="1"/>
  <c r="AC528" i="1"/>
  <c r="V47" i="17" s="1"/>
  <c r="AB528" i="1"/>
  <c r="U47" i="17" s="1"/>
  <c r="AA528" i="1"/>
  <c r="Z528" i="1"/>
  <c r="Y528" i="1"/>
  <c r="X528" i="1"/>
  <c r="Q47" i="17" s="1"/>
  <c r="W528" i="1"/>
  <c r="V528" i="1"/>
  <c r="U528" i="1"/>
  <c r="N47" i="17" s="1"/>
  <c r="T528" i="1"/>
  <c r="M47" i="17" s="1"/>
  <c r="S528" i="1"/>
  <c r="R528" i="1"/>
  <c r="Q528" i="1"/>
  <c r="J47" i="17" s="1"/>
  <c r="P528" i="1"/>
  <c r="I47" i="17" s="1"/>
  <c r="O528" i="1"/>
  <c r="N528" i="1"/>
  <c r="M528" i="1"/>
  <c r="L528" i="1"/>
  <c r="E47" i="17" s="1"/>
  <c r="K528" i="1"/>
  <c r="J528" i="1"/>
  <c r="I528" i="1"/>
  <c r="B47" i="17" s="1"/>
  <c r="BU527" i="1"/>
  <c r="BT527" i="1"/>
  <c r="BS527" i="1"/>
  <c r="BR527" i="1"/>
  <c r="BD527" i="1"/>
  <c r="BC527" i="1"/>
  <c r="AZ527" i="1"/>
  <c r="AX527" i="1"/>
  <c r="AV527" i="1"/>
  <c r="AT527" i="1"/>
  <c r="AS527" i="1"/>
  <c r="AR527" i="1"/>
  <c r="AQ527" i="1"/>
  <c r="AP527" i="1"/>
  <c r="AO527" i="1"/>
  <c r="AN527" i="1"/>
  <c r="AM527" i="1"/>
  <c r="AL527" i="1"/>
  <c r="AK527" i="1"/>
  <c r="AF527" i="1"/>
  <c r="AE527" i="1"/>
  <c r="AD527" i="1"/>
  <c r="AC527" i="1"/>
  <c r="AB527" i="1"/>
  <c r="AA527" i="1"/>
  <c r="Z527" i="1"/>
  <c r="Y527" i="1"/>
  <c r="X527" i="1"/>
  <c r="W527" i="1"/>
  <c r="V527" i="1"/>
  <c r="U527" i="1"/>
  <c r="T527" i="1"/>
  <c r="BF527" i="1" s="1"/>
  <c r="S527" i="1"/>
  <c r="R527" i="1"/>
  <c r="Q527" i="1"/>
  <c r="P527" i="1"/>
  <c r="O527" i="1"/>
  <c r="N527" i="1"/>
  <c r="M527" i="1"/>
  <c r="L527" i="1"/>
  <c r="K527" i="1"/>
  <c r="J527" i="1"/>
  <c r="I527" i="1"/>
  <c r="BX527" i="1" s="1"/>
  <c r="BU526" i="1"/>
  <c r="BT526" i="1"/>
  <c r="BS526" i="1"/>
  <c r="BR526" i="1"/>
  <c r="BD526" i="1"/>
  <c r="BC526" i="1"/>
  <c r="AZ526" i="1"/>
  <c r="AX526" i="1"/>
  <c r="AV526" i="1"/>
  <c r="AT526" i="1"/>
  <c r="AS526" i="1"/>
  <c r="AR526" i="1"/>
  <c r="AQ526" i="1"/>
  <c r="AP526" i="1"/>
  <c r="AO526" i="1"/>
  <c r="AN526" i="1"/>
  <c r="AM526" i="1"/>
  <c r="AL526" i="1"/>
  <c r="AK526" i="1"/>
  <c r="AF526" i="1"/>
  <c r="AE526" i="1"/>
  <c r="AD526" i="1"/>
  <c r="AC526" i="1"/>
  <c r="AB526" i="1"/>
  <c r="AA526" i="1"/>
  <c r="Z526" i="1"/>
  <c r="Y526" i="1"/>
  <c r="X526" i="1"/>
  <c r="W526" i="1"/>
  <c r="V526" i="1"/>
  <c r="U526" i="1"/>
  <c r="T526" i="1"/>
  <c r="S526" i="1"/>
  <c r="R526" i="1"/>
  <c r="Q526" i="1"/>
  <c r="P526" i="1"/>
  <c r="O526" i="1"/>
  <c r="N526" i="1"/>
  <c r="M526" i="1"/>
  <c r="L526" i="1"/>
  <c r="K526" i="1"/>
  <c r="J526" i="1"/>
  <c r="I526" i="1"/>
  <c r="BX526" i="1" s="1"/>
  <c r="BU525" i="1"/>
  <c r="BT525" i="1"/>
  <c r="BS525" i="1"/>
  <c r="BR525" i="1"/>
  <c r="BD525" i="1"/>
  <c r="BC525" i="1"/>
  <c r="AZ525" i="1"/>
  <c r="AX525" i="1"/>
  <c r="AV525" i="1"/>
  <c r="AT525" i="1"/>
  <c r="AS525" i="1"/>
  <c r="AR525" i="1"/>
  <c r="AQ525" i="1"/>
  <c r="AP525" i="1"/>
  <c r="AO525" i="1"/>
  <c r="AN525" i="1"/>
  <c r="AM525" i="1"/>
  <c r="AL525" i="1"/>
  <c r="AK525" i="1"/>
  <c r="AF525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BX525" i="1" s="1"/>
  <c r="BU524" i="1"/>
  <c r="BT524" i="1"/>
  <c r="BS524" i="1"/>
  <c r="BR524" i="1"/>
  <c r="BD524" i="1"/>
  <c r="BC524" i="1"/>
  <c r="AZ524" i="1"/>
  <c r="AX524" i="1"/>
  <c r="AV524" i="1"/>
  <c r="AT524" i="1"/>
  <c r="AS524" i="1"/>
  <c r="AR524" i="1"/>
  <c r="AQ524" i="1"/>
  <c r="AP524" i="1"/>
  <c r="AO524" i="1"/>
  <c r="AN524" i="1"/>
  <c r="AM524" i="1"/>
  <c r="AL524" i="1"/>
  <c r="AK524" i="1"/>
  <c r="AF524" i="1"/>
  <c r="AE524" i="1"/>
  <c r="AD524" i="1"/>
  <c r="AC524" i="1"/>
  <c r="AB524" i="1"/>
  <c r="AA524" i="1"/>
  <c r="Z524" i="1"/>
  <c r="Y524" i="1"/>
  <c r="X524" i="1"/>
  <c r="W524" i="1"/>
  <c r="V524" i="1"/>
  <c r="U524" i="1"/>
  <c r="T524" i="1"/>
  <c r="S524" i="1"/>
  <c r="R524" i="1"/>
  <c r="Q524" i="1"/>
  <c r="P524" i="1"/>
  <c r="O524" i="1"/>
  <c r="N524" i="1"/>
  <c r="M524" i="1"/>
  <c r="L524" i="1"/>
  <c r="K524" i="1"/>
  <c r="J524" i="1"/>
  <c r="I524" i="1"/>
  <c r="BX524" i="1" s="1"/>
  <c r="BU523" i="1"/>
  <c r="BT523" i="1"/>
  <c r="BS523" i="1"/>
  <c r="BR523" i="1"/>
  <c r="BD523" i="1"/>
  <c r="BC523" i="1"/>
  <c r="AZ523" i="1"/>
  <c r="AX523" i="1"/>
  <c r="AV523" i="1"/>
  <c r="AT523" i="1"/>
  <c r="AS523" i="1"/>
  <c r="AR523" i="1"/>
  <c r="AQ523" i="1"/>
  <c r="AP523" i="1"/>
  <c r="AO523" i="1"/>
  <c r="AN523" i="1"/>
  <c r="AM523" i="1"/>
  <c r="AL523" i="1"/>
  <c r="AK523" i="1"/>
  <c r="AF523" i="1"/>
  <c r="AE523" i="1"/>
  <c r="AD523" i="1"/>
  <c r="AC523" i="1"/>
  <c r="AB523" i="1"/>
  <c r="AA523" i="1"/>
  <c r="Z523" i="1"/>
  <c r="Y523" i="1"/>
  <c r="X523" i="1"/>
  <c r="W523" i="1"/>
  <c r="V523" i="1"/>
  <c r="U523" i="1"/>
  <c r="T523" i="1"/>
  <c r="BF523" i="1" s="1"/>
  <c r="S523" i="1"/>
  <c r="R523" i="1"/>
  <c r="Q523" i="1"/>
  <c r="P523" i="1"/>
  <c r="O523" i="1"/>
  <c r="N523" i="1"/>
  <c r="M523" i="1"/>
  <c r="L523" i="1"/>
  <c r="K523" i="1"/>
  <c r="J523" i="1"/>
  <c r="I523" i="1"/>
  <c r="BX523" i="1" s="1"/>
  <c r="BU522" i="1"/>
  <c r="BT522" i="1"/>
  <c r="BS522" i="1"/>
  <c r="BR522" i="1"/>
  <c r="BD522" i="1"/>
  <c r="BC522" i="1"/>
  <c r="AZ522" i="1"/>
  <c r="AX522" i="1"/>
  <c r="AV522" i="1"/>
  <c r="AT522" i="1"/>
  <c r="AS522" i="1"/>
  <c r="AR522" i="1"/>
  <c r="AQ522" i="1"/>
  <c r="AP522" i="1"/>
  <c r="AO522" i="1"/>
  <c r="AN522" i="1"/>
  <c r="AM522" i="1"/>
  <c r="AL522" i="1"/>
  <c r="AK522" i="1"/>
  <c r="AF522" i="1"/>
  <c r="AE522" i="1"/>
  <c r="AD522" i="1"/>
  <c r="AC522" i="1"/>
  <c r="AB522" i="1"/>
  <c r="AA522" i="1"/>
  <c r="Z522" i="1"/>
  <c r="Y522" i="1"/>
  <c r="X522" i="1"/>
  <c r="W522" i="1"/>
  <c r="V522" i="1"/>
  <c r="U522" i="1"/>
  <c r="T522" i="1"/>
  <c r="S522" i="1"/>
  <c r="R522" i="1"/>
  <c r="Q522" i="1"/>
  <c r="P522" i="1"/>
  <c r="O522" i="1"/>
  <c r="N522" i="1"/>
  <c r="M522" i="1"/>
  <c r="L522" i="1"/>
  <c r="K522" i="1"/>
  <c r="J522" i="1"/>
  <c r="I522" i="1"/>
  <c r="BX522" i="1" s="1"/>
  <c r="BU521" i="1"/>
  <c r="BT521" i="1"/>
  <c r="BS521" i="1"/>
  <c r="BR521" i="1"/>
  <c r="BD521" i="1"/>
  <c r="BC521" i="1"/>
  <c r="AZ521" i="1"/>
  <c r="AX521" i="1"/>
  <c r="AV521" i="1"/>
  <c r="AT521" i="1"/>
  <c r="AS521" i="1"/>
  <c r="AR521" i="1"/>
  <c r="AQ521" i="1"/>
  <c r="AP521" i="1"/>
  <c r="AO521" i="1"/>
  <c r="AN521" i="1"/>
  <c r="AM521" i="1"/>
  <c r="AL521" i="1"/>
  <c r="AK521" i="1"/>
  <c r="AF521" i="1"/>
  <c r="AE521" i="1"/>
  <c r="AD521" i="1"/>
  <c r="AC521" i="1"/>
  <c r="AB521" i="1"/>
  <c r="AA521" i="1"/>
  <c r="Z521" i="1"/>
  <c r="Y521" i="1"/>
  <c r="X521" i="1"/>
  <c r="W521" i="1"/>
  <c r="V521" i="1"/>
  <c r="U521" i="1"/>
  <c r="T521" i="1"/>
  <c r="S521" i="1"/>
  <c r="R521" i="1"/>
  <c r="Q521" i="1"/>
  <c r="P521" i="1"/>
  <c r="O521" i="1"/>
  <c r="N521" i="1"/>
  <c r="M521" i="1"/>
  <c r="L521" i="1"/>
  <c r="K521" i="1"/>
  <c r="J521" i="1"/>
  <c r="I521" i="1"/>
  <c r="BX521" i="1" s="1"/>
  <c r="BU520" i="1"/>
  <c r="BT520" i="1"/>
  <c r="BS520" i="1"/>
  <c r="BR520" i="1"/>
  <c r="BD520" i="1"/>
  <c r="BC520" i="1"/>
  <c r="AZ520" i="1"/>
  <c r="AX520" i="1"/>
  <c r="AV520" i="1"/>
  <c r="AT520" i="1"/>
  <c r="AS520" i="1"/>
  <c r="AR520" i="1"/>
  <c r="AQ520" i="1"/>
  <c r="AP520" i="1"/>
  <c r="AO520" i="1"/>
  <c r="AN520" i="1"/>
  <c r="AM520" i="1"/>
  <c r="AL520" i="1"/>
  <c r="AK520" i="1"/>
  <c r="AF520" i="1"/>
  <c r="AE520" i="1"/>
  <c r="AD520" i="1"/>
  <c r="AC520" i="1"/>
  <c r="AB520" i="1"/>
  <c r="AA520" i="1"/>
  <c r="Z520" i="1"/>
  <c r="Y520" i="1"/>
  <c r="X520" i="1"/>
  <c r="W520" i="1"/>
  <c r="V520" i="1"/>
  <c r="U520" i="1"/>
  <c r="T520" i="1"/>
  <c r="S520" i="1"/>
  <c r="R520" i="1"/>
  <c r="Q520" i="1"/>
  <c r="P520" i="1"/>
  <c r="O520" i="1"/>
  <c r="N520" i="1"/>
  <c r="M520" i="1"/>
  <c r="L520" i="1"/>
  <c r="K520" i="1"/>
  <c r="J520" i="1"/>
  <c r="I520" i="1"/>
  <c r="BX520" i="1" s="1"/>
  <c r="BU519" i="1"/>
  <c r="BT519" i="1"/>
  <c r="BS519" i="1"/>
  <c r="BR519" i="1"/>
  <c r="BD519" i="1"/>
  <c r="BC519" i="1"/>
  <c r="AZ519" i="1"/>
  <c r="AX519" i="1"/>
  <c r="AV519" i="1"/>
  <c r="AT519" i="1"/>
  <c r="AS519" i="1"/>
  <c r="AR519" i="1"/>
  <c r="AQ519" i="1"/>
  <c r="AP519" i="1"/>
  <c r="AO519" i="1"/>
  <c r="AN519" i="1"/>
  <c r="AM519" i="1"/>
  <c r="AL519" i="1"/>
  <c r="AK519" i="1"/>
  <c r="AF519" i="1"/>
  <c r="AE519" i="1"/>
  <c r="AD519" i="1"/>
  <c r="AC519" i="1"/>
  <c r="AB519" i="1"/>
  <c r="AA519" i="1"/>
  <c r="Z519" i="1"/>
  <c r="Y519" i="1"/>
  <c r="X519" i="1"/>
  <c r="W519" i="1"/>
  <c r="V519" i="1"/>
  <c r="U519" i="1"/>
  <c r="T519" i="1"/>
  <c r="BF519" i="1" s="1"/>
  <c r="S519" i="1"/>
  <c r="R519" i="1"/>
  <c r="Q519" i="1"/>
  <c r="P519" i="1"/>
  <c r="O519" i="1"/>
  <c r="N519" i="1"/>
  <c r="M519" i="1"/>
  <c r="L519" i="1"/>
  <c r="K519" i="1"/>
  <c r="J519" i="1"/>
  <c r="I519" i="1"/>
  <c r="BX519" i="1" s="1"/>
  <c r="BU518" i="1"/>
  <c r="BT518" i="1"/>
  <c r="BS518" i="1"/>
  <c r="BR518" i="1"/>
  <c r="BD518" i="1"/>
  <c r="BC518" i="1"/>
  <c r="AZ518" i="1"/>
  <c r="AX518" i="1"/>
  <c r="AV518" i="1"/>
  <c r="AT518" i="1"/>
  <c r="AS518" i="1"/>
  <c r="AR518" i="1"/>
  <c r="AQ518" i="1"/>
  <c r="AP518" i="1"/>
  <c r="AO518" i="1"/>
  <c r="AN518" i="1"/>
  <c r="AM518" i="1"/>
  <c r="AL518" i="1"/>
  <c r="AK518" i="1"/>
  <c r="AF518" i="1"/>
  <c r="AE518" i="1"/>
  <c r="AD518" i="1"/>
  <c r="AC518" i="1"/>
  <c r="AB518" i="1"/>
  <c r="AA518" i="1"/>
  <c r="Z518" i="1"/>
  <c r="Y518" i="1"/>
  <c r="X518" i="1"/>
  <c r="W518" i="1"/>
  <c r="V518" i="1"/>
  <c r="U518" i="1"/>
  <c r="T518" i="1"/>
  <c r="S518" i="1"/>
  <c r="R518" i="1"/>
  <c r="Q518" i="1"/>
  <c r="P518" i="1"/>
  <c r="O518" i="1"/>
  <c r="N518" i="1"/>
  <c r="M518" i="1"/>
  <c r="L518" i="1"/>
  <c r="K518" i="1"/>
  <c r="J518" i="1"/>
  <c r="I518" i="1"/>
  <c r="BX518" i="1" s="1"/>
  <c r="BU517" i="1"/>
  <c r="BT517" i="1"/>
  <c r="BS517" i="1"/>
  <c r="BR517" i="1"/>
  <c r="BD517" i="1"/>
  <c r="BC517" i="1"/>
  <c r="AZ517" i="1"/>
  <c r="AX517" i="1"/>
  <c r="AV517" i="1"/>
  <c r="AT517" i="1"/>
  <c r="AS517" i="1"/>
  <c r="AR517" i="1"/>
  <c r="AQ517" i="1"/>
  <c r="AP517" i="1"/>
  <c r="AO517" i="1"/>
  <c r="AN517" i="1"/>
  <c r="AM517" i="1"/>
  <c r="AL517" i="1"/>
  <c r="AK517" i="1"/>
  <c r="AF517" i="1"/>
  <c r="AE517" i="1"/>
  <c r="AD517" i="1"/>
  <c r="AC517" i="1"/>
  <c r="AB517" i="1"/>
  <c r="AA517" i="1"/>
  <c r="Z517" i="1"/>
  <c r="Y517" i="1"/>
  <c r="X517" i="1"/>
  <c r="W517" i="1"/>
  <c r="V517" i="1"/>
  <c r="U517" i="1"/>
  <c r="T517" i="1"/>
  <c r="S517" i="1"/>
  <c r="R517" i="1"/>
  <c r="Q517" i="1"/>
  <c r="P517" i="1"/>
  <c r="O517" i="1"/>
  <c r="N517" i="1"/>
  <c r="M517" i="1"/>
  <c r="L517" i="1"/>
  <c r="K517" i="1"/>
  <c r="J517" i="1"/>
  <c r="I517" i="1"/>
  <c r="BX517" i="1" s="1"/>
  <c r="BU516" i="1"/>
  <c r="BN46" i="17" s="1"/>
  <c r="BT516" i="1"/>
  <c r="BM46" i="17" s="1"/>
  <c r="BS516" i="1"/>
  <c r="BL46" i="17" s="1"/>
  <c r="BR516" i="1"/>
  <c r="BK46" i="17" s="1"/>
  <c r="BD516" i="1"/>
  <c r="AW46" i="17" s="1"/>
  <c r="BC516" i="1"/>
  <c r="AV46" i="17" s="1"/>
  <c r="AZ516" i="1"/>
  <c r="AS46" i="17" s="1"/>
  <c r="AX516" i="1"/>
  <c r="AQ46" i="17" s="1"/>
  <c r="AV516" i="1"/>
  <c r="AO46" i="17" s="1"/>
  <c r="AT516" i="1"/>
  <c r="AS516" i="1"/>
  <c r="AL46" i="17" s="1"/>
  <c r="AR516" i="1"/>
  <c r="AQ516" i="1"/>
  <c r="AP516" i="1"/>
  <c r="AO516" i="1"/>
  <c r="AH46" i="17" s="1"/>
  <c r="AN516" i="1"/>
  <c r="AM516" i="1"/>
  <c r="AL516" i="1"/>
  <c r="AK516" i="1"/>
  <c r="AF516" i="1"/>
  <c r="AE516" i="1"/>
  <c r="AD516" i="1"/>
  <c r="AC516" i="1"/>
  <c r="V46" i="17" s="1"/>
  <c r="AB516" i="1"/>
  <c r="AA516" i="1"/>
  <c r="Z516" i="1"/>
  <c r="Y516" i="1"/>
  <c r="X516" i="1"/>
  <c r="W516" i="1"/>
  <c r="V516" i="1"/>
  <c r="U516" i="1"/>
  <c r="N46" i="17" s="1"/>
  <c r="T516" i="1"/>
  <c r="S516" i="1"/>
  <c r="R516" i="1"/>
  <c r="Q516" i="1"/>
  <c r="J46" i="17" s="1"/>
  <c r="P516" i="1"/>
  <c r="O516" i="1"/>
  <c r="N516" i="1"/>
  <c r="M516" i="1"/>
  <c r="L516" i="1"/>
  <c r="K516" i="1"/>
  <c r="J516" i="1"/>
  <c r="I516" i="1"/>
  <c r="B46" i="17" s="1"/>
  <c r="BU515" i="1"/>
  <c r="BT515" i="1"/>
  <c r="BS515" i="1"/>
  <c r="BR515" i="1"/>
  <c r="BD515" i="1"/>
  <c r="BC515" i="1"/>
  <c r="AZ515" i="1"/>
  <c r="AX515" i="1"/>
  <c r="AV515" i="1"/>
  <c r="AT515" i="1"/>
  <c r="AS515" i="1"/>
  <c r="AR515" i="1"/>
  <c r="AQ515" i="1"/>
  <c r="AP515" i="1"/>
  <c r="AO515" i="1"/>
  <c r="AN515" i="1"/>
  <c r="AM515" i="1"/>
  <c r="AL515" i="1"/>
  <c r="AK515" i="1"/>
  <c r="AF515" i="1"/>
  <c r="AE515" i="1"/>
  <c r="AD515" i="1"/>
  <c r="AC515" i="1"/>
  <c r="AB515" i="1"/>
  <c r="AA515" i="1"/>
  <c r="Z515" i="1"/>
  <c r="Y515" i="1"/>
  <c r="X515" i="1"/>
  <c r="W515" i="1"/>
  <c r="V515" i="1"/>
  <c r="U515" i="1"/>
  <c r="T515" i="1"/>
  <c r="BF515" i="1" s="1"/>
  <c r="S515" i="1"/>
  <c r="R515" i="1"/>
  <c r="Q515" i="1"/>
  <c r="P515" i="1"/>
  <c r="O515" i="1"/>
  <c r="N515" i="1"/>
  <c r="M515" i="1"/>
  <c r="L515" i="1"/>
  <c r="K515" i="1"/>
  <c r="J515" i="1"/>
  <c r="I515" i="1"/>
  <c r="BX515" i="1" s="1"/>
  <c r="BU514" i="1"/>
  <c r="BT514" i="1"/>
  <c r="BS514" i="1"/>
  <c r="BR514" i="1"/>
  <c r="BD514" i="1"/>
  <c r="BC514" i="1"/>
  <c r="AZ514" i="1"/>
  <c r="AX514" i="1"/>
  <c r="AV514" i="1"/>
  <c r="AT514" i="1"/>
  <c r="AS514" i="1"/>
  <c r="AR514" i="1"/>
  <c r="AQ514" i="1"/>
  <c r="AP514" i="1"/>
  <c r="AO514" i="1"/>
  <c r="AN514" i="1"/>
  <c r="AM514" i="1"/>
  <c r="AL514" i="1"/>
  <c r="AK514" i="1"/>
  <c r="AF514" i="1"/>
  <c r="AE514" i="1"/>
  <c r="AD514" i="1"/>
  <c r="AC514" i="1"/>
  <c r="AB514" i="1"/>
  <c r="AA514" i="1"/>
  <c r="Z514" i="1"/>
  <c r="Y514" i="1"/>
  <c r="X514" i="1"/>
  <c r="W514" i="1"/>
  <c r="V514" i="1"/>
  <c r="U514" i="1"/>
  <c r="T514" i="1"/>
  <c r="S514" i="1"/>
  <c r="R514" i="1"/>
  <c r="Q514" i="1"/>
  <c r="P514" i="1"/>
  <c r="O514" i="1"/>
  <c r="N514" i="1"/>
  <c r="M514" i="1"/>
  <c r="L514" i="1"/>
  <c r="K514" i="1"/>
  <c r="J514" i="1"/>
  <c r="I514" i="1"/>
  <c r="BX514" i="1" s="1"/>
  <c r="BU513" i="1"/>
  <c r="BT513" i="1"/>
  <c r="BS513" i="1"/>
  <c r="BR513" i="1"/>
  <c r="BD513" i="1"/>
  <c r="BC513" i="1"/>
  <c r="AZ513" i="1"/>
  <c r="AX513" i="1"/>
  <c r="AV513" i="1"/>
  <c r="AT513" i="1"/>
  <c r="AS513" i="1"/>
  <c r="AR513" i="1"/>
  <c r="AQ513" i="1"/>
  <c r="AP513" i="1"/>
  <c r="AO513" i="1"/>
  <c r="AN513" i="1"/>
  <c r="AM513" i="1"/>
  <c r="AL513" i="1"/>
  <c r="AK513" i="1"/>
  <c r="AF513" i="1"/>
  <c r="AE513" i="1"/>
  <c r="AD513" i="1"/>
  <c r="AC513" i="1"/>
  <c r="AB513" i="1"/>
  <c r="AA513" i="1"/>
  <c r="Z513" i="1"/>
  <c r="Y513" i="1"/>
  <c r="X513" i="1"/>
  <c r="W513" i="1"/>
  <c r="V513" i="1"/>
  <c r="U513" i="1"/>
  <c r="T513" i="1"/>
  <c r="S513" i="1"/>
  <c r="R513" i="1"/>
  <c r="Q513" i="1"/>
  <c r="P513" i="1"/>
  <c r="O513" i="1"/>
  <c r="N513" i="1"/>
  <c r="M513" i="1"/>
  <c r="L513" i="1"/>
  <c r="K513" i="1"/>
  <c r="J513" i="1"/>
  <c r="I513" i="1"/>
  <c r="BX513" i="1" s="1"/>
  <c r="BU512" i="1"/>
  <c r="BT512" i="1"/>
  <c r="BS512" i="1"/>
  <c r="BR512" i="1"/>
  <c r="BD512" i="1"/>
  <c r="BC512" i="1"/>
  <c r="AZ512" i="1"/>
  <c r="AX512" i="1"/>
  <c r="AV512" i="1"/>
  <c r="AT512" i="1"/>
  <c r="AS512" i="1"/>
  <c r="AR512" i="1"/>
  <c r="AQ512" i="1"/>
  <c r="AP512" i="1"/>
  <c r="AO512" i="1"/>
  <c r="AN512" i="1"/>
  <c r="AM512" i="1"/>
  <c r="AL512" i="1"/>
  <c r="AK512" i="1"/>
  <c r="AF512" i="1"/>
  <c r="AE512" i="1"/>
  <c r="AD512" i="1"/>
  <c r="AC512" i="1"/>
  <c r="AB512" i="1"/>
  <c r="AA512" i="1"/>
  <c r="Z512" i="1"/>
  <c r="Y512" i="1"/>
  <c r="X512" i="1"/>
  <c r="W512" i="1"/>
  <c r="V512" i="1"/>
  <c r="U512" i="1"/>
  <c r="T512" i="1"/>
  <c r="S512" i="1"/>
  <c r="R512" i="1"/>
  <c r="Q512" i="1"/>
  <c r="P512" i="1"/>
  <c r="O512" i="1"/>
  <c r="N512" i="1"/>
  <c r="M512" i="1"/>
  <c r="L512" i="1"/>
  <c r="K512" i="1"/>
  <c r="J512" i="1"/>
  <c r="I512" i="1"/>
  <c r="BX512" i="1" s="1"/>
  <c r="BU511" i="1"/>
  <c r="BT511" i="1"/>
  <c r="BS511" i="1"/>
  <c r="BR511" i="1"/>
  <c r="BD511" i="1"/>
  <c r="BC511" i="1"/>
  <c r="AZ511" i="1"/>
  <c r="AX511" i="1"/>
  <c r="AV511" i="1"/>
  <c r="AT511" i="1"/>
  <c r="AS511" i="1"/>
  <c r="AR511" i="1"/>
  <c r="AQ511" i="1"/>
  <c r="AP511" i="1"/>
  <c r="AO511" i="1"/>
  <c r="AN511" i="1"/>
  <c r="AM511" i="1"/>
  <c r="AL511" i="1"/>
  <c r="AK511" i="1"/>
  <c r="AF511" i="1"/>
  <c r="AE511" i="1"/>
  <c r="AD511" i="1"/>
  <c r="AC511" i="1"/>
  <c r="AB511" i="1"/>
  <c r="AA511" i="1"/>
  <c r="Z511" i="1"/>
  <c r="Y511" i="1"/>
  <c r="X511" i="1"/>
  <c r="W511" i="1"/>
  <c r="V511" i="1"/>
  <c r="U511" i="1"/>
  <c r="T511" i="1"/>
  <c r="BF511" i="1" s="1"/>
  <c r="S511" i="1"/>
  <c r="R511" i="1"/>
  <c r="Q511" i="1"/>
  <c r="P511" i="1"/>
  <c r="O511" i="1"/>
  <c r="N511" i="1"/>
  <c r="M511" i="1"/>
  <c r="L511" i="1"/>
  <c r="K511" i="1"/>
  <c r="J511" i="1"/>
  <c r="I511" i="1"/>
  <c r="BX511" i="1" s="1"/>
  <c r="BU510" i="1"/>
  <c r="BT510" i="1"/>
  <c r="BS510" i="1"/>
  <c r="BR510" i="1"/>
  <c r="BD510" i="1"/>
  <c r="BC510" i="1"/>
  <c r="AZ510" i="1"/>
  <c r="AX510" i="1"/>
  <c r="AV510" i="1"/>
  <c r="AT510" i="1"/>
  <c r="AS510" i="1"/>
  <c r="AR510" i="1"/>
  <c r="AQ510" i="1"/>
  <c r="AP510" i="1"/>
  <c r="AO510" i="1"/>
  <c r="AN510" i="1"/>
  <c r="AM510" i="1"/>
  <c r="AL510" i="1"/>
  <c r="AK510" i="1"/>
  <c r="AF510" i="1"/>
  <c r="AE510" i="1"/>
  <c r="AD510" i="1"/>
  <c r="AC510" i="1"/>
  <c r="AB510" i="1"/>
  <c r="AA510" i="1"/>
  <c r="Z510" i="1"/>
  <c r="Y510" i="1"/>
  <c r="X510" i="1"/>
  <c r="W510" i="1"/>
  <c r="V510" i="1"/>
  <c r="U510" i="1"/>
  <c r="T510" i="1"/>
  <c r="S510" i="1"/>
  <c r="R510" i="1"/>
  <c r="Q510" i="1"/>
  <c r="P510" i="1"/>
  <c r="O510" i="1"/>
  <c r="N510" i="1"/>
  <c r="M510" i="1"/>
  <c r="L510" i="1"/>
  <c r="K510" i="1"/>
  <c r="J510" i="1"/>
  <c r="I510" i="1"/>
  <c r="BX510" i="1" s="1"/>
  <c r="BU509" i="1"/>
  <c r="BT509" i="1"/>
  <c r="BS509" i="1"/>
  <c r="BR509" i="1"/>
  <c r="BD509" i="1"/>
  <c r="BC509" i="1"/>
  <c r="AZ509" i="1"/>
  <c r="AX509" i="1"/>
  <c r="AV509" i="1"/>
  <c r="AT509" i="1"/>
  <c r="AS509" i="1"/>
  <c r="AR509" i="1"/>
  <c r="AQ509" i="1"/>
  <c r="AP509" i="1"/>
  <c r="AO509" i="1"/>
  <c r="AN509" i="1"/>
  <c r="AM509" i="1"/>
  <c r="AL509" i="1"/>
  <c r="AK509" i="1"/>
  <c r="AF509" i="1"/>
  <c r="AE509" i="1"/>
  <c r="AD509" i="1"/>
  <c r="AC509" i="1"/>
  <c r="AB509" i="1"/>
  <c r="AA509" i="1"/>
  <c r="Z509" i="1"/>
  <c r="Y509" i="1"/>
  <c r="X509" i="1"/>
  <c r="W509" i="1"/>
  <c r="V509" i="1"/>
  <c r="U509" i="1"/>
  <c r="T509" i="1"/>
  <c r="S509" i="1"/>
  <c r="R509" i="1"/>
  <c r="Q509" i="1"/>
  <c r="P509" i="1"/>
  <c r="O509" i="1"/>
  <c r="N509" i="1"/>
  <c r="M509" i="1"/>
  <c r="L509" i="1"/>
  <c r="K509" i="1"/>
  <c r="J509" i="1"/>
  <c r="I509" i="1"/>
  <c r="BX509" i="1" s="1"/>
  <c r="BU508" i="1"/>
  <c r="BT508" i="1"/>
  <c r="BS508" i="1"/>
  <c r="BR508" i="1"/>
  <c r="BD508" i="1"/>
  <c r="BC508" i="1"/>
  <c r="AZ508" i="1"/>
  <c r="AX508" i="1"/>
  <c r="AV508" i="1"/>
  <c r="AT508" i="1"/>
  <c r="AS508" i="1"/>
  <c r="AR508" i="1"/>
  <c r="AQ508" i="1"/>
  <c r="AP508" i="1"/>
  <c r="AO508" i="1"/>
  <c r="AN508" i="1"/>
  <c r="AM508" i="1"/>
  <c r="AL508" i="1"/>
  <c r="AK508" i="1"/>
  <c r="AF508" i="1"/>
  <c r="AE508" i="1"/>
  <c r="AD508" i="1"/>
  <c r="AC508" i="1"/>
  <c r="AB508" i="1"/>
  <c r="AA508" i="1"/>
  <c r="Z508" i="1"/>
  <c r="Y508" i="1"/>
  <c r="X508" i="1"/>
  <c r="W508" i="1"/>
  <c r="V508" i="1"/>
  <c r="U508" i="1"/>
  <c r="T508" i="1"/>
  <c r="S508" i="1"/>
  <c r="R508" i="1"/>
  <c r="Q508" i="1"/>
  <c r="P508" i="1"/>
  <c r="O508" i="1"/>
  <c r="N508" i="1"/>
  <c r="M508" i="1"/>
  <c r="L508" i="1"/>
  <c r="K508" i="1"/>
  <c r="J508" i="1"/>
  <c r="I508" i="1"/>
  <c r="BX508" i="1" s="1"/>
  <c r="BU507" i="1"/>
  <c r="BT507" i="1"/>
  <c r="BS507" i="1"/>
  <c r="BR507" i="1"/>
  <c r="BD507" i="1"/>
  <c r="BC507" i="1"/>
  <c r="AZ507" i="1"/>
  <c r="AX507" i="1"/>
  <c r="AV507" i="1"/>
  <c r="AT507" i="1"/>
  <c r="AS507" i="1"/>
  <c r="AR507" i="1"/>
  <c r="AQ507" i="1"/>
  <c r="AP507" i="1"/>
  <c r="AO507" i="1"/>
  <c r="AN507" i="1"/>
  <c r="AM507" i="1"/>
  <c r="AL507" i="1"/>
  <c r="AK507" i="1"/>
  <c r="AF507" i="1"/>
  <c r="AE507" i="1"/>
  <c r="AD507" i="1"/>
  <c r="AC507" i="1"/>
  <c r="AB507" i="1"/>
  <c r="AA507" i="1"/>
  <c r="Z507" i="1"/>
  <c r="Y507" i="1"/>
  <c r="X507" i="1"/>
  <c r="W507" i="1"/>
  <c r="V507" i="1"/>
  <c r="U507" i="1"/>
  <c r="T507" i="1"/>
  <c r="BF507" i="1" s="1"/>
  <c r="S507" i="1"/>
  <c r="R507" i="1"/>
  <c r="Q507" i="1"/>
  <c r="P507" i="1"/>
  <c r="O507" i="1"/>
  <c r="N507" i="1"/>
  <c r="M507" i="1"/>
  <c r="L507" i="1"/>
  <c r="K507" i="1"/>
  <c r="J507" i="1"/>
  <c r="I507" i="1"/>
  <c r="BX507" i="1" s="1"/>
  <c r="BU506" i="1"/>
  <c r="BT506" i="1"/>
  <c r="BS506" i="1"/>
  <c r="BR506" i="1"/>
  <c r="BD506" i="1"/>
  <c r="BC506" i="1"/>
  <c r="AZ506" i="1"/>
  <c r="AX506" i="1"/>
  <c r="AV506" i="1"/>
  <c r="AT506" i="1"/>
  <c r="AS506" i="1"/>
  <c r="AR506" i="1"/>
  <c r="AQ506" i="1"/>
  <c r="AP506" i="1"/>
  <c r="AO506" i="1"/>
  <c r="AN506" i="1"/>
  <c r="AM506" i="1"/>
  <c r="AL506" i="1"/>
  <c r="AK506" i="1"/>
  <c r="AF506" i="1"/>
  <c r="AE506" i="1"/>
  <c r="AD506" i="1"/>
  <c r="AC506" i="1"/>
  <c r="AB506" i="1"/>
  <c r="AA506" i="1"/>
  <c r="Z506" i="1"/>
  <c r="Y506" i="1"/>
  <c r="X506" i="1"/>
  <c r="W506" i="1"/>
  <c r="V506" i="1"/>
  <c r="U506" i="1"/>
  <c r="T506" i="1"/>
  <c r="S506" i="1"/>
  <c r="R506" i="1"/>
  <c r="Q506" i="1"/>
  <c r="P506" i="1"/>
  <c r="O506" i="1"/>
  <c r="N506" i="1"/>
  <c r="M506" i="1"/>
  <c r="L506" i="1"/>
  <c r="K506" i="1"/>
  <c r="J506" i="1"/>
  <c r="I506" i="1"/>
  <c r="BX506" i="1" s="1"/>
  <c r="BU505" i="1"/>
  <c r="BT505" i="1"/>
  <c r="BS505" i="1"/>
  <c r="BR505" i="1"/>
  <c r="BD505" i="1"/>
  <c r="BC505" i="1"/>
  <c r="AZ505" i="1"/>
  <c r="AX505" i="1"/>
  <c r="AV505" i="1"/>
  <c r="AT505" i="1"/>
  <c r="AS505" i="1"/>
  <c r="AR505" i="1"/>
  <c r="AQ505" i="1"/>
  <c r="AP505" i="1"/>
  <c r="AO505" i="1"/>
  <c r="AN505" i="1"/>
  <c r="AM505" i="1"/>
  <c r="AL505" i="1"/>
  <c r="AK505" i="1"/>
  <c r="AF505" i="1"/>
  <c r="AE505" i="1"/>
  <c r="AD505" i="1"/>
  <c r="AC505" i="1"/>
  <c r="AB505" i="1"/>
  <c r="AA505" i="1"/>
  <c r="Z505" i="1"/>
  <c r="Y505" i="1"/>
  <c r="X505" i="1"/>
  <c r="W505" i="1"/>
  <c r="V505" i="1"/>
  <c r="U505" i="1"/>
  <c r="T505" i="1"/>
  <c r="S505" i="1"/>
  <c r="R505" i="1"/>
  <c r="Q505" i="1"/>
  <c r="P505" i="1"/>
  <c r="O505" i="1"/>
  <c r="N505" i="1"/>
  <c r="M505" i="1"/>
  <c r="L505" i="1"/>
  <c r="K505" i="1"/>
  <c r="J505" i="1"/>
  <c r="I505" i="1"/>
  <c r="BX505" i="1" s="1"/>
  <c r="BU504" i="1"/>
  <c r="BN45" i="17" s="1"/>
  <c r="BT504" i="1"/>
  <c r="BM45" i="17" s="1"/>
  <c r="BS504" i="1"/>
  <c r="BL45" i="17" s="1"/>
  <c r="BR504" i="1"/>
  <c r="BK45" i="17" s="1"/>
  <c r="BD504" i="1"/>
  <c r="AW45" i="17" s="1"/>
  <c r="BC504" i="1"/>
  <c r="AV45" i="17" s="1"/>
  <c r="AZ504" i="1"/>
  <c r="AS45" i="17" s="1"/>
  <c r="AX504" i="1"/>
  <c r="AQ45" i="17" s="1"/>
  <c r="AV504" i="1"/>
  <c r="AO45" i="17" s="1"/>
  <c r="AT504" i="1"/>
  <c r="AS504" i="1"/>
  <c r="AL45" i="17" s="1"/>
  <c r="AR504" i="1"/>
  <c r="AQ504" i="1"/>
  <c r="AP504" i="1"/>
  <c r="AO504" i="1"/>
  <c r="AH45" i="17" s="1"/>
  <c r="AN504" i="1"/>
  <c r="AM504" i="1"/>
  <c r="AL504" i="1"/>
  <c r="AK504" i="1"/>
  <c r="AF504" i="1"/>
  <c r="AE504" i="1"/>
  <c r="AD504" i="1"/>
  <c r="AC504" i="1"/>
  <c r="V45" i="17" s="1"/>
  <c r="AB504" i="1"/>
  <c r="AA504" i="1"/>
  <c r="Z504" i="1"/>
  <c r="Y504" i="1"/>
  <c r="X504" i="1"/>
  <c r="W504" i="1"/>
  <c r="V504" i="1"/>
  <c r="U504" i="1"/>
  <c r="N45" i="17" s="1"/>
  <c r="T504" i="1"/>
  <c r="S504" i="1"/>
  <c r="R504" i="1"/>
  <c r="Q504" i="1"/>
  <c r="J45" i="17" s="1"/>
  <c r="P504" i="1"/>
  <c r="O504" i="1"/>
  <c r="N504" i="1"/>
  <c r="M504" i="1"/>
  <c r="L504" i="1"/>
  <c r="K504" i="1"/>
  <c r="J504" i="1"/>
  <c r="I504" i="1"/>
  <c r="B45" i="17" s="1"/>
  <c r="BU503" i="1"/>
  <c r="BT503" i="1"/>
  <c r="BS503" i="1"/>
  <c r="BR503" i="1"/>
  <c r="BD503" i="1"/>
  <c r="BC503" i="1"/>
  <c r="AZ503" i="1"/>
  <c r="AX503" i="1"/>
  <c r="AV503" i="1"/>
  <c r="AT503" i="1"/>
  <c r="AS503" i="1"/>
  <c r="AR503" i="1"/>
  <c r="AQ503" i="1"/>
  <c r="AP503" i="1"/>
  <c r="AO503" i="1"/>
  <c r="AN503" i="1"/>
  <c r="AM503" i="1"/>
  <c r="AL503" i="1"/>
  <c r="AK503" i="1"/>
  <c r="AF503" i="1"/>
  <c r="AE503" i="1"/>
  <c r="AD503" i="1"/>
  <c r="AC503" i="1"/>
  <c r="AB503" i="1"/>
  <c r="AA503" i="1"/>
  <c r="Z503" i="1"/>
  <c r="Y503" i="1"/>
  <c r="X503" i="1"/>
  <c r="W503" i="1"/>
  <c r="V503" i="1"/>
  <c r="U503" i="1"/>
  <c r="T503" i="1"/>
  <c r="BF503" i="1" s="1"/>
  <c r="S503" i="1"/>
  <c r="R503" i="1"/>
  <c r="Q503" i="1"/>
  <c r="P503" i="1"/>
  <c r="O503" i="1"/>
  <c r="N503" i="1"/>
  <c r="M503" i="1"/>
  <c r="L503" i="1"/>
  <c r="K503" i="1"/>
  <c r="J503" i="1"/>
  <c r="I503" i="1"/>
  <c r="BX503" i="1" s="1"/>
  <c r="BU502" i="1"/>
  <c r="BT502" i="1"/>
  <c r="BS502" i="1"/>
  <c r="BR502" i="1"/>
  <c r="BD502" i="1"/>
  <c r="BC502" i="1"/>
  <c r="AZ502" i="1"/>
  <c r="AX502" i="1"/>
  <c r="AV502" i="1"/>
  <c r="AT502" i="1"/>
  <c r="AS502" i="1"/>
  <c r="AR502" i="1"/>
  <c r="AQ502" i="1"/>
  <c r="AP502" i="1"/>
  <c r="AO502" i="1"/>
  <c r="AN502" i="1"/>
  <c r="AM502" i="1"/>
  <c r="AL502" i="1"/>
  <c r="AK502" i="1"/>
  <c r="AF502" i="1"/>
  <c r="AE502" i="1"/>
  <c r="AD502" i="1"/>
  <c r="AC502" i="1"/>
  <c r="AB502" i="1"/>
  <c r="AA502" i="1"/>
  <c r="Z502" i="1"/>
  <c r="Y502" i="1"/>
  <c r="X502" i="1"/>
  <c r="W502" i="1"/>
  <c r="V502" i="1"/>
  <c r="U502" i="1"/>
  <c r="T502" i="1"/>
  <c r="S502" i="1"/>
  <c r="R502" i="1"/>
  <c r="Q502" i="1"/>
  <c r="P502" i="1"/>
  <c r="O502" i="1"/>
  <c r="N502" i="1"/>
  <c r="M502" i="1"/>
  <c r="L502" i="1"/>
  <c r="K502" i="1"/>
  <c r="J502" i="1"/>
  <c r="I502" i="1"/>
  <c r="BX502" i="1" s="1"/>
  <c r="BU501" i="1"/>
  <c r="BT501" i="1"/>
  <c r="BS501" i="1"/>
  <c r="BR501" i="1"/>
  <c r="BD501" i="1"/>
  <c r="BC501" i="1"/>
  <c r="AZ501" i="1"/>
  <c r="AX501" i="1"/>
  <c r="AV501" i="1"/>
  <c r="AT501" i="1"/>
  <c r="AS501" i="1"/>
  <c r="AR501" i="1"/>
  <c r="AQ501" i="1"/>
  <c r="AP501" i="1"/>
  <c r="AO501" i="1"/>
  <c r="AN501" i="1"/>
  <c r="AM501" i="1"/>
  <c r="AL501" i="1"/>
  <c r="AK501" i="1"/>
  <c r="AF501" i="1"/>
  <c r="AE501" i="1"/>
  <c r="AD501" i="1"/>
  <c r="AC501" i="1"/>
  <c r="AB501" i="1"/>
  <c r="AA501" i="1"/>
  <c r="Z501" i="1"/>
  <c r="Y501" i="1"/>
  <c r="X501" i="1"/>
  <c r="W501" i="1"/>
  <c r="V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BX501" i="1" s="1"/>
  <c r="BU500" i="1"/>
  <c r="BT500" i="1"/>
  <c r="BS500" i="1"/>
  <c r="BR500" i="1"/>
  <c r="BD500" i="1"/>
  <c r="BC500" i="1"/>
  <c r="AZ500" i="1"/>
  <c r="AX500" i="1"/>
  <c r="AV500" i="1"/>
  <c r="AT500" i="1"/>
  <c r="AS500" i="1"/>
  <c r="AR500" i="1"/>
  <c r="AQ500" i="1"/>
  <c r="AP500" i="1"/>
  <c r="AO500" i="1"/>
  <c r="AN500" i="1"/>
  <c r="AM500" i="1"/>
  <c r="AL500" i="1"/>
  <c r="AK500" i="1"/>
  <c r="AF500" i="1"/>
  <c r="AE500" i="1"/>
  <c r="AD500" i="1"/>
  <c r="AC500" i="1"/>
  <c r="AB500" i="1"/>
  <c r="AA500" i="1"/>
  <c r="Z500" i="1"/>
  <c r="Y500" i="1"/>
  <c r="X500" i="1"/>
  <c r="W500" i="1"/>
  <c r="V500" i="1"/>
  <c r="U500" i="1"/>
  <c r="T500" i="1"/>
  <c r="S500" i="1"/>
  <c r="R500" i="1"/>
  <c r="Q500" i="1"/>
  <c r="P500" i="1"/>
  <c r="O500" i="1"/>
  <c r="N500" i="1"/>
  <c r="M500" i="1"/>
  <c r="L500" i="1"/>
  <c r="K500" i="1"/>
  <c r="J500" i="1"/>
  <c r="I500" i="1"/>
  <c r="BX500" i="1" s="1"/>
  <c r="BU499" i="1"/>
  <c r="BT499" i="1"/>
  <c r="BS499" i="1"/>
  <c r="BR499" i="1"/>
  <c r="BD499" i="1"/>
  <c r="BC499" i="1"/>
  <c r="AZ499" i="1"/>
  <c r="AX499" i="1"/>
  <c r="AV499" i="1"/>
  <c r="AT499" i="1"/>
  <c r="AS499" i="1"/>
  <c r="AR499" i="1"/>
  <c r="AQ499" i="1"/>
  <c r="AP499" i="1"/>
  <c r="AO499" i="1"/>
  <c r="AN499" i="1"/>
  <c r="AM499" i="1"/>
  <c r="AL499" i="1"/>
  <c r="AK499" i="1"/>
  <c r="AF499" i="1"/>
  <c r="AE499" i="1"/>
  <c r="AD499" i="1"/>
  <c r="AC499" i="1"/>
  <c r="AB499" i="1"/>
  <c r="AA499" i="1"/>
  <c r="Z499" i="1"/>
  <c r="Y499" i="1"/>
  <c r="X499" i="1"/>
  <c r="W499" i="1"/>
  <c r="V499" i="1"/>
  <c r="U499" i="1"/>
  <c r="T499" i="1"/>
  <c r="BF499" i="1" s="1"/>
  <c r="S499" i="1"/>
  <c r="R499" i="1"/>
  <c r="Q499" i="1"/>
  <c r="P499" i="1"/>
  <c r="O499" i="1"/>
  <c r="N499" i="1"/>
  <c r="M499" i="1"/>
  <c r="L499" i="1"/>
  <c r="K499" i="1"/>
  <c r="J499" i="1"/>
  <c r="I499" i="1"/>
  <c r="BX499" i="1" s="1"/>
  <c r="BU498" i="1"/>
  <c r="BT498" i="1"/>
  <c r="BS498" i="1"/>
  <c r="BR498" i="1"/>
  <c r="BD498" i="1"/>
  <c r="BC498" i="1"/>
  <c r="AZ498" i="1"/>
  <c r="AX498" i="1"/>
  <c r="AV498" i="1"/>
  <c r="AT498" i="1"/>
  <c r="AS498" i="1"/>
  <c r="AR498" i="1"/>
  <c r="AQ498" i="1"/>
  <c r="AP498" i="1"/>
  <c r="AO498" i="1"/>
  <c r="AN498" i="1"/>
  <c r="AM498" i="1"/>
  <c r="AL498" i="1"/>
  <c r="AK498" i="1"/>
  <c r="AF498" i="1"/>
  <c r="AE498" i="1"/>
  <c r="AD498" i="1"/>
  <c r="AC498" i="1"/>
  <c r="AB498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BX498" i="1" s="1"/>
  <c r="BU497" i="1"/>
  <c r="BT497" i="1"/>
  <c r="BS497" i="1"/>
  <c r="BR497" i="1"/>
  <c r="BD497" i="1"/>
  <c r="BC497" i="1"/>
  <c r="AZ497" i="1"/>
  <c r="AX497" i="1"/>
  <c r="AV497" i="1"/>
  <c r="AT497" i="1"/>
  <c r="AS497" i="1"/>
  <c r="AR497" i="1"/>
  <c r="AQ497" i="1"/>
  <c r="AP497" i="1"/>
  <c r="AO497" i="1"/>
  <c r="AN497" i="1"/>
  <c r="AM497" i="1"/>
  <c r="AL497" i="1"/>
  <c r="AK497" i="1"/>
  <c r="AF497" i="1"/>
  <c r="AE497" i="1"/>
  <c r="AD497" i="1"/>
  <c r="AC497" i="1"/>
  <c r="AB497" i="1"/>
  <c r="AA497" i="1"/>
  <c r="Z497" i="1"/>
  <c r="Y497" i="1"/>
  <c r="X497" i="1"/>
  <c r="W497" i="1"/>
  <c r="V497" i="1"/>
  <c r="U497" i="1"/>
  <c r="T497" i="1"/>
  <c r="S497" i="1"/>
  <c r="R497" i="1"/>
  <c r="Q497" i="1"/>
  <c r="P497" i="1"/>
  <c r="O497" i="1"/>
  <c r="N497" i="1"/>
  <c r="M497" i="1"/>
  <c r="L497" i="1"/>
  <c r="K497" i="1"/>
  <c r="J497" i="1"/>
  <c r="I497" i="1"/>
  <c r="BX497" i="1" s="1"/>
  <c r="BU496" i="1"/>
  <c r="BT496" i="1"/>
  <c r="BS496" i="1"/>
  <c r="BR496" i="1"/>
  <c r="BD496" i="1"/>
  <c r="BC496" i="1"/>
  <c r="AZ496" i="1"/>
  <c r="AX496" i="1"/>
  <c r="AV496" i="1"/>
  <c r="AT496" i="1"/>
  <c r="AS496" i="1"/>
  <c r="AR496" i="1"/>
  <c r="AQ496" i="1"/>
  <c r="AP496" i="1"/>
  <c r="AO496" i="1"/>
  <c r="AN496" i="1"/>
  <c r="AM496" i="1"/>
  <c r="AL496" i="1"/>
  <c r="AK496" i="1"/>
  <c r="AF496" i="1"/>
  <c r="AE496" i="1"/>
  <c r="AD496" i="1"/>
  <c r="AC496" i="1"/>
  <c r="AB496" i="1"/>
  <c r="AA496" i="1"/>
  <c r="Z496" i="1"/>
  <c r="Y496" i="1"/>
  <c r="X496" i="1"/>
  <c r="W496" i="1"/>
  <c r="V496" i="1"/>
  <c r="U496" i="1"/>
  <c r="T496" i="1"/>
  <c r="S496" i="1"/>
  <c r="R496" i="1"/>
  <c r="Q496" i="1"/>
  <c r="P496" i="1"/>
  <c r="O496" i="1"/>
  <c r="N496" i="1"/>
  <c r="M496" i="1"/>
  <c r="L496" i="1"/>
  <c r="K496" i="1"/>
  <c r="J496" i="1"/>
  <c r="I496" i="1"/>
  <c r="BX496" i="1" s="1"/>
  <c r="BU495" i="1"/>
  <c r="BT495" i="1"/>
  <c r="BS495" i="1"/>
  <c r="BR495" i="1"/>
  <c r="BD495" i="1"/>
  <c r="BC495" i="1"/>
  <c r="AZ495" i="1"/>
  <c r="AX495" i="1"/>
  <c r="AV495" i="1"/>
  <c r="AT495" i="1"/>
  <c r="AS495" i="1"/>
  <c r="AR495" i="1"/>
  <c r="AQ495" i="1"/>
  <c r="AP495" i="1"/>
  <c r="AO495" i="1"/>
  <c r="AN495" i="1"/>
  <c r="AM495" i="1"/>
  <c r="AL495" i="1"/>
  <c r="AK495" i="1"/>
  <c r="AF495" i="1"/>
  <c r="AE495" i="1"/>
  <c r="AD495" i="1"/>
  <c r="AC495" i="1"/>
  <c r="AB495" i="1"/>
  <c r="AA495" i="1"/>
  <c r="Z495" i="1"/>
  <c r="Y495" i="1"/>
  <c r="X495" i="1"/>
  <c r="W495" i="1"/>
  <c r="V495" i="1"/>
  <c r="U495" i="1"/>
  <c r="T495" i="1"/>
  <c r="BF495" i="1" s="1"/>
  <c r="S495" i="1"/>
  <c r="R495" i="1"/>
  <c r="Q495" i="1"/>
  <c r="P495" i="1"/>
  <c r="O495" i="1"/>
  <c r="N495" i="1"/>
  <c r="M495" i="1"/>
  <c r="L495" i="1"/>
  <c r="K495" i="1"/>
  <c r="J495" i="1"/>
  <c r="I495" i="1"/>
  <c r="BX495" i="1" s="1"/>
  <c r="BU494" i="1"/>
  <c r="BT494" i="1"/>
  <c r="BS494" i="1"/>
  <c r="BR494" i="1"/>
  <c r="BD494" i="1"/>
  <c r="BC494" i="1"/>
  <c r="AZ494" i="1"/>
  <c r="AX494" i="1"/>
  <c r="AV494" i="1"/>
  <c r="AT494" i="1"/>
  <c r="AS494" i="1"/>
  <c r="AR494" i="1"/>
  <c r="AQ494" i="1"/>
  <c r="AP494" i="1"/>
  <c r="AO494" i="1"/>
  <c r="AN494" i="1"/>
  <c r="AM494" i="1"/>
  <c r="AL494" i="1"/>
  <c r="AK494" i="1"/>
  <c r="AF494" i="1"/>
  <c r="AE494" i="1"/>
  <c r="AD494" i="1"/>
  <c r="AC494" i="1"/>
  <c r="AB494" i="1"/>
  <c r="AA494" i="1"/>
  <c r="Z494" i="1"/>
  <c r="Y494" i="1"/>
  <c r="X494" i="1"/>
  <c r="W494" i="1"/>
  <c r="V494" i="1"/>
  <c r="U494" i="1"/>
  <c r="T494" i="1"/>
  <c r="S494" i="1"/>
  <c r="R494" i="1"/>
  <c r="Q494" i="1"/>
  <c r="P494" i="1"/>
  <c r="O494" i="1"/>
  <c r="N494" i="1"/>
  <c r="M494" i="1"/>
  <c r="L494" i="1"/>
  <c r="K494" i="1"/>
  <c r="J494" i="1"/>
  <c r="I494" i="1"/>
  <c r="BX494" i="1" s="1"/>
  <c r="BU493" i="1"/>
  <c r="BT493" i="1"/>
  <c r="BS493" i="1"/>
  <c r="BR493" i="1"/>
  <c r="BD493" i="1"/>
  <c r="BC493" i="1"/>
  <c r="AZ493" i="1"/>
  <c r="AX493" i="1"/>
  <c r="AV493" i="1"/>
  <c r="AT493" i="1"/>
  <c r="AS493" i="1"/>
  <c r="AR493" i="1"/>
  <c r="AQ493" i="1"/>
  <c r="AP493" i="1"/>
  <c r="AO493" i="1"/>
  <c r="AN493" i="1"/>
  <c r="AM493" i="1"/>
  <c r="AL493" i="1"/>
  <c r="AK493" i="1"/>
  <c r="AF493" i="1"/>
  <c r="AE493" i="1"/>
  <c r="AD493" i="1"/>
  <c r="AC493" i="1"/>
  <c r="AB493" i="1"/>
  <c r="AA493" i="1"/>
  <c r="Z493" i="1"/>
  <c r="Y493" i="1"/>
  <c r="X493" i="1"/>
  <c r="W493" i="1"/>
  <c r="V493" i="1"/>
  <c r="U493" i="1"/>
  <c r="T493" i="1"/>
  <c r="S493" i="1"/>
  <c r="R493" i="1"/>
  <c r="Q493" i="1"/>
  <c r="P493" i="1"/>
  <c r="O493" i="1"/>
  <c r="N493" i="1"/>
  <c r="M493" i="1"/>
  <c r="L493" i="1"/>
  <c r="K493" i="1"/>
  <c r="J493" i="1"/>
  <c r="I493" i="1"/>
  <c r="BX493" i="1" s="1"/>
  <c r="BU492" i="1"/>
  <c r="BN44" i="17" s="1"/>
  <c r="BT492" i="1"/>
  <c r="BM44" i="17" s="1"/>
  <c r="BS492" i="1"/>
  <c r="BL44" i="17" s="1"/>
  <c r="BR492" i="1"/>
  <c r="BK44" i="17" s="1"/>
  <c r="BD492" i="1"/>
  <c r="AW44" i="17" s="1"/>
  <c r="BC492" i="1"/>
  <c r="AV44" i="17" s="1"/>
  <c r="AZ492" i="1"/>
  <c r="AS44" i="17" s="1"/>
  <c r="AX492" i="1"/>
  <c r="AQ44" i="17" s="1"/>
  <c r="AV492" i="1"/>
  <c r="AO44" i="17" s="1"/>
  <c r="AT492" i="1"/>
  <c r="AS492" i="1"/>
  <c r="AL44" i="17" s="1"/>
  <c r="AR492" i="1"/>
  <c r="AQ492" i="1"/>
  <c r="AP492" i="1"/>
  <c r="AO492" i="1"/>
  <c r="AH44" i="17" s="1"/>
  <c r="AN492" i="1"/>
  <c r="AM492" i="1"/>
  <c r="AL492" i="1"/>
  <c r="AK492" i="1"/>
  <c r="AF492" i="1"/>
  <c r="AE492" i="1"/>
  <c r="AD492" i="1"/>
  <c r="AC492" i="1"/>
  <c r="V44" i="17" s="1"/>
  <c r="AB492" i="1"/>
  <c r="AA492" i="1"/>
  <c r="Z492" i="1"/>
  <c r="Y492" i="1"/>
  <c r="X492" i="1"/>
  <c r="W492" i="1"/>
  <c r="V492" i="1"/>
  <c r="U492" i="1"/>
  <c r="N44" i="17" s="1"/>
  <c r="T492" i="1"/>
  <c r="S492" i="1"/>
  <c r="R492" i="1"/>
  <c r="Q492" i="1"/>
  <c r="J44" i="17" s="1"/>
  <c r="P492" i="1"/>
  <c r="O492" i="1"/>
  <c r="N492" i="1"/>
  <c r="M492" i="1"/>
  <c r="L492" i="1"/>
  <c r="K492" i="1"/>
  <c r="J492" i="1"/>
  <c r="I492" i="1"/>
  <c r="B44" i="17" s="1"/>
  <c r="BU491" i="1"/>
  <c r="BT491" i="1"/>
  <c r="BS491" i="1"/>
  <c r="BR491" i="1"/>
  <c r="BD491" i="1"/>
  <c r="BC491" i="1"/>
  <c r="AZ491" i="1"/>
  <c r="AX491" i="1"/>
  <c r="AV491" i="1"/>
  <c r="AT491" i="1"/>
  <c r="AS491" i="1"/>
  <c r="AR491" i="1"/>
  <c r="AQ491" i="1"/>
  <c r="AP491" i="1"/>
  <c r="AO491" i="1"/>
  <c r="AN491" i="1"/>
  <c r="AM491" i="1"/>
  <c r="AL491" i="1"/>
  <c r="AK491" i="1"/>
  <c r="AF491" i="1"/>
  <c r="AE491" i="1"/>
  <c r="AD491" i="1"/>
  <c r="AC491" i="1"/>
  <c r="AB491" i="1"/>
  <c r="AA491" i="1"/>
  <c r="Z491" i="1"/>
  <c r="Y491" i="1"/>
  <c r="X491" i="1"/>
  <c r="W491" i="1"/>
  <c r="V491" i="1"/>
  <c r="U491" i="1"/>
  <c r="T491" i="1"/>
  <c r="BF491" i="1" s="1"/>
  <c r="S491" i="1"/>
  <c r="R491" i="1"/>
  <c r="Q491" i="1"/>
  <c r="P491" i="1"/>
  <c r="O491" i="1"/>
  <c r="N491" i="1"/>
  <c r="M491" i="1"/>
  <c r="L491" i="1"/>
  <c r="K491" i="1"/>
  <c r="J491" i="1"/>
  <c r="I491" i="1"/>
  <c r="BX491" i="1" s="1"/>
  <c r="BU490" i="1"/>
  <c r="BT490" i="1"/>
  <c r="BS490" i="1"/>
  <c r="BR490" i="1"/>
  <c r="BD490" i="1"/>
  <c r="BC490" i="1"/>
  <c r="AZ490" i="1"/>
  <c r="AX490" i="1"/>
  <c r="AV490" i="1"/>
  <c r="AT490" i="1"/>
  <c r="AS490" i="1"/>
  <c r="AR490" i="1"/>
  <c r="AQ490" i="1"/>
  <c r="AP490" i="1"/>
  <c r="AO490" i="1"/>
  <c r="AN490" i="1"/>
  <c r="AM490" i="1"/>
  <c r="AL490" i="1"/>
  <c r="AK490" i="1"/>
  <c r="AF490" i="1"/>
  <c r="AE490" i="1"/>
  <c r="AD490" i="1"/>
  <c r="AC490" i="1"/>
  <c r="AB490" i="1"/>
  <c r="AA490" i="1"/>
  <c r="Z490" i="1"/>
  <c r="Y490" i="1"/>
  <c r="X490" i="1"/>
  <c r="W490" i="1"/>
  <c r="V490" i="1"/>
  <c r="U490" i="1"/>
  <c r="T490" i="1"/>
  <c r="S490" i="1"/>
  <c r="R490" i="1"/>
  <c r="Q490" i="1"/>
  <c r="P490" i="1"/>
  <c r="O490" i="1"/>
  <c r="N490" i="1"/>
  <c r="M490" i="1"/>
  <c r="L490" i="1"/>
  <c r="K490" i="1"/>
  <c r="J490" i="1"/>
  <c r="I490" i="1"/>
  <c r="BX490" i="1" s="1"/>
  <c r="BU489" i="1"/>
  <c r="BT489" i="1"/>
  <c r="BS489" i="1"/>
  <c r="BR489" i="1"/>
  <c r="BD489" i="1"/>
  <c r="BC489" i="1"/>
  <c r="AZ489" i="1"/>
  <c r="AX489" i="1"/>
  <c r="AV489" i="1"/>
  <c r="AT489" i="1"/>
  <c r="AS489" i="1"/>
  <c r="AR489" i="1"/>
  <c r="AQ489" i="1"/>
  <c r="AP489" i="1"/>
  <c r="AO489" i="1"/>
  <c r="AN489" i="1"/>
  <c r="AM489" i="1"/>
  <c r="AL489" i="1"/>
  <c r="AK489" i="1"/>
  <c r="AF489" i="1"/>
  <c r="AE489" i="1"/>
  <c r="AD489" i="1"/>
  <c r="AC489" i="1"/>
  <c r="AB489" i="1"/>
  <c r="AA489" i="1"/>
  <c r="Z489" i="1"/>
  <c r="Y489" i="1"/>
  <c r="X489" i="1"/>
  <c r="W489" i="1"/>
  <c r="V489" i="1"/>
  <c r="U489" i="1"/>
  <c r="T489" i="1"/>
  <c r="S489" i="1"/>
  <c r="R489" i="1"/>
  <c r="Q489" i="1"/>
  <c r="P489" i="1"/>
  <c r="O489" i="1"/>
  <c r="N489" i="1"/>
  <c r="M489" i="1"/>
  <c r="L489" i="1"/>
  <c r="K489" i="1"/>
  <c r="J489" i="1"/>
  <c r="I489" i="1"/>
  <c r="BX489" i="1" s="1"/>
  <c r="BU488" i="1"/>
  <c r="BT488" i="1"/>
  <c r="BS488" i="1"/>
  <c r="BR488" i="1"/>
  <c r="BD488" i="1"/>
  <c r="BC488" i="1"/>
  <c r="AZ488" i="1"/>
  <c r="AX488" i="1"/>
  <c r="AV488" i="1"/>
  <c r="AT488" i="1"/>
  <c r="AS488" i="1"/>
  <c r="AR488" i="1"/>
  <c r="AQ488" i="1"/>
  <c r="AP488" i="1"/>
  <c r="AO488" i="1"/>
  <c r="AN488" i="1"/>
  <c r="AM488" i="1"/>
  <c r="AL488" i="1"/>
  <c r="AK488" i="1"/>
  <c r="AF488" i="1"/>
  <c r="AE488" i="1"/>
  <c r="AD488" i="1"/>
  <c r="AC488" i="1"/>
  <c r="AB488" i="1"/>
  <c r="AA488" i="1"/>
  <c r="Z488" i="1"/>
  <c r="Y488" i="1"/>
  <c r="X488" i="1"/>
  <c r="W488" i="1"/>
  <c r="V488" i="1"/>
  <c r="U488" i="1"/>
  <c r="T488" i="1"/>
  <c r="S488" i="1"/>
  <c r="R488" i="1"/>
  <c r="Q488" i="1"/>
  <c r="P488" i="1"/>
  <c r="O488" i="1"/>
  <c r="N488" i="1"/>
  <c r="M488" i="1"/>
  <c r="L488" i="1"/>
  <c r="K488" i="1"/>
  <c r="J488" i="1"/>
  <c r="I488" i="1"/>
  <c r="BX488" i="1" s="1"/>
  <c r="BU487" i="1"/>
  <c r="BT487" i="1"/>
  <c r="BS487" i="1"/>
  <c r="BR487" i="1"/>
  <c r="BD487" i="1"/>
  <c r="BC487" i="1"/>
  <c r="AZ487" i="1"/>
  <c r="AX487" i="1"/>
  <c r="AV487" i="1"/>
  <c r="AT487" i="1"/>
  <c r="AS487" i="1"/>
  <c r="AR487" i="1"/>
  <c r="AQ487" i="1"/>
  <c r="AP487" i="1"/>
  <c r="AO487" i="1"/>
  <c r="AN487" i="1"/>
  <c r="AM487" i="1"/>
  <c r="AL487" i="1"/>
  <c r="AK487" i="1"/>
  <c r="AF487" i="1"/>
  <c r="AE487" i="1"/>
  <c r="AD487" i="1"/>
  <c r="AC487" i="1"/>
  <c r="AB487" i="1"/>
  <c r="AA487" i="1"/>
  <c r="Z487" i="1"/>
  <c r="Y487" i="1"/>
  <c r="X487" i="1"/>
  <c r="W487" i="1"/>
  <c r="V487" i="1"/>
  <c r="U487" i="1"/>
  <c r="T487" i="1"/>
  <c r="BF487" i="1" s="1"/>
  <c r="S487" i="1"/>
  <c r="R487" i="1"/>
  <c r="Q487" i="1"/>
  <c r="P487" i="1"/>
  <c r="O487" i="1"/>
  <c r="N487" i="1"/>
  <c r="M487" i="1"/>
  <c r="L487" i="1"/>
  <c r="K487" i="1"/>
  <c r="J487" i="1"/>
  <c r="I487" i="1"/>
  <c r="BX487" i="1" s="1"/>
  <c r="BU486" i="1"/>
  <c r="BT486" i="1"/>
  <c r="BS486" i="1"/>
  <c r="BR486" i="1"/>
  <c r="BD486" i="1"/>
  <c r="BC486" i="1"/>
  <c r="AZ486" i="1"/>
  <c r="AX486" i="1"/>
  <c r="AV486" i="1"/>
  <c r="AT486" i="1"/>
  <c r="AS486" i="1"/>
  <c r="AR486" i="1"/>
  <c r="AQ486" i="1"/>
  <c r="AP486" i="1"/>
  <c r="AO486" i="1"/>
  <c r="AN486" i="1"/>
  <c r="AM486" i="1"/>
  <c r="AL486" i="1"/>
  <c r="AK486" i="1"/>
  <c r="AF486" i="1"/>
  <c r="AE486" i="1"/>
  <c r="AD486" i="1"/>
  <c r="AC486" i="1"/>
  <c r="AB486" i="1"/>
  <c r="AA486" i="1"/>
  <c r="Z486" i="1"/>
  <c r="Y486" i="1"/>
  <c r="X486" i="1"/>
  <c r="W486" i="1"/>
  <c r="V486" i="1"/>
  <c r="U486" i="1"/>
  <c r="T486" i="1"/>
  <c r="S486" i="1"/>
  <c r="R486" i="1"/>
  <c r="Q486" i="1"/>
  <c r="P486" i="1"/>
  <c r="O486" i="1"/>
  <c r="N486" i="1"/>
  <c r="M486" i="1"/>
  <c r="L486" i="1"/>
  <c r="K486" i="1"/>
  <c r="J486" i="1"/>
  <c r="I486" i="1"/>
  <c r="BX486" i="1" s="1"/>
  <c r="BU485" i="1"/>
  <c r="BT485" i="1"/>
  <c r="BS485" i="1"/>
  <c r="BR485" i="1"/>
  <c r="BD485" i="1"/>
  <c r="BC485" i="1"/>
  <c r="AZ485" i="1"/>
  <c r="AX485" i="1"/>
  <c r="AV485" i="1"/>
  <c r="AT485" i="1"/>
  <c r="AS485" i="1"/>
  <c r="AR485" i="1"/>
  <c r="AQ485" i="1"/>
  <c r="AP485" i="1"/>
  <c r="AO485" i="1"/>
  <c r="AN485" i="1"/>
  <c r="AM485" i="1"/>
  <c r="AL485" i="1"/>
  <c r="AK485" i="1"/>
  <c r="AF485" i="1"/>
  <c r="AE485" i="1"/>
  <c r="AD485" i="1"/>
  <c r="AC485" i="1"/>
  <c r="AB485" i="1"/>
  <c r="AA485" i="1"/>
  <c r="Z485" i="1"/>
  <c r="Y485" i="1"/>
  <c r="X485" i="1"/>
  <c r="W485" i="1"/>
  <c r="V485" i="1"/>
  <c r="U485" i="1"/>
  <c r="T485" i="1"/>
  <c r="S485" i="1"/>
  <c r="R485" i="1"/>
  <c r="Q485" i="1"/>
  <c r="P485" i="1"/>
  <c r="O485" i="1"/>
  <c r="N485" i="1"/>
  <c r="M485" i="1"/>
  <c r="L485" i="1"/>
  <c r="K485" i="1"/>
  <c r="J485" i="1"/>
  <c r="I485" i="1"/>
  <c r="BX485" i="1" s="1"/>
  <c r="BU484" i="1"/>
  <c r="BT484" i="1"/>
  <c r="BS484" i="1"/>
  <c r="BR484" i="1"/>
  <c r="BD484" i="1"/>
  <c r="BC484" i="1"/>
  <c r="AZ484" i="1"/>
  <c r="AX484" i="1"/>
  <c r="AV484" i="1"/>
  <c r="AT484" i="1"/>
  <c r="AS484" i="1"/>
  <c r="AR484" i="1"/>
  <c r="AQ484" i="1"/>
  <c r="AP484" i="1"/>
  <c r="AO484" i="1"/>
  <c r="AN484" i="1"/>
  <c r="AM484" i="1"/>
  <c r="AL484" i="1"/>
  <c r="AK484" i="1"/>
  <c r="AF484" i="1"/>
  <c r="AE484" i="1"/>
  <c r="AD484" i="1"/>
  <c r="AC484" i="1"/>
  <c r="AB484" i="1"/>
  <c r="AA484" i="1"/>
  <c r="Z484" i="1"/>
  <c r="Y484" i="1"/>
  <c r="X484" i="1"/>
  <c r="W484" i="1"/>
  <c r="V484" i="1"/>
  <c r="U484" i="1"/>
  <c r="T484" i="1"/>
  <c r="S484" i="1"/>
  <c r="R484" i="1"/>
  <c r="Q484" i="1"/>
  <c r="P484" i="1"/>
  <c r="O484" i="1"/>
  <c r="N484" i="1"/>
  <c r="M484" i="1"/>
  <c r="L484" i="1"/>
  <c r="K484" i="1"/>
  <c r="J484" i="1"/>
  <c r="I484" i="1"/>
  <c r="BX484" i="1" s="1"/>
  <c r="BU483" i="1"/>
  <c r="BT483" i="1"/>
  <c r="BS483" i="1"/>
  <c r="BR483" i="1"/>
  <c r="BD483" i="1"/>
  <c r="BC483" i="1"/>
  <c r="AZ483" i="1"/>
  <c r="AX483" i="1"/>
  <c r="AV483" i="1"/>
  <c r="AT483" i="1"/>
  <c r="AS483" i="1"/>
  <c r="AR483" i="1"/>
  <c r="AQ483" i="1"/>
  <c r="AP483" i="1"/>
  <c r="AO483" i="1"/>
  <c r="AN483" i="1"/>
  <c r="AM483" i="1"/>
  <c r="AL483" i="1"/>
  <c r="AK483" i="1"/>
  <c r="AF483" i="1"/>
  <c r="AE483" i="1"/>
  <c r="AD483" i="1"/>
  <c r="AC483" i="1"/>
  <c r="AB483" i="1"/>
  <c r="AA483" i="1"/>
  <c r="Z483" i="1"/>
  <c r="Y483" i="1"/>
  <c r="X483" i="1"/>
  <c r="W483" i="1"/>
  <c r="V483" i="1"/>
  <c r="U483" i="1"/>
  <c r="T483" i="1"/>
  <c r="BF483" i="1" s="1"/>
  <c r="S483" i="1"/>
  <c r="R483" i="1"/>
  <c r="Q483" i="1"/>
  <c r="P483" i="1"/>
  <c r="O483" i="1"/>
  <c r="N483" i="1"/>
  <c r="M483" i="1"/>
  <c r="L483" i="1"/>
  <c r="K483" i="1"/>
  <c r="J483" i="1"/>
  <c r="I483" i="1"/>
  <c r="BX483" i="1" s="1"/>
  <c r="BU482" i="1"/>
  <c r="BT482" i="1"/>
  <c r="BS482" i="1"/>
  <c r="BR482" i="1"/>
  <c r="BD482" i="1"/>
  <c r="BC482" i="1"/>
  <c r="AZ482" i="1"/>
  <c r="AX482" i="1"/>
  <c r="AV482" i="1"/>
  <c r="AT482" i="1"/>
  <c r="AS482" i="1"/>
  <c r="AR482" i="1"/>
  <c r="AQ482" i="1"/>
  <c r="AP482" i="1"/>
  <c r="AO482" i="1"/>
  <c r="AN482" i="1"/>
  <c r="AM482" i="1"/>
  <c r="AL482" i="1"/>
  <c r="AK482" i="1"/>
  <c r="AF482" i="1"/>
  <c r="AE482" i="1"/>
  <c r="AD482" i="1"/>
  <c r="AC482" i="1"/>
  <c r="AB482" i="1"/>
  <c r="AA482" i="1"/>
  <c r="Z482" i="1"/>
  <c r="Y482" i="1"/>
  <c r="X482" i="1"/>
  <c r="W482" i="1"/>
  <c r="V482" i="1"/>
  <c r="U482" i="1"/>
  <c r="T482" i="1"/>
  <c r="S482" i="1"/>
  <c r="R482" i="1"/>
  <c r="Q482" i="1"/>
  <c r="P482" i="1"/>
  <c r="O482" i="1"/>
  <c r="N482" i="1"/>
  <c r="M482" i="1"/>
  <c r="L482" i="1"/>
  <c r="K482" i="1"/>
  <c r="J482" i="1"/>
  <c r="I482" i="1"/>
  <c r="BX482" i="1" s="1"/>
  <c r="BU481" i="1"/>
  <c r="BT481" i="1"/>
  <c r="BS481" i="1"/>
  <c r="BR481" i="1"/>
  <c r="BD481" i="1"/>
  <c r="BC481" i="1"/>
  <c r="AZ481" i="1"/>
  <c r="AX481" i="1"/>
  <c r="AV481" i="1"/>
  <c r="AT481" i="1"/>
  <c r="AS481" i="1"/>
  <c r="AR481" i="1"/>
  <c r="AQ481" i="1"/>
  <c r="AP481" i="1"/>
  <c r="AO481" i="1"/>
  <c r="AN481" i="1"/>
  <c r="AM481" i="1"/>
  <c r="AL481" i="1"/>
  <c r="AK481" i="1"/>
  <c r="AF481" i="1"/>
  <c r="AE481" i="1"/>
  <c r="AD481" i="1"/>
  <c r="AC481" i="1"/>
  <c r="AB481" i="1"/>
  <c r="AA481" i="1"/>
  <c r="Z481" i="1"/>
  <c r="Y481" i="1"/>
  <c r="X481" i="1"/>
  <c r="W481" i="1"/>
  <c r="V481" i="1"/>
  <c r="U481" i="1"/>
  <c r="T481" i="1"/>
  <c r="S481" i="1"/>
  <c r="R481" i="1"/>
  <c r="Q481" i="1"/>
  <c r="P481" i="1"/>
  <c r="O481" i="1"/>
  <c r="N481" i="1"/>
  <c r="M481" i="1"/>
  <c r="L481" i="1"/>
  <c r="K481" i="1"/>
  <c r="J481" i="1"/>
  <c r="I481" i="1"/>
  <c r="BX481" i="1" s="1"/>
  <c r="BU480" i="1"/>
  <c r="BN43" i="17" s="1"/>
  <c r="BT480" i="1"/>
  <c r="BM43" i="17" s="1"/>
  <c r="BS480" i="1"/>
  <c r="BL43" i="17" s="1"/>
  <c r="BR480" i="1"/>
  <c r="BK43" i="17" s="1"/>
  <c r="BD480" i="1"/>
  <c r="AW43" i="17" s="1"/>
  <c r="BC480" i="1"/>
  <c r="AV43" i="17" s="1"/>
  <c r="AZ480" i="1"/>
  <c r="AS43" i="17" s="1"/>
  <c r="AX480" i="1"/>
  <c r="AQ43" i="17" s="1"/>
  <c r="AV480" i="1"/>
  <c r="AO43" i="17" s="1"/>
  <c r="AT480" i="1"/>
  <c r="AS480" i="1"/>
  <c r="AL43" i="17" s="1"/>
  <c r="AR480" i="1"/>
  <c r="AQ480" i="1"/>
  <c r="AP480" i="1"/>
  <c r="AO480" i="1"/>
  <c r="AH43" i="17" s="1"/>
  <c r="AN480" i="1"/>
  <c r="AM480" i="1"/>
  <c r="AL480" i="1"/>
  <c r="AK480" i="1"/>
  <c r="AF480" i="1"/>
  <c r="AE480" i="1"/>
  <c r="AD480" i="1"/>
  <c r="AC480" i="1"/>
  <c r="V43" i="17" s="1"/>
  <c r="AB480" i="1"/>
  <c r="AA480" i="1"/>
  <c r="Z480" i="1"/>
  <c r="Y480" i="1"/>
  <c r="X480" i="1"/>
  <c r="W480" i="1"/>
  <c r="V480" i="1"/>
  <c r="U480" i="1"/>
  <c r="N43" i="17" s="1"/>
  <c r="T480" i="1"/>
  <c r="S480" i="1"/>
  <c r="R480" i="1"/>
  <c r="Q480" i="1"/>
  <c r="J43" i="17" s="1"/>
  <c r="P480" i="1"/>
  <c r="O480" i="1"/>
  <c r="N480" i="1"/>
  <c r="M480" i="1"/>
  <c r="L480" i="1"/>
  <c r="K480" i="1"/>
  <c r="J480" i="1"/>
  <c r="I480" i="1"/>
  <c r="B43" i="17" s="1"/>
  <c r="BU479" i="1"/>
  <c r="BT479" i="1"/>
  <c r="BS479" i="1"/>
  <c r="BR479" i="1"/>
  <c r="BD479" i="1"/>
  <c r="BC479" i="1"/>
  <c r="AZ479" i="1"/>
  <c r="AX479" i="1"/>
  <c r="AV479" i="1"/>
  <c r="AT479" i="1"/>
  <c r="AS479" i="1"/>
  <c r="AR479" i="1"/>
  <c r="AQ479" i="1"/>
  <c r="AP479" i="1"/>
  <c r="AO479" i="1"/>
  <c r="AN479" i="1"/>
  <c r="AM479" i="1"/>
  <c r="AL479" i="1"/>
  <c r="AK479" i="1"/>
  <c r="AF479" i="1"/>
  <c r="AE479" i="1"/>
  <c r="AD479" i="1"/>
  <c r="AC479" i="1"/>
  <c r="AB479" i="1"/>
  <c r="AA479" i="1"/>
  <c r="Z479" i="1"/>
  <c r="Y479" i="1"/>
  <c r="X479" i="1"/>
  <c r="W479" i="1"/>
  <c r="V479" i="1"/>
  <c r="U479" i="1"/>
  <c r="T479" i="1"/>
  <c r="BF479" i="1" s="1"/>
  <c r="S479" i="1"/>
  <c r="R479" i="1"/>
  <c r="Q479" i="1"/>
  <c r="P479" i="1"/>
  <c r="O479" i="1"/>
  <c r="N479" i="1"/>
  <c r="M479" i="1"/>
  <c r="L479" i="1"/>
  <c r="K479" i="1"/>
  <c r="J479" i="1"/>
  <c r="I479" i="1"/>
  <c r="BX479" i="1" s="1"/>
  <c r="BU478" i="1"/>
  <c r="BT478" i="1"/>
  <c r="BS478" i="1"/>
  <c r="BR478" i="1"/>
  <c r="BD478" i="1"/>
  <c r="BC478" i="1"/>
  <c r="AZ478" i="1"/>
  <c r="AX478" i="1"/>
  <c r="AV478" i="1"/>
  <c r="AT478" i="1"/>
  <c r="AS478" i="1"/>
  <c r="AR478" i="1"/>
  <c r="AQ478" i="1"/>
  <c r="AP478" i="1"/>
  <c r="AO478" i="1"/>
  <c r="AN478" i="1"/>
  <c r="AM478" i="1"/>
  <c r="AL478" i="1"/>
  <c r="AK478" i="1"/>
  <c r="AF478" i="1"/>
  <c r="AE478" i="1"/>
  <c r="AD478" i="1"/>
  <c r="AC478" i="1"/>
  <c r="AB478" i="1"/>
  <c r="AA478" i="1"/>
  <c r="Z478" i="1"/>
  <c r="Y478" i="1"/>
  <c r="X478" i="1"/>
  <c r="W478" i="1"/>
  <c r="V478" i="1"/>
  <c r="U478" i="1"/>
  <c r="T478" i="1"/>
  <c r="S478" i="1"/>
  <c r="R478" i="1"/>
  <c r="Q478" i="1"/>
  <c r="P478" i="1"/>
  <c r="O478" i="1"/>
  <c r="N478" i="1"/>
  <c r="M478" i="1"/>
  <c r="L478" i="1"/>
  <c r="K478" i="1"/>
  <c r="J478" i="1"/>
  <c r="I478" i="1"/>
  <c r="BX478" i="1" s="1"/>
  <c r="BU477" i="1"/>
  <c r="BT477" i="1"/>
  <c r="BS477" i="1"/>
  <c r="BR477" i="1"/>
  <c r="BD477" i="1"/>
  <c r="BC477" i="1"/>
  <c r="AZ477" i="1"/>
  <c r="AX477" i="1"/>
  <c r="AV477" i="1"/>
  <c r="AT477" i="1"/>
  <c r="AS477" i="1"/>
  <c r="AR477" i="1"/>
  <c r="AQ477" i="1"/>
  <c r="AP477" i="1"/>
  <c r="AO477" i="1"/>
  <c r="AN477" i="1"/>
  <c r="AM477" i="1"/>
  <c r="AL477" i="1"/>
  <c r="AK477" i="1"/>
  <c r="AF477" i="1"/>
  <c r="AE477" i="1"/>
  <c r="AD477" i="1"/>
  <c r="AC477" i="1"/>
  <c r="AB477" i="1"/>
  <c r="AA477" i="1"/>
  <c r="Z477" i="1"/>
  <c r="Y477" i="1"/>
  <c r="X477" i="1"/>
  <c r="W477" i="1"/>
  <c r="V477" i="1"/>
  <c r="U477" i="1"/>
  <c r="T477" i="1"/>
  <c r="S477" i="1"/>
  <c r="R477" i="1"/>
  <c r="Q477" i="1"/>
  <c r="P477" i="1"/>
  <c r="O477" i="1"/>
  <c r="N477" i="1"/>
  <c r="M477" i="1"/>
  <c r="L477" i="1"/>
  <c r="K477" i="1"/>
  <c r="J477" i="1"/>
  <c r="I477" i="1"/>
  <c r="BX477" i="1" s="1"/>
  <c r="BU476" i="1"/>
  <c r="BT476" i="1"/>
  <c r="BS476" i="1"/>
  <c r="BR476" i="1"/>
  <c r="BD476" i="1"/>
  <c r="BC476" i="1"/>
  <c r="AZ476" i="1"/>
  <c r="AX476" i="1"/>
  <c r="AV476" i="1"/>
  <c r="AT476" i="1"/>
  <c r="AS476" i="1"/>
  <c r="AR476" i="1"/>
  <c r="AQ476" i="1"/>
  <c r="AP476" i="1"/>
  <c r="AO476" i="1"/>
  <c r="AN476" i="1"/>
  <c r="AM476" i="1"/>
  <c r="AL476" i="1"/>
  <c r="AK476" i="1"/>
  <c r="AF476" i="1"/>
  <c r="AE476" i="1"/>
  <c r="AD476" i="1"/>
  <c r="AC476" i="1"/>
  <c r="AB476" i="1"/>
  <c r="AA476" i="1"/>
  <c r="Z476" i="1"/>
  <c r="Y476" i="1"/>
  <c r="X476" i="1"/>
  <c r="W476" i="1"/>
  <c r="V476" i="1"/>
  <c r="U476" i="1"/>
  <c r="T476" i="1"/>
  <c r="S476" i="1"/>
  <c r="R476" i="1"/>
  <c r="Q476" i="1"/>
  <c r="P476" i="1"/>
  <c r="O476" i="1"/>
  <c r="N476" i="1"/>
  <c r="M476" i="1"/>
  <c r="L476" i="1"/>
  <c r="K476" i="1"/>
  <c r="J476" i="1"/>
  <c r="I476" i="1"/>
  <c r="BX476" i="1" s="1"/>
  <c r="BU475" i="1"/>
  <c r="BT475" i="1"/>
  <c r="BS475" i="1"/>
  <c r="BR475" i="1"/>
  <c r="BD475" i="1"/>
  <c r="BC475" i="1"/>
  <c r="AZ475" i="1"/>
  <c r="AX475" i="1"/>
  <c r="AV475" i="1"/>
  <c r="AT475" i="1"/>
  <c r="AS475" i="1"/>
  <c r="AR475" i="1"/>
  <c r="AQ475" i="1"/>
  <c r="AP475" i="1"/>
  <c r="AO475" i="1"/>
  <c r="AN475" i="1"/>
  <c r="AM475" i="1"/>
  <c r="AL475" i="1"/>
  <c r="AK475" i="1"/>
  <c r="AF475" i="1"/>
  <c r="AE475" i="1"/>
  <c r="AD475" i="1"/>
  <c r="AC475" i="1"/>
  <c r="AB475" i="1"/>
  <c r="AA475" i="1"/>
  <c r="Z475" i="1"/>
  <c r="Y475" i="1"/>
  <c r="X475" i="1"/>
  <c r="W475" i="1"/>
  <c r="V475" i="1"/>
  <c r="U475" i="1"/>
  <c r="T475" i="1"/>
  <c r="BF475" i="1" s="1"/>
  <c r="S475" i="1"/>
  <c r="R475" i="1"/>
  <c r="Q475" i="1"/>
  <c r="P475" i="1"/>
  <c r="O475" i="1"/>
  <c r="N475" i="1"/>
  <c r="M475" i="1"/>
  <c r="L475" i="1"/>
  <c r="K475" i="1"/>
  <c r="J475" i="1"/>
  <c r="I475" i="1"/>
  <c r="BX475" i="1" s="1"/>
  <c r="BU474" i="1"/>
  <c r="BT474" i="1"/>
  <c r="BS474" i="1"/>
  <c r="BR474" i="1"/>
  <c r="BD474" i="1"/>
  <c r="BC474" i="1"/>
  <c r="AZ474" i="1"/>
  <c r="AX474" i="1"/>
  <c r="AV474" i="1"/>
  <c r="AT474" i="1"/>
  <c r="AS474" i="1"/>
  <c r="AR474" i="1"/>
  <c r="AQ474" i="1"/>
  <c r="AP474" i="1"/>
  <c r="AO474" i="1"/>
  <c r="AN474" i="1"/>
  <c r="AM474" i="1"/>
  <c r="AL474" i="1"/>
  <c r="AK474" i="1"/>
  <c r="AF474" i="1"/>
  <c r="AE474" i="1"/>
  <c r="AD474" i="1"/>
  <c r="AC474" i="1"/>
  <c r="AB474" i="1"/>
  <c r="AA474" i="1"/>
  <c r="Z474" i="1"/>
  <c r="Y474" i="1"/>
  <c r="X474" i="1"/>
  <c r="W474" i="1"/>
  <c r="V474" i="1"/>
  <c r="U474" i="1"/>
  <c r="T474" i="1"/>
  <c r="S474" i="1"/>
  <c r="R474" i="1"/>
  <c r="Q474" i="1"/>
  <c r="P474" i="1"/>
  <c r="O474" i="1"/>
  <c r="N474" i="1"/>
  <c r="M474" i="1"/>
  <c r="L474" i="1"/>
  <c r="K474" i="1"/>
  <c r="J474" i="1"/>
  <c r="I474" i="1"/>
  <c r="BX474" i="1" s="1"/>
  <c r="BU473" i="1"/>
  <c r="BT473" i="1"/>
  <c r="BS473" i="1"/>
  <c r="BR473" i="1"/>
  <c r="BD473" i="1"/>
  <c r="BC473" i="1"/>
  <c r="AZ473" i="1"/>
  <c r="AX473" i="1"/>
  <c r="AV473" i="1"/>
  <c r="AT473" i="1"/>
  <c r="AS473" i="1"/>
  <c r="AR473" i="1"/>
  <c r="AQ473" i="1"/>
  <c r="AP473" i="1"/>
  <c r="AO473" i="1"/>
  <c r="AN473" i="1"/>
  <c r="AM473" i="1"/>
  <c r="AL473" i="1"/>
  <c r="AK473" i="1"/>
  <c r="AF473" i="1"/>
  <c r="AE473" i="1"/>
  <c r="AD473" i="1"/>
  <c r="AC473" i="1"/>
  <c r="AB473" i="1"/>
  <c r="AA473" i="1"/>
  <c r="Z473" i="1"/>
  <c r="Y473" i="1"/>
  <c r="X473" i="1"/>
  <c r="W473" i="1"/>
  <c r="V473" i="1"/>
  <c r="U473" i="1"/>
  <c r="T473" i="1"/>
  <c r="S473" i="1"/>
  <c r="R473" i="1"/>
  <c r="Q473" i="1"/>
  <c r="P473" i="1"/>
  <c r="O473" i="1"/>
  <c r="N473" i="1"/>
  <c r="M473" i="1"/>
  <c r="L473" i="1"/>
  <c r="K473" i="1"/>
  <c r="J473" i="1"/>
  <c r="I473" i="1"/>
  <c r="BX473" i="1" s="1"/>
  <c r="BU472" i="1"/>
  <c r="BT472" i="1"/>
  <c r="BS472" i="1"/>
  <c r="BR472" i="1"/>
  <c r="BD472" i="1"/>
  <c r="BC472" i="1"/>
  <c r="AZ472" i="1"/>
  <c r="AX472" i="1"/>
  <c r="AV472" i="1"/>
  <c r="AT472" i="1"/>
  <c r="AS472" i="1"/>
  <c r="AR472" i="1"/>
  <c r="AQ472" i="1"/>
  <c r="AP472" i="1"/>
  <c r="AO472" i="1"/>
  <c r="AN472" i="1"/>
  <c r="AM472" i="1"/>
  <c r="AL472" i="1"/>
  <c r="AK472" i="1"/>
  <c r="AF472" i="1"/>
  <c r="AE472" i="1"/>
  <c r="AD472" i="1"/>
  <c r="AC472" i="1"/>
  <c r="AB472" i="1"/>
  <c r="AA472" i="1"/>
  <c r="Z472" i="1"/>
  <c r="Y472" i="1"/>
  <c r="X472" i="1"/>
  <c r="W472" i="1"/>
  <c r="V472" i="1"/>
  <c r="U472" i="1"/>
  <c r="T472" i="1"/>
  <c r="S472" i="1"/>
  <c r="R472" i="1"/>
  <c r="Q472" i="1"/>
  <c r="P472" i="1"/>
  <c r="O472" i="1"/>
  <c r="N472" i="1"/>
  <c r="M472" i="1"/>
  <c r="L472" i="1"/>
  <c r="K472" i="1"/>
  <c r="J472" i="1"/>
  <c r="I472" i="1"/>
  <c r="BX472" i="1" s="1"/>
  <c r="BU471" i="1"/>
  <c r="BT471" i="1"/>
  <c r="BS471" i="1"/>
  <c r="BR471" i="1"/>
  <c r="BD471" i="1"/>
  <c r="BC471" i="1"/>
  <c r="AZ471" i="1"/>
  <c r="AX471" i="1"/>
  <c r="AV471" i="1"/>
  <c r="AT471" i="1"/>
  <c r="AS471" i="1"/>
  <c r="AR471" i="1"/>
  <c r="AQ471" i="1"/>
  <c r="AP471" i="1"/>
  <c r="AO471" i="1"/>
  <c r="AN471" i="1"/>
  <c r="AM471" i="1"/>
  <c r="AL471" i="1"/>
  <c r="AK471" i="1"/>
  <c r="AF471" i="1"/>
  <c r="AE471" i="1"/>
  <c r="AD471" i="1"/>
  <c r="AC471" i="1"/>
  <c r="AB471" i="1"/>
  <c r="AA471" i="1"/>
  <c r="Z471" i="1"/>
  <c r="Y471" i="1"/>
  <c r="X471" i="1"/>
  <c r="W471" i="1"/>
  <c r="V471" i="1"/>
  <c r="U471" i="1"/>
  <c r="T471" i="1"/>
  <c r="BF471" i="1" s="1"/>
  <c r="S471" i="1"/>
  <c r="R471" i="1"/>
  <c r="Q471" i="1"/>
  <c r="P471" i="1"/>
  <c r="O471" i="1"/>
  <c r="N471" i="1"/>
  <c r="M471" i="1"/>
  <c r="L471" i="1"/>
  <c r="K471" i="1"/>
  <c r="J471" i="1"/>
  <c r="I471" i="1"/>
  <c r="BX471" i="1" s="1"/>
  <c r="BU470" i="1"/>
  <c r="BT470" i="1"/>
  <c r="BS470" i="1"/>
  <c r="BR470" i="1"/>
  <c r="BD470" i="1"/>
  <c r="BC470" i="1"/>
  <c r="AZ470" i="1"/>
  <c r="AX470" i="1"/>
  <c r="AV470" i="1"/>
  <c r="AT470" i="1"/>
  <c r="AS470" i="1"/>
  <c r="AR470" i="1"/>
  <c r="AQ470" i="1"/>
  <c r="AP470" i="1"/>
  <c r="AO470" i="1"/>
  <c r="AN470" i="1"/>
  <c r="AM470" i="1"/>
  <c r="AL470" i="1"/>
  <c r="AK470" i="1"/>
  <c r="AF470" i="1"/>
  <c r="AE470" i="1"/>
  <c r="AD470" i="1"/>
  <c r="AC470" i="1"/>
  <c r="AB470" i="1"/>
  <c r="AA470" i="1"/>
  <c r="Z470" i="1"/>
  <c r="Y470" i="1"/>
  <c r="X470" i="1"/>
  <c r="W470" i="1"/>
  <c r="V470" i="1"/>
  <c r="U470" i="1"/>
  <c r="T470" i="1"/>
  <c r="S470" i="1"/>
  <c r="R470" i="1"/>
  <c r="Q470" i="1"/>
  <c r="P470" i="1"/>
  <c r="O470" i="1"/>
  <c r="N470" i="1"/>
  <c r="M470" i="1"/>
  <c r="L470" i="1"/>
  <c r="K470" i="1"/>
  <c r="J470" i="1"/>
  <c r="I470" i="1"/>
  <c r="BX470" i="1" s="1"/>
  <c r="BU469" i="1"/>
  <c r="BT469" i="1"/>
  <c r="BS469" i="1"/>
  <c r="BR469" i="1"/>
  <c r="BD469" i="1"/>
  <c r="BC469" i="1"/>
  <c r="AZ469" i="1"/>
  <c r="AX469" i="1"/>
  <c r="AV469" i="1"/>
  <c r="AT469" i="1"/>
  <c r="AS469" i="1"/>
  <c r="AR469" i="1"/>
  <c r="AQ469" i="1"/>
  <c r="AP469" i="1"/>
  <c r="AO469" i="1"/>
  <c r="AN469" i="1"/>
  <c r="AM469" i="1"/>
  <c r="AL469" i="1"/>
  <c r="AK469" i="1"/>
  <c r="AF469" i="1"/>
  <c r="AE469" i="1"/>
  <c r="AD469" i="1"/>
  <c r="AC469" i="1"/>
  <c r="AB469" i="1"/>
  <c r="AA469" i="1"/>
  <c r="Z469" i="1"/>
  <c r="Y469" i="1"/>
  <c r="X469" i="1"/>
  <c r="W469" i="1"/>
  <c r="V469" i="1"/>
  <c r="U469" i="1"/>
  <c r="T469" i="1"/>
  <c r="S469" i="1"/>
  <c r="R469" i="1"/>
  <c r="Q469" i="1"/>
  <c r="P469" i="1"/>
  <c r="O469" i="1"/>
  <c r="N469" i="1"/>
  <c r="M469" i="1"/>
  <c r="L469" i="1"/>
  <c r="K469" i="1"/>
  <c r="J469" i="1"/>
  <c r="I469" i="1"/>
  <c r="BX469" i="1" s="1"/>
  <c r="BU468" i="1"/>
  <c r="BT468" i="1"/>
  <c r="BS468" i="1"/>
  <c r="BR468" i="1"/>
  <c r="BD468" i="1"/>
  <c r="BC468" i="1"/>
  <c r="AZ468" i="1"/>
  <c r="AX468" i="1"/>
  <c r="AV468" i="1"/>
  <c r="AT468" i="1"/>
  <c r="AS468" i="1"/>
  <c r="AR468" i="1"/>
  <c r="AQ468" i="1"/>
  <c r="AP468" i="1"/>
  <c r="AO468" i="1"/>
  <c r="AN468" i="1"/>
  <c r="AM468" i="1"/>
  <c r="AL468" i="1"/>
  <c r="AK468" i="1"/>
  <c r="AF468" i="1"/>
  <c r="AE468" i="1"/>
  <c r="AD468" i="1"/>
  <c r="AC468" i="1"/>
  <c r="AB468" i="1"/>
  <c r="AA468" i="1"/>
  <c r="Z468" i="1"/>
  <c r="Y468" i="1"/>
  <c r="X468" i="1"/>
  <c r="W468" i="1"/>
  <c r="V468" i="1"/>
  <c r="U468" i="1"/>
  <c r="T468" i="1"/>
  <c r="S468" i="1"/>
  <c r="R468" i="1"/>
  <c r="Q468" i="1"/>
  <c r="P468" i="1"/>
  <c r="O468" i="1"/>
  <c r="N468" i="1"/>
  <c r="M468" i="1"/>
  <c r="L468" i="1"/>
  <c r="K468" i="1"/>
  <c r="J468" i="1"/>
  <c r="I468" i="1"/>
  <c r="BX468" i="1" s="1"/>
  <c r="BU467" i="1"/>
  <c r="BT467" i="1"/>
  <c r="BS467" i="1"/>
  <c r="BR467" i="1"/>
  <c r="BD467" i="1"/>
  <c r="BC467" i="1"/>
  <c r="AZ467" i="1"/>
  <c r="AX467" i="1"/>
  <c r="AV467" i="1"/>
  <c r="AT467" i="1"/>
  <c r="AS467" i="1"/>
  <c r="AR467" i="1"/>
  <c r="AQ467" i="1"/>
  <c r="AP467" i="1"/>
  <c r="AO467" i="1"/>
  <c r="AN467" i="1"/>
  <c r="AM467" i="1"/>
  <c r="AL467" i="1"/>
  <c r="AK467" i="1"/>
  <c r="AF467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BF467" i="1" s="1"/>
  <c r="S467" i="1"/>
  <c r="R467" i="1"/>
  <c r="Q467" i="1"/>
  <c r="P467" i="1"/>
  <c r="O467" i="1"/>
  <c r="N467" i="1"/>
  <c r="M467" i="1"/>
  <c r="L467" i="1"/>
  <c r="K467" i="1"/>
  <c r="J467" i="1"/>
  <c r="I467" i="1"/>
  <c r="BX467" i="1" s="1"/>
  <c r="BU466" i="1"/>
  <c r="BT466" i="1"/>
  <c r="BS466" i="1"/>
  <c r="BR466" i="1"/>
  <c r="BD466" i="1"/>
  <c r="BC466" i="1"/>
  <c r="AZ466" i="1"/>
  <c r="AX466" i="1"/>
  <c r="AV466" i="1"/>
  <c r="AT466" i="1"/>
  <c r="AS466" i="1"/>
  <c r="AR466" i="1"/>
  <c r="AQ466" i="1"/>
  <c r="AP466" i="1"/>
  <c r="AO466" i="1"/>
  <c r="AN466" i="1"/>
  <c r="AM466" i="1"/>
  <c r="AL466" i="1"/>
  <c r="AK466" i="1"/>
  <c r="AF466" i="1"/>
  <c r="AE466" i="1"/>
  <c r="AD466" i="1"/>
  <c r="AC466" i="1"/>
  <c r="AB466" i="1"/>
  <c r="AA466" i="1"/>
  <c r="Z466" i="1"/>
  <c r="Y466" i="1"/>
  <c r="X466" i="1"/>
  <c r="W466" i="1"/>
  <c r="V466" i="1"/>
  <c r="U466" i="1"/>
  <c r="T466" i="1"/>
  <c r="S466" i="1"/>
  <c r="R466" i="1"/>
  <c r="Q466" i="1"/>
  <c r="P466" i="1"/>
  <c r="O466" i="1"/>
  <c r="N466" i="1"/>
  <c r="M466" i="1"/>
  <c r="L466" i="1"/>
  <c r="K466" i="1"/>
  <c r="J466" i="1"/>
  <c r="I466" i="1"/>
  <c r="BX466" i="1" s="1"/>
  <c r="BU465" i="1"/>
  <c r="BT465" i="1"/>
  <c r="BS465" i="1"/>
  <c r="BR465" i="1"/>
  <c r="BD465" i="1"/>
  <c r="BC465" i="1"/>
  <c r="AZ465" i="1"/>
  <c r="AX465" i="1"/>
  <c r="AV465" i="1"/>
  <c r="AT465" i="1"/>
  <c r="AS465" i="1"/>
  <c r="AR465" i="1"/>
  <c r="AQ465" i="1"/>
  <c r="AP465" i="1"/>
  <c r="AO465" i="1"/>
  <c r="AN465" i="1"/>
  <c r="AM465" i="1"/>
  <c r="AL465" i="1"/>
  <c r="AK465" i="1"/>
  <c r="AF465" i="1"/>
  <c r="AE465" i="1"/>
  <c r="AD465" i="1"/>
  <c r="AC465" i="1"/>
  <c r="AB465" i="1"/>
  <c r="AA465" i="1"/>
  <c r="Z465" i="1"/>
  <c r="Y465" i="1"/>
  <c r="X465" i="1"/>
  <c r="W465" i="1"/>
  <c r="V465" i="1"/>
  <c r="U465" i="1"/>
  <c r="T465" i="1"/>
  <c r="S465" i="1"/>
  <c r="R465" i="1"/>
  <c r="Q465" i="1"/>
  <c r="P465" i="1"/>
  <c r="O465" i="1"/>
  <c r="N465" i="1"/>
  <c r="M465" i="1"/>
  <c r="L465" i="1"/>
  <c r="K465" i="1"/>
  <c r="J465" i="1"/>
  <c r="I465" i="1"/>
  <c r="BX465" i="1" s="1"/>
  <c r="BU464" i="1"/>
  <c r="BN42" i="17" s="1"/>
  <c r="BT464" i="1"/>
  <c r="BM42" i="17" s="1"/>
  <c r="BS464" i="1"/>
  <c r="BL42" i="17" s="1"/>
  <c r="BR464" i="1"/>
  <c r="BK42" i="17" s="1"/>
  <c r="BD464" i="1"/>
  <c r="AW42" i="17" s="1"/>
  <c r="BC464" i="1"/>
  <c r="AV42" i="17" s="1"/>
  <c r="AZ464" i="1"/>
  <c r="AS42" i="17" s="1"/>
  <c r="AX464" i="1"/>
  <c r="AQ42" i="17" s="1"/>
  <c r="AV464" i="1"/>
  <c r="AO42" i="17" s="1"/>
  <c r="AT464" i="1"/>
  <c r="AS464" i="1"/>
  <c r="AL42" i="17" s="1"/>
  <c r="AR464" i="1"/>
  <c r="AQ464" i="1"/>
  <c r="AP464" i="1"/>
  <c r="AO464" i="1"/>
  <c r="AH42" i="17" s="1"/>
  <c r="AN464" i="1"/>
  <c r="AM464" i="1"/>
  <c r="AL464" i="1"/>
  <c r="AK464" i="1"/>
  <c r="AF464" i="1"/>
  <c r="AE464" i="1"/>
  <c r="AD464" i="1"/>
  <c r="AC464" i="1"/>
  <c r="V42" i="17" s="1"/>
  <c r="AB464" i="1"/>
  <c r="AA464" i="1"/>
  <c r="Z464" i="1"/>
  <c r="Y464" i="1"/>
  <c r="X464" i="1"/>
  <c r="W464" i="1"/>
  <c r="V464" i="1"/>
  <c r="U464" i="1"/>
  <c r="N42" i="17" s="1"/>
  <c r="T464" i="1"/>
  <c r="S464" i="1"/>
  <c r="R464" i="1"/>
  <c r="Q464" i="1"/>
  <c r="J42" i="17" s="1"/>
  <c r="P464" i="1"/>
  <c r="O464" i="1"/>
  <c r="N464" i="1"/>
  <c r="M464" i="1"/>
  <c r="L464" i="1"/>
  <c r="K464" i="1"/>
  <c r="J464" i="1"/>
  <c r="I464" i="1"/>
  <c r="B42" i="17" s="1"/>
  <c r="BU463" i="1"/>
  <c r="BT463" i="1"/>
  <c r="BS463" i="1"/>
  <c r="BR463" i="1"/>
  <c r="BD463" i="1"/>
  <c r="BC463" i="1"/>
  <c r="AZ463" i="1"/>
  <c r="AX463" i="1"/>
  <c r="AV463" i="1"/>
  <c r="AT463" i="1"/>
  <c r="AS463" i="1"/>
  <c r="AR463" i="1"/>
  <c r="AQ463" i="1"/>
  <c r="AP463" i="1"/>
  <c r="AO463" i="1"/>
  <c r="AN463" i="1"/>
  <c r="AM463" i="1"/>
  <c r="AL463" i="1"/>
  <c r="AK463" i="1"/>
  <c r="AF463" i="1"/>
  <c r="AE463" i="1"/>
  <c r="AD463" i="1"/>
  <c r="AC463" i="1"/>
  <c r="AB463" i="1"/>
  <c r="AA463" i="1"/>
  <c r="Z463" i="1"/>
  <c r="Y463" i="1"/>
  <c r="X463" i="1"/>
  <c r="W463" i="1"/>
  <c r="V463" i="1"/>
  <c r="U463" i="1"/>
  <c r="T463" i="1"/>
  <c r="BF463" i="1" s="1"/>
  <c r="S463" i="1"/>
  <c r="R463" i="1"/>
  <c r="Q463" i="1"/>
  <c r="P463" i="1"/>
  <c r="O463" i="1"/>
  <c r="N463" i="1"/>
  <c r="M463" i="1"/>
  <c r="L463" i="1"/>
  <c r="K463" i="1"/>
  <c r="J463" i="1"/>
  <c r="I463" i="1"/>
  <c r="BX463" i="1" s="1"/>
  <c r="BU462" i="1"/>
  <c r="BT462" i="1"/>
  <c r="BS462" i="1"/>
  <c r="BR462" i="1"/>
  <c r="BD462" i="1"/>
  <c r="BC462" i="1"/>
  <c r="AZ462" i="1"/>
  <c r="AX462" i="1"/>
  <c r="AV462" i="1"/>
  <c r="AT462" i="1"/>
  <c r="AS462" i="1"/>
  <c r="AR462" i="1"/>
  <c r="AQ462" i="1"/>
  <c r="AP462" i="1"/>
  <c r="AO462" i="1"/>
  <c r="AN462" i="1"/>
  <c r="AM462" i="1"/>
  <c r="AL462" i="1"/>
  <c r="AK462" i="1"/>
  <c r="AF462" i="1"/>
  <c r="AE462" i="1"/>
  <c r="AD462" i="1"/>
  <c r="AC462" i="1"/>
  <c r="AB462" i="1"/>
  <c r="AA462" i="1"/>
  <c r="Z462" i="1"/>
  <c r="Y462" i="1"/>
  <c r="X462" i="1"/>
  <c r="W462" i="1"/>
  <c r="V462" i="1"/>
  <c r="U462" i="1"/>
  <c r="T462" i="1"/>
  <c r="S462" i="1"/>
  <c r="R462" i="1"/>
  <c r="Q462" i="1"/>
  <c r="P462" i="1"/>
  <c r="O462" i="1"/>
  <c r="N462" i="1"/>
  <c r="M462" i="1"/>
  <c r="L462" i="1"/>
  <c r="K462" i="1"/>
  <c r="J462" i="1"/>
  <c r="I462" i="1"/>
  <c r="BX462" i="1" s="1"/>
  <c r="BU461" i="1"/>
  <c r="BT461" i="1"/>
  <c r="BS461" i="1"/>
  <c r="BR461" i="1"/>
  <c r="BD461" i="1"/>
  <c r="BC461" i="1"/>
  <c r="AZ461" i="1"/>
  <c r="AX461" i="1"/>
  <c r="AV461" i="1"/>
  <c r="AT461" i="1"/>
  <c r="AS461" i="1"/>
  <c r="AR461" i="1"/>
  <c r="AQ461" i="1"/>
  <c r="AP461" i="1"/>
  <c r="AO461" i="1"/>
  <c r="AN461" i="1"/>
  <c r="AM461" i="1"/>
  <c r="AL461" i="1"/>
  <c r="AK461" i="1"/>
  <c r="AF461" i="1"/>
  <c r="AE461" i="1"/>
  <c r="AD461" i="1"/>
  <c r="AC461" i="1"/>
  <c r="AB461" i="1"/>
  <c r="AA461" i="1"/>
  <c r="Z461" i="1"/>
  <c r="Y461" i="1"/>
  <c r="X461" i="1"/>
  <c r="W461" i="1"/>
  <c r="V461" i="1"/>
  <c r="U461" i="1"/>
  <c r="T461" i="1"/>
  <c r="S461" i="1"/>
  <c r="R461" i="1"/>
  <c r="Q461" i="1"/>
  <c r="P461" i="1"/>
  <c r="O461" i="1"/>
  <c r="N461" i="1"/>
  <c r="M461" i="1"/>
  <c r="L461" i="1"/>
  <c r="K461" i="1"/>
  <c r="J461" i="1"/>
  <c r="I461" i="1"/>
  <c r="BX461" i="1" s="1"/>
  <c r="BU460" i="1"/>
  <c r="BT460" i="1"/>
  <c r="BS460" i="1"/>
  <c r="BR460" i="1"/>
  <c r="BD460" i="1"/>
  <c r="BC460" i="1"/>
  <c r="AZ460" i="1"/>
  <c r="AX460" i="1"/>
  <c r="AV460" i="1"/>
  <c r="AT460" i="1"/>
  <c r="AS460" i="1"/>
  <c r="AR460" i="1"/>
  <c r="AQ460" i="1"/>
  <c r="AP460" i="1"/>
  <c r="AO460" i="1"/>
  <c r="AN460" i="1"/>
  <c r="AM460" i="1"/>
  <c r="AL460" i="1"/>
  <c r="AK460" i="1"/>
  <c r="AF460" i="1"/>
  <c r="AE460" i="1"/>
  <c r="AD460" i="1"/>
  <c r="AC460" i="1"/>
  <c r="AB460" i="1"/>
  <c r="AA460" i="1"/>
  <c r="Z460" i="1"/>
  <c r="Y460" i="1"/>
  <c r="X460" i="1"/>
  <c r="W460" i="1"/>
  <c r="V460" i="1"/>
  <c r="U460" i="1"/>
  <c r="T460" i="1"/>
  <c r="S460" i="1"/>
  <c r="R460" i="1"/>
  <c r="Q460" i="1"/>
  <c r="P460" i="1"/>
  <c r="O460" i="1"/>
  <c r="N460" i="1"/>
  <c r="M460" i="1"/>
  <c r="L460" i="1"/>
  <c r="K460" i="1"/>
  <c r="J460" i="1"/>
  <c r="I460" i="1"/>
  <c r="BX460" i="1" s="1"/>
  <c r="BU459" i="1"/>
  <c r="BT459" i="1"/>
  <c r="BS459" i="1"/>
  <c r="BR459" i="1"/>
  <c r="BD459" i="1"/>
  <c r="BC459" i="1"/>
  <c r="AZ459" i="1"/>
  <c r="AX459" i="1"/>
  <c r="AV459" i="1"/>
  <c r="AT459" i="1"/>
  <c r="AS459" i="1"/>
  <c r="AR459" i="1"/>
  <c r="AQ459" i="1"/>
  <c r="AP459" i="1"/>
  <c r="AO459" i="1"/>
  <c r="AN459" i="1"/>
  <c r="AM459" i="1"/>
  <c r="AL459" i="1"/>
  <c r="AK459" i="1"/>
  <c r="AF459" i="1"/>
  <c r="AE459" i="1"/>
  <c r="AD459" i="1"/>
  <c r="AC459" i="1"/>
  <c r="AB459" i="1"/>
  <c r="AA459" i="1"/>
  <c r="Z459" i="1"/>
  <c r="Y459" i="1"/>
  <c r="X459" i="1"/>
  <c r="W459" i="1"/>
  <c r="V459" i="1"/>
  <c r="U459" i="1"/>
  <c r="T459" i="1"/>
  <c r="BF459" i="1" s="1"/>
  <c r="S459" i="1"/>
  <c r="R459" i="1"/>
  <c r="Q459" i="1"/>
  <c r="P459" i="1"/>
  <c r="O459" i="1"/>
  <c r="N459" i="1"/>
  <c r="M459" i="1"/>
  <c r="L459" i="1"/>
  <c r="K459" i="1"/>
  <c r="J459" i="1"/>
  <c r="I459" i="1"/>
  <c r="BX459" i="1" s="1"/>
  <c r="BU458" i="1"/>
  <c r="BT458" i="1"/>
  <c r="BS458" i="1"/>
  <c r="BR458" i="1"/>
  <c r="BD458" i="1"/>
  <c r="BC458" i="1"/>
  <c r="AZ458" i="1"/>
  <c r="AX458" i="1"/>
  <c r="AV458" i="1"/>
  <c r="AT458" i="1"/>
  <c r="AS458" i="1"/>
  <c r="AR458" i="1"/>
  <c r="AQ458" i="1"/>
  <c r="AP458" i="1"/>
  <c r="AO458" i="1"/>
  <c r="AN458" i="1"/>
  <c r="AM458" i="1"/>
  <c r="AL458" i="1"/>
  <c r="AK458" i="1"/>
  <c r="AF458" i="1"/>
  <c r="AE458" i="1"/>
  <c r="AD458" i="1"/>
  <c r="AC458" i="1"/>
  <c r="AB458" i="1"/>
  <c r="AA458" i="1"/>
  <c r="Z458" i="1"/>
  <c r="Y458" i="1"/>
  <c r="X458" i="1"/>
  <c r="W458" i="1"/>
  <c r="V458" i="1"/>
  <c r="U458" i="1"/>
  <c r="T458" i="1"/>
  <c r="S458" i="1"/>
  <c r="R458" i="1"/>
  <c r="Q458" i="1"/>
  <c r="P458" i="1"/>
  <c r="O458" i="1"/>
  <c r="N458" i="1"/>
  <c r="M458" i="1"/>
  <c r="L458" i="1"/>
  <c r="K458" i="1"/>
  <c r="J458" i="1"/>
  <c r="I458" i="1"/>
  <c r="BX458" i="1" s="1"/>
  <c r="BU457" i="1"/>
  <c r="BT457" i="1"/>
  <c r="BS457" i="1"/>
  <c r="BR457" i="1"/>
  <c r="BD457" i="1"/>
  <c r="BC457" i="1"/>
  <c r="AZ457" i="1"/>
  <c r="AX457" i="1"/>
  <c r="AV457" i="1"/>
  <c r="AT457" i="1"/>
  <c r="AS457" i="1"/>
  <c r="AR457" i="1"/>
  <c r="AQ457" i="1"/>
  <c r="AP457" i="1"/>
  <c r="AO457" i="1"/>
  <c r="AN457" i="1"/>
  <c r="AM457" i="1"/>
  <c r="AL457" i="1"/>
  <c r="AK457" i="1"/>
  <c r="AF457" i="1"/>
  <c r="AE457" i="1"/>
  <c r="AD457" i="1"/>
  <c r="AC457" i="1"/>
  <c r="AB457" i="1"/>
  <c r="AA457" i="1"/>
  <c r="Z457" i="1"/>
  <c r="Y457" i="1"/>
  <c r="X457" i="1"/>
  <c r="W457" i="1"/>
  <c r="V457" i="1"/>
  <c r="U457" i="1"/>
  <c r="T457" i="1"/>
  <c r="S457" i="1"/>
  <c r="R457" i="1"/>
  <c r="Q457" i="1"/>
  <c r="P457" i="1"/>
  <c r="O457" i="1"/>
  <c r="N457" i="1"/>
  <c r="M457" i="1"/>
  <c r="L457" i="1"/>
  <c r="K457" i="1"/>
  <c r="J457" i="1"/>
  <c r="I457" i="1"/>
  <c r="BX457" i="1" s="1"/>
  <c r="BU456" i="1"/>
  <c r="BT456" i="1"/>
  <c r="BS456" i="1"/>
  <c r="BR456" i="1"/>
  <c r="BD456" i="1"/>
  <c r="BC456" i="1"/>
  <c r="AZ456" i="1"/>
  <c r="AX456" i="1"/>
  <c r="AV456" i="1"/>
  <c r="AT456" i="1"/>
  <c r="AS456" i="1"/>
  <c r="AR456" i="1"/>
  <c r="AQ456" i="1"/>
  <c r="AP456" i="1"/>
  <c r="AO456" i="1"/>
  <c r="AN456" i="1"/>
  <c r="AM456" i="1"/>
  <c r="AL456" i="1"/>
  <c r="AK456" i="1"/>
  <c r="AF456" i="1"/>
  <c r="AE456" i="1"/>
  <c r="AD456" i="1"/>
  <c r="AC456" i="1"/>
  <c r="AB456" i="1"/>
  <c r="AA456" i="1"/>
  <c r="Z456" i="1"/>
  <c r="Y456" i="1"/>
  <c r="X456" i="1"/>
  <c r="W456" i="1"/>
  <c r="V456" i="1"/>
  <c r="U456" i="1"/>
  <c r="T456" i="1"/>
  <c r="S456" i="1"/>
  <c r="R456" i="1"/>
  <c r="Q456" i="1"/>
  <c r="P456" i="1"/>
  <c r="O456" i="1"/>
  <c r="N456" i="1"/>
  <c r="M456" i="1"/>
  <c r="L456" i="1"/>
  <c r="K456" i="1"/>
  <c r="J456" i="1"/>
  <c r="I456" i="1"/>
  <c r="BX456" i="1" s="1"/>
  <c r="BU455" i="1"/>
  <c r="BT455" i="1"/>
  <c r="BS455" i="1"/>
  <c r="BR455" i="1"/>
  <c r="BD455" i="1"/>
  <c r="BC455" i="1"/>
  <c r="AZ455" i="1"/>
  <c r="AX455" i="1"/>
  <c r="AV455" i="1"/>
  <c r="AT455" i="1"/>
  <c r="AS455" i="1"/>
  <c r="AR455" i="1"/>
  <c r="AQ455" i="1"/>
  <c r="AP455" i="1"/>
  <c r="AO455" i="1"/>
  <c r="AN455" i="1"/>
  <c r="AM455" i="1"/>
  <c r="AL455" i="1"/>
  <c r="AK455" i="1"/>
  <c r="AF455" i="1"/>
  <c r="AE455" i="1"/>
  <c r="AD455" i="1"/>
  <c r="AC455" i="1"/>
  <c r="AB455" i="1"/>
  <c r="AA455" i="1"/>
  <c r="Z455" i="1"/>
  <c r="Y455" i="1"/>
  <c r="X455" i="1"/>
  <c r="W455" i="1"/>
  <c r="V455" i="1"/>
  <c r="U455" i="1"/>
  <c r="T455" i="1"/>
  <c r="BF455" i="1" s="1"/>
  <c r="S455" i="1"/>
  <c r="R455" i="1"/>
  <c r="Q455" i="1"/>
  <c r="P455" i="1"/>
  <c r="O455" i="1"/>
  <c r="N455" i="1"/>
  <c r="M455" i="1"/>
  <c r="L455" i="1"/>
  <c r="K455" i="1"/>
  <c r="J455" i="1"/>
  <c r="I455" i="1"/>
  <c r="BX455" i="1" s="1"/>
  <c r="BU454" i="1"/>
  <c r="BT454" i="1"/>
  <c r="BS454" i="1"/>
  <c r="BR454" i="1"/>
  <c r="BD454" i="1"/>
  <c r="BC454" i="1"/>
  <c r="AZ454" i="1"/>
  <c r="AX454" i="1"/>
  <c r="AV454" i="1"/>
  <c r="AT454" i="1"/>
  <c r="AS454" i="1"/>
  <c r="AR454" i="1"/>
  <c r="AQ454" i="1"/>
  <c r="AP454" i="1"/>
  <c r="AO454" i="1"/>
  <c r="AN454" i="1"/>
  <c r="AM454" i="1"/>
  <c r="AL454" i="1"/>
  <c r="AK454" i="1"/>
  <c r="AF454" i="1"/>
  <c r="AE454" i="1"/>
  <c r="AD454" i="1"/>
  <c r="AC454" i="1"/>
  <c r="AB454" i="1"/>
  <c r="AA454" i="1"/>
  <c r="Z454" i="1"/>
  <c r="Y454" i="1"/>
  <c r="X454" i="1"/>
  <c r="W454" i="1"/>
  <c r="V454" i="1"/>
  <c r="U454" i="1"/>
  <c r="T454" i="1"/>
  <c r="S454" i="1"/>
  <c r="R454" i="1"/>
  <c r="Q454" i="1"/>
  <c r="P454" i="1"/>
  <c r="O454" i="1"/>
  <c r="N454" i="1"/>
  <c r="M454" i="1"/>
  <c r="L454" i="1"/>
  <c r="K454" i="1"/>
  <c r="J454" i="1"/>
  <c r="I454" i="1"/>
  <c r="BX454" i="1" s="1"/>
  <c r="BU453" i="1"/>
  <c r="BT453" i="1"/>
  <c r="BS453" i="1"/>
  <c r="BR453" i="1"/>
  <c r="BD453" i="1"/>
  <c r="BC453" i="1"/>
  <c r="AZ453" i="1"/>
  <c r="AX453" i="1"/>
  <c r="AV453" i="1"/>
  <c r="AT453" i="1"/>
  <c r="AS453" i="1"/>
  <c r="AR453" i="1"/>
  <c r="AQ453" i="1"/>
  <c r="AP453" i="1"/>
  <c r="AO453" i="1"/>
  <c r="AN453" i="1"/>
  <c r="AM453" i="1"/>
  <c r="AL453" i="1"/>
  <c r="AK453" i="1"/>
  <c r="AF453" i="1"/>
  <c r="AE453" i="1"/>
  <c r="AD453" i="1"/>
  <c r="AC453" i="1"/>
  <c r="AB453" i="1"/>
  <c r="AA453" i="1"/>
  <c r="Z453" i="1"/>
  <c r="Y453" i="1"/>
  <c r="X453" i="1"/>
  <c r="W453" i="1"/>
  <c r="V453" i="1"/>
  <c r="U453" i="1"/>
  <c r="T453" i="1"/>
  <c r="S453" i="1"/>
  <c r="R453" i="1"/>
  <c r="Q453" i="1"/>
  <c r="P453" i="1"/>
  <c r="O453" i="1"/>
  <c r="N453" i="1"/>
  <c r="M453" i="1"/>
  <c r="L453" i="1"/>
  <c r="K453" i="1"/>
  <c r="J453" i="1"/>
  <c r="I453" i="1"/>
  <c r="BX453" i="1" s="1"/>
  <c r="BU452" i="1"/>
  <c r="BT452" i="1"/>
  <c r="BS452" i="1"/>
  <c r="BR452" i="1"/>
  <c r="BD452" i="1"/>
  <c r="BC452" i="1"/>
  <c r="AZ452" i="1"/>
  <c r="AX452" i="1"/>
  <c r="AV452" i="1"/>
  <c r="AT452" i="1"/>
  <c r="AS452" i="1"/>
  <c r="AR452" i="1"/>
  <c r="AQ452" i="1"/>
  <c r="AP452" i="1"/>
  <c r="AO452" i="1"/>
  <c r="AN452" i="1"/>
  <c r="AM452" i="1"/>
  <c r="AL452" i="1"/>
  <c r="AK452" i="1"/>
  <c r="AF452" i="1"/>
  <c r="AE452" i="1"/>
  <c r="AD452" i="1"/>
  <c r="AC452" i="1"/>
  <c r="AB452" i="1"/>
  <c r="AA452" i="1"/>
  <c r="Z452" i="1"/>
  <c r="Y452" i="1"/>
  <c r="X452" i="1"/>
  <c r="W452" i="1"/>
  <c r="V452" i="1"/>
  <c r="U452" i="1"/>
  <c r="T452" i="1"/>
  <c r="S452" i="1"/>
  <c r="R452" i="1"/>
  <c r="Q452" i="1"/>
  <c r="P452" i="1"/>
  <c r="O452" i="1"/>
  <c r="N452" i="1"/>
  <c r="M452" i="1"/>
  <c r="L452" i="1"/>
  <c r="K452" i="1"/>
  <c r="J452" i="1"/>
  <c r="I452" i="1"/>
  <c r="BX452" i="1" s="1"/>
  <c r="BU451" i="1"/>
  <c r="BT451" i="1"/>
  <c r="BS451" i="1"/>
  <c r="BR451" i="1"/>
  <c r="BD451" i="1"/>
  <c r="BC451" i="1"/>
  <c r="AZ451" i="1"/>
  <c r="AX451" i="1"/>
  <c r="AV451" i="1"/>
  <c r="AT451" i="1"/>
  <c r="AS451" i="1"/>
  <c r="AR451" i="1"/>
  <c r="AQ451" i="1"/>
  <c r="AP451" i="1"/>
  <c r="AO451" i="1"/>
  <c r="AN451" i="1"/>
  <c r="AM451" i="1"/>
  <c r="AL451" i="1"/>
  <c r="AK451" i="1"/>
  <c r="AF451" i="1"/>
  <c r="AE451" i="1"/>
  <c r="AD451" i="1"/>
  <c r="AC451" i="1"/>
  <c r="AB451" i="1"/>
  <c r="AA451" i="1"/>
  <c r="Z451" i="1"/>
  <c r="Y451" i="1"/>
  <c r="X451" i="1"/>
  <c r="W451" i="1"/>
  <c r="V451" i="1"/>
  <c r="U451" i="1"/>
  <c r="T451" i="1"/>
  <c r="BF451" i="1" s="1"/>
  <c r="S451" i="1"/>
  <c r="R451" i="1"/>
  <c r="Q451" i="1"/>
  <c r="P451" i="1"/>
  <c r="O451" i="1"/>
  <c r="N451" i="1"/>
  <c r="M451" i="1"/>
  <c r="L451" i="1"/>
  <c r="K451" i="1"/>
  <c r="J451" i="1"/>
  <c r="I451" i="1"/>
  <c r="BX451" i="1" s="1"/>
  <c r="BU450" i="1"/>
  <c r="BT450" i="1"/>
  <c r="BS450" i="1"/>
  <c r="BR450" i="1"/>
  <c r="BD450" i="1"/>
  <c r="BC450" i="1"/>
  <c r="AZ450" i="1"/>
  <c r="AX450" i="1"/>
  <c r="AV450" i="1"/>
  <c r="AT450" i="1"/>
  <c r="AS450" i="1"/>
  <c r="AR450" i="1"/>
  <c r="AQ450" i="1"/>
  <c r="AP450" i="1"/>
  <c r="AO450" i="1"/>
  <c r="AN450" i="1"/>
  <c r="AM450" i="1"/>
  <c r="AL450" i="1"/>
  <c r="AK450" i="1"/>
  <c r="AF450" i="1"/>
  <c r="AE450" i="1"/>
  <c r="AD450" i="1"/>
  <c r="AC450" i="1"/>
  <c r="AB450" i="1"/>
  <c r="AA450" i="1"/>
  <c r="Z450" i="1"/>
  <c r="Y450" i="1"/>
  <c r="X450" i="1"/>
  <c r="W450" i="1"/>
  <c r="V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BX450" i="1" s="1"/>
  <c r="BU449" i="1"/>
  <c r="BT449" i="1"/>
  <c r="BS449" i="1"/>
  <c r="BR449" i="1"/>
  <c r="BD449" i="1"/>
  <c r="BC449" i="1"/>
  <c r="AZ449" i="1"/>
  <c r="AX449" i="1"/>
  <c r="AV449" i="1"/>
  <c r="AT449" i="1"/>
  <c r="AS449" i="1"/>
  <c r="AR449" i="1"/>
  <c r="AQ449" i="1"/>
  <c r="AP449" i="1"/>
  <c r="AO449" i="1"/>
  <c r="AN449" i="1"/>
  <c r="AM449" i="1"/>
  <c r="AL449" i="1"/>
  <c r="AK449" i="1"/>
  <c r="AF449" i="1"/>
  <c r="AE449" i="1"/>
  <c r="AD449" i="1"/>
  <c r="AC449" i="1"/>
  <c r="AB449" i="1"/>
  <c r="AA449" i="1"/>
  <c r="Z449" i="1"/>
  <c r="Y449" i="1"/>
  <c r="X449" i="1"/>
  <c r="W449" i="1"/>
  <c r="V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BX449" i="1" s="1"/>
  <c r="BU448" i="1"/>
  <c r="BN41" i="17" s="1"/>
  <c r="BT448" i="1"/>
  <c r="BM41" i="17" s="1"/>
  <c r="BS448" i="1"/>
  <c r="BL41" i="17" s="1"/>
  <c r="BR448" i="1"/>
  <c r="BK41" i="17" s="1"/>
  <c r="BD448" i="1"/>
  <c r="AW41" i="17" s="1"/>
  <c r="BC448" i="1"/>
  <c r="AV41" i="17" s="1"/>
  <c r="AZ448" i="1"/>
  <c r="AS41" i="17" s="1"/>
  <c r="AX448" i="1"/>
  <c r="AQ41" i="17" s="1"/>
  <c r="AV448" i="1"/>
  <c r="AO41" i="17" s="1"/>
  <c r="AT448" i="1"/>
  <c r="AS448" i="1"/>
  <c r="AL41" i="17" s="1"/>
  <c r="AR448" i="1"/>
  <c r="AQ448" i="1"/>
  <c r="AP448" i="1"/>
  <c r="AO448" i="1"/>
  <c r="AH41" i="17" s="1"/>
  <c r="AN448" i="1"/>
  <c r="AM448" i="1"/>
  <c r="AL448" i="1"/>
  <c r="AE41" i="17" s="1"/>
  <c r="AK448" i="1"/>
  <c r="AD41" i="17" s="1"/>
  <c r="AF448" i="1"/>
  <c r="AE448" i="1"/>
  <c r="AD448" i="1"/>
  <c r="W41" i="17" s="1"/>
  <c r="AC448" i="1"/>
  <c r="V41" i="17" s="1"/>
  <c r="AB448" i="1"/>
  <c r="AA448" i="1"/>
  <c r="Z448" i="1"/>
  <c r="Y448" i="1"/>
  <c r="X448" i="1"/>
  <c r="W448" i="1"/>
  <c r="V448" i="1"/>
  <c r="O41" i="17" s="1"/>
  <c r="U448" i="1"/>
  <c r="N41" i="17" s="1"/>
  <c r="T448" i="1"/>
  <c r="S448" i="1"/>
  <c r="R448" i="1"/>
  <c r="K41" i="17" s="1"/>
  <c r="Q448" i="1"/>
  <c r="J41" i="17" s="1"/>
  <c r="P448" i="1"/>
  <c r="O448" i="1"/>
  <c r="N448" i="1"/>
  <c r="M448" i="1"/>
  <c r="L448" i="1"/>
  <c r="K448" i="1"/>
  <c r="J448" i="1"/>
  <c r="C41" i="17" s="1"/>
  <c r="I448" i="1"/>
  <c r="B41" i="17" s="1"/>
  <c r="BU447" i="1"/>
  <c r="BT447" i="1"/>
  <c r="BS447" i="1"/>
  <c r="BR447" i="1"/>
  <c r="BD447" i="1"/>
  <c r="BC447" i="1"/>
  <c r="AZ447" i="1"/>
  <c r="AX447" i="1"/>
  <c r="AV447" i="1"/>
  <c r="AT447" i="1"/>
  <c r="AS447" i="1"/>
  <c r="AR447" i="1"/>
  <c r="AQ447" i="1"/>
  <c r="AP447" i="1"/>
  <c r="AO447" i="1"/>
  <c r="AN447" i="1"/>
  <c r="AM447" i="1"/>
  <c r="AL447" i="1"/>
  <c r="AK447" i="1"/>
  <c r="AF447" i="1"/>
  <c r="AE447" i="1"/>
  <c r="AD447" i="1"/>
  <c r="AC447" i="1"/>
  <c r="AB447" i="1"/>
  <c r="AA447" i="1"/>
  <c r="Z447" i="1"/>
  <c r="Y447" i="1"/>
  <c r="X447" i="1"/>
  <c r="W447" i="1"/>
  <c r="V447" i="1"/>
  <c r="U447" i="1"/>
  <c r="T447" i="1"/>
  <c r="S447" i="1"/>
  <c r="R447" i="1"/>
  <c r="Q447" i="1"/>
  <c r="P447" i="1"/>
  <c r="O447" i="1"/>
  <c r="N447" i="1"/>
  <c r="M447" i="1"/>
  <c r="L447" i="1"/>
  <c r="K447" i="1"/>
  <c r="J447" i="1"/>
  <c r="I447" i="1"/>
  <c r="BX447" i="1" s="1"/>
  <c r="BU446" i="1"/>
  <c r="BT446" i="1"/>
  <c r="BS446" i="1"/>
  <c r="BR446" i="1"/>
  <c r="BD446" i="1"/>
  <c r="BC446" i="1"/>
  <c r="AZ446" i="1"/>
  <c r="AX446" i="1"/>
  <c r="AV446" i="1"/>
  <c r="AT446" i="1"/>
  <c r="AS446" i="1"/>
  <c r="AR446" i="1"/>
  <c r="AQ446" i="1"/>
  <c r="AP446" i="1"/>
  <c r="AO446" i="1"/>
  <c r="AN446" i="1"/>
  <c r="AM446" i="1"/>
  <c r="AL446" i="1"/>
  <c r="AK446" i="1"/>
  <c r="AF446" i="1"/>
  <c r="AE446" i="1"/>
  <c r="AD446" i="1"/>
  <c r="AC446" i="1"/>
  <c r="AB446" i="1"/>
  <c r="AA446" i="1"/>
  <c r="Z446" i="1"/>
  <c r="Y446" i="1"/>
  <c r="X446" i="1"/>
  <c r="W446" i="1"/>
  <c r="V446" i="1"/>
  <c r="U446" i="1"/>
  <c r="T446" i="1"/>
  <c r="BF446" i="1" s="1"/>
  <c r="S446" i="1"/>
  <c r="R446" i="1"/>
  <c r="Q446" i="1"/>
  <c r="P446" i="1"/>
  <c r="O446" i="1"/>
  <c r="N446" i="1"/>
  <c r="M446" i="1"/>
  <c r="L446" i="1"/>
  <c r="K446" i="1"/>
  <c r="J446" i="1"/>
  <c r="I446" i="1"/>
  <c r="BX446" i="1" s="1"/>
  <c r="BU445" i="1"/>
  <c r="BT445" i="1"/>
  <c r="BS445" i="1"/>
  <c r="BR445" i="1"/>
  <c r="BD445" i="1"/>
  <c r="BC445" i="1"/>
  <c r="AZ445" i="1"/>
  <c r="AX445" i="1"/>
  <c r="AV445" i="1"/>
  <c r="AT445" i="1"/>
  <c r="AS445" i="1"/>
  <c r="AR445" i="1"/>
  <c r="AQ445" i="1"/>
  <c r="AP445" i="1"/>
  <c r="AO445" i="1"/>
  <c r="AN445" i="1"/>
  <c r="AM445" i="1"/>
  <c r="AL445" i="1"/>
  <c r="AK445" i="1"/>
  <c r="AF445" i="1"/>
  <c r="AE445" i="1"/>
  <c r="AD445" i="1"/>
  <c r="AC445" i="1"/>
  <c r="AB445" i="1"/>
  <c r="AA445" i="1"/>
  <c r="Z445" i="1"/>
  <c r="Y445" i="1"/>
  <c r="X445" i="1"/>
  <c r="W445" i="1"/>
  <c r="V445" i="1"/>
  <c r="U445" i="1"/>
  <c r="T445" i="1"/>
  <c r="S445" i="1"/>
  <c r="R445" i="1"/>
  <c r="Q445" i="1"/>
  <c r="P445" i="1"/>
  <c r="O445" i="1"/>
  <c r="N445" i="1"/>
  <c r="M445" i="1"/>
  <c r="L445" i="1"/>
  <c r="K445" i="1"/>
  <c r="J445" i="1"/>
  <c r="I445" i="1"/>
  <c r="BX445" i="1" s="1"/>
  <c r="BU444" i="1"/>
  <c r="BT444" i="1"/>
  <c r="BS444" i="1"/>
  <c r="BR444" i="1"/>
  <c r="BD444" i="1"/>
  <c r="BC444" i="1"/>
  <c r="AZ444" i="1"/>
  <c r="AX444" i="1"/>
  <c r="AV444" i="1"/>
  <c r="AT444" i="1"/>
  <c r="AS444" i="1"/>
  <c r="AR444" i="1"/>
  <c r="AQ444" i="1"/>
  <c r="AP444" i="1"/>
  <c r="AO444" i="1"/>
  <c r="AN444" i="1"/>
  <c r="AM444" i="1"/>
  <c r="AL444" i="1"/>
  <c r="AK444" i="1"/>
  <c r="AF444" i="1"/>
  <c r="AE444" i="1"/>
  <c r="AD444" i="1"/>
  <c r="AC444" i="1"/>
  <c r="AB444" i="1"/>
  <c r="AA444" i="1"/>
  <c r="Z444" i="1"/>
  <c r="Y444" i="1"/>
  <c r="X444" i="1"/>
  <c r="W444" i="1"/>
  <c r="V444" i="1"/>
  <c r="U444" i="1"/>
  <c r="T444" i="1"/>
  <c r="S444" i="1"/>
  <c r="R444" i="1"/>
  <c r="Q444" i="1"/>
  <c r="P444" i="1"/>
  <c r="O444" i="1"/>
  <c r="N444" i="1"/>
  <c r="M444" i="1"/>
  <c r="L444" i="1"/>
  <c r="K444" i="1"/>
  <c r="J444" i="1"/>
  <c r="I444" i="1"/>
  <c r="BX444" i="1" s="1"/>
  <c r="BU443" i="1"/>
  <c r="BT443" i="1"/>
  <c r="BS443" i="1"/>
  <c r="BR443" i="1"/>
  <c r="BD443" i="1"/>
  <c r="BC443" i="1"/>
  <c r="AZ443" i="1"/>
  <c r="AX443" i="1"/>
  <c r="AV443" i="1"/>
  <c r="AT443" i="1"/>
  <c r="AS443" i="1"/>
  <c r="AR443" i="1"/>
  <c r="AQ443" i="1"/>
  <c r="AP443" i="1"/>
  <c r="AO443" i="1"/>
  <c r="AN443" i="1"/>
  <c r="AM443" i="1"/>
  <c r="AL443" i="1"/>
  <c r="AK443" i="1"/>
  <c r="AF443" i="1"/>
  <c r="AE443" i="1"/>
  <c r="AD443" i="1"/>
  <c r="AC443" i="1"/>
  <c r="AB443" i="1"/>
  <c r="AA443" i="1"/>
  <c r="Z443" i="1"/>
  <c r="Y443" i="1"/>
  <c r="X443" i="1"/>
  <c r="W443" i="1"/>
  <c r="V443" i="1"/>
  <c r="U443" i="1"/>
  <c r="T443" i="1"/>
  <c r="S443" i="1"/>
  <c r="R443" i="1"/>
  <c r="Q443" i="1"/>
  <c r="P443" i="1"/>
  <c r="O443" i="1"/>
  <c r="N443" i="1"/>
  <c r="M443" i="1"/>
  <c r="L443" i="1"/>
  <c r="K443" i="1"/>
  <c r="J443" i="1"/>
  <c r="I443" i="1"/>
  <c r="BX443" i="1" s="1"/>
  <c r="BU442" i="1"/>
  <c r="BT442" i="1"/>
  <c r="BS442" i="1"/>
  <c r="BR442" i="1"/>
  <c r="BD442" i="1"/>
  <c r="BC442" i="1"/>
  <c r="AZ442" i="1"/>
  <c r="AX442" i="1"/>
  <c r="AV442" i="1"/>
  <c r="AT442" i="1"/>
  <c r="AS442" i="1"/>
  <c r="AR442" i="1"/>
  <c r="AQ442" i="1"/>
  <c r="AP442" i="1"/>
  <c r="AO442" i="1"/>
  <c r="AN442" i="1"/>
  <c r="AM442" i="1"/>
  <c r="AL442" i="1"/>
  <c r="AK442" i="1"/>
  <c r="AF442" i="1"/>
  <c r="AE442" i="1"/>
  <c r="AD442" i="1"/>
  <c r="AC442" i="1"/>
  <c r="AB442" i="1"/>
  <c r="AA442" i="1"/>
  <c r="Z442" i="1"/>
  <c r="Y442" i="1"/>
  <c r="X442" i="1"/>
  <c r="W442" i="1"/>
  <c r="V442" i="1"/>
  <c r="U442" i="1"/>
  <c r="T442" i="1"/>
  <c r="BF442" i="1" s="1"/>
  <c r="S442" i="1"/>
  <c r="R442" i="1"/>
  <c r="Q442" i="1"/>
  <c r="P442" i="1"/>
  <c r="O442" i="1"/>
  <c r="N442" i="1"/>
  <c r="M442" i="1"/>
  <c r="L442" i="1"/>
  <c r="K442" i="1"/>
  <c r="J442" i="1"/>
  <c r="I442" i="1"/>
  <c r="BX442" i="1" s="1"/>
  <c r="BU441" i="1"/>
  <c r="BT441" i="1"/>
  <c r="BS441" i="1"/>
  <c r="BR441" i="1"/>
  <c r="BD441" i="1"/>
  <c r="BC441" i="1"/>
  <c r="AZ441" i="1"/>
  <c r="AX441" i="1"/>
  <c r="AV441" i="1"/>
  <c r="AT441" i="1"/>
  <c r="AS441" i="1"/>
  <c r="AR441" i="1"/>
  <c r="AQ441" i="1"/>
  <c r="AP441" i="1"/>
  <c r="AO441" i="1"/>
  <c r="AN441" i="1"/>
  <c r="AM441" i="1"/>
  <c r="AL441" i="1"/>
  <c r="AK441" i="1"/>
  <c r="AF441" i="1"/>
  <c r="AE441" i="1"/>
  <c r="AD441" i="1"/>
  <c r="AC441" i="1"/>
  <c r="AB441" i="1"/>
  <c r="AA441" i="1"/>
  <c r="Z441" i="1"/>
  <c r="Y441" i="1"/>
  <c r="X441" i="1"/>
  <c r="W441" i="1"/>
  <c r="V441" i="1"/>
  <c r="U441" i="1"/>
  <c r="T441" i="1"/>
  <c r="S441" i="1"/>
  <c r="R441" i="1"/>
  <c r="Q441" i="1"/>
  <c r="P441" i="1"/>
  <c r="O441" i="1"/>
  <c r="N441" i="1"/>
  <c r="M441" i="1"/>
  <c r="L441" i="1"/>
  <c r="K441" i="1"/>
  <c r="J441" i="1"/>
  <c r="I441" i="1"/>
  <c r="BX441" i="1" s="1"/>
  <c r="BU440" i="1"/>
  <c r="BN40" i="17" s="1"/>
  <c r="BT440" i="1"/>
  <c r="BM40" i="17" s="1"/>
  <c r="BS440" i="1"/>
  <c r="BL40" i="17" s="1"/>
  <c r="BR440" i="1"/>
  <c r="BK40" i="17" s="1"/>
  <c r="BD440" i="1"/>
  <c r="AW40" i="17" s="1"/>
  <c r="BC440" i="1"/>
  <c r="AV40" i="17" s="1"/>
  <c r="AZ440" i="1"/>
  <c r="AS40" i="17" s="1"/>
  <c r="AX440" i="1"/>
  <c r="AQ40" i="17" s="1"/>
  <c r="AV440" i="1"/>
  <c r="AO40" i="17" s="1"/>
  <c r="AT440" i="1"/>
  <c r="AM40" i="17" s="1"/>
  <c r="AS440" i="1"/>
  <c r="AL40" i="17" s="1"/>
  <c r="AR440" i="1"/>
  <c r="AQ440" i="1"/>
  <c r="AP440" i="1"/>
  <c r="AI40" i="17" s="1"/>
  <c r="AO440" i="1"/>
  <c r="AH40" i="17" s="1"/>
  <c r="AN440" i="1"/>
  <c r="AM440" i="1"/>
  <c r="AL440" i="1"/>
  <c r="AE40" i="17" s="1"/>
  <c r="AK440" i="1"/>
  <c r="AD40" i="17" s="1"/>
  <c r="AF440" i="1"/>
  <c r="AE440" i="1"/>
  <c r="AD440" i="1"/>
  <c r="W40" i="17" s="1"/>
  <c r="AC440" i="1"/>
  <c r="V40" i="17" s="1"/>
  <c r="AB440" i="1"/>
  <c r="AA440" i="1"/>
  <c r="Z440" i="1"/>
  <c r="Y440" i="1"/>
  <c r="X440" i="1"/>
  <c r="W440" i="1"/>
  <c r="V440" i="1"/>
  <c r="O40" i="17" s="1"/>
  <c r="U440" i="1"/>
  <c r="N40" i="17" s="1"/>
  <c r="T440" i="1"/>
  <c r="S440" i="1"/>
  <c r="R440" i="1"/>
  <c r="K40" i="17" s="1"/>
  <c r="Q440" i="1"/>
  <c r="J40" i="17" s="1"/>
  <c r="P440" i="1"/>
  <c r="O440" i="1"/>
  <c r="N440" i="1"/>
  <c r="M440" i="1"/>
  <c r="F40" i="17" s="1"/>
  <c r="L440" i="1"/>
  <c r="K440" i="1"/>
  <c r="J440" i="1"/>
  <c r="C40" i="17" s="1"/>
  <c r="I440" i="1"/>
  <c r="B40" i="17" s="1"/>
  <c r="BU439" i="1"/>
  <c r="BT439" i="1"/>
  <c r="BS439" i="1"/>
  <c r="BR439" i="1"/>
  <c r="BD439" i="1"/>
  <c r="BC439" i="1"/>
  <c r="AZ439" i="1"/>
  <c r="AX439" i="1"/>
  <c r="AV439" i="1"/>
  <c r="AT439" i="1"/>
  <c r="AS439" i="1"/>
  <c r="AR439" i="1"/>
  <c r="AQ439" i="1"/>
  <c r="AP439" i="1"/>
  <c r="AO439" i="1"/>
  <c r="AN439" i="1"/>
  <c r="AM439" i="1"/>
  <c r="AL439" i="1"/>
  <c r="AK439" i="1"/>
  <c r="AF439" i="1"/>
  <c r="AE439" i="1"/>
  <c r="AD439" i="1"/>
  <c r="AC439" i="1"/>
  <c r="AB439" i="1"/>
  <c r="AA439" i="1"/>
  <c r="Z439" i="1"/>
  <c r="Y439" i="1"/>
  <c r="X439" i="1"/>
  <c r="W439" i="1"/>
  <c r="V439" i="1"/>
  <c r="U439" i="1"/>
  <c r="T439" i="1"/>
  <c r="S439" i="1"/>
  <c r="R439" i="1"/>
  <c r="Q439" i="1"/>
  <c r="P439" i="1"/>
  <c r="O439" i="1"/>
  <c r="N439" i="1"/>
  <c r="M439" i="1"/>
  <c r="L439" i="1"/>
  <c r="K439" i="1"/>
  <c r="J439" i="1"/>
  <c r="I439" i="1"/>
  <c r="BX439" i="1" s="1"/>
  <c r="BU438" i="1"/>
  <c r="BT438" i="1"/>
  <c r="BS438" i="1"/>
  <c r="BR438" i="1"/>
  <c r="BD438" i="1"/>
  <c r="BC438" i="1"/>
  <c r="AZ438" i="1"/>
  <c r="AX438" i="1"/>
  <c r="AV438" i="1"/>
  <c r="AT438" i="1"/>
  <c r="AS438" i="1"/>
  <c r="AR438" i="1"/>
  <c r="AQ438" i="1"/>
  <c r="AP438" i="1"/>
  <c r="AO438" i="1"/>
  <c r="AN438" i="1"/>
  <c r="AM438" i="1"/>
  <c r="AL438" i="1"/>
  <c r="AK438" i="1"/>
  <c r="AF438" i="1"/>
  <c r="AE438" i="1"/>
  <c r="AD438" i="1"/>
  <c r="AC438" i="1"/>
  <c r="AB438" i="1"/>
  <c r="AA438" i="1"/>
  <c r="Z438" i="1"/>
  <c r="Y438" i="1"/>
  <c r="X438" i="1"/>
  <c r="W438" i="1"/>
  <c r="V438" i="1"/>
  <c r="U438" i="1"/>
  <c r="T438" i="1"/>
  <c r="BF438" i="1" s="1"/>
  <c r="S438" i="1"/>
  <c r="R438" i="1"/>
  <c r="Q438" i="1"/>
  <c r="P438" i="1"/>
  <c r="O438" i="1"/>
  <c r="N438" i="1"/>
  <c r="M438" i="1"/>
  <c r="L438" i="1"/>
  <c r="K438" i="1"/>
  <c r="J438" i="1"/>
  <c r="I438" i="1"/>
  <c r="BX438" i="1" s="1"/>
  <c r="BU437" i="1"/>
  <c r="BT437" i="1"/>
  <c r="BS437" i="1"/>
  <c r="BR437" i="1"/>
  <c r="BD437" i="1"/>
  <c r="BC437" i="1"/>
  <c r="AZ437" i="1"/>
  <c r="AX437" i="1"/>
  <c r="AV437" i="1"/>
  <c r="AT437" i="1"/>
  <c r="AS437" i="1"/>
  <c r="AR437" i="1"/>
  <c r="AQ437" i="1"/>
  <c r="AP437" i="1"/>
  <c r="AO437" i="1"/>
  <c r="AN437" i="1"/>
  <c r="AM437" i="1"/>
  <c r="AL437" i="1"/>
  <c r="AK437" i="1"/>
  <c r="AF437" i="1"/>
  <c r="AE437" i="1"/>
  <c r="AD437" i="1"/>
  <c r="AC437" i="1"/>
  <c r="AB437" i="1"/>
  <c r="AA437" i="1"/>
  <c r="Z437" i="1"/>
  <c r="Y437" i="1"/>
  <c r="X437" i="1"/>
  <c r="W437" i="1"/>
  <c r="V437" i="1"/>
  <c r="U437" i="1"/>
  <c r="T437" i="1"/>
  <c r="S437" i="1"/>
  <c r="R437" i="1"/>
  <c r="Q437" i="1"/>
  <c r="P437" i="1"/>
  <c r="O437" i="1"/>
  <c r="N437" i="1"/>
  <c r="M437" i="1"/>
  <c r="L437" i="1"/>
  <c r="K437" i="1"/>
  <c r="J437" i="1"/>
  <c r="I437" i="1"/>
  <c r="BX437" i="1" s="1"/>
  <c r="BU436" i="1"/>
  <c r="BT436" i="1"/>
  <c r="BS436" i="1"/>
  <c r="BR436" i="1"/>
  <c r="BD436" i="1"/>
  <c r="BC436" i="1"/>
  <c r="AZ436" i="1"/>
  <c r="AX436" i="1"/>
  <c r="AV436" i="1"/>
  <c r="AT436" i="1"/>
  <c r="AS436" i="1"/>
  <c r="AR436" i="1"/>
  <c r="AQ436" i="1"/>
  <c r="AP436" i="1"/>
  <c r="AO436" i="1"/>
  <c r="AN436" i="1"/>
  <c r="AM436" i="1"/>
  <c r="AL436" i="1"/>
  <c r="AK436" i="1"/>
  <c r="AF436" i="1"/>
  <c r="AE436" i="1"/>
  <c r="AD436" i="1"/>
  <c r="AC436" i="1"/>
  <c r="AB436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BX436" i="1" s="1"/>
  <c r="BU435" i="1"/>
  <c r="BT435" i="1"/>
  <c r="BS435" i="1"/>
  <c r="BR435" i="1"/>
  <c r="BD435" i="1"/>
  <c r="BC435" i="1"/>
  <c r="AZ435" i="1"/>
  <c r="AX435" i="1"/>
  <c r="AV435" i="1"/>
  <c r="AT435" i="1"/>
  <c r="AS435" i="1"/>
  <c r="AR435" i="1"/>
  <c r="AQ435" i="1"/>
  <c r="AP435" i="1"/>
  <c r="AO435" i="1"/>
  <c r="AN435" i="1"/>
  <c r="AM435" i="1"/>
  <c r="AL435" i="1"/>
  <c r="AK435" i="1"/>
  <c r="AF435" i="1"/>
  <c r="AE435" i="1"/>
  <c r="AD435" i="1"/>
  <c r="AC435" i="1"/>
  <c r="AB435" i="1"/>
  <c r="AA435" i="1"/>
  <c r="Z435" i="1"/>
  <c r="Y435" i="1"/>
  <c r="X435" i="1"/>
  <c r="W435" i="1"/>
  <c r="V435" i="1"/>
  <c r="U435" i="1"/>
  <c r="T435" i="1"/>
  <c r="BF435" i="1" s="1"/>
  <c r="S435" i="1"/>
  <c r="R435" i="1"/>
  <c r="Q435" i="1"/>
  <c r="P435" i="1"/>
  <c r="O435" i="1"/>
  <c r="N435" i="1"/>
  <c r="M435" i="1"/>
  <c r="L435" i="1"/>
  <c r="K435" i="1"/>
  <c r="J435" i="1"/>
  <c r="I435" i="1"/>
  <c r="BX435" i="1" s="1"/>
  <c r="BU434" i="1"/>
  <c r="BT434" i="1"/>
  <c r="BS434" i="1"/>
  <c r="BR434" i="1"/>
  <c r="BD434" i="1"/>
  <c r="BC434" i="1"/>
  <c r="AZ434" i="1"/>
  <c r="AX434" i="1"/>
  <c r="AV434" i="1"/>
  <c r="AT434" i="1"/>
  <c r="AS434" i="1"/>
  <c r="AR434" i="1"/>
  <c r="AQ434" i="1"/>
  <c r="AP434" i="1"/>
  <c r="AO434" i="1"/>
  <c r="AN434" i="1"/>
  <c r="AM434" i="1"/>
  <c r="AL434" i="1"/>
  <c r="AK434" i="1"/>
  <c r="AF434" i="1"/>
  <c r="AE434" i="1"/>
  <c r="AD434" i="1"/>
  <c r="AC434" i="1"/>
  <c r="AB434" i="1"/>
  <c r="AA434" i="1"/>
  <c r="Z434" i="1"/>
  <c r="Y434" i="1"/>
  <c r="X434" i="1"/>
  <c r="W434" i="1"/>
  <c r="V434" i="1"/>
  <c r="U434" i="1"/>
  <c r="T434" i="1"/>
  <c r="BF434" i="1" s="1"/>
  <c r="S434" i="1"/>
  <c r="R434" i="1"/>
  <c r="Q434" i="1"/>
  <c r="P434" i="1"/>
  <c r="O434" i="1"/>
  <c r="N434" i="1"/>
  <c r="M434" i="1"/>
  <c r="L434" i="1"/>
  <c r="K434" i="1"/>
  <c r="J434" i="1"/>
  <c r="I434" i="1"/>
  <c r="BX434" i="1" s="1"/>
  <c r="BU433" i="1"/>
  <c r="BT433" i="1"/>
  <c r="BS433" i="1"/>
  <c r="BR433" i="1"/>
  <c r="BD433" i="1"/>
  <c r="BC433" i="1"/>
  <c r="AZ433" i="1"/>
  <c r="AX433" i="1"/>
  <c r="AV433" i="1"/>
  <c r="AT433" i="1"/>
  <c r="AS433" i="1"/>
  <c r="AR433" i="1"/>
  <c r="AQ433" i="1"/>
  <c r="AP433" i="1"/>
  <c r="AO433" i="1"/>
  <c r="AN433" i="1"/>
  <c r="AM433" i="1"/>
  <c r="AL433" i="1"/>
  <c r="AK433" i="1"/>
  <c r="AF433" i="1"/>
  <c r="AE433" i="1"/>
  <c r="AD433" i="1"/>
  <c r="AC433" i="1"/>
  <c r="AB433" i="1"/>
  <c r="AA433" i="1"/>
  <c r="Z433" i="1"/>
  <c r="Y433" i="1"/>
  <c r="X433" i="1"/>
  <c r="W433" i="1"/>
  <c r="V433" i="1"/>
  <c r="U433" i="1"/>
  <c r="T433" i="1"/>
  <c r="S433" i="1"/>
  <c r="R433" i="1"/>
  <c r="Q433" i="1"/>
  <c r="P433" i="1"/>
  <c r="O433" i="1"/>
  <c r="N433" i="1"/>
  <c r="M433" i="1"/>
  <c r="L433" i="1"/>
  <c r="K433" i="1"/>
  <c r="J433" i="1"/>
  <c r="I433" i="1"/>
  <c r="BX433" i="1" s="1"/>
  <c r="BU432" i="1"/>
  <c r="BT432" i="1"/>
  <c r="BS432" i="1"/>
  <c r="BR432" i="1"/>
  <c r="BD432" i="1"/>
  <c r="BC432" i="1"/>
  <c r="AZ432" i="1"/>
  <c r="AX432" i="1"/>
  <c r="AV432" i="1"/>
  <c r="AT432" i="1"/>
  <c r="AS432" i="1"/>
  <c r="AR432" i="1"/>
  <c r="AQ432" i="1"/>
  <c r="AP432" i="1"/>
  <c r="AO432" i="1"/>
  <c r="AN432" i="1"/>
  <c r="AM432" i="1"/>
  <c r="AL432" i="1"/>
  <c r="AK432" i="1"/>
  <c r="AF432" i="1"/>
  <c r="AE432" i="1"/>
  <c r="AD432" i="1"/>
  <c r="AC432" i="1"/>
  <c r="AB432" i="1"/>
  <c r="AA432" i="1"/>
  <c r="Z432" i="1"/>
  <c r="Y432" i="1"/>
  <c r="X432" i="1"/>
  <c r="W432" i="1"/>
  <c r="V432" i="1"/>
  <c r="U432" i="1"/>
  <c r="T432" i="1"/>
  <c r="S432" i="1"/>
  <c r="R432" i="1"/>
  <c r="Q432" i="1"/>
  <c r="P432" i="1"/>
  <c r="O432" i="1"/>
  <c r="N432" i="1"/>
  <c r="M432" i="1"/>
  <c r="L432" i="1"/>
  <c r="K432" i="1"/>
  <c r="J432" i="1"/>
  <c r="I432" i="1"/>
  <c r="BX432" i="1" s="1"/>
  <c r="BU431" i="1"/>
  <c r="BT431" i="1"/>
  <c r="BS431" i="1"/>
  <c r="BR431" i="1"/>
  <c r="BD431" i="1"/>
  <c r="BC431" i="1"/>
  <c r="AZ431" i="1"/>
  <c r="AX431" i="1"/>
  <c r="AV431" i="1"/>
  <c r="AT431" i="1"/>
  <c r="AS431" i="1"/>
  <c r="AR431" i="1"/>
  <c r="AQ431" i="1"/>
  <c r="AP431" i="1"/>
  <c r="AO431" i="1"/>
  <c r="AN431" i="1"/>
  <c r="AM431" i="1"/>
  <c r="AL431" i="1"/>
  <c r="AK431" i="1"/>
  <c r="AF431" i="1"/>
  <c r="AE431" i="1"/>
  <c r="AD431" i="1"/>
  <c r="AC431" i="1"/>
  <c r="AB431" i="1"/>
  <c r="AA431" i="1"/>
  <c r="Z431" i="1"/>
  <c r="Y431" i="1"/>
  <c r="X431" i="1"/>
  <c r="W431" i="1"/>
  <c r="V431" i="1"/>
  <c r="U431" i="1"/>
  <c r="T431" i="1"/>
  <c r="S431" i="1"/>
  <c r="R431" i="1"/>
  <c r="Q431" i="1"/>
  <c r="P431" i="1"/>
  <c r="O431" i="1"/>
  <c r="N431" i="1"/>
  <c r="M431" i="1"/>
  <c r="L431" i="1"/>
  <c r="K431" i="1"/>
  <c r="J431" i="1"/>
  <c r="I431" i="1"/>
  <c r="BX431" i="1" s="1"/>
  <c r="BU430" i="1"/>
  <c r="BT430" i="1"/>
  <c r="BS430" i="1"/>
  <c r="BR430" i="1"/>
  <c r="BD430" i="1"/>
  <c r="BC430" i="1"/>
  <c r="AZ430" i="1"/>
  <c r="AX430" i="1"/>
  <c r="AV430" i="1"/>
  <c r="AT430" i="1"/>
  <c r="AS430" i="1"/>
  <c r="AR430" i="1"/>
  <c r="AQ430" i="1"/>
  <c r="AP430" i="1"/>
  <c r="AO430" i="1"/>
  <c r="AN430" i="1"/>
  <c r="AM430" i="1"/>
  <c r="AL430" i="1"/>
  <c r="AK430" i="1"/>
  <c r="AF430" i="1"/>
  <c r="AE430" i="1"/>
  <c r="AD430" i="1"/>
  <c r="AC430" i="1"/>
  <c r="AB430" i="1"/>
  <c r="AA430" i="1"/>
  <c r="Z430" i="1"/>
  <c r="Y430" i="1"/>
  <c r="X430" i="1"/>
  <c r="W430" i="1"/>
  <c r="V430" i="1"/>
  <c r="U430" i="1"/>
  <c r="T430" i="1"/>
  <c r="S430" i="1"/>
  <c r="R430" i="1"/>
  <c r="Q430" i="1"/>
  <c r="P430" i="1"/>
  <c r="O430" i="1"/>
  <c r="N430" i="1"/>
  <c r="M430" i="1"/>
  <c r="L430" i="1"/>
  <c r="K430" i="1"/>
  <c r="J430" i="1"/>
  <c r="I430" i="1"/>
  <c r="BX430" i="1" s="1"/>
  <c r="BU429" i="1"/>
  <c r="BT429" i="1"/>
  <c r="BS429" i="1"/>
  <c r="BR429" i="1"/>
  <c r="BD429" i="1"/>
  <c r="BC429" i="1"/>
  <c r="AZ429" i="1"/>
  <c r="AX429" i="1"/>
  <c r="AV429" i="1"/>
  <c r="AT429" i="1"/>
  <c r="AS429" i="1"/>
  <c r="AR429" i="1"/>
  <c r="AQ429" i="1"/>
  <c r="AP429" i="1"/>
  <c r="AO429" i="1"/>
  <c r="AN429" i="1"/>
  <c r="AM429" i="1"/>
  <c r="AL429" i="1"/>
  <c r="AK429" i="1"/>
  <c r="AF429" i="1"/>
  <c r="AE429" i="1"/>
  <c r="AD429" i="1"/>
  <c r="AC429" i="1"/>
  <c r="AB429" i="1"/>
  <c r="AA429" i="1"/>
  <c r="Z429" i="1"/>
  <c r="Y429" i="1"/>
  <c r="X429" i="1"/>
  <c r="W429" i="1"/>
  <c r="V429" i="1"/>
  <c r="U429" i="1"/>
  <c r="T429" i="1"/>
  <c r="S429" i="1"/>
  <c r="R429" i="1"/>
  <c r="Q429" i="1"/>
  <c r="P429" i="1"/>
  <c r="O429" i="1"/>
  <c r="N429" i="1"/>
  <c r="M429" i="1"/>
  <c r="L429" i="1"/>
  <c r="K429" i="1"/>
  <c r="J429" i="1"/>
  <c r="I429" i="1"/>
  <c r="BX429" i="1" s="1"/>
  <c r="BU428" i="1"/>
  <c r="BT428" i="1"/>
  <c r="BS428" i="1"/>
  <c r="BR428" i="1"/>
  <c r="BD428" i="1"/>
  <c r="BC428" i="1"/>
  <c r="AZ428" i="1"/>
  <c r="AX428" i="1"/>
  <c r="AV428" i="1"/>
  <c r="AT428" i="1"/>
  <c r="AS428" i="1"/>
  <c r="AR428" i="1"/>
  <c r="AQ428" i="1"/>
  <c r="AP428" i="1"/>
  <c r="AO428" i="1"/>
  <c r="AN428" i="1"/>
  <c r="AM428" i="1"/>
  <c r="AL428" i="1"/>
  <c r="AK428" i="1"/>
  <c r="AF428" i="1"/>
  <c r="AE428" i="1"/>
  <c r="AD428" i="1"/>
  <c r="AC428" i="1"/>
  <c r="AB428" i="1"/>
  <c r="AA428" i="1"/>
  <c r="Z428" i="1"/>
  <c r="Y428" i="1"/>
  <c r="X428" i="1"/>
  <c r="W428" i="1"/>
  <c r="V428" i="1"/>
  <c r="U428" i="1"/>
  <c r="T428" i="1"/>
  <c r="S428" i="1"/>
  <c r="R428" i="1"/>
  <c r="Q428" i="1"/>
  <c r="P428" i="1"/>
  <c r="O428" i="1"/>
  <c r="N428" i="1"/>
  <c r="M428" i="1"/>
  <c r="L428" i="1"/>
  <c r="K428" i="1"/>
  <c r="J428" i="1"/>
  <c r="I428" i="1"/>
  <c r="BX428" i="1" s="1"/>
  <c r="BU427" i="1"/>
  <c r="BT427" i="1"/>
  <c r="BS427" i="1"/>
  <c r="BR427" i="1"/>
  <c r="BD427" i="1"/>
  <c r="BC427" i="1"/>
  <c r="AZ427" i="1"/>
  <c r="AX427" i="1"/>
  <c r="AV427" i="1"/>
  <c r="AT427" i="1"/>
  <c r="AS427" i="1"/>
  <c r="AR427" i="1"/>
  <c r="AQ427" i="1"/>
  <c r="AP427" i="1"/>
  <c r="AO427" i="1"/>
  <c r="AN427" i="1"/>
  <c r="AM427" i="1"/>
  <c r="AL427" i="1"/>
  <c r="AK427" i="1"/>
  <c r="AF427" i="1"/>
  <c r="AE427" i="1"/>
  <c r="AD427" i="1"/>
  <c r="AC427" i="1"/>
  <c r="AB427" i="1"/>
  <c r="AA427" i="1"/>
  <c r="Z427" i="1"/>
  <c r="Y427" i="1"/>
  <c r="X427" i="1"/>
  <c r="W427" i="1"/>
  <c r="V427" i="1"/>
  <c r="U427" i="1"/>
  <c r="T427" i="1"/>
  <c r="S427" i="1"/>
  <c r="R427" i="1"/>
  <c r="Q427" i="1"/>
  <c r="P427" i="1"/>
  <c r="O427" i="1"/>
  <c r="N427" i="1"/>
  <c r="M427" i="1"/>
  <c r="L427" i="1"/>
  <c r="K427" i="1"/>
  <c r="J427" i="1"/>
  <c r="I427" i="1"/>
  <c r="BX427" i="1" s="1"/>
  <c r="BU426" i="1"/>
  <c r="BT426" i="1"/>
  <c r="BS426" i="1"/>
  <c r="BR426" i="1"/>
  <c r="BD426" i="1"/>
  <c r="BC426" i="1"/>
  <c r="AZ426" i="1"/>
  <c r="AX426" i="1"/>
  <c r="AV426" i="1"/>
  <c r="AT426" i="1"/>
  <c r="AS426" i="1"/>
  <c r="AR426" i="1"/>
  <c r="AQ426" i="1"/>
  <c r="AP426" i="1"/>
  <c r="AO426" i="1"/>
  <c r="AN426" i="1"/>
  <c r="AM426" i="1"/>
  <c r="AL426" i="1"/>
  <c r="AK426" i="1"/>
  <c r="AF426" i="1"/>
  <c r="AE426" i="1"/>
  <c r="AD426" i="1"/>
  <c r="AC426" i="1"/>
  <c r="AB426" i="1"/>
  <c r="AA426" i="1"/>
  <c r="Z426" i="1"/>
  <c r="Y426" i="1"/>
  <c r="X426" i="1"/>
  <c r="W426" i="1"/>
  <c r="V426" i="1"/>
  <c r="U426" i="1"/>
  <c r="T426" i="1"/>
  <c r="BF426" i="1" s="1"/>
  <c r="S426" i="1"/>
  <c r="R426" i="1"/>
  <c r="Q426" i="1"/>
  <c r="P426" i="1"/>
  <c r="O426" i="1"/>
  <c r="N426" i="1"/>
  <c r="M426" i="1"/>
  <c r="L426" i="1"/>
  <c r="K426" i="1"/>
  <c r="J426" i="1"/>
  <c r="I426" i="1"/>
  <c r="BX426" i="1" s="1"/>
  <c r="BU425" i="1"/>
  <c r="BT425" i="1"/>
  <c r="BS425" i="1"/>
  <c r="BR425" i="1"/>
  <c r="BD425" i="1"/>
  <c r="BC425" i="1"/>
  <c r="AZ425" i="1"/>
  <c r="AX425" i="1"/>
  <c r="AV425" i="1"/>
  <c r="AT425" i="1"/>
  <c r="AS425" i="1"/>
  <c r="AR425" i="1"/>
  <c r="AQ425" i="1"/>
  <c r="AP425" i="1"/>
  <c r="AO425" i="1"/>
  <c r="AN425" i="1"/>
  <c r="AM425" i="1"/>
  <c r="AL425" i="1"/>
  <c r="AK425" i="1"/>
  <c r="AF425" i="1"/>
  <c r="AE425" i="1"/>
  <c r="AD425" i="1"/>
  <c r="AC425" i="1"/>
  <c r="AB425" i="1"/>
  <c r="AA425" i="1"/>
  <c r="Z425" i="1"/>
  <c r="Y425" i="1"/>
  <c r="X425" i="1"/>
  <c r="W425" i="1"/>
  <c r="V425" i="1"/>
  <c r="U425" i="1"/>
  <c r="T425" i="1"/>
  <c r="S425" i="1"/>
  <c r="R425" i="1"/>
  <c r="Q425" i="1"/>
  <c r="P425" i="1"/>
  <c r="O425" i="1"/>
  <c r="N425" i="1"/>
  <c r="M425" i="1"/>
  <c r="L425" i="1"/>
  <c r="K425" i="1"/>
  <c r="J425" i="1"/>
  <c r="I425" i="1"/>
  <c r="BX425" i="1" s="1"/>
  <c r="BU424" i="1"/>
  <c r="BT424" i="1"/>
  <c r="BS424" i="1"/>
  <c r="BR424" i="1"/>
  <c r="BD424" i="1"/>
  <c r="BC424" i="1"/>
  <c r="AZ424" i="1"/>
  <c r="AX424" i="1"/>
  <c r="AV424" i="1"/>
  <c r="AT424" i="1"/>
  <c r="AS424" i="1"/>
  <c r="AR424" i="1"/>
  <c r="AQ424" i="1"/>
  <c r="AP424" i="1"/>
  <c r="AO424" i="1"/>
  <c r="AN424" i="1"/>
  <c r="AM424" i="1"/>
  <c r="AL424" i="1"/>
  <c r="AK424" i="1"/>
  <c r="AF424" i="1"/>
  <c r="AE424" i="1"/>
  <c r="AD424" i="1"/>
  <c r="AC424" i="1"/>
  <c r="AB424" i="1"/>
  <c r="AA424" i="1"/>
  <c r="Z424" i="1"/>
  <c r="Y424" i="1"/>
  <c r="X424" i="1"/>
  <c r="W424" i="1"/>
  <c r="V424" i="1"/>
  <c r="U424" i="1"/>
  <c r="T424" i="1"/>
  <c r="S424" i="1"/>
  <c r="R424" i="1"/>
  <c r="Q424" i="1"/>
  <c r="P424" i="1"/>
  <c r="O424" i="1"/>
  <c r="N424" i="1"/>
  <c r="M424" i="1"/>
  <c r="L424" i="1"/>
  <c r="K424" i="1"/>
  <c r="J424" i="1"/>
  <c r="I424" i="1"/>
  <c r="BX424" i="1" s="1"/>
  <c r="BU423" i="1"/>
  <c r="BT423" i="1"/>
  <c r="BS423" i="1"/>
  <c r="BR423" i="1"/>
  <c r="BD423" i="1"/>
  <c r="BC423" i="1"/>
  <c r="AZ423" i="1"/>
  <c r="AX423" i="1"/>
  <c r="AV423" i="1"/>
  <c r="AT423" i="1"/>
  <c r="AS423" i="1"/>
  <c r="AR423" i="1"/>
  <c r="AQ423" i="1"/>
  <c r="AP423" i="1"/>
  <c r="AO423" i="1"/>
  <c r="AN423" i="1"/>
  <c r="AM423" i="1"/>
  <c r="AL423" i="1"/>
  <c r="AK423" i="1"/>
  <c r="AF423" i="1"/>
  <c r="AE423" i="1"/>
  <c r="AD423" i="1"/>
  <c r="AC423" i="1"/>
  <c r="AB423" i="1"/>
  <c r="AA423" i="1"/>
  <c r="Z423" i="1"/>
  <c r="Y423" i="1"/>
  <c r="X423" i="1"/>
  <c r="W423" i="1"/>
  <c r="V423" i="1"/>
  <c r="U423" i="1"/>
  <c r="T423" i="1"/>
  <c r="BF423" i="1" s="1"/>
  <c r="S423" i="1"/>
  <c r="R423" i="1"/>
  <c r="Q423" i="1"/>
  <c r="P423" i="1"/>
  <c r="O423" i="1"/>
  <c r="N423" i="1"/>
  <c r="M423" i="1"/>
  <c r="L423" i="1"/>
  <c r="K423" i="1"/>
  <c r="J423" i="1"/>
  <c r="I423" i="1"/>
  <c r="BX423" i="1" s="1"/>
  <c r="BU422" i="1"/>
  <c r="BT422" i="1"/>
  <c r="BS422" i="1"/>
  <c r="BR422" i="1"/>
  <c r="BD422" i="1"/>
  <c r="BC422" i="1"/>
  <c r="AZ422" i="1"/>
  <c r="AX422" i="1"/>
  <c r="AV422" i="1"/>
  <c r="AT422" i="1"/>
  <c r="AS422" i="1"/>
  <c r="AR422" i="1"/>
  <c r="AQ422" i="1"/>
  <c r="AP422" i="1"/>
  <c r="AO422" i="1"/>
  <c r="AN422" i="1"/>
  <c r="AM422" i="1"/>
  <c r="AL422" i="1"/>
  <c r="AK422" i="1"/>
  <c r="AF422" i="1"/>
  <c r="AE422" i="1"/>
  <c r="AD422" i="1"/>
  <c r="AC422" i="1"/>
  <c r="AB422" i="1"/>
  <c r="AA422" i="1"/>
  <c r="Z422" i="1"/>
  <c r="Y422" i="1"/>
  <c r="X422" i="1"/>
  <c r="W422" i="1"/>
  <c r="V422" i="1"/>
  <c r="U422" i="1"/>
  <c r="T422" i="1"/>
  <c r="BF422" i="1" s="1"/>
  <c r="S422" i="1"/>
  <c r="R422" i="1"/>
  <c r="Q422" i="1"/>
  <c r="P422" i="1"/>
  <c r="O422" i="1"/>
  <c r="N422" i="1"/>
  <c r="M422" i="1"/>
  <c r="L422" i="1"/>
  <c r="K422" i="1"/>
  <c r="J422" i="1"/>
  <c r="I422" i="1"/>
  <c r="BX422" i="1" s="1"/>
  <c r="BU421" i="1"/>
  <c r="BT421" i="1"/>
  <c r="BS421" i="1"/>
  <c r="BR421" i="1"/>
  <c r="BD421" i="1"/>
  <c r="BC421" i="1"/>
  <c r="AZ421" i="1"/>
  <c r="AX421" i="1"/>
  <c r="AV421" i="1"/>
  <c r="AT421" i="1"/>
  <c r="AS421" i="1"/>
  <c r="AR421" i="1"/>
  <c r="AQ421" i="1"/>
  <c r="AP421" i="1"/>
  <c r="AO421" i="1"/>
  <c r="AN421" i="1"/>
  <c r="AM421" i="1"/>
  <c r="AL421" i="1"/>
  <c r="AK421" i="1"/>
  <c r="AF421" i="1"/>
  <c r="AE421" i="1"/>
  <c r="AD421" i="1"/>
  <c r="AC421" i="1"/>
  <c r="AB421" i="1"/>
  <c r="AA421" i="1"/>
  <c r="Z421" i="1"/>
  <c r="Y421" i="1"/>
  <c r="X421" i="1"/>
  <c r="W421" i="1"/>
  <c r="V421" i="1"/>
  <c r="U421" i="1"/>
  <c r="T421" i="1"/>
  <c r="S421" i="1"/>
  <c r="R421" i="1"/>
  <c r="Q421" i="1"/>
  <c r="P421" i="1"/>
  <c r="O421" i="1"/>
  <c r="N421" i="1"/>
  <c r="M421" i="1"/>
  <c r="L421" i="1"/>
  <c r="K421" i="1"/>
  <c r="J421" i="1"/>
  <c r="I421" i="1"/>
  <c r="BX421" i="1" s="1"/>
  <c r="BU420" i="1"/>
  <c r="BN39" i="17" s="1"/>
  <c r="BT420" i="1"/>
  <c r="BM39" i="17" s="1"/>
  <c r="BS420" i="1"/>
  <c r="BL39" i="17" s="1"/>
  <c r="BR420" i="1"/>
  <c r="BK39" i="17" s="1"/>
  <c r="BD420" i="1"/>
  <c r="AW39" i="17" s="1"/>
  <c r="BC420" i="1"/>
  <c r="AV39" i="17" s="1"/>
  <c r="AZ420" i="1"/>
  <c r="AS39" i="17" s="1"/>
  <c r="AX420" i="1"/>
  <c r="AQ39" i="17" s="1"/>
  <c r="AV420" i="1"/>
  <c r="AO39" i="17" s="1"/>
  <c r="AT420" i="1"/>
  <c r="AM39" i="17" s="1"/>
  <c r="AS420" i="1"/>
  <c r="AL39" i="17" s="1"/>
  <c r="AR420" i="1"/>
  <c r="AQ420" i="1"/>
  <c r="AP420" i="1"/>
  <c r="AI39" i="17" s="1"/>
  <c r="AO420" i="1"/>
  <c r="AH39" i="17" s="1"/>
  <c r="AN420" i="1"/>
  <c r="AM420" i="1"/>
  <c r="AL420" i="1"/>
  <c r="AE39" i="17" s="1"/>
  <c r="AK420" i="1"/>
  <c r="AD39" i="17" s="1"/>
  <c r="AF420" i="1"/>
  <c r="AE420" i="1"/>
  <c r="AD420" i="1"/>
  <c r="W39" i="17" s="1"/>
  <c r="AC420" i="1"/>
  <c r="V39" i="17" s="1"/>
  <c r="AB420" i="1"/>
  <c r="AA420" i="1"/>
  <c r="Z420" i="1"/>
  <c r="Y420" i="1"/>
  <c r="R39" i="17" s="1"/>
  <c r="X420" i="1"/>
  <c r="Q39" i="17" s="1"/>
  <c r="W420" i="1"/>
  <c r="V420" i="1"/>
  <c r="O39" i="17" s="1"/>
  <c r="U420" i="1"/>
  <c r="N39" i="17" s="1"/>
  <c r="T420" i="1"/>
  <c r="M39" i="17" s="1"/>
  <c r="S420" i="1"/>
  <c r="R420" i="1"/>
  <c r="K39" i="17" s="1"/>
  <c r="Q420" i="1"/>
  <c r="J39" i="17" s="1"/>
  <c r="P420" i="1"/>
  <c r="I39" i="17" s="1"/>
  <c r="O420" i="1"/>
  <c r="N420" i="1"/>
  <c r="M420" i="1"/>
  <c r="F39" i="17" s="1"/>
  <c r="L420" i="1"/>
  <c r="E39" i="17" s="1"/>
  <c r="K420" i="1"/>
  <c r="J420" i="1"/>
  <c r="C39" i="17" s="1"/>
  <c r="I420" i="1"/>
  <c r="BW420" i="1" s="1"/>
  <c r="BU419" i="1"/>
  <c r="BT419" i="1"/>
  <c r="BS419" i="1"/>
  <c r="BR419" i="1"/>
  <c r="BD419" i="1"/>
  <c r="BC419" i="1"/>
  <c r="AZ419" i="1"/>
  <c r="AX419" i="1"/>
  <c r="AV419" i="1"/>
  <c r="AT419" i="1"/>
  <c r="AS419" i="1"/>
  <c r="AR419" i="1"/>
  <c r="AQ419" i="1"/>
  <c r="AP419" i="1"/>
  <c r="AO419" i="1"/>
  <c r="AN419" i="1"/>
  <c r="AM419" i="1"/>
  <c r="AL419" i="1"/>
  <c r="AK419" i="1"/>
  <c r="AF419" i="1"/>
  <c r="AE419" i="1"/>
  <c r="AD419" i="1"/>
  <c r="AC419" i="1"/>
  <c r="AB419" i="1"/>
  <c r="AA419" i="1"/>
  <c r="Z419" i="1"/>
  <c r="Y419" i="1"/>
  <c r="X419" i="1"/>
  <c r="W419" i="1"/>
  <c r="V419" i="1"/>
  <c r="U419" i="1"/>
  <c r="T419" i="1"/>
  <c r="BF419" i="1" s="1"/>
  <c r="S419" i="1"/>
  <c r="R419" i="1"/>
  <c r="Q419" i="1"/>
  <c r="P419" i="1"/>
  <c r="O419" i="1"/>
  <c r="N419" i="1"/>
  <c r="M419" i="1"/>
  <c r="L419" i="1"/>
  <c r="K419" i="1"/>
  <c r="J419" i="1"/>
  <c r="I419" i="1"/>
  <c r="BX419" i="1" s="1"/>
  <c r="BU418" i="1"/>
  <c r="BT418" i="1"/>
  <c r="BS418" i="1"/>
  <c r="BR418" i="1"/>
  <c r="BD418" i="1"/>
  <c r="BC418" i="1"/>
  <c r="AZ418" i="1"/>
  <c r="AX418" i="1"/>
  <c r="AV418" i="1"/>
  <c r="AT418" i="1"/>
  <c r="AS418" i="1"/>
  <c r="AR418" i="1"/>
  <c r="AQ418" i="1"/>
  <c r="AP418" i="1"/>
  <c r="AO418" i="1"/>
  <c r="AN418" i="1"/>
  <c r="AM418" i="1"/>
  <c r="AL418" i="1"/>
  <c r="AK418" i="1"/>
  <c r="AF418" i="1"/>
  <c r="AE418" i="1"/>
  <c r="AD418" i="1"/>
  <c r="AC418" i="1"/>
  <c r="AB418" i="1"/>
  <c r="AA418" i="1"/>
  <c r="Z418" i="1"/>
  <c r="Y418" i="1"/>
  <c r="X418" i="1"/>
  <c r="W418" i="1"/>
  <c r="V418" i="1"/>
  <c r="U418" i="1"/>
  <c r="T418" i="1"/>
  <c r="BF418" i="1" s="1"/>
  <c r="S418" i="1"/>
  <c r="R418" i="1"/>
  <c r="Q418" i="1"/>
  <c r="P418" i="1"/>
  <c r="O418" i="1"/>
  <c r="N418" i="1"/>
  <c r="M418" i="1"/>
  <c r="L418" i="1"/>
  <c r="K418" i="1"/>
  <c r="J418" i="1"/>
  <c r="I418" i="1"/>
  <c r="BX418" i="1" s="1"/>
  <c r="BU417" i="1"/>
  <c r="BT417" i="1"/>
  <c r="BS417" i="1"/>
  <c r="BR417" i="1"/>
  <c r="BD417" i="1"/>
  <c r="BC417" i="1"/>
  <c r="AZ417" i="1"/>
  <c r="AX417" i="1"/>
  <c r="AV417" i="1"/>
  <c r="AT417" i="1"/>
  <c r="AS417" i="1"/>
  <c r="AR417" i="1"/>
  <c r="AQ417" i="1"/>
  <c r="AP417" i="1"/>
  <c r="AO417" i="1"/>
  <c r="AN417" i="1"/>
  <c r="AM417" i="1"/>
  <c r="AL417" i="1"/>
  <c r="AK417" i="1"/>
  <c r="AF417" i="1"/>
  <c r="AE417" i="1"/>
  <c r="AD417" i="1"/>
  <c r="AC417" i="1"/>
  <c r="AB417" i="1"/>
  <c r="AA417" i="1"/>
  <c r="Z417" i="1"/>
  <c r="Y417" i="1"/>
  <c r="X417" i="1"/>
  <c r="W417" i="1"/>
  <c r="V417" i="1"/>
  <c r="U417" i="1"/>
  <c r="T417" i="1"/>
  <c r="S417" i="1"/>
  <c r="R417" i="1"/>
  <c r="Q417" i="1"/>
  <c r="P417" i="1"/>
  <c r="O417" i="1"/>
  <c r="N417" i="1"/>
  <c r="M417" i="1"/>
  <c r="L417" i="1"/>
  <c r="K417" i="1"/>
  <c r="J417" i="1"/>
  <c r="I417" i="1"/>
  <c r="BX417" i="1" s="1"/>
  <c r="BU416" i="1"/>
  <c r="BT416" i="1"/>
  <c r="BS416" i="1"/>
  <c r="BR416" i="1"/>
  <c r="BD416" i="1"/>
  <c r="BC416" i="1"/>
  <c r="AZ416" i="1"/>
  <c r="AX416" i="1"/>
  <c r="AV416" i="1"/>
  <c r="AT416" i="1"/>
  <c r="AS416" i="1"/>
  <c r="AR416" i="1"/>
  <c r="AQ416" i="1"/>
  <c r="AP416" i="1"/>
  <c r="AO416" i="1"/>
  <c r="AN416" i="1"/>
  <c r="AM416" i="1"/>
  <c r="AL416" i="1"/>
  <c r="AK416" i="1"/>
  <c r="AF416" i="1"/>
  <c r="AE416" i="1"/>
  <c r="AD416" i="1"/>
  <c r="AC416" i="1"/>
  <c r="AB416" i="1"/>
  <c r="AA416" i="1"/>
  <c r="Z416" i="1"/>
  <c r="Y416" i="1"/>
  <c r="X416" i="1"/>
  <c r="W416" i="1"/>
  <c r="V416" i="1"/>
  <c r="U416" i="1"/>
  <c r="T416" i="1"/>
  <c r="S416" i="1"/>
  <c r="R416" i="1"/>
  <c r="Q416" i="1"/>
  <c r="P416" i="1"/>
  <c r="O416" i="1"/>
  <c r="N416" i="1"/>
  <c r="M416" i="1"/>
  <c r="L416" i="1"/>
  <c r="K416" i="1"/>
  <c r="J416" i="1"/>
  <c r="I416" i="1"/>
  <c r="BX416" i="1" s="1"/>
  <c r="BU415" i="1"/>
  <c r="BT415" i="1"/>
  <c r="BS415" i="1"/>
  <c r="BR415" i="1"/>
  <c r="BD415" i="1"/>
  <c r="BC415" i="1"/>
  <c r="AZ415" i="1"/>
  <c r="AX415" i="1"/>
  <c r="AV415" i="1"/>
  <c r="AT415" i="1"/>
  <c r="AS415" i="1"/>
  <c r="AR415" i="1"/>
  <c r="AQ415" i="1"/>
  <c r="AP415" i="1"/>
  <c r="AO415" i="1"/>
  <c r="AN415" i="1"/>
  <c r="AM415" i="1"/>
  <c r="AL415" i="1"/>
  <c r="AK415" i="1"/>
  <c r="AF415" i="1"/>
  <c r="AE415" i="1"/>
  <c r="AD415" i="1"/>
  <c r="AC415" i="1"/>
  <c r="AB415" i="1"/>
  <c r="AA415" i="1"/>
  <c r="Z415" i="1"/>
  <c r="Y415" i="1"/>
  <c r="X415" i="1"/>
  <c r="W415" i="1"/>
  <c r="V415" i="1"/>
  <c r="U415" i="1"/>
  <c r="T415" i="1"/>
  <c r="BF415" i="1" s="1"/>
  <c r="S415" i="1"/>
  <c r="R415" i="1"/>
  <c r="Q415" i="1"/>
  <c r="P415" i="1"/>
  <c r="O415" i="1"/>
  <c r="N415" i="1"/>
  <c r="M415" i="1"/>
  <c r="L415" i="1"/>
  <c r="K415" i="1"/>
  <c r="J415" i="1"/>
  <c r="I415" i="1"/>
  <c r="BX415" i="1" s="1"/>
  <c r="BU414" i="1"/>
  <c r="BT414" i="1"/>
  <c r="BS414" i="1"/>
  <c r="BR414" i="1"/>
  <c r="BD414" i="1"/>
  <c r="BC414" i="1"/>
  <c r="AZ414" i="1"/>
  <c r="AX414" i="1"/>
  <c r="AV414" i="1"/>
  <c r="AT414" i="1"/>
  <c r="AS414" i="1"/>
  <c r="AR414" i="1"/>
  <c r="AQ414" i="1"/>
  <c r="AP414" i="1"/>
  <c r="AO414" i="1"/>
  <c r="AN414" i="1"/>
  <c r="AM414" i="1"/>
  <c r="AL414" i="1"/>
  <c r="AK414" i="1"/>
  <c r="AF414" i="1"/>
  <c r="AE414" i="1"/>
  <c r="AD414" i="1"/>
  <c r="AC414" i="1"/>
  <c r="AB414" i="1"/>
  <c r="AA414" i="1"/>
  <c r="Z414" i="1"/>
  <c r="Y414" i="1"/>
  <c r="X414" i="1"/>
  <c r="W414" i="1"/>
  <c r="V414" i="1"/>
  <c r="U414" i="1"/>
  <c r="T414" i="1"/>
  <c r="BF414" i="1" s="1"/>
  <c r="S414" i="1"/>
  <c r="R414" i="1"/>
  <c r="Q414" i="1"/>
  <c r="P414" i="1"/>
  <c r="O414" i="1"/>
  <c r="N414" i="1"/>
  <c r="M414" i="1"/>
  <c r="L414" i="1"/>
  <c r="K414" i="1"/>
  <c r="J414" i="1"/>
  <c r="I414" i="1"/>
  <c r="BX414" i="1" s="1"/>
  <c r="BU413" i="1"/>
  <c r="BT413" i="1"/>
  <c r="BS413" i="1"/>
  <c r="BR413" i="1"/>
  <c r="BD413" i="1"/>
  <c r="BC413" i="1"/>
  <c r="AZ413" i="1"/>
  <c r="AX413" i="1"/>
  <c r="AV413" i="1"/>
  <c r="AT413" i="1"/>
  <c r="AS413" i="1"/>
  <c r="AR413" i="1"/>
  <c r="AQ413" i="1"/>
  <c r="AP413" i="1"/>
  <c r="AO413" i="1"/>
  <c r="AN413" i="1"/>
  <c r="AM413" i="1"/>
  <c r="AL413" i="1"/>
  <c r="AK413" i="1"/>
  <c r="AF413" i="1"/>
  <c r="AE413" i="1"/>
  <c r="AD413" i="1"/>
  <c r="AC413" i="1"/>
  <c r="AB413" i="1"/>
  <c r="AA413" i="1"/>
  <c r="Z413" i="1"/>
  <c r="Y413" i="1"/>
  <c r="X413" i="1"/>
  <c r="W413" i="1"/>
  <c r="V413" i="1"/>
  <c r="U413" i="1"/>
  <c r="T413" i="1"/>
  <c r="S413" i="1"/>
  <c r="R413" i="1"/>
  <c r="Q413" i="1"/>
  <c r="P413" i="1"/>
  <c r="O413" i="1"/>
  <c r="N413" i="1"/>
  <c r="M413" i="1"/>
  <c r="L413" i="1"/>
  <c r="K413" i="1"/>
  <c r="J413" i="1"/>
  <c r="I413" i="1"/>
  <c r="BX413" i="1" s="1"/>
  <c r="BU412" i="1"/>
  <c r="BT412" i="1"/>
  <c r="BS412" i="1"/>
  <c r="BR412" i="1"/>
  <c r="BD412" i="1"/>
  <c r="BC412" i="1"/>
  <c r="AZ412" i="1"/>
  <c r="AX412" i="1"/>
  <c r="AV412" i="1"/>
  <c r="AT412" i="1"/>
  <c r="AS412" i="1"/>
  <c r="AR412" i="1"/>
  <c r="AQ412" i="1"/>
  <c r="AP412" i="1"/>
  <c r="AO412" i="1"/>
  <c r="AN412" i="1"/>
  <c r="AM412" i="1"/>
  <c r="AL412" i="1"/>
  <c r="AK412" i="1"/>
  <c r="AF412" i="1"/>
  <c r="AE412" i="1"/>
  <c r="AD412" i="1"/>
  <c r="AC412" i="1"/>
  <c r="AB412" i="1"/>
  <c r="AA412" i="1"/>
  <c r="Z412" i="1"/>
  <c r="Y412" i="1"/>
  <c r="X412" i="1"/>
  <c r="W412" i="1"/>
  <c r="V412" i="1"/>
  <c r="U412" i="1"/>
  <c r="T412" i="1"/>
  <c r="S412" i="1"/>
  <c r="R412" i="1"/>
  <c r="Q412" i="1"/>
  <c r="P412" i="1"/>
  <c r="O412" i="1"/>
  <c r="N412" i="1"/>
  <c r="M412" i="1"/>
  <c r="L412" i="1"/>
  <c r="K412" i="1"/>
  <c r="J412" i="1"/>
  <c r="I412" i="1"/>
  <c r="BX412" i="1" s="1"/>
  <c r="BU411" i="1"/>
  <c r="BT411" i="1"/>
  <c r="BS411" i="1"/>
  <c r="BR411" i="1"/>
  <c r="BD411" i="1"/>
  <c r="BC411" i="1"/>
  <c r="AZ411" i="1"/>
  <c r="AX411" i="1"/>
  <c r="AV411" i="1"/>
  <c r="AT411" i="1"/>
  <c r="AS411" i="1"/>
  <c r="AR411" i="1"/>
  <c r="AQ411" i="1"/>
  <c r="AP411" i="1"/>
  <c r="AO411" i="1"/>
  <c r="AN411" i="1"/>
  <c r="AM411" i="1"/>
  <c r="AL411" i="1"/>
  <c r="AK411" i="1"/>
  <c r="AF411" i="1"/>
  <c r="AE411" i="1"/>
  <c r="AD411" i="1"/>
  <c r="AC411" i="1"/>
  <c r="AB411" i="1"/>
  <c r="AA411" i="1"/>
  <c r="Z411" i="1"/>
  <c r="Y411" i="1"/>
  <c r="X411" i="1"/>
  <c r="W411" i="1"/>
  <c r="V411" i="1"/>
  <c r="U411" i="1"/>
  <c r="T411" i="1"/>
  <c r="S411" i="1"/>
  <c r="R411" i="1"/>
  <c r="Q411" i="1"/>
  <c r="P411" i="1"/>
  <c r="O411" i="1"/>
  <c r="N411" i="1"/>
  <c r="M411" i="1"/>
  <c r="L411" i="1"/>
  <c r="K411" i="1"/>
  <c r="J411" i="1"/>
  <c r="I411" i="1"/>
  <c r="BX411" i="1" s="1"/>
  <c r="BU410" i="1"/>
  <c r="BT410" i="1"/>
  <c r="BS410" i="1"/>
  <c r="BR410" i="1"/>
  <c r="BD410" i="1"/>
  <c r="BC410" i="1"/>
  <c r="AZ410" i="1"/>
  <c r="AX410" i="1"/>
  <c r="AV410" i="1"/>
  <c r="AT410" i="1"/>
  <c r="AS410" i="1"/>
  <c r="AR410" i="1"/>
  <c r="AQ410" i="1"/>
  <c r="AP410" i="1"/>
  <c r="AO410" i="1"/>
  <c r="AN410" i="1"/>
  <c r="AM410" i="1"/>
  <c r="AL410" i="1"/>
  <c r="AK410" i="1"/>
  <c r="AF410" i="1"/>
  <c r="AE410" i="1"/>
  <c r="AD410" i="1"/>
  <c r="AC410" i="1"/>
  <c r="AB410" i="1"/>
  <c r="AA410" i="1"/>
  <c r="Z410" i="1"/>
  <c r="Y410" i="1"/>
  <c r="X410" i="1"/>
  <c r="W410" i="1"/>
  <c r="V410" i="1"/>
  <c r="U410" i="1"/>
  <c r="T410" i="1"/>
  <c r="S410" i="1"/>
  <c r="R410" i="1"/>
  <c r="Q410" i="1"/>
  <c r="P410" i="1"/>
  <c r="O410" i="1"/>
  <c r="N410" i="1"/>
  <c r="M410" i="1"/>
  <c r="L410" i="1"/>
  <c r="K410" i="1"/>
  <c r="J410" i="1"/>
  <c r="I410" i="1"/>
  <c r="BX410" i="1" s="1"/>
  <c r="BU409" i="1"/>
  <c r="BT409" i="1"/>
  <c r="BS409" i="1"/>
  <c r="BR409" i="1"/>
  <c r="BD409" i="1"/>
  <c r="BC409" i="1"/>
  <c r="AZ409" i="1"/>
  <c r="AX409" i="1"/>
  <c r="AV409" i="1"/>
  <c r="AT409" i="1"/>
  <c r="AS409" i="1"/>
  <c r="AR409" i="1"/>
  <c r="AQ409" i="1"/>
  <c r="AP409" i="1"/>
  <c r="AO409" i="1"/>
  <c r="AN409" i="1"/>
  <c r="AM409" i="1"/>
  <c r="AL409" i="1"/>
  <c r="AK409" i="1"/>
  <c r="AF409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BX409" i="1" s="1"/>
  <c r="BU408" i="1"/>
  <c r="BT408" i="1"/>
  <c r="BS408" i="1"/>
  <c r="BR408" i="1"/>
  <c r="BD408" i="1"/>
  <c r="BC408" i="1"/>
  <c r="AZ408" i="1"/>
  <c r="AX408" i="1"/>
  <c r="AV408" i="1"/>
  <c r="AT408" i="1"/>
  <c r="AS408" i="1"/>
  <c r="AR408" i="1"/>
  <c r="AQ408" i="1"/>
  <c r="AP408" i="1"/>
  <c r="AO408" i="1"/>
  <c r="AN408" i="1"/>
  <c r="AM408" i="1"/>
  <c r="AL408" i="1"/>
  <c r="AK408" i="1"/>
  <c r="AF408" i="1"/>
  <c r="AE408" i="1"/>
  <c r="AD408" i="1"/>
  <c r="AC408" i="1"/>
  <c r="AB408" i="1"/>
  <c r="AA408" i="1"/>
  <c r="Z408" i="1"/>
  <c r="Y408" i="1"/>
  <c r="X408" i="1"/>
  <c r="W408" i="1"/>
  <c r="V408" i="1"/>
  <c r="U408" i="1"/>
  <c r="T408" i="1"/>
  <c r="S408" i="1"/>
  <c r="R408" i="1"/>
  <c r="Q408" i="1"/>
  <c r="P408" i="1"/>
  <c r="O408" i="1"/>
  <c r="N408" i="1"/>
  <c r="M408" i="1"/>
  <c r="L408" i="1"/>
  <c r="K408" i="1"/>
  <c r="J408" i="1"/>
  <c r="I408" i="1"/>
  <c r="BX408" i="1" s="1"/>
  <c r="BU407" i="1"/>
  <c r="BT407" i="1"/>
  <c r="BS407" i="1"/>
  <c r="BR407" i="1"/>
  <c r="BD407" i="1"/>
  <c r="BC407" i="1"/>
  <c r="AZ407" i="1"/>
  <c r="AX407" i="1"/>
  <c r="AV407" i="1"/>
  <c r="AT407" i="1"/>
  <c r="AS407" i="1"/>
  <c r="AR407" i="1"/>
  <c r="AQ407" i="1"/>
  <c r="AP407" i="1"/>
  <c r="AO407" i="1"/>
  <c r="AN407" i="1"/>
  <c r="AM407" i="1"/>
  <c r="AL407" i="1"/>
  <c r="AK407" i="1"/>
  <c r="AF407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BX407" i="1" s="1"/>
  <c r="BU406" i="1"/>
  <c r="BT406" i="1"/>
  <c r="BS406" i="1"/>
  <c r="BR406" i="1"/>
  <c r="BD406" i="1"/>
  <c r="BC406" i="1"/>
  <c r="AZ406" i="1"/>
  <c r="AX406" i="1"/>
  <c r="AV406" i="1"/>
  <c r="AT406" i="1"/>
  <c r="AS406" i="1"/>
  <c r="AR406" i="1"/>
  <c r="AQ406" i="1"/>
  <c r="AP406" i="1"/>
  <c r="AO406" i="1"/>
  <c r="AN406" i="1"/>
  <c r="AM406" i="1"/>
  <c r="AL406" i="1"/>
  <c r="AK406" i="1"/>
  <c r="AF406" i="1"/>
  <c r="AE406" i="1"/>
  <c r="AD406" i="1"/>
  <c r="AC406" i="1"/>
  <c r="AB406" i="1"/>
  <c r="AA406" i="1"/>
  <c r="Z406" i="1"/>
  <c r="Y406" i="1"/>
  <c r="X406" i="1"/>
  <c r="W406" i="1"/>
  <c r="V406" i="1"/>
  <c r="U406" i="1"/>
  <c r="T406" i="1"/>
  <c r="BF406" i="1" s="1"/>
  <c r="S406" i="1"/>
  <c r="R406" i="1"/>
  <c r="Q406" i="1"/>
  <c r="P406" i="1"/>
  <c r="O406" i="1"/>
  <c r="N406" i="1"/>
  <c r="M406" i="1"/>
  <c r="L406" i="1"/>
  <c r="K406" i="1"/>
  <c r="J406" i="1"/>
  <c r="I406" i="1"/>
  <c r="BX406" i="1" s="1"/>
  <c r="BU405" i="1"/>
  <c r="BT405" i="1"/>
  <c r="BS405" i="1"/>
  <c r="BR405" i="1"/>
  <c r="BD405" i="1"/>
  <c r="BC405" i="1"/>
  <c r="AZ405" i="1"/>
  <c r="AX405" i="1"/>
  <c r="AV405" i="1"/>
  <c r="AT405" i="1"/>
  <c r="AS405" i="1"/>
  <c r="AR405" i="1"/>
  <c r="AQ405" i="1"/>
  <c r="AP405" i="1"/>
  <c r="AO405" i="1"/>
  <c r="AN405" i="1"/>
  <c r="AM405" i="1"/>
  <c r="AL405" i="1"/>
  <c r="AK405" i="1"/>
  <c r="AF405" i="1"/>
  <c r="AE405" i="1"/>
  <c r="AD405" i="1"/>
  <c r="AC405" i="1"/>
  <c r="AB405" i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BX405" i="1" s="1"/>
  <c r="BU404" i="1"/>
  <c r="BN38" i="17" s="1"/>
  <c r="BT404" i="1"/>
  <c r="BM38" i="17" s="1"/>
  <c r="BS404" i="1"/>
  <c r="BL38" i="17" s="1"/>
  <c r="BR404" i="1"/>
  <c r="BK38" i="17" s="1"/>
  <c r="BD404" i="1"/>
  <c r="AW38" i="17" s="1"/>
  <c r="BC404" i="1"/>
  <c r="AV38" i="17" s="1"/>
  <c r="AZ404" i="1"/>
  <c r="AS38" i="17" s="1"/>
  <c r="AX404" i="1"/>
  <c r="AQ38" i="17" s="1"/>
  <c r="AV404" i="1"/>
  <c r="AO38" i="17" s="1"/>
  <c r="AT404" i="1"/>
  <c r="AM38" i="17" s="1"/>
  <c r="AS404" i="1"/>
  <c r="AR404" i="1"/>
  <c r="AQ404" i="1"/>
  <c r="AP404" i="1"/>
  <c r="AI38" i="17" s="1"/>
  <c r="AO404" i="1"/>
  <c r="AN404" i="1"/>
  <c r="AM404" i="1"/>
  <c r="AL404" i="1"/>
  <c r="AE38" i="17" s="1"/>
  <c r="AK404" i="1"/>
  <c r="AD38" i="17" s="1"/>
  <c r="AF404" i="1"/>
  <c r="AE404" i="1"/>
  <c r="AD404" i="1"/>
  <c r="W38" i="17" s="1"/>
  <c r="AC404" i="1"/>
  <c r="AB404" i="1"/>
  <c r="AA404" i="1"/>
  <c r="Z404" i="1"/>
  <c r="Y404" i="1"/>
  <c r="X404" i="1"/>
  <c r="Q38" i="17" s="1"/>
  <c r="W404" i="1"/>
  <c r="V404" i="1"/>
  <c r="O38" i="17" s="1"/>
  <c r="U404" i="1"/>
  <c r="T404" i="1"/>
  <c r="M38" i="17" s="1"/>
  <c r="S404" i="1"/>
  <c r="R404" i="1"/>
  <c r="K38" i="17" s="1"/>
  <c r="Q404" i="1"/>
  <c r="J38" i="17" s="1"/>
  <c r="P404" i="1"/>
  <c r="I38" i="17" s="1"/>
  <c r="O404" i="1"/>
  <c r="N404" i="1"/>
  <c r="M404" i="1"/>
  <c r="F38" i="17" s="1"/>
  <c r="L404" i="1"/>
  <c r="E38" i="17" s="1"/>
  <c r="K404" i="1"/>
  <c r="J404" i="1"/>
  <c r="C38" i="17" s="1"/>
  <c r="I404" i="1"/>
  <c r="B38" i="17" s="1"/>
  <c r="BU403" i="1"/>
  <c r="BT403" i="1"/>
  <c r="BS403" i="1"/>
  <c r="BR403" i="1"/>
  <c r="BD403" i="1"/>
  <c r="BC403" i="1"/>
  <c r="AZ403" i="1"/>
  <c r="AX403" i="1"/>
  <c r="AV403" i="1"/>
  <c r="AT403" i="1"/>
  <c r="AS403" i="1"/>
  <c r="AR403" i="1"/>
  <c r="AQ403" i="1"/>
  <c r="AP403" i="1"/>
  <c r="AO403" i="1"/>
  <c r="AN403" i="1"/>
  <c r="AM403" i="1"/>
  <c r="AL403" i="1"/>
  <c r="AK403" i="1"/>
  <c r="AF403" i="1"/>
  <c r="AE403" i="1"/>
  <c r="AD403" i="1"/>
  <c r="AC403" i="1"/>
  <c r="AB403" i="1"/>
  <c r="AA403" i="1"/>
  <c r="Z403" i="1"/>
  <c r="Y403" i="1"/>
  <c r="X403" i="1"/>
  <c r="W403" i="1"/>
  <c r="V403" i="1"/>
  <c r="U403" i="1"/>
  <c r="T403" i="1"/>
  <c r="S403" i="1"/>
  <c r="R403" i="1"/>
  <c r="Q403" i="1"/>
  <c r="P403" i="1"/>
  <c r="O403" i="1"/>
  <c r="N403" i="1"/>
  <c r="M403" i="1"/>
  <c r="L403" i="1"/>
  <c r="K403" i="1"/>
  <c r="J403" i="1"/>
  <c r="I403" i="1"/>
  <c r="BX403" i="1" s="1"/>
  <c r="BU402" i="1"/>
  <c r="BT402" i="1"/>
  <c r="BS402" i="1"/>
  <c r="BR402" i="1"/>
  <c r="BD402" i="1"/>
  <c r="BC402" i="1"/>
  <c r="AZ402" i="1"/>
  <c r="AX402" i="1"/>
  <c r="AV402" i="1"/>
  <c r="AT402" i="1"/>
  <c r="AS402" i="1"/>
  <c r="AR402" i="1"/>
  <c r="AQ402" i="1"/>
  <c r="AP402" i="1"/>
  <c r="AO402" i="1"/>
  <c r="AN402" i="1"/>
  <c r="AM402" i="1"/>
  <c r="AL402" i="1"/>
  <c r="AK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BF402" i="1" s="1"/>
  <c r="S402" i="1"/>
  <c r="R402" i="1"/>
  <c r="Q402" i="1"/>
  <c r="P402" i="1"/>
  <c r="O402" i="1"/>
  <c r="N402" i="1"/>
  <c r="M402" i="1"/>
  <c r="L402" i="1"/>
  <c r="K402" i="1"/>
  <c r="J402" i="1"/>
  <c r="I402" i="1"/>
  <c r="BW402" i="1" s="1"/>
  <c r="BU401" i="1"/>
  <c r="BN37" i="17" s="1"/>
  <c r="BT401" i="1"/>
  <c r="BS401" i="1"/>
  <c r="BL37" i="17" s="1"/>
  <c r="BR401" i="1"/>
  <c r="BD401" i="1"/>
  <c r="AW37" i="17" s="1"/>
  <c r="BC401" i="1"/>
  <c r="AZ401" i="1"/>
  <c r="AX401" i="1"/>
  <c r="AQ37" i="17" s="1"/>
  <c r="AV401" i="1"/>
  <c r="AO37" i="17" s="1"/>
  <c r="AT401" i="1"/>
  <c r="AS401" i="1"/>
  <c r="AR401" i="1"/>
  <c r="AQ401" i="1"/>
  <c r="AJ37" i="17" s="1"/>
  <c r="AP401" i="1"/>
  <c r="AO401" i="1"/>
  <c r="AN401" i="1"/>
  <c r="AM401" i="1"/>
  <c r="AF37" i="17" s="1"/>
  <c r="AL401" i="1"/>
  <c r="AK401" i="1"/>
  <c r="AF401" i="1"/>
  <c r="AE401" i="1"/>
  <c r="X37" i="17" s="1"/>
  <c r="AD401" i="1"/>
  <c r="AC401" i="1"/>
  <c r="AB401" i="1"/>
  <c r="AA401" i="1"/>
  <c r="T37" i="17" s="1"/>
  <c r="Z401" i="1"/>
  <c r="Y401" i="1"/>
  <c r="X401" i="1"/>
  <c r="W401" i="1"/>
  <c r="P37" i="17" s="1"/>
  <c r="V401" i="1"/>
  <c r="U401" i="1"/>
  <c r="T401" i="1"/>
  <c r="S401" i="1"/>
  <c r="L37" i="17" s="1"/>
  <c r="R401" i="1"/>
  <c r="Q401" i="1"/>
  <c r="P401" i="1"/>
  <c r="O401" i="1"/>
  <c r="H37" i="17" s="1"/>
  <c r="N401" i="1"/>
  <c r="M401" i="1"/>
  <c r="L401" i="1"/>
  <c r="K401" i="1"/>
  <c r="D37" i="17" s="1"/>
  <c r="J401" i="1"/>
  <c r="I401" i="1"/>
  <c r="BU400" i="1"/>
  <c r="BT400" i="1"/>
  <c r="BS400" i="1"/>
  <c r="BR400" i="1"/>
  <c r="BD400" i="1"/>
  <c r="BC400" i="1"/>
  <c r="AZ400" i="1"/>
  <c r="AX400" i="1"/>
  <c r="AV400" i="1"/>
  <c r="AT400" i="1"/>
  <c r="AS400" i="1"/>
  <c r="AR400" i="1"/>
  <c r="AQ400" i="1"/>
  <c r="AP400" i="1"/>
  <c r="AO400" i="1"/>
  <c r="AN400" i="1"/>
  <c r="AM400" i="1"/>
  <c r="AL400" i="1"/>
  <c r="AK400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BW400" i="1" s="1"/>
  <c r="BU399" i="1"/>
  <c r="BT399" i="1"/>
  <c r="BS399" i="1"/>
  <c r="BR399" i="1"/>
  <c r="BD399" i="1"/>
  <c r="BC399" i="1"/>
  <c r="AZ399" i="1"/>
  <c r="AX399" i="1"/>
  <c r="AV399" i="1"/>
  <c r="AT399" i="1"/>
  <c r="AS399" i="1"/>
  <c r="AR399" i="1"/>
  <c r="AQ399" i="1"/>
  <c r="AP399" i="1"/>
  <c r="AO399" i="1"/>
  <c r="AN399" i="1"/>
  <c r="AM399" i="1"/>
  <c r="AL399" i="1"/>
  <c r="AK399" i="1"/>
  <c r="AF399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BW399" i="1" s="1"/>
  <c r="BU398" i="1"/>
  <c r="BT398" i="1"/>
  <c r="BS398" i="1"/>
  <c r="BR398" i="1"/>
  <c r="BD398" i="1"/>
  <c r="BC398" i="1"/>
  <c r="AZ398" i="1"/>
  <c r="AX398" i="1"/>
  <c r="AV398" i="1"/>
  <c r="AT398" i="1"/>
  <c r="AS398" i="1"/>
  <c r="AR398" i="1"/>
  <c r="AQ398" i="1"/>
  <c r="AP398" i="1"/>
  <c r="AO398" i="1"/>
  <c r="AN398" i="1"/>
  <c r="AM398" i="1"/>
  <c r="AL398" i="1"/>
  <c r="AK398" i="1"/>
  <c r="AF398" i="1"/>
  <c r="AE398" i="1"/>
  <c r="AD398" i="1"/>
  <c r="AC398" i="1"/>
  <c r="AB398" i="1"/>
  <c r="AA398" i="1"/>
  <c r="Z398" i="1"/>
  <c r="Y398" i="1"/>
  <c r="X398" i="1"/>
  <c r="W398" i="1"/>
  <c r="V398" i="1"/>
  <c r="U398" i="1"/>
  <c r="T398" i="1"/>
  <c r="BF398" i="1" s="1"/>
  <c r="S398" i="1"/>
  <c r="R398" i="1"/>
  <c r="Q398" i="1"/>
  <c r="P398" i="1"/>
  <c r="O398" i="1"/>
  <c r="N398" i="1"/>
  <c r="M398" i="1"/>
  <c r="L398" i="1"/>
  <c r="K398" i="1"/>
  <c r="J398" i="1"/>
  <c r="I398" i="1"/>
  <c r="BW398" i="1" s="1"/>
  <c r="BU397" i="1"/>
  <c r="BT397" i="1"/>
  <c r="BS397" i="1"/>
  <c r="BR397" i="1"/>
  <c r="BD397" i="1"/>
  <c r="BC397" i="1"/>
  <c r="AZ397" i="1"/>
  <c r="AX397" i="1"/>
  <c r="AV397" i="1"/>
  <c r="AT397" i="1"/>
  <c r="AS397" i="1"/>
  <c r="AR397" i="1"/>
  <c r="AQ397" i="1"/>
  <c r="AP397" i="1"/>
  <c r="AO397" i="1"/>
  <c r="AN397" i="1"/>
  <c r="AM397" i="1"/>
  <c r="AL397" i="1"/>
  <c r="AK397" i="1"/>
  <c r="AF397" i="1"/>
  <c r="AE397" i="1"/>
  <c r="AD397" i="1"/>
  <c r="AC397" i="1"/>
  <c r="AB397" i="1"/>
  <c r="AA397" i="1"/>
  <c r="Z397" i="1"/>
  <c r="Y397" i="1"/>
  <c r="X397" i="1"/>
  <c r="W397" i="1"/>
  <c r="V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BW397" i="1" s="1"/>
  <c r="BU396" i="1"/>
  <c r="BT396" i="1"/>
  <c r="BS396" i="1"/>
  <c r="BR396" i="1"/>
  <c r="BD396" i="1"/>
  <c r="BC396" i="1"/>
  <c r="AZ396" i="1"/>
  <c r="AX396" i="1"/>
  <c r="AV396" i="1"/>
  <c r="AT396" i="1"/>
  <c r="AS396" i="1"/>
  <c r="AR396" i="1"/>
  <c r="AQ396" i="1"/>
  <c r="AP396" i="1"/>
  <c r="AO396" i="1"/>
  <c r="AN396" i="1"/>
  <c r="AM396" i="1"/>
  <c r="AL396" i="1"/>
  <c r="AK396" i="1"/>
  <c r="AF396" i="1"/>
  <c r="AE396" i="1"/>
  <c r="AD396" i="1"/>
  <c r="AC396" i="1"/>
  <c r="AB396" i="1"/>
  <c r="AA396" i="1"/>
  <c r="Z396" i="1"/>
  <c r="Y396" i="1"/>
  <c r="X396" i="1"/>
  <c r="W396" i="1"/>
  <c r="V396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BW396" i="1" s="1"/>
  <c r="BU395" i="1"/>
  <c r="BN36" i="17" s="1"/>
  <c r="BT395" i="1"/>
  <c r="BM36" i="17" s="1"/>
  <c r="BS395" i="1"/>
  <c r="BL36" i="17" s="1"/>
  <c r="BR395" i="1"/>
  <c r="BK36" i="17" s="1"/>
  <c r="BD395" i="1"/>
  <c r="AW36" i="17" s="1"/>
  <c r="BC395" i="1"/>
  <c r="AZ395" i="1"/>
  <c r="AS36" i="17" s="1"/>
  <c r="AX395" i="1"/>
  <c r="AQ36" i="17" s="1"/>
  <c r="AV395" i="1"/>
  <c r="AO36" i="17" s="1"/>
  <c r="AT395" i="1"/>
  <c r="AS395" i="1"/>
  <c r="AL36" i="17" s="1"/>
  <c r="AR395" i="1"/>
  <c r="AK36" i="17" s="1"/>
  <c r="AQ395" i="1"/>
  <c r="AP395" i="1"/>
  <c r="AO395" i="1"/>
  <c r="AH36" i="17" s="1"/>
  <c r="AN395" i="1"/>
  <c r="AG36" i="17" s="1"/>
  <c r="AM395" i="1"/>
  <c r="AL395" i="1"/>
  <c r="AK395" i="1"/>
  <c r="AF395" i="1"/>
  <c r="Y36" i="17" s="1"/>
  <c r="AE395" i="1"/>
  <c r="AD395" i="1"/>
  <c r="AC395" i="1"/>
  <c r="V36" i="17" s="1"/>
  <c r="AB395" i="1"/>
  <c r="U36" i="17" s="1"/>
  <c r="AA395" i="1"/>
  <c r="Z395" i="1"/>
  <c r="Y395" i="1"/>
  <c r="X395" i="1"/>
  <c r="Q36" i="17" s="1"/>
  <c r="W395" i="1"/>
  <c r="V395" i="1"/>
  <c r="U395" i="1"/>
  <c r="N36" i="17" s="1"/>
  <c r="T395" i="1"/>
  <c r="M36" i="17" s="1"/>
  <c r="S395" i="1"/>
  <c r="R395" i="1"/>
  <c r="Q395" i="1"/>
  <c r="J36" i="17" s="1"/>
  <c r="P395" i="1"/>
  <c r="I36" i="17" s="1"/>
  <c r="O395" i="1"/>
  <c r="N395" i="1"/>
  <c r="M395" i="1"/>
  <c r="L395" i="1"/>
  <c r="E36" i="17" s="1"/>
  <c r="K395" i="1"/>
  <c r="J395" i="1"/>
  <c r="I395" i="1"/>
  <c r="B36" i="17" s="1"/>
  <c r="BU394" i="1"/>
  <c r="BT394" i="1"/>
  <c r="BS394" i="1"/>
  <c r="BR394" i="1"/>
  <c r="BD394" i="1"/>
  <c r="BC394" i="1"/>
  <c r="AZ394" i="1"/>
  <c r="AX394" i="1"/>
  <c r="AV394" i="1"/>
  <c r="AT394" i="1"/>
  <c r="AS394" i="1"/>
  <c r="AR394" i="1"/>
  <c r="AQ394" i="1"/>
  <c r="AP394" i="1"/>
  <c r="AO394" i="1"/>
  <c r="AN394" i="1"/>
  <c r="AM394" i="1"/>
  <c r="AL394" i="1"/>
  <c r="AK394" i="1"/>
  <c r="AF394" i="1"/>
  <c r="AE394" i="1"/>
  <c r="AD394" i="1"/>
  <c r="AC394" i="1"/>
  <c r="AB394" i="1"/>
  <c r="AA394" i="1"/>
  <c r="Z394" i="1"/>
  <c r="Y394" i="1"/>
  <c r="X394" i="1"/>
  <c r="W394" i="1"/>
  <c r="V394" i="1"/>
  <c r="U394" i="1"/>
  <c r="T394" i="1"/>
  <c r="BF394" i="1" s="1"/>
  <c r="S394" i="1"/>
  <c r="R394" i="1"/>
  <c r="Q394" i="1"/>
  <c r="P394" i="1"/>
  <c r="O394" i="1"/>
  <c r="N394" i="1"/>
  <c r="M394" i="1"/>
  <c r="L394" i="1"/>
  <c r="K394" i="1"/>
  <c r="J394" i="1"/>
  <c r="I394" i="1"/>
  <c r="BW394" i="1" s="1"/>
  <c r="BU393" i="1"/>
  <c r="BT393" i="1"/>
  <c r="BS393" i="1"/>
  <c r="BR393" i="1"/>
  <c r="BD393" i="1"/>
  <c r="BC393" i="1"/>
  <c r="AZ393" i="1"/>
  <c r="AX393" i="1"/>
  <c r="AV393" i="1"/>
  <c r="AT393" i="1"/>
  <c r="AS393" i="1"/>
  <c r="AR393" i="1"/>
  <c r="AQ393" i="1"/>
  <c r="AP393" i="1"/>
  <c r="AO393" i="1"/>
  <c r="AN393" i="1"/>
  <c r="AM393" i="1"/>
  <c r="AL393" i="1"/>
  <c r="AK393" i="1"/>
  <c r="AF393" i="1"/>
  <c r="AE393" i="1"/>
  <c r="AD393" i="1"/>
  <c r="AC393" i="1"/>
  <c r="AB393" i="1"/>
  <c r="AA393" i="1"/>
  <c r="Z393" i="1"/>
  <c r="Y393" i="1"/>
  <c r="X393" i="1"/>
  <c r="W393" i="1"/>
  <c r="V393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BU392" i="1"/>
  <c r="BT392" i="1"/>
  <c r="BS392" i="1"/>
  <c r="BR392" i="1"/>
  <c r="BD392" i="1"/>
  <c r="BC392" i="1"/>
  <c r="AZ392" i="1"/>
  <c r="AX392" i="1"/>
  <c r="AV392" i="1"/>
  <c r="AT392" i="1"/>
  <c r="AS392" i="1"/>
  <c r="AR392" i="1"/>
  <c r="AQ392" i="1"/>
  <c r="AP392" i="1"/>
  <c r="AO392" i="1"/>
  <c r="AN392" i="1"/>
  <c r="AM392" i="1"/>
  <c r="AL392" i="1"/>
  <c r="AK392" i="1"/>
  <c r="AF392" i="1"/>
  <c r="AE392" i="1"/>
  <c r="AD392" i="1"/>
  <c r="AC392" i="1"/>
  <c r="AB392" i="1"/>
  <c r="AA392" i="1"/>
  <c r="Z392" i="1"/>
  <c r="Y392" i="1"/>
  <c r="X392" i="1"/>
  <c r="W392" i="1"/>
  <c r="V392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BX392" i="1" s="1"/>
  <c r="BU391" i="1"/>
  <c r="BT391" i="1"/>
  <c r="BS391" i="1"/>
  <c r="BR391" i="1"/>
  <c r="BD391" i="1"/>
  <c r="BC391" i="1"/>
  <c r="AZ391" i="1"/>
  <c r="AX391" i="1"/>
  <c r="AV391" i="1"/>
  <c r="AT391" i="1"/>
  <c r="AS391" i="1"/>
  <c r="AR391" i="1"/>
  <c r="AQ391" i="1"/>
  <c r="AP391" i="1"/>
  <c r="AO391" i="1"/>
  <c r="AN391" i="1"/>
  <c r="AM391" i="1"/>
  <c r="AL391" i="1"/>
  <c r="AK391" i="1"/>
  <c r="AF391" i="1"/>
  <c r="AE391" i="1"/>
  <c r="AD391" i="1"/>
  <c r="AC391" i="1"/>
  <c r="AB391" i="1"/>
  <c r="AA391" i="1"/>
  <c r="Z391" i="1"/>
  <c r="Y391" i="1"/>
  <c r="X391" i="1"/>
  <c r="W391" i="1"/>
  <c r="V391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BW391" i="1" s="1"/>
  <c r="BU390" i="1"/>
  <c r="BT390" i="1"/>
  <c r="BS390" i="1"/>
  <c r="BR390" i="1"/>
  <c r="BD390" i="1"/>
  <c r="BC390" i="1"/>
  <c r="AZ390" i="1"/>
  <c r="AX390" i="1"/>
  <c r="AV390" i="1"/>
  <c r="AT390" i="1"/>
  <c r="AS390" i="1"/>
  <c r="AR390" i="1"/>
  <c r="AQ390" i="1"/>
  <c r="AP390" i="1"/>
  <c r="AO390" i="1"/>
  <c r="AN390" i="1"/>
  <c r="AM390" i="1"/>
  <c r="AL390" i="1"/>
  <c r="AK390" i="1"/>
  <c r="AF390" i="1"/>
  <c r="AE390" i="1"/>
  <c r="AD390" i="1"/>
  <c r="AC390" i="1"/>
  <c r="AB390" i="1"/>
  <c r="AA390" i="1"/>
  <c r="Z390" i="1"/>
  <c r="Y390" i="1"/>
  <c r="X390" i="1"/>
  <c r="W390" i="1"/>
  <c r="V390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BU389" i="1"/>
  <c r="BT389" i="1"/>
  <c r="BS389" i="1"/>
  <c r="BR389" i="1"/>
  <c r="BD389" i="1"/>
  <c r="BC389" i="1"/>
  <c r="AZ389" i="1"/>
  <c r="AX389" i="1"/>
  <c r="AV389" i="1"/>
  <c r="AT389" i="1"/>
  <c r="AS389" i="1"/>
  <c r="AR389" i="1"/>
  <c r="AQ389" i="1"/>
  <c r="AP389" i="1"/>
  <c r="AO389" i="1"/>
  <c r="AN389" i="1"/>
  <c r="AM389" i="1"/>
  <c r="AL389" i="1"/>
  <c r="AK389" i="1"/>
  <c r="AF389" i="1"/>
  <c r="AE389" i="1"/>
  <c r="AD389" i="1"/>
  <c r="AC389" i="1"/>
  <c r="AB389" i="1"/>
  <c r="AA389" i="1"/>
  <c r="Z389" i="1"/>
  <c r="Y389" i="1"/>
  <c r="X389" i="1"/>
  <c r="W389" i="1"/>
  <c r="V389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BU388" i="1"/>
  <c r="BT388" i="1"/>
  <c r="BS388" i="1"/>
  <c r="BR388" i="1"/>
  <c r="BD388" i="1"/>
  <c r="BC388" i="1"/>
  <c r="AZ388" i="1"/>
  <c r="AX388" i="1"/>
  <c r="AV388" i="1"/>
  <c r="AT388" i="1"/>
  <c r="AS388" i="1"/>
  <c r="AR388" i="1"/>
  <c r="AQ388" i="1"/>
  <c r="AP388" i="1"/>
  <c r="AO388" i="1"/>
  <c r="AN388" i="1"/>
  <c r="AM388" i="1"/>
  <c r="AL388" i="1"/>
  <c r="AK388" i="1"/>
  <c r="AF388" i="1"/>
  <c r="AE388" i="1"/>
  <c r="AD388" i="1"/>
  <c r="AC388" i="1"/>
  <c r="AB388" i="1"/>
  <c r="AA388" i="1"/>
  <c r="Z388" i="1"/>
  <c r="Y388" i="1"/>
  <c r="X388" i="1"/>
  <c r="W388" i="1"/>
  <c r="V388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BU387" i="1"/>
  <c r="BT387" i="1"/>
  <c r="BS387" i="1"/>
  <c r="BR387" i="1"/>
  <c r="BD387" i="1"/>
  <c r="BC387" i="1"/>
  <c r="AZ387" i="1"/>
  <c r="AX387" i="1"/>
  <c r="AV387" i="1"/>
  <c r="AT387" i="1"/>
  <c r="AS387" i="1"/>
  <c r="AR387" i="1"/>
  <c r="AQ387" i="1"/>
  <c r="AP387" i="1"/>
  <c r="AO387" i="1"/>
  <c r="AN387" i="1"/>
  <c r="AM387" i="1"/>
  <c r="AL387" i="1"/>
  <c r="AK387" i="1"/>
  <c r="AF387" i="1"/>
  <c r="AE387" i="1"/>
  <c r="AD387" i="1"/>
  <c r="AC387" i="1"/>
  <c r="AB387" i="1"/>
  <c r="AA387" i="1"/>
  <c r="Z387" i="1"/>
  <c r="Y387" i="1"/>
  <c r="X387" i="1"/>
  <c r="W387" i="1"/>
  <c r="V387" i="1"/>
  <c r="U387" i="1"/>
  <c r="T387" i="1"/>
  <c r="BF387" i="1" s="1"/>
  <c r="S387" i="1"/>
  <c r="R387" i="1"/>
  <c r="Q387" i="1"/>
  <c r="P387" i="1"/>
  <c r="O387" i="1"/>
  <c r="N387" i="1"/>
  <c r="M387" i="1"/>
  <c r="L387" i="1"/>
  <c r="K387" i="1"/>
  <c r="J387" i="1"/>
  <c r="I387" i="1"/>
  <c r="BW387" i="1" s="1"/>
  <c r="BU386" i="1"/>
  <c r="BT386" i="1"/>
  <c r="BS386" i="1"/>
  <c r="BR386" i="1"/>
  <c r="BD386" i="1"/>
  <c r="BC386" i="1"/>
  <c r="AZ386" i="1"/>
  <c r="AX386" i="1"/>
  <c r="AV386" i="1"/>
  <c r="AT386" i="1"/>
  <c r="AS386" i="1"/>
  <c r="AR386" i="1"/>
  <c r="AQ386" i="1"/>
  <c r="AP386" i="1"/>
  <c r="AO386" i="1"/>
  <c r="AN386" i="1"/>
  <c r="AM386" i="1"/>
  <c r="AL386" i="1"/>
  <c r="AK386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BW386" i="1" s="1"/>
  <c r="BU385" i="1"/>
  <c r="BT385" i="1"/>
  <c r="BS385" i="1"/>
  <c r="BR385" i="1"/>
  <c r="BD385" i="1"/>
  <c r="BC385" i="1"/>
  <c r="AZ385" i="1"/>
  <c r="AX385" i="1"/>
  <c r="AV385" i="1"/>
  <c r="AT385" i="1"/>
  <c r="AS385" i="1"/>
  <c r="AR385" i="1"/>
  <c r="AQ385" i="1"/>
  <c r="AP385" i="1"/>
  <c r="AO385" i="1"/>
  <c r="AN385" i="1"/>
  <c r="AM385" i="1"/>
  <c r="AL385" i="1"/>
  <c r="AK385" i="1"/>
  <c r="AF385" i="1"/>
  <c r="AE385" i="1"/>
  <c r="AD385" i="1"/>
  <c r="AC385" i="1"/>
  <c r="AB385" i="1"/>
  <c r="AA385" i="1"/>
  <c r="Z385" i="1"/>
  <c r="Y385" i="1"/>
  <c r="X385" i="1"/>
  <c r="W385" i="1"/>
  <c r="V385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BU384" i="1"/>
  <c r="BT384" i="1"/>
  <c r="BS384" i="1"/>
  <c r="BR384" i="1"/>
  <c r="BD384" i="1"/>
  <c r="BC384" i="1"/>
  <c r="AZ384" i="1"/>
  <c r="AX384" i="1"/>
  <c r="AV384" i="1"/>
  <c r="AT384" i="1"/>
  <c r="AS384" i="1"/>
  <c r="AR384" i="1"/>
  <c r="AQ384" i="1"/>
  <c r="AP384" i="1"/>
  <c r="AO384" i="1"/>
  <c r="AN384" i="1"/>
  <c r="AM384" i="1"/>
  <c r="AL384" i="1"/>
  <c r="AK384" i="1"/>
  <c r="AF384" i="1"/>
  <c r="AE384" i="1"/>
  <c r="AD384" i="1"/>
  <c r="AC384" i="1"/>
  <c r="AB384" i="1"/>
  <c r="AA384" i="1"/>
  <c r="Z384" i="1"/>
  <c r="Y384" i="1"/>
  <c r="X384" i="1"/>
  <c r="W384" i="1"/>
  <c r="V384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BU383" i="1"/>
  <c r="BT383" i="1"/>
  <c r="BS383" i="1"/>
  <c r="BR383" i="1"/>
  <c r="BD383" i="1"/>
  <c r="BC383" i="1"/>
  <c r="AZ383" i="1"/>
  <c r="AX383" i="1"/>
  <c r="AV383" i="1"/>
  <c r="AT383" i="1"/>
  <c r="AS383" i="1"/>
  <c r="AR383" i="1"/>
  <c r="AQ383" i="1"/>
  <c r="AP383" i="1"/>
  <c r="AO383" i="1"/>
  <c r="AN383" i="1"/>
  <c r="AM383" i="1"/>
  <c r="AL383" i="1"/>
  <c r="AK383" i="1"/>
  <c r="AF383" i="1"/>
  <c r="AE383" i="1"/>
  <c r="AD383" i="1"/>
  <c r="AC383" i="1"/>
  <c r="AB383" i="1"/>
  <c r="AA383" i="1"/>
  <c r="Z383" i="1"/>
  <c r="Y383" i="1"/>
  <c r="X383" i="1"/>
  <c r="W383" i="1"/>
  <c r="V383" i="1"/>
  <c r="U383" i="1"/>
  <c r="T383" i="1"/>
  <c r="BF383" i="1" s="1"/>
  <c r="S383" i="1"/>
  <c r="R383" i="1"/>
  <c r="Q383" i="1"/>
  <c r="P383" i="1"/>
  <c r="O383" i="1"/>
  <c r="N383" i="1"/>
  <c r="M383" i="1"/>
  <c r="L383" i="1"/>
  <c r="K383" i="1"/>
  <c r="J383" i="1"/>
  <c r="I383" i="1"/>
  <c r="BU382" i="1"/>
  <c r="BT382" i="1"/>
  <c r="BS382" i="1"/>
  <c r="BR382" i="1"/>
  <c r="BD382" i="1"/>
  <c r="BC382" i="1"/>
  <c r="AZ382" i="1"/>
  <c r="AX382" i="1"/>
  <c r="AV382" i="1"/>
  <c r="AT382" i="1"/>
  <c r="AS382" i="1"/>
  <c r="AR382" i="1"/>
  <c r="AQ382" i="1"/>
  <c r="AP382" i="1"/>
  <c r="AO382" i="1"/>
  <c r="AN382" i="1"/>
  <c r="AM382" i="1"/>
  <c r="AL382" i="1"/>
  <c r="AK382" i="1"/>
  <c r="AF382" i="1"/>
  <c r="AE382" i="1"/>
  <c r="AD382" i="1"/>
  <c r="AC382" i="1"/>
  <c r="AB382" i="1"/>
  <c r="AA382" i="1"/>
  <c r="Z382" i="1"/>
  <c r="Y382" i="1"/>
  <c r="X382" i="1"/>
  <c r="W382" i="1"/>
  <c r="V382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BU381" i="1"/>
  <c r="BT381" i="1"/>
  <c r="BS381" i="1"/>
  <c r="BR381" i="1"/>
  <c r="BD381" i="1"/>
  <c r="BC381" i="1"/>
  <c r="AZ381" i="1"/>
  <c r="AX381" i="1"/>
  <c r="AV381" i="1"/>
  <c r="AT381" i="1"/>
  <c r="AS381" i="1"/>
  <c r="AR381" i="1"/>
  <c r="AQ381" i="1"/>
  <c r="AP381" i="1"/>
  <c r="AO381" i="1"/>
  <c r="AN381" i="1"/>
  <c r="AM381" i="1"/>
  <c r="AL381" i="1"/>
  <c r="AK381" i="1"/>
  <c r="AF381" i="1"/>
  <c r="AE381" i="1"/>
  <c r="AD381" i="1"/>
  <c r="AC381" i="1"/>
  <c r="AB381" i="1"/>
  <c r="AA381" i="1"/>
  <c r="Z381" i="1"/>
  <c r="Y381" i="1"/>
  <c r="X381" i="1"/>
  <c r="W381" i="1"/>
  <c r="V381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BU380" i="1"/>
  <c r="BT380" i="1"/>
  <c r="BS380" i="1"/>
  <c r="BR380" i="1"/>
  <c r="BD380" i="1"/>
  <c r="BC380" i="1"/>
  <c r="AZ380" i="1"/>
  <c r="AX380" i="1"/>
  <c r="AV380" i="1"/>
  <c r="AT380" i="1"/>
  <c r="AS380" i="1"/>
  <c r="AR380" i="1"/>
  <c r="AQ380" i="1"/>
  <c r="AP380" i="1"/>
  <c r="AO380" i="1"/>
  <c r="AN380" i="1"/>
  <c r="AM380" i="1"/>
  <c r="AL380" i="1"/>
  <c r="AK380" i="1"/>
  <c r="AF380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BU379" i="1"/>
  <c r="BT379" i="1"/>
  <c r="BS379" i="1"/>
  <c r="BR379" i="1"/>
  <c r="BD379" i="1"/>
  <c r="BC379" i="1"/>
  <c r="AZ379" i="1"/>
  <c r="AX379" i="1"/>
  <c r="AV379" i="1"/>
  <c r="AT379" i="1"/>
  <c r="AS379" i="1"/>
  <c r="AR379" i="1"/>
  <c r="AQ379" i="1"/>
  <c r="AP379" i="1"/>
  <c r="AO379" i="1"/>
  <c r="AN379" i="1"/>
  <c r="AM379" i="1"/>
  <c r="AL379" i="1"/>
  <c r="AK379" i="1"/>
  <c r="AF379" i="1"/>
  <c r="AE379" i="1"/>
  <c r="AD379" i="1"/>
  <c r="AC379" i="1"/>
  <c r="AB379" i="1"/>
  <c r="AA379" i="1"/>
  <c r="Z379" i="1"/>
  <c r="Y379" i="1"/>
  <c r="X379" i="1"/>
  <c r="W379" i="1"/>
  <c r="V379" i="1"/>
  <c r="U379" i="1"/>
  <c r="T379" i="1"/>
  <c r="BF379" i="1" s="1"/>
  <c r="S379" i="1"/>
  <c r="R379" i="1"/>
  <c r="Q379" i="1"/>
  <c r="P379" i="1"/>
  <c r="O379" i="1"/>
  <c r="N379" i="1"/>
  <c r="M379" i="1"/>
  <c r="L379" i="1"/>
  <c r="K379" i="1"/>
  <c r="J379" i="1"/>
  <c r="I379" i="1"/>
  <c r="BU378" i="1"/>
  <c r="BT378" i="1"/>
  <c r="BS378" i="1"/>
  <c r="BR378" i="1"/>
  <c r="BD378" i="1"/>
  <c r="BC378" i="1"/>
  <c r="AZ378" i="1"/>
  <c r="AX378" i="1"/>
  <c r="AV378" i="1"/>
  <c r="AT378" i="1"/>
  <c r="AS378" i="1"/>
  <c r="AR378" i="1"/>
  <c r="AQ378" i="1"/>
  <c r="AP378" i="1"/>
  <c r="AO378" i="1"/>
  <c r="AN378" i="1"/>
  <c r="AM378" i="1"/>
  <c r="AL378" i="1"/>
  <c r="AK378" i="1"/>
  <c r="AF378" i="1"/>
  <c r="AE378" i="1"/>
  <c r="AD378" i="1"/>
  <c r="AC378" i="1"/>
  <c r="AB378" i="1"/>
  <c r="AA378" i="1"/>
  <c r="Z378" i="1"/>
  <c r="Y378" i="1"/>
  <c r="X378" i="1"/>
  <c r="W378" i="1"/>
  <c r="V378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BU377" i="1"/>
  <c r="BT377" i="1"/>
  <c r="BS377" i="1"/>
  <c r="BR377" i="1"/>
  <c r="BD377" i="1"/>
  <c r="BC377" i="1"/>
  <c r="AZ377" i="1"/>
  <c r="AX377" i="1"/>
  <c r="AV377" i="1"/>
  <c r="AT377" i="1"/>
  <c r="AS377" i="1"/>
  <c r="AR377" i="1"/>
  <c r="AQ377" i="1"/>
  <c r="AP377" i="1"/>
  <c r="AO377" i="1"/>
  <c r="AN377" i="1"/>
  <c r="AM377" i="1"/>
  <c r="AL377" i="1"/>
  <c r="AK377" i="1"/>
  <c r="AF377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BU376" i="1"/>
  <c r="BT376" i="1"/>
  <c r="BS376" i="1"/>
  <c r="BR376" i="1"/>
  <c r="BD376" i="1"/>
  <c r="BC376" i="1"/>
  <c r="AZ376" i="1"/>
  <c r="AX376" i="1"/>
  <c r="AV376" i="1"/>
  <c r="AT376" i="1"/>
  <c r="AS376" i="1"/>
  <c r="AR376" i="1"/>
  <c r="AQ376" i="1"/>
  <c r="AP376" i="1"/>
  <c r="AO376" i="1"/>
  <c r="AN376" i="1"/>
  <c r="AM376" i="1"/>
  <c r="AL376" i="1"/>
  <c r="AK376" i="1"/>
  <c r="AF376" i="1"/>
  <c r="AE376" i="1"/>
  <c r="AD376" i="1"/>
  <c r="AC376" i="1"/>
  <c r="AB376" i="1"/>
  <c r="AA376" i="1"/>
  <c r="Z376" i="1"/>
  <c r="Y376" i="1"/>
  <c r="X376" i="1"/>
  <c r="W376" i="1"/>
  <c r="V376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BU375" i="1"/>
  <c r="BN35" i="17" s="1"/>
  <c r="BT375" i="1"/>
  <c r="BM35" i="17" s="1"/>
  <c r="BS375" i="1"/>
  <c r="BR375" i="1"/>
  <c r="BK35" i="17" s="1"/>
  <c r="BD375" i="1"/>
  <c r="AW35" i="17" s="1"/>
  <c r="BC375" i="1"/>
  <c r="AV35" i="17" s="1"/>
  <c r="AZ375" i="1"/>
  <c r="AS35" i="17" s="1"/>
  <c r="AX375" i="1"/>
  <c r="AQ35" i="17" s="1"/>
  <c r="AV375" i="1"/>
  <c r="AO35" i="17" s="1"/>
  <c r="AT375" i="1"/>
  <c r="AM35" i="17" s="1"/>
  <c r="AS375" i="1"/>
  <c r="AR375" i="1"/>
  <c r="AK35" i="17" s="1"/>
  <c r="AQ375" i="1"/>
  <c r="AP375" i="1"/>
  <c r="AI35" i="17" s="1"/>
  <c r="AO375" i="1"/>
  <c r="AN375" i="1"/>
  <c r="AG35" i="17" s="1"/>
  <c r="AM375" i="1"/>
  <c r="AL375" i="1"/>
  <c r="AE35" i="17" s="1"/>
  <c r="AK375" i="1"/>
  <c r="AF375" i="1"/>
  <c r="Y35" i="17" s="1"/>
  <c r="AE375" i="1"/>
  <c r="AD375" i="1"/>
  <c r="W35" i="17" s="1"/>
  <c r="AC375" i="1"/>
  <c r="AB375" i="1"/>
  <c r="U35" i="17" s="1"/>
  <c r="AA375" i="1"/>
  <c r="Z375" i="1"/>
  <c r="S35" i="17" s="1"/>
  <c r="Y375" i="1"/>
  <c r="X375" i="1"/>
  <c r="Q35" i="17" s="1"/>
  <c r="W375" i="1"/>
  <c r="V375" i="1"/>
  <c r="O35" i="17" s="1"/>
  <c r="U375" i="1"/>
  <c r="T375" i="1"/>
  <c r="M35" i="17" s="1"/>
  <c r="S375" i="1"/>
  <c r="R375" i="1"/>
  <c r="K35" i="17" s="1"/>
  <c r="Q375" i="1"/>
  <c r="P375" i="1"/>
  <c r="I35" i="17" s="1"/>
  <c r="O375" i="1"/>
  <c r="N375" i="1"/>
  <c r="G35" i="17" s="1"/>
  <c r="M375" i="1"/>
  <c r="L375" i="1"/>
  <c r="E35" i="17" s="1"/>
  <c r="K375" i="1"/>
  <c r="J375" i="1"/>
  <c r="C35" i="17" s="1"/>
  <c r="I375" i="1"/>
  <c r="BU374" i="1"/>
  <c r="BT374" i="1"/>
  <c r="BS374" i="1"/>
  <c r="BR374" i="1"/>
  <c r="BD374" i="1"/>
  <c r="BC374" i="1"/>
  <c r="AZ374" i="1"/>
  <c r="AX374" i="1"/>
  <c r="AV374" i="1"/>
  <c r="AT374" i="1"/>
  <c r="AS374" i="1"/>
  <c r="AR374" i="1"/>
  <c r="AQ374" i="1"/>
  <c r="AP374" i="1"/>
  <c r="AO374" i="1"/>
  <c r="AN374" i="1"/>
  <c r="AM374" i="1"/>
  <c r="AL374" i="1"/>
  <c r="AK374" i="1"/>
  <c r="AF374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BU373" i="1"/>
  <c r="BT373" i="1"/>
  <c r="BS373" i="1"/>
  <c r="BR373" i="1"/>
  <c r="BD373" i="1"/>
  <c r="BC373" i="1"/>
  <c r="AZ373" i="1"/>
  <c r="AX373" i="1"/>
  <c r="AV373" i="1"/>
  <c r="AT373" i="1"/>
  <c r="AS373" i="1"/>
  <c r="AR373" i="1"/>
  <c r="AQ373" i="1"/>
  <c r="AP373" i="1"/>
  <c r="AO373" i="1"/>
  <c r="AN373" i="1"/>
  <c r="AM373" i="1"/>
  <c r="AL373" i="1"/>
  <c r="AK373" i="1"/>
  <c r="AF373" i="1"/>
  <c r="AE373" i="1"/>
  <c r="AD373" i="1"/>
  <c r="AC373" i="1"/>
  <c r="AB373" i="1"/>
  <c r="AA373" i="1"/>
  <c r="Z373" i="1"/>
  <c r="Y373" i="1"/>
  <c r="X373" i="1"/>
  <c r="W373" i="1"/>
  <c r="V373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BU372" i="1"/>
  <c r="BT372" i="1"/>
  <c r="BS372" i="1"/>
  <c r="BR372" i="1"/>
  <c r="BD372" i="1"/>
  <c r="BC372" i="1"/>
  <c r="AZ372" i="1"/>
  <c r="AX372" i="1"/>
  <c r="AV372" i="1"/>
  <c r="AT372" i="1"/>
  <c r="AS372" i="1"/>
  <c r="AR372" i="1"/>
  <c r="AQ372" i="1"/>
  <c r="AP372" i="1"/>
  <c r="AO372" i="1"/>
  <c r="AN372" i="1"/>
  <c r="AM372" i="1"/>
  <c r="AL372" i="1"/>
  <c r="AK372" i="1"/>
  <c r="AF372" i="1"/>
  <c r="AE372" i="1"/>
  <c r="AD372" i="1"/>
  <c r="AC372" i="1"/>
  <c r="AB372" i="1"/>
  <c r="AA372" i="1"/>
  <c r="Z372" i="1"/>
  <c r="Y372" i="1"/>
  <c r="X372" i="1"/>
  <c r="W372" i="1"/>
  <c r="V372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BU371" i="1"/>
  <c r="BT371" i="1"/>
  <c r="BS371" i="1"/>
  <c r="BR371" i="1"/>
  <c r="BD371" i="1"/>
  <c r="BC371" i="1"/>
  <c r="AZ371" i="1"/>
  <c r="AX371" i="1"/>
  <c r="AV371" i="1"/>
  <c r="AT371" i="1"/>
  <c r="AS371" i="1"/>
  <c r="AR371" i="1"/>
  <c r="AQ371" i="1"/>
  <c r="AP371" i="1"/>
  <c r="AO371" i="1"/>
  <c r="AN371" i="1"/>
  <c r="AM371" i="1"/>
  <c r="AL371" i="1"/>
  <c r="AK371" i="1"/>
  <c r="AF371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BF371" i="1" s="1"/>
  <c r="S371" i="1"/>
  <c r="R371" i="1"/>
  <c r="Q371" i="1"/>
  <c r="P371" i="1"/>
  <c r="O371" i="1"/>
  <c r="N371" i="1"/>
  <c r="M371" i="1"/>
  <c r="L371" i="1"/>
  <c r="K371" i="1"/>
  <c r="J371" i="1"/>
  <c r="I371" i="1"/>
  <c r="BU370" i="1"/>
  <c r="BT370" i="1"/>
  <c r="BS370" i="1"/>
  <c r="BR370" i="1"/>
  <c r="BD370" i="1"/>
  <c r="BC370" i="1"/>
  <c r="AZ370" i="1"/>
  <c r="AX370" i="1"/>
  <c r="AV370" i="1"/>
  <c r="AT370" i="1"/>
  <c r="AS370" i="1"/>
  <c r="AR370" i="1"/>
  <c r="AQ370" i="1"/>
  <c r="AP370" i="1"/>
  <c r="AO370" i="1"/>
  <c r="AN370" i="1"/>
  <c r="AM370" i="1"/>
  <c r="AL370" i="1"/>
  <c r="AK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BU369" i="1"/>
  <c r="BT369" i="1"/>
  <c r="BS369" i="1"/>
  <c r="BR369" i="1"/>
  <c r="BD369" i="1"/>
  <c r="BC369" i="1"/>
  <c r="AZ369" i="1"/>
  <c r="AX369" i="1"/>
  <c r="AV369" i="1"/>
  <c r="AT369" i="1"/>
  <c r="AS369" i="1"/>
  <c r="AR369" i="1"/>
  <c r="AQ369" i="1"/>
  <c r="AP369" i="1"/>
  <c r="AO369" i="1"/>
  <c r="AN369" i="1"/>
  <c r="AM369" i="1"/>
  <c r="AL369" i="1"/>
  <c r="AK369" i="1"/>
  <c r="AF369" i="1"/>
  <c r="AE369" i="1"/>
  <c r="AD369" i="1"/>
  <c r="AC369" i="1"/>
  <c r="AB369" i="1"/>
  <c r="AA369" i="1"/>
  <c r="Z369" i="1"/>
  <c r="Y369" i="1"/>
  <c r="X369" i="1"/>
  <c r="W369" i="1"/>
  <c r="V369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BU368" i="1"/>
  <c r="BT368" i="1"/>
  <c r="BS368" i="1"/>
  <c r="BR368" i="1"/>
  <c r="BD368" i="1"/>
  <c r="BC368" i="1"/>
  <c r="AZ368" i="1"/>
  <c r="AX368" i="1"/>
  <c r="AV368" i="1"/>
  <c r="AT368" i="1"/>
  <c r="AS368" i="1"/>
  <c r="AR368" i="1"/>
  <c r="AQ368" i="1"/>
  <c r="AP368" i="1"/>
  <c r="AO368" i="1"/>
  <c r="AN368" i="1"/>
  <c r="AM368" i="1"/>
  <c r="AL368" i="1"/>
  <c r="AK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BU367" i="1"/>
  <c r="BT367" i="1"/>
  <c r="BS367" i="1"/>
  <c r="BR367" i="1"/>
  <c r="BD367" i="1"/>
  <c r="BC367" i="1"/>
  <c r="AZ367" i="1"/>
  <c r="AX367" i="1"/>
  <c r="AV367" i="1"/>
  <c r="AT367" i="1"/>
  <c r="AS367" i="1"/>
  <c r="AR367" i="1"/>
  <c r="AQ367" i="1"/>
  <c r="AP367" i="1"/>
  <c r="AO367" i="1"/>
  <c r="AN367" i="1"/>
  <c r="AM367" i="1"/>
  <c r="AL367" i="1"/>
  <c r="AK367" i="1"/>
  <c r="AF367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BF367" i="1" s="1"/>
  <c r="S367" i="1"/>
  <c r="R367" i="1"/>
  <c r="Q367" i="1"/>
  <c r="P367" i="1"/>
  <c r="O367" i="1"/>
  <c r="N367" i="1"/>
  <c r="M367" i="1"/>
  <c r="L367" i="1"/>
  <c r="K367" i="1"/>
  <c r="J367" i="1"/>
  <c r="I367" i="1"/>
  <c r="BU366" i="1"/>
  <c r="BT366" i="1"/>
  <c r="BS366" i="1"/>
  <c r="BR366" i="1"/>
  <c r="BD366" i="1"/>
  <c r="BC366" i="1"/>
  <c r="AZ366" i="1"/>
  <c r="AX366" i="1"/>
  <c r="AV366" i="1"/>
  <c r="AT366" i="1"/>
  <c r="AS366" i="1"/>
  <c r="AR366" i="1"/>
  <c r="AQ366" i="1"/>
  <c r="AP366" i="1"/>
  <c r="AO366" i="1"/>
  <c r="AN366" i="1"/>
  <c r="AM366" i="1"/>
  <c r="AL366" i="1"/>
  <c r="AK366" i="1"/>
  <c r="AF366" i="1"/>
  <c r="AE366" i="1"/>
  <c r="AD366" i="1"/>
  <c r="AC366" i="1"/>
  <c r="AB366" i="1"/>
  <c r="AA366" i="1"/>
  <c r="Z366" i="1"/>
  <c r="Y366" i="1"/>
  <c r="X366" i="1"/>
  <c r="W366" i="1"/>
  <c r="V366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BU365" i="1"/>
  <c r="BT365" i="1"/>
  <c r="BS365" i="1"/>
  <c r="BR365" i="1"/>
  <c r="BD365" i="1"/>
  <c r="BC365" i="1"/>
  <c r="AZ365" i="1"/>
  <c r="AX365" i="1"/>
  <c r="AV365" i="1"/>
  <c r="AT365" i="1"/>
  <c r="AS365" i="1"/>
  <c r="AR365" i="1"/>
  <c r="AQ365" i="1"/>
  <c r="AP365" i="1"/>
  <c r="AO365" i="1"/>
  <c r="AN365" i="1"/>
  <c r="AM365" i="1"/>
  <c r="AL365" i="1"/>
  <c r="AK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BU364" i="1"/>
  <c r="BT364" i="1"/>
  <c r="BS364" i="1"/>
  <c r="BR364" i="1"/>
  <c r="BD364" i="1"/>
  <c r="BC364" i="1"/>
  <c r="AZ364" i="1"/>
  <c r="AX364" i="1"/>
  <c r="AV364" i="1"/>
  <c r="AT364" i="1"/>
  <c r="AS364" i="1"/>
  <c r="AR364" i="1"/>
  <c r="AQ364" i="1"/>
  <c r="AP364" i="1"/>
  <c r="AO364" i="1"/>
  <c r="AN364" i="1"/>
  <c r="AM364" i="1"/>
  <c r="AL364" i="1"/>
  <c r="AK364" i="1"/>
  <c r="AF364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BU363" i="1"/>
  <c r="BN34" i="17" s="1"/>
  <c r="BT363" i="1"/>
  <c r="BM34" i="17" s="1"/>
  <c r="BS363" i="1"/>
  <c r="BL34" i="17" s="1"/>
  <c r="BR363" i="1"/>
  <c r="BK34" i="17" s="1"/>
  <c r="BD363" i="1"/>
  <c r="AW34" i="17" s="1"/>
  <c r="BC363" i="1"/>
  <c r="AV34" i="17" s="1"/>
  <c r="AZ363" i="1"/>
  <c r="AS34" i="17" s="1"/>
  <c r="AX363" i="1"/>
  <c r="AQ34" i="17" s="1"/>
  <c r="AV363" i="1"/>
  <c r="AO34" i="17" s="1"/>
  <c r="AT363" i="1"/>
  <c r="AS363" i="1"/>
  <c r="AR363" i="1"/>
  <c r="AK34" i="17" s="1"/>
  <c r="AQ363" i="1"/>
  <c r="AP363" i="1"/>
  <c r="AO363" i="1"/>
  <c r="AN363" i="1"/>
  <c r="AG34" i="17" s="1"/>
  <c r="AM363" i="1"/>
  <c r="AL363" i="1"/>
  <c r="AK363" i="1"/>
  <c r="AF363" i="1"/>
  <c r="Y34" i="17" s="1"/>
  <c r="AE363" i="1"/>
  <c r="AD363" i="1"/>
  <c r="AC363" i="1"/>
  <c r="AB363" i="1"/>
  <c r="U34" i="17" s="1"/>
  <c r="AA363" i="1"/>
  <c r="Z363" i="1"/>
  <c r="Y363" i="1"/>
  <c r="X363" i="1"/>
  <c r="Q34" i="17" s="1"/>
  <c r="W363" i="1"/>
  <c r="V363" i="1"/>
  <c r="U363" i="1"/>
  <c r="T363" i="1"/>
  <c r="M34" i="17" s="1"/>
  <c r="S363" i="1"/>
  <c r="R363" i="1"/>
  <c r="Q363" i="1"/>
  <c r="P363" i="1"/>
  <c r="I34" i="17" s="1"/>
  <c r="O363" i="1"/>
  <c r="N363" i="1"/>
  <c r="M363" i="1"/>
  <c r="L363" i="1"/>
  <c r="E34" i="17" s="1"/>
  <c r="K363" i="1"/>
  <c r="J363" i="1"/>
  <c r="I363" i="1"/>
  <c r="BU362" i="1"/>
  <c r="BT362" i="1"/>
  <c r="BS362" i="1"/>
  <c r="BR362" i="1"/>
  <c r="BD362" i="1"/>
  <c r="BC362" i="1"/>
  <c r="AZ362" i="1"/>
  <c r="AX362" i="1"/>
  <c r="AV362" i="1"/>
  <c r="AT362" i="1"/>
  <c r="AS362" i="1"/>
  <c r="AR362" i="1"/>
  <c r="AQ362" i="1"/>
  <c r="AP362" i="1"/>
  <c r="AO362" i="1"/>
  <c r="AN362" i="1"/>
  <c r="AM362" i="1"/>
  <c r="AL362" i="1"/>
  <c r="AK362" i="1"/>
  <c r="AF362" i="1"/>
  <c r="AE362" i="1"/>
  <c r="AD362" i="1"/>
  <c r="AC362" i="1"/>
  <c r="AB362" i="1"/>
  <c r="AA362" i="1"/>
  <c r="Z362" i="1"/>
  <c r="Y362" i="1"/>
  <c r="X362" i="1"/>
  <c r="W362" i="1"/>
  <c r="V362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BU361" i="1"/>
  <c r="BT361" i="1"/>
  <c r="BS361" i="1"/>
  <c r="BR361" i="1"/>
  <c r="BD361" i="1"/>
  <c r="BC361" i="1"/>
  <c r="AZ361" i="1"/>
  <c r="AX361" i="1"/>
  <c r="AV361" i="1"/>
  <c r="AT361" i="1"/>
  <c r="AS361" i="1"/>
  <c r="AR361" i="1"/>
  <c r="AQ361" i="1"/>
  <c r="AP361" i="1"/>
  <c r="AO361" i="1"/>
  <c r="AN361" i="1"/>
  <c r="AM361" i="1"/>
  <c r="AL361" i="1"/>
  <c r="AK361" i="1"/>
  <c r="AF361" i="1"/>
  <c r="AE361" i="1"/>
  <c r="AD361" i="1"/>
  <c r="AC361" i="1"/>
  <c r="AB361" i="1"/>
  <c r="AA361" i="1"/>
  <c r="Z361" i="1"/>
  <c r="Y361" i="1"/>
  <c r="X361" i="1"/>
  <c r="W361" i="1"/>
  <c r="V361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BU360" i="1"/>
  <c r="BT360" i="1"/>
  <c r="BS360" i="1"/>
  <c r="BR360" i="1"/>
  <c r="BD360" i="1"/>
  <c r="BC360" i="1"/>
  <c r="AZ360" i="1"/>
  <c r="AX360" i="1"/>
  <c r="AV360" i="1"/>
  <c r="AT360" i="1"/>
  <c r="AS360" i="1"/>
  <c r="AR360" i="1"/>
  <c r="AQ360" i="1"/>
  <c r="AP360" i="1"/>
  <c r="AO360" i="1"/>
  <c r="AN360" i="1"/>
  <c r="AM360" i="1"/>
  <c r="AL360" i="1"/>
  <c r="AK360" i="1"/>
  <c r="AF360" i="1"/>
  <c r="AE360" i="1"/>
  <c r="AD360" i="1"/>
  <c r="AC360" i="1"/>
  <c r="AB360" i="1"/>
  <c r="AA360" i="1"/>
  <c r="Z360" i="1"/>
  <c r="Y360" i="1"/>
  <c r="X360" i="1"/>
  <c r="W360" i="1"/>
  <c r="V360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BU359" i="1"/>
  <c r="BT359" i="1"/>
  <c r="BS359" i="1"/>
  <c r="BR359" i="1"/>
  <c r="BD359" i="1"/>
  <c r="BC359" i="1"/>
  <c r="AZ359" i="1"/>
  <c r="AX359" i="1"/>
  <c r="AV359" i="1"/>
  <c r="AT359" i="1"/>
  <c r="AS359" i="1"/>
  <c r="AR359" i="1"/>
  <c r="AQ359" i="1"/>
  <c r="AP359" i="1"/>
  <c r="AO359" i="1"/>
  <c r="AN359" i="1"/>
  <c r="AM359" i="1"/>
  <c r="AL359" i="1"/>
  <c r="AK359" i="1"/>
  <c r="AF359" i="1"/>
  <c r="AE359" i="1"/>
  <c r="AD359" i="1"/>
  <c r="AC359" i="1"/>
  <c r="AB359" i="1"/>
  <c r="AA359" i="1"/>
  <c r="Z359" i="1"/>
  <c r="Y359" i="1"/>
  <c r="X359" i="1"/>
  <c r="W359" i="1"/>
  <c r="V359" i="1"/>
  <c r="U359" i="1"/>
  <c r="T359" i="1"/>
  <c r="BF359" i="1" s="1"/>
  <c r="S359" i="1"/>
  <c r="R359" i="1"/>
  <c r="Q359" i="1"/>
  <c r="P359" i="1"/>
  <c r="O359" i="1"/>
  <c r="N359" i="1"/>
  <c r="M359" i="1"/>
  <c r="L359" i="1"/>
  <c r="K359" i="1"/>
  <c r="J359" i="1"/>
  <c r="I359" i="1"/>
  <c r="BU358" i="1"/>
  <c r="BT358" i="1"/>
  <c r="BS358" i="1"/>
  <c r="BR358" i="1"/>
  <c r="BD358" i="1"/>
  <c r="BC358" i="1"/>
  <c r="AZ358" i="1"/>
  <c r="AX358" i="1"/>
  <c r="AV358" i="1"/>
  <c r="AT358" i="1"/>
  <c r="AS358" i="1"/>
  <c r="AR358" i="1"/>
  <c r="AQ358" i="1"/>
  <c r="AP358" i="1"/>
  <c r="AO358" i="1"/>
  <c r="AN358" i="1"/>
  <c r="AM358" i="1"/>
  <c r="AL358" i="1"/>
  <c r="AK358" i="1"/>
  <c r="AF358" i="1"/>
  <c r="AE358" i="1"/>
  <c r="AD358" i="1"/>
  <c r="AC358" i="1"/>
  <c r="AB358" i="1"/>
  <c r="AA358" i="1"/>
  <c r="Z358" i="1"/>
  <c r="Y358" i="1"/>
  <c r="X358" i="1"/>
  <c r="W358" i="1"/>
  <c r="V358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BU357" i="1"/>
  <c r="BT357" i="1"/>
  <c r="BS357" i="1"/>
  <c r="BR357" i="1"/>
  <c r="BD357" i="1"/>
  <c r="BC357" i="1"/>
  <c r="AZ357" i="1"/>
  <c r="AX357" i="1"/>
  <c r="AV357" i="1"/>
  <c r="AT357" i="1"/>
  <c r="AS357" i="1"/>
  <c r="AR357" i="1"/>
  <c r="AQ357" i="1"/>
  <c r="AP357" i="1"/>
  <c r="AO357" i="1"/>
  <c r="AN357" i="1"/>
  <c r="AM357" i="1"/>
  <c r="AL357" i="1"/>
  <c r="AK357" i="1"/>
  <c r="AF357" i="1"/>
  <c r="AE357" i="1"/>
  <c r="AD357" i="1"/>
  <c r="AC357" i="1"/>
  <c r="AB357" i="1"/>
  <c r="AA357" i="1"/>
  <c r="Z357" i="1"/>
  <c r="Y357" i="1"/>
  <c r="X357" i="1"/>
  <c r="W357" i="1"/>
  <c r="V357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BU356" i="1"/>
  <c r="BT356" i="1"/>
  <c r="BS356" i="1"/>
  <c r="BR356" i="1"/>
  <c r="BD356" i="1"/>
  <c r="BC356" i="1"/>
  <c r="AZ356" i="1"/>
  <c r="AX356" i="1"/>
  <c r="AV356" i="1"/>
  <c r="AT356" i="1"/>
  <c r="AS356" i="1"/>
  <c r="AR356" i="1"/>
  <c r="AQ356" i="1"/>
  <c r="AP356" i="1"/>
  <c r="AO356" i="1"/>
  <c r="AN356" i="1"/>
  <c r="AM356" i="1"/>
  <c r="AL356" i="1"/>
  <c r="AK356" i="1"/>
  <c r="AF356" i="1"/>
  <c r="AE356" i="1"/>
  <c r="AD356" i="1"/>
  <c r="AC356" i="1"/>
  <c r="AB356" i="1"/>
  <c r="AA356" i="1"/>
  <c r="Z356" i="1"/>
  <c r="Y356" i="1"/>
  <c r="X356" i="1"/>
  <c r="W356" i="1"/>
  <c r="V356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BU355" i="1"/>
  <c r="BT355" i="1"/>
  <c r="BS355" i="1"/>
  <c r="BR355" i="1"/>
  <c r="BD355" i="1"/>
  <c r="BC355" i="1"/>
  <c r="AZ355" i="1"/>
  <c r="AX355" i="1"/>
  <c r="AV355" i="1"/>
  <c r="AT355" i="1"/>
  <c r="AS355" i="1"/>
  <c r="AR355" i="1"/>
  <c r="AQ355" i="1"/>
  <c r="AP355" i="1"/>
  <c r="AO355" i="1"/>
  <c r="AN355" i="1"/>
  <c r="AM355" i="1"/>
  <c r="AL355" i="1"/>
  <c r="AK355" i="1"/>
  <c r="AF355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BF355" i="1" s="1"/>
  <c r="S355" i="1"/>
  <c r="R355" i="1"/>
  <c r="Q355" i="1"/>
  <c r="P355" i="1"/>
  <c r="O355" i="1"/>
  <c r="N355" i="1"/>
  <c r="M355" i="1"/>
  <c r="L355" i="1"/>
  <c r="K355" i="1"/>
  <c r="J355" i="1"/>
  <c r="I355" i="1"/>
  <c r="BU354" i="1"/>
  <c r="BT354" i="1"/>
  <c r="BS354" i="1"/>
  <c r="BR354" i="1"/>
  <c r="BD354" i="1"/>
  <c r="BC354" i="1"/>
  <c r="AZ354" i="1"/>
  <c r="AX354" i="1"/>
  <c r="AV354" i="1"/>
  <c r="AT354" i="1"/>
  <c r="AS354" i="1"/>
  <c r="AR354" i="1"/>
  <c r="AQ354" i="1"/>
  <c r="AP354" i="1"/>
  <c r="AO354" i="1"/>
  <c r="AN354" i="1"/>
  <c r="AM354" i="1"/>
  <c r="AL354" i="1"/>
  <c r="AK354" i="1"/>
  <c r="AF354" i="1"/>
  <c r="AE354" i="1"/>
  <c r="AD354" i="1"/>
  <c r="AC354" i="1"/>
  <c r="AB354" i="1"/>
  <c r="AA354" i="1"/>
  <c r="Z354" i="1"/>
  <c r="Y354" i="1"/>
  <c r="X354" i="1"/>
  <c r="W354" i="1"/>
  <c r="V354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BU353" i="1"/>
  <c r="BT353" i="1"/>
  <c r="BS353" i="1"/>
  <c r="BR353" i="1"/>
  <c r="BD353" i="1"/>
  <c r="BC353" i="1"/>
  <c r="AZ353" i="1"/>
  <c r="AX353" i="1"/>
  <c r="AV353" i="1"/>
  <c r="AT353" i="1"/>
  <c r="AS353" i="1"/>
  <c r="AR353" i="1"/>
  <c r="AQ353" i="1"/>
  <c r="AP353" i="1"/>
  <c r="AO353" i="1"/>
  <c r="AN353" i="1"/>
  <c r="AM353" i="1"/>
  <c r="AL353" i="1"/>
  <c r="AK353" i="1"/>
  <c r="AF353" i="1"/>
  <c r="AE353" i="1"/>
  <c r="AD353" i="1"/>
  <c r="AC353" i="1"/>
  <c r="AB353" i="1"/>
  <c r="AA353" i="1"/>
  <c r="Z353" i="1"/>
  <c r="Y353" i="1"/>
  <c r="X353" i="1"/>
  <c r="W353" i="1"/>
  <c r="V353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BU352" i="1"/>
  <c r="BT352" i="1"/>
  <c r="BS352" i="1"/>
  <c r="BR352" i="1"/>
  <c r="BD352" i="1"/>
  <c r="BC352" i="1"/>
  <c r="AZ352" i="1"/>
  <c r="AX352" i="1"/>
  <c r="AV352" i="1"/>
  <c r="AT352" i="1"/>
  <c r="AS352" i="1"/>
  <c r="AR352" i="1"/>
  <c r="AQ352" i="1"/>
  <c r="AP352" i="1"/>
  <c r="AO352" i="1"/>
  <c r="AN352" i="1"/>
  <c r="AM352" i="1"/>
  <c r="AL352" i="1"/>
  <c r="AK352" i="1"/>
  <c r="AF352" i="1"/>
  <c r="AE352" i="1"/>
  <c r="AD352" i="1"/>
  <c r="AC352" i="1"/>
  <c r="AB352" i="1"/>
  <c r="AA352" i="1"/>
  <c r="Z352" i="1"/>
  <c r="Y352" i="1"/>
  <c r="X352" i="1"/>
  <c r="W352" i="1"/>
  <c r="V352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BU351" i="1"/>
  <c r="BT351" i="1"/>
  <c r="BS351" i="1"/>
  <c r="BR351" i="1"/>
  <c r="BD351" i="1"/>
  <c r="BC351" i="1"/>
  <c r="AZ351" i="1"/>
  <c r="AX351" i="1"/>
  <c r="AV351" i="1"/>
  <c r="AT351" i="1"/>
  <c r="AS351" i="1"/>
  <c r="AR351" i="1"/>
  <c r="AQ351" i="1"/>
  <c r="AP351" i="1"/>
  <c r="AO351" i="1"/>
  <c r="AN351" i="1"/>
  <c r="AM351" i="1"/>
  <c r="AL351" i="1"/>
  <c r="AK351" i="1"/>
  <c r="AF351" i="1"/>
  <c r="AE351" i="1"/>
  <c r="AD351" i="1"/>
  <c r="AC351" i="1"/>
  <c r="AB351" i="1"/>
  <c r="AA351" i="1"/>
  <c r="Z351" i="1"/>
  <c r="Y351" i="1"/>
  <c r="X351" i="1"/>
  <c r="W351" i="1"/>
  <c r="V351" i="1"/>
  <c r="U351" i="1"/>
  <c r="T351" i="1"/>
  <c r="BF351" i="1" s="1"/>
  <c r="S351" i="1"/>
  <c r="R351" i="1"/>
  <c r="Q351" i="1"/>
  <c r="P351" i="1"/>
  <c r="O351" i="1"/>
  <c r="N351" i="1"/>
  <c r="M351" i="1"/>
  <c r="L351" i="1"/>
  <c r="K351" i="1"/>
  <c r="J351" i="1"/>
  <c r="I351" i="1"/>
  <c r="BU350" i="1"/>
  <c r="BT350" i="1"/>
  <c r="BS350" i="1"/>
  <c r="BR350" i="1"/>
  <c r="BD350" i="1"/>
  <c r="BC350" i="1"/>
  <c r="AZ350" i="1"/>
  <c r="AX350" i="1"/>
  <c r="AV350" i="1"/>
  <c r="AT350" i="1"/>
  <c r="AS350" i="1"/>
  <c r="AR350" i="1"/>
  <c r="AQ350" i="1"/>
  <c r="AP350" i="1"/>
  <c r="AO350" i="1"/>
  <c r="AN350" i="1"/>
  <c r="AM350" i="1"/>
  <c r="AL350" i="1"/>
  <c r="AK350" i="1"/>
  <c r="AF350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BU349" i="1"/>
  <c r="BT349" i="1"/>
  <c r="BS349" i="1"/>
  <c r="BR349" i="1"/>
  <c r="BD349" i="1"/>
  <c r="BC349" i="1"/>
  <c r="AZ349" i="1"/>
  <c r="AX349" i="1"/>
  <c r="AV349" i="1"/>
  <c r="AT349" i="1"/>
  <c r="AS349" i="1"/>
  <c r="AR349" i="1"/>
  <c r="AQ349" i="1"/>
  <c r="AP349" i="1"/>
  <c r="AO349" i="1"/>
  <c r="AN349" i="1"/>
  <c r="AM349" i="1"/>
  <c r="AL349" i="1"/>
  <c r="AK349" i="1"/>
  <c r="AF349" i="1"/>
  <c r="AE349" i="1"/>
  <c r="AD349" i="1"/>
  <c r="AC349" i="1"/>
  <c r="AB349" i="1"/>
  <c r="AA349" i="1"/>
  <c r="Z349" i="1"/>
  <c r="Y349" i="1"/>
  <c r="X349" i="1"/>
  <c r="W349" i="1"/>
  <c r="V349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BU348" i="1"/>
  <c r="BT348" i="1"/>
  <c r="BS348" i="1"/>
  <c r="BR348" i="1"/>
  <c r="BD348" i="1"/>
  <c r="BC348" i="1"/>
  <c r="AZ348" i="1"/>
  <c r="AX348" i="1"/>
  <c r="AV348" i="1"/>
  <c r="AT348" i="1"/>
  <c r="AS348" i="1"/>
  <c r="AR348" i="1"/>
  <c r="AQ348" i="1"/>
  <c r="AP348" i="1"/>
  <c r="AO348" i="1"/>
  <c r="AN348" i="1"/>
  <c r="AM348" i="1"/>
  <c r="AL348" i="1"/>
  <c r="AK348" i="1"/>
  <c r="AF348" i="1"/>
  <c r="AE348" i="1"/>
  <c r="AD348" i="1"/>
  <c r="AC348" i="1"/>
  <c r="AB348" i="1"/>
  <c r="AA348" i="1"/>
  <c r="Z348" i="1"/>
  <c r="Y348" i="1"/>
  <c r="X348" i="1"/>
  <c r="W348" i="1"/>
  <c r="V348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BU347" i="1"/>
  <c r="BN33" i="17" s="1"/>
  <c r="BT347" i="1"/>
  <c r="BM33" i="17" s="1"/>
  <c r="BS347" i="1"/>
  <c r="BL33" i="17" s="1"/>
  <c r="BR347" i="1"/>
  <c r="BK33" i="17" s="1"/>
  <c r="BD347" i="1"/>
  <c r="AW33" i="17" s="1"/>
  <c r="BC347" i="1"/>
  <c r="AV33" i="17" s="1"/>
  <c r="AZ347" i="1"/>
  <c r="AS33" i="17" s="1"/>
  <c r="AX347" i="1"/>
  <c r="AQ33" i="17" s="1"/>
  <c r="AV347" i="1"/>
  <c r="AO33" i="17" s="1"/>
  <c r="AT347" i="1"/>
  <c r="AM33" i="17" s="1"/>
  <c r="AS347" i="1"/>
  <c r="AR347" i="1"/>
  <c r="AK33" i="17" s="1"/>
  <c r="AQ347" i="1"/>
  <c r="AP347" i="1"/>
  <c r="AI33" i="17" s="1"/>
  <c r="AO347" i="1"/>
  <c r="AN347" i="1"/>
  <c r="AG33" i="17" s="1"/>
  <c r="AM347" i="1"/>
  <c r="AL347" i="1"/>
  <c r="AE33" i="17" s="1"/>
  <c r="AK347" i="1"/>
  <c r="AF347" i="1"/>
  <c r="Y33" i="17" s="1"/>
  <c r="AE347" i="1"/>
  <c r="AD347" i="1"/>
  <c r="W33" i="17" s="1"/>
  <c r="AC347" i="1"/>
  <c r="AB347" i="1"/>
  <c r="U33" i="17" s="1"/>
  <c r="AA347" i="1"/>
  <c r="Z347" i="1"/>
  <c r="S33" i="17" s="1"/>
  <c r="Y347" i="1"/>
  <c r="X347" i="1"/>
  <c r="Q33" i="17" s="1"/>
  <c r="W347" i="1"/>
  <c r="V347" i="1"/>
  <c r="O33" i="17" s="1"/>
  <c r="U347" i="1"/>
  <c r="T347" i="1"/>
  <c r="M33" i="17" s="1"/>
  <c r="S347" i="1"/>
  <c r="R347" i="1"/>
  <c r="K33" i="17" s="1"/>
  <c r="Q347" i="1"/>
  <c r="P347" i="1"/>
  <c r="I33" i="17" s="1"/>
  <c r="O347" i="1"/>
  <c r="N347" i="1"/>
  <c r="G33" i="17" s="1"/>
  <c r="M347" i="1"/>
  <c r="L347" i="1"/>
  <c r="E33" i="17" s="1"/>
  <c r="K347" i="1"/>
  <c r="J347" i="1"/>
  <c r="C33" i="17" s="1"/>
  <c r="I347" i="1"/>
  <c r="BU346" i="1"/>
  <c r="BT346" i="1"/>
  <c r="BS346" i="1"/>
  <c r="BR346" i="1"/>
  <c r="BD346" i="1"/>
  <c r="BC346" i="1"/>
  <c r="AZ346" i="1"/>
  <c r="AX346" i="1"/>
  <c r="AV346" i="1"/>
  <c r="AT346" i="1"/>
  <c r="AS346" i="1"/>
  <c r="AR346" i="1"/>
  <c r="AQ346" i="1"/>
  <c r="AP346" i="1"/>
  <c r="AO346" i="1"/>
  <c r="AN346" i="1"/>
  <c r="AM346" i="1"/>
  <c r="AL346" i="1"/>
  <c r="AK346" i="1"/>
  <c r="AF346" i="1"/>
  <c r="AE346" i="1"/>
  <c r="AD346" i="1"/>
  <c r="AC346" i="1"/>
  <c r="AB346" i="1"/>
  <c r="AA346" i="1"/>
  <c r="Z346" i="1"/>
  <c r="Y346" i="1"/>
  <c r="X346" i="1"/>
  <c r="W346" i="1"/>
  <c r="V346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BU345" i="1"/>
  <c r="BT345" i="1"/>
  <c r="BS345" i="1"/>
  <c r="BR345" i="1"/>
  <c r="BD345" i="1"/>
  <c r="BC345" i="1"/>
  <c r="AZ345" i="1"/>
  <c r="AX345" i="1"/>
  <c r="AV345" i="1"/>
  <c r="AT345" i="1"/>
  <c r="AS345" i="1"/>
  <c r="AR345" i="1"/>
  <c r="AQ345" i="1"/>
  <c r="AP345" i="1"/>
  <c r="AO345" i="1"/>
  <c r="AN345" i="1"/>
  <c r="AM345" i="1"/>
  <c r="AL345" i="1"/>
  <c r="AK345" i="1"/>
  <c r="AF345" i="1"/>
  <c r="AE345" i="1"/>
  <c r="AD345" i="1"/>
  <c r="AC345" i="1"/>
  <c r="AB345" i="1"/>
  <c r="AA345" i="1"/>
  <c r="Z345" i="1"/>
  <c r="Y345" i="1"/>
  <c r="X345" i="1"/>
  <c r="W345" i="1"/>
  <c r="V345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BU344" i="1"/>
  <c r="BT344" i="1"/>
  <c r="BS344" i="1"/>
  <c r="BR344" i="1"/>
  <c r="BD344" i="1"/>
  <c r="BC344" i="1"/>
  <c r="AZ344" i="1"/>
  <c r="AX344" i="1"/>
  <c r="AV344" i="1"/>
  <c r="AT344" i="1"/>
  <c r="AS344" i="1"/>
  <c r="AR344" i="1"/>
  <c r="AQ344" i="1"/>
  <c r="AP344" i="1"/>
  <c r="AO344" i="1"/>
  <c r="AN344" i="1"/>
  <c r="AM344" i="1"/>
  <c r="AL344" i="1"/>
  <c r="AK344" i="1"/>
  <c r="AF344" i="1"/>
  <c r="AE344" i="1"/>
  <c r="AD344" i="1"/>
  <c r="AC344" i="1"/>
  <c r="AB344" i="1"/>
  <c r="AA344" i="1"/>
  <c r="Z344" i="1"/>
  <c r="Y344" i="1"/>
  <c r="X344" i="1"/>
  <c r="W344" i="1"/>
  <c r="V344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BU343" i="1"/>
  <c r="BT343" i="1"/>
  <c r="BS343" i="1"/>
  <c r="BR343" i="1"/>
  <c r="BD343" i="1"/>
  <c r="BC343" i="1"/>
  <c r="AZ343" i="1"/>
  <c r="AX343" i="1"/>
  <c r="AV343" i="1"/>
  <c r="AT343" i="1"/>
  <c r="AS343" i="1"/>
  <c r="AR343" i="1"/>
  <c r="AQ343" i="1"/>
  <c r="AP343" i="1"/>
  <c r="AO343" i="1"/>
  <c r="AN343" i="1"/>
  <c r="AM343" i="1"/>
  <c r="AL343" i="1"/>
  <c r="AK343" i="1"/>
  <c r="AF343" i="1"/>
  <c r="AE343" i="1"/>
  <c r="AD343" i="1"/>
  <c r="AC343" i="1"/>
  <c r="AB343" i="1"/>
  <c r="AA343" i="1"/>
  <c r="Z343" i="1"/>
  <c r="Y343" i="1"/>
  <c r="X343" i="1"/>
  <c r="W343" i="1"/>
  <c r="V343" i="1"/>
  <c r="U343" i="1"/>
  <c r="T343" i="1"/>
  <c r="BF343" i="1" s="1"/>
  <c r="S343" i="1"/>
  <c r="R343" i="1"/>
  <c r="Q343" i="1"/>
  <c r="P343" i="1"/>
  <c r="O343" i="1"/>
  <c r="N343" i="1"/>
  <c r="M343" i="1"/>
  <c r="L343" i="1"/>
  <c r="K343" i="1"/>
  <c r="J343" i="1"/>
  <c r="I343" i="1"/>
  <c r="BU342" i="1"/>
  <c r="BT342" i="1"/>
  <c r="BS342" i="1"/>
  <c r="BR342" i="1"/>
  <c r="BD342" i="1"/>
  <c r="BC342" i="1"/>
  <c r="AZ342" i="1"/>
  <c r="AX342" i="1"/>
  <c r="AV342" i="1"/>
  <c r="AT342" i="1"/>
  <c r="AS342" i="1"/>
  <c r="AR342" i="1"/>
  <c r="AQ342" i="1"/>
  <c r="AP342" i="1"/>
  <c r="AO342" i="1"/>
  <c r="AN342" i="1"/>
  <c r="AM342" i="1"/>
  <c r="AL342" i="1"/>
  <c r="AK342" i="1"/>
  <c r="AF342" i="1"/>
  <c r="AE342" i="1"/>
  <c r="AD342" i="1"/>
  <c r="AC342" i="1"/>
  <c r="AB342" i="1"/>
  <c r="AA342" i="1"/>
  <c r="Z342" i="1"/>
  <c r="Y342" i="1"/>
  <c r="X342" i="1"/>
  <c r="W342" i="1"/>
  <c r="V342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BU341" i="1"/>
  <c r="BT341" i="1"/>
  <c r="BS341" i="1"/>
  <c r="BR341" i="1"/>
  <c r="BD341" i="1"/>
  <c r="BC341" i="1"/>
  <c r="AZ341" i="1"/>
  <c r="AX341" i="1"/>
  <c r="AV341" i="1"/>
  <c r="AT341" i="1"/>
  <c r="AS341" i="1"/>
  <c r="AR341" i="1"/>
  <c r="AQ341" i="1"/>
  <c r="AP341" i="1"/>
  <c r="AO341" i="1"/>
  <c r="AN341" i="1"/>
  <c r="AM341" i="1"/>
  <c r="AL341" i="1"/>
  <c r="AK341" i="1"/>
  <c r="AF341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BU340" i="1"/>
  <c r="BT340" i="1"/>
  <c r="BS340" i="1"/>
  <c r="BR340" i="1"/>
  <c r="BD340" i="1"/>
  <c r="BC340" i="1"/>
  <c r="AZ340" i="1"/>
  <c r="AX340" i="1"/>
  <c r="AV340" i="1"/>
  <c r="AT340" i="1"/>
  <c r="AS340" i="1"/>
  <c r="AR340" i="1"/>
  <c r="AQ340" i="1"/>
  <c r="AP340" i="1"/>
  <c r="AO340" i="1"/>
  <c r="AN340" i="1"/>
  <c r="AM340" i="1"/>
  <c r="AL340" i="1"/>
  <c r="AK340" i="1"/>
  <c r="AF340" i="1"/>
  <c r="AE340" i="1"/>
  <c r="AD340" i="1"/>
  <c r="AC340" i="1"/>
  <c r="AB340" i="1"/>
  <c r="AA340" i="1"/>
  <c r="Z340" i="1"/>
  <c r="Y340" i="1"/>
  <c r="X340" i="1"/>
  <c r="W340" i="1"/>
  <c r="V340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BU339" i="1"/>
  <c r="BT339" i="1"/>
  <c r="BS339" i="1"/>
  <c r="BR339" i="1"/>
  <c r="BD339" i="1"/>
  <c r="BC339" i="1"/>
  <c r="AZ339" i="1"/>
  <c r="AX339" i="1"/>
  <c r="AV339" i="1"/>
  <c r="AT339" i="1"/>
  <c r="AS339" i="1"/>
  <c r="AR339" i="1"/>
  <c r="AQ339" i="1"/>
  <c r="AP339" i="1"/>
  <c r="AO339" i="1"/>
  <c r="AN339" i="1"/>
  <c r="AM339" i="1"/>
  <c r="AL339" i="1"/>
  <c r="AK339" i="1"/>
  <c r="AF339" i="1"/>
  <c r="AE339" i="1"/>
  <c r="AD339" i="1"/>
  <c r="AC339" i="1"/>
  <c r="AB339" i="1"/>
  <c r="AA339" i="1"/>
  <c r="Z339" i="1"/>
  <c r="Y339" i="1"/>
  <c r="X339" i="1"/>
  <c r="W339" i="1"/>
  <c r="V339" i="1"/>
  <c r="U339" i="1"/>
  <c r="T339" i="1"/>
  <c r="BF339" i="1" s="1"/>
  <c r="S339" i="1"/>
  <c r="R339" i="1"/>
  <c r="Q339" i="1"/>
  <c r="P339" i="1"/>
  <c r="O339" i="1"/>
  <c r="N339" i="1"/>
  <c r="M339" i="1"/>
  <c r="L339" i="1"/>
  <c r="K339" i="1"/>
  <c r="J339" i="1"/>
  <c r="I339" i="1"/>
  <c r="BU338" i="1"/>
  <c r="BT338" i="1"/>
  <c r="BS338" i="1"/>
  <c r="BR338" i="1"/>
  <c r="BD338" i="1"/>
  <c r="BC338" i="1"/>
  <c r="AZ338" i="1"/>
  <c r="AX338" i="1"/>
  <c r="AV338" i="1"/>
  <c r="AT338" i="1"/>
  <c r="AS338" i="1"/>
  <c r="AR338" i="1"/>
  <c r="AQ338" i="1"/>
  <c r="AP338" i="1"/>
  <c r="AO338" i="1"/>
  <c r="AN338" i="1"/>
  <c r="AM338" i="1"/>
  <c r="AL338" i="1"/>
  <c r="AK338" i="1"/>
  <c r="AF338" i="1"/>
  <c r="AE338" i="1"/>
  <c r="AD338" i="1"/>
  <c r="AC338" i="1"/>
  <c r="AB338" i="1"/>
  <c r="AA338" i="1"/>
  <c r="Z338" i="1"/>
  <c r="Y338" i="1"/>
  <c r="X338" i="1"/>
  <c r="W338" i="1"/>
  <c r="V338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BU337" i="1"/>
  <c r="BT337" i="1"/>
  <c r="BS337" i="1"/>
  <c r="BR337" i="1"/>
  <c r="BD337" i="1"/>
  <c r="BC337" i="1"/>
  <c r="AZ337" i="1"/>
  <c r="AX337" i="1"/>
  <c r="AV337" i="1"/>
  <c r="AT337" i="1"/>
  <c r="AS337" i="1"/>
  <c r="AR337" i="1"/>
  <c r="AQ337" i="1"/>
  <c r="AP337" i="1"/>
  <c r="AO337" i="1"/>
  <c r="AN337" i="1"/>
  <c r="AM337" i="1"/>
  <c r="AL337" i="1"/>
  <c r="AK337" i="1"/>
  <c r="AF337" i="1"/>
  <c r="AE337" i="1"/>
  <c r="AD337" i="1"/>
  <c r="AC337" i="1"/>
  <c r="AB337" i="1"/>
  <c r="AA337" i="1"/>
  <c r="Z337" i="1"/>
  <c r="Y337" i="1"/>
  <c r="X337" i="1"/>
  <c r="W337" i="1"/>
  <c r="V337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BU336" i="1"/>
  <c r="BT336" i="1"/>
  <c r="BS336" i="1"/>
  <c r="BR336" i="1"/>
  <c r="BD336" i="1"/>
  <c r="BC336" i="1"/>
  <c r="AZ336" i="1"/>
  <c r="AX336" i="1"/>
  <c r="AV336" i="1"/>
  <c r="AT336" i="1"/>
  <c r="AS336" i="1"/>
  <c r="AR336" i="1"/>
  <c r="AQ336" i="1"/>
  <c r="AP336" i="1"/>
  <c r="AO336" i="1"/>
  <c r="AN336" i="1"/>
  <c r="AM336" i="1"/>
  <c r="AL336" i="1"/>
  <c r="AK336" i="1"/>
  <c r="AF336" i="1"/>
  <c r="AE336" i="1"/>
  <c r="AD336" i="1"/>
  <c r="AC336" i="1"/>
  <c r="AB336" i="1"/>
  <c r="AA336" i="1"/>
  <c r="Z336" i="1"/>
  <c r="Y336" i="1"/>
  <c r="X336" i="1"/>
  <c r="W336" i="1"/>
  <c r="V336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BU335" i="1"/>
  <c r="BT335" i="1"/>
  <c r="BS335" i="1"/>
  <c r="BR335" i="1"/>
  <c r="BD335" i="1"/>
  <c r="BC335" i="1"/>
  <c r="AZ335" i="1"/>
  <c r="AX335" i="1"/>
  <c r="AV335" i="1"/>
  <c r="AT335" i="1"/>
  <c r="AS335" i="1"/>
  <c r="AR335" i="1"/>
  <c r="AQ335" i="1"/>
  <c r="AP335" i="1"/>
  <c r="AO335" i="1"/>
  <c r="AN335" i="1"/>
  <c r="AM335" i="1"/>
  <c r="AL335" i="1"/>
  <c r="AK335" i="1"/>
  <c r="AF335" i="1"/>
  <c r="AE335" i="1"/>
  <c r="AD335" i="1"/>
  <c r="AC335" i="1"/>
  <c r="AB335" i="1"/>
  <c r="AA335" i="1"/>
  <c r="Z335" i="1"/>
  <c r="Y335" i="1"/>
  <c r="X335" i="1"/>
  <c r="W335" i="1"/>
  <c r="V335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BU334" i="1"/>
  <c r="BT334" i="1"/>
  <c r="BS334" i="1"/>
  <c r="BR334" i="1"/>
  <c r="BD334" i="1"/>
  <c r="BC334" i="1"/>
  <c r="AZ334" i="1"/>
  <c r="AX334" i="1"/>
  <c r="AV334" i="1"/>
  <c r="AT334" i="1"/>
  <c r="AS334" i="1"/>
  <c r="AR334" i="1"/>
  <c r="AQ334" i="1"/>
  <c r="AP334" i="1"/>
  <c r="AO334" i="1"/>
  <c r="AN334" i="1"/>
  <c r="AM334" i="1"/>
  <c r="AL334" i="1"/>
  <c r="AK334" i="1"/>
  <c r="AF334" i="1"/>
  <c r="AE334" i="1"/>
  <c r="AD334" i="1"/>
  <c r="AC334" i="1"/>
  <c r="AB334" i="1"/>
  <c r="AA334" i="1"/>
  <c r="Z334" i="1"/>
  <c r="Y334" i="1"/>
  <c r="X334" i="1"/>
  <c r="W334" i="1"/>
  <c r="V334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BU333" i="1"/>
  <c r="BT333" i="1"/>
  <c r="BS333" i="1"/>
  <c r="BR333" i="1"/>
  <c r="BD333" i="1"/>
  <c r="BC333" i="1"/>
  <c r="AZ333" i="1"/>
  <c r="AX333" i="1"/>
  <c r="AV333" i="1"/>
  <c r="AT333" i="1"/>
  <c r="AS333" i="1"/>
  <c r="AR333" i="1"/>
  <c r="AQ333" i="1"/>
  <c r="AP333" i="1"/>
  <c r="AO333" i="1"/>
  <c r="AN333" i="1"/>
  <c r="AM333" i="1"/>
  <c r="AL333" i="1"/>
  <c r="AK333" i="1"/>
  <c r="AF333" i="1"/>
  <c r="AE333" i="1"/>
  <c r="AD333" i="1"/>
  <c r="AC333" i="1"/>
  <c r="AB333" i="1"/>
  <c r="AA333" i="1"/>
  <c r="Z333" i="1"/>
  <c r="Y333" i="1"/>
  <c r="X333" i="1"/>
  <c r="W333" i="1"/>
  <c r="V333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BU332" i="1"/>
  <c r="BT332" i="1"/>
  <c r="BS332" i="1"/>
  <c r="BR332" i="1"/>
  <c r="BD332" i="1"/>
  <c r="BC332" i="1"/>
  <c r="AZ332" i="1"/>
  <c r="AX332" i="1"/>
  <c r="AV332" i="1"/>
  <c r="AT332" i="1"/>
  <c r="AS332" i="1"/>
  <c r="AR332" i="1"/>
  <c r="AQ332" i="1"/>
  <c r="AP332" i="1"/>
  <c r="AO332" i="1"/>
  <c r="AN332" i="1"/>
  <c r="AM332" i="1"/>
  <c r="AL332" i="1"/>
  <c r="AK332" i="1"/>
  <c r="AF332" i="1"/>
  <c r="AE332" i="1"/>
  <c r="AD332" i="1"/>
  <c r="AC332" i="1"/>
  <c r="AB332" i="1"/>
  <c r="AA332" i="1"/>
  <c r="Z332" i="1"/>
  <c r="Y332" i="1"/>
  <c r="X332" i="1"/>
  <c r="W332" i="1"/>
  <c r="V332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BU331" i="1"/>
  <c r="BT331" i="1"/>
  <c r="BS331" i="1"/>
  <c r="BR331" i="1"/>
  <c r="BD331" i="1"/>
  <c r="BC331" i="1"/>
  <c r="AZ331" i="1"/>
  <c r="AX331" i="1"/>
  <c r="AV331" i="1"/>
  <c r="AT331" i="1"/>
  <c r="AS331" i="1"/>
  <c r="AR331" i="1"/>
  <c r="AQ331" i="1"/>
  <c r="AP331" i="1"/>
  <c r="AO331" i="1"/>
  <c r="AN331" i="1"/>
  <c r="AM331" i="1"/>
  <c r="AL331" i="1"/>
  <c r="AK331" i="1"/>
  <c r="AF331" i="1"/>
  <c r="AE331" i="1"/>
  <c r="AD331" i="1"/>
  <c r="AC331" i="1"/>
  <c r="AB331" i="1"/>
  <c r="AA331" i="1"/>
  <c r="Z331" i="1"/>
  <c r="Y331" i="1"/>
  <c r="X331" i="1"/>
  <c r="W331" i="1"/>
  <c r="V331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BU330" i="1"/>
  <c r="BT330" i="1"/>
  <c r="BS330" i="1"/>
  <c r="BR330" i="1"/>
  <c r="BD330" i="1"/>
  <c r="BC330" i="1"/>
  <c r="AZ330" i="1"/>
  <c r="AX330" i="1"/>
  <c r="AV330" i="1"/>
  <c r="AT330" i="1"/>
  <c r="AS330" i="1"/>
  <c r="AR330" i="1"/>
  <c r="AQ330" i="1"/>
  <c r="AP330" i="1"/>
  <c r="AO330" i="1"/>
  <c r="AN330" i="1"/>
  <c r="AM330" i="1"/>
  <c r="AL330" i="1"/>
  <c r="AK330" i="1"/>
  <c r="AF330" i="1"/>
  <c r="AE330" i="1"/>
  <c r="AD330" i="1"/>
  <c r="AC330" i="1"/>
  <c r="AB330" i="1"/>
  <c r="AA330" i="1"/>
  <c r="Z330" i="1"/>
  <c r="Y330" i="1"/>
  <c r="X330" i="1"/>
  <c r="W330" i="1"/>
  <c r="V330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BU329" i="1"/>
  <c r="BT329" i="1"/>
  <c r="BS329" i="1"/>
  <c r="BR329" i="1"/>
  <c r="BD329" i="1"/>
  <c r="BC329" i="1"/>
  <c r="AZ329" i="1"/>
  <c r="AX329" i="1"/>
  <c r="AV329" i="1"/>
  <c r="AT329" i="1"/>
  <c r="AS329" i="1"/>
  <c r="AR329" i="1"/>
  <c r="AQ329" i="1"/>
  <c r="AP329" i="1"/>
  <c r="AO329" i="1"/>
  <c r="AN329" i="1"/>
  <c r="AM329" i="1"/>
  <c r="AL329" i="1"/>
  <c r="AK329" i="1"/>
  <c r="AF329" i="1"/>
  <c r="AE329" i="1"/>
  <c r="AD329" i="1"/>
  <c r="AC329" i="1"/>
  <c r="AB329" i="1"/>
  <c r="AA329" i="1"/>
  <c r="Z329" i="1"/>
  <c r="Y329" i="1"/>
  <c r="X329" i="1"/>
  <c r="W329" i="1"/>
  <c r="V329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BU328" i="1"/>
  <c r="BT328" i="1"/>
  <c r="BS328" i="1"/>
  <c r="BR328" i="1"/>
  <c r="BD328" i="1"/>
  <c r="BC328" i="1"/>
  <c r="AZ328" i="1"/>
  <c r="AX328" i="1"/>
  <c r="AV328" i="1"/>
  <c r="AT328" i="1"/>
  <c r="AS328" i="1"/>
  <c r="AR328" i="1"/>
  <c r="AQ328" i="1"/>
  <c r="AP328" i="1"/>
  <c r="AO328" i="1"/>
  <c r="AN328" i="1"/>
  <c r="AM328" i="1"/>
  <c r="AL328" i="1"/>
  <c r="AK328" i="1"/>
  <c r="AF328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BU327" i="1"/>
  <c r="BN32" i="17" s="1"/>
  <c r="BT327" i="1"/>
  <c r="BM32" i="17" s="1"/>
  <c r="BS327" i="1"/>
  <c r="BL32" i="17" s="1"/>
  <c r="BR327" i="1"/>
  <c r="BK32" i="17" s="1"/>
  <c r="BD327" i="1"/>
  <c r="AW32" i="17" s="1"/>
  <c r="BC327" i="1"/>
  <c r="AV32" i="17" s="1"/>
  <c r="AZ327" i="1"/>
  <c r="AS32" i="17" s="1"/>
  <c r="AX327" i="1"/>
  <c r="AQ32" i="17" s="1"/>
  <c r="AV327" i="1"/>
  <c r="AO32" i="17" s="1"/>
  <c r="AT327" i="1"/>
  <c r="AM32" i="17" s="1"/>
  <c r="AS327" i="1"/>
  <c r="AR327" i="1"/>
  <c r="AK32" i="17" s="1"/>
  <c r="AQ327" i="1"/>
  <c r="AP327" i="1"/>
  <c r="AI32" i="17" s="1"/>
  <c r="AO327" i="1"/>
  <c r="AN327" i="1"/>
  <c r="AG32" i="17" s="1"/>
  <c r="AM327" i="1"/>
  <c r="AL327" i="1"/>
  <c r="AE32" i="17" s="1"/>
  <c r="AK327" i="1"/>
  <c r="AF327" i="1"/>
  <c r="Y32" i="17" s="1"/>
  <c r="AE327" i="1"/>
  <c r="AD327" i="1"/>
  <c r="W32" i="17" s="1"/>
  <c r="AC327" i="1"/>
  <c r="AB327" i="1"/>
  <c r="U32" i="17" s="1"/>
  <c r="AA327" i="1"/>
  <c r="Z327" i="1"/>
  <c r="S32" i="17" s="1"/>
  <c r="Y327" i="1"/>
  <c r="X327" i="1"/>
  <c r="Q32" i="17" s="1"/>
  <c r="W327" i="1"/>
  <c r="V327" i="1"/>
  <c r="O32" i="17" s="1"/>
  <c r="U327" i="1"/>
  <c r="T327" i="1"/>
  <c r="M32" i="17" s="1"/>
  <c r="S327" i="1"/>
  <c r="R327" i="1"/>
  <c r="K32" i="17" s="1"/>
  <c r="Q327" i="1"/>
  <c r="P327" i="1"/>
  <c r="I32" i="17" s="1"/>
  <c r="O327" i="1"/>
  <c r="N327" i="1"/>
  <c r="G32" i="17" s="1"/>
  <c r="M327" i="1"/>
  <c r="L327" i="1"/>
  <c r="E32" i="17" s="1"/>
  <c r="K327" i="1"/>
  <c r="J327" i="1"/>
  <c r="C32" i="17" s="1"/>
  <c r="I327" i="1"/>
  <c r="BU326" i="1"/>
  <c r="BT326" i="1"/>
  <c r="BS326" i="1"/>
  <c r="BR326" i="1"/>
  <c r="BD326" i="1"/>
  <c r="BC326" i="1"/>
  <c r="AZ326" i="1"/>
  <c r="AX326" i="1"/>
  <c r="AV326" i="1"/>
  <c r="AT326" i="1"/>
  <c r="AS326" i="1"/>
  <c r="AR326" i="1"/>
  <c r="AQ326" i="1"/>
  <c r="AP326" i="1"/>
  <c r="AO326" i="1"/>
  <c r="AN326" i="1"/>
  <c r="AM326" i="1"/>
  <c r="AL326" i="1"/>
  <c r="AK326" i="1"/>
  <c r="AF326" i="1"/>
  <c r="AE326" i="1"/>
  <c r="AD326" i="1"/>
  <c r="AC326" i="1"/>
  <c r="AB326" i="1"/>
  <c r="AA326" i="1"/>
  <c r="Z326" i="1"/>
  <c r="Y326" i="1"/>
  <c r="X326" i="1"/>
  <c r="W326" i="1"/>
  <c r="V326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BU325" i="1"/>
  <c r="BT325" i="1"/>
  <c r="BS325" i="1"/>
  <c r="BR325" i="1"/>
  <c r="BD325" i="1"/>
  <c r="BC325" i="1"/>
  <c r="AZ325" i="1"/>
  <c r="AX325" i="1"/>
  <c r="AV325" i="1"/>
  <c r="AT325" i="1"/>
  <c r="AS325" i="1"/>
  <c r="AR325" i="1"/>
  <c r="AQ325" i="1"/>
  <c r="AP325" i="1"/>
  <c r="AO325" i="1"/>
  <c r="AN325" i="1"/>
  <c r="AM325" i="1"/>
  <c r="AL325" i="1"/>
  <c r="AK325" i="1"/>
  <c r="AF325" i="1"/>
  <c r="AE325" i="1"/>
  <c r="AD325" i="1"/>
  <c r="AC325" i="1"/>
  <c r="AB325" i="1"/>
  <c r="AA325" i="1"/>
  <c r="Z325" i="1"/>
  <c r="Y325" i="1"/>
  <c r="X325" i="1"/>
  <c r="W325" i="1"/>
  <c r="V325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BU324" i="1"/>
  <c r="BT324" i="1"/>
  <c r="BS324" i="1"/>
  <c r="BR324" i="1"/>
  <c r="BD324" i="1"/>
  <c r="BC324" i="1"/>
  <c r="AZ324" i="1"/>
  <c r="AX324" i="1"/>
  <c r="AV324" i="1"/>
  <c r="AT324" i="1"/>
  <c r="AS324" i="1"/>
  <c r="AR324" i="1"/>
  <c r="AQ324" i="1"/>
  <c r="AP324" i="1"/>
  <c r="AO324" i="1"/>
  <c r="AN324" i="1"/>
  <c r="AM324" i="1"/>
  <c r="AL324" i="1"/>
  <c r="AK324" i="1"/>
  <c r="AF324" i="1"/>
  <c r="AE324" i="1"/>
  <c r="AD324" i="1"/>
  <c r="AC324" i="1"/>
  <c r="AB324" i="1"/>
  <c r="AA324" i="1"/>
  <c r="Z324" i="1"/>
  <c r="Y324" i="1"/>
  <c r="X324" i="1"/>
  <c r="W324" i="1"/>
  <c r="V324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BU323" i="1"/>
  <c r="BT323" i="1"/>
  <c r="BS323" i="1"/>
  <c r="BR323" i="1"/>
  <c r="BD323" i="1"/>
  <c r="BC323" i="1"/>
  <c r="AZ323" i="1"/>
  <c r="AX323" i="1"/>
  <c r="AV323" i="1"/>
  <c r="AT323" i="1"/>
  <c r="AS323" i="1"/>
  <c r="AR323" i="1"/>
  <c r="AQ323" i="1"/>
  <c r="AP323" i="1"/>
  <c r="AO323" i="1"/>
  <c r="AN323" i="1"/>
  <c r="AM323" i="1"/>
  <c r="AL323" i="1"/>
  <c r="AK323" i="1"/>
  <c r="AF323" i="1"/>
  <c r="AE323" i="1"/>
  <c r="AD323" i="1"/>
  <c r="AC323" i="1"/>
  <c r="AB323" i="1"/>
  <c r="AA323" i="1"/>
  <c r="Z323" i="1"/>
  <c r="Y323" i="1"/>
  <c r="X323" i="1"/>
  <c r="W323" i="1"/>
  <c r="V323" i="1"/>
  <c r="U323" i="1"/>
  <c r="T323" i="1"/>
  <c r="BF323" i="1" s="1"/>
  <c r="S323" i="1"/>
  <c r="R323" i="1"/>
  <c r="Q323" i="1"/>
  <c r="P323" i="1"/>
  <c r="O323" i="1"/>
  <c r="N323" i="1"/>
  <c r="M323" i="1"/>
  <c r="L323" i="1"/>
  <c r="K323" i="1"/>
  <c r="J323" i="1"/>
  <c r="I323" i="1"/>
  <c r="BU322" i="1"/>
  <c r="BT322" i="1"/>
  <c r="BS322" i="1"/>
  <c r="BR322" i="1"/>
  <c r="BD322" i="1"/>
  <c r="BC322" i="1"/>
  <c r="AZ322" i="1"/>
  <c r="AX322" i="1"/>
  <c r="AV322" i="1"/>
  <c r="AT322" i="1"/>
  <c r="AS322" i="1"/>
  <c r="AR322" i="1"/>
  <c r="AQ322" i="1"/>
  <c r="AP322" i="1"/>
  <c r="AO322" i="1"/>
  <c r="AN322" i="1"/>
  <c r="AM322" i="1"/>
  <c r="AL322" i="1"/>
  <c r="AK322" i="1"/>
  <c r="AF322" i="1"/>
  <c r="AE322" i="1"/>
  <c r="AD322" i="1"/>
  <c r="AC322" i="1"/>
  <c r="AB322" i="1"/>
  <c r="AA322" i="1"/>
  <c r="Z322" i="1"/>
  <c r="Y322" i="1"/>
  <c r="X322" i="1"/>
  <c r="W322" i="1"/>
  <c r="V322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BU321" i="1"/>
  <c r="BT321" i="1"/>
  <c r="BS321" i="1"/>
  <c r="BR321" i="1"/>
  <c r="BD321" i="1"/>
  <c r="BC321" i="1"/>
  <c r="AZ321" i="1"/>
  <c r="AX321" i="1"/>
  <c r="AV321" i="1"/>
  <c r="AT321" i="1"/>
  <c r="AS321" i="1"/>
  <c r="AR321" i="1"/>
  <c r="AQ321" i="1"/>
  <c r="AP321" i="1"/>
  <c r="AO321" i="1"/>
  <c r="AN321" i="1"/>
  <c r="AM321" i="1"/>
  <c r="AL321" i="1"/>
  <c r="AK321" i="1"/>
  <c r="AF321" i="1"/>
  <c r="AE321" i="1"/>
  <c r="AD321" i="1"/>
  <c r="AC321" i="1"/>
  <c r="AB321" i="1"/>
  <c r="AA321" i="1"/>
  <c r="Z321" i="1"/>
  <c r="Y321" i="1"/>
  <c r="X321" i="1"/>
  <c r="W321" i="1"/>
  <c r="V321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BU320" i="1"/>
  <c r="BT320" i="1"/>
  <c r="BS320" i="1"/>
  <c r="BR320" i="1"/>
  <c r="BD320" i="1"/>
  <c r="BC320" i="1"/>
  <c r="AZ320" i="1"/>
  <c r="AX320" i="1"/>
  <c r="AV320" i="1"/>
  <c r="AT320" i="1"/>
  <c r="AS320" i="1"/>
  <c r="AR320" i="1"/>
  <c r="AQ320" i="1"/>
  <c r="AP320" i="1"/>
  <c r="AO320" i="1"/>
  <c r="AN320" i="1"/>
  <c r="AM320" i="1"/>
  <c r="AL320" i="1"/>
  <c r="AK320" i="1"/>
  <c r="AF320" i="1"/>
  <c r="AE320" i="1"/>
  <c r="AD320" i="1"/>
  <c r="AC320" i="1"/>
  <c r="AB320" i="1"/>
  <c r="AA320" i="1"/>
  <c r="Z320" i="1"/>
  <c r="Y320" i="1"/>
  <c r="X320" i="1"/>
  <c r="W320" i="1"/>
  <c r="V320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BU319" i="1"/>
  <c r="BT319" i="1"/>
  <c r="BS319" i="1"/>
  <c r="BR319" i="1"/>
  <c r="BD319" i="1"/>
  <c r="BC319" i="1"/>
  <c r="AZ319" i="1"/>
  <c r="AX319" i="1"/>
  <c r="AV319" i="1"/>
  <c r="AT319" i="1"/>
  <c r="AS319" i="1"/>
  <c r="AR319" i="1"/>
  <c r="AQ319" i="1"/>
  <c r="AP319" i="1"/>
  <c r="AO319" i="1"/>
  <c r="AN319" i="1"/>
  <c r="AM319" i="1"/>
  <c r="AL319" i="1"/>
  <c r="AK319" i="1"/>
  <c r="AF319" i="1"/>
  <c r="AE319" i="1"/>
  <c r="AD319" i="1"/>
  <c r="AC319" i="1"/>
  <c r="AB319" i="1"/>
  <c r="AA319" i="1"/>
  <c r="Z319" i="1"/>
  <c r="Y319" i="1"/>
  <c r="X319" i="1"/>
  <c r="W319" i="1"/>
  <c r="V319" i="1"/>
  <c r="U319" i="1"/>
  <c r="T319" i="1"/>
  <c r="BF319" i="1" s="1"/>
  <c r="S319" i="1"/>
  <c r="R319" i="1"/>
  <c r="Q319" i="1"/>
  <c r="P319" i="1"/>
  <c r="O319" i="1"/>
  <c r="N319" i="1"/>
  <c r="M319" i="1"/>
  <c r="L319" i="1"/>
  <c r="K319" i="1"/>
  <c r="J319" i="1"/>
  <c r="I319" i="1"/>
  <c r="BU318" i="1"/>
  <c r="BT318" i="1"/>
  <c r="BS318" i="1"/>
  <c r="BR318" i="1"/>
  <c r="BD318" i="1"/>
  <c r="BC318" i="1"/>
  <c r="AZ318" i="1"/>
  <c r="AX318" i="1"/>
  <c r="AV318" i="1"/>
  <c r="AT318" i="1"/>
  <c r="AS318" i="1"/>
  <c r="AR318" i="1"/>
  <c r="AQ318" i="1"/>
  <c r="AP318" i="1"/>
  <c r="AO318" i="1"/>
  <c r="AN318" i="1"/>
  <c r="AM318" i="1"/>
  <c r="AL318" i="1"/>
  <c r="AK318" i="1"/>
  <c r="AF318" i="1"/>
  <c r="AE318" i="1"/>
  <c r="AD318" i="1"/>
  <c r="AC318" i="1"/>
  <c r="AB318" i="1"/>
  <c r="AA318" i="1"/>
  <c r="Z318" i="1"/>
  <c r="Y318" i="1"/>
  <c r="X318" i="1"/>
  <c r="W318" i="1"/>
  <c r="V318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BU317" i="1"/>
  <c r="BT317" i="1"/>
  <c r="BS317" i="1"/>
  <c r="BR317" i="1"/>
  <c r="BD317" i="1"/>
  <c r="BC317" i="1"/>
  <c r="AZ317" i="1"/>
  <c r="AX317" i="1"/>
  <c r="AV317" i="1"/>
  <c r="AT317" i="1"/>
  <c r="AS317" i="1"/>
  <c r="AR317" i="1"/>
  <c r="AQ317" i="1"/>
  <c r="AP317" i="1"/>
  <c r="AO317" i="1"/>
  <c r="AN317" i="1"/>
  <c r="AM317" i="1"/>
  <c r="AL317" i="1"/>
  <c r="AK317" i="1"/>
  <c r="AF317" i="1"/>
  <c r="AE317" i="1"/>
  <c r="AD317" i="1"/>
  <c r="AC317" i="1"/>
  <c r="AB317" i="1"/>
  <c r="AA317" i="1"/>
  <c r="Z317" i="1"/>
  <c r="Y317" i="1"/>
  <c r="X317" i="1"/>
  <c r="W317" i="1"/>
  <c r="V317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BU316" i="1"/>
  <c r="BT316" i="1"/>
  <c r="BS316" i="1"/>
  <c r="BR316" i="1"/>
  <c r="BD316" i="1"/>
  <c r="BC316" i="1"/>
  <c r="AZ316" i="1"/>
  <c r="AX316" i="1"/>
  <c r="AV316" i="1"/>
  <c r="AT316" i="1"/>
  <c r="AS316" i="1"/>
  <c r="AR316" i="1"/>
  <c r="AQ316" i="1"/>
  <c r="AP316" i="1"/>
  <c r="AO316" i="1"/>
  <c r="AN316" i="1"/>
  <c r="AM316" i="1"/>
  <c r="AL316" i="1"/>
  <c r="AK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BU315" i="1"/>
  <c r="BT315" i="1"/>
  <c r="BS315" i="1"/>
  <c r="BR315" i="1"/>
  <c r="BD315" i="1"/>
  <c r="BC315" i="1"/>
  <c r="AZ315" i="1"/>
  <c r="AX315" i="1"/>
  <c r="AV315" i="1"/>
  <c r="AT315" i="1"/>
  <c r="AS315" i="1"/>
  <c r="AR315" i="1"/>
  <c r="AQ315" i="1"/>
  <c r="AP315" i="1"/>
  <c r="AO315" i="1"/>
  <c r="AN315" i="1"/>
  <c r="AM315" i="1"/>
  <c r="AL315" i="1"/>
  <c r="AK315" i="1"/>
  <c r="AF315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BF315" i="1" s="1"/>
  <c r="S315" i="1"/>
  <c r="R315" i="1"/>
  <c r="Q315" i="1"/>
  <c r="P315" i="1"/>
  <c r="O315" i="1"/>
  <c r="N315" i="1"/>
  <c r="M315" i="1"/>
  <c r="L315" i="1"/>
  <c r="K315" i="1"/>
  <c r="J315" i="1"/>
  <c r="I315" i="1"/>
  <c r="BU314" i="1"/>
  <c r="BT314" i="1"/>
  <c r="BS314" i="1"/>
  <c r="BR314" i="1"/>
  <c r="BD314" i="1"/>
  <c r="BC314" i="1"/>
  <c r="AZ314" i="1"/>
  <c r="AX314" i="1"/>
  <c r="AV314" i="1"/>
  <c r="AT314" i="1"/>
  <c r="AS314" i="1"/>
  <c r="AR314" i="1"/>
  <c r="AQ314" i="1"/>
  <c r="AP314" i="1"/>
  <c r="AO314" i="1"/>
  <c r="AN314" i="1"/>
  <c r="AM314" i="1"/>
  <c r="AL314" i="1"/>
  <c r="AK314" i="1"/>
  <c r="AF314" i="1"/>
  <c r="AE314" i="1"/>
  <c r="AD314" i="1"/>
  <c r="AC314" i="1"/>
  <c r="AB314" i="1"/>
  <c r="AA314" i="1"/>
  <c r="Z314" i="1"/>
  <c r="Y314" i="1"/>
  <c r="X314" i="1"/>
  <c r="W314" i="1"/>
  <c r="V314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BU313" i="1"/>
  <c r="BT313" i="1"/>
  <c r="BS313" i="1"/>
  <c r="BR313" i="1"/>
  <c r="BD313" i="1"/>
  <c r="BC313" i="1"/>
  <c r="AZ313" i="1"/>
  <c r="AX313" i="1"/>
  <c r="AV313" i="1"/>
  <c r="AT313" i="1"/>
  <c r="AS313" i="1"/>
  <c r="AR313" i="1"/>
  <c r="AQ313" i="1"/>
  <c r="AP313" i="1"/>
  <c r="AO313" i="1"/>
  <c r="AN313" i="1"/>
  <c r="AM313" i="1"/>
  <c r="AL313" i="1"/>
  <c r="AK313" i="1"/>
  <c r="AF313" i="1"/>
  <c r="AE313" i="1"/>
  <c r="AD313" i="1"/>
  <c r="AC313" i="1"/>
  <c r="AB313" i="1"/>
  <c r="AA313" i="1"/>
  <c r="Z313" i="1"/>
  <c r="Y313" i="1"/>
  <c r="X313" i="1"/>
  <c r="W313" i="1"/>
  <c r="V313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BU312" i="1"/>
  <c r="BT312" i="1"/>
  <c r="BS312" i="1"/>
  <c r="BR312" i="1"/>
  <c r="BD312" i="1"/>
  <c r="BC312" i="1"/>
  <c r="AZ312" i="1"/>
  <c r="AX312" i="1"/>
  <c r="AV312" i="1"/>
  <c r="AT312" i="1"/>
  <c r="AS312" i="1"/>
  <c r="AR312" i="1"/>
  <c r="AQ312" i="1"/>
  <c r="AP312" i="1"/>
  <c r="AO312" i="1"/>
  <c r="AN312" i="1"/>
  <c r="AM312" i="1"/>
  <c r="AL312" i="1"/>
  <c r="AK312" i="1"/>
  <c r="AF312" i="1"/>
  <c r="AE312" i="1"/>
  <c r="AD312" i="1"/>
  <c r="AC312" i="1"/>
  <c r="AB312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BU311" i="1"/>
  <c r="BT311" i="1"/>
  <c r="BS311" i="1"/>
  <c r="BR311" i="1"/>
  <c r="BD311" i="1"/>
  <c r="BC311" i="1"/>
  <c r="AZ311" i="1"/>
  <c r="AX311" i="1"/>
  <c r="AV311" i="1"/>
  <c r="AT311" i="1"/>
  <c r="AS311" i="1"/>
  <c r="AR311" i="1"/>
  <c r="AQ311" i="1"/>
  <c r="AP311" i="1"/>
  <c r="AO311" i="1"/>
  <c r="AN311" i="1"/>
  <c r="AM311" i="1"/>
  <c r="AL311" i="1"/>
  <c r="AK311" i="1"/>
  <c r="AF311" i="1"/>
  <c r="AE311" i="1"/>
  <c r="AD311" i="1"/>
  <c r="AC311" i="1"/>
  <c r="AB311" i="1"/>
  <c r="AA311" i="1"/>
  <c r="Z311" i="1"/>
  <c r="Y311" i="1"/>
  <c r="X311" i="1"/>
  <c r="W311" i="1"/>
  <c r="V311" i="1"/>
  <c r="U311" i="1"/>
  <c r="T311" i="1"/>
  <c r="BF311" i="1" s="1"/>
  <c r="S311" i="1"/>
  <c r="R311" i="1"/>
  <c r="Q311" i="1"/>
  <c r="P311" i="1"/>
  <c r="O311" i="1"/>
  <c r="N311" i="1"/>
  <c r="M311" i="1"/>
  <c r="L311" i="1"/>
  <c r="K311" i="1"/>
  <c r="J311" i="1"/>
  <c r="I311" i="1"/>
  <c r="BU310" i="1"/>
  <c r="BT310" i="1"/>
  <c r="BS310" i="1"/>
  <c r="BR310" i="1"/>
  <c r="BD310" i="1"/>
  <c r="BC310" i="1"/>
  <c r="AZ310" i="1"/>
  <c r="AX310" i="1"/>
  <c r="AV310" i="1"/>
  <c r="AT310" i="1"/>
  <c r="AS310" i="1"/>
  <c r="AR310" i="1"/>
  <c r="AQ310" i="1"/>
  <c r="AP310" i="1"/>
  <c r="AO310" i="1"/>
  <c r="AN310" i="1"/>
  <c r="AM310" i="1"/>
  <c r="AL310" i="1"/>
  <c r="AK310" i="1"/>
  <c r="AF310" i="1"/>
  <c r="AE310" i="1"/>
  <c r="AD310" i="1"/>
  <c r="AC310" i="1"/>
  <c r="AB310" i="1"/>
  <c r="AA310" i="1"/>
  <c r="Z310" i="1"/>
  <c r="Y310" i="1"/>
  <c r="X310" i="1"/>
  <c r="W310" i="1"/>
  <c r="V310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BU309" i="1"/>
  <c r="BN31" i="17" s="1"/>
  <c r="BT309" i="1"/>
  <c r="BM31" i="17" s="1"/>
  <c r="BS309" i="1"/>
  <c r="BL31" i="17" s="1"/>
  <c r="BR309" i="1"/>
  <c r="BK31" i="17" s="1"/>
  <c r="BD309" i="1"/>
  <c r="AW31" i="17" s="1"/>
  <c r="BC309" i="1"/>
  <c r="AV31" i="17" s="1"/>
  <c r="AZ309" i="1"/>
  <c r="AS31" i="17" s="1"/>
  <c r="AX309" i="1"/>
  <c r="AQ31" i="17" s="1"/>
  <c r="AV309" i="1"/>
  <c r="AO31" i="17" s="1"/>
  <c r="AT309" i="1"/>
  <c r="AM31" i="17" s="1"/>
  <c r="AS309" i="1"/>
  <c r="AR309" i="1"/>
  <c r="AK31" i="17" s="1"/>
  <c r="AQ309" i="1"/>
  <c r="AP309" i="1"/>
  <c r="AI31" i="17" s="1"/>
  <c r="AO309" i="1"/>
  <c r="AN309" i="1"/>
  <c r="AG31" i="17" s="1"/>
  <c r="AM309" i="1"/>
  <c r="AL309" i="1"/>
  <c r="AE31" i="17" s="1"/>
  <c r="AK309" i="1"/>
  <c r="AF309" i="1"/>
  <c r="Y31" i="17" s="1"/>
  <c r="AE309" i="1"/>
  <c r="AD309" i="1"/>
  <c r="W31" i="17" s="1"/>
  <c r="AC309" i="1"/>
  <c r="AB309" i="1"/>
  <c r="U31" i="17" s="1"/>
  <c r="AA309" i="1"/>
  <c r="Z309" i="1"/>
  <c r="Y309" i="1"/>
  <c r="X309" i="1"/>
  <c r="Q31" i="17" s="1"/>
  <c r="W309" i="1"/>
  <c r="V309" i="1"/>
  <c r="O31" i="17" s="1"/>
  <c r="U309" i="1"/>
  <c r="T309" i="1"/>
  <c r="M31" i="17" s="1"/>
  <c r="S309" i="1"/>
  <c r="R309" i="1"/>
  <c r="K31" i="17" s="1"/>
  <c r="Q309" i="1"/>
  <c r="P309" i="1"/>
  <c r="I31" i="17" s="1"/>
  <c r="O309" i="1"/>
  <c r="N309" i="1"/>
  <c r="M309" i="1"/>
  <c r="L309" i="1"/>
  <c r="E31" i="17" s="1"/>
  <c r="K309" i="1"/>
  <c r="J309" i="1"/>
  <c r="C31" i="17" s="1"/>
  <c r="I309" i="1"/>
  <c r="BU308" i="1"/>
  <c r="BT308" i="1"/>
  <c r="BS308" i="1"/>
  <c r="BR308" i="1"/>
  <c r="BD308" i="1"/>
  <c r="BC308" i="1"/>
  <c r="AZ308" i="1"/>
  <c r="AX308" i="1"/>
  <c r="AV308" i="1"/>
  <c r="AT308" i="1"/>
  <c r="AS308" i="1"/>
  <c r="AR308" i="1"/>
  <c r="AQ308" i="1"/>
  <c r="AP308" i="1"/>
  <c r="AO308" i="1"/>
  <c r="AN308" i="1"/>
  <c r="AM308" i="1"/>
  <c r="AL308" i="1"/>
  <c r="AK308" i="1"/>
  <c r="AF308" i="1"/>
  <c r="AE308" i="1"/>
  <c r="AD308" i="1"/>
  <c r="AC308" i="1"/>
  <c r="AB308" i="1"/>
  <c r="AA308" i="1"/>
  <c r="Z308" i="1"/>
  <c r="Y308" i="1"/>
  <c r="X308" i="1"/>
  <c r="W308" i="1"/>
  <c r="V308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BU307" i="1"/>
  <c r="BT307" i="1"/>
  <c r="BS307" i="1"/>
  <c r="BR307" i="1"/>
  <c r="BD307" i="1"/>
  <c r="BC307" i="1"/>
  <c r="AZ307" i="1"/>
  <c r="AX307" i="1"/>
  <c r="AV307" i="1"/>
  <c r="AT307" i="1"/>
  <c r="AS307" i="1"/>
  <c r="AR307" i="1"/>
  <c r="AQ307" i="1"/>
  <c r="AP307" i="1"/>
  <c r="AO307" i="1"/>
  <c r="AN307" i="1"/>
  <c r="AM307" i="1"/>
  <c r="AL307" i="1"/>
  <c r="AK307" i="1"/>
  <c r="AF307" i="1"/>
  <c r="AE307" i="1"/>
  <c r="AD307" i="1"/>
  <c r="AC307" i="1"/>
  <c r="AB307" i="1"/>
  <c r="AA307" i="1"/>
  <c r="Z307" i="1"/>
  <c r="Y307" i="1"/>
  <c r="X307" i="1"/>
  <c r="W307" i="1"/>
  <c r="V307" i="1"/>
  <c r="U307" i="1"/>
  <c r="T307" i="1"/>
  <c r="BF307" i="1" s="1"/>
  <c r="S307" i="1"/>
  <c r="R307" i="1"/>
  <c r="Q307" i="1"/>
  <c r="P307" i="1"/>
  <c r="O307" i="1"/>
  <c r="N307" i="1"/>
  <c r="M307" i="1"/>
  <c r="L307" i="1"/>
  <c r="K307" i="1"/>
  <c r="J307" i="1"/>
  <c r="I307" i="1"/>
  <c r="BU306" i="1"/>
  <c r="BT306" i="1"/>
  <c r="BS306" i="1"/>
  <c r="BR306" i="1"/>
  <c r="BD306" i="1"/>
  <c r="BC306" i="1"/>
  <c r="AZ306" i="1"/>
  <c r="AX306" i="1"/>
  <c r="AV306" i="1"/>
  <c r="AT306" i="1"/>
  <c r="AS306" i="1"/>
  <c r="AR306" i="1"/>
  <c r="AQ306" i="1"/>
  <c r="AP306" i="1"/>
  <c r="AO306" i="1"/>
  <c r="AN306" i="1"/>
  <c r="AM306" i="1"/>
  <c r="AL306" i="1"/>
  <c r="AK306" i="1"/>
  <c r="AF306" i="1"/>
  <c r="AE306" i="1"/>
  <c r="AD306" i="1"/>
  <c r="AC306" i="1"/>
  <c r="AB306" i="1"/>
  <c r="AA306" i="1"/>
  <c r="Z306" i="1"/>
  <c r="Y306" i="1"/>
  <c r="X306" i="1"/>
  <c r="W306" i="1"/>
  <c r="V306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BU305" i="1"/>
  <c r="BT305" i="1"/>
  <c r="BS305" i="1"/>
  <c r="BR305" i="1"/>
  <c r="BD305" i="1"/>
  <c r="BC305" i="1"/>
  <c r="AZ305" i="1"/>
  <c r="AX305" i="1"/>
  <c r="AV305" i="1"/>
  <c r="AT305" i="1"/>
  <c r="AS305" i="1"/>
  <c r="AR305" i="1"/>
  <c r="AQ305" i="1"/>
  <c r="AP305" i="1"/>
  <c r="AO305" i="1"/>
  <c r="AN305" i="1"/>
  <c r="AM305" i="1"/>
  <c r="AL305" i="1"/>
  <c r="AK305" i="1"/>
  <c r="AF305" i="1"/>
  <c r="AE305" i="1"/>
  <c r="AD305" i="1"/>
  <c r="AC305" i="1"/>
  <c r="AB305" i="1"/>
  <c r="AA305" i="1"/>
  <c r="Z305" i="1"/>
  <c r="Y305" i="1"/>
  <c r="X305" i="1"/>
  <c r="W305" i="1"/>
  <c r="V305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BU304" i="1"/>
  <c r="BT304" i="1"/>
  <c r="BS304" i="1"/>
  <c r="BR304" i="1"/>
  <c r="BD304" i="1"/>
  <c r="BC304" i="1"/>
  <c r="AZ304" i="1"/>
  <c r="AX304" i="1"/>
  <c r="AV304" i="1"/>
  <c r="AT304" i="1"/>
  <c r="AS304" i="1"/>
  <c r="AR304" i="1"/>
  <c r="AQ304" i="1"/>
  <c r="AP304" i="1"/>
  <c r="AO304" i="1"/>
  <c r="AN304" i="1"/>
  <c r="AM304" i="1"/>
  <c r="AL304" i="1"/>
  <c r="AK304" i="1"/>
  <c r="AF304" i="1"/>
  <c r="AE304" i="1"/>
  <c r="AD304" i="1"/>
  <c r="AC304" i="1"/>
  <c r="AB304" i="1"/>
  <c r="AA304" i="1"/>
  <c r="Z304" i="1"/>
  <c r="Y304" i="1"/>
  <c r="X304" i="1"/>
  <c r="W304" i="1"/>
  <c r="V304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BU303" i="1"/>
  <c r="BT303" i="1"/>
  <c r="BS303" i="1"/>
  <c r="BR303" i="1"/>
  <c r="BD303" i="1"/>
  <c r="BC303" i="1"/>
  <c r="AZ303" i="1"/>
  <c r="AX303" i="1"/>
  <c r="AV303" i="1"/>
  <c r="AT303" i="1"/>
  <c r="AS303" i="1"/>
  <c r="AR303" i="1"/>
  <c r="AQ303" i="1"/>
  <c r="AP303" i="1"/>
  <c r="AO303" i="1"/>
  <c r="AN303" i="1"/>
  <c r="AM303" i="1"/>
  <c r="AL303" i="1"/>
  <c r="AK303" i="1"/>
  <c r="AF303" i="1"/>
  <c r="AE303" i="1"/>
  <c r="AD303" i="1"/>
  <c r="AC303" i="1"/>
  <c r="AB303" i="1"/>
  <c r="AA303" i="1"/>
  <c r="Z303" i="1"/>
  <c r="Y303" i="1"/>
  <c r="X303" i="1"/>
  <c r="W303" i="1"/>
  <c r="V303" i="1"/>
  <c r="U303" i="1"/>
  <c r="T303" i="1"/>
  <c r="BF303" i="1" s="1"/>
  <c r="S303" i="1"/>
  <c r="R303" i="1"/>
  <c r="Q303" i="1"/>
  <c r="P303" i="1"/>
  <c r="O303" i="1"/>
  <c r="N303" i="1"/>
  <c r="M303" i="1"/>
  <c r="L303" i="1"/>
  <c r="K303" i="1"/>
  <c r="J303" i="1"/>
  <c r="I303" i="1"/>
  <c r="BU302" i="1"/>
  <c r="BT302" i="1"/>
  <c r="BS302" i="1"/>
  <c r="BR302" i="1"/>
  <c r="BD302" i="1"/>
  <c r="BC302" i="1"/>
  <c r="AZ302" i="1"/>
  <c r="AX302" i="1"/>
  <c r="AV302" i="1"/>
  <c r="AT302" i="1"/>
  <c r="AS302" i="1"/>
  <c r="AR302" i="1"/>
  <c r="AQ302" i="1"/>
  <c r="AP302" i="1"/>
  <c r="AO302" i="1"/>
  <c r="AN302" i="1"/>
  <c r="AM302" i="1"/>
  <c r="AL302" i="1"/>
  <c r="AK302" i="1"/>
  <c r="AF302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BU301" i="1"/>
  <c r="BT301" i="1"/>
  <c r="BS301" i="1"/>
  <c r="BR301" i="1"/>
  <c r="BD301" i="1"/>
  <c r="BC301" i="1"/>
  <c r="AZ301" i="1"/>
  <c r="AX301" i="1"/>
  <c r="AV301" i="1"/>
  <c r="AT301" i="1"/>
  <c r="AS301" i="1"/>
  <c r="AR301" i="1"/>
  <c r="AQ301" i="1"/>
  <c r="AP301" i="1"/>
  <c r="AO301" i="1"/>
  <c r="AN301" i="1"/>
  <c r="AM301" i="1"/>
  <c r="AL301" i="1"/>
  <c r="AK301" i="1"/>
  <c r="AF301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BU300" i="1"/>
  <c r="BT300" i="1"/>
  <c r="BS300" i="1"/>
  <c r="BR300" i="1"/>
  <c r="BD300" i="1"/>
  <c r="BC300" i="1"/>
  <c r="AZ300" i="1"/>
  <c r="AX300" i="1"/>
  <c r="AV300" i="1"/>
  <c r="AT300" i="1"/>
  <c r="AS300" i="1"/>
  <c r="AR300" i="1"/>
  <c r="AQ300" i="1"/>
  <c r="AP300" i="1"/>
  <c r="AO300" i="1"/>
  <c r="AN300" i="1"/>
  <c r="AM300" i="1"/>
  <c r="AL300" i="1"/>
  <c r="AK300" i="1"/>
  <c r="AF300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BU299" i="1"/>
  <c r="BT299" i="1"/>
  <c r="BS299" i="1"/>
  <c r="BR299" i="1"/>
  <c r="BD299" i="1"/>
  <c r="BC299" i="1"/>
  <c r="AZ299" i="1"/>
  <c r="AX299" i="1"/>
  <c r="AV299" i="1"/>
  <c r="AT299" i="1"/>
  <c r="AS299" i="1"/>
  <c r="AR299" i="1"/>
  <c r="AQ299" i="1"/>
  <c r="AP299" i="1"/>
  <c r="AO299" i="1"/>
  <c r="AN299" i="1"/>
  <c r="AM299" i="1"/>
  <c r="AL299" i="1"/>
  <c r="AK299" i="1"/>
  <c r="AF299" i="1"/>
  <c r="AE299" i="1"/>
  <c r="AD299" i="1"/>
  <c r="AC299" i="1"/>
  <c r="AB299" i="1"/>
  <c r="AA299" i="1"/>
  <c r="Z299" i="1"/>
  <c r="Y299" i="1"/>
  <c r="X299" i="1"/>
  <c r="W299" i="1"/>
  <c r="V299" i="1"/>
  <c r="U299" i="1"/>
  <c r="T299" i="1"/>
  <c r="BF299" i="1" s="1"/>
  <c r="S299" i="1"/>
  <c r="R299" i="1"/>
  <c r="Q299" i="1"/>
  <c r="P299" i="1"/>
  <c r="O299" i="1"/>
  <c r="N299" i="1"/>
  <c r="M299" i="1"/>
  <c r="L299" i="1"/>
  <c r="K299" i="1"/>
  <c r="J299" i="1"/>
  <c r="I299" i="1"/>
  <c r="BU298" i="1"/>
  <c r="BT298" i="1"/>
  <c r="BS298" i="1"/>
  <c r="BR298" i="1"/>
  <c r="BD298" i="1"/>
  <c r="BC298" i="1"/>
  <c r="AZ298" i="1"/>
  <c r="AX298" i="1"/>
  <c r="AV298" i="1"/>
  <c r="AT298" i="1"/>
  <c r="AS298" i="1"/>
  <c r="AR298" i="1"/>
  <c r="AQ298" i="1"/>
  <c r="AP298" i="1"/>
  <c r="AO298" i="1"/>
  <c r="AN298" i="1"/>
  <c r="AM298" i="1"/>
  <c r="AL298" i="1"/>
  <c r="AK298" i="1"/>
  <c r="AF298" i="1"/>
  <c r="AE298" i="1"/>
  <c r="AD298" i="1"/>
  <c r="AC298" i="1"/>
  <c r="AB298" i="1"/>
  <c r="AA298" i="1"/>
  <c r="Z298" i="1"/>
  <c r="Y298" i="1"/>
  <c r="X298" i="1"/>
  <c r="W298" i="1"/>
  <c r="V298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BU297" i="1"/>
  <c r="BN30" i="17" s="1"/>
  <c r="BT297" i="1"/>
  <c r="BM30" i="17" s="1"/>
  <c r="BS297" i="1"/>
  <c r="BL30" i="17" s="1"/>
  <c r="BR297" i="1"/>
  <c r="BK30" i="17" s="1"/>
  <c r="BD297" i="1"/>
  <c r="AW30" i="17" s="1"/>
  <c r="BC297" i="1"/>
  <c r="AV30" i="17" s="1"/>
  <c r="AZ297" i="1"/>
  <c r="AS30" i="17" s="1"/>
  <c r="AX297" i="1"/>
  <c r="AQ30" i="17" s="1"/>
  <c r="AV297" i="1"/>
  <c r="AO30" i="17" s="1"/>
  <c r="AT297" i="1"/>
  <c r="AM30" i="17" s="1"/>
  <c r="AS297" i="1"/>
  <c r="AR297" i="1"/>
  <c r="AK30" i="17" s="1"/>
  <c r="AQ297" i="1"/>
  <c r="AP297" i="1"/>
  <c r="AI30" i="17" s="1"/>
  <c r="AO297" i="1"/>
  <c r="AN297" i="1"/>
  <c r="AG30" i="17" s="1"/>
  <c r="AM297" i="1"/>
  <c r="AL297" i="1"/>
  <c r="AE30" i="17" s="1"/>
  <c r="AK297" i="1"/>
  <c r="AF297" i="1"/>
  <c r="Y30" i="17" s="1"/>
  <c r="AE297" i="1"/>
  <c r="AD297" i="1"/>
  <c r="W30" i="17" s="1"/>
  <c r="AC297" i="1"/>
  <c r="AB297" i="1"/>
  <c r="U30" i="17" s="1"/>
  <c r="AA297" i="1"/>
  <c r="Z297" i="1"/>
  <c r="Y297" i="1"/>
  <c r="X297" i="1"/>
  <c r="Q30" i="17" s="1"/>
  <c r="W297" i="1"/>
  <c r="V297" i="1"/>
  <c r="O30" i="17" s="1"/>
  <c r="U297" i="1"/>
  <c r="T297" i="1"/>
  <c r="M30" i="17" s="1"/>
  <c r="S297" i="1"/>
  <c r="R297" i="1"/>
  <c r="K30" i="17" s="1"/>
  <c r="Q297" i="1"/>
  <c r="P297" i="1"/>
  <c r="I30" i="17" s="1"/>
  <c r="O297" i="1"/>
  <c r="N297" i="1"/>
  <c r="M297" i="1"/>
  <c r="L297" i="1"/>
  <c r="E30" i="17" s="1"/>
  <c r="K297" i="1"/>
  <c r="J297" i="1"/>
  <c r="C30" i="17" s="1"/>
  <c r="I297" i="1"/>
  <c r="BU296" i="1"/>
  <c r="BT296" i="1"/>
  <c r="BS296" i="1"/>
  <c r="BR296" i="1"/>
  <c r="BD296" i="1"/>
  <c r="BC296" i="1"/>
  <c r="AZ296" i="1"/>
  <c r="AX296" i="1"/>
  <c r="AV296" i="1"/>
  <c r="AT296" i="1"/>
  <c r="AS296" i="1"/>
  <c r="AR296" i="1"/>
  <c r="AQ296" i="1"/>
  <c r="AP296" i="1"/>
  <c r="AO296" i="1"/>
  <c r="AN296" i="1"/>
  <c r="AM296" i="1"/>
  <c r="AL296" i="1"/>
  <c r="AK296" i="1"/>
  <c r="AF296" i="1"/>
  <c r="AE296" i="1"/>
  <c r="AD296" i="1"/>
  <c r="AC296" i="1"/>
  <c r="AB296" i="1"/>
  <c r="AA296" i="1"/>
  <c r="Z296" i="1"/>
  <c r="Y296" i="1"/>
  <c r="X296" i="1"/>
  <c r="W296" i="1"/>
  <c r="V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BU295" i="1"/>
  <c r="BT295" i="1"/>
  <c r="BS295" i="1"/>
  <c r="BR295" i="1"/>
  <c r="BD295" i="1"/>
  <c r="BC295" i="1"/>
  <c r="AZ295" i="1"/>
  <c r="AX295" i="1"/>
  <c r="AV295" i="1"/>
  <c r="AT295" i="1"/>
  <c r="AS295" i="1"/>
  <c r="AR295" i="1"/>
  <c r="AQ295" i="1"/>
  <c r="AP295" i="1"/>
  <c r="AO295" i="1"/>
  <c r="AN295" i="1"/>
  <c r="AM295" i="1"/>
  <c r="AL295" i="1"/>
  <c r="AK295" i="1"/>
  <c r="AF295" i="1"/>
  <c r="AE295" i="1"/>
  <c r="AD295" i="1"/>
  <c r="AC295" i="1"/>
  <c r="AB295" i="1"/>
  <c r="AA295" i="1"/>
  <c r="Z295" i="1"/>
  <c r="Y295" i="1"/>
  <c r="X295" i="1"/>
  <c r="W295" i="1"/>
  <c r="V295" i="1"/>
  <c r="U295" i="1"/>
  <c r="T295" i="1"/>
  <c r="BF295" i="1" s="1"/>
  <c r="S295" i="1"/>
  <c r="R295" i="1"/>
  <c r="Q295" i="1"/>
  <c r="P295" i="1"/>
  <c r="O295" i="1"/>
  <c r="N295" i="1"/>
  <c r="M295" i="1"/>
  <c r="L295" i="1"/>
  <c r="K295" i="1"/>
  <c r="J295" i="1"/>
  <c r="I295" i="1"/>
  <c r="BU294" i="1"/>
  <c r="BT294" i="1"/>
  <c r="BS294" i="1"/>
  <c r="BR294" i="1"/>
  <c r="BD294" i="1"/>
  <c r="BC294" i="1"/>
  <c r="AZ294" i="1"/>
  <c r="AX294" i="1"/>
  <c r="AV294" i="1"/>
  <c r="AT294" i="1"/>
  <c r="AS294" i="1"/>
  <c r="AR294" i="1"/>
  <c r="AQ294" i="1"/>
  <c r="AP294" i="1"/>
  <c r="AO294" i="1"/>
  <c r="AN294" i="1"/>
  <c r="AM294" i="1"/>
  <c r="AL294" i="1"/>
  <c r="AK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BU293" i="1"/>
  <c r="BT293" i="1"/>
  <c r="BS293" i="1"/>
  <c r="BR293" i="1"/>
  <c r="BD293" i="1"/>
  <c r="BC293" i="1"/>
  <c r="AZ293" i="1"/>
  <c r="AX293" i="1"/>
  <c r="AV293" i="1"/>
  <c r="AT293" i="1"/>
  <c r="AS293" i="1"/>
  <c r="AR293" i="1"/>
  <c r="AQ293" i="1"/>
  <c r="AP293" i="1"/>
  <c r="AO293" i="1"/>
  <c r="AN293" i="1"/>
  <c r="AM293" i="1"/>
  <c r="AL293" i="1"/>
  <c r="AK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BU292" i="1"/>
  <c r="BT292" i="1"/>
  <c r="BS292" i="1"/>
  <c r="BR292" i="1"/>
  <c r="BD292" i="1"/>
  <c r="BC292" i="1"/>
  <c r="AZ292" i="1"/>
  <c r="AX292" i="1"/>
  <c r="AV292" i="1"/>
  <c r="AT292" i="1"/>
  <c r="AS292" i="1"/>
  <c r="AR292" i="1"/>
  <c r="AQ292" i="1"/>
  <c r="AP292" i="1"/>
  <c r="AO292" i="1"/>
  <c r="AN292" i="1"/>
  <c r="AM292" i="1"/>
  <c r="AL292" i="1"/>
  <c r="AK292" i="1"/>
  <c r="AF292" i="1"/>
  <c r="AE292" i="1"/>
  <c r="AD292" i="1"/>
  <c r="AC292" i="1"/>
  <c r="AB292" i="1"/>
  <c r="AA292" i="1"/>
  <c r="Z292" i="1"/>
  <c r="Y292" i="1"/>
  <c r="X292" i="1"/>
  <c r="W292" i="1"/>
  <c r="V292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BU291" i="1"/>
  <c r="BT291" i="1"/>
  <c r="BS291" i="1"/>
  <c r="BR291" i="1"/>
  <c r="BD291" i="1"/>
  <c r="BC291" i="1"/>
  <c r="AZ291" i="1"/>
  <c r="AX291" i="1"/>
  <c r="AV291" i="1"/>
  <c r="AT291" i="1"/>
  <c r="AS291" i="1"/>
  <c r="AR291" i="1"/>
  <c r="AQ291" i="1"/>
  <c r="AP291" i="1"/>
  <c r="AO291" i="1"/>
  <c r="AN291" i="1"/>
  <c r="AM291" i="1"/>
  <c r="AL291" i="1"/>
  <c r="AK291" i="1"/>
  <c r="AF291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BU290" i="1"/>
  <c r="BT290" i="1"/>
  <c r="BS290" i="1"/>
  <c r="BR290" i="1"/>
  <c r="BD290" i="1"/>
  <c r="BC290" i="1"/>
  <c r="AZ290" i="1"/>
  <c r="AX290" i="1"/>
  <c r="AV290" i="1"/>
  <c r="AT290" i="1"/>
  <c r="AS290" i="1"/>
  <c r="AR290" i="1"/>
  <c r="AQ290" i="1"/>
  <c r="AP290" i="1"/>
  <c r="AO290" i="1"/>
  <c r="AN290" i="1"/>
  <c r="AM290" i="1"/>
  <c r="AL290" i="1"/>
  <c r="AK290" i="1"/>
  <c r="AF290" i="1"/>
  <c r="AE290" i="1"/>
  <c r="AD290" i="1"/>
  <c r="AC290" i="1"/>
  <c r="AB290" i="1"/>
  <c r="AA290" i="1"/>
  <c r="Z290" i="1"/>
  <c r="Y290" i="1"/>
  <c r="X290" i="1"/>
  <c r="W290" i="1"/>
  <c r="V290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BU289" i="1"/>
  <c r="BT289" i="1"/>
  <c r="BS289" i="1"/>
  <c r="BR289" i="1"/>
  <c r="BD289" i="1"/>
  <c r="BC289" i="1"/>
  <c r="AZ289" i="1"/>
  <c r="AX289" i="1"/>
  <c r="AV289" i="1"/>
  <c r="AT289" i="1"/>
  <c r="AS289" i="1"/>
  <c r="AR289" i="1"/>
  <c r="AQ289" i="1"/>
  <c r="AP289" i="1"/>
  <c r="AO289" i="1"/>
  <c r="AN289" i="1"/>
  <c r="AM289" i="1"/>
  <c r="AL289" i="1"/>
  <c r="AK289" i="1"/>
  <c r="AF289" i="1"/>
  <c r="AE289" i="1"/>
  <c r="AD289" i="1"/>
  <c r="AC289" i="1"/>
  <c r="AB289" i="1"/>
  <c r="AA289" i="1"/>
  <c r="Z289" i="1"/>
  <c r="Y289" i="1"/>
  <c r="X289" i="1"/>
  <c r="W289" i="1"/>
  <c r="V289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BU288" i="1"/>
  <c r="BT288" i="1"/>
  <c r="BS288" i="1"/>
  <c r="BR288" i="1"/>
  <c r="BD288" i="1"/>
  <c r="BC288" i="1"/>
  <c r="AZ288" i="1"/>
  <c r="AX288" i="1"/>
  <c r="AV288" i="1"/>
  <c r="AT288" i="1"/>
  <c r="AS288" i="1"/>
  <c r="AR288" i="1"/>
  <c r="AQ288" i="1"/>
  <c r="AP288" i="1"/>
  <c r="AO288" i="1"/>
  <c r="AN288" i="1"/>
  <c r="AM288" i="1"/>
  <c r="AL288" i="1"/>
  <c r="AK288" i="1"/>
  <c r="AF288" i="1"/>
  <c r="AE288" i="1"/>
  <c r="AD288" i="1"/>
  <c r="AC288" i="1"/>
  <c r="AB288" i="1"/>
  <c r="AA288" i="1"/>
  <c r="Z288" i="1"/>
  <c r="Y288" i="1"/>
  <c r="X288" i="1"/>
  <c r="W288" i="1"/>
  <c r="V288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BU287" i="1"/>
  <c r="BT287" i="1"/>
  <c r="BS287" i="1"/>
  <c r="BR287" i="1"/>
  <c r="BD287" i="1"/>
  <c r="BC287" i="1"/>
  <c r="AZ287" i="1"/>
  <c r="AX287" i="1"/>
  <c r="AV287" i="1"/>
  <c r="AT287" i="1"/>
  <c r="AS287" i="1"/>
  <c r="AR287" i="1"/>
  <c r="AQ287" i="1"/>
  <c r="AP287" i="1"/>
  <c r="AO287" i="1"/>
  <c r="AN287" i="1"/>
  <c r="AM287" i="1"/>
  <c r="AL287" i="1"/>
  <c r="AK287" i="1"/>
  <c r="AF287" i="1"/>
  <c r="AE287" i="1"/>
  <c r="AD287" i="1"/>
  <c r="AC287" i="1"/>
  <c r="AB287" i="1"/>
  <c r="AA287" i="1"/>
  <c r="Z287" i="1"/>
  <c r="Y287" i="1"/>
  <c r="X287" i="1"/>
  <c r="W287" i="1"/>
  <c r="V287" i="1"/>
  <c r="U287" i="1"/>
  <c r="T287" i="1"/>
  <c r="BF287" i="1" s="1"/>
  <c r="S287" i="1"/>
  <c r="R287" i="1"/>
  <c r="Q287" i="1"/>
  <c r="P287" i="1"/>
  <c r="O287" i="1"/>
  <c r="N287" i="1"/>
  <c r="M287" i="1"/>
  <c r="L287" i="1"/>
  <c r="K287" i="1"/>
  <c r="J287" i="1"/>
  <c r="I287" i="1"/>
  <c r="BU286" i="1"/>
  <c r="BT286" i="1"/>
  <c r="BS286" i="1"/>
  <c r="BR286" i="1"/>
  <c r="BD286" i="1"/>
  <c r="BC286" i="1"/>
  <c r="AZ286" i="1"/>
  <c r="AX286" i="1"/>
  <c r="AV286" i="1"/>
  <c r="AT286" i="1"/>
  <c r="AS286" i="1"/>
  <c r="AR286" i="1"/>
  <c r="AQ286" i="1"/>
  <c r="AP286" i="1"/>
  <c r="AO286" i="1"/>
  <c r="AN286" i="1"/>
  <c r="AM286" i="1"/>
  <c r="AL286" i="1"/>
  <c r="AK286" i="1"/>
  <c r="AF286" i="1"/>
  <c r="AE286" i="1"/>
  <c r="AD286" i="1"/>
  <c r="AC286" i="1"/>
  <c r="AB286" i="1"/>
  <c r="AA286" i="1"/>
  <c r="Z286" i="1"/>
  <c r="Y286" i="1"/>
  <c r="X286" i="1"/>
  <c r="W286" i="1"/>
  <c r="V286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BU285" i="1"/>
  <c r="BT285" i="1"/>
  <c r="BS285" i="1"/>
  <c r="BR285" i="1"/>
  <c r="BD285" i="1"/>
  <c r="BC285" i="1"/>
  <c r="AZ285" i="1"/>
  <c r="AX285" i="1"/>
  <c r="AV285" i="1"/>
  <c r="AT285" i="1"/>
  <c r="AS285" i="1"/>
  <c r="AR285" i="1"/>
  <c r="AQ285" i="1"/>
  <c r="AP285" i="1"/>
  <c r="AO285" i="1"/>
  <c r="AN285" i="1"/>
  <c r="AM285" i="1"/>
  <c r="AL285" i="1"/>
  <c r="AK285" i="1"/>
  <c r="AF285" i="1"/>
  <c r="AE285" i="1"/>
  <c r="AD285" i="1"/>
  <c r="AC285" i="1"/>
  <c r="AB285" i="1"/>
  <c r="AA285" i="1"/>
  <c r="Z285" i="1"/>
  <c r="Y285" i="1"/>
  <c r="X285" i="1"/>
  <c r="W285" i="1"/>
  <c r="V285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BU284" i="1"/>
  <c r="BT284" i="1"/>
  <c r="BS284" i="1"/>
  <c r="BR284" i="1"/>
  <c r="BD284" i="1"/>
  <c r="BC284" i="1"/>
  <c r="AZ284" i="1"/>
  <c r="AX284" i="1"/>
  <c r="AV284" i="1"/>
  <c r="AT284" i="1"/>
  <c r="AS284" i="1"/>
  <c r="AR284" i="1"/>
  <c r="AQ284" i="1"/>
  <c r="AP284" i="1"/>
  <c r="AO284" i="1"/>
  <c r="AN284" i="1"/>
  <c r="AM284" i="1"/>
  <c r="AL284" i="1"/>
  <c r="AK284" i="1"/>
  <c r="AF284" i="1"/>
  <c r="AE284" i="1"/>
  <c r="AD284" i="1"/>
  <c r="AC284" i="1"/>
  <c r="AB284" i="1"/>
  <c r="AA284" i="1"/>
  <c r="Z284" i="1"/>
  <c r="Y284" i="1"/>
  <c r="X284" i="1"/>
  <c r="W284" i="1"/>
  <c r="V284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BU283" i="1"/>
  <c r="BT283" i="1"/>
  <c r="BS283" i="1"/>
  <c r="BR283" i="1"/>
  <c r="BD283" i="1"/>
  <c r="BC283" i="1"/>
  <c r="AZ283" i="1"/>
  <c r="AX283" i="1"/>
  <c r="AV283" i="1"/>
  <c r="AT283" i="1"/>
  <c r="AS283" i="1"/>
  <c r="AR283" i="1"/>
  <c r="AQ283" i="1"/>
  <c r="AP283" i="1"/>
  <c r="AO283" i="1"/>
  <c r="AN283" i="1"/>
  <c r="AM283" i="1"/>
  <c r="AL283" i="1"/>
  <c r="AK283" i="1"/>
  <c r="AF283" i="1"/>
  <c r="AE283" i="1"/>
  <c r="AD283" i="1"/>
  <c r="AC283" i="1"/>
  <c r="AB283" i="1"/>
  <c r="AA283" i="1"/>
  <c r="Z283" i="1"/>
  <c r="Y283" i="1"/>
  <c r="X283" i="1"/>
  <c r="W283" i="1"/>
  <c r="V283" i="1"/>
  <c r="U283" i="1"/>
  <c r="T283" i="1"/>
  <c r="BF283" i="1" s="1"/>
  <c r="S283" i="1"/>
  <c r="R283" i="1"/>
  <c r="Q283" i="1"/>
  <c r="P283" i="1"/>
  <c r="O283" i="1"/>
  <c r="N283" i="1"/>
  <c r="M283" i="1"/>
  <c r="L283" i="1"/>
  <c r="K283" i="1"/>
  <c r="J283" i="1"/>
  <c r="I283" i="1"/>
  <c r="BU282" i="1"/>
  <c r="BT282" i="1"/>
  <c r="BS282" i="1"/>
  <c r="BR282" i="1"/>
  <c r="BD282" i="1"/>
  <c r="BC282" i="1"/>
  <c r="AZ282" i="1"/>
  <c r="AX282" i="1"/>
  <c r="AV282" i="1"/>
  <c r="AT282" i="1"/>
  <c r="AS282" i="1"/>
  <c r="AR282" i="1"/>
  <c r="AQ282" i="1"/>
  <c r="AP282" i="1"/>
  <c r="AO282" i="1"/>
  <c r="AN282" i="1"/>
  <c r="AM282" i="1"/>
  <c r="AL282" i="1"/>
  <c r="AK282" i="1"/>
  <c r="AF282" i="1"/>
  <c r="AE282" i="1"/>
  <c r="AD282" i="1"/>
  <c r="AC282" i="1"/>
  <c r="AB282" i="1"/>
  <c r="AA282" i="1"/>
  <c r="Z282" i="1"/>
  <c r="Y282" i="1"/>
  <c r="X282" i="1"/>
  <c r="W282" i="1"/>
  <c r="V282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BU281" i="1"/>
  <c r="BN29" i="17" s="1"/>
  <c r="BT281" i="1"/>
  <c r="BM29" i="17" s="1"/>
  <c r="BS281" i="1"/>
  <c r="BL29" i="17" s="1"/>
  <c r="BR281" i="1"/>
  <c r="BK29" i="17" s="1"/>
  <c r="BD281" i="1"/>
  <c r="AW29" i="17" s="1"/>
  <c r="BC281" i="1"/>
  <c r="AV29" i="17" s="1"/>
  <c r="AZ281" i="1"/>
  <c r="AS29" i="17" s="1"/>
  <c r="AX281" i="1"/>
  <c r="AQ29" i="17" s="1"/>
  <c r="AV281" i="1"/>
  <c r="AO29" i="17" s="1"/>
  <c r="AT281" i="1"/>
  <c r="AM29" i="17" s="1"/>
  <c r="AS281" i="1"/>
  <c r="AR281" i="1"/>
  <c r="AQ281" i="1"/>
  <c r="AP281" i="1"/>
  <c r="AI29" i="17" s="1"/>
  <c r="AO281" i="1"/>
  <c r="AN281" i="1"/>
  <c r="AM281" i="1"/>
  <c r="AL281" i="1"/>
  <c r="AE29" i="17" s="1"/>
  <c r="AK281" i="1"/>
  <c r="AF281" i="1"/>
  <c r="AE281" i="1"/>
  <c r="AD281" i="1"/>
  <c r="W29" i="17" s="1"/>
  <c r="AC281" i="1"/>
  <c r="AB281" i="1"/>
  <c r="AA281" i="1"/>
  <c r="Z281" i="1"/>
  <c r="Y281" i="1"/>
  <c r="X281" i="1"/>
  <c r="W281" i="1"/>
  <c r="V281" i="1"/>
  <c r="O29" i="17" s="1"/>
  <c r="U281" i="1"/>
  <c r="T281" i="1"/>
  <c r="S281" i="1"/>
  <c r="R281" i="1"/>
  <c r="K29" i="17" s="1"/>
  <c r="Q281" i="1"/>
  <c r="P281" i="1"/>
  <c r="O281" i="1"/>
  <c r="N281" i="1"/>
  <c r="M281" i="1"/>
  <c r="L281" i="1"/>
  <c r="K281" i="1"/>
  <c r="J281" i="1"/>
  <c r="C29" i="17" s="1"/>
  <c r="I281" i="1"/>
  <c r="BU280" i="1"/>
  <c r="BT280" i="1"/>
  <c r="BS280" i="1"/>
  <c r="BR280" i="1"/>
  <c r="BD280" i="1"/>
  <c r="BC280" i="1"/>
  <c r="AZ280" i="1"/>
  <c r="AX280" i="1"/>
  <c r="AV280" i="1"/>
  <c r="AT280" i="1"/>
  <c r="AS280" i="1"/>
  <c r="AR280" i="1"/>
  <c r="AQ280" i="1"/>
  <c r="AP280" i="1"/>
  <c r="AO280" i="1"/>
  <c r="AN280" i="1"/>
  <c r="AM280" i="1"/>
  <c r="AL280" i="1"/>
  <c r="AK280" i="1"/>
  <c r="AF280" i="1"/>
  <c r="AE280" i="1"/>
  <c r="AD280" i="1"/>
  <c r="AC280" i="1"/>
  <c r="AB280" i="1"/>
  <c r="AA280" i="1"/>
  <c r="Z280" i="1"/>
  <c r="Y280" i="1"/>
  <c r="X280" i="1"/>
  <c r="W280" i="1"/>
  <c r="V280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BU279" i="1"/>
  <c r="BT279" i="1"/>
  <c r="BS279" i="1"/>
  <c r="BR279" i="1"/>
  <c r="BD279" i="1"/>
  <c r="BC279" i="1"/>
  <c r="AZ279" i="1"/>
  <c r="AX279" i="1"/>
  <c r="AV279" i="1"/>
  <c r="AT279" i="1"/>
  <c r="AS279" i="1"/>
  <c r="AR279" i="1"/>
  <c r="AQ279" i="1"/>
  <c r="AP279" i="1"/>
  <c r="AO279" i="1"/>
  <c r="AN279" i="1"/>
  <c r="AM279" i="1"/>
  <c r="AL279" i="1"/>
  <c r="AK279" i="1"/>
  <c r="AF279" i="1"/>
  <c r="AE279" i="1"/>
  <c r="AD279" i="1"/>
  <c r="AC279" i="1"/>
  <c r="AB279" i="1"/>
  <c r="AA279" i="1"/>
  <c r="Z279" i="1"/>
  <c r="Y279" i="1"/>
  <c r="X279" i="1"/>
  <c r="W279" i="1"/>
  <c r="V279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BU278" i="1"/>
  <c r="BT278" i="1"/>
  <c r="BS278" i="1"/>
  <c r="BR278" i="1"/>
  <c r="BD278" i="1"/>
  <c r="BC278" i="1"/>
  <c r="AZ278" i="1"/>
  <c r="AX278" i="1"/>
  <c r="AV278" i="1"/>
  <c r="AT278" i="1"/>
  <c r="AS278" i="1"/>
  <c r="AR278" i="1"/>
  <c r="AQ278" i="1"/>
  <c r="AP278" i="1"/>
  <c r="AO278" i="1"/>
  <c r="AN278" i="1"/>
  <c r="AM278" i="1"/>
  <c r="AL278" i="1"/>
  <c r="AK278" i="1"/>
  <c r="AF278" i="1"/>
  <c r="AE278" i="1"/>
  <c r="AD278" i="1"/>
  <c r="AC278" i="1"/>
  <c r="AB278" i="1"/>
  <c r="AA278" i="1"/>
  <c r="Z278" i="1"/>
  <c r="Y278" i="1"/>
  <c r="X278" i="1"/>
  <c r="W278" i="1"/>
  <c r="V278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BU277" i="1"/>
  <c r="BT277" i="1"/>
  <c r="BS277" i="1"/>
  <c r="BR277" i="1"/>
  <c r="BD277" i="1"/>
  <c r="BC277" i="1"/>
  <c r="AZ277" i="1"/>
  <c r="AX277" i="1"/>
  <c r="AV277" i="1"/>
  <c r="AT277" i="1"/>
  <c r="AS277" i="1"/>
  <c r="AR277" i="1"/>
  <c r="AQ277" i="1"/>
  <c r="AP277" i="1"/>
  <c r="AO277" i="1"/>
  <c r="AN277" i="1"/>
  <c r="AM277" i="1"/>
  <c r="AL277" i="1"/>
  <c r="AK277" i="1"/>
  <c r="AF277" i="1"/>
  <c r="AE277" i="1"/>
  <c r="AD277" i="1"/>
  <c r="AC277" i="1"/>
  <c r="AB277" i="1"/>
  <c r="AA277" i="1"/>
  <c r="Z277" i="1"/>
  <c r="Y277" i="1"/>
  <c r="X277" i="1"/>
  <c r="W277" i="1"/>
  <c r="V277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BU276" i="1"/>
  <c r="BT276" i="1"/>
  <c r="BS276" i="1"/>
  <c r="BR276" i="1"/>
  <c r="BD276" i="1"/>
  <c r="BC276" i="1"/>
  <c r="AZ276" i="1"/>
  <c r="AX276" i="1"/>
  <c r="AV276" i="1"/>
  <c r="AT276" i="1"/>
  <c r="AS276" i="1"/>
  <c r="AR276" i="1"/>
  <c r="AQ276" i="1"/>
  <c r="AP276" i="1"/>
  <c r="AO276" i="1"/>
  <c r="AN276" i="1"/>
  <c r="AM276" i="1"/>
  <c r="AL276" i="1"/>
  <c r="AK276" i="1"/>
  <c r="AF276" i="1"/>
  <c r="AE276" i="1"/>
  <c r="AD276" i="1"/>
  <c r="AC276" i="1"/>
  <c r="AB276" i="1"/>
  <c r="AA276" i="1"/>
  <c r="Z276" i="1"/>
  <c r="Y276" i="1"/>
  <c r="X276" i="1"/>
  <c r="W276" i="1"/>
  <c r="V276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BU275" i="1"/>
  <c r="BT275" i="1"/>
  <c r="BS275" i="1"/>
  <c r="BR275" i="1"/>
  <c r="BD275" i="1"/>
  <c r="BC275" i="1"/>
  <c r="AZ275" i="1"/>
  <c r="AX275" i="1"/>
  <c r="AV275" i="1"/>
  <c r="AT275" i="1"/>
  <c r="AS275" i="1"/>
  <c r="AR275" i="1"/>
  <c r="AQ275" i="1"/>
  <c r="AP275" i="1"/>
  <c r="AO275" i="1"/>
  <c r="AN275" i="1"/>
  <c r="AM275" i="1"/>
  <c r="AL275" i="1"/>
  <c r="AK275" i="1"/>
  <c r="AF275" i="1"/>
  <c r="AE275" i="1"/>
  <c r="AD275" i="1"/>
  <c r="AC275" i="1"/>
  <c r="AB275" i="1"/>
  <c r="AA275" i="1"/>
  <c r="Z275" i="1"/>
  <c r="Y275" i="1"/>
  <c r="X275" i="1"/>
  <c r="W275" i="1"/>
  <c r="V275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BU274" i="1"/>
  <c r="BT274" i="1"/>
  <c r="BS274" i="1"/>
  <c r="BR274" i="1"/>
  <c r="BD274" i="1"/>
  <c r="BC274" i="1"/>
  <c r="AZ274" i="1"/>
  <c r="AX274" i="1"/>
  <c r="AV274" i="1"/>
  <c r="AT274" i="1"/>
  <c r="AS274" i="1"/>
  <c r="AR274" i="1"/>
  <c r="AQ274" i="1"/>
  <c r="AP274" i="1"/>
  <c r="AO274" i="1"/>
  <c r="AN274" i="1"/>
  <c r="AM274" i="1"/>
  <c r="AL274" i="1"/>
  <c r="AK274" i="1"/>
  <c r="AF274" i="1"/>
  <c r="AE274" i="1"/>
  <c r="AD274" i="1"/>
  <c r="AC274" i="1"/>
  <c r="AB274" i="1"/>
  <c r="AA274" i="1"/>
  <c r="Z274" i="1"/>
  <c r="Y274" i="1"/>
  <c r="X274" i="1"/>
  <c r="W274" i="1"/>
  <c r="V274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BU273" i="1"/>
  <c r="BT273" i="1"/>
  <c r="BS273" i="1"/>
  <c r="BR273" i="1"/>
  <c r="BD273" i="1"/>
  <c r="BC273" i="1"/>
  <c r="AZ273" i="1"/>
  <c r="AX273" i="1"/>
  <c r="AV273" i="1"/>
  <c r="AT273" i="1"/>
  <c r="AS273" i="1"/>
  <c r="AR273" i="1"/>
  <c r="AQ273" i="1"/>
  <c r="AP273" i="1"/>
  <c r="AO273" i="1"/>
  <c r="AN273" i="1"/>
  <c r="AM273" i="1"/>
  <c r="AL273" i="1"/>
  <c r="AK273" i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BU272" i="1"/>
  <c r="BN28" i="17" s="1"/>
  <c r="BT272" i="1"/>
  <c r="BM28" i="17" s="1"/>
  <c r="BS272" i="1"/>
  <c r="BL28" i="17" s="1"/>
  <c r="BR272" i="1"/>
  <c r="BK28" i="17" s="1"/>
  <c r="BD272" i="1"/>
  <c r="AW28" i="17" s="1"/>
  <c r="BC272" i="1"/>
  <c r="AV28" i="17" s="1"/>
  <c r="AZ272" i="1"/>
  <c r="AS28" i="17" s="1"/>
  <c r="AX272" i="1"/>
  <c r="AQ28" i="17" s="1"/>
  <c r="AV272" i="1"/>
  <c r="AO28" i="17" s="1"/>
  <c r="AT272" i="1"/>
  <c r="AS272" i="1"/>
  <c r="AR272" i="1"/>
  <c r="AQ272" i="1"/>
  <c r="AJ28" i="17" s="1"/>
  <c r="AP272" i="1"/>
  <c r="AO272" i="1"/>
  <c r="AN272" i="1"/>
  <c r="AM272" i="1"/>
  <c r="AF28" i="17" s="1"/>
  <c r="AL272" i="1"/>
  <c r="AK272" i="1"/>
  <c r="AD28" i="17" s="1"/>
  <c r="AF272" i="1"/>
  <c r="AE272" i="1"/>
  <c r="X28" i="17" s="1"/>
  <c r="AD272" i="1"/>
  <c r="AC272" i="1"/>
  <c r="AB272" i="1"/>
  <c r="AA272" i="1"/>
  <c r="T28" i="17" s="1"/>
  <c r="Z272" i="1"/>
  <c r="Y272" i="1"/>
  <c r="X272" i="1"/>
  <c r="W272" i="1"/>
  <c r="V272" i="1"/>
  <c r="U272" i="1"/>
  <c r="T272" i="1"/>
  <c r="S272" i="1"/>
  <c r="L28" i="17" s="1"/>
  <c r="R272" i="1"/>
  <c r="Q272" i="1"/>
  <c r="P272" i="1"/>
  <c r="O272" i="1"/>
  <c r="H28" i="17" s="1"/>
  <c r="N272" i="1"/>
  <c r="M272" i="1"/>
  <c r="L272" i="1"/>
  <c r="K272" i="1"/>
  <c r="J272" i="1"/>
  <c r="I272" i="1"/>
  <c r="BU271" i="1"/>
  <c r="BT271" i="1"/>
  <c r="BS271" i="1"/>
  <c r="BR271" i="1"/>
  <c r="BD271" i="1"/>
  <c r="BC271" i="1"/>
  <c r="AZ271" i="1"/>
  <c r="AX271" i="1"/>
  <c r="AV271" i="1"/>
  <c r="AT271" i="1"/>
  <c r="AS271" i="1"/>
  <c r="AR271" i="1"/>
  <c r="AQ271" i="1"/>
  <c r="AP271" i="1"/>
  <c r="AO271" i="1"/>
  <c r="AN271" i="1"/>
  <c r="AM271" i="1"/>
  <c r="AL271" i="1"/>
  <c r="AK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BU270" i="1"/>
  <c r="BT270" i="1"/>
  <c r="BS270" i="1"/>
  <c r="BR270" i="1"/>
  <c r="BD270" i="1"/>
  <c r="BC270" i="1"/>
  <c r="AZ270" i="1"/>
  <c r="AX270" i="1"/>
  <c r="AV270" i="1"/>
  <c r="AT270" i="1"/>
  <c r="AS270" i="1"/>
  <c r="AR270" i="1"/>
  <c r="AQ270" i="1"/>
  <c r="AP270" i="1"/>
  <c r="AO270" i="1"/>
  <c r="AN270" i="1"/>
  <c r="AM270" i="1"/>
  <c r="AL270" i="1"/>
  <c r="AK270" i="1"/>
  <c r="AF270" i="1"/>
  <c r="AE270" i="1"/>
  <c r="AD270" i="1"/>
  <c r="AC270" i="1"/>
  <c r="AB270" i="1"/>
  <c r="AA270" i="1"/>
  <c r="Z270" i="1"/>
  <c r="Y270" i="1"/>
  <c r="X270" i="1"/>
  <c r="W270" i="1"/>
  <c r="V270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BU269" i="1"/>
  <c r="BN27" i="17" s="1"/>
  <c r="BT269" i="1"/>
  <c r="BM27" i="17" s="1"/>
  <c r="BS269" i="1"/>
  <c r="BL27" i="17" s="1"/>
  <c r="BR269" i="1"/>
  <c r="BK27" i="17" s="1"/>
  <c r="BD269" i="1"/>
  <c r="AW27" i="17" s="1"/>
  <c r="BC269" i="1"/>
  <c r="AV27" i="17" s="1"/>
  <c r="AZ269" i="1"/>
  <c r="AS27" i="17" s="1"/>
  <c r="AX269" i="1"/>
  <c r="AQ27" i="17" s="1"/>
  <c r="AV269" i="1"/>
  <c r="AO27" i="17" s="1"/>
  <c r="AT269" i="1"/>
  <c r="AM27" i="17" s="1"/>
  <c r="AS269" i="1"/>
  <c r="AR269" i="1"/>
  <c r="AK27" i="17" s="1"/>
  <c r="AQ269" i="1"/>
  <c r="AP269" i="1"/>
  <c r="AI27" i="17" s="1"/>
  <c r="AO269" i="1"/>
  <c r="AN269" i="1"/>
  <c r="AG27" i="17" s="1"/>
  <c r="AM269" i="1"/>
  <c r="AL269" i="1"/>
  <c r="AE27" i="17" s="1"/>
  <c r="AK269" i="1"/>
  <c r="AD27" i="17" s="1"/>
  <c r="AF269" i="1"/>
  <c r="Y27" i="17" s="1"/>
  <c r="AE269" i="1"/>
  <c r="AD269" i="1"/>
  <c r="W27" i="17" s="1"/>
  <c r="AC269" i="1"/>
  <c r="AB269" i="1"/>
  <c r="U27" i="17" s="1"/>
  <c r="AA269" i="1"/>
  <c r="Z269" i="1"/>
  <c r="Y269" i="1"/>
  <c r="X269" i="1"/>
  <c r="Q27" i="17" s="1"/>
  <c r="W269" i="1"/>
  <c r="V269" i="1"/>
  <c r="O27" i="17" s="1"/>
  <c r="U269" i="1"/>
  <c r="T269" i="1"/>
  <c r="M27" i="17" s="1"/>
  <c r="S269" i="1"/>
  <c r="R269" i="1"/>
  <c r="K27" i="17" s="1"/>
  <c r="Q269" i="1"/>
  <c r="P269" i="1"/>
  <c r="I27" i="17" s="1"/>
  <c r="O269" i="1"/>
  <c r="N269" i="1"/>
  <c r="M269" i="1"/>
  <c r="L269" i="1"/>
  <c r="E27" i="17" s="1"/>
  <c r="K269" i="1"/>
  <c r="J269" i="1"/>
  <c r="C27" i="17" s="1"/>
  <c r="I269" i="1"/>
  <c r="BU268" i="1"/>
  <c r="BT268" i="1"/>
  <c r="BS268" i="1"/>
  <c r="BR268" i="1"/>
  <c r="BD268" i="1"/>
  <c r="BC268" i="1"/>
  <c r="AZ268" i="1"/>
  <c r="AX268" i="1"/>
  <c r="AV268" i="1"/>
  <c r="AT268" i="1"/>
  <c r="AS268" i="1"/>
  <c r="AR268" i="1"/>
  <c r="AQ268" i="1"/>
  <c r="AP268" i="1"/>
  <c r="AO268" i="1"/>
  <c r="AN268" i="1"/>
  <c r="AM268" i="1"/>
  <c r="AL268" i="1"/>
  <c r="AK268" i="1"/>
  <c r="AF268" i="1"/>
  <c r="AE268" i="1"/>
  <c r="AD268" i="1"/>
  <c r="AC268" i="1"/>
  <c r="AB268" i="1"/>
  <c r="AA268" i="1"/>
  <c r="Z268" i="1"/>
  <c r="Y268" i="1"/>
  <c r="X268" i="1"/>
  <c r="W268" i="1"/>
  <c r="V268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BU267" i="1"/>
  <c r="BT267" i="1"/>
  <c r="BS267" i="1"/>
  <c r="BR267" i="1"/>
  <c r="BD267" i="1"/>
  <c r="BC267" i="1"/>
  <c r="AZ267" i="1"/>
  <c r="AX267" i="1"/>
  <c r="AV267" i="1"/>
  <c r="AT267" i="1"/>
  <c r="AS267" i="1"/>
  <c r="AR267" i="1"/>
  <c r="AQ267" i="1"/>
  <c r="AP267" i="1"/>
  <c r="AO267" i="1"/>
  <c r="AN267" i="1"/>
  <c r="AM267" i="1"/>
  <c r="AL267" i="1"/>
  <c r="AK267" i="1"/>
  <c r="AF267" i="1"/>
  <c r="AE267" i="1"/>
  <c r="AD267" i="1"/>
  <c r="AC267" i="1"/>
  <c r="AB267" i="1"/>
  <c r="AA267" i="1"/>
  <c r="Z267" i="1"/>
  <c r="Y267" i="1"/>
  <c r="X267" i="1"/>
  <c r="W267" i="1"/>
  <c r="V267" i="1"/>
  <c r="U267" i="1"/>
  <c r="T267" i="1"/>
  <c r="BF267" i="1" s="1"/>
  <c r="S267" i="1"/>
  <c r="R267" i="1"/>
  <c r="Q267" i="1"/>
  <c r="P267" i="1"/>
  <c r="O267" i="1"/>
  <c r="N267" i="1"/>
  <c r="M267" i="1"/>
  <c r="L267" i="1"/>
  <c r="K267" i="1"/>
  <c r="J267" i="1"/>
  <c r="I267" i="1"/>
  <c r="BU266" i="1"/>
  <c r="BN26" i="17" s="1"/>
  <c r="BT266" i="1"/>
  <c r="BM26" i="17" s="1"/>
  <c r="BS266" i="1"/>
  <c r="BL26" i="17" s="1"/>
  <c r="BR266" i="1"/>
  <c r="BK26" i="17" s="1"/>
  <c r="BD266" i="1"/>
  <c r="AW26" i="17" s="1"/>
  <c r="BC266" i="1"/>
  <c r="AV26" i="17" s="1"/>
  <c r="AZ266" i="1"/>
  <c r="AS26" i="17" s="1"/>
  <c r="AX266" i="1"/>
  <c r="AQ26" i="17" s="1"/>
  <c r="AV266" i="1"/>
  <c r="AO26" i="17" s="1"/>
  <c r="AT266" i="1"/>
  <c r="AS266" i="1"/>
  <c r="AR266" i="1"/>
  <c r="AQ266" i="1"/>
  <c r="AJ26" i="17" s="1"/>
  <c r="AP266" i="1"/>
  <c r="AO266" i="1"/>
  <c r="AN266" i="1"/>
  <c r="AM266" i="1"/>
  <c r="AF26" i="17" s="1"/>
  <c r="AL266" i="1"/>
  <c r="AK266" i="1"/>
  <c r="AF266" i="1"/>
  <c r="AE266" i="1"/>
  <c r="X26" i="17" s="1"/>
  <c r="AD266" i="1"/>
  <c r="AC266" i="1"/>
  <c r="AB266" i="1"/>
  <c r="AA266" i="1"/>
  <c r="T26" i="17" s="1"/>
  <c r="Z266" i="1"/>
  <c r="Y266" i="1"/>
  <c r="X266" i="1"/>
  <c r="W266" i="1"/>
  <c r="V266" i="1"/>
  <c r="U266" i="1"/>
  <c r="T266" i="1"/>
  <c r="S266" i="1"/>
  <c r="L26" i="17" s="1"/>
  <c r="R266" i="1"/>
  <c r="Q266" i="1"/>
  <c r="P266" i="1"/>
  <c r="O266" i="1"/>
  <c r="H26" i="17" s="1"/>
  <c r="N266" i="1"/>
  <c r="M266" i="1"/>
  <c r="L266" i="1"/>
  <c r="K266" i="1"/>
  <c r="J266" i="1"/>
  <c r="I266" i="1"/>
  <c r="BU265" i="1"/>
  <c r="BT265" i="1"/>
  <c r="BS265" i="1"/>
  <c r="BR265" i="1"/>
  <c r="BD265" i="1"/>
  <c r="BC265" i="1"/>
  <c r="AZ265" i="1"/>
  <c r="AX265" i="1"/>
  <c r="AV265" i="1"/>
  <c r="AT265" i="1"/>
  <c r="AS265" i="1"/>
  <c r="AR265" i="1"/>
  <c r="AQ265" i="1"/>
  <c r="AP265" i="1"/>
  <c r="AO265" i="1"/>
  <c r="AN265" i="1"/>
  <c r="AM265" i="1"/>
  <c r="AL265" i="1"/>
  <c r="AK265" i="1"/>
  <c r="AF265" i="1"/>
  <c r="AE265" i="1"/>
  <c r="AD265" i="1"/>
  <c r="AC265" i="1"/>
  <c r="AB265" i="1"/>
  <c r="AA265" i="1"/>
  <c r="Z265" i="1"/>
  <c r="Y265" i="1"/>
  <c r="X265" i="1"/>
  <c r="W265" i="1"/>
  <c r="V265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BU264" i="1"/>
  <c r="BT264" i="1"/>
  <c r="BS264" i="1"/>
  <c r="BR264" i="1"/>
  <c r="BD264" i="1"/>
  <c r="BC264" i="1"/>
  <c r="AZ264" i="1"/>
  <c r="AX264" i="1"/>
  <c r="AV264" i="1"/>
  <c r="AT264" i="1"/>
  <c r="AS264" i="1"/>
  <c r="AR264" i="1"/>
  <c r="AQ264" i="1"/>
  <c r="AP264" i="1"/>
  <c r="AO264" i="1"/>
  <c r="AN264" i="1"/>
  <c r="AM264" i="1"/>
  <c r="AL264" i="1"/>
  <c r="AK264" i="1"/>
  <c r="AF264" i="1"/>
  <c r="AE264" i="1"/>
  <c r="AD264" i="1"/>
  <c r="AC264" i="1"/>
  <c r="AB264" i="1"/>
  <c r="AA264" i="1"/>
  <c r="Z264" i="1"/>
  <c r="Y264" i="1"/>
  <c r="X264" i="1"/>
  <c r="W264" i="1"/>
  <c r="V264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BU263" i="1"/>
  <c r="BN25" i="17" s="1"/>
  <c r="BT263" i="1"/>
  <c r="BM25" i="17" s="1"/>
  <c r="BS263" i="1"/>
  <c r="BL25" i="17" s="1"/>
  <c r="BR263" i="1"/>
  <c r="BK25" i="17" s="1"/>
  <c r="BD263" i="1"/>
  <c r="AW25" i="17" s="1"/>
  <c r="BC263" i="1"/>
  <c r="AV25" i="17" s="1"/>
  <c r="AZ263" i="1"/>
  <c r="AS25" i="17" s="1"/>
  <c r="AX263" i="1"/>
  <c r="AQ25" i="17" s="1"/>
  <c r="AV263" i="1"/>
  <c r="AO25" i="17" s="1"/>
  <c r="AT263" i="1"/>
  <c r="AS263" i="1"/>
  <c r="AR263" i="1"/>
  <c r="AK25" i="17" s="1"/>
  <c r="AQ263" i="1"/>
  <c r="AP263" i="1"/>
  <c r="AO263" i="1"/>
  <c r="AN263" i="1"/>
  <c r="AG25" i="17" s="1"/>
  <c r="AM263" i="1"/>
  <c r="AL263" i="1"/>
  <c r="AK263" i="1"/>
  <c r="AF263" i="1"/>
  <c r="Y25" i="17" s="1"/>
  <c r="AE263" i="1"/>
  <c r="AD263" i="1"/>
  <c r="AC263" i="1"/>
  <c r="AB263" i="1"/>
  <c r="U25" i="17" s="1"/>
  <c r="AA263" i="1"/>
  <c r="Z263" i="1"/>
  <c r="Y263" i="1"/>
  <c r="X263" i="1"/>
  <c r="Q25" i="17" s="1"/>
  <c r="W263" i="1"/>
  <c r="V263" i="1"/>
  <c r="U263" i="1"/>
  <c r="T263" i="1"/>
  <c r="M25" i="17" s="1"/>
  <c r="S263" i="1"/>
  <c r="R263" i="1"/>
  <c r="Q263" i="1"/>
  <c r="P263" i="1"/>
  <c r="I25" i="17" s="1"/>
  <c r="O263" i="1"/>
  <c r="N263" i="1"/>
  <c r="M263" i="1"/>
  <c r="L263" i="1"/>
  <c r="E25" i="17" s="1"/>
  <c r="K263" i="1"/>
  <c r="J263" i="1"/>
  <c r="I263" i="1"/>
  <c r="BU262" i="1"/>
  <c r="BT262" i="1"/>
  <c r="BS262" i="1"/>
  <c r="BR262" i="1"/>
  <c r="BD262" i="1"/>
  <c r="BC262" i="1"/>
  <c r="AZ262" i="1"/>
  <c r="AX262" i="1"/>
  <c r="AV262" i="1"/>
  <c r="AT262" i="1"/>
  <c r="AS262" i="1"/>
  <c r="AR262" i="1"/>
  <c r="AQ262" i="1"/>
  <c r="AP262" i="1"/>
  <c r="AO262" i="1"/>
  <c r="AN262" i="1"/>
  <c r="AM262" i="1"/>
  <c r="AL262" i="1"/>
  <c r="AK262" i="1"/>
  <c r="AF262" i="1"/>
  <c r="AE262" i="1"/>
  <c r="AD262" i="1"/>
  <c r="AC262" i="1"/>
  <c r="AB262" i="1"/>
  <c r="AA262" i="1"/>
  <c r="Z262" i="1"/>
  <c r="Y262" i="1"/>
  <c r="X262" i="1"/>
  <c r="W262" i="1"/>
  <c r="V262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BU261" i="1"/>
  <c r="BT261" i="1"/>
  <c r="BS261" i="1"/>
  <c r="BR261" i="1"/>
  <c r="BD261" i="1"/>
  <c r="BC261" i="1"/>
  <c r="AZ261" i="1"/>
  <c r="AX261" i="1"/>
  <c r="AV261" i="1"/>
  <c r="AT261" i="1"/>
  <c r="AS261" i="1"/>
  <c r="AR261" i="1"/>
  <c r="AQ261" i="1"/>
  <c r="AP261" i="1"/>
  <c r="AO261" i="1"/>
  <c r="AN261" i="1"/>
  <c r="AM261" i="1"/>
  <c r="AL261" i="1"/>
  <c r="AK261" i="1"/>
  <c r="AF261" i="1"/>
  <c r="AE261" i="1"/>
  <c r="AD261" i="1"/>
  <c r="AC261" i="1"/>
  <c r="AB261" i="1"/>
  <c r="AA261" i="1"/>
  <c r="Z261" i="1"/>
  <c r="Y261" i="1"/>
  <c r="X261" i="1"/>
  <c r="W261" i="1"/>
  <c r="V261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BU260" i="1"/>
  <c r="BN24" i="17" s="1"/>
  <c r="BT260" i="1"/>
  <c r="BM24" i="17" s="1"/>
  <c r="BS260" i="1"/>
  <c r="BL24" i="17" s="1"/>
  <c r="BR260" i="1"/>
  <c r="BK24" i="17" s="1"/>
  <c r="BD260" i="1"/>
  <c r="AW24" i="17" s="1"/>
  <c r="BC260" i="1"/>
  <c r="AV24" i="17" s="1"/>
  <c r="AZ260" i="1"/>
  <c r="AS24" i="17" s="1"/>
  <c r="AX260" i="1"/>
  <c r="AQ24" i="17" s="1"/>
  <c r="AV260" i="1"/>
  <c r="AO24" i="17" s="1"/>
  <c r="AT260" i="1"/>
  <c r="AS260" i="1"/>
  <c r="AL24" i="17" s="1"/>
  <c r="AR260" i="1"/>
  <c r="AQ260" i="1"/>
  <c r="AP260" i="1"/>
  <c r="AO260" i="1"/>
  <c r="AH24" i="17" s="1"/>
  <c r="AN260" i="1"/>
  <c r="AM260" i="1"/>
  <c r="AL260" i="1"/>
  <c r="AK260" i="1"/>
  <c r="AD24" i="17" s="1"/>
  <c r="AF260" i="1"/>
  <c r="AE260" i="1"/>
  <c r="AD260" i="1"/>
  <c r="AC260" i="1"/>
  <c r="V24" i="17" s="1"/>
  <c r="AB260" i="1"/>
  <c r="AA260" i="1"/>
  <c r="Z260" i="1"/>
  <c r="Y260" i="1"/>
  <c r="R24" i="17" s="1"/>
  <c r="X260" i="1"/>
  <c r="W260" i="1"/>
  <c r="V260" i="1"/>
  <c r="U260" i="1"/>
  <c r="N24" i="17" s="1"/>
  <c r="T260" i="1"/>
  <c r="S260" i="1"/>
  <c r="R260" i="1"/>
  <c r="Q260" i="1"/>
  <c r="J24" i="17" s="1"/>
  <c r="P260" i="1"/>
  <c r="O260" i="1"/>
  <c r="N260" i="1"/>
  <c r="M260" i="1"/>
  <c r="F24" i="17" s="1"/>
  <c r="L260" i="1"/>
  <c r="K260" i="1"/>
  <c r="J260" i="1"/>
  <c r="I260" i="1"/>
  <c r="BU259" i="1"/>
  <c r="BT259" i="1"/>
  <c r="BS259" i="1"/>
  <c r="BR259" i="1"/>
  <c r="BD259" i="1"/>
  <c r="BC259" i="1"/>
  <c r="AZ259" i="1"/>
  <c r="AX259" i="1"/>
  <c r="AV259" i="1"/>
  <c r="AT259" i="1"/>
  <c r="AS259" i="1"/>
  <c r="AR259" i="1"/>
  <c r="AQ259" i="1"/>
  <c r="AP259" i="1"/>
  <c r="AO259" i="1"/>
  <c r="AN259" i="1"/>
  <c r="AM259" i="1"/>
  <c r="AL259" i="1"/>
  <c r="AK259" i="1"/>
  <c r="AF259" i="1"/>
  <c r="AE259" i="1"/>
  <c r="AD259" i="1"/>
  <c r="AC259" i="1"/>
  <c r="AB259" i="1"/>
  <c r="AA259" i="1"/>
  <c r="Z259" i="1"/>
  <c r="Y259" i="1"/>
  <c r="X259" i="1"/>
  <c r="W259" i="1"/>
  <c r="V259" i="1"/>
  <c r="U259" i="1"/>
  <c r="T259" i="1"/>
  <c r="BF259" i="1" s="1"/>
  <c r="S259" i="1"/>
  <c r="R259" i="1"/>
  <c r="Q259" i="1"/>
  <c r="P259" i="1"/>
  <c r="O259" i="1"/>
  <c r="N259" i="1"/>
  <c r="M259" i="1"/>
  <c r="L259" i="1"/>
  <c r="K259" i="1"/>
  <c r="J259" i="1"/>
  <c r="I259" i="1"/>
  <c r="BU258" i="1"/>
  <c r="BT258" i="1"/>
  <c r="BS258" i="1"/>
  <c r="BR258" i="1"/>
  <c r="BD258" i="1"/>
  <c r="BC258" i="1"/>
  <c r="AZ258" i="1"/>
  <c r="AX258" i="1"/>
  <c r="AV258" i="1"/>
  <c r="AT258" i="1"/>
  <c r="AS258" i="1"/>
  <c r="AR258" i="1"/>
  <c r="AQ258" i="1"/>
  <c r="AP258" i="1"/>
  <c r="AO258" i="1"/>
  <c r="AN258" i="1"/>
  <c r="AM258" i="1"/>
  <c r="AL258" i="1"/>
  <c r="AK258" i="1"/>
  <c r="AF258" i="1"/>
  <c r="AE258" i="1"/>
  <c r="AD258" i="1"/>
  <c r="AC258" i="1"/>
  <c r="AB258" i="1"/>
  <c r="AA258" i="1"/>
  <c r="Z258" i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BU257" i="1"/>
  <c r="BN23" i="17" s="1"/>
  <c r="BT257" i="1"/>
  <c r="BM23" i="17" s="1"/>
  <c r="BS257" i="1"/>
  <c r="BL23" i="17" s="1"/>
  <c r="BR257" i="1"/>
  <c r="BK23" i="17" s="1"/>
  <c r="BD257" i="1"/>
  <c r="AW23" i="17" s="1"/>
  <c r="BC257" i="1"/>
  <c r="AV23" i="17" s="1"/>
  <c r="AZ257" i="1"/>
  <c r="AS23" i="17" s="1"/>
  <c r="AX257" i="1"/>
  <c r="AQ23" i="17" s="1"/>
  <c r="AV257" i="1"/>
  <c r="AO23" i="17" s="1"/>
  <c r="AT257" i="1"/>
  <c r="AM23" i="17" s="1"/>
  <c r="AS257" i="1"/>
  <c r="AR257" i="1"/>
  <c r="AQ257" i="1"/>
  <c r="AP257" i="1"/>
  <c r="AI23" i="17" s="1"/>
  <c r="AO257" i="1"/>
  <c r="AN257" i="1"/>
  <c r="AM257" i="1"/>
  <c r="AL257" i="1"/>
  <c r="AE23" i="17" s="1"/>
  <c r="AK257" i="1"/>
  <c r="AD23" i="17" s="1"/>
  <c r="AF257" i="1"/>
  <c r="AE257" i="1"/>
  <c r="AD257" i="1"/>
  <c r="W23" i="17" s="1"/>
  <c r="AC257" i="1"/>
  <c r="AB257" i="1"/>
  <c r="AA257" i="1"/>
  <c r="Z257" i="1"/>
  <c r="Y257" i="1"/>
  <c r="X257" i="1"/>
  <c r="W257" i="1"/>
  <c r="V257" i="1"/>
  <c r="O23" i="17" s="1"/>
  <c r="U257" i="1"/>
  <c r="T257" i="1"/>
  <c r="S257" i="1"/>
  <c r="R257" i="1"/>
  <c r="K23" i="17" s="1"/>
  <c r="Q257" i="1"/>
  <c r="P257" i="1"/>
  <c r="O257" i="1"/>
  <c r="N257" i="1"/>
  <c r="M257" i="1"/>
  <c r="L257" i="1"/>
  <c r="K257" i="1"/>
  <c r="J257" i="1"/>
  <c r="C23" i="17" s="1"/>
  <c r="I257" i="1"/>
  <c r="BU256" i="1"/>
  <c r="BT256" i="1"/>
  <c r="BS256" i="1"/>
  <c r="BR256" i="1"/>
  <c r="BD256" i="1"/>
  <c r="BC256" i="1"/>
  <c r="AZ256" i="1"/>
  <c r="AX256" i="1"/>
  <c r="AV256" i="1"/>
  <c r="AT256" i="1"/>
  <c r="AS256" i="1"/>
  <c r="AR256" i="1"/>
  <c r="AQ256" i="1"/>
  <c r="AP256" i="1"/>
  <c r="AO256" i="1"/>
  <c r="AN256" i="1"/>
  <c r="AM256" i="1"/>
  <c r="AL256" i="1"/>
  <c r="AK256" i="1"/>
  <c r="AF256" i="1"/>
  <c r="AE256" i="1"/>
  <c r="AD256" i="1"/>
  <c r="AC256" i="1"/>
  <c r="AB256" i="1"/>
  <c r="AA256" i="1"/>
  <c r="Z256" i="1"/>
  <c r="Y256" i="1"/>
  <c r="X256" i="1"/>
  <c r="W256" i="1"/>
  <c r="V256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BU255" i="1"/>
  <c r="BT255" i="1"/>
  <c r="BS255" i="1"/>
  <c r="BR255" i="1"/>
  <c r="BD255" i="1"/>
  <c r="BC255" i="1"/>
  <c r="AZ255" i="1"/>
  <c r="AX255" i="1"/>
  <c r="AV255" i="1"/>
  <c r="AT255" i="1"/>
  <c r="AS255" i="1"/>
  <c r="AR255" i="1"/>
  <c r="AQ255" i="1"/>
  <c r="AP255" i="1"/>
  <c r="AO255" i="1"/>
  <c r="AN255" i="1"/>
  <c r="AM255" i="1"/>
  <c r="AL255" i="1"/>
  <c r="AK255" i="1"/>
  <c r="AF255" i="1"/>
  <c r="AE255" i="1"/>
  <c r="AD255" i="1"/>
  <c r="AC255" i="1"/>
  <c r="AB255" i="1"/>
  <c r="AA255" i="1"/>
  <c r="Z255" i="1"/>
  <c r="Y255" i="1"/>
  <c r="X255" i="1"/>
  <c r="W255" i="1"/>
  <c r="V255" i="1"/>
  <c r="U255" i="1"/>
  <c r="T255" i="1"/>
  <c r="BF255" i="1" s="1"/>
  <c r="S255" i="1"/>
  <c r="R255" i="1"/>
  <c r="Q255" i="1"/>
  <c r="P255" i="1"/>
  <c r="O255" i="1"/>
  <c r="N255" i="1"/>
  <c r="M255" i="1"/>
  <c r="L255" i="1"/>
  <c r="K255" i="1"/>
  <c r="J255" i="1"/>
  <c r="I255" i="1"/>
  <c r="BU254" i="1"/>
  <c r="BT254" i="1"/>
  <c r="BS254" i="1"/>
  <c r="BR254" i="1"/>
  <c r="BD254" i="1"/>
  <c r="BC254" i="1"/>
  <c r="AZ254" i="1"/>
  <c r="AX254" i="1"/>
  <c r="AV254" i="1"/>
  <c r="AT254" i="1"/>
  <c r="AS254" i="1"/>
  <c r="AR254" i="1"/>
  <c r="AQ254" i="1"/>
  <c r="AP254" i="1"/>
  <c r="AO254" i="1"/>
  <c r="AN254" i="1"/>
  <c r="AM254" i="1"/>
  <c r="AL254" i="1"/>
  <c r="AK254" i="1"/>
  <c r="AF254" i="1"/>
  <c r="AE254" i="1"/>
  <c r="AD254" i="1"/>
  <c r="AC254" i="1"/>
  <c r="AB254" i="1"/>
  <c r="AA254" i="1"/>
  <c r="Z254" i="1"/>
  <c r="Y254" i="1"/>
  <c r="X254" i="1"/>
  <c r="W254" i="1"/>
  <c r="V254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BU253" i="1"/>
  <c r="BT253" i="1"/>
  <c r="BS253" i="1"/>
  <c r="BR253" i="1"/>
  <c r="BD253" i="1"/>
  <c r="BC253" i="1"/>
  <c r="AZ253" i="1"/>
  <c r="AX253" i="1"/>
  <c r="AV253" i="1"/>
  <c r="AT253" i="1"/>
  <c r="AS253" i="1"/>
  <c r="AR253" i="1"/>
  <c r="AQ253" i="1"/>
  <c r="AP253" i="1"/>
  <c r="AO253" i="1"/>
  <c r="AN253" i="1"/>
  <c r="AM253" i="1"/>
  <c r="AL253" i="1"/>
  <c r="AK253" i="1"/>
  <c r="AF253" i="1"/>
  <c r="AE253" i="1"/>
  <c r="AD253" i="1"/>
  <c r="AC253" i="1"/>
  <c r="AB253" i="1"/>
  <c r="AA253" i="1"/>
  <c r="Z253" i="1"/>
  <c r="Y253" i="1"/>
  <c r="X253" i="1"/>
  <c r="W253" i="1"/>
  <c r="V253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BU252" i="1"/>
  <c r="BT252" i="1"/>
  <c r="BS252" i="1"/>
  <c r="BR252" i="1"/>
  <c r="BD252" i="1"/>
  <c r="BC252" i="1"/>
  <c r="AZ252" i="1"/>
  <c r="AX252" i="1"/>
  <c r="AV252" i="1"/>
  <c r="AT252" i="1"/>
  <c r="AS252" i="1"/>
  <c r="AR252" i="1"/>
  <c r="AQ252" i="1"/>
  <c r="AP252" i="1"/>
  <c r="AO252" i="1"/>
  <c r="AN252" i="1"/>
  <c r="AM252" i="1"/>
  <c r="AL252" i="1"/>
  <c r="AK252" i="1"/>
  <c r="AF252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BU251" i="1"/>
  <c r="BT251" i="1"/>
  <c r="BS251" i="1"/>
  <c r="BR251" i="1"/>
  <c r="BD251" i="1"/>
  <c r="BC251" i="1"/>
  <c r="AZ251" i="1"/>
  <c r="AX251" i="1"/>
  <c r="AV251" i="1"/>
  <c r="AT251" i="1"/>
  <c r="AS251" i="1"/>
  <c r="AR251" i="1"/>
  <c r="AQ251" i="1"/>
  <c r="AP251" i="1"/>
  <c r="AO251" i="1"/>
  <c r="AN251" i="1"/>
  <c r="AM251" i="1"/>
  <c r="AL251" i="1"/>
  <c r="AK251" i="1"/>
  <c r="AF251" i="1"/>
  <c r="AE251" i="1"/>
  <c r="AD251" i="1"/>
  <c r="AC251" i="1"/>
  <c r="AB251" i="1"/>
  <c r="AA251" i="1"/>
  <c r="Z251" i="1"/>
  <c r="Y251" i="1"/>
  <c r="X251" i="1"/>
  <c r="W251" i="1"/>
  <c r="V251" i="1"/>
  <c r="U251" i="1"/>
  <c r="T251" i="1"/>
  <c r="BF251" i="1" s="1"/>
  <c r="S251" i="1"/>
  <c r="R251" i="1"/>
  <c r="Q251" i="1"/>
  <c r="P251" i="1"/>
  <c r="O251" i="1"/>
  <c r="N251" i="1"/>
  <c r="M251" i="1"/>
  <c r="L251" i="1"/>
  <c r="K251" i="1"/>
  <c r="J251" i="1"/>
  <c r="I251" i="1"/>
  <c r="BU250" i="1"/>
  <c r="BT250" i="1"/>
  <c r="BS250" i="1"/>
  <c r="BR250" i="1"/>
  <c r="BD250" i="1"/>
  <c r="BC250" i="1"/>
  <c r="AZ250" i="1"/>
  <c r="AX250" i="1"/>
  <c r="AV250" i="1"/>
  <c r="AT250" i="1"/>
  <c r="AS250" i="1"/>
  <c r="AR250" i="1"/>
  <c r="AQ250" i="1"/>
  <c r="AP250" i="1"/>
  <c r="AO250" i="1"/>
  <c r="AN250" i="1"/>
  <c r="AM250" i="1"/>
  <c r="AL250" i="1"/>
  <c r="AK250" i="1"/>
  <c r="AF250" i="1"/>
  <c r="AE250" i="1"/>
  <c r="AD250" i="1"/>
  <c r="AC250" i="1"/>
  <c r="AB250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BU249" i="1"/>
  <c r="BT249" i="1"/>
  <c r="BS249" i="1"/>
  <c r="BR249" i="1"/>
  <c r="BD249" i="1"/>
  <c r="BC249" i="1"/>
  <c r="AZ249" i="1"/>
  <c r="AX249" i="1"/>
  <c r="AV249" i="1"/>
  <c r="AT249" i="1"/>
  <c r="AS249" i="1"/>
  <c r="AR249" i="1"/>
  <c r="AQ249" i="1"/>
  <c r="AP249" i="1"/>
  <c r="AO249" i="1"/>
  <c r="AN249" i="1"/>
  <c r="AM249" i="1"/>
  <c r="AL249" i="1"/>
  <c r="AK249" i="1"/>
  <c r="AF249" i="1"/>
  <c r="AE249" i="1"/>
  <c r="AD249" i="1"/>
  <c r="AC249" i="1"/>
  <c r="AB249" i="1"/>
  <c r="AA249" i="1"/>
  <c r="Z249" i="1"/>
  <c r="Y249" i="1"/>
  <c r="X249" i="1"/>
  <c r="W249" i="1"/>
  <c r="V249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BU248" i="1"/>
  <c r="BT248" i="1"/>
  <c r="BS248" i="1"/>
  <c r="BR248" i="1"/>
  <c r="BD248" i="1"/>
  <c r="BC248" i="1"/>
  <c r="AZ248" i="1"/>
  <c r="AX248" i="1"/>
  <c r="AV248" i="1"/>
  <c r="AT248" i="1"/>
  <c r="AS248" i="1"/>
  <c r="AR248" i="1"/>
  <c r="AQ248" i="1"/>
  <c r="AP248" i="1"/>
  <c r="AO248" i="1"/>
  <c r="AN248" i="1"/>
  <c r="AM248" i="1"/>
  <c r="AL248" i="1"/>
  <c r="AK248" i="1"/>
  <c r="AF248" i="1"/>
  <c r="AE248" i="1"/>
  <c r="AD248" i="1"/>
  <c r="AC248" i="1"/>
  <c r="AB248" i="1"/>
  <c r="AA248" i="1"/>
  <c r="Z248" i="1"/>
  <c r="Y248" i="1"/>
  <c r="X248" i="1"/>
  <c r="W248" i="1"/>
  <c r="V248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BU247" i="1"/>
  <c r="BN22" i="17" s="1"/>
  <c r="BT247" i="1"/>
  <c r="BM22" i="17" s="1"/>
  <c r="BS247" i="1"/>
  <c r="BL22" i="17" s="1"/>
  <c r="BR247" i="1"/>
  <c r="BK22" i="17" s="1"/>
  <c r="BD247" i="1"/>
  <c r="AW22" i="17" s="1"/>
  <c r="BC247" i="1"/>
  <c r="AV22" i="17" s="1"/>
  <c r="AZ247" i="1"/>
  <c r="AS22" i="17" s="1"/>
  <c r="AX247" i="1"/>
  <c r="AQ22" i="17" s="1"/>
  <c r="AV247" i="1"/>
  <c r="AO22" i="17" s="1"/>
  <c r="AT247" i="1"/>
  <c r="AS247" i="1"/>
  <c r="AR247" i="1"/>
  <c r="AK22" i="17" s="1"/>
  <c r="AQ247" i="1"/>
  <c r="AP247" i="1"/>
  <c r="AO247" i="1"/>
  <c r="AN247" i="1"/>
  <c r="AG22" i="17" s="1"/>
  <c r="AM247" i="1"/>
  <c r="AL247" i="1"/>
  <c r="AK247" i="1"/>
  <c r="AF247" i="1"/>
  <c r="Y22" i="17" s="1"/>
  <c r="AE247" i="1"/>
  <c r="AD247" i="1"/>
  <c r="AC247" i="1"/>
  <c r="AB247" i="1"/>
  <c r="U22" i="17" s="1"/>
  <c r="AA247" i="1"/>
  <c r="Z247" i="1"/>
  <c r="Y247" i="1"/>
  <c r="X247" i="1"/>
  <c r="Q22" i="17" s="1"/>
  <c r="W247" i="1"/>
  <c r="V247" i="1"/>
  <c r="U247" i="1"/>
  <c r="T247" i="1"/>
  <c r="M22" i="17" s="1"/>
  <c r="S247" i="1"/>
  <c r="R247" i="1"/>
  <c r="Q247" i="1"/>
  <c r="P247" i="1"/>
  <c r="I22" i="17" s="1"/>
  <c r="O247" i="1"/>
  <c r="N247" i="1"/>
  <c r="M247" i="1"/>
  <c r="L247" i="1"/>
  <c r="E22" i="17" s="1"/>
  <c r="K247" i="1"/>
  <c r="J247" i="1"/>
  <c r="I247" i="1"/>
  <c r="BU246" i="1"/>
  <c r="BT246" i="1"/>
  <c r="BS246" i="1"/>
  <c r="BR246" i="1"/>
  <c r="BD246" i="1"/>
  <c r="BC246" i="1"/>
  <c r="AZ246" i="1"/>
  <c r="AX246" i="1"/>
  <c r="AV246" i="1"/>
  <c r="AT246" i="1"/>
  <c r="AS246" i="1"/>
  <c r="AR246" i="1"/>
  <c r="AQ246" i="1"/>
  <c r="AP246" i="1"/>
  <c r="AO246" i="1"/>
  <c r="AN246" i="1"/>
  <c r="AM246" i="1"/>
  <c r="AL246" i="1"/>
  <c r="AK246" i="1"/>
  <c r="AF246" i="1"/>
  <c r="AE246" i="1"/>
  <c r="AD246" i="1"/>
  <c r="AC246" i="1"/>
  <c r="AB246" i="1"/>
  <c r="AA246" i="1"/>
  <c r="Z246" i="1"/>
  <c r="Y246" i="1"/>
  <c r="X246" i="1"/>
  <c r="W246" i="1"/>
  <c r="V246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BU245" i="1"/>
  <c r="BT245" i="1"/>
  <c r="BS245" i="1"/>
  <c r="BR245" i="1"/>
  <c r="BD245" i="1"/>
  <c r="BC245" i="1"/>
  <c r="AZ245" i="1"/>
  <c r="AX245" i="1"/>
  <c r="AV245" i="1"/>
  <c r="AT245" i="1"/>
  <c r="AS245" i="1"/>
  <c r="AR245" i="1"/>
  <c r="AQ245" i="1"/>
  <c r="AP245" i="1"/>
  <c r="AO245" i="1"/>
  <c r="AN245" i="1"/>
  <c r="AM245" i="1"/>
  <c r="AL245" i="1"/>
  <c r="AK245" i="1"/>
  <c r="AF245" i="1"/>
  <c r="AE245" i="1"/>
  <c r="AD245" i="1"/>
  <c r="AC245" i="1"/>
  <c r="AB245" i="1"/>
  <c r="AA245" i="1"/>
  <c r="Z245" i="1"/>
  <c r="Y245" i="1"/>
  <c r="X245" i="1"/>
  <c r="W245" i="1"/>
  <c r="V245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BU244" i="1"/>
  <c r="BT244" i="1"/>
  <c r="BS244" i="1"/>
  <c r="BR244" i="1"/>
  <c r="BD244" i="1"/>
  <c r="BC244" i="1"/>
  <c r="AZ244" i="1"/>
  <c r="AX244" i="1"/>
  <c r="AV244" i="1"/>
  <c r="AT244" i="1"/>
  <c r="AS244" i="1"/>
  <c r="AR244" i="1"/>
  <c r="AQ244" i="1"/>
  <c r="AP244" i="1"/>
  <c r="AO244" i="1"/>
  <c r="AN244" i="1"/>
  <c r="AM244" i="1"/>
  <c r="AL244" i="1"/>
  <c r="AK244" i="1"/>
  <c r="AF244" i="1"/>
  <c r="AE244" i="1"/>
  <c r="AD244" i="1"/>
  <c r="AC244" i="1"/>
  <c r="AB244" i="1"/>
  <c r="AA244" i="1"/>
  <c r="Z244" i="1"/>
  <c r="Y244" i="1"/>
  <c r="X244" i="1"/>
  <c r="W244" i="1"/>
  <c r="V244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BU243" i="1"/>
  <c r="BT243" i="1"/>
  <c r="BS243" i="1"/>
  <c r="BR243" i="1"/>
  <c r="BD243" i="1"/>
  <c r="BC243" i="1"/>
  <c r="AZ243" i="1"/>
  <c r="AX243" i="1"/>
  <c r="AV243" i="1"/>
  <c r="AT243" i="1"/>
  <c r="AS243" i="1"/>
  <c r="AR243" i="1"/>
  <c r="AQ243" i="1"/>
  <c r="AP243" i="1"/>
  <c r="AO243" i="1"/>
  <c r="AN243" i="1"/>
  <c r="AM243" i="1"/>
  <c r="AL243" i="1"/>
  <c r="AK243" i="1"/>
  <c r="AF243" i="1"/>
  <c r="AE243" i="1"/>
  <c r="AD243" i="1"/>
  <c r="AC243" i="1"/>
  <c r="AB243" i="1"/>
  <c r="AA243" i="1"/>
  <c r="Z243" i="1"/>
  <c r="Y243" i="1"/>
  <c r="X243" i="1"/>
  <c r="W243" i="1"/>
  <c r="V243" i="1"/>
  <c r="U243" i="1"/>
  <c r="T243" i="1"/>
  <c r="BF243" i="1" s="1"/>
  <c r="S243" i="1"/>
  <c r="R243" i="1"/>
  <c r="Q243" i="1"/>
  <c r="P243" i="1"/>
  <c r="O243" i="1"/>
  <c r="N243" i="1"/>
  <c r="M243" i="1"/>
  <c r="L243" i="1"/>
  <c r="K243" i="1"/>
  <c r="J243" i="1"/>
  <c r="I243" i="1"/>
  <c r="BU242" i="1"/>
  <c r="BT242" i="1"/>
  <c r="BS242" i="1"/>
  <c r="BR242" i="1"/>
  <c r="BD242" i="1"/>
  <c r="BC242" i="1"/>
  <c r="AZ242" i="1"/>
  <c r="AX242" i="1"/>
  <c r="AV242" i="1"/>
  <c r="AT242" i="1"/>
  <c r="AS242" i="1"/>
  <c r="AR242" i="1"/>
  <c r="AQ242" i="1"/>
  <c r="AP242" i="1"/>
  <c r="AO242" i="1"/>
  <c r="AN242" i="1"/>
  <c r="AM242" i="1"/>
  <c r="AL242" i="1"/>
  <c r="AK242" i="1"/>
  <c r="AF242" i="1"/>
  <c r="AE242" i="1"/>
  <c r="AD242" i="1"/>
  <c r="AC242" i="1"/>
  <c r="AB242" i="1"/>
  <c r="AA242" i="1"/>
  <c r="Z242" i="1"/>
  <c r="Y242" i="1"/>
  <c r="X242" i="1"/>
  <c r="W242" i="1"/>
  <c r="V242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BU241" i="1"/>
  <c r="BT241" i="1"/>
  <c r="BS241" i="1"/>
  <c r="BR241" i="1"/>
  <c r="BD241" i="1"/>
  <c r="BC241" i="1"/>
  <c r="AZ241" i="1"/>
  <c r="AX241" i="1"/>
  <c r="AV241" i="1"/>
  <c r="AT241" i="1"/>
  <c r="AS241" i="1"/>
  <c r="AR241" i="1"/>
  <c r="AQ241" i="1"/>
  <c r="AP241" i="1"/>
  <c r="AO241" i="1"/>
  <c r="AN241" i="1"/>
  <c r="AM241" i="1"/>
  <c r="AL241" i="1"/>
  <c r="AK241" i="1"/>
  <c r="AF241" i="1"/>
  <c r="AE241" i="1"/>
  <c r="AD241" i="1"/>
  <c r="AC241" i="1"/>
  <c r="AB241" i="1"/>
  <c r="AA241" i="1"/>
  <c r="Z241" i="1"/>
  <c r="Y241" i="1"/>
  <c r="X241" i="1"/>
  <c r="W241" i="1"/>
  <c r="V241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BU240" i="1"/>
  <c r="BT240" i="1"/>
  <c r="BS240" i="1"/>
  <c r="BR240" i="1"/>
  <c r="BD240" i="1"/>
  <c r="BC240" i="1"/>
  <c r="AZ240" i="1"/>
  <c r="AX240" i="1"/>
  <c r="AV240" i="1"/>
  <c r="AT240" i="1"/>
  <c r="AS240" i="1"/>
  <c r="AR240" i="1"/>
  <c r="AQ240" i="1"/>
  <c r="AP240" i="1"/>
  <c r="AO240" i="1"/>
  <c r="AN240" i="1"/>
  <c r="AM240" i="1"/>
  <c r="AL240" i="1"/>
  <c r="AK240" i="1"/>
  <c r="AF240" i="1"/>
  <c r="AE240" i="1"/>
  <c r="AD240" i="1"/>
  <c r="AC240" i="1"/>
  <c r="AB240" i="1"/>
  <c r="AA240" i="1"/>
  <c r="Z240" i="1"/>
  <c r="Y240" i="1"/>
  <c r="X240" i="1"/>
  <c r="W240" i="1"/>
  <c r="V240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BU239" i="1"/>
  <c r="BT239" i="1"/>
  <c r="BS239" i="1"/>
  <c r="BR239" i="1"/>
  <c r="BD239" i="1"/>
  <c r="BC239" i="1"/>
  <c r="AZ239" i="1"/>
  <c r="AX239" i="1"/>
  <c r="AV239" i="1"/>
  <c r="AT239" i="1"/>
  <c r="AS239" i="1"/>
  <c r="AR239" i="1"/>
  <c r="AQ239" i="1"/>
  <c r="AP239" i="1"/>
  <c r="AO239" i="1"/>
  <c r="AN239" i="1"/>
  <c r="AM239" i="1"/>
  <c r="AL239" i="1"/>
  <c r="AK239" i="1"/>
  <c r="AF239" i="1"/>
  <c r="AE239" i="1"/>
  <c r="AD239" i="1"/>
  <c r="AC239" i="1"/>
  <c r="AB239" i="1"/>
  <c r="AA239" i="1"/>
  <c r="Z239" i="1"/>
  <c r="Y239" i="1"/>
  <c r="X239" i="1"/>
  <c r="W239" i="1"/>
  <c r="V239" i="1"/>
  <c r="U239" i="1"/>
  <c r="T239" i="1"/>
  <c r="BF239" i="1" s="1"/>
  <c r="S239" i="1"/>
  <c r="R239" i="1"/>
  <c r="Q239" i="1"/>
  <c r="P239" i="1"/>
  <c r="O239" i="1"/>
  <c r="N239" i="1"/>
  <c r="M239" i="1"/>
  <c r="L239" i="1"/>
  <c r="K239" i="1"/>
  <c r="J239" i="1"/>
  <c r="I239" i="1"/>
  <c r="BU238" i="1"/>
  <c r="BT238" i="1"/>
  <c r="BS238" i="1"/>
  <c r="BR238" i="1"/>
  <c r="BD238" i="1"/>
  <c r="BC238" i="1"/>
  <c r="AZ238" i="1"/>
  <c r="AX238" i="1"/>
  <c r="AV238" i="1"/>
  <c r="AT238" i="1"/>
  <c r="AS238" i="1"/>
  <c r="AR238" i="1"/>
  <c r="AQ238" i="1"/>
  <c r="AP238" i="1"/>
  <c r="AO238" i="1"/>
  <c r="AN238" i="1"/>
  <c r="AM238" i="1"/>
  <c r="AL238" i="1"/>
  <c r="AK238" i="1"/>
  <c r="AF238" i="1"/>
  <c r="AE238" i="1"/>
  <c r="AD238" i="1"/>
  <c r="AC238" i="1"/>
  <c r="AB238" i="1"/>
  <c r="AA238" i="1"/>
  <c r="Z238" i="1"/>
  <c r="Y238" i="1"/>
  <c r="X238" i="1"/>
  <c r="W238" i="1"/>
  <c r="V238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BU237" i="1"/>
  <c r="BN21" i="17" s="1"/>
  <c r="BT237" i="1"/>
  <c r="BM21" i="17" s="1"/>
  <c r="BS237" i="1"/>
  <c r="BL21" i="17" s="1"/>
  <c r="BR237" i="1"/>
  <c r="BK21" i="17" s="1"/>
  <c r="BD237" i="1"/>
  <c r="AW21" i="17" s="1"/>
  <c r="BC237" i="1"/>
  <c r="AV21" i="17" s="1"/>
  <c r="AZ237" i="1"/>
  <c r="AS21" i="17" s="1"/>
  <c r="AX237" i="1"/>
  <c r="AQ21" i="17" s="1"/>
  <c r="AV237" i="1"/>
  <c r="AO21" i="17" s="1"/>
  <c r="AT237" i="1"/>
  <c r="AM21" i="17" s="1"/>
  <c r="AS237" i="1"/>
  <c r="AR237" i="1"/>
  <c r="AQ237" i="1"/>
  <c r="AP237" i="1"/>
  <c r="AI21" i="17" s="1"/>
  <c r="AO237" i="1"/>
  <c r="AN237" i="1"/>
  <c r="AM237" i="1"/>
  <c r="AL237" i="1"/>
  <c r="AE21" i="17" s="1"/>
  <c r="AK237" i="1"/>
  <c r="AD21" i="17" s="1"/>
  <c r="AF237" i="1"/>
  <c r="AE237" i="1"/>
  <c r="AD237" i="1"/>
  <c r="W21" i="17" s="1"/>
  <c r="AC237" i="1"/>
  <c r="AB237" i="1"/>
  <c r="AA237" i="1"/>
  <c r="Z237" i="1"/>
  <c r="Y237" i="1"/>
  <c r="X237" i="1"/>
  <c r="W237" i="1"/>
  <c r="V237" i="1"/>
  <c r="O21" i="17" s="1"/>
  <c r="U237" i="1"/>
  <c r="T237" i="1"/>
  <c r="S237" i="1"/>
  <c r="R237" i="1"/>
  <c r="K21" i="17" s="1"/>
  <c r="Q237" i="1"/>
  <c r="P237" i="1"/>
  <c r="O237" i="1"/>
  <c r="N237" i="1"/>
  <c r="M237" i="1"/>
  <c r="L237" i="1"/>
  <c r="K237" i="1"/>
  <c r="J237" i="1"/>
  <c r="C21" i="17" s="1"/>
  <c r="I237" i="1"/>
  <c r="BU236" i="1"/>
  <c r="BT236" i="1"/>
  <c r="BS236" i="1"/>
  <c r="BR236" i="1"/>
  <c r="BD236" i="1"/>
  <c r="BC236" i="1"/>
  <c r="AZ236" i="1"/>
  <c r="AX236" i="1"/>
  <c r="AV236" i="1"/>
  <c r="AT236" i="1"/>
  <c r="AS236" i="1"/>
  <c r="AR236" i="1"/>
  <c r="AQ236" i="1"/>
  <c r="AP236" i="1"/>
  <c r="AO236" i="1"/>
  <c r="AN236" i="1"/>
  <c r="AM236" i="1"/>
  <c r="AL236" i="1"/>
  <c r="AK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BU235" i="1"/>
  <c r="BT235" i="1"/>
  <c r="BS235" i="1"/>
  <c r="BR235" i="1"/>
  <c r="BD235" i="1"/>
  <c r="BC235" i="1"/>
  <c r="AZ235" i="1"/>
  <c r="AX235" i="1"/>
  <c r="AV235" i="1"/>
  <c r="AT235" i="1"/>
  <c r="AS235" i="1"/>
  <c r="AR235" i="1"/>
  <c r="AQ235" i="1"/>
  <c r="AP235" i="1"/>
  <c r="AO235" i="1"/>
  <c r="AN235" i="1"/>
  <c r="AM235" i="1"/>
  <c r="AL235" i="1"/>
  <c r="AK235" i="1"/>
  <c r="AF235" i="1"/>
  <c r="AE235" i="1"/>
  <c r="AD235" i="1"/>
  <c r="AC235" i="1"/>
  <c r="AB235" i="1"/>
  <c r="AA235" i="1"/>
  <c r="Z235" i="1"/>
  <c r="Y235" i="1"/>
  <c r="X235" i="1"/>
  <c r="W235" i="1"/>
  <c r="V235" i="1"/>
  <c r="U235" i="1"/>
  <c r="T235" i="1"/>
  <c r="BF235" i="1" s="1"/>
  <c r="S235" i="1"/>
  <c r="R235" i="1"/>
  <c r="Q235" i="1"/>
  <c r="P235" i="1"/>
  <c r="O235" i="1"/>
  <c r="N235" i="1"/>
  <c r="M235" i="1"/>
  <c r="L235" i="1"/>
  <c r="K235" i="1"/>
  <c r="J235" i="1"/>
  <c r="I235" i="1"/>
  <c r="BU234" i="1"/>
  <c r="BT234" i="1"/>
  <c r="BS234" i="1"/>
  <c r="BR234" i="1"/>
  <c r="BD234" i="1"/>
  <c r="BC234" i="1"/>
  <c r="AZ234" i="1"/>
  <c r="AX234" i="1"/>
  <c r="AV234" i="1"/>
  <c r="AT234" i="1"/>
  <c r="AS234" i="1"/>
  <c r="AR234" i="1"/>
  <c r="AQ234" i="1"/>
  <c r="AP234" i="1"/>
  <c r="AO234" i="1"/>
  <c r="AN234" i="1"/>
  <c r="AM234" i="1"/>
  <c r="AL234" i="1"/>
  <c r="AK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BU233" i="1"/>
  <c r="BT233" i="1"/>
  <c r="BS233" i="1"/>
  <c r="BR233" i="1"/>
  <c r="BD233" i="1"/>
  <c r="BC233" i="1"/>
  <c r="AZ233" i="1"/>
  <c r="AX233" i="1"/>
  <c r="AV233" i="1"/>
  <c r="AT233" i="1"/>
  <c r="AS233" i="1"/>
  <c r="AR233" i="1"/>
  <c r="AQ233" i="1"/>
  <c r="AP233" i="1"/>
  <c r="AO233" i="1"/>
  <c r="AN233" i="1"/>
  <c r="AM233" i="1"/>
  <c r="AL233" i="1"/>
  <c r="AK233" i="1"/>
  <c r="AF233" i="1"/>
  <c r="AE233" i="1"/>
  <c r="AD233" i="1"/>
  <c r="AC233" i="1"/>
  <c r="AB233" i="1"/>
  <c r="AA233" i="1"/>
  <c r="Z233" i="1"/>
  <c r="Y233" i="1"/>
  <c r="X233" i="1"/>
  <c r="W233" i="1"/>
  <c r="V233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BU232" i="1"/>
  <c r="BT232" i="1"/>
  <c r="BS232" i="1"/>
  <c r="BR232" i="1"/>
  <c r="BD232" i="1"/>
  <c r="BC232" i="1"/>
  <c r="AZ232" i="1"/>
  <c r="AX232" i="1"/>
  <c r="AV232" i="1"/>
  <c r="AT232" i="1"/>
  <c r="AS232" i="1"/>
  <c r="AR232" i="1"/>
  <c r="AQ232" i="1"/>
  <c r="AP232" i="1"/>
  <c r="AO232" i="1"/>
  <c r="AN232" i="1"/>
  <c r="AM232" i="1"/>
  <c r="AL232" i="1"/>
  <c r="AK232" i="1"/>
  <c r="AF232" i="1"/>
  <c r="AE232" i="1"/>
  <c r="AD232" i="1"/>
  <c r="AC232" i="1"/>
  <c r="AB232" i="1"/>
  <c r="AA232" i="1"/>
  <c r="Z232" i="1"/>
  <c r="Y232" i="1"/>
  <c r="X232" i="1"/>
  <c r="W232" i="1"/>
  <c r="V232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BU231" i="1"/>
  <c r="BT231" i="1"/>
  <c r="BS231" i="1"/>
  <c r="BR231" i="1"/>
  <c r="BD231" i="1"/>
  <c r="BC231" i="1"/>
  <c r="AZ231" i="1"/>
  <c r="AX231" i="1"/>
  <c r="AV231" i="1"/>
  <c r="AT231" i="1"/>
  <c r="AS231" i="1"/>
  <c r="AR231" i="1"/>
  <c r="AQ231" i="1"/>
  <c r="AP231" i="1"/>
  <c r="AO231" i="1"/>
  <c r="AN231" i="1"/>
  <c r="AM231" i="1"/>
  <c r="AL231" i="1"/>
  <c r="AK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BF231" i="1" s="1"/>
  <c r="S231" i="1"/>
  <c r="R231" i="1"/>
  <c r="Q231" i="1"/>
  <c r="P231" i="1"/>
  <c r="O231" i="1"/>
  <c r="N231" i="1"/>
  <c r="M231" i="1"/>
  <c r="L231" i="1"/>
  <c r="K231" i="1"/>
  <c r="J231" i="1"/>
  <c r="I231" i="1"/>
  <c r="BU230" i="1"/>
  <c r="BT230" i="1"/>
  <c r="BS230" i="1"/>
  <c r="BR230" i="1"/>
  <c r="BD230" i="1"/>
  <c r="BC230" i="1"/>
  <c r="AZ230" i="1"/>
  <c r="AX230" i="1"/>
  <c r="AV230" i="1"/>
  <c r="AT230" i="1"/>
  <c r="AS230" i="1"/>
  <c r="AR230" i="1"/>
  <c r="AQ230" i="1"/>
  <c r="AP230" i="1"/>
  <c r="AO230" i="1"/>
  <c r="AN230" i="1"/>
  <c r="AM230" i="1"/>
  <c r="AL230" i="1"/>
  <c r="AK230" i="1"/>
  <c r="AF230" i="1"/>
  <c r="AE230" i="1"/>
  <c r="AD230" i="1"/>
  <c r="AC230" i="1"/>
  <c r="AB230" i="1"/>
  <c r="AA230" i="1"/>
  <c r="Z230" i="1"/>
  <c r="Y230" i="1"/>
  <c r="X230" i="1"/>
  <c r="W230" i="1"/>
  <c r="V230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BU229" i="1"/>
  <c r="BT229" i="1"/>
  <c r="BS229" i="1"/>
  <c r="BR229" i="1"/>
  <c r="BD229" i="1"/>
  <c r="BC229" i="1"/>
  <c r="AZ229" i="1"/>
  <c r="AX229" i="1"/>
  <c r="AV229" i="1"/>
  <c r="AT229" i="1"/>
  <c r="AS229" i="1"/>
  <c r="AR229" i="1"/>
  <c r="AQ229" i="1"/>
  <c r="AP229" i="1"/>
  <c r="AO229" i="1"/>
  <c r="AN229" i="1"/>
  <c r="AM229" i="1"/>
  <c r="AL229" i="1"/>
  <c r="AK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BU228" i="1"/>
  <c r="BN20" i="17" s="1"/>
  <c r="BT228" i="1"/>
  <c r="BM20" i="17" s="1"/>
  <c r="BS228" i="1"/>
  <c r="BL20" i="17" s="1"/>
  <c r="BR228" i="1"/>
  <c r="BK20" i="17" s="1"/>
  <c r="BD228" i="1"/>
  <c r="AW20" i="17" s="1"/>
  <c r="BC228" i="1"/>
  <c r="AV20" i="17" s="1"/>
  <c r="AZ228" i="1"/>
  <c r="AS20" i="17" s="1"/>
  <c r="AX228" i="1"/>
  <c r="AQ20" i="17" s="1"/>
  <c r="AV228" i="1"/>
  <c r="AO20" i="17" s="1"/>
  <c r="AT228" i="1"/>
  <c r="AS228" i="1"/>
  <c r="AL20" i="17" s="1"/>
  <c r="AR228" i="1"/>
  <c r="AQ228" i="1"/>
  <c r="AP228" i="1"/>
  <c r="AO228" i="1"/>
  <c r="AH20" i="17" s="1"/>
  <c r="AN228" i="1"/>
  <c r="AM228" i="1"/>
  <c r="AL228" i="1"/>
  <c r="AK228" i="1"/>
  <c r="AD20" i="17" s="1"/>
  <c r="AF228" i="1"/>
  <c r="AE228" i="1"/>
  <c r="AD228" i="1"/>
  <c r="AC228" i="1"/>
  <c r="V20" i="17" s="1"/>
  <c r="AB228" i="1"/>
  <c r="AA228" i="1"/>
  <c r="Z228" i="1"/>
  <c r="Y228" i="1"/>
  <c r="R20" i="17" s="1"/>
  <c r="X228" i="1"/>
  <c r="W228" i="1"/>
  <c r="V228" i="1"/>
  <c r="U228" i="1"/>
  <c r="T228" i="1"/>
  <c r="S228" i="1"/>
  <c r="R228" i="1"/>
  <c r="Q228" i="1"/>
  <c r="J20" i="17" s="1"/>
  <c r="P228" i="1"/>
  <c r="O228" i="1"/>
  <c r="N228" i="1"/>
  <c r="M228" i="1"/>
  <c r="F20" i="17" s="1"/>
  <c r="L228" i="1"/>
  <c r="K228" i="1"/>
  <c r="J228" i="1"/>
  <c r="I228" i="1"/>
  <c r="BU227" i="1"/>
  <c r="BT227" i="1"/>
  <c r="BS227" i="1"/>
  <c r="BR227" i="1"/>
  <c r="BD227" i="1"/>
  <c r="BC227" i="1"/>
  <c r="AZ227" i="1"/>
  <c r="AX227" i="1"/>
  <c r="AV227" i="1"/>
  <c r="AT227" i="1"/>
  <c r="AS227" i="1"/>
  <c r="AR227" i="1"/>
  <c r="AQ227" i="1"/>
  <c r="AP227" i="1"/>
  <c r="AO227" i="1"/>
  <c r="AN227" i="1"/>
  <c r="AM227" i="1"/>
  <c r="AL227" i="1"/>
  <c r="AK227" i="1"/>
  <c r="AF227" i="1"/>
  <c r="AE227" i="1"/>
  <c r="AD227" i="1"/>
  <c r="AC227" i="1"/>
  <c r="AB227" i="1"/>
  <c r="AA227" i="1"/>
  <c r="Z227" i="1"/>
  <c r="Y227" i="1"/>
  <c r="X227" i="1"/>
  <c r="W227" i="1"/>
  <c r="V227" i="1"/>
  <c r="U227" i="1"/>
  <c r="T227" i="1"/>
  <c r="BF227" i="1" s="1"/>
  <c r="S227" i="1"/>
  <c r="R227" i="1"/>
  <c r="Q227" i="1"/>
  <c r="P227" i="1"/>
  <c r="O227" i="1"/>
  <c r="N227" i="1"/>
  <c r="M227" i="1"/>
  <c r="L227" i="1"/>
  <c r="K227" i="1"/>
  <c r="J227" i="1"/>
  <c r="I227" i="1"/>
  <c r="BU226" i="1"/>
  <c r="BT226" i="1"/>
  <c r="BS226" i="1"/>
  <c r="BR226" i="1"/>
  <c r="BD226" i="1"/>
  <c r="BC226" i="1"/>
  <c r="AZ226" i="1"/>
  <c r="AX226" i="1"/>
  <c r="AV226" i="1"/>
  <c r="AT226" i="1"/>
  <c r="AS226" i="1"/>
  <c r="AR226" i="1"/>
  <c r="AQ226" i="1"/>
  <c r="AP226" i="1"/>
  <c r="AO226" i="1"/>
  <c r="AN226" i="1"/>
  <c r="AM226" i="1"/>
  <c r="AL226" i="1"/>
  <c r="AK226" i="1"/>
  <c r="AF226" i="1"/>
  <c r="AE226" i="1"/>
  <c r="AD226" i="1"/>
  <c r="AC226" i="1"/>
  <c r="AB226" i="1"/>
  <c r="AA226" i="1"/>
  <c r="Z226" i="1"/>
  <c r="Y226" i="1"/>
  <c r="X226" i="1"/>
  <c r="W226" i="1"/>
  <c r="V226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BU225" i="1"/>
  <c r="BN19" i="17" s="1"/>
  <c r="BT225" i="1"/>
  <c r="BM19" i="17" s="1"/>
  <c r="BS225" i="1"/>
  <c r="BL19" i="17" s="1"/>
  <c r="BR225" i="1"/>
  <c r="BK19" i="17" s="1"/>
  <c r="BD225" i="1"/>
  <c r="AW19" i="17" s="1"/>
  <c r="BC225" i="1"/>
  <c r="AV19" i="17" s="1"/>
  <c r="AZ225" i="1"/>
  <c r="AS19" i="17" s="1"/>
  <c r="AX225" i="1"/>
  <c r="AQ19" i="17" s="1"/>
  <c r="AV225" i="1"/>
  <c r="AO19" i="17" s="1"/>
  <c r="AT225" i="1"/>
  <c r="AM19" i="17" s="1"/>
  <c r="AS225" i="1"/>
  <c r="AR225" i="1"/>
  <c r="AQ225" i="1"/>
  <c r="AP225" i="1"/>
  <c r="AI19" i="17" s="1"/>
  <c r="AO225" i="1"/>
  <c r="AN225" i="1"/>
  <c r="AM225" i="1"/>
  <c r="AL225" i="1"/>
  <c r="AE19" i="17" s="1"/>
  <c r="AK225" i="1"/>
  <c r="AD19" i="17" s="1"/>
  <c r="AF225" i="1"/>
  <c r="AE225" i="1"/>
  <c r="AD225" i="1"/>
  <c r="W19" i="17" s="1"/>
  <c r="AC225" i="1"/>
  <c r="AB225" i="1"/>
  <c r="AA225" i="1"/>
  <c r="Z225" i="1"/>
  <c r="Y225" i="1"/>
  <c r="X225" i="1"/>
  <c r="W225" i="1"/>
  <c r="V225" i="1"/>
  <c r="O19" i="17" s="1"/>
  <c r="U225" i="1"/>
  <c r="T225" i="1"/>
  <c r="S225" i="1"/>
  <c r="R225" i="1"/>
  <c r="K19" i="17" s="1"/>
  <c r="Q225" i="1"/>
  <c r="P225" i="1"/>
  <c r="O225" i="1"/>
  <c r="N225" i="1"/>
  <c r="M225" i="1"/>
  <c r="L225" i="1"/>
  <c r="K225" i="1"/>
  <c r="J225" i="1"/>
  <c r="C19" i="17" s="1"/>
  <c r="I225" i="1"/>
  <c r="BU224" i="1"/>
  <c r="BT224" i="1"/>
  <c r="BS224" i="1"/>
  <c r="BR224" i="1"/>
  <c r="BD224" i="1"/>
  <c r="BC224" i="1"/>
  <c r="AZ224" i="1"/>
  <c r="AX224" i="1"/>
  <c r="AV224" i="1"/>
  <c r="AT224" i="1"/>
  <c r="AS224" i="1"/>
  <c r="AR224" i="1"/>
  <c r="AQ224" i="1"/>
  <c r="AP224" i="1"/>
  <c r="AO224" i="1"/>
  <c r="AN224" i="1"/>
  <c r="AM224" i="1"/>
  <c r="AL224" i="1"/>
  <c r="AK224" i="1"/>
  <c r="AF224" i="1"/>
  <c r="AE224" i="1"/>
  <c r="AD224" i="1"/>
  <c r="AC224" i="1"/>
  <c r="AB224" i="1"/>
  <c r="AA224" i="1"/>
  <c r="Z224" i="1"/>
  <c r="Y224" i="1"/>
  <c r="X224" i="1"/>
  <c r="W224" i="1"/>
  <c r="V224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BX224" i="1" s="1"/>
  <c r="BU223" i="1"/>
  <c r="BT223" i="1"/>
  <c r="BS223" i="1"/>
  <c r="BR223" i="1"/>
  <c r="BD223" i="1"/>
  <c r="BC223" i="1"/>
  <c r="AZ223" i="1"/>
  <c r="AX223" i="1"/>
  <c r="AV223" i="1"/>
  <c r="AT223" i="1"/>
  <c r="AS223" i="1"/>
  <c r="AR223" i="1"/>
  <c r="AQ223" i="1"/>
  <c r="AP223" i="1"/>
  <c r="AO223" i="1"/>
  <c r="AN223" i="1"/>
  <c r="AM223" i="1"/>
  <c r="AL223" i="1"/>
  <c r="AK223" i="1"/>
  <c r="AF223" i="1"/>
  <c r="AE223" i="1"/>
  <c r="AD223" i="1"/>
  <c r="AC223" i="1"/>
  <c r="AB223" i="1"/>
  <c r="AA223" i="1"/>
  <c r="Z223" i="1"/>
  <c r="Y223" i="1"/>
  <c r="X223" i="1"/>
  <c r="W223" i="1"/>
  <c r="V223" i="1"/>
  <c r="U223" i="1"/>
  <c r="T223" i="1"/>
  <c r="BF223" i="1" s="1"/>
  <c r="S223" i="1"/>
  <c r="R223" i="1"/>
  <c r="Q223" i="1"/>
  <c r="P223" i="1"/>
  <c r="O223" i="1"/>
  <c r="N223" i="1"/>
  <c r="M223" i="1"/>
  <c r="L223" i="1"/>
  <c r="K223" i="1"/>
  <c r="J223" i="1"/>
  <c r="I223" i="1"/>
  <c r="BX223" i="1" s="1"/>
  <c r="BU222" i="1"/>
  <c r="BT222" i="1"/>
  <c r="BS222" i="1"/>
  <c r="BR222" i="1"/>
  <c r="BD222" i="1"/>
  <c r="BC222" i="1"/>
  <c r="AZ222" i="1"/>
  <c r="AX222" i="1"/>
  <c r="AV222" i="1"/>
  <c r="AT222" i="1"/>
  <c r="AS222" i="1"/>
  <c r="AR222" i="1"/>
  <c r="AQ222" i="1"/>
  <c r="AP222" i="1"/>
  <c r="AO222" i="1"/>
  <c r="AN222" i="1"/>
  <c r="AM222" i="1"/>
  <c r="AL222" i="1"/>
  <c r="AK222" i="1"/>
  <c r="AF222" i="1"/>
  <c r="AE222" i="1"/>
  <c r="AD222" i="1"/>
  <c r="AC222" i="1"/>
  <c r="AB222" i="1"/>
  <c r="AA222" i="1"/>
  <c r="Z222" i="1"/>
  <c r="Y222" i="1"/>
  <c r="X222" i="1"/>
  <c r="W222" i="1"/>
  <c r="V222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BX222" i="1" s="1"/>
  <c r="BU221" i="1"/>
  <c r="BT221" i="1"/>
  <c r="BS221" i="1"/>
  <c r="BR221" i="1"/>
  <c r="BD221" i="1"/>
  <c r="BC221" i="1"/>
  <c r="AZ221" i="1"/>
  <c r="AX221" i="1"/>
  <c r="AV221" i="1"/>
  <c r="AT221" i="1"/>
  <c r="AS221" i="1"/>
  <c r="AR221" i="1"/>
  <c r="AQ221" i="1"/>
  <c r="AP221" i="1"/>
  <c r="AO221" i="1"/>
  <c r="AN221" i="1"/>
  <c r="AM221" i="1"/>
  <c r="AL221" i="1"/>
  <c r="AK221" i="1"/>
  <c r="AF221" i="1"/>
  <c r="AE221" i="1"/>
  <c r="AD221" i="1"/>
  <c r="AC221" i="1"/>
  <c r="AB221" i="1"/>
  <c r="AA221" i="1"/>
  <c r="Z221" i="1"/>
  <c r="Y221" i="1"/>
  <c r="X221" i="1"/>
  <c r="W221" i="1"/>
  <c r="V221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BX221" i="1" s="1"/>
  <c r="BU220" i="1"/>
  <c r="BT220" i="1"/>
  <c r="BS220" i="1"/>
  <c r="BR220" i="1"/>
  <c r="BD220" i="1"/>
  <c r="BC220" i="1"/>
  <c r="AZ220" i="1"/>
  <c r="AX220" i="1"/>
  <c r="AV220" i="1"/>
  <c r="AT220" i="1"/>
  <c r="AS220" i="1"/>
  <c r="AR220" i="1"/>
  <c r="AQ220" i="1"/>
  <c r="AP220" i="1"/>
  <c r="AO220" i="1"/>
  <c r="AN220" i="1"/>
  <c r="AM220" i="1"/>
  <c r="AL220" i="1"/>
  <c r="AK220" i="1"/>
  <c r="AF220" i="1"/>
  <c r="AE220" i="1"/>
  <c r="AD220" i="1"/>
  <c r="AC220" i="1"/>
  <c r="AB220" i="1"/>
  <c r="AA220" i="1"/>
  <c r="Z220" i="1"/>
  <c r="Y220" i="1"/>
  <c r="X220" i="1"/>
  <c r="W220" i="1"/>
  <c r="V220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BX220" i="1" s="1"/>
  <c r="BU219" i="1"/>
  <c r="BT219" i="1"/>
  <c r="BS219" i="1"/>
  <c r="BR219" i="1"/>
  <c r="BD219" i="1"/>
  <c r="BC219" i="1"/>
  <c r="AZ219" i="1"/>
  <c r="AX219" i="1"/>
  <c r="AV219" i="1"/>
  <c r="AT219" i="1"/>
  <c r="AS219" i="1"/>
  <c r="AR219" i="1"/>
  <c r="AQ219" i="1"/>
  <c r="AP219" i="1"/>
  <c r="AO219" i="1"/>
  <c r="AN219" i="1"/>
  <c r="AM219" i="1"/>
  <c r="AL219" i="1"/>
  <c r="AK219" i="1"/>
  <c r="AF219" i="1"/>
  <c r="AE219" i="1"/>
  <c r="AD219" i="1"/>
  <c r="AC219" i="1"/>
  <c r="AB219" i="1"/>
  <c r="AA219" i="1"/>
  <c r="Z219" i="1"/>
  <c r="Y219" i="1"/>
  <c r="X219" i="1"/>
  <c r="W219" i="1"/>
  <c r="V219" i="1"/>
  <c r="U219" i="1"/>
  <c r="T219" i="1"/>
  <c r="BF219" i="1" s="1"/>
  <c r="S219" i="1"/>
  <c r="R219" i="1"/>
  <c r="Q219" i="1"/>
  <c r="P219" i="1"/>
  <c r="O219" i="1"/>
  <c r="N219" i="1"/>
  <c r="M219" i="1"/>
  <c r="L219" i="1"/>
  <c r="K219" i="1"/>
  <c r="J219" i="1"/>
  <c r="I219" i="1"/>
  <c r="BX219" i="1" s="1"/>
  <c r="BU218" i="1"/>
  <c r="BT218" i="1"/>
  <c r="BS218" i="1"/>
  <c r="BR218" i="1"/>
  <c r="BD218" i="1"/>
  <c r="BC218" i="1"/>
  <c r="AZ218" i="1"/>
  <c r="AX218" i="1"/>
  <c r="AV218" i="1"/>
  <c r="AT218" i="1"/>
  <c r="AS218" i="1"/>
  <c r="AR218" i="1"/>
  <c r="AQ218" i="1"/>
  <c r="AP218" i="1"/>
  <c r="AO218" i="1"/>
  <c r="AN218" i="1"/>
  <c r="AM218" i="1"/>
  <c r="AL218" i="1"/>
  <c r="AK218" i="1"/>
  <c r="AF218" i="1"/>
  <c r="AE218" i="1"/>
  <c r="AD218" i="1"/>
  <c r="AC218" i="1"/>
  <c r="AB218" i="1"/>
  <c r="AA218" i="1"/>
  <c r="Z218" i="1"/>
  <c r="Y218" i="1"/>
  <c r="X218" i="1"/>
  <c r="W218" i="1"/>
  <c r="V218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BX218" i="1" s="1"/>
  <c r="BU217" i="1"/>
  <c r="BT217" i="1"/>
  <c r="BS217" i="1"/>
  <c r="BR217" i="1"/>
  <c r="BD217" i="1"/>
  <c r="BC217" i="1"/>
  <c r="AZ217" i="1"/>
  <c r="AX217" i="1"/>
  <c r="AV217" i="1"/>
  <c r="AT217" i="1"/>
  <c r="AS217" i="1"/>
  <c r="AR217" i="1"/>
  <c r="AQ217" i="1"/>
  <c r="AP217" i="1"/>
  <c r="AO217" i="1"/>
  <c r="AN217" i="1"/>
  <c r="AM217" i="1"/>
  <c r="AL217" i="1"/>
  <c r="AK217" i="1"/>
  <c r="AF217" i="1"/>
  <c r="AE217" i="1"/>
  <c r="AD217" i="1"/>
  <c r="AC217" i="1"/>
  <c r="AB217" i="1"/>
  <c r="AA217" i="1"/>
  <c r="Z217" i="1"/>
  <c r="Y217" i="1"/>
  <c r="X217" i="1"/>
  <c r="W217" i="1"/>
  <c r="V217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BX217" i="1" s="1"/>
  <c r="BU216" i="1"/>
  <c r="BT216" i="1"/>
  <c r="BS216" i="1"/>
  <c r="BR216" i="1"/>
  <c r="BD216" i="1"/>
  <c r="BC216" i="1"/>
  <c r="AZ216" i="1"/>
  <c r="AX216" i="1"/>
  <c r="AV216" i="1"/>
  <c r="AT216" i="1"/>
  <c r="AS216" i="1"/>
  <c r="AR216" i="1"/>
  <c r="AQ216" i="1"/>
  <c r="AP216" i="1"/>
  <c r="AO216" i="1"/>
  <c r="AN216" i="1"/>
  <c r="AM216" i="1"/>
  <c r="AL216" i="1"/>
  <c r="AK216" i="1"/>
  <c r="AF216" i="1"/>
  <c r="AE216" i="1"/>
  <c r="AD216" i="1"/>
  <c r="AC216" i="1"/>
  <c r="AB216" i="1"/>
  <c r="AA216" i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BX216" i="1" s="1"/>
  <c r="BU215" i="1"/>
  <c r="BT215" i="1"/>
  <c r="BS215" i="1"/>
  <c r="BR215" i="1"/>
  <c r="BD215" i="1"/>
  <c r="BC215" i="1"/>
  <c r="AZ215" i="1"/>
  <c r="AX215" i="1"/>
  <c r="AV215" i="1"/>
  <c r="AT215" i="1"/>
  <c r="AS215" i="1"/>
  <c r="AR215" i="1"/>
  <c r="AQ215" i="1"/>
  <c r="AP215" i="1"/>
  <c r="AO215" i="1"/>
  <c r="AN215" i="1"/>
  <c r="AM215" i="1"/>
  <c r="AL215" i="1"/>
  <c r="AK215" i="1"/>
  <c r="AF215" i="1"/>
  <c r="AE215" i="1"/>
  <c r="AD215" i="1"/>
  <c r="AC215" i="1"/>
  <c r="AB215" i="1"/>
  <c r="AA215" i="1"/>
  <c r="Z215" i="1"/>
  <c r="Y215" i="1"/>
  <c r="X215" i="1"/>
  <c r="W215" i="1"/>
  <c r="V215" i="1"/>
  <c r="U215" i="1"/>
  <c r="T215" i="1"/>
  <c r="BF215" i="1" s="1"/>
  <c r="S215" i="1"/>
  <c r="R215" i="1"/>
  <c r="Q215" i="1"/>
  <c r="P215" i="1"/>
  <c r="O215" i="1"/>
  <c r="N215" i="1"/>
  <c r="M215" i="1"/>
  <c r="L215" i="1"/>
  <c r="K215" i="1"/>
  <c r="J215" i="1"/>
  <c r="I215" i="1"/>
  <c r="BX215" i="1" s="1"/>
  <c r="BU214" i="1"/>
  <c r="BT214" i="1"/>
  <c r="BS214" i="1"/>
  <c r="BR214" i="1"/>
  <c r="BD214" i="1"/>
  <c r="BC214" i="1"/>
  <c r="AZ214" i="1"/>
  <c r="AX214" i="1"/>
  <c r="AV214" i="1"/>
  <c r="AT214" i="1"/>
  <c r="AS214" i="1"/>
  <c r="AR214" i="1"/>
  <c r="AQ214" i="1"/>
  <c r="AP214" i="1"/>
  <c r="AO214" i="1"/>
  <c r="AN214" i="1"/>
  <c r="AM214" i="1"/>
  <c r="AL214" i="1"/>
  <c r="AK214" i="1"/>
  <c r="AF214" i="1"/>
  <c r="AE214" i="1"/>
  <c r="AD214" i="1"/>
  <c r="AC214" i="1"/>
  <c r="AB214" i="1"/>
  <c r="AA214" i="1"/>
  <c r="Z214" i="1"/>
  <c r="Y214" i="1"/>
  <c r="X214" i="1"/>
  <c r="W214" i="1"/>
  <c r="V214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BX214" i="1" s="1"/>
  <c r="BU213" i="1"/>
  <c r="BT213" i="1"/>
  <c r="BS213" i="1"/>
  <c r="BR213" i="1"/>
  <c r="BD213" i="1"/>
  <c r="BC213" i="1"/>
  <c r="AZ213" i="1"/>
  <c r="AX213" i="1"/>
  <c r="AV213" i="1"/>
  <c r="AT213" i="1"/>
  <c r="AS213" i="1"/>
  <c r="AR213" i="1"/>
  <c r="AQ213" i="1"/>
  <c r="AP213" i="1"/>
  <c r="AO213" i="1"/>
  <c r="AN213" i="1"/>
  <c r="AM213" i="1"/>
  <c r="AL213" i="1"/>
  <c r="AK213" i="1"/>
  <c r="AF213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BX213" i="1" s="1"/>
  <c r="BU212" i="1"/>
  <c r="BT212" i="1"/>
  <c r="BS212" i="1"/>
  <c r="BR212" i="1"/>
  <c r="BD212" i="1"/>
  <c r="BC212" i="1"/>
  <c r="AZ212" i="1"/>
  <c r="AX212" i="1"/>
  <c r="AV212" i="1"/>
  <c r="AT212" i="1"/>
  <c r="AS212" i="1"/>
  <c r="AR212" i="1"/>
  <c r="AQ212" i="1"/>
  <c r="AP212" i="1"/>
  <c r="AO212" i="1"/>
  <c r="AN212" i="1"/>
  <c r="AM212" i="1"/>
  <c r="AL212" i="1"/>
  <c r="AK212" i="1"/>
  <c r="AF212" i="1"/>
  <c r="AE212" i="1"/>
  <c r="AD212" i="1"/>
  <c r="AC212" i="1"/>
  <c r="AB212" i="1"/>
  <c r="AA212" i="1"/>
  <c r="Z212" i="1"/>
  <c r="Y212" i="1"/>
  <c r="X212" i="1"/>
  <c r="W212" i="1"/>
  <c r="V212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BX212" i="1" s="1"/>
  <c r="BU211" i="1"/>
  <c r="BT211" i="1"/>
  <c r="BS211" i="1"/>
  <c r="BR211" i="1"/>
  <c r="BD211" i="1"/>
  <c r="BC211" i="1"/>
  <c r="AZ211" i="1"/>
  <c r="AX211" i="1"/>
  <c r="AV211" i="1"/>
  <c r="AT211" i="1"/>
  <c r="AS211" i="1"/>
  <c r="AR211" i="1"/>
  <c r="AQ211" i="1"/>
  <c r="AP211" i="1"/>
  <c r="AO211" i="1"/>
  <c r="AN211" i="1"/>
  <c r="AM211" i="1"/>
  <c r="AL211" i="1"/>
  <c r="AK211" i="1"/>
  <c r="AF211" i="1"/>
  <c r="AE211" i="1"/>
  <c r="AD211" i="1"/>
  <c r="AC211" i="1"/>
  <c r="AB211" i="1"/>
  <c r="AA211" i="1"/>
  <c r="Z211" i="1"/>
  <c r="Y211" i="1"/>
  <c r="X211" i="1"/>
  <c r="W211" i="1"/>
  <c r="V211" i="1"/>
  <c r="U211" i="1"/>
  <c r="T211" i="1"/>
  <c r="BF211" i="1" s="1"/>
  <c r="S211" i="1"/>
  <c r="R211" i="1"/>
  <c r="Q211" i="1"/>
  <c r="P211" i="1"/>
  <c r="O211" i="1"/>
  <c r="N211" i="1"/>
  <c r="M211" i="1"/>
  <c r="L211" i="1"/>
  <c r="K211" i="1"/>
  <c r="J211" i="1"/>
  <c r="I211" i="1"/>
  <c r="BX211" i="1" s="1"/>
  <c r="BU210" i="1"/>
  <c r="BT210" i="1"/>
  <c r="BS210" i="1"/>
  <c r="BR210" i="1"/>
  <c r="BD210" i="1"/>
  <c r="BC210" i="1"/>
  <c r="AZ210" i="1"/>
  <c r="AX210" i="1"/>
  <c r="AV210" i="1"/>
  <c r="AT210" i="1"/>
  <c r="AS210" i="1"/>
  <c r="AR210" i="1"/>
  <c r="AQ210" i="1"/>
  <c r="AP210" i="1"/>
  <c r="AO210" i="1"/>
  <c r="AN210" i="1"/>
  <c r="AM210" i="1"/>
  <c r="AL210" i="1"/>
  <c r="AK210" i="1"/>
  <c r="AF210" i="1"/>
  <c r="AE210" i="1"/>
  <c r="AD210" i="1"/>
  <c r="AC210" i="1"/>
  <c r="AB210" i="1"/>
  <c r="AA210" i="1"/>
  <c r="Z210" i="1"/>
  <c r="Y210" i="1"/>
  <c r="X210" i="1"/>
  <c r="W210" i="1"/>
  <c r="V210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BX210" i="1" s="1"/>
  <c r="BU209" i="1"/>
  <c r="BN18" i="17" s="1"/>
  <c r="BT209" i="1"/>
  <c r="BM18" i="17" s="1"/>
  <c r="BS209" i="1"/>
  <c r="BL18" i="17" s="1"/>
  <c r="BR209" i="1"/>
  <c r="BK18" i="17" s="1"/>
  <c r="BD209" i="1"/>
  <c r="AW18" i="17" s="1"/>
  <c r="BC209" i="1"/>
  <c r="AV18" i="17" s="1"/>
  <c r="AZ209" i="1"/>
  <c r="AS18" i="17" s="1"/>
  <c r="AX209" i="1"/>
  <c r="AQ18" i="17" s="1"/>
  <c r="AV209" i="1"/>
  <c r="AO18" i="17" s="1"/>
  <c r="AT209" i="1"/>
  <c r="AM18" i="17" s="1"/>
  <c r="AS209" i="1"/>
  <c r="AR209" i="1"/>
  <c r="AQ209" i="1"/>
  <c r="AP209" i="1"/>
  <c r="AI18" i="17" s="1"/>
  <c r="AO209" i="1"/>
  <c r="AN209" i="1"/>
  <c r="AM209" i="1"/>
  <c r="AL209" i="1"/>
  <c r="AE18" i="17" s="1"/>
  <c r="AK209" i="1"/>
  <c r="AD18" i="17" s="1"/>
  <c r="AF209" i="1"/>
  <c r="AE209" i="1"/>
  <c r="AD209" i="1"/>
  <c r="W18" i="17" s="1"/>
  <c r="AC209" i="1"/>
  <c r="AB209" i="1"/>
  <c r="AA209" i="1"/>
  <c r="Z209" i="1"/>
  <c r="Y209" i="1"/>
  <c r="X209" i="1"/>
  <c r="W209" i="1"/>
  <c r="V209" i="1"/>
  <c r="O18" i="17" s="1"/>
  <c r="U209" i="1"/>
  <c r="T209" i="1"/>
  <c r="S209" i="1"/>
  <c r="R209" i="1"/>
  <c r="K18" i="17" s="1"/>
  <c r="Q209" i="1"/>
  <c r="P209" i="1"/>
  <c r="O209" i="1"/>
  <c r="N209" i="1"/>
  <c r="M209" i="1"/>
  <c r="L209" i="1"/>
  <c r="K209" i="1"/>
  <c r="J209" i="1"/>
  <c r="C18" i="17" s="1"/>
  <c r="I209" i="1"/>
  <c r="BU208" i="1"/>
  <c r="BT208" i="1"/>
  <c r="BS208" i="1"/>
  <c r="BR208" i="1"/>
  <c r="BD208" i="1"/>
  <c r="BC208" i="1"/>
  <c r="AZ208" i="1"/>
  <c r="AX208" i="1"/>
  <c r="AV208" i="1"/>
  <c r="AT208" i="1"/>
  <c r="AS208" i="1"/>
  <c r="AR208" i="1"/>
  <c r="AQ208" i="1"/>
  <c r="AP208" i="1"/>
  <c r="AO208" i="1"/>
  <c r="AN208" i="1"/>
  <c r="AM208" i="1"/>
  <c r="AL208" i="1"/>
  <c r="AK208" i="1"/>
  <c r="AF208" i="1"/>
  <c r="AE208" i="1"/>
  <c r="AD208" i="1"/>
  <c r="AC208" i="1"/>
  <c r="AB208" i="1"/>
  <c r="AA208" i="1"/>
  <c r="Z208" i="1"/>
  <c r="Y208" i="1"/>
  <c r="X208" i="1"/>
  <c r="W208" i="1"/>
  <c r="V208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BX208" i="1" s="1"/>
  <c r="BU207" i="1"/>
  <c r="BT207" i="1"/>
  <c r="BS207" i="1"/>
  <c r="BR207" i="1"/>
  <c r="BD207" i="1"/>
  <c r="BC207" i="1"/>
  <c r="AZ207" i="1"/>
  <c r="AX207" i="1"/>
  <c r="AV207" i="1"/>
  <c r="AT207" i="1"/>
  <c r="AS207" i="1"/>
  <c r="AR207" i="1"/>
  <c r="AQ207" i="1"/>
  <c r="AP207" i="1"/>
  <c r="AO207" i="1"/>
  <c r="AN207" i="1"/>
  <c r="AM207" i="1"/>
  <c r="AL207" i="1"/>
  <c r="AK207" i="1"/>
  <c r="AF207" i="1"/>
  <c r="AE207" i="1"/>
  <c r="AD207" i="1"/>
  <c r="AC207" i="1"/>
  <c r="AB207" i="1"/>
  <c r="AA207" i="1"/>
  <c r="Z207" i="1"/>
  <c r="Y207" i="1"/>
  <c r="X207" i="1"/>
  <c r="W207" i="1"/>
  <c r="V207" i="1"/>
  <c r="U207" i="1"/>
  <c r="T207" i="1"/>
  <c r="BF207" i="1" s="1"/>
  <c r="S207" i="1"/>
  <c r="R207" i="1"/>
  <c r="Q207" i="1"/>
  <c r="P207" i="1"/>
  <c r="O207" i="1"/>
  <c r="N207" i="1"/>
  <c r="M207" i="1"/>
  <c r="L207" i="1"/>
  <c r="K207" i="1"/>
  <c r="J207" i="1"/>
  <c r="I207" i="1"/>
  <c r="BX207" i="1" s="1"/>
  <c r="BU206" i="1"/>
  <c r="BT206" i="1"/>
  <c r="BS206" i="1"/>
  <c r="BR206" i="1"/>
  <c r="BD206" i="1"/>
  <c r="BC206" i="1"/>
  <c r="AZ206" i="1"/>
  <c r="AX206" i="1"/>
  <c r="AV206" i="1"/>
  <c r="AT206" i="1"/>
  <c r="AS206" i="1"/>
  <c r="AR206" i="1"/>
  <c r="AQ206" i="1"/>
  <c r="AP206" i="1"/>
  <c r="AO206" i="1"/>
  <c r="AN206" i="1"/>
  <c r="AM206" i="1"/>
  <c r="AL206" i="1"/>
  <c r="AK206" i="1"/>
  <c r="AF206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BX206" i="1" s="1"/>
  <c r="BU205" i="1"/>
  <c r="BT205" i="1"/>
  <c r="BS205" i="1"/>
  <c r="BR205" i="1"/>
  <c r="BD205" i="1"/>
  <c r="BC205" i="1"/>
  <c r="AZ205" i="1"/>
  <c r="AX205" i="1"/>
  <c r="AV205" i="1"/>
  <c r="AT205" i="1"/>
  <c r="AS205" i="1"/>
  <c r="AR205" i="1"/>
  <c r="AQ205" i="1"/>
  <c r="AP205" i="1"/>
  <c r="AO205" i="1"/>
  <c r="AN205" i="1"/>
  <c r="AM205" i="1"/>
  <c r="AL205" i="1"/>
  <c r="AK205" i="1"/>
  <c r="AF205" i="1"/>
  <c r="AE205" i="1"/>
  <c r="AD205" i="1"/>
  <c r="AC205" i="1"/>
  <c r="AB205" i="1"/>
  <c r="AA205" i="1"/>
  <c r="Z205" i="1"/>
  <c r="Y205" i="1"/>
  <c r="X205" i="1"/>
  <c r="W205" i="1"/>
  <c r="V205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BX205" i="1" s="1"/>
  <c r="BU204" i="1"/>
  <c r="BT204" i="1"/>
  <c r="BS204" i="1"/>
  <c r="BR204" i="1"/>
  <c r="BD204" i="1"/>
  <c r="BC204" i="1"/>
  <c r="AZ204" i="1"/>
  <c r="AX204" i="1"/>
  <c r="AV204" i="1"/>
  <c r="AT204" i="1"/>
  <c r="AS204" i="1"/>
  <c r="AR204" i="1"/>
  <c r="AQ204" i="1"/>
  <c r="AP204" i="1"/>
  <c r="AO204" i="1"/>
  <c r="AN204" i="1"/>
  <c r="AM204" i="1"/>
  <c r="AL204" i="1"/>
  <c r="AK204" i="1"/>
  <c r="AF204" i="1"/>
  <c r="AE204" i="1"/>
  <c r="AD204" i="1"/>
  <c r="AC204" i="1"/>
  <c r="AB204" i="1"/>
  <c r="AA204" i="1"/>
  <c r="Z204" i="1"/>
  <c r="Y204" i="1"/>
  <c r="X204" i="1"/>
  <c r="W204" i="1"/>
  <c r="V204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BX204" i="1" s="1"/>
  <c r="BU203" i="1"/>
  <c r="BT203" i="1"/>
  <c r="BS203" i="1"/>
  <c r="BR203" i="1"/>
  <c r="BD203" i="1"/>
  <c r="BC203" i="1"/>
  <c r="AZ203" i="1"/>
  <c r="AX203" i="1"/>
  <c r="AV203" i="1"/>
  <c r="AT203" i="1"/>
  <c r="AS203" i="1"/>
  <c r="AR203" i="1"/>
  <c r="AQ203" i="1"/>
  <c r="AP203" i="1"/>
  <c r="AO203" i="1"/>
  <c r="AN203" i="1"/>
  <c r="AM203" i="1"/>
  <c r="AL203" i="1"/>
  <c r="AK203" i="1"/>
  <c r="AF203" i="1"/>
  <c r="AE203" i="1"/>
  <c r="AD203" i="1"/>
  <c r="AC203" i="1"/>
  <c r="AB203" i="1"/>
  <c r="AA203" i="1"/>
  <c r="Z203" i="1"/>
  <c r="Y203" i="1"/>
  <c r="X203" i="1"/>
  <c r="W203" i="1"/>
  <c r="V203" i="1"/>
  <c r="U203" i="1"/>
  <c r="T203" i="1"/>
  <c r="BF203" i="1" s="1"/>
  <c r="S203" i="1"/>
  <c r="R203" i="1"/>
  <c r="Q203" i="1"/>
  <c r="P203" i="1"/>
  <c r="O203" i="1"/>
  <c r="N203" i="1"/>
  <c r="M203" i="1"/>
  <c r="L203" i="1"/>
  <c r="K203" i="1"/>
  <c r="J203" i="1"/>
  <c r="I203" i="1"/>
  <c r="BX203" i="1" s="1"/>
  <c r="BU202" i="1"/>
  <c r="BT202" i="1"/>
  <c r="BS202" i="1"/>
  <c r="BR202" i="1"/>
  <c r="BD202" i="1"/>
  <c r="BC202" i="1"/>
  <c r="AZ202" i="1"/>
  <c r="AX202" i="1"/>
  <c r="AV202" i="1"/>
  <c r="AT202" i="1"/>
  <c r="AS202" i="1"/>
  <c r="AR202" i="1"/>
  <c r="AQ202" i="1"/>
  <c r="AP202" i="1"/>
  <c r="AO202" i="1"/>
  <c r="AN202" i="1"/>
  <c r="AM202" i="1"/>
  <c r="AL202" i="1"/>
  <c r="AK202" i="1"/>
  <c r="AF202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BX202" i="1" s="1"/>
  <c r="BU201" i="1"/>
  <c r="BT201" i="1"/>
  <c r="BS201" i="1"/>
  <c r="BR201" i="1"/>
  <c r="BD201" i="1"/>
  <c r="BC201" i="1"/>
  <c r="AZ201" i="1"/>
  <c r="AX201" i="1"/>
  <c r="AV201" i="1"/>
  <c r="AT201" i="1"/>
  <c r="AS201" i="1"/>
  <c r="AR201" i="1"/>
  <c r="AQ201" i="1"/>
  <c r="AP201" i="1"/>
  <c r="AO201" i="1"/>
  <c r="AN201" i="1"/>
  <c r="AM201" i="1"/>
  <c r="AL201" i="1"/>
  <c r="AK201" i="1"/>
  <c r="AF201" i="1"/>
  <c r="AE201" i="1"/>
  <c r="AD201" i="1"/>
  <c r="AC201" i="1"/>
  <c r="AB201" i="1"/>
  <c r="AA201" i="1"/>
  <c r="Z201" i="1"/>
  <c r="Y201" i="1"/>
  <c r="X201" i="1"/>
  <c r="W201" i="1"/>
  <c r="V201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BX201" i="1" s="1"/>
  <c r="BU200" i="1"/>
  <c r="BT200" i="1"/>
  <c r="BS200" i="1"/>
  <c r="BR200" i="1"/>
  <c r="BD200" i="1"/>
  <c r="BC200" i="1"/>
  <c r="AZ200" i="1"/>
  <c r="AX200" i="1"/>
  <c r="AV200" i="1"/>
  <c r="AT200" i="1"/>
  <c r="AS200" i="1"/>
  <c r="AR200" i="1"/>
  <c r="AQ200" i="1"/>
  <c r="AP200" i="1"/>
  <c r="AO200" i="1"/>
  <c r="AN200" i="1"/>
  <c r="AM200" i="1"/>
  <c r="AL200" i="1"/>
  <c r="AK200" i="1"/>
  <c r="AF200" i="1"/>
  <c r="AE200" i="1"/>
  <c r="AD200" i="1"/>
  <c r="AC200" i="1"/>
  <c r="AB200" i="1"/>
  <c r="AA200" i="1"/>
  <c r="Z200" i="1"/>
  <c r="Y200" i="1"/>
  <c r="X200" i="1"/>
  <c r="W200" i="1"/>
  <c r="V200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BX200" i="1" s="1"/>
  <c r="BU199" i="1"/>
  <c r="BT199" i="1"/>
  <c r="BS199" i="1"/>
  <c r="BR199" i="1"/>
  <c r="BD199" i="1"/>
  <c r="BC199" i="1"/>
  <c r="AZ199" i="1"/>
  <c r="AX199" i="1"/>
  <c r="AV199" i="1"/>
  <c r="AT199" i="1"/>
  <c r="AS199" i="1"/>
  <c r="AR199" i="1"/>
  <c r="AQ199" i="1"/>
  <c r="AP199" i="1"/>
  <c r="AO199" i="1"/>
  <c r="AN199" i="1"/>
  <c r="AM199" i="1"/>
  <c r="AL199" i="1"/>
  <c r="AK199" i="1"/>
  <c r="AF199" i="1"/>
  <c r="AE199" i="1"/>
  <c r="AD199" i="1"/>
  <c r="AC199" i="1"/>
  <c r="AB199" i="1"/>
  <c r="AA199" i="1"/>
  <c r="Z199" i="1"/>
  <c r="Y199" i="1"/>
  <c r="X199" i="1"/>
  <c r="W199" i="1"/>
  <c r="V199" i="1"/>
  <c r="U199" i="1"/>
  <c r="T199" i="1"/>
  <c r="BF199" i="1" s="1"/>
  <c r="S199" i="1"/>
  <c r="R199" i="1"/>
  <c r="Q199" i="1"/>
  <c r="P199" i="1"/>
  <c r="O199" i="1"/>
  <c r="N199" i="1"/>
  <c r="M199" i="1"/>
  <c r="L199" i="1"/>
  <c r="K199" i="1"/>
  <c r="J199" i="1"/>
  <c r="I199" i="1"/>
  <c r="BX199" i="1" s="1"/>
  <c r="BU198" i="1"/>
  <c r="BT198" i="1"/>
  <c r="BS198" i="1"/>
  <c r="BR198" i="1"/>
  <c r="BD198" i="1"/>
  <c r="BC198" i="1"/>
  <c r="AZ198" i="1"/>
  <c r="AX198" i="1"/>
  <c r="AV198" i="1"/>
  <c r="AT198" i="1"/>
  <c r="AS198" i="1"/>
  <c r="AR198" i="1"/>
  <c r="AQ198" i="1"/>
  <c r="AP198" i="1"/>
  <c r="AO198" i="1"/>
  <c r="AN198" i="1"/>
  <c r="AM198" i="1"/>
  <c r="AL198" i="1"/>
  <c r="AK198" i="1"/>
  <c r="AF198" i="1"/>
  <c r="AE198" i="1"/>
  <c r="AD198" i="1"/>
  <c r="AC198" i="1"/>
  <c r="AB198" i="1"/>
  <c r="AA198" i="1"/>
  <c r="Z198" i="1"/>
  <c r="Y198" i="1"/>
  <c r="X198" i="1"/>
  <c r="W198" i="1"/>
  <c r="V198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BX198" i="1" s="1"/>
  <c r="BU197" i="1"/>
  <c r="BN17" i="17" s="1"/>
  <c r="BT197" i="1"/>
  <c r="BM17" i="17" s="1"/>
  <c r="BS197" i="1"/>
  <c r="BL17" i="17" s="1"/>
  <c r="BR197" i="1"/>
  <c r="BK17" i="17" s="1"/>
  <c r="BD197" i="1"/>
  <c r="AW17" i="17" s="1"/>
  <c r="BC197" i="1"/>
  <c r="AV17" i="17" s="1"/>
  <c r="AZ197" i="1"/>
  <c r="AS17" i="17" s="1"/>
  <c r="AX197" i="1"/>
  <c r="AQ17" i="17" s="1"/>
  <c r="AV197" i="1"/>
  <c r="AO17" i="17" s="1"/>
  <c r="AT197" i="1"/>
  <c r="AM17" i="17" s="1"/>
  <c r="AS197" i="1"/>
  <c r="AR197" i="1"/>
  <c r="AQ197" i="1"/>
  <c r="AP197" i="1"/>
  <c r="AI17" i="17" s="1"/>
  <c r="AO197" i="1"/>
  <c r="AN197" i="1"/>
  <c r="AM197" i="1"/>
  <c r="AL197" i="1"/>
  <c r="AE17" i="17" s="1"/>
  <c r="AK197" i="1"/>
  <c r="AD17" i="17" s="1"/>
  <c r="AF197" i="1"/>
  <c r="AE197" i="1"/>
  <c r="AD197" i="1"/>
  <c r="W17" i="17" s="1"/>
  <c r="AC197" i="1"/>
  <c r="AB197" i="1"/>
  <c r="AA197" i="1"/>
  <c r="Z197" i="1"/>
  <c r="Y197" i="1"/>
  <c r="X197" i="1"/>
  <c r="W197" i="1"/>
  <c r="V197" i="1"/>
  <c r="O17" i="17" s="1"/>
  <c r="U197" i="1"/>
  <c r="T197" i="1"/>
  <c r="S197" i="1"/>
  <c r="R197" i="1"/>
  <c r="K17" i="17" s="1"/>
  <c r="Q197" i="1"/>
  <c r="P197" i="1"/>
  <c r="O197" i="1"/>
  <c r="N197" i="1"/>
  <c r="M197" i="1"/>
  <c r="L197" i="1"/>
  <c r="K197" i="1"/>
  <c r="J197" i="1"/>
  <c r="C17" i="17" s="1"/>
  <c r="I197" i="1"/>
  <c r="BU196" i="1"/>
  <c r="BT196" i="1"/>
  <c r="BS196" i="1"/>
  <c r="BR196" i="1"/>
  <c r="BD196" i="1"/>
  <c r="BC196" i="1"/>
  <c r="AZ196" i="1"/>
  <c r="AX196" i="1"/>
  <c r="AV196" i="1"/>
  <c r="AT196" i="1"/>
  <c r="AS196" i="1"/>
  <c r="AR196" i="1"/>
  <c r="AQ196" i="1"/>
  <c r="AP196" i="1"/>
  <c r="AO196" i="1"/>
  <c r="AN196" i="1"/>
  <c r="AM196" i="1"/>
  <c r="AL196" i="1"/>
  <c r="AK196" i="1"/>
  <c r="AF196" i="1"/>
  <c r="AE196" i="1"/>
  <c r="AD196" i="1"/>
  <c r="AC196" i="1"/>
  <c r="AB196" i="1"/>
  <c r="AA196" i="1"/>
  <c r="Z196" i="1"/>
  <c r="Y196" i="1"/>
  <c r="X196" i="1"/>
  <c r="W196" i="1"/>
  <c r="V196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BX196" i="1" s="1"/>
  <c r="BU195" i="1"/>
  <c r="BT195" i="1"/>
  <c r="BS195" i="1"/>
  <c r="BR195" i="1"/>
  <c r="BD195" i="1"/>
  <c r="BC195" i="1"/>
  <c r="AZ195" i="1"/>
  <c r="AX195" i="1"/>
  <c r="AV195" i="1"/>
  <c r="AT195" i="1"/>
  <c r="AS195" i="1"/>
  <c r="AR195" i="1"/>
  <c r="AQ195" i="1"/>
  <c r="AP195" i="1"/>
  <c r="AO195" i="1"/>
  <c r="AN195" i="1"/>
  <c r="AM195" i="1"/>
  <c r="AL195" i="1"/>
  <c r="AK195" i="1"/>
  <c r="AF195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BF195" i="1" s="1"/>
  <c r="S195" i="1"/>
  <c r="R195" i="1"/>
  <c r="Q195" i="1"/>
  <c r="P195" i="1"/>
  <c r="O195" i="1"/>
  <c r="N195" i="1"/>
  <c r="M195" i="1"/>
  <c r="L195" i="1"/>
  <c r="K195" i="1"/>
  <c r="J195" i="1"/>
  <c r="I195" i="1"/>
  <c r="BX195" i="1" s="1"/>
  <c r="BU194" i="1"/>
  <c r="BT194" i="1"/>
  <c r="BS194" i="1"/>
  <c r="BR194" i="1"/>
  <c r="BD194" i="1"/>
  <c r="BC194" i="1"/>
  <c r="AZ194" i="1"/>
  <c r="AX194" i="1"/>
  <c r="AV194" i="1"/>
  <c r="AT194" i="1"/>
  <c r="AS194" i="1"/>
  <c r="AR194" i="1"/>
  <c r="AQ194" i="1"/>
  <c r="AP194" i="1"/>
  <c r="AO194" i="1"/>
  <c r="AN194" i="1"/>
  <c r="AM194" i="1"/>
  <c r="AL194" i="1"/>
  <c r="AK194" i="1"/>
  <c r="AF194" i="1"/>
  <c r="AE194" i="1"/>
  <c r="AD194" i="1"/>
  <c r="AC194" i="1"/>
  <c r="AB194" i="1"/>
  <c r="AA194" i="1"/>
  <c r="Z194" i="1"/>
  <c r="Y194" i="1"/>
  <c r="X194" i="1"/>
  <c r="W194" i="1"/>
  <c r="V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BX194" i="1" s="1"/>
  <c r="BU193" i="1"/>
  <c r="BT193" i="1"/>
  <c r="BS193" i="1"/>
  <c r="BR193" i="1"/>
  <c r="BD193" i="1"/>
  <c r="BC193" i="1"/>
  <c r="AZ193" i="1"/>
  <c r="AX193" i="1"/>
  <c r="AV193" i="1"/>
  <c r="AT193" i="1"/>
  <c r="AS193" i="1"/>
  <c r="AR193" i="1"/>
  <c r="AQ193" i="1"/>
  <c r="AP193" i="1"/>
  <c r="AO193" i="1"/>
  <c r="AN193" i="1"/>
  <c r="AM193" i="1"/>
  <c r="AL193" i="1"/>
  <c r="AK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BX193" i="1" s="1"/>
  <c r="BU192" i="1"/>
  <c r="BT192" i="1"/>
  <c r="BS192" i="1"/>
  <c r="BR192" i="1"/>
  <c r="BD192" i="1"/>
  <c r="BC192" i="1"/>
  <c r="AZ192" i="1"/>
  <c r="AX192" i="1"/>
  <c r="AV192" i="1"/>
  <c r="AT192" i="1"/>
  <c r="AS192" i="1"/>
  <c r="AR192" i="1"/>
  <c r="AQ192" i="1"/>
  <c r="AP192" i="1"/>
  <c r="AO192" i="1"/>
  <c r="AN192" i="1"/>
  <c r="AM192" i="1"/>
  <c r="AL192" i="1"/>
  <c r="AK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BX192" i="1" s="1"/>
  <c r="BU191" i="1"/>
  <c r="BT191" i="1"/>
  <c r="BS191" i="1"/>
  <c r="BR191" i="1"/>
  <c r="BD191" i="1"/>
  <c r="BC191" i="1"/>
  <c r="AZ191" i="1"/>
  <c r="AX191" i="1"/>
  <c r="AV191" i="1"/>
  <c r="AT191" i="1"/>
  <c r="AS191" i="1"/>
  <c r="AR191" i="1"/>
  <c r="AQ191" i="1"/>
  <c r="AP191" i="1"/>
  <c r="AO191" i="1"/>
  <c r="AN191" i="1"/>
  <c r="AM191" i="1"/>
  <c r="AL191" i="1"/>
  <c r="AK191" i="1"/>
  <c r="AF191" i="1"/>
  <c r="AE191" i="1"/>
  <c r="AD191" i="1"/>
  <c r="AC191" i="1"/>
  <c r="AB191" i="1"/>
  <c r="AA191" i="1"/>
  <c r="Z191" i="1"/>
  <c r="Y191" i="1"/>
  <c r="X191" i="1"/>
  <c r="W191" i="1"/>
  <c r="V191" i="1"/>
  <c r="U191" i="1"/>
  <c r="T191" i="1"/>
  <c r="BF191" i="1" s="1"/>
  <c r="S191" i="1"/>
  <c r="R191" i="1"/>
  <c r="Q191" i="1"/>
  <c r="P191" i="1"/>
  <c r="O191" i="1"/>
  <c r="N191" i="1"/>
  <c r="M191" i="1"/>
  <c r="L191" i="1"/>
  <c r="K191" i="1"/>
  <c r="J191" i="1"/>
  <c r="I191" i="1"/>
  <c r="BX191" i="1" s="1"/>
  <c r="BU190" i="1"/>
  <c r="BT190" i="1"/>
  <c r="BS190" i="1"/>
  <c r="BR190" i="1"/>
  <c r="BD190" i="1"/>
  <c r="BC190" i="1"/>
  <c r="AZ190" i="1"/>
  <c r="AX190" i="1"/>
  <c r="AV190" i="1"/>
  <c r="AT190" i="1"/>
  <c r="AS190" i="1"/>
  <c r="AR190" i="1"/>
  <c r="AQ190" i="1"/>
  <c r="AP190" i="1"/>
  <c r="AO190" i="1"/>
  <c r="AN190" i="1"/>
  <c r="AM190" i="1"/>
  <c r="AL190" i="1"/>
  <c r="AK190" i="1"/>
  <c r="AF190" i="1"/>
  <c r="AE190" i="1"/>
  <c r="AD190" i="1"/>
  <c r="AC190" i="1"/>
  <c r="AB190" i="1"/>
  <c r="AA190" i="1"/>
  <c r="Z190" i="1"/>
  <c r="Y190" i="1"/>
  <c r="X190" i="1"/>
  <c r="W190" i="1"/>
  <c r="V190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BX190" i="1" s="1"/>
  <c r="BU189" i="1"/>
  <c r="BN16" i="17" s="1"/>
  <c r="BT189" i="1"/>
  <c r="BM16" i="17" s="1"/>
  <c r="BS189" i="1"/>
  <c r="BL16" i="17" s="1"/>
  <c r="BR189" i="1"/>
  <c r="BK16" i="17" s="1"/>
  <c r="BD189" i="1"/>
  <c r="AW16" i="17" s="1"/>
  <c r="BC189" i="1"/>
  <c r="AV16" i="17" s="1"/>
  <c r="AZ189" i="1"/>
  <c r="AS16" i="17" s="1"/>
  <c r="AX189" i="1"/>
  <c r="AQ16" i="17" s="1"/>
  <c r="AV189" i="1"/>
  <c r="AO16" i="17" s="1"/>
  <c r="AT189" i="1"/>
  <c r="AM16" i="17" s="1"/>
  <c r="AS189" i="1"/>
  <c r="AR189" i="1"/>
  <c r="AQ189" i="1"/>
  <c r="AP189" i="1"/>
  <c r="AI16" i="17" s="1"/>
  <c r="AO189" i="1"/>
  <c r="AN189" i="1"/>
  <c r="AM189" i="1"/>
  <c r="AL189" i="1"/>
  <c r="AE16" i="17" s="1"/>
  <c r="AK189" i="1"/>
  <c r="AD16" i="17" s="1"/>
  <c r="AF189" i="1"/>
  <c r="AE189" i="1"/>
  <c r="AD189" i="1"/>
  <c r="W16" i="17" s="1"/>
  <c r="AC189" i="1"/>
  <c r="AB189" i="1"/>
  <c r="AA189" i="1"/>
  <c r="Z189" i="1"/>
  <c r="Y189" i="1"/>
  <c r="X189" i="1"/>
  <c r="W189" i="1"/>
  <c r="V189" i="1"/>
  <c r="O16" i="17" s="1"/>
  <c r="U189" i="1"/>
  <c r="T189" i="1"/>
  <c r="S189" i="1"/>
  <c r="R189" i="1"/>
  <c r="K16" i="17" s="1"/>
  <c r="Q189" i="1"/>
  <c r="P189" i="1"/>
  <c r="O189" i="1"/>
  <c r="N189" i="1"/>
  <c r="M189" i="1"/>
  <c r="L189" i="1"/>
  <c r="K189" i="1"/>
  <c r="J189" i="1"/>
  <c r="C16" i="17" s="1"/>
  <c r="I189" i="1"/>
  <c r="BU188" i="1"/>
  <c r="BT188" i="1"/>
  <c r="BS188" i="1"/>
  <c r="BR188" i="1"/>
  <c r="BD188" i="1"/>
  <c r="BC188" i="1"/>
  <c r="AZ188" i="1"/>
  <c r="AX188" i="1"/>
  <c r="AV188" i="1"/>
  <c r="AT188" i="1"/>
  <c r="AS188" i="1"/>
  <c r="AR188" i="1"/>
  <c r="AQ188" i="1"/>
  <c r="AP188" i="1"/>
  <c r="AO188" i="1"/>
  <c r="AN188" i="1"/>
  <c r="AM188" i="1"/>
  <c r="AL188" i="1"/>
  <c r="AK188" i="1"/>
  <c r="AF188" i="1"/>
  <c r="AE188" i="1"/>
  <c r="AD188" i="1"/>
  <c r="AC188" i="1"/>
  <c r="AB188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BX188" i="1" s="1"/>
  <c r="BU187" i="1"/>
  <c r="BT187" i="1"/>
  <c r="BS187" i="1"/>
  <c r="BR187" i="1"/>
  <c r="BD187" i="1"/>
  <c r="BC187" i="1"/>
  <c r="AZ187" i="1"/>
  <c r="AX187" i="1"/>
  <c r="AV187" i="1"/>
  <c r="AT187" i="1"/>
  <c r="AS187" i="1"/>
  <c r="AR187" i="1"/>
  <c r="AQ187" i="1"/>
  <c r="AP187" i="1"/>
  <c r="AO187" i="1"/>
  <c r="AN187" i="1"/>
  <c r="AM187" i="1"/>
  <c r="AL187" i="1"/>
  <c r="AK187" i="1"/>
  <c r="AF187" i="1"/>
  <c r="AE187" i="1"/>
  <c r="AD187" i="1"/>
  <c r="AC187" i="1"/>
  <c r="AB187" i="1"/>
  <c r="AA187" i="1"/>
  <c r="Z187" i="1"/>
  <c r="Y187" i="1"/>
  <c r="X187" i="1"/>
  <c r="W187" i="1"/>
  <c r="V187" i="1"/>
  <c r="U187" i="1"/>
  <c r="T187" i="1"/>
  <c r="BF187" i="1" s="1"/>
  <c r="S187" i="1"/>
  <c r="R187" i="1"/>
  <c r="Q187" i="1"/>
  <c r="P187" i="1"/>
  <c r="O187" i="1"/>
  <c r="N187" i="1"/>
  <c r="M187" i="1"/>
  <c r="L187" i="1"/>
  <c r="K187" i="1"/>
  <c r="J187" i="1"/>
  <c r="I187" i="1"/>
  <c r="BX187" i="1" s="1"/>
  <c r="BU186" i="1"/>
  <c r="BT186" i="1"/>
  <c r="BS186" i="1"/>
  <c r="BR186" i="1"/>
  <c r="BD186" i="1"/>
  <c r="BC186" i="1"/>
  <c r="AZ186" i="1"/>
  <c r="AX186" i="1"/>
  <c r="AV186" i="1"/>
  <c r="AT186" i="1"/>
  <c r="AS186" i="1"/>
  <c r="AR186" i="1"/>
  <c r="AQ186" i="1"/>
  <c r="AP186" i="1"/>
  <c r="AO186" i="1"/>
  <c r="AN186" i="1"/>
  <c r="AM186" i="1"/>
  <c r="AL186" i="1"/>
  <c r="AK186" i="1"/>
  <c r="AF186" i="1"/>
  <c r="AE186" i="1"/>
  <c r="AD186" i="1"/>
  <c r="AC186" i="1"/>
  <c r="AB186" i="1"/>
  <c r="AA186" i="1"/>
  <c r="Z186" i="1"/>
  <c r="Y186" i="1"/>
  <c r="X186" i="1"/>
  <c r="W186" i="1"/>
  <c r="V186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BX186" i="1" s="1"/>
  <c r="BU185" i="1"/>
  <c r="BT185" i="1"/>
  <c r="BS185" i="1"/>
  <c r="BR185" i="1"/>
  <c r="BD185" i="1"/>
  <c r="BC185" i="1"/>
  <c r="AZ185" i="1"/>
  <c r="AX185" i="1"/>
  <c r="AV185" i="1"/>
  <c r="AT185" i="1"/>
  <c r="AS185" i="1"/>
  <c r="AR185" i="1"/>
  <c r="AQ185" i="1"/>
  <c r="AP185" i="1"/>
  <c r="AO185" i="1"/>
  <c r="AN185" i="1"/>
  <c r="AM185" i="1"/>
  <c r="AL185" i="1"/>
  <c r="AK185" i="1"/>
  <c r="AF185" i="1"/>
  <c r="AE185" i="1"/>
  <c r="AD185" i="1"/>
  <c r="AC185" i="1"/>
  <c r="AB185" i="1"/>
  <c r="AA185" i="1"/>
  <c r="Z185" i="1"/>
  <c r="Y185" i="1"/>
  <c r="X185" i="1"/>
  <c r="W185" i="1"/>
  <c r="V185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BX185" i="1" s="1"/>
  <c r="BU184" i="1"/>
  <c r="BT184" i="1"/>
  <c r="BS184" i="1"/>
  <c r="BR184" i="1"/>
  <c r="BD184" i="1"/>
  <c r="BC184" i="1"/>
  <c r="AZ184" i="1"/>
  <c r="AX184" i="1"/>
  <c r="AV184" i="1"/>
  <c r="AT184" i="1"/>
  <c r="AS184" i="1"/>
  <c r="AR184" i="1"/>
  <c r="AQ184" i="1"/>
  <c r="AP184" i="1"/>
  <c r="AO184" i="1"/>
  <c r="AN184" i="1"/>
  <c r="AM184" i="1"/>
  <c r="AL184" i="1"/>
  <c r="AK184" i="1"/>
  <c r="AF184" i="1"/>
  <c r="AE184" i="1"/>
  <c r="AD184" i="1"/>
  <c r="AC184" i="1"/>
  <c r="AB184" i="1"/>
  <c r="AA184" i="1"/>
  <c r="Z184" i="1"/>
  <c r="Y184" i="1"/>
  <c r="X184" i="1"/>
  <c r="W184" i="1"/>
  <c r="V184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BX184" i="1" s="1"/>
  <c r="BU183" i="1"/>
  <c r="BT183" i="1"/>
  <c r="BS183" i="1"/>
  <c r="BR183" i="1"/>
  <c r="BD183" i="1"/>
  <c r="BC183" i="1"/>
  <c r="AZ183" i="1"/>
  <c r="AX183" i="1"/>
  <c r="AV183" i="1"/>
  <c r="AT183" i="1"/>
  <c r="AS183" i="1"/>
  <c r="AR183" i="1"/>
  <c r="AQ183" i="1"/>
  <c r="AP183" i="1"/>
  <c r="AO183" i="1"/>
  <c r="AN183" i="1"/>
  <c r="AM183" i="1"/>
  <c r="AL183" i="1"/>
  <c r="AK183" i="1"/>
  <c r="AF183" i="1"/>
  <c r="AE183" i="1"/>
  <c r="AD183" i="1"/>
  <c r="AC183" i="1"/>
  <c r="AB183" i="1"/>
  <c r="AA183" i="1"/>
  <c r="Z183" i="1"/>
  <c r="Y183" i="1"/>
  <c r="X183" i="1"/>
  <c r="W183" i="1"/>
  <c r="V183" i="1"/>
  <c r="U183" i="1"/>
  <c r="T183" i="1"/>
  <c r="BF183" i="1" s="1"/>
  <c r="S183" i="1"/>
  <c r="R183" i="1"/>
  <c r="Q183" i="1"/>
  <c r="P183" i="1"/>
  <c r="O183" i="1"/>
  <c r="N183" i="1"/>
  <c r="M183" i="1"/>
  <c r="L183" i="1"/>
  <c r="K183" i="1"/>
  <c r="J183" i="1"/>
  <c r="I183" i="1"/>
  <c r="BX183" i="1" s="1"/>
  <c r="BU182" i="1"/>
  <c r="BT182" i="1"/>
  <c r="BS182" i="1"/>
  <c r="BR182" i="1"/>
  <c r="BD182" i="1"/>
  <c r="BC182" i="1"/>
  <c r="AZ182" i="1"/>
  <c r="AX182" i="1"/>
  <c r="AV182" i="1"/>
  <c r="AT182" i="1"/>
  <c r="AS182" i="1"/>
  <c r="AR182" i="1"/>
  <c r="AQ182" i="1"/>
  <c r="AP182" i="1"/>
  <c r="AO182" i="1"/>
  <c r="AN182" i="1"/>
  <c r="AM182" i="1"/>
  <c r="AL182" i="1"/>
  <c r="AK182" i="1"/>
  <c r="AF182" i="1"/>
  <c r="AE182" i="1"/>
  <c r="AD182" i="1"/>
  <c r="AC182" i="1"/>
  <c r="AB182" i="1"/>
  <c r="AA182" i="1"/>
  <c r="Z182" i="1"/>
  <c r="Y182" i="1"/>
  <c r="X182" i="1"/>
  <c r="W182" i="1"/>
  <c r="V182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BX182" i="1" s="1"/>
  <c r="BU181" i="1"/>
  <c r="BT181" i="1"/>
  <c r="BS181" i="1"/>
  <c r="BR181" i="1"/>
  <c r="BD181" i="1"/>
  <c r="BC181" i="1"/>
  <c r="AZ181" i="1"/>
  <c r="AX181" i="1"/>
  <c r="AV181" i="1"/>
  <c r="AT181" i="1"/>
  <c r="AS181" i="1"/>
  <c r="AR181" i="1"/>
  <c r="AQ181" i="1"/>
  <c r="AP181" i="1"/>
  <c r="AO181" i="1"/>
  <c r="AN181" i="1"/>
  <c r="AM181" i="1"/>
  <c r="AL181" i="1"/>
  <c r="AK181" i="1"/>
  <c r="AF181" i="1"/>
  <c r="AE181" i="1"/>
  <c r="AD181" i="1"/>
  <c r="AC181" i="1"/>
  <c r="AB181" i="1"/>
  <c r="AA181" i="1"/>
  <c r="Z181" i="1"/>
  <c r="Y181" i="1"/>
  <c r="X181" i="1"/>
  <c r="W181" i="1"/>
  <c r="V181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BX181" i="1" s="1"/>
  <c r="BU180" i="1"/>
  <c r="BT180" i="1"/>
  <c r="BS180" i="1"/>
  <c r="BR180" i="1"/>
  <c r="BD180" i="1"/>
  <c r="BC180" i="1"/>
  <c r="AZ180" i="1"/>
  <c r="AX180" i="1"/>
  <c r="AV180" i="1"/>
  <c r="AT180" i="1"/>
  <c r="AS180" i="1"/>
  <c r="AR180" i="1"/>
  <c r="AQ180" i="1"/>
  <c r="AP180" i="1"/>
  <c r="AO180" i="1"/>
  <c r="AN180" i="1"/>
  <c r="AM180" i="1"/>
  <c r="AL180" i="1"/>
  <c r="AK180" i="1"/>
  <c r="AF180" i="1"/>
  <c r="AE180" i="1"/>
  <c r="AD180" i="1"/>
  <c r="AC180" i="1"/>
  <c r="AB180" i="1"/>
  <c r="AA180" i="1"/>
  <c r="Z180" i="1"/>
  <c r="Y180" i="1"/>
  <c r="X180" i="1"/>
  <c r="W180" i="1"/>
  <c r="V180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BX180" i="1" s="1"/>
  <c r="BU179" i="1"/>
  <c r="BT179" i="1"/>
  <c r="BS179" i="1"/>
  <c r="BR179" i="1"/>
  <c r="BD179" i="1"/>
  <c r="BC179" i="1"/>
  <c r="AZ179" i="1"/>
  <c r="AX179" i="1"/>
  <c r="AV179" i="1"/>
  <c r="AT179" i="1"/>
  <c r="AS179" i="1"/>
  <c r="AR179" i="1"/>
  <c r="AQ179" i="1"/>
  <c r="AP179" i="1"/>
  <c r="AO179" i="1"/>
  <c r="AN179" i="1"/>
  <c r="AM179" i="1"/>
  <c r="AL179" i="1"/>
  <c r="AK179" i="1"/>
  <c r="AF179" i="1"/>
  <c r="AE179" i="1"/>
  <c r="AD179" i="1"/>
  <c r="AC179" i="1"/>
  <c r="AB179" i="1"/>
  <c r="AA179" i="1"/>
  <c r="Z179" i="1"/>
  <c r="Y179" i="1"/>
  <c r="X179" i="1"/>
  <c r="W179" i="1"/>
  <c r="V179" i="1"/>
  <c r="U179" i="1"/>
  <c r="T179" i="1"/>
  <c r="BF179" i="1" s="1"/>
  <c r="S179" i="1"/>
  <c r="R179" i="1"/>
  <c r="Q179" i="1"/>
  <c r="P179" i="1"/>
  <c r="O179" i="1"/>
  <c r="N179" i="1"/>
  <c r="M179" i="1"/>
  <c r="L179" i="1"/>
  <c r="K179" i="1"/>
  <c r="J179" i="1"/>
  <c r="I179" i="1"/>
  <c r="BX179" i="1" s="1"/>
  <c r="BU178" i="1"/>
  <c r="BT178" i="1"/>
  <c r="BS178" i="1"/>
  <c r="BR178" i="1"/>
  <c r="BD178" i="1"/>
  <c r="BC178" i="1"/>
  <c r="AZ178" i="1"/>
  <c r="AX178" i="1"/>
  <c r="AV178" i="1"/>
  <c r="AT178" i="1"/>
  <c r="AS178" i="1"/>
  <c r="AR178" i="1"/>
  <c r="AQ178" i="1"/>
  <c r="AP178" i="1"/>
  <c r="AO178" i="1"/>
  <c r="AN178" i="1"/>
  <c r="AM178" i="1"/>
  <c r="AL178" i="1"/>
  <c r="AK178" i="1"/>
  <c r="AF178" i="1"/>
  <c r="AE178" i="1"/>
  <c r="AD178" i="1"/>
  <c r="AC178" i="1"/>
  <c r="AB178" i="1"/>
  <c r="AA178" i="1"/>
  <c r="Z178" i="1"/>
  <c r="Y178" i="1"/>
  <c r="X178" i="1"/>
  <c r="W178" i="1"/>
  <c r="V178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BX178" i="1" s="1"/>
  <c r="BU177" i="1"/>
  <c r="BN15" i="17" s="1"/>
  <c r="BT177" i="1"/>
  <c r="BM15" i="17" s="1"/>
  <c r="BS177" i="1"/>
  <c r="BL15" i="17" s="1"/>
  <c r="BR177" i="1"/>
  <c r="BK15" i="17" s="1"/>
  <c r="BD177" i="1"/>
  <c r="AW15" i="17" s="1"/>
  <c r="BC177" i="1"/>
  <c r="AV15" i="17" s="1"/>
  <c r="AZ177" i="1"/>
  <c r="AS15" i="17" s="1"/>
  <c r="AX177" i="1"/>
  <c r="AQ15" i="17" s="1"/>
  <c r="AV177" i="1"/>
  <c r="AO15" i="17" s="1"/>
  <c r="AT177" i="1"/>
  <c r="AM15" i="17" s="1"/>
  <c r="AS177" i="1"/>
  <c r="AR177" i="1"/>
  <c r="AQ177" i="1"/>
  <c r="AP177" i="1"/>
  <c r="AI15" i="17" s="1"/>
  <c r="AO177" i="1"/>
  <c r="AN177" i="1"/>
  <c r="AM177" i="1"/>
  <c r="AL177" i="1"/>
  <c r="AE15" i="17" s="1"/>
  <c r="AK177" i="1"/>
  <c r="AD15" i="17" s="1"/>
  <c r="AF177" i="1"/>
  <c r="AE177" i="1"/>
  <c r="AD177" i="1"/>
  <c r="W15" i="17" s="1"/>
  <c r="AC177" i="1"/>
  <c r="AB177" i="1"/>
  <c r="AA177" i="1"/>
  <c r="Z177" i="1"/>
  <c r="Y177" i="1"/>
  <c r="X177" i="1"/>
  <c r="W177" i="1"/>
  <c r="V177" i="1"/>
  <c r="O15" i="17" s="1"/>
  <c r="U177" i="1"/>
  <c r="T177" i="1"/>
  <c r="S177" i="1"/>
  <c r="R177" i="1"/>
  <c r="K15" i="17" s="1"/>
  <c r="Q177" i="1"/>
  <c r="P177" i="1"/>
  <c r="O177" i="1"/>
  <c r="N177" i="1"/>
  <c r="G15" i="17" s="1"/>
  <c r="M177" i="1"/>
  <c r="L177" i="1"/>
  <c r="K177" i="1"/>
  <c r="J177" i="1"/>
  <c r="C15" i="17" s="1"/>
  <c r="I177" i="1"/>
  <c r="BU176" i="1"/>
  <c r="BT176" i="1"/>
  <c r="BS176" i="1"/>
  <c r="BR176" i="1"/>
  <c r="BD176" i="1"/>
  <c r="BC176" i="1"/>
  <c r="AZ176" i="1"/>
  <c r="AX176" i="1"/>
  <c r="AV176" i="1"/>
  <c r="AT176" i="1"/>
  <c r="AS176" i="1"/>
  <c r="AR176" i="1"/>
  <c r="AQ176" i="1"/>
  <c r="AP176" i="1"/>
  <c r="AO176" i="1"/>
  <c r="AN176" i="1"/>
  <c r="AM176" i="1"/>
  <c r="AL176" i="1"/>
  <c r="AK176" i="1"/>
  <c r="AF176" i="1"/>
  <c r="AE176" i="1"/>
  <c r="AD176" i="1"/>
  <c r="AC176" i="1"/>
  <c r="AB176" i="1"/>
  <c r="AA176" i="1"/>
  <c r="Z176" i="1"/>
  <c r="Y176" i="1"/>
  <c r="X176" i="1"/>
  <c r="W176" i="1"/>
  <c r="V176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BX176" i="1" s="1"/>
  <c r="BU175" i="1"/>
  <c r="BT175" i="1"/>
  <c r="BS175" i="1"/>
  <c r="BR175" i="1"/>
  <c r="BD175" i="1"/>
  <c r="BC175" i="1"/>
  <c r="AZ175" i="1"/>
  <c r="AX175" i="1"/>
  <c r="AV175" i="1"/>
  <c r="AT175" i="1"/>
  <c r="AS175" i="1"/>
  <c r="AR175" i="1"/>
  <c r="AQ175" i="1"/>
  <c r="AP175" i="1"/>
  <c r="AO175" i="1"/>
  <c r="AN175" i="1"/>
  <c r="AM175" i="1"/>
  <c r="AL175" i="1"/>
  <c r="AK175" i="1"/>
  <c r="AF175" i="1"/>
  <c r="AE175" i="1"/>
  <c r="AD175" i="1"/>
  <c r="AC175" i="1"/>
  <c r="AB175" i="1"/>
  <c r="AA175" i="1"/>
  <c r="Z175" i="1"/>
  <c r="Y175" i="1"/>
  <c r="X175" i="1"/>
  <c r="W175" i="1"/>
  <c r="V175" i="1"/>
  <c r="U175" i="1"/>
  <c r="T175" i="1"/>
  <c r="BF175" i="1" s="1"/>
  <c r="S175" i="1"/>
  <c r="R175" i="1"/>
  <c r="Q175" i="1"/>
  <c r="P175" i="1"/>
  <c r="O175" i="1"/>
  <c r="N175" i="1"/>
  <c r="M175" i="1"/>
  <c r="L175" i="1"/>
  <c r="K175" i="1"/>
  <c r="J175" i="1"/>
  <c r="I175" i="1"/>
  <c r="BX175" i="1" s="1"/>
  <c r="BU174" i="1"/>
  <c r="BT174" i="1"/>
  <c r="BS174" i="1"/>
  <c r="BR174" i="1"/>
  <c r="BD174" i="1"/>
  <c r="BC174" i="1"/>
  <c r="AZ174" i="1"/>
  <c r="AX174" i="1"/>
  <c r="AV174" i="1"/>
  <c r="AT174" i="1"/>
  <c r="AS174" i="1"/>
  <c r="AR174" i="1"/>
  <c r="AQ174" i="1"/>
  <c r="AP174" i="1"/>
  <c r="AO174" i="1"/>
  <c r="AN174" i="1"/>
  <c r="AM174" i="1"/>
  <c r="AL174" i="1"/>
  <c r="AK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BX174" i="1" s="1"/>
  <c r="BU173" i="1"/>
  <c r="BT173" i="1"/>
  <c r="BS173" i="1"/>
  <c r="BR173" i="1"/>
  <c r="BD173" i="1"/>
  <c r="BC173" i="1"/>
  <c r="AZ173" i="1"/>
  <c r="AX173" i="1"/>
  <c r="AV173" i="1"/>
  <c r="AT173" i="1"/>
  <c r="AS173" i="1"/>
  <c r="AR173" i="1"/>
  <c r="AQ173" i="1"/>
  <c r="AP173" i="1"/>
  <c r="AO173" i="1"/>
  <c r="AN173" i="1"/>
  <c r="AM173" i="1"/>
  <c r="AL173" i="1"/>
  <c r="AK173" i="1"/>
  <c r="AF173" i="1"/>
  <c r="AE173" i="1"/>
  <c r="AD173" i="1"/>
  <c r="AC173" i="1"/>
  <c r="AB173" i="1"/>
  <c r="AA173" i="1"/>
  <c r="Z173" i="1"/>
  <c r="Y173" i="1"/>
  <c r="X173" i="1"/>
  <c r="W173" i="1"/>
  <c r="V173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BX173" i="1" s="1"/>
  <c r="BU172" i="1"/>
  <c r="BT172" i="1"/>
  <c r="BS172" i="1"/>
  <c r="BR172" i="1"/>
  <c r="BD172" i="1"/>
  <c r="BC172" i="1"/>
  <c r="AZ172" i="1"/>
  <c r="AX172" i="1"/>
  <c r="AV172" i="1"/>
  <c r="AT172" i="1"/>
  <c r="AS172" i="1"/>
  <c r="AR172" i="1"/>
  <c r="AQ172" i="1"/>
  <c r="AP172" i="1"/>
  <c r="AO172" i="1"/>
  <c r="AN172" i="1"/>
  <c r="AM172" i="1"/>
  <c r="AL172" i="1"/>
  <c r="AK172" i="1"/>
  <c r="AF172" i="1"/>
  <c r="AE172" i="1"/>
  <c r="AD172" i="1"/>
  <c r="AC172" i="1"/>
  <c r="AB172" i="1"/>
  <c r="AA172" i="1"/>
  <c r="Z172" i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BX172" i="1" s="1"/>
  <c r="BU171" i="1"/>
  <c r="BT171" i="1"/>
  <c r="BS171" i="1"/>
  <c r="BR171" i="1"/>
  <c r="BD171" i="1"/>
  <c r="BC171" i="1"/>
  <c r="AZ171" i="1"/>
  <c r="AX171" i="1"/>
  <c r="AV171" i="1"/>
  <c r="AT171" i="1"/>
  <c r="AS171" i="1"/>
  <c r="AR171" i="1"/>
  <c r="AQ171" i="1"/>
  <c r="AP171" i="1"/>
  <c r="AO171" i="1"/>
  <c r="AN171" i="1"/>
  <c r="AM171" i="1"/>
  <c r="AL171" i="1"/>
  <c r="AK171" i="1"/>
  <c r="AF171" i="1"/>
  <c r="AE171" i="1"/>
  <c r="AD171" i="1"/>
  <c r="AC171" i="1"/>
  <c r="AB171" i="1"/>
  <c r="AA171" i="1"/>
  <c r="Z171" i="1"/>
  <c r="Y171" i="1"/>
  <c r="X171" i="1"/>
  <c r="W171" i="1"/>
  <c r="V171" i="1"/>
  <c r="U171" i="1"/>
  <c r="T171" i="1"/>
  <c r="BF171" i="1" s="1"/>
  <c r="S171" i="1"/>
  <c r="R171" i="1"/>
  <c r="Q171" i="1"/>
  <c r="P171" i="1"/>
  <c r="O171" i="1"/>
  <c r="N171" i="1"/>
  <c r="M171" i="1"/>
  <c r="L171" i="1"/>
  <c r="K171" i="1"/>
  <c r="J171" i="1"/>
  <c r="I171" i="1"/>
  <c r="BX171" i="1" s="1"/>
  <c r="BU170" i="1"/>
  <c r="BT170" i="1"/>
  <c r="BS170" i="1"/>
  <c r="BR170" i="1"/>
  <c r="BD170" i="1"/>
  <c r="BC170" i="1"/>
  <c r="AZ170" i="1"/>
  <c r="AX170" i="1"/>
  <c r="AV170" i="1"/>
  <c r="AT170" i="1"/>
  <c r="AS170" i="1"/>
  <c r="AR170" i="1"/>
  <c r="AQ170" i="1"/>
  <c r="AP170" i="1"/>
  <c r="AO170" i="1"/>
  <c r="AN170" i="1"/>
  <c r="AM170" i="1"/>
  <c r="AL170" i="1"/>
  <c r="AK170" i="1"/>
  <c r="AF170" i="1"/>
  <c r="AE170" i="1"/>
  <c r="AD170" i="1"/>
  <c r="AC170" i="1"/>
  <c r="AB170" i="1"/>
  <c r="AA170" i="1"/>
  <c r="Z170" i="1"/>
  <c r="Y170" i="1"/>
  <c r="X170" i="1"/>
  <c r="W170" i="1"/>
  <c r="V170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BX170" i="1" s="1"/>
  <c r="BU169" i="1"/>
  <c r="BN14" i="17" s="1"/>
  <c r="BT169" i="1"/>
  <c r="BM14" i="17" s="1"/>
  <c r="BS169" i="1"/>
  <c r="BL14" i="17" s="1"/>
  <c r="BR169" i="1"/>
  <c r="BK14" i="17" s="1"/>
  <c r="BD169" i="1"/>
  <c r="AW14" i="17" s="1"/>
  <c r="BC169" i="1"/>
  <c r="AV14" i="17" s="1"/>
  <c r="AZ169" i="1"/>
  <c r="AS14" i="17" s="1"/>
  <c r="AX169" i="1"/>
  <c r="AQ14" i="17" s="1"/>
  <c r="AV169" i="1"/>
  <c r="AO14" i="17" s="1"/>
  <c r="AT169" i="1"/>
  <c r="AM14" i="17" s="1"/>
  <c r="AS169" i="1"/>
  <c r="AR169" i="1"/>
  <c r="AQ169" i="1"/>
  <c r="AP169" i="1"/>
  <c r="AI14" i="17" s="1"/>
  <c r="AO169" i="1"/>
  <c r="AN169" i="1"/>
  <c r="AM169" i="1"/>
  <c r="AL169" i="1"/>
  <c r="AE14" i="17" s="1"/>
  <c r="AK169" i="1"/>
  <c r="AD14" i="17" s="1"/>
  <c r="AF169" i="1"/>
  <c r="AE169" i="1"/>
  <c r="AD169" i="1"/>
  <c r="W14" i="17" s="1"/>
  <c r="AC169" i="1"/>
  <c r="AB169" i="1"/>
  <c r="AA169" i="1"/>
  <c r="Z169" i="1"/>
  <c r="S14" i="17" s="1"/>
  <c r="Y169" i="1"/>
  <c r="X169" i="1"/>
  <c r="W169" i="1"/>
  <c r="V169" i="1"/>
  <c r="O14" i="17" s="1"/>
  <c r="U169" i="1"/>
  <c r="T169" i="1"/>
  <c r="S169" i="1"/>
  <c r="R169" i="1"/>
  <c r="K14" i="17" s="1"/>
  <c r="Q169" i="1"/>
  <c r="P169" i="1"/>
  <c r="O169" i="1"/>
  <c r="N169" i="1"/>
  <c r="G14" i="17" s="1"/>
  <c r="M169" i="1"/>
  <c r="L169" i="1"/>
  <c r="K169" i="1"/>
  <c r="J169" i="1"/>
  <c r="C14" i="17" s="1"/>
  <c r="I169" i="1"/>
  <c r="BU168" i="1"/>
  <c r="BT168" i="1"/>
  <c r="BS168" i="1"/>
  <c r="BR168" i="1"/>
  <c r="BD168" i="1"/>
  <c r="BC168" i="1"/>
  <c r="AZ168" i="1"/>
  <c r="AX168" i="1"/>
  <c r="AV168" i="1"/>
  <c r="AT168" i="1"/>
  <c r="AS168" i="1"/>
  <c r="AR168" i="1"/>
  <c r="AQ168" i="1"/>
  <c r="AP168" i="1"/>
  <c r="AO168" i="1"/>
  <c r="AN168" i="1"/>
  <c r="AM168" i="1"/>
  <c r="AL168" i="1"/>
  <c r="AK168" i="1"/>
  <c r="AF168" i="1"/>
  <c r="AE168" i="1"/>
  <c r="AD168" i="1"/>
  <c r="AC168" i="1"/>
  <c r="AB168" i="1"/>
  <c r="AA168" i="1"/>
  <c r="Z168" i="1"/>
  <c r="Y168" i="1"/>
  <c r="X168" i="1"/>
  <c r="W168" i="1"/>
  <c r="V168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BX168" i="1" s="1"/>
  <c r="BU167" i="1"/>
  <c r="BT167" i="1"/>
  <c r="BS167" i="1"/>
  <c r="BR167" i="1"/>
  <c r="BD167" i="1"/>
  <c r="BC167" i="1"/>
  <c r="AZ167" i="1"/>
  <c r="AX167" i="1"/>
  <c r="AV167" i="1"/>
  <c r="AT167" i="1"/>
  <c r="AS167" i="1"/>
  <c r="AR167" i="1"/>
  <c r="AQ167" i="1"/>
  <c r="AP167" i="1"/>
  <c r="AO167" i="1"/>
  <c r="AN167" i="1"/>
  <c r="AM167" i="1"/>
  <c r="AL167" i="1"/>
  <c r="AK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BF167" i="1" s="1"/>
  <c r="S167" i="1"/>
  <c r="R167" i="1"/>
  <c r="Q167" i="1"/>
  <c r="P167" i="1"/>
  <c r="O167" i="1"/>
  <c r="N167" i="1"/>
  <c r="M167" i="1"/>
  <c r="L167" i="1"/>
  <c r="K167" i="1"/>
  <c r="J167" i="1"/>
  <c r="I167" i="1"/>
  <c r="BX167" i="1" s="1"/>
  <c r="BU166" i="1"/>
  <c r="BT166" i="1"/>
  <c r="BS166" i="1"/>
  <c r="BR166" i="1"/>
  <c r="BD166" i="1"/>
  <c r="BC166" i="1"/>
  <c r="AZ166" i="1"/>
  <c r="AX166" i="1"/>
  <c r="AV166" i="1"/>
  <c r="AT166" i="1"/>
  <c r="AS166" i="1"/>
  <c r="AR166" i="1"/>
  <c r="AQ166" i="1"/>
  <c r="AP166" i="1"/>
  <c r="AO166" i="1"/>
  <c r="AN166" i="1"/>
  <c r="AM166" i="1"/>
  <c r="AL166" i="1"/>
  <c r="AK166" i="1"/>
  <c r="AF166" i="1"/>
  <c r="AE166" i="1"/>
  <c r="AD166" i="1"/>
  <c r="AC166" i="1"/>
  <c r="AB166" i="1"/>
  <c r="AA166" i="1"/>
  <c r="Z166" i="1"/>
  <c r="Y166" i="1"/>
  <c r="X166" i="1"/>
  <c r="W166" i="1"/>
  <c r="V166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BX166" i="1" s="1"/>
  <c r="BU165" i="1"/>
  <c r="BT165" i="1"/>
  <c r="BS165" i="1"/>
  <c r="BR165" i="1"/>
  <c r="BD165" i="1"/>
  <c r="BC165" i="1"/>
  <c r="AZ165" i="1"/>
  <c r="AX165" i="1"/>
  <c r="AV165" i="1"/>
  <c r="AT165" i="1"/>
  <c r="AS165" i="1"/>
  <c r="AR165" i="1"/>
  <c r="AQ165" i="1"/>
  <c r="AP165" i="1"/>
  <c r="AO165" i="1"/>
  <c r="AN165" i="1"/>
  <c r="AM165" i="1"/>
  <c r="AL165" i="1"/>
  <c r="AK165" i="1"/>
  <c r="AF165" i="1"/>
  <c r="AE165" i="1"/>
  <c r="AD165" i="1"/>
  <c r="AC165" i="1"/>
  <c r="AB165" i="1"/>
  <c r="AA165" i="1"/>
  <c r="Z165" i="1"/>
  <c r="Y165" i="1"/>
  <c r="X165" i="1"/>
  <c r="W165" i="1"/>
  <c r="V165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BX165" i="1" s="1"/>
  <c r="BU164" i="1"/>
  <c r="BT164" i="1"/>
  <c r="BS164" i="1"/>
  <c r="BR164" i="1"/>
  <c r="BD164" i="1"/>
  <c r="BC164" i="1"/>
  <c r="AZ164" i="1"/>
  <c r="AX164" i="1"/>
  <c r="AV164" i="1"/>
  <c r="AT164" i="1"/>
  <c r="AS164" i="1"/>
  <c r="AR164" i="1"/>
  <c r="AQ164" i="1"/>
  <c r="AP164" i="1"/>
  <c r="AO164" i="1"/>
  <c r="AN164" i="1"/>
  <c r="AM164" i="1"/>
  <c r="AL164" i="1"/>
  <c r="AK164" i="1"/>
  <c r="AF164" i="1"/>
  <c r="AE164" i="1"/>
  <c r="AD164" i="1"/>
  <c r="AC164" i="1"/>
  <c r="AB164" i="1"/>
  <c r="AA164" i="1"/>
  <c r="Z164" i="1"/>
  <c r="Y164" i="1"/>
  <c r="X164" i="1"/>
  <c r="W164" i="1"/>
  <c r="V164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BX164" i="1" s="1"/>
  <c r="BU163" i="1"/>
  <c r="BT163" i="1"/>
  <c r="BS163" i="1"/>
  <c r="BR163" i="1"/>
  <c r="BD163" i="1"/>
  <c r="BC163" i="1"/>
  <c r="AZ163" i="1"/>
  <c r="AX163" i="1"/>
  <c r="AV163" i="1"/>
  <c r="AT163" i="1"/>
  <c r="AS163" i="1"/>
  <c r="AR163" i="1"/>
  <c r="AQ163" i="1"/>
  <c r="AP163" i="1"/>
  <c r="AO163" i="1"/>
  <c r="AN163" i="1"/>
  <c r="AM163" i="1"/>
  <c r="AL163" i="1"/>
  <c r="AK163" i="1"/>
  <c r="AF163" i="1"/>
  <c r="AE163" i="1"/>
  <c r="AD163" i="1"/>
  <c r="AC163" i="1"/>
  <c r="AB163" i="1"/>
  <c r="AA163" i="1"/>
  <c r="Z163" i="1"/>
  <c r="Y163" i="1"/>
  <c r="X163" i="1"/>
  <c r="W163" i="1"/>
  <c r="V163" i="1"/>
  <c r="U163" i="1"/>
  <c r="T163" i="1"/>
  <c r="BF163" i="1" s="1"/>
  <c r="S163" i="1"/>
  <c r="R163" i="1"/>
  <c r="Q163" i="1"/>
  <c r="P163" i="1"/>
  <c r="O163" i="1"/>
  <c r="N163" i="1"/>
  <c r="M163" i="1"/>
  <c r="L163" i="1"/>
  <c r="K163" i="1"/>
  <c r="J163" i="1"/>
  <c r="I163" i="1"/>
  <c r="BX163" i="1" s="1"/>
  <c r="BU162" i="1"/>
  <c r="BT162" i="1"/>
  <c r="BS162" i="1"/>
  <c r="BR162" i="1"/>
  <c r="BD162" i="1"/>
  <c r="BC162" i="1"/>
  <c r="AZ162" i="1"/>
  <c r="AX162" i="1"/>
  <c r="AV162" i="1"/>
  <c r="AT162" i="1"/>
  <c r="AS162" i="1"/>
  <c r="AR162" i="1"/>
  <c r="AQ162" i="1"/>
  <c r="AP162" i="1"/>
  <c r="AO162" i="1"/>
  <c r="AN162" i="1"/>
  <c r="AM162" i="1"/>
  <c r="AL162" i="1"/>
  <c r="AK162" i="1"/>
  <c r="AF162" i="1"/>
  <c r="AE162" i="1"/>
  <c r="AD162" i="1"/>
  <c r="AC162" i="1"/>
  <c r="AB162" i="1"/>
  <c r="AA162" i="1"/>
  <c r="Z162" i="1"/>
  <c r="Y162" i="1"/>
  <c r="X162" i="1"/>
  <c r="W162" i="1"/>
  <c r="V162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BX162" i="1" s="1"/>
  <c r="BU161" i="1"/>
  <c r="BT161" i="1"/>
  <c r="BS161" i="1"/>
  <c r="BR161" i="1"/>
  <c r="BD161" i="1"/>
  <c r="BC161" i="1"/>
  <c r="AZ161" i="1"/>
  <c r="AX161" i="1"/>
  <c r="AV161" i="1"/>
  <c r="AT161" i="1"/>
  <c r="AS161" i="1"/>
  <c r="AR161" i="1"/>
  <c r="AQ161" i="1"/>
  <c r="AP161" i="1"/>
  <c r="AO161" i="1"/>
  <c r="AN161" i="1"/>
  <c r="AM161" i="1"/>
  <c r="AL161" i="1"/>
  <c r="AK161" i="1"/>
  <c r="AF161" i="1"/>
  <c r="AE161" i="1"/>
  <c r="AD161" i="1"/>
  <c r="AC161" i="1"/>
  <c r="AB161" i="1"/>
  <c r="AA161" i="1"/>
  <c r="Z161" i="1"/>
  <c r="Y161" i="1"/>
  <c r="X161" i="1"/>
  <c r="W161" i="1"/>
  <c r="V161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BX161" i="1" s="1"/>
  <c r="BU160" i="1"/>
  <c r="BT160" i="1"/>
  <c r="BS160" i="1"/>
  <c r="BR160" i="1"/>
  <c r="BD160" i="1"/>
  <c r="BC160" i="1"/>
  <c r="AZ160" i="1"/>
  <c r="AX160" i="1"/>
  <c r="AV160" i="1"/>
  <c r="AT160" i="1"/>
  <c r="AS160" i="1"/>
  <c r="AR160" i="1"/>
  <c r="AQ160" i="1"/>
  <c r="AP160" i="1"/>
  <c r="AO160" i="1"/>
  <c r="AN160" i="1"/>
  <c r="AM160" i="1"/>
  <c r="AL160" i="1"/>
  <c r="AK160" i="1"/>
  <c r="AF160" i="1"/>
  <c r="AE160" i="1"/>
  <c r="AD160" i="1"/>
  <c r="AC160" i="1"/>
  <c r="AB160" i="1"/>
  <c r="AA160" i="1"/>
  <c r="Z160" i="1"/>
  <c r="Y160" i="1"/>
  <c r="X160" i="1"/>
  <c r="W160" i="1"/>
  <c r="V160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BX160" i="1" s="1"/>
  <c r="BU159" i="1"/>
  <c r="BT159" i="1"/>
  <c r="BS159" i="1"/>
  <c r="BR159" i="1"/>
  <c r="BD159" i="1"/>
  <c r="BC159" i="1"/>
  <c r="AZ159" i="1"/>
  <c r="AX159" i="1"/>
  <c r="AV159" i="1"/>
  <c r="AT159" i="1"/>
  <c r="AS159" i="1"/>
  <c r="AR159" i="1"/>
  <c r="AQ159" i="1"/>
  <c r="AP159" i="1"/>
  <c r="AO159" i="1"/>
  <c r="AN159" i="1"/>
  <c r="AM159" i="1"/>
  <c r="AL159" i="1"/>
  <c r="AK159" i="1"/>
  <c r="AF159" i="1"/>
  <c r="AE159" i="1"/>
  <c r="AD159" i="1"/>
  <c r="AC159" i="1"/>
  <c r="AB159" i="1"/>
  <c r="AA159" i="1"/>
  <c r="Z159" i="1"/>
  <c r="Y159" i="1"/>
  <c r="X159" i="1"/>
  <c r="W159" i="1"/>
  <c r="V159" i="1"/>
  <c r="U159" i="1"/>
  <c r="T159" i="1"/>
  <c r="BF159" i="1" s="1"/>
  <c r="S159" i="1"/>
  <c r="R159" i="1"/>
  <c r="Q159" i="1"/>
  <c r="P159" i="1"/>
  <c r="O159" i="1"/>
  <c r="N159" i="1"/>
  <c r="M159" i="1"/>
  <c r="L159" i="1"/>
  <c r="K159" i="1"/>
  <c r="J159" i="1"/>
  <c r="I159" i="1"/>
  <c r="BX159" i="1" s="1"/>
  <c r="BU158" i="1"/>
  <c r="BT158" i="1"/>
  <c r="BS158" i="1"/>
  <c r="BR158" i="1"/>
  <c r="BD158" i="1"/>
  <c r="BC158" i="1"/>
  <c r="AZ158" i="1"/>
  <c r="AX158" i="1"/>
  <c r="AV158" i="1"/>
  <c r="AT158" i="1"/>
  <c r="AS158" i="1"/>
  <c r="AR158" i="1"/>
  <c r="AQ158" i="1"/>
  <c r="AP158" i="1"/>
  <c r="AO158" i="1"/>
  <c r="AN158" i="1"/>
  <c r="AM158" i="1"/>
  <c r="AL158" i="1"/>
  <c r="AK158" i="1"/>
  <c r="AF158" i="1"/>
  <c r="AE158" i="1"/>
  <c r="AD158" i="1"/>
  <c r="AC158" i="1"/>
  <c r="AB158" i="1"/>
  <c r="AA158" i="1"/>
  <c r="Z158" i="1"/>
  <c r="Y158" i="1"/>
  <c r="X158" i="1"/>
  <c r="W158" i="1"/>
  <c r="V158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BX158" i="1" s="1"/>
  <c r="BU157" i="1"/>
  <c r="BN13" i="17" s="1"/>
  <c r="BT157" i="1"/>
  <c r="BM13" i="17" s="1"/>
  <c r="BS157" i="1"/>
  <c r="BL13" i="17" s="1"/>
  <c r="BR157" i="1"/>
  <c r="BK13" i="17" s="1"/>
  <c r="BD157" i="1"/>
  <c r="AW13" i="17" s="1"/>
  <c r="BC157" i="1"/>
  <c r="AV13" i="17" s="1"/>
  <c r="AZ157" i="1"/>
  <c r="AS13" i="17" s="1"/>
  <c r="AX157" i="1"/>
  <c r="AQ13" i="17" s="1"/>
  <c r="AV157" i="1"/>
  <c r="AO13" i="17" s="1"/>
  <c r="AT157" i="1"/>
  <c r="AM13" i="17" s="1"/>
  <c r="AS157" i="1"/>
  <c r="AR157" i="1"/>
  <c r="AQ157" i="1"/>
  <c r="AP157" i="1"/>
  <c r="AI13" i="17" s="1"/>
  <c r="AO157" i="1"/>
  <c r="AN157" i="1"/>
  <c r="AM157" i="1"/>
  <c r="AL157" i="1"/>
  <c r="AE13" i="17" s="1"/>
  <c r="AK157" i="1"/>
  <c r="AD13" i="17" s="1"/>
  <c r="AF157" i="1"/>
  <c r="AE157" i="1"/>
  <c r="AD157" i="1"/>
  <c r="W13" i="17" s="1"/>
  <c r="AC157" i="1"/>
  <c r="AB157" i="1"/>
  <c r="AA157" i="1"/>
  <c r="Z157" i="1"/>
  <c r="S13" i="17" s="1"/>
  <c r="Y157" i="1"/>
  <c r="X157" i="1"/>
  <c r="W157" i="1"/>
  <c r="V157" i="1"/>
  <c r="O13" i="17" s="1"/>
  <c r="U157" i="1"/>
  <c r="T157" i="1"/>
  <c r="S157" i="1"/>
  <c r="R157" i="1"/>
  <c r="K13" i="17" s="1"/>
  <c r="Q157" i="1"/>
  <c r="P157" i="1"/>
  <c r="O157" i="1"/>
  <c r="N157" i="1"/>
  <c r="G13" i="17" s="1"/>
  <c r="M157" i="1"/>
  <c r="L157" i="1"/>
  <c r="K157" i="1"/>
  <c r="J157" i="1"/>
  <c r="C13" i="17" s="1"/>
  <c r="I157" i="1"/>
  <c r="BU156" i="1"/>
  <c r="BT156" i="1"/>
  <c r="BS156" i="1"/>
  <c r="BR156" i="1"/>
  <c r="BD156" i="1"/>
  <c r="BC156" i="1"/>
  <c r="AZ156" i="1"/>
  <c r="AX156" i="1"/>
  <c r="AV156" i="1"/>
  <c r="AT156" i="1"/>
  <c r="AS156" i="1"/>
  <c r="AR156" i="1"/>
  <c r="AQ156" i="1"/>
  <c r="AP156" i="1"/>
  <c r="AO156" i="1"/>
  <c r="AN156" i="1"/>
  <c r="AM156" i="1"/>
  <c r="AL156" i="1"/>
  <c r="AK156" i="1"/>
  <c r="AF156" i="1"/>
  <c r="AE156" i="1"/>
  <c r="AD156" i="1"/>
  <c r="AC156" i="1"/>
  <c r="AB156" i="1"/>
  <c r="AA156" i="1"/>
  <c r="Z156" i="1"/>
  <c r="Y156" i="1"/>
  <c r="X156" i="1"/>
  <c r="W156" i="1"/>
  <c r="V156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BX156" i="1" s="1"/>
  <c r="BU155" i="1"/>
  <c r="BT155" i="1"/>
  <c r="BS155" i="1"/>
  <c r="BR155" i="1"/>
  <c r="BD155" i="1"/>
  <c r="BC155" i="1"/>
  <c r="AZ155" i="1"/>
  <c r="AX155" i="1"/>
  <c r="AV155" i="1"/>
  <c r="AT155" i="1"/>
  <c r="AS155" i="1"/>
  <c r="AR155" i="1"/>
  <c r="AQ155" i="1"/>
  <c r="AP155" i="1"/>
  <c r="AO155" i="1"/>
  <c r="AN155" i="1"/>
  <c r="AM155" i="1"/>
  <c r="AL155" i="1"/>
  <c r="AK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BF155" i="1" s="1"/>
  <c r="S155" i="1"/>
  <c r="R155" i="1"/>
  <c r="Q155" i="1"/>
  <c r="P155" i="1"/>
  <c r="O155" i="1"/>
  <c r="N155" i="1"/>
  <c r="M155" i="1"/>
  <c r="L155" i="1"/>
  <c r="K155" i="1"/>
  <c r="J155" i="1"/>
  <c r="I155" i="1"/>
  <c r="BX155" i="1" s="1"/>
  <c r="BU154" i="1"/>
  <c r="BT154" i="1"/>
  <c r="BS154" i="1"/>
  <c r="BR154" i="1"/>
  <c r="BD154" i="1"/>
  <c r="BC154" i="1"/>
  <c r="AZ154" i="1"/>
  <c r="AX154" i="1"/>
  <c r="AV154" i="1"/>
  <c r="AT154" i="1"/>
  <c r="AS154" i="1"/>
  <c r="AR154" i="1"/>
  <c r="AQ154" i="1"/>
  <c r="AP154" i="1"/>
  <c r="AO154" i="1"/>
  <c r="AN154" i="1"/>
  <c r="AM154" i="1"/>
  <c r="AL154" i="1"/>
  <c r="AK154" i="1"/>
  <c r="AF154" i="1"/>
  <c r="AE154" i="1"/>
  <c r="AD154" i="1"/>
  <c r="AC154" i="1"/>
  <c r="AB154" i="1"/>
  <c r="AA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BX154" i="1" s="1"/>
  <c r="BU153" i="1"/>
  <c r="BT153" i="1"/>
  <c r="BS153" i="1"/>
  <c r="BR153" i="1"/>
  <c r="BD153" i="1"/>
  <c r="BC153" i="1"/>
  <c r="AZ153" i="1"/>
  <c r="AX153" i="1"/>
  <c r="AV153" i="1"/>
  <c r="AT153" i="1"/>
  <c r="AS153" i="1"/>
  <c r="AR153" i="1"/>
  <c r="AQ153" i="1"/>
  <c r="AP153" i="1"/>
  <c r="AO153" i="1"/>
  <c r="AN153" i="1"/>
  <c r="AM153" i="1"/>
  <c r="AL153" i="1"/>
  <c r="AK153" i="1"/>
  <c r="AF153" i="1"/>
  <c r="AE153" i="1"/>
  <c r="AD153" i="1"/>
  <c r="AC153" i="1"/>
  <c r="AB153" i="1"/>
  <c r="AA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BX153" i="1" s="1"/>
  <c r="BU152" i="1"/>
  <c r="BT152" i="1"/>
  <c r="BS152" i="1"/>
  <c r="BR152" i="1"/>
  <c r="BD152" i="1"/>
  <c r="BC152" i="1"/>
  <c r="AZ152" i="1"/>
  <c r="AX152" i="1"/>
  <c r="AV152" i="1"/>
  <c r="AT152" i="1"/>
  <c r="AS152" i="1"/>
  <c r="AR152" i="1"/>
  <c r="AQ152" i="1"/>
  <c r="AP152" i="1"/>
  <c r="AO152" i="1"/>
  <c r="AN152" i="1"/>
  <c r="AM152" i="1"/>
  <c r="AL152" i="1"/>
  <c r="AK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BX152" i="1" s="1"/>
  <c r="BU151" i="1"/>
  <c r="BT151" i="1"/>
  <c r="BS151" i="1"/>
  <c r="BR151" i="1"/>
  <c r="BD151" i="1"/>
  <c r="BC151" i="1"/>
  <c r="AZ151" i="1"/>
  <c r="AX151" i="1"/>
  <c r="AV151" i="1"/>
  <c r="AT151" i="1"/>
  <c r="AS151" i="1"/>
  <c r="AR151" i="1"/>
  <c r="AQ151" i="1"/>
  <c r="AP151" i="1"/>
  <c r="AO151" i="1"/>
  <c r="AN151" i="1"/>
  <c r="AM151" i="1"/>
  <c r="AL151" i="1"/>
  <c r="AK151" i="1"/>
  <c r="AF151" i="1"/>
  <c r="AE151" i="1"/>
  <c r="AD151" i="1"/>
  <c r="AC151" i="1"/>
  <c r="AB151" i="1"/>
  <c r="AA151" i="1"/>
  <c r="Z151" i="1"/>
  <c r="Y151" i="1"/>
  <c r="X151" i="1"/>
  <c r="W151" i="1"/>
  <c r="V151" i="1"/>
  <c r="U151" i="1"/>
  <c r="T151" i="1"/>
  <c r="BF151" i="1" s="1"/>
  <c r="S151" i="1"/>
  <c r="R151" i="1"/>
  <c r="Q151" i="1"/>
  <c r="P151" i="1"/>
  <c r="O151" i="1"/>
  <c r="N151" i="1"/>
  <c r="M151" i="1"/>
  <c r="L151" i="1"/>
  <c r="K151" i="1"/>
  <c r="J151" i="1"/>
  <c r="I151" i="1"/>
  <c r="BX151" i="1" s="1"/>
  <c r="BU150" i="1"/>
  <c r="BT150" i="1"/>
  <c r="BS150" i="1"/>
  <c r="BR150" i="1"/>
  <c r="BD150" i="1"/>
  <c r="BC150" i="1"/>
  <c r="AZ150" i="1"/>
  <c r="AX150" i="1"/>
  <c r="AV150" i="1"/>
  <c r="AT150" i="1"/>
  <c r="AS150" i="1"/>
  <c r="AR150" i="1"/>
  <c r="AQ150" i="1"/>
  <c r="AP150" i="1"/>
  <c r="AO150" i="1"/>
  <c r="AN150" i="1"/>
  <c r="AM150" i="1"/>
  <c r="AL150" i="1"/>
  <c r="AK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BX150" i="1" s="1"/>
  <c r="BU149" i="1"/>
  <c r="BT149" i="1"/>
  <c r="BS149" i="1"/>
  <c r="BR149" i="1"/>
  <c r="BD149" i="1"/>
  <c r="BC149" i="1"/>
  <c r="AZ149" i="1"/>
  <c r="AX149" i="1"/>
  <c r="AV149" i="1"/>
  <c r="AT149" i="1"/>
  <c r="AS149" i="1"/>
  <c r="AR149" i="1"/>
  <c r="AQ149" i="1"/>
  <c r="AP149" i="1"/>
  <c r="AO149" i="1"/>
  <c r="AN149" i="1"/>
  <c r="AM149" i="1"/>
  <c r="AL149" i="1"/>
  <c r="AK149" i="1"/>
  <c r="AF149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BX149" i="1" s="1"/>
  <c r="BU148" i="1"/>
  <c r="BT148" i="1"/>
  <c r="BS148" i="1"/>
  <c r="BR148" i="1"/>
  <c r="BD148" i="1"/>
  <c r="BC148" i="1"/>
  <c r="AZ148" i="1"/>
  <c r="AX148" i="1"/>
  <c r="AV148" i="1"/>
  <c r="AT148" i="1"/>
  <c r="AS148" i="1"/>
  <c r="AR148" i="1"/>
  <c r="AQ148" i="1"/>
  <c r="AP148" i="1"/>
  <c r="AO148" i="1"/>
  <c r="AN148" i="1"/>
  <c r="AM148" i="1"/>
  <c r="AL148" i="1"/>
  <c r="AK148" i="1"/>
  <c r="AF148" i="1"/>
  <c r="AE148" i="1"/>
  <c r="AD148" i="1"/>
  <c r="AC148" i="1"/>
  <c r="AB148" i="1"/>
  <c r="AA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BX148" i="1" s="1"/>
  <c r="BU147" i="1"/>
  <c r="BT147" i="1"/>
  <c r="BS147" i="1"/>
  <c r="BR147" i="1"/>
  <c r="BD147" i="1"/>
  <c r="BC147" i="1"/>
  <c r="AZ147" i="1"/>
  <c r="AX147" i="1"/>
  <c r="AV147" i="1"/>
  <c r="AT147" i="1"/>
  <c r="AS147" i="1"/>
  <c r="AR147" i="1"/>
  <c r="AQ147" i="1"/>
  <c r="AP147" i="1"/>
  <c r="AO147" i="1"/>
  <c r="AN147" i="1"/>
  <c r="AM147" i="1"/>
  <c r="AL147" i="1"/>
  <c r="AK147" i="1"/>
  <c r="AF147" i="1"/>
  <c r="AE147" i="1"/>
  <c r="AD147" i="1"/>
  <c r="AC147" i="1"/>
  <c r="AB147" i="1"/>
  <c r="AA147" i="1"/>
  <c r="Z147" i="1"/>
  <c r="Y147" i="1"/>
  <c r="X147" i="1"/>
  <c r="W147" i="1"/>
  <c r="V147" i="1"/>
  <c r="U147" i="1"/>
  <c r="T147" i="1"/>
  <c r="BF147" i="1" s="1"/>
  <c r="S147" i="1"/>
  <c r="R147" i="1"/>
  <c r="Q147" i="1"/>
  <c r="P147" i="1"/>
  <c r="O147" i="1"/>
  <c r="N147" i="1"/>
  <c r="M147" i="1"/>
  <c r="L147" i="1"/>
  <c r="K147" i="1"/>
  <c r="J147" i="1"/>
  <c r="I147" i="1"/>
  <c r="BX147" i="1" s="1"/>
  <c r="BU146" i="1"/>
  <c r="BT146" i="1"/>
  <c r="BS146" i="1"/>
  <c r="BR146" i="1"/>
  <c r="BD146" i="1"/>
  <c r="BC146" i="1"/>
  <c r="AZ146" i="1"/>
  <c r="AX146" i="1"/>
  <c r="AV146" i="1"/>
  <c r="AT146" i="1"/>
  <c r="AS146" i="1"/>
  <c r="AR146" i="1"/>
  <c r="AQ146" i="1"/>
  <c r="AP146" i="1"/>
  <c r="AO146" i="1"/>
  <c r="AN146" i="1"/>
  <c r="AM146" i="1"/>
  <c r="AL146" i="1"/>
  <c r="AK146" i="1"/>
  <c r="AF146" i="1"/>
  <c r="AE146" i="1"/>
  <c r="AD146" i="1"/>
  <c r="AC146" i="1"/>
  <c r="AB146" i="1"/>
  <c r="AA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BX146" i="1" s="1"/>
  <c r="BU145" i="1"/>
  <c r="BT145" i="1"/>
  <c r="BS145" i="1"/>
  <c r="BR145" i="1"/>
  <c r="BD145" i="1"/>
  <c r="BC145" i="1"/>
  <c r="AZ145" i="1"/>
  <c r="AX145" i="1"/>
  <c r="AV145" i="1"/>
  <c r="AT145" i="1"/>
  <c r="AS145" i="1"/>
  <c r="AR145" i="1"/>
  <c r="AQ145" i="1"/>
  <c r="AP145" i="1"/>
  <c r="AO145" i="1"/>
  <c r="AN145" i="1"/>
  <c r="AM145" i="1"/>
  <c r="AL145" i="1"/>
  <c r="AK145" i="1"/>
  <c r="AF145" i="1"/>
  <c r="AE145" i="1"/>
  <c r="AD145" i="1"/>
  <c r="AC145" i="1"/>
  <c r="AB145" i="1"/>
  <c r="AA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BX145" i="1" s="1"/>
  <c r="BU144" i="1"/>
  <c r="BT144" i="1"/>
  <c r="BS144" i="1"/>
  <c r="BR144" i="1"/>
  <c r="BD144" i="1"/>
  <c r="BC144" i="1"/>
  <c r="AZ144" i="1"/>
  <c r="AX144" i="1"/>
  <c r="AV144" i="1"/>
  <c r="AT144" i="1"/>
  <c r="AS144" i="1"/>
  <c r="AR144" i="1"/>
  <c r="AQ144" i="1"/>
  <c r="AP144" i="1"/>
  <c r="AO144" i="1"/>
  <c r="AN144" i="1"/>
  <c r="AM144" i="1"/>
  <c r="AL144" i="1"/>
  <c r="AK144" i="1"/>
  <c r="AF144" i="1"/>
  <c r="AE144" i="1"/>
  <c r="AD144" i="1"/>
  <c r="AC144" i="1"/>
  <c r="AB144" i="1"/>
  <c r="AA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BX144" i="1" s="1"/>
  <c r="BU143" i="1"/>
  <c r="BT143" i="1"/>
  <c r="BS143" i="1"/>
  <c r="BR143" i="1"/>
  <c r="BD143" i="1"/>
  <c r="BC143" i="1"/>
  <c r="AZ143" i="1"/>
  <c r="AX143" i="1"/>
  <c r="AV143" i="1"/>
  <c r="AT143" i="1"/>
  <c r="AS143" i="1"/>
  <c r="AR143" i="1"/>
  <c r="AQ143" i="1"/>
  <c r="AP143" i="1"/>
  <c r="AO143" i="1"/>
  <c r="AN143" i="1"/>
  <c r="AM143" i="1"/>
  <c r="AL143" i="1"/>
  <c r="AK143" i="1"/>
  <c r="AF143" i="1"/>
  <c r="AE143" i="1"/>
  <c r="AD143" i="1"/>
  <c r="AC143" i="1"/>
  <c r="AB143" i="1"/>
  <c r="AA143" i="1"/>
  <c r="Z143" i="1"/>
  <c r="Y143" i="1"/>
  <c r="X143" i="1"/>
  <c r="W143" i="1"/>
  <c r="V143" i="1"/>
  <c r="U143" i="1"/>
  <c r="T143" i="1"/>
  <c r="BF143" i="1" s="1"/>
  <c r="S143" i="1"/>
  <c r="R143" i="1"/>
  <c r="Q143" i="1"/>
  <c r="P143" i="1"/>
  <c r="O143" i="1"/>
  <c r="N143" i="1"/>
  <c r="M143" i="1"/>
  <c r="L143" i="1"/>
  <c r="K143" i="1"/>
  <c r="J143" i="1"/>
  <c r="I143" i="1"/>
  <c r="BX143" i="1" s="1"/>
  <c r="BU142" i="1"/>
  <c r="BT142" i="1"/>
  <c r="BS142" i="1"/>
  <c r="BR142" i="1"/>
  <c r="BD142" i="1"/>
  <c r="BC142" i="1"/>
  <c r="AZ142" i="1"/>
  <c r="AX142" i="1"/>
  <c r="AV142" i="1"/>
  <c r="AT142" i="1"/>
  <c r="AS142" i="1"/>
  <c r="AR142" i="1"/>
  <c r="AQ142" i="1"/>
  <c r="AP142" i="1"/>
  <c r="AO142" i="1"/>
  <c r="AN142" i="1"/>
  <c r="AM142" i="1"/>
  <c r="AL142" i="1"/>
  <c r="AK142" i="1"/>
  <c r="AF142" i="1"/>
  <c r="AE142" i="1"/>
  <c r="AD142" i="1"/>
  <c r="AC142" i="1"/>
  <c r="AB142" i="1"/>
  <c r="AA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BX142" i="1" s="1"/>
  <c r="BU141" i="1"/>
  <c r="BN12" i="17" s="1"/>
  <c r="BT141" i="1"/>
  <c r="BM12" i="17" s="1"/>
  <c r="BS141" i="1"/>
  <c r="BL12" i="17" s="1"/>
  <c r="BR141" i="1"/>
  <c r="BK12" i="17" s="1"/>
  <c r="BD141" i="1"/>
  <c r="AW12" i="17" s="1"/>
  <c r="BC141" i="1"/>
  <c r="AV12" i="17" s="1"/>
  <c r="AZ141" i="1"/>
  <c r="AS12" i="17" s="1"/>
  <c r="AX141" i="1"/>
  <c r="AQ12" i="17" s="1"/>
  <c r="AV141" i="1"/>
  <c r="AO12" i="17" s="1"/>
  <c r="AT141" i="1"/>
  <c r="AM12" i="17" s="1"/>
  <c r="AS141" i="1"/>
  <c r="AR141" i="1"/>
  <c r="AQ141" i="1"/>
  <c r="AP141" i="1"/>
  <c r="AI12" i="17" s="1"/>
  <c r="AO141" i="1"/>
  <c r="AN141" i="1"/>
  <c r="AM141" i="1"/>
  <c r="AL141" i="1"/>
  <c r="AE12" i="17" s="1"/>
  <c r="AK141" i="1"/>
  <c r="AD12" i="17" s="1"/>
  <c r="AF141" i="1"/>
  <c r="AE141" i="1"/>
  <c r="AD141" i="1"/>
  <c r="W12" i="17" s="1"/>
  <c r="AC141" i="1"/>
  <c r="AB141" i="1"/>
  <c r="AA141" i="1"/>
  <c r="Z141" i="1"/>
  <c r="S12" i="17" s="1"/>
  <c r="Y141" i="1"/>
  <c r="X141" i="1"/>
  <c r="W141" i="1"/>
  <c r="V141" i="1"/>
  <c r="O12" i="17" s="1"/>
  <c r="U141" i="1"/>
  <c r="T141" i="1"/>
  <c r="S141" i="1"/>
  <c r="R141" i="1"/>
  <c r="K12" i="17" s="1"/>
  <c r="Q141" i="1"/>
  <c r="P141" i="1"/>
  <c r="O141" i="1"/>
  <c r="N141" i="1"/>
  <c r="G12" i="17" s="1"/>
  <c r="M141" i="1"/>
  <c r="L141" i="1"/>
  <c r="K141" i="1"/>
  <c r="J141" i="1"/>
  <c r="C12" i="17" s="1"/>
  <c r="I141" i="1"/>
  <c r="BU140" i="1"/>
  <c r="BT140" i="1"/>
  <c r="BS140" i="1"/>
  <c r="BR140" i="1"/>
  <c r="BD140" i="1"/>
  <c r="BC140" i="1"/>
  <c r="AZ140" i="1"/>
  <c r="AX140" i="1"/>
  <c r="AV140" i="1"/>
  <c r="AT140" i="1"/>
  <c r="AS140" i="1"/>
  <c r="AR140" i="1"/>
  <c r="AQ140" i="1"/>
  <c r="AP140" i="1"/>
  <c r="AO140" i="1"/>
  <c r="AN140" i="1"/>
  <c r="AM140" i="1"/>
  <c r="AL140" i="1"/>
  <c r="AK140" i="1"/>
  <c r="AF140" i="1"/>
  <c r="AE140" i="1"/>
  <c r="AD140" i="1"/>
  <c r="AC140" i="1"/>
  <c r="AB140" i="1"/>
  <c r="AA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BX140" i="1" s="1"/>
  <c r="BU139" i="1"/>
  <c r="BT139" i="1"/>
  <c r="BS139" i="1"/>
  <c r="BR139" i="1"/>
  <c r="BD139" i="1"/>
  <c r="BC139" i="1"/>
  <c r="AZ139" i="1"/>
  <c r="AX139" i="1"/>
  <c r="AV139" i="1"/>
  <c r="AT139" i="1"/>
  <c r="AS139" i="1"/>
  <c r="AR139" i="1"/>
  <c r="AQ139" i="1"/>
  <c r="AP139" i="1"/>
  <c r="AO139" i="1"/>
  <c r="AN139" i="1"/>
  <c r="AM139" i="1"/>
  <c r="AL139" i="1"/>
  <c r="AK139" i="1"/>
  <c r="AF139" i="1"/>
  <c r="AE139" i="1"/>
  <c r="AD139" i="1"/>
  <c r="AC139" i="1"/>
  <c r="AB139" i="1"/>
  <c r="AA139" i="1"/>
  <c r="Z139" i="1"/>
  <c r="Y139" i="1"/>
  <c r="X139" i="1"/>
  <c r="W139" i="1"/>
  <c r="V139" i="1"/>
  <c r="U139" i="1"/>
  <c r="T139" i="1"/>
  <c r="BF139" i="1" s="1"/>
  <c r="S139" i="1"/>
  <c r="R139" i="1"/>
  <c r="Q139" i="1"/>
  <c r="P139" i="1"/>
  <c r="O139" i="1"/>
  <c r="N139" i="1"/>
  <c r="M139" i="1"/>
  <c r="L139" i="1"/>
  <c r="K139" i="1"/>
  <c r="J139" i="1"/>
  <c r="I139" i="1"/>
  <c r="BX139" i="1" s="1"/>
  <c r="BU138" i="1"/>
  <c r="BT138" i="1"/>
  <c r="BS138" i="1"/>
  <c r="BR138" i="1"/>
  <c r="BD138" i="1"/>
  <c r="BC138" i="1"/>
  <c r="AZ138" i="1"/>
  <c r="AX138" i="1"/>
  <c r="AV138" i="1"/>
  <c r="AT138" i="1"/>
  <c r="AS138" i="1"/>
  <c r="AR138" i="1"/>
  <c r="AQ138" i="1"/>
  <c r="AP138" i="1"/>
  <c r="AO138" i="1"/>
  <c r="AN138" i="1"/>
  <c r="AM138" i="1"/>
  <c r="AL138" i="1"/>
  <c r="AK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BX138" i="1" s="1"/>
  <c r="BU137" i="1"/>
  <c r="BT137" i="1"/>
  <c r="BS137" i="1"/>
  <c r="BR137" i="1"/>
  <c r="BD137" i="1"/>
  <c r="BC137" i="1"/>
  <c r="AZ137" i="1"/>
  <c r="AX137" i="1"/>
  <c r="AV137" i="1"/>
  <c r="AT137" i="1"/>
  <c r="AS137" i="1"/>
  <c r="AR137" i="1"/>
  <c r="AQ137" i="1"/>
  <c r="AP137" i="1"/>
  <c r="AO137" i="1"/>
  <c r="AN137" i="1"/>
  <c r="AM137" i="1"/>
  <c r="AL137" i="1"/>
  <c r="AK137" i="1"/>
  <c r="AF137" i="1"/>
  <c r="AE137" i="1"/>
  <c r="AD137" i="1"/>
  <c r="AC137" i="1"/>
  <c r="AB137" i="1"/>
  <c r="AA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BX137" i="1" s="1"/>
  <c r="BU136" i="1"/>
  <c r="BT136" i="1"/>
  <c r="BS136" i="1"/>
  <c r="BR136" i="1"/>
  <c r="BD136" i="1"/>
  <c r="BC136" i="1"/>
  <c r="AZ136" i="1"/>
  <c r="AX136" i="1"/>
  <c r="AV136" i="1"/>
  <c r="AT136" i="1"/>
  <c r="AS136" i="1"/>
  <c r="AR136" i="1"/>
  <c r="AQ136" i="1"/>
  <c r="AP136" i="1"/>
  <c r="AO136" i="1"/>
  <c r="AN136" i="1"/>
  <c r="AM136" i="1"/>
  <c r="AL136" i="1"/>
  <c r="AK136" i="1"/>
  <c r="AF136" i="1"/>
  <c r="AE136" i="1"/>
  <c r="AD136" i="1"/>
  <c r="AC136" i="1"/>
  <c r="AB136" i="1"/>
  <c r="AA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BX136" i="1" s="1"/>
  <c r="BU135" i="1"/>
  <c r="BN11" i="17" s="1"/>
  <c r="BT135" i="1"/>
  <c r="BM11" i="17" s="1"/>
  <c r="BS135" i="1"/>
  <c r="BL11" i="17" s="1"/>
  <c r="BR135" i="1"/>
  <c r="BK11" i="17" s="1"/>
  <c r="BD135" i="1"/>
  <c r="AW11" i="17" s="1"/>
  <c r="BC135" i="1"/>
  <c r="AV11" i="17" s="1"/>
  <c r="AZ135" i="1"/>
  <c r="AS11" i="17" s="1"/>
  <c r="AX135" i="1"/>
  <c r="AQ11" i="17" s="1"/>
  <c r="AV135" i="1"/>
  <c r="AO11" i="17" s="1"/>
  <c r="AT135" i="1"/>
  <c r="AS135" i="1"/>
  <c r="AR135" i="1"/>
  <c r="AK11" i="17" s="1"/>
  <c r="AQ135" i="1"/>
  <c r="AP135" i="1"/>
  <c r="AO135" i="1"/>
  <c r="AN135" i="1"/>
  <c r="AG11" i="17" s="1"/>
  <c r="AM135" i="1"/>
  <c r="AL135" i="1"/>
  <c r="AK135" i="1"/>
  <c r="AF135" i="1"/>
  <c r="Y11" i="17" s="1"/>
  <c r="AE135" i="1"/>
  <c r="AD135" i="1"/>
  <c r="AC135" i="1"/>
  <c r="AB135" i="1"/>
  <c r="U11" i="17" s="1"/>
  <c r="AA135" i="1"/>
  <c r="Z135" i="1"/>
  <c r="Y135" i="1"/>
  <c r="X135" i="1"/>
  <c r="Q11" i="17" s="1"/>
  <c r="W135" i="1"/>
  <c r="V135" i="1"/>
  <c r="U135" i="1"/>
  <c r="T135" i="1"/>
  <c r="M11" i="17" s="1"/>
  <c r="S135" i="1"/>
  <c r="R135" i="1"/>
  <c r="Q135" i="1"/>
  <c r="P135" i="1"/>
  <c r="I11" i="17" s="1"/>
  <c r="O135" i="1"/>
  <c r="N135" i="1"/>
  <c r="M135" i="1"/>
  <c r="L135" i="1"/>
  <c r="E11" i="17" s="1"/>
  <c r="K135" i="1"/>
  <c r="J135" i="1"/>
  <c r="I135" i="1"/>
  <c r="BW135" i="1" s="1"/>
  <c r="BU134" i="1"/>
  <c r="BT134" i="1"/>
  <c r="BS134" i="1"/>
  <c r="BR134" i="1"/>
  <c r="BD134" i="1"/>
  <c r="BC134" i="1"/>
  <c r="AZ134" i="1"/>
  <c r="AX134" i="1"/>
  <c r="AV134" i="1"/>
  <c r="AT134" i="1"/>
  <c r="AS134" i="1"/>
  <c r="AR134" i="1"/>
  <c r="AQ134" i="1"/>
  <c r="AP134" i="1"/>
  <c r="AO134" i="1"/>
  <c r="AN134" i="1"/>
  <c r="AM134" i="1"/>
  <c r="AL134" i="1"/>
  <c r="AK134" i="1"/>
  <c r="AF134" i="1"/>
  <c r="AE134" i="1"/>
  <c r="AD134" i="1"/>
  <c r="AC134" i="1"/>
  <c r="AB134" i="1"/>
  <c r="AA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BX134" i="1" s="1"/>
  <c r="BU133" i="1"/>
  <c r="BT133" i="1"/>
  <c r="BS133" i="1"/>
  <c r="BR133" i="1"/>
  <c r="BD133" i="1"/>
  <c r="BC133" i="1"/>
  <c r="AZ133" i="1"/>
  <c r="AX133" i="1"/>
  <c r="AV133" i="1"/>
  <c r="AT133" i="1"/>
  <c r="AS133" i="1"/>
  <c r="AR133" i="1"/>
  <c r="AQ133" i="1"/>
  <c r="AP133" i="1"/>
  <c r="AO133" i="1"/>
  <c r="AN133" i="1"/>
  <c r="AM133" i="1"/>
  <c r="AL133" i="1"/>
  <c r="AK133" i="1"/>
  <c r="AF133" i="1"/>
  <c r="AE133" i="1"/>
  <c r="AD133" i="1"/>
  <c r="AC133" i="1"/>
  <c r="AB133" i="1"/>
  <c r="AA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BX133" i="1" s="1"/>
  <c r="BU132" i="1"/>
  <c r="BT132" i="1"/>
  <c r="BS132" i="1"/>
  <c r="BR132" i="1"/>
  <c r="BD132" i="1"/>
  <c r="BC132" i="1"/>
  <c r="AZ132" i="1"/>
  <c r="AX132" i="1"/>
  <c r="AV132" i="1"/>
  <c r="AT132" i="1"/>
  <c r="AS132" i="1"/>
  <c r="AR132" i="1"/>
  <c r="AQ132" i="1"/>
  <c r="AP132" i="1"/>
  <c r="AO132" i="1"/>
  <c r="AN132" i="1"/>
  <c r="AM132" i="1"/>
  <c r="AL132" i="1"/>
  <c r="AK132" i="1"/>
  <c r="AF132" i="1"/>
  <c r="AE132" i="1"/>
  <c r="AD132" i="1"/>
  <c r="AC132" i="1"/>
  <c r="AB132" i="1"/>
  <c r="AA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BX132" i="1" s="1"/>
  <c r="BU131" i="1"/>
  <c r="BT131" i="1"/>
  <c r="BS131" i="1"/>
  <c r="BR131" i="1"/>
  <c r="BD131" i="1"/>
  <c r="BC131" i="1"/>
  <c r="AZ131" i="1"/>
  <c r="AX131" i="1"/>
  <c r="AV131" i="1"/>
  <c r="AT131" i="1"/>
  <c r="AS131" i="1"/>
  <c r="AR131" i="1"/>
  <c r="AQ131" i="1"/>
  <c r="AP131" i="1"/>
  <c r="AO131" i="1"/>
  <c r="AN131" i="1"/>
  <c r="AM131" i="1"/>
  <c r="AL131" i="1"/>
  <c r="AK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BF131" i="1" s="1"/>
  <c r="S131" i="1"/>
  <c r="R131" i="1"/>
  <c r="Q131" i="1"/>
  <c r="P131" i="1"/>
  <c r="O131" i="1"/>
  <c r="N131" i="1"/>
  <c r="M131" i="1"/>
  <c r="L131" i="1"/>
  <c r="K131" i="1"/>
  <c r="J131" i="1"/>
  <c r="I131" i="1"/>
  <c r="BX131" i="1" s="1"/>
  <c r="BU130" i="1"/>
  <c r="BT130" i="1"/>
  <c r="BS130" i="1"/>
  <c r="BR130" i="1"/>
  <c r="BD130" i="1"/>
  <c r="BC130" i="1"/>
  <c r="AZ130" i="1"/>
  <c r="AX130" i="1"/>
  <c r="AV130" i="1"/>
  <c r="AT130" i="1"/>
  <c r="AS130" i="1"/>
  <c r="AR130" i="1"/>
  <c r="AQ130" i="1"/>
  <c r="AP130" i="1"/>
  <c r="AO130" i="1"/>
  <c r="AN130" i="1"/>
  <c r="AM130" i="1"/>
  <c r="AL130" i="1"/>
  <c r="AK130" i="1"/>
  <c r="AF130" i="1"/>
  <c r="AE130" i="1"/>
  <c r="AD130" i="1"/>
  <c r="AC130" i="1"/>
  <c r="AB130" i="1"/>
  <c r="AA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BX130" i="1" s="1"/>
  <c r="BU129" i="1"/>
  <c r="BT129" i="1"/>
  <c r="BS129" i="1"/>
  <c r="BR129" i="1"/>
  <c r="BD129" i="1"/>
  <c r="BC129" i="1"/>
  <c r="AZ129" i="1"/>
  <c r="AX129" i="1"/>
  <c r="AV129" i="1"/>
  <c r="AT129" i="1"/>
  <c r="AS129" i="1"/>
  <c r="AR129" i="1"/>
  <c r="AQ129" i="1"/>
  <c r="AP129" i="1"/>
  <c r="AO129" i="1"/>
  <c r="AN129" i="1"/>
  <c r="AM129" i="1"/>
  <c r="AL129" i="1"/>
  <c r="AK129" i="1"/>
  <c r="AF129" i="1"/>
  <c r="AE129" i="1"/>
  <c r="AD129" i="1"/>
  <c r="AC129" i="1"/>
  <c r="AB129" i="1"/>
  <c r="AA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BX129" i="1" s="1"/>
  <c r="BU128" i="1"/>
  <c r="BT128" i="1"/>
  <c r="BS128" i="1"/>
  <c r="BR128" i="1"/>
  <c r="BD128" i="1"/>
  <c r="BC128" i="1"/>
  <c r="AZ128" i="1"/>
  <c r="AX128" i="1"/>
  <c r="AV128" i="1"/>
  <c r="AT128" i="1"/>
  <c r="AS128" i="1"/>
  <c r="AR128" i="1"/>
  <c r="AQ128" i="1"/>
  <c r="AP128" i="1"/>
  <c r="AO128" i="1"/>
  <c r="AN128" i="1"/>
  <c r="AM128" i="1"/>
  <c r="AL128" i="1"/>
  <c r="AK128" i="1"/>
  <c r="AF128" i="1"/>
  <c r="AE128" i="1"/>
  <c r="AD128" i="1"/>
  <c r="AC128" i="1"/>
  <c r="AB128" i="1"/>
  <c r="AA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BX128" i="1" s="1"/>
  <c r="BU127" i="1"/>
  <c r="BT127" i="1"/>
  <c r="BS127" i="1"/>
  <c r="BR127" i="1"/>
  <c r="BD127" i="1"/>
  <c r="BC127" i="1"/>
  <c r="AZ127" i="1"/>
  <c r="AX127" i="1"/>
  <c r="AV127" i="1"/>
  <c r="AT127" i="1"/>
  <c r="AS127" i="1"/>
  <c r="AR127" i="1"/>
  <c r="AQ127" i="1"/>
  <c r="AP127" i="1"/>
  <c r="AO127" i="1"/>
  <c r="AN127" i="1"/>
  <c r="AM127" i="1"/>
  <c r="AL127" i="1"/>
  <c r="AK127" i="1"/>
  <c r="AF127" i="1"/>
  <c r="AE127" i="1"/>
  <c r="AD127" i="1"/>
  <c r="AC127" i="1"/>
  <c r="AB127" i="1"/>
  <c r="AA127" i="1"/>
  <c r="Z127" i="1"/>
  <c r="Y127" i="1"/>
  <c r="X127" i="1"/>
  <c r="W127" i="1"/>
  <c r="V127" i="1"/>
  <c r="U127" i="1"/>
  <c r="T127" i="1"/>
  <c r="BF127" i="1" s="1"/>
  <c r="S127" i="1"/>
  <c r="R127" i="1"/>
  <c r="Q127" i="1"/>
  <c r="P127" i="1"/>
  <c r="O127" i="1"/>
  <c r="N127" i="1"/>
  <c r="M127" i="1"/>
  <c r="L127" i="1"/>
  <c r="K127" i="1"/>
  <c r="J127" i="1"/>
  <c r="I127" i="1"/>
  <c r="BX127" i="1" s="1"/>
  <c r="BU126" i="1"/>
  <c r="BT126" i="1"/>
  <c r="BS126" i="1"/>
  <c r="BR126" i="1"/>
  <c r="BD126" i="1"/>
  <c r="BC126" i="1"/>
  <c r="AZ126" i="1"/>
  <c r="AX126" i="1"/>
  <c r="AV126" i="1"/>
  <c r="AT126" i="1"/>
  <c r="AS126" i="1"/>
  <c r="AR126" i="1"/>
  <c r="AQ126" i="1"/>
  <c r="AP126" i="1"/>
  <c r="AO126" i="1"/>
  <c r="AN126" i="1"/>
  <c r="AM126" i="1"/>
  <c r="AL126" i="1"/>
  <c r="AK126" i="1"/>
  <c r="AF126" i="1"/>
  <c r="AE126" i="1"/>
  <c r="AD126" i="1"/>
  <c r="AC126" i="1"/>
  <c r="AB126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BX126" i="1" s="1"/>
  <c r="BU125" i="1"/>
  <c r="BT125" i="1"/>
  <c r="BS125" i="1"/>
  <c r="BR125" i="1"/>
  <c r="BD125" i="1"/>
  <c r="BC125" i="1"/>
  <c r="AZ125" i="1"/>
  <c r="AX125" i="1"/>
  <c r="AV125" i="1"/>
  <c r="AT125" i="1"/>
  <c r="AS125" i="1"/>
  <c r="AR125" i="1"/>
  <c r="AQ125" i="1"/>
  <c r="AP125" i="1"/>
  <c r="AO125" i="1"/>
  <c r="AN125" i="1"/>
  <c r="AM125" i="1"/>
  <c r="AL125" i="1"/>
  <c r="AK125" i="1"/>
  <c r="AF125" i="1"/>
  <c r="AE125" i="1"/>
  <c r="AD125" i="1"/>
  <c r="AC125" i="1"/>
  <c r="AB125" i="1"/>
  <c r="AA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BX125" i="1" s="1"/>
  <c r="BU124" i="1"/>
  <c r="BT124" i="1"/>
  <c r="BS124" i="1"/>
  <c r="BR124" i="1"/>
  <c r="BD124" i="1"/>
  <c r="BC124" i="1"/>
  <c r="AZ124" i="1"/>
  <c r="AX124" i="1"/>
  <c r="AV124" i="1"/>
  <c r="AT124" i="1"/>
  <c r="AS124" i="1"/>
  <c r="AR124" i="1"/>
  <c r="AQ124" i="1"/>
  <c r="AP124" i="1"/>
  <c r="AO124" i="1"/>
  <c r="AN124" i="1"/>
  <c r="AM124" i="1"/>
  <c r="AL124" i="1"/>
  <c r="AK124" i="1"/>
  <c r="AF124" i="1"/>
  <c r="AE124" i="1"/>
  <c r="AD124" i="1"/>
  <c r="AC124" i="1"/>
  <c r="AB124" i="1"/>
  <c r="AA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BX124" i="1" s="1"/>
  <c r="BU123" i="1"/>
  <c r="BT123" i="1"/>
  <c r="BS123" i="1"/>
  <c r="BR123" i="1"/>
  <c r="BD123" i="1"/>
  <c r="BC123" i="1"/>
  <c r="AZ123" i="1"/>
  <c r="AX123" i="1"/>
  <c r="AV123" i="1"/>
  <c r="AT123" i="1"/>
  <c r="AS123" i="1"/>
  <c r="AR123" i="1"/>
  <c r="AQ123" i="1"/>
  <c r="AP123" i="1"/>
  <c r="AO123" i="1"/>
  <c r="AN123" i="1"/>
  <c r="AM123" i="1"/>
  <c r="AL123" i="1"/>
  <c r="AK123" i="1"/>
  <c r="AF123" i="1"/>
  <c r="AE123" i="1"/>
  <c r="AD123" i="1"/>
  <c r="AC123" i="1"/>
  <c r="AB123" i="1"/>
  <c r="AA123" i="1"/>
  <c r="Z123" i="1"/>
  <c r="Y123" i="1"/>
  <c r="X123" i="1"/>
  <c r="W123" i="1"/>
  <c r="V123" i="1"/>
  <c r="U123" i="1"/>
  <c r="T123" i="1"/>
  <c r="BF123" i="1" s="1"/>
  <c r="S123" i="1"/>
  <c r="R123" i="1"/>
  <c r="Q123" i="1"/>
  <c r="P123" i="1"/>
  <c r="O123" i="1"/>
  <c r="N123" i="1"/>
  <c r="M123" i="1"/>
  <c r="L123" i="1"/>
  <c r="K123" i="1"/>
  <c r="J123" i="1"/>
  <c r="I123" i="1"/>
  <c r="BX123" i="1" s="1"/>
  <c r="BU122" i="1"/>
  <c r="BT122" i="1"/>
  <c r="BS122" i="1"/>
  <c r="BR122" i="1"/>
  <c r="BD122" i="1"/>
  <c r="BC122" i="1"/>
  <c r="AZ122" i="1"/>
  <c r="AX122" i="1"/>
  <c r="AV122" i="1"/>
  <c r="AT122" i="1"/>
  <c r="AS122" i="1"/>
  <c r="AR122" i="1"/>
  <c r="AQ122" i="1"/>
  <c r="AP122" i="1"/>
  <c r="AO122" i="1"/>
  <c r="AN122" i="1"/>
  <c r="AM122" i="1"/>
  <c r="AL122" i="1"/>
  <c r="AK122" i="1"/>
  <c r="AF122" i="1"/>
  <c r="AE122" i="1"/>
  <c r="AD122" i="1"/>
  <c r="AC122" i="1"/>
  <c r="AB122" i="1"/>
  <c r="AA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BX122" i="1" s="1"/>
  <c r="BU121" i="1"/>
  <c r="BT121" i="1"/>
  <c r="BS121" i="1"/>
  <c r="BR121" i="1"/>
  <c r="BD121" i="1"/>
  <c r="BC121" i="1"/>
  <c r="AZ121" i="1"/>
  <c r="AX121" i="1"/>
  <c r="AV121" i="1"/>
  <c r="AT121" i="1"/>
  <c r="AS121" i="1"/>
  <c r="AR121" i="1"/>
  <c r="AQ121" i="1"/>
  <c r="AP121" i="1"/>
  <c r="AO121" i="1"/>
  <c r="AN121" i="1"/>
  <c r="AM121" i="1"/>
  <c r="AL121" i="1"/>
  <c r="AK121" i="1"/>
  <c r="AF121" i="1"/>
  <c r="AE121" i="1"/>
  <c r="AD121" i="1"/>
  <c r="AC121" i="1"/>
  <c r="AB121" i="1"/>
  <c r="AA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BX121" i="1" s="1"/>
  <c r="BU120" i="1"/>
  <c r="BT120" i="1"/>
  <c r="BS120" i="1"/>
  <c r="BR120" i="1"/>
  <c r="BD120" i="1"/>
  <c r="BC120" i="1"/>
  <c r="AZ120" i="1"/>
  <c r="AX120" i="1"/>
  <c r="AV120" i="1"/>
  <c r="AT120" i="1"/>
  <c r="AS120" i="1"/>
  <c r="AR120" i="1"/>
  <c r="AQ120" i="1"/>
  <c r="AP120" i="1"/>
  <c r="AO120" i="1"/>
  <c r="AN120" i="1"/>
  <c r="AM120" i="1"/>
  <c r="AL120" i="1"/>
  <c r="AK120" i="1"/>
  <c r="AF120" i="1"/>
  <c r="AE120" i="1"/>
  <c r="AD120" i="1"/>
  <c r="AC120" i="1"/>
  <c r="AB120" i="1"/>
  <c r="AA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BX120" i="1" s="1"/>
  <c r="BU119" i="1"/>
  <c r="BT119" i="1"/>
  <c r="BS119" i="1"/>
  <c r="BR119" i="1"/>
  <c r="BD119" i="1"/>
  <c r="BC119" i="1"/>
  <c r="AZ119" i="1"/>
  <c r="AX119" i="1"/>
  <c r="AV119" i="1"/>
  <c r="AT119" i="1"/>
  <c r="AS119" i="1"/>
  <c r="AR119" i="1"/>
  <c r="AQ119" i="1"/>
  <c r="AP119" i="1"/>
  <c r="AO119" i="1"/>
  <c r="AN119" i="1"/>
  <c r="AM119" i="1"/>
  <c r="AL119" i="1"/>
  <c r="AK119" i="1"/>
  <c r="AF119" i="1"/>
  <c r="AE119" i="1"/>
  <c r="AD119" i="1"/>
  <c r="AC119" i="1"/>
  <c r="AB119" i="1"/>
  <c r="AA119" i="1"/>
  <c r="Z119" i="1"/>
  <c r="Y119" i="1"/>
  <c r="X119" i="1"/>
  <c r="W119" i="1"/>
  <c r="V119" i="1"/>
  <c r="U119" i="1"/>
  <c r="T119" i="1"/>
  <c r="BF119" i="1" s="1"/>
  <c r="S119" i="1"/>
  <c r="R119" i="1"/>
  <c r="Q119" i="1"/>
  <c r="P119" i="1"/>
  <c r="O119" i="1"/>
  <c r="N119" i="1"/>
  <c r="M119" i="1"/>
  <c r="L119" i="1"/>
  <c r="K119" i="1"/>
  <c r="J119" i="1"/>
  <c r="I119" i="1"/>
  <c r="BX119" i="1" s="1"/>
  <c r="BU118" i="1"/>
  <c r="BT118" i="1"/>
  <c r="BS118" i="1"/>
  <c r="BR118" i="1"/>
  <c r="BD118" i="1"/>
  <c r="BC118" i="1"/>
  <c r="AZ118" i="1"/>
  <c r="AX118" i="1"/>
  <c r="AV118" i="1"/>
  <c r="AT118" i="1"/>
  <c r="AS118" i="1"/>
  <c r="AR118" i="1"/>
  <c r="AQ118" i="1"/>
  <c r="AP118" i="1"/>
  <c r="AO118" i="1"/>
  <c r="AN118" i="1"/>
  <c r="AM118" i="1"/>
  <c r="AL118" i="1"/>
  <c r="AK118" i="1"/>
  <c r="AF118" i="1"/>
  <c r="AE118" i="1"/>
  <c r="AD118" i="1"/>
  <c r="AC118" i="1"/>
  <c r="AB118" i="1"/>
  <c r="AA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BX118" i="1" s="1"/>
  <c r="BU117" i="1"/>
  <c r="BT117" i="1"/>
  <c r="BS117" i="1"/>
  <c r="BR117" i="1"/>
  <c r="BD117" i="1"/>
  <c r="BC117" i="1"/>
  <c r="AZ117" i="1"/>
  <c r="AX117" i="1"/>
  <c r="AV117" i="1"/>
  <c r="AT117" i="1"/>
  <c r="AS117" i="1"/>
  <c r="AR117" i="1"/>
  <c r="AQ117" i="1"/>
  <c r="AP117" i="1"/>
  <c r="AO117" i="1"/>
  <c r="AN117" i="1"/>
  <c r="AM117" i="1"/>
  <c r="AL117" i="1"/>
  <c r="AK117" i="1"/>
  <c r="AF117" i="1"/>
  <c r="AE117" i="1"/>
  <c r="AD117" i="1"/>
  <c r="AC117" i="1"/>
  <c r="AB117" i="1"/>
  <c r="AA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BX117" i="1" s="1"/>
  <c r="BU116" i="1"/>
  <c r="BT116" i="1"/>
  <c r="BS116" i="1"/>
  <c r="BR116" i="1"/>
  <c r="BD116" i="1"/>
  <c r="BC116" i="1"/>
  <c r="AZ116" i="1"/>
  <c r="AX116" i="1"/>
  <c r="AV116" i="1"/>
  <c r="AT116" i="1"/>
  <c r="AS116" i="1"/>
  <c r="AR116" i="1"/>
  <c r="AQ116" i="1"/>
  <c r="AP116" i="1"/>
  <c r="AO116" i="1"/>
  <c r="AN116" i="1"/>
  <c r="AM116" i="1"/>
  <c r="AL116" i="1"/>
  <c r="AK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BX116" i="1" s="1"/>
  <c r="BU115" i="1"/>
  <c r="BT115" i="1"/>
  <c r="BS115" i="1"/>
  <c r="BR115" i="1"/>
  <c r="BD115" i="1"/>
  <c r="BC115" i="1"/>
  <c r="AZ115" i="1"/>
  <c r="AX115" i="1"/>
  <c r="AV115" i="1"/>
  <c r="AT115" i="1"/>
  <c r="AS115" i="1"/>
  <c r="AR115" i="1"/>
  <c r="AQ115" i="1"/>
  <c r="AP115" i="1"/>
  <c r="AO115" i="1"/>
  <c r="AN115" i="1"/>
  <c r="AM115" i="1"/>
  <c r="AL115" i="1"/>
  <c r="AK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BF115" i="1" s="1"/>
  <c r="S115" i="1"/>
  <c r="R115" i="1"/>
  <c r="Q115" i="1"/>
  <c r="P115" i="1"/>
  <c r="O115" i="1"/>
  <c r="N115" i="1"/>
  <c r="M115" i="1"/>
  <c r="L115" i="1"/>
  <c r="K115" i="1"/>
  <c r="J115" i="1"/>
  <c r="I115" i="1"/>
  <c r="BX115" i="1" s="1"/>
  <c r="BU114" i="1"/>
  <c r="BT114" i="1"/>
  <c r="BS114" i="1"/>
  <c r="BR114" i="1"/>
  <c r="BD114" i="1"/>
  <c r="BC114" i="1"/>
  <c r="AZ114" i="1"/>
  <c r="AX114" i="1"/>
  <c r="AV114" i="1"/>
  <c r="AT114" i="1"/>
  <c r="AS114" i="1"/>
  <c r="AR114" i="1"/>
  <c r="AQ114" i="1"/>
  <c r="AP114" i="1"/>
  <c r="AO114" i="1"/>
  <c r="AN114" i="1"/>
  <c r="AM114" i="1"/>
  <c r="AL114" i="1"/>
  <c r="AK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BX114" i="1" s="1"/>
  <c r="BU113" i="1"/>
  <c r="BT113" i="1"/>
  <c r="BS113" i="1"/>
  <c r="BR113" i="1"/>
  <c r="BD113" i="1"/>
  <c r="BC113" i="1"/>
  <c r="AZ113" i="1"/>
  <c r="AX113" i="1"/>
  <c r="AV113" i="1"/>
  <c r="AT113" i="1"/>
  <c r="AS113" i="1"/>
  <c r="AR113" i="1"/>
  <c r="AQ113" i="1"/>
  <c r="AP113" i="1"/>
  <c r="AO113" i="1"/>
  <c r="AN113" i="1"/>
  <c r="AM113" i="1"/>
  <c r="AL113" i="1"/>
  <c r="AK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BX113" i="1" s="1"/>
  <c r="BU112" i="1"/>
  <c r="BT112" i="1"/>
  <c r="BS112" i="1"/>
  <c r="BR112" i="1"/>
  <c r="BD112" i="1"/>
  <c r="BC112" i="1"/>
  <c r="AZ112" i="1"/>
  <c r="AX112" i="1"/>
  <c r="AV112" i="1"/>
  <c r="AT112" i="1"/>
  <c r="AS112" i="1"/>
  <c r="AR112" i="1"/>
  <c r="AQ112" i="1"/>
  <c r="AP112" i="1"/>
  <c r="AO112" i="1"/>
  <c r="AN112" i="1"/>
  <c r="AM112" i="1"/>
  <c r="AL112" i="1"/>
  <c r="AK112" i="1"/>
  <c r="AF112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BX112" i="1" s="1"/>
  <c r="BU111" i="1"/>
  <c r="BN10" i="17" s="1"/>
  <c r="BT111" i="1"/>
  <c r="BM10" i="17" s="1"/>
  <c r="BS111" i="1"/>
  <c r="BL10" i="17" s="1"/>
  <c r="BR111" i="1"/>
  <c r="BK10" i="17" s="1"/>
  <c r="BD111" i="1"/>
  <c r="AW10" i="17" s="1"/>
  <c r="BC111" i="1"/>
  <c r="AV10" i="17" s="1"/>
  <c r="AZ111" i="1"/>
  <c r="AS10" i="17" s="1"/>
  <c r="AX111" i="1"/>
  <c r="AQ10" i="17" s="1"/>
  <c r="AV111" i="1"/>
  <c r="AO10" i="17" s="1"/>
  <c r="AT111" i="1"/>
  <c r="AS111" i="1"/>
  <c r="AR111" i="1"/>
  <c r="AK10" i="17" s="1"/>
  <c r="AQ111" i="1"/>
  <c r="AP111" i="1"/>
  <c r="AO111" i="1"/>
  <c r="AN111" i="1"/>
  <c r="AM111" i="1"/>
  <c r="AL111" i="1"/>
  <c r="AK111" i="1"/>
  <c r="AF111" i="1"/>
  <c r="Y10" i="17" s="1"/>
  <c r="AE111" i="1"/>
  <c r="AD111" i="1"/>
  <c r="AC111" i="1"/>
  <c r="AB111" i="1"/>
  <c r="U10" i="17" s="1"/>
  <c r="AA111" i="1"/>
  <c r="Z111" i="1"/>
  <c r="Y111" i="1"/>
  <c r="X111" i="1"/>
  <c r="Q10" i="17" s="1"/>
  <c r="W111" i="1"/>
  <c r="V111" i="1"/>
  <c r="U111" i="1"/>
  <c r="T111" i="1"/>
  <c r="M10" i="17" s="1"/>
  <c r="S111" i="1"/>
  <c r="R111" i="1"/>
  <c r="Q111" i="1"/>
  <c r="P111" i="1"/>
  <c r="I10" i="17" s="1"/>
  <c r="O111" i="1"/>
  <c r="N111" i="1"/>
  <c r="M111" i="1"/>
  <c r="L111" i="1"/>
  <c r="E10" i="17" s="1"/>
  <c r="K111" i="1"/>
  <c r="J111" i="1"/>
  <c r="I111" i="1"/>
  <c r="BU110" i="1"/>
  <c r="BT110" i="1"/>
  <c r="BS110" i="1"/>
  <c r="BR110" i="1"/>
  <c r="BD110" i="1"/>
  <c r="BC110" i="1"/>
  <c r="AZ110" i="1"/>
  <c r="AX110" i="1"/>
  <c r="AV110" i="1"/>
  <c r="AT110" i="1"/>
  <c r="AS110" i="1"/>
  <c r="AR110" i="1"/>
  <c r="AQ110" i="1"/>
  <c r="AP110" i="1"/>
  <c r="AO110" i="1"/>
  <c r="AN110" i="1"/>
  <c r="AM110" i="1"/>
  <c r="AL110" i="1"/>
  <c r="AK110" i="1"/>
  <c r="AF110" i="1"/>
  <c r="AE110" i="1"/>
  <c r="AD110" i="1"/>
  <c r="AC110" i="1"/>
  <c r="AB110" i="1"/>
  <c r="AA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BX110" i="1" s="1"/>
  <c r="BU109" i="1"/>
  <c r="BT109" i="1"/>
  <c r="BS109" i="1"/>
  <c r="BR109" i="1"/>
  <c r="BD109" i="1"/>
  <c r="BC109" i="1"/>
  <c r="AZ109" i="1"/>
  <c r="AX109" i="1"/>
  <c r="AV109" i="1"/>
  <c r="AT109" i="1"/>
  <c r="AS109" i="1"/>
  <c r="AR109" i="1"/>
  <c r="AQ109" i="1"/>
  <c r="AP109" i="1"/>
  <c r="AO109" i="1"/>
  <c r="AN109" i="1"/>
  <c r="AM109" i="1"/>
  <c r="AL109" i="1"/>
  <c r="AK109" i="1"/>
  <c r="AF109" i="1"/>
  <c r="AE109" i="1"/>
  <c r="AD109" i="1"/>
  <c r="AC109" i="1"/>
  <c r="AB109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BX109" i="1" s="1"/>
  <c r="BU108" i="1"/>
  <c r="BT108" i="1"/>
  <c r="BS108" i="1"/>
  <c r="BR108" i="1"/>
  <c r="BD108" i="1"/>
  <c r="BC108" i="1"/>
  <c r="AZ108" i="1"/>
  <c r="AX108" i="1"/>
  <c r="AV108" i="1"/>
  <c r="AT108" i="1"/>
  <c r="AS108" i="1"/>
  <c r="AR108" i="1"/>
  <c r="AQ108" i="1"/>
  <c r="AP108" i="1"/>
  <c r="AO108" i="1"/>
  <c r="AN108" i="1"/>
  <c r="AM108" i="1"/>
  <c r="AL108" i="1"/>
  <c r="AK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BX108" i="1" s="1"/>
  <c r="BU107" i="1"/>
  <c r="BT107" i="1"/>
  <c r="BS107" i="1"/>
  <c r="BR107" i="1"/>
  <c r="BD107" i="1"/>
  <c r="BC107" i="1"/>
  <c r="AZ107" i="1"/>
  <c r="AX107" i="1"/>
  <c r="AV107" i="1"/>
  <c r="AT107" i="1"/>
  <c r="AS107" i="1"/>
  <c r="AR107" i="1"/>
  <c r="AQ107" i="1"/>
  <c r="AP107" i="1"/>
  <c r="AO107" i="1"/>
  <c r="AN107" i="1"/>
  <c r="AM107" i="1"/>
  <c r="AL107" i="1"/>
  <c r="AK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BF107" i="1" s="1"/>
  <c r="S107" i="1"/>
  <c r="R107" i="1"/>
  <c r="Q107" i="1"/>
  <c r="P107" i="1"/>
  <c r="O107" i="1"/>
  <c r="N107" i="1"/>
  <c r="M107" i="1"/>
  <c r="L107" i="1"/>
  <c r="K107" i="1"/>
  <c r="J107" i="1"/>
  <c r="I107" i="1"/>
  <c r="BX107" i="1" s="1"/>
  <c r="BU106" i="1"/>
  <c r="BT106" i="1"/>
  <c r="BS106" i="1"/>
  <c r="BR106" i="1"/>
  <c r="BD106" i="1"/>
  <c r="BC106" i="1"/>
  <c r="AZ106" i="1"/>
  <c r="AX106" i="1"/>
  <c r="AV106" i="1"/>
  <c r="AT106" i="1"/>
  <c r="AS106" i="1"/>
  <c r="AR106" i="1"/>
  <c r="AQ106" i="1"/>
  <c r="AP106" i="1"/>
  <c r="AO106" i="1"/>
  <c r="AN106" i="1"/>
  <c r="AM106" i="1"/>
  <c r="AL106" i="1"/>
  <c r="AK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BX106" i="1" s="1"/>
  <c r="BU105" i="1"/>
  <c r="BN9" i="17" s="1"/>
  <c r="BT105" i="1"/>
  <c r="BM9" i="17" s="1"/>
  <c r="BS105" i="1"/>
  <c r="BL9" i="17" s="1"/>
  <c r="BR105" i="1"/>
  <c r="BK9" i="17" s="1"/>
  <c r="BD105" i="1"/>
  <c r="AW9" i="17" s="1"/>
  <c r="BC105" i="1"/>
  <c r="AV9" i="17" s="1"/>
  <c r="AZ105" i="1"/>
  <c r="AS9" i="17" s="1"/>
  <c r="AX105" i="1"/>
  <c r="AQ9" i="17" s="1"/>
  <c r="AV105" i="1"/>
  <c r="AO9" i="17" s="1"/>
  <c r="AT105" i="1"/>
  <c r="AM9" i="17" s="1"/>
  <c r="AS105" i="1"/>
  <c r="AR105" i="1"/>
  <c r="AQ105" i="1"/>
  <c r="AP105" i="1"/>
  <c r="AI9" i="17" s="1"/>
  <c r="AO105" i="1"/>
  <c r="AN105" i="1"/>
  <c r="AM105" i="1"/>
  <c r="AL105" i="1"/>
  <c r="AE9" i="17" s="1"/>
  <c r="AK105" i="1"/>
  <c r="AD9" i="17" s="1"/>
  <c r="AF105" i="1"/>
  <c r="AE105" i="1"/>
  <c r="AD105" i="1"/>
  <c r="W9" i="17" s="1"/>
  <c r="AC105" i="1"/>
  <c r="AB105" i="1"/>
  <c r="AA105" i="1"/>
  <c r="Z105" i="1"/>
  <c r="S9" i="17" s="1"/>
  <c r="Y105" i="1"/>
  <c r="X105" i="1"/>
  <c r="W105" i="1"/>
  <c r="V105" i="1"/>
  <c r="U105" i="1"/>
  <c r="T105" i="1"/>
  <c r="S105" i="1"/>
  <c r="R105" i="1"/>
  <c r="K9" i="17" s="1"/>
  <c r="Q105" i="1"/>
  <c r="P105" i="1"/>
  <c r="O105" i="1"/>
  <c r="N105" i="1"/>
  <c r="G9" i="17" s="1"/>
  <c r="M105" i="1"/>
  <c r="L105" i="1"/>
  <c r="K105" i="1"/>
  <c r="J105" i="1"/>
  <c r="I105" i="1"/>
  <c r="BU104" i="1"/>
  <c r="BT104" i="1"/>
  <c r="BS104" i="1"/>
  <c r="BR104" i="1"/>
  <c r="BD104" i="1"/>
  <c r="BC104" i="1"/>
  <c r="AZ104" i="1"/>
  <c r="AX104" i="1"/>
  <c r="AV104" i="1"/>
  <c r="AT104" i="1"/>
  <c r="AS104" i="1"/>
  <c r="AR104" i="1"/>
  <c r="AQ104" i="1"/>
  <c r="AP104" i="1"/>
  <c r="AO104" i="1"/>
  <c r="AN104" i="1"/>
  <c r="AM104" i="1"/>
  <c r="AL104" i="1"/>
  <c r="AK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BX104" i="1" s="1"/>
  <c r="BU103" i="1"/>
  <c r="BT103" i="1"/>
  <c r="BS103" i="1"/>
  <c r="BR103" i="1"/>
  <c r="BD103" i="1"/>
  <c r="BC103" i="1"/>
  <c r="AZ103" i="1"/>
  <c r="AX103" i="1"/>
  <c r="AV103" i="1"/>
  <c r="AT103" i="1"/>
  <c r="AS103" i="1"/>
  <c r="AR103" i="1"/>
  <c r="AQ103" i="1"/>
  <c r="AP103" i="1"/>
  <c r="AO103" i="1"/>
  <c r="AN103" i="1"/>
  <c r="AM103" i="1"/>
  <c r="AL103" i="1"/>
  <c r="AK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BF103" i="1" s="1"/>
  <c r="S103" i="1"/>
  <c r="R103" i="1"/>
  <c r="Q103" i="1"/>
  <c r="P103" i="1"/>
  <c r="O103" i="1"/>
  <c r="N103" i="1"/>
  <c r="M103" i="1"/>
  <c r="L103" i="1"/>
  <c r="K103" i="1"/>
  <c r="J103" i="1"/>
  <c r="I103" i="1"/>
  <c r="BX103" i="1" s="1"/>
  <c r="BU102" i="1"/>
  <c r="BT102" i="1"/>
  <c r="BS102" i="1"/>
  <c r="BR102" i="1"/>
  <c r="BD102" i="1"/>
  <c r="BC102" i="1"/>
  <c r="AZ102" i="1"/>
  <c r="AX102" i="1"/>
  <c r="AV102" i="1"/>
  <c r="AT102" i="1"/>
  <c r="AS102" i="1"/>
  <c r="AR102" i="1"/>
  <c r="AQ102" i="1"/>
  <c r="AP102" i="1"/>
  <c r="AO102" i="1"/>
  <c r="AN102" i="1"/>
  <c r="AM102" i="1"/>
  <c r="AL102" i="1"/>
  <c r="AK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BX102" i="1" s="1"/>
  <c r="BU101" i="1"/>
  <c r="BT101" i="1"/>
  <c r="BS101" i="1"/>
  <c r="BR101" i="1"/>
  <c r="BD101" i="1"/>
  <c r="BC101" i="1"/>
  <c r="AZ101" i="1"/>
  <c r="AX101" i="1"/>
  <c r="AV101" i="1"/>
  <c r="AT101" i="1"/>
  <c r="AS101" i="1"/>
  <c r="AR101" i="1"/>
  <c r="AQ101" i="1"/>
  <c r="AP101" i="1"/>
  <c r="AO101" i="1"/>
  <c r="AN101" i="1"/>
  <c r="AM101" i="1"/>
  <c r="AL101" i="1"/>
  <c r="AK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BX101" i="1" s="1"/>
  <c r="BU100" i="1"/>
  <c r="BT100" i="1"/>
  <c r="BS100" i="1"/>
  <c r="BR100" i="1"/>
  <c r="BD100" i="1"/>
  <c r="BC100" i="1"/>
  <c r="AZ100" i="1"/>
  <c r="AX100" i="1"/>
  <c r="AV100" i="1"/>
  <c r="AT100" i="1"/>
  <c r="AS100" i="1"/>
  <c r="AR100" i="1"/>
  <c r="AQ100" i="1"/>
  <c r="AP100" i="1"/>
  <c r="AO100" i="1"/>
  <c r="AN100" i="1"/>
  <c r="AM100" i="1"/>
  <c r="AL100" i="1"/>
  <c r="AK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BX100" i="1" s="1"/>
  <c r="BU99" i="1"/>
  <c r="BN8" i="17" s="1"/>
  <c r="BT99" i="1"/>
  <c r="BM8" i="17" s="1"/>
  <c r="BS99" i="1"/>
  <c r="BL8" i="17" s="1"/>
  <c r="BR99" i="1"/>
  <c r="BK8" i="17" s="1"/>
  <c r="BD99" i="1"/>
  <c r="AW8" i="17" s="1"/>
  <c r="BC99" i="1"/>
  <c r="AV8" i="17" s="1"/>
  <c r="AZ99" i="1"/>
  <c r="AS8" i="17" s="1"/>
  <c r="AX99" i="1"/>
  <c r="AQ8" i="17" s="1"/>
  <c r="AV99" i="1"/>
  <c r="AO8" i="17" s="1"/>
  <c r="AT99" i="1"/>
  <c r="AS99" i="1"/>
  <c r="AR99" i="1"/>
  <c r="AK8" i="17" s="1"/>
  <c r="AQ99" i="1"/>
  <c r="AP99" i="1"/>
  <c r="AO99" i="1"/>
  <c r="AN99" i="1"/>
  <c r="AG8" i="17" s="1"/>
  <c r="AM99" i="1"/>
  <c r="AL99" i="1"/>
  <c r="AK99" i="1"/>
  <c r="AF99" i="1"/>
  <c r="Y8" i="17" s="1"/>
  <c r="AE99" i="1"/>
  <c r="AD99" i="1"/>
  <c r="AC99" i="1"/>
  <c r="AB99" i="1"/>
  <c r="U8" i="17" s="1"/>
  <c r="AA99" i="1"/>
  <c r="Z99" i="1"/>
  <c r="Y99" i="1"/>
  <c r="X99" i="1"/>
  <c r="Q8" i="17" s="1"/>
  <c r="W99" i="1"/>
  <c r="V99" i="1"/>
  <c r="U99" i="1"/>
  <c r="T99" i="1"/>
  <c r="M8" i="17" s="1"/>
  <c r="S99" i="1"/>
  <c r="R99" i="1"/>
  <c r="Q99" i="1"/>
  <c r="P99" i="1"/>
  <c r="I8" i="17" s="1"/>
  <c r="O99" i="1"/>
  <c r="N99" i="1"/>
  <c r="M99" i="1"/>
  <c r="L99" i="1"/>
  <c r="E8" i="17" s="1"/>
  <c r="K99" i="1"/>
  <c r="J99" i="1"/>
  <c r="I99" i="1"/>
  <c r="BU98" i="1"/>
  <c r="BT98" i="1"/>
  <c r="BS98" i="1"/>
  <c r="BR98" i="1"/>
  <c r="BD98" i="1"/>
  <c r="BC98" i="1"/>
  <c r="AZ98" i="1"/>
  <c r="AX98" i="1"/>
  <c r="AV98" i="1"/>
  <c r="AT98" i="1"/>
  <c r="AS98" i="1"/>
  <c r="AR98" i="1"/>
  <c r="AQ98" i="1"/>
  <c r="AP98" i="1"/>
  <c r="AO98" i="1"/>
  <c r="AN98" i="1"/>
  <c r="AM98" i="1"/>
  <c r="AL98" i="1"/>
  <c r="AK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BX98" i="1" s="1"/>
  <c r="BU97" i="1"/>
  <c r="BT97" i="1"/>
  <c r="BS97" i="1"/>
  <c r="BR97" i="1"/>
  <c r="BD97" i="1"/>
  <c r="BC97" i="1"/>
  <c r="AZ97" i="1"/>
  <c r="AX97" i="1"/>
  <c r="AV97" i="1"/>
  <c r="AT97" i="1"/>
  <c r="AS97" i="1"/>
  <c r="AR97" i="1"/>
  <c r="AQ97" i="1"/>
  <c r="AP97" i="1"/>
  <c r="AO97" i="1"/>
  <c r="AN97" i="1"/>
  <c r="AM97" i="1"/>
  <c r="AL97" i="1"/>
  <c r="AK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BX97" i="1" s="1"/>
  <c r="BU96" i="1"/>
  <c r="BT96" i="1"/>
  <c r="BS96" i="1"/>
  <c r="BR96" i="1"/>
  <c r="BD96" i="1"/>
  <c r="BC96" i="1"/>
  <c r="AZ96" i="1"/>
  <c r="AX96" i="1"/>
  <c r="AV96" i="1"/>
  <c r="AT96" i="1"/>
  <c r="AS96" i="1"/>
  <c r="AR96" i="1"/>
  <c r="AQ96" i="1"/>
  <c r="AP96" i="1"/>
  <c r="AO96" i="1"/>
  <c r="AN96" i="1"/>
  <c r="AM96" i="1"/>
  <c r="AL96" i="1"/>
  <c r="AK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BX96" i="1" s="1"/>
  <c r="BU95" i="1"/>
  <c r="BT95" i="1"/>
  <c r="BS95" i="1"/>
  <c r="BR95" i="1"/>
  <c r="BD95" i="1"/>
  <c r="BC95" i="1"/>
  <c r="AZ95" i="1"/>
  <c r="AX95" i="1"/>
  <c r="AV95" i="1"/>
  <c r="AT95" i="1"/>
  <c r="AS95" i="1"/>
  <c r="AR95" i="1"/>
  <c r="AQ95" i="1"/>
  <c r="AP95" i="1"/>
  <c r="AO95" i="1"/>
  <c r="AN95" i="1"/>
  <c r="AM95" i="1"/>
  <c r="AL95" i="1"/>
  <c r="AK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BF95" i="1" s="1"/>
  <c r="S95" i="1"/>
  <c r="R95" i="1"/>
  <c r="Q95" i="1"/>
  <c r="P95" i="1"/>
  <c r="O95" i="1"/>
  <c r="N95" i="1"/>
  <c r="M95" i="1"/>
  <c r="L95" i="1"/>
  <c r="K95" i="1"/>
  <c r="J95" i="1"/>
  <c r="I95" i="1"/>
  <c r="BX95" i="1" s="1"/>
  <c r="BU94" i="1"/>
  <c r="BT94" i="1"/>
  <c r="BS94" i="1"/>
  <c r="BR94" i="1"/>
  <c r="BD94" i="1"/>
  <c r="BC94" i="1"/>
  <c r="AZ94" i="1"/>
  <c r="AX94" i="1"/>
  <c r="AV94" i="1"/>
  <c r="AT94" i="1"/>
  <c r="AS94" i="1"/>
  <c r="AR94" i="1"/>
  <c r="AQ94" i="1"/>
  <c r="AP94" i="1"/>
  <c r="AO94" i="1"/>
  <c r="AN94" i="1"/>
  <c r="AM94" i="1"/>
  <c r="AL94" i="1"/>
  <c r="AK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BX94" i="1" s="1"/>
  <c r="BU93" i="1"/>
  <c r="BN7" i="17" s="1"/>
  <c r="BT93" i="1"/>
  <c r="BM7" i="17" s="1"/>
  <c r="BS93" i="1"/>
  <c r="BL7" i="17" s="1"/>
  <c r="BR93" i="1"/>
  <c r="BK7" i="17" s="1"/>
  <c r="BD93" i="1"/>
  <c r="AW7" i="17" s="1"/>
  <c r="BC93" i="1"/>
  <c r="AV7" i="17" s="1"/>
  <c r="AZ93" i="1"/>
  <c r="AS7" i="17" s="1"/>
  <c r="AX93" i="1"/>
  <c r="AQ7" i="17" s="1"/>
  <c r="AV93" i="1"/>
  <c r="AO7" i="17" s="1"/>
  <c r="AT93" i="1"/>
  <c r="AM7" i="17" s="1"/>
  <c r="AS93" i="1"/>
  <c r="AR93" i="1"/>
  <c r="AQ93" i="1"/>
  <c r="AP93" i="1"/>
  <c r="AI7" i="17" s="1"/>
  <c r="AO93" i="1"/>
  <c r="AN93" i="1"/>
  <c r="AM93" i="1"/>
  <c r="AL93" i="1"/>
  <c r="AE7" i="17" s="1"/>
  <c r="AK93" i="1"/>
  <c r="AD7" i="17" s="1"/>
  <c r="AF93" i="1"/>
  <c r="AE93" i="1"/>
  <c r="AD93" i="1"/>
  <c r="W7" i="17" s="1"/>
  <c r="AC93" i="1"/>
  <c r="AB93" i="1"/>
  <c r="AA93" i="1"/>
  <c r="Z93" i="1"/>
  <c r="S7" i="17" s="1"/>
  <c r="Y93" i="1"/>
  <c r="X93" i="1"/>
  <c r="W93" i="1"/>
  <c r="V93" i="1"/>
  <c r="U93" i="1"/>
  <c r="T93" i="1"/>
  <c r="S93" i="1"/>
  <c r="R93" i="1"/>
  <c r="K7" i="17" s="1"/>
  <c r="Q93" i="1"/>
  <c r="P93" i="1"/>
  <c r="O93" i="1"/>
  <c r="N93" i="1"/>
  <c r="G7" i="17" s="1"/>
  <c r="M93" i="1"/>
  <c r="L93" i="1"/>
  <c r="K93" i="1"/>
  <c r="J93" i="1"/>
  <c r="I93" i="1"/>
  <c r="BU92" i="1"/>
  <c r="BT92" i="1"/>
  <c r="BS92" i="1"/>
  <c r="BR92" i="1"/>
  <c r="BD92" i="1"/>
  <c r="BC92" i="1"/>
  <c r="AZ92" i="1"/>
  <c r="AX92" i="1"/>
  <c r="AV92" i="1"/>
  <c r="AT92" i="1"/>
  <c r="AS92" i="1"/>
  <c r="AR92" i="1"/>
  <c r="AQ92" i="1"/>
  <c r="AP92" i="1"/>
  <c r="AO92" i="1"/>
  <c r="AN92" i="1"/>
  <c r="AM92" i="1"/>
  <c r="AL92" i="1"/>
  <c r="AK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BX92" i="1" s="1"/>
  <c r="BU91" i="1"/>
  <c r="BT91" i="1"/>
  <c r="BS91" i="1"/>
  <c r="BR91" i="1"/>
  <c r="BD91" i="1"/>
  <c r="BC91" i="1"/>
  <c r="AZ91" i="1"/>
  <c r="AX91" i="1"/>
  <c r="AV91" i="1"/>
  <c r="AT91" i="1"/>
  <c r="AS91" i="1"/>
  <c r="AR91" i="1"/>
  <c r="AQ91" i="1"/>
  <c r="AP91" i="1"/>
  <c r="AO91" i="1"/>
  <c r="AN91" i="1"/>
  <c r="AM91" i="1"/>
  <c r="AL91" i="1"/>
  <c r="AK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BF91" i="1" s="1"/>
  <c r="S91" i="1"/>
  <c r="R91" i="1"/>
  <c r="Q91" i="1"/>
  <c r="P91" i="1"/>
  <c r="O91" i="1"/>
  <c r="N91" i="1"/>
  <c r="M91" i="1"/>
  <c r="L91" i="1"/>
  <c r="K91" i="1"/>
  <c r="J91" i="1"/>
  <c r="I91" i="1"/>
  <c r="BX91" i="1" s="1"/>
  <c r="BU90" i="1"/>
  <c r="BT90" i="1"/>
  <c r="BS90" i="1"/>
  <c r="BR90" i="1"/>
  <c r="BD90" i="1"/>
  <c r="BC90" i="1"/>
  <c r="AZ90" i="1"/>
  <c r="AX90" i="1"/>
  <c r="AV90" i="1"/>
  <c r="AT90" i="1"/>
  <c r="AS90" i="1"/>
  <c r="AR90" i="1"/>
  <c r="AQ90" i="1"/>
  <c r="AP90" i="1"/>
  <c r="AO90" i="1"/>
  <c r="AN90" i="1"/>
  <c r="AM90" i="1"/>
  <c r="AL90" i="1"/>
  <c r="AK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BX90" i="1" s="1"/>
  <c r="BU89" i="1"/>
  <c r="BT89" i="1"/>
  <c r="BS89" i="1"/>
  <c r="BR89" i="1"/>
  <c r="BD89" i="1"/>
  <c r="BC89" i="1"/>
  <c r="AZ89" i="1"/>
  <c r="AX89" i="1"/>
  <c r="AV89" i="1"/>
  <c r="AT89" i="1"/>
  <c r="AS89" i="1"/>
  <c r="AR89" i="1"/>
  <c r="AQ89" i="1"/>
  <c r="AP89" i="1"/>
  <c r="AO89" i="1"/>
  <c r="AN89" i="1"/>
  <c r="AM89" i="1"/>
  <c r="AL89" i="1"/>
  <c r="AK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BX89" i="1" s="1"/>
  <c r="BU88" i="1"/>
  <c r="BT88" i="1"/>
  <c r="BS88" i="1"/>
  <c r="BR88" i="1"/>
  <c r="BD88" i="1"/>
  <c r="BC88" i="1"/>
  <c r="AZ88" i="1"/>
  <c r="AX88" i="1"/>
  <c r="AV88" i="1"/>
  <c r="AT88" i="1"/>
  <c r="AS88" i="1"/>
  <c r="AR88" i="1"/>
  <c r="AQ88" i="1"/>
  <c r="AP88" i="1"/>
  <c r="AO88" i="1"/>
  <c r="AN88" i="1"/>
  <c r="AM88" i="1"/>
  <c r="AL88" i="1"/>
  <c r="AK88" i="1"/>
  <c r="AF88" i="1"/>
  <c r="AE88" i="1"/>
  <c r="AD88" i="1"/>
  <c r="AC88" i="1"/>
  <c r="AB88" i="1"/>
  <c r="AA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BX88" i="1" s="1"/>
  <c r="BU87" i="1"/>
  <c r="BN6" i="17" s="1"/>
  <c r="BT87" i="1"/>
  <c r="BM6" i="17" s="1"/>
  <c r="BS87" i="1"/>
  <c r="BL6" i="17" s="1"/>
  <c r="BR87" i="1"/>
  <c r="BK6" i="17" s="1"/>
  <c r="BD87" i="1"/>
  <c r="AW6" i="17" s="1"/>
  <c r="BC87" i="1"/>
  <c r="AV6" i="17" s="1"/>
  <c r="AZ87" i="1"/>
  <c r="AS6" i="17" s="1"/>
  <c r="AX87" i="1"/>
  <c r="AQ6" i="17" s="1"/>
  <c r="AV87" i="1"/>
  <c r="AO6" i="17" s="1"/>
  <c r="AT87" i="1"/>
  <c r="AS87" i="1"/>
  <c r="AR87" i="1"/>
  <c r="AK6" i="17" s="1"/>
  <c r="AQ87" i="1"/>
  <c r="AP87" i="1"/>
  <c r="AO87" i="1"/>
  <c r="AN87" i="1"/>
  <c r="AG6" i="17" s="1"/>
  <c r="AM87" i="1"/>
  <c r="AL87" i="1"/>
  <c r="AK87" i="1"/>
  <c r="AF87" i="1"/>
  <c r="Y6" i="17" s="1"/>
  <c r="AE87" i="1"/>
  <c r="AD87" i="1"/>
  <c r="AC87" i="1"/>
  <c r="AB87" i="1"/>
  <c r="U6" i="17" s="1"/>
  <c r="AA87" i="1"/>
  <c r="Z87" i="1"/>
  <c r="Y87" i="1"/>
  <c r="X87" i="1"/>
  <c r="Q6" i="17" s="1"/>
  <c r="W87" i="1"/>
  <c r="V87" i="1"/>
  <c r="U87" i="1"/>
  <c r="T87" i="1"/>
  <c r="M6" i="17" s="1"/>
  <c r="S87" i="1"/>
  <c r="R87" i="1"/>
  <c r="Q87" i="1"/>
  <c r="P87" i="1"/>
  <c r="I6" i="17" s="1"/>
  <c r="O87" i="1"/>
  <c r="N87" i="1"/>
  <c r="M87" i="1"/>
  <c r="L87" i="1"/>
  <c r="E6" i="17" s="1"/>
  <c r="K87" i="1"/>
  <c r="J87" i="1"/>
  <c r="I87" i="1"/>
  <c r="BU86" i="1"/>
  <c r="BT86" i="1"/>
  <c r="BS86" i="1"/>
  <c r="BR86" i="1"/>
  <c r="BD86" i="1"/>
  <c r="BC86" i="1"/>
  <c r="AZ86" i="1"/>
  <c r="AX86" i="1"/>
  <c r="AV86" i="1"/>
  <c r="AT86" i="1"/>
  <c r="AS86" i="1"/>
  <c r="AR86" i="1"/>
  <c r="AQ86" i="1"/>
  <c r="AP86" i="1"/>
  <c r="AO86" i="1"/>
  <c r="AN86" i="1"/>
  <c r="AM86" i="1"/>
  <c r="AL86" i="1"/>
  <c r="AK86" i="1"/>
  <c r="AF86" i="1"/>
  <c r="AE86" i="1"/>
  <c r="AD86" i="1"/>
  <c r="AC86" i="1"/>
  <c r="AB86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BX86" i="1" s="1"/>
  <c r="BU85" i="1"/>
  <c r="BT85" i="1"/>
  <c r="BS85" i="1"/>
  <c r="BR85" i="1"/>
  <c r="BD85" i="1"/>
  <c r="BC85" i="1"/>
  <c r="AZ85" i="1"/>
  <c r="AX85" i="1"/>
  <c r="AV85" i="1"/>
  <c r="AT85" i="1"/>
  <c r="AS85" i="1"/>
  <c r="AR85" i="1"/>
  <c r="AQ85" i="1"/>
  <c r="AP85" i="1"/>
  <c r="AO85" i="1"/>
  <c r="AN85" i="1"/>
  <c r="AM85" i="1"/>
  <c r="AL85" i="1"/>
  <c r="AK85" i="1"/>
  <c r="AF85" i="1"/>
  <c r="AE85" i="1"/>
  <c r="AD85" i="1"/>
  <c r="AC85" i="1"/>
  <c r="AB85" i="1"/>
  <c r="AA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BX85" i="1" s="1"/>
  <c r="BU84" i="1"/>
  <c r="BT84" i="1"/>
  <c r="BS84" i="1"/>
  <c r="BR84" i="1"/>
  <c r="BD84" i="1"/>
  <c r="BC84" i="1"/>
  <c r="AZ84" i="1"/>
  <c r="AX84" i="1"/>
  <c r="AV84" i="1"/>
  <c r="AT84" i="1"/>
  <c r="AS84" i="1"/>
  <c r="AR84" i="1"/>
  <c r="AQ84" i="1"/>
  <c r="AP84" i="1"/>
  <c r="AO84" i="1"/>
  <c r="AN84" i="1"/>
  <c r="AM84" i="1"/>
  <c r="AL84" i="1"/>
  <c r="AK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BX84" i="1" s="1"/>
  <c r="BU83" i="1"/>
  <c r="BT83" i="1"/>
  <c r="BS83" i="1"/>
  <c r="BR83" i="1"/>
  <c r="BD83" i="1"/>
  <c r="BC83" i="1"/>
  <c r="AZ83" i="1"/>
  <c r="AX83" i="1"/>
  <c r="AV83" i="1"/>
  <c r="AT83" i="1"/>
  <c r="AS83" i="1"/>
  <c r="AR83" i="1"/>
  <c r="AQ83" i="1"/>
  <c r="AP83" i="1"/>
  <c r="AO83" i="1"/>
  <c r="AN83" i="1"/>
  <c r="AM83" i="1"/>
  <c r="AL83" i="1"/>
  <c r="AK83" i="1"/>
  <c r="AF83" i="1"/>
  <c r="AE83" i="1"/>
  <c r="AD83" i="1"/>
  <c r="AC83" i="1"/>
  <c r="AB83" i="1"/>
  <c r="AA83" i="1"/>
  <c r="Z83" i="1"/>
  <c r="Y83" i="1"/>
  <c r="X83" i="1"/>
  <c r="W83" i="1"/>
  <c r="V83" i="1"/>
  <c r="U83" i="1"/>
  <c r="T83" i="1"/>
  <c r="BF83" i="1" s="1"/>
  <c r="S83" i="1"/>
  <c r="R83" i="1"/>
  <c r="Q83" i="1"/>
  <c r="P83" i="1"/>
  <c r="O83" i="1"/>
  <c r="N83" i="1"/>
  <c r="M83" i="1"/>
  <c r="L83" i="1"/>
  <c r="K83" i="1"/>
  <c r="J83" i="1"/>
  <c r="I83" i="1"/>
  <c r="BX83" i="1" s="1"/>
  <c r="BU82" i="1"/>
  <c r="BT82" i="1"/>
  <c r="BS82" i="1"/>
  <c r="BR82" i="1"/>
  <c r="BD82" i="1"/>
  <c r="BC82" i="1"/>
  <c r="AZ82" i="1"/>
  <c r="AX82" i="1"/>
  <c r="AV82" i="1"/>
  <c r="AT82" i="1"/>
  <c r="AS82" i="1"/>
  <c r="AR82" i="1"/>
  <c r="AQ82" i="1"/>
  <c r="AP82" i="1"/>
  <c r="AO82" i="1"/>
  <c r="AN82" i="1"/>
  <c r="AM82" i="1"/>
  <c r="AL82" i="1"/>
  <c r="AK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BX82" i="1" s="1"/>
  <c r="BU81" i="1"/>
  <c r="BT81" i="1"/>
  <c r="BS81" i="1"/>
  <c r="BR81" i="1"/>
  <c r="BD81" i="1"/>
  <c r="BC81" i="1"/>
  <c r="AZ81" i="1"/>
  <c r="AX81" i="1"/>
  <c r="AV81" i="1"/>
  <c r="AT81" i="1"/>
  <c r="AS81" i="1"/>
  <c r="AR81" i="1"/>
  <c r="AQ81" i="1"/>
  <c r="AP81" i="1"/>
  <c r="AO81" i="1"/>
  <c r="AN81" i="1"/>
  <c r="AM81" i="1"/>
  <c r="AL81" i="1"/>
  <c r="AK81" i="1"/>
  <c r="AF81" i="1"/>
  <c r="AE81" i="1"/>
  <c r="AD81" i="1"/>
  <c r="AC81" i="1"/>
  <c r="AB81" i="1"/>
  <c r="AA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BX81" i="1" s="1"/>
  <c r="BU80" i="1"/>
  <c r="BT80" i="1"/>
  <c r="BS80" i="1"/>
  <c r="BR80" i="1"/>
  <c r="BD80" i="1"/>
  <c r="BC80" i="1"/>
  <c r="AZ80" i="1"/>
  <c r="AX80" i="1"/>
  <c r="AV80" i="1"/>
  <c r="AT80" i="1"/>
  <c r="AS80" i="1"/>
  <c r="AR80" i="1"/>
  <c r="AQ80" i="1"/>
  <c r="AP80" i="1"/>
  <c r="AO80" i="1"/>
  <c r="AN80" i="1"/>
  <c r="AM80" i="1"/>
  <c r="AL80" i="1"/>
  <c r="AK80" i="1"/>
  <c r="AF80" i="1"/>
  <c r="AE80" i="1"/>
  <c r="AD80" i="1"/>
  <c r="AC80" i="1"/>
  <c r="AB80" i="1"/>
  <c r="AA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BX80" i="1" s="1"/>
  <c r="BU79" i="1"/>
  <c r="BT79" i="1"/>
  <c r="BS79" i="1"/>
  <c r="BR79" i="1"/>
  <c r="BD79" i="1"/>
  <c r="BC79" i="1"/>
  <c r="AZ79" i="1"/>
  <c r="AX79" i="1"/>
  <c r="AV79" i="1"/>
  <c r="AT79" i="1"/>
  <c r="AS79" i="1"/>
  <c r="AR79" i="1"/>
  <c r="AQ79" i="1"/>
  <c r="AP79" i="1"/>
  <c r="AO79" i="1"/>
  <c r="AN79" i="1"/>
  <c r="AM79" i="1"/>
  <c r="AL79" i="1"/>
  <c r="AK79" i="1"/>
  <c r="AF79" i="1"/>
  <c r="AE79" i="1"/>
  <c r="AD79" i="1"/>
  <c r="AC79" i="1"/>
  <c r="AB79" i="1"/>
  <c r="AA79" i="1"/>
  <c r="Z79" i="1"/>
  <c r="Y79" i="1"/>
  <c r="X79" i="1"/>
  <c r="W79" i="1"/>
  <c r="V79" i="1"/>
  <c r="U79" i="1"/>
  <c r="T79" i="1"/>
  <c r="BF79" i="1" s="1"/>
  <c r="S79" i="1"/>
  <c r="R79" i="1"/>
  <c r="Q79" i="1"/>
  <c r="P79" i="1"/>
  <c r="O79" i="1"/>
  <c r="N79" i="1"/>
  <c r="M79" i="1"/>
  <c r="L79" i="1"/>
  <c r="K79" i="1"/>
  <c r="J79" i="1"/>
  <c r="I79" i="1"/>
  <c r="BX79" i="1" s="1"/>
  <c r="BU78" i="1"/>
  <c r="BT78" i="1"/>
  <c r="BS78" i="1"/>
  <c r="BR78" i="1"/>
  <c r="BD78" i="1"/>
  <c r="BC78" i="1"/>
  <c r="AZ78" i="1"/>
  <c r="AX78" i="1"/>
  <c r="AV78" i="1"/>
  <c r="AT78" i="1"/>
  <c r="AS78" i="1"/>
  <c r="AR78" i="1"/>
  <c r="AQ78" i="1"/>
  <c r="AP78" i="1"/>
  <c r="AO78" i="1"/>
  <c r="AN78" i="1"/>
  <c r="AM78" i="1"/>
  <c r="AL78" i="1"/>
  <c r="AK78" i="1"/>
  <c r="AF78" i="1"/>
  <c r="AE78" i="1"/>
  <c r="AD78" i="1"/>
  <c r="AC78" i="1"/>
  <c r="AB78" i="1"/>
  <c r="AA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BX78" i="1" s="1"/>
  <c r="BU77" i="1"/>
  <c r="BT77" i="1"/>
  <c r="BS77" i="1"/>
  <c r="BR77" i="1"/>
  <c r="BD77" i="1"/>
  <c r="BC77" i="1"/>
  <c r="AZ77" i="1"/>
  <c r="AX77" i="1"/>
  <c r="AV77" i="1"/>
  <c r="AT77" i="1"/>
  <c r="AS77" i="1"/>
  <c r="AR77" i="1"/>
  <c r="AQ77" i="1"/>
  <c r="AP77" i="1"/>
  <c r="AO77" i="1"/>
  <c r="AN77" i="1"/>
  <c r="AM77" i="1"/>
  <c r="AL77" i="1"/>
  <c r="AK77" i="1"/>
  <c r="AF77" i="1"/>
  <c r="AE77" i="1"/>
  <c r="AD77" i="1"/>
  <c r="AC77" i="1"/>
  <c r="AB77" i="1"/>
  <c r="AA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BX77" i="1" s="1"/>
  <c r="BU76" i="1"/>
  <c r="BT76" i="1"/>
  <c r="BS76" i="1"/>
  <c r="BR76" i="1"/>
  <c r="BD76" i="1"/>
  <c r="BC76" i="1"/>
  <c r="AZ76" i="1"/>
  <c r="AX76" i="1"/>
  <c r="AV76" i="1"/>
  <c r="AT76" i="1"/>
  <c r="AS76" i="1"/>
  <c r="AR76" i="1"/>
  <c r="AQ76" i="1"/>
  <c r="AP76" i="1"/>
  <c r="AO76" i="1"/>
  <c r="AN76" i="1"/>
  <c r="AM76" i="1"/>
  <c r="AL76" i="1"/>
  <c r="AK76" i="1"/>
  <c r="AF76" i="1"/>
  <c r="AE76" i="1"/>
  <c r="AD76" i="1"/>
  <c r="AC76" i="1"/>
  <c r="AB76" i="1"/>
  <c r="AA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BX76" i="1" s="1"/>
  <c r="BU75" i="1"/>
  <c r="BN123" i="17" s="1"/>
  <c r="BT75" i="1"/>
  <c r="BM123" i="17" s="1"/>
  <c r="BS75" i="1"/>
  <c r="BL123" i="17" s="1"/>
  <c r="BR75" i="1"/>
  <c r="BK123" i="17" s="1"/>
  <c r="BD75" i="1"/>
  <c r="AW123" i="17" s="1"/>
  <c r="BC75" i="1"/>
  <c r="AV123" i="17" s="1"/>
  <c r="AZ75" i="1"/>
  <c r="AS123" i="17" s="1"/>
  <c r="AX75" i="1"/>
  <c r="AQ123" i="17" s="1"/>
  <c r="AV75" i="1"/>
  <c r="AO123" i="17" s="1"/>
  <c r="AT75" i="1"/>
  <c r="AS75" i="1"/>
  <c r="AR75" i="1"/>
  <c r="AK123" i="17" s="1"/>
  <c r="AQ75" i="1"/>
  <c r="AP75" i="1"/>
  <c r="AO75" i="1"/>
  <c r="AN75" i="1"/>
  <c r="AG123" i="17" s="1"/>
  <c r="AM75" i="1"/>
  <c r="AL75" i="1"/>
  <c r="AK75" i="1"/>
  <c r="AF75" i="1"/>
  <c r="Y123" i="17" s="1"/>
  <c r="AE75" i="1"/>
  <c r="AD75" i="1"/>
  <c r="AC75" i="1"/>
  <c r="AB75" i="1"/>
  <c r="U123" i="17" s="1"/>
  <c r="AA75" i="1"/>
  <c r="Z75" i="1"/>
  <c r="Y75" i="1"/>
  <c r="X75" i="1"/>
  <c r="Q123" i="17" s="1"/>
  <c r="W75" i="1"/>
  <c r="V75" i="1"/>
  <c r="U75" i="1"/>
  <c r="T75" i="1"/>
  <c r="M123" i="17" s="1"/>
  <c r="S75" i="1"/>
  <c r="R75" i="1"/>
  <c r="Q75" i="1"/>
  <c r="P75" i="1"/>
  <c r="I123" i="17" s="1"/>
  <c r="O75" i="1"/>
  <c r="N75" i="1"/>
  <c r="M75" i="1"/>
  <c r="L75" i="1"/>
  <c r="E123" i="17" s="1"/>
  <c r="K75" i="1"/>
  <c r="J75" i="1"/>
  <c r="I75" i="1"/>
  <c r="BU74" i="1"/>
  <c r="BT74" i="1"/>
  <c r="BS74" i="1"/>
  <c r="BR74" i="1"/>
  <c r="BD74" i="1"/>
  <c r="BC74" i="1"/>
  <c r="AZ74" i="1"/>
  <c r="AX74" i="1"/>
  <c r="AV74" i="1"/>
  <c r="AT74" i="1"/>
  <c r="AS74" i="1"/>
  <c r="AR74" i="1"/>
  <c r="AQ74" i="1"/>
  <c r="AP74" i="1"/>
  <c r="AO74" i="1"/>
  <c r="AN74" i="1"/>
  <c r="AM74" i="1"/>
  <c r="AL74" i="1"/>
  <c r="AK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BX74" i="1" s="1"/>
  <c r="BU73" i="1"/>
  <c r="BT73" i="1"/>
  <c r="BS73" i="1"/>
  <c r="BR73" i="1"/>
  <c r="BD73" i="1"/>
  <c r="BC73" i="1"/>
  <c r="AZ73" i="1"/>
  <c r="AX73" i="1"/>
  <c r="AV73" i="1"/>
  <c r="AT73" i="1"/>
  <c r="AS73" i="1"/>
  <c r="AR73" i="1"/>
  <c r="AQ73" i="1"/>
  <c r="AP73" i="1"/>
  <c r="AO73" i="1"/>
  <c r="AN73" i="1"/>
  <c r="AM73" i="1"/>
  <c r="AL73" i="1"/>
  <c r="AK73" i="1"/>
  <c r="AF73" i="1"/>
  <c r="AE73" i="1"/>
  <c r="AD73" i="1"/>
  <c r="AC73" i="1"/>
  <c r="AB73" i="1"/>
  <c r="AA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BX73" i="1" s="1"/>
  <c r="BU72" i="1"/>
  <c r="BT72" i="1"/>
  <c r="BS72" i="1"/>
  <c r="BR72" i="1"/>
  <c r="BD72" i="1"/>
  <c r="BC72" i="1"/>
  <c r="AZ72" i="1"/>
  <c r="AX72" i="1"/>
  <c r="AV72" i="1"/>
  <c r="AT72" i="1"/>
  <c r="AS72" i="1"/>
  <c r="AR72" i="1"/>
  <c r="AQ72" i="1"/>
  <c r="AP72" i="1"/>
  <c r="AO72" i="1"/>
  <c r="AN72" i="1"/>
  <c r="AM72" i="1"/>
  <c r="AL72" i="1"/>
  <c r="AK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BX72" i="1" s="1"/>
  <c r="BU71" i="1"/>
  <c r="BN122" i="17" s="1"/>
  <c r="BT71" i="1"/>
  <c r="BM122" i="17" s="1"/>
  <c r="BS71" i="1"/>
  <c r="BL122" i="17" s="1"/>
  <c r="BR71" i="1"/>
  <c r="BK122" i="17" s="1"/>
  <c r="BD71" i="1"/>
  <c r="AW122" i="17" s="1"/>
  <c r="BC71" i="1"/>
  <c r="AV122" i="17" s="1"/>
  <c r="AZ71" i="1"/>
  <c r="AS122" i="17" s="1"/>
  <c r="AX71" i="1"/>
  <c r="AQ122" i="17" s="1"/>
  <c r="AV71" i="1"/>
  <c r="AO122" i="17" s="1"/>
  <c r="AT71" i="1"/>
  <c r="AS71" i="1"/>
  <c r="AR71" i="1"/>
  <c r="AK122" i="17" s="1"/>
  <c r="AQ71" i="1"/>
  <c r="AP71" i="1"/>
  <c r="AO71" i="1"/>
  <c r="AN71" i="1"/>
  <c r="AM71" i="1"/>
  <c r="AL71" i="1"/>
  <c r="AK71" i="1"/>
  <c r="AF71" i="1"/>
  <c r="Y122" i="17" s="1"/>
  <c r="AE71" i="1"/>
  <c r="AD71" i="1"/>
  <c r="AC71" i="1"/>
  <c r="AB71" i="1"/>
  <c r="U122" i="17" s="1"/>
  <c r="AA71" i="1"/>
  <c r="Z71" i="1"/>
  <c r="Y71" i="1"/>
  <c r="X71" i="1"/>
  <c r="Q122" i="17" s="1"/>
  <c r="W71" i="1"/>
  <c r="V71" i="1"/>
  <c r="U71" i="1"/>
  <c r="T71" i="1"/>
  <c r="M122" i="17" s="1"/>
  <c r="S71" i="1"/>
  <c r="R71" i="1"/>
  <c r="Q71" i="1"/>
  <c r="P71" i="1"/>
  <c r="I122" i="17" s="1"/>
  <c r="O71" i="1"/>
  <c r="N71" i="1"/>
  <c r="M71" i="1"/>
  <c r="L71" i="1"/>
  <c r="E122" i="17" s="1"/>
  <c r="K71" i="1"/>
  <c r="J71" i="1"/>
  <c r="I71" i="1"/>
  <c r="BU70" i="1"/>
  <c r="BT70" i="1"/>
  <c r="BS70" i="1"/>
  <c r="BR70" i="1"/>
  <c r="BD70" i="1"/>
  <c r="BC70" i="1"/>
  <c r="AZ70" i="1"/>
  <c r="AX70" i="1"/>
  <c r="AV70" i="1"/>
  <c r="AT70" i="1"/>
  <c r="AS70" i="1"/>
  <c r="AR70" i="1"/>
  <c r="AQ70" i="1"/>
  <c r="AP70" i="1"/>
  <c r="AO70" i="1"/>
  <c r="AN70" i="1"/>
  <c r="AM70" i="1"/>
  <c r="AL70" i="1"/>
  <c r="AK70" i="1"/>
  <c r="AF70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BX70" i="1" s="1"/>
  <c r="BU69" i="1"/>
  <c r="BT69" i="1"/>
  <c r="BS69" i="1"/>
  <c r="BR69" i="1"/>
  <c r="BD69" i="1"/>
  <c r="BC69" i="1"/>
  <c r="AZ69" i="1"/>
  <c r="AX69" i="1"/>
  <c r="AV69" i="1"/>
  <c r="AT69" i="1"/>
  <c r="AS69" i="1"/>
  <c r="AR69" i="1"/>
  <c r="AQ69" i="1"/>
  <c r="AP69" i="1"/>
  <c r="AO69" i="1"/>
  <c r="AN69" i="1"/>
  <c r="AM69" i="1"/>
  <c r="AL69" i="1"/>
  <c r="AK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BX69" i="1" s="1"/>
  <c r="BU68" i="1"/>
  <c r="BT68" i="1"/>
  <c r="BS68" i="1"/>
  <c r="BR68" i="1"/>
  <c r="BD68" i="1"/>
  <c r="BC68" i="1"/>
  <c r="AZ68" i="1"/>
  <c r="AX68" i="1"/>
  <c r="AV68" i="1"/>
  <c r="AT68" i="1"/>
  <c r="AS68" i="1"/>
  <c r="AR68" i="1"/>
  <c r="AQ68" i="1"/>
  <c r="AP68" i="1"/>
  <c r="AO68" i="1"/>
  <c r="AN68" i="1"/>
  <c r="AM68" i="1"/>
  <c r="AL68" i="1"/>
  <c r="AK68" i="1"/>
  <c r="AF68" i="1"/>
  <c r="AE68" i="1"/>
  <c r="AD68" i="1"/>
  <c r="AC68" i="1"/>
  <c r="AB68" i="1"/>
  <c r="AA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BX68" i="1" s="1"/>
  <c r="BU67" i="1"/>
  <c r="BT67" i="1"/>
  <c r="BS67" i="1"/>
  <c r="BR67" i="1"/>
  <c r="BD67" i="1"/>
  <c r="BC67" i="1"/>
  <c r="AZ67" i="1"/>
  <c r="AX67" i="1"/>
  <c r="AV67" i="1"/>
  <c r="AT67" i="1"/>
  <c r="AS67" i="1"/>
  <c r="AR67" i="1"/>
  <c r="AQ67" i="1"/>
  <c r="AP67" i="1"/>
  <c r="AO67" i="1"/>
  <c r="AN67" i="1"/>
  <c r="AM67" i="1"/>
  <c r="AL67" i="1"/>
  <c r="AK67" i="1"/>
  <c r="AF67" i="1"/>
  <c r="AE67" i="1"/>
  <c r="AD67" i="1"/>
  <c r="AC67" i="1"/>
  <c r="AB67" i="1"/>
  <c r="AA67" i="1"/>
  <c r="Z67" i="1"/>
  <c r="Y67" i="1"/>
  <c r="X67" i="1"/>
  <c r="W67" i="1"/>
  <c r="V67" i="1"/>
  <c r="U67" i="1"/>
  <c r="T67" i="1"/>
  <c r="BF67" i="1" s="1"/>
  <c r="S67" i="1"/>
  <c r="R67" i="1"/>
  <c r="Q67" i="1"/>
  <c r="P67" i="1"/>
  <c r="O67" i="1"/>
  <c r="N67" i="1"/>
  <c r="M67" i="1"/>
  <c r="L67" i="1"/>
  <c r="K67" i="1"/>
  <c r="J67" i="1"/>
  <c r="I67" i="1"/>
  <c r="BX67" i="1" s="1"/>
  <c r="BU66" i="1"/>
  <c r="BT66" i="1"/>
  <c r="BS66" i="1"/>
  <c r="BR66" i="1"/>
  <c r="BD66" i="1"/>
  <c r="BC66" i="1"/>
  <c r="AZ66" i="1"/>
  <c r="AX66" i="1"/>
  <c r="AV66" i="1"/>
  <c r="AT66" i="1"/>
  <c r="AS66" i="1"/>
  <c r="AR66" i="1"/>
  <c r="AQ66" i="1"/>
  <c r="AP66" i="1"/>
  <c r="AO66" i="1"/>
  <c r="AN66" i="1"/>
  <c r="AM66" i="1"/>
  <c r="AL66" i="1"/>
  <c r="AK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BX66" i="1" s="1"/>
  <c r="BU65" i="1"/>
  <c r="BT65" i="1"/>
  <c r="BS65" i="1"/>
  <c r="BR65" i="1"/>
  <c r="BD65" i="1"/>
  <c r="BC65" i="1"/>
  <c r="AZ65" i="1"/>
  <c r="AX65" i="1"/>
  <c r="AV65" i="1"/>
  <c r="AT65" i="1"/>
  <c r="AS65" i="1"/>
  <c r="AR65" i="1"/>
  <c r="AQ65" i="1"/>
  <c r="AP65" i="1"/>
  <c r="AO65" i="1"/>
  <c r="AN65" i="1"/>
  <c r="AM65" i="1"/>
  <c r="AL65" i="1"/>
  <c r="AK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BX65" i="1" s="1"/>
  <c r="BU64" i="1"/>
  <c r="BT64" i="1"/>
  <c r="BS64" i="1"/>
  <c r="BR64" i="1"/>
  <c r="BD64" i="1"/>
  <c r="BC64" i="1"/>
  <c r="AZ64" i="1"/>
  <c r="AX64" i="1"/>
  <c r="AV64" i="1"/>
  <c r="AT64" i="1"/>
  <c r="AS64" i="1"/>
  <c r="AR64" i="1"/>
  <c r="AQ64" i="1"/>
  <c r="AP64" i="1"/>
  <c r="AO64" i="1"/>
  <c r="AN64" i="1"/>
  <c r="AM64" i="1"/>
  <c r="AL64" i="1"/>
  <c r="AK64" i="1"/>
  <c r="AF64" i="1"/>
  <c r="AE64" i="1"/>
  <c r="AD64" i="1"/>
  <c r="AC64" i="1"/>
  <c r="AB64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BX64" i="1" s="1"/>
  <c r="BU63" i="1"/>
  <c r="BT63" i="1"/>
  <c r="BS63" i="1"/>
  <c r="BR63" i="1"/>
  <c r="BD63" i="1"/>
  <c r="BC63" i="1"/>
  <c r="AZ63" i="1"/>
  <c r="AX63" i="1"/>
  <c r="AV63" i="1"/>
  <c r="AT63" i="1"/>
  <c r="AS63" i="1"/>
  <c r="AR63" i="1"/>
  <c r="AQ63" i="1"/>
  <c r="AP63" i="1"/>
  <c r="AO63" i="1"/>
  <c r="AN63" i="1"/>
  <c r="AM63" i="1"/>
  <c r="AL63" i="1"/>
  <c r="AK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BF63" i="1" s="1"/>
  <c r="S63" i="1"/>
  <c r="R63" i="1"/>
  <c r="Q63" i="1"/>
  <c r="P63" i="1"/>
  <c r="O63" i="1"/>
  <c r="N63" i="1"/>
  <c r="M63" i="1"/>
  <c r="L63" i="1"/>
  <c r="K63" i="1"/>
  <c r="J63" i="1"/>
  <c r="I63" i="1"/>
  <c r="BX63" i="1" s="1"/>
  <c r="BU62" i="1"/>
  <c r="BT62" i="1"/>
  <c r="BS62" i="1"/>
  <c r="BR62" i="1"/>
  <c r="BD62" i="1"/>
  <c r="BC62" i="1"/>
  <c r="AZ62" i="1"/>
  <c r="AX62" i="1"/>
  <c r="AV62" i="1"/>
  <c r="AT62" i="1"/>
  <c r="AS62" i="1"/>
  <c r="AR62" i="1"/>
  <c r="AQ62" i="1"/>
  <c r="AP62" i="1"/>
  <c r="AO62" i="1"/>
  <c r="AN62" i="1"/>
  <c r="AM62" i="1"/>
  <c r="AL62" i="1"/>
  <c r="AK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BX62" i="1" s="1"/>
  <c r="BU61" i="1"/>
  <c r="BT61" i="1"/>
  <c r="BS61" i="1"/>
  <c r="BR61" i="1"/>
  <c r="BD61" i="1"/>
  <c r="BC61" i="1"/>
  <c r="AZ61" i="1"/>
  <c r="AX61" i="1"/>
  <c r="AV61" i="1"/>
  <c r="AT61" i="1"/>
  <c r="AS61" i="1"/>
  <c r="AR61" i="1"/>
  <c r="AQ61" i="1"/>
  <c r="AP61" i="1"/>
  <c r="AO61" i="1"/>
  <c r="AN61" i="1"/>
  <c r="AM61" i="1"/>
  <c r="AL61" i="1"/>
  <c r="AK61" i="1"/>
  <c r="AF61" i="1"/>
  <c r="AE61" i="1"/>
  <c r="AD61" i="1"/>
  <c r="AC61" i="1"/>
  <c r="AB61" i="1"/>
  <c r="AA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BX61" i="1" s="1"/>
  <c r="BU60" i="1"/>
  <c r="BT60" i="1"/>
  <c r="BS60" i="1"/>
  <c r="BR60" i="1"/>
  <c r="BD60" i="1"/>
  <c r="BC60" i="1"/>
  <c r="AZ60" i="1"/>
  <c r="AX60" i="1"/>
  <c r="AV60" i="1"/>
  <c r="AT60" i="1"/>
  <c r="AS60" i="1"/>
  <c r="AR60" i="1"/>
  <c r="AQ60" i="1"/>
  <c r="AP60" i="1"/>
  <c r="AO60" i="1"/>
  <c r="AN60" i="1"/>
  <c r="AM60" i="1"/>
  <c r="AL60" i="1"/>
  <c r="AK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BX60" i="1" s="1"/>
  <c r="BU59" i="1"/>
  <c r="BN121" i="17" s="1"/>
  <c r="BT59" i="1"/>
  <c r="BM121" i="17" s="1"/>
  <c r="BS59" i="1"/>
  <c r="BL121" i="17" s="1"/>
  <c r="BR59" i="1"/>
  <c r="BK121" i="17" s="1"/>
  <c r="BD59" i="1"/>
  <c r="AW121" i="17" s="1"/>
  <c r="BC59" i="1"/>
  <c r="AV121" i="17" s="1"/>
  <c r="AZ59" i="1"/>
  <c r="AS121" i="17" s="1"/>
  <c r="AX59" i="1"/>
  <c r="AQ121" i="17" s="1"/>
  <c r="AV59" i="1"/>
  <c r="AO121" i="17" s="1"/>
  <c r="AT59" i="1"/>
  <c r="AS59" i="1"/>
  <c r="AR59" i="1"/>
  <c r="AK121" i="17" s="1"/>
  <c r="AQ59" i="1"/>
  <c r="AP59" i="1"/>
  <c r="AO59" i="1"/>
  <c r="AN59" i="1"/>
  <c r="AM59" i="1"/>
  <c r="AL59" i="1"/>
  <c r="AK59" i="1"/>
  <c r="AF59" i="1"/>
  <c r="Y121" i="17" s="1"/>
  <c r="AE59" i="1"/>
  <c r="AD59" i="1"/>
  <c r="AC59" i="1"/>
  <c r="AB59" i="1"/>
  <c r="U121" i="17" s="1"/>
  <c r="AA59" i="1"/>
  <c r="Z59" i="1"/>
  <c r="Y59" i="1"/>
  <c r="X59" i="1"/>
  <c r="Q121" i="17" s="1"/>
  <c r="W59" i="1"/>
  <c r="V59" i="1"/>
  <c r="U59" i="1"/>
  <c r="T59" i="1"/>
  <c r="M121" i="17" s="1"/>
  <c r="S59" i="1"/>
  <c r="R59" i="1"/>
  <c r="Q59" i="1"/>
  <c r="P59" i="1"/>
  <c r="I121" i="17" s="1"/>
  <c r="O59" i="1"/>
  <c r="N59" i="1"/>
  <c r="M59" i="1"/>
  <c r="L59" i="1"/>
  <c r="E121" i="17" s="1"/>
  <c r="K59" i="1"/>
  <c r="J59" i="1"/>
  <c r="I59" i="1"/>
  <c r="BW59" i="1" s="1"/>
  <c r="BU58" i="1"/>
  <c r="BT58" i="1"/>
  <c r="BS58" i="1"/>
  <c r="BR58" i="1"/>
  <c r="BD58" i="1"/>
  <c r="BC58" i="1"/>
  <c r="AZ58" i="1"/>
  <c r="AX58" i="1"/>
  <c r="AV58" i="1"/>
  <c r="AT58" i="1"/>
  <c r="AS58" i="1"/>
  <c r="AR58" i="1"/>
  <c r="AQ58" i="1"/>
  <c r="AP58" i="1"/>
  <c r="AO58" i="1"/>
  <c r="AN58" i="1"/>
  <c r="AM58" i="1"/>
  <c r="AL58" i="1"/>
  <c r="AK58" i="1"/>
  <c r="AF58" i="1"/>
  <c r="AE58" i="1"/>
  <c r="AD58" i="1"/>
  <c r="AC58" i="1"/>
  <c r="AB58" i="1"/>
  <c r="AA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BW58" i="1" s="1"/>
  <c r="BU57" i="1"/>
  <c r="BT57" i="1"/>
  <c r="BS57" i="1"/>
  <c r="BR57" i="1"/>
  <c r="BD57" i="1"/>
  <c r="BC57" i="1"/>
  <c r="AZ57" i="1"/>
  <c r="AX57" i="1"/>
  <c r="AV57" i="1"/>
  <c r="AT57" i="1"/>
  <c r="AS57" i="1"/>
  <c r="AR57" i="1"/>
  <c r="AQ57" i="1"/>
  <c r="AP57" i="1"/>
  <c r="AO57" i="1"/>
  <c r="AN57" i="1"/>
  <c r="AM57" i="1"/>
  <c r="AL57" i="1"/>
  <c r="AK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BX57" i="1" s="1"/>
  <c r="BU56" i="1"/>
  <c r="BT56" i="1"/>
  <c r="BS56" i="1"/>
  <c r="BR56" i="1"/>
  <c r="BD56" i="1"/>
  <c r="BC56" i="1"/>
  <c r="AZ56" i="1"/>
  <c r="AX56" i="1"/>
  <c r="AV56" i="1"/>
  <c r="AT56" i="1"/>
  <c r="AS56" i="1"/>
  <c r="AR56" i="1"/>
  <c r="AQ56" i="1"/>
  <c r="AP56" i="1"/>
  <c r="AO56" i="1"/>
  <c r="AN56" i="1"/>
  <c r="AM56" i="1"/>
  <c r="AL56" i="1"/>
  <c r="AK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BX56" i="1" s="1"/>
  <c r="BU55" i="1"/>
  <c r="BN120" i="17" s="1"/>
  <c r="BT55" i="1"/>
  <c r="BM120" i="17" s="1"/>
  <c r="BS55" i="1"/>
  <c r="BR55" i="1"/>
  <c r="BK120" i="17" s="1"/>
  <c r="BD55" i="1"/>
  <c r="AW120" i="17" s="1"/>
  <c r="BC55" i="1"/>
  <c r="AZ55" i="1"/>
  <c r="AX55" i="1"/>
  <c r="AQ120" i="17" s="1"/>
  <c r="AV55" i="1"/>
  <c r="AO120" i="17" s="1"/>
  <c r="AT55" i="1"/>
  <c r="AS55" i="1"/>
  <c r="AR55" i="1"/>
  <c r="AK120" i="17" s="1"/>
  <c r="AQ55" i="1"/>
  <c r="AJ120" i="17" s="1"/>
  <c r="AP55" i="1"/>
  <c r="AO55" i="1"/>
  <c r="AN55" i="1"/>
  <c r="AG120" i="17" s="1"/>
  <c r="AM55" i="1"/>
  <c r="AF120" i="17" s="1"/>
  <c r="AL55" i="1"/>
  <c r="AK55" i="1"/>
  <c r="AF55" i="1"/>
  <c r="Y120" i="17" s="1"/>
  <c r="AE55" i="1"/>
  <c r="X120" i="17" s="1"/>
  <c r="AD55" i="1"/>
  <c r="AC55" i="1"/>
  <c r="AB55" i="1"/>
  <c r="U120" i="17" s="1"/>
  <c r="AA55" i="1"/>
  <c r="T120" i="17" s="1"/>
  <c r="Z55" i="1"/>
  <c r="Y55" i="1"/>
  <c r="X55" i="1"/>
  <c r="Q120" i="17" s="1"/>
  <c r="W55" i="1"/>
  <c r="P120" i="17" s="1"/>
  <c r="V55" i="1"/>
  <c r="U55" i="1"/>
  <c r="T55" i="1"/>
  <c r="M120" i="17" s="1"/>
  <c r="S55" i="1"/>
  <c r="L120" i="17" s="1"/>
  <c r="R55" i="1"/>
  <c r="Q55" i="1"/>
  <c r="P55" i="1"/>
  <c r="I120" i="17" s="1"/>
  <c r="O55" i="1"/>
  <c r="H120" i="17" s="1"/>
  <c r="N55" i="1"/>
  <c r="M55" i="1"/>
  <c r="L55" i="1"/>
  <c r="E120" i="17" s="1"/>
  <c r="K55" i="1"/>
  <c r="D120" i="17" s="1"/>
  <c r="J55" i="1"/>
  <c r="I55" i="1"/>
  <c r="BW55" i="1" s="1"/>
  <c r="BU54" i="1"/>
  <c r="BT54" i="1"/>
  <c r="BS54" i="1"/>
  <c r="BR54" i="1"/>
  <c r="BD54" i="1"/>
  <c r="BC54" i="1"/>
  <c r="AZ54" i="1"/>
  <c r="AX54" i="1"/>
  <c r="AV54" i="1"/>
  <c r="AT54" i="1"/>
  <c r="AS54" i="1"/>
  <c r="AR54" i="1"/>
  <c r="AQ54" i="1"/>
  <c r="AP54" i="1"/>
  <c r="AO54" i="1"/>
  <c r="AN54" i="1"/>
  <c r="AM54" i="1"/>
  <c r="AL54" i="1"/>
  <c r="AK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BX54" i="1" s="1"/>
  <c r="BU53" i="1"/>
  <c r="BT53" i="1"/>
  <c r="BS53" i="1"/>
  <c r="BR53" i="1"/>
  <c r="BD53" i="1"/>
  <c r="BC53" i="1"/>
  <c r="AZ53" i="1"/>
  <c r="AX53" i="1"/>
  <c r="AV53" i="1"/>
  <c r="AT53" i="1"/>
  <c r="AS53" i="1"/>
  <c r="AR53" i="1"/>
  <c r="AQ53" i="1"/>
  <c r="AP53" i="1"/>
  <c r="AO53" i="1"/>
  <c r="AN53" i="1"/>
  <c r="AM53" i="1"/>
  <c r="AL53" i="1"/>
  <c r="AK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BX53" i="1" s="1"/>
  <c r="BU52" i="1"/>
  <c r="BT52" i="1"/>
  <c r="BS52" i="1"/>
  <c r="BR52" i="1"/>
  <c r="BD52" i="1"/>
  <c r="BC52" i="1"/>
  <c r="AZ52" i="1"/>
  <c r="AX52" i="1"/>
  <c r="AV52" i="1"/>
  <c r="AT52" i="1"/>
  <c r="AS52" i="1"/>
  <c r="AR52" i="1"/>
  <c r="AQ52" i="1"/>
  <c r="AP52" i="1"/>
  <c r="AO52" i="1"/>
  <c r="AN52" i="1"/>
  <c r="AM52" i="1"/>
  <c r="AL52" i="1"/>
  <c r="AK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BX52" i="1" s="1"/>
  <c r="BU51" i="1"/>
  <c r="BT51" i="1"/>
  <c r="BS51" i="1"/>
  <c r="BR51" i="1"/>
  <c r="BD51" i="1"/>
  <c r="BC51" i="1"/>
  <c r="AZ51" i="1"/>
  <c r="AX51" i="1"/>
  <c r="AV51" i="1"/>
  <c r="AT51" i="1"/>
  <c r="AS51" i="1"/>
  <c r="AR51" i="1"/>
  <c r="AQ51" i="1"/>
  <c r="AP51" i="1"/>
  <c r="AO51" i="1"/>
  <c r="AN51" i="1"/>
  <c r="AM51" i="1"/>
  <c r="AL51" i="1"/>
  <c r="AK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BX51" i="1" s="1"/>
  <c r="BU50" i="1"/>
  <c r="BT50" i="1"/>
  <c r="BS50" i="1"/>
  <c r="BR50" i="1"/>
  <c r="BD50" i="1"/>
  <c r="BC50" i="1"/>
  <c r="AZ50" i="1"/>
  <c r="AX50" i="1"/>
  <c r="AV50" i="1"/>
  <c r="AT50" i="1"/>
  <c r="AS50" i="1"/>
  <c r="AR50" i="1"/>
  <c r="AQ50" i="1"/>
  <c r="AP50" i="1"/>
  <c r="AO50" i="1"/>
  <c r="AN50" i="1"/>
  <c r="AM50" i="1"/>
  <c r="AL50" i="1"/>
  <c r="AK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BX50" i="1" s="1"/>
  <c r="BU49" i="1"/>
  <c r="BT49" i="1"/>
  <c r="BS49" i="1"/>
  <c r="BR49" i="1"/>
  <c r="BD49" i="1"/>
  <c r="BC49" i="1"/>
  <c r="AZ49" i="1"/>
  <c r="AX49" i="1"/>
  <c r="AV49" i="1"/>
  <c r="AT49" i="1"/>
  <c r="AS49" i="1"/>
  <c r="AR49" i="1"/>
  <c r="AQ49" i="1"/>
  <c r="AP49" i="1"/>
  <c r="AO49" i="1"/>
  <c r="AN49" i="1"/>
  <c r="AM49" i="1"/>
  <c r="AL49" i="1"/>
  <c r="AK49" i="1"/>
  <c r="AF49" i="1"/>
  <c r="AE49" i="1"/>
  <c r="AD49" i="1"/>
  <c r="AC49" i="1"/>
  <c r="AB49" i="1"/>
  <c r="AA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BX49" i="1" s="1"/>
  <c r="BU48" i="1"/>
  <c r="BT48" i="1"/>
  <c r="BS48" i="1"/>
  <c r="BR48" i="1"/>
  <c r="BD48" i="1"/>
  <c r="BC48" i="1"/>
  <c r="AZ48" i="1"/>
  <c r="AX48" i="1"/>
  <c r="AV48" i="1"/>
  <c r="AT48" i="1"/>
  <c r="AS48" i="1"/>
  <c r="AR48" i="1"/>
  <c r="AQ48" i="1"/>
  <c r="AP48" i="1"/>
  <c r="AO48" i="1"/>
  <c r="AN48" i="1"/>
  <c r="AM48" i="1"/>
  <c r="AL48" i="1"/>
  <c r="AK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BX48" i="1" s="1"/>
  <c r="BU47" i="1"/>
  <c r="BT47" i="1"/>
  <c r="BS47" i="1"/>
  <c r="BR47" i="1"/>
  <c r="BD47" i="1"/>
  <c r="BC47" i="1"/>
  <c r="AZ47" i="1"/>
  <c r="AX47" i="1"/>
  <c r="AV47" i="1"/>
  <c r="AT47" i="1"/>
  <c r="AS47" i="1"/>
  <c r="AR47" i="1"/>
  <c r="AQ47" i="1"/>
  <c r="AP47" i="1"/>
  <c r="AO47" i="1"/>
  <c r="AN47" i="1"/>
  <c r="AM47" i="1"/>
  <c r="AL47" i="1"/>
  <c r="AK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BX47" i="1" s="1"/>
  <c r="BU46" i="1"/>
  <c r="BT46" i="1"/>
  <c r="BS46" i="1"/>
  <c r="BR46" i="1"/>
  <c r="BD46" i="1"/>
  <c r="BC46" i="1"/>
  <c r="AZ46" i="1"/>
  <c r="AX46" i="1"/>
  <c r="AV46" i="1"/>
  <c r="AT46" i="1"/>
  <c r="AS46" i="1"/>
  <c r="AR46" i="1"/>
  <c r="AQ46" i="1"/>
  <c r="AP46" i="1"/>
  <c r="AO46" i="1"/>
  <c r="AN46" i="1"/>
  <c r="AM46" i="1"/>
  <c r="AL46" i="1"/>
  <c r="AK46" i="1"/>
  <c r="AF46" i="1"/>
  <c r="AE46" i="1"/>
  <c r="AD46" i="1"/>
  <c r="AC46" i="1"/>
  <c r="AB46" i="1"/>
  <c r="AA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BX46" i="1" s="1"/>
  <c r="BU45" i="1"/>
  <c r="BT45" i="1"/>
  <c r="BS45" i="1"/>
  <c r="BR45" i="1"/>
  <c r="BD45" i="1"/>
  <c r="BC45" i="1"/>
  <c r="AZ45" i="1"/>
  <c r="AX45" i="1"/>
  <c r="AV45" i="1"/>
  <c r="AT45" i="1"/>
  <c r="AS45" i="1"/>
  <c r="AR45" i="1"/>
  <c r="AQ45" i="1"/>
  <c r="AP45" i="1"/>
  <c r="AO45" i="1"/>
  <c r="AN45" i="1"/>
  <c r="AM45" i="1"/>
  <c r="AL45" i="1"/>
  <c r="AK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BX45" i="1" s="1"/>
  <c r="BU44" i="1"/>
  <c r="BT44" i="1"/>
  <c r="BS44" i="1"/>
  <c r="BR44" i="1"/>
  <c r="BD44" i="1"/>
  <c r="BC44" i="1"/>
  <c r="AZ44" i="1"/>
  <c r="AX44" i="1"/>
  <c r="AV44" i="1"/>
  <c r="AT44" i="1"/>
  <c r="AS44" i="1"/>
  <c r="AR44" i="1"/>
  <c r="AQ44" i="1"/>
  <c r="AP44" i="1"/>
  <c r="AO44" i="1"/>
  <c r="AN44" i="1"/>
  <c r="AM44" i="1"/>
  <c r="AL44" i="1"/>
  <c r="AK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BX44" i="1" s="1"/>
  <c r="BU43" i="1"/>
  <c r="BN119" i="17" s="1"/>
  <c r="BT43" i="1"/>
  <c r="BM119" i="17" s="1"/>
  <c r="BS43" i="1"/>
  <c r="BL119" i="17" s="1"/>
  <c r="BR43" i="1"/>
  <c r="BK119" i="17" s="1"/>
  <c r="BD43" i="1"/>
  <c r="AW119" i="17" s="1"/>
  <c r="BC43" i="1"/>
  <c r="AV119" i="17" s="1"/>
  <c r="AZ43" i="1"/>
  <c r="AS119" i="17" s="1"/>
  <c r="AX43" i="1"/>
  <c r="AQ119" i="17" s="1"/>
  <c r="AV43" i="1"/>
  <c r="AO119" i="17" s="1"/>
  <c r="AT43" i="1"/>
  <c r="AM119" i="17" s="1"/>
  <c r="AS43" i="1"/>
  <c r="AL119" i="17" s="1"/>
  <c r="AR43" i="1"/>
  <c r="AK119" i="17" s="1"/>
  <c r="AQ43" i="1"/>
  <c r="AJ119" i="17" s="1"/>
  <c r="AP43" i="1"/>
  <c r="AI119" i="17" s="1"/>
  <c r="AO43" i="1"/>
  <c r="AH119" i="17" s="1"/>
  <c r="AN43" i="1"/>
  <c r="AG119" i="17" s="1"/>
  <c r="AM43" i="1"/>
  <c r="AF119" i="17" s="1"/>
  <c r="AL43" i="1"/>
  <c r="AE119" i="17" s="1"/>
  <c r="AK43" i="1"/>
  <c r="AF43" i="1"/>
  <c r="Y119" i="17" s="1"/>
  <c r="AE43" i="1"/>
  <c r="X119" i="17" s="1"/>
  <c r="AD43" i="1"/>
  <c r="W119" i="17" s="1"/>
  <c r="AC43" i="1"/>
  <c r="V119" i="17" s="1"/>
  <c r="AB43" i="1"/>
  <c r="U119" i="17" s="1"/>
  <c r="AA43" i="1"/>
  <c r="T119" i="17" s="1"/>
  <c r="Z43" i="1"/>
  <c r="Y43" i="1"/>
  <c r="X43" i="1"/>
  <c r="Q119" i="17" s="1"/>
  <c r="W43" i="1"/>
  <c r="P119" i="17" s="1"/>
  <c r="V43" i="1"/>
  <c r="O119" i="17" s="1"/>
  <c r="U43" i="1"/>
  <c r="N119" i="17" s="1"/>
  <c r="T43" i="1"/>
  <c r="M119" i="17" s="1"/>
  <c r="S43" i="1"/>
  <c r="L119" i="17" s="1"/>
  <c r="R43" i="1"/>
  <c r="K119" i="17" s="1"/>
  <c r="Q43" i="1"/>
  <c r="J119" i="17" s="1"/>
  <c r="P43" i="1"/>
  <c r="I119" i="17" s="1"/>
  <c r="O43" i="1"/>
  <c r="H119" i="17" s="1"/>
  <c r="N43" i="1"/>
  <c r="M43" i="1"/>
  <c r="L43" i="1"/>
  <c r="E119" i="17" s="1"/>
  <c r="K43" i="1"/>
  <c r="D119" i="17" s="1"/>
  <c r="J43" i="1"/>
  <c r="C119" i="17" s="1"/>
  <c r="I43" i="1"/>
  <c r="B119" i="17" s="1"/>
  <c r="BU42" i="1"/>
  <c r="BT42" i="1"/>
  <c r="BS42" i="1"/>
  <c r="BR42" i="1"/>
  <c r="BD42" i="1"/>
  <c r="BC42" i="1"/>
  <c r="AZ42" i="1"/>
  <c r="AX42" i="1"/>
  <c r="AV42" i="1"/>
  <c r="AT42" i="1"/>
  <c r="AS42" i="1"/>
  <c r="AR42" i="1"/>
  <c r="AQ42" i="1"/>
  <c r="AP42" i="1"/>
  <c r="AO42" i="1"/>
  <c r="AN42" i="1"/>
  <c r="AM42" i="1"/>
  <c r="AL42" i="1"/>
  <c r="AK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BX42" i="1" s="1"/>
  <c r="BU41" i="1"/>
  <c r="BT41" i="1"/>
  <c r="BS41" i="1"/>
  <c r="BR41" i="1"/>
  <c r="BD41" i="1"/>
  <c r="BC41" i="1"/>
  <c r="AZ41" i="1"/>
  <c r="AX41" i="1"/>
  <c r="AV41" i="1"/>
  <c r="AT41" i="1"/>
  <c r="AS41" i="1"/>
  <c r="AR41" i="1"/>
  <c r="AQ41" i="1"/>
  <c r="AP41" i="1"/>
  <c r="AO41" i="1"/>
  <c r="AN41" i="1"/>
  <c r="AM41" i="1"/>
  <c r="AL41" i="1"/>
  <c r="AK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BX41" i="1" s="1"/>
  <c r="BU40" i="1"/>
  <c r="BT40" i="1"/>
  <c r="BS40" i="1"/>
  <c r="BR40" i="1"/>
  <c r="BD40" i="1"/>
  <c r="BC40" i="1"/>
  <c r="AZ40" i="1"/>
  <c r="AX40" i="1"/>
  <c r="AV40" i="1"/>
  <c r="AT40" i="1"/>
  <c r="AS40" i="1"/>
  <c r="AR40" i="1"/>
  <c r="AQ40" i="1"/>
  <c r="AP40" i="1"/>
  <c r="AO40" i="1"/>
  <c r="AN40" i="1"/>
  <c r="AM40" i="1"/>
  <c r="AL40" i="1"/>
  <c r="AK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BX40" i="1" s="1"/>
  <c r="BU39" i="1"/>
  <c r="BN118" i="17" s="1"/>
  <c r="BT39" i="1"/>
  <c r="BM118" i="17" s="1"/>
  <c r="BS39" i="1"/>
  <c r="BL118" i="17" s="1"/>
  <c r="BR39" i="1"/>
  <c r="BK118" i="17" s="1"/>
  <c r="BD39" i="1"/>
  <c r="AW118" i="17" s="1"/>
  <c r="BC39" i="1"/>
  <c r="AV118" i="17" s="1"/>
  <c r="AZ39" i="1"/>
  <c r="AS118" i="17" s="1"/>
  <c r="AX39" i="1"/>
  <c r="AQ118" i="17" s="1"/>
  <c r="AV39" i="1"/>
  <c r="AO118" i="17" s="1"/>
  <c r="AT39" i="1"/>
  <c r="AM118" i="17" s="1"/>
  <c r="AS39" i="1"/>
  <c r="AL118" i="17" s="1"/>
  <c r="AR39" i="1"/>
  <c r="AK118" i="17" s="1"/>
  <c r="AQ39" i="1"/>
  <c r="AJ118" i="17" s="1"/>
  <c r="AP39" i="1"/>
  <c r="AI118" i="17" s="1"/>
  <c r="AO39" i="1"/>
  <c r="AH118" i="17" s="1"/>
  <c r="AN39" i="1"/>
  <c r="AG118" i="17" s="1"/>
  <c r="AM39" i="1"/>
  <c r="AF118" i="17" s="1"/>
  <c r="AL39" i="1"/>
  <c r="AE118" i="17" s="1"/>
  <c r="AK39" i="1"/>
  <c r="AF39" i="1"/>
  <c r="Y118" i="17" s="1"/>
  <c r="AE39" i="1"/>
  <c r="X118" i="17" s="1"/>
  <c r="AD39" i="1"/>
  <c r="W118" i="17" s="1"/>
  <c r="AC39" i="1"/>
  <c r="V118" i="17" s="1"/>
  <c r="AB39" i="1"/>
  <c r="U118" i="17" s="1"/>
  <c r="AA39" i="1"/>
  <c r="T118" i="17" s="1"/>
  <c r="Z39" i="1"/>
  <c r="Y39" i="1"/>
  <c r="X39" i="1"/>
  <c r="Q118" i="17" s="1"/>
  <c r="W39" i="1"/>
  <c r="P118" i="17" s="1"/>
  <c r="V39" i="1"/>
  <c r="O118" i="17" s="1"/>
  <c r="U39" i="1"/>
  <c r="N118" i="17" s="1"/>
  <c r="T39" i="1"/>
  <c r="M118" i="17" s="1"/>
  <c r="S39" i="1"/>
  <c r="L118" i="17" s="1"/>
  <c r="R39" i="1"/>
  <c r="K118" i="17" s="1"/>
  <c r="Q39" i="1"/>
  <c r="J118" i="17" s="1"/>
  <c r="P39" i="1"/>
  <c r="I118" i="17" s="1"/>
  <c r="O39" i="1"/>
  <c r="H118" i="17" s="1"/>
  <c r="N39" i="1"/>
  <c r="M39" i="1"/>
  <c r="L39" i="1"/>
  <c r="E118" i="17" s="1"/>
  <c r="K39" i="1"/>
  <c r="D118" i="17" s="1"/>
  <c r="J39" i="1"/>
  <c r="I39" i="1"/>
  <c r="B118" i="17" s="1"/>
  <c r="BU38" i="1"/>
  <c r="BT38" i="1"/>
  <c r="BS38" i="1"/>
  <c r="BR38" i="1"/>
  <c r="BD38" i="1"/>
  <c r="BC38" i="1"/>
  <c r="AZ38" i="1"/>
  <c r="AX38" i="1"/>
  <c r="AV38" i="1"/>
  <c r="AT38" i="1"/>
  <c r="AS38" i="1"/>
  <c r="AR38" i="1"/>
  <c r="AQ38" i="1"/>
  <c r="AP38" i="1"/>
  <c r="AO38" i="1"/>
  <c r="AN38" i="1"/>
  <c r="AM38" i="1"/>
  <c r="AL38" i="1"/>
  <c r="AK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BX38" i="1" s="1"/>
  <c r="BU37" i="1"/>
  <c r="BT37" i="1"/>
  <c r="BS37" i="1"/>
  <c r="BR37" i="1"/>
  <c r="BD37" i="1"/>
  <c r="BC37" i="1"/>
  <c r="AZ37" i="1"/>
  <c r="AX37" i="1"/>
  <c r="AV37" i="1"/>
  <c r="AT37" i="1"/>
  <c r="AS37" i="1"/>
  <c r="AR37" i="1"/>
  <c r="AQ37" i="1"/>
  <c r="AP37" i="1"/>
  <c r="AO37" i="1"/>
  <c r="AN37" i="1"/>
  <c r="AM37" i="1"/>
  <c r="AL37" i="1"/>
  <c r="AK37" i="1"/>
  <c r="AF37" i="1"/>
  <c r="AE37" i="1"/>
  <c r="AD37" i="1"/>
  <c r="AC37" i="1"/>
  <c r="AB37" i="1"/>
  <c r="AA37" i="1"/>
  <c r="Z37" i="1"/>
  <c r="Y37" i="1"/>
  <c r="X37" i="1"/>
  <c r="W37" i="1"/>
  <c r="V37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BX37" i="1" s="1"/>
  <c r="BU36" i="1"/>
  <c r="BT36" i="1"/>
  <c r="BS36" i="1"/>
  <c r="BR36" i="1"/>
  <c r="BD36" i="1"/>
  <c r="BC36" i="1"/>
  <c r="AZ36" i="1"/>
  <c r="AX36" i="1"/>
  <c r="AV36" i="1"/>
  <c r="AT36" i="1"/>
  <c r="AS36" i="1"/>
  <c r="AR36" i="1"/>
  <c r="AQ36" i="1"/>
  <c r="AP36" i="1"/>
  <c r="AO36" i="1"/>
  <c r="AN36" i="1"/>
  <c r="AM36" i="1"/>
  <c r="AL36" i="1"/>
  <c r="AK36" i="1"/>
  <c r="AF36" i="1"/>
  <c r="AE36" i="1"/>
  <c r="AD36" i="1"/>
  <c r="AC36" i="1"/>
  <c r="AB36" i="1"/>
  <c r="AA36" i="1"/>
  <c r="Z36" i="1"/>
  <c r="Y36" i="1"/>
  <c r="X36" i="1"/>
  <c r="W36" i="1"/>
  <c r="V36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BX36" i="1" s="1"/>
  <c r="BU35" i="1"/>
  <c r="BT35" i="1"/>
  <c r="BS35" i="1"/>
  <c r="BR35" i="1"/>
  <c r="BD35" i="1"/>
  <c r="BC35" i="1"/>
  <c r="AZ35" i="1"/>
  <c r="AX35" i="1"/>
  <c r="AV35" i="1"/>
  <c r="AT35" i="1"/>
  <c r="AS35" i="1"/>
  <c r="AR35" i="1"/>
  <c r="AQ35" i="1"/>
  <c r="AP35" i="1"/>
  <c r="AO35" i="1"/>
  <c r="AN35" i="1"/>
  <c r="AM35" i="1"/>
  <c r="AL35" i="1"/>
  <c r="AK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BX35" i="1" s="1"/>
  <c r="BU34" i="1"/>
  <c r="BT34" i="1"/>
  <c r="BS34" i="1"/>
  <c r="BR34" i="1"/>
  <c r="BD34" i="1"/>
  <c r="BC34" i="1"/>
  <c r="AZ34" i="1"/>
  <c r="AX34" i="1"/>
  <c r="AV34" i="1"/>
  <c r="AT34" i="1"/>
  <c r="AS34" i="1"/>
  <c r="AR34" i="1"/>
  <c r="AQ34" i="1"/>
  <c r="AP34" i="1"/>
  <c r="AO34" i="1"/>
  <c r="AN34" i="1"/>
  <c r="AM34" i="1"/>
  <c r="AL34" i="1"/>
  <c r="AK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BX34" i="1" s="1"/>
  <c r="BU33" i="1"/>
  <c r="BT33" i="1"/>
  <c r="BS33" i="1"/>
  <c r="BR33" i="1"/>
  <c r="BD33" i="1"/>
  <c r="BC33" i="1"/>
  <c r="AZ33" i="1"/>
  <c r="AX33" i="1"/>
  <c r="AV33" i="1"/>
  <c r="AT33" i="1"/>
  <c r="AS33" i="1"/>
  <c r="AR33" i="1"/>
  <c r="AQ33" i="1"/>
  <c r="AP33" i="1"/>
  <c r="AO33" i="1"/>
  <c r="AN33" i="1"/>
  <c r="AM33" i="1"/>
  <c r="AL33" i="1"/>
  <c r="AK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BX33" i="1" s="1"/>
  <c r="BU32" i="1"/>
  <c r="BT32" i="1"/>
  <c r="BS32" i="1"/>
  <c r="BR32" i="1"/>
  <c r="BD32" i="1"/>
  <c r="BC32" i="1"/>
  <c r="AZ32" i="1"/>
  <c r="AX32" i="1"/>
  <c r="AV32" i="1"/>
  <c r="AT32" i="1"/>
  <c r="AS32" i="1"/>
  <c r="AR32" i="1"/>
  <c r="AQ32" i="1"/>
  <c r="AP32" i="1"/>
  <c r="AO32" i="1"/>
  <c r="AN32" i="1"/>
  <c r="AM32" i="1"/>
  <c r="AL32" i="1"/>
  <c r="AK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BX32" i="1" s="1"/>
  <c r="BU31" i="1"/>
  <c r="BT31" i="1"/>
  <c r="BS31" i="1"/>
  <c r="BR31" i="1"/>
  <c r="BD31" i="1"/>
  <c r="BC31" i="1"/>
  <c r="AZ31" i="1"/>
  <c r="AX31" i="1"/>
  <c r="AV31" i="1"/>
  <c r="AT31" i="1"/>
  <c r="AS31" i="1"/>
  <c r="AR31" i="1"/>
  <c r="AQ31" i="1"/>
  <c r="AP31" i="1"/>
  <c r="AO31" i="1"/>
  <c r="AN31" i="1"/>
  <c r="AM31" i="1"/>
  <c r="AL31" i="1"/>
  <c r="AK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BX31" i="1" s="1"/>
  <c r="BU30" i="1"/>
  <c r="BT30" i="1"/>
  <c r="BS30" i="1"/>
  <c r="BR30" i="1"/>
  <c r="BD30" i="1"/>
  <c r="BC30" i="1"/>
  <c r="AZ30" i="1"/>
  <c r="AX30" i="1"/>
  <c r="AV30" i="1"/>
  <c r="AT30" i="1"/>
  <c r="AS30" i="1"/>
  <c r="AR30" i="1"/>
  <c r="AQ30" i="1"/>
  <c r="AP30" i="1"/>
  <c r="AO30" i="1"/>
  <c r="AN30" i="1"/>
  <c r="AM30" i="1"/>
  <c r="AL30" i="1"/>
  <c r="AK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BX30" i="1" s="1"/>
  <c r="BU29" i="1"/>
  <c r="BT29" i="1"/>
  <c r="BS29" i="1"/>
  <c r="BR29" i="1"/>
  <c r="BD29" i="1"/>
  <c r="BC29" i="1"/>
  <c r="AZ29" i="1"/>
  <c r="AX29" i="1"/>
  <c r="AV29" i="1"/>
  <c r="AT29" i="1"/>
  <c r="AS29" i="1"/>
  <c r="AR29" i="1"/>
  <c r="AQ29" i="1"/>
  <c r="AP29" i="1"/>
  <c r="AO29" i="1"/>
  <c r="AN29" i="1"/>
  <c r="AM29" i="1"/>
  <c r="AL29" i="1"/>
  <c r="AK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BX29" i="1" s="1"/>
  <c r="BU28" i="1"/>
  <c r="BT28" i="1"/>
  <c r="BS28" i="1"/>
  <c r="BR28" i="1"/>
  <c r="BD28" i="1"/>
  <c r="BC28" i="1"/>
  <c r="AZ28" i="1"/>
  <c r="AX28" i="1"/>
  <c r="AV28" i="1"/>
  <c r="AT28" i="1"/>
  <c r="AS28" i="1"/>
  <c r="AR28" i="1"/>
  <c r="AQ28" i="1"/>
  <c r="AP28" i="1"/>
  <c r="AO28" i="1"/>
  <c r="AN28" i="1"/>
  <c r="AM28" i="1"/>
  <c r="AL28" i="1"/>
  <c r="AK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BX28" i="1" s="1"/>
  <c r="BU27" i="1"/>
  <c r="BN117" i="17" s="1"/>
  <c r="BT27" i="1"/>
  <c r="BM117" i="17" s="1"/>
  <c r="BS27" i="1"/>
  <c r="BL117" i="17" s="1"/>
  <c r="BR27" i="1"/>
  <c r="BK117" i="17" s="1"/>
  <c r="BD27" i="1"/>
  <c r="AW117" i="17" s="1"/>
  <c r="BC27" i="1"/>
  <c r="AV117" i="17" s="1"/>
  <c r="AZ27" i="1"/>
  <c r="AS117" i="17" s="1"/>
  <c r="AX27" i="1"/>
  <c r="AQ117" i="17" s="1"/>
  <c r="AV27" i="1"/>
  <c r="AO117" i="17" s="1"/>
  <c r="AT27" i="1"/>
  <c r="AM117" i="17" s="1"/>
  <c r="AS27" i="1"/>
  <c r="AL117" i="17" s="1"/>
  <c r="AR27" i="1"/>
  <c r="AK117" i="17" s="1"/>
  <c r="AQ27" i="1"/>
  <c r="AJ117" i="17" s="1"/>
  <c r="AP27" i="1"/>
  <c r="AI117" i="17" s="1"/>
  <c r="AO27" i="1"/>
  <c r="AH117" i="17" s="1"/>
  <c r="AN27" i="1"/>
  <c r="AM27" i="1"/>
  <c r="AF117" i="17" s="1"/>
  <c r="AL27" i="1"/>
  <c r="AE117" i="17" s="1"/>
  <c r="AK27" i="1"/>
  <c r="AF27" i="1"/>
  <c r="Y117" i="17" s="1"/>
  <c r="AE27" i="1"/>
  <c r="X117" i="17" s="1"/>
  <c r="AD27" i="1"/>
  <c r="W117" i="17" s="1"/>
  <c r="AC27" i="1"/>
  <c r="V117" i="17" s="1"/>
  <c r="AB27" i="1"/>
  <c r="U117" i="17" s="1"/>
  <c r="AA27" i="1"/>
  <c r="T117" i="17" s="1"/>
  <c r="Z27" i="1"/>
  <c r="Y27" i="1"/>
  <c r="X27" i="1"/>
  <c r="Q117" i="17" s="1"/>
  <c r="W27" i="1"/>
  <c r="V27" i="1"/>
  <c r="U27" i="1"/>
  <c r="N117" i="17" s="1"/>
  <c r="T27" i="1"/>
  <c r="M117" i="17" s="1"/>
  <c r="S27" i="1"/>
  <c r="L117" i="17" s="1"/>
  <c r="R27" i="1"/>
  <c r="K117" i="17" s="1"/>
  <c r="Q27" i="1"/>
  <c r="J117" i="17" s="1"/>
  <c r="P27" i="1"/>
  <c r="I117" i="17" s="1"/>
  <c r="O27" i="1"/>
  <c r="H117" i="17" s="1"/>
  <c r="N27" i="1"/>
  <c r="M27" i="1"/>
  <c r="L27" i="1"/>
  <c r="E117" i="17" s="1"/>
  <c r="K27" i="1"/>
  <c r="D117" i="17" s="1"/>
  <c r="J27" i="1"/>
  <c r="I27" i="1"/>
  <c r="B117" i="17" s="1"/>
  <c r="BU26" i="1"/>
  <c r="BT26" i="1"/>
  <c r="BS26" i="1"/>
  <c r="BR26" i="1"/>
  <c r="BD26" i="1"/>
  <c r="BC26" i="1"/>
  <c r="AZ26" i="1"/>
  <c r="AX26" i="1"/>
  <c r="AV26" i="1"/>
  <c r="AT26" i="1"/>
  <c r="AS26" i="1"/>
  <c r="AR26" i="1"/>
  <c r="AQ26" i="1"/>
  <c r="AP26" i="1"/>
  <c r="AO26" i="1"/>
  <c r="AN26" i="1"/>
  <c r="AM26" i="1"/>
  <c r="AL26" i="1"/>
  <c r="AK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BX26" i="1" s="1"/>
  <c r="BU25" i="1"/>
  <c r="BT25" i="1"/>
  <c r="BS25" i="1"/>
  <c r="BR25" i="1"/>
  <c r="BD25" i="1"/>
  <c r="BC25" i="1"/>
  <c r="AZ25" i="1"/>
  <c r="AX25" i="1"/>
  <c r="AV25" i="1"/>
  <c r="AT25" i="1"/>
  <c r="AS25" i="1"/>
  <c r="AR25" i="1"/>
  <c r="AQ25" i="1"/>
  <c r="AP25" i="1"/>
  <c r="AO25" i="1"/>
  <c r="AN25" i="1"/>
  <c r="AM25" i="1"/>
  <c r="AL25" i="1"/>
  <c r="AK25" i="1"/>
  <c r="AF25" i="1"/>
  <c r="AE25" i="1"/>
  <c r="AD25" i="1"/>
  <c r="AC25" i="1"/>
  <c r="AB25" i="1"/>
  <c r="AA25" i="1"/>
  <c r="Z25" i="1"/>
  <c r="Y25" i="1"/>
  <c r="X25" i="1"/>
  <c r="W25" i="1"/>
  <c r="V25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BX25" i="1" s="1"/>
  <c r="BU24" i="1"/>
  <c r="BT24" i="1"/>
  <c r="BS24" i="1"/>
  <c r="BR24" i="1"/>
  <c r="BD24" i="1"/>
  <c r="BC24" i="1"/>
  <c r="AZ24" i="1"/>
  <c r="AX24" i="1"/>
  <c r="AV24" i="1"/>
  <c r="AT24" i="1"/>
  <c r="AS24" i="1"/>
  <c r="AR24" i="1"/>
  <c r="AQ24" i="1"/>
  <c r="AP24" i="1"/>
  <c r="AO24" i="1"/>
  <c r="AN24" i="1"/>
  <c r="AM24" i="1"/>
  <c r="AL24" i="1"/>
  <c r="AK24" i="1"/>
  <c r="AF24" i="1"/>
  <c r="AE24" i="1"/>
  <c r="AD24" i="1"/>
  <c r="AC24" i="1"/>
  <c r="AB24" i="1"/>
  <c r="AA24" i="1"/>
  <c r="Z24" i="1"/>
  <c r="Y24" i="1"/>
  <c r="X24" i="1"/>
  <c r="W24" i="1"/>
  <c r="V24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BX24" i="1" s="1"/>
  <c r="BU23" i="1"/>
  <c r="BN116" i="17" s="1"/>
  <c r="BT23" i="1"/>
  <c r="BM116" i="17" s="1"/>
  <c r="BS23" i="1"/>
  <c r="BL116" i="17" s="1"/>
  <c r="BR23" i="1"/>
  <c r="BK116" i="17" s="1"/>
  <c r="BD23" i="1"/>
  <c r="AW116" i="17" s="1"/>
  <c r="BC23" i="1"/>
  <c r="AV116" i="17" s="1"/>
  <c r="AZ23" i="1"/>
  <c r="AS116" i="17" s="1"/>
  <c r="AX23" i="1"/>
  <c r="AQ116" i="17" s="1"/>
  <c r="AV23" i="1"/>
  <c r="AO116" i="17" s="1"/>
  <c r="AT23" i="1"/>
  <c r="AM116" i="17" s="1"/>
  <c r="AS23" i="1"/>
  <c r="AL116" i="17" s="1"/>
  <c r="AR23" i="1"/>
  <c r="AK116" i="17" s="1"/>
  <c r="AQ23" i="1"/>
  <c r="AJ116" i="17" s="1"/>
  <c r="AP23" i="1"/>
  <c r="AI116" i="17" s="1"/>
  <c r="AO23" i="1"/>
  <c r="AH116" i="17" s="1"/>
  <c r="AN23" i="1"/>
  <c r="AG116" i="17" s="1"/>
  <c r="AM23" i="1"/>
  <c r="AF116" i="17" s="1"/>
  <c r="AL23" i="1"/>
  <c r="AE116" i="17" s="1"/>
  <c r="AK23" i="1"/>
  <c r="AF23" i="1"/>
  <c r="Y116" i="17" s="1"/>
  <c r="AE23" i="1"/>
  <c r="X116" i="17" s="1"/>
  <c r="AD23" i="1"/>
  <c r="W116" i="17" s="1"/>
  <c r="AC23" i="1"/>
  <c r="V116" i="17" s="1"/>
  <c r="AB23" i="1"/>
  <c r="U116" i="17" s="1"/>
  <c r="AA23" i="1"/>
  <c r="T116" i="17" s="1"/>
  <c r="Z23" i="1"/>
  <c r="Y23" i="1"/>
  <c r="X23" i="1"/>
  <c r="Q116" i="17" s="1"/>
  <c r="W23" i="1"/>
  <c r="P116" i="17" s="1"/>
  <c r="V23" i="1"/>
  <c r="O116" i="17" s="1"/>
  <c r="U23" i="1"/>
  <c r="N116" i="17" s="1"/>
  <c r="T23" i="1"/>
  <c r="M116" i="17" s="1"/>
  <c r="S23" i="1"/>
  <c r="L116" i="17" s="1"/>
  <c r="R23" i="1"/>
  <c r="K116" i="17" s="1"/>
  <c r="Q23" i="1"/>
  <c r="J116" i="17" s="1"/>
  <c r="P23" i="1"/>
  <c r="I116" i="17" s="1"/>
  <c r="O23" i="1"/>
  <c r="H116" i="17" s="1"/>
  <c r="N23" i="1"/>
  <c r="M23" i="1"/>
  <c r="L23" i="1"/>
  <c r="E116" i="17" s="1"/>
  <c r="K23" i="1"/>
  <c r="D116" i="17" s="1"/>
  <c r="J23" i="1"/>
  <c r="C116" i="17" s="1"/>
  <c r="I23" i="1"/>
  <c r="B116" i="17" s="1"/>
  <c r="BU22" i="1"/>
  <c r="BT22" i="1"/>
  <c r="BS22" i="1"/>
  <c r="BR22" i="1"/>
  <c r="BD22" i="1"/>
  <c r="BC22" i="1"/>
  <c r="AZ22" i="1"/>
  <c r="AX22" i="1"/>
  <c r="AV22" i="1"/>
  <c r="AT22" i="1"/>
  <c r="AS22" i="1"/>
  <c r="AR22" i="1"/>
  <c r="AQ22" i="1"/>
  <c r="AP22" i="1"/>
  <c r="AO22" i="1"/>
  <c r="AN22" i="1"/>
  <c r="AM22" i="1"/>
  <c r="AL22" i="1"/>
  <c r="AK22" i="1"/>
  <c r="AF22" i="1"/>
  <c r="AE22" i="1"/>
  <c r="AD22" i="1"/>
  <c r="AC22" i="1"/>
  <c r="AB22" i="1"/>
  <c r="AA22" i="1"/>
  <c r="Z22" i="1"/>
  <c r="Y22" i="1"/>
  <c r="X22" i="1"/>
  <c r="W22" i="1"/>
  <c r="V22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BX22" i="1" s="1"/>
  <c r="BU21" i="1"/>
  <c r="BT21" i="1"/>
  <c r="BS21" i="1"/>
  <c r="BR21" i="1"/>
  <c r="BD21" i="1"/>
  <c r="BC21" i="1"/>
  <c r="AZ21" i="1"/>
  <c r="AX21" i="1"/>
  <c r="AV21" i="1"/>
  <c r="AT21" i="1"/>
  <c r="AS21" i="1"/>
  <c r="AR21" i="1"/>
  <c r="AQ21" i="1"/>
  <c r="AP21" i="1"/>
  <c r="AO21" i="1"/>
  <c r="AN21" i="1"/>
  <c r="AM21" i="1"/>
  <c r="AL21" i="1"/>
  <c r="AK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BX21" i="1" s="1"/>
  <c r="BU20" i="1"/>
  <c r="BT20" i="1"/>
  <c r="BS20" i="1"/>
  <c r="BR20" i="1"/>
  <c r="BD20" i="1"/>
  <c r="BC20" i="1"/>
  <c r="AZ20" i="1"/>
  <c r="AX20" i="1"/>
  <c r="AV20" i="1"/>
  <c r="AT20" i="1"/>
  <c r="AS20" i="1"/>
  <c r="AR20" i="1"/>
  <c r="AQ20" i="1"/>
  <c r="AP20" i="1"/>
  <c r="AO20" i="1"/>
  <c r="AN20" i="1"/>
  <c r="AM20" i="1"/>
  <c r="AL20" i="1"/>
  <c r="AK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BX20" i="1" s="1"/>
  <c r="BU19" i="1"/>
  <c r="BT19" i="1"/>
  <c r="BS19" i="1"/>
  <c r="BR19" i="1"/>
  <c r="BD19" i="1"/>
  <c r="BC19" i="1"/>
  <c r="AZ19" i="1"/>
  <c r="AX19" i="1"/>
  <c r="AV19" i="1"/>
  <c r="AT19" i="1"/>
  <c r="AS19" i="1"/>
  <c r="AR19" i="1"/>
  <c r="AQ19" i="1"/>
  <c r="AP19" i="1"/>
  <c r="AO19" i="1"/>
  <c r="AN19" i="1"/>
  <c r="AM19" i="1"/>
  <c r="AL19" i="1"/>
  <c r="AK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BX19" i="1" s="1"/>
  <c r="BU18" i="1"/>
  <c r="BT18" i="1"/>
  <c r="BS18" i="1"/>
  <c r="BR18" i="1"/>
  <c r="BD18" i="1"/>
  <c r="BC18" i="1"/>
  <c r="AZ18" i="1"/>
  <c r="AX18" i="1"/>
  <c r="AV18" i="1"/>
  <c r="AT18" i="1"/>
  <c r="AS18" i="1"/>
  <c r="AR18" i="1"/>
  <c r="AQ18" i="1"/>
  <c r="AP18" i="1"/>
  <c r="AO18" i="1"/>
  <c r="AN18" i="1"/>
  <c r="AM18" i="1"/>
  <c r="AL18" i="1"/>
  <c r="AK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BX18" i="1" s="1"/>
  <c r="BU17" i="1"/>
  <c r="BT17" i="1"/>
  <c r="BS17" i="1"/>
  <c r="BR17" i="1"/>
  <c r="BD17" i="1"/>
  <c r="BC17" i="1"/>
  <c r="AZ17" i="1"/>
  <c r="AX17" i="1"/>
  <c r="AV17" i="1"/>
  <c r="AT17" i="1"/>
  <c r="AS17" i="1"/>
  <c r="AR17" i="1"/>
  <c r="AQ17" i="1"/>
  <c r="AP17" i="1"/>
  <c r="AO17" i="1"/>
  <c r="AN17" i="1"/>
  <c r="AM17" i="1"/>
  <c r="AL17" i="1"/>
  <c r="AK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BX17" i="1" s="1"/>
  <c r="BU16" i="1"/>
  <c r="BT16" i="1"/>
  <c r="BS16" i="1"/>
  <c r="BR16" i="1"/>
  <c r="BD16" i="1"/>
  <c r="BC16" i="1"/>
  <c r="AZ16" i="1"/>
  <c r="AX16" i="1"/>
  <c r="AV16" i="1"/>
  <c r="AT16" i="1"/>
  <c r="AS16" i="1"/>
  <c r="AR16" i="1"/>
  <c r="AQ16" i="1"/>
  <c r="AP16" i="1"/>
  <c r="AO16" i="1"/>
  <c r="AN16" i="1"/>
  <c r="AM16" i="1"/>
  <c r="AL16" i="1"/>
  <c r="AK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BX16" i="1" s="1"/>
  <c r="BU15" i="1"/>
  <c r="BT15" i="1"/>
  <c r="BS15" i="1"/>
  <c r="BR15" i="1"/>
  <c r="BD15" i="1"/>
  <c r="BC15" i="1"/>
  <c r="AZ15" i="1"/>
  <c r="AX15" i="1"/>
  <c r="AV15" i="1"/>
  <c r="AT15" i="1"/>
  <c r="AS15" i="1"/>
  <c r="AR15" i="1"/>
  <c r="AQ15" i="1"/>
  <c r="AP15" i="1"/>
  <c r="AO15" i="1"/>
  <c r="AN15" i="1"/>
  <c r="AM15" i="1"/>
  <c r="AL15" i="1"/>
  <c r="AK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BX15" i="1" s="1"/>
  <c r="BU14" i="1"/>
  <c r="BT14" i="1"/>
  <c r="BS14" i="1"/>
  <c r="BR14" i="1"/>
  <c r="BD14" i="1"/>
  <c r="BC14" i="1"/>
  <c r="AZ14" i="1"/>
  <c r="AX14" i="1"/>
  <c r="AV14" i="1"/>
  <c r="AT14" i="1"/>
  <c r="AS14" i="1"/>
  <c r="AR14" i="1"/>
  <c r="AQ14" i="1"/>
  <c r="AP14" i="1"/>
  <c r="AO14" i="1"/>
  <c r="AN14" i="1"/>
  <c r="AM14" i="1"/>
  <c r="AL14" i="1"/>
  <c r="AK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BX14" i="1" s="1"/>
  <c r="BU13" i="1"/>
  <c r="BT13" i="1"/>
  <c r="BS13" i="1"/>
  <c r="BR13" i="1"/>
  <c r="BD13" i="1"/>
  <c r="BC13" i="1"/>
  <c r="AZ13" i="1"/>
  <c r="AX13" i="1"/>
  <c r="AV13" i="1"/>
  <c r="AT13" i="1"/>
  <c r="AS13" i="1"/>
  <c r="AR13" i="1"/>
  <c r="AQ13" i="1"/>
  <c r="AP13" i="1"/>
  <c r="AO13" i="1"/>
  <c r="AN13" i="1"/>
  <c r="AM13" i="1"/>
  <c r="AL13" i="1"/>
  <c r="AK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BX13" i="1" s="1"/>
  <c r="BU12" i="1"/>
  <c r="BT12" i="1"/>
  <c r="BS12" i="1"/>
  <c r="BR12" i="1"/>
  <c r="BD12" i="1"/>
  <c r="BC12" i="1"/>
  <c r="AZ12" i="1"/>
  <c r="AX12" i="1"/>
  <c r="AV12" i="1"/>
  <c r="AT12" i="1"/>
  <c r="AS12" i="1"/>
  <c r="AR12" i="1"/>
  <c r="AQ12" i="1"/>
  <c r="AP12" i="1"/>
  <c r="AO12" i="1"/>
  <c r="AN12" i="1"/>
  <c r="AM12" i="1"/>
  <c r="AL12" i="1"/>
  <c r="AK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BX12" i="1" s="1"/>
  <c r="BU11" i="1"/>
  <c r="BN115" i="17" s="1"/>
  <c r="BT11" i="1"/>
  <c r="BM115" i="17" s="1"/>
  <c r="BS11" i="1"/>
  <c r="BL115" i="17" s="1"/>
  <c r="BR11" i="1"/>
  <c r="BK115" i="17" s="1"/>
  <c r="BD11" i="1"/>
  <c r="AW115" i="17" s="1"/>
  <c r="BC11" i="1"/>
  <c r="AV115" i="17" s="1"/>
  <c r="AZ11" i="1"/>
  <c r="AS115" i="17" s="1"/>
  <c r="AX11" i="1"/>
  <c r="AQ115" i="17" s="1"/>
  <c r="AV11" i="1"/>
  <c r="AO115" i="17" s="1"/>
  <c r="AT11" i="1"/>
  <c r="AM115" i="17" s="1"/>
  <c r="AS11" i="1"/>
  <c r="AL115" i="17" s="1"/>
  <c r="AR11" i="1"/>
  <c r="AK115" i="17" s="1"/>
  <c r="AQ11" i="1"/>
  <c r="AJ115" i="17" s="1"/>
  <c r="AP11" i="1"/>
  <c r="AI115" i="17" s="1"/>
  <c r="AO11" i="1"/>
  <c r="AH115" i="17" s="1"/>
  <c r="AN11" i="1"/>
  <c r="AM11" i="1"/>
  <c r="AF115" i="17" s="1"/>
  <c r="AL11" i="1"/>
  <c r="AK11" i="1"/>
  <c r="AF11" i="1"/>
  <c r="Y115" i="17" s="1"/>
  <c r="AE11" i="1"/>
  <c r="X115" i="17" s="1"/>
  <c r="AD11" i="1"/>
  <c r="W115" i="17" s="1"/>
  <c r="AC11" i="1"/>
  <c r="V115" i="17" s="1"/>
  <c r="AB11" i="1"/>
  <c r="U115" i="17" s="1"/>
  <c r="AA11" i="1"/>
  <c r="T115" i="17" s="1"/>
  <c r="Z11" i="1"/>
  <c r="Y11" i="1"/>
  <c r="R115" i="17" s="1"/>
  <c r="X11" i="1"/>
  <c r="Q115" i="17" s="1"/>
  <c r="W11" i="1"/>
  <c r="P115" i="17" s="1"/>
  <c r="V11" i="1"/>
  <c r="O115" i="17" s="1"/>
  <c r="U11" i="1"/>
  <c r="N115" i="17" s="1"/>
  <c r="T11" i="1"/>
  <c r="M115" i="17" s="1"/>
  <c r="S11" i="1"/>
  <c r="L115" i="17" s="1"/>
  <c r="R11" i="1"/>
  <c r="K115" i="17" s="1"/>
  <c r="Q11" i="1"/>
  <c r="J115" i="17" s="1"/>
  <c r="P11" i="1"/>
  <c r="I115" i="17" s="1"/>
  <c r="O11" i="1"/>
  <c r="H115" i="17" s="1"/>
  <c r="N11" i="1"/>
  <c r="M11" i="1"/>
  <c r="L11" i="1"/>
  <c r="E115" i="17" s="1"/>
  <c r="K11" i="1"/>
  <c r="D115" i="17" s="1"/>
  <c r="J11" i="1"/>
  <c r="C115" i="17" s="1"/>
  <c r="I11" i="1"/>
  <c r="B115" i="17" s="1"/>
  <c r="BU10" i="1"/>
  <c r="BT10" i="1"/>
  <c r="BS10" i="1"/>
  <c r="BR10" i="1"/>
  <c r="BD10" i="1"/>
  <c r="BC10" i="1"/>
  <c r="AZ10" i="1"/>
  <c r="AX10" i="1"/>
  <c r="AV10" i="1"/>
  <c r="AT10" i="1"/>
  <c r="AS10" i="1"/>
  <c r="AR10" i="1"/>
  <c r="AQ10" i="1"/>
  <c r="AP10" i="1"/>
  <c r="AO10" i="1"/>
  <c r="AN10" i="1"/>
  <c r="AM10" i="1"/>
  <c r="AL10" i="1"/>
  <c r="AK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BX10" i="1" s="1"/>
  <c r="BU9" i="1"/>
  <c r="BT9" i="1"/>
  <c r="BS9" i="1"/>
  <c r="BR9" i="1"/>
  <c r="BD9" i="1"/>
  <c r="BC9" i="1"/>
  <c r="AZ9" i="1"/>
  <c r="AX9" i="1"/>
  <c r="AV9" i="1"/>
  <c r="AT9" i="1"/>
  <c r="AS9" i="1"/>
  <c r="AR9" i="1"/>
  <c r="AQ9" i="1"/>
  <c r="AP9" i="1"/>
  <c r="AO9" i="1"/>
  <c r="AN9" i="1"/>
  <c r="AM9" i="1"/>
  <c r="AL9" i="1"/>
  <c r="AK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J9" i="1"/>
  <c r="I9" i="1"/>
  <c r="BX9" i="1" s="1"/>
  <c r="BU8" i="1"/>
  <c r="BT8" i="1"/>
  <c r="BS8" i="1"/>
  <c r="BR8" i="1"/>
  <c r="BD8" i="1"/>
  <c r="BC8" i="1"/>
  <c r="AZ8" i="1"/>
  <c r="AX8" i="1"/>
  <c r="AV8" i="1"/>
  <c r="AT8" i="1"/>
  <c r="AS8" i="1"/>
  <c r="AR8" i="1"/>
  <c r="AQ8" i="1"/>
  <c r="AP8" i="1"/>
  <c r="AO8" i="1"/>
  <c r="AN8" i="1"/>
  <c r="AM8" i="1"/>
  <c r="AL8" i="1"/>
  <c r="AK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J8" i="1"/>
  <c r="I8" i="1"/>
  <c r="BX8" i="1" s="1"/>
  <c r="BW7" i="1"/>
  <c r="BU7" i="1"/>
  <c r="BT7" i="1"/>
  <c r="BS7" i="1"/>
  <c r="BR7" i="1"/>
  <c r="BD7" i="1"/>
  <c r="BC7" i="1"/>
  <c r="AZ7" i="1"/>
  <c r="AT7" i="1"/>
  <c r="AS7" i="1"/>
  <c r="AR7" i="1"/>
  <c r="AQ7" i="1"/>
  <c r="AP7" i="1"/>
  <c r="AO7" i="1"/>
  <c r="AN7" i="1"/>
  <c r="AM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AD29" i="17" l="1"/>
  <c r="AD30" i="17"/>
  <c r="AD31" i="17"/>
  <c r="BF392" i="1"/>
  <c r="BF412" i="1"/>
  <c r="BF432" i="1"/>
  <c r="AD42" i="17"/>
  <c r="AD43" i="17"/>
  <c r="AD44" i="17"/>
  <c r="AD45" i="17"/>
  <c r="AD46" i="17"/>
  <c r="AD47" i="17"/>
  <c r="BF585" i="1"/>
  <c r="BF589" i="1"/>
  <c r="BF593" i="1"/>
  <c r="AD59" i="17"/>
  <c r="BF719" i="1"/>
  <c r="AD115" i="17"/>
  <c r="AD116" i="17"/>
  <c r="AD117" i="17"/>
  <c r="AD118" i="17"/>
  <c r="AD119" i="17"/>
  <c r="AD121" i="17"/>
  <c r="AD122" i="17"/>
  <c r="AD123" i="17"/>
  <c r="AD6" i="17"/>
  <c r="AD8" i="17"/>
  <c r="AD10" i="17"/>
  <c r="AD11" i="17"/>
  <c r="AD22" i="17"/>
  <c r="AD25" i="17"/>
  <c r="AD32" i="17"/>
  <c r="AD33" i="17"/>
  <c r="AD34" i="17"/>
  <c r="AD35" i="17"/>
  <c r="AD36" i="17"/>
  <c r="AD53" i="17"/>
  <c r="AD26" i="17"/>
  <c r="BF273" i="1"/>
  <c r="BF277" i="1"/>
  <c r="BF289" i="1"/>
  <c r="BF293" i="1"/>
  <c r="BF313" i="1"/>
  <c r="BF317" i="1"/>
  <c r="BF329" i="1"/>
  <c r="BF333" i="1"/>
  <c r="BF337" i="1"/>
  <c r="BF353" i="1"/>
  <c r="BF357" i="1"/>
  <c r="AD48" i="17"/>
  <c r="AD49" i="17"/>
  <c r="AD50" i="17"/>
  <c r="BF723" i="1"/>
  <c r="AD61" i="17"/>
  <c r="BF727" i="1"/>
  <c r="BF731" i="1"/>
  <c r="BF735" i="1"/>
  <c r="AD62" i="17"/>
  <c r="AD63" i="17"/>
  <c r="AD64" i="17"/>
  <c r="AD65" i="17"/>
  <c r="AD66" i="17"/>
  <c r="AD70" i="17"/>
  <c r="AD72" i="17"/>
  <c r="AD74" i="17"/>
  <c r="AD75" i="17"/>
  <c r="AD76" i="17"/>
  <c r="AD80" i="17"/>
  <c r="AD84" i="17"/>
  <c r="AD85" i="17"/>
  <c r="AD87" i="17"/>
  <c r="AD99" i="17"/>
  <c r="AD102" i="17"/>
  <c r="AD103" i="17"/>
  <c r="AD105" i="17"/>
  <c r="BF1205" i="1"/>
  <c r="AD68" i="17"/>
  <c r="AD79" i="17"/>
  <c r="AD83" i="17"/>
  <c r="AD88" i="17"/>
  <c r="BF1090" i="1"/>
  <c r="AD94" i="17"/>
  <c r="BF1094" i="1"/>
  <c r="BF1098" i="1"/>
  <c r="BH1098" i="1" s="1"/>
  <c r="BQ1098" i="1" s="1"/>
  <c r="CC1098" i="1" s="1"/>
  <c r="BF1102" i="1"/>
  <c r="BF1106" i="1"/>
  <c r="BF1114" i="1"/>
  <c r="BF1122" i="1"/>
  <c r="BH1122" i="1" s="1"/>
  <c r="BQ1122" i="1" s="1"/>
  <c r="BF1126" i="1"/>
  <c r="BF1130" i="1"/>
  <c r="BF1131" i="1"/>
  <c r="BF1132" i="1"/>
  <c r="BH1132" i="1" s="1"/>
  <c r="BQ1132" i="1" s="1"/>
  <c r="CC1132" i="1" s="1"/>
  <c r="BF1133" i="1"/>
  <c r="BF1134" i="1"/>
  <c r="BF1135" i="1"/>
  <c r="BF1136" i="1"/>
  <c r="BH1136" i="1" s="1"/>
  <c r="BQ1136" i="1" s="1"/>
  <c r="CC1136" i="1" s="1"/>
  <c r="BF1137" i="1"/>
  <c r="BF1138" i="1"/>
  <c r="BF1139" i="1"/>
  <c r="BF1140" i="1"/>
  <c r="BH1140" i="1" s="1"/>
  <c r="BQ1140" i="1" s="1"/>
  <c r="CC1140" i="1" s="1"/>
  <c r="BF1141" i="1"/>
  <c r="BF1142" i="1"/>
  <c r="BF1143" i="1"/>
  <c r="BF1176" i="1"/>
  <c r="BG1176" i="1" s="1"/>
  <c r="BF1180" i="1"/>
  <c r="AD106" i="17"/>
  <c r="BF1196" i="1"/>
  <c r="BF1200" i="1"/>
  <c r="BG1200" i="1" s="1"/>
  <c r="BF1204" i="1"/>
  <c r="AD113" i="17"/>
  <c r="BF1240" i="1"/>
  <c r="AD51" i="17"/>
  <c r="AD54" i="17"/>
  <c r="AD55" i="17"/>
  <c r="BF639" i="1"/>
  <c r="BF643" i="1"/>
  <c r="BH643" i="1" s="1"/>
  <c r="BQ643" i="1" s="1"/>
  <c r="CC643" i="1" s="1"/>
  <c r="AD56" i="17"/>
  <c r="BF647" i="1"/>
  <c r="BF655" i="1"/>
  <c r="BF659" i="1"/>
  <c r="BH659" i="1" s="1"/>
  <c r="BQ659" i="1" s="1"/>
  <c r="CC659" i="1" s="1"/>
  <c r="BF663" i="1"/>
  <c r="BF667" i="1"/>
  <c r="AD57" i="17"/>
  <c r="BF671" i="1"/>
  <c r="BH671" i="1" s="1"/>
  <c r="BQ671" i="1" s="1"/>
  <c r="CC671" i="1" s="1"/>
  <c r="BF675" i="1"/>
  <c r="BF679" i="1"/>
  <c r="BF683" i="1"/>
  <c r="BF687" i="1"/>
  <c r="BH687" i="1" s="1"/>
  <c r="BQ687" i="1" s="1"/>
  <c r="CC687" i="1" s="1"/>
  <c r="AD58" i="17"/>
  <c r="BF691" i="1"/>
  <c r="BF695" i="1"/>
  <c r="BF705" i="1"/>
  <c r="BH705" i="1" s="1"/>
  <c r="BQ705" i="1" s="1"/>
  <c r="CC705" i="1" s="1"/>
  <c r="BF709" i="1"/>
  <c r="BF713" i="1"/>
  <c r="AD69" i="17"/>
  <c r="AD71" i="17"/>
  <c r="AD73" i="17"/>
  <c r="AD78" i="17"/>
  <c r="BF979" i="1"/>
  <c r="BF987" i="1"/>
  <c r="BG987" i="1" s="1"/>
  <c r="BF991" i="1"/>
  <c r="BF995" i="1"/>
  <c r="BF999" i="1"/>
  <c r="BF1007" i="1"/>
  <c r="BG1007" i="1" s="1"/>
  <c r="BF1011" i="1"/>
  <c r="BF1019" i="1"/>
  <c r="BF1035" i="1"/>
  <c r="BF1036" i="1"/>
  <c r="BH1036" i="1" s="1"/>
  <c r="BQ1036" i="1" s="1"/>
  <c r="BF1040" i="1"/>
  <c r="BF1041" i="1"/>
  <c r="BF1042" i="1"/>
  <c r="BF1043" i="1"/>
  <c r="BG1043" i="1" s="1"/>
  <c r="BF1044" i="1"/>
  <c r="BF1045" i="1"/>
  <c r="BF1047" i="1"/>
  <c r="BF1048" i="1"/>
  <c r="BH1048" i="1" s="1"/>
  <c r="BQ1048" i="1" s="1"/>
  <c r="CC1048" i="1" s="1"/>
  <c r="BF1049" i="1"/>
  <c r="BF1053" i="1"/>
  <c r="BF1057" i="1"/>
  <c r="BF1069" i="1"/>
  <c r="BG1069" i="1" s="1"/>
  <c r="BF1073" i="1"/>
  <c r="BF1089" i="1"/>
  <c r="BF1093" i="1"/>
  <c r="BF1097" i="1"/>
  <c r="BG1097" i="1" s="1"/>
  <c r="BF1109" i="1"/>
  <c r="AD97" i="17"/>
  <c r="BF1113" i="1"/>
  <c r="BF1117" i="1"/>
  <c r="BH1117" i="1" s="1"/>
  <c r="BQ1117" i="1" s="1"/>
  <c r="AD98" i="17"/>
  <c r="BF1121" i="1"/>
  <c r="BF1125" i="1"/>
  <c r="BF1129" i="1"/>
  <c r="BG1129" i="1" s="1"/>
  <c r="AD100" i="17"/>
  <c r="BF1159" i="1"/>
  <c r="BG1159" i="1" s="1"/>
  <c r="BF1163" i="1"/>
  <c r="AD101" i="17"/>
  <c r="BF1167" i="1"/>
  <c r="BF1171" i="1"/>
  <c r="AD104" i="17"/>
  <c r="BF1211" i="1"/>
  <c r="BG1211" i="1" s="1"/>
  <c r="BF1212" i="1"/>
  <c r="BF1213" i="1"/>
  <c r="BF1214" i="1"/>
  <c r="BF1215" i="1"/>
  <c r="BG1215" i="1" s="1"/>
  <c r="BF1216" i="1"/>
  <c r="BF1217" i="1"/>
  <c r="BF1218" i="1"/>
  <c r="BF1220" i="1"/>
  <c r="BG1220" i="1" s="1"/>
  <c r="BF1221" i="1"/>
  <c r="BF1223" i="1"/>
  <c r="BF1224" i="1"/>
  <c r="BF1225" i="1"/>
  <c r="BG1225" i="1" s="1"/>
  <c r="BF1226" i="1"/>
  <c r="BF1227" i="1"/>
  <c r="BF1235" i="1"/>
  <c r="BF1239" i="1"/>
  <c r="BG1239" i="1" s="1"/>
  <c r="S115" i="17"/>
  <c r="S116" i="17"/>
  <c r="S117" i="17"/>
  <c r="S118" i="17"/>
  <c r="G119" i="17"/>
  <c r="G68" i="17"/>
  <c r="S68" i="17"/>
  <c r="G79" i="17"/>
  <c r="S79" i="17"/>
  <c r="G83" i="17"/>
  <c r="S83" i="17"/>
  <c r="G88" i="17"/>
  <c r="S88" i="17"/>
  <c r="G94" i="17"/>
  <c r="S94" i="17"/>
  <c r="G115" i="17"/>
  <c r="G116" i="17"/>
  <c r="G117" i="17"/>
  <c r="G118" i="17"/>
  <c r="S119" i="17"/>
  <c r="G48" i="17"/>
  <c r="G51" i="17"/>
  <c r="S51" i="17"/>
  <c r="G55" i="17"/>
  <c r="S55" i="17"/>
  <c r="G56" i="17"/>
  <c r="S56" i="17"/>
  <c r="G57" i="17"/>
  <c r="S57" i="17"/>
  <c r="G58" i="17"/>
  <c r="S58" i="17"/>
  <c r="G69" i="17"/>
  <c r="S69" i="17"/>
  <c r="G71" i="17"/>
  <c r="S71" i="17"/>
  <c r="G73" i="17"/>
  <c r="S73" i="17"/>
  <c r="G97" i="17"/>
  <c r="S97" i="17"/>
  <c r="G98" i="17"/>
  <c r="S98" i="17"/>
  <c r="S15" i="17"/>
  <c r="G16" i="17"/>
  <c r="S16" i="17"/>
  <c r="G17" i="17"/>
  <c r="S17" i="17"/>
  <c r="G18" i="17"/>
  <c r="S18" i="17"/>
  <c r="G19" i="17"/>
  <c r="S19" i="17"/>
  <c r="G21" i="17"/>
  <c r="S21" i="17"/>
  <c r="G23" i="17"/>
  <c r="S23" i="17"/>
  <c r="G27" i="17"/>
  <c r="S27" i="17"/>
  <c r="G29" i="17"/>
  <c r="S29" i="17"/>
  <c r="G30" i="17"/>
  <c r="S30" i="17"/>
  <c r="G31" i="17"/>
  <c r="S31" i="17"/>
  <c r="G52" i="17"/>
  <c r="S52" i="17"/>
  <c r="G112" i="17"/>
  <c r="S112" i="17"/>
  <c r="G38" i="17"/>
  <c r="S38" i="17"/>
  <c r="G39" i="17"/>
  <c r="S39" i="17"/>
  <c r="G40" i="17"/>
  <c r="S40" i="17"/>
  <c r="G41" i="17"/>
  <c r="S41" i="17"/>
  <c r="G60" i="17"/>
  <c r="S60" i="17"/>
  <c r="G84" i="17"/>
  <c r="S84" i="17"/>
  <c r="G87" i="17"/>
  <c r="G99" i="17"/>
  <c r="S99" i="17"/>
  <c r="G103" i="17"/>
  <c r="S103" i="17"/>
  <c r="G105" i="17"/>
  <c r="S105" i="17"/>
  <c r="R116" i="17"/>
  <c r="F119" i="17"/>
  <c r="F55" i="17"/>
  <c r="R55" i="17"/>
  <c r="F56" i="17"/>
  <c r="R56" i="17"/>
  <c r="F57" i="17"/>
  <c r="R57" i="17"/>
  <c r="F58" i="17"/>
  <c r="R58" i="17"/>
  <c r="F78" i="17"/>
  <c r="R78" i="17"/>
  <c r="F97" i="17"/>
  <c r="R97" i="17"/>
  <c r="F98" i="17"/>
  <c r="R98" i="17"/>
  <c r="F101" i="17"/>
  <c r="R101" i="17"/>
  <c r="F115" i="17"/>
  <c r="R117" i="17"/>
  <c r="F118" i="17"/>
  <c r="R119" i="17"/>
  <c r="R40" i="17"/>
  <c r="F41" i="17"/>
  <c r="R41" i="17"/>
  <c r="F42" i="17"/>
  <c r="R42" i="17"/>
  <c r="F43" i="17"/>
  <c r="R43" i="17"/>
  <c r="F44" i="17"/>
  <c r="R44" i="17"/>
  <c r="F45" i="17"/>
  <c r="R45" i="17"/>
  <c r="F46" i="17"/>
  <c r="R46" i="17"/>
  <c r="F47" i="17"/>
  <c r="R47" i="17"/>
  <c r="F60" i="17"/>
  <c r="R60" i="17"/>
  <c r="F61" i="17"/>
  <c r="R61" i="17"/>
  <c r="F62" i="17"/>
  <c r="R62" i="17"/>
  <c r="F63" i="17"/>
  <c r="R63" i="17"/>
  <c r="F64" i="17"/>
  <c r="R64" i="17"/>
  <c r="F65" i="17"/>
  <c r="R65" i="17"/>
  <c r="F66" i="17"/>
  <c r="R66" i="17"/>
  <c r="F74" i="17"/>
  <c r="R74" i="17"/>
  <c r="F75" i="17"/>
  <c r="R75" i="17"/>
  <c r="F85" i="17"/>
  <c r="R85" i="17"/>
  <c r="F87" i="17"/>
  <c r="R87" i="17"/>
  <c r="F99" i="17"/>
  <c r="R99" i="17"/>
  <c r="F116" i="17"/>
  <c r="F117" i="17"/>
  <c r="R118" i="17"/>
  <c r="F36" i="17"/>
  <c r="R36" i="17"/>
  <c r="F79" i="17"/>
  <c r="R79" i="17"/>
  <c r="F83" i="17"/>
  <c r="R83" i="17"/>
  <c r="F88" i="17"/>
  <c r="R88" i="17"/>
  <c r="F94" i="17"/>
  <c r="R94" i="17"/>
  <c r="F106" i="17"/>
  <c r="R106" i="17"/>
  <c r="D28" i="17"/>
  <c r="P28" i="17"/>
  <c r="D59" i="17"/>
  <c r="P59" i="17"/>
  <c r="D65" i="17"/>
  <c r="P65" i="17"/>
  <c r="D80" i="17"/>
  <c r="P80" i="17"/>
  <c r="D85" i="17"/>
  <c r="P85" i="17"/>
  <c r="D87" i="17"/>
  <c r="P87" i="17"/>
  <c r="D99" i="17"/>
  <c r="P99" i="17"/>
  <c r="D102" i="17"/>
  <c r="P102" i="17"/>
  <c r="D105" i="17"/>
  <c r="P105" i="17"/>
  <c r="D68" i="17"/>
  <c r="P68" i="17"/>
  <c r="D79" i="17"/>
  <c r="P79" i="17"/>
  <c r="D83" i="17"/>
  <c r="P83" i="17"/>
  <c r="D94" i="17"/>
  <c r="P94" i="17"/>
  <c r="D106" i="17"/>
  <c r="P106" i="17"/>
  <c r="P113" i="17"/>
  <c r="D26" i="17"/>
  <c r="P26" i="17"/>
  <c r="D48" i="17"/>
  <c r="P48" i="17"/>
  <c r="D49" i="17"/>
  <c r="P49" i="17"/>
  <c r="D50" i="17"/>
  <c r="P50" i="17"/>
  <c r="D51" i="17"/>
  <c r="P51" i="17"/>
  <c r="D54" i="17"/>
  <c r="P54" i="17"/>
  <c r="D69" i="17"/>
  <c r="P69" i="17"/>
  <c r="D71" i="17"/>
  <c r="P71" i="17"/>
  <c r="D73" i="17"/>
  <c r="P73" i="17"/>
  <c r="D97" i="17"/>
  <c r="P97" i="17"/>
  <c r="D98" i="17"/>
  <c r="P98" i="17"/>
  <c r="D100" i="17"/>
  <c r="P100" i="17"/>
  <c r="D101" i="17"/>
  <c r="D111" i="17"/>
  <c r="P111" i="17"/>
  <c r="D112" i="17"/>
  <c r="P112" i="17"/>
  <c r="P117" i="17"/>
  <c r="BF8" i="1"/>
  <c r="BW8" i="1"/>
  <c r="BF9" i="1"/>
  <c r="BW9" i="1"/>
  <c r="BF10" i="1"/>
  <c r="BW10" i="1"/>
  <c r="BW11" i="1"/>
  <c r="BF12" i="1"/>
  <c r="BW12" i="1"/>
  <c r="BF13" i="1"/>
  <c r="BW13" i="1"/>
  <c r="BF14" i="1"/>
  <c r="BG14" i="1" s="1"/>
  <c r="BW14" i="1"/>
  <c r="BF15" i="1"/>
  <c r="BG15" i="1" s="1"/>
  <c r="BW15" i="1"/>
  <c r="BF16" i="1"/>
  <c r="BH16" i="1" s="1"/>
  <c r="BQ16" i="1" s="1"/>
  <c r="CC16" i="1" s="1"/>
  <c r="BW16" i="1"/>
  <c r="BF17" i="1"/>
  <c r="BH17" i="1" s="1"/>
  <c r="BQ17" i="1" s="1"/>
  <c r="CC17" i="1" s="1"/>
  <c r="BW17" i="1"/>
  <c r="BF18" i="1"/>
  <c r="BH18" i="1" s="1"/>
  <c r="BQ18" i="1" s="1"/>
  <c r="CC18" i="1" s="1"/>
  <c r="BW18" i="1"/>
  <c r="BF19" i="1"/>
  <c r="BH19" i="1" s="1"/>
  <c r="BQ19" i="1" s="1"/>
  <c r="CC19" i="1" s="1"/>
  <c r="BW19" i="1"/>
  <c r="BF20" i="1"/>
  <c r="BH20" i="1" s="1"/>
  <c r="BQ20" i="1" s="1"/>
  <c r="CC20" i="1" s="1"/>
  <c r="BW20" i="1"/>
  <c r="BF21" i="1"/>
  <c r="BW21" i="1"/>
  <c r="BF22" i="1"/>
  <c r="BG22" i="1" s="1"/>
  <c r="BW22" i="1"/>
  <c r="BW23" i="1"/>
  <c r="BF24" i="1"/>
  <c r="BW24" i="1"/>
  <c r="BF25" i="1"/>
  <c r="BW25" i="1"/>
  <c r="BF26" i="1"/>
  <c r="BW26" i="1"/>
  <c r="BW27" i="1"/>
  <c r="BF28" i="1"/>
  <c r="BG28" i="1" s="1"/>
  <c r="BW28" i="1"/>
  <c r="BF29" i="1"/>
  <c r="BH29" i="1" s="1"/>
  <c r="BQ29" i="1" s="1"/>
  <c r="CC29" i="1" s="1"/>
  <c r="BW29" i="1"/>
  <c r="BF30" i="1"/>
  <c r="BH30" i="1" s="1"/>
  <c r="BQ30" i="1" s="1"/>
  <c r="CC30" i="1" s="1"/>
  <c r="BW30" i="1"/>
  <c r="BF31" i="1"/>
  <c r="BW31" i="1"/>
  <c r="BF32" i="1"/>
  <c r="BG32" i="1" s="1"/>
  <c r="BW32" i="1"/>
  <c r="BF33" i="1"/>
  <c r="BH33" i="1" s="1"/>
  <c r="BQ33" i="1" s="1"/>
  <c r="CC33" i="1" s="1"/>
  <c r="BW33" i="1"/>
  <c r="BF34" i="1"/>
  <c r="BH34" i="1" s="1"/>
  <c r="BQ34" i="1" s="1"/>
  <c r="CC34" i="1" s="1"/>
  <c r="BW34" i="1"/>
  <c r="BF35" i="1"/>
  <c r="BW35" i="1"/>
  <c r="BF36" i="1"/>
  <c r="BG36" i="1" s="1"/>
  <c r="BW36" i="1"/>
  <c r="BF37" i="1"/>
  <c r="BH37" i="1" s="1"/>
  <c r="BQ37" i="1" s="1"/>
  <c r="CC37" i="1" s="1"/>
  <c r="BW37" i="1"/>
  <c r="BF38" i="1"/>
  <c r="BH38" i="1" s="1"/>
  <c r="BQ38" i="1" s="1"/>
  <c r="CC38" i="1" s="1"/>
  <c r="BW38" i="1"/>
  <c r="BW39" i="1"/>
  <c r="BF40" i="1"/>
  <c r="BW40" i="1"/>
  <c r="BF41" i="1"/>
  <c r="BW41" i="1"/>
  <c r="BF42" i="1"/>
  <c r="BW42" i="1"/>
  <c r="BW43" i="1"/>
  <c r="BF44" i="1"/>
  <c r="BH44" i="1" s="1"/>
  <c r="BQ44" i="1" s="1"/>
  <c r="CC44" i="1" s="1"/>
  <c r="BW44" i="1"/>
  <c r="BF45" i="1"/>
  <c r="BW45" i="1"/>
  <c r="BF46" i="1"/>
  <c r="BG46" i="1" s="1"/>
  <c r="BW46" i="1"/>
  <c r="BF47" i="1"/>
  <c r="BH47" i="1" s="1"/>
  <c r="BQ47" i="1" s="1"/>
  <c r="CC47" i="1" s="1"/>
  <c r="BW47" i="1"/>
  <c r="BF48" i="1"/>
  <c r="BH48" i="1" s="1"/>
  <c r="BQ48" i="1" s="1"/>
  <c r="CC48" i="1" s="1"/>
  <c r="BW48" i="1"/>
  <c r="BF49" i="1"/>
  <c r="BW49" i="1"/>
  <c r="BF50" i="1"/>
  <c r="BG50" i="1" s="1"/>
  <c r="BW50" i="1"/>
  <c r="BF51" i="1"/>
  <c r="BH51" i="1" s="1"/>
  <c r="BQ51" i="1" s="1"/>
  <c r="CC51" i="1" s="1"/>
  <c r="BW51" i="1"/>
  <c r="BF52" i="1"/>
  <c r="BH52" i="1" s="1"/>
  <c r="BQ52" i="1" s="1"/>
  <c r="CC52" i="1" s="1"/>
  <c r="BW52" i="1"/>
  <c r="BF53" i="1"/>
  <c r="BW53" i="1"/>
  <c r="BF54" i="1"/>
  <c r="BG54" i="1" s="1"/>
  <c r="BW54" i="1"/>
  <c r="BF56" i="1"/>
  <c r="BH56" i="1" s="1"/>
  <c r="BQ56" i="1" s="1"/>
  <c r="CC56" i="1" s="1"/>
  <c r="BW56" i="1"/>
  <c r="BF57" i="1"/>
  <c r="BH57" i="1" s="1"/>
  <c r="BQ57" i="1" s="1"/>
  <c r="CC57" i="1" s="1"/>
  <c r="BW57" i="1"/>
  <c r="BF58" i="1"/>
  <c r="F121" i="17"/>
  <c r="J121" i="17"/>
  <c r="N121" i="17"/>
  <c r="R121" i="17"/>
  <c r="V121" i="17"/>
  <c r="AH121" i="17"/>
  <c r="AL121" i="17"/>
  <c r="BF62" i="1"/>
  <c r="BG62" i="1" s="1"/>
  <c r="BF66" i="1"/>
  <c r="BF70" i="1"/>
  <c r="BH70" i="1" s="1"/>
  <c r="BQ70" i="1" s="1"/>
  <c r="CC70" i="1" s="1"/>
  <c r="B122" i="17"/>
  <c r="F122" i="17"/>
  <c r="J122" i="17"/>
  <c r="N122" i="17"/>
  <c r="R122" i="17"/>
  <c r="V122" i="17"/>
  <c r="AH122" i="17"/>
  <c r="AL122" i="17"/>
  <c r="BF74" i="1"/>
  <c r="B123" i="17"/>
  <c r="F123" i="17"/>
  <c r="J123" i="17"/>
  <c r="R123" i="17"/>
  <c r="V123" i="17"/>
  <c r="AH123" i="17"/>
  <c r="AL123" i="17"/>
  <c r="BF78" i="1"/>
  <c r="BF82" i="1"/>
  <c r="BH82" i="1" s="1"/>
  <c r="BQ82" i="1" s="1"/>
  <c r="CC82" i="1" s="1"/>
  <c r="BF86" i="1"/>
  <c r="B6" i="17"/>
  <c r="F6" i="17"/>
  <c r="J6" i="17"/>
  <c r="N6" i="17"/>
  <c r="R6" i="17"/>
  <c r="V6" i="17"/>
  <c r="AH6" i="17"/>
  <c r="AL6" i="17"/>
  <c r="BF90" i="1"/>
  <c r="D7" i="17"/>
  <c r="H7" i="17"/>
  <c r="L7" i="17"/>
  <c r="P7" i="17"/>
  <c r="T7" i="17"/>
  <c r="X7" i="17"/>
  <c r="AF7" i="17"/>
  <c r="AJ7" i="17"/>
  <c r="BF94" i="1"/>
  <c r="BF98" i="1"/>
  <c r="BG98" i="1" s="1"/>
  <c r="B8" i="17"/>
  <c r="F8" i="17"/>
  <c r="F124" i="17" s="1"/>
  <c r="F125" i="17" s="1"/>
  <c r="J8" i="17"/>
  <c r="N8" i="17"/>
  <c r="R8" i="17"/>
  <c r="V8" i="17"/>
  <c r="AH8" i="17"/>
  <c r="AL8" i="17"/>
  <c r="BF102" i="1"/>
  <c r="D9" i="17"/>
  <c r="H9" i="17"/>
  <c r="L9" i="17"/>
  <c r="P9" i="17"/>
  <c r="T9" i="17"/>
  <c r="X9" i="17"/>
  <c r="AF9" i="17"/>
  <c r="AJ9" i="17"/>
  <c r="BF106" i="1"/>
  <c r="BH106" i="1" s="1"/>
  <c r="BQ106" i="1" s="1"/>
  <c r="CC106" i="1" s="1"/>
  <c r="BF110" i="1"/>
  <c r="B10" i="17"/>
  <c r="F10" i="17"/>
  <c r="J10" i="17"/>
  <c r="N10" i="17"/>
  <c r="R10" i="17"/>
  <c r="V10" i="17"/>
  <c r="AH10" i="17"/>
  <c r="AL10" i="17"/>
  <c r="BF114" i="1"/>
  <c r="BF118" i="1"/>
  <c r="BF122" i="1"/>
  <c r="BF126" i="1"/>
  <c r="BF130" i="1"/>
  <c r="BF134" i="1"/>
  <c r="F11" i="17"/>
  <c r="J11" i="17"/>
  <c r="N11" i="17"/>
  <c r="R11" i="17"/>
  <c r="V11" i="17"/>
  <c r="AH11" i="17"/>
  <c r="AL11" i="17"/>
  <c r="BF138" i="1"/>
  <c r="D12" i="17"/>
  <c r="H12" i="17"/>
  <c r="L12" i="17"/>
  <c r="P12" i="17"/>
  <c r="T12" i="17"/>
  <c r="X12" i="17"/>
  <c r="AF12" i="17"/>
  <c r="AJ12" i="17"/>
  <c r="BF142" i="1"/>
  <c r="BG142" i="1" s="1"/>
  <c r="BF146" i="1"/>
  <c r="BF150" i="1"/>
  <c r="BG150" i="1" s="1"/>
  <c r="BF154" i="1"/>
  <c r="D13" i="17"/>
  <c r="H13" i="17"/>
  <c r="L13" i="17"/>
  <c r="P13" i="17"/>
  <c r="T13" i="17"/>
  <c r="X13" i="17"/>
  <c r="AF13" i="17"/>
  <c r="AJ13" i="17"/>
  <c r="BF158" i="1"/>
  <c r="BH158" i="1" s="1"/>
  <c r="BQ158" i="1" s="1"/>
  <c r="CC158" i="1" s="1"/>
  <c r="BF162" i="1"/>
  <c r="BF166" i="1"/>
  <c r="BG166" i="1" s="1"/>
  <c r="D14" i="17"/>
  <c r="H14" i="17"/>
  <c r="L14" i="17"/>
  <c r="P14" i="17"/>
  <c r="T14" i="17"/>
  <c r="X14" i="17"/>
  <c r="AF14" i="17"/>
  <c r="AJ14" i="17"/>
  <c r="BF170" i="1"/>
  <c r="BF174" i="1"/>
  <c r="D15" i="17"/>
  <c r="H15" i="17"/>
  <c r="L15" i="17"/>
  <c r="P15" i="17"/>
  <c r="T15" i="17"/>
  <c r="X15" i="17"/>
  <c r="AF15" i="17"/>
  <c r="AJ15" i="17"/>
  <c r="BF178" i="1"/>
  <c r="BF182" i="1"/>
  <c r="BH182" i="1" s="1"/>
  <c r="BQ182" i="1" s="1"/>
  <c r="CC182" i="1" s="1"/>
  <c r="BF186" i="1"/>
  <c r="D16" i="17"/>
  <c r="H16" i="17"/>
  <c r="L16" i="17"/>
  <c r="P16" i="17"/>
  <c r="T16" i="17"/>
  <c r="X16" i="17"/>
  <c r="AF16" i="17"/>
  <c r="AJ16" i="17"/>
  <c r="BF190" i="1"/>
  <c r="BF194" i="1"/>
  <c r="D17" i="17"/>
  <c r="H17" i="17"/>
  <c r="L17" i="17"/>
  <c r="P17" i="17"/>
  <c r="T17" i="17"/>
  <c r="X17" i="17"/>
  <c r="AF17" i="17"/>
  <c r="AJ17" i="17"/>
  <c r="BF198" i="1"/>
  <c r="BG198" i="1" s="1"/>
  <c r="BF202" i="1"/>
  <c r="BF206" i="1"/>
  <c r="BH206" i="1" s="1"/>
  <c r="BQ206" i="1" s="1"/>
  <c r="CC206" i="1" s="1"/>
  <c r="C121" i="17"/>
  <c r="G121" i="17"/>
  <c r="K121" i="17"/>
  <c r="O121" i="17"/>
  <c r="S121" i="17"/>
  <c r="W121" i="17"/>
  <c r="AE121" i="17"/>
  <c r="AI121" i="17"/>
  <c r="AM121" i="17"/>
  <c r="BF61" i="1"/>
  <c r="BG61" i="1" s="1"/>
  <c r="BF65" i="1"/>
  <c r="BF69" i="1"/>
  <c r="G122" i="17"/>
  <c r="K122" i="17"/>
  <c r="O122" i="17"/>
  <c r="S122" i="17"/>
  <c r="W122" i="17"/>
  <c r="AE122" i="17"/>
  <c r="AI122" i="17"/>
  <c r="AM122" i="17"/>
  <c r="BF73" i="1"/>
  <c r="C123" i="17"/>
  <c r="G123" i="17"/>
  <c r="K123" i="17"/>
  <c r="O123" i="17"/>
  <c r="S123" i="17"/>
  <c r="W123" i="17"/>
  <c r="AE123" i="17"/>
  <c r="AI123" i="17"/>
  <c r="AM123" i="17"/>
  <c r="BF77" i="1"/>
  <c r="BF81" i="1"/>
  <c r="BF85" i="1"/>
  <c r="C6" i="17"/>
  <c r="G6" i="17"/>
  <c r="K6" i="17"/>
  <c r="O6" i="17"/>
  <c r="S6" i="17"/>
  <c r="W6" i="17"/>
  <c r="AE6" i="17"/>
  <c r="AI6" i="17"/>
  <c r="AM6" i="17"/>
  <c r="BF89" i="1"/>
  <c r="E7" i="17"/>
  <c r="I7" i="17"/>
  <c r="M7" i="17"/>
  <c r="Q7" i="17"/>
  <c r="U7" i="17"/>
  <c r="Y7" i="17"/>
  <c r="AG7" i="17"/>
  <c r="AK7" i="17"/>
  <c r="BF97" i="1"/>
  <c r="BG97" i="1" s="1"/>
  <c r="C8" i="17"/>
  <c r="G8" i="17"/>
  <c r="K8" i="17"/>
  <c r="O8" i="17"/>
  <c r="S8" i="17"/>
  <c r="W8" i="17"/>
  <c r="AE8" i="17"/>
  <c r="AI8" i="17"/>
  <c r="AM8" i="17"/>
  <c r="BF101" i="1"/>
  <c r="BG101" i="1" s="1"/>
  <c r="E9" i="17"/>
  <c r="I9" i="17"/>
  <c r="M9" i="17"/>
  <c r="Q9" i="17"/>
  <c r="U9" i="17"/>
  <c r="Y9" i="17"/>
  <c r="AG9" i="17"/>
  <c r="AK9" i="17"/>
  <c r="BF109" i="1"/>
  <c r="C10" i="17"/>
  <c r="G10" i="17"/>
  <c r="K10" i="17"/>
  <c r="S10" i="17"/>
  <c r="W10" i="17"/>
  <c r="AE10" i="17"/>
  <c r="AI10" i="17"/>
  <c r="AM10" i="17"/>
  <c r="BF113" i="1"/>
  <c r="BG113" i="1" s="1"/>
  <c r="BF117" i="1"/>
  <c r="BF121" i="1"/>
  <c r="BG121" i="1" s="1"/>
  <c r="BF125" i="1"/>
  <c r="BF129" i="1"/>
  <c r="BG129" i="1" s="1"/>
  <c r="BF133" i="1"/>
  <c r="G11" i="17"/>
  <c r="K11" i="17"/>
  <c r="S11" i="17"/>
  <c r="W11" i="17"/>
  <c r="AE11" i="17"/>
  <c r="AI11" i="17"/>
  <c r="AM11" i="17"/>
  <c r="BF137" i="1"/>
  <c r="E12" i="17"/>
  <c r="I12" i="17"/>
  <c r="M12" i="17"/>
  <c r="Q12" i="17"/>
  <c r="U12" i="17"/>
  <c r="Y12" i="17"/>
  <c r="AG12" i="17"/>
  <c r="AK12" i="17"/>
  <c r="BF145" i="1"/>
  <c r="BH145" i="1" s="1"/>
  <c r="BQ145" i="1" s="1"/>
  <c r="CC145" i="1" s="1"/>
  <c r="BF149" i="1"/>
  <c r="BF153" i="1"/>
  <c r="BH153" i="1" s="1"/>
  <c r="BQ153" i="1" s="1"/>
  <c r="CC153" i="1" s="1"/>
  <c r="E13" i="17"/>
  <c r="I13" i="17"/>
  <c r="M13" i="17"/>
  <c r="Q13" i="17"/>
  <c r="U13" i="17"/>
  <c r="Y13" i="17"/>
  <c r="AG13" i="17"/>
  <c r="AK13" i="17"/>
  <c r="BF161" i="1"/>
  <c r="BF165" i="1"/>
  <c r="BG165" i="1" s="1"/>
  <c r="E14" i="17"/>
  <c r="I14" i="17"/>
  <c r="M14" i="17"/>
  <c r="Q14" i="17"/>
  <c r="U14" i="17"/>
  <c r="Y14" i="17"/>
  <c r="AG14" i="17"/>
  <c r="AK14" i="17"/>
  <c r="BF173" i="1"/>
  <c r="E15" i="17"/>
  <c r="I15" i="17"/>
  <c r="Q15" i="17"/>
  <c r="U15" i="17"/>
  <c r="Y15" i="17"/>
  <c r="AG15" i="17"/>
  <c r="AK15" i="17"/>
  <c r="BF181" i="1"/>
  <c r="BF185" i="1"/>
  <c r="BH185" i="1" s="1"/>
  <c r="BQ185" i="1" s="1"/>
  <c r="CC185" i="1" s="1"/>
  <c r="E16" i="17"/>
  <c r="I16" i="17"/>
  <c r="M16" i="17"/>
  <c r="Q16" i="17"/>
  <c r="U16" i="17"/>
  <c r="Y16" i="17"/>
  <c r="AG16" i="17"/>
  <c r="AK16" i="17"/>
  <c r="BF193" i="1"/>
  <c r="E17" i="17"/>
  <c r="I17" i="17"/>
  <c r="M17" i="17"/>
  <c r="Q17" i="17"/>
  <c r="U17" i="17"/>
  <c r="Y17" i="17"/>
  <c r="AG17" i="17"/>
  <c r="AK17" i="17"/>
  <c r="BF201" i="1"/>
  <c r="BF205" i="1"/>
  <c r="E18" i="17"/>
  <c r="I18" i="17"/>
  <c r="M18" i="17"/>
  <c r="Q18" i="17"/>
  <c r="U18" i="17"/>
  <c r="Y18" i="17"/>
  <c r="AG18" i="17"/>
  <c r="AK18" i="17"/>
  <c r="BF213" i="1"/>
  <c r="BH213" i="1" s="1"/>
  <c r="BQ213" i="1" s="1"/>
  <c r="CC213" i="1" s="1"/>
  <c r="BF217" i="1"/>
  <c r="BF221" i="1"/>
  <c r="BH221" i="1" s="1"/>
  <c r="BQ221" i="1" s="1"/>
  <c r="CC221" i="1" s="1"/>
  <c r="E19" i="17"/>
  <c r="I19" i="17"/>
  <c r="M19" i="17"/>
  <c r="Q19" i="17"/>
  <c r="U19" i="17"/>
  <c r="Y19" i="17"/>
  <c r="AG19" i="17"/>
  <c r="AK19" i="17"/>
  <c r="D20" i="17"/>
  <c r="H20" i="17"/>
  <c r="L20" i="17"/>
  <c r="P20" i="17"/>
  <c r="T20" i="17"/>
  <c r="X20" i="17"/>
  <c r="D121" i="17"/>
  <c r="H121" i="17"/>
  <c r="L121" i="17"/>
  <c r="P121" i="17"/>
  <c r="T121" i="17"/>
  <c r="X121" i="17"/>
  <c r="AF121" i="17"/>
  <c r="AJ121" i="17"/>
  <c r="BF60" i="1"/>
  <c r="BF64" i="1"/>
  <c r="BG64" i="1" s="1"/>
  <c r="BF68" i="1"/>
  <c r="D122" i="17"/>
  <c r="H122" i="17"/>
  <c r="L122" i="17"/>
  <c r="P122" i="17"/>
  <c r="T122" i="17"/>
  <c r="X122" i="17"/>
  <c r="AF122" i="17"/>
  <c r="AJ122" i="17"/>
  <c r="BF72" i="1"/>
  <c r="BG72" i="1" s="1"/>
  <c r="D123" i="17"/>
  <c r="H123" i="17"/>
  <c r="L123" i="17"/>
  <c r="P123" i="17"/>
  <c r="T123" i="17"/>
  <c r="X123" i="17"/>
  <c r="AF123" i="17"/>
  <c r="AJ123" i="17"/>
  <c r="BF76" i="1"/>
  <c r="BF80" i="1"/>
  <c r="BG80" i="1" s="1"/>
  <c r="BF84" i="1"/>
  <c r="D6" i="17"/>
  <c r="H6" i="17"/>
  <c r="L6" i="17"/>
  <c r="P6" i="17"/>
  <c r="T6" i="17"/>
  <c r="X6" i="17"/>
  <c r="AF6" i="17"/>
  <c r="AJ6" i="17"/>
  <c r="BF88" i="1"/>
  <c r="BG88" i="1" s="1"/>
  <c r="BF92" i="1"/>
  <c r="B7" i="17"/>
  <c r="F7" i="17"/>
  <c r="J7" i="17"/>
  <c r="N7" i="17"/>
  <c r="R7" i="17"/>
  <c r="V7" i="17"/>
  <c r="AH7" i="17"/>
  <c r="AL7" i="17"/>
  <c r="BF96" i="1"/>
  <c r="BH96" i="1" s="1"/>
  <c r="BQ96" i="1" s="1"/>
  <c r="CC96" i="1" s="1"/>
  <c r="D8" i="17"/>
  <c r="H8" i="17"/>
  <c r="L8" i="17"/>
  <c r="P8" i="17"/>
  <c r="T8" i="17"/>
  <c r="X8" i="17"/>
  <c r="AF8" i="17"/>
  <c r="AJ8" i="17"/>
  <c r="BF100" i="1"/>
  <c r="BF104" i="1"/>
  <c r="B9" i="17"/>
  <c r="F9" i="17"/>
  <c r="J9" i="17"/>
  <c r="N9" i="17"/>
  <c r="R9" i="17"/>
  <c r="V9" i="17"/>
  <c r="AH9" i="17"/>
  <c r="AL9" i="17"/>
  <c r="BF108" i="1"/>
  <c r="D10" i="17"/>
  <c r="H10" i="17"/>
  <c r="L10" i="17"/>
  <c r="P10" i="17"/>
  <c r="P124" i="17" s="1"/>
  <c r="P125" i="17" s="1"/>
  <c r="T10" i="17"/>
  <c r="X10" i="17"/>
  <c r="AF10" i="17"/>
  <c r="AJ10" i="17"/>
  <c r="BF112" i="1"/>
  <c r="BG112" i="1" s="1"/>
  <c r="BF116" i="1"/>
  <c r="BF120" i="1"/>
  <c r="BG120" i="1" s="1"/>
  <c r="BF124" i="1"/>
  <c r="BF128" i="1"/>
  <c r="BG128" i="1" s="1"/>
  <c r="BF132" i="1"/>
  <c r="D11" i="17"/>
  <c r="H11" i="17"/>
  <c r="L11" i="17"/>
  <c r="P11" i="17"/>
  <c r="T11" i="17"/>
  <c r="X11" i="17"/>
  <c r="AF11" i="17"/>
  <c r="AJ11" i="17"/>
  <c r="BF136" i="1"/>
  <c r="BH136" i="1" s="1"/>
  <c r="BQ136" i="1" s="1"/>
  <c r="CC136" i="1" s="1"/>
  <c r="BF140" i="1"/>
  <c r="B12" i="17"/>
  <c r="F12" i="17"/>
  <c r="J12" i="17"/>
  <c r="N12" i="17"/>
  <c r="R12" i="17"/>
  <c r="V12" i="17"/>
  <c r="AH12" i="17"/>
  <c r="AL12" i="17"/>
  <c r="BF144" i="1"/>
  <c r="BF148" i="1"/>
  <c r="BF152" i="1"/>
  <c r="BF156" i="1"/>
  <c r="B13" i="17"/>
  <c r="F13" i="17"/>
  <c r="J13" i="17"/>
  <c r="N13" i="17"/>
  <c r="R13" i="17"/>
  <c r="V13" i="17"/>
  <c r="AH13" i="17"/>
  <c r="AL13" i="17"/>
  <c r="BF160" i="1"/>
  <c r="BH160" i="1" s="1"/>
  <c r="BQ160" i="1" s="1"/>
  <c r="CC160" i="1" s="1"/>
  <c r="BF164" i="1"/>
  <c r="BF168" i="1"/>
  <c r="BG168" i="1" s="1"/>
  <c r="B14" i="17"/>
  <c r="F14" i="17"/>
  <c r="J14" i="17"/>
  <c r="N14" i="17"/>
  <c r="R14" i="17"/>
  <c r="V14" i="17"/>
  <c r="AH14" i="17"/>
  <c r="AL14" i="17"/>
  <c r="BF172" i="1"/>
  <c r="BF176" i="1"/>
  <c r="BG176" i="1" s="1"/>
  <c r="B15" i="17"/>
  <c r="F15" i="17"/>
  <c r="J15" i="17"/>
  <c r="N15" i="17"/>
  <c r="R15" i="17"/>
  <c r="V15" i="17"/>
  <c r="AH15" i="17"/>
  <c r="AL15" i="17"/>
  <c r="BF180" i="1"/>
  <c r="BF184" i="1"/>
  <c r="BH184" i="1" s="1"/>
  <c r="BQ184" i="1" s="1"/>
  <c r="BF188" i="1"/>
  <c r="B16" i="17"/>
  <c r="F16" i="17"/>
  <c r="J16" i="17"/>
  <c r="N16" i="17"/>
  <c r="R16" i="17"/>
  <c r="V16" i="17"/>
  <c r="AH16" i="17"/>
  <c r="AL16" i="17"/>
  <c r="BF192" i="1"/>
  <c r="BH192" i="1" s="1"/>
  <c r="BQ192" i="1" s="1"/>
  <c r="BF196" i="1"/>
  <c r="B17" i="17"/>
  <c r="F17" i="17"/>
  <c r="J17" i="17"/>
  <c r="N17" i="17"/>
  <c r="R17" i="17"/>
  <c r="V17" i="17"/>
  <c r="AH17" i="17"/>
  <c r="AL17" i="17"/>
  <c r="BF200" i="1"/>
  <c r="BG200" i="1" s="1"/>
  <c r="BF204" i="1"/>
  <c r="BF208" i="1"/>
  <c r="BH208" i="1" s="1"/>
  <c r="BQ208" i="1" s="1"/>
  <c r="B18" i="17"/>
  <c r="F18" i="17"/>
  <c r="J18" i="17"/>
  <c r="N18" i="17"/>
  <c r="R18" i="17"/>
  <c r="V18" i="17"/>
  <c r="AH18" i="17"/>
  <c r="AL18" i="17"/>
  <c r="BF212" i="1"/>
  <c r="BF216" i="1"/>
  <c r="BF220" i="1"/>
  <c r="BF224" i="1"/>
  <c r="F19" i="17"/>
  <c r="J19" i="17"/>
  <c r="R19" i="17"/>
  <c r="V19" i="17"/>
  <c r="AH19" i="17"/>
  <c r="AL19" i="17"/>
  <c r="BF271" i="1"/>
  <c r="F28" i="17"/>
  <c r="J28" i="17"/>
  <c r="R28" i="17"/>
  <c r="V28" i="17"/>
  <c r="AH28" i="17"/>
  <c r="AL28" i="17"/>
  <c r="BF275" i="1"/>
  <c r="BG275" i="1" s="1"/>
  <c r="BF279" i="1"/>
  <c r="BF291" i="1"/>
  <c r="BF331" i="1"/>
  <c r="BF335" i="1"/>
  <c r="BG335" i="1" s="1"/>
  <c r="BX388" i="1"/>
  <c r="BW388" i="1"/>
  <c r="D18" i="17"/>
  <c r="H18" i="17"/>
  <c r="L18" i="17"/>
  <c r="P18" i="17"/>
  <c r="T18" i="17"/>
  <c r="X18" i="17"/>
  <c r="AF18" i="17"/>
  <c r="AJ18" i="17"/>
  <c r="BF210" i="1"/>
  <c r="BF214" i="1"/>
  <c r="BH214" i="1" s="1"/>
  <c r="BQ214" i="1" s="1"/>
  <c r="CC214" i="1" s="1"/>
  <c r="BF218" i="1"/>
  <c r="BF222" i="1"/>
  <c r="BH222" i="1" s="1"/>
  <c r="BQ222" i="1" s="1"/>
  <c r="CC222" i="1" s="1"/>
  <c r="D19" i="17"/>
  <c r="H19" i="17"/>
  <c r="L19" i="17"/>
  <c r="P19" i="17"/>
  <c r="T19" i="17"/>
  <c r="X19" i="17"/>
  <c r="AF19" i="17"/>
  <c r="AJ19" i="17"/>
  <c r="BF226" i="1"/>
  <c r="G20" i="17"/>
  <c r="K20" i="17"/>
  <c r="S20" i="17"/>
  <c r="W20" i="17"/>
  <c r="AE20" i="17"/>
  <c r="AI20" i="17"/>
  <c r="AM20" i="17"/>
  <c r="BF230" i="1"/>
  <c r="BF234" i="1"/>
  <c r="BH234" i="1" s="1"/>
  <c r="BQ234" i="1" s="1"/>
  <c r="CC234" i="1" s="1"/>
  <c r="D21" i="17"/>
  <c r="H21" i="17"/>
  <c r="L21" i="17"/>
  <c r="P21" i="17"/>
  <c r="T21" i="17"/>
  <c r="X21" i="17"/>
  <c r="AF21" i="17"/>
  <c r="AJ21" i="17"/>
  <c r="BF238" i="1"/>
  <c r="BF242" i="1"/>
  <c r="BH242" i="1" s="1"/>
  <c r="BQ242" i="1" s="1"/>
  <c r="CC242" i="1" s="1"/>
  <c r="BF246" i="1"/>
  <c r="F22" i="17"/>
  <c r="J22" i="17"/>
  <c r="N22" i="17"/>
  <c r="R22" i="17"/>
  <c r="V22" i="17"/>
  <c r="AH22" i="17"/>
  <c r="AL22" i="17"/>
  <c r="BF250" i="1"/>
  <c r="BF254" i="1"/>
  <c r="BH254" i="1" s="1"/>
  <c r="BQ254" i="1" s="1"/>
  <c r="D23" i="17"/>
  <c r="H23" i="17"/>
  <c r="L23" i="17"/>
  <c r="P23" i="17"/>
  <c r="T23" i="17"/>
  <c r="X23" i="17"/>
  <c r="AF23" i="17"/>
  <c r="AJ23" i="17"/>
  <c r="BF258" i="1"/>
  <c r="C24" i="17"/>
  <c r="G24" i="17"/>
  <c r="K24" i="17"/>
  <c r="O24" i="17"/>
  <c r="S24" i="17"/>
  <c r="W24" i="17"/>
  <c r="AE24" i="17"/>
  <c r="AI24" i="17"/>
  <c r="AM24" i="17"/>
  <c r="BF262" i="1"/>
  <c r="F25" i="17"/>
  <c r="J25" i="17"/>
  <c r="N25" i="17"/>
  <c r="R25" i="17"/>
  <c r="V25" i="17"/>
  <c r="AH25" i="17"/>
  <c r="AL25" i="17"/>
  <c r="E26" i="17"/>
  <c r="I26" i="17"/>
  <c r="M26" i="17"/>
  <c r="Q26" i="17"/>
  <c r="U26" i="17"/>
  <c r="Y26" i="17"/>
  <c r="AG26" i="17"/>
  <c r="AK26" i="17"/>
  <c r="D27" i="17"/>
  <c r="H27" i="17"/>
  <c r="L27" i="17"/>
  <c r="P27" i="17"/>
  <c r="T27" i="17"/>
  <c r="X27" i="17"/>
  <c r="AF27" i="17"/>
  <c r="AJ27" i="17"/>
  <c r="BF270" i="1"/>
  <c r="G28" i="17"/>
  <c r="K28" i="17"/>
  <c r="S28" i="17"/>
  <c r="W28" i="17"/>
  <c r="AE28" i="17"/>
  <c r="AI28" i="17"/>
  <c r="AM28" i="17"/>
  <c r="BF274" i="1"/>
  <c r="BF278" i="1"/>
  <c r="D29" i="17"/>
  <c r="H29" i="17"/>
  <c r="L29" i="17"/>
  <c r="P29" i="17"/>
  <c r="T29" i="17"/>
  <c r="X29" i="17"/>
  <c r="AF29" i="17"/>
  <c r="AJ29" i="17"/>
  <c r="BF282" i="1"/>
  <c r="BF286" i="1"/>
  <c r="BG286" i="1" s="1"/>
  <c r="BF290" i="1"/>
  <c r="BF294" i="1"/>
  <c r="BH294" i="1" s="1"/>
  <c r="BQ294" i="1" s="1"/>
  <c r="CC294" i="1" s="1"/>
  <c r="D30" i="17"/>
  <c r="H30" i="17"/>
  <c r="L30" i="17"/>
  <c r="P30" i="17"/>
  <c r="T30" i="17"/>
  <c r="X30" i="17"/>
  <c r="AF30" i="17"/>
  <c r="AJ30" i="17"/>
  <c r="BF298" i="1"/>
  <c r="BF302" i="1"/>
  <c r="BH302" i="1" s="1"/>
  <c r="BQ302" i="1" s="1"/>
  <c r="CC302" i="1" s="1"/>
  <c r="BF306" i="1"/>
  <c r="D31" i="17"/>
  <c r="H31" i="17"/>
  <c r="L31" i="17"/>
  <c r="P31" i="17"/>
  <c r="T31" i="17"/>
  <c r="X31" i="17"/>
  <c r="AF31" i="17"/>
  <c r="AJ31" i="17"/>
  <c r="BF310" i="1"/>
  <c r="BH310" i="1" s="1"/>
  <c r="BQ310" i="1" s="1"/>
  <c r="CC310" i="1" s="1"/>
  <c r="BF314" i="1"/>
  <c r="BF318" i="1"/>
  <c r="BH318" i="1" s="1"/>
  <c r="BQ318" i="1" s="1"/>
  <c r="CC318" i="1" s="1"/>
  <c r="BF322" i="1"/>
  <c r="BF326" i="1"/>
  <c r="BG326" i="1" s="1"/>
  <c r="F32" i="17"/>
  <c r="J32" i="17"/>
  <c r="R32" i="17"/>
  <c r="V32" i="17"/>
  <c r="AH32" i="17"/>
  <c r="AL32" i="17"/>
  <c r="BF330" i="1"/>
  <c r="BF334" i="1"/>
  <c r="BH334" i="1" s="1"/>
  <c r="BQ334" i="1" s="1"/>
  <c r="CC334" i="1" s="1"/>
  <c r="BF338" i="1"/>
  <c r="BF342" i="1"/>
  <c r="BH342" i="1" s="1"/>
  <c r="BQ342" i="1" s="1"/>
  <c r="CC342" i="1" s="1"/>
  <c r="BF346" i="1"/>
  <c r="F33" i="17"/>
  <c r="J33" i="17"/>
  <c r="R33" i="17"/>
  <c r="V33" i="17"/>
  <c r="AH33" i="17"/>
  <c r="AL33" i="17"/>
  <c r="BF350" i="1"/>
  <c r="BG350" i="1" s="1"/>
  <c r="BF354" i="1"/>
  <c r="BF358" i="1"/>
  <c r="BG358" i="1" s="1"/>
  <c r="BF362" i="1"/>
  <c r="F34" i="17"/>
  <c r="J34" i="17"/>
  <c r="R34" i="17"/>
  <c r="V34" i="17"/>
  <c r="AH34" i="17"/>
  <c r="AL34" i="17"/>
  <c r="BF366" i="1"/>
  <c r="BF370" i="1"/>
  <c r="BF374" i="1"/>
  <c r="F35" i="17"/>
  <c r="J35" i="17"/>
  <c r="AF20" i="17"/>
  <c r="AJ20" i="17"/>
  <c r="BF229" i="1"/>
  <c r="BF233" i="1"/>
  <c r="BH233" i="1" s="1"/>
  <c r="BQ233" i="1" s="1"/>
  <c r="CC233" i="1" s="1"/>
  <c r="E21" i="17"/>
  <c r="I21" i="17"/>
  <c r="M21" i="17"/>
  <c r="Q21" i="17"/>
  <c r="U21" i="17"/>
  <c r="Y21" i="17"/>
  <c r="AG21" i="17"/>
  <c r="AK21" i="17"/>
  <c r="BF241" i="1"/>
  <c r="BF245" i="1"/>
  <c r="BH245" i="1" s="1"/>
  <c r="BQ245" i="1" s="1"/>
  <c r="C22" i="17"/>
  <c r="G22" i="17"/>
  <c r="K22" i="17"/>
  <c r="O22" i="17"/>
  <c r="S22" i="17"/>
  <c r="W22" i="17"/>
  <c r="AE22" i="17"/>
  <c r="AI22" i="17"/>
  <c r="AM22" i="17"/>
  <c r="BF249" i="1"/>
  <c r="BG249" i="1" s="1"/>
  <c r="BF253" i="1"/>
  <c r="E23" i="17"/>
  <c r="I23" i="17"/>
  <c r="M23" i="17"/>
  <c r="Q23" i="17"/>
  <c r="U23" i="17"/>
  <c r="Y23" i="17"/>
  <c r="AG23" i="17"/>
  <c r="AK23" i="17"/>
  <c r="D24" i="17"/>
  <c r="H24" i="17"/>
  <c r="L24" i="17"/>
  <c r="P24" i="17"/>
  <c r="T24" i="17"/>
  <c r="X24" i="17"/>
  <c r="AF24" i="17"/>
  <c r="AJ24" i="17"/>
  <c r="BF261" i="1"/>
  <c r="BG261" i="1" s="1"/>
  <c r="C25" i="17"/>
  <c r="G25" i="17"/>
  <c r="K25" i="17"/>
  <c r="O25" i="17"/>
  <c r="S25" i="17"/>
  <c r="W25" i="17"/>
  <c r="AE25" i="17"/>
  <c r="AI25" i="17"/>
  <c r="AM25" i="17"/>
  <c r="BF265" i="1"/>
  <c r="F26" i="17"/>
  <c r="J26" i="17"/>
  <c r="R26" i="17"/>
  <c r="V26" i="17"/>
  <c r="AH26" i="17"/>
  <c r="AL26" i="17"/>
  <c r="E29" i="17"/>
  <c r="I29" i="17"/>
  <c r="M29" i="17"/>
  <c r="Q29" i="17"/>
  <c r="U29" i="17"/>
  <c r="Y29" i="17"/>
  <c r="AG29" i="17"/>
  <c r="AK29" i="17"/>
  <c r="BF285" i="1"/>
  <c r="BF301" i="1"/>
  <c r="BH301" i="1" s="1"/>
  <c r="BQ301" i="1" s="1"/>
  <c r="BF305" i="1"/>
  <c r="BF321" i="1"/>
  <c r="BH321" i="1" s="1"/>
  <c r="BQ321" i="1" s="1"/>
  <c r="BF325" i="1"/>
  <c r="BF341" i="1"/>
  <c r="BH341" i="1" s="1"/>
  <c r="BQ341" i="1" s="1"/>
  <c r="CC341" i="1" s="1"/>
  <c r="BF345" i="1"/>
  <c r="BF349" i="1"/>
  <c r="BH349" i="1" s="1"/>
  <c r="BQ349" i="1" s="1"/>
  <c r="CC349" i="1" s="1"/>
  <c r="BF361" i="1"/>
  <c r="C34" i="17"/>
  <c r="G34" i="17"/>
  <c r="K34" i="17"/>
  <c r="O34" i="17"/>
  <c r="S34" i="17"/>
  <c r="W34" i="17"/>
  <c r="AE34" i="17"/>
  <c r="AI34" i="17"/>
  <c r="AM34" i="17"/>
  <c r="BF365" i="1"/>
  <c r="BF369" i="1"/>
  <c r="BG369" i="1" s="1"/>
  <c r="BF373" i="1"/>
  <c r="BF377" i="1"/>
  <c r="BH377" i="1" s="1"/>
  <c r="BQ377" i="1" s="1"/>
  <c r="BF381" i="1"/>
  <c r="BF385" i="1"/>
  <c r="BG385" i="1" s="1"/>
  <c r="BX390" i="1"/>
  <c r="BW390" i="1"/>
  <c r="E20" i="17"/>
  <c r="I20" i="17"/>
  <c r="M20" i="17"/>
  <c r="Q20" i="17"/>
  <c r="U20" i="17"/>
  <c r="Y20" i="17"/>
  <c r="AG20" i="17"/>
  <c r="AK20" i="17"/>
  <c r="BF232" i="1"/>
  <c r="BF236" i="1"/>
  <c r="F21" i="17"/>
  <c r="J21" i="17"/>
  <c r="R21" i="17"/>
  <c r="V21" i="17"/>
  <c r="AH21" i="17"/>
  <c r="AL21" i="17"/>
  <c r="BF240" i="1"/>
  <c r="BF244" i="1"/>
  <c r="BH244" i="1" s="1"/>
  <c r="BQ244" i="1" s="1"/>
  <c r="CC244" i="1" s="1"/>
  <c r="D22" i="17"/>
  <c r="H22" i="17"/>
  <c r="L22" i="17"/>
  <c r="P22" i="17"/>
  <c r="T22" i="17"/>
  <c r="X22" i="17"/>
  <c r="AF22" i="17"/>
  <c r="AJ22" i="17"/>
  <c r="BF248" i="1"/>
  <c r="BF252" i="1"/>
  <c r="BF256" i="1"/>
  <c r="F23" i="17"/>
  <c r="J23" i="17"/>
  <c r="R23" i="17"/>
  <c r="V23" i="17"/>
  <c r="AH23" i="17"/>
  <c r="AL23" i="17"/>
  <c r="E24" i="17"/>
  <c r="I24" i="17"/>
  <c r="M24" i="17"/>
  <c r="Q24" i="17"/>
  <c r="U24" i="17"/>
  <c r="Y24" i="17"/>
  <c r="AG24" i="17"/>
  <c r="AK24" i="17"/>
  <c r="D25" i="17"/>
  <c r="H25" i="17"/>
  <c r="L25" i="17"/>
  <c r="P25" i="17"/>
  <c r="T25" i="17"/>
  <c r="X25" i="17"/>
  <c r="AF25" i="17"/>
  <c r="AJ25" i="17"/>
  <c r="BF264" i="1"/>
  <c r="BG264" i="1" s="1"/>
  <c r="G26" i="17"/>
  <c r="K26" i="17"/>
  <c r="S26" i="17"/>
  <c r="W26" i="17"/>
  <c r="AE26" i="17"/>
  <c r="AI26" i="17"/>
  <c r="AM26" i="17"/>
  <c r="BF268" i="1"/>
  <c r="BH268" i="1" s="1"/>
  <c r="BQ268" i="1" s="1"/>
  <c r="CC268" i="1" s="1"/>
  <c r="F27" i="17"/>
  <c r="J27" i="17"/>
  <c r="R27" i="17"/>
  <c r="V27" i="17"/>
  <c r="AH27" i="17"/>
  <c r="AL27" i="17"/>
  <c r="E28" i="17"/>
  <c r="I28" i="17"/>
  <c r="M28" i="17"/>
  <c r="Q28" i="17"/>
  <c r="U28" i="17"/>
  <c r="Y28" i="17"/>
  <c r="AG28" i="17"/>
  <c r="AK28" i="17"/>
  <c r="BF276" i="1"/>
  <c r="BF280" i="1"/>
  <c r="BH280" i="1" s="1"/>
  <c r="BQ280" i="1" s="1"/>
  <c r="CC280" i="1" s="1"/>
  <c r="F29" i="17"/>
  <c r="J29" i="17"/>
  <c r="R29" i="17"/>
  <c r="V29" i="17"/>
  <c r="AH29" i="17"/>
  <c r="AL29" i="17"/>
  <c r="BF284" i="1"/>
  <c r="BF288" i="1"/>
  <c r="BG288" i="1" s="1"/>
  <c r="BF292" i="1"/>
  <c r="BF296" i="1"/>
  <c r="BH296" i="1" s="1"/>
  <c r="BQ296" i="1" s="1"/>
  <c r="CC296" i="1" s="1"/>
  <c r="F30" i="17"/>
  <c r="J30" i="17"/>
  <c r="R30" i="17"/>
  <c r="V30" i="17"/>
  <c r="AH30" i="17"/>
  <c r="AL30" i="17"/>
  <c r="BF300" i="1"/>
  <c r="BF304" i="1"/>
  <c r="BF308" i="1"/>
  <c r="F31" i="17"/>
  <c r="J31" i="17"/>
  <c r="R31" i="17"/>
  <c r="V31" i="17"/>
  <c r="AH31" i="17"/>
  <c r="AL31" i="17"/>
  <c r="BF312" i="1"/>
  <c r="BH312" i="1" s="1"/>
  <c r="BQ312" i="1" s="1"/>
  <c r="CC312" i="1" s="1"/>
  <c r="BF316" i="1"/>
  <c r="BF320" i="1"/>
  <c r="BH320" i="1" s="1"/>
  <c r="BQ320" i="1" s="1"/>
  <c r="CC320" i="1" s="1"/>
  <c r="BF324" i="1"/>
  <c r="D32" i="17"/>
  <c r="H32" i="17"/>
  <c r="L32" i="17"/>
  <c r="P32" i="17"/>
  <c r="T32" i="17"/>
  <c r="X32" i="17"/>
  <c r="AF32" i="17"/>
  <c r="AJ32" i="17"/>
  <c r="BF328" i="1"/>
  <c r="BF332" i="1"/>
  <c r="BF336" i="1"/>
  <c r="BF340" i="1"/>
  <c r="BF344" i="1"/>
  <c r="D33" i="17"/>
  <c r="H33" i="17"/>
  <c r="L33" i="17"/>
  <c r="P33" i="17"/>
  <c r="T33" i="17"/>
  <c r="X33" i="17"/>
  <c r="AF33" i="17"/>
  <c r="AJ33" i="17"/>
  <c r="BF348" i="1"/>
  <c r="BF352" i="1"/>
  <c r="BG352" i="1" s="1"/>
  <c r="BF356" i="1"/>
  <c r="BF360" i="1"/>
  <c r="BG360" i="1" s="1"/>
  <c r="D34" i="17"/>
  <c r="H34" i="17"/>
  <c r="L34" i="17"/>
  <c r="P34" i="17"/>
  <c r="T34" i="17"/>
  <c r="X34" i="17"/>
  <c r="AF34" i="17"/>
  <c r="AJ34" i="17"/>
  <c r="BF364" i="1"/>
  <c r="BF368" i="1"/>
  <c r="BH368" i="1" s="1"/>
  <c r="BQ368" i="1" s="1"/>
  <c r="CC368" i="1" s="1"/>
  <c r="BF372" i="1"/>
  <c r="D35" i="17"/>
  <c r="H35" i="17"/>
  <c r="L35" i="17"/>
  <c r="P35" i="17"/>
  <c r="T35" i="17"/>
  <c r="X35" i="17"/>
  <c r="AF35" i="17"/>
  <c r="AJ35" i="17"/>
  <c r="BF376" i="1"/>
  <c r="BH376" i="1" s="1"/>
  <c r="BQ376" i="1" s="1"/>
  <c r="CC376" i="1" s="1"/>
  <c r="BF380" i="1"/>
  <c r="BF384" i="1"/>
  <c r="BG384" i="1" s="1"/>
  <c r="BW389" i="1"/>
  <c r="BX389" i="1"/>
  <c r="BF388" i="1"/>
  <c r="BF389" i="1"/>
  <c r="BF390" i="1"/>
  <c r="BF391" i="1"/>
  <c r="BF399" i="1"/>
  <c r="BF403" i="1"/>
  <c r="BH403" i="1" s="1"/>
  <c r="BQ403" i="1" s="1"/>
  <c r="R38" i="17"/>
  <c r="V38" i="17"/>
  <c r="AH38" i="17"/>
  <c r="AL38" i="17"/>
  <c r="BF407" i="1"/>
  <c r="BF411" i="1"/>
  <c r="BF427" i="1"/>
  <c r="BF431" i="1"/>
  <c r="BH431" i="1" s="1"/>
  <c r="BQ431" i="1" s="1"/>
  <c r="CC431" i="1" s="1"/>
  <c r="BF439" i="1"/>
  <c r="BF443" i="1"/>
  <c r="BH443" i="1" s="1"/>
  <c r="BQ443" i="1" s="1"/>
  <c r="CC443" i="1" s="1"/>
  <c r="BF447" i="1"/>
  <c r="BF410" i="1"/>
  <c r="BG410" i="1" s="1"/>
  <c r="BF430" i="1"/>
  <c r="AI41" i="17"/>
  <c r="AM41" i="17"/>
  <c r="BF450" i="1"/>
  <c r="BH450" i="1" s="1"/>
  <c r="BQ450" i="1" s="1"/>
  <c r="CC450" i="1" s="1"/>
  <c r="BF454" i="1"/>
  <c r="BF458" i="1"/>
  <c r="BH458" i="1" s="1"/>
  <c r="BQ458" i="1" s="1"/>
  <c r="CC458" i="1" s="1"/>
  <c r="BF462" i="1"/>
  <c r="C42" i="17"/>
  <c r="G42" i="17"/>
  <c r="K42" i="17"/>
  <c r="O42" i="17"/>
  <c r="S42" i="17"/>
  <c r="W42" i="17"/>
  <c r="AE42" i="17"/>
  <c r="AI42" i="17"/>
  <c r="AM42" i="17"/>
  <c r="BF466" i="1"/>
  <c r="BF470" i="1"/>
  <c r="BG470" i="1" s="1"/>
  <c r="BF474" i="1"/>
  <c r="BF478" i="1"/>
  <c r="BH478" i="1" s="1"/>
  <c r="BQ478" i="1" s="1"/>
  <c r="CC478" i="1" s="1"/>
  <c r="C43" i="17"/>
  <c r="G43" i="17"/>
  <c r="K43" i="17"/>
  <c r="O43" i="17"/>
  <c r="S43" i="17"/>
  <c r="W43" i="17"/>
  <c r="AE43" i="17"/>
  <c r="AI43" i="17"/>
  <c r="AM43" i="17"/>
  <c r="BF482" i="1"/>
  <c r="BH482" i="1" s="1"/>
  <c r="BQ482" i="1" s="1"/>
  <c r="CC482" i="1" s="1"/>
  <c r="BF486" i="1"/>
  <c r="BF490" i="1"/>
  <c r="BH490" i="1" s="1"/>
  <c r="BQ490" i="1" s="1"/>
  <c r="CC490" i="1" s="1"/>
  <c r="C44" i="17"/>
  <c r="G44" i="17"/>
  <c r="K44" i="17"/>
  <c r="O44" i="17"/>
  <c r="S44" i="17"/>
  <c r="W44" i="17"/>
  <c r="AE44" i="17"/>
  <c r="AI44" i="17"/>
  <c r="AM44" i="17"/>
  <c r="BF494" i="1"/>
  <c r="BH494" i="1" s="1"/>
  <c r="BQ494" i="1" s="1"/>
  <c r="CC494" i="1" s="1"/>
  <c r="BF498" i="1"/>
  <c r="BF502" i="1"/>
  <c r="BH502" i="1" s="1"/>
  <c r="BQ502" i="1" s="1"/>
  <c r="CC502" i="1" s="1"/>
  <c r="C45" i="17"/>
  <c r="G45" i="17"/>
  <c r="K45" i="17"/>
  <c r="O45" i="17"/>
  <c r="S45" i="17"/>
  <c r="W45" i="17"/>
  <c r="AE45" i="17"/>
  <c r="AI45" i="17"/>
  <c r="AM45" i="17"/>
  <c r="BF506" i="1"/>
  <c r="BH506" i="1" s="1"/>
  <c r="BQ506" i="1" s="1"/>
  <c r="CC506" i="1" s="1"/>
  <c r="BF510" i="1"/>
  <c r="BF514" i="1"/>
  <c r="BH514" i="1" s="1"/>
  <c r="BQ514" i="1" s="1"/>
  <c r="CC514" i="1" s="1"/>
  <c r="C46" i="17"/>
  <c r="G46" i="17"/>
  <c r="K46" i="17"/>
  <c r="O46" i="17"/>
  <c r="S46" i="17"/>
  <c r="W46" i="17"/>
  <c r="AE46" i="17"/>
  <c r="AI46" i="17"/>
  <c r="AM46" i="17"/>
  <c r="BF518" i="1"/>
  <c r="BH518" i="1" s="1"/>
  <c r="BQ518" i="1" s="1"/>
  <c r="CC518" i="1" s="1"/>
  <c r="BF522" i="1"/>
  <c r="BF526" i="1"/>
  <c r="BH526" i="1" s="1"/>
  <c r="BQ526" i="1" s="1"/>
  <c r="CC526" i="1" s="1"/>
  <c r="C47" i="17"/>
  <c r="G47" i="17"/>
  <c r="K47" i="17"/>
  <c r="O47" i="17"/>
  <c r="S47" i="17"/>
  <c r="W47" i="17"/>
  <c r="AE47" i="17"/>
  <c r="AI47" i="17"/>
  <c r="AM47" i="17"/>
  <c r="BF530" i="1"/>
  <c r="BH530" i="1" s="1"/>
  <c r="BQ530" i="1" s="1"/>
  <c r="CC530" i="1" s="1"/>
  <c r="BF534" i="1"/>
  <c r="U49" i="17"/>
  <c r="Y49" i="17"/>
  <c r="AG49" i="17"/>
  <c r="AK49" i="17"/>
  <c r="BF548" i="1"/>
  <c r="BH548" i="1" s="1"/>
  <c r="BQ548" i="1" s="1"/>
  <c r="E50" i="17"/>
  <c r="I50" i="17"/>
  <c r="M50" i="17"/>
  <c r="Q50" i="17"/>
  <c r="U50" i="17"/>
  <c r="Y50" i="17"/>
  <c r="AG50" i="17"/>
  <c r="AK50" i="17"/>
  <c r="BF556" i="1"/>
  <c r="E51" i="17"/>
  <c r="I51" i="17"/>
  <c r="M51" i="17"/>
  <c r="Q51" i="17"/>
  <c r="U51" i="17"/>
  <c r="Y51" i="17"/>
  <c r="AG51" i="17"/>
  <c r="AK51" i="17"/>
  <c r="D52" i="17"/>
  <c r="H52" i="17"/>
  <c r="L52" i="17"/>
  <c r="P52" i="17"/>
  <c r="T52" i="17"/>
  <c r="X52" i="17"/>
  <c r="AF52" i="17"/>
  <c r="AJ52" i="17"/>
  <c r="BF568" i="1"/>
  <c r="BH568" i="1" s="1"/>
  <c r="BQ568" i="1" s="1"/>
  <c r="CC568" i="1" s="1"/>
  <c r="R35" i="17"/>
  <c r="V35" i="17"/>
  <c r="AH35" i="17"/>
  <c r="AL35" i="17"/>
  <c r="BF378" i="1"/>
  <c r="BF382" i="1"/>
  <c r="BG382" i="1" s="1"/>
  <c r="BF386" i="1"/>
  <c r="BF393" i="1"/>
  <c r="BG393" i="1" s="1"/>
  <c r="BF397" i="1"/>
  <c r="E37" i="17"/>
  <c r="I37" i="17"/>
  <c r="M37" i="17"/>
  <c r="Q37" i="17"/>
  <c r="U37" i="17"/>
  <c r="Y37" i="17"/>
  <c r="AG37" i="17"/>
  <c r="AK37" i="17"/>
  <c r="D38" i="17"/>
  <c r="H38" i="17"/>
  <c r="L38" i="17"/>
  <c r="P38" i="17"/>
  <c r="T38" i="17"/>
  <c r="X38" i="17"/>
  <c r="AF38" i="17"/>
  <c r="AJ38" i="17"/>
  <c r="BF405" i="1"/>
  <c r="BH405" i="1" s="1"/>
  <c r="BQ405" i="1" s="1"/>
  <c r="CC405" i="1" s="1"/>
  <c r="BF409" i="1"/>
  <c r="BF413" i="1"/>
  <c r="BH413" i="1" s="1"/>
  <c r="BQ413" i="1" s="1"/>
  <c r="CC413" i="1" s="1"/>
  <c r="BF417" i="1"/>
  <c r="D39" i="17"/>
  <c r="H39" i="17"/>
  <c r="L39" i="17"/>
  <c r="P39" i="17"/>
  <c r="T39" i="17"/>
  <c r="X39" i="17"/>
  <c r="AF39" i="17"/>
  <c r="AJ39" i="17"/>
  <c r="BF421" i="1"/>
  <c r="BG421" i="1" s="1"/>
  <c r="BF425" i="1"/>
  <c r="BF429" i="1"/>
  <c r="BH429" i="1" s="1"/>
  <c r="BQ429" i="1" s="1"/>
  <c r="CC429" i="1" s="1"/>
  <c r="BF433" i="1"/>
  <c r="BF437" i="1"/>
  <c r="BH437" i="1" s="1"/>
  <c r="BQ437" i="1" s="1"/>
  <c r="CC437" i="1" s="1"/>
  <c r="D40" i="17"/>
  <c r="H40" i="17"/>
  <c r="L40" i="17"/>
  <c r="P40" i="17"/>
  <c r="T40" i="17"/>
  <c r="X40" i="17"/>
  <c r="AF40" i="17"/>
  <c r="AJ40" i="17"/>
  <c r="BF441" i="1"/>
  <c r="BF445" i="1"/>
  <c r="D41" i="17"/>
  <c r="H41" i="17"/>
  <c r="L41" i="17"/>
  <c r="P41" i="17"/>
  <c r="T41" i="17"/>
  <c r="X41" i="17"/>
  <c r="AF41" i="17"/>
  <c r="AJ41" i="17"/>
  <c r="BF449" i="1"/>
  <c r="BF453" i="1"/>
  <c r="BH453" i="1" s="1"/>
  <c r="BQ453" i="1" s="1"/>
  <c r="CC453" i="1" s="1"/>
  <c r="BF457" i="1"/>
  <c r="BF461" i="1"/>
  <c r="BH461" i="1" s="1"/>
  <c r="BQ461" i="1" s="1"/>
  <c r="CC461" i="1" s="1"/>
  <c r="D42" i="17"/>
  <c r="H42" i="17"/>
  <c r="L42" i="17"/>
  <c r="P42" i="17"/>
  <c r="T42" i="17"/>
  <c r="X42" i="17"/>
  <c r="AF42" i="17"/>
  <c r="AJ42" i="17"/>
  <c r="BF465" i="1"/>
  <c r="BF469" i="1"/>
  <c r="BH469" i="1" s="1"/>
  <c r="BQ469" i="1" s="1"/>
  <c r="CC469" i="1" s="1"/>
  <c r="BF473" i="1"/>
  <c r="BF477" i="1"/>
  <c r="D43" i="17"/>
  <c r="H43" i="17"/>
  <c r="L43" i="17"/>
  <c r="P43" i="17"/>
  <c r="T43" i="17"/>
  <c r="X43" i="17"/>
  <c r="AF43" i="17"/>
  <c r="AJ43" i="17"/>
  <c r="BF481" i="1"/>
  <c r="BF485" i="1"/>
  <c r="BH485" i="1" s="1"/>
  <c r="BQ485" i="1" s="1"/>
  <c r="CC485" i="1" s="1"/>
  <c r="BF489" i="1"/>
  <c r="D44" i="17"/>
  <c r="H44" i="17"/>
  <c r="L44" i="17"/>
  <c r="P44" i="17"/>
  <c r="T44" i="17"/>
  <c r="X44" i="17"/>
  <c r="AF44" i="17"/>
  <c r="AJ44" i="17"/>
  <c r="BF493" i="1"/>
  <c r="BH493" i="1" s="1"/>
  <c r="BQ493" i="1" s="1"/>
  <c r="CC493" i="1" s="1"/>
  <c r="BF497" i="1"/>
  <c r="BF501" i="1"/>
  <c r="BH501" i="1" s="1"/>
  <c r="BQ501" i="1" s="1"/>
  <c r="CC501" i="1" s="1"/>
  <c r="D45" i="17"/>
  <c r="H45" i="17"/>
  <c r="L45" i="17"/>
  <c r="P45" i="17"/>
  <c r="T45" i="17"/>
  <c r="X45" i="17"/>
  <c r="AF45" i="17"/>
  <c r="AJ45" i="17"/>
  <c r="BF505" i="1"/>
  <c r="BF509" i="1"/>
  <c r="BH509" i="1" s="1"/>
  <c r="BQ509" i="1" s="1"/>
  <c r="CC509" i="1" s="1"/>
  <c r="BF513" i="1"/>
  <c r="D46" i="17"/>
  <c r="H46" i="17"/>
  <c r="L46" i="17"/>
  <c r="P46" i="17"/>
  <c r="T46" i="17"/>
  <c r="X46" i="17"/>
  <c r="AF46" i="17"/>
  <c r="AJ46" i="17"/>
  <c r="BF517" i="1"/>
  <c r="BH517" i="1" s="1"/>
  <c r="BQ517" i="1" s="1"/>
  <c r="CC517" i="1" s="1"/>
  <c r="BF521" i="1"/>
  <c r="BF525" i="1"/>
  <c r="BH525" i="1" s="1"/>
  <c r="BQ525" i="1" s="1"/>
  <c r="CC525" i="1" s="1"/>
  <c r="D47" i="17"/>
  <c r="H47" i="17"/>
  <c r="L47" i="17"/>
  <c r="P47" i="17"/>
  <c r="T47" i="17"/>
  <c r="X47" i="17"/>
  <c r="AF47" i="17"/>
  <c r="AJ47" i="17"/>
  <c r="BF529" i="1"/>
  <c r="BF533" i="1"/>
  <c r="BH533" i="1" s="1"/>
  <c r="BQ533" i="1" s="1"/>
  <c r="CC533" i="1" s="1"/>
  <c r="BF539" i="1"/>
  <c r="F48" i="17"/>
  <c r="J48" i="17"/>
  <c r="N48" i="17"/>
  <c r="R48" i="17"/>
  <c r="V48" i="17"/>
  <c r="AH48" i="17"/>
  <c r="AL48" i="17"/>
  <c r="BF543" i="1"/>
  <c r="F49" i="17"/>
  <c r="J49" i="17"/>
  <c r="N49" i="17"/>
  <c r="R49" i="17"/>
  <c r="V49" i="17"/>
  <c r="AH49" i="17"/>
  <c r="AL49" i="17"/>
  <c r="BF547" i="1"/>
  <c r="BF551" i="1"/>
  <c r="BH551" i="1" s="1"/>
  <c r="BQ551" i="1" s="1"/>
  <c r="CC551" i="1" s="1"/>
  <c r="F50" i="17"/>
  <c r="J50" i="17"/>
  <c r="R50" i="17"/>
  <c r="V50" i="17"/>
  <c r="AH50" i="17"/>
  <c r="AL50" i="17"/>
  <c r="BF555" i="1"/>
  <c r="BF559" i="1"/>
  <c r="BH559" i="1" s="1"/>
  <c r="BQ559" i="1" s="1"/>
  <c r="BF563" i="1"/>
  <c r="F51" i="17"/>
  <c r="J51" i="17"/>
  <c r="R51" i="17"/>
  <c r="V51" i="17"/>
  <c r="AH51" i="17"/>
  <c r="AL51" i="17"/>
  <c r="E52" i="17"/>
  <c r="I52" i="17"/>
  <c r="M52" i="17"/>
  <c r="Q52" i="17"/>
  <c r="U52" i="17"/>
  <c r="Y52" i="17"/>
  <c r="AG52" i="17"/>
  <c r="D36" i="17"/>
  <c r="H36" i="17"/>
  <c r="L36" i="17"/>
  <c r="P36" i="17"/>
  <c r="T36" i="17"/>
  <c r="X36" i="17"/>
  <c r="AF36" i="17"/>
  <c r="AJ36" i="17"/>
  <c r="BF396" i="1"/>
  <c r="BF400" i="1"/>
  <c r="BH400" i="1" s="1"/>
  <c r="BQ400" i="1" s="1"/>
  <c r="CC400" i="1" s="1"/>
  <c r="B37" i="17"/>
  <c r="F37" i="17"/>
  <c r="U38" i="17"/>
  <c r="Y38" i="17"/>
  <c r="AG38" i="17"/>
  <c r="AK38" i="17"/>
  <c r="BF408" i="1"/>
  <c r="BF416" i="1"/>
  <c r="BG416" i="1" s="1"/>
  <c r="U39" i="17"/>
  <c r="Y39" i="17"/>
  <c r="AG39" i="17"/>
  <c r="AK39" i="17"/>
  <c r="BF424" i="1"/>
  <c r="BF428" i="1"/>
  <c r="BF436" i="1"/>
  <c r="E40" i="17"/>
  <c r="I40" i="17"/>
  <c r="M40" i="17"/>
  <c r="Q40" i="17"/>
  <c r="U40" i="17"/>
  <c r="Y40" i="17"/>
  <c r="AG40" i="17"/>
  <c r="AK40" i="17"/>
  <c r="BF444" i="1"/>
  <c r="BG444" i="1" s="1"/>
  <c r="Q41" i="17"/>
  <c r="U41" i="17"/>
  <c r="Y41" i="17"/>
  <c r="AG41" i="17"/>
  <c r="AK41" i="17"/>
  <c r="BF452" i="1"/>
  <c r="BF456" i="1"/>
  <c r="BF460" i="1"/>
  <c r="E42" i="17"/>
  <c r="I42" i="17"/>
  <c r="M42" i="17"/>
  <c r="Q42" i="17"/>
  <c r="U42" i="17"/>
  <c r="Y42" i="17"/>
  <c r="AG42" i="17"/>
  <c r="AK42" i="17"/>
  <c r="BF468" i="1"/>
  <c r="BF472" i="1"/>
  <c r="BG472" i="1" s="1"/>
  <c r="BF476" i="1"/>
  <c r="E43" i="17"/>
  <c r="I43" i="17"/>
  <c r="M43" i="17"/>
  <c r="Q43" i="17"/>
  <c r="U43" i="17"/>
  <c r="Y43" i="17"/>
  <c r="AG43" i="17"/>
  <c r="AK43" i="17"/>
  <c r="BF484" i="1"/>
  <c r="BF488" i="1"/>
  <c r="E44" i="17"/>
  <c r="I44" i="17"/>
  <c r="M44" i="17"/>
  <c r="Q44" i="17"/>
  <c r="U44" i="17"/>
  <c r="Y44" i="17"/>
  <c r="AG44" i="17"/>
  <c r="AK44" i="17"/>
  <c r="BF496" i="1"/>
  <c r="BH496" i="1" s="1"/>
  <c r="BQ496" i="1" s="1"/>
  <c r="CC496" i="1" s="1"/>
  <c r="BF500" i="1"/>
  <c r="E45" i="17"/>
  <c r="I45" i="17"/>
  <c r="M45" i="17"/>
  <c r="Q45" i="17"/>
  <c r="U45" i="17"/>
  <c r="Y45" i="17"/>
  <c r="AG45" i="17"/>
  <c r="AK45" i="17"/>
  <c r="BF508" i="1"/>
  <c r="BH508" i="1" s="1"/>
  <c r="BQ508" i="1" s="1"/>
  <c r="BF512" i="1"/>
  <c r="E46" i="17"/>
  <c r="I46" i="17"/>
  <c r="M46" i="17"/>
  <c r="Q46" i="17"/>
  <c r="U46" i="17"/>
  <c r="Y46" i="17"/>
  <c r="AG46" i="17"/>
  <c r="AK46" i="17"/>
  <c r="BF520" i="1"/>
  <c r="BH520" i="1" s="1"/>
  <c r="BQ520" i="1" s="1"/>
  <c r="CC520" i="1" s="1"/>
  <c r="BF524" i="1"/>
  <c r="BF532" i="1"/>
  <c r="BH532" i="1" s="1"/>
  <c r="BQ532" i="1" s="1"/>
  <c r="BF538" i="1"/>
  <c r="K48" i="17"/>
  <c r="O48" i="17"/>
  <c r="S48" i="17"/>
  <c r="W48" i="17"/>
  <c r="AE48" i="17"/>
  <c r="AI48" i="17"/>
  <c r="AM48" i="17"/>
  <c r="BF542" i="1"/>
  <c r="C49" i="17"/>
  <c r="G49" i="17"/>
  <c r="K49" i="17"/>
  <c r="O49" i="17"/>
  <c r="S49" i="17"/>
  <c r="W49" i="17"/>
  <c r="AE49" i="17"/>
  <c r="AI49" i="17"/>
  <c r="AM49" i="17"/>
  <c r="BF546" i="1"/>
  <c r="BF550" i="1"/>
  <c r="BH550" i="1" s="1"/>
  <c r="BQ550" i="1" s="1"/>
  <c r="CC550" i="1" s="1"/>
  <c r="C50" i="17"/>
  <c r="G50" i="17"/>
  <c r="K50" i="17"/>
  <c r="O50" i="17"/>
  <c r="S50" i="17"/>
  <c r="W50" i="17"/>
  <c r="AE50" i="17"/>
  <c r="AI50" i="17"/>
  <c r="AM50" i="17"/>
  <c r="BF554" i="1"/>
  <c r="BH554" i="1" s="1"/>
  <c r="BQ554" i="1" s="1"/>
  <c r="CC554" i="1" s="1"/>
  <c r="BF558" i="1"/>
  <c r="BF562" i="1"/>
  <c r="BH562" i="1" s="1"/>
  <c r="BQ562" i="1" s="1"/>
  <c r="CC562" i="1" s="1"/>
  <c r="BF566" i="1"/>
  <c r="F52" i="17"/>
  <c r="J52" i="17"/>
  <c r="R52" i="17"/>
  <c r="V52" i="17"/>
  <c r="BF577" i="1"/>
  <c r="BH577" i="1" s="1"/>
  <c r="BQ577" i="1" s="1"/>
  <c r="CC577" i="1" s="1"/>
  <c r="BF581" i="1"/>
  <c r="AK53" i="17"/>
  <c r="BF601" i="1"/>
  <c r="BF605" i="1"/>
  <c r="BH605" i="1" s="1"/>
  <c r="BQ605" i="1" s="1"/>
  <c r="CC605" i="1" s="1"/>
  <c r="BF609" i="1"/>
  <c r="BF613" i="1"/>
  <c r="BH613" i="1" s="1"/>
  <c r="BQ613" i="1" s="1"/>
  <c r="CC613" i="1" s="1"/>
  <c r="BF623" i="1"/>
  <c r="BF627" i="1"/>
  <c r="BH627" i="1" s="1"/>
  <c r="BQ627" i="1" s="1"/>
  <c r="CC627" i="1" s="1"/>
  <c r="BF631" i="1"/>
  <c r="BF635" i="1"/>
  <c r="BH635" i="1" s="1"/>
  <c r="BQ635" i="1" s="1"/>
  <c r="CC635" i="1" s="1"/>
  <c r="BF651" i="1"/>
  <c r="BX718" i="1"/>
  <c r="BX810" i="1"/>
  <c r="BW810" i="1"/>
  <c r="BX814" i="1"/>
  <c r="BW814" i="1"/>
  <c r="BF572" i="1"/>
  <c r="BF584" i="1"/>
  <c r="BH584" i="1" s="1"/>
  <c r="BQ584" i="1" s="1"/>
  <c r="CC584" i="1" s="1"/>
  <c r="BF588" i="1"/>
  <c r="BF592" i="1"/>
  <c r="BH592" i="1" s="1"/>
  <c r="BQ592" i="1" s="1"/>
  <c r="CC592" i="1" s="1"/>
  <c r="BF596" i="1"/>
  <c r="BF654" i="1"/>
  <c r="BH654" i="1" s="1"/>
  <c r="BQ654" i="1" s="1"/>
  <c r="CC654" i="1" s="1"/>
  <c r="BF658" i="1"/>
  <c r="BF662" i="1"/>
  <c r="BH662" i="1" s="1"/>
  <c r="BQ662" i="1" s="1"/>
  <c r="CC662" i="1" s="1"/>
  <c r="BF666" i="1"/>
  <c r="BF674" i="1"/>
  <c r="BH674" i="1" s="1"/>
  <c r="BQ674" i="1" s="1"/>
  <c r="CC674" i="1" s="1"/>
  <c r="BF678" i="1"/>
  <c r="BF682" i="1"/>
  <c r="BH682" i="1" s="1"/>
  <c r="BQ682" i="1" s="1"/>
  <c r="CC682" i="1" s="1"/>
  <c r="BF686" i="1"/>
  <c r="BF694" i="1"/>
  <c r="BH694" i="1" s="1"/>
  <c r="BQ694" i="1" s="1"/>
  <c r="CC694" i="1" s="1"/>
  <c r="BF698" i="1"/>
  <c r="BF699" i="1"/>
  <c r="BH699" i="1" s="1"/>
  <c r="BQ699" i="1" s="1"/>
  <c r="CC699" i="1" s="1"/>
  <c r="BF700" i="1"/>
  <c r="BF701" i="1"/>
  <c r="BH701" i="1" s="1"/>
  <c r="BQ701" i="1" s="1"/>
  <c r="CC701" i="1" s="1"/>
  <c r="BF702" i="1"/>
  <c r="BF703" i="1"/>
  <c r="BH703" i="1" s="1"/>
  <c r="BQ703" i="1" s="1"/>
  <c r="CC703" i="1" s="1"/>
  <c r="E59" i="17"/>
  <c r="I59" i="17"/>
  <c r="M59" i="17"/>
  <c r="Q59" i="17"/>
  <c r="U59" i="17"/>
  <c r="Y59" i="17"/>
  <c r="AG59" i="17"/>
  <c r="AK59" i="17"/>
  <c r="BF708" i="1"/>
  <c r="BF712" i="1"/>
  <c r="BH712" i="1" s="1"/>
  <c r="BQ712" i="1" s="1"/>
  <c r="BF722" i="1"/>
  <c r="C61" i="17"/>
  <c r="G61" i="17"/>
  <c r="K61" i="17"/>
  <c r="O61" i="17"/>
  <c r="S61" i="17"/>
  <c r="W61" i="17"/>
  <c r="AE61" i="17"/>
  <c r="AI61" i="17"/>
  <c r="AM61" i="17"/>
  <c r="BF726" i="1"/>
  <c r="BF734" i="1"/>
  <c r="BH734" i="1" s="1"/>
  <c r="BQ734" i="1" s="1"/>
  <c r="C62" i="17"/>
  <c r="G62" i="17"/>
  <c r="K62" i="17"/>
  <c r="O62" i="17"/>
  <c r="S62" i="17"/>
  <c r="W62" i="17"/>
  <c r="AE62" i="17"/>
  <c r="AI62" i="17"/>
  <c r="AM62" i="17"/>
  <c r="BF738" i="1"/>
  <c r="BH738" i="1" s="1"/>
  <c r="BQ738" i="1" s="1"/>
  <c r="CC738" i="1" s="1"/>
  <c r="BF742" i="1"/>
  <c r="BF746" i="1"/>
  <c r="BH746" i="1" s="1"/>
  <c r="BQ746" i="1" s="1"/>
  <c r="CC746" i="1" s="1"/>
  <c r="C63" i="17"/>
  <c r="G63" i="17"/>
  <c r="K63" i="17"/>
  <c r="O63" i="17"/>
  <c r="S63" i="17"/>
  <c r="W63" i="17"/>
  <c r="AE63" i="17"/>
  <c r="AI63" i="17"/>
  <c r="BF754" i="1"/>
  <c r="C64" i="17"/>
  <c r="G64" i="17"/>
  <c r="K64" i="17"/>
  <c r="O64" i="17"/>
  <c r="S64" i="17"/>
  <c r="W64" i="17"/>
  <c r="AE64" i="17"/>
  <c r="AI64" i="17"/>
  <c r="AM64" i="17"/>
  <c r="BF758" i="1"/>
  <c r="BF762" i="1"/>
  <c r="BF766" i="1"/>
  <c r="BF770" i="1"/>
  <c r="BH770" i="1" s="1"/>
  <c r="BQ770" i="1" s="1"/>
  <c r="CC770" i="1" s="1"/>
  <c r="C65" i="17"/>
  <c r="G65" i="17"/>
  <c r="K65" i="17"/>
  <c r="O65" i="17"/>
  <c r="S65" i="17"/>
  <c r="W65" i="17"/>
  <c r="AE65" i="17"/>
  <c r="AI65" i="17"/>
  <c r="AM65" i="17"/>
  <c r="BF774" i="1"/>
  <c r="BH774" i="1" s="1"/>
  <c r="BQ774" i="1" s="1"/>
  <c r="BF778" i="1"/>
  <c r="BF782" i="1"/>
  <c r="BH782" i="1" s="1"/>
  <c r="BQ782" i="1" s="1"/>
  <c r="BF786" i="1"/>
  <c r="C66" i="17"/>
  <c r="G66" i="17"/>
  <c r="K66" i="17"/>
  <c r="O66" i="17"/>
  <c r="S66" i="17"/>
  <c r="W66" i="17"/>
  <c r="AE66" i="17"/>
  <c r="AI66" i="17"/>
  <c r="AM66" i="17"/>
  <c r="BF790" i="1"/>
  <c r="F68" i="17"/>
  <c r="J68" i="17"/>
  <c r="R68" i="17"/>
  <c r="V68" i="17"/>
  <c r="AH68" i="17"/>
  <c r="AL68" i="17"/>
  <c r="BX809" i="1"/>
  <c r="BW809" i="1"/>
  <c r="BX813" i="1"/>
  <c r="BW813" i="1"/>
  <c r="AK52" i="17"/>
  <c r="BF571" i="1"/>
  <c r="BF575" i="1"/>
  <c r="BH575" i="1" s="1"/>
  <c r="BQ575" i="1" s="1"/>
  <c r="BF579" i="1"/>
  <c r="BF583" i="1"/>
  <c r="BH583" i="1" s="1"/>
  <c r="BQ583" i="1" s="1"/>
  <c r="BF587" i="1"/>
  <c r="BF591" i="1"/>
  <c r="BH591" i="1" s="1"/>
  <c r="BQ591" i="1" s="1"/>
  <c r="BF595" i="1"/>
  <c r="C53" i="17"/>
  <c r="G53" i="17"/>
  <c r="K53" i="17"/>
  <c r="O53" i="17"/>
  <c r="S53" i="17"/>
  <c r="W53" i="17"/>
  <c r="AE53" i="17"/>
  <c r="AI53" i="17"/>
  <c r="AM53" i="17"/>
  <c r="BF599" i="1"/>
  <c r="BF603" i="1"/>
  <c r="BH603" i="1" s="1"/>
  <c r="BQ603" i="1" s="1"/>
  <c r="CC603" i="1" s="1"/>
  <c r="BF607" i="1"/>
  <c r="BF611" i="1"/>
  <c r="BH611" i="1" s="1"/>
  <c r="BQ611" i="1" s="1"/>
  <c r="CC611" i="1" s="1"/>
  <c r="F54" i="17"/>
  <c r="J54" i="17"/>
  <c r="N54" i="17"/>
  <c r="R54" i="17"/>
  <c r="V54" i="17"/>
  <c r="AH54" i="17"/>
  <c r="AL54" i="17"/>
  <c r="D55" i="17"/>
  <c r="H55" i="17"/>
  <c r="L55" i="17"/>
  <c r="P55" i="17"/>
  <c r="T55" i="17"/>
  <c r="X55" i="17"/>
  <c r="AF55" i="17"/>
  <c r="AJ55" i="17"/>
  <c r="BF621" i="1"/>
  <c r="BH621" i="1" s="1"/>
  <c r="BQ621" i="1" s="1"/>
  <c r="CC621" i="1" s="1"/>
  <c r="BF625" i="1"/>
  <c r="BF629" i="1"/>
  <c r="BH629" i="1" s="1"/>
  <c r="BQ629" i="1" s="1"/>
  <c r="CC629" i="1" s="1"/>
  <c r="BF633" i="1"/>
  <c r="BF637" i="1"/>
  <c r="BH637" i="1" s="1"/>
  <c r="BQ637" i="1" s="1"/>
  <c r="CC637" i="1" s="1"/>
  <c r="BF641" i="1"/>
  <c r="D56" i="17"/>
  <c r="H56" i="17"/>
  <c r="L56" i="17"/>
  <c r="P56" i="17"/>
  <c r="T56" i="17"/>
  <c r="X56" i="17"/>
  <c r="AF56" i="17"/>
  <c r="AJ56" i="17"/>
  <c r="BF645" i="1"/>
  <c r="BH645" i="1" s="1"/>
  <c r="BQ645" i="1" s="1"/>
  <c r="CC645" i="1" s="1"/>
  <c r="BF649" i="1"/>
  <c r="BF653" i="1"/>
  <c r="BH653" i="1" s="1"/>
  <c r="BQ653" i="1" s="1"/>
  <c r="CC653" i="1" s="1"/>
  <c r="BF657" i="1"/>
  <c r="BF661" i="1"/>
  <c r="BH661" i="1" s="1"/>
  <c r="BQ661" i="1" s="1"/>
  <c r="CC661" i="1" s="1"/>
  <c r="BF665" i="1"/>
  <c r="D57" i="17"/>
  <c r="H57" i="17"/>
  <c r="L57" i="17"/>
  <c r="P57" i="17"/>
  <c r="T57" i="17"/>
  <c r="X57" i="17"/>
  <c r="AF57" i="17"/>
  <c r="AJ57" i="17"/>
  <c r="BF669" i="1"/>
  <c r="BH669" i="1" s="1"/>
  <c r="BQ669" i="1" s="1"/>
  <c r="CC669" i="1" s="1"/>
  <c r="BF673" i="1"/>
  <c r="BF677" i="1"/>
  <c r="BH677" i="1" s="1"/>
  <c r="BQ677" i="1" s="1"/>
  <c r="CC677" i="1" s="1"/>
  <c r="BF681" i="1"/>
  <c r="BF685" i="1"/>
  <c r="BH685" i="1" s="1"/>
  <c r="BQ685" i="1" s="1"/>
  <c r="CC685" i="1" s="1"/>
  <c r="D58" i="17"/>
  <c r="H58" i="17"/>
  <c r="L58" i="17"/>
  <c r="P58" i="17"/>
  <c r="T58" i="17"/>
  <c r="X58" i="17"/>
  <c r="AF58" i="17"/>
  <c r="AJ58" i="17"/>
  <c r="BF689" i="1"/>
  <c r="BF693" i="1"/>
  <c r="BH693" i="1" s="1"/>
  <c r="BQ693" i="1" s="1"/>
  <c r="CC693" i="1" s="1"/>
  <c r="BF697" i="1"/>
  <c r="F59" i="17"/>
  <c r="J59" i="17"/>
  <c r="R59" i="17"/>
  <c r="V59" i="17"/>
  <c r="AH59" i="17"/>
  <c r="AL59" i="17"/>
  <c r="BF707" i="1"/>
  <c r="BH707" i="1" s="1"/>
  <c r="BQ707" i="1" s="1"/>
  <c r="CC707" i="1" s="1"/>
  <c r="BF711" i="1"/>
  <c r="D60" i="17"/>
  <c r="H60" i="17"/>
  <c r="L60" i="17"/>
  <c r="P60" i="17"/>
  <c r="T60" i="17"/>
  <c r="X60" i="17"/>
  <c r="AF60" i="17"/>
  <c r="AJ60" i="17"/>
  <c r="BF721" i="1"/>
  <c r="BG721" i="1" s="1"/>
  <c r="D61" i="17"/>
  <c r="H61" i="17"/>
  <c r="L61" i="17"/>
  <c r="P61" i="17"/>
  <c r="T61" i="17"/>
  <c r="X61" i="17"/>
  <c r="AF61" i="17"/>
  <c r="AJ61" i="17"/>
  <c r="BF725" i="1"/>
  <c r="BF729" i="1"/>
  <c r="BH729" i="1" s="1"/>
  <c r="BQ729" i="1" s="1"/>
  <c r="BF733" i="1"/>
  <c r="D62" i="17"/>
  <c r="H62" i="17"/>
  <c r="L62" i="17"/>
  <c r="P62" i="17"/>
  <c r="T62" i="17"/>
  <c r="X62" i="17"/>
  <c r="AF62" i="17"/>
  <c r="AJ62" i="17"/>
  <c r="BF737" i="1"/>
  <c r="BH737" i="1" s="1"/>
  <c r="BQ737" i="1" s="1"/>
  <c r="BF741" i="1"/>
  <c r="BF745" i="1"/>
  <c r="BH745" i="1" s="1"/>
  <c r="BQ745" i="1" s="1"/>
  <c r="D63" i="17"/>
  <c r="H63" i="17"/>
  <c r="L63" i="17"/>
  <c r="P63" i="17"/>
  <c r="T63" i="17"/>
  <c r="X63" i="17"/>
  <c r="AF63" i="17"/>
  <c r="AJ63" i="17"/>
  <c r="BF749" i="1"/>
  <c r="BF753" i="1"/>
  <c r="BH753" i="1" s="1"/>
  <c r="BQ753" i="1" s="1"/>
  <c r="D64" i="17"/>
  <c r="H64" i="17"/>
  <c r="L64" i="17"/>
  <c r="P64" i="17"/>
  <c r="T64" i="17"/>
  <c r="X64" i="17"/>
  <c r="AF64" i="17"/>
  <c r="AJ64" i="17"/>
  <c r="BF757" i="1"/>
  <c r="BF761" i="1"/>
  <c r="BH761" i="1" s="1"/>
  <c r="BQ761" i="1" s="1"/>
  <c r="BF765" i="1"/>
  <c r="BF769" i="1"/>
  <c r="BH769" i="1" s="1"/>
  <c r="BQ769" i="1" s="1"/>
  <c r="AF65" i="17"/>
  <c r="AJ65" i="17"/>
  <c r="BF773" i="1"/>
  <c r="BF777" i="1"/>
  <c r="BH777" i="1" s="1"/>
  <c r="BQ777" i="1" s="1"/>
  <c r="CC777" i="1" s="1"/>
  <c r="BF781" i="1"/>
  <c r="BF785" i="1"/>
  <c r="BH785" i="1" s="1"/>
  <c r="BQ785" i="1" s="1"/>
  <c r="CC785" i="1" s="1"/>
  <c r="D66" i="17"/>
  <c r="H66" i="17"/>
  <c r="L66" i="17"/>
  <c r="P66" i="17"/>
  <c r="T66" i="17"/>
  <c r="X66" i="17"/>
  <c r="BF789" i="1"/>
  <c r="C68" i="17"/>
  <c r="BX812" i="1"/>
  <c r="BW812" i="1"/>
  <c r="AH52" i="17"/>
  <c r="AL52" i="17"/>
  <c r="BF570" i="1"/>
  <c r="BF574" i="1"/>
  <c r="BH574" i="1" s="1"/>
  <c r="BQ574" i="1" s="1"/>
  <c r="CC574" i="1" s="1"/>
  <c r="BF578" i="1"/>
  <c r="BF582" i="1"/>
  <c r="BH582" i="1" s="1"/>
  <c r="BQ582" i="1" s="1"/>
  <c r="CC582" i="1" s="1"/>
  <c r="BF586" i="1"/>
  <c r="BF590" i="1"/>
  <c r="BH590" i="1" s="1"/>
  <c r="BQ590" i="1" s="1"/>
  <c r="CC590" i="1" s="1"/>
  <c r="BF594" i="1"/>
  <c r="D53" i="17"/>
  <c r="H53" i="17"/>
  <c r="L53" i="17"/>
  <c r="P53" i="17"/>
  <c r="T53" i="17"/>
  <c r="X53" i="17"/>
  <c r="AF53" i="17"/>
  <c r="AJ53" i="17"/>
  <c r="BF598" i="1"/>
  <c r="BH598" i="1" s="1"/>
  <c r="BQ598" i="1" s="1"/>
  <c r="CC598" i="1" s="1"/>
  <c r="BF602" i="1"/>
  <c r="BF606" i="1"/>
  <c r="BH606" i="1" s="1"/>
  <c r="BQ606" i="1" s="1"/>
  <c r="CC606" i="1" s="1"/>
  <c r="BF610" i="1"/>
  <c r="C54" i="17"/>
  <c r="G54" i="17"/>
  <c r="K54" i="17"/>
  <c r="O54" i="17"/>
  <c r="S54" i="17"/>
  <c r="W54" i="17"/>
  <c r="AE54" i="17"/>
  <c r="AI54" i="17"/>
  <c r="AM54" i="17"/>
  <c r="BF614" i="1"/>
  <c r="BW614" i="1"/>
  <c r="BF615" i="1"/>
  <c r="BW615" i="1"/>
  <c r="BF616" i="1"/>
  <c r="BW616" i="1"/>
  <c r="BF617" i="1"/>
  <c r="BW617" i="1"/>
  <c r="BF618" i="1"/>
  <c r="BW618" i="1"/>
  <c r="BF619" i="1"/>
  <c r="BW619" i="1"/>
  <c r="E55" i="17"/>
  <c r="I55" i="17"/>
  <c r="M55" i="17"/>
  <c r="Q55" i="17"/>
  <c r="U55" i="17"/>
  <c r="Y55" i="17"/>
  <c r="AG55" i="17"/>
  <c r="AK55" i="17"/>
  <c r="BF624" i="1"/>
  <c r="BF628" i="1"/>
  <c r="BH628" i="1" s="1"/>
  <c r="BQ628" i="1" s="1"/>
  <c r="CC628" i="1" s="1"/>
  <c r="BF632" i="1"/>
  <c r="BF636" i="1"/>
  <c r="BH636" i="1" s="1"/>
  <c r="BQ636" i="1" s="1"/>
  <c r="CC636" i="1" s="1"/>
  <c r="BF640" i="1"/>
  <c r="E56" i="17"/>
  <c r="I56" i="17"/>
  <c r="M56" i="17"/>
  <c r="Q56" i="17"/>
  <c r="U56" i="17"/>
  <c r="Y56" i="17"/>
  <c r="AG56" i="17"/>
  <c r="AK56" i="17"/>
  <c r="BF648" i="1"/>
  <c r="BH648" i="1" s="1"/>
  <c r="BQ648" i="1" s="1"/>
  <c r="CC648" i="1" s="1"/>
  <c r="BF652" i="1"/>
  <c r="BF656" i="1"/>
  <c r="BH656" i="1" s="1"/>
  <c r="BQ656" i="1" s="1"/>
  <c r="CC656" i="1" s="1"/>
  <c r="BF660" i="1"/>
  <c r="BF664" i="1"/>
  <c r="BH664" i="1" s="1"/>
  <c r="BQ664" i="1" s="1"/>
  <c r="CC664" i="1" s="1"/>
  <c r="E57" i="17"/>
  <c r="I57" i="17"/>
  <c r="M57" i="17"/>
  <c r="Q57" i="17"/>
  <c r="U57" i="17"/>
  <c r="Y57" i="17"/>
  <c r="AG57" i="17"/>
  <c r="AK57" i="17"/>
  <c r="BF672" i="1"/>
  <c r="BF676" i="1"/>
  <c r="BH676" i="1" s="1"/>
  <c r="BQ676" i="1" s="1"/>
  <c r="BF680" i="1"/>
  <c r="BF684" i="1"/>
  <c r="BH684" i="1" s="1"/>
  <c r="BQ684" i="1" s="1"/>
  <c r="E58" i="17"/>
  <c r="I58" i="17"/>
  <c r="M58" i="17"/>
  <c r="Q58" i="17"/>
  <c r="U58" i="17"/>
  <c r="Y58" i="17"/>
  <c r="AG58" i="17"/>
  <c r="AK58" i="17"/>
  <c r="BF692" i="1"/>
  <c r="BF696" i="1"/>
  <c r="BH696" i="1" s="1"/>
  <c r="BQ696" i="1" s="1"/>
  <c r="CC696" i="1" s="1"/>
  <c r="C59" i="17"/>
  <c r="G59" i="17"/>
  <c r="K59" i="17"/>
  <c r="O59" i="17"/>
  <c r="S59" i="17"/>
  <c r="W59" i="17"/>
  <c r="AE59" i="17"/>
  <c r="AI59" i="17"/>
  <c r="AM59" i="17"/>
  <c r="BF706" i="1"/>
  <c r="BH706" i="1" s="1"/>
  <c r="BQ706" i="1" s="1"/>
  <c r="CC706" i="1" s="1"/>
  <c r="BF710" i="1"/>
  <c r="BF714" i="1"/>
  <c r="BH714" i="1" s="1"/>
  <c r="BQ714" i="1" s="1"/>
  <c r="CC714" i="1" s="1"/>
  <c r="BW714" i="1"/>
  <c r="BF715" i="1"/>
  <c r="BH715" i="1" s="1"/>
  <c r="BQ715" i="1" s="1"/>
  <c r="CC715" i="1" s="1"/>
  <c r="BW715" i="1"/>
  <c r="BF717" i="1"/>
  <c r="BG717" i="1" s="1"/>
  <c r="BX717" i="1"/>
  <c r="BF718" i="1"/>
  <c r="BH718" i="1" s="1"/>
  <c r="BQ718" i="1" s="1"/>
  <c r="CC718" i="1" s="1"/>
  <c r="BF720" i="1"/>
  <c r="E61" i="17"/>
  <c r="I61" i="17"/>
  <c r="M61" i="17"/>
  <c r="Q61" i="17"/>
  <c r="U61" i="17"/>
  <c r="Y61" i="17"/>
  <c r="AG61" i="17"/>
  <c r="AK61" i="17"/>
  <c r="BF728" i="1"/>
  <c r="BG728" i="1" s="1"/>
  <c r="BF732" i="1"/>
  <c r="E62" i="17"/>
  <c r="I62" i="17"/>
  <c r="M62" i="17"/>
  <c r="Q62" i="17"/>
  <c r="U62" i="17"/>
  <c r="Y62" i="17"/>
  <c r="AG62" i="17"/>
  <c r="AK62" i="17"/>
  <c r="BF740" i="1"/>
  <c r="BH740" i="1" s="1"/>
  <c r="BQ740" i="1" s="1"/>
  <c r="CC740" i="1" s="1"/>
  <c r="BF744" i="1"/>
  <c r="E63" i="17"/>
  <c r="I63" i="17"/>
  <c r="M63" i="17"/>
  <c r="Q63" i="17"/>
  <c r="U63" i="17"/>
  <c r="Y63" i="17"/>
  <c r="AG63" i="17"/>
  <c r="AK63" i="17"/>
  <c r="BF752" i="1"/>
  <c r="BG752" i="1" s="1"/>
  <c r="E64" i="17"/>
  <c r="I64" i="17"/>
  <c r="M64" i="17"/>
  <c r="Q64" i="17"/>
  <c r="U64" i="17"/>
  <c r="Y64" i="17"/>
  <c r="AG64" i="17"/>
  <c r="AK64" i="17"/>
  <c r="BF760" i="1"/>
  <c r="BF764" i="1"/>
  <c r="BG764" i="1" s="1"/>
  <c r="BF768" i="1"/>
  <c r="E65" i="17"/>
  <c r="I65" i="17"/>
  <c r="M65" i="17"/>
  <c r="Q65" i="17"/>
  <c r="U65" i="17"/>
  <c r="Y65" i="17"/>
  <c r="AG65" i="17"/>
  <c r="AK65" i="17"/>
  <c r="BF776" i="1"/>
  <c r="BH776" i="1" s="1"/>
  <c r="BQ776" i="1" s="1"/>
  <c r="CC776" i="1" s="1"/>
  <c r="BF780" i="1"/>
  <c r="BF784" i="1"/>
  <c r="BH784" i="1" s="1"/>
  <c r="BQ784" i="1" s="1"/>
  <c r="CC784" i="1" s="1"/>
  <c r="E66" i="17"/>
  <c r="I66" i="17"/>
  <c r="M66" i="17"/>
  <c r="Q66" i="17"/>
  <c r="U66" i="17"/>
  <c r="Y66" i="17"/>
  <c r="AG66" i="17"/>
  <c r="AK66" i="17"/>
  <c r="BX811" i="1"/>
  <c r="BW811" i="1"/>
  <c r="BF865" i="1"/>
  <c r="BF877" i="1"/>
  <c r="BH877" i="1" s="1"/>
  <c r="BQ877" i="1" s="1"/>
  <c r="CC877" i="1" s="1"/>
  <c r="BF881" i="1"/>
  <c r="BF885" i="1"/>
  <c r="BG885" i="1" s="1"/>
  <c r="BF889" i="1"/>
  <c r="BF899" i="1"/>
  <c r="BG899" i="1" s="1"/>
  <c r="F70" i="17"/>
  <c r="J70" i="17"/>
  <c r="R70" i="17"/>
  <c r="V70" i="17"/>
  <c r="AH70" i="17"/>
  <c r="AL70" i="17"/>
  <c r="BF903" i="1"/>
  <c r="BF907" i="1"/>
  <c r="BH907" i="1" s="1"/>
  <c r="BQ907" i="1" s="1"/>
  <c r="CC907" i="1" s="1"/>
  <c r="BF911" i="1"/>
  <c r="AF71" i="17"/>
  <c r="AJ71" i="17"/>
  <c r="BF919" i="1"/>
  <c r="BG919" i="1" s="1"/>
  <c r="BF923" i="1"/>
  <c r="F72" i="17"/>
  <c r="J72" i="17"/>
  <c r="R72" i="17"/>
  <c r="V72" i="17"/>
  <c r="AH72" i="17"/>
  <c r="AL72" i="17"/>
  <c r="BF927" i="1"/>
  <c r="BH927" i="1" s="1"/>
  <c r="BQ927" i="1" s="1"/>
  <c r="CC927" i="1" s="1"/>
  <c r="BF939" i="1"/>
  <c r="BF943" i="1"/>
  <c r="BH943" i="1" s="1"/>
  <c r="BQ943" i="1" s="1"/>
  <c r="CC943" i="1" s="1"/>
  <c r="BF816" i="1"/>
  <c r="E69" i="17"/>
  <c r="I69" i="17"/>
  <c r="M69" i="17"/>
  <c r="Q69" i="17"/>
  <c r="U69" i="17"/>
  <c r="Y69" i="17"/>
  <c r="AG69" i="17"/>
  <c r="AK69" i="17"/>
  <c r="BF824" i="1"/>
  <c r="BH824" i="1" s="1"/>
  <c r="BQ824" i="1" s="1"/>
  <c r="CC824" i="1" s="1"/>
  <c r="BF828" i="1"/>
  <c r="BF832" i="1"/>
  <c r="BH832" i="1" s="1"/>
  <c r="BQ832" i="1" s="1"/>
  <c r="CC832" i="1" s="1"/>
  <c r="BF836" i="1"/>
  <c r="BF840" i="1"/>
  <c r="BH840" i="1" s="1"/>
  <c r="BQ840" i="1" s="1"/>
  <c r="CC840" i="1" s="1"/>
  <c r="BF844" i="1"/>
  <c r="BF848" i="1"/>
  <c r="BH848" i="1" s="1"/>
  <c r="BQ848" i="1" s="1"/>
  <c r="CC848" i="1" s="1"/>
  <c r="BF852" i="1"/>
  <c r="BF856" i="1"/>
  <c r="BH856" i="1" s="1"/>
  <c r="BQ856" i="1" s="1"/>
  <c r="CC856" i="1" s="1"/>
  <c r="BF860" i="1"/>
  <c r="BF864" i="1"/>
  <c r="BH864" i="1" s="1"/>
  <c r="BQ864" i="1" s="1"/>
  <c r="CC864" i="1" s="1"/>
  <c r="BF868" i="1"/>
  <c r="BF872" i="1"/>
  <c r="BH872" i="1" s="1"/>
  <c r="BQ872" i="1" s="1"/>
  <c r="CC872" i="1" s="1"/>
  <c r="BF876" i="1"/>
  <c r="BF880" i="1"/>
  <c r="BH880" i="1" s="1"/>
  <c r="BQ880" i="1" s="1"/>
  <c r="CC880" i="1" s="1"/>
  <c r="BF884" i="1"/>
  <c r="BF888" i="1"/>
  <c r="BH888" i="1" s="1"/>
  <c r="BQ888" i="1" s="1"/>
  <c r="CC888" i="1" s="1"/>
  <c r="BF892" i="1"/>
  <c r="BF896" i="1"/>
  <c r="BH896" i="1" s="1"/>
  <c r="BQ896" i="1" s="1"/>
  <c r="CC896" i="1" s="1"/>
  <c r="C70" i="17"/>
  <c r="G70" i="17"/>
  <c r="K70" i="17"/>
  <c r="O70" i="17"/>
  <c r="S70" i="17"/>
  <c r="W70" i="17"/>
  <c r="AE70" i="17"/>
  <c r="AI70" i="17"/>
  <c r="AM70" i="17"/>
  <c r="BF902" i="1"/>
  <c r="BH902" i="1" s="1"/>
  <c r="BQ902" i="1" s="1"/>
  <c r="CC902" i="1" s="1"/>
  <c r="BF906" i="1"/>
  <c r="BF910" i="1"/>
  <c r="BG910" i="1" s="1"/>
  <c r="BF914" i="1"/>
  <c r="E71" i="17"/>
  <c r="I71" i="17"/>
  <c r="M71" i="17"/>
  <c r="Q71" i="17"/>
  <c r="U71" i="17"/>
  <c r="Y71" i="17"/>
  <c r="AG71" i="17"/>
  <c r="AK71" i="17"/>
  <c r="BF922" i="1"/>
  <c r="BH922" i="1" s="1"/>
  <c r="BQ922" i="1" s="1"/>
  <c r="C72" i="17"/>
  <c r="G72" i="17"/>
  <c r="K72" i="17"/>
  <c r="O72" i="17"/>
  <c r="S72" i="17"/>
  <c r="W72" i="17"/>
  <c r="AE72" i="17"/>
  <c r="AI72" i="17"/>
  <c r="AM72" i="17"/>
  <c r="BF926" i="1"/>
  <c r="BH926" i="1" s="1"/>
  <c r="BQ926" i="1" s="1"/>
  <c r="CC926" i="1" s="1"/>
  <c r="E73" i="17"/>
  <c r="I73" i="17"/>
  <c r="M73" i="17"/>
  <c r="Q73" i="17"/>
  <c r="U73" i="17"/>
  <c r="Y73" i="17"/>
  <c r="AG73" i="17"/>
  <c r="BF809" i="1"/>
  <c r="BH809" i="1" s="1"/>
  <c r="BQ809" i="1" s="1"/>
  <c r="CC809" i="1" s="1"/>
  <c r="BF810" i="1"/>
  <c r="BF811" i="1"/>
  <c r="BH811" i="1" s="1"/>
  <c r="BQ811" i="1" s="1"/>
  <c r="CC811" i="1" s="1"/>
  <c r="BF812" i="1"/>
  <c r="BF813" i="1"/>
  <c r="BH813" i="1" s="1"/>
  <c r="BQ813" i="1" s="1"/>
  <c r="CC813" i="1" s="1"/>
  <c r="BF814" i="1"/>
  <c r="BF815" i="1"/>
  <c r="BH815" i="1" s="1"/>
  <c r="BQ815" i="1" s="1"/>
  <c r="BF819" i="1"/>
  <c r="F69" i="17"/>
  <c r="J69" i="17"/>
  <c r="N69" i="17"/>
  <c r="R69" i="17"/>
  <c r="V69" i="17"/>
  <c r="AH69" i="17"/>
  <c r="AL69" i="17"/>
  <c r="BF823" i="1"/>
  <c r="BF827" i="1"/>
  <c r="BG827" i="1" s="1"/>
  <c r="BF831" i="1"/>
  <c r="BF835" i="1"/>
  <c r="BG835" i="1" s="1"/>
  <c r="BF839" i="1"/>
  <c r="BF843" i="1"/>
  <c r="BG843" i="1" s="1"/>
  <c r="BF847" i="1"/>
  <c r="BF851" i="1"/>
  <c r="BG851" i="1" s="1"/>
  <c r="BF855" i="1"/>
  <c r="BF859" i="1"/>
  <c r="BG859" i="1" s="1"/>
  <c r="BF863" i="1"/>
  <c r="BF867" i="1"/>
  <c r="BH867" i="1" s="1"/>
  <c r="BQ867" i="1" s="1"/>
  <c r="CC867" i="1" s="1"/>
  <c r="BF871" i="1"/>
  <c r="BF875" i="1"/>
  <c r="BH875" i="1" s="1"/>
  <c r="BQ875" i="1" s="1"/>
  <c r="CC875" i="1" s="1"/>
  <c r="BF879" i="1"/>
  <c r="BF883" i="1"/>
  <c r="BG883" i="1" s="1"/>
  <c r="BF887" i="1"/>
  <c r="BF891" i="1"/>
  <c r="BG891" i="1" s="1"/>
  <c r="BF895" i="1"/>
  <c r="D70" i="17"/>
  <c r="H70" i="17"/>
  <c r="L70" i="17"/>
  <c r="P70" i="17"/>
  <c r="T70" i="17"/>
  <c r="X70" i="17"/>
  <c r="AF70" i="17"/>
  <c r="AJ70" i="17"/>
  <c r="BF901" i="1"/>
  <c r="BH901" i="1" s="1"/>
  <c r="BQ901" i="1" s="1"/>
  <c r="CC901" i="1" s="1"/>
  <c r="BF905" i="1"/>
  <c r="BF909" i="1"/>
  <c r="BH909" i="1" s="1"/>
  <c r="BQ909" i="1" s="1"/>
  <c r="CC909" i="1" s="1"/>
  <c r="BF913" i="1"/>
  <c r="BF917" i="1"/>
  <c r="BH917" i="1" s="1"/>
  <c r="BQ917" i="1" s="1"/>
  <c r="CC917" i="1" s="1"/>
  <c r="F71" i="17"/>
  <c r="J71" i="17"/>
  <c r="N71" i="17"/>
  <c r="R71" i="17"/>
  <c r="V71" i="17"/>
  <c r="AH71" i="17"/>
  <c r="AL71" i="17"/>
  <c r="BF921" i="1"/>
  <c r="BG921" i="1" s="1"/>
  <c r="D72" i="17"/>
  <c r="H72" i="17"/>
  <c r="L72" i="17"/>
  <c r="P72" i="17"/>
  <c r="T72" i="17"/>
  <c r="X72" i="17"/>
  <c r="AF72" i="17"/>
  <c r="AJ72" i="17"/>
  <c r="BF925" i="1"/>
  <c r="BF929" i="1"/>
  <c r="BH929" i="1" s="1"/>
  <c r="BQ929" i="1" s="1"/>
  <c r="CC929" i="1" s="1"/>
  <c r="F73" i="17"/>
  <c r="J73" i="17"/>
  <c r="N73" i="17"/>
  <c r="R73" i="17"/>
  <c r="V73" i="17"/>
  <c r="AH73" i="17"/>
  <c r="AL73" i="17"/>
  <c r="BF933" i="1"/>
  <c r="BG933" i="1" s="1"/>
  <c r="D74" i="17"/>
  <c r="H74" i="17"/>
  <c r="L74" i="17"/>
  <c r="P74" i="17"/>
  <c r="T74" i="17"/>
  <c r="X74" i="17"/>
  <c r="BF826" i="1"/>
  <c r="BF830" i="1"/>
  <c r="BH830" i="1" s="1"/>
  <c r="BQ830" i="1" s="1"/>
  <c r="BF834" i="1"/>
  <c r="BF838" i="1"/>
  <c r="BH838" i="1" s="1"/>
  <c r="BQ838" i="1" s="1"/>
  <c r="BF842" i="1"/>
  <c r="BF846" i="1"/>
  <c r="BH846" i="1" s="1"/>
  <c r="BQ846" i="1" s="1"/>
  <c r="BF850" i="1"/>
  <c r="BF854" i="1"/>
  <c r="BH854" i="1" s="1"/>
  <c r="BQ854" i="1" s="1"/>
  <c r="BF870" i="1"/>
  <c r="BF874" i="1"/>
  <c r="BH874" i="1" s="1"/>
  <c r="BQ874" i="1" s="1"/>
  <c r="CC874" i="1" s="1"/>
  <c r="BF894" i="1"/>
  <c r="AE73" i="17"/>
  <c r="AI73" i="17"/>
  <c r="AM73" i="17"/>
  <c r="BF932" i="1"/>
  <c r="AK73" i="17"/>
  <c r="BF934" i="1"/>
  <c r="C74" i="17"/>
  <c r="G74" i="17"/>
  <c r="K74" i="17"/>
  <c r="O74" i="17"/>
  <c r="S74" i="17"/>
  <c r="W74" i="17"/>
  <c r="AE74" i="17"/>
  <c r="AI74" i="17"/>
  <c r="AM74" i="17"/>
  <c r="BF938" i="1"/>
  <c r="BF942" i="1"/>
  <c r="BG942" i="1" s="1"/>
  <c r="C75" i="17"/>
  <c r="G75" i="17"/>
  <c r="K75" i="17"/>
  <c r="O75" i="17"/>
  <c r="S75" i="17"/>
  <c r="W75" i="17"/>
  <c r="AE75" i="17"/>
  <c r="AI75" i="17"/>
  <c r="AM75" i="17"/>
  <c r="BF946" i="1"/>
  <c r="BH946" i="1" s="1"/>
  <c r="BQ946" i="1" s="1"/>
  <c r="BF950" i="1"/>
  <c r="C76" i="17"/>
  <c r="G76" i="17"/>
  <c r="K76" i="17"/>
  <c r="O76" i="17"/>
  <c r="S76" i="17"/>
  <c r="W76" i="17"/>
  <c r="AE76" i="17"/>
  <c r="AI76" i="17"/>
  <c r="AM76" i="17"/>
  <c r="BF954" i="1"/>
  <c r="BF958" i="1"/>
  <c r="BG958" i="1" s="1"/>
  <c r="D77" i="17"/>
  <c r="H77" i="17"/>
  <c r="L77" i="17"/>
  <c r="P77" i="17"/>
  <c r="T77" i="17"/>
  <c r="X77" i="17"/>
  <c r="AF77" i="17"/>
  <c r="AJ77" i="17"/>
  <c r="BF962" i="1"/>
  <c r="BF966" i="1"/>
  <c r="BH966" i="1" s="1"/>
  <c r="BQ966" i="1" s="1"/>
  <c r="BF970" i="1"/>
  <c r="D78" i="17"/>
  <c r="H78" i="17"/>
  <c r="L78" i="17"/>
  <c r="P78" i="17"/>
  <c r="T78" i="17"/>
  <c r="X78" i="17"/>
  <c r="AF78" i="17"/>
  <c r="AJ78" i="17"/>
  <c r="BF977" i="1"/>
  <c r="BG977" i="1" s="1"/>
  <c r="BF981" i="1"/>
  <c r="E79" i="17"/>
  <c r="I79" i="17"/>
  <c r="M79" i="17"/>
  <c r="Q79" i="17"/>
  <c r="U79" i="17"/>
  <c r="Y79" i="17"/>
  <c r="AG79" i="17"/>
  <c r="AK79" i="17"/>
  <c r="BF989" i="1"/>
  <c r="BH989" i="1" s="1"/>
  <c r="BQ989" i="1" s="1"/>
  <c r="CC989" i="1" s="1"/>
  <c r="BF993" i="1"/>
  <c r="B80" i="17"/>
  <c r="F80" i="17"/>
  <c r="J80" i="17"/>
  <c r="R80" i="17"/>
  <c r="V80" i="17"/>
  <c r="AH80" i="17"/>
  <c r="AL80" i="17"/>
  <c r="BF997" i="1"/>
  <c r="BF1001" i="1"/>
  <c r="BH1001" i="1" s="1"/>
  <c r="BQ1001" i="1" s="1"/>
  <c r="C81" i="17"/>
  <c r="G81" i="17"/>
  <c r="K81" i="17"/>
  <c r="O81" i="17"/>
  <c r="S81" i="17"/>
  <c r="W81" i="17"/>
  <c r="AE81" i="17"/>
  <c r="AI81" i="17"/>
  <c r="AM81" i="17"/>
  <c r="BF1005" i="1"/>
  <c r="BG1005" i="1" s="1"/>
  <c r="AF74" i="17"/>
  <c r="AJ74" i="17"/>
  <c r="BF937" i="1"/>
  <c r="BF941" i="1"/>
  <c r="BH941" i="1" s="1"/>
  <c r="BQ941" i="1" s="1"/>
  <c r="CC941" i="1" s="1"/>
  <c r="D75" i="17"/>
  <c r="H75" i="17"/>
  <c r="L75" i="17"/>
  <c r="P75" i="17"/>
  <c r="T75" i="17"/>
  <c r="X75" i="17"/>
  <c r="AF75" i="17"/>
  <c r="AJ75" i="17"/>
  <c r="BF945" i="1"/>
  <c r="BF949" i="1"/>
  <c r="BG949" i="1" s="1"/>
  <c r="D76" i="17"/>
  <c r="H76" i="17"/>
  <c r="L76" i="17"/>
  <c r="P76" i="17"/>
  <c r="T76" i="17"/>
  <c r="X76" i="17"/>
  <c r="AF76" i="17"/>
  <c r="AJ76" i="17"/>
  <c r="BF953" i="1"/>
  <c r="BF957" i="1"/>
  <c r="BH957" i="1" s="1"/>
  <c r="BQ957" i="1" s="1"/>
  <c r="CC957" i="1" s="1"/>
  <c r="E77" i="17"/>
  <c r="I77" i="17"/>
  <c r="M77" i="17"/>
  <c r="Q77" i="17"/>
  <c r="U77" i="17"/>
  <c r="Y77" i="17"/>
  <c r="AG77" i="17"/>
  <c r="AK77" i="17"/>
  <c r="BF965" i="1"/>
  <c r="BF969" i="1"/>
  <c r="BH969" i="1" s="1"/>
  <c r="BQ969" i="1" s="1"/>
  <c r="CC969" i="1" s="1"/>
  <c r="BF975" i="1"/>
  <c r="BW975" i="1"/>
  <c r="E78" i="17"/>
  <c r="I78" i="17"/>
  <c r="M78" i="17"/>
  <c r="Q78" i="17"/>
  <c r="U78" i="17"/>
  <c r="Y78" i="17"/>
  <c r="AG78" i="17"/>
  <c r="AK78" i="17"/>
  <c r="BF980" i="1"/>
  <c r="BF984" i="1"/>
  <c r="BH984" i="1" s="1"/>
  <c r="BQ984" i="1" s="1"/>
  <c r="BF988" i="1"/>
  <c r="BF992" i="1"/>
  <c r="BH992" i="1" s="1"/>
  <c r="BQ992" i="1" s="1"/>
  <c r="G80" i="17"/>
  <c r="K80" i="17"/>
  <c r="O80" i="17"/>
  <c r="S80" i="17"/>
  <c r="W80" i="17"/>
  <c r="AE80" i="17"/>
  <c r="AI80" i="17"/>
  <c r="AM80" i="17"/>
  <c r="BF996" i="1"/>
  <c r="BF1000" i="1"/>
  <c r="BH1000" i="1" s="1"/>
  <c r="BQ1000" i="1" s="1"/>
  <c r="BF1004" i="1"/>
  <c r="BF1008" i="1"/>
  <c r="BH1008" i="1" s="1"/>
  <c r="BQ1008" i="1" s="1"/>
  <c r="BF1012" i="1"/>
  <c r="D82" i="17"/>
  <c r="H82" i="17"/>
  <c r="L82" i="17"/>
  <c r="P82" i="17"/>
  <c r="T82" i="17"/>
  <c r="X82" i="17"/>
  <c r="AF82" i="17"/>
  <c r="AJ82" i="17"/>
  <c r="BF1016" i="1"/>
  <c r="BH1016" i="1" s="1"/>
  <c r="BQ1016" i="1" s="1"/>
  <c r="BF964" i="1"/>
  <c r="BF983" i="1"/>
  <c r="BH983" i="1" s="1"/>
  <c r="BQ983" i="1" s="1"/>
  <c r="BF951" i="1"/>
  <c r="F76" i="17"/>
  <c r="J76" i="17"/>
  <c r="N76" i="17"/>
  <c r="R76" i="17"/>
  <c r="V76" i="17"/>
  <c r="AH76" i="17"/>
  <c r="AL76" i="17"/>
  <c r="BF955" i="1"/>
  <c r="BF959" i="1"/>
  <c r="BH959" i="1" s="1"/>
  <c r="BQ959" i="1" s="1"/>
  <c r="CC959" i="1" s="1"/>
  <c r="BF971" i="1"/>
  <c r="C78" i="17"/>
  <c r="G78" i="17"/>
  <c r="K78" i="17"/>
  <c r="O78" i="17"/>
  <c r="S78" i="17"/>
  <c r="W78" i="17"/>
  <c r="AE78" i="17"/>
  <c r="AI78" i="17"/>
  <c r="AM78" i="17"/>
  <c r="BF978" i="1"/>
  <c r="BF990" i="1"/>
  <c r="BG990" i="1" s="1"/>
  <c r="E80" i="17"/>
  <c r="I80" i="17"/>
  <c r="M80" i="17"/>
  <c r="Q80" i="17"/>
  <c r="U80" i="17"/>
  <c r="Y80" i="17"/>
  <c r="AG80" i="17"/>
  <c r="AK80" i="17"/>
  <c r="BF998" i="1"/>
  <c r="BF1002" i="1"/>
  <c r="BG1002" i="1" s="1"/>
  <c r="BF1006" i="1"/>
  <c r="BF1010" i="1"/>
  <c r="BG1010" i="1" s="1"/>
  <c r="BF1014" i="1"/>
  <c r="F82" i="17"/>
  <c r="J82" i="17"/>
  <c r="R82" i="17"/>
  <c r="V82" i="17"/>
  <c r="AH82" i="17"/>
  <c r="AL82" i="17"/>
  <c r="BF1018" i="1"/>
  <c r="BG1018" i="1" s="1"/>
  <c r="BF1009" i="1"/>
  <c r="BF1013" i="1"/>
  <c r="BG1013" i="1" s="1"/>
  <c r="C82" i="17"/>
  <c r="G82" i="17"/>
  <c r="K82" i="17"/>
  <c r="O82" i="17"/>
  <c r="S82" i="17"/>
  <c r="W82" i="17"/>
  <c r="AE82" i="17"/>
  <c r="AI82" i="17"/>
  <c r="AM82" i="17"/>
  <c r="BF1017" i="1"/>
  <c r="BH1017" i="1" s="1"/>
  <c r="BQ1017" i="1" s="1"/>
  <c r="E83" i="17"/>
  <c r="I83" i="17"/>
  <c r="M83" i="17"/>
  <c r="Q83" i="17"/>
  <c r="U83" i="17"/>
  <c r="Y83" i="17"/>
  <c r="AG83" i="17"/>
  <c r="AK83" i="17"/>
  <c r="BF1025" i="1"/>
  <c r="BF1029" i="1"/>
  <c r="BH1029" i="1" s="1"/>
  <c r="BQ1029" i="1" s="1"/>
  <c r="CC1029" i="1" s="1"/>
  <c r="B84" i="17"/>
  <c r="F84" i="17"/>
  <c r="J84" i="17"/>
  <c r="N84" i="17"/>
  <c r="R84" i="17"/>
  <c r="V84" i="17"/>
  <c r="AH84" i="17"/>
  <c r="AL84" i="17"/>
  <c r="BF1039" i="1"/>
  <c r="F86" i="17"/>
  <c r="J86" i="17"/>
  <c r="R86" i="17"/>
  <c r="V86" i="17"/>
  <c r="AH86" i="17"/>
  <c r="AL86" i="17"/>
  <c r="E87" i="17"/>
  <c r="I87" i="17"/>
  <c r="M87" i="17"/>
  <c r="Q87" i="17"/>
  <c r="U87" i="17"/>
  <c r="Y87" i="17"/>
  <c r="AG87" i="17"/>
  <c r="AK87" i="17"/>
  <c r="D88" i="17"/>
  <c r="H88" i="17"/>
  <c r="L88" i="17"/>
  <c r="P88" i="17"/>
  <c r="T88" i="17"/>
  <c r="X88" i="17"/>
  <c r="AF88" i="17"/>
  <c r="AJ88" i="17"/>
  <c r="BF1056" i="1"/>
  <c r="BH1056" i="1" s="1"/>
  <c r="BQ1056" i="1" s="1"/>
  <c r="CC1056" i="1" s="1"/>
  <c r="BF1060" i="1"/>
  <c r="F89" i="17"/>
  <c r="J89" i="17"/>
  <c r="R89" i="17"/>
  <c r="V89" i="17"/>
  <c r="AH89" i="17"/>
  <c r="AL89" i="17"/>
  <c r="BF1064" i="1"/>
  <c r="BG1064" i="1" s="1"/>
  <c r="F90" i="17"/>
  <c r="J90" i="17"/>
  <c r="R90" i="17"/>
  <c r="V90" i="17"/>
  <c r="AH90" i="17"/>
  <c r="AL90" i="17"/>
  <c r="BF1068" i="1"/>
  <c r="BF1072" i="1"/>
  <c r="BG1072" i="1" s="1"/>
  <c r="BF1076" i="1"/>
  <c r="F91" i="17"/>
  <c r="J91" i="17"/>
  <c r="R91" i="17"/>
  <c r="V91" i="17"/>
  <c r="AH91" i="17"/>
  <c r="AL91" i="17"/>
  <c r="BF1080" i="1"/>
  <c r="BG1080" i="1" s="1"/>
  <c r="F92" i="17"/>
  <c r="J92" i="17"/>
  <c r="R92" i="17"/>
  <c r="V92" i="17"/>
  <c r="AH92" i="17"/>
  <c r="AL92" i="17"/>
  <c r="BF1084" i="1"/>
  <c r="BF1020" i="1"/>
  <c r="BH1020" i="1" s="1"/>
  <c r="BQ1020" i="1" s="1"/>
  <c r="BF1024" i="1"/>
  <c r="BF1028" i="1"/>
  <c r="BG1028" i="1" s="1"/>
  <c r="BF1038" i="1"/>
  <c r="BF1051" i="1"/>
  <c r="BH1051" i="1" s="1"/>
  <c r="BQ1051" i="1" s="1"/>
  <c r="CC1051" i="1" s="1"/>
  <c r="BF1059" i="1"/>
  <c r="C89" i="17"/>
  <c r="G89" i="17"/>
  <c r="K89" i="17"/>
  <c r="O89" i="17"/>
  <c r="S89" i="17"/>
  <c r="W89" i="17"/>
  <c r="AE89" i="17"/>
  <c r="AI89" i="17"/>
  <c r="AM89" i="17"/>
  <c r="BF1063" i="1"/>
  <c r="C90" i="17"/>
  <c r="G90" i="17"/>
  <c r="K90" i="17"/>
  <c r="O90" i="17"/>
  <c r="S90" i="17"/>
  <c r="W90" i="17"/>
  <c r="AE90" i="17"/>
  <c r="AI90" i="17"/>
  <c r="AM90" i="17"/>
  <c r="BF1067" i="1"/>
  <c r="BF1071" i="1"/>
  <c r="BG1071" i="1" s="1"/>
  <c r="BF1075" i="1"/>
  <c r="C91" i="17"/>
  <c r="G91" i="17"/>
  <c r="K91" i="17"/>
  <c r="O91" i="17"/>
  <c r="S91" i="17"/>
  <c r="W91" i="17"/>
  <c r="AE91" i="17"/>
  <c r="AI91" i="17"/>
  <c r="AM91" i="17"/>
  <c r="BF1079" i="1"/>
  <c r="C92" i="17"/>
  <c r="G92" i="17"/>
  <c r="K92" i="17"/>
  <c r="O92" i="17"/>
  <c r="S92" i="17"/>
  <c r="W92" i="17"/>
  <c r="AE92" i="17"/>
  <c r="AI92" i="17"/>
  <c r="AM92" i="17"/>
  <c r="BF1083" i="1"/>
  <c r="BF1023" i="1"/>
  <c r="BH1023" i="1" s="1"/>
  <c r="BQ1023" i="1" s="1"/>
  <c r="BF1027" i="1"/>
  <c r="D84" i="17"/>
  <c r="H84" i="17"/>
  <c r="L84" i="17"/>
  <c r="P84" i="17"/>
  <c r="T84" i="17"/>
  <c r="X84" i="17"/>
  <c r="AF84" i="17"/>
  <c r="AJ84" i="17"/>
  <c r="BF1031" i="1"/>
  <c r="BG1031" i="1" s="1"/>
  <c r="BW1031" i="1"/>
  <c r="BF1032" i="1"/>
  <c r="BG1032" i="1" s="1"/>
  <c r="BF1037" i="1"/>
  <c r="BF1050" i="1"/>
  <c r="BH1050" i="1" s="1"/>
  <c r="BQ1050" i="1" s="1"/>
  <c r="CC1050" i="1" s="1"/>
  <c r="S87" i="17"/>
  <c r="W87" i="17"/>
  <c r="AE87" i="17"/>
  <c r="AI87" i="17"/>
  <c r="AM87" i="17"/>
  <c r="BF1054" i="1"/>
  <c r="BH1054" i="1" s="1"/>
  <c r="BQ1054" i="1" s="1"/>
  <c r="CC1054" i="1" s="1"/>
  <c r="BF1058" i="1"/>
  <c r="BF1062" i="1"/>
  <c r="BG1062" i="1" s="1"/>
  <c r="D90" i="17"/>
  <c r="H90" i="17"/>
  <c r="L90" i="17"/>
  <c r="P90" i="17"/>
  <c r="T90" i="17"/>
  <c r="X90" i="17"/>
  <c r="AF90" i="17"/>
  <c r="AJ90" i="17"/>
  <c r="BF1066" i="1"/>
  <c r="BF1070" i="1"/>
  <c r="BG1070" i="1" s="1"/>
  <c r="BF1074" i="1"/>
  <c r="D91" i="17"/>
  <c r="H91" i="17"/>
  <c r="L91" i="17"/>
  <c r="P91" i="17"/>
  <c r="T91" i="17"/>
  <c r="X91" i="17"/>
  <c r="AF91" i="17"/>
  <c r="AJ91" i="17"/>
  <c r="BF1078" i="1"/>
  <c r="BG1078" i="1" s="1"/>
  <c r="D92" i="17"/>
  <c r="H92" i="17"/>
  <c r="L92" i="17"/>
  <c r="P92" i="17"/>
  <c r="T92" i="17"/>
  <c r="X92" i="17"/>
  <c r="AF92" i="17"/>
  <c r="AJ92" i="17"/>
  <c r="BF1082" i="1"/>
  <c r="D93" i="17"/>
  <c r="H93" i="17"/>
  <c r="L93" i="17"/>
  <c r="P93" i="17"/>
  <c r="T93" i="17"/>
  <c r="X93" i="17"/>
  <c r="X124" i="17" s="1"/>
  <c r="X125" i="17" s="1"/>
  <c r="AF93" i="17"/>
  <c r="AJ93" i="17"/>
  <c r="BF1086" i="1"/>
  <c r="BG1086" i="1" s="1"/>
  <c r="BX1200" i="1"/>
  <c r="BF1201" i="1"/>
  <c r="BG1201" i="1" s="1"/>
  <c r="BF1206" i="1"/>
  <c r="BW1206" i="1"/>
  <c r="BW1207" i="1"/>
  <c r="BF1208" i="1"/>
  <c r="BG1208" i="1" s="1"/>
  <c r="BW1208" i="1"/>
  <c r="BF1209" i="1"/>
  <c r="BG1209" i="1" s="1"/>
  <c r="BW1209" i="1"/>
  <c r="BF1210" i="1"/>
  <c r="BH1210" i="1" s="1"/>
  <c r="BQ1210" i="1" s="1"/>
  <c r="CC1210" i="1" s="1"/>
  <c r="BW1210" i="1"/>
  <c r="AE99" i="17"/>
  <c r="AI99" i="17"/>
  <c r="AM99" i="17"/>
  <c r="BF1152" i="1"/>
  <c r="E100" i="17"/>
  <c r="I100" i="17"/>
  <c r="M100" i="17"/>
  <c r="Q100" i="17"/>
  <c r="U100" i="17"/>
  <c r="Y100" i="17"/>
  <c r="AG100" i="17"/>
  <c r="AK100" i="17"/>
  <c r="BF1157" i="1"/>
  <c r="BG1157" i="1" s="1"/>
  <c r="BW1157" i="1"/>
  <c r="BF1158" i="1"/>
  <c r="BH1158" i="1" s="1"/>
  <c r="BQ1158" i="1" s="1"/>
  <c r="BF1162" i="1"/>
  <c r="C101" i="17"/>
  <c r="G101" i="17"/>
  <c r="K101" i="17"/>
  <c r="O101" i="17"/>
  <c r="S101" i="17"/>
  <c r="W101" i="17"/>
  <c r="AE101" i="17"/>
  <c r="AI101" i="17"/>
  <c r="AM101" i="17"/>
  <c r="BF1166" i="1"/>
  <c r="E102" i="17"/>
  <c r="I102" i="17"/>
  <c r="M102" i="17"/>
  <c r="Q102" i="17"/>
  <c r="U102" i="17"/>
  <c r="Y102" i="17"/>
  <c r="AG102" i="17"/>
  <c r="AK102" i="17"/>
  <c r="BF1175" i="1"/>
  <c r="BG1175" i="1" s="1"/>
  <c r="D103" i="17"/>
  <c r="H103" i="17"/>
  <c r="L103" i="17"/>
  <c r="P103" i="17"/>
  <c r="T103" i="17"/>
  <c r="X103" i="17"/>
  <c r="AF103" i="17"/>
  <c r="AJ103" i="17"/>
  <c r="BF1179" i="1"/>
  <c r="BF1183" i="1"/>
  <c r="BG1183" i="1" s="1"/>
  <c r="B104" i="17"/>
  <c r="F104" i="17"/>
  <c r="J104" i="17"/>
  <c r="N104" i="17"/>
  <c r="R104" i="17"/>
  <c r="V104" i="17"/>
  <c r="AH104" i="17"/>
  <c r="AL104" i="17"/>
  <c r="BF1187" i="1"/>
  <c r="BF1191" i="1"/>
  <c r="BG1191" i="1" s="1"/>
  <c r="C106" i="17"/>
  <c r="G106" i="17"/>
  <c r="K106" i="17"/>
  <c r="O106" i="17"/>
  <c r="S106" i="17"/>
  <c r="W106" i="17"/>
  <c r="AE106" i="17"/>
  <c r="AI106" i="17"/>
  <c r="AM106" i="17"/>
  <c r="BF1195" i="1"/>
  <c r="BG1195" i="1" s="1"/>
  <c r="BW1204" i="1"/>
  <c r="C111" i="17"/>
  <c r="G111" i="17"/>
  <c r="K111" i="17"/>
  <c r="O111" i="17"/>
  <c r="S111" i="17"/>
  <c r="W111" i="17"/>
  <c r="AE111" i="17"/>
  <c r="AI111" i="17"/>
  <c r="AM111" i="17"/>
  <c r="BF1230" i="1"/>
  <c r="F112" i="17"/>
  <c r="J112" i="17"/>
  <c r="R112" i="17"/>
  <c r="V112" i="17"/>
  <c r="AH112" i="17"/>
  <c r="AL112" i="17"/>
  <c r="BF1234" i="1"/>
  <c r="BH1234" i="1" s="1"/>
  <c r="BQ1234" i="1" s="1"/>
  <c r="BF1238" i="1"/>
  <c r="T99" i="17"/>
  <c r="X99" i="17"/>
  <c r="AF99" i="17"/>
  <c r="AJ99" i="17"/>
  <c r="BF1151" i="1"/>
  <c r="BH1151" i="1" s="1"/>
  <c r="BQ1151" i="1" s="1"/>
  <c r="BF1155" i="1"/>
  <c r="BH1155" i="1" s="1"/>
  <c r="BQ1155" i="1" s="1"/>
  <c r="F100" i="17"/>
  <c r="J100" i="17"/>
  <c r="R100" i="17"/>
  <c r="V100" i="17"/>
  <c r="V124" i="17" s="1"/>
  <c r="V125" i="17" s="1"/>
  <c r="AH100" i="17"/>
  <c r="AL100" i="17"/>
  <c r="BF1161" i="1"/>
  <c r="BG1161" i="1" s="1"/>
  <c r="L101" i="17"/>
  <c r="L124" i="17" s="1"/>
  <c r="L125" i="17" s="1"/>
  <c r="P101" i="17"/>
  <c r="T101" i="17"/>
  <c r="X101" i="17"/>
  <c r="AF101" i="17"/>
  <c r="AF124" i="17" s="1"/>
  <c r="AF125" i="17" s="1"/>
  <c r="AJ101" i="17"/>
  <c r="BF1165" i="1"/>
  <c r="BF1169" i="1"/>
  <c r="BG1169" i="1" s="1"/>
  <c r="F102" i="17"/>
  <c r="J102" i="17"/>
  <c r="R102" i="17"/>
  <c r="V102" i="17"/>
  <c r="AH102" i="17"/>
  <c r="AL102" i="17"/>
  <c r="BF1174" i="1"/>
  <c r="E103" i="17"/>
  <c r="I103" i="17"/>
  <c r="M103" i="17"/>
  <c r="Q103" i="17"/>
  <c r="U103" i="17"/>
  <c r="Y103" i="17"/>
  <c r="AG103" i="17"/>
  <c r="AK103" i="17"/>
  <c r="BF1182" i="1"/>
  <c r="BG1182" i="1" s="1"/>
  <c r="C104" i="17"/>
  <c r="G104" i="17"/>
  <c r="K104" i="17"/>
  <c r="O104" i="17"/>
  <c r="S104" i="17"/>
  <c r="W104" i="17"/>
  <c r="AE104" i="17"/>
  <c r="AI104" i="17"/>
  <c r="AM104" i="17"/>
  <c r="BF1186" i="1"/>
  <c r="BG1186" i="1" s="1"/>
  <c r="BF1194" i="1"/>
  <c r="BF1198" i="1"/>
  <c r="BG1198" i="1" s="1"/>
  <c r="BF1203" i="1"/>
  <c r="X111" i="17"/>
  <c r="AF111" i="17"/>
  <c r="AJ111" i="17"/>
  <c r="BF1229" i="1"/>
  <c r="W112" i="17"/>
  <c r="AE112" i="17"/>
  <c r="AI112" i="17"/>
  <c r="AM112" i="17"/>
  <c r="BF1233" i="1"/>
  <c r="BH1233" i="1" s="1"/>
  <c r="BQ1233" i="1" s="1"/>
  <c r="BF1241" i="1"/>
  <c r="E99" i="17"/>
  <c r="I99" i="17"/>
  <c r="M99" i="17"/>
  <c r="Q99" i="17"/>
  <c r="U99" i="17"/>
  <c r="Y99" i="17"/>
  <c r="AG99" i="17"/>
  <c r="AK99" i="17"/>
  <c r="BF1154" i="1"/>
  <c r="BG1154" i="1" s="1"/>
  <c r="C100" i="17"/>
  <c r="G100" i="17"/>
  <c r="K100" i="17"/>
  <c r="O100" i="17"/>
  <c r="S100" i="17"/>
  <c r="W100" i="17"/>
  <c r="AE100" i="17"/>
  <c r="AI100" i="17"/>
  <c r="AM100" i="17"/>
  <c r="BF1160" i="1"/>
  <c r="BG1160" i="1" s="1"/>
  <c r="E101" i="17"/>
  <c r="I101" i="17"/>
  <c r="M101" i="17"/>
  <c r="Q101" i="17"/>
  <c r="U101" i="17"/>
  <c r="Y101" i="17"/>
  <c r="AG101" i="17"/>
  <c r="AK101" i="17"/>
  <c r="BF1168" i="1"/>
  <c r="C102" i="17"/>
  <c r="G102" i="17"/>
  <c r="K102" i="17"/>
  <c r="O102" i="17"/>
  <c r="S102" i="17"/>
  <c r="W102" i="17"/>
  <c r="AE102" i="17"/>
  <c r="AI102" i="17"/>
  <c r="AM102" i="17"/>
  <c r="BF1172" i="1"/>
  <c r="BH1172" i="1" s="1"/>
  <c r="BQ1172" i="1" s="1"/>
  <c r="CC1172" i="1" s="1"/>
  <c r="BW1172" i="1"/>
  <c r="BF1173" i="1"/>
  <c r="BF1177" i="1"/>
  <c r="BG1177" i="1" s="1"/>
  <c r="F103" i="17"/>
  <c r="J103" i="17"/>
  <c r="R103" i="17"/>
  <c r="V103" i="17"/>
  <c r="AH103" i="17"/>
  <c r="AL103" i="17"/>
  <c r="BF1181" i="1"/>
  <c r="D104" i="17"/>
  <c r="H104" i="17"/>
  <c r="L104" i="17"/>
  <c r="P104" i="17"/>
  <c r="T104" i="17"/>
  <c r="X104" i="17"/>
  <c r="AF104" i="17"/>
  <c r="AJ104" i="17"/>
  <c r="BF1185" i="1"/>
  <c r="BG1185" i="1" s="1"/>
  <c r="BF1189" i="1"/>
  <c r="BH1189" i="1" s="1"/>
  <c r="BQ1189" i="1" s="1"/>
  <c r="F105" i="17"/>
  <c r="J105" i="17"/>
  <c r="R105" i="17"/>
  <c r="V105" i="17"/>
  <c r="AH105" i="17"/>
  <c r="AL105" i="17"/>
  <c r="Q106" i="17"/>
  <c r="U106" i="17"/>
  <c r="Y106" i="17"/>
  <c r="AG106" i="17"/>
  <c r="AK106" i="17"/>
  <c r="BF1197" i="1"/>
  <c r="BH1197" i="1" s="1"/>
  <c r="BQ1197" i="1" s="1"/>
  <c r="BF1202" i="1"/>
  <c r="BG1202" i="1" s="1"/>
  <c r="AK111" i="17"/>
  <c r="T112" i="17"/>
  <c r="X112" i="17"/>
  <c r="AF112" i="17"/>
  <c r="AJ112" i="17"/>
  <c r="BF1232" i="1"/>
  <c r="BG1232" i="1" s="1"/>
  <c r="BF1236" i="1"/>
  <c r="BH1236" i="1" s="1"/>
  <c r="BQ1236" i="1" s="1"/>
  <c r="C26" i="17"/>
  <c r="O26" i="17"/>
  <c r="O117" i="17"/>
  <c r="C7" i="17"/>
  <c r="O9" i="17"/>
  <c r="O7" i="17"/>
  <c r="C9" i="17"/>
  <c r="C20" i="17"/>
  <c r="O20" i="17"/>
  <c r="C28" i="17"/>
  <c r="O28" i="17"/>
  <c r="C122" i="17"/>
  <c r="O10" i="17"/>
  <c r="C11" i="17"/>
  <c r="O11" i="17"/>
  <c r="N123" i="17"/>
  <c r="B20" i="17"/>
  <c r="BW228" i="1"/>
  <c r="N20" i="17"/>
  <c r="BX232" i="1"/>
  <c r="BW232" i="1"/>
  <c r="BX236" i="1"/>
  <c r="BW236" i="1"/>
  <c r="BX240" i="1"/>
  <c r="BW240" i="1"/>
  <c r="BX244" i="1"/>
  <c r="BW244" i="1"/>
  <c r="BX248" i="1"/>
  <c r="BW248" i="1"/>
  <c r="BX252" i="1"/>
  <c r="BW252" i="1"/>
  <c r="BX256" i="1"/>
  <c r="BW256" i="1"/>
  <c r="B24" i="17"/>
  <c r="BW260" i="1"/>
  <c r="BX264" i="1"/>
  <c r="BW264" i="1"/>
  <c r="BX268" i="1"/>
  <c r="BW268" i="1"/>
  <c r="B28" i="17"/>
  <c r="BW272" i="1"/>
  <c r="N28" i="17"/>
  <c r="BX276" i="1"/>
  <c r="BW276" i="1"/>
  <c r="BX280" i="1"/>
  <c r="BW280" i="1"/>
  <c r="BX284" i="1"/>
  <c r="BW284" i="1"/>
  <c r="BX288" i="1"/>
  <c r="BW288" i="1"/>
  <c r="BX292" i="1"/>
  <c r="BW292" i="1"/>
  <c r="BX296" i="1"/>
  <c r="BW296" i="1"/>
  <c r="BX300" i="1"/>
  <c r="BW300" i="1"/>
  <c r="BX304" i="1"/>
  <c r="BW304" i="1"/>
  <c r="BX308" i="1"/>
  <c r="BW308" i="1"/>
  <c r="BX312" i="1"/>
  <c r="BW312" i="1"/>
  <c r="BX316" i="1"/>
  <c r="BW316" i="1"/>
  <c r="BX320" i="1"/>
  <c r="BW320" i="1"/>
  <c r="BX324" i="1"/>
  <c r="BW324" i="1"/>
  <c r="BX328" i="1"/>
  <c r="BW328" i="1"/>
  <c r="BX332" i="1"/>
  <c r="BW332" i="1"/>
  <c r="BX336" i="1"/>
  <c r="BW336" i="1"/>
  <c r="BX340" i="1"/>
  <c r="BW340" i="1"/>
  <c r="BX344" i="1"/>
  <c r="BW344" i="1"/>
  <c r="BX348" i="1"/>
  <c r="BW348" i="1"/>
  <c r="BX352" i="1"/>
  <c r="BW352" i="1"/>
  <c r="BX356" i="1"/>
  <c r="BW356" i="1"/>
  <c r="BX360" i="1"/>
  <c r="BW360" i="1"/>
  <c r="BX364" i="1"/>
  <c r="BW364" i="1"/>
  <c r="BX368" i="1"/>
  <c r="BW368" i="1"/>
  <c r="BX372" i="1"/>
  <c r="BW372" i="1"/>
  <c r="BX376" i="1"/>
  <c r="BW376" i="1"/>
  <c r="BX380" i="1"/>
  <c r="BW380" i="1"/>
  <c r="BX384" i="1"/>
  <c r="BW384" i="1"/>
  <c r="BX394" i="1"/>
  <c r="BX395" i="1"/>
  <c r="BX396" i="1"/>
  <c r="BX397" i="1"/>
  <c r="BX398" i="1"/>
  <c r="BX399" i="1"/>
  <c r="BX400" i="1"/>
  <c r="BX401" i="1"/>
  <c r="BX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X538" i="1"/>
  <c r="BW538" i="1"/>
  <c r="BX542" i="1"/>
  <c r="BW542" i="1"/>
  <c r="BX546" i="1"/>
  <c r="BW546" i="1"/>
  <c r="BX550" i="1"/>
  <c r="BW550" i="1"/>
  <c r="BX554" i="1"/>
  <c r="BW554" i="1"/>
  <c r="BX558" i="1"/>
  <c r="BW558" i="1"/>
  <c r="BX562" i="1"/>
  <c r="BW562" i="1"/>
  <c r="BX566" i="1"/>
  <c r="BW566" i="1"/>
  <c r="BX570" i="1"/>
  <c r="BW570" i="1"/>
  <c r="BX574" i="1"/>
  <c r="BW574" i="1"/>
  <c r="BX578" i="1"/>
  <c r="BW578" i="1"/>
  <c r="BX582" i="1"/>
  <c r="BW582" i="1"/>
  <c r="BX586" i="1"/>
  <c r="BW586" i="1"/>
  <c r="BX590" i="1"/>
  <c r="BW590" i="1"/>
  <c r="BX594" i="1"/>
  <c r="BW594" i="1"/>
  <c r="BX598" i="1"/>
  <c r="BW598" i="1"/>
  <c r="BX602" i="1"/>
  <c r="BW602" i="1"/>
  <c r="BX606" i="1"/>
  <c r="BW606" i="1"/>
  <c r="BX610" i="1"/>
  <c r="BW610" i="1"/>
  <c r="BX227" i="1"/>
  <c r="BW227" i="1"/>
  <c r="BX231" i="1"/>
  <c r="BW231" i="1"/>
  <c r="BX235" i="1"/>
  <c r="BW235" i="1"/>
  <c r="BX239" i="1"/>
  <c r="BW239" i="1"/>
  <c r="B22" i="17"/>
  <c r="BW247" i="1"/>
  <c r="BX251" i="1"/>
  <c r="BW251" i="1"/>
  <c r="BX255" i="1"/>
  <c r="BW255" i="1"/>
  <c r="BX259" i="1"/>
  <c r="BW259" i="1"/>
  <c r="BX275" i="1"/>
  <c r="BW275" i="1"/>
  <c r="BX299" i="1"/>
  <c r="BW299" i="1"/>
  <c r="BX303" i="1"/>
  <c r="BW303" i="1"/>
  <c r="BX307" i="1"/>
  <c r="BW307" i="1"/>
  <c r="BX311" i="1"/>
  <c r="BW311" i="1"/>
  <c r="BX315" i="1"/>
  <c r="BW315" i="1"/>
  <c r="BX319" i="1"/>
  <c r="BW319" i="1"/>
  <c r="BX323" i="1"/>
  <c r="BW323" i="1"/>
  <c r="B39" i="17"/>
  <c r="BX537" i="1"/>
  <c r="BW537" i="1"/>
  <c r="BX541" i="1"/>
  <c r="BW541" i="1"/>
  <c r="BX545" i="1"/>
  <c r="BW545" i="1"/>
  <c r="BX549" i="1"/>
  <c r="BW549" i="1"/>
  <c r="BX553" i="1"/>
  <c r="BW553" i="1"/>
  <c r="BX557" i="1"/>
  <c r="BW557" i="1"/>
  <c r="BX561" i="1"/>
  <c r="BW561" i="1"/>
  <c r="BX565" i="1"/>
  <c r="BW565" i="1"/>
  <c r="BX569" i="1"/>
  <c r="BW569" i="1"/>
  <c r="BX573" i="1"/>
  <c r="BW573" i="1"/>
  <c r="BX577" i="1"/>
  <c r="BW577" i="1"/>
  <c r="BX581" i="1"/>
  <c r="BW581" i="1"/>
  <c r="BX585" i="1"/>
  <c r="BW585" i="1"/>
  <c r="BX589" i="1"/>
  <c r="BW589" i="1"/>
  <c r="BX593" i="1"/>
  <c r="BW593" i="1"/>
  <c r="B53" i="17"/>
  <c r="BW597" i="1"/>
  <c r="N53" i="17"/>
  <c r="BX601" i="1"/>
  <c r="BW601" i="1"/>
  <c r="BX605" i="1"/>
  <c r="BW605" i="1"/>
  <c r="BX609" i="1"/>
  <c r="BW609" i="1"/>
  <c r="BX243" i="1"/>
  <c r="BW243" i="1"/>
  <c r="B25" i="17"/>
  <c r="BW263" i="1"/>
  <c r="BX267" i="1"/>
  <c r="BW267" i="1"/>
  <c r="BX271" i="1"/>
  <c r="BW271" i="1"/>
  <c r="BX279" i="1"/>
  <c r="BW279" i="1"/>
  <c r="BX283" i="1"/>
  <c r="BW283" i="1"/>
  <c r="BX287" i="1"/>
  <c r="BW287" i="1"/>
  <c r="BX291" i="1"/>
  <c r="BW291" i="1"/>
  <c r="BX295" i="1"/>
  <c r="BW295" i="1"/>
  <c r="N38" i="17"/>
  <c r="BX58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P122" i="17" s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6" i="1"/>
  <c r="BP11" i="17" s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X226" i="1"/>
  <c r="BW226" i="1"/>
  <c r="BX230" i="1"/>
  <c r="BW230" i="1"/>
  <c r="BX234" i="1"/>
  <c r="BW234" i="1"/>
  <c r="BX238" i="1"/>
  <c r="BW238" i="1"/>
  <c r="BX242" i="1"/>
  <c r="BW242" i="1"/>
  <c r="B48" i="17"/>
  <c r="BW540" i="1"/>
  <c r="B49" i="17"/>
  <c r="BW544" i="1"/>
  <c r="BX548" i="1"/>
  <c r="BW548" i="1"/>
  <c r="B50" i="17"/>
  <c r="BW552" i="1"/>
  <c r="N50" i="17"/>
  <c r="BX556" i="1"/>
  <c r="BW556" i="1"/>
  <c r="BX560" i="1"/>
  <c r="BW560" i="1"/>
  <c r="B51" i="17"/>
  <c r="BW564" i="1"/>
  <c r="N51" i="17"/>
  <c r="BX568" i="1"/>
  <c r="BW568" i="1"/>
  <c r="BX572" i="1"/>
  <c r="BW572" i="1"/>
  <c r="BX576" i="1"/>
  <c r="BW576" i="1"/>
  <c r="BX580" i="1"/>
  <c r="BW580" i="1"/>
  <c r="BX584" i="1"/>
  <c r="BW584" i="1"/>
  <c r="BX588" i="1"/>
  <c r="BW588" i="1"/>
  <c r="BX592" i="1"/>
  <c r="BW592" i="1"/>
  <c r="BX596" i="1"/>
  <c r="BW596" i="1"/>
  <c r="BX600" i="1"/>
  <c r="BW600" i="1"/>
  <c r="BX604" i="1"/>
  <c r="BW604" i="1"/>
  <c r="BX608" i="1"/>
  <c r="BW608" i="1"/>
  <c r="B54" i="17"/>
  <c r="BW612" i="1"/>
  <c r="B11" i="17"/>
  <c r="B19" i="17"/>
  <c r="BW225" i="1"/>
  <c r="N19" i="17"/>
  <c r="BX229" i="1"/>
  <c r="BW229" i="1"/>
  <c r="BX233" i="1"/>
  <c r="BW233" i="1"/>
  <c r="B21" i="17"/>
  <c r="BW237" i="1"/>
  <c r="N21" i="17"/>
  <c r="BX241" i="1"/>
  <c r="BW241" i="1"/>
  <c r="BX245" i="1"/>
  <c r="BW245" i="1"/>
  <c r="BX249" i="1"/>
  <c r="BW249" i="1"/>
  <c r="BX253" i="1"/>
  <c r="BW253" i="1"/>
  <c r="B23" i="17"/>
  <c r="BW257" i="1"/>
  <c r="N23" i="17"/>
  <c r="BX261" i="1"/>
  <c r="BW261" i="1"/>
  <c r="BX265" i="1"/>
  <c r="BW265" i="1"/>
  <c r="B27" i="17"/>
  <c r="BW269" i="1"/>
  <c r="N27" i="17"/>
  <c r="BX273" i="1"/>
  <c r="BW273" i="1"/>
  <c r="BX277" i="1"/>
  <c r="BW277" i="1"/>
  <c r="B29" i="17"/>
  <c r="BW281" i="1"/>
  <c r="N29" i="17"/>
  <c r="BX285" i="1"/>
  <c r="BW285" i="1"/>
  <c r="BX289" i="1"/>
  <c r="BW289" i="1"/>
  <c r="BX293" i="1"/>
  <c r="BW293" i="1"/>
  <c r="B30" i="17"/>
  <c r="BW297" i="1"/>
  <c r="N30" i="17"/>
  <c r="BX301" i="1"/>
  <c r="BW301" i="1"/>
  <c r="BX305" i="1"/>
  <c r="BW305" i="1"/>
  <c r="B31" i="17"/>
  <c r="BW309" i="1"/>
  <c r="N31" i="17"/>
  <c r="BX313" i="1"/>
  <c r="BW313" i="1"/>
  <c r="BX317" i="1"/>
  <c r="BW317" i="1"/>
  <c r="BX321" i="1"/>
  <c r="BW321" i="1"/>
  <c r="BX325" i="1"/>
  <c r="BW325" i="1"/>
  <c r="BX329" i="1"/>
  <c r="BW329" i="1"/>
  <c r="BX539" i="1"/>
  <c r="BW539" i="1"/>
  <c r="BX543" i="1"/>
  <c r="BW543" i="1"/>
  <c r="BX547" i="1"/>
  <c r="BW547" i="1"/>
  <c r="BX551" i="1"/>
  <c r="BW551" i="1"/>
  <c r="BX555" i="1"/>
  <c r="BW555" i="1"/>
  <c r="BX559" i="1"/>
  <c r="BW559" i="1"/>
  <c r="BX563" i="1"/>
  <c r="BW563" i="1"/>
  <c r="B52" i="17"/>
  <c r="BW567" i="1"/>
  <c r="N52" i="17"/>
  <c r="BX571" i="1"/>
  <c r="BW571" i="1"/>
  <c r="BX575" i="1"/>
  <c r="BW575" i="1"/>
  <c r="BX579" i="1"/>
  <c r="BW579" i="1"/>
  <c r="BX583" i="1"/>
  <c r="BW583" i="1"/>
  <c r="BX587" i="1"/>
  <c r="BW587" i="1"/>
  <c r="BX591" i="1"/>
  <c r="BW591" i="1"/>
  <c r="BX595" i="1"/>
  <c r="BW595" i="1"/>
  <c r="BX599" i="1"/>
  <c r="BW599" i="1"/>
  <c r="BX603" i="1"/>
  <c r="BW603" i="1"/>
  <c r="BX607" i="1"/>
  <c r="BW607" i="1"/>
  <c r="BX611" i="1"/>
  <c r="BW611" i="1"/>
  <c r="B55" i="17"/>
  <c r="BW620" i="1"/>
  <c r="N55" i="17"/>
  <c r="BX624" i="1"/>
  <c r="BW624" i="1"/>
  <c r="BX628" i="1"/>
  <c r="BW628" i="1"/>
  <c r="BX632" i="1"/>
  <c r="BW632" i="1"/>
  <c r="BX636" i="1"/>
  <c r="BW636" i="1"/>
  <c r="BX640" i="1"/>
  <c r="BW640" i="1"/>
  <c r="B56" i="17"/>
  <c r="BW644" i="1"/>
  <c r="N56" i="17"/>
  <c r="BX648" i="1"/>
  <c r="BW648" i="1"/>
  <c r="BX652" i="1"/>
  <c r="BW652" i="1"/>
  <c r="BX656" i="1"/>
  <c r="BW656" i="1"/>
  <c r="BX660" i="1"/>
  <c r="BW660" i="1"/>
  <c r="BX664" i="1"/>
  <c r="BW664" i="1"/>
  <c r="B57" i="17"/>
  <c r="BW668" i="1"/>
  <c r="N57" i="17"/>
  <c r="BX672" i="1"/>
  <c r="BW672" i="1"/>
  <c r="BX676" i="1"/>
  <c r="BW676" i="1"/>
  <c r="BX680" i="1"/>
  <c r="BW680" i="1"/>
  <c r="BX684" i="1"/>
  <c r="BW684" i="1"/>
  <c r="B58" i="17"/>
  <c r="BW688" i="1"/>
  <c r="N58" i="17"/>
  <c r="BX692" i="1"/>
  <c r="BW692" i="1"/>
  <c r="BX696" i="1"/>
  <c r="BW696" i="1"/>
  <c r="BX246" i="1"/>
  <c r="BW246" i="1"/>
  <c r="BX250" i="1"/>
  <c r="BW250" i="1"/>
  <c r="BX254" i="1"/>
  <c r="BW254" i="1"/>
  <c r="BX258" i="1"/>
  <c r="BW258" i="1"/>
  <c r="BX262" i="1"/>
  <c r="BW262" i="1"/>
  <c r="B26" i="17"/>
  <c r="BW266" i="1"/>
  <c r="BP26" i="17" s="1"/>
  <c r="N26" i="17"/>
  <c r="BX270" i="1"/>
  <c r="BW270" i="1"/>
  <c r="BX274" i="1"/>
  <c r="BW274" i="1"/>
  <c r="BX278" i="1"/>
  <c r="BW278" i="1"/>
  <c r="BX282" i="1"/>
  <c r="BW282" i="1"/>
  <c r="BX286" i="1"/>
  <c r="BW286" i="1"/>
  <c r="BX290" i="1"/>
  <c r="BW290" i="1"/>
  <c r="BX294" i="1"/>
  <c r="BW294" i="1"/>
  <c r="BX623" i="1"/>
  <c r="BW623" i="1"/>
  <c r="BX627" i="1"/>
  <c r="BW627" i="1"/>
  <c r="BX631" i="1"/>
  <c r="BW631" i="1"/>
  <c r="BX635" i="1"/>
  <c r="BW635" i="1"/>
  <c r="BX639" i="1"/>
  <c r="BW639" i="1"/>
  <c r="BX643" i="1"/>
  <c r="BW643" i="1"/>
  <c r="BX647" i="1"/>
  <c r="BW647" i="1"/>
  <c r="BX651" i="1"/>
  <c r="BW651" i="1"/>
  <c r="BX655" i="1"/>
  <c r="BW655" i="1"/>
  <c r="BX659" i="1"/>
  <c r="BW659" i="1"/>
  <c r="BX663" i="1"/>
  <c r="BW663" i="1"/>
  <c r="BX667" i="1"/>
  <c r="BW667" i="1"/>
  <c r="BX671" i="1"/>
  <c r="BW671" i="1"/>
  <c r="BX675" i="1"/>
  <c r="BW675" i="1"/>
  <c r="BX679" i="1"/>
  <c r="BW679" i="1"/>
  <c r="BX683" i="1"/>
  <c r="BW683" i="1"/>
  <c r="BX687" i="1"/>
  <c r="BW687" i="1"/>
  <c r="BX691" i="1"/>
  <c r="BW691" i="1"/>
  <c r="BX695" i="1"/>
  <c r="BW695" i="1"/>
  <c r="BX333" i="1"/>
  <c r="BW333" i="1"/>
  <c r="BX337" i="1"/>
  <c r="BW337" i="1"/>
  <c r="BX341" i="1"/>
  <c r="BW341" i="1"/>
  <c r="BX345" i="1"/>
  <c r="BW345" i="1"/>
  <c r="BX349" i="1"/>
  <c r="BW349" i="1"/>
  <c r="BX353" i="1"/>
  <c r="BW353" i="1"/>
  <c r="BX357" i="1"/>
  <c r="BW357" i="1"/>
  <c r="BX361" i="1"/>
  <c r="BW361" i="1"/>
  <c r="BX365" i="1"/>
  <c r="BW365" i="1"/>
  <c r="BX369" i="1"/>
  <c r="BW369" i="1"/>
  <c r="BX373" i="1"/>
  <c r="BW373" i="1"/>
  <c r="BX377" i="1"/>
  <c r="BW377" i="1"/>
  <c r="BP35" i="17" s="1"/>
  <c r="BX381" i="1"/>
  <c r="BW381" i="1"/>
  <c r="BX622" i="1"/>
  <c r="BW622" i="1"/>
  <c r="BX626" i="1"/>
  <c r="BW626" i="1"/>
  <c r="BX630" i="1"/>
  <c r="BW630" i="1"/>
  <c r="BX634" i="1"/>
  <c r="BW634" i="1"/>
  <c r="BX638" i="1"/>
  <c r="BW638" i="1"/>
  <c r="BX642" i="1"/>
  <c r="BW642" i="1"/>
  <c r="BX646" i="1"/>
  <c r="BW646" i="1"/>
  <c r="BX650" i="1"/>
  <c r="BW650" i="1"/>
  <c r="BX654" i="1"/>
  <c r="BW654" i="1"/>
  <c r="BX658" i="1"/>
  <c r="BW658" i="1"/>
  <c r="BX662" i="1"/>
  <c r="BW662" i="1"/>
  <c r="BX666" i="1"/>
  <c r="BW666" i="1"/>
  <c r="BX670" i="1"/>
  <c r="BW670" i="1"/>
  <c r="BX674" i="1"/>
  <c r="BW674" i="1"/>
  <c r="BX678" i="1"/>
  <c r="BW678" i="1"/>
  <c r="BX682" i="1"/>
  <c r="BW682" i="1"/>
  <c r="BX686" i="1"/>
  <c r="BW686" i="1"/>
  <c r="BX690" i="1"/>
  <c r="BW690" i="1"/>
  <c r="BX694" i="1"/>
  <c r="BW694" i="1"/>
  <c r="BW613" i="1"/>
  <c r="BX621" i="1"/>
  <c r="BW621" i="1"/>
  <c r="BX625" i="1"/>
  <c r="BW625" i="1"/>
  <c r="BX629" i="1"/>
  <c r="BW629" i="1"/>
  <c r="BX633" i="1"/>
  <c r="BW633" i="1"/>
  <c r="BX637" i="1"/>
  <c r="BW637" i="1"/>
  <c r="BX641" i="1"/>
  <c r="BW641" i="1"/>
  <c r="BX645" i="1"/>
  <c r="BW645" i="1"/>
  <c r="BX649" i="1"/>
  <c r="BW649" i="1"/>
  <c r="BX653" i="1"/>
  <c r="BW653" i="1"/>
  <c r="BX657" i="1"/>
  <c r="BW657" i="1"/>
  <c r="BX661" i="1"/>
  <c r="BW661" i="1"/>
  <c r="BX665" i="1"/>
  <c r="BW665" i="1"/>
  <c r="BX669" i="1"/>
  <c r="BW669" i="1"/>
  <c r="BX673" i="1"/>
  <c r="BW673" i="1"/>
  <c r="BX677" i="1"/>
  <c r="BW677" i="1"/>
  <c r="BX681" i="1"/>
  <c r="BW681" i="1"/>
  <c r="BX685" i="1"/>
  <c r="BW685" i="1"/>
  <c r="BX689" i="1"/>
  <c r="BW689" i="1"/>
  <c r="BX693" i="1"/>
  <c r="BW693" i="1"/>
  <c r="BX707" i="1"/>
  <c r="BW707" i="1"/>
  <c r="BX711" i="1"/>
  <c r="BW711" i="1"/>
  <c r="BX721" i="1"/>
  <c r="BW721" i="1"/>
  <c r="BX725" i="1"/>
  <c r="BW725" i="1"/>
  <c r="BX729" i="1"/>
  <c r="BW729" i="1"/>
  <c r="BX733" i="1"/>
  <c r="BW733" i="1"/>
  <c r="BW385" i="1"/>
  <c r="BX385" i="1"/>
  <c r="BX706" i="1"/>
  <c r="BW706" i="1"/>
  <c r="BX710" i="1"/>
  <c r="BW710" i="1"/>
  <c r="BW720" i="1"/>
  <c r="BX720" i="1"/>
  <c r="B61" i="17"/>
  <c r="BW724" i="1"/>
  <c r="N61" i="17"/>
  <c r="BX728" i="1"/>
  <c r="BW728" i="1"/>
  <c r="BX732" i="1"/>
  <c r="BW732" i="1"/>
  <c r="B62" i="17"/>
  <c r="BW736" i="1"/>
  <c r="N62" i="17"/>
  <c r="BX740" i="1"/>
  <c r="BW740" i="1"/>
  <c r="BX744" i="1"/>
  <c r="BW744" i="1"/>
  <c r="B63" i="17"/>
  <c r="BW748" i="1"/>
  <c r="N63" i="17"/>
  <c r="BX752" i="1"/>
  <c r="BW752" i="1"/>
  <c r="B64" i="17"/>
  <c r="BW756" i="1"/>
  <c r="N64" i="17"/>
  <c r="BX760" i="1"/>
  <c r="BW760" i="1"/>
  <c r="BX764" i="1"/>
  <c r="BW764" i="1"/>
  <c r="BX768" i="1"/>
  <c r="BW768" i="1"/>
  <c r="B65" i="17"/>
  <c r="BW772" i="1"/>
  <c r="BX776" i="1"/>
  <c r="BW776" i="1"/>
  <c r="BX780" i="1"/>
  <c r="BW780" i="1"/>
  <c r="BX784" i="1"/>
  <c r="BW784" i="1"/>
  <c r="B66" i="17"/>
  <c r="BW788" i="1"/>
  <c r="BW697" i="1"/>
  <c r="BX705" i="1"/>
  <c r="BW705" i="1"/>
  <c r="BX709" i="1"/>
  <c r="BW709" i="1"/>
  <c r="BX713" i="1"/>
  <c r="BW713" i="1"/>
  <c r="BX723" i="1"/>
  <c r="BW723" i="1"/>
  <c r="BX727" i="1"/>
  <c r="BW727" i="1"/>
  <c r="BX731" i="1"/>
  <c r="BW731" i="1"/>
  <c r="BX735" i="1"/>
  <c r="BW735" i="1"/>
  <c r="BX739" i="1"/>
  <c r="BW739" i="1"/>
  <c r="BX743" i="1"/>
  <c r="BW743" i="1"/>
  <c r="BX747" i="1"/>
  <c r="BW747" i="1"/>
  <c r="BX751" i="1"/>
  <c r="BW751" i="1"/>
  <c r="BX755" i="1"/>
  <c r="BW755" i="1"/>
  <c r="BX759" i="1"/>
  <c r="BW759" i="1"/>
  <c r="BX763" i="1"/>
  <c r="BW763" i="1"/>
  <c r="BX767" i="1"/>
  <c r="BW767" i="1"/>
  <c r="BX771" i="1"/>
  <c r="BW771" i="1"/>
  <c r="BX775" i="1"/>
  <c r="BW775" i="1"/>
  <c r="BX779" i="1"/>
  <c r="BW779" i="1"/>
  <c r="BX783" i="1"/>
  <c r="BW783" i="1"/>
  <c r="BX787" i="1"/>
  <c r="BW787" i="1"/>
  <c r="B59" i="17"/>
  <c r="BW704" i="1"/>
  <c r="N59" i="17"/>
  <c r="BX708" i="1"/>
  <c r="BW708" i="1"/>
  <c r="BX712" i="1"/>
  <c r="BW712" i="1"/>
  <c r="BX722" i="1"/>
  <c r="BW722" i="1"/>
  <c r="BX726" i="1"/>
  <c r="BW726" i="1"/>
  <c r="BX730" i="1"/>
  <c r="BW730" i="1"/>
  <c r="BX734" i="1"/>
  <c r="BW734" i="1"/>
  <c r="BX738" i="1"/>
  <c r="BW738" i="1"/>
  <c r="BX742" i="1"/>
  <c r="BW742" i="1"/>
  <c r="BX746" i="1"/>
  <c r="BW746" i="1"/>
  <c r="BX750" i="1"/>
  <c r="BW750" i="1"/>
  <c r="BX754" i="1"/>
  <c r="BW754" i="1"/>
  <c r="BX758" i="1"/>
  <c r="BW758" i="1"/>
  <c r="BX762" i="1"/>
  <c r="BW762" i="1"/>
  <c r="BX766" i="1"/>
  <c r="BW766" i="1"/>
  <c r="BX770" i="1"/>
  <c r="BW770" i="1"/>
  <c r="BX774" i="1"/>
  <c r="BW774" i="1"/>
  <c r="BX778" i="1"/>
  <c r="BW778" i="1"/>
  <c r="BX782" i="1"/>
  <c r="BW782" i="1"/>
  <c r="BX786" i="1"/>
  <c r="BW786" i="1"/>
  <c r="BX737" i="1"/>
  <c r="BW737" i="1"/>
  <c r="BX741" i="1"/>
  <c r="BW741" i="1"/>
  <c r="BX745" i="1"/>
  <c r="BW745" i="1"/>
  <c r="BX749" i="1"/>
  <c r="BW749" i="1"/>
  <c r="BX753" i="1"/>
  <c r="BW753" i="1"/>
  <c r="BX757" i="1"/>
  <c r="BW757" i="1"/>
  <c r="BX761" i="1"/>
  <c r="BW761" i="1"/>
  <c r="BX765" i="1"/>
  <c r="BW765" i="1"/>
  <c r="BX769" i="1"/>
  <c r="BW769" i="1"/>
  <c r="BX773" i="1"/>
  <c r="BW773" i="1"/>
  <c r="BX777" i="1"/>
  <c r="BW777" i="1"/>
  <c r="BX781" i="1"/>
  <c r="BW781" i="1"/>
  <c r="BX785" i="1"/>
  <c r="BW785" i="1"/>
  <c r="BX789" i="1"/>
  <c r="BW789" i="1"/>
  <c r="BW790" i="1"/>
  <c r="BX816" i="1"/>
  <c r="BW816" i="1"/>
  <c r="B69" i="17"/>
  <c r="BW820" i="1"/>
  <c r="BX824" i="1"/>
  <c r="BW824" i="1"/>
  <c r="BX828" i="1"/>
  <c r="BW828" i="1"/>
  <c r="BX832" i="1"/>
  <c r="BW832" i="1"/>
  <c r="BX836" i="1"/>
  <c r="BW836" i="1"/>
  <c r="BX840" i="1"/>
  <c r="BW840" i="1"/>
  <c r="BX844" i="1"/>
  <c r="BW844" i="1"/>
  <c r="BX848" i="1"/>
  <c r="BW848" i="1"/>
  <c r="B68" i="17"/>
  <c r="N68" i="17"/>
  <c r="B32" i="17"/>
  <c r="BW327" i="1"/>
  <c r="N32" i="17"/>
  <c r="BX331" i="1"/>
  <c r="BW331" i="1"/>
  <c r="BX335" i="1"/>
  <c r="BW335" i="1"/>
  <c r="BX339" i="1"/>
  <c r="BW339" i="1"/>
  <c r="BX343" i="1"/>
  <c r="BW343" i="1"/>
  <c r="B33" i="17"/>
  <c r="BW347" i="1"/>
  <c r="N33" i="17"/>
  <c r="BX351" i="1"/>
  <c r="BW351" i="1"/>
  <c r="BX355" i="1"/>
  <c r="BW355" i="1"/>
  <c r="BX359" i="1"/>
  <c r="BW359" i="1"/>
  <c r="B34" i="17"/>
  <c r="BW363" i="1"/>
  <c r="N34" i="17"/>
  <c r="BX367" i="1"/>
  <c r="BW367" i="1"/>
  <c r="BX371" i="1"/>
  <c r="BW371" i="1"/>
  <c r="B35" i="17"/>
  <c r="BW375" i="1"/>
  <c r="N35" i="17"/>
  <c r="BX379" i="1"/>
  <c r="BW379" i="1"/>
  <c r="BX383" i="1"/>
  <c r="BW383" i="1"/>
  <c r="BX386" i="1"/>
  <c r="BX387" i="1"/>
  <c r="BW393" i="1"/>
  <c r="BX393" i="1"/>
  <c r="BX298" i="1"/>
  <c r="BW298" i="1"/>
  <c r="BX302" i="1"/>
  <c r="BW302" i="1"/>
  <c r="BX306" i="1"/>
  <c r="BW306" i="1"/>
  <c r="BX310" i="1"/>
  <c r="BW310" i="1"/>
  <c r="BX314" i="1"/>
  <c r="BW314" i="1"/>
  <c r="BX318" i="1"/>
  <c r="BW318" i="1"/>
  <c r="BX322" i="1"/>
  <c r="BW322" i="1"/>
  <c r="BX326" i="1"/>
  <c r="BW326" i="1"/>
  <c r="BX330" i="1"/>
  <c r="BW330" i="1"/>
  <c r="BX334" i="1"/>
  <c r="BW334" i="1"/>
  <c r="BX338" i="1"/>
  <c r="BW338" i="1"/>
  <c r="BX342" i="1"/>
  <c r="BW342" i="1"/>
  <c r="BX346" i="1"/>
  <c r="BW346" i="1"/>
  <c r="BX350" i="1"/>
  <c r="BW350" i="1"/>
  <c r="BX354" i="1"/>
  <c r="BW354" i="1"/>
  <c r="BX358" i="1"/>
  <c r="BW358" i="1"/>
  <c r="BX362" i="1"/>
  <c r="BW362" i="1"/>
  <c r="BX366" i="1"/>
  <c r="BW366" i="1"/>
  <c r="BX370" i="1"/>
  <c r="BW370" i="1"/>
  <c r="BX374" i="1"/>
  <c r="BW374" i="1"/>
  <c r="BX378" i="1"/>
  <c r="BW378" i="1"/>
  <c r="BX382" i="1"/>
  <c r="BW382" i="1"/>
  <c r="BX852" i="1"/>
  <c r="BW852" i="1"/>
  <c r="BX856" i="1"/>
  <c r="BW856" i="1"/>
  <c r="BX860" i="1"/>
  <c r="BW860" i="1"/>
  <c r="BX864" i="1"/>
  <c r="BW864" i="1"/>
  <c r="BX868" i="1"/>
  <c r="BW868" i="1"/>
  <c r="BX872" i="1"/>
  <c r="BW872" i="1"/>
  <c r="BX876" i="1"/>
  <c r="BW876" i="1"/>
  <c r="BX880" i="1"/>
  <c r="BW880" i="1"/>
  <c r="BX884" i="1"/>
  <c r="BW884" i="1"/>
  <c r="BX888" i="1"/>
  <c r="BW888" i="1"/>
  <c r="BX892" i="1"/>
  <c r="BW892" i="1"/>
  <c r="BX896" i="1"/>
  <c r="BW896" i="1"/>
  <c r="BX815" i="1"/>
  <c r="BW815" i="1"/>
  <c r="BP68" i="17" s="1"/>
  <c r="BX819" i="1"/>
  <c r="BW819" i="1"/>
  <c r="BX823" i="1"/>
  <c r="BW823" i="1"/>
  <c r="BX827" i="1"/>
  <c r="BW827" i="1"/>
  <c r="BX831" i="1"/>
  <c r="BW831" i="1"/>
  <c r="BX835" i="1"/>
  <c r="BW835" i="1"/>
  <c r="BX839" i="1"/>
  <c r="BW839" i="1"/>
  <c r="BX843" i="1"/>
  <c r="BW843" i="1"/>
  <c r="BX847" i="1"/>
  <c r="BW847" i="1"/>
  <c r="BX851" i="1"/>
  <c r="BW851" i="1"/>
  <c r="BX855" i="1"/>
  <c r="BW855" i="1"/>
  <c r="BX859" i="1"/>
  <c r="BW859" i="1"/>
  <c r="BX863" i="1"/>
  <c r="BW863" i="1"/>
  <c r="BX867" i="1"/>
  <c r="BW867" i="1"/>
  <c r="BX871" i="1"/>
  <c r="BW871" i="1"/>
  <c r="BX875" i="1"/>
  <c r="BW875" i="1"/>
  <c r="BX879" i="1"/>
  <c r="BW879" i="1"/>
  <c r="BX883" i="1"/>
  <c r="BW883" i="1"/>
  <c r="BX887" i="1"/>
  <c r="BW887" i="1"/>
  <c r="BX891" i="1"/>
  <c r="BW891" i="1"/>
  <c r="BX895" i="1"/>
  <c r="BW895" i="1"/>
  <c r="BX391" i="1"/>
  <c r="BW392" i="1"/>
  <c r="BW719" i="1"/>
  <c r="BX719" i="1"/>
  <c r="BX818" i="1"/>
  <c r="BW818" i="1"/>
  <c r="BX822" i="1"/>
  <c r="BW822" i="1"/>
  <c r="BX826" i="1"/>
  <c r="BW826" i="1"/>
  <c r="BX830" i="1"/>
  <c r="BW830" i="1"/>
  <c r="BX834" i="1"/>
  <c r="BW834" i="1"/>
  <c r="BX838" i="1"/>
  <c r="BW838" i="1"/>
  <c r="BX842" i="1"/>
  <c r="BW842" i="1"/>
  <c r="BX846" i="1"/>
  <c r="BW846" i="1"/>
  <c r="BX850" i="1"/>
  <c r="BW850" i="1"/>
  <c r="BX854" i="1"/>
  <c r="BW854" i="1"/>
  <c r="BX858" i="1"/>
  <c r="BW858" i="1"/>
  <c r="BX862" i="1"/>
  <c r="BW862" i="1"/>
  <c r="BX866" i="1"/>
  <c r="BW866" i="1"/>
  <c r="BX870" i="1"/>
  <c r="BW870" i="1"/>
  <c r="BX874" i="1"/>
  <c r="BW874" i="1"/>
  <c r="BX878" i="1"/>
  <c r="BW878" i="1"/>
  <c r="BX882" i="1"/>
  <c r="BW882" i="1"/>
  <c r="BX886" i="1"/>
  <c r="BW886" i="1"/>
  <c r="BX890" i="1"/>
  <c r="BW890" i="1"/>
  <c r="BX894" i="1"/>
  <c r="BW894" i="1"/>
  <c r="BX817" i="1"/>
  <c r="BW817" i="1"/>
  <c r="BX821" i="1"/>
  <c r="BW821" i="1"/>
  <c r="BX825" i="1"/>
  <c r="BW825" i="1"/>
  <c r="BX829" i="1"/>
  <c r="BW829" i="1"/>
  <c r="BX833" i="1"/>
  <c r="BW833" i="1"/>
  <c r="BX837" i="1"/>
  <c r="BW837" i="1"/>
  <c r="BX841" i="1"/>
  <c r="BW841" i="1"/>
  <c r="BX845" i="1"/>
  <c r="BW845" i="1"/>
  <c r="BX849" i="1"/>
  <c r="BW849" i="1"/>
  <c r="BX853" i="1"/>
  <c r="BW853" i="1"/>
  <c r="BX857" i="1"/>
  <c r="BW857" i="1"/>
  <c r="BX861" i="1"/>
  <c r="BW861" i="1"/>
  <c r="BX865" i="1"/>
  <c r="BW865" i="1"/>
  <c r="BX869" i="1"/>
  <c r="BW869" i="1"/>
  <c r="BX873" i="1"/>
  <c r="BW873" i="1"/>
  <c r="BX877" i="1"/>
  <c r="BW877" i="1"/>
  <c r="BX881" i="1"/>
  <c r="BW881" i="1"/>
  <c r="BX885" i="1"/>
  <c r="BW885" i="1"/>
  <c r="BX889" i="1"/>
  <c r="BW889" i="1"/>
  <c r="BX893" i="1"/>
  <c r="BW893" i="1"/>
  <c r="B60" i="17"/>
  <c r="N60" i="17"/>
  <c r="N70" i="17"/>
  <c r="N72" i="17"/>
  <c r="N74" i="17"/>
  <c r="BX899" i="1"/>
  <c r="BW899" i="1"/>
  <c r="B70" i="17"/>
  <c r="BW900" i="1"/>
  <c r="BX901" i="1"/>
  <c r="BW901" i="1"/>
  <c r="BX902" i="1"/>
  <c r="BW902" i="1"/>
  <c r="BX903" i="1"/>
  <c r="BW903" i="1"/>
  <c r="BX904" i="1"/>
  <c r="BW904" i="1"/>
  <c r="BX905" i="1"/>
  <c r="BW905" i="1"/>
  <c r="BX906" i="1"/>
  <c r="BW906" i="1"/>
  <c r="BX907" i="1"/>
  <c r="BW907" i="1"/>
  <c r="BX908" i="1"/>
  <c r="BW908" i="1"/>
  <c r="BX909" i="1"/>
  <c r="BW909" i="1"/>
  <c r="BX910" i="1"/>
  <c r="BW910" i="1"/>
  <c r="BX911" i="1"/>
  <c r="BW911" i="1"/>
  <c r="BX912" i="1"/>
  <c r="BW912" i="1"/>
  <c r="BX913" i="1"/>
  <c r="BW913" i="1"/>
  <c r="BX914" i="1"/>
  <c r="BW914" i="1"/>
  <c r="BX915" i="1"/>
  <c r="BW915" i="1"/>
  <c r="BX916" i="1"/>
  <c r="BW916" i="1"/>
  <c r="BX917" i="1"/>
  <c r="BW917" i="1"/>
  <c r="B71" i="17"/>
  <c r="BW918" i="1"/>
  <c r="BX919" i="1"/>
  <c r="BW919" i="1"/>
  <c r="BX920" i="1"/>
  <c r="BW920" i="1"/>
  <c r="BX921" i="1"/>
  <c r="BW921" i="1"/>
  <c r="BX922" i="1"/>
  <c r="BW922" i="1"/>
  <c r="BX923" i="1"/>
  <c r="BW923" i="1"/>
  <c r="B72" i="17"/>
  <c r="BW924" i="1"/>
  <c r="BX925" i="1"/>
  <c r="BW925" i="1"/>
  <c r="BX926" i="1"/>
  <c r="BW926" i="1"/>
  <c r="BX927" i="1"/>
  <c r="BW927" i="1"/>
  <c r="BX928" i="1"/>
  <c r="BW928" i="1"/>
  <c r="BX929" i="1"/>
  <c r="BW929" i="1"/>
  <c r="B73" i="17"/>
  <c r="BW930" i="1"/>
  <c r="BX931" i="1"/>
  <c r="BW931" i="1"/>
  <c r="BX932" i="1"/>
  <c r="BW932" i="1"/>
  <c r="BX933" i="1"/>
  <c r="BW933" i="1"/>
  <c r="BX934" i="1"/>
  <c r="BW934" i="1"/>
  <c r="BX935" i="1"/>
  <c r="BW935" i="1"/>
  <c r="B74" i="17"/>
  <c r="BW936" i="1"/>
  <c r="BX937" i="1"/>
  <c r="BW937" i="1"/>
  <c r="BX938" i="1"/>
  <c r="BW938" i="1"/>
  <c r="BX939" i="1"/>
  <c r="BW939" i="1"/>
  <c r="BX940" i="1"/>
  <c r="BW940" i="1"/>
  <c r="BX941" i="1"/>
  <c r="BW941" i="1"/>
  <c r="BX942" i="1"/>
  <c r="BW942" i="1"/>
  <c r="BX943" i="1"/>
  <c r="BW943" i="1"/>
  <c r="B75" i="17"/>
  <c r="BW944" i="1"/>
  <c r="BX945" i="1"/>
  <c r="BW945" i="1"/>
  <c r="BX946" i="1"/>
  <c r="BW946" i="1"/>
  <c r="BX947" i="1"/>
  <c r="BW947" i="1"/>
  <c r="BX948" i="1"/>
  <c r="BW948" i="1"/>
  <c r="BX949" i="1"/>
  <c r="BW949" i="1"/>
  <c r="BX950" i="1"/>
  <c r="BW950" i="1"/>
  <c r="BX951" i="1"/>
  <c r="BW951" i="1"/>
  <c r="B76" i="17"/>
  <c r="BW952" i="1"/>
  <c r="BX953" i="1"/>
  <c r="BW953" i="1"/>
  <c r="BX954" i="1"/>
  <c r="BW954" i="1"/>
  <c r="BX955" i="1"/>
  <c r="BW955" i="1"/>
  <c r="BX956" i="1"/>
  <c r="BW956" i="1"/>
  <c r="BX957" i="1"/>
  <c r="BW957" i="1"/>
  <c r="BX958" i="1"/>
  <c r="BW958" i="1"/>
  <c r="BX959" i="1"/>
  <c r="BW959" i="1"/>
  <c r="BX960" i="1"/>
  <c r="BW960" i="1"/>
  <c r="B77" i="17"/>
  <c r="BW961" i="1"/>
  <c r="BX962" i="1"/>
  <c r="BW962" i="1"/>
  <c r="BX963" i="1"/>
  <c r="BW963" i="1"/>
  <c r="BX964" i="1"/>
  <c r="BW964" i="1"/>
  <c r="BX965" i="1"/>
  <c r="BW965" i="1"/>
  <c r="BX966" i="1"/>
  <c r="BW966" i="1"/>
  <c r="BX967" i="1"/>
  <c r="BW967" i="1"/>
  <c r="BX968" i="1"/>
  <c r="BW968" i="1"/>
  <c r="BX969" i="1"/>
  <c r="BW969" i="1"/>
  <c r="BX970" i="1"/>
  <c r="BW970" i="1"/>
  <c r="BX1029" i="1"/>
  <c r="BW1029" i="1"/>
  <c r="B87" i="17"/>
  <c r="BW1052" i="1"/>
  <c r="BX1056" i="1"/>
  <c r="BW1056" i="1"/>
  <c r="BX1060" i="1"/>
  <c r="BW1060" i="1"/>
  <c r="BX1064" i="1"/>
  <c r="BW1064" i="1"/>
  <c r="BX1068" i="1"/>
  <c r="BW1068" i="1"/>
  <c r="BX1072" i="1"/>
  <c r="BW1072" i="1"/>
  <c r="BX1076" i="1"/>
  <c r="BW1076" i="1"/>
  <c r="BX1080" i="1"/>
  <c r="BW1080" i="1"/>
  <c r="BX1084" i="1"/>
  <c r="BW1084" i="1"/>
  <c r="BX1088" i="1"/>
  <c r="BW1088" i="1"/>
  <c r="BX1092" i="1"/>
  <c r="BW1092" i="1"/>
  <c r="BX1096" i="1"/>
  <c r="BW1096" i="1"/>
  <c r="BX1100" i="1"/>
  <c r="BW1100" i="1"/>
  <c r="BX1104" i="1"/>
  <c r="BW1104" i="1"/>
  <c r="BX1108" i="1"/>
  <c r="BW1108" i="1"/>
  <c r="BX1112" i="1"/>
  <c r="BW1112" i="1"/>
  <c r="BX1116" i="1"/>
  <c r="BW1116" i="1"/>
  <c r="BX1120" i="1"/>
  <c r="BW1120" i="1"/>
  <c r="BX1124" i="1"/>
  <c r="BW1124" i="1"/>
  <c r="BX1128" i="1"/>
  <c r="BW1128" i="1"/>
  <c r="BW971" i="1"/>
  <c r="B78" i="17"/>
  <c r="N78" i="17"/>
  <c r="BW1033" i="1"/>
  <c r="BX1051" i="1"/>
  <c r="BW1051" i="1"/>
  <c r="B88" i="17"/>
  <c r="BW1055" i="1"/>
  <c r="N88" i="17"/>
  <c r="BX1059" i="1"/>
  <c r="BW1059" i="1"/>
  <c r="BX1063" i="1"/>
  <c r="BW1063" i="1"/>
  <c r="BX1067" i="1"/>
  <c r="BW1067" i="1"/>
  <c r="BX1071" i="1"/>
  <c r="BW1071" i="1"/>
  <c r="BX1075" i="1"/>
  <c r="BW1075" i="1"/>
  <c r="BX1079" i="1"/>
  <c r="BW1079" i="1"/>
  <c r="BX1083" i="1"/>
  <c r="BW1083" i="1"/>
  <c r="BX1087" i="1"/>
  <c r="BW1087" i="1"/>
  <c r="B94" i="17"/>
  <c r="BW1091" i="1"/>
  <c r="N94" i="17"/>
  <c r="BX1095" i="1"/>
  <c r="BW1095" i="1"/>
  <c r="BX1099" i="1"/>
  <c r="BW1099" i="1"/>
  <c r="BX1103" i="1"/>
  <c r="BW1103" i="1"/>
  <c r="BX1107" i="1"/>
  <c r="BW1107" i="1"/>
  <c r="BX1111" i="1"/>
  <c r="BW1111" i="1"/>
  <c r="BX1115" i="1"/>
  <c r="BW1115" i="1"/>
  <c r="BX1119" i="1"/>
  <c r="BW1119" i="1"/>
  <c r="BX1123" i="1"/>
  <c r="BW1123" i="1"/>
  <c r="BX1127" i="1"/>
  <c r="BW1127" i="1"/>
  <c r="B81" i="17"/>
  <c r="N81" i="17"/>
  <c r="B82" i="17"/>
  <c r="N82" i="17"/>
  <c r="B85" i="17"/>
  <c r="N85" i="17"/>
  <c r="BW1039" i="1"/>
  <c r="BX1050" i="1"/>
  <c r="BW1050" i="1"/>
  <c r="BX1054" i="1"/>
  <c r="BW1054" i="1"/>
  <c r="BX1058" i="1"/>
  <c r="BW1058" i="1"/>
  <c r="BX1062" i="1"/>
  <c r="BW1062" i="1"/>
  <c r="BX1066" i="1"/>
  <c r="BW1066" i="1"/>
  <c r="BX1070" i="1"/>
  <c r="BW1070" i="1"/>
  <c r="BX1074" i="1"/>
  <c r="BW1074" i="1"/>
  <c r="BX1078" i="1"/>
  <c r="BW1078" i="1"/>
  <c r="BX1082" i="1"/>
  <c r="BW1082" i="1"/>
  <c r="BX1086" i="1"/>
  <c r="BW1086" i="1"/>
  <c r="BX1090" i="1"/>
  <c r="BW1090" i="1"/>
  <c r="BX1094" i="1"/>
  <c r="BW1094" i="1"/>
  <c r="BX1098" i="1"/>
  <c r="BW1098" i="1"/>
  <c r="BX1102" i="1"/>
  <c r="BW1102" i="1"/>
  <c r="BX1106" i="1"/>
  <c r="BW1106" i="1"/>
  <c r="B97" i="17"/>
  <c r="BW1110" i="1"/>
  <c r="N97" i="17"/>
  <c r="BX1114" i="1"/>
  <c r="BW1114" i="1"/>
  <c r="B98" i="17"/>
  <c r="BW1118" i="1"/>
  <c r="N98" i="17"/>
  <c r="BX1122" i="1"/>
  <c r="BW1122" i="1"/>
  <c r="BX1126" i="1"/>
  <c r="BW1126" i="1"/>
  <c r="BX1152" i="1"/>
  <c r="BW1152" i="1"/>
  <c r="B100" i="17"/>
  <c r="N100" i="17"/>
  <c r="B102" i="17"/>
  <c r="N102" i="17"/>
  <c r="N80" i="17"/>
  <c r="BW1037" i="1"/>
  <c r="B86" i="17"/>
  <c r="N86" i="17"/>
  <c r="BX1049" i="1"/>
  <c r="BW1049" i="1"/>
  <c r="BP86" i="17" s="1"/>
  <c r="BX1053" i="1"/>
  <c r="BW1053" i="1"/>
  <c r="BX1057" i="1"/>
  <c r="BW1057" i="1"/>
  <c r="B89" i="17"/>
  <c r="BW1061" i="1"/>
  <c r="N89" i="17"/>
  <c r="B90" i="17"/>
  <c r="BW1065" i="1"/>
  <c r="N90" i="17"/>
  <c r="BX1069" i="1"/>
  <c r="BW1069" i="1"/>
  <c r="BX1073" i="1"/>
  <c r="BW1073" i="1"/>
  <c r="B91" i="17"/>
  <c r="BW1077" i="1"/>
  <c r="N91" i="17"/>
  <c r="B92" i="17"/>
  <c r="BW1081" i="1"/>
  <c r="N92" i="17"/>
  <c r="B93" i="17"/>
  <c r="BW1085" i="1"/>
  <c r="N93" i="17"/>
  <c r="BX1089" i="1"/>
  <c r="BW1089" i="1"/>
  <c r="BX1093" i="1"/>
  <c r="BW1093" i="1"/>
  <c r="BX1097" i="1"/>
  <c r="BW1097" i="1"/>
  <c r="B95" i="17"/>
  <c r="BW1101" i="1"/>
  <c r="BP95" i="17" s="1"/>
  <c r="N95" i="17"/>
  <c r="B96" i="17"/>
  <c r="BW1105" i="1"/>
  <c r="N96" i="17"/>
  <c r="BX1109" i="1"/>
  <c r="BW1109" i="1"/>
  <c r="BX1113" i="1"/>
  <c r="BW1113" i="1"/>
  <c r="BX1117" i="1"/>
  <c r="BW1117" i="1"/>
  <c r="BX1121" i="1"/>
  <c r="BW1121" i="1"/>
  <c r="BX1125" i="1"/>
  <c r="BW1125" i="1"/>
  <c r="BX1129" i="1"/>
  <c r="BW1129" i="1"/>
  <c r="BX1151" i="1"/>
  <c r="BW1151" i="1"/>
  <c r="B107" i="17"/>
  <c r="N107" i="17"/>
  <c r="B112" i="17"/>
  <c r="N112" i="17"/>
  <c r="B103" i="17"/>
  <c r="N103" i="17"/>
  <c r="B105" i="17"/>
  <c r="N105" i="17"/>
  <c r="B101" i="17"/>
  <c r="N101" i="17"/>
  <c r="B106" i="17"/>
  <c r="N106" i="17"/>
  <c r="B113" i="17"/>
  <c r="N113" i="17"/>
  <c r="BH24" i="1"/>
  <c r="BQ24" i="1" s="1"/>
  <c r="CC24" i="1" s="1"/>
  <c r="BG24" i="1"/>
  <c r="BH25" i="1"/>
  <c r="BQ25" i="1" s="1"/>
  <c r="CC25" i="1" s="1"/>
  <c r="BG25" i="1"/>
  <c r="BH26" i="1"/>
  <c r="BQ26" i="1" s="1"/>
  <c r="CC26" i="1" s="1"/>
  <c r="BG26" i="1"/>
  <c r="BH28" i="1"/>
  <c r="BQ28" i="1" s="1"/>
  <c r="CC28" i="1" s="1"/>
  <c r="BG30" i="1"/>
  <c r="BH32" i="1"/>
  <c r="BQ32" i="1" s="1"/>
  <c r="CC32" i="1" s="1"/>
  <c r="BG34" i="1"/>
  <c r="BH36" i="1"/>
  <c r="BQ36" i="1" s="1"/>
  <c r="CC36" i="1" s="1"/>
  <c r="BG37" i="1"/>
  <c r="BG38" i="1"/>
  <c r="BH40" i="1"/>
  <c r="BQ40" i="1" s="1"/>
  <c r="CC40" i="1" s="1"/>
  <c r="BG40" i="1"/>
  <c r="BH41" i="1"/>
  <c r="BQ41" i="1" s="1"/>
  <c r="CC41" i="1" s="1"/>
  <c r="BG41" i="1"/>
  <c r="BH42" i="1"/>
  <c r="BQ42" i="1" s="1"/>
  <c r="CC42" i="1" s="1"/>
  <c r="BG42" i="1"/>
  <c r="BG44" i="1"/>
  <c r="BG47" i="1"/>
  <c r="BH50" i="1"/>
  <c r="BQ50" i="1" s="1"/>
  <c r="CC50" i="1" s="1"/>
  <c r="BG51" i="1"/>
  <c r="BG56" i="1"/>
  <c r="BH8" i="1"/>
  <c r="BQ8" i="1" s="1"/>
  <c r="CC8" i="1" s="1"/>
  <c r="BG8" i="1"/>
  <c r="BH9" i="1"/>
  <c r="BQ9" i="1" s="1"/>
  <c r="CC9" i="1" s="1"/>
  <c r="BG9" i="1"/>
  <c r="BH15" i="1"/>
  <c r="BQ15" i="1" s="1"/>
  <c r="CC15" i="1" s="1"/>
  <c r="BG17" i="1"/>
  <c r="BG18" i="1"/>
  <c r="BG60" i="1"/>
  <c r="BH60" i="1"/>
  <c r="BQ60" i="1" s="1"/>
  <c r="CC60" i="1" s="1"/>
  <c r="BH61" i="1"/>
  <c r="BQ61" i="1" s="1"/>
  <c r="CC61" i="1" s="1"/>
  <c r="BH62" i="1"/>
  <c r="BQ62" i="1" s="1"/>
  <c r="CC62" i="1" s="1"/>
  <c r="BG63" i="1"/>
  <c r="BH63" i="1"/>
  <c r="BQ63" i="1" s="1"/>
  <c r="BH64" i="1"/>
  <c r="BQ64" i="1" s="1"/>
  <c r="CC64" i="1" s="1"/>
  <c r="BG65" i="1"/>
  <c r="BH65" i="1"/>
  <c r="BQ65" i="1" s="1"/>
  <c r="CC65" i="1" s="1"/>
  <c r="BG66" i="1"/>
  <c r="BH66" i="1"/>
  <c r="BQ66" i="1" s="1"/>
  <c r="CC66" i="1" s="1"/>
  <c r="BG67" i="1"/>
  <c r="BH67" i="1"/>
  <c r="BQ67" i="1" s="1"/>
  <c r="BG68" i="1"/>
  <c r="BH68" i="1"/>
  <c r="BQ68" i="1" s="1"/>
  <c r="CC68" i="1" s="1"/>
  <c r="BG70" i="1"/>
  <c r="BG73" i="1"/>
  <c r="BH73" i="1"/>
  <c r="BQ73" i="1" s="1"/>
  <c r="CC73" i="1" s="1"/>
  <c r="BG74" i="1"/>
  <c r="BH74" i="1"/>
  <c r="BQ74" i="1" s="1"/>
  <c r="CC74" i="1" s="1"/>
  <c r="BG76" i="1"/>
  <c r="BH76" i="1"/>
  <c r="BQ76" i="1" s="1"/>
  <c r="CC76" i="1" s="1"/>
  <c r="BG77" i="1"/>
  <c r="BH77" i="1"/>
  <c r="BQ77" i="1" s="1"/>
  <c r="CC77" i="1" s="1"/>
  <c r="BG78" i="1"/>
  <c r="BH78" i="1"/>
  <c r="BQ78" i="1" s="1"/>
  <c r="CC78" i="1" s="1"/>
  <c r="BG79" i="1"/>
  <c r="BH79" i="1"/>
  <c r="BQ79" i="1" s="1"/>
  <c r="BH80" i="1"/>
  <c r="BQ80" i="1" s="1"/>
  <c r="CC80" i="1" s="1"/>
  <c r="BG82" i="1"/>
  <c r="BG83" i="1"/>
  <c r="BH83" i="1"/>
  <c r="BQ83" i="1" s="1"/>
  <c r="BG84" i="1"/>
  <c r="BH84" i="1"/>
  <c r="BQ84" i="1" s="1"/>
  <c r="CC84" i="1" s="1"/>
  <c r="BG85" i="1"/>
  <c r="BH85" i="1"/>
  <c r="BQ85" i="1" s="1"/>
  <c r="CC85" i="1" s="1"/>
  <c r="BG86" i="1"/>
  <c r="BH86" i="1"/>
  <c r="BQ86" i="1" s="1"/>
  <c r="CC86" i="1" s="1"/>
  <c r="BH88" i="1"/>
  <c r="BQ88" i="1" s="1"/>
  <c r="CC88" i="1" s="1"/>
  <c r="BG89" i="1"/>
  <c r="BH89" i="1"/>
  <c r="BQ89" i="1" s="1"/>
  <c r="CC89" i="1" s="1"/>
  <c r="BG91" i="1"/>
  <c r="BH91" i="1"/>
  <c r="BQ91" i="1" s="1"/>
  <c r="CC91" i="1" s="1"/>
  <c r="BG92" i="1"/>
  <c r="BH92" i="1"/>
  <c r="BQ92" i="1" s="1"/>
  <c r="CC92" i="1" s="1"/>
  <c r="BG94" i="1"/>
  <c r="BH94" i="1"/>
  <c r="BQ94" i="1" s="1"/>
  <c r="CC94" i="1" s="1"/>
  <c r="BG95" i="1"/>
  <c r="BH95" i="1"/>
  <c r="BQ95" i="1" s="1"/>
  <c r="BG96" i="1"/>
  <c r="BH97" i="1"/>
  <c r="BQ97" i="1" s="1"/>
  <c r="CC97" i="1" s="1"/>
  <c r="BH98" i="1"/>
  <c r="BQ98" i="1" s="1"/>
  <c r="CC98" i="1" s="1"/>
  <c r="BG100" i="1"/>
  <c r="BH100" i="1"/>
  <c r="BQ100" i="1" s="1"/>
  <c r="CC100" i="1" s="1"/>
  <c r="BH101" i="1"/>
  <c r="BQ101" i="1" s="1"/>
  <c r="CC101" i="1" s="1"/>
  <c r="BG102" i="1"/>
  <c r="BH102" i="1"/>
  <c r="BQ102" i="1" s="1"/>
  <c r="CC102" i="1" s="1"/>
  <c r="BG103" i="1"/>
  <c r="BH103" i="1"/>
  <c r="BQ103" i="1" s="1"/>
  <c r="CC103" i="1" s="1"/>
  <c r="BG107" i="1"/>
  <c r="BH107" i="1"/>
  <c r="BQ107" i="1" s="1"/>
  <c r="BG108" i="1"/>
  <c r="BH108" i="1"/>
  <c r="BQ108" i="1" s="1"/>
  <c r="CC108" i="1" s="1"/>
  <c r="BG109" i="1"/>
  <c r="BH109" i="1"/>
  <c r="BQ109" i="1" s="1"/>
  <c r="CC109" i="1" s="1"/>
  <c r="BG110" i="1"/>
  <c r="BH110" i="1"/>
  <c r="BQ110" i="1" s="1"/>
  <c r="CC110" i="1" s="1"/>
  <c r="BH112" i="1"/>
  <c r="BQ112" i="1" s="1"/>
  <c r="CC112" i="1" s="1"/>
  <c r="BG115" i="1"/>
  <c r="BH115" i="1"/>
  <c r="BQ115" i="1" s="1"/>
  <c r="CC115" i="1" s="1"/>
  <c r="BG116" i="1"/>
  <c r="BH116" i="1"/>
  <c r="BQ116" i="1" s="1"/>
  <c r="CC116" i="1" s="1"/>
  <c r="BG117" i="1"/>
  <c r="BH117" i="1"/>
  <c r="BQ117" i="1" s="1"/>
  <c r="CC117" i="1" s="1"/>
  <c r="BG118" i="1"/>
  <c r="BH118" i="1"/>
  <c r="BQ118" i="1" s="1"/>
  <c r="CC118" i="1" s="1"/>
  <c r="BG119" i="1"/>
  <c r="BH119" i="1"/>
  <c r="BQ119" i="1" s="1"/>
  <c r="CC119" i="1" s="1"/>
  <c r="BH121" i="1"/>
  <c r="BQ121" i="1" s="1"/>
  <c r="CC121" i="1" s="1"/>
  <c r="BG123" i="1"/>
  <c r="BH123" i="1"/>
  <c r="BQ123" i="1" s="1"/>
  <c r="CC123" i="1" s="1"/>
  <c r="BG124" i="1"/>
  <c r="BH124" i="1"/>
  <c r="BQ124" i="1" s="1"/>
  <c r="CC124" i="1" s="1"/>
  <c r="BG125" i="1"/>
  <c r="BH125" i="1"/>
  <c r="BQ125" i="1" s="1"/>
  <c r="CC125" i="1" s="1"/>
  <c r="BG126" i="1"/>
  <c r="BH126" i="1"/>
  <c r="BQ126" i="1" s="1"/>
  <c r="CC126" i="1" s="1"/>
  <c r="BG127" i="1"/>
  <c r="BH127" i="1"/>
  <c r="BQ127" i="1" s="1"/>
  <c r="CC127" i="1" s="1"/>
  <c r="BH128" i="1"/>
  <c r="BQ128" i="1" s="1"/>
  <c r="CC128" i="1" s="1"/>
  <c r="BG131" i="1"/>
  <c r="BH131" i="1"/>
  <c r="BQ131" i="1" s="1"/>
  <c r="CC131" i="1" s="1"/>
  <c r="BG132" i="1"/>
  <c r="BH132" i="1"/>
  <c r="BQ132" i="1" s="1"/>
  <c r="CC132" i="1" s="1"/>
  <c r="BG133" i="1"/>
  <c r="BH133" i="1"/>
  <c r="BQ133" i="1" s="1"/>
  <c r="CC133" i="1" s="1"/>
  <c r="BG134" i="1"/>
  <c r="BH134" i="1"/>
  <c r="BQ134" i="1" s="1"/>
  <c r="CC134" i="1" s="1"/>
  <c r="BG136" i="1"/>
  <c r="BG137" i="1"/>
  <c r="BH137" i="1"/>
  <c r="BQ137" i="1" s="1"/>
  <c r="CC137" i="1" s="1"/>
  <c r="BG138" i="1"/>
  <c r="BH138" i="1"/>
  <c r="BQ138" i="1" s="1"/>
  <c r="CC138" i="1" s="1"/>
  <c r="BG139" i="1"/>
  <c r="BH139" i="1"/>
  <c r="BQ139" i="1" s="1"/>
  <c r="CC139" i="1" s="1"/>
  <c r="BG140" i="1"/>
  <c r="BH140" i="1"/>
  <c r="BQ140" i="1" s="1"/>
  <c r="CC140" i="1" s="1"/>
  <c r="BG143" i="1"/>
  <c r="BH143" i="1"/>
  <c r="BQ143" i="1" s="1"/>
  <c r="CC143" i="1" s="1"/>
  <c r="BG145" i="1"/>
  <c r="BG146" i="1"/>
  <c r="BH146" i="1"/>
  <c r="BQ146" i="1" s="1"/>
  <c r="CC146" i="1" s="1"/>
  <c r="BG147" i="1"/>
  <c r="BH147" i="1"/>
  <c r="BQ147" i="1" s="1"/>
  <c r="CC147" i="1" s="1"/>
  <c r="BG148" i="1"/>
  <c r="BH148" i="1"/>
  <c r="BQ148" i="1" s="1"/>
  <c r="BG149" i="1"/>
  <c r="BH149" i="1"/>
  <c r="BQ149" i="1" s="1"/>
  <c r="CC149" i="1" s="1"/>
  <c r="BH150" i="1"/>
  <c r="BQ150" i="1" s="1"/>
  <c r="CC150" i="1" s="1"/>
  <c r="BG151" i="1"/>
  <c r="BH151" i="1"/>
  <c r="BQ151" i="1" s="1"/>
  <c r="CC151" i="1" s="1"/>
  <c r="BG153" i="1"/>
  <c r="BG154" i="1"/>
  <c r="BH154" i="1"/>
  <c r="BQ154" i="1" s="1"/>
  <c r="CC154" i="1" s="1"/>
  <c r="BG155" i="1"/>
  <c r="BH155" i="1"/>
  <c r="BQ155" i="1" s="1"/>
  <c r="CC155" i="1" s="1"/>
  <c r="BG156" i="1"/>
  <c r="BH156" i="1"/>
  <c r="BQ156" i="1" s="1"/>
  <c r="BG159" i="1"/>
  <c r="BH159" i="1"/>
  <c r="BQ159" i="1" s="1"/>
  <c r="CC159" i="1" s="1"/>
  <c r="BG160" i="1"/>
  <c r="BG161" i="1"/>
  <c r="BH161" i="1"/>
  <c r="BQ161" i="1" s="1"/>
  <c r="CC161" i="1" s="1"/>
  <c r="BG162" i="1"/>
  <c r="BH162" i="1"/>
  <c r="BQ162" i="1" s="1"/>
  <c r="CC162" i="1" s="1"/>
  <c r="BG163" i="1"/>
  <c r="BH163" i="1"/>
  <c r="BQ163" i="1" s="1"/>
  <c r="CC163" i="1" s="1"/>
  <c r="BG164" i="1"/>
  <c r="BH164" i="1"/>
  <c r="BQ164" i="1" s="1"/>
  <c r="CC164" i="1" s="1"/>
  <c r="BH165" i="1"/>
  <c r="BQ165" i="1" s="1"/>
  <c r="CC165" i="1" s="1"/>
  <c r="BH166" i="1"/>
  <c r="BQ166" i="1" s="1"/>
  <c r="CC166" i="1" s="1"/>
  <c r="BG167" i="1"/>
  <c r="BH167" i="1"/>
  <c r="BQ167" i="1" s="1"/>
  <c r="CC167" i="1" s="1"/>
  <c r="BG170" i="1"/>
  <c r="BH170" i="1"/>
  <c r="BQ170" i="1" s="1"/>
  <c r="CC170" i="1" s="1"/>
  <c r="BG171" i="1"/>
  <c r="BH171" i="1"/>
  <c r="BQ171" i="1" s="1"/>
  <c r="CC171" i="1" s="1"/>
  <c r="BG172" i="1"/>
  <c r="BH172" i="1"/>
  <c r="BQ172" i="1" s="1"/>
  <c r="BG173" i="1"/>
  <c r="BH173" i="1"/>
  <c r="BQ173" i="1" s="1"/>
  <c r="CC173" i="1" s="1"/>
  <c r="BG175" i="1"/>
  <c r="BH175" i="1"/>
  <c r="BQ175" i="1" s="1"/>
  <c r="CC175" i="1" s="1"/>
  <c r="BH176" i="1"/>
  <c r="BQ176" i="1" s="1"/>
  <c r="BH10" i="1"/>
  <c r="BQ10" i="1" s="1"/>
  <c r="CC10" i="1" s="1"/>
  <c r="BG10" i="1"/>
  <c r="BG19" i="1"/>
  <c r="I114" i="17"/>
  <c r="P1245" i="1"/>
  <c r="U114" i="17"/>
  <c r="AB1245" i="1"/>
  <c r="AK114" i="17"/>
  <c r="AR1245" i="1"/>
  <c r="BF23" i="1"/>
  <c r="AG117" i="17"/>
  <c r="BF27" i="1"/>
  <c r="BF39" i="1"/>
  <c r="BP120" i="17"/>
  <c r="BF75" i="1"/>
  <c r="BF87" i="1"/>
  <c r="BF99" i="1"/>
  <c r="BF105" i="1"/>
  <c r="BF135" i="1"/>
  <c r="BF141" i="1"/>
  <c r="BH387" i="1"/>
  <c r="BQ387" i="1" s="1"/>
  <c r="BG387" i="1"/>
  <c r="BG388" i="1"/>
  <c r="BH388" i="1"/>
  <c r="BQ388" i="1" s="1"/>
  <c r="CC388" i="1" s="1"/>
  <c r="BG396" i="1"/>
  <c r="BH396" i="1"/>
  <c r="BQ396" i="1" s="1"/>
  <c r="CC396" i="1" s="1"/>
  <c r="BH397" i="1"/>
  <c r="BQ397" i="1" s="1"/>
  <c r="CC397" i="1" s="1"/>
  <c r="BG397" i="1"/>
  <c r="BG398" i="1"/>
  <c r="BH398" i="1"/>
  <c r="BQ398" i="1" s="1"/>
  <c r="CC398" i="1" s="1"/>
  <c r="BH399" i="1"/>
  <c r="BQ399" i="1" s="1"/>
  <c r="CC399" i="1" s="1"/>
  <c r="BG399" i="1"/>
  <c r="BG402" i="1"/>
  <c r="BH402" i="1"/>
  <c r="BQ402" i="1" s="1"/>
  <c r="CC402" i="1" s="1"/>
  <c r="BG403" i="1"/>
  <c r="BG406" i="1"/>
  <c r="BH406" i="1"/>
  <c r="BQ406" i="1" s="1"/>
  <c r="CC406" i="1" s="1"/>
  <c r="BG407" i="1"/>
  <c r="BH407" i="1"/>
  <c r="BQ407" i="1" s="1"/>
  <c r="BG408" i="1"/>
  <c r="BH408" i="1"/>
  <c r="BQ408" i="1" s="1"/>
  <c r="CC408" i="1" s="1"/>
  <c r="BG409" i="1"/>
  <c r="BH409" i="1"/>
  <c r="BQ409" i="1" s="1"/>
  <c r="CC409" i="1" s="1"/>
  <c r="BG412" i="1"/>
  <c r="BH412" i="1"/>
  <c r="BQ412" i="1" s="1"/>
  <c r="CC412" i="1" s="1"/>
  <c r="BG414" i="1"/>
  <c r="BH414" i="1"/>
  <c r="BQ414" i="1" s="1"/>
  <c r="CC414" i="1" s="1"/>
  <c r="BG415" i="1"/>
  <c r="BH415" i="1"/>
  <c r="BQ415" i="1" s="1"/>
  <c r="BH416" i="1"/>
  <c r="BQ416" i="1" s="1"/>
  <c r="CC416" i="1" s="1"/>
  <c r="BG417" i="1"/>
  <c r="BH417" i="1"/>
  <c r="BQ417" i="1" s="1"/>
  <c r="CC417" i="1" s="1"/>
  <c r="BG418" i="1"/>
  <c r="BH418" i="1"/>
  <c r="BQ418" i="1" s="1"/>
  <c r="CC418" i="1" s="1"/>
  <c r="BG419" i="1"/>
  <c r="BH419" i="1"/>
  <c r="BQ419" i="1" s="1"/>
  <c r="BG422" i="1"/>
  <c r="BH422" i="1"/>
  <c r="BQ422" i="1" s="1"/>
  <c r="CC422" i="1" s="1"/>
  <c r="BG423" i="1"/>
  <c r="BH423" i="1"/>
  <c r="BQ423" i="1" s="1"/>
  <c r="CC423" i="1" s="1"/>
  <c r="BG424" i="1"/>
  <c r="BH424" i="1"/>
  <c r="BQ424" i="1" s="1"/>
  <c r="BG425" i="1"/>
  <c r="BH425" i="1"/>
  <c r="BQ425" i="1" s="1"/>
  <c r="CC425" i="1" s="1"/>
  <c r="BG426" i="1"/>
  <c r="BH426" i="1"/>
  <c r="BQ426" i="1" s="1"/>
  <c r="CC426" i="1" s="1"/>
  <c r="BG427" i="1"/>
  <c r="BH427" i="1"/>
  <c r="BQ427" i="1" s="1"/>
  <c r="CC427" i="1" s="1"/>
  <c r="BG429" i="1"/>
  <c r="BG430" i="1"/>
  <c r="BH430" i="1"/>
  <c r="BQ430" i="1" s="1"/>
  <c r="CC430" i="1" s="1"/>
  <c r="BG432" i="1"/>
  <c r="BH432" i="1"/>
  <c r="BQ432" i="1" s="1"/>
  <c r="BG433" i="1"/>
  <c r="BH433" i="1"/>
  <c r="BQ433" i="1" s="1"/>
  <c r="CC433" i="1" s="1"/>
  <c r="BG434" i="1"/>
  <c r="BH434" i="1"/>
  <c r="BQ434" i="1" s="1"/>
  <c r="CC434" i="1" s="1"/>
  <c r="BG435" i="1"/>
  <c r="BH435" i="1"/>
  <c r="BQ435" i="1" s="1"/>
  <c r="CC435" i="1" s="1"/>
  <c r="BG436" i="1"/>
  <c r="BH436" i="1"/>
  <c r="BQ436" i="1" s="1"/>
  <c r="BG437" i="1"/>
  <c r="BG438" i="1"/>
  <c r="BH438" i="1"/>
  <c r="BQ438" i="1" s="1"/>
  <c r="CC438" i="1" s="1"/>
  <c r="BG439" i="1"/>
  <c r="BH439" i="1"/>
  <c r="BQ439" i="1" s="1"/>
  <c r="CC439" i="1" s="1"/>
  <c r="BG441" i="1"/>
  <c r="BH441" i="1"/>
  <c r="BQ441" i="1" s="1"/>
  <c r="CC441" i="1" s="1"/>
  <c r="BG442" i="1"/>
  <c r="BH442" i="1"/>
  <c r="BQ442" i="1" s="1"/>
  <c r="CC442" i="1" s="1"/>
  <c r="BG443" i="1"/>
  <c r="BH444" i="1"/>
  <c r="BQ444" i="1" s="1"/>
  <c r="BG446" i="1"/>
  <c r="BH446" i="1"/>
  <c r="BQ446" i="1" s="1"/>
  <c r="CC446" i="1" s="1"/>
  <c r="BG447" i="1"/>
  <c r="BH447" i="1"/>
  <c r="BQ447" i="1" s="1"/>
  <c r="CC447" i="1" s="1"/>
  <c r="BG449" i="1"/>
  <c r="BH449" i="1"/>
  <c r="BQ449" i="1" s="1"/>
  <c r="CC449" i="1" s="1"/>
  <c r="BG451" i="1"/>
  <c r="BH451" i="1"/>
  <c r="BQ451" i="1" s="1"/>
  <c r="CC451" i="1" s="1"/>
  <c r="BG453" i="1"/>
  <c r="BG454" i="1"/>
  <c r="BH454" i="1"/>
  <c r="BQ454" i="1" s="1"/>
  <c r="CC454" i="1" s="1"/>
  <c r="BG455" i="1"/>
  <c r="BH455" i="1"/>
  <c r="BQ455" i="1" s="1"/>
  <c r="CC455" i="1" s="1"/>
  <c r="BG456" i="1"/>
  <c r="BH456" i="1"/>
  <c r="BQ456" i="1" s="1"/>
  <c r="BG457" i="1"/>
  <c r="BH457" i="1"/>
  <c r="BQ457" i="1" s="1"/>
  <c r="CC457" i="1" s="1"/>
  <c r="BG458" i="1"/>
  <c r="BG459" i="1"/>
  <c r="BH459" i="1"/>
  <c r="BQ459" i="1" s="1"/>
  <c r="CC459" i="1" s="1"/>
  <c r="BG461" i="1"/>
  <c r="BG462" i="1"/>
  <c r="BH462" i="1"/>
  <c r="BQ462" i="1" s="1"/>
  <c r="CC462" i="1" s="1"/>
  <c r="BG463" i="1"/>
  <c r="BH463" i="1"/>
  <c r="BQ463" i="1" s="1"/>
  <c r="CC463" i="1" s="1"/>
  <c r="BG465" i="1"/>
  <c r="BH465" i="1"/>
  <c r="BQ465" i="1" s="1"/>
  <c r="CC465" i="1" s="1"/>
  <c r="BG466" i="1"/>
  <c r="BH466" i="1"/>
  <c r="BQ466" i="1" s="1"/>
  <c r="CC466" i="1" s="1"/>
  <c r="BG467" i="1"/>
  <c r="BH467" i="1"/>
  <c r="BQ467" i="1" s="1"/>
  <c r="CC467" i="1" s="1"/>
  <c r="BG468" i="1"/>
  <c r="BH468" i="1"/>
  <c r="BQ468" i="1" s="1"/>
  <c r="BH470" i="1"/>
  <c r="BQ470" i="1" s="1"/>
  <c r="CC470" i="1" s="1"/>
  <c r="BG471" i="1"/>
  <c r="BH471" i="1"/>
  <c r="BQ471" i="1" s="1"/>
  <c r="CC471" i="1" s="1"/>
  <c r="BG473" i="1"/>
  <c r="BH473" i="1"/>
  <c r="BQ473" i="1" s="1"/>
  <c r="CC473" i="1" s="1"/>
  <c r="BG474" i="1"/>
  <c r="BH474" i="1"/>
  <c r="BQ474" i="1" s="1"/>
  <c r="CC474" i="1" s="1"/>
  <c r="BG475" i="1"/>
  <c r="BH475" i="1"/>
  <c r="BQ475" i="1" s="1"/>
  <c r="CC475" i="1" s="1"/>
  <c r="BG476" i="1"/>
  <c r="BH476" i="1"/>
  <c r="BQ476" i="1" s="1"/>
  <c r="BG479" i="1"/>
  <c r="BH479" i="1"/>
  <c r="BQ479" i="1" s="1"/>
  <c r="CC479" i="1" s="1"/>
  <c r="BG481" i="1"/>
  <c r="BH481" i="1"/>
  <c r="BQ481" i="1" s="1"/>
  <c r="CC481" i="1" s="1"/>
  <c r="BG482" i="1"/>
  <c r="M114" i="17"/>
  <c r="T1245" i="1"/>
  <c r="Y114" i="17"/>
  <c r="AF1245" i="1"/>
  <c r="AG114" i="17"/>
  <c r="AN1245" i="1"/>
  <c r="BF11" i="1"/>
  <c r="BF43" i="1"/>
  <c r="BF55" i="1"/>
  <c r="AG121" i="17"/>
  <c r="BF59" i="1"/>
  <c r="AG122" i="17"/>
  <c r="BF71" i="1"/>
  <c r="BF93" i="1"/>
  <c r="AG10" i="17"/>
  <c r="AG124" i="17" s="1"/>
  <c r="AG125" i="17" s="1"/>
  <c r="BF111" i="1"/>
  <c r="B114" i="17"/>
  <c r="I1245" i="1"/>
  <c r="F114" i="17"/>
  <c r="M1245" i="1"/>
  <c r="J114" i="17"/>
  <c r="Q1245" i="1"/>
  <c r="N114" i="17"/>
  <c r="U1245" i="1"/>
  <c r="R114" i="17"/>
  <c r="Y1245" i="1"/>
  <c r="V114" i="17"/>
  <c r="AC1245" i="1"/>
  <c r="AD114" i="17"/>
  <c r="AK1245" i="1"/>
  <c r="AK1249" i="1" s="1"/>
  <c r="AH114" i="17"/>
  <c r="AO1245" i="1"/>
  <c r="AL114" i="17"/>
  <c r="AS1245" i="1"/>
  <c r="AS114" i="17"/>
  <c r="AZ1245" i="1"/>
  <c r="BL114" i="17"/>
  <c r="BS1245" i="1"/>
  <c r="BX7" i="1"/>
  <c r="BX11" i="1"/>
  <c r="BQ115" i="17" s="1"/>
  <c r="BX23" i="1"/>
  <c r="BQ116" i="17" s="1"/>
  <c r="BX27" i="1"/>
  <c r="BQ117" i="17" s="1"/>
  <c r="BX39" i="1"/>
  <c r="BQ118" i="17" s="1"/>
  <c r="BX43" i="1"/>
  <c r="BQ119" i="17" s="1"/>
  <c r="B120" i="17"/>
  <c r="F120" i="17"/>
  <c r="J120" i="17"/>
  <c r="N120" i="17"/>
  <c r="R120" i="17"/>
  <c r="V120" i="17"/>
  <c r="AD120" i="17"/>
  <c r="AH120" i="17"/>
  <c r="AL120" i="17"/>
  <c r="AS120" i="17"/>
  <c r="BL120" i="17"/>
  <c r="BX55" i="1"/>
  <c r="B121" i="17"/>
  <c r="BX59" i="1"/>
  <c r="BQ121" i="17" s="1"/>
  <c r="BG390" i="1"/>
  <c r="BH390" i="1"/>
  <c r="BQ390" i="1" s="1"/>
  <c r="CC390" i="1" s="1"/>
  <c r="G114" i="17"/>
  <c r="N1245" i="1"/>
  <c r="O114" i="17"/>
  <c r="V1245" i="1"/>
  <c r="W114" i="17"/>
  <c r="AD1245" i="1"/>
  <c r="AE114" i="17"/>
  <c r="AL1245" i="1"/>
  <c r="AI114" i="17"/>
  <c r="AP1245" i="1"/>
  <c r="AM114" i="17"/>
  <c r="AT1245" i="1"/>
  <c r="AV114" i="17"/>
  <c r="BC1245" i="1"/>
  <c r="BM114" i="17"/>
  <c r="BT1245" i="1"/>
  <c r="AE115" i="17"/>
  <c r="G120" i="17"/>
  <c r="S120" i="17"/>
  <c r="W120" i="17"/>
  <c r="AM120" i="17"/>
  <c r="AV120" i="17"/>
  <c r="BF157" i="1"/>
  <c r="BF169" i="1"/>
  <c r="M15" i="17"/>
  <c r="M124" i="17" s="1"/>
  <c r="M125" i="17" s="1"/>
  <c r="BF177" i="1"/>
  <c r="BG178" i="1"/>
  <c r="BH178" i="1"/>
  <c r="BQ178" i="1" s="1"/>
  <c r="CC178" i="1" s="1"/>
  <c r="BG179" i="1"/>
  <c r="BH179" i="1"/>
  <c r="BQ179" i="1" s="1"/>
  <c r="CC179" i="1" s="1"/>
  <c r="BG180" i="1"/>
  <c r="BH180" i="1"/>
  <c r="BQ180" i="1" s="1"/>
  <c r="BG181" i="1"/>
  <c r="BH181" i="1"/>
  <c r="BQ181" i="1" s="1"/>
  <c r="CC181" i="1" s="1"/>
  <c r="BG182" i="1"/>
  <c r="BG183" i="1"/>
  <c r="BH183" i="1"/>
  <c r="BQ183" i="1" s="1"/>
  <c r="CC183" i="1" s="1"/>
  <c r="BG186" i="1"/>
  <c r="BH186" i="1"/>
  <c r="BQ186" i="1" s="1"/>
  <c r="CC186" i="1" s="1"/>
  <c r="BG187" i="1"/>
  <c r="BH187" i="1"/>
  <c r="BQ187" i="1" s="1"/>
  <c r="CC187" i="1" s="1"/>
  <c r="BG188" i="1"/>
  <c r="BH188" i="1"/>
  <c r="BQ188" i="1" s="1"/>
  <c r="BG191" i="1"/>
  <c r="BH191" i="1"/>
  <c r="BQ191" i="1" s="1"/>
  <c r="CC191" i="1" s="1"/>
  <c r="BG192" i="1"/>
  <c r="BG193" i="1"/>
  <c r="BH193" i="1"/>
  <c r="BQ193" i="1" s="1"/>
  <c r="CC193" i="1" s="1"/>
  <c r="BG194" i="1"/>
  <c r="BH194" i="1"/>
  <c r="BQ194" i="1" s="1"/>
  <c r="CC194" i="1" s="1"/>
  <c r="BG195" i="1"/>
  <c r="BH195" i="1"/>
  <c r="BQ195" i="1" s="1"/>
  <c r="CC195" i="1" s="1"/>
  <c r="BG196" i="1"/>
  <c r="BH196" i="1"/>
  <c r="BQ196" i="1" s="1"/>
  <c r="BH198" i="1"/>
  <c r="BQ198" i="1" s="1"/>
  <c r="CC198" i="1" s="1"/>
  <c r="BG199" i="1"/>
  <c r="BH199" i="1"/>
  <c r="BQ199" i="1" s="1"/>
  <c r="CC199" i="1" s="1"/>
  <c r="BG202" i="1"/>
  <c r="BH202" i="1"/>
  <c r="BQ202" i="1" s="1"/>
  <c r="CC202" i="1" s="1"/>
  <c r="BG203" i="1"/>
  <c r="BH203" i="1"/>
  <c r="BQ203" i="1" s="1"/>
  <c r="CC203" i="1" s="1"/>
  <c r="BG204" i="1"/>
  <c r="BH204" i="1"/>
  <c r="BQ204" i="1" s="1"/>
  <c r="BG205" i="1"/>
  <c r="BH205" i="1"/>
  <c r="BQ205" i="1" s="1"/>
  <c r="CC205" i="1" s="1"/>
  <c r="BG206" i="1"/>
  <c r="BG207" i="1"/>
  <c r="BH207" i="1"/>
  <c r="BQ207" i="1" s="1"/>
  <c r="CC207" i="1" s="1"/>
  <c r="BG208" i="1"/>
  <c r="BG210" i="1"/>
  <c r="BH210" i="1"/>
  <c r="BQ210" i="1" s="1"/>
  <c r="CC210" i="1" s="1"/>
  <c r="BG211" i="1"/>
  <c r="BH211" i="1"/>
  <c r="BQ211" i="1" s="1"/>
  <c r="CC211" i="1" s="1"/>
  <c r="BG212" i="1"/>
  <c r="BH212" i="1"/>
  <c r="BQ212" i="1" s="1"/>
  <c r="BG215" i="1"/>
  <c r="BH215" i="1"/>
  <c r="BQ215" i="1" s="1"/>
  <c r="CC215" i="1" s="1"/>
  <c r="BG217" i="1"/>
  <c r="BH217" i="1"/>
  <c r="BQ217" i="1" s="1"/>
  <c r="CC217" i="1" s="1"/>
  <c r="BG218" i="1"/>
  <c r="BH218" i="1"/>
  <c r="BQ218" i="1" s="1"/>
  <c r="CC218" i="1" s="1"/>
  <c r="BG219" i="1"/>
  <c r="BH219" i="1"/>
  <c r="BQ219" i="1" s="1"/>
  <c r="CC219" i="1" s="1"/>
  <c r="BG220" i="1"/>
  <c r="BH220" i="1"/>
  <c r="BQ220" i="1" s="1"/>
  <c r="BG221" i="1"/>
  <c r="BG222" i="1"/>
  <c r="BG223" i="1"/>
  <c r="BH223" i="1"/>
  <c r="BQ223" i="1" s="1"/>
  <c r="CC223" i="1" s="1"/>
  <c r="BG226" i="1"/>
  <c r="BH226" i="1"/>
  <c r="BQ226" i="1" s="1"/>
  <c r="CC226" i="1" s="1"/>
  <c r="BG227" i="1"/>
  <c r="BH227" i="1"/>
  <c r="BQ227" i="1" s="1"/>
  <c r="CC227" i="1" s="1"/>
  <c r="BG229" i="1"/>
  <c r="BH229" i="1"/>
  <c r="BQ229" i="1" s="1"/>
  <c r="BG230" i="1"/>
  <c r="BH230" i="1"/>
  <c r="BQ230" i="1" s="1"/>
  <c r="BG231" i="1"/>
  <c r="BH231" i="1"/>
  <c r="BQ231" i="1" s="1"/>
  <c r="BG232" i="1"/>
  <c r="BH232" i="1"/>
  <c r="BQ232" i="1" s="1"/>
  <c r="BG235" i="1"/>
  <c r="BH235" i="1"/>
  <c r="BQ235" i="1" s="1"/>
  <c r="CC235" i="1" s="1"/>
  <c r="BG238" i="1"/>
  <c r="BH238" i="1"/>
  <c r="BQ238" i="1" s="1"/>
  <c r="BG239" i="1"/>
  <c r="BH239" i="1"/>
  <c r="BQ239" i="1" s="1"/>
  <c r="BG240" i="1"/>
  <c r="BH240" i="1"/>
  <c r="BQ240" i="1" s="1"/>
  <c r="BG241" i="1"/>
  <c r="BH241" i="1"/>
  <c r="BQ241" i="1" s="1"/>
  <c r="CC241" i="1" s="1"/>
  <c r="BG242" i="1"/>
  <c r="BG243" i="1"/>
  <c r="BH243" i="1"/>
  <c r="BQ243" i="1" s="1"/>
  <c r="CC243" i="1" s="1"/>
  <c r="BG244" i="1"/>
  <c r="BG245" i="1"/>
  <c r="BG246" i="1"/>
  <c r="BH246" i="1"/>
  <c r="BQ246" i="1" s="1"/>
  <c r="BG248" i="1"/>
  <c r="BH248" i="1"/>
  <c r="BQ248" i="1" s="1"/>
  <c r="BG250" i="1"/>
  <c r="BH250" i="1"/>
  <c r="BQ250" i="1" s="1"/>
  <c r="CC250" i="1" s="1"/>
  <c r="BG251" i="1"/>
  <c r="BH251" i="1"/>
  <c r="BQ251" i="1" s="1"/>
  <c r="BG253" i="1"/>
  <c r="BH253" i="1"/>
  <c r="BQ253" i="1" s="1"/>
  <c r="BG255" i="1"/>
  <c r="BH255" i="1"/>
  <c r="BQ255" i="1" s="1"/>
  <c r="CC255" i="1" s="1"/>
  <c r="BG256" i="1"/>
  <c r="BH256" i="1"/>
  <c r="BQ256" i="1" s="1"/>
  <c r="BG258" i="1"/>
  <c r="BH258" i="1"/>
  <c r="BQ258" i="1" s="1"/>
  <c r="CC258" i="1" s="1"/>
  <c r="BG259" i="1"/>
  <c r="BH259" i="1"/>
  <c r="BQ259" i="1" s="1"/>
  <c r="BH261" i="1"/>
  <c r="BQ261" i="1" s="1"/>
  <c r="CC261" i="1" s="1"/>
  <c r="BG262" i="1"/>
  <c r="BH262" i="1"/>
  <c r="BQ262" i="1" s="1"/>
  <c r="BG267" i="1"/>
  <c r="BH267" i="1"/>
  <c r="BQ267" i="1" s="1"/>
  <c r="CC267" i="1" s="1"/>
  <c r="BG270" i="1"/>
  <c r="BH270" i="1"/>
  <c r="BQ270" i="1" s="1"/>
  <c r="CC270" i="1" s="1"/>
  <c r="BG271" i="1"/>
  <c r="BH271" i="1"/>
  <c r="BQ271" i="1" s="1"/>
  <c r="BG273" i="1"/>
  <c r="BH273" i="1"/>
  <c r="BQ273" i="1" s="1"/>
  <c r="BG274" i="1"/>
  <c r="BH274" i="1"/>
  <c r="BQ274" i="1" s="1"/>
  <c r="BG276" i="1"/>
  <c r="BH276" i="1"/>
  <c r="BQ276" i="1" s="1"/>
  <c r="BG277" i="1"/>
  <c r="BH277" i="1"/>
  <c r="BQ277" i="1" s="1"/>
  <c r="CC277" i="1" s="1"/>
  <c r="BG279" i="1"/>
  <c r="BH279" i="1"/>
  <c r="BQ279" i="1" s="1"/>
  <c r="CC279" i="1" s="1"/>
  <c r="BG282" i="1"/>
  <c r="BH282" i="1"/>
  <c r="BQ282" i="1" s="1"/>
  <c r="BG283" i="1"/>
  <c r="BH283" i="1"/>
  <c r="BQ283" i="1" s="1"/>
  <c r="BG284" i="1"/>
  <c r="BH284" i="1"/>
  <c r="BQ284" i="1" s="1"/>
  <c r="BG285" i="1"/>
  <c r="BH285" i="1"/>
  <c r="BQ285" i="1" s="1"/>
  <c r="BH286" i="1"/>
  <c r="BQ286" i="1" s="1"/>
  <c r="CC286" i="1" s="1"/>
  <c r="BG287" i="1"/>
  <c r="BH287" i="1"/>
  <c r="BQ287" i="1" s="1"/>
  <c r="CC287" i="1" s="1"/>
  <c r="BG289" i="1"/>
  <c r="BH289" i="1"/>
  <c r="BQ289" i="1" s="1"/>
  <c r="CC289" i="1" s="1"/>
  <c r="BG290" i="1"/>
  <c r="BH290" i="1"/>
  <c r="BQ290" i="1" s="1"/>
  <c r="BG292" i="1"/>
  <c r="BH292" i="1"/>
  <c r="BQ292" i="1" s="1"/>
  <c r="BG293" i="1"/>
  <c r="BH293" i="1"/>
  <c r="BQ293" i="1" s="1"/>
  <c r="BG295" i="1"/>
  <c r="BH295" i="1"/>
  <c r="BQ295" i="1" s="1"/>
  <c r="CC295" i="1" s="1"/>
  <c r="BG296" i="1"/>
  <c r="BG298" i="1"/>
  <c r="BH298" i="1"/>
  <c r="BQ298" i="1" s="1"/>
  <c r="BG299" i="1"/>
  <c r="BH299" i="1"/>
  <c r="BQ299" i="1" s="1"/>
  <c r="BG300" i="1"/>
  <c r="BH300" i="1"/>
  <c r="BQ300" i="1" s="1"/>
  <c r="BG301" i="1"/>
  <c r="BG302" i="1"/>
  <c r="BG303" i="1"/>
  <c r="BH303" i="1"/>
  <c r="BQ303" i="1" s="1"/>
  <c r="CC303" i="1" s="1"/>
  <c r="BG305" i="1"/>
  <c r="BH305" i="1"/>
  <c r="BQ305" i="1" s="1"/>
  <c r="CC305" i="1" s="1"/>
  <c r="BG306" i="1"/>
  <c r="BH306" i="1"/>
  <c r="BQ306" i="1" s="1"/>
  <c r="BG307" i="1"/>
  <c r="BH307" i="1"/>
  <c r="BQ307" i="1" s="1"/>
  <c r="BG308" i="1"/>
  <c r="BH308" i="1"/>
  <c r="BQ308" i="1" s="1"/>
  <c r="BG310" i="1"/>
  <c r="BG311" i="1"/>
  <c r="BH311" i="1"/>
  <c r="BQ311" i="1" s="1"/>
  <c r="CC311" i="1" s="1"/>
  <c r="BG312" i="1"/>
  <c r="BG313" i="1"/>
  <c r="BH313" i="1"/>
  <c r="BQ313" i="1" s="1"/>
  <c r="BG314" i="1"/>
  <c r="BH314" i="1"/>
  <c r="BQ314" i="1" s="1"/>
  <c r="BG315" i="1"/>
  <c r="BH315" i="1"/>
  <c r="BQ315" i="1" s="1"/>
  <c r="BG316" i="1"/>
  <c r="BH316" i="1"/>
  <c r="BQ316" i="1" s="1"/>
  <c r="BG317" i="1"/>
  <c r="BH317" i="1"/>
  <c r="BQ317" i="1" s="1"/>
  <c r="CC317" i="1" s="1"/>
  <c r="BG318" i="1"/>
  <c r="BG319" i="1"/>
  <c r="BH319" i="1"/>
  <c r="BQ319" i="1" s="1"/>
  <c r="CC319" i="1" s="1"/>
  <c r="BG321" i="1"/>
  <c r="BG322" i="1"/>
  <c r="BH322" i="1"/>
  <c r="BQ322" i="1" s="1"/>
  <c r="BG323" i="1"/>
  <c r="BH323" i="1"/>
  <c r="BQ323" i="1" s="1"/>
  <c r="BG324" i="1"/>
  <c r="BH324" i="1"/>
  <c r="BQ324" i="1" s="1"/>
  <c r="BG325" i="1"/>
  <c r="BH325" i="1"/>
  <c r="BQ325" i="1" s="1"/>
  <c r="CC325" i="1" s="1"/>
  <c r="BG329" i="1"/>
  <c r="BH329" i="1"/>
  <c r="BQ329" i="1" s="1"/>
  <c r="BG330" i="1"/>
  <c r="BH330" i="1"/>
  <c r="BQ330" i="1" s="1"/>
  <c r="BG331" i="1"/>
  <c r="BH331" i="1"/>
  <c r="BQ331" i="1" s="1"/>
  <c r="BG332" i="1"/>
  <c r="BH332" i="1"/>
  <c r="BQ332" i="1" s="1"/>
  <c r="BG333" i="1"/>
  <c r="BH333" i="1"/>
  <c r="BQ333" i="1" s="1"/>
  <c r="CC333" i="1" s="1"/>
  <c r="BG337" i="1"/>
  <c r="BH337" i="1"/>
  <c r="BQ337" i="1" s="1"/>
  <c r="BG338" i="1"/>
  <c r="BH338" i="1"/>
  <c r="BQ338" i="1" s="1"/>
  <c r="BG339" i="1"/>
  <c r="BH339" i="1"/>
  <c r="BQ339" i="1" s="1"/>
  <c r="BG340" i="1"/>
  <c r="BH340" i="1"/>
  <c r="BQ340" i="1" s="1"/>
  <c r="BG341" i="1"/>
  <c r="BG342" i="1"/>
  <c r="BG343" i="1"/>
  <c r="BH343" i="1"/>
  <c r="BQ343" i="1" s="1"/>
  <c r="CC343" i="1" s="1"/>
  <c r="BG345" i="1"/>
  <c r="BH345" i="1"/>
  <c r="BQ345" i="1" s="1"/>
  <c r="BG346" i="1"/>
  <c r="BH346" i="1"/>
  <c r="BQ346" i="1" s="1"/>
  <c r="BG348" i="1"/>
  <c r="BH348" i="1"/>
  <c r="BQ348" i="1" s="1"/>
  <c r="BG349" i="1"/>
  <c r="BH350" i="1"/>
  <c r="BQ350" i="1" s="1"/>
  <c r="CC350" i="1" s="1"/>
  <c r="BG351" i="1"/>
  <c r="BH351" i="1"/>
  <c r="BQ351" i="1" s="1"/>
  <c r="BG353" i="1"/>
  <c r="BH353" i="1"/>
  <c r="BQ353" i="1" s="1"/>
  <c r="BG354" i="1"/>
  <c r="BH354" i="1"/>
  <c r="BQ354" i="1" s="1"/>
  <c r="BG355" i="1"/>
  <c r="BH355" i="1"/>
  <c r="BQ355" i="1" s="1"/>
  <c r="CC355" i="1" s="1"/>
  <c r="BG356" i="1"/>
  <c r="BH356" i="1"/>
  <c r="BQ356" i="1" s="1"/>
  <c r="BG357" i="1"/>
  <c r="BH357" i="1"/>
  <c r="BQ357" i="1" s="1"/>
  <c r="CC357" i="1" s="1"/>
  <c r="BG359" i="1"/>
  <c r="BH359" i="1"/>
  <c r="BQ359" i="1" s="1"/>
  <c r="BH360" i="1"/>
  <c r="BQ360" i="1" s="1"/>
  <c r="CC360" i="1" s="1"/>
  <c r="BG361" i="1"/>
  <c r="BH361" i="1"/>
  <c r="BQ361" i="1" s="1"/>
  <c r="BG362" i="1"/>
  <c r="BH362" i="1"/>
  <c r="BQ362" i="1" s="1"/>
  <c r="BG364" i="1"/>
  <c r="BH364" i="1"/>
  <c r="BQ364" i="1" s="1"/>
  <c r="BG365" i="1"/>
  <c r="BH365" i="1"/>
  <c r="BQ365" i="1" s="1"/>
  <c r="CC365" i="1" s="1"/>
  <c r="BG367" i="1"/>
  <c r="BH367" i="1"/>
  <c r="BQ367" i="1" s="1"/>
  <c r="BH369" i="1"/>
  <c r="BQ369" i="1" s="1"/>
  <c r="BG370" i="1"/>
  <c r="BH370" i="1"/>
  <c r="BQ370" i="1" s="1"/>
  <c r="BG371" i="1"/>
  <c r="BH371" i="1"/>
  <c r="BQ371" i="1" s="1"/>
  <c r="CC371" i="1" s="1"/>
  <c r="BG372" i="1"/>
  <c r="BH372" i="1"/>
  <c r="BQ372" i="1" s="1"/>
  <c r="BG373" i="1"/>
  <c r="BH373" i="1"/>
  <c r="BQ373" i="1" s="1"/>
  <c r="CC373" i="1" s="1"/>
  <c r="BG376" i="1"/>
  <c r="BG378" i="1"/>
  <c r="BH378" i="1"/>
  <c r="BQ378" i="1" s="1"/>
  <c r="BG379" i="1"/>
  <c r="BH379" i="1"/>
  <c r="BQ379" i="1" s="1"/>
  <c r="BG380" i="1"/>
  <c r="BH380" i="1"/>
  <c r="BQ380" i="1" s="1"/>
  <c r="BG381" i="1"/>
  <c r="BH381" i="1"/>
  <c r="BQ381" i="1" s="1"/>
  <c r="CC381" i="1" s="1"/>
  <c r="BG383" i="1"/>
  <c r="BH383" i="1"/>
  <c r="BQ383" i="1" s="1"/>
  <c r="CC383" i="1" s="1"/>
  <c r="BG392" i="1"/>
  <c r="BH392" i="1"/>
  <c r="BQ392" i="1" s="1"/>
  <c r="CC392" i="1" s="1"/>
  <c r="E114" i="17"/>
  <c r="L1245" i="1"/>
  <c r="Q114" i="17"/>
  <c r="X1245" i="1"/>
  <c r="AQ114" i="17"/>
  <c r="AX1245" i="1"/>
  <c r="BF7" i="1"/>
  <c r="BK114" i="17"/>
  <c r="BR1245" i="1"/>
  <c r="BP114" i="17"/>
  <c r="AG115" i="17"/>
  <c r="C114" i="17"/>
  <c r="J1245" i="1"/>
  <c r="K114" i="17"/>
  <c r="R1245" i="1"/>
  <c r="S114" i="17"/>
  <c r="Z1245" i="1"/>
  <c r="C117" i="17"/>
  <c r="C118" i="17"/>
  <c r="C120" i="17"/>
  <c r="K120" i="17"/>
  <c r="O120" i="17"/>
  <c r="AE120" i="17"/>
  <c r="AI120" i="17"/>
  <c r="D114" i="17"/>
  <c r="K1245" i="1"/>
  <c r="H114" i="17"/>
  <c r="O1245" i="1"/>
  <c r="L114" i="17"/>
  <c r="S1245" i="1"/>
  <c r="P114" i="17"/>
  <c r="W1245" i="1"/>
  <c r="T114" i="17"/>
  <c r="AA1245" i="1"/>
  <c r="X114" i="17"/>
  <c r="AE1245" i="1"/>
  <c r="AF114" i="17"/>
  <c r="AM1245" i="1"/>
  <c r="AJ114" i="17"/>
  <c r="AQ1245" i="1"/>
  <c r="AO114" i="17"/>
  <c r="AO124" i="17" s="1"/>
  <c r="AO125" i="17" s="1"/>
  <c r="AV1245" i="1"/>
  <c r="AW114" i="17"/>
  <c r="BD1245" i="1"/>
  <c r="BN114" i="17"/>
  <c r="BU1245" i="1"/>
  <c r="BH385" i="1"/>
  <c r="BQ385" i="1" s="1"/>
  <c r="BG386" i="1"/>
  <c r="BH386" i="1"/>
  <c r="BQ386" i="1" s="1"/>
  <c r="BH393" i="1"/>
  <c r="BQ393" i="1" s="1"/>
  <c r="CC393" i="1" s="1"/>
  <c r="BG394" i="1"/>
  <c r="BH394" i="1"/>
  <c r="BQ394" i="1" s="1"/>
  <c r="CC394" i="1" s="1"/>
  <c r="BF395" i="1"/>
  <c r="BF401" i="1"/>
  <c r="BF404" i="1"/>
  <c r="BF420" i="1"/>
  <c r="BF440" i="1"/>
  <c r="BG483" i="1"/>
  <c r="BH483" i="1"/>
  <c r="BQ483" i="1" s="1"/>
  <c r="CC483" i="1" s="1"/>
  <c r="BG485" i="1"/>
  <c r="BG486" i="1"/>
  <c r="BH486" i="1"/>
  <c r="BQ486" i="1" s="1"/>
  <c r="CC486" i="1" s="1"/>
  <c r="BG487" i="1"/>
  <c r="BH487" i="1"/>
  <c r="BQ487" i="1" s="1"/>
  <c r="CC487" i="1" s="1"/>
  <c r="BG488" i="1"/>
  <c r="BH488" i="1"/>
  <c r="BQ488" i="1" s="1"/>
  <c r="BG489" i="1"/>
  <c r="BH489" i="1"/>
  <c r="BQ489" i="1" s="1"/>
  <c r="CC489" i="1" s="1"/>
  <c r="BG491" i="1"/>
  <c r="BH491" i="1"/>
  <c r="BQ491" i="1" s="1"/>
  <c r="CC491" i="1" s="1"/>
  <c r="BG493" i="1"/>
  <c r="BG494" i="1"/>
  <c r="BG495" i="1"/>
  <c r="BH495" i="1"/>
  <c r="BQ495" i="1" s="1"/>
  <c r="CC495" i="1" s="1"/>
  <c r="BG496" i="1"/>
  <c r="BG497" i="1"/>
  <c r="BH497" i="1"/>
  <c r="BQ497" i="1" s="1"/>
  <c r="CC497" i="1" s="1"/>
  <c r="BG498" i="1"/>
  <c r="BH498" i="1"/>
  <c r="BQ498" i="1" s="1"/>
  <c r="CC498" i="1" s="1"/>
  <c r="BG499" i="1"/>
  <c r="BH499" i="1"/>
  <c r="BQ499" i="1" s="1"/>
  <c r="CC499" i="1" s="1"/>
  <c r="BG500" i="1"/>
  <c r="BH500" i="1"/>
  <c r="BQ500" i="1" s="1"/>
  <c r="CC500" i="1" s="1"/>
  <c r="BG503" i="1"/>
  <c r="BH503" i="1"/>
  <c r="BQ503" i="1" s="1"/>
  <c r="CC503" i="1" s="1"/>
  <c r="BG505" i="1"/>
  <c r="BH505" i="1"/>
  <c r="BQ505" i="1" s="1"/>
  <c r="CC505" i="1" s="1"/>
  <c r="BG506" i="1"/>
  <c r="BG507" i="1"/>
  <c r="BH507" i="1"/>
  <c r="BQ507" i="1" s="1"/>
  <c r="CC507" i="1" s="1"/>
  <c r="BG508" i="1"/>
  <c r="BG509" i="1"/>
  <c r="BG510" i="1"/>
  <c r="BH510" i="1"/>
  <c r="BQ510" i="1" s="1"/>
  <c r="CC510" i="1" s="1"/>
  <c r="BG511" i="1"/>
  <c r="BH511" i="1"/>
  <c r="BQ511" i="1" s="1"/>
  <c r="CC511" i="1" s="1"/>
  <c r="BG512" i="1"/>
  <c r="BH512" i="1"/>
  <c r="BQ512" i="1" s="1"/>
  <c r="BG513" i="1"/>
  <c r="BH513" i="1"/>
  <c r="BQ513" i="1" s="1"/>
  <c r="CC513" i="1" s="1"/>
  <c r="BG514" i="1"/>
  <c r="BG515" i="1"/>
  <c r="BH515" i="1"/>
  <c r="BQ515" i="1" s="1"/>
  <c r="CC515" i="1" s="1"/>
  <c r="BG518" i="1"/>
  <c r="BG519" i="1"/>
  <c r="BH519" i="1"/>
  <c r="BQ519" i="1" s="1"/>
  <c r="CC519" i="1" s="1"/>
  <c r="BG521" i="1"/>
  <c r="BH521" i="1"/>
  <c r="BQ521" i="1" s="1"/>
  <c r="CC521" i="1" s="1"/>
  <c r="BG522" i="1"/>
  <c r="BH522" i="1"/>
  <c r="BQ522" i="1" s="1"/>
  <c r="CC522" i="1" s="1"/>
  <c r="BG523" i="1"/>
  <c r="BH523" i="1"/>
  <c r="BQ523" i="1" s="1"/>
  <c r="CC523" i="1" s="1"/>
  <c r="BG524" i="1"/>
  <c r="BH524" i="1"/>
  <c r="BQ524" i="1" s="1"/>
  <c r="CC524" i="1" s="1"/>
  <c r="BG525" i="1"/>
  <c r="BG527" i="1"/>
  <c r="BH527" i="1"/>
  <c r="BQ527" i="1" s="1"/>
  <c r="CC527" i="1" s="1"/>
  <c r="BG529" i="1"/>
  <c r="BH529" i="1"/>
  <c r="BQ529" i="1" s="1"/>
  <c r="CC529" i="1" s="1"/>
  <c r="BG530" i="1"/>
  <c r="BG531" i="1"/>
  <c r="BH531" i="1"/>
  <c r="BQ531" i="1" s="1"/>
  <c r="CC531" i="1" s="1"/>
  <c r="BG532" i="1"/>
  <c r="BG534" i="1"/>
  <c r="BH534" i="1"/>
  <c r="BQ534" i="1" s="1"/>
  <c r="CC534" i="1" s="1"/>
  <c r="BG535" i="1"/>
  <c r="BH535" i="1"/>
  <c r="BQ535" i="1" s="1"/>
  <c r="CC535" i="1" s="1"/>
  <c r="BG536" i="1"/>
  <c r="BH536" i="1"/>
  <c r="BQ536" i="1" s="1"/>
  <c r="CC536" i="1" s="1"/>
  <c r="BG537" i="1"/>
  <c r="BH537" i="1"/>
  <c r="BQ537" i="1" s="1"/>
  <c r="CC537" i="1" s="1"/>
  <c r="BG538" i="1"/>
  <c r="BH538" i="1"/>
  <c r="BQ538" i="1" s="1"/>
  <c r="BG539" i="1"/>
  <c r="BH539" i="1"/>
  <c r="BQ539" i="1" s="1"/>
  <c r="CC539" i="1" s="1"/>
  <c r="BG541" i="1"/>
  <c r="BH541" i="1"/>
  <c r="BQ541" i="1" s="1"/>
  <c r="BG542" i="1"/>
  <c r="BH542" i="1"/>
  <c r="BQ542" i="1" s="1"/>
  <c r="CC542" i="1" s="1"/>
  <c r="BG543" i="1"/>
  <c r="BH543" i="1"/>
  <c r="BQ543" i="1" s="1"/>
  <c r="BG545" i="1"/>
  <c r="BH545" i="1"/>
  <c r="BQ545" i="1" s="1"/>
  <c r="CC545" i="1" s="1"/>
  <c r="BG546" i="1"/>
  <c r="BH546" i="1"/>
  <c r="BQ546" i="1" s="1"/>
  <c r="BG547" i="1"/>
  <c r="BH547" i="1"/>
  <c r="BQ547" i="1" s="1"/>
  <c r="CC547" i="1" s="1"/>
  <c r="BG549" i="1"/>
  <c r="BH549" i="1"/>
  <c r="BQ549" i="1" s="1"/>
  <c r="CC549" i="1" s="1"/>
  <c r="BG550" i="1"/>
  <c r="BG551" i="1"/>
  <c r="BG553" i="1"/>
  <c r="BH553" i="1"/>
  <c r="BQ553" i="1" s="1"/>
  <c r="CC553" i="1" s="1"/>
  <c r="BG555" i="1"/>
  <c r="BH555" i="1"/>
  <c r="BQ555" i="1" s="1"/>
  <c r="CC555" i="1" s="1"/>
  <c r="BG556" i="1"/>
  <c r="BH556" i="1"/>
  <c r="BQ556" i="1" s="1"/>
  <c r="CC556" i="1" s="1"/>
  <c r="BG557" i="1"/>
  <c r="BH557" i="1"/>
  <c r="BQ557" i="1" s="1"/>
  <c r="BG558" i="1"/>
  <c r="BH558" i="1"/>
  <c r="BQ558" i="1" s="1"/>
  <c r="CC558" i="1" s="1"/>
  <c r="BG559" i="1"/>
  <c r="BG560" i="1"/>
  <c r="BH560" i="1"/>
  <c r="BQ560" i="1" s="1"/>
  <c r="CC560" i="1" s="1"/>
  <c r="BG561" i="1"/>
  <c r="BH561" i="1"/>
  <c r="BQ561" i="1" s="1"/>
  <c r="CC561" i="1" s="1"/>
  <c r="BG562" i="1"/>
  <c r="BG563" i="1"/>
  <c r="BH563" i="1"/>
  <c r="BQ563" i="1" s="1"/>
  <c r="CC563" i="1" s="1"/>
  <c r="BG565" i="1"/>
  <c r="BH565" i="1"/>
  <c r="BQ565" i="1" s="1"/>
  <c r="CC565" i="1" s="1"/>
  <c r="BG566" i="1"/>
  <c r="BH566" i="1"/>
  <c r="BQ566" i="1" s="1"/>
  <c r="CC566" i="1" s="1"/>
  <c r="BG568" i="1"/>
  <c r="BG569" i="1"/>
  <c r="BH569" i="1"/>
  <c r="BQ569" i="1" s="1"/>
  <c r="CC569" i="1" s="1"/>
  <c r="BG570" i="1"/>
  <c r="BH570" i="1"/>
  <c r="BQ570" i="1" s="1"/>
  <c r="CC570" i="1" s="1"/>
  <c r="BG571" i="1"/>
  <c r="BH571" i="1"/>
  <c r="BQ571" i="1" s="1"/>
  <c r="CC571" i="1" s="1"/>
  <c r="BG572" i="1"/>
  <c r="BH572" i="1"/>
  <c r="BQ572" i="1" s="1"/>
  <c r="CC572" i="1" s="1"/>
  <c r="BG573" i="1"/>
  <c r="BH573" i="1"/>
  <c r="BQ573" i="1" s="1"/>
  <c r="BG574" i="1"/>
  <c r="BG576" i="1"/>
  <c r="BH576" i="1"/>
  <c r="BQ576" i="1" s="1"/>
  <c r="CC576" i="1" s="1"/>
  <c r="BG578" i="1"/>
  <c r="BH578" i="1"/>
  <c r="BQ578" i="1" s="1"/>
  <c r="CC578" i="1" s="1"/>
  <c r="BG579" i="1"/>
  <c r="BH579" i="1"/>
  <c r="BQ579" i="1" s="1"/>
  <c r="CC579" i="1" s="1"/>
  <c r="BG580" i="1"/>
  <c r="BH580" i="1"/>
  <c r="BQ580" i="1" s="1"/>
  <c r="CC580" i="1" s="1"/>
  <c r="BG581" i="1"/>
  <c r="BH581" i="1"/>
  <c r="BQ581" i="1" s="1"/>
  <c r="BG583" i="1"/>
  <c r="BG585" i="1"/>
  <c r="BH585" i="1"/>
  <c r="BQ585" i="1" s="1"/>
  <c r="CC585" i="1" s="1"/>
  <c r="BG586" i="1"/>
  <c r="BH586" i="1"/>
  <c r="BQ586" i="1" s="1"/>
  <c r="CC586" i="1" s="1"/>
  <c r="BG587" i="1"/>
  <c r="BH587" i="1"/>
  <c r="BQ587" i="1" s="1"/>
  <c r="CC587" i="1" s="1"/>
  <c r="BG588" i="1"/>
  <c r="BH588" i="1"/>
  <c r="BQ588" i="1" s="1"/>
  <c r="CC588" i="1" s="1"/>
  <c r="BG589" i="1"/>
  <c r="BH589" i="1"/>
  <c r="BQ589" i="1" s="1"/>
  <c r="BG590" i="1"/>
  <c r="BG593" i="1"/>
  <c r="BH593" i="1"/>
  <c r="BQ593" i="1" s="1"/>
  <c r="CC593" i="1" s="1"/>
  <c r="BG594" i="1"/>
  <c r="BH594" i="1"/>
  <c r="BQ594" i="1" s="1"/>
  <c r="CC594" i="1" s="1"/>
  <c r="BG595" i="1"/>
  <c r="BH595" i="1"/>
  <c r="BQ595" i="1" s="1"/>
  <c r="CC595" i="1" s="1"/>
  <c r="BG596" i="1"/>
  <c r="BH596" i="1"/>
  <c r="BQ596" i="1" s="1"/>
  <c r="CC596" i="1" s="1"/>
  <c r="BG599" i="1"/>
  <c r="BH599" i="1"/>
  <c r="BQ599" i="1" s="1"/>
  <c r="CC599" i="1" s="1"/>
  <c r="BG600" i="1"/>
  <c r="BH600" i="1"/>
  <c r="BQ600" i="1" s="1"/>
  <c r="BG601" i="1"/>
  <c r="BH601" i="1"/>
  <c r="BQ601" i="1" s="1"/>
  <c r="CC601" i="1" s="1"/>
  <c r="BG602" i="1"/>
  <c r="BH602" i="1"/>
  <c r="BQ602" i="1" s="1"/>
  <c r="BG603" i="1"/>
  <c r="BG604" i="1"/>
  <c r="BH604" i="1"/>
  <c r="BQ604" i="1" s="1"/>
  <c r="CC604" i="1" s="1"/>
  <c r="BG606" i="1"/>
  <c r="BG607" i="1"/>
  <c r="BH607" i="1"/>
  <c r="BQ607" i="1" s="1"/>
  <c r="CC607" i="1" s="1"/>
  <c r="BG608" i="1"/>
  <c r="BH608" i="1"/>
  <c r="BQ608" i="1" s="1"/>
  <c r="BG609" i="1"/>
  <c r="BH609" i="1"/>
  <c r="BQ609" i="1" s="1"/>
  <c r="CC609" i="1" s="1"/>
  <c r="BG610" i="1"/>
  <c r="BH610" i="1"/>
  <c r="BQ610" i="1" s="1"/>
  <c r="BG613" i="1"/>
  <c r="BG614" i="1"/>
  <c r="BH614" i="1"/>
  <c r="BQ614" i="1" s="1"/>
  <c r="CC614" i="1" s="1"/>
  <c r="BG615" i="1"/>
  <c r="BH615" i="1"/>
  <c r="BQ615" i="1" s="1"/>
  <c r="CC615" i="1" s="1"/>
  <c r="BG616" i="1"/>
  <c r="BH616" i="1"/>
  <c r="BQ616" i="1" s="1"/>
  <c r="CC616" i="1" s="1"/>
  <c r="BG617" i="1"/>
  <c r="BH617" i="1"/>
  <c r="BQ617" i="1" s="1"/>
  <c r="CC617" i="1" s="1"/>
  <c r="BG618" i="1"/>
  <c r="BH618" i="1"/>
  <c r="BQ618" i="1" s="1"/>
  <c r="CC618" i="1" s="1"/>
  <c r="BG619" i="1"/>
  <c r="BH619" i="1"/>
  <c r="BQ619" i="1" s="1"/>
  <c r="CC619" i="1" s="1"/>
  <c r="BG622" i="1"/>
  <c r="BH622" i="1"/>
  <c r="BQ622" i="1" s="1"/>
  <c r="BG623" i="1"/>
  <c r="BH623" i="1"/>
  <c r="BQ623" i="1" s="1"/>
  <c r="CC623" i="1" s="1"/>
  <c r="BG624" i="1"/>
  <c r="BH624" i="1"/>
  <c r="BQ624" i="1" s="1"/>
  <c r="BG625" i="1"/>
  <c r="BH625" i="1"/>
  <c r="BQ625" i="1" s="1"/>
  <c r="CC625" i="1" s="1"/>
  <c r="BG626" i="1"/>
  <c r="BH626" i="1"/>
  <c r="BQ626" i="1" s="1"/>
  <c r="CC626" i="1" s="1"/>
  <c r="BG629" i="1"/>
  <c r="BG630" i="1"/>
  <c r="BH630" i="1"/>
  <c r="BQ630" i="1" s="1"/>
  <c r="BG631" i="1"/>
  <c r="BH631" i="1"/>
  <c r="BQ631" i="1" s="1"/>
  <c r="CC631" i="1" s="1"/>
  <c r="BG632" i="1"/>
  <c r="BH632" i="1"/>
  <c r="BQ632" i="1" s="1"/>
  <c r="BG633" i="1"/>
  <c r="BH633" i="1"/>
  <c r="BQ633" i="1" s="1"/>
  <c r="CC633" i="1" s="1"/>
  <c r="BG634" i="1"/>
  <c r="BH634" i="1"/>
  <c r="BQ634" i="1" s="1"/>
  <c r="CC634" i="1" s="1"/>
  <c r="BG636" i="1"/>
  <c r="BG638" i="1"/>
  <c r="BH638" i="1"/>
  <c r="BQ638" i="1" s="1"/>
  <c r="BG639" i="1"/>
  <c r="BH639" i="1"/>
  <c r="BQ639" i="1" s="1"/>
  <c r="CC639" i="1" s="1"/>
  <c r="BG640" i="1"/>
  <c r="BH640" i="1"/>
  <c r="BQ640" i="1" s="1"/>
  <c r="BG641" i="1"/>
  <c r="BH641" i="1"/>
  <c r="BQ641" i="1" s="1"/>
  <c r="CC641" i="1" s="1"/>
  <c r="BG642" i="1"/>
  <c r="BH642" i="1"/>
  <c r="BQ642" i="1" s="1"/>
  <c r="CC642" i="1" s="1"/>
  <c r="BG643" i="1"/>
  <c r="BG646" i="1"/>
  <c r="BH646" i="1"/>
  <c r="BQ646" i="1" s="1"/>
  <c r="CC646" i="1" s="1"/>
  <c r="BG647" i="1"/>
  <c r="BH647" i="1"/>
  <c r="BQ647" i="1" s="1"/>
  <c r="BG648" i="1"/>
  <c r="BG649" i="1"/>
  <c r="BH649" i="1"/>
  <c r="BQ649" i="1" s="1"/>
  <c r="BG650" i="1"/>
  <c r="BH650" i="1"/>
  <c r="BQ650" i="1" s="1"/>
  <c r="CC650" i="1" s="1"/>
  <c r="BG651" i="1"/>
  <c r="BH651" i="1"/>
  <c r="BQ651" i="1" s="1"/>
  <c r="CC651" i="1" s="1"/>
  <c r="BG652" i="1"/>
  <c r="BH652" i="1"/>
  <c r="BQ652" i="1" s="1"/>
  <c r="CC652" i="1" s="1"/>
  <c r="BG654" i="1"/>
  <c r="BG655" i="1"/>
  <c r="BH655" i="1"/>
  <c r="BQ655" i="1" s="1"/>
  <c r="BG657" i="1"/>
  <c r="BH657" i="1"/>
  <c r="BQ657" i="1" s="1"/>
  <c r="BG658" i="1"/>
  <c r="BH658" i="1"/>
  <c r="BQ658" i="1" s="1"/>
  <c r="CC658" i="1" s="1"/>
  <c r="BG659" i="1"/>
  <c r="BG660" i="1"/>
  <c r="BH660" i="1"/>
  <c r="BQ660" i="1" s="1"/>
  <c r="CC660" i="1" s="1"/>
  <c r="BG662" i="1"/>
  <c r="BG663" i="1"/>
  <c r="BH663" i="1"/>
  <c r="BQ663" i="1" s="1"/>
  <c r="BG665" i="1"/>
  <c r="BH665" i="1"/>
  <c r="BQ665" i="1" s="1"/>
  <c r="BG666" i="1"/>
  <c r="BH666" i="1"/>
  <c r="BQ666" i="1" s="1"/>
  <c r="CC666" i="1" s="1"/>
  <c r="BG667" i="1"/>
  <c r="BH667" i="1"/>
  <c r="BQ667" i="1" s="1"/>
  <c r="CC667" i="1" s="1"/>
  <c r="BG669" i="1"/>
  <c r="BG670" i="1"/>
  <c r="BH670" i="1"/>
  <c r="BQ670" i="1" s="1"/>
  <c r="BG672" i="1"/>
  <c r="BH672" i="1"/>
  <c r="BQ672" i="1" s="1"/>
  <c r="CC672" i="1" s="1"/>
  <c r="BG673" i="1"/>
  <c r="BH673" i="1"/>
  <c r="BQ673" i="1" s="1"/>
  <c r="CC673" i="1" s="1"/>
  <c r="BG674" i="1"/>
  <c r="BG675" i="1"/>
  <c r="BH675" i="1"/>
  <c r="BQ675" i="1" s="1"/>
  <c r="CC675" i="1" s="1"/>
  <c r="BG678" i="1"/>
  <c r="BH678" i="1"/>
  <c r="BQ678" i="1" s="1"/>
  <c r="BG679" i="1"/>
  <c r="BH679" i="1"/>
  <c r="BQ679" i="1" s="1"/>
  <c r="CC679" i="1" s="1"/>
  <c r="BG680" i="1"/>
  <c r="BH680" i="1"/>
  <c r="BQ680" i="1" s="1"/>
  <c r="CC680" i="1" s="1"/>
  <c r="BG681" i="1"/>
  <c r="BH681" i="1"/>
  <c r="BQ681" i="1" s="1"/>
  <c r="CC681" i="1" s="1"/>
  <c r="BG683" i="1"/>
  <c r="BH683" i="1"/>
  <c r="BQ683" i="1" s="1"/>
  <c r="CC683" i="1" s="1"/>
  <c r="BG684" i="1"/>
  <c r="BG686" i="1"/>
  <c r="BH686" i="1"/>
  <c r="BQ686" i="1" s="1"/>
  <c r="BG689" i="1"/>
  <c r="BH689" i="1"/>
  <c r="BQ689" i="1" s="1"/>
  <c r="BG690" i="1"/>
  <c r="BH690" i="1"/>
  <c r="BQ690" i="1" s="1"/>
  <c r="CC690" i="1" s="1"/>
  <c r="BG691" i="1"/>
  <c r="BH691" i="1"/>
  <c r="BQ691" i="1" s="1"/>
  <c r="CC691" i="1" s="1"/>
  <c r="BG692" i="1"/>
  <c r="BH692" i="1"/>
  <c r="BQ692" i="1" s="1"/>
  <c r="CC692" i="1" s="1"/>
  <c r="BG694" i="1"/>
  <c r="BG695" i="1"/>
  <c r="BH695" i="1"/>
  <c r="BQ695" i="1" s="1"/>
  <c r="BG697" i="1"/>
  <c r="BH697" i="1"/>
  <c r="BQ697" i="1" s="1"/>
  <c r="CC697" i="1" s="1"/>
  <c r="BG698" i="1"/>
  <c r="BH698" i="1"/>
  <c r="BQ698" i="1" s="1"/>
  <c r="CC698" i="1" s="1"/>
  <c r="BG699" i="1"/>
  <c r="BG700" i="1"/>
  <c r="BH700" i="1"/>
  <c r="BQ700" i="1" s="1"/>
  <c r="CC700" i="1" s="1"/>
  <c r="BG702" i="1"/>
  <c r="BH702" i="1"/>
  <c r="BQ702" i="1" s="1"/>
  <c r="CC702" i="1" s="1"/>
  <c r="BG706" i="1"/>
  <c r="BG708" i="1"/>
  <c r="BH708" i="1"/>
  <c r="BQ708" i="1" s="1"/>
  <c r="CC708" i="1" s="1"/>
  <c r="BG709" i="1"/>
  <c r="BH709" i="1"/>
  <c r="BQ709" i="1" s="1"/>
  <c r="CC709" i="1" s="1"/>
  <c r="BG710" i="1"/>
  <c r="BH710" i="1"/>
  <c r="BQ710" i="1" s="1"/>
  <c r="BG711" i="1"/>
  <c r="BH711" i="1"/>
  <c r="BQ711" i="1" s="1"/>
  <c r="CC711" i="1" s="1"/>
  <c r="BG712" i="1"/>
  <c r="BG713" i="1"/>
  <c r="BH713" i="1"/>
  <c r="BQ713" i="1" s="1"/>
  <c r="CC713" i="1" s="1"/>
  <c r="BG715" i="1"/>
  <c r="BG718" i="1"/>
  <c r="AJ124" i="17"/>
  <c r="AJ125" i="17" s="1"/>
  <c r="AW124" i="17"/>
  <c r="AW125" i="17" s="1"/>
  <c r="BN124" i="17"/>
  <c r="BN125" i="17" s="1"/>
  <c r="J37" i="17"/>
  <c r="J124" i="17" s="1"/>
  <c r="J125" i="17" s="1"/>
  <c r="N37" i="17"/>
  <c r="R37" i="17"/>
  <c r="V37" i="17"/>
  <c r="AD37" i="17"/>
  <c r="AH37" i="17"/>
  <c r="AL37" i="17"/>
  <c r="AS37" i="17"/>
  <c r="BM37" i="17"/>
  <c r="BM124" i="17" s="1"/>
  <c r="BM125" i="17" s="1"/>
  <c r="BH719" i="1"/>
  <c r="BQ719" i="1" s="1"/>
  <c r="BG719" i="1"/>
  <c r="BG720" i="1"/>
  <c r="BH720" i="1"/>
  <c r="BQ720" i="1" s="1"/>
  <c r="CC720" i="1" s="1"/>
  <c r="BF189" i="1"/>
  <c r="BF197" i="1"/>
  <c r="BF209" i="1"/>
  <c r="BF225" i="1"/>
  <c r="BF228" i="1"/>
  <c r="BF237" i="1"/>
  <c r="BF247" i="1"/>
  <c r="BF257" i="1"/>
  <c r="BF260" i="1"/>
  <c r="BF263" i="1"/>
  <c r="BF266" i="1"/>
  <c r="BF269" i="1"/>
  <c r="BF272" i="1"/>
  <c r="BF281" i="1"/>
  <c r="BF297" i="1"/>
  <c r="BF309" i="1"/>
  <c r="BF327" i="1"/>
  <c r="BF347" i="1"/>
  <c r="BF363" i="1"/>
  <c r="BF375" i="1"/>
  <c r="C36" i="17"/>
  <c r="C124" i="17" s="1"/>
  <c r="C125" i="17" s="1"/>
  <c r="G36" i="17"/>
  <c r="K36" i="17"/>
  <c r="O36" i="17"/>
  <c r="S36" i="17"/>
  <c r="W36" i="17"/>
  <c r="AE36" i="17"/>
  <c r="AI36" i="17"/>
  <c r="AM36" i="17"/>
  <c r="AM124" i="17" s="1"/>
  <c r="AM125" i="17" s="1"/>
  <c r="AV36" i="17"/>
  <c r="AV124" i="17" s="1"/>
  <c r="AV125" i="17" s="1"/>
  <c r="C37" i="17"/>
  <c r="G37" i="17"/>
  <c r="K37" i="17"/>
  <c r="O37" i="17"/>
  <c r="S37" i="17"/>
  <c r="W37" i="17"/>
  <c r="AE37" i="17"/>
  <c r="AI37" i="17"/>
  <c r="AM37" i="17"/>
  <c r="AV37" i="17"/>
  <c r="E41" i="17"/>
  <c r="I41" i="17"/>
  <c r="M41" i="17"/>
  <c r="BF448" i="1"/>
  <c r="BF464" i="1"/>
  <c r="BF480" i="1"/>
  <c r="BH721" i="1"/>
  <c r="BQ721" i="1" s="1"/>
  <c r="BG722" i="1"/>
  <c r="BH722" i="1"/>
  <c r="BQ722" i="1" s="1"/>
  <c r="CC722" i="1" s="1"/>
  <c r="BG723" i="1"/>
  <c r="BH723" i="1"/>
  <c r="BQ723" i="1" s="1"/>
  <c r="CC723" i="1" s="1"/>
  <c r="BG725" i="1"/>
  <c r="BH725" i="1"/>
  <c r="BQ725" i="1" s="1"/>
  <c r="CC725" i="1" s="1"/>
  <c r="BG726" i="1"/>
  <c r="BH726" i="1"/>
  <c r="BQ726" i="1" s="1"/>
  <c r="BG727" i="1"/>
  <c r="BH727" i="1"/>
  <c r="BQ727" i="1" s="1"/>
  <c r="BH728" i="1"/>
  <c r="BQ728" i="1" s="1"/>
  <c r="BG730" i="1"/>
  <c r="BH730" i="1"/>
  <c r="BQ730" i="1" s="1"/>
  <c r="CC730" i="1" s="1"/>
  <c r="BG731" i="1"/>
  <c r="BH731" i="1"/>
  <c r="BQ731" i="1" s="1"/>
  <c r="CC731" i="1" s="1"/>
  <c r="BG732" i="1"/>
  <c r="BH732" i="1"/>
  <c r="BQ732" i="1" s="1"/>
  <c r="CC732" i="1" s="1"/>
  <c r="BG733" i="1"/>
  <c r="BH733" i="1"/>
  <c r="BQ733" i="1" s="1"/>
  <c r="CC733" i="1" s="1"/>
  <c r="BG734" i="1"/>
  <c r="BG735" i="1"/>
  <c r="BH735" i="1"/>
  <c r="BQ735" i="1" s="1"/>
  <c r="BG737" i="1"/>
  <c r="BG738" i="1"/>
  <c r="BG739" i="1"/>
  <c r="BH739" i="1"/>
  <c r="BQ739" i="1" s="1"/>
  <c r="CC739" i="1" s="1"/>
  <c r="BG741" i="1"/>
  <c r="BH741" i="1"/>
  <c r="BQ741" i="1" s="1"/>
  <c r="CC741" i="1" s="1"/>
  <c r="BG742" i="1"/>
  <c r="BH742" i="1"/>
  <c r="BQ742" i="1" s="1"/>
  <c r="BG743" i="1"/>
  <c r="BH743" i="1"/>
  <c r="BQ743" i="1" s="1"/>
  <c r="BG744" i="1"/>
  <c r="BH744" i="1"/>
  <c r="BQ744" i="1" s="1"/>
  <c r="BG745" i="1"/>
  <c r="BG746" i="1"/>
  <c r="BG747" i="1"/>
  <c r="BH747" i="1"/>
  <c r="BQ747" i="1" s="1"/>
  <c r="CC747" i="1" s="1"/>
  <c r="BG749" i="1"/>
  <c r="BH749" i="1"/>
  <c r="BQ749" i="1" s="1"/>
  <c r="CC749" i="1" s="1"/>
  <c r="BG750" i="1"/>
  <c r="BH750" i="1"/>
  <c r="BQ750" i="1" s="1"/>
  <c r="BG751" i="1"/>
  <c r="BH751" i="1"/>
  <c r="BQ751" i="1" s="1"/>
  <c r="BH752" i="1"/>
  <c r="BQ752" i="1" s="1"/>
  <c r="CC752" i="1" s="1"/>
  <c r="BG754" i="1"/>
  <c r="BH754" i="1"/>
  <c r="BQ754" i="1" s="1"/>
  <c r="CC754" i="1" s="1"/>
  <c r="BG755" i="1"/>
  <c r="BH755" i="1"/>
  <c r="BQ755" i="1" s="1"/>
  <c r="CC755" i="1" s="1"/>
  <c r="BG757" i="1"/>
  <c r="BH757" i="1"/>
  <c r="BQ757" i="1" s="1"/>
  <c r="CC757" i="1" s="1"/>
  <c r="BG758" i="1"/>
  <c r="BH758" i="1"/>
  <c r="BQ758" i="1" s="1"/>
  <c r="BX71" i="1"/>
  <c r="BQ122" i="17" s="1"/>
  <c r="BX75" i="1"/>
  <c r="BQ123" i="17" s="1"/>
  <c r="BX87" i="1"/>
  <c r="BQ6" i="17" s="1"/>
  <c r="BX93" i="1"/>
  <c r="BQ7" i="17" s="1"/>
  <c r="BX99" i="1"/>
  <c r="BQ8" i="17" s="1"/>
  <c r="BX105" i="1"/>
  <c r="BQ9" i="17" s="1"/>
  <c r="BX111" i="1"/>
  <c r="BQ10" i="17" s="1"/>
  <c r="BX135" i="1"/>
  <c r="BQ11" i="17" s="1"/>
  <c r="BX141" i="1"/>
  <c r="BQ12" i="17" s="1"/>
  <c r="BX157" i="1"/>
  <c r="BQ13" i="17" s="1"/>
  <c r="BX169" i="1"/>
  <c r="BQ14" i="17" s="1"/>
  <c r="BX177" i="1"/>
  <c r="BQ15" i="17" s="1"/>
  <c r="BX189" i="1"/>
  <c r="BQ16" i="17" s="1"/>
  <c r="BX197" i="1"/>
  <c r="BQ17" i="17" s="1"/>
  <c r="BX209" i="1"/>
  <c r="BQ18" i="17" s="1"/>
  <c r="BX225" i="1"/>
  <c r="BQ19" i="17" s="1"/>
  <c r="BX228" i="1"/>
  <c r="BX237" i="1"/>
  <c r="BQ21" i="17" s="1"/>
  <c r="BX247" i="1"/>
  <c r="BX257" i="1"/>
  <c r="BQ23" i="17" s="1"/>
  <c r="BX260" i="1"/>
  <c r="BX263" i="1"/>
  <c r="BQ25" i="17" s="1"/>
  <c r="BX266" i="1"/>
  <c r="BQ26" i="17" s="1"/>
  <c r="BX269" i="1"/>
  <c r="BQ27" i="17" s="1"/>
  <c r="BX272" i="1"/>
  <c r="BX281" i="1"/>
  <c r="BQ29" i="17" s="1"/>
  <c r="BX297" i="1"/>
  <c r="BX309" i="1"/>
  <c r="BQ31" i="17" s="1"/>
  <c r="BX327" i="1"/>
  <c r="BX347" i="1"/>
  <c r="BQ33" i="17" s="1"/>
  <c r="BX363" i="1"/>
  <c r="BL35" i="17"/>
  <c r="BX375" i="1"/>
  <c r="BW395" i="1"/>
  <c r="BP36" i="17" s="1"/>
  <c r="BK37" i="17"/>
  <c r="BK124" i="17" s="1"/>
  <c r="BK125" i="17" s="1"/>
  <c r="BW401" i="1"/>
  <c r="BF724" i="1"/>
  <c r="BF736" i="1"/>
  <c r="BF748" i="1"/>
  <c r="BF756" i="1"/>
  <c r="BG981" i="1"/>
  <c r="BH981" i="1"/>
  <c r="BQ981" i="1" s="1"/>
  <c r="BG989" i="1"/>
  <c r="BG993" i="1"/>
  <c r="BH993" i="1"/>
  <c r="BQ993" i="1" s="1"/>
  <c r="BG997" i="1"/>
  <c r="BH997" i="1"/>
  <c r="BQ997" i="1" s="1"/>
  <c r="BG1001" i="1"/>
  <c r="BH1005" i="1"/>
  <c r="BQ1005" i="1" s="1"/>
  <c r="BG1009" i="1"/>
  <c r="BH1009" i="1"/>
  <c r="BQ1009" i="1" s="1"/>
  <c r="BH1013" i="1"/>
  <c r="BQ1013" i="1" s="1"/>
  <c r="BG1025" i="1"/>
  <c r="BH1025" i="1"/>
  <c r="BQ1025" i="1" s="1"/>
  <c r="BG1029" i="1"/>
  <c r="BG1037" i="1"/>
  <c r="BH1037" i="1"/>
  <c r="BQ1037" i="1" s="1"/>
  <c r="CC1037" i="1" s="1"/>
  <c r="BH1038" i="1"/>
  <c r="BQ1038" i="1" s="1"/>
  <c r="BG1038" i="1"/>
  <c r="BK60" i="17"/>
  <c r="BW716" i="1"/>
  <c r="BP60" i="17" s="1"/>
  <c r="BG975" i="1"/>
  <c r="BH975" i="1"/>
  <c r="BQ975" i="1" s="1"/>
  <c r="CC975" i="1" s="1"/>
  <c r="BG980" i="1"/>
  <c r="BH980" i="1"/>
  <c r="BQ980" i="1" s="1"/>
  <c r="BG988" i="1"/>
  <c r="BH988" i="1"/>
  <c r="BQ988" i="1" s="1"/>
  <c r="BG992" i="1"/>
  <c r="BG996" i="1"/>
  <c r="BH996" i="1"/>
  <c r="BQ996" i="1" s="1"/>
  <c r="CC996" i="1" s="1"/>
  <c r="BG1004" i="1"/>
  <c r="BH1004" i="1"/>
  <c r="BQ1004" i="1" s="1"/>
  <c r="BG1008" i="1"/>
  <c r="BG1012" i="1"/>
  <c r="BH1012" i="1"/>
  <c r="BQ1012" i="1" s="1"/>
  <c r="BG1020" i="1"/>
  <c r="BG1024" i="1"/>
  <c r="BH1024" i="1"/>
  <c r="BQ1024" i="1" s="1"/>
  <c r="BG1035" i="1"/>
  <c r="BH1035" i="1"/>
  <c r="BQ1035" i="1" s="1"/>
  <c r="CC1035" i="1" s="1"/>
  <c r="BF492" i="1"/>
  <c r="BF504" i="1"/>
  <c r="BF516" i="1"/>
  <c r="BF528" i="1"/>
  <c r="BF540" i="1"/>
  <c r="BF544" i="1"/>
  <c r="BF552" i="1"/>
  <c r="BF564" i="1"/>
  <c r="BF567" i="1"/>
  <c r="BF597" i="1"/>
  <c r="BF612" i="1"/>
  <c r="BF620" i="1"/>
  <c r="BF644" i="1"/>
  <c r="BF668" i="1"/>
  <c r="BF688" i="1"/>
  <c r="BF704" i="1"/>
  <c r="E60" i="17"/>
  <c r="I60" i="17"/>
  <c r="M60" i="17"/>
  <c r="Q60" i="17"/>
  <c r="U60" i="17"/>
  <c r="Y60" i="17"/>
  <c r="AG60" i="17"/>
  <c r="AK60" i="17"/>
  <c r="AQ60" i="17"/>
  <c r="BF716" i="1"/>
  <c r="BL60" i="17"/>
  <c r="BL124" i="17" s="1"/>
  <c r="BL125" i="17" s="1"/>
  <c r="BQ60" i="17"/>
  <c r="BG759" i="1"/>
  <c r="BH759" i="1"/>
  <c r="BQ759" i="1" s="1"/>
  <c r="BG760" i="1"/>
  <c r="BH760" i="1"/>
  <c r="BQ760" i="1" s="1"/>
  <c r="CC760" i="1" s="1"/>
  <c r="BG761" i="1"/>
  <c r="BG762" i="1"/>
  <c r="BH762" i="1"/>
  <c r="BQ762" i="1" s="1"/>
  <c r="CC762" i="1" s="1"/>
  <c r="BG763" i="1"/>
  <c r="BH763" i="1"/>
  <c r="BQ763" i="1" s="1"/>
  <c r="CC763" i="1" s="1"/>
  <c r="BH764" i="1"/>
  <c r="BQ764" i="1" s="1"/>
  <c r="CC764" i="1" s="1"/>
  <c r="BG765" i="1"/>
  <c r="BH765" i="1"/>
  <c r="BQ765" i="1" s="1"/>
  <c r="CC765" i="1" s="1"/>
  <c r="BG766" i="1"/>
  <c r="BH766" i="1"/>
  <c r="BQ766" i="1" s="1"/>
  <c r="CC766" i="1" s="1"/>
  <c r="BG767" i="1"/>
  <c r="BH767" i="1"/>
  <c r="BQ767" i="1" s="1"/>
  <c r="BG768" i="1"/>
  <c r="BH768" i="1"/>
  <c r="BQ768" i="1" s="1"/>
  <c r="CC768" i="1" s="1"/>
  <c r="BG770" i="1"/>
  <c r="BG771" i="1"/>
  <c r="BH771" i="1"/>
  <c r="BQ771" i="1" s="1"/>
  <c r="CC771" i="1" s="1"/>
  <c r="BG773" i="1"/>
  <c r="BH773" i="1"/>
  <c r="BQ773" i="1" s="1"/>
  <c r="CC773" i="1" s="1"/>
  <c r="BG774" i="1"/>
  <c r="BG775" i="1"/>
  <c r="BH775" i="1"/>
  <c r="BQ775" i="1" s="1"/>
  <c r="CC775" i="1" s="1"/>
  <c r="BG777" i="1"/>
  <c r="BG778" i="1"/>
  <c r="BH778" i="1"/>
  <c r="BQ778" i="1" s="1"/>
  <c r="CC778" i="1" s="1"/>
  <c r="BG779" i="1"/>
  <c r="BH779" i="1"/>
  <c r="BQ779" i="1" s="1"/>
  <c r="CC779" i="1" s="1"/>
  <c r="BG780" i="1"/>
  <c r="BH780" i="1"/>
  <c r="BQ780" i="1" s="1"/>
  <c r="BG781" i="1"/>
  <c r="BH781" i="1"/>
  <c r="BQ781" i="1" s="1"/>
  <c r="CC781" i="1" s="1"/>
  <c r="BG782" i="1"/>
  <c r="BG783" i="1"/>
  <c r="BH783" i="1"/>
  <c r="BQ783" i="1" s="1"/>
  <c r="CC783" i="1" s="1"/>
  <c r="BG785" i="1"/>
  <c r="BG786" i="1"/>
  <c r="BH786" i="1"/>
  <c r="BQ786" i="1" s="1"/>
  <c r="CC786" i="1" s="1"/>
  <c r="BG787" i="1"/>
  <c r="BH787" i="1"/>
  <c r="BQ787" i="1" s="1"/>
  <c r="CC787" i="1" s="1"/>
  <c r="BG789" i="1"/>
  <c r="BH789" i="1"/>
  <c r="BQ789" i="1" s="1"/>
  <c r="CC789" i="1" s="1"/>
  <c r="BG790" i="1"/>
  <c r="BH790" i="1"/>
  <c r="BQ790" i="1" s="1"/>
  <c r="CC790" i="1" s="1"/>
  <c r="BG791" i="1"/>
  <c r="BH791" i="1"/>
  <c r="BQ791" i="1" s="1"/>
  <c r="CC791" i="1" s="1"/>
  <c r="BG792" i="1"/>
  <c r="BH792" i="1"/>
  <c r="BQ792" i="1" s="1"/>
  <c r="CC792" i="1" s="1"/>
  <c r="BG793" i="1"/>
  <c r="BH793" i="1"/>
  <c r="BQ793" i="1" s="1"/>
  <c r="CC793" i="1" s="1"/>
  <c r="BG794" i="1"/>
  <c r="BH794" i="1"/>
  <c r="BQ794" i="1" s="1"/>
  <c r="CC794" i="1" s="1"/>
  <c r="BG795" i="1"/>
  <c r="BH795" i="1"/>
  <c r="BQ795" i="1" s="1"/>
  <c r="CC795" i="1" s="1"/>
  <c r="BG797" i="1"/>
  <c r="BH797" i="1"/>
  <c r="BQ797" i="1" s="1"/>
  <c r="CC797" i="1" s="1"/>
  <c r="BG798" i="1"/>
  <c r="BH798" i="1"/>
  <c r="BQ798" i="1" s="1"/>
  <c r="CC798" i="1" s="1"/>
  <c r="BG799" i="1"/>
  <c r="BH799" i="1"/>
  <c r="BQ799" i="1" s="1"/>
  <c r="CC799" i="1" s="1"/>
  <c r="BG800" i="1"/>
  <c r="BH800" i="1"/>
  <c r="BQ800" i="1" s="1"/>
  <c r="CC800" i="1" s="1"/>
  <c r="BG801" i="1"/>
  <c r="BH801" i="1"/>
  <c r="BQ801" i="1" s="1"/>
  <c r="CC801" i="1" s="1"/>
  <c r="BG802" i="1"/>
  <c r="BH802" i="1"/>
  <c r="BQ802" i="1" s="1"/>
  <c r="CC802" i="1" s="1"/>
  <c r="BG803" i="1"/>
  <c r="BH803" i="1"/>
  <c r="BQ803" i="1" s="1"/>
  <c r="CC803" i="1" s="1"/>
  <c r="BG805" i="1"/>
  <c r="BH805" i="1"/>
  <c r="BQ805" i="1" s="1"/>
  <c r="CC805" i="1" s="1"/>
  <c r="BG806" i="1"/>
  <c r="BH806" i="1"/>
  <c r="BQ806" i="1" s="1"/>
  <c r="CC806" i="1" s="1"/>
  <c r="BG807" i="1"/>
  <c r="BH807" i="1"/>
  <c r="BQ807" i="1" s="1"/>
  <c r="CC807" i="1" s="1"/>
  <c r="BG808" i="1"/>
  <c r="BH808" i="1"/>
  <c r="BQ808" i="1" s="1"/>
  <c r="CC808" i="1" s="1"/>
  <c r="BG810" i="1"/>
  <c r="BH810" i="1"/>
  <c r="BQ810" i="1" s="1"/>
  <c r="CC810" i="1" s="1"/>
  <c r="BG812" i="1"/>
  <c r="BH812" i="1"/>
  <c r="BQ812" i="1" s="1"/>
  <c r="CC812" i="1" s="1"/>
  <c r="BG813" i="1"/>
  <c r="BG814" i="1"/>
  <c r="BH814" i="1"/>
  <c r="BQ814" i="1" s="1"/>
  <c r="CC814" i="1" s="1"/>
  <c r="BG816" i="1"/>
  <c r="BH816" i="1"/>
  <c r="BQ816" i="1" s="1"/>
  <c r="CC816" i="1" s="1"/>
  <c r="BG817" i="1"/>
  <c r="BH817" i="1"/>
  <c r="BQ817" i="1" s="1"/>
  <c r="CC817" i="1" s="1"/>
  <c r="BG818" i="1"/>
  <c r="BH818" i="1"/>
  <c r="BQ818" i="1" s="1"/>
  <c r="CC818" i="1" s="1"/>
  <c r="BG819" i="1"/>
  <c r="BH819" i="1"/>
  <c r="BQ819" i="1" s="1"/>
  <c r="CC819" i="1" s="1"/>
  <c r="BG821" i="1"/>
  <c r="BH821" i="1"/>
  <c r="BQ821" i="1" s="1"/>
  <c r="CC821" i="1" s="1"/>
  <c r="BG822" i="1"/>
  <c r="BH822" i="1"/>
  <c r="BQ822" i="1" s="1"/>
  <c r="BG823" i="1"/>
  <c r="BH823" i="1"/>
  <c r="BQ823" i="1" s="1"/>
  <c r="CC823" i="1" s="1"/>
  <c r="BG824" i="1"/>
  <c r="BG825" i="1"/>
  <c r="BH825" i="1"/>
  <c r="BQ825" i="1" s="1"/>
  <c r="CC825" i="1" s="1"/>
  <c r="BG826" i="1"/>
  <c r="BH826" i="1"/>
  <c r="BQ826" i="1" s="1"/>
  <c r="CC826" i="1" s="1"/>
  <c r="BH827" i="1"/>
  <c r="BQ827" i="1" s="1"/>
  <c r="CC827" i="1" s="1"/>
  <c r="BG828" i="1"/>
  <c r="BH828" i="1"/>
  <c r="BQ828" i="1" s="1"/>
  <c r="BG829" i="1"/>
  <c r="BH829" i="1"/>
  <c r="BQ829" i="1" s="1"/>
  <c r="CC829" i="1" s="1"/>
  <c r="BG831" i="1"/>
  <c r="BH831" i="1"/>
  <c r="BQ831" i="1" s="1"/>
  <c r="CC831" i="1" s="1"/>
  <c r="BG832" i="1"/>
  <c r="BG833" i="1"/>
  <c r="BH833" i="1"/>
  <c r="BQ833" i="1" s="1"/>
  <c r="CC833" i="1" s="1"/>
  <c r="BG834" i="1"/>
  <c r="BH834" i="1"/>
  <c r="BQ834" i="1" s="1"/>
  <c r="CC834" i="1" s="1"/>
  <c r="BH835" i="1"/>
  <c r="BQ835" i="1" s="1"/>
  <c r="CC835" i="1" s="1"/>
  <c r="BG836" i="1"/>
  <c r="BH836" i="1"/>
  <c r="BQ836" i="1" s="1"/>
  <c r="BG837" i="1"/>
  <c r="BH837" i="1"/>
  <c r="BQ837" i="1" s="1"/>
  <c r="CC837" i="1" s="1"/>
  <c r="BG839" i="1"/>
  <c r="BH839" i="1"/>
  <c r="BQ839" i="1" s="1"/>
  <c r="CC839" i="1" s="1"/>
  <c r="BG840" i="1"/>
  <c r="BG841" i="1"/>
  <c r="BH841" i="1"/>
  <c r="BQ841" i="1" s="1"/>
  <c r="CC841" i="1" s="1"/>
  <c r="BG842" i="1"/>
  <c r="BH842" i="1"/>
  <c r="BQ842" i="1" s="1"/>
  <c r="CC842" i="1" s="1"/>
  <c r="BH843" i="1"/>
  <c r="BQ843" i="1" s="1"/>
  <c r="CC843" i="1" s="1"/>
  <c r="BG844" i="1"/>
  <c r="BH844" i="1"/>
  <c r="BQ844" i="1" s="1"/>
  <c r="BG845" i="1"/>
  <c r="BH845" i="1"/>
  <c r="BQ845" i="1" s="1"/>
  <c r="CC845" i="1" s="1"/>
  <c r="BG847" i="1"/>
  <c r="BH847" i="1"/>
  <c r="BQ847" i="1" s="1"/>
  <c r="CC847" i="1" s="1"/>
  <c r="BG848" i="1"/>
  <c r="BG849" i="1"/>
  <c r="BH849" i="1"/>
  <c r="BQ849" i="1" s="1"/>
  <c r="CC849" i="1" s="1"/>
  <c r="BG850" i="1"/>
  <c r="BH850" i="1"/>
  <c r="BQ850" i="1" s="1"/>
  <c r="CC850" i="1" s="1"/>
  <c r="BH851" i="1"/>
  <c r="BQ851" i="1" s="1"/>
  <c r="CC851" i="1" s="1"/>
  <c r="BG852" i="1"/>
  <c r="BH852" i="1"/>
  <c r="BQ852" i="1" s="1"/>
  <c r="BG853" i="1"/>
  <c r="BH853" i="1"/>
  <c r="BQ853" i="1" s="1"/>
  <c r="CC853" i="1" s="1"/>
  <c r="BG855" i="1"/>
  <c r="BH855" i="1"/>
  <c r="BQ855" i="1" s="1"/>
  <c r="CC855" i="1" s="1"/>
  <c r="BG856" i="1"/>
  <c r="BG857" i="1"/>
  <c r="BH857" i="1"/>
  <c r="BQ857" i="1" s="1"/>
  <c r="CC857" i="1" s="1"/>
  <c r="BG858" i="1"/>
  <c r="BH858" i="1"/>
  <c r="BQ858" i="1" s="1"/>
  <c r="CC858" i="1" s="1"/>
  <c r="BH859" i="1"/>
  <c r="BQ859" i="1" s="1"/>
  <c r="CC859" i="1" s="1"/>
  <c r="BG860" i="1"/>
  <c r="BH860" i="1"/>
  <c r="BQ860" i="1" s="1"/>
  <c r="BG861" i="1"/>
  <c r="BH861" i="1"/>
  <c r="BQ861" i="1" s="1"/>
  <c r="CC861" i="1" s="1"/>
  <c r="BG862" i="1"/>
  <c r="BH862" i="1"/>
  <c r="BQ862" i="1" s="1"/>
  <c r="BG863" i="1"/>
  <c r="BH863" i="1"/>
  <c r="BQ863" i="1" s="1"/>
  <c r="CC863" i="1" s="1"/>
  <c r="BG865" i="1"/>
  <c r="BH865" i="1"/>
  <c r="BQ865" i="1" s="1"/>
  <c r="CC865" i="1" s="1"/>
  <c r="BG866" i="1"/>
  <c r="BH866" i="1"/>
  <c r="BQ866" i="1" s="1"/>
  <c r="CC866" i="1" s="1"/>
  <c r="BG867" i="1"/>
  <c r="BG868" i="1"/>
  <c r="BH868" i="1"/>
  <c r="BQ868" i="1" s="1"/>
  <c r="BG869" i="1"/>
  <c r="BH869" i="1"/>
  <c r="BQ869" i="1" s="1"/>
  <c r="CC869" i="1" s="1"/>
  <c r="BG870" i="1"/>
  <c r="BH870" i="1"/>
  <c r="BQ870" i="1" s="1"/>
  <c r="BG871" i="1"/>
  <c r="BH871" i="1"/>
  <c r="BQ871" i="1" s="1"/>
  <c r="CC871" i="1" s="1"/>
  <c r="BG872" i="1"/>
  <c r="BG873" i="1"/>
  <c r="BH873" i="1"/>
  <c r="BQ873" i="1" s="1"/>
  <c r="CC873" i="1" s="1"/>
  <c r="BG875" i="1"/>
  <c r="BG876" i="1"/>
  <c r="BH876" i="1"/>
  <c r="BQ876" i="1" s="1"/>
  <c r="BG877" i="1"/>
  <c r="BG878" i="1"/>
  <c r="BH878" i="1"/>
  <c r="BQ878" i="1" s="1"/>
  <c r="BG879" i="1"/>
  <c r="BH879" i="1"/>
  <c r="BQ879" i="1" s="1"/>
  <c r="CC879" i="1" s="1"/>
  <c r="BG881" i="1"/>
  <c r="BH881" i="1"/>
  <c r="BQ881" i="1" s="1"/>
  <c r="CC881" i="1" s="1"/>
  <c r="BG882" i="1"/>
  <c r="BH882" i="1"/>
  <c r="BQ882" i="1" s="1"/>
  <c r="CC882" i="1" s="1"/>
  <c r="BH883" i="1"/>
  <c r="BQ883" i="1" s="1"/>
  <c r="CC883" i="1" s="1"/>
  <c r="BG884" i="1"/>
  <c r="BH884" i="1"/>
  <c r="BQ884" i="1" s="1"/>
  <c r="BH885" i="1"/>
  <c r="BQ885" i="1" s="1"/>
  <c r="CC885" i="1" s="1"/>
  <c r="BG886" i="1"/>
  <c r="BH886" i="1"/>
  <c r="BQ886" i="1" s="1"/>
  <c r="BG887" i="1"/>
  <c r="BH887" i="1"/>
  <c r="BQ887" i="1" s="1"/>
  <c r="CC887" i="1" s="1"/>
  <c r="BG889" i="1"/>
  <c r="BH889" i="1"/>
  <c r="BQ889" i="1" s="1"/>
  <c r="CC889" i="1" s="1"/>
  <c r="BG890" i="1"/>
  <c r="BH890" i="1"/>
  <c r="BQ890" i="1" s="1"/>
  <c r="CC890" i="1" s="1"/>
  <c r="BG892" i="1"/>
  <c r="BH892" i="1"/>
  <c r="BQ892" i="1" s="1"/>
  <c r="BG893" i="1"/>
  <c r="BH893" i="1"/>
  <c r="BQ893" i="1" s="1"/>
  <c r="CC893" i="1" s="1"/>
  <c r="BG894" i="1"/>
  <c r="BH894" i="1"/>
  <c r="BQ894" i="1" s="1"/>
  <c r="BG895" i="1"/>
  <c r="BH895" i="1"/>
  <c r="BQ895" i="1" s="1"/>
  <c r="CC895" i="1" s="1"/>
  <c r="BG896" i="1"/>
  <c r="BG897" i="1"/>
  <c r="BH897" i="1"/>
  <c r="BQ897" i="1" s="1"/>
  <c r="CC897" i="1" s="1"/>
  <c r="BG898" i="1"/>
  <c r="BH898" i="1"/>
  <c r="BQ898" i="1" s="1"/>
  <c r="CC898" i="1" s="1"/>
  <c r="BH899" i="1"/>
  <c r="BQ899" i="1" s="1"/>
  <c r="CC899" i="1" s="1"/>
  <c r="BG902" i="1"/>
  <c r="BG903" i="1"/>
  <c r="BH903" i="1"/>
  <c r="BQ903" i="1" s="1"/>
  <c r="CC903" i="1" s="1"/>
  <c r="BG904" i="1"/>
  <c r="BH904" i="1"/>
  <c r="BQ904" i="1" s="1"/>
  <c r="CC904" i="1" s="1"/>
  <c r="BG905" i="1"/>
  <c r="BH905" i="1"/>
  <c r="BQ905" i="1" s="1"/>
  <c r="CC905" i="1" s="1"/>
  <c r="BG906" i="1"/>
  <c r="BH906" i="1"/>
  <c r="BQ906" i="1" s="1"/>
  <c r="CC906" i="1" s="1"/>
  <c r="BG907" i="1"/>
  <c r="BG908" i="1"/>
  <c r="BH908" i="1"/>
  <c r="BQ908" i="1" s="1"/>
  <c r="CC908" i="1" s="1"/>
  <c r="BG911" i="1"/>
  <c r="BH911" i="1"/>
  <c r="BQ911" i="1" s="1"/>
  <c r="CC911" i="1" s="1"/>
  <c r="BG912" i="1"/>
  <c r="BH912" i="1"/>
  <c r="BQ912" i="1" s="1"/>
  <c r="CC912" i="1" s="1"/>
  <c r="BG913" i="1"/>
  <c r="BH913" i="1"/>
  <c r="BQ913" i="1" s="1"/>
  <c r="CC913" i="1" s="1"/>
  <c r="BG914" i="1"/>
  <c r="BH914" i="1"/>
  <c r="BQ914" i="1" s="1"/>
  <c r="CC914" i="1" s="1"/>
  <c r="BG915" i="1"/>
  <c r="BH915" i="1"/>
  <c r="BQ915" i="1" s="1"/>
  <c r="CC915" i="1" s="1"/>
  <c r="BG916" i="1"/>
  <c r="BH916" i="1"/>
  <c r="BQ916" i="1" s="1"/>
  <c r="CC916" i="1" s="1"/>
  <c r="BG917" i="1"/>
  <c r="BH919" i="1"/>
  <c r="BQ919" i="1" s="1"/>
  <c r="CC919" i="1" s="1"/>
  <c r="BG920" i="1"/>
  <c r="BH920" i="1"/>
  <c r="BQ920" i="1" s="1"/>
  <c r="BH921" i="1"/>
  <c r="BQ921" i="1" s="1"/>
  <c r="CC921" i="1" s="1"/>
  <c r="BG923" i="1"/>
  <c r="BH923" i="1"/>
  <c r="BQ923" i="1" s="1"/>
  <c r="CC923" i="1" s="1"/>
  <c r="BG925" i="1"/>
  <c r="BH925" i="1"/>
  <c r="BQ925" i="1" s="1"/>
  <c r="CC925" i="1" s="1"/>
  <c r="BG926" i="1"/>
  <c r="BG927" i="1"/>
  <c r="BG928" i="1"/>
  <c r="BH928" i="1"/>
  <c r="BQ928" i="1" s="1"/>
  <c r="CC928" i="1" s="1"/>
  <c r="BG931" i="1"/>
  <c r="BH931" i="1"/>
  <c r="BQ931" i="1" s="1"/>
  <c r="CC931" i="1" s="1"/>
  <c r="BG932" i="1"/>
  <c r="BH932" i="1"/>
  <c r="BQ932" i="1" s="1"/>
  <c r="BG934" i="1"/>
  <c r="BH934" i="1"/>
  <c r="BQ934" i="1" s="1"/>
  <c r="BG935" i="1"/>
  <c r="BH935" i="1"/>
  <c r="BQ935" i="1" s="1"/>
  <c r="CC935" i="1" s="1"/>
  <c r="BG937" i="1"/>
  <c r="BH937" i="1"/>
  <c r="BQ937" i="1" s="1"/>
  <c r="CC937" i="1" s="1"/>
  <c r="BG938" i="1"/>
  <c r="BH938" i="1"/>
  <c r="BQ938" i="1" s="1"/>
  <c r="CC938" i="1" s="1"/>
  <c r="BG939" i="1"/>
  <c r="BH939" i="1"/>
  <c r="BQ939" i="1" s="1"/>
  <c r="CC939" i="1" s="1"/>
  <c r="BG940" i="1"/>
  <c r="BH940" i="1"/>
  <c r="BQ940" i="1" s="1"/>
  <c r="CC940" i="1" s="1"/>
  <c r="BG941" i="1"/>
  <c r="BH942" i="1"/>
  <c r="BQ942" i="1" s="1"/>
  <c r="CC942" i="1" s="1"/>
  <c r="BG945" i="1"/>
  <c r="BH945" i="1"/>
  <c r="BQ945" i="1" s="1"/>
  <c r="CC945" i="1" s="1"/>
  <c r="BG947" i="1"/>
  <c r="BH947" i="1"/>
  <c r="BQ947" i="1" s="1"/>
  <c r="CC947" i="1" s="1"/>
  <c r="BG948" i="1"/>
  <c r="BH948" i="1"/>
  <c r="BQ948" i="1" s="1"/>
  <c r="BH949" i="1"/>
  <c r="BQ949" i="1" s="1"/>
  <c r="CC949" i="1" s="1"/>
  <c r="BG950" i="1"/>
  <c r="BH950" i="1"/>
  <c r="BQ950" i="1" s="1"/>
  <c r="BG951" i="1"/>
  <c r="BH951" i="1"/>
  <c r="BQ951" i="1" s="1"/>
  <c r="CC951" i="1" s="1"/>
  <c r="BG953" i="1"/>
  <c r="BH953" i="1"/>
  <c r="BQ953" i="1" s="1"/>
  <c r="CC953" i="1" s="1"/>
  <c r="BG954" i="1"/>
  <c r="BH954" i="1"/>
  <c r="BQ954" i="1" s="1"/>
  <c r="CC954" i="1" s="1"/>
  <c r="BG955" i="1"/>
  <c r="BH955" i="1"/>
  <c r="BQ955" i="1" s="1"/>
  <c r="CC955" i="1" s="1"/>
  <c r="BG956" i="1"/>
  <c r="BH956" i="1"/>
  <c r="BQ956" i="1" s="1"/>
  <c r="CC956" i="1" s="1"/>
  <c r="BG959" i="1"/>
  <c r="BG960" i="1"/>
  <c r="BH960" i="1"/>
  <c r="BQ960" i="1" s="1"/>
  <c r="CC960" i="1" s="1"/>
  <c r="BG962" i="1"/>
  <c r="BH962" i="1"/>
  <c r="BQ962" i="1" s="1"/>
  <c r="BG963" i="1"/>
  <c r="BH963" i="1"/>
  <c r="BQ963" i="1" s="1"/>
  <c r="CC963" i="1" s="1"/>
  <c r="BG964" i="1"/>
  <c r="BH964" i="1"/>
  <c r="BQ964" i="1" s="1"/>
  <c r="BG965" i="1"/>
  <c r="BH965" i="1"/>
  <c r="BQ965" i="1" s="1"/>
  <c r="CC965" i="1" s="1"/>
  <c r="BG967" i="1"/>
  <c r="BH967" i="1"/>
  <c r="BQ967" i="1" s="1"/>
  <c r="CC967" i="1" s="1"/>
  <c r="BG968" i="1"/>
  <c r="BH968" i="1"/>
  <c r="BQ968" i="1" s="1"/>
  <c r="BG969" i="1"/>
  <c r="BG970" i="1"/>
  <c r="BH970" i="1"/>
  <c r="BQ970" i="1" s="1"/>
  <c r="BG971" i="1"/>
  <c r="BH971" i="1"/>
  <c r="BQ971" i="1" s="1"/>
  <c r="CC971" i="1" s="1"/>
  <c r="BG972" i="1"/>
  <c r="BH972" i="1"/>
  <c r="BQ972" i="1" s="1"/>
  <c r="CC972" i="1" s="1"/>
  <c r="BG973" i="1"/>
  <c r="BH973" i="1"/>
  <c r="BQ973" i="1" s="1"/>
  <c r="CC973" i="1" s="1"/>
  <c r="BG974" i="1"/>
  <c r="BH974" i="1"/>
  <c r="BQ974" i="1" s="1"/>
  <c r="BG979" i="1"/>
  <c r="BH979" i="1"/>
  <c r="BQ979" i="1" s="1"/>
  <c r="CC979" i="1" s="1"/>
  <c r="BG983" i="1"/>
  <c r="BH987" i="1"/>
  <c r="BQ987" i="1" s="1"/>
  <c r="BG991" i="1"/>
  <c r="BH991" i="1"/>
  <c r="BQ991" i="1" s="1"/>
  <c r="BG995" i="1"/>
  <c r="BH995" i="1"/>
  <c r="BQ995" i="1" s="1"/>
  <c r="BG999" i="1"/>
  <c r="BH999" i="1"/>
  <c r="BQ999" i="1" s="1"/>
  <c r="BH1007" i="1"/>
  <c r="BQ1007" i="1" s="1"/>
  <c r="CC1007" i="1" s="1"/>
  <c r="BG1011" i="1"/>
  <c r="BH1011" i="1"/>
  <c r="BQ1011" i="1" s="1"/>
  <c r="BG1019" i="1"/>
  <c r="BH1019" i="1"/>
  <c r="BQ1019" i="1" s="1"/>
  <c r="CC1019" i="1" s="1"/>
  <c r="BG1027" i="1"/>
  <c r="BH1027" i="1"/>
  <c r="BQ1027" i="1" s="1"/>
  <c r="BG1033" i="1"/>
  <c r="BH1033" i="1"/>
  <c r="BQ1033" i="1" s="1"/>
  <c r="CC1033" i="1" s="1"/>
  <c r="BX404" i="1"/>
  <c r="BQ38" i="17" s="1"/>
  <c r="BX420" i="1"/>
  <c r="BQ39" i="17" s="1"/>
  <c r="BX440" i="1"/>
  <c r="BQ40" i="17" s="1"/>
  <c r="BX448" i="1"/>
  <c r="BQ41" i="17" s="1"/>
  <c r="BX464" i="1"/>
  <c r="BQ42" i="17" s="1"/>
  <c r="BX480" i="1"/>
  <c r="BQ43" i="17" s="1"/>
  <c r="BX492" i="1"/>
  <c r="BQ44" i="17" s="1"/>
  <c r="BX504" i="1"/>
  <c r="BQ45" i="17" s="1"/>
  <c r="BX516" i="1"/>
  <c r="BQ46" i="17" s="1"/>
  <c r="BX528" i="1"/>
  <c r="BQ47" i="17" s="1"/>
  <c r="BX540" i="1"/>
  <c r="BX544" i="1"/>
  <c r="BX552" i="1"/>
  <c r="BX564" i="1"/>
  <c r="BQ51" i="17" s="1"/>
  <c r="BX567" i="1"/>
  <c r="BX597" i="1"/>
  <c r="BX612" i="1"/>
  <c r="BQ54" i="17" s="1"/>
  <c r="BX620" i="1"/>
  <c r="BQ55" i="17" s="1"/>
  <c r="BX644" i="1"/>
  <c r="BX668" i="1"/>
  <c r="BX688" i="1"/>
  <c r="BX704" i="1"/>
  <c r="BQ59" i="17" s="1"/>
  <c r="AD60" i="17"/>
  <c r="AH60" i="17"/>
  <c r="AL60" i="17"/>
  <c r="AS60" i="17"/>
  <c r="AS124" i="17" s="1"/>
  <c r="AS125" i="17" s="1"/>
  <c r="BM60" i="17"/>
  <c r="BG978" i="1"/>
  <c r="BH978" i="1"/>
  <c r="BQ978" i="1" s="1"/>
  <c r="CC978" i="1" s="1"/>
  <c r="BG982" i="1"/>
  <c r="BH982" i="1"/>
  <c r="BQ982" i="1" s="1"/>
  <c r="BG986" i="1"/>
  <c r="BH986" i="1"/>
  <c r="BQ986" i="1" s="1"/>
  <c r="CC986" i="1" s="1"/>
  <c r="BH990" i="1"/>
  <c r="BQ990" i="1" s="1"/>
  <c r="BG998" i="1"/>
  <c r="BH998" i="1"/>
  <c r="BQ998" i="1" s="1"/>
  <c r="BH1002" i="1"/>
  <c r="BQ1002" i="1" s="1"/>
  <c r="BG1006" i="1"/>
  <c r="BH1006" i="1"/>
  <c r="BQ1006" i="1" s="1"/>
  <c r="BH1010" i="1"/>
  <c r="BQ1010" i="1" s="1"/>
  <c r="BG1014" i="1"/>
  <c r="BH1014" i="1"/>
  <c r="BQ1014" i="1" s="1"/>
  <c r="BH1018" i="1"/>
  <c r="BQ1018" i="1" s="1"/>
  <c r="BG1022" i="1"/>
  <c r="BH1022" i="1"/>
  <c r="BQ1022" i="1" s="1"/>
  <c r="BG1026" i="1"/>
  <c r="BH1026" i="1"/>
  <c r="BQ1026" i="1" s="1"/>
  <c r="BH1032" i="1"/>
  <c r="BQ1032" i="1" s="1"/>
  <c r="CC1032" i="1" s="1"/>
  <c r="BG1039" i="1"/>
  <c r="BH1039" i="1"/>
  <c r="BQ1039" i="1" s="1"/>
  <c r="BG1040" i="1"/>
  <c r="BH1040" i="1"/>
  <c r="BQ1040" i="1" s="1"/>
  <c r="CC1040" i="1" s="1"/>
  <c r="BG1041" i="1"/>
  <c r="BH1041" i="1"/>
  <c r="BQ1041" i="1" s="1"/>
  <c r="CC1041" i="1" s="1"/>
  <c r="BG1042" i="1"/>
  <c r="BH1042" i="1"/>
  <c r="BQ1042" i="1" s="1"/>
  <c r="CC1042" i="1" s="1"/>
  <c r="BH1043" i="1"/>
  <c r="BQ1043" i="1" s="1"/>
  <c r="CC1043" i="1" s="1"/>
  <c r="BG1044" i="1"/>
  <c r="BH1044" i="1"/>
  <c r="BQ1044" i="1" s="1"/>
  <c r="CC1044" i="1" s="1"/>
  <c r="BG1045" i="1"/>
  <c r="BH1045" i="1"/>
  <c r="BQ1045" i="1" s="1"/>
  <c r="CC1045" i="1" s="1"/>
  <c r="BH1047" i="1"/>
  <c r="BQ1047" i="1" s="1"/>
  <c r="CC1047" i="1" s="1"/>
  <c r="BG1047" i="1"/>
  <c r="BH1049" i="1"/>
  <c r="BQ1049" i="1" s="1"/>
  <c r="CC1049" i="1" s="1"/>
  <c r="BG1049" i="1"/>
  <c r="BG1051" i="1"/>
  <c r="BH1053" i="1"/>
  <c r="BQ1053" i="1" s="1"/>
  <c r="BG1053" i="1"/>
  <c r="BG1054" i="1"/>
  <c r="BF1030" i="1"/>
  <c r="BX1030" i="1"/>
  <c r="BX1032" i="1"/>
  <c r="E85" i="17"/>
  <c r="I85" i="17"/>
  <c r="M85" i="17"/>
  <c r="Q85" i="17"/>
  <c r="U85" i="17"/>
  <c r="Y85" i="17"/>
  <c r="AG85" i="17"/>
  <c r="AK85" i="17"/>
  <c r="AQ85" i="17"/>
  <c r="BF1034" i="1"/>
  <c r="BX1034" i="1"/>
  <c r="BX1036" i="1"/>
  <c r="BG1151" i="1"/>
  <c r="BH1152" i="1"/>
  <c r="BQ1152" i="1" s="1"/>
  <c r="BG1152" i="1"/>
  <c r="BH1153" i="1"/>
  <c r="BQ1153" i="1" s="1"/>
  <c r="BG1153" i="1"/>
  <c r="BH1159" i="1"/>
  <c r="BQ1159" i="1" s="1"/>
  <c r="BH1163" i="1"/>
  <c r="BQ1163" i="1" s="1"/>
  <c r="BG1163" i="1"/>
  <c r="BH1167" i="1"/>
  <c r="BQ1167" i="1" s="1"/>
  <c r="BG1167" i="1"/>
  <c r="BH1171" i="1"/>
  <c r="BQ1171" i="1" s="1"/>
  <c r="BG1171" i="1"/>
  <c r="BH1180" i="1"/>
  <c r="BQ1180" i="1" s="1"/>
  <c r="BG1180" i="1"/>
  <c r="BH1188" i="1"/>
  <c r="BQ1188" i="1" s="1"/>
  <c r="BG1188" i="1"/>
  <c r="BH1192" i="1"/>
  <c r="BQ1192" i="1" s="1"/>
  <c r="BG1192" i="1"/>
  <c r="BH1196" i="1"/>
  <c r="BQ1196" i="1" s="1"/>
  <c r="BG1196" i="1"/>
  <c r="BH1200" i="1"/>
  <c r="BQ1200" i="1" s="1"/>
  <c r="CC1200" i="1" s="1"/>
  <c r="BF1046" i="1"/>
  <c r="BF1052" i="1"/>
  <c r="BH1157" i="1"/>
  <c r="BQ1157" i="1" s="1"/>
  <c r="BH1162" i="1"/>
  <c r="BQ1162" i="1" s="1"/>
  <c r="BG1162" i="1"/>
  <c r="BH1166" i="1"/>
  <c r="BQ1166" i="1" s="1"/>
  <c r="BG1166" i="1"/>
  <c r="BH1179" i="1"/>
  <c r="BQ1179" i="1" s="1"/>
  <c r="BG1179" i="1"/>
  <c r="BH1183" i="1"/>
  <c r="BQ1183" i="1" s="1"/>
  <c r="BH1187" i="1"/>
  <c r="BQ1187" i="1" s="1"/>
  <c r="BG1187" i="1"/>
  <c r="BH1195" i="1"/>
  <c r="BQ1195" i="1" s="1"/>
  <c r="BH1201" i="1"/>
  <c r="BQ1201" i="1" s="1"/>
  <c r="BH1206" i="1"/>
  <c r="BQ1206" i="1" s="1"/>
  <c r="CC1206" i="1" s="1"/>
  <c r="BG1206" i="1"/>
  <c r="BF772" i="1"/>
  <c r="BF788" i="1"/>
  <c r="BF796" i="1"/>
  <c r="BF804" i="1"/>
  <c r="BF820" i="1"/>
  <c r="BF900" i="1"/>
  <c r="BF918" i="1"/>
  <c r="BF924" i="1"/>
  <c r="BF930" i="1"/>
  <c r="BF936" i="1"/>
  <c r="BF944" i="1"/>
  <c r="BF952" i="1"/>
  <c r="BF961" i="1"/>
  <c r="BP77" i="17"/>
  <c r="BW974" i="1"/>
  <c r="BF976" i="1"/>
  <c r="BW976" i="1"/>
  <c r="BW977" i="1"/>
  <c r="BW978" i="1"/>
  <c r="BW979" i="1"/>
  <c r="BW980" i="1"/>
  <c r="BW981" i="1"/>
  <c r="BW982" i="1"/>
  <c r="BW983" i="1"/>
  <c r="BW984" i="1"/>
  <c r="BF985" i="1"/>
  <c r="BW985" i="1"/>
  <c r="BW986" i="1"/>
  <c r="BW987" i="1"/>
  <c r="BW988" i="1"/>
  <c r="BW989" i="1"/>
  <c r="BW990" i="1"/>
  <c r="BW991" i="1"/>
  <c r="BW992" i="1"/>
  <c r="BW993" i="1"/>
  <c r="BF994" i="1"/>
  <c r="BW994" i="1"/>
  <c r="BW995" i="1"/>
  <c r="BW996" i="1"/>
  <c r="BW997" i="1"/>
  <c r="BW998" i="1"/>
  <c r="BW999" i="1"/>
  <c r="BW1000" i="1"/>
  <c r="BW1001" i="1"/>
  <c r="BW1002" i="1"/>
  <c r="BF1003" i="1"/>
  <c r="BW1003" i="1"/>
  <c r="BW1004" i="1"/>
  <c r="BW1005" i="1"/>
  <c r="BW1006" i="1"/>
  <c r="BW1007" i="1"/>
  <c r="BW1008" i="1"/>
  <c r="BW1009" i="1"/>
  <c r="BW1010" i="1"/>
  <c r="BW1011" i="1"/>
  <c r="BW1012" i="1"/>
  <c r="BW1013" i="1"/>
  <c r="BW1014" i="1"/>
  <c r="BF1015" i="1"/>
  <c r="BW1015" i="1"/>
  <c r="BW1016" i="1"/>
  <c r="BW1017" i="1"/>
  <c r="BW1018" i="1"/>
  <c r="BW1019" i="1"/>
  <c r="BW1020" i="1"/>
  <c r="BF1021" i="1"/>
  <c r="BK83" i="17"/>
  <c r="BW1021" i="1"/>
  <c r="BW1022" i="1"/>
  <c r="BW1023" i="1"/>
  <c r="BW1024" i="1"/>
  <c r="BW1025" i="1"/>
  <c r="BW1026" i="1"/>
  <c r="BW1027" i="1"/>
  <c r="BW1028" i="1"/>
  <c r="C85" i="17"/>
  <c r="G85" i="17"/>
  <c r="K85" i="17"/>
  <c r="O85" i="17"/>
  <c r="S85" i="17"/>
  <c r="W85" i="17"/>
  <c r="AE85" i="17"/>
  <c r="AI85" i="17"/>
  <c r="AM85" i="17"/>
  <c r="AV85" i="17"/>
  <c r="BP87" i="17"/>
  <c r="BH1144" i="1"/>
  <c r="BQ1144" i="1" s="1"/>
  <c r="CC1144" i="1" s="1"/>
  <c r="BG1144" i="1"/>
  <c r="BH1145" i="1"/>
  <c r="BQ1145" i="1" s="1"/>
  <c r="CC1145" i="1" s="1"/>
  <c r="BG1145" i="1"/>
  <c r="BH1146" i="1"/>
  <c r="BQ1146" i="1" s="1"/>
  <c r="CC1146" i="1" s="1"/>
  <c r="BG1146" i="1"/>
  <c r="BH1147" i="1"/>
  <c r="BQ1147" i="1" s="1"/>
  <c r="CC1147" i="1" s="1"/>
  <c r="BG1147" i="1"/>
  <c r="BH1148" i="1"/>
  <c r="BQ1148" i="1" s="1"/>
  <c r="CC1148" i="1" s="1"/>
  <c r="BG1148" i="1"/>
  <c r="BH1149" i="1"/>
  <c r="BQ1149" i="1" s="1"/>
  <c r="BG1149" i="1"/>
  <c r="BH1161" i="1"/>
  <c r="BQ1161" i="1" s="1"/>
  <c r="BH1165" i="1"/>
  <c r="BQ1165" i="1" s="1"/>
  <c r="BG1165" i="1"/>
  <c r="BH1169" i="1"/>
  <c r="BQ1169" i="1" s="1"/>
  <c r="BH1174" i="1"/>
  <c r="BQ1174" i="1" s="1"/>
  <c r="BG1174" i="1"/>
  <c r="BH1182" i="1"/>
  <c r="BQ1182" i="1" s="1"/>
  <c r="BH1186" i="1"/>
  <c r="BQ1186" i="1" s="1"/>
  <c r="BH1194" i="1"/>
  <c r="BQ1194" i="1" s="1"/>
  <c r="BG1194" i="1"/>
  <c r="BH1198" i="1"/>
  <c r="BQ1198" i="1" s="1"/>
  <c r="BH1204" i="1"/>
  <c r="BQ1204" i="1" s="1"/>
  <c r="CC1204" i="1" s="1"/>
  <c r="BG1204" i="1"/>
  <c r="BH1205" i="1"/>
  <c r="BQ1205" i="1" s="1"/>
  <c r="BG1205" i="1"/>
  <c r="BX724" i="1"/>
  <c r="BX736" i="1"/>
  <c r="BQ62" i="17" s="1"/>
  <c r="BX748" i="1"/>
  <c r="BX756" i="1"/>
  <c r="BX772" i="1"/>
  <c r="BX788" i="1"/>
  <c r="BQ66" i="17" s="1"/>
  <c r="BX796" i="1"/>
  <c r="BQ67" i="17" s="1"/>
  <c r="BX804" i="1"/>
  <c r="BQ68" i="17" s="1"/>
  <c r="BX820" i="1"/>
  <c r="BQ69" i="17" s="1"/>
  <c r="BX900" i="1"/>
  <c r="BQ70" i="17" s="1"/>
  <c r="BX918" i="1"/>
  <c r="BX924" i="1"/>
  <c r="BX930" i="1"/>
  <c r="BX936" i="1"/>
  <c r="BQ74" i="17" s="1"/>
  <c r="BX944" i="1"/>
  <c r="BX952" i="1"/>
  <c r="BX961" i="1"/>
  <c r="BX976" i="1"/>
  <c r="BQ78" i="17" s="1"/>
  <c r="BX985" i="1"/>
  <c r="BQ79" i="17" s="1"/>
  <c r="BX994" i="1"/>
  <c r="BQ80" i="17" s="1"/>
  <c r="BX1003" i="1"/>
  <c r="BQ81" i="17" s="1"/>
  <c r="BX1015" i="1"/>
  <c r="BQ82" i="17" s="1"/>
  <c r="BX1021" i="1"/>
  <c r="BQ83" i="17" s="1"/>
  <c r="BK84" i="17"/>
  <c r="BW1030" i="1"/>
  <c r="BP84" i="17" s="1"/>
  <c r="BK85" i="17"/>
  <c r="BW1034" i="1"/>
  <c r="BW1038" i="1"/>
  <c r="E88" i="17"/>
  <c r="I88" i="17"/>
  <c r="M88" i="17"/>
  <c r="Q88" i="17"/>
  <c r="U88" i="17"/>
  <c r="Y88" i="17"/>
  <c r="AG88" i="17"/>
  <c r="AK88" i="17"/>
  <c r="AQ88" i="17"/>
  <c r="BF1055" i="1"/>
  <c r="BH1057" i="1"/>
  <c r="BQ1057" i="1" s="1"/>
  <c r="CC1057" i="1" s="1"/>
  <c r="BG1057" i="1"/>
  <c r="BH1058" i="1"/>
  <c r="BQ1058" i="1" s="1"/>
  <c r="CC1058" i="1" s="1"/>
  <c r="BG1058" i="1"/>
  <c r="BH1059" i="1"/>
  <c r="BQ1059" i="1" s="1"/>
  <c r="CC1059" i="1" s="1"/>
  <c r="BG1059" i="1"/>
  <c r="BH1060" i="1"/>
  <c r="BQ1060" i="1" s="1"/>
  <c r="BG1060" i="1"/>
  <c r="BH1062" i="1"/>
  <c r="BQ1062" i="1" s="1"/>
  <c r="BH1063" i="1"/>
  <c r="BQ1063" i="1" s="1"/>
  <c r="BG1063" i="1"/>
  <c r="BH1064" i="1"/>
  <c r="BQ1064" i="1" s="1"/>
  <c r="CC1064" i="1" s="1"/>
  <c r="BH1066" i="1"/>
  <c r="BQ1066" i="1" s="1"/>
  <c r="CC1066" i="1" s="1"/>
  <c r="BG1066" i="1"/>
  <c r="BH1067" i="1"/>
  <c r="BQ1067" i="1" s="1"/>
  <c r="CC1067" i="1" s="1"/>
  <c r="BG1067" i="1"/>
  <c r="BH1068" i="1"/>
  <c r="BQ1068" i="1" s="1"/>
  <c r="BG1068" i="1"/>
  <c r="BH1069" i="1"/>
  <c r="BQ1069" i="1" s="1"/>
  <c r="CC1069" i="1" s="1"/>
  <c r="BH1070" i="1"/>
  <c r="BQ1070" i="1" s="1"/>
  <c r="BH1071" i="1"/>
  <c r="BQ1071" i="1" s="1"/>
  <c r="BH1072" i="1"/>
  <c r="BQ1072" i="1" s="1"/>
  <c r="CC1072" i="1" s="1"/>
  <c r="BH1073" i="1"/>
  <c r="BQ1073" i="1" s="1"/>
  <c r="BG1073" i="1"/>
  <c r="BH1074" i="1"/>
  <c r="BQ1074" i="1" s="1"/>
  <c r="CC1074" i="1" s="1"/>
  <c r="BG1074" i="1"/>
  <c r="BH1075" i="1"/>
  <c r="BQ1075" i="1" s="1"/>
  <c r="CC1075" i="1" s="1"/>
  <c r="BG1075" i="1"/>
  <c r="BH1076" i="1"/>
  <c r="BQ1076" i="1" s="1"/>
  <c r="BG1076" i="1"/>
  <c r="BH1078" i="1"/>
  <c r="BQ1078" i="1" s="1"/>
  <c r="BH1079" i="1"/>
  <c r="BQ1079" i="1" s="1"/>
  <c r="BG1079" i="1"/>
  <c r="BH1080" i="1"/>
  <c r="BQ1080" i="1" s="1"/>
  <c r="CC1080" i="1" s="1"/>
  <c r="BH1082" i="1"/>
  <c r="BQ1082" i="1" s="1"/>
  <c r="CC1082" i="1" s="1"/>
  <c r="BG1082" i="1"/>
  <c r="BH1083" i="1"/>
  <c r="BQ1083" i="1" s="1"/>
  <c r="CC1083" i="1" s="1"/>
  <c r="BG1083" i="1"/>
  <c r="BH1084" i="1"/>
  <c r="BQ1084" i="1" s="1"/>
  <c r="BG1084" i="1"/>
  <c r="BH1086" i="1"/>
  <c r="BQ1086" i="1" s="1"/>
  <c r="BH1087" i="1"/>
  <c r="BQ1087" i="1" s="1"/>
  <c r="BG1087" i="1"/>
  <c r="BH1088" i="1"/>
  <c r="BQ1088" i="1" s="1"/>
  <c r="CC1088" i="1" s="1"/>
  <c r="BG1088" i="1"/>
  <c r="BH1089" i="1"/>
  <c r="BQ1089" i="1" s="1"/>
  <c r="BG1089" i="1"/>
  <c r="BH1090" i="1"/>
  <c r="BQ1090" i="1" s="1"/>
  <c r="CC1090" i="1" s="1"/>
  <c r="BG1090" i="1"/>
  <c r="BH1092" i="1"/>
  <c r="BQ1092" i="1" s="1"/>
  <c r="BG1092" i="1"/>
  <c r="BH1093" i="1"/>
  <c r="BQ1093" i="1" s="1"/>
  <c r="CC1093" i="1" s="1"/>
  <c r="BG1093" i="1"/>
  <c r="BH1094" i="1"/>
  <c r="BQ1094" i="1" s="1"/>
  <c r="BG1094" i="1"/>
  <c r="BH1095" i="1"/>
  <c r="BQ1095" i="1" s="1"/>
  <c r="BG1095" i="1"/>
  <c r="BH1096" i="1"/>
  <c r="BQ1096" i="1" s="1"/>
  <c r="CC1096" i="1" s="1"/>
  <c r="BG1096" i="1"/>
  <c r="BH1097" i="1"/>
  <c r="BQ1097" i="1" s="1"/>
  <c r="BH1099" i="1"/>
  <c r="BQ1099" i="1" s="1"/>
  <c r="CC1099" i="1" s="1"/>
  <c r="BG1099" i="1"/>
  <c r="BH1100" i="1"/>
  <c r="BQ1100" i="1" s="1"/>
  <c r="BG1100" i="1"/>
  <c r="BH1102" i="1"/>
  <c r="BQ1102" i="1" s="1"/>
  <c r="BG1102" i="1"/>
  <c r="BH1103" i="1"/>
  <c r="BQ1103" i="1" s="1"/>
  <c r="BG1103" i="1"/>
  <c r="BH1104" i="1"/>
  <c r="BQ1104" i="1" s="1"/>
  <c r="CC1104" i="1" s="1"/>
  <c r="BG1104" i="1"/>
  <c r="BH1106" i="1"/>
  <c r="BQ1106" i="1" s="1"/>
  <c r="CC1106" i="1" s="1"/>
  <c r="BG1106" i="1"/>
  <c r="BH1107" i="1"/>
  <c r="BQ1107" i="1" s="1"/>
  <c r="CC1107" i="1" s="1"/>
  <c r="BG1107" i="1"/>
  <c r="BH1108" i="1"/>
  <c r="BQ1108" i="1" s="1"/>
  <c r="BG1108" i="1"/>
  <c r="BH1109" i="1"/>
  <c r="BQ1109" i="1" s="1"/>
  <c r="BG1109" i="1"/>
  <c r="BH1111" i="1"/>
  <c r="BQ1111" i="1" s="1"/>
  <c r="BG1111" i="1"/>
  <c r="BH1112" i="1"/>
  <c r="BQ1112" i="1" s="1"/>
  <c r="CC1112" i="1" s="1"/>
  <c r="BG1112" i="1"/>
  <c r="BH1113" i="1"/>
  <c r="BQ1113" i="1" s="1"/>
  <c r="CC1113" i="1" s="1"/>
  <c r="BG1113" i="1"/>
  <c r="BH1114" i="1"/>
  <c r="BQ1114" i="1" s="1"/>
  <c r="BG1114" i="1"/>
  <c r="BH1115" i="1"/>
  <c r="BQ1115" i="1" s="1"/>
  <c r="CC1115" i="1" s="1"/>
  <c r="BG1115" i="1"/>
  <c r="BH1116" i="1"/>
  <c r="BQ1116" i="1" s="1"/>
  <c r="BG1116" i="1"/>
  <c r="BH1119" i="1"/>
  <c r="BQ1119" i="1" s="1"/>
  <c r="BG1119" i="1"/>
  <c r="BH1120" i="1"/>
  <c r="BQ1120" i="1" s="1"/>
  <c r="CC1120" i="1" s="1"/>
  <c r="BG1120" i="1"/>
  <c r="BH1121" i="1"/>
  <c r="BQ1121" i="1" s="1"/>
  <c r="CC1121" i="1" s="1"/>
  <c r="BG1121" i="1"/>
  <c r="BH1123" i="1"/>
  <c r="BQ1123" i="1" s="1"/>
  <c r="CC1123" i="1" s="1"/>
  <c r="BG1123" i="1"/>
  <c r="BH1124" i="1"/>
  <c r="BQ1124" i="1" s="1"/>
  <c r="BG1124" i="1"/>
  <c r="BH1125" i="1"/>
  <c r="BQ1125" i="1" s="1"/>
  <c r="BG1125" i="1"/>
  <c r="BH1126" i="1"/>
  <c r="BQ1126" i="1" s="1"/>
  <c r="CC1126" i="1" s="1"/>
  <c r="BG1126" i="1"/>
  <c r="BH1127" i="1"/>
  <c r="BQ1127" i="1" s="1"/>
  <c r="BG1127" i="1"/>
  <c r="BH1128" i="1"/>
  <c r="BQ1128" i="1" s="1"/>
  <c r="CC1128" i="1" s="1"/>
  <c r="BG1128" i="1"/>
  <c r="BH1129" i="1"/>
  <c r="BQ1129" i="1" s="1"/>
  <c r="CC1129" i="1" s="1"/>
  <c r="BH1130" i="1"/>
  <c r="BQ1130" i="1" s="1"/>
  <c r="CC1130" i="1" s="1"/>
  <c r="BG1130" i="1"/>
  <c r="BH1131" i="1"/>
  <c r="BQ1131" i="1" s="1"/>
  <c r="CC1131" i="1" s="1"/>
  <c r="BG1131" i="1"/>
  <c r="BH1133" i="1"/>
  <c r="BQ1133" i="1" s="1"/>
  <c r="CC1133" i="1" s="1"/>
  <c r="BG1133" i="1"/>
  <c r="BH1134" i="1"/>
  <c r="BQ1134" i="1" s="1"/>
  <c r="CC1134" i="1" s="1"/>
  <c r="BG1134" i="1"/>
  <c r="BH1135" i="1"/>
  <c r="BQ1135" i="1" s="1"/>
  <c r="CC1135" i="1" s="1"/>
  <c r="BG1135" i="1"/>
  <c r="BH1137" i="1"/>
  <c r="BQ1137" i="1" s="1"/>
  <c r="CC1137" i="1" s="1"/>
  <c r="BG1137" i="1"/>
  <c r="BH1138" i="1"/>
  <c r="BQ1138" i="1" s="1"/>
  <c r="CC1138" i="1" s="1"/>
  <c r="BG1138" i="1"/>
  <c r="BH1139" i="1"/>
  <c r="BQ1139" i="1" s="1"/>
  <c r="CC1139" i="1" s="1"/>
  <c r="BG1139" i="1"/>
  <c r="BH1141" i="1"/>
  <c r="BQ1141" i="1" s="1"/>
  <c r="CC1141" i="1" s="1"/>
  <c r="BG1141" i="1"/>
  <c r="BH1142" i="1"/>
  <c r="BQ1142" i="1" s="1"/>
  <c r="CC1142" i="1" s="1"/>
  <c r="BG1142" i="1"/>
  <c r="BH1143" i="1"/>
  <c r="BQ1143" i="1" s="1"/>
  <c r="BG1143" i="1"/>
  <c r="BH1154" i="1"/>
  <c r="BQ1154" i="1" s="1"/>
  <c r="BH1160" i="1"/>
  <c r="BQ1160" i="1" s="1"/>
  <c r="BH1168" i="1"/>
  <c r="BQ1168" i="1" s="1"/>
  <c r="CC1168" i="1" s="1"/>
  <c r="BG1168" i="1"/>
  <c r="BH1173" i="1"/>
  <c r="BQ1173" i="1" s="1"/>
  <c r="BG1173" i="1"/>
  <c r="BH1177" i="1"/>
  <c r="BQ1177" i="1" s="1"/>
  <c r="BH1181" i="1"/>
  <c r="BQ1181" i="1" s="1"/>
  <c r="BG1181" i="1"/>
  <c r="BH1185" i="1"/>
  <c r="BQ1185" i="1" s="1"/>
  <c r="BG1189" i="1"/>
  <c r="BH1203" i="1"/>
  <c r="BQ1203" i="1" s="1"/>
  <c r="BG1203" i="1"/>
  <c r="BF1061" i="1"/>
  <c r="BF1065" i="1"/>
  <c r="BF1077" i="1"/>
  <c r="BF1081" i="1"/>
  <c r="BF1085" i="1"/>
  <c r="BF1091" i="1"/>
  <c r="BF1101" i="1"/>
  <c r="BF1105" i="1"/>
  <c r="BF1110" i="1"/>
  <c r="BF1118" i="1"/>
  <c r="BW1143" i="1"/>
  <c r="BW1149" i="1"/>
  <c r="BP98" i="17" s="1"/>
  <c r="BF1150" i="1"/>
  <c r="BW1150" i="1"/>
  <c r="BW1153" i="1"/>
  <c r="BW1154" i="1"/>
  <c r="BW1155" i="1"/>
  <c r="BF1156" i="1"/>
  <c r="BW1158" i="1"/>
  <c r="BW1159" i="1"/>
  <c r="BW1160" i="1"/>
  <c r="BW1161" i="1"/>
  <c r="BW1162" i="1"/>
  <c r="BW1163" i="1"/>
  <c r="BF1164" i="1"/>
  <c r="BW1164" i="1"/>
  <c r="BW1165" i="1"/>
  <c r="BW1166" i="1"/>
  <c r="BW1167" i="1"/>
  <c r="BW1168" i="1"/>
  <c r="BW1169" i="1"/>
  <c r="BF1170" i="1"/>
  <c r="BW1170" i="1"/>
  <c r="BW1171" i="1"/>
  <c r="BW1173" i="1"/>
  <c r="BW1174" i="1"/>
  <c r="BW1175" i="1"/>
  <c r="BW1176" i="1"/>
  <c r="BW1177" i="1"/>
  <c r="BF1178" i="1"/>
  <c r="BW1178" i="1"/>
  <c r="BW1179" i="1"/>
  <c r="BW1180" i="1"/>
  <c r="BW1181" i="1"/>
  <c r="BW1182" i="1"/>
  <c r="BW1183" i="1"/>
  <c r="BF1184" i="1"/>
  <c r="BW1184" i="1"/>
  <c r="BW1185" i="1"/>
  <c r="BW1186" i="1"/>
  <c r="BW1187" i="1"/>
  <c r="BW1188" i="1"/>
  <c r="BW1189" i="1"/>
  <c r="BF1190" i="1"/>
  <c r="BW1190" i="1"/>
  <c r="BW1191" i="1"/>
  <c r="BW1192" i="1"/>
  <c r="BF1193" i="1"/>
  <c r="BW1193" i="1"/>
  <c r="BW1194" i="1"/>
  <c r="BW1195" i="1"/>
  <c r="BW1196" i="1"/>
  <c r="BW1197" i="1"/>
  <c r="BW1198" i="1"/>
  <c r="E107" i="17"/>
  <c r="I107" i="17"/>
  <c r="M107" i="17"/>
  <c r="Q107" i="17"/>
  <c r="U107" i="17"/>
  <c r="Y107" i="17"/>
  <c r="AG107" i="17"/>
  <c r="AK107" i="17"/>
  <c r="AQ107" i="17"/>
  <c r="BF1199" i="1"/>
  <c r="BL107" i="17"/>
  <c r="BX1199" i="1"/>
  <c r="BX1201" i="1"/>
  <c r="BX1202" i="1"/>
  <c r="BX1203" i="1"/>
  <c r="BH1232" i="1"/>
  <c r="BQ1232" i="1" s="1"/>
  <c r="BH1240" i="1"/>
  <c r="BQ1240" i="1" s="1"/>
  <c r="BG1240" i="1"/>
  <c r="BX1046" i="1"/>
  <c r="BX1052" i="1"/>
  <c r="BX1055" i="1"/>
  <c r="BQ88" i="17" s="1"/>
  <c r="BX1061" i="1"/>
  <c r="BX1065" i="1"/>
  <c r="BX1077" i="1"/>
  <c r="BX1081" i="1"/>
  <c r="BQ92" i="17" s="1"/>
  <c r="BX1085" i="1"/>
  <c r="BX1091" i="1"/>
  <c r="BX1101" i="1"/>
  <c r="BX1105" i="1"/>
  <c r="BQ96" i="17" s="1"/>
  <c r="BX1110" i="1"/>
  <c r="BX1118" i="1"/>
  <c r="BX1150" i="1"/>
  <c r="BX1156" i="1"/>
  <c r="BQ100" i="17" s="1"/>
  <c r="BX1164" i="1"/>
  <c r="BQ101" i="17" s="1"/>
  <c r="BX1170" i="1"/>
  <c r="BQ102" i="17" s="1"/>
  <c r="BX1178" i="1"/>
  <c r="BQ103" i="17" s="1"/>
  <c r="BX1184" i="1"/>
  <c r="BQ104" i="17" s="1"/>
  <c r="BX1190" i="1"/>
  <c r="BQ105" i="17" s="1"/>
  <c r="BX1193" i="1"/>
  <c r="BQ106" i="17" s="1"/>
  <c r="BF1207" i="1"/>
  <c r="BH1209" i="1"/>
  <c r="BQ1209" i="1" s="1"/>
  <c r="CC1209" i="1" s="1"/>
  <c r="BH1211" i="1"/>
  <c r="BQ1211" i="1" s="1"/>
  <c r="CC1211" i="1" s="1"/>
  <c r="BH1212" i="1"/>
  <c r="BQ1212" i="1" s="1"/>
  <c r="CC1212" i="1" s="1"/>
  <c r="BG1212" i="1"/>
  <c r="BH1213" i="1"/>
  <c r="BQ1213" i="1" s="1"/>
  <c r="CC1213" i="1" s="1"/>
  <c r="BG1213" i="1"/>
  <c r="BH1214" i="1"/>
  <c r="BQ1214" i="1" s="1"/>
  <c r="CC1214" i="1" s="1"/>
  <c r="BG1214" i="1"/>
  <c r="BH1215" i="1"/>
  <c r="BQ1215" i="1" s="1"/>
  <c r="CC1215" i="1" s="1"/>
  <c r="BH1216" i="1"/>
  <c r="BQ1216" i="1" s="1"/>
  <c r="CC1216" i="1" s="1"/>
  <c r="BG1216" i="1"/>
  <c r="BH1217" i="1"/>
  <c r="BQ1217" i="1" s="1"/>
  <c r="CC1217" i="1" s="1"/>
  <c r="BG1217" i="1"/>
  <c r="BH1218" i="1"/>
  <c r="BQ1218" i="1" s="1"/>
  <c r="CC1218" i="1" s="1"/>
  <c r="BG1218" i="1"/>
  <c r="BH1220" i="1"/>
  <c r="BQ1220" i="1" s="1"/>
  <c r="CC1220" i="1" s="1"/>
  <c r="BH1221" i="1"/>
  <c r="BQ1221" i="1" s="1"/>
  <c r="CC1221" i="1" s="1"/>
  <c r="BG1221" i="1"/>
  <c r="BH1223" i="1"/>
  <c r="BQ1223" i="1" s="1"/>
  <c r="CC1223" i="1" s="1"/>
  <c r="BG1223" i="1"/>
  <c r="BH1224" i="1"/>
  <c r="BQ1224" i="1" s="1"/>
  <c r="CC1224" i="1" s="1"/>
  <c r="BG1224" i="1"/>
  <c r="BH1225" i="1"/>
  <c r="BQ1225" i="1" s="1"/>
  <c r="CC1225" i="1" s="1"/>
  <c r="BH1226" i="1"/>
  <c r="BQ1226" i="1" s="1"/>
  <c r="CC1226" i="1" s="1"/>
  <c r="BG1226" i="1"/>
  <c r="BH1227" i="1"/>
  <c r="BQ1227" i="1" s="1"/>
  <c r="BG1227" i="1"/>
  <c r="BH1235" i="1"/>
  <c r="BQ1235" i="1" s="1"/>
  <c r="BG1235" i="1"/>
  <c r="BH1239" i="1"/>
  <c r="BQ1239" i="1" s="1"/>
  <c r="BW1205" i="1"/>
  <c r="BK108" i="17"/>
  <c r="BP108" i="17"/>
  <c r="BH1230" i="1"/>
  <c r="BQ1230" i="1" s="1"/>
  <c r="BG1230" i="1"/>
  <c r="BG1234" i="1"/>
  <c r="BH1238" i="1"/>
  <c r="BQ1238" i="1" s="1"/>
  <c r="BG1238" i="1"/>
  <c r="BH1242" i="1"/>
  <c r="BQ1242" i="1" s="1"/>
  <c r="BG1242" i="1"/>
  <c r="BK107" i="17"/>
  <c r="BW1199" i="1"/>
  <c r="BP107" i="17" s="1"/>
  <c r="BH1229" i="1"/>
  <c r="BQ1229" i="1" s="1"/>
  <c r="BG1229" i="1"/>
  <c r="BH1241" i="1"/>
  <c r="BQ1241" i="1" s="1"/>
  <c r="BG1241" i="1"/>
  <c r="AC124" i="17"/>
  <c r="AC125" i="17" s="1"/>
  <c r="BE124" i="17"/>
  <c r="BE125" i="17" s="1"/>
  <c r="BI124" i="17"/>
  <c r="BI125" i="17" s="1"/>
  <c r="BU124" i="17"/>
  <c r="BU125" i="17" s="1"/>
  <c r="BY124" i="17"/>
  <c r="BY125" i="17" s="1"/>
  <c r="CC124" i="17"/>
  <c r="CC125" i="17" s="1"/>
  <c r="BF1219" i="1"/>
  <c r="BF1222" i="1"/>
  <c r="BW1227" i="1"/>
  <c r="BP110" i="17" s="1"/>
  <c r="BF1228" i="1"/>
  <c r="BW1228" i="1"/>
  <c r="BW1229" i="1"/>
  <c r="BW1230" i="1"/>
  <c r="BF1231" i="1"/>
  <c r="BW1231" i="1"/>
  <c r="BW1232" i="1"/>
  <c r="BW1233" i="1"/>
  <c r="BW1234" i="1"/>
  <c r="BW1235" i="1"/>
  <c r="BW1236" i="1"/>
  <c r="BF1237" i="1"/>
  <c r="BW1237" i="1"/>
  <c r="BW1238" i="1"/>
  <c r="BW1239" i="1"/>
  <c r="BW1240" i="1"/>
  <c r="BW1241" i="1"/>
  <c r="BW1242" i="1"/>
  <c r="BX1207" i="1"/>
  <c r="BQ108" i="17" s="1"/>
  <c r="BX1219" i="1"/>
  <c r="BQ109" i="17" s="1"/>
  <c r="BX1222" i="1"/>
  <c r="BQ110" i="17" s="1"/>
  <c r="BX1228" i="1"/>
  <c r="BQ111" i="17" s="1"/>
  <c r="BX1231" i="1"/>
  <c r="BQ112" i="17" s="1"/>
  <c r="BX1237" i="1"/>
  <c r="BQ113" i="17" s="1"/>
  <c r="AB124" i="17"/>
  <c r="AB125" i="17" s="1"/>
  <c r="AN124" i="17"/>
  <c r="AN125" i="17" s="1"/>
  <c r="AR124" i="17"/>
  <c r="AR125" i="17" s="1"/>
  <c r="BD124" i="17"/>
  <c r="BD125" i="17" s="1"/>
  <c r="BH124" i="17"/>
  <c r="BH125" i="17" s="1"/>
  <c r="BT124" i="17"/>
  <c r="BT125" i="17" s="1"/>
  <c r="B375" i="12"/>
  <c r="B378" i="12"/>
  <c r="B383" i="12"/>
  <c r="B386" i="12"/>
  <c r="B391" i="12"/>
  <c r="B394" i="12"/>
  <c r="B399" i="12"/>
  <c r="B402" i="12"/>
  <c r="B407" i="12"/>
  <c r="B410" i="12"/>
  <c r="B427" i="12"/>
  <c r="B430" i="12"/>
  <c r="B435" i="12"/>
  <c r="B438" i="12"/>
  <c r="B187" i="12"/>
  <c r="B203" i="12"/>
  <c r="B219" i="12"/>
  <c r="B235" i="12"/>
  <c r="AQ124" i="17" l="1"/>
  <c r="AQ125" i="17" s="1"/>
  <c r="AD124" i="17"/>
  <c r="AD125" i="17" s="1"/>
  <c r="BH265" i="1"/>
  <c r="BQ265" i="1" s="1"/>
  <c r="BG265" i="1"/>
  <c r="BH366" i="1"/>
  <c r="BQ366" i="1" s="1"/>
  <c r="CC366" i="1" s="1"/>
  <c r="BG366" i="1"/>
  <c r="BG81" i="1"/>
  <c r="BH81" i="1"/>
  <c r="BQ81" i="1" s="1"/>
  <c r="CC81" i="1" s="1"/>
  <c r="BH31" i="1"/>
  <c r="BQ31" i="1" s="1"/>
  <c r="CC31" i="1" s="1"/>
  <c r="BG31" i="1"/>
  <c r="BG1210" i="1"/>
  <c r="BG1140" i="1"/>
  <c r="BG1136" i="1"/>
  <c r="BG1132" i="1"/>
  <c r="BG1122" i="1"/>
  <c r="BG1117" i="1"/>
  <c r="BG1098" i="1"/>
  <c r="BH1208" i="1"/>
  <c r="BQ1208" i="1" s="1"/>
  <c r="CC1208" i="1" s="1"/>
  <c r="BH1175" i="1"/>
  <c r="BQ1175" i="1" s="1"/>
  <c r="BG1048" i="1"/>
  <c r="BG966" i="1"/>
  <c r="BH958" i="1"/>
  <c r="BQ958" i="1" s="1"/>
  <c r="CC958" i="1" s="1"/>
  <c r="BG943" i="1"/>
  <c r="BH933" i="1"/>
  <c r="BQ933" i="1" s="1"/>
  <c r="CC933" i="1" s="1"/>
  <c r="BG922" i="1"/>
  <c r="BH910" i="1"/>
  <c r="BQ910" i="1" s="1"/>
  <c r="CC910" i="1" s="1"/>
  <c r="BG901" i="1"/>
  <c r="BH891" i="1"/>
  <c r="BQ891" i="1" s="1"/>
  <c r="CC891" i="1" s="1"/>
  <c r="BG874" i="1"/>
  <c r="BG854" i="1"/>
  <c r="BG838" i="1"/>
  <c r="BG815" i="1"/>
  <c r="BG784" i="1"/>
  <c r="BG769" i="1"/>
  <c r="BG1036" i="1"/>
  <c r="BH1028" i="1"/>
  <c r="BQ1028" i="1" s="1"/>
  <c r="CC1028" i="1" s="1"/>
  <c r="BG1000" i="1"/>
  <c r="BG1017" i="1"/>
  <c r="BH977" i="1"/>
  <c r="BQ977" i="1" s="1"/>
  <c r="BG740" i="1"/>
  <c r="BH717" i="1"/>
  <c r="BQ717" i="1" s="1"/>
  <c r="CC717" i="1" s="1"/>
  <c r="BG705" i="1"/>
  <c r="BG701" i="1"/>
  <c r="BG696" i="1"/>
  <c r="BG693" i="1"/>
  <c r="BG685" i="1"/>
  <c r="BG682" i="1"/>
  <c r="BG664" i="1"/>
  <c r="BG661" i="1"/>
  <c r="BG656" i="1"/>
  <c r="BG653" i="1"/>
  <c r="BG635" i="1"/>
  <c r="BG628" i="1"/>
  <c r="BG621" i="1"/>
  <c r="BG605" i="1"/>
  <c r="BG598" i="1"/>
  <c r="BG582" i="1"/>
  <c r="BG575" i="1"/>
  <c r="BG548" i="1"/>
  <c r="BG520" i="1"/>
  <c r="BG517" i="1"/>
  <c r="BH382" i="1"/>
  <c r="BQ382" i="1" s="1"/>
  <c r="CC382" i="1" s="1"/>
  <c r="BG368" i="1"/>
  <c r="BH335" i="1"/>
  <c r="BQ335" i="1" s="1"/>
  <c r="CC335" i="1" s="1"/>
  <c r="BH326" i="1"/>
  <c r="BQ326" i="1" s="1"/>
  <c r="CC326" i="1" s="1"/>
  <c r="BH249" i="1"/>
  <c r="BQ249" i="1" s="1"/>
  <c r="CC249" i="1" s="1"/>
  <c r="BG234" i="1"/>
  <c r="BG214" i="1"/>
  <c r="BH200" i="1"/>
  <c r="BQ200" i="1" s="1"/>
  <c r="BH168" i="1"/>
  <c r="BQ168" i="1" s="1"/>
  <c r="CC168" i="1" s="1"/>
  <c r="BG158" i="1"/>
  <c r="BH129" i="1"/>
  <c r="BQ129" i="1" s="1"/>
  <c r="CC129" i="1" s="1"/>
  <c r="BH113" i="1"/>
  <c r="BQ113" i="1" s="1"/>
  <c r="CC113" i="1" s="1"/>
  <c r="BH54" i="1"/>
  <c r="BQ54" i="1" s="1"/>
  <c r="CC54" i="1" s="1"/>
  <c r="BG48" i="1"/>
  <c r="BH452" i="1"/>
  <c r="BQ452" i="1" s="1"/>
  <c r="BG452" i="1"/>
  <c r="BG389" i="1"/>
  <c r="BH389" i="1"/>
  <c r="BQ389" i="1" s="1"/>
  <c r="CC389" i="1" s="1"/>
  <c r="BH336" i="1"/>
  <c r="BQ336" i="1" s="1"/>
  <c r="CC336" i="1" s="1"/>
  <c r="BG336" i="1"/>
  <c r="BH278" i="1"/>
  <c r="BQ278" i="1" s="1"/>
  <c r="CC278" i="1" s="1"/>
  <c r="BG278" i="1"/>
  <c r="BH216" i="1"/>
  <c r="BQ216" i="1" s="1"/>
  <c r="BG216" i="1"/>
  <c r="BG152" i="1"/>
  <c r="BH152" i="1"/>
  <c r="BQ152" i="1" s="1"/>
  <c r="BG104" i="1"/>
  <c r="BH104" i="1"/>
  <c r="BQ104" i="1" s="1"/>
  <c r="CC104" i="1" s="1"/>
  <c r="BG69" i="1"/>
  <c r="BH69" i="1"/>
  <c r="BQ69" i="1" s="1"/>
  <c r="CC69" i="1" s="1"/>
  <c r="BH190" i="1"/>
  <c r="BQ190" i="1" s="1"/>
  <c r="CC190" i="1" s="1"/>
  <c r="BG190" i="1"/>
  <c r="BG122" i="1"/>
  <c r="BH122" i="1"/>
  <c r="BQ122" i="1" s="1"/>
  <c r="CC122" i="1" s="1"/>
  <c r="BH12" i="1"/>
  <c r="BQ12" i="1" s="1"/>
  <c r="CC12" i="1" s="1"/>
  <c r="BG12" i="1"/>
  <c r="BG1233" i="1"/>
  <c r="BG1158" i="1"/>
  <c r="BG703" i="1"/>
  <c r="BG687" i="1"/>
  <c r="BG627" i="1"/>
  <c r="BG577" i="1"/>
  <c r="BG554" i="1"/>
  <c r="BG502" i="1"/>
  <c r="BH384" i="1"/>
  <c r="BQ384" i="1" s="1"/>
  <c r="CC384" i="1" s="1"/>
  <c r="BH264" i="1"/>
  <c r="BQ264" i="1" s="1"/>
  <c r="BG254" i="1"/>
  <c r="BG213" i="1"/>
  <c r="BG185" i="1"/>
  <c r="BG478" i="1"/>
  <c r="BH410" i="1"/>
  <c r="BQ410" i="1" s="1"/>
  <c r="CC410" i="1" s="1"/>
  <c r="BG16" i="1"/>
  <c r="BH120" i="1"/>
  <c r="BQ120" i="1" s="1"/>
  <c r="CC120" i="1" s="1"/>
  <c r="BG52" i="1"/>
  <c r="BG29" i="1"/>
  <c r="BH22" i="1"/>
  <c r="BQ22" i="1" s="1"/>
  <c r="CC22" i="1" s="1"/>
  <c r="BG484" i="1"/>
  <c r="BH484" i="1"/>
  <c r="BQ484" i="1" s="1"/>
  <c r="BH460" i="1"/>
  <c r="BQ460" i="1" s="1"/>
  <c r="BG460" i="1"/>
  <c r="BH477" i="1"/>
  <c r="BQ477" i="1" s="1"/>
  <c r="CC477" i="1" s="1"/>
  <c r="BG477" i="1"/>
  <c r="BH445" i="1"/>
  <c r="BQ445" i="1" s="1"/>
  <c r="CC445" i="1" s="1"/>
  <c r="BG445" i="1"/>
  <c r="BH411" i="1"/>
  <c r="BQ411" i="1" s="1"/>
  <c r="BG411" i="1"/>
  <c r="BG391" i="1"/>
  <c r="BH391" i="1"/>
  <c r="BQ391" i="1" s="1"/>
  <c r="CC391" i="1" s="1"/>
  <c r="BH344" i="1"/>
  <c r="BQ344" i="1" s="1"/>
  <c r="CC344" i="1" s="1"/>
  <c r="BG344" i="1"/>
  <c r="BH328" i="1"/>
  <c r="BQ328" i="1" s="1"/>
  <c r="CC328" i="1" s="1"/>
  <c r="BG328" i="1"/>
  <c r="BH304" i="1"/>
  <c r="BQ304" i="1" s="1"/>
  <c r="CC304" i="1" s="1"/>
  <c r="BG304" i="1"/>
  <c r="BH236" i="1"/>
  <c r="BQ236" i="1" s="1"/>
  <c r="CC236" i="1" s="1"/>
  <c r="BG236" i="1"/>
  <c r="BH374" i="1"/>
  <c r="BQ374" i="1" s="1"/>
  <c r="CC374" i="1" s="1"/>
  <c r="BG374" i="1"/>
  <c r="BH291" i="1"/>
  <c r="BQ291" i="1" s="1"/>
  <c r="BG291" i="1"/>
  <c r="BH224" i="1"/>
  <c r="BQ224" i="1" s="1"/>
  <c r="BG224" i="1"/>
  <c r="BG144" i="1"/>
  <c r="BH144" i="1"/>
  <c r="BQ144" i="1" s="1"/>
  <c r="BH201" i="1"/>
  <c r="BQ201" i="1" s="1"/>
  <c r="CC201" i="1" s="1"/>
  <c r="BG201" i="1"/>
  <c r="BG130" i="1"/>
  <c r="BH130" i="1"/>
  <c r="BQ130" i="1" s="1"/>
  <c r="CC130" i="1" s="1"/>
  <c r="BG114" i="1"/>
  <c r="BH114" i="1"/>
  <c r="BQ114" i="1" s="1"/>
  <c r="CC114" i="1" s="1"/>
  <c r="BG58" i="1"/>
  <c r="BH58" i="1"/>
  <c r="BQ58" i="1" s="1"/>
  <c r="BH53" i="1"/>
  <c r="BQ53" i="1" s="1"/>
  <c r="CC53" i="1" s="1"/>
  <c r="BG53" i="1"/>
  <c r="BH49" i="1"/>
  <c r="BQ49" i="1" s="1"/>
  <c r="CC49" i="1" s="1"/>
  <c r="BG49" i="1"/>
  <c r="BH45" i="1"/>
  <c r="BQ45" i="1" s="1"/>
  <c r="CC45" i="1" s="1"/>
  <c r="BG45" i="1"/>
  <c r="BH21" i="1"/>
  <c r="BQ21" i="1" s="1"/>
  <c r="CC21" i="1" s="1"/>
  <c r="BG21" i="1"/>
  <c r="BH13" i="1"/>
  <c r="BQ13" i="1" s="1"/>
  <c r="CC13" i="1" s="1"/>
  <c r="BG13" i="1"/>
  <c r="BH428" i="1"/>
  <c r="BQ428" i="1" s="1"/>
  <c r="BG428" i="1"/>
  <c r="BH252" i="1"/>
  <c r="BQ252" i="1" s="1"/>
  <c r="CC252" i="1" s="1"/>
  <c r="BG252" i="1"/>
  <c r="BG174" i="1"/>
  <c r="BH174" i="1"/>
  <c r="BQ174" i="1" s="1"/>
  <c r="CC174" i="1" s="1"/>
  <c r="BG90" i="1"/>
  <c r="BH90" i="1"/>
  <c r="BQ90" i="1" s="1"/>
  <c r="CC90" i="1" s="1"/>
  <c r="BH35" i="1"/>
  <c r="BQ35" i="1" s="1"/>
  <c r="CC35" i="1" s="1"/>
  <c r="BG35" i="1"/>
  <c r="BH1176" i="1"/>
  <c r="BQ1176" i="1" s="1"/>
  <c r="BG1050" i="1"/>
  <c r="BG946" i="1"/>
  <c r="BG880" i="1"/>
  <c r="BG809" i="1"/>
  <c r="BG677" i="1"/>
  <c r="BG592" i="1"/>
  <c r="BG533" i="1"/>
  <c r="BG377" i="1"/>
  <c r="BH352" i="1"/>
  <c r="BQ352" i="1" s="1"/>
  <c r="CC352" i="1" s="1"/>
  <c r="BG334" i="1"/>
  <c r="BG294" i="1"/>
  <c r="BH275" i="1"/>
  <c r="BQ275" i="1" s="1"/>
  <c r="CC275" i="1" s="1"/>
  <c r="BG233" i="1"/>
  <c r="BH1191" i="1"/>
  <c r="BQ1191" i="1" s="1"/>
  <c r="BH1202" i="1"/>
  <c r="BQ1202" i="1" s="1"/>
  <c r="BG1056" i="1"/>
  <c r="BH1031" i="1"/>
  <c r="BQ1031" i="1" s="1"/>
  <c r="CC1031" i="1" s="1"/>
  <c r="BG1023" i="1"/>
  <c r="BG957" i="1"/>
  <c r="BG929" i="1"/>
  <c r="BG909" i="1"/>
  <c r="BG888" i="1"/>
  <c r="BG864" i="1"/>
  <c r="BG846" i="1"/>
  <c r="BG830" i="1"/>
  <c r="BG811" i="1"/>
  <c r="BG776" i="1"/>
  <c r="BG1016" i="1"/>
  <c r="BG984" i="1"/>
  <c r="BG753" i="1"/>
  <c r="BG729" i="1"/>
  <c r="BG714" i="1"/>
  <c r="BG707" i="1"/>
  <c r="BG676" i="1"/>
  <c r="BG671" i="1"/>
  <c r="BG645" i="1"/>
  <c r="BG637" i="1"/>
  <c r="BG611" i="1"/>
  <c r="BG591" i="1"/>
  <c r="BG584" i="1"/>
  <c r="BG526" i="1"/>
  <c r="BG501" i="1"/>
  <c r="BG490" i="1"/>
  <c r="BH358" i="1"/>
  <c r="BQ358" i="1" s="1"/>
  <c r="CC358" i="1" s="1"/>
  <c r="BG320" i="1"/>
  <c r="BH288" i="1"/>
  <c r="BQ288" i="1" s="1"/>
  <c r="CC288" i="1" s="1"/>
  <c r="BG280" i="1"/>
  <c r="BG268" i="1"/>
  <c r="BG184" i="1"/>
  <c r="BH472" i="1"/>
  <c r="BQ472" i="1" s="1"/>
  <c r="BG469" i="1"/>
  <c r="BG450" i="1"/>
  <c r="BG431" i="1"/>
  <c r="BH421" i="1"/>
  <c r="BQ421" i="1" s="1"/>
  <c r="CC421" i="1" s="1"/>
  <c r="BG413" i="1"/>
  <c r="BG405" i="1"/>
  <c r="BG400" i="1"/>
  <c r="BH14" i="1"/>
  <c r="BQ14" i="1" s="1"/>
  <c r="CC14" i="1" s="1"/>
  <c r="BH142" i="1"/>
  <c r="BQ142" i="1" s="1"/>
  <c r="CC142" i="1" s="1"/>
  <c r="BG106" i="1"/>
  <c r="BH72" i="1"/>
  <c r="BQ72" i="1" s="1"/>
  <c r="CC72" i="1" s="1"/>
  <c r="BG57" i="1"/>
  <c r="BH46" i="1"/>
  <c r="BQ46" i="1" s="1"/>
  <c r="CC46" i="1" s="1"/>
  <c r="BG33" i="1"/>
  <c r="BG20" i="1"/>
  <c r="H124" i="17"/>
  <c r="H125" i="17" s="1"/>
  <c r="T124" i="17"/>
  <c r="T125" i="17" s="1"/>
  <c r="S124" i="17"/>
  <c r="S125" i="17" s="1"/>
  <c r="R124" i="17"/>
  <c r="R125" i="17" s="1"/>
  <c r="E124" i="17"/>
  <c r="E125" i="17" s="1"/>
  <c r="D124" i="17"/>
  <c r="D125" i="17" s="1"/>
  <c r="AK124" i="17"/>
  <c r="AK125" i="17" s="1"/>
  <c r="BP119" i="17"/>
  <c r="BP115" i="17"/>
  <c r="BQ28" i="17"/>
  <c r="BQ24" i="17"/>
  <c r="BQ20" i="17"/>
  <c r="CC750" i="1"/>
  <c r="CC745" i="1"/>
  <c r="CC743" i="1"/>
  <c r="CC737" i="1"/>
  <c r="CC734" i="1"/>
  <c r="CC728" i="1"/>
  <c r="CC726" i="1"/>
  <c r="CC721" i="1"/>
  <c r="AI124" i="17"/>
  <c r="AI125" i="17" s="1"/>
  <c r="O124" i="17"/>
  <c r="O125" i="17" s="1"/>
  <c r="CC719" i="1"/>
  <c r="N124" i="17"/>
  <c r="N125" i="17" s="1"/>
  <c r="CC380" i="1"/>
  <c r="CC378" i="1"/>
  <c r="CC369" i="1"/>
  <c r="CC367" i="1"/>
  <c r="CC362" i="1"/>
  <c r="CC356" i="1"/>
  <c r="CC354" i="1"/>
  <c r="CC348" i="1"/>
  <c r="CC345" i="1"/>
  <c r="CC339" i="1"/>
  <c r="CC337" i="1"/>
  <c r="CC331" i="1"/>
  <c r="CC329" i="1"/>
  <c r="CC324" i="1"/>
  <c r="CC322" i="1"/>
  <c r="CC316" i="1"/>
  <c r="CC314" i="1"/>
  <c r="CC307" i="1"/>
  <c r="CC301" i="1"/>
  <c r="CC299" i="1"/>
  <c r="CC292" i="1"/>
  <c r="CC290" i="1"/>
  <c r="CC284" i="1"/>
  <c r="CC282" i="1"/>
  <c r="CC273" i="1"/>
  <c r="CC264" i="1"/>
  <c r="CC253" i="1"/>
  <c r="CC251" i="1"/>
  <c r="CC246" i="1"/>
  <c r="CC240" i="1"/>
  <c r="CC238" i="1"/>
  <c r="CC231" i="1"/>
  <c r="CC229" i="1"/>
  <c r="CC208" i="1"/>
  <c r="CC204" i="1"/>
  <c r="CC200" i="1"/>
  <c r="CC188" i="1"/>
  <c r="CC184" i="1"/>
  <c r="CC180" i="1"/>
  <c r="CC476" i="1"/>
  <c r="CC472" i="1"/>
  <c r="CC468" i="1"/>
  <c r="CC444" i="1"/>
  <c r="CC403" i="1"/>
  <c r="BP116" i="17"/>
  <c r="Q124" i="17"/>
  <c r="Q125" i="17" s="1"/>
  <c r="CC1229" i="1"/>
  <c r="BQ99" i="17"/>
  <c r="BQ95" i="17"/>
  <c r="BQ91" i="17"/>
  <c r="BQ87" i="17"/>
  <c r="BG1236" i="1"/>
  <c r="CC1124" i="1"/>
  <c r="CC1122" i="1"/>
  <c r="CC1117" i="1"/>
  <c r="CC1111" i="1"/>
  <c r="CC1108" i="1"/>
  <c r="CC1103" i="1"/>
  <c r="CC1100" i="1"/>
  <c r="CC1094" i="1"/>
  <c r="CC1092" i="1"/>
  <c r="CC1089" i="1"/>
  <c r="CC1087" i="1"/>
  <c r="CC1084" i="1"/>
  <c r="CC1079" i="1"/>
  <c r="CC1076" i="1"/>
  <c r="CC1070" i="1"/>
  <c r="CC1068" i="1"/>
  <c r="CC1063" i="1"/>
  <c r="CC1060" i="1"/>
  <c r="BQ77" i="17"/>
  <c r="BQ73" i="17"/>
  <c r="BQ65" i="17"/>
  <c r="BQ61" i="17"/>
  <c r="AL124" i="17"/>
  <c r="AL125" i="17" s="1"/>
  <c r="BQ58" i="17"/>
  <c r="BQ35" i="17"/>
  <c r="BQ98" i="17"/>
  <c r="BQ90" i="17"/>
  <c r="BG1197" i="1"/>
  <c r="BG1172" i="1"/>
  <c r="BQ76" i="17"/>
  <c r="CC1053" i="1"/>
  <c r="AH124" i="17"/>
  <c r="AH125" i="17" s="1"/>
  <c r="BQ57" i="17"/>
  <c r="BQ53" i="17"/>
  <c r="BQ49" i="17"/>
  <c r="CC970" i="1"/>
  <c r="CC968" i="1"/>
  <c r="CC966" i="1"/>
  <c r="CC964" i="1"/>
  <c r="CC962" i="1"/>
  <c r="CC950" i="1"/>
  <c r="CC948" i="1"/>
  <c r="CC946" i="1"/>
  <c r="CC934" i="1"/>
  <c r="CC932" i="1"/>
  <c r="CC922" i="1"/>
  <c r="CC920" i="1"/>
  <c r="CC894" i="1"/>
  <c r="CC892" i="1"/>
  <c r="CC886" i="1"/>
  <c r="CC884" i="1"/>
  <c r="CC878" i="1"/>
  <c r="CC876" i="1"/>
  <c r="CC870" i="1"/>
  <c r="CC868" i="1"/>
  <c r="CC862" i="1"/>
  <c r="CC860" i="1"/>
  <c r="CC854" i="1"/>
  <c r="CC852" i="1"/>
  <c r="CC846" i="1"/>
  <c r="CC844" i="1"/>
  <c r="CC838" i="1"/>
  <c r="CC836" i="1"/>
  <c r="CC830" i="1"/>
  <c r="CC828" i="1"/>
  <c r="CC822" i="1"/>
  <c r="CC815" i="1"/>
  <c r="CC782" i="1"/>
  <c r="CC780" i="1"/>
  <c r="CC774" i="1"/>
  <c r="CC769" i="1"/>
  <c r="CC767" i="1"/>
  <c r="CC761" i="1"/>
  <c r="CC759" i="1"/>
  <c r="Y124" i="17"/>
  <c r="Y125" i="17" s="1"/>
  <c r="BP37" i="17"/>
  <c r="AE124" i="17"/>
  <c r="AE125" i="17" s="1"/>
  <c r="K124" i="17"/>
  <c r="K125" i="17" s="1"/>
  <c r="CC712" i="1"/>
  <c r="CC710" i="1"/>
  <c r="CC695" i="1"/>
  <c r="CC689" i="1"/>
  <c r="CC686" i="1"/>
  <c r="CC684" i="1"/>
  <c r="CC678" i="1"/>
  <c r="CC676" i="1"/>
  <c r="CC670" i="1"/>
  <c r="CC665" i="1"/>
  <c r="CC663" i="1"/>
  <c r="CC657" i="1"/>
  <c r="CC655" i="1"/>
  <c r="CC649" i="1"/>
  <c r="CC647" i="1"/>
  <c r="CC640" i="1"/>
  <c r="CC638" i="1"/>
  <c r="CC632" i="1"/>
  <c r="CC630" i="1"/>
  <c r="CC624" i="1"/>
  <c r="CC622" i="1"/>
  <c r="CC610" i="1"/>
  <c r="CC608" i="1"/>
  <c r="CC602" i="1"/>
  <c r="CC600" i="1"/>
  <c r="CC591" i="1"/>
  <c r="CC589" i="1"/>
  <c r="CC583" i="1"/>
  <c r="CC581" i="1"/>
  <c r="CC575" i="1"/>
  <c r="CC573" i="1"/>
  <c r="CC559" i="1"/>
  <c r="CC557" i="1"/>
  <c r="CC548" i="1"/>
  <c r="CC546" i="1"/>
  <c r="CC543" i="1"/>
  <c r="CC541" i="1"/>
  <c r="CC538" i="1"/>
  <c r="CC532" i="1"/>
  <c r="CC512" i="1"/>
  <c r="CC508" i="1"/>
  <c r="CC488" i="1"/>
  <c r="CC484" i="1"/>
  <c r="CC385" i="1"/>
  <c r="CC387" i="1"/>
  <c r="CC176" i="1"/>
  <c r="CC172" i="1"/>
  <c r="CC156" i="1"/>
  <c r="CC152" i="1"/>
  <c r="CC148" i="1"/>
  <c r="CC144" i="1"/>
  <c r="CC107" i="1"/>
  <c r="CC95" i="1"/>
  <c r="CC83" i="1"/>
  <c r="CC79" i="1"/>
  <c r="CC67" i="1"/>
  <c r="CC63" i="1"/>
  <c r="CC58" i="1"/>
  <c r="BP92" i="17"/>
  <c r="BQ37" i="17"/>
  <c r="BP117" i="17"/>
  <c r="CC1151" i="1"/>
  <c r="CC1039" i="1"/>
  <c r="BQ50" i="17"/>
  <c r="BQ32" i="17"/>
  <c r="BQ94" i="17"/>
  <c r="BQ86" i="17"/>
  <c r="BQ72" i="17"/>
  <c r="BQ64" i="17"/>
  <c r="BG1155" i="1"/>
  <c r="BQ97" i="17"/>
  <c r="BQ93" i="17"/>
  <c r="BQ89" i="17"/>
  <c r="CC1127" i="1"/>
  <c r="CC1125" i="1"/>
  <c r="CC1119" i="1"/>
  <c r="CC1116" i="1"/>
  <c r="CC1114" i="1"/>
  <c r="CC1109" i="1"/>
  <c r="CC1102" i="1"/>
  <c r="CC1097" i="1"/>
  <c r="CC1095" i="1"/>
  <c r="CC1086" i="1"/>
  <c r="CC1078" i="1"/>
  <c r="CC1073" i="1"/>
  <c r="CC1071" i="1"/>
  <c r="CC1062" i="1"/>
  <c r="BP85" i="17"/>
  <c r="BQ75" i="17"/>
  <c r="BQ71" i="17"/>
  <c r="BQ63" i="17"/>
  <c r="CC1157" i="1"/>
  <c r="CC1152" i="1"/>
  <c r="BQ56" i="17"/>
  <c r="BQ52" i="17"/>
  <c r="BQ48" i="17"/>
  <c r="U124" i="17"/>
  <c r="U125" i="17" s="1"/>
  <c r="BQ34" i="17"/>
  <c r="BQ30" i="17"/>
  <c r="BQ22" i="17"/>
  <c r="CC758" i="1"/>
  <c r="CC753" i="1"/>
  <c r="CC751" i="1"/>
  <c r="CC744" i="1"/>
  <c r="CC742" i="1"/>
  <c r="CC735" i="1"/>
  <c r="CC729" i="1"/>
  <c r="CC727" i="1"/>
  <c r="I124" i="17"/>
  <c r="I125" i="17" s="1"/>
  <c r="W124" i="17"/>
  <c r="W125" i="17" s="1"/>
  <c r="G124" i="17"/>
  <c r="G125" i="17" s="1"/>
  <c r="CC386" i="1"/>
  <c r="CC379" i="1"/>
  <c r="CC377" i="1"/>
  <c r="CC372" i="1"/>
  <c r="CC370" i="1"/>
  <c r="CC364" i="1"/>
  <c r="CC361" i="1"/>
  <c r="CC359" i="1"/>
  <c r="CC353" i="1"/>
  <c r="CC351" i="1"/>
  <c r="CC346" i="1"/>
  <c r="CC340" i="1"/>
  <c r="CC338" i="1"/>
  <c r="CC332" i="1"/>
  <c r="CC330" i="1"/>
  <c r="CC323" i="1"/>
  <c r="CC321" i="1"/>
  <c r="CC315" i="1"/>
  <c r="CC313" i="1"/>
  <c r="CC308" i="1"/>
  <c r="CC306" i="1"/>
  <c r="CC300" i="1"/>
  <c r="CC298" i="1"/>
  <c r="CC293" i="1"/>
  <c r="CC291" i="1"/>
  <c r="CC285" i="1"/>
  <c r="CC283" i="1"/>
  <c r="CC276" i="1"/>
  <c r="CC274" i="1"/>
  <c r="CC271" i="1"/>
  <c r="CC265" i="1"/>
  <c r="CC262" i="1"/>
  <c r="CC259" i="1"/>
  <c r="CC256" i="1"/>
  <c r="CC254" i="1"/>
  <c r="CC248" i="1"/>
  <c r="CC245" i="1"/>
  <c r="CC239" i="1"/>
  <c r="CC232" i="1"/>
  <c r="CC230" i="1"/>
  <c r="CC224" i="1"/>
  <c r="CC220" i="1"/>
  <c r="CC216" i="1"/>
  <c r="CC212" i="1"/>
  <c r="CC196" i="1"/>
  <c r="CC192" i="1"/>
  <c r="BQ120" i="17"/>
  <c r="CC460" i="1"/>
  <c r="CC456" i="1"/>
  <c r="CC452" i="1"/>
  <c r="CC436" i="1"/>
  <c r="CC432" i="1"/>
  <c r="CC428" i="1"/>
  <c r="CC424" i="1"/>
  <c r="CC419" i="1"/>
  <c r="CC415" i="1"/>
  <c r="CC411" i="1"/>
  <c r="CC407" i="1"/>
  <c r="BP96" i="17"/>
  <c r="BP93" i="17"/>
  <c r="BP89" i="17"/>
  <c r="BP19" i="17"/>
  <c r="BP51" i="17"/>
  <c r="BP121" i="17"/>
  <c r="BP39" i="17"/>
  <c r="BP118" i="17"/>
  <c r="CC1242" i="1"/>
  <c r="BP106" i="17"/>
  <c r="CC1235" i="1"/>
  <c r="CC1011" i="1"/>
  <c r="CC974" i="1"/>
  <c r="BP91" i="17"/>
  <c r="BP88" i="17"/>
  <c r="BP59" i="17"/>
  <c r="BP64" i="17"/>
  <c r="BP62" i="17"/>
  <c r="BP52" i="17"/>
  <c r="BP21" i="17"/>
  <c r="BP48" i="17"/>
  <c r="BP10" i="17"/>
  <c r="BP8" i="17"/>
  <c r="BP6" i="17"/>
  <c r="BP123" i="17"/>
  <c r="BP25" i="17"/>
  <c r="BP47" i="17"/>
  <c r="BP46" i="17"/>
  <c r="BP45" i="17"/>
  <c r="BP44" i="17"/>
  <c r="BP43" i="17"/>
  <c r="BP42" i="17"/>
  <c r="BP41" i="17"/>
  <c r="BP40" i="17"/>
  <c r="BQ36" i="17"/>
  <c r="BP105" i="17"/>
  <c r="CC1233" i="1"/>
  <c r="CD1233" i="1" s="1"/>
  <c r="CC1238" i="1"/>
  <c r="CC1230" i="1"/>
  <c r="CC1185" i="1"/>
  <c r="CC1160" i="1"/>
  <c r="CE1160" i="1" s="1"/>
  <c r="CC1143" i="1"/>
  <c r="B124" i="17"/>
  <c r="B125" i="17" s="1"/>
  <c r="BP94" i="17"/>
  <c r="BP34" i="17"/>
  <c r="BP32" i="17"/>
  <c r="BP63" i="17"/>
  <c r="BP57" i="17"/>
  <c r="BP23" i="17"/>
  <c r="BP24" i="17"/>
  <c r="BP97" i="17"/>
  <c r="BP76" i="17"/>
  <c r="BP75" i="17"/>
  <c r="BP74" i="17"/>
  <c r="BP73" i="17"/>
  <c r="BP72" i="17"/>
  <c r="BP71" i="17"/>
  <c r="BP70" i="17"/>
  <c r="BP33" i="17"/>
  <c r="BP58" i="17"/>
  <c r="BP56" i="17"/>
  <c r="BP30" i="17"/>
  <c r="BP27" i="17"/>
  <c r="BP54" i="17"/>
  <c r="BP50" i="17"/>
  <c r="BP49" i="17"/>
  <c r="BP9" i="17"/>
  <c r="BP7" i="17"/>
  <c r="BP22" i="17"/>
  <c r="BP20" i="17"/>
  <c r="BP100" i="17"/>
  <c r="CC1181" i="1"/>
  <c r="CE1181" i="1" s="1"/>
  <c r="CC1194" i="1"/>
  <c r="CE1194" i="1" s="1"/>
  <c r="BP90" i="17"/>
  <c r="BP69" i="17"/>
  <c r="BP66" i="17"/>
  <c r="BP65" i="17"/>
  <c r="BP61" i="17"/>
  <c r="BP55" i="17"/>
  <c r="BP31" i="17"/>
  <c r="BP29" i="17"/>
  <c r="BP18" i="17"/>
  <c r="BP17" i="17"/>
  <c r="BP16" i="17"/>
  <c r="BP15" i="17"/>
  <c r="BP14" i="17"/>
  <c r="BP13" i="17"/>
  <c r="BP12" i="17"/>
  <c r="BP53" i="17"/>
  <c r="BP38" i="17"/>
  <c r="BP28" i="17"/>
  <c r="BP113" i="17"/>
  <c r="AY112" i="17"/>
  <c r="BH1231" i="1"/>
  <c r="BG1231" i="1"/>
  <c r="AZ112" i="17" s="1"/>
  <c r="AY111" i="17"/>
  <c r="BH1228" i="1"/>
  <c r="BG1228" i="1"/>
  <c r="AZ111" i="17" s="1"/>
  <c r="AY109" i="17"/>
  <c r="BH1219" i="1"/>
  <c r="BG1219" i="1"/>
  <c r="AZ109" i="17" s="1"/>
  <c r="CC1241" i="1"/>
  <c r="CE1229" i="1"/>
  <c r="CD1229" i="1"/>
  <c r="CE1242" i="1"/>
  <c r="CD1242" i="1"/>
  <c r="CC1234" i="1"/>
  <c r="AY108" i="17"/>
  <c r="BH1207" i="1"/>
  <c r="BG1207" i="1"/>
  <c r="AZ108" i="17" s="1"/>
  <c r="AY104" i="17"/>
  <c r="BH1184" i="1"/>
  <c r="BG1184" i="1"/>
  <c r="AZ104" i="17" s="1"/>
  <c r="AY97" i="17"/>
  <c r="BH1110" i="1"/>
  <c r="BG1110" i="1"/>
  <c r="AZ97" i="17" s="1"/>
  <c r="AY93" i="17"/>
  <c r="BH1085" i="1"/>
  <c r="BG1085" i="1"/>
  <c r="AZ93" i="17" s="1"/>
  <c r="AY89" i="17"/>
  <c r="BH1061" i="1"/>
  <c r="BG1061" i="1"/>
  <c r="AZ89" i="17" s="1"/>
  <c r="CC1197" i="1"/>
  <c r="CD1185" i="1"/>
  <c r="CE1185" i="1"/>
  <c r="CC1177" i="1"/>
  <c r="CD1172" i="1"/>
  <c r="CE1172" i="1"/>
  <c r="CD1160" i="1"/>
  <c r="CD1143" i="1"/>
  <c r="CE1143" i="1"/>
  <c r="CD1141" i="1"/>
  <c r="CE1141" i="1"/>
  <c r="CD1139" i="1"/>
  <c r="CE1139" i="1"/>
  <c r="CD1137" i="1"/>
  <c r="CE1137" i="1"/>
  <c r="CD1135" i="1"/>
  <c r="CE1135" i="1"/>
  <c r="CD1133" i="1"/>
  <c r="CE1133" i="1"/>
  <c r="CD1131" i="1"/>
  <c r="CE1131" i="1"/>
  <c r="CD1129" i="1"/>
  <c r="CE1129" i="1"/>
  <c r="CD1127" i="1"/>
  <c r="CE1127" i="1"/>
  <c r="CD1125" i="1"/>
  <c r="CE1125" i="1"/>
  <c r="CD1123" i="1"/>
  <c r="CE1123" i="1"/>
  <c r="CD1121" i="1"/>
  <c r="CE1121" i="1"/>
  <c r="CD1119" i="1"/>
  <c r="CE1119" i="1"/>
  <c r="CD1116" i="1"/>
  <c r="CE1116" i="1"/>
  <c r="CD1114" i="1"/>
  <c r="CE1114" i="1"/>
  <c r="CD1112" i="1"/>
  <c r="CE1112" i="1"/>
  <c r="CD1109" i="1"/>
  <c r="CE1109" i="1"/>
  <c r="CD1107" i="1"/>
  <c r="CE1107" i="1"/>
  <c r="CD1104" i="1"/>
  <c r="CE1104" i="1"/>
  <c r="CD1102" i="1"/>
  <c r="CE1102" i="1"/>
  <c r="CD1099" i="1"/>
  <c r="CE1099" i="1"/>
  <c r="CD1097" i="1"/>
  <c r="CE1097" i="1"/>
  <c r="CD1095" i="1"/>
  <c r="CE1095" i="1"/>
  <c r="CD1093" i="1"/>
  <c r="CE1093" i="1"/>
  <c r="CD1090" i="1"/>
  <c r="CE1090" i="1"/>
  <c r="CD1088" i="1"/>
  <c r="CE1088" i="1"/>
  <c r="CD1086" i="1"/>
  <c r="CE1086" i="1"/>
  <c r="CD1083" i="1"/>
  <c r="CE1083" i="1"/>
  <c r="CD1080" i="1"/>
  <c r="CE1080" i="1"/>
  <c r="CD1078" i="1"/>
  <c r="CE1078" i="1"/>
  <c r="CD1075" i="1"/>
  <c r="CE1075" i="1"/>
  <c r="CD1073" i="1"/>
  <c r="CE1073" i="1"/>
  <c r="CD1071" i="1"/>
  <c r="CE1071" i="1"/>
  <c r="CD1069" i="1"/>
  <c r="CE1069" i="1"/>
  <c r="CD1067" i="1"/>
  <c r="CE1067" i="1"/>
  <c r="CD1064" i="1"/>
  <c r="CE1064" i="1"/>
  <c r="CD1062" i="1"/>
  <c r="CE1062" i="1"/>
  <c r="CD1059" i="1"/>
  <c r="CE1059" i="1"/>
  <c r="CD1057" i="1"/>
  <c r="CE1057" i="1"/>
  <c r="CE1233" i="1"/>
  <c r="BP103" i="17"/>
  <c r="AY95" i="17"/>
  <c r="BH1101" i="1"/>
  <c r="BG1101" i="1"/>
  <c r="AZ95" i="17" s="1"/>
  <c r="AY91" i="17"/>
  <c r="BH1077" i="1"/>
  <c r="BG1077" i="1"/>
  <c r="AZ91" i="17" s="1"/>
  <c r="CC1203" i="1"/>
  <c r="CC1189" i="1"/>
  <c r="CD1181" i="1"/>
  <c r="CC1173" i="1"/>
  <c r="CD1168" i="1"/>
  <c r="CE1168" i="1"/>
  <c r="CC1154" i="1"/>
  <c r="CD1142" i="1"/>
  <c r="CE1142" i="1"/>
  <c r="CD1140" i="1"/>
  <c r="CE1140" i="1"/>
  <c r="CD1138" i="1"/>
  <c r="CE1138" i="1"/>
  <c r="CD1136" i="1"/>
  <c r="CE1136" i="1"/>
  <c r="CD1134" i="1"/>
  <c r="CE1134" i="1"/>
  <c r="CD1132" i="1"/>
  <c r="CE1132" i="1"/>
  <c r="CD1130" i="1"/>
  <c r="CE1130" i="1"/>
  <c r="CD1128" i="1"/>
  <c r="CE1128" i="1"/>
  <c r="CD1126" i="1"/>
  <c r="CE1126" i="1"/>
  <c r="CD1124" i="1"/>
  <c r="CE1124" i="1"/>
  <c r="CD1122" i="1"/>
  <c r="CE1122" i="1"/>
  <c r="CD1120" i="1"/>
  <c r="CE1120" i="1"/>
  <c r="CD1117" i="1"/>
  <c r="CE1117" i="1"/>
  <c r="CD1115" i="1"/>
  <c r="CE1115" i="1"/>
  <c r="CD1113" i="1"/>
  <c r="CE1113" i="1"/>
  <c r="CD1111" i="1"/>
  <c r="CE1111" i="1"/>
  <c r="CD1108" i="1"/>
  <c r="CE1108" i="1"/>
  <c r="CD1106" i="1"/>
  <c r="CE1106" i="1"/>
  <c r="CD1103" i="1"/>
  <c r="CE1103" i="1"/>
  <c r="CD1100" i="1"/>
  <c r="CE1100" i="1"/>
  <c r="CD1098" i="1"/>
  <c r="CE1098" i="1"/>
  <c r="CD1096" i="1"/>
  <c r="CE1096" i="1"/>
  <c r="CD1094" i="1"/>
  <c r="CE1094" i="1"/>
  <c r="CD1092" i="1"/>
  <c r="CE1092" i="1"/>
  <c r="CD1089" i="1"/>
  <c r="CE1089" i="1"/>
  <c r="CD1087" i="1"/>
  <c r="CE1087" i="1"/>
  <c r="CD1084" i="1"/>
  <c r="CE1084" i="1"/>
  <c r="CD1082" i="1"/>
  <c r="CE1082" i="1"/>
  <c r="CD1079" i="1"/>
  <c r="CE1079" i="1"/>
  <c r="CD1076" i="1"/>
  <c r="CE1076" i="1"/>
  <c r="CD1074" i="1"/>
  <c r="CE1074" i="1"/>
  <c r="CD1072" i="1"/>
  <c r="CE1072" i="1"/>
  <c r="CD1070" i="1"/>
  <c r="CE1070" i="1"/>
  <c r="CD1068" i="1"/>
  <c r="CE1068" i="1"/>
  <c r="CD1066" i="1"/>
  <c r="CE1066" i="1"/>
  <c r="CD1063" i="1"/>
  <c r="CE1063" i="1"/>
  <c r="CD1060" i="1"/>
  <c r="CE1060" i="1"/>
  <c r="CD1058" i="1"/>
  <c r="CE1058" i="1"/>
  <c r="CD1204" i="1"/>
  <c r="CE1204" i="1"/>
  <c r="CD1194" i="1"/>
  <c r="CC1182" i="1"/>
  <c r="CC1169" i="1"/>
  <c r="CC1161" i="1"/>
  <c r="CC1149" i="1"/>
  <c r="CD1147" i="1"/>
  <c r="CE1147" i="1"/>
  <c r="CD1145" i="1"/>
  <c r="CE1145" i="1"/>
  <c r="BP80" i="17"/>
  <c r="BP78" i="17"/>
  <c r="AY77" i="17"/>
  <c r="BG961" i="1"/>
  <c r="AZ77" i="17" s="1"/>
  <c r="BH961" i="1"/>
  <c r="AY73" i="17"/>
  <c r="BG930" i="1"/>
  <c r="AZ73" i="17" s="1"/>
  <c r="BH930" i="1"/>
  <c r="AY69" i="17"/>
  <c r="BG820" i="1"/>
  <c r="AZ69" i="17" s="1"/>
  <c r="BH820" i="1"/>
  <c r="AY65" i="17"/>
  <c r="BG772" i="1"/>
  <c r="AZ65" i="17" s="1"/>
  <c r="BH772" i="1"/>
  <c r="CD1206" i="1"/>
  <c r="CE1206" i="1"/>
  <c r="CC1195" i="1"/>
  <c r="CC1187" i="1"/>
  <c r="CC1179" i="1"/>
  <c r="CC1166" i="1"/>
  <c r="CC1158" i="1"/>
  <c r="AY86" i="17"/>
  <c r="BH1046" i="1"/>
  <c r="BG1046" i="1"/>
  <c r="AZ86" i="17" s="1"/>
  <c r="CC1192" i="1"/>
  <c r="CC1180" i="1"/>
  <c r="CC1171" i="1"/>
  <c r="CC1163" i="1"/>
  <c r="CC1153" i="1"/>
  <c r="CD1151" i="1"/>
  <c r="CE1151" i="1"/>
  <c r="CD1045" i="1"/>
  <c r="CE1045" i="1"/>
  <c r="CD1043" i="1"/>
  <c r="CE1043" i="1"/>
  <c r="CD1041" i="1"/>
  <c r="CE1041" i="1"/>
  <c r="CD1039" i="1"/>
  <c r="CE1039" i="1"/>
  <c r="CD1031" i="1"/>
  <c r="CE1031" i="1"/>
  <c r="CC1022" i="1"/>
  <c r="CC1014" i="1"/>
  <c r="CC1006" i="1"/>
  <c r="CC998" i="1"/>
  <c r="CE986" i="1"/>
  <c r="CD986" i="1"/>
  <c r="CE978" i="1"/>
  <c r="CD978" i="1"/>
  <c r="AY58" i="17"/>
  <c r="BG688" i="1"/>
  <c r="AZ58" i="17" s="1"/>
  <c r="BH688" i="1"/>
  <c r="AY54" i="17"/>
  <c r="BG612" i="1"/>
  <c r="AZ54" i="17" s="1"/>
  <c r="BH612" i="1"/>
  <c r="AY50" i="17"/>
  <c r="BG552" i="1"/>
  <c r="AZ50" i="17" s="1"/>
  <c r="BH552" i="1"/>
  <c r="AY46" i="17"/>
  <c r="BG516" i="1"/>
  <c r="AZ46" i="17" s="1"/>
  <c r="BH516" i="1"/>
  <c r="CC1036" i="1"/>
  <c r="AY61" i="17"/>
  <c r="BG724" i="1"/>
  <c r="AZ61" i="17" s="1"/>
  <c r="BH724" i="1"/>
  <c r="CD758" i="1"/>
  <c r="CE758" i="1"/>
  <c r="CD755" i="1"/>
  <c r="CE755" i="1"/>
  <c r="CD753" i="1"/>
  <c r="CE753" i="1"/>
  <c r="CD751" i="1"/>
  <c r="CE751" i="1"/>
  <c r="CD749" i="1"/>
  <c r="CE749" i="1"/>
  <c r="CD746" i="1"/>
  <c r="CE746" i="1"/>
  <c r="CD744" i="1"/>
  <c r="CE744" i="1"/>
  <c r="CD742" i="1"/>
  <c r="CE742" i="1"/>
  <c r="CD740" i="1"/>
  <c r="CE740" i="1"/>
  <c r="CD738" i="1"/>
  <c r="CE738" i="1"/>
  <c r="CD735" i="1"/>
  <c r="CE735" i="1"/>
  <c r="CD733" i="1"/>
  <c r="CE733" i="1"/>
  <c r="CD731" i="1"/>
  <c r="CE731" i="1"/>
  <c r="CD729" i="1"/>
  <c r="CE729" i="1"/>
  <c r="CD727" i="1"/>
  <c r="CE727" i="1"/>
  <c r="CD725" i="1"/>
  <c r="CE725" i="1"/>
  <c r="CD722" i="1"/>
  <c r="CE722" i="1"/>
  <c r="AY43" i="17"/>
  <c r="BG480" i="1"/>
  <c r="AZ43" i="17" s="1"/>
  <c r="BH480" i="1"/>
  <c r="AY34" i="17"/>
  <c r="BG363" i="1"/>
  <c r="AZ34" i="17" s="1"/>
  <c r="BH363" i="1"/>
  <c r="AY30" i="17"/>
  <c r="BG297" i="1"/>
  <c r="AZ30" i="17" s="1"/>
  <c r="BH297" i="1"/>
  <c r="AY26" i="17"/>
  <c r="BG266" i="1"/>
  <c r="AZ26" i="17" s="1"/>
  <c r="BH266" i="1"/>
  <c r="AY22" i="17"/>
  <c r="BG247" i="1"/>
  <c r="AZ22" i="17" s="1"/>
  <c r="BH247" i="1"/>
  <c r="AY18" i="17"/>
  <c r="BG209" i="1"/>
  <c r="AZ18" i="17" s="1"/>
  <c r="BH209" i="1"/>
  <c r="AY37" i="17"/>
  <c r="BH401" i="1"/>
  <c r="BG401" i="1"/>
  <c r="AZ37" i="17" s="1"/>
  <c r="BW1245" i="1"/>
  <c r="AY114" i="17"/>
  <c r="BF1245" i="1"/>
  <c r="BF1248" i="1" s="1"/>
  <c r="BH7" i="1"/>
  <c r="BG7" i="1"/>
  <c r="AZ114" i="17" s="1"/>
  <c r="AY13" i="17"/>
  <c r="BG157" i="1"/>
  <c r="AZ13" i="17" s="1"/>
  <c r="BH157" i="1"/>
  <c r="CD389" i="1"/>
  <c r="CE389" i="1"/>
  <c r="BQ114" i="17"/>
  <c r="BX1245" i="1"/>
  <c r="AY121" i="17"/>
  <c r="BG59" i="1"/>
  <c r="AZ121" i="17" s="1"/>
  <c r="BH59" i="1"/>
  <c r="AY115" i="17"/>
  <c r="BH11" i="1"/>
  <c r="BG11" i="1"/>
  <c r="AZ115" i="17" s="1"/>
  <c r="CD399" i="1"/>
  <c r="CE399" i="1"/>
  <c r="CD397" i="1"/>
  <c r="CE397" i="1"/>
  <c r="AY11" i="17"/>
  <c r="BG135" i="1"/>
  <c r="AZ11" i="17" s="1"/>
  <c r="BH135" i="1"/>
  <c r="AY6" i="17"/>
  <c r="BG87" i="1"/>
  <c r="AZ6" i="17" s="1"/>
  <c r="BH87" i="1"/>
  <c r="AY118" i="17"/>
  <c r="BH39" i="1"/>
  <c r="BG39" i="1"/>
  <c r="AZ118" i="17" s="1"/>
  <c r="CD176" i="1"/>
  <c r="CE176" i="1"/>
  <c r="CD174" i="1"/>
  <c r="CE174" i="1"/>
  <c r="CD172" i="1"/>
  <c r="CE172" i="1"/>
  <c r="CD170" i="1"/>
  <c r="CE170" i="1"/>
  <c r="CD167" i="1"/>
  <c r="CE167" i="1"/>
  <c r="CD165" i="1"/>
  <c r="CE165" i="1"/>
  <c r="CD163" i="1"/>
  <c r="CE163" i="1"/>
  <c r="CD161" i="1"/>
  <c r="CE161" i="1"/>
  <c r="CD159" i="1"/>
  <c r="CE159" i="1"/>
  <c r="CD156" i="1"/>
  <c r="CE156" i="1"/>
  <c r="CD154" i="1"/>
  <c r="CE154" i="1"/>
  <c r="CD152" i="1"/>
  <c r="CE152" i="1"/>
  <c r="CD150" i="1"/>
  <c r="CE150" i="1"/>
  <c r="CD148" i="1"/>
  <c r="CE148" i="1"/>
  <c r="CD146" i="1"/>
  <c r="CE146" i="1"/>
  <c r="CD144" i="1"/>
  <c r="CE144" i="1"/>
  <c r="CD142" i="1"/>
  <c r="CE142" i="1"/>
  <c r="CD139" i="1"/>
  <c r="CE139" i="1"/>
  <c r="CD137" i="1"/>
  <c r="CE137" i="1"/>
  <c r="CD134" i="1"/>
  <c r="CE134" i="1"/>
  <c r="CD132" i="1"/>
  <c r="CE132" i="1"/>
  <c r="CD130" i="1"/>
  <c r="CE130" i="1"/>
  <c r="CD128" i="1"/>
  <c r="CE128" i="1"/>
  <c r="CD126" i="1"/>
  <c r="CE126" i="1"/>
  <c r="CD124" i="1"/>
  <c r="CE124" i="1"/>
  <c r="CD122" i="1"/>
  <c r="CE122" i="1"/>
  <c r="CD120" i="1"/>
  <c r="CE120" i="1"/>
  <c r="CD118" i="1"/>
  <c r="CE118" i="1"/>
  <c r="CD116" i="1"/>
  <c r="CE116" i="1"/>
  <c r="CD114" i="1"/>
  <c r="CE114" i="1"/>
  <c r="CD112" i="1"/>
  <c r="CE112" i="1"/>
  <c r="CD109" i="1"/>
  <c r="CE109" i="1"/>
  <c r="CD107" i="1"/>
  <c r="CE107" i="1"/>
  <c r="CD104" i="1"/>
  <c r="CE104" i="1"/>
  <c r="CD102" i="1"/>
  <c r="CE102" i="1"/>
  <c r="CD100" i="1"/>
  <c r="CE100" i="1"/>
  <c r="CD97" i="1"/>
  <c r="CE97" i="1"/>
  <c r="CD95" i="1"/>
  <c r="CE95" i="1"/>
  <c r="CD92" i="1"/>
  <c r="CE92" i="1"/>
  <c r="CD90" i="1"/>
  <c r="CE90" i="1"/>
  <c r="CD88" i="1"/>
  <c r="CE88" i="1"/>
  <c r="CD85" i="1"/>
  <c r="CE85" i="1"/>
  <c r="CD83" i="1"/>
  <c r="CE83" i="1"/>
  <c r="CD81" i="1"/>
  <c r="CE81" i="1"/>
  <c r="CD79" i="1"/>
  <c r="CE79" i="1"/>
  <c r="CD77" i="1"/>
  <c r="CE77" i="1"/>
  <c r="CD74" i="1"/>
  <c r="CE74" i="1"/>
  <c r="CD72" i="1"/>
  <c r="CE72" i="1"/>
  <c r="CD69" i="1"/>
  <c r="CE69" i="1"/>
  <c r="CD67" i="1"/>
  <c r="CE67" i="1"/>
  <c r="CD65" i="1"/>
  <c r="CE65" i="1"/>
  <c r="CD63" i="1"/>
  <c r="CE63" i="1"/>
  <c r="CD61" i="1"/>
  <c r="CE61" i="1"/>
  <c r="CD58" i="1"/>
  <c r="CE58" i="1"/>
  <c r="CE1238" i="1"/>
  <c r="CD1238" i="1"/>
  <c r="CE1230" i="1"/>
  <c r="CD1230" i="1"/>
  <c r="BP102" i="17"/>
  <c r="AY101" i="17"/>
  <c r="BH1164" i="1"/>
  <c r="BG1164" i="1"/>
  <c r="AZ101" i="17" s="1"/>
  <c r="AY100" i="17"/>
  <c r="BH1156" i="1"/>
  <c r="BG1156" i="1"/>
  <c r="AZ100" i="17" s="1"/>
  <c r="BP99" i="17"/>
  <c r="BP112" i="17"/>
  <c r="BP111" i="17"/>
  <c r="AY110" i="17"/>
  <c r="BH1222" i="1"/>
  <c r="BG1222" i="1"/>
  <c r="AZ110" i="17" s="1"/>
  <c r="CC1239" i="1"/>
  <c r="CC1227" i="1"/>
  <c r="CE1225" i="1"/>
  <c r="CD1225" i="1"/>
  <c r="CE1223" i="1"/>
  <c r="CD1223" i="1"/>
  <c r="CE1220" i="1"/>
  <c r="CD1220" i="1"/>
  <c r="CE1217" i="1"/>
  <c r="CD1217" i="1"/>
  <c r="CE1215" i="1"/>
  <c r="CD1215" i="1"/>
  <c r="CE1213" i="1"/>
  <c r="CD1213" i="1"/>
  <c r="CE1211" i="1"/>
  <c r="CD1211" i="1"/>
  <c r="CE1209" i="1"/>
  <c r="CD1209" i="1"/>
  <c r="CC1240" i="1"/>
  <c r="CC1232" i="1"/>
  <c r="BQ107" i="17"/>
  <c r="BP104" i="17"/>
  <c r="AY103" i="17"/>
  <c r="BH1178" i="1"/>
  <c r="BG1178" i="1"/>
  <c r="AZ103" i="17" s="1"/>
  <c r="AY102" i="17"/>
  <c r="BH1170" i="1"/>
  <c r="BG1170" i="1"/>
  <c r="AZ102" i="17" s="1"/>
  <c r="AY99" i="17"/>
  <c r="BH1150" i="1"/>
  <c r="BG1150" i="1"/>
  <c r="AZ99" i="17" s="1"/>
  <c r="AY98" i="17"/>
  <c r="BH1118" i="1"/>
  <c r="BG1118" i="1"/>
  <c r="AZ98" i="17" s="1"/>
  <c r="AY94" i="17"/>
  <c r="BH1091" i="1"/>
  <c r="BG1091" i="1"/>
  <c r="AZ94" i="17" s="1"/>
  <c r="AY90" i="17"/>
  <c r="BH1065" i="1"/>
  <c r="BG1065" i="1"/>
  <c r="AZ90" i="17" s="1"/>
  <c r="BP83" i="17"/>
  <c r="BP82" i="17"/>
  <c r="AY80" i="17"/>
  <c r="BG994" i="1"/>
  <c r="AZ80" i="17" s="1"/>
  <c r="BH994" i="1"/>
  <c r="AY78" i="17"/>
  <c r="BG976" i="1"/>
  <c r="AZ78" i="17" s="1"/>
  <c r="BH976" i="1"/>
  <c r="AY76" i="17"/>
  <c r="BG952" i="1"/>
  <c r="AZ76" i="17" s="1"/>
  <c r="BH952" i="1"/>
  <c r="AY72" i="17"/>
  <c r="BG924" i="1"/>
  <c r="AZ72" i="17" s="1"/>
  <c r="BH924" i="1"/>
  <c r="AY68" i="17"/>
  <c r="BG804" i="1"/>
  <c r="AZ68" i="17" s="1"/>
  <c r="BH804" i="1"/>
  <c r="CD1056" i="1"/>
  <c r="CE1056" i="1"/>
  <c r="CD1053" i="1"/>
  <c r="CE1053" i="1"/>
  <c r="CD1050" i="1"/>
  <c r="CE1050" i="1"/>
  <c r="CD1048" i="1"/>
  <c r="CE1048" i="1"/>
  <c r="CD1033" i="1"/>
  <c r="CE1033" i="1"/>
  <c r="CC1023" i="1"/>
  <c r="CE1011" i="1"/>
  <c r="CD1011" i="1"/>
  <c r="CC999" i="1"/>
  <c r="CC991" i="1"/>
  <c r="CC983" i="1"/>
  <c r="CE974" i="1"/>
  <c r="CD974" i="1"/>
  <c r="CE972" i="1"/>
  <c r="CD972" i="1"/>
  <c r="CE970" i="1"/>
  <c r="CD970" i="1"/>
  <c r="CE968" i="1"/>
  <c r="CD968" i="1"/>
  <c r="CE966" i="1"/>
  <c r="CD966" i="1"/>
  <c r="CE964" i="1"/>
  <c r="CD964" i="1"/>
  <c r="CE962" i="1"/>
  <c r="CD962" i="1"/>
  <c r="CE959" i="1"/>
  <c r="CD959" i="1"/>
  <c r="CE957" i="1"/>
  <c r="CD957" i="1"/>
  <c r="CE955" i="1"/>
  <c r="CD955" i="1"/>
  <c r="CE953" i="1"/>
  <c r="CD953" i="1"/>
  <c r="CE950" i="1"/>
  <c r="CD950" i="1"/>
  <c r="CE948" i="1"/>
  <c r="CD948" i="1"/>
  <c r="CE946" i="1"/>
  <c r="CD946" i="1"/>
  <c r="CE943" i="1"/>
  <c r="CD943" i="1"/>
  <c r="CE941" i="1"/>
  <c r="CD941" i="1"/>
  <c r="CE939" i="1"/>
  <c r="CD939" i="1"/>
  <c r="CE937" i="1"/>
  <c r="CD937" i="1"/>
  <c r="CE934" i="1"/>
  <c r="CD934" i="1"/>
  <c r="CE932" i="1"/>
  <c r="CD932" i="1"/>
  <c r="CE929" i="1"/>
  <c r="CD929" i="1"/>
  <c r="CE927" i="1"/>
  <c r="CD927" i="1"/>
  <c r="CE925" i="1"/>
  <c r="CD925" i="1"/>
  <c r="CE922" i="1"/>
  <c r="CD922" i="1"/>
  <c r="CE920" i="1"/>
  <c r="CD920" i="1"/>
  <c r="CE917" i="1"/>
  <c r="CD917" i="1"/>
  <c r="CE915" i="1"/>
  <c r="CD915" i="1"/>
  <c r="CE913" i="1"/>
  <c r="CD913" i="1"/>
  <c r="CE911" i="1"/>
  <c r="CD911" i="1"/>
  <c r="CE909" i="1"/>
  <c r="CD909" i="1"/>
  <c r="CE907" i="1"/>
  <c r="CD907" i="1"/>
  <c r="CE905" i="1"/>
  <c r="CD905" i="1"/>
  <c r="CE903" i="1"/>
  <c r="CD903" i="1"/>
  <c r="CE901" i="1"/>
  <c r="CD901" i="1"/>
  <c r="CE898" i="1"/>
  <c r="CD898" i="1"/>
  <c r="CE896" i="1"/>
  <c r="CD896" i="1"/>
  <c r="CE894" i="1"/>
  <c r="CD894" i="1"/>
  <c r="CE892" i="1"/>
  <c r="CD892" i="1"/>
  <c r="CE890" i="1"/>
  <c r="CD890" i="1"/>
  <c r="CE888" i="1"/>
  <c r="CD888" i="1"/>
  <c r="CE886" i="1"/>
  <c r="CD886" i="1"/>
  <c r="CE884" i="1"/>
  <c r="CD884" i="1"/>
  <c r="CE882" i="1"/>
  <c r="CD882" i="1"/>
  <c r="CE880" i="1"/>
  <c r="CD880" i="1"/>
  <c r="CE878" i="1"/>
  <c r="CD878" i="1"/>
  <c r="CE876" i="1"/>
  <c r="CD876" i="1"/>
  <c r="CE874" i="1"/>
  <c r="CD874" i="1"/>
  <c r="CE872" i="1"/>
  <c r="CD872" i="1"/>
  <c r="CE870" i="1"/>
  <c r="CD870" i="1"/>
  <c r="CE868" i="1"/>
  <c r="CD868" i="1"/>
  <c r="CE866" i="1"/>
  <c r="CD866" i="1"/>
  <c r="CE864" i="1"/>
  <c r="CD864" i="1"/>
  <c r="CE862" i="1"/>
  <c r="CD862" i="1"/>
  <c r="CE860" i="1"/>
  <c r="CD860" i="1"/>
  <c r="CE858" i="1"/>
  <c r="CD858" i="1"/>
  <c r="CE856" i="1"/>
  <c r="CD856" i="1"/>
  <c r="CE854" i="1"/>
  <c r="CD854" i="1"/>
  <c r="CE852" i="1"/>
  <c r="CD852" i="1"/>
  <c r="CE850" i="1"/>
  <c r="CD850" i="1"/>
  <c r="CE848" i="1"/>
  <c r="CD848" i="1"/>
  <c r="CE846" i="1"/>
  <c r="CD846" i="1"/>
  <c r="CE844" i="1"/>
  <c r="CD844" i="1"/>
  <c r="CE842" i="1"/>
  <c r="CD842" i="1"/>
  <c r="CE840" i="1"/>
  <c r="CD840" i="1"/>
  <c r="CE838" i="1"/>
  <c r="CD838" i="1"/>
  <c r="CE836" i="1"/>
  <c r="CD836" i="1"/>
  <c r="CE834" i="1"/>
  <c r="CD834" i="1"/>
  <c r="CE832" i="1"/>
  <c r="CD832" i="1"/>
  <c r="CE830" i="1"/>
  <c r="CD830" i="1"/>
  <c r="CE828" i="1"/>
  <c r="CD828" i="1"/>
  <c r="CE826" i="1"/>
  <c r="CD826" i="1"/>
  <c r="CE824" i="1"/>
  <c r="CD824" i="1"/>
  <c r="CE822" i="1"/>
  <c r="CD822" i="1"/>
  <c r="CE819" i="1"/>
  <c r="CD819" i="1"/>
  <c r="CE817" i="1"/>
  <c r="CD817" i="1"/>
  <c r="CE815" i="1"/>
  <c r="CD815" i="1"/>
  <c r="CE813" i="1"/>
  <c r="CD813" i="1"/>
  <c r="CE811" i="1"/>
  <c r="CD811" i="1"/>
  <c r="CE809" i="1"/>
  <c r="CD809" i="1"/>
  <c r="CE807" i="1"/>
  <c r="CD807" i="1"/>
  <c r="CE805" i="1"/>
  <c r="CD805" i="1"/>
  <c r="CE802" i="1"/>
  <c r="CD802" i="1"/>
  <c r="CE800" i="1"/>
  <c r="CD800" i="1"/>
  <c r="CE798" i="1"/>
  <c r="CD798" i="1"/>
  <c r="CE795" i="1"/>
  <c r="CD795" i="1"/>
  <c r="CE793" i="1"/>
  <c r="CD793" i="1"/>
  <c r="CE791" i="1"/>
  <c r="CD791" i="1"/>
  <c r="CE789" i="1"/>
  <c r="CD789" i="1"/>
  <c r="CE786" i="1"/>
  <c r="CD786" i="1"/>
  <c r="CE784" i="1"/>
  <c r="CD784" i="1"/>
  <c r="CE782" i="1"/>
  <c r="CD782" i="1"/>
  <c r="CE780" i="1"/>
  <c r="CD780" i="1"/>
  <c r="CE778" i="1"/>
  <c r="CD778" i="1"/>
  <c r="CE776" i="1"/>
  <c r="CD776" i="1"/>
  <c r="CE774" i="1"/>
  <c r="CD774" i="1"/>
  <c r="CE771" i="1"/>
  <c r="CD771" i="1"/>
  <c r="CE769" i="1"/>
  <c r="CD769" i="1"/>
  <c r="CE767" i="1"/>
  <c r="CD767" i="1"/>
  <c r="CE765" i="1"/>
  <c r="CD765" i="1"/>
  <c r="CE763" i="1"/>
  <c r="CD763" i="1"/>
  <c r="CE761" i="1"/>
  <c r="CD761" i="1"/>
  <c r="CE759" i="1"/>
  <c r="CD759" i="1"/>
  <c r="AY60" i="17"/>
  <c r="BG716" i="1"/>
  <c r="AZ60" i="17" s="1"/>
  <c r="BH716" i="1"/>
  <c r="AY57" i="17"/>
  <c r="BG668" i="1"/>
  <c r="AZ57" i="17" s="1"/>
  <c r="BH668" i="1"/>
  <c r="AY53" i="17"/>
  <c r="BG597" i="1"/>
  <c r="AZ53" i="17" s="1"/>
  <c r="BH597" i="1"/>
  <c r="AY49" i="17"/>
  <c r="BG544" i="1"/>
  <c r="AZ49" i="17" s="1"/>
  <c r="BH544" i="1"/>
  <c r="AY45" i="17"/>
  <c r="BG504" i="1"/>
  <c r="AZ45" i="17" s="1"/>
  <c r="BH504" i="1"/>
  <c r="CD1035" i="1"/>
  <c r="CE1035" i="1"/>
  <c r="CC1024" i="1"/>
  <c r="CC1016" i="1"/>
  <c r="CC1008" i="1"/>
  <c r="CC1000" i="1"/>
  <c r="CC992" i="1"/>
  <c r="CC984" i="1"/>
  <c r="CE975" i="1"/>
  <c r="CD975" i="1"/>
  <c r="CD1029" i="1"/>
  <c r="CE1029" i="1"/>
  <c r="CC1017" i="1"/>
  <c r="CC1009" i="1"/>
  <c r="CC1001" i="1"/>
  <c r="CC993" i="1"/>
  <c r="CC981" i="1"/>
  <c r="AY64" i="17"/>
  <c r="BG756" i="1"/>
  <c r="AZ64" i="17" s="1"/>
  <c r="BH756" i="1"/>
  <c r="AY42" i="17"/>
  <c r="BG464" i="1"/>
  <c r="AZ42" i="17" s="1"/>
  <c r="BH464" i="1"/>
  <c r="AY33" i="17"/>
  <c r="BG347" i="1"/>
  <c r="AZ33" i="17" s="1"/>
  <c r="BH347" i="1"/>
  <c r="AY29" i="17"/>
  <c r="BG281" i="1"/>
  <c r="AZ29" i="17" s="1"/>
  <c r="BH281" i="1"/>
  <c r="AY25" i="17"/>
  <c r="BG263" i="1"/>
  <c r="AZ25" i="17" s="1"/>
  <c r="BH263" i="1"/>
  <c r="AY21" i="17"/>
  <c r="BG237" i="1"/>
  <c r="AZ21" i="17" s="1"/>
  <c r="BH237" i="1"/>
  <c r="AY17" i="17"/>
  <c r="BG197" i="1"/>
  <c r="AZ17" i="17" s="1"/>
  <c r="BH197" i="1"/>
  <c r="CE714" i="1"/>
  <c r="CD714" i="1"/>
  <c r="CE712" i="1"/>
  <c r="CD712" i="1"/>
  <c r="CE710" i="1"/>
  <c r="CD710" i="1"/>
  <c r="CE708" i="1"/>
  <c r="CD708" i="1"/>
  <c r="CE706" i="1"/>
  <c r="CD706" i="1"/>
  <c r="CE703" i="1"/>
  <c r="CD703" i="1"/>
  <c r="CE701" i="1"/>
  <c r="CD701" i="1"/>
  <c r="CE699" i="1"/>
  <c r="CD699" i="1"/>
  <c r="CE697" i="1"/>
  <c r="CD697" i="1"/>
  <c r="CE695" i="1"/>
  <c r="CD695" i="1"/>
  <c r="CE693" i="1"/>
  <c r="CD693" i="1"/>
  <c r="CE691" i="1"/>
  <c r="CD691" i="1"/>
  <c r="CE689" i="1"/>
  <c r="CD689" i="1"/>
  <c r="CE686" i="1"/>
  <c r="CD686" i="1"/>
  <c r="CE684" i="1"/>
  <c r="CD684" i="1"/>
  <c r="CE682" i="1"/>
  <c r="CD682" i="1"/>
  <c r="CE680" i="1"/>
  <c r="CD680" i="1"/>
  <c r="CE678" i="1"/>
  <c r="CD678" i="1"/>
  <c r="CE676" i="1"/>
  <c r="CD676" i="1"/>
  <c r="CE674" i="1"/>
  <c r="CD674" i="1"/>
  <c r="CE672" i="1"/>
  <c r="CD672" i="1"/>
  <c r="CE670" i="1"/>
  <c r="CD670" i="1"/>
  <c r="CE667" i="1"/>
  <c r="CD667" i="1"/>
  <c r="CE665" i="1"/>
  <c r="CD665" i="1"/>
  <c r="CE663" i="1"/>
  <c r="CD663" i="1"/>
  <c r="CE661" i="1"/>
  <c r="CD661" i="1"/>
  <c r="CE659" i="1"/>
  <c r="CD659" i="1"/>
  <c r="CE657" i="1"/>
  <c r="CD657" i="1"/>
  <c r="CE655" i="1"/>
  <c r="CD655" i="1"/>
  <c r="CE653" i="1"/>
  <c r="CD653" i="1"/>
  <c r="CE651" i="1"/>
  <c r="CD651" i="1"/>
  <c r="CE649" i="1"/>
  <c r="CD649" i="1"/>
  <c r="CE647" i="1"/>
  <c r="CD647" i="1"/>
  <c r="CE645" i="1"/>
  <c r="CD645" i="1"/>
  <c r="CE642" i="1"/>
  <c r="CD642" i="1"/>
  <c r="CE640" i="1"/>
  <c r="CD640" i="1"/>
  <c r="CE638" i="1"/>
  <c r="CD638" i="1"/>
  <c r="CE636" i="1"/>
  <c r="CD636" i="1"/>
  <c r="CE634" i="1"/>
  <c r="CD634" i="1"/>
  <c r="CE632" i="1"/>
  <c r="CD632" i="1"/>
  <c r="CE630" i="1"/>
  <c r="CD630" i="1"/>
  <c r="CE628" i="1"/>
  <c r="CD628" i="1"/>
  <c r="CE626" i="1"/>
  <c r="CD626" i="1"/>
  <c r="CE624" i="1"/>
  <c r="CD624" i="1"/>
  <c r="CE622" i="1"/>
  <c r="CD622" i="1"/>
  <c r="CE619" i="1"/>
  <c r="CD619" i="1"/>
  <c r="CE617" i="1"/>
  <c r="CD617" i="1"/>
  <c r="CE615" i="1"/>
  <c r="CD615" i="1"/>
  <c r="CE613" i="1"/>
  <c r="CD613" i="1"/>
  <c r="CE610" i="1"/>
  <c r="CD610" i="1"/>
  <c r="CE608" i="1"/>
  <c r="CD608" i="1"/>
  <c r="CE606" i="1"/>
  <c r="CD606" i="1"/>
  <c r="CE604" i="1"/>
  <c r="CD604" i="1"/>
  <c r="CE602" i="1"/>
  <c r="CD602" i="1"/>
  <c r="CE600" i="1"/>
  <c r="CD600" i="1"/>
  <c r="CE598" i="1"/>
  <c r="CD598" i="1"/>
  <c r="CE595" i="1"/>
  <c r="CD595" i="1"/>
  <c r="CE593" i="1"/>
  <c r="CD593" i="1"/>
  <c r="CE591" i="1"/>
  <c r="CD591" i="1"/>
  <c r="CE589" i="1"/>
  <c r="CD589" i="1"/>
  <c r="CE587" i="1"/>
  <c r="CD587" i="1"/>
  <c r="CE585" i="1"/>
  <c r="CD585" i="1"/>
  <c r="CE583" i="1"/>
  <c r="CD583" i="1"/>
  <c r="CE581" i="1"/>
  <c r="CD581" i="1"/>
  <c r="CE579" i="1"/>
  <c r="CD579" i="1"/>
  <c r="CE577" i="1"/>
  <c r="CD577" i="1"/>
  <c r="CE575" i="1"/>
  <c r="CD575" i="1"/>
  <c r="CE573" i="1"/>
  <c r="CD573" i="1"/>
  <c r="CE571" i="1"/>
  <c r="CD571" i="1"/>
  <c r="CE569" i="1"/>
  <c r="CD569" i="1"/>
  <c r="CE566" i="1"/>
  <c r="CD566" i="1"/>
  <c r="CE563" i="1"/>
  <c r="CD563" i="1"/>
  <c r="CE561" i="1"/>
  <c r="CD561" i="1"/>
  <c r="CE559" i="1"/>
  <c r="CD559" i="1"/>
  <c r="CE557" i="1"/>
  <c r="CD557" i="1"/>
  <c r="CE555" i="1"/>
  <c r="CD555" i="1"/>
  <c r="CE553" i="1"/>
  <c r="CD553" i="1"/>
  <c r="CE550" i="1"/>
  <c r="CD550" i="1"/>
  <c r="CE548" i="1"/>
  <c r="CD548" i="1"/>
  <c r="CE546" i="1"/>
  <c r="CD546" i="1"/>
  <c r="CE543" i="1"/>
  <c r="CD543" i="1"/>
  <c r="CE541" i="1"/>
  <c r="CD541" i="1"/>
  <c r="CE538" i="1"/>
  <c r="CD538" i="1"/>
  <c r="CE536" i="1"/>
  <c r="CD536" i="1"/>
  <c r="CE534" i="1"/>
  <c r="CD534" i="1"/>
  <c r="CE532" i="1"/>
  <c r="CD532" i="1"/>
  <c r="CE530" i="1"/>
  <c r="CD530" i="1"/>
  <c r="CE527" i="1"/>
  <c r="CD527" i="1"/>
  <c r="CE525" i="1"/>
  <c r="CD525" i="1"/>
  <c r="CE523" i="1"/>
  <c r="CD523" i="1"/>
  <c r="CE521" i="1"/>
  <c r="CD521" i="1"/>
  <c r="CE519" i="1"/>
  <c r="CD519" i="1"/>
  <c r="CE517" i="1"/>
  <c r="CD517" i="1"/>
  <c r="CE514" i="1"/>
  <c r="CD514" i="1"/>
  <c r="CE512" i="1"/>
  <c r="CD512" i="1"/>
  <c r="CE510" i="1"/>
  <c r="CD510" i="1"/>
  <c r="CE508" i="1"/>
  <c r="CD508" i="1"/>
  <c r="CE506" i="1"/>
  <c r="CD506" i="1"/>
  <c r="CE503" i="1"/>
  <c r="CD503" i="1"/>
  <c r="CE501" i="1"/>
  <c r="CD501" i="1"/>
  <c r="CE499" i="1"/>
  <c r="CD499" i="1"/>
  <c r="CE497" i="1"/>
  <c r="CD497" i="1"/>
  <c r="CE495" i="1"/>
  <c r="CD495" i="1"/>
  <c r="CE493" i="1"/>
  <c r="CD493" i="1"/>
  <c r="CE490" i="1"/>
  <c r="CD490" i="1"/>
  <c r="CE488" i="1"/>
  <c r="CD488" i="1"/>
  <c r="CE486" i="1"/>
  <c r="CD486" i="1"/>
  <c r="CE484" i="1"/>
  <c r="CD484" i="1"/>
  <c r="AY40" i="17"/>
  <c r="BG440" i="1"/>
  <c r="AZ40" i="17" s="1"/>
  <c r="BH440" i="1"/>
  <c r="AY36" i="17"/>
  <c r="BH395" i="1"/>
  <c r="BG395" i="1"/>
  <c r="AZ36" i="17" s="1"/>
  <c r="CD393" i="1"/>
  <c r="CE393" i="1"/>
  <c r="CD385" i="1"/>
  <c r="CE385" i="1"/>
  <c r="CE383" i="1"/>
  <c r="CD383" i="1"/>
  <c r="CE381" i="1"/>
  <c r="CD381" i="1"/>
  <c r="CE379" i="1"/>
  <c r="CD379" i="1"/>
  <c r="CE377" i="1"/>
  <c r="CD377" i="1"/>
  <c r="CE374" i="1"/>
  <c r="CD374" i="1"/>
  <c r="CE372" i="1"/>
  <c r="CD372" i="1"/>
  <c r="CE370" i="1"/>
  <c r="CD370" i="1"/>
  <c r="CE368" i="1"/>
  <c r="CD368" i="1"/>
  <c r="CE366" i="1"/>
  <c r="CD366" i="1"/>
  <c r="CE364" i="1"/>
  <c r="CD364" i="1"/>
  <c r="CE361" i="1"/>
  <c r="CD361" i="1"/>
  <c r="CE359" i="1"/>
  <c r="CD359" i="1"/>
  <c r="CE357" i="1"/>
  <c r="CD357" i="1"/>
  <c r="CE355" i="1"/>
  <c r="CD355" i="1"/>
  <c r="CE353" i="1"/>
  <c r="CD353" i="1"/>
  <c r="CE351" i="1"/>
  <c r="CD351" i="1"/>
  <c r="CE349" i="1"/>
  <c r="CD349" i="1"/>
  <c r="CE346" i="1"/>
  <c r="CD346" i="1"/>
  <c r="CE344" i="1"/>
  <c r="CD344" i="1"/>
  <c r="CE342" i="1"/>
  <c r="CD342" i="1"/>
  <c r="CE340" i="1"/>
  <c r="CD340" i="1"/>
  <c r="CE338" i="1"/>
  <c r="CD338" i="1"/>
  <c r="CE336" i="1"/>
  <c r="CD336" i="1"/>
  <c r="CE334" i="1"/>
  <c r="CD334" i="1"/>
  <c r="CE332" i="1"/>
  <c r="CD332" i="1"/>
  <c r="CE330" i="1"/>
  <c r="CD330" i="1"/>
  <c r="CE328" i="1"/>
  <c r="CD328" i="1"/>
  <c r="CE325" i="1"/>
  <c r="CD325" i="1"/>
  <c r="CE323" i="1"/>
  <c r="CD323" i="1"/>
  <c r="CE321" i="1"/>
  <c r="CD321" i="1"/>
  <c r="CE319" i="1"/>
  <c r="CD319" i="1"/>
  <c r="CE317" i="1"/>
  <c r="CD317" i="1"/>
  <c r="CE315" i="1"/>
  <c r="CD315" i="1"/>
  <c r="CE313" i="1"/>
  <c r="CD313" i="1"/>
  <c r="CE311" i="1"/>
  <c r="CD311" i="1"/>
  <c r="CE308" i="1"/>
  <c r="CD308" i="1"/>
  <c r="CE306" i="1"/>
  <c r="CD306" i="1"/>
  <c r="CE304" i="1"/>
  <c r="CD304" i="1"/>
  <c r="CE302" i="1"/>
  <c r="CD302" i="1"/>
  <c r="CE300" i="1"/>
  <c r="CD300" i="1"/>
  <c r="CE298" i="1"/>
  <c r="CD298" i="1"/>
  <c r="CE295" i="1"/>
  <c r="CD295" i="1"/>
  <c r="CE293" i="1"/>
  <c r="CD293" i="1"/>
  <c r="CE291" i="1"/>
  <c r="CD291" i="1"/>
  <c r="CE289" i="1"/>
  <c r="CD289" i="1"/>
  <c r="CE287" i="1"/>
  <c r="CD287" i="1"/>
  <c r="CE285" i="1"/>
  <c r="CD285" i="1"/>
  <c r="CE283" i="1"/>
  <c r="CD283" i="1"/>
  <c r="CE280" i="1"/>
  <c r="CD280" i="1"/>
  <c r="CE278" i="1"/>
  <c r="CD278" i="1"/>
  <c r="CE276" i="1"/>
  <c r="CD276" i="1"/>
  <c r="CE274" i="1"/>
  <c r="CD274" i="1"/>
  <c r="CE271" i="1"/>
  <c r="CD271" i="1"/>
  <c r="CE268" i="1"/>
  <c r="CD268" i="1"/>
  <c r="CE265" i="1"/>
  <c r="CD265" i="1"/>
  <c r="CE262" i="1"/>
  <c r="CD262" i="1"/>
  <c r="CE259" i="1"/>
  <c r="CD259" i="1"/>
  <c r="CE256" i="1"/>
  <c r="CD256" i="1"/>
  <c r="CE254" i="1"/>
  <c r="CD254" i="1"/>
  <c r="CE252" i="1"/>
  <c r="CD252" i="1"/>
  <c r="CE250" i="1"/>
  <c r="CD250" i="1"/>
  <c r="CE248" i="1"/>
  <c r="CD248" i="1"/>
  <c r="CE245" i="1"/>
  <c r="CD245" i="1"/>
  <c r="CE243" i="1"/>
  <c r="CD243" i="1"/>
  <c r="CE241" i="1"/>
  <c r="CD241" i="1"/>
  <c r="CE239" i="1"/>
  <c r="CD239" i="1"/>
  <c r="CE236" i="1"/>
  <c r="CD236" i="1"/>
  <c r="CE234" i="1"/>
  <c r="CD234" i="1"/>
  <c r="CE232" i="1"/>
  <c r="CD232" i="1"/>
  <c r="CE230" i="1"/>
  <c r="CD230" i="1"/>
  <c r="CE227" i="1"/>
  <c r="CD227" i="1"/>
  <c r="CE224" i="1"/>
  <c r="CD224" i="1"/>
  <c r="CE222" i="1"/>
  <c r="CD222" i="1"/>
  <c r="CE220" i="1"/>
  <c r="CD220" i="1"/>
  <c r="CE218" i="1"/>
  <c r="CD218" i="1"/>
  <c r="CE216" i="1"/>
  <c r="CD216" i="1"/>
  <c r="CE214" i="1"/>
  <c r="CD214" i="1"/>
  <c r="CE212" i="1"/>
  <c r="CD212" i="1"/>
  <c r="CE210" i="1"/>
  <c r="CD210" i="1"/>
  <c r="CE207" i="1"/>
  <c r="CD207" i="1"/>
  <c r="CE205" i="1"/>
  <c r="CD205" i="1"/>
  <c r="CE203" i="1"/>
  <c r="CD203" i="1"/>
  <c r="CE201" i="1"/>
  <c r="CD201" i="1"/>
  <c r="CE199" i="1"/>
  <c r="CD199" i="1"/>
  <c r="CE196" i="1"/>
  <c r="CD196" i="1"/>
  <c r="CE194" i="1"/>
  <c r="CD194" i="1"/>
  <c r="CE192" i="1"/>
  <c r="CD192" i="1"/>
  <c r="CE190" i="1"/>
  <c r="CD190" i="1"/>
  <c r="CE187" i="1"/>
  <c r="CD187" i="1"/>
  <c r="CE185" i="1"/>
  <c r="CD185" i="1"/>
  <c r="CE183" i="1"/>
  <c r="CD183" i="1"/>
  <c r="CE181" i="1"/>
  <c r="CD181" i="1"/>
  <c r="CE179" i="1"/>
  <c r="CD179" i="1"/>
  <c r="AY15" i="17"/>
  <c r="BG177" i="1"/>
  <c r="AZ15" i="17" s="1"/>
  <c r="BH177" i="1"/>
  <c r="CD390" i="1"/>
  <c r="CE390" i="1"/>
  <c r="AY7" i="17"/>
  <c r="BG93" i="1"/>
  <c r="AZ7" i="17" s="1"/>
  <c r="BH93" i="1"/>
  <c r="CD481" i="1"/>
  <c r="CE481" i="1"/>
  <c r="CD478" i="1"/>
  <c r="CE478" i="1"/>
  <c r="CD476" i="1"/>
  <c r="CE476" i="1"/>
  <c r="CD474" i="1"/>
  <c r="CE474" i="1"/>
  <c r="CD472" i="1"/>
  <c r="CE472" i="1"/>
  <c r="CD470" i="1"/>
  <c r="CE470" i="1"/>
  <c r="CD468" i="1"/>
  <c r="CE468" i="1"/>
  <c r="CD466" i="1"/>
  <c r="CE466" i="1"/>
  <c r="CD463" i="1"/>
  <c r="CE463" i="1"/>
  <c r="CD461" i="1"/>
  <c r="CE461" i="1"/>
  <c r="CD459" i="1"/>
  <c r="CE459" i="1"/>
  <c r="CD457" i="1"/>
  <c r="CE457" i="1"/>
  <c r="CD455" i="1"/>
  <c r="CE455" i="1"/>
  <c r="CD453" i="1"/>
  <c r="CE453" i="1"/>
  <c r="CD451" i="1"/>
  <c r="CE451" i="1"/>
  <c r="CD449" i="1"/>
  <c r="CE449" i="1"/>
  <c r="CD446" i="1"/>
  <c r="CE446" i="1"/>
  <c r="CD444" i="1"/>
  <c r="CE444" i="1"/>
  <c r="CD442" i="1"/>
  <c r="CE442" i="1"/>
  <c r="CD439" i="1"/>
  <c r="CE439" i="1"/>
  <c r="CD437" i="1"/>
  <c r="CE437" i="1"/>
  <c r="CD435" i="1"/>
  <c r="CE435" i="1"/>
  <c r="CD433" i="1"/>
  <c r="CE433" i="1"/>
  <c r="CD431" i="1"/>
  <c r="CE431" i="1"/>
  <c r="CD429" i="1"/>
  <c r="CE429" i="1"/>
  <c r="CD427" i="1"/>
  <c r="CE427" i="1"/>
  <c r="CD425" i="1"/>
  <c r="CE425" i="1"/>
  <c r="CD423" i="1"/>
  <c r="CE423" i="1"/>
  <c r="CD421" i="1"/>
  <c r="CE421" i="1"/>
  <c r="CD418" i="1"/>
  <c r="CE418" i="1"/>
  <c r="CD416" i="1"/>
  <c r="CE416" i="1"/>
  <c r="CD414" i="1"/>
  <c r="CE414" i="1"/>
  <c r="CD412" i="1"/>
  <c r="CE412" i="1"/>
  <c r="CD410" i="1"/>
  <c r="CE410" i="1"/>
  <c r="CD408" i="1"/>
  <c r="CE408" i="1"/>
  <c r="CD406" i="1"/>
  <c r="CE406" i="1"/>
  <c r="CD403" i="1"/>
  <c r="CE403" i="1"/>
  <c r="CD400" i="1"/>
  <c r="CE400" i="1"/>
  <c r="CD398" i="1"/>
  <c r="CE398" i="1"/>
  <c r="CD396" i="1"/>
  <c r="CE396" i="1"/>
  <c r="AY9" i="17"/>
  <c r="BG105" i="1"/>
  <c r="AZ9" i="17" s="1"/>
  <c r="BH105" i="1"/>
  <c r="AY117" i="17"/>
  <c r="BH27" i="1"/>
  <c r="BG27" i="1"/>
  <c r="AZ117" i="17" s="1"/>
  <c r="CD16" i="1"/>
  <c r="CE16" i="1"/>
  <c r="CD12" i="1"/>
  <c r="CE12" i="1"/>
  <c r="CD17" i="1"/>
  <c r="CE17" i="1"/>
  <c r="CD13" i="1"/>
  <c r="CE13" i="1"/>
  <c r="CD8" i="1"/>
  <c r="CE8" i="1"/>
  <c r="CD56" i="1"/>
  <c r="CE56" i="1"/>
  <c r="CD53" i="1"/>
  <c r="CE53" i="1"/>
  <c r="CD51" i="1"/>
  <c r="CE51" i="1"/>
  <c r="CD49" i="1"/>
  <c r="CE49" i="1"/>
  <c r="CD47" i="1"/>
  <c r="CE47" i="1"/>
  <c r="CD45" i="1"/>
  <c r="CE45" i="1"/>
  <c r="CD42" i="1"/>
  <c r="CE42" i="1"/>
  <c r="CD40" i="1"/>
  <c r="CE40" i="1"/>
  <c r="CD37" i="1"/>
  <c r="CE37" i="1"/>
  <c r="CD35" i="1"/>
  <c r="CE35" i="1"/>
  <c r="CD33" i="1"/>
  <c r="CE33" i="1"/>
  <c r="CD31" i="1"/>
  <c r="CE31" i="1"/>
  <c r="CD29" i="1"/>
  <c r="CE29" i="1"/>
  <c r="CD26" i="1"/>
  <c r="CE26" i="1"/>
  <c r="CD24" i="1"/>
  <c r="CE24" i="1"/>
  <c r="CD21" i="1"/>
  <c r="CE21" i="1"/>
  <c r="CC1205" i="1"/>
  <c r="CC1198" i="1"/>
  <c r="CC1186" i="1"/>
  <c r="CC1174" i="1"/>
  <c r="CC1165" i="1"/>
  <c r="CC1155" i="1"/>
  <c r="CD1148" i="1"/>
  <c r="CE1148" i="1"/>
  <c r="CD1146" i="1"/>
  <c r="CE1146" i="1"/>
  <c r="CD1144" i="1"/>
  <c r="CE1144" i="1"/>
  <c r="AY82" i="17"/>
  <c r="BG1015" i="1"/>
  <c r="AZ82" i="17" s="1"/>
  <c r="BH1015" i="1"/>
  <c r="BP81" i="17"/>
  <c r="BP79" i="17"/>
  <c r="AY75" i="17"/>
  <c r="BG944" i="1"/>
  <c r="AZ75" i="17" s="1"/>
  <c r="BH944" i="1"/>
  <c r="AY71" i="17"/>
  <c r="BG918" i="1"/>
  <c r="AZ71" i="17" s="1"/>
  <c r="BH918" i="1"/>
  <c r="AY67" i="17"/>
  <c r="BG796" i="1"/>
  <c r="AZ67" i="17" s="1"/>
  <c r="BH796" i="1"/>
  <c r="CD1208" i="1"/>
  <c r="CE1208" i="1"/>
  <c r="CC1201" i="1"/>
  <c r="CC1191" i="1"/>
  <c r="CC1183" i="1"/>
  <c r="CC1175" i="1"/>
  <c r="CC1162" i="1"/>
  <c r="CD1157" i="1"/>
  <c r="CE1157" i="1"/>
  <c r="CC1202" i="1"/>
  <c r="CC1196" i="1"/>
  <c r="CC1188" i="1"/>
  <c r="CC1176" i="1"/>
  <c r="CC1167" i="1"/>
  <c r="CC1159" i="1"/>
  <c r="CD1152" i="1"/>
  <c r="CE1152" i="1"/>
  <c r="BQ85" i="17"/>
  <c r="BQ84" i="17"/>
  <c r="CD1044" i="1"/>
  <c r="CE1044" i="1"/>
  <c r="CD1042" i="1"/>
  <c r="CE1042" i="1"/>
  <c r="CD1040" i="1"/>
  <c r="CE1040" i="1"/>
  <c r="CC1026" i="1"/>
  <c r="CC1018" i="1"/>
  <c r="CC1010" i="1"/>
  <c r="CC1002" i="1"/>
  <c r="CC990" i="1"/>
  <c r="CC982" i="1"/>
  <c r="AY56" i="17"/>
  <c r="BG644" i="1"/>
  <c r="AZ56" i="17" s="1"/>
  <c r="BH644" i="1"/>
  <c r="AY52" i="17"/>
  <c r="BG567" i="1"/>
  <c r="AZ52" i="17" s="1"/>
  <c r="BH567" i="1"/>
  <c r="AY48" i="17"/>
  <c r="BG540" i="1"/>
  <c r="AZ48" i="17" s="1"/>
  <c r="BH540" i="1"/>
  <c r="AY44" i="17"/>
  <c r="BG492" i="1"/>
  <c r="AZ44" i="17" s="1"/>
  <c r="BH492" i="1"/>
  <c r="CC1038" i="1"/>
  <c r="AY63" i="17"/>
  <c r="BG748" i="1"/>
  <c r="AZ63" i="17" s="1"/>
  <c r="BH748" i="1"/>
  <c r="CD757" i="1"/>
  <c r="CE757" i="1"/>
  <c r="CD754" i="1"/>
  <c r="CE754" i="1"/>
  <c r="CD752" i="1"/>
  <c r="CE752" i="1"/>
  <c r="CD750" i="1"/>
  <c r="CE750" i="1"/>
  <c r="CD747" i="1"/>
  <c r="CE747" i="1"/>
  <c r="CD745" i="1"/>
  <c r="CE745" i="1"/>
  <c r="CD743" i="1"/>
  <c r="CE743" i="1"/>
  <c r="CD741" i="1"/>
  <c r="CE741" i="1"/>
  <c r="CD739" i="1"/>
  <c r="CE739" i="1"/>
  <c r="CD737" i="1"/>
  <c r="CE737" i="1"/>
  <c r="CD734" i="1"/>
  <c r="CE734" i="1"/>
  <c r="CD732" i="1"/>
  <c r="CE732" i="1"/>
  <c r="CD730" i="1"/>
  <c r="CE730" i="1"/>
  <c r="CD728" i="1"/>
  <c r="CE728" i="1"/>
  <c r="CD726" i="1"/>
  <c r="CE726" i="1"/>
  <c r="CD723" i="1"/>
  <c r="CE723" i="1"/>
  <c r="CD721" i="1"/>
  <c r="CE721" i="1"/>
  <c r="AY41" i="17"/>
  <c r="BG448" i="1"/>
  <c r="AZ41" i="17" s="1"/>
  <c r="BH448" i="1"/>
  <c r="AY32" i="17"/>
  <c r="BG327" i="1"/>
  <c r="AZ32" i="17" s="1"/>
  <c r="BH327" i="1"/>
  <c r="AY28" i="17"/>
  <c r="BG272" i="1"/>
  <c r="AZ28" i="17" s="1"/>
  <c r="BH272" i="1"/>
  <c r="AY24" i="17"/>
  <c r="BG260" i="1"/>
  <c r="AZ24" i="17" s="1"/>
  <c r="BH260" i="1"/>
  <c r="AY20" i="17"/>
  <c r="BG228" i="1"/>
  <c r="AZ20" i="17" s="1"/>
  <c r="BH228" i="1"/>
  <c r="AY16" i="17"/>
  <c r="BG189" i="1"/>
  <c r="AZ16" i="17" s="1"/>
  <c r="BH189" i="1"/>
  <c r="CD719" i="1"/>
  <c r="CE719" i="1"/>
  <c r="CD717" i="1"/>
  <c r="CE717" i="1"/>
  <c r="AY39" i="17"/>
  <c r="BG420" i="1"/>
  <c r="AZ39" i="17" s="1"/>
  <c r="BH420" i="1"/>
  <c r="CD394" i="1"/>
  <c r="CE394" i="1"/>
  <c r="CD386" i="1"/>
  <c r="CE386" i="1"/>
  <c r="CD391" i="1"/>
  <c r="CE391" i="1"/>
  <c r="AY122" i="17"/>
  <c r="BG71" i="1"/>
  <c r="AZ122" i="17" s="1"/>
  <c r="BH71" i="1"/>
  <c r="AY120" i="17"/>
  <c r="BH55" i="1"/>
  <c r="BG55" i="1"/>
  <c r="AZ120" i="17" s="1"/>
  <c r="CD387" i="1"/>
  <c r="CE387" i="1"/>
  <c r="AY8" i="17"/>
  <c r="BG99" i="1"/>
  <c r="AZ8" i="17" s="1"/>
  <c r="BH99" i="1"/>
  <c r="AY123" i="17"/>
  <c r="BG75" i="1"/>
  <c r="AZ123" i="17" s="1"/>
  <c r="BH75" i="1"/>
  <c r="CD175" i="1"/>
  <c r="CE175" i="1"/>
  <c r="CD173" i="1"/>
  <c r="CE173" i="1"/>
  <c r="CD171" i="1"/>
  <c r="CE171" i="1"/>
  <c r="CD168" i="1"/>
  <c r="CE168" i="1"/>
  <c r="CD166" i="1"/>
  <c r="CE166" i="1"/>
  <c r="CD164" i="1"/>
  <c r="CE164" i="1"/>
  <c r="CD162" i="1"/>
  <c r="CE162" i="1"/>
  <c r="CD160" i="1"/>
  <c r="CE160" i="1"/>
  <c r="CD158" i="1"/>
  <c r="CE158" i="1"/>
  <c r="CD155" i="1"/>
  <c r="CE155" i="1"/>
  <c r="CD153" i="1"/>
  <c r="CE153" i="1"/>
  <c r="CD151" i="1"/>
  <c r="CE151" i="1"/>
  <c r="CD149" i="1"/>
  <c r="CE149" i="1"/>
  <c r="CD147" i="1"/>
  <c r="CE147" i="1"/>
  <c r="CD145" i="1"/>
  <c r="CE145" i="1"/>
  <c r="CD143" i="1"/>
  <c r="CE143" i="1"/>
  <c r="CD140" i="1"/>
  <c r="CE140" i="1"/>
  <c r="CD138" i="1"/>
  <c r="CE138" i="1"/>
  <c r="CD136" i="1"/>
  <c r="CE136" i="1"/>
  <c r="CD133" i="1"/>
  <c r="CE133" i="1"/>
  <c r="CD131" i="1"/>
  <c r="CE131" i="1"/>
  <c r="CD129" i="1"/>
  <c r="CE129" i="1"/>
  <c r="CD127" i="1"/>
  <c r="CE127" i="1"/>
  <c r="CD125" i="1"/>
  <c r="CE125" i="1"/>
  <c r="CD123" i="1"/>
  <c r="CE123" i="1"/>
  <c r="CD121" i="1"/>
  <c r="CE121" i="1"/>
  <c r="CD119" i="1"/>
  <c r="CE119" i="1"/>
  <c r="CD117" i="1"/>
  <c r="CE117" i="1"/>
  <c r="CD115" i="1"/>
  <c r="CE115" i="1"/>
  <c r="CD113" i="1"/>
  <c r="CE113" i="1"/>
  <c r="CD110" i="1"/>
  <c r="CE110" i="1"/>
  <c r="CD108" i="1"/>
  <c r="CE108" i="1"/>
  <c r="CD106" i="1"/>
  <c r="CE106" i="1"/>
  <c r="CD103" i="1"/>
  <c r="CE103" i="1"/>
  <c r="CD101" i="1"/>
  <c r="CE101" i="1"/>
  <c r="CD98" i="1"/>
  <c r="CE98" i="1"/>
  <c r="CD96" i="1"/>
  <c r="CE96" i="1"/>
  <c r="CD94" i="1"/>
  <c r="CE94" i="1"/>
  <c r="CD91" i="1"/>
  <c r="CE91" i="1"/>
  <c r="CD89" i="1"/>
  <c r="CE89" i="1"/>
  <c r="CD86" i="1"/>
  <c r="CE86" i="1"/>
  <c r="CD84" i="1"/>
  <c r="CE84" i="1"/>
  <c r="CD82" i="1"/>
  <c r="CE82" i="1"/>
  <c r="CD80" i="1"/>
  <c r="CE80" i="1"/>
  <c r="CD78" i="1"/>
  <c r="CE78" i="1"/>
  <c r="CD76" i="1"/>
  <c r="CE76" i="1"/>
  <c r="CD73" i="1"/>
  <c r="CE73" i="1"/>
  <c r="CD70" i="1"/>
  <c r="CE70" i="1"/>
  <c r="CD68" i="1"/>
  <c r="CE68" i="1"/>
  <c r="CD66" i="1"/>
  <c r="CE66" i="1"/>
  <c r="CD64" i="1"/>
  <c r="CE64" i="1"/>
  <c r="CD62" i="1"/>
  <c r="CE62" i="1"/>
  <c r="CD60" i="1"/>
  <c r="CE60" i="1"/>
  <c r="AY113" i="17"/>
  <c r="BH1237" i="1"/>
  <c r="BG1237" i="1"/>
  <c r="AZ113" i="17" s="1"/>
  <c r="CE1235" i="1"/>
  <c r="CD1235" i="1"/>
  <c r="CE1226" i="1"/>
  <c r="CD1226" i="1"/>
  <c r="CE1224" i="1"/>
  <c r="CD1224" i="1"/>
  <c r="CE1221" i="1"/>
  <c r="CD1221" i="1"/>
  <c r="CE1218" i="1"/>
  <c r="CD1218" i="1"/>
  <c r="CE1216" i="1"/>
  <c r="CD1216" i="1"/>
  <c r="CE1214" i="1"/>
  <c r="CD1214" i="1"/>
  <c r="CE1212" i="1"/>
  <c r="CD1212" i="1"/>
  <c r="CE1210" i="1"/>
  <c r="CD1210" i="1"/>
  <c r="CC1236" i="1"/>
  <c r="AY107" i="17"/>
  <c r="BH1199" i="1"/>
  <c r="BG1199" i="1"/>
  <c r="AZ107" i="17" s="1"/>
  <c r="AY106" i="17"/>
  <c r="BH1193" i="1"/>
  <c r="BG1193" i="1"/>
  <c r="AZ106" i="17" s="1"/>
  <c r="AY105" i="17"/>
  <c r="BH1190" i="1"/>
  <c r="BG1190" i="1"/>
  <c r="AZ105" i="17" s="1"/>
  <c r="BP101" i="17"/>
  <c r="AY96" i="17"/>
  <c r="BH1105" i="1"/>
  <c r="BG1105" i="1"/>
  <c r="AZ96" i="17" s="1"/>
  <c r="AY92" i="17"/>
  <c r="BH1081" i="1"/>
  <c r="BG1081" i="1"/>
  <c r="AZ92" i="17" s="1"/>
  <c r="AY88" i="17"/>
  <c r="BH1055" i="1"/>
  <c r="BG1055" i="1"/>
  <c r="AZ88" i="17" s="1"/>
  <c r="AY83" i="17"/>
  <c r="BG1021" i="1"/>
  <c r="AZ83" i="17" s="1"/>
  <c r="BH1021" i="1"/>
  <c r="AY81" i="17"/>
  <c r="BG1003" i="1"/>
  <c r="AZ81" i="17" s="1"/>
  <c r="BH1003" i="1"/>
  <c r="AY79" i="17"/>
  <c r="BG985" i="1"/>
  <c r="AZ79" i="17" s="1"/>
  <c r="BH985" i="1"/>
  <c r="AY74" i="17"/>
  <c r="BG936" i="1"/>
  <c r="AZ74" i="17" s="1"/>
  <c r="BH936" i="1"/>
  <c r="AY70" i="17"/>
  <c r="BG900" i="1"/>
  <c r="AZ70" i="17" s="1"/>
  <c r="BH900" i="1"/>
  <c r="AY66" i="17"/>
  <c r="BG788" i="1"/>
  <c r="AZ66" i="17" s="1"/>
  <c r="BH788" i="1"/>
  <c r="AY87" i="17"/>
  <c r="BH1052" i="1"/>
  <c r="BG1052" i="1"/>
  <c r="AZ87" i="17" s="1"/>
  <c r="CD1200" i="1"/>
  <c r="CE1200" i="1"/>
  <c r="AY85" i="17"/>
  <c r="BH1034" i="1"/>
  <c r="BG1034" i="1"/>
  <c r="AZ85" i="17" s="1"/>
  <c r="AY84" i="17"/>
  <c r="BH1030" i="1"/>
  <c r="BG1030" i="1"/>
  <c r="AZ84" i="17" s="1"/>
  <c r="CD1054" i="1"/>
  <c r="CE1054" i="1"/>
  <c r="CD1051" i="1"/>
  <c r="CE1051" i="1"/>
  <c r="CD1049" i="1"/>
  <c r="CE1049" i="1"/>
  <c r="CD1047" i="1"/>
  <c r="CE1047" i="1"/>
  <c r="CD1032" i="1"/>
  <c r="CE1032" i="1"/>
  <c r="CC1027" i="1"/>
  <c r="CE1019" i="1"/>
  <c r="CD1019" i="1"/>
  <c r="CE1007" i="1"/>
  <c r="CD1007" i="1"/>
  <c r="CC995" i="1"/>
  <c r="CC987" i="1"/>
  <c r="CE979" i="1"/>
  <c r="CD979" i="1"/>
  <c r="CE973" i="1"/>
  <c r="CD973" i="1"/>
  <c r="CE971" i="1"/>
  <c r="CD971" i="1"/>
  <c r="CE969" i="1"/>
  <c r="CD969" i="1"/>
  <c r="CE967" i="1"/>
  <c r="CD967" i="1"/>
  <c r="CE965" i="1"/>
  <c r="CD965" i="1"/>
  <c r="CE963" i="1"/>
  <c r="CD963" i="1"/>
  <c r="CE960" i="1"/>
  <c r="CD960" i="1"/>
  <c r="CE958" i="1"/>
  <c r="CD958" i="1"/>
  <c r="CE956" i="1"/>
  <c r="CD956" i="1"/>
  <c r="CE954" i="1"/>
  <c r="CD954" i="1"/>
  <c r="CE951" i="1"/>
  <c r="CD951" i="1"/>
  <c r="CE949" i="1"/>
  <c r="CD949" i="1"/>
  <c r="CE947" i="1"/>
  <c r="CD947" i="1"/>
  <c r="CE945" i="1"/>
  <c r="CD945" i="1"/>
  <c r="CE942" i="1"/>
  <c r="CD942" i="1"/>
  <c r="CE940" i="1"/>
  <c r="CD940" i="1"/>
  <c r="CE938" i="1"/>
  <c r="CD938" i="1"/>
  <c r="CE935" i="1"/>
  <c r="CD935" i="1"/>
  <c r="CE933" i="1"/>
  <c r="CD933" i="1"/>
  <c r="CE931" i="1"/>
  <c r="CD931" i="1"/>
  <c r="CE928" i="1"/>
  <c r="CD928" i="1"/>
  <c r="CE926" i="1"/>
  <c r="CD926" i="1"/>
  <c r="CE923" i="1"/>
  <c r="CD923" i="1"/>
  <c r="CE921" i="1"/>
  <c r="CD921" i="1"/>
  <c r="CE919" i="1"/>
  <c r="CD919" i="1"/>
  <c r="CE916" i="1"/>
  <c r="CD916" i="1"/>
  <c r="CE914" i="1"/>
  <c r="CD914" i="1"/>
  <c r="CE912" i="1"/>
  <c r="CD912" i="1"/>
  <c r="CE910" i="1"/>
  <c r="CD910" i="1"/>
  <c r="CE908" i="1"/>
  <c r="CD908" i="1"/>
  <c r="CE906" i="1"/>
  <c r="CD906" i="1"/>
  <c r="CE904" i="1"/>
  <c r="CD904" i="1"/>
  <c r="CE902" i="1"/>
  <c r="CD902" i="1"/>
  <c r="CE899" i="1"/>
  <c r="CD899" i="1"/>
  <c r="CE897" i="1"/>
  <c r="CD897" i="1"/>
  <c r="CE895" i="1"/>
  <c r="CD895" i="1"/>
  <c r="CE893" i="1"/>
  <c r="CD893" i="1"/>
  <c r="CE891" i="1"/>
  <c r="CD891" i="1"/>
  <c r="CE889" i="1"/>
  <c r="CD889" i="1"/>
  <c r="CE887" i="1"/>
  <c r="CD887" i="1"/>
  <c r="CE885" i="1"/>
  <c r="CD885" i="1"/>
  <c r="CE883" i="1"/>
  <c r="CD883" i="1"/>
  <c r="CE881" i="1"/>
  <c r="CD881" i="1"/>
  <c r="CE879" i="1"/>
  <c r="CD879" i="1"/>
  <c r="CE877" i="1"/>
  <c r="CD877" i="1"/>
  <c r="CE875" i="1"/>
  <c r="CD875" i="1"/>
  <c r="CE873" i="1"/>
  <c r="CD873" i="1"/>
  <c r="CE871" i="1"/>
  <c r="CD871" i="1"/>
  <c r="CE869" i="1"/>
  <c r="CD869" i="1"/>
  <c r="CE867" i="1"/>
  <c r="CD867" i="1"/>
  <c r="CE865" i="1"/>
  <c r="CD865" i="1"/>
  <c r="CE863" i="1"/>
  <c r="CD863" i="1"/>
  <c r="CE861" i="1"/>
  <c r="CD861" i="1"/>
  <c r="CE859" i="1"/>
  <c r="CD859" i="1"/>
  <c r="CE857" i="1"/>
  <c r="CD857" i="1"/>
  <c r="CE855" i="1"/>
  <c r="CD855" i="1"/>
  <c r="CE853" i="1"/>
  <c r="CD853" i="1"/>
  <c r="CE851" i="1"/>
  <c r="CD851" i="1"/>
  <c r="CE849" i="1"/>
  <c r="CD849" i="1"/>
  <c r="CE847" i="1"/>
  <c r="CD847" i="1"/>
  <c r="CE845" i="1"/>
  <c r="CD845" i="1"/>
  <c r="CE843" i="1"/>
  <c r="CD843" i="1"/>
  <c r="CE841" i="1"/>
  <c r="CD841" i="1"/>
  <c r="CE839" i="1"/>
  <c r="CD839" i="1"/>
  <c r="CE837" i="1"/>
  <c r="CD837" i="1"/>
  <c r="CE835" i="1"/>
  <c r="CD835" i="1"/>
  <c r="CE833" i="1"/>
  <c r="CD833" i="1"/>
  <c r="CE831" i="1"/>
  <c r="CD831" i="1"/>
  <c r="CE829" i="1"/>
  <c r="CD829" i="1"/>
  <c r="CE827" i="1"/>
  <c r="CD827" i="1"/>
  <c r="CE825" i="1"/>
  <c r="CD825" i="1"/>
  <c r="CE823" i="1"/>
  <c r="CD823" i="1"/>
  <c r="CE821" i="1"/>
  <c r="CD821" i="1"/>
  <c r="CE818" i="1"/>
  <c r="CD818" i="1"/>
  <c r="CE816" i="1"/>
  <c r="CD816" i="1"/>
  <c r="CE814" i="1"/>
  <c r="CD814" i="1"/>
  <c r="CE812" i="1"/>
  <c r="CD812" i="1"/>
  <c r="CE810" i="1"/>
  <c r="CD810" i="1"/>
  <c r="CE808" i="1"/>
  <c r="CD808" i="1"/>
  <c r="CE806" i="1"/>
  <c r="CD806" i="1"/>
  <c r="CE803" i="1"/>
  <c r="CD803" i="1"/>
  <c r="CE801" i="1"/>
  <c r="CD801" i="1"/>
  <c r="CE799" i="1"/>
  <c r="CD799" i="1"/>
  <c r="CE797" i="1"/>
  <c r="CD797" i="1"/>
  <c r="CE794" i="1"/>
  <c r="CD794" i="1"/>
  <c r="CE792" i="1"/>
  <c r="CD792" i="1"/>
  <c r="CE790" i="1"/>
  <c r="CD790" i="1"/>
  <c r="CE787" i="1"/>
  <c r="CD787" i="1"/>
  <c r="CE785" i="1"/>
  <c r="CD785" i="1"/>
  <c r="CE783" i="1"/>
  <c r="CD783" i="1"/>
  <c r="CE781" i="1"/>
  <c r="CD781" i="1"/>
  <c r="CE779" i="1"/>
  <c r="CD779" i="1"/>
  <c r="CE777" i="1"/>
  <c r="CD777" i="1"/>
  <c r="CE775" i="1"/>
  <c r="CD775" i="1"/>
  <c r="CE773" i="1"/>
  <c r="CD773" i="1"/>
  <c r="CE770" i="1"/>
  <c r="CD770" i="1"/>
  <c r="CE768" i="1"/>
  <c r="CD768" i="1"/>
  <c r="CE766" i="1"/>
  <c r="CD766" i="1"/>
  <c r="CE764" i="1"/>
  <c r="CD764" i="1"/>
  <c r="CE762" i="1"/>
  <c r="CD762" i="1"/>
  <c r="CE760" i="1"/>
  <c r="CD760" i="1"/>
  <c r="AY59" i="17"/>
  <c r="BG704" i="1"/>
  <c r="AZ59" i="17" s="1"/>
  <c r="BH704" i="1"/>
  <c r="AY55" i="17"/>
  <c r="BG620" i="1"/>
  <c r="AZ55" i="17" s="1"/>
  <c r="BH620" i="1"/>
  <c r="AY51" i="17"/>
  <c r="BG564" i="1"/>
  <c r="AZ51" i="17" s="1"/>
  <c r="BH564" i="1"/>
  <c r="AY47" i="17"/>
  <c r="BG528" i="1"/>
  <c r="AZ47" i="17" s="1"/>
  <c r="BH528" i="1"/>
  <c r="CE1028" i="1"/>
  <c r="CD1028" i="1"/>
  <c r="CC1020" i="1"/>
  <c r="CC1012" i="1"/>
  <c r="CC1004" i="1"/>
  <c r="CE996" i="1"/>
  <c r="CD996" i="1"/>
  <c r="CC988" i="1"/>
  <c r="CC980" i="1"/>
  <c r="CD1037" i="1"/>
  <c r="CE1037" i="1"/>
  <c r="CC1025" i="1"/>
  <c r="CC1013" i="1"/>
  <c r="CC1005" i="1"/>
  <c r="CC997" i="1"/>
  <c r="CE989" i="1"/>
  <c r="CD989" i="1"/>
  <c r="CC977" i="1"/>
  <c r="AY62" i="17"/>
  <c r="BG736" i="1"/>
  <c r="AZ62" i="17" s="1"/>
  <c r="BH736" i="1"/>
  <c r="AY35" i="17"/>
  <c r="BG375" i="1"/>
  <c r="AZ35" i="17" s="1"/>
  <c r="BH375" i="1"/>
  <c r="AY31" i="17"/>
  <c r="BG309" i="1"/>
  <c r="AZ31" i="17" s="1"/>
  <c r="BH309" i="1"/>
  <c r="AY27" i="17"/>
  <c r="BG269" i="1"/>
  <c r="AZ27" i="17" s="1"/>
  <c r="BH269" i="1"/>
  <c r="AY23" i="17"/>
  <c r="BG257" i="1"/>
  <c r="AZ23" i="17" s="1"/>
  <c r="BH257" i="1"/>
  <c r="AY19" i="17"/>
  <c r="BG225" i="1"/>
  <c r="AZ19" i="17" s="1"/>
  <c r="BH225" i="1"/>
  <c r="CD720" i="1"/>
  <c r="CE720" i="1"/>
  <c r="CD718" i="1"/>
  <c r="CE718" i="1"/>
  <c r="CE715" i="1"/>
  <c r="CD715" i="1"/>
  <c r="CE713" i="1"/>
  <c r="CD713" i="1"/>
  <c r="CE711" i="1"/>
  <c r="CD711" i="1"/>
  <c r="CE709" i="1"/>
  <c r="CD709" i="1"/>
  <c r="CE707" i="1"/>
  <c r="CD707" i="1"/>
  <c r="CE705" i="1"/>
  <c r="CD705" i="1"/>
  <c r="CE702" i="1"/>
  <c r="CD702" i="1"/>
  <c r="CE700" i="1"/>
  <c r="CD700" i="1"/>
  <c r="CE698" i="1"/>
  <c r="CD698" i="1"/>
  <c r="CE696" i="1"/>
  <c r="CD696" i="1"/>
  <c r="CE694" i="1"/>
  <c r="CD694" i="1"/>
  <c r="CE692" i="1"/>
  <c r="CD692" i="1"/>
  <c r="CE690" i="1"/>
  <c r="CD690" i="1"/>
  <c r="CE687" i="1"/>
  <c r="CD687" i="1"/>
  <c r="CE685" i="1"/>
  <c r="CD685" i="1"/>
  <c r="CE683" i="1"/>
  <c r="CD683" i="1"/>
  <c r="CE681" i="1"/>
  <c r="CD681" i="1"/>
  <c r="CE679" i="1"/>
  <c r="CD679" i="1"/>
  <c r="CE677" i="1"/>
  <c r="CD677" i="1"/>
  <c r="CE675" i="1"/>
  <c r="CD675" i="1"/>
  <c r="CE673" i="1"/>
  <c r="CD673" i="1"/>
  <c r="CE671" i="1"/>
  <c r="CD671" i="1"/>
  <c r="CE669" i="1"/>
  <c r="CD669" i="1"/>
  <c r="CE666" i="1"/>
  <c r="CD666" i="1"/>
  <c r="CE664" i="1"/>
  <c r="CD664" i="1"/>
  <c r="CE662" i="1"/>
  <c r="CD662" i="1"/>
  <c r="CE660" i="1"/>
  <c r="CD660" i="1"/>
  <c r="CE658" i="1"/>
  <c r="CD658" i="1"/>
  <c r="CE656" i="1"/>
  <c r="CD656" i="1"/>
  <c r="CE654" i="1"/>
  <c r="CD654" i="1"/>
  <c r="CE652" i="1"/>
  <c r="CD652" i="1"/>
  <c r="CE650" i="1"/>
  <c r="CD650" i="1"/>
  <c r="CE648" i="1"/>
  <c r="CD648" i="1"/>
  <c r="CE646" i="1"/>
  <c r="CD646" i="1"/>
  <c r="CE643" i="1"/>
  <c r="CD643" i="1"/>
  <c r="CE641" i="1"/>
  <c r="CD641" i="1"/>
  <c r="CE639" i="1"/>
  <c r="CD639" i="1"/>
  <c r="CE637" i="1"/>
  <c r="CD637" i="1"/>
  <c r="CE635" i="1"/>
  <c r="CD635" i="1"/>
  <c r="CE633" i="1"/>
  <c r="CD633" i="1"/>
  <c r="CE631" i="1"/>
  <c r="CD631" i="1"/>
  <c r="CE629" i="1"/>
  <c r="CD629" i="1"/>
  <c r="CE627" i="1"/>
  <c r="CD627" i="1"/>
  <c r="CE625" i="1"/>
  <c r="CD625" i="1"/>
  <c r="CE623" i="1"/>
  <c r="CD623" i="1"/>
  <c r="CE621" i="1"/>
  <c r="CD621" i="1"/>
  <c r="CE618" i="1"/>
  <c r="CD618" i="1"/>
  <c r="CE616" i="1"/>
  <c r="CD616" i="1"/>
  <c r="CE614" i="1"/>
  <c r="CD614" i="1"/>
  <c r="CE611" i="1"/>
  <c r="CD611" i="1"/>
  <c r="CE609" i="1"/>
  <c r="CD609" i="1"/>
  <c r="CE607" i="1"/>
  <c r="CD607" i="1"/>
  <c r="CE605" i="1"/>
  <c r="CD605" i="1"/>
  <c r="CE603" i="1"/>
  <c r="CD603" i="1"/>
  <c r="CE601" i="1"/>
  <c r="CD601" i="1"/>
  <c r="CE599" i="1"/>
  <c r="CD599" i="1"/>
  <c r="CE596" i="1"/>
  <c r="CD596" i="1"/>
  <c r="CE594" i="1"/>
  <c r="CD594" i="1"/>
  <c r="CE592" i="1"/>
  <c r="CD592" i="1"/>
  <c r="CE590" i="1"/>
  <c r="CD590" i="1"/>
  <c r="CE588" i="1"/>
  <c r="CD588" i="1"/>
  <c r="CE586" i="1"/>
  <c r="CD586" i="1"/>
  <c r="CE584" i="1"/>
  <c r="CD584" i="1"/>
  <c r="CE582" i="1"/>
  <c r="CD582" i="1"/>
  <c r="CE580" i="1"/>
  <c r="CD580" i="1"/>
  <c r="CE578" i="1"/>
  <c r="CD578" i="1"/>
  <c r="CE576" i="1"/>
  <c r="CD576" i="1"/>
  <c r="CE574" i="1"/>
  <c r="CD574" i="1"/>
  <c r="CE572" i="1"/>
  <c r="CD572" i="1"/>
  <c r="CE570" i="1"/>
  <c r="CD570" i="1"/>
  <c r="CE568" i="1"/>
  <c r="CD568" i="1"/>
  <c r="CE565" i="1"/>
  <c r="CD565" i="1"/>
  <c r="CE562" i="1"/>
  <c r="CD562" i="1"/>
  <c r="CE560" i="1"/>
  <c r="CD560" i="1"/>
  <c r="CE558" i="1"/>
  <c r="CD558" i="1"/>
  <c r="CE556" i="1"/>
  <c r="CD556" i="1"/>
  <c r="CE554" i="1"/>
  <c r="CD554" i="1"/>
  <c r="CE551" i="1"/>
  <c r="CD551" i="1"/>
  <c r="CE549" i="1"/>
  <c r="CD549" i="1"/>
  <c r="CE547" i="1"/>
  <c r="CD547" i="1"/>
  <c r="CE545" i="1"/>
  <c r="CD545" i="1"/>
  <c r="CE542" i="1"/>
  <c r="CD542" i="1"/>
  <c r="CE539" i="1"/>
  <c r="CD539" i="1"/>
  <c r="CE537" i="1"/>
  <c r="CD537" i="1"/>
  <c r="CE535" i="1"/>
  <c r="CD535" i="1"/>
  <c r="CE533" i="1"/>
  <c r="CD533" i="1"/>
  <c r="CE531" i="1"/>
  <c r="CD531" i="1"/>
  <c r="CE529" i="1"/>
  <c r="CD529" i="1"/>
  <c r="CE526" i="1"/>
  <c r="CD526" i="1"/>
  <c r="CE524" i="1"/>
  <c r="CD524" i="1"/>
  <c r="CE522" i="1"/>
  <c r="CD522" i="1"/>
  <c r="CE520" i="1"/>
  <c r="CD520" i="1"/>
  <c r="CE518" i="1"/>
  <c r="CD518" i="1"/>
  <c r="CE515" i="1"/>
  <c r="CD515" i="1"/>
  <c r="CE513" i="1"/>
  <c r="CD513" i="1"/>
  <c r="CE511" i="1"/>
  <c r="CD511" i="1"/>
  <c r="CE509" i="1"/>
  <c r="CD509" i="1"/>
  <c r="CE507" i="1"/>
  <c r="CD507" i="1"/>
  <c r="CE505" i="1"/>
  <c r="CD505" i="1"/>
  <c r="CE502" i="1"/>
  <c r="CD502" i="1"/>
  <c r="CE500" i="1"/>
  <c r="CD500" i="1"/>
  <c r="CE498" i="1"/>
  <c r="CD498" i="1"/>
  <c r="CE496" i="1"/>
  <c r="CD496" i="1"/>
  <c r="CE494" i="1"/>
  <c r="CD494" i="1"/>
  <c r="CE491" i="1"/>
  <c r="CD491" i="1"/>
  <c r="CE489" i="1"/>
  <c r="CD489" i="1"/>
  <c r="CE487" i="1"/>
  <c r="CD487" i="1"/>
  <c r="CE485" i="1"/>
  <c r="CD485" i="1"/>
  <c r="CE483" i="1"/>
  <c r="CD483" i="1"/>
  <c r="AY38" i="17"/>
  <c r="BG404" i="1"/>
  <c r="AZ38" i="17" s="1"/>
  <c r="BH404" i="1"/>
  <c r="CD392" i="1"/>
  <c r="CE392" i="1"/>
  <c r="CD384" i="1"/>
  <c r="CE384" i="1"/>
  <c r="CE382" i="1"/>
  <c r="CD382" i="1"/>
  <c r="CE380" i="1"/>
  <c r="CD380" i="1"/>
  <c r="CE378" i="1"/>
  <c r="CD378" i="1"/>
  <c r="CE376" i="1"/>
  <c r="CD376" i="1"/>
  <c r="CE373" i="1"/>
  <c r="CD373" i="1"/>
  <c r="CE371" i="1"/>
  <c r="CD371" i="1"/>
  <c r="CE369" i="1"/>
  <c r="CD369" i="1"/>
  <c r="CE367" i="1"/>
  <c r="CD367" i="1"/>
  <c r="CE365" i="1"/>
  <c r="CD365" i="1"/>
  <c r="CE362" i="1"/>
  <c r="CD362" i="1"/>
  <c r="CE360" i="1"/>
  <c r="CD360" i="1"/>
  <c r="CE358" i="1"/>
  <c r="CD358" i="1"/>
  <c r="CE356" i="1"/>
  <c r="CD356" i="1"/>
  <c r="CE354" i="1"/>
  <c r="CD354" i="1"/>
  <c r="CE352" i="1"/>
  <c r="CD352" i="1"/>
  <c r="CE350" i="1"/>
  <c r="CD350" i="1"/>
  <c r="CE348" i="1"/>
  <c r="CD348" i="1"/>
  <c r="CE345" i="1"/>
  <c r="CD345" i="1"/>
  <c r="CE343" i="1"/>
  <c r="CD343" i="1"/>
  <c r="CE341" i="1"/>
  <c r="CD341" i="1"/>
  <c r="CE339" i="1"/>
  <c r="CD339" i="1"/>
  <c r="CE337" i="1"/>
  <c r="CD337" i="1"/>
  <c r="CE335" i="1"/>
  <c r="CD335" i="1"/>
  <c r="CE333" i="1"/>
  <c r="CD333" i="1"/>
  <c r="CE331" i="1"/>
  <c r="CD331" i="1"/>
  <c r="CE329" i="1"/>
  <c r="CD329" i="1"/>
  <c r="CE326" i="1"/>
  <c r="CD326" i="1"/>
  <c r="CE324" i="1"/>
  <c r="CD324" i="1"/>
  <c r="CE322" i="1"/>
  <c r="CD322" i="1"/>
  <c r="CE320" i="1"/>
  <c r="CD320" i="1"/>
  <c r="CE318" i="1"/>
  <c r="CD318" i="1"/>
  <c r="CE316" i="1"/>
  <c r="CD316" i="1"/>
  <c r="CE314" i="1"/>
  <c r="CD314" i="1"/>
  <c r="CE312" i="1"/>
  <c r="CD312" i="1"/>
  <c r="CE310" i="1"/>
  <c r="CD310" i="1"/>
  <c r="CE307" i="1"/>
  <c r="CD307" i="1"/>
  <c r="CE305" i="1"/>
  <c r="CD305" i="1"/>
  <c r="CE303" i="1"/>
  <c r="CD303" i="1"/>
  <c r="CE301" i="1"/>
  <c r="CD301" i="1"/>
  <c r="CE299" i="1"/>
  <c r="CD299" i="1"/>
  <c r="CE296" i="1"/>
  <c r="CD296" i="1"/>
  <c r="CE294" i="1"/>
  <c r="CD294" i="1"/>
  <c r="CE292" i="1"/>
  <c r="CD292" i="1"/>
  <c r="CE290" i="1"/>
  <c r="CD290" i="1"/>
  <c r="CE288" i="1"/>
  <c r="CD288" i="1"/>
  <c r="CE286" i="1"/>
  <c r="CD286" i="1"/>
  <c r="CE284" i="1"/>
  <c r="CD284" i="1"/>
  <c r="CE282" i="1"/>
  <c r="CD282" i="1"/>
  <c r="CE279" i="1"/>
  <c r="CD279" i="1"/>
  <c r="CE277" i="1"/>
  <c r="CD277" i="1"/>
  <c r="CE275" i="1"/>
  <c r="CD275" i="1"/>
  <c r="CE273" i="1"/>
  <c r="CD273" i="1"/>
  <c r="CE270" i="1"/>
  <c r="CD270" i="1"/>
  <c r="CE267" i="1"/>
  <c r="CD267" i="1"/>
  <c r="CE264" i="1"/>
  <c r="CD264" i="1"/>
  <c r="CE261" i="1"/>
  <c r="CD261" i="1"/>
  <c r="CE258" i="1"/>
  <c r="CD258" i="1"/>
  <c r="CE255" i="1"/>
  <c r="CD255" i="1"/>
  <c r="CE253" i="1"/>
  <c r="CD253" i="1"/>
  <c r="CE251" i="1"/>
  <c r="CD251" i="1"/>
  <c r="CE249" i="1"/>
  <c r="CD249" i="1"/>
  <c r="CE246" i="1"/>
  <c r="CD246" i="1"/>
  <c r="CE244" i="1"/>
  <c r="CD244" i="1"/>
  <c r="CE242" i="1"/>
  <c r="CD242" i="1"/>
  <c r="CE240" i="1"/>
  <c r="CD240" i="1"/>
  <c r="CE238" i="1"/>
  <c r="CD238" i="1"/>
  <c r="CE235" i="1"/>
  <c r="CD235" i="1"/>
  <c r="CE233" i="1"/>
  <c r="CD233" i="1"/>
  <c r="CE231" i="1"/>
  <c r="CD231" i="1"/>
  <c r="CE229" i="1"/>
  <c r="CD229" i="1"/>
  <c r="CE226" i="1"/>
  <c r="CD226" i="1"/>
  <c r="CE223" i="1"/>
  <c r="CD223" i="1"/>
  <c r="CE221" i="1"/>
  <c r="CD221" i="1"/>
  <c r="CE219" i="1"/>
  <c r="CD219" i="1"/>
  <c r="CE217" i="1"/>
  <c r="CD217" i="1"/>
  <c r="CE215" i="1"/>
  <c r="CD215" i="1"/>
  <c r="CE213" i="1"/>
  <c r="CD213" i="1"/>
  <c r="CE211" i="1"/>
  <c r="CD211" i="1"/>
  <c r="CE208" i="1"/>
  <c r="CD208" i="1"/>
  <c r="CE206" i="1"/>
  <c r="CD206" i="1"/>
  <c r="CE204" i="1"/>
  <c r="CD204" i="1"/>
  <c r="CE202" i="1"/>
  <c r="CD202" i="1"/>
  <c r="CE200" i="1"/>
  <c r="CD200" i="1"/>
  <c r="CE198" i="1"/>
  <c r="CD198" i="1"/>
  <c r="CE195" i="1"/>
  <c r="CD195" i="1"/>
  <c r="CE193" i="1"/>
  <c r="CD193" i="1"/>
  <c r="CE191" i="1"/>
  <c r="CD191" i="1"/>
  <c r="CE188" i="1"/>
  <c r="CD188" i="1"/>
  <c r="CE186" i="1"/>
  <c r="CD186" i="1"/>
  <c r="CE184" i="1"/>
  <c r="CD184" i="1"/>
  <c r="CE182" i="1"/>
  <c r="CD182" i="1"/>
  <c r="CE180" i="1"/>
  <c r="CD180" i="1"/>
  <c r="CE178" i="1"/>
  <c r="CD178" i="1"/>
  <c r="AY14" i="17"/>
  <c r="BG169" i="1"/>
  <c r="AZ14" i="17" s="1"/>
  <c r="BH169" i="1"/>
  <c r="AY10" i="17"/>
  <c r="BG111" i="1"/>
  <c r="AZ10" i="17" s="1"/>
  <c r="BH111" i="1"/>
  <c r="AY119" i="17"/>
  <c r="BH43" i="1"/>
  <c r="BG43" i="1"/>
  <c r="AZ119" i="17" s="1"/>
  <c r="CD482" i="1"/>
  <c r="CE482" i="1"/>
  <c r="CD479" i="1"/>
  <c r="CE479" i="1"/>
  <c r="CD477" i="1"/>
  <c r="CE477" i="1"/>
  <c r="CD475" i="1"/>
  <c r="CE475" i="1"/>
  <c r="CD473" i="1"/>
  <c r="CE473" i="1"/>
  <c r="CD471" i="1"/>
  <c r="CE471" i="1"/>
  <c r="CD469" i="1"/>
  <c r="CE469" i="1"/>
  <c r="CD467" i="1"/>
  <c r="CE467" i="1"/>
  <c r="CD465" i="1"/>
  <c r="CE465" i="1"/>
  <c r="CD462" i="1"/>
  <c r="CE462" i="1"/>
  <c r="CD460" i="1"/>
  <c r="CE460" i="1"/>
  <c r="CD458" i="1"/>
  <c r="CE458" i="1"/>
  <c r="CD456" i="1"/>
  <c r="CE456" i="1"/>
  <c r="CD454" i="1"/>
  <c r="CE454" i="1"/>
  <c r="CD452" i="1"/>
  <c r="CE452" i="1"/>
  <c r="CD450" i="1"/>
  <c r="CE450" i="1"/>
  <c r="CD447" i="1"/>
  <c r="CE447" i="1"/>
  <c r="CD445" i="1"/>
  <c r="CE445" i="1"/>
  <c r="CD443" i="1"/>
  <c r="CE443" i="1"/>
  <c r="CD441" i="1"/>
  <c r="CE441" i="1"/>
  <c r="CD438" i="1"/>
  <c r="CE438" i="1"/>
  <c r="CD436" i="1"/>
  <c r="CE436" i="1"/>
  <c r="CD434" i="1"/>
  <c r="CE434" i="1"/>
  <c r="CD432" i="1"/>
  <c r="CE432" i="1"/>
  <c r="CD430" i="1"/>
  <c r="CE430" i="1"/>
  <c r="CD428" i="1"/>
  <c r="CE428" i="1"/>
  <c r="CD426" i="1"/>
  <c r="CE426" i="1"/>
  <c r="CD424" i="1"/>
  <c r="CE424" i="1"/>
  <c r="CD422" i="1"/>
  <c r="CE422" i="1"/>
  <c r="CD419" i="1"/>
  <c r="CE419" i="1"/>
  <c r="CD417" i="1"/>
  <c r="CE417" i="1"/>
  <c r="CD415" i="1"/>
  <c r="CE415" i="1"/>
  <c r="CD413" i="1"/>
  <c r="CE413" i="1"/>
  <c r="CD411" i="1"/>
  <c r="CE411" i="1"/>
  <c r="CD409" i="1"/>
  <c r="CE409" i="1"/>
  <c r="CD407" i="1"/>
  <c r="CE407" i="1"/>
  <c r="CD405" i="1"/>
  <c r="CE405" i="1"/>
  <c r="CD402" i="1"/>
  <c r="CE402" i="1"/>
  <c r="CD388" i="1"/>
  <c r="CE388" i="1"/>
  <c r="AY12" i="17"/>
  <c r="BG141" i="1"/>
  <c r="AZ12" i="17" s="1"/>
  <c r="BH141" i="1"/>
  <c r="AY116" i="17"/>
  <c r="BH23" i="1"/>
  <c r="BG23" i="1"/>
  <c r="AZ116" i="17" s="1"/>
  <c r="CD19" i="1"/>
  <c r="CE19" i="1"/>
  <c r="CD14" i="1"/>
  <c r="CE14" i="1"/>
  <c r="CD10" i="1"/>
  <c r="CE10" i="1"/>
  <c r="CD18" i="1"/>
  <c r="CE18" i="1"/>
  <c r="CD15" i="1"/>
  <c r="CE15" i="1"/>
  <c r="CD9" i="1"/>
  <c r="CE9" i="1"/>
  <c r="CD57" i="1"/>
  <c r="CE57" i="1"/>
  <c r="CD54" i="1"/>
  <c r="CE54" i="1"/>
  <c r="CD52" i="1"/>
  <c r="CE52" i="1"/>
  <c r="CD50" i="1"/>
  <c r="CE50" i="1"/>
  <c r="CD48" i="1"/>
  <c r="CE48" i="1"/>
  <c r="CD46" i="1"/>
  <c r="CE46" i="1"/>
  <c r="CD44" i="1"/>
  <c r="CE44" i="1"/>
  <c r="CD41" i="1"/>
  <c r="CE41" i="1"/>
  <c r="CD38" i="1"/>
  <c r="CE38" i="1"/>
  <c r="CD36" i="1"/>
  <c r="CE36" i="1"/>
  <c r="CD34" i="1"/>
  <c r="CE34" i="1"/>
  <c r="CD32" i="1"/>
  <c r="CE32" i="1"/>
  <c r="CD30" i="1"/>
  <c r="CE30" i="1"/>
  <c r="CD28" i="1"/>
  <c r="CE28" i="1"/>
  <c r="CD25" i="1"/>
  <c r="CE25" i="1"/>
  <c r="CD22" i="1"/>
  <c r="CE22" i="1"/>
  <c r="CD20" i="1"/>
  <c r="CE20" i="1"/>
  <c r="BP124" i="17" l="1"/>
  <c r="BP125" i="17" s="1"/>
  <c r="BQ124" i="17"/>
  <c r="BQ125" i="17" s="1"/>
  <c r="BA27" i="17"/>
  <c r="BQ269" i="1"/>
  <c r="CE977" i="1"/>
  <c r="CD977" i="1"/>
  <c r="CE1005" i="1"/>
  <c r="CD1005" i="1"/>
  <c r="BA55" i="17"/>
  <c r="BQ620" i="1"/>
  <c r="BA87" i="17"/>
  <c r="BQ1052" i="1"/>
  <c r="BA74" i="17"/>
  <c r="BQ936" i="1"/>
  <c r="BA92" i="17"/>
  <c r="BQ1081" i="1"/>
  <c r="BA12" i="17"/>
  <c r="BQ141" i="1"/>
  <c r="BA10" i="17"/>
  <c r="BQ111" i="1"/>
  <c r="BA38" i="17"/>
  <c r="BQ404" i="1"/>
  <c r="BA23" i="17"/>
  <c r="BQ257" i="1"/>
  <c r="BA62" i="17"/>
  <c r="BQ736" i="1"/>
  <c r="CE1013" i="1"/>
  <c r="CD1013" i="1"/>
  <c r="CE980" i="1"/>
  <c r="CD980" i="1"/>
  <c r="CE1004" i="1"/>
  <c r="CD1004" i="1"/>
  <c r="BA51" i="17"/>
  <c r="BQ564" i="1"/>
  <c r="BA70" i="17"/>
  <c r="BQ900" i="1"/>
  <c r="BA83" i="17"/>
  <c r="BQ1021" i="1"/>
  <c r="BA88" i="17"/>
  <c r="BQ1055" i="1"/>
  <c r="BA107" i="17"/>
  <c r="BQ1199" i="1"/>
  <c r="BA20" i="17"/>
  <c r="BQ228" i="1"/>
  <c r="BA41" i="17"/>
  <c r="BQ448" i="1"/>
  <c r="BA52" i="17"/>
  <c r="BQ567" i="1"/>
  <c r="CE1002" i="1"/>
  <c r="CD1002" i="1"/>
  <c r="CD1176" i="1"/>
  <c r="CE1176" i="1"/>
  <c r="CD1183" i="1"/>
  <c r="CE1183" i="1"/>
  <c r="BA71" i="17"/>
  <c r="BQ918" i="1"/>
  <c r="BA82" i="17"/>
  <c r="BQ1015" i="1"/>
  <c r="CD1186" i="1"/>
  <c r="CE1186" i="1"/>
  <c r="BA9" i="17"/>
  <c r="BQ105" i="1"/>
  <c r="BA15" i="17"/>
  <c r="BQ177" i="1"/>
  <c r="BA40" i="17"/>
  <c r="BQ440" i="1"/>
  <c r="BA29" i="17"/>
  <c r="BQ281" i="1"/>
  <c r="CE981" i="1"/>
  <c r="CD981" i="1"/>
  <c r="CE1017" i="1"/>
  <c r="CD1017" i="1"/>
  <c r="CE1008" i="1"/>
  <c r="CD1008" i="1"/>
  <c r="BA49" i="17"/>
  <c r="BQ544" i="1"/>
  <c r="CE983" i="1"/>
  <c r="CD983" i="1"/>
  <c r="BA68" i="17"/>
  <c r="BQ804" i="1"/>
  <c r="BA80" i="17"/>
  <c r="BQ994" i="1"/>
  <c r="BA98" i="17"/>
  <c r="BQ1118" i="1"/>
  <c r="CE1239" i="1"/>
  <c r="CD1239" i="1"/>
  <c r="BA100" i="17"/>
  <c r="BQ1156" i="1"/>
  <c r="BA11" i="17"/>
  <c r="BQ135" i="1"/>
  <c r="BA115" i="17"/>
  <c r="BQ11" i="1"/>
  <c r="BA18" i="17"/>
  <c r="BQ209" i="1"/>
  <c r="BA34" i="17"/>
  <c r="BQ363" i="1"/>
  <c r="BA61" i="17"/>
  <c r="BQ724" i="1"/>
  <c r="BA46" i="17"/>
  <c r="BQ516" i="1"/>
  <c r="CE998" i="1"/>
  <c r="CD998" i="1"/>
  <c r="CD1153" i="1"/>
  <c r="CE1153" i="1"/>
  <c r="CD1192" i="1"/>
  <c r="CE1192" i="1"/>
  <c r="CD1158" i="1"/>
  <c r="CE1158" i="1"/>
  <c r="CD1195" i="1"/>
  <c r="CE1195" i="1"/>
  <c r="BA77" i="17"/>
  <c r="BQ961" i="1"/>
  <c r="CD1182" i="1"/>
  <c r="CE1182" i="1"/>
  <c r="CD1173" i="1"/>
  <c r="CE1173" i="1"/>
  <c r="CD1203" i="1"/>
  <c r="CE1203" i="1"/>
  <c r="CD1177" i="1"/>
  <c r="CE1177" i="1"/>
  <c r="BA93" i="17"/>
  <c r="BQ1085" i="1"/>
  <c r="CE1241" i="1"/>
  <c r="CD1241" i="1"/>
  <c r="BA112" i="17"/>
  <c r="BQ1231" i="1"/>
  <c r="BA116" i="17"/>
  <c r="BQ23" i="1"/>
  <c r="BA119" i="17"/>
  <c r="BQ43" i="1"/>
  <c r="BA31" i="17"/>
  <c r="BQ309" i="1"/>
  <c r="BA14" i="17"/>
  <c r="BQ169" i="1"/>
  <c r="CE1027" i="1"/>
  <c r="CD1027" i="1"/>
  <c r="BA84" i="17"/>
  <c r="BQ1030" i="1"/>
  <c r="BA19" i="17"/>
  <c r="BQ225" i="1"/>
  <c r="BA35" i="17"/>
  <c r="BQ375" i="1"/>
  <c r="CE1025" i="1"/>
  <c r="CD1025" i="1"/>
  <c r="CE988" i="1"/>
  <c r="CD988" i="1"/>
  <c r="CE1012" i="1"/>
  <c r="CD1012" i="1"/>
  <c r="BA47" i="17"/>
  <c r="BQ528" i="1"/>
  <c r="CE987" i="1"/>
  <c r="CD987" i="1"/>
  <c r="BA66" i="17"/>
  <c r="BQ788" i="1"/>
  <c r="BA81" i="17"/>
  <c r="BQ1003" i="1"/>
  <c r="BA106" i="17"/>
  <c r="BQ1193" i="1"/>
  <c r="BA8" i="17"/>
  <c r="BQ99" i="1"/>
  <c r="BA122" i="17"/>
  <c r="BQ71" i="1"/>
  <c r="BA16" i="17"/>
  <c r="BQ189" i="1"/>
  <c r="BA32" i="17"/>
  <c r="BQ327" i="1"/>
  <c r="CD1038" i="1"/>
  <c r="CE1038" i="1"/>
  <c r="BA48" i="17"/>
  <c r="BQ540" i="1"/>
  <c r="CE1010" i="1"/>
  <c r="CD1010" i="1"/>
  <c r="CD1188" i="1"/>
  <c r="CE1188" i="1"/>
  <c r="CD1191" i="1"/>
  <c r="CE1191" i="1"/>
  <c r="BA67" i="17"/>
  <c r="BQ796" i="1"/>
  <c r="CD1155" i="1"/>
  <c r="CE1155" i="1"/>
  <c r="CD1198" i="1"/>
  <c r="CE1198" i="1"/>
  <c r="BA25" i="17"/>
  <c r="BQ263" i="1"/>
  <c r="BA64" i="17"/>
  <c r="BQ756" i="1"/>
  <c r="CE993" i="1"/>
  <c r="CD993" i="1"/>
  <c r="CE984" i="1"/>
  <c r="CD984" i="1"/>
  <c r="CE1016" i="1"/>
  <c r="CD1016" i="1"/>
  <c r="BA45" i="17"/>
  <c r="BQ504" i="1"/>
  <c r="BA60" i="17"/>
  <c r="BQ716" i="1"/>
  <c r="CE991" i="1"/>
  <c r="CD991" i="1"/>
  <c r="CE1023" i="1"/>
  <c r="CD1023" i="1"/>
  <c r="BA78" i="17"/>
  <c r="BQ976" i="1"/>
  <c r="BA94" i="17"/>
  <c r="BQ1091" i="1"/>
  <c r="BA103" i="17"/>
  <c r="BQ1178" i="1"/>
  <c r="CE1232" i="1"/>
  <c r="CD1232" i="1"/>
  <c r="BA6" i="17"/>
  <c r="BQ87" i="1"/>
  <c r="BA13" i="17"/>
  <c r="BQ157" i="1"/>
  <c r="BA114" i="17"/>
  <c r="BH1245" i="1"/>
  <c r="BQ7" i="1"/>
  <c r="BA30" i="17"/>
  <c r="BQ297" i="1"/>
  <c r="BA58" i="17"/>
  <c r="BQ688" i="1"/>
  <c r="CE1006" i="1"/>
  <c r="CD1006" i="1"/>
  <c r="CD1163" i="1"/>
  <c r="CE1163" i="1"/>
  <c r="CD1166" i="1"/>
  <c r="CE1166" i="1"/>
  <c r="BA73" i="17"/>
  <c r="BQ930" i="1"/>
  <c r="CD1149" i="1"/>
  <c r="CE1149" i="1"/>
  <c r="CD1154" i="1"/>
  <c r="CE1154" i="1"/>
  <c r="BA95" i="17"/>
  <c r="BQ1101" i="1"/>
  <c r="BA89" i="17"/>
  <c r="BQ1061" i="1"/>
  <c r="BA108" i="17"/>
  <c r="BQ1207" i="1"/>
  <c r="BA111" i="17"/>
  <c r="BQ1228" i="1"/>
  <c r="CE997" i="1"/>
  <c r="CD997" i="1"/>
  <c r="CE1020" i="1"/>
  <c r="CD1020" i="1"/>
  <c r="BA59" i="17"/>
  <c r="BQ704" i="1"/>
  <c r="CE995" i="1"/>
  <c r="CD995" i="1"/>
  <c r="BA85" i="17"/>
  <c r="BQ1034" i="1"/>
  <c r="BA79" i="17"/>
  <c r="BQ985" i="1"/>
  <c r="BA96" i="17"/>
  <c r="BQ1105" i="1"/>
  <c r="BA105" i="17"/>
  <c r="BQ1190" i="1"/>
  <c r="CE1236" i="1"/>
  <c r="CD1236" i="1"/>
  <c r="BA113" i="17"/>
  <c r="BQ1237" i="1"/>
  <c r="BA123" i="17"/>
  <c r="BQ75" i="1"/>
  <c r="BA39" i="17"/>
  <c r="BQ420" i="1"/>
  <c r="BA28" i="17"/>
  <c r="BQ272" i="1"/>
  <c r="BA63" i="17"/>
  <c r="BQ748" i="1"/>
  <c r="BA44" i="17"/>
  <c r="BQ492" i="1"/>
  <c r="CE982" i="1"/>
  <c r="CD982" i="1"/>
  <c r="CE1018" i="1"/>
  <c r="CD1018" i="1"/>
  <c r="CD1159" i="1"/>
  <c r="CE1159" i="1"/>
  <c r="CD1196" i="1"/>
  <c r="CE1196" i="1"/>
  <c r="CD1162" i="1"/>
  <c r="CE1162" i="1"/>
  <c r="CD1201" i="1"/>
  <c r="CE1201" i="1"/>
  <c r="CD1165" i="1"/>
  <c r="CE1165" i="1"/>
  <c r="CD1205" i="1"/>
  <c r="CE1205" i="1"/>
  <c r="BA117" i="17"/>
  <c r="BQ27" i="1"/>
  <c r="BA36" i="17"/>
  <c r="BQ395" i="1"/>
  <c r="BA21" i="17"/>
  <c r="BQ237" i="1"/>
  <c r="BA42" i="17"/>
  <c r="BQ464" i="1"/>
  <c r="CE1001" i="1"/>
  <c r="CD1001" i="1"/>
  <c r="CE992" i="1"/>
  <c r="CD992" i="1"/>
  <c r="CE1024" i="1"/>
  <c r="CD1024" i="1"/>
  <c r="BA57" i="17"/>
  <c r="BQ668" i="1"/>
  <c r="CE999" i="1"/>
  <c r="CD999" i="1"/>
  <c r="BA76" i="17"/>
  <c r="BQ952" i="1"/>
  <c r="BA90" i="17"/>
  <c r="BQ1065" i="1"/>
  <c r="BA102" i="17"/>
  <c r="BQ1170" i="1"/>
  <c r="CE1240" i="1"/>
  <c r="CD1240" i="1"/>
  <c r="BA110" i="17"/>
  <c r="BQ1222" i="1"/>
  <c r="AZ124" i="17"/>
  <c r="AZ125" i="17" s="1"/>
  <c r="BA121" i="17"/>
  <c r="BQ59" i="1"/>
  <c r="BA37" i="17"/>
  <c r="BQ401" i="1"/>
  <c r="BA26" i="17"/>
  <c r="BQ266" i="1"/>
  <c r="BA54" i="17"/>
  <c r="BQ612" i="1"/>
  <c r="CE1014" i="1"/>
  <c r="CD1014" i="1"/>
  <c r="CD1171" i="1"/>
  <c r="CE1171" i="1"/>
  <c r="BA86" i="17"/>
  <c r="BQ1046" i="1"/>
  <c r="CD1179" i="1"/>
  <c r="CE1179" i="1"/>
  <c r="BA69" i="17"/>
  <c r="BQ820" i="1"/>
  <c r="CD1161" i="1"/>
  <c r="CE1161" i="1"/>
  <c r="BA91" i="17"/>
  <c r="BQ1077" i="1"/>
  <c r="BA104" i="17"/>
  <c r="BQ1184" i="1"/>
  <c r="BA109" i="17"/>
  <c r="BQ1219" i="1"/>
  <c r="BA120" i="17"/>
  <c r="BQ55" i="1"/>
  <c r="BA24" i="17"/>
  <c r="BQ260" i="1"/>
  <c r="BA56" i="17"/>
  <c r="BQ644" i="1"/>
  <c r="CE990" i="1"/>
  <c r="CD990" i="1"/>
  <c r="CE1026" i="1"/>
  <c r="CD1026" i="1"/>
  <c r="CD1167" i="1"/>
  <c r="CE1167" i="1"/>
  <c r="CD1202" i="1"/>
  <c r="CE1202" i="1"/>
  <c r="CD1175" i="1"/>
  <c r="CE1175" i="1"/>
  <c r="BA75" i="17"/>
  <c r="BQ944" i="1"/>
  <c r="CD1174" i="1"/>
  <c r="CE1174" i="1"/>
  <c r="BA7" i="17"/>
  <c r="BQ93" i="1"/>
  <c r="BA17" i="17"/>
  <c r="BQ197" i="1"/>
  <c r="BA33" i="17"/>
  <c r="BQ347" i="1"/>
  <c r="CE1009" i="1"/>
  <c r="CD1009" i="1"/>
  <c r="CE1000" i="1"/>
  <c r="CD1000" i="1"/>
  <c r="BA53" i="17"/>
  <c r="BQ597" i="1"/>
  <c r="BA72" i="17"/>
  <c r="BQ924" i="1"/>
  <c r="BA99" i="17"/>
  <c r="BQ1150" i="1"/>
  <c r="CE1227" i="1"/>
  <c r="CD1227" i="1"/>
  <c r="BA101" i="17"/>
  <c r="BQ1164" i="1"/>
  <c r="BA118" i="17"/>
  <c r="BQ39" i="1"/>
  <c r="AY124" i="17"/>
  <c r="AY125" i="17" s="1"/>
  <c r="BA22" i="17"/>
  <c r="BQ247" i="1"/>
  <c r="BA43" i="17"/>
  <c r="BQ480" i="1"/>
  <c r="CD1036" i="1"/>
  <c r="CE1036" i="1"/>
  <c r="BA50" i="17"/>
  <c r="BQ552" i="1"/>
  <c r="CE1022" i="1"/>
  <c r="CD1022" i="1"/>
  <c r="CD1180" i="1"/>
  <c r="CE1180" i="1"/>
  <c r="CD1187" i="1"/>
  <c r="CE1187" i="1"/>
  <c r="BA65" i="17"/>
  <c r="BQ772" i="1"/>
  <c r="CD1169" i="1"/>
  <c r="CE1169" i="1"/>
  <c r="CD1189" i="1"/>
  <c r="CE1189" i="1"/>
  <c r="CD1197" i="1"/>
  <c r="CE1197" i="1"/>
  <c r="BA97" i="17"/>
  <c r="BQ1110" i="1"/>
  <c r="CE1234" i="1"/>
  <c r="CD1234" i="1"/>
  <c r="BJ97" i="17" l="1"/>
  <c r="CC1110" i="1"/>
  <c r="BJ65" i="17"/>
  <c r="CC772" i="1"/>
  <c r="BJ50" i="17"/>
  <c r="CC552" i="1"/>
  <c r="BJ43" i="17"/>
  <c r="CC480" i="1"/>
  <c r="BJ90" i="17"/>
  <c r="CC1065" i="1"/>
  <c r="BJ21" i="17"/>
  <c r="CC237" i="1"/>
  <c r="BJ117" i="17"/>
  <c r="CC27" i="1"/>
  <c r="BJ63" i="17"/>
  <c r="CC748" i="1"/>
  <c r="BJ39" i="17"/>
  <c r="CC420" i="1"/>
  <c r="BJ113" i="17"/>
  <c r="CC1237" i="1"/>
  <c r="BJ105" i="17"/>
  <c r="CC1190" i="1"/>
  <c r="BJ79" i="17"/>
  <c r="CC985" i="1"/>
  <c r="BJ111" i="17"/>
  <c r="CC1228" i="1"/>
  <c r="BJ89" i="17"/>
  <c r="CC1061" i="1"/>
  <c r="BJ73" i="17"/>
  <c r="CC930" i="1"/>
  <c r="BJ58" i="17"/>
  <c r="CC688" i="1"/>
  <c r="BJ114" i="17"/>
  <c r="BQ1245" i="1"/>
  <c r="CC7" i="1"/>
  <c r="BJ118" i="17"/>
  <c r="CC39" i="1"/>
  <c r="BJ72" i="17"/>
  <c r="CC924" i="1"/>
  <c r="BJ33" i="17"/>
  <c r="CC347" i="1"/>
  <c r="BJ7" i="17"/>
  <c r="CC93" i="1"/>
  <c r="BJ75" i="17"/>
  <c r="CC944" i="1"/>
  <c r="BJ56" i="17"/>
  <c r="CC644" i="1"/>
  <c r="BJ120" i="17"/>
  <c r="CC55" i="1"/>
  <c r="BJ104" i="17"/>
  <c r="CC1184" i="1"/>
  <c r="BJ54" i="17"/>
  <c r="CC612" i="1"/>
  <c r="BJ37" i="17"/>
  <c r="CC401" i="1"/>
  <c r="BJ6" i="17"/>
  <c r="CC87" i="1"/>
  <c r="BJ103" i="17"/>
  <c r="CC1178" i="1"/>
  <c r="BJ78" i="17"/>
  <c r="CC976" i="1"/>
  <c r="BJ45" i="17"/>
  <c r="CC504" i="1"/>
  <c r="BJ64" i="17"/>
  <c r="CC756" i="1"/>
  <c r="BJ67" i="17"/>
  <c r="CC796" i="1"/>
  <c r="BJ48" i="17"/>
  <c r="CC540" i="1"/>
  <c r="BJ32" i="17"/>
  <c r="CC327" i="1"/>
  <c r="BJ122" i="17"/>
  <c r="CC71" i="1"/>
  <c r="BJ106" i="17"/>
  <c r="CC1193" i="1"/>
  <c r="BJ66" i="17"/>
  <c r="CC788" i="1"/>
  <c r="BJ47" i="17"/>
  <c r="CC528" i="1"/>
  <c r="BJ35" i="17"/>
  <c r="CC375" i="1"/>
  <c r="BJ84" i="17"/>
  <c r="CC1030" i="1"/>
  <c r="BJ14" i="17"/>
  <c r="CC169" i="1"/>
  <c r="BJ119" i="17"/>
  <c r="CC43" i="1"/>
  <c r="BJ112" i="17"/>
  <c r="CC1231" i="1"/>
  <c r="BJ93" i="17"/>
  <c r="CC1085" i="1"/>
  <c r="BJ61" i="17"/>
  <c r="CC724" i="1"/>
  <c r="BJ18" i="17"/>
  <c r="CC209" i="1"/>
  <c r="BJ11" i="17"/>
  <c r="CC135" i="1"/>
  <c r="BJ80" i="17"/>
  <c r="CC994" i="1"/>
  <c r="BJ40" i="17"/>
  <c r="CC440" i="1"/>
  <c r="BJ9" i="17"/>
  <c r="CC105" i="1"/>
  <c r="BJ82" i="17"/>
  <c r="CC1015" i="1"/>
  <c r="BJ41" i="17"/>
  <c r="CC448" i="1"/>
  <c r="BJ107" i="17"/>
  <c r="CC1199" i="1"/>
  <c r="BJ83" i="17"/>
  <c r="CC1021" i="1"/>
  <c r="BJ51" i="17"/>
  <c r="CC564" i="1"/>
  <c r="BJ62" i="17"/>
  <c r="CC736" i="1"/>
  <c r="BJ38" i="17"/>
  <c r="CC404" i="1"/>
  <c r="BJ12" i="17"/>
  <c r="CC141" i="1"/>
  <c r="BJ74" i="17"/>
  <c r="CC936" i="1"/>
  <c r="BJ55" i="17"/>
  <c r="CC620" i="1"/>
  <c r="BJ110" i="17"/>
  <c r="CC1222" i="1"/>
  <c r="BJ102" i="17"/>
  <c r="CC1170" i="1"/>
  <c r="BJ76" i="17"/>
  <c r="CC952" i="1"/>
  <c r="BJ57" i="17"/>
  <c r="CC668" i="1"/>
  <c r="BJ42" i="17"/>
  <c r="CC464" i="1"/>
  <c r="BJ36" i="17"/>
  <c r="CC395" i="1"/>
  <c r="BJ44" i="17"/>
  <c r="CC492" i="1"/>
  <c r="BJ28" i="17"/>
  <c r="CC272" i="1"/>
  <c r="BJ123" i="17"/>
  <c r="CC75" i="1"/>
  <c r="BJ96" i="17"/>
  <c r="CC1105" i="1"/>
  <c r="BJ85" i="17"/>
  <c r="CC1034" i="1"/>
  <c r="BJ59" i="17"/>
  <c r="CC704" i="1"/>
  <c r="BJ108" i="17"/>
  <c r="CC1207" i="1"/>
  <c r="BJ95" i="17"/>
  <c r="CC1101" i="1"/>
  <c r="BJ30" i="17"/>
  <c r="CC297" i="1"/>
  <c r="BJ22" i="17"/>
  <c r="CC247" i="1"/>
  <c r="BA124" i="17"/>
  <c r="BA125" i="17" s="1"/>
  <c r="BJ101" i="17"/>
  <c r="CC1164" i="1"/>
  <c r="BJ99" i="17"/>
  <c r="CC1150" i="1"/>
  <c r="BJ53" i="17"/>
  <c r="CC597" i="1"/>
  <c r="BJ17" i="17"/>
  <c r="CC197" i="1"/>
  <c r="BJ24" i="17"/>
  <c r="CC260" i="1"/>
  <c r="BJ109" i="17"/>
  <c r="CC1219" i="1"/>
  <c r="BJ91" i="17"/>
  <c r="CC1077" i="1"/>
  <c r="BJ69" i="17"/>
  <c r="CC820" i="1"/>
  <c r="BJ86" i="17"/>
  <c r="CC1046" i="1"/>
  <c r="BJ26" i="17"/>
  <c r="CC266" i="1"/>
  <c r="BJ121" i="17"/>
  <c r="CC59" i="1"/>
  <c r="BJ13" i="17"/>
  <c r="CC157" i="1"/>
  <c r="BJ94" i="17"/>
  <c r="CC1091" i="1"/>
  <c r="BJ60" i="17"/>
  <c r="CC716" i="1"/>
  <c r="BJ25" i="17"/>
  <c r="CC263" i="1"/>
  <c r="BJ16" i="17"/>
  <c r="CC189" i="1"/>
  <c r="BJ8" i="17"/>
  <c r="CC99" i="1"/>
  <c r="BJ81" i="17"/>
  <c r="CC1003" i="1"/>
  <c r="BJ19" i="17"/>
  <c r="CC225" i="1"/>
  <c r="BJ31" i="17"/>
  <c r="CC309" i="1"/>
  <c r="BJ116" i="17"/>
  <c r="CC23" i="1"/>
  <c r="BJ77" i="17"/>
  <c r="CC961" i="1"/>
  <c r="BJ46" i="17"/>
  <c r="CC516" i="1"/>
  <c r="BJ34" i="17"/>
  <c r="CC363" i="1"/>
  <c r="BJ115" i="17"/>
  <c r="CC11" i="1"/>
  <c r="BJ100" i="17"/>
  <c r="CC1156" i="1"/>
  <c r="BJ98" i="17"/>
  <c r="CC1118" i="1"/>
  <c r="BJ68" i="17"/>
  <c r="CC804" i="1"/>
  <c r="BJ49" i="17"/>
  <c r="CC544" i="1"/>
  <c r="BJ29" i="17"/>
  <c r="CC281" i="1"/>
  <c r="BJ15" i="17"/>
  <c r="CC177" i="1"/>
  <c r="BJ71" i="17"/>
  <c r="CC918" i="1"/>
  <c r="BJ52" i="17"/>
  <c r="CC567" i="1"/>
  <c r="BJ20" i="17"/>
  <c r="CC228" i="1"/>
  <c r="BJ88" i="17"/>
  <c r="CC1055" i="1"/>
  <c r="BJ70" i="17"/>
  <c r="CC900" i="1"/>
  <c r="BJ23" i="17"/>
  <c r="CC257" i="1"/>
  <c r="BJ10" i="17"/>
  <c r="CC111" i="1"/>
  <c r="BJ92" i="17"/>
  <c r="CC1081" i="1"/>
  <c r="BJ87" i="17"/>
  <c r="CC1052" i="1"/>
  <c r="BJ27" i="17"/>
  <c r="CC269" i="1"/>
  <c r="BJ124" i="17" l="1"/>
  <c r="BJ125" i="17" s="1"/>
  <c r="BV58" i="17"/>
  <c r="CE688" i="1"/>
  <c r="BX58" i="17" s="1"/>
  <c r="CD688" i="1"/>
  <c r="BW58" i="17" s="1"/>
  <c r="BV89" i="17"/>
  <c r="CD1061" i="1"/>
  <c r="BW89" i="17" s="1"/>
  <c r="CE1061" i="1"/>
  <c r="BX89" i="17" s="1"/>
  <c r="BV79" i="17"/>
  <c r="CE985" i="1"/>
  <c r="BX79" i="17" s="1"/>
  <c r="CD985" i="1"/>
  <c r="BW79" i="17" s="1"/>
  <c r="BV113" i="17"/>
  <c r="CE1237" i="1"/>
  <c r="BX113" i="17" s="1"/>
  <c r="CD1237" i="1"/>
  <c r="BW113" i="17" s="1"/>
  <c r="BV63" i="17"/>
  <c r="CD748" i="1"/>
  <c r="BW63" i="17" s="1"/>
  <c r="CE748" i="1"/>
  <c r="BX63" i="17" s="1"/>
  <c r="BV21" i="17"/>
  <c r="CE237" i="1"/>
  <c r="BX21" i="17" s="1"/>
  <c r="CD237" i="1"/>
  <c r="BW21" i="17" s="1"/>
  <c r="BV43" i="17"/>
  <c r="CD480" i="1"/>
  <c r="BW43" i="17" s="1"/>
  <c r="CE480" i="1"/>
  <c r="BX43" i="17" s="1"/>
  <c r="BV65" i="17"/>
  <c r="CE772" i="1"/>
  <c r="BX65" i="17" s="1"/>
  <c r="CD772" i="1"/>
  <c r="BW65" i="17" s="1"/>
  <c r="BV87" i="17"/>
  <c r="CD1052" i="1"/>
  <c r="BW87" i="17" s="1"/>
  <c r="CE1052" i="1"/>
  <c r="BX87" i="17" s="1"/>
  <c r="BV10" i="17"/>
  <c r="CD111" i="1"/>
  <c r="BW10" i="17" s="1"/>
  <c r="CE111" i="1"/>
  <c r="BX10" i="17" s="1"/>
  <c r="BV70" i="17"/>
  <c r="CE900" i="1"/>
  <c r="BX70" i="17" s="1"/>
  <c r="CD900" i="1"/>
  <c r="BW70" i="17" s="1"/>
  <c r="BV20" i="17"/>
  <c r="CE228" i="1"/>
  <c r="BX20" i="17" s="1"/>
  <c r="CD228" i="1"/>
  <c r="BW20" i="17" s="1"/>
  <c r="BV71" i="17"/>
  <c r="CE918" i="1"/>
  <c r="BX71" i="17" s="1"/>
  <c r="CD918" i="1"/>
  <c r="BW71" i="17" s="1"/>
  <c r="BV29" i="17"/>
  <c r="CE281" i="1"/>
  <c r="BX29" i="17" s="1"/>
  <c r="CD281" i="1"/>
  <c r="BW29" i="17" s="1"/>
  <c r="BV68" i="17"/>
  <c r="CE804" i="1"/>
  <c r="BX68" i="17" s="1"/>
  <c r="CD804" i="1"/>
  <c r="BW68" i="17" s="1"/>
  <c r="BV100" i="17"/>
  <c r="CD1156" i="1"/>
  <c r="BW100" i="17" s="1"/>
  <c r="CE1156" i="1"/>
  <c r="BX100" i="17" s="1"/>
  <c r="BV34" i="17"/>
  <c r="CE363" i="1"/>
  <c r="BX34" i="17" s="1"/>
  <c r="CD363" i="1"/>
  <c r="BW34" i="17" s="1"/>
  <c r="BV77" i="17"/>
  <c r="CE961" i="1"/>
  <c r="BX77" i="17" s="1"/>
  <c r="CD961" i="1"/>
  <c r="BW77" i="17" s="1"/>
  <c r="BV31" i="17"/>
  <c r="CE309" i="1"/>
  <c r="BX31" i="17" s="1"/>
  <c r="CD309" i="1"/>
  <c r="BW31" i="17" s="1"/>
  <c r="BV81" i="17"/>
  <c r="CE1003" i="1"/>
  <c r="BX81" i="17" s="1"/>
  <c r="CD1003" i="1"/>
  <c r="BW81" i="17" s="1"/>
  <c r="BV16" i="17"/>
  <c r="CE189" i="1"/>
  <c r="BX16" i="17" s="1"/>
  <c r="CD189" i="1"/>
  <c r="BW16" i="17" s="1"/>
  <c r="BV60" i="17"/>
  <c r="CD716" i="1"/>
  <c r="BW60" i="17" s="1"/>
  <c r="CE716" i="1"/>
  <c r="BX60" i="17" s="1"/>
  <c r="BV13" i="17"/>
  <c r="CD157" i="1"/>
  <c r="BW13" i="17" s="1"/>
  <c r="CE157" i="1"/>
  <c r="BX13" i="17" s="1"/>
  <c r="BV26" i="17"/>
  <c r="CE266" i="1"/>
  <c r="BX26" i="17" s="1"/>
  <c r="CD266" i="1"/>
  <c r="BW26" i="17" s="1"/>
  <c r="BV69" i="17"/>
  <c r="CE820" i="1"/>
  <c r="BX69" i="17" s="1"/>
  <c r="CD820" i="1"/>
  <c r="BW69" i="17" s="1"/>
  <c r="BV109" i="17"/>
  <c r="CE1219" i="1"/>
  <c r="BX109" i="17" s="1"/>
  <c r="CD1219" i="1"/>
  <c r="BW109" i="17" s="1"/>
  <c r="BV17" i="17"/>
  <c r="CE197" i="1"/>
  <c r="BX17" i="17" s="1"/>
  <c r="CD197" i="1"/>
  <c r="BW17" i="17" s="1"/>
  <c r="BV99" i="17"/>
  <c r="CD1150" i="1"/>
  <c r="BW99" i="17" s="1"/>
  <c r="CE1150" i="1"/>
  <c r="BX99" i="17" s="1"/>
  <c r="BV22" i="17"/>
  <c r="CE247" i="1"/>
  <c r="BX22" i="17" s="1"/>
  <c r="CD247" i="1"/>
  <c r="BW22" i="17" s="1"/>
  <c r="BV95" i="17"/>
  <c r="CD1101" i="1"/>
  <c r="BW95" i="17" s="1"/>
  <c r="CE1101" i="1"/>
  <c r="BX95" i="17" s="1"/>
  <c r="BV59" i="17"/>
  <c r="CE704" i="1"/>
  <c r="BX59" i="17" s="1"/>
  <c r="CD704" i="1"/>
  <c r="BW59" i="17" s="1"/>
  <c r="BV96" i="17"/>
  <c r="CD1105" i="1"/>
  <c r="BW96" i="17" s="1"/>
  <c r="CE1105" i="1"/>
  <c r="BX96" i="17" s="1"/>
  <c r="BV28" i="17"/>
  <c r="CE272" i="1"/>
  <c r="BX28" i="17" s="1"/>
  <c r="CD272" i="1"/>
  <c r="BW28" i="17" s="1"/>
  <c r="BV36" i="17"/>
  <c r="CD395" i="1"/>
  <c r="BW36" i="17" s="1"/>
  <c r="CE395" i="1"/>
  <c r="BX36" i="17" s="1"/>
  <c r="BV57" i="17"/>
  <c r="CE668" i="1"/>
  <c r="BX57" i="17" s="1"/>
  <c r="CD668" i="1"/>
  <c r="BW57" i="17" s="1"/>
  <c r="BV102" i="17"/>
  <c r="CD1170" i="1"/>
  <c r="BW102" i="17" s="1"/>
  <c r="CE1170" i="1"/>
  <c r="BX102" i="17" s="1"/>
  <c r="BV55" i="17"/>
  <c r="CE620" i="1"/>
  <c r="BX55" i="17" s="1"/>
  <c r="CD620" i="1"/>
  <c r="BW55" i="17" s="1"/>
  <c r="BV12" i="17"/>
  <c r="CD141" i="1"/>
  <c r="BW12" i="17" s="1"/>
  <c r="CE141" i="1"/>
  <c r="BX12" i="17" s="1"/>
  <c r="BV62" i="17"/>
  <c r="CD736" i="1"/>
  <c r="BW62" i="17" s="1"/>
  <c r="CE736" i="1"/>
  <c r="BX62" i="17" s="1"/>
  <c r="BV83" i="17"/>
  <c r="CE1021" i="1"/>
  <c r="BX83" i="17" s="1"/>
  <c r="CD1021" i="1"/>
  <c r="BW83" i="17" s="1"/>
  <c r="BV41" i="17"/>
  <c r="CD448" i="1"/>
  <c r="BW41" i="17" s="1"/>
  <c r="CE448" i="1"/>
  <c r="BX41" i="17" s="1"/>
  <c r="BV9" i="17"/>
  <c r="CD105" i="1"/>
  <c r="BW9" i="17" s="1"/>
  <c r="CE105" i="1"/>
  <c r="BX9" i="17" s="1"/>
  <c r="BV80" i="17"/>
  <c r="CE994" i="1"/>
  <c r="BX80" i="17" s="1"/>
  <c r="CD994" i="1"/>
  <c r="BW80" i="17" s="1"/>
  <c r="BV18" i="17"/>
  <c r="CE209" i="1"/>
  <c r="BX18" i="17" s="1"/>
  <c r="CD209" i="1"/>
  <c r="BW18" i="17" s="1"/>
  <c r="BV93" i="17"/>
  <c r="CD1085" i="1"/>
  <c r="BW93" i="17" s="1"/>
  <c r="CE1085" i="1"/>
  <c r="BX93" i="17" s="1"/>
  <c r="BV119" i="17"/>
  <c r="CD43" i="1"/>
  <c r="BW119" i="17" s="1"/>
  <c r="CE43" i="1"/>
  <c r="BX119" i="17" s="1"/>
  <c r="BV84" i="17"/>
  <c r="CD1030" i="1"/>
  <c r="BW84" i="17" s="1"/>
  <c r="CE1030" i="1"/>
  <c r="BX84" i="17" s="1"/>
  <c r="BV47" i="17"/>
  <c r="CE528" i="1"/>
  <c r="BX47" i="17" s="1"/>
  <c r="CD528" i="1"/>
  <c r="BW47" i="17" s="1"/>
  <c r="BV106" i="17"/>
  <c r="CD1193" i="1"/>
  <c r="BW106" i="17" s="1"/>
  <c r="CE1193" i="1"/>
  <c r="BX106" i="17" s="1"/>
  <c r="BV32" i="17"/>
  <c r="CE327" i="1"/>
  <c r="BX32" i="17" s="1"/>
  <c r="CD327" i="1"/>
  <c r="BW32" i="17" s="1"/>
  <c r="BV67" i="17"/>
  <c r="CE796" i="1"/>
  <c r="BX67" i="17" s="1"/>
  <c r="CD796" i="1"/>
  <c r="BW67" i="17" s="1"/>
  <c r="BV45" i="17"/>
  <c r="CE504" i="1"/>
  <c r="BX45" i="17" s="1"/>
  <c r="CD504" i="1"/>
  <c r="BW45" i="17" s="1"/>
  <c r="BV103" i="17"/>
  <c r="CD1178" i="1"/>
  <c r="BW103" i="17" s="1"/>
  <c r="CE1178" i="1"/>
  <c r="BX103" i="17" s="1"/>
  <c r="BV37" i="17"/>
  <c r="CD401" i="1"/>
  <c r="BW37" i="17" s="1"/>
  <c r="CE401" i="1"/>
  <c r="BX37" i="17" s="1"/>
  <c r="BV104" i="17"/>
  <c r="CD1184" i="1"/>
  <c r="BW104" i="17" s="1"/>
  <c r="CE1184" i="1"/>
  <c r="BX104" i="17" s="1"/>
  <c r="BV56" i="17"/>
  <c r="CE644" i="1"/>
  <c r="BX56" i="17" s="1"/>
  <c r="CD644" i="1"/>
  <c r="BW56" i="17" s="1"/>
  <c r="BV7" i="17"/>
  <c r="CD93" i="1"/>
  <c r="BW7" i="17" s="1"/>
  <c r="CE93" i="1"/>
  <c r="BX7" i="17" s="1"/>
  <c r="BV72" i="17"/>
  <c r="CE924" i="1"/>
  <c r="BX72" i="17" s="1"/>
  <c r="CD924" i="1"/>
  <c r="BW72" i="17" s="1"/>
  <c r="BV114" i="17"/>
  <c r="CC1245" i="1"/>
  <c r="CD7" i="1"/>
  <c r="BW114" i="17" s="1"/>
  <c r="CE7" i="1"/>
  <c r="BX114" i="17" s="1"/>
  <c r="BV73" i="17"/>
  <c r="CE930" i="1"/>
  <c r="BX73" i="17" s="1"/>
  <c r="CD930" i="1"/>
  <c r="BW73" i="17" s="1"/>
  <c r="BV111" i="17"/>
  <c r="CE1228" i="1"/>
  <c r="BX111" i="17" s="1"/>
  <c r="CD1228" i="1"/>
  <c r="BW111" i="17" s="1"/>
  <c r="BV105" i="17"/>
  <c r="CD1190" i="1"/>
  <c r="BW105" i="17" s="1"/>
  <c r="CE1190" i="1"/>
  <c r="BX105" i="17" s="1"/>
  <c r="BV39" i="17"/>
  <c r="CD420" i="1"/>
  <c r="BW39" i="17" s="1"/>
  <c r="CE420" i="1"/>
  <c r="BX39" i="17" s="1"/>
  <c r="BV117" i="17"/>
  <c r="CD27" i="1"/>
  <c r="BW117" i="17" s="1"/>
  <c r="CE27" i="1"/>
  <c r="BX117" i="17" s="1"/>
  <c r="BV90" i="17"/>
  <c r="CD1065" i="1"/>
  <c r="BW90" i="17" s="1"/>
  <c r="CE1065" i="1"/>
  <c r="BX90" i="17" s="1"/>
  <c r="BV50" i="17"/>
  <c r="CE552" i="1"/>
  <c r="BX50" i="17" s="1"/>
  <c r="CD552" i="1"/>
  <c r="BW50" i="17" s="1"/>
  <c r="BV97" i="17"/>
  <c r="CD1110" i="1"/>
  <c r="BW97" i="17" s="1"/>
  <c r="CE1110" i="1"/>
  <c r="BX97" i="17" s="1"/>
  <c r="BV27" i="17"/>
  <c r="CE269" i="1"/>
  <c r="BX27" i="17" s="1"/>
  <c r="CD269" i="1"/>
  <c r="BW27" i="17" s="1"/>
  <c r="BV92" i="17"/>
  <c r="CD1081" i="1"/>
  <c r="BW92" i="17" s="1"/>
  <c r="CE1081" i="1"/>
  <c r="BX92" i="17" s="1"/>
  <c r="BV23" i="17"/>
  <c r="CE257" i="1"/>
  <c r="BX23" i="17" s="1"/>
  <c r="CD257" i="1"/>
  <c r="BW23" i="17" s="1"/>
  <c r="BV88" i="17"/>
  <c r="CD1055" i="1"/>
  <c r="BW88" i="17" s="1"/>
  <c r="CE1055" i="1"/>
  <c r="BX88" i="17" s="1"/>
  <c r="BV52" i="17"/>
  <c r="CE567" i="1"/>
  <c r="BX52" i="17" s="1"/>
  <c r="CD567" i="1"/>
  <c r="BW52" i="17" s="1"/>
  <c r="BV15" i="17"/>
  <c r="CE177" i="1"/>
  <c r="BX15" i="17" s="1"/>
  <c r="CD177" i="1"/>
  <c r="BW15" i="17" s="1"/>
  <c r="BV49" i="17"/>
  <c r="CE544" i="1"/>
  <c r="BX49" i="17" s="1"/>
  <c r="CD544" i="1"/>
  <c r="BW49" i="17" s="1"/>
  <c r="BV98" i="17"/>
  <c r="CD1118" i="1"/>
  <c r="BW98" i="17" s="1"/>
  <c r="CE1118" i="1"/>
  <c r="BX98" i="17" s="1"/>
  <c r="BV115" i="17"/>
  <c r="CD11" i="1"/>
  <c r="BW115" i="17" s="1"/>
  <c r="CE11" i="1"/>
  <c r="BX115" i="17" s="1"/>
  <c r="BV46" i="17"/>
  <c r="CE516" i="1"/>
  <c r="BX46" i="17" s="1"/>
  <c r="CD516" i="1"/>
  <c r="BW46" i="17" s="1"/>
  <c r="BV116" i="17"/>
  <c r="CD23" i="1"/>
  <c r="BW116" i="17" s="1"/>
  <c r="CE23" i="1"/>
  <c r="BX116" i="17" s="1"/>
  <c r="BV19" i="17"/>
  <c r="CE225" i="1"/>
  <c r="BX19" i="17" s="1"/>
  <c r="CD225" i="1"/>
  <c r="BW19" i="17" s="1"/>
  <c r="BV8" i="17"/>
  <c r="CD99" i="1"/>
  <c r="BW8" i="17" s="1"/>
  <c r="CE99" i="1"/>
  <c r="BX8" i="17" s="1"/>
  <c r="BV25" i="17"/>
  <c r="CE263" i="1"/>
  <c r="BX25" i="17" s="1"/>
  <c r="CD263" i="1"/>
  <c r="BW25" i="17" s="1"/>
  <c r="BV94" i="17"/>
  <c r="CD1091" i="1"/>
  <c r="BW94" i="17" s="1"/>
  <c r="CE1091" i="1"/>
  <c r="BX94" i="17" s="1"/>
  <c r="BV121" i="17"/>
  <c r="CD59" i="1"/>
  <c r="BW121" i="17" s="1"/>
  <c r="CE59" i="1"/>
  <c r="BX121" i="17" s="1"/>
  <c r="BV86" i="17"/>
  <c r="CD1046" i="1"/>
  <c r="BW86" i="17" s="1"/>
  <c r="CE1046" i="1"/>
  <c r="BX86" i="17" s="1"/>
  <c r="BV91" i="17"/>
  <c r="CD1077" i="1"/>
  <c r="BW91" i="17" s="1"/>
  <c r="CE1077" i="1"/>
  <c r="BX91" i="17" s="1"/>
  <c r="BV24" i="17"/>
  <c r="CE260" i="1"/>
  <c r="BX24" i="17" s="1"/>
  <c r="CD260" i="1"/>
  <c r="BW24" i="17" s="1"/>
  <c r="BV53" i="17"/>
  <c r="CE597" i="1"/>
  <c r="BX53" i="17" s="1"/>
  <c r="CD597" i="1"/>
  <c r="BW53" i="17" s="1"/>
  <c r="BV101" i="17"/>
  <c r="CD1164" i="1"/>
  <c r="BW101" i="17" s="1"/>
  <c r="CE1164" i="1"/>
  <c r="BX101" i="17" s="1"/>
  <c r="BV30" i="17"/>
  <c r="CE297" i="1"/>
  <c r="BX30" i="17" s="1"/>
  <c r="CD297" i="1"/>
  <c r="BW30" i="17" s="1"/>
  <c r="BV108" i="17"/>
  <c r="CD1207" i="1"/>
  <c r="BW108" i="17" s="1"/>
  <c r="CE1207" i="1"/>
  <c r="BX108" i="17" s="1"/>
  <c r="BV85" i="17"/>
  <c r="CD1034" i="1"/>
  <c r="BW85" i="17" s="1"/>
  <c r="CE1034" i="1"/>
  <c r="BX85" i="17" s="1"/>
  <c r="BV123" i="17"/>
  <c r="CD75" i="1"/>
  <c r="BW123" i="17" s="1"/>
  <c r="CE75" i="1"/>
  <c r="BX123" i="17" s="1"/>
  <c r="BV44" i="17"/>
  <c r="CE492" i="1"/>
  <c r="BX44" i="17" s="1"/>
  <c r="CD492" i="1"/>
  <c r="BW44" i="17" s="1"/>
  <c r="BV42" i="17"/>
  <c r="CD464" i="1"/>
  <c r="BW42" i="17" s="1"/>
  <c r="CE464" i="1"/>
  <c r="BX42" i="17" s="1"/>
  <c r="BV76" i="17"/>
  <c r="CE952" i="1"/>
  <c r="BX76" i="17" s="1"/>
  <c r="CD952" i="1"/>
  <c r="BW76" i="17" s="1"/>
  <c r="BV110" i="17"/>
  <c r="CE1222" i="1"/>
  <c r="BX110" i="17" s="1"/>
  <c r="CD1222" i="1"/>
  <c r="BW110" i="17" s="1"/>
  <c r="BV74" i="17"/>
  <c r="CE936" i="1"/>
  <c r="BX74" i="17" s="1"/>
  <c r="CD936" i="1"/>
  <c r="BW74" i="17" s="1"/>
  <c r="BV38" i="17"/>
  <c r="CD404" i="1"/>
  <c r="BW38" i="17" s="1"/>
  <c r="CE404" i="1"/>
  <c r="BX38" i="17" s="1"/>
  <c r="BV51" i="17"/>
  <c r="CE564" i="1"/>
  <c r="BX51" i="17" s="1"/>
  <c r="CD564" i="1"/>
  <c r="BW51" i="17" s="1"/>
  <c r="BV107" i="17"/>
  <c r="CD1199" i="1"/>
  <c r="BW107" i="17" s="1"/>
  <c r="CE1199" i="1"/>
  <c r="BX107" i="17" s="1"/>
  <c r="BV82" i="17"/>
  <c r="CE1015" i="1"/>
  <c r="BX82" i="17" s="1"/>
  <c r="CD1015" i="1"/>
  <c r="BW82" i="17" s="1"/>
  <c r="BV40" i="17"/>
  <c r="CD440" i="1"/>
  <c r="BW40" i="17" s="1"/>
  <c r="CE440" i="1"/>
  <c r="BX40" i="17" s="1"/>
  <c r="BV11" i="17"/>
  <c r="CD135" i="1"/>
  <c r="BW11" i="17" s="1"/>
  <c r="CE135" i="1"/>
  <c r="BX11" i="17" s="1"/>
  <c r="BV61" i="17"/>
  <c r="CD724" i="1"/>
  <c r="BW61" i="17" s="1"/>
  <c r="CE724" i="1"/>
  <c r="BX61" i="17" s="1"/>
  <c r="BV112" i="17"/>
  <c r="CE1231" i="1"/>
  <c r="BX112" i="17" s="1"/>
  <c r="CD1231" i="1"/>
  <c r="BW112" i="17" s="1"/>
  <c r="BV14" i="17"/>
  <c r="CD169" i="1"/>
  <c r="BW14" i="17" s="1"/>
  <c r="CE169" i="1"/>
  <c r="BX14" i="17" s="1"/>
  <c r="BV35" i="17"/>
  <c r="CE375" i="1"/>
  <c r="BX35" i="17" s="1"/>
  <c r="CD375" i="1"/>
  <c r="BW35" i="17" s="1"/>
  <c r="BV66" i="17"/>
  <c r="CE788" i="1"/>
  <c r="BX66" i="17" s="1"/>
  <c r="CD788" i="1"/>
  <c r="BW66" i="17" s="1"/>
  <c r="BV122" i="17"/>
  <c r="CD71" i="1"/>
  <c r="BW122" i="17" s="1"/>
  <c r="CE71" i="1"/>
  <c r="BX122" i="17" s="1"/>
  <c r="BV48" i="17"/>
  <c r="CE540" i="1"/>
  <c r="BX48" i="17" s="1"/>
  <c r="CD540" i="1"/>
  <c r="BW48" i="17" s="1"/>
  <c r="BV64" i="17"/>
  <c r="CD756" i="1"/>
  <c r="BW64" i="17" s="1"/>
  <c r="CE756" i="1"/>
  <c r="BX64" i="17" s="1"/>
  <c r="BV78" i="17"/>
  <c r="CE976" i="1"/>
  <c r="BX78" i="17" s="1"/>
  <c r="CD976" i="1"/>
  <c r="BW78" i="17" s="1"/>
  <c r="BV6" i="17"/>
  <c r="CD87" i="1"/>
  <c r="BW6" i="17" s="1"/>
  <c r="CE87" i="1"/>
  <c r="BX6" i="17" s="1"/>
  <c r="BV54" i="17"/>
  <c r="CE612" i="1"/>
  <c r="BX54" i="17" s="1"/>
  <c r="CD612" i="1"/>
  <c r="BW54" i="17" s="1"/>
  <c r="BV120" i="17"/>
  <c r="CD55" i="1"/>
  <c r="BW120" i="17" s="1"/>
  <c r="CE55" i="1"/>
  <c r="BX120" i="17" s="1"/>
  <c r="BV75" i="17"/>
  <c r="CE944" i="1"/>
  <c r="BX75" i="17" s="1"/>
  <c r="CD944" i="1"/>
  <c r="BW75" i="17" s="1"/>
  <c r="BV33" i="17"/>
  <c r="CE347" i="1"/>
  <c r="BX33" i="17" s="1"/>
  <c r="CD347" i="1"/>
  <c r="BW33" i="17" s="1"/>
  <c r="BV118" i="17"/>
  <c r="CD39" i="1"/>
  <c r="BW118" i="17" s="1"/>
  <c r="CE39" i="1"/>
  <c r="BX118" i="17" s="1"/>
  <c r="BW124" i="17" l="1"/>
  <c r="BW125" i="17" s="1"/>
  <c r="BV124" i="17"/>
  <c r="BV125" i="17" s="1"/>
  <c r="BX124" i="17"/>
  <c r="BX125" i="17" s="1"/>
  <c r="CE1245" i="1"/>
  <c r="CD1245" i="1"/>
</calcChain>
</file>

<file path=xl/comments1.xml><?xml version="1.0" encoding="utf-8"?>
<comments xmlns="http://schemas.openxmlformats.org/spreadsheetml/2006/main">
  <authors>
    <author>skywhite</author>
  </authors>
  <commentList>
    <comment ref="B6" authorId="0" shapeId="0">
      <text>
        <r>
          <rPr>
            <b/>
            <sz val="9"/>
            <color indexed="81"/>
            <rFont val="宋体"/>
            <family val="3"/>
            <charset val="134"/>
          </rPr>
          <t>product表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C6" authorId="0" shapeId="0">
      <text>
        <r>
          <rPr>
            <b/>
            <sz val="9"/>
            <color indexed="81"/>
            <rFont val="宋体"/>
            <family val="3"/>
            <charset val="134"/>
          </rPr>
          <t>shop_sku表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D6" authorId="0" shapeId="0">
      <text>
        <r>
          <rPr>
            <b/>
            <sz val="9"/>
            <color indexed="81"/>
            <rFont val="宋体"/>
            <family val="3"/>
            <charset val="134"/>
          </rPr>
          <t>shop_sku表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6" authorId="0" shapeId="0">
      <text>
        <r>
          <rPr>
            <b/>
            <sz val="9"/>
            <color indexed="81"/>
            <rFont val="宋体"/>
            <family val="3"/>
            <charset val="134"/>
          </rPr>
          <t>sku表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<sst xmlns="http://schemas.openxmlformats.org/spreadsheetml/2006/main" count="62992" uniqueCount="10724">
  <si>
    <t>9月 XXX各SKU利润表</t>
  </si>
  <si>
    <r>
      <rPr>
        <sz val="11"/>
        <color theme="1"/>
        <rFont val="宋体"/>
        <family val="3"/>
        <charset val="134"/>
        <scheme val="minor"/>
      </rPr>
      <t>说明：绿色为从AugMonthlyTransaction， 蓝色为其他附表广告费，仓储费，服务费完成，黄色需要后台整理对应SKU完成,</t>
    </r>
    <r>
      <rPr>
        <sz val="11"/>
        <color rgb="FFFF0000"/>
        <rFont val="宋体"/>
        <family val="3"/>
        <charset val="134"/>
        <scheme val="minor"/>
      </rPr>
      <t>广告费及仓储费应该为负</t>
    </r>
  </si>
  <si>
    <t>编制单位：</t>
  </si>
  <si>
    <t>美国</t>
  </si>
  <si>
    <t>一、Order（订单）</t>
  </si>
  <si>
    <t>二、Refund（退货）</t>
  </si>
  <si>
    <t>三、换货补货
通过FBA渠道</t>
  </si>
  <si>
    <t>四、Service Fee（服务费）</t>
  </si>
  <si>
    <t>五、Adjustment调整费用</t>
  </si>
  <si>
    <t>六、FBA Customer Return Fee</t>
  </si>
  <si>
    <t>七、FBA Inventory Fee</t>
  </si>
  <si>
    <t>八、额外推广费</t>
  </si>
  <si>
    <t>九、Debt债务</t>
  </si>
  <si>
    <t>回款率</t>
  </si>
  <si>
    <t>一、主营业务收入￥</t>
  </si>
  <si>
    <t>换货补货
通过国内渠道及自由海外仓</t>
  </si>
  <si>
    <t>站外费用</t>
  </si>
  <si>
    <t>有效回款合计（人民币）</t>
  </si>
  <si>
    <t>减：主营业务成本</t>
  </si>
  <si>
    <t>二、主营业务利润</t>
  </si>
  <si>
    <t>三：营业利润</t>
  </si>
  <si>
    <t>美元汇率</t>
  </si>
  <si>
    <t>单位:USD</t>
  </si>
  <si>
    <t>单位:RMB</t>
  </si>
  <si>
    <t>订单销售额</t>
  </si>
  <si>
    <t>航运优惠</t>
  </si>
  <si>
    <t>促销折扣</t>
  </si>
  <si>
    <t>Amazon销售费用</t>
  </si>
  <si>
    <t>FBA 费用</t>
  </si>
  <si>
    <t>货销售额</t>
  </si>
  <si>
    <t>FBA Fee费用</t>
  </si>
  <si>
    <t>店铺月费</t>
  </si>
  <si>
    <t>LD</t>
  </si>
  <si>
    <t>CPC-推广费用</t>
  </si>
  <si>
    <t>平衡调整</t>
  </si>
  <si>
    <t>需要后台查询sku</t>
  </si>
  <si>
    <t>信用卡支付的成本</t>
  </si>
  <si>
    <t>主动销毁货物货值</t>
  </si>
  <si>
    <t>unsell销毁</t>
  </si>
  <si>
    <t>项目</t>
  </si>
  <si>
    <t>开发员</t>
  </si>
  <si>
    <t>销售员</t>
  </si>
  <si>
    <t>产品sku</t>
  </si>
  <si>
    <t>平台sku</t>
  </si>
  <si>
    <t>成本货号</t>
  </si>
  <si>
    <t>行次</t>
  </si>
  <si>
    <t>销售数量</t>
  </si>
  <si>
    <t>product sales</t>
  </si>
  <si>
    <t>shipping credits</t>
  </si>
  <si>
    <t>gift wrap credits</t>
  </si>
  <si>
    <t>promotional rebates</t>
  </si>
  <si>
    <t>sales tax collected</t>
  </si>
  <si>
    <t>Marketplace Facilitator Tax</t>
  </si>
  <si>
    <t>selling fees</t>
  </si>
  <si>
    <t>fba fees</t>
  </si>
  <si>
    <t>other transaction fees</t>
  </si>
  <si>
    <t>other</t>
  </si>
  <si>
    <t>合计</t>
  </si>
  <si>
    <t>退货数量</t>
  </si>
  <si>
    <t>product sales退</t>
  </si>
  <si>
    <t>换货费</t>
  </si>
  <si>
    <t>补货费</t>
  </si>
  <si>
    <t>SellerPayments_Report_Fee_Subscription</t>
  </si>
  <si>
    <t>Lightning Deal F</t>
  </si>
  <si>
    <t>Cost of Advertising</t>
  </si>
  <si>
    <t>FBA Inventory Reimbursement - Customer Return</t>
  </si>
  <si>
    <t>FBA Inventory Reimbursement - Damaged:Warehouse</t>
  </si>
  <si>
    <t>FBA Inventory Reimbursement - Customer Service Issue</t>
  </si>
  <si>
    <t>FBA Inventory Reimbursement - Fee Correction</t>
  </si>
  <si>
    <t>FBA Inventory Reimbursement - General Adjustment</t>
  </si>
  <si>
    <t>FBA Inventory Reimbursement - Lost:Inbound</t>
  </si>
  <si>
    <t>FBA Inventory Reimbursement - Lost:Warehouse</t>
  </si>
  <si>
    <t>Non-subscription Fee Adjustment</t>
  </si>
  <si>
    <t>FBA Inventory Placement Service Fee</t>
  </si>
  <si>
    <t>FBA Customer Return Per Order Fee</t>
  </si>
  <si>
    <t>FBA Customer Return Per Unit Fee</t>
  </si>
  <si>
    <t>FBA Customer Return Weight Based Fee</t>
  </si>
  <si>
    <t>FBA Inventory Storage Fee</t>
  </si>
  <si>
    <t>FBA Long-Term Storage Fee</t>
  </si>
  <si>
    <t>FBA Removal Order: Disposal Fee</t>
  </si>
  <si>
    <t>FBA Amazon-Partnered Carrier Shipment Fee</t>
  </si>
  <si>
    <t>FBA Removal Order: Return Fee</t>
  </si>
  <si>
    <t>Coupon Redemption Fee</t>
  </si>
  <si>
    <t>Early Reviewer Program fee</t>
  </si>
  <si>
    <t>Debt债务</t>
  </si>
  <si>
    <t>回款</t>
  </si>
  <si>
    <t>回款/销售额</t>
  </si>
  <si>
    <t>一、主营业务收入（人民币）</t>
  </si>
  <si>
    <t>处理库存收入</t>
  </si>
  <si>
    <t>换货费(换货成本+运费)</t>
  </si>
  <si>
    <t>补货费（补货成本+运费）</t>
  </si>
  <si>
    <t>做好评数量</t>
  </si>
  <si>
    <t>做好评销售额</t>
  </si>
  <si>
    <t>做好评商品成本和运费</t>
  </si>
  <si>
    <t>做好评服务费</t>
  </si>
  <si>
    <t>站外推广费（活动费）</t>
  </si>
  <si>
    <t>数量</t>
  </si>
  <si>
    <t>销毁成本</t>
  </si>
  <si>
    <t>自发货物流费用</t>
  </si>
  <si>
    <t>采购成本</t>
  </si>
  <si>
    <t>FBA头程成本</t>
  </si>
  <si>
    <t>海外仓费用(移仓换标弃货）</t>
  </si>
  <si>
    <t>其他费用</t>
  </si>
  <si>
    <t xml:space="preserve">  减：主营业务成本</t>
  </si>
  <si>
    <t>营业务税金及附加</t>
  </si>
  <si>
    <t>销售毛利率</t>
  </si>
  <si>
    <t>ROI</t>
  </si>
  <si>
    <t xml:space="preserve">  加：其他业务利润</t>
  </si>
  <si>
    <t xml:space="preserve">  减：营业费用</t>
  </si>
  <si>
    <t>管理费用</t>
  </si>
  <si>
    <t>销售费用</t>
  </si>
  <si>
    <t>财务费用</t>
  </si>
  <si>
    <t>汇总</t>
  </si>
  <si>
    <t>DM117-黑色纯色-2XL</t>
  </si>
  <si>
    <t>AGM117-Black-2XL</t>
  </si>
  <si>
    <t>DM117纯色</t>
  </si>
  <si>
    <t>DM117-黑色纯色-3XL</t>
  </si>
  <si>
    <t>AGM117-Black-3XL</t>
  </si>
  <si>
    <t>DM117-黑色纯色-4XL</t>
  </si>
  <si>
    <t>AGM117-Black-4XL</t>
  </si>
  <si>
    <t>DM117-黑色纯色-XL</t>
  </si>
  <si>
    <t>AGM117-Black-XL</t>
  </si>
  <si>
    <t>DM117-黑底樱桃-2XL</t>
  </si>
  <si>
    <t>AGM117-Cherry Black-2XL</t>
  </si>
  <si>
    <t>DM117印花</t>
  </si>
  <si>
    <t>DM117-黑底樱桃-3XL</t>
  </si>
  <si>
    <t>AGM117-Cherry Black-3XL</t>
  </si>
  <si>
    <t>DM117-黑底樱桃-4XL</t>
  </si>
  <si>
    <t>AGM117-Cherry Black-4XL</t>
  </si>
  <si>
    <t>DM117-黑底樱桃-XL</t>
  </si>
  <si>
    <t>AGM117-Cherry Black-XL</t>
  </si>
  <si>
    <t>DM117-黑底玫瑰-2XL</t>
  </si>
  <si>
    <t>AGM117-Flower 1 Black-2XL</t>
  </si>
  <si>
    <t>DM117-黑底玫瑰-3XL</t>
  </si>
  <si>
    <t>AGM117-Flower 1 Black-3XL</t>
  </si>
  <si>
    <t>DM117-黑底玫瑰-4XL</t>
  </si>
  <si>
    <t>AGM117-Flower 1 Black-4XL</t>
  </si>
  <si>
    <t>DM117-黑底玫瑰-XL</t>
  </si>
  <si>
    <t>AGM117-Flower 1 Black-XL</t>
  </si>
  <si>
    <t>DM117-黑底红玫瑰-2XL</t>
  </si>
  <si>
    <t>AGM117-Flower 2 Black-2XL</t>
  </si>
  <si>
    <t>DM117-黑底红玫瑰-3XL</t>
  </si>
  <si>
    <t>AGM117-Flower 2 Black-3XL</t>
  </si>
  <si>
    <t>DM117-黑底红玫瑰-4XL</t>
  </si>
  <si>
    <t>AGM117-Flower 2 Black-4XL</t>
  </si>
  <si>
    <t>DM117-黑底红玫瑰-XL</t>
  </si>
  <si>
    <t>AGM117-Flower 2 Black-XL</t>
  </si>
  <si>
    <t>DM118-黑色纯色-2XL</t>
  </si>
  <si>
    <t>AGM118-Black-2XL</t>
  </si>
  <si>
    <t>DM118纯色</t>
  </si>
  <si>
    <t>DM118-黑色纯色-3XL</t>
  </si>
  <si>
    <t>AGM118-Black-3XL</t>
  </si>
  <si>
    <t>DM118-黑色纯色-4XL</t>
  </si>
  <si>
    <t>AGM118-Black-4XL</t>
  </si>
  <si>
    <t>DM118-黑色纯色-XL</t>
  </si>
  <si>
    <t>AGM118-Black-XL</t>
  </si>
  <si>
    <t>DM118-黑底玫瑰-2XL</t>
  </si>
  <si>
    <t>AGM118-Flower Black-2XL</t>
  </si>
  <si>
    <t>DM118印花</t>
  </si>
  <si>
    <t>DM118-黑底玫瑰-3XL</t>
  </si>
  <si>
    <t>AGM118-Flower Black-3XL</t>
  </si>
  <si>
    <t>DM118-黑底玫瑰-4XL</t>
  </si>
  <si>
    <t>AGM118-Flower Black-4XL</t>
  </si>
  <si>
    <t>DM118-黑底玫瑰-XL</t>
  </si>
  <si>
    <t>AGM118-Flower Black-XL</t>
  </si>
  <si>
    <t>DM118-深蓝元素-2XL</t>
  </si>
  <si>
    <t>AGM118-Round Flower Navy Blue-2XL</t>
  </si>
  <si>
    <t>DM118-深蓝元素-3XL</t>
  </si>
  <si>
    <t>AGM118-Round Flower Navy Blue-3XL</t>
  </si>
  <si>
    <t>DM118-深蓝元素-4XL</t>
  </si>
  <si>
    <t>AGM118-Round Flower Navy Blue-4XL</t>
  </si>
  <si>
    <t>DM118-深蓝元素-XL</t>
  </si>
  <si>
    <t>AGM118-Round Flower Navy Blue-XL</t>
  </si>
  <si>
    <t>DM118-黑底太阳花-2XL</t>
  </si>
  <si>
    <t>AGM118-Sunflowers Black-2XL</t>
  </si>
  <si>
    <t>DM118-黑底太阳花-3XL</t>
  </si>
  <si>
    <t>AGM118-Sunflowers Black-3XL</t>
  </si>
  <si>
    <t>DM118-黑底太阳花-4XL</t>
  </si>
  <si>
    <t>AGM118-Sunflowers Black-4XL</t>
  </si>
  <si>
    <t>DM118-黑底太阳花-XL</t>
  </si>
  <si>
    <t>AGM118-Sunflowers Black-XL</t>
  </si>
  <si>
    <t>DM119-黑色纯色-2XL</t>
  </si>
  <si>
    <t>AGM119-Black-2XL</t>
  </si>
  <si>
    <t>DM119纯色</t>
  </si>
  <si>
    <t>DM119-黑色纯色-3XL</t>
  </si>
  <si>
    <t>AGM119-Black-3XL</t>
  </si>
  <si>
    <t>DM119-黑色纯色-4XL</t>
  </si>
  <si>
    <t>AGM119-Black-4XL</t>
  </si>
  <si>
    <t>DM119-黑色纯色-XL</t>
  </si>
  <si>
    <t>AGM119-Black-XL</t>
  </si>
  <si>
    <t>DM119-蓝底百合花-2XL</t>
  </si>
  <si>
    <t>AGM119-Flower Light Blue-2XL</t>
  </si>
  <si>
    <t>DM119印花</t>
  </si>
  <si>
    <t>DM119-蓝底百合花-3XL</t>
  </si>
  <si>
    <t>AGM119-Flower Light Blue-3XL</t>
  </si>
  <si>
    <t>DM119-蓝底百合花-4XL</t>
  </si>
  <si>
    <t>AGM119-Flower Light Blue-4XL</t>
  </si>
  <si>
    <t>DM119-蓝底百合花-XL</t>
  </si>
  <si>
    <t>AGM119-Flower Light Blue-XL</t>
  </si>
  <si>
    <t>DM119-深蓝元素-2XL</t>
  </si>
  <si>
    <t>AGM119-Round Flower Navy Blue-2XL</t>
  </si>
  <si>
    <t>DM119-深蓝元素-3XL</t>
  </si>
  <si>
    <t>AGM119-Round Flower Navy Blue-3XL</t>
  </si>
  <si>
    <t>DM119-深蓝元素-4XL</t>
  </si>
  <si>
    <t>AGM119-Round Flower Navy Blue-4XL</t>
  </si>
  <si>
    <t>DM119-深蓝元素-XL</t>
  </si>
  <si>
    <t>AGM119-Round Flower Navy Blue-XL</t>
  </si>
  <si>
    <t>DM119-黑底太阳花-2XL</t>
  </si>
  <si>
    <t>AGM119-Sunflowers Black-2XL</t>
  </si>
  <si>
    <t>DM119-黑底太阳花-3XL</t>
  </si>
  <si>
    <t>AGM119-Sunflowers Black-3XL</t>
  </si>
  <si>
    <t>DM119-黑底太阳花-4XL</t>
  </si>
  <si>
    <t>AGM119-Sunflowers Black-4XL</t>
  </si>
  <si>
    <t>DM119-黑底太阳花-XL</t>
  </si>
  <si>
    <t>AGM119-Sunflowers Black-XL</t>
  </si>
  <si>
    <t>MD004-黑色纯色-2XL</t>
  </si>
  <si>
    <t>AGM004-Black-2XL</t>
  </si>
  <si>
    <t>MD004纯色</t>
  </si>
  <si>
    <t>MD004-黑色纯色-3XL</t>
  </si>
  <si>
    <t>AGM004-Black-3XL</t>
  </si>
  <si>
    <t>MD004-黑色纯色-4XL</t>
  </si>
  <si>
    <t>AGM004-Black-4XL</t>
  </si>
  <si>
    <t>MD004-黑色纯色-XL</t>
  </si>
  <si>
    <t>AGM004-Black-XL</t>
  </si>
  <si>
    <t>MD004-蓝底百合花-2XL</t>
  </si>
  <si>
    <t>AGM004-Flower Light Blue-2XL</t>
  </si>
  <si>
    <t>MD004印花</t>
  </si>
  <si>
    <t>MD004-蓝底百合花-3XL</t>
  </si>
  <si>
    <t>AGM004-Flower Light Blue-3XL</t>
  </si>
  <si>
    <t>MD004-蓝底百合花-4XL</t>
  </si>
  <si>
    <t>AGM004-Flower Light Blue-4XL</t>
  </si>
  <si>
    <t>MD004-蓝底百合花-XL</t>
  </si>
  <si>
    <t>AGM004-Flower Light Blue-XL</t>
  </si>
  <si>
    <t>MD004-深蓝元素-2XL</t>
  </si>
  <si>
    <t>AGM004-Round Flower Navy Blue-2XL</t>
  </si>
  <si>
    <t>MD004-深蓝元素-3XL</t>
  </si>
  <si>
    <t>AGM004-Round Flower Navy Blue-3XL</t>
  </si>
  <si>
    <t>MD004-深蓝元素-4XL</t>
  </si>
  <si>
    <t>AGM004-Round Flower Navy Blue-4XL</t>
  </si>
  <si>
    <t>MD004-深蓝元素-XL</t>
  </si>
  <si>
    <t>AGM004-Round Flower Navy Blue-XL</t>
  </si>
  <si>
    <t>MD004-黑底太阳花-2XL</t>
  </si>
  <si>
    <t>AGM004-Sunflowers Black-2XL</t>
  </si>
  <si>
    <t>MD004-黑底太阳花-3XL</t>
  </si>
  <si>
    <t>AGM004-Sunflowers Black-3XL</t>
  </si>
  <si>
    <t>MD004-黑底太阳花-4XL</t>
  </si>
  <si>
    <t>AGM004-Sunflowers Black-4XL</t>
  </si>
  <si>
    <t>MD004-黑底太阳花-XL</t>
  </si>
  <si>
    <t>AGM004-Sunflowers Black-XL</t>
  </si>
  <si>
    <t>MD011-黑色纯色-2XL</t>
  </si>
  <si>
    <t>AGM011-Black-2XL</t>
  </si>
  <si>
    <t>MD011纯色</t>
  </si>
  <si>
    <t>MD011-黑色纯色-3XL</t>
  </si>
  <si>
    <t>AGM011-Black-3XL</t>
  </si>
  <si>
    <t>MD011-黑色纯色-4XL</t>
  </si>
  <si>
    <t>AGM011-Black-4XL</t>
  </si>
  <si>
    <t>MD011-黑色纯色-XL</t>
  </si>
  <si>
    <t>AGM011-Black-XL</t>
  </si>
  <si>
    <t>MD011-黑底樱桃-2XL</t>
  </si>
  <si>
    <t>AGM011-Cherry Black-2XL</t>
  </si>
  <si>
    <t>MD011印花</t>
  </si>
  <si>
    <t>MD011-黑底樱桃-3XL</t>
  </si>
  <si>
    <t>AGM011-Cherry Black-3XL</t>
  </si>
  <si>
    <t>MD011-黑底樱桃-4XL</t>
  </si>
  <si>
    <t>AGM011-Cherry Black-4XL</t>
  </si>
  <si>
    <t>MD011-黑底樱桃-XL</t>
  </si>
  <si>
    <t>AGM011-Cherry Black-XL</t>
  </si>
  <si>
    <t>MD011-黑底玫瑰-2XL</t>
  </si>
  <si>
    <t>AGM011-Flower Black-2XL</t>
  </si>
  <si>
    <t>MD011-黑底玫瑰-3XL</t>
  </si>
  <si>
    <t>AGM011-Flower Black-3XL</t>
  </si>
  <si>
    <t>MD011-黑底玫瑰-4XL</t>
  </si>
  <si>
    <t>AGM011-Flower Black-4XL</t>
  </si>
  <si>
    <t>MD011-黑底玫瑰-XL</t>
  </si>
  <si>
    <t>AGM011-Flower Black-XL</t>
  </si>
  <si>
    <t>MD011-黑底太阳花-2XL</t>
  </si>
  <si>
    <t>AGM011-Sunflowers Black-2XL</t>
  </si>
  <si>
    <t>MD011-黑底太阳花-3XL</t>
  </si>
  <si>
    <t>AGM011-Sunflowers Black-3XL</t>
  </si>
  <si>
    <t>MD011-黑底太阳花-4XL</t>
  </si>
  <si>
    <t>AGM011-Sunflowers Black-4XL</t>
  </si>
  <si>
    <t>MD011-黑底太阳花-XL</t>
  </si>
  <si>
    <t>AGM011-Sunflowers Black-XL</t>
  </si>
  <si>
    <t>UX1004-灰色-XL</t>
  </si>
  <si>
    <t>AGM10044-Gray-XL</t>
  </si>
  <si>
    <t>UX1004-灰色-2XL</t>
  </si>
  <si>
    <t>AGM10044-Gray-XXL</t>
  </si>
  <si>
    <t>UX1004-灰色-3XL</t>
  </si>
  <si>
    <t>AGM10044-Gray-XXXL</t>
  </si>
  <si>
    <t>UX1004-白色-XL</t>
  </si>
  <si>
    <t>AGM10044-White-XL</t>
  </si>
  <si>
    <t>UX1004-白色-2XL</t>
  </si>
  <si>
    <t>AGM10044-White-XXL</t>
  </si>
  <si>
    <t>UX1004-白色-3XL</t>
  </si>
  <si>
    <t>AGM10044-White-XXXL</t>
  </si>
  <si>
    <t>UX1005-黑色-XL</t>
  </si>
  <si>
    <t>AGM10055-Black-XL</t>
  </si>
  <si>
    <t>UX1005-黑色-2XL</t>
  </si>
  <si>
    <t>AGM10055-Black-XXL</t>
  </si>
  <si>
    <t>UX1005-黑色-3XL</t>
  </si>
  <si>
    <t>AGM10055-Black-XXXL</t>
  </si>
  <si>
    <t>UX1005-灰色-XL</t>
  </si>
  <si>
    <t>AGM10055-Gray-XL</t>
  </si>
  <si>
    <t>UX1005-灰色-2XL</t>
  </si>
  <si>
    <t>AGM10055-Gray-XXL</t>
  </si>
  <si>
    <t>UX1005-灰色-3XL</t>
  </si>
  <si>
    <t>AGM10055-Gray-XXXL</t>
  </si>
  <si>
    <t>UX1008-灰色-XL</t>
  </si>
  <si>
    <t>AGM10088-Gray-XL</t>
  </si>
  <si>
    <t>UX1008-白色-XL</t>
  </si>
  <si>
    <t>AGM10088-White-XL</t>
  </si>
  <si>
    <t>UX1008-白色-2XL</t>
  </si>
  <si>
    <t>AGM10088-White-XXL</t>
  </si>
  <si>
    <t>UX1008-白色-3XL</t>
  </si>
  <si>
    <t>AGM10088-White-XXXL</t>
  </si>
  <si>
    <t>UX1008-灰色-2XL</t>
  </si>
  <si>
    <t>AGM10088-Gray-XXL</t>
  </si>
  <si>
    <t>UX1008-灰色-3XL</t>
  </si>
  <si>
    <t>AGM10088-Gray-XXXL</t>
  </si>
  <si>
    <t>UX1011-灰色-XL</t>
  </si>
  <si>
    <t>AGM10111-Gray-XL</t>
  </si>
  <si>
    <t>UX1011-灰色-2XL</t>
  </si>
  <si>
    <t>AGM10111-Gray-XXL</t>
  </si>
  <si>
    <t>UX1011-灰色-3XL</t>
  </si>
  <si>
    <t>AGM10111-Gray-XXXL</t>
  </si>
  <si>
    <t>UX1011-白色-XL</t>
  </si>
  <si>
    <t>AGM10111-White-XL</t>
  </si>
  <si>
    <t>UX1011-白色-2XL</t>
  </si>
  <si>
    <t>AGM10111-White-XXL</t>
  </si>
  <si>
    <t>UX1011-白色-3XL</t>
  </si>
  <si>
    <t>AGM10111-White-XXXL</t>
  </si>
  <si>
    <t>UX1031-黑白条-L</t>
  </si>
  <si>
    <t>AGCY1031-Black Stripe-L</t>
  </si>
  <si>
    <t>UX1031-黑白条-M</t>
  </si>
  <si>
    <t>AGCY1031-Black Stripe-M</t>
  </si>
  <si>
    <t>UX1031-黑白条-S</t>
  </si>
  <si>
    <t>AGCY1031-Black Stripe-S</t>
  </si>
  <si>
    <t>UX1031-黑白条-XL</t>
  </si>
  <si>
    <t>AGCY1031-Black Stripe-XL</t>
  </si>
  <si>
    <t>UX1031-黑白条-2XL</t>
  </si>
  <si>
    <t>AGCY1031-Black Stripe-XXL</t>
  </si>
  <si>
    <t>UX1031-黑白条-3XL</t>
  </si>
  <si>
    <t>AGCY1031-Black Stripe-XXXL</t>
  </si>
  <si>
    <t>UX1031-深蓝白条-L</t>
  </si>
  <si>
    <t>AGCY1031-Navy Stripe-L</t>
  </si>
  <si>
    <t>UX1031-深蓝白条-M</t>
  </si>
  <si>
    <t>AGCY1031-Navy Stripe-M</t>
  </si>
  <si>
    <t>UX1031-深蓝白条-S</t>
  </si>
  <si>
    <t>AGCY1031-Navy Stripe-S</t>
  </si>
  <si>
    <t>UX1031-深蓝白条-XL</t>
  </si>
  <si>
    <t>AGCY1031-Navy Stripe-XL</t>
  </si>
  <si>
    <t>UX1031-深蓝白条-2XL</t>
  </si>
  <si>
    <t>AGCY1031-Navy Stripe-XXL</t>
  </si>
  <si>
    <t>UX1031-深蓝白条-3XL</t>
  </si>
  <si>
    <t>AGCY1031-Navy Stripe-XXXL</t>
  </si>
  <si>
    <t>UX1031-粉白条-L</t>
  </si>
  <si>
    <t>AGCY1031-Pink Stripe-L</t>
  </si>
  <si>
    <t>UX1031-粉白条-M</t>
  </si>
  <si>
    <t>AGCY1031-Pink Stripe-M</t>
  </si>
  <si>
    <t>UX1031-粉白条-S</t>
  </si>
  <si>
    <t>AGCY1031-Pink Stripe-S</t>
  </si>
  <si>
    <t>UX1031-粉白条-XL</t>
  </si>
  <si>
    <t>AGCY1031-Pink Stripe-XL</t>
  </si>
  <si>
    <t>UX1031-粉白条-2XL</t>
  </si>
  <si>
    <t>AGCY1031-Pink Stripe-XXL</t>
  </si>
  <si>
    <t>UX1031-粉白条-3XL</t>
  </si>
  <si>
    <t>AGCY1031-Pink Stripe-XXXL</t>
  </si>
  <si>
    <t>UX1031-红白条-L</t>
  </si>
  <si>
    <t>AGCY1031-Red Stripe-L</t>
  </si>
  <si>
    <t>UX1031-红白条-M</t>
  </si>
  <si>
    <t>AGCY1031-Red Stripe-M</t>
  </si>
  <si>
    <t>UX1031-红白条-S</t>
  </si>
  <si>
    <t>AGCY1031-Red Stripe-S</t>
  </si>
  <si>
    <t>UX1031-红白条-XL</t>
  </si>
  <si>
    <t>AGCY1031-Red Stripe-XL</t>
  </si>
  <si>
    <t>UX1031-红白条-2XL</t>
  </si>
  <si>
    <t>AGCY1031-Red Stripe-XXL</t>
  </si>
  <si>
    <t>UX1031-红白条-3XL</t>
  </si>
  <si>
    <t>AGCY1031-Red Stripe-XXXL</t>
  </si>
  <si>
    <t>UX1405-黑色-L</t>
  </si>
  <si>
    <t>AGCY1405-Black-L</t>
  </si>
  <si>
    <t>UX1405-黑色-M</t>
  </si>
  <si>
    <t>AGCY1405-Black-M</t>
  </si>
  <si>
    <t>UX1405-黑色-S</t>
  </si>
  <si>
    <t>AGCY1405-Black-S</t>
  </si>
  <si>
    <t>UX1405-白色-L</t>
  </si>
  <si>
    <t>AGCY1405-White-L</t>
  </si>
  <si>
    <t>UX1405-白色-M</t>
  </si>
  <si>
    <t>AGCY1405-White-M</t>
  </si>
  <si>
    <t>UX1405-白色-S</t>
  </si>
  <si>
    <t>AGCY1405-White-S</t>
  </si>
  <si>
    <t>UX1926-黑色-2XL</t>
  </si>
  <si>
    <t>AGM1926-Black-2XL</t>
  </si>
  <si>
    <t>UX1926-黑色-3XL</t>
  </si>
  <si>
    <t>AGM1926-Black-3XL</t>
  </si>
  <si>
    <t>UX1926-黑色-4XL</t>
  </si>
  <si>
    <t>AGM1926-Black-4XL</t>
  </si>
  <si>
    <t>UX1926-黑色-XL</t>
  </si>
  <si>
    <t>AGM1926-Black-XL</t>
  </si>
  <si>
    <t>UX1926-深蓝-2XL</t>
  </si>
  <si>
    <t>AGM1926-Navy Blue-2XL</t>
  </si>
  <si>
    <t>UX1926-深蓝-3XL</t>
  </si>
  <si>
    <t>AGM1926-Navy Blue-3XL</t>
  </si>
  <si>
    <t>UX1926-深蓝-4XL</t>
  </si>
  <si>
    <t>AGM1926-Navy Blue-4XL</t>
  </si>
  <si>
    <t>UX1926-深蓝-XL</t>
  </si>
  <si>
    <t>AGM1926-Navy Blue-XL</t>
  </si>
  <si>
    <t>UX1926-酒红-2XL</t>
  </si>
  <si>
    <t>AGM1926-Burgundy-2XL</t>
  </si>
  <si>
    <t>UX1926-酒红-3XL</t>
  </si>
  <si>
    <t>AGM1926-Burgundy-3XL</t>
  </si>
  <si>
    <t>UX1926-酒红-4XL</t>
  </si>
  <si>
    <t>AGM1926-Burgundy-4XL</t>
  </si>
  <si>
    <t>UX1926-酒红-XL</t>
  </si>
  <si>
    <t>AGM1926-Burgundy-XL</t>
  </si>
  <si>
    <t>UX1926-黄色-2XL</t>
  </si>
  <si>
    <t>AGM1926-Yellow-2XL</t>
  </si>
  <si>
    <t>UX1926-黄色-3XL</t>
  </si>
  <si>
    <t>AGM1926-Yellow-3XL</t>
  </si>
  <si>
    <t>UX1926-黄色-4XL</t>
  </si>
  <si>
    <t>AGM1926-Yellow-4XL</t>
  </si>
  <si>
    <t>UX1926-黄色-XL</t>
  </si>
  <si>
    <t>AGM1926-Yellow-XL</t>
  </si>
  <si>
    <t>UX1929-黑色-2XL</t>
  </si>
  <si>
    <t>AGM19299-Black-2XL</t>
  </si>
  <si>
    <t>UX1929-黑色-3XL</t>
  </si>
  <si>
    <t>AGM19299-Black-3XL</t>
  </si>
  <si>
    <t>UX1929-黑色-4XL</t>
  </si>
  <si>
    <t>AGM19299-Black-4XL</t>
  </si>
  <si>
    <t>UX1929-黑色-XL</t>
  </si>
  <si>
    <t>AGM19299-Black-XL</t>
  </si>
  <si>
    <t>UX1929-蓝色-2XL</t>
  </si>
  <si>
    <t>AGM19299-Blue-2XL</t>
  </si>
  <si>
    <t>UX1929-蓝色-3XL</t>
  </si>
  <si>
    <t>AGM19299-Blue-3XL</t>
  </si>
  <si>
    <t>UX1929-蓝色-4XL</t>
  </si>
  <si>
    <t>AGM19299-Blue-4XL</t>
  </si>
  <si>
    <t>UX1929-蓝色-XL</t>
  </si>
  <si>
    <t>AGM19299-Blue-XL</t>
  </si>
  <si>
    <t>UX1929-粉色-2XL</t>
  </si>
  <si>
    <t>AGM19299-Pink-2XL</t>
  </si>
  <si>
    <t>UX1929-粉色-3XL</t>
  </si>
  <si>
    <t>AGM19299-Pink-3XL</t>
  </si>
  <si>
    <t>UX1929-粉色-4XL</t>
  </si>
  <si>
    <t>AGM19299-Pink-4XL</t>
  </si>
  <si>
    <t>UX1929-粉色-XL</t>
  </si>
  <si>
    <t>AGM19299-Pink-XL</t>
  </si>
  <si>
    <t>UX1932-黑色-2XL</t>
  </si>
  <si>
    <t>AGM19322-Black-2XL</t>
  </si>
  <si>
    <t>UX1932-黑色-3XL</t>
  </si>
  <si>
    <t>AGM19322-Black-3XL</t>
  </si>
  <si>
    <t>UX1932-黑色-4XL</t>
  </si>
  <si>
    <t>AGM19322-Black-4XL</t>
  </si>
  <si>
    <t>UX1932-黑色-XL</t>
  </si>
  <si>
    <t>AGM19322-Black-XL</t>
  </si>
  <si>
    <t>UX1932-蓝色-2XL</t>
  </si>
  <si>
    <t>AGM19322-Blue-2XL</t>
  </si>
  <si>
    <t>UX1932-蓝色-3XL</t>
  </si>
  <si>
    <t>AGM19322-Blue-3XL</t>
  </si>
  <si>
    <t>UX1932-蓝色-4XL</t>
  </si>
  <si>
    <t>AGM19322-Blue-4XL</t>
  </si>
  <si>
    <t>UX1932-蓝色-XL</t>
  </si>
  <si>
    <t>AGM19322-Blue-XL</t>
  </si>
  <si>
    <t>UX1933-黑色-2XL</t>
  </si>
  <si>
    <t>AGM19333-Black-2XL</t>
  </si>
  <si>
    <t>UX1933-黑色-3XL</t>
  </si>
  <si>
    <t>AGM19333-Black-3XL</t>
  </si>
  <si>
    <t>UX1933-黑色-4XL</t>
  </si>
  <si>
    <t>AGM19333-Black-4XL</t>
  </si>
  <si>
    <t>UX1933-黑色-XL</t>
  </si>
  <si>
    <t>AGM19333-Black-XL</t>
  </si>
  <si>
    <t>UX1933-粉色-2XL</t>
  </si>
  <si>
    <t>AGM19333-Pink-2XL</t>
  </si>
  <si>
    <t>UX1933-粉色-3XL</t>
  </si>
  <si>
    <t>AGM19333-Pink-3XL</t>
  </si>
  <si>
    <t>UX1933-粉色-4XL</t>
  </si>
  <si>
    <t>AGM19333-Pink-4XL</t>
  </si>
  <si>
    <t>UX1933-粉色-XL</t>
  </si>
  <si>
    <t>AGM19333-Pink-XL</t>
  </si>
  <si>
    <t>UX1933-白色-2XL</t>
  </si>
  <si>
    <t>AGM19333-White-2XL</t>
  </si>
  <si>
    <t>UX1933-白色-3XL</t>
  </si>
  <si>
    <t>AGM19333-White-3XL</t>
  </si>
  <si>
    <t>UX1933-白色-4XL</t>
  </si>
  <si>
    <t>AGM19333-White-4XL</t>
  </si>
  <si>
    <t>UX1933-白色-XL</t>
  </si>
  <si>
    <t>AGM19333-White-XL</t>
  </si>
  <si>
    <t>UX1935-军绿-2XL</t>
  </si>
  <si>
    <t>AGM19355-Army Green-2XL</t>
  </si>
  <si>
    <t>UX1935-军绿-3XL</t>
  </si>
  <si>
    <t>AGM19355-Army Green-3XL</t>
  </si>
  <si>
    <t>UX1935-军绿-4XL</t>
  </si>
  <si>
    <t>AGM19355-Army Green-4XL</t>
  </si>
  <si>
    <t>UX1935-军绿-XL</t>
  </si>
  <si>
    <t>AGM19355-Army Green-XL</t>
  </si>
  <si>
    <t>UX1935-黑色-2XL</t>
  </si>
  <si>
    <t>AGM19355-Black-2XL</t>
  </si>
  <si>
    <t>UX1935-黑色-3XL</t>
  </si>
  <si>
    <t>AGM19355-Black-3XL</t>
  </si>
  <si>
    <t>UX1935-黑色-4XL</t>
  </si>
  <si>
    <t>AGM19355-Black-4XL</t>
  </si>
  <si>
    <t>UX1935-黑色-XL</t>
  </si>
  <si>
    <t>AGM19355-Black-XL</t>
  </si>
  <si>
    <t>UX1937-黑色-2XL</t>
  </si>
  <si>
    <t>AGM19377-Black-2XL</t>
  </si>
  <si>
    <t>UX1937-黑色-3XL</t>
  </si>
  <si>
    <t>AGM19377-Black-3XL</t>
  </si>
  <si>
    <t>UX1937-黑色-4XL</t>
  </si>
  <si>
    <t>AGM19377-Black-4XL</t>
  </si>
  <si>
    <t>UX1937-黑色-XL</t>
  </si>
  <si>
    <t>AGM19377-Black-XL</t>
  </si>
  <si>
    <t>UX1937-蓝色-2XL</t>
  </si>
  <si>
    <t>AGM19377-Blue-2XL</t>
  </si>
  <si>
    <t>UX1937-蓝色-3XL</t>
  </si>
  <si>
    <t>AGM19377-Blue-3XL</t>
  </si>
  <si>
    <t>UX1937-蓝色-4XL</t>
  </si>
  <si>
    <t>AGM19377-Blue-4XL</t>
  </si>
  <si>
    <t>UX1937-蓝色-XL</t>
  </si>
  <si>
    <t>AGM19377-Blue-XL</t>
  </si>
  <si>
    <t>UX1937-花灰-2XL</t>
  </si>
  <si>
    <t>AGM19377-Gray-2XL</t>
  </si>
  <si>
    <t>UX1937-花灰-3XL</t>
  </si>
  <si>
    <t>AGM19377-Gray-3XL</t>
  </si>
  <si>
    <t>UX1937-花灰-4XL</t>
  </si>
  <si>
    <t>AGM19377-Gray-4XL</t>
  </si>
  <si>
    <t>UX1937-花灰-XL</t>
  </si>
  <si>
    <t>AGM19377-Gray-XL</t>
  </si>
  <si>
    <t>UX1979-蓝底百合花-2XL</t>
  </si>
  <si>
    <t>AGM19799-Flower Light Blue-2XL</t>
  </si>
  <si>
    <t>UX1979-蓝底百合花-3XL</t>
  </si>
  <si>
    <t>AGM19799-Flower Light Blue-3XL</t>
  </si>
  <si>
    <t>UX1979-蓝底百合花-4XL</t>
  </si>
  <si>
    <t>AGM19799-Flower Light Blue-4XL</t>
  </si>
  <si>
    <t>UX1979-蓝底百合花-XL</t>
  </si>
  <si>
    <t>AGM19799-Flower Light Blue-XL</t>
  </si>
  <si>
    <t>UX1979-深蓝元素-2XL</t>
  </si>
  <si>
    <t>AGM19799-Round Flower Navy Blue-2XL</t>
  </si>
  <si>
    <t>UX1979-深蓝元素-3XL</t>
  </si>
  <si>
    <t>AGM19799-Round Flower Navy Blue-3XL</t>
  </si>
  <si>
    <t>UX1979-深蓝元素-4XL</t>
  </si>
  <si>
    <t>AGM19799-Round Flower Navy Blue-4XL</t>
  </si>
  <si>
    <t>UX1979-深蓝元素-XL</t>
  </si>
  <si>
    <t>AGM19799-Round Flower Navy Blue-XL</t>
  </si>
  <si>
    <t>UX1979-黑底太阳花-2XL</t>
  </si>
  <si>
    <t>AGM19799-Sunflowers Black-2XL</t>
  </si>
  <si>
    <t>UX1979-黑底太阳花-3XL</t>
  </si>
  <si>
    <t>AGM19799-Sunflowers Black-3XL</t>
  </si>
  <si>
    <t>UX1979-黑底太阳花-4XL</t>
  </si>
  <si>
    <t>AGM19799-Sunflowers Black-4XL</t>
  </si>
  <si>
    <t>UX1979-黑底太阳花-XL</t>
  </si>
  <si>
    <t>AGM19799-Sunflowers Black-XL</t>
  </si>
  <si>
    <t>UX1979-黑色纯色-2XL</t>
  </si>
  <si>
    <t>AGM19799-Black-2XL</t>
  </si>
  <si>
    <t>UX1979-黑色纯色-3XL</t>
  </si>
  <si>
    <t>AGM19799-Black-3XL</t>
  </si>
  <si>
    <t>UX1979-黑色纯色-4XL</t>
  </si>
  <si>
    <t>AGM19799-Black-4XL</t>
  </si>
  <si>
    <t>UX1979-黑色纯色-XL</t>
  </si>
  <si>
    <t>AGM19799-Black-XL</t>
  </si>
  <si>
    <t>UX2062-黑色-L</t>
  </si>
  <si>
    <t>AGCY2062-Black-L</t>
  </si>
  <si>
    <t>UX2062-黑色-M</t>
  </si>
  <si>
    <t>AGCY2062-Black-M</t>
  </si>
  <si>
    <t>UX2062-黑色-S</t>
  </si>
  <si>
    <t>AGCY2062-Black-S</t>
  </si>
  <si>
    <t>UX2379-黑色-L</t>
  </si>
  <si>
    <t>AGCY2379-Black-L</t>
  </si>
  <si>
    <t>UX2379-黑色-M</t>
  </si>
  <si>
    <t>AGCY2379-Black-M</t>
  </si>
  <si>
    <t>UX2379-黑色-S</t>
  </si>
  <si>
    <t>AGCY2379-Black-S</t>
  </si>
  <si>
    <t>UX2379-粉色-L</t>
  </si>
  <si>
    <t>AGCY2379-Pink-L</t>
  </si>
  <si>
    <t>UX2379-粉色-M</t>
  </si>
  <si>
    <t>AGCY2379-Pink-M</t>
  </si>
  <si>
    <t>UX2379-粉色-S</t>
  </si>
  <si>
    <t>AGCY2379-Pink-S</t>
  </si>
  <si>
    <t>UX2379-白色-M</t>
  </si>
  <si>
    <t>AGCY2379-White-M</t>
  </si>
  <si>
    <t>UX2379-白色-S</t>
  </si>
  <si>
    <t>AGCY2379-White-S</t>
  </si>
  <si>
    <t>UX2379-白色-L</t>
  </si>
  <si>
    <t>AGCY2379-White-L</t>
  </si>
  <si>
    <t>UX3021-黑色-S</t>
  </si>
  <si>
    <t>AGCY30211-Black-S</t>
  </si>
  <si>
    <t>UX3021-黑色-XL</t>
  </si>
  <si>
    <t>AGCY30211-Black-XL</t>
  </si>
  <si>
    <t>UX3021-酒红-L</t>
  </si>
  <si>
    <t>AGCY30211-Burgundy-L</t>
  </si>
  <si>
    <t>UX3021-酒红-M</t>
  </si>
  <si>
    <t>AGCY30211-Burgundy-M</t>
  </si>
  <si>
    <t>UX3021-酒红-S</t>
  </si>
  <si>
    <t>AGCY30211-Burgundy-S</t>
  </si>
  <si>
    <t>UX3021-酒红-XL</t>
  </si>
  <si>
    <t>AGCY30211-Burgundy-XL</t>
  </si>
  <si>
    <t>UX3021-黑色-L</t>
  </si>
  <si>
    <t>AGCY30211-Black-L</t>
  </si>
  <si>
    <t>UX3021-黑色-M</t>
  </si>
  <si>
    <t>AGCY30211-Black-M</t>
  </si>
  <si>
    <t>UX3021-黑色-2XL</t>
  </si>
  <si>
    <t>AGCY30211-Black-XXL</t>
  </si>
  <si>
    <t>UX3021-酒红-2XL</t>
  </si>
  <si>
    <t>AGCY30211-Burgundy-XXL</t>
  </si>
  <si>
    <t>UX3022-黑色-L</t>
  </si>
  <si>
    <t>AGCY30222-Black-L</t>
  </si>
  <si>
    <t>UX3022-黑色-M</t>
  </si>
  <si>
    <t>AGCY30222-Black-M</t>
  </si>
  <si>
    <t>UX3022-黑色-S</t>
  </si>
  <si>
    <t>AGCY30222-Black-S</t>
  </si>
  <si>
    <t>UX3022-黑色-XL</t>
  </si>
  <si>
    <t>AGCY30222-Black-XL</t>
  </si>
  <si>
    <t>UX3022-酒红-L</t>
  </si>
  <si>
    <t>AGCY30222-Burgundy-L</t>
  </si>
  <si>
    <t>UX3022-酒红-M</t>
  </si>
  <si>
    <t>AGCY30222-Burgundy-M</t>
  </si>
  <si>
    <t>UX3022-酒红-S</t>
  </si>
  <si>
    <t>AGCY30222-Burgundy-S</t>
  </si>
  <si>
    <t>UX3022-酒红-XL</t>
  </si>
  <si>
    <t>AGCY30222-Burgundy-XL</t>
  </si>
  <si>
    <t>UX3022-黑色-2XL</t>
  </si>
  <si>
    <t>AGCY30222-Black-XXL</t>
  </si>
  <si>
    <t>UX3022-酒红-2XL</t>
  </si>
  <si>
    <t>AGCY30222-Burgundy-XXL</t>
  </si>
  <si>
    <t>UX3839-浅灰色-L</t>
  </si>
  <si>
    <t>AGCY3839-Light Grey-L</t>
  </si>
  <si>
    <t>UX3839-浅灰色-M</t>
  </si>
  <si>
    <t>AGCY3839-Light Grey-M</t>
  </si>
  <si>
    <t>UX3839-浅灰色-S</t>
  </si>
  <si>
    <t>AGCY3839-Light Grey-S</t>
  </si>
  <si>
    <t>UX3869-白色-L</t>
  </si>
  <si>
    <t>AGCY3869-White-L</t>
  </si>
  <si>
    <t>UX3869-白色-M</t>
  </si>
  <si>
    <t>AGCY3869-White-M</t>
  </si>
  <si>
    <t>UX3869-白色-S</t>
  </si>
  <si>
    <t>AGCY3869-White-S</t>
  </si>
  <si>
    <t>UX3883-黑色-L</t>
  </si>
  <si>
    <t>AGCY3883-Black-L</t>
  </si>
  <si>
    <t>UX3883-黑色-M</t>
  </si>
  <si>
    <t>AGCY3883-Black-M</t>
  </si>
  <si>
    <t>UX3883-黑色-S</t>
  </si>
  <si>
    <t>AGCY3883-Black-S</t>
  </si>
  <si>
    <t>UX3884-黑色-M</t>
  </si>
  <si>
    <t>AGCY3884-Black-M</t>
  </si>
  <si>
    <t>UX3884-黑色-S</t>
  </si>
  <si>
    <t>AGCY3884-Black-S</t>
  </si>
  <si>
    <t>UX3884-黑色-L</t>
  </si>
  <si>
    <t>AGCY3884-Black-L</t>
  </si>
  <si>
    <t>UX3919-白色-L</t>
  </si>
  <si>
    <t>AGCY3919-White-L</t>
  </si>
  <si>
    <t>UX3919-白色-M</t>
  </si>
  <si>
    <t>AGCY3919-White-M</t>
  </si>
  <si>
    <t>UX3919-白色-S</t>
  </si>
  <si>
    <t>AGCY3919-White-S</t>
  </si>
  <si>
    <t>UX3931-军绿色-L</t>
  </si>
  <si>
    <t>AGCY3931-Army Green-L</t>
  </si>
  <si>
    <t>UX3931-军绿色-M</t>
  </si>
  <si>
    <t>AGCY3931-Army Green-M</t>
  </si>
  <si>
    <t>UX3931-军绿色-S</t>
  </si>
  <si>
    <t>AGCY3931-Army Green-S</t>
  </si>
  <si>
    <t>UX3931-黑色-L</t>
  </si>
  <si>
    <t>AGCY3931-Black-L</t>
  </si>
  <si>
    <t>UX3931-黑色-M</t>
  </si>
  <si>
    <t>AGCY3931-Black-M</t>
  </si>
  <si>
    <t>UX3931-黑色-S</t>
  </si>
  <si>
    <t>AGCY3931-Black-S</t>
  </si>
  <si>
    <t>UX3931-白色-L</t>
  </si>
  <si>
    <t>AGCY3931-White-L</t>
  </si>
  <si>
    <t>UX3931-白色-M</t>
  </si>
  <si>
    <t>AGCY3931-White-M</t>
  </si>
  <si>
    <t>UX3931-白色-S</t>
  </si>
  <si>
    <t>AGCY3931-White-S</t>
  </si>
  <si>
    <t>UX4014-军绿-L</t>
  </si>
  <si>
    <t>AGCY4014-Army Green-L</t>
  </si>
  <si>
    <t>UX4014-军绿-M</t>
  </si>
  <si>
    <t>AGCY4014-Army Green-M</t>
  </si>
  <si>
    <t>UX4014-军绿-XL</t>
  </si>
  <si>
    <t>AGCY4014-Army Green-XL</t>
  </si>
  <si>
    <t>UX4014-黑色-L</t>
  </si>
  <si>
    <t>AGCY4014-Black-L</t>
  </si>
  <si>
    <t>UX4014-黑色-M</t>
  </si>
  <si>
    <t>AGCY4014-Black-M</t>
  </si>
  <si>
    <t>UX4014-黑色-S</t>
  </si>
  <si>
    <t>AGCY4014-Black-S</t>
  </si>
  <si>
    <t>UX4014-黑色-XL</t>
  </si>
  <si>
    <t>AGCY4014-Black-XL</t>
  </si>
  <si>
    <t>UX4014-白色-L</t>
  </si>
  <si>
    <t>AGCY4014-White-L</t>
  </si>
  <si>
    <t>UX4014-白色-M</t>
  </si>
  <si>
    <t>AGCY4014-White-M</t>
  </si>
  <si>
    <t>UX4014-白色-S</t>
  </si>
  <si>
    <t>AGCY4014-White-S</t>
  </si>
  <si>
    <t>UX4014-白色-XL</t>
  </si>
  <si>
    <t>AGCY4014-White-XL</t>
  </si>
  <si>
    <t>UX4014-酒红-L</t>
  </si>
  <si>
    <t>AGCY4014-Wine Red-L</t>
  </si>
  <si>
    <t>UX4014-酒红-M</t>
  </si>
  <si>
    <t>AGCY4014-Wine Red-M</t>
  </si>
  <si>
    <t>UX4014-酒红-S</t>
  </si>
  <si>
    <t>AGCY4014-Wine Red-S</t>
  </si>
  <si>
    <t>UX4014-酒红-XL</t>
  </si>
  <si>
    <t>AGCY4014-Wine Red-XL</t>
  </si>
  <si>
    <t>UX4014-军绿-S</t>
  </si>
  <si>
    <t>AGCY4014-Army Green-S</t>
  </si>
  <si>
    <t>UX4016-黑色-L</t>
  </si>
  <si>
    <t>AGCY4016-Black-L</t>
  </si>
  <si>
    <t>UX4016-黑色-M</t>
  </si>
  <si>
    <t>AGCY4016-Black-M</t>
  </si>
  <si>
    <t>UX4016-黑色-XL</t>
  </si>
  <si>
    <t>AGCY4016-Black-XL</t>
  </si>
  <si>
    <t>UX4016-黑白条纹-S</t>
  </si>
  <si>
    <t>AGCY4016-Stripe-S</t>
  </si>
  <si>
    <t>UX4016-黑白条纹-XL</t>
  </si>
  <si>
    <t>AGCY4016-Stripe-XL</t>
  </si>
  <si>
    <t>UX4016-白色-L</t>
  </si>
  <si>
    <t>AGCY4016-White-L</t>
  </si>
  <si>
    <t>UX4016-白色-M</t>
  </si>
  <si>
    <t>AGCY4016-White-M</t>
  </si>
  <si>
    <t>UX4016-白色-S</t>
  </si>
  <si>
    <t>AGCY4016-White-S</t>
  </si>
  <si>
    <t>UX4016-白色-XL</t>
  </si>
  <si>
    <t>AGCY4016-White-XL</t>
  </si>
  <si>
    <t>UX4016-黑色-S</t>
  </si>
  <si>
    <t>AGCY4016-Black-S</t>
  </si>
  <si>
    <t>UX4016-黑白条纹-L</t>
  </si>
  <si>
    <t>AGCY4016-Stripe-L</t>
  </si>
  <si>
    <t>UX4016-黑白条纹-M</t>
  </si>
  <si>
    <t>AGCY4016-Stripe-M</t>
  </si>
  <si>
    <t>UX4062-黑色-L</t>
  </si>
  <si>
    <t>AGCY4062-Black-L</t>
  </si>
  <si>
    <t>UX4062-黑色-M</t>
  </si>
  <si>
    <t>AGCY4062-Black-M</t>
  </si>
  <si>
    <t>UX4062-黑色-S</t>
  </si>
  <si>
    <t>AGCY4062-Black-S</t>
  </si>
  <si>
    <t>UX4062-棕色-L</t>
  </si>
  <si>
    <t>AGCY4062-Brown-L</t>
  </si>
  <si>
    <t>UX4062-棕色-M</t>
  </si>
  <si>
    <t>AGCY4062-Brown-M</t>
  </si>
  <si>
    <t>UX4062-棕色-S</t>
  </si>
  <si>
    <t>AGCY4062-Brown-S</t>
  </si>
  <si>
    <t>UX4062-墨绿-L</t>
  </si>
  <si>
    <t>AGCY4062-Dark Green-L</t>
  </si>
  <si>
    <t>UX4062-墨绿-M</t>
  </si>
  <si>
    <t>AGCY4062-Dark Green-M</t>
  </si>
  <si>
    <t>UX4062-墨绿-S</t>
  </si>
  <si>
    <t>AGCY4062-Dark Green-S</t>
  </si>
  <si>
    <t>UX4062-灰蓝-L</t>
  </si>
  <si>
    <t>AGCY4062-Gray Blue-L</t>
  </si>
  <si>
    <t>UX4062-灰蓝-M</t>
  </si>
  <si>
    <t>AGCY4062-Gray Blue-M</t>
  </si>
  <si>
    <t>UX4062-灰蓝-S</t>
  </si>
  <si>
    <t>AGCY4062-Gray Blue-S</t>
  </si>
  <si>
    <t>UX4062-卡其-L</t>
  </si>
  <si>
    <t>AGCY4062-Khaki-L</t>
  </si>
  <si>
    <t>UX4062-卡其-M</t>
  </si>
  <si>
    <t>AGCY4062-Khaki-M</t>
  </si>
  <si>
    <t>UX4062-卡其-S</t>
  </si>
  <si>
    <t>AGCY4062-Khaki-S</t>
  </si>
  <si>
    <t>UX4062-粉色-L</t>
  </si>
  <si>
    <t>AGCY4062-Pink-L</t>
  </si>
  <si>
    <t>UX4062-粉色-M</t>
  </si>
  <si>
    <t>AGCY4062-Pink-M</t>
  </si>
  <si>
    <t>UX4062-粉色-S</t>
  </si>
  <si>
    <t>AGCY4062-Pink-S</t>
  </si>
  <si>
    <t>UX4063-军绿-L</t>
  </si>
  <si>
    <t>AGCY4063-Army Green-L</t>
  </si>
  <si>
    <t>UX4063-军绿-M</t>
  </si>
  <si>
    <t>AGCY4063-Army Green-M</t>
  </si>
  <si>
    <t>UX4063-军绿-S</t>
  </si>
  <si>
    <t>AGCY4063-Army Green-S</t>
  </si>
  <si>
    <t>UX4063-军绿-XL</t>
  </si>
  <si>
    <t>AGCY4063-Army Green-XL</t>
  </si>
  <si>
    <t>UX4063-黑色-L</t>
  </si>
  <si>
    <t>AGCY4063-Black-L</t>
  </si>
  <si>
    <t>UX4063-黑色-M</t>
  </si>
  <si>
    <t>AGCY4063-Black-M</t>
  </si>
  <si>
    <t>UX4063-黑色-S</t>
  </si>
  <si>
    <t>AGCY4063-Black-S</t>
  </si>
  <si>
    <t>UX4063-黑色-XL</t>
  </si>
  <si>
    <t>AGCY4063-Black-XL</t>
  </si>
  <si>
    <t>UX4063-蓝色-L</t>
  </si>
  <si>
    <t>AGCY4063-Blue-L</t>
  </si>
  <si>
    <t>UX4063-蓝色-M</t>
  </si>
  <si>
    <t>AGCY4063-Blue-M</t>
  </si>
  <si>
    <t>UX4063-蓝色-S</t>
  </si>
  <si>
    <t>AGCY4063-Blue-S</t>
  </si>
  <si>
    <t>UX4063-蓝色-XL</t>
  </si>
  <si>
    <t>AGCY4063-Blue-XL</t>
  </si>
  <si>
    <t>UX4063-灰色-L</t>
  </si>
  <si>
    <t>AGCY4063-Gray-L</t>
  </si>
  <si>
    <t>UX4063-灰色-M</t>
  </si>
  <si>
    <t>AGCY4063-Gray-M</t>
  </si>
  <si>
    <t>UX4063-灰色-S</t>
  </si>
  <si>
    <t>AGCY4063-Gray-S</t>
  </si>
  <si>
    <t>UX4063-灰色-XL</t>
  </si>
  <si>
    <t>AGCY4063-Gray-XL</t>
  </si>
  <si>
    <t>UX4063-白色-L</t>
  </si>
  <si>
    <t>AGCY4063-White-L</t>
  </si>
  <si>
    <t>UX4063-白色-M</t>
  </si>
  <si>
    <t>AGCY4063-White-M</t>
  </si>
  <si>
    <t>UX4063-白色-S</t>
  </si>
  <si>
    <t>AGCY4063-White-S</t>
  </si>
  <si>
    <t>UX4063-白色-XL</t>
  </si>
  <si>
    <t>AGCY4063-White-XL</t>
  </si>
  <si>
    <t>UX4064-黑色-L</t>
  </si>
  <si>
    <t>AGCY4064-Black-L</t>
  </si>
  <si>
    <t>UX4064-黑色-M</t>
  </si>
  <si>
    <t>AGCY4064-Black-M</t>
  </si>
  <si>
    <t>UX4064-黑色-S</t>
  </si>
  <si>
    <t>AGCY4064-Black-S</t>
  </si>
  <si>
    <t>UX4064-灰色-L</t>
  </si>
  <si>
    <t>AGCY4064-Gray-L</t>
  </si>
  <si>
    <t>UX4064-灰色-M</t>
  </si>
  <si>
    <t>AGCY4064-Gray-M</t>
  </si>
  <si>
    <t>UX4064-灰色-S</t>
  </si>
  <si>
    <t>AGCY4064-Gray-S</t>
  </si>
  <si>
    <t>UX4064-灰色-XL</t>
  </si>
  <si>
    <t>AGCY4064-Gray-XL</t>
  </si>
  <si>
    <t>UX4064-深蓝-L</t>
  </si>
  <si>
    <t>AGCY4064-Navy Blue-L</t>
  </si>
  <si>
    <t>UX4064-深蓝-M</t>
  </si>
  <si>
    <t>AGCY4064-Navy Blue-M</t>
  </si>
  <si>
    <t>UX4064-深蓝-S</t>
  </si>
  <si>
    <t>AGCY4064-Navy Blue-S</t>
  </si>
  <si>
    <t>UX4064-深蓝-XL</t>
  </si>
  <si>
    <t>AGCY4064-Navy Blue-XL</t>
  </si>
  <si>
    <t>UX4064-红色-L</t>
  </si>
  <si>
    <t>AGCY4064-Red-L</t>
  </si>
  <si>
    <t>UX4064-红色-M</t>
  </si>
  <si>
    <t>AGCY4064-Red-M</t>
  </si>
  <si>
    <t>UX4064-红色-S</t>
  </si>
  <si>
    <t>AGCY4064-Red-S</t>
  </si>
  <si>
    <t>UX4064-红色-XL</t>
  </si>
  <si>
    <t>AGCY4064-Red-XL</t>
  </si>
  <si>
    <t>UX4064-黑色-XL</t>
  </si>
  <si>
    <t>AGCY4064-Black-XL</t>
  </si>
  <si>
    <t>UX4080-黑色-L</t>
  </si>
  <si>
    <t>AGCY4080-Black-L</t>
  </si>
  <si>
    <t>UX4080-黑色-M</t>
  </si>
  <si>
    <t>AGCY4080-Black-M</t>
  </si>
  <si>
    <t>UX4080-黑色-S</t>
  </si>
  <si>
    <t>AGCY4080-Black-S</t>
  </si>
  <si>
    <t>UX4080-灰色-L</t>
  </si>
  <si>
    <t>AGCY4080-Gray-L</t>
  </si>
  <si>
    <t>UX4080-灰色-M</t>
  </si>
  <si>
    <t>AGCY4080-Gray-M</t>
  </si>
  <si>
    <t>UX4080-灰色-S</t>
  </si>
  <si>
    <t>AGCY4080-Gray-S</t>
  </si>
  <si>
    <t>UX4080-桔粉-L</t>
  </si>
  <si>
    <t>AGCY4080-Orange-L</t>
  </si>
  <si>
    <t>UX4080-桔粉-M</t>
  </si>
  <si>
    <t>AGCY4080-Orange-M</t>
  </si>
  <si>
    <t>UX4080-桔粉-S</t>
  </si>
  <si>
    <t>AGCY4080-Orange-S</t>
  </si>
  <si>
    <t>UX4080-白色-L</t>
  </si>
  <si>
    <t>AGCY4080-White-L</t>
  </si>
  <si>
    <t>UX4080-白色-M</t>
  </si>
  <si>
    <t>AGCY4080-White-M</t>
  </si>
  <si>
    <t>UX4080-白色-S</t>
  </si>
  <si>
    <t>AGCY4080-White-S</t>
  </si>
  <si>
    <t>UX4101-黑色-L</t>
  </si>
  <si>
    <t>AGCY41011-Black-L</t>
  </si>
  <si>
    <t>UX4101-黑色-M</t>
  </si>
  <si>
    <t>AGCY41011-Black-M</t>
  </si>
  <si>
    <t>UX4101-黑色-S</t>
  </si>
  <si>
    <t>AGCY41011-Black-S</t>
  </si>
  <si>
    <t>UX4101-黑色-XL</t>
  </si>
  <si>
    <t>AGCY41011-Black-XL</t>
  </si>
  <si>
    <t>UX4101-黑色-XXL</t>
  </si>
  <si>
    <t>AGCY41011-Black-XXL</t>
  </si>
  <si>
    <t>UX4101-花灰-L</t>
  </si>
  <si>
    <t>AGCY41011-Gray-L</t>
  </si>
  <si>
    <t>UX4101-花灰-M</t>
  </si>
  <si>
    <t>AGCY41011-Gray-M</t>
  </si>
  <si>
    <t>UX4101-花灰-S</t>
  </si>
  <si>
    <t>AGCY41011-Gray-S</t>
  </si>
  <si>
    <t>UX4101-花灰-XL</t>
  </si>
  <si>
    <t>AGCY41011-Gray-XL</t>
  </si>
  <si>
    <t>UX4101-花灰-XXL</t>
  </si>
  <si>
    <t>AGCY41011-Gray-XXL</t>
  </si>
  <si>
    <t>UX4101-红色-L</t>
  </si>
  <si>
    <t>AGCY41011-Red-L</t>
  </si>
  <si>
    <t>UX4101-红色-M</t>
  </si>
  <si>
    <t>AGCY41011-Red-M</t>
  </si>
  <si>
    <t>UX4101-红色-XL</t>
  </si>
  <si>
    <t>AGCY41011-Red-XL</t>
  </si>
  <si>
    <t>UX4101-红色-XXL</t>
  </si>
  <si>
    <t>AGCY41011-Red-XXL</t>
  </si>
  <si>
    <t>UX4101-白色-L</t>
  </si>
  <si>
    <t>AGCY41011-White-L</t>
  </si>
  <si>
    <t>UX4101-白色-M</t>
  </si>
  <si>
    <t>AGCY41011-White-M</t>
  </si>
  <si>
    <t>UX4101-白色-S</t>
  </si>
  <si>
    <t>AGCY41011-White-S</t>
  </si>
  <si>
    <t>UX4101-白色-XL</t>
  </si>
  <si>
    <t>AGCY41011-White-XL</t>
  </si>
  <si>
    <t>UX4101-白色-XXL</t>
  </si>
  <si>
    <t>AGCY41011-White-XXL</t>
  </si>
  <si>
    <t>UX4101-红色-S</t>
  </si>
  <si>
    <t>AGCY41011-Red-S</t>
  </si>
  <si>
    <t>UX4109-黑色-L</t>
  </si>
  <si>
    <t>AGCY4109-Black-L</t>
  </si>
  <si>
    <t>UX4109-黑色-M</t>
  </si>
  <si>
    <t>AGCY4109-Black-M</t>
  </si>
  <si>
    <t>UX4109-黑色-S</t>
  </si>
  <si>
    <t>AGCY4109-Black-S</t>
  </si>
  <si>
    <t>UX4109-白色-L</t>
  </si>
  <si>
    <t>AGCY4109-White-L</t>
  </si>
  <si>
    <t>UX4109-白色-M</t>
  </si>
  <si>
    <t>AGCY4109-White-M</t>
  </si>
  <si>
    <t>UX4109-白色-S</t>
  </si>
  <si>
    <t>AGCY4109-White-S</t>
  </si>
  <si>
    <t>UX4116-黑色-L</t>
  </si>
  <si>
    <t>AGCY41166-Black and White-L</t>
  </si>
  <si>
    <t>UX4116-黑色-M</t>
  </si>
  <si>
    <t>AGCY41166-Black and White-M</t>
  </si>
  <si>
    <t>UX4116-黑色-S</t>
  </si>
  <si>
    <t>AGCY41166-Black and White-S</t>
  </si>
  <si>
    <t>UX4117-黑色-L</t>
  </si>
  <si>
    <t>AGCY4117-Black-L</t>
  </si>
  <si>
    <t>UX4117-黑色-M</t>
  </si>
  <si>
    <t>AGCY4117-Black-M</t>
  </si>
  <si>
    <t>UX4117-黑色-S</t>
  </si>
  <si>
    <t>AGCY4117-Black-S</t>
  </si>
  <si>
    <t>UX4117-红色-L</t>
  </si>
  <si>
    <t>AGCY4117-Red-L</t>
  </si>
  <si>
    <t>UX4117-红色-M</t>
  </si>
  <si>
    <t>AGCY4117-Red-M</t>
  </si>
  <si>
    <t>UX4117-红色-S</t>
  </si>
  <si>
    <t>AGCY4117-Red-S</t>
  </si>
  <si>
    <t>UX4117-红色-XL</t>
  </si>
  <si>
    <t>AGCY4117-Red-XL</t>
  </si>
  <si>
    <t>UX4117-白色-L</t>
  </si>
  <si>
    <t>AGCY4117-White-L</t>
  </si>
  <si>
    <t>UX4117-白色-M</t>
  </si>
  <si>
    <t>AGCY4117-White-M</t>
  </si>
  <si>
    <t>UX4117-白色-S</t>
  </si>
  <si>
    <t>AGCY4117-White-S</t>
  </si>
  <si>
    <t>UX4117-白色-XL</t>
  </si>
  <si>
    <t>AGCY4117-White-XL</t>
  </si>
  <si>
    <t>UX4117-黄色-L</t>
  </si>
  <si>
    <t>AGCY4117-Yellow-L</t>
  </si>
  <si>
    <t>UX4117-黄色-M</t>
  </si>
  <si>
    <t>AGCY4117-Yellow-M</t>
  </si>
  <si>
    <t>UX4117-黄色-S</t>
  </si>
  <si>
    <t>AGCY4117-Yellow-S</t>
  </si>
  <si>
    <t>UX4117-黄色-XL</t>
  </si>
  <si>
    <t>AGCY4117-Yellow-XL</t>
  </si>
  <si>
    <t>UX4117-黑色-XL</t>
  </si>
  <si>
    <t>AGCY4117-Black-XL</t>
  </si>
  <si>
    <t>UX4122-黑色-L</t>
  </si>
  <si>
    <t>AGCY4122-Black-L</t>
  </si>
  <si>
    <t>UX4122-黑色-M</t>
  </si>
  <si>
    <t>AGCY4122-Black-M</t>
  </si>
  <si>
    <t>UX4122-黑色-S</t>
  </si>
  <si>
    <t>AGCY4122-Black-S</t>
  </si>
  <si>
    <t>UX4122-黑色-XL</t>
  </si>
  <si>
    <t>AGCY4122-Black-XL</t>
  </si>
  <si>
    <t>UX4122-蓝色-L</t>
  </si>
  <si>
    <t>AGCY4122-Blue-L</t>
  </si>
  <si>
    <t>UX4122-蓝色-M</t>
  </si>
  <si>
    <t>AGCY4122-Blue-M</t>
  </si>
  <si>
    <t>UX4122-蓝色-S</t>
  </si>
  <si>
    <t>AGCY4122-Blue-S</t>
  </si>
  <si>
    <t>UX4122-蓝色-XL</t>
  </si>
  <si>
    <t>AGCY4122-Blue-XL</t>
  </si>
  <si>
    <t>UX4122-红色-L</t>
  </si>
  <si>
    <t>AGCY4122-Red-L</t>
  </si>
  <si>
    <t>UX4122-红色-M</t>
  </si>
  <si>
    <t>AGCY4122-Red-M</t>
  </si>
  <si>
    <t>UX4122-红色-S</t>
  </si>
  <si>
    <t>AGCY4122-Red-S</t>
  </si>
  <si>
    <t>UX4122-红色-XL</t>
  </si>
  <si>
    <t>AGCY4122-Red-XL</t>
  </si>
  <si>
    <t>UX4122-白色-L</t>
  </si>
  <si>
    <t>AGCY4122-White-L</t>
  </si>
  <si>
    <t>UX4122-白色-M</t>
  </si>
  <si>
    <t>AGCY4122-White-M</t>
  </si>
  <si>
    <t>UX4122-白色-S</t>
  </si>
  <si>
    <t>AGCY4122-White-S</t>
  </si>
  <si>
    <t>UX4122-白色-XL</t>
  </si>
  <si>
    <t>AGCY4122-White-XL</t>
  </si>
  <si>
    <t>UX4122-酒红-L</t>
  </si>
  <si>
    <t>AGCY4122-Wine Red-L</t>
  </si>
  <si>
    <t>UX4122-酒红-M</t>
  </si>
  <si>
    <t>AGCY4122-Wine Red-M</t>
  </si>
  <si>
    <t>UX4122-酒红-S</t>
  </si>
  <si>
    <t>AGCY4122-Wine Red-S</t>
  </si>
  <si>
    <t>UX4122-酒红-XL</t>
  </si>
  <si>
    <t>AGCY4122-Wine Red-XL</t>
  </si>
  <si>
    <t>UX4123-蓝底白条-L</t>
  </si>
  <si>
    <t>AGCY4123-Blue and White Stripes-L</t>
  </si>
  <si>
    <t>UX4123-蓝底白条-M</t>
  </si>
  <si>
    <t>AGCY4123-Blue and White Stripes-M</t>
  </si>
  <si>
    <t>UX4123-蓝底白条-S</t>
  </si>
  <si>
    <t>AGCY4123-Blue and White Stripes-S</t>
  </si>
  <si>
    <t>UX4123-蓝底白条-XL</t>
  </si>
  <si>
    <t>AGCY4123-Blue and White Stripes-XL</t>
  </si>
  <si>
    <t>UX4123-白底黑条-L</t>
  </si>
  <si>
    <t>AGCY4123-White and Black Stripes-L</t>
  </si>
  <si>
    <t>UX4123-白底黑条-M</t>
  </si>
  <si>
    <t>AGCY4123-White and Black Stripes-M</t>
  </si>
  <si>
    <t>UX4123-白底黑条-S</t>
  </si>
  <si>
    <t>AGCY4123-White and Black Stripes-S</t>
  </si>
  <si>
    <t>UX4123-白底黑条-XL</t>
  </si>
  <si>
    <t>AGCY4123-White and Black Stripes-XL</t>
  </si>
  <si>
    <t>UX4125-黑色-L</t>
  </si>
  <si>
    <t>AGCY4125-Black-L</t>
  </si>
  <si>
    <t>UX4125-黑色-M</t>
  </si>
  <si>
    <t>AGCY4125-Black-M</t>
  </si>
  <si>
    <t>UX4125-黑色-S</t>
  </si>
  <si>
    <t>AGCY4125-Black-S</t>
  </si>
  <si>
    <t>UX4125-黑色-XL</t>
  </si>
  <si>
    <t>AGCY4125-Black-XL</t>
  </si>
  <si>
    <t>UX4125-蓝色-L</t>
  </si>
  <si>
    <t>AGCY4125-Blue-L</t>
  </si>
  <si>
    <t>UX4125-蓝色-M</t>
  </si>
  <si>
    <t>AGCY4125-Blue-M</t>
  </si>
  <si>
    <t>UX4125-蓝色-S</t>
  </si>
  <si>
    <t>AGCY4125-Blue-S</t>
  </si>
  <si>
    <t>UX4125-蓝色-XL</t>
  </si>
  <si>
    <t>AGCY4125-Blue-XL</t>
  </si>
  <si>
    <t>UX4125-白色-L</t>
  </si>
  <si>
    <t>AGCY4125-White-L</t>
  </si>
  <si>
    <t>UX4125-白色-M</t>
  </si>
  <si>
    <t>AGCY4125-White-M</t>
  </si>
  <si>
    <t>UX4125-白色-S</t>
  </si>
  <si>
    <t>AGCY4125-White-S</t>
  </si>
  <si>
    <t>UX4125-白色-XL</t>
  </si>
  <si>
    <t>AGCY4125-White-XL</t>
  </si>
  <si>
    <t>UX4125-酒红-L</t>
  </si>
  <si>
    <t>AGCY4125-Wine Red-L</t>
  </si>
  <si>
    <t>UX4125-酒红-M</t>
  </si>
  <si>
    <t>AGCY4125-Wine Red-M</t>
  </si>
  <si>
    <t>UX4125-酒红-S</t>
  </si>
  <si>
    <t>AGCY4125-Wine Red-S</t>
  </si>
  <si>
    <t>UX4125-酒红-XL</t>
  </si>
  <si>
    <t>AGCY4125-Wine Red-XL</t>
  </si>
  <si>
    <t>UX4127-黑色-M</t>
  </si>
  <si>
    <t>AGCY4127-Black-M</t>
  </si>
  <si>
    <t>UX4127-黑色-S</t>
  </si>
  <si>
    <t>AGCY4127-Black-S</t>
  </si>
  <si>
    <t>UX4127-黑色-XL</t>
  </si>
  <si>
    <t>AGCY4127-Black-XL</t>
  </si>
  <si>
    <t>UX4127-蓝色-L</t>
  </si>
  <si>
    <t>AGCY4127-Blue-L</t>
  </si>
  <si>
    <t>UX4127-蓝色-M</t>
  </si>
  <si>
    <t>AGCY4127-Blue-M</t>
  </si>
  <si>
    <t>UX4127-蓝色-S</t>
  </si>
  <si>
    <t>AGCY4127-Blue-S</t>
  </si>
  <si>
    <t>UX4127-蓝色-XL</t>
  </si>
  <si>
    <t>AGCY4127-Blue-XL</t>
  </si>
  <si>
    <t>UX4127-白色-L</t>
  </si>
  <si>
    <t>AGCY4127-White-L</t>
  </si>
  <si>
    <t>UX4127-白色-M</t>
  </si>
  <si>
    <t>AGCY4127-White-M</t>
  </si>
  <si>
    <t>UX4127-白色-S</t>
  </si>
  <si>
    <t>AGCY4127-White-S</t>
  </si>
  <si>
    <t>UX4127-白色-XL</t>
  </si>
  <si>
    <t>AGCY4127-White-XL</t>
  </si>
  <si>
    <t>UX4127-酒红-L</t>
  </si>
  <si>
    <t>AGCY4127-Wine Red-L</t>
  </si>
  <si>
    <t>UX4127-酒红-M</t>
  </si>
  <si>
    <t>AGCY4127-Wine Red-M</t>
  </si>
  <si>
    <t>UX4127-酒红-S</t>
  </si>
  <si>
    <t>AGCY4127-Wine Red-S</t>
  </si>
  <si>
    <t>UX4127-酒红-XL</t>
  </si>
  <si>
    <t>AGCY4127-Wine Red-XL</t>
  </si>
  <si>
    <t>UX4127-黑色-L</t>
  </si>
  <si>
    <t>AGCY4127-Black-L</t>
  </si>
  <si>
    <t>UX4254-黑色-2XL</t>
  </si>
  <si>
    <t>AGM42544-Black-2XL</t>
  </si>
  <si>
    <t>UX4254-黑色-3XL</t>
  </si>
  <si>
    <t>AGM42544-Black-3XL</t>
  </si>
  <si>
    <t>UX4254-黑色-4XL</t>
  </si>
  <si>
    <t>AGM42544-Black-4XL</t>
  </si>
  <si>
    <t>UX4254-黑色-XL</t>
  </si>
  <si>
    <t>AGM42544-Black-XL</t>
  </si>
  <si>
    <t>UX4254-酒红-2XL</t>
  </si>
  <si>
    <t>AGM42544-Burgundy-2XL</t>
  </si>
  <si>
    <t>UX4254-酒红-3XL</t>
  </si>
  <si>
    <t>AGM42544-Burgundy-3XL</t>
  </si>
  <si>
    <t>UX4254-酒红-4XL</t>
  </si>
  <si>
    <t>AGM42544-Burgundy-4XL</t>
  </si>
  <si>
    <t>UX4254-酒红-XL</t>
  </si>
  <si>
    <t>AGM42544-Burgundy-XL</t>
  </si>
  <si>
    <t>UX4254-深紫-2XL</t>
  </si>
  <si>
    <t>AGM42544-Purple-2XL</t>
  </si>
  <si>
    <t>UX4254-深紫-3XL</t>
  </si>
  <si>
    <t>AGM42544-Purple-3XL</t>
  </si>
  <si>
    <t>UX4254-深紫-4XL</t>
  </si>
  <si>
    <t>AGM42544-Purple-4XL</t>
  </si>
  <si>
    <t>UX4254-深紫-XL</t>
  </si>
  <si>
    <t>AGM42544-Purple-XL</t>
  </si>
  <si>
    <t>UX4256-黑色-2XL</t>
  </si>
  <si>
    <t>AGM42566-Black-2XL</t>
  </si>
  <si>
    <t>UX4256-黑色-3XL</t>
  </si>
  <si>
    <t>AGM42566-Black-3XL</t>
  </si>
  <si>
    <t>UX4256-黑色-4XL</t>
  </si>
  <si>
    <t>AGM42566-Black-4XL</t>
  </si>
  <si>
    <t>UX4256-黑色-XL</t>
  </si>
  <si>
    <t>AGM42566-Black-XL</t>
  </si>
  <si>
    <t>UX4256-酒红-2XL</t>
  </si>
  <si>
    <t>AGM42566-Burgundy-2XL</t>
  </si>
  <si>
    <t>UX4256-酒红-3XL</t>
  </si>
  <si>
    <t>AGM42566-Burgundy-3XL</t>
  </si>
  <si>
    <t>UX4256-酒红-4XL</t>
  </si>
  <si>
    <t>AGM42566-Burgundy-4XL</t>
  </si>
  <si>
    <t>UX4256-酒红-XL</t>
  </si>
  <si>
    <t>AGM42566-Burgundy-XL</t>
  </si>
  <si>
    <t>UX4256-深紫-2XL</t>
  </si>
  <si>
    <t>AGM42566-Purple-2XL</t>
  </si>
  <si>
    <t>UX4256-深紫-3XL</t>
  </si>
  <si>
    <t>AGM42566-Purple-3XL</t>
  </si>
  <si>
    <t>UX4256-深紫-4XL</t>
  </si>
  <si>
    <t>AGM42566-Purple-4XL</t>
  </si>
  <si>
    <t>UX4256-深紫-XL</t>
  </si>
  <si>
    <t>AGM42566-Purple-XL</t>
  </si>
  <si>
    <t>UX4258-黑色-2XL</t>
  </si>
  <si>
    <t>AGM42588-Black-2XL</t>
  </si>
  <si>
    <t>UX4258-黑色-3XL</t>
  </si>
  <si>
    <t>AGM42588-Black-3XL</t>
  </si>
  <si>
    <t>UX4258-黑色-4XL</t>
  </si>
  <si>
    <t>AGM42588-Black-4XL</t>
  </si>
  <si>
    <t>UX4258-黑色-XL</t>
  </si>
  <si>
    <t>AGM42588-Black-XL</t>
  </si>
  <si>
    <t>UX4258-酒红-2XL</t>
  </si>
  <si>
    <t>AGM42588-Burgundy-2XL</t>
  </si>
  <si>
    <t>UX4258-酒红-3XL</t>
  </si>
  <si>
    <t>AGM42588-Burgundy-3XL</t>
  </si>
  <si>
    <t>UX4258-酒红-4XL</t>
  </si>
  <si>
    <t>AGM42588-Burgundy-4XL</t>
  </si>
  <si>
    <t>UX4258-酒红-XL</t>
  </si>
  <si>
    <t>AGM42588-Burgundy-XL</t>
  </si>
  <si>
    <t>UX4258-墨绿-2XL</t>
  </si>
  <si>
    <t>AGM42588-Green-2XL</t>
  </si>
  <si>
    <t>UX4258-墨绿-3XL</t>
  </si>
  <si>
    <t>AGM42588-Green-3XL</t>
  </si>
  <si>
    <t>UX4258-墨绿-4XL</t>
  </si>
  <si>
    <t>AGM42588-Green-4XL</t>
  </si>
  <si>
    <t>UX4258-墨绿-XL</t>
  </si>
  <si>
    <t>AGM42588-Green-XL</t>
  </si>
  <si>
    <t>UX4259-军绿-2XL</t>
  </si>
  <si>
    <t>AGM42599-Army Green-2XL</t>
  </si>
  <si>
    <t>UX4259-军绿-3XL</t>
  </si>
  <si>
    <t>AGM42599-Army Green-3XL</t>
  </si>
  <si>
    <t>UX4259-军绿-4XL</t>
  </si>
  <si>
    <t>AGM42599-Army Green-4XL</t>
  </si>
  <si>
    <t>UX4259-军绿-XL</t>
  </si>
  <si>
    <t>AGM42599-Army Green-XL</t>
  </si>
  <si>
    <t>UX4259-黑色-2XL</t>
  </si>
  <si>
    <t>AGM42599-Black-2XL</t>
  </si>
  <si>
    <t>UX4259-黑色-3XL</t>
  </si>
  <si>
    <t>AGM42599-Black-3XL</t>
  </si>
  <si>
    <t>UX4259-黑色-4XL</t>
  </si>
  <si>
    <t>AGM42599-Black-4XL</t>
  </si>
  <si>
    <t>UX4259-黑色-XL</t>
  </si>
  <si>
    <t>AGM42599-Black-XL</t>
  </si>
  <si>
    <t>UX4259-红色-2XL</t>
  </si>
  <si>
    <t>AGM42599-Red-2XL</t>
  </si>
  <si>
    <t>UX4259-红色-3XL</t>
  </si>
  <si>
    <t>AGM42599-Red-3XL</t>
  </si>
  <si>
    <t>UX4259-红色-4XL</t>
  </si>
  <si>
    <t>AGM42599-Red-4XL</t>
  </si>
  <si>
    <t>UX4259-红色-XL</t>
  </si>
  <si>
    <t>AGM42599-Red-XL</t>
  </si>
  <si>
    <t>UX4260-黑色-2XL</t>
  </si>
  <si>
    <t>AGM42600-Black-2XL</t>
  </si>
  <si>
    <t>UX4260-黑色-3XL</t>
  </si>
  <si>
    <t>AGM42600-Black-3XL</t>
  </si>
  <si>
    <t>UX4260-黑色-4XL</t>
  </si>
  <si>
    <t>AGM42600-Black-4XL</t>
  </si>
  <si>
    <t>UX4260-黑色-XL</t>
  </si>
  <si>
    <t>AGM42600-Black-XL</t>
  </si>
  <si>
    <t>UX4260-酒红-2XL</t>
  </si>
  <si>
    <t>AGM42600-Burgundy-2XL</t>
  </si>
  <si>
    <t>UX4260-酒红-3XL</t>
  </si>
  <si>
    <t>AGM42600-Burgundy-3XL</t>
  </si>
  <si>
    <t>UX4260-酒红-4XL</t>
  </si>
  <si>
    <t>AGM42600-Burgundy-4XL</t>
  </si>
  <si>
    <t>UX4260-酒红-XL</t>
  </si>
  <si>
    <t>AGM42600-Burgundy-XL</t>
  </si>
  <si>
    <t>UX4260-红色-2XL</t>
  </si>
  <si>
    <t>AGM42600-Red-2XL</t>
  </si>
  <si>
    <t>UX4260-红色-3XL</t>
  </si>
  <si>
    <t>AGM42600-Red-3XL</t>
  </si>
  <si>
    <t>UX4260-红色-4XL</t>
  </si>
  <si>
    <t>AGM42600-Red-4XL</t>
  </si>
  <si>
    <t>UX4260-红色-XL</t>
  </si>
  <si>
    <t>AGM42600-Red-XL</t>
  </si>
  <si>
    <t>UX4262-黑色-2XL</t>
  </si>
  <si>
    <t>AGM42622-Black-2XL</t>
  </si>
  <si>
    <t>UX4262-黑色-3XL</t>
  </si>
  <si>
    <t>AGM42622-Black-3XL</t>
  </si>
  <si>
    <t>UX4262-黑色-4XL</t>
  </si>
  <si>
    <t>AGM42622-Black-4XL</t>
  </si>
  <si>
    <t>UX4262-黑色-XL</t>
  </si>
  <si>
    <t>AGM42622-Black-XL</t>
  </si>
  <si>
    <t>UX4264-黑底白条-2XL</t>
  </si>
  <si>
    <t>AGM42644-Black Stripe-2XL</t>
  </si>
  <si>
    <t>UX4264-黑底白条-3XL</t>
  </si>
  <si>
    <t>AGM42644-Black Stripe-3XL</t>
  </si>
  <si>
    <t>UX4264-黑底白条-4XL</t>
  </si>
  <si>
    <t>AGM42644-Black Stripe-4XL</t>
  </si>
  <si>
    <t>UX4264-黑底白条-XL</t>
  </si>
  <si>
    <t>AGM42644-Black Stripe-XL</t>
  </si>
  <si>
    <t>UX4264-白底黑条-2XL</t>
  </si>
  <si>
    <t>AGM42644-White Stripe-2XL</t>
  </si>
  <si>
    <t>UX4264-白底黑条-3XL</t>
  </si>
  <si>
    <t>AGM42644-White Stripe-3XL</t>
  </si>
  <si>
    <t>UX4264-白底黑条-4XL</t>
  </si>
  <si>
    <t>AGM42644-White Stripe-4XL</t>
  </si>
  <si>
    <t>UX4264-白底黑条-XL</t>
  </si>
  <si>
    <t>AGM42644-White Stripe-XL</t>
  </si>
  <si>
    <t>UX4265-黑色-2XL</t>
  </si>
  <si>
    <t>AGM42655-Black-2XL</t>
  </si>
  <si>
    <t>UX4265-黑色-3XL</t>
  </si>
  <si>
    <t>AGM42655-Black-3XL</t>
  </si>
  <si>
    <t>UX4265-黑色-4XL</t>
  </si>
  <si>
    <t>AGM42655-Black-4XL</t>
  </si>
  <si>
    <t>UX4265-黑色-XL</t>
  </si>
  <si>
    <t>AGM42655-Black-XL</t>
  </si>
  <si>
    <t>UX4265-酒红-2XL</t>
  </si>
  <si>
    <t>AGM42655-Burgundy-2XL</t>
  </si>
  <si>
    <t>UX4265-酒红-3XL</t>
  </si>
  <si>
    <t>AGM42655-Burgundy-3XL</t>
  </si>
  <si>
    <t>UX4265-酒红-4XL</t>
  </si>
  <si>
    <t>AGM42655-Burgundy-4XL</t>
  </si>
  <si>
    <t>UX4265-酒红-XL</t>
  </si>
  <si>
    <t>AGM42655-Burgundy-XL</t>
  </si>
  <si>
    <t>UX4265-深紫-2XL</t>
  </si>
  <si>
    <t>AGM42655-Purple-2XL</t>
  </si>
  <si>
    <t>UX4265-深紫-3XL</t>
  </si>
  <si>
    <t>AGM42655-Purple-3XL</t>
  </si>
  <si>
    <t>UX4265-深紫-4XL</t>
  </si>
  <si>
    <t>AGM42655-Purple-4XL</t>
  </si>
  <si>
    <t>UX4265-深紫-XL</t>
  </si>
  <si>
    <t>AGM42655-Purple-XL</t>
  </si>
  <si>
    <t>UX4430-黑色-L</t>
  </si>
  <si>
    <t>AGCY4430-Black-L</t>
  </si>
  <si>
    <t>UX4430-黑色-M</t>
  </si>
  <si>
    <t>AGCY4430-Black-M</t>
  </si>
  <si>
    <t>UX4430-黑色-S</t>
  </si>
  <si>
    <t>AGCY4430-Black-S</t>
  </si>
  <si>
    <t>UX4614-黑色印花-2XL</t>
  </si>
  <si>
    <t>AGCY46144-Black Floral-2XL</t>
  </si>
  <si>
    <t>UX4614-黑色印花-L</t>
  </si>
  <si>
    <t>AGCY46144-Black Floral-L</t>
  </si>
  <si>
    <t>UX4614-黑色印花-M</t>
  </si>
  <si>
    <t>AGCY46144-Black Floral-M</t>
  </si>
  <si>
    <t>UX4614-黑色印花-S</t>
  </si>
  <si>
    <t>AGCY46144-Black Floral-S</t>
  </si>
  <si>
    <t>UX4614-黑色印花-XL</t>
  </si>
  <si>
    <t>AGCY46144-Black Floral-XL</t>
  </si>
  <si>
    <t>UX4614-蓝色印花-M</t>
  </si>
  <si>
    <t>AGCY46144-Blue Floral-M</t>
  </si>
  <si>
    <t>UX4614-蓝色波点-2XL</t>
  </si>
  <si>
    <t>AGCY46144-Blue Polka-2XL</t>
  </si>
  <si>
    <t>UX4614-蓝色波点-L</t>
  </si>
  <si>
    <t>AGCY46144-Blue Polka-L</t>
  </si>
  <si>
    <t>UX4614-蓝色波点-M</t>
  </si>
  <si>
    <t>AGCY46144-Blue Polka-M</t>
  </si>
  <si>
    <t>UX4614-蓝色波点-S</t>
  </si>
  <si>
    <t>AGCY46144-Blue Polka-S</t>
  </si>
  <si>
    <t>UX4614-蓝色波点-XL</t>
  </si>
  <si>
    <t>AGCY46144-Blue Polka-XL</t>
  </si>
  <si>
    <t>UX4614-酒红色印花-2XL</t>
  </si>
  <si>
    <t>AGCY46144-Burgundy Red Floral-2XL</t>
  </si>
  <si>
    <t>UX4614-酒红色印花-L</t>
  </si>
  <si>
    <t>AGCY46144-Burgundy Red Floral-L</t>
  </si>
  <si>
    <t>UX4614-酒红色印花-M</t>
  </si>
  <si>
    <t>AGCY46144-Burgundy Red Floral-M</t>
  </si>
  <si>
    <t>UX4614-酒红色印花-S</t>
  </si>
  <si>
    <t>AGCY46144-Burgundy Red Floral-S</t>
  </si>
  <si>
    <t>UX4614-酒红色印花-XL</t>
  </si>
  <si>
    <t>AGCY46144-Burgundy Red Floral-XL</t>
  </si>
  <si>
    <t>UX4614-酒红色波点-2XL</t>
  </si>
  <si>
    <t>AGCY46144-Burgundy Red Polka-2XL</t>
  </si>
  <si>
    <t>UX4614-酒红色波点-L</t>
  </si>
  <si>
    <t>AGCY46144-Burgundy Red Polka-L</t>
  </si>
  <si>
    <t>UX4614-酒红色波点-M</t>
  </si>
  <si>
    <t>AGCY46144-Burgundy Red Polka-M</t>
  </si>
  <si>
    <t>UX4614-酒红色波点-S</t>
  </si>
  <si>
    <t>AGCY46144-Burgundy Red Polka-S</t>
  </si>
  <si>
    <t>UX4614-酒红色波点-XL</t>
  </si>
  <si>
    <t>AGCY46144-Burgundy Red Polka-XL</t>
  </si>
  <si>
    <t>UX4614-黑色波点-2XL</t>
  </si>
  <si>
    <t>AGCY46144-Black Polka-2XL</t>
  </si>
  <si>
    <t>UX4614-黑色波点-L</t>
  </si>
  <si>
    <t>AGCY46144-Black Polka-L</t>
  </si>
  <si>
    <t>UX4614-黑色波点-M</t>
  </si>
  <si>
    <t>AGCY46144-Black Polka-M</t>
  </si>
  <si>
    <t>UX4614-黑色波点-S</t>
  </si>
  <si>
    <t>AGCY46144-Black Polka-S</t>
  </si>
  <si>
    <t>UX4614-黑色波点-XL</t>
  </si>
  <si>
    <t>AGCY46144-Black Polka-XL</t>
  </si>
  <si>
    <t>UX4614-蓝色印花-2XL</t>
  </si>
  <si>
    <t>AGCY46144-Blue Floral-2XL</t>
  </si>
  <si>
    <t>UX4614-蓝色印花-L</t>
  </si>
  <si>
    <t>AGCY46144-Blue Floral-L</t>
  </si>
  <si>
    <t>UX4614-蓝色印花-S</t>
  </si>
  <si>
    <t>AGCY46144-Blue Floral-S</t>
  </si>
  <si>
    <t>UX4614-蓝色印花-XL</t>
  </si>
  <si>
    <t>AGCY46144-Blue Floral-XL</t>
  </si>
  <si>
    <t>UX4835-黑色-2XL</t>
  </si>
  <si>
    <t>AGCY48355-Black and White-2XL</t>
  </si>
  <si>
    <t>UX4835-黑色-L</t>
  </si>
  <si>
    <t>AGCY48355-Black and White-L</t>
  </si>
  <si>
    <t>UX4835-黑色-M</t>
  </si>
  <si>
    <t>AGCY48355-Black and White-M</t>
  </si>
  <si>
    <t>UX4835-黑色-S</t>
  </si>
  <si>
    <t>AGCY48355-Black and White-S</t>
  </si>
  <si>
    <t>UX4835-黑色-XL</t>
  </si>
  <si>
    <t>AGCY48355-Black and White-XL</t>
  </si>
  <si>
    <t>UX4835-酒红色-2XL</t>
  </si>
  <si>
    <t>AGCY48355-Red and White-2XL</t>
  </si>
  <si>
    <t>UX4835-酒红色-L</t>
  </si>
  <si>
    <t>AGCY48355-Red and White-L</t>
  </si>
  <si>
    <t>UX4835-酒红色-M</t>
  </si>
  <si>
    <t>AGCY48355-Red and White-M</t>
  </si>
  <si>
    <t>UX4835-酒红色-S</t>
  </si>
  <si>
    <t>AGCY48355-Red and White-S</t>
  </si>
  <si>
    <t>UX4835-酒红色-XL</t>
  </si>
  <si>
    <t>AGCY48355-Red and White-XL</t>
  </si>
  <si>
    <t>UX4835-深蓝色-2XL</t>
  </si>
  <si>
    <t>AGCY48355-Navy and White-2XL</t>
  </si>
  <si>
    <t>UX4835-深蓝色-L</t>
  </si>
  <si>
    <t>AGCY48355-Navy and White-L</t>
  </si>
  <si>
    <t>UX4835-深蓝色-M</t>
  </si>
  <si>
    <t>AGCY48355-Navy and White-M</t>
  </si>
  <si>
    <t>UX4835-深蓝色-S</t>
  </si>
  <si>
    <t>AGCY48355-Navy and White-S</t>
  </si>
  <si>
    <t>UX4835-深蓝色-XL</t>
  </si>
  <si>
    <t>AGCY48355-Navy and White-XL</t>
  </si>
  <si>
    <t>UX4889-黑色-2XL</t>
  </si>
  <si>
    <t>AGM48899-Black-2XL</t>
  </si>
  <si>
    <t>UX4889-黑色-3XL</t>
  </si>
  <si>
    <t>AGM48899-Black-3XL</t>
  </si>
  <si>
    <t>UX4889-黑色-4XL</t>
  </si>
  <si>
    <t>AGM48899-Black-4XL</t>
  </si>
  <si>
    <t>UX4889-黑色-XL</t>
  </si>
  <si>
    <t>AGM48899-Black-XL</t>
  </si>
  <si>
    <t>UX4889-酒红-2XL</t>
  </si>
  <si>
    <t>AGM48899-Burgundy-2XL</t>
  </si>
  <si>
    <t>UX4889-酒红-3XL</t>
  </si>
  <si>
    <t>AGM48899-Burgundy-3XL</t>
  </si>
  <si>
    <t>UX4889-酒红-4XL</t>
  </si>
  <si>
    <t>AGM48899-Burgundy-4XL</t>
  </si>
  <si>
    <t>UX4889-酒红-XL</t>
  </si>
  <si>
    <t>AGM48899-Burgundy-XL</t>
  </si>
  <si>
    <t>UX4896-黑色-2XL</t>
  </si>
  <si>
    <t>AGM4896-Black-2XL</t>
  </si>
  <si>
    <t>UX4896-黑色-3XL</t>
  </si>
  <si>
    <t>AGM4896-Black-3XL</t>
  </si>
  <si>
    <t>UX4896-黑色-4XL</t>
  </si>
  <si>
    <t>AGM4896-Black-4XL</t>
  </si>
  <si>
    <t>UX4896-黑色-XL</t>
  </si>
  <si>
    <t>AGM4896-Black-XL</t>
  </si>
  <si>
    <t>UX4896-宝蓝-2XL</t>
  </si>
  <si>
    <t>AGM4896-Blue-2XL</t>
  </si>
  <si>
    <t>UX4896-宝蓝-3XL</t>
  </si>
  <si>
    <t>AGM4896-Blue-3XL</t>
  </si>
  <si>
    <t>UX4896-宝蓝-4XL</t>
  </si>
  <si>
    <t>AGM4896-Blue-4XL</t>
  </si>
  <si>
    <t>UX4896-宝蓝-XL</t>
  </si>
  <si>
    <t>AGM4896-Blue-XL</t>
  </si>
  <si>
    <t>UX4896-酒红-2XL</t>
  </si>
  <si>
    <t>AGM4896-Burgundy-2XL</t>
  </si>
  <si>
    <t>UX4896-酒红-3XL</t>
  </si>
  <si>
    <t>AGM4896-Burgundy-3XL</t>
  </si>
  <si>
    <t>UX4896-酒红-4XL</t>
  </si>
  <si>
    <t>AGM4896-Burgundy-4XL</t>
  </si>
  <si>
    <t>UX4896-酒红-XL</t>
  </si>
  <si>
    <t>AGM4896-Burgundy-XL</t>
  </si>
  <si>
    <t>UX4896-深蓝-2XL</t>
  </si>
  <si>
    <t>AGM4896-Navy Blue-2XL</t>
  </si>
  <si>
    <t>UX4896-深蓝-3XL</t>
  </si>
  <si>
    <t>AGM4896-Navy Blue-3XL</t>
  </si>
  <si>
    <t>UX4896-深蓝-4XL</t>
  </si>
  <si>
    <t>AGM4896-Navy Blue-4XL</t>
  </si>
  <si>
    <t>UX4896-深蓝-XL</t>
  </si>
  <si>
    <t>AGM4896-Navy Blue-XL</t>
  </si>
  <si>
    <t>UX4896-紫色-2XL</t>
  </si>
  <si>
    <t>AGM4896-Purple-2XL</t>
  </si>
  <si>
    <t>UX4896-紫色-3XL</t>
  </si>
  <si>
    <t>AGM4896-Purple-3XL</t>
  </si>
  <si>
    <t>UX4896-紫色-4XL</t>
  </si>
  <si>
    <t>AGM4896-Purple-4XL</t>
  </si>
  <si>
    <t>UX4896-紫色-XL</t>
  </si>
  <si>
    <t>AGM4896-Purple-XL</t>
  </si>
  <si>
    <t>UX4896-红色-2XL</t>
  </si>
  <si>
    <t>AGM4896-Red-2XL</t>
  </si>
  <si>
    <t>UX4896-红色-3XL</t>
  </si>
  <si>
    <t>AGM4896-Red-3XL</t>
  </si>
  <si>
    <t>UX4896-红色-4XL</t>
  </si>
  <si>
    <t>AGM4896-Red-4XL</t>
  </si>
  <si>
    <t>UX4896-红色-XL</t>
  </si>
  <si>
    <t>AGM4896-Red-XL</t>
  </si>
  <si>
    <t>UX4899-黑色-2XL</t>
  </si>
  <si>
    <t>AGM48999-Black-2XL</t>
  </si>
  <si>
    <t>UX4899-黑色-3XL</t>
  </si>
  <si>
    <t>AGM48999-Black-3XL</t>
  </si>
  <si>
    <t>UX4899-黑色-4XL</t>
  </si>
  <si>
    <t>AGM48999-Black-4XL</t>
  </si>
  <si>
    <t>UX4899-黑色-XL</t>
  </si>
  <si>
    <t>AGM48999-Black-XL</t>
  </si>
  <si>
    <t>UX4899-宝蓝-2XL</t>
  </si>
  <si>
    <t>AGM48999-Blue-2XL</t>
  </si>
  <si>
    <t>UX4899-宝蓝-3XL</t>
  </si>
  <si>
    <t>AGM48999-Blue-3XL</t>
  </si>
  <si>
    <t>UX4899-宝蓝-4XL</t>
  </si>
  <si>
    <t>AGM48999-Blue-4XL</t>
  </si>
  <si>
    <t>UX4899-宝蓝-XL</t>
  </si>
  <si>
    <t>AGM48999-Blue-XL</t>
  </si>
  <si>
    <t>UX4899-紫色-2XL</t>
  </si>
  <si>
    <t>AGM48999-Purple-2XL</t>
  </si>
  <si>
    <t>UX4899-紫色-3XL</t>
  </si>
  <si>
    <t>AGM48999-Purple-3XL</t>
  </si>
  <si>
    <t>UX4899-紫色-4XL</t>
  </si>
  <si>
    <t>AGM48999-Purple-4XL</t>
  </si>
  <si>
    <t>UX4899-紫色-XL</t>
  </si>
  <si>
    <t>AGM48999-Purple-XL</t>
  </si>
  <si>
    <t>UX4899-白色-2XL</t>
  </si>
  <si>
    <t>AGM48999-White-2XL</t>
  </si>
  <si>
    <t>UX4899-白色-3XL</t>
  </si>
  <si>
    <t>AGM48999-White-3XL</t>
  </si>
  <si>
    <t>UX4899-白色-4XL</t>
  </si>
  <si>
    <t>AGM48999-White-4XL</t>
  </si>
  <si>
    <t>UX4899-白色-XL</t>
  </si>
  <si>
    <t>AGM48999-White-XL</t>
  </si>
  <si>
    <t>UX4899-酒红-2XL</t>
  </si>
  <si>
    <t>AGM48999-Burgundy-2XL</t>
  </si>
  <si>
    <t>UX4899-酒红-3XL</t>
  </si>
  <si>
    <t>AGM48999-Burgundy-3XL</t>
  </si>
  <si>
    <t>UX4899-酒红-4XL</t>
  </si>
  <si>
    <t>AGM48999-Burgundy-4XL</t>
  </si>
  <si>
    <t>UX4899-酒红-XL</t>
  </si>
  <si>
    <t>AGM48999-Burgundy-XL</t>
  </si>
  <si>
    <t>UX4899-深蓝-2XL</t>
  </si>
  <si>
    <t>AGM48999-Navy Blue-2XL</t>
  </si>
  <si>
    <t>UX4899-深蓝-3XL</t>
  </si>
  <si>
    <t>AGM48999-Navy Blue-3XL</t>
  </si>
  <si>
    <t>UX4899-深蓝-4XL</t>
  </si>
  <si>
    <t>AGM48999-Navy Blue-4XL</t>
  </si>
  <si>
    <t>UX4899-深蓝-XL</t>
  </si>
  <si>
    <t>AGM48999-Navy Blue-XL</t>
  </si>
  <si>
    <t>UX4919-黑色-2XL</t>
  </si>
  <si>
    <t>AGCY49199-Black-2XL</t>
  </si>
  <si>
    <t>UX4919-黑色-L</t>
  </si>
  <si>
    <t>AGCY49199-Black-L</t>
  </si>
  <si>
    <t>UX4919-黑色-M</t>
  </si>
  <si>
    <t>AGCY49199-Black-M</t>
  </si>
  <si>
    <t>UX4919-黑色-S</t>
  </si>
  <si>
    <t>AGCY49199-Black-S</t>
  </si>
  <si>
    <t>UX4919-黑色-XL</t>
  </si>
  <si>
    <t>AGCY49199-Black-XL</t>
  </si>
  <si>
    <t>UX4919-紫红色-2XL</t>
  </si>
  <si>
    <t>AGCY49199-Purple-2XL</t>
  </si>
  <si>
    <t>UX4919-紫红色-L</t>
  </si>
  <si>
    <t>AGCY49199-Purple-L</t>
  </si>
  <si>
    <t>UX4919-紫红色-M</t>
  </si>
  <si>
    <t>AGCY49199-Purple-M</t>
  </si>
  <si>
    <t>UX4919-紫红色-S</t>
  </si>
  <si>
    <t>AGCY49199-Purple-S</t>
  </si>
  <si>
    <t>UX4919-紫红色-XL</t>
  </si>
  <si>
    <t>AGCY49199-Purple-XL</t>
  </si>
  <si>
    <t>UX4919-酒红色-2XL</t>
  </si>
  <si>
    <t>AGCY49199-Burgundy Red-2XL</t>
  </si>
  <si>
    <t>UX4919-酒红色-L</t>
  </si>
  <si>
    <t>AGCY49199-Burgundy Red-L</t>
  </si>
  <si>
    <t>UX4919-酒红色-M</t>
  </si>
  <si>
    <t>AGCY49199-Burgundy Red-M</t>
  </si>
  <si>
    <t>UX4919-酒红色-S</t>
  </si>
  <si>
    <t>AGCY49199-Burgundy Red-S</t>
  </si>
  <si>
    <t>UX4919-酒红色-XL</t>
  </si>
  <si>
    <t>AGCY49199-Burgundy Red-XL</t>
  </si>
  <si>
    <t>UX4919-军绿色-2XL</t>
  </si>
  <si>
    <t>AGCY49199-Olive Green-2XL</t>
  </si>
  <si>
    <t>UX4919-军绿色-L</t>
  </si>
  <si>
    <t>AGCY49199-Olive Green-L</t>
  </si>
  <si>
    <t>UX4919-军绿色-M</t>
  </si>
  <si>
    <t>AGCY49199-Olive Green-M</t>
  </si>
  <si>
    <t>UX4919-军绿色-S</t>
  </si>
  <si>
    <t>AGCY49199-Olive Green-S</t>
  </si>
  <si>
    <t>UX4919-军绿色-XL</t>
  </si>
  <si>
    <t>AGCY49199-Olive Green-XL</t>
  </si>
  <si>
    <t>UX4921-黑色-L</t>
  </si>
  <si>
    <t>AGCY49211-Black-L</t>
  </si>
  <si>
    <t>UX4921-黑色-M</t>
  </si>
  <si>
    <t>AGCY49211-Black-M</t>
  </si>
  <si>
    <t>UX4921-黑色-S</t>
  </si>
  <si>
    <t>AGCY49211-Black-S</t>
  </si>
  <si>
    <t>UX4921-黑色-XL</t>
  </si>
  <si>
    <t>AGCY49211-Black-XL</t>
  </si>
  <si>
    <t>UX4921-枚红色-L</t>
  </si>
  <si>
    <t>AGCY49211-Hot Pink-L</t>
  </si>
  <si>
    <t>UX4921-枚红色-M</t>
  </si>
  <si>
    <t>AGCY49211-Hot Pink-M</t>
  </si>
  <si>
    <t>UX4921-枚红色-S</t>
  </si>
  <si>
    <t>AGCY49211-Hot Pink-S</t>
  </si>
  <si>
    <t>UX4921-枚红色-XL</t>
  </si>
  <si>
    <t>AGCY49211-Hot Pink-XL</t>
  </si>
  <si>
    <t>UX4921-白色-L</t>
  </si>
  <si>
    <t>AGCY49211-White-L</t>
  </si>
  <si>
    <t>UX4921-白色-M</t>
  </si>
  <si>
    <t>AGCY49211-White-M</t>
  </si>
  <si>
    <t>UX4921-白色-S</t>
  </si>
  <si>
    <t>AGCY49211-White-S</t>
  </si>
  <si>
    <t>UX4921-深蓝色-L</t>
  </si>
  <si>
    <t>AGCY49211-Navy Blue-L</t>
  </si>
  <si>
    <t>UX4921-深蓝色-M</t>
  </si>
  <si>
    <t>AGCY49211-Navy Blue-M</t>
  </si>
  <si>
    <t>UX4921-深蓝色-S</t>
  </si>
  <si>
    <t>AGCY49211-Navy Blue-S</t>
  </si>
  <si>
    <t>UX4921-深蓝色-XL</t>
  </si>
  <si>
    <t>AGCY49211-Navy Blue-XL</t>
  </si>
  <si>
    <t>UX4921-白色-XL</t>
  </si>
  <si>
    <t>AGCY49211-White-XL</t>
  </si>
  <si>
    <t>UX4922-黑色-M</t>
  </si>
  <si>
    <t>AGCY49222-Black-M</t>
  </si>
  <si>
    <t>UX4922-黑色-S</t>
  </si>
  <si>
    <t>AGCY49222-Black-S</t>
  </si>
  <si>
    <t>UX4922-黑色-XL</t>
  </si>
  <si>
    <t>AGCY49222-Black-XL</t>
  </si>
  <si>
    <t>UX4922-酒红色-L</t>
  </si>
  <si>
    <t>AGCY49222-Burgundy Red-L</t>
  </si>
  <si>
    <t>UX4922-酒红色-M</t>
  </si>
  <si>
    <t>AGCY49222-Burgundy Red-M</t>
  </si>
  <si>
    <t>UX4922-酒红色-S</t>
  </si>
  <si>
    <t>AGCY49222-Burgundy Red-S</t>
  </si>
  <si>
    <t>UX4922-酒红色-XL</t>
  </si>
  <si>
    <t>AGCY49222-Burgundy Red-XL</t>
  </si>
  <si>
    <t>UX4922-黑色-L</t>
  </si>
  <si>
    <t>AGCY49222-Black-L</t>
  </si>
  <si>
    <t>UX4922-深蓝色-L</t>
  </si>
  <si>
    <t>AGCY49222-Navy Blue-L</t>
  </si>
  <si>
    <t>UX4922-深蓝色-M</t>
  </si>
  <si>
    <t>AGCY49222-Navy Blue-M</t>
  </si>
  <si>
    <t>UX4922-深蓝色-S</t>
  </si>
  <si>
    <t>AGCY49222-Navy Blue-S</t>
  </si>
  <si>
    <t>UX4922-深蓝色-XL</t>
  </si>
  <si>
    <t>AGCY49222-Navy Blue-XL</t>
  </si>
  <si>
    <t>UX4924-黑色-L</t>
  </si>
  <si>
    <t>AGCY49244-Black-L</t>
  </si>
  <si>
    <t>UX4924-黑色-M</t>
  </si>
  <si>
    <t>AGCY49244-Black-M</t>
  </si>
  <si>
    <t>UX4924-黑色-S</t>
  </si>
  <si>
    <t>AGCY49244-Black-S</t>
  </si>
  <si>
    <t>UX4924-黑色-XL</t>
  </si>
  <si>
    <t>AGCY49244-Black-XL</t>
  </si>
  <si>
    <t>UX4924-深蓝色-L</t>
  </si>
  <si>
    <t>AGCY49244-Navy Blue-L</t>
  </si>
  <si>
    <t>UX4924-深蓝色-M</t>
  </si>
  <si>
    <t>AGCY49244-Navy Blue-M</t>
  </si>
  <si>
    <t>UX4924-深蓝色-S</t>
  </si>
  <si>
    <t>AGCY49244-Navy Blue-S</t>
  </si>
  <si>
    <t>UX4924-深蓝色-XL</t>
  </si>
  <si>
    <t>AGCY49244-Navy Blue-XL</t>
  </si>
  <si>
    <t>UX4925-黑色-L</t>
  </si>
  <si>
    <t>AGCY49255-Black-L</t>
  </si>
  <si>
    <t>UX4925-黑色-M</t>
  </si>
  <si>
    <t>AGCY49255-Black-M</t>
  </si>
  <si>
    <t>UX4925-黑色-S</t>
  </si>
  <si>
    <t>AGCY49255-Black-S</t>
  </si>
  <si>
    <t>UX4925-黑色-XL</t>
  </si>
  <si>
    <t>AGCY49255-Black-XL</t>
  </si>
  <si>
    <t>UX4925-白色-L</t>
  </si>
  <si>
    <t>AGCY49255-White-L</t>
  </si>
  <si>
    <t>UX4925-白色-M</t>
  </si>
  <si>
    <t>AGCY49255-White-M</t>
  </si>
  <si>
    <t>UX4925-白色-S</t>
  </si>
  <si>
    <t>AGCY49255-White-S</t>
  </si>
  <si>
    <t>UX4925-白色-XL</t>
  </si>
  <si>
    <t>AGCY49255-White-XL</t>
  </si>
  <si>
    <t>UX4925-军绿色-L</t>
  </si>
  <si>
    <t>AGCY49255-Olive Green-L</t>
  </si>
  <si>
    <t>UX4925-军绿色-M</t>
  </si>
  <si>
    <t>AGCY49255-Olive Green-M</t>
  </si>
  <si>
    <t>UX4925-军绿色-S</t>
  </si>
  <si>
    <t>AGCY49255-Olive Green-S</t>
  </si>
  <si>
    <t>UX4925-军绿色-XL</t>
  </si>
  <si>
    <t>AGCY49255-Olive Green-XL</t>
  </si>
  <si>
    <t>UX4928-黑色条纹-L</t>
  </si>
  <si>
    <t>AGCY49288-Black Striped-L</t>
  </si>
  <si>
    <t>UX4928-黑色条纹-M</t>
  </si>
  <si>
    <t>AGCY49288-Black Striped-M</t>
  </si>
  <si>
    <t>UX4928-黑色条纹-S</t>
  </si>
  <si>
    <t>AGCY49288-Black Striped-S</t>
  </si>
  <si>
    <t>UX4928-黑色条纹-XL</t>
  </si>
  <si>
    <t>AGCY49288-Black Striped-XL</t>
  </si>
  <si>
    <t>UX4928-深蓝条纹-L</t>
  </si>
  <si>
    <t>AGCY49288-Navy Striped-L</t>
  </si>
  <si>
    <t>UX4928-深蓝条纹-M</t>
  </si>
  <si>
    <t>AGCY49288-Navy Striped-M</t>
  </si>
  <si>
    <t>UX4928-深蓝条纹-S</t>
  </si>
  <si>
    <t>AGCY49288-Navy Striped-S</t>
  </si>
  <si>
    <t>UX4928-深蓝条纹-XL</t>
  </si>
  <si>
    <t>AGCY49288-Navy Striped-XL</t>
  </si>
  <si>
    <t>UX4928-大红色条纹-L</t>
  </si>
  <si>
    <t>AGCY49288-Red Striped-L</t>
  </si>
  <si>
    <t>UX4928-大红色条纹-M</t>
  </si>
  <si>
    <t>AGCY49288-Red Striped-M</t>
  </si>
  <si>
    <t>UX4928-大红色条纹-S</t>
  </si>
  <si>
    <t>AGCY49288-Red Striped-S</t>
  </si>
  <si>
    <t>UX4928-大红色条纹-XL</t>
  </si>
  <si>
    <t>AGCY49288-Red Striped-XL</t>
  </si>
  <si>
    <t>UX4929-黑色-L</t>
  </si>
  <si>
    <t>AGCY49299-Black-L</t>
  </si>
  <si>
    <t>UX4929-黑色-M</t>
  </si>
  <si>
    <t>AGCY49299-Black-M</t>
  </si>
  <si>
    <t>UX4929-黑色-S</t>
  </si>
  <si>
    <t>AGCY49299-Black-S</t>
  </si>
  <si>
    <t>UX4929-黑色-XL</t>
  </si>
  <si>
    <t>AGCY49299-Black-XL</t>
  </si>
  <si>
    <t>UX4929-酒红色-L</t>
  </si>
  <si>
    <t>AGCY49299-Burgundy-L</t>
  </si>
  <si>
    <t>UX4929-酒红色-M</t>
  </si>
  <si>
    <t>AGCY49299-Burgundy-M</t>
  </si>
  <si>
    <t>UX4929-酒红色-S</t>
  </si>
  <si>
    <t>AGCY49299-Burgundy-S</t>
  </si>
  <si>
    <t>UX4929-酒红色-XL</t>
  </si>
  <si>
    <t>AGCY49299-Burgundy-XL</t>
  </si>
  <si>
    <t>UX4930-黑色-L</t>
  </si>
  <si>
    <t>AGCY49300-Black-L</t>
  </si>
  <si>
    <t>UX4930-黑色-M</t>
  </si>
  <si>
    <t>AGCY49300-Black-M</t>
  </si>
  <si>
    <t>UX4930-黑色-S</t>
  </si>
  <si>
    <t>AGCY49300-Black-S</t>
  </si>
  <si>
    <t>UX4930-黑色-XL</t>
  </si>
  <si>
    <t>AGCY49300-Black-XL</t>
  </si>
  <si>
    <t>UX4930-酒红色-L</t>
  </si>
  <si>
    <t>AGCY49300-Burgundy Red-L</t>
  </si>
  <si>
    <t>UX4930-酒红色-M</t>
  </si>
  <si>
    <t>AGCY49300-Burgundy Red-M</t>
  </si>
  <si>
    <t>UX4930-酒红色-S</t>
  </si>
  <si>
    <t>AGCY49300-Burgundy Red-S</t>
  </si>
  <si>
    <t>UX4930-酒红色-XL</t>
  </si>
  <si>
    <t>AGCY49300-Burgundy Red-XL</t>
  </si>
  <si>
    <t>UX4930-深灰色-L</t>
  </si>
  <si>
    <t>AGCY49300-Gray-L</t>
  </si>
  <si>
    <t>UX4930-深灰色-M</t>
  </si>
  <si>
    <t>AGCY49300-Gray-M</t>
  </si>
  <si>
    <t>UX4930-深灰色-S</t>
  </si>
  <si>
    <t>AGCY49300-Gray-S</t>
  </si>
  <si>
    <t>UX4930-深灰色-XL</t>
  </si>
  <si>
    <t>AGCY49300-Gray-XL</t>
  </si>
  <si>
    <t>UX4930-深蓝色-L</t>
  </si>
  <si>
    <t>AGCY49300-Navy Blue-L</t>
  </si>
  <si>
    <t>UX4930-深蓝色-M</t>
  </si>
  <si>
    <t>AGCY49300-Navy Blue-M</t>
  </si>
  <si>
    <t>UX4930-深蓝色-S</t>
  </si>
  <si>
    <t>AGCY49300-Navy Blue-S</t>
  </si>
  <si>
    <t>UX4930-深蓝色-XL</t>
  </si>
  <si>
    <t>AGCY49300-Navy Blue-XL</t>
  </si>
  <si>
    <t>UX4933-黑色-M</t>
  </si>
  <si>
    <t>AGCY49333-Black-M</t>
  </si>
  <si>
    <t>UX4933-黑色-S</t>
  </si>
  <si>
    <t>AGCY49333-Black-S</t>
  </si>
  <si>
    <t>UX4933-黑色-XL</t>
  </si>
  <si>
    <t>AGCY49333-Black-XL</t>
  </si>
  <si>
    <t>UX4933-黄色-L</t>
  </si>
  <si>
    <t>AGCY49333-Yellow-L</t>
  </si>
  <si>
    <t>UX4933-黄色-M</t>
  </si>
  <si>
    <t>AGCY49333-Yellow-M</t>
  </si>
  <si>
    <t>UX4933-黄色-S</t>
  </si>
  <si>
    <t>AGCY49333-Yellow-S</t>
  </si>
  <si>
    <t>UX4933-黄色-XL</t>
  </si>
  <si>
    <t>AGCY49333-Yellow-XL</t>
  </si>
  <si>
    <t>UX4933-黑色-L</t>
  </si>
  <si>
    <t>AGCY49333-Black-L</t>
  </si>
  <si>
    <t>UX4933-蓝色-L</t>
  </si>
  <si>
    <t>AGCY49333-Blue-L</t>
  </si>
  <si>
    <t>UX4933-蓝色-M</t>
  </si>
  <si>
    <t>AGCY49333-Blue-M</t>
  </si>
  <si>
    <t>UX4933-蓝色-S</t>
  </si>
  <si>
    <t>AGCY49333-Blue-S</t>
  </si>
  <si>
    <t>UX4933-蓝色-XL</t>
  </si>
  <si>
    <t>AGCY49333-Blue-XL</t>
  </si>
  <si>
    <t>UX4933-酒红色-L</t>
  </si>
  <si>
    <t>AGCY49333-Burgundy-L</t>
  </si>
  <si>
    <t>UX4933-酒红色-M</t>
  </si>
  <si>
    <t>AGCY49333-Burgundy-M</t>
  </si>
  <si>
    <t>UX4933-酒红色-S</t>
  </si>
  <si>
    <t>AGCY49333-Burgundy-S</t>
  </si>
  <si>
    <t>UX4933-酒红色-XL</t>
  </si>
  <si>
    <t>AGCY49333-Burgundy-XL</t>
  </si>
  <si>
    <t>UX4938-黑色-L</t>
  </si>
  <si>
    <t>AGCY49388-Black-L</t>
  </si>
  <si>
    <t>UX4938-黑色-M</t>
  </si>
  <si>
    <t>AGCY49388-Black-M</t>
  </si>
  <si>
    <t>UX4938-黑色-S</t>
  </si>
  <si>
    <t>AGCY49388-Black-S</t>
  </si>
  <si>
    <t>UX4938-黑色-XL</t>
  </si>
  <si>
    <t>AGCY49388-Black-XL</t>
  </si>
  <si>
    <t>UX4938-酒红色-L</t>
  </si>
  <si>
    <t>AGCY49388-Burgundy-L</t>
  </si>
  <si>
    <t>UX4938-酒红色-M</t>
  </si>
  <si>
    <t>AGCY49388-Burgundy-M</t>
  </si>
  <si>
    <t>UX4938-酒红色-S</t>
  </si>
  <si>
    <t>AGCY49388-Burgundy-S</t>
  </si>
  <si>
    <t>UX4938-酒红色-XL</t>
  </si>
  <si>
    <t>AGCY49388-Burgundy-XL</t>
  </si>
  <si>
    <t>UX4940-黑色-L</t>
  </si>
  <si>
    <t>AGCY49400-Black-L</t>
  </si>
  <si>
    <t>UX4940-黑色-M</t>
  </si>
  <si>
    <t>AGCY49400-Black-M</t>
  </si>
  <si>
    <t>UX4940-黑色-S</t>
  </si>
  <si>
    <t>AGCY49400-Black-S</t>
  </si>
  <si>
    <t>UX4940-黑色-XL</t>
  </si>
  <si>
    <t>AGCY49400-Black-XL</t>
  </si>
  <si>
    <t>UX4940-酒红色-L</t>
  </si>
  <si>
    <t>AGCY49400-Burgundy-L</t>
  </si>
  <si>
    <t>UX4940-酒红色-M</t>
  </si>
  <si>
    <t>AGCY49400-Burgundy-M</t>
  </si>
  <si>
    <t>UX4940-酒红色-S</t>
  </si>
  <si>
    <t>AGCY49400-Burgundy-S</t>
  </si>
  <si>
    <t>UX4940-酒红色-XL</t>
  </si>
  <si>
    <t>AGCY49400-Burgundy-XL</t>
  </si>
  <si>
    <t>UX4944-黑条-L</t>
  </si>
  <si>
    <t>AGCY49444-Black Stripe-L</t>
  </si>
  <si>
    <t>UX4944-黑条-M</t>
  </si>
  <si>
    <t>AGCY49444-Black Stripe-M</t>
  </si>
  <si>
    <t>UX4944-黑条-S</t>
  </si>
  <si>
    <t>AGCY49444-Black Stripe-S</t>
  </si>
  <si>
    <t>UX4944-黑条-XL</t>
  </si>
  <si>
    <t>AGCY49444-Black Stripe-XL</t>
  </si>
  <si>
    <t>UX4944-灰条-L</t>
  </si>
  <si>
    <t>AGCY49444-Gray Stripe-L</t>
  </si>
  <si>
    <t>UX4944-灰条-M</t>
  </si>
  <si>
    <t>AGCY49444-Gray Stripe-M</t>
  </si>
  <si>
    <t>UX4944-灰条-S</t>
  </si>
  <si>
    <t>AGCY49444-Gray Stripe-S</t>
  </si>
  <si>
    <t>UX4944-灰条-XL</t>
  </si>
  <si>
    <t>AGCY49444-Gray Stripe-XL</t>
  </si>
  <si>
    <t>UX4944-红条-L</t>
  </si>
  <si>
    <t>AGCY49444-Red Stripe-L</t>
  </si>
  <si>
    <t>UX4944-红条-M</t>
  </si>
  <si>
    <t>AGCY49444-Red Stripe-M</t>
  </si>
  <si>
    <t>UX4944-红条-S</t>
  </si>
  <si>
    <t>AGCY49444-Red Stripe-S</t>
  </si>
  <si>
    <t>UX4944-红条-XL</t>
  </si>
  <si>
    <t>AGCY49444-Red Stripe-XL</t>
  </si>
  <si>
    <t>UX4944-深蓝条-L</t>
  </si>
  <si>
    <t>AGCY49444-Navy Stripe-L</t>
  </si>
  <si>
    <t>UX4944-深蓝条-M</t>
  </si>
  <si>
    <t>AGCY49444-Navy Stripe-M</t>
  </si>
  <si>
    <t>UX4944-深蓝条-S</t>
  </si>
  <si>
    <t>AGCY49444-Navy Stripe-S</t>
  </si>
  <si>
    <t>UX4944-深蓝条-XL</t>
  </si>
  <si>
    <t>AGCY49444-Navy Stripe-XL</t>
  </si>
  <si>
    <t>UX6374-杏色-L</t>
  </si>
  <si>
    <t>AGCY6374-Beige-L</t>
  </si>
  <si>
    <t>UX6374-杏色-M</t>
  </si>
  <si>
    <t>AGCY6374-Beige-M</t>
  </si>
  <si>
    <t>UX6374-杏色-S</t>
  </si>
  <si>
    <t>AGCY6374-Beige-S</t>
  </si>
  <si>
    <t>UX6374-杏色-XL</t>
  </si>
  <si>
    <t>AGCY6374-Beige-XL</t>
  </si>
  <si>
    <t>UX6374-杏色-2XL</t>
  </si>
  <si>
    <t>AGCY6374-Beige-XXL</t>
  </si>
  <si>
    <t>UX6374-黑色-L</t>
  </si>
  <si>
    <t>AGCY6374-Black-L</t>
  </si>
  <si>
    <t>UX6374-黑色-M</t>
  </si>
  <si>
    <t>AGCY6374-Black-M</t>
  </si>
  <si>
    <t>UX6374-黑色-S</t>
  </si>
  <si>
    <t>AGCY6374-Black-S</t>
  </si>
  <si>
    <t>UX6374-黑色-XL</t>
  </si>
  <si>
    <t>AGCY6374-Black-XL</t>
  </si>
  <si>
    <t>UX6374-黑色-2XL</t>
  </si>
  <si>
    <t>AGCY6374-Black-XXL</t>
  </si>
  <si>
    <t>UX6374-蓝色-L</t>
  </si>
  <si>
    <t>AGCY6374-Blue-L</t>
  </si>
  <si>
    <t>UX6374-蓝色-M</t>
  </si>
  <si>
    <t>AGCY6374-Blue-M</t>
  </si>
  <si>
    <t>UX6374-蓝色-S</t>
  </si>
  <si>
    <t>AGCY6374-Blue-S</t>
  </si>
  <si>
    <t>UX6374-蓝色-XL</t>
  </si>
  <si>
    <t>AGCY6374-Blue-XL</t>
  </si>
  <si>
    <t>UX6374-蓝色-2XL</t>
  </si>
  <si>
    <t>AGCY6374-Blue-XXL</t>
  </si>
  <si>
    <t>UX6374-咖啡-L</t>
  </si>
  <si>
    <t>AGCY6374-Coffee-L</t>
  </si>
  <si>
    <t>UX6374-咖啡-M</t>
  </si>
  <si>
    <t>AGCY6374-Coffee-M</t>
  </si>
  <si>
    <t>UX6374-咖啡-S</t>
  </si>
  <si>
    <t>AGCY6374-Coffee-S</t>
  </si>
  <si>
    <t>UX6374-咖啡-XL</t>
  </si>
  <si>
    <t>AGCY6374-Coffee-XL</t>
  </si>
  <si>
    <t>UX6374-咖啡-2XL</t>
  </si>
  <si>
    <t>AGCY6374-Coffee-XXL</t>
  </si>
  <si>
    <t>UX6374-花灰色-L</t>
  </si>
  <si>
    <t>AGCY6374-Flower Gray-L</t>
  </si>
  <si>
    <t>UX6374-花灰色-M</t>
  </si>
  <si>
    <t>AGCY6374-Flower Gray-M</t>
  </si>
  <si>
    <t>UX6374-花灰色-S</t>
  </si>
  <si>
    <t>AGCY6374-Flower Gray-S</t>
  </si>
  <si>
    <t>UX6374-花灰色-XL</t>
  </si>
  <si>
    <t>AGCY6374-Flower Gray-XL</t>
  </si>
  <si>
    <t>UX6374-花灰色-2XL</t>
  </si>
  <si>
    <t>AGCY6374-Flower Gray-XXL</t>
  </si>
  <si>
    <t>UX6374-绿色-L</t>
  </si>
  <si>
    <t>AGCY6374-Green-L</t>
  </si>
  <si>
    <t>UX6374-绿色-M</t>
  </si>
  <si>
    <t>AGCY6374-Green-M</t>
  </si>
  <si>
    <t>UX6374-绿色-S</t>
  </si>
  <si>
    <t>AGCY6374-Green-S</t>
  </si>
  <si>
    <t>UX6374-绿色-XL</t>
  </si>
  <si>
    <t>AGCY6374-Green-XL</t>
  </si>
  <si>
    <t>UX6374-绿色-2XL</t>
  </si>
  <si>
    <t>AGCY6374-Green-XXL</t>
  </si>
  <si>
    <t>UX6374-75#天蓝色-L</t>
  </si>
  <si>
    <t>AGCY6374-Light Blue-L</t>
  </si>
  <si>
    <t>UX6374-75#天蓝色-M</t>
  </si>
  <si>
    <t>AGCY6374-Light Blue-M</t>
  </si>
  <si>
    <t>UX6374-75#天蓝色-S</t>
  </si>
  <si>
    <t>AGCY6374-Light Blue-S</t>
  </si>
  <si>
    <t>UX6374-75#天蓝色-XL</t>
  </si>
  <si>
    <t>AGCY6374-Light Blue-XL</t>
  </si>
  <si>
    <t>UX6374-75#天蓝色-2XL</t>
  </si>
  <si>
    <t>AGCY6374-Light Blue-XXL</t>
  </si>
  <si>
    <t>UX6374-草绿色-L</t>
  </si>
  <si>
    <t>AGCY6374-Light Green-L</t>
  </si>
  <si>
    <t>UX6374-草绿色-M</t>
  </si>
  <si>
    <t>AGCY6374-Light Green-M</t>
  </si>
  <si>
    <t>UX6374-草绿色-S</t>
  </si>
  <si>
    <t>AGCY6374-Light Green-S</t>
  </si>
  <si>
    <t>UX6374-草绿色-XL</t>
  </si>
  <si>
    <t>AGCY6374-Light Green-XL</t>
  </si>
  <si>
    <t>UX6374-草绿色-2XL</t>
  </si>
  <si>
    <t>AGCY6374-Light Green-XXL</t>
  </si>
  <si>
    <t>UX6374-深蓝色-L</t>
  </si>
  <si>
    <t>AGCY6374-Navy Blue-L</t>
  </si>
  <si>
    <t>UX6374-深蓝色-M</t>
  </si>
  <si>
    <t>AGCY6374-Navy Blue-M</t>
  </si>
  <si>
    <t>UX6374-深蓝色-S</t>
  </si>
  <si>
    <t>AGCY6374-Navy Blue-S</t>
  </si>
  <si>
    <t>UX6374-深蓝色-XL</t>
  </si>
  <si>
    <t>AGCY6374-Navy Blue-XL</t>
  </si>
  <si>
    <t>UX6374-深蓝色-2XL</t>
  </si>
  <si>
    <t>AGCY6374-Navy Blue-XXL</t>
  </si>
  <si>
    <t>UX6374-军绿色-L</t>
  </si>
  <si>
    <t>AGCY6374-Olive Green-L</t>
  </si>
  <si>
    <t>UX6374-军绿色-M</t>
  </si>
  <si>
    <t>AGCY6374-Olive Green-M</t>
  </si>
  <si>
    <t>UX6374-军绿色-S</t>
  </si>
  <si>
    <t>AGCY6374-Olive Green-S</t>
  </si>
  <si>
    <t>UX6374-军绿色-XL</t>
  </si>
  <si>
    <t>AGCY6374-Olive Green-XL</t>
  </si>
  <si>
    <t>UX6374-军绿色-2XL</t>
  </si>
  <si>
    <t>AGCY6374-Olive Green-XXL</t>
  </si>
  <si>
    <t>UX6374-彩蓝色-L</t>
  </si>
  <si>
    <t>AGCY6374-Ombre Blue-L</t>
  </si>
  <si>
    <t>UX6374-彩蓝色-M</t>
  </si>
  <si>
    <t>AGCY6374-Ombre Blue-M</t>
  </si>
  <si>
    <t>UX6374-彩蓝色-S</t>
  </si>
  <si>
    <t>AGCY6374-Ombre Blue-S</t>
  </si>
  <si>
    <t>UX6374-彩蓝色-XL</t>
  </si>
  <si>
    <t>AGCY6374-Ombre Blue-XL</t>
  </si>
  <si>
    <t>UX6374-彩蓝色-2XL</t>
  </si>
  <si>
    <t>AGCY6374-Ombre Blue-XXL</t>
  </si>
  <si>
    <t>UX6374-橘色-L</t>
  </si>
  <si>
    <t>AGCY6374-Orange-L</t>
  </si>
  <si>
    <t>UX6374-橘色-M</t>
  </si>
  <si>
    <t>AGCY6374-Orange-M</t>
  </si>
  <si>
    <t>UX6374-橘色-XL</t>
  </si>
  <si>
    <t>AGCY6374-Orange-XL</t>
  </si>
  <si>
    <t>UX6374-橘色-2XL</t>
  </si>
  <si>
    <t>AGCY6374-Orange-XXL</t>
  </si>
  <si>
    <t>UX6374-粉色-L</t>
  </si>
  <si>
    <t>AGCY6374-Pink-L</t>
  </si>
  <si>
    <t>UX6374-粉色-M</t>
  </si>
  <si>
    <t>AGCY6374-Pink-M</t>
  </si>
  <si>
    <t>UX6374-粉色-S</t>
  </si>
  <si>
    <t>AGCY6374-Pink-S</t>
  </si>
  <si>
    <t>UX6374-粉色-XL</t>
  </si>
  <si>
    <t>AGCY6374-Pink-XL</t>
  </si>
  <si>
    <t>UX6374-粉色-2XL</t>
  </si>
  <si>
    <t>AGCY6374-Pink-XXL</t>
  </si>
  <si>
    <t>UX6374-紫色-L</t>
  </si>
  <si>
    <t>AGCY6374-Purple-L</t>
  </si>
  <si>
    <t>UX6374-紫色-M</t>
  </si>
  <si>
    <t>AGCY6374-Purple-M</t>
  </si>
  <si>
    <t>UX6374-紫色-S</t>
  </si>
  <si>
    <t>AGCY6374-Purple-S</t>
  </si>
  <si>
    <t>UX6374-紫色-XL</t>
  </si>
  <si>
    <t>AGCY6374-Purple-XL</t>
  </si>
  <si>
    <t>UX6374-紫色-2XL</t>
  </si>
  <si>
    <t>AGCY6374-Purple-XXL</t>
  </si>
  <si>
    <t>UX6374-红色-L</t>
  </si>
  <si>
    <t>AGCY6374-Red-L</t>
  </si>
  <si>
    <t>UX6374-红色-M</t>
  </si>
  <si>
    <t>AGCY6374-Red-M</t>
  </si>
  <si>
    <t>UX6374-红色-S</t>
  </si>
  <si>
    <t>AGCY6374-Red-S</t>
  </si>
  <si>
    <t>UX6374-红色-XL</t>
  </si>
  <si>
    <t>AGCY6374-Red-XL</t>
  </si>
  <si>
    <t>UX6374-红色-2XL</t>
  </si>
  <si>
    <t>AGCY6374-Red-XXL</t>
  </si>
  <si>
    <t>UX6374-酒红色-L</t>
  </si>
  <si>
    <t>AGCY6374-Wine Red-L</t>
  </si>
  <si>
    <t>UX6374-酒红色-M</t>
  </si>
  <si>
    <t>AGCY6374-Wine Red-M</t>
  </si>
  <si>
    <t>UX6374-酒红色-S</t>
  </si>
  <si>
    <t>AGCY6374-Wine Red-S</t>
  </si>
  <si>
    <t>UX6374-酒红色-XL</t>
  </si>
  <si>
    <t>AGCY6374-Wine Red-XL</t>
  </si>
  <si>
    <t>UX6374-酒红色-2XL</t>
  </si>
  <si>
    <t>AGCY6374-Wine Red-XXL</t>
  </si>
  <si>
    <t>UX6374-橘色-S</t>
  </si>
  <si>
    <t>AGCY6374-Orange-S</t>
  </si>
  <si>
    <t>UX6701-黑色-L</t>
  </si>
  <si>
    <t>AGCY67011-Black-L</t>
  </si>
  <si>
    <t>UX6701-黑色-S</t>
  </si>
  <si>
    <t>AGCY67011-Black-S</t>
  </si>
  <si>
    <t>UX6701-蓝色-L</t>
  </si>
  <si>
    <t>AGCY67011-Blue-L</t>
  </si>
  <si>
    <t>UX6701-蓝色-M</t>
  </si>
  <si>
    <t>AGCY67011-Blue-M</t>
  </si>
  <si>
    <t>UX6701-蓝色-S</t>
  </si>
  <si>
    <t>AGCY67011-Blue-S</t>
  </si>
  <si>
    <t>UX6701-黑色-M</t>
  </si>
  <si>
    <t>AGCY67011-Black-M</t>
  </si>
  <si>
    <t>UX6701-酒红色-L</t>
  </si>
  <si>
    <t>AGCY67011-Burgundy-L</t>
  </si>
  <si>
    <t>UX6701-酒红色-M</t>
  </si>
  <si>
    <t>AGCY67011-Burgundy-M</t>
  </si>
  <si>
    <t>UX6701-酒红色-S</t>
  </si>
  <si>
    <t>AGCY67011-Burgundy-S</t>
  </si>
  <si>
    <t>UX6701-墨绿-L</t>
  </si>
  <si>
    <t>AGCY67011-Green-L</t>
  </si>
  <si>
    <t>UX6701-墨绿-M</t>
  </si>
  <si>
    <t>AGCY67011-Green-M</t>
  </si>
  <si>
    <t>UX6701-墨绿-S</t>
  </si>
  <si>
    <t>AGCY67011-Green-S</t>
  </si>
  <si>
    <t>UX6701-红色-L</t>
  </si>
  <si>
    <t>AGCY67011-Red-L</t>
  </si>
  <si>
    <t>UX6701-红色-M</t>
  </si>
  <si>
    <t>AGCY67011-Red-M</t>
  </si>
  <si>
    <t>UX6701-红色-S</t>
  </si>
  <si>
    <t>AGCY67011-Red-S</t>
  </si>
  <si>
    <t>UX6701-白色-L</t>
  </si>
  <si>
    <t>AGCY67011-White-L</t>
  </si>
  <si>
    <t>UX6701-白色-M</t>
  </si>
  <si>
    <t>AGCY67011-White-M</t>
  </si>
  <si>
    <t>UX6701-白色-S</t>
  </si>
  <si>
    <t>AGCY67011-White-S</t>
  </si>
  <si>
    <t>UX6705-黑色-L</t>
  </si>
  <si>
    <t>AGCY6705-Black-L</t>
  </si>
  <si>
    <t>UX6705-黑色-M</t>
  </si>
  <si>
    <t>AGCY6705-Black-M</t>
  </si>
  <si>
    <t>UX6705-黑色-S</t>
  </si>
  <si>
    <t>AGCY6705-Black-S</t>
  </si>
  <si>
    <t>UX6705-红色-L</t>
  </si>
  <si>
    <t>AGCY6705-Red-L</t>
  </si>
  <si>
    <t>UX6705-红色-M</t>
  </si>
  <si>
    <t>AGCY6705-Red-M</t>
  </si>
  <si>
    <t>UX6705-红色-S</t>
  </si>
  <si>
    <t>AGCY6705-Red-S</t>
  </si>
  <si>
    <t>UX6706-黑色-L</t>
  </si>
  <si>
    <t>AGCY6706-Black-L</t>
  </si>
  <si>
    <t>UX6706-黑色-M</t>
  </si>
  <si>
    <t>AGCY6706-Black-M</t>
  </si>
  <si>
    <t>UX6706-黑色-S</t>
  </si>
  <si>
    <t>AGCY6706-Black-S</t>
  </si>
  <si>
    <t>UX6706-红色-L</t>
  </si>
  <si>
    <t>AGCY6706-Red-L</t>
  </si>
  <si>
    <t>UX6706-红色-M</t>
  </si>
  <si>
    <t>AGCY6706-Red-M</t>
  </si>
  <si>
    <t>UX6706-红色-S</t>
  </si>
  <si>
    <t>AGCY6706-Red-S</t>
  </si>
  <si>
    <t>UX6715-黑色-L</t>
  </si>
  <si>
    <t>AGCY6715-Black-L</t>
  </si>
  <si>
    <t>UX6715-黑色-M</t>
  </si>
  <si>
    <t>AGCY6715-Black-M</t>
  </si>
  <si>
    <t>UX6715-黑色-S</t>
  </si>
  <si>
    <t>AGCY6715-Black-S</t>
  </si>
  <si>
    <t>UX6715-白色-L</t>
  </si>
  <si>
    <t>AGCY6715-White-L</t>
  </si>
  <si>
    <t>UX6715-白色-M</t>
  </si>
  <si>
    <t>AGCY6715-White-M</t>
  </si>
  <si>
    <t>UX6715-白色-S</t>
  </si>
  <si>
    <t>AGCY6715-White-S</t>
  </si>
  <si>
    <t>UX6728-黑色-L</t>
  </si>
  <si>
    <t>AGCY6728-Black-L</t>
  </si>
  <si>
    <t>UX6728-黑色-M</t>
  </si>
  <si>
    <t>AGCY6728-Black-M</t>
  </si>
  <si>
    <t>UX6728-黑色-S</t>
  </si>
  <si>
    <t>AGCY6728-Black-S</t>
  </si>
  <si>
    <t>UX6728-黑色-XL</t>
  </si>
  <si>
    <t>AGCY6728-Black-XL</t>
  </si>
  <si>
    <t>UX6728-白色-L</t>
  </si>
  <si>
    <t>AGCY6728-White-L</t>
  </si>
  <si>
    <t>UX6728-白色-M</t>
  </si>
  <si>
    <t>AGCY6728-White-M</t>
  </si>
  <si>
    <t>UX6728-白色-S</t>
  </si>
  <si>
    <t>AGCY6728-White-S</t>
  </si>
  <si>
    <t>UX6728-白色-XL</t>
  </si>
  <si>
    <t>AGCY6728-White-XL</t>
  </si>
  <si>
    <t>UX6729-黑色-L</t>
  </si>
  <si>
    <t>AGCY6729-Black-L</t>
  </si>
  <si>
    <t>UX6729-黑色-M</t>
  </si>
  <si>
    <t>AGCY6729-Black-M</t>
  </si>
  <si>
    <t>UX6729-黑色-S</t>
  </si>
  <si>
    <t>AGCY6729-Black-S</t>
  </si>
  <si>
    <t>UX6729-黑色-XL</t>
  </si>
  <si>
    <t>AGCY6729-Black-XL</t>
  </si>
  <si>
    <t>UX6729-红色-L</t>
  </si>
  <si>
    <t>AGCY6729-Red-L</t>
  </si>
  <si>
    <t>UX6729-红色-M</t>
  </si>
  <si>
    <t>AGCY6729-Red-M</t>
  </si>
  <si>
    <t>UX6729-红色-S</t>
  </si>
  <si>
    <t>AGCY6729-Red-S</t>
  </si>
  <si>
    <t>UX6729-红色-XL</t>
  </si>
  <si>
    <t>AGCY6729-Red-XL</t>
  </si>
  <si>
    <t>UX6731-黑色-L</t>
  </si>
  <si>
    <t>AGCY6731-Black-L</t>
  </si>
  <si>
    <t>UX6731-黑色-M</t>
  </si>
  <si>
    <t>AGCY6731-Black-M</t>
  </si>
  <si>
    <t>UX6731-黑色-S</t>
  </si>
  <si>
    <t>AGCY6731-Black-S</t>
  </si>
  <si>
    <t>UX6731-蓝色-L</t>
  </si>
  <si>
    <t>AGCY6731-Blue-L</t>
  </si>
  <si>
    <t>UX6731-蓝色-M</t>
  </si>
  <si>
    <t>AGCY6731-Blue-M</t>
  </si>
  <si>
    <t>UX6731-蓝色-S</t>
  </si>
  <si>
    <t>AGCY6731-Blue-S</t>
  </si>
  <si>
    <t>UX6731-红色-L</t>
  </si>
  <si>
    <t>AGCY6731-Red-L</t>
  </si>
  <si>
    <t>UX6731-红色-M</t>
  </si>
  <si>
    <t>AGCY6731-Red-M</t>
  </si>
  <si>
    <t>UX6731-红色-S</t>
  </si>
  <si>
    <t>AGCY6731-Red-S</t>
  </si>
  <si>
    <t>UX6734-黑色-L</t>
  </si>
  <si>
    <t>AGCY6734-Black-L</t>
  </si>
  <si>
    <t>UX6734-黑色-M</t>
  </si>
  <si>
    <t>AGCY6734-Black-M</t>
  </si>
  <si>
    <t>UX6734-黑色-S</t>
  </si>
  <si>
    <t>AGCY6734-Black-S</t>
  </si>
  <si>
    <t>UX6734-粉色-L</t>
  </si>
  <si>
    <t>AGCY6734-Blush-L</t>
  </si>
  <si>
    <t>UX6734-粉色-M</t>
  </si>
  <si>
    <t>AGCY6734-Blush-M</t>
  </si>
  <si>
    <t>UX6734-粉色-S</t>
  </si>
  <si>
    <t>AGCY6734-Blush-S</t>
  </si>
  <si>
    <t>UX6734-深蓝-L</t>
  </si>
  <si>
    <t>AGCY6734-Navy Blue-L</t>
  </si>
  <si>
    <t>UX6734-深蓝-M</t>
  </si>
  <si>
    <t>AGCY6734-Navy Blue-M</t>
  </si>
  <si>
    <t>UX6734-深蓝-S</t>
  </si>
  <si>
    <t>AGCY6734-Navy Blue-S</t>
  </si>
  <si>
    <t>UX6734-红色-L</t>
  </si>
  <si>
    <t>AGCY6734-Red-L</t>
  </si>
  <si>
    <t>UX6734-红色-M</t>
  </si>
  <si>
    <t>AGCY6734-Red-M</t>
  </si>
  <si>
    <t>UX6734-红色-S</t>
  </si>
  <si>
    <t>AGCY6734-Red-S</t>
  </si>
  <si>
    <t>UX6734-白色-L</t>
  </si>
  <si>
    <t>AGCY6734-White-L</t>
  </si>
  <si>
    <t>UX6734-白色-M</t>
  </si>
  <si>
    <t>AGCY6734-White-M</t>
  </si>
  <si>
    <t>UX6734-白色-S</t>
  </si>
  <si>
    <t>AGCY6734-White-S</t>
  </si>
  <si>
    <t>UX6735-黑色-L</t>
  </si>
  <si>
    <t>AGCY67355-Black-L</t>
  </si>
  <si>
    <t>UX6735-黑色-M</t>
  </si>
  <si>
    <t>AGCY67355-Black-M</t>
  </si>
  <si>
    <t>UX6735-黑色-S</t>
  </si>
  <si>
    <t>AGCY67355-Black-S</t>
  </si>
  <si>
    <t>UX6735-橘黄-L</t>
  </si>
  <si>
    <t>AGCY67355-Orange-L</t>
  </si>
  <si>
    <t>UX6735-橘黄-M</t>
  </si>
  <si>
    <t>AGCY67355-Orange-M</t>
  </si>
  <si>
    <t>UX6735-橘黄-S</t>
  </si>
  <si>
    <t>AGCY67355-Orange-S</t>
  </si>
  <si>
    <t>UX6735-白色-L</t>
  </si>
  <si>
    <t>AGCY67355-White-L</t>
  </si>
  <si>
    <t>UX6735-白色-M</t>
  </si>
  <si>
    <t>AGCY67355-White-M</t>
  </si>
  <si>
    <t>UX6735-白色-S</t>
  </si>
  <si>
    <t>AGCY67355-White-S</t>
  </si>
  <si>
    <t>UX6738-黑色-L</t>
  </si>
  <si>
    <t>AGCY6738-Black-L</t>
  </si>
  <si>
    <t>UX6738-黑色-M</t>
  </si>
  <si>
    <t>AGCY6738-Black-M</t>
  </si>
  <si>
    <t>UX6738-黑色-S</t>
  </si>
  <si>
    <t>AGCY6738-Black-S</t>
  </si>
  <si>
    <t>UX6738-白色-L</t>
  </si>
  <si>
    <t>AGCY6738-White-L</t>
  </si>
  <si>
    <t>UX6738-白色-M</t>
  </si>
  <si>
    <t>AGCY6738-White-M</t>
  </si>
  <si>
    <t>UX6738-白色-S</t>
  </si>
  <si>
    <t>AGCY6738-White-S</t>
  </si>
  <si>
    <t>UX6738-橘黄-L</t>
  </si>
  <si>
    <t>AGCY6738-Orange Yellow-L</t>
  </si>
  <si>
    <t>UX6738-橘黄-M</t>
  </si>
  <si>
    <t>AGCY6738-Orange Yellow-M</t>
  </si>
  <si>
    <t>UX6738-橘黄-S</t>
  </si>
  <si>
    <t>AGCY6738-Orange Yellow-S</t>
  </si>
  <si>
    <t>UX6743-黑色-L</t>
  </si>
  <si>
    <t>AGCY6743-Black-L</t>
  </si>
  <si>
    <t>UX6743-黑色-M</t>
  </si>
  <si>
    <t>AGCY6743-Black-M</t>
  </si>
  <si>
    <t>UX6743-黑色-S</t>
  </si>
  <si>
    <t>AGCY6743-Black-S</t>
  </si>
  <si>
    <t>UX6743-红色-L</t>
  </si>
  <si>
    <t>AGCY6743-Red-L</t>
  </si>
  <si>
    <t>UX6743-红色-M</t>
  </si>
  <si>
    <t>AGCY6743-Red-M</t>
  </si>
  <si>
    <t>UX6743-红色-S</t>
  </si>
  <si>
    <t>AGCY6743-Red-S</t>
  </si>
  <si>
    <t>UX6743-白色-L</t>
  </si>
  <si>
    <t>AGCY6743-White-L</t>
  </si>
  <si>
    <t>UX6743-白色-M</t>
  </si>
  <si>
    <t>AGCY6743-White-M</t>
  </si>
  <si>
    <t>UX6743-白色-S</t>
  </si>
  <si>
    <t>AGCY6743-White-S</t>
  </si>
  <si>
    <t>UX6749-黑色-L</t>
  </si>
  <si>
    <t>AGCY6749-Black-L</t>
  </si>
  <si>
    <t>UX6749-黑色-M</t>
  </si>
  <si>
    <t>AGCY6749-Black-M</t>
  </si>
  <si>
    <t>UX6749-黑色-XL</t>
  </si>
  <si>
    <t>AGCY6749-Black-XL</t>
  </si>
  <si>
    <t>UX6749-红色-L</t>
  </si>
  <si>
    <t>AGCY6749-Red-L</t>
  </si>
  <si>
    <t>UX6749-红色-M</t>
  </si>
  <si>
    <t>AGCY6749-Red-M</t>
  </si>
  <si>
    <t>UX6749-红色-S</t>
  </si>
  <si>
    <t>AGCY6749-Red-S</t>
  </si>
  <si>
    <t>UX6749-红色-XL</t>
  </si>
  <si>
    <t>AGCY6749-Red-XL</t>
  </si>
  <si>
    <t>UX6749-白色-M</t>
  </si>
  <si>
    <t>AGCY6749-White-M</t>
  </si>
  <si>
    <t>UX6749-白色-XL</t>
  </si>
  <si>
    <t>AGCY6749-White-XL</t>
  </si>
  <si>
    <t>UX6749-黑色-S</t>
  </si>
  <si>
    <t>AGCY6749-Black-S</t>
  </si>
  <si>
    <t>UX6749-白色-L</t>
  </si>
  <si>
    <t>AGCY6749-White-L</t>
  </si>
  <si>
    <t>UX6749-白色-S</t>
  </si>
  <si>
    <t>AGCY6749-White-S</t>
  </si>
  <si>
    <t>UX6752-黑白格子-L</t>
  </si>
  <si>
    <t>AGCY6752-Black White Plaid-L</t>
  </si>
  <si>
    <t>UX6752-黑白格子-M</t>
  </si>
  <si>
    <t>AGCY6752-Black White Plaid-M</t>
  </si>
  <si>
    <t>UX6752-黑白格子-S</t>
  </si>
  <si>
    <t>AGCY6752-Black White Plaid-S</t>
  </si>
  <si>
    <t>UX6752-红白格子-L</t>
  </si>
  <si>
    <t>AGCY6752-Red White Plaid-L</t>
  </si>
  <si>
    <t>UX6752-红白格子-M</t>
  </si>
  <si>
    <t>AGCY6752-Red White Plaid-M</t>
  </si>
  <si>
    <t>UX6752-红白格子-S</t>
  </si>
  <si>
    <t>AGCY6752-Red White Plaid-S</t>
  </si>
  <si>
    <t>UX6754-黑色-L</t>
  </si>
  <si>
    <t>AGCY6754-Black-L</t>
  </si>
  <si>
    <t>UX6754-黑色-M</t>
  </si>
  <si>
    <t>AGCY6754-Black-M</t>
  </si>
  <si>
    <t>UX6754-粉色-L</t>
  </si>
  <si>
    <t>AGCY6754-Pink-L</t>
  </si>
  <si>
    <t>UX6754-粉色-M</t>
  </si>
  <si>
    <t>AGCY6754-Pink-M</t>
  </si>
  <si>
    <t>UX6754-粉色-S</t>
  </si>
  <si>
    <t>AGCY6754-Pink-S</t>
  </si>
  <si>
    <t>UX6754-白色-L</t>
  </si>
  <si>
    <t>AGCY6754-White-L</t>
  </si>
  <si>
    <t>UX6754-白色-M</t>
  </si>
  <si>
    <t>AGCY6754-White-M</t>
  </si>
  <si>
    <t>UX6754-白色-S</t>
  </si>
  <si>
    <t>AGCY6754-White-S</t>
  </si>
  <si>
    <t>UX6754-黑色-S</t>
  </si>
  <si>
    <t>AGCY6754-Black-S</t>
  </si>
  <si>
    <t>UX6758-黑色-L</t>
  </si>
  <si>
    <t>AGCY6758-Black-L</t>
  </si>
  <si>
    <t>UX6758-黑色-M</t>
  </si>
  <si>
    <t>AGCY6758-Black-M</t>
  </si>
  <si>
    <t>UX6758-黑色-S</t>
  </si>
  <si>
    <t>AGCY6758-Black-S</t>
  </si>
  <si>
    <t>UX6758-黑色-XL</t>
  </si>
  <si>
    <t>AGCY6758-Black-XL</t>
  </si>
  <si>
    <t>UX6759-黑色-L</t>
  </si>
  <si>
    <t>AGCY6759-Black-L</t>
  </si>
  <si>
    <t>UX6759-黑色-M</t>
  </si>
  <si>
    <t>AGCY6759-Black-M</t>
  </si>
  <si>
    <t>UX6759-黑色-S</t>
  </si>
  <si>
    <t>AGCY6759-Black-S</t>
  </si>
  <si>
    <t>UX6759-黑色-XL</t>
  </si>
  <si>
    <t>AGCY6759-Black-XL</t>
  </si>
  <si>
    <t>UX6759-红色-L</t>
  </si>
  <si>
    <t>AGCY6759-Red-L</t>
  </si>
  <si>
    <t>UX6759-红色-M</t>
  </si>
  <si>
    <t>AGCY6759-Red-M</t>
  </si>
  <si>
    <t>UX6759-红色-S</t>
  </si>
  <si>
    <t>AGCY6759-Red-S</t>
  </si>
  <si>
    <t>UX6759-红色-XL</t>
  </si>
  <si>
    <t>AGCY6759-Red-XL</t>
  </si>
  <si>
    <t>UX6759-白色-L</t>
  </si>
  <si>
    <t>AGCY6759-White-L</t>
  </si>
  <si>
    <t>UX6759-白色-XL</t>
  </si>
  <si>
    <t>AGCY6759-White-XL</t>
  </si>
  <si>
    <t>UX6759-白色-M</t>
  </si>
  <si>
    <t>AGCY6759-White-M</t>
  </si>
  <si>
    <t>UX6759-白色-S</t>
  </si>
  <si>
    <t>AGCY6759-White-S</t>
  </si>
  <si>
    <t>UX6763-红色-L</t>
  </si>
  <si>
    <t>AGCY6763-Red-L</t>
  </si>
  <si>
    <t>UX6763-红色-M</t>
  </si>
  <si>
    <t>AGCY6763-Red-M</t>
  </si>
  <si>
    <t>UX6763-红色-S</t>
  </si>
  <si>
    <t>AGCY6763-Red-S</t>
  </si>
  <si>
    <t>UX6763-黄色-L</t>
  </si>
  <si>
    <t>AGCY6763-Yellow-L</t>
  </si>
  <si>
    <t>UX6763-黄色-M</t>
  </si>
  <si>
    <t>AGCY6763-Yellow-M</t>
  </si>
  <si>
    <t>UX6763-黄色-S</t>
  </si>
  <si>
    <t>AGCY6763-Yellow-S</t>
  </si>
  <si>
    <t>UX6764-红色-L</t>
  </si>
  <si>
    <t>AGCY6764-Red-L</t>
  </si>
  <si>
    <t>UX6764-红色-M</t>
  </si>
  <si>
    <t>AGCY6764-Red-M</t>
  </si>
  <si>
    <t>UX6764-红色-S</t>
  </si>
  <si>
    <t>AGCY6764-Red-S</t>
  </si>
  <si>
    <t>UX6765-红色-L</t>
  </si>
  <si>
    <t>AGCY6765-Red-L</t>
  </si>
  <si>
    <t>UX6765-红色-M</t>
  </si>
  <si>
    <t>AGCY6765-Red-M</t>
  </si>
  <si>
    <t>UX6765-红色-S</t>
  </si>
  <si>
    <t>AGCY6765-Red-S</t>
  </si>
  <si>
    <t>UX6765-黄色-L</t>
  </si>
  <si>
    <t>AGCY6765-Yellow-L</t>
  </si>
  <si>
    <t>UX6765-黄色-M</t>
  </si>
  <si>
    <t>AGCY6765-Yellow-M</t>
  </si>
  <si>
    <t>UX6765-黄色-S</t>
  </si>
  <si>
    <t>AGCY6765-Yellow-S</t>
  </si>
  <si>
    <t>UX6768-红色-L</t>
  </si>
  <si>
    <t>AGCY6768-Red-L</t>
  </si>
  <si>
    <t>UX6768-红色-M</t>
  </si>
  <si>
    <t>AGCY6768-Red-M</t>
  </si>
  <si>
    <t>UX6768-红色-S</t>
  </si>
  <si>
    <t>AGCY6768-Red-S</t>
  </si>
  <si>
    <t>UX6768-红色-XL</t>
  </si>
  <si>
    <t>AGCY6768-Red-XL</t>
  </si>
  <si>
    <t>UX6769-黑色-L</t>
  </si>
  <si>
    <t>AGCY6769-Black-L</t>
  </si>
  <si>
    <t>UX6769-黑色-M</t>
  </si>
  <si>
    <t>AGCY6769-Black-M</t>
  </si>
  <si>
    <t>UX6769-黑色-S</t>
  </si>
  <si>
    <t>AGCY6769-Black-S</t>
  </si>
  <si>
    <t>UX6769-黑色-XL</t>
  </si>
  <si>
    <t>AGCY6769-Black-XL</t>
  </si>
  <si>
    <t>UX6769-红色-L</t>
  </si>
  <si>
    <t>AGCY6769-Red-L</t>
  </si>
  <si>
    <t>UX6769-红色-M</t>
  </si>
  <si>
    <t>AGCY6769-Red-M</t>
  </si>
  <si>
    <t>UX6769-红色-S</t>
  </si>
  <si>
    <t>AGCY6769-Red-S</t>
  </si>
  <si>
    <t>UX6769-红色-XL</t>
  </si>
  <si>
    <t>AGCY6769-Red-XL</t>
  </si>
  <si>
    <t>UX6769-白色-L</t>
  </si>
  <si>
    <t>AGCY6769-White-L</t>
  </si>
  <si>
    <t>UX6769-白色-M</t>
  </si>
  <si>
    <t>AGCY6769-White-M</t>
  </si>
  <si>
    <t>UX6769-白色-XL</t>
  </si>
  <si>
    <t>AGCY6769-White-XL</t>
  </si>
  <si>
    <t>UX6769-白色-S</t>
  </si>
  <si>
    <t>AGCY6769-White-S</t>
  </si>
  <si>
    <t>UX6770-红色-L</t>
  </si>
  <si>
    <t>AGCY6770-Red-L</t>
  </si>
  <si>
    <t>UX6770-红色-M</t>
  </si>
  <si>
    <t>AGCY6770-Red-M</t>
  </si>
  <si>
    <t>UX6770-红色-S</t>
  </si>
  <si>
    <t>AGCY6770-Red-S</t>
  </si>
  <si>
    <t>UX6770-红色-XL</t>
  </si>
  <si>
    <t>AGCY6770-Red-XL</t>
  </si>
  <si>
    <t>UX6772-黑白格子-L</t>
  </si>
  <si>
    <t>AGCY6772-Black White Plaid-L</t>
  </si>
  <si>
    <t>UX6772-黑白格子-M</t>
  </si>
  <si>
    <t>AGCY6772-Black White Plaid-M</t>
  </si>
  <si>
    <t>UX6772-黑白格子-S</t>
  </si>
  <si>
    <t>AGCY6772-Black White Plaid-S</t>
  </si>
  <si>
    <t>UX6772-黑白格子-XL</t>
  </si>
  <si>
    <t>AGCY6772-Black White Plaid-XL</t>
  </si>
  <si>
    <t>UX6783-黑色-L</t>
  </si>
  <si>
    <t>AGCY67833-Black-L</t>
  </si>
  <si>
    <t>UX6783-黑色-M</t>
  </si>
  <si>
    <t>AGCY67833-Black-M</t>
  </si>
  <si>
    <t>UX6783-黑色-S</t>
  </si>
  <si>
    <t>AGCY67833-Black-S</t>
  </si>
  <si>
    <t>UX6783-白色-L</t>
  </si>
  <si>
    <t>AGCY67833-White-L</t>
  </si>
  <si>
    <t>UX6783-白色-M</t>
  </si>
  <si>
    <t>AGCY67833-White-M</t>
  </si>
  <si>
    <t>UX6783-白色-S</t>
  </si>
  <si>
    <t>AGCY67833-White-S</t>
  </si>
  <si>
    <t>UX6790-黑色-L</t>
  </si>
  <si>
    <t>AGCY6790-Black-L</t>
  </si>
  <si>
    <t>UX6790-黑色-M</t>
  </si>
  <si>
    <t>AGCY6790-Black-M</t>
  </si>
  <si>
    <t>UX6790-黑色-S</t>
  </si>
  <si>
    <t>AGCY6790-Black-S</t>
  </si>
  <si>
    <t>UX6790-黑色-XL</t>
  </si>
  <si>
    <t>AGCY6790-Black-XL</t>
  </si>
  <si>
    <t>UX6790-黑色-XXL</t>
  </si>
  <si>
    <t>AGCY6790-Black-XXL</t>
  </si>
  <si>
    <t>UX6790-白色-L</t>
  </si>
  <si>
    <t>AGCY6790-White-L</t>
  </si>
  <si>
    <t>UX6790-白色-M</t>
  </si>
  <si>
    <t>AGCY6790-White-M</t>
  </si>
  <si>
    <t>UX6790-白色-S</t>
  </si>
  <si>
    <t>AGCY6790-White-S</t>
  </si>
  <si>
    <t>UX6790-白色-XL</t>
  </si>
  <si>
    <t>AGCY6790-White-XL</t>
  </si>
  <si>
    <t>UX6790-白色-XXL</t>
  </si>
  <si>
    <t>AGCY6790-White-XXL</t>
  </si>
  <si>
    <t>UX6792-白底黑条-L</t>
  </si>
  <si>
    <t>AGCY6792-White Black Striped-L</t>
  </si>
  <si>
    <t>UX6792-白底黑条-M</t>
  </si>
  <si>
    <t>AGCY6792-White Black Striped-M</t>
  </si>
  <si>
    <t>UX6792-白底黑条-S</t>
  </si>
  <si>
    <t>AGCY6792-White Black Striped-S</t>
  </si>
  <si>
    <t>UX6792-白底黑条-XL</t>
  </si>
  <si>
    <t>AGCY6792-White Black Striped-XL</t>
  </si>
  <si>
    <t>UX6798-黑色-S</t>
  </si>
  <si>
    <t>AGCY6798-Black--S</t>
  </si>
  <si>
    <t>UX6798-黑色-L</t>
  </si>
  <si>
    <t>AGCY6798-Black-L</t>
  </si>
  <si>
    <t>UX6798-黑色-M</t>
  </si>
  <si>
    <t>AGCY6798-Black-M</t>
  </si>
  <si>
    <t>UX6798-黑色-XL</t>
  </si>
  <si>
    <t>AGCY6798-Black-XL</t>
  </si>
  <si>
    <t>UX6798-黑色-XXL</t>
  </si>
  <si>
    <t>AGCY6798-Black-XXL</t>
  </si>
  <si>
    <t>UX6806-黑色-L</t>
  </si>
  <si>
    <t>AGCY6806-Black-L</t>
  </si>
  <si>
    <t>UX6806-黑色-M</t>
  </si>
  <si>
    <t>AGCY6806-Black-M</t>
  </si>
  <si>
    <t>UX6806-黑色-S</t>
  </si>
  <si>
    <t>AGCY6806-Black-S</t>
  </si>
  <si>
    <t>UX6806-黑色-XL</t>
  </si>
  <si>
    <t>AGCY6806-Black-XL</t>
  </si>
  <si>
    <t>UX6806-白色-L</t>
  </si>
  <si>
    <t>AGCY6806-White-L</t>
  </si>
  <si>
    <t>UX6806-白色-M</t>
  </si>
  <si>
    <t>AGCY6806-White-M</t>
  </si>
  <si>
    <t>UX6806-白色-S</t>
  </si>
  <si>
    <t>AGCY6806-White-S</t>
  </si>
  <si>
    <t>UX6806-白色-XL</t>
  </si>
  <si>
    <t>AGCY6806-White-XL</t>
  </si>
  <si>
    <t>UX6812-黑色-L</t>
  </si>
  <si>
    <t>AGCY6812-Black-L</t>
  </si>
  <si>
    <t>UX6812-黑色-M</t>
  </si>
  <si>
    <t>AGCY6812-Black-M</t>
  </si>
  <si>
    <t>UX6812-黑色-S</t>
  </si>
  <si>
    <t>AGCY6812-Black-S</t>
  </si>
  <si>
    <t>UX6812-黑色-XL</t>
  </si>
  <si>
    <t>AGCY6812-Black-XL</t>
  </si>
  <si>
    <t>UX6812-酒红-S</t>
  </si>
  <si>
    <t>AGCY6812-Burgundy-S</t>
  </si>
  <si>
    <t>UX6812-酒红-XL</t>
  </si>
  <si>
    <t>AGCY6812-Burgundy-XL</t>
  </si>
  <si>
    <t>UX6812-咖啡-L</t>
  </si>
  <si>
    <t>AGCY6812-Coffee-L</t>
  </si>
  <si>
    <t>UX6812-咖啡-M</t>
  </si>
  <si>
    <t>AGCY6812-Coffee-M</t>
  </si>
  <si>
    <t>UX6812-咖啡-S</t>
  </si>
  <si>
    <t>AGCY6812-Coffee-S</t>
  </si>
  <si>
    <t>UX6812-咖啡-XL</t>
  </si>
  <si>
    <t>AGCY6812-Coffee-XL</t>
  </si>
  <si>
    <t>UX6812-绿色-L</t>
  </si>
  <si>
    <t>AGCY6812-Green-L</t>
  </si>
  <si>
    <t>UX6812-绿色-S</t>
  </si>
  <si>
    <t>AGCY6812-Green-S</t>
  </si>
  <si>
    <t>UX6812-绿色-XL</t>
  </si>
  <si>
    <t>AGCY6812-Green-XL</t>
  </si>
  <si>
    <t>UX6812-深蓝-L</t>
  </si>
  <si>
    <t>AGCY6812-Navy Blue-L</t>
  </si>
  <si>
    <t>UX6812-深蓝-M</t>
  </si>
  <si>
    <t>AGCY6812-Navy Blue-M</t>
  </si>
  <si>
    <t>UX6812-深蓝-S</t>
  </si>
  <si>
    <t>AGCY6812-Navy Blue-S</t>
  </si>
  <si>
    <t>UX6812-深蓝-XL</t>
  </si>
  <si>
    <t>AGCY6812-Navy Blue-XL</t>
  </si>
  <si>
    <t>UX6812-红色-L</t>
  </si>
  <si>
    <t>AGCY6812-Red-L</t>
  </si>
  <si>
    <t>UX6812-红色-S</t>
  </si>
  <si>
    <t>AGCY6812-Red-S</t>
  </si>
  <si>
    <t>UX6812-红色-XL</t>
  </si>
  <si>
    <t>AGCY6812-Red-XL</t>
  </si>
  <si>
    <t>UX6812-白色-L</t>
  </si>
  <si>
    <t>AGCY6812-White-L</t>
  </si>
  <si>
    <t>UX6812-白色-M</t>
  </si>
  <si>
    <t>AGCY6812-White-M</t>
  </si>
  <si>
    <t>UX6812-白色-S</t>
  </si>
  <si>
    <t>AGCY6812-White-S</t>
  </si>
  <si>
    <t>UX6812-白色-XL</t>
  </si>
  <si>
    <t>AGCY6812-White-XL</t>
  </si>
  <si>
    <t>UX6812-黄色-L</t>
  </si>
  <si>
    <t>AGCY6812-Yellow-L</t>
  </si>
  <si>
    <t>UX6812-黄色-M</t>
  </si>
  <si>
    <t>AGCY6812-Yellow-M</t>
  </si>
  <si>
    <t>UX6812-黄色-S</t>
  </si>
  <si>
    <t>AGCY6812-Yellow-S</t>
  </si>
  <si>
    <t>UX6812-黄色-XL</t>
  </si>
  <si>
    <t>AGCY6812-Yellow-XL</t>
  </si>
  <si>
    <t>UX6812-酒红-L</t>
  </si>
  <si>
    <t>AGCY6812-Burgundy-L</t>
  </si>
  <si>
    <t>UX6812-酒红-M</t>
  </si>
  <si>
    <t>AGCY6812-Burgundy-M</t>
  </si>
  <si>
    <t>UX6812-绿色-M</t>
  </si>
  <si>
    <t>AGCY6812-Green-M</t>
  </si>
  <si>
    <t>UX6812-红色-M</t>
  </si>
  <si>
    <t>AGCY6812-Red-M</t>
  </si>
  <si>
    <t>UX6814-黑色-L</t>
  </si>
  <si>
    <t>AGCY68144-Black-L</t>
  </si>
  <si>
    <t>UX6814-黑色-S</t>
  </si>
  <si>
    <t>AGCY68144-Black-S</t>
  </si>
  <si>
    <t>UX6814-白色-L</t>
  </si>
  <si>
    <t>AGCY68144-White-L</t>
  </si>
  <si>
    <t>UX6814-白色-M</t>
  </si>
  <si>
    <t>AGCY68144-White-M</t>
  </si>
  <si>
    <t>UX6814-黑色-M</t>
  </si>
  <si>
    <t>AGCY68144-Black-M</t>
  </si>
  <si>
    <t>UX6814-白色-S</t>
  </si>
  <si>
    <t>AGCY68144-White-S</t>
  </si>
  <si>
    <t>UX6817-黑色-L</t>
  </si>
  <si>
    <t>AGCY6817-Black-L</t>
  </si>
  <si>
    <t>UX6817-黑色-M</t>
  </si>
  <si>
    <t>AGCY6817-Black-M</t>
  </si>
  <si>
    <t>UX6817-黑色-S</t>
  </si>
  <si>
    <t>AGCY6817-Black-S</t>
  </si>
  <si>
    <t>UX6817-黑色-XL</t>
  </si>
  <si>
    <t>AGCY6817-Black-XL</t>
  </si>
  <si>
    <t>UX6817-蓝色-L</t>
  </si>
  <si>
    <t>AGCY6817-Blue-L</t>
  </si>
  <si>
    <t>UX6817-蓝色-M</t>
  </si>
  <si>
    <t>AGCY6817-Blue-M</t>
  </si>
  <si>
    <t>UX6817-蓝色-S</t>
  </si>
  <si>
    <t>AGCY6817-Blue-S</t>
  </si>
  <si>
    <t>UX6817-蓝色-XL</t>
  </si>
  <si>
    <t>AGCY6817-Blue-XL</t>
  </si>
  <si>
    <t>UX6818-黑色-L</t>
  </si>
  <si>
    <t>AGCY6818-Black-L</t>
  </si>
  <si>
    <t>UX6818-黑色-M</t>
  </si>
  <si>
    <t>AGCY6818-Black-M</t>
  </si>
  <si>
    <t>UX6818-黑色-S</t>
  </si>
  <si>
    <t>AGCY6818-Black-S</t>
  </si>
  <si>
    <t>UX6818-白色-L</t>
  </si>
  <si>
    <t>AGCY6818-White-L</t>
  </si>
  <si>
    <t>UX6818-白色-M</t>
  </si>
  <si>
    <t>AGCY6818-White-M</t>
  </si>
  <si>
    <t>UX6818-白色-S</t>
  </si>
  <si>
    <t>AGCY6818-White-S</t>
  </si>
  <si>
    <t>UX6820-黑色-L</t>
  </si>
  <si>
    <t>AGCY6820-Black-L</t>
  </si>
  <si>
    <t>UX6820-黑色-M</t>
  </si>
  <si>
    <t>AGCY6820-Black-M</t>
  </si>
  <si>
    <t>UX6820-黑色-S</t>
  </si>
  <si>
    <t>AGCY6820-Black-S</t>
  </si>
  <si>
    <t>UX6820-黑色-XL</t>
  </si>
  <si>
    <t>AGCY6820-Black-XL</t>
  </si>
  <si>
    <t>UX6820-白色-L</t>
  </si>
  <si>
    <t>AGCY6820-White-L</t>
  </si>
  <si>
    <t>UX6820-白色-M</t>
  </si>
  <si>
    <t>AGCY6820-White-M</t>
  </si>
  <si>
    <t>UX6820-白色-S</t>
  </si>
  <si>
    <t>AGCY6820-White-S</t>
  </si>
  <si>
    <t>UX6820-白色-XL</t>
  </si>
  <si>
    <t>AGCY6820-White-XL</t>
  </si>
  <si>
    <t>UX6840-黑色-L</t>
  </si>
  <si>
    <t>AGCY6840-Black-L</t>
  </si>
  <si>
    <t>UX6840-黑色-M</t>
  </si>
  <si>
    <t>AGCY6840-Black-M</t>
  </si>
  <si>
    <t>UX6840-黑色-S</t>
  </si>
  <si>
    <t>AGCY6840-Black-S</t>
  </si>
  <si>
    <t>UX6840-白色-L</t>
  </si>
  <si>
    <t>AGCY6840-White-L</t>
  </si>
  <si>
    <t>UX6840-白色-M</t>
  </si>
  <si>
    <t>AGCY6840-White-M</t>
  </si>
  <si>
    <t>UX6840-白色-S</t>
  </si>
  <si>
    <t>AGCY6840-White-S</t>
  </si>
  <si>
    <t>UX6841-黑色-L</t>
  </si>
  <si>
    <t>AGCY6841-Black-L</t>
  </si>
  <si>
    <t>UX6841-蓝色-L</t>
  </si>
  <si>
    <t>AGCY6841-Blue-L</t>
  </si>
  <si>
    <t>UX6841-蓝色-M</t>
  </si>
  <si>
    <t>AGCY6841-Blue-M</t>
  </si>
  <si>
    <t>UX6841-黑色-M</t>
  </si>
  <si>
    <t>AGCY6841-Black-M</t>
  </si>
  <si>
    <t>UX6841-黑色-S</t>
  </si>
  <si>
    <t>AGCY6841-Black-S</t>
  </si>
  <si>
    <t>UX6841-蓝色-S</t>
  </si>
  <si>
    <t>AGCY6841-Blue-S</t>
  </si>
  <si>
    <t>UX6843-红白条-L</t>
  </si>
  <si>
    <t>AGCY6843-Red White Striped-L</t>
  </si>
  <si>
    <t>UX6843-红白条-M</t>
  </si>
  <si>
    <t>AGCY6843-Red White Striped-M</t>
  </si>
  <si>
    <t>UX6843-红白条-S</t>
  </si>
  <si>
    <t>AGCY6843-Red White Striped-S</t>
  </si>
  <si>
    <t>UX6852-花灰-L</t>
  </si>
  <si>
    <t>AGCY6852-Light Grey-L</t>
  </si>
  <si>
    <t>UX6852-花灰-M</t>
  </si>
  <si>
    <t>AGCY6852-Light Grey-M</t>
  </si>
  <si>
    <t>UX6852-花灰-S</t>
  </si>
  <si>
    <t>AGCY6852-Light Grey-S</t>
  </si>
  <si>
    <t>UX6852-酒红-L</t>
  </si>
  <si>
    <t>AGCY6852-Wine Rose-L</t>
  </si>
  <si>
    <t>UX6852-酒红-M</t>
  </si>
  <si>
    <t>AGCY6852-Wine Rose-M</t>
  </si>
  <si>
    <t>UX6852-酒红-S</t>
  </si>
  <si>
    <t>AGCY6852-Wine Rose-S</t>
  </si>
  <si>
    <t>UX6855-军绿-L</t>
  </si>
  <si>
    <t>AGCY6855-Army Green-L</t>
  </si>
  <si>
    <t>UX6855-军绿-M</t>
  </si>
  <si>
    <t>AGCY6855-Army Green-M</t>
  </si>
  <si>
    <t>UX6855-军绿-XL</t>
  </si>
  <si>
    <t>AGCY6855-Army Green-XL</t>
  </si>
  <si>
    <t>UX6855-黑色-L</t>
  </si>
  <si>
    <t>AGCY6855-Black-L</t>
  </si>
  <si>
    <t>UX6855-黑色-M</t>
  </si>
  <si>
    <t>AGCY6855-Black-M</t>
  </si>
  <si>
    <t>UX6855-黑色-S</t>
  </si>
  <si>
    <t>AGCY6855-Black-S</t>
  </si>
  <si>
    <t>UX6855-黑色-XL</t>
  </si>
  <si>
    <t>AGCY6855-Black-XL</t>
  </si>
  <si>
    <t>UX6855-军绿-S</t>
  </si>
  <si>
    <t>AGCY6855-Army Green-S</t>
  </si>
  <si>
    <t>UX6869-杏色-L</t>
  </si>
  <si>
    <t>AGCY6869-Beige-L</t>
  </si>
  <si>
    <t>UX6869-杏色-M</t>
  </si>
  <si>
    <t>AGCY6869-Beige-M</t>
  </si>
  <si>
    <t>UX6869-杏色-S</t>
  </si>
  <si>
    <t>AGCY6869-Beige-S</t>
  </si>
  <si>
    <t>UX6869-黑色-L</t>
  </si>
  <si>
    <t>AGCY6869-Black-L</t>
  </si>
  <si>
    <t>UX6869-黑色-M</t>
  </si>
  <si>
    <t>AGCY6869-Black-M</t>
  </si>
  <si>
    <t>UX6869-黑色-S</t>
  </si>
  <si>
    <t>AGCY6869-Black-S</t>
  </si>
  <si>
    <t>UX6869-蓝色-L</t>
  </si>
  <si>
    <t>AGCY6869-Blue-L</t>
  </si>
  <si>
    <t>UX6869-蓝色-M</t>
  </si>
  <si>
    <t>AGCY6869-Blue-M</t>
  </si>
  <si>
    <t>UX6869-蓝色-S</t>
  </si>
  <si>
    <t>AGCY6869-Blue-S</t>
  </si>
  <si>
    <t>UX6869-酒红-L</t>
  </si>
  <si>
    <t>AGCY6869-Burgundy-L</t>
  </si>
  <si>
    <t>UX6869-酒红-M</t>
  </si>
  <si>
    <t>AGCY6869-Burgundy-M</t>
  </si>
  <si>
    <t>UX6869-酒红-S</t>
  </si>
  <si>
    <t>AGCY6869-Burgundy-S</t>
  </si>
  <si>
    <t>UX6870-粉色-L</t>
  </si>
  <si>
    <t>AGCY6870-Pink-L</t>
  </si>
  <si>
    <t>UX6870-粉色-M</t>
  </si>
  <si>
    <t>AGCY6870-Pink-M</t>
  </si>
  <si>
    <t>UX6870-粉色-S</t>
  </si>
  <si>
    <t>AGCY6870-Pink-S</t>
  </si>
  <si>
    <t>UX6872-黑色-L</t>
  </si>
  <si>
    <t>AGCY6872-Black-L</t>
  </si>
  <si>
    <t>UX6872-黑色-M</t>
  </si>
  <si>
    <t>AGCY6872-Black-M</t>
  </si>
  <si>
    <t>UX6872-黑色-S</t>
  </si>
  <si>
    <t>AGCY6872-Black-S</t>
  </si>
  <si>
    <t>UX6872-白色-L</t>
  </si>
  <si>
    <t>AGCY6872-White-L</t>
  </si>
  <si>
    <t>UX6872-白色-M</t>
  </si>
  <si>
    <t>AGCY6872-White-M</t>
  </si>
  <si>
    <t>UX6872-白色-S</t>
  </si>
  <si>
    <t>AGCY6872-White-S</t>
  </si>
  <si>
    <t>UX6875-黑色-L</t>
  </si>
  <si>
    <t>AGCY6875-Black-L</t>
  </si>
  <si>
    <t>UX6875-黑色-M</t>
  </si>
  <si>
    <t>AGCY6875-Black-M</t>
  </si>
  <si>
    <t>UX6875-黑色-S</t>
  </si>
  <si>
    <t>AGCY6875-Black-S</t>
  </si>
  <si>
    <t>UX6876-黑色-L</t>
  </si>
  <si>
    <t>AGCY6876-Black-L</t>
  </si>
  <si>
    <t>UX6876-黑色-M</t>
  </si>
  <si>
    <t>AGCY6876-Black-M</t>
  </si>
  <si>
    <t>UX6876-黑色-S</t>
  </si>
  <si>
    <t>AGCY6876-Black-S</t>
  </si>
  <si>
    <t>UX6876-白色-L</t>
  </si>
  <si>
    <t>AGCY6876-White-L</t>
  </si>
  <si>
    <t>UX6876-白色-M</t>
  </si>
  <si>
    <t>AGCY6876-White-M</t>
  </si>
  <si>
    <t>UX6876-白色-S</t>
  </si>
  <si>
    <t>AGCY6876-White-S</t>
  </si>
  <si>
    <t>UX6877-黑色-L</t>
  </si>
  <si>
    <t>AGCY6877-Black-L</t>
  </si>
  <si>
    <t>UX6877-黑色-M</t>
  </si>
  <si>
    <t>AGCY6877-Black-M</t>
  </si>
  <si>
    <t>UX6877-黑色-S</t>
  </si>
  <si>
    <t>AGCY6877-Black-S</t>
  </si>
  <si>
    <t>UX6877-白色-L</t>
  </si>
  <si>
    <t>AGCY6877-White-L</t>
  </si>
  <si>
    <t>UX6877-白色-M</t>
  </si>
  <si>
    <t>AGCY6877-White-M</t>
  </si>
  <si>
    <t>UX6877-白色-S</t>
  </si>
  <si>
    <t>AGCY6877-White-S</t>
  </si>
  <si>
    <t>统计数据</t>
  </si>
  <si>
    <t>账单数据</t>
  </si>
  <si>
    <t>广告费差异：</t>
  </si>
  <si>
    <t>测试行：与总表汇总核对</t>
  </si>
  <si>
    <t>Includes Amazon Marketplace, Fulfillment by Amazon (FBA), and Amazon Webstore transactions</t>
  </si>
  <si>
    <t>All amounts in USD, unless specified</t>
  </si>
  <si>
    <t>Definitions:</t>
  </si>
  <si>
    <t>Sales tax collected: Includes sales tax collected from buyers for product sales, shipping, and gift wrap.</t>
  </si>
  <si>
    <t>Selling fees: Includes variable closing fees and referral fees.</t>
  </si>
  <si>
    <t>Other transaction fees: Includes shipping chargebacks, shipping holdbacks, per-item fees  and sales tax collection fees.</t>
  </si>
  <si>
    <t>Other: Includes non-order transaction amounts. For more details, see the "Type" and "Description" columns for each order ID.</t>
  </si>
  <si>
    <t>date/time</t>
  </si>
  <si>
    <t>settlement id</t>
  </si>
  <si>
    <t>order id</t>
  </si>
  <si>
    <t>sku</t>
  </si>
  <si>
    <t>description</t>
  </si>
  <si>
    <t>fulfillment</t>
  </si>
  <si>
    <t>order city</t>
  </si>
  <si>
    <t>order state</t>
  </si>
  <si>
    <t>order postal</t>
  </si>
  <si>
    <t>total</t>
  </si>
  <si>
    <t>Sep 1, 2019 12:13:50 AM PDT</t>
  </si>
  <si>
    <t>Order</t>
  </si>
  <si>
    <t>111-5795257-9497066</t>
  </si>
  <si>
    <t>Women's Plus Size Flutter Sleeve Dress Deep V Neck A-Line Swing Midi Dresses Purple 4XL</t>
  </si>
  <si>
    <t>amazon.com</t>
  </si>
  <si>
    <t>Amazon</t>
  </si>
  <si>
    <t>BONAIRE</t>
  </si>
  <si>
    <t>GA</t>
  </si>
  <si>
    <t>31005-3643</t>
  </si>
  <si>
    <t>Sep 1, 2019 12:31:21 AM PDT</t>
  </si>
  <si>
    <t>114-3902480-2675418</t>
  </si>
  <si>
    <t>Women's V Neck Casual T Shirt Plus Size Short Sleeve Loose Cute Pocket Summer Tops Green 4XL</t>
  </si>
  <si>
    <t>BRONX</t>
  </si>
  <si>
    <t>NY</t>
  </si>
  <si>
    <t>10466-2220</t>
  </si>
  <si>
    <t>Sep 1, 2019 12:35:19 AM PDT</t>
  </si>
  <si>
    <t>Service Fee</t>
  </si>
  <si>
    <t>Amazon.com</t>
  </si>
  <si>
    <t>Sep 1, 2019 1:21:48 AM PDT</t>
  </si>
  <si>
    <t>112-8930313-2801047</t>
  </si>
  <si>
    <t>Women's Plus Sizes Ruffle High Low Asymmetrical Short Sleeve Blouse Shirt Dress Purple XL</t>
  </si>
  <si>
    <t>ROCKY FACE</t>
  </si>
  <si>
    <t>30740-8426</t>
  </si>
  <si>
    <t>Sep 1, 2019 1:23:36 AM PDT</t>
  </si>
  <si>
    <t>113-7707218-6589065</t>
  </si>
  <si>
    <t>Agmibrelr Women's Flutter Sleeve Dress Deep V Neck A-Line Swing Plus Size Midi Dresses Burgundy 3XL</t>
  </si>
  <si>
    <t>VALLEY STREAM</t>
  </si>
  <si>
    <t>11580-1639</t>
  </si>
  <si>
    <t>Sep 1, 2019 3:27:44 AM PDT</t>
  </si>
  <si>
    <t>114-3478978-7728257</t>
  </si>
  <si>
    <t>Agmibrelr Women's Flutter Sleeve Dress Deep V Neck A-Line Swing Plus Size Midi Dresses Black 2XL</t>
  </si>
  <si>
    <t>HOUSTON</t>
  </si>
  <si>
    <t>TX</t>
  </si>
  <si>
    <t>77055-3406</t>
  </si>
  <si>
    <t>Sep 1, 2019 4:44:52 AM PDT</t>
  </si>
  <si>
    <t>FBA Customer Return Fee</t>
  </si>
  <si>
    <t>113-1668655-9429066</t>
  </si>
  <si>
    <t>Sep 1, 2019 5:46:27 AM PDT</t>
  </si>
  <si>
    <t>27f3e1d6-1ddf-4188-9a5f-cf2227925bc5</t>
  </si>
  <si>
    <t>Save 5% on 4265</t>
  </si>
  <si>
    <t>Sep 1, 2019 8:06:22 AM PDT</t>
  </si>
  <si>
    <t>113-6389955-1430668</t>
  </si>
  <si>
    <t>Sep 1, 2019 9:51:56 AM PDT</t>
  </si>
  <si>
    <t>111-0550994-2630648</t>
  </si>
  <si>
    <t>Women's Sexy Off Shoulder Dress V Neck Short Sleeve Bodycon Club Mini Dress Black</t>
  </si>
  <si>
    <t>NORTH OGDEN</t>
  </si>
  <si>
    <t>UT</t>
  </si>
  <si>
    <t>84404-2840</t>
  </si>
  <si>
    <t>Sep 1, 2019 11:16:44 AM PDT</t>
  </si>
  <si>
    <t>113-5247987-1725862</t>
  </si>
  <si>
    <t>Agmibrelr Womens Women's Casual Cute Petite Trendy Fashion Designer Novelty Top Tops T Shirt Shirts for Women White M</t>
  </si>
  <si>
    <t>DALLAS</t>
  </si>
  <si>
    <t>75254-8423</t>
  </si>
  <si>
    <t>Sep 1, 2019 11:17:42 AM PDT</t>
  </si>
  <si>
    <t>114-4578645-9169066</t>
  </si>
  <si>
    <t>Agmibrelr Women's Plus Sizes Ruffle High Low Asymmetrical Short Sleeve Blouse Shirt Dress White 2XL</t>
  </si>
  <si>
    <t>PLANO</t>
  </si>
  <si>
    <t>75075-6307</t>
  </si>
  <si>
    <t>Sep 1, 2019 12:27:34 PM PDT</t>
  </si>
  <si>
    <t>111-2839660-7425830</t>
  </si>
  <si>
    <t>Agmibrelr Women's Plus Sizes Ruffle High Low Asymmetrical Short Sleeve Blouse Shirt Dress White 4XL</t>
  </si>
  <si>
    <t>AKRON</t>
  </si>
  <si>
    <t>OH</t>
  </si>
  <si>
    <t>Sep 1, 2019 12:34:32 PM PDT</t>
  </si>
  <si>
    <t>111-4107262-1626645</t>
  </si>
  <si>
    <t>Agmibrelr Womens Women's Trendy Fashion Designer Plain Crop Tops Solid T-Shirt Novelty T-Shirts for Women White XL</t>
  </si>
  <si>
    <t>OAKLAND</t>
  </si>
  <si>
    <t>CA</t>
  </si>
  <si>
    <t>94612-4506</t>
  </si>
  <si>
    <t>Sep 1, 2019 12:59:51 PM PDT</t>
  </si>
  <si>
    <t>113-0007309-6112256</t>
  </si>
  <si>
    <t>Agmibrelr Women's Plus Size Flutter Sleeve Dress Deep V Neck A-Line Swing Midi Dresses Navy Blue 2XL</t>
  </si>
  <si>
    <t>Ozone Park</t>
  </si>
  <si>
    <t>Sep 1, 2019 2:25:06 PM PDT</t>
  </si>
  <si>
    <t>112-7193005-4018655</t>
  </si>
  <si>
    <t>Cabot</t>
  </si>
  <si>
    <t>Arkansas</t>
  </si>
  <si>
    <t>Sep 1, 2019 2:37:58 PM PDT</t>
  </si>
  <si>
    <t>113-0964140-4734637</t>
  </si>
  <si>
    <t>Womens Women's Sexy Faux Silk Deep V Neck Backless Bodycon Mini Short Pencil Dresses Lace up Back Dress for Women Party Club Night Out Black L</t>
  </si>
  <si>
    <t>KENNESAW</t>
  </si>
  <si>
    <t>30152-3948</t>
  </si>
  <si>
    <t>Sep 1, 2019 3:05:59 PM PDT</t>
  </si>
  <si>
    <t>111-2030106-8056234</t>
  </si>
  <si>
    <t>Women's Bodycon Strapless Dress Plus Size Sleeveless Midi Tube Top Dresses Black 2XL</t>
  </si>
  <si>
    <t>MIAMI</t>
  </si>
  <si>
    <t>FL</t>
  </si>
  <si>
    <t>33176-1303</t>
  </si>
  <si>
    <t>Sep 1, 2019 3:13:28 PM PDT</t>
  </si>
  <si>
    <t>111-1853972-5207420</t>
  </si>
  <si>
    <t>Women's Long Bell Sleeve Turtleneck Blouse Solid Lightweight Soft Knit Tops Pullover White S</t>
  </si>
  <si>
    <t>COLLEGE STATION</t>
  </si>
  <si>
    <t>77845-5937</t>
  </si>
  <si>
    <t>Sep 1, 2019 3:38:42 PM PDT</t>
  </si>
  <si>
    <t>114-1473157-3017004</t>
  </si>
  <si>
    <t>Agmibrelr Women's Flutter Sleeve Dress Deep V Neck A-Line Swing Plus Size Midi Dresses Burgundy 2XL</t>
  </si>
  <si>
    <t>ALMA</t>
  </si>
  <si>
    <t>KS</t>
  </si>
  <si>
    <t>66401-9501</t>
  </si>
  <si>
    <t>Sep 1, 2019 4:30:27 PM PDT</t>
  </si>
  <si>
    <t>113-0685729-4801039</t>
  </si>
  <si>
    <t>Agmibrelr Women's Plus Sizes Ruffle High Low Asymmetrical Short Sleeve Blouse Shirt Dress White XL</t>
  </si>
  <si>
    <t>MARCUS HOOK</t>
  </si>
  <si>
    <t>PA</t>
  </si>
  <si>
    <t>19061-4635</t>
  </si>
  <si>
    <t>Sep 1, 2019 4:50:00 PM PDT</t>
  </si>
  <si>
    <t>112-9704237-0014632</t>
  </si>
  <si>
    <t>Columbus</t>
  </si>
  <si>
    <t>43231-7339</t>
  </si>
  <si>
    <t>Women's Plus Size Flutter Sleeve Dress Deep V Neck A-Line Swing Midi Dresses Red 2XL</t>
  </si>
  <si>
    <t>Sep 1, 2019 4:56:34 PM PDT</t>
  </si>
  <si>
    <t>Refund</t>
  </si>
  <si>
    <t>114-3901112-6885848</t>
  </si>
  <si>
    <t>Agmibrelr Women's Plus Size Ruffle High Low Asymmetrical Short Sleeve Blouse Shirt Dress Navy Blue 2XL</t>
  </si>
  <si>
    <t>PASADENA</t>
  </si>
  <si>
    <t>77503-4335</t>
  </si>
  <si>
    <t>Sep 1, 2019 5:44:59 PM PDT</t>
  </si>
  <si>
    <t>Agmibrelr Women's Flutter Sleeve Dress Deep V Neck A-Line Swing Plus Size Midi Dresses Black 3XL</t>
  </si>
  <si>
    <t>Sep 1, 2019 6:15:53 PM PDT</t>
  </si>
  <si>
    <t>112-4299597-1938662</t>
  </si>
  <si>
    <t>Agmibrelr Women's Plus Size Ruffle High Low Asymmetrical Short Sleeve Blouse Shirt Dress Navy Blue XL</t>
  </si>
  <si>
    <t>IRVING</t>
  </si>
  <si>
    <t>75063-7657</t>
  </si>
  <si>
    <t>Sep 1, 2019 7:50:43 PM PDT</t>
  </si>
  <si>
    <t>Sep 1, 2019 8:52:47 PM PDT</t>
  </si>
  <si>
    <t>111-4914958-4544235</t>
  </si>
  <si>
    <t>BOISE</t>
  </si>
  <si>
    <t>ID</t>
  </si>
  <si>
    <t>83709-7099</t>
  </si>
  <si>
    <t>Sep 1, 2019 8:56:23 PM PDT</t>
  </si>
  <si>
    <t>112-0790704-3849067</t>
  </si>
  <si>
    <t>SAVANNAH</t>
  </si>
  <si>
    <t>31405-6911</t>
  </si>
  <si>
    <t>Sep 1, 2019 9:29:51 PM PDT</t>
  </si>
  <si>
    <t>112-9426620-0513839</t>
  </si>
  <si>
    <t>Sep 1, 2019 10:34:18 PM PDT</t>
  </si>
  <si>
    <t>114-1037868-7378623</t>
  </si>
  <si>
    <t>Sep 2, 2019 12:20:35 AM PDT</t>
  </si>
  <si>
    <t>Sep 2, 2019 12:21:52 AM PDT</t>
  </si>
  <si>
    <t>112-9353226-7450636</t>
  </si>
  <si>
    <t>Agmibrelr Women's High Waisted Tight Faux Leather Zipper Closure Short Skirts with Pockets White L</t>
  </si>
  <si>
    <t>MADISON</t>
  </si>
  <si>
    <t>WI</t>
  </si>
  <si>
    <t>53703-2113</t>
  </si>
  <si>
    <t>Sep 2, 2019 12:24:58 AM PDT</t>
  </si>
  <si>
    <t>113-7709455-0866642</t>
  </si>
  <si>
    <t>Women's Bodycon Strapless Dress Plus Sizes Sleeveless Midi Tube Top Dresses Burgundy 4XL</t>
  </si>
  <si>
    <t>UNION CITY</t>
  </si>
  <si>
    <t>30291-6013</t>
  </si>
  <si>
    <t>Sep 2, 2019 3:05:35 AM PDT</t>
  </si>
  <si>
    <t>114-6256803-9765061</t>
  </si>
  <si>
    <t>Sep 2, 2019 3:40:26 AM PDT</t>
  </si>
  <si>
    <t>111-6813616-2179416</t>
  </si>
  <si>
    <t>DES MOINES</t>
  </si>
  <si>
    <t>WA</t>
  </si>
  <si>
    <t>98198-8408</t>
  </si>
  <si>
    <t>Sep 2, 2019 5:02:54 AM PDT</t>
  </si>
  <si>
    <t>113-5296489-9814605</t>
  </si>
  <si>
    <t>SAINT GEORGE</t>
  </si>
  <si>
    <t>84770-2725</t>
  </si>
  <si>
    <t>Agmibrelr Women's Flutter Sleeve Dress Deep V Neck A-Line Swing Plus Size Midi Dresses Burgundy XL</t>
  </si>
  <si>
    <t>Sep 2, 2019 5:28:48 AM PDT</t>
  </si>
  <si>
    <t>Adjustment</t>
  </si>
  <si>
    <t>Sep 2, 2019 5:30:02 AM PDT</t>
  </si>
  <si>
    <t>111-9334916-2008245</t>
  </si>
  <si>
    <t>Sep 2, 2019 5:38:57 AM PDT</t>
  </si>
  <si>
    <t>Sep 2, 2019 5:44:44 AM PDT</t>
  </si>
  <si>
    <t>111-9237814-7556224</t>
  </si>
  <si>
    <t>Agmibrelr Women's Plus Size Bodycon T Shirt Dress Short Sleeve Side Slit Irregular Hem Mini Dresses Black XL</t>
  </si>
  <si>
    <t>LAS VEGAS</t>
  </si>
  <si>
    <t>NV</t>
  </si>
  <si>
    <t>89149-0179</t>
  </si>
  <si>
    <t>Sep 2, 2019 6:28:52 AM PDT</t>
  </si>
  <si>
    <t>5d1b9353-bf06-4f50-87b1-0e3d9427c2b4</t>
  </si>
  <si>
    <t>Save 5% on １９２６</t>
  </si>
  <si>
    <t>Sep 2, 2019 6:57:42 AM PDT</t>
  </si>
  <si>
    <t>113-1953374-3994612</t>
  </si>
  <si>
    <t>Sep 2, 2019 7:40:07 AM PDT</t>
  </si>
  <si>
    <t>a38e470a-f47f-4831-ab3e-c440a6bf9167</t>
  </si>
  <si>
    <t>Save 5% on 1933</t>
  </si>
  <si>
    <t>Sep 2, 2019 9:17:12 AM PDT</t>
  </si>
  <si>
    <t>111-5891050-5697802</t>
  </si>
  <si>
    <t>Women's Bodycon Strapless Dress Plus Sizes Sleeveless Midi Tube Top Dresses Burgundy 2XL</t>
  </si>
  <si>
    <t>LONG BEACH</t>
  </si>
  <si>
    <t>90805-6422</t>
  </si>
  <si>
    <t>Sep 2, 2019 9:17:16 AM PDT</t>
  </si>
  <si>
    <t>111-2186331-7398620</t>
  </si>
  <si>
    <t>Sep 2, 2019 9:56:38 AM PDT</t>
  </si>
  <si>
    <t>112-5283792-6608231</t>
  </si>
  <si>
    <t>Sep 2, 2019 9:58:55 AM PDT</t>
  </si>
  <si>
    <t>112-5568833-2616269</t>
  </si>
  <si>
    <t>Sep 2, 2019 10:00:35 AM PDT</t>
  </si>
  <si>
    <t>112-2082246-8730654</t>
  </si>
  <si>
    <t>Sep 2, 2019 10:03:50 AM PDT</t>
  </si>
  <si>
    <t>112-3573244-3137012</t>
  </si>
  <si>
    <t>Sep 2, 2019 11:55:05 AM PDT</t>
  </si>
  <si>
    <t>114-3887875-3046659</t>
  </si>
  <si>
    <t>Agmibrelr Women's Plus Sizes Ruffle High Low Asymmetrical Short Sleeve Blouse Shirt Dress Black 2XL</t>
  </si>
  <si>
    <t>LEVITTOWN</t>
  </si>
  <si>
    <t>19055-1620</t>
  </si>
  <si>
    <t>Sep 2, 2019 12:20:31 PM PDT</t>
  </si>
  <si>
    <t>112-2394310-3822669</t>
  </si>
  <si>
    <t>Agmibrelr Womens Women's Trendy Fashion Designer Sleeveless Ruched Ruffle Tube Tank Top Tops for Women Red S</t>
  </si>
  <si>
    <t>Bel Air</t>
  </si>
  <si>
    <t>MD</t>
  </si>
  <si>
    <t>Sep 2, 2019 12:26:53 PM PDT</t>
  </si>
  <si>
    <t>112-9494046-0144213</t>
  </si>
  <si>
    <t>Agmibrelr Women's Flutter Sleeve Dress Deep V Neck A-Line Swing Plus Size Midi Dresses Blue 2XL</t>
  </si>
  <si>
    <t>NORRISTOWN</t>
  </si>
  <si>
    <t>19403-2836</t>
  </si>
  <si>
    <t>Sep 2, 2019 1:18:28 PM PDT</t>
  </si>
  <si>
    <t>112-5918511-0206658</t>
  </si>
  <si>
    <t>Agmibrelr Women's Flutter Sleeve Dress Deep V Neck A-Line Swing Plus Size Midi Dresses Burgundy 4XL</t>
  </si>
  <si>
    <t>SANFORD</t>
  </si>
  <si>
    <t>NC</t>
  </si>
  <si>
    <t>27332-8113</t>
  </si>
  <si>
    <t>Sep 2, 2019 2:20:01 PM PDT</t>
  </si>
  <si>
    <t>111-1853395-8617020</t>
  </si>
  <si>
    <t>Women's V Neck Casual T Shirt Plus Size Short Sleeve Loose Cute Pocket Summer Tops Burgundy 2XL</t>
  </si>
  <si>
    <t>DES PLAINES</t>
  </si>
  <si>
    <t>IL</t>
  </si>
  <si>
    <t>60016-6229</t>
  </si>
  <si>
    <t>Women's V Neck Casual T Shirt Plus Size Short Sleeve Loose Cute Pocket Summer Tops Black 2XL</t>
  </si>
  <si>
    <t>Sep 2, 2019 3:32:17 PM PDT</t>
  </si>
  <si>
    <t>112-2803282-1236246</t>
  </si>
  <si>
    <t>BRIDGEPORT</t>
  </si>
  <si>
    <t>CT</t>
  </si>
  <si>
    <t>06606-2216</t>
  </si>
  <si>
    <t>Sep 2, 2019 4:16:44 PM PDT</t>
  </si>
  <si>
    <t>Sep 2, 2019 4:53:59 PM PDT</t>
  </si>
  <si>
    <t>Agmibrelr Women's Plus Size Ruffle High Low Asymmetrical Short Sleeve Blouse Shirt Dress Navy Blue 3XL</t>
  </si>
  <si>
    <t>Sep 2, 2019 5:26:28 PM PDT</t>
  </si>
  <si>
    <t>111-4792109-6763416</t>
  </si>
  <si>
    <t>Agmibrelr Womens Women's Sexy Summer Casual Cute Chiffon Off The Shoulder Strapless Sleeveless Dressy Ruffle Flowy Tube Tops and Blouses for Women Yel</t>
  </si>
  <si>
    <t>ROCHESTER HILLS</t>
  </si>
  <si>
    <t>MI</t>
  </si>
  <si>
    <t>48306-3594</t>
  </si>
  <si>
    <t>Sep 2, 2019 5:30:59 PM PDT</t>
  </si>
  <si>
    <t>112-8261208-0593836</t>
  </si>
  <si>
    <t>Agmibrelr Womens Women's Long Sleeve Workout Crop Top Tops Hoodie Sweatshirt T Shirt Shirts for Women White S</t>
  </si>
  <si>
    <t>TAMPA</t>
  </si>
  <si>
    <t>33615-2038</t>
  </si>
  <si>
    <t>Sep 2, 2019 6:26:26 PM PDT</t>
  </si>
  <si>
    <t>Agmibrelr Womens Women's Sexy Summer Casual Cute Chiffon Off The Shoulder Strapless Sleeveless Dressy Ruffle Flowy Tube Tops and Blouses for Women Bla</t>
  </si>
  <si>
    <t>Sep 2, 2019 6:37:06 PM PDT</t>
  </si>
  <si>
    <t>111-4824692-5819452</t>
  </si>
  <si>
    <t>Women's Plus Size Flutter Sleeve Dress Deep V Neck A-Line Swing Midi Dresses Red 4XL</t>
  </si>
  <si>
    <t>Cincinnati</t>
  </si>
  <si>
    <t>Sep 2, 2019 7:53:37 PM PDT</t>
  </si>
  <si>
    <t>114-0911051-7187423</t>
  </si>
  <si>
    <t>Sep 2, 2019 8:34:27 PM PDT</t>
  </si>
  <si>
    <t>943d9121-bfd0-4ce8-8b3f-2a71b76675ff</t>
  </si>
  <si>
    <t>Early Reviewer Program fee for asin B07SNQNR9N</t>
  </si>
  <si>
    <t>Sep 2, 2019 8:56:57 PM PDT</t>
  </si>
  <si>
    <t>114-4392911-3729012</t>
  </si>
  <si>
    <t>Sep 2, 2019 9:22:24 PM PDT</t>
  </si>
  <si>
    <t>114-8332004-8457038</t>
  </si>
  <si>
    <t>Agmibrelr Women's Plus Size Casual T Shirt Dress Round Neck Tie Front Knot Loose Fit Tunic Mini Dresses Black 3XL</t>
  </si>
  <si>
    <t>ORANGE</t>
  </si>
  <si>
    <t>92868-3451</t>
  </si>
  <si>
    <t>Sep 2, 2019 11:13:34 PM PDT</t>
  </si>
  <si>
    <t>113-7405174-8678620</t>
  </si>
  <si>
    <t>Oak Park</t>
  </si>
  <si>
    <t>60302-2935</t>
  </si>
  <si>
    <t>Sep 3, 2019 1:25:26 AM PDT</t>
  </si>
  <si>
    <t>113-7716013-3634646</t>
  </si>
  <si>
    <t>Women's Plus Size Flutter Sleeve Dress Deep V Neck A-Line Swing Midi Dresses Purple XL</t>
  </si>
  <si>
    <t>homeworth</t>
  </si>
  <si>
    <t>oh</t>
  </si>
  <si>
    <t>Sep 3, 2019 1:26:33 AM PDT</t>
  </si>
  <si>
    <t>114-7701819-3653039</t>
  </si>
  <si>
    <t>Women's Plus Sizes Ruffle High Low Asymmetrical Short Sleeve Blouse Shirt Dress Purple 2XL</t>
  </si>
  <si>
    <t>Jackson</t>
  </si>
  <si>
    <t>Minnesota</t>
  </si>
  <si>
    <t>Sep 3, 2019 1:56:25 AM PDT</t>
  </si>
  <si>
    <t>113-4141629-1845011</t>
  </si>
  <si>
    <t>INDIANAPOLIS</t>
  </si>
  <si>
    <t>IN</t>
  </si>
  <si>
    <t>46227-0618</t>
  </si>
  <si>
    <t>Sep 3, 2019 2:21:49 AM PDT</t>
  </si>
  <si>
    <t>113-1408211-5187424</t>
  </si>
  <si>
    <t>Agmibrelr Women's Flutter Sleeve Dress Deep V Neck A-Line Swing Plus Size Midi Dresses Black XL</t>
  </si>
  <si>
    <t>BOXFORD</t>
  </si>
  <si>
    <t>MA</t>
  </si>
  <si>
    <t>01921-1636</t>
  </si>
  <si>
    <t>Sep 3, 2019 2:29:33 AM PDT</t>
  </si>
  <si>
    <t>111-6036920-9624248</t>
  </si>
  <si>
    <t>Women's Bodycon Strapless Dress Plus Size Sleeveless Midi Tube Top Dresses Navy Blue 2XL</t>
  </si>
  <si>
    <t>APO</t>
  </si>
  <si>
    <t>AP</t>
  </si>
  <si>
    <t>96284-0001</t>
  </si>
  <si>
    <t>Sep 3, 2019 2:46:19 AM PDT</t>
  </si>
  <si>
    <t>111-5374876-4246635</t>
  </si>
  <si>
    <t>ATHENS</t>
  </si>
  <si>
    <t>30605-1097</t>
  </si>
  <si>
    <t>Sep 3, 2019 5:01:34 AM PDT</t>
  </si>
  <si>
    <t>Sep 3, 2019 5:28:03 AM PDT</t>
  </si>
  <si>
    <t>18d7b2b7-1eaf-4cb1-b834-a62eb8ce02e1</t>
  </si>
  <si>
    <t>Save 5% on 1929</t>
  </si>
  <si>
    <t>Sep 3, 2019 5:42:26 AM PDT</t>
  </si>
  <si>
    <t>Sep 3, 2019 5:47:37 AM PDT</t>
  </si>
  <si>
    <t>114-5553525-6343423</t>
  </si>
  <si>
    <t>Women's V Neck Casual T Shirt Plus Size Short Sleeve Loose Cute Pocket Summer Tops Black 3XL</t>
  </si>
  <si>
    <t>VANCOUVER</t>
  </si>
  <si>
    <t>98682-8064</t>
  </si>
  <si>
    <t>Sep 3, 2019 6:27:42 AM PDT</t>
  </si>
  <si>
    <t>Sep 3, 2019 6:34:54 AM PDT</t>
  </si>
  <si>
    <t>112-2813523-2620231</t>
  </si>
  <si>
    <t>Sep 3, 2019 6:50:34 AM PDT</t>
  </si>
  <si>
    <t>112-2283020-4979429</t>
  </si>
  <si>
    <t>Women's Plus Sizes Ruffle High Low Asymmetrical Short Sleeve Blouse Shirt Dress Purple 3XL</t>
  </si>
  <si>
    <t>DEARBORN HEIGHTS</t>
  </si>
  <si>
    <t>48125-2229</t>
  </si>
  <si>
    <t>Sep 3, 2019 7:09:33 AM PDT</t>
  </si>
  <si>
    <t>113-6511793-7893837</t>
  </si>
  <si>
    <t>Agmibrelr Women's Flutter Sleeve Dress Deep V Neck A-Line Swing Plus Size Midi Dresses Blue XL</t>
  </si>
  <si>
    <t>RIXEYVILLE</t>
  </si>
  <si>
    <t>VA</t>
  </si>
  <si>
    <t>22737-2137</t>
  </si>
  <si>
    <t>Sep 3, 2019 7:55:54 AM PDT</t>
  </si>
  <si>
    <t>c5b567ba-8ac5-4c25-934a-1b71ec12743e</t>
  </si>
  <si>
    <t>Save 5% on 4896new color</t>
  </si>
  <si>
    <t>Sep 3, 2019 8:35:58 AM PDT</t>
  </si>
  <si>
    <t>112-2100116-1636242</t>
  </si>
  <si>
    <t>LOS ANGELES</t>
  </si>
  <si>
    <t>90066-7001</t>
  </si>
  <si>
    <t>Sep 3, 2019 9:13:07 AM PDT</t>
  </si>
  <si>
    <t>113-0091596-3273861</t>
  </si>
  <si>
    <t>Agmibrelr Women's Flutter Sleeve Dress Deep V Neck A-Line Swing Plus Size Midi Dresses Black 4XL</t>
  </si>
  <si>
    <t>new york</t>
  </si>
  <si>
    <t>Sep 3, 2019 10:08:19 AM PDT</t>
  </si>
  <si>
    <t>112-4044535-0318669</t>
  </si>
  <si>
    <t>Sep 3, 2019 10:09:16 AM PDT</t>
  </si>
  <si>
    <t>Sep 3, 2019 10:10:47 AM PDT</t>
  </si>
  <si>
    <t>114-1232679-7312248</t>
  </si>
  <si>
    <t>Sep 3, 2019 10:47:15 AM PDT</t>
  </si>
  <si>
    <t>112-3963498-9268216</t>
  </si>
  <si>
    <t>Agmibrelr Womens Women's Novelty Crop Top Tops T-Shirt T-Shirts for Women Black XL</t>
  </si>
  <si>
    <t>DOLTON</t>
  </si>
  <si>
    <t>ILLINOIS</t>
  </si>
  <si>
    <t>60419-1616</t>
  </si>
  <si>
    <t>Sep 3, 2019 1:15:45 PM PDT</t>
  </si>
  <si>
    <t>113-6373592-3299463</t>
  </si>
  <si>
    <t>Women's Bodycon Strapless Dress Plus Size Sleeveless Midi Tube Top Dresses Black 4XL</t>
  </si>
  <si>
    <t>WILLOW GROVE</t>
  </si>
  <si>
    <t>19090-1424</t>
  </si>
  <si>
    <t>Sep 3, 2019 1:46:39 PM PDT</t>
  </si>
  <si>
    <t>111-0224707-9973054</t>
  </si>
  <si>
    <t>Agmibrelr Women's Plus Sizes Ruffle High Low Asymmetrical Short Sleeve Blouse Shirt Dress Blue 2XL</t>
  </si>
  <si>
    <t>GUYTON</t>
  </si>
  <si>
    <t>Sep 3, 2019 1:59:46 PM PDT</t>
  </si>
  <si>
    <t>111-1839671-5505851</t>
  </si>
  <si>
    <t>Women's Plus Sizes Swing Tunic Tops Casual Loose Fit Short Sleeve Blouses Purple 2XL</t>
  </si>
  <si>
    <t>Ragley</t>
  </si>
  <si>
    <t>LA</t>
  </si>
  <si>
    <t>70657-6019</t>
  </si>
  <si>
    <t>Women's Plus Sizes Swing Tunic Tops Casual Loose Fit Short Sleeve Blouses Purple XL</t>
  </si>
  <si>
    <t>Sep 3, 2019 2:25:58 PM PDT</t>
  </si>
  <si>
    <t>113-5037142-3507408</t>
  </si>
  <si>
    <t>Women's Long Sleeve Basic Turtleneck Bodycon Crop Tops White XL</t>
  </si>
  <si>
    <t>AUGUSTA</t>
  </si>
  <si>
    <t>30904-5165</t>
  </si>
  <si>
    <t>Sep 3, 2019 2:26:25 PM PDT</t>
  </si>
  <si>
    <t>112-5976741-2212254</t>
  </si>
  <si>
    <t>Agmibrelr Women's Plus Sizes Ruffle High Low Asymmetrical Short Sleeve Blouse Shirt Dress White 3XL</t>
  </si>
  <si>
    <t>Hyattsville</t>
  </si>
  <si>
    <t>Maryland</t>
  </si>
  <si>
    <t>Sep 3, 2019 2:46:11 PM PDT</t>
  </si>
  <si>
    <t>112-4179145-6655405</t>
  </si>
  <si>
    <t>Women's Bodycon Strapless Dress Plus Sizes Sleeveless Midi Tube Top Dresses Yellow 3XL</t>
  </si>
  <si>
    <t>LANCASTER</t>
  </si>
  <si>
    <t>43130-2560</t>
  </si>
  <si>
    <t>Sep 3, 2019 2:49:58 PM PDT</t>
  </si>
  <si>
    <t>114-8322953-5859459</t>
  </si>
  <si>
    <t>Agmibrelr Women's High Waisted Tight Faux Leather Zipper Closure Short Skirts with Pockets Black S</t>
  </si>
  <si>
    <t>HARRISONBURG</t>
  </si>
  <si>
    <t>22801-6403</t>
  </si>
  <si>
    <t>Sep 3, 2019 3:19:30 PM PDT</t>
  </si>
  <si>
    <t>111-1146370-2335460</t>
  </si>
  <si>
    <t>OAK GROVE</t>
  </si>
  <si>
    <t>MO</t>
  </si>
  <si>
    <t>64075-6137</t>
  </si>
  <si>
    <t>Sep 3, 2019 3:22:49 PM PDT</t>
  </si>
  <si>
    <t>113-2943288-2041860</t>
  </si>
  <si>
    <t>RICHMOND</t>
  </si>
  <si>
    <t>23225-5317</t>
  </si>
  <si>
    <t>Sep 3, 2019 3:24:21 PM PDT</t>
  </si>
  <si>
    <t>113-1830135-6828261</t>
  </si>
  <si>
    <t>Women's Plus Size Flutter Sleeve Dress Deep V Neck A-Line Swing Midi Dresses Red 3XL</t>
  </si>
  <si>
    <t>NEW YORK</t>
  </si>
  <si>
    <t>10019-7639</t>
  </si>
  <si>
    <t>Sep 3, 2019 3:52:52 PM PDT</t>
  </si>
  <si>
    <t>113-8386359-3040258</t>
  </si>
  <si>
    <t>Women's Plus Sizes Ruffle High Low Asymmetrical Short Sleeve Blouse Shirt Dress Purple 4XL</t>
  </si>
  <si>
    <t>WESTLAND</t>
  </si>
  <si>
    <t>48186-7317</t>
  </si>
  <si>
    <t>Sep 3, 2019 4:01:15 PM PDT</t>
  </si>
  <si>
    <t>112-9910918-7489050</t>
  </si>
  <si>
    <t>Agmibrelr Womens Women's Elegant Casual Cute Crop Top Tops and Blouse Blouses Shirt Shirts for Women Red M</t>
  </si>
  <si>
    <t>ARLINGTON</t>
  </si>
  <si>
    <t>22202-1813</t>
  </si>
  <si>
    <t>Sep 3, 2019 4:02:36 PM PDT</t>
  </si>
  <si>
    <t>111-6700406-4735461</t>
  </si>
  <si>
    <t>Women's Long Bell Sleeve Turtleneck Blouse Solid Lightweight Soft Knit Tops Pullover Black M</t>
  </si>
  <si>
    <t>JAMESTOWN</t>
  </si>
  <si>
    <t>ND</t>
  </si>
  <si>
    <t>58401-2879</t>
  </si>
  <si>
    <t>Sep 3, 2019 4:23:48 PM PDT</t>
  </si>
  <si>
    <t>113-4971224-1425851</t>
  </si>
  <si>
    <t>Women's Long Bell Sleeve Turtleneck Blouse Solid Lightweight Soft Knit Tops Pullover White M</t>
  </si>
  <si>
    <t>CASTRO VALLEY</t>
  </si>
  <si>
    <t>94546-2221</t>
  </si>
  <si>
    <t>Sep 3, 2019 4:55:48 PM PDT</t>
  </si>
  <si>
    <t>111-5817036-3856226</t>
  </si>
  <si>
    <t>Agmibrelr Women's Flutter Sleeve Dress Deep V Neck A-Line Swing Plus Size Midi Dresses Blue 3XL</t>
  </si>
  <si>
    <t>EDISON</t>
  </si>
  <si>
    <t>NJ</t>
  </si>
  <si>
    <t>08837-4032</t>
  </si>
  <si>
    <t>Sep 3, 2019 4:55:55 PM PDT</t>
  </si>
  <si>
    <t>Transfer</t>
  </si>
  <si>
    <t>To your account ending in: 032, Bank Transfer ID: 091000017973415</t>
  </si>
  <si>
    <t>Sep 3, 2019 5:08:11 PM PDT</t>
  </si>
  <si>
    <t>113-1460805-8869049</t>
  </si>
  <si>
    <t>dallas</t>
  </si>
  <si>
    <t>texas</t>
  </si>
  <si>
    <t>Sep 3, 2019 5:24:28 PM PDT</t>
  </si>
  <si>
    <t>112-7947531-4727460</t>
  </si>
  <si>
    <t>CARMICHAEL</t>
  </si>
  <si>
    <t>95608-4375</t>
  </si>
  <si>
    <t>Sep 3, 2019 6:25:24 PM PDT</t>
  </si>
  <si>
    <t>FBA Inventory Fee</t>
  </si>
  <si>
    <t>1907254KL</t>
  </si>
  <si>
    <t>Sep 3, 2019 6:25:28 PM PDT</t>
  </si>
  <si>
    <t>Sep 3, 2019 6:25:32 PM PDT</t>
  </si>
  <si>
    <t>Sep 3, 2019 6:25:35 PM PDT</t>
  </si>
  <si>
    <t>Sep 3, 2019 6:25:49 PM PDT</t>
  </si>
  <si>
    <t>Sep 3, 2019 6:38:30 PM PDT</t>
  </si>
  <si>
    <t>113-3698000-5998610</t>
  </si>
  <si>
    <t>77049-2532</t>
  </si>
  <si>
    <t>Sep 3, 2019 6:38:42 PM PDT</t>
  </si>
  <si>
    <t>114-9333762-6405008</t>
  </si>
  <si>
    <t>Agmibrelr Women's Plus Size Casual T Shirt Dress Round Neck Tie Front Knot Loose Fit Tunic Mini Dresses Black 2XL</t>
  </si>
  <si>
    <t>ODESSA</t>
  </si>
  <si>
    <t>79766-2118</t>
  </si>
  <si>
    <t>Sep 3, 2019 7:08:51 PM PDT</t>
  </si>
  <si>
    <t>111-2862657-9836250</t>
  </si>
  <si>
    <t>10007-2715</t>
  </si>
  <si>
    <t>Sep 3, 2019 7:21:49 PM PDT</t>
  </si>
  <si>
    <t>112-6669436-9873002</t>
  </si>
  <si>
    <t>Agmibrelr Women's Plus Size Flutter Sleeve Dress Deep V Neck A-Line Swing Midi Dresses Navy Blue 3XL</t>
  </si>
  <si>
    <t>AIKEN</t>
  </si>
  <si>
    <t>SC</t>
  </si>
  <si>
    <t>29801-8523</t>
  </si>
  <si>
    <t>Sep 3, 2019 7:26:34 PM PDT</t>
  </si>
  <si>
    <t>113-9229025-3553019</t>
  </si>
  <si>
    <t>Women's Long Sleeve Basic Turtleneck Bodycon Crop Tops Blue S</t>
  </si>
  <si>
    <t>75024-4569</t>
  </si>
  <si>
    <t>Sep 3, 2019 7:57:46 PM PDT</t>
  </si>
  <si>
    <t>114-9537798-7554661</t>
  </si>
  <si>
    <t>WINSTED</t>
  </si>
  <si>
    <t>06098-2885</t>
  </si>
  <si>
    <t>Sep 3, 2019 9:19:43 PM PDT</t>
  </si>
  <si>
    <t>112-3291155-7113037</t>
  </si>
  <si>
    <t>Women's Plus Sizes Off Shoulder Casual T Shirts Dress Short Sleeve Loose Tunic Tops Purple 4XL</t>
  </si>
  <si>
    <t>SEATTLE</t>
  </si>
  <si>
    <t>98104-1268</t>
  </si>
  <si>
    <t>Sep 3, 2019 9:23:51 PM PDT</t>
  </si>
  <si>
    <t>114-6114508-8099443</t>
  </si>
  <si>
    <t>Agmibrelr Women's Plus Size Off Shoulder Ruffles Layered Short Sleeve Bodycon Mini Dresses Black 4XL</t>
  </si>
  <si>
    <t>MIDDLETOWN</t>
  </si>
  <si>
    <t>06457-4403</t>
  </si>
  <si>
    <t>Sep 3, 2019 9:32:33 PM PDT</t>
  </si>
  <si>
    <t>112-4548279-3257868</t>
  </si>
  <si>
    <t>Agmibrelr Women's Flutter Sleeve Dress Deep V Neck A-Line Swing Plus Size Midi Dresses Blue 4XL</t>
  </si>
  <si>
    <t>JACKSONVILLE</t>
  </si>
  <si>
    <t>Sep 3, 2019 9:43:11 PM PDT</t>
  </si>
  <si>
    <t>112-5126019-8266633</t>
  </si>
  <si>
    <t>CIBOLO</t>
  </si>
  <si>
    <t>78108-2170</t>
  </si>
  <si>
    <t>Sep 3, 2019 10:20:46 PM PDT</t>
  </si>
  <si>
    <t>112-3092478-3861800</t>
  </si>
  <si>
    <t>Agmibrelr Women's Plus Size Bodysuits Deep V Neck Short Sleeve Button up Jumpsuits Rompers White 3XL</t>
  </si>
  <si>
    <t>NEW ORLEANS</t>
  </si>
  <si>
    <t>Agmibrelr Women's Plus Size Bodysuits Deep V Neck Short Sleeve Button up Jumpsuits Rompers Black 3XL</t>
  </si>
  <si>
    <t>Sep 3, 2019 10:29:13 PM PDT</t>
  </si>
  <si>
    <t>113-5819401-8289848</t>
  </si>
  <si>
    <t>PROVINCETOWN</t>
  </si>
  <si>
    <t>02657-1001</t>
  </si>
  <si>
    <t>Sep 3, 2019 11:19:32 PM PDT</t>
  </si>
  <si>
    <t>113-9957703-5709806</t>
  </si>
  <si>
    <t>Agmibrelr Women's Plus Sizes Ruffle High Low Asymmetrical Short Sleeve Blouse Shirt Dress Black XL</t>
  </si>
  <si>
    <t>OAK HARBOR</t>
  </si>
  <si>
    <t>98277-4133</t>
  </si>
  <si>
    <t>Sep 3, 2019 11:24:18 PM PDT</t>
  </si>
  <si>
    <t>112-1328096-9455446</t>
  </si>
  <si>
    <t>LANSING</t>
  </si>
  <si>
    <t>60438-1733</t>
  </si>
  <si>
    <t>Sep 3, 2019 11:27:51 PM PDT</t>
  </si>
  <si>
    <t>114-8983280-0097815</t>
  </si>
  <si>
    <t>SAN FRANCISCO</t>
  </si>
  <si>
    <t>94109-4503</t>
  </si>
  <si>
    <t>Sep 3, 2019 11:49:46 PM PDT</t>
  </si>
  <si>
    <t>113-5702842-9016229</t>
  </si>
  <si>
    <t>Agmibrelr Womens Women's Casual Cute Petite Trendy Fashion Designer Novelty Top Tops T Shirt Shirts for Women Black M</t>
  </si>
  <si>
    <t>WATERFORD</t>
  </si>
  <si>
    <t>53185-1621</t>
  </si>
  <si>
    <t>Sep 4, 2019 12:52:03 AM PDT</t>
  </si>
  <si>
    <t>112-2317935-5608222</t>
  </si>
  <si>
    <t>SWARTZ CREEK</t>
  </si>
  <si>
    <t>48473-9105</t>
  </si>
  <si>
    <t>Sep 4, 2019 1:57:15 AM PDT</t>
  </si>
  <si>
    <t>111-1266200-8009058</t>
  </si>
  <si>
    <t>BEAVERCREEK</t>
  </si>
  <si>
    <t>45431-1159</t>
  </si>
  <si>
    <t>Sep 4, 2019 2:26:27 AM PDT</t>
  </si>
  <si>
    <t>113-2440112-9391420</t>
  </si>
  <si>
    <t>90061-2247</t>
  </si>
  <si>
    <t>Sep 4, 2019 2:59:27 AM PDT</t>
  </si>
  <si>
    <t>112-1206479-2309046</t>
  </si>
  <si>
    <t>Agmibrelr Womens Women's Long Sleeve Workout Crop Top Tops Hoodie Sweatshirt T Shirt Shirts for Women Gray S</t>
  </si>
  <si>
    <t>WALNUT CREEK</t>
  </si>
  <si>
    <t>94597-7769</t>
  </si>
  <si>
    <t>Sep 4, 2019 3:25:51 AM PDT</t>
  </si>
  <si>
    <t>114-0252349-9655430</t>
  </si>
  <si>
    <t>ELKIN</t>
  </si>
  <si>
    <t>28621-3212</t>
  </si>
  <si>
    <t>Sep 4, 2019 6:21:09 AM PDT</t>
  </si>
  <si>
    <t>Sep 4, 2019 7:30:32 AM PDT</t>
  </si>
  <si>
    <t>a4f21be4-fe2a-437f-8461-b66579170388</t>
  </si>
  <si>
    <t>Save 5% on 4899</t>
  </si>
  <si>
    <t>Sep 4, 2019 7:40:53 AM PDT</t>
  </si>
  <si>
    <t>Sep 4, 2019 7:42:49 AM PDT</t>
  </si>
  <si>
    <t>112-9538788-0824257</t>
  </si>
  <si>
    <t>CHANTILLY</t>
  </si>
  <si>
    <t>20152-6611</t>
  </si>
  <si>
    <t>Sep 4, 2019 7:53:10 AM PDT</t>
  </si>
  <si>
    <t>111-6165821-0060203</t>
  </si>
  <si>
    <t>Sep 4, 2019 7:58:27 AM PDT</t>
  </si>
  <si>
    <t>c2976ca0-d64a-445b-bf2c-61b516be22f5</t>
  </si>
  <si>
    <t>Save 5% on 4258</t>
  </si>
  <si>
    <t>Sep 4, 2019 8:40:07 AM PDT</t>
  </si>
  <si>
    <t>114-7922648-4172215</t>
  </si>
  <si>
    <t>Sep 4, 2019 9:26:55 AM PDT</t>
  </si>
  <si>
    <t>114-2496077-3956245</t>
  </si>
  <si>
    <t>BRIGHTON</t>
  </si>
  <si>
    <t>02135-6314</t>
  </si>
  <si>
    <t>Sep 4, 2019 10:16:10 AM PDT</t>
  </si>
  <si>
    <t>111-6548232-5969043</t>
  </si>
  <si>
    <t>Women's Plus Size Flutter Sleeve Dress Deep V Neck A-Line Swing Midi Dresses Red XL</t>
  </si>
  <si>
    <t>MEDFORD</t>
  </si>
  <si>
    <t>11763-4429</t>
  </si>
  <si>
    <t>Sep 4, 2019 10:22:10 AM PDT</t>
  </si>
  <si>
    <t>114-8268260-6116257</t>
  </si>
  <si>
    <t>DAVENPORT</t>
  </si>
  <si>
    <t>33836-1201</t>
  </si>
  <si>
    <t>Sep 4, 2019 11:35:27 AM PDT</t>
  </si>
  <si>
    <t>113-0687570-7098661</t>
  </si>
  <si>
    <t>39813-8228</t>
  </si>
  <si>
    <t>Sep 4, 2019 11:40:07 AM PDT</t>
  </si>
  <si>
    <t>111-9997194-5963450</t>
  </si>
  <si>
    <t>Akron</t>
  </si>
  <si>
    <t>44304-1759-90</t>
  </si>
  <si>
    <t>Sep 4, 2019 11:42:41 AM PDT</t>
  </si>
  <si>
    <t>112-4264672-9202641</t>
  </si>
  <si>
    <t>33147-2618</t>
  </si>
  <si>
    <t>Sep 4, 2019 12:05:37 PM PDT</t>
  </si>
  <si>
    <t>112-7024364-3280253</t>
  </si>
  <si>
    <t>Women's Striped Short Sleeve Tees Loose Fit Casual Crew Neck Shirt Tops Navy Stripe S</t>
  </si>
  <si>
    <t>PRAIRIEVILLE</t>
  </si>
  <si>
    <t>70769-6386</t>
  </si>
  <si>
    <t>Sep 4, 2019 12:07:54 PM PDT</t>
  </si>
  <si>
    <t>112-4237349-4789050</t>
  </si>
  <si>
    <t>PETALUMA</t>
  </si>
  <si>
    <t>94954-8542</t>
  </si>
  <si>
    <t>Sep 4, 2019 12:29:35 PM PDT</t>
  </si>
  <si>
    <t>Agmibrelr Women's Plus Size Flutter Sleeve Dress Deep V Neck A-Line Swing Midi Dresses Navy Blue 4XL</t>
  </si>
  <si>
    <t>Sep 4, 2019 12:31:26 PM PDT</t>
  </si>
  <si>
    <t>111-2695722-4182620</t>
  </si>
  <si>
    <t>GAINESVILLE</t>
  </si>
  <si>
    <t>32609-5518</t>
  </si>
  <si>
    <t>Sep 4, 2019 12:47:58 PM PDT</t>
  </si>
  <si>
    <t>112-2497369-7705856</t>
  </si>
  <si>
    <t>Agmibrelr Womens Women's One Shoulder Long Sleeve Party Sexy Crop Top Tops Blouse Blouses for Women White S</t>
  </si>
  <si>
    <t>HIGHLAND VILLAGE</t>
  </si>
  <si>
    <t>75077-1833</t>
  </si>
  <si>
    <t>Sep 4, 2019 12:51:17 PM PDT</t>
  </si>
  <si>
    <t>112-2406874-0577023</t>
  </si>
  <si>
    <t>CHICAGO</t>
  </si>
  <si>
    <t>60626-4112</t>
  </si>
  <si>
    <t>Sep 4, 2019 1:13:02 PM PDT</t>
  </si>
  <si>
    <t>114-6750365-8516218</t>
  </si>
  <si>
    <t>Michigan City</t>
  </si>
  <si>
    <t>46360-3109</t>
  </si>
  <si>
    <t>Sep 4, 2019 1:27:08 PM PDT</t>
  </si>
  <si>
    <t>112-7436569-1080257</t>
  </si>
  <si>
    <t>BURLINGTON</t>
  </si>
  <si>
    <t>27217-8216</t>
  </si>
  <si>
    <t>Sep 4, 2019 1:43:07 PM PDT</t>
  </si>
  <si>
    <t>Sep 4, 2019 2:17:55 PM PDT</t>
  </si>
  <si>
    <t>111-6499863-6785851</t>
  </si>
  <si>
    <t>OTSEGO</t>
  </si>
  <si>
    <t>49078-9786</t>
  </si>
  <si>
    <t>Sep 4, 2019 2:22:33 PM PDT</t>
  </si>
  <si>
    <t>114-8461984-0257039</t>
  </si>
  <si>
    <t>Women's Plus Sizes Off Shoulder Casual T Shirts Dress Short Sleeve Loose Tunic Tops Purple XL</t>
  </si>
  <si>
    <t>NEWARK</t>
  </si>
  <si>
    <t>DE</t>
  </si>
  <si>
    <t>19713-2333</t>
  </si>
  <si>
    <t>Sep 4, 2019 2:23:27 PM PDT</t>
  </si>
  <si>
    <t>111-0547466-1095413</t>
  </si>
  <si>
    <t>MONTGOMERY</t>
  </si>
  <si>
    <t>AL</t>
  </si>
  <si>
    <t>36104-5716</t>
  </si>
  <si>
    <t>Sep 4, 2019 2:37:06 PM PDT</t>
  </si>
  <si>
    <t>113-0660277-7721834</t>
  </si>
  <si>
    <t>NORFOLK</t>
  </si>
  <si>
    <t>23513-2820</t>
  </si>
  <si>
    <t>Sep 4, 2019 2:37:56 PM PDT</t>
  </si>
  <si>
    <t>113-4378578-9701035</t>
  </si>
  <si>
    <t>memphis</t>
  </si>
  <si>
    <t>tn</t>
  </si>
  <si>
    <t>Sep 4, 2019 3:20:11 PM PDT</t>
  </si>
  <si>
    <t>112-7971839-2445863</t>
  </si>
  <si>
    <t>NAPLES</t>
  </si>
  <si>
    <t>34108-2525</t>
  </si>
  <si>
    <t>Sep 4, 2019 3:30:36 PM PDT</t>
  </si>
  <si>
    <t>113-0072852-7746608</t>
  </si>
  <si>
    <t>MEMPHIS</t>
  </si>
  <si>
    <t>TN</t>
  </si>
  <si>
    <t>38122-3804</t>
  </si>
  <si>
    <t>Sep 4, 2019 3:40:59 PM PDT</t>
  </si>
  <si>
    <t>112-8963268-7830669</t>
  </si>
  <si>
    <t>SAINT MARTINVILLE</t>
  </si>
  <si>
    <t>70582-8104</t>
  </si>
  <si>
    <t>Sep 4, 2019 4:03:26 PM PDT</t>
  </si>
  <si>
    <t>113-9880696-5529864</t>
  </si>
  <si>
    <t>FEDERAL WAY</t>
  </si>
  <si>
    <t>98003-6509</t>
  </si>
  <si>
    <t>Sep 4, 2019 4:05:30 PM PDT</t>
  </si>
  <si>
    <t>113-8550185-3992217</t>
  </si>
  <si>
    <t>BRAINERD</t>
  </si>
  <si>
    <t>MN</t>
  </si>
  <si>
    <t>56401-3980</t>
  </si>
  <si>
    <t>Sep 4, 2019 4:31:25 PM PDT</t>
  </si>
  <si>
    <t>113-8559663-9994601</t>
  </si>
  <si>
    <t>Agmibrelr Women's Cold Shoulder Blouse Mesh V Neck Plus Size Flare Loose Casual Tunic Top Black 3XL</t>
  </si>
  <si>
    <t>33195-6503</t>
  </si>
  <si>
    <t>Sep 4, 2019 5:29:11 PM PDT</t>
  </si>
  <si>
    <t>113-0833641-5634619</t>
  </si>
  <si>
    <t>Agmibrelr Womens Women's Plus Size Going Out Party Sexy Crop Top Tops Novelty Bandage T Shirt T Shirts for Women Black XL</t>
  </si>
  <si>
    <t>COMMACK</t>
  </si>
  <si>
    <t>11725-4020</t>
  </si>
  <si>
    <t>Sep 4, 2019 6:01:30 PM PDT</t>
  </si>
  <si>
    <t>113-2923201-2590640</t>
  </si>
  <si>
    <t>RIVERSIDE</t>
  </si>
  <si>
    <t>92505-1301</t>
  </si>
  <si>
    <t>Sep 4, 2019 6:26:02 PM PDT</t>
  </si>
  <si>
    <t>112-7525764-2663415</t>
  </si>
  <si>
    <t>HARRISBURG</t>
  </si>
  <si>
    <t>17110-1108</t>
  </si>
  <si>
    <t>Sep 4, 2019 6:34:07 PM PDT</t>
  </si>
  <si>
    <t>111-5810286-4237863</t>
  </si>
  <si>
    <t>Sep 4, 2019 7:09:01 PM PDT</t>
  </si>
  <si>
    <t>114-9268494-5371442</t>
  </si>
  <si>
    <t>Women's Long Bell Sleeve Turtleneck Blouse Solid Lightweight Soft Knit Tops Pullover Black S</t>
  </si>
  <si>
    <t>Starke</t>
  </si>
  <si>
    <t>Fl</t>
  </si>
  <si>
    <t>Sep 4, 2019 7:26:50 PM PDT</t>
  </si>
  <si>
    <t>112-7278579-3230658</t>
  </si>
  <si>
    <t>Agmibrelr Women's High Waisted Tight Faux Leather Zipper Closure Short Skirts with Pockets Black L</t>
  </si>
  <si>
    <t>LITTLE ROCK</t>
  </si>
  <si>
    <t>AR</t>
  </si>
  <si>
    <t>72204-4485</t>
  </si>
  <si>
    <t>Sep 4, 2019 8:06:21 PM PDT</t>
  </si>
  <si>
    <t>113-6125608-2247459</t>
  </si>
  <si>
    <t>Agmibrelr Women's Plus Size Bodysuits Deep V Neck Short Sleeve Button up Jumpsuits Rompers Black 4XL</t>
  </si>
  <si>
    <t>SOUTH YARMOUTH</t>
  </si>
  <si>
    <t>02664-1634</t>
  </si>
  <si>
    <t>Sep 4, 2019 8:12:55 PM PDT</t>
  </si>
  <si>
    <t>113-1182587-4449815</t>
  </si>
  <si>
    <t>72210-5397</t>
  </si>
  <si>
    <t>Sep 4, 2019 8:21:20 PM PDT</t>
  </si>
  <si>
    <t>112-5149995-2928244</t>
  </si>
  <si>
    <t>Sep 4, 2019 8:23:46 PM PDT</t>
  </si>
  <si>
    <t>113-9926409-6969862</t>
  </si>
  <si>
    <t>STATEN ISLAND</t>
  </si>
  <si>
    <t>10309-4393</t>
  </si>
  <si>
    <t>Sep 4, 2019 9:16:01 PM PDT</t>
  </si>
  <si>
    <t>112-0170413-1954675</t>
  </si>
  <si>
    <t>ELMONT</t>
  </si>
  <si>
    <t>11003-3016</t>
  </si>
  <si>
    <t>Sep 4, 2019 9:18:49 PM PDT</t>
  </si>
  <si>
    <t>114-2068092-6840229</t>
  </si>
  <si>
    <t>Agmibrelr Women's Plus Sizes Off Shoulder Casual T Shirts Dress Short Sleeve Loose Tunic Tops Black XL</t>
  </si>
  <si>
    <t>litchfield park</t>
  </si>
  <si>
    <t>AZ</t>
  </si>
  <si>
    <t>Sep 4, 2019 11:02:56 PM PDT</t>
  </si>
  <si>
    <t>112-5243147-3614627</t>
  </si>
  <si>
    <t>TEXAS</t>
  </si>
  <si>
    <t>75223-2737</t>
  </si>
  <si>
    <t>Sep 4, 2019 11:24:02 PM PDT</t>
  </si>
  <si>
    <t>113-1086677-5052258</t>
  </si>
  <si>
    <t>Agmibrelr Women's Plus Size Casual T Shirt Dress Round Neck Tie Front Knot Loose Fit Tunic Mini Dresses Black XL</t>
  </si>
  <si>
    <t>77088-3228</t>
  </si>
  <si>
    <t>Sep 4, 2019 11:24:24 PM PDT</t>
  </si>
  <si>
    <t>113-7602070-2749035</t>
  </si>
  <si>
    <t>JOLIET</t>
  </si>
  <si>
    <t>60435-8564</t>
  </si>
  <si>
    <t>Sep 4, 2019 11:35:31 PM PDT</t>
  </si>
  <si>
    <t>113-6346553-4995460</t>
  </si>
  <si>
    <t>KENT</t>
  </si>
  <si>
    <t>98030-4776</t>
  </si>
  <si>
    <t>Sep 5, 2019 12:17:27 AM PDT</t>
  </si>
  <si>
    <t>113-6663028-0211441</t>
  </si>
  <si>
    <t>HOLLY SPRINGS</t>
  </si>
  <si>
    <t>MS</t>
  </si>
  <si>
    <t>38635-2119</t>
  </si>
  <si>
    <t>Sep 5, 2019 12:17:41 AM PDT</t>
  </si>
  <si>
    <t>114-1668507-0531415</t>
  </si>
  <si>
    <t>BROWNSVILLE</t>
  </si>
  <si>
    <t>78520-4163</t>
  </si>
  <si>
    <t>Sep 5, 2019 12:26:57 AM PDT</t>
  </si>
  <si>
    <t>113-1399338-0745806</t>
  </si>
  <si>
    <t>BEAUMONT</t>
  </si>
  <si>
    <t>77707-4532</t>
  </si>
  <si>
    <t>Sep 5, 2019 12:37:17 AM PDT</t>
  </si>
  <si>
    <t>113-8097673-9131464</t>
  </si>
  <si>
    <t>TOPPENISH</t>
  </si>
  <si>
    <t>Sep 5, 2019 1:07:54 AM PDT</t>
  </si>
  <si>
    <t>111-3651249-6786659</t>
  </si>
  <si>
    <t>Agmibrelr Women's Plus Size High Low Hem Tunic Top Round Neck Asymmetrical Irregular Casual Blouse Shirt Black Stripe XL</t>
  </si>
  <si>
    <t>Coalinga</t>
  </si>
  <si>
    <t>Sep 5, 2019 1:19:49 AM PDT</t>
  </si>
  <si>
    <t>114-0460094-8312219</t>
  </si>
  <si>
    <t>FOREST LAKE</t>
  </si>
  <si>
    <t>55025-2102</t>
  </si>
  <si>
    <t>Sep 5, 2019 1:20:46 AM PDT</t>
  </si>
  <si>
    <t>113-1579362-9679455</t>
  </si>
  <si>
    <t>70126-4049</t>
  </si>
  <si>
    <t>Sep 5, 2019 1:22:57 AM PDT</t>
  </si>
  <si>
    <t>112-1841086-9569065</t>
  </si>
  <si>
    <t>MORNINGSIDE</t>
  </si>
  <si>
    <t>20746-3519</t>
  </si>
  <si>
    <t>Sep 5, 2019 2:22:03 AM PDT</t>
  </si>
  <si>
    <t>113-2603965-6693867</t>
  </si>
  <si>
    <t>COLUMBUS</t>
  </si>
  <si>
    <t>43230-8345</t>
  </si>
  <si>
    <t>Sep 5, 2019 2:46:34 AM PDT</t>
  </si>
  <si>
    <t>113-3304179-3295424</t>
  </si>
  <si>
    <t>Agmibrelr Women's Plus Size Bodysuits Deep V Neck Short Sleeve Button up Jumpsuits Rompers White 4XL</t>
  </si>
  <si>
    <t>ROCHESTER</t>
  </si>
  <si>
    <t>14618-3703</t>
  </si>
  <si>
    <t>Sep 5, 2019 3:31:00 AM PDT</t>
  </si>
  <si>
    <t>112-7210136-0473065</t>
  </si>
  <si>
    <t>Austin</t>
  </si>
  <si>
    <t>Sep 5, 2019 6:24:14 AM PDT</t>
  </si>
  <si>
    <t>Sep 5, 2019 7:47:39 AM PDT</t>
  </si>
  <si>
    <t>Sep 5, 2019 8:10:32 AM PDT</t>
  </si>
  <si>
    <t>c8d0c715-1c22-415e-980b-a07be69213be</t>
  </si>
  <si>
    <t>Save 5% on 1932</t>
  </si>
  <si>
    <t>Sep 5, 2019 8:29:43 AM PDT</t>
  </si>
  <si>
    <t>111-6438538-1735408</t>
  </si>
  <si>
    <t>Sep 5, 2019 9:49:54 AM PDT</t>
  </si>
  <si>
    <t>113-3216452-1521005</t>
  </si>
  <si>
    <t>SAINT LOUIS</t>
  </si>
  <si>
    <t>63114-5928</t>
  </si>
  <si>
    <t>Sep 5, 2019 10:11:53 AM PDT</t>
  </si>
  <si>
    <t>113-3791315-9633827</t>
  </si>
  <si>
    <t>ABERDEEN</t>
  </si>
  <si>
    <t>98520-8528</t>
  </si>
  <si>
    <t>Sep 5, 2019 10:26:12 AM PDT</t>
  </si>
  <si>
    <t>111-2923647-8530617</t>
  </si>
  <si>
    <t>BIRMINGHAM</t>
  </si>
  <si>
    <t>35212-2903</t>
  </si>
  <si>
    <t>Sep 5, 2019 11:55:06 AM PDT</t>
  </si>
  <si>
    <t>111-2831729-1581020</t>
  </si>
  <si>
    <t>BALTIMORE</t>
  </si>
  <si>
    <t>21202-6812</t>
  </si>
  <si>
    <t>Sep 5, 2019 12:02:42 PM PDT</t>
  </si>
  <si>
    <t>Sep 5, 2019 12:05:04 PM PDT</t>
  </si>
  <si>
    <t>112-6933272-1319405</t>
  </si>
  <si>
    <t>46256-2670</t>
  </si>
  <si>
    <t>Sep 5, 2019 12:58:41 PM PDT</t>
  </si>
  <si>
    <t>112-7028520-6110663</t>
  </si>
  <si>
    <t>Sep 5, 2019 1:01:58 PM PDT</t>
  </si>
  <si>
    <t>111-4386018-0941860</t>
  </si>
  <si>
    <t>Women's V Neck Casual T Shirt Plus Size Short Sleeve Loose Cute Pocket Summer Tops Burgundy 3XL</t>
  </si>
  <si>
    <t>GREENVILLE</t>
  </si>
  <si>
    <t>47124-9606</t>
  </si>
  <si>
    <t>Sep 5, 2019 1:16:35 PM PDT</t>
  </si>
  <si>
    <t>111-6738186-2968229</t>
  </si>
  <si>
    <t>Women's Plus Size Round Neck T Shirt Short Sleeve Unique Lace Hem Designed Cute Blouse Red 3XL</t>
  </si>
  <si>
    <t>PORT ORFORD</t>
  </si>
  <si>
    <t>OR</t>
  </si>
  <si>
    <t>97465-0862</t>
  </si>
  <si>
    <t>Sep 5, 2019 1:21:58 PM PDT</t>
  </si>
  <si>
    <t>111-6837030-1413056</t>
  </si>
  <si>
    <t>Sep 5, 2019 1:29:19 PM PDT</t>
  </si>
  <si>
    <t>112-8159936-9227449</t>
  </si>
  <si>
    <t>21229-1968</t>
  </si>
  <si>
    <t>Sep 5, 2019 1:49:41 PM PDT</t>
  </si>
  <si>
    <t>Sep 5, 2019 1:51:34 PM PDT</t>
  </si>
  <si>
    <t>114-4988624-2977057</t>
  </si>
  <si>
    <t>Agmibrelr Sexy Lace up Slit Bodycon Womens Dress Backless Tank Dresses for Women White M</t>
  </si>
  <si>
    <t>ALBRIGHTSVILLE</t>
  </si>
  <si>
    <t>18210-7759</t>
  </si>
  <si>
    <t>Sep 5, 2019 2:28:34 PM PDT</t>
  </si>
  <si>
    <t>114-9346782-4933863</t>
  </si>
  <si>
    <t>LOS LUNAS</t>
  </si>
  <si>
    <t>NM</t>
  </si>
  <si>
    <t>87031-6467</t>
  </si>
  <si>
    <t>Sep 5, 2019 2:37:03 PM PDT</t>
  </si>
  <si>
    <t>114-0392127-5489851</t>
  </si>
  <si>
    <t>Bradenton</t>
  </si>
  <si>
    <t>Sep 5, 2019 3:18:36 PM PDT</t>
  </si>
  <si>
    <t>114-6032246-4568252</t>
  </si>
  <si>
    <t>TROY</t>
  </si>
  <si>
    <t>12180-1319</t>
  </si>
  <si>
    <t>Sep 5, 2019 3:33:29 PM PDT</t>
  </si>
  <si>
    <t>112-1009262-2596233</t>
  </si>
  <si>
    <t>FAYETTEVILLE</t>
  </si>
  <si>
    <t>28304-2514</t>
  </si>
  <si>
    <t>Sep 5, 2019 3:34:28 PM PDT</t>
  </si>
  <si>
    <t>114-6460457-7472230</t>
  </si>
  <si>
    <t>Agmibrelr Women's Plus Size Off Shoulder Ruffles Layered Short Sleeve Bodycon Mini Dresses Black 2XL</t>
  </si>
  <si>
    <t>FARMINGDALE</t>
  </si>
  <si>
    <t>11735-3669</t>
  </si>
  <si>
    <t>Sep 5, 2019 3:34:40 PM PDT</t>
  </si>
  <si>
    <t>113-5350854-0160268</t>
  </si>
  <si>
    <t>GLEN ELLYN</t>
  </si>
  <si>
    <t>60137-5006</t>
  </si>
  <si>
    <t>Sep 5, 2019 3:48:45 PM PDT</t>
  </si>
  <si>
    <t>Sep 5, 2019 3:57:00 PM PDT</t>
  </si>
  <si>
    <t>114-9101308-1913809</t>
  </si>
  <si>
    <t>TOPSFIELD</t>
  </si>
  <si>
    <t>01983-1003</t>
  </si>
  <si>
    <t>Sep 5, 2019 4:48:26 PM PDT</t>
  </si>
  <si>
    <t>114-8626439-3327409</t>
  </si>
  <si>
    <t>Sep 5, 2019 4:48:50 PM PDT</t>
  </si>
  <si>
    <t>113-7212391-4188219</t>
  </si>
  <si>
    <t>Sep 5, 2019 5:20:42 PM PDT</t>
  </si>
  <si>
    <t>111-8040182-6135461</t>
  </si>
  <si>
    <t>CANYON COUNTRY</t>
  </si>
  <si>
    <t>91387-4435</t>
  </si>
  <si>
    <t>Sep 5, 2019 5:29:49 PM PDT</t>
  </si>
  <si>
    <t>114-3353640-5683458</t>
  </si>
  <si>
    <t>KENOSHA</t>
  </si>
  <si>
    <t>53144-6903</t>
  </si>
  <si>
    <t>Sep 5, 2019 6:04:00 PM PDT</t>
  </si>
  <si>
    <t>112-1203420-3856242</t>
  </si>
  <si>
    <t>Sep 5, 2019 6:32:28 PM PDT</t>
  </si>
  <si>
    <t>113-7135197-5337837</t>
  </si>
  <si>
    <t>Sep 5, 2019 6:40:45 PM PDT</t>
  </si>
  <si>
    <t>112-6525115-0344224</t>
  </si>
  <si>
    <t>FORT WORTH</t>
  </si>
  <si>
    <t>76244-6620</t>
  </si>
  <si>
    <t>Sep 5, 2019 7:52:36 PM PDT</t>
  </si>
  <si>
    <t>113-6753944-7369060</t>
  </si>
  <si>
    <t>PITTSBURGH</t>
  </si>
  <si>
    <t>15237-4702</t>
  </si>
  <si>
    <t>Sep 5, 2019 8:04:29 PM PDT</t>
  </si>
  <si>
    <t>FRESNO</t>
  </si>
  <si>
    <t>93722-5185</t>
  </si>
  <si>
    <t>Sep 5, 2019 9:16:56 PM PDT</t>
  </si>
  <si>
    <t>114-3176698-9398616</t>
  </si>
  <si>
    <t>Sep 5, 2019 9:17:53 PM PDT</t>
  </si>
  <si>
    <t>113-0257847-6684234</t>
  </si>
  <si>
    <t>Women's Long Sleeve Basic Turtleneck Bodycon Crop Tops Gray M</t>
  </si>
  <si>
    <t>tampa</t>
  </si>
  <si>
    <t>fl</t>
  </si>
  <si>
    <t>Sep 5, 2019 9:38:48 PM PDT</t>
  </si>
  <si>
    <t>111-9607321-5681848</t>
  </si>
  <si>
    <t>Concord</t>
  </si>
  <si>
    <t>28027-5942</t>
  </si>
  <si>
    <t>Sep 5, 2019 9:51:52 PM PDT</t>
  </si>
  <si>
    <t>114-4696394-2909855</t>
  </si>
  <si>
    <t>RENO</t>
  </si>
  <si>
    <t>89503-1020</t>
  </si>
  <si>
    <t>Sep 5, 2019 10:59:38 PM PDT</t>
  </si>
  <si>
    <t>114-2870709-3083408</t>
  </si>
  <si>
    <t>Sep 5, 2019 11:28:49 PM PDT</t>
  </si>
  <si>
    <t>114-1494971-3269001</t>
  </si>
  <si>
    <t>BOCA RATON</t>
  </si>
  <si>
    <t>33487-1143</t>
  </si>
  <si>
    <t>Sep 5, 2019 11:49:40 PM PDT</t>
  </si>
  <si>
    <t>111-2239384-4027448</t>
  </si>
  <si>
    <t>Agmibrelr Womens Women's Elegant Casual Cute Petite Trendy Fashion Designer Top Tops and T Shirt Shirts for Women Red M</t>
  </si>
  <si>
    <t>COCONUT CREEK</t>
  </si>
  <si>
    <t>33073-2225</t>
  </si>
  <si>
    <t>Sep 6, 2019 12:22:28 AM PDT</t>
  </si>
  <si>
    <t>113-9642936-9612231</t>
  </si>
  <si>
    <t>Agmibrelr Women's Plus Size Round Neck Tunic Top Mesh Flutter Sleeve Loose Casual Blouse Black 2XL</t>
  </si>
  <si>
    <t>Sep 6, 2019 1:48:04 AM PDT</t>
  </si>
  <si>
    <t>112-8355277-3068260</t>
  </si>
  <si>
    <t>NEW PALTZ</t>
  </si>
  <si>
    <t>12561-1443</t>
  </si>
  <si>
    <t>Sep 6, 2019 2:18:51 AM PDT</t>
  </si>
  <si>
    <t>112-9064663-9455418</t>
  </si>
  <si>
    <t>Women's Bodycon Strapless Dress Plus Sizes Sleeveless Midi Tube Top Dresses Burgundy 3XL</t>
  </si>
  <si>
    <t>Massapequa</t>
  </si>
  <si>
    <t>Sep 6, 2019 2:19:21 AM PDT</t>
  </si>
  <si>
    <t>114-1470760-1837039</t>
  </si>
  <si>
    <t>BOULDER</t>
  </si>
  <si>
    <t>CO</t>
  </si>
  <si>
    <t>80302-7251</t>
  </si>
  <si>
    <t>Sep 6, 2019 2:39:27 AM PDT</t>
  </si>
  <si>
    <t>111-3932274-0479419</t>
  </si>
  <si>
    <t>TALLAHASSEE</t>
  </si>
  <si>
    <t>32313-7500</t>
  </si>
  <si>
    <t>Sep 6, 2019 3:15:15 AM PDT</t>
  </si>
  <si>
    <t>111-4206551-8215463</t>
  </si>
  <si>
    <t>CHESAPEAKE</t>
  </si>
  <si>
    <t>45619-7063</t>
  </si>
  <si>
    <t>Sep 6, 2019 3:45:24 AM PDT</t>
  </si>
  <si>
    <t>114-4878397-5837826</t>
  </si>
  <si>
    <t>Womens Women's Sexy Faux Silk Deep V Neck Backless Bodycon Mini Short Pencil Dresses Lace up Back Dress for Women Party Club Night Out Blue S</t>
  </si>
  <si>
    <t>FLAGLER BEACH</t>
  </si>
  <si>
    <t>32136-2938</t>
  </si>
  <si>
    <t>Sep 6, 2019 7:04:55 AM PDT</t>
  </si>
  <si>
    <t>Sep 6, 2019 7:21:47 AM PDT</t>
  </si>
  <si>
    <t>111-0283995-4275460</t>
  </si>
  <si>
    <t>Sep 6, 2019 7:39:52 AM PDT</t>
  </si>
  <si>
    <t>111-9852507-1527464</t>
  </si>
  <si>
    <t>Agmibrelr Women's High Waisted Tight Faux Leather Zipper Closure Short Skirts with Pockets Black M</t>
  </si>
  <si>
    <t>LAKE ELSINORE</t>
  </si>
  <si>
    <t>92530-7960</t>
  </si>
  <si>
    <t>Sep 6, 2019 7:54:47 AM PDT</t>
  </si>
  <si>
    <t>Sep 6, 2019 8:16:26 AM PDT</t>
  </si>
  <si>
    <t>Sep 6, 2019 9:06:18 AM PDT</t>
  </si>
  <si>
    <t>112-9091606-9308220</t>
  </si>
  <si>
    <t>Sep 6, 2019 9:26:34 AM PDT</t>
  </si>
  <si>
    <t>111-1899736-8761031</t>
  </si>
  <si>
    <t>Women's Plus Sizes Off Shoulder Casual T Shirts Dress Short Sleeve Loose Tunic Tops Purple 3XL</t>
  </si>
  <si>
    <t>Seattle</t>
  </si>
  <si>
    <t>Sep 6, 2019 9:28:17 AM PDT</t>
  </si>
  <si>
    <t>Sep 6, 2019 9:44:32 AM PDT</t>
  </si>
  <si>
    <t>vj8n13V554</t>
  </si>
  <si>
    <t>Sep 6, 2019 11:09:26 AM PDT</t>
  </si>
  <si>
    <t>112-2118826-2210646</t>
  </si>
  <si>
    <t>Sep 6, 2019 12:00:07 PM PDT</t>
  </si>
  <si>
    <t>113-4831339-1135417</t>
  </si>
  <si>
    <t>Womens Women's Sexy Faux Silk Deep V Neck Backless Bodycon Mini Short Pencil Dresses Lace up Back Dress for Women Party Club Night Out Blush S</t>
  </si>
  <si>
    <t>ELMHURST</t>
  </si>
  <si>
    <t>60126-5374</t>
  </si>
  <si>
    <t>Sep 6, 2019 12:25:01 PM PDT</t>
  </si>
  <si>
    <t>114-0971064-5918631</t>
  </si>
  <si>
    <t>Agmibrelr Womens Women's Spring Summer Fall Casual Going Out Crop Tops for Women Juniors Teens Ladies Red L</t>
  </si>
  <si>
    <t>94621-3445</t>
  </si>
  <si>
    <t>Sep 6, 2019 12:31:13 PM PDT</t>
  </si>
  <si>
    <t>113-6535772-1842664</t>
  </si>
  <si>
    <t>CORCORAN</t>
  </si>
  <si>
    <t>93212-1434</t>
  </si>
  <si>
    <t>Sep 6, 2019 12:54:47 PM PDT</t>
  </si>
  <si>
    <t>111-3640668-7283435</t>
  </si>
  <si>
    <t>Sep 6, 2019 1:13:56 PM PDT</t>
  </si>
  <si>
    <t>111-3531184-3138628</t>
  </si>
  <si>
    <t>Women's Bodycon Strapless Dress Plus Size Sleeveless Midi Tube Top Dresses Navy Blue XL</t>
  </si>
  <si>
    <t>PALMDALE</t>
  </si>
  <si>
    <t>93552-4327</t>
  </si>
  <si>
    <t>Sep 6, 2019 1:43:37 PM PDT</t>
  </si>
  <si>
    <t>113-2897329-5697042</t>
  </si>
  <si>
    <t>DOWNEY</t>
  </si>
  <si>
    <t>90242-2018</t>
  </si>
  <si>
    <t>Sep 6, 2019 1:55:02 PM PDT</t>
  </si>
  <si>
    <t>Sep 6, 2019 2:21:23 PM PDT</t>
  </si>
  <si>
    <t>112-0941561-1369051</t>
  </si>
  <si>
    <t>ATLANTA</t>
  </si>
  <si>
    <t>30305-1841</t>
  </si>
  <si>
    <t>Sep 6, 2019 2:43:09 PM PDT</t>
  </si>
  <si>
    <t>Sep 6, 2019 3:17:31 PM PDT</t>
  </si>
  <si>
    <t>113-2783263-3539412</t>
  </si>
  <si>
    <t>Sep 6, 2019 3:26:07 PM PDT</t>
  </si>
  <si>
    <t>Sep 6, 2019 3:33:41 PM PDT</t>
  </si>
  <si>
    <t>Sep 6, 2019 4:22:24 PM PDT</t>
  </si>
  <si>
    <t>Sep 6, 2019 5:28:03 PM PDT</t>
  </si>
  <si>
    <t>111-2119539-8554637</t>
  </si>
  <si>
    <t>Agmibrelr Women's Plus Size High Low Hem Tunic Top Round Neck Asymmetrical Irregular Casual Blouse Shirt White Stripe 2XL</t>
  </si>
  <si>
    <t>32256-3959</t>
  </si>
  <si>
    <t>Sep 6, 2019 6:42:30 PM PDT</t>
  </si>
  <si>
    <t>111-9380443-5153851</t>
  </si>
  <si>
    <t>Acworth</t>
  </si>
  <si>
    <t>30102-6341</t>
  </si>
  <si>
    <t>Sep 6, 2019 8:15:38 PM PDT</t>
  </si>
  <si>
    <t>114-9613193-7689043</t>
  </si>
  <si>
    <t>76179-6849</t>
  </si>
  <si>
    <t>Sep 6, 2019 8:23:39 PM PDT</t>
  </si>
  <si>
    <t>Sep 6, 2019 9:40:40 PM PDT</t>
  </si>
  <si>
    <t>111-5593644-4255439</t>
  </si>
  <si>
    <t>Agmibrelr Womens Women's Cute Petite Crop Top Tops Tshirt Tshirts for Women White M</t>
  </si>
  <si>
    <t>VIRGINIA BEACH</t>
  </si>
  <si>
    <t>23464-1542</t>
  </si>
  <si>
    <t>Sep 7, 2019 12:20:13 AM PDT</t>
  </si>
  <si>
    <t>113-4888742-2030665</t>
  </si>
  <si>
    <t>PALMYRA</t>
  </si>
  <si>
    <t>22963-3124</t>
  </si>
  <si>
    <t>Sep 7, 2019 1:02:38 AM PDT</t>
  </si>
  <si>
    <t>112-1466588-6020256</t>
  </si>
  <si>
    <t>Agmibrelr Women's Plus Size Ruffle High Low Asymmetrical Short Sleeve Blouse Shirt Dress Burgundy XL</t>
  </si>
  <si>
    <t>AUBURN</t>
  </si>
  <si>
    <t>98002-8740</t>
  </si>
  <si>
    <t>Sep 7, 2019 1:13:12 AM PDT</t>
  </si>
  <si>
    <t>Sep 7, 2019 1:30:58 AM PDT</t>
  </si>
  <si>
    <t>113-7682296-6554611</t>
  </si>
  <si>
    <t>Womens Women's Sexy Faux Silk Deep V Neck Backless Bodycon Mini Short Pencil Dresses Lace up Back Dress for Women Party Club Night Out Dark Green S</t>
  </si>
  <si>
    <t>Sep 7, 2019 2:05:33 AM PDT</t>
  </si>
  <si>
    <t>113-3615000-8896217</t>
  </si>
  <si>
    <t>Women's Plus Size Casual T Shirt Dress Round Neck Tie Front Knot Loose Fit Tunic Mini Dresses Army Green 3XL</t>
  </si>
  <si>
    <t>RANCHO CUCAMONGA</t>
  </si>
  <si>
    <t>91730-7174</t>
  </si>
  <si>
    <t>Sep 7, 2019 2:11:35 AM PDT</t>
  </si>
  <si>
    <t>113-0402238-5476268</t>
  </si>
  <si>
    <t>APEX</t>
  </si>
  <si>
    <t>27502-4325</t>
  </si>
  <si>
    <t>Sep 7, 2019 3:15:32 AM PDT</t>
  </si>
  <si>
    <t>112-1833407-9052249</t>
  </si>
  <si>
    <t>Agmibrelr Womens Women's Plus Size Going Out Party Sexy Crop Top Tops Novelty Bandage T Shirt T Shirts for Women Red XL</t>
  </si>
  <si>
    <t>ERIE</t>
  </si>
  <si>
    <t>16506-7507</t>
  </si>
  <si>
    <t>Sep 7, 2019 4:23:42 AM PDT</t>
  </si>
  <si>
    <t>112-7917835-0140209</t>
  </si>
  <si>
    <t>23322-8393</t>
  </si>
  <si>
    <t>Sep 7, 2019 5:26:48 AM PDT</t>
  </si>
  <si>
    <t>Sep 7, 2019 5:42:45 AM PDT</t>
  </si>
  <si>
    <t>Sep 7, 2019 6:29:34 AM PDT</t>
  </si>
  <si>
    <t>114-3034796-1723403</t>
  </si>
  <si>
    <t>FAIRFIELD</t>
  </si>
  <si>
    <t>35064-2621</t>
  </si>
  <si>
    <t>Sep 7, 2019 7:42:07 AM PDT</t>
  </si>
  <si>
    <t>Sep 7, 2019 8:14:08 AM PDT</t>
  </si>
  <si>
    <t>Sep 7, 2019 8:43:36 AM PDT</t>
  </si>
  <si>
    <t>114-1365115-1950628</t>
  </si>
  <si>
    <t>WESTERVILLE</t>
  </si>
  <si>
    <t>43081-1458</t>
  </si>
  <si>
    <t>Sep 7, 2019 9:37:19 AM PDT</t>
  </si>
  <si>
    <t>114-0208301-8601879</t>
  </si>
  <si>
    <t>CHULA VISTA</t>
  </si>
  <si>
    <t>91911-4638</t>
  </si>
  <si>
    <t>Sep 7, 2019 9:39:51 AM PDT</t>
  </si>
  <si>
    <t>113-3531905-8176212</t>
  </si>
  <si>
    <t>Sep 7, 2019 11:47:25 AM PDT</t>
  </si>
  <si>
    <t>111-8601360-2299443</t>
  </si>
  <si>
    <t>Agmibrelr Women's Plus Size Casual T Shirt Dress Round Neck Tie Front Knot Loose Fit Tunic Mini Dresses Black 4XL</t>
  </si>
  <si>
    <t>DENTON</t>
  </si>
  <si>
    <t>76201-0842</t>
  </si>
  <si>
    <t>Sep 7, 2019 11:49:37 AM PDT</t>
  </si>
  <si>
    <t>112-0348851-0000247</t>
  </si>
  <si>
    <t>Sep 7, 2019 12:06:18 PM PDT</t>
  </si>
  <si>
    <t>114-0002486-0490602</t>
  </si>
  <si>
    <t>MORRISTOWN</t>
  </si>
  <si>
    <t>07960-4718</t>
  </si>
  <si>
    <t>Sep 7, 2019 12:36:04 PM PDT</t>
  </si>
  <si>
    <t>114-9939026-4057827</t>
  </si>
  <si>
    <t>TEMPE</t>
  </si>
  <si>
    <t>85283-4807</t>
  </si>
  <si>
    <t>Sep 7, 2019 1:35:32 PM PDT</t>
  </si>
  <si>
    <t>111-9979376-5081035</t>
  </si>
  <si>
    <t>Douglassville</t>
  </si>
  <si>
    <t>Sep 7, 2019 1:38:52 PM PDT</t>
  </si>
  <si>
    <t>113-1896484-4433817</t>
  </si>
  <si>
    <t>San Antonio</t>
  </si>
  <si>
    <t>Texas</t>
  </si>
  <si>
    <t>Sep 7, 2019 2:05:17 PM PDT</t>
  </si>
  <si>
    <t>113-5888658-0132213</t>
  </si>
  <si>
    <t>SACRAMENTO</t>
  </si>
  <si>
    <t>95826-2316</t>
  </si>
  <si>
    <t>Sep 7, 2019 2:22:40 PM PDT</t>
  </si>
  <si>
    <t>113-8881879-3130626</t>
  </si>
  <si>
    <t>FLORIDA</t>
  </si>
  <si>
    <t>33149-1031</t>
  </si>
  <si>
    <t>Sep 7, 2019 2:28:41 PM PDT</t>
  </si>
  <si>
    <t>112-6951473-4713829</t>
  </si>
  <si>
    <t>RIO RANCHO</t>
  </si>
  <si>
    <t>87124-2139</t>
  </si>
  <si>
    <t>Sep 7, 2019 2:28:45 PM PDT</t>
  </si>
  <si>
    <t>113-9695906-3793058</t>
  </si>
  <si>
    <t>NEW JERSEY</t>
  </si>
  <si>
    <t>07106-1209</t>
  </si>
  <si>
    <t>Sep 7, 2019 2:40:44 PM PDT</t>
  </si>
  <si>
    <t>Sep 7, 2019 2:57:20 PM PDT</t>
  </si>
  <si>
    <t>111-5351085-3934633</t>
  </si>
  <si>
    <t>Sep 7, 2019 3:37:01 PM PDT</t>
  </si>
  <si>
    <t>114-0773569-7796225</t>
  </si>
  <si>
    <t>Agmibrelr Womens Women's Summer Going Cut Out Plain Solid Crop Top Tops for Women Juniors Teens Ladies Black L</t>
  </si>
  <si>
    <t>90016-5221</t>
  </si>
  <si>
    <t>Sep 7, 2019 4:00:16 PM PDT</t>
  </si>
  <si>
    <t>Sep 7, 2019 4:01:55 PM PDT</t>
  </si>
  <si>
    <t>112-6675526-3621041</t>
  </si>
  <si>
    <t>HIGH POINT</t>
  </si>
  <si>
    <t>NORTH CAROLINA</t>
  </si>
  <si>
    <t>27265-3471</t>
  </si>
  <si>
    <t>Sep 7, 2019 4:12:29 PM PDT</t>
  </si>
  <si>
    <t>Sep 7, 2019 4:28:04 PM PDT</t>
  </si>
  <si>
    <t>114-3992255-7511446</t>
  </si>
  <si>
    <t>Sep 7, 2019 4:33:51 PM PDT</t>
  </si>
  <si>
    <t>114-5516600-5613062</t>
  </si>
  <si>
    <t>Agmibrelr Womens Women's Trendy Fashion Designer Plain Crop Tops Solid T-Shirt Novelty T-Shirts for Women Red XL</t>
  </si>
  <si>
    <t>DUNEDIN</t>
  </si>
  <si>
    <t>34698-4341</t>
  </si>
  <si>
    <t>Sep 7, 2019 4:56:54 PM PDT</t>
  </si>
  <si>
    <t>113-4248498-9570613</t>
  </si>
  <si>
    <t>Chetek</t>
  </si>
  <si>
    <t>Wisconsin</t>
  </si>
  <si>
    <t>Sep 7, 2019 5:32:08 PM PDT</t>
  </si>
  <si>
    <t>112-2363901-2592221</t>
  </si>
  <si>
    <t>KAILUA</t>
  </si>
  <si>
    <t>HI</t>
  </si>
  <si>
    <t>Sep 7, 2019 7:58:58 PM PDT</t>
  </si>
  <si>
    <t>114-4227163-0029046</t>
  </si>
  <si>
    <t>SAN ANTONIO</t>
  </si>
  <si>
    <t>78251-4276</t>
  </si>
  <si>
    <t>Sep 7, 2019 8:23:51 PM PDT</t>
  </si>
  <si>
    <t>113-7832095-6038619</t>
  </si>
  <si>
    <t>Agmibrelr Women's Plus Size Sleeveless Floral Print Flare Tunic Tank Tops Loose Fit Casual Shirt Blouse Black 3XL</t>
  </si>
  <si>
    <t>Markesan</t>
  </si>
  <si>
    <t>Sep 7, 2019 9:12:20 PM PDT</t>
  </si>
  <si>
    <t>111-8168999-3495413</t>
  </si>
  <si>
    <t>OMAHA</t>
  </si>
  <si>
    <t>NE</t>
  </si>
  <si>
    <t>68110-1035</t>
  </si>
  <si>
    <t>Sep 7, 2019 10:27:47 PM PDT</t>
  </si>
  <si>
    <t>Sep 7, 2019 11:25:30 PM PDT</t>
  </si>
  <si>
    <t>113-3263601-0656217</t>
  </si>
  <si>
    <t>McFarland</t>
  </si>
  <si>
    <t>Sep 8, 2019 12:27:30 AM PDT</t>
  </si>
  <si>
    <t>113-9850048-2791440</t>
  </si>
  <si>
    <t>Boston</t>
  </si>
  <si>
    <t>Sep 8, 2019 1:03:34 AM PDT</t>
  </si>
  <si>
    <t>111-4248113-4313010</t>
  </si>
  <si>
    <t>Agmibrelr Women's Plus Sizes Ruffle High Low Asymmetrical Short Sleeve Blouse Shirt Dress Black 3XL</t>
  </si>
  <si>
    <t>REDWOOD CITY</t>
  </si>
  <si>
    <t>94061-3649</t>
  </si>
  <si>
    <t>Sep 8, 2019 1:20:34 AM PDT</t>
  </si>
  <si>
    <t>111-8269658-3945849</t>
  </si>
  <si>
    <t>MUSKEGON</t>
  </si>
  <si>
    <t>49442-6838</t>
  </si>
  <si>
    <t>Sep 8, 2019 1:35:52 AM PDT</t>
  </si>
  <si>
    <t>112-8382027-0665865</t>
  </si>
  <si>
    <t>Agmibrelr Women's Plus Sizes Ruffle High Low Asymmetrical Short Sleeve Blouse Shirt Dress Blue 4XL</t>
  </si>
  <si>
    <t>Sandy Springs</t>
  </si>
  <si>
    <t>Georgia</t>
  </si>
  <si>
    <t>Sep 8, 2019 2:23:51 AM PDT</t>
  </si>
  <si>
    <t>114-7586573-7955441</t>
  </si>
  <si>
    <t>15219-2115</t>
  </si>
  <si>
    <t>Sep 8, 2019 2:31:53 AM PDT</t>
  </si>
  <si>
    <t>114-6721201-3944240</t>
  </si>
  <si>
    <t>Sep 8, 2019 2:49:30 AM PDT</t>
  </si>
  <si>
    <t>111-4910510-8890662</t>
  </si>
  <si>
    <t>Sep 8, 2019 3:25:16 AM PDT</t>
  </si>
  <si>
    <t>114-3097400-8716232</t>
  </si>
  <si>
    <t>HYATTSVILLE</t>
  </si>
  <si>
    <t>20785-4956</t>
  </si>
  <si>
    <t>Sep 8, 2019 4:29:05 AM PDT</t>
  </si>
  <si>
    <t>111-3726707-0050632</t>
  </si>
  <si>
    <t>Sep 8, 2019 6:29:48 AM PDT</t>
  </si>
  <si>
    <t>Sep 8, 2019 6:46:27 AM PDT</t>
  </si>
  <si>
    <t>114-0076741-0432246</t>
  </si>
  <si>
    <t>ALLENTOWN</t>
  </si>
  <si>
    <t>18104-5564</t>
  </si>
  <si>
    <t>Sep 8, 2019 7:37:36 AM PDT</t>
  </si>
  <si>
    <t>a22a7c91-f915-42f1-8d1d-defebb4ce4c3</t>
  </si>
  <si>
    <t>Save 5% on 4259</t>
  </si>
  <si>
    <t>Sep 8, 2019 7:52:58 AM PDT</t>
  </si>
  <si>
    <t>afcb5741-49f4-4955-8936-054d32fd8f7a</t>
  </si>
  <si>
    <t>Save 5% on 4264</t>
  </si>
  <si>
    <t>Sep 8, 2019 8:10:39 AM PDT</t>
  </si>
  <si>
    <t>Sep 8, 2019 8:17:35 AM PDT</t>
  </si>
  <si>
    <t>Sep 8, 2019 8:27:48 AM PDT</t>
  </si>
  <si>
    <t>112-9108820-5919405</t>
  </si>
  <si>
    <t>TAMARAC</t>
  </si>
  <si>
    <t>33319-3202</t>
  </si>
  <si>
    <t>Sep 8, 2019 8:44:21 AM PDT</t>
  </si>
  <si>
    <t>e18da379-28dc-4cc8-9a42-ddc50107fcd2</t>
  </si>
  <si>
    <t>Save 5% on 1935</t>
  </si>
  <si>
    <t>Sep 8, 2019 9:14:40 AM PDT</t>
  </si>
  <si>
    <t>112-6052295-4811425</t>
  </si>
  <si>
    <t>Women's Striped Short Sleeve Tees Loose Fit Casual Crew Neck Shirt Tops Black Stripe L</t>
  </si>
  <si>
    <t>BALDWIN PARK</t>
  </si>
  <si>
    <t>91706-1335</t>
  </si>
  <si>
    <t>Sep 8, 2019 9:18:55 AM PDT</t>
  </si>
  <si>
    <t>111-0088975-8172254</t>
  </si>
  <si>
    <t>98126-2417</t>
  </si>
  <si>
    <t>Sep 8, 2019 12:15:52 PM PDT</t>
  </si>
  <si>
    <t>114-6823704-2002618</t>
  </si>
  <si>
    <t>Sep 8, 2019 3:28:45 PM PDT</t>
  </si>
  <si>
    <t>111-1893857-4219464</t>
  </si>
  <si>
    <t>72211-1735</t>
  </si>
  <si>
    <t>Sep 8, 2019 4:54:32 PM PDT</t>
  </si>
  <si>
    <t>Sep 8, 2019 6:02:11 PM PDT</t>
  </si>
  <si>
    <t>Sep 8, 2019 6:54:06 PM PDT</t>
  </si>
  <si>
    <t>113-3786468-4277829</t>
  </si>
  <si>
    <t>Sep 8, 2019 6:56:49 PM PDT</t>
  </si>
  <si>
    <t>112-7409079-4594617</t>
  </si>
  <si>
    <t>Agmibrelr Women's Plus Size Ruffle High Low Asymmetrical Short Sleeve Blouse Shirt Dress Burgundy 3XL</t>
  </si>
  <si>
    <t>Lancaster</t>
  </si>
  <si>
    <t>California</t>
  </si>
  <si>
    <t>Sep 8, 2019 7:26:56 PM PDT</t>
  </si>
  <si>
    <t>113-2099808-4083466</t>
  </si>
  <si>
    <t>PRESCOTT</t>
  </si>
  <si>
    <t>86303-7654</t>
  </si>
  <si>
    <t>Sep 8, 2019 8:30:00 PM PDT</t>
  </si>
  <si>
    <t>113-8750724-3717026</t>
  </si>
  <si>
    <t>JERSEY CITY</t>
  </si>
  <si>
    <t>07304-4046</t>
  </si>
  <si>
    <t>Sep 8, 2019 8:59:55 PM PDT</t>
  </si>
  <si>
    <t>112-0010994-8020212</t>
  </si>
  <si>
    <t>FARMINGTON</t>
  </si>
  <si>
    <t>Sep 9, 2019 12:18:54 AM PDT</t>
  </si>
  <si>
    <t>112-1910403-7121808</t>
  </si>
  <si>
    <t>Agmibrelr Women's Plus Sizes Off Shoulder Casual T Shirts Dress Short Sleeve Loose Tunic Tops Black 2XL</t>
  </si>
  <si>
    <t>MASSAPEQUA</t>
  </si>
  <si>
    <t>11758-4935</t>
  </si>
  <si>
    <t>Sep 9, 2019 12:21:02 AM PDT</t>
  </si>
  <si>
    <t>111-8167897-1641858</t>
  </si>
  <si>
    <t>PARTRIDGE</t>
  </si>
  <si>
    <t>67566-9030</t>
  </si>
  <si>
    <t>Women's Striped Short Sleeve Tees Loose Fit Casual Crew Neck Shirt Tops Black Stripe M</t>
  </si>
  <si>
    <t>Sep 9, 2019 2:32:32 AM PDT</t>
  </si>
  <si>
    <t>111-1636334-5746662</t>
  </si>
  <si>
    <t>HARVEY</t>
  </si>
  <si>
    <t>70058-5565</t>
  </si>
  <si>
    <t>Sep 9, 2019 3:12:40 AM PDT</t>
  </si>
  <si>
    <t>112-9732119-1845846</t>
  </si>
  <si>
    <t>Women's Striped Short Sleeve Tees Loose Fit Casual Crew Neck Shirt Tops Red Stripe L</t>
  </si>
  <si>
    <t>FORT THOMAS</t>
  </si>
  <si>
    <t>KY</t>
  </si>
  <si>
    <t>41075-1440</t>
  </si>
  <si>
    <t>Sep 9, 2019 3:40:49 AM PDT</t>
  </si>
  <si>
    <t>113-0577861-1709043</t>
  </si>
  <si>
    <t>MASON</t>
  </si>
  <si>
    <t>45040-8483</t>
  </si>
  <si>
    <t>Sep 9, 2019 4:47:19 AM PDT</t>
  </si>
  <si>
    <t>113-9823097-1529031</t>
  </si>
  <si>
    <t>Sep 9, 2019 5:28:49 AM PDT</t>
  </si>
  <si>
    <t>112-1488388-7547429</t>
  </si>
  <si>
    <t>ROSWELL</t>
  </si>
  <si>
    <t>30076-3667</t>
  </si>
  <si>
    <t>Sep 9, 2019 5:43:10 AM PDT</t>
  </si>
  <si>
    <t>Sep 9, 2019 6:30:06 AM PDT</t>
  </si>
  <si>
    <t>57cb5b82-20d6-43fc-8577-021a9947b1ba</t>
  </si>
  <si>
    <t>Save 5% on 4889</t>
  </si>
  <si>
    <t>Sep 9, 2019 6:30:28 AM PDT</t>
  </si>
  <si>
    <t>Sep 9, 2019 8:17:24 AM PDT</t>
  </si>
  <si>
    <t>Sep 9, 2019 9:33:29 AM PDT</t>
  </si>
  <si>
    <t>111-3814098-9237016</t>
  </si>
  <si>
    <t>Agmibrelr Women's Plus Size Bodycon T Shirt Dress Short Sleeve Side Slit Irregular Hem Mini Dresses Black 2XL</t>
  </si>
  <si>
    <t>Princeton</t>
  </si>
  <si>
    <t>New Jersey</t>
  </si>
  <si>
    <t>Sep 9, 2019 9:35:45 AM PDT</t>
  </si>
  <si>
    <t>111-9961478-2045021</t>
  </si>
  <si>
    <t>PORTLAND</t>
  </si>
  <si>
    <t>97220-1567</t>
  </si>
  <si>
    <t>Sep 9, 2019 10:30:22 AM PDT</t>
  </si>
  <si>
    <t>114-7592607-1789046</t>
  </si>
  <si>
    <t>Agmibrelr Women's Plus Size Ruffle High Low Asymmetrical Short Sleeve Blouse Shirt Dress Burgundy 4XL</t>
  </si>
  <si>
    <t>PHILADELPHIA</t>
  </si>
  <si>
    <t>19133-1440</t>
  </si>
  <si>
    <t>Sep 9, 2019 10:32:05 AM PDT</t>
  </si>
  <si>
    <t>114-5323869-5017827</t>
  </si>
  <si>
    <t>GLEN SPEY</t>
  </si>
  <si>
    <t>12737-5813</t>
  </si>
  <si>
    <t>Sep 9, 2019 10:46:17 AM PDT</t>
  </si>
  <si>
    <t>Sep 9, 2019 11:00:54 AM PDT</t>
  </si>
  <si>
    <t>113-6942669-5165018</t>
  </si>
  <si>
    <t>17601-2101</t>
  </si>
  <si>
    <t>Sep 9, 2019 11:12:50 AM PDT</t>
  </si>
  <si>
    <t>111-3189968-6329058</t>
  </si>
  <si>
    <t>DOVER</t>
  </si>
  <si>
    <t>33527-6327</t>
  </si>
  <si>
    <t>Sep 9, 2019 12:01:37 PM PDT</t>
  </si>
  <si>
    <t>113-2314112-3477836</t>
  </si>
  <si>
    <t>Agmibrelr Womens Women's Long Sleeve Workout Crop Top Tops Hoodie Sweatshirt T Shirt Shirts for Women Black S</t>
  </si>
  <si>
    <t>MILFORD</t>
  </si>
  <si>
    <t>06460-5903</t>
  </si>
  <si>
    <t>Sep 9, 2019 12:16:11 PM PDT</t>
  </si>
  <si>
    <t>111-4530500-3456262</t>
  </si>
  <si>
    <t>KATY</t>
  </si>
  <si>
    <t>77449-7054</t>
  </si>
  <si>
    <t>Sep 9, 2019 12:18:39 PM PDT</t>
  </si>
  <si>
    <t>114-9008407-8193042</t>
  </si>
  <si>
    <t>IDAHO FALLS</t>
  </si>
  <si>
    <t>IDAHO</t>
  </si>
  <si>
    <t>83401-3319</t>
  </si>
  <si>
    <t>Sep 9, 2019 12:31:48 PM PDT</t>
  </si>
  <si>
    <t>112-3850946-2451437</t>
  </si>
  <si>
    <t>WATERBURY</t>
  </si>
  <si>
    <t>06708-2504</t>
  </si>
  <si>
    <t>Sep 9, 2019 1:27:31 PM PDT</t>
  </si>
  <si>
    <t>112-3723925-8669846</t>
  </si>
  <si>
    <t>Women's Bodycon Strapless Dress Plus Size Sleeveless Midi Tube Top Dresses Black XL</t>
  </si>
  <si>
    <t>Dickinson</t>
  </si>
  <si>
    <t>Sep 9, 2019 1:27:36 PM PDT</t>
  </si>
  <si>
    <t>112-1386516-6141058</t>
  </si>
  <si>
    <t>REDFORD</t>
  </si>
  <si>
    <t>48239-2602</t>
  </si>
  <si>
    <t>Sep 9, 2019 1:36:18 PM PDT</t>
  </si>
  <si>
    <t>112-3735686-8911436</t>
  </si>
  <si>
    <t>Sacramento</t>
  </si>
  <si>
    <t>95841-2901</t>
  </si>
  <si>
    <t>Sep 9, 2019 1:40:42 PM PDT</t>
  </si>
  <si>
    <t>Sep 9, 2019 2:18:41 PM PDT</t>
  </si>
  <si>
    <t>112-2262718-4384253</t>
  </si>
  <si>
    <t>Agmibrelr Women's Plus Sizes Ruffle High Low Asymmetrical Short Sleeve Blouse Shirt Dress Black 4XL</t>
  </si>
  <si>
    <t>35215-1715</t>
  </si>
  <si>
    <t>Sep 9, 2019 2:25:33 PM PDT</t>
  </si>
  <si>
    <t>113-2415702-5504214</t>
  </si>
  <si>
    <t>06708-3449</t>
  </si>
  <si>
    <t>Sep 9, 2019 3:01:40 PM PDT</t>
  </si>
  <si>
    <t>111-2895135-4524247</t>
  </si>
  <si>
    <t>SCHENECTADY</t>
  </si>
  <si>
    <t>12309-3401</t>
  </si>
  <si>
    <t>Sep 9, 2019 3:18:16 PM PDT</t>
  </si>
  <si>
    <t>113-3558213-5564223</t>
  </si>
  <si>
    <t>TYLER</t>
  </si>
  <si>
    <t>75704-6659</t>
  </si>
  <si>
    <t>Sep 9, 2019 3:25:38 PM PDT</t>
  </si>
  <si>
    <t>113-5708221-3135425</t>
  </si>
  <si>
    <t>Women's Plus Size Casual T Shirt Dress Round Neck Tie Front Knot Loose Fit Tunic Mini Dresses Army Green XL</t>
  </si>
  <si>
    <t>Durham</t>
  </si>
  <si>
    <t>Nc</t>
  </si>
  <si>
    <t>Sep 9, 2019 3:27:48 PM PDT</t>
  </si>
  <si>
    <t>112-0207796-1572274</t>
  </si>
  <si>
    <t>KINGSTON</t>
  </si>
  <si>
    <t>83839-9741</t>
  </si>
  <si>
    <t>Sep 9, 2019 3:34:10 PM PDT</t>
  </si>
  <si>
    <t>113-5686486-9277068</t>
  </si>
  <si>
    <t>Women's Plus Size Casual T Shirt Dress Round Neck Tie Front Knot Loose Fit Tunic Mini Dresses Army Green 2XL</t>
  </si>
  <si>
    <t>HIGHLANDS</t>
  </si>
  <si>
    <t>77562-2416</t>
  </si>
  <si>
    <t>Sep 9, 2019 4:45:14 PM PDT</t>
  </si>
  <si>
    <t>Sep 9, 2019 4:47:25 PM PDT</t>
  </si>
  <si>
    <t>114-1005532-7457801</t>
  </si>
  <si>
    <t>Greensboro</t>
  </si>
  <si>
    <t>Sep 9, 2019 5:24:06 PM PDT</t>
  </si>
  <si>
    <t>113-7964151-1421868</t>
  </si>
  <si>
    <t>ROSHARON</t>
  </si>
  <si>
    <t>77583-1804</t>
  </si>
  <si>
    <t>Sep 9, 2019 5:44:52 PM PDT</t>
  </si>
  <si>
    <t>112-9218727-7431406</t>
  </si>
  <si>
    <t>Agmibrelr Women's Plus Size Bodycon T Shirt Dress Short Sleeve Side Slit Irregular Hem Mini Dresses Blue 2XL</t>
  </si>
  <si>
    <t>Moss Point</t>
  </si>
  <si>
    <t>Sep 9, 2019 6:03:34 PM PDT</t>
  </si>
  <si>
    <t>111-4769278-8054613</t>
  </si>
  <si>
    <t>LOUISVILLE</t>
  </si>
  <si>
    <t>40241-3193</t>
  </si>
  <si>
    <t>Sep 9, 2019 6:08:18 PM PDT</t>
  </si>
  <si>
    <t>112-5742282-5768244</t>
  </si>
  <si>
    <t>DEMING</t>
  </si>
  <si>
    <t>88030-8701</t>
  </si>
  <si>
    <t>Sep 9, 2019 6:35:24 PM PDT</t>
  </si>
  <si>
    <t>111-4170042-0848221</t>
  </si>
  <si>
    <t>Philadelphia</t>
  </si>
  <si>
    <t>Sep 9, 2019 6:47:29 PM PDT</t>
  </si>
  <si>
    <t>114-8770463-6883446</t>
  </si>
  <si>
    <t>San Francisco</t>
  </si>
  <si>
    <t>Sep 9, 2019 6:52:13 PM PDT</t>
  </si>
  <si>
    <t>113-0122978-8536205</t>
  </si>
  <si>
    <t>Agmibrelr Women's Plus Size Bodycon T Shirt Dress Short Sleeve Side Slit Irregular Hem Mini Dresses Black 4XL</t>
  </si>
  <si>
    <t>Muskegon Heights</t>
  </si>
  <si>
    <t>Michigan</t>
  </si>
  <si>
    <t>Sep 9, 2019 7:31:20 PM PDT</t>
  </si>
  <si>
    <t>Sep 9, 2019 7:40:59 PM PDT</t>
  </si>
  <si>
    <t>114-0706800-3857041</t>
  </si>
  <si>
    <t>Agmibrelr Women's Plus Size High Low Hem Tunic Top Round Neck Asymmetrical Irregular Casual Blouse Shirt White Stripe 3XL</t>
  </si>
  <si>
    <t>EAST HARTFORD</t>
  </si>
  <si>
    <t>06108-1427</t>
  </si>
  <si>
    <t>Sep 9, 2019 8:16:21 PM PDT</t>
  </si>
  <si>
    <t>114-3139721-1872269</t>
  </si>
  <si>
    <t>77038-1576</t>
  </si>
  <si>
    <t>Sep 9, 2019 8:33:16 PM PDT</t>
  </si>
  <si>
    <t>112-4609697-3864255</t>
  </si>
  <si>
    <t>Sep 9, 2019 8:35:38 PM PDT</t>
  </si>
  <si>
    <t>113-7040576-0159429</t>
  </si>
  <si>
    <t>ORLANDO</t>
  </si>
  <si>
    <t>32821-7442</t>
  </si>
  <si>
    <t>Sep 9, 2019 8:41:17 PM PDT</t>
  </si>
  <si>
    <t>Sep 9, 2019 9:23:48 PM PDT</t>
  </si>
  <si>
    <t>111-2353428-2061015</t>
  </si>
  <si>
    <t>33607-2430</t>
  </si>
  <si>
    <t>Sep 9, 2019 9:32:04 PM PDT</t>
  </si>
  <si>
    <t>113-6150621-2093067</t>
  </si>
  <si>
    <t>UPPER MARLBORO</t>
  </si>
  <si>
    <t>20772-4697</t>
  </si>
  <si>
    <t>Sep 9, 2019 10:31:12 PM PDT</t>
  </si>
  <si>
    <t>112-1799387-1408263</t>
  </si>
  <si>
    <t>LAKESIDE PARK</t>
  </si>
  <si>
    <t>Sep 9, 2019 10:31:50 PM PDT</t>
  </si>
  <si>
    <t>112-6408861-0231460</t>
  </si>
  <si>
    <t>Bosque Farms</t>
  </si>
  <si>
    <t>Sep 9, 2019 11:02:49 PM PDT</t>
  </si>
  <si>
    <t>112-5914468-0503449</t>
  </si>
  <si>
    <t>Agmibrelr Women's Plus Sizes Off Shoulder Casual T Shirts Dress Short Sleeve Loose Tunic Tops Black 4XL</t>
  </si>
  <si>
    <t>LAKE CHARLES</t>
  </si>
  <si>
    <t>70615-3525</t>
  </si>
  <si>
    <t>Sep 9, 2019 11:24:47 PM PDT</t>
  </si>
  <si>
    <t>113-4892542-7231458</t>
  </si>
  <si>
    <t>CHARLOTTE</t>
  </si>
  <si>
    <t>28216-1756</t>
  </si>
  <si>
    <t>Sep 9, 2019 11:33:03 PM PDT</t>
  </si>
  <si>
    <t>114-1581732-8487434</t>
  </si>
  <si>
    <t>GLENCOE</t>
  </si>
  <si>
    <t>60022-1504</t>
  </si>
  <si>
    <t>Sep 10, 2019 12:21:45 AM PDT</t>
  </si>
  <si>
    <t>112-6060956-0537856</t>
  </si>
  <si>
    <t>POUGHKEEPSIE</t>
  </si>
  <si>
    <t>12601-4602</t>
  </si>
  <si>
    <t>Sep 10, 2019 12:26:33 AM PDT</t>
  </si>
  <si>
    <t>112-1903392-3173043</t>
  </si>
  <si>
    <t>15216-3747</t>
  </si>
  <si>
    <t>Sep 10, 2019 1:31:04 AM PDT</t>
  </si>
  <si>
    <t>112-7870240-6285811</t>
  </si>
  <si>
    <t>PENSACOLA</t>
  </si>
  <si>
    <t>32507-1321</t>
  </si>
  <si>
    <t>Sep 10, 2019 1:34:47 AM PDT</t>
  </si>
  <si>
    <t>112-6439438-2796257</t>
  </si>
  <si>
    <t>HAZLEHURST</t>
  </si>
  <si>
    <t>31539-4325</t>
  </si>
  <si>
    <t>Sep 10, 2019 1:37:23 AM PDT</t>
  </si>
  <si>
    <t>112-0704403-8473024</t>
  </si>
  <si>
    <t>Agmibrelr Women's Plus Size Ruffle High Low Asymmetrical Short Sleeve Blouse Shirt Dress Burgundy 2XL</t>
  </si>
  <si>
    <t>ELIZABETHTOWN</t>
  </si>
  <si>
    <t>28337-7133</t>
  </si>
  <si>
    <t>Sep 10, 2019 3:31:25 AM PDT</t>
  </si>
  <si>
    <t>113-3134298-0694631</t>
  </si>
  <si>
    <t>BUDA</t>
  </si>
  <si>
    <t>78610-1146</t>
  </si>
  <si>
    <t>Sep 10, 2019 3:40:03 AM PDT</t>
  </si>
  <si>
    <t>111-6801931-7282626</t>
  </si>
  <si>
    <t>federal way</t>
  </si>
  <si>
    <t>wa</t>
  </si>
  <si>
    <t>Sep 10, 2019 7:39:12 AM PDT</t>
  </si>
  <si>
    <t>Sep 10, 2019 8:02:03 AM PDT</t>
  </si>
  <si>
    <t>Sep 10, 2019 8:13:02 AM PDT</t>
  </si>
  <si>
    <t>Sep 10, 2019 8:40:17 AM PDT</t>
  </si>
  <si>
    <t>Sep 10, 2019 9:19:06 AM PDT</t>
  </si>
  <si>
    <t>113-4973559-4398655</t>
  </si>
  <si>
    <t>Women's Bodycon Strapless Dress Plus Size Sleeveless Midi Tube Top Dresses Black 3XL</t>
  </si>
  <si>
    <t>RACINE</t>
  </si>
  <si>
    <t>53402-4162</t>
  </si>
  <si>
    <t>Sep 10, 2019 9:26:55 AM PDT</t>
  </si>
  <si>
    <t>112-4446827-1909856</t>
  </si>
  <si>
    <t>Dallas</t>
  </si>
  <si>
    <t>Sep 10, 2019 9:40:16 AM PDT</t>
  </si>
  <si>
    <t>111-2840460-5163401</t>
  </si>
  <si>
    <t>Grand Rapids</t>
  </si>
  <si>
    <t>Sep 10, 2019 9:43:17 AM PDT</t>
  </si>
  <si>
    <t>113-4893961-0047434</t>
  </si>
  <si>
    <t>Womens Women's Sexy Faux Silk Deep V Neck Backless Bodycon Mini Short Pencil Dresses Lace up Back Dress for Women Party Club Night Out Brown S</t>
  </si>
  <si>
    <t>YULEE</t>
  </si>
  <si>
    <t>32097-3569</t>
  </si>
  <si>
    <t>Sep 10, 2019 9:51:01 AM PDT</t>
  </si>
  <si>
    <t>Sep 10, 2019 10:48:38 AM PDT</t>
  </si>
  <si>
    <t>114-3603329-7200232</t>
  </si>
  <si>
    <t>Women's Long Bell Sleeve Turtleneck Blouse Solid Lightweight Soft Knit Tops Pullover Pink L</t>
  </si>
  <si>
    <t>PENDLETON</t>
  </si>
  <si>
    <t>46064-8658</t>
  </si>
  <si>
    <t>Sep 10, 2019 10:50:44 AM PDT</t>
  </si>
  <si>
    <t>111-0617703-3993808</t>
  </si>
  <si>
    <t>CINCINNATI</t>
  </si>
  <si>
    <t>45241-2009</t>
  </si>
  <si>
    <t>Sep 10, 2019 11:14:18 AM PDT</t>
  </si>
  <si>
    <t>111-0841848-5261049</t>
  </si>
  <si>
    <t>SALISBURY</t>
  </si>
  <si>
    <t>28144-0570</t>
  </si>
  <si>
    <t>Sep 10, 2019 11:15:47 AM PDT</t>
  </si>
  <si>
    <t>111-3548399-4432242</t>
  </si>
  <si>
    <t>30305-3804</t>
  </si>
  <si>
    <t>Sep 10, 2019 11:20:17 AM PDT</t>
  </si>
  <si>
    <t>Sep 10, 2019 11:28:52 AM PDT</t>
  </si>
  <si>
    <t>111-4884536-8543467</t>
  </si>
  <si>
    <t>11580-1502</t>
  </si>
  <si>
    <t>Sep 10, 2019 11:33:23 AM PDT</t>
  </si>
  <si>
    <t>111-5952996-2470610</t>
  </si>
  <si>
    <t>EL PASO</t>
  </si>
  <si>
    <t>79934-2202</t>
  </si>
  <si>
    <t>Sep 10, 2019 12:00:19 PM PDT</t>
  </si>
  <si>
    <t>111-5471839-6341807</t>
  </si>
  <si>
    <t>LEESBURG</t>
  </si>
  <si>
    <t>20176-2342</t>
  </si>
  <si>
    <t>Sep 10, 2019 12:01:17 PM PDT</t>
  </si>
  <si>
    <t>114-3965431-7315433</t>
  </si>
  <si>
    <t>Agmibrelr Womens Women's One Shoulder Long Sleeve Party Sexy Crop Top Tops Blouse Blouses for Women Black S</t>
  </si>
  <si>
    <t>ELMWOOD PARK</t>
  </si>
  <si>
    <t>60707-1425</t>
  </si>
  <si>
    <t>Sep 10, 2019 12:29:55 PM PDT</t>
  </si>
  <si>
    <t>112-4053143-6335459</t>
  </si>
  <si>
    <t>riverside</t>
  </si>
  <si>
    <t>Rhode Island</t>
  </si>
  <si>
    <t>Sep 10, 2019 12:32:07 PM PDT</t>
  </si>
  <si>
    <t>114-1237971-2631416</t>
  </si>
  <si>
    <t>Lavaca</t>
  </si>
  <si>
    <t>Sep 10, 2019 12:32:37 PM PDT</t>
  </si>
  <si>
    <t>112-4772812-2645862</t>
  </si>
  <si>
    <t>SAN MARCOS</t>
  </si>
  <si>
    <t>78666-2219</t>
  </si>
  <si>
    <t>Sep 10, 2019 1:21:38 PM PDT</t>
  </si>
  <si>
    <t>112-5252962-1630608</t>
  </si>
  <si>
    <t>FREMONT</t>
  </si>
  <si>
    <t>49412-9211</t>
  </si>
  <si>
    <t>Sep 10, 2019 1:23:22 PM PDT</t>
  </si>
  <si>
    <t>112-2595728-9086626</t>
  </si>
  <si>
    <t>Sep 10, 2019 1:25:14 PM PDT</t>
  </si>
  <si>
    <t>114-3509302-3448230</t>
  </si>
  <si>
    <t>Agmibrelr Women's Plus Sizes Off Shoulder Casual T Shirts Dress Short Sleeve Loose Tunic Tops Black 3XL</t>
  </si>
  <si>
    <t>VESTAVIA</t>
  </si>
  <si>
    <t>35242-7412</t>
  </si>
  <si>
    <t>Sep 10, 2019 1:42:03 PM PDT</t>
  </si>
  <si>
    <t>111-9761791-7848255</t>
  </si>
  <si>
    <t>45247-4075</t>
  </si>
  <si>
    <t>Sep 10, 2019 1:55:51 PM PDT</t>
  </si>
  <si>
    <t>114-7821016-6819415</t>
  </si>
  <si>
    <t>Sep 10, 2019 2:15:52 PM PDT</t>
  </si>
  <si>
    <t>112-4134692-9345027</t>
  </si>
  <si>
    <t>77450-3171</t>
  </si>
  <si>
    <t>Sep 10, 2019 2:32:53 PM PDT</t>
  </si>
  <si>
    <t>113-2017812-4011456</t>
  </si>
  <si>
    <t>WILLISTON</t>
  </si>
  <si>
    <t>58801-5039</t>
  </si>
  <si>
    <t>Sep 10, 2019 2:33:50 PM PDT</t>
  </si>
  <si>
    <t>111-0443462-0891447</t>
  </si>
  <si>
    <t>Womens Women's Sexy Faux Silk Deep V Neck Backless Bodycon Mini Short Pencil Dresses Lace up Back Dress for Women Party Club Night Out Black S</t>
  </si>
  <si>
    <t>El Paso</t>
  </si>
  <si>
    <t>Sep 10, 2019 2:45:38 PM PDT</t>
  </si>
  <si>
    <t>112-8685080-3985008</t>
  </si>
  <si>
    <t>MISSION</t>
  </si>
  <si>
    <t>78572-3104</t>
  </si>
  <si>
    <t>Sep 10, 2019 2:47:51 PM PDT</t>
  </si>
  <si>
    <t>111-5140843-4993831</t>
  </si>
  <si>
    <t>BATON ROUGE</t>
  </si>
  <si>
    <t>70802-2261</t>
  </si>
  <si>
    <t>Sep 10, 2019 2:48:02 PM PDT</t>
  </si>
  <si>
    <t>113-3096445-8338668</t>
  </si>
  <si>
    <t>46202-3062</t>
  </si>
  <si>
    <t>Sep 10, 2019 2:50:48 PM PDT</t>
  </si>
  <si>
    <t>114-9457201-2987468</t>
  </si>
  <si>
    <t>BROOKLYN</t>
  </si>
  <si>
    <t>11209-4402</t>
  </si>
  <si>
    <t>Sep 10, 2019 3:16:44 PM PDT</t>
  </si>
  <si>
    <t>114-6017440-4177068</t>
  </si>
  <si>
    <t>46219-7058</t>
  </si>
  <si>
    <t>Sep 10, 2019 3:28:40 PM PDT</t>
  </si>
  <si>
    <t>Sep 10, 2019 3:28:41 PM PDT</t>
  </si>
  <si>
    <t>Sep 10, 2019 3:28:44 PM PDT</t>
  </si>
  <si>
    <t>Sep 10, 2019 3:28:45 PM PDT</t>
  </si>
  <si>
    <t>Sep 10, 2019 4:02:19 PM PDT</t>
  </si>
  <si>
    <t>Sep 10, 2019 4:14:47 PM PDT</t>
  </si>
  <si>
    <t>60618-5610</t>
  </si>
  <si>
    <t>Sep 10, 2019 5:18:22 PM PDT</t>
  </si>
  <si>
    <t>111-8350608-4069814</t>
  </si>
  <si>
    <t>Women's Long Sleeve Basic Turtleneck Bodycon Crop Tops White S</t>
  </si>
  <si>
    <t>BROOKFIELD</t>
  </si>
  <si>
    <t>53045-1442</t>
  </si>
  <si>
    <t>Sep 10, 2019 5:30:20 PM PDT</t>
  </si>
  <si>
    <t>114-2135051-7317027</t>
  </si>
  <si>
    <t>FULLERTON</t>
  </si>
  <si>
    <t>92833-4606</t>
  </si>
  <si>
    <t>Sep 10, 2019 5:40:58 PM PDT</t>
  </si>
  <si>
    <t>113-4237392-7844245</t>
  </si>
  <si>
    <t>Women's Long Bell Sleeve Turtleneck Blouse Solid Lightweight Soft Knit Tops Pullover Pink S</t>
  </si>
  <si>
    <t>NORTH HILLS</t>
  </si>
  <si>
    <t>91343-6727</t>
  </si>
  <si>
    <t>Sep 10, 2019 6:29:12 PM PDT</t>
  </si>
  <si>
    <t>112-0605745-2970642</t>
  </si>
  <si>
    <t>COVINGTON</t>
  </si>
  <si>
    <t>30016-7242</t>
  </si>
  <si>
    <t>Sep 10, 2019 6:32:14 PM PDT</t>
  </si>
  <si>
    <t>113-9872317-2836231</t>
  </si>
  <si>
    <t>Women's Plus Size Round Neck T Shirt Short Sleeve Unique Lace Hem Designed Cute Blouse Army Green 2XL</t>
  </si>
  <si>
    <t>CAPE CORAL</t>
  </si>
  <si>
    <t>33991-1507</t>
  </si>
  <si>
    <t>Women's Plus Size Round Neck T Shirt Short Sleeve Unique Lace Hem Designed Cute Blouse Red 2XL</t>
  </si>
  <si>
    <t>Sep 10, 2019 6:44:42 PM PDT</t>
  </si>
  <si>
    <t>113-5805118-4105030</t>
  </si>
  <si>
    <t>72701-4032</t>
  </si>
  <si>
    <t>Sep 10, 2019 7:03:02 PM PDT</t>
  </si>
  <si>
    <t>112-8430202-0587426</t>
  </si>
  <si>
    <t>MILLEDGEVILLE</t>
  </si>
  <si>
    <t>31061-1931</t>
  </si>
  <si>
    <t>Sep 10, 2019 7:15:16 PM PDT</t>
  </si>
  <si>
    <t>114-0986212-4010667</t>
  </si>
  <si>
    <t>THEODORE</t>
  </si>
  <si>
    <t>36582-7355</t>
  </si>
  <si>
    <t>Sep 10, 2019 7:22:47 PM PDT</t>
  </si>
  <si>
    <t>Sep 10, 2019 7:35:42 PM PDT</t>
  </si>
  <si>
    <t>Sep 10, 2019 7:41:52 PM PDT</t>
  </si>
  <si>
    <t>114-8142918-6717845</t>
  </si>
  <si>
    <t>Agmibrelr Womens Women's Elegant Casual Cute Petite Crop Top Tops and Blouse Blouses for Women Red M</t>
  </si>
  <si>
    <t>VERMILLION</t>
  </si>
  <si>
    <t>SD</t>
  </si>
  <si>
    <t>57069-2692</t>
  </si>
  <si>
    <t>Sep 10, 2019 7:47:09 PM PDT</t>
  </si>
  <si>
    <t>111-2303128-7109020</t>
  </si>
  <si>
    <t>Agmibrelr Women's Plus Size Off Shoulder Ruffles Layered Short Sleeve Bodycon Mini Dresses Black XL</t>
  </si>
  <si>
    <t>WAYNE</t>
  </si>
  <si>
    <t>07470-3316</t>
  </si>
  <si>
    <t>Sep 10, 2019 8:11:04 PM PDT</t>
  </si>
  <si>
    <t>114-1091589-8398656</t>
  </si>
  <si>
    <t>DECATUR</t>
  </si>
  <si>
    <t>76234-7518</t>
  </si>
  <si>
    <t>Sep 10, 2019 8:30:31 PM PDT</t>
  </si>
  <si>
    <t>113-8325262-8073012</t>
  </si>
  <si>
    <t>BROCKTON</t>
  </si>
  <si>
    <t>02301-5055</t>
  </si>
  <si>
    <t>Sep 10, 2019 9:01:19 PM PDT</t>
  </si>
  <si>
    <t>112-4799110-3013028</t>
  </si>
  <si>
    <t>Long Beach</t>
  </si>
  <si>
    <t>90840-0007-49</t>
  </si>
  <si>
    <t>Sep 10, 2019 9:01:54 PM PDT</t>
  </si>
  <si>
    <t>112-7341239-5972204</t>
  </si>
  <si>
    <t>Womens Women's Sexy Faux Silk Deep V Neck Backless Bodycon Mini Short Pencil Dresses Lace up Back Dress for Women Party Club Night Out Blue M</t>
  </si>
  <si>
    <t>PORT ORCHARD</t>
  </si>
  <si>
    <t>98366-5845</t>
  </si>
  <si>
    <t>Sep 10, 2019 9:23:56 PM PDT</t>
  </si>
  <si>
    <t>111-6160697-3085816</t>
  </si>
  <si>
    <t>Rossville</t>
  </si>
  <si>
    <t>Sep 10, 2019 9:27:57 PM PDT</t>
  </si>
  <si>
    <t>114-9004088-5931455</t>
  </si>
  <si>
    <t>NEWBURY PARK</t>
  </si>
  <si>
    <t>91320-6561</t>
  </si>
  <si>
    <t>Sep 10, 2019 9:51:55 PM PDT</t>
  </si>
  <si>
    <t>111-1168301-0519400</t>
  </si>
  <si>
    <t>Sep 10, 2019 11:33:52 PM PDT</t>
  </si>
  <si>
    <t>111-4955294-1737063</t>
  </si>
  <si>
    <t>Atchison</t>
  </si>
  <si>
    <t>Sep 10, 2019 11:37:35 PM PDT</t>
  </si>
  <si>
    <t>113-5156410-9657859</t>
  </si>
  <si>
    <t>Sep 11, 2019 12:02:43 AM PDT</t>
  </si>
  <si>
    <t>113-6062414-8803469</t>
  </si>
  <si>
    <t>Sep 11, 2019 12:23:56 AM PDT</t>
  </si>
  <si>
    <t>112-8108542-0329027</t>
  </si>
  <si>
    <t>GRAND BLANC</t>
  </si>
  <si>
    <t>48439-7434</t>
  </si>
  <si>
    <t>Sep 11, 2019 12:34:48 AM PDT</t>
  </si>
  <si>
    <t>113-5166716-7081827</t>
  </si>
  <si>
    <t>EL RENO</t>
  </si>
  <si>
    <t>OK</t>
  </si>
  <si>
    <t>73036-5695</t>
  </si>
  <si>
    <t>Sep 11, 2019 1:20:30 AM PDT</t>
  </si>
  <si>
    <t>114-5514372-5634620</t>
  </si>
  <si>
    <t>Monroe</t>
  </si>
  <si>
    <t>30655-1756</t>
  </si>
  <si>
    <t>Sep 11, 2019 1:29:58 AM PDT</t>
  </si>
  <si>
    <t>113-8903062-9581067</t>
  </si>
  <si>
    <t>70818-2410</t>
  </si>
  <si>
    <t>Sep 11, 2019 1:32:24 AM PDT</t>
  </si>
  <si>
    <t>113-1894851-7574639</t>
  </si>
  <si>
    <t>Agmibrelr Womens Women's Checkered Plaid Gingham Crop Tops Shirt Shirts for Women Juniors Teens Ladies Red L</t>
  </si>
  <si>
    <t>WADSWORTH</t>
  </si>
  <si>
    <t>44281-8154</t>
  </si>
  <si>
    <t>Sep 11, 2019 2:26:35 AM PDT</t>
  </si>
  <si>
    <t>113-6227757-3277851</t>
  </si>
  <si>
    <t>45701-1503</t>
  </si>
  <si>
    <t>Sep 11, 2019 6:19:47 AM PDT</t>
  </si>
  <si>
    <t>113-2504708-5773010</t>
  </si>
  <si>
    <t>Sep 11, 2019 6:28:51 AM PDT</t>
  </si>
  <si>
    <t>Sep 11, 2019 7:36:49 AM PDT</t>
  </si>
  <si>
    <t>Sep 11, 2019 7:59:35 AM PDT</t>
  </si>
  <si>
    <t>Sep 11, 2019 8:24:19 AM PDT</t>
  </si>
  <si>
    <t>112-4674722-6248205</t>
  </si>
  <si>
    <t>92866-2623</t>
  </si>
  <si>
    <t>Sep 11, 2019 9:22:34 AM PDT</t>
  </si>
  <si>
    <t>112-1734002-8425008</t>
  </si>
  <si>
    <t>BEEBE</t>
  </si>
  <si>
    <t>72012-3867</t>
  </si>
  <si>
    <t>Sep 11, 2019 9:36:23 AM PDT</t>
  </si>
  <si>
    <t>113-1049850-7172213</t>
  </si>
  <si>
    <t>Agmibrelr Womens Women's Plus Size Crop Tops Top Hoodie Sweatshirt Sweater for Women White 2XL</t>
  </si>
  <si>
    <t>90039-3221</t>
  </si>
  <si>
    <t>Sep 11, 2019 10:06:09 AM PDT</t>
  </si>
  <si>
    <t>113-1658235-9781059</t>
  </si>
  <si>
    <t>Sep 11, 2019 11:22:16 AM PDT</t>
  </si>
  <si>
    <t>112-3772163-2616213</t>
  </si>
  <si>
    <t>33140-2442</t>
  </si>
  <si>
    <t>Sep 11, 2019 11:27:39 AM PDT</t>
  </si>
  <si>
    <t>113-5907973-3585801</t>
  </si>
  <si>
    <t>11226-7634</t>
  </si>
  <si>
    <t>Sep 11, 2019 11:28:50 AM PDT</t>
  </si>
  <si>
    <t>112-3027884-6119440</t>
  </si>
  <si>
    <t>60630-1042</t>
  </si>
  <si>
    <t>Sep 11, 2019 11:29:51 AM PDT</t>
  </si>
  <si>
    <t>112-1608148-8037811</t>
  </si>
  <si>
    <t>LAFAYETTE</t>
  </si>
  <si>
    <t>47909-2443</t>
  </si>
  <si>
    <t>Sep 11, 2019 12:10:03 PM PDT</t>
  </si>
  <si>
    <t>113-8119598-3880264</t>
  </si>
  <si>
    <t>CORDOVA</t>
  </si>
  <si>
    <t>38016-0939</t>
  </si>
  <si>
    <t>Sep 11, 2019 1:02:34 PM PDT</t>
  </si>
  <si>
    <t>Sep 11, 2019 1:19:41 PM PDT</t>
  </si>
  <si>
    <t>111-6191554-6273042</t>
  </si>
  <si>
    <t>EDMOND</t>
  </si>
  <si>
    <t>73013-4732</t>
  </si>
  <si>
    <t>Sep 11, 2019 1:20:23 PM PDT</t>
  </si>
  <si>
    <t>111-0258470-7443431</t>
  </si>
  <si>
    <t>MODESTO</t>
  </si>
  <si>
    <t>95350-0159</t>
  </si>
  <si>
    <t>Sep 11, 2019 1:56:21 PM PDT</t>
  </si>
  <si>
    <t>Sep 11, 2019 1:58:27 PM PDT</t>
  </si>
  <si>
    <t>112-5721723-7384220</t>
  </si>
  <si>
    <t>crittenden</t>
  </si>
  <si>
    <t>Ky</t>
  </si>
  <si>
    <t>Sep 11, 2019 2:15:30 PM PDT</t>
  </si>
  <si>
    <t>Sep 11, 2019 2:25:21 PM PDT</t>
  </si>
  <si>
    <t>113-1798535-7098611</t>
  </si>
  <si>
    <t>77083-5634</t>
  </si>
  <si>
    <t>Sep 11, 2019 2:58:36 PM PDT</t>
  </si>
  <si>
    <t>111-8685193-3151459</t>
  </si>
  <si>
    <t>Women's Long Sleeve Basic Turtleneck Bodycon Crop Tops Black S</t>
  </si>
  <si>
    <t>LAKE BALBOA</t>
  </si>
  <si>
    <t>91406-4526</t>
  </si>
  <si>
    <t>Sep 11, 2019 3:01:13 PM PDT</t>
  </si>
  <si>
    <t>114-7459131-5185024</t>
  </si>
  <si>
    <t>Sep 11, 2019 3:05:58 PM PDT</t>
  </si>
  <si>
    <t>Sep 11, 2019 3:15:38 PM PDT</t>
  </si>
  <si>
    <t>113-7765437-8924209</t>
  </si>
  <si>
    <t>Sartell</t>
  </si>
  <si>
    <t>Sep 11, 2019 3:21:01 PM PDT</t>
  </si>
  <si>
    <t>112-3250015-8130616</t>
  </si>
  <si>
    <t>Sep 11, 2019 3:25:45 PM PDT</t>
  </si>
  <si>
    <t>112-3452487-5445030</t>
  </si>
  <si>
    <t>JAMAICA</t>
  </si>
  <si>
    <t>11436-1014</t>
  </si>
  <si>
    <t>Sep 11, 2019 3:27:54 PM PDT</t>
  </si>
  <si>
    <t>114-4044892-7573830</t>
  </si>
  <si>
    <t>BIG FLATS</t>
  </si>
  <si>
    <t>14814-7932</t>
  </si>
  <si>
    <t>Sep 11, 2019 3:28:07 PM PDT</t>
  </si>
  <si>
    <t>112-5951377-9680208</t>
  </si>
  <si>
    <t>BINGHAMTON</t>
  </si>
  <si>
    <t>13905-3409</t>
  </si>
  <si>
    <t>Sep 11, 2019 3:32:55 PM PDT</t>
  </si>
  <si>
    <t>113-7955186-0805800</t>
  </si>
  <si>
    <t>HARTSVILLE</t>
  </si>
  <si>
    <t>29550-5926</t>
  </si>
  <si>
    <t>Sep 11, 2019 5:26:26 PM PDT</t>
  </si>
  <si>
    <t>111-8190064-9921864</t>
  </si>
  <si>
    <t>Madison</t>
  </si>
  <si>
    <t>53726-4088</t>
  </si>
  <si>
    <t>Sep 11, 2019 6:16:50 PM PDT</t>
  </si>
  <si>
    <t>114-3658609-8446658</t>
  </si>
  <si>
    <t>WOODLAND HILLS</t>
  </si>
  <si>
    <t>91364-2714</t>
  </si>
  <si>
    <t>Sep 11, 2019 6:18:54 PM PDT</t>
  </si>
  <si>
    <t>Sep 11, 2019 6:29:45 PM PDT</t>
  </si>
  <si>
    <t>112-1051679-6924263</t>
  </si>
  <si>
    <t>GOODYEAR</t>
  </si>
  <si>
    <t>85395-5245</t>
  </si>
  <si>
    <t>Sep 11, 2019 6:39:48 PM PDT</t>
  </si>
  <si>
    <t>Sep 11, 2019 6:50:51 PM PDT</t>
  </si>
  <si>
    <t>113-6686803-9298616</t>
  </si>
  <si>
    <t>78758-3403</t>
  </si>
  <si>
    <t>Sep 11, 2019 6:54:40 PM PDT</t>
  </si>
  <si>
    <t>114-1612909-0439412</t>
  </si>
  <si>
    <t>COLORADO SPRINGS</t>
  </si>
  <si>
    <t>80922-2121</t>
  </si>
  <si>
    <t>Sep 11, 2019 7:02:58 PM PDT</t>
  </si>
  <si>
    <t>113-0504474-5954604</t>
  </si>
  <si>
    <t>EWA BEACH</t>
  </si>
  <si>
    <t>96706-6457</t>
  </si>
  <si>
    <t>Sep 11, 2019 7:29:48 PM PDT</t>
  </si>
  <si>
    <t>113-0195148-5885025</t>
  </si>
  <si>
    <t>CORINTH</t>
  </si>
  <si>
    <t>76210-1833</t>
  </si>
  <si>
    <t>Sep 11, 2019 7:52:34 PM PDT</t>
  </si>
  <si>
    <t>113-9945736-9984263</t>
  </si>
  <si>
    <t>21222-3118</t>
  </si>
  <si>
    <t>Sep 11, 2019 10:20:48 PM PDT</t>
  </si>
  <si>
    <t>114-4690883-8351433</t>
  </si>
  <si>
    <t>AVON</t>
  </si>
  <si>
    <t>06001-2800</t>
  </si>
  <si>
    <t>Sep 11, 2019 11:11:18 PM PDT</t>
  </si>
  <si>
    <t>113-8953061-9587427</t>
  </si>
  <si>
    <t>Sep 11, 2019 11:13:33 PM PDT</t>
  </si>
  <si>
    <t>112-5649022-5604249</t>
  </si>
  <si>
    <t>OLD HICKORY</t>
  </si>
  <si>
    <t>37138-4638</t>
  </si>
  <si>
    <t>Sep 11, 2019 11:14:31 PM PDT</t>
  </si>
  <si>
    <t>112-2985360-0060211</t>
  </si>
  <si>
    <t>MARICOPA</t>
  </si>
  <si>
    <t>85138-5336</t>
  </si>
  <si>
    <t>Sep 11, 2019 11:24:48 PM PDT</t>
  </si>
  <si>
    <t>111-7381574-1369831</t>
  </si>
  <si>
    <t>OHIO</t>
  </si>
  <si>
    <t>45212-1323</t>
  </si>
  <si>
    <t>Sep 11, 2019 11:33:37 PM PDT</t>
  </si>
  <si>
    <t>114-4298647-7359450</t>
  </si>
  <si>
    <t>EAST PALO ALTO</t>
  </si>
  <si>
    <t>94303-2545</t>
  </si>
  <si>
    <t>Sep 11, 2019 11:57:43 PM PDT</t>
  </si>
  <si>
    <t>111-1727554-4742641</t>
  </si>
  <si>
    <t>Sep 11, 2019 11:59:22 PM PDT</t>
  </si>
  <si>
    <t>Sep 12, 2019 12:02:21 AM PDT</t>
  </si>
  <si>
    <t>113-3823388-3282600</t>
  </si>
  <si>
    <t>TRENTON</t>
  </si>
  <si>
    <t>32693-7642</t>
  </si>
  <si>
    <t>Sep 12, 2019 12:19:07 AM PDT</t>
  </si>
  <si>
    <t>111-4548718-9309806</t>
  </si>
  <si>
    <t>77090-4018</t>
  </si>
  <si>
    <t>Sep 12, 2019 12:30:02 AM PDT</t>
  </si>
  <si>
    <t>112-2192051-4823447</t>
  </si>
  <si>
    <t>CUYAHOGA FALLS</t>
  </si>
  <si>
    <t>44223-1536</t>
  </si>
  <si>
    <t>Sep 12, 2019 1:28:24 AM PDT</t>
  </si>
  <si>
    <t>111-3094456-3429008</t>
  </si>
  <si>
    <t>23323-3918</t>
  </si>
  <si>
    <t>Sep 12, 2019 2:21:22 AM PDT</t>
  </si>
  <si>
    <t>111-2852010-0321804</t>
  </si>
  <si>
    <t>THIBODAUX</t>
  </si>
  <si>
    <t>70301-7240</t>
  </si>
  <si>
    <t>Sep 12, 2019 3:31:35 AM PDT</t>
  </si>
  <si>
    <t>113-5721316-3885800</t>
  </si>
  <si>
    <t>Sep 12, 2019 3:33:11 AM PDT</t>
  </si>
  <si>
    <t>111-5075661-9701850</t>
  </si>
  <si>
    <t>BATH</t>
  </si>
  <si>
    <t>14810-9574</t>
  </si>
  <si>
    <t>Sep 12, 2019 3:33:57 AM PDT</t>
  </si>
  <si>
    <t>113-5665343-7377848</t>
  </si>
  <si>
    <t>Agmibrelr Women's Cold Shoulder Blouse Mesh V Neck Plus Size Flare Loose Casual Tunic Top Burgundy 3XL</t>
  </si>
  <si>
    <t>UNION</t>
  </si>
  <si>
    <t>41091-7557</t>
  </si>
  <si>
    <t>Sep 12, 2019 4:21:56 AM PDT</t>
  </si>
  <si>
    <t>111-0251488-1257818</t>
  </si>
  <si>
    <t>Sep 12, 2019 6:08:45 AM PDT</t>
  </si>
  <si>
    <t>114-6399339-4979414</t>
  </si>
  <si>
    <t>Sep 12, 2019 6:49:02 AM PDT</t>
  </si>
  <si>
    <t>Sep 12, 2019 8:05:13 AM PDT</t>
  </si>
  <si>
    <t>Sep 12, 2019 8:47:15 AM PDT</t>
  </si>
  <si>
    <t>112-2226138-4028201</t>
  </si>
  <si>
    <t>19130-3244</t>
  </si>
  <si>
    <t>Sep 12, 2019 9:02:23 AM PDT</t>
  </si>
  <si>
    <t>Sep 12, 2019 9:27:24 AM PDT</t>
  </si>
  <si>
    <t>114-0641077-8717804</t>
  </si>
  <si>
    <t>MARYSVILLE</t>
  </si>
  <si>
    <t>98270-6877</t>
  </si>
  <si>
    <t>Sep 12, 2019 9:30:51 AM PDT</t>
  </si>
  <si>
    <t>112-5493003-4125064</t>
  </si>
  <si>
    <t>HUMBLE</t>
  </si>
  <si>
    <t>77396-1331</t>
  </si>
  <si>
    <t>Sep 12, 2019 9:33:58 AM PDT</t>
  </si>
  <si>
    <t>114-0899799-4189026</t>
  </si>
  <si>
    <t>KNOXVILLE</t>
  </si>
  <si>
    <t>37912-3874</t>
  </si>
  <si>
    <t>Sep 12, 2019 9:35:11 AM PDT</t>
  </si>
  <si>
    <t>112-1671936-0157852</t>
  </si>
  <si>
    <t>Agmibrelr Women's Plus Sizes Ruffle High Low Asymmetrical Short Sleeve Blouse Shirt Dress Blue XL</t>
  </si>
  <si>
    <t>LITTLE ELM</t>
  </si>
  <si>
    <t>75068-0877</t>
  </si>
  <si>
    <t>Sep 12, 2019 11:18:12 AM PDT</t>
  </si>
  <si>
    <t>Sep 12, 2019 11:58:06 AM PDT</t>
  </si>
  <si>
    <t>113-1185085-6972250</t>
  </si>
  <si>
    <t>28306-7843</t>
  </si>
  <si>
    <t>Sep 12, 2019 12:05:05 PM PDT</t>
  </si>
  <si>
    <t>111-5964618-0855458</t>
  </si>
  <si>
    <t>Agmibrelr Women's Plus Size Bodysuits Deep V Neck Short Sleeve Button up Jumpsuits Rompers White 2XL</t>
  </si>
  <si>
    <t>WASHINGTON</t>
  </si>
  <si>
    <t>DC</t>
  </si>
  <si>
    <t>20020-4406</t>
  </si>
  <si>
    <t>Sep 12, 2019 12:12:50 PM PDT</t>
  </si>
  <si>
    <t>112-0931493-8321038</t>
  </si>
  <si>
    <t>COCOA BEACH</t>
  </si>
  <si>
    <t>32931-2431</t>
  </si>
  <si>
    <t>Sep 12, 2019 12:16:38 PM PDT</t>
  </si>
  <si>
    <t>113-0751354-3471402</t>
  </si>
  <si>
    <t>TRACY</t>
  </si>
  <si>
    <t>95304-8133</t>
  </si>
  <si>
    <t>Sep 12, 2019 12:23:32 PM PDT</t>
  </si>
  <si>
    <t>Sep 12, 2019 12:45:44 PM PDT</t>
  </si>
  <si>
    <t>112-3722165-8805804</t>
  </si>
  <si>
    <t>21213-1820</t>
  </si>
  <si>
    <t>Sep 12, 2019 12:50:18 PM PDT</t>
  </si>
  <si>
    <t>112-1193468-0494649</t>
  </si>
  <si>
    <t>ELKINS PARK</t>
  </si>
  <si>
    <t>19027-3316</t>
  </si>
  <si>
    <t>Sep 12, 2019 1:43:10 PM PDT</t>
  </si>
  <si>
    <t>114-1142923-9125003</t>
  </si>
  <si>
    <t>EAU CLAIRE</t>
  </si>
  <si>
    <t>54701-8041</t>
  </si>
  <si>
    <t>Sep 12, 2019 1:47:46 PM PDT</t>
  </si>
  <si>
    <t>114-9111784-5507435</t>
  </si>
  <si>
    <t>Agmibrelr Women's Plus Sizes Off Shoulder Casual T Shirts Dress Short Sleeve Loose Tunic Tops Burgundy 4XL</t>
  </si>
  <si>
    <t>WILMINGTON</t>
  </si>
  <si>
    <t>19804-2906</t>
  </si>
  <si>
    <t>Sep 12, 2019 2:14:07 PM PDT</t>
  </si>
  <si>
    <t>111-3574927-4790601</t>
  </si>
  <si>
    <t>FOND DU LAC</t>
  </si>
  <si>
    <t>54937-2012</t>
  </si>
  <si>
    <t>Sep 12, 2019 2:29:38 PM PDT</t>
  </si>
  <si>
    <t>114-8522441-7789056</t>
  </si>
  <si>
    <t>Flushing</t>
  </si>
  <si>
    <t>New York</t>
  </si>
  <si>
    <t>Sep 12, 2019 2:29:39 PM PDT</t>
  </si>
  <si>
    <t>112-7625576-6575429</t>
  </si>
  <si>
    <t>SOMERSET</t>
  </si>
  <si>
    <t>42501-1254</t>
  </si>
  <si>
    <t>Sep 12, 2019 3:23:23 PM PDT</t>
  </si>
  <si>
    <t>111-1238861-0683460</t>
  </si>
  <si>
    <t>BELLMAWR</t>
  </si>
  <si>
    <t>08031-1650</t>
  </si>
  <si>
    <t>Sep 12, 2019 3:32:12 PM PDT</t>
  </si>
  <si>
    <t>113-2176680-5709850</t>
  </si>
  <si>
    <t>EGLON</t>
  </si>
  <si>
    <t>WV</t>
  </si>
  <si>
    <t>26716-8660</t>
  </si>
  <si>
    <t>Sep 12, 2019 3:32:20 PM PDT</t>
  </si>
  <si>
    <t>111-1836123-0156269</t>
  </si>
  <si>
    <t>30327-3500</t>
  </si>
  <si>
    <t>Sep 12, 2019 3:32:47 PM PDT</t>
  </si>
  <si>
    <t>114-2936537-4598642</t>
  </si>
  <si>
    <t>NORTH CHARLESTON</t>
  </si>
  <si>
    <t>29420-7472</t>
  </si>
  <si>
    <t>Sep 12, 2019 3:33:52 PM PDT</t>
  </si>
  <si>
    <t>113-6458248-7150610</t>
  </si>
  <si>
    <t>BAYSIDE</t>
  </si>
  <si>
    <t>11361-1814</t>
  </si>
  <si>
    <t>Sep 12, 2019 3:55:22 PM PDT</t>
  </si>
  <si>
    <t>Sep 12, 2019 4:29:28 PM PDT</t>
  </si>
  <si>
    <t>114-3602032-6601819</t>
  </si>
  <si>
    <t>Gurnee</t>
  </si>
  <si>
    <t>Sep 12, 2019 4:29:56 PM PDT</t>
  </si>
  <si>
    <t>113-6785217-3773059</t>
  </si>
  <si>
    <t>NORTH WALES</t>
  </si>
  <si>
    <t>19454-3028</t>
  </si>
  <si>
    <t>Sep 12, 2019 5:20:29 PM PDT</t>
  </si>
  <si>
    <t>113-5195865-9102631</t>
  </si>
  <si>
    <t>76116-3156</t>
  </si>
  <si>
    <t>Sep 12, 2019 6:19:23 PM PDT</t>
  </si>
  <si>
    <t>114-1193004-1585865</t>
  </si>
  <si>
    <t>RANCHOS DE TAOS</t>
  </si>
  <si>
    <t>87557-1534</t>
  </si>
  <si>
    <t>Sep 12, 2019 6:27:55 PM PDT</t>
  </si>
  <si>
    <t>113-3713303-8653060</t>
  </si>
  <si>
    <t>Sep 12, 2019 6:53:29 PM PDT</t>
  </si>
  <si>
    <t>112-8649449-8837847</t>
  </si>
  <si>
    <t>Women's Long Sleeve Basic Turtleneck Bodycon Crop Tops Army Green L</t>
  </si>
  <si>
    <t>CORTLANDT MANOR</t>
  </si>
  <si>
    <t>10567-1105</t>
  </si>
  <si>
    <t>Sep 12, 2019 7:26:14 PM PDT</t>
  </si>
  <si>
    <t>113-9709186-1269057</t>
  </si>
  <si>
    <t>WHITING</t>
  </si>
  <si>
    <t>46394-1474</t>
  </si>
  <si>
    <t>Sep 12, 2019 7:28:03 PM PDT</t>
  </si>
  <si>
    <t>111-1107705-8665818</t>
  </si>
  <si>
    <t>70615-4751</t>
  </si>
  <si>
    <t>Sep 12, 2019 7:36:21 PM PDT</t>
  </si>
  <si>
    <t>111-0115744-9937819</t>
  </si>
  <si>
    <t>97231-2511</t>
  </si>
  <si>
    <t>Sep 12, 2019 7:45:33 PM PDT</t>
  </si>
  <si>
    <t>111-9802778-2281051</t>
  </si>
  <si>
    <t>Sep 12, 2019 8:55:02 PM PDT</t>
  </si>
  <si>
    <t>Sep 12, 2019 9:45:37 PM PDT</t>
  </si>
  <si>
    <t>Sep 12, 2019 11:16:36 PM PDT</t>
  </si>
  <si>
    <t>Sep 12, 2019 11:23:45 PM PDT</t>
  </si>
  <si>
    <t>112-6846178-9965006</t>
  </si>
  <si>
    <t>Women's Long Sleeve Basic Turtleneck Bodycon Crop Tops White M</t>
  </si>
  <si>
    <t>12180-1328</t>
  </si>
  <si>
    <t>Sep 12, 2019 11:44:23 PM PDT</t>
  </si>
  <si>
    <t>112-6305626-3696250</t>
  </si>
  <si>
    <t>WOODRIDGE</t>
  </si>
  <si>
    <t>60517-3633</t>
  </si>
  <si>
    <t>Sep 12, 2019 11:45:00 PM PDT</t>
  </si>
  <si>
    <t>111-7756214-7203442</t>
  </si>
  <si>
    <t>Honolulu</t>
  </si>
  <si>
    <t>96815-1211</t>
  </si>
  <si>
    <t>Sep 13, 2019 1:12:38 AM PDT</t>
  </si>
  <si>
    <t>113-0589775-9606611</t>
  </si>
  <si>
    <t>Westlake</t>
  </si>
  <si>
    <t>44145-2507</t>
  </si>
  <si>
    <t>Sep 13, 2019 1:23:27 AM PDT</t>
  </si>
  <si>
    <t>113-0386219-4982609</t>
  </si>
  <si>
    <t>Sep 13, 2019 1:26:15 AM PDT</t>
  </si>
  <si>
    <t>114-8671398-6866665</t>
  </si>
  <si>
    <t>Women's Long Sleeve Basic Turtleneck Bodycon Crop Tops White L</t>
  </si>
  <si>
    <t>48912-2410</t>
  </si>
  <si>
    <t>Sep 13, 2019 2:56:04 AM PDT</t>
  </si>
  <si>
    <t>114-7120010-1347451</t>
  </si>
  <si>
    <t>Sep 13, 2019 3:24:20 AM PDT</t>
  </si>
  <si>
    <t>112-4068167-5826615</t>
  </si>
  <si>
    <t>79938-8636</t>
  </si>
  <si>
    <t>Sep 13, 2019 3:28:15 AM PDT</t>
  </si>
  <si>
    <t>111-5841467-6061841</t>
  </si>
  <si>
    <t>46226-6325</t>
  </si>
  <si>
    <t>Sep 13, 2019 3:30:31 AM PDT</t>
  </si>
  <si>
    <t>114-0223954-9485832</t>
  </si>
  <si>
    <t>11207-2920</t>
  </si>
  <si>
    <t>Sep 13, 2019 5:27:23 AM PDT</t>
  </si>
  <si>
    <t>Sep 13, 2019 5:45:51 AM PDT</t>
  </si>
  <si>
    <t>Sep 13, 2019 6:22:04 AM PDT</t>
  </si>
  <si>
    <t>Sep 13, 2019 6:22:23 AM PDT</t>
  </si>
  <si>
    <t>112-1769269-5992237</t>
  </si>
  <si>
    <t>Sep 13, 2019 6:40:33 AM PDT</t>
  </si>
  <si>
    <t>Sep 13, 2019 6:52:53 AM PDT</t>
  </si>
  <si>
    <t>113-7570347-8957818</t>
  </si>
  <si>
    <t>Sep 13, 2019 7:01:34 AM PDT</t>
  </si>
  <si>
    <t>113-2178024-4783438</t>
  </si>
  <si>
    <t>93722-4980</t>
  </si>
  <si>
    <t>Womens Women's Sexy Faux Silk Deep V Neck Backless Bodycon Mini Short Pencil Dresses Lace up Back Dress for Women Party Club Night Out Brown M</t>
  </si>
  <si>
    <t>Sep 13, 2019 7:16:36 AM PDT</t>
  </si>
  <si>
    <t>114-6361280-1465052</t>
  </si>
  <si>
    <t>28314-6536</t>
  </si>
  <si>
    <t>Sep 13, 2019 7:25:22 AM PDT</t>
  </si>
  <si>
    <t>112-5062837-5170608</t>
  </si>
  <si>
    <t>30310-3262</t>
  </si>
  <si>
    <t>Sep 13, 2019 8:01:49 AM PDT</t>
  </si>
  <si>
    <t>Sep 13, 2019 8:24:47 AM PDT</t>
  </si>
  <si>
    <t>Sep 13, 2019 8:26:17 AM PDT</t>
  </si>
  <si>
    <t>113-7039530-1848202</t>
  </si>
  <si>
    <t>FLORISSANT</t>
  </si>
  <si>
    <t>63033-6634</t>
  </si>
  <si>
    <t>Sep 13, 2019 8:26:46 AM PDT</t>
  </si>
  <si>
    <t>111-9373851-3938656</t>
  </si>
  <si>
    <t>Sep 13, 2019 8:43:10 AM PDT</t>
  </si>
  <si>
    <t>112-7112721-5361028</t>
  </si>
  <si>
    <t>ISSAQUAH</t>
  </si>
  <si>
    <t>98027-4640</t>
  </si>
  <si>
    <t>Sep 13, 2019 8:58:12 AM PDT</t>
  </si>
  <si>
    <t>Sep 13, 2019 9:41:26 AM PDT</t>
  </si>
  <si>
    <t>111-5859384-8587446</t>
  </si>
  <si>
    <t>Lenexa</t>
  </si>
  <si>
    <t>Sep 13, 2019 10:52:44 AM PDT</t>
  </si>
  <si>
    <t>111-2576280-7201013</t>
  </si>
  <si>
    <t>Sep 13, 2019 11:20:20 AM PDT</t>
  </si>
  <si>
    <t>113-6950177-8348269</t>
  </si>
  <si>
    <t>LATHROP</t>
  </si>
  <si>
    <t>95330-8961</t>
  </si>
  <si>
    <t>Sep 13, 2019 11:52:26 AM PDT</t>
  </si>
  <si>
    <t>112-0029335-3333841</t>
  </si>
  <si>
    <t>Washington</t>
  </si>
  <si>
    <t>Sep 13, 2019 12:11:02 PM PDT</t>
  </si>
  <si>
    <t>112-1390171-1137839</t>
  </si>
  <si>
    <t>LUMBERTON</t>
  </si>
  <si>
    <t>39455-7728</t>
  </si>
  <si>
    <t>Sep 13, 2019 12:23:57 PM PDT</t>
  </si>
  <si>
    <t>114-2449087-5698666</t>
  </si>
  <si>
    <t>Sep 13, 2019 12:57:01 PM PDT</t>
  </si>
  <si>
    <t>113-4009412-5235414</t>
  </si>
  <si>
    <t>Agmibrelr Women's Plus Size Flutter Sleeve Dress Deep V Neck A-Line Swing Midi Dresses Navy Blue XL</t>
  </si>
  <si>
    <t>BAY SHORE</t>
  </si>
  <si>
    <t>11706-4022</t>
  </si>
  <si>
    <t>Sep 13, 2019 1:15:14 PM PDT</t>
  </si>
  <si>
    <t>114-7392461-9377049</t>
  </si>
  <si>
    <t>90003-3912</t>
  </si>
  <si>
    <t>Sep 13, 2019 1:28:07 PM PDT</t>
  </si>
  <si>
    <t>112-1229765-4497868</t>
  </si>
  <si>
    <t>95831-2673</t>
  </si>
  <si>
    <t>Sep 13, 2019 1:28:14 PM PDT</t>
  </si>
  <si>
    <t>111-7186822-1753000</t>
  </si>
  <si>
    <t>07104-2620</t>
  </si>
  <si>
    <t>Sep 13, 2019 1:41:18 PM PDT</t>
  </si>
  <si>
    <t>Sep 13, 2019 2:20:00 PM PDT</t>
  </si>
  <si>
    <t>111-8769579-7783407</t>
  </si>
  <si>
    <t>BELLE</t>
  </si>
  <si>
    <t>25015-1712</t>
  </si>
  <si>
    <t>Sep 13, 2019 2:25:53 PM PDT</t>
  </si>
  <si>
    <t>114-9812288-2891449</t>
  </si>
  <si>
    <t>93550-6939</t>
  </si>
  <si>
    <t>Sep 13, 2019 2:27:50 PM PDT</t>
  </si>
  <si>
    <t>113-5514385-8357869</t>
  </si>
  <si>
    <t>REHOBOTH BEACH</t>
  </si>
  <si>
    <t>19971-4813</t>
  </si>
  <si>
    <t>Sep 13, 2019 3:30:11 PM PDT</t>
  </si>
  <si>
    <t>113-6355731-2897837</t>
  </si>
  <si>
    <t>Rochester</t>
  </si>
  <si>
    <t>Sep 13, 2019 3:56:59 PM PDT</t>
  </si>
  <si>
    <t>114-3972118-9210635</t>
  </si>
  <si>
    <t>Agmibrelr Womens Women's Plus Size Going Out Party Sexy Crop Top Tops Novelty Bandage T Shirt T Shirts for Women White XL</t>
  </si>
  <si>
    <t>Houston</t>
  </si>
  <si>
    <t>77025-1122</t>
  </si>
  <si>
    <t>Sep 13, 2019 4:02:05 PM PDT</t>
  </si>
  <si>
    <t>112-5564206-4918610</t>
  </si>
  <si>
    <t>Women's Plus Size Flutter Sleeve Dress Deep V Neck A-Line Swing Midi Dresses Purple 2XL</t>
  </si>
  <si>
    <t>NORTH PLATTE</t>
  </si>
  <si>
    <t>NEBRASKA</t>
  </si>
  <si>
    <t>69101-4819</t>
  </si>
  <si>
    <t>Sep 13, 2019 4:57:10 PM PDT</t>
  </si>
  <si>
    <t>113-5946731-2875411</t>
  </si>
  <si>
    <t>Agmibrelr Womens Women's Cute Petite Crop Top Tops Tshirt Tshirts for Women Black M</t>
  </si>
  <si>
    <t>CITRUS HEIGHTS</t>
  </si>
  <si>
    <t>95621-0136</t>
  </si>
  <si>
    <t>Sep 13, 2019 6:13:54 PM PDT</t>
  </si>
  <si>
    <t>Sep 13, 2019 6:20:47 PM PDT</t>
  </si>
  <si>
    <t>114-4235426-9685054</t>
  </si>
  <si>
    <t>San Diego</t>
  </si>
  <si>
    <t>92117-2532</t>
  </si>
  <si>
    <t>Sep 13, 2019 6:20:58 PM PDT</t>
  </si>
  <si>
    <t>114-6922733-1652242</t>
  </si>
  <si>
    <t>SLEEPY EYE</t>
  </si>
  <si>
    <t>56085-1511</t>
  </si>
  <si>
    <t>Sep 13, 2019 7:20:07 PM PDT</t>
  </si>
  <si>
    <t>Sep 13, 2019 7:59:40 PM PDT</t>
  </si>
  <si>
    <t>112-5468205-1630637</t>
  </si>
  <si>
    <t>Bellwood</t>
  </si>
  <si>
    <t>Il</t>
  </si>
  <si>
    <t>Sep 13, 2019 8:26:20 PM PDT</t>
  </si>
  <si>
    <t>114-3420360-8938611</t>
  </si>
  <si>
    <t>Sep 13, 2019 8:29:54 PM PDT</t>
  </si>
  <si>
    <t>Sep 13, 2019 8:49:30 PM PDT</t>
  </si>
  <si>
    <t>112-3568594-6828249</t>
  </si>
  <si>
    <t>Laveen</t>
  </si>
  <si>
    <t>Sep 13, 2019 10:15:59 PM PDT</t>
  </si>
  <si>
    <t>111-3258416-9717045</t>
  </si>
  <si>
    <t>SAFETY HARBOR</t>
  </si>
  <si>
    <t>34695-2820</t>
  </si>
  <si>
    <t>Sep 13, 2019 10:44:06 PM PDT</t>
  </si>
  <si>
    <t>Sep 13, 2019 11:18:13 PM PDT</t>
  </si>
  <si>
    <t>114-4500402-6309827</t>
  </si>
  <si>
    <t>Sep 13, 2019 11:29:27 PM PDT</t>
  </si>
  <si>
    <t>113-3993439-9292244</t>
  </si>
  <si>
    <t>RIVERVIEW</t>
  </si>
  <si>
    <t>33579-7020</t>
  </si>
  <si>
    <t>Sep 13, 2019 11:30:26 PM PDT</t>
  </si>
  <si>
    <t>112-3864189-1785864</t>
  </si>
  <si>
    <t>94597-2073</t>
  </si>
  <si>
    <t>Sep 14, 2019 12:24:50 AM PDT</t>
  </si>
  <si>
    <t>114-0807855-5830654</t>
  </si>
  <si>
    <t>CHESTER</t>
  </si>
  <si>
    <t>23836-7014</t>
  </si>
  <si>
    <t>Sep 14, 2019 12:30:45 AM PDT</t>
  </si>
  <si>
    <t>113-6411870-4353067</t>
  </si>
  <si>
    <t>LIMA</t>
  </si>
  <si>
    <t>45805-4503</t>
  </si>
  <si>
    <t>Sep 14, 2019 12:44:31 AM PDT</t>
  </si>
  <si>
    <t>Sep 14, 2019 2:22:35 AM PDT</t>
  </si>
  <si>
    <t>112-1552481-9479410</t>
  </si>
  <si>
    <t>60641-3517</t>
  </si>
  <si>
    <t>Sep 14, 2019 3:27:27 AM PDT</t>
  </si>
  <si>
    <t>114-5608872-0407457</t>
  </si>
  <si>
    <t>BENTON</t>
  </si>
  <si>
    <t>62812-1113</t>
  </si>
  <si>
    <t>Sep 14, 2019 3:29:03 AM PDT</t>
  </si>
  <si>
    <t>114-4158411-3970637</t>
  </si>
  <si>
    <t>GIG HARBOR</t>
  </si>
  <si>
    <t>98335-1699</t>
  </si>
  <si>
    <t>Sep 14, 2019 5:01:02 AM PDT</t>
  </si>
  <si>
    <t>112-5642057-4529826</t>
  </si>
  <si>
    <t>Women's Striped Short Sleeve Tees Loose Fit Casual Crew Neck Shirt Tops Red Stripe XXL</t>
  </si>
  <si>
    <t>Sep 14, 2019 5:02:38 AM PDT</t>
  </si>
  <si>
    <t>114-5752623-9514659</t>
  </si>
  <si>
    <t>78260-5536</t>
  </si>
  <si>
    <t>Sep 14, 2019 5:33:37 AM PDT</t>
  </si>
  <si>
    <t>Sep 14, 2019 6:36:07 AM PDT</t>
  </si>
  <si>
    <t>Sep 14, 2019 7:32:06 AM PDT</t>
  </si>
  <si>
    <t>114-4169768-4022646</t>
  </si>
  <si>
    <t>Sep 14, 2019 7:49:22 AM PDT</t>
  </si>
  <si>
    <t>Sep 14, 2019 8:00:43 AM PDT</t>
  </si>
  <si>
    <t>Sep 14, 2019 8:19:19 AM PDT</t>
  </si>
  <si>
    <t>112-5428227-8275403</t>
  </si>
  <si>
    <t>10462-6315</t>
  </si>
  <si>
    <t>Sep 14, 2019 8:39:20 AM PDT</t>
  </si>
  <si>
    <t>Sep 14, 2019 8:52:02 AM PDT</t>
  </si>
  <si>
    <t>Sep 14, 2019 10:11:25 AM PDT</t>
  </si>
  <si>
    <t>113-0377885-9296230</t>
  </si>
  <si>
    <t>JONESBORO</t>
  </si>
  <si>
    <t>30238-2168</t>
  </si>
  <si>
    <t>Sep 14, 2019 10:22:30 AM PDT</t>
  </si>
  <si>
    <t>114-3477577-1717846</t>
  </si>
  <si>
    <t>Sep 14, 2019 10:30:05 AM PDT</t>
  </si>
  <si>
    <t>Sep 14, 2019 10:57:10 AM PDT</t>
  </si>
  <si>
    <t>Sep 14, 2019 1:20:42 PM PDT</t>
  </si>
  <si>
    <t>111-8447165-3812235</t>
  </si>
  <si>
    <t>Agmibrelr Women's Plus Size Bodysuits Deep V Neck Short Sleeve Button up Jumpsuits Rompers Black 2XL</t>
  </si>
  <si>
    <t>Florence</t>
  </si>
  <si>
    <t>Sep 14, 2019 2:22:27 PM PDT</t>
  </si>
  <si>
    <t>114-5866362-7456266</t>
  </si>
  <si>
    <t>Agmibrelr Sexy Cut Out Tie Front Long Sleeve Bodycon Womens Dress Ruffle Ruched Dresses for Women Black S</t>
  </si>
  <si>
    <t>WARMINSTER</t>
  </si>
  <si>
    <t>18974-4083</t>
  </si>
  <si>
    <t>Sep 14, 2019 2:26:16 PM PDT</t>
  </si>
  <si>
    <t>114-1851990-0427431</t>
  </si>
  <si>
    <t>WADING RIVER</t>
  </si>
  <si>
    <t>11792-1509</t>
  </si>
  <si>
    <t>Sep 14, 2019 2:59:41 PM PDT</t>
  </si>
  <si>
    <t>113-4449632-9029810</t>
  </si>
  <si>
    <t>CALUMET</t>
  </si>
  <si>
    <t>49913-1630</t>
  </si>
  <si>
    <t>Sep 14, 2019 3:12:59 PM PDT</t>
  </si>
  <si>
    <t>Sep 14, 2019 4:13:03 PM PDT</t>
  </si>
  <si>
    <t>113-0866117-5702659</t>
  </si>
  <si>
    <t>Sep 14, 2019 4:27:02 PM PDT</t>
  </si>
  <si>
    <t>Sep 14, 2019 4:35:16 PM PDT</t>
  </si>
  <si>
    <t>114-1471455-0711410</t>
  </si>
  <si>
    <t>STURTEVANT</t>
  </si>
  <si>
    <t>53177-2703</t>
  </si>
  <si>
    <t>Sep 14, 2019 5:17:03 PM PDT</t>
  </si>
  <si>
    <t>112-8988081-6943406</t>
  </si>
  <si>
    <t>SOUTH SAN FRANCISCO</t>
  </si>
  <si>
    <t>94080-1723</t>
  </si>
  <si>
    <t>Sep 14, 2019 6:08:49 PM PDT</t>
  </si>
  <si>
    <t>112-8807289-5904262</t>
  </si>
  <si>
    <t>DURANGO</t>
  </si>
  <si>
    <t>81301-4611</t>
  </si>
  <si>
    <t>Sep 14, 2019 6:11:35 PM PDT</t>
  </si>
  <si>
    <t>113-2446254-2386637</t>
  </si>
  <si>
    <t>Sep 14, 2019 6:15:29 PM PDT</t>
  </si>
  <si>
    <t>112-3933802-7091406</t>
  </si>
  <si>
    <t>Agmibrelr Womens Women's Trendy Fashion Designer Plain Crop Tops Solid T-Shirt Novelty T-Shirts for Women Black XL</t>
  </si>
  <si>
    <t>GRANBY</t>
  </si>
  <si>
    <t>06035-1817</t>
  </si>
  <si>
    <t>Sep 14, 2019 6:27:30 PM PDT</t>
  </si>
  <si>
    <t>112-7247994-5712225</t>
  </si>
  <si>
    <t>SHARPSBURG</t>
  </si>
  <si>
    <t>30277-3020</t>
  </si>
  <si>
    <t>Sep 14, 2019 7:28:05 PM PDT</t>
  </si>
  <si>
    <t>113-6644539-2694647</t>
  </si>
  <si>
    <t>Cambridge</t>
  </si>
  <si>
    <t>Sep 14, 2019 7:38:32 PM PDT</t>
  </si>
  <si>
    <t>Sep 14, 2019 8:26:15 PM PDT</t>
  </si>
  <si>
    <t>112-0974226-6719419</t>
  </si>
  <si>
    <t>WEST COVINA</t>
  </si>
  <si>
    <t>91792-2968</t>
  </si>
  <si>
    <t>Sep 14, 2019 8:53:59 PM PDT</t>
  </si>
  <si>
    <t>114-8317345-8229825</t>
  </si>
  <si>
    <t>98682-6020</t>
  </si>
  <si>
    <t>Sep 14, 2019 9:07:07 PM PDT</t>
  </si>
  <si>
    <t>113-9001588-5892209</t>
  </si>
  <si>
    <t>Sep 14, 2019 10:01:25 PM PDT</t>
  </si>
  <si>
    <t>Sep 14, 2019 10:51:32 PM PDT</t>
  </si>
  <si>
    <t>Sep 14, 2019 11:38:59 PM PDT</t>
  </si>
  <si>
    <t>113-3666630-3363408</t>
  </si>
  <si>
    <t>33126-1049</t>
  </si>
  <si>
    <t>Sep 14, 2019 11:43:24 PM PDT</t>
  </si>
  <si>
    <t>112-7506673-6253033</t>
  </si>
  <si>
    <t>Sep 14, 2019 11:56:56 PM PDT</t>
  </si>
  <si>
    <t>Agmibrelr Women's High Waisted Tight Faux Leather Zipper Closure Short Skirts with Pockets White S</t>
  </si>
  <si>
    <t>GARDNER</t>
  </si>
  <si>
    <t>66030-1809</t>
  </si>
  <si>
    <t>Sep 15, 2019 1:21:38 AM PDT</t>
  </si>
  <si>
    <t>114-2443456-3343417</t>
  </si>
  <si>
    <t>CAMBRIDGE</t>
  </si>
  <si>
    <t>12816-1043</t>
  </si>
  <si>
    <t>Sep 15, 2019 1:31:26 AM PDT</t>
  </si>
  <si>
    <t>114-9989244-3583414</t>
  </si>
  <si>
    <t>BURGETTSTOWN</t>
  </si>
  <si>
    <t>15021-2351</t>
  </si>
  <si>
    <t>Sep 15, 2019 2:25:43 AM PDT</t>
  </si>
  <si>
    <t>112-4631732-3769024</t>
  </si>
  <si>
    <t>LUTZ</t>
  </si>
  <si>
    <t>33558-5237</t>
  </si>
  <si>
    <t>Sep 15, 2019 3:56:38 AM PDT</t>
  </si>
  <si>
    <t>Sep 15, 2019 4:46:25 AM PDT</t>
  </si>
  <si>
    <t>113-2679385-2781038</t>
  </si>
  <si>
    <t>32211-3830</t>
  </si>
  <si>
    <t>Sep 15, 2019 5:28:30 AM PDT</t>
  </si>
  <si>
    <t>Sep 15, 2019 5:34:44 AM PDT</t>
  </si>
  <si>
    <t>111-5976447-8875453</t>
  </si>
  <si>
    <t>Sep 15, 2019 5:43:30 AM PDT</t>
  </si>
  <si>
    <t>Sep 15, 2019 6:38:26 AM PDT</t>
  </si>
  <si>
    <t>Sep 15, 2019 6:41:21 AM PDT</t>
  </si>
  <si>
    <t>Sep 15, 2019 7:18:11 AM PDT</t>
  </si>
  <si>
    <t>112-6770287-0377062</t>
  </si>
  <si>
    <t>Sep 15, 2019 8:04:08 AM PDT</t>
  </si>
  <si>
    <t>Sep 15, 2019 8:49:54 AM PDT</t>
  </si>
  <si>
    <t>Sep 15, 2019 9:19:52 AM PDT</t>
  </si>
  <si>
    <t>111-5344877-8413855</t>
  </si>
  <si>
    <t>AMITYVILLE</t>
  </si>
  <si>
    <t>11701-4226</t>
  </si>
  <si>
    <t>Sep 15, 2019 9:26:38 AM PDT</t>
  </si>
  <si>
    <t>113-9255935-0153012</t>
  </si>
  <si>
    <t>FOREST HILLS</t>
  </si>
  <si>
    <t>11375-6304</t>
  </si>
  <si>
    <t>Sep 15, 2019 9:36:14 AM PDT</t>
  </si>
  <si>
    <t>112-4065058-2976267</t>
  </si>
  <si>
    <t>Centennial</t>
  </si>
  <si>
    <t>Co</t>
  </si>
  <si>
    <t>Sep 15, 2019 10:22:05 AM PDT</t>
  </si>
  <si>
    <t>111-8376714-2347429</t>
  </si>
  <si>
    <t>IVINS</t>
  </si>
  <si>
    <t>84738-6296</t>
  </si>
  <si>
    <t>Sep 15, 2019 10:51:15 AM PDT</t>
  </si>
  <si>
    <t>113-4746490-1937068</t>
  </si>
  <si>
    <t>CRYSTAL SPRINGS</t>
  </si>
  <si>
    <t>39059-9347</t>
  </si>
  <si>
    <t>Sep 15, 2019 12:08:25 PM PDT</t>
  </si>
  <si>
    <t>114-9266388-8345021</t>
  </si>
  <si>
    <t>BUENA PARK</t>
  </si>
  <si>
    <t>90621-3404</t>
  </si>
  <si>
    <t>Sep 15, 2019 12:17:56 PM PDT</t>
  </si>
  <si>
    <t>113-8258386-6329054</t>
  </si>
  <si>
    <t>98032-4472</t>
  </si>
  <si>
    <t>Sep 15, 2019 12:20:07 PM PDT</t>
  </si>
  <si>
    <t>112-3027662-5451469</t>
  </si>
  <si>
    <t>94109-4946</t>
  </si>
  <si>
    <t>Sep 15, 2019 12:42:40 PM PDT</t>
  </si>
  <si>
    <t>Sep 15, 2019 1:04:06 PM PDT</t>
  </si>
  <si>
    <t>Sep 15, 2019 2:27:10 PM PDT</t>
  </si>
  <si>
    <t>111-7939331-5191419</t>
  </si>
  <si>
    <t>SANDY</t>
  </si>
  <si>
    <t>84093-6900</t>
  </si>
  <si>
    <t>Sep 15, 2019 2:31:56 PM PDT</t>
  </si>
  <si>
    <t>112-3678430-6995447</t>
  </si>
  <si>
    <t>35611-4073</t>
  </si>
  <si>
    <t>Sep 15, 2019 2:48:42 PM PDT</t>
  </si>
  <si>
    <t>113-5072906-2229836</t>
  </si>
  <si>
    <t>MUNCIE</t>
  </si>
  <si>
    <t>47304-1202</t>
  </si>
  <si>
    <t>Sep 15, 2019 2:52:03 PM PDT</t>
  </si>
  <si>
    <t>111-7278510-9769822</t>
  </si>
  <si>
    <t>FORT PIERCE</t>
  </si>
  <si>
    <t>34950-3267</t>
  </si>
  <si>
    <t>Sep 15, 2019 2:53:07 PM PDT</t>
  </si>
  <si>
    <t>113-2381139-9609845</t>
  </si>
  <si>
    <t>MILTON</t>
  </si>
  <si>
    <t>37118-4018</t>
  </si>
  <si>
    <t>Sep 15, 2019 3:13:25 PM PDT</t>
  </si>
  <si>
    <t>114-0127197-6116202</t>
  </si>
  <si>
    <t>11237-5133</t>
  </si>
  <si>
    <t>Sep 15, 2019 3:30:45 PM PDT</t>
  </si>
  <si>
    <t>112-6889584-2394649</t>
  </si>
  <si>
    <t>Richmond hill</t>
  </si>
  <si>
    <t>Sep 15, 2019 3:49:55 PM PDT</t>
  </si>
  <si>
    <t>114-6237438-3656266</t>
  </si>
  <si>
    <t>DIX</t>
  </si>
  <si>
    <t>62830-1467</t>
  </si>
  <si>
    <t>Sep 15, 2019 4:00:51 PM PDT</t>
  </si>
  <si>
    <t>114-9749084-5295403</t>
  </si>
  <si>
    <t>RALEIGH</t>
  </si>
  <si>
    <t>27601-2615</t>
  </si>
  <si>
    <t>Sep 15, 2019 4:35:05 PM PDT</t>
  </si>
  <si>
    <t>1908141SK5</t>
  </si>
  <si>
    <t>Sep 15, 2019 4:35:06 PM PDT</t>
  </si>
  <si>
    <t>Sep 15, 2019 4:35:09 PM PDT</t>
  </si>
  <si>
    <t>Sep 15, 2019 4:35:12 PM PDT</t>
  </si>
  <si>
    <t>Sep 15, 2019 4:35:13 PM PDT</t>
  </si>
  <si>
    <t>Sep 15, 2019 4:35:16 PM PDT</t>
  </si>
  <si>
    <t>Sep 15, 2019 4:35:17 PM PDT</t>
  </si>
  <si>
    <t>Sep 15, 2019 4:35:20 PM PDT</t>
  </si>
  <si>
    <t>Sep 15, 2019 4:35:23 PM PDT</t>
  </si>
  <si>
    <t>Sep 15, 2019 5:28:29 PM PDT</t>
  </si>
  <si>
    <t>112-2143790-5602605</t>
  </si>
  <si>
    <t>CLARKSDALE</t>
  </si>
  <si>
    <t>38614-1803</t>
  </si>
  <si>
    <t>Sep 15, 2019 5:37:00 PM PDT</t>
  </si>
  <si>
    <t>112-9994589-3714607</t>
  </si>
  <si>
    <t>32839-1902</t>
  </si>
  <si>
    <t>Sep 15, 2019 6:22:15 PM PDT</t>
  </si>
  <si>
    <t>Sep 15, 2019 6:26:33 PM PDT</t>
  </si>
  <si>
    <t>112-8587295-9857031</t>
  </si>
  <si>
    <t>SPRINGFIELD GARDENS</t>
  </si>
  <si>
    <t>11413-2219</t>
  </si>
  <si>
    <t>Sep 15, 2019 7:00:15 PM PDT</t>
  </si>
  <si>
    <t>112-9767125-5927430</t>
  </si>
  <si>
    <t>46224-7180</t>
  </si>
  <si>
    <t>Sep 15, 2019 7:19:10 PM PDT</t>
  </si>
  <si>
    <t>113-7835280-8800205</t>
  </si>
  <si>
    <t>MORGANTON</t>
  </si>
  <si>
    <t>28655-2631</t>
  </si>
  <si>
    <t>Sep 15, 2019 7:28:02 PM PDT</t>
  </si>
  <si>
    <t>113-5192131-4245024</t>
  </si>
  <si>
    <t>TAYLORS</t>
  </si>
  <si>
    <t>29687-6921</t>
  </si>
  <si>
    <t>Sep 15, 2019 7:38:45 PM PDT</t>
  </si>
  <si>
    <t>111-3938072-2141006</t>
  </si>
  <si>
    <t>Agmibrelr Women's Plus Size High Low Hem Tunic Top Round Neck Asymmetrical Irregular Casual Blouse Shirt Black Stripe 2XL</t>
  </si>
  <si>
    <t>CLEARWATER</t>
  </si>
  <si>
    <t>33761-3011</t>
  </si>
  <si>
    <t>Sep 15, 2019 7:39:11 PM PDT</t>
  </si>
  <si>
    <t>Sep 15, 2019 8:14:29 PM PDT</t>
  </si>
  <si>
    <t>111-5666397-8585058</t>
  </si>
  <si>
    <t>NORTH LAS VEGAS</t>
  </si>
  <si>
    <t>89081-6832</t>
  </si>
  <si>
    <t>Sep 15, 2019 8:21:01 PM PDT</t>
  </si>
  <si>
    <t>111-3127767-5929805</t>
  </si>
  <si>
    <t>20176-4417</t>
  </si>
  <si>
    <t>Sep 15, 2019 8:30:31 PM PDT</t>
  </si>
  <si>
    <t>111-1911498-9397826</t>
  </si>
  <si>
    <t>GERMANTOWN</t>
  </si>
  <si>
    <t>20876-6911</t>
  </si>
  <si>
    <t>Sep 15, 2019 9:18:56 PM PDT</t>
  </si>
  <si>
    <t>113-6417207-3988264</t>
  </si>
  <si>
    <t>Sep 15, 2019 10:26:21 PM PDT</t>
  </si>
  <si>
    <t>Sep 15, 2019 11:23:32 PM PDT</t>
  </si>
  <si>
    <t>Sep 15, 2019 11:37:40 PM PDT</t>
  </si>
  <si>
    <t>112-8387288-1210628</t>
  </si>
  <si>
    <t>SAINT PETERSBURG</t>
  </si>
  <si>
    <t>33703-3163</t>
  </si>
  <si>
    <t>Sep 16, 2019 12:01:59 AM PDT</t>
  </si>
  <si>
    <t>Agmibrelr Womens Women's Casual Summer Tshirt Swing Short Petal Sleeve Dresses Beach Ladies Sun A line Dress for Women Hot Pink XL</t>
  </si>
  <si>
    <t>PALM CITY</t>
  </si>
  <si>
    <t>34990-7748</t>
  </si>
  <si>
    <t>Sep 16, 2019 12:40:59 AM PDT</t>
  </si>
  <si>
    <t>Sep 16, 2019 1:14:02 AM PDT</t>
  </si>
  <si>
    <t>111-0962164-3248236</t>
  </si>
  <si>
    <t>SAN DIEGO</t>
  </si>
  <si>
    <t>92128-6320</t>
  </si>
  <si>
    <t>Sep 16, 2019 1:35:34 AM PDT</t>
  </si>
  <si>
    <t>111-9090258-3640235</t>
  </si>
  <si>
    <t>MOSS POINT</t>
  </si>
  <si>
    <t>39562-9281</t>
  </si>
  <si>
    <t>Sep 16, 2019 2:16:29 AM PDT</t>
  </si>
  <si>
    <t>Sep 16, 2019 2:25:30 AM PDT</t>
  </si>
  <si>
    <t>114-7339994-8285046</t>
  </si>
  <si>
    <t>ABINGTON</t>
  </si>
  <si>
    <t>02351-2218</t>
  </si>
  <si>
    <t>Sep 16, 2019 4:00:03 AM PDT</t>
  </si>
  <si>
    <t>113-5078062-5018640</t>
  </si>
  <si>
    <t>BELLEVILLE</t>
  </si>
  <si>
    <t>07109-5307</t>
  </si>
  <si>
    <t>Sep 16, 2019 4:23:58 AM PDT</t>
  </si>
  <si>
    <t>Sep 16, 2019 4:24:39 AM PDT</t>
  </si>
  <si>
    <t>Sep 16, 2019 4:34:52 AM PDT</t>
  </si>
  <si>
    <t>Sep 16, 2019 4:56:02 AM PDT</t>
  </si>
  <si>
    <t>113-7931872-1221831</t>
  </si>
  <si>
    <t>78666-6155</t>
  </si>
  <si>
    <t>Sep 16, 2019 5:46:17 AM PDT</t>
  </si>
  <si>
    <t>Sep 16, 2019 7:19:09 AM PDT</t>
  </si>
  <si>
    <t>112-8584074-5069819</t>
  </si>
  <si>
    <t>HOLLY HILL</t>
  </si>
  <si>
    <t>29059-9406</t>
  </si>
  <si>
    <t>Sep 16, 2019 8:11:26 AM PDT</t>
  </si>
  <si>
    <t>Sep 16, 2019 8:13:26 AM PDT</t>
  </si>
  <si>
    <t>111-2805273-3253830</t>
  </si>
  <si>
    <t>98042-3815</t>
  </si>
  <si>
    <t>Sep 16, 2019 8:18:49 AM PDT</t>
  </si>
  <si>
    <t>113-7829920-8496256</t>
  </si>
  <si>
    <t>Sep 16, 2019 8:31:00 AM PDT</t>
  </si>
  <si>
    <t>113-7850598-7478643</t>
  </si>
  <si>
    <t>Women's Long Sleeve Basic Turtleneck Bodycon Crop Tops Army Green M</t>
  </si>
  <si>
    <t>TOLEDO</t>
  </si>
  <si>
    <t>43612-3861</t>
  </si>
  <si>
    <t>Sep 16, 2019 8:35:37 AM PDT</t>
  </si>
  <si>
    <t>Sep 16, 2019 9:55:19 AM PDT</t>
  </si>
  <si>
    <t>Sep 16, 2019 10:29:04 AM PDT</t>
  </si>
  <si>
    <t>114-9267149-5973047</t>
  </si>
  <si>
    <t>QUINCY</t>
  </si>
  <si>
    <t>02169-2022</t>
  </si>
  <si>
    <t>111-6216574-7738655</t>
  </si>
  <si>
    <t>EASTCHESTER</t>
  </si>
  <si>
    <t>10709-1101</t>
  </si>
  <si>
    <t>Agmibrelr Women's Plus Size Off Shoulder Ruffles Layered Short Sleeve Bodycon Mini Dresses Black 3XL</t>
  </si>
  <si>
    <t>Sep 16, 2019 10:59:47 AM PDT</t>
  </si>
  <si>
    <t>111-4007636-8418644</t>
  </si>
  <si>
    <t>37303-2252</t>
  </si>
  <si>
    <t>Sep 16, 2019 11:15:58 AM PDT</t>
  </si>
  <si>
    <t>114-6211921-0697862</t>
  </si>
  <si>
    <t>87124-6504</t>
  </si>
  <si>
    <t>Sep 16, 2019 11:34:15 AM PDT</t>
  </si>
  <si>
    <t>113-1235703-4580201</t>
  </si>
  <si>
    <t>GARDEN CITY</t>
  </si>
  <si>
    <t>67846-3261</t>
  </si>
  <si>
    <t>Sep 16, 2019 11:49:53 AM PDT</t>
  </si>
  <si>
    <t>111-3560191-8992232</t>
  </si>
  <si>
    <t>Toledo</t>
  </si>
  <si>
    <t>Ohio</t>
  </si>
  <si>
    <t>Sep 16, 2019 11:51:00 AM PDT</t>
  </si>
  <si>
    <t>113-5034953-4003413</t>
  </si>
  <si>
    <t>Agmibrelr Women's Plus Size Long Sleeve Tunic Dress Casual Loose V Neck Flowy Swing Shift Dresses Black 2XL</t>
  </si>
  <si>
    <t>92109-1739</t>
  </si>
  <si>
    <t>Sep 16, 2019 11:53:09 AM PDT</t>
  </si>
  <si>
    <t>Sep 16, 2019 11:59:25 AM PDT</t>
  </si>
  <si>
    <t>112-9586681-3265041</t>
  </si>
  <si>
    <t>Holly Hill</t>
  </si>
  <si>
    <t>Sep 16, 2019 12:01:48 PM PDT</t>
  </si>
  <si>
    <t>113-8200368-2598646</t>
  </si>
  <si>
    <t>35242-4865</t>
  </si>
  <si>
    <t>Sep 16, 2019 12:22:59 PM PDT</t>
  </si>
  <si>
    <t>114-5929315-9164268</t>
  </si>
  <si>
    <t>Agmibrelr Womens Women's Elegant Casual Cute Crop Top Tops and Blouse Blouses Shirt Shirts for Women Black M</t>
  </si>
  <si>
    <t>06460-2820</t>
  </si>
  <si>
    <t>Sep 16, 2019 1:37:23 PM PDT</t>
  </si>
  <si>
    <t>112-1325091-0157055</t>
  </si>
  <si>
    <t>QUEEN CREEK</t>
  </si>
  <si>
    <t>85142-1245</t>
  </si>
  <si>
    <t>Sep 16, 2019 2:02:29 PM PDT</t>
  </si>
  <si>
    <t>Sep 16, 2019 2:19:25 PM PDT</t>
  </si>
  <si>
    <t>111-3094600-8130650</t>
  </si>
  <si>
    <t>WISCONSIN RAPIDS</t>
  </si>
  <si>
    <t>54495-9293</t>
  </si>
  <si>
    <t>Sep 16, 2019 2:44:18 PM PDT</t>
  </si>
  <si>
    <t>113-0954786-3089065</t>
  </si>
  <si>
    <t>Hazlet</t>
  </si>
  <si>
    <t>Sep 16, 2019 3:05:29 PM PDT</t>
  </si>
  <si>
    <t>Sep 16, 2019 3:20:18 PM PDT</t>
  </si>
  <si>
    <t>113-0998418-8817041</t>
  </si>
  <si>
    <t>MASSENA</t>
  </si>
  <si>
    <t>13662-1913</t>
  </si>
  <si>
    <t>Sep 16, 2019 3:20:57 PM PDT</t>
  </si>
  <si>
    <t>114-7396333-4954632</t>
  </si>
  <si>
    <t>ESTILL</t>
  </si>
  <si>
    <t>29918-5202</t>
  </si>
  <si>
    <t>Sep 16, 2019 3:23:44 PM PDT</t>
  </si>
  <si>
    <t>112-0897135-7441063</t>
  </si>
  <si>
    <t>Euless</t>
  </si>
  <si>
    <t>76039-4133</t>
  </si>
  <si>
    <t>Sep 16, 2019 3:24:21 PM PDT</t>
  </si>
  <si>
    <t>114-0527970-3257808</t>
  </si>
  <si>
    <t>HANFORD</t>
  </si>
  <si>
    <t>93230-2151</t>
  </si>
  <si>
    <t>Sep 16, 2019 3:24:39 PM PDT</t>
  </si>
  <si>
    <t>112-2297332-7901810</t>
  </si>
  <si>
    <t>Norcross</t>
  </si>
  <si>
    <t>Sep 16, 2019 3:24:54 PM PDT</t>
  </si>
  <si>
    <t>113-1783934-8990660</t>
  </si>
  <si>
    <t>HOBBS</t>
  </si>
  <si>
    <t>88240-6710</t>
  </si>
  <si>
    <t>Sep 16, 2019 3:27:55 PM PDT</t>
  </si>
  <si>
    <t>112-6731394-5623418</t>
  </si>
  <si>
    <t>Bronx</t>
  </si>
  <si>
    <t>Sep 16, 2019 3:34:04 PM PDT</t>
  </si>
  <si>
    <t>114-8710405-8110611</t>
  </si>
  <si>
    <t>Fairburn</t>
  </si>
  <si>
    <t>Sep 16, 2019 3:37:23 PM PDT</t>
  </si>
  <si>
    <t>112-6504288-5799409</t>
  </si>
  <si>
    <t>LITHIA SPRINGS</t>
  </si>
  <si>
    <t>30122-1640</t>
  </si>
  <si>
    <t>Sep 16, 2019 3:39:16 PM PDT</t>
  </si>
  <si>
    <t>113-4492723-0386601</t>
  </si>
  <si>
    <t>WOONSOCKET</t>
  </si>
  <si>
    <t>RI</t>
  </si>
  <si>
    <t>02895-1025</t>
  </si>
  <si>
    <t>Sep 16, 2019 3:41:28 PM PDT</t>
  </si>
  <si>
    <t>112-9378523-7766601</t>
  </si>
  <si>
    <t>CHICOPEE</t>
  </si>
  <si>
    <t>01013-1743</t>
  </si>
  <si>
    <t>Sep 16, 2019 4:04:33 PM PDT</t>
  </si>
  <si>
    <t>112-2570920-9152244</t>
  </si>
  <si>
    <t>Women's Long Sleeve Basic Turtleneck Bodycon Crop Tops Gray S</t>
  </si>
  <si>
    <t>WARRENTON</t>
  </si>
  <si>
    <t>97146-0384</t>
  </si>
  <si>
    <t>Sep 16, 2019 4:10:30 PM PDT</t>
  </si>
  <si>
    <t>Sep 16, 2019 4:15:10 PM PDT</t>
  </si>
  <si>
    <t>Sep 16, 2019 4:15:51 PM PDT</t>
  </si>
  <si>
    <t>111-3194966-5074612</t>
  </si>
  <si>
    <t>PITTSBURG</t>
  </si>
  <si>
    <t>62974-1628</t>
  </si>
  <si>
    <t>Sep 16, 2019 4:17:37 PM PDT</t>
  </si>
  <si>
    <t>114-1829131-0680266</t>
  </si>
  <si>
    <t>MOUND BAYOU</t>
  </si>
  <si>
    <t>38762-0167</t>
  </si>
  <si>
    <t>Sep 16, 2019 4:22:25 PM PDT</t>
  </si>
  <si>
    <t>114-9187893-4864247</t>
  </si>
  <si>
    <t>SLIDELL</t>
  </si>
  <si>
    <t>70458-4228</t>
  </si>
  <si>
    <t>Sep 16, 2019 4:24:52 PM PDT</t>
  </si>
  <si>
    <t>111-1209351-1993821</t>
  </si>
  <si>
    <t>PARKLAND</t>
  </si>
  <si>
    <t>33076-4936</t>
  </si>
  <si>
    <t>Sep 16, 2019 4:42:51 PM PDT</t>
  </si>
  <si>
    <t>111-7529866-8805810</t>
  </si>
  <si>
    <t>HARRISONVILLE</t>
  </si>
  <si>
    <t>64701-2242</t>
  </si>
  <si>
    <t>Sep 16, 2019 5:03:27 PM PDT</t>
  </si>
  <si>
    <t>113-4568892-6736235</t>
  </si>
  <si>
    <t>LaFayette</t>
  </si>
  <si>
    <t>Sep 16, 2019 5:23:56 PM PDT</t>
  </si>
  <si>
    <t>Sep 16, 2019 5:27:20 PM PDT</t>
  </si>
  <si>
    <t>114-5627941-6140244</t>
  </si>
  <si>
    <t>MILWAUKEE</t>
  </si>
  <si>
    <t>53222-3810</t>
  </si>
  <si>
    <t>Sep 16, 2019 5:42:00 PM PDT</t>
  </si>
  <si>
    <t>112-0298343-2317029</t>
  </si>
  <si>
    <t>90032-1658</t>
  </si>
  <si>
    <t>Sep 16, 2019 6:15:26 PM PDT</t>
  </si>
  <si>
    <t>113-4329955-8217843</t>
  </si>
  <si>
    <t>HAMILTON</t>
  </si>
  <si>
    <t>MT</t>
  </si>
  <si>
    <t>59840-9010</t>
  </si>
  <si>
    <t>Sep 16, 2019 6:29:17 PM PDT</t>
  </si>
  <si>
    <t>Sep 16, 2019 6:35:08 PM PDT</t>
  </si>
  <si>
    <t>Sep 16, 2019 7:09:03 PM PDT</t>
  </si>
  <si>
    <t>114-5076620-7977063</t>
  </si>
  <si>
    <t>PISCATAWAY</t>
  </si>
  <si>
    <t>08854-6703</t>
  </si>
  <si>
    <t>Sep 16, 2019 7:18:48 PM PDT</t>
  </si>
  <si>
    <t>111-6979652-6630604</t>
  </si>
  <si>
    <t>45040-4114</t>
  </si>
  <si>
    <t>Sep 16, 2019 7:25:14 PM PDT</t>
  </si>
  <si>
    <t>112-9791273-5013023</t>
  </si>
  <si>
    <t>NEW BERLIN</t>
  </si>
  <si>
    <t>53151-1815</t>
  </si>
  <si>
    <t>Sep 16, 2019 8:31:36 PM PDT</t>
  </si>
  <si>
    <t>111-8745345-6388266</t>
  </si>
  <si>
    <t>MAYWOOD</t>
  </si>
  <si>
    <t>60153-2284</t>
  </si>
  <si>
    <t>Sep 16, 2019 8:39:44 PM PDT</t>
  </si>
  <si>
    <t>Sep 16, 2019 8:55:17 PM PDT</t>
  </si>
  <si>
    <t>112-7216977-8169808</t>
  </si>
  <si>
    <t>ELKHORN</t>
  </si>
  <si>
    <t>68022-2460</t>
  </si>
  <si>
    <t>Sep 16, 2019 9:07:21 PM PDT</t>
  </si>
  <si>
    <t>111-4022435-9559432</t>
  </si>
  <si>
    <t>Sep 16, 2019 9:24:12 PM PDT</t>
  </si>
  <si>
    <t>Sep 16, 2019 9:41:02 PM PDT</t>
  </si>
  <si>
    <t>112-1780464-3089854</t>
  </si>
  <si>
    <t>Sep 16, 2019 9:59:01 PM PDT</t>
  </si>
  <si>
    <t>112-1414458-4306624</t>
  </si>
  <si>
    <t>75229-5813</t>
  </si>
  <si>
    <t>Sep 16, 2019 11:29:47 PM PDT</t>
  </si>
  <si>
    <t>111-0568435-5133062</t>
  </si>
  <si>
    <t>Agmibrelr Women's Plus Size High Low Hem Tunic Top Round Neck Asymmetrical Irregular Casual Blouse Shirt Black Stripe 4XL</t>
  </si>
  <si>
    <t>MARION</t>
  </si>
  <si>
    <t>46952-8644</t>
  </si>
  <si>
    <t>Sep 16, 2019 11:58:22 PM PDT</t>
  </si>
  <si>
    <t>Sep 17, 2019 12:17:40 AM PDT</t>
  </si>
  <si>
    <t>114-8079932-7638641</t>
  </si>
  <si>
    <t>Agmibrelr Women's Plus Sizes Ruffle High Low Asymmetrical Short Sleeve Blouse Shirt Dress Blue 3XL</t>
  </si>
  <si>
    <t>WAUKEGAN</t>
  </si>
  <si>
    <t>60085-1508</t>
  </si>
  <si>
    <t>Sep 17, 2019 12:28:48 AM PDT</t>
  </si>
  <si>
    <t>113-8501146-9875442</t>
  </si>
  <si>
    <t>Agmibrelr Women's Plus Size Sleeveless Floral Print Flare Tunic Tank Tops Loose Fit Casual Shirt Blouse Black 2XL</t>
  </si>
  <si>
    <t>Mint Hill</t>
  </si>
  <si>
    <t>Sep 17, 2019 12:29:26 AM PDT</t>
  </si>
  <si>
    <t>Sep 17, 2019 1:15:19 AM PDT</t>
  </si>
  <si>
    <t>113-7687646-7489868</t>
  </si>
  <si>
    <t>CLAREMONT</t>
  </si>
  <si>
    <t>NH</t>
  </si>
  <si>
    <t>Sep 17, 2019 1:19:45 AM PDT</t>
  </si>
  <si>
    <t>114-5848908-1041824</t>
  </si>
  <si>
    <t>Sep 17, 2019 1:33:07 AM PDT</t>
  </si>
  <si>
    <t>114-1653995-1202621</t>
  </si>
  <si>
    <t>32503-3918</t>
  </si>
  <si>
    <t>Sep 17, 2019 1:47:19 AM PDT</t>
  </si>
  <si>
    <t>113-8420832-5867402</t>
  </si>
  <si>
    <t>Agmibrelr Women's Cold Shoulder Blouse Mesh V Neck Plus Size Flare Loose Casual Tunic Top Burgundy 4XL</t>
  </si>
  <si>
    <t>MASSILLON</t>
  </si>
  <si>
    <t>44647-4255</t>
  </si>
  <si>
    <t>Sep 17, 2019 2:34:00 AM PDT</t>
  </si>
  <si>
    <t>113-1817264-7921004</t>
  </si>
  <si>
    <t>BLACKSTONE</t>
  </si>
  <si>
    <t>VIRGINIA</t>
  </si>
  <si>
    <t>23824-9541</t>
  </si>
  <si>
    <t>Sep 17, 2019 2:34:03 AM PDT</t>
  </si>
  <si>
    <t>111-5783555-9457827</t>
  </si>
  <si>
    <t>Los Angeles</t>
  </si>
  <si>
    <t>90047-5253</t>
  </si>
  <si>
    <t>Sep 17, 2019 2:54:06 AM PDT</t>
  </si>
  <si>
    <t>111-1788634-6778612</t>
  </si>
  <si>
    <t>Sep 17, 2019 3:11:01 AM PDT</t>
  </si>
  <si>
    <t>Sep 17, 2019 3:20:43 AM PDT</t>
  </si>
  <si>
    <t>113-5611301-3359453</t>
  </si>
  <si>
    <t>28223-0001</t>
  </si>
  <si>
    <t>Sep 17, 2019 4:24:32 AM PDT</t>
  </si>
  <si>
    <t>112-0236832-2421053</t>
  </si>
  <si>
    <t>Sep 17, 2019 5:19:28 AM PDT</t>
  </si>
  <si>
    <t>111-0439646-0029814</t>
  </si>
  <si>
    <t>Sep 17, 2019 5:21:34 AM PDT</t>
  </si>
  <si>
    <t>112-6768403-8093816</t>
  </si>
  <si>
    <t>HENDERSON</t>
  </si>
  <si>
    <t>89015-7905</t>
  </si>
  <si>
    <t>Sep 17, 2019 5:28:51 AM PDT</t>
  </si>
  <si>
    <t>Sep 17, 2019 7:07:51 AM PDT</t>
  </si>
  <si>
    <t>114-1460389-5756236</t>
  </si>
  <si>
    <t>32222-2183</t>
  </si>
  <si>
    <t>Sep 17, 2019 7:50:53 AM PDT</t>
  </si>
  <si>
    <t>Sep 17, 2019 7:58:12 AM PDT</t>
  </si>
  <si>
    <t>Sep 17, 2019 8:15:29 AM PDT</t>
  </si>
  <si>
    <t>112-2623838-9633053</t>
  </si>
  <si>
    <t>76017-2148</t>
  </si>
  <si>
    <t>Sep 17, 2019 8:19:06 AM PDT</t>
  </si>
  <si>
    <t>113-1037586-2492241</t>
  </si>
  <si>
    <t>Sep 17, 2019 8:23:58 AM PDT</t>
  </si>
  <si>
    <t>Sep 17, 2019 9:08:55 AM PDT</t>
  </si>
  <si>
    <t>113-5157535-9248242</t>
  </si>
  <si>
    <t>Sep 17, 2019 9:25:34 AM PDT</t>
  </si>
  <si>
    <t>113-1199132-5321067</t>
  </si>
  <si>
    <t>SPRINGFIELD</t>
  </si>
  <si>
    <t>65803-2858</t>
  </si>
  <si>
    <t>Sep 17, 2019 9:36:49 AM PDT</t>
  </si>
  <si>
    <t>114-0907942-1542656</t>
  </si>
  <si>
    <t>Sep 17, 2019 10:20:43 AM PDT</t>
  </si>
  <si>
    <t>Sep 17, 2019 10:33:51 AM PDT</t>
  </si>
  <si>
    <t>Sep 17, 2019 10:56:07 AM PDT</t>
  </si>
  <si>
    <t>Sep 17, 2019 11:34:16 AM PDT</t>
  </si>
  <si>
    <t>114-6923245-7090652</t>
  </si>
  <si>
    <t>Meridian</t>
  </si>
  <si>
    <t>Sep 17, 2019 11:50:44 AM PDT</t>
  </si>
  <si>
    <t>113-3792342-4591446</t>
  </si>
  <si>
    <t>CYNTHIANA</t>
  </si>
  <si>
    <t>41031-7569</t>
  </si>
  <si>
    <t>Sep 17, 2019 11:51:16 AM PDT</t>
  </si>
  <si>
    <t>114-9882731-6664254</t>
  </si>
  <si>
    <t>BRIDGEWATER</t>
  </si>
  <si>
    <t>08807-3611</t>
  </si>
  <si>
    <t>Sep 17, 2019 12:20:46 PM PDT</t>
  </si>
  <si>
    <t>111-6747023-9253008</t>
  </si>
  <si>
    <t>WHITTIER</t>
  </si>
  <si>
    <t>90602-1818</t>
  </si>
  <si>
    <t>Sep 17, 2019 12:26:33 PM PDT</t>
  </si>
  <si>
    <t>111-1732843-5307414</t>
  </si>
  <si>
    <t>Sep 17, 2019 12:36:01 PM PDT</t>
  </si>
  <si>
    <t>112-3944905-9947401</t>
  </si>
  <si>
    <t>HOPKINSVILLE</t>
  </si>
  <si>
    <t>42241-0025</t>
  </si>
  <si>
    <t>Sep 17, 2019 1:08:00 PM PDT</t>
  </si>
  <si>
    <t>114-0605730-3121034</t>
  </si>
  <si>
    <t>30032-1025</t>
  </si>
  <si>
    <t>Sep 17, 2019 1:25:14 PM PDT</t>
  </si>
  <si>
    <t>113-1312800-4459454</t>
  </si>
  <si>
    <t>Centerville</t>
  </si>
  <si>
    <t>Sep 17, 2019 2:18:22 PM PDT</t>
  </si>
  <si>
    <t>114-4391898-3790645</t>
  </si>
  <si>
    <t>SANTEE</t>
  </si>
  <si>
    <t>92071-3937</t>
  </si>
  <si>
    <t>Sep 17, 2019 2:22:36 PM PDT</t>
  </si>
  <si>
    <t>111-9941489-4417046</t>
  </si>
  <si>
    <t>Coram</t>
  </si>
  <si>
    <t>11727-3201</t>
  </si>
  <si>
    <t>Sep 17, 2019 2:31:15 PM PDT</t>
  </si>
  <si>
    <t>Sep 17, 2019 3:14:07 PM PDT</t>
  </si>
  <si>
    <t>114-0675510-1622610</t>
  </si>
  <si>
    <t>Boynton beach</t>
  </si>
  <si>
    <t>Florida</t>
  </si>
  <si>
    <t>Sep 17, 2019 3:16:23 PM PDT</t>
  </si>
  <si>
    <t>114-5186870-0903420</t>
  </si>
  <si>
    <t>Cliffside Park</t>
  </si>
  <si>
    <t>Sep 17, 2019 3:17:45 PM PDT</t>
  </si>
  <si>
    <t>114-7337484-6841032</t>
  </si>
  <si>
    <t>BALL GROUND</t>
  </si>
  <si>
    <t>30107-6217</t>
  </si>
  <si>
    <t>Sep 17, 2019 3:20:06 PM PDT</t>
  </si>
  <si>
    <t>114-2671101-7759413</t>
  </si>
  <si>
    <t>BELLEVUE</t>
  </si>
  <si>
    <t>68123-5309</t>
  </si>
  <si>
    <t>Sep 17, 2019 3:35:44 PM PDT</t>
  </si>
  <si>
    <t>111-6146652-9341034</t>
  </si>
  <si>
    <t>GULFPORT</t>
  </si>
  <si>
    <t>39503-3503</t>
  </si>
  <si>
    <t>Sep 17, 2019 3:36:48 PM PDT</t>
  </si>
  <si>
    <t>112-6940436-2873006</t>
  </si>
  <si>
    <t>72206-5456</t>
  </si>
  <si>
    <t>Sep 17, 2019 4:25:07 PM PDT</t>
  </si>
  <si>
    <t>To your account ending in: 032, Bank Transfer ID: 091000012592008</t>
  </si>
  <si>
    <t>Sep 17, 2019 4:35:04 PM PDT</t>
  </si>
  <si>
    <t>Sep 17, 2019 5:25:02 PM PDT</t>
  </si>
  <si>
    <t>Sep 17, 2019 5:34:52 PM PDT</t>
  </si>
  <si>
    <t>112-4375671-7307465</t>
  </si>
  <si>
    <t>Keokuk</t>
  </si>
  <si>
    <t>IA</t>
  </si>
  <si>
    <t>52632-2567</t>
  </si>
  <si>
    <t>Sep 17, 2019 5:45:33 PM PDT</t>
  </si>
  <si>
    <t>114-2900554-0178633</t>
  </si>
  <si>
    <t>32256-3470</t>
  </si>
  <si>
    <t>Sep 17, 2019 6:21:50 PM PDT</t>
  </si>
  <si>
    <t>111-4693242-7403423</t>
  </si>
  <si>
    <t>fulshear</t>
  </si>
  <si>
    <t>Sep 17, 2019 6:34:40 PM PDT</t>
  </si>
  <si>
    <t>111-7705498-8746637</t>
  </si>
  <si>
    <t>11214-1951</t>
  </si>
  <si>
    <t>Sep 17, 2019 6:52:57 PM PDT</t>
  </si>
  <si>
    <t>112-6052999-6294624</t>
  </si>
  <si>
    <t>BELOIT</t>
  </si>
  <si>
    <t>53511-7003</t>
  </si>
  <si>
    <t>Sep 17, 2019 7:57:35 PM PDT</t>
  </si>
  <si>
    <t>114-1883519-2799437</t>
  </si>
  <si>
    <t>SOUTH OZONE PARK</t>
  </si>
  <si>
    <t>11420-1710</t>
  </si>
  <si>
    <t>Sep 17, 2019 8:18:00 PM PDT</t>
  </si>
  <si>
    <t>112-7411755-9811439</t>
  </si>
  <si>
    <t>Women's Plus Size Cold Shoulder Maxi Dress Casual Loose Floral Printed Short Sleeve Split Long Dresses with Pockets Flower Light Blue 2XL</t>
  </si>
  <si>
    <t>BERRY</t>
  </si>
  <si>
    <t>35546-4818</t>
  </si>
  <si>
    <t>Sep 17, 2019 8:40:31 PM PDT</t>
  </si>
  <si>
    <t>Sep 17, 2019 9:24:24 PM PDT</t>
  </si>
  <si>
    <t>Sep 17, 2019 9:26:33 PM PDT</t>
  </si>
  <si>
    <t>Sep 17, 2019 9:28:04 PM PDT</t>
  </si>
  <si>
    <t>114-5617032-4053004</t>
  </si>
  <si>
    <t>Kingston</t>
  </si>
  <si>
    <t>Sep 17, 2019 9:36:59 PM PDT</t>
  </si>
  <si>
    <t>Sep 17, 2019 10:27:41 PM PDT</t>
  </si>
  <si>
    <t>111-9297905-8539401</t>
  </si>
  <si>
    <t>Snellville</t>
  </si>
  <si>
    <t>Sep 17, 2019 10:48:00 PM PDT</t>
  </si>
  <si>
    <t>113-0320502-0030619</t>
  </si>
  <si>
    <t>Sep 17, 2019 11:22:39 PM PDT</t>
  </si>
  <si>
    <t>111-9706989-6060217</t>
  </si>
  <si>
    <t>BOYNTON BEACH</t>
  </si>
  <si>
    <t>33435-7652</t>
  </si>
  <si>
    <t>Sep 17, 2019 11:27:38 PM PDT</t>
  </si>
  <si>
    <t>113-7333266-0000216</t>
  </si>
  <si>
    <t>PELLA</t>
  </si>
  <si>
    <t>50219-1014</t>
  </si>
  <si>
    <t>Sep 18, 2019 12:25:45 AM PDT</t>
  </si>
  <si>
    <t>111-7279341-0860227</t>
  </si>
  <si>
    <t>Women's Off Shoulder Short Blouse Long Sleeve Chiffon Plain Tops White L</t>
  </si>
  <si>
    <t>rome</t>
  </si>
  <si>
    <t>Sep 18, 2019 3:17:53 AM PDT</t>
  </si>
  <si>
    <t>114-1672211-5968212</t>
  </si>
  <si>
    <t>CORNING</t>
  </si>
  <si>
    <t>14830-2924</t>
  </si>
  <si>
    <t>Sep 18, 2019 3:20:42 AM PDT</t>
  </si>
  <si>
    <t>111-8893928-8932209</t>
  </si>
  <si>
    <t>28034-7646</t>
  </si>
  <si>
    <t>Sep 18, 2019 3:22:39 AM PDT</t>
  </si>
  <si>
    <t>113-3898517-0700233</t>
  </si>
  <si>
    <t>46214-1260</t>
  </si>
  <si>
    <t>Sep 18, 2019 4:49:06 AM PDT</t>
  </si>
  <si>
    <t>112-2947095-3421038</t>
  </si>
  <si>
    <t>BELTON</t>
  </si>
  <si>
    <t>76513-6603</t>
  </si>
  <si>
    <t>Sep 18, 2019 5:04:55 AM PDT</t>
  </si>
  <si>
    <t>113-7062259-7485018</t>
  </si>
  <si>
    <t>SALT LAKE CITY</t>
  </si>
  <si>
    <t>84116-3618</t>
  </si>
  <si>
    <t>Sep 18, 2019 5:53:03 AM PDT</t>
  </si>
  <si>
    <t>112-1431960-9845069</t>
  </si>
  <si>
    <t>Womens Women's Sexy Faux Silk Deep V Neck Backless Bodycon Mini Short Pencil Dresses Lace up Back Dress for Women Party Club Night Out Beige S</t>
  </si>
  <si>
    <t>KANEOHE</t>
  </si>
  <si>
    <t>96744-2022</t>
  </si>
  <si>
    <t>Sep 18, 2019 6:30:48 AM PDT</t>
  </si>
  <si>
    <t>Sep 18, 2019 6:59:56 AM PDT</t>
  </si>
  <si>
    <t>111-5242854-8313034</t>
  </si>
  <si>
    <t>Sep 18, 2019 8:17:59 AM PDT</t>
  </si>
  <si>
    <t>114-4459181-5524201</t>
  </si>
  <si>
    <t>Sep 18, 2019 8:21:19 AM PDT</t>
  </si>
  <si>
    <t>Sep 18, 2019 9:22:26 AM PDT</t>
  </si>
  <si>
    <t>112-0102300-7917042</t>
  </si>
  <si>
    <t>75216-7325</t>
  </si>
  <si>
    <t>Sep 18, 2019 9:23:17 AM PDT</t>
  </si>
  <si>
    <t>113-7212608-0005054</t>
  </si>
  <si>
    <t>DENVER</t>
  </si>
  <si>
    <t>80223-1197</t>
  </si>
  <si>
    <t>Sep 18, 2019 10:59:51 AM PDT</t>
  </si>
  <si>
    <t>114-3550059-7823445</t>
  </si>
  <si>
    <t>Naperville</t>
  </si>
  <si>
    <t>Sep 18, 2019 11:12:49 AM PDT</t>
  </si>
  <si>
    <t>113-2156297-4833025</t>
  </si>
  <si>
    <t>Agmibrelr Women's Plus Size High Low Hem Tunic Top Round Neck Asymmetrical Irregular Casual Blouse Shirt Black Stripe 3XL</t>
  </si>
  <si>
    <t>78727-4607</t>
  </si>
  <si>
    <t>Sep 18, 2019 11:13:08 AM PDT</t>
  </si>
  <si>
    <t>Sep 18, 2019 11:27:22 AM PDT</t>
  </si>
  <si>
    <t>112-4550257-6829053</t>
  </si>
  <si>
    <t>ROGERS</t>
  </si>
  <si>
    <t>72758-4707</t>
  </si>
  <si>
    <t>Sep 18, 2019 11:46:52 AM PDT</t>
  </si>
  <si>
    <t>114-0410544-1681030</t>
  </si>
  <si>
    <t>Sep 18, 2019 12:38:10 PM PDT</t>
  </si>
  <si>
    <t>112-0327841-7581018</t>
  </si>
  <si>
    <t>Agmibrelr Women's Plus Size Bodycon T Shirt Dress Short Sleeve Side Slit Irregular Hem Mini Dresses Blue 4XL</t>
  </si>
  <si>
    <t>SPRINGTOWN</t>
  </si>
  <si>
    <t>76082-7320</t>
  </si>
  <si>
    <t>Sep 18, 2019 12:50:30 PM PDT</t>
  </si>
  <si>
    <t>112-8813352-3049021</t>
  </si>
  <si>
    <t>RANCHO CORDOVA</t>
  </si>
  <si>
    <t>95670-2210</t>
  </si>
  <si>
    <t>Sep 18, 2019 1:05:59 PM PDT</t>
  </si>
  <si>
    <t>113-7587058-0639445</t>
  </si>
  <si>
    <t>O Fallon</t>
  </si>
  <si>
    <t>Sep 18, 2019 1:16:31 PM PDT</t>
  </si>
  <si>
    <t>114-5227208-4594668</t>
  </si>
  <si>
    <t>GIBSLAND</t>
  </si>
  <si>
    <t>71028-4423</t>
  </si>
  <si>
    <t>Sep 18, 2019 1:17:06 PM PDT</t>
  </si>
  <si>
    <t>114-9347944-4766654</t>
  </si>
  <si>
    <t>CONWAY</t>
  </si>
  <si>
    <t>Sep 18, 2019 1:27:26 PM PDT</t>
  </si>
  <si>
    <t>111-6329302-8847417</t>
  </si>
  <si>
    <t>PARKER</t>
  </si>
  <si>
    <t>85344-5046</t>
  </si>
  <si>
    <t>Sep 18, 2019 1:49:52 PM PDT</t>
  </si>
  <si>
    <t>113-3359216-2681058</t>
  </si>
  <si>
    <t>70507-4629</t>
  </si>
  <si>
    <t>Sep 18, 2019 1:50:30 PM PDT</t>
  </si>
  <si>
    <t>Sep 18, 2019 2:29:04 PM PDT</t>
  </si>
  <si>
    <t>114-0378023-8775463</t>
  </si>
  <si>
    <t>SHIPPENSBURG</t>
  </si>
  <si>
    <t>17257-1465</t>
  </si>
  <si>
    <t>Sep 18, 2019 3:10:37 PM PDT</t>
  </si>
  <si>
    <t>Sep 18, 2019 3:12:09 PM PDT</t>
  </si>
  <si>
    <t>Sep 18, 2019 3:19:55 PM PDT</t>
  </si>
  <si>
    <t>112-2879009-7025061</t>
  </si>
  <si>
    <t>DETROIT</t>
  </si>
  <si>
    <t>MICHIGAN</t>
  </si>
  <si>
    <t>48228-3522</t>
  </si>
  <si>
    <t>Sep 18, 2019 3:23:28 PM PDT</t>
  </si>
  <si>
    <t>114-9339227-2236220</t>
  </si>
  <si>
    <t>Hooksett</t>
  </si>
  <si>
    <t>Sep 18, 2019 3:26:42 PM PDT</t>
  </si>
  <si>
    <t>111-3735597-7843407</t>
  </si>
  <si>
    <t>GOFFSTOWN</t>
  </si>
  <si>
    <t>03045-2736</t>
  </si>
  <si>
    <t>Sep 18, 2019 3:28:44 PM PDT</t>
  </si>
  <si>
    <t>113-2891919-4908260</t>
  </si>
  <si>
    <t>AMERICAN FORK</t>
  </si>
  <si>
    <t>UTAH</t>
  </si>
  <si>
    <t>84003-2086</t>
  </si>
  <si>
    <t>Sep 18, 2019 3:40:28 PM PDT</t>
  </si>
  <si>
    <t>114-1769767-9285054</t>
  </si>
  <si>
    <t>92116-2768</t>
  </si>
  <si>
    <t>Sep 18, 2019 3:53:00 PM PDT</t>
  </si>
  <si>
    <t>112-2214432-8377040</t>
  </si>
  <si>
    <t>COLUMBIA</t>
  </si>
  <si>
    <t>29225-4002</t>
  </si>
  <si>
    <t>Sep 18, 2019 4:23:16 PM PDT</t>
  </si>
  <si>
    <t>Sep 18, 2019 4:31:30 PM PDT</t>
  </si>
  <si>
    <t>Sep 18, 2019 4:34:02 PM PDT</t>
  </si>
  <si>
    <t>Sep 18, 2019 4:45:46 PM PDT</t>
  </si>
  <si>
    <t>112-1907337-2802630</t>
  </si>
  <si>
    <t>90031-1127</t>
  </si>
  <si>
    <t>Sep 18, 2019 5:32:06 PM PDT</t>
  </si>
  <si>
    <t>113-0532203-7475448</t>
  </si>
  <si>
    <t>MONSEY</t>
  </si>
  <si>
    <t>10952-1203</t>
  </si>
  <si>
    <t>Sep 18, 2019 6:15:59 PM PDT</t>
  </si>
  <si>
    <t>111-5904736-7130666</t>
  </si>
  <si>
    <t>Binghamton</t>
  </si>
  <si>
    <t>Sep 18, 2019 6:19:29 PM PDT</t>
  </si>
  <si>
    <t>114-6324490-3545027</t>
  </si>
  <si>
    <t>Sep 18, 2019 6:24:19 PM PDT</t>
  </si>
  <si>
    <t>Sep 18, 2019 6:24:27 PM PDT</t>
  </si>
  <si>
    <t>111-9705162-6482639</t>
  </si>
  <si>
    <t>JIM THORPE</t>
  </si>
  <si>
    <t>18229-1416</t>
  </si>
  <si>
    <t>Sep 18, 2019 6:55:28 PM PDT</t>
  </si>
  <si>
    <t>Sep 18, 2019 7:28:56 PM PDT</t>
  </si>
  <si>
    <t>113-2327733-1502624</t>
  </si>
  <si>
    <t>Agmibrelr Women's Plus Size Long Sleeve Tunic Dress Casual Loose V Neck Flowy Swing Shift Dresses Black 4XL</t>
  </si>
  <si>
    <t>pontiac</t>
  </si>
  <si>
    <t>Sep 18, 2019 7:32:00 PM PDT</t>
  </si>
  <si>
    <t>114-1429747-6659447</t>
  </si>
  <si>
    <t>Women's Plus Size Flutter Sleeve Dress Deep V Neck A-Line Swing Midi Dresses Purple 3XL</t>
  </si>
  <si>
    <t>75068-6965</t>
  </si>
  <si>
    <t>Sep 18, 2019 7:33:59 PM PDT</t>
  </si>
  <si>
    <t>Women's Bodycon Strapless Dress Plus Size Sleeveless Midi Tube Top Dresses Navy Blue 4XL</t>
  </si>
  <si>
    <t>Sep 18, 2019 8:41:31 PM PDT</t>
  </si>
  <si>
    <t>Sep 18, 2019 9:10:50 PM PDT</t>
  </si>
  <si>
    <t>113-5933381-9462642</t>
  </si>
  <si>
    <t>Agmibrelr Women's Cold Shoulder Blouse Mesh V Neck Plus Size Flare Loose Casual Tunic Top Black 4XL</t>
  </si>
  <si>
    <t>Berlin</t>
  </si>
  <si>
    <t>06037-3623</t>
  </si>
  <si>
    <t>Sep 18, 2019 9:21:21 PM PDT</t>
  </si>
  <si>
    <t>112-9730260-9167448</t>
  </si>
  <si>
    <t>YUKON</t>
  </si>
  <si>
    <t>73099-5730</t>
  </si>
  <si>
    <t>Sep 18, 2019 9:55:44 PM PDT</t>
  </si>
  <si>
    <t>112-7063098-7775443</t>
  </si>
  <si>
    <t>MARIANNA</t>
  </si>
  <si>
    <t>72360-1803</t>
  </si>
  <si>
    <t>Sep 18, 2019 11:19:46 PM PDT</t>
  </si>
  <si>
    <t>113-6517427-1653007</t>
  </si>
  <si>
    <t>Chicago</t>
  </si>
  <si>
    <t>60615-4008</t>
  </si>
  <si>
    <t>Sep 18, 2019 11:22:35 PM PDT</t>
  </si>
  <si>
    <t>113-1427304-4067403</t>
  </si>
  <si>
    <t>Agmibrelr Women's Plus Size Bodycon T Shirt Dress Short Sleeve Side Slit Irregular Hem Mini Dresses Black 3XL</t>
  </si>
  <si>
    <t>Woodinville</t>
  </si>
  <si>
    <t>98077-9477</t>
  </si>
  <si>
    <t>Sep 18, 2019 11:39:51 PM PDT</t>
  </si>
  <si>
    <t>Sep 18, 2019 11:48:41 PM PDT</t>
  </si>
  <si>
    <t>111-0064907-9268257</t>
  </si>
  <si>
    <t>SANTA ROSA</t>
  </si>
  <si>
    <t>95404-5051</t>
  </si>
  <si>
    <t>Sep 19, 2019 12:39:33 AM PDT</t>
  </si>
  <si>
    <t>112-3847355-4963433</t>
  </si>
  <si>
    <t>ESCONDIDO</t>
  </si>
  <si>
    <t>92025-2223</t>
  </si>
  <si>
    <t>Sep 19, 2019 1:25:56 AM PDT</t>
  </si>
  <si>
    <t>112-8878706-0025046</t>
  </si>
  <si>
    <t>MOBILE</t>
  </si>
  <si>
    <t>36609-2029</t>
  </si>
  <si>
    <t>Sep 19, 2019 2:16:29 AM PDT</t>
  </si>
  <si>
    <t>111-0098883-5154674</t>
  </si>
  <si>
    <t>GOOSE CREEK</t>
  </si>
  <si>
    <t>29445-4602</t>
  </si>
  <si>
    <t>Sep 19, 2019 2:17:39 AM PDT</t>
  </si>
  <si>
    <t>114-6768427-9998632</t>
  </si>
  <si>
    <t>RICHTON PARK</t>
  </si>
  <si>
    <t>60471-1201</t>
  </si>
  <si>
    <t>Sep 19, 2019 2:24:00 AM PDT</t>
  </si>
  <si>
    <t>111-6749668-3080247</t>
  </si>
  <si>
    <t>HILLSBORO</t>
  </si>
  <si>
    <t>45133-9292</t>
  </si>
  <si>
    <t>Sep 19, 2019 2:39:33 AM PDT</t>
  </si>
  <si>
    <t>113-3829535-0985028</t>
  </si>
  <si>
    <t>WISCONSIN</t>
  </si>
  <si>
    <t>53222-4621</t>
  </si>
  <si>
    <t>Sep 19, 2019 3:19:28 AM PDT</t>
  </si>
  <si>
    <t>112-2428846-2907415</t>
  </si>
  <si>
    <t>46226-3731</t>
  </si>
  <si>
    <t>Sep 19, 2019 3:39:10 AM PDT</t>
  </si>
  <si>
    <t>114-8095840-5163418</t>
  </si>
  <si>
    <t>77346-3117</t>
  </si>
  <si>
    <t>Sep 19, 2019 4:14:00 AM PDT</t>
  </si>
  <si>
    <t>111-4558787-1601025</t>
  </si>
  <si>
    <t>Sep 19, 2019 4:22:47 AM PDT</t>
  </si>
  <si>
    <t>Sep 19, 2019 4:25:29 AM PDT</t>
  </si>
  <si>
    <t>Sep 19, 2019 5:33:32 AM PDT</t>
  </si>
  <si>
    <t>Sep 19, 2019 6:44:02 AM PDT</t>
  </si>
  <si>
    <t>Sep 19, 2019 7:09:33 AM PDT</t>
  </si>
  <si>
    <t>Sep 19, 2019 7:28:42 AM PDT</t>
  </si>
  <si>
    <t>Sep 19, 2019 7:57:30 AM PDT</t>
  </si>
  <si>
    <t>Sep 19, 2019 8:00:49 AM PDT</t>
  </si>
  <si>
    <t>Sep 19, 2019 8:29:31 AM PDT</t>
  </si>
  <si>
    <t>114-1007455-6273800</t>
  </si>
  <si>
    <t>ROCKFORD</t>
  </si>
  <si>
    <t>49341-8811</t>
  </si>
  <si>
    <t>Sep 19, 2019 8:34:52 AM PDT</t>
  </si>
  <si>
    <t>111-9773408-8910620</t>
  </si>
  <si>
    <t>48917-2446</t>
  </si>
  <si>
    <t>Sep 19, 2019 9:22:05 AM PDT</t>
  </si>
  <si>
    <t>111-0423193-4565054</t>
  </si>
  <si>
    <t>LENOIR CITY</t>
  </si>
  <si>
    <t>37771-7901</t>
  </si>
  <si>
    <t>Sep 19, 2019 9:22:33 AM PDT</t>
  </si>
  <si>
    <t>113-0618455-7900228</t>
  </si>
  <si>
    <t>77084-4283</t>
  </si>
  <si>
    <t>Sep 19, 2019 9:23:19 AM PDT</t>
  </si>
  <si>
    <t>113-0728584-0472240</t>
  </si>
  <si>
    <t>Reno</t>
  </si>
  <si>
    <t>89509-1743</t>
  </si>
  <si>
    <t>Sep 19, 2019 9:25:11 AM PDT</t>
  </si>
  <si>
    <t>113-6418246-1748244</t>
  </si>
  <si>
    <t>MARRERO</t>
  </si>
  <si>
    <t>70072-6760</t>
  </si>
  <si>
    <t>Sep 19, 2019 9:34:01 AM PDT</t>
  </si>
  <si>
    <t>112-5134727-7164258</t>
  </si>
  <si>
    <t>Agmibrelr Women's Plus Sizes Off Shoulder Casual T Shirts Dress Short Sleeve Loose Tunic Tops Burgundy 3XL</t>
  </si>
  <si>
    <t>ROBBINSVILLE</t>
  </si>
  <si>
    <t>08691-1919</t>
  </si>
  <si>
    <t>Sep 19, 2019 10:11:26 AM PDT</t>
  </si>
  <si>
    <t>114-3318112-1395424</t>
  </si>
  <si>
    <t>Agmibrelr Womens Women's Plus Size Crop Tops Top Hoodie Sweatshirt Sweater for Women Red 2XL</t>
  </si>
  <si>
    <t>NASHVILLE</t>
  </si>
  <si>
    <t>37217-4153</t>
  </si>
  <si>
    <t>Sep 19, 2019 11:09:17 AM PDT</t>
  </si>
  <si>
    <t>Sep 19, 2019 11:30:51 AM PDT</t>
  </si>
  <si>
    <t>111-1534441-2243439</t>
  </si>
  <si>
    <t>LISLE</t>
  </si>
  <si>
    <t>60532-4273</t>
  </si>
  <si>
    <t>Sep 19, 2019 11:50:16 AM PDT</t>
  </si>
  <si>
    <t>114-8006243-2200231</t>
  </si>
  <si>
    <t>94114-3411</t>
  </si>
  <si>
    <t>Sep 19, 2019 11:56:04 AM PDT</t>
  </si>
  <si>
    <t>112-5869807-4183437</t>
  </si>
  <si>
    <t>SPRINGDALE</t>
  </si>
  <si>
    <t>20774-2621</t>
  </si>
  <si>
    <t>Sep 19, 2019 12:21:01 PM PDT</t>
  </si>
  <si>
    <t>Sep 19, 2019 12:51:37 PM PDT</t>
  </si>
  <si>
    <t>113-9443960-1471401</t>
  </si>
  <si>
    <t>Agmibrelr Women's High Waisted Tight Faux Leather Zipper Closure Short Skirts with Pockets White M</t>
  </si>
  <si>
    <t>90005-3192</t>
  </si>
  <si>
    <t>Sep 19, 2019 12:57:06 PM PDT</t>
  </si>
  <si>
    <t>Sep 19, 2019 1:47:32 PM PDT</t>
  </si>
  <si>
    <t>114-1932561-5949853</t>
  </si>
  <si>
    <t>10031-6138</t>
  </si>
  <si>
    <t>Sep 19, 2019 1:50:03 PM PDT</t>
  </si>
  <si>
    <t>114-9444358-9144264</t>
  </si>
  <si>
    <t>70131-4136</t>
  </si>
  <si>
    <t>Sep 19, 2019 1:50:06 PM PDT</t>
  </si>
  <si>
    <t>111-1163515-1628242</t>
  </si>
  <si>
    <t>Agmibrelr Women's Plus Size Sleeveless Flare Swing Tunic Top Casual Loose Fit Tank Tops Shirts Blouses Black 3XL</t>
  </si>
  <si>
    <t>POTOMAC</t>
  </si>
  <si>
    <t>61865-3146</t>
  </si>
  <si>
    <t>Sep 19, 2019 2:02:28 PM PDT</t>
  </si>
  <si>
    <t>113-2741484-4521050</t>
  </si>
  <si>
    <t>Agmibrelr Womens Women's Chiffon Off The Shoulder Strapless Puff Long Sleeve Crop Top Tops Blouse Blouses for Women Black S</t>
  </si>
  <si>
    <t>92505-1909</t>
  </si>
  <si>
    <t>Sep 19, 2019 2:23:59 PM PDT</t>
  </si>
  <si>
    <t>114-7511925-5554658</t>
  </si>
  <si>
    <t>JACKSON</t>
  </si>
  <si>
    <t>38305-3621</t>
  </si>
  <si>
    <t>Sep 19, 2019 2:26:56 PM PDT</t>
  </si>
  <si>
    <t>112-1510966-3008223</t>
  </si>
  <si>
    <t>Huntsville</t>
  </si>
  <si>
    <t>Sep 19, 2019 2:30:50 PM PDT</t>
  </si>
  <si>
    <t>113-3643892-8786659</t>
  </si>
  <si>
    <t>33617-6033</t>
  </si>
  <si>
    <t>Sep 19, 2019 2:47:19 PM PDT</t>
  </si>
  <si>
    <t>19083165M</t>
  </si>
  <si>
    <t>Sep 19, 2019 2:47:20 PM PDT</t>
  </si>
  <si>
    <t>Sep 19, 2019 2:47:23 PM PDT</t>
  </si>
  <si>
    <t>Sep 19, 2019 2:47:37 PM PDT</t>
  </si>
  <si>
    <t>Sep 19, 2019 2:48:20 PM PDT</t>
  </si>
  <si>
    <t>Sep 19, 2019 2:55:04 PM PDT</t>
  </si>
  <si>
    <t>112-2774732-0086626</t>
  </si>
  <si>
    <t>43228-7228</t>
  </si>
  <si>
    <t>Sep 19, 2019 2:57:06 PM PDT</t>
  </si>
  <si>
    <t>112-6818309-3357854</t>
  </si>
  <si>
    <t>SAN PEDRO</t>
  </si>
  <si>
    <t>90731-3597</t>
  </si>
  <si>
    <t>Sep 19, 2019 3:03:56 PM PDT</t>
  </si>
  <si>
    <t>114-5034851-0790654</t>
  </si>
  <si>
    <t>STERLING</t>
  </si>
  <si>
    <t>20165-5838</t>
  </si>
  <si>
    <t>Sep 19, 2019 3:22:45 PM PDT</t>
  </si>
  <si>
    <t>111-9188035-5437052</t>
  </si>
  <si>
    <t>60645-5403</t>
  </si>
  <si>
    <t>Sep 19, 2019 3:25:43 PM PDT</t>
  </si>
  <si>
    <t>113-8650320-7520243</t>
  </si>
  <si>
    <t>29609-6443</t>
  </si>
  <si>
    <t>Sep 19, 2019 3:27:57 PM PDT</t>
  </si>
  <si>
    <t>114-1226472-9857051</t>
  </si>
  <si>
    <t>ANN ARBOR</t>
  </si>
  <si>
    <t>48108-2067</t>
  </si>
  <si>
    <t>Sep 19, 2019 3:32:29 PM PDT</t>
  </si>
  <si>
    <t>114-2410741-0365813</t>
  </si>
  <si>
    <t>CONOVER</t>
  </si>
  <si>
    <t>28613-2518</t>
  </si>
  <si>
    <t>Sep 19, 2019 4:10:00 PM PDT</t>
  </si>
  <si>
    <t>114-0679200-1983463</t>
  </si>
  <si>
    <t>Agmibrelr Women's Plus Size Long Sleeve Tunic Dress Casual Loose V Neck Flowy Swing Shift Dresses Black 3XL</t>
  </si>
  <si>
    <t>28215-8306</t>
  </si>
  <si>
    <t>Sep 19, 2019 4:29:19 PM PDT</t>
  </si>
  <si>
    <t>112-8803603-4353820</t>
  </si>
  <si>
    <t>MIDDLEBORO</t>
  </si>
  <si>
    <t>02346-2410</t>
  </si>
  <si>
    <t>Sep 19, 2019 4:36:01 PM PDT</t>
  </si>
  <si>
    <t>Sep 19, 2019 4:45:22 PM PDT</t>
  </si>
  <si>
    <t>112-0981950-0518625</t>
  </si>
  <si>
    <t>MUSKEGO</t>
  </si>
  <si>
    <t>53150-9585</t>
  </si>
  <si>
    <t>Sep 19, 2019 5:19:41 PM PDT</t>
  </si>
  <si>
    <t>113-4737843-8287447</t>
  </si>
  <si>
    <t>Womens Women's Sexy Faux Silk Deep V Neck Backless Bodycon Mini Short Pencil Dresses Lace up Back Dress for Women Party Club Night Out Dark Green M</t>
  </si>
  <si>
    <t>33635-1516</t>
  </si>
  <si>
    <t>Sep 19, 2019 5:20:12 PM PDT</t>
  </si>
  <si>
    <t>Sep 19, 2019 5:22:19 PM PDT</t>
  </si>
  <si>
    <t>114-2549186-0813064</t>
  </si>
  <si>
    <t>LA PUENTE</t>
  </si>
  <si>
    <t>91744-3419</t>
  </si>
  <si>
    <t>Sep 19, 2019 5:22:45 PM PDT</t>
  </si>
  <si>
    <t>Sep 19, 2019 5:51:45 PM PDT</t>
  </si>
  <si>
    <t>114-3736871-6861061</t>
  </si>
  <si>
    <t>INDEPENDENCE</t>
  </si>
  <si>
    <t>64056-3133</t>
  </si>
  <si>
    <t>Sep 19, 2019 6:20:25 PM PDT</t>
  </si>
  <si>
    <t>Sep 19, 2019 6:20:37 PM PDT</t>
  </si>
  <si>
    <t>111-0734610-1418663</t>
  </si>
  <si>
    <t>AUSTIN</t>
  </si>
  <si>
    <t>78758-3208</t>
  </si>
  <si>
    <t>Sep 19, 2019 6:38:27 PM PDT</t>
  </si>
  <si>
    <t>Sep 19, 2019 6:43:48 PM PDT</t>
  </si>
  <si>
    <t>111-3615313-6765807</t>
  </si>
  <si>
    <t>Women's Plus Size Cold Shoulder Maxi Dress Casual Loose Short Sleeve Split Long Dresses with Pockets Black 4XL</t>
  </si>
  <si>
    <t>SUGAR LAND</t>
  </si>
  <si>
    <t>77498-2367</t>
  </si>
  <si>
    <t>Sep 19, 2019 7:05:16 PM PDT</t>
  </si>
  <si>
    <t>Sep 19, 2019 7:39:10 PM PDT</t>
  </si>
  <si>
    <t>112-2111910-3185004</t>
  </si>
  <si>
    <t>New Rochelle</t>
  </si>
  <si>
    <t>10801-5741</t>
  </si>
  <si>
    <t>Sep 19, 2019 8:00:16 PM PDT</t>
  </si>
  <si>
    <t>Sep 19, 2019 8:19:37 PM PDT</t>
  </si>
  <si>
    <t>113-3584566-6228261</t>
  </si>
  <si>
    <t>Goffstown</t>
  </si>
  <si>
    <t>Nh</t>
  </si>
  <si>
    <t>Sep 19, 2019 9:16:50 PM PDT</t>
  </si>
  <si>
    <t>Sep 19, 2019 9:30:14 PM PDT</t>
  </si>
  <si>
    <t>114-6680514-2411460</t>
  </si>
  <si>
    <t>33578-2803</t>
  </si>
  <si>
    <t>Sep 19, 2019 9:34:36 PM PDT</t>
  </si>
  <si>
    <t>Sep 19, 2019 9:35:14 PM PDT</t>
  </si>
  <si>
    <t>111-6989660-1089020</t>
  </si>
  <si>
    <t>92126-1433</t>
  </si>
  <si>
    <t>Sep 19, 2019 9:38:06 PM PDT</t>
  </si>
  <si>
    <t>Sep 19, 2019 10:20:27 PM PDT</t>
  </si>
  <si>
    <t>Sep 19, 2019 10:32:36 PM PDT</t>
  </si>
  <si>
    <t>114-7170238-2473835</t>
  </si>
  <si>
    <t>PLAINFIELD</t>
  </si>
  <si>
    <t>60585-2243</t>
  </si>
  <si>
    <t>Sep 20, 2019 12:15:06 AM PDT</t>
  </si>
  <si>
    <t>113-3145663-7741822</t>
  </si>
  <si>
    <t>ny</t>
  </si>
  <si>
    <t>Sep 20, 2019 12:21:25 AM PDT</t>
  </si>
  <si>
    <t>113-6376989-0458636</t>
  </si>
  <si>
    <t>Sep 20, 2019 1:26:11 AM PDT</t>
  </si>
  <si>
    <t>113-3961244-0608256</t>
  </si>
  <si>
    <t>37204-2307</t>
  </si>
  <si>
    <t>Sep 20, 2019 2:24:55 AM PDT</t>
  </si>
  <si>
    <t>111-6758009-8005844</t>
  </si>
  <si>
    <t>Lake City</t>
  </si>
  <si>
    <t>Sep 20, 2019 3:02:16 AM PDT</t>
  </si>
  <si>
    <t>114-0009457-2321015</t>
  </si>
  <si>
    <t>91914-2609</t>
  </si>
  <si>
    <t>Sep 20, 2019 3:27:44 AM PDT</t>
  </si>
  <si>
    <t>111-4782894-6471426</t>
  </si>
  <si>
    <t>VAN</t>
  </si>
  <si>
    <t>75790-2768</t>
  </si>
  <si>
    <t>Sep 20, 2019 8:12:24 AM PDT</t>
  </si>
  <si>
    <t>Sep 20, 2019 8:15:06 AM PDT</t>
  </si>
  <si>
    <t>Sep 20, 2019 8:47:45 AM PDT</t>
  </si>
  <si>
    <t>114-5563719-8466655</t>
  </si>
  <si>
    <t>Agmibrelr Womens Women's Summer Going Cut Out Plain Solid Crop Top Tops for Women Juniors Teens Ladies White L</t>
  </si>
  <si>
    <t>BURBANK</t>
  </si>
  <si>
    <t>91502-2232</t>
  </si>
  <si>
    <t>Sep 20, 2019 9:12:31 AM PDT</t>
  </si>
  <si>
    <t>112-9713481-2185800</t>
  </si>
  <si>
    <t>Women's Long Sleeve Basic Turtleneck Bodycon Crop Tops Black XL</t>
  </si>
  <si>
    <t>Sep 20, 2019 11:02:55 AM PDT</t>
  </si>
  <si>
    <t>Sep 20, 2019 12:14:04 PM PDT</t>
  </si>
  <si>
    <t>Sep 20, 2019 12:19:56 PM PDT</t>
  </si>
  <si>
    <t>Sep 20, 2019 12:20:15 PM PDT</t>
  </si>
  <si>
    <t>112-5315849-9464238</t>
  </si>
  <si>
    <t>Agmibrelr Womens Women's Plaid Checkered Gingham One Shoulder Ruffle Ruched Tube Top Tops for Women Black S</t>
  </si>
  <si>
    <t>TUCKAHOE</t>
  </si>
  <si>
    <t>10707-4022</t>
  </si>
  <si>
    <t>Sep 20, 2019 12:33:59 PM PDT</t>
  </si>
  <si>
    <t>114-5049023-1813048</t>
  </si>
  <si>
    <t>Agmibrelr Women's Plus Size Round Neck Tunic Top Mesh Flutter Sleeve Loose Casual Blouse Burgundy 2XL</t>
  </si>
  <si>
    <t>WINDERMERE</t>
  </si>
  <si>
    <t>34786-3132</t>
  </si>
  <si>
    <t>Sep 20, 2019 12:43:22 PM PDT</t>
  </si>
  <si>
    <t>112-1733814-6653020</t>
  </si>
  <si>
    <t>CLINTON</t>
  </si>
  <si>
    <t>84015-5743</t>
  </si>
  <si>
    <t>Sep 20, 2019 12:58:12 PM PDT</t>
  </si>
  <si>
    <t>Sep 20, 2019 2:17:00 PM PDT</t>
  </si>
  <si>
    <t>113-4594373-9478640</t>
  </si>
  <si>
    <t>Sep 20, 2019 2:33:36 PM PDT</t>
  </si>
  <si>
    <t>113-6013768-6529852</t>
  </si>
  <si>
    <t>19055-2299</t>
  </si>
  <si>
    <t>Sep 20, 2019 2:35:51 PM PDT</t>
  </si>
  <si>
    <t>112-2816412-0094623</t>
  </si>
  <si>
    <t>25840-1536</t>
  </si>
  <si>
    <t>Sep 20, 2019 3:48:23 PM PDT</t>
  </si>
  <si>
    <t>Sep 20, 2019 4:56:40 PM PDT</t>
  </si>
  <si>
    <t>Sep 20, 2019 5:03:45 PM PDT</t>
  </si>
  <si>
    <t>Sep 20, 2019 5:26:45 PM PDT</t>
  </si>
  <si>
    <t>114-9863478-5518664</t>
  </si>
  <si>
    <t>COMPTON</t>
  </si>
  <si>
    <t>90222-1525</t>
  </si>
  <si>
    <t>Sep 20, 2019 6:17:09 PM PDT</t>
  </si>
  <si>
    <t>112-3691380-5498655</t>
  </si>
  <si>
    <t>75023-5011</t>
  </si>
  <si>
    <t>Sep 20, 2019 6:26:55 PM PDT</t>
  </si>
  <si>
    <t>112-4408899-6565814</t>
  </si>
  <si>
    <t>CHANDLER</t>
  </si>
  <si>
    <t>85249-4429</t>
  </si>
  <si>
    <t>Sep 20, 2019 7:00:57 PM PDT</t>
  </si>
  <si>
    <t>113-9350810-3846624</t>
  </si>
  <si>
    <t>89129-6706</t>
  </si>
  <si>
    <t>Sep 20, 2019 7:11:19 PM PDT</t>
  </si>
  <si>
    <t>112-7331718-9082668</t>
  </si>
  <si>
    <t>GOSHEN</t>
  </si>
  <si>
    <t>Sep 20, 2019 7:19:30 PM PDT</t>
  </si>
  <si>
    <t>112-3969572-5880203</t>
  </si>
  <si>
    <t>60638-1336</t>
  </si>
  <si>
    <t>Sep 20, 2019 7:30:44 PM PDT</t>
  </si>
  <si>
    <t>114-9186907-8391437</t>
  </si>
  <si>
    <t>48227-2880</t>
  </si>
  <si>
    <t>Sep 20, 2019 7:38:11 PM PDT</t>
  </si>
  <si>
    <t>Sep 20, 2019 7:39:04 PM PDT</t>
  </si>
  <si>
    <t>Sep 20, 2019 8:12:39 PM PDT</t>
  </si>
  <si>
    <t>vj9921W480</t>
  </si>
  <si>
    <t>Sep 20, 2019 8:17:07 PM PDT</t>
  </si>
  <si>
    <t>Sep 20, 2019 9:24:21 PM PDT</t>
  </si>
  <si>
    <t>111-0894974-5615458</t>
  </si>
  <si>
    <t>MESA</t>
  </si>
  <si>
    <t>85212-8847</t>
  </si>
  <si>
    <t>Sep 20, 2019 9:45:31 PM PDT</t>
  </si>
  <si>
    <t>111-7212965-6721016</t>
  </si>
  <si>
    <t>MOSCOW</t>
  </si>
  <si>
    <t>18444-4124</t>
  </si>
  <si>
    <t>Sep 20, 2019 11:27:12 PM PDT</t>
  </si>
  <si>
    <t>112-6668902-0329062</t>
  </si>
  <si>
    <t>Stone Mountain</t>
  </si>
  <si>
    <t>30087-1539</t>
  </si>
  <si>
    <t>Sep 20, 2019 11:35:09 PM PDT</t>
  </si>
  <si>
    <t>113-2402633-3377026</t>
  </si>
  <si>
    <t>MIDDLE VILLAGE</t>
  </si>
  <si>
    <t>11379-1506</t>
  </si>
  <si>
    <t>Sep 21, 2019 12:22:50 AM PDT</t>
  </si>
  <si>
    <t>Sep 21, 2019 12:48:00 AM PDT</t>
  </si>
  <si>
    <t>Sep 21, 2019 1:57:43 AM PDT</t>
  </si>
  <si>
    <t>Sep 21, 2019 2:45:27 AM PDT</t>
  </si>
  <si>
    <t>111-0818413-5319463</t>
  </si>
  <si>
    <t>MIAMISBURG</t>
  </si>
  <si>
    <t>45342-7430</t>
  </si>
  <si>
    <t>Sep 21, 2019 2:45:33 AM PDT</t>
  </si>
  <si>
    <t>111-8977368-3620263</t>
  </si>
  <si>
    <t>LEXINGTON</t>
  </si>
  <si>
    <t>24450-2116</t>
  </si>
  <si>
    <t>Sep 21, 2019 5:30:05 AM PDT</t>
  </si>
  <si>
    <t>112-2033867-4119448</t>
  </si>
  <si>
    <t>32835-6828</t>
  </si>
  <si>
    <t>Sep 21, 2019 6:37:20 AM PDT</t>
  </si>
  <si>
    <t>Sep 21, 2019 7:13:21 AM PDT</t>
  </si>
  <si>
    <t>Sep 21, 2019 7:17:35 AM PDT</t>
  </si>
  <si>
    <t>113-6562439-2029806</t>
  </si>
  <si>
    <t>DURHAM</t>
  </si>
  <si>
    <t>27707-3129</t>
  </si>
  <si>
    <t>Sep 21, 2019 7:47:14 AM PDT</t>
  </si>
  <si>
    <t>Sep 21, 2019 8:21:44 AM PDT</t>
  </si>
  <si>
    <t>111-1272796-9200256</t>
  </si>
  <si>
    <t>Saginaw</t>
  </si>
  <si>
    <t>Sep 21, 2019 8:51:26 AM PDT</t>
  </si>
  <si>
    <t>Sep 21, 2019 9:15:39 AM PDT</t>
  </si>
  <si>
    <t>114-1402199-5402629</t>
  </si>
  <si>
    <t>NAPA</t>
  </si>
  <si>
    <t>94558-4653</t>
  </si>
  <si>
    <t>Sep 21, 2019 9:15:55 AM PDT</t>
  </si>
  <si>
    <t>113-9810260-8789026</t>
  </si>
  <si>
    <t>Garden City</t>
  </si>
  <si>
    <t>48135-2144</t>
  </si>
  <si>
    <t>Sep 21, 2019 9:41:44 AM PDT</t>
  </si>
  <si>
    <t>113-4564182-3753032</t>
  </si>
  <si>
    <t>Hamilton</t>
  </si>
  <si>
    <t>Sep 21, 2019 10:04:08 AM PDT</t>
  </si>
  <si>
    <t>112-4505204-8041823</t>
  </si>
  <si>
    <t>VENTURA</t>
  </si>
  <si>
    <t>93001-1143</t>
  </si>
  <si>
    <t>Sep 21, 2019 11:01:07 AM PDT</t>
  </si>
  <si>
    <t>Sep 21, 2019 11:16:17 AM PDT</t>
  </si>
  <si>
    <t>114-7833652-9587437</t>
  </si>
  <si>
    <t>Agmibrelr Women's Plus Sizes Swing Tunic Tops Casual Loose Fit Short Sleeve Blouses Black XL</t>
  </si>
  <si>
    <t>75219-2407</t>
  </si>
  <si>
    <t>Sep 21, 2019 11:46:23 AM PDT</t>
  </si>
  <si>
    <t>111-9244495-9749812</t>
  </si>
  <si>
    <t>Duncanville</t>
  </si>
  <si>
    <t>75137-4156</t>
  </si>
  <si>
    <t>Sep 21, 2019 11:55:39 AM PDT</t>
  </si>
  <si>
    <t>Sep 21, 2019 12:43:41 PM PDT</t>
  </si>
  <si>
    <t>Sep 21, 2019 12:56:33 PM PDT</t>
  </si>
  <si>
    <t>Sep 21, 2019 1:30:10 PM PDT</t>
  </si>
  <si>
    <t>112-4814818-6575418</t>
  </si>
  <si>
    <t>Women's Bodycon Strapless Dress Plus Sizes Sleeveless Midi Tube Top Dresses Burgundy XL</t>
  </si>
  <si>
    <t>93536-6848</t>
  </si>
  <si>
    <t>Sep 21, 2019 1:44:41 PM PDT</t>
  </si>
  <si>
    <t>111-1971220-1680241</t>
  </si>
  <si>
    <t>NOBLESVILLE</t>
  </si>
  <si>
    <t>46062-9056</t>
  </si>
  <si>
    <t>Sep 21, 2019 2:03:14 PM PDT</t>
  </si>
  <si>
    <t>113-9205520-2294669</t>
  </si>
  <si>
    <t>70508-6807</t>
  </si>
  <si>
    <t>Sep 21, 2019 2:24:28 PM PDT</t>
  </si>
  <si>
    <t>114-9516939-8005804</t>
  </si>
  <si>
    <t>28037-7699</t>
  </si>
  <si>
    <t>Sep 21, 2019 2:32:31 PM PDT</t>
  </si>
  <si>
    <t>111-1092306-4288240</t>
  </si>
  <si>
    <t>Women's Plus Sizes Off Shoulder Casual T Shirts Dress Short Sleeve Loose Tunic Tops Purple 2XL</t>
  </si>
  <si>
    <t>GROVETOWN</t>
  </si>
  <si>
    <t>30813-4236</t>
  </si>
  <si>
    <t>Sep 21, 2019 2:59:04 PM PDT</t>
  </si>
  <si>
    <t>112-8174126-5911434</t>
  </si>
  <si>
    <t>GREENSBORO</t>
  </si>
  <si>
    <t>Sep 21, 2019 3:15:49 PM PDT</t>
  </si>
  <si>
    <t>113-6550169-8860232</t>
  </si>
  <si>
    <t>PANAMA CITY</t>
  </si>
  <si>
    <t>32409-3326</t>
  </si>
  <si>
    <t>Sep 21, 2019 4:07:52 PM PDT</t>
  </si>
  <si>
    <t>111-1766945-3963454</t>
  </si>
  <si>
    <t>Fort Smith</t>
  </si>
  <si>
    <t>Sep 21, 2019 5:48:52 PM PDT</t>
  </si>
  <si>
    <t>Sep 21, 2019 5:52:27 PM PDT</t>
  </si>
  <si>
    <t>112-0940051-3866668</t>
  </si>
  <si>
    <t>Sep 21, 2019 5:54:45 PM PDT</t>
  </si>
  <si>
    <t>Sep 21, 2019 5:58:28 PM PDT</t>
  </si>
  <si>
    <t>113-8749312-1657034</t>
  </si>
  <si>
    <t>Agmibrelr Womens Women's Spring Summer Fall Casual Going Out Crop Tops for Women Juniors Teens Ladies Black L</t>
  </si>
  <si>
    <t>93722-3044</t>
  </si>
  <si>
    <t>Sep 21, 2019 6:30:00 PM PDT</t>
  </si>
  <si>
    <t>Sep 21, 2019 6:53:37 PM PDT</t>
  </si>
  <si>
    <t>Sep 21, 2019 7:01:49 PM PDT</t>
  </si>
  <si>
    <t>113-6873106-7745866</t>
  </si>
  <si>
    <t>Fishers</t>
  </si>
  <si>
    <t>Sep 21, 2019 7:28:26 PM PDT</t>
  </si>
  <si>
    <t>114-6486123-1565841</t>
  </si>
  <si>
    <t>45244-2714</t>
  </si>
  <si>
    <t>Sep 21, 2019 8:03:31 PM PDT</t>
  </si>
  <si>
    <t>114-7770066-5280216</t>
  </si>
  <si>
    <t>BRIMFIELD</t>
  </si>
  <si>
    <t>01010-9558</t>
  </si>
  <si>
    <t>Sep 21, 2019 8:23:31 PM PDT</t>
  </si>
  <si>
    <t>113-9368339-5473059</t>
  </si>
  <si>
    <t>Norfolk</t>
  </si>
  <si>
    <t>23513-4551</t>
  </si>
  <si>
    <t>Sep 21, 2019 8:55:02 PM PDT</t>
  </si>
  <si>
    <t>Sep 21, 2019 9:20:56 PM PDT</t>
  </si>
  <si>
    <t>111-9933221-1597822</t>
  </si>
  <si>
    <t>WEST LAFAYETTE</t>
  </si>
  <si>
    <t>47906-3409</t>
  </si>
  <si>
    <t>Sep 21, 2019 10:11:19 PM PDT</t>
  </si>
  <si>
    <t>Sep 21, 2019 10:21:35 PM PDT</t>
  </si>
  <si>
    <t>113-1853372-9996210</t>
  </si>
  <si>
    <t>07112-2022</t>
  </si>
  <si>
    <t>Sep 21, 2019 11:37:29 PM PDT</t>
  </si>
  <si>
    <t>113-2891472-3759449</t>
  </si>
  <si>
    <t>33837-1775</t>
  </si>
  <si>
    <t>Sep 21, 2019 11:56:34 PM PDT</t>
  </si>
  <si>
    <t>111-6518284-2113845</t>
  </si>
  <si>
    <t>BAKERSFIELD</t>
  </si>
  <si>
    <t>93311-9682</t>
  </si>
  <si>
    <t>Sep 22, 2019 1:14:43 AM PDT</t>
  </si>
  <si>
    <t>Sep 22, 2019 1:21:35 AM PDT</t>
  </si>
  <si>
    <t>114-3111684-0303454</t>
  </si>
  <si>
    <t>Sunbury</t>
  </si>
  <si>
    <t>Sep 22, 2019 1:27:43 AM PDT</t>
  </si>
  <si>
    <t>111-8574916-4874644</t>
  </si>
  <si>
    <t>Women's Long Sleeve Basic Turtleneck Bodycon Crop Tops Black L</t>
  </si>
  <si>
    <t>MORGANTOWN</t>
  </si>
  <si>
    <t>26508-4529</t>
  </si>
  <si>
    <t>Sep 22, 2019 1:50:24 AM PDT</t>
  </si>
  <si>
    <t>Sep 22, 2019 2:25:11 AM PDT</t>
  </si>
  <si>
    <t>112-6461959-2713013</t>
  </si>
  <si>
    <t>22201-5749</t>
  </si>
  <si>
    <t>Sep 22, 2019 2:29:45 AM PDT</t>
  </si>
  <si>
    <t>113-5908889-1264232</t>
  </si>
  <si>
    <t>44320-2841</t>
  </si>
  <si>
    <t>Sep 22, 2019 3:23:42 AM PDT</t>
  </si>
  <si>
    <t>113-5239116-7971439</t>
  </si>
  <si>
    <t>AVON PARK</t>
  </si>
  <si>
    <t>33825-2743</t>
  </si>
  <si>
    <t>Sep 22, 2019 3:27:19 AM PDT</t>
  </si>
  <si>
    <t>114-0715146-8877825</t>
  </si>
  <si>
    <t>45640-1618</t>
  </si>
  <si>
    <t>Sep 22, 2019 3:29:58 AM PDT</t>
  </si>
  <si>
    <t>114-0921912-9221017</t>
  </si>
  <si>
    <t>XENIA</t>
  </si>
  <si>
    <t>45385-2204</t>
  </si>
  <si>
    <t>Sep 22, 2019 4:03:59 AM PDT</t>
  </si>
  <si>
    <t>113-6045194-2844217</t>
  </si>
  <si>
    <t>ELLENSBURG</t>
  </si>
  <si>
    <t>98926-3069</t>
  </si>
  <si>
    <t>Sep 22, 2019 5:00:38 AM PDT</t>
  </si>
  <si>
    <t>114-8555154-2897060</t>
  </si>
  <si>
    <t>78203-1848</t>
  </si>
  <si>
    <t>Sep 22, 2019 5:24:47 AM PDT</t>
  </si>
  <si>
    <t>145b3e21-d31a-4ccb-9d94-57ade0a97243</t>
  </si>
  <si>
    <t>Save 5% on 4262</t>
  </si>
  <si>
    <t>Sep 22, 2019 5:33:13 AM PDT</t>
  </si>
  <si>
    <t>Sep 22, 2019 5:43:41 AM PDT</t>
  </si>
  <si>
    <t>Sep 22, 2019 6:28:02 AM PDT</t>
  </si>
  <si>
    <t>112-8024647-9485847</t>
  </si>
  <si>
    <t>Leaf River</t>
  </si>
  <si>
    <t>Sep 22, 2019 6:39:49 AM PDT</t>
  </si>
  <si>
    <t>Sep 22, 2019 7:12:49 AM PDT</t>
  </si>
  <si>
    <t>113-5049652-8390653</t>
  </si>
  <si>
    <t>ROCKINGHAM</t>
  </si>
  <si>
    <t>22802-1224</t>
  </si>
  <si>
    <t>Sep 22, 2019 7:38:08 AM PDT</t>
  </si>
  <si>
    <t>93335745-9b89-41dd-9916-ac0e06f449af</t>
  </si>
  <si>
    <t>Save 5% on 117</t>
  </si>
  <si>
    <t>Sep 22, 2019 8:11:21 AM PDT</t>
  </si>
  <si>
    <t>Sep 22, 2019 8:25:39 AM PDT</t>
  </si>
  <si>
    <t>Sep 22, 2019 8:46:25 AM PDT</t>
  </si>
  <si>
    <t>Sep 22, 2019 10:08:14 AM PDT</t>
  </si>
  <si>
    <t>114-0416286-6233037</t>
  </si>
  <si>
    <t>39056-5207</t>
  </si>
  <si>
    <t>Sep 22, 2019 10:30:50 AM PDT</t>
  </si>
  <si>
    <t>113-3070308-6380213</t>
  </si>
  <si>
    <t>33993-7721</t>
  </si>
  <si>
    <t>Sep 22, 2019 10:31:40 AM PDT</t>
  </si>
  <si>
    <t>112-9424430-3949008</t>
  </si>
  <si>
    <t>TAYLOR MILL</t>
  </si>
  <si>
    <t>41015-4515</t>
  </si>
  <si>
    <t>Sep 22, 2019 10:48:59 AM PDT</t>
  </si>
  <si>
    <t>111-8082514-4121008</t>
  </si>
  <si>
    <t>Sep 22, 2019 12:12:19 PM PDT</t>
  </si>
  <si>
    <t>113-9028837-0301849</t>
  </si>
  <si>
    <t>DUCOR</t>
  </si>
  <si>
    <t>93218-0370</t>
  </si>
  <si>
    <t>Sep 22, 2019 12:57:44 PM PDT</t>
  </si>
  <si>
    <t>114-9012430-0085832</t>
  </si>
  <si>
    <t>WESLEY CHAPEL</t>
  </si>
  <si>
    <t>33544-6920</t>
  </si>
  <si>
    <t>Sep 22, 2019 1:23:25 PM PDT</t>
  </si>
  <si>
    <t>Sep 22, 2019 1:31:32 PM PDT</t>
  </si>
  <si>
    <t>111-2957189-7269036</t>
  </si>
  <si>
    <t>94109-3845</t>
  </si>
  <si>
    <t>Sep 22, 2019 1:35:52 PM PDT</t>
  </si>
  <si>
    <t>112-7893804-3632265</t>
  </si>
  <si>
    <t>SILVER SPRING</t>
  </si>
  <si>
    <t>Sep 22, 2019 1:35:59 PM PDT</t>
  </si>
  <si>
    <t>Sep 22, 2019 1:40:52 PM PDT</t>
  </si>
  <si>
    <t>113-4132308-6080211</t>
  </si>
  <si>
    <t>Braselton</t>
  </si>
  <si>
    <t>Sep 22, 2019 2:21:54 PM PDT</t>
  </si>
  <si>
    <t>114-5215213-8781817</t>
  </si>
  <si>
    <t>FAIR LAWN</t>
  </si>
  <si>
    <t>07410-3938</t>
  </si>
  <si>
    <t>Sep 22, 2019 2:30:33 PM PDT</t>
  </si>
  <si>
    <t>112-9268391-9025020</t>
  </si>
  <si>
    <t>NEW HYDE PARK</t>
  </si>
  <si>
    <t>11040-4803</t>
  </si>
  <si>
    <t>Sep 22, 2019 3:01:26 PM PDT</t>
  </si>
  <si>
    <t>Sep 22, 2019 3:12:00 PM PDT</t>
  </si>
  <si>
    <t>Sep 22, 2019 3:22:47 PM PDT</t>
  </si>
  <si>
    <t>113-9195028-8289834</t>
  </si>
  <si>
    <t>Agmibrelr Womens Women's Summer Going Out Party Sexy Crop Tank Tops and Blouses for Women Red XL</t>
  </si>
  <si>
    <t>BAYVILLE</t>
  </si>
  <si>
    <t>08721-1312</t>
  </si>
  <si>
    <t>Sep 22, 2019 4:50:16 PM PDT</t>
  </si>
  <si>
    <t>112-4295856-3789003</t>
  </si>
  <si>
    <t>Agmibrelr Women's Plus Size Ruffle High Low Asymmetrical Short Sleeve Blouse Shirt Dress Navy Blue 4XL</t>
  </si>
  <si>
    <t>Forney</t>
  </si>
  <si>
    <t>Sep 22, 2019 6:29:33 PM PDT</t>
  </si>
  <si>
    <t>114-4015928-2446617</t>
  </si>
  <si>
    <t>WEXFORD</t>
  </si>
  <si>
    <t>15090-7391</t>
  </si>
  <si>
    <t>Sep 22, 2019 7:14:07 PM PDT</t>
  </si>
  <si>
    <t>114-9562786-0766614</t>
  </si>
  <si>
    <t>Nebo</t>
  </si>
  <si>
    <t>Sep 22, 2019 10:18:20 PM PDT</t>
  </si>
  <si>
    <t>112-4306212-1761855</t>
  </si>
  <si>
    <t>BUCKEYE</t>
  </si>
  <si>
    <t>ARIZONA</t>
  </si>
  <si>
    <t>85326-8591</t>
  </si>
  <si>
    <t>Sep 22, 2019 10:37:44 PM PDT</t>
  </si>
  <si>
    <t>112-7289768-7848218</t>
  </si>
  <si>
    <t>Ravenna</t>
  </si>
  <si>
    <t>Sep 22, 2019 11:15:31 PM PDT</t>
  </si>
  <si>
    <t>112-5568222-6854639</t>
  </si>
  <si>
    <t>33991-1440</t>
  </si>
  <si>
    <t>Sep 22, 2019 11:17:08 PM PDT</t>
  </si>
  <si>
    <t>111-6305884-4819410</t>
  </si>
  <si>
    <t>oskalossa</t>
  </si>
  <si>
    <t>Kansas</t>
  </si>
  <si>
    <t>Sep 22, 2019 11:19:42 PM PDT</t>
  </si>
  <si>
    <t>113-0929077-4215406</t>
  </si>
  <si>
    <t>LAWRENCEVILLE</t>
  </si>
  <si>
    <t>30044-2828</t>
  </si>
  <si>
    <t>Sep 22, 2019 11:20:49 PM PDT</t>
  </si>
  <si>
    <t>112-5322783-3886656</t>
  </si>
  <si>
    <t>MIDLAND</t>
  </si>
  <si>
    <t>48642-6424</t>
  </si>
  <si>
    <t>Sep 22, 2019 11:29:05 PM PDT</t>
  </si>
  <si>
    <t>114-5172902-7730633</t>
  </si>
  <si>
    <t>SAN JOSE</t>
  </si>
  <si>
    <t>95124-1557</t>
  </si>
  <si>
    <t>Sep 23, 2019 1:29:25 AM PDT</t>
  </si>
  <si>
    <t>112-8451703-7263400</t>
  </si>
  <si>
    <t>36582-9410</t>
  </si>
  <si>
    <t>Sep 23, 2019 1:57:41 AM PDT</t>
  </si>
  <si>
    <t>112-6826821-8318652</t>
  </si>
  <si>
    <t>Agmibrelr Women's Plus Size V Neck Button up Long Dress Loose Casual Floral Printed Short Sleeve Swing Maxi Dresses with Pockets Cherry Black 4XL</t>
  </si>
  <si>
    <t>Yelm</t>
  </si>
  <si>
    <t>Wa</t>
  </si>
  <si>
    <t>Sep 23, 2019 2:27:41 AM PDT</t>
  </si>
  <si>
    <t>113-8103319-1472210</t>
  </si>
  <si>
    <t>Sep 23, 2019 2:36:33 AM PDT</t>
  </si>
  <si>
    <t>113-0662578-2177840</t>
  </si>
  <si>
    <t>32583-5008</t>
  </si>
  <si>
    <t>Sep 23, 2019 2:47:19 AM PDT</t>
  </si>
  <si>
    <t>112-9902714-4256238</t>
  </si>
  <si>
    <t>BARTOW</t>
  </si>
  <si>
    <t>33830-9530</t>
  </si>
  <si>
    <t>Sep 23, 2019 5:26:02 AM PDT</t>
  </si>
  <si>
    <t>112-6957463-9519439</t>
  </si>
  <si>
    <t>Sep 23, 2019 5:29:11 AM PDT</t>
  </si>
  <si>
    <t>112-9176111-0109840</t>
  </si>
  <si>
    <t>Arizona</t>
  </si>
  <si>
    <t>Sep 23, 2019 5:42:44 AM PDT</t>
  </si>
  <si>
    <t>Sep 23, 2019 6:06:02 AM PDT</t>
  </si>
  <si>
    <t>3c22fd71-8bf5-4ca4-a03b-643b5cf76a55</t>
  </si>
  <si>
    <t>Save 5% on 119</t>
  </si>
  <si>
    <t>Sep 23, 2019 7:41:03 AM PDT</t>
  </si>
  <si>
    <t>Sep 23, 2019 8:16:30 AM PDT</t>
  </si>
  <si>
    <t>Sep 23, 2019 8:18:16 AM PDT</t>
  </si>
  <si>
    <t>112-0604688-8082633</t>
  </si>
  <si>
    <t>Buffalo</t>
  </si>
  <si>
    <t>Sep 23, 2019 8:44:00 AM PDT</t>
  </si>
  <si>
    <t>Sep 23, 2019 8:56:43 AM PDT</t>
  </si>
  <si>
    <t>Sep 23, 2019 10:20:21 AM PDT</t>
  </si>
  <si>
    <t>Sep 23, 2019 10:22:48 AM PDT</t>
  </si>
  <si>
    <t>113-7376101-9677065</t>
  </si>
  <si>
    <t>46259-5806</t>
  </si>
  <si>
    <t>Sep 23, 2019 10:25:33 AM PDT</t>
  </si>
  <si>
    <t>113-0591689-3821837</t>
  </si>
  <si>
    <t>PLYMOUTH</t>
  </si>
  <si>
    <t>02360-4409</t>
  </si>
  <si>
    <t>Sep 23, 2019 11:23:26 AM PDT</t>
  </si>
  <si>
    <t>112-5832561-4898668</t>
  </si>
  <si>
    <t>Sep 23, 2019 11:29:43 AM PDT</t>
  </si>
  <si>
    <t>114-0454048-6626664</t>
  </si>
  <si>
    <t>HARLINGEN</t>
  </si>
  <si>
    <t>78550-5207</t>
  </si>
  <si>
    <t>Sep 23, 2019 11:43:30 AM PDT</t>
  </si>
  <si>
    <t>114-0340346-5293860</t>
  </si>
  <si>
    <t>DORA</t>
  </si>
  <si>
    <t>35062-4045</t>
  </si>
  <si>
    <t>Sep 23, 2019 12:02:17 PM PDT</t>
  </si>
  <si>
    <t>112-4758465-5909842</t>
  </si>
  <si>
    <t>73099-8845</t>
  </si>
  <si>
    <t>Sep 23, 2019 12:21:48 PM PDT</t>
  </si>
  <si>
    <t>113-4950085-5962628</t>
  </si>
  <si>
    <t>Rexburg</t>
  </si>
  <si>
    <t>Sep 23, 2019 12:22:18 PM PDT</t>
  </si>
  <si>
    <t>Sep 23, 2019 12:30:07 PM PDT</t>
  </si>
  <si>
    <t>Sep 23, 2019 12:38:26 PM PDT</t>
  </si>
  <si>
    <t>Sep 23, 2019 12:43:07 PM PDT</t>
  </si>
  <si>
    <t>113-9711211-4490623</t>
  </si>
  <si>
    <t>31061-1990</t>
  </si>
  <si>
    <t>Sep 23, 2019 12:52:23 PM PDT</t>
  </si>
  <si>
    <t>113-1521321-2721860</t>
  </si>
  <si>
    <t>Agmibrelr Women's Plus Size V Neck Button up Long Dress Loose Casual Short Sleeve Swing Maxi Dresses with Pockets Black XL</t>
  </si>
  <si>
    <t>WEBSTER</t>
  </si>
  <si>
    <t>40176-5375</t>
  </si>
  <si>
    <t>Sep 23, 2019 1:01:02 PM PDT</t>
  </si>
  <si>
    <t>112-3358935-9052208</t>
  </si>
  <si>
    <t>36695-9595</t>
  </si>
  <si>
    <t>Sep 23, 2019 1:43:08 PM PDT</t>
  </si>
  <si>
    <t>114-2709407-9737004</t>
  </si>
  <si>
    <t>WEST BABYLON</t>
  </si>
  <si>
    <t>11704-5027</t>
  </si>
  <si>
    <t>Sep 23, 2019 1:45:07 PM PDT</t>
  </si>
  <si>
    <t>Sep 23, 2019 1:47:26 PM PDT</t>
  </si>
  <si>
    <t>111-4411329-0400216</t>
  </si>
  <si>
    <t>NORWALK</t>
  </si>
  <si>
    <t>06854-2044</t>
  </si>
  <si>
    <t>Sep 23, 2019 1:49:13 PM PDT</t>
  </si>
  <si>
    <t>Sep 23, 2019 2:00:14 PM PDT</t>
  </si>
  <si>
    <t>112-6683710-1014659</t>
  </si>
  <si>
    <t>90804-8574</t>
  </si>
  <si>
    <t>Sep 23, 2019 2:30:44 PM PDT</t>
  </si>
  <si>
    <t>113-7003615-5414619</t>
  </si>
  <si>
    <t>Drexel</t>
  </si>
  <si>
    <t>Sep 23, 2019 2:55:48 PM PDT</t>
  </si>
  <si>
    <t>Sep 23, 2019 2:59:44 PM PDT</t>
  </si>
  <si>
    <t>Sep 23, 2019 3:19:25 PM PDT</t>
  </si>
  <si>
    <t>114-8899650-0760237</t>
  </si>
  <si>
    <t>Mt. Laurel</t>
  </si>
  <si>
    <t>Sep 23, 2019 3:22:10 PM PDT</t>
  </si>
  <si>
    <t>112-4706806-0689817</t>
  </si>
  <si>
    <t>San Bernardino</t>
  </si>
  <si>
    <t>Sep 23, 2019 3:25:33 PM PDT</t>
  </si>
  <si>
    <t>113-6040949-0501025</t>
  </si>
  <si>
    <t>VENICE</t>
  </si>
  <si>
    <t>90291-2450</t>
  </si>
  <si>
    <t>Sep 23, 2019 3:30:36 PM PDT</t>
  </si>
  <si>
    <t>113-8497729-8601833</t>
  </si>
  <si>
    <t>10030-2304</t>
  </si>
  <si>
    <t>Sep 23, 2019 3:38:24 PM PDT</t>
  </si>
  <si>
    <t>Sep 23, 2019 3:38:36 PM PDT</t>
  </si>
  <si>
    <t>112-8001127-8444257</t>
  </si>
  <si>
    <t>Agmibrelr Women's Plus Size Bodysuits Deep V Neck Short Sleeve Button up Jumpsuits Rompers Pink 2XL</t>
  </si>
  <si>
    <t>Broken arrow</t>
  </si>
  <si>
    <t>Ok</t>
  </si>
  <si>
    <t>Sep 23, 2019 3:43:58 PM PDT</t>
  </si>
  <si>
    <t>111-8623666-9206620</t>
  </si>
  <si>
    <t>COOKEVILLE</t>
  </si>
  <si>
    <t>38501-4811</t>
  </si>
  <si>
    <t>Sep 23, 2019 3:53:56 PM PDT</t>
  </si>
  <si>
    <t>114-3241695-9748203</t>
  </si>
  <si>
    <t>HURST</t>
  </si>
  <si>
    <t>76053-2603</t>
  </si>
  <si>
    <t>Sep 23, 2019 4:21:39 PM PDT</t>
  </si>
  <si>
    <t>Sep 23, 2019 4:47:40 PM PDT</t>
  </si>
  <si>
    <t>114-0152994-5261075</t>
  </si>
  <si>
    <t>PLANTATION</t>
  </si>
  <si>
    <t>33324-8012</t>
  </si>
  <si>
    <t>Sep 23, 2019 5:53:27 PM PDT</t>
  </si>
  <si>
    <t>111-9598278-9889826</t>
  </si>
  <si>
    <t>WESTMINSTER</t>
  </si>
  <si>
    <t>Sep 23, 2019 5:56:25 PM PDT</t>
  </si>
  <si>
    <t>Sep 23, 2019 6:03:17 PM PDT</t>
  </si>
  <si>
    <t>112-6268314-1405843</t>
  </si>
  <si>
    <t>91351-2514</t>
  </si>
  <si>
    <t>Sep 23, 2019 6:03:37 PM PDT</t>
  </si>
  <si>
    <t>Sep 23, 2019 6:04:49 PM PDT</t>
  </si>
  <si>
    <t>Sep 23, 2019 6:35:57 PM PDT</t>
  </si>
  <si>
    <t>Sep 23, 2019 6:37:06 PM PDT</t>
  </si>
  <si>
    <t>114-4755842-3554636</t>
  </si>
  <si>
    <t>Eureka</t>
  </si>
  <si>
    <t>Sep 23, 2019 6:46:07 PM PDT</t>
  </si>
  <si>
    <t>112-2964088-4962625</t>
  </si>
  <si>
    <t>LINCOLN</t>
  </si>
  <si>
    <t>68510-3432</t>
  </si>
  <si>
    <t>Sep 23, 2019 7:20:58 PM PDT</t>
  </si>
  <si>
    <t>112-5003715-1475452</t>
  </si>
  <si>
    <t>Women's Cold Shoulder Blouse Mesh V Neck Plus Size Flare Loose Casual Tunic Top Red XL</t>
  </si>
  <si>
    <t>TORREÓN</t>
  </si>
  <si>
    <t>COAHUILA DE ZARAGOZA</t>
  </si>
  <si>
    <t>Sep 23, 2019 7:32:48 PM PDT</t>
  </si>
  <si>
    <t>112-1715424-0968219</t>
  </si>
  <si>
    <t>10451-4898</t>
  </si>
  <si>
    <t>Sep 23, 2019 7:50:35 PM PDT</t>
  </si>
  <si>
    <t>113-5200387-4781806</t>
  </si>
  <si>
    <t>Hatboro</t>
  </si>
  <si>
    <t>Sep 23, 2019 8:07:22 PM PDT</t>
  </si>
  <si>
    <t>Sep 23, 2019 8:25:43 PM PDT</t>
  </si>
  <si>
    <t>Sep 23, 2019 8:28:25 PM PDT</t>
  </si>
  <si>
    <t>Sep 23, 2019 9:18:15 PM PDT</t>
  </si>
  <si>
    <t>112-8849294-3761843</t>
  </si>
  <si>
    <t>HUTTO</t>
  </si>
  <si>
    <t>78634-5500</t>
  </si>
  <si>
    <t>Sep 23, 2019 9:38:11 PM PDT</t>
  </si>
  <si>
    <t>113-5243026-1557057</t>
  </si>
  <si>
    <t>85281-6869</t>
  </si>
  <si>
    <t>Sep 23, 2019 9:39:25 PM PDT</t>
  </si>
  <si>
    <t>Sep 23, 2019 10:10:17 PM PDT</t>
  </si>
  <si>
    <t>111-4447048-9030667</t>
  </si>
  <si>
    <t>CLAYTON</t>
  </si>
  <si>
    <t>Sep 23, 2019 11:18:42 PM PDT</t>
  </si>
  <si>
    <t>112-7045336-4057031</t>
  </si>
  <si>
    <t>70112-3257</t>
  </si>
  <si>
    <t>Sep 23, 2019 11:25:08 PM PDT</t>
  </si>
  <si>
    <t>113-9950951-6962650</t>
  </si>
  <si>
    <t>BLUE SPRINGS</t>
  </si>
  <si>
    <t>64015-6722</t>
  </si>
  <si>
    <t>Sep 24, 2019 12:20:16 AM PDT</t>
  </si>
  <si>
    <t>112-5585882-3402627</t>
  </si>
  <si>
    <t>Charlottesville</t>
  </si>
  <si>
    <t>22911-9038</t>
  </si>
  <si>
    <t>Sep 24, 2019 1:25:39 AM PDT</t>
  </si>
  <si>
    <t>111-0620380-2117006</t>
  </si>
  <si>
    <t>30043-2302</t>
  </si>
  <si>
    <t>Sep 24, 2019 1:34:21 AM PDT</t>
  </si>
  <si>
    <t>114-8918349-0643409</t>
  </si>
  <si>
    <t>08312-1413</t>
  </si>
  <si>
    <t>Sep 24, 2019 2:15:30 AM PDT</t>
  </si>
  <si>
    <t>112-4822059-5208257</t>
  </si>
  <si>
    <t>MARTVILLE</t>
  </si>
  <si>
    <t>13111-4110</t>
  </si>
  <si>
    <t>Sep 24, 2019 3:07:27 AM PDT</t>
  </si>
  <si>
    <t>113-7078491-2209857</t>
  </si>
  <si>
    <t>TUCSON</t>
  </si>
  <si>
    <t>85719-3609</t>
  </si>
  <si>
    <t>Sep 24, 2019 6:31:44 AM PDT</t>
  </si>
  <si>
    <t>112-2659608-9834615</t>
  </si>
  <si>
    <t>CHAMPAIGN</t>
  </si>
  <si>
    <t>61820-6195</t>
  </si>
  <si>
    <t>Sep 24, 2019 6:32:19 AM PDT</t>
  </si>
  <si>
    <t>Sep 24, 2019 7:36:41 AM PDT</t>
  </si>
  <si>
    <t>Sep 24, 2019 8:13:59 AM PDT</t>
  </si>
  <si>
    <t>Sep 24, 2019 8:35:07 AM PDT</t>
  </si>
  <si>
    <t>113-1215129-7417831</t>
  </si>
  <si>
    <t>32304-3516</t>
  </si>
  <si>
    <t>Sep 24, 2019 8:35:22 AM PDT</t>
  </si>
  <si>
    <t>114-6134479-3477019</t>
  </si>
  <si>
    <t>Little Mountain</t>
  </si>
  <si>
    <t>Sep 24, 2019 8:37:56 AM PDT</t>
  </si>
  <si>
    <t>Sep 24, 2019 8:52:10 AM PDT</t>
  </si>
  <si>
    <t>112-9295943-1632210</t>
  </si>
  <si>
    <t>Doral</t>
  </si>
  <si>
    <t>Sep 24, 2019 8:54:18 AM PDT</t>
  </si>
  <si>
    <t>113-8322892-6965033</t>
  </si>
  <si>
    <t>Women's Plus Size Cold Shoulder Maxi Dress Casual Loose Short Sleeve Split Long Dresses with Pockets Black 3XL</t>
  </si>
  <si>
    <t>Zachary</t>
  </si>
  <si>
    <t>Sep 24, 2019 9:04:03 AM PDT</t>
  </si>
  <si>
    <t>Sep 24, 2019 10:37:54 AM PDT</t>
  </si>
  <si>
    <t>Sep 24, 2019 10:38:43 AM PDT</t>
  </si>
  <si>
    <t>Sep 24, 2019 11:07:21 AM PDT</t>
  </si>
  <si>
    <t>114-3789156-6826634</t>
  </si>
  <si>
    <t>Cedar Park</t>
  </si>
  <si>
    <t>Sep 24, 2019 11:09:21 AM PDT</t>
  </si>
  <si>
    <t>112-4888653-0338657</t>
  </si>
  <si>
    <t>TOMS RIVER</t>
  </si>
  <si>
    <t>08757-4447</t>
  </si>
  <si>
    <t>Sep 24, 2019 11:13:56 AM PDT</t>
  </si>
  <si>
    <t>111-5307664-0725814</t>
  </si>
  <si>
    <t>HOWARD BEACH</t>
  </si>
  <si>
    <t>11414-1210</t>
  </si>
  <si>
    <t>Sep 24, 2019 11:16:41 AM PDT</t>
  </si>
  <si>
    <t>114-0351691-4465051</t>
  </si>
  <si>
    <t>STAMFORD</t>
  </si>
  <si>
    <t>06902-2771</t>
  </si>
  <si>
    <t>Sep 24, 2019 11:34:18 AM PDT</t>
  </si>
  <si>
    <t>Sep 24, 2019 11:39:24 AM PDT</t>
  </si>
  <si>
    <t>113-6407759-9153059</t>
  </si>
  <si>
    <t>GREENS FORK</t>
  </si>
  <si>
    <t>47345-9751</t>
  </si>
  <si>
    <t>Sep 24, 2019 11:43:52 AM PDT</t>
  </si>
  <si>
    <t>111-8672182-7323420</t>
  </si>
  <si>
    <t>Sep 24, 2019 11:44:41 AM PDT</t>
  </si>
  <si>
    <t>111-1876437-8878611</t>
  </si>
  <si>
    <t>Pleasant Grove</t>
  </si>
  <si>
    <t>Sep 24, 2019 11:46:51 AM PDT</t>
  </si>
  <si>
    <t>114-5870482-1774642</t>
  </si>
  <si>
    <t>06606-2967</t>
  </si>
  <si>
    <t>Sep 24, 2019 12:09:34 PM PDT</t>
  </si>
  <si>
    <t>Sep 24, 2019 12:20:00 PM PDT</t>
  </si>
  <si>
    <t>Sep 24, 2019 12:22:30 PM PDT</t>
  </si>
  <si>
    <t>111-3672386-3463415</t>
  </si>
  <si>
    <t>LOCKPORT</t>
  </si>
  <si>
    <t>60441-4780</t>
  </si>
  <si>
    <t>Sep 24, 2019 12:30:10 PM PDT</t>
  </si>
  <si>
    <t>112-7368370-4113035</t>
  </si>
  <si>
    <t>PHOENIX</t>
  </si>
  <si>
    <t>85032-4016</t>
  </si>
  <si>
    <t>Sep 24, 2019 12:47:19 PM PDT</t>
  </si>
  <si>
    <t>Sep 24, 2019 1:27:07 PM PDT</t>
  </si>
  <si>
    <t>114-6727040-6573819</t>
  </si>
  <si>
    <t>SANTA ANA</t>
  </si>
  <si>
    <t>92704-7032</t>
  </si>
  <si>
    <t>Sep 24, 2019 2:08:46 PM PDT</t>
  </si>
  <si>
    <t>113-0682558-8663433</t>
  </si>
  <si>
    <t>38703-3324</t>
  </si>
  <si>
    <t>Sep 24, 2019 2:11:54 PM PDT</t>
  </si>
  <si>
    <t>111-7634984-5532230</t>
  </si>
  <si>
    <t>EAST BOSTON</t>
  </si>
  <si>
    <t>02128-1321</t>
  </si>
  <si>
    <t>Sep 24, 2019 2:14:53 PM PDT</t>
  </si>
  <si>
    <t>113-8093776-8549048</t>
  </si>
  <si>
    <t>ALEXANDRIA</t>
  </si>
  <si>
    <t>22312-1648</t>
  </si>
  <si>
    <t>Sep 24, 2019 2:18:28 PM PDT</t>
  </si>
  <si>
    <t>Sep 24, 2019 2:23:26 PM PDT</t>
  </si>
  <si>
    <t>113-1629823-1215429</t>
  </si>
  <si>
    <t>KIRKSVILLE</t>
  </si>
  <si>
    <t>63501-4235</t>
  </si>
  <si>
    <t>Sep 24, 2019 2:27:09 PM PDT</t>
  </si>
  <si>
    <t>113-4943496-7419464</t>
  </si>
  <si>
    <t>BRANDON</t>
  </si>
  <si>
    <t>33511-1841</t>
  </si>
  <si>
    <t>Sep 24, 2019 2:27:57 PM PDT</t>
  </si>
  <si>
    <t>114-7263041-0313057</t>
  </si>
  <si>
    <t>LAKELAND</t>
  </si>
  <si>
    <t>33812-4062</t>
  </si>
  <si>
    <t>Sep 24, 2019 2:39:05 PM PDT</t>
  </si>
  <si>
    <t>113-1803299-2036239</t>
  </si>
  <si>
    <t>32246-1273</t>
  </si>
  <si>
    <t>Sep 24, 2019 2:41:24 PM PDT</t>
  </si>
  <si>
    <t>112-5396442-4359410</t>
  </si>
  <si>
    <t>San Lorenzo</t>
  </si>
  <si>
    <t>Puerto Rico</t>
  </si>
  <si>
    <t>Sep 24, 2019 2:42:37 PM PDT</t>
  </si>
  <si>
    <t>Sep 24, 2019 3:04:57 PM PDT</t>
  </si>
  <si>
    <t>111-8918496-4815400</t>
  </si>
  <si>
    <t>CLINTON TOWNSHIP</t>
  </si>
  <si>
    <t>48035-3439</t>
  </si>
  <si>
    <t>Sep 24, 2019 3:07:35 PM PDT</t>
  </si>
  <si>
    <t>111-7073205-2453868</t>
  </si>
  <si>
    <t>72701-3132</t>
  </si>
  <si>
    <t>Sep 24, 2019 3:34:08 PM PDT</t>
  </si>
  <si>
    <t>114-1513708-9852229</t>
  </si>
  <si>
    <t>BROWNSBURG</t>
  </si>
  <si>
    <t>46112-1349</t>
  </si>
  <si>
    <t>Sep 24, 2019 3:51:59 PM PDT</t>
  </si>
  <si>
    <t>Sep 24, 2019 3:52:09 PM PDT</t>
  </si>
  <si>
    <t>Sep 24, 2019 4:40:20 PM PDT</t>
  </si>
  <si>
    <t>Sep 24, 2019 5:03:38 PM PDT</t>
  </si>
  <si>
    <t>Sep 24, 2019 6:10:01 PM PDT</t>
  </si>
  <si>
    <t>114-9391286-6073040</t>
  </si>
  <si>
    <t>CLEVELAND</t>
  </si>
  <si>
    <t>37311-8346</t>
  </si>
  <si>
    <t>Sep 24, 2019 6:17:54 PM PDT</t>
  </si>
  <si>
    <t>Sep 24, 2019 6:21:42 PM PDT</t>
  </si>
  <si>
    <t>114-6094339-1780211</t>
  </si>
  <si>
    <t>GAITHERSBURG</t>
  </si>
  <si>
    <t>20877-3479</t>
  </si>
  <si>
    <t>Sep 24, 2019 6:23:14 PM PDT</t>
  </si>
  <si>
    <t>111-5724848-2930659</t>
  </si>
  <si>
    <t>MACOMB</t>
  </si>
  <si>
    <t>48044-5118</t>
  </si>
  <si>
    <t>Sep 24, 2019 6:29:43 PM PDT</t>
  </si>
  <si>
    <t>Sep 24, 2019 7:10:42 PM PDT</t>
  </si>
  <si>
    <t>114-6733981-8070637</t>
  </si>
  <si>
    <t>DUBLIN</t>
  </si>
  <si>
    <t>43016-1283</t>
  </si>
  <si>
    <t>Sep 24, 2019 7:13:00 PM PDT</t>
  </si>
  <si>
    <t>114-6161892-4374644</t>
  </si>
  <si>
    <t>SYLMAR</t>
  </si>
  <si>
    <t>91342-7217</t>
  </si>
  <si>
    <t>Sep 24, 2019 7:20:05 PM PDT</t>
  </si>
  <si>
    <t>114-2026495-3177038</t>
  </si>
  <si>
    <t>DORAL</t>
  </si>
  <si>
    <t>33126-1014</t>
  </si>
  <si>
    <t>Sep 24, 2019 7:44:43 PM PDT</t>
  </si>
  <si>
    <t>114-4764411-4102647</t>
  </si>
  <si>
    <t>76053-7216</t>
  </si>
  <si>
    <t>Sep 24, 2019 7:55:17 PM PDT</t>
  </si>
  <si>
    <t>113-9685302-3199421</t>
  </si>
  <si>
    <t>19139-2334</t>
  </si>
  <si>
    <t>Sep 24, 2019 9:00:59 PM PDT</t>
  </si>
  <si>
    <t>111-2352917-4678653</t>
  </si>
  <si>
    <t>Sep 24, 2019 9:10:38 PM PDT</t>
  </si>
  <si>
    <t>113-0288108-1083414</t>
  </si>
  <si>
    <t>ROSEBORO</t>
  </si>
  <si>
    <t>28382-8935</t>
  </si>
  <si>
    <t>Sep 24, 2019 9:11:21 PM PDT</t>
  </si>
  <si>
    <t>Sep 24, 2019 9:23:09 PM PDT</t>
  </si>
  <si>
    <t>Sep 24, 2019 9:23:26 PM PDT</t>
  </si>
  <si>
    <t>112-8549516-0311439</t>
  </si>
  <si>
    <t>Women's Bodycon Strapless Dress Plus Sizes Sleeveless Midi Tube Top Dresses Yellow XL</t>
  </si>
  <si>
    <t>VALDOSTA</t>
  </si>
  <si>
    <t>Sep 24, 2019 9:40:47 PM PDT</t>
  </si>
  <si>
    <t>112-2105804-5049816</t>
  </si>
  <si>
    <t>Bellville</t>
  </si>
  <si>
    <t>Sep 24, 2019 10:00:56 PM PDT</t>
  </si>
  <si>
    <t>111-6800685-6297838</t>
  </si>
  <si>
    <t>15232-2441</t>
  </si>
  <si>
    <t>Sep 24, 2019 10:22:53 PM PDT</t>
  </si>
  <si>
    <t>113-4812225-0489007</t>
  </si>
  <si>
    <t>OKLAHOMA CITY</t>
  </si>
  <si>
    <t>73117-2406</t>
  </si>
  <si>
    <t>Sep 24, 2019 11:13:00 PM PDT</t>
  </si>
  <si>
    <t>113-4873116-8209843</t>
  </si>
  <si>
    <t>Sep 24, 2019 11:13:56 PM PDT</t>
  </si>
  <si>
    <t>111-7779622-3698613</t>
  </si>
  <si>
    <t>Sep 24, 2019 11:15:10 PM PDT</t>
  </si>
  <si>
    <t>111-4804639-6727448</t>
  </si>
  <si>
    <t>Agmibrelr Women's Plus Size Bodysuits Deep V Neck Short Sleeve Button up Jumpsuits Rompers Black XL</t>
  </si>
  <si>
    <t>30312-2935</t>
  </si>
  <si>
    <t>Sep 24, 2019 11:33:57 PM PDT</t>
  </si>
  <si>
    <t>113-3927264-6336221</t>
  </si>
  <si>
    <t>77630-4215</t>
  </si>
  <si>
    <t>Sep 25, 2019 1:03:05 AM PDT</t>
  </si>
  <si>
    <t>112-1492317-6480264</t>
  </si>
  <si>
    <t>TUNNEL HILL</t>
  </si>
  <si>
    <t>30755-7947</t>
  </si>
  <si>
    <t>Sep 25, 2019 1:27:32 AM PDT</t>
  </si>
  <si>
    <t>111-6282796-9352253</t>
  </si>
  <si>
    <t>Las Vegas</t>
  </si>
  <si>
    <t>Sep 25, 2019 1:37:06 AM PDT</t>
  </si>
  <si>
    <t>112-6025473-4630608</t>
  </si>
  <si>
    <t>Sep 25, 2019 2:10:33 AM PDT</t>
  </si>
  <si>
    <t>113-6716524-5534615</t>
  </si>
  <si>
    <t>29379-9671</t>
  </si>
  <si>
    <t>Sep 25, 2019 2:29:57 AM PDT</t>
  </si>
  <si>
    <t>114-5848961-8067442</t>
  </si>
  <si>
    <t>RAEFORD</t>
  </si>
  <si>
    <t>28376-6029</t>
  </si>
  <si>
    <t>Sep 25, 2019 2:41:56 AM PDT</t>
  </si>
  <si>
    <t>112-4159123-2952206</t>
  </si>
  <si>
    <t>Santa ana</t>
  </si>
  <si>
    <t>Sep 25, 2019 3:12:41 AM PDT</t>
  </si>
  <si>
    <t>111-0801286-4256200</t>
  </si>
  <si>
    <t>46226-6135</t>
  </si>
  <si>
    <t>Sep 25, 2019 3:13:20 AM PDT</t>
  </si>
  <si>
    <t>113-3794340-2064235</t>
  </si>
  <si>
    <t>TACOMA</t>
  </si>
  <si>
    <t>98422-1662</t>
  </si>
  <si>
    <t>Sep 25, 2019 4:43:56 AM PDT</t>
  </si>
  <si>
    <t>Sep 25, 2019 4:59:51 AM PDT</t>
  </si>
  <si>
    <t>113-8373800-4139432</t>
  </si>
  <si>
    <t>CORPUS CHRISTI</t>
  </si>
  <si>
    <t>78404-1716</t>
  </si>
  <si>
    <t>Sep 25, 2019 5:19:57 AM PDT</t>
  </si>
  <si>
    <t>113-9578168-7828226</t>
  </si>
  <si>
    <t>Sep 25, 2019 5:27:12 AM PDT</t>
  </si>
  <si>
    <t>114-1555208-3890625</t>
  </si>
  <si>
    <t>Sep 25, 2019 5:42:02 AM PDT</t>
  </si>
  <si>
    <t>Sep 25, 2019 6:37:16 AM PDT</t>
  </si>
  <si>
    <t>Sep 25, 2019 6:56:20 AM PDT</t>
  </si>
  <si>
    <t>Sep 25, 2019 7:37:04 AM PDT</t>
  </si>
  <si>
    <t>Sep 25, 2019 7:44:05 AM PDT</t>
  </si>
  <si>
    <t>Sep 25, 2019 8:06:18 AM PDT</t>
  </si>
  <si>
    <t>112-8572298-7465019</t>
  </si>
  <si>
    <t>MURFREESBORO</t>
  </si>
  <si>
    <t>37128-5190</t>
  </si>
  <si>
    <t>Sep 25, 2019 8:15:36 AM PDT</t>
  </si>
  <si>
    <t>111-6129235-5910664</t>
  </si>
  <si>
    <t>SCHOOLCRAFT</t>
  </si>
  <si>
    <t>Sep 25, 2019 9:09:43 AM PDT</t>
  </si>
  <si>
    <t>112-0700659-0544213</t>
  </si>
  <si>
    <t>39211-2141</t>
  </si>
  <si>
    <t>Sep 25, 2019 10:05:12 AM PDT</t>
  </si>
  <si>
    <t>112-2631849-1404262</t>
  </si>
  <si>
    <t>Saint Louis</t>
  </si>
  <si>
    <t>Sep 25, 2019 10:07:29 AM PDT</t>
  </si>
  <si>
    <t>111-4150765-6929002</t>
  </si>
  <si>
    <t>NORCROSS</t>
  </si>
  <si>
    <t>30092-4068</t>
  </si>
  <si>
    <t>Sep 25, 2019 11:03:02 AM PDT</t>
  </si>
  <si>
    <t>113-5483606-5329846</t>
  </si>
  <si>
    <t>ANDOVER</t>
  </si>
  <si>
    <t>55304-8453</t>
  </si>
  <si>
    <t>Sep 25, 2019 11:35:14 AM PDT</t>
  </si>
  <si>
    <t>111-5999983-8123403</t>
  </si>
  <si>
    <t>37214-5227</t>
  </si>
  <si>
    <t>Sep 25, 2019 12:13:41 PM PDT</t>
  </si>
  <si>
    <t>114-6476293-7149829</t>
  </si>
  <si>
    <t>85281-6899</t>
  </si>
  <si>
    <t>Sep 25, 2019 12:28:50 PM PDT</t>
  </si>
  <si>
    <t>114-5357266-6440267</t>
  </si>
  <si>
    <t>MIDDLE ISLAND</t>
  </si>
  <si>
    <t>11953-1612</t>
  </si>
  <si>
    <t>Sep 25, 2019 12:36:31 PM PDT</t>
  </si>
  <si>
    <t>Sep 25, 2019 12:41:46 PM PDT</t>
  </si>
  <si>
    <t>Sep 25, 2019 12:48:23 PM PDT</t>
  </si>
  <si>
    <t>Sep 25, 2019 12:49:21 PM PDT</t>
  </si>
  <si>
    <t>113-5810128-3778663</t>
  </si>
  <si>
    <t>MCCOMB</t>
  </si>
  <si>
    <t>39648-8257</t>
  </si>
  <si>
    <t>Sep 25, 2019 1:25:38 PM PDT</t>
  </si>
  <si>
    <t>114-6485455-3025010</t>
  </si>
  <si>
    <t>GRAND PRAIRIE</t>
  </si>
  <si>
    <t>75052-8548</t>
  </si>
  <si>
    <t>Sep 25, 2019 1:36:38 PM PDT</t>
  </si>
  <si>
    <t>111-1697289-0300201</t>
  </si>
  <si>
    <t>08854-2205</t>
  </si>
  <si>
    <t>Sep 25, 2019 2:08:55 PM PDT</t>
  </si>
  <si>
    <t>112-9063543-9601006</t>
  </si>
  <si>
    <t>Picayune</t>
  </si>
  <si>
    <t>Sep 25, 2019 2:12:00 PM PDT</t>
  </si>
  <si>
    <t>113-7876377-3608263</t>
  </si>
  <si>
    <t>Sep 25, 2019 2:22:15 PM PDT</t>
  </si>
  <si>
    <t>113-3623629-6456266</t>
  </si>
  <si>
    <t>19711-2297</t>
  </si>
  <si>
    <t>Sep 25, 2019 2:27:42 PM PDT</t>
  </si>
  <si>
    <t>113-9428355-4599459</t>
  </si>
  <si>
    <t>Pa</t>
  </si>
  <si>
    <t>Sep 25, 2019 2:54:43 PM PDT</t>
  </si>
  <si>
    <t>Sep 25, 2019 3:00:38 PM PDT</t>
  </si>
  <si>
    <t>Sep 25, 2019 3:02:35 PM PDT</t>
  </si>
  <si>
    <t>Sep 25, 2019 3:04:03 PM PDT</t>
  </si>
  <si>
    <t>Sep 25, 2019 3:06:17 PM PDT</t>
  </si>
  <si>
    <t>113-5547447-7450617</t>
  </si>
  <si>
    <t>Sep 25, 2019 3:28:59 PM PDT</t>
  </si>
  <si>
    <t>Sep 25, 2019 3:29:02 PM PDT</t>
  </si>
  <si>
    <t>114-3101334-2441053</t>
  </si>
  <si>
    <t>Rathdrum</t>
  </si>
  <si>
    <t>Sep 25, 2019 4:14:20 PM PDT</t>
  </si>
  <si>
    <t>Sep 25, 2019 4:14:49 PM PDT</t>
  </si>
  <si>
    <t>Sep 25, 2019 4:20:07 PM PDT</t>
  </si>
  <si>
    <t>Sep 25, 2019 5:52:41 PM PDT</t>
  </si>
  <si>
    <t>111-2022475-0421834</t>
  </si>
  <si>
    <t>28202-3260</t>
  </si>
  <si>
    <t>Sep 25, 2019 6:07:30 PM PDT</t>
  </si>
  <si>
    <t>Sep 25, 2019 6:08:22 PM PDT</t>
  </si>
  <si>
    <t>114-4751060-1605864</t>
  </si>
  <si>
    <t>RIVERDALE</t>
  </si>
  <si>
    <t>30296-3414</t>
  </si>
  <si>
    <t>Sep 25, 2019 6:17:12 PM PDT</t>
  </si>
  <si>
    <t>Sep 25, 2019 6:41:54 PM PDT</t>
  </si>
  <si>
    <t>112-9670177-6866620</t>
  </si>
  <si>
    <t>milton-freewater</t>
  </si>
  <si>
    <t>oregon</t>
  </si>
  <si>
    <t>Sep 25, 2019 7:15:33 PM PDT</t>
  </si>
  <si>
    <t>111-0688012-5889822</t>
  </si>
  <si>
    <t>60617-4856</t>
  </si>
  <si>
    <t>Sep 25, 2019 7:44:50 PM PDT</t>
  </si>
  <si>
    <t>111-9869225-7209061</t>
  </si>
  <si>
    <t>DISCOVERY BAY</t>
  </si>
  <si>
    <t>94505-9280</t>
  </si>
  <si>
    <t>Sep 25, 2019 8:59:11 PM PDT</t>
  </si>
  <si>
    <t>111-0568080-6966600</t>
  </si>
  <si>
    <t>Women's Plus Size Round Neck T Shirt Short Sleeve Unique Lace Hem Designed Cute Blouse Army Green 4XL</t>
  </si>
  <si>
    <t>Sep 25, 2019 9:01:05 PM PDT</t>
  </si>
  <si>
    <t>Sep 25, 2019 9:13:06 PM PDT</t>
  </si>
  <si>
    <t>Sep 25, 2019 9:16:09 PM PDT</t>
  </si>
  <si>
    <t>Sep 25, 2019 9:16:53 PM PDT</t>
  </si>
  <si>
    <t>114-5537458-1045825</t>
  </si>
  <si>
    <t>NEW HAMPTON</t>
  </si>
  <si>
    <t>Sep 25, 2019 9:24:40 PM PDT</t>
  </si>
  <si>
    <t>Sep 25, 2019 9:56:27 PM PDT</t>
  </si>
  <si>
    <t>112-8537468-6333002</t>
  </si>
  <si>
    <t>Agmibrelr Womens Women's Spring Summer Fall Casual Going Out Crop Tops for Women Juniors Teens Ladies White L</t>
  </si>
  <si>
    <t>70115-5736</t>
  </si>
  <si>
    <t>Sep 25, 2019 10:28:49 PM PDT</t>
  </si>
  <si>
    <t>111-0389184-6308245</t>
  </si>
  <si>
    <t>CHARLESTON</t>
  </si>
  <si>
    <t>29414-6668</t>
  </si>
  <si>
    <t>Sep 25, 2019 10:30:50 PM PDT</t>
  </si>
  <si>
    <t>111-0086616-3359408</t>
  </si>
  <si>
    <t>Agmibrelr Women's Plus Size Bodysuits Deep V Neck Short Sleeve Button up Jumpsuits Rompers Pink 4XL</t>
  </si>
  <si>
    <t>AURORA</t>
  </si>
  <si>
    <t>80015-7514</t>
  </si>
  <si>
    <t>Sep 25, 2019 10:46:45 PM PDT</t>
  </si>
  <si>
    <t>Sep 25, 2019 11:11:04 PM PDT</t>
  </si>
  <si>
    <t>113-3462385-0192209</t>
  </si>
  <si>
    <t>Sep 25, 2019 11:19:49 PM PDT</t>
  </si>
  <si>
    <t>113-6826244-7770664</t>
  </si>
  <si>
    <t>Redwood City</t>
  </si>
  <si>
    <t>94062-2260</t>
  </si>
  <si>
    <t>Sep 25, 2019 11:46:36 PM PDT</t>
  </si>
  <si>
    <t>111-7962460-4437043</t>
  </si>
  <si>
    <t>SOLON</t>
  </si>
  <si>
    <t>52333-9381</t>
  </si>
  <si>
    <t>Sep 26, 2019 1:04:59 AM PDT</t>
  </si>
  <si>
    <t>112-6824923-4766626</t>
  </si>
  <si>
    <t>OZARK</t>
  </si>
  <si>
    <t>36360-3544</t>
  </si>
  <si>
    <t>Sep 26, 2019 1:09:35 AM PDT</t>
  </si>
  <si>
    <t>111-1075844-6781839</t>
  </si>
  <si>
    <t>35228-3213</t>
  </si>
  <si>
    <t>Sep 26, 2019 2:37:17 AM PDT</t>
  </si>
  <si>
    <t>113-0133584-1013058</t>
  </si>
  <si>
    <t>RHINELANDER</t>
  </si>
  <si>
    <t>54501-3647</t>
  </si>
  <si>
    <t>Sep 26, 2019 4:32:42 AM PDT</t>
  </si>
  <si>
    <t>Sep 26, 2019 4:55:47 AM PDT</t>
  </si>
  <si>
    <t>112-0806931-2590640</t>
  </si>
  <si>
    <t>78731-4159</t>
  </si>
  <si>
    <t>Sep 26, 2019 5:09:29 AM PDT</t>
  </si>
  <si>
    <t>114-6803120-1936236</t>
  </si>
  <si>
    <t>23518-4823</t>
  </si>
  <si>
    <t>Sep 26, 2019 5:37:34 AM PDT</t>
  </si>
  <si>
    <t>Sep 26, 2019 5:47:14 AM PDT</t>
  </si>
  <si>
    <t>Sep 26, 2019 6:14:49 AM PDT</t>
  </si>
  <si>
    <t>Sep 26, 2019 6:41:18 AM PDT</t>
  </si>
  <si>
    <t>Sep 26, 2019 6:43:05 AM PDT</t>
  </si>
  <si>
    <t>Sep 26, 2019 6:44:19 AM PDT</t>
  </si>
  <si>
    <t>111-9891431-0888260</t>
  </si>
  <si>
    <t>EAST ORANGE</t>
  </si>
  <si>
    <t>07018-1926</t>
  </si>
  <si>
    <t>Sep 26, 2019 6:47:17 AM PDT</t>
  </si>
  <si>
    <t>112-0248551-8832255</t>
  </si>
  <si>
    <t>35756-8298</t>
  </si>
  <si>
    <t>Sep 26, 2019 7:07:29 AM PDT</t>
  </si>
  <si>
    <t>112-7330483-2309826</t>
  </si>
  <si>
    <t>ROMNEY</t>
  </si>
  <si>
    <t>26757-9720</t>
  </si>
  <si>
    <t>Sep 26, 2019 7:13:53 AM PDT</t>
  </si>
  <si>
    <t>6e9b45f7-60c5-4bd3-baf0-65d80f4dc936</t>
  </si>
  <si>
    <t>Sep 26, 2019 7:53:27 AM PDT</t>
  </si>
  <si>
    <t>91a92bff-1d1c-4a22-8c21-966592f79d9b</t>
  </si>
  <si>
    <t>Save 5% on 004</t>
  </si>
  <si>
    <t>Sep 26, 2019 7:59:22 AM PDT</t>
  </si>
  <si>
    <t>113-1917485-0261829</t>
  </si>
  <si>
    <t>WORCESTER</t>
  </si>
  <si>
    <t>MASSACHUSETTS</t>
  </si>
  <si>
    <t>01604-4402</t>
  </si>
  <si>
    <t>Sep 26, 2019 8:28:24 AM PDT</t>
  </si>
  <si>
    <t>113-2341202-6721037</t>
  </si>
  <si>
    <t>43227-1018</t>
  </si>
  <si>
    <t>Sep 26, 2019 9:13:34 AM PDT</t>
  </si>
  <si>
    <t>114-5126645-0576241</t>
  </si>
  <si>
    <t>30650-4645</t>
  </si>
  <si>
    <t>Sep 26, 2019 9:20:06 AM PDT</t>
  </si>
  <si>
    <t>Sep 26, 2019 10:31:28 AM PDT</t>
  </si>
  <si>
    <t>111-6758228-0609824</t>
  </si>
  <si>
    <t>CROSBY</t>
  </si>
  <si>
    <t>77532-4017</t>
  </si>
  <si>
    <t>Sep 26, 2019 10:34:04 AM PDT</t>
  </si>
  <si>
    <t>114-2226610-9330619</t>
  </si>
  <si>
    <t>Tom's river</t>
  </si>
  <si>
    <t>nj</t>
  </si>
  <si>
    <t>Sep 26, 2019 11:41:15 AM PDT</t>
  </si>
  <si>
    <t>113-4029912-9089068</t>
  </si>
  <si>
    <t>91746-2133</t>
  </si>
  <si>
    <t>Sep 26, 2019 12:14:35 PM PDT</t>
  </si>
  <si>
    <t>114-0137245-8457823</t>
  </si>
  <si>
    <t>68110-1634</t>
  </si>
  <si>
    <t>Sep 26, 2019 12:54:05 PM PDT</t>
  </si>
  <si>
    <t>114-2510716-9960228</t>
  </si>
  <si>
    <t>ENFIELD</t>
  </si>
  <si>
    <t>06082-3705</t>
  </si>
  <si>
    <t>Sep 26, 2019 12:56:40 PM PDT</t>
  </si>
  <si>
    <t>111-4350261-6521865</t>
  </si>
  <si>
    <t>Agmibrelr Women's Plus Size V Neck Button up Long Dress Loose Casual Short Sleeve Swing Maxi Dresses with Pockets Black 3XL</t>
  </si>
  <si>
    <t>Marlborough</t>
  </si>
  <si>
    <t>Sep 26, 2019 12:58:19 PM PDT</t>
  </si>
  <si>
    <t>114-0391098-5898616</t>
  </si>
  <si>
    <t>Sep 26, 2019 1:34:10 PM PDT</t>
  </si>
  <si>
    <t>114-5663657-4929050</t>
  </si>
  <si>
    <t>south grafton</t>
  </si>
  <si>
    <t>ma</t>
  </si>
  <si>
    <t>Sep 26, 2019 2:12:08 PM PDT</t>
  </si>
  <si>
    <t>Sep 26, 2019 2:18:05 PM PDT</t>
  </si>
  <si>
    <t>111-7080772-3530654</t>
  </si>
  <si>
    <t>60541-3132</t>
  </si>
  <si>
    <t>Sep 26, 2019 2:23:36 PM PDT</t>
  </si>
  <si>
    <t>Sep 26, 2019 2:56:11 PM PDT</t>
  </si>
  <si>
    <t>Sep 26, 2019 3:17:14 PM PDT</t>
  </si>
  <si>
    <t>114-6951133-6209833</t>
  </si>
  <si>
    <t>NEWTON</t>
  </si>
  <si>
    <t>02460-1150</t>
  </si>
  <si>
    <t>Sep 26, 2019 3:39:28 PM PDT</t>
  </si>
  <si>
    <t>111-2372338-9033817</t>
  </si>
  <si>
    <t>PLACERVILLE</t>
  </si>
  <si>
    <t>95667-5626</t>
  </si>
  <si>
    <t>Sep 26, 2019 3:44:14 PM PDT</t>
  </si>
  <si>
    <t>112-8313833-4945832</t>
  </si>
  <si>
    <t>VACAVILLE</t>
  </si>
  <si>
    <t>95687-7912</t>
  </si>
  <si>
    <t>Sep 26, 2019 3:50:02 PM PDT</t>
  </si>
  <si>
    <t>Sep 26, 2019 3:54:18 PM PDT</t>
  </si>
  <si>
    <t>Sep 26, 2019 4:04:58 PM PDT</t>
  </si>
  <si>
    <t>Sep 26, 2019 5:01:44 PM PDT</t>
  </si>
  <si>
    <t>114-7426417-0072215</t>
  </si>
  <si>
    <t>Mokena</t>
  </si>
  <si>
    <t>60448-1706</t>
  </si>
  <si>
    <t>Sep 26, 2019 5:09:03 PM PDT</t>
  </si>
  <si>
    <t>113-0648500-7370629</t>
  </si>
  <si>
    <t>VALLEY COTTAGE</t>
  </si>
  <si>
    <t>10989-2729</t>
  </si>
  <si>
    <t>Sep 26, 2019 5:14:07 PM PDT</t>
  </si>
  <si>
    <t>Sep 26, 2019 5:41:55 PM PDT</t>
  </si>
  <si>
    <t>111-7294792-4531452</t>
  </si>
  <si>
    <t>MANTECA</t>
  </si>
  <si>
    <t>95337-2204</t>
  </si>
  <si>
    <t>Sep 26, 2019 5:46:57 PM PDT</t>
  </si>
  <si>
    <t>113-6902708-5637849</t>
  </si>
  <si>
    <t>77093-5252</t>
  </si>
  <si>
    <t>Sep 26, 2019 6:39:37 PM PDT</t>
  </si>
  <si>
    <t>Sep 26, 2019 7:04:55 PM PDT</t>
  </si>
  <si>
    <t>Sep 26, 2019 7:10:03 PM PDT</t>
  </si>
  <si>
    <t>113-5266473-3230643</t>
  </si>
  <si>
    <t>Ca</t>
  </si>
  <si>
    <t>Sep 26, 2019 8:00:13 PM PDT</t>
  </si>
  <si>
    <t>Sep 26, 2019 8:46:28 PM PDT</t>
  </si>
  <si>
    <t>114-0807207-6693833</t>
  </si>
  <si>
    <t>ELK GROVE</t>
  </si>
  <si>
    <t>95758-8079</t>
  </si>
  <si>
    <t>Sep 26, 2019 9:15:07 PM PDT</t>
  </si>
  <si>
    <t>Sep 26, 2019 9:30:01 PM PDT</t>
  </si>
  <si>
    <t>111-1608252-4099410</t>
  </si>
  <si>
    <t>TAVARES</t>
  </si>
  <si>
    <t>32778-4654</t>
  </si>
  <si>
    <t>Sep 26, 2019 10:33:21 PM PDT</t>
  </si>
  <si>
    <t>114-8214711-9813808</t>
  </si>
  <si>
    <t>21209-3710</t>
  </si>
  <si>
    <t>Sep 26, 2019 11:17:18 PM PDT</t>
  </si>
  <si>
    <t>112-7721590-5789858</t>
  </si>
  <si>
    <t>DUMFRIES</t>
  </si>
  <si>
    <t>22026-4559</t>
  </si>
  <si>
    <t>Sep 26, 2019 11:26:38 PM PDT</t>
  </si>
  <si>
    <t>Sep 27, 2019 12:36:36 AM PDT</t>
  </si>
  <si>
    <t>Sep 27, 2019 1:13:41 AM PDT</t>
  </si>
  <si>
    <t>Sep 27, 2019 1:28:00 AM PDT</t>
  </si>
  <si>
    <t>111-8505904-7686636</t>
  </si>
  <si>
    <t>92869-5834</t>
  </si>
  <si>
    <t>Sep 27, 2019 2:21:37 AM PDT</t>
  </si>
  <si>
    <t>111-5104587-4069007</t>
  </si>
  <si>
    <t>Agmibrelr Women's Plus Size Bodysuits Deep V Neck Short Sleeve Button up Jumpsuits Rompers White XL</t>
  </si>
  <si>
    <t>METAIRIE</t>
  </si>
  <si>
    <t>70003-3731</t>
  </si>
  <si>
    <t>Sep 27, 2019 2:51:52 AM PDT</t>
  </si>
  <si>
    <t>112-1868470-5881020</t>
  </si>
  <si>
    <t>29206-2909</t>
  </si>
  <si>
    <t>Sep 27, 2019 2:57:49 AM PDT</t>
  </si>
  <si>
    <t>Sep 27, 2019 3:51:24 AM PDT</t>
  </si>
  <si>
    <t>Sep 27, 2019 4:48:53 AM PDT</t>
  </si>
  <si>
    <t>114-9678503-6364233</t>
  </si>
  <si>
    <t>SELMA</t>
  </si>
  <si>
    <t>78154-4090</t>
  </si>
  <si>
    <t>Sep 27, 2019 5:52:27 AM PDT</t>
  </si>
  <si>
    <t>114-9366018-6826663</t>
  </si>
  <si>
    <t>30016-0288</t>
  </si>
  <si>
    <t>Sep 27, 2019 6:00:15 AM PDT</t>
  </si>
  <si>
    <t>112-6869726-4909863</t>
  </si>
  <si>
    <t>Women's Ruffle Puff Long Sleeve Tops Blouse Off The Shoulder Casual Shirts Red L</t>
  </si>
  <si>
    <t>Saugus</t>
  </si>
  <si>
    <t>Sep 27, 2019 7:43:10 AM PDT</t>
  </si>
  <si>
    <t>112-5003665-5981808</t>
  </si>
  <si>
    <t>Elizabeth City</t>
  </si>
  <si>
    <t>Sep 27, 2019 8:23:45 AM PDT</t>
  </si>
  <si>
    <t>Sep 27, 2019 8:28:04 AM PDT</t>
  </si>
  <si>
    <t>111-7267081-2958650</t>
  </si>
  <si>
    <t>85008-2019</t>
  </si>
  <si>
    <t>Sep 27, 2019 8:43:48 AM PDT</t>
  </si>
  <si>
    <t>112-3860423-5953022</t>
  </si>
  <si>
    <t>LAURINBURG</t>
  </si>
  <si>
    <t>28352-4699</t>
  </si>
  <si>
    <t>Sep 27, 2019 9:07:59 AM PDT</t>
  </si>
  <si>
    <t>Sep 27, 2019 9:23:11 AM PDT</t>
  </si>
  <si>
    <t>Sep 27, 2019 10:05:13 AM PDT</t>
  </si>
  <si>
    <t>Sep 27, 2019 10:16:24 AM PDT</t>
  </si>
  <si>
    <t>111-4466503-0925041</t>
  </si>
  <si>
    <t>ASTORIA</t>
  </si>
  <si>
    <t>11105-2402</t>
  </si>
  <si>
    <t>Sep 27, 2019 11:14:54 AM PDT</t>
  </si>
  <si>
    <t>111-8205691-1673838</t>
  </si>
  <si>
    <t>Columbia</t>
  </si>
  <si>
    <t>Sep 27, 2019 11:24:48 AM PDT</t>
  </si>
  <si>
    <t>113-2647744-9193031</t>
  </si>
  <si>
    <t>TOUGALOO</t>
  </si>
  <si>
    <t>39174-9700</t>
  </si>
  <si>
    <t>Sep 27, 2019 11:38:30 AM PDT</t>
  </si>
  <si>
    <t>114-3071460-1993843</t>
  </si>
  <si>
    <t>WAXHAW</t>
  </si>
  <si>
    <t>28173-0158</t>
  </si>
  <si>
    <t>Sep 27, 2019 12:21:23 PM PDT</t>
  </si>
  <si>
    <t>Sep 27, 2019 1:14:19 PM PDT</t>
  </si>
  <si>
    <t>112-6943835-5501847</t>
  </si>
  <si>
    <t>Sep 27, 2019 1:25:28 PM PDT</t>
  </si>
  <si>
    <t>Sep 27, 2019 2:09:05 PM PDT</t>
  </si>
  <si>
    <t>Sep 27, 2019 2:10:22 PM PDT</t>
  </si>
  <si>
    <t>Sep 27, 2019 3:07:21 PM PDT</t>
  </si>
  <si>
    <t>114-7124651-8569012</t>
  </si>
  <si>
    <t>FOWLERVILLE</t>
  </si>
  <si>
    <t>48836-8743</t>
  </si>
  <si>
    <t>Sep 27, 2019 3:07:50 PM PDT</t>
  </si>
  <si>
    <t>114-8208244-1538622</t>
  </si>
  <si>
    <t>Dry Ridge</t>
  </si>
  <si>
    <t>Kentucky</t>
  </si>
  <si>
    <t>Sep 27, 2019 3:18:52 PM PDT</t>
  </si>
  <si>
    <t>112-7156921-0200239</t>
  </si>
  <si>
    <t>UXBRIDGE</t>
  </si>
  <si>
    <t>01569-1235</t>
  </si>
  <si>
    <t>Sep 27, 2019 3:19:39 PM PDT</t>
  </si>
  <si>
    <t>114-2895548-4917859</t>
  </si>
  <si>
    <t>Lemon Springs</t>
  </si>
  <si>
    <t>28355-0317</t>
  </si>
  <si>
    <t>Sep 27, 2019 3:20:24 PM PDT</t>
  </si>
  <si>
    <t>114-1988837-9738618</t>
  </si>
  <si>
    <t>EASTON</t>
  </si>
  <si>
    <t>18045-3140</t>
  </si>
  <si>
    <t>Sep 27, 2019 3:36:51 PM PDT</t>
  </si>
  <si>
    <t>Sep 27, 2019 3:39:53 PM PDT</t>
  </si>
  <si>
    <t>112-2754550-0501028</t>
  </si>
  <si>
    <t>LAUDERDALE LAKES</t>
  </si>
  <si>
    <t>33319-5714</t>
  </si>
  <si>
    <t>Sep 27, 2019 3:53:35 PM PDT</t>
  </si>
  <si>
    <t>Sep 27, 2019 3:57:28 PM PDT</t>
  </si>
  <si>
    <t>111-2340287-6458600</t>
  </si>
  <si>
    <t>BUCHANAN</t>
  </si>
  <si>
    <t>49107-9124</t>
  </si>
  <si>
    <t>Sep 27, 2019 3:59:34 PM PDT</t>
  </si>
  <si>
    <t>Sep 27, 2019 4:08:49 PM PDT</t>
  </si>
  <si>
    <t>Sep 27, 2019 4:28:34 PM PDT</t>
  </si>
  <si>
    <t>112-6823470-5625805</t>
  </si>
  <si>
    <t>70433-4119</t>
  </si>
  <si>
    <t>Sep 27, 2019 5:04:08 PM PDT</t>
  </si>
  <si>
    <t>Sep 27, 2019 5:15:22 PM PDT</t>
  </si>
  <si>
    <t>Sep 27, 2019 5:53:45 PM PDT</t>
  </si>
  <si>
    <t>112-7439018-7256224</t>
  </si>
  <si>
    <t>HARTLAND</t>
  </si>
  <si>
    <t>53029-8213</t>
  </si>
  <si>
    <t>Sep 27, 2019 6:18:58 PM PDT</t>
  </si>
  <si>
    <t>Sep 27, 2019 6:21:55 PM PDT</t>
  </si>
  <si>
    <t>111-4269355-1298668</t>
  </si>
  <si>
    <t>Kannapolis</t>
  </si>
  <si>
    <t>Sep 27, 2019 7:36:56 PM PDT</t>
  </si>
  <si>
    <t>Sep 27, 2019 7:58:54 PM PDT</t>
  </si>
  <si>
    <t>Sep 27, 2019 9:12:41 PM PDT</t>
  </si>
  <si>
    <t>113-4836378-6710629</t>
  </si>
  <si>
    <t>23464-6894</t>
  </si>
  <si>
    <t>Sep 27, 2019 9:21:29 PM PDT</t>
  </si>
  <si>
    <t>113-5557778-1867465</t>
  </si>
  <si>
    <t>93723-8112</t>
  </si>
  <si>
    <t>Sep 27, 2019 9:24:42 PM PDT</t>
  </si>
  <si>
    <t>779372fa-07cf-4f97-b273-4a39d0fbf29a</t>
  </si>
  <si>
    <t>Early Reviewer Program fee for asin B07TJH64DP</t>
  </si>
  <si>
    <t>Sep 27, 2019 11:09:02 PM PDT</t>
  </si>
  <si>
    <t>112-2665756-0307460</t>
  </si>
  <si>
    <t>WEST SACRAMENTO</t>
  </si>
  <si>
    <t>95691-8014</t>
  </si>
  <si>
    <t>Sep 28, 2019 12:02:57 AM PDT</t>
  </si>
  <si>
    <t>Sep 28, 2019 3:13:55 AM PDT</t>
  </si>
  <si>
    <t>113-2896158-9869060</t>
  </si>
  <si>
    <t>GRAND FORKS</t>
  </si>
  <si>
    <t>58203-1973</t>
  </si>
  <si>
    <t>Sep 28, 2019 5:29:41 AM PDT</t>
  </si>
  <si>
    <t>111-3764931-0818636</t>
  </si>
  <si>
    <t>Sep 28, 2019 6:39:16 AM PDT</t>
  </si>
  <si>
    <t>Sep 28, 2019 7:10:08 AM PDT</t>
  </si>
  <si>
    <t>111-7799441-3597009</t>
  </si>
  <si>
    <t>78727-5135</t>
  </si>
  <si>
    <t>Sep 28, 2019 7:59:35 AM PDT</t>
  </si>
  <si>
    <t>113-8305553-1309003</t>
  </si>
  <si>
    <t>PLEASANT GROVE</t>
  </si>
  <si>
    <t>Sep 28, 2019 8:27:21 AM PDT</t>
  </si>
  <si>
    <t>111-7645000-7353867</t>
  </si>
  <si>
    <t>Women's Plus Size Deep V Neck Short Sleeve Loose Casual Floral Print Long Maxi Dress Sunflowers Black 4XL</t>
  </si>
  <si>
    <t>Pacifica</t>
  </si>
  <si>
    <t>Sep 28, 2019 8:37:00 AM PDT</t>
  </si>
  <si>
    <t>Sep 28, 2019 8:55:33 AM PDT</t>
  </si>
  <si>
    <t>111-2050226-5361845</t>
  </si>
  <si>
    <t>Sep 28, 2019 9:04:13 AM PDT</t>
  </si>
  <si>
    <t>112-2012730-4059415</t>
  </si>
  <si>
    <t>MCFARLAND</t>
  </si>
  <si>
    <t>53558-8813</t>
  </si>
  <si>
    <t>Sep 28, 2019 9:08:10 AM PDT</t>
  </si>
  <si>
    <t>Sep 28, 2019 9:16:39 AM PDT</t>
  </si>
  <si>
    <t>113-0048251-8037864</t>
  </si>
  <si>
    <t>MOSES LAKE</t>
  </si>
  <si>
    <t>98837-5106</t>
  </si>
  <si>
    <t>Sep 28, 2019 9:45:43 AM PDT</t>
  </si>
  <si>
    <t>Sep 28, 2019 10:37:25 AM PDT</t>
  </si>
  <si>
    <t>111-3842341-4557801</t>
  </si>
  <si>
    <t>OLATHE</t>
  </si>
  <si>
    <t>66061-3938</t>
  </si>
  <si>
    <t>Sep 28, 2019 11:41:27 AM PDT</t>
  </si>
  <si>
    <t>112-6869268-2237060</t>
  </si>
  <si>
    <t>37323-5492</t>
  </si>
  <si>
    <t>Sep 28, 2019 12:21:24 PM PDT</t>
  </si>
  <si>
    <t>Sep 28, 2019 1:09:15 PM PDT</t>
  </si>
  <si>
    <t>Sep 28, 2019 1:14:33 PM PDT</t>
  </si>
  <si>
    <t>Sep 28, 2019 1:22:46 PM PDT</t>
  </si>
  <si>
    <t>Sep 28, 2019 2:29:24 PM PDT</t>
  </si>
  <si>
    <t>Sep 28, 2019 2:57:23 PM PDT</t>
  </si>
  <si>
    <t>111-8793202-7854640</t>
  </si>
  <si>
    <t>Sep 28, 2019 3:57:03 PM PDT</t>
  </si>
  <si>
    <t>114-5473971-9717810</t>
  </si>
  <si>
    <t>CORONA</t>
  </si>
  <si>
    <t>92882-4760</t>
  </si>
  <si>
    <t>Sep 28, 2019 4:18:31 PM PDT</t>
  </si>
  <si>
    <t>113-2940909-9032253</t>
  </si>
  <si>
    <t>43130-8939</t>
  </si>
  <si>
    <t>Sep 28, 2019 4:56:07 PM PDT</t>
  </si>
  <si>
    <t>Sep 28, 2019 5:29:23 PM PDT</t>
  </si>
  <si>
    <t>114-6055828-6089831</t>
  </si>
  <si>
    <t>INDIAN ROCKS BEACH</t>
  </si>
  <si>
    <t>33785-2843</t>
  </si>
  <si>
    <t>Sep 28, 2019 6:07:09 PM PDT</t>
  </si>
  <si>
    <t>111-6189226-8898631</t>
  </si>
  <si>
    <t>28214-0045</t>
  </si>
  <si>
    <t>Sep 28, 2019 6:20:48 PM PDT</t>
  </si>
  <si>
    <t>Sep 28, 2019 6:59:36 PM PDT</t>
  </si>
  <si>
    <t>Sep 28, 2019 7:22:17 PM PDT</t>
  </si>
  <si>
    <t>111-3140159-5420247</t>
  </si>
  <si>
    <t>MONROE</t>
  </si>
  <si>
    <t>48161-9549</t>
  </si>
  <si>
    <t>Sep 28, 2019 9:04:46 PM PDT</t>
  </si>
  <si>
    <t>111-8827042-1212231</t>
  </si>
  <si>
    <t>Agmibrelr Women's Plus Size Sleeveless Floral Print Flare Tunic Tank Tops Loose Fit Casual Shirt Blouse Black XL</t>
  </si>
  <si>
    <t>MANHATTAN BEACH</t>
  </si>
  <si>
    <t>90266-2316</t>
  </si>
  <si>
    <t>Sep 28, 2019 9:12:45 PM PDT</t>
  </si>
  <si>
    <t>112-1878922-2890600</t>
  </si>
  <si>
    <t>MIDLOTHIAN</t>
  </si>
  <si>
    <t>23114-3079</t>
  </si>
  <si>
    <t>Sep 28, 2019 11:09:30 PM PDT</t>
  </si>
  <si>
    <t>112-0806395-2311431</t>
  </si>
  <si>
    <t>Cary</t>
  </si>
  <si>
    <t>Sep 28, 2019 11:13:44 PM PDT</t>
  </si>
  <si>
    <t>111-1109847-9089811</t>
  </si>
  <si>
    <t>Emporia</t>
  </si>
  <si>
    <t>Sep 28, 2019 11:18:26 PM PDT</t>
  </si>
  <si>
    <t>112-8237510-9323431</t>
  </si>
  <si>
    <t>OAK LAWN</t>
  </si>
  <si>
    <t>60453-5305</t>
  </si>
  <si>
    <t>Sep 29, 2019 12:25:57 AM PDT</t>
  </si>
  <si>
    <t>111-2763624-8553052</t>
  </si>
  <si>
    <t>Charleston</t>
  </si>
  <si>
    <t>29424-3517</t>
  </si>
  <si>
    <t>Sep 29, 2019 1:06:03 AM PDT</t>
  </si>
  <si>
    <t>112-6667429-0626651</t>
  </si>
  <si>
    <t>SOUTH CAROLINA</t>
  </si>
  <si>
    <t>29445-3082</t>
  </si>
  <si>
    <t>Sep 29, 2019 3:23:41 AM PDT</t>
  </si>
  <si>
    <t>113-3097460-6377051</t>
  </si>
  <si>
    <t>Biloxi</t>
  </si>
  <si>
    <t>Ms</t>
  </si>
  <si>
    <t>Sep 29, 2019 4:43:41 AM PDT</t>
  </si>
  <si>
    <t>112-2764918-5269003</t>
  </si>
  <si>
    <t>78757-4444</t>
  </si>
  <si>
    <t>Sep 29, 2019 5:47:21 AM PDT</t>
  </si>
  <si>
    <t>Sep 29, 2019 6:43:13 AM PDT</t>
  </si>
  <si>
    <t>Sep 29, 2019 6:59:17 AM PDT</t>
  </si>
  <si>
    <t>Sep 29, 2019 7:37:52 AM PDT</t>
  </si>
  <si>
    <t>Sep 29, 2019 7:55:40 AM PDT</t>
  </si>
  <si>
    <t>Sep 29, 2019 8:10:28 AM PDT</t>
  </si>
  <si>
    <t>113-5299180-7189820</t>
  </si>
  <si>
    <t>CHEHALIS</t>
  </si>
  <si>
    <t>98532-8624</t>
  </si>
  <si>
    <t>Sep 29, 2019 9:07:01 AM PDT</t>
  </si>
  <si>
    <t>113-7287493-5715454</t>
  </si>
  <si>
    <t>77084-5853</t>
  </si>
  <si>
    <t>Sep 29, 2019 10:39:15 AM PDT</t>
  </si>
  <si>
    <t>113-1895056-1143460</t>
  </si>
  <si>
    <t>Women's Long Sleeve Basic Turtleneck Bodycon Crop Tops Army Green S</t>
  </si>
  <si>
    <t>MELISSA</t>
  </si>
  <si>
    <t>75454-0177</t>
  </si>
  <si>
    <t>Sep 29, 2019 11:13:57 AM PDT</t>
  </si>
  <si>
    <t>111-9470561-8125050</t>
  </si>
  <si>
    <t>Womens Women's Sexy Faux Silk Deep V Neck Backless Bodycon Mini Short Pencil Dresses Lace up Back Dress for Women Party Club Night Out Black M</t>
  </si>
  <si>
    <t>CLEMSON</t>
  </si>
  <si>
    <t>29631-2620</t>
  </si>
  <si>
    <t>Sep 29, 2019 1:12:03 PM PDT</t>
  </si>
  <si>
    <t>112-5932357-9868217</t>
  </si>
  <si>
    <t>Agmibrelr Women's Plus Size Bodysuits Deep V Neck Short Sleeve Button up Jumpsuits Rompers Pink 3XL</t>
  </si>
  <si>
    <t>Aumsville</t>
  </si>
  <si>
    <t>Oregon</t>
  </si>
  <si>
    <t>Sep 29, 2019 1:14:17 PM PDT</t>
  </si>
  <si>
    <t>111-3701435-4497011</t>
  </si>
  <si>
    <t>73107-1852</t>
  </si>
  <si>
    <t>Sep 29, 2019 1:15:25 PM PDT</t>
  </si>
  <si>
    <t>111-5760570-4827439</t>
  </si>
  <si>
    <t>75703-2217</t>
  </si>
  <si>
    <t>Sep 29, 2019 1:40:09 PM PDT</t>
  </si>
  <si>
    <t>Sep 29, 2019 3:10:46 PM PDT</t>
  </si>
  <si>
    <t>111-2884624-2092242</t>
  </si>
  <si>
    <t>SPRING</t>
  </si>
  <si>
    <t>77386-3662</t>
  </si>
  <si>
    <t>Sep 29, 2019 3:41:29 PM PDT</t>
  </si>
  <si>
    <t>112-0272682-0367440</t>
  </si>
  <si>
    <t>DAVIS</t>
  </si>
  <si>
    <t>95618-1545</t>
  </si>
  <si>
    <t>Sep 29, 2019 3:46:09 PM PDT</t>
  </si>
  <si>
    <t>Sep 29, 2019 4:54:44 PM PDT</t>
  </si>
  <si>
    <t>113-9032319-8761063</t>
  </si>
  <si>
    <t>DERBY</t>
  </si>
  <si>
    <t>67037-3952</t>
  </si>
  <si>
    <t>Sep 29, 2019 6:21:08 PM PDT</t>
  </si>
  <si>
    <t>Sep 29, 2019 6:34:20 PM PDT</t>
  </si>
  <si>
    <t>Sep 29, 2019 6:54:18 PM PDT</t>
  </si>
  <si>
    <t>Sep 29, 2019 7:26:04 PM PDT</t>
  </si>
  <si>
    <t>Sep 29, 2019 9:14:30 PM PDT</t>
  </si>
  <si>
    <t>114-7463762-7651417</t>
  </si>
  <si>
    <t>HUGHESVILLE</t>
  </si>
  <si>
    <t>20637-2056</t>
  </si>
  <si>
    <t>Sep 29, 2019 9:20:32 PM PDT</t>
  </si>
  <si>
    <t>112-8489718-7437038</t>
  </si>
  <si>
    <t>EATONTOWN</t>
  </si>
  <si>
    <t>07724-1910</t>
  </si>
  <si>
    <t>Sep 29, 2019 9:24:38 PM PDT</t>
  </si>
  <si>
    <t>111-5097080-3493031</t>
  </si>
  <si>
    <t>Virginia Beach</t>
  </si>
  <si>
    <t>Sep 29, 2019 10:56:05 PM PDT</t>
  </si>
  <si>
    <t>112-3637126-7451469</t>
  </si>
  <si>
    <t>GORDONSVILLE</t>
  </si>
  <si>
    <t>38563-2001</t>
  </si>
  <si>
    <t>Sep 29, 2019 11:11:14 PM PDT</t>
  </si>
  <si>
    <t>111-2369982-4622646</t>
  </si>
  <si>
    <t>28412-7110</t>
  </si>
  <si>
    <t>Sep 29, 2019 11:13:56 PM PDT</t>
  </si>
  <si>
    <t>113-5887602-8611403</t>
  </si>
  <si>
    <t>MARYLAND</t>
  </si>
  <si>
    <t>Sep 29, 2019 11:19:54 PM PDT</t>
  </si>
  <si>
    <t>113-7240607-3069820</t>
  </si>
  <si>
    <t>RIO</t>
  </si>
  <si>
    <t>53960-9228</t>
  </si>
  <si>
    <t>Sep 29, 2019 11:22:47 PM PDT</t>
  </si>
  <si>
    <t>113-6441817-9065064</t>
  </si>
  <si>
    <t>27604-2342</t>
  </si>
  <si>
    <t>Sep 29, 2019 11:23:08 PM PDT</t>
  </si>
  <si>
    <t>112-5894805-2777006</t>
  </si>
  <si>
    <t>HUDSON</t>
  </si>
  <si>
    <t>34667-8556</t>
  </si>
  <si>
    <t>Sep 30, 2019 12:07:29 AM PDT</t>
  </si>
  <si>
    <t>111-3663114-0046655</t>
  </si>
  <si>
    <t>GRANT</t>
  </si>
  <si>
    <t>49327-9112</t>
  </si>
  <si>
    <t>Sep 30, 2019 12:09:33 AM PDT</t>
  </si>
  <si>
    <t>113-0963002-5641022</t>
  </si>
  <si>
    <t>Women's Bodycon Strapless Dress Plus Sizes Sleeveless Midi Tube Top Dresses Yellow 4XL</t>
  </si>
  <si>
    <t>Sep 30, 2019 12:10:48 AM PDT</t>
  </si>
  <si>
    <t>111-2920747-9776253</t>
  </si>
  <si>
    <t>90806-1355</t>
  </si>
  <si>
    <t>Sep 30, 2019 2:09:14 AM PDT</t>
  </si>
  <si>
    <t>111-7760019-1892267</t>
  </si>
  <si>
    <t>20774-1408</t>
  </si>
  <si>
    <t>Sep 30, 2019 2:10:53 AM PDT</t>
  </si>
  <si>
    <t>114-0655450-7536262</t>
  </si>
  <si>
    <t>ASHTABULA</t>
  </si>
  <si>
    <t>44004-6654</t>
  </si>
  <si>
    <t>Sep 30, 2019 3:14:38 AM PDT</t>
  </si>
  <si>
    <t>111-0715254-8915469</t>
  </si>
  <si>
    <t>CRESTVIEW</t>
  </si>
  <si>
    <t>32536-5298</t>
  </si>
  <si>
    <t>Sep 30, 2019 4:50:28 AM PDT</t>
  </si>
  <si>
    <t>112-4254800-7381000</t>
  </si>
  <si>
    <t>84102-1565</t>
  </si>
  <si>
    <t>Sep 30, 2019 4:52:21 AM PDT</t>
  </si>
  <si>
    <t>111-0420125-3125811</t>
  </si>
  <si>
    <t>BLOOMINGTON</t>
  </si>
  <si>
    <t>47406-1101</t>
  </si>
  <si>
    <t>Sep 30, 2019 5:56:38 AM PDT</t>
  </si>
  <si>
    <t>Sep 30, 2019 5:57:36 AM PDT</t>
  </si>
  <si>
    <t>Sep 30, 2019 6:22:19 AM PDT</t>
  </si>
  <si>
    <t>111-6574155-6849008</t>
  </si>
  <si>
    <t>ILION</t>
  </si>
  <si>
    <t>13357-5214</t>
  </si>
  <si>
    <t>Sep 30, 2019 6:40:29 AM PDT</t>
  </si>
  <si>
    <t>113-3122026-5202644</t>
  </si>
  <si>
    <t>Sep 30, 2019 7:13:51 AM PDT</t>
  </si>
  <si>
    <t>Sep 30, 2019 7:14:16 AM PDT</t>
  </si>
  <si>
    <t>111-8638627-9058648</t>
  </si>
  <si>
    <t>23221-3620</t>
  </si>
  <si>
    <t>Sep 30, 2019 8:04:00 AM PDT</t>
  </si>
  <si>
    <t>111-5279939-6750603</t>
  </si>
  <si>
    <t>75211-8532</t>
  </si>
  <si>
    <t>Sep 30, 2019 8:11:42 AM PDT</t>
  </si>
  <si>
    <t>113-4887121-0473811</t>
  </si>
  <si>
    <t>WESTERN SPRINGS</t>
  </si>
  <si>
    <t>60558-1532</t>
  </si>
  <si>
    <t>Sep 30, 2019 8:13:20 AM PDT</t>
  </si>
  <si>
    <t>111-2739487-2181014</t>
  </si>
  <si>
    <t>lucas</t>
  </si>
  <si>
    <t>tx</t>
  </si>
  <si>
    <t>Sep 30, 2019 8:34:35 AM PDT</t>
  </si>
  <si>
    <t>Sep 30, 2019 9:34:58 AM PDT</t>
  </si>
  <si>
    <t>112-4598959-3810620</t>
  </si>
  <si>
    <t>SEMINARY</t>
  </si>
  <si>
    <t>MISSISSIPPI</t>
  </si>
  <si>
    <t>39479-9011</t>
  </si>
  <si>
    <t>Sep 30, 2019 9:38:34 AM PDT</t>
  </si>
  <si>
    <t>Sep 30, 2019 10:46:56 AM PDT</t>
  </si>
  <si>
    <t>112-6047818-5713819</t>
  </si>
  <si>
    <t>21044-2282</t>
  </si>
  <si>
    <t>Sep 30, 2019 11:03:32 AM PDT</t>
  </si>
  <si>
    <t>114-3902809-1675437</t>
  </si>
  <si>
    <t>TULSA</t>
  </si>
  <si>
    <t>74137-3217</t>
  </si>
  <si>
    <t>Sep 30, 2019 11:06:51 AM PDT</t>
  </si>
  <si>
    <t>112-2302353-2648247</t>
  </si>
  <si>
    <t>Agmibrelr Women's Plus Size Sleeveless Flare Swing Tunic Top Casual Loose Fit Tank Tops Shirts Blouses Burgundy 4XL</t>
  </si>
  <si>
    <t>80020-5713</t>
  </si>
  <si>
    <t>Sep 30, 2019 11:11:06 AM PDT</t>
  </si>
  <si>
    <t>113-8372311-3423412</t>
  </si>
  <si>
    <t>MONTEREY</t>
  </si>
  <si>
    <t>93940-4515</t>
  </si>
  <si>
    <t>Sep 30, 2019 11:28:00 AM PDT</t>
  </si>
  <si>
    <t>Sep 30, 2019 11:29:17 AM PDT</t>
  </si>
  <si>
    <t>112-4271577-0007421</t>
  </si>
  <si>
    <t>HOWELL</t>
  </si>
  <si>
    <t>48855-9792</t>
  </si>
  <si>
    <t>Sep 30, 2019 11:50:14 AM PDT</t>
  </si>
  <si>
    <t>112-3937828-1943406</t>
  </si>
  <si>
    <t>EAST LANSING</t>
  </si>
  <si>
    <t>48823-8593</t>
  </si>
  <si>
    <t>Sep 30, 2019 12:29:53 PM PDT</t>
  </si>
  <si>
    <t>114-5243643-5883467</t>
  </si>
  <si>
    <t>ST JOHNSBURY</t>
  </si>
  <si>
    <t>VT</t>
  </si>
  <si>
    <t>05819-2663</t>
  </si>
  <si>
    <t>Sep 30, 2019 1:10:09 PM PDT</t>
  </si>
  <si>
    <t>111-3879900-9954630</t>
  </si>
  <si>
    <t>Islip Terrace</t>
  </si>
  <si>
    <t>Sep 30, 2019 2:11:29 PM PDT</t>
  </si>
  <si>
    <t>111-4131403-0029050</t>
  </si>
  <si>
    <t>23831-4933</t>
  </si>
  <si>
    <t>Sep 30, 2019 2:11:48 PM PDT</t>
  </si>
  <si>
    <t>112-6889322-7588238</t>
  </si>
  <si>
    <t>Womens Women's Sexy Faux Silk Deep V Neck Backless Bodycon Mini Short Pencil Dresses Lace up Back Dress for Women Party Club Night Out Brown L</t>
  </si>
  <si>
    <t>LATHAM</t>
  </si>
  <si>
    <t>12110-2933</t>
  </si>
  <si>
    <t>Sep 30, 2019 2:13:03 PM PDT</t>
  </si>
  <si>
    <t>111-9236176-3668230</t>
  </si>
  <si>
    <t>MACON</t>
  </si>
  <si>
    <t>31210-0878</t>
  </si>
  <si>
    <t>Sep 30, 2019 2:17:01 PM PDT</t>
  </si>
  <si>
    <t>112-5003651-5902603</t>
  </si>
  <si>
    <t>KUNA</t>
  </si>
  <si>
    <t>83634-3116</t>
  </si>
  <si>
    <t>Sep 30, 2019 2:18:08 PM PDT</t>
  </si>
  <si>
    <t>112-6225259-0117017</t>
  </si>
  <si>
    <t>29223-3439</t>
  </si>
  <si>
    <t>Sep 30, 2019 2:39:21 PM PDT</t>
  </si>
  <si>
    <t>113-0225969-9905014</t>
  </si>
  <si>
    <t>40505-4224</t>
  </si>
  <si>
    <t>Sep 30, 2019 3:08:21 PM PDT</t>
  </si>
  <si>
    <t>Sep 30, 2019 3:10:44 PM PDT</t>
  </si>
  <si>
    <t>111-7160646-3101849</t>
  </si>
  <si>
    <t>TEMPLE HILLS</t>
  </si>
  <si>
    <t>20748-4538</t>
  </si>
  <si>
    <t>Sep 30, 2019 3:14:42 PM PDT</t>
  </si>
  <si>
    <t>112-5405781-1603427</t>
  </si>
  <si>
    <t>80921-3263</t>
  </si>
  <si>
    <t>Sep 30, 2019 3:16:53 PM PDT</t>
  </si>
  <si>
    <t>Sep 30, 2019 3:19:47 PM PDT</t>
  </si>
  <si>
    <t>114-7545241-3962645</t>
  </si>
  <si>
    <t>College Park</t>
  </si>
  <si>
    <t>Sep 30, 2019 3:20:52 PM PDT</t>
  </si>
  <si>
    <t>113-5952100-9033027</t>
  </si>
  <si>
    <t>WAVERLY</t>
  </si>
  <si>
    <t>Sep 30, 2019 3:24:29 PM PDT</t>
  </si>
  <si>
    <t>Sep 30, 2019 3:24:33 PM PDT</t>
  </si>
  <si>
    <t>Sep 30, 2019 3:42:56 PM PDT</t>
  </si>
  <si>
    <t>112-8243426-1327443</t>
  </si>
  <si>
    <t>90008-1231</t>
  </si>
  <si>
    <t>Sep 30, 2019 3:51:24 PM PDT</t>
  </si>
  <si>
    <t>Sep 30, 2019 4:14:30 PM PDT</t>
  </si>
  <si>
    <t>114-5401264-5385054</t>
  </si>
  <si>
    <t>milwaukee</t>
  </si>
  <si>
    <t>wisconsin</t>
  </si>
  <si>
    <t>Sep 30, 2019 4:30:39 PM PDT</t>
  </si>
  <si>
    <t>114-3293072-7577847</t>
  </si>
  <si>
    <t>23320-8602</t>
  </si>
  <si>
    <t>Sep 30, 2019 4:37:45 PM PDT</t>
  </si>
  <si>
    <t>Sep 30, 2019 4:49:01 PM PDT</t>
  </si>
  <si>
    <t>Sep 30, 2019 5:24:24 PM PDT</t>
  </si>
  <si>
    <t>Sep 30, 2019 5:31:52 PM PDT</t>
  </si>
  <si>
    <t>Sep 30, 2019 5:32:48 PM PDT</t>
  </si>
  <si>
    <t>Sep 30, 2019 6:12:12 PM PDT</t>
  </si>
  <si>
    <t>113-3863885-3957033</t>
  </si>
  <si>
    <t>93552-5458</t>
  </si>
  <si>
    <t>Sep 30, 2019 6:17:41 PM PDT</t>
  </si>
  <si>
    <t>Sep 30, 2019 6:18:24 PM PDT</t>
  </si>
  <si>
    <t>112-3219754-4825029</t>
  </si>
  <si>
    <t>Upper Marlboro</t>
  </si>
  <si>
    <t>Sep 30, 2019 6:21:32 PM PDT</t>
  </si>
  <si>
    <t>Sep 30, 2019 6:23:42 PM PDT</t>
  </si>
  <si>
    <t>Sep 30, 2019 7:04:22 PM PDT</t>
  </si>
  <si>
    <t>Sep 30, 2019 7:08:34 PM PDT</t>
  </si>
  <si>
    <t>111-9658440-7209843</t>
  </si>
  <si>
    <t>OSHKOSH</t>
  </si>
  <si>
    <t>54902-9150</t>
  </si>
  <si>
    <t>Sep 30, 2019 7:34:06 PM PDT</t>
  </si>
  <si>
    <t>113-3486921-4733840</t>
  </si>
  <si>
    <t>HERCULES</t>
  </si>
  <si>
    <t>94547-3722</t>
  </si>
  <si>
    <t>Sep 30, 2019 7:36:53 PM PDT</t>
  </si>
  <si>
    <t>113-0705130-2922600</t>
  </si>
  <si>
    <t>NORTH WILKESBORO</t>
  </si>
  <si>
    <t>28659-7762</t>
  </si>
  <si>
    <t>Sep 30, 2019 7:51:07 PM PDT</t>
  </si>
  <si>
    <t>Sep 30, 2019 8:02:47 PM PDT</t>
  </si>
  <si>
    <t>112-7208908-9313003</t>
  </si>
  <si>
    <t>Women's Plus Size Casual V Neck T Shirt Short Sleeve Unique High Low Hem Cute Blouse Tunic Tops with Pocket Black 4XL</t>
  </si>
  <si>
    <t>68136-1191</t>
  </si>
  <si>
    <t>Sep 30, 2019 8:55:25 PM PDT</t>
  </si>
  <si>
    <t>Sep 30, 2019 9:15:58 PM PDT</t>
  </si>
  <si>
    <t>112-1023028-3560238</t>
  </si>
  <si>
    <t>SPARKS</t>
  </si>
  <si>
    <t>89434-7865</t>
  </si>
  <si>
    <t>Sep 30, 2019 9:53:48 PM PDT</t>
  </si>
  <si>
    <t>111-2914559-3557007</t>
  </si>
  <si>
    <t>PRYOR</t>
  </si>
  <si>
    <t>74361-3376</t>
  </si>
  <si>
    <t>Sep 30, 2019 9:55:15 PM PDT</t>
  </si>
  <si>
    <t>112-4253267-6193853</t>
  </si>
  <si>
    <t>02324-1305</t>
  </si>
  <si>
    <t>Sep 30, 2019 10:08:16 PM PDT</t>
  </si>
  <si>
    <t>Sep 30, 2019 10:09:25 PM PDT</t>
  </si>
  <si>
    <t>Sep 30, 2019 10:22:07 PM PDT</t>
  </si>
  <si>
    <t>111-6372394-4651414</t>
  </si>
  <si>
    <t>HIALEAH</t>
  </si>
  <si>
    <t>33013-4010</t>
  </si>
  <si>
    <t>Sep 30, 2019 10:45:02 PM PDT</t>
  </si>
  <si>
    <t>114-5439234-8933817</t>
  </si>
  <si>
    <t>SUISUN CITY</t>
  </si>
  <si>
    <t>94585-3502</t>
  </si>
  <si>
    <t>Sep 30, 2019 10:54:47 PM PDT</t>
  </si>
  <si>
    <t>Sep 30, 2019 11:03:37 PM PDT</t>
  </si>
  <si>
    <t>112-2294253-0776248</t>
  </si>
  <si>
    <t>Sep 30, 2019 11:04:43 PM PDT</t>
  </si>
  <si>
    <t>113-9980482-6949006</t>
  </si>
  <si>
    <t>23464-6125</t>
  </si>
  <si>
    <t>Sep 30, 2019 11:08:14 PM PDT</t>
  </si>
  <si>
    <t>Sep 30, 2019 11:20:59 PM PDT</t>
  </si>
  <si>
    <t>114-8385864-9285027</t>
  </si>
  <si>
    <t>San Jose</t>
  </si>
  <si>
    <t>95126-3444</t>
  </si>
  <si>
    <t>Sep 30, 2019 11:24:32 PM PDT</t>
  </si>
  <si>
    <t>111-1762411-9090642</t>
  </si>
  <si>
    <t>77002-9165</t>
  </si>
  <si>
    <t>Transaction Summary for September 1, 2019 to September 30, 2019</t>
  </si>
  <si>
    <t>Transactions: 382</t>
  </si>
  <si>
    <t>Date</t>
  </si>
  <si>
    <t>Order ID</t>
  </si>
  <si>
    <t>SKU</t>
  </si>
  <si>
    <t>Transaction type</t>
  </si>
  <si>
    <t>Payment Type</t>
  </si>
  <si>
    <t>Payment Detail</t>
  </si>
  <si>
    <t>Amount</t>
  </si>
  <si>
    <t>Quantity</t>
  </si>
  <si>
    <t>Product Title</t>
  </si>
  <si>
    <t>Service Fees</t>
  </si>
  <si>
    <t>Amazon fees</t>
  </si>
  <si>
    <t>Subscription</t>
  </si>
  <si>
    <t>Coupon Redemption Fee for 1 Redemption</t>
  </si>
  <si>
    <t>Coupon Redemption Fee for 3 Redemptions</t>
  </si>
  <si>
    <t>Early Reviewer Program fee (asin B07TJH64DP)</t>
  </si>
  <si>
    <t>Transaction Details</t>
  </si>
  <si>
    <t>Coupon Redemption Fee for 2 Redemptions</t>
  </si>
  <si>
    <t>Coupon Redemption Fee for 4 Redemptions</t>
  </si>
  <si>
    <t>Coupon Redemption Fee for 6 Redemptions</t>
  </si>
  <si>
    <t>Early Reviewer Program fee (asin B07SNQNR9N)</t>
  </si>
  <si>
    <t>asin</t>
  </si>
  <si>
    <t>fnsku</t>
  </si>
  <si>
    <t>product-name</t>
  </si>
  <si>
    <t>fulfillment-center</t>
  </si>
  <si>
    <t>country-code</t>
  </si>
  <si>
    <t>longest-side</t>
  </si>
  <si>
    <t>median-side</t>
  </si>
  <si>
    <t>shortest-side</t>
  </si>
  <si>
    <t>measurement-units</t>
  </si>
  <si>
    <t>weight</t>
  </si>
  <si>
    <t>weight-units</t>
  </si>
  <si>
    <t>item-volume</t>
  </si>
  <si>
    <t>volume-units</t>
  </si>
  <si>
    <t>product-size-tier</t>
  </si>
  <si>
    <t>average-quantity-on-hand</t>
  </si>
  <si>
    <t>average-quantity-pending-removal</t>
  </si>
  <si>
    <t>estimated-total-item-volume</t>
  </si>
  <si>
    <t>month-of-charge</t>
  </si>
  <si>
    <t>storage-rate</t>
  </si>
  <si>
    <t>currency</t>
  </si>
  <si>
    <t>estimated-monthly-storage-fee</t>
  </si>
  <si>
    <t>dangerous-goods-storage-type</t>
  </si>
  <si>
    <t>eligible-for-inventory-discount</t>
  </si>
  <si>
    <t>qualifies-for-inventory-discount</t>
  </si>
  <si>
    <t>B07RPSDHW2</t>
  </si>
  <si>
    <t>X0026APHPL</t>
  </si>
  <si>
    <t>RIC9</t>
  </si>
  <si>
    <t>US</t>
  </si>
  <si>
    <t>inches</t>
  </si>
  <si>
    <t>pounds</t>
  </si>
  <si>
    <t>cubic feet</t>
  </si>
  <si>
    <t>Standard-Size</t>
  </si>
  <si>
    <t>USD</t>
  </si>
  <si>
    <t>--</t>
  </si>
  <si>
    <t>B07RPS2SX6</t>
  </si>
  <si>
    <t>X0026725T5</t>
  </si>
  <si>
    <t>B07S7T494M</t>
  </si>
  <si>
    <t>X0026VXLLH</t>
  </si>
  <si>
    <t>B07JK7BNSZ</t>
  </si>
  <si>
    <t>X001XAAOAN</t>
  </si>
  <si>
    <t>B07JQ8KMXG</t>
  </si>
  <si>
    <t>X001XNSRR7</t>
  </si>
  <si>
    <t>Agmibrelr Sexy Cut Out Tie Front Long Sleeve Bodycon Womens Dress Ruffle Ruched Dresses for Women Black L</t>
  </si>
  <si>
    <t>B07SF68S8S</t>
  </si>
  <si>
    <t>X0026V3SWJ</t>
  </si>
  <si>
    <t>B07RPRT8PK</t>
  </si>
  <si>
    <t>X00267WY4B</t>
  </si>
  <si>
    <t>MEM1</t>
  </si>
  <si>
    <t>B07JJXCMX3</t>
  </si>
  <si>
    <t>X001XBLYZ1</t>
  </si>
  <si>
    <t>B07RNR1RLP</t>
  </si>
  <si>
    <t>X0026APFO9</t>
  </si>
  <si>
    <t>B07FP7G8KN</t>
  </si>
  <si>
    <t>X001U8VIHB</t>
  </si>
  <si>
    <t>Women's Ruffle Puff Long Sleeve Tops Blouse Off The Shoulder Casual Shirts Red XL</t>
  </si>
  <si>
    <t>B07RW2NB5W</t>
  </si>
  <si>
    <t>X0026APFNZ</t>
  </si>
  <si>
    <t>B07WG7K31T</t>
  </si>
  <si>
    <t>X0029WVZE3</t>
  </si>
  <si>
    <t>B07WF7BH7R</t>
  </si>
  <si>
    <t>X0029UVFBN</t>
  </si>
  <si>
    <t>B07WCNH8RC</t>
  </si>
  <si>
    <t>X002A0JEJ7</t>
  </si>
  <si>
    <t>B07RW23RQ9</t>
  </si>
  <si>
    <t>X0026APMU1</t>
  </si>
  <si>
    <t>B07WD3LT5N</t>
  </si>
  <si>
    <t>X0029Z8VAL</t>
  </si>
  <si>
    <t>B07FPHQFSW</t>
  </si>
  <si>
    <t>X001U8WCP3</t>
  </si>
  <si>
    <t>Women's Ruffle Puff Long Sleeve Tops Blouse Off The Shoulder Casual Shirts Red M</t>
  </si>
  <si>
    <t>B07SD4LJSL</t>
  </si>
  <si>
    <t>X0026VXLL7</t>
  </si>
  <si>
    <t>B07JJDZJC5</t>
  </si>
  <si>
    <t>X001XARNE3</t>
  </si>
  <si>
    <t>B07RNQHTH8</t>
  </si>
  <si>
    <t>X00266AEPX</t>
  </si>
  <si>
    <t>B07WM1K9QD</t>
  </si>
  <si>
    <t>X002A0JECT</t>
  </si>
  <si>
    <t>B07WD3NVXV</t>
  </si>
  <si>
    <t>X0029UVEPP</t>
  </si>
  <si>
    <t>B07WF799ND</t>
  </si>
  <si>
    <t>X0029VY7A3</t>
  </si>
  <si>
    <t>B07WF7C6R6</t>
  </si>
  <si>
    <t>X0029WW0AL</t>
  </si>
  <si>
    <t>B07WM1LYWN</t>
  </si>
  <si>
    <t>X0029WVZ3T</t>
  </si>
  <si>
    <t>B07SD4M581</t>
  </si>
  <si>
    <t>X0026XZ59V</t>
  </si>
  <si>
    <t>B07SN191ZP</t>
  </si>
  <si>
    <t>X00277RVLB</t>
  </si>
  <si>
    <t>Women's Plus Size Round Neck T Shirt Short Sleeve Unique Lace Hem Designed Cute Blouse Red 4XL</t>
  </si>
  <si>
    <t>B07RSVMTXL</t>
  </si>
  <si>
    <t>X00269SHQN</t>
  </si>
  <si>
    <t>B07WCNHSZY</t>
  </si>
  <si>
    <t>X0029TBYZB</t>
  </si>
  <si>
    <t>B07W9L9FW5</t>
  </si>
  <si>
    <t>X0029Z8W1T</t>
  </si>
  <si>
    <t>B07W9L7Z1Q</t>
  </si>
  <si>
    <t>X002A0JEID</t>
  </si>
  <si>
    <t>B07S9WFJTS</t>
  </si>
  <si>
    <t>X0026VY9TP</t>
  </si>
  <si>
    <t>B07RPSJQB8</t>
  </si>
  <si>
    <t>X00268SL7J</t>
  </si>
  <si>
    <t>B07SD4J9DN</t>
  </si>
  <si>
    <t>X0026XZFIR</t>
  </si>
  <si>
    <t>B07S9V1K9H</t>
  </si>
  <si>
    <t>X0026VXLKX</t>
  </si>
  <si>
    <t>B07WF7CGFV</t>
  </si>
  <si>
    <t>X0029Z8W2D</t>
  </si>
  <si>
    <t>B07SD32Q57</t>
  </si>
  <si>
    <t>X0026VY9UJ</t>
  </si>
  <si>
    <t>B07WD3LWWR</t>
  </si>
  <si>
    <t>X002A1GFPR</t>
  </si>
  <si>
    <t>B07RPSKZCP</t>
  </si>
  <si>
    <t>X00266AEPN</t>
  </si>
  <si>
    <t>B07SBYT2YG</t>
  </si>
  <si>
    <t>X0026VY43L</t>
  </si>
  <si>
    <t>B07S8RW6RT</t>
  </si>
  <si>
    <t>X0026VYCJH</t>
  </si>
  <si>
    <t>B07WD3MJ3V</t>
  </si>
  <si>
    <t>X0029Z8PD9</t>
  </si>
  <si>
    <t>B07WG7FJHQ</t>
  </si>
  <si>
    <t>X002A1FCW9</t>
  </si>
  <si>
    <t>B07RV27531</t>
  </si>
  <si>
    <t>X00268SXOF</t>
  </si>
  <si>
    <t>B07K6MFQ1F</t>
  </si>
  <si>
    <t>X001Y16JGJ</t>
  </si>
  <si>
    <t>B07K6LRZTT</t>
  </si>
  <si>
    <t>X001Y1LCV1</t>
  </si>
  <si>
    <t>B07RPSVMHK</t>
  </si>
  <si>
    <t>X0026APMUL</t>
  </si>
  <si>
    <t>B07S9VRC6W</t>
  </si>
  <si>
    <t>X0026VY9UT</t>
  </si>
  <si>
    <t>B07WHBVFP4</t>
  </si>
  <si>
    <t>X0029Z8PE3</t>
  </si>
  <si>
    <t>B07JK112XQ</t>
  </si>
  <si>
    <t>X001XAF5TN</t>
  </si>
  <si>
    <t>Agmibrelr Womens Women's Plaid Checkered Gingham One Shoulder Ruffle Ruched Tube Top Tops for Women Red S</t>
  </si>
  <si>
    <t>B07WG7LQLH</t>
  </si>
  <si>
    <t>X0029TBZ5P</t>
  </si>
  <si>
    <t>B07WG7L1PZ</t>
  </si>
  <si>
    <t>X0029Z8P8J</t>
  </si>
  <si>
    <t>Women's Bodycon Strapless Dress Plus Sizes Sleeveless Midi Tube Top Dresses Yellow 2XL</t>
  </si>
  <si>
    <t>B07WHBWV66</t>
  </si>
  <si>
    <t>X002A0J3DJ</t>
  </si>
  <si>
    <t>B07WLYLJQ6</t>
  </si>
  <si>
    <t>X0029Z8W23</t>
  </si>
  <si>
    <t>B07WCNJP2Z</t>
  </si>
  <si>
    <t>X0029TC0E5</t>
  </si>
  <si>
    <t>B07SD36NY5</t>
  </si>
  <si>
    <t>X0026XZFIH</t>
  </si>
  <si>
    <t>B07SD28TLD</t>
  </si>
  <si>
    <t>X0026VYCK1</t>
  </si>
  <si>
    <t>B07K6MLLGG</t>
  </si>
  <si>
    <t>X001Y1HTRR</t>
  </si>
  <si>
    <t>B07RNQNHKJ</t>
  </si>
  <si>
    <t>X00268STOJ</t>
  </si>
  <si>
    <t>B07RW361PG</t>
  </si>
  <si>
    <t>X00267WY3R</t>
  </si>
  <si>
    <t>B07RNQQC7X</t>
  </si>
  <si>
    <t>X0026APMUB</t>
  </si>
  <si>
    <t>B07SF5JMF7</t>
  </si>
  <si>
    <t>X0026VY4RR</t>
  </si>
  <si>
    <t>B07K6MSM93</t>
  </si>
  <si>
    <t>X001Y1N7DH</t>
  </si>
  <si>
    <t>B07WM1CJM1</t>
  </si>
  <si>
    <t>X002A1FCVZ</t>
  </si>
  <si>
    <t>B07JJG38CC</t>
  </si>
  <si>
    <t>X001XARNEX</t>
  </si>
  <si>
    <t>B07WCNHYL6</t>
  </si>
  <si>
    <t>X0029Z8WS7</t>
  </si>
  <si>
    <t>B07WG7MHLH</t>
  </si>
  <si>
    <t>X002A0JDP7</t>
  </si>
  <si>
    <t>B07S6QW83V</t>
  </si>
  <si>
    <t>X0026VYCJ7</t>
  </si>
  <si>
    <t>B07SD2743T</t>
  </si>
  <si>
    <t>X0026V3UR7</t>
  </si>
  <si>
    <t>B07RQQGF8R</t>
  </si>
  <si>
    <t>X0026APHOH</t>
  </si>
  <si>
    <t>B07WG7KX23</t>
  </si>
  <si>
    <t>X0029UVFBX</t>
  </si>
  <si>
    <t>B07W9L9HC8</t>
  </si>
  <si>
    <t>X0029WVZG1</t>
  </si>
  <si>
    <t>B07WHBWVJJ</t>
  </si>
  <si>
    <t>X0029VY74T</t>
  </si>
  <si>
    <t>B07TQSB1DD</t>
  </si>
  <si>
    <t>X00286SNJP</t>
  </si>
  <si>
    <t>Agmibrelr Women's Plus Size Round Neck Tunic Top Mesh Flutter Sleeve Loose Casual Blouse Burgundy XL</t>
  </si>
  <si>
    <t>LGB7</t>
  </si>
  <si>
    <t>B07L72XXNQ</t>
  </si>
  <si>
    <t>X001Z8IYEL</t>
  </si>
  <si>
    <t>Agmibrelr Womens Women's Floral Print Cocktail Homecoming Tshirt Fit and Flare A Line Dresses Ladies Ruffle Dress for Women Work Casual Burgundy Red 2XL</t>
  </si>
  <si>
    <t>B07SBYPSHC</t>
  </si>
  <si>
    <t>X0026XZFJL</t>
  </si>
  <si>
    <t>B07SGPPQMF</t>
  </si>
  <si>
    <t>X0027AD19J</t>
  </si>
  <si>
    <t>B07S9TY33G</t>
  </si>
  <si>
    <t>X0026U93R9</t>
  </si>
  <si>
    <t>Agmibrelr Women's Plus Size High Low Hem Tunic Top Round Neck Asymmetrical Irregular Casual Blouse Shirt White Stripe 4XL</t>
  </si>
  <si>
    <t>B07J4WKM4S</t>
  </si>
  <si>
    <t>X001WX6BL7</t>
  </si>
  <si>
    <t>Agmibrelr Elegant Long Sleeve Cut Out High Mock Turtle Neck Dresses for Women Bodycon Womens Dress Black L</t>
  </si>
  <si>
    <t>B07L74KC8J</t>
  </si>
  <si>
    <t>X001Z7KRJ7</t>
  </si>
  <si>
    <t>Agmibrelr Womens Women's Floral Print Cocktail Homecoming Tshirt Fit and Flare A Line Dresses Ladies Ruffle Dress for Women Work Casual Burgundy Red XL</t>
  </si>
  <si>
    <t>B07GW5HTZ2</t>
  </si>
  <si>
    <t>X001VL9VH1</t>
  </si>
  <si>
    <t>B07SN32596</t>
  </si>
  <si>
    <t>X0027AD18P</t>
  </si>
  <si>
    <t>Women's V Neck Casual T Shirt Plus Size Short Sleeve Loose Cute Pocket Summer Tops Green 3XL</t>
  </si>
  <si>
    <t>B07TQT1ZZJ</t>
  </si>
  <si>
    <t>X0028AC8AL</t>
  </si>
  <si>
    <t>Agmibrelr Women's Plus Size Round Neck Tunic Top Mesh Flutter Sleeve Loose Casual Blouse Black XL</t>
  </si>
  <si>
    <t>B07K6M77WF</t>
  </si>
  <si>
    <t>X001Y16IXN</t>
  </si>
  <si>
    <t>B07L6QYBQ2</t>
  </si>
  <si>
    <t>X001Z8I8LF</t>
  </si>
  <si>
    <t>Agmibrelr Womens Women's Floral Print Cocktail Homecoming Tshirt Fit and Flare A Line Dresses Ladies Ruffle Dress for Women Work Casual Burgundy Red M</t>
  </si>
  <si>
    <t>B07S9V3HDN</t>
  </si>
  <si>
    <t>X0026VY4SV</t>
  </si>
  <si>
    <t>B07FP45648</t>
  </si>
  <si>
    <t>X001U8VER5</t>
  </si>
  <si>
    <t>Agmibrelr Womens Women's Plus Size Going Out Party Sexy Novelty Crop Top Tops for Women Red XL</t>
  </si>
  <si>
    <t>B07SNST58T</t>
  </si>
  <si>
    <t>X0027C9G19</t>
  </si>
  <si>
    <t>Women's V Neck Casual T Shirt Plus Size Short Sleeve Loose Cute Pocket Summer Tops Burgundy XL</t>
  </si>
  <si>
    <t>B07JQZQ3XL</t>
  </si>
  <si>
    <t>X001XOL6GZ</t>
  </si>
  <si>
    <t>Agmibrelr Sexy Lace up Slit Bodycon Womens Dress Backless Tank Dresses for Women Black S</t>
  </si>
  <si>
    <t>B07SNQJ5C8</t>
  </si>
  <si>
    <t>X00277RVL1</t>
  </si>
  <si>
    <t>B07K6KRPKJ</t>
  </si>
  <si>
    <t>X001Y13O7B</t>
  </si>
  <si>
    <t>B07TJGP5ZD</t>
  </si>
  <si>
    <t>X00287NLU5</t>
  </si>
  <si>
    <t>MKE1</t>
  </si>
  <si>
    <t>B07H2QJHGZ</t>
  </si>
  <si>
    <t>X001VW4UZX</t>
  </si>
  <si>
    <t>Agmibrelr Womens Women痴 Sexy Summer Casual Cute Chiffon Off The Shoulder Strapless Sleeveless Dressy Ruffle Flowy Tube Tops and Blouses for Women Yellow XL</t>
  </si>
  <si>
    <t>B07JJX7H1H</t>
  </si>
  <si>
    <t>X001XAF10B</t>
  </si>
  <si>
    <t>B07TKK93L4</t>
  </si>
  <si>
    <t>X00286SNJ5</t>
  </si>
  <si>
    <t>B07JJX9CC6</t>
  </si>
  <si>
    <t>X001XAAOK3</t>
  </si>
  <si>
    <t>B07H2RLD54</t>
  </si>
  <si>
    <t>X001VRXMQV</t>
  </si>
  <si>
    <t>Womens Women痴 Sexy Summer Casual Cute Chiffon Off The Shoulder Strapless Sleeveless Dressy Ruffle Flowy Tube Tops and Blouses for Women Red XL</t>
  </si>
  <si>
    <t>B07FP9QJXT</t>
  </si>
  <si>
    <t>X001U9JPCZ</t>
  </si>
  <si>
    <t>Agmibrelr Womens Women's Elegant Casual Cute Petite Trendy Fashion Designer Top Tops Shirt Shirts for Women Yellow M</t>
  </si>
  <si>
    <t>B07JKBDD3H</t>
  </si>
  <si>
    <t>X001XAF5T3</t>
  </si>
  <si>
    <t>B07H2PZ9DG</t>
  </si>
  <si>
    <t>X001VW4V5H</t>
  </si>
  <si>
    <t>Womens Women痴 Sexy Summer Casual Cute Chiffon Off The Shoulder Strapless Sleeveless Dressy Ruffle Flowy Tube Tops and Blouses for Women Red L</t>
  </si>
  <si>
    <t>SMF9</t>
  </si>
  <si>
    <t>B07JJ9196D</t>
  </si>
  <si>
    <t>X001XBLYZV</t>
  </si>
  <si>
    <t>Agmibrelr Womens Women's Striped Sexy Casual Going Out Crop Tops Blouses for Women Juniors Teens Ladies Red White Striped L</t>
  </si>
  <si>
    <t>B07H2RMGFH</t>
  </si>
  <si>
    <t>X001VTZOXX</t>
  </si>
  <si>
    <t>Agmibrelr Womens Women痴 Sexy Summer Casual Cute Chiffon Off The Shoulder Strapless Sleeveless Dressy Ruffle Flowy Tube Tops and Blouses for Women Black M</t>
  </si>
  <si>
    <t>B07S9WFZBN</t>
  </si>
  <si>
    <t>X0026V3SXD</t>
  </si>
  <si>
    <t>B07JJ9JQPN</t>
  </si>
  <si>
    <t>X001XAAOQ7</t>
  </si>
  <si>
    <t>Agmibrelr Womens Women's Spring Summer Fall Plain Solid Crop Top Tops T Shirts T Shirt for Women Juniors Teens Ladies Red L</t>
  </si>
  <si>
    <t>FAT1</t>
  </si>
  <si>
    <t>B07L73TD7L</t>
  </si>
  <si>
    <t>X001Z8I8L5</t>
  </si>
  <si>
    <t>Agmibrelr Womens Women's Polka Dot Cocktail Homecoming Tshirt Fit and Flare A Line Dresses Ladies Ruffle Dress for Women Work Casual Blue 2XL</t>
  </si>
  <si>
    <t>B07JQ6VC49</t>
  </si>
  <si>
    <t>X001XOC9KH</t>
  </si>
  <si>
    <t>B07JHSS8DD</t>
  </si>
  <si>
    <t>X001XBMOZP</t>
  </si>
  <si>
    <t>B07FP8P9D1</t>
  </si>
  <si>
    <t>X001U8VEQL</t>
  </si>
  <si>
    <t>Agmibrelr Womens Women's Plus Size Going Out Party Sexy Novelty Crop Top Tops for Women Black XL</t>
  </si>
  <si>
    <t>B07L74KX3X</t>
  </si>
  <si>
    <t>X001Z8IGVH</t>
  </si>
  <si>
    <t>Agmibrelr Womens Women's Casual Summer Tshirt Swing Short Petal Sleeve Dresses Beach Ladies Sun A line Dress for Women White M</t>
  </si>
  <si>
    <t>B07JQ2T793</t>
  </si>
  <si>
    <t>X001XNSRMR</t>
  </si>
  <si>
    <t>Agmibrelr Sexy Long Sleeve Asymmetrical Cut Out Tie Front Ruched Ruffle Dresses for Women Bodycon Womens Dress Black S</t>
  </si>
  <si>
    <t>B07L737XJ2</t>
  </si>
  <si>
    <t>X001Z7KTAT</t>
  </si>
  <si>
    <t>Agmibrelr Womens Women's Polka Dot Cocktail Homecoming Tshirt Fit and Flare A Line Dresses Ladies Ruffle Dress for Women Work Casual Blue L</t>
  </si>
  <si>
    <t>B07JHYPYXD</t>
  </si>
  <si>
    <t>X001XARCBH</t>
  </si>
  <si>
    <t>B07L72SZY1</t>
  </si>
  <si>
    <t>X001Z7KP0D</t>
  </si>
  <si>
    <t>Agmibrelr Womens Women's Floral Print Cocktail Homecoming Tshirt Fit and Flare A Line Dresses Ladies Ruffle Dress for Women Work Casual Blue M</t>
  </si>
  <si>
    <t>B07H2SLPF5</t>
  </si>
  <si>
    <t>X001VTZP91</t>
  </si>
  <si>
    <t>B07L72WSZS</t>
  </si>
  <si>
    <t>X001Z711LF</t>
  </si>
  <si>
    <t>Agmibrelr Womens Women's Casual Summer Tshirt Swing Short Petal Sleeve Dresses Beach Ladies Sun A line Dress for Women White S</t>
  </si>
  <si>
    <t>B07JQ5Q81Z</t>
  </si>
  <si>
    <t>X001XOC9V1</t>
  </si>
  <si>
    <t>Agmibrelr Elegant Long Sleeve Cut Out Dresses for Women Bodycon Womens Dress Navy Blue L</t>
  </si>
  <si>
    <t>B07GWDXD5X</t>
  </si>
  <si>
    <t>X001VKX7OP</t>
  </si>
  <si>
    <t>B07JQ3FD3H</t>
  </si>
  <si>
    <t>X001XNT4P1</t>
  </si>
  <si>
    <t>Agmibrelr Elegant Long Sleeve Cut Out Dresses for Women Bodycon Womens Dress Navy Blue S</t>
  </si>
  <si>
    <t>B07GW7ZRYH</t>
  </si>
  <si>
    <t>X001VFCXD1</t>
  </si>
  <si>
    <t>B07JPXCG8Z</t>
  </si>
  <si>
    <t>X001XPW3G1</t>
  </si>
  <si>
    <t>Agmibrelr Elegant Long Sleeve Cut Out Dresses for Women Bodycon Womens Dress Red S</t>
  </si>
  <si>
    <t>B07JJLFWWR</t>
  </si>
  <si>
    <t>X001XAF58J</t>
  </si>
  <si>
    <t>DEN3</t>
  </si>
  <si>
    <t>B07K6MS28W</t>
  </si>
  <si>
    <t>X001Y1542J</t>
  </si>
  <si>
    <t>ACY1</t>
  </si>
  <si>
    <t>B07JJSQ57C</t>
  </si>
  <si>
    <t>X001XARNMZ</t>
  </si>
  <si>
    <t>B07K6MJPWW</t>
  </si>
  <si>
    <t>X001Y16IWT</t>
  </si>
  <si>
    <t>Women's Long Sleeve Basic Turtleneck Bodycon Crop Tops Blue XL</t>
  </si>
  <si>
    <t>BNA3</t>
  </si>
  <si>
    <t>B07H2R4966</t>
  </si>
  <si>
    <t>X001VPNC6N</t>
  </si>
  <si>
    <t>B07K6JRJ2D</t>
  </si>
  <si>
    <t>X001Y16ILP</t>
  </si>
  <si>
    <t>Women's Long Sleeve Basic Turtleneck Bodycon Crop Tops Blue L</t>
  </si>
  <si>
    <t>B07K6L9N31</t>
  </si>
  <si>
    <t>X001Y1M5MB</t>
  </si>
  <si>
    <t>Women's Long Sleeve Basic Turtleneck Bodycon Crop Tops Blue M</t>
  </si>
  <si>
    <t>B07K6MZBVC</t>
  </si>
  <si>
    <t>X001Y1541P</t>
  </si>
  <si>
    <t>B07FP8RGZ8</t>
  </si>
  <si>
    <t>X001U8VFSD</t>
  </si>
  <si>
    <t>B07GWGHBWN</t>
  </si>
  <si>
    <t>X001VL2EOX</t>
  </si>
  <si>
    <t>Women's Long Bell Sleeve Turtleneck Blouse Solid Lightweight Soft Knit Tops Pullover Pink M</t>
  </si>
  <si>
    <t>B07GWLKFW5</t>
  </si>
  <si>
    <t>X001VKX7P9</t>
  </si>
  <si>
    <t>B07GW7T8CH</t>
  </si>
  <si>
    <t>X001VKX7LN</t>
  </si>
  <si>
    <t>B07S6R8DM3</t>
  </si>
  <si>
    <t>X0026XZFJB</t>
  </si>
  <si>
    <t>Agmibrelr Women's Plus Size Sleeveless Flare Swing Tunic Top Casual Loose Fit Tank Tops Shirts Blouses Black XL</t>
  </si>
  <si>
    <t>B07JJTG8HH</t>
  </si>
  <si>
    <t>X001XARNBB</t>
  </si>
  <si>
    <t>Agmibrelr Womens Women's Sexy Petite Going Out Party Club Crop Tank Tops for Women Juniors Teens Ladies Red L</t>
  </si>
  <si>
    <t>B07SBY5K46</t>
  </si>
  <si>
    <t>X0026ZLDLD</t>
  </si>
  <si>
    <t>Agmibrelr Women's Plus Sizes Swing Tunic Tops Casual Loose Fit Short Sleeve Blouses Black 3XL</t>
  </si>
  <si>
    <t>B07SD4QBCT</t>
  </si>
  <si>
    <t>X0026V3URH</t>
  </si>
  <si>
    <t>Agmibrelr Women's Plus Size Sleeveless Flare Swing Tunic Top Casual Loose Fit Tank Tops Shirts Blouses Black 4XL</t>
  </si>
  <si>
    <t>B07K6KJRBB</t>
  </si>
  <si>
    <t>X001Y13O8P</t>
  </si>
  <si>
    <t>Agmibrelr Womens Women's Plus Size Going Out Party Sexy Novelty Crop Top Tops for Women Burgundy XL</t>
  </si>
  <si>
    <t>B07S8SG345</t>
  </si>
  <si>
    <t>X0026VY9TF</t>
  </si>
  <si>
    <t>Agmibrelr Women's Plus Size Sleeveless Flare Swing Tunic Top Casual Loose Fit Tank Tops Shirts Blouses Burgundy XL</t>
  </si>
  <si>
    <t>B07TKKCB3F</t>
  </si>
  <si>
    <t>X0028AC8A1</t>
  </si>
  <si>
    <t>B07G86SYXZ</t>
  </si>
  <si>
    <t>X001UTAPBF</t>
  </si>
  <si>
    <t>B07L7369NK</t>
  </si>
  <si>
    <t>X001Z8IYFP</t>
  </si>
  <si>
    <t>Agmibrelr Womens Women's Bodycon Tank Midi Pencil Dresses Ruched Sides Dress for Women Black XL</t>
  </si>
  <si>
    <t>B07H2QSMXV</t>
  </si>
  <si>
    <t>X001VLTAG3</t>
  </si>
  <si>
    <t>Agmibrelr Womens Women痴 Casual Crew Round Neck Long Sleeve Bodycon Short Pencil T Shirt Dresses Semi Formal Cotton Dress for Women Black XL</t>
  </si>
  <si>
    <t>B07K7FSV3H</t>
  </si>
  <si>
    <t>X001Y1YWRH</t>
  </si>
  <si>
    <t>Women's Off The Shoulder Crop Top Long Bell Sleeve Slim Fit Blouse Black L</t>
  </si>
  <si>
    <t>B07K6LJ412</t>
  </si>
  <si>
    <t>X001Y16JDH</t>
  </si>
  <si>
    <t>B07SHRX27P</t>
  </si>
  <si>
    <t>X00277RVLL</t>
  </si>
  <si>
    <t>Agmibrelr Women's Cold Shoulder Blouse Mesh V Neck Plus Size Flare Loose Casual Tunic Top Black XL</t>
  </si>
  <si>
    <t>B07JPXCWH9</t>
  </si>
  <si>
    <t>X001XPVMYZ</t>
  </si>
  <si>
    <t>Agmibrelr Elegant Long Sleeve Cut Out Dresses for Women Bodycon Womens Dress Navy Blue M</t>
  </si>
  <si>
    <t>B07K6LFN3N</t>
  </si>
  <si>
    <t>X001Y1HTRH</t>
  </si>
  <si>
    <t>Agmibrelr Womens Women's Chiffon Off The Shoulder Strapless Puff Long Sleeve Crop Top Tops Blouse Blouses for Women Burgundy S</t>
  </si>
  <si>
    <t>B07H2P358T</t>
  </si>
  <si>
    <t>X001VRXNWT</t>
  </si>
  <si>
    <t>B07K6K97PR</t>
  </si>
  <si>
    <t>X001Y13O7L</t>
  </si>
  <si>
    <t>B07JQWCH7G</t>
  </si>
  <si>
    <t>X001XP9AE9</t>
  </si>
  <si>
    <t>B07JRG8HY6</t>
  </si>
  <si>
    <t>X001XP8JO1</t>
  </si>
  <si>
    <t>Agmibrelr Sexy Lace up Slit Bodycon Womens Dress Backless Tank Dresses for Women Black L</t>
  </si>
  <si>
    <t>B07SKTPK9G</t>
  </si>
  <si>
    <t>X00278LURL</t>
  </si>
  <si>
    <t>Agmibrelr Women's Cold Shoulder Blouse Mesh V Neck Plus Size Flare Loose Casual Tunic Top Burgundy XL</t>
  </si>
  <si>
    <t>B07TJG69LC</t>
  </si>
  <si>
    <t>X00288ED1F</t>
  </si>
  <si>
    <t>B07K6JWLP1</t>
  </si>
  <si>
    <t>X001Y1M5ML</t>
  </si>
  <si>
    <t>B07S8TJG7Y</t>
  </si>
  <si>
    <t>X0026V3UQN</t>
  </si>
  <si>
    <t>Agmibrelr Women's Plus Size Sleeveless Flare Swing Tunic Top Casual Loose Fit Tank Tops Shirts Blouses Burgundy 2XL</t>
  </si>
  <si>
    <t>B07K6KKH12</t>
  </si>
  <si>
    <t>X001Y16ISX</t>
  </si>
  <si>
    <t>Agmibrelr Womens Women's Summer Plain Solid Crop Top Tops for Women Juniors Teens Ladies White L</t>
  </si>
  <si>
    <t>B07FPMLVNV</t>
  </si>
  <si>
    <t>X001U9JSAJ</t>
  </si>
  <si>
    <t>Women's Off The Shoulder Crop Top Long Bell Sleeve Slim Fit Blouse Red L</t>
  </si>
  <si>
    <t>B07K6KN58H</t>
  </si>
  <si>
    <t>X001Y1OKM9</t>
  </si>
  <si>
    <t>Women's Long Sleeve Basic Turtleneck Bodycon Crop Tops Gray L</t>
  </si>
  <si>
    <t>B07SF56TWF</t>
  </si>
  <si>
    <t>X0026XZ59L</t>
  </si>
  <si>
    <t>Agmibrelr Women's Plus Sizes Swing Tunic Tops Casual Loose Fit Short Sleeve Blouses Burgundy XL</t>
  </si>
  <si>
    <t>B07H2QQYVD</t>
  </si>
  <si>
    <t>X001VTZPJV</t>
  </si>
  <si>
    <t>Agmibrelr Womens Women痴 Casual Crew Round Neck Long Sleeve Bodycon Short Pencil T Shirt Dresses Semi Formal Cotton Dress for Women Black M</t>
  </si>
  <si>
    <t>B07G8623ZR</t>
  </si>
  <si>
    <t>X001UTATF7</t>
  </si>
  <si>
    <t>Women's Striped Short Sleeve Tees Loose Fit Casual Crew Neck Shirt Tops Red Stripe S</t>
  </si>
  <si>
    <t>B07K6LFN3P</t>
  </si>
  <si>
    <t>X001Y13O7V</t>
  </si>
  <si>
    <t>Women's Long Sleeve Basic Turtleneck Bodycon Crop Tops Gray XL</t>
  </si>
  <si>
    <t>B07JQ71MSR</t>
  </si>
  <si>
    <t>X001XPW3HF</t>
  </si>
  <si>
    <t>Agmibrelr Sexy Long Sleeve Asymmetrical Cut Out Tie Front Ruffle Ruched Dresses for Women Bodycon Womens Dress Red L</t>
  </si>
  <si>
    <t>B07JQ72BYZ</t>
  </si>
  <si>
    <t>X001XOCWOZ</t>
  </si>
  <si>
    <t>Agmibrelr Sexy Long Sleeve Asymmetrical Cut Out Tie Front Ruffle Ruched Dresses for Women Bodycon Womens Dress Red M</t>
  </si>
  <si>
    <t>B07L73C515</t>
  </si>
  <si>
    <t>X001Z8HRTT</t>
  </si>
  <si>
    <t>Agmibrelr Womens Women's Casual Summer Tshirt Swing Short Petal Sleeve Dresses Beach Ladies Sun A line Dress for Women Black XL</t>
  </si>
  <si>
    <t>B07FP1BX2N</t>
  </si>
  <si>
    <t>X001U89VOX</t>
  </si>
  <si>
    <t>Agmibrelr Womens Women's Summer Plain Solid Crop Top Tops for Women Juniors Teens Ladies Yellow L</t>
  </si>
  <si>
    <t>B07GW9VH8S</t>
  </si>
  <si>
    <t>X001VKXGRX</t>
  </si>
  <si>
    <t>B07K6KM2N7</t>
  </si>
  <si>
    <t>X001Y1N7DR</t>
  </si>
  <si>
    <t>Agmibrelr Womens Women's Trendy Fashion Designer Plain Crop Tops Solid T-Shirt Novelty T-Shirts for Women Gray XL</t>
  </si>
  <si>
    <t>B07SGPPQMD</t>
  </si>
  <si>
    <t>X0027C9G1T</t>
  </si>
  <si>
    <t>Agmibrelr Women's Cold Shoulder Blouse Mesh V Neck Plus Size Flare Loose Casual Tunic Top Black 2XL</t>
  </si>
  <si>
    <t>B07K6KS95Y</t>
  </si>
  <si>
    <t>X001Y16J69</t>
  </si>
  <si>
    <t>Agmibrelr Womens Women's Chiffon Off The Shoulder Strapless Puff Long Sleeve Crop Top Tops Blouse Blouses for Women White S</t>
  </si>
  <si>
    <t>B07K6MLLGH</t>
  </si>
  <si>
    <t>X001Y16JD7</t>
  </si>
  <si>
    <t>Agmibrelr Womens Women's Cute Petite Crop Top Tops Tshirt Tshirts for Women Gray M</t>
  </si>
  <si>
    <t>B07JPXCNQJ</t>
  </si>
  <si>
    <t>X001XN237R</t>
  </si>
  <si>
    <t>Agmibrelr Sexy Cut Out Tie Front Long Sleeve Bodycon Womens Dress Ruffle Ruched Dresses for Women Gray M</t>
  </si>
  <si>
    <t>B07FR2VFTB</t>
  </si>
  <si>
    <t>X001U8VFSN</t>
  </si>
  <si>
    <t>Women's Off The Shoulder Crop Top Long Bell Sleeve Slim Fit Blouse Red XL</t>
  </si>
  <si>
    <t>B07JQHV9TG</t>
  </si>
  <si>
    <t>X001XP9ADZ</t>
  </si>
  <si>
    <t>Agmibrelr Sexy Lace up Slit Bodycon Womens Dress Backless Tank Dresses for Women White L</t>
  </si>
  <si>
    <t>B07SNRFSY2</t>
  </si>
  <si>
    <t>X0027BCT1T</t>
  </si>
  <si>
    <t>B07JQ68FY8</t>
  </si>
  <si>
    <t>X001XPW3GB</t>
  </si>
  <si>
    <t>Agmibrelr Sexy Cut Out Tie Front Long Sleeve Bodycon Womens Dress Ruffle Ruched Dresses for Women Orange M</t>
  </si>
  <si>
    <t>B07JQN1TDW</t>
  </si>
  <si>
    <t>X001XOL9F3</t>
  </si>
  <si>
    <t>Agmibrelr Sexy Lace up Slit Bodycon Womens Dress Backless Tank Dresses for Women Black M</t>
  </si>
  <si>
    <t>B07H2SZHJ6</t>
  </si>
  <si>
    <t>X001VTZOX3</t>
  </si>
  <si>
    <t>Agmibrelr Womens Women痴 Casual Crew Round Neck Long Sleeve Bodycon Short Pencil T Shirt Dresses Semi Formal Cotton Dress for Women Black and White Striped XL</t>
  </si>
  <si>
    <t>B07K6LXK6W</t>
  </si>
  <si>
    <t>X001Y16IY7</t>
  </si>
  <si>
    <t>Agmibrelr Womens Women's Spring Summer Fall Casual Going Out Crop Tops for Women Juniors Teens Ladies Gray L</t>
  </si>
  <si>
    <t>B07S8RLMXY</t>
  </si>
  <si>
    <t>X0026WX5DZ</t>
  </si>
  <si>
    <t>Agmibrelr Women's Plus Sizes Swing Tunic Tops Casual Loose Fit Short Sleeve Blouses Burgundy 3XL</t>
  </si>
  <si>
    <t>B07SGPQJYG</t>
  </si>
  <si>
    <t>X00279IL27</t>
  </si>
  <si>
    <t>Women's Cold Shoulder Blouse Mesh V Neck Plus Size Flare Loose Casual Tunic Top Red 4XL</t>
  </si>
  <si>
    <t>B07K6LWYQT</t>
  </si>
  <si>
    <t>X001Y0X8AZ</t>
  </si>
  <si>
    <t>B07K6L9N32</t>
  </si>
  <si>
    <t>X001Y1O07J</t>
  </si>
  <si>
    <t>B07L73JJ7S</t>
  </si>
  <si>
    <t>X001Z7MMWR</t>
  </si>
  <si>
    <t>Agmibrelr Womens Women's Casual Summer Tshirt Swing Short Petal Sleeve Dresses Beach Ladies Sun A line Dress for Women Black M</t>
  </si>
  <si>
    <t>B07JQ7B6J3</t>
  </si>
  <si>
    <t>X001XNSRGN</t>
  </si>
  <si>
    <t>Agmibrelr Sexy Long Sleeve Asymmetrical Cut Out Tie Front Ruffle Ruched Dresses for Women Bodycon Womens Dress Red S</t>
  </si>
  <si>
    <t>B07JQ7MC1R</t>
  </si>
  <si>
    <t>X001XOCWP9</t>
  </si>
  <si>
    <t>Agmibrelr Sexy Cut Out Tie Front Long Sleeve Bodycon Womens Dress Ruffle Ruched Dresses for Women Orange S</t>
  </si>
  <si>
    <t>B07FMXS6R9</t>
  </si>
  <si>
    <t>X001U6D12X</t>
  </si>
  <si>
    <t>B07JN2GJJ1</t>
  </si>
  <si>
    <t>X001XO8J1F</t>
  </si>
  <si>
    <t>B07S6QN1L2</t>
  </si>
  <si>
    <t>X0026XZGIB</t>
  </si>
  <si>
    <t>Agmibrelr Women's Plus Sizes Swing Tunic Tops Casual Loose Fit Short Sleeve Blouses Burgundy 4XL</t>
  </si>
  <si>
    <t>B07SD396WN</t>
  </si>
  <si>
    <t>X0026XZFHX</t>
  </si>
  <si>
    <t>B07SF5QZ1Z</t>
  </si>
  <si>
    <t>X0026ZLDM7</t>
  </si>
  <si>
    <t>Agmibrelr Women's Plus Size Sleeveless Flare Swing Tunic Top Casual Loose Fit Tank Tops Shirts Blouses Burgundy 3XL</t>
  </si>
  <si>
    <t>B07K6MMDNC</t>
  </si>
  <si>
    <t>X001Y0X8BT</t>
  </si>
  <si>
    <t>Women's Long Sleeve Basic Turtleneck Bodycon Crop Tops Army Green XL</t>
  </si>
  <si>
    <t>B07G83TQ31</t>
  </si>
  <si>
    <t>X001UTCR11</t>
  </si>
  <si>
    <t>Women's Striped Short Sleeve Tees Loose Fit Casual Crew Neck Shirt Tops Red Stripe XL</t>
  </si>
  <si>
    <t>B07H2QYKNT</t>
  </si>
  <si>
    <t>X001VW4VVV</t>
  </si>
  <si>
    <t>B07JK3311R</t>
  </si>
  <si>
    <t>X001XBM2Y3</t>
  </si>
  <si>
    <t>Agmibrelr Womens Women's Chiffon Deep V Neck Puff Long Sleeve Work Crop Top Tops Blouse Blouses for Women Red S</t>
  </si>
  <si>
    <t>B07G8CK6GM</t>
  </si>
  <si>
    <t>X001UTCAVD</t>
  </si>
  <si>
    <t>Women's Striped Short Sleeve Tees Loose Fit Casual Crew Neck Shirt Tops Red Stripe M</t>
  </si>
  <si>
    <t>B07FMVQ5K4</t>
  </si>
  <si>
    <t>X001U682GX</t>
  </si>
  <si>
    <t>B07SN2W8WG</t>
  </si>
  <si>
    <t>X0027BCT1J</t>
  </si>
  <si>
    <t>Women's Cold Shoulder Blouse Mesh V Neck Plus Size Flare Loose Casual Tunic Top Red 3XL</t>
  </si>
  <si>
    <t>B07JQ5FM9X</t>
  </si>
  <si>
    <t>X001XN2CB9</t>
  </si>
  <si>
    <t>Agmibrelr Sexy Cut Out Tie Front Long Sleeve Bodycon Womens Dress Ruffle Ruched Dresses for Women White L</t>
  </si>
  <si>
    <t>B07H2QTCZG</t>
  </si>
  <si>
    <t>X001VNIM6Z</t>
  </si>
  <si>
    <t>Agmibrelr Womens Women痴 Casual Crew Round Neck Long Sleeve Bodycon Short Pencil T Shirt Dresses Semi Formal Cotton Dress for Women Black L</t>
  </si>
  <si>
    <t>B07K6K38XB</t>
  </si>
  <si>
    <t>X001Y13O8F</t>
  </si>
  <si>
    <t>B07H2NVV87</t>
  </si>
  <si>
    <t>X001VTZP9L</t>
  </si>
  <si>
    <t>Agmibrelr Womens Women痴 Casual Crew Round Neck Long Sleeve Bodycon Short Pencil T Shirt Dresses Semi Formal Cotton Dress for Women Black and White Striped S</t>
  </si>
  <si>
    <t>B07H2RX7KD</t>
  </si>
  <si>
    <t>X001VRXMPH</t>
  </si>
  <si>
    <t>B07SNRMYBT</t>
  </si>
  <si>
    <t>X00277RVLV</t>
  </si>
  <si>
    <t>B07JNBPPF4</t>
  </si>
  <si>
    <t>X001XK3TPP</t>
  </si>
  <si>
    <t>B07L75CCM5</t>
  </si>
  <si>
    <t>X001Z712KF</t>
  </si>
  <si>
    <t>Agmibrelr Womens Women's Bodycon Tank Midi Pencil Dresses Ruched Sides Dress for Women White L</t>
  </si>
  <si>
    <t>B07JNNPJ8K</t>
  </si>
  <si>
    <t>X001XK3NVP</t>
  </si>
  <si>
    <t>B07SHRWV5Z</t>
  </si>
  <si>
    <t>X0027AD199</t>
  </si>
  <si>
    <t>B07S7TSF8G</t>
  </si>
  <si>
    <t>X0026XZGH7</t>
  </si>
  <si>
    <t>Women's Plus Sizes Swing Tunic Tops Casual Loose Fit Short Sleeve Blouses Purple 4XL</t>
  </si>
  <si>
    <t>B07K6L69BL</t>
  </si>
  <si>
    <t>X001Y13RX7</t>
  </si>
  <si>
    <t>B07K6MN525</t>
  </si>
  <si>
    <t>X001Y13O99</t>
  </si>
  <si>
    <t>Agmibrelr Womens Women's Plus Size Crop Tops Top Hoodie Sweatshirt Sweater for Women Gray 2XL</t>
  </si>
  <si>
    <t>B07SD3Z6B5</t>
  </si>
  <si>
    <t>X0026XZGI1</t>
  </si>
  <si>
    <t>Agmibrelr Women's Plus Size Sleeveless Flare Swing Tunic Top Casual Loose Fit Tank Tops Shirts Blouses Black 2XL</t>
  </si>
  <si>
    <t>B07K6N67Y6</t>
  </si>
  <si>
    <t>X001Y16IW9</t>
  </si>
  <si>
    <t>B07GWDWM3N</t>
  </si>
  <si>
    <t>X001VLBNBX</t>
  </si>
  <si>
    <t>B07K6MMS9D</t>
  </si>
  <si>
    <t>X001Y16JE1</t>
  </si>
  <si>
    <t>B07S6QQVL9</t>
  </si>
  <si>
    <t>X0026XZGHH</t>
  </si>
  <si>
    <t>OKC1</t>
  </si>
  <si>
    <t>B07SN2YJT1</t>
  </si>
  <si>
    <t>X00278LUSF</t>
  </si>
  <si>
    <t>Women's V Neck Casual T Shirt Plus Size Short Sleeve Loose Cute Pocket Summer Tops Black 4XL</t>
  </si>
  <si>
    <t>B07SLXMTQQ</t>
  </si>
  <si>
    <t>X00277RU2B</t>
  </si>
  <si>
    <t>B07S7TFMBS</t>
  </si>
  <si>
    <t>X0026WX5DF</t>
  </si>
  <si>
    <t>B07SNRQJQQ</t>
  </si>
  <si>
    <t>X0027D35YH</t>
  </si>
  <si>
    <t>Women's V Neck Casual T Shirt Plus Size Short Sleeve Loose Cute Pocket Summer Tops Black XL</t>
  </si>
  <si>
    <t>PHX6</t>
  </si>
  <si>
    <t>B07H2QRC5Z</t>
  </si>
  <si>
    <t>X001VW4UM1</t>
  </si>
  <si>
    <t>LEX2</t>
  </si>
  <si>
    <t>B07JKBLTLC</t>
  </si>
  <si>
    <t>X001XBM77P</t>
  </si>
  <si>
    <t>B07FP6J4T6</t>
  </si>
  <si>
    <t>X001U8VERZ</t>
  </si>
  <si>
    <t>B07K7GCT25</t>
  </si>
  <si>
    <t>X001Y2O8H5</t>
  </si>
  <si>
    <t>Women's Off Shoulder Short Blouse Long Sleeve Chiffon Plain Tops Black M</t>
  </si>
  <si>
    <t>B07JK13JQQ</t>
  </si>
  <si>
    <t>X001XAF5U7</t>
  </si>
  <si>
    <t>Agmibrelr Womens Women's Elegant Casual Cute Petite Trendy Fashion Designer Top Tops and T Shirt Shirts for Women Black M</t>
  </si>
  <si>
    <t>B07FMV21P5</t>
  </si>
  <si>
    <t>X001U5RTIL</t>
  </si>
  <si>
    <t>ABE2</t>
  </si>
  <si>
    <t>B07S8TJLLR</t>
  </si>
  <si>
    <t>X0026ZLDLN</t>
  </si>
  <si>
    <t>B07RV1C4XH</t>
  </si>
  <si>
    <t>X0026APHOR</t>
  </si>
  <si>
    <t>B07S9V17T3</t>
  </si>
  <si>
    <t>X0026U93SD</t>
  </si>
  <si>
    <t>B07JJLW5L3</t>
  </si>
  <si>
    <t>X001XBMMON</t>
  </si>
  <si>
    <t>Agmibrelr Womens Women's Spring Summer Fall Plain Solid Crop Top Tops T Shirts T Shirt for Women Juniors Teens Ladies Black L</t>
  </si>
  <si>
    <t>B07L73JW3X</t>
  </si>
  <si>
    <t>X001Z7KRJR</t>
  </si>
  <si>
    <t>Agmibrelr Womens Women's Bodycon Tank Midi Pencil Dresses Ruched Sides Dress for Women White M</t>
  </si>
  <si>
    <t>B07RV1RSZH</t>
  </si>
  <si>
    <t>X0026APHPB</t>
  </si>
  <si>
    <t>Women's Bodycon Strapless Dress Plus Size Sleeveless Midi Tube Top Dresses Navy Blue 3XL</t>
  </si>
  <si>
    <t>B07S9V5QS1</t>
  </si>
  <si>
    <t>X0026XZ59B</t>
  </si>
  <si>
    <t>B07K6JNPS9</t>
  </si>
  <si>
    <t>X001Y1541F</t>
  </si>
  <si>
    <t>B07H2QTQ5R</t>
  </si>
  <si>
    <t>X001VRXMR5</t>
  </si>
  <si>
    <t>Agmibrelr Womens Women痴 Sexy Summer Casual Cute Chiffon Off The Shoulder Strapless Sleeveless Dressy Ruffle Flowy Tube Tops and Blouses for Women Black L</t>
  </si>
  <si>
    <t>B07TJH1G97</t>
  </si>
  <si>
    <t>X00286SNVN</t>
  </si>
  <si>
    <t>Agmibrelr Women's Plus Size Bodysuits Deep V Neck Short Sleeve Button up Jumpsuits Rompers Pink XL</t>
  </si>
  <si>
    <t>B07GWLTXHB</t>
  </si>
  <si>
    <t>X001VKX7L3</t>
  </si>
  <si>
    <t>B07S9WCYWN</t>
  </si>
  <si>
    <t>X0026ZLDLX</t>
  </si>
  <si>
    <t>B07L7552J5</t>
  </si>
  <si>
    <t>X001Z711L5</t>
  </si>
  <si>
    <t>Agmibrelr Womens Women's Bodycon Tank Midi Pencil Dresses Ruched Sides Dress for Women Black M</t>
  </si>
  <si>
    <t>B07H2RTVKR</t>
  </si>
  <si>
    <t>X001VRXMQL</t>
  </si>
  <si>
    <t>Agmibrelr Womens Women痴 Sexy Summer Casual Cute Chiffon Off The Shoulder Strapless Sleeveless Dressy Ruffle Flowy Tube Tops and Blouses for Women White L</t>
  </si>
  <si>
    <t>B07JQRKGSD</t>
  </si>
  <si>
    <t>X001XNSRQ3</t>
  </si>
  <si>
    <t>Agmibrelr Sexy Long Sleeve Bodycon Womens Dress Cut Out Tie Front Ruched Ruffle Dresses for Women Red M</t>
  </si>
  <si>
    <t>B07JR1FDCK</t>
  </si>
  <si>
    <t>X001XP16WX</t>
  </si>
  <si>
    <t>Agmibrelr Sexy Lace up Slit Bodycon Womens Dress Backless Tank Dresses for Women White S</t>
  </si>
  <si>
    <t>B07SF537SK</t>
  </si>
  <si>
    <t>X0026VYCIX</t>
  </si>
  <si>
    <t>B07JN3P48T</t>
  </si>
  <si>
    <t>X001XO8J29</t>
  </si>
  <si>
    <t>B07RPS75H6</t>
  </si>
  <si>
    <t>X00267WY41</t>
  </si>
  <si>
    <t>B07S8S724V</t>
  </si>
  <si>
    <t>X0026VY4SL</t>
  </si>
  <si>
    <t>B07TJH6CVN</t>
  </si>
  <si>
    <t>X00285U5Z1</t>
  </si>
  <si>
    <t>B07L73X13D</t>
  </si>
  <si>
    <t>X001Z7KQIJ</t>
  </si>
  <si>
    <t>Agmibrelr Womens Women's Bodycon Tank Midi Pencil Dresses Ruched Sides Dress for Women Black S</t>
  </si>
  <si>
    <t>B07S6QXT3T</t>
  </si>
  <si>
    <t>X0026XZGGX</t>
  </si>
  <si>
    <t>B07TKKGMGS</t>
  </si>
  <si>
    <t>X002899J95</t>
  </si>
  <si>
    <t>B07TJGXG1V</t>
  </si>
  <si>
    <t>X00285U5D3</t>
  </si>
  <si>
    <t>B07S8QQYHW</t>
  </si>
  <si>
    <t>X0026XZFHD</t>
  </si>
  <si>
    <t>B07K6J3JXX</t>
  </si>
  <si>
    <t>X001Y16ILF</t>
  </si>
  <si>
    <t>Agmibrelr Womens Women's Plus Size Going Out Party Sexy Novelty Crop Top Tops for Women White XL</t>
  </si>
  <si>
    <t>B07JMRZS6V</t>
  </si>
  <si>
    <t>X001XL8M9R</t>
  </si>
  <si>
    <t>B07FMQRRR1</t>
  </si>
  <si>
    <t>X001U5RTJ5</t>
  </si>
  <si>
    <t>B07SD3G3YV</t>
  </si>
  <si>
    <t>X0026VY4S1</t>
  </si>
  <si>
    <t>Agmibrelr Women's Plus Sizes Off Shoulder Casual T Shirts Dress Short Sleeve Loose Tunic Tops Burgundy XL</t>
  </si>
  <si>
    <t>B07SBYYH66</t>
  </si>
  <si>
    <t>X0026XZ591</t>
  </si>
  <si>
    <t>B07SFM4Z7Y</t>
  </si>
  <si>
    <t>X0026VY4TF</t>
  </si>
  <si>
    <t>Agmibrelr Women's Plus Sizes Off Shoulder Casual T Shirts Dress Short Sleeve Loose Tunic Tops Burgundy 2XL</t>
  </si>
  <si>
    <t>B07JQ732M3</t>
  </si>
  <si>
    <t>X001XOCX49</t>
  </si>
  <si>
    <t>Agmibrelr Sexy Long Sleeve Bodycon Womens Dress Cut Out Tie Front Ruched Ruffle Dresses for Women Red S</t>
  </si>
  <si>
    <t>B07JPXCT13</t>
  </si>
  <si>
    <t>X001XOCWOF</t>
  </si>
  <si>
    <t>Agmibrelr Sexy Long Sleeve Bodycon Womens Dress Cut Out Tie Front Ruched Ruffle Dresses for Women Black S</t>
  </si>
  <si>
    <t>B07G8FDLBZ</t>
  </si>
  <si>
    <t>X001UTAPBP</t>
  </si>
  <si>
    <t>Women's Striped Short Sleeve Tees Loose Fit Casual Crew Neck Shirt Tops Black Stripe XXL</t>
  </si>
  <si>
    <t>B07H2PM1Q1</t>
  </si>
  <si>
    <t>X001VRXNVZ</t>
  </si>
  <si>
    <t>Agmibrelr Womens Women痴 Sexy Summer Casual Cute Chiffon Off The Shoulder Strapless Sleeveless Dressy Ruffle Flowy Tube Tops and Blouses for Women White S</t>
  </si>
  <si>
    <t>B07K6KXCR9</t>
  </si>
  <si>
    <t>X001Y1N7CN</t>
  </si>
  <si>
    <t>B07RPS99P5</t>
  </si>
  <si>
    <t>X00269SHQX</t>
  </si>
  <si>
    <t>B07JMKVGSJ</t>
  </si>
  <si>
    <t>X001XMCPCV</t>
  </si>
  <si>
    <t>B07FP3TNW3</t>
  </si>
  <si>
    <t>X001U8WCOT</t>
  </si>
  <si>
    <t>Agmibrelr Womens Women's Elegant Casual Cute Petite Trendy Fashion Designer Top Tops Shirt Shirts for Women Black M</t>
  </si>
  <si>
    <t>B07FMPX9XB</t>
  </si>
  <si>
    <t>X001U5RPO9</t>
  </si>
  <si>
    <t>EWR4</t>
  </si>
  <si>
    <t>B07SBXZNMG</t>
  </si>
  <si>
    <t>X0026V3URR</t>
  </si>
  <si>
    <t>Agmibrelr Women's Plus Size Swing Tunic Tops Casual Loose Fit Short Sleeve Blouses Black 4XL</t>
  </si>
  <si>
    <t>B07TKKJTDR</t>
  </si>
  <si>
    <t>X00286SNIV</t>
  </si>
  <si>
    <t>Women's Plus Size Casual V Neck T Shirt Short Sleeve Unique High Low Hem Cute Blouse Tunic Tops with Pocket Gray 3XL</t>
  </si>
  <si>
    <t>B07SN322NB</t>
  </si>
  <si>
    <t>X0027C9DG7</t>
  </si>
  <si>
    <t>B07G859V6B</t>
  </si>
  <si>
    <t>X001UTAPJH</t>
  </si>
  <si>
    <t>Women's Striped Short Sleeve Tees Loose Fit Casual Crew Neck Shirt Tops Black Stripe S</t>
  </si>
  <si>
    <t>B07SLXM4TH</t>
  </si>
  <si>
    <t>X0027D35Z1</t>
  </si>
  <si>
    <t>Women's Plus Size Round Neck T Shirt Short Sleeve Unique Lace Hem Designed Cute Blouse Army Green XL</t>
  </si>
  <si>
    <t>B07S8TJF2C</t>
  </si>
  <si>
    <t>X0026U93S3</t>
  </si>
  <si>
    <t>B07TJGNTB6</t>
  </si>
  <si>
    <t>X00286SO85</t>
  </si>
  <si>
    <t>Women's Plus Size Casual V Neck T Shirt Short Sleeve Unique High Low Hem Cute Blouse Tunic Tops with Pocket Black XL</t>
  </si>
  <si>
    <t>B07SHRWHK6</t>
  </si>
  <si>
    <t>X0027BCV85</t>
  </si>
  <si>
    <t>B07JJBD82W</t>
  </si>
  <si>
    <t>X001XAF101</t>
  </si>
  <si>
    <t>Agmibrelr Womens Women's Sexy Petite Going Out Party Club Crop Tank Tops for Women Juniors Teens Ladies Black L</t>
  </si>
  <si>
    <t>B07TJH21XH</t>
  </si>
  <si>
    <t>X0028B8YSZ</t>
  </si>
  <si>
    <t>Women's Plus Size Casual V Neck T Shirt Short Sleeve Unique High Low Hem Cute Blouse Tunic Tops with Pocket Blue 2XL</t>
  </si>
  <si>
    <t>B07JMT2Q5T</t>
  </si>
  <si>
    <t>X001XKGJC5</t>
  </si>
  <si>
    <t>Women's Striped Short Sleeve Tees Loose Fit Casual Crew Neck Shirt Tops Navy Stripe XL</t>
  </si>
  <si>
    <t>B07TKJNKGK</t>
  </si>
  <si>
    <t>X002899J81</t>
  </si>
  <si>
    <t>B07SGPQKS1</t>
  </si>
  <si>
    <t>X0027C8L5L</t>
  </si>
  <si>
    <t>Women's Plus Size Round Neck T Shirt Short Sleeve Unique Lace Hem Designed Cute Blouse Army Green 3XL</t>
  </si>
  <si>
    <t>B07HFMG1TQ</t>
  </si>
  <si>
    <t>X001W98AWJ</t>
  </si>
  <si>
    <t>Women's Turtleneck Dress Casual Short Sleeve Ruched Solid Bodycon Mini Dress Pink M</t>
  </si>
  <si>
    <t>B07SKTQ5R2</t>
  </si>
  <si>
    <t>X0027AD19T</t>
  </si>
  <si>
    <t>Women's V Neck Casual T Shirt Plus Size Short Sleeve Loose Cute Pocket Summer Tops Burgundy 4XL</t>
  </si>
  <si>
    <t>B07SNWTM54</t>
  </si>
  <si>
    <t>X0027BCV7L</t>
  </si>
  <si>
    <t>Women's V Neck Casual T Shirt Plus Size Short Sleeve Loose Cute Pocket Summer Tops Green 2XL</t>
  </si>
  <si>
    <t>B07SBYJBMJ</t>
  </si>
  <si>
    <t>X0026VY9U9</t>
  </si>
  <si>
    <t>B07JQ685N5</t>
  </si>
  <si>
    <t>X001XNSRNB</t>
  </si>
  <si>
    <t>Agmibrelr Sexy Long Sleeve Bodycon Womens Dress Cut Out Tie Front Ruched Ruffle Dresses for Women Black L</t>
  </si>
  <si>
    <t>B07SKTQVNH</t>
  </si>
  <si>
    <t>X0027C9G23</t>
  </si>
  <si>
    <t>Women's Plus Size Round Neck T Shirt Short Sleeve Unique Lace Hem Designed Cute Blouse Red XL</t>
  </si>
  <si>
    <t>B07TNPM7X3</t>
  </si>
  <si>
    <t>X00286SNIL</t>
  </si>
  <si>
    <t>Women's Plus Size Casual V Neck T Shirt Short Sleeve Unique High Low Hem Cute Blouse Tunic Tops with Pocket Black 2XL</t>
  </si>
  <si>
    <t>B07SLXKRDT</t>
  </si>
  <si>
    <t>X0027BCV8Z</t>
  </si>
  <si>
    <t>Women's Cold Shoulder Blouse Mesh V Neck Plus Size Flare Loose Casual Tunic Top Red 2XL</t>
  </si>
  <si>
    <t>B07TKK653X</t>
  </si>
  <si>
    <t>X00288ED1Z</t>
  </si>
  <si>
    <t>Women's Plus Size Casual V Neck T Shirt Short Sleeve Unique High Low Hem Cute Blouse Tunic Tops with Pocket Black 3XL</t>
  </si>
  <si>
    <t>B07FPFTFJZ</t>
  </si>
  <si>
    <t>X001U8WDRZ</t>
  </si>
  <si>
    <t>Agmibrelr Womens Women痴 Summer Elegant Off The Shoulder Long Sleeve Strapless Casual One Piece Rompers and Jumpsuits Shorts for Women Olive Green XL</t>
  </si>
  <si>
    <t>B07SLXPQ8J</t>
  </si>
  <si>
    <t>X00278LUS5</t>
  </si>
  <si>
    <t>Agmibrelr Women's Cold Shoulder Blouse Mesh V Neck Plus Size Flare Loose Casual Tunic Top Burgundy 2XL</t>
  </si>
  <si>
    <t>B07TJH5R15</t>
  </si>
  <si>
    <t>X00286SO7V</t>
  </si>
  <si>
    <t>Women's Plus Size Casual V Neck T Shirt Short Sleeve Unique High Low Hem Cute Blouse Tunic Tops with Pocket Blue XL</t>
  </si>
  <si>
    <t>B07TJFRVCD</t>
  </si>
  <si>
    <t>X00288ECQV</t>
  </si>
  <si>
    <t>Women's Plus Size Casual V Neck T Shirt Short Sleeve Unique High Low Hem Cute Blouse Tunic Tops with Pocket Gray 4XL</t>
  </si>
  <si>
    <t>B07S7SWJHL</t>
  </si>
  <si>
    <t>X0026VY43V</t>
  </si>
  <si>
    <t>Agmibrelr Women's Plus Sizes Swing Tunic Tops Casual Loose Fit Short Sleeve Blouses Black 2XL</t>
  </si>
  <si>
    <t>B07SHRW8Y6</t>
  </si>
  <si>
    <t>X0027C9GEL</t>
  </si>
  <si>
    <t>B07SHRWSH3</t>
  </si>
  <si>
    <t>X0027C9DGR</t>
  </si>
  <si>
    <t>B07SHRWZQ7</t>
  </si>
  <si>
    <t>X0027AD18Z</t>
  </si>
  <si>
    <t>B07SHRT9CQ</t>
  </si>
  <si>
    <t>X0027C9DFX</t>
  </si>
  <si>
    <t>Women's V Neck Casual T Shirt Plus Size Short Sleeve Loose Cute Pocket Summer Tops Green XL</t>
  </si>
  <si>
    <t>B07K6MDTXR</t>
  </si>
  <si>
    <t>X001Y1OKLZ</t>
  </si>
  <si>
    <t>B07TKJX5QR</t>
  </si>
  <si>
    <t>X0028AC8AB</t>
  </si>
  <si>
    <t>B07SJRFZPW</t>
  </si>
  <si>
    <t>X00279IL31</t>
  </si>
  <si>
    <t>B07TJG5SX6</t>
  </si>
  <si>
    <t>X00286SO8P</t>
  </si>
  <si>
    <t>Agmibrelr Women's Plus Size Round Neck Tunic Top Mesh Flutter Sleeve Loose Casual Blouse Black 4XL</t>
  </si>
  <si>
    <t>B07S9W9DV3</t>
  </si>
  <si>
    <t>X0026V3SXN</t>
  </si>
  <si>
    <t>Women's Plus Size Sleeveless Flare Swing Tunic Top Casual Loose Fit Tank Tops Shirts Blouses Purple 3XL</t>
  </si>
  <si>
    <t>B07SLXPSB5</t>
  </si>
  <si>
    <t>X0027D3BYL</t>
  </si>
  <si>
    <t>Women's Plus Size Round Neck T Shirt Short Sleeve Unique Lace Hem Designed Cute Blouse Black XL</t>
  </si>
  <si>
    <t>B07TJGQ1WP</t>
  </si>
  <si>
    <t>X0028B8YSF</t>
  </si>
  <si>
    <t>Agmibrelr Women's Plus Size Round Neck Tunic Top Mesh Flutter Sleeve Loose Casual Blouse Black 3XL</t>
  </si>
  <si>
    <t>B07SN1XGL8</t>
  </si>
  <si>
    <t>X00278LUSP</t>
  </si>
  <si>
    <t>B07SN2W5VJ</t>
  </si>
  <si>
    <t>X0027C9DGH</t>
  </si>
  <si>
    <t>B07TJH1G98</t>
  </si>
  <si>
    <t>X00288ECQB</t>
  </si>
  <si>
    <t>Women's Plus Size Casual V Neck T Shirt Short Sleeve Unique High Low Hem Cute Blouse Tunic Tops with Pocket Gray XL</t>
  </si>
  <si>
    <t>B07SJRDF2H</t>
  </si>
  <si>
    <t>X0027BCQO9</t>
  </si>
  <si>
    <t>Women's Plus Size Round Neck T Shirt Short Sleeve Unique Lace Hem Designed Cute Blouse Black 4XL</t>
  </si>
  <si>
    <t>B07JQ9C5JJ</t>
  </si>
  <si>
    <t>X001XNSRQX</t>
  </si>
  <si>
    <t>Agmibrelr Sexy Long Sleeve Bodycon Womens Dress Cut Out Tie Front Ruched Ruffle Dresses for Women Black M</t>
  </si>
  <si>
    <t>B07TLM3P4F</t>
  </si>
  <si>
    <t>X00285U5ZL</t>
  </si>
  <si>
    <t>Women's Plus Size Casual V Neck T Shirt Short Sleeve Unique High Low Hem Cute Blouse Tunic Tops with Pocket Blue 4XL</t>
  </si>
  <si>
    <t>B07SBWZ45X</t>
  </si>
  <si>
    <t>X0026VY4SB</t>
  </si>
  <si>
    <t>B07TQT7SGT</t>
  </si>
  <si>
    <t>X00286SNW7</t>
  </si>
  <si>
    <t>Agmibrelr Women's Plus Size Round Neck Tunic Top Mesh Flutter Sleeve Loose Casual Blouse Burgundy 3XL</t>
  </si>
  <si>
    <t>B07SD3W3XS</t>
  </si>
  <si>
    <t>X0026XYPOR</t>
  </si>
  <si>
    <t>B07S8RMWTY</t>
  </si>
  <si>
    <t>X0026WX5D5</t>
  </si>
  <si>
    <t>Women's Plus Size Sleeveless Flare Swing Tunic Top Casual Loose Fit Tank Tops Shirts Blouses Purple XL</t>
  </si>
  <si>
    <t>B07S9V1K9J</t>
  </si>
  <si>
    <t>X0026VXLKN</t>
  </si>
  <si>
    <t>Women's Plus Sizes Swing Tunic Tops Casual Loose Fit Short Sleeve Blouses Purple 3XL</t>
  </si>
  <si>
    <t>B07TKK653W</t>
  </si>
  <si>
    <t>X00286SO8F</t>
  </si>
  <si>
    <t>Agmibrelr Women's Plus Size Round Neck Tunic Top Mesh Flutter Sleeve Loose Casual Blouse Burgundy 4XL</t>
  </si>
  <si>
    <t>B07S9VJ3BM</t>
  </si>
  <si>
    <t>X0026XZFJ1</t>
  </si>
  <si>
    <t>Agmibrelr Women's Plus Size High Low Hem Tunic Top Round Neck Asymmetrical Irregular Casual Blouse Shirt White Stripe XL</t>
  </si>
  <si>
    <t>B07TQSXLGW</t>
  </si>
  <si>
    <t>X002899J8B</t>
  </si>
  <si>
    <t>Women's Plus Size Casual V Neck T Shirt Short Sleeve Unique High Low Hem Cute Blouse Tunic Tops with Pocket Gray 2XL</t>
  </si>
  <si>
    <t>B07TKJP65G</t>
  </si>
  <si>
    <t>X002899J8V</t>
  </si>
  <si>
    <t>Women's Plus Size Casual V Neck T Shirt Short Sleeve Unique High Low Hem Cute Blouse Tunic Tops with Pocket Blue 3XL</t>
  </si>
  <si>
    <t>B07SNVP6DJ</t>
  </si>
  <si>
    <t>X0027D35YR</t>
  </si>
  <si>
    <t>Women's Plus Size Round Neck T Shirt Short Sleeve Unique Lace Hem Designed Cute Blouse Black 2XL</t>
  </si>
  <si>
    <t>MIA7</t>
  </si>
  <si>
    <t>DCA1</t>
  </si>
  <si>
    <t>B07H2NZ1MS</t>
  </si>
  <si>
    <t>X001VNIM6P</t>
  </si>
  <si>
    <t>Agmibrelr Womens Women痴 Sexy Summer Casual Cute Chiffon Off The Shoulder Strapless Sleeveless Dressy Ruffle Flowy Tube Tops and Blouses for Women White XL</t>
  </si>
  <si>
    <t>B07TJG5G1S</t>
  </si>
  <si>
    <t>X00286SO8Z</t>
  </si>
  <si>
    <t>B07SNSWTD3</t>
  </si>
  <si>
    <t>X00277RUAX</t>
  </si>
  <si>
    <t>Women's Plus Size Round Neck T Shirt Short Sleeve Unique Lace Hem Designed Cute Blouse Black 3XL</t>
  </si>
  <si>
    <t>B07TKKCBJF</t>
  </si>
  <si>
    <t>X002899JR7</t>
  </si>
  <si>
    <t>B07TJGNZWX</t>
  </si>
  <si>
    <t>X00288ED1P</t>
  </si>
  <si>
    <t>B07S7T6H6F</t>
  </si>
  <si>
    <t>X0026V3SWT</t>
  </si>
  <si>
    <t>Agmibrelr Women's Plus Sizes Swing Tunic Tops Casual Loose Fit Short Sleeve Blouses Burgundy 2XL</t>
  </si>
  <si>
    <t>B07SGPQJYH</t>
  </si>
  <si>
    <t>X0027C8YJ9</t>
  </si>
  <si>
    <t>Agmibrelr Women's Plus Size Off Shoulder Ruffles Layered Short Sleeve Bodycon Mini Dresses Blue 4XL</t>
  </si>
  <si>
    <t>B07S9VV46H</t>
  </si>
  <si>
    <t>X0026XZGHR</t>
  </si>
  <si>
    <t>Women's Plus Size Sleeveless Flare Swing Tunic Top Casual Loose Fit Tank Tops Shirts Blouses Purple 2XL</t>
  </si>
  <si>
    <t>B07TKKCBJK</t>
  </si>
  <si>
    <t>X00287NLV9</t>
  </si>
  <si>
    <t>B07TJH2F8V</t>
  </si>
  <si>
    <t>X0028B8YSP</t>
  </si>
  <si>
    <t>B07S6QKK2R</t>
  </si>
  <si>
    <t>X0026U93RT</t>
  </si>
  <si>
    <t>Women's Plus Size Sleeveless Flare Swing Tunic Top Casual Loose Fit Tank Tops Shirts Blouses Purple 4XL</t>
  </si>
  <si>
    <t>PDX9</t>
  </si>
  <si>
    <t>B07SHRWNRM</t>
  </si>
  <si>
    <t>X0027BCV8F</t>
  </si>
  <si>
    <t>B07SD4M57Z</t>
  </si>
  <si>
    <t>X0026V3SX3</t>
  </si>
  <si>
    <t>B07SLXQFF5</t>
  </si>
  <si>
    <t>X0027C8L5V</t>
  </si>
  <si>
    <t>B07SNRD64W</t>
  </si>
  <si>
    <t>X0027BCV7V</t>
  </si>
  <si>
    <t>B07SLXPGWT</t>
  </si>
  <si>
    <t>X00278LURV</t>
  </si>
  <si>
    <t>B07S9W67HY</t>
  </si>
  <si>
    <t>X0026VYCJR</t>
  </si>
  <si>
    <t>B07JMSJDT8</t>
  </si>
  <si>
    <t>X001XMC0Z3</t>
  </si>
  <si>
    <t>Women's Striped Short Sleeve Tees Loose Fit Casual Crew Neck Shirt Tops Navy Stripe XXL</t>
  </si>
  <si>
    <t>B07SN32QQB</t>
  </si>
  <si>
    <t>X0027BCQOJ</t>
  </si>
  <si>
    <t>B07JKB4K79</t>
  </si>
  <si>
    <t>X001XBMOYL</t>
  </si>
  <si>
    <t>B07SNRQH8H</t>
  </si>
  <si>
    <t>X0027BCT0Z</t>
  </si>
  <si>
    <t>Agmibrelr Women's Plus Size Sleeveless Floral Print Flare Tunic Tank Tops Loose Fit Casual Shirt Blouse Black 4XL</t>
  </si>
  <si>
    <t>B07SLXMFDW</t>
  </si>
  <si>
    <t>X00279IL2R</t>
  </si>
  <si>
    <t>Agmibrelr Women's Plus Size Off Shoulder Ruffles Layered Short Sleeve Bodycon Mini Dresses Blue XL</t>
  </si>
  <si>
    <t>LEX1</t>
  </si>
  <si>
    <t>B07H2NVXR1</t>
  </si>
  <si>
    <t>X001VLTAFT</t>
  </si>
  <si>
    <t>Women's Long Sleeve Basic Turtleneck Bodycon Crop Tops Black M</t>
  </si>
  <si>
    <t>B07L74JH1K</t>
  </si>
  <si>
    <t>X001Z711LZ</t>
  </si>
  <si>
    <t>Agmibrelr Womens Women's Casual Summer Tshirt Swing Short Petal Sleeve Dresses Beach Ladies Sun A line Dress for Women Hot Pink L</t>
  </si>
  <si>
    <t>B07JNBJQDY</t>
  </si>
  <si>
    <t>X001XKMAA5</t>
  </si>
  <si>
    <t>B07JN4HV13</t>
  </si>
  <si>
    <t>X001XLCG53</t>
  </si>
  <si>
    <t>Women's Striped Short Sleeve Tees Loose Fit Casual Crew Neck Shirt Tops Pink Stripe XXL</t>
  </si>
  <si>
    <t>B07H2RB5L1</t>
  </si>
  <si>
    <t>X001VTZPIH</t>
  </si>
  <si>
    <t>MOB9</t>
  </si>
  <si>
    <t>B07TJH5Z3X</t>
  </si>
  <si>
    <t>X0028AC8AV</t>
  </si>
  <si>
    <t>LAS2</t>
  </si>
  <si>
    <t>B07JMTJ9Z5</t>
  </si>
  <si>
    <t>X001XLCG4T</t>
  </si>
  <si>
    <t>Women's Striped Short Sleeve Tees Loose Fit Casual Crew Neck Shirt Tops Navy Stripe XXXL</t>
  </si>
  <si>
    <t>B07JHXNHPC</t>
  </si>
  <si>
    <t>X001XAAOIZ</t>
  </si>
  <si>
    <t>Agmibrelr Womens Women's Summer Going Out Party Sexy Plain Solid Crop Top Tops for Women Juniors Teens Ladies White L</t>
  </si>
  <si>
    <t>B07JK5VX2Q</t>
  </si>
  <si>
    <t>X001XBMOZ5</t>
  </si>
  <si>
    <t>Agmibrelr Womens Women's Summer Trendy Fashion Designer Striped Short Sleeve Crop Top T Shirt for Women Red and White Striped S</t>
  </si>
  <si>
    <t>B07K7GFDF9</t>
  </si>
  <si>
    <t>X001Y269EF</t>
  </si>
  <si>
    <t>Women's Off The Shoulder Crop Top Long Bell Sleeve Slim Fit Blouse Black S</t>
  </si>
  <si>
    <t>B07L74YY6Y</t>
  </si>
  <si>
    <t>X001Z8KC41</t>
  </si>
  <si>
    <t>Agmibrelr Womens Women's Bodycon Tank Midi Pencil Dresses Ruched Sides Dress for Women Black L</t>
  </si>
  <si>
    <t>BUF9</t>
  </si>
  <si>
    <t>B07JXSMX8L</t>
  </si>
  <si>
    <t>X001XL8PML</t>
  </si>
  <si>
    <t>B07L73XQXN</t>
  </si>
  <si>
    <t>X001Z712QJ</t>
  </si>
  <si>
    <t>Agmibrelr Womens Women's Casual Summer Tshirt Swing Short Petal Sleeve Dresses Beach Ladies Sun A line Dress for Women Hot Pink M</t>
  </si>
  <si>
    <t>IND1</t>
  </si>
  <si>
    <t>Oversize</t>
  </si>
  <si>
    <t>TPA1</t>
  </si>
  <si>
    <t>B07JQ7BB5D</t>
  </si>
  <si>
    <t>X001XN2BVZ</t>
  </si>
  <si>
    <t>Agmibrelr Sexy Long Sleeve Bodycon Womens Dress Cut Out Tie Front Ruched Ruffle Dresses for Women Red L</t>
  </si>
  <si>
    <t>B07JNBMVR7</t>
  </si>
  <si>
    <t>X001XKMAT1</t>
  </si>
  <si>
    <t>B07JNSPDG4</t>
  </si>
  <si>
    <t>X001XO7FGZ</t>
  </si>
  <si>
    <t>Women's Striped Short Sleeve Tees Loose Fit Casual Crew Neck Shirt Tops Pink Stripe S</t>
  </si>
  <si>
    <t>SDF1</t>
  </si>
  <si>
    <t>B07FPBCMZL</t>
  </si>
  <si>
    <t>X001U8WCZN</t>
  </si>
  <si>
    <t>Women's Off The Shoulder Crop Top Long Bell Sleeve Slim Fit Blouse White L</t>
  </si>
  <si>
    <t>B07JQ43GT5</t>
  </si>
  <si>
    <t>X001XN63MN</t>
  </si>
  <si>
    <t>Agmibrelr Elegant Long Sleeve Cut Out Dresses for Women Bodycon Womens Dress Navy Blue XL</t>
  </si>
  <si>
    <t>B07LFZVQBS</t>
  </si>
  <si>
    <t>X001ZGVIXH</t>
  </si>
  <si>
    <t>Agmibrelr Women's Striped Strapless Bodycon Tube Dress Sleeveless Short Dresses Black and White M</t>
  </si>
  <si>
    <t>B07FPCYQK6</t>
  </si>
  <si>
    <t>X001U8VCGN</t>
  </si>
  <si>
    <t>Women's Off The Shoulder Crop Top Long Bell Sleeve Slim Fit Blouse Red M</t>
  </si>
  <si>
    <t>B07FMVY8QX</t>
  </si>
  <si>
    <t>X001U6316J</t>
  </si>
  <si>
    <t>B07JJJRS9V</t>
  </si>
  <si>
    <t>X001XAF5J3</t>
  </si>
  <si>
    <t>OAK4</t>
  </si>
  <si>
    <t>B07H2SFYCD</t>
  </si>
  <si>
    <t>X001VRXMQ1</t>
  </si>
  <si>
    <t>Agmibrelr Womens Women痴 Sexy Summer Casual Cute Chiffon Off The Shoulder Strapless Sleeveless Dressy Ruffle Flowy Tube Tops and Blouses for Women Black S</t>
  </si>
  <si>
    <t>B07K6N3BNV</t>
  </si>
  <si>
    <t>X001Y1OKMJ</t>
  </si>
  <si>
    <t>B07H2QR6Q4</t>
  </si>
  <si>
    <t>X001VNIM5L</t>
  </si>
  <si>
    <t>Agmibrelr Womens Women痴 Sexy Summer Casual Cute Chiffon Off The Shoulder Strapless Sleeveless Dressy Ruffle Flowy Tube Tops and Blouses for Women White M</t>
  </si>
  <si>
    <t>B07H2SWVS5</t>
  </si>
  <si>
    <t>X001VRXNVF</t>
  </si>
  <si>
    <t>B07GVW3XH2</t>
  </si>
  <si>
    <t>X001VLBNB3</t>
  </si>
  <si>
    <t>HOU2</t>
  </si>
  <si>
    <t>B07SJRG4QY</t>
  </si>
  <si>
    <t>X0027C9G1J</t>
  </si>
  <si>
    <t>FTW6</t>
  </si>
  <si>
    <t>LGB3</t>
  </si>
  <si>
    <t>B07JJNBF68</t>
  </si>
  <si>
    <t>X001XBMOYB</t>
  </si>
  <si>
    <t>Agmibrelr Womens Women's Novelty Crop Top Tops T-Shirt T-Shirts for Women White XL</t>
  </si>
  <si>
    <t>B07H2PW2S2</t>
  </si>
  <si>
    <t>X001VNILON</t>
  </si>
  <si>
    <t>Agmibrelr Womens Women痴 Sexy Summer Casual Cute Chiffon Off The Shoulder Strapless Sleeveless Dressy Ruffle Flowy Tube Tops and Blouses for Women Yellow L</t>
  </si>
  <si>
    <t>ONT2</t>
  </si>
  <si>
    <t>ABE3</t>
  </si>
  <si>
    <t>B07TJG9X1Q</t>
  </si>
  <si>
    <t>X002899JQX</t>
  </si>
  <si>
    <t>IND8</t>
  </si>
  <si>
    <t>B07L748SGL</t>
  </si>
  <si>
    <t>X001Z712KP</t>
  </si>
  <si>
    <t>Agmibrelr?Womens Women's Striped Crew Neck 3/4 Sleeve Tshirt Ruffle Maxi Dresses Long Dress for Women Work Casual with Pokets Navy and White Striped L</t>
  </si>
  <si>
    <t>B07K7GSPCC</t>
  </si>
  <si>
    <t>X001Y32489</t>
  </si>
  <si>
    <t>Women's Off Shoulder Short Blouse Long Sleeve Chiffon Plain Tops Black S</t>
  </si>
  <si>
    <t>JFK8</t>
  </si>
  <si>
    <t>SDF9</t>
  </si>
  <si>
    <t>B07JNT6ZV2</t>
  </si>
  <si>
    <t>X001XK3TP5</t>
  </si>
  <si>
    <t>B07L72Y5N1</t>
  </si>
  <si>
    <t>X001Z7KP0N</t>
  </si>
  <si>
    <t>Agmibrelr Womens Women's Summer Casual Tshirt Swing Dresses Beach Ladies Sun Tank Ruffle Dress for Women Black L</t>
  </si>
  <si>
    <t>B07H2PQB51</t>
  </si>
  <si>
    <t>X001VPNC7R</t>
  </si>
  <si>
    <t>Agmibrelr Womens Women痴 Square Neck Midi Knee Length Bodycon Pencil Tank Dresses Party Club Night Out Sexy Dress for Women Black XL</t>
  </si>
  <si>
    <t>B07TQSWV53</t>
  </si>
  <si>
    <t>X00288EC57</t>
  </si>
  <si>
    <t>Agmibrelr Women's Plus Size Bodycon T Shirt Dress Short Sleeve Side Slit Irregular Hem Mini Dresses Blue 3XL</t>
  </si>
  <si>
    <t>B07G87K7F3</t>
  </si>
  <si>
    <t>X001UTCE4L</t>
  </si>
  <si>
    <t>B07FR2NDLG</t>
  </si>
  <si>
    <t>X001U8WCPD</t>
  </si>
  <si>
    <t>B07JJ7FG1W</t>
  </si>
  <si>
    <t>X001XAF59X</t>
  </si>
  <si>
    <t>Agmibrelr Womens Women's Off The Shoulder Strapless Tube Top Tops Blouse Blouses Shirt Shirts for Women Black S</t>
  </si>
  <si>
    <t>B07L737SQM</t>
  </si>
  <si>
    <t>X001Z7KRIX</t>
  </si>
  <si>
    <t>B07FP98MJ9</t>
  </si>
  <si>
    <t>X001U8WBXL</t>
  </si>
  <si>
    <t>Agmibrelr Women's Fashion Off Shoulder Long Bell Sleeve Strapless Mini Chiffon Dress with Belt Yellow L</t>
  </si>
  <si>
    <t>B07HFMT1P7</t>
  </si>
  <si>
    <t>X001WA8203</t>
  </si>
  <si>
    <t>Women's Turtleneck Dress Casual Short Sleeve Ruched Solid Bodycon Mini Dress White M</t>
  </si>
  <si>
    <t>B07L73Z7JL</t>
  </si>
  <si>
    <t>X001Z7KTB3</t>
  </si>
  <si>
    <t>Agmibrelr Womens Women's Casual Summer Tshirt Swing Short Petal Sleeve Dresses Beach Ladies Sun A line Dress for Women Hot Pink S</t>
  </si>
  <si>
    <t>LAS7</t>
  </si>
  <si>
    <t>SAT2</t>
  </si>
  <si>
    <t>MSP1</t>
  </si>
  <si>
    <t>B07JQWFYMW</t>
  </si>
  <si>
    <t>X001XP9AM1</t>
  </si>
  <si>
    <t>Agmibrelr Sexy Lace up Party Club Night Tank Dresses for Women Slit Bodycon Womens Dress White S</t>
  </si>
  <si>
    <t>MDW4</t>
  </si>
  <si>
    <t>B07TKJLQ72</t>
  </si>
  <si>
    <t>X002899KDP</t>
  </si>
  <si>
    <t>B07TJGMZRJ</t>
  </si>
  <si>
    <t>X0028B8YS5</t>
  </si>
  <si>
    <t>B07L73BH3V</t>
  </si>
  <si>
    <t>X001Z71165</t>
  </si>
  <si>
    <t>Agmibrelr Womens Women's Summer Casual Tshirt Swing Dresses Beach Ladies Sun Tank Ruffle Dress for Women Purple M</t>
  </si>
  <si>
    <t>B07LFY6498</t>
  </si>
  <si>
    <t>X001ZH80ZF</t>
  </si>
  <si>
    <t>Agmibrelr Women's Striped Strapless Bodycon Tube Dress Sleeveless Short Dresses Black and White S</t>
  </si>
  <si>
    <t>B07H2RSLX8</t>
  </si>
  <si>
    <t>X001VRXNUV</t>
  </si>
  <si>
    <t>Agmibrelr Womens Women痴 Square Neck Midi Knee Length Bodycon Pencil Tank Dresses Party Club Night Out Sexy Dress for Women Blue L</t>
  </si>
  <si>
    <t>B07K6L24LM</t>
  </si>
  <si>
    <t>X001Y1HWXN</t>
  </si>
  <si>
    <t>B07L735ZG7</t>
  </si>
  <si>
    <t>X001Z72VNH</t>
  </si>
  <si>
    <t>Agmibrelr?Womens Women's Summer Casual Tshirt Swing Dresses Beach Ladies Sun Tank Ruffle Dress for Women Purple XL</t>
  </si>
  <si>
    <t>B07L72MB94</t>
  </si>
  <si>
    <t>X001Z712KZ</t>
  </si>
  <si>
    <t>Agmibrelr Womens Women's Summer Casual Tshirt Swing Dresses Beach Ladies Sun Tank Ruffle Dress for Women Purple L</t>
  </si>
  <si>
    <t>B07FP96XB9</t>
  </si>
  <si>
    <t>X001U8VERF</t>
  </si>
  <si>
    <t>Agmibrelr Womens Women's Chiffon Off The Shoulder Strapless Puff Long Sleeve Crop Top Tops Blouse Blouses for Women Yellow S</t>
  </si>
  <si>
    <t>B07TKJCSWD</t>
  </si>
  <si>
    <t>X002899JS1</t>
  </si>
  <si>
    <t>B07TQT8Q73</t>
  </si>
  <si>
    <t>X00288ECR5</t>
  </si>
  <si>
    <t>B07L73Z49H</t>
  </si>
  <si>
    <t>X001Z712JV</t>
  </si>
  <si>
    <t>Agmibrelr Womens Women's Summer Casual Tshirt Swing Dresses Beach Ladies Sun Tank Ruffle Dress for Women Black 2XL</t>
  </si>
  <si>
    <t>B07JP86B25</t>
  </si>
  <si>
    <t>X001XPW3GV</t>
  </si>
  <si>
    <t>Agmibrelr Sexy Long Sleeve Asymmetrical Cut Out Tie Front Ruched Ruffle Dresses for Women Bodycon Womens Dress Black L</t>
  </si>
  <si>
    <t>B07L72VYWC</t>
  </si>
  <si>
    <t>X001Z8KHIH</t>
  </si>
  <si>
    <t>Agmibrelr Womens Women's Summer Casual Tshirt Swing Dresses Beach Ladies Sun Tank Ruffle Dress for Women Purple 2XL</t>
  </si>
  <si>
    <t>B07TKJP9S2</t>
  </si>
  <si>
    <t>X002899KDZ</t>
  </si>
  <si>
    <t>Women's Plus Size Casual T Shirt Dress Round Neck Tie Front Knot Loose Fit Tunic Mini Dresses Army Green 4XL</t>
  </si>
  <si>
    <t>B07L739R8V</t>
  </si>
  <si>
    <t>X001Z7KRKB</t>
  </si>
  <si>
    <t>Agmibrelr Womens Women's Summer Casual Tshirt Swing Dresses Beach Ladies Sun Tank Ruffle Dress for Women Black S</t>
  </si>
  <si>
    <t>B07L73DLRP</t>
  </si>
  <si>
    <t>X001Z8IYFZ</t>
  </si>
  <si>
    <t>Agmibrelr Womens Women's Casual Summer Tshirt Swing Short Petal Sleeve Dresses Beach Ladies Sun A line Dress for Women Black L</t>
  </si>
  <si>
    <t>B07L72ZR78</t>
  </si>
  <si>
    <t>X001Z7KQJ3</t>
  </si>
  <si>
    <t>Agmibrelr Womens Women's Casual Summer Tshirt Swing Short Petal Sleeve Dresses Beach Ladies Sun A line Dress for Women Black S</t>
  </si>
  <si>
    <t>BNA2</t>
  </si>
  <si>
    <t>LGA9</t>
  </si>
  <si>
    <t>BFI4</t>
  </si>
  <si>
    <t>DFW7</t>
  </si>
  <si>
    <t>B07JMG3J63</t>
  </si>
  <si>
    <t>X001XO6FM5</t>
  </si>
  <si>
    <t>Agmibrelr Women's Short Bell Sleeve Shirts Tie Front Knot Off The Shoulder Striped Blouse White Black Striped M</t>
  </si>
  <si>
    <t>B07K7GPC9Y</t>
  </si>
  <si>
    <t>X001Y2OQCH</t>
  </si>
  <si>
    <t>Women's Off Shoulder Short Blouse Long Sleeve Chiffon Plain Tops Red M</t>
  </si>
  <si>
    <t>B07K6L4S4Z</t>
  </si>
  <si>
    <t>X001Y1O2U9</t>
  </si>
  <si>
    <t>Agmibrelr Womens Women's Chiffon Off The Shoulder Strapless Puff Long Sleeve Crop Top Tops Blouse Blouses for Women Navy Blue S</t>
  </si>
  <si>
    <t>B07FP8DZYT</t>
  </si>
  <si>
    <t>X001U8VCGX</t>
  </si>
  <si>
    <t>Women's Fashion Off Shoulder Long Bell Sleeve Strapless Mini Chiffon Dress with Belt Red S</t>
  </si>
  <si>
    <t>B07FP8YVPC</t>
  </si>
  <si>
    <t>X001U8WD07</t>
  </si>
  <si>
    <t>Agmibrelr Womens Women's Summer Plain Solid Crop Top Tops for Women Juniors Teens Ladies Black L</t>
  </si>
  <si>
    <t>B07LG1GYM4</t>
  </si>
  <si>
    <t>X001ZHJIFL</t>
  </si>
  <si>
    <t>Agmibrelr Womens Women's Summer Casual Cute Boat Crew Neck 3/4 Sleeve Peplum Ruffle Tunic T Shirt T-Shirt Top Tops and Blouses for Women Burgundy XL</t>
  </si>
  <si>
    <t>B07JP8H4G6</t>
  </si>
  <si>
    <t>X001XOC817</t>
  </si>
  <si>
    <t>Agmibrelr Sexy Asymmetrical Cut Out Tank Dresses for Women Bodycon Womens Dress Black M</t>
  </si>
  <si>
    <t>B07HFM6NMX</t>
  </si>
  <si>
    <t>X001W7WM7P</t>
  </si>
  <si>
    <t>Women's Turtleneck Dress Casual Short Sleeve Ruched Solid Bodycon Mini Dress Pink L</t>
  </si>
  <si>
    <t>B07JQ51B6P</t>
  </si>
  <si>
    <t>X001XN2BWJ</t>
  </si>
  <si>
    <t>Agmibrelr Sexy Asymmetrical Cut Out Tank Dresses for Women Bodycon Womens Dress Black XL</t>
  </si>
  <si>
    <t>CHA1</t>
  </si>
  <si>
    <t>PHX3</t>
  </si>
  <si>
    <t>B07G88SD4L</t>
  </si>
  <si>
    <t>X001UTAWFJ</t>
  </si>
  <si>
    <t>B07TKJXV5B</t>
  </si>
  <si>
    <t>X00288EC4X</t>
  </si>
  <si>
    <t>Agmibrelr Women's Plus Size Bodycon T Shirt Dress Short Sleeve Side Slit Irregular Hem Mini Dresses Blue XL</t>
  </si>
  <si>
    <t>B07JPXCHN8</t>
  </si>
  <si>
    <t>X001XNSRG3</t>
  </si>
  <si>
    <t>Agmibrelr Sexy Cut Out Tie Front Long Sleeve Bodycon Womens Dress Ruffle Ruched Dresses for Women White S</t>
  </si>
  <si>
    <t>B07TJGSQCJ</t>
  </si>
  <si>
    <t>X00286SNJF</t>
  </si>
  <si>
    <t>B07L72QG12</t>
  </si>
  <si>
    <t>X001Z7KOZJ</t>
  </si>
  <si>
    <t>Agmibrelr Womens Women's Bodycon Tank Midi Pencil Dresses Ruched Sides Dress for Women White S</t>
  </si>
  <si>
    <t>B07JNHK9XS</t>
  </si>
  <si>
    <t>X001XMI5IJ</t>
  </si>
  <si>
    <t>Womens Women's Sexy Faux Silk Deep V Neck Backless Bodycon Mini Short Pencil Dresses Lace up Back Dress for Women Party Club Night Out Blush M</t>
  </si>
  <si>
    <t>B07TJH6MJ6</t>
  </si>
  <si>
    <t>X002899J7R</t>
  </si>
  <si>
    <t>B07TQS1MTR</t>
  </si>
  <si>
    <t>X00287NLUP</t>
  </si>
  <si>
    <t>B07TJGLH35</t>
  </si>
  <si>
    <t>X00288ECQ1</t>
  </si>
  <si>
    <t>B07TKKQTBT</t>
  </si>
  <si>
    <t>X00285U5C9</t>
  </si>
  <si>
    <t>B07TKJHDDX</t>
  </si>
  <si>
    <t>X00287NLUF</t>
  </si>
  <si>
    <t>B07TJFW5KJ</t>
  </si>
  <si>
    <t>X002899J8L</t>
  </si>
  <si>
    <t>PHL7</t>
  </si>
  <si>
    <t>HIO9</t>
  </si>
  <si>
    <t>MIA1</t>
  </si>
  <si>
    <t>MDW7</t>
  </si>
  <si>
    <t>CAE1</t>
  </si>
  <si>
    <t>MKC6</t>
  </si>
  <si>
    <t>B07L73LW7R</t>
  </si>
  <si>
    <t>X001Z8IGW1</t>
  </si>
  <si>
    <t>Agmibrelr Womens Women's Bodycon Tank Midi Pencil Dresses Ruched Sides Dress for Women White XL</t>
  </si>
  <si>
    <t>B07SKTR1MZ</t>
  </si>
  <si>
    <t>X0027BCT19</t>
  </si>
  <si>
    <t>B07SJRFGGY</t>
  </si>
  <si>
    <t>X00279IL2H</t>
  </si>
  <si>
    <t>Agmibrelr Women's Plus Size Off Shoulder Ruffles Layered Short Sleeve Bodycon Mini Dresses Blue 3XL</t>
  </si>
  <si>
    <t>B07SKTQQCM</t>
  </si>
  <si>
    <t>X00277RVKR</t>
  </si>
  <si>
    <t>Agmibrelr Women's Plus Size Off Shoulder Ruffles Layered Short Sleeve Bodycon Mini Dresses Blue 2XL</t>
  </si>
  <si>
    <t>MCO1</t>
  </si>
  <si>
    <t>BWI2</t>
  </si>
  <si>
    <t>B07L6SX57R</t>
  </si>
  <si>
    <t>X001Z7KRK1</t>
  </si>
  <si>
    <t>Agmibrelr Womens Women's Casual Summer Tshirt Swing Short Petal Sleeve Dresses Beach Ladies Sun A line Dress for Women White L</t>
  </si>
  <si>
    <t>SMF1</t>
  </si>
  <si>
    <t>DTW1</t>
  </si>
  <si>
    <t>B07K6MMS9C</t>
  </si>
  <si>
    <t>X001Y1N7CD</t>
  </si>
  <si>
    <t>Agmibrelr Womens Women's Summer Plain Solid Crop Top Tops for Women Juniors Teens Ladies Green L</t>
  </si>
  <si>
    <t>B07G82J62Q</t>
  </si>
  <si>
    <t>X001UTCE4B</t>
  </si>
  <si>
    <t>Women's Striped Short Sleeve Tees Loose Fit Casual Crew Neck Shirt Tops Black Stripe XL</t>
  </si>
  <si>
    <t>CVG1</t>
  </si>
  <si>
    <t>B07K6K8STG</t>
  </si>
  <si>
    <t>X001Y1M5LH</t>
  </si>
  <si>
    <t>Agmibrelr Womens Women's Summer Plain Solid Crop Top Tops for Women Juniors Teens Ladies Coffee L</t>
  </si>
  <si>
    <t>B07JXYKF28</t>
  </si>
  <si>
    <t>X001XOCWX1</t>
  </si>
  <si>
    <t>Agmibrelr Elegant Long Sleeve Cut Out Dresses for Women Bodycon Womens Dress Gray M</t>
  </si>
  <si>
    <t>B07K6K7ZQT</t>
  </si>
  <si>
    <t>X001Y16IT7</t>
  </si>
  <si>
    <t>Agmibrelr Womens Women's Plain Going Out Trendy Fashion Designer Crop Tops Solid T Shirt Novelty T Shirts for Women Burgundy XL</t>
  </si>
  <si>
    <t>B07JMC6V8X</t>
  </si>
  <si>
    <t>X001XJWSWL</t>
  </si>
  <si>
    <t>Women's Cold Shoulder Striped T Shirts Round Neck Loose Fit Casual Tee Tops Black XL</t>
  </si>
  <si>
    <t>B07JMC2WVK</t>
  </si>
  <si>
    <t>X001XO8J1Z</t>
  </si>
  <si>
    <t>Womens Women's Sexy Faux Silk Deep V Neck Backless Bodycon Mini Short Pencil Dresses Lace up Back Dress for Women Party Club Night Out Blush L</t>
  </si>
  <si>
    <t>B07G83V5K1</t>
  </si>
  <si>
    <t>X001UTATFR</t>
  </si>
  <si>
    <t>Women's Striped Short Sleeve Tees Loose Fit Casual Crew Neck Shirt Tops Red Stripe XXXL</t>
  </si>
  <si>
    <t>B07JY9B82W</t>
  </si>
  <si>
    <t>X001XOLKR5</t>
  </si>
  <si>
    <t>Agmibrelr Spaghetti Strap Cold Shoulder Dresses for Women Slit Bodycon Womens Ruffle Ruched Dress Black L</t>
  </si>
  <si>
    <t>B07JPXD2F2</t>
  </si>
  <si>
    <t>X001XOC80N</t>
  </si>
  <si>
    <t>Agmibrelr Elegant Long Sleeve Cut Out Dresses for Women Bodycon Womens Dress Red M</t>
  </si>
  <si>
    <t>B07K6LN71B</t>
  </si>
  <si>
    <t>X001Y13RWD</t>
  </si>
  <si>
    <t>Agmibrelr Womens Women's Cotton Asymmetrical Crop Tops T Shirts for Women Juniors Teens Ladies Burgundy L</t>
  </si>
  <si>
    <t>B07JP869MS</t>
  </si>
  <si>
    <t>X001XOCX5D</t>
  </si>
  <si>
    <t>Agmibrelr Sexy Asymmetrical Cut Out Dresses for Women One Shoulder Bandage Bodycon Womens Dress Navy Blue S</t>
  </si>
  <si>
    <t>B07JNH9M68</t>
  </si>
  <si>
    <t>X001XK3NCT</t>
  </si>
  <si>
    <t>Womens Women's Sexy Faux Silk Deep V Neck Backless Bodycon Mini Short Pencil Dresses Lace up Back Dress for Women Party Club Night Out Blue L</t>
  </si>
  <si>
    <t>B07K6LB7RK</t>
  </si>
  <si>
    <t>X001Y13O85</t>
  </si>
  <si>
    <t>Agmibrelr Womens Women's Summer Plain Solid Crop Top Tops for Women Juniors Teens Ladies Navy Blue L</t>
  </si>
  <si>
    <t>B07JMVLKX9</t>
  </si>
  <si>
    <t>X001XKMASH</t>
  </si>
  <si>
    <t>B07JQ5YPRQ</t>
  </si>
  <si>
    <t>X001XOCX5N</t>
  </si>
  <si>
    <t>Agmibrelr Sexy Asymmetrical Cut Out Dresses for Women One Shoulder Bandage Bodycon Womens Dress Navy Blue M</t>
  </si>
  <si>
    <t>B07K6LFWCG</t>
  </si>
  <si>
    <t>X001Y1OA5L</t>
  </si>
  <si>
    <t>Agmibrelr Womens Women's Short Sleeve Tie Front Criss Cross Workout Crop Top T Shirt for Women Black S</t>
  </si>
  <si>
    <t>B07K6M3H1Q</t>
  </si>
  <si>
    <t>X001Y1N7C3</t>
  </si>
  <si>
    <t>Agmibrelr Womens Women's Trendy Fashion Designer Plain Crop Tops Solid T Shirt Novelty T Shirts for Women Black XL</t>
  </si>
  <si>
    <t>B07K6KLTWG</t>
  </si>
  <si>
    <t>X001Y13RWX</t>
  </si>
  <si>
    <t>Agmibrelr Womens Women's Sexy Plus Tight Tights Size Crop Tops Top Blouses Blouse for Women Burgundy 2XL</t>
  </si>
  <si>
    <t>B07JQ367MS</t>
  </si>
  <si>
    <t>X001XN238B</t>
  </si>
  <si>
    <t>Agmibrelr Elegant Long Sleeve Cut Out Dresses for Women Bodycon Womens Dress Gray L</t>
  </si>
  <si>
    <t>B07K6KZ54M</t>
  </si>
  <si>
    <t>X001Y1O6EL</t>
  </si>
  <si>
    <t>Agmibrelr Womens Women's Plus Size Going Out Party Sexy Novelty Crop Top Tops for Women Coffee XL</t>
  </si>
  <si>
    <t>B07JM9MHJT</t>
  </si>
  <si>
    <t>X001XK3ND3</t>
  </si>
  <si>
    <t>B07JNHK9XR</t>
  </si>
  <si>
    <t>X001XL8PM1</t>
  </si>
  <si>
    <t>Womens Women's Sexy Faux Silk Deep V Neck Backless Bodycon Mini Short Pencil Dresses Lace up Back Dress for Women Party Club Night Out Dark Green L</t>
  </si>
  <si>
    <t>B07H2RZHPM</t>
  </si>
  <si>
    <t>X001VW4VWZ</t>
  </si>
  <si>
    <t>Agmibrelr Womens Women痴 Square Neck Midi Knee Length Bodycon High Split Pencil Tank Dresses Party Club Night Out Sexy Dress for Women White L</t>
  </si>
  <si>
    <t>B07JR4KCZY</t>
  </si>
  <si>
    <t>X001XOL5ZH</t>
  </si>
  <si>
    <t>Agmibrelr Spaghetti Strap Cold Shoulder Dresses for Women Slit Bodycon Womens Ruffle Ruched Dress White XL</t>
  </si>
  <si>
    <t>B07JQRRC41</t>
  </si>
  <si>
    <t>X001XOCX4T</t>
  </si>
  <si>
    <t>Agmibrelr Sexy Asymmetrical Cut Out Dresses for Women One Shoulder Bandage Bodycon Womens Dress Navy Blue L</t>
  </si>
  <si>
    <t>B07JN1FLYR</t>
  </si>
  <si>
    <t>X001XJWXXP</t>
  </si>
  <si>
    <t>Women's Cold Shoulder Striped T Shirts Round Neck Loose Fit Casual Tee Tops Black L</t>
  </si>
  <si>
    <t>B07JQ8P99B</t>
  </si>
  <si>
    <t>X001XOC9KR</t>
  </si>
  <si>
    <t>Agmibrelr Sexy Asymmetrical Cut Out Dresses for Women One Shoulder Bandage Bodycon Womens Dress Blush S</t>
  </si>
  <si>
    <t>B07K6KHYR4</t>
  </si>
  <si>
    <t>X001Y1M5N5</t>
  </si>
  <si>
    <t>Agmibrelr Womens Women's Plus Size Going Out Party Sexy Novelty Crop Top Tops for Women Green XL</t>
  </si>
  <si>
    <t>B07JQ7DQC8</t>
  </si>
  <si>
    <t>X001XOC80X</t>
  </si>
  <si>
    <t>Agmibrelr Sexy Cut Out Tie Front Long Sleeve Bodycon Womens Dress Ruffle Ruched Dresses for Women Orange L</t>
  </si>
  <si>
    <t>B07K6JWBLP</t>
  </si>
  <si>
    <t>X001Y13RVT</t>
  </si>
  <si>
    <t>Agmibrelr Womens Women's Summer Casual Cotton Crop Tops T Shirts for Women Juniors Teens Ladies Burgundy L</t>
  </si>
  <si>
    <t>B07JPXCHN7</t>
  </si>
  <si>
    <t>X001XNSRFT</t>
  </si>
  <si>
    <t>Agmibrelr Sexy Asymmetrical Cut Out Dresses for Women One Shoulder Bandage Bodycon Womens Dress Blush M</t>
  </si>
  <si>
    <t>B07JQZCD4B</t>
  </si>
  <si>
    <t>X001XOL6FL</t>
  </si>
  <si>
    <t>Agmibrelr Spaghetti Strap Deep V Neck Backless Dresses for Women High Slit Bodycon Womens Dress Black L</t>
  </si>
  <si>
    <t>B07FMRB96R</t>
  </si>
  <si>
    <t>X001U682H7</t>
  </si>
  <si>
    <t>Agmibrelr Women's Lace-up High Waisted Faux Leather Bodycon Mini Skirts with Pockets Black S</t>
  </si>
  <si>
    <t>B07K6L5P8S</t>
  </si>
  <si>
    <t>X001Y13O8Z</t>
  </si>
  <si>
    <t>Agmibrelr Womens Women's Plus Size Crop Tops Top Hoodie Sweatshirt Sweater for Women Black 2XL</t>
  </si>
  <si>
    <t>B07K6LBRGN</t>
  </si>
  <si>
    <t>X001Y1OA5B</t>
  </si>
  <si>
    <t>Women's Lace up Deep V Neck Tees Long Sleeve Slim fit Crop Top White L</t>
  </si>
  <si>
    <t>B07JR8N2LQ</t>
  </si>
  <si>
    <t>X001XP16HD</t>
  </si>
  <si>
    <t>Agmibrelr Spaghetti Strap Deep V Neck Backless Dresses for Women High Slit Bodycon Womens Dress White M</t>
  </si>
  <si>
    <t>B07JQ4KPPX</t>
  </si>
  <si>
    <t>X001XNSRGX</t>
  </si>
  <si>
    <t>Agmibrelr Elegant Long Sleeve Cut Out Dresses for Women Bodycon Womens Dress Red L</t>
  </si>
  <si>
    <t>B07JNMTTX4</t>
  </si>
  <si>
    <t>X001XK3TOV</t>
  </si>
  <si>
    <t>B07JMT2Q5V</t>
  </si>
  <si>
    <t>X001XO3KB9</t>
  </si>
  <si>
    <t>Women's Striped Short Sleeve Tees Loose Fit Casual Crew Neck Shirt Tops Pink Stripe XXXL</t>
  </si>
  <si>
    <t>B07FPMNC71</t>
  </si>
  <si>
    <t>X001U8KDSV</t>
  </si>
  <si>
    <t>Women's Off Shoulder Short Blouse Long Sleeve Chiffon Plain Tops White XL</t>
  </si>
  <si>
    <t>B07K6LQLHT</t>
  </si>
  <si>
    <t>X001Y16JEB</t>
  </si>
  <si>
    <t>Agmibrelr Womens Women's Elegant Casual Cute Petite Trendy Fashion Designer Top Tops Shirt Shirts for Women Navy Blue M</t>
  </si>
  <si>
    <t>B07L73JW9P</t>
  </si>
  <si>
    <t>X001Z711K1</t>
  </si>
  <si>
    <t>Agmibrelr Womens Women's Summer Casual Tshirt Swing Dresses Beach Ladies Sun Tank Ruffle Dress for Women Black M</t>
  </si>
  <si>
    <t>B07K6JCDC2</t>
  </si>
  <si>
    <t>X001Y16J6T</t>
  </si>
  <si>
    <t>Agmibrelr Womens Women's Elegant Casual Cute Petite Trendy Fashion Designer Top Tops Shirt Shirts for Women White M</t>
  </si>
  <si>
    <t>B07L743Q9Y</t>
  </si>
  <si>
    <t>X001Z712PZ</t>
  </si>
  <si>
    <t>Agmibrelr Womens Women's Polka Dot Cocktail Homecoming Tshirt Fit and Flare A Line Dresses Ladies Ruffle Dress for Women Work Casual Burgundy Red 2XL</t>
  </si>
  <si>
    <t>B07JQ72B5Q</t>
  </si>
  <si>
    <t>X001XOCWNV</t>
  </si>
  <si>
    <t>Agmibrelr Elegant Long Sleeve Cut Out Dresses for Women Bodycon Womens Dress Gray XL</t>
  </si>
  <si>
    <t>B07K6LZYQ8</t>
  </si>
  <si>
    <t>X001Y1541Z</t>
  </si>
  <si>
    <t>Agmibrelr Womens Women's Short Sleeve Tie Front Criss Cross Workout Crop Top T Shirt for Women Burgundy S</t>
  </si>
  <si>
    <t>B07K6LFGDJ</t>
  </si>
  <si>
    <t>X001Y1O079</t>
  </si>
  <si>
    <t>Agmibrelr Womens Women's Short Sleeve Tie Front Workout Crop Top T Shirt for Women Burgundy S</t>
  </si>
  <si>
    <t>B07FPFD2R3</t>
  </si>
  <si>
    <t>X001U8WCOJ</t>
  </si>
  <si>
    <t>Women's Off The Shoulder Crop Top Long Bell Sleeve Slim Fit Blouse Red S</t>
  </si>
  <si>
    <t>B07JP88SQS</t>
  </si>
  <si>
    <t>X001XNSRN1</t>
  </si>
  <si>
    <t>Agmibrelr Elegant Long Sleeve Cut Out Dresses for Women Bodycon Womens Dress Gray S</t>
  </si>
  <si>
    <t>B07JNKZHTF</t>
  </si>
  <si>
    <t>X001XK3NR9</t>
  </si>
  <si>
    <t>Womens Women's Sexy Faux Silk Wrap Silk Backless Bodycon Mini Short Pencil Dresses Lace up Back Dress for Women Party Club Night Out Burgundy S</t>
  </si>
  <si>
    <t>B07JY6MS8D</t>
  </si>
  <si>
    <t>X001XOLKRZ</t>
  </si>
  <si>
    <t>Agmibrelr Spaghetti Strap Cold Shoulder Dresses for Women Slit Bodycon Womens Ruffle Ruched Dress White L</t>
  </si>
  <si>
    <t>B07JNL2H26</t>
  </si>
  <si>
    <t>X001XK3NCJ</t>
  </si>
  <si>
    <t>Womens Women's Sexy Faux Silk Wrap Silk Backless Bodycon Mini Short Pencil Dresses Lace up Back Dress for Women Party Club Night Out Burgundy L</t>
  </si>
  <si>
    <t>B07JMS11DV</t>
  </si>
  <si>
    <t>X001XO8J15</t>
  </si>
  <si>
    <t>Womens Women's Sexy Faux Silk Wrap Silk Backless Bodycon Mini Short Pencil Dresses Lace up Back Dress for Women Party Club Night Out Black L</t>
  </si>
  <si>
    <t>B07JP8CWJ8</t>
  </si>
  <si>
    <t>X001XPVPI3</t>
  </si>
  <si>
    <t>Agmibrelr Sexy Cut Out Tie Front Long Sleeve Bodycon Womens Dress Ruffle Ruched Dresses for Women Gray L</t>
  </si>
  <si>
    <t>B07JXS51FC</t>
  </si>
  <si>
    <t>X001XL8P99</t>
  </si>
  <si>
    <t>Womens Women's Sexy Faux Silk Wrap Silk Backless Bodycon Mini Short Pencil Dresses Lace up Back Dress for Women Party Club Night Out Burgundy M</t>
  </si>
  <si>
    <t>B07HFMLRVH</t>
  </si>
  <si>
    <t>X001WBCA0P</t>
  </si>
  <si>
    <t>Women's Turtleneck Dress Casual Short Sleeve Ruched Solid Bodycon Mini Dress Black M</t>
  </si>
  <si>
    <t>B07L739F66</t>
  </si>
  <si>
    <t>X001Z8KHJL</t>
  </si>
  <si>
    <t>Agmibrelr Womens Women's Summer Casual Tshirt Swing Dresses Beach Ladies Sun Tank Ruffle Dress for Women Black XL</t>
  </si>
  <si>
    <t>B07K6K2GLB</t>
  </si>
  <si>
    <t>X001Y16JCX</t>
  </si>
  <si>
    <t>Agmibrelr Womens Women's Chiffon Off The Shoulder Strapless Puff Long Sleeve Crop Top Tops Blouse Blouses for Women Coffee S</t>
  </si>
  <si>
    <t>B07JK85MM4</t>
  </si>
  <si>
    <t>X001XAAK0R</t>
  </si>
  <si>
    <t>Agmibrelr Womens Women's Cute Petite Button Down Petite Tops and Blouse T Shirts T Shirt T Shirts Tshirt Tshirts for Women Red White Striped M</t>
  </si>
  <si>
    <t>B07JNKM94R</t>
  </si>
  <si>
    <t>X001XK3NVZ</t>
  </si>
  <si>
    <t>Womens Women's Sexy Faux Silk Deep V Neck Backless Bodycon Mini Short Pencil Dresses Lace up Back Dress for Women Party Club Night Out Beige L</t>
  </si>
  <si>
    <t>B07K7FL8X5</t>
  </si>
  <si>
    <t>X001Y1YWS1</t>
  </si>
  <si>
    <t>Women's Off The Shoulder Crop Top Long Bell Sleeve Slim Fit Blouse Black XL</t>
  </si>
  <si>
    <t>B07K6L4S4Y</t>
  </si>
  <si>
    <t>X001Y15415</t>
  </si>
  <si>
    <t>Agmibrelr Womens Women's Sexy Plus Size Tight Tights Crop Tops Top Blouses Blouse for Women Black 2XL</t>
  </si>
  <si>
    <t>B07LFYBSG1</t>
  </si>
  <si>
    <t>X001ZHLTVR</t>
  </si>
  <si>
    <t>Agmibrelr Womens Women's Summer Casual Cute Boat Crew Neck 3/4 Sleeve Peplum Ruffle Tunic T Shirt T-Shirt Top Tops and Blouses for Women Black S</t>
  </si>
  <si>
    <t>B07K6LDFJ1</t>
  </si>
  <si>
    <t>X001Y1OA4R</t>
  </si>
  <si>
    <t>Agmibrelr Womens Women's Summer Casual Cute Petite Tight Tights Tops and Blouse Tshirts for Women Burgundy M</t>
  </si>
  <si>
    <t>B07K6KCL7B</t>
  </si>
  <si>
    <t>X001Y16IX3</t>
  </si>
  <si>
    <t>Agmibrelr Womens Women's Plus Size Going Out Party Sexy Novelty Crop Top Tops for Women Navy Blue XL</t>
  </si>
  <si>
    <t>B07H2RLD4S</t>
  </si>
  <si>
    <t>X001VTZPJL</t>
  </si>
  <si>
    <t>Agmibrelr Womens Women痴 Casual Crew Round Neck Long Sleeve Bodycon Short Pencil T Shirt Dresses Semi Formal Cotton Dress for Women White S</t>
  </si>
  <si>
    <t>B07JR6FVBG</t>
  </si>
  <si>
    <t>X001XOLKQL</t>
  </si>
  <si>
    <t>Agmibrelr Spaghetti Strap Cold Shoulder Dresses for Women Slit Bodycon Womens Ruffle Ruched Dress Black S</t>
  </si>
  <si>
    <t>B07K6KTS1W</t>
  </si>
  <si>
    <t>X001Y1M5NP</t>
  </si>
  <si>
    <t>Agmibrelr Womens Women's Sexy Backless Plus Size Crop Tops Top Blouses Blouse for Women Burgundy 2XL</t>
  </si>
  <si>
    <t>B07JR8X7LW</t>
  </si>
  <si>
    <t>X001XP8JOB</t>
  </si>
  <si>
    <t>Agmibrelr Spaghetti Strap Cold Shoulder Dresses for Women Slit Bodycon Womens Ruffle Ruched Dress Black M</t>
  </si>
  <si>
    <t>B07JN2ZQJQ</t>
  </si>
  <si>
    <t>X001XO5Z2B</t>
  </si>
  <si>
    <t>Women's Striped Short Sleeve Tees Loose Fit Casual Crew Neck Shirt Tops Pink Stripe XL</t>
  </si>
  <si>
    <t>B07JR5QXKM</t>
  </si>
  <si>
    <t>X001XP9BQV</t>
  </si>
  <si>
    <t>Agmibrelr Spaghetti Strap Deep V Neck Backless Dresses for Women High Slit Bodycon Womens Dress White L</t>
  </si>
  <si>
    <t>B07K6KK88C</t>
  </si>
  <si>
    <t>X001Y16J73</t>
  </si>
  <si>
    <t>B07JMG46VY</t>
  </si>
  <si>
    <t>X001XO8J1P</t>
  </si>
  <si>
    <t>Womens Women's Sexy Faux Silk Deep V Neck Backless Bodycon Mini Short Pencil Dresses Lace up Back Dress for Women Party Club Night Out Beige M</t>
  </si>
  <si>
    <t>B07JQ93LQ1</t>
  </si>
  <si>
    <t>X001XOCWO5</t>
  </si>
  <si>
    <t>Agmibrelr Sexy Cut Out Tie Front Long Sleeve Bodycon Womens Dress Ruffle Ruched Dresses for Women Black M</t>
  </si>
  <si>
    <t>B07K6LJKFG</t>
  </si>
  <si>
    <t>X001Y16ITH</t>
  </si>
  <si>
    <t>Agmibrelr Womens Women's Sexy Backless Plus Size Crop Tops Top Blouses Blouse for Women Black 2XL</t>
  </si>
  <si>
    <t>B07JQL2VP2</t>
  </si>
  <si>
    <t>X001XP16IH</t>
  </si>
  <si>
    <t>Agmibrelr Spaghetti Strap Deep V Neck Backless Dresses for Women High Slit Bodycon Womens Dress Black S</t>
  </si>
  <si>
    <t>B07K6LT7LJ</t>
  </si>
  <si>
    <t>X001Y1N7BT</t>
  </si>
  <si>
    <t>Agmibrelr Womens Women's Elegant Casual Cute Petite Trendy Fashion Designer Top Tops Shirt Shirts for Women Coffee M</t>
  </si>
  <si>
    <t>B07FP4CR3G</t>
  </si>
  <si>
    <t>X001U8VFSX</t>
  </si>
  <si>
    <t>Agmibrelr Womens Women's Plus Size Going Out Party Sexy Novelty Crop Top Tops for Women Yellow XL</t>
  </si>
  <si>
    <t>B07JNSDW8Q</t>
  </si>
  <si>
    <t>X001XO4X3X</t>
  </si>
  <si>
    <t>Women's Striped Short Sleeve Tees Loose Fit Casual Crew Neck Shirt Tops Pink Stripe L</t>
  </si>
  <si>
    <t>B07JR668MH</t>
  </si>
  <si>
    <t>X001XOW81R</t>
  </si>
  <si>
    <t>Agmibrelr Spaghetti Strap Deep V Neck Backless Dresses for Women High Slit Bodycon Womens Dress Black M</t>
  </si>
  <si>
    <t>B07K6LGVYL</t>
  </si>
  <si>
    <t>X001Y1M5NF</t>
  </si>
  <si>
    <t>Agmibrelr Womens Women's Trendy Fashion Designer Plain Crop Tops Solid T Shirt Novelty T Shirts for Women Burgundy XL</t>
  </si>
  <si>
    <t>B07JQ9SYY9</t>
  </si>
  <si>
    <t>X001XNT4Q5</t>
  </si>
  <si>
    <t>Agmibrelr Elegant Long Sleeve Cut Out Dresses for Women Bodycon Womens Dress Red XL</t>
  </si>
  <si>
    <t>SDF8</t>
  </si>
  <si>
    <t>B07JQ5XT1L</t>
  </si>
  <si>
    <t>X001XN63OV</t>
  </si>
  <si>
    <t>Agmibrelr Sexy Long Sleeve Asymmetrical Cut Out Tie Front Ruched Ruffle Dresses for Women Bodycon Womens Dress Black M</t>
  </si>
  <si>
    <t>B07FR71H9G</t>
  </si>
  <si>
    <t>X001U8KE5N</t>
  </si>
  <si>
    <t>Agmibrelr Womens Women's Chiffon Off The Shoulder Strapless Puff Long Sleeve Crop Top Tops Blouse Blouses for Women Red S</t>
  </si>
  <si>
    <t>B07G7XGSSD</t>
  </si>
  <si>
    <t>X001UT718P</t>
  </si>
  <si>
    <t>B07JJHNQ7K</t>
  </si>
  <si>
    <t>X001XBMOZZ</t>
  </si>
  <si>
    <t>Agmibrelr Womens Women's Casual Cute Petite Trendy Designer Novelty Top Tops T Shirt Shirts T-Shirt T-Shirts for Women White M</t>
  </si>
  <si>
    <t>B07FP9YVSZ</t>
  </si>
  <si>
    <t>X001U8WCPN</t>
  </si>
  <si>
    <t>Agmibrelr Womens Women's Summer Plain Solid Crop Top Tops for Women Juniors Teens Ladies Red L</t>
  </si>
  <si>
    <t>OKC9</t>
  </si>
  <si>
    <t>CMH1</t>
  </si>
  <si>
    <t>B07JJFY1S6</t>
  </si>
  <si>
    <t>X001XARNFH</t>
  </si>
  <si>
    <t>Agmibrelr Womens Women's Summer Elegant Fringe Fashion Crop Tank Top Tops Blouse Blouses for Women White S</t>
  </si>
  <si>
    <t>B07FP758ZY</t>
  </si>
  <si>
    <t>X001U89VON</t>
  </si>
  <si>
    <t>Agmibrelr Womens Women痴 Summer Elegant Off The Shoulder Long Sleeve Strapless Casual One Piece Rompers and Jumpsuits Shorts for Women Olive Green L</t>
  </si>
  <si>
    <t>B07JJHDJ9Q</t>
  </si>
  <si>
    <t>X001XBMMOD</t>
  </si>
  <si>
    <t>Agmibrelr Womens Women's Summer Elegant Fringe Fashion Crop Tank Top Tops Blouse Blouses for Women Black S</t>
  </si>
  <si>
    <t>B07K6LX65R</t>
  </si>
  <si>
    <t>X001Y15429</t>
  </si>
  <si>
    <t>B07L737SQL</t>
  </si>
  <si>
    <t>X001Z72VMD</t>
  </si>
  <si>
    <t>Agmibrelr?Womens Women's Summer Casual Tshirt Swing Dresses Beach Ladies Sun Tank Ruffle Dress for Women Purple S</t>
  </si>
  <si>
    <t>B07JN5FY18</t>
  </si>
  <si>
    <t>X001XO3KAP</t>
  </si>
  <si>
    <t>Women's Striped Short Sleeve Tees Loose Fit Casual Crew Neck Shirt Tops Pink Stripe M</t>
  </si>
  <si>
    <t>EWR9</t>
  </si>
  <si>
    <t>ONT6</t>
  </si>
  <si>
    <t>B07H2S4CB8</t>
  </si>
  <si>
    <t>X001VNIM6F</t>
  </si>
  <si>
    <t>Agmibrelr Womens Women痴 Casual Crew Round Neck Long Sleeve Bodycon Short Pencil T Shirt Dresses Semi Formal Cotton Dress for Women White L</t>
  </si>
  <si>
    <t>B07H2RC26X</t>
  </si>
  <si>
    <t>X001VRXNC9</t>
  </si>
  <si>
    <t>Agmibrelr Womens Women痴 Sexy Summer Casual Cute Chiffon Off The Shoulder Strapless Sleeveless Dressy Ruffle Flowy Tube Tops and Blouses for Women Yellow S</t>
  </si>
  <si>
    <t>B07GRTJL7R</t>
  </si>
  <si>
    <t>X001VDXU9T</t>
  </si>
  <si>
    <t>Agmibrelr Off The Shoulder Crop Tops for Women Juniors Womens Strapless Bell Sleeve Chiffon Blouse White L</t>
  </si>
  <si>
    <t>B07GWCDTR4</t>
  </si>
  <si>
    <t>X001VKTUCD</t>
  </si>
  <si>
    <t>B07H2QLGC2</t>
  </si>
  <si>
    <t>X001VNILP7</t>
  </si>
  <si>
    <t>Agmibrelr Womens Women痴 Casual Crew Round Neck Long Sleeve Bodycon Short Pencil T Shirt Dresses Semi Formal Cotton Dress for Women White M</t>
  </si>
  <si>
    <t>B07FP676HD</t>
  </si>
  <si>
    <t>X001U9JSAT</t>
  </si>
  <si>
    <t>Agmibrelr Women's Fashion Off Shoulder Long Bell Sleeve Strapless Mini Chiffon Dress with Belt Yellow M</t>
  </si>
  <si>
    <t>B07H2TBHM6</t>
  </si>
  <si>
    <t>X001VTZPJ1</t>
  </si>
  <si>
    <t>Agmibrelr Womens Women痴 Casual Crew Round Neck Long Sleeve Bodycon Short Pencil T Shirt Dresses Semi Formal Cotton Dress for Women White XL</t>
  </si>
  <si>
    <t>BDL2</t>
  </si>
  <si>
    <t>Start Date</t>
  </si>
  <si>
    <t>End Date</t>
  </si>
  <si>
    <t>Portfolio name</t>
  </si>
  <si>
    <t>Currency</t>
  </si>
  <si>
    <t>Campaign Name</t>
  </si>
  <si>
    <t>Ad Group Name</t>
  </si>
  <si>
    <t>Advertised SKU</t>
  </si>
  <si>
    <t>Advertised ASIN</t>
  </si>
  <si>
    <t>Impressions</t>
  </si>
  <si>
    <t>Clicks</t>
  </si>
  <si>
    <t>Click-Thru Rate (CTR)</t>
  </si>
  <si>
    <t>Cost Per Click (CPC)</t>
  </si>
  <si>
    <t xml:space="preserve">7 Day Total Sales </t>
  </si>
  <si>
    <t xml:space="preserve">Total Advertising Cost of Sales (ACoS) </t>
  </si>
  <si>
    <t>Total Return on Advertising Spend (RoAS)</t>
  </si>
  <si>
    <t>7 Day Total Orders (#)</t>
  </si>
  <si>
    <t>7 Day Total Units (#)</t>
  </si>
  <si>
    <t>7 Day Conversion Rate</t>
  </si>
  <si>
    <t>7 Day Advertised SKU Units (#)</t>
  </si>
  <si>
    <t>7 Day Other SKU Units (#)</t>
  </si>
  <si>
    <t xml:space="preserve">7 Day Advertised SKU Sales </t>
  </si>
  <si>
    <t xml:space="preserve">7 Day Other SKU Sales </t>
  </si>
  <si>
    <t>连衣裙</t>
  </si>
  <si>
    <t>Dress</t>
  </si>
  <si>
    <t>4896</t>
  </si>
  <si>
    <t>1926</t>
  </si>
  <si>
    <t>Not grouped</t>
  </si>
  <si>
    <t>大码上衣</t>
  </si>
  <si>
    <t>42566</t>
  </si>
  <si>
    <t>42544</t>
  </si>
  <si>
    <t>4899</t>
  </si>
  <si>
    <t>42644</t>
  </si>
  <si>
    <t>42600</t>
  </si>
  <si>
    <t>42588</t>
  </si>
  <si>
    <t>42599</t>
  </si>
  <si>
    <t>42622</t>
  </si>
  <si>
    <t>1937</t>
  </si>
  <si>
    <t>1933</t>
  </si>
  <si>
    <t>4889</t>
  </si>
  <si>
    <t>4265</t>
  </si>
  <si>
    <t>4264</t>
  </si>
  <si>
    <t>4260</t>
  </si>
  <si>
    <t>4254</t>
  </si>
  <si>
    <t>4256</t>
  </si>
  <si>
    <t>4262</t>
  </si>
  <si>
    <t>4258</t>
  </si>
  <si>
    <t>4259</t>
  </si>
  <si>
    <t>1929</t>
  </si>
  <si>
    <t>1932</t>
  </si>
  <si>
    <t>1935</t>
  </si>
  <si>
    <t>48966</t>
  </si>
  <si>
    <t>19266</t>
  </si>
  <si>
    <t>AGM119</t>
  </si>
  <si>
    <t>DM119</t>
  </si>
  <si>
    <t>B07XB6J7GD</t>
  </si>
  <si>
    <t>B07XC6K9X6</t>
  </si>
  <si>
    <t>B07XC6HTYR</t>
  </si>
  <si>
    <t>B07XD9DCMV</t>
  </si>
  <si>
    <t>B07XFD5QGQ</t>
  </si>
  <si>
    <t>B07XB6JSZW</t>
  </si>
  <si>
    <t>B07XG8BL6M</t>
  </si>
  <si>
    <t>B07XD9HHBY</t>
  </si>
  <si>
    <t>B07XG7JFT2</t>
  </si>
  <si>
    <t>B07XC6J76T</t>
  </si>
  <si>
    <t>B07X9338HB</t>
  </si>
  <si>
    <t>B07XC6KBM4</t>
  </si>
  <si>
    <t>B07XB6KWL9</t>
  </si>
  <si>
    <t>B07X933DJX</t>
  </si>
  <si>
    <t>B07XG9LRYQ</t>
  </si>
  <si>
    <t>AGM011</t>
  </si>
  <si>
    <t>MD011</t>
  </si>
  <si>
    <t>B07XD9H3L3</t>
  </si>
  <si>
    <t>AGM-117</t>
  </si>
  <si>
    <t>DM117</t>
  </si>
  <si>
    <t>B07X9349WC</t>
  </si>
  <si>
    <t>B07XD9GHX4</t>
  </si>
  <si>
    <t>B07XB6JS4R</t>
  </si>
  <si>
    <t>B07XG6KCQQ</t>
  </si>
  <si>
    <t>B07XG71RY7</t>
  </si>
  <si>
    <t>B07XD9GX66</t>
  </si>
  <si>
    <t>B07XD9J9W8</t>
  </si>
  <si>
    <t>B07XC6JNCB</t>
  </si>
  <si>
    <t>B07XFD53VQ</t>
  </si>
  <si>
    <t>B07XD9HGNZ</t>
  </si>
  <si>
    <t>B07XD9HGCW</t>
  </si>
  <si>
    <t>B07XB6JVP3</t>
  </si>
  <si>
    <t>B07XC6HLYX</t>
  </si>
  <si>
    <t>B07XD9J4T3</t>
  </si>
  <si>
    <t>B07XFD729G</t>
  </si>
  <si>
    <t>B07XC6H3G4</t>
  </si>
  <si>
    <t>B07XC6GJRL</t>
  </si>
  <si>
    <t>B07XB6KS8V</t>
  </si>
  <si>
    <t>B07XB6KQFC</t>
  </si>
  <si>
    <t>B07XH2FXKL</t>
  </si>
  <si>
    <t>B07XFD6NHR</t>
  </si>
  <si>
    <t>B07XD9GF7V</t>
  </si>
  <si>
    <t>B07XG85ZT8</t>
  </si>
  <si>
    <t>B07XD9G2Y7</t>
  </si>
  <si>
    <t>B07XD9H3KZ</t>
  </si>
  <si>
    <t>B07X933LGN</t>
  </si>
  <si>
    <t>B07XG7HKSL</t>
  </si>
  <si>
    <t>B07XD9HDV9</t>
  </si>
  <si>
    <t>B07XD9GXP6</t>
  </si>
  <si>
    <t>B07XG9ZFR2</t>
  </si>
  <si>
    <t>B07XG9NT11</t>
  </si>
  <si>
    <t>B07XD9JD4M</t>
  </si>
  <si>
    <t>AGM118</t>
  </si>
  <si>
    <t>118</t>
  </si>
  <si>
    <t>B07XLC397S</t>
  </si>
  <si>
    <t>B07XRH8CBN</t>
  </si>
  <si>
    <t>B07XLC47C7</t>
  </si>
  <si>
    <t>B07XRSVLZ5</t>
  </si>
  <si>
    <t>B07XRH8BNF</t>
  </si>
  <si>
    <t>B07XRP516P</t>
  </si>
  <si>
    <t>B07XLC42L4</t>
  </si>
  <si>
    <t>B07XLC1MCL</t>
  </si>
  <si>
    <t>B07XRH982N</t>
  </si>
  <si>
    <t>B07XRH9J2Z</t>
  </si>
  <si>
    <t>B07XRSBYNF</t>
  </si>
  <si>
    <t>B07XRSY6PB</t>
  </si>
  <si>
    <t>B07XLC3GYZ</t>
  </si>
  <si>
    <t>AGM004</t>
  </si>
  <si>
    <t>004</t>
  </si>
  <si>
    <t>B07XRR4TVH</t>
  </si>
  <si>
    <t>B07XRRFCF1</t>
  </si>
  <si>
    <t>B07XLC4H5X</t>
  </si>
  <si>
    <t>B07XLC35WJ</t>
  </si>
  <si>
    <t>B07XRVMFWZ</t>
  </si>
  <si>
    <t>B07XRH9FB6</t>
  </si>
  <si>
    <t>B07XLC2KPP</t>
  </si>
  <si>
    <t>B07XLC4ZLC</t>
  </si>
  <si>
    <t>B07XRSYBRM</t>
  </si>
  <si>
    <t>B07XRTQ13D</t>
  </si>
  <si>
    <t>B07XRT7TMN</t>
  </si>
  <si>
    <t>B07XRVPZD4</t>
  </si>
  <si>
    <t>B07XRH98M6</t>
  </si>
  <si>
    <t>B07XRRKQ6P</t>
  </si>
  <si>
    <t>B07XRS512X</t>
  </si>
  <si>
    <t>B07XLC4CVP</t>
  </si>
  <si>
    <t>AGM1979</t>
  </si>
  <si>
    <t>1979</t>
  </si>
  <si>
    <t>B07XRS4XRQ</t>
  </si>
  <si>
    <t>B07XRH9J2Y</t>
  </si>
  <si>
    <t>B07XRS1LV7</t>
  </si>
  <si>
    <t>B07XLC334F</t>
  </si>
  <si>
    <t>B07XRR4TVG</t>
  </si>
  <si>
    <t>B07XRH93S2</t>
  </si>
  <si>
    <t>B07XRRRN7S</t>
  </si>
  <si>
    <t>B07XRV41JS</t>
  </si>
  <si>
    <t>B07XRVGY8R</t>
  </si>
  <si>
    <t>B07XLC4BNZ</t>
  </si>
  <si>
    <t>B07XRV2CX5</t>
  </si>
  <si>
    <t>B07XRWDPLC</t>
  </si>
  <si>
    <t>总数-886.55</t>
  </si>
  <si>
    <t xml:space="preserve">总明细里面 </t>
  </si>
  <si>
    <t>通过订单号查询历史销售记录找到sku</t>
  </si>
  <si>
    <t>removal-fee</t>
  </si>
  <si>
    <t>通过订单号查询历史销毁订单记录找到sku</t>
  </si>
  <si>
    <t>190912Q</t>
  </si>
  <si>
    <t>vj9g1Bl671</t>
  </si>
  <si>
    <t>vj9n1Pd952</t>
  </si>
  <si>
    <t>vj9t1JL435</t>
  </si>
  <si>
    <t>总表数量</t>
  </si>
  <si>
    <t>合计金额</t>
  </si>
  <si>
    <t>每个SKU金额</t>
  </si>
  <si>
    <t>MD004</t>
  </si>
  <si>
    <t>销售运营过程中活动登记表核对</t>
  </si>
  <si>
    <t>卖家 SKU</t>
  </si>
  <si>
    <t>仓库SKU</t>
  </si>
  <si>
    <t>成本单价</t>
  </si>
  <si>
    <t>上月头程</t>
  </si>
  <si>
    <t>disposition</t>
  </si>
  <si>
    <t>Unsellable</t>
  </si>
  <si>
    <t>自动销毁</t>
  </si>
  <si>
    <t>销毁登记表</t>
  </si>
  <si>
    <t>Sellable</t>
  </si>
  <si>
    <t>主动销毁</t>
  </si>
  <si>
    <t>店铺名</t>
  </si>
  <si>
    <t>店铺sku</t>
  </si>
  <si>
    <t>FNSKU</t>
  </si>
  <si>
    <t>ASIN</t>
  </si>
  <si>
    <t>店铺父ASIN</t>
  </si>
  <si>
    <t>标题</t>
  </si>
  <si>
    <t>备注</t>
  </si>
  <si>
    <t>AGM</t>
  </si>
  <si>
    <t>X002AZXSZ3</t>
  </si>
  <si>
    <t/>
  </si>
  <si>
    <t>X002AZ3K51</t>
  </si>
  <si>
    <t>X002B0ZQMP</t>
  </si>
  <si>
    <t>X002B2Q3SJ</t>
  </si>
  <si>
    <t>Agmibrelr Women's Plus Size Long Sleeve Tunic Dress Casual Loose V Neck Flowy Swing Shift Dresses Black XL</t>
  </si>
  <si>
    <t>X002AZ3K4R</t>
  </si>
  <si>
    <t>Agmibrelr Women's Plus Size Long Sleeve Tunic Dress Casual Loose Floral Print V Neck Flowy Swing Shift Dresses Cherry Black 2XL</t>
  </si>
  <si>
    <t>X002B0ZQZH</t>
  </si>
  <si>
    <t>Agmibrelr Women's Plus Size Long Sleeve Tunic Dress Casual Loose Floral Print V Neck Flowy Swing Shift Dresses Cherry Black 3XL</t>
  </si>
  <si>
    <t>X002B0ZQYX</t>
  </si>
  <si>
    <t>Agmibrelr Women's Plus Size Long Sleeve Tunic Dress Casual Loose Floral Print V Neck Flowy Swing Shift Dresses Cherry Black 4XL</t>
  </si>
  <si>
    <t>X002B213RP</t>
  </si>
  <si>
    <t>Agmibrelr Women's Plus Size Long Sleeve Tunic Dress Casual Loose Floral Print V Neck Flowy Swing Shift Dresses Cherry Black XL</t>
  </si>
  <si>
    <t>X002AZ3JLL</t>
  </si>
  <si>
    <t>Agmibrelr Women's Plus Size Long Sleeve Tunic Dress Casual Loose Floral Print V Neck Flowy Swing Shift Dresses Flower Black 2XL</t>
  </si>
  <si>
    <t>X002AX92RN</t>
  </si>
  <si>
    <t>Agmibrelr Women's Plus Size Long Sleeve Tunic Dress Casual Loose Floral Print V Neck Flowy Swing Shift Dresses Flower Black 3XL</t>
  </si>
  <si>
    <t>X002AZXSZD</t>
  </si>
  <si>
    <t>Agmibrelr Women's Plus Size Long Sleeve Tunic Dress Casual Loose Floral Print V Neck Flowy Swing Shift Dresses Flower Black 4XL</t>
  </si>
  <si>
    <t>X002AZXSZX</t>
  </si>
  <si>
    <t>Agmibrelr Women's Plus Size Long Sleeve Tunic Dress Casual Loose Floral Print V Neck Flowy Swing Shift Dresses Flower Black XL</t>
  </si>
  <si>
    <t>X002B218Z7</t>
  </si>
  <si>
    <t>Agmibrelr Women's Plus Size Long Sleeve Tunic Dress Casual Loose Floral Print V Neck Flowy Swing Shift Dresses Flower 2 Black 2XL</t>
  </si>
  <si>
    <t>X002B213RF</t>
  </si>
  <si>
    <t>Agmibrelr Women's Plus Size Long Sleeve Tunic Dress Casual Loose Floral Print V Neck Flowy Swing Shift Dresses Flower 2 Black 3XL</t>
  </si>
  <si>
    <t>X002AY9AV5</t>
  </si>
  <si>
    <t>Agmibrelr Women's Plus Size Long Sleeve Tunic Dress Casual Loose Floral Print V Neck Flowy Swing Shift Dresses Flower 2 Black 4XL</t>
  </si>
  <si>
    <t>X002B0ZQYD</t>
  </si>
  <si>
    <t>Agmibrelr Women's Plus Size Long Sleeve Tunic Dress Casual Loose Floral Print V Neck Flowy Swing Shift Dresses Flower 2 Black XL</t>
  </si>
  <si>
    <t>X002B7W6DF</t>
  </si>
  <si>
    <t>B07XRRXGSF</t>
  </si>
  <si>
    <t>B07XRH84X7</t>
  </si>
  <si>
    <t>Agmibrelr Women's Plus Size Off Shoulder Ruffle Party Dress Casual Side Split Beach Long Maxi Dresses with Pockets Black 2XL</t>
  </si>
  <si>
    <t>X002B46QUR</t>
  </si>
  <si>
    <t>B07XRH9F54</t>
  </si>
  <si>
    <t>Agmibrelr Women's Plus Size Off Shoulder Ruffle Party Dress Casual Side Split Beach Long Maxi Dresses with Pockets Black 3XL</t>
  </si>
  <si>
    <t>X002B46S5Z</t>
  </si>
  <si>
    <t>Agmibrelr Women's Plus Size Off Shoulder Ruffle Party Dress Casual Side Split Beach Long Maxi Dresses with Pockets Black 4XL</t>
  </si>
  <si>
    <t>X002B7W6DZ</t>
  </si>
  <si>
    <t>Agmibrelr Women's Plus Size Off Shoulder Ruffle Party Dress Casual Side Split Beach Long Maxi Dresses with Pockets Black XL</t>
  </si>
  <si>
    <t>X002B7R0Q3</t>
  </si>
  <si>
    <t>Agmibrelr Women's Plus Size Off Shoulder Ruffle Party Dress Casual Floral Print Side Split Beach Long Maxi Dresses with Pockets Flower Black 2XL</t>
  </si>
  <si>
    <t>X002B46SM3</t>
  </si>
  <si>
    <t>Agmibrelr Women's Plus Size Off Shoulder Ruffle Party Dress Casual Floral Print Side Split Beach Long Maxi Dresses with Pockets Flower Black 3XL</t>
  </si>
  <si>
    <t>X002B7VZ4B</t>
  </si>
  <si>
    <t>Agmibrelr Women's Plus Size Off Shoulder Ruffle Party Dress Casual Floral Print Side Split Beach Long Maxi Dresses with Pockets Flower Black 4XL</t>
  </si>
  <si>
    <t>X002B46NAP</t>
  </si>
  <si>
    <t>Agmibrelr Women's Plus Size Off Shoulder Ruffle Party Dress Casual Floral Print Side Split Beach Long Maxi Dresses with Pockets Flower Black XL</t>
  </si>
  <si>
    <t>X002B7WWBB</t>
  </si>
  <si>
    <t>Agmibrelr Women's Plus Size Off Shoulder Ruffle Party Dress Casual Floral Print Side Split Beach Long Maxi Dresses with Pockets Round Flower Navy Blue 2XL</t>
  </si>
  <si>
    <t>X002B7VHEJ</t>
  </si>
  <si>
    <t>B07XRH6JY9</t>
  </si>
  <si>
    <t>Agmibrelr Women's Plus Size Off Shoulder Ruffle Party Dress Casual Floral Print Side Split Beach Long Maxi Dresses with Pockets Round Flower Navy Blue 3XL</t>
  </si>
  <si>
    <t>X002B46NAZ</t>
  </si>
  <si>
    <t>Agmibrelr Women's Plus Size Off Shoulder Ruffle Party Dress Casual Floral Print Side Split Beach Long Maxi Dresses with Pockets Round Flower Navy Blue 4XL</t>
  </si>
  <si>
    <t>X002B7VZ5P</t>
  </si>
  <si>
    <t>Agmibrelr Women's Plus Size Off Shoulder Ruffle Party Dress Casual Floral Print Side Split Beach Long Maxi Dresses with Pockets Round Flower Navy Blue XL</t>
  </si>
  <si>
    <t>X002B46S5P</t>
  </si>
  <si>
    <t>Agmibrelr Women's Plus Size Off Shoulder Ruffle Party Dress Casual Floral Print Side Split Beach Long Maxi Dresses with Pockets Sunflowers Black 2XL</t>
  </si>
  <si>
    <t>X002B7WW9X</t>
  </si>
  <si>
    <t>Agmibrelr Women's Plus Size Off Shoulder Ruffle Party Dress Casual Floral Print Side Split Beach Long Maxi Dresses with Pockets Sunflowers Black 3XL</t>
  </si>
  <si>
    <t>X002B46RLZ</t>
  </si>
  <si>
    <t>Agmibrelr Women's Plus Size Off Shoulder Ruffle Party Dress Casual Floral Print Side Split Beach Long Maxi Dresses with Pockets Sunflowers Black 4XL</t>
  </si>
  <si>
    <t>X002B7R2VB</t>
  </si>
  <si>
    <t>Agmibrelr Women's Plus Size Off Shoulder Ruffle Party Dress Casual Floral Print Side Split Beach Long Maxi Dresses with Pockets Sunflowers Black XL</t>
  </si>
  <si>
    <t>X002B2Q3T3</t>
  </si>
  <si>
    <t>Agmibrelr Women's Plus Size Cold Shoulder Maxi Dress Casual Loose Short Sleeve Split Long Dresses with Pockets Black 2XL</t>
  </si>
  <si>
    <t>X002AX92S7</t>
  </si>
  <si>
    <t>Agmibrelr Women's Plus Size Cold Shoulder Maxi Dress Casual Loose Short Sleeve Split Long Dresses with Pockets Black 3XL</t>
  </si>
  <si>
    <t>X002B0ZQYN</t>
  </si>
  <si>
    <t>Agmibrelr Women's Plus Size Cold Shoulder Maxi Dress Casual Loose Short Sleeve Split Long Dresses with Pockets Black 4XL</t>
  </si>
  <si>
    <t>X002B2Q3ST</t>
  </si>
  <si>
    <t>Agmibrelr Women's Plus Size Cold Shoulder Maxi Dress Casual Loose Short Sleeve Split Long Dresses with Pockets Black XL</t>
  </si>
  <si>
    <t>X002AZXSZN</t>
  </si>
  <si>
    <t>Agmibrelr Women's Plus Size Cold Shoulder Maxi Dress Casual Loose Floral Printed Short Sleeve Split Long Dresses with Pockets Flower Light Blue 2XL</t>
  </si>
  <si>
    <t>X002AY9AVF</t>
  </si>
  <si>
    <t>Agmibrelr Women's Plus Size Cold Shoulder Maxi Dress Casual Loose Floral Printed Short Sleeve Split Long Dresses with Pockets Flower Light Blue 3XL</t>
  </si>
  <si>
    <t>X002AX92RX</t>
  </si>
  <si>
    <t>Agmibrelr Women's Plus Size Cold Shoulder Maxi Dress Casual Loose Floral Printed Short Sleeve Split Long Dresses with Pockets Flower Light Blue 4XL</t>
  </si>
  <si>
    <t>X002B0ZQZ7</t>
  </si>
  <si>
    <t>Agmibrelr Women's Plus Size Cold Shoulder Maxi Dress Casual Loose Floral Printed Short Sleeve Split Long Dresses with Pockets Flower Light Blue XL</t>
  </si>
  <si>
    <t>X002AZ3K4H</t>
  </si>
  <si>
    <t>Agmibrelr Women's Plus Size Cold Shoulder Maxi Dress Casual Loose Floral Printed Short Sleeve Split Long Dresses with Pockets Round Flower Navy Blue 2XL</t>
  </si>
  <si>
    <t>X002B2Q3TD</t>
  </si>
  <si>
    <t>Agmibrelr Women's Plus Size Cold Shoulder Maxi Dress Casual Loose Floral Printed Short Sleeve Split Long Dresses with Pockets Round Flower Navy Blue 3XL</t>
  </si>
  <si>
    <t>X002AX923R</t>
  </si>
  <si>
    <t>Agmibrelr Women's Plus Size Cold Shoulder Maxi Dress Casual Loose Floral Printed Short Sleeve Split Long Dresses with Pockets Round Flower Navy Blue 4XL</t>
  </si>
  <si>
    <t>X002AX924V</t>
  </si>
  <si>
    <t>Agmibrelr Women's Plus Size Cold Shoulder Maxi Dress Casual Loose Floral Printed Short Sleeve Split Long Dresses with Pockets Round Flower Navy Blue XL</t>
  </si>
  <si>
    <t>X002AZXRNB</t>
  </si>
  <si>
    <t>Agmibrelr Women's Plus Size Cold Shoulder Maxi Dress Casual Loose Floral Printed Short Sleeve Split Long Dresses with Pockets Sunflowers Black 2XL</t>
  </si>
  <si>
    <t>X002B218YX</t>
  </si>
  <si>
    <t>Agmibrelr Women's Plus Size Cold Shoulder Maxi Dress Casual Loose Floral Printed Short Sleeve Split Long Dresses with Pockets Sunflowers Black 3XL</t>
  </si>
  <si>
    <t>X002B213S9</t>
  </si>
  <si>
    <t>Agmibrelr Women's Plus Size Cold Shoulder Maxi Dress Casual Loose Floral Printed Short Sleeve Split Long Dresses with Pockets Sunflowers Black 4XL</t>
  </si>
  <si>
    <t>X002AZXRMR</t>
  </si>
  <si>
    <t>Agmibrelr Women's Plus Size Cold Shoulder Maxi Dress Casual Loose Floral Printed Short Sleeve Split Long Dresses with Pockets Sunflowers Black XL</t>
  </si>
  <si>
    <t>X002B7V1CR</t>
  </si>
  <si>
    <t>B07XLC4P71</t>
  </si>
  <si>
    <t>Agmibrelr Women's Plus Size Casual Loose Pocket Long Dress Short Sleeve V Neck Split Beach Maxi Dress Black 2XL</t>
  </si>
  <si>
    <t>X002B7V1DB</t>
  </si>
  <si>
    <t>Agmibrelr Women's Plus Size Casual Loose Pocket Long Dress Short Sleeve V Neck Split Beach Maxi Dress Black 3XL</t>
  </si>
  <si>
    <t>X002B46NBJ</t>
  </si>
  <si>
    <t>Agmibrelr Women's Plus Size Casual Loose Pocket Long Dress Short Sleeve V Neck Split Beach Maxi Dress Black 4XL</t>
  </si>
  <si>
    <t>X002B46QU7</t>
  </si>
  <si>
    <t>Agmibrelr Women's Plus Size Casual Loose Pocket Long Dress Short Sleeve V Neck Split Beach Maxi Dress Black XL</t>
  </si>
  <si>
    <t>X002B7VHE9</t>
  </si>
  <si>
    <t>Agmibrelr Women's Plus Size Casual Loose Pocket Long Dress Short Sleeve V Neck Floral Print Split Beach Maxi Dress Flower Light Blue 2XL</t>
  </si>
  <si>
    <t>X002B7R2VL</t>
  </si>
  <si>
    <t>Agmibrelr Women's Plus Size Casual Loose Pocket Long Dress Short Sleeve V Neck Floral Print Split Beach Maxi Dress Flower Light Blue 3XL</t>
  </si>
  <si>
    <t>X002B7VHDF</t>
  </si>
  <si>
    <t>Agmibrelr Women's Plus Size Casual Loose Pocket Long Dress Short Sleeve V Neck Floral Print Split Beach Maxi Dress Flower Light Blue 4XL</t>
  </si>
  <si>
    <t>X002B7R29N</t>
  </si>
  <si>
    <t>Agmibrelr Women's Plus Size Casual Loose Pocket Long Dress Short Sleeve V Neck Floral Print Split Beach Maxi Dress Flower Light Blue XL</t>
  </si>
  <si>
    <t>X002B7VHDP</t>
  </si>
  <si>
    <t>Agmibrelr Women's Plus Size Casual Loose Pocket Long Dress Short Sleeve V Neck Floral Print Split Beach Maxi Dress Round Flower Navy Blue 2XL</t>
  </si>
  <si>
    <t>X002B46RLP</t>
  </si>
  <si>
    <t>Agmibrelr Women's Plus Size Casual Loose Pocket Long Dress Short Sleeve V Neck Floral Print Split Beach Maxi Dress Round Flower Navy Blue 3XL</t>
  </si>
  <si>
    <t>X002B7V1CH</t>
  </si>
  <si>
    <t>Agmibrelr Women's Plus Size Casual Loose Pocket Long Dress Short Sleeve V Neck Floral Print Split Beach Maxi Dress Round Flower Navy Blue 4XL</t>
  </si>
  <si>
    <t>X002B46SMD</t>
  </si>
  <si>
    <t>Agmibrelr Women's Plus Size Casual Loose Pocket Long Dress Short Sleeve V Neck Floral Print Split Beach Maxi Dress Round Flower Navy Blue XL</t>
  </si>
  <si>
    <t>X002B46S69</t>
  </si>
  <si>
    <t>Agmibrelr Women's Plus Size Casual Loose Pocket Long Dress Short Sleeve V Neck Floral Print Split Beach Maxi Dress Sunflowers Black 2XL</t>
  </si>
  <si>
    <t>X002B46SNH</t>
  </si>
  <si>
    <t>Agmibrelr Women's Plus Size Casual Loose Pocket Long Dress Short Sleeve V Neck Floral Print Split Beach Maxi Dress Sunflowers Black 3XL</t>
  </si>
  <si>
    <t>X002B46QV1</t>
  </si>
  <si>
    <t>Agmibrelr Women's Plus Size Casual Loose Pocket Long Dress Short Sleeve V Neck Floral Print Split Beach Maxi Dress Sunflowers Black 4XL</t>
  </si>
  <si>
    <t>X002B46QUH</t>
  </si>
  <si>
    <t>Agmibrelr Women's Plus Size Casual Loose Pocket Long Dress Short Sleeve V Neck Floral Print Split Beach Maxi Dress Sunflowers Black XL</t>
  </si>
  <si>
    <t>X002AZXRN1</t>
  </si>
  <si>
    <t>Agmibrelr Women's Plus Size V Neck Button up Long Dress Loose Casual Short Sleeve Swing Maxi Dresses with Pockets Black 2XL</t>
  </si>
  <si>
    <t>X002AY9AUL</t>
  </si>
  <si>
    <t>X002B0ZQMF</t>
  </si>
  <si>
    <t>Agmibrelr Women's Plus Size V Neck Button up Long Dress Loose Casual Short Sleeve Swing Maxi Dresses with Pockets Black 4XL</t>
  </si>
  <si>
    <t>X002AX924B</t>
  </si>
  <si>
    <t>X002AX9241</t>
  </si>
  <si>
    <t>Agmibrelr Women's Plus Size V Neck Button up Long Dress Loose Casual Floral Printed Short Sleeve Swing Maxi Dresses with Pockets Cherry Black 2XL</t>
  </si>
  <si>
    <t>X002AY9AUV</t>
  </si>
  <si>
    <t>Agmibrelr Women's Plus Size V Neck Button up Long Dress Loose Casual Floral Printed Short Sleeve Swing Maxi Dresses with Pockets Cherry Black 3XL</t>
  </si>
  <si>
    <t>X002B0ZQMZ</t>
  </si>
  <si>
    <t>X002AX924L</t>
  </si>
  <si>
    <t>Agmibrelr Women's Plus Size V Neck Button up Long Dress Loose Casual Floral Printed Short Sleeve Swing Maxi Dresses with Pockets Cherry Black XL</t>
  </si>
  <si>
    <t>X002AZXRMH</t>
  </si>
  <si>
    <t>Agmibrelr Women's Plus Size V Neck Button up Long Dress Loose Casual Floral Printed Short Sleeve Swing Maxi Dresses with Pockets Flower Black 2XL</t>
  </si>
  <si>
    <t>X002AZ3JLV</t>
  </si>
  <si>
    <t>Agmibrelr Women's Plus Size V Neck Button up Long Dress Loose Casual Floral Printed Short Sleeve Swing Maxi Dresses with Pockets Flower Black 3XL</t>
  </si>
  <si>
    <t>X002AZXSAX</t>
  </si>
  <si>
    <t>Agmibrelr Women's Plus Size V Neck Button up Long Dress Loose Casual Floral Printed Short Sleeve Swing Maxi Dresses with Pockets Flower Black 4XL</t>
  </si>
  <si>
    <t>X002AZ3JMF</t>
  </si>
  <si>
    <t>Agmibrelr Women's Plus Size V Neck Button up Long Dress Loose Casual Floral Printed Short Sleeve Swing Maxi Dresses with Pockets Flower Black XL</t>
  </si>
  <si>
    <t>X002B218ZH</t>
  </si>
  <si>
    <t>Agmibrelr Women's Plus Size V Neck Button up Long Dress Loose Casual Floral Printed Short Sleeve Swing Maxi Dresses with Pockets Sunflowers Black 2XL</t>
  </si>
  <si>
    <t>X002B2Q3S9</t>
  </si>
  <si>
    <t>Agmibrelr Women's Plus Size V Neck Button up Long Dress Loose Casual Floral Printed Short Sleeve Swing Maxi Dresses with Pockets Sunflowers Black 3XL</t>
  </si>
  <si>
    <t>X002B213RZ</t>
  </si>
  <si>
    <t>Agmibrelr Women's Plus Size V Neck Button up Long Dress Loose Casual Floral Printed Short Sleeve Swing Maxi Dresses with Pockets Sunflowers Black 4XL</t>
  </si>
  <si>
    <t>X002AY9IDP</t>
  </si>
  <si>
    <t>Agmibrelr Women's Plus Size V Neck Button up Long Dress Loose Casual Floral Printed Short Sleeve Swing Maxi Dresses with Pockets Sunflowers Black XL</t>
  </si>
  <si>
    <t>X0024FP9SD</t>
  </si>
  <si>
    <t>Agmibrelr Women's Crew Neck Graphic Tees Make Herstory Short Sleeve Plus Size Tops Blouse XL Gray</t>
  </si>
  <si>
    <t>X0024FP8CF</t>
  </si>
  <si>
    <t>Agmibrelr Women's Crew Neck Graphic Tees Make Herstory Short Sleeve Plus Size Tops Blouse XXL Gray</t>
  </si>
  <si>
    <t>X0024DSQAX</t>
  </si>
  <si>
    <t>Agmibrelr Women's Crew Neck Graphic Tees Make Herstory Short Sleeve Plus Size Tops Blouse XXXL Gray</t>
  </si>
  <si>
    <t>X0024GMJNZ</t>
  </si>
  <si>
    <t>Agmibrelr Women's Crew Neck Graphic Tees Make Herstory Short Sleeve Plus Size Tops Blouse XL White</t>
  </si>
  <si>
    <t>X0024GLYLD</t>
  </si>
  <si>
    <t>Agmibrelr Women's Crew Neck Graphic Tees Make Herstory Short Sleeve Plus Size Tops Blouse XXL White</t>
  </si>
  <si>
    <t>X0024GLYLN</t>
  </si>
  <si>
    <t>Agmibrelr Women's Crew Neck Graphic Tees Make Herstory Short Sleeve Plus Size Tops Blouse XXXL White</t>
  </si>
  <si>
    <t>X0024GGWJ7</t>
  </si>
  <si>
    <t>Women's Plus Size Letter Printed Shirts Happy Camper Crew Neck Short Sleeve Tee Tops XL Black</t>
  </si>
  <si>
    <t>X0024GJWIZ</t>
  </si>
  <si>
    <t>Women's Plus Size Letter Printed Shirts Happy Camper Crew Neck Short Sleeve Tee Tops XXL Black</t>
  </si>
  <si>
    <t>X0024GJY2J</t>
  </si>
  <si>
    <t>Women's Plus Size Letter Printed Shirts Happy Camper Crew Neck Short Sleeve Tee Tops XXXL Black</t>
  </si>
  <si>
    <t>X0024GIIP3</t>
  </si>
  <si>
    <t>Women's Plus Size Letter Printed Shirts Happy Camper Crew Neck Short Sleeve Tee Tops XL Gray</t>
  </si>
  <si>
    <t>X0024GK5KJ</t>
  </si>
  <si>
    <t>Women's Plus Size Letter Printed Shirts Happy Camper Crew Neck Short Sleeve Tee Tops XXL Gray</t>
  </si>
  <si>
    <t>X0024GJWIF</t>
  </si>
  <si>
    <t>Women's Plus Size Letter Printed Shirts Happy Camper Crew Neck Short Sleeve Tee Tops XXXL Gray</t>
  </si>
  <si>
    <t>X0024GIIOT</t>
  </si>
  <si>
    <t>Agmibrelr Women's Short Sleeve Graphic Tees Mama Cita O Neck Plus Size Shirts XL Gray</t>
  </si>
  <si>
    <t>X0024GJK5Z</t>
  </si>
  <si>
    <t>Agmibrelr Women's Short Sleeve Graphic Tees Mama Cita O Neck Plus Size Shirts XL White</t>
  </si>
  <si>
    <t>X0024CTAFT</t>
  </si>
  <si>
    <t>Agmibrelr Women's Short Sleeve Graphic Tees Mama Cita O Neck Plus Size Shirts XXL White</t>
  </si>
  <si>
    <t>X0024GJY2T</t>
  </si>
  <si>
    <t>Agmibrelr Women's Short Sleeve Graphic Tees Mama Cita O Neck Plus Size Shirts XXXL White</t>
  </si>
  <si>
    <t>X0024DSQAN</t>
  </si>
  <si>
    <t>Agmibrelr Women's Short Sleeve Graphic Tees Mama Cita O Neck Plus Size Shirts XXL Gray</t>
  </si>
  <si>
    <t>X0024FP3VB</t>
  </si>
  <si>
    <t>Agmibrelr Women's Short Sleeve Graphic Tees Mama Cita O Neck Plus Size Shirts XXXL Gray</t>
  </si>
  <si>
    <t>X0024ELANR</t>
  </si>
  <si>
    <t>Agmibrelr Women's Round Neck Letter Printed T Shirts Girl Power Rose Short Sleeve Plus Size Blouse XL</t>
  </si>
  <si>
    <t>X0024GJWJ9</t>
  </si>
  <si>
    <t>Agmibrelr Women's Round Neck Letter Printed T Shirts Girl Power Rose Short Sleeve Plus Size Blouse XXL</t>
  </si>
  <si>
    <t>X0024FP9SN</t>
  </si>
  <si>
    <t>Agmibrelr Women's Round Neck Letter Printed T Shirts Girl Power Rose Short Sleeve Plus Size Blouse XXXL</t>
  </si>
  <si>
    <t>X0024FP8C5</t>
  </si>
  <si>
    <t>X0024GJK5P</t>
  </si>
  <si>
    <t>X0024GJWIP</t>
  </si>
  <si>
    <t>Agmibrelr Women's Summer Casual Blouse Tops Crew Neck Loose Shirts Short Sleeve Stripe T-Shirts Black Stripe L</t>
  </si>
  <si>
    <t>Agmibrelr Women's Summer Casual Blouse Tops Crew Neck Loose Shirts Short Sleeve Stripe T-Shirts Black Stripe M</t>
  </si>
  <si>
    <t>Agmibrelr Women's Summer Casual Blouse Tops Crew Neck Loose Shirts Short Sleeve Stripe T-Shirts Black Stripe S</t>
  </si>
  <si>
    <t>Agmibrelr Women's Summer Casual Blouse Tops Crew Neck Loose Shirts Short Sleeve Stripe T-Shirts Black Stripe XL</t>
  </si>
  <si>
    <t>Agmibrelr Women's Summer Casual Blouse Tops Crew Neck Loose Shirts Short Sleeve Stripe T-Shirts Black Stripe XXL</t>
  </si>
  <si>
    <t>X001UT718F</t>
  </si>
  <si>
    <t>Agmibrelr Women's Summer Casual Blouse Tops Crew Neck Loose Shirts Short Sleeve Stripe T-Shirts Black Stripe XXXL</t>
  </si>
  <si>
    <t>X001XMBB5D</t>
  </si>
  <si>
    <t>Agmibrelr Womens Striped Short Sleeve Summer Tops Women 2X 3X T Shirts Tees Navy and White L</t>
  </si>
  <si>
    <t>X001XO5Z1R</t>
  </si>
  <si>
    <t>Agmibrelr Womens Striped Short Sleeve Summer Tops Women 2X 3X T Shirts Tees Navy and White M</t>
  </si>
  <si>
    <t>Agmibrelr Womens Striped Short Sleeve Summer Tops Women 2X 3X T Shirts Tees Navy and White S</t>
  </si>
  <si>
    <t>Agmibrelr Womens Striped Short Sleeve Summer Tops Women 2X 3X T Shirts Tees Navy and White XL</t>
  </si>
  <si>
    <t>Agmibrelr Womens Striped Short Sleeve Summer Tops Women 2X 3X T Shirts Tees Navy and White XXL</t>
  </si>
  <si>
    <t>Agmibrelr Womens Striped Short Sleeve Summer Tops Women 2X 3X T Shirts Tees Navy and White XXXL</t>
  </si>
  <si>
    <t>Agmibrelr Womens Striped Short Sleeve Summer Tops Women 2X 3X T Shirts Tees Pink and White L</t>
  </si>
  <si>
    <t>Agmibrelr Womens Striped Short Sleeve Summer Tops Women 2X 3X T Shirts Tees Pink and White M</t>
  </si>
  <si>
    <t>Agmibrelr Womens Striped Short Sleeve Summer Tops Women 2X 3X T Shirts Tees Pink and White S</t>
  </si>
  <si>
    <t>Agmibrelr Womens Striped Short Sleeve Summer Tops Women 2X 3X T Shirts Tees Pink and White XL</t>
  </si>
  <si>
    <t>Agmibrelr Womens Striped Short Sleeve Summer Tops Women 2X 3X T Shirts Tees Pink and White XXL</t>
  </si>
  <si>
    <t>Agmibrelr Womens Striped Short Sleeve Summer Tops Women 2X 3X T Shirts Tees Pink and White XXXL</t>
  </si>
  <si>
    <t>Agmibrelr Women's Summer Casual Blouse Tops Crew Neck Loose Shirts Short Sleeve Stripe T-Shirts Red Stripe L</t>
  </si>
  <si>
    <t>Agmibrelr Women's Summer Casual Blouse Tops Crew Neck Loose Shirts Short Sleeve Stripe T-Shirts Red Stripe M</t>
  </si>
  <si>
    <t>Agmibrelr Women's Summer Casual Blouse Tops Crew Neck Loose Shirts Short Sleeve Stripe T-Shirts Red Stripe S</t>
  </si>
  <si>
    <t>Agmibrelr Women's Summer Casual Blouse Tops Crew Neck Loose Shirts Short Sleeve Stripe T-Shirts Red Stripe XL</t>
  </si>
  <si>
    <t>Agmibrelr Women's Summer Casual Blouse Tops Crew Neck Loose Shirts Short Sleeve Stripe T-Shirts Red Stripe XXL</t>
  </si>
  <si>
    <t>Agmibrelr Women's Summer Casual Blouse Tops Crew Neck Loose Shirts Short Sleeve Stripe T-Shirts Red Stripe XXXL</t>
  </si>
  <si>
    <t>X001XAF5IJ</t>
  </si>
  <si>
    <t>Agmibrelr Wrap Crop Tops for Women Juniors</t>
  </si>
  <si>
    <t>X001XBM2YN</t>
  </si>
  <si>
    <t>X001XBM76V</t>
  </si>
  <si>
    <t>X001XBM77F</t>
  </si>
  <si>
    <t>Women's Bodycon Strapless Dress Plus Sizes Sleeveless Midi Tube Top Dresses Black 2XL</t>
  </si>
  <si>
    <t>Women's Bodycon Strapless Dress Plus Sizes Sleeveless Midi Tube Top Dresses Black 3XL</t>
  </si>
  <si>
    <t>Women's Bodycon Strapless Dress Plus Sizes Sleeveless Midi Tube Top Dresses Black 4XL</t>
  </si>
  <si>
    <t>Women's Bodycon Strapless Dress Plus Sizes Sleeveless Midi Tube Top Dresses Black XL</t>
  </si>
  <si>
    <t>Women's Bodycon Strapless Dress Plus Sizes Sleeveless Midi Tube Top Dresses Navy Blue 2XL</t>
  </si>
  <si>
    <t>Women's Bodycon Strapless Dress Plus Sizes Sleeveless Midi Tube Top Dresses Navy Blue 3XL</t>
  </si>
  <si>
    <t>Women's Bodycon Strapless Dress Plus Sizes Sleeveless Midi Tube Top Dresses Navy Blue 4XL</t>
  </si>
  <si>
    <t>Women's Bodycon Strapless Dress Plus Sizes Sleeveless Midi Tube Top Dresses Navy Blue XL</t>
  </si>
  <si>
    <t>Agmibrelr Women's Off Shoulder Cocktail Pencil Dress Plus Size Ruffles Bodycon Mini Dresses Black 2XL</t>
  </si>
  <si>
    <t>Agmibrelr Women's Off Shoulder Cocktail Pencil Dress Plus Size Ruffles Bodycon Mini Dresses Black 3XL</t>
  </si>
  <si>
    <t>Agmibrelr Women's Off Shoulder Cocktail Pencil Dress Plus Size Ruffles Bodycon Mini Dresses Black 4XL</t>
  </si>
  <si>
    <t>Agmibrelr Women's Off Shoulder Cocktail Pencil Dress Plus Size Ruffles Bodycon Mini Dresses Black XL</t>
  </si>
  <si>
    <t>Agmibrelr Women's Off Shoulder Cocktail Pencil Dress Plus Size Ruffles Bodycon Mini Dresses Blue 2XL</t>
  </si>
  <si>
    <t>Agmibrelr Women's Off Shoulder Cocktail Pencil Dress Plus Size Ruffles Bodycon Mini Dresses Blue 3XL</t>
  </si>
  <si>
    <t>Agmibrelr Women's Off Shoulder Cocktail Pencil Dress Plus Size Ruffles Bodycon Mini Dresses Blue 4XL</t>
  </si>
  <si>
    <t>Agmibrelr Women's Off Shoulder Cocktail Pencil Dress Plus Size Ruffles Bodycon Mini Dresses Blue XL</t>
  </si>
  <si>
    <t>X00277RU2L</t>
  </si>
  <si>
    <t>Agmibrelr Women's Off Shoulder Cocktail Pencil Dress Plus Size Ruffles Bodycon Mini Dresses Pink 2XL</t>
  </si>
  <si>
    <t>X00279ILEZ</t>
  </si>
  <si>
    <t>Agmibrelr Women's Off Shoulder Cocktail Pencil Dress Plus Size Ruffles Bodycon Mini Dresses Pink 3XL</t>
  </si>
  <si>
    <t>X00277RUAN</t>
  </si>
  <si>
    <t>Agmibrelr Women's Off Shoulder Cocktail Pencil Dress Plus Size Ruffles Bodycon Mini Dresses Pink 4XL</t>
  </si>
  <si>
    <t>X00279IL1X</t>
  </si>
  <si>
    <t>Agmibrelr Women's Off Shoulder Cocktail Pencil Dress Plus Size Ruffles Bodycon Mini Dresses Pink XL</t>
  </si>
  <si>
    <t>AGM Women's Plus Size Bodysuits Deep V Neck Short Sleeve Button up Jumpsuits Rompers Pink XL</t>
  </si>
  <si>
    <t>AGM Women's Plus Size Bodysuits Deep V Neck Short Sleeve Button up Jumpsuits Rompers White 2XL</t>
  </si>
  <si>
    <t>AGM Women's Plus Size Bodysuits Deep V Neck Short Sleeve Button up Jumpsuits Rompers White 3XL</t>
  </si>
  <si>
    <t>AGM Women's Plus Size Bodysuits Deep V Neck Short Sleeve Button up Jumpsuits Rompers White 4XL</t>
  </si>
  <si>
    <t>AGM Women's Plus Size Bodysuits Deep V Neck Short Sleeve Button up Jumpsuits Rompers White XL</t>
  </si>
  <si>
    <t>AGM Women's Plus Size Casual T Shirt Dress Round Neck Tie Front Knot Loose Fit Tunic Mini Dresses Black 2XL</t>
  </si>
  <si>
    <t>AGM Women's Plus Size Casual T Shirt Dress Round Neck Tie Front Knot Loose Fit Tunic Mini Dresses Black 3XL</t>
  </si>
  <si>
    <t>AGM Women's Plus Size Casual T Shirt Dress Round Neck Tie Front Knot Loose Fit Tunic Mini Dresses Black 4XL</t>
  </si>
  <si>
    <t>AGM Women's Plus Size Casual T Shirt Dress Round Neck Tie Front Knot Loose Fit Tunic Mini Dresses Black XL</t>
  </si>
  <si>
    <t>X002B46NB9</t>
  </si>
  <si>
    <t>B07XRTWJC1</t>
  </si>
  <si>
    <t>Agmibrelr Women's Plus Size Deep V Neck Short Sleeve Loose Casual Floral Print Long Maxi Dress Flower Light Blue 2XL</t>
  </si>
  <si>
    <t>X002B7R2B1</t>
  </si>
  <si>
    <t>Agmibrelr Women's Plus Size Deep V Neck Short Sleeve Loose Casual Floral Print Long Maxi Dress Flower Light Blue 3XL</t>
  </si>
  <si>
    <t>X002B46SLT</t>
  </si>
  <si>
    <t>Agmibrelr Women's Plus Size Deep V Neck Short Sleeve Loose Casual Floral Print Long Maxi Dress Flower Light Blue 4XL</t>
  </si>
  <si>
    <t>X002B7R1UX</t>
  </si>
  <si>
    <t>Agmibrelr Women's Plus Size Deep V Neck Short Sleeve Loose Casual Floral Print Long Maxi Dress Flower Light Blue XL</t>
  </si>
  <si>
    <t>X002B7R1UD</t>
  </si>
  <si>
    <t>Agmibrelr Women's Plus Size Deep V Neck Short Sleeve Loose Casual Floral Print Long Maxi Dress Round Flower Navy Blue 2XL</t>
  </si>
  <si>
    <t>X002B7VZ5Z</t>
  </si>
  <si>
    <t>Agmibrelr Women's Plus Size Deep V Neck Short Sleeve Loose Casual Floral Print Long Maxi Dress Round Flower Navy Blue 3XL</t>
  </si>
  <si>
    <t>X002B7W6DP</t>
  </si>
  <si>
    <t>Agmibrelr Women's Plus Size Deep V Neck Short Sleeve Loose Casual Floral Print Long Maxi Dress Round Flower Navy Blue 4XL</t>
  </si>
  <si>
    <t>X002B7R1UN</t>
  </si>
  <si>
    <t>Agmibrelr Women's Plus Size Deep V Neck Short Sleeve Loose Casual Floral Print Long Maxi Dress Round Flower Navy Blue XL</t>
  </si>
  <si>
    <t>X002B46NC3</t>
  </si>
  <si>
    <t>Agmibrelr Women's Plus Size Deep V Neck Short Sleeve Loose Casual Floral Print Long Maxi Dress Sunflowers Black 2XL</t>
  </si>
  <si>
    <t>X002B46SMN</t>
  </si>
  <si>
    <t>Agmibrelr Women's Plus Size Deep V Neck Short Sleeve Loose Casual Floral Print Long Maxi Dress Sunflowers Black 3XL</t>
  </si>
  <si>
    <t>X002B7VHDZ</t>
  </si>
  <si>
    <t>Agmibrelr Women's Plus Size Deep V Neck Short Sleeve Loose Casual Floral Print Long Maxi Dress Sunflowers Black 4XL</t>
  </si>
  <si>
    <t>X002B7V1C7</t>
  </si>
  <si>
    <t>Women's Plus Size Deep V Neck Short Sleeve Loose Casual Floral Print Long Maxi Dress Sunflowers Black XL</t>
  </si>
  <si>
    <t>X002BSF1HR</t>
  </si>
  <si>
    <t>B07YF9ZHF6</t>
  </si>
  <si>
    <t>Women's Plus Size Deep V Neck Short Sleeve Loose Casual Floral Print Long Maxi Dress Black 2XL</t>
  </si>
  <si>
    <t>X002BSFWSZ</t>
  </si>
  <si>
    <t>B07YF91QX4</t>
  </si>
  <si>
    <t>Women's Plus Size Deep V Neck Short Sleeve Loose Casual Floral Print Long Maxi Dress Black 3XL</t>
  </si>
  <si>
    <t>X002BSFX9D</t>
  </si>
  <si>
    <t>B07YF94V9T</t>
  </si>
  <si>
    <t>Women's Plus Size Deep V Neck Short Sleeve Loose Casual Floral Print Long Maxi Dress Black 4XL</t>
  </si>
  <si>
    <t>X002BSFWT9</t>
  </si>
  <si>
    <t>B07YF8WS46</t>
  </si>
  <si>
    <t>Women's Plus Size Deep V Neck Short Sleeve Loose Casual Floral Print Long Maxi Dress Black XL</t>
  </si>
  <si>
    <t>X001VQD18V</t>
  </si>
  <si>
    <t>Agmibrelr Women's Summer V Neck Self-tie Crop Top Boho Bandage Flowy Pleated Cami Tanks Black L</t>
  </si>
  <si>
    <t>X001VSOT7V</t>
  </si>
  <si>
    <t>Agmibrelr Women's Summer V Neck Self-tie Crop Top Boho Bandage Flowy Pleated Cami Tanks Black M</t>
  </si>
  <si>
    <t>X001VZ9SYX</t>
  </si>
  <si>
    <t>Agmibrelr Women's Summer V Neck Self-tie Crop Top Boho Bandage Flowy Pleated Cami Tanks</t>
  </si>
  <si>
    <t>X001VL2EON</t>
  </si>
  <si>
    <t>Women's Long Bell Sleeve Turtleneck Blouse Solid Lightweight Soft Knit Tops Pullover Black L</t>
  </si>
  <si>
    <t>X001VFCXCR</t>
  </si>
  <si>
    <t>Women's Long Bell Sleeve Turtleneck Blouse Solid Lightweight Soft Knit Tops Pullover White L</t>
  </si>
  <si>
    <t>Agmibrelr Womens Women’s Short Sleeve Tie Front Criss Cross Workout Crop Top T Shirt for Women Black S</t>
  </si>
  <si>
    <t>Agmibrelr Womens Women’s Trendy Fashion Designer Plain Crop Tops Solid T Shirt Novelty T Shirts for Women Black XL</t>
  </si>
  <si>
    <t>Agmibrelr Womens Women’s Summer Casual Cotton Crop Tops T Shirts for Women Juniors Teens Ladies Burgundy L</t>
  </si>
  <si>
    <t>X001Y16IXD</t>
  </si>
  <si>
    <t>Agmibrelr Womens Women’s Cute Petite Bandage Wrap Bandage Tops and Blouse Tshirt Tshirts for Women Burgundy M</t>
  </si>
  <si>
    <t>Agmibrelr Womens Women’s Short Sleeve Tie Front Criss Cross Workout Crop Top T Shirt for Women Burgundy S</t>
  </si>
  <si>
    <t>Agmibrelr Womens Women’s Trendy Fashion Designer Plain Crop Tops Solid T Shirt Novelty T Shirts for Women Burgundy XL</t>
  </si>
  <si>
    <t>X001Y1O2TZ</t>
  </si>
  <si>
    <t>Agmibrelr Womens Women’s Summer Casual Cotton Crop Tops T Shirts for Women Juniors Teens Ladies Black L</t>
  </si>
  <si>
    <t>X001Y16ISD</t>
  </si>
  <si>
    <t>Agmibrelr Womens Women’s Cute Petite Bandage Wrap Bandage Tops and Blouse Tshirt Tshirts for Women Black M</t>
  </si>
  <si>
    <t>Agmibrelr Womens Women’s Sexy Plus Size Tight Tights Crop Tops Top Blouses Blouse for Women Black 2XL</t>
  </si>
  <si>
    <t>Agmibrelr Womens Women’s Sexy Plus Tight Tights Size Crop Tops Top Blouses Blouse for Women Burgundy 2XL</t>
  </si>
  <si>
    <t>X001Y16ISN</t>
  </si>
  <si>
    <t>Agmibrelr Womens Women’s Cotton Asymmetrical Crop Tops T Shirts for Women Juniors Teens Ladies Black L</t>
  </si>
  <si>
    <t>X001Y0X8AF</t>
  </si>
  <si>
    <t>Agmibrelr Womens Women’s Summer Casual Cute Petite Tight Tights Tops and Blouse Tshirts for Women Black M</t>
  </si>
  <si>
    <t>X001Y16JDR</t>
  </si>
  <si>
    <t>Agmibrelr Womens Women’s Short Sleeve Tie Front Workout Crop Top T Shirt for Women Black S</t>
  </si>
  <si>
    <t>X001Y1O06P</t>
  </si>
  <si>
    <t>Agmibrelr Womens Women’s Plain Going Out Trendy Fashion Designer Crop Tops Solid T Shirt Novelty T Shirts for Women Black XL</t>
  </si>
  <si>
    <t>Agmibrelr Womens Women’s Cotton Asymmetrical Crop Tops T Shirts for Women Juniors Teens Ladies Burgundy L</t>
  </si>
  <si>
    <t>Agmibrelr Womens Women’s Summer Casual Cute Petite Tight Tights Tops and Blouse Tshirts for Women Burgundy M</t>
  </si>
  <si>
    <t>Agmibrelr Womens Women’s Short Sleeve Tie Front Workout Crop Top T Shirt for Women Burgundy S</t>
  </si>
  <si>
    <t>Agmibrelr Womens Women’s Plain Going Out Trendy Fashion Designer Crop Tops Solid T Shirt Novelty T Shirts for Women Burgundy XL</t>
  </si>
  <si>
    <t>Agmibrelr Womens Women’s Sexy Backless Plus Size Crop Tops Top Blouses Blouse for Women Black 2XL</t>
  </si>
  <si>
    <t>Agmibrelr Womens Women’s Sexy Backless Plus Size Crop Tops Top Blouses Blouse for Women Burgundy 2XL</t>
  </si>
  <si>
    <t>X001UVY1JF</t>
  </si>
  <si>
    <t>Agmibrelr Women's Casual Short Sleeve Blouse Navel T Shirt Adjustable Drawstring Side Shirring Top Shirt Light Grey L</t>
  </si>
  <si>
    <t>X001UVXZUL</t>
  </si>
  <si>
    <t>Agmibrelr Women's Casual Short Sleeve Blouse Navel T Shirt Adjustable Drawstring Side Shirring Top Shirt Light Grey M</t>
  </si>
  <si>
    <t>X001UVXOGL</t>
  </si>
  <si>
    <t>Agmibrelr Women's Casual Short Sleeve Blouse Navel T Shirt Adjustable Drawstring Side Shirring Top Shirt Light Grey S</t>
  </si>
  <si>
    <t>X001UVY9Z1</t>
  </si>
  <si>
    <t>Women's Sexy Off Shoulder Tube Top Letter Print Strapless Bandeau Slim Fit Tops White L</t>
  </si>
  <si>
    <t>X001UVIWXL</t>
  </si>
  <si>
    <t>Women's Sexy Off Shoulder Tube Top Letter Print Strapless Bandeau Slim Fit Tops White M</t>
  </si>
  <si>
    <t>X001UVY9AB</t>
  </si>
  <si>
    <t>Women's Sexy Off Shoulder Tube Top Letter Print Strapless Bandeau Slim Fit Tops White S</t>
  </si>
  <si>
    <t>X001UVY9AL</t>
  </si>
  <si>
    <t>Agmibrelr Women's Summer Lace Sleeveless T-Shirt V Neck Vest Top Blouse Sexy Spaghetti Straps Tank Top Black L</t>
  </si>
  <si>
    <t>X001UVXFVZ</t>
  </si>
  <si>
    <t>Agmibrelr Women's Summer Lace Sleeveless T-Shirt V Neck Vest Top Blouse Sexy Spaghetti Straps Tank Top Black M</t>
  </si>
  <si>
    <t>X001UVY9A1</t>
  </si>
  <si>
    <t>Agmibrelr Women's Summer Lace Sleeveless T-Shirt V Neck Vest Top Blouse Sexy Spaghetti Straps Tank Top Black S</t>
  </si>
  <si>
    <t>X001VSOSCH</t>
  </si>
  <si>
    <t>Agmibrelr Women's Sexy Basic Lace V Neck Backless Tank Top Camis Tee Black M</t>
  </si>
  <si>
    <t>X001VSOSCR</t>
  </si>
  <si>
    <t>Agmibrelr Women's Sexy Basic Lace V Neck Backless Tank Top Camis Tee Black S</t>
  </si>
  <si>
    <t>X001VMIFJF</t>
  </si>
  <si>
    <t>Agmibrelr Women's Sexy Basic Lace V Neck Backless Tank Top Camis Tee Black L</t>
  </si>
  <si>
    <t>Women's Sexy Off Shoulder Blouse Casual Pleated Reffule Long Bell Sleeve Shirt Short Top White L</t>
  </si>
  <si>
    <t>X001VDXUA3</t>
  </si>
  <si>
    <t>Women's Sexy Off Shoulder Blouse Casual Pleated Reffule Long Bell Sleeve Shirt Short Top White M</t>
  </si>
  <si>
    <t>X001VDW7A7</t>
  </si>
  <si>
    <t>Women's Sexy Off Shoulder Blouse Casual Pleated Reffule Long Bell Sleeve Shirt Short Top White S</t>
  </si>
  <si>
    <t>X001VLBNBD</t>
  </si>
  <si>
    <t>Women's Sexy Off Shoulder Short Sleeve Rib-Knit Crop Top Slim Fit Tee Ruffle Shirt Army Green L</t>
  </si>
  <si>
    <t>X001VLBNBN</t>
  </si>
  <si>
    <t>Women's Sexy Off Shoulder Short Sleeve Rib-Knit Crop Top Slim Fit Tee Ruffle Shirt Army Green M</t>
  </si>
  <si>
    <t>X001VKTUCN</t>
  </si>
  <si>
    <t>Women's Sexy Off Shoulder Short Sleeve Rib-Knit Crop Top Slim Fit Tee Ruffle Shirt Army Green S</t>
  </si>
  <si>
    <t>X001VKXGQ9</t>
  </si>
  <si>
    <t>Women's Sexy Off Shoulder Short Sleeve Rib-Knit Crop Top Slim Fit Tee Ruffle Shirt Black L</t>
  </si>
  <si>
    <t>X001VKX7OZ</t>
  </si>
  <si>
    <t>Women's Sexy Off Shoulder Short Sleeve Rib-Knit Crop Top Slim Fit Tee Ruffle Shirt Black M</t>
  </si>
  <si>
    <t>X001VKX7LD</t>
  </si>
  <si>
    <t>Women's Sexy Off Shoulder Short Sleeve Rib-Knit Crop Top Slim Fit Tee Ruffle Shirt Black S</t>
  </si>
  <si>
    <t>X001VFCWD7</t>
  </si>
  <si>
    <t>Women's Sexy Off Shoulder Short Sleeve Rib-Knit Crop Top Slim Fit Tee Ruffle Shirt White L</t>
  </si>
  <si>
    <t>X001VL9O3H</t>
  </si>
  <si>
    <t>Women's Sexy Off Shoulder Short Sleeve Rib-Knit Crop Top Slim Fit Tee Ruffle Shirt White M</t>
  </si>
  <si>
    <t>X001VKTUC3</t>
  </si>
  <si>
    <t>Women's Sexy Off Shoulder Short Sleeve Rib-Knit Crop Top Slim Fit Tee Ruffle Shirt White S</t>
  </si>
  <si>
    <t>X001VW4VW5</t>
  </si>
  <si>
    <t>Women's Summer Sexy Bodycon Dress Long Sleeve Mini T-Shirts Dress Army Green L</t>
  </si>
  <si>
    <t>X001VPNC2R</t>
  </si>
  <si>
    <t>Women's Summer Sexy Bodycon Dress Long Sleeve Mini T-Shirts Dress Army Green M</t>
  </si>
  <si>
    <t>X001VPNC81</t>
  </si>
  <si>
    <t>Women's Summer Sexy Bodycon Dress Long Sleeve Mini T-Shirts Dress Army Green XL</t>
  </si>
  <si>
    <t>X001VRXNAV</t>
  </si>
  <si>
    <t>Agmibrelr Women's Summer Sexy Bodycon Dress Long Sleeve Mini T-Shirts Dress Black L</t>
  </si>
  <si>
    <t>X001VNILNT</t>
  </si>
  <si>
    <t>Agmibrelr Women's Summer Sexy Bodycon Dress Long Sleeve Mini T-Shirts Dress Black M</t>
  </si>
  <si>
    <t>X001VRXNUL</t>
  </si>
  <si>
    <t>Agmibrelr Women's Summer Sexy Bodycon Dress Long Sleeve Mini T-Shirts Dress Black S</t>
  </si>
  <si>
    <t>X001VTZPJB</t>
  </si>
  <si>
    <t>Agmibrelr Women's Summer Sexy Bodycon Dress Long Sleeve Mini T-Shirts Dress Black XL</t>
  </si>
  <si>
    <t>X001VTZPAF</t>
  </si>
  <si>
    <t>Agmibrelr Women's Summer Sexy Bodycon Dress Long Sleeve Mini T-Shirts Dress White L</t>
  </si>
  <si>
    <t>X001VTZP9V</t>
  </si>
  <si>
    <t>Agmibrelr Women's Summer Sexy Bodycon Dress Long Sleeve Mini T-Shirts Dress White M</t>
  </si>
  <si>
    <t>X001VW4UZD</t>
  </si>
  <si>
    <t>Agmibrelr Women's Summer Sexy Bodycon Dress Long Sleeve Mini T-Shirts Dress White S</t>
  </si>
  <si>
    <t>X001VW4ULH</t>
  </si>
  <si>
    <t>Agmibrelr Women's Summer Sexy Bodycon Dress Long Sleeve Mini T-Shirts Dress White XL</t>
  </si>
  <si>
    <t>X001VTZPIR</t>
  </si>
  <si>
    <t>Agmibrelr Women's Summer Sexy Bodycon Dress Long Sleeve Mini T-Shirts Dress Wine Red L</t>
  </si>
  <si>
    <t>X001VLTAFJ</t>
  </si>
  <si>
    <t>Agmibrelr Women's Summer Sexy Bodycon Dress Long Sleeve Mini T-Shirts Dress Wine Red M</t>
  </si>
  <si>
    <t>X001VW4VX9</t>
  </si>
  <si>
    <t>Agmibrelr Women's Summer Sexy Bodycon Dress Long Sleeve Mini T-Shirts Dress Wine Red S</t>
  </si>
  <si>
    <t>X001VTZPAP</t>
  </si>
  <si>
    <t>Agmibrelr Women's Summer Sexy Bodycon Dress Long Sleeve Mini T-Shirts Dress Wine Red XL</t>
  </si>
  <si>
    <t>X001VRXMOX</t>
  </si>
  <si>
    <t>Women's Summer Sexy Bodycon Dress Long Sleeve Mini T-Shirts Dress Army Green S</t>
  </si>
  <si>
    <t>Agmibrelr Women's Sexy Bodycon Dress Long Sleeve Crew Neck Stripe Dress Black L</t>
  </si>
  <si>
    <t>Agmibrelr Women's Sexy Bodycon Dress Long Sleeve Crew Neck Stripe Dress Black M</t>
  </si>
  <si>
    <t>Agmibrelr Women's Sexy Bodycon Dress Long Sleeve Crew Neck Stripe Dress Black XL</t>
  </si>
  <si>
    <t>Agmibrelr Women's Sexy Bodycon Dress Long Sleeve Crew Neck Stripe Dress Stripe S</t>
  </si>
  <si>
    <t>Agmibrelr Women's Sexy Bodycon Dress Long Sleeve Crew Neck Stripe Dress Stripe XL</t>
  </si>
  <si>
    <t>Agmibrelr Women's Sexy Bodycon Dress Long Sleeve Crew Neck Stripe Dress White L</t>
  </si>
  <si>
    <t>Agmibrelr Women's Sexy Bodycon Dress Long Sleeve Crew Neck Stripe Dress White M</t>
  </si>
  <si>
    <t>Agmibrelr Women's Sexy Bodycon Dress Long Sleeve Crew Neck Stripe Dress White S</t>
  </si>
  <si>
    <t>Agmibrelr Women's Sexy Bodycon Dress Long Sleeve Crew Neck Stripe Dress White XL</t>
  </si>
  <si>
    <t>X001VNIM5V</t>
  </si>
  <si>
    <t>Agmibrelr Women's Sexy Bodycon Dress Long Sleeve Crew Neck Stripe Dress Black S</t>
  </si>
  <si>
    <t>X001VRXNW9</t>
  </si>
  <si>
    <t>Agmibrelr Women's Sexy Bodycon Dress Long Sleeve Crew Neck Stripe Dress Stripe L</t>
  </si>
  <si>
    <t>X001VNIM65</t>
  </si>
  <si>
    <t>Agmibrelr Women's Sexy Bodycon Dress Long Sleeve Crew Neck Stripe Dress Stripe M</t>
  </si>
  <si>
    <t>Agmibrelr Womens Sexy Spaghetti Strap Deep V Neck Backless Dresses Women Lace up Bodycon Dress Black L</t>
  </si>
  <si>
    <t>Agmibrelr Womens Sexy Spaghetti Strap Deep V Neck Backless Dresses Women Lace up Bodycon Dress Black M</t>
  </si>
  <si>
    <t>Agmibrelr Womens Sexy Spaghetti Strap Deep V Neck Backless Dresses Women Lace up Bodycon Dress Black S</t>
  </si>
  <si>
    <t>Agmibrelr Womens Sexy Spaghetti Strap Deep V Neck Backless Dresses Women Lace up Bodycon Dress Brown L</t>
  </si>
  <si>
    <t>Agmibrelr Womens Sexy Spaghetti Strap Deep V Neck Backless Dresses Women Lace up Bodycon Dress Brown M</t>
  </si>
  <si>
    <t>Agmibrelr Womens Sexy Spaghetti Strap Deep V Neck Backless Dresses Women Lace up Bodycon Dress Brown S</t>
  </si>
  <si>
    <t>Agmibrelr Womens Sexy Spaghetti Strap Deep V Neck Backless Dresses Women Lace up Bodycon Dress Dark Green L</t>
  </si>
  <si>
    <t>Agmibrelr Womens Sexy Spaghetti Strap Deep V Neck Backless Dresses Women Lace up Bodycon Dress Dark Green M</t>
  </si>
  <si>
    <t>Agmibrelr Womens Sexy Spaghetti Strap Deep V Neck Backless Dresses Women Lace up Bodycon Dress Dark Green S</t>
  </si>
  <si>
    <t>Agmibrelr Womens Sexy Spaghetti Strap Deep V Neck Backless Dresses Women Lace up Bodycon Dress Blue L</t>
  </si>
  <si>
    <t>Agmibrelr Womens Sexy Spaghetti Strap Deep V Neck Backless Dresses Women Lace up Bodycon Dress Blue M</t>
  </si>
  <si>
    <t>Agmibrelr Womens Sexy Spaghetti Strap Deep V Neck Backless Dresses Women Lace up Bodycon Dress Blue S</t>
  </si>
  <si>
    <t>Agmibrelr Womens Sexy Spaghetti Strap Deep V Neck Backless Dresses Women Lace up Bodycon Dress Khaki L</t>
  </si>
  <si>
    <t>Agmibrelr Womens Sexy Spaghetti Strap Deep V Neck Backless Dresses Women Lace up Bodycon Dress Khaki M</t>
  </si>
  <si>
    <t>Agmibrelr Womens Sexy Spaghetti Strap Deep V Neck Backless Dresses Women Lace up Bodycon Dress Khaki S</t>
  </si>
  <si>
    <t>Agmibrelr Womens Sexy Spaghetti Strap Deep V Neck Backless Dresses Women Lace up Bodycon Dress Pink L</t>
  </si>
  <si>
    <t>Agmibrelr Womens Sexy Spaghetti Strap Deep V Neck Backless Dresses Women Lace up Bodycon Dress Pink M</t>
  </si>
  <si>
    <t>Agmibrelr Womens Sexy Spaghetti Strap Deep V Neck Backless Dresses Women Lace up Bodycon Dress Pink S</t>
  </si>
  <si>
    <t>Women's Fashion Turtleneck Blouse Long Sleeve Slim Fit Short Shirt Army Green L</t>
  </si>
  <si>
    <t>Women's Fashion Turtleneck Blouse Long Sleeve Slim Fit Short Shirt Army Green M</t>
  </si>
  <si>
    <t>Women's Fashion Turtleneck Blouse Long Sleeve Slim Fit Short Shirt Army Green S</t>
  </si>
  <si>
    <t>Agmibrelr Womens Women's Trendy Fashion Designer Plain Crop Tops Solid T Shirt Novelty T Shirts for Women Olive Green XL</t>
  </si>
  <si>
    <t>Agmibrelr Women's Fashion Turtleneck Blouse Long Sleeve Slim Fit Short Shirt Black L</t>
  </si>
  <si>
    <t>Agmibrelr Women's Fashion Turtleneck Blouse Long Sleeve Slim Fit Short Shirt Black M</t>
  </si>
  <si>
    <t>Agmibrelr Women's Fashion Turtleneck Blouse Long Sleeve Slim Fit Short Shirt Black S</t>
  </si>
  <si>
    <t>Agmibrelr Womens Women's Summer Casual Going Out Party Sexy Crop Tops for Women Juniors Teens Ladies Blue L</t>
  </si>
  <si>
    <t>Agmibrelr Womens Women's Cute Petite Turtle Mock High Cowl Neck Crop Top Tops Tshirt Tshirts for Women Blue M</t>
  </si>
  <si>
    <t>Agmibrelr Womens Women's Long Sleeve Tight Tights Workout Crop Top Tops T Shirt Shirts Blouse Blouses for Women Blue S</t>
  </si>
  <si>
    <t>Agmibrelr Womens Women's Trendy Fashion Designer Plain Crop Tops Solid T Shirt Novelty T Shirts for Women Blue XL</t>
  </si>
  <si>
    <t>Agmibrelr Womens Women's Summer Casual Going Out Party Sexy Crop Tops for Women Juniors Teens Ladies Gray L</t>
  </si>
  <si>
    <t>Agmibrelr Womens Women's Cute Petite Turtle Mock High Cowl Neck Crop Top Tops Tshirt Tshirts for Women Gray M</t>
  </si>
  <si>
    <t>Agmibrelr Womens Women's Long Sleeve Tight Tights Workout Crop Top Tops T Shirt Shirts Blouse Blouses for Women Gray S</t>
  </si>
  <si>
    <t>Agmibrelr Womens Women's Trendy Fashion Designer Plain Crop Tops Solid T Shirt Novelty T Shirts for Women Gray XL</t>
  </si>
  <si>
    <t>Agmibrelr Women's Fashion Turtleneck Blouse Long Sleeve Slim Fit Short Shirt White L</t>
  </si>
  <si>
    <t>Agmibrelr Women's Fashion Turtleneck Blouse Long Sleeve Slim Fit Short Shirt White M</t>
  </si>
  <si>
    <t>Agmibrelr Women's Fashion Turtleneck Blouse Long Sleeve Slim Fit Short Shirt White S</t>
  </si>
  <si>
    <t>Agmibrelr Womens Women's Trendy Fashion Designer Plain Crop Tops Solid T Shirt Novelty T Shirts for Women White XL</t>
  </si>
  <si>
    <t>Agmibrelr Women's Long Sleeve Cut Out Front Sexy Club Bodycon Dress Party Mini Club Dress Black L</t>
  </si>
  <si>
    <t>X001XGDBLB</t>
  </si>
  <si>
    <t>Agmibrelr Women's Long Sleeve Cut Out Front Sexy Club Bodycon Dress Party Mini Club Dress Black M</t>
  </si>
  <si>
    <t>X001WX629D</t>
  </si>
  <si>
    <t>Agmibrelr Women's Long Sleeve Cut Out Front Sexy Club Bodycon Dress Party Mini Club Dress Black S</t>
  </si>
  <si>
    <t>Agmibrelr Elegant Long Sleeve Cut Out Dresses Women Bodycon Womens Dress Gray L</t>
  </si>
  <si>
    <t>Agmibrelr Elegant Long Sleeve Cut Out Dresses Women Bodycon Womens Dress Gray M</t>
  </si>
  <si>
    <t>Agmibrelr Elegant Long Sleeve Cut Out Dresses Women Bodycon Womens Dress Gray S</t>
  </si>
  <si>
    <t>Agmibrelr Elegant Long Sleeve Cut Out Dresses Women Bodycon Womens Dress Gray XL</t>
  </si>
  <si>
    <t>Agmibrelr Elegant Long Sleeve Cut Out Dresses Women Bodycon Womens Dress Navy Blue L</t>
  </si>
  <si>
    <t>Agmibrelr Elegant Long Sleeve Cut Out Dresses Women Bodycon Womens Dress Navy Blue M</t>
  </si>
  <si>
    <t>Agmibrelr Elegant Long Sleeve Cut Out Dresses Women Bodycon Womens Dress Navy Blue S</t>
  </si>
  <si>
    <t>Agmibrelr Elegant Long Sleeve Cut Out Dresses Women Bodycon Womens Dress Navy Blue XL</t>
  </si>
  <si>
    <t>Agmibrelr Elegant Long Sleeve Cut Out Dresses Women Bodycon Womens Dress Red L</t>
  </si>
  <si>
    <t>Agmibrelr Elegant Long Sleeve Cut Out Dresses Women Bodycon Womens Dress Red M</t>
  </si>
  <si>
    <t>Agmibrelr Elegant Long Sleeve Cut Out Dresses Women Bodycon Womens Dress Red S</t>
  </si>
  <si>
    <t>Agmibrelr Elegant Long Sleeve Cut Out Dresses Women Bodycon Womens Dress Red XL</t>
  </si>
  <si>
    <t>X001WX6BKD</t>
  </si>
  <si>
    <t>Agmibrelr Women's Long Sleeve Cut Out Front Sexy Club Bodycon Dress Party Mini Club Dress Black XL</t>
  </si>
  <si>
    <t>Agmibrelr Sexy Cut Out Tie Front Long Sleeve Bodycon Womens Dress Ruffle Ruched Dresses Women Black L</t>
  </si>
  <si>
    <t>Agmibrelr Sexy Cut Out Tie Front Long Sleeve Bodycon Womens Dress Ruffle Ruched Dresses Women Black M</t>
  </si>
  <si>
    <t>Agmibrelr Sexy Cut Out Tie Front Long Sleeve Bodycon Womens Dress Ruffle Ruched Dresses Women Black S</t>
  </si>
  <si>
    <t>Agmibrelr Sexy Cut Out Tie Front Long Sleeve Bodycon Womens Dress Ruffle Ruched Dresses Women Gray L</t>
  </si>
  <si>
    <t>Agmibrelr Sexy Cut Out Tie Front Long Sleeve Bodycon Womens Dress Ruffle Ruched Dresses Women Gray M</t>
  </si>
  <si>
    <t>Agmibrelr Sexy Cut Out Tie Front Long Sleeve Bodycon Womens Dress Ruffle Ruched Dresses Women White S</t>
  </si>
  <si>
    <t>Agmibrelr Sexy Cut Out Tie Front Long Sleeve Bodycon Womens Dress Ruffle Ruched Dresses Women Orange L</t>
  </si>
  <si>
    <t>Agmibrelr Sexy Cut Out Tie Front Long Sleeve Bodycon Womens Dress Ruffle Ruched Dresses Women Orange M</t>
  </si>
  <si>
    <t>Agmibrelr Sexy Cut Out Tie Front Long Sleeve Bodycon Womens Dress Ruffle Ruched Dresses Women Orange S</t>
  </si>
  <si>
    <t>Agmibrelr Sexy Cut Out Tie Front Long Sleeve Bodycon Womens Dress Ruffle Ruched Dresses Women White L</t>
  </si>
  <si>
    <t>X001XNOFB9</t>
  </si>
  <si>
    <t>Agmibrelr Sexy Cut Out Tie Front Long Sleeve Bodycon Womens Dress Ruffle Ruched Dresses Women White M</t>
  </si>
  <si>
    <t>X001XNT4PL</t>
  </si>
  <si>
    <t>Agmibrelr Womens Women’s Spring Summer Fall Casual Going Out Crop Tops for Women Juniors Teens Ladies Black L</t>
  </si>
  <si>
    <t>Agmibrelr Womens Women’s Cute Petite Crop Top Tops Tshirt Tshirts for Women Black M</t>
  </si>
  <si>
    <t>Agmibrelr Womens Women’s Long Sleeve Workout Crop Top Tops Hoodie Sweatshirt T Shirt Shirts for Women Black S</t>
  </si>
  <si>
    <t>Agmibrelr Womens Women’s Trendy Fashion Designer Plain Crop Tops Solid T-Shirt Novelty T-Shirts for Women Black XL</t>
  </si>
  <si>
    <t>Agmibrelr Womens Women’s Plus Size Crop Tops Top Hoodie Sweatshirt Sweater for Women Black 2XL</t>
  </si>
  <si>
    <t>Agmibrelr Womens Women’s Spring Summer Fall Casual Going Out Crop Tops for Women Juniors Teens Ladies Gray L</t>
  </si>
  <si>
    <t>Agmibrelr Womens Women’s Cute Petite Crop Top Tops Tshirt Tshirts for Women Gray M</t>
  </si>
  <si>
    <t>Agmibrelr Womens Women’s Long Sleeve Workout Crop Top Tops Hoodie Sweatshirt T Shirt Shirts for Women Gray S</t>
  </si>
  <si>
    <t>Agmibrelr Womens Women’s Trendy Fashion Designer Plain Crop Tops Solid T-Shirt Novelty T-Shirts for Women Gray XL</t>
  </si>
  <si>
    <t>Agmibrelr Womens Women’s Plus Size Crop Tops Top Hoodie Sweatshirt Sweater for Women Gray 2XL</t>
  </si>
  <si>
    <t>Agmibrelr Womens Women’s Spring Summer Fall Casual Going Out Crop Tops for Women Juniors Teens Ladies Red L</t>
  </si>
  <si>
    <t>X001Y16J7N</t>
  </si>
  <si>
    <t>Agmibrelr Womens Women’s Cute Petite Crop Top Tops Tshirt Tshirts for Women Red M</t>
  </si>
  <si>
    <t>Agmibrelr Womens Women’s Trendy Fashion Designer Plain Crop Tops Solid T-Shirt Novelty T-Shirts for Women Red XL</t>
  </si>
  <si>
    <t>Agmibrelr Womens Women’s Plus Size Crop Tops Top Hoodie Sweatshirt Sweater for Women Red 2XL</t>
  </si>
  <si>
    <t>Agmibrelr Womens Women’s Spring Summer Fall Casual Going Out Crop Tops for Women Juniors Teens Ladies White L</t>
  </si>
  <si>
    <t>Agmibrelr Womens Women’s Cute Petite Crop Top Tops Tshirt Tshirts for Women White M</t>
  </si>
  <si>
    <t>Agmibrelr Womens Women’s Long Sleeve Workout Crop Top Tops Hoodie Sweatshirt T Shirt Shirts for Women White S</t>
  </si>
  <si>
    <t>Agmibrelr Womens Women’s Trendy Fashion Designer Plain Crop Tops Solid T-Shirt Novelty T-Shirts for Women White XL</t>
  </si>
  <si>
    <t>Agmibrelr Womens Women’s Plus Size Crop Tops Top Hoodie Sweatshirt Sweater for Women White 2XL</t>
  </si>
  <si>
    <t>X001Y1N7CX</t>
  </si>
  <si>
    <t>Agmibrelr Womens Women’s Long Sleeve Workout Crop Top Tops Hoodie Sweatshirt T Shirt Shirts for Women Red S</t>
  </si>
  <si>
    <t>X001XBMMNT</t>
  </si>
  <si>
    <t>X001XBLYZL</t>
  </si>
  <si>
    <t>X001XARNBL</t>
  </si>
  <si>
    <t>X001XAF5TX</t>
  </si>
  <si>
    <t>X001XAF5S9</t>
  </si>
  <si>
    <t>X001X9GBGF</t>
  </si>
  <si>
    <t>X001ZGVIYB</t>
  </si>
  <si>
    <t>Agmibrelr Womens Women's Sexy Off The Shoulder Striped Tube Bodycon Tight Going Out Dresses Slim Fit Pencil Dress for Women Black and White L</t>
  </si>
  <si>
    <t>Agmibrelr Womens Women's Sexy Off The Shoulder Striped Tube Bodycon Tight Going Out Dresses Slim Fit Pencil Dress for Women Black and White M</t>
  </si>
  <si>
    <t>Agmibrelr Womens Women's Sexy Off The Shoulder Striped Tube Bodycon Tight Going Out Dresses Slim Fit Pencil Dress for Women Black and White S</t>
  </si>
  <si>
    <t>Women's Summer Sexy Off Shoulder Crop Top Layel Ruffle Sleeveless Blouse Black L</t>
  </si>
  <si>
    <t>Women's Summer Sexy Off Shoulder Crop Top Layel Ruffle Sleeveless Blouse Black M</t>
  </si>
  <si>
    <t>Women's Summer Sexy Off Shoulder Crop Top Layel Ruffle Sleeveless Blouse Black S</t>
  </si>
  <si>
    <t>Agmibrelr Women's Summer Sexy Off Shoulder Crop Top Layel Ruffle Sleeveless Blouse Red L</t>
  </si>
  <si>
    <t>X001VTZOWT</t>
  </si>
  <si>
    <t>Women's Summer Sexy Off Shoulder Crop Top Layel Ruffle Sleeveless Blouse Red M</t>
  </si>
  <si>
    <t>X001VRXNVP</t>
  </si>
  <si>
    <t>Women's Summer Sexy Off Shoulder Crop Top Layel Ruffle Sleeveless Blouse Red S</t>
  </si>
  <si>
    <t>Women's Summer Sexy Off Shoulder Crop Top Layel Ruffle Sleeveless Blouse Red XL</t>
  </si>
  <si>
    <t>Women's Summer Sexy Off Shoulder Crop Top Layel Ruffle Sleeveless Blouse White L</t>
  </si>
  <si>
    <t>Women's Summer Sexy Off Shoulder Crop Top Layel Ruffle Sleeveless Blouse White M</t>
  </si>
  <si>
    <t>Women's Summer Sexy Off Shoulder Crop Top Layel Ruffle Sleeveless Blouse White S</t>
  </si>
  <si>
    <t>Women's Summer Sexy Off Shoulder Crop Top Layel Ruffle Sleeveless Blouse White XL</t>
  </si>
  <si>
    <t>Women's Summer Sexy Off Shoulder Crop Top Layel Ruffle Sleeveless Blouse Yellow L</t>
  </si>
  <si>
    <t>X001VTZP9B</t>
  </si>
  <si>
    <t>Women's Summer Sexy Off Shoulder Crop Top Layel Ruffle Sleeveless Blouse Yellow M</t>
  </si>
  <si>
    <t>Women's Summer Sexy Off Shoulder Crop Top Layel Ruffle Sleeveless Blouse Yellow S</t>
  </si>
  <si>
    <t>Women's Summer Sexy Off Shoulder Crop Top Layel Ruffle Sleeveless Blouse Yellow XL</t>
  </si>
  <si>
    <t>X001VLTAPT</t>
  </si>
  <si>
    <t>Women's Summer Sexy Off Shoulder Crop Top Layel Ruffle Sleeveless Blouse Black XL</t>
  </si>
  <si>
    <t>X001VTZPK5</t>
  </si>
  <si>
    <t>Agmibrelr Women's Sexy Bodycon Dress Adjusting Spaghetti Strap Club Dresses Black L</t>
  </si>
  <si>
    <t>X001VLTAGD</t>
  </si>
  <si>
    <t>Agmibrelr Women's Sexy Bodycon Dress Adjusting Spaghetti Strap Club Dresses Black M</t>
  </si>
  <si>
    <t>X001VTZOXD</t>
  </si>
  <si>
    <t>Agmibrelr Women's Sexy Bodycon Dress Adjusting Spaghetti Strap Club Dresses Black S</t>
  </si>
  <si>
    <t>X001VTZPA5</t>
  </si>
  <si>
    <t>Agmibrelr Women's Sexy Bodycon Dress Adjusting Spaghetti Strap Club Dresses Black XL</t>
  </si>
  <si>
    <t>X001VNILOX</t>
  </si>
  <si>
    <t>Agmibrelr Women's Sexy Bodycon Dress Adjusting Spaghetti Strap Club Dresses Blue L</t>
  </si>
  <si>
    <t>X001VW4VXJ</t>
  </si>
  <si>
    <t>Agmibrelr Women's Sexy Bodycon Dress Adjusting Spaghetti Strap Club Dresses Blue M</t>
  </si>
  <si>
    <t>X001VTZPAZ</t>
  </si>
  <si>
    <t>Agmibrelr Women's Sexy Bodycon Dress Adjusting Spaghetti Strap Club Dresses Blue S</t>
  </si>
  <si>
    <t>X001VW4V0H</t>
  </si>
  <si>
    <t>Agmibrelr Women's Sexy Bodycon Dress Adjusting Spaghetti Strap Club Dresses Blue XL</t>
  </si>
  <si>
    <t>X001VPNC7H</t>
  </si>
  <si>
    <t>Agmibrelr Women's Sexy Bodycon Dress Adjusting Spaghetti Strap Club Dresses Red L</t>
  </si>
  <si>
    <t>X001VPNC77</t>
  </si>
  <si>
    <t>Agmibrelr Women's Sexy Bodycon Dress Adjusting Spaghetti Strap Club Dresses Red M</t>
  </si>
  <si>
    <t>X001VRXNWJ</t>
  </si>
  <si>
    <t>Agmibrelr Women's Sexy Bodycon Dress Adjusting Spaghetti Strap Club Dresses Red S</t>
  </si>
  <si>
    <t>X001VW4ULR</t>
  </si>
  <si>
    <t>Agmibrelr Women's Sexy Bodycon Dress Adjusting Spaghetti Strap Club Dresses Red XL</t>
  </si>
  <si>
    <t>X001VRXNB5</t>
  </si>
  <si>
    <t>Agmibrelr Women's Sexy Bodycon Dress Adjusting Spaghetti Strap Club Dresses White L</t>
  </si>
  <si>
    <t>X001VW4V07</t>
  </si>
  <si>
    <t>Agmibrelr Women's Sexy Bodycon Dress Adjusting Spaghetti Strap Club Dresses White M</t>
  </si>
  <si>
    <t>X001VRXNBF</t>
  </si>
  <si>
    <t>Agmibrelr Women's Sexy Bodycon Dress Adjusting Spaghetti Strap Club Dresses White S</t>
  </si>
  <si>
    <t>X001VTZPB9</t>
  </si>
  <si>
    <t>Agmibrelr Women's Sexy Bodycon Dress Adjusting Spaghetti Strap Club Dresses White XL</t>
  </si>
  <si>
    <t>X001VW4UMB</t>
  </si>
  <si>
    <t>Agmibrelr Women's Sexy Bodycon Dress Adjusting Spaghetti Strap Club Dresses Wine Red L</t>
  </si>
  <si>
    <t>X001VRXMP7</t>
  </si>
  <si>
    <t>Agmibrelr Women's Sexy Bodycon Dress Adjusting Spaghetti Strap Club Dresses Wine Red M</t>
  </si>
  <si>
    <t>X001VRXNV5</t>
  </si>
  <si>
    <t>Agmibrelr Women's Sexy Bodycon Dress Adjusting Spaghetti Strap Club Dresses Wine Red S</t>
  </si>
  <si>
    <t>X001VW4V0R</t>
  </si>
  <si>
    <t>Agmibrelr Women's Sexy Bodycon Dress Adjusting Spaghetti Strap Club Dresses Wine Red XL</t>
  </si>
  <si>
    <t>X001XGDPZ3</t>
  </si>
  <si>
    <t>Women's Casual Striped Back Criss Cross Short Sleeve T Shirt Mini Dress with Pockets Blue and White Stripes L</t>
  </si>
  <si>
    <t>X001WX6BQR</t>
  </si>
  <si>
    <t>Women's Casual Striped Back Criss Cross Short Sleeve T Shirt Mini Dress with Pockets Blue and White Stripes M</t>
  </si>
  <si>
    <t>X001X1AL4L</t>
  </si>
  <si>
    <t>Women's Casual Striped Back Criss Cross Short Sleeve T Shirt Mini Dress with Pockets Blue and White Stripes S</t>
  </si>
  <si>
    <t>X001XGDYQ3</t>
  </si>
  <si>
    <t>Women's Casual Striped Back Criss Cross Short Sleeve T Shirt Mini Dress with Pockets Blue and White Stripes XL</t>
  </si>
  <si>
    <t>X001X1HRYN</t>
  </si>
  <si>
    <t>Women's Casual Striped Back Criss Cross Short Sleeve T Shirt Mini Dress with Pockets White and Black Stripes L</t>
  </si>
  <si>
    <t>X001X1AL4B</t>
  </si>
  <si>
    <t>Women's Casual Striped Back Criss Cross Short Sleeve T Shirt Mini Dress with Pockets White and Black Stripes M</t>
  </si>
  <si>
    <t>X001XGDPZD</t>
  </si>
  <si>
    <t>Women's Casual Striped Back Criss Cross Short Sleeve T Shirt Mini Dress with Pockets White and Black Stripes S</t>
  </si>
  <si>
    <t>X001WX6BKX</t>
  </si>
  <si>
    <t>Women's Casual Striped Back Criss Cross Short Sleeve T Shirt Mini Dress with Pockets White and Black Stripes XL</t>
  </si>
  <si>
    <t>X001VLTAPJ</t>
  </si>
  <si>
    <t>X001VPNC5T</t>
  </si>
  <si>
    <t>X001VPNC6X</t>
  </si>
  <si>
    <t>X001VW4UL7</t>
  </si>
  <si>
    <t>X001VTZPI7</t>
  </si>
  <si>
    <t>X001VTZOWJ</t>
  </si>
  <si>
    <t>X001VW4V5R</t>
  </si>
  <si>
    <t>X001VLTAP9</t>
  </si>
  <si>
    <t>X001VPNC6D</t>
  </si>
  <si>
    <t>X001VW4VWF</t>
  </si>
  <si>
    <t>X001VLTAOP</t>
  </si>
  <si>
    <t>X001VTZPKF</t>
  </si>
  <si>
    <t>X001VLTAOZ</t>
  </si>
  <si>
    <t>X001VRXNBZ</t>
  </si>
  <si>
    <t>X001VLTAGX</t>
  </si>
  <si>
    <t>Agmibrelr Women's Sexy Basic Tank Bodycon Sleeveless Solid Casual Slit Dress Black M</t>
  </si>
  <si>
    <t>X001VW4VWP</t>
  </si>
  <si>
    <t>Agmibrelr Women's Sexy Basic Tank Bodycon Sleeveless Solid Casual Slit Dress Black S</t>
  </si>
  <si>
    <t>X001VRXMQB</t>
  </si>
  <si>
    <t>Agmibrelr Women's Sexy Basic Tank Bodycon Sleeveless Solid Casual Slit Dress Black XL</t>
  </si>
  <si>
    <t>X001VNIVJ3</t>
  </si>
  <si>
    <t>Agmibrelr Women's Sexy Basic Tank Bodycon Sleeveless Solid Casual Slit Dress Blue L</t>
  </si>
  <si>
    <t>X001VRXZ77</t>
  </si>
  <si>
    <t>Agmibrelr Women's Sexy Basic Tank Bodycon Sleeveless Solid Casual Slit Dress Blue M</t>
  </si>
  <si>
    <t>X001VRXZK9</t>
  </si>
  <si>
    <t>Agmibrelr Women's Sexy Basic Tank Bodycon Sleeveless Solid Casual Slit Dress Blue S</t>
  </si>
  <si>
    <t>X001VNIV61</t>
  </si>
  <si>
    <t>Agmibrelr Women's Sexy Basic Tank Bodycon Sleeveless Solid Casual Slit Dress Blue XL</t>
  </si>
  <si>
    <t>Agmibrelr Women's Sexy Basic Tank Bodycon Sleeveless Solid Casual Slit Dress White L</t>
  </si>
  <si>
    <t>X001VLTAGN</t>
  </si>
  <si>
    <t>Agmibrelr Women's Sexy Basic Tank Bodycon Sleeveless Solid Casual Slit Dress White M</t>
  </si>
  <si>
    <t>X001VRXNBP</t>
  </si>
  <si>
    <t>Agmibrelr Women's Sexy Basic Tank Bodycon Sleeveless Solid Casual Slit Dress White S</t>
  </si>
  <si>
    <t>X001VNILOD</t>
  </si>
  <si>
    <t>Agmibrelr Women's Sexy Basic Tank Bodycon Sleeveless Solid Casual Slit Dress White XL</t>
  </si>
  <si>
    <t>X001VPNOBV</t>
  </si>
  <si>
    <t>Agmibrelr Women's Sexy Basic Tank Bodycon Sleeveless Solid Casual Slit Dress Wine Red L</t>
  </si>
  <si>
    <t>X001VU00DB</t>
  </si>
  <si>
    <t>Agmibrelr Women's Sexy Basic Tank Bodycon Sleeveless Solid Casual Slit Dress Wine Red M</t>
  </si>
  <si>
    <t>X001VU01FD</t>
  </si>
  <si>
    <t>Agmibrelr Women's Sexy Basic Tank Bodycon Sleeveless Solid Casual Slit Dress Wine Red S</t>
  </si>
  <si>
    <t>X001VLTJD7</t>
  </si>
  <si>
    <t>Agmibrelr Women's Sexy Basic Tank Bodycon Sleeveless Solid Casual Slit Dress Wine Red XL</t>
  </si>
  <si>
    <t>X001VNILO3</t>
  </si>
  <si>
    <t>Agmibrelr Women's Sexy Basic Tank Bodycon Sleeveless Solid Casual Slit Dress Black L</t>
  </si>
  <si>
    <t>AGM Women's Plus Sizes Swing Tunic Tops Casual Loose Fit Short Sleeve Blouses Black 2XL</t>
  </si>
  <si>
    <t>AGM Women's Plus Sizes Swing Tunic Tops Casual Loose Fit Short Sleeve Blouses Black 3XL</t>
  </si>
  <si>
    <t>AGM Women's Plus Size Swing Tunic Tops Casual Loose Fit Short Sleeve Blouses Black 4XL</t>
  </si>
  <si>
    <t>AGM Women's Plus Sizes Swing Tunic Tops Casual Loose Fit Short Sleeve Blouses Black XL</t>
  </si>
  <si>
    <t>AGM Women's Plus Sizes Swing Tunic Tops Casual Loose Fit Short Sleeve Blouses Burgundy 2XL</t>
  </si>
  <si>
    <t>AGM Women's Plus Sizes Swing Tunic Tops Casual Loose Fit Short Sleeve Blouses Burgundy 3XL</t>
  </si>
  <si>
    <t>AGM Women's Plus Sizes Swing Tunic Tops Casual Loose Fit Short Sleeve Blouses Burgundy 4XL</t>
  </si>
  <si>
    <t>AGM Women's Plus Sizes Swing Tunic Tops Casual Loose Fit Short Sleeve Blouses Burgundy XL</t>
  </si>
  <si>
    <t>AGM Women's Plus Size Sleeveless Flare Swing Tunic Top Casual Loose Fit Tank Tops Shirts Blouses Black 2XL</t>
  </si>
  <si>
    <t>AGM Women's Plus Size Sleeveless Flare Swing Tunic Top Casual Loose Fit Tank Tops Shirts Blouses Black 3XL</t>
  </si>
  <si>
    <t>AGM Women's Plus Size Sleeveless Flare Swing Tunic Top Casual Loose Fit Tank Tops Shirts Blouses Black 4XL</t>
  </si>
  <si>
    <t>AGM Women's Plus Size Sleeveless Flare Swing Tunic Top Casual Loose Fit Tank Tops Shirts Blouses Black XL</t>
  </si>
  <si>
    <t>AGM Women's Plus Size Sleeveless Flare Swing Tunic Top Casual Loose Fit Tank Tops Shirts Blouses Burgundy 2XL</t>
  </si>
  <si>
    <t>AGM Women's Plus Size Sleeveless Flare Swing Tunic Top Casual Loose Fit Tank Tops Shirts Blouses Burgundy 3XL</t>
  </si>
  <si>
    <t>AGM Women's Plus Size Sleeveless Flare Swing Tunic Top Casual Loose Fit Tank Tops Shirts Blouses Burgundy 4XL</t>
  </si>
  <si>
    <t>AGM Women's Plus Size Sleeveless Flare Swing Tunic Top Casual Loose Fit Tank Tops Shirts Blouses Burgundy XL</t>
  </si>
  <si>
    <t>AGM Women's Cold Shoulder Blouse Mesh V Neck Plus Size Flare Loose Casual Tunic Top Black 2XL</t>
  </si>
  <si>
    <t>AGM Women's Cold Shoulder Blouse Mesh V Neck Plus Size Flare Loose Casual Tunic Top Black 3XL</t>
  </si>
  <si>
    <t>AGM Women's Cold Shoulder Blouse Mesh V Neck Plus Size Flare Loose Casual Tunic Top Black 4XL</t>
  </si>
  <si>
    <t>AGM Women's Cold Shoulder Blouse Mesh V Neck Plus Size Flare Loose Casual Tunic Top Black XL</t>
  </si>
  <si>
    <t>AGM Women's Cold Shoulder Blouse Mesh V Neck Plus Size Flare Loose Casual Tunic Top Burgundy 2XL</t>
  </si>
  <si>
    <t>AGM Women's Cold Shoulder Blouse Mesh V Neck Plus Size Flare Loose Casual Tunic Top Burgundy 3XL</t>
  </si>
  <si>
    <t>AGM Women's Cold Shoulder Blouse Mesh V Neck Plus Size Flare Loose Casual Tunic Top Burgundy 4XL</t>
  </si>
  <si>
    <t>AGM Women's Cold Shoulder Blouse Mesh V Neck Plus Size Flare Loose Casual Tunic Top Burgundy XL</t>
  </si>
  <si>
    <t>AGM Women's Plus Size Sleeveless Floral Print Flare Tunic Tank Tops Loose Fit Casual Shirt Blouse Black 2XL</t>
  </si>
  <si>
    <t>AGM Women's Plus Size Sleeveless Floral Print Flare Tunic Tank Tops Loose Fit Casual Shirt Blouse Black 3XL</t>
  </si>
  <si>
    <t>AGM Women's Plus Size Sleeveless Floral Print Flare Tunic Tank Tops Loose Fit Casual Shirt Blouse Black 4XL</t>
  </si>
  <si>
    <t>AGM Women's Plus Size Sleeveless Floral Print Flare Tunic Tank Tops Loose Fit Casual Shirt Blouse Black XL</t>
  </si>
  <si>
    <t>AGM Women's Plus Size High Low Hem Tunic Top Round Neck Asymmetrical Irregular Casual Blouse Shirt Black Stripe 2XL</t>
  </si>
  <si>
    <t>AGM Women's Plus Size High Low Hem Tunic Top Round Neck Asymmetrical Irregular Casual Blouse Shirt Black Stripe 3XL</t>
  </si>
  <si>
    <t>AGM Women's Plus Size High Low Hem Tunic Top Round Neck Asymmetrical Irregular Casual Blouse Shirt Black Stripe 4XL</t>
  </si>
  <si>
    <t>AGM Women's Plus Size High Low Hem Tunic Top Round Neck Asymmetrical Irregular Casual Blouse Shirt Black Stripe XL</t>
  </si>
  <si>
    <t>AGM Women's Plus Size High Low Hem Tunic Top Round Neck Asymmetrical Irregular Casual Blouse Shirt White Stripe 2XL</t>
  </si>
  <si>
    <t>AGM Women's Plus Size High Low Hem Tunic Top Round Neck Asymmetrical Irregular Casual Blouse Shirt White Stripe 3XL</t>
  </si>
  <si>
    <t>AGM Women's Plus Size High Low Hem Tunic Top Round Neck Asymmetrical Irregular Casual Blouse Shirt White Stripe 4XL</t>
  </si>
  <si>
    <t>AGM Women's Plus Size High Low Hem Tunic Top Round Neck Asymmetrical Irregular Casual Blouse Shirt White Stripe XL</t>
  </si>
  <si>
    <t>AGM Women's Plus Sizes Off Shoulder Casual T Shirts Dress Short Sleeve Loose Tunic Tops Black 2XL</t>
  </si>
  <si>
    <t>AGM Women's Plus Sizes Off Shoulder Casual T Shirts Dress Short Sleeve Loose Tunic Tops Black 3XL</t>
  </si>
  <si>
    <t>AGM Women's Plus Sizes Off Shoulder Casual T Shirts Dress Short Sleeve Loose Tunic Tops Black 4XL</t>
  </si>
  <si>
    <t>AGM Women's Plus Sizes Off Shoulder Casual T Shirts Dress Short Sleeve Loose Tunic Tops Black XL</t>
  </si>
  <si>
    <t>AGM Women's Plus Sizes Off Shoulder Casual T Shirts Dress Short Sleeve Loose Tunic Tops Burgundy 2XL</t>
  </si>
  <si>
    <t>AGM Women's Plus Sizes Off Shoulder Casual T Shirts Dress Short Sleeve Loose Tunic Tops Burgundy 3XL</t>
  </si>
  <si>
    <t>AGM Women's Plus Sizes Off Shoulder Casual T Shirts Dress Short Sleeve Loose Tunic Tops Burgundy 4XL</t>
  </si>
  <si>
    <t>AGM Women's Plus Sizes Off Shoulder Casual T Shirts Dress Short Sleeve Loose Tunic Tops Burgundy XL</t>
  </si>
  <si>
    <t>X001UVIWXV</t>
  </si>
  <si>
    <t>Agmibrelr Women's Sexy V Neck Spaghetti Strap Backless Bodycon Dress Irregular Hem Dress Back Bandage Slit Club Dresses Black L</t>
  </si>
  <si>
    <t>X001UVY9ZB</t>
  </si>
  <si>
    <t>Agmibrelr Women's Sexy V Neck Spaghetti Strap Backless Bodycon Dress Irregular Hem Dress Back Bandage Slit Club Dresses Black M</t>
  </si>
  <si>
    <t>X001UVY37Z</t>
  </si>
  <si>
    <t>Agmibrelr Women's Sexy V Neck Spaghetti Strap Backless Bodycon Dress Irregular Hem Dress Back Bandage Slit Club Dresses Black S</t>
  </si>
  <si>
    <t>X001Z712OL</t>
  </si>
  <si>
    <t>Agmibrelr?Womens Women's Floral Print Cocktail Homecoming Tshirt Fit and Flare A Line Dresses Ladies Ruffle Dress for Women Work Casual Black 2XL</t>
  </si>
  <si>
    <t>X001Z8IYFF</t>
  </si>
  <si>
    <t>Agmibrelr?Womens Women's Floral Print Cocktail Homecoming Tshirt Fit and Flare A Line Dresses Ladies Ruffle Dress for Women Work Casual Black L</t>
  </si>
  <si>
    <t>X001Z7KQIT</t>
  </si>
  <si>
    <t>Agmibrelr?Womens Women's Floral Print Cocktail Homecoming Tshirt Fit and Flare A Line Dresses Ladies Ruffle Dress for Women Work Casual Black M</t>
  </si>
  <si>
    <t>X001Z72VMX</t>
  </si>
  <si>
    <t>Agmibrelr?Womens Women's Floral Print Cocktail Homecoming Tshirt Fit and Flare A Line Dresses Ladies Ruffle Dress for Women Work Casual Black S</t>
  </si>
  <si>
    <t>X001Z8KC5F</t>
  </si>
  <si>
    <t>Agmibrelr?Womens Women's Floral Print Cocktail Homecoming Tshirt Fit and Flare A Line Dresses Ladies Ruffle Dress for Women Work Casual Black XL</t>
  </si>
  <si>
    <t>Agmibrelr?Womens Women's Floral Print Cocktail Homecoming Tshirt Fit and Flare A Line Dresses Ladies Ruffle Dress for Women Work Casual Blue M</t>
  </si>
  <si>
    <t>Agmibrelr?Womens Women's Polka Dot Cocktail Homecoming Tshirt Fit and Flare A Line Dresses Ladies Ruffle Dress for Women Work Casual Blue 2XL</t>
  </si>
  <si>
    <t>Agmibrelr?Womens Women's Polka Dot Cocktail Homecoming Tshirt Fit and Flare A Line Dresses Ladies Ruffle Dress for Women Work Casual Blue L</t>
  </si>
  <si>
    <t>X001Z711KL</t>
  </si>
  <si>
    <t>Agmibrelr?Womens Women's Polka Dot Cocktail Homecoming Tshirt Fit and Flare A Line Dresses Ladies Ruffle Dress for Women Work Casual Blue M</t>
  </si>
  <si>
    <t>X001Z712M3</t>
  </si>
  <si>
    <t>Agmibrelr?Womens Women's Polka Dot Cocktail Homecoming Tshirt Fit and Flare A Line Dresses Ladies Ruffle Dress for Women Work Casual Blue S</t>
  </si>
  <si>
    <t>X001Z712JB</t>
  </si>
  <si>
    <t>Agmibrelr?Womens Women's Polka Dot Cocktail Homecoming Tshirt Fit and Flare A Line Dresses Ladies Ruffle Dress for Women Work Casual Blue XL</t>
  </si>
  <si>
    <t>Agmibrelr?Womens Women's Floral Print Cocktail Homecoming Tshirt Fit and Flare A Line Dresses Ladies Ruffle Dress for Women Work Casual Burgundy Red 2XL</t>
  </si>
  <si>
    <t>X001Z8IYG9</t>
  </si>
  <si>
    <t>Agmibrelr?Womens Women's Floral Print Cocktail Homecoming Tshirt Fit and Flare A Line Dresses Ladies Ruffle Dress for Women Work Casual Burgundy Red L</t>
  </si>
  <si>
    <t>Agmibrelr?Womens Women's Floral Print Cocktail Homecoming Tshirt Fit and Flare A Line Dresses Ladies Ruffle Dress for Women Work Casual Burgundy Red M</t>
  </si>
  <si>
    <t>X001Z8IYF5</t>
  </si>
  <si>
    <t>Agmibrelr?Womens Women's Floral Print Cocktail Homecoming Tshirt Fit and Flare A Line Dresses Ladies Ruffle Dress for Women Work Casual Burgundy Red S</t>
  </si>
  <si>
    <t>Agmibrelr?Womens Women's Floral Print Cocktail Homecoming Tshirt Fit and Flare A Line Dresses Ladies Ruffle Dress for Women Work Casual Burgundy Red XL</t>
  </si>
  <si>
    <t>Agmibrelr?Womens Women's Polka Dot Cocktail Homecoming Tshirt Fit and Flare A Line Dresses Ladies Ruffle Dress for Women Work Casual Burgundy Red 2XL</t>
  </si>
  <si>
    <t>X001Z8I8MT</t>
  </si>
  <si>
    <t>Agmibrelr?Womens Women's Polka Dot Cocktail Homecoming Tshirt Fit and Flare A Line Dresses Ladies Ruffle Dress for Women Work Casual Burgundy Red L</t>
  </si>
  <si>
    <t>X001Z7MKAB</t>
  </si>
  <si>
    <t>Agmibrelr?Womens Women's Polka Dot Cocktail Homecoming Tshirt Fit and Flare A Line Dresses Ladies Ruffle Dress for Women Work Casual Burgundy Red M</t>
  </si>
  <si>
    <t>X001Z7115V</t>
  </si>
  <si>
    <t>Agmibrelr?Womens Women's Polka Dot Cocktail Homecoming Tshirt Fit and Flare A Line Dresses Ladies Ruffle Dress for Women Work Casual Burgundy Red S</t>
  </si>
  <si>
    <t>X001Z711LP</t>
  </si>
  <si>
    <t>Agmibrelr?Womens Women's Polka Dot Cocktail Homecoming Tshirt Fit and Flare A Line Dresses Ladies Ruffle Dress for Women Work Casual Burgundy Red XL</t>
  </si>
  <si>
    <t>X001Z7116F</t>
  </si>
  <si>
    <t>Agmibrelr?Womens Women's Polka Dot Cocktail Homecoming Tshirt Fit and Flare A Line Dresses Ladies Ruffle Dress for Women Work Casual Black 2XL</t>
  </si>
  <si>
    <t>X001Z8I8LZ</t>
  </si>
  <si>
    <t>Agmibrelr?Womens Women's Polka Dot Cocktail Homecoming Tshirt Fit and Flare A Line Dresses Ladies Ruffle Dress for Women Work Casual Black L</t>
  </si>
  <si>
    <t>X001Z8KHHX</t>
  </si>
  <si>
    <t>Agmibrelr?Womens Women's Polka Dot Cocktail Homecoming Tshirt Fit and Flare A Line Dresses Ladies Ruffle Dress for Women Work Casual Black M</t>
  </si>
  <si>
    <t>X001Z7KRKV</t>
  </si>
  <si>
    <t>Agmibrelr?Womens Women's Polka Dot Cocktail Homecoming Tshirt Fit and Flare A Line Dresses Ladies Ruffle Dress for Women Work Casual Black S</t>
  </si>
  <si>
    <t>X001Z8KHI7</t>
  </si>
  <si>
    <t>Agmibrelr?Womens Women's Polka Dot Cocktail Homecoming Tshirt Fit and Flare A Line Dresses Ladies Ruffle Dress for Women Work Casual Black XL</t>
  </si>
  <si>
    <t>X001Z8IGU3</t>
  </si>
  <si>
    <t>Agmibrelr?Womens Women's Floral Print Cocktail Homecoming Tshirt Fit and Flare A Line Dresses Ladies Ruffle Dress for Women Work Casual Blue 2XL</t>
  </si>
  <si>
    <t>X001Z7MMWH</t>
  </si>
  <si>
    <t>Agmibrelr?Womens Women's Floral Print Cocktail Homecoming Tshirt Fit and Flare A Line Dresses Ladies Ruffle Dress for Women Work Casual Blue L</t>
  </si>
  <si>
    <t>X001Z72VMN</t>
  </si>
  <si>
    <t>Agmibrelr?Womens Women's Floral Print Cocktail Homecoming Tshirt Fit and Flare A Line Dresses Ladies Ruffle Dress for Women Work Casual Blue S</t>
  </si>
  <si>
    <t>X001Z712P5</t>
  </si>
  <si>
    <t>Agmibrelr?Womens Women's Floral Print Cocktail Homecoming Tshirt Fit and Flare A Line Dresses Ladies Ruffle Dress for Women Work Casual Blue XL</t>
  </si>
  <si>
    <t>X001ZHKIMX</t>
  </si>
  <si>
    <t>Womens Women's Woman Woman's Casual Striped Crew Boat Neck Long Sleeve Comfort T Shirt T-Shirt Top Tops and Blouses for Women Black and White 2XL</t>
  </si>
  <si>
    <t>X001ZHMP33</t>
  </si>
  <si>
    <t>Womens Women's Woman Woman's Casual Striped Crew Boat Neck Long Sleeve Comfort T Shirt T-Shirt Top Tops and Blouses for Women Black and White L</t>
  </si>
  <si>
    <t>X001ZHJ6SF</t>
  </si>
  <si>
    <t>Womens Women's Woman Woman's Casual Striped Crew Boat Neck Long Sleeve Comfort T Shirt T-Shirt Top Tops and Blouses for Women Black and White M</t>
  </si>
  <si>
    <t>X001ZHLTW1</t>
  </si>
  <si>
    <t>Womens Women's Woman Woman's Casual Striped Crew Boat Neck Long Sleeve Comfort T Shirt T-Shirt Top Tops and Blouses for Women Black and White S</t>
  </si>
  <si>
    <t>X001ZGVQX9</t>
  </si>
  <si>
    <t>Womens Women's Woman Woman's Casual Striped Crew Boat Neck Long Sleeve Comfort T Shirt T-Shirt Top Tops and Blouses for Women Black and White XL</t>
  </si>
  <si>
    <t>X001ZGVQWP</t>
  </si>
  <si>
    <t>Womens Women's Woman Woman's Casual Striped Crew Boat Neck Long Sleeve Comfort T Shirt T-Shirt Top Tops and Blouses for Women Red and White 2XL</t>
  </si>
  <si>
    <t>X001ZGVQWZ</t>
  </si>
  <si>
    <t>Womens Women's Woman Woman's Casual Striped Crew Boat Neck Long Sleeve Comfort T Shirt T-Shirt Top Tops and Blouses for Women Red and White L</t>
  </si>
  <si>
    <t>X001ZGVIYL</t>
  </si>
  <si>
    <t>Womens Women's Woman Woman's Casual Striped Crew Boat Neck Long Sleeve Comfort T Shirt T-Shirt Top Tops and Blouses for Women Red and White M</t>
  </si>
  <si>
    <t>X001ZHJ6U3</t>
  </si>
  <si>
    <t>Womens Women's Woman Woman's Casual Striped Crew Boat Neck Long Sleeve Comfort T Shirt T-Shirt Top Tops and Blouses for Women Red and White S</t>
  </si>
  <si>
    <t>X001ZHJIER</t>
  </si>
  <si>
    <t>Womens Women's Woman Woman's Casual Striped Crew Boat Neck Long Sleeve Comfort T Shirt T-Shirt Top Tops and Blouses for Women Red and White XL</t>
  </si>
  <si>
    <t>X001ZHMP1Z</t>
  </si>
  <si>
    <t>Womens Women's Woman Woman's Casual Striped Crew Boat Neck Long Sleeve Comfort T Shirt T-Shirt Top Tops and Blouses for Women Navy and White 2XL</t>
  </si>
  <si>
    <t>X001ZHMP29</t>
  </si>
  <si>
    <t>Womens Women's Woman Woman's Casual Striped Crew Boat Neck Long Sleeve Comfort T Shirt T-Shirt Top Tops and Blouses for Women Navy and White L</t>
  </si>
  <si>
    <t>X001ZH80ZP</t>
  </si>
  <si>
    <t>Womens Women's Woman Woman's Casual Striped Crew Boat Neck Long Sleeve Comfort T Shirt T-Shirt Top Tops and Blouses for Women Navy and White M</t>
  </si>
  <si>
    <t>X001ZH80WN</t>
  </si>
  <si>
    <t>Womens Women's Woman Woman's Casual Striped Crew Boat Neck Long Sleeve Comfort T Shirt T-Shirt Top Tops and Blouses for Women Navy and White S</t>
  </si>
  <si>
    <t>X001ZHMP1F</t>
  </si>
  <si>
    <t>Womens Women's Woman Woman's Casual Striped Crew Boat Neck Long Sleeve Comfort T Shirt T-Shirt Top Tops and Blouses for Women Navy and White XL</t>
  </si>
  <si>
    <t>AGM Women's Plus Size Round Neck Tunic Top Mesh Flutter Sleeve Loose Casual Blouse Black 2XL</t>
  </si>
  <si>
    <t>AGM Women's Plus Size Round Neck Tunic Top Mesh Flutter Sleeve Loose Casual Blouse Black 3XL</t>
  </si>
  <si>
    <t>AGM Women's Plus Size Round Neck Tunic Top Mesh Flutter Sleeve Loose Casual Blouse Black 4XL</t>
  </si>
  <si>
    <t>AGM Women's Plus Size Round Neck Tunic Top Mesh Flutter Sleeve Loose Casual Blouse Black XL</t>
  </si>
  <si>
    <t>AGM Women's Plus Size Round Neck Tunic Top Mesh Flutter Sleeve Loose Casual Blouse Burgundy 2XL</t>
  </si>
  <si>
    <t>AGM Women's Plus Size Round Neck Tunic Top Mesh Flutter Sleeve Loose Casual Blouse Burgundy 3XL</t>
  </si>
  <si>
    <t>AGM Women's Plus Size Round Neck Tunic Top Mesh Flutter Sleeve Loose Casual Blouse Burgundy 4XL</t>
  </si>
  <si>
    <t>AGM Women's Plus Size Round Neck Tunic Top Mesh Flutter Sleeve Loose Casual Blouse Burgundy XL</t>
  </si>
  <si>
    <t>AGM Women's Flutter Sleeve Dress Deep V Neck A-Line Swing Plus Size Midi Dresses Black 2XL</t>
  </si>
  <si>
    <t>AGM Women's Flutter Sleeve Dress Deep V Neck A-Line Swing Plus Size Midi Dresses Black 3XL</t>
  </si>
  <si>
    <t>AGM Women's Flutter Sleeve Dress Deep V Neck A-Line Swing Plus Size Midi Dresses Black 4XL</t>
  </si>
  <si>
    <t>AGM Women's Flutter Sleeve Dress Deep V Neck A-Line Swing Plus Size Midi Dresses Black XL</t>
  </si>
  <si>
    <t>AGM Women's Flutter Sleeve Dress Deep V Neck A-Line Swing Plus Size Midi Dresses Blue 2XL</t>
  </si>
  <si>
    <t>AGM Women's Flutter Sleeve Dress Deep V Neck A-Line Swing Plus Size Midi Dresses Blue 3XL</t>
  </si>
  <si>
    <t>AGM Women's Flutter Sleeve Dress Deep V Neck A-Line Swing Plus Size Midi Dresses Blue 4XL</t>
  </si>
  <si>
    <t>AGM Women's Flutter Sleeve Dress Deep V Neck A-Line Swing Plus Size Midi Dresses Blue XL</t>
  </si>
  <si>
    <t>AGM Women's Flutter Sleeve Dress Deep V Neck A-Line Swing Plus Size Midi Dresses Burgundy 2XL</t>
  </si>
  <si>
    <t>AGM Women's Flutter Sleeve Dress Deep V Neck A-Line Swing Plus Size Midi Dresses Burgundy 3XL</t>
  </si>
  <si>
    <t>AGM Women's Flutter Sleeve Dress Deep V Neck A-Line Swing Plus Size Midi Dresses Burgundy 4XL</t>
  </si>
  <si>
    <t>AGM Women's Flutter Sleeve Dress Deep V Neck A-Line Swing Plus Size Midi Dresses Burgundy XL</t>
  </si>
  <si>
    <t>AGM Women's Plus Sizes Ruffle High Low Asymmetrical Short Sleeve Blouse Shirt Dress Black 2XL</t>
  </si>
  <si>
    <t>AGM Women's Plus Sizes Ruffle High Low Asymmetrical Short Sleeve Blouse Shirt Dress Black 3XL</t>
  </si>
  <si>
    <t>AGM Women's Plus Sizes Ruffle High Low Asymmetrical Short Sleeve Blouse Shirt Dress Black 4XL</t>
  </si>
  <si>
    <t>AGM Women's Plus Sizes Ruffle High Low Asymmetrical Short Sleeve Blouse Shirt Dress Black XL</t>
  </si>
  <si>
    <t>AGM Women's Plus Sizes Ruffle High Low Asymmetrical Short Sleeve Blouse Shirt Dress Blue 2XL</t>
  </si>
  <si>
    <t>AGM Women's Plus Sizes Ruffle High Low Asymmetrical Short Sleeve Blouse Shirt Dress Blue 3XL</t>
  </si>
  <si>
    <t>AGM Women's Plus Sizes Ruffle High Low Asymmetrical Short Sleeve Blouse Shirt Dress Blue 4XL</t>
  </si>
  <si>
    <t>AGM Women's Plus Sizes Ruffle High Low Asymmetrical Short Sleeve Blouse Shirt Dress Blue XL</t>
  </si>
  <si>
    <t>AGM Women's Plus Sizes Ruffle High Low Asymmetrical Short Sleeve Blouse Shirt Dress White 2XL</t>
  </si>
  <si>
    <t>AGM Women's Plus Sizes Ruffle High Low Asymmetrical Short Sleeve Blouse Shirt Dress White 3XL</t>
  </si>
  <si>
    <t>AGM Women's Plus Sizes Ruffle High Low Asymmetrical Short Sleeve Blouse Shirt Dress White 4XL</t>
  </si>
  <si>
    <t>AGM Women's Plus Sizes Ruffle High Low Asymmetrical Short Sleeve Blouse Shirt Dress White XL</t>
  </si>
  <si>
    <t>Agmibrelr?Womens Women's Summer Casual Tshirt Swing Dresses Beach Ladies Sun Tank Ruffle Dress for Women Black 2XL</t>
  </si>
  <si>
    <t>Agmibrelr?Womens Women's Summer Casual Tshirt Swing Dresses Beach Ladies Sun Tank Ruffle Dress for Women Black L</t>
  </si>
  <si>
    <t>Agmibrelr?Womens Women's Summer Casual Tshirt Swing Dresses Beach Ladies Sun Tank Ruffle Dress for Women Black M</t>
  </si>
  <si>
    <t>Agmibrelr?Womens Women's Summer Casual Tshirt Swing Dresses Beach Ladies Sun Tank Ruffle Dress for Women Black S</t>
  </si>
  <si>
    <t>Agmibrelr?Womens Women's Summer Casual Tshirt Swing Dresses Beach Ladies Sun Tank Ruffle Dress for Women Black XL</t>
  </si>
  <si>
    <t>Agmibrelr?Womens Women's Summer Casual Tshirt Swing Dresses Beach Ladies Sun Tank Ruffle Dress for Women Purple 2XL</t>
  </si>
  <si>
    <t>Agmibrelr?Womens Women's Summer Casual Tshirt Swing Dresses Beach Ladies Sun Tank Ruffle Dress for Women Purple L</t>
  </si>
  <si>
    <t>Agmibrelr?Womens Women's Summer Casual Tshirt Swing Dresses Beach Ladies Sun Tank Ruffle Dress for Women Purple M</t>
  </si>
  <si>
    <t>X001Z712L9</t>
  </si>
  <si>
    <t>Agmibrelr?Womens Women's Summer Casual Tshirt Swing Dresses Beach Ladies Sun Tank Ruffle Dress for Women Burgundy Red 2XL</t>
  </si>
  <si>
    <t>X001Z8IGTT</t>
  </si>
  <si>
    <t>Agmibrelr?Womens Women's Summer Casual Tshirt Swing Dresses Beach Ladies Sun Tank Ruffle Dress for Women Burgundy Red L</t>
  </si>
  <si>
    <t>X001Z8IGUD</t>
  </si>
  <si>
    <t>Agmibrelr?Womens Women's Summer Casual Tshirt Swing Dresses Beach Ladies Sun Tank Ruffle Dress for Women Burgundy Red M</t>
  </si>
  <si>
    <t>X001Z72VOL</t>
  </si>
  <si>
    <t>Agmibrelr?Womens Women's Summer Casual Tshirt Swing Dresses Beach Ladies Sun Tank Ruffle Dress for Women Burgundy Red S</t>
  </si>
  <si>
    <t>X001Z8KC4L</t>
  </si>
  <si>
    <t>Agmibrelr?Womens Women's Summer Casual Tshirt Swing Dresses Beach Ladies Sun Tank Ruffle Dress for Women Burgundy Red XL</t>
  </si>
  <si>
    <t>X001Z712PF</t>
  </si>
  <si>
    <t>Agmibrelr?Womens Women's Summer Casual Tshirt Swing Dresses Beach Ladies Sun Tank Ruffle Dress for Women Olive Green 2XL</t>
  </si>
  <si>
    <t>X001Z8IGUX</t>
  </si>
  <si>
    <t>Agmibrelr?Womens Women's Summer Casual Tshirt Swing Dresses Beach Ladies Sun Tank Ruffle Dress for Women Olive Green L</t>
  </si>
  <si>
    <t>X001Z712LJ</t>
  </si>
  <si>
    <t>Agmibrelr?Womens Women's Summer Casual Tshirt Swing Dresses Beach Ladies Sun Tank Ruffle Dress for Women Olive Green M</t>
  </si>
  <si>
    <t>X001Z711JR</t>
  </si>
  <si>
    <t>Agmibrelr?Womens Women's Summer Casual Tshirt Swing Dresses Beach Ladies Sun Tank Ruffle Dress for Women Olive Green S</t>
  </si>
  <si>
    <t>X001Z72VOB</t>
  </si>
  <si>
    <t>Agmibrelr?Womens Women's Summer Casual Tshirt Swing Dresses Beach Ladies Sun Tank Ruffle Dress for Women Olive Green XL</t>
  </si>
  <si>
    <t>X001Z712OV</t>
  </si>
  <si>
    <t>Agmibrelr Womens Women's Casual Summer Tshirt Swing Short Petal Sleeve Dresses Beach Ladies Sun A line Dress for Women Navy Blue L</t>
  </si>
  <si>
    <t>X001Z8HRUD</t>
  </si>
  <si>
    <t>Agmibrelr Womens Women's Casual Summer Tshirt Swing Short Petal Sleeve Dresses Beach Ladies Sun A line Dress for Women Navy Blue M</t>
  </si>
  <si>
    <t>X001Z8IYEV</t>
  </si>
  <si>
    <t>Agmibrelr Womens Women's Casual Summer Tshirt Swing Short Petal Sleeve Dresses Beach Ladies Sun A line Dress for Women Navy Blue S</t>
  </si>
  <si>
    <t>X001Z8KC55</t>
  </si>
  <si>
    <t>Agmibrelr Womens Women's Casual Summer Tshirt Swing Short Petal Sleeve Dresses Beach Ladies Sun A line Dress for Women Navy Blue XL</t>
  </si>
  <si>
    <t>X001Z72VO1</t>
  </si>
  <si>
    <t>Agmibrelr Womens Women's Casual Summer Tshirt Swing Short Petal Sleeve Dresses Beach Ladies Sun A line Dress for Women White XL</t>
  </si>
  <si>
    <t>X001Z712O1</t>
  </si>
  <si>
    <t>Agmibrelr?Womens Women's Cocktail Elegant Empire Waist Summer Tshirt Swing Dresses Ladies Tank Ruffle Dress for Women Work Casual Black M</t>
  </si>
  <si>
    <t>X001Z8KC4B</t>
  </si>
  <si>
    <t>Agmibrelr?Womens Women's Cocktail Elegant Empire Waist Summer Tshirt Swing Dresses Ladies Tank Ruffle Dress for Women Work Casual Black S</t>
  </si>
  <si>
    <t>X001Z712PP</t>
  </si>
  <si>
    <t>Agmibrelr?Womens Women's Cocktail Elegant Empire Waist Summer Tshirt Swing Dresses Ladies Tank Ruffle Dress for Women Work Casual Black XL</t>
  </si>
  <si>
    <t>X001Z8KHJB</t>
  </si>
  <si>
    <t>Agmibrelr?Womens Women's Cocktail Elegant Empire Waist Summer Tshirt Swing Dresses Ladies Tank Ruffle Dress for Women Work Casual Burgundy Red L</t>
  </si>
  <si>
    <t>X001Z7MMX1</t>
  </si>
  <si>
    <t>Agmibrelr?Womens Women's Cocktail Elegant Empire Waist Summer Tshirt Swing Dresses Ladies Tank Ruffle Dress for Women Work Casual Burgundy Red M</t>
  </si>
  <si>
    <t>X001Z8IGUN</t>
  </si>
  <si>
    <t>Agmibrelr?Womens Women's Cocktail Elegant Empire Waist Summer Tshirt Swing Dresses Ladies Tank Ruffle Dress for Women Work Casual Burgundy Red S</t>
  </si>
  <si>
    <t>X001Z7MMW7</t>
  </si>
  <si>
    <t>Agmibrelr?Womens Women's Cocktail Elegant Empire Waist Summer Tshirt Swing Dresses Ladies Tank Ruffle Dress for Women Work Casual Burgundy Red XL</t>
  </si>
  <si>
    <t>X001Z711KV</t>
  </si>
  <si>
    <t>Agmibrelr?Womens Women's Cocktail Elegant Empire Waist Summer Tshirt Swing Dresses Ladies Tank Ruffle Dress for Women Work Casual Black L</t>
  </si>
  <si>
    <t>X001Z711KB</t>
  </si>
  <si>
    <t>Agmibrelr?Womens Women's Cocktail Elegant Empire Waist Summer Tshirt Swing Dresses Ladies Tank Ruffle Dress for Women Work Casual Navy Blue L</t>
  </si>
  <si>
    <t>X001Z712Q9</t>
  </si>
  <si>
    <t>Agmibrelr?Womens Women's Cocktail Elegant Empire Waist Summer Tshirt Swing Dresses Ladies Tank Ruffle Dress for Women Work Casual Navy Blue M</t>
  </si>
  <si>
    <t>X001Z8I8KV</t>
  </si>
  <si>
    <t>Agmibrelr?Womens Women's Cocktail Elegant Empire Waist Summer Tshirt Swing Dresses Ladies Tank Ruffle Dress for Women Work Casual Navy Blue S</t>
  </si>
  <si>
    <t>X001Z8I8MJ</t>
  </si>
  <si>
    <t>Agmibrelr?Womens Women's Cocktail Elegant Empire Waist Summer Tshirt Swing Dresses Ladies Tank Ruffle Dress for Women Work Casual Navy Blue XL</t>
  </si>
  <si>
    <t>X001ZHIGHH</t>
  </si>
  <si>
    <t>Agmibrelr?Womens Women's Casual Beach Boat Crew Neck Slit Long Maxi Dresses with Pokets Fit and Flare Dress for Women Black L</t>
  </si>
  <si>
    <t>X001ZGVQIJ</t>
  </si>
  <si>
    <t>Agmibrelr?Womens Women's Casual Beach Boat Crew Neck Slit Long Maxi Dresses with Pokets Fit and Flare Dress for Women Black M</t>
  </si>
  <si>
    <t>X001ZHK92R</t>
  </si>
  <si>
    <t>Agmibrelr?Womens Women's Casual Beach Boat Crew Neck Slit Long Maxi Dresses with Pokets Fit and Flare Dress for Women Black S</t>
  </si>
  <si>
    <t>X001ZI8BMV</t>
  </si>
  <si>
    <t>Agmibrelr?Womens Women's Casual Beach Boat Crew Neck Slit Long Maxi Dresses with Pokets Fit and Flare Dress for Women Black XL</t>
  </si>
  <si>
    <t>X001ZGVIZF</t>
  </si>
  <si>
    <t>Agmibrelr?Womens Women's Casual Beach Boat Crew Neck Slit Long Maxi Dresses with Pokets Fit and Flare Dress for Women Navy Blue L</t>
  </si>
  <si>
    <t>X001ZHK931</t>
  </si>
  <si>
    <t>Agmibrelr?Womens Women's Casual Beach Boat Crew Neck Slit Long Maxi Dresses with Pokets Fit and Flare Dress for Women Navy Blue M</t>
  </si>
  <si>
    <t>X001ZGVQXJ</t>
  </si>
  <si>
    <t>Agmibrelr?Womens Women's Casual Beach Boat Crew Neck Slit Long Maxi Dresses with Pokets Fit and Flare Dress for Women Navy Blue S</t>
  </si>
  <si>
    <t>X001ZHJ6SP</t>
  </si>
  <si>
    <t>Agmibrelr?Womens Women's Casual Beach Boat Crew Neck Slit Long Maxi Dresses with Pokets Fit and Flare Dress for Women Navy Blue XL</t>
  </si>
  <si>
    <t>Agmibrelr?Womens Women's Bodycon Tank Midi Pencil Dresses Ruched Sides Dress for Women Black L</t>
  </si>
  <si>
    <t>Agmibrelr?Womens Women's Bodycon Tank Midi Pencil Dresses Ruched Sides Dress for Women Black M</t>
  </si>
  <si>
    <t>Agmibrelr?Womens Women's Bodycon Tank Midi Pencil Dresses Ruched Sides Dress for Women Black S</t>
  </si>
  <si>
    <t>Agmibrelr?Womens Women's Bodycon Tank Midi Pencil Dresses Ruched Sides Dress for Women Black XL</t>
  </si>
  <si>
    <t>Agmibrelr?Womens Women's Bodycon Tank Midi Pencil Dresses Ruched Sides Dress for Women White L</t>
  </si>
  <si>
    <t>Agmibrelr?Womens Women's Bodycon Tank Midi Pencil Dresses Ruched Sides Dress for Women White M</t>
  </si>
  <si>
    <t>Agmibrelr?Womens Women's Bodycon Tank Midi Pencil Dresses Ruched Sides Dress for Women White S</t>
  </si>
  <si>
    <t>Agmibrelr?Womens Women's Bodycon Tank Midi Pencil Dresses Ruched Sides Dress for Women White XL</t>
  </si>
  <si>
    <t>X001Z7MKAL</t>
  </si>
  <si>
    <t>Agmibrelr?Womens Women's Bodycon Tank Midi Pencil Dresses Ruched Sides Dress for Women Olive Green L</t>
  </si>
  <si>
    <t>X001Z72VNR</t>
  </si>
  <si>
    <t>Agmibrelr?Womens Women's Bodycon Tank Midi Pencil Dresses Ruched Sides Dress for Women Olive Green M</t>
  </si>
  <si>
    <t>X001Z8KHJ1</t>
  </si>
  <si>
    <t>Agmibrelr?Womens Women's Bodycon Tank Midi Pencil Dresses Ruched Sides Dress for Women Olive Green S</t>
  </si>
  <si>
    <t>X001Z8IGV7</t>
  </si>
  <si>
    <t>Agmibrelr?Womens Women's Bodycon Tank Midi Pencil Dresses Ruched Sides Dress for Women Olive Green XL</t>
  </si>
  <si>
    <t>X001Z7KOZT</t>
  </si>
  <si>
    <t>Agmibrelr?Womens Women's Striped Crew Neck 3/4 Sleeve Tshirt Ruffle Maxi Dresses Long Dress for Women Work Casual with Pokets Black and White Striped L</t>
  </si>
  <si>
    <t>X001Z7KRJH</t>
  </si>
  <si>
    <t>Agmibrelr?Womens Women's Striped Crew Neck 3/4 Sleeve Tshirt Ruffle Maxi Dresses Long Dress for Women Work Casual with Pokets Black and White Striped M</t>
  </si>
  <si>
    <t>X001Z71273</t>
  </si>
  <si>
    <t>Agmibrelr?Womens Women's Striped Crew Neck 3/4 Sleeve Tshirt Ruffle Maxi Dresses Long Dress for Women Work Casual with Pokets Black and White Striped S</t>
  </si>
  <si>
    <t>X001Z8KC3R</t>
  </si>
  <si>
    <t>Agmibrelr?Womens Women's Striped Crew Neck 3/4 Sleeve Tshirt Ruffle Maxi Dresses Long Dress for Women Work Casual with Pokets Black and White Striped XL</t>
  </si>
  <si>
    <t>X001Z7MKA1</t>
  </si>
  <si>
    <t>Agmibrelr?Womens Women's Striped Crew Neck 3/4 Sleeve Tshirt Ruffle Maxi Dresses Long Dress for Women Work Casual with Pokets Navy and White Striped M</t>
  </si>
  <si>
    <t>X001Z7KRKL</t>
  </si>
  <si>
    <t>Agmibrelr?Womens Women's Striped Crew Neck 3/4 Sleeve Tshirt Ruffle Maxi Dresses Long Dress for Women Work Casual with Pokets Navy and White Striped S</t>
  </si>
  <si>
    <t>X001Z7KQI9</t>
  </si>
  <si>
    <t>Agmibrelr?Womens Women's Striped Crew Neck 3/4 Sleeve Tshirt Ruffle Maxi Dresses Long Dress for Women Work Casual with Pokets Navy and White Striped XL</t>
  </si>
  <si>
    <t>X001Z8KC5P</t>
  </si>
  <si>
    <t>Agmibrelr?Womens Women's Striped Crew Neck 3/4 Sleeve Tshirt Ruffle Maxi Dresses Long Dress for Women Work Casual with Pokets Red and White Striped L</t>
  </si>
  <si>
    <t>X001Z72VN7</t>
  </si>
  <si>
    <t>Agmibrelr?Womens Women's Striped Crew Neck 3/4 Sleeve Tshirt Ruffle Maxi Dresses Long Dress for Women Work Casual with Pokets Red and White Striped M</t>
  </si>
  <si>
    <t>X001Z712K5</t>
  </si>
  <si>
    <t>Agmibrelr?Womens Women's Striped Crew Neck 3/4 Sleeve Tshirt Ruffle Maxi Dresses Long Dress for Women Work Casual with Pokets Red and White Striped S</t>
  </si>
  <si>
    <t>X001Z7KRL5</t>
  </si>
  <si>
    <t>Agmibrelr?Womens Women's Striped Crew Neck 3/4 Sleeve Tshirt Ruffle Maxi Dresses Long Dress for Women Work Casual with Pokets Red and White Striped XL</t>
  </si>
  <si>
    <t>X001Z712OB</t>
  </si>
  <si>
    <t>Agmibrelr?Womens Women's Casual Beach Criss Cross Front Short Sleeve Tshirt Loose Maxi Long Split Dresses with Pokets Dress for Women Black L</t>
  </si>
  <si>
    <t>X001Z7MKAV</t>
  </si>
  <si>
    <t>Agmibrelr?Womens Women's Casual Beach Criss Cross Front Short Sleeve Tshirt Loose Maxi Long Split Dresses with Pokets Dress for Women Black M</t>
  </si>
  <si>
    <t>X001Z7KP03</t>
  </si>
  <si>
    <t>Agmibrelr?Womens Women's Casual Beach Criss Cross Front Short Sleeve Tshirt Loose Maxi Long Split Dresses with Pokets Dress for Women Black S</t>
  </si>
  <si>
    <t>X001Z7KQJD</t>
  </si>
  <si>
    <t>Agmibrelr?Womens Women's Casual Beach Criss Cross Front Short Sleeve Tshirt Loose Maxi Long Split Dresses with Pokets Dress for Women Black XL</t>
  </si>
  <si>
    <t>X001Z8KHIR</t>
  </si>
  <si>
    <t>Agmibrelr?Womens Women's Casual Beach Criss Cross Front Short Sleeve Tshirt Loose Maxi Long Split Dresses with Pokets Dress for Women Burgundy L</t>
  </si>
  <si>
    <t>X001Z8KC4V</t>
  </si>
  <si>
    <t>Agmibrelr?Womens Women's Casual Beach Criss Cross Front Short Sleeve Tshirt Loose Maxi Long Split Dresses with Pokets Dress for Women Burgundy M</t>
  </si>
  <si>
    <t>X001Z8I8M9</t>
  </si>
  <si>
    <t>Agmibrelr?Womens Women's Casual Beach Criss Cross Front Short Sleeve Tshirt Loose Maxi Long Split Dresses with Pokets Dress for Women Burgundy S</t>
  </si>
  <si>
    <t>X001Z712JL</t>
  </si>
  <si>
    <t>Agmibrelr?Womens Women's Casual Beach Criss Cross Front Short Sleeve Tshirt Loose Maxi Long Split Dresses with Pokets Dress for Women Burgundy XL</t>
  </si>
  <si>
    <t>X001ZHKIMN</t>
  </si>
  <si>
    <t>Agmibrelr?Womens Women's Casual Beach Boat Crew Neck Short Sleeve Tshirt Maxi Long Slit Dresses with Pokets Dress for Women Blue L</t>
  </si>
  <si>
    <t>X001ZHKILT</t>
  </si>
  <si>
    <t>Agmibrelr?Womens Women's Casual Beach Boat Crew Neck Short Sleeve Tshirt Maxi Long Slit Dresses with Pokets Dress for Women Blue M</t>
  </si>
  <si>
    <t>X001ZGVQI9</t>
  </si>
  <si>
    <t>Agmibrelr?Womens Women's Casual Beach Boat Crew Neck Short Sleeve Tshirt Maxi Long Slit Dresses with Pokets Dress for Women Blue S</t>
  </si>
  <si>
    <t>X001ZHHDUN</t>
  </si>
  <si>
    <t>Agmibrelr?Womens Women's Casual Beach Boat Crew Neck Short Sleeve Tshirt Maxi Long Slit Dresses with Pokets Dress for Women Blue XL</t>
  </si>
  <si>
    <t>X001ZHMP1P</t>
  </si>
  <si>
    <t>X001ZI8BN5</t>
  </si>
  <si>
    <t>X001ZGVQIT</t>
  </si>
  <si>
    <t>X001ZHIGGD</t>
  </si>
  <si>
    <t>X001ZI8BNF</t>
  </si>
  <si>
    <t>X001ZH810T</t>
  </si>
  <si>
    <t>X001ZHJ6SZ</t>
  </si>
  <si>
    <t>X001ZHM1GT</t>
  </si>
  <si>
    <t>X001ZH8109</t>
  </si>
  <si>
    <t>X001ZGVQWF</t>
  </si>
  <si>
    <t>X001ZI8BNZ</t>
  </si>
  <si>
    <t>X001ZGVQJ3</t>
  </si>
  <si>
    <t>X001ZHJ6TJ</t>
  </si>
  <si>
    <t>Agmibrelr?Womens Women's Cocktail Maternity Summer Tshirt Flowy Swing Short Dresses Tank Ruffle Sun Dress for Women Casual with Pokets Black M</t>
  </si>
  <si>
    <t>X001ZI8BOT</t>
  </si>
  <si>
    <t>Agmibrelr?Womens Women's Cocktail Maternity Summer Tshirt Flowy Swing Short Dresses Tank Ruffle Sun Dress for Women Casual with Pokets Black S</t>
  </si>
  <si>
    <t>X001ZHM1H3</t>
  </si>
  <si>
    <t>Agmibrelr?Womens Women's Cocktail Maternity Summer Tshirt Flowy Swing Short Dresses Tank Ruffle Sun Dress for Women Casual with Pokets Black XL</t>
  </si>
  <si>
    <t>X001ZH80X7</t>
  </si>
  <si>
    <t>Agmibrelr?Womens Women's Cocktail Maternity Summer Tshirt Flowy Swing Short Dresses Tank Ruffle Sun Dress for Women Casual with Pokets Yellow L</t>
  </si>
  <si>
    <t>X001ZHIGGX</t>
  </si>
  <si>
    <t>Agmibrelr?Womens Women's Cocktail Maternity Summer Tshirt Flowy Swing Short Dresses Tank Ruffle Sun Dress for Women Casual with Pokets Yellow M</t>
  </si>
  <si>
    <t>X001ZHIGH7</t>
  </si>
  <si>
    <t>Agmibrelr?Womens Women's Cocktail Maternity Summer Tshirt Flowy Swing Short Dresses Tank Ruffle Sun Dress for Women Casual with Pokets Yellow S</t>
  </si>
  <si>
    <t>X001ZHK93L</t>
  </si>
  <si>
    <t>Agmibrelr?Womens Women's Cocktail Maternity Summer Tshirt Flowy Swing Short Dresses Tank Ruffle Sun Dress for Women Casual with Pokets Yellow XL</t>
  </si>
  <si>
    <t>X001ZHJIE7</t>
  </si>
  <si>
    <t>Agmibrelr?Womens Women's Cocktail Maternity Summer Tshirt Flowy Swing Short Dresses Tank Ruffle Sun Dress for Women Casual with Pokets Black L</t>
  </si>
  <si>
    <t>X001ZGVNY1</t>
  </si>
  <si>
    <t>Agmibrelr?Womens Women's Cocktail Maternity Summer Tshirt Flowy Swing Short Dresses Tank Ruffle Sun Dress for Women Casual with Pokets Blue L</t>
  </si>
  <si>
    <t>X001ZHHX7L</t>
  </si>
  <si>
    <t>Agmibrelr?Womens Women's Cocktail Maternity Summer Tshirt Flowy Swing Short Dresses Tank Ruffle Sun Dress for Women Casual with Pokets Blue M</t>
  </si>
  <si>
    <t>X001ZHMP2J</t>
  </si>
  <si>
    <t>Agmibrelr?Womens Women's Cocktail Maternity Summer Tshirt Flowy Swing Short Dresses Tank Ruffle Sun Dress for Women Casual with Pokets Blue S</t>
  </si>
  <si>
    <t>X001ZGVQHZ</t>
  </si>
  <si>
    <t>Agmibrelr?Womens Women's Cocktail Maternity Summer Tshirt Flowy Swing Short Dresses Tank Ruffle Sun Dress for Women Casual with Pokets Blue XL</t>
  </si>
  <si>
    <t>X001ZHKINH</t>
  </si>
  <si>
    <t>Agmibrelr?Womens Women's Cocktail Maternity Summer Tshirt Flowy Swing Short Dresses Tank Ruffle Sun Dress for Women Casual with Pokets Burgundy L</t>
  </si>
  <si>
    <t>X001ZHM1HD</t>
  </si>
  <si>
    <t>Agmibrelr?Womens Women's Cocktail Maternity Summer Tshirt Flowy Swing Short Dresses Tank Ruffle Sun Dress for Women Casual with Pokets Burgundy M</t>
  </si>
  <si>
    <t>X001ZGVQJD</t>
  </si>
  <si>
    <t>Agmibrelr?Womens Women's Cocktail Maternity Summer Tshirt Flowy Swing Short Dresses Tank Ruffle Sun Dress for Women Casual with Pokets Burgundy S</t>
  </si>
  <si>
    <t>X001ZGVQW5</t>
  </si>
  <si>
    <t>Agmibrelr?Womens Women's Cocktail Maternity Summer Tshirt Flowy Swing Short Dresses Tank Ruffle Sun Dress for Women Casual with Pokets Burgundy XL</t>
  </si>
  <si>
    <t>X001ZHK92H</t>
  </si>
  <si>
    <t>Agmibrelr Womens Women's Summer Casual Cute Boat Crew Neck 3/4 Sleeve Peplum Ruffle Tunic T Shirt T-Shirt Top Tops and Blouses for Women Black L</t>
  </si>
  <si>
    <t>X001ZGVNXH</t>
  </si>
  <si>
    <t>Agmibrelr Womens Women's Summer Casual Cute Boat Crew Neck 3/4 Sleeve Peplum Ruffle Tunic T Shirt T-Shirt Top Tops and Blouses for Women Black M</t>
  </si>
  <si>
    <t>X001ZGVJTP</t>
  </si>
  <si>
    <t>Agmibrelr Womens Women's Summer Casual Cute Boat Crew Neck 3/4 Sleeve Peplum Ruffle Tunic T Shirt T-Shirt Top Tops and Blouses for Women Black XL</t>
  </si>
  <si>
    <t>X001ZHM1GJ</t>
  </si>
  <si>
    <t>Agmibrelr Womens Women's Summer Casual Cute Boat Crew Neck 3/4 Sleeve Peplum Ruffle Tunic T Shirt T-Shirt Top Tops and Blouses for Women Burgundy L</t>
  </si>
  <si>
    <t>X001ZHHDUX</t>
  </si>
  <si>
    <t>Agmibrelr Womens Women's Summer Casual Cute Boat Crew Neck 3/4 Sleeve Peplum Ruffle Tunic T Shirt T-Shirt Top Tops and Blouses for Women Burgundy M</t>
  </si>
  <si>
    <t>X001ZH80ZZ</t>
  </si>
  <si>
    <t>Agmibrelr Womens Women's Summer Casual Cute Boat Crew Neck 3/4 Sleeve Peplum Ruffle Tunic T Shirt T-Shirt Top Tops and Blouses for Women Burgundy S</t>
  </si>
  <si>
    <t>X001ZHJIFV</t>
  </si>
  <si>
    <t>Womens Women's Woman Woman's Summer Cute Novelty Floral Cold Shoulder Long Sleeve Comfort T Shirt T-Shirt Top Tops and Blouses for Women Black L</t>
  </si>
  <si>
    <t>X001ZI8BO9</t>
  </si>
  <si>
    <t>Womens Women's Woman Woman's Summer Cute Novelty Floral Cold Shoulder Long Sleeve Comfort T Shirt T-Shirt Top Tops and Blouses for Women Black M</t>
  </si>
  <si>
    <t>X001ZHMP2T</t>
  </si>
  <si>
    <t>Womens Women's Woman Woman's Summer Cute Novelty Floral Cold Shoulder Long Sleeve Comfort T Shirt T-Shirt Top Tops and Blouses for Women Black S</t>
  </si>
  <si>
    <t>X001ZHK93V</t>
  </si>
  <si>
    <t>Womens Women's Woman Woman's Summer Cute Novelty Floral Cold Shoulder Long Sleeve Comfort T Shirt T-Shirt Top Tops and Blouses for Women Black XL</t>
  </si>
  <si>
    <t>X001ZHKINR</t>
  </si>
  <si>
    <t>Womens Women's Woman Woman's Summer Cute Novelty Floral Cold Shoulder Long Sleeve Comfort T Shirt T-Shirt Top Tops and Blouses for Women Burgundy L</t>
  </si>
  <si>
    <t>X001ZGVQJN</t>
  </si>
  <si>
    <t>Womens Women's Woman Woman's Summer Cute Novelty Floral Cold Shoulder Long Sleeve Comfort T Shirt T-Shirt Top Tops and Blouses for Women Burgundy M</t>
  </si>
  <si>
    <t>X001ZGVNYB</t>
  </si>
  <si>
    <t>Womens Women's Woman Woman's Summer Cute Novelty Floral Cold Shoulder Long Sleeve Comfort T Shirt T-Shirt Top Tops and Blouses for Women Burgundy S</t>
  </si>
  <si>
    <t>X001ZI8BP3</t>
  </si>
  <si>
    <t>Womens Women's Woman Woman's Summer Cute Novelty Floral Cold Shoulder Long Sleeve Comfort T Shirt T-Shirt Top Tops and Blouses for Women Burgundy XL</t>
  </si>
  <si>
    <t>X001ZGVNYL</t>
  </si>
  <si>
    <t>Womens Women's Woman Woman's Striped Boat Neck Cold Shoulder 3/4 Three Quarter Long Sleeve Comfort T Shirt T-Shirt Top Tops and Blouses for Women Black Stripe L</t>
  </si>
  <si>
    <t>X001ZHHX7V</t>
  </si>
  <si>
    <t>Womens Women's Woman Woman's Striped Boat Neck Cold Shoulder 3/4 Three Quarter Long Sleeve Comfort T Shirt T-Shirt Top Tops and Blouses for Women Black Stripe M</t>
  </si>
  <si>
    <t>X001ZGVQVV</t>
  </si>
  <si>
    <t>Womens Women's Woman Woman's Striped Boat Neck Cold Shoulder 3/4 Three Quarter Long Sleeve Comfort T Shirt T-Shirt Top Tops and Blouses for Women Black Stripe S</t>
  </si>
  <si>
    <t>X001ZGVIZ5</t>
  </si>
  <si>
    <t>Womens Women's Woman Woman's Striped Boat Neck Cold Shoulder 3/4 Three Quarter Long Sleeve Comfort T Shirt T-Shirt Top Tops and Blouses for Women Black Stripe XL</t>
  </si>
  <si>
    <t>X001ZGVIY1</t>
  </si>
  <si>
    <t>Womens Women's Woman Woman's Striped Boat Neck Cold Shoulder 3/4 Three Quarter Long Sleeve Comfort T Shirt T-Shirt Top Tops and Blouses for Women Gray Stripe L</t>
  </si>
  <si>
    <t>X001ZHIGGN</t>
  </si>
  <si>
    <t>Womens Women's Woman Woman's Striped Boat Neck Cold Shoulder 3/4 Three Quarter Long Sleeve Comfort T Shirt T-Shirt Top Tops and Blouses for Women Gray Stripe M</t>
  </si>
  <si>
    <t>X001ZHJIF1</t>
  </si>
  <si>
    <t>Womens Women's Woman Woman's Striped Boat Neck Cold Shoulder 3/4 Three Quarter Long Sleeve Comfort T Shirt T-Shirt Top Tops and Blouses for Women Gray Stripe S</t>
  </si>
  <si>
    <t>X001ZHJIFB</t>
  </si>
  <si>
    <t>Womens Women's Woman Woman's Striped Boat Neck Cold Shoulder 3/4 Three Quarter Long Sleeve Comfort T Shirt T-Shirt Top Tops and Blouses for Women Gray Stripe XL</t>
  </si>
  <si>
    <t>X001ZHLTVH</t>
  </si>
  <si>
    <t>Womens Women's Woman Woman's Striped Boat Neck Cold Shoulder 3/4 Three Quarter Long Sleeve Comfort T Shirt T-Shirt Top Tops and Blouses for Women Red Stripe L</t>
  </si>
  <si>
    <t>X001ZGVNXR</t>
  </si>
  <si>
    <t>Womens Women's Woman Woman's Striped Boat Neck Cold Shoulder 3/4 Three Quarter Long Sleeve Comfort T Shirt T-Shirt Top Tops and Blouses for Women Red Stripe M</t>
  </si>
  <si>
    <t>X001ZGVNX7</t>
  </si>
  <si>
    <t>Womens Women's Woman Woman's Striped Boat Neck Cold Shoulder 3/4 Three Quarter Long Sleeve Comfort T Shirt T-Shirt Top Tops and Blouses for Women Red Stripe S</t>
  </si>
  <si>
    <t>X001ZHM1HX</t>
  </si>
  <si>
    <t>Womens Women's Woman Woman's Striped Boat Neck Cold Shoulder 3/4 Three Quarter Long Sleeve Comfort T Shirt T-Shirt Top Tops and Blouses for Women Red Stripe XL</t>
  </si>
  <si>
    <t>X001ZHJ6T9</t>
  </si>
  <si>
    <t>Womens Women's Woman Woman's Striped Boat Neck Cold Shoulder 3/4 Three Quarter Long Sleeve Comfort T Shirt T-Shirt Top Tops and Blouses for Women Navy Stripe L</t>
  </si>
  <si>
    <t>X001ZHJIEH</t>
  </si>
  <si>
    <t>Womens Women's Woman Woman's Striped Boat Neck Cold Shoulder 3/4 Three Quarter Long Sleeve Comfort T Shirt T-Shirt Top Tops and Blouses for Women Navy Stripe M</t>
  </si>
  <si>
    <t>X001ZHHDVH</t>
  </si>
  <si>
    <t>Womens Women's Woman Woman's Striped Boat Neck Cold Shoulder 3/4 Three Quarter Long Sleeve Comfort T Shirt T-Shirt Top Tops and Blouses for Women Navy Stripe S</t>
  </si>
  <si>
    <t>X001ZHMOTD</t>
  </si>
  <si>
    <t>Womens Women's Woman Woman's Striped Boat Neck Cold Shoulder 3/4 Three Quarter Long Sleeve Comfort T Shirt T-Shirt Top Tops and Blouses for Women Navy Stripe XL</t>
  </si>
  <si>
    <t>X001XP9AKN</t>
  </si>
  <si>
    <t>Agmibrelr Long Sleeve Tops Women Casual Vintage Womens Crew Boat Neck T Shirts Tees Beige L</t>
  </si>
  <si>
    <t>X001XQDLW5</t>
  </si>
  <si>
    <t>Agmibrelr Long Sleeve Tops Women Casual Vintage Womens Crew Boat Neck T Shirts Tees Beige M</t>
  </si>
  <si>
    <t>X001XP16V9</t>
  </si>
  <si>
    <t>Agmibrelr Long Sleeve Tops Women Casual Vintage Womens Crew Boat Neck T Shirts Tees Beige S</t>
  </si>
  <si>
    <t>X001XOW7NB</t>
  </si>
  <si>
    <t>Agmibrelr Long Sleeve Tops Women Casual Vintage Womens Crew Boat Neck T Shirts Tees Beige XL</t>
  </si>
  <si>
    <t>X001XP0ZL1</t>
  </si>
  <si>
    <t>Agmibrelr Long Sleeve Tops Women Casual Vintage Womens Crew Boat Neck T Shirts Tees Beige 2XL</t>
  </si>
  <si>
    <t>X001VQD145</t>
  </si>
  <si>
    <t>Agmibrelr Women Casual Loose Long Sleeve Round Neck Sweatshirt Tunics Tops Pullover Black L</t>
  </si>
  <si>
    <t>X001VSOSY5</t>
  </si>
  <si>
    <t>Agmibrelr Women Casual Loose Long Sleeve Round Neck Sweatshirt Tunics Tops Pullover Black M</t>
  </si>
  <si>
    <t>X001VZ9SZ7</t>
  </si>
  <si>
    <t>Agmibrelr Women Casual Loose Long Sleeve Round Neck Sweatshirt Tunics Tops Pullover Black S</t>
  </si>
  <si>
    <t>X001VMIFJP</t>
  </si>
  <si>
    <t>Agmibrelr Women Casual Loose Long Sleeve Round Neck Sweatshirt Tunics Tops Pullover Black XL</t>
  </si>
  <si>
    <t>X001VMIFP9</t>
  </si>
  <si>
    <t>Agmibrelr Women Casual Loose Long Sleeve Round Neck Sweatshirt Tunics Tops Pullover Black XXL</t>
  </si>
  <si>
    <t>X001XOL6FV</t>
  </si>
  <si>
    <t>Agmibrelr Long Sleeve Tops Women Casual Vintage Womens Crew Boat Neck T Shirts Tees Blue L</t>
  </si>
  <si>
    <t>X001XQDO81</t>
  </si>
  <si>
    <t>Agmibrelr Long Sleeve Tops Women Casual Vintage Womens Crew Boat Neck T Shirts Tees Blue M</t>
  </si>
  <si>
    <t>X001XOLKRF</t>
  </si>
  <si>
    <t>Agmibrelr Long Sleeve Tops Women Casual Vintage Womens Crew Boat Neck T Shirts Tees Blue S</t>
  </si>
  <si>
    <t>X001XP8IMT</t>
  </si>
  <si>
    <t>Agmibrelr Long Sleeve Tops Women Casual Vintage Womens Crew Boat Neck T Shirts Tees Blue XL</t>
  </si>
  <si>
    <t>X001XOL6GP</t>
  </si>
  <si>
    <t>Agmibrelr Long Sleeve Tops Women Casual Vintage Womens Crew Boat Neck T Shirts Tees Blue 2XL</t>
  </si>
  <si>
    <t>X001XP16VJ</t>
  </si>
  <si>
    <t>Agmibrelr Long Sleeve Tops Women Casual Vintage Womens Crew Boat Neck T Shirts Tees Coffee L</t>
  </si>
  <si>
    <t>X001XOLIBD</t>
  </si>
  <si>
    <t>Agmibrelr Long Sleeve Tops Women Casual Vintage Womens Crew Boat Neck T Shirts Tees Coffee M</t>
  </si>
  <si>
    <t>X001XOLKRP</t>
  </si>
  <si>
    <t>Agmibrelr Long Sleeve Tops Women Casual Vintage Womens Crew Boat Neck T Shirts Tees Coffee S</t>
  </si>
  <si>
    <t>X001XOL601</t>
  </si>
  <si>
    <t>Agmibrelr Long Sleeve Tops Women Casual Vintage Womens Crew Boat Neck T Shirts Tees Coffee XL</t>
  </si>
  <si>
    <t>X001XP10D3</t>
  </si>
  <si>
    <t>Agmibrelr Long Sleeve Tops Women Casual Vintage Womens Crew Boat Neck T Shirts Tees Coffee 2XL</t>
  </si>
  <si>
    <t>X001XP10C9</t>
  </si>
  <si>
    <t>Agmibrelr Long Sleeve Tops Women Casual Vintage Womens Crew Boat Neck T Shirts Tees Gray L</t>
  </si>
  <si>
    <t>X001XP16UF</t>
  </si>
  <si>
    <t>Agmibrelr Long Sleeve Tops Women Casual Vintage Womens Crew Boat Neck T Shirts Tees Gray M</t>
  </si>
  <si>
    <t>X001XP0ZKR</t>
  </si>
  <si>
    <t>Agmibrelr Long Sleeve Tops Women Casual Vintage Womens Crew Boat Neck T Shirts Tees Gray S</t>
  </si>
  <si>
    <t>X001XOLICH</t>
  </si>
  <si>
    <t>Agmibrelr Long Sleeve Tops Women Casual Vintage Womens Crew Boat Neck T Shirts Tees Gray XL</t>
  </si>
  <si>
    <t>X001XP8J91</t>
  </si>
  <si>
    <t>Agmibrelr Long Sleeve Tops Women Casual Vintage Womens Crew Boat Neck T Shirts Tees Gray 2XL</t>
  </si>
  <si>
    <t>X001XP9AK3</t>
  </si>
  <si>
    <t>Agmibrelr Long Sleeve Tops Women Casual Vintage Womens Crew Boat Neck T Shirts Tees Green L</t>
  </si>
  <si>
    <t>X001XOW821</t>
  </si>
  <si>
    <t>Agmibrelr Long Sleeve Tops Women Casual Vintage Womens Crew Boat Neck T Shirts Tees Green M</t>
  </si>
  <si>
    <t>X001XQDO7R</t>
  </si>
  <si>
    <t>Agmibrelr Long Sleeve Tops Women Casual Vintage Womens Crew Boat Neck T Shirts Tees Green S</t>
  </si>
  <si>
    <t>X001XQDO7H</t>
  </si>
  <si>
    <t>Agmibrelr Long Sleeve Tops for Women Casual Vintage Womens Crew Boat Neck T Shirts Tees Green XL</t>
  </si>
  <si>
    <t>X001XP9BPR</t>
  </si>
  <si>
    <t>Agmibrelr Long Sleeve Tops Women Casual Vintage Womens Crew Boat Neck T Shirts Tees Green 2XL</t>
  </si>
  <si>
    <t>X001XOLIBN</t>
  </si>
  <si>
    <t>Agmibrelr Long Sleeve Tops Women Casual Vintage Womens Crew Boat Neck T Shirts Tees Light Blue L</t>
  </si>
  <si>
    <t>X001XP9AJT</t>
  </si>
  <si>
    <t>Agmibrelr Long Sleeve Tops Women Casual Vintage Womens Crew Boat Neck T Shirts Tees Light Blue M</t>
  </si>
  <si>
    <t>X001XP16I7</t>
  </si>
  <si>
    <t>Agmibrelr Long Sleeve Tops Women Casual Vintage Womens Crew Boat Neck T Shirts Tees Light Blue S</t>
  </si>
  <si>
    <t>X001XOW89J</t>
  </si>
  <si>
    <t>Agmibrelr Long Sleeve Tops Women Casual Vintage Womens Crew Boat Neck T Shirts Tees Light Blue XL</t>
  </si>
  <si>
    <t>X001XQDO8B</t>
  </si>
  <si>
    <t>Agmibrelr Long Sleeve Tops Women Casual Vintage Womens Crew Boat Neck T Shirts Tees Light Blue 2XL</t>
  </si>
  <si>
    <t>X001XP8JN7</t>
  </si>
  <si>
    <t>Agmibrelr Long Sleeve Tops Women Casual Vintage Womens Crew Boat Neck T Shirts Tees Light Green L</t>
  </si>
  <si>
    <t>X001XP9BJX</t>
  </si>
  <si>
    <t>Agmibrelr Long Sleeve Tops Women Casual Vintage Womens Crew Boat Neck T Shirts Tees Light Green M</t>
  </si>
  <si>
    <t>X001XQD9VX</t>
  </si>
  <si>
    <t>Agmibrelr Long Sleeve Tops Women Casual Vintage Womens Crew Boat Neck T Shirts Tees Light Green S</t>
  </si>
  <si>
    <t>X001XP0ZLB</t>
  </si>
  <si>
    <t>Agmibrelr Long Sleeve Tops Women Casual Vintage Womens Crew Boat Neck T Shirts Tees Light Green XL</t>
  </si>
  <si>
    <t>X001XOL6G5</t>
  </si>
  <si>
    <t>Agmibrelr Long Sleeve Tops Women Casual Vintage Womens Crew Boat Neck T Shirts Tees Light Green 2XL</t>
  </si>
  <si>
    <t>X001XOLKS9</t>
  </si>
  <si>
    <t>Agmibrelr Long Sleeve Tops Women Casual Vintage Womens Crew Boat Neck T Shirts Tees Navy Blue L</t>
  </si>
  <si>
    <t>X001XP8JMN</t>
  </si>
  <si>
    <t>Agmibrelr Long Sleeve Tops Women Casual Vintage Womens Crew Boat Neck T Shirts Tees Navy Blue M</t>
  </si>
  <si>
    <t>X001XP8IKL</t>
  </si>
  <si>
    <t>Agmibrelr Long Sleeve Tops Women Casual Vintage Womens Crew Boat Neck T Shirts Tees Navy Blue S</t>
  </si>
  <si>
    <t>X001XP16UP</t>
  </si>
  <si>
    <t>Agmibrelr Long Sleeve Tops Women Casual Vintage Womens Crew Boat Neck T Shirts Tees Navy Blue XL</t>
  </si>
  <si>
    <t>X001XOL5Z7</t>
  </si>
  <si>
    <t>Agmibrelr Long Sleeve Tops Women Casual Vintage Womens Crew Boat Neck T Shirts Tees Navy Blue 2XL</t>
  </si>
  <si>
    <t>X001XQDO8L</t>
  </si>
  <si>
    <t>Agmibrelr Long Sleeve Tops Women Casual Vintage Womens Crew Boat Neck T Shirts Tees Olive Green L</t>
  </si>
  <si>
    <t>X001XOW899</t>
  </si>
  <si>
    <t>Agmibrelr Long Sleeve Tops Women Casual Vintage Womens Crew Boat Neck T Shirts Tees Olive Green M</t>
  </si>
  <si>
    <t>X001XP8JNH</t>
  </si>
  <si>
    <t>Agmibrelr Long Sleeve Tops Women Casual Vintage Womens Crew Boat Neck T Shirts Tees Olive Green S</t>
  </si>
  <si>
    <t>X001XP9BQB</t>
  </si>
  <si>
    <t>Agmibrelr Long Sleeve Tops Women Casual Vintage Womens Crew Boat Neck T Shirts Tees Olive Green XL</t>
  </si>
  <si>
    <t>X001XOW81H</t>
  </si>
  <si>
    <t>Agmibrelr Long Sleeve Tops Women Casual Vintage Womens Crew Boat Neck T Shirts Tees Olive Green 2XL</t>
  </si>
  <si>
    <t>X001XP9AL7</t>
  </si>
  <si>
    <t>Agmibrelr Long Sleeve Tops Women Casual Vintage Womens Crew Boat Neck T Shirts Tees Ombre Blue L</t>
  </si>
  <si>
    <t>X001XP10CT</t>
  </si>
  <si>
    <t>Agmibrelr Long Sleeve Tops Women Casual Vintage Womens Crew Boat Neck T Shirts Tees Ombre Blue M</t>
  </si>
  <si>
    <t>X001XOW80D</t>
  </si>
  <si>
    <t>Agmibrelr Long Sleeve Tops Women Casual Vintage Womens Crew Boat Neck T Shirts Tees Ombre Blue S</t>
  </si>
  <si>
    <t>X001XP8J87</t>
  </si>
  <si>
    <t>Agmibrelr Long Sleeve Tops Women Casual Vintage Womens Crew Boat Neck T Shirts Tees Ombre Blue XL</t>
  </si>
  <si>
    <t>X001XP10CJ</t>
  </si>
  <si>
    <t>Agmibrelr Long Sleeve Tops Women Casual Vintage Womens Crew Boat Neck T Shirts Tees Ombre Blue 2XL</t>
  </si>
  <si>
    <t>X001XQDLVV</t>
  </si>
  <si>
    <t>Agmibrelr Long Sleeve Tops Women Casual Vintage Womens Crew Boat Neck T Shirts Tees Orange L</t>
  </si>
  <si>
    <t>X001XP10BF</t>
  </si>
  <si>
    <t>Agmibrelr Long Sleeve Tops Women Casual Vintage Womens Crew Boat Neck T Shirts Tees Orange M</t>
  </si>
  <si>
    <t>X001XOL5YN</t>
  </si>
  <si>
    <t>Agmibrelr Long Sleeve Tops Women Casual Vintage Womens Crew Boat Neck T Shirts Tees Orange XL</t>
  </si>
  <si>
    <t>X001XP16VT</t>
  </si>
  <si>
    <t>Agmibrelr Long Sleeve Tops Women Casual Vintage Womens Crew Boat Neck T Shirts Tees Orange 2XL</t>
  </si>
  <si>
    <t>X001XP9ALR</t>
  </si>
  <si>
    <t>Agmibrelr Long Sleeve Tops Women Casual Vintage Womens Crew Boat Neck T Shirts Tees Pink L</t>
  </si>
  <si>
    <t>X001XOL9ET</t>
  </si>
  <si>
    <t>Agmibrelr Long Sleeve Tops Women Casual Vintage Womens Crew Boat Neck T Shirts Tees Pink M</t>
  </si>
  <si>
    <t>X001XOW80N</t>
  </si>
  <si>
    <t>Agmibrelr Long Sleeve Tops Women Casual Vintage Womens Crew Boat Neck T Shirts Tees Pink S</t>
  </si>
  <si>
    <t>X001XQDC0V</t>
  </si>
  <si>
    <t>Agmibrelr Long Sleeve Tops Women Casual Vintage Womens Crew Boat Neck T Shirts Tees Pink XL</t>
  </si>
  <si>
    <t>X001XP16HX</t>
  </si>
  <si>
    <t>Agmibrelr Long Sleeve Tops Women Casual Vintage Womens Crew Boat Neck T Shirts Tees Pink 2XL</t>
  </si>
  <si>
    <t>X001XOL6GF</t>
  </si>
  <si>
    <t>Agmibrelr Long Sleeve Tops Women Casual Vintage Womens Crew Boat Neck T Shirts Tees Purple L</t>
  </si>
  <si>
    <t>X001XP9ALH</t>
  </si>
  <si>
    <t>Agmibrelr Long Sleeve Tops Women Casual Vintage Womens Crew Boat Neck T Shirts Tees Purple M</t>
  </si>
  <si>
    <t>X001XP9BPH</t>
  </si>
  <si>
    <t>Agmibrelr Long Sleeve Tops Women Casual Vintage Womens Crew Boat Neck T Shirts Tees Purple S</t>
  </si>
  <si>
    <t>X001XP10BP</t>
  </si>
  <si>
    <t>Agmibrelr Long Sleeve Tops Women Casual Vintage Womens Crew Boat Neck T Shirts Tees Purple XL</t>
  </si>
  <si>
    <t>X001XOLI95</t>
  </si>
  <si>
    <t>Agmibrelr Long Sleeve Tops Women Casual Vintage Womens Crew Boat Neck T Shirts Tees Purple 2XL</t>
  </si>
  <si>
    <t>X001VMIFJZ</t>
  </si>
  <si>
    <t>Agmibrelr Women Casual Loose Long Sleeve Round Neck Sweatshirt Tunics Tops Pullover Red L</t>
  </si>
  <si>
    <t>X001VSOSXV</t>
  </si>
  <si>
    <t>Agmibrelr Women Casual Loose Long Sleeve Round Neck Sweatshirt Tunics Tops Pullover Red M</t>
  </si>
  <si>
    <t>X001VSOT85</t>
  </si>
  <si>
    <t>Agmibrelr Women Casual Loose Long Sleeve Round Neck Sweatshirt Tunics Tops Pullover Red S</t>
  </si>
  <si>
    <t>X001VOAPKF</t>
  </si>
  <si>
    <t>Agmibrelr Women Casual Loose Long Sleeve Round Neck Sweatshirt Tunics Tops Pullover Red XL</t>
  </si>
  <si>
    <t>X001VSOT8F</t>
  </si>
  <si>
    <t>Agmibrelr Women Casual Loose Long Sleeve Round Neck Sweatshirt Tunics Tops Pullover Red XXL</t>
  </si>
  <si>
    <t>X001VOAP73</t>
  </si>
  <si>
    <t>Agmibrelr Women Casual Loose Long Sleeve Round Neck Sweatshirt Tunics Tops Pullover Wine Red L</t>
  </si>
  <si>
    <t>X001VSOT7L</t>
  </si>
  <si>
    <t>Agmibrelr Women Casual Loose Long Sleeve Round Neck Sweatshirt Tunics Tops Pullover Wine Red M</t>
  </si>
  <si>
    <t>X001VYFQ3B</t>
  </si>
  <si>
    <t>Agmibrelr Women Casual Loose Long Sleeve Round Neck Sweatshirt Tunics Tops Pullover Wine Red S</t>
  </si>
  <si>
    <t>X001VZN3P3</t>
  </si>
  <si>
    <t>Agmibrelr Women Casual Loose Long Sleeve Round Neck Sweatshirt Tunics Tops Pullover Wine Red XL</t>
  </si>
  <si>
    <t>X001VOAP6T</t>
  </si>
  <si>
    <t>Agmibrelr Women Casual Loose Long Sleeve Round Neck Sweatshirt Tunics Tops Pullover Wine Red XXL</t>
  </si>
  <si>
    <t>X001XOLKQV</t>
  </si>
  <si>
    <t>Agmibrelr Long Sleeve Tops Women Casual Vintage Womens Crew Boat Neck T Shirts Tees Orange S</t>
  </si>
  <si>
    <t>X001ZHKIN7</t>
  </si>
  <si>
    <t>Womens Women's Elegant Off The Shoulder Tube Bodycon Tight Midi Party Club Night Out Sexy Dresses Sheath Pencil Dress for Women Black L</t>
  </si>
  <si>
    <t>X001ZH810J</t>
  </si>
  <si>
    <t>Womens Women's Elegant Off The Shoulder Tube Bodycon Tight Midi Party Club Night Out Sexy Dresses Sheath Pencil Dress for Women Black S</t>
  </si>
  <si>
    <t>X001ZHKIMD</t>
  </si>
  <si>
    <t>Womens Women's Elegant Off The Shoulder Tube Bodycon Tight Midi Party Club Night Out Sexy Dresses Sheath Pencil Dress for Women Blue L</t>
  </si>
  <si>
    <t>X001ZH811D</t>
  </si>
  <si>
    <t>Womens Women's Elegant Off The Shoulder Tube Bodycon Tight Midi Party Club Night Out Sexy Dresses Sheath Pencil Dress for Women Blue M</t>
  </si>
  <si>
    <t>X001ZH80WX</t>
  </si>
  <si>
    <t>Womens Women's Elegant Off The Shoulder Tube Bodycon Tight Midi Party Club Night Out Sexy Dresses Sheath Pencil Dress for Women Blue S</t>
  </si>
  <si>
    <t>X001ZHM1HN</t>
  </si>
  <si>
    <t>Womens Women's Elegant Off The Shoulder Tube Bodycon Tight Midi Party Club Night Out Sexy Dresses Sheath Pencil Dress for Women Black M</t>
  </si>
  <si>
    <t>X001ZI8BOJ</t>
  </si>
  <si>
    <t>Womens Women's Elegant Off The Shoulder Tube Bodycon Tight Midi Party Club Night Out Sexy Dresses Sheath Pencil Dress for Women Burgundy L</t>
  </si>
  <si>
    <t>X001ZHHDV7</t>
  </si>
  <si>
    <t>Womens Women's Elegant Off The Shoulder Tube Bodycon Tight Midi Party Club Night Out Sexy Dresses Sheath Pencil Dress for Women Burgundy M</t>
  </si>
  <si>
    <t>X001ZHKIM3</t>
  </si>
  <si>
    <t>Womens Women's Elegant Off The Shoulder Tube Bodycon Tight Midi Party Club Night Out Sexy Dresses Sheath Pencil Dress for Women Burgundy S</t>
  </si>
  <si>
    <t>X001ZGVIYV</t>
  </si>
  <si>
    <t>Womens Women's Elegant Off The Shoulder Tube Bodycon Tight Midi Party Club Night Out Sexy Dresses Sheath Pencil Dress for Women Green L</t>
  </si>
  <si>
    <t>X001ZHMP3D</t>
  </si>
  <si>
    <t>Womens Women's Elegant Off The Shoulder Tube Bodycon Tight Midi Party Club Night Out Sexy Dresses Sheath Pencil Dress for Women Green M</t>
  </si>
  <si>
    <t>X001ZHJ6UD</t>
  </si>
  <si>
    <t>Womens Women's Elegant Off The Shoulder Tube Bodycon Tight Midi Party Club Night Out Sexy Dresses Sheath Pencil Dress for Women Green S</t>
  </si>
  <si>
    <t>X001ZHKIO1</t>
  </si>
  <si>
    <t>Womens Women's Elegant Off The Shoulder Tube Bodycon Tight Midi Party Club Night Out Sexy Dresses Sheath Pencil Dress for Women Red L</t>
  </si>
  <si>
    <t>X001ZHIGFT</t>
  </si>
  <si>
    <t>Womens Women's Elegant Off The Shoulder Tube Bodycon Tight Midi Party Club Night Out Sexy Dresses Sheath Pencil Dress for Women Red M</t>
  </si>
  <si>
    <t>X001ZI8BNP</t>
  </si>
  <si>
    <t>Womens Women's Elegant Off The Shoulder Tube Bodycon Tight Midi Party Club Night Out Sexy Dresses Sheath Pencil Dress for Women Red S</t>
  </si>
  <si>
    <t>X001ZGVIXR</t>
  </si>
  <si>
    <t>Womens Women's Elegant Off The Shoulder Tube Bodycon Tight Midi Party Club Night Out Sexy Dresses Sheath Pencil Dress for Women White L</t>
  </si>
  <si>
    <t>X001ZH80WD</t>
  </si>
  <si>
    <t>Womens Women's Elegant Off The Shoulder Tube Bodycon Tight Midi Party Club Night Out Sexy Dresses Sheath Pencil Dress for Women White M</t>
  </si>
  <si>
    <t>X001ZGVQXT</t>
  </si>
  <si>
    <t>Womens Women's Elegant Off The Shoulder Tube Bodycon Tight Midi Party Club Night Out Sexy Dresses Sheath Pencil Dress for Women White S</t>
  </si>
  <si>
    <t>Agmibrelr Sexy Long Sleeve Asymmetrical Cut Out Tie Front Ruched Ruffle Dresses Women Bodycon Womens Dress Black L</t>
  </si>
  <si>
    <t>Agmibrelr Sexy Long Sleeve Asymmetrical Cut Out Tie Front Ruched Ruffle Dresses Women Bodycon Womens Dress Black M</t>
  </si>
  <si>
    <t>Agmibrelr Sexy Long Sleeve Asymmetrical Cut Out Tie Front Ruched Ruffle Dresses Women Bodycon Womens Dress Black S</t>
  </si>
  <si>
    <t>Agmibrelr Sexy Long Sleeve Asymmetrical Cut Out Tie Front Ruffle Ruched Dresses Women Bodycon Womens Dress Red L</t>
  </si>
  <si>
    <t>Agmibrelr Sexy Long Sleeve Asymmetrical Cut Out Tie Front Ruffle Ruched Dresses Women Bodycon Womens Dress Red M</t>
  </si>
  <si>
    <t>Agmibrelr Sexy Long Sleeve Asymmetrical Cut Out Tie Front Ruffle Ruched Dresses Women Bodycon Womens Dress Red S</t>
  </si>
  <si>
    <t>Agmibrelr Sexy Long Sleeve Bodycon Womens Dress Cut Out Tie Front Ruched Ruffle Dresses Women Black L</t>
  </si>
  <si>
    <t>Agmibrelr Sexy Long Sleeve Bodycon Womens Dress Cut Out Tie Front Ruched Ruffle Dresses Women Black M</t>
  </si>
  <si>
    <t>Agmibrelr Sexy Long Sleeve Bodycon Womens Dress Cut Out Tie Front Ruched Ruffle Dresses Women Black S</t>
  </si>
  <si>
    <t>Agmibrelr Sexy Long Sleeve Bodycon Womens Dress Cut Out Tie Front Ruched Ruffle Dresses Women Red L</t>
  </si>
  <si>
    <t>Agmibrelr Sexy Long Sleeve Bodycon Womens Dress Cut Out Tie Front Ruched Ruffle Dresses Women Red M</t>
  </si>
  <si>
    <t>Agmibrelr Sexy Long Sleeve Bodycon Womens Dress Cut Out Tie Front Ruched Ruffle Dresses Women Red S</t>
  </si>
  <si>
    <t>Agmibrelr Sexy Lace up Slit Bodycon Womens Dress Backless Tank Dresses Women Black L</t>
  </si>
  <si>
    <t>Agmibrelr Sexy Lace up Slit Bodycon Womens Dress Backless Tank Dresses Women Black M</t>
  </si>
  <si>
    <t>Agmibrelr Sexy Lace up Slit Bodycon Womens Dress Backless Tank Dresses Women Black S</t>
  </si>
  <si>
    <t>Agmibrelr Sexy Lace up Slit Bodycon Womens Dress Backless Tank Dresses Women White L</t>
  </si>
  <si>
    <t>Agmibrelr Sexy Lace up Slit Bodycon Womens Dress Backless Tank Dresses Women White M</t>
  </si>
  <si>
    <t>Agmibrelr Sexy Lace up Slit Bodycon Womens Dress Backless Tank Dresses Women White S</t>
  </si>
  <si>
    <t>Agmibrelr Spaghetti Strap Cold Shoulder Dresses Women Slit Bodycon Womens Ruffle Ruched Dress Black L</t>
  </si>
  <si>
    <t>Agmibrelr Spaghetti Strap Cold Shoulder Dresses Women Slit Bodycon Womens Ruffle Ruched Dress Black M</t>
  </si>
  <si>
    <t>Agmibrelr Spaghetti Strap Cold Shoulder Dresses Women Slit Bodycon Womens Ruffle Ruched Dress Black S</t>
  </si>
  <si>
    <t>X001XQDLWP</t>
  </si>
  <si>
    <t>Agmibrelr Spaghetti Strap Cold Shoulder Dresses Women Slit Bodycon Womens Ruffle Ruched Dress Black XL</t>
  </si>
  <si>
    <t>Agmibrelr Spaghetti Strap Cold Shoulder Dresses Women Slit Bodycon Womens Ruffle Ruched Dress White L</t>
  </si>
  <si>
    <t>X001XQDLWF</t>
  </si>
  <si>
    <t>Agmibrelr Spaghetti Strap Cold Shoulder Dresses Women Slit Bodycon Womens Ruffle Ruched Dress White M</t>
  </si>
  <si>
    <t>X001XP9AKD</t>
  </si>
  <si>
    <t>Agmibrelr Spaghetti Strap Cold Shoulder Dresses Women Slit Bodycon Womens Ruffle Ruched Dress White S</t>
  </si>
  <si>
    <t>Agmibrelr Spaghetti Strap Cold Shoulder Dresses Women Slit Bodycon Womens Ruffle Ruched Dress White XL</t>
  </si>
  <si>
    <t>X001W7WF3B</t>
  </si>
  <si>
    <t>Women's Off Shoulder Ruffles Stretch Cocktail Mini Bodycon Dress Black L</t>
  </si>
  <si>
    <t>X001WA7VZP</t>
  </si>
  <si>
    <t>Women's Off Shoulder Ruffles Stretch Cocktail Mini Bodycon Dress Black M</t>
  </si>
  <si>
    <t>X001WB8I8X</t>
  </si>
  <si>
    <t>Women's Off Shoulder Ruffles Stretch Cocktail Mini Bodycon Dress Black S</t>
  </si>
  <si>
    <t>X001W7WM89</t>
  </si>
  <si>
    <t>Women's Off Shoulder Ruffles Stretch Cocktail Mini Bodycon Dress Black XL</t>
  </si>
  <si>
    <t>X001W98AW9</t>
  </si>
  <si>
    <t>Women's Off Shoulder Ruffles Stretch Cocktail Mini Bodycon Dress Red L</t>
  </si>
  <si>
    <t>X001WA7VZZ</t>
  </si>
  <si>
    <t>Women's Off Shoulder Ruffles Stretch Cocktail Mini Bodycon Dress Red M</t>
  </si>
  <si>
    <t>X001WB30E5</t>
  </si>
  <si>
    <t>Women's Off Shoulder Ruffles Stretch Cocktail Mini Bodycon Dress Red S</t>
  </si>
  <si>
    <t>X001W7WF3L</t>
  </si>
  <si>
    <t>Women's Off Shoulder Ruffles Stretch Cocktail Mini Bodycon Dress Red XL</t>
  </si>
  <si>
    <t>X001XOC9L1</t>
  </si>
  <si>
    <t>Agmibrelr Sexy Asymmetrical Cut Out Tie Front Dresses Women Hi Low Bodycon Womens Dress Black L</t>
  </si>
  <si>
    <t>X001XN63PF</t>
  </si>
  <si>
    <t>Agmibrelr Sexy Asymmetrical Cut Out Tie Front Dresses Women Hi Low Bodycon Womens Dress Black M</t>
  </si>
  <si>
    <t>X001XNSRQD</t>
  </si>
  <si>
    <t>Agmibrelr Sexy Asymmetrical Cut Out Tie Front Dresses Women Hi Low Bodycon Womens Dress Black S</t>
  </si>
  <si>
    <t>X001XNOFBJ</t>
  </si>
  <si>
    <t>Agmibrelr Sexy Asymmetrical Cut Out Tie Front Dresses Women Hi Low Bodycon Womens Dress Blue L</t>
  </si>
  <si>
    <t>X001XNT4PV</t>
  </si>
  <si>
    <t>Agmibrelr Sexy Asymmetrical Cut Out Tie Front Dresses Women Hi Low Bodycon Womens Dress Blue M</t>
  </si>
  <si>
    <t>X001XNT4QZ</t>
  </si>
  <si>
    <t>Agmibrelr Sexy Asymmetrical Cut Out Tie Front Dresses Women Hi Low Bodycon Womens Dress Blue S</t>
  </si>
  <si>
    <t>X001XOC9LB</t>
  </si>
  <si>
    <t>Agmibrelr Sexy Asymmetrical Cut Out Tie Front Dresses Women Hi Low Bodycon Womens Dress Red L</t>
  </si>
  <si>
    <t>X001XNSRPT</t>
  </si>
  <si>
    <t>Agmibrelr Sexy Asymmetrical Cut Out Tie Front Dresses Women Hi Low Bodycon Womens Dress Red M</t>
  </si>
  <si>
    <t>X001XNOFJL</t>
  </si>
  <si>
    <t>Agmibrelr Sexy Asymmetrical Cut Out Tie Front Dresses Women Hi Low Bodycon Womens Dress Red S</t>
  </si>
  <si>
    <t>X001XNOFJV</t>
  </si>
  <si>
    <t>Agmibrelr Sexy Asymmetrical Cut Out Dresses Women One Shoulder Bandage Bodycon Womens Dress Black L</t>
  </si>
  <si>
    <t>X001XNT4PB</t>
  </si>
  <si>
    <t>Agmibrelr Sexy Asymmetrical Cut Out Dresses Women One Shoulder Bandage Bodycon Womens Dress Black M</t>
  </si>
  <si>
    <t>X001XNSRFJ</t>
  </si>
  <si>
    <t>Agmibrelr Sexy Asymmetrical Cut Out Dresses Women One Shoulder Bandage Bodycon Womens Dress Black S</t>
  </si>
  <si>
    <t>X001XPW3FR</t>
  </si>
  <si>
    <t>Agmibrelr Sexy Asymmetrical Cut Out Dresses Women One Shoulder Bandage Bodycon Womens Dress Blush L</t>
  </si>
  <si>
    <t>Agmibrelr Sexy Asymmetrical Cut Out Dresses Women One Shoulder Bandage Bodycon Womens Dress Blush M</t>
  </si>
  <si>
    <t>Agmibrelr Sexy Asymmetrical Cut Out Dresses Women One Shoulder Bandage Bodycon Womens Dress Blush S</t>
  </si>
  <si>
    <t>Agmibrelr Sexy Asymmetrical Cut Out Dresses Women One Shoulder Bandage Bodycon Womens Dress Navy Blue L</t>
  </si>
  <si>
    <t>Agmibrelr Sexy Asymmetrical Cut Out Dresses Women One Shoulder Bandage Bodycon Womens Dress Navy Blue M</t>
  </si>
  <si>
    <t>Agmibrelr Sexy Asymmetrical Cut Out Dresses Women One Shoulder Bandage Bodycon Womens Dress Navy Blue S</t>
  </si>
  <si>
    <t>X001XNOFK5</t>
  </si>
  <si>
    <t>Agmibrelr Sexy Asymmetrical Cut Out Dresses Women One Shoulder Bandage Bodycon Womens Dress Red L</t>
  </si>
  <si>
    <t>X001XOCWOP</t>
  </si>
  <si>
    <t>Agmibrelr Sexy Asymmetrical Cut Out Dresses Women One Shoulder Bandage Bodycon Womens Dress Red M</t>
  </si>
  <si>
    <t>X001XN2381</t>
  </si>
  <si>
    <t>Agmibrelr Sexy Asymmetrical Cut Out Dresses Women One Shoulder Bandage Bodycon Womens Dress Red S</t>
  </si>
  <si>
    <t>X001XNT4QF</t>
  </si>
  <si>
    <t>Agmibrelr Sexy Asymmetrical Cut Out Dresses Women One Shoulder Bandage Bodycon Womens Dress White L</t>
  </si>
  <si>
    <t>X001XPVMZ9</t>
  </si>
  <si>
    <t>Agmibrelr Sexy Asymmetrical Cut Out Dresses Women One Shoulder Bandage Bodycon Womens Dress White M</t>
  </si>
  <si>
    <t>X001XPVMZT</t>
  </si>
  <si>
    <t>Agmibrelr Sexy Asymmetrical Cut Out Dresses Women One Shoulder Bandage Bodycon Womens Dress White S</t>
  </si>
  <si>
    <t>X001Y16IXX</t>
  </si>
  <si>
    <t>Agmibrelr Womens Women’s Summer Going Cut Out Party Sexy Plain Solid Crop Top Tops for Women Juniors Teens Ladies Black L</t>
  </si>
  <si>
    <t>X001Y1M5M1</t>
  </si>
  <si>
    <t>Agmibrelr Womens Women’s Elegant Casual Cute Petite Trendy Fashion Designer Novelty Top Tops T Shirt Shirts for Women Black M</t>
  </si>
  <si>
    <t>X001Y16J5P</t>
  </si>
  <si>
    <t>Agmibrelr Womens Women’s Off The Shoulder Strapless Short Sleeve Tie Front Crop Top Tops Knit Knits Sweater for Women Black S</t>
  </si>
  <si>
    <t>X001Y1OA5V</t>
  </si>
  <si>
    <t>Agmibrelr Womens Women’s Summer Going Cut Out Party Sexy Plain Solid Crop Top Tops for Women Juniors Teens Ladies Orange L</t>
  </si>
  <si>
    <t>X001Y14XTT</t>
  </si>
  <si>
    <t>Agmibrelr Womens Women’s Elegant Casual Cute Petite Trendy Fashion Designer Novelty Top Tops T Shirt Shirts for Women Orange M</t>
  </si>
  <si>
    <t>X001Y1M5MV</t>
  </si>
  <si>
    <t>Agmibrelr Womens Women’s Off The Shoulder Strapless Short Sleeve Tie Front Crop Top Tops Knit Knits Sweater for Women Orange S</t>
  </si>
  <si>
    <t>X001Y16J7D</t>
  </si>
  <si>
    <t>Agmibrelr Womens Women’s Summer Going Cut Out Party Sexy Plain Solid Crop Top Tops for Women Juniors Teens Ladies White L</t>
  </si>
  <si>
    <t>X001Y16JGT</t>
  </si>
  <si>
    <t>Agmibrelr Womens Women’s Elegant Casual Cute Petite Trendy Fashion Designer Novelty Top Tops T Shirt Shirts for Women White M</t>
  </si>
  <si>
    <t>X001Y1OKN3</t>
  </si>
  <si>
    <t>Agmibrelr Womens Women’s Off The Shoulder Strapless Short Sleeve Tie Front Crop Top Tops Knit Knits Sweater for Women White S</t>
  </si>
  <si>
    <t>X001XARNF7</t>
  </si>
  <si>
    <t>X001XARNWF</t>
  </si>
  <si>
    <t>X001XAF0ZR</t>
  </si>
  <si>
    <t>X001XAF59D</t>
  </si>
  <si>
    <t>X001XAAOP3</t>
  </si>
  <si>
    <t>X001XBM2XJ</t>
  </si>
  <si>
    <t>X001XAF0YX</t>
  </si>
  <si>
    <t>X001XAAOB7</t>
  </si>
  <si>
    <t>X001XARNWP</t>
  </si>
  <si>
    <t>Agmibrelr Spaghetti Strap Deep V Neck Backless Dresses Women High Slit Bodycon Womens Dress Black L</t>
  </si>
  <si>
    <t>Agmibrelr Spaghetti Strap Deep V Neck Backless Dresses Women High Slit Bodycon Womens Dress Black M</t>
  </si>
  <si>
    <t>Agmibrelr Spaghetti Strap Deep V Neck Backless Dresses Women High Slit Bodycon Womens Dress Black S</t>
  </si>
  <si>
    <t>X001XP9BQL</t>
  </si>
  <si>
    <t>Agmibrelr Spaghetti Strap Deep V Neck Backless Dresses Women High Slit Bodycon Womens Dress Red L</t>
  </si>
  <si>
    <t>X001XP8JMX</t>
  </si>
  <si>
    <t>Agmibrelr Spaghetti Strap Deep V Neck Backless Dresses Women High Slit Bodycon Womens Dress Red M</t>
  </si>
  <si>
    <t>X001XOLIB3</t>
  </si>
  <si>
    <t>Agmibrelr Spaghetti Strap Deep V Neck Backless Dresses Women High Slit Bodycon Womens Dress Red S</t>
  </si>
  <si>
    <t>Agmibrelr Spaghetti Strap Deep V Neck Backless Dresses Women High Slit Bodycon Womens Dress White L</t>
  </si>
  <si>
    <t>Agmibrelr Spaghetti Strap Deep V Neck Backless Dresses Women High Slit Bodycon Womens Dress White M</t>
  </si>
  <si>
    <t>X001XOW80X</t>
  </si>
  <si>
    <t>Agmibrelr Spaghetti Strap Deep V Neck Backless Dresses Women High Slit Bodycon Womens Dress White S</t>
  </si>
  <si>
    <t>X001XAAOQH</t>
  </si>
  <si>
    <t>X001XAAK25</t>
  </si>
  <si>
    <t>X001XAAOAD</t>
  </si>
  <si>
    <t>X001XBM775</t>
  </si>
  <si>
    <t>X001W7WRP7</t>
  </si>
  <si>
    <t>Women's Turtleneck Dress Casual Short Sleeve Ruched Solid Bodycon Mini Dress Black L</t>
  </si>
  <si>
    <t>X001WA7WJ5</t>
  </si>
  <si>
    <t>Women's Turtleneck Dress Casual Short Sleeve Ruched Solid Bodycon Mini Dress Pink S</t>
  </si>
  <si>
    <t>X001W7ZPH9</t>
  </si>
  <si>
    <t>Women's Turtleneck Dress Casual Short Sleeve Ruched Solid Bodycon Mini Dress White L</t>
  </si>
  <si>
    <t>X001WBCA1J</t>
  </si>
  <si>
    <t>Women's Turtleneck Dress Casual Short Sleeve Ruched Solid Bodycon Mini Dress White S</t>
  </si>
  <si>
    <t>X001WA7WIB</t>
  </si>
  <si>
    <t>Women's Turtleneck Dress Casual Short Sleeve Ruched Solid Bodycon Mini Dress Black S</t>
  </si>
  <si>
    <t>Women's Sexy Off Shoulder Dress V Neck Short Sleeve Bodycon Club Mini Dress</t>
  </si>
  <si>
    <t>Agmibrelr Womens Women's Summer Plain Solid Novelty Crop Top Tops Blouse Blouses for Women Juniors Teens Ladies Black L</t>
  </si>
  <si>
    <t>X001Y3247F</t>
  </si>
  <si>
    <t>Agmibrelr Womens Women's Chiffon Off The Shoulder Strapless Bell Long Sleeve Crop Top Tops Blouse Blouses for Women Black S</t>
  </si>
  <si>
    <t>Agmibrelr Womens Women's Plus Size Going Out Party Sexy Asymmetrical Crop Top Tops for Women Black XL</t>
  </si>
  <si>
    <t>Women Fashion Summer One Shoulder Chiffon Blouse Trumpet Sleeve T-Shirt Red L</t>
  </si>
  <si>
    <t>Women Fashion Summer One Shoulder Chiffon Blouse Trumpet Sleeve T-Shirt Red M</t>
  </si>
  <si>
    <t>Women Fashion Summer One Shoulder Chiffon Blouse Trumpet Sleeve T-Shirt Red S</t>
  </si>
  <si>
    <t>Women Fashion Summer One Shoulder Chiffon Blouse Trumpet Sleeve T-Shirt Red XL</t>
  </si>
  <si>
    <t>Agmibrelr Womens Women's Summer Plain Solid Novelty Crop Top Tops Blouse Blouses for Women Juniors Teens Ladies White L</t>
  </si>
  <si>
    <t>X001U89VU7</t>
  </si>
  <si>
    <t>Agmibrelr Womens Women's Plus Size Going Out Party Sexy Asymmetrical Crop Top Tops for Women White XL</t>
  </si>
  <si>
    <t>X001U8VIFX</t>
  </si>
  <si>
    <t>X001U9JSBD</t>
  </si>
  <si>
    <t>Agmibrelr Womens Women's Chiffon Off The Shoulder Strapless Bell Long Sleeve Crop Top Tops Blouse Blouses for Women White S</t>
  </si>
  <si>
    <t>X001U8VEQV</t>
  </si>
  <si>
    <t>Agmibrelr Women Sexy Deep v Two-Piece Fashion Casual Suit Red L</t>
  </si>
  <si>
    <t>X001U8VED9</t>
  </si>
  <si>
    <t>Agmibrelr Women Sexy Deep v Two-Piece Fashion Casual Suit Red M</t>
  </si>
  <si>
    <t>X001U9JSA9</t>
  </si>
  <si>
    <t>Agmibrelr Women Sexy Deep v Two-Piece Fashion Casual Suit Red S</t>
  </si>
  <si>
    <t>X001U9JSBN</t>
  </si>
  <si>
    <t>Agmibrelr Women Sexy Deep v Two-Piece Fashion Casual Suit Yellow S</t>
  </si>
  <si>
    <t>X001U8VIG7</t>
  </si>
  <si>
    <t>X001U8WDST</t>
  </si>
  <si>
    <t>X001U8VEDJ</t>
  </si>
  <si>
    <t>Agmibrelr Women Sexy Deep v Strap with Bow Jumpsuit Red L</t>
  </si>
  <si>
    <t>X001U8KE5X</t>
  </si>
  <si>
    <t>Agmibrelr Women Sexy Deep v Strap with Bow Jumpsuit Red M</t>
  </si>
  <si>
    <t>X001U8WDSJ</t>
  </si>
  <si>
    <t>Agmibrelr Women Sexy Deep v Strap with Bow Jumpsuit Red S</t>
  </si>
  <si>
    <t>X001U8VHV3</t>
  </si>
  <si>
    <t>Women Sexy Off Shoulder Straps Waist Long Sleeve Chiffon Shirt Dress Red L</t>
  </si>
  <si>
    <t>X001U8VECZ</t>
  </si>
  <si>
    <t>Women Sexy Off Shoulder Straps Waist Long Sleeve Chiffon Shirt Dress Red M</t>
  </si>
  <si>
    <t>Women Sexy Off Shoulder Straps Waist Long Sleeve Chiffon Shirt Dress Red S</t>
  </si>
  <si>
    <t>Women Sexy Off Shoulder Straps Waist Long Sleeve Chiffon Shirt Dress Yellow L</t>
  </si>
  <si>
    <t>Women Sexy Off Shoulder Straps Waist Long Sleeve Chiffon Shirt Dress Yellow M</t>
  </si>
  <si>
    <t>X001U8VIH1</t>
  </si>
  <si>
    <t>Women Sexy Off Shoulder Straps Waist Long Sleeve Chiffon Shirt Dress Yellow S</t>
  </si>
  <si>
    <t>Women Summer One The Off Shoulder Long Sleeve Blouse Chiffon Crop Top Short Blouses Shirts</t>
  </si>
  <si>
    <t>X001U9JPD9</t>
  </si>
  <si>
    <t>X001Y1YWR7</t>
  </si>
  <si>
    <t>Agmibrelr Womens Women's Summer Plain Solid Crop Top Tops Blouse Blouses for Women Juniors Teens Ladies Black L</t>
  </si>
  <si>
    <t>Agmibrelr Womens Women's Chiffon Off The Shoulder Strapless Ruffle Puff Long Sleeve Crop Top Tops Blouse Blouses for Women Black S</t>
  </si>
  <si>
    <t>X001Y2O839</t>
  </si>
  <si>
    <t>Agmibrelr Womens Women's Plus Size Going Out Party Sexy Novelty Tube Crop Top Tops for Women Black XL</t>
  </si>
  <si>
    <t>X001Y26I6J</t>
  </si>
  <si>
    <t>Agmibrelr Womens Women's Summer Plain Solid Crop Top Tops Blouse Blouses for Women Juniors Teens Ladies Red L</t>
  </si>
  <si>
    <t>Agmibrelr Womens Women's Elegant Casual Cute Petite Trendy Fashion Designer Top Tops Shirt Shirts for Women Red M</t>
  </si>
  <si>
    <t>X001Y2O8HP</t>
  </si>
  <si>
    <t>Agmibrelr Womens Women's Chiffon Off The Shoulder Strapless Ruffle Puff Long Sleeve Crop Top Tops Blouse Blouses for Women Red S</t>
  </si>
  <si>
    <t>X001Y2AOVJ</t>
  </si>
  <si>
    <t>Agmibrelr Womens Women's Plus Size Going Out Party Sexy Novelty Tube Crop Top Tops for Women Red XL</t>
  </si>
  <si>
    <t>Women Off Shoulder Loog Sleeve Navel Wave Stripes Mini Tops Shirt White L</t>
  </si>
  <si>
    <t>X001U8KE67</t>
  </si>
  <si>
    <t>Women Off Shoulder Loog Sleeve Navel Wave Stripes Mini Tops Shirt White M</t>
  </si>
  <si>
    <t>X001U8VEDT</t>
  </si>
  <si>
    <t>Women Off Shoulder Loog Sleeve Navel Wave Stripes Mini Tops Shirt White S</t>
  </si>
  <si>
    <t>Agmibrelr Womens Women’s Checkered Plaid Gingham Crop Tops Shirt Shirts for Women Juniors Teens Ladies Red L</t>
  </si>
  <si>
    <t>Agmibrelr Womens Women’s Elegant Casual Cute Petite Crop Top Tops and Blouse Blouses for Women Red M</t>
  </si>
  <si>
    <t>Agmibrelr Womens Women’s Trendy Fashion Designer Sleeveless Ruched Ruffle Tube Tank Top Tops for Women Red S</t>
  </si>
  <si>
    <t>Agmibrelr Womens Women’s Summer Going Out Party Sexy Crop Tank Tops and Blouses for Women Red XL</t>
  </si>
  <si>
    <t>X001X9GBFL</t>
  </si>
  <si>
    <t>X001XAF58T</t>
  </si>
  <si>
    <t>X001X9GBG5</t>
  </si>
  <si>
    <t>Agmibrelr Womens Women’s Summer Going Cut Out Plain Solid Crop Top Tops for Women Juniors Teens Ladies Black L</t>
  </si>
  <si>
    <t>X001Y0X8BJ</t>
  </si>
  <si>
    <t>Agmibrelr Womens Women’s Elegant Casual Cute Petite Trendy Fashion Designer Novelty Top Tops Shirt Shirts for Women Black M</t>
  </si>
  <si>
    <t>X001Y1HWXD</t>
  </si>
  <si>
    <t>Agmibrelr Womens Women’s Off The Shoulder Strapless Sleeveless Party Sexy Crop Top Tops Blouse Blouses for Women Black S</t>
  </si>
  <si>
    <t>X001Y16JEV</t>
  </si>
  <si>
    <t>Agmibrelr Womens Women’s Summer Going Cut Out Plain Solid Crop Top Tops for Women Juniors Teens Ladies White L</t>
  </si>
  <si>
    <t>X001Y16J6J</t>
  </si>
  <si>
    <t>Agmibrelr Womens Women’s Elegant Casual Cute Petite Trendy Fashion Designer Novelty Top Tops Shirt Shirts for Women White M</t>
  </si>
  <si>
    <t>X001Y16JFP</t>
  </si>
  <si>
    <t>Agmibrelr Womens Women’s Off The Shoulder Strapless Sleeveless Party Sexy Crop Top Tops Blouse Blouses for Women White S</t>
  </si>
  <si>
    <t>Agmibrelr Womens Striped Cool Shoulder Short Sleeve Summer Tops Women T Shirts Tees Black and White L</t>
  </si>
  <si>
    <t>X001XMC0Y9</t>
  </si>
  <si>
    <t>Agmibrelr Womens Striped Cool Shoulder Short Sleeve Summer Tops Women T Shirts Tees Black and White M</t>
  </si>
  <si>
    <t>X001XMBB53</t>
  </si>
  <si>
    <t>Agmibrelr Womens Striped Cool Shoulder Short Sleeve Summer Tops Women T Shirts Tees Black and White S</t>
  </si>
  <si>
    <t>Agmibrelr Womens Striped Cool Shoulder Short Sleeve Summer Tops Women T Shirts Tees Black and White XL</t>
  </si>
  <si>
    <t>X001XMCPCB</t>
  </si>
  <si>
    <t>Agmibrelr Womens Striped Cool Shoulder Short Sleeve Summer Tops Women T Shirts Tees Black and White XXL</t>
  </si>
  <si>
    <t>X001XJWSWB</t>
  </si>
  <si>
    <t>Agmibrelr Womens Striped Cool Shoulder Short Sleeve Summer Tops Women T Shirts Tees White and Black L</t>
  </si>
  <si>
    <t>X001XO4X33</t>
  </si>
  <si>
    <t>Agmibrelr Womens Striped Cool Shoulder Short Sleeve Summer Tops Women T Shirts Tees White and Black M</t>
  </si>
  <si>
    <t>X001XO6FMF</t>
  </si>
  <si>
    <t>Agmibrelr Womens Striped Cool Shoulder Short Sleeve Summer Tops Women T Shirts Tees White and Black S</t>
  </si>
  <si>
    <t>X001XJWXWV</t>
  </si>
  <si>
    <t>Agmibrelr Womens Striped Cool Shoulder Short Sleeve Summer Tops Women T Shirts Tees White and Black XL</t>
  </si>
  <si>
    <t>X001XMC0YJ</t>
  </si>
  <si>
    <t>Agmibrelr Womens Striped Cool Shoulder Short Sleeve Summer Tops Women T Shirts Tees White and Black XXL</t>
  </si>
  <si>
    <t>X001XJWSW1</t>
  </si>
  <si>
    <t>Agmibrelr Womens Striped Off The Shoulder Strapless Bell Sleeve Button Down Tie Front Tops Women T Shirts Tees L</t>
  </si>
  <si>
    <t>Agmibrelr Womens Striped Off The Shoulder Strapless Bell Sleeve Button Down Tie Front Tops Women T Shirts Tees M</t>
  </si>
  <si>
    <t>X001XMCI3H</t>
  </si>
  <si>
    <t>Agmibrelr Womens Striped Off The Shoulder Strapless Bell Sleeve Button Down Tie Front Tops Women T Shirts Tees S</t>
  </si>
  <si>
    <t>X001XO7FGF</t>
  </si>
  <si>
    <t>Agmibrelr Womens Striped Off The Shoulder Strapless Bell Sleeve Button Down Tie Front Tops Women T Shirts Tees XL</t>
  </si>
  <si>
    <t>X001XKGJBB</t>
  </si>
  <si>
    <t>Agmibrelr Womens Striped Off The Shoulder Strapless Bell Ruffle Sleeve Button Down Tie Front Tops Women T Shirts Tees S</t>
  </si>
  <si>
    <t>X001XO6FMP</t>
  </si>
  <si>
    <t>Agmibrelr Womens Striped Off The Shoulder Strapless Bell Ruffle Sleeve Button Down Tie Front Tops Women T Shirts Tees L</t>
  </si>
  <si>
    <t>X001XMC0XZ</t>
  </si>
  <si>
    <t>Agmibrelr Womens Striped Off The Shoulder Strapless Bell Ruffle Sleeve Button Down Tie Front Tops Women T Shirts Tees M</t>
  </si>
  <si>
    <t>X001XLCG4J</t>
  </si>
  <si>
    <t>Agmibrelr Womens Striped Off The Shoulder Strapless Bell Ruffle Sleeve Button Down Tie Front Tops Women T Shirts Tees XL</t>
  </si>
  <si>
    <t>X001XJWXXF</t>
  </si>
  <si>
    <t>Agmibrelr Womens Striped Off The Shoulder Strapless Bell Ruffle Sleeve Button Down Tie Front Tops Women T Shirts Tees XXL</t>
  </si>
  <si>
    <t>X001Y1OA51</t>
  </si>
  <si>
    <t>Agmibrelr Womens Women's Summer Casual Going Out Party Sexy Crop Tops for Women Juniors Teens Ladies Black L</t>
  </si>
  <si>
    <t>X001Y13RW3</t>
  </si>
  <si>
    <t>Agmibrelr Womens Women's Cute Petite Lace up Knit Knits Crop Top Tops Tshirt Tshirts for Women Black M</t>
  </si>
  <si>
    <t>X001Y1O06Z</t>
  </si>
  <si>
    <t>Agmibrelr Womens Women's Long Sleeve Tight Tights Workout Crop Top Tops T Shirt Shirts Blouse Blouses for Women Black S</t>
  </si>
  <si>
    <t>X001Y1OKMT</t>
  </si>
  <si>
    <t>Agmibrelr Womens Women's Summer Casual Going Out Party Sexy Crop Tops for Women Juniors Teens Ladies White L</t>
  </si>
  <si>
    <t>X001Y1N7D7</t>
  </si>
  <si>
    <t>Agmibrelr Womens Women's Cute Petite Lace up Knit Knits Crop Top Tops Tshirt Tshirts for Women White M</t>
  </si>
  <si>
    <t>X001Y16IL5</t>
  </si>
  <si>
    <t>Agmibrelr Womens Women's Long Sleeve Tight Tights Workout Crop Top Tops T Shirt Shirts Blouse Blouses for Women White S</t>
  </si>
  <si>
    <t>X001Y0X8A5</t>
  </si>
  <si>
    <t>Women Chiffon Off Shoulder Blouse Top Shirt Short Sleeve Casual Blouse T Shirt Black L</t>
  </si>
  <si>
    <t>Women Chiffon Off Shoulder Blouse Top Shirt Short Sleeve Casual Blouse T Shirt Black M</t>
  </si>
  <si>
    <t>Women Chiffon Off Shoulder Blouse Top Shirt Short Sleeve Casual Blouse T Shirt Black S</t>
  </si>
  <si>
    <t>Women Chiffon Off Shoulder Blouse Top Shirt Short Sleeve Casual Blouse T Shirt Black XL</t>
  </si>
  <si>
    <t>X001Y0X8AP</t>
  </si>
  <si>
    <t>Agmibrelr Womens Women's Chiffon Off The Shoulder Strapless Puff Long Sleeve Crop Top Tops Blouse Blouses for Women Green S</t>
  </si>
  <si>
    <t>Women Chiffon Off Shoulder Blouse Top Shirt Short Sleeve Casual Blouse T Shirt Red L</t>
  </si>
  <si>
    <t>Women Chiffon Off Shoulder Blouse Top Shirt Short Sleeve Casual Blouse T Shirt Red S</t>
  </si>
  <si>
    <t>Women Chiffon Off Shoulder Blouse Top Shirt Short Sleeve Casual Blouse T Shirt Red XL</t>
  </si>
  <si>
    <t>Women Chiffon Off Shoulder Blouse Top Shirt Short Sleeve Casual Blouse T Shirt Yellow L</t>
  </si>
  <si>
    <t>Women Chiffon Off Shoulder Blouse Top Shirt Short Sleeve Casual Blouse T Shirt Yellow M</t>
  </si>
  <si>
    <t>Women Chiffon Off Shoulder Blouse Top Shirt Short Sleeve Casual Blouse T Shirt Yellow S</t>
  </si>
  <si>
    <t>Women Chiffon Off Shoulder Blouse Top Shirt Short Sleeve Casual Blouse T Shirt Yellow XL</t>
  </si>
  <si>
    <t>X001Y16JEL</t>
  </si>
  <si>
    <t>Agmibrelr Womens Women's Summer Plain Solid Crop Top Tops for Women Juniors Teens Ladies Burgundy L</t>
  </si>
  <si>
    <t>X001Y16IWJ</t>
  </si>
  <si>
    <t>Agmibrelr Womens Women's Elegant Casual Cute Petite Trendy Fashion Designer Top Tops Shirt Shirts for Women Burgundy M</t>
  </si>
  <si>
    <t>X001Y16JG9</t>
  </si>
  <si>
    <t>Agmibrelr Womens Women's Elegant Casual Cute Petite Trendy Fashion Designer Top Tops Shirt Shirts for Women Green M</t>
  </si>
  <si>
    <t>X001U8WCZX</t>
  </si>
  <si>
    <t>Women Chiffon Off Shoulder Blouse Top Shirt Short Sleeve Casual Blouse T Shirt Red M</t>
  </si>
  <si>
    <t>X001Y13RVJ</t>
  </si>
  <si>
    <t>Agmibrelr Womens Women’s Summer Going Out Party Sexy Plain Solid Crop Top Tops for Women Juniors Teens Ladies Black L</t>
  </si>
  <si>
    <t>X001Y1O06F</t>
  </si>
  <si>
    <t>Agmibrelr Womens Women’s One Shoulder Tie Front Cut Out Crop Top Tops Knit Knits Sweater for Women Black S</t>
  </si>
  <si>
    <t>Agmibrelr Womens Women’s Summer Going Out Party Sexy Plain Solid Crop Top Tops for Women Juniors Teens Ladies White L</t>
  </si>
  <si>
    <t>X001Y1O6EB</t>
  </si>
  <si>
    <t>Agmibrelr Womens Women’s Casual Cute Petite Trendy Fashion Designer Novelty Top Tops T Shirt Shirts for Women White M</t>
  </si>
  <si>
    <t>X001Y1LCVB</t>
  </si>
  <si>
    <t>Agmibrelr Womens Women’s Casual Cute Petite Trendy Fashion Designer Novelty Top Tops T Shirt Shirts for Women Black M</t>
  </si>
  <si>
    <t>X001Y1O07T</t>
  </si>
  <si>
    <t>Agmibrelr Womens Women’s One Shoulder Tie Front Cut Out Crop Top Tops Knit Knits Sweater for Women White S</t>
  </si>
  <si>
    <t>X001XPW3GL</t>
  </si>
  <si>
    <t>Agmibrelr Sexy Asymmetrical Cut Out Tank Dresses Women Bodycon Womens Dress Black L</t>
  </si>
  <si>
    <t>Agmibrelr Sexy Asymmetrical Cut Out Tank Dresses Women Bodycon Womens Dress Black M</t>
  </si>
  <si>
    <t>X001XN63PP</t>
  </si>
  <si>
    <t>Agmibrelr Sexy Asymmetrical Cut Out Tank Dresses Women Bodycon Womens Dress Black S</t>
  </si>
  <si>
    <t>Agmibrelr Sexy Asymmetrical Cut Out Tank Dresses Women Bodycon Womens Dress Black XL</t>
  </si>
  <si>
    <t>X001XPVPHT</t>
  </si>
  <si>
    <t>Agmibrelr Sexy Asymmetrical Cut Out Tank Dresses Women Bodycon Womens Dress Blue L</t>
  </si>
  <si>
    <t>X001XNSRF9</t>
  </si>
  <si>
    <t>Agmibrelr Sexy Asymmetrical Cut Out Tank Dresses Women Bodycon Womens Dress Blue M</t>
  </si>
  <si>
    <t>X001XOCWXL</t>
  </si>
  <si>
    <t>Agmibrelr Sexy Asymmetrical Cut Out Tank Dresses Women Bodycon Womens Dress Blue S</t>
  </si>
  <si>
    <t>X001XOC80D</t>
  </si>
  <si>
    <t>Agmibrelr Sexy Asymmetrical Cut Out Tank Dresses Women Bodycon Womens Dress Blue XL</t>
  </si>
  <si>
    <t>X001XPW3H5</t>
  </si>
  <si>
    <t>Agmibrelr Sexy Deep V Nevk Cut Out Tank Dresses Women Tie Back Bodycon Womens Dress Black L</t>
  </si>
  <si>
    <t>X001XN2BWT</t>
  </si>
  <si>
    <t>Agmibrelr Sexy Deep V Nevk Cut Out Tank Dresses Women Tie Back Bodycon Womens Dress Black M</t>
  </si>
  <si>
    <t>X001XN238L</t>
  </si>
  <si>
    <t>Agmibrelr Sexy Deep V Nevk Cut Out Tank Dresses Women Tie Back Bodycon Womens Dress Black S</t>
  </si>
  <si>
    <t>X001XOC81H</t>
  </si>
  <si>
    <t>Agmibrelr Sexy Deep V Nevk Cut Out Tank Dresses Women Tie Back Bodycon Womens Dress White L</t>
  </si>
  <si>
    <t>X001XOCWWR</t>
  </si>
  <si>
    <t>Agmibrelr Sexy Deep V Nevk Cut Out Tank Dresses Women Tie Back Bodycon Womens Dress White M</t>
  </si>
  <si>
    <t>X001XOCWXB</t>
  </si>
  <si>
    <t>Agmibrelr Sexy Deep V Nevk Cut Out Tank Dresses Women Tie Back Bodycon Womens Dress White S</t>
  </si>
  <si>
    <t>X001XOLIC7</t>
  </si>
  <si>
    <t>Agmibrelr Sexy Lace up Party Club Night Tank Dresses Women Slit Bodycon Womens Dress Black L</t>
  </si>
  <si>
    <t>X001XP16J1</t>
  </si>
  <si>
    <t>Agmibrelr Sexy Lace up Party Club Night Tank Dresses Women Slit Bodycon Womens Dress Black M</t>
  </si>
  <si>
    <t>X001XOL60B</t>
  </si>
  <si>
    <t>Agmibrelr Sexy Lace up Party Club Night Tank Dresses Women Slit Bodycon Womens Dress Black S</t>
  </si>
  <si>
    <t>X001XP10BZ</t>
  </si>
  <si>
    <t>Agmibrelr Sexy Lace up Party Club Night Tank Dresses Women Slit Bodycon Womens Dress White L</t>
  </si>
  <si>
    <t>X001XOLI8V</t>
  </si>
  <si>
    <t>Agmibrelr Sexy Lace up Party Club Night Tank Dresses Women Slit Bodycon Womens Dress White M</t>
  </si>
  <si>
    <t>Agmibrelr Sexy Lace up Party Club Night Tank Dresses Women Slit Bodycon Womens Dress White S</t>
  </si>
  <si>
    <t>X001XOL5YX</t>
  </si>
  <si>
    <t>Agmibrelr Sexy Party Club Night Lace up Dresses Women Double Slit Bodycon Womens Tank Dress Black L</t>
  </si>
  <si>
    <t>X001XOL5ZR</t>
  </si>
  <si>
    <t>Agmibrelr Sexy Party Club Night Lace up Dresses Women Double Slit Bodycon Womens Tank Dress Blue L</t>
  </si>
  <si>
    <t>X001XOL6FB</t>
  </si>
  <si>
    <t>Agmibrelr Sexy Party Club Night Lace up Dresses Women Double Slit Bodycon Womens Tank Dress Blue M</t>
  </si>
  <si>
    <t>X001XOW89T</t>
  </si>
  <si>
    <t>Agmibrelr Sexy Party Club Night Lace up Dresses Women Double Slit Bodycon Womens Tank Dress Black M</t>
  </si>
  <si>
    <t>X001XP8J8R</t>
  </si>
  <si>
    <t>Agmibrelr Sexy Party Club Night Lace up Dresses Women Double Slit Bodycon Womens Tank Dress Black S</t>
  </si>
  <si>
    <t>X001XOLIAT</t>
  </si>
  <si>
    <t>Agmibrelr Sexy Party Club Night Lace up Dresses Women Double Slit Bodycon Womens Tank Dress Blue S</t>
  </si>
  <si>
    <t>X001UTCAV3</t>
  </si>
  <si>
    <t>Agmibrelr Women's Summer Sexy Deep V Neck Cute Crop Top Navel Short Sleeve Tees Club T-Shirts Light Grey L</t>
  </si>
  <si>
    <t>X001UTCMS9</t>
  </si>
  <si>
    <t>Agmibrelr Women's Summer Sexy Deep V Neck Cute Crop Top Navel Short Sleeve teesClub T-Shirts Light Grey M</t>
  </si>
  <si>
    <t>X001UTCLFD</t>
  </si>
  <si>
    <t>Agmibrelr Women's Summer Sexy Deep V Neck Cute Crop Top Navel Short Sleeve Tees Club T-Shirts Light Grey S</t>
  </si>
  <si>
    <t>X001UTCMSJ</t>
  </si>
  <si>
    <t>Agmibrelr Women's Summer Sexy Deep V Neck Cute Crop Top Navel Short Sleeve Tees Club T-Shirts Wine Rose L</t>
  </si>
  <si>
    <t>X001UTATFH</t>
  </si>
  <si>
    <t>Agmibrelr Women's Summer Sexy Deep V Neck Cute Crop Top Navel Short Sleeve Tees Club T-Shirts Wine Rose M</t>
  </si>
  <si>
    <t>X001UTAWF9</t>
  </si>
  <si>
    <t>Agmibrelr Women's Summer Sexy Deep V Neck Cute Crop Top Navel Short Sleeve Tees Club T-Shirts Wine Rose S</t>
  </si>
  <si>
    <t>Women Summer Casual Loose one-Shoulder high Waist Jumpsuit Army Green L</t>
  </si>
  <si>
    <t>X001U8WBXB</t>
  </si>
  <si>
    <t>Women Summer Casual Loose one-Shoulder high Waist Jumpsuit Army Green M</t>
  </si>
  <si>
    <t>Women Summer Casual Loose one-Shoulder high Waist Jumpsuit Army Green XL</t>
  </si>
  <si>
    <t>X001U8WDS9</t>
  </si>
  <si>
    <t>Women Summer Casual Loose one-Shoulder high Waist Jumpsuit Black L</t>
  </si>
  <si>
    <t>X001U9JSB3</t>
  </si>
  <si>
    <t>Women Summer Casual Loose one-Shoulder high Waist Jumpsuit Black M</t>
  </si>
  <si>
    <t>X001U8VIGH</t>
  </si>
  <si>
    <t>Women Summer Casual Loose one-Shoulder high Waist Jumpsuit Black S</t>
  </si>
  <si>
    <t>X001U8VIGR</t>
  </si>
  <si>
    <t>Women Summer Casual Loose one-Shoulder high Waist Jumpsuit Black XL</t>
  </si>
  <si>
    <t>X001U8VEE3</t>
  </si>
  <si>
    <t>Women Summer Casual Loose one-Shoulder high Waist Jumpsuit Army Green S</t>
  </si>
  <si>
    <t>X001XL8P9J</t>
  </si>
  <si>
    <t>Agmibrelr Womens Sexy Spaghetti Strap Deep V Neck Backless Dresses Women Lace up Bodycon Dress Beige L</t>
  </si>
  <si>
    <t>X001XK3NRJ</t>
  </si>
  <si>
    <t>Agmibrelr Womens Sexy Spaghetti Strap Deep V Neck Backless Dresses Women Lace up Bodycon Dress Beige M</t>
  </si>
  <si>
    <t>X001XK3NVF</t>
  </si>
  <si>
    <t>Agmibrelr Womens Sexy Spaghetti Strap Deep V Neck Backless Dresses Women Lace up Bodycon Dress Beige S</t>
  </si>
  <si>
    <t>X001XK3NQF</t>
  </si>
  <si>
    <t>X001XK3NW9</t>
  </si>
  <si>
    <t>X001XL8MBP</t>
  </si>
  <si>
    <t>X001XK3NQP</t>
  </si>
  <si>
    <t>X001XL8P9T</t>
  </si>
  <si>
    <t>Agmibrelr Womens Sexy Spaghetti Strap Deep V Neck Backless Dresses Women Lace up Bodycon Dress Burgundy L</t>
  </si>
  <si>
    <t>Agmibrelr Womens Sexy Spaghetti Strap Deep V Neck Backless Dresses Women Lace up Bodycon Dress Burgundy M</t>
  </si>
  <si>
    <t>Agmibrelr Womens Sexy Spaghetti Strap Deep V Neck Backless Dresses Women Lace up Bodycon Dress Burgundy S</t>
  </si>
  <si>
    <t>X001WX629X</t>
  </si>
  <si>
    <t>Agmibrelr Women's Elegant Deep V Neck Adjustable Spaghetti Straps Sleeveless Bodycon Cocktail Dress Pink L</t>
  </si>
  <si>
    <t>X001X1HWK7</t>
  </si>
  <si>
    <t>Agmibrelr Women's Elegant Deep V Neck Adjustable Spaghetti Straps Sleeveless Bodycon Cocktail Dress Pink M</t>
  </si>
  <si>
    <t>X001WX629N</t>
  </si>
  <si>
    <t>Agmibrelr Women's Elegant Deep V Neck Adjustable Spaghetti Straps Sleeveless Bodycon Cocktail Dress Pink S</t>
  </si>
  <si>
    <t>X001XARNW5</t>
  </si>
  <si>
    <t>X001XARN8J</t>
  </si>
  <si>
    <t>X001XBLYZB</t>
  </si>
  <si>
    <t>X001XBM2Z7</t>
  </si>
  <si>
    <t>X001U6TUTV</t>
  </si>
  <si>
    <t>Agmibrelr Women Summer Skirt High Waist PU Leather Skirt Black L</t>
  </si>
  <si>
    <t>X001U6C953</t>
  </si>
  <si>
    <t>Agmibrelr Women Summer Skirt High Waist PU Leather Skirt Black M</t>
  </si>
  <si>
    <t>X001U5RTIV</t>
  </si>
  <si>
    <t>Agmibrelr Women Summer Skirt High Waist PU Leather Skirt Black S</t>
  </si>
  <si>
    <t>Agmibrelr Women Sexy Faux Leather Zipper Short Mini Skirt Black L</t>
  </si>
  <si>
    <t>Agmibrelr Women Sexy Faux Leather Zipper Short Mini Skirt Black M</t>
  </si>
  <si>
    <t>Agmibrelr Women Sexy Faux Leather Zipper Short Mini Skirt Black S</t>
  </si>
  <si>
    <t>Agmibrelr Women Sexy Faux Leather Zipper Short Mini Skirt White L</t>
  </si>
  <si>
    <t>Agmibrelr Women Sexy Faux Leather Zipper Short Mini Skirt White M</t>
  </si>
  <si>
    <t>Agmibrelr Women Sexy Faux Leather Zipper Short Mini Skirt White S</t>
  </si>
  <si>
    <t>X001U6C8MR</t>
  </si>
  <si>
    <t>Agmibrelr Womens Faux Leather High Waist Bodycon Mini Lace-up Pencil Skirt Black L</t>
  </si>
  <si>
    <t>X001U63169</t>
  </si>
  <si>
    <t>Agmibrelr Womens Faux Leather High Waist Bodycon Mini Lace-up Pencil Skirt Black M</t>
  </si>
  <si>
    <t>Agmibrelr Womens Faux Leather High Waist Bodycon Mini Lace-up Pencil Skirt Black S</t>
  </si>
  <si>
    <t>X001U6VLST</t>
  </si>
  <si>
    <t>Agmibrelr Womens Faux Leather High Waist Bodycon Mini Lace-up Pencil Skirt White L</t>
  </si>
  <si>
    <t>X001U6C8AT</t>
  </si>
  <si>
    <t>Agmibrelr Womens Faux Leather High Waist Bodycon Mini Lace-up Pencil Skirt White M</t>
  </si>
  <si>
    <t>X001U6TQDV</t>
  </si>
  <si>
    <t>Agmibrelr Womens Faux Leather High Waist Bodycon Mini Lace-up Pencil Skirt White S</t>
  </si>
  <si>
    <t>0.85价</t>
  </si>
  <si>
    <t>成本价</t>
  </si>
  <si>
    <t>货号</t>
  </si>
  <si>
    <t>工费成本</t>
  </si>
  <si>
    <t>布料成本</t>
  </si>
  <si>
    <t>辅料成本</t>
  </si>
  <si>
    <t>单价</t>
  </si>
  <si>
    <t>缩水成本</t>
  </si>
  <si>
    <t>包装成本</t>
  </si>
  <si>
    <t>运输成本</t>
  </si>
  <si>
    <t>0.85价取整</t>
  </si>
  <si>
    <t>原工费</t>
  </si>
  <si>
    <t>工费涨价</t>
  </si>
  <si>
    <t>工费降价</t>
  </si>
  <si>
    <t>1804牛奶丝</t>
  </si>
  <si>
    <t>1804抓毛</t>
  </si>
  <si>
    <t>6823白</t>
  </si>
  <si>
    <t>6823条</t>
  </si>
  <si>
    <t>6748+1813</t>
  </si>
  <si>
    <t>6773+1812</t>
  </si>
  <si>
    <t>6878条纹</t>
  </si>
  <si>
    <t>6878纯色</t>
  </si>
  <si>
    <t>工厂降价</t>
  </si>
  <si>
    <t>8006白色</t>
  </si>
  <si>
    <t>印花涨价</t>
  </si>
  <si>
    <t>8006黑色</t>
  </si>
  <si>
    <t>6131字母</t>
  </si>
  <si>
    <t>6131菠萝</t>
  </si>
  <si>
    <t>1959,1960套装</t>
  </si>
  <si>
    <t>1979纯色</t>
  </si>
  <si>
    <t>1979印花</t>
  </si>
  <si>
    <t>9.24成本表</t>
  </si>
  <si>
    <t>SDM117</t>
  </si>
  <si>
    <t>SMD007</t>
  </si>
  <si>
    <t>Cindy</t>
  </si>
  <si>
    <t>4016X</t>
  </si>
  <si>
    <t>HIO</t>
  </si>
  <si>
    <t>Cuihur</t>
  </si>
  <si>
    <t>采购</t>
  </si>
  <si>
    <t>quantity</t>
    <phoneticPr fontId="10" type="noConversion"/>
  </si>
  <si>
    <t>marketplace</t>
    <phoneticPr fontId="10" type="noConversion"/>
  </si>
  <si>
    <t>product sales</t>
    <phoneticPr fontId="10" type="noConversion"/>
  </si>
  <si>
    <t>type</t>
    <phoneticPr fontId="10" type="noConversion"/>
  </si>
  <si>
    <t>shipping credits</t>
    <phoneticPr fontId="10" type="noConversion"/>
  </si>
  <si>
    <t>gift wrap credits</t>
    <phoneticPr fontId="10" type="noConversion"/>
  </si>
  <si>
    <t>promotional rebates</t>
    <phoneticPr fontId="10" type="noConversion"/>
  </si>
  <si>
    <t>sales tax collected</t>
    <phoneticPr fontId="10" type="noConversion"/>
  </si>
  <si>
    <t>Marketplace Facilitator Tax</t>
    <phoneticPr fontId="10" type="noConversion"/>
  </si>
  <si>
    <t>selling fees</t>
    <phoneticPr fontId="10" type="noConversion"/>
  </si>
  <si>
    <t>Spend</t>
    <phoneticPr fontId="10" type="noConversion"/>
  </si>
  <si>
    <t>中文说明</t>
    <phoneticPr fontId="10" type="noConversion"/>
  </si>
  <si>
    <t>六、FBA Customer Return Fee</t>
    <phoneticPr fontId="10" type="noConversion"/>
  </si>
  <si>
    <t>Early Reviewer Program fee for asin B07SNQNR9N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</si>
</sst>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26" formatCode="\$#,##0.00_);[Red]\(\$#,##0.00\)"/>
    <numFmt numFmtId="176" formatCode="mmm\ dd\,\ yyyy"/>
    <numFmt numFmtId="177" formatCode="0_ "/>
    <numFmt numFmtId="178" formatCode="0.0000%"/>
    <numFmt numFmtId="179" formatCode="\$\ #,##0.00"/>
    <numFmt numFmtId="180" formatCode="0.00_ "/>
    <numFmt numFmtId="181" formatCode="0.0000_ "/>
  </numFmts>
  <fonts count="11" x14ac:knownFonts="1">
    <font>
      <sz val="11"/>
      <color theme="1"/>
      <name val="宋体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2"/>
      <color rgb="FFFF0000"/>
      <name val="宋体"/>
      <family val="3"/>
      <charset val="134"/>
      <scheme val="minor"/>
    </font>
    <font>
      <sz val="12"/>
      <name val="宋体"/>
      <family val="3"/>
      <charset val="134"/>
      <scheme val="minor"/>
    </font>
    <font>
      <sz val="11"/>
      <color indexed="8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98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177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177" fontId="1" fillId="2" borderId="0" xfId="0" applyNumberFormat="1" applyFont="1" applyFill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Alignment="1">
      <alignment horizontal="left" vertical="center"/>
    </xf>
    <xf numFmtId="0" fontId="1" fillId="0" borderId="0" xfId="0" applyNumberFormat="1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Fill="1">
      <alignment vertical="center"/>
    </xf>
    <xf numFmtId="0" fontId="0" fillId="0" borderId="0" xfId="0" applyFill="1" applyBorder="1" applyAlignment="1">
      <alignment vertical="center"/>
    </xf>
    <xf numFmtId="176" fontId="5" fillId="0" borderId="0" xfId="0" applyNumberFormat="1" applyFont="1" applyFill="1" applyAlignment="1"/>
    <xf numFmtId="0" fontId="5" fillId="0" borderId="0" xfId="0" applyFont="1" applyFill="1" applyAlignment="1"/>
    <xf numFmtId="1" fontId="5" fillId="0" borderId="0" xfId="0" applyNumberFormat="1" applyFont="1" applyFill="1" applyAlignment="1"/>
    <xf numFmtId="178" fontId="5" fillId="0" borderId="0" xfId="0" applyNumberFormat="1" applyFont="1" applyFill="1" applyAlignment="1"/>
    <xf numFmtId="179" fontId="5" fillId="0" borderId="0" xfId="0" applyNumberFormat="1" applyFont="1" applyFill="1" applyAlignment="1"/>
    <xf numFmtId="2" fontId="5" fillId="0" borderId="0" xfId="0" applyNumberFormat="1" applyFont="1" applyFill="1" applyAlignment="1"/>
    <xf numFmtId="17" fontId="1" fillId="0" borderId="0" xfId="0" applyNumberFormat="1" applyFont="1" applyFill="1" applyAlignment="1">
      <alignment vertical="center"/>
    </xf>
    <xf numFmtId="15" fontId="1" fillId="0" borderId="0" xfId="0" applyNumberFormat="1" applyFont="1" applyFill="1" applyAlignment="1">
      <alignment vertical="center"/>
    </xf>
    <xf numFmtId="26" fontId="1" fillId="0" borderId="0" xfId="0" applyNumberFormat="1" applyFont="1" applyFill="1" applyAlignment="1">
      <alignment vertical="center"/>
    </xf>
    <xf numFmtId="0" fontId="1" fillId="7" borderId="0" xfId="0" applyFont="1" applyFill="1" applyAlignment="1">
      <alignment vertical="center"/>
    </xf>
    <xf numFmtId="0" fontId="1" fillId="8" borderId="0" xfId="0" applyFont="1" applyFill="1" applyAlignment="1">
      <alignment vertical="center"/>
    </xf>
    <xf numFmtId="0" fontId="0" fillId="8" borderId="0" xfId="0" applyFont="1" applyFill="1" applyAlignment="1">
      <alignment vertical="center"/>
    </xf>
    <xf numFmtId="4" fontId="1" fillId="0" borderId="0" xfId="0" applyNumberFormat="1" applyFont="1" applyFill="1" applyAlignment="1">
      <alignment vertical="center"/>
    </xf>
    <xf numFmtId="180" fontId="0" fillId="0" borderId="0" xfId="0" applyNumberFormat="1">
      <alignment vertical="center"/>
    </xf>
    <xf numFmtId="0" fontId="0" fillId="0" borderId="5" xfId="0" applyFont="1" applyFill="1" applyBorder="1" applyAlignment="1">
      <alignment vertical="center"/>
    </xf>
    <xf numFmtId="0" fontId="0" fillId="9" borderId="5" xfId="0" applyFont="1" applyFill="1" applyBorder="1" applyAlignment="1">
      <alignment vertical="center" wrapText="1"/>
    </xf>
    <xf numFmtId="181" fontId="0" fillId="0" borderId="5" xfId="0" applyNumberFormat="1" applyFont="1" applyFill="1" applyBorder="1" applyAlignment="1">
      <alignment vertical="center"/>
    </xf>
    <xf numFmtId="181" fontId="0" fillId="0" borderId="5" xfId="0" applyNumberFormat="1" applyFont="1" applyFill="1" applyBorder="1" applyAlignment="1">
      <alignment vertical="center" wrapText="1"/>
    </xf>
    <xf numFmtId="0" fontId="0" fillId="10" borderId="5" xfId="0" applyFont="1" applyFill="1" applyBorder="1" applyAlignment="1">
      <alignment vertical="center" wrapText="1"/>
    </xf>
    <xf numFmtId="181" fontId="0" fillId="10" borderId="5" xfId="0" applyNumberFormat="1" applyFont="1" applyFill="1" applyBorder="1" applyAlignment="1">
      <alignment vertical="center" wrapText="1"/>
    </xf>
    <xf numFmtId="0" fontId="0" fillId="0" borderId="5" xfId="0" applyFont="1" applyFill="1" applyBorder="1" applyAlignment="1">
      <alignment vertical="center" wrapText="1"/>
    </xf>
    <xf numFmtId="180" fontId="0" fillId="0" borderId="5" xfId="0" applyNumberFormat="1" applyFont="1" applyFill="1" applyBorder="1" applyAlignment="1">
      <alignment vertical="center"/>
    </xf>
    <xf numFmtId="180" fontId="0" fillId="0" borderId="5" xfId="0" applyNumberFormat="1" applyFont="1" applyFill="1" applyBorder="1" applyAlignment="1">
      <alignment vertical="center" wrapText="1"/>
    </xf>
    <xf numFmtId="0" fontId="0" fillId="10" borderId="5" xfId="0" applyFont="1" applyFill="1" applyBorder="1" applyAlignment="1">
      <alignment vertical="center"/>
    </xf>
    <xf numFmtId="0" fontId="0" fillId="0" borderId="0" xfId="0" applyFont="1" applyFill="1" applyAlignment="1">
      <alignment vertical="center" wrapText="1"/>
    </xf>
    <xf numFmtId="0" fontId="0" fillId="2" borderId="0" xfId="0" applyFill="1">
      <alignment vertical="center"/>
    </xf>
    <xf numFmtId="181" fontId="0" fillId="0" borderId="0" xfId="0" applyNumberFormat="1">
      <alignment vertical="center"/>
    </xf>
    <xf numFmtId="0" fontId="0" fillId="0" borderId="11" xfId="0" applyFont="1" applyFill="1" applyBorder="1" applyAlignment="1">
      <alignment vertical="center"/>
    </xf>
    <xf numFmtId="181" fontId="0" fillId="0" borderId="0" xfId="0" applyNumberFormat="1" applyFont="1" applyFill="1" applyAlignment="1">
      <alignment vertical="center"/>
    </xf>
    <xf numFmtId="180" fontId="0" fillId="0" borderId="0" xfId="0" applyNumberFormat="1" applyFont="1" applyFill="1" applyAlignment="1">
      <alignment vertical="center"/>
    </xf>
    <xf numFmtId="181" fontId="0" fillId="2" borderId="0" xfId="0" applyNumberFormat="1" applyFill="1">
      <alignment vertical="center"/>
    </xf>
    <xf numFmtId="180" fontId="0" fillId="2" borderId="0" xfId="0" applyNumberFormat="1" applyFill="1">
      <alignment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7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5" xfId="0" applyFont="1" applyFill="1" applyBorder="1" applyAlignment="1">
      <alignment horizontal="center" vertical="center"/>
    </xf>
    <xf numFmtId="181" fontId="0" fillId="0" borderId="1" xfId="0" applyNumberFormat="1" applyFont="1" applyFill="1" applyBorder="1" applyAlignment="1">
      <alignment horizontal="center" vertical="center"/>
    </xf>
    <xf numFmtId="181" fontId="0" fillId="0" borderId="3" xfId="0" applyNumberFormat="1" applyFont="1" applyFill="1" applyBorder="1" applyAlignment="1">
      <alignment horizontal="center" vertical="center"/>
    </xf>
    <xf numFmtId="180" fontId="0" fillId="0" borderId="1" xfId="0" applyNumberFormat="1" applyFont="1" applyFill="1" applyBorder="1" applyAlignment="1">
      <alignment horizontal="center" vertical="center"/>
    </xf>
    <xf numFmtId="180" fontId="0" fillId="0" borderId="2" xfId="0" applyNumberFormat="1" applyFont="1" applyFill="1" applyBorder="1" applyAlignment="1">
      <alignment horizontal="center" vertical="center"/>
    </xf>
    <xf numFmtId="180" fontId="0" fillId="0" borderId="3" xfId="0" applyNumberFormat="1" applyFont="1" applyFill="1" applyBorder="1" applyAlignment="1">
      <alignment horizontal="center" vertical="center"/>
    </xf>
    <xf numFmtId="180" fontId="0" fillId="0" borderId="4" xfId="0" applyNumberFormat="1" applyFont="1" applyFill="1" applyBorder="1" applyAlignment="1">
      <alignment horizontal="center" vertical="center"/>
    </xf>
    <xf numFmtId="0" fontId="0" fillId="0" borderId="8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10" borderId="0" xfId="0" applyFont="1" applyFill="1" applyAlignment="1">
      <alignment horizontal="center" vertical="center"/>
    </xf>
    <xf numFmtId="0" fontId="0" fillId="10" borderId="5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180" fontId="0" fillId="0" borderId="11" xfId="0" applyNumberFormat="1" applyFont="1" applyFill="1" applyBorder="1" applyAlignment="1">
      <alignment horizontal="center" vertical="center" wrapText="1"/>
    </xf>
    <xf numFmtId="180" fontId="0" fillId="0" borderId="12" xfId="0" applyNumberFormat="1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0" fillId="0" borderId="9" xfId="0" applyFont="1" applyFill="1" applyBorder="1" applyAlignment="1">
      <alignment horizontal="center" vertical="center"/>
    </xf>
    <xf numFmtId="0" fontId="0" fillId="0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177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7" fillId="0" borderId="3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</cellXfs>
  <cellStyles count="1">
    <cellStyle name="常规" xfId="0" builtinId="0"/>
  </cellStyles>
  <dxfs count="3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L1249"/>
  <sheetViews>
    <sheetView workbookViewId="0">
      <pane xSplit="8" ySplit="6" topLeftCell="AP7" activePane="bottomRight" state="frozen"/>
      <selection pane="topRight"/>
      <selection pane="bottomLeft"/>
      <selection pane="bottomRight" activeCell="AP16" sqref="AP16"/>
    </sheetView>
  </sheetViews>
  <sheetFormatPr defaultColWidth="9" defaultRowHeight="14.4" x14ac:dyDescent="0.25"/>
  <cols>
    <col min="1" max="1" width="10.44140625" customWidth="1"/>
    <col min="4" max="4" width="13.33203125" customWidth="1"/>
    <col min="5" max="5" width="23.44140625" customWidth="1"/>
    <col min="6" max="6" width="14.6640625" customWidth="1"/>
    <col min="10" max="10" width="16.6640625" customWidth="1"/>
    <col min="16" max="16" width="18.88671875" customWidth="1"/>
    <col min="17" max="17" width="9.33203125"/>
    <col min="20" max="20" width="10.33203125"/>
    <col min="22" max="22" width="9.33203125"/>
    <col min="32" max="32" width="10.33203125"/>
    <col min="35" max="35" width="13.77734375" style="58"/>
    <col min="37" max="37" width="16" customWidth="1"/>
    <col min="39" max="39" width="10.44140625" customWidth="1"/>
    <col min="40" max="40" width="13.33203125" customWidth="1"/>
    <col min="41" max="41" width="11.109375" customWidth="1"/>
    <col min="47" max="47" width="10.33203125"/>
    <col min="48" max="48" width="13.77734375"/>
    <col min="50" max="50" width="11.44140625"/>
    <col min="55" max="56" width="13.77734375"/>
    <col min="57" max="57" width="15.77734375" customWidth="1"/>
    <col min="58" max="58" width="10.6640625" customWidth="1"/>
    <col min="59" max="60" width="13.77734375"/>
    <col min="69" max="69" width="11" style="45" customWidth="1"/>
    <col min="75" max="75" width="12.6640625"/>
    <col min="76" max="76" width="10.33203125"/>
    <col min="81" max="83" width="13.77734375" style="45"/>
  </cols>
  <sheetData>
    <row r="1" spans="1:90" s="23" customFormat="1" ht="37.950000000000003" customHeight="1" x14ac:dyDescent="0.25">
      <c r="A1" s="23" t="s">
        <v>0</v>
      </c>
      <c r="D1" s="89" t="s">
        <v>1</v>
      </c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AI1" s="60"/>
      <c r="BQ1" s="61"/>
      <c r="CC1" s="61"/>
      <c r="CD1" s="61"/>
      <c r="CE1" s="61"/>
    </row>
    <row r="2" spans="1:90" s="23" customFormat="1" ht="37.950000000000003" customHeight="1" x14ac:dyDescent="0.25">
      <c r="A2" s="46" t="s">
        <v>2</v>
      </c>
      <c r="B2" s="80"/>
      <c r="C2" s="90"/>
      <c r="D2" s="90"/>
      <c r="E2" s="90"/>
      <c r="F2" s="90"/>
      <c r="G2" s="81"/>
      <c r="H2" s="46" t="s">
        <v>3</v>
      </c>
      <c r="I2" s="64" t="s">
        <v>4</v>
      </c>
      <c r="J2" s="68"/>
      <c r="K2" s="68"/>
      <c r="L2" s="68"/>
      <c r="M2" s="68"/>
      <c r="N2" s="68"/>
      <c r="O2" s="68"/>
      <c r="P2" s="68"/>
      <c r="Q2" s="68"/>
      <c r="R2" s="68"/>
      <c r="S2" s="68"/>
      <c r="T2" s="65"/>
      <c r="U2" s="73" t="s">
        <v>5</v>
      </c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91" t="s">
        <v>6</v>
      </c>
      <c r="AH2" s="73"/>
      <c r="AI2" s="74" t="s">
        <v>7</v>
      </c>
      <c r="AJ2" s="68"/>
      <c r="AK2" s="65"/>
      <c r="AL2" s="64" t="s">
        <v>8</v>
      </c>
      <c r="AM2" s="68"/>
      <c r="AN2" s="68"/>
      <c r="AO2" s="68"/>
      <c r="AP2" s="68"/>
      <c r="AQ2" s="68"/>
      <c r="AR2" s="68"/>
      <c r="AS2" s="68"/>
      <c r="AT2" s="65"/>
      <c r="AU2" s="97" t="s">
        <v>10722</v>
      </c>
      <c r="AV2" s="68"/>
      <c r="AW2" s="65"/>
      <c r="AX2" s="64" t="s">
        <v>10</v>
      </c>
      <c r="AY2" s="68"/>
      <c r="AZ2" s="68"/>
      <c r="BA2" s="68"/>
      <c r="BB2" s="65"/>
      <c r="BC2" s="64" t="s">
        <v>11</v>
      </c>
      <c r="BD2" s="65"/>
      <c r="BE2" s="84" t="s">
        <v>12</v>
      </c>
      <c r="BF2" s="64" t="s">
        <v>13</v>
      </c>
      <c r="BG2" s="65"/>
      <c r="BH2" s="64" t="s">
        <v>14</v>
      </c>
      <c r="BI2" s="65"/>
      <c r="BJ2" s="88" t="s">
        <v>15</v>
      </c>
      <c r="BK2" s="65"/>
      <c r="BL2" s="64" t="s">
        <v>16</v>
      </c>
      <c r="BM2" s="68"/>
      <c r="BN2" s="68"/>
      <c r="BO2" s="68"/>
      <c r="BP2" s="65"/>
      <c r="BQ2" s="86" t="s">
        <v>17</v>
      </c>
      <c r="BR2" s="68" t="s">
        <v>18</v>
      </c>
      <c r="BS2" s="68"/>
      <c r="BT2" s="68"/>
      <c r="BU2" s="68"/>
      <c r="BV2" s="68"/>
      <c r="BW2" s="68"/>
      <c r="BX2" s="68"/>
      <c r="BY2" s="68"/>
      <c r="BZ2" s="68"/>
      <c r="CA2" s="68"/>
      <c r="CB2" s="65"/>
      <c r="CC2" s="76" t="s">
        <v>19</v>
      </c>
      <c r="CD2" s="77"/>
      <c r="CE2" s="77"/>
      <c r="CF2" s="68"/>
      <c r="CG2" s="68"/>
      <c r="CH2" s="68"/>
      <c r="CI2" s="68"/>
      <c r="CJ2" s="65"/>
      <c r="CK2" s="64" t="s">
        <v>20</v>
      </c>
      <c r="CL2" s="65"/>
    </row>
    <row r="3" spans="1:90" s="23" customFormat="1" ht="37.950000000000003" customHeight="1" x14ac:dyDescent="0.25">
      <c r="A3" s="64" t="s">
        <v>21</v>
      </c>
      <c r="B3" s="68"/>
      <c r="C3" s="68"/>
      <c r="D3" s="65"/>
      <c r="E3" s="64">
        <v>6</v>
      </c>
      <c r="F3" s="68"/>
      <c r="G3" s="65"/>
      <c r="H3" s="46"/>
      <c r="I3" s="66"/>
      <c r="J3" s="72"/>
      <c r="K3" s="72"/>
      <c r="L3" s="72"/>
      <c r="M3" s="72"/>
      <c r="N3" s="72"/>
      <c r="O3" s="72"/>
      <c r="P3" s="72"/>
      <c r="Q3" s="72"/>
      <c r="R3" s="72"/>
      <c r="S3" s="72"/>
      <c r="T3" s="67"/>
      <c r="U3" s="73"/>
      <c r="V3" s="73"/>
      <c r="W3" s="73"/>
      <c r="X3" s="73"/>
      <c r="Y3" s="73"/>
      <c r="Z3" s="73"/>
      <c r="AA3" s="73"/>
      <c r="AB3" s="73"/>
      <c r="AC3" s="73"/>
      <c r="AD3" s="73"/>
      <c r="AE3" s="73"/>
      <c r="AF3" s="73"/>
      <c r="AG3" s="73"/>
      <c r="AH3" s="73"/>
      <c r="AI3" s="75"/>
      <c r="AJ3" s="72"/>
      <c r="AK3" s="67"/>
      <c r="AL3" s="66"/>
      <c r="AM3" s="72"/>
      <c r="AN3" s="72"/>
      <c r="AO3" s="72"/>
      <c r="AP3" s="72"/>
      <c r="AQ3" s="72"/>
      <c r="AR3" s="72"/>
      <c r="AS3" s="72"/>
      <c r="AT3" s="67"/>
      <c r="AU3" s="66"/>
      <c r="AV3" s="72"/>
      <c r="AW3" s="67"/>
      <c r="AX3" s="66"/>
      <c r="AY3" s="72"/>
      <c r="AZ3" s="72"/>
      <c r="BA3" s="72"/>
      <c r="BB3" s="67"/>
      <c r="BC3" s="66"/>
      <c r="BD3" s="67"/>
      <c r="BE3" s="85"/>
      <c r="BF3" s="66"/>
      <c r="BG3" s="67"/>
      <c r="BH3" s="66"/>
      <c r="BI3" s="67"/>
      <c r="BJ3" s="66"/>
      <c r="BK3" s="67"/>
      <c r="BL3" s="66"/>
      <c r="BM3" s="72"/>
      <c r="BN3" s="72"/>
      <c r="BO3" s="72"/>
      <c r="BP3" s="67"/>
      <c r="BQ3" s="87"/>
      <c r="BR3" s="72"/>
      <c r="BS3" s="72"/>
      <c r="BT3" s="72"/>
      <c r="BU3" s="72"/>
      <c r="BV3" s="72"/>
      <c r="BW3" s="72"/>
      <c r="BX3" s="72"/>
      <c r="BY3" s="72"/>
      <c r="BZ3" s="72"/>
      <c r="CA3" s="72"/>
      <c r="CB3" s="67"/>
      <c r="CC3" s="78"/>
      <c r="CD3" s="79"/>
      <c r="CE3" s="79"/>
      <c r="CF3" s="72"/>
      <c r="CG3" s="72"/>
      <c r="CH3" s="72"/>
      <c r="CI3" s="72"/>
      <c r="CJ3" s="67"/>
      <c r="CK3" s="66"/>
      <c r="CL3" s="67"/>
    </row>
    <row r="4" spans="1:90" s="23" customFormat="1" ht="37.950000000000003" customHeight="1" x14ac:dyDescent="0.25">
      <c r="A4" s="69"/>
      <c r="B4" s="70"/>
      <c r="C4" s="70"/>
      <c r="D4" s="71"/>
      <c r="E4" s="69"/>
      <c r="F4" s="70"/>
      <c r="G4" s="71"/>
      <c r="H4" s="59" t="s">
        <v>22</v>
      </c>
      <c r="I4" s="46"/>
      <c r="J4" s="46" t="s">
        <v>22</v>
      </c>
      <c r="K4" s="46" t="s">
        <v>22</v>
      </c>
      <c r="L4" s="46" t="s">
        <v>22</v>
      </c>
      <c r="M4" s="46" t="s">
        <v>22</v>
      </c>
      <c r="N4" s="46" t="s">
        <v>22</v>
      </c>
      <c r="O4" s="46" t="s">
        <v>22</v>
      </c>
      <c r="P4" s="46" t="s">
        <v>22</v>
      </c>
      <c r="Q4" s="46" t="s">
        <v>22</v>
      </c>
      <c r="R4" s="46" t="s">
        <v>22</v>
      </c>
      <c r="S4" s="46" t="s">
        <v>22</v>
      </c>
      <c r="T4" s="46" t="s">
        <v>22</v>
      </c>
      <c r="U4" s="46"/>
      <c r="V4" s="46" t="s">
        <v>22</v>
      </c>
      <c r="W4" s="46" t="s">
        <v>22</v>
      </c>
      <c r="X4" s="46" t="s">
        <v>22</v>
      </c>
      <c r="Y4" s="46" t="s">
        <v>22</v>
      </c>
      <c r="Z4" s="46" t="s">
        <v>22</v>
      </c>
      <c r="AA4" s="46"/>
      <c r="AB4" s="46" t="s">
        <v>22</v>
      </c>
      <c r="AC4" s="46" t="s">
        <v>22</v>
      </c>
      <c r="AD4" s="46" t="s">
        <v>22</v>
      </c>
      <c r="AE4" s="46" t="s">
        <v>22</v>
      </c>
      <c r="AF4" s="46" t="s">
        <v>22</v>
      </c>
      <c r="AG4" s="46" t="s">
        <v>22</v>
      </c>
      <c r="AH4" s="46" t="s">
        <v>22</v>
      </c>
      <c r="AI4" s="48" t="s">
        <v>22</v>
      </c>
      <c r="AJ4" s="46" t="s">
        <v>22</v>
      </c>
      <c r="AK4" s="46" t="s">
        <v>22</v>
      </c>
      <c r="AL4" s="46" t="s">
        <v>22</v>
      </c>
      <c r="AM4" s="46" t="s">
        <v>22</v>
      </c>
      <c r="AN4" s="46" t="s">
        <v>22</v>
      </c>
      <c r="AO4" s="46"/>
      <c r="AP4" s="46" t="s">
        <v>22</v>
      </c>
      <c r="AQ4" s="46" t="s">
        <v>22</v>
      </c>
      <c r="AR4" s="46" t="s">
        <v>22</v>
      </c>
      <c r="AS4" s="46" t="s">
        <v>22</v>
      </c>
      <c r="AT4" s="46" t="s">
        <v>22</v>
      </c>
      <c r="AU4" s="46" t="s">
        <v>22</v>
      </c>
      <c r="AV4" s="46" t="s">
        <v>22</v>
      </c>
      <c r="AW4" s="46" t="s">
        <v>22</v>
      </c>
      <c r="AX4" s="46" t="s">
        <v>22</v>
      </c>
      <c r="AY4" s="46" t="s">
        <v>22</v>
      </c>
      <c r="AZ4" s="46" t="s">
        <v>22</v>
      </c>
      <c r="BA4" s="46" t="s">
        <v>22</v>
      </c>
      <c r="BB4" s="46" t="s">
        <v>22</v>
      </c>
      <c r="BC4" s="46" t="s">
        <v>22</v>
      </c>
      <c r="BD4" s="46"/>
      <c r="BE4" s="46" t="s">
        <v>22</v>
      </c>
      <c r="BF4" s="46" t="s">
        <v>22</v>
      </c>
      <c r="BG4" s="46"/>
      <c r="BH4" s="46" t="s">
        <v>23</v>
      </c>
      <c r="BI4" s="46" t="s">
        <v>23</v>
      </c>
      <c r="BJ4" s="46" t="s">
        <v>23</v>
      </c>
      <c r="BK4" s="46"/>
      <c r="BL4" s="46"/>
      <c r="BM4" s="46" t="s">
        <v>23</v>
      </c>
      <c r="BN4" s="46" t="s">
        <v>23</v>
      </c>
      <c r="BO4" s="46" t="s">
        <v>23</v>
      </c>
      <c r="BP4" s="46" t="s">
        <v>23</v>
      </c>
      <c r="BQ4" s="53" t="s">
        <v>23</v>
      </c>
      <c r="BR4" s="46"/>
      <c r="BS4" s="46" t="s">
        <v>23</v>
      </c>
      <c r="BT4" s="46"/>
      <c r="BU4" s="46"/>
      <c r="BV4" s="46" t="s">
        <v>23</v>
      </c>
      <c r="BW4" s="46" t="s">
        <v>23</v>
      </c>
      <c r="BX4" s="46" t="s">
        <v>23</v>
      </c>
      <c r="BY4" s="46" t="s">
        <v>23</v>
      </c>
      <c r="BZ4" s="46" t="s">
        <v>23</v>
      </c>
      <c r="CA4" s="46" t="s">
        <v>23</v>
      </c>
      <c r="CB4" s="46" t="s">
        <v>23</v>
      </c>
      <c r="CC4" s="53" t="s">
        <v>23</v>
      </c>
      <c r="CD4" s="53"/>
      <c r="CE4" s="53"/>
      <c r="CF4" s="46" t="s">
        <v>23</v>
      </c>
      <c r="CG4" s="46" t="s">
        <v>23</v>
      </c>
      <c r="CH4" s="46" t="s">
        <v>23</v>
      </c>
      <c r="CI4" s="46" t="s">
        <v>23</v>
      </c>
      <c r="CJ4" s="46" t="s">
        <v>23</v>
      </c>
      <c r="CK4" s="46" t="s">
        <v>23</v>
      </c>
      <c r="CL4" s="46" t="s">
        <v>23</v>
      </c>
    </row>
    <row r="5" spans="1:90" s="23" customFormat="1" ht="37.950000000000003" customHeight="1" x14ac:dyDescent="0.25">
      <c r="A5" s="96" t="s">
        <v>10721</v>
      </c>
      <c r="B5" s="72"/>
      <c r="C5" s="72"/>
      <c r="D5" s="72"/>
      <c r="E5" s="72"/>
      <c r="F5" s="72"/>
      <c r="G5" s="72"/>
      <c r="H5" s="67"/>
      <c r="I5" s="46"/>
      <c r="J5" s="46" t="s">
        <v>24</v>
      </c>
      <c r="K5" s="46" t="s">
        <v>25</v>
      </c>
      <c r="L5" s="46"/>
      <c r="M5" s="46" t="s">
        <v>26</v>
      </c>
      <c r="N5" s="46"/>
      <c r="O5" s="46"/>
      <c r="P5" s="46" t="s">
        <v>27</v>
      </c>
      <c r="Q5" s="46" t="s">
        <v>28</v>
      </c>
      <c r="R5" s="46"/>
      <c r="S5" s="46"/>
      <c r="T5" s="46"/>
      <c r="U5" s="46"/>
      <c r="V5" s="46" t="s">
        <v>29</v>
      </c>
      <c r="W5" s="46" t="s">
        <v>25</v>
      </c>
      <c r="X5" s="46"/>
      <c r="Y5" s="46" t="s">
        <v>26</v>
      </c>
      <c r="Z5" s="46"/>
      <c r="AA5" s="46"/>
      <c r="AB5" s="46" t="s">
        <v>27</v>
      </c>
      <c r="AC5" s="46" t="s">
        <v>30</v>
      </c>
      <c r="AD5" s="46"/>
      <c r="AE5" s="46"/>
      <c r="AF5" s="46"/>
      <c r="AG5" s="46"/>
      <c r="AH5" s="46"/>
      <c r="AI5" s="49" t="s">
        <v>31</v>
      </c>
      <c r="AJ5" s="46" t="s">
        <v>32</v>
      </c>
      <c r="AK5" s="46" t="s">
        <v>33</v>
      </c>
      <c r="AL5" s="46"/>
      <c r="AM5" s="46"/>
      <c r="AN5" s="46"/>
      <c r="AO5" s="46"/>
      <c r="AP5" s="46" t="s">
        <v>34</v>
      </c>
      <c r="AQ5" s="46"/>
      <c r="AR5" s="46"/>
      <c r="AS5" s="46"/>
      <c r="AT5" s="46"/>
      <c r="AU5" s="80" t="s">
        <v>35</v>
      </c>
      <c r="AV5" s="90"/>
      <c r="AW5" s="81"/>
      <c r="AX5" s="46"/>
      <c r="AY5" s="46"/>
      <c r="AZ5" s="80" t="s">
        <v>35</v>
      </c>
      <c r="BA5" s="90"/>
      <c r="BB5" s="81"/>
      <c r="BC5" s="80" t="s">
        <v>35</v>
      </c>
      <c r="BD5" s="81"/>
      <c r="BE5" s="46" t="s">
        <v>36</v>
      </c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53"/>
      <c r="BR5" s="82" t="s">
        <v>37</v>
      </c>
      <c r="BS5" s="82"/>
      <c r="BT5" s="83" t="s">
        <v>38</v>
      </c>
      <c r="BU5" s="83"/>
      <c r="BV5" s="46"/>
      <c r="BW5" s="46"/>
      <c r="BX5" s="46"/>
      <c r="BY5" s="46"/>
      <c r="BZ5" s="46"/>
      <c r="CA5" s="46"/>
      <c r="CB5" s="46"/>
      <c r="CC5" s="53"/>
      <c r="CD5" s="53"/>
      <c r="CE5" s="53"/>
      <c r="CF5" s="46"/>
      <c r="CG5" s="46"/>
      <c r="CH5" s="46"/>
      <c r="CI5" s="46"/>
      <c r="CJ5" s="46"/>
      <c r="CK5" s="46"/>
      <c r="CL5" s="46"/>
    </row>
    <row r="6" spans="1:90" s="56" customFormat="1" ht="114" customHeight="1" x14ac:dyDescent="0.25">
      <c r="A6" s="52" t="s">
        <v>39</v>
      </c>
      <c r="B6" s="52" t="s">
        <v>40</v>
      </c>
      <c r="C6" s="52" t="s">
        <v>41</v>
      </c>
      <c r="D6" s="52" t="s">
        <v>42</v>
      </c>
      <c r="E6" s="52" t="s">
        <v>43</v>
      </c>
      <c r="F6" s="52" t="s">
        <v>44</v>
      </c>
      <c r="G6" s="52" t="s">
        <v>45</v>
      </c>
      <c r="H6" s="52"/>
      <c r="I6" s="47" t="s">
        <v>46</v>
      </c>
      <c r="J6" s="47" t="s">
        <v>47</v>
      </c>
      <c r="K6" s="47" t="s">
        <v>48</v>
      </c>
      <c r="L6" s="47" t="s">
        <v>49</v>
      </c>
      <c r="M6" s="47" t="s">
        <v>50</v>
      </c>
      <c r="N6" s="47" t="s">
        <v>51</v>
      </c>
      <c r="O6" s="47" t="s">
        <v>52</v>
      </c>
      <c r="P6" s="47" t="s">
        <v>53</v>
      </c>
      <c r="Q6" s="47" t="s">
        <v>54</v>
      </c>
      <c r="R6" s="47" t="s">
        <v>55</v>
      </c>
      <c r="S6" s="47" t="s">
        <v>56</v>
      </c>
      <c r="T6" s="47" t="s">
        <v>57</v>
      </c>
      <c r="U6" s="47" t="s">
        <v>58</v>
      </c>
      <c r="V6" s="47" t="s">
        <v>59</v>
      </c>
      <c r="W6" s="47" t="s">
        <v>48</v>
      </c>
      <c r="X6" s="47" t="s">
        <v>49</v>
      </c>
      <c r="Y6" s="47" t="s">
        <v>50</v>
      </c>
      <c r="Z6" s="47" t="s">
        <v>51</v>
      </c>
      <c r="AA6" s="47" t="s">
        <v>52</v>
      </c>
      <c r="AB6" s="47" t="s">
        <v>53</v>
      </c>
      <c r="AC6" s="47" t="s">
        <v>54</v>
      </c>
      <c r="AD6" s="47" t="s">
        <v>55</v>
      </c>
      <c r="AE6" s="47" t="s">
        <v>56</v>
      </c>
      <c r="AF6" s="47" t="s">
        <v>57</v>
      </c>
      <c r="AG6" s="50" t="s">
        <v>60</v>
      </c>
      <c r="AH6" s="50" t="s">
        <v>61</v>
      </c>
      <c r="AI6" s="51" t="s">
        <v>62</v>
      </c>
      <c r="AJ6" s="50" t="s">
        <v>63</v>
      </c>
      <c r="AK6" s="50" t="s">
        <v>64</v>
      </c>
      <c r="AL6" s="47" t="s">
        <v>65</v>
      </c>
      <c r="AM6" s="47" t="s">
        <v>66</v>
      </c>
      <c r="AN6" s="47" t="s">
        <v>67</v>
      </c>
      <c r="AO6" s="47" t="s">
        <v>68</v>
      </c>
      <c r="AP6" s="47" t="s">
        <v>69</v>
      </c>
      <c r="AQ6" s="47" t="s">
        <v>70</v>
      </c>
      <c r="AR6" s="47" t="s">
        <v>71</v>
      </c>
      <c r="AS6" s="47" t="s">
        <v>72</v>
      </c>
      <c r="AT6" s="47" t="s">
        <v>73</v>
      </c>
      <c r="AU6" s="52" t="s">
        <v>74</v>
      </c>
      <c r="AV6" s="50" t="s">
        <v>75</v>
      </c>
      <c r="AW6" s="52" t="s">
        <v>76</v>
      </c>
      <c r="AX6" s="50" t="s">
        <v>77</v>
      </c>
      <c r="AY6" s="50" t="s">
        <v>78</v>
      </c>
      <c r="AZ6" s="50" t="s">
        <v>79</v>
      </c>
      <c r="BA6" s="52" t="s">
        <v>80</v>
      </c>
      <c r="BB6" s="52" t="s">
        <v>81</v>
      </c>
      <c r="BC6" s="52" t="s">
        <v>82</v>
      </c>
      <c r="BD6" s="52" t="s">
        <v>83</v>
      </c>
      <c r="BE6" s="52" t="s">
        <v>84</v>
      </c>
      <c r="BF6" s="52" t="s">
        <v>85</v>
      </c>
      <c r="BG6" s="52" t="s">
        <v>86</v>
      </c>
      <c r="BH6" s="52" t="s">
        <v>87</v>
      </c>
      <c r="BI6" s="52" t="s">
        <v>88</v>
      </c>
      <c r="BJ6" s="52" t="s">
        <v>89</v>
      </c>
      <c r="BK6" s="52" t="s">
        <v>90</v>
      </c>
      <c r="BL6" s="52" t="s">
        <v>91</v>
      </c>
      <c r="BM6" s="52" t="s">
        <v>92</v>
      </c>
      <c r="BN6" s="52" t="s">
        <v>93</v>
      </c>
      <c r="BO6" s="52" t="s">
        <v>94</v>
      </c>
      <c r="BP6" s="52" t="s">
        <v>95</v>
      </c>
      <c r="BQ6" s="54" t="s">
        <v>17</v>
      </c>
      <c r="BR6" s="55" t="s">
        <v>96</v>
      </c>
      <c r="BS6" s="55" t="s">
        <v>97</v>
      </c>
      <c r="BT6" s="55" t="s">
        <v>96</v>
      </c>
      <c r="BU6" s="55" t="s">
        <v>97</v>
      </c>
      <c r="BV6" s="52" t="s">
        <v>98</v>
      </c>
      <c r="BW6" s="52" t="s">
        <v>99</v>
      </c>
      <c r="BX6" s="52" t="s">
        <v>100</v>
      </c>
      <c r="BY6" s="52" t="s">
        <v>101</v>
      </c>
      <c r="BZ6" s="52" t="s">
        <v>102</v>
      </c>
      <c r="CA6" s="52" t="s">
        <v>103</v>
      </c>
      <c r="CB6" s="52" t="s">
        <v>104</v>
      </c>
      <c r="CC6" s="54" t="s">
        <v>19</v>
      </c>
      <c r="CD6" s="54" t="s">
        <v>105</v>
      </c>
      <c r="CE6" s="54" t="s">
        <v>106</v>
      </c>
      <c r="CF6" s="52" t="s">
        <v>107</v>
      </c>
      <c r="CG6" s="52" t="s">
        <v>108</v>
      </c>
      <c r="CH6" s="52" t="s">
        <v>109</v>
      </c>
      <c r="CI6" s="52" t="s">
        <v>110</v>
      </c>
      <c r="CJ6" s="52" t="s">
        <v>111</v>
      </c>
      <c r="CK6" s="52" t="s">
        <v>20</v>
      </c>
      <c r="CL6" s="52" t="s">
        <v>112</v>
      </c>
    </row>
    <row r="7" spans="1:90" x14ac:dyDescent="0.25">
      <c r="D7" s="20" t="s">
        <v>113</v>
      </c>
      <c r="E7" s="20" t="s">
        <v>114</v>
      </c>
      <c r="F7" s="20" t="s">
        <v>115</v>
      </c>
      <c r="G7">
        <v>1</v>
      </c>
      <c r="H7" s="20"/>
      <c r="I7">
        <f>SUMIFS('总明细 源文件后台下'!G:G,'总明细 源文件后台下'!E:E,E7,'总明细 源文件后台下'!C:C,"Order")</f>
        <v>3</v>
      </c>
      <c r="J7">
        <f>SUMIFS('总明细 源文件后台下'!M:M,'总明细 源文件后台下'!E:E,E7,'总明细 源文件后台下'!C:C,"Order")</f>
        <v>59.97</v>
      </c>
      <c r="K7">
        <f>SUMIFS('总明细 源文件后台下'!N:N,'总明细 源文件后台下'!E:E,E7,'总明细 源文件后台下'!C:C,"Order")</f>
        <v>0</v>
      </c>
      <c r="L7">
        <f>SUMIFS('总明细 源文件后台下'!O:O,'总明细 源文件后台下'!E:E,E7,'总明细 源文件后台下'!C:C,"Order")</f>
        <v>0</v>
      </c>
      <c r="M7">
        <f>SUMIFS('总明细 源文件后台下'!P:P,'总明细 源文件后台下'!E:E,E7,'总明细 源文件后台下'!C:C,"Order")</f>
        <v>-1</v>
      </c>
      <c r="N7">
        <f>SUMIFS('总明细 源文件后台下'!Q:Q,'总明细 源文件后台下'!E:E,E7,'总明细 源文件后台下'!C:C,"Order")</f>
        <v>0</v>
      </c>
      <c r="O7">
        <f>SUMIFS('总明细 源文件后台下'!R:R,'总明细 源文件后台下'!E:E,E7,'总明细 源文件后台下'!C:C,"Order")</f>
        <v>0</v>
      </c>
      <c r="P7">
        <f>SUMIFS('总明细 源文件后台下'!S:S,'总明细 源文件后台下'!E:E,E7,'总明细 源文件后台下'!C:C,"Order")</f>
        <v>-10.029999999999999</v>
      </c>
      <c r="Q7">
        <f>SUMIFS('总明细 源文件后台下'!T:T,'总明细 源文件后台下'!E:E,E7,'总明细 源文件后台下'!C:C,"Order")</f>
        <v>-15.48</v>
      </c>
      <c r="R7">
        <f>SUMIFS('总明细 源文件后台下'!U:U,'总明细 源文件后台下'!E:E,E7,'总明细 源文件后台下'!C:C,"Order")</f>
        <v>0</v>
      </c>
      <c r="S7">
        <f>SUMIFS('总明细 源文件后台下'!V:V,'总明细 源文件后台下'!E:E,E7,'总明细 源文件后台下'!C:C,"Order")</f>
        <v>0</v>
      </c>
      <c r="T7">
        <f>SUMIFS('总明细 源文件后台下'!W:W,'总明细 源文件后台下'!E:E,E7,'总明细 源文件后台下'!C:C,"Order")</f>
        <v>33.46</v>
      </c>
      <c r="U7">
        <f>SUMIFS('总明细 源文件后台下'!G:G,'总明细 源文件后台下'!E:E,E7,'总明细 源文件后台下'!C:C,"Refund")</f>
        <v>1</v>
      </c>
      <c r="V7">
        <f>SUMIFS('总明细 源文件后台下'!M:M,'总明细 源文件后台下'!E:E,E7,'总明细 源文件后台下'!C:C,"Refund")</f>
        <v>-19.989999999999998</v>
      </c>
      <c r="W7">
        <f>SUMIFS('总明细 源文件后台下'!N:N,'总明细 源文件后台下'!E:E,E7,'总明细 源文件后台下'!C:C,"Refund")</f>
        <v>0</v>
      </c>
      <c r="X7">
        <f>SUMIFS('总明细 源文件后台下'!O:O,'总明细 源文件后台下'!E:E,E7,'总明细 源文件后台下'!C:C,"Refund")</f>
        <v>0</v>
      </c>
      <c r="Y7">
        <f>SUMIFS('总明细 源文件后台下'!P:P,'总明细 源文件后台下'!E:E,E7,'总明细 源文件后台下'!C:C,"Refund")</f>
        <v>0</v>
      </c>
      <c r="Z7">
        <f>SUMIFS('总明细 源文件后台下'!Q:Q,'总明细 源文件后台下'!E:E,E7,'总明细 源文件后台下'!C:C,"Refund")</f>
        <v>0</v>
      </c>
      <c r="AA7">
        <f>SUMIFS('总明细 源文件后台下'!R:R,'总明细 源文件后台下'!E:E,E7,'总明细 源文件后台下'!C:C,"Refund")</f>
        <v>0</v>
      </c>
      <c r="AB7">
        <f>SUMIFS('总明细 源文件后台下'!S:S,'总明细 源文件后台下'!E:E,E7,'总明细 源文件后台下'!C:C,"Refund")</f>
        <v>2.72</v>
      </c>
      <c r="AC7">
        <f>SUMIFS('总明细 源文件后台下'!T:T,'总明细 源文件后台下'!E:E,E7,'总明细 源文件后台下'!C:C,"Refund")</f>
        <v>0</v>
      </c>
      <c r="AD7">
        <f>SUMIFS('总明细 源文件后台下'!U:U,'总明细 源文件后台下'!E:E,E7,'总明细 源文件后台下'!C:C,"Refund")</f>
        <v>0</v>
      </c>
      <c r="AE7">
        <f>SUMIFS('总明细 源文件后台下'!V:V,'总明细 源文件后台下'!E:E,E7,'总明细 源文件后台下'!C:C,"Refund")</f>
        <v>0</v>
      </c>
      <c r="AF7">
        <f>SUMIFS('总明细 源文件后台下'!W:W,'总明细 源文件后台下'!E:E,E7,'总明细 源文件后台下'!C:C,"Refund")</f>
        <v>-17.27</v>
      </c>
      <c r="AJ7">
        <v>0</v>
      </c>
      <c r="AK7">
        <f>(SUMIF('广告费 源文件后台下'!G:G,E7,'广告费 源文件后台下'!M:M))*-1</f>
        <v>-23.9</v>
      </c>
      <c r="AL7">
        <f>SUMIFS('总明细 源文件后台下'!W:W,'总明细 源文件后台下'!E:E,E7,'总明细 源文件后台下'!C:C,"Adjustment",'总明细 源文件后台下'!F:F,"FBA Inventory Reimbursement - Customer Return")</f>
        <v>0</v>
      </c>
      <c r="AM7">
        <f>SUMIFS('总明细 源文件后台下'!W:W,'总明细 源文件后台下'!E:E,E7,'总明细 源文件后台下'!C:C,"Adjustment",'总明细 源文件后台下'!F:F,"FBA Inventory Reimbursement - Damaged:Warehouse")</f>
        <v>0</v>
      </c>
      <c r="AN7">
        <f>SUMIFS('总明细 源文件后台下'!W:W,'总明细 源文件后台下'!E:E,E7,'总明细 源文件后台下'!C:C,"Adjustment",'总明细 源文件后台下'!F:F,"FBA Inventory Reimbursement - Customer Service Issue")</f>
        <v>0</v>
      </c>
      <c r="AO7">
        <f>SUMIFS('总明细 源文件后台下'!W:W,'总明细 源文件后台下'!E:E,E7,'总明细 源文件后台下'!C:C,"Adjustment",'总明细 源文件后台下'!F:F,"FBA Inventory Reimbursement - Fee Correction")</f>
        <v>0</v>
      </c>
      <c r="AP7">
        <f>SUMIFS('总明细 源文件后台下'!W:W,'总明细 源文件后台下'!E:E,E7,'总明细 源文件后台下'!C:C,"Adjustment",'总明细 源文件后台下'!F:F,"FBA Inventory Reimbursement - General Adjustment")</f>
        <v>0</v>
      </c>
      <c r="AQ7">
        <f>SUMIFS('总明细 源文件后台下'!W:W,'总明细 源文件后台下'!E:E,E7,'总明细 源文件后台下'!C:C,"Adjustment",'总明细 源文件后台下'!F:F,"FBA Inventory Reimbursement - Lost:Inbound")</f>
        <v>0</v>
      </c>
      <c r="AR7">
        <f>SUMIFS('总明细 源文件后台下'!W:W,'总明细 源文件后台下'!E:E,E7,'总明细 源文件后台下'!C:C,"Adjustment",'总明细 源文件后台下'!F:F,"FBA Inventory Reimbursement - Lost:Warehouse")</f>
        <v>0</v>
      </c>
      <c r="AS7">
        <f>SUMIFS('总明细 源文件后台下'!W:W,'总明细 源文件后台下'!E:E,E7,'总明细 源文件后台下'!C:C,"Adjustment",'总明细 源文件后台下'!F:F,"Non-subscription Fee Adjustment")</f>
        <v>0</v>
      </c>
      <c r="AT7">
        <f>SUMIFS('总明细 源文件后台下'!W:W,'总明细 源文件后台下'!E:E,E7,'总明细 源文件后台下'!C:C,"Adjustment",'总明细 源文件后台下'!F:F,"FBA Inventory Placement Service Fee")</f>
        <v>0</v>
      </c>
      <c r="AV7">
        <f>SUMIF('FBA Customer Return Per Unit Fe'!B:B,E7,'FBA Customer Return Per Unit Fe'!C:C)</f>
        <v>0</v>
      </c>
      <c r="AX7">
        <f>(SUMIF('仓储费 源文件后台下'!C:C,E7,'仓储费 源文件后台下'!V:V))*-1</f>
        <v>0</v>
      </c>
      <c r="AZ7">
        <f>SUMIF('Disposal Fee销毁费用-160.95'!B:B,E7,'Disposal Fee销毁费用-160.95'!D:D)*-1</f>
        <v>0</v>
      </c>
      <c r="BC7">
        <f>IFERROR(VLOOKUP(F7,'优惠券-86.4'!F:I,4,0),0)</f>
        <v>-7.4999999999999997E-2</v>
      </c>
      <c r="BD7">
        <f>IFERROR(VLOOKUP(F7,'早评-120'!E:H,4,0),0)</f>
        <v>0</v>
      </c>
      <c r="BF7">
        <f>T7+AF7+SUM(AG7:BD7)</f>
        <v>-7.7849999999999966</v>
      </c>
      <c r="BG7">
        <f>IFERROR(BF7/J7,0)</f>
        <v>-0.12981490745372681</v>
      </c>
      <c r="BH7">
        <f>IFERROR((BF7*6.5),0)</f>
        <v>-50.602499999999978</v>
      </c>
      <c r="BQ7" s="45">
        <f>BH7+BI7-BJ7-BK7-BL7-BM7-BN7-BO7-BP7</f>
        <v>-50.602499999999978</v>
      </c>
      <c r="BR7">
        <f>SUMIFS('9月销毁明细'!D:D,'9月销毁明细'!A:A,E7,'9月销毁明细'!H:H,"Sellable")</f>
        <v>0</v>
      </c>
      <c r="BS7">
        <f>SUMIFS('9月销毁明细'!G:G,'9月销毁明细'!A:A,E7,'9月销毁明细'!H:H,"Sellable")</f>
        <v>0</v>
      </c>
      <c r="BT7">
        <f>SUMIFS('9月销毁明细'!D:D,'9月销毁明细'!A:A,E7,'9月销毁明细'!H:H,"Unsellable")</f>
        <v>0</v>
      </c>
      <c r="BU7">
        <f>SUMIFS('9月销毁明细'!G:G,'9月销毁明细'!A:A,E7,'9月销毁明细'!H:H,"Unsellable")</f>
        <v>0</v>
      </c>
      <c r="BW7">
        <f>IFERROR(I7*VLOOKUP(F7,'9.3成本表'!C:L,10,0),0)</f>
        <v>116.69999999999999</v>
      </c>
      <c r="BX7">
        <f>13.26*I7</f>
        <v>39.78</v>
      </c>
      <c r="CC7" s="45">
        <f>BQ7-BS7-BU7-BW7-BX7</f>
        <v>-207.08249999999995</v>
      </c>
      <c r="CD7" s="45">
        <f>IFERROR(CC7/(J7*6.5),0)</f>
        <v>-0.53124639242698257</v>
      </c>
      <c r="CE7" s="45">
        <f>IFERROR(CC7/(BW7+BX7),0)</f>
        <v>-1.3233799846625764</v>
      </c>
    </row>
    <row r="8" spans="1:90" x14ac:dyDescent="0.25">
      <c r="D8" s="20" t="s">
        <v>116</v>
      </c>
      <c r="E8" s="20" t="s">
        <v>117</v>
      </c>
      <c r="F8" s="20" t="s">
        <v>115</v>
      </c>
      <c r="G8">
        <v>2</v>
      </c>
      <c r="H8" s="20"/>
      <c r="I8">
        <f>SUMIFS('总明细 源文件后台下'!G:G,'总明细 源文件后台下'!E:E,E8,'总明细 源文件后台下'!C:C,"Order")</f>
        <v>2</v>
      </c>
      <c r="J8">
        <f>SUMIFS('总明细 源文件后台下'!M:M,'总明细 源文件后台下'!E:E,E8,'总明细 源文件后台下'!C:C,"Order")</f>
        <v>53.98</v>
      </c>
      <c r="K8">
        <f>SUMIFS('总明细 源文件后台下'!N:N,'总明细 源文件后台下'!E:E,E8,'总明细 源文件后台下'!C:C,"Order")</f>
        <v>0</v>
      </c>
      <c r="L8">
        <f>SUMIFS('总明细 源文件后台下'!O:O,'总明细 源文件后台下'!E:E,E8,'总明细 源文件后台下'!C:C,"Order")</f>
        <v>0</v>
      </c>
      <c r="M8">
        <f>SUMIFS('总明细 源文件后台下'!P:P,'总明细 源文件后台下'!E:E,E8,'总明细 源文件后台下'!C:C,"Order")</f>
        <v>-1.35</v>
      </c>
      <c r="N8">
        <f>SUMIFS('总明细 源文件后台下'!Q:Q,'总明细 源文件后台下'!E:E,E8,'总明细 源文件后台下'!C:C,"Order")</f>
        <v>0</v>
      </c>
      <c r="O8">
        <f>SUMIFS('总明细 源文件后台下'!R:R,'总明细 源文件后台下'!E:E,E8,'总明细 源文件后台下'!C:C,"Order")</f>
        <v>0</v>
      </c>
      <c r="P8">
        <f>SUMIFS('总明细 源文件后台下'!S:S,'总明细 源文件后台下'!E:E,E8,'总明细 源文件后台下'!C:C,"Order")</f>
        <v>-8.9499999999999993</v>
      </c>
      <c r="Q8">
        <f>SUMIFS('总明细 源文件后台下'!T:T,'总明细 源文件后台下'!E:E,E8,'总明细 源文件后台下'!C:C,"Order")</f>
        <v>-10.32</v>
      </c>
      <c r="R8">
        <f>SUMIFS('总明细 源文件后台下'!U:U,'总明细 源文件后台下'!E:E,E8,'总明细 源文件后台下'!C:C,"Order")</f>
        <v>0</v>
      </c>
      <c r="S8">
        <f>SUMIFS('总明细 源文件后台下'!V:V,'总明细 源文件后台下'!E:E,E8,'总明细 源文件后台下'!C:C,"Order")</f>
        <v>0</v>
      </c>
      <c r="T8">
        <f>SUMIFS('总明细 源文件后台下'!W:W,'总明细 源文件后台下'!E:E,E8,'总明细 源文件后台下'!C:C,"Order")</f>
        <v>33.36</v>
      </c>
      <c r="U8">
        <f>SUMIFS('总明细 源文件后台下'!G:G,'总明细 源文件后台下'!E:E,E8,'总明细 源文件后台下'!C:C,"Refund")</f>
        <v>0</v>
      </c>
      <c r="V8">
        <f>SUMIFS('总明细 源文件后台下'!M:M,'总明细 源文件后台下'!E:E,E8,'总明细 源文件后台下'!C:C,"Refund")</f>
        <v>0</v>
      </c>
      <c r="W8">
        <f>SUMIFS('总明细 源文件后台下'!N:N,'总明细 源文件后台下'!E:E,E8,'总明细 源文件后台下'!C:C,"Refund")</f>
        <v>0</v>
      </c>
      <c r="X8">
        <f>SUMIFS('总明细 源文件后台下'!O:O,'总明细 源文件后台下'!E:E,E8,'总明细 源文件后台下'!C:C,"Refund")</f>
        <v>0</v>
      </c>
      <c r="Y8">
        <f>SUMIFS('总明细 源文件后台下'!P:P,'总明细 源文件后台下'!E:E,E8,'总明细 源文件后台下'!C:C,"Refund")</f>
        <v>0</v>
      </c>
      <c r="Z8">
        <f>SUMIFS('总明细 源文件后台下'!Q:Q,'总明细 源文件后台下'!E:E,E8,'总明细 源文件后台下'!C:C,"Refund")</f>
        <v>0</v>
      </c>
      <c r="AA8">
        <f>SUMIFS('总明细 源文件后台下'!R:R,'总明细 源文件后台下'!E:E,E8,'总明细 源文件后台下'!C:C,"Refund")</f>
        <v>0</v>
      </c>
      <c r="AB8">
        <f>SUMIFS('总明细 源文件后台下'!S:S,'总明细 源文件后台下'!E:E,E8,'总明细 源文件后台下'!C:C,"Refund")</f>
        <v>0</v>
      </c>
      <c r="AC8">
        <f>SUMIFS('总明细 源文件后台下'!T:T,'总明细 源文件后台下'!E:E,E8,'总明细 源文件后台下'!C:C,"Refund")</f>
        <v>0</v>
      </c>
      <c r="AD8">
        <f>SUMIFS('总明细 源文件后台下'!U:U,'总明细 源文件后台下'!E:E,E8,'总明细 源文件后台下'!C:C,"Refund")</f>
        <v>0</v>
      </c>
      <c r="AE8">
        <f>SUMIFS('总明细 源文件后台下'!V:V,'总明细 源文件后台下'!E:E,E8,'总明细 源文件后台下'!C:C,"Refund")</f>
        <v>0</v>
      </c>
      <c r="AF8">
        <f>SUMIFS('总明细 源文件后台下'!W:W,'总明细 源文件后台下'!E:E,E8,'总明细 源文件后台下'!C:C,"Refund")</f>
        <v>0</v>
      </c>
      <c r="AK8">
        <f>(SUMIF('广告费 源文件后台下'!G:G,E8,'广告费 源文件后台下'!M:M))*-1</f>
        <v>-1.06</v>
      </c>
      <c r="AL8">
        <f>SUMIFS('总明细 源文件后台下'!W:W,'总明细 源文件后台下'!E:E,E8,'总明细 源文件后台下'!C:C,"Adjustment",'总明细 源文件后台下'!F:F,"FBA Inventory Reimbursement - Customer Return")</f>
        <v>0</v>
      </c>
      <c r="AM8">
        <f>SUMIFS('总明细 源文件后台下'!W:W,'总明细 源文件后台下'!E:E,E8,'总明细 源文件后台下'!C:C,"Adjustment",'总明细 源文件后台下'!F:F,"FBA Inventory Reimbursement - Damaged:Warehouse")</f>
        <v>0</v>
      </c>
      <c r="AN8">
        <f>SUMIFS('总明细 源文件后台下'!W:W,'总明细 源文件后台下'!E:E,E8,'总明细 源文件后台下'!C:C,"Adjustment",'总明细 源文件后台下'!F:F,"FBA Inventory Reimbursement - Customer Service Issue")</f>
        <v>0</v>
      </c>
      <c r="AO8">
        <f>SUMIFS('总明细 源文件后台下'!W:W,'总明细 源文件后台下'!E:E,E8,'总明细 源文件后台下'!C:C,"Adjustment",'总明细 源文件后台下'!F:F,"FBA Inventory Reimbursement - Fee Correction")</f>
        <v>0</v>
      </c>
      <c r="AP8">
        <f>SUMIFS('总明细 源文件后台下'!W:W,'总明细 源文件后台下'!E:E,E8,'总明细 源文件后台下'!C:C,"Adjustment",'总明细 源文件后台下'!F:F,"FBA Inventory Reimbursement - General Adjustment")</f>
        <v>0</v>
      </c>
      <c r="AQ8">
        <f>SUMIFS('总明细 源文件后台下'!W:W,'总明细 源文件后台下'!E:E,E8,'总明细 源文件后台下'!C:C,"Adjustment",'总明细 源文件后台下'!F:F,"FBA Inventory Reimbursement - Lost:Inbound")</f>
        <v>0</v>
      </c>
      <c r="AR8">
        <f>SUMIFS('总明细 源文件后台下'!W:W,'总明细 源文件后台下'!E:E,E8,'总明细 源文件后台下'!C:C,"Adjustment",'总明细 源文件后台下'!F:F,"FBA Inventory Reimbursement - Lost:Warehouse")</f>
        <v>0</v>
      </c>
      <c r="AS8">
        <f>SUMIFS('总明细 源文件后台下'!W:W,'总明细 源文件后台下'!E:E,E8,'总明细 源文件后台下'!C:C,"Adjustment",'总明细 源文件后台下'!F:F,"Non-subscription Fee Adjustment")</f>
        <v>0</v>
      </c>
      <c r="AT8">
        <f>SUMIFS('总明细 源文件后台下'!W:W,'总明细 源文件后台下'!E:E,E8,'总明细 源文件后台下'!C:C,"Adjustment",'总明细 源文件后台下'!F:F,"FBA Inventory Placement Service Fee")</f>
        <v>0</v>
      </c>
      <c r="AV8">
        <f>SUMIF('FBA Customer Return Per Unit Fe'!B:B,E8,'FBA Customer Return Per Unit Fe'!C:C)</f>
        <v>0</v>
      </c>
      <c r="AX8">
        <f>(SUMIF('仓储费 源文件后台下'!C:C,E8,'仓储费 源文件后台下'!V:V))*-1</f>
        <v>0</v>
      </c>
      <c r="AZ8">
        <f>SUMIF('Disposal Fee销毁费用-160.95'!B:B,E8,'Disposal Fee销毁费用-160.95'!D:D)*-1</f>
        <v>0</v>
      </c>
      <c r="BC8">
        <f>IFERROR(VLOOKUP(F8,'优惠券-86.4'!F:I,4,0),0)</f>
        <v>-7.4999999999999997E-2</v>
      </c>
      <c r="BD8">
        <f>IFERROR(VLOOKUP(F8,'早评-120'!E:H,4,0),0)</f>
        <v>0</v>
      </c>
      <c r="BF8">
        <f t="shared" ref="BF8:BF71" si="0">T8+AF8+SUM(AG8:BD8)</f>
        <v>32.225000000000001</v>
      </c>
      <c r="BG8">
        <f t="shared" ref="BG8:BG71" si="1">IFERROR(BF8/J8,0)</f>
        <v>0.59698036309744351</v>
      </c>
      <c r="BH8">
        <f t="shared" ref="BH8:BH71" si="2">IFERROR((BF8*6.5),0)</f>
        <v>209.46250000000001</v>
      </c>
      <c r="BQ8" s="45">
        <f t="shared" ref="BQ8:BQ71" si="3">BH8+BI8-BJ8-BK8-BL8-BM8-BN8-BO8-BP8</f>
        <v>209.46250000000001</v>
      </c>
      <c r="BR8">
        <f>SUMIFS('9月销毁明细'!D:D,'9月销毁明细'!A:A,E8,'9月销毁明细'!H:H,"Sellable")</f>
        <v>0</v>
      </c>
      <c r="BS8">
        <f>SUMIFS('9月销毁明细'!G:G,'9月销毁明细'!A:A,E8,'9月销毁明细'!H:H,"Sellable")</f>
        <v>0</v>
      </c>
      <c r="BT8">
        <f>SUMIFS('9月销毁明细'!D:D,'9月销毁明细'!A:A,E8,'9月销毁明细'!H:H,"Unsellable")</f>
        <v>0</v>
      </c>
      <c r="BU8">
        <f>SUMIFS('9月销毁明细'!G:G,'9月销毁明细'!A:A,E8,'9月销毁明细'!H:H,"Unsellable")</f>
        <v>0</v>
      </c>
      <c r="BW8">
        <f>IFERROR(I8*VLOOKUP(F8,'9.3成本表'!C:L,10,0),0)</f>
        <v>77.8</v>
      </c>
      <c r="BX8">
        <f t="shared" ref="BX8:BX71" si="4">13.26*I8</f>
        <v>26.52</v>
      </c>
      <c r="CC8" s="45">
        <f t="shared" ref="CC8:CC71" si="5">BQ8-BS8-BU8-BW8-BX8</f>
        <v>105.14250000000003</v>
      </c>
      <c r="CD8" s="45">
        <f t="shared" ref="CD8:CD71" si="6">IFERROR(CC8/(J8*6.5),0)</f>
        <v>0.29966226807649565</v>
      </c>
      <c r="CE8" s="45">
        <f t="shared" ref="CE8:CE71" si="7">IFERROR(CC8/(BW8+BX8),0)</f>
        <v>1.0078843941717794</v>
      </c>
    </row>
    <row r="9" spans="1:90" x14ac:dyDescent="0.25">
      <c r="D9" s="20" t="s">
        <v>118</v>
      </c>
      <c r="E9" s="20" t="s">
        <v>119</v>
      </c>
      <c r="F9" s="20" t="s">
        <v>115</v>
      </c>
      <c r="G9">
        <v>3</v>
      </c>
      <c r="H9" s="20"/>
      <c r="I9">
        <f>SUMIFS('总明细 源文件后台下'!G:G,'总明细 源文件后台下'!E:E,E9,'总明细 源文件后台下'!C:C,"Order")</f>
        <v>2</v>
      </c>
      <c r="J9">
        <f>SUMIFS('总明细 源文件后台下'!M:M,'总明细 源文件后台下'!E:E,E9,'总明细 源文件后台下'!C:C,"Order")</f>
        <v>53.98</v>
      </c>
      <c r="K9">
        <f>SUMIFS('总明细 源文件后台下'!N:N,'总明细 源文件后台下'!E:E,E9,'总明细 源文件后台下'!C:C,"Order")</f>
        <v>0</v>
      </c>
      <c r="L9">
        <f>SUMIFS('总明细 源文件后台下'!O:O,'总明细 源文件后台下'!E:E,E9,'总明细 源文件后台下'!C:C,"Order")</f>
        <v>0</v>
      </c>
      <c r="M9">
        <f>SUMIFS('总明细 源文件后台下'!P:P,'总明细 源文件后台下'!E:E,E9,'总明细 源文件后台下'!C:C,"Order")</f>
        <v>-1.35</v>
      </c>
      <c r="N9">
        <f>SUMIFS('总明细 源文件后台下'!Q:Q,'总明细 源文件后台下'!E:E,E9,'总明细 源文件后台下'!C:C,"Order")</f>
        <v>0</v>
      </c>
      <c r="O9">
        <f>SUMIFS('总明细 源文件后台下'!R:R,'总明细 源文件后台下'!E:E,E9,'总明细 源文件后台下'!C:C,"Order")</f>
        <v>0</v>
      </c>
      <c r="P9">
        <f>SUMIFS('总明细 源文件后台下'!S:S,'总明细 源文件后台下'!E:E,E9,'总明细 源文件后台下'!C:C,"Order")</f>
        <v>-8.9499999999999993</v>
      </c>
      <c r="Q9">
        <f>SUMIFS('总明细 源文件后台下'!T:T,'总明细 源文件后台下'!E:E,E9,'总明细 源文件后台下'!C:C,"Order")</f>
        <v>-10.32</v>
      </c>
      <c r="R9">
        <f>SUMIFS('总明细 源文件后台下'!U:U,'总明细 源文件后台下'!E:E,E9,'总明细 源文件后台下'!C:C,"Order")</f>
        <v>0</v>
      </c>
      <c r="S9">
        <f>SUMIFS('总明细 源文件后台下'!V:V,'总明细 源文件后台下'!E:E,E9,'总明细 源文件后台下'!C:C,"Order")</f>
        <v>0</v>
      </c>
      <c r="T9">
        <f>SUMIFS('总明细 源文件后台下'!W:W,'总明细 源文件后台下'!E:E,E9,'总明细 源文件后台下'!C:C,"Order")</f>
        <v>33.36</v>
      </c>
      <c r="U9">
        <f>SUMIFS('总明细 源文件后台下'!G:G,'总明细 源文件后台下'!E:E,E9,'总明细 源文件后台下'!C:C,"Refund")</f>
        <v>0</v>
      </c>
      <c r="V9">
        <f>SUMIFS('总明细 源文件后台下'!M:M,'总明细 源文件后台下'!E:E,E9,'总明细 源文件后台下'!C:C,"Refund")</f>
        <v>0</v>
      </c>
      <c r="W9">
        <f>SUMIFS('总明细 源文件后台下'!N:N,'总明细 源文件后台下'!E:E,E9,'总明细 源文件后台下'!C:C,"Refund")</f>
        <v>0</v>
      </c>
      <c r="X9">
        <f>SUMIFS('总明细 源文件后台下'!O:O,'总明细 源文件后台下'!E:E,E9,'总明细 源文件后台下'!C:C,"Refund")</f>
        <v>0</v>
      </c>
      <c r="Y9">
        <f>SUMIFS('总明细 源文件后台下'!P:P,'总明细 源文件后台下'!E:E,E9,'总明细 源文件后台下'!C:C,"Refund")</f>
        <v>0</v>
      </c>
      <c r="Z9">
        <f>SUMIFS('总明细 源文件后台下'!Q:Q,'总明细 源文件后台下'!E:E,E9,'总明细 源文件后台下'!C:C,"Refund")</f>
        <v>0</v>
      </c>
      <c r="AA9">
        <f>SUMIFS('总明细 源文件后台下'!R:R,'总明细 源文件后台下'!E:E,E9,'总明细 源文件后台下'!C:C,"Refund")</f>
        <v>0</v>
      </c>
      <c r="AB9">
        <f>SUMIFS('总明细 源文件后台下'!S:S,'总明细 源文件后台下'!E:E,E9,'总明细 源文件后台下'!C:C,"Refund")</f>
        <v>0</v>
      </c>
      <c r="AC9">
        <f>SUMIFS('总明细 源文件后台下'!T:T,'总明细 源文件后台下'!E:E,E9,'总明细 源文件后台下'!C:C,"Refund")</f>
        <v>0</v>
      </c>
      <c r="AD9">
        <f>SUMIFS('总明细 源文件后台下'!U:U,'总明细 源文件后台下'!E:E,E9,'总明细 源文件后台下'!C:C,"Refund")</f>
        <v>0</v>
      </c>
      <c r="AE9">
        <f>SUMIFS('总明细 源文件后台下'!V:V,'总明细 源文件后台下'!E:E,E9,'总明细 源文件后台下'!C:C,"Refund")</f>
        <v>0</v>
      </c>
      <c r="AF9">
        <f>SUMIFS('总明细 源文件后台下'!W:W,'总明细 源文件后台下'!E:E,E9,'总明细 源文件后台下'!C:C,"Refund")</f>
        <v>0</v>
      </c>
      <c r="AK9">
        <f>(SUMIF('广告费 源文件后台下'!G:G,E9,'广告费 源文件后台下'!M:M))*-1</f>
        <v>-0.46</v>
      </c>
      <c r="AL9">
        <f>SUMIFS('总明细 源文件后台下'!W:W,'总明细 源文件后台下'!E:E,E9,'总明细 源文件后台下'!C:C,"Adjustment",'总明细 源文件后台下'!F:F,"FBA Inventory Reimbursement - Customer Return")</f>
        <v>0</v>
      </c>
      <c r="AM9">
        <f>SUMIFS('总明细 源文件后台下'!W:W,'总明细 源文件后台下'!E:E,E9,'总明细 源文件后台下'!C:C,"Adjustment",'总明细 源文件后台下'!F:F,"FBA Inventory Reimbursement - Damaged:Warehouse")</f>
        <v>0</v>
      </c>
      <c r="AN9">
        <f>SUMIFS('总明细 源文件后台下'!W:W,'总明细 源文件后台下'!E:E,E9,'总明细 源文件后台下'!C:C,"Adjustment",'总明细 源文件后台下'!F:F,"FBA Inventory Reimbursement - Customer Service Issue")</f>
        <v>0</v>
      </c>
      <c r="AO9">
        <f>SUMIFS('总明细 源文件后台下'!W:W,'总明细 源文件后台下'!E:E,E9,'总明细 源文件后台下'!C:C,"Adjustment",'总明细 源文件后台下'!F:F,"FBA Inventory Reimbursement - Fee Correction")</f>
        <v>0</v>
      </c>
      <c r="AP9">
        <f>SUMIFS('总明细 源文件后台下'!W:W,'总明细 源文件后台下'!E:E,E9,'总明细 源文件后台下'!C:C,"Adjustment",'总明细 源文件后台下'!F:F,"FBA Inventory Reimbursement - General Adjustment")</f>
        <v>0</v>
      </c>
      <c r="AQ9">
        <f>SUMIFS('总明细 源文件后台下'!W:W,'总明细 源文件后台下'!E:E,E9,'总明细 源文件后台下'!C:C,"Adjustment",'总明细 源文件后台下'!F:F,"FBA Inventory Reimbursement - Lost:Inbound")</f>
        <v>0</v>
      </c>
      <c r="AR9">
        <f>SUMIFS('总明细 源文件后台下'!W:W,'总明细 源文件后台下'!E:E,E9,'总明细 源文件后台下'!C:C,"Adjustment",'总明细 源文件后台下'!F:F,"FBA Inventory Reimbursement - Lost:Warehouse")</f>
        <v>0</v>
      </c>
      <c r="AS9">
        <f>SUMIFS('总明细 源文件后台下'!W:W,'总明细 源文件后台下'!E:E,E9,'总明细 源文件后台下'!C:C,"Adjustment",'总明细 源文件后台下'!F:F,"Non-subscription Fee Adjustment")</f>
        <v>0</v>
      </c>
      <c r="AT9">
        <f>SUMIFS('总明细 源文件后台下'!W:W,'总明细 源文件后台下'!E:E,E9,'总明细 源文件后台下'!C:C,"Adjustment",'总明细 源文件后台下'!F:F,"FBA Inventory Placement Service Fee")</f>
        <v>0</v>
      </c>
      <c r="AV9">
        <f>SUMIF('FBA Customer Return Per Unit Fe'!B:B,E9,'FBA Customer Return Per Unit Fe'!C:C)</f>
        <v>0</v>
      </c>
      <c r="AX9">
        <f>(SUMIF('仓储费 源文件后台下'!C:C,E9,'仓储费 源文件后台下'!V:V))*-1</f>
        <v>0</v>
      </c>
      <c r="AZ9">
        <f>SUMIF('Disposal Fee销毁费用-160.95'!B:B,E9,'Disposal Fee销毁费用-160.95'!D:D)*-1</f>
        <v>0</v>
      </c>
      <c r="BC9">
        <f>IFERROR(VLOOKUP(F9,'优惠券-86.4'!F:I,4,0),0)</f>
        <v>-7.4999999999999997E-2</v>
      </c>
      <c r="BD9">
        <f>IFERROR(VLOOKUP(F9,'早评-120'!E:H,4,0),0)</f>
        <v>0</v>
      </c>
      <c r="BF9">
        <f t="shared" si="0"/>
        <v>32.825000000000003</v>
      </c>
      <c r="BG9">
        <f t="shared" si="1"/>
        <v>0.60809559095961474</v>
      </c>
      <c r="BH9">
        <f t="shared" si="2"/>
        <v>213.36250000000001</v>
      </c>
      <c r="BQ9" s="45">
        <f t="shared" si="3"/>
        <v>213.36250000000001</v>
      </c>
      <c r="BR9">
        <f>SUMIFS('9月销毁明细'!D:D,'9月销毁明细'!A:A,E9,'9月销毁明细'!H:H,"Sellable")</f>
        <v>0</v>
      </c>
      <c r="BS9">
        <f>SUMIFS('9月销毁明细'!G:G,'9月销毁明细'!A:A,E9,'9月销毁明细'!H:H,"Sellable")</f>
        <v>0</v>
      </c>
      <c r="BT9">
        <f>SUMIFS('9月销毁明细'!D:D,'9月销毁明细'!A:A,E9,'9月销毁明细'!H:H,"Unsellable")</f>
        <v>0</v>
      </c>
      <c r="BU9">
        <f>SUMIFS('9月销毁明细'!G:G,'9月销毁明细'!A:A,E9,'9月销毁明细'!H:H,"Unsellable")</f>
        <v>0</v>
      </c>
      <c r="BW9">
        <f>IFERROR(I9*VLOOKUP(F9,'9.3成本表'!C:L,10,0),0)</f>
        <v>77.8</v>
      </c>
      <c r="BX9">
        <f t="shared" si="4"/>
        <v>26.52</v>
      </c>
      <c r="CC9" s="45">
        <f t="shared" si="5"/>
        <v>109.0425</v>
      </c>
      <c r="CD9" s="45">
        <f t="shared" si="6"/>
        <v>0.31077749593866677</v>
      </c>
      <c r="CE9" s="45">
        <f t="shared" si="7"/>
        <v>1.0452693634969326</v>
      </c>
    </row>
    <row r="10" spans="1:90" x14ac:dyDescent="0.25">
      <c r="D10" s="20" t="s">
        <v>120</v>
      </c>
      <c r="E10" s="20" t="s">
        <v>121</v>
      </c>
      <c r="F10" s="20" t="s">
        <v>115</v>
      </c>
      <c r="G10">
        <v>4</v>
      </c>
      <c r="H10" s="20"/>
      <c r="I10">
        <f>SUMIFS('总明细 源文件后台下'!G:G,'总明细 源文件后台下'!E:E,E10,'总明细 源文件后台下'!C:C,"Order")</f>
        <v>0</v>
      </c>
      <c r="J10">
        <f>SUMIFS('总明细 源文件后台下'!M:M,'总明细 源文件后台下'!E:E,E10,'总明细 源文件后台下'!C:C,"Order")</f>
        <v>0</v>
      </c>
      <c r="K10">
        <f>SUMIFS('总明细 源文件后台下'!N:N,'总明细 源文件后台下'!E:E,E10,'总明细 源文件后台下'!C:C,"Order")</f>
        <v>0</v>
      </c>
      <c r="L10">
        <f>SUMIFS('总明细 源文件后台下'!O:O,'总明细 源文件后台下'!E:E,E10,'总明细 源文件后台下'!C:C,"Order")</f>
        <v>0</v>
      </c>
      <c r="M10">
        <f>SUMIFS('总明细 源文件后台下'!P:P,'总明细 源文件后台下'!E:E,E10,'总明细 源文件后台下'!C:C,"Order")</f>
        <v>0</v>
      </c>
      <c r="N10">
        <f>SUMIFS('总明细 源文件后台下'!Q:Q,'总明细 源文件后台下'!E:E,E10,'总明细 源文件后台下'!C:C,"Order")</f>
        <v>0</v>
      </c>
      <c r="O10">
        <f>SUMIFS('总明细 源文件后台下'!R:R,'总明细 源文件后台下'!E:E,E10,'总明细 源文件后台下'!C:C,"Order")</f>
        <v>0</v>
      </c>
      <c r="P10">
        <f>SUMIFS('总明细 源文件后台下'!S:S,'总明细 源文件后台下'!E:E,E10,'总明细 源文件后台下'!C:C,"Order")</f>
        <v>0</v>
      </c>
      <c r="Q10">
        <f>SUMIFS('总明细 源文件后台下'!T:T,'总明细 源文件后台下'!E:E,E10,'总明细 源文件后台下'!C:C,"Order")</f>
        <v>0</v>
      </c>
      <c r="R10">
        <f>SUMIFS('总明细 源文件后台下'!U:U,'总明细 源文件后台下'!E:E,E10,'总明细 源文件后台下'!C:C,"Order")</f>
        <v>0</v>
      </c>
      <c r="S10">
        <f>SUMIFS('总明细 源文件后台下'!V:V,'总明细 源文件后台下'!E:E,E10,'总明细 源文件后台下'!C:C,"Order")</f>
        <v>0</v>
      </c>
      <c r="T10">
        <f>SUMIFS('总明细 源文件后台下'!W:W,'总明细 源文件后台下'!E:E,E10,'总明细 源文件后台下'!C:C,"Order")</f>
        <v>0</v>
      </c>
      <c r="U10">
        <f>SUMIFS('总明细 源文件后台下'!G:G,'总明细 源文件后台下'!E:E,E10,'总明细 源文件后台下'!C:C,"Refund")</f>
        <v>0</v>
      </c>
      <c r="V10">
        <f>SUMIFS('总明细 源文件后台下'!M:M,'总明细 源文件后台下'!E:E,E10,'总明细 源文件后台下'!C:C,"Refund")</f>
        <v>0</v>
      </c>
      <c r="W10">
        <f>SUMIFS('总明细 源文件后台下'!N:N,'总明细 源文件后台下'!E:E,E10,'总明细 源文件后台下'!C:C,"Refund")</f>
        <v>0</v>
      </c>
      <c r="X10">
        <f>SUMIFS('总明细 源文件后台下'!O:O,'总明细 源文件后台下'!E:E,E10,'总明细 源文件后台下'!C:C,"Refund")</f>
        <v>0</v>
      </c>
      <c r="Y10">
        <f>SUMIFS('总明细 源文件后台下'!P:P,'总明细 源文件后台下'!E:E,E10,'总明细 源文件后台下'!C:C,"Refund")</f>
        <v>0</v>
      </c>
      <c r="Z10">
        <f>SUMIFS('总明细 源文件后台下'!Q:Q,'总明细 源文件后台下'!E:E,E10,'总明细 源文件后台下'!C:C,"Refund")</f>
        <v>0</v>
      </c>
      <c r="AA10">
        <f>SUMIFS('总明细 源文件后台下'!R:R,'总明细 源文件后台下'!E:E,E10,'总明细 源文件后台下'!C:C,"Refund")</f>
        <v>0</v>
      </c>
      <c r="AB10">
        <f>SUMIFS('总明细 源文件后台下'!S:S,'总明细 源文件后台下'!E:E,E10,'总明细 源文件后台下'!C:C,"Refund")</f>
        <v>0</v>
      </c>
      <c r="AC10">
        <f>SUMIFS('总明细 源文件后台下'!T:T,'总明细 源文件后台下'!E:E,E10,'总明细 源文件后台下'!C:C,"Refund")</f>
        <v>0</v>
      </c>
      <c r="AD10">
        <f>SUMIFS('总明细 源文件后台下'!U:U,'总明细 源文件后台下'!E:E,E10,'总明细 源文件后台下'!C:C,"Refund")</f>
        <v>0</v>
      </c>
      <c r="AE10">
        <f>SUMIFS('总明细 源文件后台下'!V:V,'总明细 源文件后台下'!E:E,E10,'总明细 源文件后台下'!C:C,"Refund")</f>
        <v>0</v>
      </c>
      <c r="AF10">
        <f>SUMIFS('总明细 源文件后台下'!W:W,'总明细 源文件后台下'!E:E,E10,'总明细 源文件后台下'!C:C,"Refund")</f>
        <v>0</v>
      </c>
      <c r="AK10">
        <f>(SUMIF('广告费 源文件后台下'!G:G,E10,'广告费 源文件后台下'!M:M))*-1</f>
        <v>-4</v>
      </c>
      <c r="AL10">
        <f>SUMIFS('总明细 源文件后台下'!W:W,'总明细 源文件后台下'!E:E,E10,'总明细 源文件后台下'!C:C,"Adjustment",'总明细 源文件后台下'!F:F,"FBA Inventory Reimbursement - Customer Return")</f>
        <v>0</v>
      </c>
      <c r="AM10">
        <f>SUMIFS('总明细 源文件后台下'!W:W,'总明细 源文件后台下'!E:E,E10,'总明细 源文件后台下'!C:C,"Adjustment",'总明细 源文件后台下'!F:F,"FBA Inventory Reimbursement - Damaged:Warehouse")</f>
        <v>0</v>
      </c>
      <c r="AN10">
        <f>SUMIFS('总明细 源文件后台下'!W:W,'总明细 源文件后台下'!E:E,E10,'总明细 源文件后台下'!C:C,"Adjustment",'总明细 源文件后台下'!F:F,"FBA Inventory Reimbursement - Customer Service Issue")</f>
        <v>0</v>
      </c>
      <c r="AO10">
        <f>SUMIFS('总明细 源文件后台下'!W:W,'总明细 源文件后台下'!E:E,E10,'总明细 源文件后台下'!C:C,"Adjustment",'总明细 源文件后台下'!F:F,"FBA Inventory Reimbursement - Fee Correction")</f>
        <v>0</v>
      </c>
      <c r="AP10">
        <f>SUMIFS('总明细 源文件后台下'!W:W,'总明细 源文件后台下'!E:E,E10,'总明细 源文件后台下'!C:C,"Adjustment",'总明细 源文件后台下'!F:F,"FBA Inventory Reimbursement - General Adjustment")</f>
        <v>0</v>
      </c>
      <c r="AQ10">
        <f>SUMIFS('总明细 源文件后台下'!W:W,'总明细 源文件后台下'!E:E,E10,'总明细 源文件后台下'!C:C,"Adjustment",'总明细 源文件后台下'!F:F,"FBA Inventory Reimbursement - Lost:Inbound")</f>
        <v>0</v>
      </c>
      <c r="AR10">
        <f>SUMIFS('总明细 源文件后台下'!W:W,'总明细 源文件后台下'!E:E,E10,'总明细 源文件后台下'!C:C,"Adjustment",'总明细 源文件后台下'!F:F,"FBA Inventory Reimbursement - Lost:Warehouse")</f>
        <v>0</v>
      </c>
      <c r="AS10">
        <f>SUMIFS('总明细 源文件后台下'!W:W,'总明细 源文件后台下'!E:E,E10,'总明细 源文件后台下'!C:C,"Adjustment",'总明细 源文件后台下'!F:F,"Non-subscription Fee Adjustment")</f>
        <v>0</v>
      </c>
      <c r="AT10">
        <f>SUMIFS('总明细 源文件后台下'!W:W,'总明细 源文件后台下'!E:E,E10,'总明细 源文件后台下'!C:C,"Adjustment",'总明细 源文件后台下'!F:F,"FBA Inventory Placement Service Fee")</f>
        <v>0</v>
      </c>
      <c r="AV10">
        <f>SUMIF('FBA Customer Return Per Unit Fe'!B:B,E10,'FBA Customer Return Per Unit Fe'!C:C)</f>
        <v>0</v>
      </c>
      <c r="AX10">
        <f>(SUMIF('仓储费 源文件后台下'!C:C,E10,'仓储费 源文件后台下'!V:V))*-1</f>
        <v>0</v>
      </c>
      <c r="AZ10">
        <f>SUMIF('Disposal Fee销毁费用-160.95'!B:B,E10,'Disposal Fee销毁费用-160.95'!D:D)*-1</f>
        <v>0</v>
      </c>
      <c r="BC10">
        <f>IFERROR(VLOOKUP(F10,'优惠券-86.4'!F:I,4,0),0)</f>
        <v>-7.4999999999999997E-2</v>
      </c>
      <c r="BD10">
        <f>IFERROR(VLOOKUP(F10,'早评-120'!E:H,4,0),0)</f>
        <v>0</v>
      </c>
      <c r="BF10">
        <f t="shared" si="0"/>
        <v>-4.0750000000000002</v>
      </c>
      <c r="BG10">
        <f t="shared" si="1"/>
        <v>0</v>
      </c>
      <c r="BH10">
        <f t="shared" si="2"/>
        <v>-26.487500000000001</v>
      </c>
      <c r="BQ10" s="45">
        <f t="shared" si="3"/>
        <v>-26.487500000000001</v>
      </c>
      <c r="BR10">
        <f>SUMIFS('9月销毁明细'!D:D,'9月销毁明细'!A:A,E10,'9月销毁明细'!H:H,"Sellable")</f>
        <v>0</v>
      </c>
      <c r="BS10">
        <f>SUMIFS('9月销毁明细'!G:G,'9月销毁明细'!A:A,E10,'9月销毁明细'!H:H,"Sellable")</f>
        <v>0</v>
      </c>
      <c r="BT10">
        <f>SUMIFS('9月销毁明细'!D:D,'9月销毁明细'!A:A,E10,'9月销毁明细'!H:H,"Unsellable")</f>
        <v>0</v>
      </c>
      <c r="BU10">
        <f>SUMIFS('9月销毁明细'!G:G,'9月销毁明细'!A:A,E10,'9月销毁明细'!H:H,"Unsellable")</f>
        <v>0</v>
      </c>
      <c r="BW10">
        <f>IFERROR(I10*VLOOKUP(F10,'9.3成本表'!C:L,10,0),0)</f>
        <v>0</v>
      </c>
      <c r="BX10">
        <f t="shared" si="4"/>
        <v>0</v>
      </c>
      <c r="CC10" s="45">
        <f t="shared" si="5"/>
        <v>-26.487500000000001</v>
      </c>
      <c r="CD10" s="45">
        <f t="shared" si="6"/>
        <v>0</v>
      </c>
      <c r="CE10" s="45">
        <f t="shared" si="7"/>
        <v>0</v>
      </c>
    </row>
    <row r="11" spans="1:90" x14ac:dyDescent="0.25">
      <c r="D11" s="20" t="s">
        <v>122</v>
      </c>
      <c r="E11" s="20" t="s">
        <v>123</v>
      </c>
      <c r="F11" s="20" t="s">
        <v>124</v>
      </c>
      <c r="G11">
        <v>5</v>
      </c>
      <c r="H11" s="20"/>
      <c r="I11">
        <f>SUMIFS('总明细 源文件后台下'!G:G,'总明细 源文件后台下'!E:E,E11,'总明细 源文件后台下'!C:C,"Order")</f>
        <v>0</v>
      </c>
      <c r="J11">
        <f>SUMIFS('总明细 源文件后台下'!M:M,'总明细 源文件后台下'!E:E,E11,'总明细 源文件后台下'!C:C,"Order")</f>
        <v>0</v>
      </c>
      <c r="K11">
        <f>SUMIFS('总明细 源文件后台下'!N:N,'总明细 源文件后台下'!E:E,E11,'总明细 源文件后台下'!C:C,"Order")</f>
        <v>0</v>
      </c>
      <c r="L11">
        <f>SUMIFS('总明细 源文件后台下'!O:O,'总明细 源文件后台下'!E:E,E11,'总明细 源文件后台下'!C:C,"Order")</f>
        <v>0</v>
      </c>
      <c r="M11">
        <f>SUMIFS('总明细 源文件后台下'!P:P,'总明细 源文件后台下'!E:E,E11,'总明细 源文件后台下'!C:C,"Order")</f>
        <v>0</v>
      </c>
      <c r="N11">
        <f>SUMIFS('总明细 源文件后台下'!Q:Q,'总明细 源文件后台下'!E:E,E11,'总明细 源文件后台下'!C:C,"Order")</f>
        <v>0</v>
      </c>
      <c r="O11">
        <f>SUMIFS('总明细 源文件后台下'!R:R,'总明细 源文件后台下'!E:E,E11,'总明细 源文件后台下'!C:C,"Order")</f>
        <v>0</v>
      </c>
      <c r="P11">
        <f>SUMIFS('总明细 源文件后台下'!S:S,'总明细 源文件后台下'!E:E,E11,'总明细 源文件后台下'!C:C,"Order")</f>
        <v>0</v>
      </c>
      <c r="Q11">
        <f>SUMIFS('总明细 源文件后台下'!T:T,'总明细 源文件后台下'!E:E,E11,'总明细 源文件后台下'!C:C,"Order")</f>
        <v>0</v>
      </c>
      <c r="R11">
        <f>SUMIFS('总明细 源文件后台下'!U:U,'总明细 源文件后台下'!E:E,E11,'总明细 源文件后台下'!C:C,"Order")</f>
        <v>0</v>
      </c>
      <c r="S11">
        <f>SUMIFS('总明细 源文件后台下'!V:V,'总明细 源文件后台下'!E:E,E11,'总明细 源文件后台下'!C:C,"Order")</f>
        <v>0</v>
      </c>
      <c r="T11">
        <f>SUMIFS('总明细 源文件后台下'!W:W,'总明细 源文件后台下'!E:E,E11,'总明细 源文件后台下'!C:C,"Order")</f>
        <v>0</v>
      </c>
      <c r="U11">
        <f>SUMIFS('总明细 源文件后台下'!G:G,'总明细 源文件后台下'!E:E,E11,'总明细 源文件后台下'!C:C,"Refund")</f>
        <v>0</v>
      </c>
      <c r="V11">
        <f>SUMIFS('总明细 源文件后台下'!M:M,'总明细 源文件后台下'!E:E,E11,'总明细 源文件后台下'!C:C,"Refund")</f>
        <v>0</v>
      </c>
      <c r="W11">
        <f>SUMIFS('总明细 源文件后台下'!N:N,'总明细 源文件后台下'!E:E,E11,'总明细 源文件后台下'!C:C,"Refund")</f>
        <v>0</v>
      </c>
      <c r="X11">
        <f>SUMIFS('总明细 源文件后台下'!O:O,'总明细 源文件后台下'!E:E,E11,'总明细 源文件后台下'!C:C,"Refund")</f>
        <v>0</v>
      </c>
      <c r="Y11">
        <f>SUMIFS('总明细 源文件后台下'!P:P,'总明细 源文件后台下'!E:E,E11,'总明细 源文件后台下'!C:C,"Refund")</f>
        <v>0</v>
      </c>
      <c r="Z11">
        <f>SUMIFS('总明细 源文件后台下'!Q:Q,'总明细 源文件后台下'!E:E,E11,'总明细 源文件后台下'!C:C,"Refund")</f>
        <v>0</v>
      </c>
      <c r="AA11">
        <f>SUMIFS('总明细 源文件后台下'!R:R,'总明细 源文件后台下'!E:E,E11,'总明细 源文件后台下'!C:C,"Refund")</f>
        <v>0</v>
      </c>
      <c r="AB11">
        <f>SUMIFS('总明细 源文件后台下'!S:S,'总明细 源文件后台下'!E:E,E11,'总明细 源文件后台下'!C:C,"Refund")</f>
        <v>0</v>
      </c>
      <c r="AC11">
        <f>SUMIFS('总明细 源文件后台下'!T:T,'总明细 源文件后台下'!E:E,E11,'总明细 源文件后台下'!C:C,"Refund")</f>
        <v>0</v>
      </c>
      <c r="AD11">
        <f>SUMIFS('总明细 源文件后台下'!U:U,'总明细 源文件后台下'!E:E,E11,'总明细 源文件后台下'!C:C,"Refund")</f>
        <v>0</v>
      </c>
      <c r="AE11">
        <f>SUMIFS('总明细 源文件后台下'!V:V,'总明细 源文件后台下'!E:E,E11,'总明细 源文件后台下'!C:C,"Refund")</f>
        <v>0</v>
      </c>
      <c r="AF11">
        <f>SUMIFS('总明细 源文件后台下'!W:W,'总明细 源文件后台下'!E:E,E11,'总明细 源文件后台下'!C:C,"Refund")</f>
        <v>0</v>
      </c>
      <c r="AK11">
        <f>(SUMIF('广告费 源文件后台下'!G:G,E11,'广告费 源文件后台下'!M:M))*-1</f>
        <v>-5.04</v>
      </c>
      <c r="AL11">
        <f>SUMIFS('总明细 源文件后台下'!W:W,'总明细 源文件后台下'!E:E,E11,'总明细 源文件后台下'!C:C,"Adjustment",'总明细 源文件后台下'!F:F,"FBA Inventory Reimbursement - Customer Return")</f>
        <v>0</v>
      </c>
      <c r="AM11">
        <f>SUMIFS('总明细 源文件后台下'!W:W,'总明细 源文件后台下'!E:E,E11,'总明细 源文件后台下'!C:C,"Adjustment",'总明细 源文件后台下'!F:F,"FBA Inventory Reimbursement - Damaged:Warehouse")</f>
        <v>0</v>
      </c>
      <c r="AN11">
        <f>SUMIFS('总明细 源文件后台下'!W:W,'总明细 源文件后台下'!E:E,E11,'总明细 源文件后台下'!C:C,"Adjustment",'总明细 源文件后台下'!F:F,"FBA Inventory Reimbursement - Customer Service Issue")</f>
        <v>0</v>
      </c>
      <c r="AO11">
        <f>SUMIFS('总明细 源文件后台下'!W:W,'总明细 源文件后台下'!E:E,E11,'总明细 源文件后台下'!C:C,"Adjustment",'总明细 源文件后台下'!F:F,"FBA Inventory Reimbursement - Fee Correction")</f>
        <v>0</v>
      </c>
      <c r="AP11">
        <f>SUMIFS('总明细 源文件后台下'!W:W,'总明细 源文件后台下'!E:E,E11,'总明细 源文件后台下'!C:C,"Adjustment",'总明细 源文件后台下'!F:F,"FBA Inventory Reimbursement - General Adjustment")</f>
        <v>0</v>
      </c>
      <c r="AQ11">
        <f>SUMIFS('总明细 源文件后台下'!W:W,'总明细 源文件后台下'!E:E,E11,'总明细 源文件后台下'!C:C,"Adjustment",'总明细 源文件后台下'!F:F,"FBA Inventory Reimbursement - Lost:Inbound")</f>
        <v>0</v>
      </c>
      <c r="AR11">
        <f>SUMIFS('总明细 源文件后台下'!W:W,'总明细 源文件后台下'!E:E,E11,'总明细 源文件后台下'!C:C,"Adjustment",'总明细 源文件后台下'!F:F,"FBA Inventory Reimbursement - Lost:Warehouse")</f>
        <v>0</v>
      </c>
      <c r="AS11">
        <f>SUMIFS('总明细 源文件后台下'!W:W,'总明细 源文件后台下'!E:E,E11,'总明细 源文件后台下'!C:C,"Adjustment",'总明细 源文件后台下'!F:F,"Non-subscription Fee Adjustment")</f>
        <v>0</v>
      </c>
      <c r="AT11">
        <f>SUMIFS('总明细 源文件后台下'!W:W,'总明细 源文件后台下'!E:E,E11,'总明细 源文件后台下'!C:C,"Adjustment",'总明细 源文件后台下'!F:F,"FBA Inventory Placement Service Fee")</f>
        <v>0</v>
      </c>
      <c r="AV11">
        <f>SUMIF('FBA Customer Return Per Unit Fe'!B:B,E11,'FBA Customer Return Per Unit Fe'!C:C)</f>
        <v>0</v>
      </c>
      <c r="AX11">
        <f>(SUMIF('仓储费 源文件后台下'!C:C,E11,'仓储费 源文件后台下'!V:V))*-1</f>
        <v>0</v>
      </c>
      <c r="AZ11">
        <f>SUMIF('Disposal Fee销毁费用-160.95'!B:B,E11,'Disposal Fee销毁费用-160.95'!D:D)*-1</f>
        <v>0</v>
      </c>
      <c r="BC11">
        <f>IFERROR(VLOOKUP(F11,'优惠券-86.4'!F:I,4,0),0)</f>
        <v>-7.4999999999999997E-2</v>
      </c>
      <c r="BD11">
        <f>IFERROR(VLOOKUP(F11,'早评-120'!E:H,4,0),0)</f>
        <v>0</v>
      </c>
      <c r="BF11">
        <f t="shared" si="0"/>
        <v>-5.1150000000000002</v>
      </c>
      <c r="BG11">
        <f t="shared" si="1"/>
        <v>0</v>
      </c>
      <c r="BH11">
        <f t="shared" si="2"/>
        <v>-33.247500000000002</v>
      </c>
      <c r="BQ11" s="45">
        <f t="shared" si="3"/>
        <v>-33.247500000000002</v>
      </c>
      <c r="BR11">
        <f>SUMIFS('9月销毁明细'!D:D,'9月销毁明细'!A:A,E11,'9月销毁明细'!H:H,"Sellable")</f>
        <v>0</v>
      </c>
      <c r="BS11">
        <f>SUMIFS('9月销毁明细'!G:G,'9月销毁明细'!A:A,E11,'9月销毁明细'!H:H,"Sellable")</f>
        <v>0</v>
      </c>
      <c r="BT11">
        <f>SUMIFS('9月销毁明细'!D:D,'9月销毁明细'!A:A,E11,'9月销毁明细'!H:H,"Unsellable")</f>
        <v>0</v>
      </c>
      <c r="BU11">
        <f>SUMIFS('9月销毁明细'!G:G,'9月销毁明细'!A:A,E11,'9月销毁明细'!H:H,"Unsellable")</f>
        <v>0</v>
      </c>
      <c r="BW11">
        <f>IFERROR(I11*VLOOKUP(F11,'9.3成本表'!C:L,10,0),0)</f>
        <v>0</v>
      </c>
      <c r="BX11">
        <f t="shared" si="4"/>
        <v>0</v>
      </c>
      <c r="CC11" s="45">
        <f t="shared" si="5"/>
        <v>-33.247500000000002</v>
      </c>
      <c r="CD11" s="45">
        <f t="shared" si="6"/>
        <v>0</v>
      </c>
      <c r="CE11" s="45">
        <f t="shared" si="7"/>
        <v>0</v>
      </c>
    </row>
    <row r="12" spans="1:90" x14ac:dyDescent="0.25">
      <c r="D12" s="20" t="s">
        <v>125</v>
      </c>
      <c r="E12" s="20" t="s">
        <v>126</v>
      </c>
      <c r="F12" s="20" t="s">
        <v>124</v>
      </c>
      <c r="G12">
        <v>6</v>
      </c>
      <c r="H12" s="20"/>
      <c r="I12">
        <f>SUMIFS('总明细 源文件后台下'!G:G,'总明细 源文件后台下'!E:E,E12,'总明细 源文件后台下'!C:C,"Order")</f>
        <v>0</v>
      </c>
      <c r="J12">
        <f>SUMIFS('总明细 源文件后台下'!M:M,'总明细 源文件后台下'!E:E,E12,'总明细 源文件后台下'!C:C,"Order")</f>
        <v>0</v>
      </c>
      <c r="K12">
        <f>SUMIFS('总明细 源文件后台下'!N:N,'总明细 源文件后台下'!E:E,E12,'总明细 源文件后台下'!C:C,"Order")</f>
        <v>0</v>
      </c>
      <c r="L12">
        <f>SUMIFS('总明细 源文件后台下'!O:O,'总明细 源文件后台下'!E:E,E12,'总明细 源文件后台下'!C:C,"Order")</f>
        <v>0</v>
      </c>
      <c r="M12">
        <f>SUMIFS('总明细 源文件后台下'!P:P,'总明细 源文件后台下'!E:E,E12,'总明细 源文件后台下'!C:C,"Order")</f>
        <v>0</v>
      </c>
      <c r="N12">
        <f>SUMIFS('总明细 源文件后台下'!Q:Q,'总明细 源文件后台下'!E:E,E12,'总明细 源文件后台下'!C:C,"Order")</f>
        <v>0</v>
      </c>
      <c r="O12">
        <f>SUMIFS('总明细 源文件后台下'!R:R,'总明细 源文件后台下'!E:E,E12,'总明细 源文件后台下'!C:C,"Order")</f>
        <v>0</v>
      </c>
      <c r="P12">
        <f>SUMIFS('总明细 源文件后台下'!S:S,'总明细 源文件后台下'!E:E,E12,'总明细 源文件后台下'!C:C,"Order")</f>
        <v>0</v>
      </c>
      <c r="Q12">
        <f>SUMIFS('总明细 源文件后台下'!T:T,'总明细 源文件后台下'!E:E,E12,'总明细 源文件后台下'!C:C,"Order")</f>
        <v>0</v>
      </c>
      <c r="R12">
        <f>SUMIFS('总明细 源文件后台下'!U:U,'总明细 源文件后台下'!E:E,E12,'总明细 源文件后台下'!C:C,"Order")</f>
        <v>0</v>
      </c>
      <c r="S12">
        <f>SUMIFS('总明细 源文件后台下'!V:V,'总明细 源文件后台下'!E:E,E12,'总明细 源文件后台下'!C:C,"Order")</f>
        <v>0</v>
      </c>
      <c r="T12">
        <f>SUMIFS('总明细 源文件后台下'!W:W,'总明细 源文件后台下'!E:E,E12,'总明细 源文件后台下'!C:C,"Order")</f>
        <v>0</v>
      </c>
      <c r="U12">
        <f>SUMIFS('总明细 源文件后台下'!G:G,'总明细 源文件后台下'!E:E,E12,'总明细 源文件后台下'!C:C,"Refund")</f>
        <v>0</v>
      </c>
      <c r="V12">
        <f>SUMIFS('总明细 源文件后台下'!M:M,'总明细 源文件后台下'!E:E,E12,'总明细 源文件后台下'!C:C,"Refund")</f>
        <v>0</v>
      </c>
      <c r="W12">
        <f>SUMIFS('总明细 源文件后台下'!N:N,'总明细 源文件后台下'!E:E,E12,'总明细 源文件后台下'!C:C,"Refund")</f>
        <v>0</v>
      </c>
      <c r="X12">
        <f>SUMIFS('总明细 源文件后台下'!O:O,'总明细 源文件后台下'!E:E,E12,'总明细 源文件后台下'!C:C,"Refund")</f>
        <v>0</v>
      </c>
      <c r="Y12">
        <f>SUMIFS('总明细 源文件后台下'!P:P,'总明细 源文件后台下'!E:E,E12,'总明细 源文件后台下'!C:C,"Refund")</f>
        <v>0</v>
      </c>
      <c r="Z12">
        <f>SUMIFS('总明细 源文件后台下'!Q:Q,'总明细 源文件后台下'!E:E,E12,'总明细 源文件后台下'!C:C,"Refund")</f>
        <v>0</v>
      </c>
      <c r="AA12">
        <f>SUMIFS('总明细 源文件后台下'!R:R,'总明细 源文件后台下'!E:E,E12,'总明细 源文件后台下'!C:C,"Refund")</f>
        <v>0</v>
      </c>
      <c r="AB12">
        <f>SUMIFS('总明细 源文件后台下'!S:S,'总明细 源文件后台下'!E:E,E12,'总明细 源文件后台下'!C:C,"Refund")</f>
        <v>0</v>
      </c>
      <c r="AC12">
        <f>SUMIFS('总明细 源文件后台下'!T:T,'总明细 源文件后台下'!E:E,E12,'总明细 源文件后台下'!C:C,"Refund")</f>
        <v>0</v>
      </c>
      <c r="AD12">
        <f>SUMIFS('总明细 源文件后台下'!U:U,'总明细 源文件后台下'!E:E,E12,'总明细 源文件后台下'!C:C,"Refund")</f>
        <v>0</v>
      </c>
      <c r="AE12">
        <f>SUMIFS('总明细 源文件后台下'!V:V,'总明细 源文件后台下'!E:E,E12,'总明细 源文件后台下'!C:C,"Refund")</f>
        <v>0</v>
      </c>
      <c r="AF12">
        <f>SUMIFS('总明细 源文件后台下'!W:W,'总明细 源文件后台下'!E:E,E12,'总明细 源文件后台下'!C:C,"Refund")</f>
        <v>0</v>
      </c>
      <c r="AK12">
        <f>(SUMIF('广告费 源文件后台下'!G:G,E12,'广告费 源文件后台下'!M:M))*-1</f>
        <v>-5.81</v>
      </c>
      <c r="AL12">
        <f>SUMIFS('总明细 源文件后台下'!W:W,'总明细 源文件后台下'!E:E,E12,'总明细 源文件后台下'!C:C,"Adjustment",'总明细 源文件后台下'!F:F,"FBA Inventory Reimbursement - Customer Return")</f>
        <v>0</v>
      </c>
      <c r="AM12">
        <f>SUMIFS('总明细 源文件后台下'!W:W,'总明细 源文件后台下'!E:E,E12,'总明细 源文件后台下'!C:C,"Adjustment",'总明细 源文件后台下'!F:F,"FBA Inventory Reimbursement - Damaged:Warehouse")</f>
        <v>0</v>
      </c>
      <c r="AN12">
        <f>SUMIFS('总明细 源文件后台下'!W:W,'总明细 源文件后台下'!E:E,E12,'总明细 源文件后台下'!C:C,"Adjustment",'总明细 源文件后台下'!F:F,"FBA Inventory Reimbursement - Customer Service Issue")</f>
        <v>0</v>
      </c>
      <c r="AO12">
        <f>SUMIFS('总明细 源文件后台下'!W:W,'总明细 源文件后台下'!E:E,E12,'总明细 源文件后台下'!C:C,"Adjustment",'总明细 源文件后台下'!F:F,"FBA Inventory Reimbursement - Fee Correction")</f>
        <v>0</v>
      </c>
      <c r="AP12">
        <f>SUMIFS('总明细 源文件后台下'!W:W,'总明细 源文件后台下'!E:E,E12,'总明细 源文件后台下'!C:C,"Adjustment",'总明细 源文件后台下'!F:F,"FBA Inventory Reimbursement - General Adjustment")</f>
        <v>0</v>
      </c>
      <c r="AQ12">
        <f>SUMIFS('总明细 源文件后台下'!W:W,'总明细 源文件后台下'!E:E,E12,'总明细 源文件后台下'!C:C,"Adjustment",'总明细 源文件后台下'!F:F,"FBA Inventory Reimbursement - Lost:Inbound")</f>
        <v>0</v>
      </c>
      <c r="AR12">
        <f>SUMIFS('总明细 源文件后台下'!W:W,'总明细 源文件后台下'!E:E,E12,'总明细 源文件后台下'!C:C,"Adjustment",'总明细 源文件后台下'!F:F,"FBA Inventory Reimbursement - Lost:Warehouse")</f>
        <v>0</v>
      </c>
      <c r="AS12">
        <f>SUMIFS('总明细 源文件后台下'!W:W,'总明细 源文件后台下'!E:E,E12,'总明细 源文件后台下'!C:C,"Adjustment",'总明细 源文件后台下'!F:F,"Non-subscription Fee Adjustment")</f>
        <v>0</v>
      </c>
      <c r="AT12">
        <f>SUMIFS('总明细 源文件后台下'!W:W,'总明细 源文件后台下'!E:E,E12,'总明细 源文件后台下'!C:C,"Adjustment",'总明细 源文件后台下'!F:F,"FBA Inventory Placement Service Fee")</f>
        <v>0</v>
      </c>
      <c r="AV12">
        <f>SUMIF('FBA Customer Return Per Unit Fe'!B:B,E12,'FBA Customer Return Per Unit Fe'!C:C)</f>
        <v>0</v>
      </c>
      <c r="AX12">
        <f>(SUMIF('仓储费 源文件后台下'!C:C,E12,'仓储费 源文件后台下'!V:V))*-1</f>
        <v>0</v>
      </c>
      <c r="AZ12">
        <f>SUMIF('Disposal Fee销毁费用-160.95'!B:B,E12,'Disposal Fee销毁费用-160.95'!D:D)*-1</f>
        <v>0</v>
      </c>
      <c r="BC12">
        <f>IFERROR(VLOOKUP(F12,'优惠券-86.4'!F:I,4,0),0)</f>
        <v>-7.4999999999999997E-2</v>
      </c>
      <c r="BD12">
        <f>IFERROR(VLOOKUP(F12,'早评-120'!E:H,4,0),0)</f>
        <v>0</v>
      </c>
      <c r="BF12">
        <f t="shared" si="0"/>
        <v>-5.8849999999999998</v>
      </c>
      <c r="BG12">
        <f t="shared" si="1"/>
        <v>0</v>
      </c>
      <c r="BH12">
        <f t="shared" si="2"/>
        <v>-38.252499999999998</v>
      </c>
      <c r="BQ12" s="45">
        <f t="shared" si="3"/>
        <v>-38.252499999999998</v>
      </c>
      <c r="BR12">
        <f>SUMIFS('9月销毁明细'!D:D,'9月销毁明细'!A:A,E12,'9月销毁明细'!H:H,"Sellable")</f>
        <v>0</v>
      </c>
      <c r="BS12">
        <f>SUMIFS('9月销毁明细'!G:G,'9月销毁明细'!A:A,E12,'9月销毁明细'!H:H,"Sellable")</f>
        <v>0</v>
      </c>
      <c r="BT12">
        <f>SUMIFS('9月销毁明细'!D:D,'9月销毁明细'!A:A,E12,'9月销毁明细'!H:H,"Unsellable")</f>
        <v>0</v>
      </c>
      <c r="BU12">
        <f>SUMIFS('9月销毁明细'!G:G,'9月销毁明细'!A:A,E12,'9月销毁明细'!H:H,"Unsellable")</f>
        <v>0</v>
      </c>
      <c r="BW12">
        <f>IFERROR(I12*VLOOKUP(F12,'9.3成本表'!C:L,10,0),0)</f>
        <v>0</v>
      </c>
      <c r="BX12">
        <f t="shared" si="4"/>
        <v>0</v>
      </c>
      <c r="CC12" s="45">
        <f t="shared" si="5"/>
        <v>-38.252499999999998</v>
      </c>
      <c r="CD12" s="45">
        <f t="shared" si="6"/>
        <v>0</v>
      </c>
      <c r="CE12" s="45">
        <f t="shared" si="7"/>
        <v>0</v>
      </c>
    </row>
    <row r="13" spans="1:90" x14ac:dyDescent="0.25">
      <c r="D13" s="20" t="s">
        <v>127</v>
      </c>
      <c r="E13" s="20" t="s">
        <v>128</v>
      </c>
      <c r="F13" s="20" t="s">
        <v>124</v>
      </c>
      <c r="G13">
        <v>7</v>
      </c>
      <c r="H13" s="20"/>
      <c r="I13">
        <f>SUMIFS('总明细 源文件后台下'!G:G,'总明细 源文件后台下'!E:E,E13,'总明细 源文件后台下'!C:C,"Order")</f>
        <v>0</v>
      </c>
      <c r="J13">
        <f>SUMIFS('总明细 源文件后台下'!M:M,'总明细 源文件后台下'!E:E,E13,'总明细 源文件后台下'!C:C,"Order")</f>
        <v>0</v>
      </c>
      <c r="K13">
        <f>SUMIFS('总明细 源文件后台下'!N:N,'总明细 源文件后台下'!E:E,E13,'总明细 源文件后台下'!C:C,"Order")</f>
        <v>0</v>
      </c>
      <c r="L13">
        <f>SUMIFS('总明细 源文件后台下'!O:O,'总明细 源文件后台下'!E:E,E13,'总明细 源文件后台下'!C:C,"Order")</f>
        <v>0</v>
      </c>
      <c r="M13">
        <f>SUMIFS('总明细 源文件后台下'!P:P,'总明细 源文件后台下'!E:E,E13,'总明细 源文件后台下'!C:C,"Order")</f>
        <v>0</v>
      </c>
      <c r="N13">
        <f>SUMIFS('总明细 源文件后台下'!Q:Q,'总明细 源文件后台下'!E:E,E13,'总明细 源文件后台下'!C:C,"Order")</f>
        <v>0</v>
      </c>
      <c r="O13">
        <f>SUMIFS('总明细 源文件后台下'!R:R,'总明细 源文件后台下'!E:E,E13,'总明细 源文件后台下'!C:C,"Order")</f>
        <v>0</v>
      </c>
      <c r="P13">
        <f>SUMIFS('总明细 源文件后台下'!S:S,'总明细 源文件后台下'!E:E,E13,'总明细 源文件后台下'!C:C,"Order")</f>
        <v>0</v>
      </c>
      <c r="Q13">
        <f>SUMIFS('总明细 源文件后台下'!T:T,'总明细 源文件后台下'!E:E,E13,'总明细 源文件后台下'!C:C,"Order")</f>
        <v>0</v>
      </c>
      <c r="R13">
        <f>SUMIFS('总明细 源文件后台下'!U:U,'总明细 源文件后台下'!E:E,E13,'总明细 源文件后台下'!C:C,"Order")</f>
        <v>0</v>
      </c>
      <c r="S13">
        <f>SUMIFS('总明细 源文件后台下'!V:V,'总明细 源文件后台下'!E:E,E13,'总明细 源文件后台下'!C:C,"Order")</f>
        <v>0</v>
      </c>
      <c r="T13">
        <f>SUMIFS('总明细 源文件后台下'!W:W,'总明细 源文件后台下'!E:E,E13,'总明细 源文件后台下'!C:C,"Order")</f>
        <v>0</v>
      </c>
      <c r="U13">
        <f>SUMIFS('总明细 源文件后台下'!G:G,'总明细 源文件后台下'!E:E,E13,'总明细 源文件后台下'!C:C,"Refund")</f>
        <v>0</v>
      </c>
      <c r="V13">
        <f>SUMIFS('总明细 源文件后台下'!M:M,'总明细 源文件后台下'!E:E,E13,'总明细 源文件后台下'!C:C,"Refund")</f>
        <v>0</v>
      </c>
      <c r="W13">
        <f>SUMIFS('总明细 源文件后台下'!N:N,'总明细 源文件后台下'!E:E,E13,'总明细 源文件后台下'!C:C,"Refund")</f>
        <v>0</v>
      </c>
      <c r="X13">
        <f>SUMIFS('总明细 源文件后台下'!O:O,'总明细 源文件后台下'!E:E,E13,'总明细 源文件后台下'!C:C,"Refund")</f>
        <v>0</v>
      </c>
      <c r="Y13">
        <f>SUMIFS('总明细 源文件后台下'!P:P,'总明细 源文件后台下'!E:E,E13,'总明细 源文件后台下'!C:C,"Refund")</f>
        <v>0</v>
      </c>
      <c r="Z13">
        <f>SUMIFS('总明细 源文件后台下'!Q:Q,'总明细 源文件后台下'!E:E,E13,'总明细 源文件后台下'!C:C,"Refund")</f>
        <v>0</v>
      </c>
      <c r="AA13">
        <f>SUMIFS('总明细 源文件后台下'!R:R,'总明细 源文件后台下'!E:E,E13,'总明细 源文件后台下'!C:C,"Refund")</f>
        <v>0</v>
      </c>
      <c r="AB13">
        <f>SUMIFS('总明细 源文件后台下'!S:S,'总明细 源文件后台下'!E:E,E13,'总明细 源文件后台下'!C:C,"Refund")</f>
        <v>0</v>
      </c>
      <c r="AC13">
        <f>SUMIFS('总明细 源文件后台下'!T:T,'总明细 源文件后台下'!E:E,E13,'总明细 源文件后台下'!C:C,"Refund")</f>
        <v>0</v>
      </c>
      <c r="AD13">
        <f>SUMIFS('总明细 源文件后台下'!U:U,'总明细 源文件后台下'!E:E,E13,'总明细 源文件后台下'!C:C,"Refund")</f>
        <v>0</v>
      </c>
      <c r="AE13">
        <f>SUMIFS('总明细 源文件后台下'!V:V,'总明细 源文件后台下'!E:E,E13,'总明细 源文件后台下'!C:C,"Refund")</f>
        <v>0</v>
      </c>
      <c r="AF13">
        <f>SUMIFS('总明细 源文件后台下'!W:W,'总明细 源文件后台下'!E:E,E13,'总明细 源文件后台下'!C:C,"Refund")</f>
        <v>0</v>
      </c>
      <c r="AK13">
        <f>(SUMIF('广告费 源文件后台下'!G:G,E13,'广告费 源文件后台下'!M:M))*-1</f>
        <v>-8.81</v>
      </c>
      <c r="AL13">
        <f>SUMIFS('总明细 源文件后台下'!W:W,'总明细 源文件后台下'!E:E,E13,'总明细 源文件后台下'!C:C,"Adjustment",'总明细 源文件后台下'!F:F,"FBA Inventory Reimbursement - Customer Return")</f>
        <v>0</v>
      </c>
      <c r="AM13">
        <f>SUMIFS('总明细 源文件后台下'!W:W,'总明细 源文件后台下'!E:E,E13,'总明细 源文件后台下'!C:C,"Adjustment",'总明细 源文件后台下'!F:F,"FBA Inventory Reimbursement - Damaged:Warehouse")</f>
        <v>0</v>
      </c>
      <c r="AN13">
        <f>SUMIFS('总明细 源文件后台下'!W:W,'总明细 源文件后台下'!E:E,E13,'总明细 源文件后台下'!C:C,"Adjustment",'总明细 源文件后台下'!F:F,"FBA Inventory Reimbursement - Customer Service Issue")</f>
        <v>0</v>
      </c>
      <c r="AO13">
        <f>SUMIFS('总明细 源文件后台下'!W:W,'总明细 源文件后台下'!E:E,E13,'总明细 源文件后台下'!C:C,"Adjustment",'总明细 源文件后台下'!F:F,"FBA Inventory Reimbursement - Fee Correction")</f>
        <v>0</v>
      </c>
      <c r="AP13">
        <f>SUMIFS('总明细 源文件后台下'!W:W,'总明细 源文件后台下'!E:E,E13,'总明细 源文件后台下'!C:C,"Adjustment",'总明细 源文件后台下'!F:F,"FBA Inventory Reimbursement - General Adjustment")</f>
        <v>0</v>
      </c>
      <c r="AQ13">
        <f>SUMIFS('总明细 源文件后台下'!W:W,'总明细 源文件后台下'!E:E,E13,'总明细 源文件后台下'!C:C,"Adjustment",'总明细 源文件后台下'!F:F,"FBA Inventory Reimbursement - Lost:Inbound")</f>
        <v>0</v>
      </c>
      <c r="AR13">
        <f>SUMIFS('总明细 源文件后台下'!W:W,'总明细 源文件后台下'!E:E,E13,'总明细 源文件后台下'!C:C,"Adjustment",'总明细 源文件后台下'!F:F,"FBA Inventory Reimbursement - Lost:Warehouse")</f>
        <v>0</v>
      </c>
      <c r="AS13">
        <f>SUMIFS('总明细 源文件后台下'!W:W,'总明细 源文件后台下'!E:E,E13,'总明细 源文件后台下'!C:C,"Adjustment",'总明细 源文件后台下'!F:F,"Non-subscription Fee Adjustment")</f>
        <v>0</v>
      </c>
      <c r="AT13">
        <f>SUMIFS('总明细 源文件后台下'!W:W,'总明细 源文件后台下'!E:E,E13,'总明细 源文件后台下'!C:C,"Adjustment",'总明细 源文件后台下'!F:F,"FBA Inventory Placement Service Fee")</f>
        <v>0</v>
      </c>
      <c r="AV13">
        <f>SUMIF('FBA Customer Return Per Unit Fe'!B:B,E13,'FBA Customer Return Per Unit Fe'!C:C)</f>
        <v>0</v>
      </c>
      <c r="AX13">
        <f>(SUMIF('仓储费 源文件后台下'!C:C,E13,'仓储费 源文件后台下'!V:V))*-1</f>
        <v>0</v>
      </c>
      <c r="AZ13">
        <f>SUMIF('Disposal Fee销毁费用-160.95'!B:B,E13,'Disposal Fee销毁费用-160.95'!D:D)*-1</f>
        <v>0</v>
      </c>
      <c r="BC13">
        <f>IFERROR(VLOOKUP(F13,'优惠券-86.4'!F:I,4,0),0)</f>
        <v>-7.4999999999999997E-2</v>
      </c>
      <c r="BD13">
        <f>IFERROR(VLOOKUP(F13,'早评-120'!E:H,4,0),0)</f>
        <v>0</v>
      </c>
      <c r="BF13">
        <f t="shared" si="0"/>
        <v>-8.8849999999999998</v>
      </c>
      <c r="BG13">
        <f t="shared" si="1"/>
        <v>0</v>
      </c>
      <c r="BH13">
        <f t="shared" si="2"/>
        <v>-57.752499999999998</v>
      </c>
      <c r="BQ13" s="45">
        <f t="shared" si="3"/>
        <v>-57.752499999999998</v>
      </c>
      <c r="BR13">
        <f>SUMIFS('9月销毁明细'!D:D,'9月销毁明细'!A:A,E13,'9月销毁明细'!H:H,"Sellable")</f>
        <v>0</v>
      </c>
      <c r="BS13">
        <f>SUMIFS('9月销毁明细'!G:G,'9月销毁明细'!A:A,E13,'9月销毁明细'!H:H,"Sellable")</f>
        <v>0</v>
      </c>
      <c r="BT13">
        <f>SUMIFS('9月销毁明细'!D:D,'9月销毁明细'!A:A,E13,'9月销毁明细'!H:H,"Unsellable")</f>
        <v>0</v>
      </c>
      <c r="BU13">
        <f>SUMIFS('9月销毁明细'!G:G,'9月销毁明细'!A:A,E13,'9月销毁明细'!H:H,"Unsellable")</f>
        <v>0</v>
      </c>
      <c r="BW13">
        <f>IFERROR(I13*VLOOKUP(F13,'9.3成本表'!C:L,10,0),0)</f>
        <v>0</v>
      </c>
      <c r="BX13">
        <f t="shared" si="4"/>
        <v>0</v>
      </c>
      <c r="CC13" s="45">
        <f t="shared" si="5"/>
        <v>-57.752499999999998</v>
      </c>
      <c r="CD13" s="45">
        <f t="shared" si="6"/>
        <v>0</v>
      </c>
      <c r="CE13" s="45">
        <f t="shared" si="7"/>
        <v>0</v>
      </c>
    </row>
    <row r="14" spans="1:90" x14ac:dyDescent="0.25">
      <c r="D14" s="20" t="s">
        <v>129</v>
      </c>
      <c r="E14" s="20" t="s">
        <v>130</v>
      </c>
      <c r="F14" s="20" t="s">
        <v>124</v>
      </c>
      <c r="G14">
        <v>8</v>
      </c>
      <c r="H14" s="20"/>
      <c r="I14">
        <f>SUMIFS('总明细 源文件后台下'!G:G,'总明细 源文件后台下'!E:E,E14,'总明细 源文件后台下'!C:C,"Order")</f>
        <v>0</v>
      </c>
      <c r="J14">
        <f>SUMIFS('总明细 源文件后台下'!M:M,'总明细 源文件后台下'!E:E,E14,'总明细 源文件后台下'!C:C,"Order")</f>
        <v>0</v>
      </c>
      <c r="K14">
        <f>SUMIFS('总明细 源文件后台下'!N:N,'总明细 源文件后台下'!E:E,E14,'总明细 源文件后台下'!C:C,"Order")</f>
        <v>0</v>
      </c>
      <c r="L14">
        <f>SUMIFS('总明细 源文件后台下'!O:O,'总明细 源文件后台下'!E:E,E14,'总明细 源文件后台下'!C:C,"Order")</f>
        <v>0</v>
      </c>
      <c r="M14">
        <f>SUMIFS('总明细 源文件后台下'!P:P,'总明细 源文件后台下'!E:E,E14,'总明细 源文件后台下'!C:C,"Order")</f>
        <v>0</v>
      </c>
      <c r="N14">
        <f>SUMIFS('总明细 源文件后台下'!Q:Q,'总明细 源文件后台下'!E:E,E14,'总明细 源文件后台下'!C:C,"Order")</f>
        <v>0</v>
      </c>
      <c r="O14">
        <f>SUMIFS('总明细 源文件后台下'!R:R,'总明细 源文件后台下'!E:E,E14,'总明细 源文件后台下'!C:C,"Order")</f>
        <v>0</v>
      </c>
      <c r="P14">
        <f>SUMIFS('总明细 源文件后台下'!S:S,'总明细 源文件后台下'!E:E,E14,'总明细 源文件后台下'!C:C,"Order")</f>
        <v>0</v>
      </c>
      <c r="Q14">
        <f>SUMIFS('总明细 源文件后台下'!T:T,'总明细 源文件后台下'!E:E,E14,'总明细 源文件后台下'!C:C,"Order")</f>
        <v>0</v>
      </c>
      <c r="R14">
        <f>SUMIFS('总明细 源文件后台下'!U:U,'总明细 源文件后台下'!E:E,E14,'总明细 源文件后台下'!C:C,"Order")</f>
        <v>0</v>
      </c>
      <c r="S14">
        <f>SUMIFS('总明细 源文件后台下'!V:V,'总明细 源文件后台下'!E:E,E14,'总明细 源文件后台下'!C:C,"Order")</f>
        <v>0</v>
      </c>
      <c r="T14">
        <f>SUMIFS('总明细 源文件后台下'!W:W,'总明细 源文件后台下'!E:E,E14,'总明细 源文件后台下'!C:C,"Order")</f>
        <v>0</v>
      </c>
      <c r="U14">
        <f>SUMIFS('总明细 源文件后台下'!G:G,'总明细 源文件后台下'!E:E,E14,'总明细 源文件后台下'!C:C,"Refund")</f>
        <v>0</v>
      </c>
      <c r="V14">
        <f>SUMIFS('总明细 源文件后台下'!M:M,'总明细 源文件后台下'!E:E,E14,'总明细 源文件后台下'!C:C,"Refund")</f>
        <v>0</v>
      </c>
      <c r="W14">
        <f>SUMIFS('总明细 源文件后台下'!N:N,'总明细 源文件后台下'!E:E,E14,'总明细 源文件后台下'!C:C,"Refund")</f>
        <v>0</v>
      </c>
      <c r="X14">
        <f>SUMIFS('总明细 源文件后台下'!O:O,'总明细 源文件后台下'!E:E,E14,'总明细 源文件后台下'!C:C,"Refund")</f>
        <v>0</v>
      </c>
      <c r="Y14">
        <f>SUMIFS('总明细 源文件后台下'!P:P,'总明细 源文件后台下'!E:E,E14,'总明细 源文件后台下'!C:C,"Refund")</f>
        <v>0</v>
      </c>
      <c r="Z14">
        <f>SUMIFS('总明细 源文件后台下'!Q:Q,'总明细 源文件后台下'!E:E,E14,'总明细 源文件后台下'!C:C,"Refund")</f>
        <v>0</v>
      </c>
      <c r="AA14">
        <f>SUMIFS('总明细 源文件后台下'!R:R,'总明细 源文件后台下'!E:E,E14,'总明细 源文件后台下'!C:C,"Refund")</f>
        <v>0</v>
      </c>
      <c r="AB14">
        <f>SUMIFS('总明细 源文件后台下'!S:S,'总明细 源文件后台下'!E:E,E14,'总明细 源文件后台下'!C:C,"Refund")</f>
        <v>0</v>
      </c>
      <c r="AC14">
        <f>SUMIFS('总明细 源文件后台下'!T:T,'总明细 源文件后台下'!E:E,E14,'总明细 源文件后台下'!C:C,"Refund")</f>
        <v>0</v>
      </c>
      <c r="AD14">
        <f>SUMIFS('总明细 源文件后台下'!U:U,'总明细 源文件后台下'!E:E,E14,'总明细 源文件后台下'!C:C,"Refund")</f>
        <v>0</v>
      </c>
      <c r="AE14">
        <f>SUMIFS('总明细 源文件后台下'!V:V,'总明细 源文件后台下'!E:E,E14,'总明细 源文件后台下'!C:C,"Refund")</f>
        <v>0</v>
      </c>
      <c r="AF14">
        <f>SUMIFS('总明细 源文件后台下'!W:W,'总明细 源文件后台下'!E:E,E14,'总明细 源文件后台下'!C:C,"Refund")</f>
        <v>0</v>
      </c>
      <c r="AK14">
        <f>(SUMIF('广告费 源文件后台下'!G:G,E14,'广告费 源文件后台下'!M:M))*-1</f>
        <v>-3.67</v>
      </c>
      <c r="AL14">
        <f>SUMIFS('总明细 源文件后台下'!W:W,'总明细 源文件后台下'!E:E,E14,'总明细 源文件后台下'!C:C,"Adjustment",'总明细 源文件后台下'!F:F,"FBA Inventory Reimbursement - Customer Return")</f>
        <v>0</v>
      </c>
      <c r="AM14">
        <f>SUMIFS('总明细 源文件后台下'!W:W,'总明细 源文件后台下'!E:E,E14,'总明细 源文件后台下'!C:C,"Adjustment",'总明细 源文件后台下'!F:F,"FBA Inventory Reimbursement - Damaged:Warehouse")</f>
        <v>0</v>
      </c>
      <c r="AN14">
        <f>SUMIFS('总明细 源文件后台下'!W:W,'总明细 源文件后台下'!E:E,E14,'总明细 源文件后台下'!C:C,"Adjustment",'总明细 源文件后台下'!F:F,"FBA Inventory Reimbursement - Customer Service Issue")</f>
        <v>0</v>
      </c>
      <c r="AO14">
        <f>SUMIFS('总明细 源文件后台下'!W:W,'总明细 源文件后台下'!E:E,E14,'总明细 源文件后台下'!C:C,"Adjustment",'总明细 源文件后台下'!F:F,"FBA Inventory Reimbursement - Fee Correction")</f>
        <v>0</v>
      </c>
      <c r="AP14">
        <f>SUMIFS('总明细 源文件后台下'!W:W,'总明细 源文件后台下'!E:E,E14,'总明细 源文件后台下'!C:C,"Adjustment",'总明细 源文件后台下'!F:F,"FBA Inventory Reimbursement - General Adjustment")</f>
        <v>0</v>
      </c>
      <c r="AQ14">
        <f>SUMIFS('总明细 源文件后台下'!W:W,'总明细 源文件后台下'!E:E,E14,'总明细 源文件后台下'!C:C,"Adjustment",'总明细 源文件后台下'!F:F,"FBA Inventory Reimbursement - Lost:Inbound")</f>
        <v>0</v>
      </c>
      <c r="AR14">
        <f>SUMIFS('总明细 源文件后台下'!W:W,'总明细 源文件后台下'!E:E,E14,'总明细 源文件后台下'!C:C,"Adjustment",'总明细 源文件后台下'!F:F,"FBA Inventory Reimbursement - Lost:Warehouse")</f>
        <v>0</v>
      </c>
      <c r="AS14">
        <f>SUMIFS('总明细 源文件后台下'!W:W,'总明细 源文件后台下'!E:E,E14,'总明细 源文件后台下'!C:C,"Adjustment",'总明细 源文件后台下'!F:F,"Non-subscription Fee Adjustment")</f>
        <v>0</v>
      </c>
      <c r="AT14">
        <f>SUMIFS('总明细 源文件后台下'!W:W,'总明细 源文件后台下'!E:E,E14,'总明细 源文件后台下'!C:C,"Adjustment",'总明细 源文件后台下'!F:F,"FBA Inventory Placement Service Fee")</f>
        <v>0</v>
      </c>
      <c r="AV14">
        <f>SUMIF('FBA Customer Return Per Unit Fe'!B:B,E14,'FBA Customer Return Per Unit Fe'!C:C)</f>
        <v>0</v>
      </c>
      <c r="AX14">
        <f>(SUMIF('仓储费 源文件后台下'!C:C,E14,'仓储费 源文件后台下'!V:V))*-1</f>
        <v>0</v>
      </c>
      <c r="AZ14">
        <f>SUMIF('Disposal Fee销毁费用-160.95'!B:B,E14,'Disposal Fee销毁费用-160.95'!D:D)*-1</f>
        <v>0</v>
      </c>
      <c r="BC14">
        <f>IFERROR(VLOOKUP(F14,'优惠券-86.4'!F:I,4,0),0)</f>
        <v>-7.4999999999999997E-2</v>
      </c>
      <c r="BD14">
        <f>IFERROR(VLOOKUP(F14,'早评-120'!E:H,4,0),0)</f>
        <v>0</v>
      </c>
      <c r="BF14">
        <f t="shared" si="0"/>
        <v>-3.7450000000000001</v>
      </c>
      <c r="BG14">
        <f t="shared" si="1"/>
        <v>0</v>
      </c>
      <c r="BH14">
        <f t="shared" si="2"/>
        <v>-24.342500000000001</v>
      </c>
      <c r="BQ14" s="45">
        <f t="shared" si="3"/>
        <v>-24.342500000000001</v>
      </c>
      <c r="BR14">
        <f>SUMIFS('9月销毁明细'!D:D,'9月销毁明细'!A:A,E14,'9月销毁明细'!H:H,"Sellable")</f>
        <v>0</v>
      </c>
      <c r="BS14">
        <f>SUMIFS('9月销毁明细'!G:G,'9月销毁明细'!A:A,E14,'9月销毁明细'!H:H,"Sellable")</f>
        <v>0</v>
      </c>
      <c r="BT14">
        <f>SUMIFS('9月销毁明细'!D:D,'9月销毁明细'!A:A,E14,'9月销毁明细'!H:H,"Unsellable")</f>
        <v>0</v>
      </c>
      <c r="BU14">
        <f>SUMIFS('9月销毁明细'!G:G,'9月销毁明细'!A:A,E14,'9月销毁明细'!H:H,"Unsellable")</f>
        <v>0</v>
      </c>
      <c r="BW14">
        <f>IFERROR(I14*VLOOKUP(F14,'9.3成本表'!C:L,10,0),0)</f>
        <v>0</v>
      </c>
      <c r="BX14">
        <f t="shared" si="4"/>
        <v>0</v>
      </c>
      <c r="CC14" s="45">
        <f t="shared" si="5"/>
        <v>-24.342500000000001</v>
      </c>
      <c r="CD14" s="45">
        <f t="shared" si="6"/>
        <v>0</v>
      </c>
      <c r="CE14" s="45">
        <f t="shared" si="7"/>
        <v>0</v>
      </c>
    </row>
    <row r="15" spans="1:90" x14ac:dyDescent="0.25">
      <c r="D15" s="20" t="s">
        <v>131</v>
      </c>
      <c r="E15" s="20" t="s">
        <v>132</v>
      </c>
      <c r="F15" s="20" t="s">
        <v>124</v>
      </c>
      <c r="G15">
        <v>9</v>
      </c>
      <c r="H15" s="20"/>
      <c r="I15">
        <f>SUMIFS('总明细 源文件后台下'!G:G,'总明细 源文件后台下'!E:E,E15,'总明细 源文件后台下'!C:C,"Order")</f>
        <v>0</v>
      </c>
      <c r="J15">
        <f>SUMIFS('总明细 源文件后台下'!M:M,'总明细 源文件后台下'!E:E,E15,'总明细 源文件后台下'!C:C,"Order")</f>
        <v>0</v>
      </c>
      <c r="K15">
        <f>SUMIFS('总明细 源文件后台下'!N:N,'总明细 源文件后台下'!E:E,E15,'总明细 源文件后台下'!C:C,"Order")</f>
        <v>0</v>
      </c>
      <c r="L15">
        <f>SUMIFS('总明细 源文件后台下'!O:O,'总明细 源文件后台下'!E:E,E15,'总明细 源文件后台下'!C:C,"Order")</f>
        <v>0</v>
      </c>
      <c r="M15">
        <f>SUMIFS('总明细 源文件后台下'!P:P,'总明细 源文件后台下'!E:E,E15,'总明细 源文件后台下'!C:C,"Order")</f>
        <v>0</v>
      </c>
      <c r="N15">
        <f>SUMIFS('总明细 源文件后台下'!Q:Q,'总明细 源文件后台下'!E:E,E15,'总明细 源文件后台下'!C:C,"Order")</f>
        <v>0</v>
      </c>
      <c r="O15">
        <f>SUMIFS('总明细 源文件后台下'!R:R,'总明细 源文件后台下'!E:E,E15,'总明细 源文件后台下'!C:C,"Order")</f>
        <v>0</v>
      </c>
      <c r="P15">
        <f>SUMIFS('总明细 源文件后台下'!S:S,'总明细 源文件后台下'!E:E,E15,'总明细 源文件后台下'!C:C,"Order")</f>
        <v>0</v>
      </c>
      <c r="Q15">
        <f>SUMIFS('总明细 源文件后台下'!T:T,'总明细 源文件后台下'!E:E,E15,'总明细 源文件后台下'!C:C,"Order")</f>
        <v>0</v>
      </c>
      <c r="R15">
        <f>SUMIFS('总明细 源文件后台下'!U:U,'总明细 源文件后台下'!E:E,E15,'总明细 源文件后台下'!C:C,"Order")</f>
        <v>0</v>
      </c>
      <c r="S15">
        <f>SUMIFS('总明细 源文件后台下'!V:V,'总明细 源文件后台下'!E:E,E15,'总明细 源文件后台下'!C:C,"Order")</f>
        <v>0</v>
      </c>
      <c r="T15">
        <f>SUMIFS('总明细 源文件后台下'!W:W,'总明细 源文件后台下'!E:E,E15,'总明细 源文件后台下'!C:C,"Order")</f>
        <v>0</v>
      </c>
      <c r="U15">
        <f>SUMIFS('总明细 源文件后台下'!G:G,'总明细 源文件后台下'!E:E,E15,'总明细 源文件后台下'!C:C,"Refund")</f>
        <v>0</v>
      </c>
      <c r="V15">
        <f>SUMIFS('总明细 源文件后台下'!M:M,'总明细 源文件后台下'!E:E,E15,'总明细 源文件后台下'!C:C,"Refund")</f>
        <v>0</v>
      </c>
      <c r="W15">
        <f>SUMIFS('总明细 源文件后台下'!N:N,'总明细 源文件后台下'!E:E,E15,'总明细 源文件后台下'!C:C,"Refund")</f>
        <v>0</v>
      </c>
      <c r="X15">
        <f>SUMIFS('总明细 源文件后台下'!O:O,'总明细 源文件后台下'!E:E,E15,'总明细 源文件后台下'!C:C,"Refund")</f>
        <v>0</v>
      </c>
      <c r="Y15">
        <f>SUMIFS('总明细 源文件后台下'!P:P,'总明细 源文件后台下'!E:E,E15,'总明细 源文件后台下'!C:C,"Refund")</f>
        <v>0</v>
      </c>
      <c r="Z15">
        <f>SUMIFS('总明细 源文件后台下'!Q:Q,'总明细 源文件后台下'!E:E,E15,'总明细 源文件后台下'!C:C,"Refund")</f>
        <v>0</v>
      </c>
      <c r="AA15">
        <f>SUMIFS('总明细 源文件后台下'!R:R,'总明细 源文件后台下'!E:E,E15,'总明细 源文件后台下'!C:C,"Refund")</f>
        <v>0</v>
      </c>
      <c r="AB15">
        <f>SUMIFS('总明细 源文件后台下'!S:S,'总明细 源文件后台下'!E:E,E15,'总明细 源文件后台下'!C:C,"Refund")</f>
        <v>0</v>
      </c>
      <c r="AC15">
        <f>SUMIFS('总明细 源文件后台下'!T:T,'总明细 源文件后台下'!E:E,E15,'总明细 源文件后台下'!C:C,"Refund")</f>
        <v>0</v>
      </c>
      <c r="AD15">
        <f>SUMIFS('总明细 源文件后台下'!U:U,'总明细 源文件后台下'!E:E,E15,'总明细 源文件后台下'!C:C,"Refund")</f>
        <v>0</v>
      </c>
      <c r="AE15">
        <f>SUMIFS('总明细 源文件后台下'!V:V,'总明细 源文件后台下'!E:E,E15,'总明细 源文件后台下'!C:C,"Refund")</f>
        <v>0</v>
      </c>
      <c r="AF15">
        <f>SUMIFS('总明细 源文件后台下'!W:W,'总明细 源文件后台下'!E:E,E15,'总明细 源文件后台下'!C:C,"Refund")</f>
        <v>0</v>
      </c>
      <c r="AK15">
        <f>(SUMIF('广告费 源文件后台下'!G:G,E15,'广告费 源文件后台下'!M:M))*-1</f>
        <v>-2.14</v>
      </c>
      <c r="AL15">
        <f>SUMIFS('总明细 源文件后台下'!W:W,'总明细 源文件后台下'!E:E,E15,'总明细 源文件后台下'!C:C,"Adjustment",'总明细 源文件后台下'!F:F,"FBA Inventory Reimbursement - Customer Return")</f>
        <v>0</v>
      </c>
      <c r="AM15">
        <f>SUMIFS('总明细 源文件后台下'!W:W,'总明细 源文件后台下'!E:E,E15,'总明细 源文件后台下'!C:C,"Adjustment",'总明细 源文件后台下'!F:F,"FBA Inventory Reimbursement - Damaged:Warehouse")</f>
        <v>0</v>
      </c>
      <c r="AN15">
        <f>SUMIFS('总明细 源文件后台下'!W:W,'总明细 源文件后台下'!E:E,E15,'总明细 源文件后台下'!C:C,"Adjustment",'总明细 源文件后台下'!F:F,"FBA Inventory Reimbursement - Customer Service Issue")</f>
        <v>0</v>
      </c>
      <c r="AO15">
        <f>SUMIFS('总明细 源文件后台下'!W:W,'总明细 源文件后台下'!E:E,E15,'总明细 源文件后台下'!C:C,"Adjustment",'总明细 源文件后台下'!F:F,"FBA Inventory Reimbursement - Fee Correction")</f>
        <v>0</v>
      </c>
      <c r="AP15">
        <f>SUMIFS('总明细 源文件后台下'!W:W,'总明细 源文件后台下'!E:E,E15,'总明细 源文件后台下'!C:C,"Adjustment",'总明细 源文件后台下'!F:F,"FBA Inventory Reimbursement - General Adjustment")</f>
        <v>0</v>
      </c>
      <c r="AQ15">
        <f>SUMIFS('总明细 源文件后台下'!W:W,'总明细 源文件后台下'!E:E,E15,'总明细 源文件后台下'!C:C,"Adjustment",'总明细 源文件后台下'!F:F,"FBA Inventory Reimbursement - Lost:Inbound")</f>
        <v>0</v>
      </c>
      <c r="AR15">
        <f>SUMIFS('总明细 源文件后台下'!W:W,'总明细 源文件后台下'!E:E,E15,'总明细 源文件后台下'!C:C,"Adjustment",'总明细 源文件后台下'!F:F,"FBA Inventory Reimbursement - Lost:Warehouse")</f>
        <v>0</v>
      </c>
      <c r="AS15">
        <f>SUMIFS('总明细 源文件后台下'!W:W,'总明细 源文件后台下'!E:E,E15,'总明细 源文件后台下'!C:C,"Adjustment",'总明细 源文件后台下'!F:F,"Non-subscription Fee Adjustment")</f>
        <v>0</v>
      </c>
      <c r="AT15">
        <f>SUMIFS('总明细 源文件后台下'!W:W,'总明细 源文件后台下'!E:E,E15,'总明细 源文件后台下'!C:C,"Adjustment",'总明细 源文件后台下'!F:F,"FBA Inventory Placement Service Fee")</f>
        <v>0</v>
      </c>
      <c r="AV15">
        <f>SUMIF('FBA Customer Return Per Unit Fe'!B:B,E15,'FBA Customer Return Per Unit Fe'!C:C)</f>
        <v>0</v>
      </c>
      <c r="AX15">
        <f>(SUMIF('仓储费 源文件后台下'!C:C,E15,'仓储费 源文件后台下'!V:V))*-1</f>
        <v>0</v>
      </c>
      <c r="AZ15">
        <f>SUMIF('Disposal Fee销毁费用-160.95'!B:B,E15,'Disposal Fee销毁费用-160.95'!D:D)*-1</f>
        <v>0</v>
      </c>
      <c r="BC15">
        <f>IFERROR(VLOOKUP(F15,'优惠券-86.4'!F:I,4,0),0)</f>
        <v>-7.4999999999999997E-2</v>
      </c>
      <c r="BD15">
        <f>IFERROR(VLOOKUP(F15,'早评-120'!E:H,4,0),0)</f>
        <v>0</v>
      </c>
      <c r="BF15">
        <f t="shared" si="0"/>
        <v>-2.2150000000000003</v>
      </c>
      <c r="BG15">
        <f t="shared" si="1"/>
        <v>0</v>
      </c>
      <c r="BH15">
        <f t="shared" si="2"/>
        <v>-14.397500000000003</v>
      </c>
      <c r="BQ15" s="45">
        <f t="shared" si="3"/>
        <v>-14.397500000000003</v>
      </c>
      <c r="BR15">
        <f>SUMIFS('9月销毁明细'!D:D,'9月销毁明细'!A:A,E15,'9月销毁明细'!H:H,"Sellable")</f>
        <v>0</v>
      </c>
      <c r="BS15">
        <f>SUMIFS('9月销毁明细'!G:G,'9月销毁明细'!A:A,E15,'9月销毁明细'!H:H,"Sellable")</f>
        <v>0</v>
      </c>
      <c r="BT15">
        <f>SUMIFS('9月销毁明细'!D:D,'9月销毁明细'!A:A,E15,'9月销毁明细'!H:H,"Unsellable")</f>
        <v>0</v>
      </c>
      <c r="BU15">
        <f>SUMIFS('9月销毁明细'!G:G,'9月销毁明细'!A:A,E15,'9月销毁明细'!H:H,"Unsellable")</f>
        <v>0</v>
      </c>
      <c r="BW15">
        <f>IFERROR(I15*VLOOKUP(F15,'9.3成本表'!C:L,10,0),0)</f>
        <v>0</v>
      </c>
      <c r="BX15">
        <f t="shared" si="4"/>
        <v>0</v>
      </c>
      <c r="CC15" s="45">
        <f t="shared" si="5"/>
        <v>-14.397500000000003</v>
      </c>
      <c r="CD15" s="45">
        <f t="shared" si="6"/>
        <v>0</v>
      </c>
      <c r="CE15" s="45">
        <f t="shared" si="7"/>
        <v>0</v>
      </c>
    </row>
    <row r="16" spans="1:90" x14ac:dyDescent="0.25">
      <c r="D16" s="20" t="s">
        <v>133</v>
      </c>
      <c r="E16" s="20" t="s">
        <v>134</v>
      </c>
      <c r="F16" s="20" t="s">
        <v>124</v>
      </c>
      <c r="G16">
        <v>10</v>
      </c>
      <c r="H16" s="20"/>
      <c r="I16">
        <f>SUMIFS('总明细 源文件后台下'!G:G,'总明细 源文件后台下'!E:E,E16,'总明细 源文件后台下'!C:C,"Order")</f>
        <v>0</v>
      </c>
      <c r="J16">
        <f>SUMIFS('总明细 源文件后台下'!M:M,'总明细 源文件后台下'!E:E,E16,'总明细 源文件后台下'!C:C,"Order")</f>
        <v>0</v>
      </c>
      <c r="K16">
        <f>SUMIFS('总明细 源文件后台下'!N:N,'总明细 源文件后台下'!E:E,E16,'总明细 源文件后台下'!C:C,"Order")</f>
        <v>0</v>
      </c>
      <c r="L16">
        <f>SUMIFS('总明细 源文件后台下'!O:O,'总明细 源文件后台下'!E:E,E16,'总明细 源文件后台下'!C:C,"Order")</f>
        <v>0</v>
      </c>
      <c r="M16">
        <f>SUMIFS('总明细 源文件后台下'!P:P,'总明细 源文件后台下'!E:E,E16,'总明细 源文件后台下'!C:C,"Order")</f>
        <v>0</v>
      </c>
      <c r="N16">
        <f>SUMIFS('总明细 源文件后台下'!Q:Q,'总明细 源文件后台下'!E:E,E16,'总明细 源文件后台下'!C:C,"Order")</f>
        <v>0</v>
      </c>
      <c r="O16">
        <f>SUMIFS('总明细 源文件后台下'!R:R,'总明细 源文件后台下'!E:E,E16,'总明细 源文件后台下'!C:C,"Order")</f>
        <v>0</v>
      </c>
      <c r="P16">
        <f>SUMIFS('总明细 源文件后台下'!S:S,'总明细 源文件后台下'!E:E,E16,'总明细 源文件后台下'!C:C,"Order")</f>
        <v>0</v>
      </c>
      <c r="Q16">
        <f>SUMIFS('总明细 源文件后台下'!T:T,'总明细 源文件后台下'!E:E,E16,'总明细 源文件后台下'!C:C,"Order")</f>
        <v>0</v>
      </c>
      <c r="R16">
        <f>SUMIFS('总明细 源文件后台下'!U:U,'总明细 源文件后台下'!E:E,E16,'总明细 源文件后台下'!C:C,"Order")</f>
        <v>0</v>
      </c>
      <c r="S16">
        <f>SUMIFS('总明细 源文件后台下'!V:V,'总明细 源文件后台下'!E:E,E16,'总明细 源文件后台下'!C:C,"Order")</f>
        <v>0</v>
      </c>
      <c r="T16">
        <f>SUMIFS('总明细 源文件后台下'!W:W,'总明细 源文件后台下'!E:E,E16,'总明细 源文件后台下'!C:C,"Order")</f>
        <v>0</v>
      </c>
      <c r="U16">
        <f>SUMIFS('总明细 源文件后台下'!G:G,'总明细 源文件后台下'!E:E,E16,'总明细 源文件后台下'!C:C,"Refund")</f>
        <v>0</v>
      </c>
      <c r="V16">
        <f>SUMIFS('总明细 源文件后台下'!M:M,'总明细 源文件后台下'!E:E,E16,'总明细 源文件后台下'!C:C,"Refund")</f>
        <v>0</v>
      </c>
      <c r="W16">
        <f>SUMIFS('总明细 源文件后台下'!N:N,'总明细 源文件后台下'!E:E,E16,'总明细 源文件后台下'!C:C,"Refund")</f>
        <v>0</v>
      </c>
      <c r="X16">
        <f>SUMIFS('总明细 源文件后台下'!O:O,'总明细 源文件后台下'!E:E,E16,'总明细 源文件后台下'!C:C,"Refund")</f>
        <v>0</v>
      </c>
      <c r="Y16">
        <f>SUMIFS('总明细 源文件后台下'!P:P,'总明细 源文件后台下'!E:E,E16,'总明细 源文件后台下'!C:C,"Refund")</f>
        <v>0</v>
      </c>
      <c r="Z16">
        <f>SUMIFS('总明细 源文件后台下'!Q:Q,'总明细 源文件后台下'!E:E,E16,'总明细 源文件后台下'!C:C,"Refund")</f>
        <v>0</v>
      </c>
      <c r="AA16">
        <f>SUMIFS('总明细 源文件后台下'!R:R,'总明细 源文件后台下'!E:E,E16,'总明细 源文件后台下'!C:C,"Refund")</f>
        <v>0</v>
      </c>
      <c r="AB16">
        <f>SUMIFS('总明细 源文件后台下'!S:S,'总明细 源文件后台下'!E:E,E16,'总明细 源文件后台下'!C:C,"Refund")</f>
        <v>0</v>
      </c>
      <c r="AC16">
        <f>SUMIFS('总明细 源文件后台下'!T:T,'总明细 源文件后台下'!E:E,E16,'总明细 源文件后台下'!C:C,"Refund")</f>
        <v>0</v>
      </c>
      <c r="AD16">
        <f>SUMIFS('总明细 源文件后台下'!U:U,'总明细 源文件后台下'!E:E,E16,'总明细 源文件后台下'!C:C,"Refund")</f>
        <v>0</v>
      </c>
      <c r="AE16">
        <f>SUMIFS('总明细 源文件后台下'!V:V,'总明细 源文件后台下'!E:E,E16,'总明细 源文件后台下'!C:C,"Refund")</f>
        <v>0</v>
      </c>
      <c r="AF16">
        <f>SUMIFS('总明细 源文件后台下'!W:W,'总明细 源文件后台下'!E:E,E16,'总明细 源文件后台下'!C:C,"Refund")</f>
        <v>0</v>
      </c>
      <c r="AK16">
        <f>(SUMIF('广告费 源文件后台下'!G:G,E16,'广告费 源文件后台下'!M:M))*-1</f>
        <v>-6.24</v>
      </c>
      <c r="AL16">
        <f>SUMIFS('总明细 源文件后台下'!W:W,'总明细 源文件后台下'!E:E,E16,'总明细 源文件后台下'!C:C,"Adjustment",'总明细 源文件后台下'!F:F,"FBA Inventory Reimbursement - Customer Return")</f>
        <v>0</v>
      </c>
      <c r="AM16">
        <f>SUMIFS('总明细 源文件后台下'!W:W,'总明细 源文件后台下'!E:E,E16,'总明细 源文件后台下'!C:C,"Adjustment",'总明细 源文件后台下'!F:F,"FBA Inventory Reimbursement - Damaged:Warehouse")</f>
        <v>0</v>
      </c>
      <c r="AN16">
        <f>SUMIFS('总明细 源文件后台下'!W:W,'总明细 源文件后台下'!E:E,E16,'总明细 源文件后台下'!C:C,"Adjustment",'总明细 源文件后台下'!F:F,"FBA Inventory Reimbursement - Customer Service Issue")</f>
        <v>0</v>
      </c>
      <c r="AO16">
        <f>SUMIFS('总明细 源文件后台下'!W:W,'总明细 源文件后台下'!E:E,E16,'总明细 源文件后台下'!C:C,"Adjustment",'总明细 源文件后台下'!F:F,"FBA Inventory Reimbursement - Fee Correction")</f>
        <v>0</v>
      </c>
      <c r="AP16">
        <f>SUMIFS('总明细 源文件后台下'!W:W,'总明细 源文件后台下'!E:E,E16,'总明细 源文件后台下'!C:C,"Adjustment",'总明细 源文件后台下'!F:F,"FBA Inventory Reimbursement - General Adjustment")</f>
        <v>0</v>
      </c>
      <c r="AQ16">
        <f>SUMIFS('总明细 源文件后台下'!W:W,'总明细 源文件后台下'!E:E,E16,'总明细 源文件后台下'!C:C,"Adjustment",'总明细 源文件后台下'!F:F,"FBA Inventory Reimbursement - Lost:Inbound")</f>
        <v>0</v>
      </c>
      <c r="AR16">
        <f>SUMIFS('总明细 源文件后台下'!W:W,'总明细 源文件后台下'!E:E,E16,'总明细 源文件后台下'!C:C,"Adjustment",'总明细 源文件后台下'!F:F,"FBA Inventory Reimbursement - Lost:Warehouse")</f>
        <v>0</v>
      </c>
      <c r="AS16">
        <f>SUMIFS('总明细 源文件后台下'!W:W,'总明细 源文件后台下'!E:E,E16,'总明细 源文件后台下'!C:C,"Adjustment",'总明细 源文件后台下'!F:F,"Non-subscription Fee Adjustment")</f>
        <v>0</v>
      </c>
      <c r="AT16">
        <f>SUMIFS('总明细 源文件后台下'!W:W,'总明细 源文件后台下'!E:E,E16,'总明细 源文件后台下'!C:C,"Adjustment",'总明细 源文件后台下'!F:F,"FBA Inventory Placement Service Fee")</f>
        <v>0</v>
      </c>
      <c r="AV16">
        <f>SUMIF('FBA Customer Return Per Unit Fe'!B:B,E16,'FBA Customer Return Per Unit Fe'!C:C)</f>
        <v>0</v>
      </c>
      <c r="AX16">
        <f>(SUMIF('仓储费 源文件后台下'!C:C,E16,'仓储费 源文件后台下'!V:V))*-1</f>
        <v>0</v>
      </c>
      <c r="AZ16">
        <f>SUMIF('Disposal Fee销毁费用-160.95'!B:B,E16,'Disposal Fee销毁费用-160.95'!D:D)*-1</f>
        <v>0</v>
      </c>
      <c r="BC16">
        <f>IFERROR(VLOOKUP(F16,'优惠券-86.4'!F:I,4,0),0)</f>
        <v>-7.4999999999999997E-2</v>
      </c>
      <c r="BD16">
        <f>IFERROR(VLOOKUP(F16,'早评-120'!E:H,4,0),0)</f>
        <v>0</v>
      </c>
      <c r="BF16">
        <f t="shared" si="0"/>
        <v>-6.3150000000000004</v>
      </c>
      <c r="BG16">
        <f t="shared" si="1"/>
        <v>0</v>
      </c>
      <c r="BH16">
        <f t="shared" si="2"/>
        <v>-41.047499999999999</v>
      </c>
      <c r="BQ16" s="45">
        <f t="shared" si="3"/>
        <v>-41.047499999999999</v>
      </c>
      <c r="BR16">
        <f>SUMIFS('9月销毁明细'!D:D,'9月销毁明细'!A:A,E16,'9月销毁明细'!H:H,"Sellable")</f>
        <v>0</v>
      </c>
      <c r="BS16">
        <f>SUMIFS('9月销毁明细'!G:G,'9月销毁明细'!A:A,E16,'9月销毁明细'!H:H,"Sellable")</f>
        <v>0</v>
      </c>
      <c r="BT16">
        <f>SUMIFS('9月销毁明细'!D:D,'9月销毁明细'!A:A,E16,'9月销毁明细'!H:H,"Unsellable")</f>
        <v>0</v>
      </c>
      <c r="BU16">
        <f>SUMIFS('9月销毁明细'!G:G,'9月销毁明细'!A:A,E16,'9月销毁明细'!H:H,"Unsellable")</f>
        <v>0</v>
      </c>
      <c r="BW16">
        <f>IFERROR(I16*VLOOKUP(F16,'9.3成本表'!C:L,10,0),0)</f>
        <v>0</v>
      </c>
      <c r="BX16">
        <f t="shared" si="4"/>
        <v>0</v>
      </c>
      <c r="CC16" s="45">
        <f t="shared" si="5"/>
        <v>-41.047499999999999</v>
      </c>
      <c r="CD16" s="45">
        <f t="shared" si="6"/>
        <v>0</v>
      </c>
      <c r="CE16" s="45">
        <f t="shared" si="7"/>
        <v>0</v>
      </c>
    </row>
    <row r="17" spans="4:83" x14ac:dyDescent="0.25">
      <c r="D17" s="20" t="s">
        <v>135</v>
      </c>
      <c r="E17" s="20" t="s">
        <v>136</v>
      </c>
      <c r="F17" s="20" t="s">
        <v>124</v>
      </c>
      <c r="G17">
        <v>11</v>
      </c>
      <c r="H17" s="20"/>
      <c r="I17">
        <f>SUMIFS('总明细 源文件后台下'!G:G,'总明细 源文件后台下'!E:E,E17,'总明细 源文件后台下'!C:C,"Order")</f>
        <v>0</v>
      </c>
      <c r="J17">
        <f>SUMIFS('总明细 源文件后台下'!M:M,'总明细 源文件后台下'!E:E,E17,'总明细 源文件后台下'!C:C,"Order")</f>
        <v>0</v>
      </c>
      <c r="K17">
        <f>SUMIFS('总明细 源文件后台下'!N:N,'总明细 源文件后台下'!E:E,E17,'总明细 源文件后台下'!C:C,"Order")</f>
        <v>0</v>
      </c>
      <c r="L17">
        <f>SUMIFS('总明细 源文件后台下'!O:O,'总明细 源文件后台下'!E:E,E17,'总明细 源文件后台下'!C:C,"Order")</f>
        <v>0</v>
      </c>
      <c r="M17">
        <f>SUMIFS('总明细 源文件后台下'!P:P,'总明细 源文件后台下'!E:E,E17,'总明细 源文件后台下'!C:C,"Order")</f>
        <v>0</v>
      </c>
      <c r="N17">
        <f>SUMIFS('总明细 源文件后台下'!Q:Q,'总明细 源文件后台下'!E:E,E17,'总明细 源文件后台下'!C:C,"Order")</f>
        <v>0</v>
      </c>
      <c r="O17">
        <f>SUMIFS('总明细 源文件后台下'!R:R,'总明细 源文件后台下'!E:E,E17,'总明细 源文件后台下'!C:C,"Order")</f>
        <v>0</v>
      </c>
      <c r="P17">
        <f>SUMIFS('总明细 源文件后台下'!S:S,'总明细 源文件后台下'!E:E,E17,'总明细 源文件后台下'!C:C,"Order")</f>
        <v>0</v>
      </c>
      <c r="Q17">
        <f>SUMIFS('总明细 源文件后台下'!T:T,'总明细 源文件后台下'!E:E,E17,'总明细 源文件后台下'!C:C,"Order")</f>
        <v>0</v>
      </c>
      <c r="R17">
        <f>SUMIFS('总明细 源文件后台下'!U:U,'总明细 源文件后台下'!E:E,E17,'总明细 源文件后台下'!C:C,"Order")</f>
        <v>0</v>
      </c>
      <c r="S17">
        <f>SUMIFS('总明细 源文件后台下'!V:V,'总明细 源文件后台下'!E:E,E17,'总明细 源文件后台下'!C:C,"Order")</f>
        <v>0</v>
      </c>
      <c r="T17">
        <f>SUMIFS('总明细 源文件后台下'!W:W,'总明细 源文件后台下'!E:E,E17,'总明细 源文件后台下'!C:C,"Order")</f>
        <v>0</v>
      </c>
      <c r="U17">
        <f>SUMIFS('总明细 源文件后台下'!G:G,'总明细 源文件后台下'!E:E,E17,'总明细 源文件后台下'!C:C,"Refund")</f>
        <v>0</v>
      </c>
      <c r="V17">
        <f>SUMIFS('总明细 源文件后台下'!M:M,'总明细 源文件后台下'!E:E,E17,'总明细 源文件后台下'!C:C,"Refund")</f>
        <v>0</v>
      </c>
      <c r="W17">
        <f>SUMIFS('总明细 源文件后台下'!N:N,'总明细 源文件后台下'!E:E,E17,'总明细 源文件后台下'!C:C,"Refund")</f>
        <v>0</v>
      </c>
      <c r="X17">
        <f>SUMIFS('总明细 源文件后台下'!O:O,'总明细 源文件后台下'!E:E,E17,'总明细 源文件后台下'!C:C,"Refund")</f>
        <v>0</v>
      </c>
      <c r="Y17">
        <f>SUMIFS('总明细 源文件后台下'!P:P,'总明细 源文件后台下'!E:E,E17,'总明细 源文件后台下'!C:C,"Refund")</f>
        <v>0</v>
      </c>
      <c r="Z17">
        <f>SUMIFS('总明细 源文件后台下'!Q:Q,'总明细 源文件后台下'!E:E,E17,'总明细 源文件后台下'!C:C,"Refund")</f>
        <v>0</v>
      </c>
      <c r="AA17">
        <f>SUMIFS('总明细 源文件后台下'!R:R,'总明细 源文件后台下'!E:E,E17,'总明细 源文件后台下'!C:C,"Refund")</f>
        <v>0</v>
      </c>
      <c r="AB17">
        <f>SUMIFS('总明细 源文件后台下'!S:S,'总明细 源文件后台下'!E:E,E17,'总明细 源文件后台下'!C:C,"Refund")</f>
        <v>0</v>
      </c>
      <c r="AC17">
        <f>SUMIFS('总明细 源文件后台下'!T:T,'总明细 源文件后台下'!E:E,E17,'总明细 源文件后台下'!C:C,"Refund")</f>
        <v>0</v>
      </c>
      <c r="AD17">
        <f>SUMIFS('总明细 源文件后台下'!U:U,'总明细 源文件后台下'!E:E,E17,'总明细 源文件后台下'!C:C,"Refund")</f>
        <v>0</v>
      </c>
      <c r="AE17">
        <f>SUMIFS('总明细 源文件后台下'!V:V,'总明细 源文件后台下'!E:E,E17,'总明细 源文件后台下'!C:C,"Refund")</f>
        <v>0</v>
      </c>
      <c r="AF17">
        <f>SUMIFS('总明细 源文件后台下'!W:W,'总明细 源文件后台下'!E:E,E17,'总明细 源文件后台下'!C:C,"Refund")</f>
        <v>0</v>
      </c>
      <c r="AK17">
        <f>(SUMIF('广告费 源文件后台下'!G:G,E17,'广告费 源文件后台下'!M:M))*-1</f>
        <v>-0.81</v>
      </c>
      <c r="AL17">
        <f>SUMIFS('总明细 源文件后台下'!W:W,'总明细 源文件后台下'!E:E,E17,'总明细 源文件后台下'!C:C,"Adjustment",'总明细 源文件后台下'!F:F,"FBA Inventory Reimbursement - Customer Return")</f>
        <v>0</v>
      </c>
      <c r="AM17">
        <f>SUMIFS('总明细 源文件后台下'!W:W,'总明细 源文件后台下'!E:E,E17,'总明细 源文件后台下'!C:C,"Adjustment",'总明细 源文件后台下'!F:F,"FBA Inventory Reimbursement - Damaged:Warehouse")</f>
        <v>0</v>
      </c>
      <c r="AN17">
        <f>SUMIFS('总明细 源文件后台下'!W:W,'总明细 源文件后台下'!E:E,E17,'总明细 源文件后台下'!C:C,"Adjustment",'总明细 源文件后台下'!F:F,"FBA Inventory Reimbursement - Customer Service Issue")</f>
        <v>0</v>
      </c>
      <c r="AO17">
        <f>SUMIFS('总明细 源文件后台下'!W:W,'总明细 源文件后台下'!E:E,E17,'总明细 源文件后台下'!C:C,"Adjustment",'总明细 源文件后台下'!F:F,"FBA Inventory Reimbursement - Fee Correction")</f>
        <v>0</v>
      </c>
      <c r="AP17">
        <f>SUMIFS('总明细 源文件后台下'!W:W,'总明细 源文件后台下'!E:E,E17,'总明细 源文件后台下'!C:C,"Adjustment",'总明细 源文件后台下'!F:F,"FBA Inventory Reimbursement - General Adjustment")</f>
        <v>0</v>
      </c>
      <c r="AQ17">
        <f>SUMIFS('总明细 源文件后台下'!W:W,'总明细 源文件后台下'!E:E,E17,'总明细 源文件后台下'!C:C,"Adjustment",'总明细 源文件后台下'!F:F,"FBA Inventory Reimbursement - Lost:Inbound")</f>
        <v>0</v>
      </c>
      <c r="AR17">
        <f>SUMIFS('总明细 源文件后台下'!W:W,'总明细 源文件后台下'!E:E,E17,'总明细 源文件后台下'!C:C,"Adjustment",'总明细 源文件后台下'!F:F,"FBA Inventory Reimbursement - Lost:Warehouse")</f>
        <v>0</v>
      </c>
      <c r="AS17">
        <f>SUMIFS('总明细 源文件后台下'!W:W,'总明细 源文件后台下'!E:E,E17,'总明细 源文件后台下'!C:C,"Adjustment",'总明细 源文件后台下'!F:F,"Non-subscription Fee Adjustment")</f>
        <v>0</v>
      </c>
      <c r="AT17">
        <f>SUMIFS('总明细 源文件后台下'!W:W,'总明细 源文件后台下'!E:E,E17,'总明细 源文件后台下'!C:C,"Adjustment",'总明细 源文件后台下'!F:F,"FBA Inventory Placement Service Fee")</f>
        <v>0</v>
      </c>
      <c r="AV17">
        <f>SUMIF('FBA Customer Return Per Unit Fe'!B:B,E17,'FBA Customer Return Per Unit Fe'!C:C)</f>
        <v>0</v>
      </c>
      <c r="AX17">
        <f>(SUMIF('仓储费 源文件后台下'!C:C,E17,'仓储费 源文件后台下'!V:V))*-1</f>
        <v>0</v>
      </c>
      <c r="AZ17">
        <f>SUMIF('Disposal Fee销毁费用-160.95'!B:B,E17,'Disposal Fee销毁费用-160.95'!D:D)*-1</f>
        <v>0</v>
      </c>
      <c r="BC17">
        <f>IFERROR(VLOOKUP(F17,'优惠券-86.4'!F:I,4,0),0)</f>
        <v>-7.4999999999999997E-2</v>
      </c>
      <c r="BD17">
        <f>IFERROR(VLOOKUP(F17,'早评-120'!E:H,4,0),0)</f>
        <v>0</v>
      </c>
      <c r="BF17">
        <f t="shared" si="0"/>
        <v>-0.88500000000000001</v>
      </c>
      <c r="BG17">
        <f t="shared" si="1"/>
        <v>0</v>
      </c>
      <c r="BH17">
        <f t="shared" si="2"/>
        <v>-5.7525000000000004</v>
      </c>
      <c r="BQ17" s="45">
        <f t="shared" si="3"/>
        <v>-5.7525000000000004</v>
      </c>
      <c r="BR17">
        <f>SUMIFS('9月销毁明细'!D:D,'9月销毁明细'!A:A,E17,'9月销毁明细'!H:H,"Sellable")</f>
        <v>0</v>
      </c>
      <c r="BS17">
        <f>SUMIFS('9月销毁明细'!G:G,'9月销毁明细'!A:A,E17,'9月销毁明细'!H:H,"Sellable")</f>
        <v>0</v>
      </c>
      <c r="BT17">
        <f>SUMIFS('9月销毁明细'!D:D,'9月销毁明细'!A:A,E17,'9月销毁明细'!H:H,"Unsellable")</f>
        <v>0</v>
      </c>
      <c r="BU17">
        <f>SUMIFS('9月销毁明细'!G:G,'9月销毁明细'!A:A,E17,'9月销毁明细'!H:H,"Unsellable")</f>
        <v>0</v>
      </c>
      <c r="BW17">
        <f>IFERROR(I17*VLOOKUP(F17,'9.3成本表'!C:L,10,0),0)</f>
        <v>0</v>
      </c>
      <c r="BX17">
        <f t="shared" si="4"/>
        <v>0</v>
      </c>
      <c r="CC17" s="45">
        <f t="shared" si="5"/>
        <v>-5.7525000000000004</v>
      </c>
      <c r="CD17" s="45">
        <f t="shared" si="6"/>
        <v>0</v>
      </c>
      <c r="CE17" s="45">
        <f t="shared" si="7"/>
        <v>0</v>
      </c>
    </row>
    <row r="18" spans="4:83" x14ac:dyDescent="0.25">
      <c r="D18" s="20" t="s">
        <v>137</v>
      </c>
      <c r="E18" s="20" t="s">
        <v>138</v>
      </c>
      <c r="F18" s="20" t="s">
        <v>124</v>
      </c>
      <c r="G18">
        <v>12</v>
      </c>
      <c r="H18" s="20"/>
      <c r="I18">
        <f>SUMIFS('总明细 源文件后台下'!G:G,'总明细 源文件后台下'!E:E,E18,'总明细 源文件后台下'!C:C,"Order")</f>
        <v>0</v>
      </c>
      <c r="J18">
        <f>SUMIFS('总明细 源文件后台下'!M:M,'总明细 源文件后台下'!E:E,E18,'总明细 源文件后台下'!C:C,"Order")</f>
        <v>0</v>
      </c>
      <c r="K18">
        <f>SUMIFS('总明细 源文件后台下'!N:N,'总明细 源文件后台下'!E:E,E18,'总明细 源文件后台下'!C:C,"Order")</f>
        <v>0</v>
      </c>
      <c r="L18">
        <f>SUMIFS('总明细 源文件后台下'!O:O,'总明细 源文件后台下'!E:E,E18,'总明细 源文件后台下'!C:C,"Order")</f>
        <v>0</v>
      </c>
      <c r="M18">
        <f>SUMIFS('总明细 源文件后台下'!P:P,'总明细 源文件后台下'!E:E,E18,'总明细 源文件后台下'!C:C,"Order")</f>
        <v>0</v>
      </c>
      <c r="N18">
        <f>SUMIFS('总明细 源文件后台下'!Q:Q,'总明细 源文件后台下'!E:E,E18,'总明细 源文件后台下'!C:C,"Order")</f>
        <v>0</v>
      </c>
      <c r="O18">
        <f>SUMIFS('总明细 源文件后台下'!R:R,'总明细 源文件后台下'!E:E,E18,'总明细 源文件后台下'!C:C,"Order")</f>
        <v>0</v>
      </c>
      <c r="P18">
        <f>SUMIFS('总明细 源文件后台下'!S:S,'总明细 源文件后台下'!E:E,E18,'总明细 源文件后台下'!C:C,"Order")</f>
        <v>0</v>
      </c>
      <c r="Q18">
        <f>SUMIFS('总明细 源文件后台下'!T:T,'总明细 源文件后台下'!E:E,E18,'总明细 源文件后台下'!C:C,"Order")</f>
        <v>0</v>
      </c>
      <c r="R18">
        <f>SUMIFS('总明细 源文件后台下'!U:U,'总明细 源文件后台下'!E:E,E18,'总明细 源文件后台下'!C:C,"Order")</f>
        <v>0</v>
      </c>
      <c r="S18">
        <f>SUMIFS('总明细 源文件后台下'!V:V,'总明细 源文件后台下'!E:E,E18,'总明细 源文件后台下'!C:C,"Order")</f>
        <v>0</v>
      </c>
      <c r="T18">
        <f>SUMIFS('总明细 源文件后台下'!W:W,'总明细 源文件后台下'!E:E,E18,'总明细 源文件后台下'!C:C,"Order")</f>
        <v>0</v>
      </c>
      <c r="U18">
        <f>SUMIFS('总明细 源文件后台下'!G:G,'总明细 源文件后台下'!E:E,E18,'总明细 源文件后台下'!C:C,"Refund")</f>
        <v>0</v>
      </c>
      <c r="V18">
        <f>SUMIFS('总明细 源文件后台下'!M:M,'总明细 源文件后台下'!E:E,E18,'总明细 源文件后台下'!C:C,"Refund")</f>
        <v>0</v>
      </c>
      <c r="W18">
        <f>SUMIFS('总明细 源文件后台下'!N:N,'总明细 源文件后台下'!E:E,E18,'总明细 源文件后台下'!C:C,"Refund")</f>
        <v>0</v>
      </c>
      <c r="X18">
        <f>SUMIFS('总明细 源文件后台下'!O:O,'总明细 源文件后台下'!E:E,E18,'总明细 源文件后台下'!C:C,"Refund")</f>
        <v>0</v>
      </c>
      <c r="Y18">
        <f>SUMIFS('总明细 源文件后台下'!P:P,'总明细 源文件后台下'!E:E,E18,'总明细 源文件后台下'!C:C,"Refund")</f>
        <v>0</v>
      </c>
      <c r="Z18">
        <f>SUMIFS('总明细 源文件后台下'!Q:Q,'总明细 源文件后台下'!E:E,E18,'总明细 源文件后台下'!C:C,"Refund")</f>
        <v>0</v>
      </c>
      <c r="AA18">
        <f>SUMIFS('总明细 源文件后台下'!R:R,'总明细 源文件后台下'!E:E,E18,'总明细 源文件后台下'!C:C,"Refund")</f>
        <v>0</v>
      </c>
      <c r="AB18">
        <f>SUMIFS('总明细 源文件后台下'!S:S,'总明细 源文件后台下'!E:E,E18,'总明细 源文件后台下'!C:C,"Refund")</f>
        <v>0</v>
      </c>
      <c r="AC18">
        <f>SUMIFS('总明细 源文件后台下'!T:T,'总明细 源文件后台下'!E:E,E18,'总明细 源文件后台下'!C:C,"Refund")</f>
        <v>0</v>
      </c>
      <c r="AD18">
        <f>SUMIFS('总明细 源文件后台下'!U:U,'总明细 源文件后台下'!E:E,E18,'总明细 源文件后台下'!C:C,"Refund")</f>
        <v>0</v>
      </c>
      <c r="AE18">
        <f>SUMIFS('总明细 源文件后台下'!V:V,'总明细 源文件后台下'!E:E,E18,'总明细 源文件后台下'!C:C,"Refund")</f>
        <v>0</v>
      </c>
      <c r="AF18">
        <f>SUMIFS('总明细 源文件后台下'!W:W,'总明细 源文件后台下'!E:E,E18,'总明细 源文件后台下'!C:C,"Refund")</f>
        <v>0</v>
      </c>
      <c r="AK18">
        <f>(SUMIF('广告费 源文件后台下'!G:G,E18,'广告费 源文件后台下'!M:M))*-1</f>
        <v>-1.89</v>
      </c>
      <c r="AL18">
        <f>SUMIFS('总明细 源文件后台下'!W:W,'总明细 源文件后台下'!E:E,E18,'总明细 源文件后台下'!C:C,"Adjustment",'总明细 源文件后台下'!F:F,"FBA Inventory Reimbursement - Customer Return")</f>
        <v>0</v>
      </c>
      <c r="AM18">
        <f>SUMIFS('总明细 源文件后台下'!W:W,'总明细 源文件后台下'!E:E,E18,'总明细 源文件后台下'!C:C,"Adjustment",'总明细 源文件后台下'!F:F,"FBA Inventory Reimbursement - Damaged:Warehouse")</f>
        <v>0</v>
      </c>
      <c r="AN18">
        <f>SUMIFS('总明细 源文件后台下'!W:W,'总明细 源文件后台下'!E:E,E18,'总明细 源文件后台下'!C:C,"Adjustment",'总明细 源文件后台下'!F:F,"FBA Inventory Reimbursement - Customer Service Issue")</f>
        <v>0</v>
      </c>
      <c r="AO18">
        <f>SUMIFS('总明细 源文件后台下'!W:W,'总明细 源文件后台下'!E:E,E18,'总明细 源文件后台下'!C:C,"Adjustment",'总明细 源文件后台下'!F:F,"FBA Inventory Reimbursement - Fee Correction")</f>
        <v>0</v>
      </c>
      <c r="AP18">
        <f>SUMIFS('总明细 源文件后台下'!W:W,'总明细 源文件后台下'!E:E,E18,'总明细 源文件后台下'!C:C,"Adjustment",'总明细 源文件后台下'!F:F,"FBA Inventory Reimbursement - General Adjustment")</f>
        <v>0</v>
      </c>
      <c r="AQ18">
        <f>SUMIFS('总明细 源文件后台下'!W:W,'总明细 源文件后台下'!E:E,E18,'总明细 源文件后台下'!C:C,"Adjustment",'总明细 源文件后台下'!F:F,"FBA Inventory Reimbursement - Lost:Inbound")</f>
        <v>0</v>
      </c>
      <c r="AR18">
        <f>SUMIFS('总明细 源文件后台下'!W:W,'总明细 源文件后台下'!E:E,E18,'总明细 源文件后台下'!C:C,"Adjustment",'总明细 源文件后台下'!F:F,"FBA Inventory Reimbursement - Lost:Warehouse")</f>
        <v>0</v>
      </c>
      <c r="AS18">
        <f>SUMIFS('总明细 源文件后台下'!W:W,'总明细 源文件后台下'!E:E,E18,'总明细 源文件后台下'!C:C,"Adjustment",'总明细 源文件后台下'!F:F,"Non-subscription Fee Adjustment")</f>
        <v>0</v>
      </c>
      <c r="AT18">
        <f>SUMIFS('总明细 源文件后台下'!W:W,'总明细 源文件后台下'!E:E,E18,'总明细 源文件后台下'!C:C,"Adjustment",'总明细 源文件后台下'!F:F,"FBA Inventory Placement Service Fee")</f>
        <v>0</v>
      </c>
      <c r="AV18">
        <f>SUMIF('FBA Customer Return Per Unit Fe'!B:B,E18,'FBA Customer Return Per Unit Fe'!C:C)</f>
        <v>0</v>
      </c>
      <c r="AX18">
        <f>(SUMIF('仓储费 源文件后台下'!C:C,E18,'仓储费 源文件后台下'!V:V))*-1</f>
        <v>0</v>
      </c>
      <c r="AZ18">
        <f>SUMIF('Disposal Fee销毁费用-160.95'!B:B,E18,'Disposal Fee销毁费用-160.95'!D:D)*-1</f>
        <v>0</v>
      </c>
      <c r="BC18">
        <f>IFERROR(VLOOKUP(F18,'优惠券-86.4'!F:I,4,0),0)</f>
        <v>-7.4999999999999997E-2</v>
      </c>
      <c r="BD18">
        <f>IFERROR(VLOOKUP(F18,'早评-120'!E:H,4,0),0)</f>
        <v>0</v>
      </c>
      <c r="BF18">
        <f t="shared" si="0"/>
        <v>-1.9649999999999999</v>
      </c>
      <c r="BG18">
        <f t="shared" si="1"/>
        <v>0</v>
      </c>
      <c r="BH18">
        <f t="shared" si="2"/>
        <v>-12.772499999999999</v>
      </c>
      <c r="BQ18" s="45">
        <f t="shared" si="3"/>
        <v>-12.772499999999999</v>
      </c>
      <c r="BR18">
        <f>SUMIFS('9月销毁明细'!D:D,'9月销毁明细'!A:A,E18,'9月销毁明细'!H:H,"Sellable")</f>
        <v>0</v>
      </c>
      <c r="BS18">
        <f>SUMIFS('9月销毁明细'!G:G,'9月销毁明细'!A:A,E18,'9月销毁明细'!H:H,"Sellable")</f>
        <v>0</v>
      </c>
      <c r="BT18">
        <f>SUMIFS('9月销毁明细'!D:D,'9月销毁明细'!A:A,E18,'9月销毁明细'!H:H,"Unsellable")</f>
        <v>0</v>
      </c>
      <c r="BU18">
        <f>SUMIFS('9月销毁明细'!G:G,'9月销毁明细'!A:A,E18,'9月销毁明细'!H:H,"Unsellable")</f>
        <v>0</v>
      </c>
      <c r="BW18">
        <f>IFERROR(I18*VLOOKUP(F18,'9.3成本表'!C:L,10,0),0)</f>
        <v>0</v>
      </c>
      <c r="BX18">
        <f t="shared" si="4"/>
        <v>0</v>
      </c>
      <c r="CC18" s="45">
        <f t="shared" si="5"/>
        <v>-12.772499999999999</v>
      </c>
      <c r="CD18" s="45">
        <f t="shared" si="6"/>
        <v>0</v>
      </c>
      <c r="CE18" s="45">
        <f t="shared" si="7"/>
        <v>0</v>
      </c>
    </row>
    <row r="19" spans="4:83" x14ac:dyDescent="0.25">
      <c r="D19" s="20" t="s">
        <v>139</v>
      </c>
      <c r="E19" s="20" t="s">
        <v>140</v>
      </c>
      <c r="F19" s="20" t="s">
        <v>124</v>
      </c>
      <c r="G19">
        <v>13</v>
      </c>
      <c r="H19" s="20"/>
      <c r="I19">
        <f>SUMIFS('总明细 源文件后台下'!G:G,'总明细 源文件后台下'!E:E,E19,'总明细 源文件后台下'!C:C,"Order")</f>
        <v>0</v>
      </c>
      <c r="J19">
        <f>SUMIFS('总明细 源文件后台下'!M:M,'总明细 源文件后台下'!E:E,E19,'总明细 源文件后台下'!C:C,"Order")</f>
        <v>0</v>
      </c>
      <c r="K19">
        <f>SUMIFS('总明细 源文件后台下'!N:N,'总明细 源文件后台下'!E:E,E19,'总明细 源文件后台下'!C:C,"Order")</f>
        <v>0</v>
      </c>
      <c r="L19">
        <f>SUMIFS('总明细 源文件后台下'!O:O,'总明细 源文件后台下'!E:E,E19,'总明细 源文件后台下'!C:C,"Order")</f>
        <v>0</v>
      </c>
      <c r="M19">
        <f>SUMIFS('总明细 源文件后台下'!P:P,'总明细 源文件后台下'!E:E,E19,'总明细 源文件后台下'!C:C,"Order")</f>
        <v>0</v>
      </c>
      <c r="N19">
        <f>SUMIFS('总明细 源文件后台下'!Q:Q,'总明细 源文件后台下'!E:E,E19,'总明细 源文件后台下'!C:C,"Order")</f>
        <v>0</v>
      </c>
      <c r="O19">
        <f>SUMIFS('总明细 源文件后台下'!R:R,'总明细 源文件后台下'!E:E,E19,'总明细 源文件后台下'!C:C,"Order")</f>
        <v>0</v>
      </c>
      <c r="P19">
        <f>SUMIFS('总明细 源文件后台下'!S:S,'总明细 源文件后台下'!E:E,E19,'总明细 源文件后台下'!C:C,"Order")</f>
        <v>0</v>
      </c>
      <c r="Q19">
        <f>SUMIFS('总明细 源文件后台下'!T:T,'总明细 源文件后台下'!E:E,E19,'总明细 源文件后台下'!C:C,"Order")</f>
        <v>0</v>
      </c>
      <c r="R19">
        <f>SUMIFS('总明细 源文件后台下'!U:U,'总明细 源文件后台下'!E:E,E19,'总明细 源文件后台下'!C:C,"Order")</f>
        <v>0</v>
      </c>
      <c r="S19">
        <f>SUMIFS('总明细 源文件后台下'!V:V,'总明细 源文件后台下'!E:E,E19,'总明细 源文件后台下'!C:C,"Order")</f>
        <v>0</v>
      </c>
      <c r="T19">
        <f>SUMIFS('总明细 源文件后台下'!W:W,'总明细 源文件后台下'!E:E,E19,'总明细 源文件后台下'!C:C,"Order")</f>
        <v>0</v>
      </c>
      <c r="U19">
        <f>SUMIFS('总明细 源文件后台下'!G:G,'总明细 源文件后台下'!E:E,E19,'总明细 源文件后台下'!C:C,"Refund")</f>
        <v>0</v>
      </c>
      <c r="V19">
        <f>SUMIFS('总明细 源文件后台下'!M:M,'总明细 源文件后台下'!E:E,E19,'总明细 源文件后台下'!C:C,"Refund")</f>
        <v>0</v>
      </c>
      <c r="W19">
        <f>SUMIFS('总明细 源文件后台下'!N:N,'总明细 源文件后台下'!E:E,E19,'总明细 源文件后台下'!C:C,"Refund")</f>
        <v>0</v>
      </c>
      <c r="X19">
        <f>SUMIFS('总明细 源文件后台下'!O:O,'总明细 源文件后台下'!E:E,E19,'总明细 源文件后台下'!C:C,"Refund")</f>
        <v>0</v>
      </c>
      <c r="Y19">
        <f>SUMIFS('总明细 源文件后台下'!P:P,'总明细 源文件后台下'!E:E,E19,'总明细 源文件后台下'!C:C,"Refund")</f>
        <v>0</v>
      </c>
      <c r="Z19">
        <f>SUMIFS('总明细 源文件后台下'!Q:Q,'总明细 源文件后台下'!E:E,E19,'总明细 源文件后台下'!C:C,"Refund")</f>
        <v>0</v>
      </c>
      <c r="AA19">
        <f>SUMIFS('总明细 源文件后台下'!R:R,'总明细 源文件后台下'!E:E,E19,'总明细 源文件后台下'!C:C,"Refund")</f>
        <v>0</v>
      </c>
      <c r="AB19">
        <f>SUMIFS('总明细 源文件后台下'!S:S,'总明细 源文件后台下'!E:E,E19,'总明细 源文件后台下'!C:C,"Refund")</f>
        <v>0</v>
      </c>
      <c r="AC19">
        <f>SUMIFS('总明细 源文件后台下'!T:T,'总明细 源文件后台下'!E:E,E19,'总明细 源文件后台下'!C:C,"Refund")</f>
        <v>0</v>
      </c>
      <c r="AD19">
        <f>SUMIFS('总明细 源文件后台下'!U:U,'总明细 源文件后台下'!E:E,E19,'总明细 源文件后台下'!C:C,"Refund")</f>
        <v>0</v>
      </c>
      <c r="AE19">
        <f>SUMIFS('总明细 源文件后台下'!V:V,'总明细 源文件后台下'!E:E,E19,'总明细 源文件后台下'!C:C,"Refund")</f>
        <v>0</v>
      </c>
      <c r="AF19">
        <f>SUMIFS('总明细 源文件后台下'!W:W,'总明细 源文件后台下'!E:E,E19,'总明细 源文件后台下'!C:C,"Refund")</f>
        <v>0</v>
      </c>
      <c r="AK19">
        <f>(SUMIF('广告费 源文件后台下'!G:G,E19,'广告费 源文件后台下'!M:M))*-1</f>
        <v>-3.75</v>
      </c>
      <c r="AL19">
        <f>SUMIFS('总明细 源文件后台下'!W:W,'总明细 源文件后台下'!E:E,E19,'总明细 源文件后台下'!C:C,"Adjustment",'总明细 源文件后台下'!F:F,"FBA Inventory Reimbursement - Customer Return")</f>
        <v>0</v>
      </c>
      <c r="AM19">
        <f>SUMIFS('总明细 源文件后台下'!W:W,'总明细 源文件后台下'!E:E,E19,'总明细 源文件后台下'!C:C,"Adjustment",'总明细 源文件后台下'!F:F,"FBA Inventory Reimbursement - Damaged:Warehouse")</f>
        <v>0</v>
      </c>
      <c r="AN19">
        <f>SUMIFS('总明细 源文件后台下'!W:W,'总明细 源文件后台下'!E:E,E19,'总明细 源文件后台下'!C:C,"Adjustment",'总明细 源文件后台下'!F:F,"FBA Inventory Reimbursement - Customer Service Issue")</f>
        <v>0</v>
      </c>
      <c r="AO19">
        <f>SUMIFS('总明细 源文件后台下'!W:W,'总明细 源文件后台下'!E:E,E19,'总明细 源文件后台下'!C:C,"Adjustment",'总明细 源文件后台下'!F:F,"FBA Inventory Reimbursement - Fee Correction")</f>
        <v>0</v>
      </c>
      <c r="AP19">
        <f>SUMIFS('总明细 源文件后台下'!W:W,'总明细 源文件后台下'!E:E,E19,'总明细 源文件后台下'!C:C,"Adjustment",'总明细 源文件后台下'!F:F,"FBA Inventory Reimbursement - General Adjustment")</f>
        <v>0</v>
      </c>
      <c r="AQ19">
        <f>SUMIFS('总明细 源文件后台下'!W:W,'总明细 源文件后台下'!E:E,E19,'总明细 源文件后台下'!C:C,"Adjustment",'总明细 源文件后台下'!F:F,"FBA Inventory Reimbursement - Lost:Inbound")</f>
        <v>0</v>
      </c>
      <c r="AR19">
        <f>SUMIFS('总明细 源文件后台下'!W:W,'总明细 源文件后台下'!E:E,E19,'总明细 源文件后台下'!C:C,"Adjustment",'总明细 源文件后台下'!F:F,"FBA Inventory Reimbursement - Lost:Warehouse")</f>
        <v>0</v>
      </c>
      <c r="AS19">
        <f>SUMIFS('总明细 源文件后台下'!W:W,'总明细 源文件后台下'!E:E,E19,'总明细 源文件后台下'!C:C,"Adjustment",'总明细 源文件后台下'!F:F,"Non-subscription Fee Adjustment")</f>
        <v>0</v>
      </c>
      <c r="AT19">
        <f>SUMIFS('总明细 源文件后台下'!W:W,'总明细 源文件后台下'!E:E,E19,'总明细 源文件后台下'!C:C,"Adjustment",'总明细 源文件后台下'!F:F,"FBA Inventory Placement Service Fee")</f>
        <v>0</v>
      </c>
      <c r="AV19">
        <f>SUMIF('FBA Customer Return Per Unit Fe'!B:B,E19,'FBA Customer Return Per Unit Fe'!C:C)</f>
        <v>0</v>
      </c>
      <c r="AX19">
        <f>(SUMIF('仓储费 源文件后台下'!C:C,E19,'仓储费 源文件后台下'!V:V))*-1</f>
        <v>0</v>
      </c>
      <c r="AZ19">
        <f>SUMIF('Disposal Fee销毁费用-160.95'!B:B,E19,'Disposal Fee销毁费用-160.95'!D:D)*-1</f>
        <v>0</v>
      </c>
      <c r="BC19">
        <f>IFERROR(VLOOKUP(F19,'优惠券-86.4'!F:I,4,0),0)</f>
        <v>-7.4999999999999997E-2</v>
      </c>
      <c r="BD19">
        <f>IFERROR(VLOOKUP(F19,'早评-120'!E:H,4,0),0)</f>
        <v>0</v>
      </c>
      <c r="BF19">
        <f t="shared" si="0"/>
        <v>-3.8250000000000002</v>
      </c>
      <c r="BG19">
        <f t="shared" si="1"/>
        <v>0</v>
      </c>
      <c r="BH19">
        <f t="shared" si="2"/>
        <v>-24.862500000000001</v>
      </c>
      <c r="BQ19" s="45">
        <f t="shared" si="3"/>
        <v>-24.862500000000001</v>
      </c>
      <c r="BR19">
        <f>SUMIFS('9月销毁明细'!D:D,'9月销毁明细'!A:A,E19,'9月销毁明细'!H:H,"Sellable")</f>
        <v>0</v>
      </c>
      <c r="BS19">
        <f>SUMIFS('9月销毁明细'!G:G,'9月销毁明细'!A:A,E19,'9月销毁明细'!H:H,"Sellable")</f>
        <v>0</v>
      </c>
      <c r="BT19">
        <f>SUMIFS('9月销毁明细'!D:D,'9月销毁明细'!A:A,E19,'9月销毁明细'!H:H,"Unsellable")</f>
        <v>0</v>
      </c>
      <c r="BU19">
        <f>SUMIFS('9月销毁明细'!G:G,'9月销毁明细'!A:A,E19,'9月销毁明细'!H:H,"Unsellable")</f>
        <v>0</v>
      </c>
      <c r="BW19">
        <f>IFERROR(I19*VLOOKUP(F19,'9.3成本表'!C:L,10,0),0)</f>
        <v>0</v>
      </c>
      <c r="BX19">
        <f t="shared" si="4"/>
        <v>0</v>
      </c>
      <c r="CC19" s="45">
        <f t="shared" si="5"/>
        <v>-24.862500000000001</v>
      </c>
      <c r="CD19" s="45">
        <f t="shared" si="6"/>
        <v>0</v>
      </c>
      <c r="CE19" s="45">
        <f t="shared" si="7"/>
        <v>0</v>
      </c>
    </row>
    <row r="20" spans="4:83" x14ac:dyDescent="0.25">
      <c r="D20" s="20" t="s">
        <v>141</v>
      </c>
      <c r="E20" s="20" t="s">
        <v>142</v>
      </c>
      <c r="F20" s="20" t="s">
        <v>124</v>
      </c>
      <c r="G20">
        <v>14</v>
      </c>
      <c r="H20" s="20"/>
      <c r="I20">
        <f>SUMIFS('总明细 源文件后台下'!G:G,'总明细 源文件后台下'!E:E,E20,'总明细 源文件后台下'!C:C,"Order")</f>
        <v>0</v>
      </c>
      <c r="J20">
        <f>SUMIFS('总明细 源文件后台下'!M:M,'总明细 源文件后台下'!E:E,E20,'总明细 源文件后台下'!C:C,"Order")</f>
        <v>0</v>
      </c>
      <c r="K20">
        <f>SUMIFS('总明细 源文件后台下'!N:N,'总明细 源文件后台下'!E:E,E20,'总明细 源文件后台下'!C:C,"Order")</f>
        <v>0</v>
      </c>
      <c r="L20">
        <f>SUMIFS('总明细 源文件后台下'!O:O,'总明细 源文件后台下'!E:E,E20,'总明细 源文件后台下'!C:C,"Order")</f>
        <v>0</v>
      </c>
      <c r="M20">
        <f>SUMIFS('总明细 源文件后台下'!P:P,'总明细 源文件后台下'!E:E,E20,'总明细 源文件后台下'!C:C,"Order")</f>
        <v>0</v>
      </c>
      <c r="N20">
        <f>SUMIFS('总明细 源文件后台下'!Q:Q,'总明细 源文件后台下'!E:E,E20,'总明细 源文件后台下'!C:C,"Order")</f>
        <v>0</v>
      </c>
      <c r="O20">
        <f>SUMIFS('总明细 源文件后台下'!R:R,'总明细 源文件后台下'!E:E,E20,'总明细 源文件后台下'!C:C,"Order")</f>
        <v>0</v>
      </c>
      <c r="P20">
        <f>SUMIFS('总明细 源文件后台下'!S:S,'总明细 源文件后台下'!E:E,E20,'总明细 源文件后台下'!C:C,"Order")</f>
        <v>0</v>
      </c>
      <c r="Q20">
        <f>SUMIFS('总明细 源文件后台下'!T:T,'总明细 源文件后台下'!E:E,E20,'总明细 源文件后台下'!C:C,"Order")</f>
        <v>0</v>
      </c>
      <c r="R20">
        <f>SUMIFS('总明细 源文件后台下'!U:U,'总明细 源文件后台下'!E:E,E20,'总明细 源文件后台下'!C:C,"Order")</f>
        <v>0</v>
      </c>
      <c r="S20">
        <f>SUMIFS('总明细 源文件后台下'!V:V,'总明细 源文件后台下'!E:E,E20,'总明细 源文件后台下'!C:C,"Order")</f>
        <v>0</v>
      </c>
      <c r="T20">
        <f>SUMIFS('总明细 源文件后台下'!W:W,'总明细 源文件后台下'!E:E,E20,'总明细 源文件后台下'!C:C,"Order")</f>
        <v>0</v>
      </c>
      <c r="U20">
        <f>SUMIFS('总明细 源文件后台下'!G:G,'总明细 源文件后台下'!E:E,E20,'总明细 源文件后台下'!C:C,"Refund")</f>
        <v>0</v>
      </c>
      <c r="V20">
        <f>SUMIFS('总明细 源文件后台下'!M:M,'总明细 源文件后台下'!E:E,E20,'总明细 源文件后台下'!C:C,"Refund")</f>
        <v>0</v>
      </c>
      <c r="W20">
        <f>SUMIFS('总明细 源文件后台下'!N:N,'总明细 源文件后台下'!E:E,E20,'总明细 源文件后台下'!C:C,"Refund")</f>
        <v>0</v>
      </c>
      <c r="X20">
        <f>SUMIFS('总明细 源文件后台下'!O:O,'总明细 源文件后台下'!E:E,E20,'总明细 源文件后台下'!C:C,"Refund")</f>
        <v>0</v>
      </c>
      <c r="Y20">
        <f>SUMIFS('总明细 源文件后台下'!P:P,'总明细 源文件后台下'!E:E,E20,'总明细 源文件后台下'!C:C,"Refund")</f>
        <v>0</v>
      </c>
      <c r="Z20">
        <f>SUMIFS('总明细 源文件后台下'!Q:Q,'总明细 源文件后台下'!E:E,E20,'总明细 源文件后台下'!C:C,"Refund")</f>
        <v>0</v>
      </c>
      <c r="AA20">
        <f>SUMIFS('总明细 源文件后台下'!R:R,'总明细 源文件后台下'!E:E,E20,'总明细 源文件后台下'!C:C,"Refund")</f>
        <v>0</v>
      </c>
      <c r="AB20">
        <f>SUMIFS('总明细 源文件后台下'!S:S,'总明细 源文件后台下'!E:E,E20,'总明细 源文件后台下'!C:C,"Refund")</f>
        <v>0</v>
      </c>
      <c r="AC20">
        <f>SUMIFS('总明细 源文件后台下'!T:T,'总明细 源文件后台下'!E:E,E20,'总明细 源文件后台下'!C:C,"Refund")</f>
        <v>0</v>
      </c>
      <c r="AD20">
        <f>SUMIFS('总明细 源文件后台下'!U:U,'总明细 源文件后台下'!E:E,E20,'总明细 源文件后台下'!C:C,"Refund")</f>
        <v>0</v>
      </c>
      <c r="AE20">
        <f>SUMIFS('总明细 源文件后台下'!V:V,'总明细 源文件后台下'!E:E,E20,'总明细 源文件后台下'!C:C,"Refund")</f>
        <v>0</v>
      </c>
      <c r="AF20">
        <f>SUMIFS('总明细 源文件后台下'!W:W,'总明细 源文件后台下'!E:E,E20,'总明细 源文件后台下'!C:C,"Refund")</f>
        <v>0</v>
      </c>
      <c r="AK20">
        <f>(SUMIF('广告费 源文件后台下'!G:G,E20,'广告费 源文件后台下'!M:M))*-1</f>
        <v>0</v>
      </c>
      <c r="AL20">
        <f>SUMIFS('总明细 源文件后台下'!W:W,'总明细 源文件后台下'!E:E,E20,'总明细 源文件后台下'!C:C,"Adjustment",'总明细 源文件后台下'!F:F,"FBA Inventory Reimbursement - Customer Return")</f>
        <v>0</v>
      </c>
      <c r="AM20">
        <f>SUMIFS('总明细 源文件后台下'!W:W,'总明细 源文件后台下'!E:E,E20,'总明细 源文件后台下'!C:C,"Adjustment",'总明细 源文件后台下'!F:F,"FBA Inventory Reimbursement - Damaged:Warehouse")</f>
        <v>0</v>
      </c>
      <c r="AN20">
        <f>SUMIFS('总明细 源文件后台下'!W:W,'总明细 源文件后台下'!E:E,E20,'总明细 源文件后台下'!C:C,"Adjustment",'总明细 源文件后台下'!F:F,"FBA Inventory Reimbursement - Customer Service Issue")</f>
        <v>0</v>
      </c>
      <c r="AO20">
        <f>SUMIFS('总明细 源文件后台下'!W:W,'总明细 源文件后台下'!E:E,E20,'总明细 源文件后台下'!C:C,"Adjustment",'总明细 源文件后台下'!F:F,"FBA Inventory Reimbursement - Fee Correction")</f>
        <v>0</v>
      </c>
      <c r="AP20">
        <f>SUMIFS('总明细 源文件后台下'!W:W,'总明细 源文件后台下'!E:E,E20,'总明细 源文件后台下'!C:C,"Adjustment",'总明细 源文件后台下'!F:F,"FBA Inventory Reimbursement - General Adjustment")</f>
        <v>0</v>
      </c>
      <c r="AQ20">
        <f>SUMIFS('总明细 源文件后台下'!W:W,'总明细 源文件后台下'!E:E,E20,'总明细 源文件后台下'!C:C,"Adjustment",'总明细 源文件后台下'!F:F,"FBA Inventory Reimbursement - Lost:Inbound")</f>
        <v>0</v>
      </c>
      <c r="AR20">
        <f>SUMIFS('总明细 源文件后台下'!W:W,'总明细 源文件后台下'!E:E,E20,'总明细 源文件后台下'!C:C,"Adjustment",'总明细 源文件后台下'!F:F,"FBA Inventory Reimbursement - Lost:Warehouse")</f>
        <v>0</v>
      </c>
      <c r="AS20">
        <f>SUMIFS('总明细 源文件后台下'!W:W,'总明细 源文件后台下'!E:E,E20,'总明细 源文件后台下'!C:C,"Adjustment",'总明细 源文件后台下'!F:F,"Non-subscription Fee Adjustment")</f>
        <v>0</v>
      </c>
      <c r="AT20">
        <f>SUMIFS('总明细 源文件后台下'!W:W,'总明细 源文件后台下'!E:E,E20,'总明细 源文件后台下'!C:C,"Adjustment",'总明细 源文件后台下'!F:F,"FBA Inventory Placement Service Fee")</f>
        <v>0</v>
      </c>
      <c r="AV20">
        <f>SUMIF('FBA Customer Return Per Unit Fe'!B:B,E20,'FBA Customer Return Per Unit Fe'!C:C)</f>
        <v>0</v>
      </c>
      <c r="AX20">
        <f>(SUMIF('仓储费 源文件后台下'!C:C,E20,'仓储费 源文件后台下'!V:V))*-1</f>
        <v>0</v>
      </c>
      <c r="AZ20">
        <f>SUMIF('Disposal Fee销毁费用-160.95'!B:B,E20,'Disposal Fee销毁费用-160.95'!D:D)*-1</f>
        <v>0</v>
      </c>
      <c r="BC20">
        <f>IFERROR(VLOOKUP(F20,'优惠券-86.4'!F:I,4,0),0)</f>
        <v>-7.4999999999999997E-2</v>
      </c>
      <c r="BD20">
        <f>IFERROR(VLOOKUP(F20,'早评-120'!E:H,4,0),0)</f>
        <v>0</v>
      </c>
      <c r="BF20">
        <f t="shared" si="0"/>
        <v>-7.4999999999999997E-2</v>
      </c>
      <c r="BG20">
        <f t="shared" si="1"/>
        <v>0</v>
      </c>
      <c r="BH20">
        <f t="shared" si="2"/>
        <v>-0.48749999999999999</v>
      </c>
      <c r="BQ20" s="45">
        <f t="shared" si="3"/>
        <v>-0.48749999999999999</v>
      </c>
      <c r="BR20">
        <f>SUMIFS('9月销毁明细'!D:D,'9月销毁明细'!A:A,E20,'9月销毁明细'!H:H,"Sellable")</f>
        <v>0</v>
      </c>
      <c r="BS20">
        <f>SUMIFS('9月销毁明细'!G:G,'9月销毁明细'!A:A,E20,'9月销毁明细'!H:H,"Sellable")</f>
        <v>0</v>
      </c>
      <c r="BT20">
        <f>SUMIFS('9月销毁明细'!D:D,'9月销毁明细'!A:A,E20,'9月销毁明细'!H:H,"Unsellable")</f>
        <v>0</v>
      </c>
      <c r="BU20">
        <f>SUMIFS('9月销毁明细'!G:G,'9月销毁明细'!A:A,E20,'9月销毁明细'!H:H,"Unsellable")</f>
        <v>0</v>
      </c>
      <c r="BW20">
        <f>IFERROR(I20*VLOOKUP(F20,'9.3成本表'!C:L,10,0),0)</f>
        <v>0</v>
      </c>
      <c r="BX20">
        <f t="shared" si="4"/>
        <v>0</v>
      </c>
      <c r="CC20" s="45">
        <f t="shared" si="5"/>
        <v>-0.48749999999999999</v>
      </c>
      <c r="CD20" s="45">
        <f t="shared" si="6"/>
        <v>0</v>
      </c>
      <c r="CE20" s="45">
        <f t="shared" si="7"/>
        <v>0</v>
      </c>
    </row>
    <row r="21" spans="4:83" x14ac:dyDescent="0.25">
      <c r="D21" s="20" t="s">
        <v>143</v>
      </c>
      <c r="E21" s="20" t="s">
        <v>144</v>
      </c>
      <c r="F21" s="20" t="s">
        <v>124</v>
      </c>
      <c r="G21">
        <v>15</v>
      </c>
      <c r="H21" s="20"/>
      <c r="I21">
        <f>SUMIFS('总明细 源文件后台下'!G:G,'总明细 源文件后台下'!E:E,E21,'总明细 源文件后台下'!C:C,"Order")</f>
        <v>0</v>
      </c>
      <c r="J21">
        <f>SUMIFS('总明细 源文件后台下'!M:M,'总明细 源文件后台下'!E:E,E21,'总明细 源文件后台下'!C:C,"Order")</f>
        <v>0</v>
      </c>
      <c r="K21">
        <f>SUMIFS('总明细 源文件后台下'!N:N,'总明细 源文件后台下'!E:E,E21,'总明细 源文件后台下'!C:C,"Order")</f>
        <v>0</v>
      </c>
      <c r="L21">
        <f>SUMIFS('总明细 源文件后台下'!O:O,'总明细 源文件后台下'!E:E,E21,'总明细 源文件后台下'!C:C,"Order")</f>
        <v>0</v>
      </c>
      <c r="M21">
        <f>SUMIFS('总明细 源文件后台下'!P:P,'总明细 源文件后台下'!E:E,E21,'总明细 源文件后台下'!C:C,"Order")</f>
        <v>0</v>
      </c>
      <c r="N21">
        <f>SUMIFS('总明细 源文件后台下'!Q:Q,'总明细 源文件后台下'!E:E,E21,'总明细 源文件后台下'!C:C,"Order")</f>
        <v>0</v>
      </c>
      <c r="O21">
        <f>SUMIFS('总明细 源文件后台下'!R:R,'总明细 源文件后台下'!E:E,E21,'总明细 源文件后台下'!C:C,"Order")</f>
        <v>0</v>
      </c>
      <c r="P21">
        <f>SUMIFS('总明细 源文件后台下'!S:S,'总明细 源文件后台下'!E:E,E21,'总明细 源文件后台下'!C:C,"Order")</f>
        <v>0</v>
      </c>
      <c r="Q21">
        <f>SUMIFS('总明细 源文件后台下'!T:T,'总明细 源文件后台下'!E:E,E21,'总明细 源文件后台下'!C:C,"Order")</f>
        <v>0</v>
      </c>
      <c r="R21">
        <f>SUMIFS('总明细 源文件后台下'!U:U,'总明细 源文件后台下'!E:E,E21,'总明细 源文件后台下'!C:C,"Order")</f>
        <v>0</v>
      </c>
      <c r="S21">
        <f>SUMIFS('总明细 源文件后台下'!V:V,'总明细 源文件后台下'!E:E,E21,'总明细 源文件后台下'!C:C,"Order")</f>
        <v>0</v>
      </c>
      <c r="T21">
        <f>SUMIFS('总明细 源文件后台下'!W:W,'总明细 源文件后台下'!E:E,E21,'总明细 源文件后台下'!C:C,"Order")</f>
        <v>0</v>
      </c>
      <c r="U21">
        <f>SUMIFS('总明细 源文件后台下'!G:G,'总明细 源文件后台下'!E:E,E21,'总明细 源文件后台下'!C:C,"Refund")</f>
        <v>0</v>
      </c>
      <c r="V21">
        <f>SUMIFS('总明细 源文件后台下'!M:M,'总明细 源文件后台下'!E:E,E21,'总明细 源文件后台下'!C:C,"Refund")</f>
        <v>0</v>
      </c>
      <c r="W21">
        <f>SUMIFS('总明细 源文件后台下'!N:N,'总明细 源文件后台下'!E:E,E21,'总明细 源文件后台下'!C:C,"Refund")</f>
        <v>0</v>
      </c>
      <c r="X21">
        <f>SUMIFS('总明细 源文件后台下'!O:O,'总明细 源文件后台下'!E:E,E21,'总明细 源文件后台下'!C:C,"Refund")</f>
        <v>0</v>
      </c>
      <c r="Y21">
        <f>SUMIFS('总明细 源文件后台下'!P:P,'总明细 源文件后台下'!E:E,E21,'总明细 源文件后台下'!C:C,"Refund")</f>
        <v>0</v>
      </c>
      <c r="Z21">
        <f>SUMIFS('总明细 源文件后台下'!Q:Q,'总明细 源文件后台下'!E:E,E21,'总明细 源文件后台下'!C:C,"Refund")</f>
        <v>0</v>
      </c>
      <c r="AA21">
        <f>SUMIFS('总明细 源文件后台下'!R:R,'总明细 源文件后台下'!E:E,E21,'总明细 源文件后台下'!C:C,"Refund")</f>
        <v>0</v>
      </c>
      <c r="AB21">
        <f>SUMIFS('总明细 源文件后台下'!S:S,'总明细 源文件后台下'!E:E,E21,'总明细 源文件后台下'!C:C,"Refund")</f>
        <v>0</v>
      </c>
      <c r="AC21">
        <f>SUMIFS('总明细 源文件后台下'!T:T,'总明细 源文件后台下'!E:E,E21,'总明细 源文件后台下'!C:C,"Refund")</f>
        <v>0</v>
      </c>
      <c r="AD21">
        <f>SUMIFS('总明细 源文件后台下'!U:U,'总明细 源文件后台下'!E:E,E21,'总明细 源文件后台下'!C:C,"Refund")</f>
        <v>0</v>
      </c>
      <c r="AE21">
        <f>SUMIFS('总明细 源文件后台下'!V:V,'总明细 源文件后台下'!E:E,E21,'总明细 源文件后台下'!C:C,"Refund")</f>
        <v>0</v>
      </c>
      <c r="AF21">
        <f>SUMIFS('总明细 源文件后台下'!W:W,'总明细 源文件后台下'!E:E,E21,'总明细 源文件后台下'!C:C,"Refund")</f>
        <v>0</v>
      </c>
      <c r="AK21">
        <f>(SUMIF('广告费 源文件后台下'!G:G,E21,'广告费 源文件后台下'!M:M))*-1</f>
        <v>-0.82</v>
      </c>
      <c r="AL21">
        <f>SUMIFS('总明细 源文件后台下'!W:W,'总明细 源文件后台下'!E:E,E21,'总明细 源文件后台下'!C:C,"Adjustment",'总明细 源文件后台下'!F:F,"FBA Inventory Reimbursement - Customer Return")</f>
        <v>0</v>
      </c>
      <c r="AM21">
        <f>SUMIFS('总明细 源文件后台下'!W:W,'总明细 源文件后台下'!E:E,E21,'总明细 源文件后台下'!C:C,"Adjustment",'总明细 源文件后台下'!F:F,"FBA Inventory Reimbursement - Damaged:Warehouse")</f>
        <v>0</v>
      </c>
      <c r="AN21">
        <f>SUMIFS('总明细 源文件后台下'!W:W,'总明细 源文件后台下'!E:E,E21,'总明细 源文件后台下'!C:C,"Adjustment",'总明细 源文件后台下'!F:F,"FBA Inventory Reimbursement - Customer Service Issue")</f>
        <v>0</v>
      </c>
      <c r="AO21">
        <f>SUMIFS('总明细 源文件后台下'!W:W,'总明细 源文件后台下'!E:E,E21,'总明细 源文件后台下'!C:C,"Adjustment",'总明细 源文件后台下'!F:F,"FBA Inventory Reimbursement - Fee Correction")</f>
        <v>0</v>
      </c>
      <c r="AP21">
        <f>SUMIFS('总明细 源文件后台下'!W:W,'总明细 源文件后台下'!E:E,E21,'总明细 源文件后台下'!C:C,"Adjustment",'总明细 源文件后台下'!F:F,"FBA Inventory Reimbursement - General Adjustment")</f>
        <v>0</v>
      </c>
      <c r="AQ21">
        <f>SUMIFS('总明细 源文件后台下'!W:W,'总明细 源文件后台下'!E:E,E21,'总明细 源文件后台下'!C:C,"Adjustment",'总明细 源文件后台下'!F:F,"FBA Inventory Reimbursement - Lost:Inbound")</f>
        <v>0</v>
      </c>
      <c r="AR21">
        <f>SUMIFS('总明细 源文件后台下'!W:W,'总明细 源文件后台下'!E:E,E21,'总明细 源文件后台下'!C:C,"Adjustment",'总明细 源文件后台下'!F:F,"FBA Inventory Reimbursement - Lost:Warehouse")</f>
        <v>0</v>
      </c>
      <c r="AS21">
        <f>SUMIFS('总明细 源文件后台下'!W:W,'总明细 源文件后台下'!E:E,E21,'总明细 源文件后台下'!C:C,"Adjustment",'总明细 源文件后台下'!F:F,"Non-subscription Fee Adjustment")</f>
        <v>0</v>
      </c>
      <c r="AT21">
        <f>SUMIFS('总明细 源文件后台下'!W:W,'总明细 源文件后台下'!E:E,E21,'总明细 源文件后台下'!C:C,"Adjustment",'总明细 源文件后台下'!F:F,"FBA Inventory Placement Service Fee")</f>
        <v>0</v>
      </c>
      <c r="AV21">
        <f>SUMIF('FBA Customer Return Per Unit Fe'!B:B,E21,'FBA Customer Return Per Unit Fe'!C:C)</f>
        <v>0</v>
      </c>
      <c r="AX21">
        <f>(SUMIF('仓储费 源文件后台下'!C:C,E21,'仓储费 源文件后台下'!V:V))*-1</f>
        <v>0</v>
      </c>
      <c r="AZ21">
        <f>SUMIF('Disposal Fee销毁费用-160.95'!B:B,E21,'Disposal Fee销毁费用-160.95'!D:D)*-1</f>
        <v>0</v>
      </c>
      <c r="BC21">
        <f>IFERROR(VLOOKUP(F21,'优惠券-86.4'!F:I,4,0),0)</f>
        <v>-7.4999999999999997E-2</v>
      </c>
      <c r="BD21">
        <f>IFERROR(VLOOKUP(F21,'早评-120'!E:H,4,0),0)</f>
        <v>0</v>
      </c>
      <c r="BF21">
        <f t="shared" si="0"/>
        <v>-0.89499999999999991</v>
      </c>
      <c r="BG21">
        <f t="shared" si="1"/>
        <v>0</v>
      </c>
      <c r="BH21">
        <f t="shared" si="2"/>
        <v>-5.817499999999999</v>
      </c>
      <c r="BQ21" s="45">
        <f t="shared" si="3"/>
        <v>-5.817499999999999</v>
      </c>
      <c r="BR21">
        <f>SUMIFS('9月销毁明细'!D:D,'9月销毁明细'!A:A,E21,'9月销毁明细'!H:H,"Sellable")</f>
        <v>0</v>
      </c>
      <c r="BS21">
        <f>SUMIFS('9月销毁明细'!G:G,'9月销毁明细'!A:A,E21,'9月销毁明细'!H:H,"Sellable")</f>
        <v>0</v>
      </c>
      <c r="BT21">
        <f>SUMIFS('9月销毁明细'!D:D,'9月销毁明细'!A:A,E21,'9月销毁明细'!H:H,"Unsellable")</f>
        <v>0</v>
      </c>
      <c r="BU21">
        <f>SUMIFS('9月销毁明细'!G:G,'9月销毁明细'!A:A,E21,'9月销毁明细'!H:H,"Unsellable")</f>
        <v>0</v>
      </c>
      <c r="BW21">
        <f>IFERROR(I21*VLOOKUP(F21,'9.3成本表'!C:L,10,0),0)</f>
        <v>0</v>
      </c>
      <c r="BX21">
        <f t="shared" si="4"/>
        <v>0</v>
      </c>
      <c r="CC21" s="45">
        <f t="shared" si="5"/>
        <v>-5.817499999999999</v>
      </c>
      <c r="CD21" s="45">
        <f t="shared" si="6"/>
        <v>0</v>
      </c>
      <c r="CE21" s="45">
        <f t="shared" si="7"/>
        <v>0</v>
      </c>
    </row>
    <row r="22" spans="4:83" x14ac:dyDescent="0.25">
      <c r="D22" s="20" t="s">
        <v>145</v>
      </c>
      <c r="E22" s="20" t="s">
        <v>146</v>
      </c>
      <c r="F22" s="20" t="s">
        <v>124</v>
      </c>
      <c r="G22">
        <v>16</v>
      </c>
      <c r="H22" s="20"/>
      <c r="I22">
        <f>SUMIFS('总明细 源文件后台下'!G:G,'总明细 源文件后台下'!E:E,E22,'总明细 源文件后台下'!C:C,"Order")</f>
        <v>0</v>
      </c>
      <c r="J22">
        <f>SUMIFS('总明细 源文件后台下'!M:M,'总明细 源文件后台下'!E:E,E22,'总明细 源文件后台下'!C:C,"Order")</f>
        <v>0</v>
      </c>
      <c r="K22">
        <f>SUMIFS('总明细 源文件后台下'!N:N,'总明细 源文件后台下'!E:E,E22,'总明细 源文件后台下'!C:C,"Order")</f>
        <v>0</v>
      </c>
      <c r="L22">
        <f>SUMIFS('总明细 源文件后台下'!O:O,'总明细 源文件后台下'!E:E,E22,'总明细 源文件后台下'!C:C,"Order")</f>
        <v>0</v>
      </c>
      <c r="M22">
        <f>SUMIFS('总明细 源文件后台下'!P:P,'总明细 源文件后台下'!E:E,E22,'总明细 源文件后台下'!C:C,"Order")</f>
        <v>0</v>
      </c>
      <c r="N22">
        <f>SUMIFS('总明细 源文件后台下'!Q:Q,'总明细 源文件后台下'!E:E,E22,'总明细 源文件后台下'!C:C,"Order")</f>
        <v>0</v>
      </c>
      <c r="O22">
        <f>SUMIFS('总明细 源文件后台下'!R:R,'总明细 源文件后台下'!E:E,E22,'总明细 源文件后台下'!C:C,"Order")</f>
        <v>0</v>
      </c>
      <c r="P22">
        <f>SUMIFS('总明细 源文件后台下'!S:S,'总明细 源文件后台下'!E:E,E22,'总明细 源文件后台下'!C:C,"Order")</f>
        <v>0</v>
      </c>
      <c r="Q22">
        <f>SUMIFS('总明细 源文件后台下'!T:T,'总明细 源文件后台下'!E:E,E22,'总明细 源文件后台下'!C:C,"Order")</f>
        <v>0</v>
      </c>
      <c r="R22">
        <f>SUMIFS('总明细 源文件后台下'!U:U,'总明细 源文件后台下'!E:E,E22,'总明细 源文件后台下'!C:C,"Order")</f>
        <v>0</v>
      </c>
      <c r="S22">
        <f>SUMIFS('总明细 源文件后台下'!V:V,'总明细 源文件后台下'!E:E,E22,'总明细 源文件后台下'!C:C,"Order")</f>
        <v>0</v>
      </c>
      <c r="T22">
        <f>SUMIFS('总明细 源文件后台下'!W:W,'总明细 源文件后台下'!E:E,E22,'总明细 源文件后台下'!C:C,"Order")</f>
        <v>0</v>
      </c>
      <c r="U22">
        <f>SUMIFS('总明细 源文件后台下'!G:G,'总明细 源文件后台下'!E:E,E22,'总明细 源文件后台下'!C:C,"Refund")</f>
        <v>0</v>
      </c>
      <c r="V22">
        <f>SUMIFS('总明细 源文件后台下'!M:M,'总明细 源文件后台下'!E:E,E22,'总明细 源文件后台下'!C:C,"Refund")</f>
        <v>0</v>
      </c>
      <c r="W22">
        <f>SUMIFS('总明细 源文件后台下'!N:N,'总明细 源文件后台下'!E:E,E22,'总明细 源文件后台下'!C:C,"Refund")</f>
        <v>0</v>
      </c>
      <c r="X22">
        <f>SUMIFS('总明细 源文件后台下'!O:O,'总明细 源文件后台下'!E:E,E22,'总明细 源文件后台下'!C:C,"Refund")</f>
        <v>0</v>
      </c>
      <c r="Y22">
        <f>SUMIFS('总明细 源文件后台下'!P:P,'总明细 源文件后台下'!E:E,E22,'总明细 源文件后台下'!C:C,"Refund")</f>
        <v>0</v>
      </c>
      <c r="Z22">
        <f>SUMIFS('总明细 源文件后台下'!Q:Q,'总明细 源文件后台下'!E:E,E22,'总明细 源文件后台下'!C:C,"Refund")</f>
        <v>0</v>
      </c>
      <c r="AA22">
        <f>SUMIFS('总明细 源文件后台下'!R:R,'总明细 源文件后台下'!E:E,E22,'总明细 源文件后台下'!C:C,"Refund")</f>
        <v>0</v>
      </c>
      <c r="AB22">
        <f>SUMIFS('总明细 源文件后台下'!S:S,'总明细 源文件后台下'!E:E,E22,'总明细 源文件后台下'!C:C,"Refund")</f>
        <v>0</v>
      </c>
      <c r="AC22">
        <f>SUMIFS('总明细 源文件后台下'!T:T,'总明细 源文件后台下'!E:E,E22,'总明细 源文件后台下'!C:C,"Refund")</f>
        <v>0</v>
      </c>
      <c r="AD22">
        <f>SUMIFS('总明细 源文件后台下'!U:U,'总明细 源文件后台下'!E:E,E22,'总明细 源文件后台下'!C:C,"Refund")</f>
        <v>0</v>
      </c>
      <c r="AE22">
        <f>SUMIFS('总明细 源文件后台下'!V:V,'总明细 源文件后台下'!E:E,E22,'总明细 源文件后台下'!C:C,"Refund")</f>
        <v>0</v>
      </c>
      <c r="AF22">
        <f>SUMIFS('总明细 源文件后台下'!W:W,'总明细 源文件后台下'!E:E,E22,'总明细 源文件后台下'!C:C,"Refund")</f>
        <v>0</v>
      </c>
      <c r="AK22">
        <f>(SUMIF('广告费 源文件后台下'!G:G,E22,'广告费 源文件后台下'!M:M))*-1</f>
        <v>-0.84</v>
      </c>
      <c r="AL22">
        <f>SUMIFS('总明细 源文件后台下'!W:W,'总明细 源文件后台下'!E:E,E22,'总明细 源文件后台下'!C:C,"Adjustment",'总明细 源文件后台下'!F:F,"FBA Inventory Reimbursement - Customer Return")</f>
        <v>0</v>
      </c>
      <c r="AM22">
        <f>SUMIFS('总明细 源文件后台下'!W:W,'总明细 源文件后台下'!E:E,E22,'总明细 源文件后台下'!C:C,"Adjustment",'总明细 源文件后台下'!F:F,"FBA Inventory Reimbursement - Damaged:Warehouse")</f>
        <v>0</v>
      </c>
      <c r="AN22">
        <f>SUMIFS('总明细 源文件后台下'!W:W,'总明细 源文件后台下'!E:E,E22,'总明细 源文件后台下'!C:C,"Adjustment",'总明细 源文件后台下'!F:F,"FBA Inventory Reimbursement - Customer Service Issue")</f>
        <v>0</v>
      </c>
      <c r="AO22">
        <f>SUMIFS('总明细 源文件后台下'!W:W,'总明细 源文件后台下'!E:E,E22,'总明细 源文件后台下'!C:C,"Adjustment",'总明细 源文件后台下'!F:F,"FBA Inventory Reimbursement - Fee Correction")</f>
        <v>0</v>
      </c>
      <c r="AP22">
        <f>SUMIFS('总明细 源文件后台下'!W:W,'总明细 源文件后台下'!E:E,E22,'总明细 源文件后台下'!C:C,"Adjustment",'总明细 源文件后台下'!F:F,"FBA Inventory Reimbursement - General Adjustment")</f>
        <v>0</v>
      </c>
      <c r="AQ22">
        <f>SUMIFS('总明细 源文件后台下'!W:W,'总明细 源文件后台下'!E:E,E22,'总明细 源文件后台下'!C:C,"Adjustment",'总明细 源文件后台下'!F:F,"FBA Inventory Reimbursement - Lost:Inbound")</f>
        <v>0</v>
      </c>
      <c r="AR22">
        <f>SUMIFS('总明细 源文件后台下'!W:W,'总明细 源文件后台下'!E:E,E22,'总明细 源文件后台下'!C:C,"Adjustment",'总明细 源文件后台下'!F:F,"FBA Inventory Reimbursement - Lost:Warehouse")</f>
        <v>0</v>
      </c>
      <c r="AS22">
        <f>SUMIFS('总明细 源文件后台下'!W:W,'总明细 源文件后台下'!E:E,E22,'总明细 源文件后台下'!C:C,"Adjustment",'总明细 源文件后台下'!F:F,"Non-subscription Fee Adjustment")</f>
        <v>0</v>
      </c>
      <c r="AT22">
        <f>SUMIFS('总明细 源文件后台下'!W:W,'总明细 源文件后台下'!E:E,E22,'总明细 源文件后台下'!C:C,"Adjustment",'总明细 源文件后台下'!F:F,"FBA Inventory Placement Service Fee")</f>
        <v>0</v>
      </c>
      <c r="AV22">
        <f>SUMIF('FBA Customer Return Per Unit Fe'!B:B,E22,'FBA Customer Return Per Unit Fe'!C:C)</f>
        <v>0</v>
      </c>
      <c r="AX22">
        <f>(SUMIF('仓储费 源文件后台下'!C:C,E22,'仓储费 源文件后台下'!V:V))*-1</f>
        <v>0</v>
      </c>
      <c r="AZ22">
        <f>SUMIF('Disposal Fee销毁费用-160.95'!B:B,E22,'Disposal Fee销毁费用-160.95'!D:D)*-1</f>
        <v>0</v>
      </c>
      <c r="BC22">
        <f>IFERROR(VLOOKUP(F22,'优惠券-86.4'!F:I,4,0),0)</f>
        <v>-7.4999999999999997E-2</v>
      </c>
      <c r="BD22">
        <f>IFERROR(VLOOKUP(F22,'早评-120'!E:H,4,0),0)</f>
        <v>0</v>
      </c>
      <c r="BF22">
        <f t="shared" si="0"/>
        <v>-0.91499999999999992</v>
      </c>
      <c r="BG22">
        <f t="shared" si="1"/>
        <v>0</v>
      </c>
      <c r="BH22">
        <f t="shared" si="2"/>
        <v>-5.9474999999999998</v>
      </c>
      <c r="BQ22" s="45">
        <f t="shared" si="3"/>
        <v>-5.9474999999999998</v>
      </c>
      <c r="BR22">
        <f>SUMIFS('9月销毁明细'!D:D,'9月销毁明细'!A:A,E22,'9月销毁明细'!H:H,"Sellable")</f>
        <v>0</v>
      </c>
      <c r="BS22">
        <f>SUMIFS('9月销毁明细'!G:G,'9月销毁明细'!A:A,E22,'9月销毁明细'!H:H,"Sellable")</f>
        <v>0</v>
      </c>
      <c r="BT22">
        <f>SUMIFS('9月销毁明细'!D:D,'9月销毁明细'!A:A,E22,'9月销毁明细'!H:H,"Unsellable")</f>
        <v>0</v>
      </c>
      <c r="BU22">
        <f>SUMIFS('9月销毁明细'!G:G,'9月销毁明细'!A:A,E22,'9月销毁明细'!H:H,"Unsellable")</f>
        <v>0</v>
      </c>
      <c r="BW22">
        <f>IFERROR(I22*VLOOKUP(F22,'9.3成本表'!C:L,10,0),0)</f>
        <v>0</v>
      </c>
      <c r="BX22">
        <f t="shared" si="4"/>
        <v>0</v>
      </c>
      <c r="CC22" s="45">
        <f t="shared" si="5"/>
        <v>-5.9474999999999998</v>
      </c>
      <c r="CD22" s="45">
        <f t="shared" si="6"/>
        <v>0</v>
      </c>
      <c r="CE22" s="45">
        <f t="shared" si="7"/>
        <v>0</v>
      </c>
    </row>
    <row r="23" spans="4:83" x14ac:dyDescent="0.25">
      <c r="D23" s="20" t="s">
        <v>147</v>
      </c>
      <c r="E23" s="20" t="s">
        <v>148</v>
      </c>
      <c r="F23" s="20" t="s">
        <v>149</v>
      </c>
      <c r="G23">
        <v>17</v>
      </c>
      <c r="H23" s="20"/>
      <c r="I23">
        <f>SUMIFS('总明细 源文件后台下'!G:G,'总明细 源文件后台下'!E:E,E23,'总明细 源文件后台下'!C:C,"Order")</f>
        <v>0</v>
      </c>
      <c r="J23">
        <f>SUMIFS('总明细 源文件后台下'!M:M,'总明细 源文件后台下'!E:E,E23,'总明细 源文件后台下'!C:C,"Order")</f>
        <v>0</v>
      </c>
      <c r="K23">
        <f>SUMIFS('总明细 源文件后台下'!N:N,'总明细 源文件后台下'!E:E,E23,'总明细 源文件后台下'!C:C,"Order")</f>
        <v>0</v>
      </c>
      <c r="L23">
        <f>SUMIFS('总明细 源文件后台下'!O:O,'总明细 源文件后台下'!E:E,E23,'总明细 源文件后台下'!C:C,"Order")</f>
        <v>0</v>
      </c>
      <c r="M23">
        <f>SUMIFS('总明细 源文件后台下'!P:P,'总明细 源文件后台下'!E:E,E23,'总明细 源文件后台下'!C:C,"Order")</f>
        <v>0</v>
      </c>
      <c r="N23">
        <f>SUMIFS('总明细 源文件后台下'!Q:Q,'总明细 源文件后台下'!E:E,E23,'总明细 源文件后台下'!C:C,"Order")</f>
        <v>0</v>
      </c>
      <c r="O23">
        <f>SUMIFS('总明细 源文件后台下'!R:R,'总明细 源文件后台下'!E:E,E23,'总明细 源文件后台下'!C:C,"Order")</f>
        <v>0</v>
      </c>
      <c r="P23">
        <f>SUMIFS('总明细 源文件后台下'!S:S,'总明细 源文件后台下'!E:E,E23,'总明细 源文件后台下'!C:C,"Order")</f>
        <v>0</v>
      </c>
      <c r="Q23">
        <f>SUMIFS('总明细 源文件后台下'!T:T,'总明细 源文件后台下'!E:E,E23,'总明细 源文件后台下'!C:C,"Order")</f>
        <v>0</v>
      </c>
      <c r="R23">
        <f>SUMIFS('总明细 源文件后台下'!U:U,'总明细 源文件后台下'!E:E,E23,'总明细 源文件后台下'!C:C,"Order")</f>
        <v>0</v>
      </c>
      <c r="S23">
        <f>SUMIFS('总明细 源文件后台下'!V:V,'总明细 源文件后台下'!E:E,E23,'总明细 源文件后台下'!C:C,"Order")</f>
        <v>0</v>
      </c>
      <c r="T23">
        <f>SUMIFS('总明细 源文件后台下'!W:W,'总明细 源文件后台下'!E:E,E23,'总明细 源文件后台下'!C:C,"Order")</f>
        <v>0</v>
      </c>
      <c r="U23">
        <f>SUMIFS('总明细 源文件后台下'!G:G,'总明细 源文件后台下'!E:E,E23,'总明细 源文件后台下'!C:C,"Refund")</f>
        <v>0</v>
      </c>
      <c r="V23">
        <f>SUMIFS('总明细 源文件后台下'!M:M,'总明细 源文件后台下'!E:E,E23,'总明细 源文件后台下'!C:C,"Refund")</f>
        <v>0</v>
      </c>
      <c r="W23">
        <f>SUMIFS('总明细 源文件后台下'!N:N,'总明细 源文件后台下'!E:E,E23,'总明细 源文件后台下'!C:C,"Refund")</f>
        <v>0</v>
      </c>
      <c r="X23">
        <f>SUMIFS('总明细 源文件后台下'!O:O,'总明细 源文件后台下'!E:E,E23,'总明细 源文件后台下'!C:C,"Refund")</f>
        <v>0</v>
      </c>
      <c r="Y23">
        <f>SUMIFS('总明细 源文件后台下'!P:P,'总明细 源文件后台下'!E:E,E23,'总明细 源文件后台下'!C:C,"Refund")</f>
        <v>0</v>
      </c>
      <c r="Z23">
        <f>SUMIFS('总明细 源文件后台下'!Q:Q,'总明细 源文件后台下'!E:E,E23,'总明细 源文件后台下'!C:C,"Refund")</f>
        <v>0</v>
      </c>
      <c r="AA23">
        <f>SUMIFS('总明细 源文件后台下'!R:R,'总明细 源文件后台下'!E:E,E23,'总明细 源文件后台下'!C:C,"Refund")</f>
        <v>0</v>
      </c>
      <c r="AB23">
        <f>SUMIFS('总明细 源文件后台下'!S:S,'总明细 源文件后台下'!E:E,E23,'总明细 源文件后台下'!C:C,"Refund")</f>
        <v>0</v>
      </c>
      <c r="AC23">
        <f>SUMIFS('总明细 源文件后台下'!T:T,'总明细 源文件后台下'!E:E,E23,'总明细 源文件后台下'!C:C,"Refund")</f>
        <v>0</v>
      </c>
      <c r="AD23">
        <f>SUMIFS('总明细 源文件后台下'!U:U,'总明细 源文件后台下'!E:E,E23,'总明细 源文件后台下'!C:C,"Refund")</f>
        <v>0</v>
      </c>
      <c r="AE23">
        <f>SUMIFS('总明细 源文件后台下'!V:V,'总明细 源文件后台下'!E:E,E23,'总明细 源文件后台下'!C:C,"Refund")</f>
        <v>0</v>
      </c>
      <c r="AF23">
        <f>SUMIFS('总明细 源文件后台下'!W:W,'总明细 源文件后台下'!E:E,E23,'总明细 源文件后台下'!C:C,"Refund")</f>
        <v>0</v>
      </c>
      <c r="AK23">
        <f>(SUMIF('广告费 源文件后台下'!G:G,E23,'广告费 源文件后台下'!M:M))*-1</f>
        <v>0</v>
      </c>
      <c r="AL23">
        <f>SUMIFS('总明细 源文件后台下'!W:W,'总明细 源文件后台下'!E:E,E23,'总明细 源文件后台下'!C:C,"Adjustment",'总明细 源文件后台下'!F:F,"FBA Inventory Reimbursement - Customer Return")</f>
        <v>0</v>
      </c>
      <c r="AM23">
        <f>SUMIFS('总明细 源文件后台下'!W:W,'总明细 源文件后台下'!E:E,E23,'总明细 源文件后台下'!C:C,"Adjustment",'总明细 源文件后台下'!F:F,"FBA Inventory Reimbursement - Damaged:Warehouse")</f>
        <v>0</v>
      </c>
      <c r="AN23">
        <f>SUMIFS('总明细 源文件后台下'!W:W,'总明细 源文件后台下'!E:E,E23,'总明细 源文件后台下'!C:C,"Adjustment",'总明细 源文件后台下'!F:F,"FBA Inventory Reimbursement - Customer Service Issue")</f>
        <v>0</v>
      </c>
      <c r="AO23">
        <f>SUMIFS('总明细 源文件后台下'!W:W,'总明细 源文件后台下'!E:E,E23,'总明细 源文件后台下'!C:C,"Adjustment",'总明细 源文件后台下'!F:F,"FBA Inventory Reimbursement - Fee Correction")</f>
        <v>0</v>
      </c>
      <c r="AP23">
        <f>SUMIFS('总明细 源文件后台下'!W:W,'总明细 源文件后台下'!E:E,E23,'总明细 源文件后台下'!C:C,"Adjustment",'总明细 源文件后台下'!F:F,"FBA Inventory Reimbursement - General Adjustment")</f>
        <v>0</v>
      </c>
      <c r="AQ23">
        <f>SUMIFS('总明细 源文件后台下'!W:W,'总明细 源文件后台下'!E:E,E23,'总明细 源文件后台下'!C:C,"Adjustment",'总明细 源文件后台下'!F:F,"FBA Inventory Reimbursement - Lost:Inbound")</f>
        <v>0</v>
      </c>
      <c r="AR23">
        <f>SUMIFS('总明细 源文件后台下'!W:W,'总明细 源文件后台下'!E:E,E23,'总明细 源文件后台下'!C:C,"Adjustment",'总明细 源文件后台下'!F:F,"FBA Inventory Reimbursement - Lost:Warehouse")</f>
        <v>0</v>
      </c>
      <c r="AS23">
        <f>SUMIFS('总明细 源文件后台下'!W:W,'总明细 源文件后台下'!E:E,E23,'总明细 源文件后台下'!C:C,"Adjustment",'总明细 源文件后台下'!F:F,"Non-subscription Fee Adjustment")</f>
        <v>0</v>
      </c>
      <c r="AT23">
        <f>SUMIFS('总明细 源文件后台下'!W:W,'总明细 源文件后台下'!E:E,E23,'总明细 源文件后台下'!C:C,"Adjustment",'总明细 源文件后台下'!F:F,"FBA Inventory Placement Service Fee")</f>
        <v>0</v>
      </c>
      <c r="AV23">
        <f>SUMIF('FBA Customer Return Per Unit Fe'!B:B,E23,'FBA Customer Return Per Unit Fe'!C:C)</f>
        <v>0</v>
      </c>
      <c r="AX23">
        <f>(SUMIF('仓储费 源文件后台下'!C:C,E23,'仓储费 源文件后台下'!V:V))*-1</f>
        <v>0</v>
      </c>
      <c r="AZ23">
        <f>SUMIF('Disposal Fee销毁费用-160.95'!B:B,E23,'Disposal Fee销毁费用-160.95'!D:D)*-1</f>
        <v>0</v>
      </c>
      <c r="BC23">
        <f>IFERROR(VLOOKUP(F23,'优惠券-86.4'!F:I,4,0),0)</f>
        <v>0</v>
      </c>
      <c r="BD23">
        <f>IFERROR(VLOOKUP(F23,'早评-120'!E:H,4,0),0)</f>
        <v>0</v>
      </c>
      <c r="BF23">
        <f t="shared" si="0"/>
        <v>0</v>
      </c>
      <c r="BG23">
        <f t="shared" si="1"/>
        <v>0</v>
      </c>
      <c r="BH23">
        <f t="shared" si="2"/>
        <v>0</v>
      </c>
      <c r="BQ23" s="45">
        <f t="shared" si="3"/>
        <v>0</v>
      </c>
      <c r="BR23">
        <f>SUMIFS('9月销毁明细'!D:D,'9月销毁明细'!A:A,E23,'9月销毁明细'!H:H,"Sellable")</f>
        <v>0</v>
      </c>
      <c r="BS23">
        <f>SUMIFS('9月销毁明细'!G:G,'9月销毁明细'!A:A,E23,'9月销毁明细'!H:H,"Sellable")</f>
        <v>0</v>
      </c>
      <c r="BT23">
        <f>SUMIFS('9月销毁明细'!D:D,'9月销毁明细'!A:A,E23,'9月销毁明细'!H:H,"Unsellable")</f>
        <v>0</v>
      </c>
      <c r="BU23">
        <f>SUMIFS('9月销毁明细'!G:G,'9月销毁明细'!A:A,E23,'9月销毁明细'!H:H,"Unsellable")</f>
        <v>0</v>
      </c>
      <c r="BW23">
        <f>IFERROR(I23*VLOOKUP(F23,'9.3成本表'!C:L,10,0),0)</f>
        <v>0</v>
      </c>
      <c r="BX23">
        <f t="shared" si="4"/>
        <v>0</v>
      </c>
      <c r="CC23" s="45">
        <f t="shared" si="5"/>
        <v>0</v>
      </c>
      <c r="CD23" s="45">
        <f t="shared" si="6"/>
        <v>0</v>
      </c>
      <c r="CE23" s="45">
        <f t="shared" si="7"/>
        <v>0</v>
      </c>
    </row>
    <row r="24" spans="4:83" x14ac:dyDescent="0.25">
      <c r="D24" s="20" t="s">
        <v>150</v>
      </c>
      <c r="E24" s="20" t="s">
        <v>151</v>
      </c>
      <c r="F24" s="20" t="s">
        <v>149</v>
      </c>
      <c r="G24">
        <v>18</v>
      </c>
      <c r="H24" s="20"/>
      <c r="I24">
        <f>SUMIFS('总明细 源文件后台下'!G:G,'总明细 源文件后台下'!E:E,E24,'总明细 源文件后台下'!C:C,"Order")</f>
        <v>0</v>
      </c>
      <c r="J24">
        <f>SUMIFS('总明细 源文件后台下'!M:M,'总明细 源文件后台下'!E:E,E24,'总明细 源文件后台下'!C:C,"Order")</f>
        <v>0</v>
      </c>
      <c r="K24">
        <f>SUMIFS('总明细 源文件后台下'!N:N,'总明细 源文件后台下'!E:E,E24,'总明细 源文件后台下'!C:C,"Order")</f>
        <v>0</v>
      </c>
      <c r="L24">
        <f>SUMIFS('总明细 源文件后台下'!O:O,'总明细 源文件后台下'!E:E,E24,'总明细 源文件后台下'!C:C,"Order")</f>
        <v>0</v>
      </c>
      <c r="M24">
        <f>SUMIFS('总明细 源文件后台下'!P:P,'总明细 源文件后台下'!E:E,E24,'总明细 源文件后台下'!C:C,"Order")</f>
        <v>0</v>
      </c>
      <c r="N24">
        <f>SUMIFS('总明细 源文件后台下'!Q:Q,'总明细 源文件后台下'!E:E,E24,'总明细 源文件后台下'!C:C,"Order")</f>
        <v>0</v>
      </c>
      <c r="O24">
        <f>SUMIFS('总明细 源文件后台下'!R:R,'总明细 源文件后台下'!E:E,E24,'总明细 源文件后台下'!C:C,"Order")</f>
        <v>0</v>
      </c>
      <c r="P24">
        <f>SUMIFS('总明细 源文件后台下'!S:S,'总明细 源文件后台下'!E:E,E24,'总明细 源文件后台下'!C:C,"Order")</f>
        <v>0</v>
      </c>
      <c r="Q24">
        <f>SUMIFS('总明细 源文件后台下'!T:T,'总明细 源文件后台下'!E:E,E24,'总明细 源文件后台下'!C:C,"Order")</f>
        <v>0</v>
      </c>
      <c r="R24">
        <f>SUMIFS('总明细 源文件后台下'!U:U,'总明细 源文件后台下'!E:E,E24,'总明细 源文件后台下'!C:C,"Order")</f>
        <v>0</v>
      </c>
      <c r="S24">
        <f>SUMIFS('总明细 源文件后台下'!V:V,'总明细 源文件后台下'!E:E,E24,'总明细 源文件后台下'!C:C,"Order")</f>
        <v>0</v>
      </c>
      <c r="T24">
        <f>SUMIFS('总明细 源文件后台下'!W:W,'总明细 源文件后台下'!E:E,E24,'总明细 源文件后台下'!C:C,"Order")</f>
        <v>0</v>
      </c>
      <c r="U24">
        <f>SUMIFS('总明细 源文件后台下'!G:G,'总明细 源文件后台下'!E:E,E24,'总明细 源文件后台下'!C:C,"Refund")</f>
        <v>0</v>
      </c>
      <c r="V24">
        <f>SUMIFS('总明细 源文件后台下'!M:M,'总明细 源文件后台下'!E:E,E24,'总明细 源文件后台下'!C:C,"Refund")</f>
        <v>0</v>
      </c>
      <c r="W24">
        <f>SUMIFS('总明细 源文件后台下'!N:N,'总明细 源文件后台下'!E:E,E24,'总明细 源文件后台下'!C:C,"Refund")</f>
        <v>0</v>
      </c>
      <c r="X24">
        <f>SUMIFS('总明细 源文件后台下'!O:O,'总明细 源文件后台下'!E:E,E24,'总明细 源文件后台下'!C:C,"Refund")</f>
        <v>0</v>
      </c>
      <c r="Y24">
        <f>SUMIFS('总明细 源文件后台下'!P:P,'总明细 源文件后台下'!E:E,E24,'总明细 源文件后台下'!C:C,"Refund")</f>
        <v>0</v>
      </c>
      <c r="Z24">
        <f>SUMIFS('总明细 源文件后台下'!Q:Q,'总明细 源文件后台下'!E:E,E24,'总明细 源文件后台下'!C:C,"Refund")</f>
        <v>0</v>
      </c>
      <c r="AA24">
        <f>SUMIFS('总明细 源文件后台下'!R:R,'总明细 源文件后台下'!E:E,E24,'总明细 源文件后台下'!C:C,"Refund")</f>
        <v>0</v>
      </c>
      <c r="AB24">
        <f>SUMIFS('总明细 源文件后台下'!S:S,'总明细 源文件后台下'!E:E,E24,'总明细 源文件后台下'!C:C,"Refund")</f>
        <v>0</v>
      </c>
      <c r="AC24">
        <f>SUMIFS('总明细 源文件后台下'!T:T,'总明细 源文件后台下'!E:E,E24,'总明细 源文件后台下'!C:C,"Refund")</f>
        <v>0</v>
      </c>
      <c r="AD24">
        <f>SUMIFS('总明细 源文件后台下'!U:U,'总明细 源文件后台下'!E:E,E24,'总明细 源文件后台下'!C:C,"Refund")</f>
        <v>0</v>
      </c>
      <c r="AE24">
        <f>SUMIFS('总明细 源文件后台下'!V:V,'总明细 源文件后台下'!E:E,E24,'总明细 源文件后台下'!C:C,"Refund")</f>
        <v>0</v>
      </c>
      <c r="AF24">
        <f>SUMIFS('总明细 源文件后台下'!W:W,'总明细 源文件后台下'!E:E,E24,'总明细 源文件后台下'!C:C,"Refund")</f>
        <v>0</v>
      </c>
      <c r="AK24">
        <f>(SUMIF('广告费 源文件后台下'!G:G,E24,'广告费 源文件后台下'!M:M))*-1</f>
        <v>0</v>
      </c>
      <c r="AL24">
        <f>SUMIFS('总明细 源文件后台下'!W:W,'总明细 源文件后台下'!E:E,E24,'总明细 源文件后台下'!C:C,"Adjustment",'总明细 源文件后台下'!F:F,"FBA Inventory Reimbursement - Customer Return")</f>
        <v>0</v>
      </c>
      <c r="AM24">
        <f>SUMIFS('总明细 源文件后台下'!W:W,'总明细 源文件后台下'!E:E,E24,'总明细 源文件后台下'!C:C,"Adjustment",'总明细 源文件后台下'!F:F,"FBA Inventory Reimbursement - Damaged:Warehouse")</f>
        <v>0</v>
      </c>
      <c r="AN24">
        <f>SUMIFS('总明细 源文件后台下'!W:W,'总明细 源文件后台下'!E:E,E24,'总明细 源文件后台下'!C:C,"Adjustment",'总明细 源文件后台下'!F:F,"FBA Inventory Reimbursement - Customer Service Issue")</f>
        <v>0</v>
      </c>
      <c r="AO24">
        <f>SUMIFS('总明细 源文件后台下'!W:W,'总明细 源文件后台下'!E:E,E24,'总明细 源文件后台下'!C:C,"Adjustment",'总明细 源文件后台下'!F:F,"FBA Inventory Reimbursement - Fee Correction")</f>
        <v>0</v>
      </c>
      <c r="AP24">
        <f>SUMIFS('总明细 源文件后台下'!W:W,'总明细 源文件后台下'!E:E,E24,'总明细 源文件后台下'!C:C,"Adjustment",'总明细 源文件后台下'!F:F,"FBA Inventory Reimbursement - General Adjustment")</f>
        <v>0</v>
      </c>
      <c r="AQ24">
        <f>SUMIFS('总明细 源文件后台下'!W:W,'总明细 源文件后台下'!E:E,E24,'总明细 源文件后台下'!C:C,"Adjustment",'总明细 源文件后台下'!F:F,"FBA Inventory Reimbursement - Lost:Inbound")</f>
        <v>0</v>
      </c>
      <c r="AR24">
        <f>SUMIFS('总明细 源文件后台下'!W:W,'总明细 源文件后台下'!E:E,E24,'总明细 源文件后台下'!C:C,"Adjustment",'总明细 源文件后台下'!F:F,"FBA Inventory Reimbursement - Lost:Warehouse")</f>
        <v>0</v>
      </c>
      <c r="AS24">
        <f>SUMIFS('总明细 源文件后台下'!W:W,'总明细 源文件后台下'!E:E,E24,'总明细 源文件后台下'!C:C,"Adjustment",'总明细 源文件后台下'!F:F,"Non-subscription Fee Adjustment")</f>
        <v>0</v>
      </c>
      <c r="AT24">
        <f>SUMIFS('总明细 源文件后台下'!W:W,'总明细 源文件后台下'!E:E,E24,'总明细 源文件后台下'!C:C,"Adjustment",'总明细 源文件后台下'!F:F,"FBA Inventory Placement Service Fee")</f>
        <v>0</v>
      </c>
      <c r="AV24">
        <f>SUMIF('FBA Customer Return Per Unit Fe'!B:B,E24,'FBA Customer Return Per Unit Fe'!C:C)</f>
        <v>0</v>
      </c>
      <c r="AX24">
        <f>(SUMIF('仓储费 源文件后台下'!C:C,E24,'仓储费 源文件后台下'!V:V))*-1</f>
        <v>0</v>
      </c>
      <c r="AZ24">
        <f>SUMIF('Disposal Fee销毁费用-160.95'!B:B,E24,'Disposal Fee销毁费用-160.95'!D:D)*-1</f>
        <v>0</v>
      </c>
      <c r="BC24">
        <f>IFERROR(VLOOKUP(F24,'优惠券-86.4'!F:I,4,0),0)</f>
        <v>0</v>
      </c>
      <c r="BD24">
        <f>IFERROR(VLOOKUP(F24,'早评-120'!E:H,4,0),0)</f>
        <v>0</v>
      </c>
      <c r="BF24">
        <f t="shared" si="0"/>
        <v>0</v>
      </c>
      <c r="BG24">
        <f t="shared" si="1"/>
        <v>0</v>
      </c>
      <c r="BH24">
        <f t="shared" si="2"/>
        <v>0</v>
      </c>
      <c r="BQ24" s="45">
        <f t="shared" si="3"/>
        <v>0</v>
      </c>
      <c r="BR24">
        <f>SUMIFS('9月销毁明细'!D:D,'9月销毁明细'!A:A,E24,'9月销毁明细'!H:H,"Sellable")</f>
        <v>0</v>
      </c>
      <c r="BS24">
        <f>SUMIFS('9月销毁明细'!G:G,'9月销毁明细'!A:A,E24,'9月销毁明细'!H:H,"Sellable")</f>
        <v>0</v>
      </c>
      <c r="BT24">
        <f>SUMIFS('9月销毁明细'!D:D,'9月销毁明细'!A:A,E24,'9月销毁明细'!H:H,"Unsellable")</f>
        <v>0</v>
      </c>
      <c r="BU24">
        <f>SUMIFS('9月销毁明细'!G:G,'9月销毁明细'!A:A,E24,'9月销毁明细'!H:H,"Unsellable")</f>
        <v>0</v>
      </c>
      <c r="BW24">
        <f>IFERROR(I24*VLOOKUP(F24,'9.3成本表'!C:L,10,0),0)</f>
        <v>0</v>
      </c>
      <c r="BX24">
        <f t="shared" si="4"/>
        <v>0</v>
      </c>
      <c r="CC24" s="45">
        <f t="shared" si="5"/>
        <v>0</v>
      </c>
      <c r="CD24" s="45">
        <f t="shared" si="6"/>
        <v>0</v>
      </c>
      <c r="CE24" s="45">
        <f t="shared" si="7"/>
        <v>0</v>
      </c>
    </row>
    <row r="25" spans="4:83" x14ac:dyDescent="0.25">
      <c r="D25" s="20" t="s">
        <v>152</v>
      </c>
      <c r="E25" s="20" t="s">
        <v>153</v>
      </c>
      <c r="F25" s="20" t="s">
        <v>149</v>
      </c>
      <c r="G25">
        <v>19</v>
      </c>
      <c r="H25" s="20"/>
      <c r="I25">
        <f>SUMIFS('总明细 源文件后台下'!G:G,'总明细 源文件后台下'!E:E,E25,'总明细 源文件后台下'!C:C,"Order")</f>
        <v>0</v>
      </c>
      <c r="J25">
        <f>SUMIFS('总明细 源文件后台下'!M:M,'总明细 源文件后台下'!E:E,E25,'总明细 源文件后台下'!C:C,"Order")</f>
        <v>0</v>
      </c>
      <c r="K25">
        <f>SUMIFS('总明细 源文件后台下'!N:N,'总明细 源文件后台下'!E:E,E25,'总明细 源文件后台下'!C:C,"Order")</f>
        <v>0</v>
      </c>
      <c r="L25">
        <f>SUMIFS('总明细 源文件后台下'!O:O,'总明细 源文件后台下'!E:E,E25,'总明细 源文件后台下'!C:C,"Order")</f>
        <v>0</v>
      </c>
      <c r="M25">
        <f>SUMIFS('总明细 源文件后台下'!P:P,'总明细 源文件后台下'!E:E,E25,'总明细 源文件后台下'!C:C,"Order")</f>
        <v>0</v>
      </c>
      <c r="N25">
        <f>SUMIFS('总明细 源文件后台下'!Q:Q,'总明细 源文件后台下'!E:E,E25,'总明细 源文件后台下'!C:C,"Order")</f>
        <v>0</v>
      </c>
      <c r="O25">
        <f>SUMIFS('总明细 源文件后台下'!R:R,'总明细 源文件后台下'!E:E,E25,'总明细 源文件后台下'!C:C,"Order")</f>
        <v>0</v>
      </c>
      <c r="P25">
        <f>SUMIFS('总明细 源文件后台下'!S:S,'总明细 源文件后台下'!E:E,E25,'总明细 源文件后台下'!C:C,"Order")</f>
        <v>0</v>
      </c>
      <c r="Q25">
        <f>SUMIFS('总明细 源文件后台下'!T:T,'总明细 源文件后台下'!E:E,E25,'总明细 源文件后台下'!C:C,"Order")</f>
        <v>0</v>
      </c>
      <c r="R25">
        <f>SUMIFS('总明细 源文件后台下'!U:U,'总明细 源文件后台下'!E:E,E25,'总明细 源文件后台下'!C:C,"Order")</f>
        <v>0</v>
      </c>
      <c r="S25">
        <f>SUMIFS('总明细 源文件后台下'!V:V,'总明细 源文件后台下'!E:E,E25,'总明细 源文件后台下'!C:C,"Order")</f>
        <v>0</v>
      </c>
      <c r="T25">
        <f>SUMIFS('总明细 源文件后台下'!W:W,'总明细 源文件后台下'!E:E,E25,'总明细 源文件后台下'!C:C,"Order")</f>
        <v>0</v>
      </c>
      <c r="U25">
        <f>SUMIFS('总明细 源文件后台下'!G:G,'总明细 源文件后台下'!E:E,E25,'总明细 源文件后台下'!C:C,"Refund")</f>
        <v>0</v>
      </c>
      <c r="V25">
        <f>SUMIFS('总明细 源文件后台下'!M:M,'总明细 源文件后台下'!E:E,E25,'总明细 源文件后台下'!C:C,"Refund")</f>
        <v>0</v>
      </c>
      <c r="W25">
        <f>SUMIFS('总明细 源文件后台下'!N:N,'总明细 源文件后台下'!E:E,E25,'总明细 源文件后台下'!C:C,"Refund")</f>
        <v>0</v>
      </c>
      <c r="X25">
        <f>SUMIFS('总明细 源文件后台下'!O:O,'总明细 源文件后台下'!E:E,E25,'总明细 源文件后台下'!C:C,"Refund")</f>
        <v>0</v>
      </c>
      <c r="Y25">
        <f>SUMIFS('总明细 源文件后台下'!P:P,'总明细 源文件后台下'!E:E,E25,'总明细 源文件后台下'!C:C,"Refund")</f>
        <v>0</v>
      </c>
      <c r="Z25">
        <f>SUMIFS('总明细 源文件后台下'!Q:Q,'总明细 源文件后台下'!E:E,E25,'总明细 源文件后台下'!C:C,"Refund")</f>
        <v>0</v>
      </c>
      <c r="AA25">
        <f>SUMIFS('总明细 源文件后台下'!R:R,'总明细 源文件后台下'!E:E,E25,'总明细 源文件后台下'!C:C,"Refund")</f>
        <v>0</v>
      </c>
      <c r="AB25">
        <f>SUMIFS('总明细 源文件后台下'!S:S,'总明细 源文件后台下'!E:E,E25,'总明细 源文件后台下'!C:C,"Refund")</f>
        <v>0</v>
      </c>
      <c r="AC25">
        <f>SUMIFS('总明细 源文件后台下'!T:T,'总明细 源文件后台下'!E:E,E25,'总明细 源文件后台下'!C:C,"Refund")</f>
        <v>0</v>
      </c>
      <c r="AD25">
        <f>SUMIFS('总明细 源文件后台下'!U:U,'总明细 源文件后台下'!E:E,E25,'总明细 源文件后台下'!C:C,"Refund")</f>
        <v>0</v>
      </c>
      <c r="AE25">
        <f>SUMIFS('总明细 源文件后台下'!V:V,'总明细 源文件后台下'!E:E,E25,'总明细 源文件后台下'!C:C,"Refund")</f>
        <v>0</v>
      </c>
      <c r="AF25">
        <f>SUMIFS('总明细 源文件后台下'!W:W,'总明细 源文件后台下'!E:E,E25,'总明细 源文件后台下'!C:C,"Refund")</f>
        <v>0</v>
      </c>
      <c r="AK25">
        <f>(SUMIF('广告费 源文件后台下'!G:G,E25,'广告费 源文件后台下'!M:M))*-1</f>
        <v>-0.91</v>
      </c>
      <c r="AL25">
        <f>SUMIFS('总明细 源文件后台下'!W:W,'总明细 源文件后台下'!E:E,E25,'总明细 源文件后台下'!C:C,"Adjustment",'总明细 源文件后台下'!F:F,"FBA Inventory Reimbursement - Customer Return")</f>
        <v>0</v>
      </c>
      <c r="AM25">
        <f>SUMIFS('总明细 源文件后台下'!W:W,'总明细 源文件后台下'!E:E,E25,'总明细 源文件后台下'!C:C,"Adjustment",'总明细 源文件后台下'!F:F,"FBA Inventory Reimbursement - Damaged:Warehouse")</f>
        <v>0</v>
      </c>
      <c r="AN25">
        <f>SUMIFS('总明细 源文件后台下'!W:W,'总明细 源文件后台下'!E:E,E25,'总明细 源文件后台下'!C:C,"Adjustment",'总明细 源文件后台下'!F:F,"FBA Inventory Reimbursement - Customer Service Issue")</f>
        <v>0</v>
      </c>
      <c r="AO25">
        <f>SUMIFS('总明细 源文件后台下'!W:W,'总明细 源文件后台下'!E:E,E25,'总明细 源文件后台下'!C:C,"Adjustment",'总明细 源文件后台下'!F:F,"FBA Inventory Reimbursement - Fee Correction")</f>
        <v>0</v>
      </c>
      <c r="AP25">
        <f>SUMIFS('总明细 源文件后台下'!W:W,'总明细 源文件后台下'!E:E,E25,'总明细 源文件后台下'!C:C,"Adjustment",'总明细 源文件后台下'!F:F,"FBA Inventory Reimbursement - General Adjustment")</f>
        <v>0</v>
      </c>
      <c r="AQ25">
        <f>SUMIFS('总明细 源文件后台下'!W:W,'总明细 源文件后台下'!E:E,E25,'总明细 源文件后台下'!C:C,"Adjustment",'总明细 源文件后台下'!F:F,"FBA Inventory Reimbursement - Lost:Inbound")</f>
        <v>0</v>
      </c>
      <c r="AR25">
        <f>SUMIFS('总明细 源文件后台下'!W:W,'总明细 源文件后台下'!E:E,E25,'总明细 源文件后台下'!C:C,"Adjustment",'总明细 源文件后台下'!F:F,"FBA Inventory Reimbursement - Lost:Warehouse")</f>
        <v>0</v>
      </c>
      <c r="AS25">
        <f>SUMIFS('总明细 源文件后台下'!W:W,'总明细 源文件后台下'!E:E,E25,'总明细 源文件后台下'!C:C,"Adjustment",'总明细 源文件后台下'!F:F,"Non-subscription Fee Adjustment")</f>
        <v>0</v>
      </c>
      <c r="AT25">
        <f>SUMIFS('总明细 源文件后台下'!W:W,'总明细 源文件后台下'!E:E,E25,'总明细 源文件后台下'!C:C,"Adjustment",'总明细 源文件后台下'!F:F,"FBA Inventory Placement Service Fee")</f>
        <v>0</v>
      </c>
      <c r="AV25">
        <f>SUMIF('FBA Customer Return Per Unit Fe'!B:B,E25,'FBA Customer Return Per Unit Fe'!C:C)</f>
        <v>0</v>
      </c>
      <c r="AX25">
        <f>(SUMIF('仓储费 源文件后台下'!C:C,E25,'仓储费 源文件后台下'!V:V))*-1</f>
        <v>0</v>
      </c>
      <c r="AZ25">
        <f>SUMIF('Disposal Fee销毁费用-160.95'!B:B,E25,'Disposal Fee销毁费用-160.95'!D:D)*-1</f>
        <v>0</v>
      </c>
      <c r="BC25">
        <f>IFERROR(VLOOKUP(F25,'优惠券-86.4'!F:I,4,0),0)</f>
        <v>0</v>
      </c>
      <c r="BD25">
        <f>IFERROR(VLOOKUP(F25,'早评-120'!E:H,4,0),0)</f>
        <v>0</v>
      </c>
      <c r="BF25">
        <f t="shared" si="0"/>
        <v>-0.91</v>
      </c>
      <c r="BG25">
        <f t="shared" si="1"/>
        <v>0</v>
      </c>
      <c r="BH25">
        <f t="shared" si="2"/>
        <v>-5.915</v>
      </c>
      <c r="BQ25" s="45">
        <f t="shared" si="3"/>
        <v>-5.915</v>
      </c>
      <c r="BR25">
        <f>SUMIFS('9月销毁明细'!D:D,'9月销毁明细'!A:A,E25,'9月销毁明细'!H:H,"Sellable")</f>
        <v>0</v>
      </c>
      <c r="BS25">
        <f>SUMIFS('9月销毁明细'!G:G,'9月销毁明细'!A:A,E25,'9月销毁明细'!H:H,"Sellable")</f>
        <v>0</v>
      </c>
      <c r="BT25">
        <f>SUMIFS('9月销毁明细'!D:D,'9月销毁明细'!A:A,E25,'9月销毁明细'!H:H,"Unsellable")</f>
        <v>0</v>
      </c>
      <c r="BU25">
        <f>SUMIFS('9月销毁明细'!G:G,'9月销毁明细'!A:A,E25,'9月销毁明细'!H:H,"Unsellable")</f>
        <v>0</v>
      </c>
      <c r="BW25">
        <f>IFERROR(I25*VLOOKUP(F25,'9.3成本表'!C:L,10,0),0)</f>
        <v>0</v>
      </c>
      <c r="BX25">
        <f t="shared" si="4"/>
        <v>0</v>
      </c>
      <c r="CC25" s="45">
        <f t="shared" si="5"/>
        <v>-5.915</v>
      </c>
      <c r="CD25" s="45">
        <f t="shared" si="6"/>
        <v>0</v>
      </c>
      <c r="CE25" s="45">
        <f t="shared" si="7"/>
        <v>0</v>
      </c>
    </row>
    <row r="26" spans="4:83" x14ac:dyDescent="0.25">
      <c r="D26" s="20" t="s">
        <v>154</v>
      </c>
      <c r="E26" s="20" t="s">
        <v>155</v>
      </c>
      <c r="F26" s="20" t="s">
        <v>149</v>
      </c>
      <c r="G26">
        <v>20</v>
      </c>
      <c r="H26" s="20"/>
      <c r="I26">
        <f>SUMIFS('总明细 源文件后台下'!G:G,'总明细 源文件后台下'!E:E,E26,'总明细 源文件后台下'!C:C,"Order")</f>
        <v>0</v>
      </c>
      <c r="J26">
        <f>SUMIFS('总明细 源文件后台下'!M:M,'总明细 源文件后台下'!E:E,E26,'总明细 源文件后台下'!C:C,"Order")</f>
        <v>0</v>
      </c>
      <c r="K26">
        <f>SUMIFS('总明细 源文件后台下'!N:N,'总明细 源文件后台下'!E:E,E26,'总明细 源文件后台下'!C:C,"Order")</f>
        <v>0</v>
      </c>
      <c r="L26">
        <f>SUMIFS('总明细 源文件后台下'!O:O,'总明细 源文件后台下'!E:E,E26,'总明细 源文件后台下'!C:C,"Order")</f>
        <v>0</v>
      </c>
      <c r="M26">
        <f>SUMIFS('总明细 源文件后台下'!P:P,'总明细 源文件后台下'!E:E,E26,'总明细 源文件后台下'!C:C,"Order")</f>
        <v>0</v>
      </c>
      <c r="N26">
        <f>SUMIFS('总明细 源文件后台下'!Q:Q,'总明细 源文件后台下'!E:E,E26,'总明细 源文件后台下'!C:C,"Order")</f>
        <v>0</v>
      </c>
      <c r="O26">
        <f>SUMIFS('总明细 源文件后台下'!R:R,'总明细 源文件后台下'!E:E,E26,'总明细 源文件后台下'!C:C,"Order")</f>
        <v>0</v>
      </c>
      <c r="P26">
        <f>SUMIFS('总明细 源文件后台下'!S:S,'总明细 源文件后台下'!E:E,E26,'总明细 源文件后台下'!C:C,"Order")</f>
        <v>0</v>
      </c>
      <c r="Q26">
        <f>SUMIFS('总明细 源文件后台下'!T:T,'总明细 源文件后台下'!E:E,E26,'总明细 源文件后台下'!C:C,"Order")</f>
        <v>0</v>
      </c>
      <c r="R26">
        <f>SUMIFS('总明细 源文件后台下'!U:U,'总明细 源文件后台下'!E:E,E26,'总明细 源文件后台下'!C:C,"Order")</f>
        <v>0</v>
      </c>
      <c r="S26">
        <f>SUMIFS('总明细 源文件后台下'!V:V,'总明细 源文件后台下'!E:E,E26,'总明细 源文件后台下'!C:C,"Order")</f>
        <v>0</v>
      </c>
      <c r="T26">
        <f>SUMIFS('总明细 源文件后台下'!W:W,'总明细 源文件后台下'!E:E,E26,'总明细 源文件后台下'!C:C,"Order")</f>
        <v>0</v>
      </c>
      <c r="U26">
        <f>SUMIFS('总明细 源文件后台下'!G:G,'总明细 源文件后台下'!E:E,E26,'总明细 源文件后台下'!C:C,"Refund")</f>
        <v>0</v>
      </c>
      <c r="V26">
        <f>SUMIFS('总明细 源文件后台下'!M:M,'总明细 源文件后台下'!E:E,E26,'总明细 源文件后台下'!C:C,"Refund")</f>
        <v>0</v>
      </c>
      <c r="W26">
        <f>SUMIFS('总明细 源文件后台下'!N:N,'总明细 源文件后台下'!E:E,E26,'总明细 源文件后台下'!C:C,"Refund")</f>
        <v>0</v>
      </c>
      <c r="X26">
        <f>SUMIFS('总明细 源文件后台下'!O:O,'总明细 源文件后台下'!E:E,E26,'总明细 源文件后台下'!C:C,"Refund")</f>
        <v>0</v>
      </c>
      <c r="Y26">
        <f>SUMIFS('总明细 源文件后台下'!P:P,'总明细 源文件后台下'!E:E,E26,'总明细 源文件后台下'!C:C,"Refund")</f>
        <v>0</v>
      </c>
      <c r="Z26">
        <f>SUMIFS('总明细 源文件后台下'!Q:Q,'总明细 源文件后台下'!E:E,E26,'总明细 源文件后台下'!C:C,"Refund")</f>
        <v>0</v>
      </c>
      <c r="AA26">
        <f>SUMIFS('总明细 源文件后台下'!R:R,'总明细 源文件后台下'!E:E,E26,'总明细 源文件后台下'!C:C,"Refund")</f>
        <v>0</v>
      </c>
      <c r="AB26">
        <f>SUMIFS('总明细 源文件后台下'!S:S,'总明细 源文件后台下'!E:E,E26,'总明细 源文件后台下'!C:C,"Refund")</f>
        <v>0</v>
      </c>
      <c r="AC26">
        <f>SUMIFS('总明细 源文件后台下'!T:T,'总明细 源文件后台下'!E:E,E26,'总明细 源文件后台下'!C:C,"Refund")</f>
        <v>0</v>
      </c>
      <c r="AD26">
        <f>SUMIFS('总明细 源文件后台下'!U:U,'总明细 源文件后台下'!E:E,E26,'总明细 源文件后台下'!C:C,"Refund")</f>
        <v>0</v>
      </c>
      <c r="AE26">
        <f>SUMIFS('总明细 源文件后台下'!V:V,'总明细 源文件后台下'!E:E,E26,'总明细 源文件后台下'!C:C,"Refund")</f>
        <v>0</v>
      </c>
      <c r="AF26">
        <f>SUMIFS('总明细 源文件后台下'!W:W,'总明细 源文件后台下'!E:E,E26,'总明细 源文件后台下'!C:C,"Refund")</f>
        <v>0</v>
      </c>
      <c r="AK26">
        <f>(SUMIF('广告费 源文件后台下'!G:G,E26,'广告费 源文件后台下'!M:M))*-1</f>
        <v>-3.23</v>
      </c>
      <c r="AL26">
        <f>SUMIFS('总明细 源文件后台下'!W:W,'总明细 源文件后台下'!E:E,E26,'总明细 源文件后台下'!C:C,"Adjustment",'总明细 源文件后台下'!F:F,"FBA Inventory Reimbursement - Customer Return")</f>
        <v>0</v>
      </c>
      <c r="AM26">
        <f>SUMIFS('总明细 源文件后台下'!W:W,'总明细 源文件后台下'!E:E,E26,'总明细 源文件后台下'!C:C,"Adjustment",'总明细 源文件后台下'!F:F,"FBA Inventory Reimbursement - Damaged:Warehouse")</f>
        <v>0</v>
      </c>
      <c r="AN26">
        <f>SUMIFS('总明细 源文件后台下'!W:W,'总明细 源文件后台下'!E:E,E26,'总明细 源文件后台下'!C:C,"Adjustment",'总明细 源文件后台下'!F:F,"FBA Inventory Reimbursement - Customer Service Issue")</f>
        <v>0</v>
      </c>
      <c r="AO26">
        <f>SUMIFS('总明细 源文件后台下'!W:W,'总明细 源文件后台下'!E:E,E26,'总明细 源文件后台下'!C:C,"Adjustment",'总明细 源文件后台下'!F:F,"FBA Inventory Reimbursement - Fee Correction")</f>
        <v>0</v>
      </c>
      <c r="AP26">
        <f>SUMIFS('总明细 源文件后台下'!W:W,'总明细 源文件后台下'!E:E,E26,'总明细 源文件后台下'!C:C,"Adjustment",'总明细 源文件后台下'!F:F,"FBA Inventory Reimbursement - General Adjustment")</f>
        <v>0</v>
      </c>
      <c r="AQ26">
        <f>SUMIFS('总明细 源文件后台下'!W:W,'总明细 源文件后台下'!E:E,E26,'总明细 源文件后台下'!C:C,"Adjustment",'总明细 源文件后台下'!F:F,"FBA Inventory Reimbursement - Lost:Inbound")</f>
        <v>0</v>
      </c>
      <c r="AR26">
        <f>SUMIFS('总明细 源文件后台下'!W:W,'总明细 源文件后台下'!E:E,E26,'总明细 源文件后台下'!C:C,"Adjustment",'总明细 源文件后台下'!F:F,"FBA Inventory Reimbursement - Lost:Warehouse")</f>
        <v>0</v>
      </c>
      <c r="AS26">
        <f>SUMIFS('总明细 源文件后台下'!W:W,'总明细 源文件后台下'!E:E,E26,'总明细 源文件后台下'!C:C,"Adjustment",'总明细 源文件后台下'!F:F,"Non-subscription Fee Adjustment")</f>
        <v>0</v>
      </c>
      <c r="AT26">
        <f>SUMIFS('总明细 源文件后台下'!W:W,'总明细 源文件后台下'!E:E,E26,'总明细 源文件后台下'!C:C,"Adjustment",'总明细 源文件后台下'!F:F,"FBA Inventory Placement Service Fee")</f>
        <v>0</v>
      </c>
      <c r="AV26">
        <f>SUMIF('FBA Customer Return Per Unit Fe'!B:B,E26,'FBA Customer Return Per Unit Fe'!C:C)</f>
        <v>0</v>
      </c>
      <c r="AX26">
        <f>(SUMIF('仓储费 源文件后台下'!C:C,E26,'仓储费 源文件后台下'!V:V))*-1</f>
        <v>0</v>
      </c>
      <c r="AZ26">
        <f>SUMIF('Disposal Fee销毁费用-160.95'!B:B,E26,'Disposal Fee销毁费用-160.95'!D:D)*-1</f>
        <v>0</v>
      </c>
      <c r="BC26">
        <f>IFERROR(VLOOKUP(F26,'优惠券-86.4'!F:I,4,0),0)</f>
        <v>0</v>
      </c>
      <c r="BD26">
        <f>IFERROR(VLOOKUP(F26,'早评-120'!E:H,4,0),0)</f>
        <v>0</v>
      </c>
      <c r="BF26">
        <f t="shared" si="0"/>
        <v>-3.23</v>
      </c>
      <c r="BG26">
        <f t="shared" si="1"/>
        <v>0</v>
      </c>
      <c r="BH26">
        <f t="shared" si="2"/>
        <v>-20.995000000000001</v>
      </c>
      <c r="BQ26" s="45">
        <f t="shared" si="3"/>
        <v>-20.995000000000001</v>
      </c>
      <c r="BR26">
        <f>SUMIFS('9月销毁明细'!D:D,'9月销毁明细'!A:A,E26,'9月销毁明细'!H:H,"Sellable")</f>
        <v>0</v>
      </c>
      <c r="BS26">
        <f>SUMIFS('9月销毁明细'!G:G,'9月销毁明细'!A:A,E26,'9月销毁明细'!H:H,"Sellable")</f>
        <v>0</v>
      </c>
      <c r="BT26">
        <f>SUMIFS('9月销毁明细'!D:D,'9月销毁明细'!A:A,E26,'9月销毁明细'!H:H,"Unsellable")</f>
        <v>0</v>
      </c>
      <c r="BU26">
        <f>SUMIFS('9月销毁明细'!G:G,'9月销毁明细'!A:A,E26,'9月销毁明细'!H:H,"Unsellable")</f>
        <v>0</v>
      </c>
      <c r="BW26">
        <f>IFERROR(I26*VLOOKUP(F26,'9.3成本表'!C:L,10,0),0)</f>
        <v>0</v>
      </c>
      <c r="BX26">
        <f t="shared" si="4"/>
        <v>0</v>
      </c>
      <c r="CC26" s="45">
        <f t="shared" si="5"/>
        <v>-20.995000000000001</v>
      </c>
      <c r="CD26" s="45">
        <f t="shared" si="6"/>
        <v>0</v>
      </c>
      <c r="CE26" s="45">
        <f t="shared" si="7"/>
        <v>0</v>
      </c>
    </row>
    <row r="27" spans="4:83" x14ac:dyDescent="0.25">
      <c r="D27" s="20" t="s">
        <v>156</v>
      </c>
      <c r="E27" s="20" t="s">
        <v>157</v>
      </c>
      <c r="F27" s="20" t="s">
        <v>158</v>
      </c>
      <c r="G27">
        <v>21</v>
      </c>
      <c r="H27" s="20"/>
      <c r="I27">
        <f>SUMIFS('总明细 源文件后台下'!G:G,'总明细 源文件后台下'!E:E,E27,'总明细 源文件后台下'!C:C,"Order")</f>
        <v>0</v>
      </c>
      <c r="J27">
        <f>SUMIFS('总明细 源文件后台下'!M:M,'总明细 源文件后台下'!E:E,E27,'总明细 源文件后台下'!C:C,"Order")</f>
        <v>0</v>
      </c>
      <c r="K27">
        <f>SUMIFS('总明细 源文件后台下'!N:N,'总明细 源文件后台下'!E:E,E27,'总明细 源文件后台下'!C:C,"Order")</f>
        <v>0</v>
      </c>
      <c r="L27">
        <f>SUMIFS('总明细 源文件后台下'!O:O,'总明细 源文件后台下'!E:E,E27,'总明细 源文件后台下'!C:C,"Order")</f>
        <v>0</v>
      </c>
      <c r="M27">
        <f>SUMIFS('总明细 源文件后台下'!P:P,'总明细 源文件后台下'!E:E,E27,'总明细 源文件后台下'!C:C,"Order")</f>
        <v>0</v>
      </c>
      <c r="N27">
        <f>SUMIFS('总明细 源文件后台下'!Q:Q,'总明细 源文件后台下'!E:E,E27,'总明细 源文件后台下'!C:C,"Order")</f>
        <v>0</v>
      </c>
      <c r="O27">
        <f>SUMIFS('总明细 源文件后台下'!R:R,'总明细 源文件后台下'!E:E,E27,'总明细 源文件后台下'!C:C,"Order")</f>
        <v>0</v>
      </c>
      <c r="P27">
        <f>SUMIFS('总明细 源文件后台下'!S:S,'总明细 源文件后台下'!E:E,E27,'总明细 源文件后台下'!C:C,"Order")</f>
        <v>0</v>
      </c>
      <c r="Q27">
        <f>SUMIFS('总明细 源文件后台下'!T:T,'总明细 源文件后台下'!E:E,E27,'总明细 源文件后台下'!C:C,"Order")</f>
        <v>0</v>
      </c>
      <c r="R27">
        <f>SUMIFS('总明细 源文件后台下'!U:U,'总明细 源文件后台下'!E:E,E27,'总明细 源文件后台下'!C:C,"Order")</f>
        <v>0</v>
      </c>
      <c r="S27">
        <f>SUMIFS('总明细 源文件后台下'!V:V,'总明细 源文件后台下'!E:E,E27,'总明细 源文件后台下'!C:C,"Order")</f>
        <v>0</v>
      </c>
      <c r="T27">
        <f>SUMIFS('总明细 源文件后台下'!W:W,'总明细 源文件后台下'!E:E,E27,'总明细 源文件后台下'!C:C,"Order")</f>
        <v>0</v>
      </c>
      <c r="U27">
        <f>SUMIFS('总明细 源文件后台下'!G:G,'总明细 源文件后台下'!E:E,E27,'总明细 源文件后台下'!C:C,"Refund")</f>
        <v>0</v>
      </c>
      <c r="V27">
        <f>SUMIFS('总明细 源文件后台下'!M:M,'总明细 源文件后台下'!E:E,E27,'总明细 源文件后台下'!C:C,"Refund")</f>
        <v>0</v>
      </c>
      <c r="W27">
        <f>SUMIFS('总明细 源文件后台下'!N:N,'总明细 源文件后台下'!E:E,E27,'总明细 源文件后台下'!C:C,"Refund")</f>
        <v>0</v>
      </c>
      <c r="X27">
        <f>SUMIFS('总明细 源文件后台下'!O:O,'总明细 源文件后台下'!E:E,E27,'总明细 源文件后台下'!C:C,"Refund")</f>
        <v>0</v>
      </c>
      <c r="Y27">
        <f>SUMIFS('总明细 源文件后台下'!P:P,'总明细 源文件后台下'!E:E,E27,'总明细 源文件后台下'!C:C,"Refund")</f>
        <v>0</v>
      </c>
      <c r="Z27">
        <f>SUMIFS('总明细 源文件后台下'!Q:Q,'总明细 源文件后台下'!E:E,E27,'总明细 源文件后台下'!C:C,"Refund")</f>
        <v>0</v>
      </c>
      <c r="AA27">
        <f>SUMIFS('总明细 源文件后台下'!R:R,'总明细 源文件后台下'!E:E,E27,'总明细 源文件后台下'!C:C,"Refund")</f>
        <v>0</v>
      </c>
      <c r="AB27">
        <f>SUMIFS('总明细 源文件后台下'!S:S,'总明细 源文件后台下'!E:E,E27,'总明细 源文件后台下'!C:C,"Refund")</f>
        <v>0</v>
      </c>
      <c r="AC27">
        <f>SUMIFS('总明细 源文件后台下'!T:T,'总明细 源文件后台下'!E:E,E27,'总明细 源文件后台下'!C:C,"Refund")</f>
        <v>0</v>
      </c>
      <c r="AD27">
        <f>SUMIFS('总明细 源文件后台下'!U:U,'总明细 源文件后台下'!E:E,E27,'总明细 源文件后台下'!C:C,"Refund")</f>
        <v>0</v>
      </c>
      <c r="AE27">
        <f>SUMIFS('总明细 源文件后台下'!V:V,'总明细 源文件后台下'!E:E,E27,'总明细 源文件后台下'!C:C,"Refund")</f>
        <v>0</v>
      </c>
      <c r="AF27">
        <f>SUMIFS('总明细 源文件后台下'!W:W,'总明细 源文件后台下'!E:E,E27,'总明细 源文件后台下'!C:C,"Refund")</f>
        <v>0</v>
      </c>
      <c r="AK27">
        <f>(SUMIF('广告费 源文件后台下'!G:G,E27,'广告费 源文件后台下'!M:M))*-1</f>
        <v>-0.45</v>
      </c>
      <c r="AL27">
        <f>SUMIFS('总明细 源文件后台下'!W:W,'总明细 源文件后台下'!E:E,E27,'总明细 源文件后台下'!C:C,"Adjustment",'总明细 源文件后台下'!F:F,"FBA Inventory Reimbursement - Customer Return")</f>
        <v>0</v>
      </c>
      <c r="AM27">
        <f>SUMIFS('总明细 源文件后台下'!W:W,'总明细 源文件后台下'!E:E,E27,'总明细 源文件后台下'!C:C,"Adjustment",'总明细 源文件后台下'!F:F,"FBA Inventory Reimbursement - Damaged:Warehouse")</f>
        <v>0</v>
      </c>
      <c r="AN27">
        <f>SUMIFS('总明细 源文件后台下'!W:W,'总明细 源文件后台下'!E:E,E27,'总明细 源文件后台下'!C:C,"Adjustment",'总明细 源文件后台下'!F:F,"FBA Inventory Reimbursement - Customer Service Issue")</f>
        <v>0</v>
      </c>
      <c r="AO27">
        <f>SUMIFS('总明细 源文件后台下'!W:W,'总明细 源文件后台下'!E:E,E27,'总明细 源文件后台下'!C:C,"Adjustment",'总明细 源文件后台下'!F:F,"FBA Inventory Reimbursement - Fee Correction")</f>
        <v>0</v>
      </c>
      <c r="AP27">
        <f>SUMIFS('总明细 源文件后台下'!W:W,'总明细 源文件后台下'!E:E,E27,'总明细 源文件后台下'!C:C,"Adjustment",'总明细 源文件后台下'!F:F,"FBA Inventory Reimbursement - General Adjustment")</f>
        <v>0</v>
      </c>
      <c r="AQ27">
        <f>SUMIFS('总明细 源文件后台下'!W:W,'总明细 源文件后台下'!E:E,E27,'总明细 源文件后台下'!C:C,"Adjustment",'总明细 源文件后台下'!F:F,"FBA Inventory Reimbursement - Lost:Inbound")</f>
        <v>0</v>
      </c>
      <c r="AR27">
        <f>SUMIFS('总明细 源文件后台下'!W:W,'总明细 源文件后台下'!E:E,E27,'总明细 源文件后台下'!C:C,"Adjustment",'总明细 源文件后台下'!F:F,"FBA Inventory Reimbursement - Lost:Warehouse")</f>
        <v>0</v>
      </c>
      <c r="AS27">
        <f>SUMIFS('总明细 源文件后台下'!W:W,'总明细 源文件后台下'!E:E,E27,'总明细 源文件后台下'!C:C,"Adjustment",'总明细 源文件后台下'!F:F,"Non-subscription Fee Adjustment")</f>
        <v>0</v>
      </c>
      <c r="AT27">
        <f>SUMIFS('总明细 源文件后台下'!W:W,'总明细 源文件后台下'!E:E,E27,'总明细 源文件后台下'!C:C,"Adjustment",'总明细 源文件后台下'!F:F,"FBA Inventory Placement Service Fee")</f>
        <v>0</v>
      </c>
      <c r="AV27">
        <f>SUMIF('FBA Customer Return Per Unit Fe'!B:B,E27,'FBA Customer Return Per Unit Fe'!C:C)</f>
        <v>0</v>
      </c>
      <c r="AX27">
        <f>(SUMIF('仓储费 源文件后台下'!C:C,E27,'仓储费 源文件后台下'!V:V))*-1</f>
        <v>0</v>
      </c>
      <c r="AZ27">
        <f>SUMIF('Disposal Fee销毁费用-160.95'!B:B,E27,'Disposal Fee销毁费用-160.95'!D:D)*-1</f>
        <v>0</v>
      </c>
      <c r="BC27">
        <f>IFERROR(VLOOKUP(F27,'优惠券-86.4'!F:I,4,0),0)</f>
        <v>0</v>
      </c>
      <c r="BD27">
        <f>IFERROR(VLOOKUP(F27,'早评-120'!E:H,4,0),0)</f>
        <v>0</v>
      </c>
      <c r="BF27">
        <f t="shared" si="0"/>
        <v>-0.45</v>
      </c>
      <c r="BG27">
        <f t="shared" si="1"/>
        <v>0</v>
      </c>
      <c r="BH27">
        <f t="shared" si="2"/>
        <v>-2.9250000000000003</v>
      </c>
      <c r="BQ27" s="45">
        <f t="shared" si="3"/>
        <v>-2.9250000000000003</v>
      </c>
      <c r="BR27">
        <f>SUMIFS('9月销毁明细'!D:D,'9月销毁明细'!A:A,E27,'9月销毁明细'!H:H,"Sellable")</f>
        <v>0</v>
      </c>
      <c r="BS27">
        <f>SUMIFS('9月销毁明细'!G:G,'9月销毁明细'!A:A,E27,'9月销毁明细'!H:H,"Sellable")</f>
        <v>0</v>
      </c>
      <c r="BT27">
        <f>SUMIFS('9月销毁明细'!D:D,'9月销毁明细'!A:A,E27,'9月销毁明细'!H:H,"Unsellable")</f>
        <v>0</v>
      </c>
      <c r="BU27">
        <f>SUMIFS('9月销毁明细'!G:G,'9月销毁明细'!A:A,E27,'9月销毁明细'!H:H,"Unsellable")</f>
        <v>0</v>
      </c>
      <c r="BW27">
        <f>IFERROR(I27*VLOOKUP(F27,'9.3成本表'!C:L,10,0),0)</f>
        <v>0</v>
      </c>
      <c r="BX27">
        <f t="shared" si="4"/>
        <v>0</v>
      </c>
      <c r="CC27" s="45">
        <f t="shared" si="5"/>
        <v>-2.9250000000000003</v>
      </c>
      <c r="CD27" s="45">
        <f t="shared" si="6"/>
        <v>0</v>
      </c>
      <c r="CE27" s="45">
        <f t="shared" si="7"/>
        <v>0</v>
      </c>
    </row>
    <row r="28" spans="4:83" x14ac:dyDescent="0.25">
      <c r="D28" s="20" t="s">
        <v>159</v>
      </c>
      <c r="E28" s="20" t="s">
        <v>160</v>
      </c>
      <c r="F28" s="20" t="s">
        <v>158</v>
      </c>
      <c r="G28">
        <v>22</v>
      </c>
      <c r="H28" s="20"/>
      <c r="I28">
        <f>SUMIFS('总明细 源文件后台下'!G:G,'总明细 源文件后台下'!E:E,E28,'总明细 源文件后台下'!C:C,"Order")</f>
        <v>0</v>
      </c>
      <c r="J28">
        <f>SUMIFS('总明细 源文件后台下'!M:M,'总明细 源文件后台下'!E:E,E28,'总明细 源文件后台下'!C:C,"Order")</f>
        <v>0</v>
      </c>
      <c r="K28">
        <f>SUMIFS('总明细 源文件后台下'!N:N,'总明细 源文件后台下'!E:E,E28,'总明细 源文件后台下'!C:C,"Order")</f>
        <v>0</v>
      </c>
      <c r="L28">
        <f>SUMIFS('总明细 源文件后台下'!O:O,'总明细 源文件后台下'!E:E,E28,'总明细 源文件后台下'!C:C,"Order")</f>
        <v>0</v>
      </c>
      <c r="M28">
        <f>SUMIFS('总明细 源文件后台下'!P:P,'总明细 源文件后台下'!E:E,E28,'总明细 源文件后台下'!C:C,"Order")</f>
        <v>0</v>
      </c>
      <c r="N28">
        <f>SUMIFS('总明细 源文件后台下'!Q:Q,'总明细 源文件后台下'!E:E,E28,'总明细 源文件后台下'!C:C,"Order")</f>
        <v>0</v>
      </c>
      <c r="O28">
        <f>SUMIFS('总明细 源文件后台下'!R:R,'总明细 源文件后台下'!E:E,E28,'总明细 源文件后台下'!C:C,"Order")</f>
        <v>0</v>
      </c>
      <c r="P28">
        <f>SUMIFS('总明细 源文件后台下'!S:S,'总明细 源文件后台下'!E:E,E28,'总明细 源文件后台下'!C:C,"Order")</f>
        <v>0</v>
      </c>
      <c r="Q28">
        <f>SUMIFS('总明细 源文件后台下'!T:T,'总明细 源文件后台下'!E:E,E28,'总明细 源文件后台下'!C:C,"Order")</f>
        <v>0</v>
      </c>
      <c r="R28">
        <f>SUMIFS('总明细 源文件后台下'!U:U,'总明细 源文件后台下'!E:E,E28,'总明细 源文件后台下'!C:C,"Order")</f>
        <v>0</v>
      </c>
      <c r="S28">
        <f>SUMIFS('总明细 源文件后台下'!V:V,'总明细 源文件后台下'!E:E,E28,'总明细 源文件后台下'!C:C,"Order")</f>
        <v>0</v>
      </c>
      <c r="T28">
        <f>SUMIFS('总明细 源文件后台下'!W:W,'总明细 源文件后台下'!E:E,E28,'总明细 源文件后台下'!C:C,"Order")</f>
        <v>0</v>
      </c>
      <c r="U28">
        <f>SUMIFS('总明细 源文件后台下'!G:G,'总明细 源文件后台下'!E:E,E28,'总明细 源文件后台下'!C:C,"Refund")</f>
        <v>0</v>
      </c>
      <c r="V28">
        <f>SUMIFS('总明细 源文件后台下'!M:M,'总明细 源文件后台下'!E:E,E28,'总明细 源文件后台下'!C:C,"Refund")</f>
        <v>0</v>
      </c>
      <c r="W28">
        <f>SUMIFS('总明细 源文件后台下'!N:N,'总明细 源文件后台下'!E:E,E28,'总明细 源文件后台下'!C:C,"Refund")</f>
        <v>0</v>
      </c>
      <c r="X28">
        <f>SUMIFS('总明细 源文件后台下'!O:O,'总明细 源文件后台下'!E:E,E28,'总明细 源文件后台下'!C:C,"Refund")</f>
        <v>0</v>
      </c>
      <c r="Y28">
        <f>SUMIFS('总明细 源文件后台下'!P:P,'总明细 源文件后台下'!E:E,E28,'总明细 源文件后台下'!C:C,"Refund")</f>
        <v>0</v>
      </c>
      <c r="Z28">
        <f>SUMIFS('总明细 源文件后台下'!Q:Q,'总明细 源文件后台下'!E:E,E28,'总明细 源文件后台下'!C:C,"Refund")</f>
        <v>0</v>
      </c>
      <c r="AA28">
        <f>SUMIFS('总明细 源文件后台下'!R:R,'总明细 源文件后台下'!E:E,E28,'总明细 源文件后台下'!C:C,"Refund")</f>
        <v>0</v>
      </c>
      <c r="AB28">
        <f>SUMIFS('总明细 源文件后台下'!S:S,'总明细 源文件后台下'!E:E,E28,'总明细 源文件后台下'!C:C,"Refund")</f>
        <v>0</v>
      </c>
      <c r="AC28">
        <f>SUMIFS('总明细 源文件后台下'!T:T,'总明细 源文件后台下'!E:E,E28,'总明细 源文件后台下'!C:C,"Refund")</f>
        <v>0</v>
      </c>
      <c r="AD28">
        <f>SUMIFS('总明细 源文件后台下'!U:U,'总明细 源文件后台下'!E:E,E28,'总明细 源文件后台下'!C:C,"Refund")</f>
        <v>0</v>
      </c>
      <c r="AE28">
        <f>SUMIFS('总明细 源文件后台下'!V:V,'总明细 源文件后台下'!E:E,E28,'总明细 源文件后台下'!C:C,"Refund")</f>
        <v>0</v>
      </c>
      <c r="AF28">
        <f>SUMIFS('总明细 源文件后台下'!W:W,'总明细 源文件后台下'!E:E,E28,'总明细 源文件后台下'!C:C,"Refund")</f>
        <v>0</v>
      </c>
      <c r="AK28">
        <f>(SUMIF('广告费 源文件后台下'!G:G,E28,'广告费 源文件后台下'!M:M))*-1</f>
        <v>-0.16</v>
      </c>
      <c r="AL28">
        <f>SUMIFS('总明细 源文件后台下'!W:W,'总明细 源文件后台下'!E:E,E28,'总明细 源文件后台下'!C:C,"Adjustment",'总明细 源文件后台下'!F:F,"FBA Inventory Reimbursement - Customer Return")</f>
        <v>0</v>
      </c>
      <c r="AM28">
        <f>SUMIFS('总明细 源文件后台下'!W:W,'总明细 源文件后台下'!E:E,E28,'总明细 源文件后台下'!C:C,"Adjustment",'总明细 源文件后台下'!F:F,"FBA Inventory Reimbursement - Damaged:Warehouse")</f>
        <v>0</v>
      </c>
      <c r="AN28">
        <f>SUMIFS('总明细 源文件后台下'!W:W,'总明细 源文件后台下'!E:E,E28,'总明细 源文件后台下'!C:C,"Adjustment",'总明细 源文件后台下'!F:F,"FBA Inventory Reimbursement - Customer Service Issue")</f>
        <v>0</v>
      </c>
      <c r="AO28">
        <f>SUMIFS('总明细 源文件后台下'!W:W,'总明细 源文件后台下'!E:E,E28,'总明细 源文件后台下'!C:C,"Adjustment",'总明细 源文件后台下'!F:F,"FBA Inventory Reimbursement - Fee Correction")</f>
        <v>0</v>
      </c>
      <c r="AP28">
        <f>SUMIFS('总明细 源文件后台下'!W:W,'总明细 源文件后台下'!E:E,E28,'总明细 源文件后台下'!C:C,"Adjustment",'总明细 源文件后台下'!F:F,"FBA Inventory Reimbursement - General Adjustment")</f>
        <v>0</v>
      </c>
      <c r="AQ28">
        <f>SUMIFS('总明细 源文件后台下'!W:W,'总明细 源文件后台下'!E:E,E28,'总明细 源文件后台下'!C:C,"Adjustment",'总明细 源文件后台下'!F:F,"FBA Inventory Reimbursement - Lost:Inbound")</f>
        <v>0</v>
      </c>
      <c r="AR28">
        <f>SUMIFS('总明细 源文件后台下'!W:W,'总明细 源文件后台下'!E:E,E28,'总明细 源文件后台下'!C:C,"Adjustment",'总明细 源文件后台下'!F:F,"FBA Inventory Reimbursement - Lost:Warehouse")</f>
        <v>0</v>
      </c>
      <c r="AS28">
        <f>SUMIFS('总明细 源文件后台下'!W:W,'总明细 源文件后台下'!E:E,E28,'总明细 源文件后台下'!C:C,"Adjustment",'总明细 源文件后台下'!F:F,"Non-subscription Fee Adjustment")</f>
        <v>0</v>
      </c>
      <c r="AT28">
        <f>SUMIFS('总明细 源文件后台下'!W:W,'总明细 源文件后台下'!E:E,E28,'总明细 源文件后台下'!C:C,"Adjustment",'总明细 源文件后台下'!F:F,"FBA Inventory Placement Service Fee")</f>
        <v>0</v>
      </c>
      <c r="AV28">
        <f>SUMIF('FBA Customer Return Per Unit Fe'!B:B,E28,'FBA Customer Return Per Unit Fe'!C:C)</f>
        <v>0</v>
      </c>
      <c r="AX28">
        <f>(SUMIF('仓储费 源文件后台下'!C:C,E28,'仓储费 源文件后台下'!V:V))*-1</f>
        <v>0</v>
      </c>
      <c r="AZ28">
        <f>SUMIF('Disposal Fee销毁费用-160.95'!B:B,E28,'Disposal Fee销毁费用-160.95'!D:D)*-1</f>
        <v>0</v>
      </c>
      <c r="BC28">
        <f>IFERROR(VLOOKUP(F28,'优惠券-86.4'!F:I,4,0),0)</f>
        <v>0</v>
      </c>
      <c r="BD28">
        <f>IFERROR(VLOOKUP(F28,'早评-120'!E:H,4,0),0)</f>
        <v>0</v>
      </c>
      <c r="BF28">
        <f t="shared" si="0"/>
        <v>-0.16</v>
      </c>
      <c r="BG28">
        <f t="shared" si="1"/>
        <v>0</v>
      </c>
      <c r="BH28">
        <f t="shared" si="2"/>
        <v>-1.04</v>
      </c>
      <c r="BQ28" s="45">
        <f t="shared" si="3"/>
        <v>-1.04</v>
      </c>
      <c r="BR28">
        <f>SUMIFS('9月销毁明细'!D:D,'9月销毁明细'!A:A,E28,'9月销毁明细'!H:H,"Sellable")</f>
        <v>0</v>
      </c>
      <c r="BS28">
        <f>SUMIFS('9月销毁明细'!G:G,'9月销毁明细'!A:A,E28,'9月销毁明细'!H:H,"Sellable")</f>
        <v>0</v>
      </c>
      <c r="BT28">
        <f>SUMIFS('9月销毁明细'!D:D,'9月销毁明细'!A:A,E28,'9月销毁明细'!H:H,"Unsellable")</f>
        <v>0</v>
      </c>
      <c r="BU28">
        <f>SUMIFS('9月销毁明细'!G:G,'9月销毁明细'!A:A,E28,'9月销毁明细'!H:H,"Unsellable")</f>
        <v>0</v>
      </c>
      <c r="BW28">
        <f>IFERROR(I28*VLOOKUP(F28,'9.3成本表'!C:L,10,0),0)</f>
        <v>0</v>
      </c>
      <c r="BX28">
        <f t="shared" si="4"/>
        <v>0</v>
      </c>
      <c r="CC28" s="45">
        <f t="shared" si="5"/>
        <v>-1.04</v>
      </c>
      <c r="CD28" s="45">
        <f t="shared" si="6"/>
        <v>0</v>
      </c>
      <c r="CE28" s="45">
        <f t="shared" si="7"/>
        <v>0</v>
      </c>
    </row>
    <row r="29" spans="4:83" x14ac:dyDescent="0.25">
      <c r="D29" s="20" t="s">
        <v>161</v>
      </c>
      <c r="E29" s="20" t="s">
        <v>162</v>
      </c>
      <c r="F29" s="20" t="s">
        <v>158</v>
      </c>
      <c r="G29">
        <v>23</v>
      </c>
      <c r="H29" s="20"/>
      <c r="I29">
        <f>SUMIFS('总明细 源文件后台下'!G:G,'总明细 源文件后台下'!E:E,E29,'总明细 源文件后台下'!C:C,"Order")</f>
        <v>0</v>
      </c>
      <c r="J29">
        <f>SUMIFS('总明细 源文件后台下'!M:M,'总明细 源文件后台下'!E:E,E29,'总明细 源文件后台下'!C:C,"Order")</f>
        <v>0</v>
      </c>
      <c r="K29">
        <f>SUMIFS('总明细 源文件后台下'!N:N,'总明细 源文件后台下'!E:E,E29,'总明细 源文件后台下'!C:C,"Order")</f>
        <v>0</v>
      </c>
      <c r="L29">
        <f>SUMIFS('总明细 源文件后台下'!O:O,'总明细 源文件后台下'!E:E,E29,'总明细 源文件后台下'!C:C,"Order")</f>
        <v>0</v>
      </c>
      <c r="M29">
        <f>SUMIFS('总明细 源文件后台下'!P:P,'总明细 源文件后台下'!E:E,E29,'总明细 源文件后台下'!C:C,"Order")</f>
        <v>0</v>
      </c>
      <c r="N29">
        <f>SUMIFS('总明细 源文件后台下'!Q:Q,'总明细 源文件后台下'!E:E,E29,'总明细 源文件后台下'!C:C,"Order")</f>
        <v>0</v>
      </c>
      <c r="O29">
        <f>SUMIFS('总明细 源文件后台下'!R:R,'总明细 源文件后台下'!E:E,E29,'总明细 源文件后台下'!C:C,"Order")</f>
        <v>0</v>
      </c>
      <c r="P29">
        <f>SUMIFS('总明细 源文件后台下'!S:S,'总明细 源文件后台下'!E:E,E29,'总明细 源文件后台下'!C:C,"Order")</f>
        <v>0</v>
      </c>
      <c r="Q29">
        <f>SUMIFS('总明细 源文件后台下'!T:T,'总明细 源文件后台下'!E:E,E29,'总明细 源文件后台下'!C:C,"Order")</f>
        <v>0</v>
      </c>
      <c r="R29">
        <f>SUMIFS('总明细 源文件后台下'!U:U,'总明细 源文件后台下'!E:E,E29,'总明细 源文件后台下'!C:C,"Order")</f>
        <v>0</v>
      </c>
      <c r="S29">
        <f>SUMIFS('总明细 源文件后台下'!V:V,'总明细 源文件后台下'!E:E,E29,'总明细 源文件后台下'!C:C,"Order")</f>
        <v>0</v>
      </c>
      <c r="T29">
        <f>SUMIFS('总明细 源文件后台下'!W:W,'总明细 源文件后台下'!E:E,E29,'总明细 源文件后台下'!C:C,"Order")</f>
        <v>0</v>
      </c>
      <c r="U29">
        <f>SUMIFS('总明细 源文件后台下'!G:G,'总明细 源文件后台下'!E:E,E29,'总明细 源文件后台下'!C:C,"Refund")</f>
        <v>0</v>
      </c>
      <c r="V29">
        <f>SUMIFS('总明细 源文件后台下'!M:M,'总明细 源文件后台下'!E:E,E29,'总明细 源文件后台下'!C:C,"Refund")</f>
        <v>0</v>
      </c>
      <c r="W29">
        <f>SUMIFS('总明细 源文件后台下'!N:N,'总明细 源文件后台下'!E:E,E29,'总明细 源文件后台下'!C:C,"Refund")</f>
        <v>0</v>
      </c>
      <c r="X29">
        <f>SUMIFS('总明细 源文件后台下'!O:O,'总明细 源文件后台下'!E:E,E29,'总明细 源文件后台下'!C:C,"Refund")</f>
        <v>0</v>
      </c>
      <c r="Y29">
        <f>SUMIFS('总明细 源文件后台下'!P:P,'总明细 源文件后台下'!E:E,E29,'总明细 源文件后台下'!C:C,"Refund")</f>
        <v>0</v>
      </c>
      <c r="Z29">
        <f>SUMIFS('总明细 源文件后台下'!Q:Q,'总明细 源文件后台下'!E:E,E29,'总明细 源文件后台下'!C:C,"Refund")</f>
        <v>0</v>
      </c>
      <c r="AA29">
        <f>SUMIFS('总明细 源文件后台下'!R:R,'总明细 源文件后台下'!E:E,E29,'总明细 源文件后台下'!C:C,"Refund")</f>
        <v>0</v>
      </c>
      <c r="AB29">
        <f>SUMIFS('总明细 源文件后台下'!S:S,'总明细 源文件后台下'!E:E,E29,'总明细 源文件后台下'!C:C,"Refund")</f>
        <v>0</v>
      </c>
      <c r="AC29">
        <f>SUMIFS('总明细 源文件后台下'!T:T,'总明细 源文件后台下'!E:E,E29,'总明细 源文件后台下'!C:C,"Refund")</f>
        <v>0</v>
      </c>
      <c r="AD29">
        <f>SUMIFS('总明细 源文件后台下'!U:U,'总明细 源文件后台下'!E:E,E29,'总明细 源文件后台下'!C:C,"Refund")</f>
        <v>0</v>
      </c>
      <c r="AE29">
        <f>SUMIFS('总明细 源文件后台下'!V:V,'总明细 源文件后台下'!E:E,E29,'总明细 源文件后台下'!C:C,"Refund")</f>
        <v>0</v>
      </c>
      <c r="AF29">
        <f>SUMIFS('总明细 源文件后台下'!W:W,'总明细 源文件后台下'!E:E,E29,'总明细 源文件后台下'!C:C,"Refund")</f>
        <v>0</v>
      </c>
      <c r="AK29">
        <f>(SUMIF('广告费 源文件后台下'!G:G,E29,'广告费 源文件后台下'!M:M))*-1</f>
        <v>0</v>
      </c>
      <c r="AL29">
        <f>SUMIFS('总明细 源文件后台下'!W:W,'总明细 源文件后台下'!E:E,E29,'总明细 源文件后台下'!C:C,"Adjustment",'总明细 源文件后台下'!F:F,"FBA Inventory Reimbursement - Customer Return")</f>
        <v>0</v>
      </c>
      <c r="AM29">
        <f>SUMIFS('总明细 源文件后台下'!W:W,'总明细 源文件后台下'!E:E,E29,'总明细 源文件后台下'!C:C,"Adjustment",'总明细 源文件后台下'!F:F,"FBA Inventory Reimbursement - Damaged:Warehouse")</f>
        <v>0</v>
      </c>
      <c r="AN29">
        <f>SUMIFS('总明细 源文件后台下'!W:W,'总明细 源文件后台下'!E:E,E29,'总明细 源文件后台下'!C:C,"Adjustment",'总明细 源文件后台下'!F:F,"FBA Inventory Reimbursement - Customer Service Issue")</f>
        <v>0</v>
      </c>
      <c r="AO29">
        <f>SUMIFS('总明细 源文件后台下'!W:W,'总明细 源文件后台下'!E:E,E29,'总明细 源文件后台下'!C:C,"Adjustment",'总明细 源文件后台下'!F:F,"FBA Inventory Reimbursement - Fee Correction")</f>
        <v>0</v>
      </c>
      <c r="AP29">
        <f>SUMIFS('总明细 源文件后台下'!W:W,'总明细 源文件后台下'!E:E,E29,'总明细 源文件后台下'!C:C,"Adjustment",'总明细 源文件后台下'!F:F,"FBA Inventory Reimbursement - General Adjustment")</f>
        <v>0</v>
      </c>
      <c r="AQ29">
        <f>SUMIFS('总明细 源文件后台下'!W:W,'总明细 源文件后台下'!E:E,E29,'总明细 源文件后台下'!C:C,"Adjustment",'总明细 源文件后台下'!F:F,"FBA Inventory Reimbursement - Lost:Inbound")</f>
        <v>0</v>
      </c>
      <c r="AR29">
        <f>SUMIFS('总明细 源文件后台下'!W:W,'总明细 源文件后台下'!E:E,E29,'总明细 源文件后台下'!C:C,"Adjustment",'总明细 源文件后台下'!F:F,"FBA Inventory Reimbursement - Lost:Warehouse")</f>
        <v>0</v>
      </c>
      <c r="AS29">
        <f>SUMIFS('总明细 源文件后台下'!W:W,'总明细 源文件后台下'!E:E,E29,'总明细 源文件后台下'!C:C,"Adjustment",'总明细 源文件后台下'!F:F,"Non-subscription Fee Adjustment")</f>
        <v>0</v>
      </c>
      <c r="AT29">
        <f>SUMIFS('总明细 源文件后台下'!W:W,'总明细 源文件后台下'!E:E,E29,'总明细 源文件后台下'!C:C,"Adjustment",'总明细 源文件后台下'!F:F,"FBA Inventory Placement Service Fee")</f>
        <v>0</v>
      </c>
      <c r="AV29">
        <f>SUMIF('FBA Customer Return Per Unit Fe'!B:B,E29,'FBA Customer Return Per Unit Fe'!C:C)</f>
        <v>0</v>
      </c>
      <c r="AX29">
        <f>(SUMIF('仓储费 源文件后台下'!C:C,E29,'仓储费 源文件后台下'!V:V))*-1</f>
        <v>0</v>
      </c>
      <c r="AZ29">
        <f>SUMIF('Disposal Fee销毁费用-160.95'!B:B,E29,'Disposal Fee销毁费用-160.95'!D:D)*-1</f>
        <v>0</v>
      </c>
      <c r="BC29">
        <f>IFERROR(VLOOKUP(F29,'优惠券-86.4'!F:I,4,0),0)</f>
        <v>0</v>
      </c>
      <c r="BD29">
        <f>IFERROR(VLOOKUP(F29,'早评-120'!E:H,4,0),0)</f>
        <v>0</v>
      </c>
      <c r="BF29">
        <f t="shared" si="0"/>
        <v>0</v>
      </c>
      <c r="BG29">
        <f t="shared" si="1"/>
        <v>0</v>
      </c>
      <c r="BH29">
        <f t="shared" si="2"/>
        <v>0</v>
      </c>
      <c r="BQ29" s="45">
        <f t="shared" si="3"/>
        <v>0</v>
      </c>
      <c r="BR29">
        <f>SUMIFS('9月销毁明细'!D:D,'9月销毁明细'!A:A,E29,'9月销毁明细'!H:H,"Sellable")</f>
        <v>0</v>
      </c>
      <c r="BS29">
        <f>SUMIFS('9月销毁明细'!G:G,'9月销毁明细'!A:A,E29,'9月销毁明细'!H:H,"Sellable")</f>
        <v>0</v>
      </c>
      <c r="BT29">
        <f>SUMIFS('9月销毁明细'!D:D,'9月销毁明细'!A:A,E29,'9月销毁明细'!H:H,"Unsellable")</f>
        <v>0</v>
      </c>
      <c r="BU29">
        <f>SUMIFS('9月销毁明细'!G:G,'9月销毁明细'!A:A,E29,'9月销毁明细'!H:H,"Unsellable")</f>
        <v>0</v>
      </c>
      <c r="BW29">
        <f>IFERROR(I29*VLOOKUP(F29,'9.3成本表'!C:L,10,0),0)</f>
        <v>0</v>
      </c>
      <c r="BX29">
        <f t="shared" si="4"/>
        <v>0</v>
      </c>
      <c r="CC29" s="45">
        <f t="shared" si="5"/>
        <v>0</v>
      </c>
      <c r="CD29" s="45">
        <f t="shared" si="6"/>
        <v>0</v>
      </c>
      <c r="CE29" s="45">
        <f t="shared" si="7"/>
        <v>0</v>
      </c>
    </row>
    <row r="30" spans="4:83" x14ac:dyDescent="0.25">
      <c r="D30" s="20" t="s">
        <v>163</v>
      </c>
      <c r="E30" s="20" t="s">
        <v>164</v>
      </c>
      <c r="F30" s="20" t="s">
        <v>158</v>
      </c>
      <c r="G30">
        <v>24</v>
      </c>
      <c r="H30" s="20"/>
      <c r="I30">
        <f>SUMIFS('总明细 源文件后台下'!G:G,'总明细 源文件后台下'!E:E,E30,'总明细 源文件后台下'!C:C,"Order")</f>
        <v>0</v>
      </c>
      <c r="J30">
        <f>SUMIFS('总明细 源文件后台下'!M:M,'总明细 源文件后台下'!E:E,E30,'总明细 源文件后台下'!C:C,"Order")</f>
        <v>0</v>
      </c>
      <c r="K30">
        <f>SUMIFS('总明细 源文件后台下'!N:N,'总明细 源文件后台下'!E:E,E30,'总明细 源文件后台下'!C:C,"Order")</f>
        <v>0</v>
      </c>
      <c r="L30">
        <f>SUMIFS('总明细 源文件后台下'!O:O,'总明细 源文件后台下'!E:E,E30,'总明细 源文件后台下'!C:C,"Order")</f>
        <v>0</v>
      </c>
      <c r="M30">
        <f>SUMIFS('总明细 源文件后台下'!P:P,'总明细 源文件后台下'!E:E,E30,'总明细 源文件后台下'!C:C,"Order")</f>
        <v>0</v>
      </c>
      <c r="N30">
        <f>SUMIFS('总明细 源文件后台下'!Q:Q,'总明细 源文件后台下'!E:E,E30,'总明细 源文件后台下'!C:C,"Order")</f>
        <v>0</v>
      </c>
      <c r="O30">
        <f>SUMIFS('总明细 源文件后台下'!R:R,'总明细 源文件后台下'!E:E,E30,'总明细 源文件后台下'!C:C,"Order")</f>
        <v>0</v>
      </c>
      <c r="P30">
        <f>SUMIFS('总明细 源文件后台下'!S:S,'总明细 源文件后台下'!E:E,E30,'总明细 源文件后台下'!C:C,"Order")</f>
        <v>0</v>
      </c>
      <c r="Q30">
        <f>SUMIFS('总明细 源文件后台下'!T:T,'总明细 源文件后台下'!E:E,E30,'总明细 源文件后台下'!C:C,"Order")</f>
        <v>0</v>
      </c>
      <c r="R30">
        <f>SUMIFS('总明细 源文件后台下'!U:U,'总明细 源文件后台下'!E:E,E30,'总明细 源文件后台下'!C:C,"Order")</f>
        <v>0</v>
      </c>
      <c r="S30">
        <f>SUMIFS('总明细 源文件后台下'!V:V,'总明细 源文件后台下'!E:E,E30,'总明细 源文件后台下'!C:C,"Order")</f>
        <v>0</v>
      </c>
      <c r="T30">
        <f>SUMIFS('总明细 源文件后台下'!W:W,'总明细 源文件后台下'!E:E,E30,'总明细 源文件后台下'!C:C,"Order")</f>
        <v>0</v>
      </c>
      <c r="U30">
        <f>SUMIFS('总明细 源文件后台下'!G:G,'总明细 源文件后台下'!E:E,E30,'总明细 源文件后台下'!C:C,"Refund")</f>
        <v>0</v>
      </c>
      <c r="V30">
        <f>SUMIFS('总明细 源文件后台下'!M:M,'总明细 源文件后台下'!E:E,E30,'总明细 源文件后台下'!C:C,"Refund")</f>
        <v>0</v>
      </c>
      <c r="W30">
        <f>SUMIFS('总明细 源文件后台下'!N:N,'总明细 源文件后台下'!E:E,E30,'总明细 源文件后台下'!C:C,"Refund")</f>
        <v>0</v>
      </c>
      <c r="X30">
        <f>SUMIFS('总明细 源文件后台下'!O:O,'总明细 源文件后台下'!E:E,E30,'总明细 源文件后台下'!C:C,"Refund")</f>
        <v>0</v>
      </c>
      <c r="Y30">
        <f>SUMIFS('总明细 源文件后台下'!P:P,'总明细 源文件后台下'!E:E,E30,'总明细 源文件后台下'!C:C,"Refund")</f>
        <v>0</v>
      </c>
      <c r="Z30">
        <f>SUMIFS('总明细 源文件后台下'!Q:Q,'总明细 源文件后台下'!E:E,E30,'总明细 源文件后台下'!C:C,"Refund")</f>
        <v>0</v>
      </c>
      <c r="AA30">
        <f>SUMIFS('总明细 源文件后台下'!R:R,'总明细 源文件后台下'!E:E,E30,'总明细 源文件后台下'!C:C,"Refund")</f>
        <v>0</v>
      </c>
      <c r="AB30">
        <f>SUMIFS('总明细 源文件后台下'!S:S,'总明细 源文件后台下'!E:E,E30,'总明细 源文件后台下'!C:C,"Refund")</f>
        <v>0</v>
      </c>
      <c r="AC30">
        <f>SUMIFS('总明细 源文件后台下'!T:T,'总明细 源文件后台下'!E:E,E30,'总明细 源文件后台下'!C:C,"Refund")</f>
        <v>0</v>
      </c>
      <c r="AD30">
        <f>SUMIFS('总明细 源文件后台下'!U:U,'总明细 源文件后台下'!E:E,E30,'总明细 源文件后台下'!C:C,"Refund")</f>
        <v>0</v>
      </c>
      <c r="AE30">
        <f>SUMIFS('总明细 源文件后台下'!V:V,'总明细 源文件后台下'!E:E,E30,'总明细 源文件后台下'!C:C,"Refund")</f>
        <v>0</v>
      </c>
      <c r="AF30">
        <f>SUMIFS('总明细 源文件后台下'!W:W,'总明细 源文件后台下'!E:E,E30,'总明细 源文件后台下'!C:C,"Refund")</f>
        <v>0</v>
      </c>
      <c r="AK30">
        <f>(SUMIF('广告费 源文件后台下'!G:G,E30,'广告费 源文件后台下'!M:M))*-1</f>
        <v>-0.22</v>
      </c>
      <c r="AL30">
        <f>SUMIFS('总明细 源文件后台下'!W:W,'总明细 源文件后台下'!E:E,E30,'总明细 源文件后台下'!C:C,"Adjustment",'总明细 源文件后台下'!F:F,"FBA Inventory Reimbursement - Customer Return")</f>
        <v>0</v>
      </c>
      <c r="AM30">
        <f>SUMIFS('总明细 源文件后台下'!W:W,'总明细 源文件后台下'!E:E,E30,'总明细 源文件后台下'!C:C,"Adjustment",'总明细 源文件后台下'!F:F,"FBA Inventory Reimbursement - Damaged:Warehouse")</f>
        <v>0</v>
      </c>
      <c r="AN30">
        <f>SUMIFS('总明细 源文件后台下'!W:W,'总明细 源文件后台下'!E:E,E30,'总明细 源文件后台下'!C:C,"Adjustment",'总明细 源文件后台下'!F:F,"FBA Inventory Reimbursement - Customer Service Issue")</f>
        <v>0</v>
      </c>
      <c r="AO30">
        <f>SUMIFS('总明细 源文件后台下'!W:W,'总明细 源文件后台下'!E:E,E30,'总明细 源文件后台下'!C:C,"Adjustment",'总明细 源文件后台下'!F:F,"FBA Inventory Reimbursement - Fee Correction")</f>
        <v>0</v>
      </c>
      <c r="AP30">
        <f>SUMIFS('总明细 源文件后台下'!W:W,'总明细 源文件后台下'!E:E,E30,'总明细 源文件后台下'!C:C,"Adjustment",'总明细 源文件后台下'!F:F,"FBA Inventory Reimbursement - General Adjustment")</f>
        <v>0</v>
      </c>
      <c r="AQ30">
        <f>SUMIFS('总明细 源文件后台下'!W:W,'总明细 源文件后台下'!E:E,E30,'总明细 源文件后台下'!C:C,"Adjustment",'总明细 源文件后台下'!F:F,"FBA Inventory Reimbursement - Lost:Inbound")</f>
        <v>0</v>
      </c>
      <c r="AR30">
        <f>SUMIFS('总明细 源文件后台下'!W:W,'总明细 源文件后台下'!E:E,E30,'总明细 源文件后台下'!C:C,"Adjustment",'总明细 源文件后台下'!F:F,"FBA Inventory Reimbursement - Lost:Warehouse")</f>
        <v>0</v>
      </c>
      <c r="AS30">
        <f>SUMIFS('总明细 源文件后台下'!W:W,'总明细 源文件后台下'!E:E,E30,'总明细 源文件后台下'!C:C,"Adjustment",'总明细 源文件后台下'!F:F,"Non-subscription Fee Adjustment")</f>
        <v>0</v>
      </c>
      <c r="AT30">
        <f>SUMIFS('总明细 源文件后台下'!W:W,'总明细 源文件后台下'!E:E,E30,'总明细 源文件后台下'!C:C,"Adjustment",'总明细 源文件后台下'!F:F,"FBA Inventory Placement Service Fee")</f>
        <v>0</v>
      </c>
      <c r="AV30">
        <f>SUMIF('FBA Customer Return Per Unit Fe'!B:B,E30,'FBA Customer Return Per Unit Fe'!C:C)</f>
        <v>0</v>
      </c>
      <c r="AX30">
        <f>(SUMIF('仓储费 源文件后台下'!C:C,E30,'仓储费 源文件后台下'!V:V))*-1</f>
        <v>0</v>
      </c>
      <c r="AZ30">
        <f>SUMIF('Disposal Fee销毁费用-160.95'!B:B,E30,'Disposal Fee销毁费用-160.95'!D:D)*-1</f>
        <v>0</v>
      </c>
      <c r="BC30">
        <f>IFERROR(VLOOKUP(F30,'优惠券-86.4'!F:I,4,0),0)</f>
        <v>0</v>
      </c>
      <c r="BD30">
        <f>IFERROR(VLOOKUP(F30,'早评-120'!E:H,4,0),0)</f>
        <v>0</v>
      </c>
      <c r="BF30">
        <f t="shared" si="0"/>
        <v>-0.22</v>
      </c>
      <c r="BG30">
        <f t="shared" si="1"/>
        <v>0</v>
      </c>
      <c r="BH30">
        <f t="shared" si="2"/>
        <v>-1.43</v>
      </c>
      <c r="BQ30" s="45">
        <f t="shared" si="3"/>
        <v>-1.43</v>
      </c>
      <c r="BR30">
        <f>SUMIFS('9月销毁明细'!D:D,'9月销毁明细'!A:A,E30,'9月销毁明细'!H:H,"Sellable")</f>
        <v>0</v>
      </c>
      <c r="BS30">
        <f>SUMIFS('9月销毁明细'!G:G,'9月销毁明细'!A:A,E30,'9月销毁明细'!H:H,"Sellable")</f>
        <v>0</v>
      </c>
      <c r="BT30">
        <f>SUMIFS('9月销毁明细'!D:D,'9月销毁明细'!A:A,E30,'9月销毁明细'!H:H,"Unsellable")</f>
        <v>0</v>
      </c>
      <c r="BU30">
        <f>SUMIFS('9月销毁明细'!G:G,'9月销毁明细'!A:A,E30,'9月销毁明细'!H:H,"Unsellable")</f>
        <v>0</v>
      </c>
      <c r="BW30">
        <f>IFERROR(I30*VLOOKUP(F30,'9.3成本表'!C:L,10,0),0)</f>
        <v>0</v>
      </c>
      <c r="BX30">
        <f t="shared" si="4"/>
        <v>0</v>
      </c>
      <c r="CC30" s="45">
        <f t="shared" si="5"/>
        <v>-1.43</v>
      </c>
      <c r="CD30" s="45">
        <f t="shared" si="6"/>
        <v>0</v>
      </c>
      <c r="CE30" s="45">
        <f t="shared" si="7"/>
        <v>0</v>
      </c>
    </row>
    <row r="31" spans="4:83" x14ac:dyDescent="0.25">
      <c r="D31" s="20" t="s">
        <v>165</v>
      </c>
      <c r="E31" s="20" t="s">
        <v>166</v>
      </c>
      <c r="F31" s="20" t="s">
        <v>158</v>
      </c>
      <c r="G31">
        <v>25</v>
      </c>
      <c r="H31" s="20"/>
      <c r="I31">
        <f>SUMIFS('总明细 源文件后台下'!G:G,'总明细 源文件后台下'!E:E,E31,'总明细 源文件后台下'!C:C,"Order")</f>
        <v>0</v>
      </c>
      <c r="J31">
        <f>SUMIFS('总明细 源文件后台下'!M:M,'总明细 源文件后台下'!E:E,E31,'总明细 源文件后台下'!C:C,"Order")</f>
        <v>0</v>
      </c>
      <c r="K31">
        <f>SUMIFS('总明细 源文件后台下'!N:N,'总明细 源文件后台下'!E:E,E31,'总明细 源文件后台下'!C:C,"Order")</f>
        <v>0</v>
      </c>
      <c r="L31">
        <f>SUMIFS('总明细 源文件后台下'!O:O,'总明细 源文件后台下'!E:E,E31,'总明细 源文件后台下'!C:C,"Order")</f>
        <v>0</v>
      </c>
      <c r="M31">
        <f>SUMIFS('总明细 源文件后台下'!P:P,'总明细 源文件后台下'!E:E,E31,'总明细 源文件后台下'!C:C,"Order")</f>
        <v>0</v>
      </c>
      <c r="N31">
        <f>SUMIFS('总明细 源文件后台下'!Q:Q,'总明细 源文件后台下'!E:E,E31,'总明细 源文件后台下'!C:C,"Order")</f>
        <v>0</v>
      </c>
      <c r="O31">
        <f>SUMIFS('总明细 源文件后台下'!R:R,'总明细 源文件后台下'!E:E,E31,'总明细 源文件后台下'!C:C,"Order")</f>
        <v>0</v>
      </c>
      <c r="P31">
        <f>SUMIFS('总明细 源文件后台下'!S:S,'总明细 源文件后台下'!E:E,E31,'总明细 源文件后台下'!C:C,"Order")</f>
        <v>0</v>
      </c>
      <c r="Q31">
        <f>SUMIFS('总明细 源文件后台下'!T:T,'总明细 源文件后台下'!E:E,E31,'总明细 源文件后台下'!C:C,"Order")</f>
        <v>0</v>
      </c>
      <c r="R31">
        <f>SUMIFS('总明细 源文件后台下'!U:U,'总明细 源文件后台下'!E:E,E31,'总明细 源文件后台下'!C:C,"Order")</f>
        <v>0</v>
      </c>
      <c r="S31">
        <f>SUMIFS('总明细 源文件后台下'!V:V,'总明细 源文件后台下'!E:E,E31,'总明细 源文件后台下'!C:C,"Order")</f>
        <v>0</v>
      </c>
      <c r="T31">
        <f>SUMIFS('总明细 源文件后台下'!W:W,'总明细 源文件后台下'!E:E,E31,'总明细 源文件后台下'!C:C,"Order")</f>
        <v>0</v>
      </c>
      <c r="U31">
        <f>SUMIFS('总明细 源文件后台下'!G:G,'总明细 源文件后台下'!E:E,E31,'总明细 源文件后台下'!C:C,"Refund")</f>
        <v>0</v>
      </c>
      <c r="V31">
        <f>SUMIFS('总明细 源文件后台下'!M:M,'总明细 源文件后台下'!E:E,E31,'总明细 源文件后台下'!C:C,"Refund")</f>
        <v>0</v>
      </c>
      <c r="W31">
        <f>SUMIFS('总明细 源文件后台下'!N:N,'总明细 源文件后台下'!E:E,E31,'总明细 源文件后台下'!C:C,"Refund")</f>
        <v>0</v>
      </c>
      <c r="X31">
        <f>SUMIFS('总明细 源文件后台下'!O:O,'总明细 源文件后台下'!E:E,E31,'总明细 源文件后台下'!C:C,"Refund")</f>
        <v>0</v>
      </c>
      <c r="Y31">
        <f>SUMIFS('总明细 源文件后台下'!P:P,'总明细 源文件后台下'!E:E,E31,'总明细 源文件后台下'!C:C,"Refund")</f>
        <v>0</v>
      </c>
      <c r="Z31">
        <f>SUMIFS('总明细 源文件后台下'!Q:Q,'总明细 源文件后台下'!E:E,E31,'总明细 源文件后台下'!C:C,"Refund")</f>
        <v>0</v>
      </c>
      <c r="AA31">
        <f>SUMIFS('总明细 源文件后台下'!R:R,'总明细 源文件后台下'!E:E,E31,'总明细 源文件后台下'!C:C,"Refund")</f>
        <v>0</v>
      </c>
      <c r="AB31">
        <f>SUMIFS('总明细 源文件后台下'!S:S,'总明细 源文件后台下'!E:E,E31,'总明细 源文件后台下'!C:C,"Refund")</f>
        <v>0</v>
      </c>
      <c r="AC31">
        <f>SUMIFS('总明细 源文件后台下'!T:T,'总明细 源文件后台下'!E:E,E31,'总明细 源文件后台下'!C:C,"Refund")</f>
        <v>0</v>
      </c>
      <c r="AD31">
        <f>SUMIFS('总明细 源文件后台下'!U:U,'总明细 源文件后台下'!E:E,E31,'总明细 源文件后台下'!C:C,"Refund")</f>
        <v>0</v>
      </c>
      <c r="AE31">
        <f>SUMIFS('总明细 源文件后台下'!V:V,'总明细 源文件后台下'!E:E,E31,'总明细 源文件后台下'!C:C,"Refund")</f>
        <v>0</v>
      </c>
      <c r="AF31">
        <f>SUMIFS('总明细 源文件后台下'!W:W,'总明细 源文件后台下'!E:E,E31,'总明细 源文件后台下'!C:C,"Refund")</f>
        <v>0</v>
      </c>
      <c r="AK31">
        <f>(SUMIF('广告费 源文件后台下'!G:G,E31,'广告费 源文件后台下'!M:M))*-1</f>
        <v>-0.4</v>
      </c>
      <c r="AL31">
        <f>SUMIFS('总明细 源文件后台下'!W:W,'总明细 源文件后台下'!E:E,E31,'总明细 源文件后台下'!C:C,"Adjustment",'总明细 源文件后台下'!F:F,"FBA Inventory Reimbursement - Customer Return")</f>
        <v>0</v>
      </c>
      <c r="AM31">
        <f>SUMIFS('总明细 源文件后台下'!W:W,'总明细 源文件后台下'!E:E,E31,'总明细 源文件后台下'!C:C,"Adjustment",'总明细 源文件后台下'!F:F,"FBA Inventory Reimbursement - Damaged:Warehouse")</f>
        <v>0</v>
      </c>
      <c r="AN31">
        <f>SUMIFS('总明细 源文件后台下'!W:W,'总明细 源文件后台下'!E:E,E31,'总明细 源文件后台下'!C:C,"Adjustment",'总明细 源文件后台下'!F:F,"FBA Inventory Reimbursement - Customer Service Issue")</f>
        <v>0</v>
      </c>
      <c r="AO31">
        <f>SUMIFS('总明细 源文件后台下'!W:W,'总明细 源文件后台下'!E:E,E31,'总明细 源文件后台下'!C:C,"Adjustment",'总明细 源文件后台下'!F:F,"FBA Inventory Reimbursement - Fee Correction")</f>
        <v>0</v>
      </c>
      <c r="AP31">
        <f>SUMIFS('总明细 源文件后台下'!W:W,'总明细 源文件后台下'!E:E,E31,'总明细 源文件后台下'!C:C,"Adjustment",'总明细 源文件后台下'!F:F,"FBA Inventory Reimbursement - General Adjustment")</f>
        <v>0</v>
      </c>
      <c r="AQ31">
        <f>SUMIFS('总明细 源文件后台下'!W:W,'总明细 源文件后台下'!E:E,E31,'总明细 源文件后台下'!C:C,"Adjustment",'总明细 源文件后台下'!F:F,"FBA Inventory Reimbursement - Lost:Inbound")</f>
        <v>0</v>
      </c>
      <c r="AR31">
        <f>SUMIFS('总明细 源文件后台下'!W:W,'总明细 源文件后台下'!E:E,E31,'总明细 源文件后台下'!C:C,"Adjustment",'总明细 源文件后台下'!F:F,"FBA Inventory Reimbursement - Lost:Warehouse")</f>
        <v>0</v>
      </c>
      <c r="AS31">
        <f>SUMIFS('总明细 源文件后台下'!W:W,'总明细 源文件后台下'!E:E,E31,'总明细 源文件后台下'!C:C,"Adjustment",'总明细 源文件后台下'!F:F,"Non-subscription Fee Adjustment")</f>
        <v>0</v>
      </c>
      <c r="AT31">
        <f>SUMIFS('总明细 源文件后台下'!W:W,'总明细 源文件后台下'!E:E,E31,'总明细 源文件后台下'!C:C,"Adjustment",'总明细 源文件后台下'!F:F,"FBA Inventory Placement Service Fee")</f>
        <v>0</v>
      </c>
      <c r="AV31">
        <f>SUMIF('FBA Customer Return Per Unit Fe'!B:B,E31,'FBA Customer Return Per Unit Fe'!C:C)</f>
        <v>0</v>
      </c>
      <c r="AX31">
        <f>(SUMIF('仓储费 源文件后台下'!C:C,E31,'仓储费 源文件后台下'!V:V))*-1</f>
        <v>0</v>
      </c>
      <c r="AZ31">
        <f>SUMIF('Disposal Fee销毁费用-160.95'!B:B,E31,'Disposal Fee销毁费用-160.95'!D:D)*-1</f>
        <v>0</v>
      </c>
      <c r="BC31">
        <f>IFERROR(VLOOKUP(F31,'优惠券-86.4'!F:I,4,0),0)</f>
        <v>0</v>
      </c>
      <c r="BD31">
        <f>IFERROR(VLOOKUP(F31,'早评-120'!E:H,4,0),0)</f>
        <v>0</v>
      </c>
      <c r="BF31">
        <f t="shared" si="0"/>
        <v>-0.4</v>
      </c>
      <c r="BG31">
        <f t="shared" si="1"/>
        <v>0</v>
      </c>
      <c r="BH31">
        <f t="shared" si="2"/>
        <v>-2.6</v>
      </c>
      <c r="BQ31" s="45">
        <f t="shared" si="3"/>
        <v>-2.6</v>
      </c>
      <c r="BR31">
        <f>SUMIFS('9月销毁明细'!D:D,'9月销毁明细'!A:A,E31,'9月销毁明细'!H:H,"Sellable")</f>
        <v>0</v>
      </c>
      <c r="BS31">
        <f>SUMIFS('9月销毁明细'!G:G,'9月销毁明细'!A:A,E31,'9月销毁明细'!H:H,"Sellable")</f>
        <v>0</v>
      </c>
      <c r="BT31">
        <f>SUMIFS('9月销毁明细'!D:D,'9月销毁明细'!A:A,E31,'9月销毁明细'!H:H,"Unsellable")</f>
        <v>0</v>
      </c>
      <c r="BU31">
        <f>SUMIFS('9月销毁明细'!G:G,'9月销毁明细'!A:A,E31,'9月销毁明细'!H:H,"Unsellable")</f>
        <v>0</v>
      </c>
      <c r="BW31">
        <f>IFERROR(I31*VLOOKUP(F31,'9.3成本表'!C:L,10,0),0)</f>
        <v>0</v>
      </c>
      <c r="BX31">
        <f t="shared" si="4"/>
        <v>0</v>
      </c>
      <c r="CC31" s="45">
        <f t="shared" si="5"/>
        <v>-2.6</v>
      </c>
      <c r="CD31" s="45">
        <f t="shared" si="6"/>
        <v>0</v>
      </c>
      <c r="CE31" s="45">
        <f t="shared" si="7"/>
        <v>0</v>
      </c>
    </row>
    <row r="32" spans="4:83" x14ac:dyDescent="0.25">
      <c r="D32" s="20" t="s">
        <v>167</v>
      </c>
      <c r="E32" s="20" t="s">
        <v>168</v>
      </c>
      <c r="F32" s="20" t="s">
        <v>158</v>
      </c>
      <c r="G32">
        <v>26</v>
      </c>
      <c r="H32" s="20"/>
      <c r="I32">
        <f>SUMIFS('总明细 源文件后台下'!G:G,'总明细 源文件后台下'!E:E,E32,'总明细 源文件后台下'!C:C,"Order")</f>
        <v>0</v>
      </c>
      <c r="J32">
        <f>SUMIFS('总明细 源文件后台下'!M:M,'总明细 源文件后台下'!E:E,E32,'总明细 源文件后台下'!C:C,"Order")</f>
        <v>0</v>
      </c>
      <c r="K32">
        <f>SUMIFS('总明细 源文件后台下'!N:N,'总明细 源文件后台下'!E:E,E32,'总明细 源文件后台下'!C:C,"Order")</f>
        <v>0</v>
      </c>
      <c r="L32">
        <f>SUMIFS('总明细 源文件后台下'!O:O,'总明细 源文件后台下'!E:E,E32,'总明细 源文件后台下'!C:C,"Order")</f>
        <v>0</v>
      </c>
      <c r="M32">
        <f>SUMIFS('总明细 源文件后台下'!P:P,'总明细 源文件后台下'!E:E,E32,'总明细 源文件后台下'!C:C,"Order")</f>
        <v>0</v>
      </c>
      <c r="N32">
        <f>SUMIFS('总明细 源文件后台下'!Q:Q,'总明细 源文件后台下'!E:E,E32,'总明细 源文件后台下'!C:C,"Order")</f>
        <v>0</v>
      </c>
      <c r="O32">
        <f>SUMIFS('总明细 源文件后台下'!R:R,'总明细 源文件后台下'!E:E,E32,'总明细 源文件后台下'!C:C,"Order")</f>
        <v>0</v>
      </c>
      <c r="P32">
        <f>SUMIFS('总明细 源文件后台下'!S:S,'总明细 源文件后台下'!E:E,E32,'总明细 源文件后台下'!C:C,"Order")</f>
        <v>0</v>
      </c>
      <c r="Q32">
        <f>SUMIFS('总明细 源文件后台下'!T:T,'总明细 源文件后台下'!E:E,E32,'总明细 源文件后台下'!C:C,"Order")</f>
        <v>0</v>
      </c>
      <c r="R32">
        <f>SUMIFS('总明细 源文件后台下'!U:U,'总明细 源文件后台下'!E:E,E32,'总明细 源文件后台下'!C:C,"Order")</f>
        <v>0</v>
      </c>
      <c r="S32">
        <f>SUMIFS('总明细 源文件后台下'!V:V,'总明细 源文件后台下'!E:E,E32,'总明细 源文件后台下'!C:C,"Order")</f>
        <v>0</v>
      </c>
      <c r="T32">
        <f>SUMIFS('总明细 源文件后台下'!W:W,'总明细 源文件后台下'!E:E,E32,'总明细 源文件后台下'!C:C,"Order")</f>
        <v>0</v>
      </c>
      <c r="U32">
        <f>SUMIFS('总明细 源文件后台下'!G:G,'总明细 源文件后台下'!E:E,E32,'总明细 源文件后台下'!C:C,"Refund")</f>
        <v>0</v>
      </c>
      <c r="V32">
        <f>SUMIFS('总明细 源文件后台下'!M:M,'总明细 源文件后台下'!E:E,E32,'总明细 源文件后台下'!C:C,"Refund")</f>
        <v>0</v>
      </c>
      <c r="W32">
        <f>SUMIFS('总明细 源文件后台下'!N:N,'总明细 源文件后台下'!E:E,E32,'总明细 源文件后台下'!C:C,"Refund")</f>
        <v>0</v>
      </c>
      <c r="X32">
        <f>SUMIFS('总明细 源文件后台下'!O:O,'总明细 源文件后台下'!E:E,E32,'总明细 源文件后台下'!C:C,"Refund")</f>
        <v>0</v>
      </c>
      <c r="Y32">
        <f>SUMIFS('总明细 源文件后台下'!P:P,'总明细 源文件后台下'!E:E,E32,'总明细 源文件后台下'!C:C,"Refund")</f>
        <v>0</v>
      </c>
      <c r="Z32">
        <f>SUMIFS('总明细 源文件后台下'!Q:Q,'总明细 源文件后台下'!E:E,E32,'总明细 源文件后台下'!C:C,"Refund")</f>
        <v>0</v>
      </c>
      <c r="AA32">
        <f>SUMIFS('总明细 源文件后台下'!R:R,'总明细 源文件后台下'!E:E,E32,'总明细 源文件后台下'!C:C,"Refund")</f>
        <v>0</v>
      </c>
      <c r="AB32">
        <f>SUMIFS('总明细 源文件后台下'!S:S,'总明细 源文件后台下'!E:E,E32,'总明细 源文件后台下'!C:C,"Refund")</f>
        <v>0</v>
      </c>
      <c r="AC32">
        <f>SUMIFS('总明细 源文件后台下'!T:T,'总明细 源文件后台下'!E:E,E32,'总明细 源文件后台下'!C:C,"Refund")</f>
        <v>0</v>
      </c>
      <c r="AD32">
        <f>SUMIFS('总明细 源文件后台下'!U:U,'总明细 源文件后台下'!E:E,E32,'总明细 源文件后台下'!C:C,"Refund")</f>
        <v>0</v>
      </c>
      <c r="AE32">
        <f>SUMIFS('总明细 源文件后台下'!V:V,'总明细 源文件后台下'!E:E,E32,'总明细 源文件后台下'!C:C,"Refund")</f>
        <v>0</v>
      </c>
      <c r="AF32">
        <f>SUMIFS('总明细 源文件后台下'!W:W,'总明细 源文件后台下'!E:E,E32,'总明细 源文件后台下'!C:C,"Refund")</f>
        <v>0</v>
      </c>
      <c r="AK32">
        <f>(SUMIF('广告费 源文件后台下'!G:G,E32,'广告费 源文件后台下'!M:M))*-1</f>
        <v>0</v>
      </c>
      <c r="AL32">
        <f>SUMIFS('总明细 源文件后台下'!W:W,'总明细 源文件后台下'!E:E,E32,'总明细 源文件后台下'!C:C,"Adjustment",'总明细 源文件后台下'!F:F,"FBA Inventory Reimbursement - Customer Return")</f>
        <v>0</v>
      </c>
      <c r="AM32">
        <f>SUMIFS('总明细 源文件后台下'!W:W,'总明细 源文件后台下'!E:E,E32,'总明细 源文件后台下'!C:C,"Adjustment",'总明细 源文件后台下'!F:F,"FBA Inventory Reimbursement - Damaged:Warehouse")</f>
        <v>0</v>
      </c>
      <c r="AN32">
        <f>SUMIFS('总明细 源文件后台下'!W:W,'总明细 源文件后台下'!E:E,E32,'总明细 源文件后台下'!C:C,"Adjustment",'总明细 源文件后台下'!F:F,"FBA Inventory Reimbursement - Customer Service Issue")</f>
        <v>0</v>
      </c>
      <c r="AO32">
        <f>SUMIFS('总明细 源文件后台下'!W:W,'总明细 源文件后台下'!E:E,E32,'总明细 源文件后台下'!C:C,"Adjustment",'总明细 源文件后台下'!F:F,"FBA Inventory Reimbursement - Fee Correction")</f>
        <v>0</v>
      </c>
      <c r="AP32">
        <f>SUMIFS('总明细 源文件后台下'!W:W,'总明细 源文件后台下'!E:E,E32,'总明细 源文件后台下'!C:C,"Adjustment",'总明细 源文件后台下'!F:F,"FBA Inventory Reimbursement - General Adjustment")</f>
        <v>0</v>
      </c>
      <c r="AQ32">
        <f>SUMIFS('总明细 源文件后台下'!W:W,'总明细 源文件后台下'!E:E,E32,'总明细 源文件后台下'!C:C,"Adjustment",'总明细 源文件后台下'!F:F,"FBA Inventory Reimbursement - Lost:Inbound")</f>
        <v>0</v>
      </c>
      <c r="AR32">
        <f>SUMIFS('总明细 源文件后台下'!W:W,'总明细 源文件后台下'!E:E,E32,'总明细 源文件后台下'!C:C,"Adjustment",'总明细 源文件后台下'!F:F,"FBA Inventory Reimbursement - Lost:Warehouse")</f>
        <v>0</v>
      </c>
      <c r="AS32">
        <f>SUMIFS('总明细 源文件后台下'!W:W,'总明细 源文件后台下'!E:E,E32,'总明细 源文件后台下'!C:C,"Adjustment",'总明细 源文件后台下'!F:F,"Non-subscription Fee Adjustment")</f>
        <v>0</v>
      </c>
      <c r="AT32">
        <f>SUMIFS('总明细 源文件后台下'!W:W,'总明细 源文件后台下'!E:E,E32,'总明细 源文件后台下'!C:C,"Adjustment",'总明细 源文件后台下'!F:F,"FBA Inventory Placement Service Fee")</f>
        <v>0</v>
      </c>
      <c r="AV32">
        <f>SUMIF('FBA Customer Return Per Unit Fe'!B:B,E32,'FBA Customer Return Per Unit Fe'!C:C)</f>
        <v>0</v>
      </c>
      <c r="AX32">
        <f>(SUMIF('仓储费 源文件后台下'!C:C,E32,'仓储费 源文件后台下'!V:V))*-1</f>
        <v>0</v>
      </c>
      <c r="AZ32">
        <f>SUMIF('Disposal Fee销毁费用-160.95'!B:B,E32,'Disposal Fee销毁费用-160.95'!D:D)*-1</f>
        <v>0</v>
      </c>
      <c r="BC32">
        <f>IFERROR(VLOOKUP(F32,'优惠券-86.4'!F:I,4,0),0)</f>
        <v>0</v>
      </c>
      <c r="BD32">
        <f>IFERROR(VLOOKUP(F32,'早评-120'!E:H,4,0),0)</f>
        <v>0</v>
      </c>
      <c r="BF32">
        <f t="shared" si="0"/>
        <v>0</v>
      </c>
      <c r="BG32">
        <f t="shared" si="1"/>
        <v>0</v>
      </c>
      <c r="BH32">
        <f t="shared" si="2"/>
        <v>0</v>
      </c>
      <c r="BQ32" s="45">
        <f t="shared" si="3"/>
        <v>0</v>
      </c>
      <c r="BR32">
        <f>SUMIFS('9月销毁明细'!D:D,'9月销毁明细'!A:A,E32,'9月销毁明细'!H:H,"Sellable")</f>
        <v>0</v>
      </c>
      <c r="BS32">
        <f>SUMIFS('9月销毁明细'!G:G,'9月销毁明细'!A:A,E32,'9月销毁明细'!H:H,"Sellable")</f>
        <v>0</v>
      </c>
      <c r="BT32">
        <f>SUMIFS('9月销毁明细'!D:D,'9月销毁明细'!A:A,E32,'9月销毁明细'!H:H,"Unsellable")</f>
        <v>0</v>
      </c>
      <c r="BU32">
        <f>SUMIFS('9月销毁明细'!G:G,'9月销毁明细'!A:A,E32,'9月销毁明细'!H:H,"Unsellable")</f>
        <v>0</v>
      </c>
      <c r="BW32">
        <f>IFERROR(I32*VLOOKUP(F32,'9.3成本表'!C:L,10,0),0)</f>
        <v>0</v>
      </c>
      <c r="BX32">
        <f t="shared" si="4"/>
        <v>0</v>
      </c>
      <c r="CC32" s="45">
        <f t="shared" si="5"/>
        <v>0</v>
      </c>
      <c r="CD32" s="45">
        <f t="shared" si="6"/>
        <v>0</v>
      </c>
      <c r="CE32" s="45">
        <f t="shared" si="7"/>
        <v>0</v>
      </c>
    </row>
    <row r="33" spans="4:83" x14ac:dyDescent="0.25">
      <c r="D33" s="20" t="s">
        <v>169</v>
      </c>
      <c r="E33" s="20" t="s">
        <v>170</v>
      </c>
      <c r="F33" s="20" t="s">
        <v>158</v>
      </c>
      <c r="G33">
        <v>27</v>
      </c>
      <c r="H33" s="20"/>
      <c r="I33">
        <f>SUMIFS('总明细 源文件后台下'!G:G,'总明细 源文件后台下'!E:E,E33,'总明细 源文件后台下'!C:C,"Order")</f>
        <v>0</v>
      </c>
      <c r="J33">
        <f>SUMIFS('总明细 源文件后台下'!M:M,'总明细 源文件后台下'!E:E,E33,'总明细 源文件后台下'!C:C,"Order")</f>
        <v>0</v>
      </c>
      <c r="K33">
        <f>SUMIFS('总明细 源文件后台下'!N:N,'总明细 源文件后台下'!E:E,E33,'总明细 源文件后台下'!C:C,"Order")</f>
        <v>0</v>
      </c>
      <c r="L33">
        <f>SUMIFS('总明细 源文件后台下'!O:O,'总明细 源文件后台下'!E:E,E33,'总明细 源文件后台下'!C:C,"Order")</f>
        <v>0</v>
      </c>
      <c r="M33">
        <f>SUMIFS('总明细 源文件后台下'!P:P,'总明细 源文件后台下'!E:E,E33,'总明细 源文件后台下'!C:C,"Order")</f>
        <v>0</v>
      </c>
      <c r="N33">
        <f>SUMIFS('总明细 源文件后台下'!Q:Q,'总明细 源文件后台下'!E:E,E33,'总明细 源文件后台下'!C:C,"Order")</f>
        <v>0</v>
      </c>
      <c r="O33">
        <f>SUMIFS('总明细 源文件后台下'!R:R,'总明细 源文件后台下'!E:E,E33,'总明细 源文件后台下'!C:C,"Order")</f>
        <v>0</v>
      </c>
      <c r="P33">
        <f>SUMIFS('总明细 源文件后台下'!S:S,'总明细 源文件后台下'!E:E,E33,'总明细 源文件后台下'!C:C,"Order")</f>
        <v>0</v>
      </c>
      <c r="Q33">
        <f>SUMIFS('总明细 源文件后台下'!T:T,'总明细 源文件后台下'!E:E,E33,'总明细 源文件后台下'!C:C,"Order")</f>
        <v>0</v>
      </c>
      <c r="R33">
        <f>SUMIFS('总明细 源文件后台下'!U:U,'总明细 源文件后台下'!E:E,E33,'总明细 源文件后台下'!C:C,"Order")</f>
        <v>0</v>
      </c>
      <c r="S33">
        <f>SUMIFS('总明细 源文件后台下'!V:V,'总明细 源文件后台下'!E:E,E33,'总明细 源文件后台下'!C:C,"Order")</f>
        <v>0</v>
      </c>
      <c r="T33">
        <f>SUMIFS('总明细 源文件后台下'!W:W,'总明细 源文件后台下'!E:E,E33,'总明细 源文件后台下'!C:C,"Order")</f>
        <v>0</v>
      </c>
      <c r="U33">
        <f>SUMIFS('总明细 源文件后台下'!G:G,'总明细 源文件后台下'!E:E,E33,'总明细 源文件后台下'!C:C,"Refund")</f>
        <v>0</v>
      </c>
      <c r="V33">
        <f>SUMIFS('总明细 源文件后台下'!M:M,'总明细 源文件后台下'!E:E,E33,'总明细 源文件后台下'!C:C,"Refund")</f>
        <v>0</v>
      </c>
      <c r="W33">
        <f>SUMIFS('总明细 源文件后台下'!N:N,'总明细 源文件后台下'!E:E,E33,'总明细 源文件后台下'!C:C,"Refund")</f>
        <v>0</v>
      </c>
      <c r="X33">
        <f>SUMIFS('总明细 源文件后台下'!O:O,'总明细 源文件后台下'!E:E,E33,'总明细 源文件后台下'!C:C,"Refund")</f>
        <v>0</v>
      </c>
      <c r="Y33">
        <f>SUMIFS('总明细 源文件后台下'!P:P,'总明细 源文件后台下'!E:E,E33,'总明细 源文件后台下'!C:C,"Refund")</f>
        <v>0</v>
      </c>
      <c r="Z33">
        <f>SUMIFS('总明细 源文件后台下'!Q:Q,'总明细 源文件后台下'!E:E,E33,'总明细 源文件后台下'!C:C,"Refund")</f>
        <v>0</v>
      </c>
      <c r="AA33">
        <f>SUMIFS('总明细 源文件后台下'!R:R,'总明细 源文件后台下'!E:E,E33,'总明细 源文件后台下'!C:C,"Refund")</f>
        <v>0</v>
      </c>
      <c r="AB33">
        <f>SUMIFS('总明细 源文件后台下'!S:S,'总明细 源文件后台下'!E:E,E33,'总明细 源文件后台下'!C:C,"Refund")</f>
        <v>0</v>
      </c>
      <c r="AC33">
        <f>SUMIFS('总明细 源文件后台下'!T:T,'总明细 源文件后台下'!E:E,E33,'总明细 源文件后台下'!C:C,"Refund")</f>
        <v>0</v>
      </c>
      <c r="AD33">
        <f>SUMIFS('总明细 源文件后台下'!U:U,'总明细 源文件后台下'!E:E,E33,'总明细 源文件后台下'!C:C,"Refund")</f>
        <v>0</v>
      </c>
      <c r="AE33">
        <f>SUMIFS('总明细 源文件后台下'!V:V,'总明细 源文件后台下'!E:E,E33,'总明细 源文件后台下'!C:C,"Refund")</f>
        <v>0</v>
      </c>
      <c r="AF33">
        <f>SUMIFS('总明细 源文件后台下'!W:W,'总明细 源文件后台下'!E:E,E33,'总明细 源文件后台下'!C:C,"Refund")</f>
        <v>0</v>
      </c>
      <c r="AK33">
        <f>(SUMIF('广告费 源文件后台下'!G:G,E33,'广告费 源文件后台下'!M:M))*-1</f>
        <v>0</v>
      </c>
      <c r="AL33">
        <f>SUMIFS('总明细 源文件后台下'!W:W,'总明细 源文件后台下'!E:E,E33,'总明细 源文件后台下'!C:C,"Adjustment",'总明细 源文件后台下'!F:F,"FBA Inventory Reimbursement - Customer Return")</f>
        <v>0</v>
      </c>
      <c r="AM33">
        <f>SUMIFS('总明细 源文件后台下'!W:W,'总明细 源文件后台下'!E:E,E33,'总明细 源文件后台下'!C:C,"Adjustment",'总明细 源文件后台下'!F:F,"FBA Inventory Reimbursement - Damaged:Warehouse")</f>
        <v>0</v>
      </c>
      <c r="AN33">
        <f>SUMIFS('总明细 源文件后台下'!W:W,'总明细 源文件后台下'!E:E,E33,'总明细 源文件后台下'!C:C,"Adjustment",'总明细 源文件后台下'!F:F,"FBA Inventory Reimbursement - Customer Service Issue")</f>
        <v>0</v>
      </c>
      <c r="AO33">
        <f>SUMIFS('总明细 源文件后台下'!W:W,'总明细 源文件后台下'!E:E,E33,'总明细 源文件后台下'!C:C,"Adjustment",'总明细 源文件后台下'!F:F,"FBA Inventory Reimbursement - Fee Correction")</f>
        <v>0</v>
      </c>
      <c r="AP33">
        <f>SUMIFS('总明细 源文件后台下'!W:W,'总明细 源文件后台下'!E:E,E33,'总明细 源文件后台下'!C:C,"Adjustment",'总明细 源文件后台下'!F:F,"FBA Inventory Reimbursement - General Adjustment")</f>
        <v>0</v>
      </c>
      <c r="AQ33">
        <f>SUMIFS('总明细 源文件后台下'!W:W,'总明细 源文件后台下'!E:E,E33,'总明细 源文件后台下'!C:C,"Adjustment",'总明细 源文件后台下'!F:F,"FBA Inventory Reimbursement - Lost:Inbound")</f>
        <v>0</v>
      </c>
      <c r="AR33">
        <f>SUMIFS('总明细 源文件后台下'!W:W,'总明细 源文件后台下'!E:E,E33,'总明细 源文件后台下'!C:C,"Adjustment",'总明细 源文件后台下'!F:F,"FBA Inventory Reimbursement - Lost:Warehouse")</f>
        <v>0</v>
      </c>
      <c r="AS33">
        <f>SUMIFS('总明细 源文件后台下'!W:W,'总明细 源文件后台下'!E:E,E33,'总明细 源文件后台下'!C:C,"Adjustment",'总明细 源文件后台下'!F:F,"Non-subscription Fee Adjustment")</f>
        <v>0</v>
      </c>
      <c r="AT33">
        <f>SUMIFS('总明细 源文件后台下'!W:W,'总明细 源文件后台下'!E:E,E33,'总明细 源文件后台下'!C:C,"Adjustment",'总明细 源文件后台下'!F:F,"FBA Inventory Placement Service Fee")</f>
        <v>0</v>
      </c>
      <c r="AV33">
        <f>SUMIF('FBA Customer Return Per Unit Fe'!B:B,E33,'FBA Customer Return Per Unit Fe'!C:C)</f>
        <v>0</v>
      </c>
      <c r="AX33">
        <f>(SUMIF('仓储费 源文件后台下'!C:C,E33,'仓储费 源文件后台下'!V:V))*-1</f>
        <v>0</v>
      </c>
      <c r="AZ33">
        <f>SUMIF('Disposal Fee销毁费用-160.95'!B:B,E33,'Disposal Fee销毁费用-160.95'!D:D)*-1</f>
        <v>0</v>
      </c>
      <c r="BC33">
        <f>IFERROR(VLOOKUP(F33,'优惠券-86.4'!F:I,4,0),0)</f>
        <v>0</v>
      </c>
      <c r="BD33">
        <f>IFERROR(VLOOKUP(F33,'早评-120'!E:H,4,0),0)</f>
        <v>0</v>
      </c>
      <c r="BF33">
        <f t="shared" si="0"/>
        <v>0</v>
      </c>
      <c r="BG33">
        <f t="shared" si="1"/>
        <v>0</v>
      </c>
      <c r="BH33">
        <f t="shared" si="2"/>
        <v>0</v>
      </c>
      <c r="BQ33" s="45">
        <f t="shared" si="3"/>
        <v>0</v>
      </c>
      <c r="BR33">
        <f>SUMIFS('9月销毁明细'!D:D,'9月销毁明细'!A:A,E33,'9月销毁明细'!H:H,"Sellable")</f>
        <v>0</v>
      </c>
      <c r="BS33">
        <f>SUMIFS('9月销毁明细'!G:G,'9月销毁明细'!A:A,E33,'9月销毁明细'!H:H,"Sellable")</f>
        <v>0</v>
      </c>
      <c r="BT33">
        <f>SUMIFS('9月销毁明细'!D:D,'9月销毁明细'!A:A,E33,'9月销毁明细'!H:H,"Unsellable")</f>
        <v>0</v>
      </c>
      <c r="BU33">
        <f>SUMIFS('9月销毁明细'!G:G,'9月销毁明细'!A:A,E33,'9月销毁明细'!H:H,"Unsellable")</f>
        <v>0</v>
      </c>
      <c r="BW33">
        <f>IFERROR(I33*VLOOKUP(F33,'9.3成本表'!C:L,10,0),0)</f>
        <v>0</v>
      </c>
      <c r="BX33">
        <f t="shared" si="4"/>
        <v>0</v>
      </c>
      <c r="CC33" s="45">
        <f t="shared" si="5"/>
        <v>0</v>
      </c>
      <c r="CD33" s="45">
        <f t="shared" si="6"/>
        <v>0</v>
      </c>
      <c r="CE33" s="45">
        <f t="shared" si="7"/>
        <v>0</v>
      </c>
    </row>
    <row r="34" spans="4:83" x14ac:dyDescent="0.25">
      <c r="D34" s="20" t="s">
        <v>171</v>
      </c>
      <c r="E34" s="20" t="s">
        <v>172</v>
      </c>
      <c r="F34" s="20" t="s">
        <v>158</v>
      </c>
      <c r="G34">
        <v>28</v>
      </c>
      <c r="H34" s="20"/>
      <c r="I34">
        <f>SUMIFS('总明细 源文件后台下'!G:G,'总明细 源文件后台下'!E:E,E34,'总明细 源文件后台下'!C:C,"Order")</f>
        <v>0</v>
      </c>
      <c r="J34">
        <f>SUMIFS('总明细 源文件后台下'!M:M,'总明细 源文件后台下'!E:E,E34,'总明细 源文件后台下'!C:C,"Order")</f>
        <v>0</v>
      </c>
      <c r="K34">
        <f>SUMIFS('总明细 源文件后台下'!N:N,'总明细 源文件后台下'!E:E,E34,'总明细 源文件后台下'!C:C,"Order")</f>
        <v>0</v>
      </c>
      <c r="L34">
        <f>SUMIFS('总明细 源文件后台下'!O:O,'总明细 源文件后台下'!E:E,E34,'总明细 源文件后台下'!C:C,"Order")</f>
        <v>0</v>
      </c>
      <c r="M34">
        <f>SUMIFS('总明细 源文件后台下'!P:P,'总明细 源文件后台下'!E:E,E34,'总明细 源文件后台下'!C:C,"Order")</f>
        <v>0</v>
      </c>
      <c r="N34">
        <f>SUMIFS('总明细 源文件后台下'!Q:Q,'总明细 源文件后台下'!E:E,E34,'总明细 源文件后台下'!C:C,"Order")</f>
        <v>0</v>
      </c>
      <c r="O34">
        <f>SUMIFS('总明细 源文件后台下'!R:R,'总明细 源文件后台下'!E:E,E34,'总明细 源文件后台下'!C:C,"Order")</f>
        <v>0</v>
      </c>
      <c r="P34">
        <f>SUMIFS('总明细 源文件后台下'!S:S,'总明细 源文件后台下'!E:E,E34,'总明细 源文件后台下'!C:C,"Order")</f>
        <v>0</v>
      </c>
      <c r="Q34">
        <f>SUMIFS('总明细 源文件后台下'!T:T,'总明细 源文件后台下'!E:E,E34,'总明细 源文件后台下'!C:C,"Order")</f>
        <v>0</v>
      </c>
      <c r="R34">
        <f>SUMIFS('总明细 源文件后台下'!U:U,'总明细 源文件后台下'!E:E,E34,'总明细 源文件后台下'!C:C,"Order")</f>
        <v>0</v>
      </c>
      <c r="S34">
        <f>SUMIFS('总明细 源文件后台下'!V:V,'总明细 源文件后台下'!E:E,E34,'总明细 源文件后台下'!C:C,"Order")</f>
        <v>0</v>
      </c>
      <c r="T34">
        <f>SUMIFS('总明细 源文件后台下'!W:W,'总明细 源文件后台下'!E:E,E34,'总明细 源文件后台下'!C:C,"Order")</f>
        <v>0</v>
      </c>
      <c r="U34">
        <f>SUMIFS('总明细 源文件后台下'!G:G,'总明细 源文件后台下'!E:E,E34,'总明细 源文件后台下'!C:C,"Refund")</f>
        <v>0</v>
      </c>
      <c r="V34">
        <f>SUMIFS('总明细 源文件后台下'!M:M,'总明细 源文件后台下'!E:E,E34,'总明细 源文件后台下'!C:C,"Refund")</f>
        <v>0</v>
      </c>
      <c r="W34">
        <f>SUMIFS('总明细 源文件后台下'!N:N,'总明细 源文件后台下'!E:E,E34,'总明细 源文件后台下'!C:C,"Refund")</f>
        <v>0</v>
      </c>
      <c r="X34">
        <f>SUMIFS('总明细 源文件后台下'!O:O,'总明细 源文件后台下'!E:E,E34,'总明细 源文件后台下'!C:C,"Refund")</f>
        <v>0</v>
      </c>
      <c r="Y34">
        <f>SUMIFS('总明细 源文件后台下'!P:P,'总明细 源文件后台下'!E:E,E34,'总明细 源文件后台下'!C:C,"Refund")</f>
        <v>0</v>
      </c>
      <c r="Z34">
        <f>SUMIFS('总明细 源文件后台下'!Q:Q,'总明细 源文件后台下'!E:E,E34,'总明细 源文件后台下'!C:C,"Refund")</f>
        <v>0</v>
      </c>
      <c r="AA34">
        <f>SUMIFS('总明细 源文件后台下'!R:R,'总明细 源文件后台下'!E:E,E34,'总明细 源文件后台下'!C:C,"Refund")</f>
        <v>0</v>
      </c>
      <c r="AB34">
        <f>SUMIFS('总明细 源文件后台下'!S:S,'总明细 源文件后台下'!E:E,E34,'总明细 源文件后台下'!C:C,"Refund")</f>
        <v>0</v>
      </c>
      <c r="AC34">
        <f>SUMIFS('总明细 源文件后台下'!T:T,'总明细 源文件后台下'!E:E,E34,'总明细 源文件后台下'!C:C,"Refund")</f>
        <v>0</v>
      </c>
      <c r="AD34">
        <f>SUMIFS('总明细 源文件后台下'!U:U,'总明细 源文件后台下'!E:E,E34,'总明细 源文件后台下'!C:C,"Refund")</f>
        <v>0</v>
      </c>
      <c r="AE34">
        <f>SUMIFS('总明细 源文件后台下'!V:V,'总明细 源文件后台下'!E:E,E34,'总明细 源文件后台下'!C:C,"Refund")</f>
        <v>0</v>
      </c>
      <c r="AF34">
        <f>SUMIFS('总明细 源文件后台下'!W:W,'总明细 源文件后台下'!E:E,E34,'总明细 源文件后台下'!C:C,"Refund")</f>
        <v>0</v>
      </c>
      <c r="AK34">
        <f>(SUMIF('广告费 源文件后台下'!G:G,E34,'广告费 源文件后台下'!M:M))*-1</f>
        <v>-0.21</v>
      </c>
      <c r="AL34">
        <f>SUMIFS('总明细 源文件后台下'!W:W,'总明细 源文件后台下'!E:E,E34,'总明细 源文件后台下'!C:C,"Adjustment",'总明细 源文件后台下'!F:F,"FBA Inventory Reimbursement - Customer Return")</f>
        <v>0</v>
      </c>
      <c r="AM34">
        <f>SUMIFS('总明细 源文件后台下'!W:W,'总明细 源文件后台下'!E:E,E34,'总明细 源文件后台下'!C:C,"Adjustment",'总明细 源文件后台下'!F:F,"FBA Inventory Reimbursement - Damaged:Warehouse")</f>
        <v>0</v>
      </c>
      <c r="AN34">
        <f>SUMIFS('总明细 源文件后台下'!W:W,'总明细 源文件后台下'!E:E,E34,'总明细 源文件后台下'!C:C,"Adjustment",'总明细 源文件后台下'!F:F,"FBA Inventory Reimbursement - Customer Service Issue")</f>
        <v>0</v>
      </c>
      <c r="AO34">
        <f>SUMIFS('总明细 源文件后台下'!W:W,'总明细 源文件后台下'!E:E,E34,'总明细 源文件后台下'!C:C,"Adjustment",'总明细 源文件后台下'!F:F,"FBA Inventory Reimbursement - Fee Correction")</f>
        <v>0</v>
      </c>
      <c r="AP34">
        <f>SUMIFS('总明细 源文件后台下'!W:W,'总明细 源文件后台下'!E:E,E34,'总明细 源文件后台下'!C:C,"Adjustment",'总明细 源文件后台下'!F:F,"FBA Inventory Reimbursement - General Adjustment")</f>
        <v>0</v>
      </c>
      <c r="AQ34">
        <f>SUMIFS('总明细 源文件后台下'!W:W,'总明细 源文件后台下'!E:E,E34,'总明细 源文件后台下'!C:C,"Adjustment",'总明细 源文件后台下'!F:F,"FBA Inventory Reimbursement - Lost:Inbound")</f>
        <v>0</v>
      </c>
      <c r="AR34">
        <f>SUMIFS('总明细 源文件后台下'!W:W,'总明细 源文件后台下'!E:E,E34,'总明细 源文件后台下'!C:C,"Adjustment",'总明细 源文件后台下'!F:F,"FBA Inventory Reimbursement - Lost:Warehouse")</f>
        <v>0</v>
      </c>
      <c r="AS34">
        <f>SUMIFS('总明细 源文件后台下'!W:W,'总明细 源文件后台下'!E:E,E34,'总明细 源文件后台下'!C:C,"Adjustment",'总明细 源文件后台下'!F:F,"Non-subscription Fee Adjustment")</f>
        <v>0</v>
      </c>
      <c r="AT34">
        <f>SUMIFS('总明细 源文件后台下'!W:W,'总明细 源文件后台下'!E:E,E34,'总明细 源文件后台下'!C:C,"Adjustment",'总明细 源文件后台下'!F:F,"FBA Inventory Placement Service Fee")</f>
        <v>0</v>
      </c>
      <c r="AV34">
        <f>SUMIF('FBA Customer Return Per Unit Fe'!B:B,E34,'FBA Customer Return Per Unit Fe'!C:C)</f>
        <v>0</v>
      </c>
      <c r="AX34">
        <f>(SUMIF('仓储费 源文件后台下'!C:C,E34,'仓储费 源文件后台下'!V:V))*-1</f>
        <v>0</v>
      </c>
      <c r="AZ34">
        <f>SUMIF('Disposal Fee销毁费用-160.95'!B:B,E34,'Disposal Fee销毁费用-160.95'!D:D)*-1</f>
        <v>0</v>
      </c>
      <c r="BC34">
        <f>IFERROR(VLOOKUP(F34,'优惠券-86.4'!F:I,4,0),0)</f>
        <v>0</v>
      </c>
      <c r="BD34">
        <f>IFERROR(VLOOKUP(F34,'早评-120'!E:H,4,0),0)</f>
        <v>0</v>
      </c>
      <c r="BF34">
        <f t="shared" si="0"/>
        <v>-0.21</v>
      </c>
      <c r="BG34">
        <f t="shared" si="1"/>
        <v>0</v>
      </c>
      <c r="BH34">
        <f t="shared" si="2"/>
        <v>-1.365</v>
      </c>
      <c r="BQ34" s="45">
        <f t="shared" si="3"/>
        <v>-1.365</v>
      </c>
      <c r="BR34">
        <f>SUMIFS('9月销毁明细'!D:D,'9月销毁明细'!A:A,E34,'9月销毁明细'!H:H,"Sellable")</f>
        <v>0</v>
      </c>
      <c r="BS34">
        <f>SUMIFS('9月销毁明细'!G:G,'9月销毁明细'!A:A,E34,'9月销毁明细'!H:H,"Sellable")</f>
        <v>0</v>
      </c>
      <c r="BT34">
        <f>SUMIFS('9月销毁明细'!D:D,'9月销毁明细'!A:A,E34,'9月销毁明细'!H:H,"Unsellable")</f>
        <v>0</v>
      </c>
      <c r="BU34">
        <f>SUMIFS('9月销毁明细'!G:G,'9月销毁明细'!A:A,E34,'9月销毁明细'!H:H,"Unsellable")</f>
        <v>0</v>
      </c>
      <c r="BW34">
        <f>IFERROR(I34*VLOOKUP(F34,'9.3成本表'!C:L,10,0),0)</f>
        <v>0</v>
      </c>
      <c r="BX34">
        <f t="shared" si="4"/>
        <v>0</v>
      </c>
      <c r="CC34" s="45">
        <f t="shared" si="5"/>
        <v>-1.365</v>
      </c>
      <c r="CD34" s="45">
        <f t="shared" si="6"/>
        <v>0</v>
      </c>
      <c r="CE34" s="45">
        <f t="shared" si="7"/>
        <v>0</v>
      </c>
    </row>
    <row r="35" spans="4:83" x14ac:dyDescent="0.25">
      <c r="D35" s="20" t="s">
        <v>173</v>
      </c>
      <c r="E35" s="20" t="s">
        <v>174</v>
      </c>
      <c r="F35" s="20" t="s">
        <v>158</v>
      </c>
      <c r="G35">
        <v>29</v>
      </c>
      <c r="H35" s="20"/>
      <c r="I35">
        <f>SUMIFS('总明细 源文件后台下'!G:G,'总明细 源文件后台下'!E:E,E35,'总明细 源文件后台下'!C:C,"Order")</f>
        <v>0</v>
      </c>
      <c r="J35">
        <f>SUMIFS('总明细 源文件后台下'!M:M,'总明细 源文件后台下'!E:E,E35,'总明细 源文件后台下'!C:C,"Order")</f>
        <v>0</v>
      </c>
      <c r="K35">
        <f>SUMIFS('总明细 源文件后台下'!N:N,'总明细 源文件后台下'!E:E,E35,'总明细 源文件后台下'!C:C,"Order")</f>
        <v>0</v>
      </c>
      <c r="L35">
        <f>SUMIFS('总明细 源文件后台下'!O:O,'总明细 源文件后台下'!E:E,E35,'总明细 源文件后台下'!C:C,"Order")</f>
        <v>0</v>
      </c>
      <c r="M35">
        <f>SUMIFS('总明细 源文件后台下'!P:P,'总明细 源文件后台下'!E:E,E35,'总明细 源文件后台下'!C:C,"Order")</f>
        <v>0</v>
      </c>
      <c r="N35">
        <f>SUMIFS('总明细 源文件后台下'!Q:Q,'总明细 源文件后台下'!E:E,E35,'总明细 源文件后台下'!C:C,"Order")</f>
        <v>0</v>
      </c>
      <c r="O35">
        <f>SUMIFS('总明细 源文件后台下'!R:R,'总明细 源文件后台下'!E:E,E35,'总明细 源文件后台下'!C:C,"Order")</f>
        <v>0</v>
      </c>
      <c r="P35">
        <f>SUMIFS('总明细 源文件后台下'!S:S,'总明细 源文件后台下'!E:E,E35,'总明细 源文件后台下'!C:C,"Order")</f>
        <v>0</v>
      </c>
      <c r="Q35">
        <f>SUMIFS('总明细 源文件后台下'!T:T,'总明细 源文件后台下'!E:E,E35,'总明细 源文件后台下'!C:C,"Order")</f>
        <v>0</v>
      </c>
      <c r="R35">
        <f>SUMIFS('总明细 源文件后台下'!U:U,'总明细 源文件后台下'!E:E,E35,'总明细 源文件后台下'!C:C,"Order")</f>
        <v>0</v>
      </c>
      <c r="S35">
        <f>SUMIFS('总明细 源文件后台下'!V:V,'总明细 源文件后台下'!E:E,E35,'总明细 源文件后台下'!C:C,"Order")</f>
        <v>0</v>
      </c>
      <c r="T35">
        <f>SUMIFS('总明细 源文件后台下'!W:W,'总明细 源文件后台下'!E:E,E35,'总明细 源文件后台下'!C:C,"Order")</f>
        <v>0</v>
      </c>
      <c r="U35">
        <f>SUMIFS('总明细 源文件后台下'!G:G,'总明细 源文件后台下'!E:E,E35,'总明细 源文件后台下'!C:C,"Refund")</f>
        <v>0</v>
      </c>
      <c r="V35">
        <f>SUMIFS('总明细 源文件后台下'!M:M,'总明细 源文件后台下'!E:E,E35,'总明细 源文件后台下'!C:C,"Refund")</f>
        <v>0</v>
      </c>
      <c r="W35">
        <f>SUMIFS('总明细 源文件后台下'!N:N,'总明细 源文件后台下'!E:E,E35,'总明细 源文件后台下'!C:C,"Refund")</f>
        <v>0</v>
      </c>
      <c r="X35">
        <f>SUMIFS('总明细 源文件后台下'!O:O,'总明细 源文件后台下'!E:E,E35,'总明细 源文件后台下'!C:C,"Refund")</f>
        <v>0</v>
      </c>
      <c r="Y35">
        <f>SUMIFS('总明细 源文件后台下'!P:P,'总明细 源文件后台下'!E:E,E35,'总明细 源文件后台下'!C:C,"Refund")</f>
        <v>0</v>
      </c>
      <c r="Z35">
        <f>SUMIFS('总明细 源文件后台下'!Q:Q,'总明细 源文件后台下'!E:E,E35,'总明细 源文件后台下'!C:C,"Refund")</f>
        <v>0</v>
      </c>
      <c r="AA35">
        <f>SUMIFS('总明细 源文件后台下'!R:R,'总明细 源文件后台下'!E:E,E35,'总明细 源文件后台下'!C:C,"Refund")</f>
        <v>0</v>
      </c>
      <c r="AB35">
        <f>SUMIFS('总明细 源文件后台下'!S:S,'总明细 源文件后台下'!E:E,E35,'总明细 源文件后台下'!C:C,"Refund")</f>
        <v>0</v>
      </c>
      <c r="AC35">
        <f>SUMIFS('总明细 源文件后台下'!T:T,'总明细 源文件后台下'!E:E,E35,'总明细 源文件后台下'!C:C,"Refund")</f>
        <v>0</v>
      </c>
      <c r="AD35">
        <f>SUMIFS('总明细 源文件后台下'!U:U,'总明细 源文件后台下'!E:E,E35,'总明细 源文件后台下'!C:C,"Refund")</f>
        <v>0</v>
      </c>
      <c r="AE35">
        <f>SUMIFS('总明细 源文件后台下'!V:V,'总明细 源文件后台下'!E:E,E35,'总明细 源文件后台下'!C:C,"Refund")</f>
        <v>0</v>
      </c>
      <c r="AF35">
        <f>SUMIFS('总明细 源文件后台下'!W:W,'总明细 源文件后台下'!E:E,E35,'总明细 源文件后台下'!C:C,"Refund")</f>
        <v>0</v>
      </c>
      <c r="AK35">
        <f>(SUMIF('广告费 源文件后台下'!G:G,E35,'广告费 源文件后台下'!M:M))*-1</f>
        <v>-1.1200000000000001</v>
      </c>
      <c r="AL35">
        <f>SUMIFS('总明细 源文件后台下'!W:W,'总明细 源文件后台下'!E:E,E35,'总明细 源文件后台下'!C:C,"Adjustment",'总明细 源文件后台下'!F:F,"FBA Inventory Reimbursement - Customer Return")</f>
        <v>0</v>
      </c>
      <c r="AM35">
        <f>SUMIFS('总明细 源文件后台下'!W:W,'总明细 源文件后台下'!E:E,E35,'总明细 源文件后台下'!C:C,"Adjustment",'总明细 源文件后台下'!F:F,"FBA Inventory Reimbursement - Damaged:Warehouse")</f>
        <v>0</v>
      </c>
      <c r="AN35">
        <f>SUMIFS('总明细 源文件后台下'!W:W,'总明细 源文件后台下'!E:E,E35,'总明细 源文件后台下'!C:C,"Adjustment",'总明细 源文件后台下'!F:F,"FBA Inventory Reimbursement - Customer Service Issue")</f>
        <v>0</v>
      </c>
      <c r="AO35">
        <f>SUMIFS('总明细 源文件后台下'!W:W,'总明细 源文件后台下'!E:E,E35,'总明细 源文件后台下'!C:C,"Adjustment",'总明细 源文件后台下'!F:F,"FBA Inventory Reimbursement - Fee Correction")</f>
        <v>0</v>
      </c>
      <c r="AP35">
        <f>SUMIFS('总明细 源文件后台下'!W:W,'总明细 源文件后台下'!E:E,E35,'总明细 源文件后台下'!C:C,"Adjustment",'总明细 源文件后台下'!F:F,"FBA Inventory Reimbursement - General Adjustment")</f>
        <v>0</v>
      </c>
      <c r="AQ35">
        <f>SUMIFS('总明细 源文件后台下'!W:W,'总明细 源文件后台下'!E:E,E35,'总明细 源文件后台下'!C:C,"Adjustment",'总明细 源文件后台下'!F:F,"FBA Inventory Reimbursement - Lost:Inbound")</f>
        <v>0</v>
      </c>
      <c r="AR35">
        <f>SUMIFS('总明细 源文件后台下'!W:W,'总明细 源文件后台下'!E:E,E35,'总明细 源文件后台下'!C:C,"Adjustment",'总明细 源文件后台下'!F:F,"FBA Inventory Reimbursement - Lost:Warehouse")</f>
        <v>0</v>
      </c>
      <c r="AS35">
        <f>SUMIFS('总明细 源文件后台下'!W:W,'总明细 源文件后台下'!E:E,E35,'总明细 源文件后台下'!C:C,"Adjustment",'总明细 源文件后台下'!F:F,"Non-subscription Fee Adjustment")</f>
        <v>0</v>
      </c>
      <c r="AT35">
        <f>SUMIFS('总明细 源文件后台下'!W:W,'总明细 源文件后台下'!E:E,E35,'总明细 源文件后台下'!C:C,"Adjustment",'总明细 源文件后台下'!F:F,"FBA Inventory Placement Service Fee")</f>
        <v>0</v>
      </c>
      <c r="AV35">
        <f>SUMIF('FBA Customer Return Per Unit Fe'!B:B,E35,'FBA Customer Return Per Unit Fe'!C:C)</f>
        <v>0</v>
      </c>
      <c r="AX35">
        <f>(SUMIF('仓储费 源文件后台下'!C:C,E35,'仓储费 源文件后台下'!V:V))*-1</f>
        <v>0</v>
      </c>
      <c r="AZ35">
        <f>SUMIF('Disposal Fee销毁费用-160.95'!B:B,E35,'Disposal Fee销毁费用-160.95'!D:D)*-1</f>
        <v>0</v>
      </c>
      <c r="BC35">
        <f>IFERROR(VLOOKUP(F35,'优惠券-86.4'!F:I,4,0),0)</f>
        <v>0</v>
      </c>
      <c r="BD35">
        <f>IFERROR(VLOOKUP(F35,'早评-120'!E:H,4,0),0)</f>
        <v>0</v>
      </c>
      <c r="BF35">
        <f t="shared" si="0"/>
        <v>-1.1200000000000001</v>
      </c>
      <c r="BG35">
        <f t="shared" si="1"/>
        <v>0</v>
      </c>
      <c r="BH35">
        <f t="shared" si="2"/>
        <v>-7.2800000000000011</v>
      </c>
      <c r="BQ35" s="45">
        <f t="shared" si="3"/>
        <v>-7.2800000000000011</v>
      </c>
      <c r="BR35">
        <f>SUMIFS('9月销毁明细'!D:D,'9月销毁明细'!A:A,E35,'9月销毁明细'!H:H,"Sellable")</f>
        <v>0</v>
      </c>
      <c r="BS35">
        <f>SUMIFS('9月销毁明细'!G:G,'9月销毁明细'!A:A,E35,'9月销毁明细'!H:H,"Sellable")</f>
        <v>0</v>
      </c>
      <c r="BT35">
        <f>SUMIFS('9月销毁明细'!D:D,'9月销毁明细'!A:A,E35,'9月销毁明细'!H:H,"Unsellable")</f>
        <v>0</v>
      </c>
      <c r="BU35">
        <f>SUMIFS('9月销毁明细'!G:G,'9月销毁明细'!A:A,E35,'9月销毁明细'!H:H,"Unsellable")</f>
        <v>0</v>
      </c>
      <c r="BW35">
        <f>IFERROR(I35*VLOOKUP(F35,'9.3成本表'!C:L,10,0),0)</f>
        <v>0</v>
      </c>
      <c r="BX35">
        <f t="shared" si="4"/>
        <v>0</v>
      </c>
      <c r="CC35" s="45">
        <f t="shared" si="5"/>
        <v>-7.2800000000000011</v>
      </c>
      <c r="CD35" s="45">
        <f t="shared" si="6"/>
        <v>0</v>
      </c>
      <c r="CE35" s="45">
        <f t="shared" si="7"/>
        <v>0</v>
      </c>
    </row>
    <row r="36" spans="4:83" x14ac:dyDescent="0.25">
      <c r="D36" s="20" t="s">
        <v>175</v>
      </c>
      <c r="E36" s="20" t="s">
        <v>176</v>
      </c>
      <c r="F36" s="20" t="s">
        <v>158</v>
      </c>
      <c r="G36">
        <v>30</v>
      </c>
      <c r="H36" s="20"/>
      <c r="I36">
        <f>SUMIFS('总明细 源文件后台下'!G:G,'总明细 源文件后台下'!E:E,E36,'总明细 源文件后台下'!C:C,"Order")</f>
        <v>0</v>
      </c>
      <c r="J36">
        <f>SUMIFS('总明细 源文件后台下'!M:M,'总明细 源文件后台下'!E:E,E36,'总明细 源文件后台下'!C:C,"Order")</f>
        <v>0</v>
      </c>
      <c r="K36">
        <f>SUMIFS('总明细 源文件后台下'!N:N,'总明细 源文件后台下'!E:E,E36,'总明细 源文件后台下'!C:C,"Order")</f>
        <v>0</v>
      </c>
      <c r="L36">
        <f>SUMIFS('总明细 源文件后台下'!O:O,'总明细 源文件后台下'!E:E,E36,'总明细 源文件后台下'!C:C,"Order")</f>
        <v>0</v>
      </c>
      <c r="M36">
        <f>SUMIFS('总明细 源文件后台下'!P:P,'总明细 源文件后台下'!E:E,E36,'总明细 源文件后台下'!C:C,"Order")</f>
        <v>0</v>
      </c>
      <c r="N36">
        <f>SUMIFS('总明细 源文件后台下'!Q:Q,'总明细 源文件后台下'!E:E,E36,'总明细 源文件后台下'!C:C,"Order")</f>
        <v>0</v>
      </c>
      <c r="O36">
        <f>SUMIFS('总明细 源文件后台下'!R:R,'总明细 源文件后台下'!E:E,E36,'总明细 源文件后台下'!C:C,"Order")</f>
        <v>0</v>
      </c>
      <c r="P36">
        <f>SUMIFS('总明细 源文件后台下'!S:S,'总明细 源文件后台下'!E:E,E36,'总明细 源文件后台下'!C:C,"Order")</f>
        <v>0</v>
      </c>
      <c r="Q36">
        <f>SUMIFS('总明细 源文件后台下'!T:T,'总明细 源文件后台下'!E:E,E36,'总明细 源文件后台下'!C:C,"Order")</f>
        <v>0</v>
      </c>
      <c r="R36">
        <f>SUMIFS('总明细 源文件后台下'!U:U,'总明细 源文件后台下'!E:E,E36,'总明细 源文件后台下'!C:C,"Order")</f>
        <v>0</v>
      </c>
      <c r="S36">
        <f>SUMIFS('总明细 源文件后台下'!V:V,'总明细 源文件后台下'!E:E,E36,'总明细 源文件后台下'!C:C,"Order")</f>
        <v>0</v>
      </c>
      <c r="T36">
        <f>SUMIFS('总明细 源文件后台下'!W:W,'总明细 源文件后台下'!E:E,E36,'总明细 源文件后台下'!C:C,"Order")</f>
        <v>0</v>
      </c>
      <c r="U36">
        <f>SUMIFS('总明细 源文件后台下'!G:G,'总明细 源文件后台下'!E:E,E36,'总明细 源文件后台下'!C:C,"Refund")</f>
        <v>0</v>
      </c>
      <c r="V36">
        <f>SUMIFS('总明细 源文件后台下'!M:M,'总明细 源文件后台下'!E:E,E36,'总明细 源文件后台下'!C:C,"Refund")</f>
        <v>0</v>
      </c>
      <c r="W36">
        <f>SUMIFS('总明细 源文件后台下'!N:N,'总明细 源文件后台下'!E:E,E36,'总明细 源文件后台下'!C:C,"Refund")</f>
        <v>0</v>
      </c>
      <c r="X36">
        <f>SUMIFS('总明细 源文件后台下'!O:O,'总明细 源文件后台下'!E:E,E36,'总明细 源文件后台下'!C:C,"Refund")</f>
        <v>0</v>
      </c>
      <c r="Y36">
        <f>SUMIFS('总明细 源文件后台下'!P:P,'总明细 源文件后台下'!E:E,E36,'总明细 源文件后台下'!C:C,"Refund")</f>
        <v>0</v>
      </c>
      <c r="Z36">
        <f>SUMIFS('总明细 源文件后台下'!Q:Q,'总明细 源文件后台下'!E:E,E36,'总明细 源文件后台下'!C:C,"Refund")</f>
        <v>0</v>
      </c>
      <c r="AA36">
        <f>SUMIFS('总明细 源文件后台下'!R:R,'总明细 源文件后台下'!E:E,E36,'总明细 源文件后台下'!C:C,"Refund")</f>
        <v>0</v>
      </c>
      <c r="AB36">
        <f>SUMIFS('总明细 源文件后台下'!S:S,'总明细 源文件后台下'!E:E,E36,'总明细 源文件后台下'!C:C,"Refund")</f>
        <v>0</v>
      </c>
      <c r="AC36">
        <f>SUMIFS('总明细 源文件后台下'!T:T,'总明细 源文件后台下'!E:E,E36,'总明细 源文件后台下'!C:C,"Refund")</f>
        <v>0</v>
      </c>
      <c r="AD36">
        <f>SUMIFS('总明细 源文件后台下'!U:U,'总明细 源文件后台下'!E:E,E36,'总明细 源文件后台下'!C:C,"Refund")</f>
        <v>0</v>
      </c>
      <c r="AE36">
        <f>SUMIFS('总明细 源文件后台下'!V:V,'总明细 源文件后台下'!E:E,E36,'总明细 源文件后台下'!C:C,"Refund")</f>
        <v>0</v>
      </c>
      <c r="AF36">
        <f>SUMIFS('总明细 源文件后台下'!W:W,'总明细 源文件后台下'!E:E,E36,'总明细 源文件后台下'!C:C,"Refund")</f>
        <v>0</v>
      </c>
      <c r="AK36">
        <f>(SUMIF('广告费 源文件后台下'!G:G,E36,'广告费 源文件后台下'!M:M))*-1</f>
        <v>-1.27</v>
      </c>
      <c r="AL36">
        <f>SUMIFS('总明细 源文件后台下'!W:W,'总明细 源文件后台下'!E:E,E36,'总明细 源文件后台下'!C:C,"Adjustment",'总明细 源文件后台下'!F:F,"FBA Inventory Reimbursement - Customer Return")</f>
        <v>0</v>
      </c>
      <c r="AM36">
        <f>SUMIFS('总明细 源文件后台下'!W:W,'总明细 源文件后台下'!E:E,E36,'总明细 源文件后台下'!C:C,"Adjustment",'总明细 源文件后台下'!F:F,"FBA Inventory Reimbursement - Damaged:Warehouse")</f>
        <v>0</v>
      </c>
      <c r="AN36">
        <f>SUMIFS('总明细 源文件后台下'!W:W,'总明细 源文件后台下'!E:E,E36,'总明细 源文件后台下'!C:C,"Adjustment",'总明细 源文件后台下'!F:F,"FBA Inventory Reimbursement - Customer Service Issue")</f>
        <v>0</v>
      </c>
      <c r="AO36">
        <f>SUMIFS('总明细 源文件后台下'!W:W,'总明细 源文件后台下'!E:E,E36,'总明细 源文件后台下'!C:C,"Adjustment",'总明细 源文件后台下'!F:F,"FBA Inventory Reimbursement - Fee Correction")</f>
        <v>0</v>
      </c>
      <c r="AP36">
        <f>SUMIFS('总明细 源文件后台下'!W:W,'总明细 源文件后台下'!E:E,E36,'总明细 源文件后台下'!C:C,"Adjustment",'总明细 源文件后台下'!F:F,"FBA Inventory Reimbursement - General Adjustment")</f>
        <v>0</v>
      </c>
      <c r="AQ36">
        <f>SUMIFS('总明细 源文件后台下'!W:W,'总明细 源文件后台下'!E:E,E36,'总明细 源文件后台下'!C:C,"Adjustment",'总明细 源文件后台下'!F:F,"FBA Inventory Reimbursement - Lost:Inbound")</f>
        <v>0</v>
      </c>
      <c r="AR36">
        <f>SUMIFS('总明细 源文件后台下'!W:W,'总明细 源文件后台下'!E:E,E36,'总明细 源文件后台下'!C:C,"Adjustment",'总明细 源文件后台下'!F:F,"FBA Inventory Reimbursement - Lost:Warehouse")</f>
        <v>0</v>
      </c>
      <c r="AS36">
        <f>SUMIFS('总明细 源文件后台下'!W:W,'总明细 源文件后台下'!E:E,E36,'总明细 源文件后台下'!C:C,"Adjustment",'总明细 源文件后台下'!F:F,"Non-subscription Fee Adjustment")</f>
        <v>0</v>
      </c>
      <c r="AT36">
        <f>SUMIFS('总明细 源文件后台下'!W:W,'总明细 源文件后台下'!E:E,E36,'总明细 源文件后台下'!C:C,"Adjustment",'总明细 源文件后台下'!F:F,"FBA Inventory Placement Service Fee")</f>
        <v>0</v>
      </c>
      <c r="AV36">
        <f>SUMIF('FBA Customer Return Per Unit Fe'!B:B,E36,'FBA Customer Return Per Unit Fe'!C:C)</f>
        <v>0</v>
      </c>
      <c r="AX36">
        <f>(SUMIF('仓储费 源文件后台下'!C:C,E36,'仓储费 源文件后台下'!V:V))*-1</f>
        <v>0</v>
      </c>
      <c r="AZ36">
        <f>SUMIF('Disposal Fee销毁费用-160.95'!B:B,E36,'Disposal Fee销毁费用-160.95'!D:D)*-1</f>
        <v>0</v>
      </c>
      <c r="BC36">
        <f>IFERROR(VLOOKUP(F36,'优惠券-86.4'!F:I,4,0),0)</f>
        <v>0</v>
      </c>
      <c r="BD36">
        <f>IFERROR(VLOOKUP(F36,'早评-120'!E:H,4,0),0)</f>
        <v>0</v>
      </c>
      <c r="BF36">
        <f t="shared" si="0"/>
        <v>-1.27</v>
      </c>
      <c r="BG36">
        <f t="shared" si="1"/>
        <v>0</v>
      </c>
      <c r="BH36">
        <f t="shared" si="2"/>
        <v>-8.2550000000000008</v>
      </c>
      <c r="BQ36" s="45">
        <f t="shared" si="3"/>
        <v>-8.2550000000000008</v>
      </c>
      <c r="BR36">
        <f>SUMIFS('9月销毁明细'!D:D,'9月销毁明细'!A:A,E36,'9月销毁明细'!H:H,"Sellable")</f>
        <v>0</v>
      </c>
      <c r="BS36">
        <f>SUMIFS('9月销毁明细'!G:G,'9月销毁明细'!A:A,E36,'9月销毁明细'!H:H,"Sellable")</f>
        <v>0</v>
      </c>
      <c r="BT36">
        <f>SUMIFS('9月销毁明细'!D:D,'9月销毁明细'!A:A,E36,'9月销毁明细'!H:H,"Unsellable")</f>
        <v>0</v>
      </c>
      <c r="BU36">
        <f>SUMIFS('9月销毁明细'!G:G,'9月销毁明细'!A:A,E36,'9月销毁明细'!H:H,"Unsellable")</f>
        <v>0</v>
      </c>
      <c r="BW36">
        <f>IFERROR(I36*VLOOKUP(F36,'9.3成本表'!C:L,10,0),0)</f>
        <v>0</v>
      </c>
      <c r="BX36">
        <f t="shared" si="4"/>
        <v>0</v>
      </c>
      <c r="CC36" s="45">
        <f t="shared" si="5"/>
        <v>-8.2550000000000008</v>
      </c>
      <c r="CD36" s="45">
        <f t="shared" si="6"/>
        <v>0</v>
      </c>
      <c r="CE36" s="45">
        <f t="shared" si="7"/>
        <v>0</v>
      </c>
    </row>
    <row r="37" spans="4:83" x14ac:dyDescent="0.25">
      <c r="D37" s="20" t="s">
        <v>177</v>
      </c>
      <c r="E37" s="20" t="s">
        <v>178</v>
      </c>
      <c r="F37" s="20" t="s">
        <v>158</v>
      </c>
      <c r="G37">
        <v>31</v>
      </c>
      <c r="H37" s="20"/>
      <c r="I37">
        <f>SUMIFS('总明细 源文件后台下'!G:G,'总明细 源文件后台下'!E:E,E37,'总明细 源文件后台下'!C:C,"Order")</f>
        <v>0</v>
      </c>
      <c r="J37">
        <f>SUMIFS('总明细 源文件后台下'!M:M,'总明细 源文件后台下'!E:E,E37,'总明细 源文件后台下'!C:C,"Order")</f>
        <v>0</v>
      </c>
      <c r="K37">
        <f>SUMIFS('总明细 源文件后台下'!N:N,'总明细 源文件后台下'!E:E,E37,'总明细 源文件后台下'!C:C,"Order")</f>
        <v>0</v>
      </c>
      <c r="L37">
        <f>SUMIFS('总明细 源文件后台下'!O:O,'总明细 源文件后台下'!E:E,E37,'总明细 源文件后台下'!C:C,"Order")</f>
        <v>0</v>
      </c>
      <c r="M37">
        <f>SUMIFS('总明细 源文件后台下'!P:P,'总明细 源文件后台下'!E:E,E37,'总明细 源文件后台下'!C:C,"Order")</f>
        <v>0</v>
      </c>
      <c r="N37">
        <f>SUMIFS('总明细 源文件后台下'!Q:Q,'总明细 源文件后台下'!E:E,E37,'总明细 源文件后台下'!C:C,"Order")</f>
        <v>0</v>
      </c>
      <c r="O37">
        <f>SUMIFS('总明细 源文件后台下'!R:R,'总明细 源文件后台下'!E:E,E37,'总明细 源文件后台下'!C:C,"Order")</f>
        <v>0</v>
      </c>
      <c r="P37">
        <f>SUMIFS('总明细 源文件后台下'!S:S,'总明细 源文件后台下'!E:E,E37,'总明细 源文件后台下'!C:C,"Order")</f>
        <v>0</v>
      </c>
      <c r="Q37">
        <f>SUMIFS('总明细 源文件后台下'!T:T,'总明细 源文件后台下'!E:E,E37,'总明细 源文件后台下'!C:C,"Order")</f>
        <v>0</v>
      </c>
      <c r="R37">
        <f>SUMIFS('总明细 源文件后台下'!U:U,'总明细 源文件后台下'!E:E,E37,'总明细 源文件后台下'!C:C,"Order")</f>
        <v>0</v>
      </c>
      <c r="S37">
        <f>SUMIFS('总明细 源文件后台下'!V:V,'总明细 源文件后台下'!E:E,E37,'总明细 源文件后台下'!C:C,"Order")</f>
        <v>0</v>
      </c>
      <c r="T37">
        <f>SUMIFS('总明细 源文件后台下'!W:W,'总明细 源文件后台下'!E:E,E37,'总明细 源文件后台下'!C:C,"Order")</f>
        <v>0</v>
      </c>
      <c r="U37">
        <f>SUMIFS('总明细 源文件后台下'!G:G,'总明细 源文件后台下'!E:E,E37,'总明细 源文件后台下'!C:C,"Refund")</f>
        <v>0</v>
      </c>
      <c r="V37">
        <f>SUMIFS('总明细 源文件后台下'!M:M,'总明细 源文件后台下'!E:E,E37,'总明细 源文件后台下'!C:C,"Refund")</f>
        <v>0</v>
      </c>
      <c r="W37">
        <f>SUMIFS('总明细 源文件后台下'!N:N,'总明细 源文件后台下'!E:E,E37,'总明细 源文件后台下'!C:C,"Refund")</f>
        <v>0</v>
      </c>
      <c r="X37">
        <f>SUMIFS('总明细 源文件后台下'!O:O,'总明细 源文件后台下'!E:E,E37,'总明细 源文件后台下'!C:C,"Refund")</f>
        <v>0</v>
      </c>
      <c r="Y37">
        <f>SUMIFS('总明细 源文件后台下'!P:P,'总明细 源文件后台下'!E:E,E37,'总明细 源文件后台下'!C:C,"Refund")</f>
        <v>0</v>
      </c>
      <c r="Z37">
        <f>SUMIFS('总明细 源文件后台下'!Q:Q,'总明细 源文件后台下'!E:E,E37,'总明细 源文件后台下'!C:C,"Refund")</f>
        <v>0</v>
      </c>
      <c r="AA37">
        <f>SUMIFS('总明细 源文件后台下'!R:R,'总明细 源文件后台下'!E:E,E37,'总明细 源文件后台下'!C:C,"Refund")</f>
        <v>0</v>
      </c>
      <c r="AB37">
        <f>SUMIFS('总明细 源文件后台下'!S:S,'总明细 源文件后台下'!E:E,E37,'总明细 源文件后台下'!C:C,"Refund")</f>
        <v>0</v>
      </c>
      <c r="AC37">
        <f>SUMIFS('总明细 源文件后台下'!T:T,'总明细 源文件后台下'!E:E,E37,'总明细 源文件后台下'!C:C,"Refund")</f>
        <v>0</v>
      </c>
      <c r="AD37">
        <f>SUMIFS('总明细 源文件后台下'!U:U,'总明细 源文件后台下'!E:E,E37,'总明细 源文件后台下'!C:C,"Refund")</f>
        <v>0</v>
      </c>
      <c r="AE37">
        <f>SUMIFS('总明细 源文件后台下'!V:V,'总明细 源文件后台下'!E:E,E37,'总明细 源文件后台下'!C:C,"Refund")</f>
        <v>0</v>
      </c>
      <c r="AF37">
        <f>SUMIFS('总明细 源文件后台下'!W:W,'总明细 源文件后台下'!E:E,E37,'总明细 源文件后台下'!C:C,"Refund")</f>
        <v>0</v>
      </c>
      <c r="AK37">
        <f>(SUMIF('广告费 源文件后台下'!G:G,E37,'广告费 源文件后台下'!M:M))*-1</f>
        <v>-1.1000000000000001</v>
      </c>
      <c r="AL37">
        <f>SUMIFS('总明细 源文件后台下'!W:W,'总明细 源文件后台下'!E:E,E37,'总明细 源文件后台下'!C:C,"Adjustment",'总明细 源文件后台下'!F:F,"FBA Inventory Reimbursement - Customer Return")</f>
        <v>0</v>
      </c>
      <c r="AM37">
        <f>SUMIFS('总明细 源文件后台下'!W:W,'总明细 源文件后台下'!E:E,E37,'总明细 源文件后台下'!C:C,"Adjustment",'总明细 源文件后台下'!F:F,"FBA Inventory Reimbursement - Damaged:Warehouse")</f>
        <v>0</v>
      </c>
      <c r="AN37">
        <f>SUMIFS('总明细 源文件后台下'!W:W,'总明细 源文件后台下'!E:E,E37,'总明细 源文件后台下'!C:C,"Adjustment",'总明细 源文件后台下'!F:F,"FBA Inventory Reimbursement - Customer Service Issue")</f>
        <v>0</v>
      </c>
      <c r="AO37">
        <f>SUMIFS('总明细 源文件后台下'!W:W,'总明细 源文件后台下'!E:E,E37,'总明细 源文件后台下'!C:C,"Adjustment",'总明细 源文件后台下'!F:F,"FBA Inventory Reimbursement - Fee Correction")</f>
        <v>0</v>
      </c>
      <c r="AP37">
        <f>SUMIFS('总明细 源文件后台下'!W:W,'总明细 源文件后台下'!E:E,E37,'总明细 源文件后台下'!C:C,"Adjustment",'总明细 源文件后台下'!F:F,"FBA Inventory Reimbursement - General Adjustment")</f>
        <v>0</v>
      </c>
      <c r="AQ37">
        <f>SUMIFS('总明细 源文件后台下'!W:W,'总明细 源文件后台下'!E:E,E37,'总明细 源文件后台下'!C:C,"Adjustment",'总明细 源文件后台下'!F:F,"FBA Inventory Reimbursement - Lost:Inbound")</f>
        <v>0</v>
      </c>
      <c r="AR37">
        <f>SUMIFS('总明细 源文件后台下'!W:W,'总明细 源文件后台下'!E:E,E37,'总明细 源文件后台下'!C:C,"Adjustment",'总明细 源文件后台下'!F:F,"FBA Inventory Reimbursement - Lost:Warehouse")</f>
        <v>0</v>
      </c>
      <c r="AS37">
        <f>SUMIFS('总明细 源文件后台下'!W:W,'总明细 源文件后台下'!E:E,E37,'总明细 源文件后台下'!C:C,"Adjustment",'总明细 源文件后台下'!F:F,"Non-subscription Fee Adjustment")</f>
        <v>0</v>
      </c>
      <c r="AT37">
        <f>SUMIFS('总明细 源文件后台下'!W:W,'总明细 源文件后台下'!E:E,E37,'总明细 源文件后台下'!C:C,"Adjustment",'总明细 源文件后台下'!F:F,"FBA Inventory Placement Service Fee")</f>
        <v>0</v>
      </c>
      <c r="AV37">
        <f>SUMIF('FBA Customer Return Per Unit Fe'!B:B,E37,'FBA Customer Return Per Unit Fe'!C:C)</f>
        <v>0</v>
      </c>
      <c r="AX37">
        <f>(SUMIF('仓储费 源文件后台下'!C:C,E37,'仓储费 源文件后台下'!V:V))*-1</f>
        <v>0</v>
      </c>
      <c r="AZ37">
        <f>SUMIF('Disposal Fee销毁费用-160.95'!B:B,E37,'Disposal Fee销毁费用-160.95'!D:D)*-1</f>
        <v>0</v>
      </c>
      <c r="BC37">
        <f>IFERROR(VLOOKUP(F37,'优惠券-86.4'!F:I,4,0),0)</f>
        <v>0</v>
      </c>
      <c r="BD37">
        <f>IFERROR(VLOOKUP(F37,'早评-120'!E:H,4,0),0)</f>
        <v>0</v>
      </c>
      <c r="BF37">
        <f t="shared" si="0"/>
        <v>-1.1000000000000001</v>
      </c>
      <c r="BG37">
        <f t="shared" si="1"/>
        <v>0</v>
      </c>
      <c r="BH37">
        <f t="shared" si="2"/>
        <v>-7.15</v>
      </c>
      <c r="BQ37" s="45">
        <f t="shared" si="3"/>
        <v>-7.15</v>
      </c>
      <c r="BR37">
        <f>SUMIFS('9月销毁明细'!D:D,'9月销毁明细'!A:A,E37,'9月销毁明细'!H:H,"Sellable")</f>
        <v>0</v>
      </c>
      <c r="BS37">
        <f>SUMIFS('9月销毁明细'!G:G,'9月销毁明细'!A:A,E37,'9月销毁明细'!H:H,"Sellable")</f>
        <v>0</v>
      </c>
      <c r="BT37">
        <f>SUMIFS('9月销毁明细'!D:D,'9月销毁明细'!A:A,E37,'9月销毁明细'!H:H,"Unsellable")</f>
        <v>0</v>
      </c>
      <c r="BU37">
        <f>SUMIFS('9月销毁明细'!G:G,'9月销毁明细'!A:A,E37,'9月销毁明细'!H:H,"Unsellable")</f>
        <v>0</v>
      </c>
      <c r="BW37">
        <f>IFERROR(I37*VLOOKUP(F37,'9.3成本表'!C:L,10,0),0)</f>
        <v>0</v>
      </c>
      <c r="BX37">
        <f t="shared" si="4"/>
        <v>0</v>
      </c>
      <c r="CC37" s="45">
        <f t="shared" si="5"/>
        <v>-7.15</v>
      </c>
      <c r="CD37" s="45">
        <f t="shared" si="6"/>
        <v>0</v>
      </c>
      <c r="CE37" s="45">
        <f t="shared" si="7"/>
        <v>0</v>
      </c>
    </row>
    <row r="38" spans="4:83" x14ac:dyDescent="0.25">
      <c r="D38" s="20" t="s">
        <v>179</v>
      </c>
      <c r="E38" s="20" t="s">
        <v>180</v>
      </c>
      <c r="F38" s="20" t="s">
        <v>158</v>
      </c>
      <c r="G38">
        <v>32</v>
      </c>
      <c r="H38" s="20"/>
      <c r="I38">
        <f>SUMIFS('总明细 源文件后台下'!G:G,'总明细 源文件后台下'!E:E,E38,'总明细 源文件后台下'!C:C,"Order")</f>
        <v>0</v>
      </c>
      <c r="J38">
        <f>SUMIFS('总明细 源文件后台下'!M:M,'总明细 源文件后台下'!E:E,E38,'总明细 源文件后台下'!C:C,"Order")</f>
        <v>0</v>
      </c>
      <c r="K38">
        <f>SUMIFS('总明细 源文件后台下'!N:N,'总明细 源文件后台下'!E:E,E38,'总明细 源文件后台下'!C:C,"Order")</f>
        <v>0</v>
      </c>
      <c r="L38">
        <f>SUMIFS('总明细 源文件后台下'!O:O,'总明细 源文件后台下'!E:E,E38,'总明细 源文件后台下'!C:C,"Order")</f>
        <v>0</v>
      </c>
      <c r="M38">
        <f>SUMIFS('总明细 源文件后台下'!P:P,'总明细 源文件后台下'!E:E,E38,'总明细 源文件后台下'!C:C,"Order")</f>
        <v>0</v>
      </c>
      <c r="N38">
        <f>SUMIFS('总明细 源文件后台下'!Q:Q,'总明细 源文件后台下'!E:E,E38,'总明细 源文件后台下'!C:C,"Order")</f>
        <v>0</v>
      </c>
      <c r="O38">
        <f>SUMIFS('总明细 源文件后台下'!R:R,'总明细 源文件后台下'!E:E,E38,'总明细 源文件后台下'!C:C,"Order")</f>
        <v>0</v>
      </c>
      <c r="P38">
        <f>SUMIFS('总明细 源文件后台下'!S:S,'总明细 源文件后台下'!E:E,E38,'总明细 源文件后台下'!C:C,"Order")</f>
        <v>0</v>
      </c>
      <c r="Q38">
        <f>SUMIFS('总明细 源文件后台下'!T:T,'总明细 源文件后台下'!E:E,E38,'总明细 源文件后台下'!C:C,"Order")</f>
        <v>0</v>
      </c>
      <c r="R38">
        <f>SUMIFS('总明细 源文件后台下'!U:U,'总明细 源文件后台下'!E:E,E38,'总明细 源文件后台下'!C:C,"Order")</f>
        <v>0</v>
      </c>
      <c r="S38">
        <f>SUMIFS('总明细 源文件后台下'!V:V,'总明细 源文件后台下'!E:E,E38,'总明细 源文件后台下'!C:C,"Order")</f>
        <v>0</v>
      </c>
      <c r="T38">
        <f>SUMIFS('总明细 源文件后台下'!W:W,'总明细 源文件后台下'!E:E,E38,'总明细 源文件后台下'!C:C,"Order")</f>
        <v>0</v>
      </c>
      <c r="U38">
        <f>SUMIFS('总明细 源文件后台下'!G:G,'总明细 源文件后台下'!E:E,E38,'总明细 源文件后台下'!C:C,"Refund")</f>
        <v>0</v>
      </c>
      <c r="V38">
        <f>SUMIFS('总明细 源文件后台下'!M:M,'总明细 源文件后台下'!E:E,E38,'总明细 源文件后台下'!C:C,"Refund")</f>
        <v>0</v>
      </c>
      <c r="W38">
        <f>SUMIFS('总明细 源文件后台下'!N:N,'总明细 源文件后台下'!E:E,E38,'总明细 源文件后台下'!C:C,"Refund")</f>
        <v>0</v>
      </c>
      <c r="X38">
        <f>SUMIFS('总明细 源文件后台下'!O:O,'总明细 源文件后台下'!E:E,E38,'总明细 源文件后台下'!C:C,"Refund")</f>
        <v>0</v>
      </c>
      <c r="Y38">
        <f>SUMIFS('总明细 源文件后台下'!P:P,'总明细 源文件后台下'!E:E,E38,'总明细 源文件后台下'!C:C,"Refund")</f>
        <v>0</v>
      </c>
      <c r="Z38">
        <f>SUMIFS('总明细 源文件后台下'!Q:Q,'总明细 源文件后台下'!E:E,E38,'总明细 源文件后台下'!C:C,"Refund")</f>
        <v>0</v>
      </c>
      <c r="AA38">
        <f>SUMIFS('总明细 源文件后台下'!R:R,'总明细 源文件后台下'!E:E,E38,'总明细 源文件后台下'!C:C,"Refund")</f>
        <v>0</v>
      </c>
      <c r="AB38">
        <f>SUMIFS('总明细 源文件后台下'!S:S,'总明细 源文件后台下'!E:E,E38,'总明细 源文件后台下'!C:C,"Refund")</f>
        <v>0</v>
      </c>
      <c r="AC38">
        <f>SUMIFS('总明细 源文件后台下'!T:T,'总明细 源文件后台下'!E:E,E38,'总明细 源文件后台下'!C:C,"Refund")</f>
        <v>0</v>
      </c>
      <c r="AD38">
        <f>SUMIFS('总明细 源文件后台下'!U:U,'总明细 源文件后台下'!E:E,E38,'总明细 源文件后台下'!C:C,"Refund")</f>
        <v>0</v>
      </c>
      <c r="AE38">
        <f>SUMIFS('总明细 源文件后台下'!V:V,'总明细 源文件后台下'!E:E,E38,'总明细 源文件后台下'!C:C,"Refund")</f>
        <v>0</v>
      </c>
      <c r="AF38">
        <f>SUMIFS('总明细 源文件后台下'!W:W,'总明细 源文件后台下'!E:E,E38,'总明细 源文件后台下'!C:C,"Refund")</f>
        <v>0</v>
      </c>
      <c r="AK38">
        <f>(SUMIF('广告费 源文件后台下'!G:G,E38,'广告费 源文件后台下'!M:M))*-1</f>
        <v>-0.4</v>
      </c>
      <c r="AL38">
        <f>SUMIFS('总明细 源文件后台下'!W:W,'总明细 源文件后台下'!E:E,E38,'总明细 源文件后台下'!C:C,"Adjustment",'总明细 源文件后台下'!F:F,"FBA Inventory Reimbursement - Customer Return")</f>
        <v>0</v>
      </c>
      <c r="AM38">
        <f>SUMIFS('总明细 源文件后台下'!W:W,'总明细 源文件后台下'!E:E,E38,'总明细 源文件后台下'!C:C,"Adjustment",'总明细 源文件后台下'!F:F,"FBA Inventory Reimbursement - Damaged:Warehouse")</f>
        <v>0</v>
      </c>
      <c r="AN38">
        <f>SUMIFS('总明细 源文件后台下'!W:W,'总明细 源文件后台下'!E:E,E38,'总明细 源文件后台下'!C:C,"Adjustment",'总明细 源文件后台下'!F:F,"FBA Inventory Reimbursement - Customer Service Issue")</f>
        <v>0</v>
      </c>
      <c r="AO38">
        <f>SUMIFS('总明细 源文件后台下'!W:W,'总明细 源文件后台下'!E:E,E38,'总明细 源文件后台下'!C:C,"Adjustment",'总明细 源文件后台下'!F:F,"FBA Inventory Reimbursement - Fee Correction")</f>
        <v>0</v>
      </c>
      <c r="AP38">
        <f>SUMIFS('总明细 源文件后台下'!W:W,'总明细 源文件后台下'!E:E,E38,'总明细 源文件后台下'!C:C,"Adjustment",'总明细 源文件后台下'!F:F,"FBA Inventory Reimbursement - General Adjustment")</f>
        <v>0</v>
      </c>
      <c r="AQ38">
        <f>SUMIFS('总明细 源文件后台下'!W:W,'总明细 源文件后台下'!E:E,E38,'总明细 源文件后台下'!C:C,"Adjustment",'总明细 源文件后台下'!F:F,"FBA Inventory Reimbursement - Lost:Inbound")</f>
        <v>0</v>
      </c>
      <c r="AR38">
        <f>SUMIFS('总明细 源文件后台下'!W:W,'总明细 源文件后台下'!E:E,E38,'总明细 源文件后台下'!C:C,"Adjustment",'总明细 源文件后台下'!F:F,"FBA Inventory Reimbursement - Lost:Warehouse")</f>
        <v>0</v>
      </c>
      <c r="AS38">
        <f>SUMIFS('总明细 源文件后台下'!W:W,'总明细 源文件后台下'!E:E,E38,'总明细 源文件后台下'!C:C,"Adjustment",'总明细 源文件后台下'!F:F,"Non-subscription Fee Adjustment")</f>
        <v>0</v>
      </c>
      <c r="AT38">
        <f>SUMIFS('总明细 源文件后台下'!W:W,'总明细 源文件后台下'!E:E,E38,'总明细 源文件后台下'!C:C,"Adjustment",'总明细 源文件后台下'!F:F,"FBA Inventory Placement Service Fee")</f>
        <v>0</v>
      </c>
      <c r="AV38">
        <f>SUMIF('FBA Customer Return Per Unit Fe'!B:B,E38,'FBA Customer Return Per Unit Fe'!C:C)</f>
        <v>0</v>
      </c>
      <c r="AX38">
        <f>(SUMIF('仓储费 源文件后台下'!C:C,E38,'仓储费 源文件后台下'!V:V))*-1</f>
        <v>0</v>
      </c>
      <c r="AZ38">
        <f>SUMIF('Disposal Fee销毁费用-160.95'!B:B,E38,'Disposal Fee销毁费用-160.95'!D:D)*-1</f>
        <v>0</v>
      </c>
      <c r="BC38">
        <f>IFERROR(VLOOKUP(F38,'优惠券-86.4'!F:I,4,0),0)</f>
        <v>0</v>
      </c>
      <c r="BD38">
        <f>IFERROR(VLOOKUP(F38,'早评-120'!E:H,4,0),0)</f>
        <v>0</v>
      </c>
      <c r="BF38">
        <f t="shared" si="0"/>
        <v>-0.4</v>
      </c>
      <c r="BG38">
        <f t="shared" si="1"/>
        <v>0</v>
      </c>
      <c r="BH38">
        <f t="shared" si="2"/>
        <v>-2.6</v>
      </c>
      <c r="BQ38" s="45">
        <f t="shared" si="3"/>
        <v>-2.6</v>
      </c>
      <c r="BR38">
        <f>SUMIFS('9月销毁明细'!D:D,'9月销毁明细'!A:A,E38,'9月销毁明细'!H:H,"Sellable")</f>
        <v>0</v>
      </c>
      <c r="BS38">
        <f>SUMIFS('9月销毁明细'!G:G,'9月销毁明细'!A:A,E38,'9月销毁明细'!H:H,"Sellable")</f>
        <v>0</v>
      </c>
      <c r="BT38">
        <f>SUMIFS('9月销毁明细'!D:D,'9月销毁明细'!A:A,E38,'9月销毁明细'!H:H,"Unsellable")</f>
        <v>0</v>
      </c>
      <c r="BU38">
        <f>SUMIFS('9月销毁明细'!G:G,'9月销毁明细'!A:A,E38,'9月销毁明细'!H:H,"Unsellable")</f>
        <v>0</v>
      </c>
      <c r="BW38">
        <f>IFERROR(I38*VLOOKUP(F38,'9.3成本表'!C:L,10,0),0)</f>
        <v>0</v>
      </c>
      <c r="BX38">
        <f t="shared" si="4"/>
        <v>0</v>
      </c>
      <c r="CC38" s="45">
        <f t="shared" si="5"/>
        <v>-2.6</v>
      </c>
      <c r="CD38" s="45">
        <f t="shared" si="6"/>
        <v>0</v>
      </c>
      <c r="CE38" s="45">
        <f t="shared" si="7"/>
        <v>0</v>
      </c>
    </row>
    <row r="39" spans="4:83" x14ac:dyDescent="0.25">
      <c r="D39" s="20" t="s">
        <v>181</v>
      </c>
      <c r="E39" s="20" t="s">
        <v>182</v>
      </c>
      <c r="F39" s="20" t="s">
        <v>183</v>
      </c>
      <c r="G39">
        <v>33</v>
      </c>
      <c r="H39" s="20"/>
      <c r="I39">
        <f>SUMIFS('总明细 源文件后台下'!G:G,'总明细 源文件后台下'!E:E,E39,'总明细 源文件后台下'!C:C,"Order")</f>
        <v>0</v>
      </c>
      <c r="J39">
        <f>SUMIFS('总明细 源文件后台下'!M:M,'总明细 源文件后台下'!E:E,E39,'总明细 源文件后台下'!C:C,"Order")</f>
        <v>0</v>
      </c>
      <c r="K39">
        <f>SUMIFS('总明细 源文件后台下'!N:N,'总明细 源文件后台下'!E:E,E39,'总明细 源文件后台下'!C:C,"Order")</f>
        <v>0</v>
      </c>
      <c r="L39">
        <f>SUMIFS('总明细 源文件后台下'!O:O,'总明细 源文件后台下'!E:E,E39,'总明细 源文件后台下'!C:C,"Order")</f>
        <v>0</v>
      </c>
      <c r="M39">
        <f>SUMIFS('总明细 源文件后台下'!P:P,'总明细 源文件后台下'!E:E,E39,'总明细 源文件后台下'!C:C,"Order")</f>
        <v>0</v>
      </c>
      <c r="N39">
        <f>SUMIFS('总明细 源文件后台下'!Q:Q,'总明细 源文件后台下'!E:E,E39,'总明细 源文件后台下'!C:C,"Order")</f>
        <v>0</v>
      </c>
      <c r="O39">
        <f>SUMIFS('总明细 源文件后台下'!R:R,'总明细 源文件后台下'!E:E,E39,'总明细 源文件后台下'!C:C,"Order")</f>
        <v>0</v>
      </c>
      <c r="P39">
        <f>SUMIFS('总明细 源文件后台下'!S:S,'总明细 源文件后台下'!E:E,E39,'总明细 源文件后台下'!C:C,"Order")</f>
        <v>0</v>
      </c>
      <c r="Q39">
        <f>SUMIFS('总明细 源文件后台下'!T:T,'总明细 源文件后台下'!E:E,E39,'总明细 源文件后台下'!C:C,"Order")</f>
        <v>0</v>
      </c>
      <c r="R39">
        <f>SUMIFS('总明细 源文件后台下'!U:U,'总明细 源文件后台下'!E:E,E39,'总明细 源文件后台下'!C:C,"Order")</f>
        <v>0</v>
      </c>
      <c r="S39">
        <f>SUMIFS('总明细 源文件后台下'!V:V,'总明细 源文件后台下'!E:E,E39,'总明细 源文件后台下'!C:C,"Order")</f>
        <v>0</v>
      </c>
      <c r="T39">
        <f>SUMIFS('总明细 源文件后台下'!W:W,'总明细 源文件后台下'!E:E,E39,'总明细 源文件后台下'!C:C,"Order")</f>
        <v>0</v>
      </c>
      <c r="U39">
        <f>SUMIFS('总明细 源文件后台下'!G:G,'总明细 源文件后台下'!E:E,E39,'总明细 源文件后台下'!C:C,"Refund")</f>
        <v>0</v>
      </c>
      <c r="V39">
        <f>SUMIFS('总明细 源文件后台下'!M:M,'总明细 源文件后台下'!E:E,E39,'总明细 源文件后台下'!C:C,"Refund")</f>
        <v>0</v>
      </c>
      <c r="W39">
        <f>SUMIFS('总明细 源文件后台下'!N:N,'总明细 源文件后台下'!E:E,E39,'总明细 源文件后台下'!C:C,"Refund")</f>
        <v>0</v>
      </c>
      <c r="X39">
        <f>SUMIFS('总明细 源文件后台下'!O:O,'总明细 源文件后台下'!E:E,E39,'总明细 源文件后台下'!C:C,"Refund")</f>
        <v>0</v>
      </c>
      <c r="Y39">
        <f>SUMIFS('总明细 源文件后台下'!P:P,'总明细 源文件后台下'!E:E,E39,'总明细 源文件后台下'!C:C,"Refund")</f>
        <v>0</v>
      </c>
      <c r="Z39">
        <f>SUMIFS('总明细 源文件后台下'!Q:Q,'总明细 源文件后台下'!E:E,E39,'总明细 源文件后台下'!C:C,"Refund")</f>
        <v>0</v>
      </c>
      <c r="AA39">
        <f>SUMIFS('总明细 源文件后台下'!R:R,'总明细 源文件后台下'!E:E,E39,'总明细 源文件后台下'!C:C,"Refund")</f>
        <v>0</v>
      </c>
      <c r="AB39">
        <f>SUMIFS('总明细 源文件后台下'!S:S,'总明细 源文件后台下'!E:E,E39,'总明细 源文件后台下'!C:C,"Refund")</f>
        <v>0</v>
      </c>
      <c r="AC39">
        <f>SUMIFS('总明细 源文件后台下'!T:T,'总明细 源文件后台下'!E:E,E39,'总明细 源文件后台下'!C:C,"Refund")</f>
        <v>0</v>
      </c>
      <c r="AD39">
        <f>SUMIFS('总明细 源文件后台下'!U:U,'总明细 源文件后台下'!E:E,E39,'总明细 源文件后台下'!C:C,"Refund")</f>
        <v>0</v>
      </c>
      <c r="AE39">
        <f>SUMIFS('总明细 源文件后台下'!V:V,'总明细 源文件后台下'!E:E,E39,'总明细 源文件后台下'!C:C,"Refund")</f>
        <v>0</v>
      </c>
      <c r="AF39">
        <f>SUMIFS('总明细 源文件后台下'!W:W,'总明细 源文件后台下'!E:E,E39,'总明细 源文件后台下'!C:C,"Refund")</f>
        <v>0</v>
      </c>
      <c r="AK39">
        <f>(SUMIF('广告费 源文件后台下'!G:G,E39,'广告费 源文件后台下'!M:M))*-1</f>
        <v>-30.92</v>
      </c>
      <c r="AL39">
        <f>SUMIFS('总明细 源文件后台下'!W:W,'总明细 源文件后台下'!E:E,E39,'总明细 源文件后台下'!C:C,"Adjustment",'总明细 源文件后台下'!F:F,"FBA Inventory Reimbursement - Customer Return")</f>
        <v>0</v>
      </c>
      <c r="AM39">
        <f>SUMIFS('总明细 源文件后台下'!W:W,'总明细 源文件后台下'!E:E,E39,'总明细 源文件后台下'!C:C,"Adjustment",'总明细 源文件后台下'!F:F,"FBA Inventory Reimbursement - Damaged:Warehouse")</f>
        <v>0</v>
      </c>
      <c r="AN39">
        <f>SUMIFS('总明细 源文件后台下'!W:W,'总明细 源文件后台下'!E:E,E39,'总明细 源文件后台下'!C:C,"Adjustment",'总明细 源文件后台下'!F:F,"FBA Inventory Reimbursement - Customer Service Issue")</f>
        <v>0</v>
      </c>
      <c r="AO39">
        <f>SUMIFS('总明细 源文件后台下'!W:W,'总明细 源文件后台下'!E:E,E39,'总明细 源文件后台下'!C:C,"Adjustment",'总明细 源文件后台下'!F:F,"FBA Inventory Reimbursement - Fee Correction")</f>
        <v>0</v>
      </c>
      <c r="AP39">
        <f>SUMIFS('总明细 源文件后台下'!W:W,'总明细 源文件后台下'!E:E,E39,'总明细 源文件后台下'!C:C,"Adjustment",'总明细 源文件后台下'!F:F,"FBA Inventory Reimbursement - General Adjustment")</f>
        <v>0</v>
      </c>
      <c r="AQ39">
        <f>SUMIFS('总明细 源文件后台下'!W:W,'总明细 源文件后台下'!E:E,E39,'总明细 源文件后台下'!C:C,"Adjustment",'总明细 源文件后台下'!F:F,"FBA Inventory Reimbursement - Lost:Inbound")</f>
        <v>0</v>
      </c>
      <c r="AR39">
        <f>SUMIFS('总明细 源文件后台下'!W:W,'总明细 源文件后台下'!E:E,E39,'总明细 源文件后台下'!C:C,"Adjustment",'总明细 源文件后台下'!F:F,"FBA Inventory Reimbursement - Lost:Warehouse")</f>
        <v>0</v>
      </c>
      <c r="AS39">
        <f>SUMIFS('总明细 源文件后台下'!W:W,'总明细 源文件后台下'!E:E,E39,'总明细 源文件后台下'!C:C,"Adjustment",'总明细 源文件后台下'!F:F,"Non-subscription Fee Adjustment")</f>
        <v>0</v>
      </c>
      <c r="AT39">
        <f>SUMIFS('总明细 源文件后台下'!W:W,'总明细 源文件后台下'!E:E,E39,'总明细 源文件后台下'!C:C,"Adjustment",'总明细 源文件后台下'!F:F,"FBA Inventory Placement Service Fee")</f>
        <v>0</v>
      </c>
      <c r="AV39">
        <f>SUMIF('FBA Customer Return Per Unit Fe'!B:B,E39,'FBA Customer Return Per Unit Fe'!C:C)</f>
        <v>0</v>
      </c>
      <c r="AX39">
        <f>(SUMIF('仓储费 源文件后台下'!C:C,E39,'仓储费 源文件后台下'!V:V))*-1</f>
        <v>0</v>
      </c>
      <c r="AZ39">
        <f>SUMIF('Disposal Fee销毁费用-160.95'!B:B,E39,'Disposal Fee销毁费用-160.95'!D:D)*-1</f>
        <v>0</v>
      </c>
      <c r="BC39">
        <f>IFERROR(VLOOKUP(F39,'优惠券-86.4'!F:I,4,0),0)</f>
        <v>-3.7499999999999999E-2</v>
      </c>
      <c r="BD39">
        <f>IFERROR(VLOOKUP(F39,'早评-120'!E:H,4,0),0)</f>
        <v>0</v>
      </c>
      <c r="BF39">
        <f t="shared" si="0"/>
        <v>-30.957500000000003</v>
      </c>
      <c r="BG39">
        <f t="shared" si="1"/>
        <v>0</v>
      </c>
      <c r="BH39">
        <f t="shared" si="2"/>
        <v>-201.22375000000002</v>
      </c>
      <c r="BQ39" s="45">
        <f t="shared" si="3"/>
        <v>-201.22375000000002</v>
      </c>
      <c r="BR39">
        <f>SUMIFS('9月销毁明细'!D:D,'9月销毁明细'!A:A,E39,'9月销毁明细'!H:H,"Sellable")</f>
        <v>0</v>
      </c>
      <c r="BS39">
        <f>SUMIFS('9月销毁明细'!G:G,'9月销毁明细'!A:A,E39,'9月销毁明细'!H:H,"Sellable")</f>
        <v>0</v>
      </c>
      <c r="BT39">
        <f>SUMIFS('9月销毁明细'!D:D,'9月销毁明细'!A:A,E39,'9月销毁明细'!H:H,"Unsellable")</f>
        <v>0</v>
      </c>
      <c r="BU39">
        <f>SUMIFS('9月销毁明细'!G:G,'9月销毁明细'!A:A,E39,'9月销毁明细'!H:H,"Unsellable")</f>
        <v>0</v>
      </c>
      <c r="BW39">
        <f>IFERROR(I39*VLOOKUP(F39,'9.3成本表'!C:L,10,0),0)</f>
        <v>0</v>
      </c>
      <c r="BX39">
        <f t="shared" si="4"/>
        <v>0</v>
      </c>
      <c r="CC39" s="45">
        <f t="shared" si="5"/>
        <v>-201.22375000000002</v>
      </c>
      <c r="CD39" s="45">
        <f t="shared" si="6"/>
        <v>0</v>
      </c>
      <c r="CE39" s="45">
        <f t="shared" si="7"/>
        <v>0</v>
      </c>
    </row>
    <row r="40" spans="4:83" x14ac:dyDescent="0.25">
      <c r="D40" s="20" t="s">
        <v>184</v>
      </c>
      <c r="E40" s="20" t="s">
        <v>185</v>
      </c>
      <c r="F40" s="20" t="s">
        <v>183</v>
      </c>
      <c r="G40">
        <v>34</v>
      </c>
      <c r="H40" s="20"/>
      <c r="I40">
        <f>SUMIFS('总明细 源文件后台下'!G:G,'总明细 源文件后台下'!E:E,E40,'总明细 源文件后台下'!C:C,"Order")</f>
        <v>1</v>
      </c>
      <c r="J40">
        <f>SUMIFS('总明细 源文件后台下'!M:M,'总明细 源文件后台下'!E:E,E40,'总明细 源文件后台下'!C:C,"Order")</f>
        <v>25.99</v>
      </c>
      <c r="K40">
        <f>SUMIFS('总明细 源文件后台下'!N:N,'总明细 源文件后台下'!E:E,E40,'总明细 源文件后台下'!C:C,"Order")</f>
        <v>0</v>
      </c>
      <c r="L40">
        <f>SUMIFS('总明细 源文件后台下'!O:O,'总明细 源文件后台下'!E:E,E40,'总明细 源文件后台下'!C:C,"Order")</f>
        <v>0</v>
      </c>
      <c r="M40">
        <f>SUMIFS('总明细 源文件后台下'!P:P,'总明细 源文件后台下'!E:E,E40,'总明细 源文件后台下'!C:C,"Order")</f>
        <v>0</v>
      </c>
      <c r="N40">
        <f>SUMIFS('总明细 源文件后台下'!Q:Q,'总明细 源文件后台下'!E:E,E40,'总明细 源文件后台下'!C:C,"Order")</f>
        <v>0</v>
      </c>
      <c r="O40">
        <f>SUMIFS('总明细 源文件后台下'!R:R,'总明细 源文件后台下'!E:E,E40,'总明细 源文件后台下'!C:C,"Order")</f>
        <v>0</v>
      </c>
      <c r="P40">
        <f>SUMIFS('总明细 源文件后台下'!S:S,'总明细 源文件后台下'!E:E,E40,'总明细 源文件后台下'!C:C,"Order")</f>
        <v>-4.42</v>
      </c>
      <c r="Q40">
        <f>SUMIFS('总明细 源文件后台下'!T:T,'总明细 源文件后台下'!E:E,E40,'总明细 源文件后台下'!C:C,"Order")</f>
        <v>-5.16</v>
      </c>
      <c r="R40">
        <f>SUMIFS('总明细 源文件后台下'!U:U,'总明细 源文件后台下'!E:E,E40,'总明细 源文件后台下'!C:C,"Order")</f>
        <v>0</v>
      </c>
      <c r="S40">
        <f>SUMIFS('总明细 源文件后台下'!V:V,'总明细 源文件后台下'!E:E,E40,'总明细 源文件后台下'!C:C,"Order")</f>
        <v>0</v>
      </c>
      <c r="T40">
        <f>SUMIFS('总明细 源文件后台下'!W:W,'总明细 源文件后台下'!E:E,E40,'总明细 源文件后台下'!C:C,"Order")</f>
        <v>16.41</v>
      </c>
      <c r="U40">
        <f>SUMIFS('总明细 源文件后台下'!G:G,'总明细 源文件后台下'!E:E,E40,'总明细 源文件后台下'!C:C,"Refund")</f>
        <v>0</v>
      </c>
      <c r="V40">
        <f>SUMIFS('总明细 源文件后台下'!M:M,'总明细 源文件后台下'!E:E,E40,'总明细 源文件后台下'!C:C,"Refund")</f>
        <v>0</v>
      </c>
      <c r="W40">
        <f>SUMIFS('总明细 源文件后台下'!N:N,'总明细 源文件后台下'!E:E,E40,'总明细 源文件后台下'!C:C,"Refund")</f>
        <v>0</v>
      </c>
      <c r="X40">
        <f>SUMIFS('总明细 源文件后台下'!O:O,'总明细 源文件后台下'!E:E,E40,'总明细 源文件后台下'!C:C,"Refund")</f>
        <v>0</v>
      </c>
      <c r="Y40">
        <f>SUMIFS('总明细 源文件后台下'!P:P,'总明细 源文件后台下'!E:E,E40,'总明细 源文件后台下'!C:C,"Refund")</f>
        <v>0</v>
      </c>
      <c r="Z40">
        <f>SUMIFS('总明细 源文件后台下'!Q:Q,'总明细 源文件后台下'!E:E,E40,'总明细 源文件后台下'!C:C,"Refund")</f>
        <v>0</v>
      </c>
      <c r="AA40">
        <f>SUMIFS('总明细 源文件后台下'!R:R,'总明细 源文件后台下'!E:E,E40,'总明细 源文件后台下'!C:C,"Refund")</f>
        <v>0</v>
      </c>
      <c r="AB40">
        <f>SUMIFS('总明细 源文件后台下'!S:S,'总明细 源文件后台下'!E:E,E40,'总明细 源文件后台下'!C:C,"Refund")</f>
        <v>0</v>
      </c>
      <c r="AC40">
        <f>SUMIFS('总明细 源文件后台下'!T:T,'总明细 源文件后台下'!E:E,E40,'总明细 源文件后台下'!C:C,"Refund")</f>
        <v>0</v>
      </c>
      <c r="AD40">
        <f>SUMIFS('总明细 源文件后台下'!U:U,'总明细 源文件后台下'!E:E,E40,'总明细 源文件后台下'!C:C,"Refund")</f>
        <v>0</v>
      </c>
      <c r="AE40">
        <f>SUMIFS('总明细 源文件后台下'!V:V,'总明细 源文件后台下'!E:E,E40,'总明细 源文件后台下'!C:C,"Refund")</f>
        <v>0</v>
      </c>
      <c r="AF40">
        <f>SUMIFS('总明细 源文件后台下'!W:W,'总明细 源文件后台下'!E:E,E40,'总明细 源文件后台下'!C:C,"Refund")</f>
        <v>0</v>
      </c>
      <c r="AK40">
        <f>(SUMIF('广告费 源文件后台下'!G:G,E40,'广告费 源文件后台下'!M:M))*-1</f>
        <v>-2.31</v>
      </c>
      <c r="AL40">
        <f>SUMIFS('总明细 源文件后台下'!W:W,'总明细 源文件后台下'!E:E,E40,'总明细 源文件后台下'!C:C,"Adjustment",'总明细 源文件后台下'!F:F,"FBA Inventory Reimbursement - Customer Return")</f>
        <v>0</v>
      </c>
      <c r="AM40">
        <f>SUMIFS('总明细 源文件后台下'!W:W,'总明细 源文件后台下'!E:E,E40,'总明细 源文件后台下'!C:C,"Adjustment",'总明细 源文件后台下'!F:F,"FBA Inventory Reimbursement - Damaged:Warehouse")</f>
        <v>0</v>
      </c>
      <c r="AN40">
        <f>SUMIFS('总明细 源文件后台下'!W:W,'总明细 源文件后台下'!E:E,E40,'总明细 源文件后台下'!C:C,"Adjustment",'总明细 源文件后台下'!F:F,"FBA Inventory Reimbursement - Customer Service Issue")</f>
        <v>0</v>
      </c>
      <c r="AO40">
        <f>SUMIFS('总明细 源文件后台下'!W:W,'总明细 源文件后台下'!E:E,E40,'总明细 源文件后台下'!C:C,"Adjustment",'总明细 源文件后台下'!F:F,"FBA Inventory Reimbursement - Fee Correction")</f>
        <v>0</v>
      </c>
      <c r="AP40">
        <f>SUMIFS('总明细 源文件后台下'!W:W,'总明细 源文件后台下'!E:E,E40,'总明细 源文件后台下'!C:C,"Adjustment",'总明细 源文件后台下'!F:F,"FBA Inventory Reimbursement - General Adjustment")</f>
        <v>0</v>
      </c>
      <c r="AQ40">
        <f>SUMIFS('总明细 源文件后台下'!W:W,'总明细 源文件后台下'!E:E,E40,'总明细 源文件后台下'!C:C,"Adjustment",'总明细 源文件后台下'!F:F,"FBA Inventory Reimbursement - Lost:Inbound")</f>
        <v>0</v>
      </c>
      <c r="AR40">
        <f>SUMIFS('总明细 源文件后台下'!W:W,'总明细 源文件后台下'!E:E,E40,'总明细 源文件后台下'!C:C,"Adjustment",'总明细 源文件后台下'!F:F,"FBA Inventory Reimbursement - Lost:Warehouse")</f>
        <v>0</v>
      </c>
      <c r="AS40">
        <f>SUMIFS('总明细 源文件后台下'!W:W,'总明细 源文件后台下'!E:E,E40,'总明细 源文件后台下'!C:C,"Adjustment",'总明细 源文件后台下'!F:F,"Non-subscription Fee Adjustment")</f>
        <v>0</v>
      </c>
      <c r="AT40">
        <f>SUMIFS('总明细 源文件后台下'!W:W,'总明细 源文件后台下'!E:E,E40,'总明细 源文件后台下'!C:C,"Adjustment",'总明细 源文件后台下'!F:F,"FBA Inventory Placement Service Fee")</f>
        <v>0</v>
      </c>
      <c r="AV40">
        <f>SUMIF('FBA Customer Return Per Unit Fe'!B:B,E40,'FBA Customer Return Per Unit Fe'!C:C)</f>
        <v>0</v>
      </c>
      <c r="AX40">
        <f>(SUMIF('仓储费 源文件后台下'!C:C,E40,'仓储费 源文件后台下'!V:V))*-1</f>
        <v>0</v>
      </c>
      <c r="AZ40">
        <f>SUMIF('Disposal Fee销毁费用-160.95'!B:B,E40,'Disposal Fee销毁费用-160.95'!D:D)*-1</f>
        <v>0</v>
      </c>
      <c r="BC40">
        <f>IFERROR(VLOOKUP(F40,'优惠券-86.4'!F:I,4,0),0)</f>
        <v>-3.7499999999999999E-2</v>
      </c>
      <c r="BD40">
        <f>IFERROR(VLOOKUP(F40,'早评-120'!E:H,4,0),0)</f>
        <v>0</v>
      </c>
      <c r="BF40">
        <f t="shared" si="0"/>
        <v>14.0625</v>
      </c>
      <c r="BG40">
        <f t="shared" si="1"/>
        <v>0.54107348980377068</v>
      </c>
      <c r="BH40">
        <f t="shared" si="2"/>
        <v>91.40625</v>
      </c>
      <c r="BQ40" s="45">
        <f t="shared" si="3"/>
        <v>91.40625</v>
      </c>
      <c r="BR40">
        <f>SUMIFS('9月销毁明细'!D:D,'9月销毁明细'!A:A,E40,'9月销毁明细'!H:H,"Sellable")</f>
        <v>0</v>
      </c>
      <c r="BS40">
        <f>SUMIFS('9月销毁明细'!G:G,'9月销毁明细'!A:A,E40,'9月销毁明细'!H:H,"Sellable")</f>
        <v>0</v>
      </c>
      <c r="BT40">
        <f>SUMIFS('9月销毁明细'!D:D,'9月销毁明细'!A:A,E40,'9月销毁明细'!H:H,"Unsellable")</f>
        <v>0</v>
      </c>
      <c r="BU40">
        <f>SUMIFS('9月销毁明细'!G:G,'9月销毁明细'!A:A,E40,'9月销毁明细'!H:H,"Unsellable")</f>
        <v>0</v>
      </c>
      <c r="BW40">
        <f>IFERROR(I40*VLOOKUP(F40,'9.3成本表'!C:L,10,0),0)</f>
        <v>23.9</v>
      </c>
      <c r="BX40">
        <f t="shared" si="4"/>
        <v>13.26</v>
      </c>
      <c r="CC40" s="45">
        <f t="shared" si="5"/>
        <v>54.246249999999996</v>
      </c>
      <c r="CD40" s="45">
        <f t="shared" si="6"/>
        <v>0.32110723059164764</v>
      </c>
      <c r="CE40" s="45">
        <f t="shared" si="7"/>
        <v>1.459802206673843</v>
      </c>
    </row>
    <row r="41" spans="4:83" x14ac:dyDescent="0.25">
      <c r="D41" s="20" t="s">
        <v>186</v>
      </c>
      <c r="E41" s="20" t="s">
        <v>187</v>
      </c>
      <c r="F41" s="20" t="s">
        <v>183</v>
      </c>
      <c r="G41">
        <v>35</v>
      </c>
      <c r="H41" s="20"/>
      <c r="I41">
        <f>SUMIFS('总明细 源文件后台下'!G:G,'总明细 源文件后台下'!E:E,E41,'总明细 源文件后台下'!C:C,"Order")</f>
        <v>1</v>
      </c>
      <c r="J41">
        <f>SUMIFS('总明细 源文件后台下'!M:M,'总明细 源文件后台下'!E:E,E41,'总明细 源文件后台下'!C:C,"Order")</f>
        <v>25.99</v>
      </c>
      <c r="K41">
        <f>SUMIFS('总明细 源文件后台下'!N:N,'总明细 源文件后台下'!E:E,E41,'总明细 源文件后台下'!C:C,"Order")</f>
        <v>0</v>
      </c>
      <c r="L41">
        <f>SUMIFS('总明细 源文件后台下'!O:O,'总明细 源文件后台下'!E:E,E41,'总明细 源文件后台下'!C:C,"Order")</f>
        <v>0</v>
      </c>
      <c r="M41">
        <f>SUMIFS('总明细 源文件后台下'!P:P,'总明细 源文件后台下'!E:E,E41,'总明细 源文件后台下'!C:C,"Order")</f>
        <v>-1.3</v>
      </c>
      <c r="N41">
        <f>SUMIFS('总明细 源文件后台下'!Q:Q,'总明细 源文件后台下'!E:E,E41,'总明细 源文件后台下'!C:C,"Order")</f>
        <v>0</v>
      </c>
      <c r="O41">
        <f>SUMIFS('总明细 源文件后台下'!R:R,'总明细 源文件后台下'!E:E,E41,'总明细 源文件后台下'!C:C,"Order")</f>
        <v>0</v>
      </c>
      <c r="P41">
        <f>SUMIFS('总明细 源文件后台下'!S:S,'总明细 源文件后台下'!E:E,E41,'总明细 源文件后台下'!C:C,"Order")</f>
        <v>-4.2</v>
      </c>
      <c r="Q41">
        <f>SUMIFS('总明细 源文件后台下'!T:T,'总明细 源文件后台下'!E:E,E41,'总明细 源文件后台下'!C:C,"Order")</f>
        <v>-5.16</v>
      </c>
      <c r="R41">
        <f>SUMIFS('总明细 源文件后台下'!U:U,'总明细 源文件后台下'!E:E,E41,'总明细 源文件后台下'!C:C,"Order")</f>
        <v>0</v>
      </c>
      <c r="S41">
        <f>SUMIFS('总明细 源文件后台下'!V:V,'总明细 源文件后台下'!E:E,E41,'总明细 源文件后台下'!C:C,"Order")</f>
        <v>0</v>
      </c>
      <c r="T41">
        <f>SUMIFS('总明细 源文件后台下'!W:W,'总明细 源文件后台下'!E:E,E41,'总明细 源文件后台下'!C:C,"Order")</f>
        <v>15.33</v>
      </c>
      <c r="U41">
        <f>SUMIFS('总明细 源文件后台下'!G:G,'总明细 源文件后台下'!E:E,E41,'总明细 源文件后台下'!C:C,"Refund")</f>
        <v>0</v>
      </c>
      <c r="V41">
        <f>SUMIFS('总明细 源文件后台下'!M:M,'总明细 源文件后台下'!E:E,E41,'总明细 源文件后台下'!C:C,"Refund")</f>
        <v>0</v>
      </c>
      <c r="W41">
        <f>SUMIFS('总明细 源文件后台下'!N:N,'总明细 源文件后台下'!E:E,E41,'总明细 源文件后台下'!C:C,"Refund")</f>
        <v>0</v>
      </c>
      <c r="X41">
        <f>SUMIFS('总明细 源文件后台下'!O:O,'总明细 源文件后台下'!E:E,E41,'总明细 源文件后台下'!C:C,"Refund")</f>
        <v>0</v>
      </c>
      <c r="Y41">
        <f>SUMIFS('总明细 源文件后台下'!P:P,'总明细 源文件后台下'!E:E,E41,'总明细 源文件后台下'!C:C,"Refund")</f>
        <v>0</v>
      </c>
      <c r="Z41">
        <f>SUMIFS('总明细 源文件后台下'!Q:Q,'总明细 源文件后台下'!E:E,E41,'总明细 源文件后台下'!C:C,"Refund")</f>
        <v>0</v>
      </c>
      <c r="AA41">
        <f>SUMIFS('总明细 源文件后台下'!R:R,'总明细 源文件后台下'!E:E,E41,'总明细 源文件后台下'!C:C,"Refund")</f>
        <v>0</v>
      </c>
      <c r="AB41">
        <f>SUMIFS('总明细 源文件后台下'!S:S,'总明细 源文件后台下'!E:E,E41,'总明细 源文件后台下'!C:C,"Refund")</f>
        <v>0</v>
      </c>
      <c r="AC41">
        <f>SUMIFS('总明细 源文件后台下'!T:T,'总明细 源文件后台下'!E:E,E41,'总明细 源文件后台下'!C:C,"Refund")</f>
        <v>0</v>
      </c>
      <c r="AD41">
        <f>SUMIFS('总明细 源文件后台下'!U:U,'总明细 源文件后台下'!E:E,E41,'总明细 源文件后台下'!C:C,"Refund")</f>
        <v>0</v>
      </c>
      <c r="AE41">
        <f>SUMIFS('总明细 源文件后台下'!V:V,'总明细 源文件后台下'!E:E,E41,'总明细 源文件后台下'!C:C,"Refund")</f>
        <v>0</v>
      </c>
      <c r="AF41">
        <f>SUMIFS('总明细 源文件后台下'!W:W,'总明细 源文件后台下'!E:E,E41,'总明细 源文件后台下'!C:C,"Refund")</f>
        <v>0</v>
      </c>
      <c r="AK41">
        <f>(SUMIF('广告费 源文件后台下'!G:G,E41,'广告费 源文件后台下'!M:M))*-1</f>
        <v>-3.77</v>
      </c>
      <c r="AL41">
        <f>SUMIFS('总明细 源文件后台下'!W:W,'总明细 源文件后台下'!E:E,E41,'总明细 源文件后台下'!C:C,"Adjustment",'总明细 源文件后台下'!F:F,"FBA Inventory Reimbursement - Customer Return")</f>
        <v>0</v>
      </c>
      <c r="AM41">
        <f>SUMIFS('总明细 源文件后台下'!W:W,'总明细 源文件后台下'!E:E,E41,'总明细 源文件后台下'!C:C,"Adjustment",'总明细 源文件后台下'!F:F,"FBA Inventory Reimbursement - Damaged:Warehouse")</f>
        <v>0</v>
      </c>
      <c r="AN41">
        <f>SUMIFS('总明细 源文件后台下'!W:W,'总明细 源文件后台下'!E:E,E41,'总明细 源文件后台下'!C:C,"Adjustment",'总明细 源文件后台下'!F:F,"FBA Inventory Reimbursement - Customer Service Issue")</f>
        <v>0</v>
      </c>
      <c r="AO41">
        <f>SUMIFS('总明细 源文件后台下'!W:W,'总明细 源文件后台下'!E:E,E41,'总明细 源文件后台下'!C:C,"Adjustment",'总明细 源文件后台下'!F:F,"FBA Inventory Reimbursement - Fee Correction")</f>
        <v>0</v>
      </c>
      <c r="AP41">
        <f>SUMIFS('总明细 源文件后台下'!W:W,'总明细 源文件后台下'!E:E,E41,'总明细 源文件后台下'!C:C,"Adjustment",'总明细 源文件后台下'!F:F,"FBA Inventory Reimbursement - General Adjustment")</f>
        <v>0</v>
      </c>
      <c r="AQ41">
        <f>SUMIFS('总明细 源文件后台下'!W:W,'总明细 源文件后台下'!E:E,E41,'总明细 源文件后台下'!C:C,"Adjustment",'总明细 源文件后台下'!F:F,"FBA Inventory Reimbursement - Lost:Inbound")</f>
        <v>0</v>
      </c>
      <c r="AR41">
        <f>SUMIFS('总明细 源文件后台下'!W:W,'总明细 源文件后台下'!E:E,E41,'总明细 源文件后台下'!C:C,"Adjustment",'总明细 源文件后台下'!F:F,"FBA Inventory Reimbursement - Lost:Warehouse")</f>
        <v>0</v>
      </c>
      <c r="AS41">
        <f>SUMIFS('总明细 源文件后台下'!W:W,'总明细 源文件后台下'!E:E,E41,'总明细 源文件后台下'!C:C,"Adjustment",'总明细 源文件后台下'!F:F,"Non-subscription Fee Adjustment")</f>
        <v>0</v>
      </c>
      <c r="AT41">
        <f>SUMIFS('总明细 源文件后台下'!W:W,'总明细 源文件后台下'!E:E,E41,'总明细 源文件后台下'!C:C,"Adjustment",'总明细 源文件后台下'!F:F,"FBA Inventory Placement Service Fee")</f>
        <v>0</v>
      </c>
      <c r="AV41">
        <f>SUMIF('FBA Customer Return Per Unit Fe'!B:B,E41,'FBA Customer Return Per Unit Fe'!C:C)</f>
        <v>0</v>
      </c>
      <c r="AX41">
        <f>(SUMIF('仓储费 源文件后台下'!C:C,E41,'仓储费 源文件后台下'!V:V))*-1</f>
        <v>0</v>
      </c>
      <c r="AZ41">
        <f>SUMIF('Disposal Fee销毁费用-160.95'!B:B,E41,'Disposal Fee销毁费用-160.95'!D:D)*-1</f>
        <v>0</v>
      </c>
      <c r="BC41">
        <f>IFERROR(VLOOKUP(F41,'优惠券-86.4'!F:I,4,0),0)</f>
        <v>-3.7499999999999999E-2</v>
      </c>
      <c r="BD41">
        <f>IFERROR(VLOOKUP(F41,'早评-120'!E:H,4,0),0)</f>
        <v>0</v>
      </c>
      <c r="BF41">
        <f t="shared" si="0"/>
        <v>11.522500000000001</v>
      </c>
      <c r="BG41">
        <f t="shared" si="1"/>
        <v>0.4433435936898808</v>
      </c>
      <c r="BH41">
        <f t="shared" si="2"/>
        <v>74.896250000000009</v>
      </c>
      <c r="BQ41" s="45">
        <f t="shared" si="3"/>
        <v>74.896250000000009</v>
      </c>
      <c r="BR41">
        <f>SUMIFS('9月销毁明细'!D:D,'9月销毁明细'!A:A,E41,'9月销毁明细'!H:H,"Sellable")</f>
        <v>0</v>
      </c>
      <c r="BS41">
        <f>SUMIFS('9月销毁明细'!G:G,'9月销毁明细'!A:A,E41,'9月销毁明细'!H:H,"Sellable")</f>
        <v>0</v>
      </c>
      <c r="BT41">
        <f>SUMIFS('9月销毁明细'!D:D,'9月销毁明细'!A:A,E41,'9月销毁明细'!H:H,"Unsellable")</f>
        <v>0</v>
      </c>
      <c r="BU41">
        <f>SUMIFS('9月销毁明细'!G:G,'9月销毁明细'!A:A,E41,'9月销毁明细'!H:H,"Unsellable")</f>
        <v>0</v>
      </c>
      <c r="BW41">
        <f>IFERROR(I41*VLOOKUP(F41,'9.3成本表'!C:L,10,0),0)</f>
        <v>23.9</v>
      </c>
      <c r="BX41">
        <f t="shared" si="4"/>
        <v>13.26</v>
      </c>
      <c r="CC41" s="45">
        <f t="shared" si="5"/>
        <v>37.736250000000013</v>
      </c>
      <c r="CD41" s="45">
        <f t="shared" si="6"/>
        <v>0.22337733447775779</v>
      </c>
      <c r="CE41" s="45">
        <f t="shared" si="7"/>
        <v>1.0155072658772879</v>
      </c>
    </row>
    <row r="42" spans="4:83" x14ac:dyDescent="0.25">
      <c r="D42" s="20" t="s">
        <v>188</v>
      </c>
      <c r="E42" s="20" t="s">
        <v>189</v>
      </c>
      <c r="F42" s="20" t="s">
        <v>183</v>
      </c>
      <c r="G42">
        <v>36</v>
      </c>
      <c r="H42" s="20"/>
      <c r="I42">
        <f>SUMIFS('总明细 源文件后台下'!G:G,'总明细 源文件后台下'!E:E,E42,'总明细 源文件后台下'!C:C,"Order")</f>
        <v>0</v>
      </c>
      <c r="J42">
        <f>SUMIFS('总明细 源文件后台下'!M:M,'总明细 源文件后台下'!E:E,E42,'总明细 源文件后台下'!C:C,"Order")</f>
        <v>0</v>
      </c>
      <c r="K42">
        <f>SUMIFS('总明细 源文件后台下'!N:N,'总明细 源文件后台下'!E:E,E42,'总明细 源文件后台下'!C:C,"Order")</f>
        <v>0</v>
      </c>
      <c r="L42">
        <f>SUMIFS('总明细 源文件后台下'!O:O,'总明细 源文件后台下'!E:E,E42,'总明细 源文件后台下'!C:C,"Order")</f>
        <v>0</v>
      </c>
      <c r="M42">
        <f>SUMIFS('总明细 源文件后台下'!P:P,'总明细 源文件后台下'!E:E,E42,'总明细 源文件后台下'!C:C,"Order")</f>
        <v>0</v>
      </c>
      <c r="N42">
        <f>SUMIFS('总明细 源文件后台下'!Q:Q,'总明细 源文件后台下'!E:E,E42,'总明细 源文件后台下'!C:C,"Order")</f>
        <v>0</v>
      </c>
      <c r="O42">
        <f>SUMIFS('总明细 源文件后台下'!R:R,'总明细 源文件后台下'!E:E,E42,'总明细 源文件后台下'!C:C,"Order")</f>
        <v>0</v>
      </c>
      <c r="P42">
        <f>SUMIFS('总明细 源文件后台下'!S:S,'总明细 源文件后台下'!E:E,E42,'总明细 源文件后台下'!C:C,"Order")</f>
        <v>0</v>
      </c>
      <c r="Q42">
        <f>SUMIFS('总明细 源文件后台下'!T:T,'总明细 源文件后台下'!E:E,E42,'总明细 源文件后台下'!C:C,"Order")</f>
        <v>0</v>
      </c>
      <c r="R42">
        <f>SUMIFS('总明细 源文件后台下'!U:U,'总明细 源文件后台下'!E:E,E42,'总明细 源文件后台下'!C:C,"Order")</f>
        <v>0</v>
      </c>
      <c r="S42">
        <f>SUMIFS('总明细 源文件后台下'!V:V,'总明细 源文件后台下'!E:E,E42,'总明细 源文件后台下'!C:C,"Order")</f>
        <v>0</v>
      </c>
      <c r="T42">
        <f>SUMIFS('总明细 源文件后台下'!W:W,'总明细 源文件后台下'!E:E,E42,'总明细 源文件后台下'!C:C,"Order")</f>
        <v>0</v>
      </c>
      <c r="U42">
        <f>SUMIFS('总明细 源文件后台下'!G:G,'总明细 源文件后台下'!E:E,E42,'总明细 源文件后台下'!C:C,"Refund")</f>
        <v>0</v>
      </c>
      <c r="V42">
        <f>SUMIFS('总明细 源文件后台下'!M:M,'总明细 源文件后台下'!E:E,E42,'总明细 源文件后台下'!C:C,"Refund")</f>
        <v>0</v>
      </c>
      <c r="W42">
        <f>SUMIFS('总明细 源文件后台下'!N:N,'总明细 源文件后台下'!E:E,E42,'总明细 源文件后台下'!C:C,"Refund")</f>
        <v>0</v>
      </c>
      <c r="X42">
        <f>SUMIFS('总明细 源文件后台下'!O:O,'总明细 源文件后台下'!E:E,E42,'总明细 源文件后台下'!C:C,"Refund")</f>
        <v>0</v>
      </c>
      <c r="Y42">
        <f>SUMIFS('总明细 源文件后台下'!P:P,'总明细 源文件后台下'!E:E,E42,'总明细 源文件后台下'!C:C,"Refund")</f>
        <v>0</v>
      </c>
      <c r="Z42">
        <f>SUMIFS('总明细 源文件后台下'!Q:Q,'总明细 源文件后台下'!E:E,E42,'总明细 源文件后台下'!C:C,"Refund")</f>
        <v>0</v>
      </c>
      <c r="AA42">
        <f>SUMIFS('总明细 源文件后台下'!R:R,'总明细 源文件后台下'!E:E,E42,'总明细 源文件后台下'!C:C,"Refund")</f>
        <v>0</v>
      </c>
      <c r="AB42">
        <f>SUMIFS('总明细 源文件后台下'!S:S,'总明细 源文件后台下'!E:E,E42,'总明细 源文件后台下'!C:C,"Refund")</f>
        <v>0</v>
      </c>
      <c r="AC42">
        <f>SUMIFS('总明细 源文件后台下'!T:T,'总明细 源文件后台下'!E:E,E42,'总明细 源文件后台下'!C:C,"Refund")</f>
        <v>0</v>
      </c>
      <c r="AD42">
        <f>SUMIFS('总明细 源文件后台下'!U:U,'总明细 源文件后台下'!E:E,E42,'总明细 源文件后台下'!C:C,"Refund")</f>
        <v>0</v>
      </c>
      <c r="AE42">
        <f>SUMIFS('总明细 源文件后台下'!V:V,'总明细 源文件后台下'!E:E,E42,'总明细 源文件后台下'!C:C,"Refund")</f>
        <v>0</v>
      </c>
      <c r="AF42">
        <f>SUMIFS('总明细 源文件后台下'!W:W,'总明细 源文件后台下'!E:E,E42,'总明细 源文件后台下'!C:C,"Refund")</f>
        <v>0</v>
      </c>
      <c r="AK42">
        <f>(SUMIF('广告费 源文件后台下'!G:G,E42,'广告费 源文件后台下'!M:M))*-1</f>
        <v>-3.47</v>
      </c>
      <c r="AL42">
        <f>SUMIFS('总明细 源文件后台下'!W:W,'总明细 源文件后台下'!E:E,E42,'总明细 源文件后台下'!C:C,"Adjustment",'总明细 源文件后台下'!F:F,"FBA Inventory Reimbursement - Customer Return")</f>
        <v>0</v>
      </c>
      <c r="AM42">
        <f>SUMIFS('总明细 源文件后台下'!W:W,'总明细 源文件后台下'!E:E,E42,'总明细 源文件后台下'!C:C,"Adjustment",'总明细 源文件后台下'!F:F,"FBA Inventory Reimbursement - Damaged:Warehouse")</f>
        <v>0</v>
      </c>
      <c r="AN42">
        <f>SUMIFS('总明细 源文件后台下'!W:W,'总明细 源文件后台下'!E:E,E42,'总明细 源文件后台下'!C:C,"Adjustment",'总明细 源文件后台下'!F:F,"FBA Inventory Reimbursement - Customer Service Issue")</f>
        <v>0</v>
      </c>
      <c r="AO42">
        <f>SUMIFS('总明细 源文件后台下'!W:W,'总明细 源文件后台下'!E:E,E42,'总明细 源文件后台下'!C:C,"Adjustment",'总明细 源文件后台下'!F:F,"FBA Inventory Reimbursement - Fee Correction")</f>
        <v>0</v>
      </c>
      <c r="AP42">
        <f>SUMIFS('总明细 源文件后台下'!W:W,'总明细 源文件后台下'!E:E,E42,'总明细 源文件后台下'!C:C,"Adjustment",'总明细 源文件后台下'!F:F,"FBA Inventory Reimbursement - General Adjustment")</f>
        <v>0</v>
      </c>
      <c r="AQ42">
        <f>SUMIFS('总明细 源文件后台下'!W:W,'总明细 源文件后台下'!E:E,E42,'总明细 源文件后台下'!C:C,"Adjustment",'总明细 源文件后台下'!F:F,"FBA Inventory Reimbursement - Lost:Inbound")</f>
        <v>0</v>
      </c>
      <c r="AR42">
        <f>SUMIFS('总明细 源文件后台下'!W:W,'总明细 源文件后台下'!E:E,E42,'总明细 源文件后台下'!C:C,"Adjustment",'总明细 源文件后台下'!F:F,"FBA Inventory Reimbursement - Lost:Warehouse")</f>
        <v>0</v>
      </c>
      <c r="AS42">
        <f>SUMIFS('总明细 源文件后台下'!W:W,'总明细 源文件后台下'!E:E,E42,'总明细 源文件后台下'!C:C,"Adjustment",'总明细 源文件后台下'!F:F,"Non-subscription Fee Adjustment")</f>
        <v>0</v>
      </c>
      <c r="AT42">
        <f>SUMIFS('总明细 源文件后台下'!W:W,'总明细 源文件后台下'!E:E,E42,'总明细 源文件后台下'!C:C,"Adjustment",'总明细 源文件后台下'!F:F,"FBA Inventory Placement Service Fee")</f>
        <v>0</v>
      </c>
      <c r="AV42">
        <f>SUMIF('FBA Customer Return Per Unit Fe'!B:B,E42,'FBA Customer Return Per Unit Fe'!C:C)</f>
        <v>0</v>
      </c>
      <c r="AX42">
        <f>(SUMIF('仓储费 源文件后台下'!C:C,E42,'仓储费 源文件后台下'!V:V))*-1</f>
        <v>0</v>
      </c>
      <c r="AZ42">
        <f>SUMIF('Disposal Fee销毁费用-160.95'!B:B,E42,'Disposal Fee销毁费用-160.95'!D:D)*-1</f>
        <v>0</v>
      </c>
      <c r="BC42">
        <f>IFERROR(VLOOKUP(F42,'优惠券-86.4'!F:I,4,0),0)</f>
        <v>-3.7499999999999999E-2</v>
      </c>
      <c r="BD42">
        <f>IFERROR(VLOOKUP(F42,'早评-120'!E:H,4,0),0)</f>
        <v>0</v>
      </c>
      <c r="BF42">
        <f t="shared" si="0"/>
        <v>-3.5075000000000003</v>
      </c>
      <c r="BG42">
        <f t="shared" si="1"/>
        <v>0</v>
      </c>
      <c r="BH42">
        <f t="shared" si="2"/>
        <v>-22.798750000000002</v>
      </c>
      <c r="BQ42" s="45">
        <f t="shared" si="3"/>
        <v>-22.798750000000002</v>
      </c>
      <c r="BR42">
        <f>SUMIFS('9月销毁明细'!D:D,'9月销毁明细'!A:A,E42,'9月销毁明细'!H:H,"Sellable")</f>
        <v>0</v>
      </c>
      <c r="BS42">
        <f>SUMIFS('9月销毁明细'!G:G,'9月销毁明细'!A:A,E42,'9月销毁明细'!H:H,"Sellable")</f>
        <v>0</v>
      </c>
      <c r="BT42">
        <f>SUMIFS('9月销毁明细'!D:D,'9月销毁明细'!A:A,E42,'9月销毁明细'!H:H,"Unsellable")</f>
        <v>0</v>
      </c>
      <c r="BU42">
        <f>SUMIFS('9月销毁明细'!G:G,'9月销毁明细'!A:A,E42,'9月销毁明细'!H:H,"Unsellable")</f>
        <v>0</v>
      </c>
      <c r="BW42">
        <f>IFERROR(I42*VLOOKUP(F42,'9.3成本表'!C:L,10,0),0)</f>
        <v>0</v>
      </c>
      <c r="BX42">
        <f t="shared" si="4"/>
        <v>0</v>
      </c>
      <c r="CC42" s="45">
        <f t="shared" si="5"/>
        <v>-22.798750000000002</v>
      </c>
      <c r="CD42" s="45">
        <f t="shared" si="6"/>
        <v>0</v>
      </c>
      <c r="CE42" s="45">
        <f t="shared" si="7"/>
        <v>0</v>
      </c>
    </row>
    <row r="43" spans="4:83" x14ac:dyDescent="0.25">
      <c r="D43" s="20" t="s">
        <v>190</v>
      </c>
      <c r="E43" s="20" t="s">
        <v>191</v>
      </c>
      <c r="F43" s="20" t="s">
        <v>192</v>
      </c>
      <c r="G43">
        <v>37</v>
      </c>
      <c r="H43" s="20"/>
      <c r="I43">
        <f>SUMIFS('总明细 源文件后台下'!G:G,'总明细 源文件后台下'!E:E,E43,'总明细 源文件后台下'!C:C,"Order")</f>
        <v>1</v>
      </c>
      <c r="J43">
        <f>SUMIFS('总明细 源文件后台下'!M:M,'总明细 源文件后台下'!E:E,E43,'总明细 源文件后台下'!C:C,"Order")</f>
        <v>25.99</v>
      </c>
      <c r="K43">
        <f>SUMIFS('总明细 源文件后台下'!N:N,'总明细 源文件后台下'!E:E,E43,'总明细 源文件后台下'!C:C,"Order")</f>
        <v>9.98</v>
      </c>
      <c r="L43">
        <f>SUMIFS('总明细 源文件后台下'!O:O,'总明细 源文件后台下'!E:E,E43,'总明细 源文件后台下'!C:C,"Order")</f>
        <v>0</v>
      </c>
      <c r="M43">
        <f>SUMIFS('总明细 源文件后台下'!P:P,'总明细 源文件后台下'!E:E,E43,'总明细 源文件后台下'!C:C,"Order")</f>
        <v>0</v>
      </c>
      <c r="N43">
        <f>SUMIFS('总明细 源文件后台下'!Q:Q,'总明细 源文件后台下'!E:E,E43,'总明细 源文件后台下'!C:C,"Order")</f>
        <v>2.88</v>
      </c>
      <c r="O43">
        <f>SUMIFS('总明细 源文件后台下'!R:R,'总明细 源文件后台下'!E:E,E43,'总明细 源文件后台下'!C:C,"Order")</f>
        <v>-2.88</v>
      </c>
      <c r="P43">
        <f>SUMIFS('总明细 源文件后台下'!S:S,'总明细 源文件后台下'!E:E,E43,'总明细 源文件后台下'!C:C,"Order")</f>
        <v>-4.42</v>
      </c>
      <c r="Q43">
        <f>SUMIFS('总明细 源文件后台下'!T:T,'总明细 源文件后台下'!E:E,E43,'总明细 源文件后台下'!C:C,"Order")</f>
        <v>-15.14</v>
      </c>
      <c r="R43">
        <f>SUMIFS('总明细 源文件后台下'!U:U,'总明细 源文件后台下'!E:E,E43,'总明细 源文件后台下'!C:C,"Order")</f>
        <v>0</v>
      </c>
      <c r="S43">
        <f>SUMIFS('总明细 源文件后台下'!V:V,'总明细 源文件后台下'!E:E,E43,'总明细 源文件后台下'!C:C,"Order")</f>
        <v>0</v>
      </c>
      <c r="T43">
        <f>SUMIFS('总明细 源文件后台下'!W:W,'总明细 源文件后台下'!E:E,E43,'总明细 源文件后台下'!C:C,"Order")</f>
        <v>16.41</v>
      </c>
      <c r="U43">
        <f>SUMIFS('总明细 源文件后台下'!G:G,'总明细 源文件后台下'!E:E,E43,'总明细 源文件后台下'!C:C,"Refund")</f>
        <v>0</v>
      </c>
      <c r="V43">
        <f>SUMIFS('总明细 源文件后台下'!M:M,'总明细 源文件后台下'!E:E,E43,'总明细 源文件后台下'!C:C,"Refund")</f>
        <v>0</v>
      </c>
      <c r="W43">
        <f>SUMIFS('总明细 源文件后台下'!N:N,'总明细 源文件后台下'!E:E,E43,'总明细 源文件后台下'!C:C,"Refund")</f>
        <v>0</v>
      </c>
      <c r="X43">
        <f>SUMIFS('总明细 源文件后台下'!O:O,'总明细 源文件后台下'!E:E,E43,'总明细 源文件后台下'!C:C,"Refund")</f>
        <v>0</v>
      </c>
      <c r="Y43">
        <f>SUMIFS('总明细 源文件后台下'!P:P,'总明细 源文件后台下'!E:E,E43,'总明细 源文件后台下'!C:C,"Refund")</f>
        <v>0</v>
      </c>
      <c r="Z43">
        <f>SUMIFS('总明细 源文件后台下'!Q:Q,'总明细 源文件后台下'!E:E,E43,'总明细 源文件后台下'!C:C,"Refund")</f>
        <v>0</v>
      </c>
      <c r="AA43">
        <f>SUMIFS('总明细 源文件后台下'!R:R,'总明细 源文件后台下'!E:E,E43,'总明细 源文件后台下'!C:C,"Refund")</f>
        <v>0</v>
      </c>
      <c r="AB43">
        <f>SUMIFS('总明细 源文件后台下'!S:S,'总明细 源文件后台下'!E:E,E43,'总明细 源文件后台下'!C:C,"Refund")</f>
        <v>0</v>
      </c>
      <c r="AC43">
        <f>SUMIFS('总明细 源文件后台下'!T:T,'总明细 源文件后台下'!E:E,E43,'总明细 源文件后台下'!C:C,"Refund")</f>
        <v>0</v>
      </c>
      <c r="AD43">
        <f>SUMIFS('总明细 源文件后台下'!U:U,'总明细 源文件后台下'!E:E,E43,'总明细 源文件后台下'!C:C,"Refund")</f>
        <v>0</v>
      </c>
      <c r="AE43">
        <f>SUMIFS('总明细 源文件后台下'!V:V,'总明细 源文件后台下'!E:E,E43,'总明细 源文件后台下'!C:C,"Refund")</f>
        <v>0</v>
      </c>
      <c r="AF43">
        <f>SUMIFS('总明细 源文件后台下'!W:W,'总明细 源文件后台下'!E:E,E43,'总明细 源文件后台下'!C:C,"Refund")</f>
        <v>0</v>
      </c>
      <c r="AK43">
        <f>(SUMIF('广告费 源文件后台下'!G:G,E43,'广告费 源文件后台下'!M:M))*-1</f>
        <v>-1.56</v>
      </c>
      <c r="AL43">
        <f>SUMIFS('总明细 源文件后台下'!W:W,'总明细 源文件后台下'!E:E,E43,'总明细 源文件后台下'!C:C,"Adjustment",'总明细 源文件后台下'!F:F,"FBA Inventory Reimbursement - Customer Return")</f>
        <v>0</v>
      </c>
      <c r="AM43">
        <f>SUMIFS('总明细 源文件后台下'!W:W,'总明细 源文件后台下'!E:E,E43,'总明细 源文件后台下'!C:C,"Adjustment",'总明细 源文件后台下'!F:F,"FBA Inventory Reimbursement - Damaged:Warehouse")</f>
        <v>0</v>
      </c>
      <c r="AN43">
        <f>SUMIFS('总明细 源文件后台下'!W:W,'总明细 源文件后台下'!E:E,E43,'总明细 源文件后台下'!C:C,"Adjustment",'总明细 源文件后台下'!F:F,"FBA Inventory Reimbursement - Customer Service Issue")</f>
        <v>0</v>
      </c>
      <c r="AO43">
        <f>SUMIFS('总明细 源文件后台下'!W:W,'总明细 源文件后台下'!E:E,E43,'总明细 源文件后台下'!C:C,"Adjustment",'总明细 源文件后台下'!F:F,"FBA Inventory Reimbursement - Fee Correction")</f>
        <v>0</v>
      </c>
      <c r="AP43">
        <f>SUMIFS('总明细 源文件后台下'!W:W,'总明细 源文件后台下'!E:E,E43,'总明细 源文件后台下'!C:C,"Adjustment",'总明细 源文件后台下'!F:F,"FBA Inventory Reimbursement - General Adjustment")</f>
        <v>0</v>
      </c>
      <c r="AQ43">
        <f>SUMIFS('总明细 源文件后台下'!W:W,'总明细 源文件后台下'!E:E,E43,'总明细 源文件后台下'!C:C,"Adjustment",'总明细 源文件后台下'!F:F,"FBA Inventory Reimbursement - Lost:Inbound")</f>
        <v>0</v>
      </c>
      <c r="AR43">
        <f>SUMIFS('总明细 源文件后台下'!W:W,'总明细 源文件后台下'!E:E,E43,'总明细 源文件后台下'!C:C,"Adjustment",'总明细 源文件后台下'!F:F,"FBA Inventory Reimbursement - Lost:Warehouse")</f>
        <v>0</v>
      </c>
      <c r="AS43">
        <f>SUMIFS('总明细 源文件后台下'!W:W,'总明细 源文件后台下'!E:E,E43,'总明细 源文件后台下'!C:C,"Adjustment",'总明细 源文件后台下'!F:F,"Non-subscription Fee Adjustment")</f>
        <v>0</v>
      </c>
      <c r="AT43">
        <f>SUMIFS('总明细 源文件后台下'!W:W,'总明细 源文件后台下'!E:E,E43,'总明细 源文件后台下'!C:C,"Adjustment",'总明细 源文件后台下'!F:F,"FBA Inventory Placement Service Fee")</f>
        <v>0</v>
      </c>
      <c r="AV43">
        <f>SUMIF('FBA Customer Return Per Unit Fe'!B:B,E43,'FBA Customer Return Per Unit Fe'!C:C)</f>
        <v>0</v>
      </c>
      <c r="AX43">
        <f>(SUMIF('仓储费 源文件后台下'!C:C,E43,'仓储费 源文件后台下'!V:V))*-1</f>
        <v>0</v>
      </c>
      <c r="AZ43">
        <f>SUMIF('Disposal Fee销毁费用-160.95'!B:B,E43,'Disposal Fee销毁费用-160.95'!D:D)*-1</f>
        <v>0</v>
      </c>
      <c r="BC43">
        <f>IFERROR(VLOOKUP(F43,'优惠券-86.4'!F:I,4,0),0)</f>
        <v>-3.7499999999999999E-2</v>
      </c>
      <c r="BD43">
        <f>IFERROR(VLOOKUP(F43,'早评-120'!E:H,4,0),0)</f>
        <v>0</v>
      </c>
      <c r="BF43">
        <f t="shared" si="0"/>
        <v>14.8125</v>
      </c>
      <c r="BG43">
        <f t="shared" si="1"/>
        <v>0.56993074259330512</v>
      </c>
      <c r="BH43">
        <f t="shared" si="2"/>
        <v>96.28125</v>
      </c>
      <c r="BQ43" s="45">
        <f t="shared" si="3"/>
        <v>96.28125</v>
      </c>
      <c r="BR43">
        <f>SUMIFS('9月销毁明细'!D:D,'9月销毁明细'!A:A,E43,'9月销毁明细'!H:H,"Sellable")</f>
        <v>0</v>
      </c>
      <c r="BS43">
        <f>SUMIFS('9月销毁明细'!G:G,'9月销毁明细'!A:A,E43,'9月销毁明细'!H:H,"Sellable")</f>
        <v>0</v>
      </c>
      <c r="BT43">
        <f>SUMIFS('9月销毁明细'!D:D,'9月销毁明细'!A:A,E43,'9月销毁明细'!H:H,"Unsellable")</f>
        <v>0</v>
      </c>
      <c r="BU43">
        <f>SUMIFS('9月销毁明细'!G:G,'9月销毁明细'!A:A,E43,'9月销毁明细'!H:H,"Unsellable")</f>
        <v>0</v>
      </c>
      <c r="BW43">
        <f>IFERROR(I43*VLOOKUP(F43,'9.3成本表'!C:L,10,0),0)</f>
        <v>30.9</v>
      </c>
      <c r="BX43">
        <f t="shared" si="4"/>
        <v>13.26</v>
      </c>
      <c r="CC43" s="45">
        <f t="shared" si="5"/>
        <v>52.121249999999996</v>
      </c>
      <c r="CD43" s="45">
        <f t="shared" si="6"/>
        <v>0.30852842809364545</v>
      </c>
      <c r="CE43" s="45">
        <f t="shared" si="7"/>
        <v>1.1802819293478262</v>
      </c>
    </row>
    <row r="44" spans="4:83" x14ac:dyDescent="0.25">
      <c r="D44" s="20" t="s">
        <v>193</v>
      </c>
      <c r="E44" s="20" t="s">
        <v>194</v>
      </c>
      <c r="F44" s="20" t="s">
        <v>192</v>
      </c>
      <c r="G44">
        <v>38</v>
      </c>
      <c r="H44" s="20"/>
      <c r="I44">
        <f>SUMIFS('总明细 源文件后台下'!G:G,'总明细 源文件后台下'!E:E,E44,'总明细 源文件后台下'!C:C,"Order")</f>
        <v>0</v>
      </c>
      <c r="J44">
        <f>SUMIFS('总明细 源文件后台下'!M:M,'总明细 源文件后台下'!E:E,E44,'总明细 源文件后台下'!C:C,"Order")</f>
        <v>0</v>
      </c>
      <c r="K44">
        <f>SUMIFS('总明细 源文件后台下'!N:N,'总明细 源文件后台下'!E:E,E44,'总明细 源文件后台下'!C:C,"Order")</f>
        <v>0</v>
      </c>
      <c r="L44">
        <f>SUMIFS('总明细 源文件后台下'!O:O,'总明细 源文件后台下'!E:E,E44,'总明细 源文件后台下'!C:C,"Order")</f>
        <v>0</v>
      </c>
      <c r="M44">
        <f>SUMIFS('总明细 源文件后台下'!P:P,'总明细 源文件后台下'!E:E,E44,'总明细 源文件后台下'!C:C,"Order")</f>
        <v>0</v>
      </c>
      <c r="N44">
        <f>SUMIFS('总明细 源文件后台下'!Q:Q,'总明细 源文件后台下'!E:E,E44,'总明细 源文件后台下'!C:C,"Order")</f>
        <v>0</v>
      </c>
      <c r="O44">
        <f>SUMIFS('总明细 源文件后台下'!R:R,'总明细 源文件后台下'!E:E,E44,'总明细 源文件后台下'!C:C,"Order")</f>
        <v>0</v>
      </c>
      <c r="P44">
        <f>SUMIFS('总明细 源文件后台下'!S:S,'总明细 源文件后台下'!E:E,E44,'总明细 源文件后台下'!C:C,"Order")</f>
        <v>0</v>
      </c>
      <c r="Q44">
        <f>SUMIFS('总明细 源文件后台下'!T:T,'总明细 源文件后台下'!E:E,E44,'总明细 源文件后台下'!C:C,"Order")</f>
        <v>0</v>
      </c>
      <c r="R44">
        <f>SUMIFS('总明细 源文件后台下'!U:U,'总明细 源文件后台下'!E:E,E44,'总明细 源文件后台下'!C:C,"Order")</f>
        <v>0</v>
      </c>
      <c r="S44">
        <f>SUMIFS('总明细 源文件后台下'!V:V,'总明细 源文件后台下'!E:E,E44,'总明细 源文件后台下'!C:C,"Order")</f>
        <v>0</v>
      </c>
      <c r="T44">
        <f>SUMIFS('总明细 源文件后台下'!W:W,'总明细 源文件后台下'!E:E,E44,'总明细 源文件后台下'!C:C,"Order")</f>
        <v>0</v>
      </c>
      <c r="U44">
        <f>SUMIFS('总明细 源文件后台下'!G:G,'总明细 源文件后台下'!E:E,E44,'总明细 源文件后台下'!C:C,"Refund")</f>
        <v>0</v>
      </c>
      <c r="V44">
        <f>SUMIFS('总明细 源文件后台下'!M:M,'总明细 源文件后台下'!E:E,E44,'总明细 源文件后台下'!C:C,"Refund")</f>
        <v>0</v>
      </c>
      <c r="W44">
        <f>SUMIFS('总明细 源文件后台下'!N:N,'总明细 源文件后台下'!E:E,E44,'总明细 源文件后台下'!C:C,"Refund")</f>
        <v>0</v>
      </c>
      <c r="X44">
        <f>SUMIFS('总明细 源文件后台下'!O:O,'总明细 源文件后台下'!E:E,E44,'总明细 源文件后台下'!C:C,"Refund")</f>
        <v>0</v>
      </c>
      <c r="Y44">
        <f>SUMIFS('总明细 源文件后台下'!P:P,'总明细 源文件后台下'!E:E,E44,'总明细 源文件后台下'!C:C,"Refund")</f>
        <v>0</v>
      </c>
      <c r="Z44">
        <f>SUMIFS('总明细 源文件后台下'!Q:Q,'总明细 源文件后台下'!E:E,E44,'总明细 源文件后台下'!C:C,"Refund")</f>
        <v>0</v>
      </c>
      <c r="AA44">
        <f>SUMIFS('总明细 源文件后台下'!R:R,'总明细 源文件后台下'!E:E,E44,'总明细 源文件后台下'!C:C,"Refund")</f>
        <v>0</v>
      </c>
      <c r="AB44">
        <f>SUMIFS('总明细 源文件后台下'!S:S,'总明细 源文件后台下'!E:E,E44,'总明细 源文件后台下'!C:C,"Refund")</f>
        <v>0</v>
      </c>
      <c r="AC44">
        <f>SUMIFS('总明细 源文件后台下'!T:T,'总明细 源文件后台下'!E:E,E44,'总明细 源文件后台下'!C:C,"Refund")</f>
        <v>0</v>
      </c>
      <c r="AD44">
        <f>SUMIFS('总明细 源文件后台下'!U:U,'总明细 源文件后台下'!E:E,E44,'总明细 源文件后台下'!C:C,"Refund")</f>
        <v>0</v>
      </c>
      <c r="AE44">
        <f>SUMIFS('总明细 源文件后台下'!V:V,'总明细 源文件后台下'!E:E,E44,'总明细 源文件后台下'!C:C,"Refund")</f>
        <v>0</v>
      </c>
      <c r="AF44">
        <f>SUMIFS('总明细 源文件后台下'!W:W,'总明细 源文件后台下'!E:E,E44,'总明细 源文件后台下'!C:C,"Refund")</f>
        <v>0</v>
      </c>
      <c r="AK44">
        <f>(SUMIF('广告费 源文件后台下'!G:G,E44,'广告费 源文件后台下'!M:M))*-1</f>
        <v>-0.57999999999999996</v>
      </c>
      <c r="AL44">
        <f>SUMIFS('总明细 源文件后台下'!W:W,'总明细 源文件后台下'!E:E,E44,'总明细 源文件后台下'!C:C,"Adjustment",'总明细 源文件后台下'!F:F,"FBA Inventory Reimbursement - Customer Return")</f>
        <v>0</v>
      </c>
      <c r="AM44">
        <f>SUMIFS('总明细 源文件后台下'!W:W,'总明细 源文件后台下'!E:E,E44,'总明细 源文件后台下'!C:C,"Adjustment",'总明细 源文件后台下'!F:F,"FBA Inventory Reimbursement - Damaged:Warehouse")</f>
        <v>0</v>
      </c>
      <c r="AN44">
        <f>SUMIFS('总明细 源文件后台下'!W:W,'总明细 源文件后台下'!E:E,E44,'总明细 源文件后台下'!C:C,"Adjustment",'总明细 源文件后台下'!F:F,"FBA Inventory Reimbursement - Customer Service Issue")</f>
        <v>0</v>
      </c>
      <c r="AO44">
        <f>SUMIFS('总明细 源文件后台下'!W:W,'总明细 源文件后台下'!E:E,E44,'总明细 源文件后台下'!C:C,"Adjustment",'总明细 源文件后台下'!F:F,"FBA Inventory Reimbursement - Fee Correction")</f>
        <v>0</v>
      </c>
      <c r="AP44">
        <f>SUMIFS('总明细 源文件后台下'!W:W,'总明细 源文件后台下'!E:E,E44,'总明细 源文件后台下'!C:C,"Adjustment",'总明细 源文件后台下'!F:F,"FBA Inventory Reimbursement - General Adjustment")</f>
        <v>0</v>
      </c>
      <c r="AQ44">
        <f>SUMIFS('总明细 源文件后台下'!W:W,'总明细 源文件后台下'!E:E,E44,'总明细 源文件后台下'!C:C,"Adjustment",'总明细 源文件后台下'!F:F,"FBA Inventory Reimbursement - Lost:Inbound")</f>
        <v>0</v>
      </c>
      <c r="AR44">
        <f>SUMIFS('总明细 源文件后台下'!W:W,'总明细 源文件后台下'!E:E,E44,'总明细 源文件后台下'!C:C,"Adjustment",'总明细 源文件后台下'!F:F,"FBA Inventory Reimbursement - Lost:Warehouse")</f>
        <v>0</v>
      </c>
      <c r="AS44">
        <f>SUMIFS('总明细 源文件后台下'!W:W,'总明细 源文件后台下'!E:E,E44,'总明细 源文件后台下'!C:C,"Adjustment",'总明细 源文件后台下'!F:F,"Non-subscription Fee Adjustment")</f>
        <v>0</v>
      </c>
      <c r="AT44">
        <f>SUMIFS('总明细 源文件后台下'!W:W,'总明细 源文件后台下'!E:E,E44,'总明细 源文件后台下'!C:C,"Adjustment",'总明细 源文件后台下'!F:F,"FBA Inventory Placement Service Fee")</f>
        <v>0</v>
      </c>
      <c r="AV44">
        <f>SUMIF('FBA Customer Return Per Unit Fe'!B:B,E44,'FBA Customer Return Per Unit Fe'!C:C)</f>
        <v>0</v>
      </c>
      <c r="AX44">
        <f>(SUMIF('仓储费 源文件后台下'!C:C,E44,'仓储费 源文件后台下'!V:V))*-1</f>
        <v>0</v>
      </c>
      <c r="AZ44">
        <f>SUMIF('Disposal Fee销毁费用-160.95'!B:B,E44,'Disposal Fee销毁费用-160.95'!D:D)*-1</f>
        <v>0</v>
      </c>
      <c r="BC44">
        <f>IFERROR(VLOOKUP(F44,'优惠券-86.4'!F:I,4,0),0)</f>
        <v>-3.7499999999999999E-2</v>
      </c>
      <c r="BD44">
        <f>IFERROR(VLOOKUP(F44,'早评-120'!E:H,4,0),0)</f>
        <v>0</v>
      </c>
      <c r="BF44">
        <f t="shared" si="0"/>
        <v>-0.61749999999999994</v>
      </c>
      <c r="BG44">
        <f t="shared" si="1"/>
        <v>0</v>
      </c>
      <c r="BH44">
        <f t="shared" si="2"/>
        <v>-4.0137499999999999</v>
      </c>
      <c r="BQ44" s="45">
        <f t="shared" si="3"/>
        <v>-4.0137499999999999</v>
      </c>
      <c r="BR44">
        <f>SUMIFS('9月销毁明细'!D:D,'9月销毁明细'!A:A,E44,'9月销毁明细'!H:H,"Sellable")</f>
        <v>0</v>
      </c>
      <c r="BS44">
        <f>SUMIFS('9月销毁明细'!G:G,'9月销毁明细'!A:A,E44,'9月销毁明细'!H:H,"Sellable")</f>
        <v>0</v>
      </c>
      <c r="BT44">
        <f>SUMIFS('9月销毁明细'!D:D,'9月销毁明细'!A:A,E44,'9月销毁明细'!H:H,"Unsellable")</f>
        <v>0</v>
      </c>
      <c r="BU44">
        <f>SUMIFS('9月销毁明细'!G:G,'9月销毁明细'!A:A,E44,'9月销毁明细'!H:H,"Unsellable")</f>
        <v>0</v>
      </c>
      <c r="BW44">
        <f>IFERROR(I44*VLOOKUP(F44,'9.3成本表'!C:L,10,0),0)</f>
        <v>0</v>
      </c>
      <c r="BX44">
        <f t="shared" si="4"/>
        <v>0</v>
      </c>
      <c r="CC44" s="45">
        <f t="shared" si="5"/>
        <v>-4.0137499999999999</v>
      </c>
      <c r="CD44" s="45">
        <f t="shared" si="6"/>
        <v>0</v>
      </c>
      <c r="CE44" s="45">
        <f t="shared" si="7"/>
        <v>0</v>
      </c>
    </row>
    <row r="45" spans="4:83" x14ac:dyDescent="0.25">
      <c r="D45" s="20" t="s">
        <v>195</v>
      </c>
      <c r="E45" s="20" t="s">
        <v>196</v>
      </c>
      <c r="F45" s="20" t="s">
        <v>192</v>
      </c>
      <c r="G45">
        <v>39</v>
      </c>
      <c r="H45" s="20"/>
      <c r="I45">
        <f>SUMIFS('总明细 源文件后台下'!G:G,'总明细 源文件后台下'!E:E,E45,'总明细 源文件后台下'!C:C,"Order")</f>
        <v>0</v>
      </c>
      <c r="J45">
        <f>SUMIFS('总明细 源文件后台下'!M:M,'总明细 源文件后台下'!E:E,E45,'总明细 源文件后台下'!C:C,"Order")</f>
        <v>0</v>
      </c>
      <c r="K45">
        <f>SUMIFS('总明细 源文件后台下'!N:N,'总明细 源文件后台下'!E:E,E45,'总明细 源文件后台下'!C:C,"Order")</f>
        <v>0</v>
      </c>
      <c r="L45">
        <f>SUMIFS('总明细 源文件后台下'!O:O,'总明细 源文件后台下'!E:E,E45,'总明细 源文件后台下'!C:C,"Order")</f>
        <v>0</v>
      </c>
      <c r="M45">
        <f>SUMIFS('总明细 源文件后台下'!P:P,'总明细 源文件后台下'!E:E,E45,'总明细 源文件后台下'!C:C,"Order")</f>
        <v>0</v>
      </c>
      <c r="N45">
        <f>SUMIFS('总明细 源文件后台下'!Q:Q,'总明细 源文件后台下'!E:E,E45,'总明细 源文件后台下'!C:C,"Order")</f>
        <v>0</v>
      </c>
      <c r="O45">
        <f>SUMIFS('总明细 源文件后台下'!R:R,'总明细 源文件后台下'!E:E,E45,'总明细 源文件后台下'!C:C,"Order")</f>
        <v>0</v>
      </c>
      <c r="P45">
        <f>SUMIFS('总明细 源文件后台下'!S:S,'总明细 源文件后台下'!E:E,E45,'总明细 源文件后台下'!C:C,"Order")</f>
        <v>0</v>
      </c>
      <c r="Q45">
        <f>SUMIFS('总明细 源文件后台下'!T:T,'总明细 源文件后台下'!E:E,E45,'总明细 源文件后台下'!C:C,"Order")</f>
        <v>0</v>
      </c>
      <c r="R45">
        <f>SUMIFS('总明细 源文件后台下'!U:U,'总明细 源文件后台下'!E:E,E45,'总明细 源文件后台下'!C:C,"Order")</f>
        <v>0</v>
      </c>
      <c r="S45">
        <f>SUMIFS('总明细 源文件后台下'!V:V,'总明细 源文件后台下'!E:E,E45,'总明细 源文件后台下'!C:C,"Order")</f>
        <v>0</v>
      </c>
      <c r="T45">
        <f>SUMIFS('总明细 源文件后台下'!W:W,'总明细 源文件后台下'!E:E,E45,'总明细 源文件后台下'!C:C,"Order")</f>
        <v>0</v>
      </c>
      <c r="U45">
        <f>SUMIFS('总明细 源文件后台下'!G:G,'总明细 源文件后台下'!E:E,E45,'总明细 源文件后台下'!C:C,"Refund")</f>
        <v>0</v>
      </c>
      <c r="V45">
        <f>SUMIFS('总明细 源文件后台下'!M:M,'总明细 源文件后台下'!E:E,E45,'总明细 源文件后台下'!C:C,"Refund")</f>
        <v>0</v>
      </c>
      <c r="W45">
        <f>SUMIFS('总明细 源文件后台下'!N:N,'总明细 源文件后台下'!E:E,E45,'总明细 源文件后台下'!C:C,"Refund")</f>
        <v>0</v>
      </c>
      <c r="X45">
        <f>SUMIFS('总明细 源文件后台下'!O:O,'总明细 源文件后台下'!E:E,E45,'总明细 源文件后台下'!C:C,"Refund")</f>
        <v>0</v>
      </c>
      <c r="Y45">
        <f>SUMIFS('总明细 源文件后台下'!P:P,'总明细 源文件后台下'!E:E,E45,'总明细 源文件后台下'!C:C,"Refund")</f>
        <v>0</v>
      </c>
      <c r="Z45">
        <f>SUMIFS('总明细 源文件后台下'!Q:Q,'总明细 源文件后台下'!E:E,E45,'总明细 源文件后台下'!C:C,"Refund")</f>
        <v>0</v>
      </c>
      <c r="AA45">
        <f>SUMIFS('总明细 源文件后台下'!R:R,'总明细 源文件后台下'!E:E,E45,'总明细 源文件后台下'!C:C,"Refund")</f>
        <v>0</v>
      </c>
      <c r="AB45">
        <f>SUMIFS('总明细 源文件后台下'!S:S,'总明细 源文件后台下'!E:E,E45,'总明细 源文件后台下'!C:C,"Refund")</f>
        <v>0</v>
      </c>
      <c r="AC45">
        <f>SUMIFS('总明细 源文件后台下'!T:T,'总明细 源文件后台下'!E:E,E45,'总明细 源文件后台下'!C:C,"Refund")</f>
        <v>0</v>
      </c>
      <c r="AD45">
        <f>SUMIFS('总明细 源文件后台下'!U:U,'总明细 源文件后台下'!E:E,E45,'总明细 源文件后台下'!C:C,"Refund")</f>
        <v>0</v>
      </c>
      <c r="AE45">
        <f>SUMIFS('总明细 源文件后台下'!V:V,'总明细 源文件后台下'!E:E,E45,'总明细 源文件后台下'!C:C,"Refund")</f>
        <v>0</v>
      </c>
      <c r="AF45">
        <f>SUMIFS('总明细 源文件后台下'!W:W,'总明细 源文件后台下'!E:E,E45,'总明细 源文件后台下'!C:C,"Refund")</f>
        <v>0</v>
      </c>
      <c r="AK45">
        <f>(SUMIF('广告费 源文件后台下'!G:G,E45,'广告费 源文件后台下'!M:M))*-1</f>
        <v>-0.39</v>
      </c>
      <c r="AL45">
        <f>SUMIFS('总明细 源文件后台下'!W:W,'总明细 源文件后台下'!E:E,E45,'总明细 源文件后台下'!C:C,"Adjustment",'总明细 源文件后台下'!F:F,"FBA Inventory Reimbursement - Customer Return")</f>
        <v>0</v>
      </c>
      <c r="AM45">
        <f>SUMIFS('总明细 源文件后台下'!W:W,'总明细 源文件后台下'!E:E,E45,'总明细 源文件后台下'!C:C,"Adjustment",'总明细 源文件后台下'!F:F,"FBA Inventory Reimbursement - Damaged:Warehouse")</f>
        <v>0</v>
      </c>
      <c r="AN45">
        <f>SUMIFS('总明细 源文件后台下'!W:W,'总明细 源文件后台下'!E:E,E45,'总明细 源文件后台下'!C:C,"Adjustment",'总明细 源文件后台下'!F:F,"FBA Inventory Reimbursement - Customer Service Issue")</f>
        <v>0</v>
      </c>
      <c r="AO45">
        <f>SUMIFS('总明细 源文件后台下'!W:W,'总明细 源文件后台下'!E:E,E45,'总明细 源文件后台下'!C:C,"Adjustment",'总明细 源文件后台下'!F:F,"FBA Inventory Reimbursement - Fee Correction")</f>
        <v>0</v>
      </c>
      <c r="AP45">
        <f>SUMIFS('总明细 源文件后台下'!W:W,'总明细 源文件后台下'!E:E,E45,'总明细 源文件后台下'!C:C,"Adjustment",'总明细 源文件后台下'!F:F,"FBA Inventory Reimbursement - General Adjustment")</f>
        <v>0</v>
      </c>
      <c r="AQ45">
        <f>SUMIFS('总明细 源文件后台下'!W:W,'总明细 源文件后台下'!E:E,E45,'总明细 源文件后台下'!C:C,"Adjustment",'总明细 源文件后台下'!F:F,"FBA Inventory Reimbursement - Lost:Inbound")</f>
        <v>0</v>
      </c>
      <c r="AR45">
        <f>SUMIFS('总明细 源文件后台下'!W:W,'总明细 源文件后台下'!E:E,E45,'总明细 源文件后台下'!C:C,"Adjustment",'总明细 源文件后台下'!F:F,"FBA Inventory Reimbursement - Lost:Warehouse")</f>
        <v>0</v>
      </c>
      <c r="AS45">
        <f>SUMIFS('总明细 源文件后台下'!W:W,'总明细 源文件后台下'!E:E,E45,'总明细 源文件后台下'!C:C,"Adjustment",'总明细 源文件后台下'!F:F,"Non-subscription Fee Adjustment")</f>
        <v>0</v>
      </c>
      <c r="AT45">
        <f>SUMIFS('总明细 源文件后台下'!W:W,'总明细 源文件后台下'!E:E,E45,'总明细 源文件后台下'!C:C,"Adjustment",'总明细 源文件后台下'!F:F,"FBA Inventory Placement Service Fee")</f>
        <v>0</v>
      </c>
      <c r="AV45">
        <f>SUMIF('FBA Customer Return Per Unit Fe'!B:B,E45,'FBA Customer Return Per Unit Fe'!C:C)</f>
        <v>0</v>
      </c>
      <c r="AX45">
        <f>(SUMIF('仓储费 源文件后台下'!C:C,E45,'仓储费 源文件后台下'!V:V))*-1</f>
        <v>0</v>
      </c>
      <c r="AZ45">
        <f>SUMIF('Disposal Fee销毁费用-160.95'!B:B,E45,'Disposal Fee销毁费用-160.95'!D:D)*-1</f>
        <v>0</v>
      </c>
      <c r="BC45">
        <f>IFERROR(VLOOKUP(F45,'优惠券-86.4'!F:I,4,0),0)</f>
        <v>-3.7499999999999999E-2</v>
      </c>
      <c r="BD45">
        <f>IFERROR(VLOOKUP(F45,'早评-120'!E:H,4,0),0)</f>
        <v>0</v>
      </c>
      <c r="BF45">
        <f t="shared" si="0"/>
        <v>-0.42749999999999999</v>
      </c>
      <c r="BG45">
        <f t="shared" si="1"/>
        <v>0</v>
      </c>
      <c r="BH45">
        <f t="shared" si="2"/>
        <v>-2.7787500000000001</v>
      </c>
      <c r="BQ45" s="45">
        <f t="shared" si="3"/>
        <v>-2.7787500000000001</v>
      </c>
      <c r="BR45">
        <f>SUMIFS('9月销毁明细'!D:D,'9月销毁明细'!A:A,E45,'9月销毁明细'!H:H,"Sellable")</f>
        <v>0</v>
      </c>
      <c r="BS45">
        <f>SUMIFS('9月销毁明细'!G:G,'9月销毁明细'!A:A,E45,'9月销毁明细'!H:H,"Sellable")</f>
        <v>0</v>
      </c>
      <c r="BT45">
        <f>SUMIFS('9月销毁明细'!D:D,'9月销毁明细'!A:A,E45,'9月销毁明细'!H:H,"Unsellable")</f>
        <v>0</v>
      </c>
      <c r="BU45">
        <f>SUMIFS('9月销毁明细'!G:G,'9月销毁明细'!A:A,E45,'9月销毁明细'!H:H,"Unsellable")</f>
        <v>0</v>
      </c>
      <c r="BW45">
        <f>IFERROR(I45*VLOOKUP(F45,'9.3成本表'!C:L,10,0),0)</f>
        <v>0</v>
      </c>
      <c r="BX45">
        <f t="shared" si="4"/>
        <v>0</v>
      </c>
      <c r="CC45" s="45">
        <f t="shared" si="5"/>
        <v>-2.7787500000000001</v>
      </c>
      <c r="CD45" s="45">
        <f t="shared" si="6"/>
        <v>0</v>
      </c>
      <c r="CE45" s="45">
        <f t="shared" si="7"/>
        <v>0</v>
      </c>
    </row>
    <row r="46" spans="4:83" x14ac:dyDescent="0.25">
      <c r="D46" s="20" t="s">
        <v>197</v>
      </c>
      <c r="E46" s="20" t="s">
        <v>198</v>
      </c>
      <c r="F46" s="20" t="s">
        <v>192</v>
      </c>
      <c r="G46">
        <v>40</v>
      </c>
      <c r="H46" s="20"/>
      <c r="I46">
        <f>SUMIFS('总明细 源文件后台下'!G:G,'总明细 源文件后台下'!E:E,E46,'总明细 源文件后台下'!C:C,"Order")</f>
        <v>0</v>
      </c>
      <c r="J46">
        <f>SUMIFS('总明细 源文件后台下'!M:M,'总明细 源文件后台下'!E:E,E46,'总明细 源文件后台下'!C:C,"Order")</f>
        <v>0</v>
      </c>
      <c r="K46">
        <f>SUMIFS('总明细 源文件后台下'!N:N,'总明细 源文件后台下'!E:E,E46,'总明细 源文件后台下'!C:C,"Order")</f>
        <v>0</v>
      </c>
      <c r="L46">
        <f>SUMIFS('总明细 源文件后台下'!O:O,'总明细 源文件后台下'!E:E,E46,'总明细 源文件后台下'!C:C,"Order")</f>
        <v>0</v>
      </c>
      <c r="M46">
        <f>SUMIFS('总明细 源文件后台下'!P:P,'总明细 源文件后台下'!E:E,E46,'总明细 源文件后台下'!C:C,"Order")</f>
        <v>0</v>
      </c>
      <c r="N46">
        <f>SUMIFS('总明细 源文件后台下'!Q:Q,'总明细 源文件后台下'!E:E,E46,'总明细 源文件后台下'!C:C,"Order")</f>
        <v>0</v>
      </c>
      <c r="O46">
        <f>SUMIFS('总明细 源文件后台下'!R:R,'总明细 源文件后台下'!E:E,E46,'总明细 源文件后台下'!C:C,"Order")</f>
        <v>0</v>
      </c>
      <c r="P46">
        <f>SUMIFS('总明细 源文件后台下'!S:S,'总明细 源文件后台下'!E:E,E46,'总明细 源文件后台下'!C:C,"Order")</f>
        <v>0</v>
      </c>
      <c r="Q46">
        <f>SUMIFS('总明细 源文件后台下'!T:T,'总明细 源文件后台下'!E:E,E46,'总明细 源文件后台下'!C:C,"Order")</f>
        <v>0</v>
      </c>
      <c r="R46">
        <f>SUMIFS('总明细 源文件后台下'!U:U,'总明细 源文件后台下'!E:E,E46,'总明细 源文件后台下'!C:C,"Order")</f>
        <v>0</v>
      </c>
      <c r="S46">
        <f>SUMIFS('总明细 源文件后台下'!V:V,'总明细 源文件后台下'!E:E,E46,'总明细 源文件后台下'!C:C,"Order")</f>
        <v>0</v>
      </c>
      <c r="T46">
        <f>SUMIFS('总明细 源文件后台下'!W:W,'总明细 源文件后台下'!E:E,E46,'总明细 源文件后台下'!C:C,"Order")</f>
        <v>0</v>
      </c>
      <c r="U46">
        <f>SUMIFS('总明细 源文件后台下'!G:G,'总明细 源文件后台下'!E:E,E46,'总明细 源文件后台下'!C:C,"Refund")</f>
        <v>0</v>
      </c>
      <c r="V46">
        <f>SUMIFS('总明细 源文件后台下'!M:M,'总明细 源文件后台下'!E:E,E46,'总明细 源文件后台下'!C:C,"Refund")</f>
        <v>0</v>
      </c>
      <c r="W46">
        <f>SUMIFS('总明细 源文件后台下'!N:N,'总明细 源文件后台下'!E:E,E46,'总明细 源文件后台下'!C:C,"Refund")</f>
        <v>0</v>
      </c>
      <c r="X46">
        <f>SUMIFS('总明细 源文件后台下'!O:O,'总明细 源文件后台下'!E:E,E46,'总明细 源文件后台下'!C:C,"Refund")</f>
        <v>0</v>
      </c>
      <c r="Y46">
        <f>SUMIFS('总明细 源文件后台下'!P:P,'总明细 源文件后台下'!E:E,E46,'总明细 源文件后台下'!C:C,"Refund")</f>
        <v>0</v>
      </c>
      <c r="Z46">
        <f>SUMIFS('总明细 源文件后台下'!Q:Q,'总明细 源文件后台下'!E:E,E46,'总明细 源文件后台下'!C:C,"Refund")</f>
        <v>0</v>
      </c>
      <c r="AA46">
        <f>SUMIFS('总明细 源文件后台下'!R:R,'总明细 源文件后台下'!E:E,E46,'总明细 源文件后台下'!C:C,"Refund")</f>
        <v>0</v>
      </c>
      <c r="AB46">
        <f>SUMIFS('总明细 源文件后台下'!S:S,'总明细 源文件后台下'!E:E,E46,'总明细 源文件后台下'!C:C,"Refund")</f>
        <v>0</v>
      </c>
      <c r="AC46">
        <f>SUMIFS('总明细 源文件后台下'!T:T,'总明细 源文件后台下'!E:E,E46,'总明细 源文件后台下'!C:C,"Refund")</f>
        <v>0</v>
      </c>
      <c r="AD46">
        <f>SUMIFS('总明细 源文件后台下'!U:U,'总明细 源文件后台下'!E:E,E46,'总明细 源文件后台下'!C:C,"Refund")</f>
        <v>0</v>
      </c>
      <c r="AE46">
        <f>SUMIFS('总明细 源文件后台下'!V:V,'总明细 源文件后台下'!E:E,E46,'总明细 源文件后台下'!C:C,"Refund")</f>
        <v>0</v>
      </c>
      <c r="AF46">
        <f>SUMIFS('总明细 源文件后台下'!W:W,'总明细 源文件后台下'!E:E,E46,'总明细 源文件后台下'!C:C,"Refund")</f>
        <v>0</v>
      </c>
      <c r="AK46">
        <f>(SUMIF('广告费 源文件后台下'!G:G,E46,'广告费 源文件后台下'!M:M))*-1</f>
        <v>-0.48</v>
      </c>
      <c r="AL46">
        <f>SUMIFS('总明细 源文件后台下'!W:W,'总明细 源文件后台下'!E:E,E46,'总明细 源文件后台下'!C:C,"Adjustment",'总明细 源文件后台下'!F:F,"FBA Inventory Reimbursement - Customer Return")</f>
        <v>0</v>
      </c>
      <c r="AM46">
        <f>SUMIFS('总明细 源文件后台下'!W:W,'总明细 源文件后台下'!E:E,E46,'总明细 源文件后台下'!C:C,"Adjustment",'总明细 源文件后台下'!F:F,"FBA Inventory Reimbursement - Damaged:Warehouse")</f>
        <v>0</v>
      </c>
      <c r="AN46">
        <f>SUMIFS('总明细 源文件后台下'!W:W,'总明细 源文件后台下'!E:E,E46,'总明细 源文件后台下'!C:C,"Adjustment",'总明细 源文件后台下'!F:F,"FBA Inventory Reimbursement - Customer Service Issue")</f>
        <v>0</v>
      </c>
      <c r="AO46">
        <f>SUMIFS('总明细 源文件后台下'!W:W,'总明细 源文件后台下'!E:E,E46,'总明细 源文件后台下'!C:C,"Adjustment",'总明细 源文件后台下'!F:F,"FBA Inventory Reimbursement - Fee Correction")</f>
        <v>0</v>
      </c>
      <c r="AP46">
        <f>SUMIFS('总明细 源文件后台下'!W:W,'总明细 源文件后台下'!E:E,E46,'总明细 源文件后台下'!C:C,"Adjustment",'总明细 源文件后台下'!F:F,"FBA Inventory Reimbursement - General Adjustment")</f>
        <v>0</v>
      </c>
      <c r="AQ46">
        <f>SUMIFS('总明细 源文件后台下'!W:W,'总明细 源文件后台下'!E:E,E46,'总明细 源文件后台下'!C:C,"Adjustment",'总明细 源文件后台下'!F:F,"FBA Inventory Reimbursement - Lost:Inbound")</f>
        <v>0</v>
      </c>
      <c r="AR46">
        <f>SUMIFS('总明细 源文件后台下'!W:W,'总明细 源文件后台下'!E:E,E46,'总明细 源文件后台下'!C:C,"Adjustment",'总明细 源文件后台下'!F:F,"FBA Inventory Reimbursement - Lost:Warehouse")</f>
        <v>0</v>
      </c>
      <c r="AS46">
        <f>SUMIFS('总明细 源文件后台下'!W:W,'总明细 源文件后台下'!E:E,E46,'总明细 源文件后台下'!C:C,"Adjustment",'总明细 源文件后台下'!F:F,"Non-subscription Fee Adjustment")</f>
        <v>0</v>
      </c>
      <c r="AT46">
        <f>SUMIFS('总明细 源文件后台下'!W:W,'总明细 源文件后台下'!E:E,E46,'总明细 源文件后台下'!C:C,"Adjustment",'总明细 源文件后台下'!F:F,"FBA Inventory Placement Service Fee")</f>
        <v>0</v>
      </c>
      <c r="AV46">
        <f>SUMIF('FBA Customer Return Per Unit Fe'!B:B,E46,'FBA Customer Return Per Unit Fe'!C:C)</f>
        <v>0</v>
      </c>
      <c r="AX46">
        <f>(SUMIF('仓储费 源文件后台下'!C:C,E46,'仓储费 源文件后台下'!V:V))*-1</f>
        <v>0</v>
      </c>
      <c r="AZ46">
        <f>SUMIF('Disposal Fee销毁费用-160.95'!B:B,E46,'Disposal Fee销毁费用-160.95'!D:D)*-1</f>
        <v>0</v>
      </c>
      <c r="BC46">
        <f>IFERROR(VLOOKUP(F46,'优惠券-86.4'!F:I,4,0),0)</f>
        <v>-3.7499999999999999E-2</v>
      </c>
      <c r="BD46">
        <f>IFERROR(VLOOKUP(F46,'早评-120'!E:H,4,0),0)</f>
        <v>0</v>
      </c>
      <c r="BF46">
        <f t="shared" si="0"/>
        <v>-0.51749999999999996</v>
      </c>
      <c r="BG46">
        <f t="shared" si="1"/>
        <v>0</v>
      </c>
      <c r="BH46">
        <f t="shared" si="2"/>
        <v>-3.3637499999999996</v>
      </c>
      <c r="BQ46" s="45">
        <f t="shared" si="3"/>
        <v>-3.3637499999999996</v>
      </c>
      <c r="BR46">
        <f>SUMIFS('9月销毁明细'!D:D,'9月销毁明细'!A:A,E46,'9月销毁明细'!H:H,"Sellable")</f>
        <v>0</v>
      </c>
      <c r="BS46">
        <f>SUMIFS('9月销毁明细'!G:G,'9月销毁明细'!A:A,E46,'9月销毁明细'!H:H,"Sellable")</f>
        <v>0</v>
      </c>
      <c r="BT46">
        <f>SUMIFS('9月销毁明细'!D:D,'9月销毁明细'!A:A,E46,'9月销毁明细'!H:H,"Unsellable")</f>
        <v>0</v>
      </c>
      <c r="BU46">
        <f>SUMIFS('9月销毁明细'!G:G,'9月销毁明细'!A:A,E46,'9月销毁明细'!H:H,"Unsellable")</f>
        <v>0</v>
      </c>
      <c r="BW46">
        <f>IFERROR(I46*VLOOKUP(F46,'9.3成本表'!C:L,10,0),0)</f>
        <v>0</v>
      </c>
      <c r="BX46">
        <f t="shared" si="4"/>
        <v>0</v>
      </c>
      <c r="CC46" s="45">
        <f t="shared" si="5"/>
        <v>-3.3637499999999996</v>
      </c>
      <c r="CD46" s="45">
        <f t="shared" si="6"/>
        <v>0</v>
      </c>
      <c r="CE46" s="45">
        <f t="shared" si="7"/>
        <v>0</v>
      </c>
    </row>
    <row r="47" spans="4:83" x14ac:dyDescent="0.25">
      <c r="D47" s="20" t="s">
        <v>199</v>
      </c>
      <c r="E47" s="20" t="s">
        <v>200</v>
      </c>
      <c r="F47" s="20" t="s">
        <v>192</v>
      </c>
      <c r="G47">
        <v>41</v>
      </c>
      <c r="H47" s="20"/>
      <c r="I47">
        <f>SUMIFS('总明细 源文件后台下'!G:G,'总明细 源文件后台下'!E:E,E47,'总明细 源文件后台下'!C:C,"Order")</f>
        <v>0</v>
      </c>
      <c r="J47">
        <f>SUMIFS('总明细 源文件后台下'!M:M,'总明细 源文件后台下'!E:E,E47,'总明细 源文件后台下'!C:C,"Order")</f>
        <v>0</v>
      </c>
      <c r="K47">
        <f>SUMIFS('总明细 源文件后台下'!N:N,'总明细 源文件后台下'!E:E,E47,'总明细 源文件后台下'!C:C,"Order")</f>
        <v>0</v>
      </c>
      <c r="L47">
        <f>SUMIFS('总明细 源文件后台下'!O:O,'总明细 源文件后台下'!E:E,E47,'总明细 源文件后台下'!C:C,"Order")</f>
        <v>0</v>
      </c>
      <c r="M47">
        <f>SUMIFS('总明细 源文件后台下'!P:P,'总明细 源文件后台下'!E:E,E47,'总明细 源文件后台下'!C:C,"Order")</f>
        <v>0</v>
      </c>
      <c r="N47">
        <f>SUMIFS('总明细 源文件后台下'!Q:Q,'总明细 源文件后台下'!E:E,E47,'总明细 源文件后台下'!C:C,"Order")</f>
        <v>0</v>
      </c>
      <c r="O47">
        <f>SUMIFS('总明细 源文件后台下'!R:R,'总明细 源文件后台下'!E:E,E47,'总明细 源文件后台下'!C:C,"Order")</f>
        <v>0</v>
      </c>
      <c r="P47">
        <f>SUMIFS('总明细 源文件后台下'!S:S,'总明细 源文件后台下'!E:E,E47,'总明细 源文件后台下'!C:C,"Order")</f>
        <v>0</v>
      </c>
      <c r="Q47">
        <f>SUMIFS('总明细 源文件后台下'!T:T,'总明细 源文件后台下'!E:E,E47,'总明细 源文件后台下'!C:C,"Order")</f>
        <v>0</v>
      </c>
      <c r="R47">
        <f>SUMIFS('总明细 源文件后台下'!U:U,'总明细 源文件后台下'!E:E,E47,'总明细 源文件后台下'!C:C,"Order")</f>
        <v>0</v>
      </c>
      <c r="S47">
        <f>SUMIFS('总明细 源文件后台下'!V:V,'总明细 源文件后台下'!E:E,E47,'总明细 源文件后台下'!C:C,"Order")</f>
        <v>0</v>
      </c>
      <c r="T47">
        <f>SUMIFS('总明细 源文件后台下'!W:W,'总明细 源文件后台下'!E:E,E47,'总明细 源文件后台下'!C:C,"Order")</f>
        <v>0</v>
      </c>
      <c r="U47">
        <f>SUMIFS('总明细 源文件后台下'!G:G,'总明细 源文件后台下'!E:E,E47,'总明细 源文件后台下'!C:C,"Refund")</f>
        <v>0</v>
      </c>
      <c r="V47">
        <f>SUMIFS('总明细 源文件后台下'!M:M,'总明细 源文件后台下'!E:E,E47,'总明细 源文件后台下'!C:C,"Refund")</f>
        <v>0</v>
      </c>
      <c r="W47">
        <f>SUMIFS('总明细 源文件后台下'!N:N,'总明细 源文件后台下'!E:E,E47,'总明细 源文件后台下'!C:C,"Refund")</f>
        <v>0</v>
      </c>
      <c r="X47">
        <f>SUMIFS('总明细 源文件后台下'!O:O,'总明细 源文件后台下'!E:E,E47,'总明细 源文件后台下'!C:C,"Refund")</f>
        <v>0</v>
      </c>
      <c r="Y47">
        <f>SUMIFS('总明细 源文件后台下'!P:P,'总明细 源文件后台下'!E:E,E47,'总明细 源文件后台下'!C:C,"Refund")</f>
        <v>0</v>
      </c>
      <c r="Z47">
        <f>SUMIFS('总明细 源文件后台下'!Q:Q,'总明细 源文件后台下'!E:E,E47,'总明细 源文件后台下'!C:C,"Refund")</f>
        <v>0</v>
      </c>
      <c r="AA47">
        <f>SUMIFS('总明细 源文件后台下'!R:R,'总明细 源文件后台下'!E:E,E47,'总明细 源文件后台下'!C:C,"Refund")</f>
        <v>0</v>
      </c>
      <c r="AB47">
        <f>SUMIFS('总明细 源文件后台下'!S:S,'总明细 源文件后台下'!E:E,E47,'总明细 源文件后台下'!C:C,"Refund")</f>
        <v>0</v>
      </c>
      <c r="AC47">
        <f>SUMIFS('总明细 源文件后台下'!T:T,'总明细 源文件后台下'!E:E,E47,'总明细 源文件后台下'!C:C,"Refund")</f>
        <v>0</v>
      </c>
      <c r="AD47">
        <f>SUMIFS('总明细 源文件后台下'!U:U,'总明细 源文件后台下'!E:E,E47,'总明细 源文件后台下'!C:C,"Refund")</f>
        <v>0</v>
      </c>
      <c r="AE47">
        <f>SUMIFS('总明细 源文件后台下'!V:V,'总明细 源文件后台下'!E:E,E47,'总明细 源文件后台下'!C:C,"Refund")</f>
        <v>0</v>
      </c>
      <c r="AF47">
        <f>SUMIFS('总明细 源文件后台下'!W:W,'总明细 源文件后台下'!E:E,E47,'总明细 源文件后台下'!C:C,"Refund")</f>
        <v>0</v>
      </c>
      <c r="AK47">
        <f>(SUMIF('广告费 源文件后台下'!G:G,E47,'广告费 源文件后台下'!M:M))*-1</f>
        <v>-18.14</v>
      </c>
      <c r="AL47">
        <f>SUMIFS('总明细 源文件后台下'!W:W,'总明细 源文件后台下'!E:E,E47,'总明细 源文件后台下'!C:C,"Adjustment",'总明细 源文件后台下'!F:F,"FBA Inventory Reimbursement - Customer Return")</f>
        <v>0</v>
      </c>
      <c r="AM47">
        <f>SUMIFS('总明细 源文件后台下'!W:W,'总明细 源文件后台下'!E:E,E47,'总明细 源文件后台下'!C:C,"Adjustment",'总明细 源文件后台下'!F:F,"FBA Inventory Reimbursement - Damaged:Warehouse")</f>
        <v>0</v>
      </c>
      <c r="AN47">
        <f>SUMIFS('总明细 源文件后台下'!W:W,'总明细 源文件后台下'!E:E,E47,'总明细 源文件后台下'!C:C,"Adjustment",'总明细 源文件后台下'!F:F,"FBA Inventory Reimbursement - Customer Service Issue")</f>
        <v>0</v>
      </c>
      <c r="AO47">
        <f>SUMIFS('总明细 源文件后台下'!W:W,'总明细 源文件后台下'!E:E,E47,'总明细 源文件后台下'!C:C,"Adjustment",'总明细 源文件后台下'!F:F,"FBA Inventory Reimbursement - Fee Correction")</f>
        <v>0</v>
      </c>
      <c r="AP47">
        <f>SUMIFS('总明细 源文件后台下'!W:W,'总明细 源文件后台下'!E:E,E47,'总明细 源文件后台下'!C:C,"Adjustment",'总明细 源文件后台下'!F:F,"FBA Inventory Reimbursement - General Adjustment")</f>
        <v>0</v>
      </c>
      <c r="AQ47">
        <f>SUMIFS('总明细 源文件后台下'!W:W,'总明细 源文件后台下'!E:E,E47,'总明细 源文件后台下'!C:C,"Adjustment",'总明细 源文件后台下'!F:F,"FBA Inventory Reimbursement - Lost:Inbound")</f>
        <v>0</v>
      </c>
      <c r="AR47">
        <f>SUMIFS('总明细 源文件后台下'!W:W,'总明细 源文件后台下'!E:E,E47,'总明细 源文件后台下'!C:C,"Adjustment",'总明细 源文件后台下'!F:F,"FBA Inventory Reimbursement - Lost:Warehouse")</f>
        <v>0</v>
      </c>
      <c r="AS47">
        <f>SUMIFS('总明细 源文件后台下'!W:W,'总明细 源文件后台下'!E:E,E47,'总明细 源文件后台下'!C:C,"Adjustment",'总明细 源文件后台下'!F:F,"Non-subscription Fee Adjustment")</f>
        <v>0</v>
      </c>
      <c r="AT47">
        <f>SUMIFS('总明细 源文件后台下'!W:W,'总明细 源文件后台下'!E:E,E47,'总明细 源文件后台下'!C:C,"Adjustment",'总明细 源文件后台下'!F:F,"FBA Inventory Placement Service Fee")</f>
        <v>0</v>
      </c>
      <c r="AV47">
        <f>SUMIF('FBA Customer Return Per Unit Fe'!B:B,E47,'FBA Customer Return Per Unit Fe'!C:C)</f>
        <v>0</v>
      </c>
      <c r="AX47">
        <f>(SUMIF('仓储费 源文件后台下'!C:C,E47,'仓储费 源文件后台下'!V:V))*-1</f>
        <v>0</v>
      </c>
      <c r="AZ47">
        <f>SUMIF('Disposal Fee销毁费用-160.95'!B:B,E47,'Disposal Fee销毁费用-160.95'!D:D)*-1</f>
        <v>0</v>
      </c>
      <c r="BC47">
        <f>IFERROR(VLOOKUP(F47,'优惠券-86.4'!F:I,4,0),0)</f>
        <v>-3.7499999999999999E-2</v>
      </c>
      <c r="BD47">
        <f>IFERROR(VLOOKUP(F47,'早评-120'!E:H,4,0),0)</f>
        <v>0</v>
      </c>
      <c r="BF47">
        <f t="shared" si="0"/>
        <v>-18.177500000000002</v>
      </c>
      <c r="BG47">
        <f t="shared" si="1"/>
        <v>0</v>
      </c>
      <c r="BH47">
        <f t="shared" si="2"/>
        <v>-118.15375000000002</v>
      </c>
      <c r="BQ47" s="45">
        <f t="shared" si="3"/>
        <v>-118.15375000000002</v>
      </c>
      <c r="BR47">
        <f>SUMIFS('9月销毁明细'!D:D,'9月销毁明细'!A:A,E47,'9月销毁明细'!H:H,"Sellable")</f>
        <v>0</v>
      </c>
      <c r="BS47">
        <f>SUMIFS('9月销毁明细'!G:G,'9月销毁明细'!A:A,E47,'9月销毁明细'!H:H,"Sellable")</f>
        <v>0</v>
      </c>
      <c r="BT47">
        <f>SUMIFS('9月销毁明细'!D:D,'9月销毁明细'!A:A,E47,'9月销毁明细'!H:H,"Unsellable")</f>
        <v>0</v>
      </c>
      <c r="BU47">
        <f>SUMIFS('9月销毁明细'!G:G,'9月销毁明细'!A:A,E47,'9月销毁明细'!H:H,"Unsellable")</f>
        <v>0</v>
      </c>
      <c r="BW47">
        <f>IFERROR(I47*VLOOKUP(F47,'9.3成本表'!C:L,10,0),0)</f>
        <v>0</v>
      </c>
      <c r="BX47">
        <f t="shared" si="4"/>
        <v>0</v>
      </c>
      <c r="CC47" s="45">
        <f t="shared" si="5"/>
        <v>-118.15375000000002</v>
      </c>
      <c r="CD47" s="45">
        <f t="shared" si="6"/>
        <v>0</v>
      </c>
      <c r="CE47" s="45">
        <f t="shared" si="7"/>
        <v>0</v>
      </c>
    </row>
    <row r="48" spans="4:83" x14ac:dyDescent="0.25">
      <c r="D48" s="20" t="s">
        <v>201</v>
      </c>
      <c r="E48" s="20" t="s">
        <v>202</v>
      </c>
      <c r="F48" s="20" t="s">
        <v>192</v>
      </c>
      <c r="G48">
        <v>42</v>
      </c>
      <c r="H48" s="20"/>
      <c r="I48">
        <f>SUMIFS('总明细 源文件后台下'!G:G,'总明细 源文件后台下'!E:E,E48,'总明细 源文件后台下'!C:C,"Order")</f>
        <v>0</v>
      </c>
      <c r="J48">
        <f>SUMIFS('总明细 源文件后台下'!M:M,'总明细 源文件后台下'!E:E,E48,'总明细 源文件后台下'!C:C,"Order")</f>
        <v>0</v>
      </c>
      <c r="K48">
        <f>SUMIFS('总明细 源文件后台下'!N:N,'总明细 源文件后台下'!E:E,E48,'总明细 源文件后台下'!C:C,"Order")</f>
        <v>0</v>
      </c>
      <c r="L48">
        <f>SUMIFS('总明细 源文件后台下'!O:O,'总明细 源文件后台下'!E:E,E48,'总明细 源文件后台下'!C:C,"Order")</f>
        <v>0</v>
      </c>
      <c r="M48">
        <f>SUMIFS('总明细 源文件后台下'!P:P,'总明细 源文件后台下'!E:E,E48,'总明细 源文件后台下'!C:C,"Order")</f>
        <v>0</v>
      </c>
      <c r="N48">
        <f>SUMIFS('总明细 源文件后台下'!Q:Q,'总明细 源文件后台下'!E:E,E48,'总明细 源文件后台下'!C:C,"Order")</f>
        <v>0</v>
      </c>
      <c r="O48">
        <f>SUMIFS('总明细 源文件后台下'!R:R,'总明细 源文件后台下'!E:E,E48,'总明细 源文件后台下'!C:C,"Order")</f>
        <v>0</v>
      </c>
      <c r="P48">
        <f>SUMIFS('总明细 源文件后台下'!S:S,'总明细 源文件后台下'!E:E,E48,'总明细 源文件后台下'!C:C,"Order")</f>
        <v>0</v>
      </c>
      <c r="Q48">
        <f>SUMIFS('总明细 源文件后台下'!T:T,'总明细 源文件后台下'!E:E,E48,'总明细 源文件后台下'!C:C,"Order")</f>
        <v>0</v>
      </c>
      <c r="R48">
        <f>SUMIFS('总明细 源文件后台下'!U:U,'总明细 源文件后台下'!E:E,E48,'总明细 源文件后台下'!C:C,"Order")</f>
        <v>0</v>
      </c>
      <c r="S48">
        <f>SUMIFS('总明细 源文件后台下'!V:V,'总明细 源文件后台下'!E:E,E48,'总明细 源文件后台下'!C:C,"Order")</f>
        <v>0</v>
      </c>
      <c r="T48">
        <f>SUMIFS('总明细 源文件后台下'!W:W,'总明细 源文件后台下'!E:E,E48,'总明细 源文件后台下'!C:C,"Order")</f>
        <v>0</v>
      </c>
      <c r="U48">
        <f>SUMIFS('总明细 源文件后台下'!G:G,'总明细 源文件后台下'!E:E,E48,'总明细 源文件后台下'!C:C,"Refund")</f>
        <v>0</v>
      </c>
      <c r="V48">
        <f>SUMIFS('总明细 源文件后台下'!M:M,'总明细 源文件后台下'!E:E,E48,'总明细 源文件后台下'!C:C,"Refund")</f>
        <v>0</v>
      </c>
      <c r="W48">
        <f>SUMIFS('总明细 源文件后台下'!N:N,'总明细 源文件后台下'!E:E,E48,'总明细 源文件后台下'!C:C,"Refund")</f>
        <v>0</v>
      </c>
      <c r="X48">
        <f>SUMIFS('总明细 源文件后台下'!O:O,'总明细 源文件后台下'!E:E,E48,'总明细 源文件后台下'!C:C,"Refund")</f>
        <v>0</v>
      </c>
      <c r="Y48">
        <f>SUMIFS('总明细 源文件后台下'!P:P,'总明细 源文件后台下'!E:E,E48,'总明细 源文件后台下'!C:C,"Refund")</f>
        <v>0</v>
      </c>
      <c r="Z48">
        <f>SUMIFS('总明细 源文件后台下'!Q:Q,'总明细 源文件后台下'!E:E,E48,'总明细 源文件后台下'!C:C,"Refund")</f>
        <v>0</v>
      </c>
      <c r="AA48">
        <f>SUMIFS('总明细 源文件后台下'!R:R,'总明细 源文件后台下'!E:E,E48,'总明细 源文件后台下'!C:C,"Refund")</f>
        <v>0</v>
      </c>
      <c r="AB48">
        <f>SUMIFS('总明细 源文件后台下'!S:S,'总明细 源文件后台下'!E:E,E48,'总明细 源文件后台下'!C:C,"Refund")</f>
        <v>0</v>
      </c>
      <c r="AC48">
        <f>SUMIFS('总明细 源文件后台下'!T:T,'总明细 源文件后台下'!E:E,E48,'总明细 源文件后台下'!C:C,"Refund")</f>
        <v>0</v>
      </c>
      <c r="AD48">
        <f>SUMIFS('总明细 源文件后台下'!U:U,'总明细 源文件后台下'!E:E,E48,'总明细 源文件后台下'!C:C,"Refund")</f>
        <v>0</v>
      </c>
      <c r="AE48">
        <f>SUMIFS('总明细 源文件后台下'!V:V,'总明细 源文件后台下'!E:E,E48,'总明细 源文件后台下'!C:C,"Refund")</f>
        <v>0</v>
      </c>
      <c r="AF48">
        <f>SUMIFS('总明细 源文件后台下'!W:W,'总明细 源文件后台下'!E:E,E48,'总明细 源文件后台下'!C:C,"Refund")</f>
        <v>0</v>
      </c>
      <c r="AK48">
        <f>(SUMIF('广告费 源文件后台下'!G:G,E48,'广告费 源文件后台下'!M:M))*-1</f>
        <v>-0.91</v>
      </c>
      <c r="AL48">
        <f>SUMIFS('总明细 源文件后台下'!W:W,'总明细 源文件后台下'!E:E,E48,'总明细 源文件后台下'!C:C,"Adjustment",'总明细 源文件后台下'!F:F,"FBA Inventory Reimbursement - Customer Return")</f>
        <v>0</v>
      </c>
      <c r="AM48">
        <f>SUMIFS('总明细 源文件后台下'!W:W,'总明细 源文件后台下'!E:E,E48,'总明细 源文件后台下'!C:C,"Adjustment",'总明细 源文件后台下'!F:F,"FBA Inventory Reimbursement - Damaged:Warehouse")</f>
        <v>0</v>
      </c>
      <c r="AN48">
        <f>SUMIFS('总明细 源文件后台下'!W:W,'总明细 源文件后台下'!E:E,E48,'总明细 源文件后台下'!C:C,"Adjustment",'总明细 源文件后台下'!F:F,"FBA Inventory Reimbursement - Customer Service Issue")</f>
        <v>0</v>
      </c>
      <c r="AO48">
        <f>SUMIFS('总明细 源文件后台下'!W:W,'总明细 源文件后台下'!E:E,E48,'总明细 源文件后台下'!C:C,"Adjustment",'总明细 源文件后台下'!F:F,"FBA Inventory Reimbursement - Fee Correction")</f>
        <v>0</v>
      </c>
      <c r="AP48">
        <f>SUMIFS('总明细 源文件后台下'!W:W,'总明细 源文件后台下'!E:E,E48,'总明细 源文件后台下'!C:C,"Adjustment",'总明细 源文件后台下'!F:F,"FBA Inventory Reimbursement - General Adjustment")</f>
        <v>0</v>
      </c>
      <c r="AQ48">
        <f>SUMIFS('总明细 源文件后台下'!W:W,'总明细 源文件后台下'!E:E,E48,'总明细 源文件后台下'!C:C,"Adjustment",'总明细 源文件后台下'!F:F,"FBA Inventory Reimbursement - Lost:Inbound")</f>
        <v>0</v>
      </c>
      <c r="AR48">
        <f>SUMIFS('总明细 源文件后台下'!W:W,'总明细 源文件后台下'!E:E,E48,'总明细 源文件后台下'!C:C,"Adjustment",'总明细 源文件后台下'!F:F,"FBA Inventory Reimbursement - Lost:Warehouse")</f>
        <v>0</v>
      </c>
      <c r="AS48">
        <f>SUMIFS('总明细 源文件后台下'!W:W,'总明细 源文件后台下'!E:E,E48,'总明细 源文件后台下'!C:C,"Adjustment",'总明细 源文件后台下'!F:F,"Non-subscription Fee Adjustment")</f>
        <v>0</v>
      </c>
      <c r="AT48">
        <f>SUMIFS('总明细 源文件后台下'!W:W,'总明细 源文件后台下'!E:E,E48,'总明细 源文件后台下'!C:C,"Adjustment",'总明细 源文件后台下'!F:F,"FBA Inventory Placement Service Fee")</f>
        <v>0</v>
      </c>
      <c r="AV48">
        <f>SUMIF('FBA Customer Return Per Unit Fe'!B:B,E48,'FBA Customer Return Per Unit Fe'!C:C)</f>
        <v>0</v>
      </c>
      <c r="AX48">
        <f>(SUMIF('仓储费 源文件后台下'!C:C,E48,'仓储费 源文件后台下'!V:V))*-1</f>
        <v>0</v>
      </c>
      <c r="AZ48">
        <f>SUMIF('Disposal Fee销毁费用-160.95'!B:B,E48,'Disposal Fee销毁费用-160.95'!D:D)*-1</f>
        <v>0</v>
      </c>
      <c r="BC48">
        <f>IFERROR(VLOOKUP(F48,'优惠券-86.4'!F:I,4,0),0)</f>
        <v>-3.7499999999999999E-2</v>
      </c>
      <c r="BD48">
        <f>IFERROR(VLOOKUP(F48,'早评-120'!E:H,4,0),0)</f>
        <v>0</v>
      </c>
      <c r="BF48">
        <f t="shared" si="0"/>
        <v>-0.94750000000000001</v>
      </c>
      <c r="BG48">
        <f t="shared" si="1"/>
        <v>0</v>
      </c>
      <c r="BH48">
        <f t="shared" si="2"/>
        <v>-6.1587500000000004</v>
      </c>
      <c r="BQ48" s="45">
        <f t="shared" si="3"/>
        <v>-6.1587500000000004</v>
      </c>
      <c r="BR48">
        <f>SUMIFS('9月销毁明细'!D:D,'9月销毁明细'!A:A,E48,'9月销毁明细'!H:H,"Sellable")</f>
        <v>0</v>
      </c>
      <c r="BS48">
        <f>SUMIFS('9月销毁明细'!G:G,'9月销毁明细'!A:A,E48,'9月销毁明细'!H:H,"Sellable")</f>
        <v>0</v>
      </c>
      <c r="BT48">
        <f>SUMIFS('9月销毁明细'!D:D,'9月销毁明细'!A:A,E48,'9月销毁明细'!H:H,"Unsellable")</f>
        <v>0</v>
      </c>
      <c r="BU48">
        <f>SUMIFS('9月销毁明细'!G:G,'9月销毁明细'!A:A,E48,'9月销毁明细'!H:H,"Unsellable")</f>
        <v>0</v>
      </c>
      <c r="BW48">
        <f>IFERROR(I48*VLOOKUP(F48,'9.3成本表'!C:L,10,0),0)</f>
        <v>0</v>
      </c>
      <c r="BX48">
        <f t="shared" si="4"/>
        <v>0</v>
      </c>
      <c r="CC48" s="45">
        <f t="shared" si="5"/>
        <v>-6.1587500000000004</v>
      </c>
      <c r="CD48" s="45">
        <f t="shared" si="6"/>
        <v>0</v>
      </c>
      <c r="CE48" s="45">
        <f t="shared" si="7"/>
        <v>0</v>
      </c>
    </row>
    <row r="49" spans="4:83" x14ac:dyDescent="0.25">
      <c r="D49" s="20" t="s">
        <v>203</v>
      </c>
      <c r="E49" s="20" t="s">
        <v>204</v>
      </c>
      <c r="F49" s="20" t="s">
        <v>192</v>
      </c>
      <c r="G49">
        <v>43</v>
      </c>
      <c r="H49" s="20"/>
      <c r="I49">
        <f>SUMIFS('总明细 源文件后台下'!G:G,'总明细 源文件后台下'!E:E,E49,'总明细 源文件后台下'!C:C,"Order")</f>
        <v>0</v>
      </c>
      <c r="J49">
        <f>SUMIFS('总明细 源文件后台下'!M:M,'总明细 源文件后台下'!E:E,E49,'总明细 源文件后台下'!C:C,"Order")</f>
        <v>0</v>
      </c>
      <c r="K49">
        <f>SUMIFS('总明细 源文件后台下'!N:N,'总明细 源文件后台下'!E:E,E49,'总明细 源文件后台下'!C:C,"Order")</f>
        <v>0</v>
      </c>
      <c r="L49">
        <f>SUMIFS('总明细 源文件后台下'!O:O,'总明细 源文件后台下'!E:E,E49,'总明细 源文件后台下'!C:C,"Order")</f>
        <v>0</v>
      </c>
      <c r="M49">
        <f>SUMIFS('总明细 源文件后台下'!P:P,'总明细 源文件后台下'!E:E,E49,'总明细 源文件后台下'!C:C,"Order")</f>
        <v>0</v>
      </c>
      <c r="N49">
        <f>SUMIFS('总明细 源文件后台下'!Q:Q,'总明细 源文件后台下'!E:E,E49,'总明细 源文件后台下'!C:C,"Order")</f>
        <v>0</v>
      </c>
      <c r="O49">
        <f>SUMIFS('总明细 源文件后台下'!R:R,'总明细 源文件后台下'!E:E,E49,'总明细 源文件后台下'!C:C,"Order")</f>
        <v>0</v>
      </c>
      <c r="P49">
        <f>SUMIFS('总明细 源文件后台下'!S:S,'总明细 源文件后台下'!E:E,E49,'总明细 源文件后台下'!C:C,"Order")</f>
        <v>0</v>
      </c>
      <c r="Q49">
        <f>SUMIFS('总明细 源文件后台下'!T:T,'总明细 源文件后台下'!E:E,E49,'总明细 源文件后台下'!C:C,"Order")</f>
        <v>0</v>
      </c>
      <c r="R49">
        <f>SUMIFS('总明细 源文件后台下'!U:U,'总明细 源文件后台下'!E:E,E49,'总明细 源文件后台下'!C:C,"Order")</f>
        <v>0</v>
      </c>
      <c r="S49">
        <f>SUMIFS('总明细 源文件后台下'!V:V,'总明细 源文件后台下'!E:E,E49,'总明细 源文件后台下'!C:C,"Order")</f>
        <v>0</v>
      </c>
      <c r="T49">
        <f>SUMIFS('总明细 源文件后台下'!W:W,'总明细 源文件后台下'!E:E,E49,'总明细 源文件后台下'!C:C,"Order")</f>
        <v>0</v>
      </c>
      <c r="U49">
        <f>SUMIFS('总明细 源文件后台下'!G:G,'总明细 源文件后台下'!E:E,E49,'总明细 源文件后台下'!C:C,"Refund")</f>
        <v>0</v>
      </c>
      <c r="V49">
        <f>SUMIFS('总明细 源文件后台下'!M:M,'总明细 源文件后台下'!E:E,E49,'总明细 源文件后台下'!C:C,"Refund")</f>
        <v>0</v>
      </c>
      <c r="W49">
        <f>SUMIFS('总明细 源文件后台下'!N:N,'总明细 源文件后台下'!E:E,E49,'总明细 源文件后台下'!C:C,"Refund")</f>
        <v>0</v>
      </c>
      <c r="X49">
        <f>SUMIFS('总明细 源文件后台下'!O:O,'总明细 源文件后台下'!E:E,E49,'总明细 源文件后台下'!C:C,"Refund")</f>
        <v>0</v>
      </c>
      <c r="Y49">
        <f>SUMIFS('总明细 源文件后台下'!P:P,'总明细 源文件后台下'!E:E,E49,'总明细 源文件后台下'!C:C,"Refund")</f>
        <v>0</v>
      </c>
      <c r="Z49">
        <f>SUMIFS('总明细 源文件后台下'!Q:Q,'总明细 源文件后台下'!E:E,E49,'总明细 源文件后台下'!C:C,"Refund")</f>
        <v>0</v>
      </c>
      <c r="AA49">
        <f>SUMIFS('总明细 源文件后台下'!R:R,'总明细 源文件后台下'!E:E,E49,'总明细 源文件后台下'!C:C,"Refund")</f>
        <v>0</v>
      </c>
      <c r="AB49">
        <f>SUMIFS('总明细 源文件后台下'!S:S,'总明细 源文件后台下'!E:E,E49,'总明细 源文件后台下'!C:C,"Refund")</f>
        <v>0</v>
      </c>
      <c r="AC49">
        <f>SUMIFS('总明细 源文件后台下'!T:T,'总明细 源文件后台下'!E:E,E49,'总明细 源文件后台下'!C:C,"Refund")</f>
        <v>0</v>
      </c>
      <c r="AD49">
        <f>SUMIFS('总明细 源文件后台下'!U:U,'总明细 源文件后台下'!E:E,E49,'总明细 源文件后台下'!C:C,"Refund")</f>
        <v>0</v>
      </c>
      <c r="AE49">
        <f>SUMIFS('总明细 源文件后台下'!V:V,'总明细 源文件后台下'!E:E,E49,'总明细 源文件后台下'!C:C,"Refund")</f>
        <v>0</v>
      </c>
      <c r="AF49">
        <f>SUMIFS('总明细 源文件后台下'!W:W,'总明细 源文件后台下'!E:E,E49,'总明细 源文件后台下'!C:C,"Refund")</f>
        <v>0</v>
      </c>
      <c r="AK49">
        <f>(SUMIF('广告费 源文件后台下'!G:G,E49,'广告费 源文件后台下'!M:M))*-1</f>
        <v>-0.77</v>
      </c>
      <c r="AL49">
        <f>SUMIFS('总明细 源文件后台下'!W:W,'总明细 源文件后台下'!E:E,E49,'总明细 源文件后台下'!C:C,"Adjustment",'总明细 源文件后台下'!F:F,"FBA Inventory Reimbursement - Customer Return")</f>
        <v>0</v>
      </c>
      <c r="AM49">
        <f>SUMIFS('总明细 源文件后台下'!W:W,'总明细 源文件后台下'!E:E,E49,'总明细 源文件后台下'!C:C,"Adjustment",'总明细 源文件后台下'!F:F,"FBA Inventory Reimbursement - Damaged:Warehouse")</f>
        <v>0</v>
      </c>
      <c r="AN49">
        <f>SUMIFS('总明细 源文件后台下'!W:W,'总明细 源文件后台下'!E:E,E49,'总明细 源文件后台下'!C:C,"Adjustment",'总明细 源文件后台下'!F:F,"FBA Inventory Reimbursement - Customer Service Issue")</f>
        <v>0</v>
      </c>
      <c r="AO49">
        <f>SUMIFS('总明细 源文件后台下'!W:W,'总明细 源文件后台下'!E:E,E49,'总明细 源文件后台下'!C:C,"Adjustment",'总明细 源文件后台下'!F:F,"FBA Inventory Reimbursement - Fee Correction")</f>
        <v>0</v>
      </c>
      <c r="AP49">
        <f>SUMIFS('总明细 源文件后台下'!W:W,'总明细 源文件后台下'!E:E,E49,'总明细 源文件后台下'!C:C,"Adjustment",'总明细 源文件后台下'!F:F,"FBA Inventory Reimbursement - General Adjustment")</f>
        <v>0</v>
      </c>
      <c r="AQ49">
        <f>SUMIFS('总明细 源文件后台下'!W:W,'总明细 源文件后台下'!E:E,E49,'总明细 源文件后台下'!C:C,"Adjustment",'总明细 源文件后台下'!F:F,"FBA Inventory Reimbursement - Lost:Inbound")</f>
        <v>0</v>
      </c>
      <c r="AR49">
        <f>SUMIFS('总明细 源文件后台下'!W:W,'总明细 源文件后台下'!E:E,E49,'总明细 源文件后台下'!C:C,"Adjustment",'总明细 源文件后台下'!F:F,"FBA Inventory Reimbursement - Lost:Warehouse")</f>
        <v>0</v>
      </c>
      <c r="AS49">
        <f>SUMIFS('总明细 源文件后台下'!W:W,'总明细 源文件后台下'!E:E,E49,'总明细 源文件后台下'!C:C,"Adjustment",'总明细 源文件后台下'!F:F,"Non-subscription Fee Adjustment")</f>
        <v>0</v>
      </c>
      <c r="AT49">
        <f>SUMIFS('总明细 源文件后台下'!W:W,'总明细 源文件后台下'!E:E,E49,'总明细 源文件后台下'!C:C,"Adjustment",'总明细 源文件后台下'!F:F,"FBA Inventory Placement Service Fee")</f>
        <v>0</v>
      </c>
      <c r="AV49">
        <f>SUMIF('FBA Customer Return Per Unit Fe'!B:B,E49,'FBA Customer Return Per Unit Fe'!C:C)</f>
        <v>0</v>
      </c>
      <c r="AX49">
        <f>(SUMIF('仓储费 源文件后台下'!C:C,E49,'仓储费 源文件后台下'!V:V))*-1</f>
        <v>0</v>
      </c>
      <c r="AZ49">
        <f>SUMIF('Disposal Fee销毁费用-160.95'!B:B,E49,'Disposal Fee销毁费用-160.95'!D:D)*-1</f>
        <v>0</v>
      </c>
      <c r="BC49">
        <f>IFERROR(VLOOKUP(F49,'优惠券-86.4'!F:I,4,0),0)</f>
        <v>-3.7499999999999999E-2</v>
      </c>
      <c r="BD49">
        <f>IFERROR(VLOOKUP(F49,'早评-120'!E:H,4,0),0)</f>
        <v>0</v>
      </c>
      <c r="BF49">
        <f t="shared" si="0"/>
        <v>-0.8075</v>
      </c>
      <c r="BG49">
        <f t="shared" si="1"/>
        <v>0</v>
      </c>
      <c r="BH49">
        <f t="shared" si="2"/>
        <v>-5.2487500000000002</v>
      </c>
      <c r="BQ49" s="45">
        <f t="shared" si="3"/>
        <v>-5.2487500000000002</v>
      </c>
      <c r="BR49">
        <f>SUMIFS('9月销毁明细'!D:D,'9月销毁明细'!A:A,E49,'9月销毁明细'!H:H,"Sellable")</f>
        <v>0</v>
      </c>
      <c r="BS49">
        <f>SUMIFS('9月销毁明细'!G:G,'9月销毁明细'!A:A,E49,'9月销毁明细'!H:H,"Sellable")</f>
        <v>0</v>
      </c>
      <c r="BT49">
        <f>SUMIFS('9月销毁明细'!D:D,'9月销毁明细'!A:A,E49,'9月销毁明细'!H:H,"Unsellable")</f>
        <v>0</v>
      </c>
      <c r="BU49">
        <f>SUMIFS('9月销毁明细'!G:G,'9月销毁明细'!A:A,E49,'9月销毁明细'!H:H,"Unsellable")</f>
        <v>0</v>
      </c>
      <c r="BW49">
        <f>IFERROR(I49*VLOOKUP(F49,'9.3成本表'!C:L,10,0),0)</f>
        <v>0</v>
      </c>
      <c r="BX49">
        <f t="shared" si="4"/>
        <v>0</v>
      </c>
      <c r="CC49" s="45">
        <f t="shared" si="5"/>
        <v>-5.2487500000000002</v>
      </c>
      <c r="CD49" s="45">
        <f t="shared" si="6"/>
        <v>0</v>
      </c>
      <c r="CE49" s="45">
        <f t="shared" si="7"/>
        <v>0</v>
      </c>
    </row>
    <row r="50" spans="4:83" x14ac:dyDescent="0.25">
      <c r="D50" s="20" t="s">
        <v>205</v>
      </c>
      <c r="E50" s="20" t="s">
        <v>206</v>
      </c>
      <c r="F50" s="20" t="s">
        <v>192</v>
      </c>
      <c r="G50">
        <v>44</v>
      </c>
      <c r="H50" s="20"/>
      <c r="I50">
        <f>SUMIFS('总明细 源文件后台下'!G:G,'总明细 源文件后台下'!E:E,E50,'总明细 源文件后台下'!C:C,"Order")</f>
        <v>0</v>
      </c>
      <c r="J50">
        <f>SUMIFS('总明细 源文件后台下'!M:M,'总明细 源文件后台下'!E:E,E50,'总明细 源文件后台下'!C:C,"Order")</f>
        <v>0</v>
      </c>
      <c r="K50">
        <f>SUMIFS('总明细 源文件后台下'!N:N,'总明细 源文件后台下'!E:E,E50,'总明细 源文件后台下'!C:C,"Order")</f>
        <v>0</v>
      </c>
      <c r="L50">
        <f>SUMIFS('总明细 源文件后台下'!O:O,'总明细 源文件后台下'!E:E,E50,'总明细 源文件后台下'!C:C,"Order")</f>
        <v>0</v>
      </c>
      <c r="M50">
        <f>SUMIFS('总明细 源文件后台下'!P:P,'总明细 源文件后台下'!E:E,E50,'总明细 源文件后台下'!C:C,"Order")</f>
        <v>0</v>
      </c>
      <c r="N50">
        <f>SUMIFS('总明细 源文件后台下'!Q:Q,'总明细 源文件后台下'!E:E,E50,'总明细 源文件后台下'!C:C,"Order")</f>
        <v>0</v>
      </c>
      <c r="O50">
        <f>SUMIFS('总明细 源文件后台下'!R:R,'总明细 源文件后台下'!E:E,E50,'总明细 源文件后台下'!C:C,"Order")</f>
        <v>0</v>
      </c>
      <c r="P50">
        <f>SUMIFS('总明细 源文件后台下'!S:S,'总明细 源文件后台下'!E:E,E50,'总明细 源文件后台下'!C:C,"Order")</f>
        <v>0</v>
      </c>
      <c r="Q50">
        <f>SUMIFS('总明细 源文件后台下'!T:T,'总明细 源文件后台下'!E:E,E50,'总明细 源文件后台下'!C:C,"Order")</f>
        <v>0</v>
      </c>
      <c r="R50">
        <f>SUMIFS('总明细 源文件后台下'!U:U,'总明细 源文件后台下'!E:E,E50,'总明细 源文件后台下'!C:C,"Order")</f>
        <v>0</v>
      </c>
      <c r="S50">
        <f>SUMIFS('总明细 源文件后台下'!V:V,'总明细 源文件后台下'!E:E,E50,'总明细 源文件后台下'!C:C,"Order")</f>
        <v>0</v>
      </c>
      <c r="T50">
        <f>SUMIFS('总明细 源文件后台下'!W:W,'总明细 源文件后台下'!E:E,E50,'总明细 源文件后台下'!C:C,"Order")</f>
        <v>0</v>
      </c>
      <c r="U50">
        <f>SUMIFS('总明细 源文件后台下'!G:G,'总明细 源文件后台下'!E:E,E50,'总明细 源文件后台下'!C:C,"Refund")</f>
        <v>0</v>
      </c>
      <c r="V50">
        <f>SUMIFS('总明细 源文件后台下'!M:M,'总明细 源文件后台下'!E:E,E50,'总明细 源文件后台下'!C:C,"Refund")</f>
        <v>0</v>
      </c>
      <c r="W50">
        <f>SUMIFS('总明细 源文件后台下'!N:N,'总明细 源文件后台下'!E:E,E50,'总明细 源文件后台下'!C:C,"Refund")</f>
        <v>0</v>
      </c>
      <c r="X50">
        <f>SUMIFS('总明细 源文件后台下'!O:O,'总明细 源文件后台下'!E:E,E50,'总明细 源文件后台下'!C:C,"Refund")</f>
        <v>0</v>
      </c>
      <c r="Y50">
        <f>SUMIFS('总明细 源文件后台下'!P:P,'总明细 源文件后台下'!E:E,E50,'总明细 源文件后台下'!C:C,"Refund")</f>
        <v>0</v>
      </c>
      <c r="Z50">
        <f>SUMIFS('总明细 源文件后台下'!Q:Q,'总明细 源文件后台下'!E:E,E50,'总明细 源文件后台下'!C:C,"Refund")</f>
        <v>0</v>
      </c>
      <c r="AA50">
        <f>SUMIFS('总明细 源文件后台下'!R:R,'总明细 源文件后台下'!E:E,E50,'总明细 源文件后台下'!C:C,"Refund")</f>
        <v>0</v>
      </c>
      <c r="AB50">
        <f>SUMIFS('总明细 源文件后台下'!S:S,'总明细 源文件后台下'!E:E,E50,'总明细 源文件后台下'!C:C,"Refund")</f>
        <v>0</v>
      </c>
      <c r="AC50">
        <f>SUMIFS('总明细 源文件后台下'!T:T,'总明细 源文件后台下'!E:E,E50,'总明细 源文件后台下'!C:C,"Refund")</f>
        <v>0</v>
      </c>
      <c r="AD50">
        <f>SUMIFS('总明细 源文件后台下'!U:U,'总明细 源文件后台下'!E:E,E50,'总明细 源文件后台下'!C:C,"Refund")</f>
        <v>0</v>
      </c>
      <c r="AE50">
        <f>SUMIFS('总明细 源文件后台下'!V:V,'总明细 源文件后台下'!E:E,E50,'总明细 源文件后台下'!C:C,"Refund")</f>
        <v>0</v>
      </c>
      <c r="AF50">
        <f>SUMIFS('总明细 源文件后台下'!W:W,'总明细 源文件后台下'!E:E,E50,'总明细 源文件后台下'!C:C,"Refund")</f>
        <v>0</v>
      </c>
      <c r="AK50">
        <f>(SUMIF('广告费 源文件后台下'!G:G,E50,'广告费 源文件后台下'!M:M))*-1</f>
        <v>-1.62</v>
      </c>
      <c r="AL50">
        <f>SUMIFS('总明细 源文件后台下'!W:W,'总明细 源文件后台下'!E:E,E50,'总明细 源文件后台下'!C:C,"Adjustment",'总明细 源文件后台下'!F:F,"FBA Inventory Reimbursement - Customer Return")</f>
        <v>0</v>
      </c>
      <c r="AM50">
        <f>SUMIFS('总明细 源文件后台下'!W:W,'总明细 源文件后台下'!E:E,E50,'总明细 源文件后台下'!C:C,"Adjustment",'总明细 源文件后台下'!F:F,"FBA Inventory Reimbursement - Damaged:Warehouse")</f>
        <v>0</v>
      </c>
      <c r="AN50">
        <f>SUMIFS('总明细 源文件后台下'!W:W,'总明细 源文件后台下'!E:E,E50,'总明细 源文件后台下'!C:C,"Adjustment",'总明细 源文件后台下'!F:F,"FBA Inventory Reimbursement - Customer Service Issue")</f>
        <v>0</v>
      </c>
      <c r="AO50">
        <f>SUMIFS('总明细 源文件后台下'!W:W,'总明细 源文件后台下'!E:E,E50,'总明细 源文件后台下'!C:C,"Adjustment",'总明细 源文件后台下'!F:F,"FBA Inventory Reimbursement - Fee Correction")</f>
        <v>0</v>
      </c>
      <c r="AP50">
        <f>SUMIFS('总明细 源文件后台下'!W:W,'总明细 源文件后台下'!E:E,E50,'总明细 源文件后台下'!C:C,"Adjustment",'总明细 源文件后台下'!F:F,"FBA Inventory Reimbursement - General Adjustment")</f>
        <v>0</v>
      </c>
      <c r="AQ50">
        <f>SUMIFS('总明细 源文件后台下'!W:W,'总明细 源文件后台下'!E:E,E50,'总明细 源文件后台下'!C:C,"Adjustment",'总明细 源文件后台下'!F:F,"FBA Inventory Reimbursement - Lost:Inbound")</f>
        <v>0</v>
      </c>
      <c r="AR50">
        <f>SUMIFS('总明细 源文件后台下'!W:W,'总明细 源文件后台下'!E:E,E50,'总明细 源文件后台下'!C:C,"Adjustment",'总明细 源文件后台下'!F:F,"FBA Inventory Reimbursement - Lost:Warehouse")</f>
        <v>0</v>
      </c>
      <c r="AS50">
        <f>SUMIFS('总明细 源文件后台下'!W:W,'总明细 源文件后台下'!E:E,E50,'总明细 源文件后台下'!C:C,"Adjustment",'总明细 源文件后台下'!F:F,"Non-subscription Fee Adjustment")</f>
        <v>0</v>
      </c>
      <c r="AT50">
        <f>SUMIFS('总明细 源文件后台下'!W:W,'总明细 源文件后台下'!E:E,E50,'总明细 源文件后台下'!C:C,"Adjustment",'总明细 源文件后台下'!F:F,"FBA Inventory Placement Service Fee")</f>
        <v>0</v>
      </c>
      <c r="AV50">
        <f>SUMIF('FBA Customer Return Per Unit Fe'!B:B,E50,'FBA Customer Return Per Unit Fe'!C:C)</f>
        <v>0</v>
      </c>
      <c r="AX50">
        <f>(SUMIF('仓储费 源文件后台下'!C:C,E50,'仓储费 源文件后台下'!V:V))*-1</f>
        <v>0</v>
      </c>
      <c r="AZ50">
        <f>SUMIF('Disposal Fee销毁费用-160.95'!B:B,E50,'Disposal Fee销毁费用-160.95'!D:D)*-1</f>
        <v>0</v>
      </c>
      <c r="BC50">
        <f>IFERROR(VLOOKUP(F50,'优惠券-86.4'!F:I,4,0),0)</f>
        <v>-3.7499999999999999E-2</v>
      </c>
      <c r="BD50">
        <f>IFERROR(VLOOKUP(F50,'早评-120'!E:H,4,0),0)</f>
        <v>0</v>
      </c>
      <c r="BF50">
        <f t="shared" si="0"/>
        <v>-1.6575000000000002</v>
      </c>
      <c r="BG50">
        <f t="shared" si="1"/>
        <v>0</v>
      </c>
      <c r="BH50">
        <f t="shared" si="2"/>
        <v>-10.773750000000001</v>
      </c>
      <c r="BQ50" s="45">
        <f t="shared" si="3"/>
        <v>-10.773750000000001</v>
      </c>
      <c r="BR50">
        <f>SUMIFS('9月销毁明细'!D:D,'9月销毁明细'!A:A,E50,'9月销毁明细'!H:H,"Sellable")</f>
        <v>0</v>
      </c>
      <c r="BS50">
        <f>SUMIFS('9月销毁明细'!G:G,'9月销毁明细'!A:A,E50,'9月销毁明细'!H:H,"Sellable")</f>
        <v>0</v>
      </c>
      <c r="BT50">
        <f>SUMIFS('9月销毁明细'!D:D,'9月销毁明细'!A:A,E50,'9月销毁明细'!H:H,"Unsellable")</f>
        <v>0</v>
      </c>
      <c r="BU50">
        <f>SUMIFS('9月销毁明细'!G:G,'9月销毁明细'!A:A,E50,'9月销毁明细'!H:H,"Unsellable")</f>
        <v>0</v>
      </c>
      <c r="BW50">
        <f>IFERROR(I50*VLOOKUP(F50,'9.3成本表'!C:L,10,0),0)</f>
        <v>0</v>
      </c>
      <c r="BX50">
        <f t="shared" si="4"/>
        <v>0</v>
      </c>
      <c r="CC50" s="45">
        <f t="shared" si="5"/>
        <v>-10.773750000000001</v>
      </c>
      <c r="CD50" s="45">
        <f t="shared" si="6"/>
        <v>0</v>
      </c>
      <c r="CE50" s="45">
        <f t="shared" si="7"/>
        <v>0</v>
      </c>
    </row>
    <row r="51" spans="4:83" x14ac:dyDescent="0.25">
      <c r="D51" s="20" t="s">
        <v>207</v>
      </c>
      <c r="E51" s="20" t="s">
        <v>208</v>
      </c>
      <c r="F51" s="20" t="s">
        <v>192</v>
      </c>
      <c r="G51">
        <v>45</v>
      </c>
      <c r="H51" s="20"/>
      <c r="I51">
        <f>SUMIFS('总明细 源文件后台下'!G:G,'总明细 源文件后台下'!E:E,E51,'总明细 源文件后台下'!C:C,"Order")</f>
        <v>0</v>
      </c>
      <c r="J51">
        <f>SUMIFS('总明细 源文件后台下'!M:M,'总明细 源文件后台下'!E:E,E51,'总明细 源文件后台下'!C:C,"Order")</f>
        <v>0</v>
      </c>
      <c r="K51">
        <f>SUMIFS('总明细 源文件后台下'!N:N,'总明细 源文件后台下'!E:E,E51,'总明细 源文件后台下'!C:C,"Order")</f>
        <v>0</v>
      </c>
      <c r="L51">
        <f>SUMIFS('总明细 源文件后台下'!O:O,'总明细 源文件后台下'!E:E,E51,'总明细 源文件后台下'!C:C,"Order")</f>
        <v>0</v>
      </c>
      <c r="M51">
        <f>SUMIFS('总明细 源文件后台下'!P:P,'总明细 源文件后台下'!E:E,E51,'总明细 源文件后台下'!C:C,"Order")</f>
        <v>0</v>
      </c>
      <c r="N51">
        <f>SUMIFS('总明细 源文件后台下'!Q:Q,'总明细 源文件后台下'!E:E,E51,'总明细 源文件后台下'!C:C,"Order")</f>
        <v>0</v>
      </c>
      <c r="O51">
        <f>SUMIFS('总明细 源文件后台下'!R:R,'总明细 源文件后台下'!E:E,E51,'总明细 源文件后台下'!C:C,"Order")</f>
        <v>0</v>
      </c>
      <c r="P51">
        <f>SUMIFS('总明细 源文件后台下'!S:S,'总明细 源文件后台下'!E:E,E51,'总明细 源文件后台下'!C:C,"Order")</f>
        <v>0</v>
      </c>
      <c r="Q51">
        <f>SUMIFS('总明细 源文件后台下'!T:T,'总明细 源文件后台下'!E:E,E51,'总明细 源文件后台下'!C:C,"Order")</f>
        <v>0</v>
      </c>
      <c r="R51">
        <f>SUMIFS('总明细 源文件后台下'!U:U,'总明细 源文件后台下'!E:E,E51,'总明细 源文件后台下'!C:C,"Order")</f>
        <v>0</v>
      </c>
      <c r="S51">
        <f>SUMIFS('总明细 源文件后台下'!V:V,'总明细 源文件后台下'!E:E,E51,'总明细 源文件后台下'!C:C,"Order")</f>
        <v>0</v>
      </c>
      <c r="T51">
        <f>SUMIFS('总明细 源文件后台下'!W:W,'总明细 源文件后台下'!E:E,E51,'总明细 源文件后台下'!C:C,"Order")</f>
        <v>0</v>
      </c>
      <c r="U51">
        <f>SUMIFS('总明细 源文件后台下'!G:G,'总明细 源文件后台下'!E:E,E51,'总明细 源文件后台下'!C:C,"Refund")</f>
        <v>0</v>
      </c>
      <c r="V51">
        <f>SUMIFS('总明细 源文件后台下'!M:M,'总明细 源文件后台下'!E:E,E51,'总明细 源文件后台下'!C:C,"Refund")</f>
        <v>0</v>
      </c>
      <c r="W51">
        <f>SUMIFS('总明细 源文件后台下'!N:N,'总明细 源文件后台下'!E:E,E51,'总明细 源文件后台下'!C:C,"Refund")</f>
        <v>0</v>
      </c>
      <c r="X51">
        <f>SUMIFS('总明细 源文件后台下'!O:O,'总明细 源文件后台下'!E:E,E51,'总明细 源文件后台下'!C:C,"Refund")</f>
        <v>0</v>
      </c>
      <c r="Y51">
        <f>SUMIFS('总明细 源文件后台下'!P:P,'总明细 源文件后台下'!E:E,E51,'总明细 源文件后台下'!C:C,"Refund")</f>
        <v>0</v>
      </c>
      <c r="Z51">
        <f>SUMIFS('总明细 源文件后台下'!Q:Q,'总明细 源文件后台下'!E:E,E51,'总明细 源文件后台下'!C:C,"Refund")</f>
        <v>0</v>
      </c>
      <c r="AA51">
        <f>SUMIFS('总明细 源文件后台下'!R:R,'总明细 源文件后台下'!E:E,E51,'总明细 源文件后台下'!C:C,"Refund")</f>
        <v>0</v>
      </c>
      <c r="AB51">
        <f>SUMIFS('总明细 源文件后台下'!S:S,'总明细 源文件后台下'!E:E,E51,'总明细 源文件后台下'!C:C,"Refund")</f>
        <v>0</v>
      </c>
      <c r="AC51">
        <f>SUMIFS('总明细 源文件后台下'!T:T,'总明细 源文件后台下'!E:E,E51,'总明细 源文件后台下'!C:C,"Refund")</f>
        <v>0</v>
      </c>
      <c r="AD51">
        <f>SUMIFS('总明细 源文件后台下'!U:U,'总明细 源文件后台下'!E:E,E51,'总明细 源文件后台下'!C:C,"Refund")</f>
        <v>0</v>
      </c>
      <c r="AE51">
        <f>SUMIFS('总明细 源文件后台下'!V:V,'总明细 源文件后台下'!E:E,E51,'总明细 源文件后台下'!C:C,"Refund")</f>
        <v>0</v>
      </c>
      <c r="AF51">
        <f>SUMIFS('总明细 源文件后台下'!W:W,'总明细 源文件后台下'!E:E,E51,'总明细 源文件后台下'!C:C,"Refund")</f>
        <v>0</v>
      </c>
      <c r="AK51">
        <f>(SUMIF('广告费 源文件后台下'!G:G,E51,'广告费 源文件后台下'!M:M))*-1</f>
        <v>-5.05</v>
      </c>
      <c r="AL51">
        <f>SUMIFS('总明细 源文件后台下'!W:W,'总明细 源文件后台下'!E:E,E51,'总明细 源文件后台下'!C:C,"Adjustment",'总明细 源文件后台下'!F:F,"FBA Inventory Reimbursement - Customer Return")</f>
        <v>0</v>
      </c>
      <c r="AM51">
        <f>SUMIFS('总明细 源文件后台下'!W:W,'总明细 源文件后台下'!E:E,E51,'总明细 源文件后台下'!C:C,"Adjustment",'总明细 源文件后台下'!F:F,"FBA Inventory Reimbursement - Damaged:Warehouse")</f>
        <v>0</v>
      </c>
      <c r="AN51">
        <f>SUMIFS('总明细 源文件后台下'!W:W,'总明细 源文件后台下'!E:E,E51,'总明细 源文件后台下'!C:C,"Adjustment",'总明细 源文件后台下'!F:F,"FBA Inventory Reimbursement - Customer Service Issue")</f>
        <v>0</v>
      </c>
      <c r="AO51">
        <f>SUMIFS('总明细 源文件后台下'!W:W,'总明细 源文件后台下'!E:E,E51,'总明细 源文件后台下'!C:C,"Adjustment",'总明细 源文件后台下'!F:F,"FBA Inventory Reimbursement - Fee Correction")</f>
        <v>0</v>
      </c>
      <c r="AP51">
        <f>SUMIFS('总明细 源文件后台下'!W:W,'总明细 源文件后台下'!E:E,E51,'总明细 源文件后台下'!C:C,"Adjustment",'总明细 源文件后台下'!F:F,"FBA Inventory Reimbursement - General Adjustment")</f>
        <v>0</v>
      </c>
      <c r="AQ51">
        <f>SUMIFS('总明细 源文件后台下'!W:W,'总明细 源文件后台下'!E:E,E51,'总明细 源文件后台下'!C:C,"Adjustment",'总明细 源文件后台下'!F:F,"FBA Inventory Reimbursement - Lost:Inbound")</f>
        <v>0</v>
      </c>
      <c r="AR51">
        <f>SUMIFS('总明细 源文件后台下'!W:W,'总明细 源文件后台下'!E:E,E51,'总明细 源文件后台下'!C:C,"Adjustment",'总明细 源文件后台下'!F:F,"FBA Inventory Reimbursement - Lost:Warehouse")</f>
        <v>0</v>
      </c>
      <c r="AS51">
        <f>SUMIFS('总明细 源文件后台下'!W:W,'总明细 源文件后台下'!E:E,E51,'总明细 源文件后台下'!C:C,"Adjustment",'总明细 源文件后台下'!F:F,"Non-subscription Fee Adjustment")</f>
        <v>0</v>
      </c>
      <c r="AT51">
        <f>SUMIFS('总明细 源文件后台下'!W:W,'总明细 源文件后台下'!E:E,E51,'总明细 源文件后台下'!C:C,"Adjustment",'总明细 源文件后台下'!F:F,"FBA Inventory Placement Service Fee")</f>
        <v>0</v>
      </c>
      <c r="AV51">
        <f>SUMIF('FBA Customer Return Per Unit Fe'!B:B,E51,'FBA Customer Return Per Unit Fe'!C:C)</f>
        <v>0</v>
      </c>
      <c r="AX51">
        <f>(SUMIF('仓储费 源文件后台下'!C:C,E51,'仓储费 源文件后台下'!V:V))*-1</f>
        <v>0</v>
      </c>
      <c r="AZ51">
        <f>SUMIF('Disposal Fee销毁费用-160.95'!B:B,E51,'Disposal Fee销毁费用-160.95'!D:D)*-1</f>
        <v>0</v>
      </c>
      <c r="BC51">
        <f>IFERROR(VLOOKUP(F51,'优惠券-86.4'!F:I,4,0),0)</f>
        <v>-3.7499999999999999E-2</v>
      </c>
      <c r="BD51">
        <f>IFERROR(VLOOKUP(F51,'早评-120'!E:H,4,0),0)</f>
        <v>0</v>
      </c>
      <c r="BF51">
        <f t="shared" si="0"/>
        <v>-5.0874999999999995</v>
      </c>
      <c r="BG51">
        <f t="shared" si="1"/>
        <v>0</v>
      </c>
      <c r="BH51">
        <f t="shared" si="2"/>
        <v>-33.068749999999994</v>
      </c>
      <c r="BQ51" s="45">
        <f t="shared" si="3"/>
        <v>-33.068749999999994</v>
      </c>
      <c r="BR51">
        <f>SUMIFS('9月销毁明细'!D:D,'9月销毁明细'!A:A,E51,'9月销毁明细'!H:H,"Sellable")</f>
        <v>0</v>
      </c>
      <c r="BS51">
        <f>SUMIFS('9月销毁明细'!G:G,'9月销毁明细'!A:A,E51,'9月销毁明细'!H:H,"Sellable")</f>
        <v>0</v>
      </c>
      <c r="BT51">
        <f>SUMIFS('9月销毁明细'!D:D,'9月销毁明细'!A:A,E51,'9月销毁明细'!H:H,"Unsellable")</f>
        <v>0</v>
      </c>
      <c r="BU51">
        <f>SUMIFS('9月销毁明细'!G:G,'9月销毁明细'!A:A,E51,'9月销毁明细'!H:H,"Unsellable")</f>
        <v>0</v>
      </c>
      <c r="BW51">
        <f>IFERROR(I51*VLOOKUP(F51,'9.3成本表'!C:L,10,0),0)</f>
        <v>0</v>
      </c>
      <c r="BX51">
        <f t="shared" si="4"/>
        <v>0</v>
      </c>
      <c r="CC51" s="45">
        <f t="shared" si="5"/>
        <v>-33.068749999999994</v>
      </c>
      <c r="CD51" s="45">
        <f t="shared" si="6"/>
        <v>0</v>
      </c>
      <c r="CE51" s="45">
        <f t="shared" si="7"/>
        <v>0</v>
      </c>
    </row>
    <row r="52" spans="4:83" x14ac:dyDescent="0.25">
      <c r="D52" s="20" t="s">
        <v>209</v>
      </c>
      <c r="E52" s="20" t="s">
        <v>210</v>
      </c>
      <c r="F52" s="20" t="s">
        <v>192</v>
      </c>
      <c r="G52">
        <v>46</v>
      </c>
      <c r="H52" s="20"/>
      <c r="I52">
        <f>SUMIFS('总明细 源文件后台下'!G:G,'总明细 源文件后台下'!E:E,E52,'总明细 源文件后台下'!C:C,"Order")</f>
        <v>0</v>
      </c>
      <c r="J52">
        <f>SUMIFS('总明细 源文件后台下'!M:M,'总明细 源文件后台下'!E:E,E52,'总明细 源文件后台下'!C:C,"Order")</f>
        <v>0</v>
      </c>
      <c r="K52">
        <f>SUMIFS('总明细 源文件后台下'!N:N,'总明细 源文件后台下'!E:E,E52,'总明细 源文件后台下'!C:C,"Order")</f>
        <v>0</v>
      </c>
      <c r="L52">
        <f>SUMIFS('总明细 源文件后台下'!O:O,'总明细 源文件后台下'!E:E,E52,'总明细 源文件后台下'!C:C,"Order")</f>
        <v>0</v>
      </c>
      <c r="M52">
        <f>SUMIFS('总明细 源文件后台下'!P:P,'总明细 源文件后台下'!E:E,E52,'总明细 源文件后台下'!C:C,"Order")</f>
        <v>0</v>
      </c>
      <c r="N52">
        <f>SUMIFS('总明细 源文件后台下'!Q:Q,'总明细 源文件后台下'!E:E,E52,'总明细 源文件后台下'!C:C,"Order")</f>
        <v>0</v>
      </c>
      <c r="O52">
        <f>SUMIFS('总明细 源文件后台下'!R:R,'总明细 源文件后台下'!E:E,E52,'总明细 源文件后台下'!C:C,"Order")</f>
        <v>0</v>
      </c>
      <c r="P52">
        <f>SUMIFS('总明细 源文件后台下'!S:S,'总明细 源文件后台下'!E:E,E52,'总明细 源文件后台下'!C:C,"Order")</f>
        <v>0</v>
      </c>
      <c r="Q52">
        <f>SUMIFS('总明细 源文件后台下'!T:T,'总明细 源文件后台下'!E:E,E52,'总明细 源文件后台下'!C:C,"Order")</f>
        <v>0</v>
      </c>
      <c r="R52">
        <f>SUMIFS('总明细 源文件后台下'!U:U,'总明细 源文件后台下'!E:E,E52,'总明细 源文件后台下'!C:C,"Order")</f>
        <v>0</v>
      </c>
      <c r="S52">
        <f>SUMIFS('总明细 源文件后台下'!V:V,'总明细 源文件后台下'!E:E,E52,'总明细 源文件后台下'!C:C,"Order")</f>
        <v>0</v>
      </c>
      <c r="T52">
        <f>SUMIFS('总明细 源文件后台下'!W:W,'总明细 源文件后台下'!E:E,E52,'总明细 源文件后台下'!C:C,"Order")</f>
        <v>0</v>
      </c>
      <c r="U52">
        <f>SUMIFS('总明细 源文件后台下'!G:G,'总明细 源文件后台下'!E:E,E52,'总明细 源文件后台下'!C:C,"Refund")</f>
        <v>0</v>
      </c>
      <c r="V52">
        <f>SUMIFS('总明细 源文件后台下'!M:M,'总明细 源文件后台下'!E:E,E52,'总明细 源文件后台下'!C:C,"Refund")</f>
        <v>0</v>
      </c>
      <c r="W52">
        <f>SUMIFS('总明细 源文件后台下'!N:N,'总明细 源文件后台下'!E:E,E52,'总明细 源文件后台下'!C:C,"Refund")</f>
        <v>0</v>
      </c>
      <c r="X52">
        <f>SUMIFS('总明细 源文件后台下'!O:O,'总明细 源文件后台下'!E:E,E52,'总明细 源文件后台下'!C:C,"Refund")</f>
        <v>0</v>
      </c>
      <c r="Y52">
        <f>SUMIFS('总明细 源文件后台下'!P:P,'总明细 源文件后台下'!E:E,E52,'总明细 源文件后台下'!C:C,"Refund")</f>
        <v>0</v>
      </c>
      <c r="Z52">
        <f>SUMIFS('总明细 源文件后台下'!Q:Q,'总明细 源文件后台下'!E:E,E52,'总明细 源文件后台下'!C:C,"Refund")</f>
        <v>0</v>
      </c>
      <c r="AA52">
        <f>SUMIFS('总明细 源文件后台下'!R:R,'总明细 源文件后台下'!E:E,E52,'总明细 源文件后台下'!C:C,"Refund")</f>
        <v>0</v>
      </c>
      <c r="AB52">
        <f>SUMIFS('总明细 源文件后台下'!S:S,'总明细 源文件后台下'!E:E,E52,'总明细 源文件后台下'!C:C,"Refund")</f>
        <v>0</v>
      </c>
      <c r="AC52">
        <f>SUMIFS('总明细 源文件后台下'!T:T,'总明细 源文件后台下'!E:E,E52,'总明细 源文件后台下'!C:C,"Refund")</f>
        <v>0</v>
      </c>
      <c r="AD52">
        <f>SUMIFS('总明细 源文件后台下'!U:U,'总明细 源文件后台下'!E:E,E52,'总明细 源文件后台下'!C:C,"Refund")</f>
        <v>0</v>
      </c>
      <c r="AE52">
        <f>SUMIFS('总明细 源文件后台下'!V:V,'总明细 源文件后台下'!E:E,E52,'总明细 源文件后台下'!C:C,"Refund")</f>
        <v>0</v>
      </c>
      <c r="AF52">
        <f>SUMIFS('总明细 源文件后台下'!W:W,'总明细 源文件后台下'!E:E,E52,'总明细 源文件后台下'!C:C,"Refund")</f>
        <v>0</v>
      </c>
      <c r="AK52">
        <f>(SUMIF('广告费 源文件后台下'!G:G,E52,'广告费 源文件后台下'!M:M))*-1</f>
        <v>-5.33</v>
      </c>
      <c r="AL52">
        <f>SUMIFS('总明细 源文件后台下'!W:W,'总明细 源文件后台下'!E:E,E52,'总明细 源文件后台下'!C:C,"Adjustment",'总明细 源文件后台下'!F:F,"FBA Inventory Reimbursement - Customer Return")</f>
        <v>0</v>
      </c>
      <c r="AM52">
        <f>SUMIFS('总明细 源文件后台下'!W:W,'总明细 源文件后台下'!E:E,E52,'总明细 源文件后台下'!C:C,"Adjustment",'总明细 源文件后台下'!F:F,"FBA Inventory Reimbursement - Damaged:Warehouse")</f>
        <v>0</v>
      </c>
      <c r="AN52">
        <f>SUMIFS('总明细 源文件后台下'!W:W,'总明细 源文件后台下'!E:E,E52,'总明细 源文件后台下'!C:C,"Adjustment",'总明细 源文件后台下'!F:F,"FBA Inventory Reimbursement - Customer Service Issue")</f>
        <v>0</v>
      </c>
      <c r="AO52">
        <f>SUMIFS('总明细 源文件后台下'!W:W,'总明细 源文件后台下'!E:E,E52,'总明细 源文件后台下'!C:C,"Adjustment",'总明细 源文件后台下'!F:F,"FBA Inventory Reimbursement - Fee Correction")</f>
        <v>0</v>
      </c>
      <c r="AP52">
        <f>SUMIFS('总明细 源文件后台下'!W:W,'总明细 源文件后台下'!E:E,E52,'总明细 源文件后台下'!C:C,"Adjustment",'总明细 源文件后台下'!F:F,"FBA Inventory Reimbursement - General Adjustment")</f>
        <v>0</v>
      </c>
      <c r="AQ52">
        <f>SUMIFS('总明细 源文件后台下'!W:W,'总明细 源文件后台下'!E:E,E52,'总明细 源文件后台下'!C:C,"Adjustment",'总明细 源文件后台下'!F:F,"FBA Inventory Reimbursement - Lost:Inbound")</f>
        <v>0</v>
      </c>
      <c r="AR52">
        <f>SUMIFS('总明细 源文件后台下'!W:W,'总明细 源文件后台下'!E:E,E52,'总明细 源文件后台下'!C:C,"Adjustment",'总明细 源文件后台下'!F:F,"FBA Inventory Reimbursement - Lost:Warehouse")</f>
        <v>0</v>
      </c>
      <c r="AS52">
        <f>SUMIFS('总明细 源文件后台下'!W:W,'总明细 源文件后台下'!E:E,E52,'总明细 源文件后台下'!C:C,"Adjustment",'总明细 源文件后台下'!F:F,"Non-subscription Fee Adjustment")</f>
        <v>0</v>
      </c>
      <c r="AT52">
        <f>SUMIFS('总明细 源文件后台下'!W:W,'总明细 源文件后台下'!E:E,E52,'总明细 源文件后台下'!C:C,"Adjustment",'总明细 源文件后台下'!F:F,"FBA Inventory Placement Service Fee")</f>
        <v>0</v>
      </c>
      <c r="AV52">
        <f>SUMIF('FBA Customer Return Per Unit Fe'!B:B,E52,'FBA Customer Return Per Unit Fe'!C:C)</f>
        <v>0</v>
      </c>
      <c r="AX52">
        <f>(SUMIF('仓储费 源文件后台下'!C:C,E52,'仓储费 源文件后台下'!V:V))*-1</f>
        <v>0</v>
      </c>
      <c r="AZ52">
        <f>SUMIF('Disposal Fee销毁费用-160.95'!B:B,E52,'Disposal Fee销毁费用-160.95'!D:D)*-1</f>
        <v>0</v>
      </c>
      <c r="BC52">
        <f>IFERROR(VLOOKUP(F52,'优惠券-86.4'!F:I,4,0),0)</f>
        <v>-3.7499999999999999E-2</v>
      </c>
      <c r="BD52">
        <f>IFERROR(VLOOKUP(F52,'早评-120'!E:H,4,0),0)</f>
        <v>0</v>
      </c>
      <c r="BF52">
        <f t="shared" si="0"/>
        <v>-5.3674999999999997</v>
      </c>
      <c r="BG52">
        <f t="shared" si="1"/>
        <v>0</v>
      </c>
      <c r="BH52">
        <f t="shared" si="2"/>
        <v>-34.888750000000002</v>
      </c>
      <c r="BQ52" s="45">
        <f t="shared" si="3"/>
        <v>-34.888750000000002</v>
      </c>
      <c r="BR52">
        <f>SUMIFS('9月销毁明细'!D:D,'9月销毁明细'!A:A,E52,'9月销毁明细'!H:H,"Sellable")</f>
        <v>0</v>
      </c>
      <c r="BS52">
        <f>SUMIFS('9月销毁明细'!G:G,'9月销毁明细'!A:A,E52,'9月销毁明细'!H:H,"Sellable")</f>
        <v>0</v>
      </c>
      <c r="BT52">
        <f>SUMIFS('9月销毁明细'!D:D,'9月销毁明细'!A:A,E52,'9月销毁明细'!H:H,"Unsellable")</f>
        <v>0</v>
      </c>
      <c r="BU52">
        <f>SUMIFS('9月销毁明细'!G:G,'9月销毁明细'!A:A,E52,'9月销毁明细'!H:H,"Unsellable")</f>
        <v>0</v>
      </c>
      <c r="BW52">
        <f>IFERROR(I52*VLOOKUP(F52,'9.3成本表'!C:L,10,0),0)</f>
        <v>0</v>
      </c>
      <c r="BX52">
        <f t="shared" si="4"/>
        <v>0</v>
      </c>
      <c r="CC52" s="45">
        <f t="shared" si="5"/>
        <v>-34.888750000000002</v>
      </c>
      <c r="CD52" s="45">
        <f t="shared" si="6"/>
        <v>0</v>
      </c>
      <c r="CE52" s="45">
        <f t="shared" si="7"/>
        <v>0</v>
      </c>
    </row>
    <row r="53" spans="4:83" x14ac:dyDescent="0.25">
      <c r="D53" s="20" t="s">
        <v>211</v>
      </c>
      <c r="E53" s="20" t="s">
        <v>212</v>
      </c>
      <c r="F53" s="20" t="s">
        <v>192</v>
      </c>
      <c r="G53">
        <v>47</v>
      </c>
      <c r="H53" s="20"/>
      <c r="I53">
        <f>SUMIFS('总明细 源文件后台下'!G:G,'总明细 源文件后台下'!E:E,E53,'总明细 源文件后台下'!C:C,"Order")</f>
        <v>0</v>
      </c>
      <c r="J53">
        <f>SUMIFS('总明细 源文件后台下'!M:M,'总明细 源文件后台下'!E:E,E53,'总明细 源文件后台下'!C:C,"Order")</f>
        <v>0</v>
      </c>
      <c r="K53">
        <f>SUMIFS('总明细 源文件后台下'!N:N,'总明细 源文件后台下'!E:E,E53,'总明细 源文件后台下'!C:C,"Order")</f>
        <v>0</v>
      </c>
      <c r="L53">
        <f>SUMIFS('总明细 源文件后台下'!O:O,'总明细 源文件后台下'!E:E,E53,'总明细 源文件后台下'!C:C,"Order")</f>
        <v>0</v>
      </c>
      <c r="M53">
        <f>SUMIFS('总明细 源文件后台下'!P:P,'总明细 源文件后台下'!E:E,E53,'总明细 源文件后台下'!C:C,"Order")</f>
        <v>0</v>
      </c>
      <c r="N53">
        <f>SUMIFS('总明细 源文件后台下'!Q:Q,'总明细 源文件后台下'!E:E,E53,'总明细 源文件后台下'!C:C,"Order")</f>
        <v>0</v>
      </c>
      <c r="O53">
        <f>SUMIFS('总明细 源文件后台下'!R:R,'总明细 源文件后台下'!E:E,E53,'总明细 源文件后台下'!C:C,"Order")</f>
        <v>0</v>
      </c>
      <c r="P53">
        <f>SUMIFS('总明细 源文件后台下'!S:S,'总明细 源文件后台下'!E:E,E53,'总明细 源文件后台下'!C:C,"Order")</f>
        <v>0</v>
      </c>
      <c r="Q53">
        <f>SUMIFS('总明细 源文件后台下'!T:T,'总明细 源文件后台下'!E:E,E53,'总明细 源文件后台下'!C:C,"Order")</f>
        <v>0</v>
      </c>
      <c r="R53">
        <f>SUMIFS('总明细 源文件后台下'!U:U,'总明细 源文件后台下'!E:E,E53,'总明细 源文件后台下'!C:C,"Order")</f>
        <v>0</v>
      </c>
      <c r="S53">
        <f>SUMIFS('总明细 源文件后台下'!V:V,'总明细 源文件后台下'!E:E,E53,'总明细 源文件后台下'!C:C,"Order")</f>
        <v>0</v>
      </c>
      <c r="T53">
        <f>SUMIFS('总明细 源文件后台下'!W:W,'总明细 源文件后台下'!E:E,E53,'总明细 源文件后台下'!C:C,"Order")</f>
        <v>0</v>
      </c>
      <c r="U53">
        <f>SUMIFS('总明细 源文件后台下'!G:G,'总明细 源文件后台下'!E:E,E53,'总明细 源文件后台下'!C:C,"Refund")</f>
        <v>0</v>
      </c>
      <c r="V53">
        <f>SUMIFS('总明细 源文件后台下'!M:M,'总明细 源文件后台下'!E:E,E53,'总明细 源文件后台下'!C:C,"Refund")</f>
        <v>0</v>
      </c>
      <c r="W53">
        <f>SUMIFS('总明细 源文件后台下'!N:N,'总明细 源文件后台下'!E:E,E53,'总明细 源文件后台下'!C:C,"Refund")</f>
        <v>0</v>
      </c>
      <c r="X53">
        <f>SUMIFS('总明细 源文件后台下'!O:O,'总明细 源文件后台下'!E:E,E53,'总明细 源文件后台下'!C:C,"Refund")</f>
        <v>0</v>
      </c>
      <c r="Y53">
        <f>SUMIFS('总明细 源文件后台下'!P:P,'总明细 源文件后台下'!E:E,E53,'总明细 源文件后台下'!C:C,"Refund")</f>
        <v>0</v>
      </c>
      <c r="Z53">
        <f>SUMIFS('总明细 源文件后台下'!Q:Q,'总明细 源文件后台下'!E:E,E53,'总明细 源文件后台下'!C:C,"Refund")</f>
        <v>0</v>
      </c>
      <c r="AA53">
        <f>SUMIFS('总明细 源文件后台下'!R:R,'总明细 源文件后台下'!E:E,E53,'总明细 源文件后台下'!C:C,"Refund")</f>
        <v>0</v>
      </c>
      <c r="AB53">
        <f>SUMIFS('总明细 源文件后台下'!S:S,'总明细 源文件后台下'!E:E,E53,'总明细 源文件后台下'!C:C,"Refund")</f>
        <v>0</v>
      </c>
      <c r="AC53">
        <f>SUMIFS('总明细 源文件后台下'!T:T,'总明细 源文件后台下'!E:E,E53,'总明细 源文件后台下'!C:C,"Refund")</f>
        <v>0</v>
      </c>
      <c r="AD53">
        <f>SUMIFS('总明细 源文件后台下'!U:U,'总明细 源文件后台下'!E:E,E53,'总明细 源文件后台下'!C:C,"Refund")</f>
        <v>0</v>
      </c>
      <c r="AE53">
        <f>SUMIFS('总明细 源文件后台下'!V:V,'总明细 源文件后台下'!E:E,E53,'总明细 源文件后台下'!C:C,"Refund")</f>
        <v>0</v>
      </c>
      <c r="AF53">
        <f>SUMIFS('总明细 源文件后台下'!W:W,'总明细 源文件后台下'!E:E,E53,'总明细 源文件后台下'!C:C,"Refund")</f>
        <v>0</v>
      </c>
      <c r="AK53">
        <f>(SUMIF('广告费 源文件后台下'!G:G,E53,'广告费 源文件后台下'!M:M))*-1</f>
        <v>-5.44</v>
      </c>
      <c r="AL53">
        <f>SUMIFS('总明细 源文件后台下'!W:W,'总明细 源文件后台下'!E:E,E53,'总明细 源文件后台下'!C:C,"Adjustment",'总明细 源文件后台下'!F:F,"FBA Inventory Reimbursement - Customer Return")</f>
        <v>0</v>
      </c>
      <c r="AM53">
        <f>SUMIFS('总明细 源文件后台下'!W:W,'总明细 源文件后台下'!E:E,E53,'总明细 源文件后台下'!C:C,"Adjustment",'总明细 源文件后台下'!F:F,"FBA Inventory Reimbursement - Damaged:Warehouse")</f>
        <v>0</v>
      </c>
      <c r="AN53">
        <f>SUMIFS('总明细 源文件后台下'!W:W,'总明细 源文件后台下'!E:E,E53,'总明细 源文件后台下'!C:C,"Adjustment",'总明细 源文件后台下'!F:F,"FBA Inventory Reimbursement - Customer Service Issue")</f>
        <v>0</v>
      </c>
      <c r="AO53">
        <f>SUMIFS('总明细 源文件后台下'!W:W,'总明细 源文件后台下'!E:E,E53,'总明细 源文件后台下'!C:C,"Adjustment",'总明细 源文件后台下'!F:F,"FBA Inventory Reimbursement - Fee Correction")</f>
        <v>0</v>
      </c>
      <c r="AP53">
        <f>SUMIFS('总明细 源文件后台下'!W:W,'总明细 源文件后台下'!E:E,E53,'总明细 源文件后台下'!C:C,"Adjustment",'总明细 源文件后台下'!F:F,"FBA Inventory Reimbursement - General Adjustment")</f>
        <v>0</v>
      </c>
      <c r="AQ53">
        <f>SUMIFS('总明细 源文件后台下'!W:W,'总明细 源文件后台下'!E:E,E53,'总明细 源文件后台下'!C:C,"Adjustment",'总明细 源文件后台下'!F:F,"FBA Inventory Reimbursement - Lost:Inbound")</f>
        <v>0</v>
      </c>
      <c r="AR53">
        <f>SUMIFS('总明细 源文件后台下'!W:W,'总明细 源文件后台下'!E:E,E53,'总明细 源文件后台下'!C:C,"Adjustment",'总明细 源文件后台下'!F:F,"FBA Inventory Reimbursement - Lost:Warehouse")</f>
        <v>0</v>
      </c>
      <c r="AS53">
        <f>SUMIFS('总明细 源文件后台下'!W:W,'总明细 源文件后台下'!E:E,E53,'总明细 源文件后台下'!C:C,"Adjustment",'总明细 源文件后台下'!F:F,"Non-subscription Fee Adjustment")</f>
        <v>0</v>
      </c>
      <c r="AT53">
        <f>SUMIFS('总明细 源文件后台下'!W:W,'总明细 源文件后台下'!E:E,E53,'总明细 源文件后台下'!C:C,"Adjustment",'总明细 源文件后台下'!F:F,"FBA Inventory Placement Service Fee")</f>
        <v>0</v>
      </c>
      <c r="AV53">
        <f>SUMIF('FBA Customer Return Per Unit Fe'!B:B,E53,'FBA Customer Return Per Unit Fe'!C:C)</f>
        <v>0</v>
      </c>
      <c r="AX53">
        <f>(SUMIF('仓储费 源文件后台下'!C:C,E53,'仓储费 源文件后台下'!V:V))*-1</f>
        <v>0</v>
      </c>
      <c r="AZ53">
        <f>SUMIF('Disposal Fee销毁费用-160.95'!B:B,E53,'Disposal Fee销毁费用-160.95'!D:D)*-1</f>
        <v>0</v>
      </c>
      <c r="BC53">
        <f>IFERROR(VLOOKUP(F53,'优惠券-86.4'!F:I,4,0),0)</f>
        <v>-3.7499999999999999E-2</v>
      </c>
      <c r="BD53">
        <f>IFERROR(VLOOKUP(F53,'早评-120'!E:H,4,0),0)</f>
        <v>0</v>
      </c>
      <c r="BF53">
        <f t="shared" si="0"/>
        <v>-5.4775</v>
      </c>
      <c r="BG53">
        <f t="shared" si="1"/>
        <v>0</v>
      </c>
      <c r="BH53">
        <f t="shared" si="2"/>
        <v>-35.603749999999998</v>
      </c>
      <c r="BQ53" s="45">
        <f t="shared" si="3"/>
        <v>-35.603749999999998</v>
      </c>
      <c r="BR53">
        <f>SUMIFS('9月销毁明细'!D:D,'9月销毁明细'!A:A,E53,'9月销毁明细'!H:H,"Sellable")</f>
        <v>0</v>
      </c>
      <c r="BS53">
        <f>SUMIFS('9月销毁明细'!G:G,'9月销毁明细'!A:A,E53,'9月销毁明细'!H:H,"Sellable")</f>
        <v>0</v>
      </c>
      <c r="BT53">
        <f>SUMIFS('9月销毁明细'!D:D,'9月销毁明细'!A:A,E53,'9月销毁明细'!H:H,"Unsellable")</f>
        <v>0</v>
      </c>
      <c r="BU53">
        <f>SUMIFS('9月销毁明细'!G:G,'9月销毁明细'!A:A,E53,'9月销毁明细'!H:H,"Unsellable")</f>
        <v>0</v>
      </c>
      <c r="BW53">
        <f>IFERROR(I53*VLOOKUP(F53,'9.3成本表'!C:L,10,0),0)</f>
        <v>0</v>
      </c>
      <c r="BX53">
        <f t="shared" si="4"/>
        <v>0</v>
      </c>
      <c r="CC53" s="45">
        <f t="shared" si="5"/>
        <v>-35.603749999999998</v>
      </c>
      <c r="CD53" s="45">
        <f t="shared" si="6"/>
        <v>0</v>
      </c>
      <c r="CE53" s="45">
        <f t="shared" si="7"/>
        <v>0</v>
      </c>
    </row>
    <row r="54" spans="4:83" x14ac:dyDescent="0.25">
      <c r="D54" s="20" t="s">
        <v>213</v>
      </c>
      <c r="E54" s="20" t="s">
        <v>214</v>
      </c>
      <c r="F54" s="20" t="s">
        <v>192</v>
      </c>
      <c r="G54">
        <v>48</v>
      </c>
      <c r="H54" s="20"/>
      <c r="I54">
        <f>SUMIFS('总明细 源文件后台下'!G:G,'总明细 源文件后台下'!E:E,E54,'总明细 源文件后台下'!C:C,"Order")</f>
        <v>0</v>
      </c>
      <c r="J54">
        <f>SUMIFS('总明细 源文件后台下'!M:M,'总明细 源文件后台下'!E:E,E54,'总明细 源文件后台下'!C:C,"Order")</f>
        <v>0</v>
      </c>
      <c r="K54">
        <f>SUMIFS('总明细 源文件后台下'!N:N,'总明细 源文件后台下'!E:E,E54,'总明细 源文件后台下'!C:C,"Order")</f>
        <v>0</v>
      </c>
      <c r="L54">
        <f>SUMIFS('总明细 源文件后台下'!O:O,'总明细 源文件后台下'!E:E,E54,'总明细 源文件后台下'!C:C,"Order")</f>
        <v>0</v>
      </c>
      <c r="M54">
        <f>SUMIFS('总明细 源文件后台下'!P:P,'总明细 源文件后台下'!E:E,E54,'总明细 源文件后台下'!C:C,"Order")</f>
        <v>0</v>
      </c>
      <c r="N54">
        <f>SUMIFS('总明细 源文件后台下'!Q:Q,'总明细 源文件后台下'!E:E,E54,'总明细 源文件后台下'!C:C,"Order")</f>
        <v>0</v>
      </c>
      <c r="O54">
        <f>SUMIFS('总明细 源文件后台下'!R:R,'总明细 源文件后台下'!E:E,E54,'总明细 源文件后台下'!C:C,"Order")</f>
        <v>0</v>
      </c>
      <c r="P54">
        <f>SUMIFS('总明细 源文件后台下'!S:S,'总明细 源文件后台下'!E:E,E54,'总明细 源文件后台下'!C:C,"Order")</f>
        <v>0</v>
      </c>
      <c r="Q54">
        <f>SUMIFS('总明细 源文件后台下'!T:T,'总明细 源文件后台下'!E:E,E54,'总明细 源文件后台下'!C:C,"Order")</f>
        <v>0</v>
      </c>
      <c r="R54">
        <f>SUMIFS('总明细 源文件后台下'!U:U,'总明细 源文件后台下'!E:E,E54,'总明细 源文件后台下'!C:C,"Order")</f>
        <v>0</v>
      </c>
      <c r="S54">
        <f>SUMIFS('总明细 源文件后台下'!V:V,'总明细 源文件后台下'!E:E,E54,'总明细 源文件后台下'!C:C,"Order")</f>
        <v>0</v>
      </c>
      <c r="T54">
        <f>SUMIFS('总明细 源文件后台下'!W:W,'总明细 源文件后台下'!E:E,E54,'总明细 源文件后台下'!C:C,"Order")</f>
        <v>0</v>
      </c>
      <c r="U54">
        <f>SUMIFS('总明细 源文件后台下'!G:G,'总明细 源文件后台下'!E:E,E54,'总明细 源文件后台下'!C:C,"Refund")</f>
        <v>0</v>
      </c>
      <c r="V54">
        <f>SUMIFS('总明细 源文件后台下'!M:M,'总明细 源文件后台下'!E:E,E54,'总明细 源文件后台下'!C:C,"Refund")</f>
        <v>0</v>
      </c>
      <c r="W54">
        <f>SUMIFS('总明细 源文件后台下'!N:N,'总明细 源文件后台下'!E:E,E54,'总明细 源文件后台下'!C:C,"Refund")</f>
        <v>0</v>
      </c>
      <c r="X54">
        <f>SUMIFS('总明细 源文件后台下'!O:O,'总明细 源文件后台下'!E:E,E54,'总明细 源文件后台下'!C:C,"Refund")</f>
        <v>0</v>
      </c>
      <c r="Y54">
        <f>SUMIFS('总明细 源文件后台下'!P:P,'总明细 源文件后台下'!E:E,E54,'总明细 源文件后台下'!C:C,"Refund")</f>
        <v>0</v>
      </c>
      <c r="Z54">
        <f>SUMIFS('总明细 源文件后台下'!Q:Q,'总明细 源文件后台下'!E:E,E54,'总明细 源文件后台下'!C:C,"Refund")</f>
        <v>0</v>
      </c>
      <c r="AA54">
        <f>SUMIFS('总明细 源文件后台下'!R:R,'总明细 源文件后台下'!E:E,E54,'总明细 源文件后台下'!C:C,"Refund")</f>
        <v>0</v>
      </c>
      <c r="AB54">
        <f>SUMIFS('总明细 源文件后台下'!S:S,'总明细 源文件后台下'!E:E,E54,'总明细 源文件后台下'!C:C,"Refund")</f>
        <v>0</v>
      </c>
      <c r="AC54">
        <f>SUMIFS('总明细 源文件后台下'!T:T,'总明细 源文件后台下'!E:E,E54,'总明细 源文件后台下'!C:C,"Refund")</f>
        <v>0</v>
      </c>
      <c r="AD54">
        <f>SUMIFS('总明细 源文件后台下'!U:U,'总明细 源文件后台下'!E:E,E54,'总明细 源文件后台下'!C:C,"Refund")</f>
        <v>0</v>
      </c>
      <c r="AE54">
        <f>SUMIFS('总明细 源文件后台下'!V:V,'总明细 源文件后台下'!E:E,E54,'总明细 源文件后台下'!C:C,"Refund")</f>
        <v>0</v>
      </c>
      <c r="AF54">
        <f>SUMIFS('总明细 源文件后台下'!W:W,'总明细 源文件后台下'!E:E,E54,'总明细 源文件后台下'!C:C,"Refund")</f>
        <v>0</v>
      </c>
      <c r="AK54">
        <f>(SUMIF('广告费 源文件后台下'!G:G,E54,'广告费 源文件后台下'!M:M))*-1</f>
        <v>-4.3499999999999996</v>
      </c>
      <c r="AL54">
        <f>SUMIFS('总明细 源文件后台下'!W:W,'总明细 源文件后台下'!E:E,E54,'总明细 源文件后台下'!C:C,"Adjustment",'总明细 源文件后台下'!F:F,"FBA Inventory Reimbursement - Customer Return")</f>
        <v>0</v>
      </c>
      <c r="AM54">
        <f>SUMIFS('总明细 源文件后台下'!W:W,'总明细 源文件后台下'!E:E,E54,'总明细 源文件后台下'!C:C,"Adjustment",'总明细 源文件后台下'!F:F,"FBA Inventory Reimbursement - Damaged:Warehouse")</f>
        <v>0</v>
      </c>
      <c r="AN54">
        <f>SUMIFS('总明细 源文件后台下'!W:W,'总明细 源文件后台下'!E:E,E54,'总明细 源文件后台下'!C:C,"Adjustment",'总明细 源文件后台下'!F:F,"FBA Inventory Reimbursement - Customer Service Issue")</f>
        <v>0</v>
      </c>
      <c r="AO54">
        <f>SUMIFS('总明细 源文件后台下'!W:W,'总明细 源文件后台下'!E:E,E54,'总明细 源文件后台下'!C:C,"Adjustment",'总明细 源文件后台下'!F:F,"FBA Inventory Reimbursement - Fee Correction")</f>
        <v>0</v>
      </c>
      <c r="AP54">
        <f>SUMIFS('总明细 源文件后台下'!W:W,'总明细 源文件后台下'!E:E,E54,'总明细 源文件后台下'!C:C,"Adjustment",'总明细 源文件后台下'!F:F,"FBA Inventory Reimbursement - General Adjustment")</f>
        <v>0</v>
      </c>
      <c r="AQ54">
        <f>SUMIFS('总明细 源文件后台下'!W:W,'总明细 源文件后台下'!E:E,E54,'总明细 源文件后台下'!C:C,"Adjustment",'总明细 源文件后台下'!F:F,"FBA Inventory Reimbursement - Lost:Inbound")</f>
        <v>0</v>
      </c>
      <c r="AR54">
        <f>SUMIFS('总明细 源文件后台下'!W:W,'总明细 源文件后台下'!E:E,E54,'总明细 源文件后台下'!C:C,"Adjustment",'总明细 源文件后台下'!F:F,"FBA Inventory Reimbursement - Lost:Warehouse")</f>
        <v>0</v>
      </c>
      <c r="AS54">
        <f>SUMIFS('总明细 源文件后台下'!W:W,'总明细 源文件后台下'!E:E,E54,'总明细 源文件后台下'!C:C,"Adjustment",'总明细 源文件后台下'!F:F,"Non-subscription Fee Adjustment")</f>
        <v>0</v>
      </c>
      <c r="AT54">
        <f>SUMIFS('总明细 源文件后台下'!W:W,'总明细 源文件后台下'!E:E,E54,'总明细 源文件后台下'!C:C,"Adjustment",'总明细 源文件后台下'!F:F,"FBA Inventory Placement Service Fee")</f>
        <v>0</v>
      </c>
      <c r="AV54">
        <f>SUMIF('FBA Customer Return Per Unit Fe'!B:B,E54,'FBA Customer Return Per Unit Fe'!C:C)</f>
        <v>0</v>
      </c>
      <c r="AX54">
        <f>(SUMIF('仓储费 源文件后台下'!C:C,E54,'仓储费 源文件后台下'!V:V))*-1</f>
        <v>0</v>
      </c>
      <c r="AZ54">
        <f>SUMIF('Disposal Fee销毁费用-160.95'!B:B,E54,'Disposal Fee销毁费用-160.95'!D:D)*-1</f>
        <v>0</v>
      </c>
      <c r="BC54">
        <f>IFERROR(VLOOKUP(F54,'优惠券-86.4'!F:I,4,0),0)</f>
        <v>-3.7499999999999999E-2</v>
      </c>
      <c r="BD54">
        <f>IFERROR(VLOOKUP(F54,'早评-120'!E:H,4,0),0)</f>
        <v>0</v>
      </c>
      <c r="BF54">
        <f t="shared" si="0"/>
        <v>-4.3874999999999993</v>
      </c>
      <c r="BG54">
        <f t="shared" si="1"/>
        <v>0</v>
      </c>
      <c r="BH54">
        <f t="shared" si="2"/>
        <v>-28.518749999999997</v>
      </c>
      <c r="BQ54" s="45">
        <f t="shared" si="3"/>
        <v>-28.518749999999997</v>
      </c>
      <c r="BR54">
        <f>SUMIFS('9月销毁明细'!D:D,'9月销毁明细'!A:A,E54,'9月销毁明细'!H:H,"Sellable")</f>
        <v>0</v>
      </c>
      <c r="BS54">
        <f>SUMIFS('9月销毁明细'!G:G,'9月销毁明细'!A:A,E54,'9月销毁明细'!H:H,"Sellable")</f>
        <v>0</v>
      </c>
      <c r="BT54">
        <f>SUMIFS('9月销毁明细'!D:D,'9月销毁明细'!A:A,E54,'9月销毁明细'!H:H,"Unsellable")</f>
        <v>0</v>
      </c>
      <c r="BU54">
        <f>SUMIFS('9月销毁明细'!G:G,'9月销毁明细'!A:A,E54,'9月销毁明细'!H:H,"Unsellable")</f>
        <v>0</v>
      </c>
      <c r="BW54">
        <f>IFERROR(I54*VLOOKUP(F54,'9.3成本表'!C:L,10,0),0)</f>
        <v>0</v>
      </c>
      <c r="BX54">
        <f t="shared" si="4"/>
        <v>0</v>
      </c>
      <c r="CC54" s="45">
        <f t="shared" si="5"/>
        <v>-28.518749999999997</v>
      </c>
      <c r="CD54" s="45">
        <f t="shared" si="6"/>
        <v>0</v>
      </c>
      <c r="CE54" s="45">
        <f t="shared" si="7"/>
        <v>0</v>
      </c>
    </row>
    <row r="55" spans="4:83" x14ac:dyDescent="0.25">
      <c r="D55" s="20" t="s">
        <v>215</v>
      </c>
      <c r="E55" s="20" t="s">
        <v>216</v>
      </c>
      <c r="F55" s="20" t="s">
        <v>217</v>
      </c>
      <c r="G55">
        <v>49</v>
      </c>
      <c r="H55" s="20"/>
      <c r="I55">
        <f>SUMIFS('总明细 源文件后台下'!G:G,'总明细 源文件后台下'!E:E,E55,'总明细 源文件后台下'!C:C,"Order")</f>
        <v>0</v>
      </c>
      <c r="J55">
        <f>SUMIFS('总明细 源文件后台下'!M:M,'总明细 源文件后台下'!E:E,E55,'总明细 源文件后台下'!C:C,"Order")</f>
        <v>0</v>
      </c>
      <c r="K55">
        <f>SUMIFS('总明细 源文件后台下'!N:N,'总明细 源文件后台下'!E:E,E55,'总明细 源文件后台下'!C:C,"Order")</f>
        <v>0</v>
      </c>
      <c r="L55">
        <f>SUMIFS('总明细 源文件后台下'!O:O,'总明细 源文件后台下'!E:E,E55,'总明细 源文件后台下'!C:C,"Order")</f>
        <v>0</v>
      </c>
      <c r="M55">
        <f>SUMIFS('总明细 源文件后台下'!P:P,'总明细 源文件后台下'!E:E,E55,'总明细 源文件后台下'!C:C,"Order")</f>
        <v>0</v>
      </c>
      <c r="N55">
        <f>SUMIFS('总明细 源文件后台下'!Q:Q,'总明细 源文件后台下'!E:E,E55,'总明细 源文件后台下'!C:C,"Order")</f>
        <v>0</v>
      </c>
      <c r="O55">
        <f>SUMIFS('总明细 源文件后台下'!R:R,'总明细 源文件后台下'!E:E,E55,'总明细 源文件后台下'!C:C,"Order")</f>
        <v>0</v>
      </c>
      <c r="P55">
        <f>SUMIFS('总明细 源文件后台下'!S:S,'总明细 源文件后台下'!E:E,E55,'总明细 源文件后台下'!C:C,"Order")</f>
        <v>0</v>
      </c>
      <c r="Q55">
        <f>SUMIFS('总明细 源文件后台下'!T:T,'总明细 源文件后台下'!E:E,E55,'总明细 源文件后台下'!C:C,"Order")</f>
        <v>0</v>
      </c>
      <c r="R55">
        <f>SUMIFS('总明细 源文件后台下'!U:U,'总明细 源文件后台下'!E:E,E55,'总明细 源文件后台下'!C:C,"Order")</f>
        <v>0</v>
      </c>
      <c r="S55">
        <f>SUMIFS('总明细 源文件后台下'!V:V,'总明细 源文件后台下'!E:E,E55,'总明细 源文件后台下'!C:C,"Order")</f>
        <v>0</v>
      </c>
      <c r="T55">
        <f>SUMIFS('总明细 源文件后台下'!W:W,'总明细 源文件后台下'!E:E,E55,'总明细 源文件后台下'!C:C,"Order")</f>
        <v>0</v>
      </c>
      <c r="U55">
        <f>SUMIFS('总明细 源文件后台下'!G:G,'总明细 源文件后台下'!E:E,E55,'总明细 源文件后台下'!C:C,"Refund")</f>
        <v>0</v>
      </c>
      <c r="V55">
        <f>SUMIFS('总明细 源文件后台下'!M:M,'总明细 源文件后台下'!E:E,E55,'总明细 源文件后台下'!C:C,"Refund")</f>
        <v>0</v>
      </c>
      <c r="W55">
        <f>SUMIFS('总明细 源文件后台下'!N:N,'总明细 源文件后台下'!E:E,E55,'总明细 源文件后台下'!C:C,"Refund")</f>
        <v>0</v>
      </c>
      <c r="X55">
        <f>SUMIFS('总明细 源文件后台下'!O:O,'总明细 源文件后台下'!E:E,E55,'总明细 源文件后台下'!C:C,"Refund")</f>
        <v>0</v>
      </c>
      <c r="Y55">
        <f>SUMIFS('总明细 源文件后台下'!P:P,'总明细 源文件后台下'!E:E,E55,'总明细 源文件后台下'!C:C,"Refund")</f>
        <v>0</v>
      </c>
      <c r="Z55">
        <f>SUMIFS('总明细 源文件后台下'!Q:Q,'总明细 源文件后台下'!E:E,E55,'总明细 源文件后台下'!C:C,"Refund")</f>
        <v>0</v>
      </c>
      <c r="AA55">
        <f>SUMIFS('总明细 源文件后台下'!R:R,'总明细 源文件后台下'!E:E,E55,'总明细 源文件后台下'!C:C,"Refund")</f>
        <v>0</v>
      </c>
      <c r="AB55">
        <f>SUMIFS('总明细 源文件后台下'!S:S,'总明细 源文件后台下'!E:E,E55,'总明细 源文件后台下'!C:C,"Refund")</f>
        <v>0</v>
      </c>
      <c r="AC55">
        <f>SUMIFS('总明细 源文件后台下'!T:T,'总明细 源文件后台下'!E:E,E55,'总明细 源文件后台下'!C:C,"Refund")</f>
        <v>0</v>
      </c>
      <c r="AD55">
        <f>SUMIFS('总明细 源文件后台下'!U:U,'总明细 源文件后台下'!E:E,E55,'总明细 源文件后台下'!C:C,"Refund")</f>
        <v>0</v>
      </c>
      <c r="AE55">
        <f>SUMIFS('总明细 源文件后台下'!V:V,'总明细 源文件后台下'!E:E,E55,'总明细 源文件后台下'!C:C,"Refund")</f>
        <v>0</v>
      </c>
      <c r="AF55">
        <f>SUMIFS('总明细 源文件后台下'!W:W,'总明细 源文件后台下'!E:E,E55,'总明细 源文件后台下'!C:C,"Refund")</f>
        <v>0</v>
      </c>
      <c r="AK55">
        <f>(SUMIF('广告费 源文件后台下'!G:G,E55,'广告费 源文件后台下'!M:M))*-1</f>
        <v>-1.36</v>
      </c>
      <c r="AL55">
        <f>SUMIFS('总明细 源文件后台下'!W:W,'总明细 源文件后台下'!E:E,E55,'总明细 源文件后台下'!C:C,"Adjustment",'总明细 源文件后台下'!F:F,"FBA Inventory Reimbursement - Customer Return")</f>
        <v>0</v>
      </c>
      <c r="AM55">
        <f>SUMIFS('总明细 源文件后台下'!W:W,'总明细 源文件后台下'!E:E,E55,'总明细 源文件后台下'!C:C,"Adjustment",'总明细 源文件后台下'!F:F,"FBA Inventory Reimbursement - Damaged:Warehouse")</f>
        <v>0</v>
      </c>
      <c r="AN55">
        <f>SUMIFS('总明细 源文件后台下'!W:W,'总明细 源文件后台下'!E:E,E55,'总明细 源文件后台下'!C:C,"Adjustment",'总明细 源文件后台下'!F:F,"FBA Inventory Reimbursement - Customer Service Issue")</f>
        <v>0</v>
      </c>
      <c r="AO55">
        <f>SUMIFS('总明细 源文件后台下'!W:W,'总明细 源文件后台下'!E:E,E55,'总明细 源文件后台下'!C:C,"Adjustment",'总明细 源文件后台下'!F:F,"FBA Inventory Reimbursement - Fee Correction")</f>
        <v>0</v>
      </c>
      <c r="AP55">
        <f>SUMIFS('总明细 源文件后台下'!W:W,'总明细 源文件后台下'!E:E,E55,'总明细 源文件后台下'!C:C,"Adjustment",'总明细 源文件后台下'!F:F,"FBA Inventory Reimbursement - General Adjustment")</f>
        <v>0</v>
      </c>
      <c r="AQ55">
        <f>SUMIFS('总明细 源文件后台下'!W:W,'总明细 源文件后台下'!E:E,E55,'总明细 源文件后台下'!C:C,"Adjustment",'总明细 源文件后台下'!F:F,"FBA Inventory Reimbursement - Lost:Inbound")</f>
        <v>0</v>
      </c>
      <c r="AR55">
        <f>SUMIFS('总明细 源文件后台下'!W:W,'总明细 源文件后台下'!E:E,E55,'总明细 源文件后台下'!C:C,"Adjustment",'总明细 源文件后台下'!F:F,"FBA Inventory Reimbursement - Lost:Warehouse")</f>
        <v>0</v>
      </c>
      <c r="AS55">
        <f>SUMIFS('总明细 源文件后台下'!W:W,'总明细 源文件后台下'!E:E,E55,'总明细 源文件后台下'!C:C,"Adjustment",'总明细 源文件后台下'!F:F,"Non-subscription Fee Adjustment")</f>
        <v>0</v>
      </c>
      <c r="AT55">
        <f>SUMIFS('总明细 源文件后台下'!W:W,'总明细 源文件后台下'!E:E,E55,'总明细 源文件后台下'!C:C,"Adjustment",'总明细 源文件后台下'!F:F,"FBA Inventory Placement Service Fee")</f>
        <v>0</v>
      </c>
      <c r="AV55">
        <f>SUMIF('FBA Customer Return Per Unit Fe'!B:B,E55,'FBA Customer Return Per Unit Fe'!C:C)</f>
        <v>0</v>
      </c>
      <c r="AX55">
        <f>(SUMIF('仓储费 源文件后台下'!C:C,E55,'仓储费 源文件后台下'!V:V))*-1</f>
        <v>0</v>
      </c>
      <c r="AZ55">
        <f>SUMIF('Disposal Fee销毁费用-160.95'!B:B,E55,'Disposal Fee销毁费用-160.95'!D:D)*-1</f>
        <v>0</v>
      </c>
      <c r="BC55">
        <f>IFERROR(VLOOKUP(F55,'优惠券-86.4'!F:I,4,0),0)</f>
        <v>-7.4999999999999997E-2</v>
      </c>
      <c r="BD55">
        <f>IFERROR(VLOOKUP(F55,'早评-120'!E:H,4,0),0)</f>
        <v>0</v>
      </c>
      <c r="BF55">
        <f t="shared" si="0"/>
        <v>-1.4350000000000001</v>
      </c>
      <c r="BG55">
        <f t="shared" si="1"/>
        <v>0</v>
      </c>
      <c r="BH55">
        <f t="shared" si="2"/>
        <v>-9.3275000000000006</v>
      </c>
      <c r="BQ55" s="45">
        <f t="shared" si="3"/>
        <v>-9.3275000000000006</v>
      </c>
      <c r="BR55">
        <f>SUMIFS('9月销毁明细'!D:D,'9月销毁明细'!A:A,E55,'9月销毁明细'!H:H,"Sellable")</f>
        <v>0</v>
      </c>
      <c r="BS55">
        <f>SUMIFS('9月销毁明细'!G:G,'9月销毁明细'!A:A,E55,'9月销毁明细'!H:H,"Sellable")</f>
        <v>0</v>
      </c>
      <c r="BT55">
        <f>SUMIFS('9月销毁明细'!D:D,'9月销毁明细'!A:A,E55,'9月销毁明细'!H:H,"Unsellable")</f>
        <v>0</v>
      </c>
      <c r="BU55">
        <f>SUMIFS('9月销毁明细'!G:G,'9月销毁明细'!A:A,E55,'9月销毁明细'!H:H,"Unsellable")</f>
        <v>0</v>
      </c>
      <c r="BW55">
        <f>IFERROR(I55*VLOOKUP(F55,'9.3成本表'!C:L,10,0),0)</f>
        <v>0</v>
      </c>
      <c r="BX55">
        <f t="shared" si="4"/>
        <v>0</v>
      </c>
      <c r="CC55" s="45">
        <f t="shared" si="5"/>
        <v>-9.3275000000000006</v>
      </c>
      <c r="CD55" s="45">
        <f t="shared" si="6"/>
        <v>0</v>
      </c>
      <c r="CE55" s="45">
        <f t="shared" si="7"/>
        <v>0</v>
      </c>
    </row>
    <row r="56" spans="4:83" x14ac:dyDescent="0.25">
      <c r="D56" s="20" t="s">
        <v>218</v>
      </c>
      <c r="E56" s="20" t="s">
        <v>219</v>
      </c>
      <c r="F56" s="20" t="s">
        <v>217</v>
      </c>
      <c r="G56">
        <v>50</v>
      </c>
      <c r="H56" s="20"/>
      <c r="I56">
        <f>SUMIFS('总明细 源文件后台下'!G:G,'总明细 源文件后台下'!E:E,E56,'总明细 源文件后台下'!C:C,"Order")</f>
        <v>0</v>
      </c>
      <c r="J56">
        <f>SUMIFS('总明细 源文件后台下'!M:M,'总明细 源文件后台下'!E:E,E56,'总明细 源文件后台下'!C:C,"Order")</f>
        <v>0</v>
      </c>
      <c r="K56">
        <f>SUMIFS('总明细 源文件后台下'!N:N,'总明细 源文件后台下'!E:E,E56,'总明细 源文件后台下'!C:C,"Order")</f>
        <v>0</v>
      </c>
      <c r="L56">
        <f>SUMIFS('总明细 源文件后台下'!O:O,'总明细 源文件后台下'!E:E,E56,'总明细 源文件后台下'!C:C,"Order")</f>
        <v>0</v>
      </c>
      <c r="M56">
        <f>SUMIFS('总明细 源文件后台下'!P:P,'总明细 源文件后台下'!E:E,E56,'总明细 源文件后台下'!C:C,"Order")</f>
        <v>0</v>
      </c>
      <c r="N56">
        <f>SUMIFS('总明细 源文件后台下'!Q:Q,'总明细 源文件后台下'!E:E,E56,'总明细 源文件后台下'!C:C,"Order")</f>
        <v>0</v>
      </c>
      <c r="O56">
        <f>SUMIFS('总明细 源文件后台下'!R:R,'总明细 源文件后台下'!E:E,E56,'总明细 源文件后台下'!C:C,"Order")</f>
        <v>0</v>
      </c>
      <c r="P56">
        <f>SUMIFS('总明细 源文件后台下'!S:S,'总明细 源文件后台下'!E:E,E56,'总明细 源文件后台下'!C:C,"Order")</f>
        <v>0</v>
      </c>
      <c r="Q56">
        <f>SUMIFS('总明细 源文件后台下'!T:T,'总明细 源文件后台下'!E:E,E56,'总明细 源文件后台下'!C:C,"Order")</f>
        <v>0</v>
      </c>
      <c r="R56">
        <f>SUMIFS('总明细 源文件后台下'!U:U,'总明细 源文件后台下'!E:E,E56,'总明细 源文件后台下'!C:C,"Order")</f>
        <v>0</v>
      </c>
      <c r="S56">
        <f>SUMIFS('总明细 源文件后台下'!V:V,'总明细 源文件后台下'!E:E,E56,'总明细 源文件后台下'!C:C,"Order")</f>
        <v>0</v>
      </c>
      <c r="T56">
        <f>SUMIFS('总明细 源文件后台下'!W:W,'总明细 源文件后台下'!E:E,E56,'总明细 源文件后台下'!C:C,"Order")</f>
        <v>0</v>
      </c>
      <c r="U56">
        <f>SUMIFS('总明细 源文件后台下'!G:G,'总明细 源文件后台下'!E:E,E56,'总明细 源文件后台下'!C:C,"Refund")</f>
        <v>0</v>
      </c>
      <c r="V56">
        <f>SUMIFS('总明细 源文件后台下'!M:M,'总明细 源文件后台下'!E:E,E56,'总明细 源文件后台下'!C:C,"Refund")</f>
        <v>0</v>
      </c>
      <c r="W56">
        <f>SUMIFS('总明细 源文件后台下'!N:N,'总明细 源文件后台下'!E:E,E56,'总明细 源文件后台下'!C:C,"Refund")</f>
        <v>0</v>
      </c>
      <c r="X56">
        <f>SUMIFS('总明细 源文件后台下'!O:O,'总明细 源文件后台下'!E:E,E56,'总明细 源文件后台下'!C:C,"Refund")</f>
        <v>0</v>
      </c>
      <c r="Y56">
        <f>SUMIFS('总明细 源文件后台下'!P:P,'总明细 源文件后台下'!E:E,E56,'总明细 源文件后台下'!C:C,"Refund")</f>
        <v>0</v>
      </c>
      <c r="Z56">
        <f>SUMIFS('总明细 源文件后台下'!Q:Q,'总明细 源文件后台下'!E:E,E56,'总明细 源文件后台下'!C:C,"Refund")</f>
        <v>0</v>
      </c>
      <c r="AA56">
        <f>SUMIFS('总明细 源文件后台下'!R:R,'总明细 源文件后台下'!E:E,E56,'总明细 源文件后台下'!C:C,"Refund")</f>
        <v>0</v>
      </c>
      <c r="AB56">
        <f>SUMIFS('总明细 源文件后台下'!S:S,'总明细 源文件后台下'!E:E,E56,'总明细 源文件后台下'!C:C,"Refund")</f>
        <v>0</v>
      </c>
      <c r="AC56">
        <f>SUMIFS('总明细 源文件后台下'!T:T,'总明细 源文件后台下'!E:E,E56,'总明细 源文件后台下'!C:C,"Refund")</f>
        <v>0</v>
      </c>
      <c r="AD56">
        <f>SUMIFS('总明细 源文件后台下'!U:U,'总明细 源文件后台下'!E:E,E56,'总明细 源文件后台下'!C:C,"Refund")</f>
        <v>0</v>
      </c>
      <c r="AE56">
        <f>SUMIFS('总明细 源文件后台下'!V:V,'总明细 源文件后台下'!E:E,E56,'总明细 源文件后台下'!C:C,"Refund")</f>
        <v>0</v>
      </c>
      <c r="AF56">
        <f>SUMIFS('总明细 源文件后台下'!W:W,'总明细 源文件后台下'!E:E,E56,'总明细 源文件后台下'!C:C,"Refund")</f>
        <v>0</v>
      </c>
      <c r="AK56">
        <f>(SUMIF('广告费 源文件后台下'!G:G,E56,'广告费 源文件后台下'!M:M))*-1</f>
        <v>-0.4</v>
      </c>
      <c r="AL56">
        <f>SUMIFS('总明细 源文件后台下'!W:W,'总明细 源文件后台下'!E:E,E56,'总明细 源文件后台下'!C:C,"Adjustment",'总明细 源文件后台下'!F:F,"FBA Inventory Reimbursement - Customer Return")</f>
        <v>0</v>
      </c>
      <c r="AM56">
        <f>SUMIFS('总明细 源文件后台下'!W:W,'总明细 源文件后台下'!E:E,E56,'总明细 源文件后台下'!C:C,"Adjustment",'总明细 源文件后台下'!F:F,"FBA Inventory Reimbursement - Damaged:Warehouse")</f>
        <v>0</v>
      </c>
      <c r="AN56">
        <f>SUMIFS('总明细 源文件后台下'!W:W,'总明细 源文件后台下'!E:E,E56,'总明细 源文件后台下'!C:C,"Adjustment",'总明细 源文件后台下'!F:F,"FBA Inventory Reimbursement - Customer Service Issue")</f>
        <v>0</v>
      </c>
      <c r="AO56">
        <f>SUMIFS('总明细 源文件后台下'!W:W,'总明细 源文件后台下'!E:E,E56,'总明细 源文件后台下'!C:C,"Adjustment",'总明细 源文件后台下'!F:F,"FBA Inventory Reimbursement - Fee Correction")</f>
        <v>0</v>
      </c>
      <c r="AP56">
        <f>SUMIFS('总明细 源文件后台下'!W:W,'总明细 源文件后台下'!E:E,E56,'总明细 源文件后台下'!C:C,"Adjustment",'总明细 源文件后台下'!F:F,"FBA Inventory Reimbursement - General Adjustment")</f>
        <v>0</v>
      </c>
      <c r="AQ56">
        <f>SUMIFS('总明细 源文件后台下'!W:W,'总明细 源文件后台下'!E:E,E56,'总明细 源文件后台下'!C:C,"Adjustment",'总明细 源文件后台下'!F:F,"FBA Inventory Reimbursement - Lost:Inbound")</f>
        <v>0</v>
      </c>
      <c r="AR56">
        <f>SUMIFS('总明细 源文件后台下'!W:W,'总明细 源文件后台下'!E:E,E56,'总明细 源文件后台下'!C:C,"Adjustment",'总明细 源文件后台下'!F:F,"FBA Inventory Reimbursement - Lost:Warehouse")</f>
        <v>0</v>
      </c>
      <c r="AS56">
        <f>SUMIFS('总明细 源文件后台下'!W:W,'总明细 源文件后台下'!E:E,E56,'总明细 源文件后台下'!C:C,"Adjustment",'总明细 源文件后台下'!F:F,"Non-subscription Fee Adjustment")</f>
        <v>0</v>
      </c>
      <c r="AT56">
        <f>SUMIFS('总明细 源文件后台下'!W:W,'总明细 源文件后台下'!E:E,E56,'总明细 源文件后台下'!C:C,"Adjustment",'总明细 源文件后台下'!F:F,"FBA Inventory Placement Service Fee")</f>
        <v>0</v>
      </c>
      <c r="AV56">
        <f>SUMIF('FBA Customer Return Per Unit Fe'!B:B,E56,'FBA Customer Return Per Unit Fe'!C:C)</f>
        <v>0</v>
      </c>
      <c r="AX56">
        <f>(SUMIF('仓储费 源文件后台下'!C:C,E56,'仓储费 源文件后台下'!V:V))*-1</f>
        <v>0</v>
      </c>
      <c r="AZ56">
        <f>SUMIF('Disposal Fee销毁费用-160.95'!B:B,E56,'Disposal Fee销毁费用-160.95'!D:D)*-1</f>
        <v>0</v>
      </c>
      <c r="BC56">
        <f>IFERROR(VLOOKUP(F56,'优惠券-86.4'!F:I,4,0),0)</f>
        <v>-7.4999999999999997E-2</v>
      </c>
      <c r="BD56">
        <f>IFERROR(VLOOKUP(F56,'早评-120'!E:H,4,0),0)</f>
        <v>0</v>
      </c>
      <c r="BF56">
        <f t="shared" si="0"/>
        <v>-0.47500000000000003</v>
      </c>
      <c r="BG56">
        <f t="shared" si="1"/>
        <v>0</v>
      </c>
      <c r="BH56">
        <f t="shared" si="2"/>
        <v>-3.0875000000000004</v>
      </c>
      <c r="BQ56" s="45">
        <f t="shared" si="3"/>
        <v>-3.0875000000000004</v>
      </c>
      <c r="BR56">
        <f>SUMIFS('9月销毁明细'!D:D,'9月销毁明细'!A:A,E56,'9月销毁明细'!H:H,"Sellable")</f>
        <v>0</v>
      </c>
      <c r="BS56">
        <f>SUMIFS('9月销毁明细'!G:G,'9月销毁明细'!A:A,E56,'9月销毁明细'!H:H,"Sellable")</f>
        <v>0</v>
      </c>
      <c r="BT56">
        <f>SUMIFS('9月销毁明细'!D:D,'9月销毁明细'!A:A,E56,'9月销毁明细'!H:H,"Unsellable")</f>
        <v>0</v>
      </c>
      <c r="BU56">
        <f>SUMIFS('9月销毁明细'!G:G,'9月销毁明细'!A:A,E56,'9月销毁明细'!H:H,"Unsellable")</f>
        <v>0</v>
      </c>
      <c r="BW56">
        <f>IFERROR(I56*VLOOKUP(F56,'9.3成本表'!C:L,10,0),0)</f>
        <v>0</v>
      </c>
      <c r="BX56">
        <f t="shared" si="4"/>
        <v>0</v>
      </c>
      <c r="CC56" s="45">
        <f t="shared" si="5"/>
        <v>-3.0875000000000004</v>
      </c>
      <c r="CD56" s="45">
        <f t="shared" si="6"/>
        <v>0</v>
      </c>
      <c r="CE56" s="45">
        <f t="shared" si="7"/>
        <v>0</v>
      </c>
    </row>
    <row r="57" spans="4:83" x14ac:dyDescent="0.25">
      <c r="D57" s="20" t="s">
        <v>220</v>
      </c>
      <c r="E57" s="20" t="s">
        <v>221</v>
      </c>
      <c r="F57" s="20" t="s">
        <v>217</v>
      </c>
      <c r="G57">
        <v>51</v>
      </c>
      <c r="H57" s="20"/>
      <c r="I57">
        <f>SUMIFS('总明细 源文件后台下'!G:G,'总明细 源文件后台下'!E:E,E57,'总明细 源文件后台下'!C:C,"Order")</f>
        <v>0</v>
      </c>
      <c r="J57">
        <f>SUMIFS('总明细 源文件后台下'!M:M,'总明细 源文件后台下'!E:E,E57,'总明细 源文件后台下'!C:C,"Order")</f>
        <v>0</v>
      </c>
      <c r="K57">
        <f>SUMIFS('总明细 源文件后台下'!N:N,'总明细 源文件后台下'!E:E,E57,'总明细 源文件后台下'!C:C,"Order")</f>
        <v>0</v>
      </c>
      <c r="L57">
        <f>SUMIFS('总明细 源文件后台下'!O:O,'总明细 源文件后台下'!E:E,E57,'总明细 源文件后台下'!C:C,"Order")</f>
        <v>0</v>
      </c>
      <c r="M57">
        <f>SUMIFS('总明细 源文件后台下'!P:P,'总明细 源文件后台下'!E:E,E57,'总明细 源文件后台下'!C:C,"Order")</f>
        <v>0</v>
      </c>
      <c r="N57">
        <f>SUMIFS('总明细 源文件后台下'!Q:Q,'总明细 源文件后台下'!E:E,E57,'总明细 源文件后台下'!C:C,"Order")</f>
        <v>0</v>
      </c>
      <c r="O57">
        <f>SUMIFS('总明细 源文件后台下'!R:R,'总明细 源文件后台下'!E:E,E57,'总明细 源文件后台下'!C:C,"Order")</f>
        <v>0</v>
      </c>
      <c r="P57">
        <f>SUMIFS('总明细 源文件后台下'!S:S,'总明细 源文件后台下'!E:E,E57,'总明细 源文件后台下'!C:C,"Order")</f>
        <v>0</v>
      </c>
      <c r="Q57">
        <f>SUMIFS('总明细 源文件后台下'!T:T,'总明细 源文件后台下'!E:E,E57,'总明细 源文件后台下'!C:C,"Order")</f>
        <v>0</v>
      </c>
      <c r="R57">
        <f>SUMIFS('总明细 源文件后台下'!U:U,'总明细 源文件后台下'!E:E,E57,'总明细 源文件后台下'!C:C,"Order")</f>
        <v>0</v>
      </c>
      <c r="S57">
        <f>SUMIFS('总明细 源文件后台下'!V:V,'总明细 源文件后台下'!E:E,E57,'总明细 源文件后台下'!C:C,"Order")</f>
        <v>0</v>
      </c>
      <c r="T57">
        <f>SUMIFS('总明细 源文件后台下'!W:W,'总明细 源文件后台下'!E:E,E57,'总明细 源文件后台下'!C:C,"Order")</f>
        <v>0</v>
      </c>
      <c r="U57">
        <f>SUMIFS('总明细 源文件后台下'!G:G,'总明细 源文件后台下'!E:E,E57,'总明细 源文件后台下'!C:C,"Refund")</f>
        <v>0</v>
      </c>
      <c r="V57">
        <f>SUMIFS('总明细 源文件后台下'!M:M,'总明细 源文件后台下'!E:E,E57,'总明细 源文件后台下'!C:C,"Refund")</f>
        <v>0</v>
      </c>
      <c r="W57">
        <f>SUMIFS('总明细 源文件后台下'!N:N,'总明细 源文件后台下'!E:E,E57,'总明细 源文件后台下'!C:C,"Refund")</f>
        <v>0</v>
      </c>
      <c r="X57">
        <f>SUMIFS('总明细 源文件后台下'!O:O,'总明细 源文件后台下'!E:E,E57,'总明细 源文件后台下'!C:C,"Refund")</f>
        <v>0</v>
      </c>
      <c r="Y57">
        <f>SUMIFS('总明细 源文件后台下'!P:P,'总明细 源文件后台下'!E:E,E57,'总明细 源文件后台下'!C:C,"Refund")</f>
        <v>0</v>
      </c>
      <c r="Z57">
        <f>SUMIFS('总明细 源文件后台下'!Q:Q,'总明细 源文件后台下'!E:E,E57,'总明细 源文件后台下'!C:C,"Refund")</f>
        <v>0</v>
      </c>
      <c r="AA57">
        <f>SUMIFS('总明细 源文件后台下'!R:R,'总明细 源文件后台下'!E:E,E57,'总明细 源文件后台下'!C:C,"Refund")</f>
        <v>0</v>
      </c>
      <c r="AB57">
        <f>SUMIFS('总明细 源文件后台下'!S:S,'总明细 源文件后台下'!E:E,E57,'总明细 源文件后台下'!C:C,"Refund")</f>
        <v>0</v>
      </c>
      <c r="AC57">
        <f>SUMIFS('总明细 源文件后台下'!T:T,'总明细 源文件后台下'!E:E,E57,'总明细 源文件后台下'!C:C,"Refund")</f>
        <v>0</v>
      </c>
      <c r="AD57">
        <f>SUMIFS('总明细 源文件后台下'!U:U,'总明细 源文件后台下'!E:E,E57,'总明细 源文件后台下'!C:C,"Refund")</f>
        <v>0</v>
      </c>
      <c r="AE57">
        <f>SUMIFS('总明细 源文件后台下'!V:V,'总明细 源文件后台下'!E:E,E57,'总明细 源文件后台下'!C:C,"Refund")</f>
        <v>0</v>
      </c>
      <c r="AF57">
        <f>SUMIFS('总明细 源文件后台下'!W:W,'总明细 源文件后台下'!E:E,E57,'总明细 源文件后台下'!C:C,"Refund")</f>
        <v>0</v>
      </c>
      <c r="AK57">
        <f>(SUMIF('广告费 源文件后台下'!G:G,E57,'广告费 源文件后台下'!M:M))*-1</f>
        <v>-0.88</v>
      </c>
      <c r="AL57">
        <f>SUMIFS('总明细 源文件后台下'!W:W,'总明细 源文件后台下'!E:E,E57,'总明细 源文件后台下'!C:C,"Adjustment",'总明细 源文件后台下'!F:F,"FBA Inventory Reimbursement - Customer Return")</f>
        <v>0</v>
      </c>
      <c r="AM57">
        <f>SUMIFS('总明细 源文件后台下'!W:W,'总明细 源文件后台下'!E:E,E57,'总明细 源文件后台下'!C:C,"Adjustment",'总明细 源文件后台下'!F:F,"FBA Inventory Reimbursement - Damaged:Warehouse")</f>
        <v>0</v>
      </c>
      <c r="AN57">
        <f>SUMIFS('总明细 源文件后台下'!W:W,'总明细 源文件后台下'!E:E,E57,'总明细 源文件后台下'!C:C,"Adjustment",'总明细 源文件后台下'!F:F,"FBA Inventory Reimbursement - Customer Service Issue")</f>
        <v>0</v>
      </c>
      <c r="AO57">
        <f>SUMIFS('总明细 源文件后台下'!W:W,'总明细 源文件后台下'!E:E,E57,'总明细 源文件后台下'!C:C,"Adjustment",'总明细 源文件后台下'!F:F,"FBA Inventory Reimbursement - Fee Correction")</f>
        <v>0</v>
      </c>
      <c r="AP57">
        <f>SUMIFS('总明细 源文件后台下'!W:W,'总明细 源文件后台下'!E:E,E57,'总明细 源文件后台下'!C:C,"Adjustment",'总明细 源文件后台下'!F:F,"FBA Inventory Reimbursement - General Adjustment")</f>
        <v>0</v>
      </c>
      <c r="AQ57">
        <f>SUMIFS('总明细 源文件后台下'!W:W,'总明细 源文件后台下'!E:E,E57,'总明细 源文件后台下'!C:C,"Adjustment",'总明细 源文件后台下'!F:F,"FBA Inventory Reimbursement - Lost:Inbound")</f>
        <v>0</v>
      </c>
      <c r="AR57">
        <f>SUMIFS('总明细 源文件后台下'!W:W,'总明细 源文件后台下'!E:E,E57,'总明细 源文件后台下'!C:C,"Adjustment",'总明细 源文件后台下'!F:F,"FBA Inventory Reimbursement - Lost:Warehouse")</f>
        <v>0</v>
      </c>
      <c r="AS57">
        <f>SUMIFS('总明细 源文件后台下'!W:W,'总明细 源文件后台下'!E:E,E57,'总明细 源文件后台下'!C:C,"Adjustment",'总明细 源文件后台下'!F:F,"Non-subscription Fee Adjustment")</f>
        <v>0</v>
      </c>
      <c r="AT57">
        <f>SUMIFS('总明细 源文件后台下'!W:W,'总明细 源文件后台下'!E:E,E57,'总明细 源文件后台下'!C:C,"Adjustment",'总明细 源文件后台下'!F:F,"FBA Inventory Placement Service Fee")</f>
        <v>0</v>
      </c>
      <c r="AV57">
        <f>SUMIF('FBA Customer Return Per Unit Fe'!B:B,E57,'FBA Customer Return Per Unit Fe'!C:C)</f>
        <v>0</v>
      </c>
      <c r="AX57">
        <f>(SUMIF('仓储费 源文件后台下'!C:C,E57,'仓储费 源文件后台下'!V:V))*-1</f>
        <v>0</v>
      </c>
      <c r="AZ57">
        <f>SUMIF('Disposal Fee销毁费用-160.95'!B:B,E57,'Disposal Fee销毁费用-160.95'!D:D)*-1</f>
        <v>0</v>
      </c>
      <c r="BC57">
        <f>IFERROR(VLOOKUP(F57,'优惠券-86.4'!F:I,4,0),0)</f>
        <v>-7.4999999999999997E-2</v>
      </c>
      <c r="BD57">
        <f>IFERROR(VLOOKUP(F57,'早评-120'!E:H,4,0),0)</f>
        <v>0</v>
      </c>
      <c r="BF57">
        <f t="shared" si="0"/>
        <v>-0.95499999999999996</v>
      </c>
      <c r="BG57">
        <f t="shared" si="1"/>
        <v>0</v>
      </c>
      <c r="BH57">
        <f t="shared" si="2"/>
        <v>-6.2074999999999996</v>
      </c>
      <c r="BQ57" s="45">
        <f t="shared" si="3"/>
        <v>-6.2074999999999996</v>
      </c>
      <c r="BR57">
        <f>SUMIFS('9月销毁明细'!D:D,'9月销毁明细'!A:A,E57,'9月销毁明细'!H:H,"Sellable")</f>
        <v>0</v>
      </c>
      <c r="BS57">
        <f>SUMIFS('9月销毁明细'!G:G,'9月销毁明细'!A:A,E57,'9月销毁明细'!H:H,"Sellable")</f>
        <v>0</v>
      </c>
      <c r="BT57">
        <f>SUMIFS('9月销毁明细'!D:D,'9月销毁明细'!A:A,E57,'9月销毁明细'!H:H,"Unsellable")</f>
        <v>0</v>
      </c>
      <c r="BU57">
        <f>SUMIFS('9月销毁明细'!G:G,'9月销毁明细'!A:A,E57,'9月销毁明细'!H:H,"Unsellable")</f>
        <v>0</v>
      </c>
      <c r="BW57">
        <f>IFERROR(I57*VLOOKUP(F57,'9.3成本表'!C:L,10,0),0)</f>
        <v>0</v>
      </c>
      <c r="BX57">
        <f t="shared" si="4"/>
        <v>0</v>
      </c>
      <c r="CC57" s="45">
        <f t="shared" si="5"/>
        <v>-6.2074999999999996</v>
      </c>
      <c r="CD57" s="45">
        <f t="shared" si="6"/>
        <v>0</v>
      </c>
      <c r="CE57" s="45">
        <f t="shared" si="7"/>
        <v>0</v>
      </c>
    </row>
    <row r="58" spans="4:83" x14ac:dyDescent="0.25">
      <c r="D58" s="20" t="s">
        <v>222</v>
      </c>
      <c r="E58" s="20" t="s">
        <v>223</v>
      </c>
      <c r="F58" s="20" t="s">
        <v>217</v>
      </c>
      <c r="G58">
        <v>52</v>
      </c>
      <c r="H58" s="20"/>
      <c r="I58">
        <f>SUMIFS('总明细 源文件后台下'!G:G,'总明细 源文件后台下'!E:E,E58,'总明细 源文件后台下'!C:C,"Order")</f>
        <v>0</v>
      </c>
      <c r="J58">
        <f>SUMIFS('总明细 源文件后台下'!M:M,'总明细 源文件后台下'!E:E,E58,'总明细 源文件后台下'!C:C,"Order")</f>
        <v>0</v>
      </c>
      <c r="K58">
        <f>SUMIFS('总明细 源文件后台下'!N:N,'总明细 源文件后台下'!E:E,E58,'总明细 源文件后台下'!C:C,"Order")</f>
        <v>0</v>
      </c>
      <c r="L58">
        <f>SUMIFS('总明细 源文件后台下'!O:O,'总明细 源文件后台下'!E:E,E58,'总明细 源文件后台下'!C:C,"Order")</f>
        <v>0</v>
      </c>
      <c r="M58">
        <f>SUMIFS('总明细 源文件后台下'!P:P,'总明细 源文件后台下'!E:E,E58,'总明细 源文件后台下'!C:C,"Order")</f>
        <v>0</v>
      </c>
      <c r="N58">
        <f>SUMIFS('总明细 源文件后台下'!Q:Q,'总明细 源文件后台下'!E:E,E58,'总明细 源文件后台下'!C:C,"Order")</f>
        <v>0</v>
      </c>
      <c r="O58">
        <f>SUMIFS('总明细 源文件后台下'!R:R,'总明细 源文件后台下'!E:E,E58,'总明细 源文件后台下'!C:C,"Order")</f>
        <v>0</v>
      </c>
      <c r="P58">
        <f>SUMIFS('总明细 源文件后台下'!S:S,'总明细 源文件后台下'!E:E,E58,'总明细 源文件后台下'!C:C,"Order")</f>
        <v>0</v>
      </c>
      <c r="Q58">
        <f>SUMIFS('总明细 源文件后台下'!T:T,'总明细 源文件后台下'!E:E,E58,'总明细 源文件后台下'!C:C,"Order")</f>
        <v>0</v>
      </c>
      <c r="R58">
        <f>SUMIFS('总明细 源文件后台下'!U:U,'总明细 源文件后台下'!E:E,E58,'总明细 源文件后台下'!C:C,"Order")</f>
        <v>0</v>
      </c>
      <c r="S58">
        <f>SUMIFS('总明细 源文件后台下'!V:V,'总明细 源文件后台下'!E:E,E58,'总明细 源文件后台下'!C:C,"Order")</f>
        <v>0</v>
      </c>
      <c r="T58">
        <f>SUMIFS('总明细 源文件后台下'!W:W,'总明细 源文件后台下'!E:E,E58,'总明细 源文件后台下'!C:C,"Order")</f>
        <v>0</v>
      </c>
      <c r="U58">
        <f>SUMIFS('总明细 源文件后台下'!G:G,'总明细 源文件后台下'!E:E,E58,'总明细 源文件后台下'!C:C,"Refund")</f>
        <v>0</v>
      </c>
      <c r="V58">
        <f>SUMIFS('总明细 源文件后台下'!M:M,'总明细 源文件后台下'!E:E,E58,'总明细 源文件后台下'!C:C,"Refund")</f>
        <v>0</v>
      </c>
      <c r="W58">
        <f>SUMIFS('总明细 源文件后台下'!N:N,'总明细 源文件后台下'!E:E,E58,'总明细 源文件后台下'!C:C,"Refund")</f>
        <v>0</v>
      </c>
      <c r="X58">
        <f>SUMIFS('总明细 源文件后台下'!O:O,'总明细 源文件后台下'!E:E,E58,'总明细 源文件后台下'!C:C,"Refund")</f>
        <v>0</v>
      </c>
      <c r="Y58">
        <f>SUMIFS('总明细 源文件后台下'!P:P,'总明细 源文件后台下'!E:E,E58,'总明细 源文件后台下'!C:C,"Refund")</f>
        <v>0</v>
      </c>
      <c r="Z58">
        <f>SUMIFS('总明细 源文件后台下'!Q:Q,'总明细 源文件后台下'!E:E,E58,'总明细 源文件后台下'!C:C,"Refund")</f>
        <v>0</v>
      </c>
      <c r="AA58">
        <f>SUMIFS('总明细 源文件后台下'!R:R,'总明细 源文件后台下'!E:E,E58,'总明细 源文件后台下'!C:C,"Refund")</f>
        <v>0</v>
      </c>
      <c r="AB58">
        <f>SUMIFS('总明细 源文件后台下'!S:S,'总明细 源文件后台下'!E:E,E58,'总明细 源文件后台下'!C:C,"Refund")</f>
        <v>0</v>
      </c>
      <c r="AC58">
        <f>SUMIFS('总明细 源文件后台下'!T:T,'总明细 源文件后台下'!E:E,E58,'总明细 源文件后台下'!C:C,"Refund")</f>
        <v>0</v>
      </c>
      <c r="AD58">
        <f>SUMIFS('总明细 源文件后台下'!U:U,'总明细 源文件后台下'!E:E,E58,'总明细 源文件后台下'!C:C,"Refund")</f>
        <v>0</v>
      </c>
      <c r="AE58">
        <f>SUMIFS('总明细 源文件后台下'!V:V,'总明细 源文件后台下'!E:E,E58,'总明细 源文件后台下'!C:C,"Refund")</f>
        <v>0</v>
      </c>
      <c r="AF58">
        <f>SUMIFS('总明细 源文件后台下'!W:W,'总明细 源文件后台下'!E:E,E58,'总明细 源文件后台下'!C:C,"Refund")</f>
        <v>0</v>
      </c>
      <c r="AK58">
        <f>(SUMIF('广告费 源文件后台下'!G:G,E58,'广告费 源文件后台下'!M:M))*-1</f>
        <v>-0.6</v>
      </c>
      <c r="AL58">
        <f>SUMIFS('总明细 源文件后台下'!W:W,'总明细 源文件后台下'!E:E,E58,'总明细 源文件后台下'!C:C,"Adjustment",'总明细 源文件后台下'!F:F,"FBA Inventory Reimbursement - Customer Return")</f>
        <v>0</v>
      </c>
      <c r="AM58">
        <f>SUMIFS('总明细 源文件后台下'!W:W,'总明细 源文件后台下'!E:E,E58,'总明细 源文件后台下'!C:C,"Adjustment",'总明细 源文件后台下'!F:F,"FBA Inventory Reimbursement - Damaged:Warehouse")</f>
        <v>0</v>
      </c>
      <c r="AN58">
        <f>SUMIFS('总明细 源文件后台下'!W:W,'总明细 源文件后台下'!E:E,E58,'总明细 源文件后台下'!C:C,"Adjustment",'总明细 源文件后台下'!F:F,"FBA Inventory Reimbursement - Customer Service Issue")</f>
        <v>0</v>
      </c>
      <c r="AO58">
        <f>SUMIFS('总明细 源文件后台下'!W:W,'总明细 源文件后台下'!E:E,E58,'总明细 源文件后台下'!C:C,"Adjustment",'总明细 源文件后台下'!F:F,"FBA Inventory Reimbursement - Fee Correction")</f>
        <v>0</v>
      </c>
      <c r="AP58">
        <f>SUMIFS('总明细 源文件后台下'!W:W,'总明细 源文件后台下'!E:E,E58,'总明细 源文件后台下'!C:C,"Adjustment",'总明细 源文件后台下'!F:F,"FBA Inventory Reimbursement - General Adjustment")</f>
        <v>0</v>
      </c>
      <c r="AQ58">
        <f>SUMIFS('总明细 源文件后台下'!W:W,'总明细 源文件后台下'!E:E,E58,'总明细 源文件后台下'!C:C,"Adjustment",'总明细 源文件后台下'!F:F,"FBA Inventory Reimbursement - Lost:Inbound")</f>
        <v>0</v>
      </c>
      <c r="AR58">
        <f>SUMIFS('总明细 源文件后台下'!W:W,'总明细 源文件后台下'!E:E,E58,'总明细 源文件后台下'!C:C,"Adjustment",'总明细 源文件后台下'!F:F,"FBA Inventory Reimbursement - Lost:Warehouse")</f>
        <v>0</v>
      </c>
      <c r="AS58">
        <f>SUMIFS('总明细 源文件后台下'!W:W,'总明细 源文件后台下'!E:E,E58,'总明细 源文件后台下'!C:C,"Adjustment",'总明细 源文件后台下'!F:F,"Non-subscription Fee Adjustment")</f>
        <v>0</v>
      </c>
      <c r="AT58">
        <f>SUMIFS('总明细 源文件后台下'!W:W,'总明细 源文件后台下'!E:E,E58,'总明细 源文件后台下'!C:C,"Adjustment",'总明细 源文件后台下'!F:F,"FBA Inventory Placement Service Fee")</f>
        <v>0</v>
      </c>
      <c r="AV58">
        <f>SUMIF('FBA Customer Return Per Unit Fe'!B:B,E58,'FBA Customer Return Per Unit Fe'!C:C)</f>
        <v>0</v>
      </c>
      <c r="AX58">
        <f>(SUMIF('仓储费 源文件后台下'!C:C,E58,'仓储费 源文件后台下'!V:V))*-1</f>
        <v>0</v>
      </c>
      <c r="AZ58">
        <f>SUMIF('Disposal Fee销毁费用-160.95'!B:B,E58,'Disposal Fee销毁费用-160.95'!D:D)*-1</f>
        <v>0</v>
      </c>
      <c r="BC58">
        <f>IFERROR(VLOOKUP(F58,'优惠券-86.4'!F:I,4,0),0)</f>
        <v>-7.4999999999999997E-2</v>
      </c>
      <c r="BD58">
        <f>IFERROR(VLOOKUP(F58,'早评-120'!E:H,4,0),0)</f>
        <v>0</v>
      </c>
      <c r="BF58">
        <f t="shared" si="0"/>
        <v>-0.67499999999999993</v>
      </c>
      <c r="BG58">
        <f t="shared" si="1"/>
        <v>0</v>
      </c>
      <c r="BH58">
        <f t="shared" si="2"/>
        <v>-4.3874999999999993</v>
      </c>
      <c r="BQ58" s="45">
        <f t="shared" si="3"/>
        <v>-4.3874999999999993</v>
      </c>
      <c r="BR58">
        <f>SUMIFS('9月销毁明细'!D:D,'9月销毁明细'!A:A,E58,'9月销毁明细'!H:H,"Sellable")</f>
        <v>0</v>
      </c>
      <c r="BS58">
        <f>SUMIFS('9月销毁明细'!G:G,'9月销毁明细'!A:A,E58,'9月销毁明细'!H:H,"Sellable")</f>
        <v>0</v>
      </c>
      <c r="BT58">
        <f>SUMIFS('9月销毁明细'!D:D,'9月销毁明细'!A:A,E58,'9月销毁明细'!H:H,"Unsellable")</f>
        <v>0</v>
      </c>
      <c r="BU58">
        <f>SUMIFS('9月销毁明细'!G:G,'9月销毁明细'!A:A,E58,'9月销毁明细'!H:H,"Unsellable")</f>
        <v>0</v>
      </c>
      <c r="BW58">
        <f>IFERROR(I58*VLOOKUP(F58,'9.3成本表'!C:L,10,0),0)</f>
        <v>0</v>
      </c>
      <c r="BX58">
        <f t="shared" si="4"/>
        <v>0</v>
      </c>
      <c r="CC58" s="45">
        <f t="shared" si="5"/>
        <v>-4.3874999999999993</v>
      </c>
      <c r="CD58" s="45">
        <f t="shared" si="6"/>
        <v>0</v>
      </c>
      <c r="CE58" s="45">
        <f t="shared" si="7"/>
        <v>0</v>
      </c>
    </row>
    <row r="59" spans="4:83" x14ac:dyDescent="0.25">
      <c r="D59" s="20" t="s">
        <v>224</v>
      </c>
      <c r="E59" s="20" t="s">
        <v>225</v>
      </c>
      <c r="F59" s="20" t="s">
        <v>226</v>
      </c>
      <c r="G59">
        <v>53</v>
      </c>
      <c r="H59" s="20"/>
      <c r="I59">
        <f>SUMIFS('总明细 源文件后台下'!G:G,'总明细 源文件后台下'!E:E,E59,'总明细 源文件后台下'!C:C,"Order")</f>
        <v>0</v>
      </c>
      <c r="J59">
        <f>SUMIFS('总明细 源文件后台下'!M:M,'总明细 源文件后台下'!E:E,E59,'总明细 源文件后台下'!C:C,"Order")</f>
        <v>0</v>
      </c>
      <c r="K59">
        <f>SUMIFS('总明细 源文件后台下'!N:N,'总明细 源文件后台下'!E:E,E59,'总明细 源文件后台下'!C:C,"Order")</f>
        <v>0</v>
      </c>
      <c r="L59">
        <f>SUMIFS('总明细 源文件后台下'!O:O,'总明细 源文件后台下'!E:E,E59,'总明细 源文件后台下'!C:C,"Order")</f>
        <v>0</v>
      </c>
      <c r="M59">
        <f>SUMIFS('总明细 源文件后台下'!P:P,'总明细 源文件后台下'!E:E,E59,'总明细 源文件后台下'!C:C,"Order")</f>
        <v>0</v>
      </c>
      <c r="N59">
        <f>SUMIFS('总明细 源文件后台下'!Q:Q,'总明细 源文件后台下'!E:E,E59,'总明细 源文件后台下'!C:C,"Order")</f>
        <v>0</v>
      </c>
      <c r="O59">
        <f>SUMIFS('总明细 源文件后台下'!R:R,'总明细 源文件后台下'!E:E,E59,'总明细 源文件后台下'!C:C,"Order")</f>
        <v>0</v>
      </c>
      <c r="P59">
        <f>SUMIFS('总明细 源文件后台下'!S:S,'总明细 源文件后台下'!E:E,E59,'总明细 源文件后台下'!C:C,"Order")</f>
        <v>0</v>
      </c>
      <c r="Q59">
        <f>SUMIFS('总明细 源文件后台下'!T:T,'总明细 源文件后台下'!E:E,E59,'总明细 源文件后台下'!C:C,"Order")</f>
        <v>0</v>
      </c>
      <c r="R59">
        <f>SUMIFS('总明细 源文件后台下'!U:U,'总明细 源文件后台下'!E:E,E59,'总明细 源文件后台下'!C:C,"Order")</f>
        <v>0</v>
      </c>
      <c r="S59">
        <f>SUMIFS('总明细 源文件后台下'!V:V,'总明细 源文件后台下'!E:E,E59,'总明细 源文件后台下'!C:C,"Order")</f>
        <v>0</v>
      </c>
      <c r="T59">
        <f>SUMIFS('总明细 源文件后台下'!W:W,'总明细 源文件后台下'!E:E,E59,'总明细 源文件后台下'!C:C,"Order")</f>
        <v>0</v>
      </c>
      <c r="U59">
        <f>SUMIFS('总明细 源文件后台下'!G:G,'总明细 源文件后台下'!E:E,E59,'总明细 源文件后台下'!C:C,"Refund")</f>
        <v>0</v>
      </c>
      <c r="V59">
        <f>SUMIFS('总明细 源文件后台下'!M:M,'总明细 源文件后台下'!E:E,E59,'总明细 源文件后台下'!C:C,"Refund")</f>
        <v>0</v>
      </c>
      <c r="W59">
        <f>SUMIFS('总明细 源文件后台下'!N:N,'总明细 源文件后台下'!E:E,E59,'总明细 源文件后台下'!C:C,"Refund")</f>
        <v>0</v>
      </c>
      <c r="X59">
        <f>SUMIFS('总明细 源文件后台下'!O:O,'总明细 源文件后台下'!E:E,E59,'总明细 源文件后台下'!C:C,"Refund")</f>
        <v>0</v>
      </c>
      <c r="Y59">
        <f>SUMIFS('总明细 源文件后台下'!P:P,'总明细 源文件后台下'!E:E,E59,'总明细 源文件后台下'!C:C,"Refund")</f>
        <v>0</v>
      </c>
      <c r="Z59">
        <f>SUMIFS('总明细 源文件后台下'!Q:Q,'总明细 源文件后台下'!E:E,E59,'总明细 源文件后台下'!C:C,"Refund")</f>
        <v>0</v>
      </c>
      <c r="AA59">
        <f>SUMIFS('总明细 源文件后台下'!R:R,'总明细 源文件后台下'!E:E,E59,'总明细 源文件后台下'!C:C,"Refund")</f>
        <v>0</v>
      </c>
      <c r="AB59">
        <f>SUMIFS('总明细 源文件后台下'!S:S,'总明细 源文件后台下'!E:E,E59,'总明细 源文件后台下'!C:C,"Refund")</f>
        <v>0</v>
      </c>
      <c r="AC59">
        <f>SUMIFS('总明细 源文件后台下'!T:T,'总明细 源文件后台下'!E:E,E59,'总明细 源文件后台下'!C:C,"Refund")</f>
        <v>0</v>
      </c>
      <c r="AD59">
        <f>SUMIFS('总明细 源文件后台下'!U:U,'总明细 源文件后台下'!E:E,E59,'总明细 源文件后台下'!C:C,"Refund")</f>
        <v>0</v>
      </c>
      <c r="AE59">
        <f>SUMIFS('总明细 源文件后台下'!V:V,'总明细 源文件后台下'!E:E,E59,'总明细 源文件后台下'!C:C,"Refund")</f>
        <v>0</v>
      </c>
      <c r="AF59">
        <f>SUMIFS('总明细 源文件后台下'!W:W,'总明细 源文件后台下'!E:E,E59,'总明细 源文件后台下'!C:C,"Refund")</f>
        <v>0</v>
      </c>
      <c r="AK59">
        <f>(SUMIF('广告费 源文件后台下'!G:G,E59,'广告费 源文件后台下'!M:M))*-1</f>
        <v>0</v>
      </c>
      <c r="AL59">
        <f>SUMIFS('总明细 源文件后台下'!W:W,'总明细 源文件后台下'!E:E,E59,'总明细 源文件后台下'!C:C,"Adjustment",'总明细 源文件后台下'!F:F,"FBA Inventory Reimbursement - Customer Return")</f>
        <v>0</v>
      </c>
      <c r="AM59">
        <f>SUMIFS('总明细 源文件后台下'!W:W,'总明细 源文件后台下'!E:E,E59,'总明细 源文件后台下'!C:C,"Adjustment",'总明细 源文件后台下'!F:F,"FBA Inventory Reimbursement - Damaged:Warehouse")</f>
        <v>0</v>
      </c>
      <c r="AN59">
        <f>SUMIFS('总明细 源文件后台下'!W:W,'总明细 源文件后台下'!E:E,E59,'总明细 源文件后台下'!C:C,"Adjustment",'总明细 源文件后台下'!F:F,"FBA Inventory Reimbursement - Customer Service Issue")</f>
        <v>0</v>
      </c>
      <c r="AO59">
        <f>SUMIFS('总明细 源文件后台下'!W:W,'总明细 源文件后台下'!E:E,E59,'总明细 源文件后台下'!C:C,"Adjustment",'总明细 源文件后台下'!F:F,"FBA Inventory Reimbursement - Fee Correction")</f>
        <v>0</v>
      </c>
      <c r="AP59">
        <f>SUMIFS('总明细 源文件后台下'!W:W,'总明细 源文件后台下'!E:E,E59,'总明细 源文件后台下'!C:C,"Adjustment",'总明细 源文件后台下'!F:F,"FBA Inventory Reimbursement - General Adjustment")</f>
        <v>0</v>
      </c>
      <c r="AQ59">
        <f>SUMIFS('总明细 源文件后台下'!W:W,'总明细 源文件后台下'!E:E,E59,'总明细 源文件后台下'!C:C,"Adjustment",'总明细 源文件后台下'!F:F,"FBA Inventory Reimbursement - Lost:Inbound")</f>
        <v>0</v>
      </c>
      <c r="AR59">
        <f>SUMIFS('总明细 源文件后台下'!W:W,'总明细 源文件后台下'!E:E,E59,'总明细 源文件后台下'!C:C,"Adjustment",'总明细 源文件后台下'!F:F,"FBA Inventory Reimbursement - Lost:Warehouse")</f>
        <v>0</v>
      </c>
      <c r="AS59">
        <f>SUMIFS('总明细 源文件后台下'!W:W,'总明细 源文件后台下'!E:E,E59,'总明细 源文件后台下'!C:C,"Adjustment",'总明细 源文件后台下'!F:F,"Non-subscription Fee Adjustment")</f>
        <v>0</v>
      </c>
      <c r="AT59">
        <f>SUMIFS('总明细 源文件后台下'!W:W,'总明细 源文件后台下'!E:E,E59,'总明细 源文件后台下'!C:C,"Adjustment",'总明细 源文件后台下'!F:F,"FBA Inventory Placement Service Fee")</f>
        <v>0</v>
      </c>
      <c r="AV59">
        <f>SUMIF('FBA Customer Return Per Unit Fe'!B:B,E59,'FBA Customer Return Per Unit Fe'!C:C)</f>
        <v>0</v>
      </c>
      <c r="AX59">
        <f>(SUMIF('仓储费 源文件后台下'!C:C,E59,'仓储费 源文件后台下'!V:V))*-1</f>
        <v>0</v>
      </c>
      <c r="AZ59">
        <f>SUMIF('Disposal Fee销毁费用-160.95'!B:B,E59,'Disposal Fee销毁费用-160.95'!D:D)*-1</f>
        <v>0</v>
      </c>
      <c r="BC59">
        <f>IFERROR(VLOOKUP(F59,'优惠券-86.4'!F:I,4,0),0)</f>
        <v>-7.4999999999999997E-2</v>
      </c>
      <c r="BD59">
        <f>IFERROR(VLOOKUP(F59,'早评-120'!E:H,4,0),0)</f>
        <v>0</v>
      </c>
      <c r="BF59">
        <f t="shared" si="0"/>
        <v>-7.4999999999999997E-2</v>
      </c>
      <c r="BG59">
        <f t="shared" si="1"/>
        <v>0</v>
      </c>
      <c r="BH59">
        <f t="shared" si="2"/>
        <v>-0.48749999999999999</v>
      </c>
      <c r="BQ59" s="45">
        <f t="shared" si="3"/>
        <v>-0.48749999999999999</v>
      </c>
      <c r="BR59">
        <f>SUMIFS('9月销毁明细'!D:D,'9月销毁明细'!A:A,E59,'9月销毁明细'!H:H,"Sellable")</f>
        <v>0</v>
      </c>
      <c r="BS59">
        <f>SUMIFS('9月销毁明细'!G:G,'9月销毁明细'!A:A,E59,'9月销毁明细'!H:H,"Sellable")</f>
        <v>0</v>
      </c>
      <c r="BT59">
        <f>SUMIFS('9月销毁明细'!D:D,'9月销毁明细'!A:A,E59,'9月销毁明细'!H:H,"Unsellable")</f>
        <v>0</v>
      </c>
      <c r="BU59">
        <f>SUMIFS('9月销毁明细'!G:G,'9月销毁明细'!A:A,E59,'9月销毁明细'!H:H,"Unsellable")</f>
        <v>0</v>
      </c>
      <c r="BW59">
        <f>IFERROR(I59*VLOOKUP(F59,'9.3成本表'!C:L,10,0),0)</f>
        <v>0</v>
      </c>
      <c r="BX59">
        <f t="shared" si="4"/>
        <v>0</v>
      </c>
      <c r="CC59" s="45">
        <f t="shared" si="5"/>
        <v>-0.48749999999999999</v>
      </c>
      <c r="CD59" s="45">
        <f t="shared" si="6"/>
        <v>0</v>
      </c>
      <c r="CE59" s="45">
        <f t="shared" si="7"/>
        <v>0</v>
      </c>
    </row>
    <row r="60" spans="4:83" x14ac:dyDescent="0.25">
      <c r="D60" s="20" t="s">
        <v>227</v>
      </c>
      <c r="E60" s="20" t="s">
        <v>228</v>
      </c>
      <c r="F60" s="20" t="s">
        <v>226</v>
      </c>
      <c r="G60">
        <v>54</v>
      </c>
      <c r="H60" s="20"/>
      <c r="I60">
        <f>SUMIFS('总明细 源文件后台下'!G:G,'总明细 源文件后台下'!E:E,E60,'总明细 源文件后台下'!C:C,"Order")</f>
        <v>0</v>
      </c>
      <c r="J60">
        <f>SUMIFS('总明细 源文件后台下'!M:M,'总明细 源文件后台下'!E:E,E60,'总明细 源文件后台下'!C:C,"Order")</f>
        <v>0</v>
      </c>
      <c r="K60">
        <f>SUMIFS('总明细 源文件后台下'!N:N,'总明细 源文件后台下'!E:E,E60,'总明细 源文件后台下'!C:C,"Order")</f>
        <v>0</v>
      </c>
      <c r="L60">
        <f>SUMIFS('总明细 源文件后台下'!O:O,'总明细 源文件后台下'!E:E,E60,'总明细 源文件后台下'!C:C,"Order")</f>
        <v>0</v>
      </c>
      <c r="M60">
        <f>SUMIFS('总明细 源文件后台下'!P:P,'总明细 源文件后台下'!E:E,E60,'总明细 源文件后台下'!C:C,"Order")</f>
        <v>0</v>
      </c>
      <c r="N60">
        <f>SUMIFS('总明细 源文件后台下'!Q:Q,'总明细 源文件后台下'!E:E,E60,'总明细 源文件后台下'!C:C,"Order")</f>
        <v>0</v>
      </c>
      <c r="O60">
        <f>SUMIFS('总明细 源文件后台下'!R:R,'总明细 源文件后台下'!E:E,E60,'总明细 源文件后台下'!C:C,"Order")</f>
        <v>0</v>
      </c>
      <c r="P60">
        <f>SUMIFS('总明细 源文件后台下'!S:S,'总明细 源文件后台下'!E:E,E60,'总明细 源文件后台下'!C:C,"Order")</f>
        <v>0</v>
      </c>
      <c r="Q60">
        <f>SUMIFS('总明细 源文件后台下'!T:T,'总明细 源文件后台下'!E:E,E60,'总明细 源文件后台下'!C:C,"Order")</f>
        <v>0</v>
      </c>
      <c r="R60">
        <f>SUMIFS('总明细 源文件后台下'!U:U,'总明细 源文件后台下'!E:E,E60,'总明细 源文件后台下'!C:C,"Order")</f>
        <v>0</v>
      </c>
      <c r="S60">
        <f>SUMIFS('总明细 源文件后台下'!V:V,'总明细 源文件后台下'!E:E,E60,'总明细 源文件后台下'!C:C,"Order")</f>
        <v>0</v>
      </c>
      <c r="T60">
        <f>SUMIFS('总明细 源文件后台下'!W:W,'总明细 源文件后台下'!E:E,E60,'总明细 源文件后台下'!C:C,"Order")</f>
        <v>0</v>
      </c>
      <c r="U60">
        <f>SUMIFS('总明细 源文件后台下'!G:G,'总明细 源文件后台下'!E:E,E60,'总明细 源文件后台下'!C:C,"Refund")</f>
        <v>0</v>
      </c>
      <c r="V60">
        <f>SUMIFS('总明细 源文件后台下'!M:M,'总明细 源文件后台下'!E:E,E60,'总明细 源文件后台下'!C:C,"Refund")</f>
        <v>0</v>
      </c>
      <c r="W60">
        <f>SUMIFS('总明细 源文件后台下'!N:N,'总明细 源文件后台下'!E:E,E60,'总明细 源文件后台下'!C:C,"Refund")</f>
        <v>0</v>
      </c>
      <c r="X60">
        <f>SUMIFS('总明细 源文件后台下'!O:O,'总明细 源文件后台下'!E:E,E60,'总明细 源文件后台下'!C:C,"Refund")</f>
        <v>0</v>
      </c>
      <c r="Y60">
        <f>SUMIFS('总明细 源文件后台下'!P:P,'总明细 源文件后台下'!E:E,E60,'总明细 源文件后台下'!C:C,"Refund")</f>
        <v>0</v>
      </c>
      <c r="Z60">
        <f>SUMIFS('总明细 源文件后台下'!Q:Q,'总明细 源文件后台下'!E:E,E60,'总明细 源文件后台下'!C:C,"Refund")</f>
        <v>0</v>
      </c>
      <c r="AA60">
        <f>SUMIFS('总明细 源文件后台下'!R:R,'总明细 源文件后台下'!E:E,E60,'总明细 源文件后台下'!C:C,"Refund")</f>
        <v>0</v>
      </c>
      <c r="AB60">
        <f>SUMIFS('总明细 源文件后台下'!S:S,'总明细 源文件后台下'!E:E,E60,'总明细 源文件后台下'!C:C,"Refund")</f>
        <v>0</v>
      </c>
      <c r="AC60">
        <f>SUMIFS('总明细 源文件后台下'!T:T,'总明细 源文件后台下'!E:E,E60,'总明细 源文件后台下'!C:C,"Refund")</f>
        <v>0</v>
      </c>
      <c r="AD60">
        <f>SUMIFS('总明细 源文件后台下'!U:U,'总明细 源文件后台下'!E:E,E60,'总明细 源文件后台下'!C:C,"Refund")</f>
        <v>0</v>
      </c>
      <c r="AE60">
        <f>SUMIFS('总明细 源文件后台下'!V:V,'总明细 源文件后台下'!E:E,E60,'总明细 源文件后台下'!C:C,"Refund")</f>
        <v>0</v>
      </c>
      <c r="AF60">
        <f>SUMIFS('总明细 源文件后台下'!W:W,'总明细 源文件后台下'!E:E,E60,'总明细 源文件后台下'!C:C,"Refund")</f>
        <v>0</v>
      </c>
      <c r="AK60">
        <f>(SUMIF('广告费 源文件后台下'!G:G,E60,'广告费 源文件后台下'!M:M))*-1</f>
        <v>0</v>
      </c>
      <c r="AL60">
        <f>SUMIFS('总明细 源文件后台下'!W:W,'总明细 源文件后台下'!E:E,E60,'总明细 源文件后台下'!C:C,"Adjustment",'总明细 源文件后台下'!F:F,"FBA Inventory Reimbursement - Customer Return")</f>
        <v>0</v>
      </c>
      <c r="AM60">
        <f>SUMIFS('总明细 源文件后台下'!W:W,'总明细 源文件后台下'!E:E,E60,'总明细 源文件后台下'!C:C,"Adjustment",'总明细 源文件后台下'!F:F,"FBA Inventory Reimbursement - Damaged:Warehouse")</f>
        <v>0</v>
      </c>
      <c r="AN60">
        <f>SUMIFS('总明细 源文件后台下'!W:W,'总明细 源文件后台下'!E:E,E60,'总明细 源文件后台下'!C:C,"Adjustment",'总明细 源文件后台下'!F:F,"FBA Inventory Reimbursement - Customer Service Issue")</f>
        <v>0</v>
      </c>
      <c r="AO60">
        <f>SUMIFS('总明细 源文件后台下'!W:W,'总明细 源文件后台下'!E:E,E60,'总明细 源文件后台下'!C:C,"Adjustment",'总明细 源文件后台下'!F:F,"FBA Inventory Reimbursement - Fee Correction")</f>
        <v>0</v>
      </c>
      <c r="AP60">
        <f>SUMIFS('总明细 源文件后台下'!W:W,'总明细 源文件后台下'!E:E,E60,'总明细 源文件后台下'!C:C,"Adjustment",'总明细 源文件后台下'!F:F,"FBA Inventory Reimbursement - General Adjustment")</f>
        <v>0</v>
      </c>
      <c r="AQ60">
        <f>SUMIFS('总明细 源文件后台下'!W:W,'总明细 源文件后台下'!E:E,E60,'总明细 源文件后台下'!C:C,"Adjustment",'总明细 源文件后台下'!F:F,"FBA Inventory Reimbursement - Lost:Inbound")</f>
        <v>0</v>
      </c>
      <c r="AR60">
        <f>SUMIFS('总明细 源文件后台下'!W:W,'总明细 源文件后台下'!E:E,E60,'总明细 源文件后台下'!C:C,"Adjustment",'总明细 源文件后台下'!F:F,"FBA Inventory Reimbursement - Lost:Warehouse")</f>
        <v>0</v>
      </c>
      <c r="AS60">
        <f>SUMIFS('总明细 源文件后台下'!W:W,'总明细 源文件后台下'!E:E,E60,'总明细 源文件后台下'!C:C,"Adjustment",'总明细 源文件后台下'!F:F,"Non-subscription Fee Adjustment")</f>
        <v>0</v>
      </c>
      <c r="AT60">
        <f>SUMIFS('总明细 源文件后台下'!W:W,'总明细 源文件后台下'!E:E,E60,'总明细 源文件后台下'!C:C,"Adjustment",'总明细 源文件后台下'!F:F,"FBA Inventory Placement Service Fee")</f>
        <v>0</v>
      </c>
      <c r="AV60">
        <f>SUMIF('FBA Customer Return Per Unit Fe'!B:B,E60,'FBA Customer Return Per Unit Fe'!C:C)</f>
        <v>0</v>
      </c>
      <c r="AX60">
        <f>(SUMIF('仓储费 源文件后台下'!C:C,E60,'仓储费 源文件后台下'!V:V))*-1</f>
        <v>0</v>
      </c>
      <c r="AZ60">
        <f>SUMIF('Disposal Fee销毁费用-160.95'!B:B,E60,'Disposal Fee销毁费用-160.95'!D:D)*-1</f>
        <v>0</v>
      </c>
      <c r="BC60">
        <f>IFERROR(VLOOKUP(F60,'优惠券-86.4'!F:I,4,0),0)</f>
        <v>-7.4999999999999997E-2</v>
      </c>
      <c r="BD60">
        <f>IFERROR(VLOOKUP(F60,'早评-120'!E:H,4,0),0)</f>
        <v>0</v>
      </c>
      <c r="BF60">
        <f t="shared" si="0"/>
        <v>-7.4999999999999997E-2</v>
      </c>
      <c r="BG60">
        <f t="shared" si="1"/>
        <v>0</v>
      </c>
      <c r="BH60">
        <f t="shared" si="2"/>
        <v>-0.48749999999999999</v>
      </c>
      <c r="BQ60" s="45">
        <f t="shared" si="3"/>
        <v>-0.48749999999999999</v>
      </c>
      <c r="BR60">
        <f>SUMIFS('9月销毁明细'!D:D,'9月销毁明细'!A:A,E60,'9月销毁明细'!H:H,"Sellable")</f>
        <v>0</v>
      </c>
      <c r="BS60">
        <f>SUMIFS('9月销毁明细'!G:G,'9月销毁明细'!A:A,E60,'9月销毁明细'!H:H,"Sellable")</f>
        <v>0</v>
      </c>
      <c r="BT60">
        <f>SUMIFS('9月销毁明细'!D:D,'9月销毁明细'!A:A,E60,'9月销毁明细'!H:H,"Unsellable")</f>
        <v>0</v>
      </c>
      <c r="BU60">
        <f>SUMIFS('9月销毁明细'!G:G,'9月销毁明细'!A:A,E60,'9月销毁明细'!H:H,"Unsellable")</f>
        <v>0</v>
      </c>
      <c r="BW60">
        <f>IFERROR(I60*VLOOKUP(F60,'9.3成本表'!C:L,10,0),0)</f>
        <v>0</v>
      </c>
      <c r="BX60">
        <f t="shared" si="4"/>
        <v>0</v>
      </c>
      <c r="CC60" s="45">
        <f t="shared" si="5"/>
        <v>-0.48749999999999999</v>
      </c>
      <c r="CD60" s="45">
        <f t="shared" si="6"/>
        <v>0</v>
      </c>
      <c r="CE60" s="45">
        <f t="shared" si="7"/>
        <v>0</v>
      </c>
    </row>
    <row r="61" spans="4:83" x14ac:dyDescent="0.25">
      <c r="D61" s="20" t="s">
        <v>229</v>
      </c>
      <c r="E61" s="20" t="s">
        <v>230</v>
      </c>
      <c r="F61" s="20" t="s">
        <v>226</v>
      </c>
      <c r="G61">
        <v>55</v>
      </c>
      <c r="H61" s="20"/>
      <c r="I61">
        <f>SUMIFS('总明细 源文件后台下'!G:G,'总明细 源文件后台下'!E:E,E61,'总明细 源文件后台下'!C:C,"Order")</f>
        <v>0</v>
      </c>
      <c r="J61">
        <f>SUMIFS('总明细 源文件后台下'!M:M,'总明细 源文件后台下'!E:E,E61,'总明细 源文件后台下'!C:C,"Order")</f>
        <v>0</v>
      </c>
      <c r="K61">
        <f>SUMIFS('总明细 源文件后台下'!N:N,'总明细 源文件后台下'!E:E,E61,'总明细 源文件后台下'!C:C,"Order")</f>
        <v>0</v>
      </c>
      <c r="L61">
        <f>SUMIFS('总明细 源文件后台下'!O:O,'总明细 源文件后台下'!E:E,E61,'总明细 源文件后台下'!C:C,"Order")</f>
        <v>0</v>
      </c>
      <c r="M61">
        <f>SUMIFS('总明细 源文件后台下'!P:P,'总明细 源文件后台下'!E:E,E61,'总明细 源文件后台下'!C:C,"Order")</f>
        <v>0</v>
      </c>
      <c r="N61">
        <f>SUMIFS('总明细 源文件后台下'!Q:Q,'总明细 源文件后台下'!E:E,E61,'总明细 源文件后台下'!C:C,"Order")</f>
        <v>0</v>
      </c>
      <c r="O61">
        <f>SUMIFS('总明细 源文件后台下'!R:R,'总明细 源文件后台下'!E:E,E61,'总明细 源文件后台下'!C:C,"Order")</f>
        <v>0</v>
      </c>
      <c r="P61">
        <f>SUMIFS('总明细 源文件后台下'!S:S,'总明细 源文件后台下'!E:E,E61,'总明细 源文件后台下'!C:C,"Order")</f>
        <v>0</v>
      </c>
      <c r="Q61">
        <f>SUMIFS('总明细 源文件后台下'!T:T,'总明细 源文件后台下'!E:E,E61,'总明细 源文件后台下'!C:C,"Order")</f>
        <v>0</v>
      </c>
      <c r="R61">
        <f>SUMIFS('总明细 源文件后台下'!U:U,'总明细 源文件后台下'!E:E,E61,'总明细 源文件后台下'!C:C,"Order")</f>
        <v>0</v>
      </c>
      <c r="S61">
        <f>SUMIFS('总明细 源文件后台下'!V:V,'总明细 源文件后台下'!E:E,E61,'总明细 源文件后台下'!C:C,"Order")</f>
        <v>0</v>
      </c>
      <c r="T61">
        <f>SUMIFS('总明细 源文件后台下'!W:W,'总明细 源文件后台下'!E:E,E61,'总明细 源文件后台下'!C:C,"Order")</f>
        <v>0</v>
      </c>
      <c r="U61">
        <f>SUMIFS('总明细 源文件后台下'!G:G,'总明细 源文件后台下'!E:E,E61,'总明细 源文件后台下'!C:C,"Refund")</f>
        <v>0</v>
      </c>
      <c r="V61">
        <f>SUMIFS('总明细 源文件后台下'!M:M,'总明细 源文件后台下'!E:E,E61,'总明细 源文件后台下'!C:C,"Refund")</f>
        <v>0</v>
      </c>
      <c r="W61">
        <f>SUMIFS('总明细 源文件后台下'!N:N,'总明细 源文件后台下'!E:E,E61,'总明细 源文件后台下'!C:C,"Refund")</f>
        <v>0</v>
      </c>
      <c r="X61">
        <f>SUMIFS('总明细 源文件后台下'!O:O,'总明细 源文件后台下'!E:E,E61,'总明细 源文件后台下'!C:C,"Refund")</f>
        <v>0</v>
      </c>
      <c r="Y61">
        <f>SUMIFS('总明细 源文件后台下'!P:P,'总明细 源文件后台下'!E:E,E61,'总明细 源文件后台下'!C:C,"Refund")</f>
        <v>0</v>
      </c>
      <c r="Z61">
        <f>SUMIFS('总明细 源文件后台下'!Q:Q,'总明细 源文件后台下'!E:E,E61,'总明细 源文件后台下'!C:C,"Refund")</f>
        <v>0</v>
      </c>
      <c r="AA61">
        <f>SUMIFS('总明细 源文件后台下'!R:R,'总明细 源文件后台下'!E:E,E61,'总明细 源文件后台下'!C:C,"Refund")</f>
        <v>0</v>
      </c>
      <c r="AB61">
        <f>SUMIFS('总明细 源文件后台下'!S:S,'总明细 源文件后台下'!E:E,E61,'总明细 源文件后台下'!C:C,"Refund")</f>
        <v>0</v>
      </c>
      <c r="AC61">
        <f>SUMIFS('总明细 源文件后台下'!T:T,'总明细 源文件后台下'!E:E,E61,'总明细 源文件后台下'!C:C,"Refund")</f>
        <v>0</v>
      </c>
      <c r="AD61">
        <f>SUMIFS('总明细 源文件后台下'!U:U,'总明细 源文件后台下'!E:E,E61,'总明细 源文件后台下'!C:C,"Refund")</f>
        <v>0</v>
      </c>
      <c r="AE61">
        <f>SUMIFS('总明细 源文件后台下'!V:V,'总明细 源文件后台下'!E:E,E61,'总明细 源文件后台下'!C:C,"Refund")</f>
        <v>0</v>
      </c>
      <c r="AF61">
        <f>SUMIFS('总明细 源文件后台下'!W:W,'总明细 源文件后台下'!E:E,E61,'总明细 源文件后台下'!C:C,"Refund")</f>
        <v>0</v>
      </c>
      <c r="AK61">
        <f>(SUMIF('广告费 源文件后台下'!G:G,E61,'广告费 源文件后台下'!M:M))*-1</f>
        <v>0</v>
      </c>
      <c r="AL61">
        <f>SUMIFS('总明细 源文件后台下'!W:W,'总明细 源文件后台下'!E:E,E61,'总明细 源文件后台下'!C:C,"Adjustment",'总明细 源文件后台下'!F:F,"FBA Inventory Reimbursement - Customer Return")</f>
        <v>0</v>
      </c>
      <c r="AM61">
        <f>SUMIFS('总明细 源文件后台下'!W:W,'总明细 源文件后台下'!E:E,E61,'总明细 源文件后台下'!C:C,"Adjustment",'总明细 源文件后台下'!F:F,"FBA Inventory Reimbursement - Damaged:Warehouse")</f>
        <v>0</v>
      </c>
      <c r="AN61">
        <f>SUMIFS('总明细 源文件后台下'!W:W,'总明细 源文件后台下'!E:E,E61,'总明细 源文件后台下'!C:C,"Adjustment",'总明细 源文件后台下'!F:F,"FBA Inventory Reimbursement - Customer Service Issue")</f>
        <v>0</v>
      </c>
      <c r="AO61">
        <f>SUMIFS('总明细 源文件后台下'!W:W,'总明细 源文件后台下'!E:E,E61,'总明细 源文件后台下'!C:C,"Adjustment",'总明细 源文件后台下'!F:F,"FBA Inventory Reimbursement - Fee Correction")</f>
        <v>0</v>
      </c>
      <c r="AP61">
        <f>SUMIFS('总明细 源文件后台下'!W:W,'总明细 源文件后台下'!E:E,E61,'总明细 源文件后台下'!C:C,"Adjustment",'总明细 源文件后台下'!F:F,"FBA Inventory Reimbursement - General Adjustment")</f>
        <v>0</v>
      </c>
      <c r="AQ61">
        <f>SUMIFS('总明细 源文件后台下'!W:W,'总明细 源文件后台下'!E:E,E61,'总明细 源文件后台下'!C:C,"Adjustment",'总明细 源文件后台下'!F:F,"FBA Inventory Reimbursement - Lost:Inbound")</f>
        <v>0</v>
      </c>
      <c r="AR61">
        <f>SUMIFS('总明细 源文件后台下'!W:W,'总明细 源文件后台下'!E:E,E61,'总明细 源文件后台下'!C:C,"Adjustment",'总明细 源文件后台下'!F:F,"FBA Inventory Reimbursement - Lost:Warehouse")</f>
        <v>0</v>
      </c>
      <c r="AS61">
        <f>SUMIFS('总明细 源文件后台下'!W:W,'总明细 源文件后台下'!E:E,E61,'总明细 源文件后台下'!C:C,"Adjustment",'总明细 源文件后台下'!F:F,"Non-subscription Fee Adjustment")</f>
        <v>0</v>
      </c>
      <c r="AT61">
        <f>SUMIFS('总明细 源文件后台下'!W:W,'总明细 源文件后台下'!E:E,E61,'总明细 源文件后台下'!C:C,"Adjustment",'总明细 源文件后台下'!F:F,"FBA Inventory Placement Service Fee")</f>
        <v>0</v>
      </c>
      <c r="AV61">
        <f>SUMIF('FBA Customer Return Per Unit Fe'!B:B,E61,'FBA Customer Return Per Unit Fe'!C:C)</f>
        <v>0</v>
      </c>
      <c r="AX61">
        <f>(SUMIF('仓储费 源文件后台下'!C:C,E61,'仓储费 源文件后台下'!V:V))*-1</f>
        <v>0</v>
      </c>
      <c r="AZ61">
        <f>SUMIF('Disposal Fee销毁费用-160.95'!B:B,E61,'Disposal Fee销毁费用-160.95'!D:D)*-1</f>
        <v>0</v>
      </c>
      <c r="BC61">
        <f>IFERROR(VLOOKUP(F61,'优惠券-86.4'!F:I,4,0),0)</f>
        <v>-7.4999999999999997E-2</v>
      </c>
      <c r="BD61">
        <f>IFERROR(VLOOKUP(F61,'早评-120'!E:H,4,0),0)</f>
        <v>0</v>
      </c>
      <c r="BF61">
        <f t="shared" si="0"/>
        <v>-7.4999999999999997E-2</v>
      </c>
      <c r="BG61">
        <f t="shared" si="1"/>
        <v>0</v>
      </c>
      <c r="BH61">
        <f t="shared" si="2"/>
        <v>-0.48749999999999999</v>
      </c>
      <c r="BQ61" s="45">
        <f t="shared" si="3"/>
        <v>-0.48749999999999999</v>
      </c>
      <c r="BR61">
        <f>SUMIFS('9月销毁明细'!D:D,'9月销毁明细'!A:A,E61,'9月销毁明细'!H:H,"Sellable")</f>
        <v>0</v>
      </c>
      <c r="BS61">
        <f>SUMIFS('9月销毁明细'!G:G,'9月销毁明细'!A:A,E61,'9月销毁明细'!H:H,"Sellable")</f>
        <v>0</v>
      </c>
      <c r="BT61">
        <f>SUMIFS('9月销毁明细'!D:D,'9月销毁明细'!A:A,E61,'9月销毁明细'!H:H,"Unsellable")</f>
        <v>0</v>
      </c>
      <c r="BU61">
        <f>SUMIFS('9月销毁明细'!G:G,'9月销毁明细'!A:A,E61,'9月销毁明细'!H:H,"Unsellable")</f>
        <v>0</v>
      </c>
      <c r="BW61">
        <f>IFERROR(I61*VLOOKUP(F61,'9.3成本表'!C:L,10,0),0)</f>
        <v>0</v>
      </c>
      <c r="BX61">
        <f t="shared" si="4"/>
        <v>0</v>
      </c>
      <c r="CC61" s="45">
        <f t="shared" si="5"/>
        <v>-0.48749999999999999</v>
      </c>
      <c r="CD61" s="45">
        <f t="shared" si="6"/>
        <v>0</v>
      </c>
      <c r="CE61" s="45">
        <f t="shared" si="7"/>
        <v>0</v>
      </c>
    </row>
    <row r="62" spans="4:83" x14ac:dyDescent="0.25">
      <c r="D62" s="20" t="s">
        <v>231</v>
      </c>
      <c r="E62" s="20" t="s">
        <v>232</v>
      </c>
      <c r="F62" s="20" t="s">
        <v>226</v>
      </c>
      <c r="G62">
        <v>56</v>
      </c>
      <c r="H62" s="20"/>
      <c r="I62">
        <f>SUMIFS('总明细 源文件后台下'!G:G,'总明细 源文件后台下'!E:E,E62,'总明细 源文件后台下'!C:C,"Order")</f>
        <v>0</v>
      </c>
      <c r="J62">
        <f>SUMIFS('总明细 源文件后台下'!M:M,'总明细 源文件后台下'!E:E,E62,'总明细 源文件后台下'!C:C,"Order")</f>
        <v>0</v>
      </c>
      <c r="K62">
        <f>SUMIFS('总明细 源文件后台下'!N:N,'总明细 源文件后台下'!E:E,E62,'总明细 源文件后台下'!C:C,"Order")</f>
        <v>0</v>
      </c>
      <c r="L62">
        <f>SUMIFS('总明细 源文件后台下'!O:O,'总明细 源文件后台下'!E:E,E62,'总明细 源文件后台下'!C:C,"Order")</f>
        <v>0</v>
      </c>
      <c r="M62">
        <f>SUMIFS('总明细 源文件后台下'!P:P,'总明细 源文件后台下'!E:E,E62,'总明细 源文件后台下'!C:C,"Order")</f>
        <v>0</v>
      </c>
      <c r="N62">
        <f>SUMIFS('总明细 源文件后台下'!Q:Q,'总明细 源文件后台下'!E:E,E62,'总明细 源文件后台下'!C:C,"Order")</f>
        <v>0</v>
      </c>
      <c r="O62">
        <f>SUMIFS('总明细 源文件后台下'!R:R,'总明细 源文件后台下'!E:E,E62,'总明细 源文件后台下'!C:C,"Order")</f>
        <v>0</v>
      </c>
      <c r="P62">
        <f>SUMIFS('总明细 源文件后台下'!S:S,'总明细 源文件后台下'!E:E,E62,'总明细 源文件后台下'!C:C,"Order")</f>
        <v>0</v>
      </c>
      <c r="Q62">
        <f>SUMIFS('总明细 源文件后台下'!T:T,'总明细 源文件后台下'!E:E,E62,'总明细 源文件后台下'!C:C,"Order")</f>
        <v>0</v>
      </c>
      <c r="R62">
        <f>SUMIFS('总明细 源文件后台下'!U:U,'总明细 源文件后台下'!E:E,E62,'总明细 源文件后台下'!C:C,"Order")</f>
        <v>0</v>
      </c>
      <c r="S62">
        <f>SUMIFS('总明细 源文件后台下'!V:V,'总明细 源文件后台下'!E:E,E62,'总明细 源文件后台下'!C:C,"Order")</f>
        <v>0</v>
      </c>
      <c r="T62">
        <f>SUMIFS('总明细 源文件后台下'!W:W,'总明细 源文件后台下'!E:E,E62,'总明细 源文件后台下'!C:C,"Order")</f>
        <v>0</v>
      </c>
      <c r="U62">
        <f>SUMIFS('总明细 源文件后台下'!G:G,'总明细 源文件后台下'!E:E,E62,'总明细 源文件后台下'!C:C,"Refund")</f>
        <v>0</v>
      </c>
      <c r="V62">
        <f>SUMIFS('总明细 源文件后台下'!M:M,'总明细 源文件后台下'!E:E,E62,'总明细 源文件后台下'!C:C,"Refund")</f>
        <v>0</v>
      </c>
      <c r="W62">
        <f>SUMIFS('总明细 源文件后台下'!N:N,'总明细 源文件后台下'!E:E,E62,'总明细 源文件后台下'!C:C,"Refund")</f>
        <v>0</v>
      </c>
      <c r="X62">
        <f>SUMIFS('总明细 源文件后台下'!O:O,'总明细 源文件后台下'!E:E,E62,'总明细 源文件后台下'!C:C,"Refund")</f>
        <v>0</v>
      </c>
      <c r="Y62">
        <f>SUMIFS('总明细 源文件后台下'!P:P,'总明细 源文件后台下'!E:E,E62,'总明细 源文件后台下'!C:C,"Refund")</f>
        <v>0</v>
      </c>
      <c r="Z62">
        <f>SUMIFS('总明细 源文件后台下'!Q:Q,'总明细 源文件后台下'!E:E,E62,'总明细 源文件后台下'!C:C,"Refund")</f>
        <v>0</v>
      </c>
      <c r="AA62">
        <f>SUMIFS('总明细 源文件后台下'!R:R,'总明细 源文件后台下'!E:E,E62,'总明细 源文件后台下'!C:C,"Refund")</f>
        <v>0</v>
      </c>
      <c r="AB62">
        <f>SUMIFS('总明细 源文件后台下'!S:S,'总明细 源文件后台下'!E:E,E62,'总明细 源文件后台下'!C:C,"Refund")</f>
        <v>0</v>
      </c>
      <c r="AC62">
        <f>SUMIFS('总明细 源文件后台下'!T:T,'总明细 源文件后台下'!E:E,E62,'总明细 源文件后台下'!C:C,"Refund")</f>
        <v>0</v>
      </c>
      <c r="AD62">
        <f>SUMIFS('总明细 源文件后台下'!U:U,'总明细 源文件后台下'!E:E,E62,'总明细 源文件后台下'!C:C,"Refund")</f>
        <v>0</v>
      </c>
      <c r="AE62">
        <f>SUMIFS('总明细 源文件后台下'!V:V,'总明细 源文件后台下'!E:E,E62,'总明细 源文件后台下'!C:C,"Refund")</f>
        <v>0</v>
      </c>
      <c r="AF62">
        <f>SUMIFS('总明细 源文件后台下'!W:W,'总明细 源文件后台下'!E:E,E62,'总明细 源文件后台下'!C:C,"Refund")</f>
        <v>0</v>
      </c>
      <c r="AK62">
        <f>(SUMIF('广告费 源文件后台下'!G:G,E62,'广告费 源文件后台下'!M:M))*-1</f>
        <v>-0.16</v>
      </c>
      <c r="AL62">
        <f>SUMIFS('总明细 源文件后台下'!W:W,'总明细 源文件后台下'!E:E,E62,'总明细 源文件后台下'!C:C,"Adjustment",'总明细 源文件后台下'!F:F,"FBA Inventory Reimbursement - Customer Return")</f>
        <v>0</v>
      </c>
      <c r="AM62">
        <f>SUMIFS('总明细 源文件后台下'!W:W,'总明细 源文件后台下'!E:E,E62,'总明细 源文件后台下'!C:C,"Adjustment",'总明细 源文件后台下'!F:F,"FBA Inventory Reimbursement - Damaged:Warehouse")</f>
        <v>0</v>
      </c>
      <c r="AN62">
        <f>SUMIFS('总明细 源文件后台下'!W:W,'总明细 源文件后台下'!E:E,E62,'总明细 源文件后台下'!C:C,"Adjustment",'总明细 源文件后台下'!F:F,"FBA Inventory Reimbursement - Customer Service Issue")</f>
        <v>0</v>
      </c>
      <c r="AO62">
        <f>SUMIFS('总明细 源文件后台下'!W:W,'总明细 源文件后台下'!E:E,E62,'总明细 源文件后台下'!C:C,"Adjustment",'总明细 源文件后台下'!F:F,"FBA Inventory Reimbursement - Fee Correction")</f>
        <v>0</v>
      </c>
      <c r="AP62">
        <f>SUMIFS('总明细 源文件后台下'!W:W,'总明细 源文件后台下'!E:E,E62,'总明细 源文件后台下'!C:C,"Adjustment",'总明细 源文件后台下'!F:F,"FBA Inventory Reimbursement - General Adjustment")</f>
        <v>0</v>
      </c>
      <c r="AQ62">
        <f>SUMIFS('总明细 源文件后台下'!W:W,'总明细 源文件后台下'!E:E,E62,'总明细 源文件后台下'!C:C,"Adjustment",'总明细 源文件后台下'!F:F,"FBA Inventory Reimbursement - Lost:Inbound")</f>
        <v>0</v>
      </c>
      <c r="AR62">
        <f>SUMIFS('总明细 源文件后台下'!W:W,'总明细 源文件后台下'!E:E,E62,'总明细 源文件后台下'!C:C,"Adjustment",'总明细 源文件后台下'!F:F,"FBA Inventory Reimbursement - Lost:Warehouse")</f>
        <v>0</v>
      </c>
      <c r="AS62">
        <f>SUMIFS('总明细 源文件后台下'!W:W,'总明细 源文件后台下'!E:E,E62,'总明细 源文件后台下'!C:C,"Adjustment",'总明细 源文件后台下'!F:F,"Non-subscription Fee Adjustment")</f>
        <v>0</v>
      </c>
      <c r="AT62">
        <f>SUMIFS('总明细 源文件后台下'!W:W,'总明细 源文件后台下'!E:E,E62,'总明细 源文件后台下'!C:C,"Adjustment",'总明细 源文件后台下'!F:F,"FBA Inventory Placement Service Fee")</f>
        <v>0</v>
      </c>
      <c r="AV62">
        <f>SUMIF('FBA Customer Return Per Unit Fe'!B:B,E62,'FBA Customer Return Per Unit Fe'!C:C)</f>
        <v>0</v>
      </c>
      <c r="AX62">
        <f>(SUMIF('仓储费 源文件后台下'!C:C,E62,'仓储费 源文件后台下'!V:V))*-1</f>
        <v>0</v>
      </c>
      <c r="AZ62">
        <f>SUMIF('Disposal Fee销毁费用-160.95'!B:B,E62,'Disposal Fee销毁费用-160.95'!D:D)*-1</f>
        <v>0</v>
      </c>
      <c r="BC62">
        <f>IFERROR(VLOOKUP(F62,'优惠券-86.4'!F:I,4,0),0)</f>
        <v>-7.4999999999999997E-2</v>
      </c>
      <c r="BD62">
        <f>IFERROR(VLOOKUP(F62,'早评-120'!E:H,4,0),0)</f>
        <v>0</v>
      </c>
      <c r="BF62">
        <f t="shared" si="0"/>
        <v>-0.23499999999999999</v>
      </c>
      <c r="BG62">
        <f t="shared" si="1"/>
        <v>0</v>
      </c>
      <c r="BH62">
        <f t="shared" si="2"/>
        <v>-1.5274999999999999</v>
      </c>
      <c r="BQ62" s="45">
        <f t="shared" si="3"/>
        <v>-1.5274999999999999</v>
      </c>
      <c r="BR62">
        <f>SUMIFS('9月销毁明细'!D:D,'9月销毁明细'!A:A,E62,'9月销毁明细'!H:H,"Sellable")</f>
        <v>0</v>
      </c>
      <c r="BS62">
        <f>SUMIFS('9月销毁明细'!G:G,'9月销毁明细'!A:A,E62,'9月销毁明细'!H:H,"Sellable")</f>
        <v>0</v>
      </c>
      <c r="BT62">
        <f>SUMIFS('9月销毁明细'!D:D,'9月销毁明细'!A:A,E62,'9月销毁明细'!H:H,"Unsellable")</f>
        <v>0</v>
      </c>
      <c r="BU62">
        <f>SUMIFS('9月销毁明细'!G:G,'9月销毁明细'!A:A,E62,'9月销毁明细'!H:H,"Unsellable")</f>
        <v>0</v>
      </c>
      <c r="BW62">
        <f>IFERROR(I62*VLOOKUP(F62,'9.3成本表'!C:L,10,0),0)</f>
        <v>0</v>
      </c>
      <c r="BX62">
        <f t="shared" si="4"/>
        <v>0</v>
      </c>
      <c r="CC62" s="45">
        <f t="shared" si="5"/>
        <v>-1.5274999999999999</v>
      </c>
      <c r="CD62" s="45">
        <f t="shared" si="6"/>
        <v>0</v>
      </c>
      <c r="CE62" s="45">
        <f t="shared" si="7"/>
        <v>0</v>
      </c>
    </row>
    <row r="63" spans="4:83" x14ac:dyDescent="0.25">
      <c r="D63" s="20" t="s">
        <v>233</v>
      </c>
      <c r="E63" s="20" t="s">
        <v>234</v>
      </c>
      <c r="F63" s="20" t="s">
        <v>226</v>
      </c>
      <c r="G63">
        <v>57</v>
      </c>
      <c r="H63" s="20"/>
      <c r="I63">
        <f>SUMIFS('总明细 源文件后台下'!G:G,'总明细 源文件后台下'!E:E,E63,'总明细 源文件后台下'!C:C,"Order")</f>
        <v>0</v>
      </c>
      <c r="J63">
        <f>SUMIFS('总明细 源文件后台下'!M:M,'总明细 源文件后台下'!E:E,E63,'总明细 源文件后台下'!C:C,"Order")</f>
        <v>0</v>
      </c>
      <c r="K63">
        <f>SUMIFS('总明细 源文件后台下'!N:N,'总明细 源文件后台下'!E:E,E63,'总明细 源文件后台下'!C:C,"Order")</f>
        <v>0</v>
      </c>
      <c r="L63">
        <f>SUMIFS('总明细 源文件后台下'!O:O,'总明细 源文件后台下'!E:E,E63,'总明细 源文件后台下'!C:C,"Order")</f>
        <v>0</v>
      </c>
      <c r="M63">
        <f>SUMIFS('总明细 源文件后台下'!P:P,'总明细 源文件后台下'!E:E,E63,'总明细 源文件后台下'!C:C,"Order")</f>
        <v>0</v>
      </c>
      <c r="N63">
        <f>SUMIFS('总明细 源文件后台下'!Q:Q,'总明细 源文件后台下'!E:E,E63,'总明细 源文件后台下'!C:C,"Order")</f>
        <v>0</v>
      </c>
      <c r="O63">
        <f>SUMIFS('总明细 源文件后台下'!R:R,'总明细 源文件后台下'!E:E,E63,'总明细 源文件后台下'!C:C,"Order")</f>
        <v>0</v>
      </c>
      <c r="P63">
        <f>SUMIFS('总明细 源文件后台下'!S:S,'总明细 源文件后台下'!E:E,E63,'总明细 源文件后台下'!C:C,"Order")</f>
        <v>0</v>
      </c>
      <c r="Q63">
        <f>SUMIFS('总明细 源文件后台下'!T:T,'总明细 源文件后台下'!E:E,E63,'总明细 源文件后台下'!C:C,"Order")</f>
        <v>0</v>
      </c>
      <c r="R63">
        <f>SUMIFS('总明细 源文件后台下'!U:U,'总明细 源文件后台下'!E:E,E63,'总明细 源文件后台下'!C:C,"Order")</f>
        <v>0</v>
      </c>
      <c r="S63">
        <f>SUMIFS('总明细 源文件后台下'!V:V,'总明细 源文件后台下'!E:E,E63,'总明细 源文件后台下'!C:C,"Order")</f>
        <v>0</v>
      </c>
      <c r="T63">
        <f>SUMIFS('总明细 源文件后台下'!W:W,'总明细 源文件后台下'!E:E,E63,'总明细 源文件后台下'!C:C,"Order")</f>
        <v>0</v>
      </c>
      <c r="U63">
        <f>SUMIFS('总明细 源文件后台下'!G:G,'总明细 源文件后台下'!E:E,E63,'总明细 源文件后台下'!C:C,"Refund")</f>
        <v>0</v>
      </c>
      <c r="V63">
        <f>SUMIFS('总明细 源文件后台下'!M:M,'总明细 源文件后台下'!E:E,E63,'总明细 源文件后台下'!C:C,"Refund")</f>
        <v>0</v>
      </c>
      <c r="W63">
        <f>SUMIFS('总明细 源文件后台下'!N:N,'总明细 源文件后台下'!E:E,E63,'总明细 源文件后台下'!C:C,"Refund")</f>
        <v>0</v>
      </c>
      <c r="X63">
        <f>SUMIFS('总明细 源文件后台下'!O:O,'总明细 源文件后台下'!E:E,E63,'总明细 源文件后台下'!C:C,"Refund")</f>
        <v>0</v>
      </c>
      <c r="Y63">
        <f>SUMIFS('总明细 源文件后台下'!P:P,'总明细 源文件后台下'!E:E,E63,'总明细 源文件后台下'!C:C,"Refund")</f>
        <v>0</v>
      </c>
      <c r="Z63">
        <f>SUMIFS('总明细 源文件后台下'!Q:Q,'总明细 源文件后台下'!E:E,E63,'总明细 源文件后台下'!C:C,"Refund")</f>
        <v>0</v>
      </c>
      <c r="AA63">
        <f>SUMIFS('总明细 源文件后台下'!R:R,'总明细 源文件后台下'!E:E,E63,'总明细 源文件后台下'!C:C,"Refund")</f>
        <v>0</v>
      </c>
      <c r="AB63">
        <f>SUMIFS('总明细 源文件后台下'!S:S,'总明细 源文件后台下'!E:E,E63,'总明细 源文件后台下'!C:C,"Refund")</f>
        <v>0</v>
      </c>
      <c r="AC63">
        <f>SUMIFS('总明细 源文件后台下'!T:T,'总明细 源文件后台下'!E:E,E63,'总明细 源文件后台下'!C:C,"Refund")</f>
        <v>0</v>
      </c>
      <c r="AD63">
        <f>SUMIFS('总明细 源文件后台下'!U:U,'总明细 源文件后台下'!E:E,E63,'总明细 源文件后台下'!C:C,"Refund")</f>
        <v>0</v>
      </c>
      <c r="AE63">
        <f>SUMIFS('总明细 源文件后台下'!V:V,'总明细 源文件后台下'!E:E,E63,'总明细 源文件后台下'!C:C,"Refund")</f>
        <v>0</v>
      </c>
      <c r="AF63">
        <f>SUMIFS('总明细 源文件后台下'!W:W,'总明细 源文件后台下'!E:E,E63,'总明细 源文件后台下'!C:C,"Refund")</f>
        <v>0</v>
      </c>
      <c r="AK63">
        <f>(SUMIF('广告费 源文件后台下'!G:G,E63,'广告费 源文件后台下'!M:M))*-1</f>
        <v>0</v>
      </c>
      <c r="AL63">
        <f>SUMIFS('总明细 源文件后台下'!W:W,'总明细 源文件后台下'!E:E,E63,'总明细 源文件后台下'!C:C,"Adjustment",'总明细 源文件后台下'!F:F,"FBA Inventory Reimbursement - Customer Return")</f>
        <v>0</v>
      </c>
      <c r="AM63">
        <f>SUMIFS('总明细 源文件后台下'!W:W,'总明细 源文件后台下'!E:E,E63,'总明细 源文件后台下'!C:C,"Adjustment",'总明细 源文件后台下'!F:F,"FBA Inventory Reimbursement - Damaged:Warehouse")</f>
        <v>0</v>
      </c>
      <c r="AN63">
        <f>SUMIFS('总明细 源文件后台下'!W:W,'总明细 源文件后台下'!E:E,E63,'总明细 源文件后台下'!C:C,"Adjustment",'总明细 源文件后台下'!F:F,"FBA Inventory Reimbursement - Customer Service Issue")</f>
        <v>0</v>
      </c>
      <c r="AO63">
        <f>SUMIFS('总明细 源文件后台下'!W:W,'总明细 源文件后台下'!E:E,E63,'总明细 源文件后台下'!C:C,"Adjustment",'总明细 源文件后台下'!F:F,"FBA Inventory Reimbursement - Fee Correction")</f>
        <v>0</v>
      </c>
      <c r="AP63">
        <f>SUMIFS('总明细 源文件后台下'!W:W,'总明细 源文件后台下'!E:E,E63,'总明细 源文件后台下'!C:C,"Adjustment",'总明细 源文件后台下'!F:F,"FBA Inventory Reimbursement - General Adjustment")</f>
        <v>0</v>
      </c>
      <c r="AQ63">
        <f>SUMIFS('总明细 源文件后台下'!W:W,'总明细 源文件后台下'!E:E,E63,'总明细 源文件后台下'!C:C,"Adjustment",'总明细 源文件后台下'!F:F,"FBA Inventory Reimbursement - Lost:Inbound")</f>
        <v>0</v>
      </c>
      <c r="AR63">
        <f>SUMIFS('总明细 源文件后台下'!W:W,'总明细 源文件后台下'!E:E,E63,'总明细 源文件后台下'!C:C,"Adjustment",'总明细 源文件后台下'!F:F,"FBA Inventory Reimbursement - Lost:Warehouse")</f>
        <v>0</v>
      </c>
      <c r="AS63">
        <f>SUMIFS('总明细 源文件后台下'!W:W,'总明细 源文件后台下'!E:E,E63,'总明细 源文件后台下'!C:C,"Adjustment",'总明细 源文件后台下'!F:F,"Non-subscription Fee Adjustment")</f>
        <v>0</v>
      </c>
      <c r="AT63">
        <f>SUMIFS('总明细 源文件后台下'!W:W,'总明细 源文件后台下'!E:E,E63,'总明细 源文件后台下'!C:C,"Adjustment",'总明细 源文件后台下'!F:F,"FBA Inventory Placement Service Fee")</f>
        <v>0</v>
      </c>
      <c r="AV63">
        <f>SUMIF('FBA Customer Return Per Unit Fe'!B:B,E63,'FBA Customer Return Per Unit Fe'!C:C)</f>
        <v>0</v>
      </c>
      <c r="AX63">
        <f>(SUMIF('仓储费 源文件后台下'!C:C,E63,'仓储费 源文件后台下'!V:V))*-1</f>
        <v>0</v>
      </c>
      <c r="AZ63">
        <f>SUMIF('Disposal Fee销毁费用-160.95'!B:B,E63,'Disposal Fee销毁费用-160.95'!D:D)*-1</f>
        <v>0</v>
      </c>
      <c r="BC63">
        <f>IFERROR(VLOOKUP(F63,'优惠券-86.4'!F:I,4,0),0)</f>
        <v>-7.4999999999999997E-2</v>
      </c>
      <c r="BD63">
        <f>IFERROR(VLOOKUP(F63,'早评-120'!E:H,4,0),0)</f>
        <v>0</v>
      </c>
      <c r="BF63">
        <f t="shared" si="0"/>
        <v>-7.4999999999999997E-2</v>
      </c>
      <c r="BG63">
        <f t="shared" si="1"/>
        <v>0</v>
      </c>
      <c r="BH63">
        <f t="shared" si="2"/>
        <v>-0.48749999999999999</v>
      </c>
      <c r="BQ63" s="45">
        <f t="shared" si="3"/>
        <v>-0.48749999999999999</v>
      </c>
      <c r="BR63">
        <f>SUMIFS('9月销毁明细'!D:D,'9月销毁明细'!A:A,E63,'9月销毁明细'!H:H,"Sellable")</f>
        <v>0</v>
      </c>
      <c r="BS63">
        <f>SUMIFS('9月销毁明细'!G:G,'9月销毁明细'!A:A,E63,'9月销毁明细'!H:H,"Sellable")</f>
        <v>0</v>
      </c>
      <c r="BT63">
        <f>SUMIFS('9月销毁明细'!D:D,'9月销毁明细'!A:A,E63,'9月销毁明细'!H:H,"Unsellable")</f>
        <v>0</v>
      </c>
      <c r="BU63">
        <f>SUMIFS('9月销毁明细'!G:G,'9月销毁明细'!A:A,E63,'9月销毁明细'!H:H,"Unsellable")</f>
        <v>0</v>
      </c>
      <c r="BW63">
        <f>IFERROR(I63*VLOOKUP(F63,'9.3成本表'!C:L,10,0),0)</f>
        <v>0</v>
      </c>
      <c r="BX63">
        <f t="shared" si="4"/>
        <v>0</v>
      </c>
      <c r="CC63" s="45">
        <f t="shared" si="5"/>
        <v>-0.48749999999999999</v>
      </c>
      <c r="CD63" s="45">
        <f t="shared" si="6"/>
        <v>0</v>
      </c>
      <c r="CE63" s="45">
        <f t="shared" si="7"/>
        <v>0</v>
      </c>
    </row>
    <row r="64" spans="4:83" x14ac:dyDescent="0.25">
      <c r="D64" s="20" t="s">
        <v>235</v>
      </c>
      <c r="E64" s="20" t="s">
        <v>236</v>
      </c>
      <c r="F64" s="20" t="s">
        <v>226</v>
      </c>
      <c r="G64">
        <v>58</v>
      </c>
      <c r="H64" s="20"/>
      <c r="I64">
        <f>SUMIFS('总明细 源文件后台下'!G:G,'总明细 源文件后台下'!E:E,E64,'总明细 源文件后台下'!C:C,"Order")</f>
        <v>0</v>
      </c>
      <c r="J64">
        <f>SUMIFS('总明细 源文件后台下'!M:M,'总明细 源文件后台下'!E:E,E64,'总明细 源文件后台下'!C:C,"Order")</f>
        <v>0</v>
      </c>
      <c r="K64">
        <f>SUMIFS('总明细 源文件后台下'!N:N,'总明细 源文件后台下'!E:E,E64,'总明细 源文件后台下'!C:C,"Order")</f>
        <v>0</v>
      </c>
      <c r="L64">
        <f>SUMIFS('总明细 源文件后台下'!O:O,'总明细 源文件后台下'!E:E,E64,'总明细 源文件后台下'!C:C,"Order")</f>
        <v>0</v>
      </c>
      <c r="M64">
        <f>SUMIFS('总明细 源文件后台下'!P:P,'总明细 源文件后台下'!E:E,E64,'总明细 源文件后台下'!C:C,"Order")</f>
        <v>0</v>
      </c>
      <c r="N64">
        <f>SUMIFS('总明细 源文件后台下'!Q:Q,'总明细 源文件后台下'!E:E,E64,'总明细 源文件后台下'!C:C,"Order")</f>
        <v>0</v>
      </c>
      <c r="O64">
        <f>SUMIFS('总明细 源文件后台下'!R:R,'总明细 源文件后台下'!E:E,E64,'总明细 源文件后台下'!C:C,"Order")</f>
        <v>0</v>
      </c>
      <c r="P64">
        <f>SUMIFS('总明细 源文件后台下'!S:S,'总明细 源文件后台下'!E:E,E64,'总明细 源文件后台下'!C:C,"Order")</f>
        <v>0</v>
      </c>
      <c r="Q64">
        <f>SUMIFS('总明细 源文件后台下'!T:T,'总明细 源文件后台下'!E:E,E64,'总明细 源文件后台下'!C:C,"Order")</f>
        <v>0</v>
      </c>
      <c r="R64">
        <f>SUMIFS('总明细 源文件后台下'!U:U,'总明细 源文件后台下'!E:E,E64,'总明细 源文件后台下'!C:C,"Order")</f>
        <v>0</v>
      </c>
      <c r="S64">
        <f>SUMIFS('总明细 源文件后台下'!V:V,'总明细 源文件后台下'!E:E,E64,'总明细 源文件后台下'!C:C,"Order")</f>
        <v>0</v>
      </c>
      <c r="T64">
        <f>SUMIFS('总明细 源文件后台下'!W:W,'总明细 源文件后台下'!E:E,E64,'总明细 源文件后台下'!C:C,"Order")</f>
        <v>0</v>
      </c>
      <c r="U64">
        <f>SUMIFS('总明细 源文件后台下'!G:G,'总明细 源文件后台下'!E:E,E64,'总明细 源文件后台下'!C:C,"Refund")</f>
        <v>0</v>
      </c>
      <c r="V64">
        <f>SUMIFS('总明细 源文件后台下'!M:M,'总明细 源文件后台下'!E:E,E64,'总明细 源文件后台下'!C:C,"Refund")</f>
        <v>0</v>
      </c>
      <c r="W64">
        <f>SUMIFS('总明细 源文件后台下'!N:N,'总明细 源文件后台下'!E:E,E64,'总明细 源文件后台下'!C:C,"Refund")</f>
        <v>0</v>
      </c>
      <c r="X64">
        <f>SUMIFS('总明细 源文件后台下'!O:O,'总明细 源文件后台下'!E:E,E64,'总明细 源文件后台下'!C:C,"Refund")</f>
        <v>0</v>
      </c>
      <c r="Y64">
        <f>SUMIFS('总明细 源文件后台下'!P:P,'总明细 源文件后台下'!E:E,E64,'总明细 源文件后台下'!C:C,"Refund")</f>
        <v>0</v>
      </c>
      <c r="Z64">
        <f>SUMIFS('总明细 源文件后台下'!Q:Q,'总明细 源文件后台下'!E:E,E64,'总明细 源文件后台下'!C:C,"Refund")</f>
        <v>0</v>
      </c>
      <c r="AA64">
        <f>SUMIFS('总明细 源文件后台下'!R:R,'总明细 源文件后台下'!E:E,E64,'总明细 源文件后台下'!C:C,"Refund")</f>
        <v>0</v>
      </c>
      <c r="AB64">
        <f>SUMIFS('总明细 源文件后台下'!S:S,'总明细 源文件后台下'!E:E,E64,'总明细 源文件后台下'!C:C,"Refund")</f>
        <v>0</v>
      </c>
      <c r="AC64">
        <f>SUMIFS('总明细 源文件后台下'!T:T,'总明细 源文件后台下'!E:E,E64,'总明细 源文件后台下'!C:C,"Refund")</f>
        <v>0</v>
      </c>
      <c r="AD64">
        <f>SUMIFS('总明细 源文件后台下'!U:U,'总明细 源文件后台下'!E:E,E64,'总明细 源文件后台下'!C:C,"Refund")</f>
        <v>0</v>
      </c>
      <c r="AE64">
        <f>SUMIFS('总明细 源文件后台下'!V:V,'总明细 源文件后台下'!E:E,E64,'总明细 源文件后台下'!C:C,"Refund")</f>
        <v>0</v>
      </c>
      <c r="AF64">
        <f>SUMIFS('总明细 源文件后台下'!W:W,'总明细 源文件后台下'!E:E,E64,'总明细 源文件后台下'!C:C,"Refund")</f>
        <v>0</v>
      </c>
      <c r="AK64">
        <f>(SUMIF('广告费 源文件后台下'!G:G,E64,'广告费 源文件后台下'!M:M))*-1</f>
        <v>0</v>
      </c>
      <c r="AL64">
        <f>SUMIFS('总明细 源文件后台下'!W:W,'总明细 源文件后台下'!E:E,E64,'总明细 源文件后台下'!C:C,"Adjustment",'总明细 源文件后台下'!F:F,"FBA Inventory Reimbursement - Customer Return")</f>
        <v>0</v>
      </c>
      <c r="AM64">
        <f>SUMIFS('总明细 源文件后台下'!W:W,'总明细 源文件后台下'!E:E,E64,'总明细 源文件后台下'!C:C,"Adjustment",'总明细 源文件后台下'!F:F,"FBA Inventory Reimbursement - Damaged:Warehouse")</f>
        <v>0</v>
      </c>
      <c r="AN64">
        <f>SUMIFS('总明细 源文件后台下'!W:W,'总明细 源文件后台下'!E:E,E64,'总明细 源文件后台下'!C:C,"Adjustment",'总明细 源文件后台下'!F:F,"FBA Inventory Reimbursement - Customer Service Issue")</f>
        <v>0</v>
      </c>
      <c r="AO64">
        <f>SUMIFS('总明细 源文件后台下'!W:W,'总明细 源文件后台下'!E:E,E64,'总明细 源文件后台下'!C:C,"Adjustment",'总明细 源文件后台下'!F:F,"FBA Inventory Reimbursement - Fee Correction")</f>
        <v>0</v>
      </c>
      <c r="AP64">
        <f>SUMIFS('总明细 源文件后台下'!W:W,'总明细 源文件后台下'!E:E,E64,'总明细 源文件后台下'!C:C,"Adjustment",'总明细 源文件后台下'!F:F,"FBA Inventory Reimbursement - General Adjustment")</f>
        <v>0</v>
      </c>
      <c r="AQ64">
        <f>SUMIFS('总明细 源文件后台下'!W:W,'总明细 源文件后台下'!E:E,E64,'总明细 源文件后台下'!C:C,"Adjustment",'总明细 源文件后台下'!F:F,"FBA Inventory Reimbursement - Lost:Inbound")</f>
        <v>0</v>
      </c>
      <c r="AR64">
        <f>SUMIFS('总明细 源文件后台下'!W:W,'总明细 源文件后台下'!E:E,E64,'总明细 源文件后台下'!C:C,"Adjustment",'总明细 源文件后台下'!F:F,"FBA Inventory Reimbursement - Lost:Warehouse")</f>
        <v>0</v>
      </c>
      <c r="AS64">
        <f>SUMIFS('总明细 源文件后台下'!W:W,'总明细 源文件后台下'!E:E,E64,'总明细 源文件后台下'!C:C,"Adjustment",'总明细 源文件后台下'!F:F,"Non-subscription Fee Adjustment")</f>
        <v>0</v>
      </c>
      <c r="AT64">
        <f>SUMIFS('总明细 源文件后台下'!W:W,'总明细 源文件后台下'!E:E,E64,'总明细 源文件后台下'!C:C,"Adjustment",'总明细 源文件后台下'!F:F,"FBA Inventory Placement Service Fee")</f>
        <v>0</v>
      </c>
      <c r="AV64">
        <f>SUMIF('FBA Customer Return Per Unit Fe'!B:B,E64,'FBA Customer Return Per Unit Fe'!C:C)</f>
        <v>0</v>
      </c>
      <c r="AX64">
        <f>(SUMIF('仓储费 源文件后台下'!C:C,E64,'仓储费 源文件后台下'!V:V))*-1</f>
        <v>0</v>
      </c>
      <c r="AZ64">
        <f>SUMIF('Disposal Fee销毁费用-160.95'!B:B,E64,'Disposal Fee销毁费用-160.95'!D:D)*-1</f>
        <v>0</v>
      </c>
      <c r="BC64">
        <f>IFERROR(VLOOKUP(F64,'优惠券-86.4'!F:I,4,0),0)</f>
        <v>-7.4999999999999997E-2</v>
      </c>
      <c r="BD64">
        <f>IFERROR(VLOOKUP(F64,'早评-120'!E:H,4,0),0)</f>
        <v>0</v>
      </c>
      <c r="BF64">
        <f t="shared" si="0"/>
        <v>-7.4999999999999997E-2</v>
      </c>
      <c r="BG64">
        <f t="shared" si="1"/>
        <v>0</v>
      </c>
      <c r="BH64">
        <f t="shared" si="2"/>
        <v>-0.48749999999999999</v>
      </c>
      <c r="BQ64" s="45">
        <f t="shared" si="3"/>
        <v>-0.48749999999999999</v>
      </c>
      <c r="BR64">
        <f>SUMIFS('9月销毁明细'!D:D,'9月销毁明细'!A:A,E64,'9月销毁明细'!H:H,"Sellable")</f>
        <v>0</v>
      </c>
      <c r="BS64">
        <f>SUMIFS('9月销毁明细'!G:G,'9月销毁明细'!A:A,E64,'9月销毁明细'!H:H,"Sellable")</f>
        <v>0</v>
      </c>
      <c r="BT64">
        <f>SUMIFS('9月销毁明细'!D:D,'9月销毁明细'!A:A,E64,'9月销毁明细'!H:H,"Unsellable")</f>
        <v>0</v>
      </c>
      <c r="BU64">
        <f>SUMIFS('9月销毁明细'!G:G,'9月销毁明细'!A:A,E64,'9月销毁明细'!H:H,"Unsellable")</f>
        <v>0</v>
      </c>
      <c r="BW64">
        <f>IFERROR(I64*VLOOKUP(F64,'9.3成本表'!C:L,10,0),0)</f>
        <v>0</v>
      </c>
      <c r="BX64">
        <f t="shared" si="4"/>
        <v>0</v>
      </c>
      <c r="CC64" s="45">
        <f t="shared" si="5"/>
        <v>-0.48749999999999999</v>
      </c>
      <c r="CD64" s="45">
        <f t="shared" si="6"/>
        <v>0</v>
      </c>
      <c r="CE64" s="45">
        <f t="shared" si="7"/>
        <v>0</v>
      </c>
    </row>
    <row r="65" spans="4:83" x14ac:dyDescent="0.25">
      <c r="D65" s="20" t="s">
        <v>237</v>
      </c>
      <c r="E65" s="20" t="s">
        <v>238</v>
      </c>
      <c r="F65" s="20" t="s">
        <v>226</v>
      </c>
      <c r="G65">
        <v>59</v>
      </c>
      <c r="H65" s="20"/>
      <c r="I65">
        <f>SUMIFS('总明细 源文件后台下'!G:G,'总明细 源文件后台下'!E:E,E65,'总明细 源文件后台下'!C:C,"Order")</f>
        <v>0</v>
      </c>
      <c r="J65">
        <f>SUMIFS('总明细 源文件后台下'!M:M,'总明细 源文件后台下'!E:E,E65,'总明细 源文件后台下'!C:C,"Order")</f>
        <v>0</v>
      </c>
      <c r="K65">
        <f>SUMIFS('总明细 源文件后台下'!N:N,'总明细 源文件后台下'!E:E,E65,'总明细 源文件后台下'!C:C,"Order")</f>
        <v>0</v>
      </c>
      <c r="L65">
        <f>SUMIFS('总明细 源文件后台下'!O:O,'总明细 源文件后台下'!E:E,E65,'总明细 源文件后台下'!C:C,"Order")</f>
        <v>0</v>
      </c>
      <c r="M65">
        <f>SUMIFS('总明细 源文件后台下'!P:P,'总明细 源文件后台下'!E:E,E65,'总明细 源文件后台下'!C:C,"Order")</f>
        <v>0</v>
      </c>
      <c r="N65">
        <f>SUMIFS('总明细 源文件后台下'!Q:Q,'总明细 源文件后台下'!E:E,E65,'总明细 源文件后台下'!C:C,"Order")</f>
        <v>0</v>
      </c>
      <c r="O65">
        <f>SUMIFS('总明细 源文件后台下'!R:R,'总明细 源文件后台下'!E:E,E65,'总明细 源文件后台下'!C:C,"Order")</f>
        <v>0</v>
      </c>
      <c r="P65">
        <f>SUMIFS('总明细 源文件后台下'!S:S,'总明细 源文件后台下'!E:E,E65,'总明细 源文件后台下'!C:C,"Order")</f>
        <v>0</v>
      </c>
      <c r="Q65">
        <f>SUMIFS('总明细 源文件后台下'!T:T,'总明细 源文件后台下'!E:E,E65,'总明细 源文件后台下'!C:C,"Order")</f>
        <v>0</v>
      </c>
      <c r="R65">
        <f>SUMIFS('总明细 源文件后台下'!U:U,'总明细 源文件后台下'!E:E,E65,'总明细 源文件后台下'!C:C,"Order")</f>
        <v>0</v>
      </c>
      <c r="S65">
        <f>SUMIFS('总明细 源文件后台下'!V:V,'总明细 源文件后台下'!E:E,E65,'总明细 源文件后台下'!C:C,"Order")</f>
        <v>0</v>
      </c>
      <c r="T65">
        <f>SUMIFS('总明细 源文件后台下'!W:W,'总明细 源文件后台下'!E:E,E65,'总明细 源文件后台下'!C:C,"Order")</f>
        <v>0</v>
      </c>
      <c r="U65">
        <f>SUMIFS('总明细 源文件后台下'!G:G,'总明细 源文件后台下'!E:E,E65,'总明细 源文件后台下'!C:C,"Refund")</f>
        <v>0</v>
      </c>
      <c r="V65">
        <f>SUMIFS('总明细 源文件后台下'!M:M,'总明细 源文件后台下'!E:E,E65,'总明细 源文件后台下'!C:C,"Refund")</f>
        <v>0</v>
      </c>
      <c r="W65">
        <f>SUMIFS('总明细 源文件后台下'!N:N,'总明细 源文件后台下'!E:E,E65,'总明细 源文件后台下'!C:C,"Refund")</f>
        <v>0</v>
      </c>
      <c r="X65">
        <f>SUMIFS('总明细 源文件后台下'!O:O,'总明细 源文件后台下'!E:E,E65,'总明细 源文件后台下'!C:C,"Refund")</f>
        <v>0</v>
      </c>
      <c r="Y65">
        <f>SUMIFS('总明细 源文件后台下'!P:P,'总明细 源文件后台下'!E:E,E65,'总明细 源文件后台下'!C:C,"Refund")</f>
        <v>0</v>
      </c>
      <c r="Z65">
        <f>SUMIFS('总明细 源文件后台下'!Q:Q,'总明细 源文件后台下'!E:E,E65,'总明细 源文件后台下'!C:C,"Refund")</f>
        <v>0</v>
      </c>
      <c r="AA65">
        <f>SUMIFS('总明细 源文件后台下'!R:R,'总明细 源文件后台下'!E:E,E65,'总明细 源文件后台下'!C:C,"Refund")</f>
        <v>0</v>
      </c>
      <c r="AB65">
        <f>SUMIFS('总明细 源文件后台下'!S:S,'总明细 源文件后台下'!E:E,E65,'总明细 源文件后台下'!C:C,"Refund")</f>
        <v>0</v>
      </c>
      <c r="AC65">
        <f>SUMIFS('总明细 源文件后台下'!T:T,'总明细 源文件后台下'!E:E,E65,'总明细 源文件后台下'!C:C,"Refund")</f>
        <v>0</v>
      </c>
      <c r="AD65">
        <f>SUMIFS('总明细 源文件后台下'!U:U,'总明细 源文件后台下'!E:E,E65,'总明细 源文件后台下'!C:C,"Refund")</f>
        <v>0</v>
      </c>
      <c r="AE65">
        <f>SUMIFS('总明细 源文件后台下'!V:V,'总明细 源文件后台下'!E:E,E65,'总明细 源文件后台下'!C:C,"Refund")</f>
        <v>0</v>
      </c>
      <c r="AF65">
        <f>SUMIFS('总明细 源文件后台下'!W:W,'总明细 源文件后台下'!E:E,E65,'总明细 源文件后台下'!C:C,"Refund")</f>
        <v>0</v>
      </c>
      <c r="AK65">
        <f>(SUMIF('广告费 源文件后台下'!G:G,E65,'广告费 源文件后台下'!M:M))*-1</f>
        <v>0</v>
      </c>
      <c r="AL65">
        <f>SUMIFS('总明细 源文件后台下'!W:W,'总明细 源文件后台下'!E:E,E65,'总明细 源文件后台下'!C:C,"Adjustment",'总明细 源文件后台下'!F:F,"FBA Inventory Reimbursement - Customer Return")</f>
        <v>0</v>
      </c>
      <c r="AM65">
        <f>SUMIFS('总明细 源文件后台下'!W:W,'总明细 源文件后台下'!E:E,E65,'总明细 源文件后台下'!C:C,"Adjustment",'总明细 源文件后台下'!F:F,"FBA Inventory Reimbursement - Damaged:Warehouse")</f>
        <v>0</v>
      </c>
      <c r="AN65">
        <f>SUMIFS('总明细 源文件后台下'!W:W,'总明细 源文件后台下'!E:E,E65,'总明细 源文件后台下'!C:C,"Adjustment",'总明细 源文件后台下'!F:F,"FBA Inventory Reimbursement - Customer Service Issue")</f>
        <v>0</v>
      </c>
      <c r="AO65">
        <f>SUMIFS('总明细 源文件后台下'!W:W,'总明细 源文件后台下'!E:E,E65,'总明细 源文件后台下'!C:C,"Adjustment",'总明细 源文件后台下'!F:F,"FBA Inventory Reimbursement - Fee Correction")</f>
        <v>0</v>
      </c>
      <c r="AP65">
        <f>SUMIFS('总明细 源文件后台下'!W:W,'总明细 源文件后台下'!E:E,E65,'总明细 源文件后台下'!C:C,"Adjustment",'总明细 源文件后台下'!F:F,"FBA Inventory Reimbursement - General Adjustment")</f>
        <v>0</v>
      </c>
      <c r="AQ65">
        <f>SUMIFS('总明细 源文件后台下'!W:W,'总明细 源文件后台下'!E:E,E65,'总明细 源文件后台下'!C:C,"Adjustment",'总明细 源文件后台下'!F:F,"FBA Inventory Reimbursement - Lost:Inbound")</f>
        <v>0</v>
      </c>
      <c r="AR65">
        <f>SUMIFS('总明细 源文件后台下'!W:W,'总明细 源文件后台下'!E:E,E65,'总明细 源文件后台下'!C:C,"Adjustment",'总明细 源文件后台下'!F:F,"FBA Inventory Reimbursement - Lost:Warehouse")</f>
        <v>0</v>
      </c>
      <c r="AS65">
        <f>SUMIFS('总明细 源文件后台下'!W:W,'总明细 源文件后台下'!E:E,E65,'总明细 源文件后台下'!C:C,"Adjustment",'总明细 源文件后台下'!F:F,"Non-subscription Fee Adjustment")</f>
        <v>0</v>
      </c>
      <c r="AT65">
        <f>SUMIFS('总明细 源文件后台下'!W:W,'总明细 源文件后台下'!E:E,E65,'总明细 源文件后台下'!C:C,"Adjustment",'总明细 源文件后台下'!F:F,"FBA Inventory Placement Service Fee")</f>
        <v>0</v>
      </c>
      <c r="AV65">
        <f>SUMIF('FBA Customer Return Per Unit Fe'!B:B,E65,'FBA Customer Return Per Unit Fe'!C:C)</f>
        <v>0</v>
      </c>
      <c r="AX65">
        <f>(SUMIF('仓储费 源文件后台下'!C:C,E65,'仓储费 源文件后台下'!V:V))*-1</f>
        <v>0</v>
      </c>
      <c r="AZ65">
        <f>SUMIF('Disposal Fee销毁费用-160.95'!B:B,E65,'Disposal Fee销毁费用-160.95'!D:D)*-1</f>
        <v>0</v>
      </c>
      <c r="BC65">
        <f>IFERROR(VLOOKUP(F65,'优惠券-86.4'!F:I,4,0),0)</f>
        <v>-7.4999999999999997E-2</v>
      </c>
      <c r="BD65">
        <f>IFERROR(VLOOKUP(F65,'早评-120'!E:H,4,0),0)</f>
        <v>0</v>
      </c>
      <c r="BF65">
        <f t="shared" si="0"/>
        <v>-7.4999999999999997E-2</v>
      </c>
      <c r="BG65">
        <f t="shared" si="1"/>
        <v>0</v>
      </c>
      <c r="BH65">
        <f t="shared" si="2"/>
        <v>-0.48749999999999999</v>
      </c>
      <c r="BQ65" s="45">
        <f t="shared" si="3"/>
        <v>-0.48749999999999999</v>
      </c>
      <c r="BR65">
        <f>SUMIFS('9月销毁明细'!D:D,'9月销毁明细'!A:A,E65,'9月销毁明细'!H:H,"Sellable")</f>
        <v>0</v>
      </c>
      <c r="BS65">
        <f>SUMIFS('9月销毁明细'!G:G,'9月销毁明细'!A:A,E65,'9月销毁明细'!H:H,"Sellable")</f>
        <v>0</v>
      </c>
      <c r="BT65">
        <f>SUMIFS('9月销毁明细'!D:D,'9月销毁明细'!A:A,E65,'9月销毁明细'!H:H,"Unsellable")</f>
        <v>0</v>
      </c>
      <c r="BU65">
        <f>SUMIFS('9月销毁明细'!G:G,'9月销毁明细'!A:A,E65,'9月销毁明细'!H:H,"Unsellable")</f>
        <v>0</v>
      </c>
      <c r="BW65">
        <f>IFERROR(I65*VLOOKUP(F65,'9.3成本表'!C:L,10,0),0)</f>
        <v>0</v>
      </c>
      <c r="BX65">
        <f t="shared" si="4"/>
        <v>0</v>
      </c>
      <c r="CC65" s="45">
        <f t="shared" si="5"/>
        <v>-0.48749999999999999</v>
      </c>
      <c r="CD65" s="45">
        <f t="shared" si="6"/>
        <v>0</v>
      </c>
      <c r="CE65" s="45">
        <f t="shared" si="7"/>
        <v>0</v>
      </c>
    </row>
    <row r="66" spans="4:83" x14ac:dyDescent="0.25">
      <c r="D66" s="20" t="s">
        <v>239</v>
      </c>
      <c r="E66" s="20" t="s">
        <v>240</v>
      </c>
      <c r="F66" s="20" t="s">
        <v>226</v>
      </c>
      <c r="G66">
        <v>60</v>
      </c>
      <c r="H66" s="20"/>
      <c r="I66">
        <f>SUMIFS('总明细 源文件后台下'!G:G,'总明细 源文件后台下'!E:E,E66,'总明细 源文件后台下'!C:C,"Order")</f>
        <v>0</v>
      </c>
      <c r="J66">
        <f>SUMIFS('总明细 源文件后台下'!M:M,'总明细 源文件后台下'!E:E,E66,'总明细 源文件后台下'!C:C,"Order")</f>
        <v>0</v>
      </c>
      <c r="K66">
        <f>SUMIFS('总明细 源文件后台下'!N:N,'总明细 源文件后台下'!E:E,E66,'总明细 源文件后台下'!C:C,"Order")</f>
        <v>0</v>
      </c>
      <c r="L66">
        <f>SUMIFS('总明细 源文件后台下'!O:O,'总明细 源文件后台下'!E:E,E66,'总明细 源文件后台下'!C:C,"Order")</f>
        <v>0</v>
      </c>
      <c r="M66">
        <f>SUMIFS('总明细 源文件后台下'!P:P,'总明细 源文件后台下'!E:E,E66,'总明细 源文件后台下'!C:C,"Order")</f>
        <v>0</v>
      </c>
      <c r="N66">
        <f>SUMIFS('总明细 源文件后台下'!Q:Q,'总明细 源文件后台下'!E:E,E66,'总明细 源文件后台下'!C:C,"Order")</f>
        <v>0</v>
      </c>
      <c r="O66">
        <f>SUMIFS('总明细 源文件后台下'!R:R,'总明细 源文件后台下'!E:E,E66,'总明细 源文件后台下'!C:C,"Order")</f>
        <v>0</v>
      </c>
      <c r="P66">
        <f>SUMIFS('总明细 源文件后台下'!S:S,'总明细 源文件后台下'!E:E,E66,'总明细 源文件后台下'!C:C,"Order")</f>
        <v>0</v>
      </c>
      <c r="Q66">
        <f>SUMIFS('总明细 源文件后台下'!T:T,'总明细 源文件后台下'!E:E,E66,'总明细 源文件后台下'!C:C,"Order")</f>
        <v>0</v>
      </c>
      <c r="R66">
        <f>SUMIFS('总明细 源文件后台下'!U:U,'总明细 源文件后台下'!E:E,E66,'总明细 源文件后台下'!C:C,"Order")</f>
        <v>0</v>
      </c>
      <c r="S66">
        <f>SUMIFS('总明细 源文件后台下'!V:V,'总明细 源文件后台下'!E:E,E66,'总明细 源文件后台下'!C:C,"Order")</f>
        <v>0</v>
      </c>
      <c r="T66">
        <f>SUMIFS('总明细 源文件后台下'!W:W,'总明细 源文件后台下'!E:E,E66,'总明细 源文件后台下'!C:C,"Order")</f>
        <v>0</v>
      </c>
      <c r="U66">
        <f>SUMIFS('总明细 源文件后台下'!G:G,'总明细 源文件后台下'!E:E,E66,'总明细 源文件后台下'!C:C,"Refund")</f>
        <v>0</v>
      </c>
      <c r="V66">
        <f>SUMIFS('总明细 源文件后台下'!M:M,'总明细 源文件后台下'!E:E,E66,'总明细 源文件后台下'!C:C,"Refund")</f>
        <v>0</v>
      </c>
      <c r="W66">
        <f>SUMIFS('总明细 源文件后台下'!N:N,'总明细 源文件后台下'!E:E,E66,'总明细 源文件后台下'!C:C,"Refund")</f>
        <v>0</v>
      </c>
      <c r="X66">
        <f>SUMIFS('总明细 源文件后台下'!O:O,'总明细 源文件后台下'!E:E,E66,'总明细 源文件后台下'!C:C,"Refund")</f>
        <v>0</v>
      </c>
      <c r="Y66">
        <f>SUMIFS('总明细 源文件后台下'!P:P,'总明细 源文件后台下'!E:E,E66,'总明细 源文件后台下'!C:C,"Refund")</f>
        <v>0</v>
      </c>
      <c r="Z66">
        <f>SUMIFS('总明细 源文件后台下'!Q:Q,'总明细 源文件后台下'!E:E,E66,'总明细 源文件后台下'!C:C,"Refund")</f>
        <v>0</v>
      </c>
      <c r="AA66">
        <f>SUMIFS('总明细 源文件后台下'!R:R,'总明细 源文件后台下'!E:E,E66,'总明细 源文件后台下'!C:C,"Refund")</f>
        <v>0</v>
      </c>
      <c r="AB66">
        <f>SUMIFS('总明细 源文件后台下'!S:S,'总明细 源文件后台下'!E:E,E66,'总明细 源文件后台下'!C:C,"Refund")</f>
        <v>0</v>
      </c>
      <c r="AC66">
        <f>SUMIFS('总明细 源文件后台下'!T:T,'总明细 源文件后台下'!E:E,E66,'总明细 源文件后台下'!C:C,"Refund")</f>
        <v>0</v>
      </c>
      <c r="AD66">
        <f>SUMIFS('总明细 源文件后台下'!U:U,'总明细 源文件后台下'!E:E,E66,'总明细 源文件后台下'!C:C,"Refund")</f>
        <v>0</v>
      </c>
      <c r="AE66">
        <f>SUMIFS('总明细 源文件后台下'!V:V,'总明细 源文件后台下'!E:E,E66,'总明细 源文件后台下'!C:C,"Refund")</f>
        <v>0</v>
      </c>
      <c r="AF66">
        <f>SUMIFS('总明细 源文件后台下'!W:W,'总明细 源文件后台下'!E:E,E66,'总明细 源文件后台下'!C:C,"Refund")</f>
        <v>0</v>
      </c>
      <c r="AK66">
        <f>(SUMIF('广告费 源文件后台下'!G:G,E66,'广告费 源文件后台下'!M:M))*-1</f>
        <v>0</v>
      </c>
      <c r="AL66">
        <f>SUMIFS('总明细 源文件后台下'!W:W,'总明细 源文件后台下'!E:E,E66,'总明细 源文件后台下'!C:C,"Adjustment",'总明细 源文件后台下'!F:F,"FBA Inventory Reimbursement - Customer Return")</f>
        <v>0</v>
      </c>
      <c r="AM66">
        <f>SUMIFS('总明细 源文件后台下'!W:W,'总明细 源文件后台下'!E:E,E66,'总明细 源文件后台下'!C:C,"Adjustment",'总明细 源文件后台下'!F:F,"FBA Inventory Reimbursement - Damaged:Warehouse")</f>
        <v>0</v>
      </c>
      <c r="AN66">
        <f>SUMIFS('总明细 源文件后台下'!W:W,'总明细 源文件后台下'!E:E,E66,'总明细 源文件后台下'!C:C,"Adjustment",'总明细 源文件后台下'!F:F,"FBA Inventory Reimbursement - Customer Service Issue")</f>
        <v>0</v>
      </c>
      <c r="AO66">
        <f>SUMIFS('总明细 源文件后台下'!W:W,'总明细 源文件后台下'!E:E,E66,'总明细 源文件后台下'!C:C,"Adjustment",'总明细 源文件后台下'!F:F,"FBA Inventory Reimbursement - Fee Correction")</f>
        <v>0</v>
      </c>
      <c r="AP66">
        <f>SUMIFS('总明细 源文件后台下'!W:W,'总明细 源文件后台下'!E:E,E66,'总明细 源文件后台下'!C:C,"Adjustment",'总明细 源文件后台下'!F:F,"FBA Inventory Reimbursement - General Adjustment")</f>
        <v>0</v>
      </c>
      <c r="AQ66">
        <f>SUMIFS('总明细 源文件后台下'!W:W,'总明细 源文件后台下'!E:E,E66,'总明细 源文件后台下'!C:C,"Adjustment",'总明细 源文件后台下'!F:F,"FBA Inventory Reimbursement - Lost:Inbound")</f>
        <v>0</v>
      </c>
      <c r="AR66">
        <f>SUMIFS('总明细 源文件后台下'!W:W,'总明细 源文件后台下'!E:E,E66,'总明细 源文件后台下'!C:C,"Adjustment",'总明细 源文件后台下'!F:F,"FBA Inventory Reimbursement - Lost:Warehouse")</f>
        <v>0</v>
      </c>
      <c r="AS66">
        <f>SUMIFS('总明细 源文件后台下'!W:W,'总明细 源文件后台下'!E:E,E66,'总明细 源文件后台下'!C:C,"Adjustment",'总明细 源文件后台下'!F:F,"Non-subscription Fee Adjustment")</f>
        <v>0</v>
      </c>
      <c r="AT66">
        <f>SUMIFS('总明细 源文件后台下'!W:W,'总明细 源文件后台下'!E:E,E66,'总明细 源文件后台下'!C:C,"Adjustment",'总明细 源文件后台下'!F:F,"FBA Inventory Placement Service Fee")</f>
        <v>0</v>
      </c>
      <c r="AV66">
        <f>SUMIF('FBA Customer Return Per Unit Fe'!B:B,E66,'FBA Customer Return Per Unit Fe'!C:C)</f>
        <v>0</v>
      </c>
      <c r="AX66">
        <f>(SUMIF('仓储费 源文件后台下'!C:C,E66,'仓储费 源文件后台下'!V:V))*-1</f>
        <v>0</v>
      </c>
      <c r="AZ66">
        <f>SUMIF('Disposal Fee销毁费用-160.95'!B:B,E66,'Disposal Fee销毁费用-160.95'!D:D)*-1</f>
        <v>0</v>
      </c>
      <c r="BC66">
        <f>IFERROR(VLOOKUP(F66,'优惠券-86.4'!F:I,4,0),0)</f>
        <v>-7.4999999999999997E-2</v>
      </c>
      <c r="BD66">
        <f>IFERROR(VLOOKUP(F66,'早评-120'!E:H,4,0),0)</f>
        <v>0</v>
      </c>
      <c r="BF66">
        <f t="shared" si="0"/>
        <v>-7.4999999999999997E-2</v>
      </c>
      <c r="BG66">
        <f t="shared" si="1"/>
        <v>0</v>
      </c>
      <c r="BH66">
        <f t="shared" si="2"/>
        <v>-0.48749999999999999</v>
      </c>
      <c r="BQ66" s="45">
        <f t="shared" si="3"/>
        <v>-0.48749999999999999</v>
      </c>
      <c r="BR66">
        <f>SUMIFS('9月销毁明细'!D:D,'9月销毁明细'!A:A,E66,'9月销毁明细'!H:H,"Sellable")</f>
        <v>0</v>
      </c>
      <c r="BS66">
        <f>SUMIFS('9月销毁明细'!G:G,'9月销毁明细'!A:A,E66,'9月销毁明细'!H:H,"Sellable")</f>
        <v>0</v>
      </c>
      <c r="BT66">
        <f>SUMIFS('9月销毁明细'!D:D,'9月销毁明细'!A:A,E66,'9月销毁明细'!H:H,"Unsellable")</f>
        <v>0</v>
      </c>
      <c r="BU66">
        <f>SUMIFS('9月销毁明细'!G:G,'9月销毁明细'!A:A,E66,'9月销毁明细'!H:H,"Unsellable")</f>
        <v>0</v>
      </c>
      <c r="BW66">
        <f>IFERROR(I66*VLOOKUP(F66,'9.3成本表'!C:L,10,0),0)</f>
        <v>0</v>
      </c>
      <c r="BX66">
        <f t="shared" si="4"/>
        <v>0</v>
      </c>
      <c r="CC66" s="45">
        <f t="shared" si="5"/>
        <v>-0.48749999999999999</v>
      </c>
      <c r="CD66" s="45">
        <f t="shared" si="6"/>
        <v>0</v>
      </c>
      <c r="CE66" s="45">
        <f t="shared" si="7"/>
        <v>0</v>
      </c>
    </row>
    <row r="67" spans="4:83" x14ac:dyDescent="0.25">
      <c r="D67" s="20" t="s">
        <v>241</v>
      </c>
      <c r="E67" s="20" t="s">
        <v>242</v>
      </c>
      <c r="F67" s="20" t="s">
        <v>226</v>
      </c>
      <c r="G67">
        <v>61</v>
      </c>
      <c r="H67" s="20"/>
      <c r="I67">
        <f>SUMIFS('总明细 源文件后台下'!G:G,'总明细 源文件后台下'!E:E,E67,'总明细 源文件后台下'!C:C,"Order")</f>
        <v>0</v>
      </c>
      <c r="J67">
        <f>SUMIFS('总明细 源文件后台下'!M:M,'总明细 源文件后台下'!E:E,E67,'总明细 源文件后台下'!C:C,"Order")</f>
        <v>0</v>
      </c>
      <c r="K67">
        <f>SUMIFS('总明细 源文件后台下'!N:N,'总明细 源文件后台下'!E:E,E67,'总明细 源文件后台下'!C:C,"Order")</f>
        <v>0</v>
      </c>
      <c r="L67">
        <f>SUMIFS('总明细 源文件后台下'!O:O,'总明细 源文件后台下'!E:E,E67,'总明细 源文件后台下'!C:C,"Order")</f>
        <v>0</v>
      </c>
      <c r="M67">
        <f>SUMIFS('总明细 源文件后台下'!P:P,'总明细 源文件后台下'!E:E,E67,'总明细 源文件后台下'!C:C,"Order")</f>
        <v>0</v>
      </c>
      <c r="N67">
        <f>SUMIFS('总明细 源文件后台下'!Q:Q,'总明细 源文件后台下'!E:E,E67,'总明细 源文件后台下'!C:C,"Order")</f>
        <v>0</v>
      </c>
      <c r="O67">
        <f>SUMIFS('总明细 源文件后台下'!R:R,'总明细 源文件后台下'!E:E,E67,'总明细 源文件后台下'!C:C,"Order")</f>
        <v>0</v>
      </c>
      <c r="P67">
        <f>SUMIFS('总明细 源文件后台下'!S:S,'总明细 源文件后台下'!E:E,E67,'总明细 源文件后台下'!C:C,"Order")</f>
        <v>0</v>
      </c>
      <c r="Q67">
        <f>SUMIFS('总明细 源文件后台下'!T:T,'总明细 源文件后台下'!E:E,E67,'总明细 源文件后台下'!C:C,"Order")</f>
        <v>0</v>
      </c>
      <c r="R67">
        <f>SUMIFS('总明细 源文件后台下'!U:U,'总明细 源文件后台下'!E:E,E67,'总明细 源文件后台下'!C:C,"Order")</f>
        <v>0</v>
      </c>
      <c r="S67">
        <f>SUMIFS('总明细 源文件后台下'!V:V,'总明细 源文件后台下'!E:E,E67,'总明细 源文件后台下'!C:C,"Order")</f>
        <v>0</v>
      </c>
      <c r="T67">
        <f>SUMIFS('总明细 源文件后台下'!W:W,'总明细 源文件后台下'!E:E,E67,'总明细 源文件后台下'!C:C,"Order")</f>
        <v>0</v>
      </c>
      <c r="U67">
        <f>SUMIFS('总明细 源文件后台下'!G:G,'总明细 源文件后台下'!E:E,E67,'总明细 源文件后台下'!C:C,"Refund")</f>
        <v>0</v>
      </c>
      <c r="V67">
        <f>SUMIFS('总明细 源文件后台下'!M:M,'总明细 源文件后台下'!E:E,E67,'总明细 源文件后台下'!C:C,"Refund")</f>
        <v>0</v>
      </c>
      <c r="W67">
        <f>SUMIFS('总明细 源文件后台下'!N:N,'总明细 源文件后台下'!E:E,E67,'总明细 源文件后台下'!C:C,"Refund")</f>
        <v>0</v>
      </c>
      <c r="X67">
        <f>SUMIFS('总明细 源文件后台下'!O:O,'总明细 源文件后台下'!E:E,E67,'总明细 源文件后台下'!C:C,"Refund")</f>
        <v>0</v>
      </c>
      <c r="Y67">
        <f>SUMIFS('总明细 源文件后台下'!P:P,'总明细 源文件后台下'!E:E,E67,'总明细 源文件后台下'!C:C,"Refund")</f>
        <v>0</v>
      </c>
      <c r="Z67">
        <f>SUMIFS('总明细 源文件后台下'!Q:Q,'总明细 源文件后台下'!E:E,E67,'总明细 源文件后台下'!C:C,"Refund")</f>
        <v>0</v>
      </c>
      <c r="AA67">
        <f>SUMIFS('总明细 源文件后台下'!R:R,'总明细 源文件后台下'!E:E,E67,'总明细 源文件后台下'!C:C,"Refund")</f>
        <v>0</v>
      </c>
      <c r="AB67">
        <f>SUMIFS('总明细 源文件后台下'!S:S,'总明细 源文件后台下'!E:E,E67,'总明细 源文件后台下'!C:C,"Refund")</f>
        <v>0</v>
      </c>
      <c r="AC67">
        <f>SUMIFS('总明细 源文件后台下'!T:T,'总明细 源文件后台下'!E:E,E67,'总明细 源文件后台下'!C:C,"Refund")</f>
        <v>0</v>
      </c>
      <c r="AD67">
        <f>SUMIFS('总明细 源文件后台下'!U:U,'总明细 源文件后台下'!E:E,E67,'总明细 源文件后台下'!C:C,"Refund")</f>
        <v>0</v>
      </c>
      <c r="AE67">
        <f>SUMIFS('总明细 源文件后台下'!V:V,'总明细 源文件后台下'!E:E,E67,'总明细 源文件后台下'!C:C,"Refund")</f>
        <v>0</v>
      </c>
      <c r="AF67">
        <f>SUMIFS('总明细 源文件后台下'!W:W,'总明细 源文件后台下'!E:E,E67,'总明细 源文件后台下'!C:C,"Refund")</f>
        <v>0</v>
      </c>
      <c r="AK67">
        <f>(SUMIF('广告费 源文件后台下'!G:G,E67,'广告费 源文件后台下'!M:M))*-1</f>
        <v>-0.28999999999999998</v>
      </c>
      <c r="AL67">
        <f>SUMIFS('总明细 源文件后台下'!W:W,'总明细 源文件后台下'!E:E,E67,'总明细 源文件后台下'!C:C,"Adjustment",'总明细 源文件后台下'!F:F,"FBA Inventory Reimbursement - Customer Return")</f>
        <v>0</v>
      </c>
      <c r="AM67">
        <f>SUMIFS('总明细 源文件后台下'!W:W,'总明细 源文件后台下'!E:E,E67,'总明细 源文件后台下'!C:C,"Adjustment",'总明细 源文件后台下'!F:F,"FBA Inventory Reimbursement - Damaged:Warehouse")</f>
        <v>0</v>
      </c>
      <c r="AN67">
        <f>SUMIFS('总明细 源文件后台下'!W:W,'总明细 源文件后台下'!E:E,E67,'总明细 源文件后台下'!C:C,"Adjustment",'总明细 源文件后台下'!F:F,"FBA Inventory Reimbursement - Customer Service Issue")</f>
        <v>0</v>
      </c>
      <c r="AO67">
        <f>SUMIFS('总明细 源文件后台下'!W:W,'总明细 源文件后台下'!E:E,E67,'总明细 源文件后台下'!C:C,"Adjustment",'总明细 源文件后台下'!F:F,"FBA Inventory Reimbursement - Fee Correction")</f>
        <v>0</v>
      </c>
      <c r="AP67">
        <f>SUMIFS('总明细 源文件后台下'!W:W,'总明细 源文件后台下'!E:E,E67,'总明细 源文件后台下'!C:C,"Adjustment",'总明细 源文件后台下'!F:F,"FBA Inventory Reimbursement - General Adjustment")</f>
        <v>0</v>
      </c>
      <c r="AQ67">
        <f>SUMIFS('总明细 源文件后台下'!W:W,'总明细 源文件后台下'!E:E,E67,'总明细 源文件后台下'!C:C,"Adjustment",'总明细 源文件后台下'!F:F,"FBA Inventory Reimbursement - Lost:Inbound")</f>
        <v>0</v>
      </c>
      <c r="AR67">
        <f>SUMIFS('总明细 源文件后台下'!W:W,'总明细 源文件后台下'!E:E,E67,'总明细 源文件后台下'!C:C,"Adjustment",'总明细 源文件后台下'!F:F,"FBA Inventory Reimbursement - Lost:Warehouse")</f>
        <v>0</v>
      </c>
      <c r="AS67">
        <f>SUMIFS('总明细 源文件后台下'!W:W,'总明细 源文件后台下'!E:E,E67,'总明细 源文件后台下'!C:C,"Adjustment",'总明细 源文件后台下'!F:F,"Non-subscription Fee Adjustment")</f>
        <v>0</v>
      </c>
      <c r="AT67">
        <f>SUMIFS('总明细 源文件后台下'!W:W,'总明细 源文件后台下'!E:E,E67,'总明细 源文件后台下'!C:C,"Adjustment",'总明细 源文件后台下'!F:F,"FBA Inventory Placement Service Fee")</f>
        <v>0</v>
      </c>
      <c r="AV67">
        <f>SUMIF('FBA Customer Return Per Unit Fe'!B:B,E67,'FBA Customer Return Per Unit Fe'!C:C)</f>
        <v>0</v>
      </c>
      <c r="AX67">
        <f>(SUMIF('仓储费 源文件后台下'!C:C,E67,'仓储费 源文件后台下'!V:V))*-1</f>
        <v>0</v>
      </c>
      <c r="AZ67">
        <f>SUMIF('Disposal Fee销毁费用-160.95'!B:B,E67,'Disposal Fee销毁费用-160.95'!D:D)*-1</f>
        <v>0</v>
      </c>
      <c r="BC67">
        <f>IFERROR(VLOOKUP(F67,'优惠券-86.4'!F:I,4,0),0)</f>
        <v>-7.4999999999999997E-2</v>
      </c>
      <c r="BD67">
        <f>IFERROR(VLOOKUP(F67,'早评-120'!E:H,4,0),0)</f>
        <v>0</v>
      </c>
      <c r="BF67">
        <f t="shared" si="0"/>
        <v>-0.36499999999999999</v>
      </c>
      <c r="BG67">
        <f t="shared" si="1"/>
        <v>0</v>
      </c>
      <c r="BH67">
        <f t="shared" si="2"/>
        <v>-2.3725000000000001</v>
      </c>
      <c r="BQ67" s="45">
        <f t="shared" si="3"/>
        <v>-2.3725000000000001</v>
      </c>
      <c r="BR67">
        <f>SUMIFS('9月销毁明细'!D:D,'9月销毁明细'!A:A,E67,'9月销毁明细'!H:H,"Sellable")</f>
        <v>0</v>
      </c>
      <c r="BS67">
        <f>SUMIFS('9月销毁明细'!G:G,'9月销毁明细'!A:A,E67,'9月销毁明细'!H:H,"Sellable")</f>
        <v>0</v>
      </c>
      <c r="BT67">
        <f>SUMIFS('9月销毁明细'!D:D,'9月销毁明细'!A:A,E67,'9月销毁明细'!H:H,"Unsellable")</f>
        <v>0</v>
      </c>
      <c r="BU67">
        <f>SUMIFS('9月销毁明细'!G:G,'9月销毁明细'!A:A,E67,'9月销毁明细'!H:H,"Unsellable")</f>
        <v>0</v>
      </c>
      <c r="BW67">
        <f>IFERROR(I67*VLOOKUP(F67,'9.3成本表'!C:L,10,0),0)</f>
        <v>0</v>
      </c>
      <c r="BX67">
        <f t="shared" si="4"/>
        <v>0</v>
      </c>
      <c r="CC67" s="45">
        <f t="shared" si="5"/>
        <v>-2.3725000000000001</v>
      </c>
      <c r="CD67" s="45">
        <f t="shared" si="6"/>
        <v>0</v>
      </c>
      <c r="CE67" s="45">
        <f t="shared" si="7"/>
        <v>0</v>
      </c>
    </row>
    <row r="68" spans="4:83" x14ac:dyDescent="0.25">
      <c r="D68" s="20" t="s">
        <v>243</v>
      </c>
      <c r="E68" s="20" t="s">
        <v>244</v>
      </c>
      <c r="F68" s="20" t="s">
        <v>226</v>
      </c>
      <c r="G68">
        <v>62</v>
      </c>
      <c r="H68" s="20"/>
      <c r="I68">
        <f>SUMIFS('总明细 源文件后台下'!G:G,'总明细 源文件后台下'!E:E,E68,'总明细 源文件后台下'!C:C,"Order")</f>
        <v>0</v>
      </c>
      <c r="J68">
        <f>SUMIFS('总明细 源文件后台下'!M:M,'总明细 源文件后台下'!E:E,E68,'总明细 源文件后台下'!C:C,"Order")</f>
        <v>0</v>
      </c>
      <c r="K68">
        <f>SUMIFS('总明细 源文件后台下'!N:N,'总明细 源文件后台下'!E:E,E68,'总明细 源文件后台下'!C:C,"Order")</f>
        <v>0</v>
      </c>
      <c r="L68">
        <f>SUMIFS('总明细 源文件后台下'!O:O,'总明细 源文件后台下'!E:E,E68,'总明细 源文件后台下'!C:C,"Order")</f>
        <v>0</v>
      </c>
      <c r="M68">
        <f>SUMIFS('总明细 源文件后台下'!P:P,'总明细 源文件后台下'!E:E,E68,'总明细 源文件后台下'!C:C,"Order")</f>
        <v>0</v>
      </c>
      <c r="N68">
        <f>SUMIFS('总明细 源文件后台下'!Q:Q,'总明细 源文件后台下'!E:E,E68,'总明细 源文件后台下'!C:C,"Order")</f>
        <v>0</v>
      </c>
      <c r="O68">
        <f>SUMIFS('总明细 源文件后台下'!R:R,'总明细 源文件后台下'!E:E,E68,'总明细 源文件后台下'!C:C,"Order")</f>
        <v>0</v>
      </c>
      <c r="P68">
        <f>SUMIFS('总明细 源文件后台下'!S:S,'总明细 源文件后台下'!E:E,E68,'总明细 源文件后台下'!C:C,"Order")</f>
        <v>0</v>
      </c>
      <c r="Q68">
        <f>SUMIFS('总明细 源文件后台下'!T:T,'总明细 源文件后台下'!E:E,E68,'总明细 源文件后台下'!C:C,"Order")</f>
        <v>0</v>
      </c>
      <c r="R68">
        <f>SUMIFS('总明细 源文件后台下'!U:U,'总明细 源文件后台下'!E:E,E68,'总明细 源文件后台下'!C:C,"Order")</f>
        <v>0</v>
      </c>
      <c r="S68">
        <f>SUMIFS('总明细 源文件后台下'!V:V,'总明细 源文件后台下'!E:E,E68,'总明细 源文件后台下'!C:C,"Order")</f>
        <v>0</v>
      </c>
      <c r="T68">
        <f>SUMIFS('总明细 源文件后台下'!W:W,'总明细 源文件后台下'!E:E,E68,'总明细 源文件后台下'!C:C,"Order")</f>
        <v>0</v>
      </c>
      <c r="U68">
        <f>SUMIFS('总明细 源文件后台下'!G:G,'总明细 源文件后台下'!E:E,E68,'总明细 源文件后台下'!C:C,"Refund")</f>
        <v>0</v>
      </c>
      <c r="V68">
        <f>SUMIFS('总明细 源文件后台下'!M:M,'总明细 源文件后台下'!E:E,E68,'总明细 源文件后台下'!C:C,"Refund")</f>
        <v>0</v>
      </c>
      <c r="W68">
        <f>SUMIFS('总明细 源文件后台下'!N:N,'总明细 源文件后台下'!E:E,E68,'总明细 源文件后台下'!C:C,"Refund")</f>
        <v>0</v>
      </c>
      <c r="X68">
        <f>SUMIFS('总明细 源文件后台下'!O:O,'总明细 源文件后台下'!E:E,E68,'总明细 源文件后台下'!C:C,"Refund")</f>
        <v>0</v>
      </c>
      <c r="Y68">
        <f>SUMIFS('总明细 源文件后台下'!P:P,'总明细 源文件后台下'!E:E,E68,'总明细 源文件后台下'!C:C,"Refund")</f>
        <v>0</v>
      </c>
      <c r="Z68">
        <f>SUMIFS('总明细 源文件后台下'!Q:Q,'总明细 源文件后台下'!E:E,E68,'总明细 源文件后台下'!C:C,"Refund")</f>
        <v>0</v>
      </c>
      <c r="AA68">
        <f>SUMIFS('总明细 源文件后台下'!R:R,'总明细 源文件后台下'!E:E,E68,'总明细 源文件后台下'!C:C,"Refund")</f>
        <v>0</v>
      </c>
      <c r="AB68">
        <f>SUMIFS('总明细 源文件后台下'!S:S,'总明细 源文件后台下'!E:E,E68,'总明细 源文件后台下'!C:C,"Refund")</f>
        <v>0</v>
      </c>
      <c r="AC68">
        <f>SUMIFS('总明细 源文件后台下'!T:T,'总明细 源文件后台下'!E:E,E68,'总明细 源文件后台下'!C:C,"Refund")</f>
        <v>0</v>
      </c>
      <c r="AD68">
        <f>SUMIFS('总明细 源文件后台下'!U:U,'总明细 源文件后台下'!E:E,E68,'总明细 源文件后台下'!C:C,"Refund")</f>
        <v>0</v>
      </c>
      <c r="AE68">
        <f>SUMIFS('总明细 源文件后台下'!V:V,'总明细 源文件后台下'!E:E,E68,'总明细 源文件后台下'!C:C,"Refund")</f>
        <v>0</v>
      </c>
      <c r="AF68">
        <f>SUMIFS('总明细 源文件后台下'!W:W,'总明细 源文件后台下'!E:E,E68,'总明细 源文件后台下'!C:C,"Refund")</f>
        <v>0</v>
      </c>
      <c r="AK68">
        <f>(SUMIF('广告费 源文件后台下'!G:G,E68,'广告费 源文件后台下'!M:M))*-1</f>
        <v>0</v>
      </c>
      <c r="AL68">
        <f>SUMIFS('总明细 源文件后台下'!W:W,'总明细 源文件后台下'!E:E,E68,'总明细 源文件后台下'!C:C,"Adjustment",'总明细 源文件后台下'!F:F,"FBA Inventory Reimbursement - Customer Return")</f>
        <v>0</v>
      </c>
      <c r="AM68">
        <f>SUMIFS('总明细 源文件后台下'!W:W,'总明细 源文件后台下'!E:E,E68,'总明细 源文件后台下'!C:C,"Adjustment",'总明细 源文件后台下'!F:F,"FBA Inventory Reimbursement - Damaged:Warehouse")</f>
        <v>0</v>
      </c>
      <c r="AN68">
        <f>SUMIFS('总明细 源文件后台下'!W:W,'总明细 源文件后台下'!E:E,E68,'总明细 源文件后台下'!C:C,"Adjustment",'总明细 源文件后台下'!F:F,"FBA Inventory Reimbursement - Customer Service Issue")</f>
        <v>0</v>
      </c>
      <c r="AO68">
        <f>SUMIFS('总明细 源文件后台下'!W:W,'总明细 源文件后台下'!E:E,E68,'总明细 源文件后台下'!C:C,"Adjustment",'总明细 源文件后台下'!F:F,"FBA Inventory Reimbursement - Fee Correction")</f>
        <v>0</v>
      </c>
      <c r="AP68">
        <f>SUMIFS('总明细 源文件后台下'!W:W,'总明细 源文件后台下'!E:E,E68,'总明细 源文件后台下'!C:C,"Adjustment",'总明细 源文件后台下'!F:F,"FBA Inventory Reimbursement - General Adjustment")</f>
        <v>0</v>
      </c>
      <c r="AQ68">
        <f>SUMIFS('总明细 源文件后台下'!W:W,'总明细 源文件后台下'!E:E,E68,'总明细 源文件后台下'!C:C,"Adjustment",'总明细 源文件后台下'!F:F,"FBA Inventory Reimbursement - Lost:Inbound")</f>
        <v>0</v>
      </c>
      <c r="AR68">
        <f>SUMIFS('总明细 源文件后台下'!W:W,'总明细 源文件后台下'!E:E,E68,'总明细 源文件后台下'!C:C,"Adjustment",'总明细 源文件后台下'!F:F,"FBA Inventory Reimbursement - Lost:Warehouse")</f>
        <v>0</v>
      </c>
      <c r="AS68">
        <f>SUMIFS('总明细 源文件后台下'!W:W,'总明细 源文件后台下'!E:E,E68,'总明细 源文件后台下'!C:C,"Adjustment",'总明细 源文件后台下'!F:F,"Non-subscription Fee Adjustment")</f>
        <v>0</v>
      </c>
      <c r="AT68">
        <f>SUMIFS('总明细 源文件后台下'!W:W,'总明细 源文件后台下'!E:E,E68,'总明细 源文件后台下'!C:C,"Adjustment",'总明细 源文件后台下'!F:F,"FBA Inventory Placement Service Fee")</f>
        <v>0</v>
      </c>
      <c r="AV68">
        <f>SUMIF('FBA Customer Return Per Unit Fe'!B:B,E68,'FBA Customer Return Per Unit Fe'!C:C)</f>
        <v>0</v>
      </c>
      <c r="AX68">
        <f>(SUMIF('仓储费 源文件后台下'!C:C,E68,'仓储费 源文件后台下'!V:V))*-1</f>
        <v>0</v>
      </c>
      <c r="AZ68">
        <f>SUMIF('Disposal Fee销毁费用-160.95'!B:B,E68,'Disposal Fee销毁费用-160.95'!D:D)*-1</f>
        <v>0</v>
      </c>
      <c r="BC68">
        <f>IFERROR(VLOOKUP(F68,'优惠券-86.4'!F:I,4,0),0)</f>
        <v>-7.4999999999999997E-2</v>
      </c>
      <c r="BD68">
        <f>IFERROR(VLOOKUP(F68,'早评-120'!E:H,4,0),0)</f>
        <v>0</v>
      </c>
      <c r="BF68">
        <f t="shared" si="0"/>
        <v>-7.4999999999999997E-2</v>
      </c>
      <c r="BG68">
        <f t="shared" si="1"/>
        <v>0</v>
      </c>
      <c r="BH68">
        <f t="shared" si="2"/>
        <v>-0.48749999999999999</v>
      </c>
      <c r="BQ68" s="45">
        <f t="shared" si="3"/>
        <v>-0.48749999999999999</v>
      </c>
      <c r="BR68">
        <f>SUMIFS('9月销毁明细'!D:D,'9月销毁明细'!A:A,E68,'9月销毁明细'!H:H,"Sellable")</f>
        <v>0</v>
      </c>
      <c r="BS68">
        <f>SUMIFS('9月销毁明细'!G:G,'9月销毁明细'!A:A,E68,'9月销毁明细'!H:H,"Sellable")</f>
        <v>0</v>
      </c>
      <c r="BT68">
        <f>SUMIFS('9月销毁明细'!D:D,'9月销毁明细'!A:A,E68,'9月销毁明细'!H:H,"Unsellable")</f>
        <v>0</v>
      </c>
      <c r="BU68">
        <f>SUMIFS('9月销毁明细'!G:G,'9月销毁明细'!A:A,E68,'9月销毁明细'!H:H,"Unsellable")</f>
        <v>0</v>
      </c>
      <c r="BW68">
        <f>IFERROR(I68*VLOOKUP(F68,'9.3成本表'!C:L,10,0),0)</f>
        <v>0</v>
      </c>
      <c r="BX68">
        <f t="shared" si="4"/>
        <v>0</v>
      </c>
      <c r="CC68" s="45">
        <f t="shared" si="5"/>
        <v>-0.48749999999999999</v>
      </c>
      <c r="CD68" s="45">
        <f t="shared" si="6"/>
        <v>0</v>
      </c>
      <c r="CE68" s="45">
        <f t="shared" si="7"/>
        <v>0</v>
      </c>
    </row>
    <row r="69" spans="4:83" x14ac:dyDescent="0.25">
      <c r="D69" s="20" t="s">
        <v>245</v>
      </c>
      <c r="E69" s="20" t="s">
        <v>246</v>
      </c>
      <c r="F69" s="20" t="s">
        <v>226</v>
      </c>
      <c r="G69">
        <v>63</v>
      </c>
      <c r="H69" s="20"/>
      <c r="I69">
        <f>SUMIFS('总明细 源文件后台下'!G:G,'总明细 源文件后台下'!E:E,E69,'总明细 源文件后台下'!C:C,"Order")</f>
        <v>0</v>
      </c>
      <c r="J69">
        <f>SUMIFS('总明细 源文件后台下'!M:M,'总明细 源文件后台下'!E:E,E69,'总明细 源文件后台下'!C:C,"Order")</f>
        <v>0</v>
      </c>
      <c r="K69">
        <f>SUMIFS('总明细 源文件后台下'!N:N,'总明细 源文件后台下'!E:E,E69,'总明细 源文件后台下'!C:C,"Order")</f>
        <v>0</v>
      </c>
      <c r="L69">
        <f>SUMIFS('总明细 源文件后台下'!O:O,'总明细 源文件后台下'!E:E,E69,'总明细 源文件后台下'!C:C,"Order")</f>
        <v>0</v>
      </c>
      <c r="M69">
        <f>SUMIFS('总明细 源文件后台下'!P:P,'总明细 源文件后台下'!E:E,E69,'总明细 源文件后台下'!C:C,"Order")</f>
        <v>0</v>
      </c>
      <c r="N69">
        <f>SUMIFS('总明细 源文件后台下'!Q:Q,'总明细 源文件后台下'!E:E,E69,'总明细 源文件后台下'!C:C,"Order")</f>
        <v>0</v>
      </c>
      <c r="O69">
        <f>SUMIFS('总明细 源文件后台下'!R:R,'总明细 源文件后台下'!E:E,E69,'总明细 源文件后台下'!C:C,"Order")</f>
        <v>0</v>
      </c>
      <c r="P69">
        <f>SUMIFS('总明细 源文件后台下'!S:S,'总明细 源文件后台下'!E:E,E69,'总明细 源文件后台下'!C:C,"Order")</f>
        <v>0</v>
      </c>
      <c r="Q69">
        <f>SUMIFS('总明细 源文件后台下'!T:T,'总明细 源文件后台下'!E:E,E69,'总明细 源文件后台下'!C:C,"Order")</f>
        <v>0</v>
      </c>
      <c r="R69">
        <f>SUMIFS('总明细 源文件后台下'!U:U,'总明细 源文件后台下'!E:E,E69,'总明细 源文件后台下'!C:C,"Order")</f>
        <v>0</v>
      </c>
      <c r="S69">
        <f>SUMIFS('总明细 源文件后台下'!V:V,'总明细 源文件后台下'!E:E,E69,'总明细 源文件后台下'!C:C,"Order")</f>
        <v>0</v>
      </c>
      <c r="T69">
        <f>SUMIFS('总明细 源文件后台下'!W:W,'总明细 源文件后台下'!E:E,E69,'总明细 源文件后台下'!C:C,"Order")</f>
        <v>0</v>
      </c>
      <c r="U69">
        <f>SUMIFS('总明细 源文件后台下'!G:G,'总明细 源文件后台下'!E:E,E69,'总明细 源文件后台下'!C:C,"Refund")</f>
        <v>0</v>
      </c>
      <c r="V69">
        <f>SUMIFS('总明细 源文件后台下'!M:M,'总明细 源文件后台下'!E:E,E69,'总明细 源文件后台下'!C:C,"Refund")</f>
        <v>0</v>
      </c>
      <c r="W69">
        <f>SUMIFS('总明细 源文件后台下'!N:N,'总明细 源文件后台下'!E:E,E69,'总明细 源文件后台下'!C:C,"Refund")</f>
        <v>0</v>
      </c>
      <c r="X69">
        <f>SUMIFS('总明细 源文件后台下'!O:O,'总明细 源文件后台下'!E:E,E69,'总明细 源文件后台下'!C:C,"Refund")</f>
        <v>0</v>
      </c>
      <c r="Y69">
        <f>SUMIFS('总明细 源文件后台下'!P:P,'总明细 源文件后台下'!E:E,E69,'总明细 源文件后台下'!C:C,"Refund")</f>
        <v>0</v>
      </c>
      <c r="Z69">
        <f>SUMIFS('总明细 源文件后台下'!Q:Q,'总明细 源文件后台下'!E:E,E69,'总明细 源文件后台下'!C:C,"Refund")</f>
        <v>0</v>
      </c>
      <c r="AA69">
        <f>SUMIFS('总明细 源文件后台下'!R:R,'总明细 源文件后台下'!E:E,E69,'总明细 源文件后台下'!C:C,"Refund")</f>
        <v>0</v>
      </c>
      <c r="AB69">
        <f>SUMIFS('总明细 源文件后台下'!S:S,'总明细 源文件后台下'!E:E,E69,'总明细 源文件后台下'!C:C,"Refund")</f>
        <v>0</v>
      </c>
      <c r="AC69">
        <f>SUMIFS('总明细 源文件后台下'!T:T,'总明细 源文件后台下'!E:E,E69,'总明细 源文件后台下'!C:C,"Refund")</f>
        <v>0</v>
      </c>
      <c r="AD69">
        <f>SUMIFS('总明细 源文件后台下'!U:U,'总明细 源文件后台下'!E:E,E69,'总明细 源文件后台下'!C:C,"Refund")</f>
        <v>0</v>
      </c>
      <c r="AE69">
        <f>SUMIFS('总明细 源文件后台下'!V:V,'总明细 源文件后台下'!E:E,E69,'总明细 源文件后台下'!C:C,"Refund")</f>
        <v>0</v>
      </c>
      <c r="AF69">
        <f>SUMIFS('总明细 源文件后台下'!W:W,'总明细 源文件后台下'!E:E,E69,'总明细 源文件后台下'!C:C,"Refund")</f>
        <v>0</v>
      </c>
      <c r="AK69">
        <f>(SUMIF('广告费 源文件后台下'!G:G,E69,'广告费 源文件后台下'!M:M))*-1</f>
        <v>-0.8</v>
      </c>
      <c r="AL69">
        <f>SUMIFS('总明细 源文件后台下'!W:W,'总明细 源文件后台下'!E:E,E69,'总明细 源文件后台下'!C:C,"Adjustment",'总明细 源文件后台下'!F:F,"FBA Inventory Reimbursement - Customer Return")</f>
        <v>0</v>
      </c>
      <c r="AM69">
        <f>SUMIFS('总明细 源文件后台下'!W:W,'总明细 源文件后台下'!E:E,E69,'总明细 源文件后台下'!C:C,"Adjustment",'总明细 源文件后台下'!F:F,"FBA Inventory Reimbursement - Damaged:Warehouse")</f>
        <v>0</v>
      </c>
      <c r="AN69">
        <f>SUMIFS('总明细 源文件后台下'!W:W,'总明细 源文件后台下'!E:E,E69,'总明细 源文件后台下'!C:C,"Adjustment",'总明细 源文件后台下'!F:F,"FBA Inventory Reimbursement - Customer Service Issue")</f>
        <v>0</v>
      </c>
      <c r="AO69">
        <f>SUMIFS('总明细 源文件后台下'!W:W,'总明细 源文件后台下'!E:E,E69,'总明细 源文件后台下'!C:C,"Adjustment",'总明细 源文件后台下'!F:F,"FBA Inventory Reimbursement - Fee Correction")</f>
        <v>0</v>
      </c>
      <c r="AP69">
        <f>SUMIFS('总明细 源文件后台下'!W:W,'总明细 源文件后台下'!E:E,E69,'总明细 源文件后台下'!C:C,"Adjustment",'总明细 源文件后台下'!F:F,"FBA Inventory Reimbursement - General Adjustment")</f>
        <v>0</v>
      </c>
      <c r="AQ69">
        <f>SUMIFS('总明细 源文件后台下'!W:W,'总明细 源文件后台下'!E:E,E69,'总明细 源文件后台下'!C:C,"Adjustment",'总明细 源文件后台下'!F:F,"FBA Inventory Reimbursement - Lost:Inbound")</f>
        <v>0</v>
      </c>
      <c r="AR69">
        <f>SUMIFS('总明细 源文件后台下'!W:W,'总明细 源文件后台下'!E:E,E69,'总明细 源文件后台下'!C:C,"Adjustment",'总明细 源文件后台下'!F:F,"FBA Inventory Reimbursement - Lost:Warehouse")</f>
        <v>0</v>
      </c>
      <c r="AS69">
        <f>SUMIFS('总明细 源文件后台下'!W:W,'总明细 源文件后台下'!E:E,E69,'总明细 源文件后台下'!C:C,"Adjustment",'总明细 源文件后台下'!F:F,"Non-subscription Fee Adjustment")</f>
        <v>0</v>
      </c>
      <c r="AT69">
        <f>SUMIFS('总明细 源文件后台下'!W:W,'总明细 源文件后台下'!E:E,E69,'总明细 源文件后台下'!C:C,"Adjustment",'总明细 源文件后台下'!F:F,"FBA Inventory Placement Service Fee")</f>
        <v>0</v>
      </c>
      <c r="AV69">
        <f>SUMIF('FBA Customer Return Per Unit Fe'!B:B,E69,'FBA Customer Return Per Unit Fe'!C:C)</f>
        <v>0</v>
      </c>
      <c r="AX69">
        <f>(SUMIF('仓储费 源文件后台下'!C:C,E69,'仓储费 源文件后台下'!V:V))*-1</f>
        <v>0</v>
      </c>
      <c r="AZ69">
        <f>SUMIF('Disposal Fee销毁费用-160.95'!B:B,E69,'Disposal Fee销毁费用-160.95'!D:D)*-1</f>
        <v>0</v>
      </c>
      <c r="BC69">
        <f>IFERROR(VLOOKUP(F69,'优惠券-86.4'!F:I,4,0),0)</f>
        <v>-7.4999999999999997E-2</v>
      </c>
      <c r="BD69">
        <f>IFERROR(VLOOKUP(F69,'早评-120'!E:H,4,0),0)</f>
        <v>0</v>
      </c>
      <c r="BF69">
        <f t="shared" si="0"/>
        <v>-0.875</v>
      </c>
      <c r="BG69">
        <f t="shared" si="1"/>
        <v>0</v>
      </c>
      <c r="BH69">
        <f t="shared" si="2"/>
        <v>-5.6875</v>
      </c>
      <c r="BQ69" s="45">
        <f t="shared" si="3"/>
        <v>-5.6875</v>
      </c>
      <c r="BR69">
        <f>SUMIFS('9月销毁明细'!D:D,'9月销毁明细'!A:A,E69,'9月销毁明细'!H:H,"Sellable")</f>
        <v>0</v>
      </c>
      <c r="BS69">
        <f>SUMIFS('9月销毁明细'!G:G,'9月销毁明细'!A:A,E69,'9月销毁明细'!H:H,"Sellable")</f>
        <v>0</v>
      </c>
      <c r="BT69">
        <f>SUMIFS('9月销毁明细'!D:D,'9月销毁明细'!A:A,E69,'9月销毁明细'!H:H,"Unsellable")</f>
        <v>0</v>
      </c>
      <c r="BU69">
        <f>SUMIFS('9月销毁明细'!G:G,'9月销毁明细'!A:A,E69,'9月销毁明细'!H:H,"Unsellable")</f>
        <v>0</v>
      </c>
      <c r="BW69">
        <f>IFERROR(I69*VLOOKUP(F69,'9.3成本表'!C:L,10,0),0)</f>
        <v>0</v>
      </c>
      <c r="BX69">
        <f t="shared" si="4"/>
        <v>0</v>
      </c>
      <c r="CC69" s="45">
        <f t="shared" si="5"/>
        <v>-5.6875</v>
      </c>
      <c r="CD69" s="45">
        <f t="shared" si="6"/>
        <v>0</v>
      </c>
      <c r="CE69" s="45">
        <f t="shared" si="7"/>
        <v>0</v>
      </c>
    </row>
    <row r="70" spans="4:83" x14ac:dyDescent="0.25">
      <c r="D70" s="20" t="s">
        <v>247</v>
      </c>
      <c r="E70" s="20" t="s">
        <v>248</v>
      </c>
      <c r="F70" s="20" t="s">
        <v>226</v>
      </c>
      <c r="G70">
        <v>64</v>
      </c>
      <c r="H70" s="20"/>
      <c r="I70">
        <f>SUMIFS('总明细 源文件后台下'!G:G,'总明细 源文件后台下'!E:E,E70,'总明细 源文件后台下'!C:C,"Order")</f>
        <v>0</v>
      </c>
      <c r="J70">
        <f>SUMIFS('总明细 源文件后台下'!M:M,'总明细 源文件后台下'!E:E,E70,'总明细 源文件后台下'!C:C,"Order")</f>
        <v>0</v>
      </c>
      <c r="K70">
        <f>SUMIFS('总明细 源文件后台下'!N:N,'总明细 源文件后台下'!E:E,E70,'总明细 源文件后台下'!C:C,"Order")</f>
        <v>0</v>
      </c>
      <c r="L70">
        <f>SUMIFS('总明细 源文件后台下'!O:O,'总明细 源文件后台下'!E:E,E70,'总明细 源文件后台下'!C:C,"Order")</f>
        <v>0</v>
      </c>
      <c r="M70">
        <f>SUMIFS('总明细 源文件后台下'!P:P,'总明细 源文件后台下'!E:E,E70,'总明细 源文件后台下'!C:C,"Order")</f>
        <v>0</v>
      </c>
      <c r="N70">
        <f>SUMIFS('总明细 源文件后台下'!Q:Q,'总明细 源文件后台下'!E:E,E70,'总明细 源文件后台下'!C:C,"Order")</f>
        <v>0</v>
      </c>
      <c r="O70">
        <f>SUMIFS('总明细 源文件后台下'!R:R,'总明细 源文件后台下'!E:E,E70,'总明细 源文件后台下'!C:C,"Order")</f>
        <v>0</v>
      </c>
      <c r="P70">
        <f>SUMIFS('总明细 源文件后台下'!S:S,'总明细 源文件后台下'!E:E,E70,'总明细 源文件后台下'!C:C,"Order")</f>
        <v>0</v>
      </c>
      <c r="Q70">
        <f>SUMIFS('总明细 源文件后台下'!T:T,'总明细 源文件后台下'!E:E,E70,'总明细 源文件后台下'!C:C,"Order")</f>
        <v>0</v>
      </c>
      <c r="R70">
        <f>SUMIFS('总明细 源文件后台下'!U:U,'总明细 源文件后台下'!E:E,E70,'总明细 源文件后台下'!C:C,"Order")</f>
        <v>0</v>
      </c>
      <c r="S70">
        <f>SUMIFS('总明细 源文件后台下'!V:V,'总明细 源文件后台下'!E:E,E70,'总明细 源文件后台下'!C:C,"Order")</f>
        <v>0</v>
      </c>
      <c r="T70">
        <f>SUMIFS('总明细 源文件后台下'!W:W,'总明细 源文件后台下'!E:E,E70,'总明细 源文件后台下'!C:C,"Order")</f>
        <v>0</v>
      </c>
      <c r="U70">
        <f>SUMIFS('总明细 源文件后台下'!G:G,'总明细 源文件后台下'!E:E,E70,'总明细 源文件后台下'!C:C,"Refund")</f>
        <v>0</v>
      </c>
      <c r="V70">
        <f>SUMIFS('总明细 源文件后台下'!M:M,'总明细 源文件后台下'!E:E,E70,'总明细 源文件后台下'!C:C,"Refund")</f>
        <v>0</v>
      </c>
      <c r="W70">
        <f>SUMIFS('总明细 源文件后台下'!N:N,'总明细 源文件后台下'!E:E,E70,'总明细 源文件后台下'!C:C,"Refund")</f>
        <v>0</v>
      </c>
      <c r="X70">
        <f>SUMIFS('总明细 源文件后台下'!O:O,'总明细 源文件后台下'!E:E,E70,'总明细 源文件后台下'!C:C,"Refund")</f>
        <v>0</v>
      </c>
      <c r="Y70">
        <f>SUMIFS('总明细 源文件后台下'!P:P,'总明细 源文件后台下'!E:E,E70,'总明细 源文件后台下'!C:C,"Refund")</f>
        <v>0</v>
      </c>
      <c r="Z70">
        <f>SUMIFS('总明细 源文件后台下'!Q:Q,'总明细 源文件后台下'!E:E,E70,'总明细 源文件后台下'!C:C,"Refund")</f>
        <v>0</v>
      </c>
      <c r="AA70">
        <f>SUMIFS('总明细 源文件后台下'!R:R,'总明细 源文件后台下'!E:E,E70,'总明细 源文件后台下'!C:C,"Refund")</f>
        <v>0</v>
      </c>
      <c r="AB70">
        <f>SUMIFS('总明细 源文件后台下'!S:S,'总明细 源文件后台下'!E:E,E70,'总明细 源文件后台下'!C:C,"Refund")</f>
        <v>0</v>
      </c>
      <c r="AC70">
        <f>SUMIFS('总明细 源文件后台下'!T:T,'总明细 源文件后台下'!E:E,E70,'总明细 源文件后台下'!C:C,"Refund")</f>
        <v>0</v>
      </c>
      <c r="AD70">
        <f>SUMIFS('总明细 源文件后台下'!U:U,'总明细 源文件后台下'!E:E,E70,'总明细 源文件后台下'!C:C,"Refund")</f>
        <v>0</v>
      </c>
      <c r="AE70">
        <f>SUMIFS('总明细 源文件后台下'!V:V,'总明细 源文件后台下'!E:E,E70,'总明细 源文件后台下'!C:C,"Refund")</f>
        <v>0</v>
      </c>
      <c r="AF70">
        <f>SUMIFS('总明细 源文件后台下'!W:W,'总明细 源文件后台下'!E:E,E70,'总明细 源文件后台下'!C:C,"Refund")</f>
        <v>0</v>
      </c>
      <c r="AK70">
        <f>(SUMIF('广告费 源文件后台下'!G:G,E70,'广告费 源文件后台下'!M:M))*-1</f>
        <v>0</v>
      </c>
      <c r="AL70">
        <f>SUMIFS('总明细 源文件后台下'!W:W,'总明细 源文件后台下'!E:E,E70,'总明细 源文件后台下'!C:C,"Adjustment",'总明细 源文件后台下'!F:F,"FBA Inventory Reimbursement - Customer Return")</f>
        <v>0</v>
      </c>
      <c r="AM70">
        <f>SUMIFS('总明细 源文件后台下'!W:W,'总明细 源文件后台下'!E:E,E70,'总明细 源文件后台下'!C:C,"Adjustment",'总明细 源文件后台下'!F:F,"FBA Inventory Reimbursement - Damaged:Warehouse")</f>
        <v>0</v>
      </c>
      <c r="AN70">
        <f>SUMIFS('总明细 源文件后台下'!W:W,'总明细 源文件后台下'!E:E,E70,'总明细 源文件后台下'!C:C,"Adjustment",'总明细 源文件后台下'!F:F,"FBA Inventory Reimbursement - Customer Service Issue")</f>
        <v>0</v>
      </c>
      <c r="AO70">
        <f>SUMIFS('总明细 源文件后台下'!W:W,'总明细 源文件后台下'!E:E,E70,'总明细 源文件后台下'!C:C,"Adjustment",'总明细 源文件后台下'!F:F,"FBA Inventory Reimbursement - Fee Correction")</f>
        <v>0</v>
      </c>
      <c r="AP70">
        <f>SUMIFS('总明细 源文件后台下'!W:W,'总明细 源文件后台下'!E:E,E70,'总明细 源文件后台下'!C:C,"Adjustment",'总明细 源文件后台下'!F:F,"FBA Inventory Reimbursement - General Adjustment")</f>
        <v>0</v>
      </c>
      <c r="AQ70">
        <f>SUMIFS('总明细 源文件后台下'!W:W,'总明细 源文件后台下'!E:E,E70,'总明细 源文件后台下'!C:C,"Adjustment",'总明细 源文件后台下'!F:F,"FBA Inventory Reimbursement - Lost:Inbound")</f>
        <v>0</v>
      </c>
      <c r="AR70">
        <f>SUMIFS('总明细 源文件后台下'!W:W,'总明细 源文件后台下'!E:E,E70,'总明细 源文件后台下'!C:C,"Adjustment",'总明细 源文件后台下'!F:F,"FBA Inventory Reimbursement - Lost:Warehouse")</f>
        <v>0</v>
      </c>
      <c r="AS70">
        <f>SUMIFS('总明细 源文件后台下'!W:W,'总明细 源文件后台下'!E:E,E70,'总明细 源文件后台下'!C:C,"Adjustment",'总明细 源文件后台下'!F:F,"Non-subscription Fee Adjustment")</f>
        <v>0</v>
      </c>
      <c r="AT70">
        <f>SUMIFS('总明细 源文件后台下'!W:W,'总明细 源文件后台下'!E:E,E70,'总明细 源文件后台下'!C:C,"Adjustment",'总明细 源文件后台下'!F:F,"FBA Inventory Placement Service Fee")</f>
        <v>0</v>
      </c>
      <c r="AV70">
        <f>SUMIF('FBA Customer Return Per Unit Fe'!B:B,E70,'FBA Customer Return Per Unit Fe'!C:C)</f>
        <v>0</v>
      </c>
      <c r="AX70">
        <f>(SUMIF('仓储费 源文件后台下'!C:C,E70,'仓储费 源文件后台下'!V:V))*-1</f>
        <v>0</v>
      </c>
      <c r="AZ70">
        <f>SUMIF('Disposal Fee销毁费用-160.95'!B:B,E70,'Disposal Fee销毁费用-160.95'!D:D)*-1</f>
        <v>0</v>
      </c>
      <c r="BC70">
        <f>IFERROR(VLOOKUP(F70,'优惠券-86.4'!F:I,4,0),0)</f>
        <v>-7.4999999999999997E-2</v>
      </c>
      <c r="BD70">
        <f>IFERROR(VLOOKUP(F70,'早评-120'!E:H,4,0),0)</f>
        <v>0</v>
      </c>
      <c r="BF70">
        <f t="shared" si="0"/>
        <v>-7.4999999999999997E-2</v>
      </c>
      <c r="BG70">
        <f t="shared" si="1"/>
        <v>0</v>
      </c>
      <c r="BH70">
        <f t="shared" si="2"/>
        <v>-0.48749999999999999</v>
      </c>
      <c r="BQ70" s="45">
        <f t="shared" si="3"/>
        <v>-0.48749999999999999</v>
      </c>
      <c r="BR70">
        <f>SUMIFS('9月销毁明细'!D:D,'9月销毁明细'!A:A,E70,'9月销毁明细'!H:H,"Sellable")</f>
        <v>0</v>
      </c>
      <c r="BS70">
        <f>SUMIFS('9月销毁明细'!G:G,'9月销毁明细'!A:A,E70,'9月销毁明细'!H:H,"Sellable")</f>
        <v>0</v>
      </c>
      <c r="BT70">
        <f>SUMIFS('9月销毁明细'!D:D,'9月销毁明细'!A:A,E70,'9月销毁明细'!H:H,"Unsellable")</f>
        <v>0</v>
      </c>
      <c r="BU70">
        <f>SUMIFS('9月销毁明细'!G:G,'9月销毁明细'!A:A,E70,'9月销毁明细'!H:H,"Unsellable")</f>
        <v>0</v>
      </c>
      <c r="BW70">
        <f>IFERROR(I70*VLOOKUP(F70,'9.3成本表'!C:L,10,0),0)</f>
        <v>0</v>
      </c>
      <c r="BX70">
        <f t="shared" si="4"/>
        <v>0</v>
      </c>
      <c r="CC70" s="45">
        <f t="shared" si="5"/>
        <v>-0.48749999999999999</v>
      </c>
      <c r="CD70" s="45">
        <f t="shared" si="6"/>
        <v>0</v>
      </c>
      <c r="CE70" s="45">
        <f t="shared" si="7"/>
        <v>0</v>
      </c>
    </row>
    <row r="71" spans="4:83" x14ac:dyDescent="0.25">
      <c r="D71" s="20" t="s">
        <v>249</v>
      </c>
      <c r="E71" s="20" t="s">
        <v>250</v>
      </c>
      <c r="F71" s="20" t="s">
        <v>251</v>
      </c>
      <c r="G71">
        <v>65</v>
      </c>
      <c r="H71" s="20"/>
      <c r="I71">
        <f>SUMIFS('总明细 源文件后台下'!G:G,'总明细 源文件后台下'!E:E,E71,'总明细 源文件后台下'!C:C,"Order")</f>
        <v>0</v>
      </c>
      <c r="J71">
        <f>SUMIFS('总明细 源文件后台下'!M:M,'总明细 源文件后台下'!E:E,E71,'总明细 源文件后台下'!C:C,"Order")</f>
        <v>0</v>
      </c>
      <c r="K71">
        <f>SUMIFS('总明细 源文件后台下'!N:N,'总明细 源文件后台下'!E:E,E71,'总明细 源文件后台下'!C:C,"Order")</f>
        <v>0</v>
      </c>
      <c r="L71">
        <f>SUMIFS('总明细 源文件后台下'!O:O,'总明细 源文件后台下'!E:E,E71,'总明细 源文件后台下'!C:C,"Order")</f>
        <v>0</v>
      </c>
      <c r="M71">
        <f>SUMIFS('总明细 源文件后台下'!P:P,'总明细 源文件后台下'!E:E,E71,'总明细 源文件后台下'!C:C,"Order")</f>
        <v>0</v>
      </c>
      <c r="N71">
        <f>SUMIFS('总明细 源文件后台下'!Q:Q,'总明细 源文件后台下'!E:E,E71,'总明细 源文件后台下'!C:C,"Order")</f>
        <v>0</v>
      </c>
      <c r="O71">
        <f>SUMIFS('总明细 源文件后台下'!R:R,'总明细 源文件后台下'!E:E,E71,'总明细 源文件后台下'!C:C,"Order")</f>
        <v>0</v>
      </c>
      <c r="P71">
        <f>SUMIFS('总明细 源文件后台下'!S:S,'总明细 源文件后台下'!E:E,E71,'总明细 源文件后台下'!C:C,"Order")</f>
        <v>0</v>
      </c>
      <c r="Q71">
        <f>SUMIFS('总明细 源文件后台下'!T:T,'总明细 源文件后台下'!E:E,E71,'总明细 源文件后台下'!C:C,"Order")</f>
        <v>0</v>
      </c>
      <c r="R71">
        <f>SUMIFS('总明细 源文件后台下'!U:U,'总明细 源文件后台下'!E:E,E71,'总明细 源文件后台下'!C:C,"Order")</f>
        <v>0</v>
      </c>
      <c r="S71">
        <f>SUMIFS('总明细 源文件后台下'!V:V,'总明细 源文件后台下'!E:E,E71,'总明细 源文件后台下'!C:C,"Order")</f>
        <v>0</v>
      </c>
      <c r="T71">
        <f>SUMIFS('总明细 源文件后台下'!W:W,'总明细 源文件后台下'!E:E,E71,'总明细 源文件后台下'!C:C,"Order")</f>
        <v>0</v>
      </c>
      <c r="U71">
        <f>SUMIFS('总明细 源文件后台下'!G:G,'总明细 源文件后台下'!E:E,E71,'总明细 源文件后台下'!C:C,"Refund")</f>
        <v>0</v>
      </c>
      <c r="V71">
        <f>SUMIFS('总明细 源文件后台下'!M:M,'总明细 源文件后台下'!E:E,E71,'总明细 源文件后台下'!C:C,"Refund")</f>
        <v>0</v>
      </c>
      <c r="W71">
        <f>SUMIFS('总明细 源文件后台下'!N:N,'总明细 源文件后台下'!E:E,E71,'总明细 源文件后台下'!C:C,"Refund")</f>
        <v>0</v>
      </c>
      <c r="X71">
        <f>SUMIFS('总明细 源文件后台下'!O:O,'总明细 源文件后台下'!E:E,E71,'总明细 源文件后台下'!C:C,"Refund")</f>
        <v>0</v>
      </c>
      <c r="Y71">
        <f>SUMIFS('总明细 源文件后台下'!P:P,'总明细 源文件后台下'!E:E,E71,'总明细 源文件后台下'!C:C,"Refund")</f>
        <v>0</v>
      </c>
      <c r="Z71">
        <f>SUMIFS('总明细 源文件后台下'!Q:Q,'总明细 源文件后台下'!E:E,E71,'总明细 源文件后台下'!C:C,"Refund")</f>
        <v>0</v>
      </c>
      <c r="AA71">
        <f>SUMIFS('总明细 源文件后台下'!R:R,'总明细 源文件后台下'!E:E,E71,'总明细 源文件后台下'!C:C,"Refund")</f>
        <v>0</v>
      </c>
      <c r="AB71">
        <f>SUMIFS('总明细 源文件后台下'!S:S,'总明细 源文件后台下'!E:E,E71,'总明细 源文件后台下'!C:C,"Refund")</f>
        <v>0</v>
      </c>
      <c r="AC71">
        <f>SUMIFS('总明细 源文件后台下'!T:T,'总明细 源文件后台下'!E:E,E71,'总明细 源文件后台下'!C:C,"Refund")</f>
        <v>0</v>
      </c>
      <c r="AD71">
        <f>SUMIFS('总明细 源文件后台下'!U:U,'总明细 源文件后台下'!E:E,E71,'总明细 源文件后台下'!C:C,"Refund")</f>
        <v>0</v>
      </c>
      <c r="AE71">
        <f>SUMIFS('总明细 源文件后台下'!V:V,'总明细 源文件后台下'!E:E,E71,'总明细 源文件后台下'!C:C,"Refund")</f>
        <v>0</v>
      </c>
      <c r="AF71">
        <f>SUMIFS('总明细 源文件后台下'!W:W,'总明细 源文件后台下'!E:E,E71,'总明细 源文件后台下'!C:C,"Refund")</f>
        <v>0</v>
      </c>
      <c r="AK71">
        <f>(SUMIF('广告费 源文件后台下'!G:G,E71,'广告费 源文件后台下'!M:M))*-1</f>
        <v>-7.32</v>
      </c>
      <c r="AL71">
        <f>SUMIFS('总明细 源文件后台下'!W:W,'总明细 源文件后台下'!E:E,E71,'总明细 源文件后台下'!C:C,"Adjustment",'总明细 源文件后台下'!F:F,"FBA Inventory Reimbursement - Customer Return")</f>
        <v>0</v>
      </c>
      <c r="AM71">
        <f>SUMIFS('总明细 源文件后台下'!W:W,'总明细 源文件后台下'!E:E,E71,'总明细 源文件后台下'!C:C,"Adjustment",'总明细 源文件后台下'!F:F,"FBA Inventory Reimbursement - Damaged:Warehouse")</f>
        <v>0</v>
      </c>
      <c r="AN71">
        <f>SUMIFS('总明细 源文件后台下'!W:W,'总明细 源文件后台下'!E:E,E71,'总明细 源文件后台下'!C:C,"Adjustment",'总明细 源文件后台下'!F:F,"FBA Inventory Reimbursement - Customer Service Issue")</f>
        <v>0</v>
      </c>
      <c r="AO71">
        <f>SUMIFS('总明细 源文件后台下'!W:W,'总明细 源文件后台下'!E:E,E71,'总明细 源文件后台下'!C:C,"Adjustment",'总明细 源文件后台下'!F:F,"FBA Inventory Reimbursement - Fee Correction")</f>
        <v>0</v>
      </c>
      <c r="AP71">
        <f>SUMIFS('总明细 源文件后台下'!W:W,'总明细 源文件后台下'!E:E,E71,'总明细 源文件后台下'!C:C,"Adjustment",'总明细 源文件后台下'!F:F,"FBA Inventory Reimbursement - General Adjustment")</f>
        <v>0</v>
      </c>
      <c r="AQ71">
        <f>SUMIFS('总明细 源文件后台下'!W:W,'总明细 源文件后台下'!E:E,E71,'总明细 源文件后台下'!C:C,"Adjustment",'总明细 源文件后台下'!F:F,"FBA Inventory Reimbursement - Lost:Inbound")</f>
        <v>0</v>
      </c>
      <c r="AR71">
        <f>SUMIFS('总明细 源文件后台下'!W:W,'总明细 源文件后台下'!E:E,E71,'总明细 源文件后台下'!C:C,"Adjustment",'总明细 源文件后台下'!F:F,"FBA Inventory Reimbursement - Lost:Warehouse")</f>
        <v>0</v>
      </c>
      <c r="AS71">
        <f>SUMIFS('总明细 源文件后台下'!W:W,'总明细 源文件后台下'!E:E,E71,'总明细 源文件后台下'!C:C,"Adjustment",'总明细 源文件后台下'!F:F,"Non-subscription Fee Adjustment")</f>
        <v>0</v>
      </c>
      <c r="AT71">
        <f>SUMIFS('总明细 源文件后台下'!W:W,'总明细 源文件后台下'!E:E,E71,'总明细 源文件后台下'!C:C,"Adjustment",'总明细 源文件后台下'!F:F,"FBA Inventory Placement Service Fee")</f>
        <v>0</v>
      </c>
      <c r="AV71">
        <f>SUMIF('FBA Customer Return Per Unit Fe'!B:B,E71,'FBA Customer Return Per Unit Fe'!C:C)</f>
        <v>0</v>
      </c>
      <c r="AX71">
        <f>(SUMIF('仓储费 源文件后台下'!C:C,E71,'仓储费 源文件后台下'!V:V))*-1</f>
        <v>0</v>
      </c>
      <c r="AZ71">
        <f>SUMIF('Disposal Fee销毁费用-160.95'!B:B,E71,'Disposal Fee销毁费用-160.95'!D:D)*-1</f>
        <v>0</v>
      </c>
      <c r="BC71">
        <f>IFERROR(VLOOKUP(F71,'优惠券-86.4'!F:I,4,0),0)</f>
        <v>0</v>
      </c>
      <c r="BD71">
        <f>IFERROR(VLOOKUP(F71,'早评-120'!E:H,4,0),0)</f>
        <v>0</v>
      </c>
      <c r="BF71">
        <f t="shared" si="0"/>
        <v>-7.32</v>
      </c>
      <c r="BG71">
        <f t="shared" si="1"/>
        <v>0</v>
      </c>
      <c r="BH71">
        <f t="shared" si="2"/>
        <v>-47.58</v>
      </c>
      <c r="BQ71" s="45">
        <f t="shared" si="3"/>
        <v>-47.58</v>
      </c>
      <c r="BR71">
        <f>SUMIFS('9月销毁明细'!D:D,'9月销毁明细'!A:A,E71,'9月销毁明细'!H:H,"Sellable")</f>
        <v>0</v>
      </c>
      <c r="BS71">
        <f>SUMIFS('9月销毁明细'!G:G,'9月销毁明细'!A:A,E71,'9月销毁明细'!H:H,"Sellable")</f>
        <v>0</v>
      </c>
      <c r="BT71">
        <f>SUMIFS('9月销毁明细'!D:D,'9月销毁明细'!A:A,E71,'9月销毁明细'!H:H,"Unsellable")</f>
        <v>0</v>
      </c>
      <c r="BU71">
        <f>SUMIFS('9月销毁明细'!G:G,'9月销毁明细'!A:A,E71,'9月销毁明细'!H:H,"Unsellable")</f>
        <v>0</v>
      </c>
      <c r="BW71">
        <f>IFERROR(I71*VLOOKUP(F71,'9.3成本表'!C:L,10,0),0)</f>
        <v>0</v>
      </c>
      <c r="BX71">
        <f t="shared" si="4"/>
        <v>0</v>
      </c>
      <c r="CC71" s="45">
        <f t="shared" si="5"/>
        <v>-47.58</v>
      </c>
      <c r="CD71" s="45">
        <f t="shared" si="6"/>
        <v>0</v>
      </c>
      <c r="CE71" s="45">
        <f t="shared" si="7"/>
        <v>0</v>
      </c>
    </row>
    <row r="72" spans="4:83" x14ac:dyDescent="0.25">
      <c r="D72" s="20" t="s">
        <v>252</v>
      </c>
      <c r="E72" s="20" t="s">
        <v>253</v>
      </c>
      <c r="F72" s="20" t="s">
        <v>251</v>
      </c>
      <c r="G72">
        <v>66</v>
      </c>
      <c r="H72" s="20"/>
      <c r="I72">
        <f>SUMIFS('总明细 源文件后台下'!G:G,'总明细 源文件后台下'!E:E,E72,'总明细 源文件后台下'!C:C,"Order")</f>
        <v>1</v>
      </c>
      <c r="J72">
        <f>SUMIFS('总明细 源文件后台下'!M:M,'总明细 源文件后台下'!E:E,E72,'总明细 源文件后台下'!C:C,"Order")</f>
        <v>28.99</v>
      </c>
      <c r="K72">
        <f>SUMIFS('总明细 源文件后台下'!N:N,'总明细 源文件后台下'!E:E,E72,'总明细 源文件后台下'!C:C,"Order")</f>
        <v>0</v>
      </c>
      <c r="L72">
        <f>SUMIFS('总明细 源文件后台下'!O:O,'总明细 源文件后台下'!E:E,E72,'总明细 源文件后台下'!C:C,"Order")</f>
        <v>0</v>
      </c>
      <c r="M72">
        <f>SUMIFS('总明细 源文件后台下'!P:P,'总明细 源文件后台下'!E:E,E72,'总明细 源文件后台下'!C:C,"Order")</f>
        <v>-1.45</v>
      </c>
      <c r="N72">
        <f>SUMIFS('总明细 源文件后台下'!Q:Q,'总明细 源文件后台下'!E:E,E72,'总明细 源文件后台下'!C:C,"Order")</f>
        <v>1.75</v>
      </c>
      <c r="O72">
        <f>SUMIFS('总明细 源文件后台下'!R:R,'总明细 源文件后台下'!E:E,E72,'总明细 源文件后台下'!C:C,"Order")</f>
        <v>-1.75</v>
      </c>
      <c r="P72">
        <f>SUMIFS('总明细 源文件后台下'!S:S,'总明细 源文件后台下'!E:E,E72,'总明细 源文件后台下'!C:C,"Order")</f>
        <v>-4.68</v>
      </c>
      <c r="Q72">
        <f>SUMIFS('总明细 源文件后台下'!T:T,'总明细 源文件后台下'!E:E,E72,'总明细 源文件后台下'!C:C,"Order")</f>
        <v>-5.16</v>
      </c>
      <c r="R72">
        <f>SUMIFS('总明细 源文件后台下'!U:U,'总明细 源文件后台下'!E:E,E72,'总明细 源文件后台下'!C:C,"Order")</f>
        <v>0</v>
      </c>
      <c r="S72">
        <f>SUMIFS('总明细 源文件后台下'!V:V,'总明细 源文件后台下'!E:E,E72,'总明细 源文件后台下'!C:C,"Order")</f>
        <v>0</v>
      </c>
      <c r="T72">
        <f>SUMIFS('总明细 源文件后台下'!W:W,'总明细 源文件后台下'!E:E,E72,'总明细 源文件后台下'!C:C,"Order")</f>
        <v>17.7</v>
      </c>
      <c r="U72">
        <f>SUMIFS('总明细 源文件后台下'!G:G,'总明细 源文件后台下'!E:E,E72,'总明细 源文件后台下'!C:C,"Refund")</f>
        <v>0</v>
      </c>
      <c r="V72">
        <f>SUMIFS('总明细 源文件后台下'!M:M,'总明细 源文件后台下'!E:E,E72,'总明细 源文件后台下'!C:C,"Refund")</f>
        <v>0</v>
      </c>
      <c r="W72">
        <f>SUMIFS('总明细 源文件后台下'!N:N,'总明细 源文件后台下'!E:E,E72,'总明细 源文件后台下'!C:C,"Refund")</f>
        <v>0</v>
      </c>
      <c r="X72">
        <f>SUMIFS('总明细 源文件后台下'!O:O,'总明细 源文件后台下'!E:E,E72,'总明细 源文件后台下'!C:C,"Refund")</f>
        <v>0</v>
      </c>
      <c r="Y72">
        <f>SUMIFS('总明细 源文件后台下'!P:P,'总明细 源文件后台下'!E:E,E72,'总明细 源文件后台下'!C:C,"Refund")</f>
        <v>0</v>
      </c>
      <c r="Z72">
        <f>SUMIFS('总明细 源文件后台下'!Q:Q,'总明细 源文件后台下'!E:E,E72,'总明细 源文件后台下'!C:C,"Refund")</f>
        <v>0</v>
      </c>
      <c r="AA72">
        <f>SUMIFS('总明细 源文件后台下'!R:R,'总明细 源文件后台下'!E:E,E72,'总明细 源文件后台下'!C:C,"Refund")</f>
        <v>0</v>
      </c>
      <c r="AB72">
        <f>SUMIFS('总明细 源文件后台下'!S:S,'总明细 源文件后台下'!E:E,E72,'总明细 源文件后台下'!C:C,"Refund")</f>
        <v>0</v>
      </c>
      <c r="AC72">
        <f>SUMIFS('总明细 源文件后台下'!T:T,'总明细 源文件后台下'!E:E,E72,'总明细 源文件后台下'!C:C,"Refund")</f>
        <v>0</v>
      </c>
      <c r="AD72">
        <f>SUMIFS('总明细 源文件后台下'!U:U,'总明细 源文件后台下'!E:E,E72,'总明细 源文件后台下'!C:C,"Refund")</f>
        <v>0</v>
      </c>
      <c r="AE72">
        <f>SUMIFS('总明细 源文件后台下'!V:V,'总明细 源文件后台下'!E:E,E72,'总明细 源文件后台下'!C:C,"Refund")</f>
        <v>0</v>
      </c>
      <c r="AF72">
        <f>SUMIFS('总明细 源文件后台下'!W:W,'总明细 源文件后台下'!E:E,E72,'总明细 源文件后台下'!C:C,"Refund")</f>
        <v>0</v>
      </c>
      <c r="AK72">
        <f>(SUMIF('广告费 源文件后台下'!G:G,E72,'广告费 源文件后台下'!M:M))*-1</f>
        <v>-2.08</v>
      </c>
      <c r="AL72">
        <f>SUMIFS('总明细 源文件后台下'!W:W,'总明细 源文件后台下'!E:E,E72,'总明细 源文件后台下'!C:C,"Adjustment",'总明细 源文件后台下'!F:F,"FBA Inventory Reimbursement - Customer Return")</f>
        <v>0</v>
      </c>
      <c r="AM72">
        <f>SUMIFS('总明细 源文件后台下'!W:W,'总明细 源文件后台下'!E:E,E72,'总明细 源文件后台下'!C:C,"Adjustment",'总明细 源文件后台下'!F:F,"FBA Inventory Reimbursement - Damaged:Warehouse")</f>
        <v>0</v>
      </c>
      <c r="AN72">
        <f>SUMIFS('总明细 源文件后台下'!W:W,'总明细 源文件后台下'!E:E,E72,'总明细 源文件后台下'!C:C,"Adjustment",'总明细 源文件后台下'!F:F,"FBA Inventory Reimbursement - Customer Service Issue")</f>
        <v>0</v>
      </c>
      <c r="AO72">
        <f>SUMIFS('总明细 源文件后台下'!W:W,'总明细 源文件后台下'!E:E,E72,'总明细 源文件后台下'!C:C,"Adjustment",'总明细 源文件后台下'!F:F,"FBA Inventory Reimbursement - Fee Correction")</f>
        <v>0</v>
      </c>
      <c r="AP72">
        <f>SUMIFS('总明细 源文件后台下'!W:W,'总明细 源文件后台下'!E:E,E72,'总明细 源文件后台下'!C:C,"Adjustment",'总明细 源文件后台下'!F:F,"FBA Inventory Reimbursement - General Adjustment")</f>
        <v>0</v>
      </c>
      <c r="AQ72">
        <f>SUMIFS('总明细 源文件后台下'!W:W,'总明细 源文件后台下'!E:E,E72,'总明细 源文件后台下'!C:C,"Adjustment",'总明细 源文件后台下'!F:F,"FBA Inventory Reimbursement - Lost:Inbound")</f>
        <v>0</v>
      </c>
      <c r="AR72">
        <f>SUMIFS('总明细 源文件后台下'!W:W,'总明细 源文件后台下'!E:E,E72,'总明细 源文件后台下'!C:C,"Adjustment",'总明细 源文件后台下'!F:F,"FBA Inventory Reimbursement - Lost:Warehouse")</f>
        <v>0</v>
      </c>
      <c r="AS72">
        <f>SUMIFS('总明细 源文件后台下'!W:W,'总明细 源文件后台下'!E:E,E72,'总明细 源文件后台下'!C:C,"Adjustment",'总明细 源文件后台下'!F:F,"Non-subscription Fee Adjustment")</f>
        <v>0</v>
      </c>
      <c r="AT72">
        <f>SUMIFS('总明细 源文件后台下'!W:W,'总明细 源文件后台下'!E:E,E72,'总明细 源文件后台下'!C:C,"Adjustment",'总明细 源文件后台下'!F:F,"FBA Inventory Placement Service Fee")</f>
        <v>0</v>
      </c>
      <c r="AV72">
        <f>SUMIF('FBA Customer Return Per Unit Fe'!B:B,E72,'FBA Customer Return Per Unit Fe'!C:C)</f>
        <v>0</v>
      </c>
      <c r="AX72">
        <f>(SUMIF('仓储费 源文件后台下'!C:C,E72,'仓储费 源文件后台下'!V:V))*-1</f>
        <v>0</v>
      </c>
      <c r="AZ72">
        <f>SUMIF('Disposal Fee销毁费用-160.95'!B:B,E72,'Disposal Fee销毁费用-160.95'!D:D)*-1</f>
        <v>0</v>
      </c>
      <c r="BC72">
        <f>IFERROR(VLOOKUP(F72,'优惠券-86.4'!F:I,4,0),0)</f>
        <v>0</v>
      </c>
      <c r="BD72">
        <f>IFERROR(VLOOKUP(F72,'早评-120'!E:H,4,0),0)</f>
        <v>0</v>
      </c>
      <c r="BF72">
        <f t="shared" ref="BF72:BF135" si="8">T72+AF72+SUM(AG72:BD72)</f>
        <v>15.62</v>
      </c>
      <c r="BG72">
        <f t="shared" ref="BG72:BG135" si="9">IFERROR(BF72/J72,0)</f>
        <v>0.53880648499482575</v>
      </c>
      <c r="BH72">
        <f t="shared" ref="BH72:BH135" si="10">IFERROR((BF72*6.5),0)</f>
        <v>101.53</v>
      </c>
      <c r="BQ72" s="45">
        <f t="shared" ref="BQ72:BQ135" si="11">BH72+BI72-BJ72-BK72-BL72-BM72-BN72-BO72-BP72</f>
        <v>101.53</v>
      </c>
      <c r="BR72">
        <f>SUMIFS('9月销毁明细'!D:D,'9月销毁明细'!A:A,E72,'9月销毁明细'!H:H,"Sellable")</f>
        <v>0</v>
      </c>
      <c r="BS72">
        <f>SUMIFS('9月销毁明细'!G:G,'9月销毁明细'!A:A,E72,'9月销毁明细'!H:H,"Sellable")</f>
        <v>0</v>
      </c>
      <c r="BT72">
        <f>SUMIFS('9月销毁明细'!D:D,'9月销毁明细'!A:A,E72,'9月销毁明细'!H:H,"Unsellable")</f>
        <v>0</v>
      </c>
      <c r="BU72">
        <f>SUMIFS('9月销毁明细'!G:G,'9月销毁明细'!A:A,E72,'9月销毁明细'!H:H,"Unsellable")</f>
        <v>0</v>
      </c>
      <c r="BW72">
        <f>IFERROR(I72*VLOOKUP(F72,'9.3成本表'!C:L,10,0),0)</f>
        <v>34.9</v>
      </c>
      <c r="BX72">
        <f t="shared" ref="BX72:BX135" si="12">13.26*I72</f>
        <v>13.26</v>
      </c>
      <c r="CC72" s="45">
        <f t="shared" ref="CC72:CC135" si="13">BQ72-BS72-BU72-BW72-BX72</f>
        <v>53.37</v>
      </c>
      <c r="CD72" s="45">
        <f t="shared" ref="CD72:CD135" si="14">IFERROR(CC72/(J72*6.5),0)</f>
        <v>0.28322763817762092</v>
      </c>
      <c r="CE72" s="45">
        <f t="shared" ref="CE72:CE135" si="15">IFERROR(CC72/(BW72+BX72),0)</f>
        <v>1.1081810631229236</v>
      </c>
    </row>
    <row r="73" spans="4:83" x14ac:dyDescent="0.25">
      <c r="D73" s="20" t="s">
        <v>254</v>
      </c>
      <c r="E73" s="20" t="s">
        <v>255</v>
      </c>
      <c r="F73" s="20" t="s">
        <v>251</v>
      </c>
      <c r="G73">
        <v>67</v>
      </c>
      <c r="H73" s="20"/>
      <c r="I73">
        <f>SUMIFS('总明细 源文件后台下'!G:G,'总明细 源文件后台下'!E:E,E73,'总明细 源文件后台下'!C:C,"Order")</f>
        <v>0</v>
      </c>
      <c r="J73">
        <f>SUMIFS('总明细 源文件后台下'!M:M,'总明细 源文件后台下'!E:E,E73,'总明细 源文件后台下'!C:C,"Order")</f>
        <v>0</v>
      </c>
      <c r="K73">
        <f>SUMIFS('总明细 源文件后台下'!N:N,'总明细 源文件后台下'!E:E,E73,'总明细 源文件后台下'!C:C,"Order")</f>
        <v>0</v>
      </c>
      <c r="L73">
        <f>SUMIFS('总明细 源文件后台下'!O:O,'总明细 源文件后台下'!E:E,E73,'总明细 源文件后台下'!C:C,"Order")</f>
        <v>0</v>
      </c>
      <c r="M73">
        <f>SUMIFS('总明细 源文件后台下'!P:P,'总明细 源文件后台下'!E:E,E73,'总明细 源文件后台下'!C:C,"Order")</f>
        <v>0</v>
      </c>
      <c r="N73">
        <f>SUMIFS('总明细 源文件后台下'!Q:Q,'总明细 源文件后台下'!E:E,E73,'总明细 源文件后台下'!C:C,"Order")</f>
        <v>0</v>
      </c>
      <c r="O73">
        <f>SUMIFS('总明细 源文件后台下'!R:R,'总明细 源文件后台下'!E:E,E73,'总明细 源文件后台下'!C:C,"Order")</f>
        <v>0</v>
      </c>
      <c r="P73">
        <f>SUMIFS('总明细 源文件后台下'!S:S,'总明细 源文件后台下'!E:E,E73,'总明细 源文件后台下'!C:C,"Order")</f>
        <v>0</v>
      </c>
      <c r="Q73">
        <f>SUMIFS('总明细 源文件后台下'!T:T,'总明细 源文件后台下'!E:E,E73,'总明细 源文件后台下'!C:C,"Order")</f>
        <v>0</v>
      </c>
      <c r="R73">
        <f>SUMIFS('总明细 源文件后台下'!U:U,'总明细 源文件后台下'!E:E,E73,'总明细 源文件后台下'!C:C,"Order")</f>
        <v>0</v>
      </c>
      <c r="S73">
        <f>SUMIFS('总明细 源文件后台下'!V:V,'总明细 源文件后台下'!E:E,E73,'总明细 源文件后台下'!C:C,"Order")</f>
        <v>0</v>
      </c>
      <c r="T73">
        <f>SUMIFS('总明细 源文件后台下'!W:W,'总明细 源文件后台下'!E:E,E73,'总明细 源文件后台下'!C:C,"Order")</f>
        <v>0</v>
      </c>
      <c r="U73">
        <f>SUMIFS('总明细 源文件后台下'!G:G,'总明细 源文件后台下'!E:E,E73,'总明细 源文件后台下'!C:C,"Refund")</f>
        <v>0</v>
      </c>
      <c r="V73">
        <f>SUMIFS('总明细 源文件后台下'!M:M,'总明细 源文件后台下'!E:E,E73,'总明细 源文件后台下'!C:C,"Refund")</f>
        <v>0</v>
      </c>
      <c r="W73">
        <f>SUMIFS('总明细 源文件后台下'!N:N,'总明细 源文件后台下'!E:E,E73,'总明细 源文件后台下'!C:C,"Refund")</f>
        <v>0</v>
      </c>
      <c r="X73">
        <f>SUMIFS('总明细 源文件后台下'!O:O,'总明细 源文件后台下'!E:E,E73,'总明细 源文件后台下'!C:C,"Refund")</f>
        <v>0</v>
      </c>
      <c r="Y73">
        <f>SUMIFS('总明细 源文件后台下'!P:P,'总明细 源文件后台下'!E:E,E73,'总明细 源文件后台下'!C:C,"Refund")</f>
        <v>0</v>
      </c>
      <c r="Z73">
        <f>SUMIFS('总明细 源文件后台下'!Q:Q,'总明细 源文件后台下'!E:E,E73,'总明细 源文件后台下'!C:C,"Refund")</f>
        <v>0</v>
      </c>
      <c r="AA73">
        <f>SUMIFS('总明细 源文件后台下'!R:R,'总明细 源文件后台下'!E:E,E73,'总明细 源文件后台下'!C:C,"Refund")</f>
        <v>0</v>
      </c>
      <c r="AB73">
        <f>SUMIFS('总明细 源文件后台下'!S:S,'总明细 源文件后台下'!E:E,E73,'总明细 源文件后台下'!C:C,"Refund")</f>
        <v>0</v>
      </c>
      <c r="AC73">
        <f>SUMIFS('总明细 源文件后台下'!T:T,'总明细 源文件后台下'!E:E,E73,'总明细 源文件后台下'!C:C,"Refund")</f>
        <v>0</v>
      </c>
      <c r="AD73">
        <f>SUMIFS('总明细 源文件后台下'!U:U,'总明细 源文件后台下'!E:E,E73,'总明细 源文件后台下'!C:C,"Refund")</f>
        <v>0</v>
      </c>
      <c r="AE73">
        <f>SUMIFS('总明细 源文件后台下'!V:V,'总明细 源文件后台下'!E:E,E73,'总明细 源文件后台下'!C:C,"Refund")</f>
        <v>0</v>
      </c>
      <c r="AF73">
        <f>SUMIFS('总明细 源文件后台下'!W:W,'总明细 源文件后台下'!E:E,E73,'总明细 源文件后台下'!C:C,"Refund")</f>
        <v>0</v>
      </c>
      <c r="AK73">
        <f>(SUMIF('广告费 源文件后台下'!G:G,E73,'广告费 源文件后台下'!M:M))*-1</f>
        <v>-1.56</v>
      </c>
      <c r="AL73">
        <f>SUMIFS('总明细 源文件后台下'!W:W,'总明细 源文件后台下'!E:E,E73,'总明细 源文件后台下'!C:C,"Adjustment",'总明细 源文件后台下'!F:F,"FBA Inventory Reimbursement - Customer Return")</f>
        <v>0</v>
      </c>
      <c r="AM73">
        <f>SUMIFS('总明细 源文件后台下'!W:W,'总明细 源文件后台下'!E:E,E73,'总明细 源文件后台下'!C:C,"Adjustment",'总明细 源文件后台下'!F:F,"FBA Inventory Reimbursement - Damaged:Warehouse")</f>
        <v>0</v>
      </c>
      <c r="AN73">
        <f>SUMIFS('总明细 源文件后台下'!W:W,'总明细 源文件后台下'!E:E,E73,'总明细 源文件后台下'!C:C,"Adjustment",'总明细 源文件后台下'!F:F,"FBA Inventory Reimbursement - Customer Service Issue")</f>
        <v>0</v>
      </c>
      <c r="AO73">
        <f>SUMIFS('总明细 源文件后台下'!W:W,'总明细 源文件后台下'!E:E,E73,'总明细 源文件后台下'!C:C,"Adjustment",'总明细 源文件后台下'!F:F,"FBA Inventory Reimbursement - Fee Correction")</f>
        <v>0</v>
      </c>
      <c r="AP73">
        <f>SUMIFS('总明细 源文件后台下'!W:W,'总明细 源文件后台下'!E:E,E73,'总明细 源文件后台下'!C:C,"Adjustment",'总明细 源文件后台下'!F:F,"FBA Inventory Reimbursement - General Adjustment")</f>
        <v>0</v>
      </c>
      <c r="AQ73">
        <f>SUMIFS('总明细 源文件后台下'!W:W,'总明细 源文件后台下'!E:E,E73,'总明细 源文件后台下'!C:C,"Adjustment",'总明细 源文件后台下'!F:F,"FBA Inventory Reimbursement - Lost:Inbound")</f>
        <v>0</v>
      </c>
      <c r="AR73">
        <f>SUMIFS('总明细 源文件后台下'!W:W,'总明细 源文件后台下'!E:E,E73,'总明细 源文件后台下'!C:C,"Adjustment",'总明细 源文件后台下'!F:F,"FBA Inventory Reimbursement - Lost:Warehouse")</f>
        <v>0</v>
      </c>
      <c r="AS73">
        <f>SUMIFS('总明细 源文件后台下'!W:W,'总明细 源文件后台下'!E:E,E73,'总明细 源文件后台下'!C:C,"Adjustment",'总明细 源文件后台下'!F:F,"Non-subscription Fee Adjustment")</f>
        <v>0</v>
      </c>
      <c r="AT73">
        <f>SUMIFS('总明细 源文件后台下'!W:W,'总明细 源文件后台下'!E:E,E73,'总明细 源文件后台下'!C:C,"Adjustment",'总明细 源文件后台下'!F:F,"FBA Inventory Placement Service Fee")</f>
        <v>0</v>
      </c>
      <c r="AV73">
        <f>SUMIF('FBA Customer Return Per Unit Fe'!B:B,E73,'FBA Customer Return Per Unit Fe'!C:C)</f>
        <v>0</v>
      </c>
      <c r="AX73">
        <f>(SUMIF('仓储费 源文件后台下'!C:C,E73,'仓储费 源文件后台下'!V:V))*-1</f>
        <v>0</v>
      </c>
      <c r="AZ73">
        <f>SUMIF('Disposal Fee销毁费用-160.95'!B:B,E73,'Disposal Fee销毁费用-160.95'!D:D)*-1</f>
        <v>0</v>
      </c>
      <c r="BC73">
        <f>IFERROR(VLOOKUP(F73,'优惠券-86.4'!F:I,4,0),0)</f>
        <v>0</v>
      </c>
      <c r="BD73">
        <f>IFERROR(VLOOKUP(F73,'早评-120'!E:H,4,0),0)</f>
        <v>0</v>
      </c>
      <c r="BF73">
        <f t="shared" si="8"/>
        <v>-1.56</v>
      </c>
      <c r="BG73">
        <f t="shared" si="9"/>
        <v>0</v>
      </c>
      <c r="BH73">
        <f t="shared" si="10"/>
        <v>-10.14</v>
      </c>
      <c r="BQ73" s="45">
        <f t="shared" si="11"/>
        <v>-10.14</v>
      </c>
      <c r="BR73">
        <f>SUMIFS('9月销毁明细'!D:D,'9月销毁明细'!A:A,E73,'9月销毁明细'!H:H,"Sellable")</f>
        <v>0</v>
      </c>
      <c r="BS73">
        <f>SUMIFS('9月销毁明细'!G:G,'9月销毁明细'!A:A,E73,'9月销毁明细'!H:H,"Sellable")</f>
        <v>0</v>
      </c>
      <c r="BT73">
        <f>SUMIFS('9月销毁明细'!D:D,'9月销毁明细'!A:A,E73,'9月销毁明细'!H:H,"Unsellable")</f>
        <v>0</v>
      </c>
      <c r="BU73">
        <f>SUMIFS('9月销毁明细'!G:G,'9月销毁明细'!A:A,E73,'9月销毁明细'!H:H,"Unsellable")</f>
        <v>0</v>
      </c>
      <c r="BW73">
        <f>IFERROR(I73*VLOOKUP(F73,'9.3成本表'!C:L,10,0),0)</f>
        <v>0</v>
      </c>
      <c r="BX73">
        <f t="shared" si="12"/>
        <v>0</v>
      </c>
      <c r="CC73" s="45">
        <f t="shared" si="13"/>
        <v>-10.14</v>
      </c>
      <c r="CD73" s="45">
        <f t="shared" si="14"/>
        <v>0</v>
      </c>
      <c r="CE73" s="45">
        <f t="shared" si="15"/>
        <v>0</v>
      </c>
    </row>
    <row r="74" spans="4:83" x14ac:dyDescent="0.25">
      <c r="D74" s="20" t="s">
        <v>256</v>
      </c>
      <c r="E74" s="20" t="s">
        <v>257</v>
      </c>
      <c r="F74" s="20" t="s">
        <v>251</v>
      </c>
      <c r="G74">
        <v>68</v>
      </c>
      <c r="H74" s="20"/>
      <c r="I74">
        <f>SUMIFS('总明细 源文件后台下'!G:G,'总明细 源文件后台下'!E:E,E74,'总明细 源文件后台下'!C:C,"Order")</f>
        <v>1</v>
      </c>
      <c r="J74">
        <f>SUMIFS('总明细 源文件后台下'!M:M,'总明细 源文件后台下'!E:E,E74,'总明细 源文件后台下'!C:C,"Order")</f>
        <v>28.99</v>
      </c>
      <c r="K74">
        <f>SUMIFS('总明细 源文件后台下'!N:N,'总明细 源文件后台下'!E:E,E74,'总明细 源文件后台下'!C:C,"Order")</f>
        <v>0</v>
      </c>
      <c r="L74">
        <f>SUMIFS('总明细 源文件后台下'!O:O,'总明细 源文件后台下'!E:E,E74,'总明细 源文件后台下'!C:C,"Order")</f>
        <v>0</v>
      </c>
      <c r="M74">
        <f>SUMIFS('总明细 源文件后台下'!P:P,'总明细 源文件后台下'!E:E,E74,'总明细 源文件后台下'!C:C,"Order")</f>
        <v>0</v>
      </c>
      <c r="N74">
        <f>SUMIFS('总明细 源文件后台下'!Q:Q,'总明细 源文件后台下'!E:E,E74,'总明细 源文件后台下'!C:C,"Order")</f>
        <v>1.74</v>
      </c>
      <c r="O74">
        <f>SUMIFS('总明细 源文件后台下'!R:R,'总明细 源文件后台下'!E:E,E74,'总明细 源文件后台下'!C:C,"Order")</f>
        <v>-1.74</v>
      </c>
      <c r="P74">
        <f>SUMIFS('总明细 源文件后台下'!S:S,'总明细 源文件后台下'!E:E,E74,'总明细 源文件后台下'!C:C,"Order")</f>
        <v>-4.93</v>
      </c>
      <c r="Q74">
        <f>SUMIFS('总明细 源文件后台下'!T:T,'总明细 源文件后台下'!E:E,E74,'总明细 源文件后台下'!C:C,"Order")</f>
        <v>-5.16</v>
      </c>
      <c r="R74">
        <f>SUMIFS('总明细 源文件后台下'!U:U,'总明细 源文件后台下'!E:E,E74,'总明细 源文件后台下'!C:C,"Order")</f>
        <v>0</v>
      </c>
      <c r="S74">
        <f>SUMIFS('总明细 源文件后台下'!V:V,'总明细 源文件后台下'!E:E,E74,'总明细 源文件后台下'!C:C,"Order")</f>
        <v>0</v>
      </c>
      <c r="T74">
        <f>SUMIFS('总明细 源文件后台下'!W:W,'总明细 源文件后台下'!E:E,E74,'总明细 源文件后台下'!C:C,"Order")</f>
        <v>18.899999999999999</v>
      </c>
      <c r="U74">
        <f>SUMIFS('总明细 源文件后台下'!G:G,'总明细 源文件后台下'!E:E,E74,'总明细 源文件后台下'!C:C,"Refund")</f>
        <v>0</v>
      </c>
      <c r="V74">
        <f>SUMIFS('总明细 源文件后台下'!M:M,'总明细 源文件后台下'!E:E,E74,'总明细 源文件后台下'!C:C,"Refund")</f>
        <v>0</v>
      </c>
      <c r="W74">
        <f>SUMIFS('总明细 源文件后台下'!N:N,'总明细 源文件后台下'!E:E,E74,'总明细 源文件后台下'!C:C,"Refund")</f>
        <v>0</v>
      </c>
      <c r="X74">
        <f>SUMIFS('总明细 源文件后台下'!O:O,'总明细 源文件后台下'!E:E,E74,'总明细 源文件后台下'!C:C,"Refund")</f>
        <v>0</v>
      </c>
      <c r="Y74">
        <f>SUMIFS('总明细 源文件后台下'!P:P,'总明细 源文件后台下'!E:E,E74,'总明细 源文件后台下'!C:C,"Refund")</f>
        <v>0</v>
      </c>
      <c r="Z74">
        <f>SUMIFS('总明细 源文件后台下'!Q:Q,'总明细 源文件后台下'!E:E,E74,'总明细 源文件后台下'!C:C,"Refund")</f>
        <v>0</v>
      </c>
      <c r="AA74">
        <f>SUMIFS('总明细 源文件后台下'!R:R,'总明细 源文件后台下'!E:E,E74,'总明细 源文件后台下'!C:C,"Refund")</f>
        <v>0</v>
      </c>
      <c r="AB74">
        <f>SUMIFS('总明细 源文件后台下'!S:S,'总明细 源文件后台下'!E:E,E74,'总明细 源文件后台下'!C:C,"Refund")</f>
        <v>0</v>
      </c>
      <c r="AC74">
        <f>SUMIFS('总明细 源文件后台下'!T:T,'总明细 源文件后台下'!E:E,E74,'总明细 源文件后台下'!C:C,"Refund")</f>
        <v>0</v>
      </c>
      <c r="AD74">
        <f>SUMIFS('总明细 源文件后台下'!U:U,'总明细 源文件后台下'!E:E,E74,'总明细 源文件后台下'!C:C,"Refund")</f>
        <v>0</v>
      </c>
      <c r="AE74">
        <f>SUMIFS('总明细 源文件后台下'!V:V,'总明细 源文件后台下'!E:E,E74,'总明细 源文件后台下'!C:C,"Refund")</f>
        <v>0</v>
      </c>
      <c r="AF74">
        <f>SUMIFS('总明细 源文件后台下'!W:W,'总明细 源文件后台下'!E:E,E74,'总明细 源文件后台下'!C:C,"Refund")</f>
        <v>0</v>
      </c>
      <c r="AK74">
        <f>(SUMIF('广告费 源文件后台下'!G:G,E74,'广告费 源文件后台下'!M:M))*-1</f>
        <v>-3.72</v>
      </c>
      <c r="AL74">
        <f>SUMIFS('总明细 源文件后台下'!W:W,'总明细 源文件后台下'!E:E,E74,'总明细 源文件后台下'!C:C,"Adjustment",'总明细 源文件后台下'!F:F,"FBA Inventory Reimbursement - Customer Return")</f>
        <v>0</v>
      </c>
      <c r="AM74">
        <f>SUMIFS('总明细 源文件后台下'!W:W,'总明细 源文件后台下'!E:E,E74,'总明细 源文件后台下'!C:C,"Adjustment",'总明细 源文件后台下'!F:F,"FBA Inventory Reimbursement - Damaged:Warehouse")</f>
        <v>0</v>
      </c>
      <c r="AN74">
        <f>SUMIFS('总明细 源文件后台下'!W:W,'总明细 源文件后台下'!E:E,E74,'总明细 源文件后台下'!C:C,"Adjustment",'总明细 源文件后台下'!F:F,"FBA Inventory Reimbursement - Customer Service Issue")</f>
        <v>0</v>
      </c>
      <c r="AO74">
        <f>SUMIFS('总明细 源文件后台下'!W:W,'总明细 源文件后台下'!E:E,E74,'总明细 源文件后台下'!C:C,"Adjustment",'总明细 源文件后台下'!F:F,"FBA Inventory Reimbursement - Fee Correction")</f>
        <v>0</v>
      </c>
      <c r="AP74">
        <f>SUMIFS('总明细 源文件后台下'!W:W,'总明细 源文件后台下'!E:E,E74,'总明细 源文件后台下'!C:C,"Adjustment",'总明细 源文件后台下'!F:F,"FBA Inventory Reimbursement - General Adjustment")</f>
        <v>0</v>
      </c>
      <c r="AQ74">
        <f>SUMIFS('总明细 源文件后台下'!W:W,'总明细 源文件后台下'!E:E,E74,'总明细 源文件后台下'!C:C,"Adjustment",'总明细 源文件后台下'!F:F,"FBA Inventory Reimbursement - Lost:Inbound")</f>
        <v>0</v>
      </c>
      <c r="AR74">
        <f>SUMIFS('总明细 源文件后台下'!W:W,'总明细 源文件后台下'!E:E,E74,'总明细 源文件后台下'!C:C,"Adjustment",'总明细 源文件后台下'!F:F,"FBA Inventory Reimbursement - Lost:Warehouse")</f>
        <v>0</v>
      </c>
      <c r="AS74">
        <f>SUMIFS('总明细 源文件后台下'!W:W,'总明细 源文件后台下'!E:E,E74,'总明细 源文件后台下'!C:C,"Adjustment",'总明细 源文件后台下'!F:F,"Non-subscription Fee Adjustment")</f>
        <v>0</v>
      </c>
      <c r="AT74">
        <f>SUMIFS('总明细 源文件后台下'!W:W,'总明细 源文件后台下'!E:E,E74,'总明细 源文件后台下'!C:C,"Adjustment",'总明细 源文件后台下'!F:F,"FBA Inventory Placement Service Fee")</f>
        <v>0</v>
      </c>
      <c r="AV74">
        <f>SUMIF('FBA Customer Return Per Unit Fe'!B:B,E74,'FBA Customer Return Per Unit Fe'!C:C)</f>
        <v>0</v>
      </c>
      <c r="AX74">
        <f>(SUMIF('仓储费 源文件后台下'!C:C,E74,'仓储费 源文件后台下'!V:V))*-1</f>
        <v>0</v>
      </c>
      <c r="AZ74">
        <f>SUMIF('Disposal Fee销毁费用-160.95'!B:B,E74,'Disposal Fee销毁费用-160.95'!D:D)*-1</f>
        <v>0</v>
      </c>
      <c r="BC74">
        <f>IFERROR(VLOOKUP(F74,'优惠券-86.4'!F:I,4,0),0)</f>
        <v>0</v>
      </c>
      <c r="BD74">
        <f>IFERROR(VLOOKUP(F74,'早评-120'!E:H,4,0),0)</f>
        <v>0</v>
      </c>
      <c r="BF74">
        <f t="shared" si="8"/>
        <v>15.179999999999998</v>
      </c>
      <c r="BG74">
        <f t="shared" si="9"/>
        <v>0.52362883753018274</v>
      </c>
      <c r="BH74">
        <f t="shared" si="10"/>
        <v>98.669999999999987</v>
      </c>
      <c r="BQ74" s="45">
        <f t="shared" si="11"/>
        <v>98.669999999999987</v>
      </c>
      <c r="BR74">
        <f>SUMIFS('9月销毁明细'!D:D,'9月销毁明细'!A:A,E74,'9月销毁明细'!H:H,"Sellable")</f>
        <v>0</v>
      </c>
      <c r="BS74">
        <f>SUMIFS('9月销毁明细'!G:G,'9月销毁明细'!A:A,E74,'9月销毁明细'!H:H,"Sellable")</f>
        <v>0</v>
      </c>
      <c r="BT74">
        <f>SUMIFS('9月销毁明细'!D:D,'9月销毁明细'!A:A,E74,'9月销毁明细'!H:H,"Unsellable")</f>
        <v>0</v>
      </c>
      <c r="BU74">
        <f>SUMIFS('9月销毁明细'!G:G,'9月销毁明细'!A:A,E74,'9月销毁明细'!H:H,"Unsellable")</f>
        <v>0</v>
      </c>
      <c r="BW74">
        <f>IFERROR(I74*VLOOKUP(F74,'9.3成本表'!C:L,10,0),0)</f>
        <v>34.9</v>
      </c>
      <c r="BX74">
        <f t="shared" si="12"/>
        <v>13.26</v>
      </c>
      <c r="CC74" s="45">
        <f t="shared" si="13"/>
        <v>50.509999999999991</v>
      </c>
      <c r="CD74" s="45">
        <f t="shared" si="14"/>
        <v>0.26804999071297791</v>
      </c>
      <c r="CE74" s="45">
        <f t="shared" si="15"/>
        <v>1.0487956810631227</v>
      </c>
    </row>
    <row r="75" spans="4:83" x14ac:dyDescent="0.25">
      <c r="D75" s="20" t="s">
        <v>258</v>
      </c>
      <c r="E75" s="20" t="s">
        <v>259</v>
      </c>
      <c r="F75" s="20" t="s">
        <v>260</v>
      </c>
      <c r="G75">
        <v>69</v>
      </c>
      <c r="H75" s="20"/>
      <c r="I75">
        <f>SUMIFS('总明细 源文件后台下'!G:G,'总明细 源文件后台下'!E:E,E75,'总明细 源文件后台下'!C:C,"Order")</f>
        <v>0</v>
      </c>
      <c r="J75">
        <f>SUMIFS('总明细 源文件后台下'!M:M,'总明细 源文件后台下'!E:E,E75,'总明细 源文件后台下'!C:C,"Order")</f>
        <v>0</v>
      </c>
      <c r="K75">
        <f>SUMIFS('总明细 源文件后台下'!N:N,'总明细 源文件后台下'!E:E,E75,'总明细 源文件后台下'!C:C,"Order")</f>
        <v>0</v>
      </c>
      <c r="L75">
        <f>SUMIFS('总明细 源文件后台下'!O:O,'总明细 源文件后台下'!E:E,E75,'总明细 源文件后台下'!C:C,"Order")</f>
        <v>0</v>
      </c>
      <c r="M75">
        <f>SUMIFS('总明细 源文件后台下'!P:P,'总明细 源文件后台下'!E:E,E75,'总明细 源文件后台下'!C:C,"Order")</f>
        <v>0</v>
      </c>
      <c r="N75">
        <f>SUMIFS('总明细 源文件后台下'!Q:Q,'总明细 源文件后台下'!E:E,E75,'总明细 源文件后台下'!C:C,"Order")</f>
        <v>0</v>
      </c>
      <c r="O75">
        <f>SUMIFS('总明细 源文件后台下'!R:R,'总明细 源文件后台下'!E:E,E75,'总明细 源文件后台下'!C:C,"Order")</f>
        <v>0</v>
      </c>
      <c r="P75">
        <f>SUMIFS('总明细 源文件后台下'!S:S,'总明细 源文件后台下'!E:E,E75,'总明细 源文件后台下'!C:C,"Order")</f>
        <v>0</v>
      </c>
      <c r="Q75">
        <f>SUMIFS('总明细 源文件后台下'!T:T,'总明细 源文件后台下'!E:E,E75,'总明细 源文件后台下'!C:C,"Order")</f>
        <v>0</v>
      </c>
      <c r="R75">
        <f>SUMIFS('总明细 源文件后台下'!U:U,'总明细 源文件后台下'!E:E,E75,'总明细 源文件后台下'!C:C,"Order")</f>
        <v>0</v>
      </c>
      <c r="S75">
        <f>SUMIFS('总明细 源文件后台下'!V:V,'总明细 源文件后台下'!E:E,E75,'总明细 源文件后台下'!C:C,"Order")</f>
        <v>0</v>
      </c>
      <c r="T75">
        <f>SUMIFS('总明细 源文件后台下'!W:W,'总明细 源文件后台下'!E:E,E75,'总明细 源文件后台下'!C:C,"Order")</f>
        <v>0</v>
      </c>
      <c r="U75">
        <f>SUMIFS('总明细 源文件后台下'!G:G,'总明细 源文件后台下'!E:E,E75,'总明细 源文件后台下'!C:C,"Refund")</f>
        <v>0</v>
      </c>
      <c r="V75">
        <f>SUMIFS('总明细 源文件后台下'!M:M,'总明细 源文件后台下'!E:E,E75,'总明细 源文件后台下'!C:C,"Refund")</f>
        <v>0</v>
      </c>
      <c r="W75">
        <f>SUMIFS('总明细 源文件后台下'!N:N,'总明细 源文件后台下'!E:E,E75,'总明细 源文件后台下'!C:C,"Refund")</f>
        <v>0</v>
      </c>
      <c r="X75">
        <f>SUMIFS('总明细 源文件后台下'!O:O,'总明细 源文件后台下'!E:E,E75,'总明细 源文件后台下'!C:C,"Refund")</f>
        <v>0</v>
      </c>
      <c r="Y75">
        <f>SUMIFS('总明细 源文件后台下'!P:P,'总明细 源文件后台下'!E:E,E75,'总明细 源文件后台下'!C:C,"Refund")</f>
        <v>0</v>
      </c>
      <c r="Z75">
        <f>SUMIFS('总明细 源文件后台下'!Q:Q,'总明细 源文件后台下'!E:E,E75,'总明细 源文件后台下'!C:C,"Refund")</f>
        <v>0</v>
      </c>
      <c r="AA75">
        <f>SUMIFS('总明细 源文件后台下'!R:R,'总明细 源文件后台下'!E:E,E75,'总明细 源文件后台下'!C:C,"Refund")</f>
        <v>0</v>
      </c>
      <c r="AB75">
        <f>SUMIFS('总明细 源文件后台下'!S:S,'总明细 源文件后台下'!E:E,E75,'总明细 源文件后台下'!C:C,"Refund")</f>
        <v>0</v>
      </c>
      <c r="AC75">
        <f>SUMIFS('总明细 源文件后台下'!T:T,'总明细 源文件后台下'!E:E,E75,'总明细 源文件后台下'!C:C,"Refund")</f>
        <v>0</v>
      </c>
      <c r="AD75">
        <f>SUMIFS('总明细 源文件后台下'!U:U,'总明细 源文件后台下'!E:E,E75,'总明细 源文件后台下'!C:C,"Refund")</f>
        <v>0</v>
      </c>
      <c r="AE75">
        <f>SUMIFS('总明细 源文件后台下'!V:V,'总明细 源文件后台下'!E:E,E75,'总明细 源文件后台下'!C:C,"Refund")</f>
        <v>0</v>
      </c>
      <c r="AF75">
        <f>SUMIFS('总明细 源文件后台下'!W:W,'总明细 源文件后台下'!E:E,E75,'总明细 源文件后台下'!C:C,"Refund")</f>
        <v>0</v>
      </c>
      <c r="AK75">
        <f>(SUMIF('广告费 源文件后台下'!G:G,E75,'广告费 源文件后台下'!M:M))*-1</f>
        <v>-7.11</v>
      </c>
      <c r="AL75">
        <f>SUMIFS('总明细 源文件后台下'!W:W,'总明细 源文件后台下'!E:E,E75,'总明细 源文件后台下'!C:C,"Adjustment",'总明细 源文件后台下'!F:F,"FBA Inventory Reimbursement - Customer Return")</f>
        <v>0</v>
      </c>
      <c r="AM75">
        <f>SUMIFS('总明细 源文件后台下'!W:W,'总明细 源文件后台下'!E:E,E75,'总明细 源文件后台下'!C:C,"Adjustment",'总明细 源文件后台下'!F:F,"FBA Inventory Reimbursement - Damaged:Warehouse")</f>
        <v>0</v>
      </c>
      <c r="AN75">
        <f>SUMIFS('总明细 源文件后台下'!W:W,'总明细 源文件后台下'!E:E,E75,'总明细 源文件后台下'!C:C,"Adjustment",'总明细 源文件后台下'!F:F,"FBA Inventory Reimbursement - Customer Service Issue")</f>
        <v>0</v>
      </c>
      <c r="AO75">
        <f>SUMIFS('总明细 源文件后台下'!W:W,'总明细 源文件后台下'!E:E,E75,'总明细 源文件后台下'!C:C,"Adjustment",'总明细 源文件后台下'!F:F,"FBA Inventory Reimbursement - Fee Correction")</f>
        <v>0</v>
      </c>
      <c r="AP75">
        <f>SUMIFS('总明细 源文件后台下'!W:W,'总明细 源文件后台下'!E:E,E75,'总明细 源文件后台下'!C:C,"Adjustment",'总明细 源文件后台下'!F:F,"FBA Inventory Reimbursement - General Adjustment")</f>
        <v>0</v>
      </c>
      <c r="AQ75">
        <f>SUMIFS('总明细 源文件后台下'!W:W,'总明细 源文件后台下'!E:E,E75,'总明细 源文件后台下'!C:C,"Adjustment",'总明细 源文件后台下'!F:F,"FBA Inventory Reimbursement - Lost:Inbound")</f>
        <v>0</v>
      </c>
      <c r="AR75">
        <f>SUMIFS('总明细 源文件后台下'!W:W,'总明细 源文件后台下'!E:E,E75,'总明细 源文件后台下'!C:C,"Adjustment",'总明细 源文件后台下'!F:F,"FBA Inventory Reimbursement - Lost:Warehouse")</f>
        <v>0</v>
      </c>
      <c r="AS75">
        <f>SUMIFS('总明细 源文件后台下'!W:W,'总明细 源文件后台下'!E:E,E75,'总明细 源文件后台下'!C:C,"Adjustment",'总明细 源文件后台下'!F:F,"Non-subscription Fee Adjustment")</f>
        <v>0</v>
      </c>
      <c r="AT75">
        <f>SUMIFS('总明细 源文件后台下'!W:W,'总明细 源文件后台下'!E:E,E75,'总明细 源文件后台下'!C:C,"Adjustment",'总明细 源文件后台下'!F:F,"FBA Inventory Placement Service Fee")</f>
        <v>0</v>
      </c>
      <c r="AV75">
        <f>SUMIF('FBA Customer Return Per Unit Fe'!B:B,E75,'FBA Customer Return Per Unit Fe'!C:C)</f>
        <v>0</v>
      </c>
      <c r="AX75">
        <f>(SUMIF('仓储费 源文件后台下'!C:C,E75,'仓储费 源文件后台下'!V:V))*-1</f>
        <v>0</v>
      </c>
      <c r="AZ75">
        <f>SUMIF('Disposal Fee销毁费用-160.95'!B:B,E75,'Disposal Fee销毁费用-160.95'!D:D)*-1</f>
        <v>0</v>
      </c>
      <c r="BC75">
        <f>IFERROR(VLOOKUP(F75,'优惠券-86.4'!F:I,4,0),0)</f>
        <v>0</v>
      </c>
      <c r="BD75">
        <f>IFERROR(VLOOKUP(F75,'早评-120'!E:H,4,0),0)</f>
        <v>0</v>
      </c>
      <c r="BF75">
        <f t="shared" si="8"/>
        <v>-7.11</v>
      </c>
      <c r="BG75">
        <f t="shared" si="9"/>
        <v>0</v>
      </c>
      <c r="BH75">
        <f t="shared" si="10"/>
        <v>-46.215000000000003</v>
      </c>
      <c r="BQ75" s="45">
        <f t="shared" si="11"/>
        <v>-46.215000000000003</v>
      </c>
      <c r="BR75">
        <f>SUMIFS('9月销毁明细'!D:D,'9月销毁明细'!A:A,E75,'9月销毁明细'!H:H,"Sellable")</f>
        <v>0</v>
      </c>
      <c r="BS75">
        <f>SUMIFS('9月销毁明细'!G:G,'9月销毁明细'!A:A,E75,'9月销毁明细'!H:H,"Sellable")</f>
        <v>0</v>
      </c>
      <c r="BT75">
        <f>SUMIFS('9月销毁明细'!D:D,'9月销毁明细'!A:A,E75,'9月销毁明细'!H:H,"Unsellable")</f>
        <v>0</v>
      </c>
      <c r="BU75">
        <f>SUMIFS('9月销毁明细'!G:G,'9月销毁明细'!A:A,E75,'9月销毁明细'!H:H,"Unsellable")</f>
        <v>0</v>
      </c>
      <c r="BW75">
        <f>IFERROR(I75*VLOOKUP(F75,'9.3成本表'!C:L,10,0),0)</f>
        <v>0</v>
      </c>
      <c r="BX75">
        <f t="shared" si="12"/>
        <v>0</v>
      </c>
      <c r="CC75" s="45">
        <f t="shared" si="13"/>
        <v>-46.215000000000003</v>
      </c>
      <c r="CD75" s="45">
        <f t="shared" si="14"/>
        <v>0</v>
      </c>
      <c r="CE75" s="45">
        <f t="shared" si="15"/>
        <v>0</v>
      </c>
    </row>
    <row r="76" spans="4:83" x14ac:dyDescent="0.25">
      <c r="D76" s="20" t="s">
        <v>261</v>
      </c>
      <c r="E76" s="20" t="s">
        <v>262</v>
      </c>
      <c r="F76" s="20" t="s">
        <v>260</v>
      </c>
      <c r="G76">
        <v>70</v>
      </c>
      <c r="H76" s="20"/>
      <c r="I76">
        <f>SUMIFS('总明细 源文件后台下'!G:G,'总明细 源文件后台下'!E:E,E76,'总明细 源文件后台下'!C:C,"Order")</f>
        <v>0</v>
      </c>
      <c r="J76">
        <f>SUMIFS('总明细 源文件后台下'!M:M,'总明细 源文件后台下'!E:E,E76,'总明细 源文件后台下'!C:C,"Order")</f>
        <v>0</v>
      </c>
      <c r="K76">
        <f>SUMIFS('总明细 源文件后台下'!N:N,'总明细 源文件后台下'!E:E,E76,'总明细 源文件后台下'!C:C,"Order")</f>
        <v>0</v>
      </c>
      <c r="L76">
        <f>SUMIFS('总明细 源文件后台下'!O:O,'总明细 源文件后台下'!E:E,E76,'总明细 源文件后台下'!C:C,"Order")</f>
        <v>0</v>
      </c>
      <c r="M76">
        <f>SUMIFS('总明细 源文件后台下'!P:P,'总明细 源文件后台下'!E:E,E76,'总明细 源文件后台下'!C:C,"Order")</f>
        <v>0</v>
      </c>
      <c r="N76">
        <f>SUMIFS('总明细 源文件后台下'!Q:Q,'总明细 源文件后台下'!E:E,E76,'总明细 源文件后台下'!C:C,"Order")</f>
        <v>0</v>
      </c>
      <c r="O76">
        <f>SUMIFS('总明细 源文件后台下'!R:R,'总明细 源文件后台下'!E:E,E76,'总明细 源文件后台下'!C:C,"Order")</f>
        <v>0</v>
      </c>
      <c r="P76">
        <f>SUMIFS('总明细 源文件后台下'!S:S,'总明细 源文件后台下'!E:E,E76,'总明细 源文件后台下'!C:C,"Order")</f>
        <v>0</v>
      </c>
      <c r="Q76">
        <f>SUMIFS('总明细 源文件后台下'!T:T,'总明细 源文件后台下'!E:E,E76,'总明细 源文件后台下'!C:C,"Order")</f>
        <v>0</v>
      </c>
      <c r="R76">
        <f>SUMIFS('总明细 源文件后台下'!U:U,'总明细 源文件后台下'!E:E,E76,'总明细 源文件后台下'!C:C,"Order")</f>
        <v>0</v>
      </c>
      <c r="S76">
        <f>SUMIFS('总明细 源文件后台下'!V:V,'总明细 源文件后台下'!E:E,E76,'总明细 源文件后台下'!C:C,"Order")</f>
        <v>0</v>
      </c>
      <c r="T76">
        <f>SUMIFS('总明细 源文件后台下'!W:W,'总明细 源文件后台下'!E:E,E76,'总明细 源文件后台下'!C:C,"Order")</f>
        <v>0</v>
      </c>
      <c r="U76">
        <f>SUMIFS('总明细 源文件后台下'!G:G,'总明细 源文件后台下'!E:E,E76,'总明细 源文件后台下'!C:C,"Refund")</f>
        <v>0</v>
      </c>
      <c r="V76">
        <f>SUMIFS('总明细 源文件后台下'!M:M,'总明细 源文件后台下'!E:E,E76,'总明细 源文件后台下'!C:C,"Refund")</f>
        <v>0</v>
      </c>
      <c r="W76">
        <f>SUMIFS('总明细 源文件后台下'!N:N,'总明细 源文件后台下'!E:E,E76,'总明细 源文件后台下'!C:C,"Refund")</f>
        <v>0</v>
      </c>
      <c r="X76">
        <f>SUMIFS('总明细 源文件后台下'!O:O,'总明细 源文件后台下'!E:E,E76,'总明细 源文件后台下'!C:C,"Refund")</f>
        <v>0</v>
      </c>
      <c r="Y76">
        <f>SUMIFS('总明细 源文件后台下'!P:P,'总明细 源文件后台下'!E:E,E76,'总明细 源文件后台下'!C:C,"Refund")</f>
        <v>0</v>
      </c>
      <c r="Z76">
        <f>SUMIFS('总明细 源文件后台下'!Q:Q,'总明细 源文件后台下'!E:E,E76,'总明细 源文件后台下'!C:C,"Refund")</f>
        <v>0</v>
      </c>
      <c r="AA76">
        <f>SUMIFS('总明细 源文件后台下'!R:R,'总明细 源文件后台下'!E:E,E76,'总明细 源文件后台下'!C:C,"Refund")</f>
        <v>0</v>
      </c>
      <c r="AB76">
        <f>SUMIFS('总明细 源文件后台下'!S:S,'总明细 源文件后台下'!E:E,E76,'总明细 源文件后台下'!C:C,"Refund")</f>
        <v>0</v>
      </c>
      <c r="AC76">
        <f>SUMIFS('总明细 源文件后台下'!T:T,'总明细 源文件后台下'!E:E,E76,'总明细 源文件后台下'!C:C,"Refund")</f>
        <v>0</v>
      </c>
      <c r="AD76">
        <f>SUMIFS('总明细 源文件后台下'!U:U,'总明细 源文件后台下'!E:E,E76,'总明细 源文件后台下'!C:C,"Refund")</f>
        <v>0</v>
      </c>
      <c r="AE76">
        <f>SUMIFS('总明细 源文件后台下'!V:V,'总明细 源文件后台下'!E:E,E76,'总明细 源文件后台下'!C:C,"Refund")</f>
        <v>0</v>
      </c>
      <c r="AF76">
        <f>SUMIFS('总明细 源文件后台下'!W:W,'总明细 源文件后台下'!E:E,E76,'总明细 源文件后台下'!C:C,"Refund")</f>
        <v>0</v>
      </c>
      <c r="AK76">
        <f>(SUMIF('广告费 源文件后台下'!G:G,E76,'广告费 源文件后台下'!M:M))*-1</f>
        <v>-2.46</v>
      </c>
      <c r="AL76">
        <f>SUMIFS('总明细 源文件后台下'!W:W,'总明细 源文件后台下'!E:E,E76,'总明细 源文件后台下'!C:C,"Adjustment",'总明细 源文件后台下'!F:F,"FBA Inventory Reimbursement - Customer Return")</f>
        <v>0</v>
      </c>
      <c r="AM76">
        <f>SUMIFS('总明细 源文件后台下'!W:W,'总明细 源文件后台下'!E:E,E76,'总明细 源文件后台下'!C:C,"Adjustment",'总明细 源文件后台下'!F:F,"FBA Inventory Reimbursement - Damaged:Warehouse")</f>
        <v>0</v>
      </c>
      <c r="AN76">
        <f>SUMIFS('总明细 源文件后台下'!W:W,'总明细 源文件后台下'!E:E,E76,'总明细 源文件后台下'!C:C,"Adjustment",'总明细 源文件后台下'!F:F,"FBA Inventory Reimbursement - Customer Service Issue")</f>
        <v>0</v>
      </c>
      <c r="AO76">
        <f>SUMIFS('总明细 源文件后台下'!W:W,'总明细 源文件后台下'!E:E,E76,'总明细 源文件后台下'!C:C,"Adjustment",'总明细 源文件后台下'!F:F,"FBA Inventory Reimbursement - Fee Correction")</f>
        <v>0</v>
      </c>
      <c r="AP76">
        <f>SUMIFS('总明细 源文件后台下'!W:W,'总明细 源文件后台下'!E:E,E76,'总明细 源文件后台下'!C:C,"Adjustment",'总明细 源文件后台下'!F:F,"FBA Inventory Reimbursement - General Adjustment")</f>
        <v>0</v>
      </c>
      <c r="AQ76">
        <f>SUMIFS('总明细 源文件后台下'!W:W,'总明细 源文件后台下'!E:E,E76,'总明细 源文件后台下'!C:C,"Adjustment",'总明细 源文件后台下'!F:F,"FBA Inventory Reimbursement - Lost:Inbound")</f>
        <v>0</v>
      </c>
      <c r="AR76">
        <f>SUMIFS('总明细 源文件后台下'!W:W,'总明细 源文件后台下'!E:E,E76,'总明细 源文件后台下'!C:C,"Adjustment",'总明细 源文件后台下'!F:F,"FBA Inventory Reimbursement - Lost:Warehouse")</f>
        <v>0</v>
      </c>
      <c r="AS76">
        <f>SUMIFS('总明细 源文件后台下'!W:W,'总明细 源文件后台下'!E:E,E76,'总明细 源文件后台下'!C:C,"Adjustment",'总明细 源文件后台下'!F:F,"Non-subscription Fee Adjustment")</f>
        <v>0</v>
      </c>
      <c r="AT76">
        <f>SUMIFS('总明细 源文件后台下'!W:W,'总明细 源文件后台下'!E:E,E76,'总明细 源文件后台下'!C:C,"Adjustment",'总明细 源文件后台下'!F:F,"FBA Inventory Placement Service Fee")</f>
        <v>0</v>
      </c>
      <c r="AV76">
        <f>SUMIF('FBA Customer Return Per Unit Fe'!B:B,E76,'FBA Customer Return Per Unit Fe'!C:C)</f>
        <v>0</v>
      </c>
      <c r="AX76">
        <f>(SUMIF('仓储费 源文件后台下'!C:C,E76,'仓储费 源文件后台下'!V:V))*-1</f>
        <v>0</v>
      </c>
      <c r="AZ76">
        <f>SUMIF('Disposal Fee销毁费用-160.95'!B:B,E76,'Disposal Fee销毁费用-160.95'!D:D)*-1</f>
        <v>0</v>
      </c>
      <c r="BC76">
        <f>IFERROR(VLOOKUP(F76,'优惠券-86.4'!F:I,4,0),0)</f>
        <v>0</v>
      </c>
      <c r="BD76">
        <f>IFERROR(VLOOKUP(F76,'早评-120'!E:H,4,0),0)</f>
        <v>0</v>
      </c>
      <c r="BF76">
        <f t="shared" si="8"/>
        <v>-2.46</v>
      </c>
      <c r="BG76">
        <f t="shared" si="9"/>
        <v>0</v>
      </c>
      <c r="BH76">
        <f t="shared" si="10"/>
        <v>-15.99</v>
      </c>
      <c r="BQ76" s="45">
        <f t="shared" si="11"/>
        <v>-15.99</v>
      </c>
      <c r="BR76">
        <f>SUMIFS('9月销毁明细'!D:D,'9月销毁明细'!A:A,E76,'9月销毁明细'!H:H,"Sellable")</f>
        <v>0</v>
      </c>
      <c r="BS76">
        <f>SUMIFS('9月销毁明细'!G:G,'9月销毁明细'!A:A,E76,'9月销毁明细'!H:H,"Sellable")</f>
        <v>0</v>
      </c>
      <c r="BT76">
        <f>SUMIFS('9月销毁明细'!D:D,'9月销毁明细'!A:A,E76,'9月销毁明细'!H:H,"Unsellable")</f>
        <v>0</v>
      </c>
      <c r="BU76">
        <f>SUMIFS('9月销毁明细'!G:G,'9月销毁明细'!A:A,E76,'9月销毁明细'!H:H,"Unsellable")</f>
        <v>0</v>
      </c>
      <c r="BW76">
        <f>IFERROR(I76*VLOOKUP(F76,'9.3成本表'!C:L,10,0),0)</f>
        <v>0</v>
      </c>
      <c r="BX76">
        <f t="shared" si="12"/>
        <v>0</v>
      </c>
      <c r="CC76" s="45">
        <f t="shared" si="13"/>
        <v>-15.99</v>
      </c>
      <c r="CD76" s="45">
        <f t="shared" si="14"/>
        <v>0</v>
      </c>
      <c r="CE76" s="45">
        <f t="shared" si="15"/>
        <v>0</v>
      </c>
    </row>
    <row r="77" spans="4:83" x14ac:dyDescent="0.25">
      <c r="D77" s="20" t="s">
        <v>263</v>
      </c>
      <c r="E77" s="20" t="s">
        <v>264</v>
      </c>
      <c r="F77" s="20" t="s">
        <v>260</v>
      </c>
      <c r="G77">
        <v>71</v>
      </c>
      <c r="H77" s="20"/>
      <c r="I77">
        <f>SUMIFS('总明细 源文件后台下'!G:G,'总明细 源文件后台下'!E:E,E77,'总明细 源文件后台下'!C:C,"Order")</f>
        <v>1</v>
      </c>
      <c r="J77">
        <f>SUMIFS('总明细 源文件后台下'!M:M,'总明细 源文件后台下'!E:E,E77,'总明细 源文件后台下'!C:C,"Order")</f>
        <v>28.99</v>
      </c>
      <c r="K77">
        <f>SUMIFS('总明细 源文件后台下'!N:N,'总明细 源文件后台下'!E:E,E77,'总明细 源文件后台下'!C:C,"Order")</f>
        <v>0</v>
      </c>
      <c r="L77">
        <f>SUMIFS('总明细 源文件后台下'!O:O,'总明细 源文件后台下'!E:E,E77,'总明细 源文件后台下'!C:C,"Order")</f>
        <v>0</v>
      </c>
      <c r="M77">
        <f>SUMIFS('总明细 源文件后台下'!P:P,'总明细 源文件后台下'!E:E,E77,'总明细 源文件后台下'!C:C,"Order")</f>
        <v>-1.45</v>
      </c>
      <c r="N77">
        <f>SUMIFS('总明细 源文件后台下'!Q:Q,'总明细 源文件后台下'!E:E,E77,'总明细 源文件后台下'!C:C,"Order")</f>
        <v>2.1800000000000002</v>
      </c>
      <c r="O77">
        <f>SUMIFS('总明细 源文件后台下'!R:R,'总明细 源文件后台下'!E:E,E77,'总明细 源文件后台下'!C:C,"Order")</f>
        <v>-2.1800000000000002</v>
      </c>
      <c r="P77">
        <f>SUMIFS('总明细 源文件后台下'!S:S,'总明细 源文件后台下'!E:E,E77,'总明细 源文件后台下'!C:C,"Order")</f>
        <v>-4.68</v>
      </c>
      <c r="Q77">
        <f>SUMIFS('总明细 源文件后台下'!T:T,'总明细 源文件后台下'!E:E,E77,'总明细 源文件后台下'!C:C,"Order")</f>
        <v>-5.16</v>
      </c>
      <c r="R77">
        <f>SUMIFS('总明细 源文件后台下'!U:U,'总明细 源文件后台下'!E:E,E77,'总明细 源文件后台下'!C:C,"Order")</f>
        <v>0</v>
      </c>
      <c r="S77">
        <f>SUMIFS('总明细 源文件后台下'!V:V,'总明细 源文件后台下'!E:E,E77,'总明细 源文件后台下'!C:C,"Order")</f>
        <v>0</v>
      </c>
      <c r="T77">
        <f>SUMIFS('总明细 源文件后台下'!W:W,'总明细 源文件后台下'!E:E,E77,'总明细 源文件后台下'!C:C,"Order")</f>
        <v>17.7</v>
      </c>
      <c r="U77">
        <f>SUMIFS('总明细 源文件后台下'!G:G,'总明细 源文件后台下'!E:E,E77,'总明细 源文件后台下'!C:C,"Refund")</f>
        <v>0</v>
      </c>
      <c r="V77">
        <f>SUMIFS('总明细 源文件后台下'!M:M,'总明细 源文件后台下'!E:E,E77,'总明细 源文件后台下'!C:C,"Refund")</f>
        <v>0</v>
      </c>
      <c r="W77">
        <f>SUMIFS('总明细 源文件后台下'!N:N,'总明细 源文件后台下'!E:E,E77,'总明细 源文件后台下'!C:C,"Refund")</f>
        <v>0</v>
      </c>
      <c r="X77">
        <f>SUMIFS('总明细 源文件后台下'!O:O,'总明细 源文件后台下'!E:E,E77,'总明细 源文件后台下'!C:C,"Refund")</f>
        <v>0</v>
      </c>
      <c r="Y77">
        <f>SUMIFS('总明细 源文件后台下'!P:P,'总明细 源文件后台下'!E:E,E77,'总明细 源文件后台下'!C:C,"Refund")</f>
        <v>0</v>
      </c>
      <c r="Z77">
        <f>SUMIFS('总明细 源文件后台下'!Q:Q,'总明细 源文件后台下'!E:E,E77,'总明细 源文件后台下'!C:C,"Refund")</f>
        <v>0</v>
      </c>
      <c r="AA77">
        <f>SUMIFS('总明细 源文件后台下'!R:R,'总明细 源文件后台下'!E:E,E77,'总明细 源文件后台下'!C:C,"Refund")</f>
        <v>0</v>
      </c>
      <c r="AB77">
        <f>SUMIFS('总明细 源文件后台下'!S:S,'总明细 源文件后台下'!E:E,E77,'总明细 源文件后台下'!C:C,"Refund")</f>
        <v>0</v>
      </c>
      <c r="AC77">
        <f>SUMIFS('总明细 源文件后台下'!T:T,'总明细 源文件后台下'!E:E,E77,'总明细 源文件后台下'!C:C,"Refund")</f>
        <v>0</v>
      </c>
      <c r="AD77">
        <f>SUMIFS('总明细 源文件后台下'!U:U,'总明细 源文件后台下'!E:E,E77,'总明细 源文件后台下'!C:C,"Refund")</f>
        <v>0</v>
      </c>
      <c r="AE77">
        <f>SUMIFS('总明细 源文件后台下'!V:V,'总明细 源文件后台下'!E:E,E77,'总明细 源文件后台下'!C:C,"Refund")</f>
        <v>0</v>
      </c>
      <c r="AF77">
        <f>SUMIFS('总明细 源文件后台下'!W:W,'总明细 源文件后台下'!E:E,E77,'总明细 源文件后台下'!C:C,"Refund")</f>
        <v>0</v>
      </c>
      <c r="AK77">
        <f>(SUMIF('广告费 源文件后台下'!G:G,E77,'广告费 源文件后台下'!M:M))*-1</f>
        <v>-2.38</v>
      </c>
      <c r="AL77">
        <f>SUMIFS('总明细 源文件后台下'!W:W,'总明细 源文件后台下'!E:E,E77,'总明细 源文件后台下'!C:C,"Adjustment",'总明细 源文件后台下'!F:F,"FBA Inventory Reimbursement - Customer Return")</f>
        <v>0</v>
      </c>
      <c r="AM77">
        <f>SUMIFS('总明细 源文件后台下'!W:W,'总明细 源文件后台下'!E:E,E77,'总明细 源文件后台下'!C:C,"Adjustment",'总明细 源文件后台下'!F:F,"FBA Inventory Reimbursement - Damaged:Warehouse")</f>
        <v>0</v>
      </c>
      <c r="AN77">
        <f>SUMIFS('总明细 源文件后台下'!W:W,'总明细 源文件后台下'!E:E,E77,'总明细 源文件后台下'!C:C,"Adjustment",'总明细 源文件后台下'!F:F,"FBA Inventory Reimbursement - Customer Service Issue")</f>
        <v>0</v>
      </c>
      <c r="AO77">
        <f>SUMIFS('总明细 源文件后台下'!W:W,'总明细 源文件后台下'!E:E,E77,'总明细 源文件后台下'!C:C,"Adjustment",'总明细 源文件后台下'!F:F,"FBA Inventory Reimbursement - Fee Correction")</f>
        <v>0</v>
      </c>
      <c r="AP77">
        <f>SUMIFS('总明细 源文件后台下'!W:W,'总明细 源文件后台下'!E:E,E77,'总明细 源文件后台下'!C:C,"Adjustment",'总明细 源文件后台下'!F:F,"FBA Inventory Reimbursement - General Adjustment")</f>
        <v>0</v>
      </c>
      <c r="AQ77">
        <f>SUMIFS('总明细 源文件后台下'!W:W,'总明细 源文件后台下'!E:E,E77,'总明细 源文件后台下'!C:C,"Adjustment",'总明细 源文件后台下'!F:F,"FBA Inventory Reimbursement - Lost:Inbound")</f>
        <v>0</v>
      </c>
      <c r="AR77">
        <f>SUMIFS('总明细 源文件后台下'!W:W,'总明细 源文件后台下'!E:E,E77,'总明细 源文件后台下'!C:C,"Adjustment",'总明细 源文件后台下'!F:F,"FBA Inventory Reimbursement - Lost:Warehouse")</f>
        <v>0</v>
      </c>
      <c r="AS77">
        <f>SUMIFS('总明细 源文件后台下'!W:W,'总明细 源文件后台下'!E:E,E77,'总明细 源文件后台下'!C:C,"Adjustment",'总明细 源文件后台下'!F:F,"Non-subscription Fee Adjustment")</f>
        <v>0</v>
      </c>
      <c r="AT77">
        <f>SUMIFS('总明细 源文件后台下'!W:W,'总明细 源文件后台下'!E:E,E77,'总明细 源文件后台下'!C:C,"Adjustment",'总明细 源文件后台下'!F:F,"FBA Inventory Placement Service Fee")</f>
        <v>0</v>
      </c>
      <c r="AV77">
        <f>SUMIF('FBA Customer Return Per Unit Fe'!B:B,E77,'FBA Customer Return Per Unit Fe'!C:C)</f>
        <v>0</v>
      </c>
      <c r="AX77">
        <f>(SUMIF('仓储费 源文件后台下'!C:C,E77,'仓储费 源文件后台下'!V:V))*-1</f>
        <v>0</v>
      </c>
      <c r="AZ77">
        <f>SUMIF('Disposal Fee销毁费用-160.95'!B:B,E77,'Disposal Fee销毁费用-160.95'!D:D)*-1</f>
        <v>0</v>
      </c>
      <c r="BC77">
        <f>IFERROR(VLOOKUP(F77,'优惠券-86.4'!F:I,4,0),0)</f>
        <v>0</v>
      </c>
      <c r="BD77">
        <f>IFERROR(VLOOKUP(F77,'早评-120'!E:H,4,0),0)</f>
        <v>0</v>
      </c>
      <c r="BF77">
        <f t="shared" si="8"/>
        <v>15.32</v>
      </c>
      <c r="BG77">
        <f t="shared" si="9"/>
        <v>0.52845808899620561</v>
      </c>
      <c r="BH77">
        <f t="shared" si="10"/>
        <v>99.58</v>
      </c>
      <c r="BQ77" s="45">
        <f t="shared" si="11"/>
        <v>99.58</v>
      </c>
      <c r="BR77">
        <f>SUMIFS('9月销毁明细'!D:D,'9月销毁明细'!A:A,E77,'9月销毁明细'!H:H,"Sellable")</f>
        <v>0</v>
      </c>
      <c r="BS77">
        <f>SUMIFS('9月销毁明细'!G:G,'9月销毁明细'!A:A,E77,'9月销毁明细'!H:H,"Sellable")</f>
        <v>0</v>
      </c>
      <c r="BT77">
        <f>SUMIFS('9月销毁明细'!D:D,'9月销毁明细'!A:A,E77,'9月销毁明细'!H:H,"Unsellable")</f>
        <v>0</v>
      </c>
      <c r="BU77">
        <f>SUMIFS('9月销毁明细'!G:G,'9月销毁明细'!A:A,E77,'9月销毁明细'!H:H,"Unsellable")</f>
        <v>0</v>
      </c>
      <c r="BW77">
        <f>IFERROR(I77*VLOOKUP(F77,'9.3成本表'!C:L,10,0),0)</f>
        <v>41.9</v>
      </c>
      <c r="BX77">
        <f t="shared" si="12"/>
        <v>13.26</v>
      </c>
      <c r="CC77" s="45">
        <f t="shared" si="13"/>
        <v>44.42</v>
      </c>
      <c r="CD77" s="45">
        <f t="shared" si="14"/>
        <v>0.2357311539788256</v>
      </c>
      <c r="CE77" s="45">
        <f t="shared" si="15"/>
        <v>0.8052936910804932</v>
      </c>
    </row>
    <row r="78" spans="4:83" x14ac:dyDescent="0.25">
      <c r="D78" s="20" t="s">
        <v>265</v>
      </c>
      <c r="E78" s="20" t="s">
        <v>266</v>
      </c>
      <c r="F78" s="20" t="s">
        <v>260</v>
      </c>
      <c r="G78">
        <v>72</v>
      </c>
      <c r="H78" s="20"/>
      <c r="I78">
        <f>SUMIFS('总明细 源文件后台下'!G:G,'总明细 源文件后台下'!E:E,E78,'总明细 源文件后台下'!C:C,"Order")</f>
        <v>0</v>
      </c>
      <c r="J78">
        <f>SUMIFS('总明细 源文件后台下'!M:M,'总明细 源文件后台下'!E:E,E78,'总明细 源文件后台下'!C:C,"Order")</f>
        <v>0</v>
      </c>
      <c r="K78">
        <f>SUMIFS('总明细 源文件后台下'!N:N,'总明细 源文件后台下'!E:E,E78,'总明细 源文件后台下'!C:C,"Order")</f>
        <v>0</v>
      </c>
      <c r="L78">
        <f>SUMIFS('总明细 源文件后台下'!O:O,'总明细 源文件后台下'!E:E,E78,'总明细 源文件后台下'!C:C,"Order")</f>
        <v>0</v>
      </c>
      <c r="M78">
        <f>SUMIFS('总明细 源文件后台下'!P:P,'总明细 源文件后台下'!E:E,E78,'总明细 源文件后台下'!C:C,"Order")</f>
        <v>0</v>
      </c>
      <c r="N78">
        <f>SUMIFS('总明细 源文件后台下'!Q:Q,'总明细 源文件后台下'!E:E,E78,'总明细 源文件后台下'!C:C,"Order")</f>
        <v>0</v>
      </c>
      <c r="O78">
        <f>SUMIFS('总明细 源文件后台下'!R:R,'总明细 源文件后台下'!E:E,E78,'总明细 源文件后台下'!C:C,"Order")</f>
        <v>0</v>
      </c>
      <c r="P78">
        <f>SUMIFS('总明细 源文件后台下'!S:S,'总明细 源文件后台下'!E:E,E78,'总明细 源文件后台下'!C:C,"Order")</f>
        <v>0</v>
      </c>
      <c r="Q78">
        <f>SUMIFS('总明细 源文件后台下'!T:T,'总明细 源文件后台下'!E:E,E78,'总明细 源文件后台下'!C:C,"Order")</f>
        <v>0</v>
      </c>
      <c r="R78">
        <f>SUMIFS('总明细 源文件后台下'!U:U,'总明细 源文件后台下'!E:E,E78,'总明细 源文件后台下'!C:C,"Order")</f>
        <v>0</v>
      </c>
      <c r="S78">
        <f>SUMIFS('总明细 源文件后台下'!V:V,'总明细 源文件后台下'!E:E,E78,'总明细 源文件后台下'!C:C,"Order")</f>
        <v>0</v>
      </c>
      <c r="T78">
        <f>SUMIFS('总明细 源文件后台下'!W:W,'总明细 源文件后台下'!E:E,E78,'总明细 源文件后台下'!C:C,"Order")</f>
        <v>0</v>
      </c>
      <c r="U78">
        <f>SUMIFS('总明细 源文件后台下'!G:G,'总明细 源文件后台下'!E:E,E78,'总明细 源文件后台下'!C:C,"Refund")</f>
        <v>0</v>
      </c>
      <c r="V78">
        <f>SUMIFS('总明细 源文件后台下'!M:M,'总明细 源文件后台下'!E:E,E78,'总明细 源文件后台下'!C:C,"Refund")</f>
        <v>0</v>
      </c>
      <c r="W78">
        <f>SUMIFS('总明细 源文件后台下'!N:N,'总明细 源文件后台下'!E:E,E78,'总明细 源文件后台下'!C:C,"Refund")</f>
        <v>0</v>
      </c>
      <c r="X78">
        <f>SUMIFS('总明细 源文件后台下'!O:O,'总明细 源文件后台下'!E:E,E78,'总明细 源文件后台下'!C:C,"Refund")</f>
        <v>0</v>
      </c>
      <c r="Y78">
        <f>SUMIFS('总明细 源文件后台下'!P:P,'总明细 源文件后台下'!E:E,E78,'总明细 源文件后台下'!C:C,"Refund")</f>
        <v>0</v>
      </c>
      <c r="Z78">
        <f>SUMIFS('总明细 源文件后台下'!Q:Q,'总明细 源文件后台下'!E:E,E78,'总明细 源文件后台下'!C:C,"Refund")</f>
        <v>0</v>
      </c>
      <c r="AA78">
        <f>SUMIFS('总明细 源文件后台下'!R:R,'总明细 源文件后台下'!E:E,E78,'总明细 源文件后台下'!C:C,"Refund")</f>
        <v>0</v>
      </c>
      <c r="AB78">
        <f>SUMIFS('总明细 源文件后台下'!S:S,'总明细 源文件后台下'!E:E,E78,'总明细 源文件后台下'!C:C,"Refund")</f>
        <v>0</v>
      </c>
      <c r="AC78">
        <f>SUMIFS('总明细 源文件后台下'!T:T,'总明细 源文件后台下'!E:E,E78,'总明细 源文件后台下'!C:C,"Refund")</f>
        <v>0</v>
      </c>
      <c r="AD78">
        <f>SUMIFS('总明细 源文件后台下'!U:U,'总明细 源文件后台下'!E:E,E78,'总明细 源文件后台下'!C:C,"Refund")</f>
        <v>0</v>
      </c>
      <c r="AE78">
        <f>SUMIFS('总明细 源文件后台下'!V:V,'总明细 源文件后台下'!E:E,E78,'总明细 源文件后台下'!C:C,"Refund")</f>
        <v>0</v>
      </c>
      <c r="AF78">
        <f>SUMIFS('总明细 源文件后台下'!W:W,'总明细 源文件后台下'!E:E,E78,'总明细 源文件后台下'!C:C,"Refund")</f>
        <v>0</v>
      </c>
      <c r="AK78">
        <f>(SUMIF('广告费 源文件后台下'!G:G,E78,'广告费 源文件后台下'!M:M))*-1</f>
        <v>-20.76</v>
      </c>
      <c r="AL78">
        <f>SUMIFS('总明细 源文件后台下'!W:W,'总明细 源文件后台下'!E:E,E78,'总明细 源文件后台下'!C:C,"Adjustment",'总明细 源文件后台下'!F:F,"FBA Inventory Reimbursement - Customer Return")</f>
        <v>0</v>
      </c>
      <c r="AM78">
        <f>SUMIFS('总明细 源文件后台下'!W:W,'总明细 源文件后台下'!E:E,E78,'总明细 源文件后台下'!C:C,"Adjustment",'总明细 源文件后台下'!F:F,"FBA Inventory Reimbursement - Damaged:Warehouse")</f>
        <v>0</v>
      </c>
      <c r="AN78">
        <f>SUMIFS('总明细 源文件后台下'!W:W,'总明细 源文件后台下'!E:E,E78,'总明细 源文件后台下'!C:C,"Adjustment",'总明细 源文件后台下'!F:F,"FBA Inventory Reimbursement - Customer Service Issue")</f>
        <v>0</v>
      </c>
      <c r="AO78">
        <f>SUMIFS('总明细 源文件后台下'!W:W,'总明细 源文件后台下'!E:E,E78,'总明细 源文件后台下'!C:C,"Adjustment",'总明细 源文件后台下'!F:F,"FBA Inventory Reimbursement - Fee Correction")</f>
        <v>0</v>
      </c>
      <c r="AP78">
        <f>SUMIFS('总明细 源文件后台下'!W:W,'总明细 源文件后台下'!E:E,E78,'总明细 源文件后台下'!C:C,"Adjustment",'总明细 源文件后台下'!F:F,"FBA Inventory Reimbursement - General Adjustment")</f>
        <v>0</v>
      </c>
      <c r="AQ78">
        <f>SUMIFS('总明细 源文件后台下'!W:W,'总明细 源文件后台下'!E:E,E78,'总明细 源文件后台下'!C:C,"Adjustment",'总明细 源文件后台下'!F:F,"FBA Inventory Reimbursement - Lost:Inbound")</f>
        <v>0</v>
      </c>
      <c r="AR78">
        <f>SUMIFS('总明细 源文件后台下'!W:W,'总明细 源文件后台下'!E:E,E78,'总明细 源文件后台下'!C:C,"Adjustment",'总明细 源文件后台下'!F:F,"FBA Inventory Reimbursement - Lost:Warehouse")</f>
        <v>0</v>
      </c>
      <c r="AS78">
        <f>SUMIFS('总明细 源文件后台下'!W:W,'总明细 源文件后台下'!E:E,E78,'总明细 源文件后台下'!C:C,"Adjustment",'总明细 源文件后台下'!F:F,"Non-subscription Fee Adjustment")</f>
        <v>0</v>
      </c>
      <c r="AT78">
        <f>SUMIFS('总明细 源文件后台下'!W:W,'总明细 源文件后台下'!E:E,E78,'总明细 源文件后台下'!C:C,"Adjustment",'总明细 源文件后台下'!F:F,"FBA Inventory Placement Service Fee")</f>
        <v>0</v>
      </c>
      <c r="AV78">
        <f>SUMIF('FBA Customer Return Per Unit Fe'!B:B,E78,'FBA Customer Return Per Unit Fe'!C:C)</f>
        <v>0</v>
      </c>
      <c r="AX78">
        <f>(SUMIF('仓储费 源文件后台下'!C:C,E78,'仓储费 源文件后台下'!V:V))*-1</f>
        <v>0</v>
      </c>
      <c r="AZ78">
        <f>SUMIF('Disposal Fee销毁费用-160.95'!B:B,E78,'Disposal Fee销毁费用-160.95'!D:D)*-1</f>
        <v>0</v>
      </c>
      <c r="BC78">
        <f>IFERROR(VLOOKUP(F78,'优惠券-86.4'!F:I,4,0),0)</f>
        <v>0</v>
      </c>
      <c r="BD78">
        <f>IFERROR(VLOOKUP(F78,'早评-120'!E:H,4,0),0)</f>
        <v>0</v>
      </c>
      <c r="BF78">
        <f t="shared" si="8"/>
        <v>-20.76</v>
      </c>
      <c r="BG78">
        <f t="shared" si="9"/>
        <v>0</v>
      </c>
      <c r="BH78">
        <f t="shared" si="10"/>
        <v>-134.94</v>
      </c>
      <c r="BQ78" s="45">
        <f t="shared" si="11"/>
        <v>-134.94</v>
      </c>
      <c r="BR78">
        <f>SUMIFS('9月销毁明细'!D:D,'9月销毁明细'!A:A,E78,'9月销毁明细'!H:H,"Sellable")</f>
        <v>0</v>
      </c>
      <c r="BS78">
        <f>SUMIFS('9月销毁明细'!G:G,'9月销毁明细'!A:A,E78,'9月销毁明细'!H:H,"Sellable")</f>
        <v>0</v>
      </c>
      <c r="BT78">
        <f>SUMIFS('9月销毁明细'!D:D,'9月销毁明细'!A:A,E78,'9月销毁明细'!H:H,"Unsellable")</f>
        <v>0</v>
      </c>
      <c r="BU78">
        <f>SUMIFS('9月销毁明细'!G:G,'9月销毁明细'!A:A,E78,'9月销毁明细'!H:H,"Unsellable")</f>
        <v>0</v>
      </c>
      <c r="BW78">
        <f>IFERROR(I78*VLOOKUP(F78,'9.3成本表'!C:L,10,0),0)</f>
        <v>0</v>
      </c>
      <c r="BX78">
        <f t="shared" si="12"/>
        <v>0</v>
      </c>
      <c r="CC78" s="45">
        <f t="shared" si="13"/>
        <v>-134.94</v>
      </c>
      <c r="CD78" s="45">
        <f t="shared" si="14"/>
        <v>0</v>
      </c>
      <c r="CE78" s="45">
        <f t="shared" si="15"/>
        <v>0</v>
      </c>
    </row>
    <row r="79" spans="4:83" x14ac:dyDescent="0.25">
      <c r="D79" s="20" t="s">
        <v>267</v>
      </c>
      <c r="E79" s="20" t="s">
        <v>268</v>
      </c>
      <c r="F79" s="20" t="s">
        <v>260</v>
      </c>
      <c r="G79">
        <v>73</v>
      </c>
      <c r="H79" s="20"/>
      <c r="I79">
        <f>SUMIFS('总明细 源文件后台下'!G:G,'总明细 源文件后台下'!E:E,E79,'总明细 源文件后台下'!C:C,"Order")</f>
        <v>0</v>
      </c>
      <c r="J79">
        <f>SUMIFS('总明细 源文件后台下'!M:M,'总明细 源文件后台下'!E:E,E79,'总明细 源文件后台下'!C:C,"Order")</f>
        <v>0</v>
      </c>
      <c r="K79">
        <f>SUMIFS('总明细 源文件后台下'!N:N,'总明细 源文件后台下'!E:E,E79,'总明细 源文件后台下'!C:C,"Order")</f>
        <v>0</v>
      </c>
      <c r="L79">
        <f>SUMIFS('总明细 源文件后台下'!O:O,'总明细 源文件后台下'!E:E,E79,'总明细 源文件后台下'!C:C,"Order")</f>
        <v>0</v>
      </c>
      <c r="M79">
        <f>SUMIFS('总明细 源文件后台下'!P:P,'总明细 源文件后台下'!E:E,E79,'总明细 源文件后台下'!C:C,"Order")</f>
        <v>0</v>
      </c>
      <c r="N79">
        <f>SUMIFS('总明细 源文件后台下'!Q:Q,'总明细 源文件后台下'!E:E,E79,'总明细 源文件后台下'!C:C,"Order")</f>
        <v>0</v>
      </c>
      <c r="O79">
        <f>SUMIFS('总明细 源文件后台下'!R:R,'总明细 源文件后台下'!E:E,E79,'总明细 源文件后台下'!C:C,"Order")</f>
        <v>0</v>
      </c>
      <c r="P79">
        <f>SUMIFS('总明细 源文件后台下'!S:S,'总明细 源文件后台下'!E:E,E79,'总明细 源文件后台下'!C:C,"Order")</f>
        <v>0</v>
      </c>
      <c r="Q79">
        <f>SUMIFS('总明细 源文件后台下'!T:T,'总明细 源文件后台下'!E:E,E79,'总明细 源文件后台下'!C:C,"Order")</f>
        <v>0</v>
      </c>
      <c r="R79">
        <f>SUMIFS('总明细 源文件后台下'!U:U,'总明细 源文件后台下'!E:E,E79,'总明细 源文件后台下'!C:C,"Order")</f>
        <v>0</v>
      </c>
      <c r="S79">
        <f>SUMIFS('总明细 源文件后台下'!V:V,'总明细 源文件后台下'!E:E,E79,'总明细 源文件后台下'!C:C,"Order")</f>
        <v>0</v>
      </c>
      <c r="T79">
        <f>SUMIFS('总明细 源文件后台下'!W:W,'总明细 源文件后台下'!E:E,E79,'总明细 源文件后台下'!C:C,"Order")</f>
        <v>0</v>
      </c>
      <c r="U79">
        <f>SUMIFS('总明细 源文件后台下'!G:G,'总明细 源文件后台下'!E:E,E79,'总明细 源文件后台下'!C:C,"Refund")</f>
        <v>0</v>
      </c>
      <c r="V79">
        <f>SUMIFS('总明细 源文件后台下'!M:M,'总明细 源文件后台下'!E:E,E79,'总明细 源文件后台下'!C:C,"Refund")</f>
        <v>0</v>
      </c>
      <c r="W79">
        <f>SUMIFS('总明细 源文件后台下'!N:N,'总明细 源文件后台下'!E:E,E79,'总明细 源文件后台下'!C:C,"Refund")</f>
        <v>0</v>
      </c>
      <c r="X79">
        <f>SUMIFS('总明细 源文件后台下'!O:O,'总明细 源文件后台下'!E:E,E79,'总明细 源文件后台下'!C:C,"Refund")</f>
        <v>0</v>
      </c>
      <c r="Y79">
        <f>SUMIFS('总明细 源文件后台下'!P:P,'总明细 源文件后台下'!E:E,E79,'总明细 源文件后台下'!C:C,"Refund")</f>
        <v>0</v>
      </c>
      <c r="Z79">
        <f>SUMIFS('总明细 源文件后台下'!Q:Q,'总明细 源文件后台下'!E:E,E79,'总明细 源文件后台下'!C:C,"Refund")</f>
        <v>0</v>
      </c>
      <c r="AA79">
        <f>SUMIFS('总明细 源文件后台下'!R:R,'总明细 源文件后台下'!E:E,E79,'总明细 源文件后台下'!C:C,"Refund")</f>
        <v>0</v>
      </c>
      <c r="AB79">
        <f>SUMIFS('总明细 源文件后台下'!S:S,'总明细 源文件后台下'!E:E,E79,'总明细 源文件后台下'!C:C,"Refund")</f>
        <v>0</v>
      </c>
      <c r="AC79">
        <f>SUMIFS('总明细 源文件后台下'!T:T,'总明细 源文件后台下'!E:E,E79,'总明细 源文件后台下'!C:C,"Refund")</f>
        <v>0</v>
      </c>
      <c r="AD79">
        <f>SUMIFS('总明细 源文件后台下'!U:U,'总明细 源文件后台下'!E:E,E79,'总明细 源文件后台下'!C:C,"Refund")</f>
        <v>0</v>
      </c>
      <c r="AE79">
        <f>SUMIFS('总明细 源文件后台下'!V:V,'总明细 源文件后台下'!E:E,E79,'总明细 源文件后台下'!C:C,"Refund")</f>
        <v>0</v>
      </c>
      <c r="AF79">
        <f>SUMIFS('总明细 源文件后台下'!W:W,'总明细 源文件后台下'!E:E,E79,'总明细 源文件后台下'!C:C,"Refund")</f>
        <v>0</v>
      </c>
      <c r="AK79">
        <f>(SUMIF('广告费 源文件后台下'!G:G,E79,'广告费 源文件后台下'!M:M))*-1</f>
        <v>-0.76</v>
      </c>
      <c r="AL79">
        <f>SUMIFS('总明细 源文件后台下'!W:W,'总明细 源文件后台下'!E:E,E79,'总明细 源文件后台下'!C:C,"Adjustment",'总明细 源文件后台下'!F:F,"FBA Inventory Reimbursement - Customer Return")</f>
        <v>0</v>
      </c>
      <c r="AM79">
        <f>SUMIFS('总明细 源文件后台下'!W:W,'总明细 源文件后台下'!E:E,E79,'总明细 源文件后台下'!C:C,"Adjustment",'总明细 源文件后台下'!F:F,"FBA Inventory Reimbursement - Damaged:Warehouse")</f>
        <v>0</v>
      </c>
      <c r="AN79">
        <f>SUMIFS('总明细 源文件后台下'!W:W,'总明细 源文件后台下'!E:E,E79,'总明细 源文件后台下'!C:C,"Adjustment",'总明细 源文件后台下'!F:F,"FBA Inventory Reimbursement - Customer Service Issue")</f>
        <v>0</v>
      </c>
      <c r="AO79">
        <f>SUMIFS('总明细 源文件后台下'!W:W,'总明细 源文件后台下'!E:E,E79,'总明细 源文件后台下'!C:C,"Adjustment",'总明细 源文件后台下'!F:F,"FBA Inventory Reimbursement - Fee Correction")</f>
        <v>0</v>
      </c>
      <c r="AP79">
        <f>SUMIFS('总明细 源文件后台下'!W:W,'总明细 源文件后台下'!E:E,E79,'总明细 源文件后台下'!C:C,"Adjustment",'总明细 源文件后台下'!F:F,"FBA Inventory Reimbursement - General Adjustment")</f>
        <v>0</v>
      </c>
      <c r="AQ79">
        <f>SUMIFS('总明细 源文件后台下'!W:W,'总明细 源文件后台下'!E:E,E79,'总明细 源文件后台下'!C:C,"Adjustment",'总明细 源文件后台下'!F:F,"FBA Inventory Reimbursement - Lost:Inbound")</f>
        <v>0</v>
      </c>
      <c r="AR79">
        <f>SUMIFS('总明细 源文件后台下'!W:W,'总明细 源文件后台下'!E:E,E79,'总明细 源文件后台下'!C:C,"Adjustment",'总明细 源文件后台下'!F:F,"FBA Inventory Reimbursement - Lost:Warehouse")</f>
        <v>0</v>
      </c>
      <c r="AS79">
        <f>SUMIFS('总明细 源文件后台下'!W:W,'总明细 源文件后台下'!E:E,E79,'总明细 源文件后台下'!C:C,"Adjustment",'总明细 源文件后台下'!F:F,"Non-subscription Fee Adjustment")</f>
        <v>0</v>
      </c>
      <c r="AT79">
        <f>SUMIFS('总明细 源文件后台下'!W:W,'总明细 源文件后台下'!E:E,E79,'总明细 源文件后台下'!C:C,"Adjustment",'总明细 源文件后台下'!F:F,"FBA Inventory Placement Service Fee")</f>
        <v>0</v>
      </c>
      <c r="AV79">
        <f>SUMIF('FBA Customer Return Per Unit Fe'!B:B,E79,'FBA Customer Return Per Unit Fe'!C:C)</f>
        <v>0</v>
      </c>
      <c r="AX79">
        <f>(SUMIF('仓储费 源文件后台下'!C:C,E79,'仓储费 源文件后台下'!V:V))*-1</f>
        <v>0</v>
      </c>
      <c r="AZ79">
        <f>SUMIF('Disposal Fee销毁费用-160.95'!B:B,E79,'Disposal Fee销毁费用-160.95'!D:D)*-1</f>
        <v>0</v>
      </c>
      <c r="BC79">
        <f>IFERROR(VLOOKUP(F79,'优惠券-86.4'!F:I,4,0),0)</f>
        <v>0</v>
      </c>
      <c r="BD79">
        <f>IFERROR(VLOOKUP(F79,'早评-120'!E:H,4,0),0)</f>
        <v>0</v>
      </c>
      <c r="BF79">
        <f t="shared" si="8"/>
        <v>-0.76</v>
      </c>
      <c r="BG79">
        <f t="shared" si="9"/>
        <v>0</v>
      </c>
      <c r="BH79">
        <f t="shared" si="10"/>
        <v>-4.9400000000000004</v>
      </c>
      <c r="BQ79" s="45">
        <f t="shared" si="11"/>
        <v>-4.9400000000000004</v>
      </c>
      <c r="BR79">
        <f>SUMIFS('9月销毁明细'!D:D,'9月销毁明细'!A:A,E79,'9月销毁明细'!H:H,"Sellable")</f>
        <v>0</v>
      </c>
      <c r="BS79">
        <f>SUMIFS('9月销毁明细'!G:G,'9月销毁明细'!A:A,E79,'9月销毁明细'!H:H,"Sellable")</f>
        <v>0</v>
      </c>
      <c r="BT79">
        <f>SUMIFS('9月销毁明细'!D:D,'9月销毁明细'!A:A,E79,'9月销毁明细'!H:H,"Unsellable")</f>
        <v>0</v>
      </c>
      <c r="BU79">
        <f>SUMIFS('9月销毁明细'!G:G,'9月销毁明细'!A:A,E79,'9月销毁明细'!H:H,"Unsellable")</f>
        <v>0</v>
      </c>
      <c r="BW79">
        <f>IFERROR(I79*VLOOKUP(F79,'9.3成本表'!C:L,10,0),0)</f>
        <v>0</v>
      </c>
      <c r="BX79">
        <f t="shared" si="12"/>
        <v>0</v>
      </c>
      <c r="CC79" s="45">
        <f t="shared" si="13"/>
        <v>-4.9400000000000004</v>
      </c>
      <c r="CD79" s="45">
        <f t="shared" si="14"/>
        <v>0</v>
      </c>
      <c r="CE79" s="45">
        <f t="shared" si="15"/>
        <v>0</v>
      </c>
    </row>
    <row r="80" spans="4:83" x14ac:dyDescent="0.25">
      <c r="D80" s="20" t="s">
        <v>269</v>
      </c>
      <c r="E80" s="20" t="s">
        <v>270</v>
      </c>
      <c r="F80" s="20" t="s">
        <v>260</v>
      </c>
      <c r="G80">
        <v>74</v>
      </c>
      <c r="H80" s="20"/>
      <c r="I80">
        <f>SUMIFS('总明细 源文件后台下'!G:G,'总明细 源文件后台下'!E:E,E80,'总明细 源文件后台下'!C:C,"Order")</f>
        <v>0</v>
      </c>
      <c r="J80">
        <f>SUMIFS('总明细 源文件后台下'!M:M,'总明细 源文件后台下'!E:E,E80,'总明细 源文件后台下'!C:C,"Order")</f>
        <v>0</v>
      </c>
      <c r="K80">
        <f>SUMIFS('总明细 源文件后台下'!N:N,'总明细 源文件后台下'!E:E,E80,'总明细 源文件后台下'!C:C,"Order")</f>
        <v>0</v>
      </c>
      <c r="L80">
        <f>SUMIFS('总明细 源文件后台下'!O:O,'总明细 源文件后台下'!E:E,E80,'总明细 源文件后台下'!C:C,"Order")</f>
        <v>0</v>
      </c>
      <c r="M80">
        <f>SUMIFS('总明细 源文件后台下'!P:P,'总明细 源文件后台下'!E:E,E80,'总明细 源文件后台下'!C:C,"Order")</f>
        <v>0</v>
      </c>
      <c r="N80">
        <f>SUMIFS('总明细 源文件后台下'!Q:Q,'总明细 源文件后台下'!E:E,E80,'总明细 源文件后台下'!C:C,"Order")</f>
        <v>0</v>
      </c>
      <c r="O80">
        <f>SUMIFS('总明细 源文件后台下'!R:R,'总明细 源文件后台下'!E:E,E80,'总明细 源文件后台下'!C:C,"Order")</f>
        <v>0</v>
      </c>
      <c r="P80">
        <f>SUMIFS('总明细 源文件后台下'!S:S,'总明细 源文件后台下'!E:E,E80,'总明细 源文件后台下'!C:C,"Order")</f>
        <v>0</v>
      </c>
      <c r="Q80">
        <f>SUMIFS('总明细 源文件后台下'!T:T,'总明细 源文件后台下'!E:E,E80,'总明细 源文件后台下'!C:C,"Order")</f>
        <v>0</v>
      </c>
      <c r="R80">
        <f>SUMIFS('总明细 源文件后台下'!U:U,'总明细 源文件后台下'!E:E,E80,'总明细 源文件后台下'!C:C,"Order")</f>
        <v>0</v>
      </c>
      <c r="S80">
        <f>SUMIFS('总明细 源文件后台下'!V:V,'总明细 源文件后台下'!E:E,E80,'总明细 源文件后台下'!C:C,"Order")</f>
        <v>0</v>
      </c>
      <c r="T80">
        <f>SUMIFS('总明细 源文件后台下'!W:W,'总明细 源文件后台下'!E:E,E80,'总明细 源文件后台下'!C:C,"Order")</f>
        <v>0</v>
      </c>
      <c r="U80">
        <f>SUMIFS('总明细 源文件后台下'!G:G,'总明细 源文件后台下'!E:E,E80,'总明细 源文件后台下'!C:C,"Refund")</f>
        <v>0</v>
      </c>
      <c r="V80">
        <f>SUMIFS('总明细 源文件后台下'!M:M,'总明细 源文件后台下'!E:E,E80,'总明细 源文件后台下'!C:C,"Refund")</f>
        <v>0</v>
      </c>
      <c r="W80">
        <f>SUMIFS('总明细 源文件后台下'!N:N,'总明细 源文件后台下'!E:E,E80,'总明细 源文件后台下'!C:C,"Refund")</f>
        <v>0</v>
      </c>
      <c r="X80">
        <f>SUMIFS('总明细 源文件后台下'!O:O,'总明细 源文件后台下'!E:E,E80,'总明细 源文件后台下'!C:C,"Refund")</f>
        <v>0</v>
      </c>
      <c r="Y80">
        <f>SUMIFS('总明细 源文件后台下'!P:P,'总明细 源文件后台下'!E:E,E80,'总明细 源文件后台下'!C:C,"Refund")</f>
        <v>0</v>
      </c>
      <c r="Z80">
        <f>SUMIFS('总明细 源文件后台下'!Q:Q,'总明细 源文件后台下'!E:E,E80,'总明细 源文件后台下'!C:C,"Refund")</f>
        <v>0</v>
      </c>
      <c r="AA80">
        <f>SUMIFS('总明细 源文件后台下'!R:R,'总明细 源文件后台下'!E:E,E80,'总明细 源文件后台下'!C:C,"Refund")</f>
        <v>0</v>
      </c>
      <c r="AB80">
        <f>SUMIFS('总明细 源文件后台下'!S:S,'总明细 源文件后台下'!E:E,E80,'总明细 源文件后台下'!C:C,"Refund")</f>
        <v>0</v>
      </c>
      <c r="AC80">
        <f>SUMIFS('总明细 源文件后台下'!T:T,'总明细 源文件后台下'!E:E,E80,'总明细 源文件后台下'!C:C,"Refund")</f>
        <v>0</v>
      </c>
      <c r="AD80">
        <f>SUMIFS('总明细 源文件后台下'!U:U,'总明细 源文件后台下'!E:E,E80,'总明细 源文件后台下'!C:C,"Refund")</f>
        <v>0</v>
      </c>
      <c r="AE80">
        <f>SUMIFS('总明细 源文件后台下'!V:V,'总明细 源文件后台下'!E:E,E80,'总明细 源文件后台下'!C:C,"Refund")</f>
        <v>0</v>
      </c>
      <c r="AF80">
        <f>SUMIFS('总明细 源文件后台下'!W:W,'总明细 源文件后台下'!E:E,E80,'总明细 源文件后台下'!C:C,"Refund")</f>
        <v>0</v>
      </c>
      <c r="AK80">
        <f>(SUMIF('广告费 源文件后台下'!G:G,E80,'广告费 源文件后台下'!M:M))*-1</f>
        <v>-1.46</v>
      </c>
      <c r="AL80">
        <f>SUMIFS('总明细 源文件后台下'!W:W,'总明细 源文件后台下'!E:E,E80,'总明细 源文件后台下'!C:C,"Adjustment",'总明细 源文件后台下'!F:F,"FBA Inventory Reimbursement - Customer Return")</f>
        <v>0</v>
      </c>
      <c r="AM80">
        <f>SUMIFS('总明细 源文件后台下'!W:W,'总明细 源文件后台下'!E:E,E80,'总明细 源文件后台下'!C:C,"Adjustment",'总明细 源文件后台下'!F:F,"FBA Inventory Reimbursement - Damaged:Warehouse")</f>
        <v>0</v>
      </c>
      <c r="AN80">
        <f>SUMIFS('总明细 源文件后台下'!W:W,'总明细 源文件后台下'!E:E,E80,'总明细 源文件后台下'!C:C,"Adjustment",'总明细 源文件后台下'!F:F,"FBA Inventory Reimbursement - Customer Service Issue")</f>
        <v>0</v>
      </c>
      <c r="AO80">
        <f>SUMIFS('总明细 源文件后台下'!W:W,'总明细 源文件后台下'!E:E,E80,'总明细 源文件后台下'!C:C,"Adjustment",'总明细 源文件后台下'!F:F,"FBA Inventory Reimbursement - Fee Correction")</f>
        <v>0</v>
      </c>
      <c r="AP80">
        <f>SUMIFS('总明细 源文件后台下'!W:W,'总明细 源文件后台下'!E:E,E80,'总明细 源文件后台下'!C:C,"Adjustment",'总明细 源文件后台下'!F:F,"FBA Inventory Reimbursement - General Adjustment")</f>
        <v>0</v>
      </c>
      <c r="AQ80">
        <f>SUMIFS('总明细 源文件后台下'!W:W,'总明细 源文件后台下'!E:E,E80,'总明细 源文件后台下'!C:C,"Adjustment",'总明细 源文件后台下'!F:F,"FBA Inventory Reimbursement - Lost:Inbound")</f>
        <v>0</v>
      </c>
      <c r="AR80">
        <f>SUMIFS('总明细 源文件后台下'!W:W,'总明细 源文件后台下'!E:E,E80,'总明细 源文件后台下'!C:C,"Adjustment",'总明细 源文件后台下'!F:F,"FBA Inventory Reimbursement - Lost:Warehouse")</f>
        <v>0</v>
      </c>
      <c r="AS80">
        <f>SUMIFS('总明细 源文件后台下'!W:W,'总明细 源文件后台下'!E:E,E80,'总明细 源文件后台下'!C:C,"Adjustment",'总明细 源文件后台下'!F:F,"Non-subscription Fee Adjustment")</f>
        <v>0</v>
      </c>
      <c r="AT80">
        <f>SUMIFS('总明细 源文件后台下'!W:W,'总明细 源文件后台下'!E:E,E80,'总明细 源文件后台下'!C:C,"Adjustment",'总明细 源文件后台下'!F:F,"FBA Inventory Placement Service Fee")</f>
        <v>0</v>
      </c>
      <c r="AV80">
        <f>SUMIF('FBA Customer Return Per Unit Fe'!B:B,E80,'FBA Customer Return Per Unit Fe'!C:C)</f>
        <v>0</v>
      </c>
      <c r="AX80">
        <f>(SUMIF('仓储费 源文件后台下'!C:C,E80,'仓储费 源文件后台下'!V:V))*-1</f>
        <v>0</v>
      </c>
      <c r="AZ80">
        <f>SUMIF('Disposal Fee销毁费用-160.95'!B:B,E80,'Disposal Fee销毁费用-160.95'!D:D)*-1</f>
        <v>0</v>
      </c>
      <c r="BC80">
        <f>IFERROR(VLOOKUP(F80,'优惠券-86.4'!F:I,4,0),0)</f>
        <v>0</v>
      </c>
      <c r="BD80">
        <f>IFERROR(VLOOKUP(F80,'早评-120'!E:H,4,0),0)</f>
        <v>0</v>
      </c>
      <c r="BF80">
        <f t="shared" si="8"/>
        <v>-1.46</v>
      </c>
      <c r="BG80">
        <f t="shared" si="9"/>
        <v>0</v>
      </c>
      <c r="BH80">
        <f t="shared" si="10"/>
        <v>-9.49</v>
      </c>
      <c r="BQ80" s="45">
        <f t="shared" si="11"/>
        <v>-9.49</v>
      </c>
      <c r="BR80">
        <f>SUMIFS('9月销毁明细'!D:D,'9月销毁明细'!A:A,E80,'9月销毁明细'!H:H,"Sellable")</f>
        <v>0</v>
      </c>
      <c r="BS80">
        <f>SUMIFS('9月销毁明细'!G:G,'9月销毁明细'!A:A,E80,'9月销毁明细'!H:H,"Sellable")</f>
        <v>0</v>
      </c>
      <c r="BT80">
        <f>SUMIFS('9月销毁明细'!D:D,'9月销毁明细'!A:A,E80,'9月销毁明细'!H:H,"Unsellable")</f>
        <v>0</v>
      </c>
      <c r="BU80">
        <f>SUMIFS('9月销毁明细'!G:G,'9月销毁明细'!A:A,E80,'9月销毁明细'!H:H,"Unsellable")</f>
        <v>0</v>
      </c>
      <c r="BW80">
        <f>IFERROR(I80*VLOOKUP(F80,'9.3成本表'!C:L,10,0),0)</f>
        <v>0</v>
      </c>
      <c r="BX80">
        <f t="shared" si="12"/>
        <v>0</v>
      </c>
      <c r="CC80" s="45">
        <f t="shared" si="13"/>
        <v>-9.49</v>
      </c>
      <c r="CD80" s="45">
        <f t="shared" si="14"/>
        <v>0</v>
      </c>
      <c r="CE80" s="45">
        <f t="shared" si="15"/>
        <v>0</v>
      </c>
    </row>
    <row r="81" spans="4:83" x14ac:dyDescent="0.25">
      <c r="D81" s="20" t="s">
        <v>271</v>
      </c>
      <c r="E81" s="20" t="s">
        <v>272</v>
      </c>
      <c r="F81" s="20" t="s">
        <v>260</v>
      </c>
      <c r="G81">
        <v>75</v>
      </c>
      <c r="H81" s="20"/>
      <c r="I81">
        <f>SUMIFS('总明细 源文件后台下'!G:G,'总明细 源文件后台下'!E:E,E81,'总明细 源文件后台下'!C:C,"Order")</f>
        <v>0</v>
      </c>
      <c r="J81">
        <f>SUMIFS('总明细 源文件后台下'!M:M,'总明细 源文件后台下'!E:E,E81,'总明细 源文件后台下'!C:C,"Order")</f>
        <v>0</v>
      </c>
      <c r="K81">
        <f>SUMIFS('总明细 源文件后台下'!N:N,'总明细 源文件后台下'!E:E,E81,'总明细 源文件后台下'!C:C,"Order")</f>
        <v>0</v>
      </c>
      <c r="L81">
        <f>SUMIFS('总明细 源文件后台下'!O:O,'总明细 源文件后台下'!E:E,E81,'总明细 源文件后台下'!C:C,"Order")</f>
        <v>0</v>
      </c>
      <c r="M81">
        <f>SUMIFS('总明细 源文件后台下'!P:P,'总明细 源文件后台下'!E:E,E81,'总明细 源文件后台下'!C:C,"Order")</f>
        <v>0</v>
      </c>
      <c r="N81">
        <f>SUMIFS('总明细 源文件后台下'!Q:Q,'总明细 源文件后台下'!E:E,E81,'总明细 源文件后台下'!C:C,"Order")</f>
        <v>0</v>
      </c>
      <c r="O81">
        <f>SUMIFS('总明细 源文件后台下'!R:R,'总明细 源文件后台下'!E:E,E81,'总明细 源文件后台下'!C:C,"Order")</f>
        <v>0</v>
      </c>
      <c r="P81">
        <f>SUMIFS('总明细 源文件后台下'!S:S,'总明细 源文件后台下'!E:E,E81,'总明细 源文件后台下'!C:C,"Order")</f>
        <v>0</v>
      </c>
      <c r="Q81">
        <f>SUMIFS('总明细 源文件后台下'!T:T,'总明细 源文件后台下'!E:E,E81,'总明细 源文件后台下'!C:C,"Order")</f>
        <v>0</v>
      </c>
      <c r="R81">
        <f>SUMIFS('总明细 源文件后台下'!U:U,'总明细 源文件后台下'!E:E,E81,'总明细 源文件后台下'!C:C,"Order")</f>
        <v>0</v>
      </c>
      <c r="S81">
        <f>SUMIFS('总明细 源文件后台下'!V:V,'总明细 源文件后台下'!E:E,E81,'总明细 源文件后台下'!C:C,"Order")</f>
        <v>0</v>
      </c>
      <c r="T81">
        <f>SUMIFS('总明细 源文件后台下'!W:W,'总明细 源文件后台下'!E:E,E81,'总明细 源文件后台下'!C:C,"Order")</f>
        <v>0</v>
      </c>
      <c r="U81">
        <f>SUMIFS('总明细 源文件后台下'!G:G,'总明细 源文件后台下'!E:E,E81,'总明细 源文件后台下'!C:C,"Refund")</f>
        <v>0</v>
      </c>
      <c r="V81">
        <f>SUMIFS('总明细 源文件后台下'!M:M,'总明细 源文件后台下'!E:E,E81,'总明细 源文件后台下'!C:C,"Refund")</f>
        <v>0</v>
      </c>
      <c r="W81">
        <f>SUMIFS('总明细 源文件后台下'!N:N,'总明细 源文件后台下'!E:E,E81,'总明细 源文件后台下'!C:C,"Refund")</f>
        <v>0</v>
      </c>
      <c r="X81">
        <f>SUMIFS('总明细 源文件后台下'!O:O,'总明细 源文件后台下'!E:E,E81,'总明细 源文件后台下'!C:C,"Refund")</f>
        <v>0</v>
      </c>
      <c r="Y81">
        <f>SUMIFS('总明细 源文件后台下'!P:P,'总明细 源文件后台下'!E:E,E81,'总明细 源文件后台下'!C:C,"Refund")</f>
        <v>0</v>
      </c>
      <c r="Z81">
        <f>SUMIFS('总明细 源文件后台下'!Q:Q,'总明细 源文件后台下'!E:E,E81,'总明细 源文件后台下'!C:C,"Refund")</f>
        <v>0</v>
      </c>
      <c r="AA81">
        <f>SUMIFS('总明细 源文件后台下'!R:R,'总明细 源文件后台下'!E:E,E81,'总明细 源文件后台下'!C:C,"Refund")</f>
        <v>0</v>
      </c>
      <c r="AB81">
        <f>SUMIFS('总明细 源文件后台下'!S:S,'总明细 源文件后台下'!E:E,E81,'总明细 源文件后台下'!C:C,"Refund")</f>
        <v>0</v>
      </c>
      <c r="AC81">
        <f>SUMIFS('总明细 源文件后台下'!T:T,'总明细 源文件后台下'!E:E,E81,'总明细 源文件后台下'!C:C,"Refund")</f>
        <v>0</v>
      </c>
      <c r="AD81">
        <f>SUMIFS('总明细 源文件后台下'!U:U,'总明细 源文件后台下'!E:E,E81,'总明细 源文件后台下'!C:C,"Refund")</f>
        <v>0</v>
      </c>
      <c r="AE81">
        <f>SUMIFS('总明细 源文件后台下'!V:V,'总明细 源文件后台下'!E:E,E81,'总明细 源文件后台下'!C:C,"Refund")</f>
        <v>0</v>
      </c>
      <c r="AF81">
        <f>SUMIFS('总明细 源文件后台下'!W:W,'总明细 源文件后台下'!E:E,E81,'总明细 源文件后台下'!C:C,"Refund")</f>
        <v>0</v>
      </c>
      <c r="AK81">
        <f>(SUMIF('广告费 源文件后台下'!G:G,E81,'广告费 源文件后台下'!M:M))*-1</f>
        <v>-0.66</v>
      </c>
      <c r="AL81">
        <f>SUMIFS('总明细 源文件后台下'!W:W,'总明细 源文件后台下'!E:E,E81,'总明细 源文件后台下'!C:C,"Adjustment",'总明细 源文件后台下'!F:F,"FBA Inventory Reimbursement - Customer Return")</f>
        <v>0</v>
      </c>
      <c r="AM81">
        <f>SUMIFS('总明细 源文件后台下'!W:W,'总明细 源文件后台下'!E:E,E81,'总明细 源文件后台下'!C:C,"Adjustment",'总明细 源文件后台下'!F:F,"FBA Inventory Reimbursement - Damaged:Warehouse")</f>
        <v>0</v>
      </c>
      <c r="AN81">
        <f>SUMIFS('总明细 源文件后台下'!W:W,'总明细 源文件后台下'!E:E,E81,'总明细 源文件后台下'!C:C,"Adjustment",'总明细 源文件后台下'!F:F,"FBA Inventory Reimbursement - Customer Service Issue")</f>
        <v>0</v>
      </c>
      <c r="AO81">
        <f>SUMIFS('总明细 源文件后台下'!W:W,'总明细 源文件后台下'!E:E,E81,'总明细 源文件后台下'!C:C,"Adjustment",'总明细 源文件后台下'!F:F,"FBA Inventory Reimbursement - Fee Correction")</f>
        <v>0</v>
      </c>
      <c r="AP81">
        <f>SUMIFS('总明细 源文件后台下'!W:W,'总明细 源文件后台下'!E:E,E81,'总明细 源文件后台下'!C:C,"Adjustment",'总明细 源文件后台下'!F:F,"FBA Inventory Reimbursement - General Adjustment")</f>
        <v>0</v>
      </c>
      <c r="AQ81">
        <f>SUMIFS('总明细 源文件后台下'!W:W,'总明细 源文件后台下'!E:E,E81,'总明细 源文件后台下'!C:C,"Adjustment",'总明细 源文件后台下'!F:F,"FBA Inventory Reimbursement - Lost:Inbound")</f>
        <v>0</v>
      </c>
      <c r="AR81">
        <f>SUMIFS('总明细 源文件后台下'!W:W,'总明细 源文件后台下'!E:E,E81,'总明细 源文件后台下'!C:C,"Adjustment",'总明细 源文件后台下'!F:F,"FBA Inventory Reimbursement - Lost:Warehouse")</f>
        <v>0</v>
      </c>
      <c r="AS81">
        <f>SUMIFS('总明细 源文件后台下'!W:W,'总明细 源文件后台下'!E:E,E81,'总明细 源文件后台下'!C:C,"Adjustment",'总明细 源文件后台下'!F:F,"Non-subscription Fee Adjustment")</f>
        <v>0</v>
      </c>
      <c r="AT81">
        <f>SUMIFS('总明细 源文件后台下'!W:W,'总明细 源文件后台下'!E:E,E81,'总明细 源文件后台下'!C:C,"Adjustment",'总明细 源文件后台下'!F:F,"FBA Inventory Placement Service Fee")</f>
        <v>0</v>
      </c>
      <c r="AV81">
        <f>SUMIF('FBA Customer Return Per Unit Fe'!B:B,E81,'FBA Customer Return Per Unit Fe'!C:C)</f>
        <v>0</v>
      </c>
      <c r="AX81">
        <f>(SUMIF('仓储费 源文件后台下'!C:C,E81,'仓储费 源文件后台下'!V:V))*-1</f>
        <v>0</v>
      </c>
      <c r="AZ81">
        <f>SUMIF('Disposal Fee销毁费用-160.95'!B:B,E81,'Disposal Fee销毁费用-160.95'!D:D)*-1</f>
        <v>0</v>
      </c>
      <c r="BC81">
        <f>IFERROR(VLOOKUP(F81,'优惠券-86.4'!F:I,4,0),0)</f>
        <v>0</v>
      </c>
      <c r="BD81">
        <f>IFERROR(VLOOKUP(F81,'早评-120'!E:H,4,0),0)</f>
        <v>0</v>
      </c>
      <c r="BF81">
        <f t="shared" si="8"/>
        <v>-0.66</v>
      </c>
      <c r="BG81">
        <f t="shared" si="9"/>
        <v>0</v>
      </c>
      <c r="BH81">
        <f t="shared" si="10"/>
        <v>-4.29</v>
      </c>
      <c r="BQ81" s="45">
        <f t="shared" si="11"/>
        <v>-4.29</v>
      </c>
      <c r="BR81">
        <f>SUMIFS('9月销毁明细'!D:D,'9月销毁明细'!A:A,E81,'9月销毁明细'!H:H,"Sellable")</f>
        <v>0</v>
      </c>
      <c r="BS81">
        <f>SUMIFS('9月销毁明细'!G:G,'9月销毁明细'!A:A,E81,'9月销毁明细'!H:H,"Sellable")</f>
        <v>0</v>
      </c>
      <c r="BT81">
        <f>SUMIFS('9月销毁明细'!D:D,'9月销毁明细'!A:A,E81,'9月销毁明细'!H:H,"Unsellable")</f>
        <v>0</v>
      </c>
      <c r="BU81">
        <f>SUMIFS('9月销毁明细'!G:G,'9月销毁明细'!A:A,E81,'9月销毁明细'!H:H,"Unsellable")</f>
        <v>0</v>
      </c>
      <c r="BW81">
        <f>IFERROR(I81*VLOOKUP(F81,'9.3成本表'!C:L,10,0),0)</f>
        <v>0</v>
      </c>
      <c r="BX81">
        <f t="shared" si="12"/>
        <v>0</v>
      </c>
      <c r="CC81" s="45">
        <f t="shared" si="13"/>
        <v>-4.29</v>
      </c>
      <c r="CD81" s="45">
        <f t="shared" si="14"/>
        <v>0</v>
      </c>
      <c r="CE81" s="45">
        <f t="shared" si="15"/>
        <v>0</v>
      </c>
    </row>
    <row r="82" spans="4:83" x14ac:dyDescent="0.25">
      <c r="D82" s="20" t="s">
        <v>273</v>
      </c>
      <c r="E82" s="20" t="s">
        <v>274</v>
      </c>
      <c r="F82" s="20" t="s">
        <v>260</v>
      </c>
      <c r="G82">
        <v>76</v>
      </c>
      <c r="H82" s="20"/>
      <c r="I82">
        <f>SUMIFS('总明细 源文件后台下'!G:G,'总明细 源文件后台下'!E:E,E82,'总明细 源文件后台下'!C:C,"Order")</f>
        <v>0</v>
      </c>
      <c r="J82">
        <f>SUMIFS('总明细 源文件后台下'!M:M,'总明细 源文件后台下'!E:E,E82,'总明细 源文件后台下'!C:C,"Order")</f>
        <v>0</v>
      </c>
      <c r="K82">
        <f>SUMIFS('总明细 源文件后台下'!N:N,'总明细 源文件后台下'!E:E,E82,'总明细 源文件后台下'!C:C,"Order")</f>
        <v>0</v>
      </c>
      <c r="L82">
        <f>SUMIFS('总明细 源文件后台下'!O:O,'总明细 源文件后台下'!E:E,E82,'总明细 源文件后台下'!C:C,"Order")</f>
        <v>0</v>
      </c>
      <c r="M82">
        <f>SUMIFS('总明细 源文件后台下'!P:P,'总明细 源文件后台下'!E:E,E82,'总明细 源文件后台下'!C:C,"Order")</f>
        <v>0</v>
      </c>
      <c r="N82">
        <f>SUMIFS('总明细 源文件后台下'!Q:Q,'总明细 源文件后台下'!E:E,E82,'总明细 源文件后台下'!C:C,"Order")</f>
        <v>0</v>
      </c>
      <c r="O82">
        <f>SUMIFS('总明细 源文件后台下'!R:R,'总明细 源文件后台下'!E:E,E82,'总明细 源文件后台下'!C:C,"Order")</f>
        <v>0</v>
      </c>
      <c r="P82">
        <f>SUMIFS('总明细 源文件后台下'!S:S,'总明细 源文件后台下'!E:E,E82,'总明细 源文件后台下'!C:C,"Order")</f>
        <v>0</v>
      </c>
      <c r="Q82">
        <f>SUMIFS('总明细 源文件后台下'!T:T,'总明细 源文件后台下'!E:E,E82,'总明细 源文件后台下'!C:C,"Order")</f>
        <v>0</v>
      </c>
      <c r="R82">
        <f>SUMIFS('总明细 源文件后台下'!U:U,'总明细 源文件后台下'!E:E,E82,'总明细 源文件后台下'!C:C,"Order")</f>
        <v>0</v>
      </c>
      <c r="S82">
        <f>SUMIFS('总明细 源文件后台下'!V:V,'总明细 源文件后台下'!E:E,E82,'总明细 源文件后台下'!C:C,"Order")</f>
        <v>0</v>
      </c>
      <c r="T82">
        <f>SUMIFS('总明细 源文件后台下'!W:W,'总明细 源文件后台下'!E:E,E82,'总明细 源文件后台下'!C:C,"Order")</f>
        <v>0</v>
      </c>
      <c r="U82">
        <f>SUMIFS('总明细 源文件后台下'!G:G,'总明细 源文件后台下'!E:E,E82,'总明细 源文件后台下'!C:C,"Refund")</f>
        <v>0</v>
      </c>
      <c r="V82">
        <f>SUMIFS('总明细 源文件后台下'!M:M,'总明细 源文件后台下'!E:E,E82,'总明细 源文件后台下'!C:C,"Refund")</f>
        <v>0</v>
      </c>
      <c r="W82">
        <f>SUMIFS('总明细 源文件后台下'!N:N,'总明细 源文件后台下'!E:E,E82,'总明细 源文件后台下'!C:C,"Refund")</f>
        <v>0</v>
      </c>
      <c r="X82">
        <f>SUMIFS('总明细 源文件后台下'!O:O,'总明细 源文件后台下'!E:E,E82,'总明细 源文件后台下'!C:C,"Refund")</f>
        <v>0</v>
      </c>
      <c r="Y82">
        <f>SUMIFS('总明细 源文件后台下'!P:P,'总明细 源文件后台下'!E:E,E82,'总明细 源文件后台下'!C:C,"Refund")</f>
        <v>0</v>
      </c>
      <c r="Z82">
        <f>SUMIFS('总明细 源文件后台下'!Q:Q,'总明细 源文件后台下'!E:E,E82,'总明细 源文件后台下'!C:C,"Refund")</f>
        <v>0</v>
      </c>
      <c r="AA82">
        <f>SUMIFS('总明细 源文件后台下'!R:R,'总明细 源文件后台下'!E:E,E82,'总明细 源文件后台下'!C:C,"Refund")</f>
        <v>0</v>
      </c>
      <c r="AB82">
        <f>SUMIFS('总明细 源文件后台下'!S:S,'总明细 源文件后台下'!E:E,E82,'总明细 源文件后台下'!C:C,"Refund")</f>
        <v>0</v>
      </c>
      <c r="AC82">
        <f>SUMIFS('总明细 源文件后台下'!T:T,'总明细 源文件后台下'!E:E,E82,'总明细 源文件后台下'!C:C,"Refund")</f>
        <v>0</v>
      </c>
      <c r="AD82">
        <f>SUMIFS('总明细 源文件后台下'!U:U,'总明细 源文件后台下'!E:E,E82,'总明细 源文件后台下'!C:C,"Refund")</f>
        <v>0</v>
      </c>
      <c r="AE82">
        <f>SUMIFS('总明细 源文件后台下'!V:V,'总明细 源文件后台下'!E:E,E82,'总明细 源文件后台下'!C:C,"Refund")</f>
        <v>0</v>
      </c>
      <c r="AF82">
        <f>SUMIFS('总明细 源文件后台下'!W:W,'总明细 源文件后台下'!E:E,E82,'总明细 源文件后台下'!C:C,"Refund")</f>
        <v>0</v>
      </c>
      <c r="AK82">
        <f>(SUMIF('广告费 源文件后台下'!G:G,E82,'广告费 源文件后台下'!M:M))*-1</f>
        <v>-0.86</v>
      </c>
      <c r="AL82">
        <f>SUMIFS('总明细 源文件后台下'!W:W,'总明细 源文件后台下'!E:E,E82,'总明细 源文件后台下'!C:C,"Adjustment",'总明细 源文件后台下'!F:F,"FBA Inventory Reimbursement - Customer Return")</f>
        <v>0</v>
      </c>
      <c r="AM82">
        <f>SUMIFS('总明细 源文件后台下'!W:W,'总明细 源文件后台下'!E:E,E82,'总明细 源文件后台下'!C:C,"Adjustment",'总明细 源文件后台下'!F:F,"FBA Inventory Reimbursement - Damaged:Warehouse")</f>
        <v>0</v>
      </c>
      <c r="AN82">
        <f>SUMIFS('总明细 源文件后台下'!W:W,'总明细 源文件后台下'!E:E,E82,'总明细 源文件后台下'!C:C,"Adjustment",'总明细 源文件后台下'!F:F,"FBA Inventory Reimbursement - Customer Service Issue")</f>
        <v>0</v>
      </c>
      <c r="AO82">
        <f>SUMIFS('总明细 源文件后台下'!W:W,'总明细 源文件后台下'!E:E,E82,'总明细 源文件后台下'!C:C,"Adjustment",'总明细 源文件后台下'!F:F,"FBA Inventory Reimbursement - Fee Correction")</f>
        <v>0</v>
      </c>
      <c r="AP82">
        <f>SUMIFS('总明细 源文件后台下'!W:W,'总明细 源文件后台下'!E:E,E82,'总明细 源文件后台下'!C:C,"Adjustment",'总明细 源文件后台下'!F:F,"FBA Inventory Reimbursement - General Adjustment")</f>
        <v>0</v>
      </c>
      <c r="AQ82">
        <f>SUMIFS('总明细 源文件后台下'!W:W,'总明细 源文件后台下'!E:E,E82,'总明细 源文件后台下'!C:C,"Adjustment",'总明细 源文件后台下'!F:F,"FBA Inventory Reimbursement - Lost:Inbound")</f>
        <v>0</v>
      </c>
      <c r="AR82">
        <f>SUMIFS('总明细 源文件后台下'!W:W,'总明细 源文件后台下'!E:E,E82,'总明细 源文件后台下'!C:C,"Adjustment",'总明细 源文件后台下'!F:F,"FBA Inventory Reimbursement - Lost:Warehouse")</f>
        <v>0</v>
      </c>
      <c r="AS82">
        <f>SUMIFS('总明细 源文件后台下'!W:W,'总明细 源文件后台下'!E:E,E82,'总明细 源文件后台下'!C:C,"Adjustment",'总明细 源文件后台下'!F:F,"Non-subscription Fee Adjustment")</f>
        <v>0</v>
      </c>
      <c r="AT82">
        <f>SUMIFS('总明细 源文件后台下'!W:W,'总明细 源文件后台下'!E:E,E82,'总明细 源文件后台下'!C:C,"Adjustment",'总明细 源文件后台下'!F:F,"FBA Inventory Placement Service Fee")</f>
        <v>0</v>
      </c>
      <c r="AV82">
        <f>SUMIF('FBA Customer Return Per Unit Fe'!B:B,E82,'FBA Customer Return Per Unit Fe'!C:C)</f>
        <v>0</v>
      </c>
      <c r="AX82">
        <f>(SUMIF('仓储费 源文件后台下'!C:C,E82,'仓储费 源文件后台下'!V:V))*-1</f>
        <v>0</v>
      </c>
      <c r="AZ82">
        <f>SUMIF('Disposal Fee销毁费用-160.95'!B:B,E82,'Disposal Fee销毁费用-160.95'!D:D)*-1</f>
        <v>0</v>
      </c>
      <c r="BC82">
        <f>IFERROR(VLOOKUP(F82,'优惠券-86.4'!F:I,4,0),0)</f>
        <v>0</v>
      </c>
      <c r="BD82">
        <f>IFERROR(VLOOKUP(F82,'早评-120'!E:H,4,0),0)</f>
        <v>0</v>
      </c>
      <c r="BF82">
        <f t="shared" si="8"/>
        <v>-0.86</v>
      </c>
      <c r="BG82">
        <f t="shared" si="9"/>
        <v>0</v>
      </c>
      <c r="BH82">
        <f t="shared" si="10"/>
        <v>-5.59</v>
      </c>
      <c r="BQ82" s="45">
        <f t="shared" si="11"/>
        <v>-5.59</v>
      </c>
      <c r="BR82">
        <f>SUMIFS('9月销毁明细'!D:D,'9月销毁明细'!A:A,E82,'9月销毁明细'!H:H,"Sellable")</f>
        <v>0</v>
      </c>
      <c r="BS82">
        <f>SUMIFS('9月销毁明细'!G:G,'9月销毁明细'!A:A,E82,'9月销毁明细'!H:H,"Sellable")</f>
        <v>0</v>
      </c>
      <c r="BT82">
        <f>SUMIFS('9月销毁明细'!D:D,'9月销毁明细'!A:A,E82,'9月销毁明细'!H:H,"Unsellable")</f>
        <v>0</v>
      </c>
      <c r="BU82">
        <f>SUMIFS('9月销毁明细'!G:G,'9月销毁明细'!A:A,E82,'9月销毁明细'!H:H,"Unsellable")</f>
        <v>0</v>
      </c>
      <c r="BW82">
        <f>IFERROR(I82*VLOOKUP(F82,'9.3成本表'!C:L,10,0),0)</f>
        <v>0</v>
      </c>
      <c r="BX82">
        <f t="shared" si="12"/>
        <v>0</v>
      </c>
      <c r="CC82" s="45">
        <f t="shared" si="13"/>
        <v>-5.59</v>
      </c>
      <c r="CD82" s="45">
        <f t="shared" si="14"/>
        <v>0</v>
      </c>
      <c r="CE82" s="45">
        <f t="shared" si="15"/>
        <v>0</v>
      </c>
    </row>
    <row r="83" spans="4:83" x14ac:dyDescent="0.25">
      <c r="D83" s="20" t="s">
        <v>275</v>
      </c>
      <c r="E83" s="20" t="s">
        <v>276</v>
      </c>
      <c r="F83" s="20" t="s">
        <v>260</v>
      </c>
      <c r="G83">
        <v>77</v>
      </c>
      <c r="H83" s="20"/>
      <c r="I83">
        <f>SUMIFS('总明细 源文件后台下'!G:G,'总明细 源文件后台下'!E:E,E83,'总明细 源文件后台下'!C:C,"Order")</f>
        <v>0</v>
      </c>
      <c r="J83">
        <f>SUMIFS('总明细 源文件后台下'!M:M,'总明细 源文件后台下'!E:E,E83,'总明细 源文件后台下'!C:C,"Order")</f>
        <v>0</v>
      </c>
      <c r="K83">
        <f>SUMIFS('总明细 源文件后台下'!N:N,'总明细 源文件后台下'!E:E,E83,'总明细 源文件后台下'!C:C,"Order")</f>
        <v>0</v>
      </c>
      <c r="L83">
        <f>SUMIFS('总明细 源文件后台下'!O:O,'总明细 源文件后台下'!E:E,E83,'总明细 源文件后台下'!C:C,"Order")</f>
        <v>0</v>
      </c>
      <c r="M83">
        <f>SUMIFS('总明细 源文件后台下'!P:P,'总明细 源文件后台下'!E:E,E83,'总明细 源文件后台下'!C:C,"Order")</f>
        <v>0</v>
      </c>
      <c r="N83">
        <f>SUMIFS('总明细 源文件后台下'!Q:Q,'总明细 源文件后台下'!E:E,E83,'总明细 源文件后台下'!C:C,"Order")</f>
        <v>0</v>
      </c>
      <c r="O83">
        <f>SUMIFS('总明细 源文件后台下'!R:R,'总明细 源文件后台下'!E:E,E83,'总明细 源文件后台下'!C:C,"Order")</f>
        <v>0</v>
      </c>
      <c r="P83">
        <f>SUMIFS('总明细 源文件后台下'!S:S,'总明细 源文件后台下'!E:E,E83,'总明细 源文件后台下'!C:C,"Order")</f>
        <v>0</v>
      </c>
      <c r="Q83">
        <f>SUMIFS('总明细 源文件后台下'!T:T,'总明细 源文件后台下'!E:E,E83,'总明细 源文件后台下'!C:C,"Order")</f>
        <v>0</v>
      </c>
      <c r="R83">
        <f>SUMIFS('总明细 源文件后台下'!U:U,'总明细 源文件后台下'!E:E,E83,'总明细 源文件后台下'!C:C,"Order")</f>
        <v>0</v>
      </c>
      <c r="S83">
        <f>SUMIFS('总明细 源文件后台下'!V:V,'总明细 源文件后台下'!E:E,E83,'总明细 源文件后台下'!C:C,"Order")</f>
        <v>0</v>
      </c>
      <c r="T83">
        <f>SUMIFS('总明细 源文件后台下'!W:W,'总明细 源文件后台下'!E:E,E83,'总明细 源文件后台下'!C:C,"Order")</f>
        <v>0</v>
      </c>
      <c r="U83">
        <f>SUMIFS('总明细 源文件后台下'!G:G,'总明细 源文件后台下'!E:E,E83,'总明细 源文件后台下'!C:C,"Refund")</f>
        <v>0</v>
      </c>
      <c r="V83">
        <f>SUMIFS('总明细 源文件后台下'!M:M,'总明细 源文件后台下'!E:E,E83,'总明细 源文件后台下'!C:C,"Refund")</f>
        <v>0</v>
      </c>
      <c r="W83">
        <f>SUMIFS('总明细 源文件后台下'!N:N,'总明细 源文件后台下'!E:E,E83,'总明细 源文件后台下'!C:C,"Refund")</f>
        <v>0</v>
      </c>
      <c r="X83">
        <f>SUMIFS('总明细 源文件后台下'!O:O,'总明细 源文件后台下'!E:E,E83,'总明细 源文件后台下'!C:C,"Refund")</f>
        <v>0</v>
      </c>
      <c r="Y83">
        <f>SUMIFS('总明细 源文件后台下'!P:P,'总明细 源文件后台下'!E:E,E83,'总明细 源文件后台下'!C:C,"Refund")</f>
        <v>0</v>
      </c>
      <c r="Z83">
        <f>SUMIFS('总明细 源文件后台下'!Q:Q,'总明细 源文件后台下'!E:E,E83,'总明细 源文件后台下'!C:C,"Refund")</f>
        <v>0</v>
      </c>
      <c r="AA83">
        <f>SUMIFS('总明细 源文件后台下'!R:R,'总明细 源文件后台下'!E:E,E83,'总明细 源文件后台下'!C:C,"Refund")</f>
        <v>0</v>
      </c>
      <c r="AB83">
        <f>SUMIFS('总明细 源文件后台下'!S:S,'总明细 源文件后台下'!E:E,E83,'总明细 源文件后台下'!C:C,"Refund")</f>
        <v>0</v>
      </c>
      <c r="AC83">
        <f>SUMIFS('总明细 源文件后台下'!T:T,'总明细 源文件后台下'!E:E,E83,'总明细 源文件后台下'!C:C,"Refund")</f>
        <v>0</v>
      </c>
      <c r="AD83">
        <f>SUMIFS('总明细 源文件后台下'!U:U,'总明细 源文件后台下'!E:E,E83,'总明细 源文件后台下'!C:C,"Refund")</f>
        <v>0</v>
      </c>
      <c r="AE83">
        <f>SUMIFS('总明细 源文件后台下'!V:V,'总明细 源文件后台下'!E:E,E83,'总明细 源文件后台下'!C:C,"Refund")</f>
        <v>0</v>
      </c>
      <c r="AF83">
        <f>SUMIFS('总明细 源文件后台下'!W:W,'总明细 源文件后台下'!E:E,E83,'总明细 源文件后台下'!C:C,"Refund")</f>
        <v>0</v>
      </c>
      <c r="AK83">
        <f>(SUMIF('广告费 源文件后台下'!G:G,E83,'广告费 源文件后台下'!M:M))*-1</f>
        <v>-1.48</v>
      </c>
      <c r="AL83">
        <f>SUMIFS('总明细 源文件后台下'!W:W,'总明细 源文件后台下'!E:E,E83,'总明细 源文件后台下'!C:C,"Adjustment",'总明细 源文件后台下'!F:F,"FBA Inventory Reimbursement - Customer Return")</f>
        <v>0</v>
      </c>
      <c r="AM83">
        <f>SUMIFS('总明细 源文件后台下'!W:W,'总明细 源文件后台下'!E:E,E83,'总明细 源文件后台下'!C:C,"Adjustment",'总明细 源文件后台下'!F:F,"FBA Inventory Reimbursement - Damaged:Warehouse")</f>
        <v>0</v>
      </c>
      <c r="AN83">
        <f>SUMIFS('总明细 源文件后台下'!W:W,'总明细 源文件后台下'!E:E,E83,'总明细 源文件后台下'!C:C,"Adjustment",'总明细 源文件后台下'!F:F,"FBA Inventory Reimbursement - Customer Service Issue")</f>
        <v>0</v>
      </c>
      <c r="AO83">
        <f>SUMIFS('总明细 源文件后台下'!W:W,'总明细 源文件后台下'!E:E,E83,'总明细 源文件后台下'!C:C,"Adjustment",'总明细 源文件后台下'!F:F,"FBA Inventory Reimbursement - Fee Correction")</f>
        <v>0</v>
      </c>
      <c r="AP83">
        <f>SUMIFS('总明细 源文件后台下'!W:W,'总明细 源文件后台下'!E:E,E83,'总明细 源文件后台下'!C:C,"Adjustment",'总明细 源文件后台下'!F:F,"FBA Inventory Reimbursement - General Adjustment")</f>
        <v>0</v>
      </c>
      <c r="AQ83">
        <f>SUMIFS('总明细 源文件后台下'!W:W,'总明细 源文件后台下'!E:E,E83,'总明细 源文件后台下'!C:C,"Adjustment",'总明细 源文件后台下'!F:F,"FBA Inventory Reimbursement - Lost:Inbound")</f>
        <v>0</v>
      </c>
      <c r="AR83">
        <f>SUMIFS('总明细 源文件后台下'!W:W,'总明细 源文件后台下'!E:E,E83,'总明细 源文件后台下'!C:C,"Adjustment",'总明细 源文件后台下'!F:F,"FBA Inventory Reimbursement - Lost:Warehouse")</f>
        <v>0</v>
      </c>
      <c r="AS83">
        <f>SUMIFS('总明细 源文件后台下'!W:W,'总明细 源文件后台下'!E:E,E83,'总明细 源文件后台下'!C:C,"Adjustment",'总明细 源文件后台下'!F:F,"Non-subscription Fee Adjustment")</f>
        <v>0</v>
      </c>
      <c r="AT83">
        <f>SUMIFS('总明细 源文件后台下'!W:W,'总明细 源文件后台下'!E:E,E83,'总明细 源文件后台下'!C:C,"Adjustment",'总明细 源文件后台下'!F:F,"FBA Inventory Placement Service Fee")</f>
        <v>0</v>
      </c>
      <c r="AV83">
        <f>SUMIF('FBA Customer Return Per Unit Fe'!B:B,E83,'FBA Customer Return Per Unit Fe'!C:C)</f>
        <v>0</v>
      </c>
      <c r="AX83">
        <f>(SUMIF('仓储费 源文件后台下'!C:C,E83,'仓储费 源文件后台下'!V:V))*-1</f>
        <v>0</v>
      </c>
      <c r="AZ83">
        <f>SUMIF('Disposal Fee销毁费用-160.95'!B:B,E83,'Disposal Fee销毁费用-160.95'!D:D)*-1</f>
        <v>0</v>
      </c>
      <c r="BC83">
        <f>IFERROR(VLOOKUP(F83,'优惠券-86.4'!F:I,4,0),0)</f>
        <v>0</v>
      </c>
      <c r="BD83">
        <f>IFERROR(VLOOKUP(F83,'早评-120'!E:H,4,0),0)</f>
        <v>0</v>
      </c>
      <c r="BF83">
        <f t="shared" si="8"/>
        <v>-1.48</v>
      </c>
      <c r="BG83">
        <f t="shared" si="9"/>
        <v>0</v>
      </c>
      <c r="BH83">
        <f t="shared" si="10"/>
        <v>-9.6199999999999992</v>
      </c>
      <c r="BQ83" s="45">
        <f t="shared" si="11"/>
        <v>-9.6199999999999992</v>
      </c>
      <c r="BR83">
        <f>SUMIFS('9月销毁明细'!D:D,'9月销毁明细'!A:A,E83,'9月销毁明细'!H:H,"Sellable")</f>
        <v>0</v>
      </c>
      <c r="BS83">
        <f>SUMIFS('9月销毁明细'!G:G,'9月销毁明细'!A:A,E83,'9月销毁明细'!H:H,"Sellable")</f>
        <v>0</v>
      </c>
      <c r="BT83">
        <f>SUMIFS('9月销毁明细'!D:D,'9月销毁明细'!A:A,E83,'9月销毁明细'!H:H,"Unsellable")</f>
        <v>0</v>
      </c>
      <c r="BU83">
        <f>SUMIFS('9月销毁明细'!G:G,'9月销毁明细'!A:A,E83,'9月销毁明细'!H:H,"Unsellable")</f>
        <v>0</v>
      </c>
      <c r="BW83">
        <f>IFERROR(I83*VLOOKUP(F83,'9.3成本表'!C:L,10,0),0)</f>
        <v>0</v>
      </c>
      <c r="BX83">
        <f t="shared" si="12"/>
        <v>0</v>
      </c>
      <c r="CC83" s="45">
        <f t="shared" si="13"/>
        <v>-9.6199999999999992</v>
      </c>
      <c r="CD83" s="45">
        <f t="shared" si="14"/>
        <v>0</v>
      </c>
      <c r="CE83" s="45">
        <f t="shared" si="15"/>
        <v>0</v>
      </c>
    </row>
    <row r="84" spans="4:83" x14ac:dyDescent="0.25">
      <c r="D84" s="20" t="s">
        <v>277</v>
      </c>
      <c r="E84" s="20" t="s">
        <v>278</v>
      </c>
      <c r="F84" s="20" t="s">
        <v>260</v>
      </c>
      <c r="G84">
        <v>78</v>
      </c>
      <c r="H84" s="20"/>
      <c r="I84">
        <f>SUMIFS('总明细 源文件后台下'!G:G,'总明细 源文件后台下'!E:E,E84,'总明细 源文件后台下'!C:C,"Order")</f>
        <v>0</v>
      </c>
      <c r="J84">
        <f>SUMIFS('总明细 源文件后台下'!M:M,'总明细 源文件后台下'!E:E,E84,'总明细 源文件后台下'!C:C,"Order")</f>
        <v>0</v>
      </c>
      <c r="K84">
        <f>SUMIFS('总明细 源文件后台下'!N:N,'总明细 源文件后台下'!E:E,E84,'总明细 源文件后台下'!C:C,"Order")</f>
        <v>0</v>
      </c>
      <c r="L84">
        <f>SUMIFS('总明细 源文件后台下'!O:O,'总明细 源文件后台下'!E:E,E84,'总明细 源文件后台下'!C:C,"Order")</f>
        <v>0</v>
      </c>
      <c r="M84">
        <f>SUMIFS('总明细 源文件后台下'!P:P,'总明细 源文件后台下'!E:E,E84,'总明细 源文件后台下'!C:C,"Order")</f>
        <v>0</v>
      </c>
      <c r="N84">
        <f>SUMIFS('总明细 源文件后台下'!Q:Q,'总明细 源文件后台下'!E:E,E84,'总明细 源文件后台下'!C:C,"Order")</f>
        <v>0</v>
      </c>
      <c r="O84">
        <f>SUMIFS('总明细 源文件后台下'!R:R,'总明细 源文件后台下'!E:E,E84,'总明细 源文件后台下'!C:C,"Order")</f>
        <v>0</v>
      </c>
      <c r="P84">
        <f>SUMIFS('总明细 源文件后台下'!S:S,'总明细 源文件后台下'!E:E,E84,'总明细 源文件后台下'!C:C,"Order")</f>
        <v>0</v>
      </c>
      <c r="Q84">
        <f>SUMIFS('总明细 源文件后台下'!T:T,'总明细 源文件后台下'!E:E,E84,'总明细 源文件后台下'!C:C,"Order")</f>
        <v>0</v>
      </c>
      <c r="R84">
        <f>SUMIFS('总明细 源文件后台下'!U:U,'总明细 源文件后台下'!E:E,E84,'总明细 源文件后台下'!C:C,"Order")</f>
        <v>0</v>
      </c>
      <c r="S84">
        <f>SUMIFS('总明细 源文件后台下'!V:V,'总明细 源文件后台下'!E:E,E84,'总明细 源文件后台下'!C:C,"Order")</f>
        <v>0</v>
      </c>
      <c r="T84">
        <f>SUMIFS('总明细 源文件后台下'!W:W,'总明细 源文件后台下'!E:E,E84,'总明细 源文件后台下'!C:C,"Order")</f>
        <v>0</v>
      </c>
      <c r="U84">
        <f>SUMIFS('总明细 源文件后台下'!G:G,'总明细 源文件后台下'!E:E,E84,'总明细 源文件后台下'!C:C,"Refund")</f>
        <v>0</v>
      </c>
      <c r="V84">
        <f>SUMIFS('总明细 源文件后台下'!M:M,'总明细 源文件后台下'!E:E,E84,'总明细 源文件后台下'!C:C,"Refund")</f>
        <v>0</v>
      </c>
      <c r="W84">
        <f>SUMIFS('总明细 源文件后台下'!N:N,'总明细 源文件后台下'!E:E,E84,'总明细 源文件后台下'!C:C,"Refund")</f>
        <v>0</v>
      </c>
      <c r="X84">
        <f>SUMIFS('总明细 源文件后台下'!O:O,'总明细 源文件后台下'!E:E,E84,'总明细 源文件后台下'!C:C,"Refund")</f>
        <v>0</v>
      </c>
      <c r="Y84">
        <f>SUMIFS('总明细 源文件后台下'!P:P,'总明细 源文件后台下'!E:E,E84,'总明细 源文件后台下'!C:C,"Refund")</f>
        <v>0</v>
      </c>
      <c r="Z84">
        <f>SUMIFS('总明细 源文件后台下'!Q:Q,'总明细 源文件后台下'!E:E,E84,'总明细 源文件后台下'!C:C,"Refund")</f>
        <v>0</v>
      </c>
      <c r="AA84">
        <f>SUMIFS('总明细 源文件后台下'!R:R,'总明细 源文件后台下'!E:E,E84,'总明细 源文件后台下'!C:C,"Refund")</f>
        <v>0</v>
      </c>
      <c r="AB84">
        <f>SUMIFS('总明细 源文件后台下'!S:S,'总明细 源文件后台下'!E:E,E84,'总明细 源文件后台下'!C:C,"Refund")</f>
        <v>0</v>
      </c>
      <c r="AC84">
        <f>SUMIFS('总明细 源文件后台下'!T:T,'总明细 源文件后台下'!E:E,E84,'总明细 源文件后台下'!C:C,"Refund")</f>
        <v>0</v>
      </c>
      <c r="AD84">
        <f>SUMIFS('总明细 源文件后台下'!U:U,'总明细 源文件后台下'!E:E,E84,'总明细 源文件后台下'!C:C,"Refund")</f>
        <v>0</v>
      </c>
      <c r="AE84">
        <f>SUMIFS('总明细 源文件后台下'!V:V,'总明细 源文件后台下'!E:E,E84,'总明细 源文件后台下'!C:C,"Refund")</f>
        <v>0</v>
      </c>
      <c r="AF84">
        <f>SUMIFS('总明细 源文件后台下'!W:W,'总明细 源文件后台下'!E:E,E84,'总明细 源文件后台下'!C:C,"Refund")</f>
        <v>0</v>
      </c>
      <c r="AK84">
        <f>(SUMIF('广告费 源文件后台下'!G:G,E84,'广告费 源文件后台下'!M:M))*-1</f>
        <v>-4.51</v>
      </c>
      <c r="AL84">
        <f>SUMIFS('总明细 源文件后台下'!W:W,'总明细 源文件后台下'!E:E,E84,'总明细 源文件后台下'!C:C,"Adjustment",'总明细 源文件后台下'!F:F,"FBA Inventory Reimbursement - Customer Return")</f>
        <v>0</v>
      </c>
      <c r="AM84">
        <f>SUMIFS('总明细 源文件后台下'!W:W,'总明细 源文件后台下'!E:E,E84,'总明细 源文件后台下'!C:C,"Adjustment",'总明细 源文件后台下'!F:F,"FBA Inventory Reimbursement - Damaged:Warehouse")</f>
        <v>0</v>
      </c>
      <c r="AN84">
        <f>SUMIFS('总明细 源文件后台下'!W:W,'总明细 源文件后台下'!E:E,E84,'总明细 源文件后台下'!C:C,"Adjustment",'总明细 源文件后台下'!F:F,"FBA Inventory Reimbursement - Customer Service Issue")</f>
        <v>0</v>
      </c>
      <c r="AO84">
        <f>SUMIFS('总明细 源文件后台下'!W:W,'总明细 源文件后台下'!E:E,E84,'总明细 源文件后台下'!C:C,"Adjustment",'总明细 源文件后台下'!F:F,"FBA Inventory Reimbursement - Fee Correction")</f>
        <v>0</v>
      </c>
      <c r="AP84">
        <f>SUMIFS('总明细 源文件后台下'!W:W,'总明细 源文件后台下'!E:E,E84,'总明细 源文件后台下'!C:C,"Adjustment",'总明细 源文件后台下'!F:F,"FBA Inventory Reimbursement - General Adjustment")</f>
        <v>0</v>
      </c>
      <c r="AQ84">
        <f>SUMIFS('总明细 源文件后台下'!W:W,'总明细 源文件后台下'!E:E,E84,'总明细 源文件后台下'!C:C,"Adjustment",'总明细 源文件后台下'!F:F,"FBA Inventory Reimbursement - Lost:Inbound")</f>
        <v>0</v>
      </c>
      <c r="AR84">
        <f>SUMIFS('总明细 源文件后台下'!W:W,'总明细 源文件后台下'!E:E,E84,'总明细 源文件后台下'!C:C,"Adjustment",'总明细 源文件后台下'!F:F,"FBA Inventory Reimbursement - Lost:Warehouse")</f>
        <v>0</v>
      </c>
      <c r="AS84">
        <f>SUMIFS('总明细 源文件后台下'!W:W,'总明细 源文件后台下'!E:E,E84,'总明细 源文件后台下'!C:C,"Adjustment",'总明细 源文件后台下'!F:F,"Non-subscription Fee Adjustment")</f>
        <v>0</v>
      </c>
      <c r="AT84">
        <f>SUMIFS('总明细 源文件后台下'!W:W,'总明细 源文件后台下'!E:E,E84,'总明细 源文件后台下'!C:C,"Adjustment",'总明细 源文件后台下'!F:F,"FBA Inventory Placement Service Fee")</f>
        <v>0</v>
      </c>
      <c r="AV84">
        <f>SUMIF('FBA Customer Return Per Unit Fe'!B:B,E84,'FBA Customer Return Per Unit Fe'!C:C)</f>
        <v>0</v>
      </c>
      <c r="AX84">
        <f>(SUMIF('仓储费 源文件后台下'!C:C,E84,'仓储费 源文件后台下'!V:V))*-1</f>
        <v>0</v>
      </c>
      <c r="AZ84">
        <f>SUMIF('Disposal Fee销毁费用-160.95'!B:B,E84,'Disposal Fee销毁费用-160.95'!D:D)*-1</f>
        <v>0</v>
      </c>
      <c r="BC84">
        <f>IFERROR(VLOOKUP(F84,'优惠券-86.4'!F:I,4,0),0)</f>
        <v>0</v>
      </c>
      <c r="BD84">
        <f>IFERROR(VLOOKUP(F84,'早评-120'!E:H,4,0),0)</f>
        <v>0</v>
      </c>
      <c r="BF84">
        <f t="shared" si="8"/>
        <v>-4.51</v>
      </c>
      <c r="BG84">
        <f t="shared" si="9"/>
        <v>0</v>
      </c>
      <c r="BH84">
        <f t="shared" si="10"/>
        <v>-29.314999999999998</v>
      </c>
      <c r="BQ84" s="45">
        <f t="shared" si="11"/>
        <v>-29.314999999999998</v>
      </c>
      <c r="BR84">
        <f>SUMIFS('9月销毁明细'!D:D,'9月销毁明细'!A:A,E84,'9月销毁明细'!H:H,"Sellable")</f>
        <v>0</v>
      </c>
      <c r="BS84">
        <f>SUMIFS('9月销毁明细'!G:G,'9月销毁明细'!A:A,E84,'9月销毁明细'!H:H,"Sellable")</f>
        <v>0</v>
      </c>
      <c r="BT84">
        <f>SUMIFS('9月销毁明细'!D:D,'9月销毁明细'!A:A,E84,'9月销毁明细'!H:H,"Unsellable")</f>
        <v>0</v>
      </c>
      <c r="BU84">
        <f>SUMIFS('9月销毁明细'!G:G,'9月销毁明细'!A:A,E84,'9月销毁明细'!H:H,"Unsellable")</f>
        <v>0</v>
      </c>
      <c r="BW84">
        <f>IFERROR(I84*VLOOKUP(F84,'9.3成本表'!C:L,10,0),0)</f>
        <v>0</v>
      </c>
      <c r="BX84">
        <f t="shared" si="12"/>
        <v>0</v>
      </c>
      <c r="CC84" s="45">
        <f t="shared" si="13"/>
        <v>-29.314999999999998</v>
      </c>
      <c r="CD84" s="45">
        <f t="shared" si="14"/>
        <v>0</v>
      </c>
      <c r="CE84" s="45">
        <f t="shared" si="15"/>
        <v>0</v>
      </c>
    </row>
    <row r="85" spans="4:83" x14ac:dyDescent="0.25">
      <c r="D85" s="20" t="s">
        <v>279</v>
      </c>
      <c r="E85" s="20" t="s">
        <v>280</v>
      </c>
      <c r="F85" s="20" t="s">
        <v>260</v>
      </c>
      <c r="G85">
        <v>79</v>
      </c>
      <c r="H85" s="20"/>
      <c r="I85">
        <f>SUMIFS('总明细 源文件后台下'!G:G,'总明细 源文件后台下'!E:E,E85,'总明细 源文件后台下'!C:C,"Order")</f>
        <v>0</v>
      </c>
      <c r="J85">
        <f>SUMIFS('总明细 源文件后台下'!M:M,'总明细 源文件后台下'!E:E,E85,'总明细 源文件后台下'!C:C,"Order")</f>
        <v>0</v>
      </c>
      <c r="K85">
        <f>SUMIFS('总明细 源文件后台下'!N:N,'总明细 源文件后台下'!E:E,E85,'总明细 源文件后台下'!C:C,"Order")</f>
        <v>0</v>
      </c>
      <c r="L85">
        <f>SUMIFS('总明细 源文件后台下'!O:O,'总明细 源文件后台下'!E:E,E85,'总明细 源文件后台下'!C:C,"Order")</f>
        <v>0</v>
      </c>
      <c r="M85">
        <f>SUMIFS('总明细 源文件后台下'!P:P,'总明细 源文件后台下'!E:E,E85,'总明细 源文件后台下'!C:C,"Order")</f>
        <v>0</v>
      </c>
      <c r="N85">
        <f>SUMIFS('总明细 源文件后台下'!Q:Q,'总明细 源文件后台下'!E:E,E85,'总明细 源文件后台下'!C:C,"Order")</f>
        <v>0</v>
      </c>
      <c r="O85">
        <f>SUMIFS('总明细 源文件后台下'!R:R,'总明细 源文件后台下'!E:E,E85,'总明细 源文件后台下'!C:C,"Order")</f>
        <v>0</v>
      </c>
      <c r="P85">
        <f>SUMIFS('总明细 源文件后台下'!S:S,'总明细 源文件后台下'!E:E,E85,'总明细 源文件后台下'!C:C,"Order")</f>
        <v>0</v>
      </c>
      <c r="Q85">
        <f>SUMIFS('总明细 源文件后台下'!T:T,'总明细 源文件后台下'!E:E,E85,'总明细 源文件后台下'!C:C,"Order")</f>
        <v>0</v>
      </c>
      <c r="R85">
        <f>SUMIFS('总明细 源文件后台下'!U:U,'总明细 源文件后台下'!E:E,E85,'总明细 源文件后台下'!C:C,"Order")</f>
        <v>0</v>
      </c>
      <c r="S85">
        <f>SUMIFS('总明细 源文件后台下'!V:V,'总明细 源文件后台下'!E:E,E85,'总明细 源文件后台下'!C:C,"Order")</f>
        <v>0</v>
      </c>
      <c r="T85">
        <f>SUMIFS('总明细 源文件后台下'!W:W,'总明细 源文件后台下'!E:E,E85,'总明细 源文件后台下'!C:C,"Order")</f>
        <v>0</v>
      </c>
      <c r="U85">
        <f>SUMIFS('总明细 源文件后台下'!G:G,'总明细 源文件后台下'!E:E,E85,'总明细 源文件后台下'!C:C,"Refund")</f>
        <v>0</v>
      </c>
      <c r="V85">
        <f>SUMIFS('总明细 源文件后台下'!M:M,'总明细 源文件后台下'!E:E,E85,'总明细 源文件后台下'!C:C,"Refund")</f>
        <v>0</v>
      </c>
      <c r="W85">
        <f>SUMIFS('总明细 源文件后台下'!N:N,'总明细 源文件后台下'!E:E,E85,'总明细 源文件后台下'!C:C,"Refund")</f>
        <v>0</v>
      </c>
      <c r="X85">
        <f>SUMIFS('总明细 源文件后台下'!O:O,'总明细 源文件后台下'!E:E,E85,'总明细 源文件后台下'!C:C,"Refund")</f>
        <v>0</v>
      </c>
      <c r="Y85">
        <f>SUMIFS('总明细 源文件后台下'!P:P,'总明细 源文件后台下'!E:E,E85,'总明细 源文件后台下'!C:C,"Refund")</f>
        <v>0</v>
      </c>
      <c r="Z85">
        <f>SUMIFS('总明细 源文件后台下'!Q:Q,'总明细 源文件后台下'!E:E,E85,'总明细 源文件后台下'!C:C,"Refund")</f>
        <v>0</v>
      </c>
      <c r="AA85">
        <f>SUMIFS('总明细 源文件后台下'!R:R,'总明细 源文件后台下'!E:E,E85,'总明细 源文件后台下'!C:C,"Refund")</f>
        <v>0</v>
      </c>
      <c r="AB85">
        <f>SUMIFS('总明细 源文件后台下'!S:S,'总明细 源文件后台下'!E:E,E85,'总明细 源文件后台下'!C:C,"Refund")</f>
        <v>0</v>
      </c>
      <c r="AC85">
        <f>SUMIFS('总明细 源文件后台下'!T:T,'总明细 源文件后台下'!E:E,E85,'总明细 源文件后台下'!C:C,"Refund")</f>
        <v>0</v>
      </c>
      <c r="AD85">
        <f>SUMIFS('总明细 源文件后台下'!U:U,'总明细 源文件后台下'!E:E,E85,'总明细 源文件后台下'!C:C,"Refund")</f>
        <v>0</v>
      </c>
      <c r="AE85">
        <f>SUMIFS('总明细 源文件后台下'!V:V,'总明细 源文件后台下'!E:E,E85,'总明细 源文件后台下'!C:C,"Refund")</f>
        <v>0</v>
      </c>
      <c r="AF85">
        <f>SUMIFS('总明细 源文件后台下'!W:W,'总明细 源文件后台下'!E:E,E85,'总明细 源文件后台下'!C:C,"Refund")</f>
        <v>0</v>
      </c>
      <c r="AK85">
        <f>(SUMIF('广告费 源文件后台下'!G:G,E85,'广告费 源文件后台下'!M:M))*-1</f>
        <v>-1.55</v>
      </c>
      <c r="AL85">
        <f>SUMIFS('总明细 源文件后台下'!W:W,'总明细 源文件后台下'!E:E,E85,'总明细 源文件后台下'!C:C,"Adjustment",'总明细 源文件后台下'!F:F,"FBA Inventory Reimbursement - Customer Return")</f>
        <v>0</v>
      </c>
      <c r="AM85">
        <f>SUMIFS('总明细 源文件后台下'!W:W,'总明细 源文件后台下'!E:E,E85,'总明细 源文件后台下'!C:C,"Adjustment",'总明细 源文件后台下'!F:F,"FBA Inventory Reimbursement - Damaged:Warehouse")</f>
        <v>0</v>
      </c>
      <c r="AN85">
        <f>SUMIFS('总明细 源文件后台下'!W:W,'总明细 源文件后台下'!E:E,E85,'总明细 源文件后台下'!C:C,"Adjustment",'总明细 源文件后台下'!F:F,"FBA Inventory Reimbursement - Customer Service Issue")</f>
        <v>0</v>
      </c>
      <c r="AO85">
        <f>SUMIFS('总明细 源文件后台下'!W:W,'总明细 源文件后台下'!E:E,E85,'总明细 源文件后台下'!C:C,"Adjustment",'总明细 源文件后台下'!F:F,"FBA Inventory Reimbursement - Fee Correction")</f>
        <v>0</v>
      </c>
      <c r="AP85">
        <f>SUMIFS('总明细 源文件后台下'!W:W,'总明细 源文件后台下'!E:E,E85,'总明细 源文件后台下'!C:C,"Adjustment",'总明细 源文件后台下'!F:F,"FBA Inventory Reimbursement - General Adjustment")</f>
        <v>0</v>
      </c>
      <c r="AQ85">
        <f>SUMIFS('总明细 源文件后台下'!W:W,'总明细 源文件后台下'!E:E,E85,'总明细 源文件后台下'!C:C,"Adjustment",'总明细 源文件后台下'!F:F,"FBA Inventory Reimbursement - Lost:Inbound")</f>
        <v>0</v>
      </c>
      <c r="AR85">
        <f>SUMIFS('总明细 源文件后台下'!W:W,'总明细 源文件后台下'!E:E,E85,'总明细 源文件后台下'!C:C,"Adjustment",'总明细 源文件后台下'!F:F,"FBA Inventory Reimbursement - Lost:Warehouse")</f>
        <v>0</v>
      </c>
      <c r="AS85">
        <f>SUMIFS('总明细 源文件后台下'!W:W,'总明细 源文件后台下'!E:E,E85,'总明细 源文件后台下'!C:C,"Adjustment",'总明细 源文件后台下'!F:F,"Non-subscription Fee Adjustment")</f>
        <v>0</v>
      </c>
      <c r="AT85">
        <f>SUMIFS('总明细 源文件后台下'!W:W,'总明细 源文件后台下'!E:E,E85,'总明细 源文件后台下'!C:C,"Adjustment",'总明细 源文件后台下'!F:F,"FBA Inventory Placement Service Fee")</f>
        <v>0</v>
      </c>
      <c r="AV85">
        <f>SUMIF('FBA Customer Return Per Unit Fe'!B:B,E85,'FBA Customer Return Per Unit Fe'!C:C)</f>
        <v>0</v>
      </c>
      <c r="AX85">
        <f>(SUMIF('仓储费 源文件后台下'!C:C,E85,'仓储费 源文件后台下'!V:V))*-1</f>
        <v>0</v>
      </c>
      <c r="AZ85">
        <f>SUMIF('Disposal Fee销毁费用-160.95'!B:B,E85,'Disposal Fee销毁费用-160.95'!D:D)*-1</f>
        <v>0</v>
      </c>
      <c r="BC85">
        <f>IFERROR(VLOOKUP(F85,'优惠券-86.4'!F:I,4,0),0)</f>
        <v>0</v>
      </c>
      <c r="BD85">
        <f>IFERROR(VLOOKUP(F85,'早评-120'!E:H,4,0),0)</f>
        <v>0</v>
      </c>
      <c r="BF85">
        <f t="shared" si="8"/>
        <v>-1.55</v>
      </c>
      <c r="BG85">
        <f t="shared" si="9"/>
        <v>0</v>
      </c>
      <c r="BH85">
        <f t="shared" si="10"/>
        <v>-10.075000000000001</v>
      </c>
      <c r="BQ85" s="45">
        <f t="shared" si="11"/>
        <v>-10.075000000000001</v>
      </c>
      <c r="BR85">
        <f>SUMIFS('9月销毁明细'!D:D,'9月销毁明细'!A:A,E85,'9月销毁明细'!H:H,"Sellable")</f>
        <v>0</v>
      </c>
      <c r="BS85">
        <f>SUMIFS('9月销毁明细'!G:G,'9月销毁明细'!A:A,E85,'9月销毁明细'!H:H,"Sellable")</f>
        <v>0</v>
      </c>
      <c r="BT85">
        <f>SUMIFS('9月销毁明细'!D:D,'9月销毁明细'!A:A,E85,'9月销毁明细'!H:H,"Unsellable")</f>
        <v>0</v>
      </c>
      <c r="BU85">
        <f>SUMIFS('9月销毁明细'!G:G,'9月销毁明细'!A:A,E85,'9月销毁明细'!H:H,"Unsellable")</f>
        <v>0</v>
      </c>
      <c r="BW85">
        <f>IFERROR(I85*VLOOKUP(F85,'9.3成本表'!C:L,10,0),0)</f>
        <v>0</v>
      </c>
      <c r="BX85">
        <f t="shared" si="12"/>
        <v>0</v>
      </c>
      <c r="CC85" s="45">
        <f t="shared" si="13"/>
        <v>-10.075000000000001</v>
      </c>
      <c r="CD85" s="45">
        <f t="shared" si="14"/>
        <v>0</v>
      </c>
      <c r="CE85" s="45">
        <f t="shared" si="15"/>
        <v>0</v>
      </c>
    </row>
    <row r="86" spans="4:83" x14ac:dyDescent="0.25">
      <c r="D86" s="20" t="s">
        <v>281</v>
      </c>
      <c r="E86" s="20" t="s">
        <v>282</v>
      </c>
      <c r="F86" s="20" t="s">
        <v>260</v>
      </c>
      <c r="G86">
        <v>80</v>
      </c>
      <c r="H86" s="20"/>
      <c r="I86">
        <f>SUMIFS('总明细 源文件后台下'!G:G,'总明细 源文件后台下'!E:E,E86,'总明细 源文件后台下'!C:C,"Order")</f>
        <v>0</v>
      </c>
      <c r="J86">
        <f>SUMIFS('总明细 源文件后台下'!M:M,'总明细 源文件后台下'!E:E,E86,'总明细 源文件后台下'!C:C,"Order")</f>
        <v>0</v>
      </c>
      <c r="K86">
        <f>SUMIFS('总明细 源文件后台下'!N:N,'总明细 源文件后台下'!E:E,E86,'总明细 源文件后台下'!C:C,"Order")</f>
        <v>0</v>
      </c>
      <c r="L86">
        <f>SUMIFS('总明细 源文件后台下'!O:O,'总明细 源文件后台下'!E:E,E86,'总明细 源文件后台下'!C:C,"Order")</f>
        <v>0</v>
      </c>
      <c r="M86">
        <f>SUMIFS('总明细 源文件后台下'!P:P,'总明细 源文件后台下'!E:E,E86,'总明细 源文件后台下'!C:C,"Order")</f>
        <v>0</v>
      </c>
      <c r="N86">
        <f>SUMIFS('总明细 源文件后台下'!Q:Q,'总明细 源文件后台下'!E:E,E86,'总明细 源文件后台下'!C:C,"Order")</f>
        <v>0</v>
      </c>
      <c r="O86">
        <f>SUMIFS('总明细 源文件后台下'!R:R,'总明细 源文件后台下'!E:E,E86,'总明细 源文件后台下'!C:C,"Order")</f>
        <v>0</v>
      </c>
      <c r="P86">
        <f>SUMIFS('总明细 源文件后台下'!S:S,'总明细 源文件后台下'!E:E,E86,'总明细 源文件后台下'!C:C,"Order")</f>
        <v>0</v>
      </c>
      <c r="Q86">
        <f>SUMIFS('总明细 源文件后台下'!T:T,'总明细 源文件后台下'!E:E,E86,'总明细 源文件后台下'!C:C,"Order")</f>
        <v>0</v>
      </c>
      <c r="R86">
        <f>SUMIFS('总明细 源文件后台下'!U:U,'总明细 源文件后台下'!E:E,E86,'总明细 源文件后台下'!C:C,"Order")</f>
        <v>0</v>
      </c>
      <c r="S86">
        <f>SUMIFS('总明细 源文件后台下'!V:V,'总明细 源文件后台下'!E:E,E86,'总明细 源文件后台下'!C:C,"Order")</f>
        <v>0</v>
      </c>
      <c r="T86">
        <f>SUMIFS('总明细 源文件后台下'!W:W,'总明细 源文件后台下'!E:E,E86,'总明细 源文件后台下'!C:C,"Order")</f>
        <v>0</v>
      </c>
      <c r="U86">
        <f>SUMIFS('总明细 源文件后台下'!G:G,'总明细 源文件后台下'!E:E,E86,'总明细 源文件后台下'!C:C,"Refund")</f>
        <v>0</v>
      </c>
      <c r="V86">
        <f>SUMIFS('总明细 源文件后台下'!M:M,'总明细 源文件后台下'!E:E,E86,'总明细 源文件后台下'!C:C,"Refund")</f>
        <v>0</v>
      </c>
      <c r="W86">
        <f>SUMIFS('总明细 源文件后台下'!N:N,'总明细 源文件后台下'!E:E,E86,'总明细 源文件后台下'!C:C,"Refund")</f>
        <v>0</v>
      </c>
      <c r="X86">
        <f>SUMIFS('总明细 源文件后台下'!O:O,'总明细 源文件后台下'!E:E,E86,'总明细 源文件后台下'!C:C,"Refund")</f>
        <v>0</v>
      </c>
      <c r="Y86">
        <f>SUMIFS('总明细 源文件后台下'!P:P,'总明细 源文件后台下'!E:E,E86,'总明细 源文件后台下'!C:C,"Refund")</f>
        <v>0</v>
      </c>
      <c r="Z86">
        <f>SUMIFS('总明细 源文件后台下'!Q:Q,'总明细 源文件后台下'!E:E,E86,'总明细 源文件后台下'!C:C,"Refund")</f>
        <v>0</v>
      </c>
      <c r="AA86">
        <f>SUMIFS('总明细 源文件后台下'!R:R,'总明细 源文件后台下'!E:E,E86,'总明细 源文件后台下'!C:C,"Refund")</f>
        <v>0</v>
      </c>
      <c r="AB86">
        <f>SUMIFS('总明细 源文件后台下'!S:S,'总明细 源文件后台下'!E:E,E86,'总明细 源文件后台下'!C:C,"Refund")</f>
        <v>0</v>
      </c>
      <c r="AC86">
        <f>SUMIFS('总明细 源文件后台下'!T:T,'总明细 源文件后台下'!E:E,E86,'总明细 源文件后台下'!C:C,"Refund")</f>
        <v>0</v>
      </c>
      <c r="AD86">
        <f>SUMIFS('总明细 源文件后台下'!U:U,'总明细 源文件后台下'!E:E,E86,'总明细 源文件后台下'!C:C,"Refund")</f>
        <v>0</v>
      </c>
      <c r="AE86">
        <f>SUMIFS('总明细 源文件后台下'!V:V,'总明细 源文件后台下'!E:E,E86,'总明细 源文件后台下'!C:C,"Refund")</f>
        <v>0</v>
      </c>
      <c r="AF86">
        <f>SUMIFS('总明细 源文件后台下'!W:W,'总明细 源文件后台下'!E:E,E86,'总明细 源文件后台下'!C:C,"Refund")</f>
        <v>0</v>
      </c>
      <c r="AK86">
        <f>(SUMIF('广告费 源文件后台下'!G:G,E86,'广告费 源文件后台下'!M:M))*-1</f>
        <v>-3.39</v>
      </c>
      <c r="AL86">
        <f>SUMIFS('总明细 源文件后台下'!W:W,'总明细 源文件后台下'!E:E,E86,'总明细 源文件后台下'!C:C,"Adjustment",'总明细 源文件后台下'!F:F,"FBA Inventory Reimbursement - Customer Return")</f>
        <v>0</v>
      </c>
      <c r="AM86">
        <f>SUMIFS('总明细 源文件后台下'!W:W,'总明细 源文件后台下'!E:E,E86,'总明细 源文件后台下'!C:C,"Adjustment",'总明细 源文件后台下'!F:F,"FBA Inventory Reimbursement - Damaged:Warehouse")</f>
        <v>0</v>
      </c>
      <c r="AN86">
        <f>SUMIFS('总明细 源文件后台下'!W:W,'总明细 源文件后台下'!E:E,E86,'总明细 源文件后台下'!C:C,"Adjustment",'总明细 源文件后台下'!F:F,"FBA Inventory Reimbursement - Customer Service Issue")</f>
        <v>0</v>
      </c>
      <c r="AO86">
        <f>SUMIFS('总明细 源文件后台下'!W:W,'总明细 源文件后台下'!E:E,E86,'总明细 源文件后台下'!C:C,"Adjustment",'总明细 源文件后台下'!F:F,"FBA Inventory Reimbursement - Fee Correction")</f>
        <v>0</v>
      </c>
      <c r="AP86">
        <f>SUMIFS('总明细 源文件后台下'!W:W,'总明细 源文件后台下'!E:E,E86,'总明细 源文件后台下'!C:C,"Adjustment",'总明细 源文件后台下'!F:F,"FBA Inventory Reimbursement - General Adjustment")</f>
        <v>0</v>
      </c>
      <c r="AQ86">
        <f>SUMIFS('总明细 源文件后台下'!W:W,'总明细 源文件后台下'!E:E,E86,'总明细 源文件后台下'!C:C,"Adjustment",'总明细 源文件后台下'!F:F,"FBA Inventory Reimbursement - Lost:Inbound")</f>
        <v>0</v>
      </c>
      <c r="AR86">
        <f>SUMIFS('总明细 源文件后台下'!W:W,'总明细 源文件后台下'!E:E,E86,'总明细 源文件后台下'!C:C,"Adjustment",'总明细 源文件后台下'!F:F,"FBA Inventory Reimbursement - Lost:Warehouse")</f>
        <v>0</v>
      </c>
      <c r="AS86">
        <f>SUMIFS('总明细 源文件后台下'!W:W,'总明细 源文件后台下'!E:E,E86,'总明细 源文件后台下'!C:C,"Adjustment",'总明细 源文件后台下'!F:F,"Non-subscription Fee Adjustment")</f>
        <v>0</v>
      </c>
      <c r="AT86">
        <f>SUMIFS('总明细 源文件后台下'!W:W,'总明细 源文件后台下'!E:E,E86,'总明细 源文件后台下'!C:C,"Adjustment",'总明细 源文件后台下'!F:F,"FBA Inventory Placement Service Fee")</f>
        <v>0</v>
      </c>
      <c r="AV86">
        <f>SUMIF('FBA Customer Return Per Unit Fe'!B:B,E86,'FBA Customer Return Per Unit Fe'!C:C)</f>
        <v>0</v>
      </c>
      <c r="AX86">
        <f>(SUMIF('仓储费 源文件后台下'!C:C,E86,'仓储费 源文件后台下'!V:V))*-1</f>
        <v>0</v>
      </c>
      <c r="AZ86">
        <f>SUMIF('Disposal Fee销毁费用-160.95'!B:B,E86,'Disposal Fee销毁费用-160.95'!D:D)*-1</f>
        <v>0</v>
      </c>
      <c r="BC86">
        <f>IFERROR(VLOOKUP(F86,'优惠券-86.4'!F:I,4,0),0)</f>
        <v>0</v>
      </c>
      <c r="BD86">
        <f>IFERROR(VLOOKUP(F86,'早评-120'!E:H,4,0),0)</f>
        <v>0</v>
      </c>
      <c r="BF86">
        <f t="shared" si="8"/>
        <v>-3.39</v>
      </c>
      <c r="BG86">
        <f t="shared" si="9"/>
        <v>0</v>
      </c>
      <c r="BH86">
        <f t="shared" si="10"/>
        <v>-22.035</v>
      </c>
      <c r="BQ86" s="45">
        <f t="shared" si="11"/>
        <v>-22.035</v>
      </c>
      <c r="BR86">
        <f>SUMIFS('9月销毁明细'!D:D,'9月销毁明细'!A:A,E86,'9月销毁明细'!H:H,"Sellable")</f>
        <v>0</v>
      </c>
      <c r="BS86">
        <f>SUMIFS('9月销毁明细'!G:G,'9月销毁明细'!A:A,E86,'9月销毁明细'!H:H,"Sellable")</f>
        <v>0</v>
      </c>
      <c r="BT86">
        <f>SUMIFS('9月销毁明细'!D:D,'9月销毁明细'!A:A,E86,'9月销毁明细'!H:H,"Unsellable")</f>
        <v>0</v>
      </c>
      <c r="BU86">
        <f>SUMIFS('9月销毁明细'!G:G,'9月销毁明细'!A:A,E86,'9月销毁明细'!H:H,"Unsellable")</f>
        <v>0</v>
      </c>
      <c r="BW86">
        <f>IFERROR(I86*VLOOKUP(F86,'9.3成本表'!C:L,10,0),0)</f>
        <v>0</v>
      </c>
      <c r="BX86">
        <f t="shared" si="12"/>
        <v>0</v>
      </c>
      <c r="CC86" s="45">
        <f t="shared" si="13"/>
        <v>-22.035</v>
      </c>
      <c r="CD86" s="45">
        <f t="shared" si="14"/>
        <v>0</v>
      </c>
      <c r="CE86" s="45">
        <f t="shared" si="15"/>
        <v>0</v>
      </c>
    </row>
    <row r="87" spans="4:83" x14ac:dyDescent="0.25">
      <c r="D87" s="20" t="s">
        <v>283</v>
      </c>
      <c r="E87" s="20" t="s">
        <v>284</v>
      </c>
      <c r="F87" s="20">
        <v>1004</v>
      </c>
      <c r="G87">
        <v>81</v>
      </c>
      <c r="H87" s="20"/>
      <c r="I87">
        <f>SUMIFS('总明细 源文件后台下'!G:G,'总明细 源文件后台下'!E:E,E87,'总明细 源文件后台下'!C:C,"Order")</f>
        <v>0</v>
      </c>
      <c r="J87">
        <f>SUMIFS('总明细 源文件后台下'!M:M,'总明细 源文件后台下'!E:E,E87,'总明细 源文件后台下'!C:C,"Order")</f>
        <v>0</v>
      </c>
      <c r="K87">
        <f>SUMIFS('总明细 源文件后台下'!N:N,'总明细 源文件后台下'!E:E,E87,'总明细 源文件后台下'!C:C,"Order")</f>
        <v>0</v>
      </c>
      <c r="L87">
        <f>SUMIFS('总明细 源文件后台下'!O:O,'总明细 源文件后台下'!E:E,E87,'总明细 源文件后台下'!C:C,"Order")</f>
        <v>0</v>
      </c>
      <c r="M87">
        <f>SUMIFS('总明细 源文件后台下'!P:P,'总明细 源文件后台下'!E:E,E87,'总明细 源文件后台下'!C:C,"Order")</f>
        <v>0</v>
      </c>
      <c r="N87">
        <f>SUMIFS('总明细 源文件后台下'!Q:Q,'总明细 源文件后台下'!E:E,E87,'总明细 源文件后台下'!C:C,"Order")</f>
        <v>0</v>
      </c>
      <c r="O87">
        <f>SUMIFS('总明细 源文件后台下'!R:R,'总明细 源文件后台下'!E:E,E87,'总明细 源文件后台下'!C:C,"Order")</f>
        <v>0</v>
      </c>
      <c r="P87">
        <f>SUMIFS('总明细 源文件后台下'!S:S,'总明细 源文件后台下'!E:E,E87,'总明细 源文件后台下'!C:C,"Order")</f>
        <v>0</v>
      </c>
      <c r="Q87">
        <f>SUMIFS('总明细 源文件后台下'!T:T,'总明细 源文件后台下'!E:E,E87,'总明细 源文件后台下'!C:C,"Order")</f>
        <v>0</v>
      </c>
      <c r="R87">
        <f>SUMIFS('总明细 源文件后台下'!U:U,'总明细 源文件后台下'!E:E,E87,'总明细 源文件后台下'!C:C,"Order")</f>
        <v>0</v>
      </c>
      <c r="S87">
        <f>SUMIFS('总明细 源文件后台下'!V:V,'总明细 源文件后台下'!E:E,E87,'总明细 源文件后台下'!C:C,"Order")</f>
        <v>0</v>
      </c>
      <c r="T87">
        <f>SUMIFS('总明细 源文件后台下'!W:W,'总明细 源文件后台下'!E:E,E87,'总明细 源文件后台下'!C:C,"Order")</f>
        <v>0</v>
      </c>
      <c r="U87">
        <f>SUMIFS('总明细 源文件后台下'!G:G,'总明细 源文件后台下'!E:E,E87,'总明细 源文件后台下'!C:C,"Refund")</f>
        <v>0</v>
      </c>
      <c r="V87">
        <f>SUMIFS('总明细 源文件后台下'!M:M,'总明细 源文件后台下'!E:E,E87,'总明细 源文件后台下'!C:C,"Refund")</f>
        <v>0</v>
      </c>
      <c r="W87">
        <f>SUMIFS('总明细 源文件后台下'!N:N,'总明细 源文件后台下'!E:E,E87,'总明细 源文件后台下'!C:C,"Refund")</f>
        <v>0</v>
      </c>
      <c r="X87">
        <f>SUMIFS('总明细 源文件后台下'!O:O,'总明细 源文件后台下'!E:E,E87,'总明细 源文件后台下'!C:C,"Refund")</f>
        <v>0</v>
      </c>
      <c r="Y87">
        <f>SUMIFS('总明细 源文件后台下'!P:P,'总明细 源文件后台下'!E:E,E87,'总明细 源文件后台下'!C:C,"Refund")</f>
        <v>0</v>
      </c>
      <c r="Z87">
        <f>SUMIFS('总明细 源文件后台下'!Q:Q,'总明细 源文件后台下'!E:E,E87,'总明细 源文件后台下'!C:C,"Refund")</f>
        <v>0</v>
      </c>
      <c r="AA87">
        <f>SUMIFS('总明细 源文件后台下'!R:R,'总明细 源文件后台下'!E:E,E87,'总明细 源文件后台下'!C:C,"Refund")</f>
        <v>0</v>
      </c>
      <c r="AB87">
        <f>SUMIFS('总明细 源文件后台下'!S:S,'总明细 源文件后台下'!E:E,E87,'总明细 源文件后台下'!C:C,"Refund")</f>
        <v>0</v>
      </c>
      <c r="AC87">
        <f>SUMIFS('总明细 源文件后台下'!T:T,'总明细 源文件后台下'!E:E,E87,'总明细 源文件后台下'!C:C,"Refund")</f>
        <v>0</v>
      </c>
      <c r="AD87">
        <f>SUMIFS('总明细 源文件后台下'!U:U,'总明细 源文件后台下'!E:E,E87,'总明细 源文件后台下'!C:C,"Refund")</f>
        <v>0</v>
      </c>
      <c r="AE87">
        <f>SUMIFS('总明细 源文件后台下'!V:V,'总明细 源文件后台下'!E:E,E87,'总明细 源文件后台下'!C:C,"Refund")</f>
        <v>0</v>
      </c>
      <c r="AF87">
        <f>SUMIFS('总明细 源文件后台下'!W:W,'总明细 源文件后台下'!E:E,E87,'总明细 源文件后台下'!C:C,"Refund")</f>
        <v>0</v>
      </c>
      <c r="AK87">
        <f>(SUMIF('广告费 源文件后台下'!G:G,E87,'广告费 源文件后台下'!M:M))*-1</f>
        <v>0</v>
      </c>
      <c r="AL87">
        <f>SUMIFS('总明细 源文件后台下'!W:W,'总明细 源文件后台下'!E:E,E87,'总明细 源文件后台下'!C:C,"Adjustment",'总明细 源文件后台下'!F:F,"FBA Inventory Reimbursement - Customer Return")</f>
        <v>0</v>
      </c>
      <c r="AM87">
        <f>SUMIFS('总明细 源文件后台下'!W:W,'总明细 源文件后台下'!E:E,E87,'总明细 源文件后台下'!C:C,"Adjustment",'总明细 源文件后台下'!F:F,"FBA Inventory Reimbursement - Damaged:Warehouse")</f>
        <v>0</v>
      </c>
      <c r="AN87">
        <f>SUMIFS('总明细 源文件后台下'!W:W,'总明细 源文件后台下'!E:E,E87,'总明细 源文件后台下'!C:C,"Adjustment",'总明细 源文件后台下'!F:F,"FBA Inventory Reimbursement - Customer Service Issue")</f>
        <v>0</v>
      </c>
      <c r="AO87">
        <f>SUMIFS('总明细 源文件后台下'!W:W,'总明细 源文件后台下'!E:E,E87,'总明细 源文件后台下'!C:C,"Adjustment",'总明细 源文件后台下'!F:F,"FBA Inventory Reimbursement - Fee Correction")</f>
        <v>0</v>
      </c>
      <c r="AP87">
        <f>SUMIFS('总明细 源文件后台下'!W:W,'总明细 源文件后台下'!E:E,E87,'总明细 源文件后台下'!C:C,"Adjustment",'总明细 源文件后台下'!F:F,"FBA Inventory Reimbursement - General Adjustment")</f>
        <v>0</v>
      </c>
      <c r="AQ87">
        <f>SUMIFS('总明细 源文件后台下'!W:W,'总明细 源文件后台下'!E:E,E87,'总明细 源文件后台下'!C:C,"Adjustment",'总明细 源文件后台下'!F:F,"FBA Inventory Reimbursement - Lost:Inbound")</f>
        <v>0</v>
      </c>
      <c r="AR87">
        <f>SUMIFS('总明细 源文件后台下'!W:W,'总明细 源文件后台下'!E:E,E87,'总明细 源文件后台下'!C:C,"Adjustment",'总明细 源文件后台下'!F:F,"FBA Inventory Reimbursement - Lost:Warehouse")</f>
        <v>0</v>
      </c>
      <c r="AS87">
        <f>SUMIFS('总明细 源文件后台下'!W:W,'总明细 源文件后台下'!E:E,E87,'总明细 源文件后台下'!C:C,"Adjustment",'总明细 源文件后台下'!F:F,"Non-subscription Fee Adjustment")</f>
        <v>0</v>
      </c>
      <c r="AT87">
        <f>SUMIFS('总明细 源文件后台下'!W:W,'总明细 源文件后台下'!E:E,E87,'总明细 源文件后台下'!C:C,"Adjustment",'总明细 源文件后台下'!F:F,"FBA Inventory Placement Service Fee")</f>
        <v>0</v>
      </c>
      <c r="AV87">
        <f>SUMIF('FBA Customer Return Per Unit Fe'!B:B,E87,'FBA Customer Return Per Unit Fe'!C:C)</f>
        <v>0</v>
      </c>
      <c r="AX87">
        <f>(SUMIF('仓储费 源文件后台下'!C:C,E87,'仓储费 源文件后台下'!V:V))*-1</f>
        <v>0</v>
      </c>
      <c r="AZ87">
        <f>SUMIF('Disposal Fee销毁费用-160.95'!B:B,E87,'Disposal Fee销毁费用-160.95'!D:D)*-1</f>
        <v>0</v>
      </c>
      <c r="BC87">
        <f>IFERROR(VLOOKUP(F87,'优惠券-86.4'!F:I,4,0),0)</f>
        <v>0</v>
      </c>
      <c r="BD87">
        <f>IFERROR(VLOOKUP(F87,'早评-120'!E:H,4,0),0)</f>
        <v>0</v>
      </c>
      <c r="BF87">
        <f t="shared" si="8"/>
        <v>0</v>
      </c>
      <c r="BG87">
        <f t="shared" si="9"/>
        <v>0</v>
      </c>
      <c r="BH87">
        <f t="shared" si="10"/>
        <v>0</v>
      </c>
      <c r="BQ87" s="45">
        <f t="shared" si="11"/>
        <v>0</v>
      </c>
      <c r="BR87">
        <f>SUMIFS('9月销毁明细'!D:D,'9月销毁明细'!A:A,E87,'9月销毁明细'!H:H,"Sellable")</f>
        <v>0</v>
      </c>
      <c r="BS87">
        <f>SUMIFS('9月销毁明细'!G:G,'9月销毁明细'!A:A,E87,'9月销毁明细'!H:H,"Sellable")</f>
        <v>0</v>
      </c>
      <c r="BT87">
        <f>SUMIFS('9月销毁明细'!D:D,'9月销毁明细'!A:A,E87,'9月销毁明细'!H:H,"Unsellable")</f>
        <v>0</v>
      </c>
      <c r="BU87">
        <f>SUMIFS('9月销毁明细'!G:G,'9月销毁明细'!A:A,E87,'9月销毁明细'!H:H,"Unsellable")</f>
        <v>0</v>
      </c>
      <c r="BW87">
        <f>IFERROR(I87*VLOOKUP(F87,'9.3成本表'!C:L,10,0),0)</f>
        <v>0</v>
      </c>
      <c r="BX87">
        <f t="shared" si="12"/>
        <v>0</v>
      </c>
      <c r="CC87" s="45">
        <f t="shared" si="13"/>
        <v>0</v>
      </c>
      <c r="CD87" s="45">
        <f t="shared" si="14"/>
        <v>0</v>
      </c>
      <c r="CE87" s="45">
        <f t="shared" si="15"/>
        <v>0</v>
      </c>
    </row>
    <row r="88" spans="4:83" x14ac:dyDescent="0.25">
      <c r="D88" s="20" t="s">
        <v>285</v>
      </c>
      <c r="E88" s="20" t="s">
        <v>286</v>
      </c>
      <c r="F88" s="20">
        <v>1004</v>
      </c>
      <c r="G88">
        <v>82</v>
      </c>
      <c r="H88" s="20"/>
      <c r="I88">
        <f>SUMIFS('总明细 源文件后台下'!G:G,'总明细 源文件后台下'!E:E,E88,'总明细 源文件后台下'!C:C,"Order")</f>
        <v>0</v>
      </c>
      <c r="J88">
        <f>SUMIFS('总明细 源文件后台下'!M:M,'总明细 源文件后台下'!E:E,E88,'总明细 源文件后台下'!C:C,"Order")</f>
        <v>0</v>
      </c>
      <c r="K88">
        <f>SUMIFS('总明细 源文件后台下'!N:N,'总明细 源文件后台下'!E:E,E88,'总明细 源文件后台下'!C:C,"Order")</f>
        <v>0</v>
      </c>
      <c r="L88">
        <f>SUMIFS('总明细 源文件后台下'!O:O,'总明细 源文件后台下'!E:E,E88,'总明细 源文件后台下'!C:C,"Order")</f>
        <v>0</v>
      </c>
      <c r="M88">
        <f>SUMIFS('总明细 源文件后台下'!P:P,'总明细 源文件后台下'!E:E,E88,'总明细 源文件后台下'!C:C,"Order")</f>
        <v>0</v>
      </c>
      <c r="N88">
        <f>SUMIFS('总明细 源文件后台下'!Q:Q,'总明细 源文件后台下'!E:E,E88,'总明细 源文件后台下'!C:C,"Order")</f>
        <v>0</v>
      </c>
      <c r="O88">
        <f>SUMIFS('总明细 源文件后台下'!R:R,'总明细 源文件后台下'!E:E,E88,'总明细 源文件后台下'!C:C,"Order")</f>
        <v>0</v>
      </c>
      <c r="P88">
        <f>SUMIFS('总明细 源文件后台下'!S:S,'总明细 源文件后台下'!E:E,E88,'总明细 源文件后台下'!C:C,"Order")</f>
        <v>0</v>
      </c>
      <c r="Q88">
        <f>SUMIFS('总明细 源文件后台下'!T:T,'总明细 源文件后台下'!E:E,E88,'总明细 源文件后台下'!C:C,"Order")</f>
        <v>0</v>
      </c>
      <c r="R88">
        <f>SUMIFS('总明细 源文件后台下'!U:U,'总明细 源文件后台下'!E:E,E88,'总明细 源文件后台下'!C:C,"Order")</f>
        <v>0</v>
      </c>
      <c r="S88">
        <f>SUMIFS('总明细 源文件后台下'!V:V,'总明细 源文件后台下'!E:E,E88,'总明细 源文件后台下'!C:C,"Order")</f>
        <v>0</v>
      </c>
      <c r="T88">
        <f>SUMIFS('总明细 源文件后台下'!W:W,'总明细 源文件后台下'!E:E,E88,'总明细 源文件后台下'!C:C,"Order")</f>
        <v>0</v>
      </c>
      <c r="U88">
        <f>SUMIFS('总明细 源文件后台下'!G:G,'总明细 源文件后台下'!E:E,E88,'总明细 源文件后台下'!C:C,"Refund")</f>
        <v>0</v>
      </c>
      <c r="V88">
        <f>SUMIFS('总明细 源文件后台下'!M:M,'总明细 源文件后台下'!E:E,E88,'总明细 源文件后台下'!C:C,"Refund")</f>
        <v>0</v>
      </c>
      <c r="W88">
        <f>SUMIFS('总明细 源文件后台下'!N:N,'总明细 源文件后台下'!E:E,E88,'总明细 源文件后台下'!C:C,"Refund")</f>
        <v>0</v>
      </c>
      <c r="X88">
        <f>SUMIFS('总明细 源文件后台下'!O:O,'总明细 源文件后台下'!E:E,E88,'总明细 源文件后台下'!C:C,"Refund")</f>
        <v>0</v>
      </c>
      <c r="Y88">
        <f>SUMIFS('总明细 源文件后台下'!P:P,'总明细 源文件后台下'!E:E,E88,'总明细 源文件后台下'!C:C,"Refund")</f>
        <v>0</v>
      </c>
      <c r="Z88">
        <f>SUMIFS('总明细 源文件后台下'!Q:Q,'总明细 源文件后台下'!E:E,E88,'总明细 源文件后台下'!C:C,"Refund")</f>
        <v>0</v>
      </c>
      <c r="AA88">
        <f>SUMIFS('总明细 源文件后台下'!R:R,'总明细 源文件后台下'!E:E,E88,'总明细 源文件后台下'!C:C,"Refund")</f>
        <v>0</v>
      </c>
      <c r="AB88">
        <f>SUMIFS('总明细 源文件后台下'!S:S,'总明细 源文件后台下'!E:E,E88,'总明细 源文件后台下'!C:C,"Refund")</f>
        <v>0</v>
      </c>
      <c r="AC88">
        <f>SUMIFS('总明细 源文件后台下'!T:T,'总明细 源文件后台下'!E:E,E88,'总明细 源文件后台下'!C:C,"Refund")</f>
        <v>0</v>
      </c>
      <c r="AD88">
        <f>SUMIFS('总明细 源文件后台下'!U:U,'总明细 源文件后台下'!E:E,E88,'总明细 源文件后台下'!C:C,"Refund")</f>
        <v>0</v>
      </c>
      <c r="AE88">
        <f>SUMIFS('总明细 源文件后台下'!V:V,'总明细 源文件后台下'!E:E,E88,'总明细 源文件后台下'!C:C,"Refund")</f>
        <v>0</v>
      </c>
      <c r="AF88">
        <f>SUMIFS('总明细 源文件后台下'!W:W,'总明细 源文件后台下'!E:E,E88,'总明细 源文件后台下'!C:C,"Refund")</f>
        <v>0</v>
      </c>
      <c r="AK88">
        <f>(SUMIF('广告费 源文件后台下'!G:G,E88,'广告费 源文件后台下'!M:M))*-1</f>
        <v>0</v>
      </c>
      <c r="AL88">
        <f>SUMIFS('总明细 源文件后台下'!W:W,'总明细 源文件后台下'!E:E,E88,'总明细 源文件后台下'!C:C,"Adjustment",'总明细 源文件后台下'!F:F,"FBA Inventory Reimbursement - Customer Return")</f>
        <v>0</v>
      </c>
      <c r="AM88">
        <f>SUMIFS('总明细 源文件后台下'!W:W,'总明细 源文件后台下'!E:E,E88,'总明细 源文件后台下'!C:C,"Adjustment",'总明细 源文件后台下'!F:F,"FBA Inventory Reimbursement - Damaged:Warehouse")</f>
        <v>0</v>
      </c>
      <c r="AN88">
        <f>SUMIFS('总明细 源文件后台下'!W:W,'总明细 源文件后台下'!E:E,E88,'总明细 源文件后台下'!C:C,"Adjustment",'总明细 源文件后台下'!F:F,"FBA Inventory Reimbursement - Customer Service Issue")</f>
        <v>0</v>
      </c>
      <c r="AO88">
        <f>SUMIFS('总明细 源文件后台下'!W:W,'总明细 源文件后台下'!E:E,E88,'总明细 源文件后台下'!C:C,"Adjustment",'总明细 源文件后台下'!F:F,"FBA Inventory Reimbursement - Fee Correction")</f>
        <v>0</v>
      </c>
      <c r="AP88">
        <f>SUMIFS('总明细 源文件后台下'!W:W,'总明细 源文件后台下'!E:E,E88,'总明细 源文件后台下'!C:C,"Adjustment",'总明细 源文件后台下'!F:F,"FBA Inventory Reimbursement - General Adjustment")</f>
        <v>0</v>
      </c>
      <c r="AQ88">
        <f>SUMIFS('总明细 源文件后台下'!W:W,'总明细 源文件后台下'!E:E,E88,'总明细 源文件后台下'!C:C,"Adjustment",'总明细 源文件后台下'!F:F,"FBA Inventory Reimbursement - Lost:Inbound")</f>
        <v>0</v>
      </c>
      <c r="AR88">
        <f>SUMIFS('总明细 源文件后台下'!W:W,'总明细 源文件后台下'!E:E,E88,'总明细 源文件后台下'!C:C,"Adjustment",'总明细 源文件后台下'!F:F,"FBA Inventory Reimbursement - Lost:Warehouse")</f>
        <v>0</v>
      </c>
      <c r="AS88">
        <f>SUMIFS('总明细 源文件后台下'!W:W,'总明细 源文件后台下'!E:E,E88,'总明细 源文件后台下'!C:C,"Adjustment",'总明细 源文件后台下'!F:F,"Non-subscription Fee Adjustment")</f>
        <v>0</v>
      </c>
      <c r="AT88">
        <f>SUMIFS('总明细 源文件后台下'!W:W,'总明细 源文件后台下'!E:E,E88,'总明细 源文件后台下'!C:C,"Adjustment",'总明细 源文件后台下'!F:F,"FBA Inventory Placement Service Fee")</f>
        <v>0</v>
      </c>
      <c r="AV88">
        <f>SUMIF('FBA Customer Return Per Unit Fe'!B:B,E88,'FBA Customer Return Per Unit Fe'!C:C)</f>
        <v>0</v>
      </c>
      <c r="AX88">
        <f>(SUMIF('仓储费 源文件后台下'!C:C,E88,'仓储费 源文件后台下'!V:V))*-1</f>
        <v>0</v>
      </c>
      <c r="AZ88">
        <f>SUMIF('Disposal Fee销毁费用-160.95'!B:B,E88,'Disposal Fee销毁费用-160.95'!D:D)*-1</f>
        <v>0</v>
      </c>
      <c r="BC88">
        <f>IFERROR(VLOOKUP(F88,'优惠券-86.4'!F:I,4,0),0)</f>
        <v>0</v>
      </c>
      <c r="BD88">
        <f>IFERROR(VLOOKUP(F88,'早评-120'!E:H,4,0),0)</f>
        <v>0</v>
      </c>
      <c r="BF88">
        <f t="shared" si="8"/>
        <v>0</v>
      </c>
      <c r="BG88">
        <f t="shared" si="9"/>
        <v>0</v>
      </c>
      <c r="BH88">
        <f t="shared" si="10"/>
        <v>0</v>
      </c>
      <c r="BQ88" s="45">
        <f t="shared" si="11"/>
        <v>0</v>
      </c>
      <c r="BR88">
        <f>SUMIFS('9月销毁明细'!D:D,'9月销毁明细'!A:A,E88,'9月销毁明细'!H:H,"Sellable")</f>
        <v>0</v>
      </c>
      <c r="BS88">
        <f>SUMIFS('9月销毁明细'!G:G,'9月销毁明细'!A:A,E88,'9月销毁明细'!H:H,"Sellable")</f>
        <v>0</v>
      </c>
      <c r="BT88">
        <f>SUMIFS('9月销毁明细'!D:D,'9月销毁明细'!A:A,E88,'9月销毁明细'!H:H,"Unsellable")</f>
        <v>0</v>
      </c>
      <c r="BU88">
        <f>SUMIFS('9月销毁明细'!G:G,'9月销毁明细'!A:A,E88,'9月销毁明细'!H:H,"Unsellable")</f>
        <v>0</v>
      </c>
      <c r="BW88">
        <f>IFERROR(I88*VLOOKUP(F88,'9.3成本表'!C:L,10,0),0)</f>
        <v>0</v>
      </c>
      <c r="BX88">
        <f t="shared" si="12"/>
        <v>0</v>
      </c>
      <c r="CC88" s="45">
        <f t="shared" si="13"/>
        <v>0</v>
      </c>
      <c r="CD88" s="45">
        <f t="shared" si="14"/>
        <v>0</v>
      </c>
      <c r="CE88" s="45">
        <f t="shared" si="15"/>
        <v>0</v>
      </c>
    </row>
    <row r="89" spans="4:83" x14ac:dyDescent="0.25">
      <c r="D89" s="20" t="s">
        <v>287</v>
      </c>
      <c r="E89" s="20" t="s">
        <v>288</v>
      </c>
      <c r="F89" s="20">
        <v>1004</v>
      </c>
      <c r="G89">
        <v>83</v>
      </c>
      <c r="H89" s="20"/>
      <c r="I89">
        <f>SUMIFS('总明细 源文件后台下'!G:G,'总明细 源文件后台下'!E:E,E89,'总明细 源文件后台下'!C:C,"Order")</f>
        <v>0</v>
      </c>
      <c r="J89">
        <f>SUMIFS('总明细 源文件后台下'!M:M,'总明细 源文件后台下'!E:E,E89,'总明细 源文件后台下'!C:C,"Order")</f>
        <v>0</v>
      </c>
      <c r="K89">
        <f>SUMIFS('总明细 源文件后台下'!N:N,'总明细 源文件后台下'!E:E,E89,'总明细 源文件后台下'!C:C,"Order")</f>
        <v>0</v>
      </c>
      <c r="L89">
        <f>SUMIFS('总明细 源文件后台下'!O:O,'总明细 源文件后台下'!E:E,E89,'总明细 源文件后台下'!C:C,"Order")</f>
        <v>0</v>
      </c>
      <c r="M89">
        <f>SUMIFS('总明细 源文件后台下'!P:P,'总明细 源文件后台下'!E:E,E89,'总明细 源文件后台下'!C:C,"Order")</f>
        <v>0</v>
      </c>
      <c r="N89">
        <f>SUMIFS('总明细 源文件后台下'!Q:Q,'总明细 源文件后台下'!E:E,E89,'总明细 源文件后台下'!C:C,"Order")</f>
        <v>0</v>
      </c>
      <c r="O89">
        <f>SUMIFS('总明细 源文件后台下'!R:R,'总明细 源文件后台下'!E:E,E89,'总明细 源文件后台下'!C:C,"Order")</f>
        <v>0</v>
      </c>
      <c r="P89">
        <f>SUMIFS('总明细 源文件后台下'!S:S,'总明细 源文件后台下'!E:E,E89,'总明细 源文件后台下'!C:C,"Order")</f>
        <v>0</v>
      </c>
      <c r="Q89">
        <f>SUMIFS('总明细 源文件后台下'!T:T,'总明细 源文件后台下'!E:E,E89,'总明细 源文件后台下'!C:C,"Order")</f>
        <v>0</v>
      </c>
      <c r="R89">
        <f>SUMIFS('总明细 源文件后台下'!U:U,'总明细 源文件后台下'!E:E,E89,'总明细 源文件后台下'!C:C,"Order")</f>
        <v>0</v>
      </c>
      <c r="S89">
        <f>SUMIFS('总明细 源文件后台下'!V:V,'总明细 源文件后台下'!E:E,E89,'总明细 源文件后台下'!C:C,"Order")</f>
        <v>0</v>
      </c>
      <c r="T89">
        <f>SUMIFS('总明细 源文件后台下'!W:W,'总明细 源文件后台下'!E:E,E89,'总明细 源文件后台下'!C:C,"Order")</f>
        <v>0</v>
      </c>
      <c r="U89">
        <f>SUMIFS('总明细 源文件后台下'!G:G,'总明细 源文件后台下'!E:E,E89,'总明细 源文件后台下'!C:C,"Refund")</f>
        <v>0</v>
      </c>
      <c r="V89">
        <f>SUMIFS('总明细 源文件后台下'!M:M,'总明细 源文件后台下'!E:E,E89,'总明细 源文件后台下'!C:C,"Refund")</f>
        <v>0</v>
      </c>
      <c r="W89">
        <f>SUMIFS('总明细 源文件后台下'!N:N,'总明细 源文件后台下'!E:E,E89,'总明细 源文件后台下'!C:C,"Refund")</f>
        <v>0</v>
      </c>
      <c r="X89">
        <f>SUMIFS('总明细 源文件后台下'!O:O,'总明细 源文件后台下'!E:E,E89,'总明细 源文件后台下'!C:C,"Refund")</f>
        <v>0</v>
      </c>
      <c r="Y89">
        <f>SUMIFS('总明细 源文件后台下'!P:P,'总明细 源文件后台下'!E:E,E89,'总明细 源文件后台下'!C:C,"Refund")</f>
        <v>0</v>
      </c>
      <c r="Z89">
        <f>SUMIFS('总明细 源文件后台下'!Q:Q,'总明细 源文件后台下'!E:E,E89,'总明细 源文件后台下'!C:C,"Refund")</f>
        <v>0</v>
      </c>
      <c r="AA89">
        <f>SUMIFS('总明细 源文件后台下'!R:R,'总明细 源文件后台下'!E:E,E89,'总明细 源文件后台下'!C:C,"Refund")</f>
        <v>0</v>
      </c>
      <c r="AB89">
        <f>SUMIFS('总明细 源文件后台下'!S:S,'总明细 源文件后台下'!E:E,E89,'总明细 源文件后台下'!C:C,"Refund")</f>
        <v>0</v>
      </c>
      <c r="AC89">
        <f>SUMIFS('总明细 源文件后台下'!T:T,'总明细 源文件后台下'!E:E,E89,'总明细 源文件后台下'!C:C,"Refund")</f>
        <v>0</v>
      </c>
      <c r="AD89">
        <f>SUMIFS('总明细 源文件后台下'!U:U,'总明细 源文件后台下'!E:E,E89,'总明细 源文件后台下'!C:C,"Refund")</f>
        <v>0</v>
      </c>
      <c r="AE89">
        <f>SUMIFS('总明细 源文件后台下'!V:V,'总明细 源文件后台下'!E:E,E89,'总明细 源文件后台下'!C:C,"Refund")</f>
        <v>0</v>
      </c>
      <c r="AF89">
        <f>SUMIFS('总明细 源文件后台下'!W:W,'总明细 源文件后台下'!E:E,E89,'总明细 源文件后台下'!C:C,"Refund")</f>
        <v>0</v>
      </c>
      <c r="AK89">
        <f>(SUMIF('广告费 源文件后台下'!G:G,E89,'广告费 源文件后台下'!M:M))*-1</f>
        <v>0</v>
      </c>
      <c r="AL89">
        <f>SUMIFS('总明细 源文件后台下'!W:W,'总明细 源文件后台下'!E:E,E89,'总明细 源文件后台下'!C:C,"Adjustment",'总明细 源文件后台下'!F:F,"FBA Inventory Reimbursement - Customer Return")</f>
        <v>0</v>
      </c>
      <c r="AM89">
        <f>SUMIFS('总明细 源文件后台下'!W:W,'总明细 源文件后台下'!E:E,E89,'总明细 源文件后台下'!C:C,"Adjustment",'总明细 源文件后台下'!F:F,"FBA Inventory Reimbursement - Damaged:Warehouse")</f>
        <v>0</v>
      </c>
      <c r="AN89">
        <f>SUMIFS('总明细 源文件后台下'!W:W,'总明细 源文件后台下'!E:E,E89,'总明细 源文件后台下'!C:C,"Adjustment",'总明细 源文件后台下'!F:F,"FBA Inventory Reimbursement - Customer Service Issue")</f>
        <v>0</v>
      </c>
      <c r="AO89">
        <f>SUMIFS('总明细 源文件后台下'!W:W,'总明细 源文件后台下'!E:E,E89,'总明细 源文件后台下'!C:C,"Adjustment",'总明细 源文件后台下'!F:F,"FBA Inventory Reimbursement - Fee Correction")</f>
        <v>0</v>
      </c>
      <c r="AP89">
        <f>SUMIFS('总明细 源文件后台下'!W:W,'总明细 源文件后台下'!E:E,E89,'总明细 源文件后台下'!C:C,"Adjustment",'总明细 源文件后台下'!F:F,"FBA Inventory Reimbursement - General Adjustment")</f>
        <v>0</v>
      </c>
      <c r="AQ89">
        <f>SUMIFS('总明细 源文件后台下'!W:W,'总明细 源文件后台下'!E:E,E89,'总明细 源文件后台下'!C:C,"Adjustment",'总明细 源文件后台下'!F:F,"FBA Inventory Reimbursement - Lost:Inbound")</f>
        <v>0</v>
      </c>
      <c r="AR89">
        <f>SUMIFS('总明细 源文件后台下'!W:W,'总明细 源文件后台下'!E:E,E89,'总明细 源文件后台下'!C:C,"Adjustment",'总明细 源文件后台下'!F:F,"FBA Inventory Reimbursement - Lost:Warehouse")</f>
        <v>0</v>
      </c>
      <c r="AS89">
        <f>SUMIFS('总明细 源文件后台下'!W:W,'总明细 源文件后台下'!E:E,E89,'总明细 源文件后台下'!C:C,"Adjustment",'总明细 源文件后台下'!F:F,"Non-subscription Fee Adjustment")</f>
        <v>0</v>
      </c>
      <c r="AT89">
        <f>SUMIFS('总明细 源文件后台下'!W:W,'总明细 源文件后台下'!E:E,E89,'总明细 源文件后台下'!C:C,"Adjustment",'总明细 源文件后台下'!F:F,"FBA Inventory Placement Service Fee")</f>
        <v>0</v>
      </c>
      <c r="AV89">
        <f>SUMIF('FBA Customer Return Per Unit Fe'!B:B,E89,'FBA Customer Return Per Unit Fe'!C:C)</f>
        <v>0</v>
      </c>
      <c r="AX89">
        <f>(SUMIF('仓储费 源文件后台下'!C:C,E89,'仓储费 源文件后台下'!V:V))*-1</f>
        <v>0</v>
      </c>
      <c r="AZ89">
        <f>SUMIF('Disposal Fee销毁费用-160.95'!B:B,E89,'Disposal Fee销毁费用-160.95'!D:D)*-1</f>
        <v>0</v>
      </c>
      <c r="BC89">
        <f>IFERROR(VLOOKUP(F89,'优惠券-86.4'!F:I,4,0),0)</f>
        <v>0</v>
      </c>
      <c r="BD89">
        <f>IFERROR(VLOOKUP(F89,'早评-120'!E:H,4,0),0)</f>
        <v>0</v>
      </c>
      <c r="BF89">
        <f t="shared" si="8"/>
        <v>0</v>
      </c>
      <c r="BG89">
        <f t="shared" si="9"/>
        <v>0</v>
      </c>
      <c r="BH89">
        <f t="shared" si="10"/>
        <v>0</v>
      </c>
      <c r="BQ89" s="45">
        <f t="shared" si="11"/>
        <v>0</v>
      </c>
      <c r="BR89">
        <f>SUMIFS('9月销毁明细'!D:D,'9月销毁明细'!A:A,E89,'9月销毁明细'!H:H,"Sellable")</f>
        <v>0</v>
      </c>
      <c r="BS89">
        <f>SUMIFS('9月销毁明细'!G:G,'9月销毁明细'!A:A,E89,'9月销毁明细'!H:H,"Sellable")</f>
        <v>0</v>
      </c>
      <c r="BT89">
        <f>SUMIFS('9月销毁明细'!D:D,'9月销毁明细'!A:A,E89,'9月销毁明细'!H:H,"Unsellable")</f>
        <v>0</v>
      </c>
      <c r="BU89">
        <f>SUMIFS('9月销毁明细'!G:G,'9月销毁明细'!A:A,E89,'9月销毁明细'!H:H,"Unsellable")</f>
        <v>0</v>
      </c>
      <c r="BW89">
        <f>IFERROR(I89*VLOOKUP(F89,'9.3成本表'!C:L,10,0),0)</f>
        <v>0</v>
      </c>
      <c r="BX89">
        <f t="shared" si="12"/>
        <v>0</v>
      </c>
      <c r="CC89" s="45">
        <f t="shared" si="13"/>
        <v>0</v>
      </c>
      <c r="CD89" s="45">
        <f t="shared" si="14"/>
        <v>0</v>
      </c>
      <c r="CE89" s="45">
        <f t="shared" si="15"/>
        <v>0</v>
      </c>
    </row>
    <row r="90" spans="4:83" x14ac:dyDescent="0.25">
      <c r="D90" s="20" t="s">
        <v>289</v>
      </c>
      <c r="E90" s="20" t="s">
        <v>290</v>
      </c>
      <c r="F90" s="20">
        <v>1004</v>
      </c>
      <c r="G90">
        <v>84</v>
      </c>
      <c r="H90" s="20"/>
      <c r="I90">
        <f>SUMIFS('总明细 源文件后台下'!G:G,'总明细 源文件后台下'!E:E,E90,'总明细 源文件后台下'!C:C,"Order")</f>
        <v>0</v>
      </c>
      <c r="J90">
        <f>SUMIFS('总明细 源文件后台下'!M:M,'总明细 源文件后台下'!E:E,E90,'总明细 源文件后台下'!C:C,"Order")</f>
        <v>0</v>
      </c>
      <c r="K90">
        <f>SUMIFS('总明细 源文件后台下'!N:N,'总明细 源文件后台下'!E:E,E90,'总明细 源文件后台下'!C:C,"Order")</f>
        <v>0</v>
      </c>
      <c r="L90">
        <f>SUMIFS('总明细 源文件后台下'!O:O,'总明细 源文件后台下'!E:E,E90,'总明细 源文件后台下'!C:C,"Order")</f>
        <v>0</v>
      </c>
      <c r="M90">
        <f>SUMIFS('总明细 源文件后台下'!P:P,'总明细 源文件后台下'!E:E,E90,'总明细 源文件后台下'!C:C,"Order")</f>
        <v>0</v>
      </c>
      <c r="N90">
        <f>SUMIFS('总明细 源文件后台下'!Q:Q,'总明细 源文件后台下'!E:E,E90,'总明细 源文件后台下'!C:C,"Order")</f>
        <v>0</v>
      </c>
      <c r="O90">
        <f>SUMIFS('总明细 源文件后台下'!R:R,'总明细 源文件后台下'!E:E,E90,'总明细 源文件后台下'!C:C,"Order")</f>
        <v>0</v>
      </c>
      <c r="P90">
        <f>SUMIFS('总明细 源文件后台下'!S:S,'总明细 源文件后台下'!E:E,E90,'总明细 源文件后台下'!C:C,"Order")</f>
        <v>0</v>
      </c>
      <c r="Q90">
        <f>SUMIFS('总明细 源文件后台下'!T:T,'总明细 源文件后台下'!E:E,E90,'总明细 源文件后台下'!C:C,"Order")</f>
        <v>0</v>
      </c>
      <c r="R90">
        <f>SUMIFS('总明细 源文件后台下'!U:U,'总明细 源文件后台下'!E:E,E90,'总明细 源文件后台下'!C:C,"Order")</f>
        <v>0</v>
      </c>
      <c r="S90">
        <f>SUMIFS('总明细 源文件后台下'!V:V,'总明细 源文件后台下'!E:E,E90,'总明细 源文件后台下'!C:C,"Order")</f>
        <v>0</v>
      </c>
      <c r="T90">
        <f>SUMIFS('总明细 源文件后台下'!W:W,'总明细 源文件后台下'!E:E,E90,'总明细 源文件后台下'!C:C,"Order")</f>
        <v>0</v>
      </c>
      <c r="U90">
        <f>SUMIFS('总明细 源文件后台下'!G:G,'总明细 源文件后台下'!E:E,E90,'总明细 源文件后台下'!C:C,"Refund")</f>
        <v>0</v>
      </c>
      <c r="V90">
        <f>SUMIFS('总明细 源文件后台下'!M:M,'总明细 源文件后台下'!E:E,E90,'总明细 源文件后台下'!C:C,"Refund")</f>
        <v>0</v>
      </c>
      <c r="W90">
        <f>SUMIFS('总明细 源文件后台下'!N:N,'总明细 源文件后台下'!E:E,E90,'总明细 源文件后台下'!C:C,"Refund")</f>
        <v>0</v>
      </c>
      <c r="X90">
        <f>SUMIFS('总明细 源文件后台下'!O:O,'总明细 源文件后台下'!E:E,E90,'总明细 源文件后台下'!C:C,"Refund")</f>
        <v>0</v>
      </c>
      <c r="Y90">
        <f>SUMIFS('总明细 源文件后台下'!P:P,'总明细 源文件后台下'!E:E,E90,'总明细 源文件后台下'!C:C,"Refund")</f>
        <v>0</v>
      </c>
      <c r="Z90">
        <f>SUMIFS('总明细 源文件后台下'!Q:Q,'总明细 源文件后台下'!E:E,E90,'总明细 源文件后台下'!C:C,"Refund")</f>
        <v>0</v>
      </c>
      <c r="AA90">
        <f>SUMIFS('总明细 源文件后台下'!R:R,'总明细 源文件后台下'!E:E,E90,'总明细 源文件后台下'!C:C,"Refund")</f>
        <v>0</v>
      </c>
      <c r="AB90">
        <f>SUMIFS('总明细 源文件后台下'!S:S,'总明细 源文件后台下'!E:E,E90,'总明细 源文件后台下'!C:C,"Refund")</f>
        <v>0</v>
      </c>
      <c r="AC90">
        <f>SUMIFS('总明细 源文件后台下'!T:T,'总明细 源文件后台下'!E:E,E90,'总明细 源文件后台下'!C:C,"Refund")</f>
        <v>0</v>
      </c>
      <c r="AD90">
        <f>SUMIFS('总明细 源文件后台下'!U:U,'总明细 源文件后台下'!E:E,E90,'总明细 源文件后台下'!C:C,"Refund")</f>
        <v>0</v>
      </c>
      <c r="AE90">
        <f>SUMIFS('总明细 源文件后台下'!V:V,'总明细 源文件后台下'!E:E,E90,'总明细 源文件后台下'!C:C,"Refund")</f>
        <v>0</v>
      </c>
      <c r="AF90">
        <f>SUMIFS('总明细 源文件后台下'!W:W,'总明细 源文件后台下'!E:E,E90,'总明细 源文件后台下'!C:C,"Refund")</f>
        <v>0</v>
      </c>
      <c r="AK90">
        <f>(SUMIF('广告费 源文件后台下'!G:G,E90,'广告费 源文件后台下'!M:M))*-1</f>
        <v>0</v>
      </c>
      <c r="AL90">
        <f>SUMIFS('总明细 源文件后台下'!W:W,'总明细 源文件后台下'!E:E,E90,'总明细 源文件后台下'!C:C,"Adjustment",'总明细 源文件后台下'!F:F,"FBA Inventory Reimbursement - Customer Return")</f>
        <v>0</v>
      </c>
      <c r="AM90">
        <f>SUMIFS('总明细 源文件后台下'!W:W,'总明细 源文件后台下'!E:E,E90,'总明细 源文件后台下'!C:C,"Adjustment",'总明细 源文件后台下'!F:F,"FBA Inventory Reimbursement - Damaged:Warehouse")</f>
        <v>0</v>
      </c>
      <c r="AN90">
        <f>SUMIFS('总明细 源文件后台下'!W:W,'总明细 源文件后台下'!E:E,E90,'总明细 源文件后台下'!C:C,"Adjustment",'总明细 源文件后台下'!F:F,"FBA Inventory Reimbursement - Customer Service Issue")</f>
        <v>0</v>
      </c>
      <c r="AO90">
        <f>SUMIFS('总明细 源文件后台下'!W:W,'总明细 源文件后台下'!E:E,E90,'总明细 源文件后台下'!C:C,"Adjustment",'总明细 源文件后台下'!F:F,"FBA Inventory Reimbursement - Fee Correction")</f>
        <v>0</v>
      </c>
      <c r="AP90">
        <f>SUMIFS('总明细 源文件后台下'!W:W,'总明细 源文件后台下'!E:E,E90,'总明细 源文件后台下'!C:C,"Adjustment",'总明细 源文件后台下'!F:F,"FBA Inventory Reimbursement - General Adjustment")</f>
        <v>0</v>
      </c>
      <c r="AQ90">
        <f>SUMIFS('总明细 源文件后台下'!W:W,'总明细 源文件后台下'!E:E,E90,'总明细 源文件后台下'!C:C,"Adjustment",'总明细 源文件后台下'!F:F,"FBA Inventory Reimbursement - Lost:Inbound")</f>
        <v>0</v>
      </c>
      <c r="AR90">
        <f>SUMIFS('总明细 源文件后台下'!W:W,'总明细 源文件后台下'!E:E,E90,'总明细 源文件后台下'!C:C,"Adjustment",'总明细 源文件后台下'!F:F,"FBA Inventory Reimbursement - Lost:Warehouse")</f>
        <v>0</v>
      </c>
      <c r="AS90">
        <f>SUMIFS('总明细 源文件后台下'!W:W,'总明细 源文件后台下'!E:E,E90,'总明细 源文件后台下'!C:C,"Adjustment",'总明细 源文件后台下'!F:F,"Non-subscription Fee Adjustment")</f>
        <v>0</v>
      </c>
      <c r="AT90">
        <f>SUMIFS('总明细 源文件后台下'!W:W,'总明细 源文件后台下'!E:E,E90,'总明细 源文件后台下'!C:C,"Adjustment",'总明细 源文件后台下'!F:F,"FBA Inventory Placement Service Fee")</f>
        <v>0</v>
      </c>
      <c r="AV90">
        <f>SUMIF('FBA Customer Return Per Unit Fe'!B:B,E90,'FBA Customer Return Per Unit Fe'!C:C)</f>
        <v>0</v>
      </c>
      <c r="AX90">
        <f>(SUMIF('仓储费 源文件后台下'!C:C,E90,'仓储费 源文件后台下'!V:V))*-1</f>
        <v>0</v>
      </c>
      <c r="AZ90">
        <f>SUMIF('Disposal Fee销毁费用-160.95'!B:B,E90,'Disposal Fee销毁费用-160.95'!D:D)*-1</f>
        <v>0</v>
      </c>
      <c r="BC90">
        <f>IFERROR(VLOOKUP(F90,'优惠券-86.4'!F:I,4,0),0)</f>
        <v>0</v>
      </c>
      <c r="BD90">
        <f>IFERROR(VLOOKUP(F90,'早评-120'!E:H,4,0),0)</f>
        <v>0</v>
      </c>
      <c r="BF90">
        <f t="shared" si="8"/>
        <v>0</v>
      </c>
      <c r="BG90">
        <f t="shared" si="9"/>
        <v>0</v>
      </c>
      <c r="BH90">
        <f t="shared" si="10"/>
        <v>0</v>
      </c>
      <c r="BQ90" s="45">
        <f t="shared" si="11"/>
        <v>0</v>
      </c>
      <c r="BR90">
        <f>SUMIFS('9月销毁明细'!D:D,'9月销毁明细'!A:A,E90,'9月销毁明细'!H:H,"Sellable")</f>
        <v>0</v>
      </c>
      <c r="BS90">
        <f>SUMIFS('9月销毁明细'!G:G,'9月销毁明细'!A:A,E90,'9月销毁明细'!H:H,"Sellable")</f>
        <v>0</v>
      </c>
      <c r="BT90">
        <f>SUMIFS('9月销毁明细'!D:D,'9月销毁明细'!A:A,E90,'9月销毁明细'!H:H,"Unsellable")</f>
        <v>0</v>
      </c>
      <c r="BU90">
        <f>SUMIFS('9月销毁明细'!G:G,'9月销毁明细'!A:A,E90,'9月销毁明细'!H:H,"Unsellable")</f>
        <v>0</v>
      </c>
      <c r="BW90">
        <f>IFERROR(I90*VLOOKUP(F90,'9.3成本表'!C:L,10,0),0)</f>
        <v>0</v>
      </c>
      <c r="BX90">
        <f t="shared" si="12"/>
        <v>0</v>
      </c>
      <c r="CC90" s="45">
        <f t="shared" si="13"/>
        <v>0</v>
      </c>
      <c r="CD90" s="45">
        <f t="shared" si="14"/>
        <v>0</v>
      </c>
      <c r="CE90" s="45">
        <f t="shared" si="15"/>
        <v>0</v>
      </c>
    </row>
    <row r="91" spans="4:83" x14ac:dyDescent="0.25">
      <c r="D91" s="20" t="s">
        <v>291</v>
      </c>
      <c r="E91" s="20" t="s">
        <v>292</v>
      </c>
      <c r="F91" s="20">
        <v>1004</v>
      </c>
      <c r="G91">
        <v>85</v>
      </c>
      <c r="H91" s="20"/>
      <c r="I91">
        <f>SUMIFS('总明细 源文件后台下'!G:G,'总明细 源文件后台下'!E:E,E91,'总明细 源文件后台下'!C:C,"Order")</f>
        <v>0</v>
      </c>
      <c r="J91">
        <f>SUMIFS('总明细 源文件后台下'!M:M,'总明细 源文件后台下'!E:E,E91,'总明细 源文件后台下'!C:C,"Order")</f>
        <v>0</v>
      </c>
      <c r="K91">
        <f>SUMIFS('总明细 源文件后台下'!N:N,'总明细 源文件后台下'!E:E,E91,'总明细 源文件后台下'!C:C,"Order")</f>
        <v>0</v>
      </c>
      <c r="L91">
        <f>SUMIFS('总明细 源文件后台下'!O:O,'总明细 源文件后台下'!E:E,E91,'总明细 源文件后台下'!C:C,"Order")</f>
        <v>0</v>
      </c>
      <c r="M91">
        <f>SUMIFS('总明细 源文件后台下'!P:P,'总明细 源文件后台下'!E:E,E91,'总明细 源文件后台下'!C:C,"Order")</f>
        <v>0</v>
      </c>
      <c r="N91">
        <f>SUMIFS('总明细 源文件后台下'!Q:Q,'总明细 源文件后台下'!E:E,E91,'总明细 源文件后台下'!C:C,"Order")</f>
        <v>0</v>
      </c>
      <c r="O91">
        <f>SUMIFS('总明细 源文件后台下'!R:R,'总明细 源文件后台下'!E:E,E91,'总明细 源文件后台下'!C:C,"Order")</f>
        <v>0</v>
      </c>
      <c r="P91">
        <f>SUMIFS('总明细 源文件后台下'!S:S,'总明细 源文件后台下'!E:E,E91,'总明细 源文件后台下'!C:C,"Order")</f>
        <v>0</v>
      </c>
      <c r="Q91">
        <f>SUMIFS('总明细 源文件后台下'!T:T,'总明细 源文件后台下'!E:E,E91,'总明细 源文件后台下'!C:C,"Order")</f>
        <v>0</v>
      </c>
      <c r="R91">
        <f>SUMIFS('总明细 源文件后台下'!U:U,'总明细 源文件后台下'!E:E,E91,'总明细 源文件后台下'!C:C,"Order")</f>
        <v>0</v>
      </c>
      <c r="S91">
        <f>SUMIFS('总明细 源文件后台下'!V:V,'总明细 源文件后台下'!E:E,E91,'总明细 源文件后台下'!C:C,"Order")</f>
        <v>0</v>
      </c>
      <c r="T91">
        <f>SUMIFS('总明细 源文件后台下'!W:W,'总明细 源文件后台下'!E:E,E91,'总明细 源文件后台下'!C:C,"Order")</f>
        <v>0</v>
      </c>
      <c r="U91">
        <f>SUMIFS('总明细 源文件后台下'!G:G,'总明细 源文件后台下'!E:E,E91,'总明细 源文件后台下'!C:C,"Refund")</f>
        <v>0</v>
      </c>
      <c r="V91">
        <f>SUMIFS('总明细 源文件后台下'!M:M,'总明细 源文件后台下'!E:E,E91,'总明细 源文件后台下'!C:C,"Refund")</f>
        <v>0</v>
      </c>
      <c r="W91">
        <f>SUMIFS('总明细 源文件后台下'!N:N,'总明细 源文件后台下'!E:E,E91,'总明细 源文件后台下'!C:C,"Refund")</f>
        <v>0</v>
      </c>
      <c r="X91">
        <f>SUMIFS('总明细 源文件后台下'!O:O,'总明细 源文件后台下'!E:E,E91,'总明细 源文件后台下'!C:C,"Refund")</f>
        <v>0</v>
      </c>
      <c r="Y91">
        <f>SUMIFS('总明细 源文件后台下'!P:P,'总明细 源文件后台下'!E:E,E91,'总明细 源文件后台下'!C:C,"Refund")</f>
        <v>0</v>
      </c>
      <c r="Z91">
        <f>SUMIFS('总明细 源文件后台下'!Q:Q,'总明细 源文件后台下'!E:E,E91,'总明细 源文件后台下'!C:C,"Refund")</f>
        <v>0</v>
      </c>
      <c r="AA91">
        <f>SUMIFS('总明细 源文件后台下'!R:R,'总明细 源文件后台下'!E:E,E91,'总明细 源文件后台下'!C:C,"Refund")</f>
        <v>0</v>
      </c>
      <c r="AB91">
        <f>SUMIFS('总明细 源文件后台下'!S:S,'总明细 源文件后台下'!E:E,E91,'总明细 源文件后台下'!C:C,"Refund")</f>
        <v>0</v>
      </c>
      <c r="AC91">
        <f>SUMIFS('总明细 源文件后台下'!T:T,'总明细 源文件后台下'!E:E,E91,'总明细 源文件后台下'!C:C,"Refund")</f>
        <v>0</v>
      </c>
      <c r="AD91">
        <f>SUMIFS('总明细 源文件后台下'!U:U,'总明细 源文件后台下'!E:E,E91,'总明细 源文件后台下'!C:C,"Refund")</f>
        <v>0</v>
      </c>
      <c r="AE91">
        <f>SUMIFS('总明细 源文件后台下'!V:V,'总明细 源文件后台下'!E:E,E91,'总明细 源文件后台下'!C:C,"Refund")</f>
        <v>0</v>
      </c>
      <c r="AF91">
        <f>SUMIFS('总明细 源文件后台下'!W:W,'总明细 源文件后台下'!E:E,E91,'总明细 源文件后台下'!C:C,"Refund")</f>
        <v>0</v>
      </c>
      <c r="AK91">
        <f>(SUMIF('广告费 源文件后台下'!G:G,E91,'广告费 源文件后台下'!M:M))*-1</f>
        <v>0</v>
      </c>
      <c r="AL91">
        <f>SUMIFS('总明细 源文件后台下'!W:W,'总明细 源文件后台下'!E:E,E91,'总明细 源文件后台下'!C:C,"Adjustment",'总明细 源文件后台下'!F:F,"FBA Inventory Reimbursement - Customer Return")</f>
        <v>0</v>
      </c>
      <c r="AM91">
        <f>SUMIFS('总明细 源文件后台下'!W:W,'总明细 源文件后台下'!E:E,E91,'总明细 源文件后台下'!C:C,"Adjustment",'总明细 源文件后台下'!F:F,"FBA Inventory Reimbursement - Damaged:Warehouse")</f>
        <v>0</v>
      </c>
      <c r="AN91">
        <f>SUMIFS('总明细 源文件后台下'!W:W,'总明细 源文件后台下'!E:E,E91,'总明细 源文件后台下'!C:C,"Adjustment",'总明细 源文件后台下'!F:F,"FBA Inventory Reimbursement - Customer Service Issue")</f>
        <v>0</v>
      </c>
      <c r="AO91">
        <f>SUMIFS('总明细 源文件后台下'!W:W,'总明细 源文件后台下'!E:E,E91,'总明细 源文件后台下'!C:C,"Adjustment",'总明细 源文件后台下'!F:F,"FBA Inventory Reimbursement - Fee Correction")</f>
        <v>0</v>
      </c>
      <c r="AP91">
        <f>SUMIFS('总明细 源文件后台下'!W:W,'总明细 源文件后台下'!E:E,E91,'总明细 源文件后台下'!C:C,"Adjustment",'总明细 源文件后台下'!F:F,"FBA Inventory Reimbursement - General Adjustment")</f>
        <v>0</v>
      </c>
      <c r="AQ91">
        <f>SUMIFS('总明细 源文件后台下'!W:W,'总明细 源文件后台下'!E:E,E91,'总明细 源文件后台下'!C:C,"Adjustment",'总明细 源文件后台下'!F:F,"FBA Inventory Reimbursement - Lost:Inbound")</f>
        <v>0</v>
      </c>
      <c r="AR91">
        <f>SUMIFS('总明细 源文件后台下'!W:W,'总明细 源文件后台下'!E:E,E91,'总明细 源文件后台下'!C:C,"Adjustment",'总明细 源文件后台下'!F:F,"FBA Inventory Reimbursement - Lost:Warehouse")</f>
        <v>0</v>
      </c>
      <c r="AS91">
        <f>SUMIFS('总明细 源文件后台下'!W:W,'总明细 源文件后台下'!E:E,E91,'总明细 源文件后台下'!C:C,"Adjustment",'总明细 源文件后台下'!F:F,"Non-subscription Fee Adjustment")</f>
        <v>0</v>
      </c>
      <c r="AT91">
        <f>SUMIFS('总明细 源文件后台下'!W:W,'总明细 源文件后台下'!E:E,E91,'总明细 源文件后台下'!C:C,"Adjustment",'总明细 源文件后台下'!F:F,"FBA Inventory Placement Service Fee")</f>
        <v>0</v>
      </c>
      <c r="AV91">
        <f>SUMIF('FBA Customer Return Per Unit Fe'!B:B,E91,'FBA Customer Return Per Unit Fe'!C:C)</f>
        <v>0</v>
      </c>
      <c r="AX91">
        <f>(SUMIF('仓储费 源文件后台下'!C:C,E91,'仓储费 源文件后台下'!V:V))*-1</f>
        <v>0</v>
      </c>
      <c r="AZ91">
        <f>SUMIF('Disposal Fee销毁费用-160.95'!B:B,E91,'Disposal Fee销毁费用-160.95'!D:D)*-1</f>
        <v>0</v>
      </c>
      <c r="BC91">
        <f>IFERROR(VLOOKUP(F91,'优惠券-86.4'!F:I,4,0),0)</f>
        <v>0</v>
      </c>
      <c r="BD91">
        <f>IFERROR(VLOOKUP(F91,'早评-120'!E:H,4,0),0)</f>
        <v>0</v>
      </c>
      <c r="BF91">
        <f t="shared" si="8"/>
        <v>0</v>
      </c>
      <c r="BG91">
        <f t="shared" si="9"/>
        <v>0</v>
      </c>
      <c r="BH91">
        <f t="shared" si="10"/>
        <v>0</v>
      </c>
      <c r="BQ91" s="45">
        <f t="shared" si="11"/>
        <v>0</v>
      </c>
      <c r="BR91">
        <f>SUMIFS('9月销毁明细'!D:D,'9月销毁明细'!A:A,E91,'9月销毁明细'!H:H,"Sellable")</f>
        <v>0</v>
      </c>
      <c r="BS91">
        <f>SUMIFS('9月销毁明细'!G:G,'9月销毁明细'!A:A,E91,'9月销毁明细'!H:H,"Sellable")</f>
        <v>0</v>
      </c>
      <c r="BT91">
        <f>SUMIFS('9月销毁明细'!D:D,'9月销毁明细'!A:A,E91,'9月销毁明细'!H:H,"Unsellable")</f>
        <v>0</v>
      </c>
      <c r="BU91">
        <f>SUMIFS('9月销毁明细'!G:G,'9月销毁明细'!A:A,E91,'9月销毁明细'!H:H,"Unsellable")</f>
        <v>0</v>
      </c>
      <c r="BW91">
        <f>IFERROR(I91*VLOOKUP(F91,'9.3成本表'!C:L,10,0),0)</f>
        <v>0</v>
      </c>
      <c r="BX91">
        <f t="shared" si="12"/>
        <v>0</v>
      </c>
      <c r="CC91" s="45">
        <f t="shared" si="13"/>
        <v>0</v>
      </c>
      <c r="CD91" s="45">
        <f t="shared" si="14"/>
        <v>0</v>
      </c>
      <c r="CE91" s="45">
        <f t="shared" si="15"/>
        <v>0</v>
      </c>
    </row>
    <row r="92" spans="4:83" x14ac:dyDescent="0.25">
      <c r="D92" s="20" t="s">
        <v>293</v>
      </c>
      <c r="E92" s="20" t="s">
        <v>294</v>
      </c>
      <c r="F92" s="20">
        <v>1004</v>
      </c>
      <c r="G92">
        <v>86</v>
      </c>
      <c r="H92" s="20"/>
      <c r="I92">
        <f>SUMIFS('总明细 源文件后台下'!G:G,'总明细 源文件后台下'!E:E,E92,'总明细 源文件后台下'!C:C,"Order")</f>
        <v>0</v>
      </c>
      <c r="J92">
        <f>SUMIFS('总明细 源文件后台下'!M:M,'总明细 源文件后台下'!E:E,E92,'总明细 源文件后台下'!C:C,"Order")</f>
        <v>0</v>
      </c>
      <c r="K92">
        <f>SUMIFS('总明细 源文件后台下'!N:N,'总明细 源文件后台下'!E:E,E92,'总明细 源文件后台下'!C:C,"Order")</f>
        <v>0</v>
      </c>
      <c r="L92">
        <f>SUMIFS('总明细 源文件后台下'!O:O,'总明细 源文件后台下'!E:E,E92,'总明细 源文件后台下'!C:C,"Order")</f>
        <v>0</v>
      </c>
      <c r="M92">
        <f>SUMIFS('总明细 源文件后台下'!P:P,'总明细 源文件后台下'!E:E,E92,'总明细 源文件后台下'!C:C,"Order")</f>
        <v>0</v>
      </c>
      <c r="N92">
        <f>SUMIFS('总明细 源文件后台下'!Q:Q,'总明细 源文件后台下'!E:E,E92,'总明细 源文件后台下'!C:C,"Order")</f>
        <v>0</v>
      </c>
      <c r="O92">
        <f>SUMIFS('总明细 源文件后台下'!R:R,'总明细 源文件后台下'!E:E,E92,'总明细 源文件后台下'!C:C,"Order")</f>
        <v>0</v>
      </c>
      <c r="P92">
        <f>SUMIFS('总明细 源文件后台下'!S:S,'总明细 源文件后台下'!E:E,E92,'总明细 源文件后台下'!C:C,"Order")</f>
        <v>0</v>
      </c>
      <c r="Q92">
        <f>SUMIFS('总明细 源文件后台下'!T:T,'总明细 源文件后台下'!E:E,E92,'总明细 源文件后台下'!C:C,"Order")</f>
        <v>0</v>
      </c>
      <c r="R92">
        <f>SUMIFS('总明细 源文件后台下'!U:U,'总明细 源文件后台下'!E:E,E92,'总明细 源文件后台下'!C:C,"Order")</f>
        <v>0</v>
      </c>
      <c r="S92">
        <f>SUMIFS('总明细 源文件后台下'!V:V,'总明细 源文件后台下'!E:E,E92,'总明细 源文件后台下'!C:C,"Order")</f>
        <v>0</v>
      </c>
      <c r="T92">
        <f>SUMIFS('总明细 源文件后台下'!W:W,'总明细 源文件后台下'!E:E,E92,'总明细 源文件后台下'!C:C,"Order")</f>
        <v>0</v>
      </c>
      <c r="U92">
        <f>SUMIFS('总明细 源文件后台下'!G:G,'总明细 源文件后台下'!E:E,E92,'总明细 源文件后台下'!C:C,"Refund")</f>
        <v>0</v>
      </c>
      <c r="V92">
        <f>SUMIFS('总明细 源文件后台下'!M:M,'总明细 源文件后台下'!E:E,E92,'总明细 源文件后台下'!C:C,"Refund")</f>
        <v>0</v>
      </c>
      <c r="W92">
        <f>SUMIFS('总明细 源文件后台下'!N:N,'总明细 源文件后台下'!E:E,E92,'总明细 源文件后台下'!C:C,"Refund")</f>
        <v>0</v>
      </c>
      <c r="X92">
        <f>SUMIFS('总明细 源文件后台下'!O:O,'总明细 源文件后台下'!E:E,E92,'总明细 源文件后台下'!C:C,"Refund")</f>
        <v>0</v>
      </c>
      <c r="Y92">
        <f>SUMIFS('总明细 源文件后台下'!P:P,'总明细 源文件后台下'!E:E,E92,'总明细 源文件后台下'!C:C,"Refund")</f>
        <v>0</v>
      </c>
      <c r="Z92">
        <f>SUMIFS('总明细 源文件后台下'!Q:Q,'总明细 源文件后台下'!E:E,E92,'总明细 源文件后台下'!C:C,"Refund")</f>
        <v>0</v>
      </c>
      <c r="AA92">
        <f>SUMIFS('总明细 源文件后台下'!R:R,'总明细 源文件后台下'!E:E,E92,'总明细 源文件后台下'!C:C,"Refund")</f>
        <v>0</v>
      </c>
      <c r="AB92">
        <f>SUMIFS('总明细 源文件后台下'!S:S,'总明细 源文件后台下'!E:E,E92,'总明细 源文件后台下'!C:C,"Refund")</f>
        <v>0</v>
      </c>
      <c r="AC92">
        <f>SUMIFS('总明细 源文件后台下'!T:T,'总明细 源文件后台下'!E:E,E92,'总明细 源文件后台下'!C:C,"Refund")</f>
        <v>0</v>
      </c>
      <c r="AD92">
        <f>SUMIFS('总明细 源文件后台下'!U:U,'总明细 源文件后台下'!E:E,E92,'总明细 源文件后台下'!C:C,"Refund")</f>
        <v>0</v>
      </c>
      <c r="AE92">
        <f>SUMIFS('总明细 源文件后台下'!V:V,'总明细 源文件后台下'!E:E,E92,'总明细 源文件后台下'!C:C,"Refund")</f>
        <v>0</v>
      </c>
      <c r="AF92">
        <f>SUMIFS('总明细 源文件后台下'!W:W,'总明细 源文件后台下'!E:E,E92,'总明细 源文件后台下'!C:C,"Refund")</f>
        <v>0</v>
      </c>
      <c r="AK92">
        <f>(SUMIF('广告费 源文件后台下'!G:G,E92,'广告费 源文件后台下'!M:M))*-1</f>
        <v>0</v>
      </c>
      <c r="AL92">
        <f>SUMIFS('总明细 源文件后台下'!W:W,'总明细 源文件后台下'!E:E,E92,'总明细 源文件后台下'!C:C,"Adjustment",'总明细 源文件后台下'!F:F,"FBA Inventory Reimbursement - Customer Return")</f>
        <v>0</v>
      </c>
      <c r="AM92">
        <f>SUMIFS('总明细 源文件后台下'!W:W,'总明细 源文件后台下'!E:E,E92,'总明细 源文件后台下'!C:C,"Adjustment",'总明细 源文件后台下'!F:F,"FBA Inventory Reimbursement - Damaged:Warehouse")</f>
        <v>0</v>
      </c>
      <c r="AN92">
        <f>SUMIFS('总明细 源文件后台下'!W:W,'总明细 源文件后台下'!E:E,E92,'总明细 源文件后台下'!C:C,"Adjustment",'总明细 源文件后台下'!F:F,"FBA Inventory Reimbursement - Customer Service Issue")</f>
        <v>0</v>
      </c>
      <c r="AO92">
        <f>SUMIFS('总明细 源文件后台下'!W:W,'总明细 源文件后台下'!E:E,E92,'总明细 源文件后台下'!C:C,"Adjustment",'总明细 源文件后台下'!F:F,"FBA Inventory Reimbursement - Fee Correction")</f>
        <v>0</v>
      </c>
      <c r="AP92">
        <f>SUMIFS('总明细 源文件后台下'!W:W,'总明细 源文件后台下'!E:E,E92,'总明细 源文件后台下'!C:C,"Adjustment",'总明细 源文件后台下'!F:F,"FBA Inventory Reimbursement - General Adjustment")</f>
        <v>0</v>
      </c>
      <c r="AQ92">
        <f>SUMIFS('总明细 源文件后台下'!W:W,'总明细 源文件后台下'!E:E,E92,'总明细 源文件后台下'!C:C,"Adjustment",'总明细 源文件后台下'!F:F,"FBA Inventory Reimbursement - Lost:Inbound")</f>
        <v>0</v>
      </c>
      <c r="AR92">
        <f>SUMIFS('总明细 源文件后台下'!W:W,'总明细 源文件后台下'!E:E,E92,'总明细 源文件后台下'!C:C,"Adjustment",'总明细 源文件后台下'!F:F,"FBA Inventory Reimbursement - Lost:Warehouse")</f>
        <v>0</v>
      </c>
      <c r="AS92">
        <f>SUMIFS('总明细 源文件后台下'!W:W,'总明细 源文件后台下'!E:E,E92,'总明细 源文件后台下'!C:C,"Adjustment",'总明细 源文件后台下'!F:F,"Non-subscription Fee Adjustment")</f>
        <v>0</v>
      </c>
      <c r="AT92">
        <f>SUMIFS('总明细 源文件后台下'!W:W,'总明细 源文件后台下'!E:E,E92,'总明细 源文件后台下'!C:C,"Adjustment",'总明细 源文件后台下'!F:F,"FBA Inventory Placement Service Fee")</f>
        <v>0</v>
      </c>
      <c r="AV92">
        <f>SUMIF('FBA Customer Return Per Unit Fe'!B:B,E92,'FBA Customer Return Per Unit Fe'!C:C)</f>
        <v>0</v>
      </c>
      <c r="AX92">
        <f>(SUMIF('仓储费 源文件后台下'!C:C,E92,'仓储费 源文件后台下'!V:V))*-1</f>
        <v>0</v>
      </c>
      <c r="AZ92">
        <f>SUMIF('Disposal Fee销毁费用-160.95'!B:B,E92,'Disposal Fee销毁费用-160.95'!D:D)*-1</f>
        <v>0</v>
      </c>
      <c r="BC92">
        <f>IFERROR(VLOOKUP(F92,'优惠券-86.4'!F:I,4,0),0)</f>
        <v>0</v>
      </c>
      <c r="BD92">
        <f>IFERROR(VLOOKUP(F92,'早评-120'!E:H,4,0),0)</f>
        <v>0</v>
      </c>
      <c r="BF92">
        <f t="shared" si="8"/>
        <v>0</v>
      </c>
      <c r="BG92">
        <f t="shared" si="9"/>
        <v>0</v>
      </c>
      <c r="BH92">
        <f t="shared" si="10"/>
        <v>0</v>
      </c>
      <c r="BQ92" s="45">
        <f t="shared" si="11"/>
        <v>0</v>
      </c>
      <c r="BR92">
        <f>SUMIFS('9月销毁明细'!D:D,'9月销毁明细'!A:A,E92,'9月销毁明细'!H:H,"Sellable")</f>
        <v>0</v>
      </c>
      <c r="BS92">
        <f>SUMIFS('9月销毁明细'!G:G,'9月销毁明细'!A:A,E92,'9月销毁明细'!H:H,"Sellable")</f>
        <v>0</v>
      </c>
      <c r="BT92">
        <f>SUMIFS('9月销毁明细'!D:D,'9月销毁明细'!A:A,E92,'9月销毁明细'!H:H,"Unsellable")</f>
        <v>0</v>
      </c>
      <c r="BU92">
        <f>SUMIFS('9月销毁明细'!G:G,'9月销毁明细'!A:A,E92,'9月销毁明细'!H:H,"Unsellable")</f>
        <v>0</v>
      </c>
      <c r="BW92">
        <f>IFERROR(I92*VLOOKUP(F92,'9.3成本表'!C:L,10,0),0)</f>
        <v>0</v>
      </c>
      <c r="BX92">
        <f t="shared" si="12"/>
        <v>0</v>
      </c>
      <c r="CC92" s="45">
        <f t="shared" si="13"/>
        <v>0</v>
      </c>
      <c r="CD92" s="45">
        <f t="shared" si="14"/>
        <v>0</v>
      </c>
      <c r="CE92" s="45">
        <f t="shared" si="15"/>
        <v>0</v>
      </c>
    </row>
    <row r="93" spans="4:83" x14ac:dyDescent="0.25">
      <c r="D93" s="20" t="s">
        <v>295</v>
      </c>
      <c r="E93" s="20" t="s">
        <v>296</v>
      </c>
      <c r="F93" s="20">
        <v>1005</v>
      </c>
      <c r="G93">
        <v>87</v>
      </c>
      <c r="H93" s="20"/>
      <c r="I93">
        <f>SUMIFS('总明细 源文件后台下'!G:G,'总明细 源文件后台下'!E:E,E93,'总明细 源文件后台下'!C:C,"Order")</f>
        <v>0</v>
      </c>
      <c r="J93">
        <f>SUMIFS('总明细 源文件后台下'!M:M,'总明细 源文件后台下'!E:E,E93,'总明细 源文件后台下'!C:C,"Order")</f>
        <v>0</v>
      </c>
      <c r="K93">
        <f>SUMIFS('总明细 源文件后台下'!N:N,'总明细 源文件后台下'!E:E,E93,'总明细 源文件后台下'!C:C,"Order")</f>
        <v>0</v>
      </c>
      <c r="L93">
        <f>SUMIFS('总明细 源文件后台下'!O:O,'总明细 源文件后台下'!E:E,E93,'总明细 源文件后台下'!C:C,"Order")</f>
        <v>0</v>
      </c>
      <c r="M93">
        <f>SUMIFS('总明细 源文件后台下'!P:P,'总明细 源文件后台下'!E:E,E93,'总明细 源文件后台下'!C:C,"Order")</f>
        <v>0</v>
      </c>
      <c r="N93">
        <f>SUMIFS('总明细 源文件后台下'!Q:Q,'总明细 源文件后台下'!E:E,E93,'总明细 源文件后台下'!C:C,"Order")</f>
        <v>0</v>
      </c>
      <c r="O93">
        <f>SUMIFS('总明细 源文件后台下'!R:R,'总明细 源文件后台下'!E:E,E93,'总明细 源文件后台下'!C:C,"Order")</f>
        <v>0</v>
      </c>
      <c r="P93">
        <f>SUMIFS('总明细 源文件后台下'!S:S,'总明细 源文件后台下'!E:E,E93,'总明细 源文件后台下'!C:C,"Order")</f>
        <v>0</v>
      </c>
      <c r="Q93">
        <f>SUMIFS('总明细 源文件后台下'!T:T,'总明细 源文件后台下'!E:E,E93,'总明细 源文件后台下'!C:C,"Order")</f>
        <v>0</v>
      </c>
      <c r="R93">
        <f>SUMIFS('总明细 源文件后台下'!U:U,'总明细 源文件后台下'!E:E,E93,'总明细 源文件后台下'!C:C,"Order")</f>
        <v>0</v>
      </c>
      <c r="S93">
        <f>SUMIFS('总明细 源文件后台下'!V:V,'总明细 源文件后台下'!E:E,E93,'总明细 源文件后台下'!C:C,"Order")</f>
        <v>0</v>
      </c>
      <c r="T93">
        <f>SUMIFS('总明细 源文件后台下'!W:W,'总明细 源文件后台下'!E:E,E93,'总明细 源文件后台下'!C:C,"Order")</f>
        <v>0</v>
      </c>
      <c r="U93">
        <f>SUMIFS('总明细 源文件后台下'!G:G,'总明细 源文件后台下'!E:E,E93,'总明细 源文件后台下'!C:C,"Refund")</f>
        <v>0</v>
      </c>
      <c r="V93">
        <f>SUMIFS('总明细 源文件后台下'!M:M,'总明细 源文件后台下'!E:E,E93,'总明细 源文件后台下'!C:C,"Refund")</f>
        <v>0</v>
      </c>
      <c r="W93">
        <f>SUMIFS('总明细 源文件后台下'!N:N,'总明细 源文件后台下'!E:E,E93,'总明细 源文件后台下'!C:C,"Refund")</f>
        <v>0</v>
      </c>
      <c r="X93">
        <f>SUMIFS('总明细 源文件后台下'!O:O,'总明细 源文件后台下'!E:E,E93,'总明细 源文件后台下'!C:C,"Refund")</f>
        <v>0</v>
      </c>
      <c r="Y93">
        <f>SUMIFS('总明细 源文件后台下'!P:P,'总明细 源文件后台下'!E:E,E93,'总明细 源文件后台下'!C:C,"Refund")</f>
        <v>0</v>
      </c>
      <c r="Z93">
        <f>SUMIFS('总明细 源文件后台下'!Q:Q,'总明细 源文件后台下'!E:E,E93,'总明细 源文件后台下'!C:C,"Refund")</f>
        <v>0</v>
      </c>
      <c r="AA93">
        <f>SUMIFS('总明细 源文件后台下'!R:R,'总明细 源文件后台下'!E:E,E93,'总明细 源文件后台下'!C:C,"Refund")</f>
        <v>0</v>
      </c>
      <c r="AB93">
        <f>SUMIFS('总明细 源文件后台下'!S:S,'总明细 源文件后台下'!E:E,E93,'总明细 源文件后台下'!C:C,"Refund")</f>
        <v>0</v>
      </c>
      <c r="AC93">
        <f>SUMIFS('总明细 源文件后台下'!T:T,'总明细 源文件后台下'!E:E,E93,'总明细 源文件后台下'!C:C,"Refund")</f>
        <v>0</v>
      </c>
      <c r="AD93">
        <f>SUMIFS('总明细 源文件后台下'!U:U,'总明细 源文件后台下'!E:E,E93,'总明细 源文件后台下'!C:C,"Refund")</f>
        <v>0</v>
      </c>
      <c r="AE93">
        <f>SUMIFS('总明细 源文件后台下'!V:V,'总明细 源文件后台下'!E:E,E93,'总明细 源文件后台下'!C:C,"Refund")</f>
        <v>0</v>
      </c>
      <c r="AF93">
        <f>SUMIFS('总明细 源文件后台下'!W:W,'总明细 源文件后台下'!E:E,E93,'总明细 源文件后台下'!C:C,"Refund")</f>
        <v>0</v>
      </c>
      <c r="AK93">
        <f>(SUMIF('广告费 源文件后台下'!G:G,E93,'广告费 源文件后台下'!M:M))*-1</f>
        <v>0</v>
      </c>
      <c r="AL93">
        <f>SUMIFS('总明细 源文件后台下'!W:W,'总明细 源文件后台下'!E:E,E93,'总明细 源文件后台下'!C:C,"Adjustment",'总明细 源文件后台下'!F:F,"FBA Inventory Reimbursement - Customer Return")</f>
        <v>0</v>
      </c>
      <c r="AM93">
        <f>SUMIFS('总明细 源文件后台下'!W:W,'总明细 源文件后台下'!E:E,E93,'总明细 源文件后台下'!C:C,"Adjustment",'总明细 源文件后台下'!F:F,"FBA Inventory Reimbursement - Damaged:Warehouse")</f>
        <v>0</v>
      </c>
      <c r="AN93">
        <f>SUMIFS('总明细 源文件后台下'!W:W,'总明细 源文件后台下'!E:E,E93,'总明细 源文件后台下'!C:C,"Adjustment",'总明细 源文件后台下'!F:F,"FBA Inventory Reimbursement - Customer Service Issue")</f>
        <v>0</v>
      </c>
      <c r="AO93">
        <f>SUMIFS('总明细 源文件后台下'!W:W,'总明细 源文件后台下'!E:E,E93,'总明细 源文件后台下'!C:C,"Adjustment",'总明细 源文件后台下'!F:F,"FBA Inventory Reimbursement - Fee Correction")</f>
        <v>0</v>
      </c>
      <c r="AP93">
        <f>SUMIFS('总明细 源文件后台下'!W:W,'总明细 源文件后台下'!E:E,E93,'总明细 源文件后台下'!C:C,"Adjustment",'总明细 源文件后台下'!F:F,"FBA Inventory Reimbursement - General Adjustment")</f>
        <v>0</v>
      </c>
      <c r="AQ93">
        <f>SUMIFS('总明细 源文件后台下'!W:W,'总明细 源文件后台下'!E:E,E93,'总明细 源文件后台下'!C:C,"Adjustment",'总明细 源文件后台下'!F:F,"FBA Inventory Reimbursement - Lost:Inbound")</f>
        <v>0</v>
      </c>
      <c r="AR93">
        <f>SUMIFS('总明细 源文件后台下'!W:W,'总明细 源文件后台下'!E:E,E93,'总明细 源文件后台下'!C:C,"Adjustment",'总明细 源文件后台下'!F:F,"FBA Inventory Reimbursement - Lost:Warehouse")</f>
        <v>0</v>
      </c>
      <c r="AS93">
        <f>SUMIFS('总明细 源文件后台下'!W:W,'总明细 源文件后台下'!E:E,E93,'总明细 源文件后台下'!C:C,"Adjustment",'总明细 源文件后台下'!F:F,"Non-subscription Fee Adjustment")</f>
        <v>0</v>
      </c>
      <c r="AT93">
        <f>SUMIFS('总明细 源文件后台下'!W:W,'总明细 源文件后台下'!E:E,E93,'总明细 源文件后台下'!C:C,"Adjustment",'总明细 源文件后台下'!F:F,"FBA Inventory Placement Service Fee")</f>
        <v>0</v>
      </c>
      <c r="AV93">
        <f>SUMIF('FBA Customer Return Per Unit Fe'!B:B,E93,'FBA Customer Return Per Unit Fe'!C:C)</f>
        <v>0</v>
      </c>
      <c r="AX93">
        <f>(SUMIF('仓储费 源文件后台下'!C:C,E93,'仓储费 源文件后台下'!V:V))*-1</f>
        <v>0</v>
      </c>
      <c r="AZ93">
        <f>SUMIF('Disposal Fee销毁费用-160.95'!B:B,E93,'Disposal Fee销毁费用-160.95'!D:D)*-1</f>
        <v>0</v>
      </c>
      <c r="BC93">
        <f>IFERROR(VLOOKUP(F93,'优惠券-86.4'!F:I,4,0),0)</f>
        <v>0</v>
      </c>
      <c r="BD93">
        <f>IFERROR(VLOOKUP(F93,'早评-120'!E:H,4,0),0)</f>
        <v>0</v>
      </c>
      <c r="BF93">
        <f t="shared" si="8"/>
        <v>0</v>
      </c>
      <c r="BG93">
        <f t="shared" si="9"/>
        <v>0</v>
      </c>
      <c r="BH93">
        <f t="shared" si="10"/>
        <v>0</v>
      </c>
      <c r="BQ93" s="45">
        <f t="shared" si="11"/>
        <v>0</v>
      </c>
      <c r="BR93">
        <f>SUMIFS('9月销毁明细'!D:D,'9月销毁明细'!A:A,E93,'9月销毁明细'!H:H,"Sellable")</f>
        <v>0</v>
      </c>
      <c r="BS93">
        <f>SUMIFS('9月销毁明细'!G:G,'9月销毁明细'!A:A,E93,'9月销毁明细'!H:H,"Sellable")</f>
        <v>0</v>
      </c>
      <c r="BT93">
        <f>SUMIFS('9月销毁明细'!D:D,'9月销毁明细'!A:A,E93,'9月销毁明细'!H:H,"Unsellable")</f>
        <v>0</v>
      </c>
      <c r="BU93">
        <f>SUMIFS('9月销毁明细'!G:G,'9月销毁明细'!A:A,E93,'9月销毁明细'!H:H,"Unsellable")</f>
        <v>0</v>
      </c>
      <c r="BW93">
        <f>IFERROR(I93*VLOOKUP(F93,'9.3成本表'!C:L,10,0),0)</f>
        <v>0</v>
      </c>
      <c r="BX93">
        <f t="shared" si="12"/>
        <v>0</v>
      </c>
      <c r="CC93" s="45">
        <f t="shared" si="13"/>
        <v>0</v>
      </c>
      <c r="CD93" s="45">
        <f t="shared" si="14"/>
        <v>0</v>
      </c>
      <c r="CE93" s="45">
        <f t="shared" si="15"/>
        <v>0</v>
      </c>
    </row>
    <row r="94" spans="4:83" x14ac:dyDescent="0.25">
      <c r="D94" s="20" t="s">
        <v>297</v>
      </c>
      <c r="E94" s="20" t="s">
        <v>298</v>
      </c>
      <c r="F94" s="20">
        <v>1005</v>
      </c>
      <c r="G94">
        <v>88</v>
      </c>
      <c r="H94" s="20"/>
      <c r="I94">
        <f>SUMIFS('总明细 源文件后台下'!G:G,'总明细 源文件后台下'!E:E,E94,'总明细 源文件后台下'!C:C,"Order")</f>
        <v>0</v>
      </c>
      <c r="J94">
        <f>SUMIFS('总明细 源文件后台下'!M:M,'总明细 源文件后台下'!E:E,E94,'总明细 源文件后台下'!C:C,"Order")</f>
        <v>0</v>
      </c>
      <c r="K94">
        <f>SUMIFS('总明细 源文件后台下'!N:N,'总明细 源文件后台下'!E:E,E94,'总明细 源文件后台下'!C:C,"Order")</f>
        <v>0</v>
      </c>
      <c r="L94">
        <f>SUMIFS('总明细 源文件后台下'!O:O,'总明细 源文件后台下'!E:E,E94,'总明细 源文件后台下'!C:C,"Order")</f>
        <v>0</v>
      </c>
      <c r="M94">
        <f>SUMIFS('总明细 源文件后台下'!P:P,'总明细 源文件后台下'!E:E,E94,'总明细 源文件后台下'!C:C,"Order")</f>
        <v>0</v>
      </c>
      <c r="N94">
        <f>SUMIFS('总明细 源文件后台下'!Q:Q,'总明细 源文件后台下'!E:E,E94,'总明细 源文件后台下'!C:C,"Order")</f>
        <v>0</v>
      </c>
      <c r="O94">
        <f>SUMIFS('总明细 源文件后台下'!R:R,'总明细 源文件后台下'!E:E,E94,'总明细 源文件后台下'!C:C,"Order")</f>
        <v>0</v>
      </c>
      <c r="P94">
        <f>SUMIFS('总明细 源文件后台下'!S:S,'总明细 源文件后台下'!E:E,E94,'总明细 源文件后台下'!C:C,"Order")</f>
        <v>0</v>
      </c>
      <c r="Q94">
        <f>SUMIFS('总明细 源文件后台下'!T:T,'总明细 源文件后台下'!E:E,E94,'总明细 源文件后台下'!C:C,"Order")</f>
        <v>0</v>
      </c>
      <c r="R94">
        <f>SUMIFS('总明细 源文件后台下'!U:U,'总明细 源文件后台下'!E:E,E94,'总明细 源文件后台下'!C:C,"Order")</f>
        <v>0</v>
      </c>
      <c r="S94">
        <f>SUMIFS('总明细 源文件后台下'!V:V,'总明细 源文件后台下'!E:E,E94,'总明细 源文件后台下'!C:C,"Order")</f>
        <v>0</v>
      </c>
      <c r="T94">
        <f>SUMIFS('总明细 源文件后台下'!W:W,'总明细 源文件后台下'!E:E,E94,'总明细 源文件后台下'!C:C,"Order")</f>
        <v>0</v>
      </c>
      <c r="U94">
        <f>SUMIFS('总明细 源文件后台下'!G:G,'总明细 源文件后台下'!E:E,E94,'总明细 源文件后台下'!C:C,"Refund")</f>
        <v>0</v>
      </c>
      <c r="V94">
        <f>SUMIFS('总明细 源文件后台下'!M:M,'总明细 源文件后台下'!E:E,E94,'总明细 源文件后台下'!C:C,"Refund")</f>
        <v>0</v>
      </c>
      <c r="W94">
        <f>SUMIFS('总明细 源文件后台下'!N:N,'总明细 源文件后台下'!E:E,E94,'总明细 源文件后台下'!C:C,"Refund")</f>
        <v>0</v>
      </c>
      <c r="X94">
        <f>SUMIFS('总明细 源文件后台下'!O:O,'总明细 源文件后台下'!E:E,E94,'总明细 源文件后台下'!C:C,"Refund")</f>
        <v>0</v>
      </c>
      <c r="Y94">
        <f>SUMIFS('总明细 源文件后台下'!P:P,'总明细 源文件后台下'!E:E,E94,'总明细 源文件后台下'!C:C,"Refund")</f>
        <v>0</v>
      </c>
      <c r="Z94">
        <f>SUMIFS('总明细 源文件后台下'!Q:Q,'总明细 源文件后台下'!E:E,E94,'总明细 源文件后台下'!C:C,"Refund")</f>
        <v>0</v>
      </c>
      <c r="AA94">
        <f>SUMIFS('总明细 源文件后台下'!R:R,'总明细 源文件后台下'!E:E,E94,'总明细 源文件后台下'!C:C,"Refund")</f>
        <v>0</v>
      </c>
      <c r="AB94">
        <f>SUMIFS('总明细 源文件后台下'!S:S,'总明细 源文件后台下'!E:E,E94,'总明细 源文件后台下'!C:C,"Refund")</f>
        <v>0</v>
      </c>
      <c r="AC94">
        <f>SUMIFS('总明细 源文件后台下'!T:T,'总明细 源文件后台下'!E:E,E94,'总明细 源文件后台下'!C:C,"Refund")</f>
        <v>0</v>
      </c>
      <c r="AD94">
        <f>SUMIFS('总明细 源文件后台下'!U:U,'总明细 源文件后台下'!E:E,E94,'总明细 源文件后台下'!C:C,"Refund")</f>
        <v>0</v>
      </c>
      <c r="AE94">
        <f>SUMIFS('总明细 源文件后台下'!V:V,'总明细 源文件后台下'!E:E,E94,'总明细 源文件后台下'!C:C,"Refund")</f>
        <v>0</v>
      </c>
      <c r="AF94">
        <f>SUMIFS('总明细 源文件后台下'!W:W,'总明细 源文件后台下'!E:E,E94,'总明细 源文件后台下'!C:C,"Refund")</f>
        <v>0</v>
      </c>
      <c r="AK94">
        <f>(SUMIF('广告费 源文件后台下'!G:G,E94,'广告费 源文件后台下'!M:M))*-1</f>
        <v>0</v>
      </c>
      <c r="AL94">
        <f>SUMIFS('总明细 源文件后台下'!W:W,'总明细 源文件后台下'!E:E,E94,'总明细 源文件后台下'!C:C,"Adjustment",'总明细 源文件后台下'!F:F,"FBA Inventory Reimbursement - Customer Return")</f>
        <v>0</v>
      </c>
      <c r="AM94">
        <f>SUMIFS('总明细 源文件后台下'!W:W,'总明细 源文件后台下'!E:E,E94,'总明细 源文件后台下'!C:C,"Adjustment",'总明细 源文件后台下'!F:F,"FBA Inventory Reimbursement - Damaged:Warehouse")</f>
        <v>0</v>
      </c>
      <c r="AN94">
        <f>SUMIFS('总明细 源文件后台下'!W:W,'总明细 源文件后台下'!E:E,E94,'总明细 源文件后台下'!C:C,"Adjustment",'总明细 源文件后台下'!F:F,"FBA Inventory Reimbursement - Customer Service Issue")</f>
        <v>0</v>
      </c>
      <c r="AO94">
        <f>SUMIFS('总明细 源文件后台下'!W:W,'总明细 源文件后台下'!E:E,E94,'总明细 源文件后台下'!C:C,"Adjustment",'总明细 源文件后台下'!F:F,"FBA Inventory Reimbursement - Fee Correction")</f>
        <v>0</v>
      </c>
      <c r="AP94">
        <f>SUMIFS('总明细 源文件后台下'!W:W,'总明细 源文件后台下'!E:E,E94,'总明细 源文件后台下'!C:C,"Adjustment",'总明细 源文件后台下'!F:F,"FBA Inventory Reimbursement - General Adjustment")</f>
        <v>0</v>
      </c>
      <c r="AQ94">
        <f>SUMIFS('总明细 源文件后台下'!W:W,'总明细 源文件后台下'!E:E,E94,'总明细 源文件后台下'!C:C,"Adjustment",'总明细 源文件后台下'!F:F,"FBA Inventory Reimbursement - Lost:Inbound")</f>
        <v>0</v>
      </c>
      <c r="AR94">
        <f>SUMIFS('总明细 源文件后台下'!W:W,'总明细 源文件后台下'!E:E,E94,'总明细 源文件后台下'!C:C,"Adjustment",'总明细 源文件后台下'!F:F,"FBA Inventory Reimbursement - Lost:Warehouse")</f>
        <v>0</v>
      </c>
      <c r="AS94">
        <f>SUMIFS('总明细 源文件后台下'!W:W,'总明细 源文件后台下'!E:E,E94,'总明细 源文件后台下'!C:C,"Adjustment",'总明细 源文件后台下'!F:F,"Non-subscription Fee Adjustment")</f>
        <v>0</v>
      </c>
      <c r="AT94">
        <f>SUMIFS('总明细 源文件后台下'!W:W,'总明细 源文件后台下'!E:E,E94,'总明细 源文件后台下'!C:C,"Adjustment",'总明细 源文件后台下'!F:F,"FBA Inventory Placement Service Fee")</f>
        <v>0</v>
      </c>
      <c r="AV94">
        <f>SUMIF('FBA Customer Return Per Unit Fe'!B:B,E94,'FBA Customer Return Per Unit Fe'!C:C)</f>
        <v>0</v>
      </c>
      <c r="AX94">
        <f>(SUMIF('仓储费 源文件后台下'!C:C,E94,'仓储费 源文件后台下'!V:V))*-1</f>
        <v>0</v>
      </c>
      <c r="AZ94">
        <f>SUMIF('Disposal Fee销毁费用-160.95'!B:B,E94,'Disposal Fee销毁费用-160.95'!D:D)*-1</f>
        <v>0</v>
      </c>
      <c r="BC94">
        <f>IFERROR(VLOOKUP(F94,'优惠券-86.4'!F:I,4,0),0)</f>
        <v>0</v>
      </c>
      <c r="BD94">
        <f>IFERROR(VLOOKUP(F94,'早评-120'!E:H,4,0),0)</f>
        <v>0</v>
      </c>
      <c r="BF94">
        <f t="shared" si="8"/>
        <v>0</v>
      </c>
      <c r="BG94">
        <f t="shared" si="9"/>
        <v>0</v>
      </c>
      <c r="BH94">
        <f t="shared" si="10"/>
        <v>0</v>
      </c>
      <c r="BQ94" s="45">
        <f t="shared" si="11"/>
        <v>0</v>
      </c>
      <c r="BR94">
        <f>SUMIFS('9月销毁明细'!D:D,'9月销毁明细'!A:A,E94,'9月销毁明细'!H:H,"Sellable")</f>
        <v>0</v>
      </c>
      <c r="BS94">
        <f>SUMIFS('9月销毁明细'!G:G,'9月销毁明细'!A:A,E94,'9月销毁明细'!H:H,"Sellable")</f>
        <v>0</v>
      </c>
      <c r="BT94">
        <f>SUMIFS('9月销毁明细'!D:D,'9月销毁明细'!A:A,E94,'9月销毁明细'!H:H,"Unsellable")</f>
        <v>0</v>
      </c>
      <c r="BU94">
        <f>SUMIFS('9月销毁明细'!G:G,'9月销毁明细'!A:A,E94,'9月销毁明细'!H:H,"Unsellable")</f>
        <v>0</v>
      </c>
      <c r="BW94">
        <f>IFERROR(I94*VLOOKUP(F94,'9.3成本表'!C:L,10,0),0)</f>
        <v>0</v>
      </c>
      <c r="BX94">
        <f t="shared" si="12"/>
        <v>0</v>
      </c>
      <c r="CC94" s="45">
        <f t="shared" si="13"/>
        <v>0</v>
      </c>
      <c r="CD94" s="45">
        <f t="shared" si="14"/>
        <v>0</v>
      </c>
      <c r="CE94" s="45">
        <f t="shared" si="15"/>
        <v>0</v>
      </c>
    </row>
    <row r="95" spans="4:83" x14ac:dyDescent="0.25">
      <c r="D95" s="20" t="s">
        <v>299</v>
      </c>
      <c r="E95" s="20" t="s">
        <v>300</v>
      </c>
      <c r="F95" s="20">
        <v>1005</v>
      </c>
      <c r="G95">
        <v>89</v>
      </c>
      <c r="H95" s="20"/>
      <c r="I95">
        <f>SUMIFS('总明细 源文件后台下'!G:G,'总明细 源文件后台下'!E:E,E95,'总明细 源文件后台下'!C:C,"Order")</f>
        <v>0</v>
      </c>
      <c r="J95">
        <f>SUMIFS('总明细 源文件后台下'!M:M,'总明细 源文件后台下'!E:E,E95,'总明细 源文件后台下'!C:C,"Order")</f>
        <v>0</v>
      </c>
      <c r="K95">
        <f>SUMIFS('总明细 源文件后台下'!N:N,'总明细 源文件后台下'!E:E,E95,'总明细 源文件后台下'!C:C,"Order")</f>
        <v>0</v>
      </c>
      <c r="L95">
        <f>SUMIFS('总明细 源文件后台下'!O:O,'总明细 源文件后台下'!E:E,E95,'总明细 源文件后台下'!C:C,"Order")</f>
        <v>0</v>
      </c>
      <c r="M95">
        <f>SUMIFS('总明细 源文件后台下'!P:P,'总明细 源文件后台下'!E:E,E95,'总明细 源文件后台下'!C:C,"Order")</f>
        <v>0</v>
      </c>
      <c r="N95">
        <f>SUMIFS('总明细 源文件后台下'!Q:Q,'总明细 源文件后台下'!E:E,E95,'总明细 源文件后台下'!C:C,"Order")</f>
        <v>0</v>
      </c>
      <c r="O95">
        <f>SUMIFS('总明细 源文件后台下'!R:R,'总明细 源文件后台下'!E:E,E95,'总明细 源文件后台下'!C:C,"Order")</f>
        <v>0</v>
      </c>
      <c r="P95">
        <f>SUMIFS('总明细 源文件后台下'!S:S,'总明细 源文件后台下'!E:E,E95,'总明细 源文件后台下'!C:C,"Order")</f>
        <v>0</v>
      </c>
      <c r="Q95">
        <f>SUMIFS('总明细 源文件后台下'!T:T,'总明细 源文件后台下'!E:E,E95,'总明细 源文件后台下'!C:C,"Order")</f>
        <v>0</v>
      </c>
      <c r="R95">
        <f>SUMIFS('总明细 源文件后台下'!U:U,'总明细 源文件后台下'!E:E,E95,'总明细 源文件后台下'!C:C,"Order")</f>
        <v>0</v>
      </c>
      <c r="S95">
        <f>SUMIFS('总明细 源文件后台下'!V:V,'总明细 源文件后台下'!E:E,E95,'总明细 源文件后台下'!C:C,"Order")</f>
        <v>0</v>
      </c>
      <c r="T95">
        <f>SUMIFS('总明细 源文件后台下'!W:W,'总明细 源文件后台下'!E:E,E95,'总明细 源文件后台下'!C:C,"Order")</f>
        <v>0</v>
      </c>
      <c r="U95">
        <f>SUMIFS('总明细 源文件后台下'!G:G,'总明细 源文件后台下'!E:E,E95,'总明细 源文件后台下'!C:C,"Refund")</f>
        <v>0</v>
      </c>
      <c r="V95">
        <f>SUMIFS('总明细 源文件后台下'!M:M,'总明细 源文件后台下'!E:E,E95,'总明细 源文件后台下'!C:C,"Refund")</f>
        <v>0</v>
      </c>
      <c r="W95">
        <f>SUMIFS('总明细 源文件后台下'!N:N,'总明细 源文件后台下'!E:E,E95,'总明细 源文件后台下'!C:C,"Refund")</f>
        <v>0</v>
      </c>
      <c r="X95">
        <f>SUMIFS('总明细 源文件后台下'!O:O,'总明细 源文件后台下'!E:E,E95,'总明细 源文件后台下'!C:C,"Refund")</f>
        <v>0</v>
      </c>
      <c r="Y95">
        <f>SUMIFS('总明细 源文件后台下'!P:P,'总明细 源文件后台下'!E:E,E95,'总明细 源文件后台下'!C:C,"Refund")</f>
        <v>0</v>
      </c>
      <c r="Z95">
        <f>SUMIFS('总明细 源文件后台下'!Q:Q,'总明细 源文件后台下'!E:E,E95,'总明细 源文件后台下'!C:C,"Refund")</f>
        <v>0</v>
      </c>
      <c r="AA95">
        <f>SUMIFS('总明细 源文件后台下'!R:R,'总明细 源文件后台下'!E:E,E95,'总明细 源文件后台下'!C:C,"Refund")</f>
        <v>0</v>
      </c>
      <c r="AB95">
        <f>SUMIFS('总明细 源文件后台下'!S:S,'总明细 源文件后台下'!E:E,E95,'总明细 源文件后台下'!C:C,"Refund")</f>
        <v>0</v>
      </c>
      <c r="AC95">
        <f>SUMIFS('总明细 源文件后台下'!T:T,'总明细 源文件后台下'!E:E,E95,'总明细 源文件后台下'!C:C,"Refund")</f>
        <v>0</v>
      </c>
      <c r="AD95">
        <f>SUMIFS('总明细 源文件后台下'!U:U,'总明细 源文件后台下'!E:E,E95,'总明细 源文件后台下'!C:C,"Refund")</f>
        <v>0</v>
      </c>
      <c r="AE95">
        <f>SUMIFS('总明细 源文件后台下'!V:V,'总明细 源文件后台下'!E:E,E95,'总明细 源文件后台下'!C:C,"Refund")</f>
        <v>0</v>
      </c>
      <c r="AF95">
        <f>SUMIFS('总明细 源文件后台下'!W:W,'总明细 源文件后台下'!E:E,E95,'总明细 源文件后台下'!C:C,"Refund")</f>
        <v>0</v>
      </c>
      <c r="AK95">
        <f>(SUMIF('广告费 源文件后台下'!G:G,E95,'广告费 源文件后台下'!M:M))*-1</f>
        <v>0</v>
      </c>
      <c r="AL95">
        <f>SUMIFS('总明细 源文件后台下'!W:W,'总明细 源文件后台下'!E:E,E95,'总明细 源文件后台下'!C:C,"Adjustment",'总明细 源文件后台下'!F:F,"FBA Inventory Reimbursement - Customer Return")</f>
        <v>0</v>
      </c>
      <c r="AM95">
        <f>SUMIFS('总明细 源文件后台下'!W:W,'总明细 源文件后台下'!E:E,E95,'总明细 源文件后台下'!C:C,"Adjustment",'总明细 源文件后台下'!F:F,"FBA Inventory Reimbursement - Damaged:Warehouse")</f>
        <v>0</v>
      </c>
      <c r="AN95">
        <f>SUMIFS('总明细 源文件后台下'!W:W,'总明细 源文件后台下'!E:E,E95,'总明细 源文件后台下'!C:C,"Adjustment",'总明细 源文件后台下'!F:F,"FBA Inventory Reimbursement - Customer Service Issue")</f>
        <v>0</v>
      </c>
      <c r="AO95">
        <f>SUMIFS('总明细 源文件后台下'!W:W,'总明细 源文件后台下'!E:E,E95,'总明细 源文件后台下'!C:C,"Adjustment",'总明细 源文件后台下'!F:F,"FBA Inventory Reimbursement - Fee Correction")</f>
        <v>0</v>
      </c>
      <c r="AP95">
        <f>SUMIFS('总明细 源文件后台下'!W:W,'总明细 源文件后台下'!E:E,E95,'总明细 源文件后台下'!C:C,"Adjustment",'总明细 源文件后台下'!F:F,"FBA Inventory Reimbursement - General Adjustment")</f>
        <v>0</v>
      </c>
      <c r="AQ95">
        <f>SUMIFS('总明细 源文件后台下'!W:W,'总明细 源文件后台下'!E:E,E95,'总明细 源文件后台下'!C:C,"Adjustment",'总明细 源文件后台下'!F:F,"FBA Inventory Reimbursement - Lost:Inbound")</f>
        <v>0</v>
      </c>
      <c r="AR95">
        <f>SUMIFS('总明细 源文件后台下'!W:W,'总明细 源文件后台下'!E:E,E95,'总明细 源文件后台下'!C:C,"Adjustment",'总明细 源文件后台下'!F:F,"FBA Inventory Reimbursement - Lost:Warehouse")</f>
        <v>0</v>
      </c>
      <c r="AS95">
        <f>SUMIFS('总明细 源文件后台下'!W:W,'总明细 源文件后台下'!E:E,E95,'总明细 源文件后台下'!C:C,"Adjustment",'总明细 源文件后台下'!F:F,"Non-subscription Fee Adjustment")</f>
        <v>0</v>
      </c>
      <c r="AT95">
        <f>SUMIFS('总明细 源文件后台下'!W:W,'总明细 源文件后台下'!E:E,E95,'总明细 源文件后台下'!C:C,"Adjustment",'总明细 源文件后台下'!F:F,"FBA Inventory Placement Service Fee")</f>
        <v>0</v>
      </c>
      <c r="AV95">
        <f>SUMIF('FBA Customer Return Per Unit Fe'!B:B,E95,'FBA Customer Return Per Unit Fe'!C:C)</f>
        <v>0</v>
      </c>
      <c r="AX95">
        <f>(SUMIF('仓储费 源文件后台下'!C:C,E95,'仓储费 源文件后台下'!V:V))*-1</f>
        <v>0</v>
      </c>
      <c r="AZ95">
        <f>SUMIF('Disposal Fee销毁费用-160.95'!B:B,E95,'Disposal Fee销毁费用-160.95'!D:D)*-1</f>
        <v>0</v>
      </c>
      <c r="BC95">
        <f>IFERROR(VLOOKUP(F95,'优惠券-86.4'!F:I,4,0),0)</f>
        <v>0</v>
      </c>
      <c r="BD95">
        <f>IFERROR(VLOOKUP(F95,'早评-120'!E:H,4,0),0)</f>
        <v>0</v>
      </c>
      <c r="BF95">
        <f t="shared" si="8"/>
        <v>0</v>
      </c>
      <c r="BG95">
        <f t="shared" si="9"/>
        <v>0</v>
      </c>
      <c r="BH95">
        <f t="shared" si="10"/>
        <v>0</v>
      </c>
      <c r="BQ95" s="45">
        <f t="shared" si="11"/>
        <v>0</v>
      </c>
      <c r="BR95">
        <f>SUMIFS('9月销毁明细'!D:D,'9月销毁明细'!A:A,E95,'9月销毁明细'!H:H,"Sellable")</f>
        <v>0</v>
      </c>
      <c r="BS95">
        <f>SUMIFS('9月销毁明细'!G:G,'9月销毁明细'!A:A,E95,'9月销毁明细'!H:H,"Sellable")</f>
        <v>0</v>
      </c>
      <c r="BT95">
        <f>SUMIFS('9月销毁明细'!D:D,'9月销毁明细'!A:A,E95,'9月销毁明细'!H:H,"Unsellable")</f>
        <v>0</v>
      </c>
      <c r="BU95">
        <f>SUMIFS('9月销毁明细'!G:G,'9月销毁明细'!A:A,E95,'9月销毁明细'!H:H,"Unsellable")</f>
        <v>0</v>
      </c>
      <c r="BW95">
        <f>IFERROR(I95*VLOOKUP(F95,'9.3成本表'!C:L,10,0),0)</f>
        <v>0</v>
      </c>
      <c r="BX95">
        <f t="shared" si="12"/>
        <v>0</v>
      </c>
      <c r="CC95" s="45">
        <f t="shared" si="13"/>
        <v>0</v>
      </c>
      <c r="CD95" s="45">
        <f t="shared" si="14"/>
        <v>0</v>
      </c>
      <c r="CE95" s="45">
        <f t="shared" si="15"/>
        <v>0</v>
      </c>
    </row>
    <row r="96" spans="4:83" x14ac:dyDescent="0.25">
      <c r="D96" s="20" t="s">
        <v>301</v>
      </c>
      <c r="E96" s="20" t="s">
        <v>302</v>
      </c>
      <c r="F96" s="20">
        <v>1005</v>
      </c>
      <c r="G96">
        <v>90</v>
      </c>
      <c r="H96" s="20"/>
      <c r="I96">
        <f>SUMIFS('总明细 源文件后台下'!G:G,'总明细 源文件后台下'!E:E,E96,'总明细 源文件后台下'!C:C,"Order")</f>
        <v>0</v>
      </c>
      <c r="J96">
        <f>SUMIFS('总明细 源文件后台下'!M:M,'总明细 源文件后台下'!E:E,E96,'总明细 源文件后台下'!C:C,"Order")</f>
        <v>0</v>
      </c>
      <c r="K96">
        <f>SUMIFS('总明细 源文件后台下'!N:N,'总明细 源文件后台下'!E:E,E96,'总明细 源文件后台下'!C:C,"Order")</f>
        <v>0</v>
      </c>
      <c r="L96">
        <f>SUMIFS('总明细 源文件后台下'!O:O,'总明细 源文件后台下'!E:E,E96,'总明细 源文件后台下'!C:C,"Order")</f>
        <v>0</v>
      </c>
      <c r="M96">
        <f>SUMIFS('总明细 源文件后台下'!P:P,'总明细 源文件后台下'!E:E,E96,'总明细 源文件后台下'!C:C,"Order")</f>
        <v>0</v>
      </c>
      <c r="N96">
        <f>SUMIFS('总明细 源文件后台下'!Q:Q,'总明细 源文件后台下'!E:E,E96,'总明细 源文件后台下'!C:C,"Order")</f>
        <v>0</v>
      </c>
      <c r="O96">
        <f>SUMIFS('总明细 源文件后台下'!R:R,'总明细 源文件后台下'!E:E,E96,'总明细 源文件后台下'!C:C,"Order")</f>
        <v>0</v>
      </c>
      <c r="P96">
        <f>SUMIFS('总明细 源文件后台下'!S:S,'总明细 源文件后台下'!E:E,E96,'总明细 源文件后台下'!C:C,"Order")</f>
        <v>0</v>
      </c>
      <c r="Q96">
        <f>SUMIFS('总明细 源文件后台下'!T:T,'总明细 源文件后台下'!E:E,E96,'总明细 源文件后台下'!C:C,"Order")</f>
        <v>0</v>
      </c>
      <c r="R96">
        <f>SUMIFS('总明细 源文件后台下'!U:U,'总明细 源文件后台下'!E:E,E96,'总明细 源文件后台下'!C:C,"Order")</f>
        <v>0</v>
      </c>
      <c r="S96">
        <f>SUMIFS('总明细 源文件后台下'!V:V,'总明细 源文件后台下'!E:E,E96,'总明细 源文件后台下'!C:C,"Order")</f>
        <v>0</v>
      </c>
      <c r="T96">
        <f>SUMIFS('总明细 源文件后台下'!W:W,'总明细 源文件后台下'!E:E,E96,'总明细 源文件后台下'!C:C,"Order")</f>
        <v>0</v>
      </c>
      <c r="U96">
        <f>SUMIFS('总明细 源文件后台下'!G:G,'总明细 源文件后台下'!E:E,E96,'总明细 源文件后台下'!C:C,"Refund")</f>
        <v>0</v>
      </c>
      <c r="V96">
        <f>SUMIFS('总明细 源文件后台下'!M:M,'总明细 源文件后台下'!E:E,E96,'总明细 源文件后台下'!C:C,"Refund")</f>
        <v>0</v>
      </c>
      <c r="W96">
        <f>SUMIFS('总明细 源文件后台下'!N:N,'总明细 源文件后台下'!E:E,E96,'总明细 源文件后台下'!C:C,"Refund")</f>
        <v>0</v>
      </c>
      <c r="X96">
        <f>SUMIFS('总明细 源文件后台下'!O:O,'总明细 源文件后台下'!E:E,E96,'总明细 源文件后台下'!C:C,"Refund")</f>
        <v>0</v>
      </c>
      <c r="Y96">
        <f>SUMIFS('总明细 源文件后台下'!P:P,'总明细 源文件后台下'!E:E,E96,'总明细 源文件后台下'!C:C,"Refund")</f>
        <v>0</v>
      </c>
      <c r="Z96">
        <f>SUMIFS('总明细 源文件后台下'!Q:Q,'总明细 源文件后台下'!E:E,E96,'总明细 源文件后台下'!C:C,"Refund")</f>
        <v>0</v>
      </c>
      <c r="AA96">
        <f>SUMIFS('总明细 源文件后台下'!R:R,'总明细 源文件后台下'!E:E,E96,'总明细 源文件后台下'!C:C,"Refund")</f>
        <v>0</v>
      </c>
      <c r="AB96">
        <f>SUMIFS('总明细 源文件后台下'!S:S,'总明细 源文件后台下'!E:E,E96,'总明细 源文件后台下'!C:C,"Refund")</f>
        <v>0</v>
      </c>
      <c r="AC96">
        <f>SUMIFS('总明细 源文件后台下'!T:T,'总明细 源文件后台下'!E:E,E96,'总明细 源文件后台下'!C:C,"Refund")</f>
        <v>0</v>
      </c>
      <c r="AD96">
        <f>SUMIFS('总明细 源文件后台下'!U:U,'总明细 源文件后台下'!E:E,E96,'总明细 源文件后台下'!C:C,"Refund")</f>
        <v>0</v>
      </c>
      <c r="AE96">
        <f>SUMIFS('总明细 源文件后台下'!V:V,'总明细 源文件后台下'!E:E,E96,'总明细 源文件后台下'!C:C,"Refund")</f>
        <v>0</v>
      </c>
      <c r="AF96">
        <f>SUMIFS('总明细 源文件后台下'!W:W,'总明细 源文件后台下'!E:E,E96,'总明细 源文件后台下'!C:C,"Refund")</f>
        <v>0</v>
      </c>
      <c r="AK96">
        <f>(SUMIF('广告费 源文件后台下'!G:G,E96,'广告费 源文件后台下'!M:M))*-1</f>
        <v>0</v>
      </c>
      <c r="AL96">
        <f>SUMIFS('总明细 源文件后台下'!W:W,'总明细 源文件后台下'!E:E,E96,'总明细 源文件后台下'!C:C,"Adjustment",'总明细 源文件后台下'!F:F,"FBA Inventory Reimbursement - Customer Return")</f>
        <v>0</v>
      </c>
      <c r="AM96">
        <f>SUMIFS('总明细 源文件后台下'!W:W,'总明细 源文件后台下'!E:E,E96,'总明细 源文件后台下'!C:C,"Adjustment",'总明细 源文件后台下'!F:F,"FBA Inventory Reimbursement - Damaged:Warehouse")</f>
        <v>0</v>
      </c>
      <c r="AN96">
        <f>SUMIFS('总明细 源文件后台下'!W:W,'总明细 源文件后台下'!E:E,E96,'总明细 源文件后台下'!C:C,"Adjustment",'总明细 源文件后台下'!F:F,"FBA Inventory Reimbursement - Customer Service Issue")</f>
        <v>0</v>
      </c>
      <c r="AO96">
        <f>SUMIFS('总明细 源文件后台下'!W:W,'总明细 源文件后台下'!E:E,E96,'总明细 源文件后台下'!C:C,"Adjustment",'总明细 源文件后台下'!F:F,"FBA Inventory Reimbursement - Fee Correction")</f>
        <v>0</v>
      </c>
      <c r="AP96">
        <f>SUMIFS('总明细 源文件后台下'!W:W,'总明细 源文件后台下'!E:E,E96,'总明细 源文件后台下'!C:C,"Adjustment",'总明细 源文件后台下'!F:F,"FBA Inventory Reimbursement - General Adjustment")</f>
        <v>0</v>
      </c>
      <c r="AQ96">
        <f>SUMIFS('总明细 源文件后台下'!W:W,'总明细 源文件后台下'!E:E,E96,'总明细 源文件后台下'!C:C,"Adjustment",'总明细 源文件后台下'!F:F,"FBA Inventory Reimbursement - Lost:Inbound")</f>
        <v>0</v>
      </c>
      <c r="AR96">
        <f>SUMIFS('总明细 源文件后台下'!W:W,'总明细 源文件后台下'!E:E,E96,'总明细 源文件后台下'!C:C,"Adjustment",'总明细 源文件后台下'!F:F,"FBA Inventory Reimbursement - Lost:Warehouse")</f>
        <v>0</v>
      </c>
      <c r="AS96">
        <f>SUMIFS('总明细 源文件后台下'!W:W,'总明细 源文件后台下'!E:E,E96,'总明细 源文件后台下'!C:C,"Adjustment",'总明细 源文件后台下'!F:F,"Non-subscription Fee Adjustment")</f>
        <v>0</v>
      </c>
      <c r="AT96">
        <f>SUMIFS('总明细 源文件后台下'!W:W,'总明细 源文件后台下'!E:E,E96,'总明细 源文件后台下'!C:C,"Adjustment",'总明细 源文件后台下'!F:F,"FBA Inventory Placement Service Fee")</f>
        <v>0</v>
      </c>
      <c r="AV96">
        <f>SUMIF('FBA Customer Return Per Unit Fe'!B:B,E96,'FBA Customer Return Per Unit Fe'!C:C)</f>
        <v>0</v>
      </c>
      <c r="AX96">
        <f>(SUMIF('仓储费 源文件后台下'!C:C,E96,'仓储费 源文件后台下'!V:V))*-1</f>
        <v>0</v>
      </c>
      <c r="AZ96">
        <f>SUMIF('Disposal Fee销毁费用-160.95'!B:B,E96,'Disposal Fee销毁费用-160.95'!D:D)*-1</f>
        <v>0</v>
      </c>
      <c r="BC96">
        <f>IFERROR(VLOOKUP(F96,'优惠券-86.4'!F:I,4,0),0)</f>
        <v>0</v>
      </c>
      <c r="BD96">
        <f>IFERROR(VLOOKUP(F96,'早评-120'!E:H,4,0),0)</f>
        <v>0</v>
      </c>
      <c r="BF96">
        <f t="shared" si="8"/>
        <v>0</v>
      </c>
      <c r="BG96">
        <f t="shared" si="9"/>
        <v>0</v>
      </c>
      <c r="BH96">
        <f t="shared" si="10"/>
        <v>0</v>
      </c>
      <c r="BQ96" s="45">
        <f t="shared" si="11"/>
        <v>0</v>
      </c>
      <c r="BR96">
        <f>SUMIFS('9月销毁明细'!D:D,'9月销毁明细'!A:A,E96,'9月销毁明细'!H:H,"Sellable")</f>
        <v>0</v>
      </c>
      <c r="BS96">
        <f>SUMIFS('9月销毁明细'!G:G,'9月销毁明细'!A:A,E96,'9月销毁明细'!H:H,"Sellable")</f>
        <v>0</v>
      </c>
      <c r="BT96">
        <f>SUMIFS('9月销毁明细'!D:D,'9月销毁明细'!A:A,E96,'9月销毁明细'!H:H,"Unsellable")</f>
        <v>0</v>
      </c>
      <c r="BU96">
        <f>SUMIFS('9月销毁明细'!G:G,'9月销毁明细'!A:A,E96,'9月销毁明细'!H:H,"Unsellable")</f>
        <v>0</v>
      </c>
      <c r="BW96">
        <f>IFERROR(I96*VLOOKUP(F96,'9.3成本表'!C:L,10,0),0)</f>
        <v>0</v>
      </c>
      <c r="BX96">
        <f t="shared" si="12"/>
        <v>0</v>
      </c>
      <c r="CC96" s="45">
        <f t="shared" si="13"/>
        <v>0</v>
      </c>
      <c r="CD96" s="45">
        <f t="shared" si="14"/>
        <v>0</v>
      </c>
      <c r="CE96" s="45">
        <f t="shared" si="15"/>
        <v>0</v>
      </c>
    </row>
    <row r="97" spans="4:83" x14ac:dyDescent="0.25">
      <c r="D97" s="20" t="s">
        <v>303</v>
      </c>
      <c r="E97" s="20" t="s">
        <v>304</v>
      </c>
      <c r="F97" s="20">
        <v>1005</v>
      </c>
      <c r="G97">
        <v>91</v>
      </c>
      <c r="H97" s="20"/>
      <c r="I97">
        <f>SUMIFS('总明细 源文件后台下'!G:G,'总明细 源文件后台下'!E:E,E97,'总明细 源文件后台下'!C:C,"Order")</f>
        <v>0</v>
      </c>
      <c r="J97">
        <f>SUMIFS('总明细 源文件后台下'!M:M,'总明细 源文件后台下'!E:E,E97,'总明细 源文件后台下'!C:C,"Order")</f>
        <v>0</v>
      </c>
      <c r="K97">
        <f>SUMIFS('总明细 源文件后台下'!N:N,'总明细 源文件后台下'!E:E,E97,'总明细 源文件后台下'!C:C,"Order")</f>
        <v>0</v>
      </c>
      <c r="L97">
        <f>SUMIFS('总明细 源文件后台下'!O:O,'总明细 源文件后台下'!E:E,E97,'总明细 源文件后台下'!C:C,"Order")</f>
        <v>0</v>
      </c>
      <c r="M97">
        <f>SUMIFS('总明细 源文件后台下'!P:P,'总明细 源文件后台下'!E:E,E97,'总明细 源文件后台下'!C:C,"Order")</f>
        <v>0</v>
      </c>
      <c r="N97">
        <f>SUMIFS('总明细 源文件后台下'!Q:Q,'总明细 源文件后台下'!E:E,E97,'总明细 源文件后台下'!C:C,"Order")</f>
        <v>0</v>
      </c>
      <c r="O97">
        <f>SUMIFS('总明细 源文件后台下'!R:R,'总明细 源文件后台下'!E:E,E97,'总明细 源文件后台下'!C:C,"Order")</f>
        <v>0</v>
      </c>
      <c r="P97">
        <f>SUMIFS('总明细 源文件后台下'!S:S,'总明细 源文件后台下'!E:E,E97,'总明细 源文件后台下'!C:C,"Order")</f>
        <v>0</v>
      </c>
      <c r="Q97">
        <f>SUMIFS('总明细 源文件后台下'!T:T,'总明细 源文件后台下'!E:E,E97,'总明细 源文件后台下'!C:C,"Order")</f>
        <v>0</v>
      </c>
      <c r="R97">
        <f>SUMIFS('总明细 源文件后台下'!U:U,'总明细 源文件后台下'!E:E,E97,'总明细 源文件后台下'!C:C,"Order")</f>
        <v>0</v>
      </c>
      <c r="S97">
        <f>SUMIFS('总明细 源文件后台下'!V:V,'总明细 源文件后台下'!E:E,E97,'总明细 源文件后台下'!C:C,"Order")</f>
        <v>0</v>
      </c>
      <c r="T97">
        <f>SUMIFS('总明细 源文件后台下'!W:W,'总明细 源文件后台下'!E:E,E97,'总明细 源文件后台下'!C:C,"Order")</f>
        <v>0</v>
      </c>
      <c r="U97">
        <f>SUMIFS('总明细 源文件后台下'!G:G,'总明细 源文件后台下'!E:E,E97,'总明细 源文件后台下'!C:C,"Refund")</f>
        <v>0</v>
      </c>
      <c r="V97">
        <f>SUMIFS('总明细 源文件后台下'!M:M,'总明细 源文件后台下'!E:E,E97,'总明细 源文件后台下'!C:C,"Refund")</f>
        <v>0</v>
      </c>
      <c r="W97">
        <f>SUMIFS('总明细 源文件后台下'!N:N,'总明细 源文件后台下'!E:E,E97,'总明细 源文件后台下'!C:C,"Refund")</f>
        <v>0</v>
      </c>
      <c r="X97">
        <f>SUMIFS('总明细 源文件后台下'!O:O,'总明细 源文件后台下'!E:E,E97,'总明细 源文件后台下'!C:C,"Refund")</f>
        <v>0</v>
      </c>
      <c r="Y97">
        <f>SUMIFS('总明细 源文件后台下'!P:P,'总明细 源文件后台下'!E:E,E97,'总明细 源文件后台下'!C:C,"Refund")</f>
        <v>0</v>
      </c>
      <c r="Z97">
        <f>SUMIFS('总明细 源文件后台下'!Q:Q,'总明细 源文件后台下'!E:E,E97,'总明细 源文件后台下'!C:C,"Refund")</f>
        <v>0</v>
      </c>
      <c r="AA97">
        <f>SUMIFS('总明细 源文件后台下'!R:R,'总明细 源文件后台下'!E:E,E97,'总明细 源文件后台下'!C:C,"Refund")</f>
        <v>0</v>
      </c>
      <c r="AB97">
        <f>SUMIFS('总明细 源文件后台下'!S:S,'总明细 源文件后台下'!E:E,E97,'总明细 源文件后台下'!C:C,"Refund")</f>
        <v>0</v>
      </c>
      <c r="AC97">
        <f>SUMIFS('总明细 源文件后台下'!T:T,'总明细 源文件后台下'!E:E,E97,'总明细 源文件后台下'!C:C,"Refund")</f>
        <v>0</v>
      </c>
      <c r="AD97">
        <f>SUMIFS('总明细 源文件后台下'!U:U,'总明细 源文件后台下'!E:E,E97,'总明细 源文件后台下'!C:C,"Refund")</f>
        <v>0</v>
      </c>
      <c r="AE97">
        <f>SUMIFS('总明细 源文件后台下'!V:V,'总明细 源文件后台下'!E:E,E97,'总明细 源文件后台下'!C:C,"Refund")</f>
        <v>0</v>
      </c>
      <c r="AF97">
        <f>SUMIFS('总明细 源文件后台下'!W:W,'总明细 源文件后台下'!E:E,E97,'总明细 源文件后台下'!C:C,"Refund")</f>
        <v>0</v>
      </c>
      <c r="AK97">
        <f>(SUMIF('广告费 源文件后台下'!G:G,E97,'广告费 源文件后台下'!M:M))*-1</f>
        <v>0</v>
      </c>
      <c r="AL97">
        <f>SUMIFS('总明细 源文件后台下'!W:W,'总明细 源文件后台下'!E:E,E97,'总明细 源文件后台下'!C:C,"Adjustment",'总明细 源文件后台下'!F:F,"FBA Inventory Reimbursement - Customer Return")</f>
        <v>0</v>
      </c>
      <c r="AM97">
        <f>SUMIFS('总明细 源文件后台下'!W:W,'总明细 源文件后台下'!E:E,E97,'总明细 源文件后台下'!C:C,"Adjustment",'总明细 源文件后台下'!F:F,"FBA Inventory Reimbursement - Damaged:Warehouse")</f>
        <v>0</v>
      </c>
      <c r="AN97">
        <f>SUMIFS('总明细 源文件后台下'!W:W,'总明细 源文件后台下'!E:E,E97,'总明细 源文件后台下'!C:C,"Adjustment",'总明细 源文件后台下'!F:F,"FBA Inventory Reimbursement - Customer Service Issue")</f>
        <v>0</v>
      </c>
      <c r="AO97">
        <f>SUMIFS('总明细 源文件后台下'!W:W,'总明细 源文件后台下'!E:E,E97,'总明细 源文件后台下'!C:C,"Adjustment",'总明细 源文件后台下'!F:F,"FBA Inventory Reimbursement - Fee Correction")</f>
        <v>0</v>
      </c>
      <c r="AP97">
        <f>SUMIFS('总明细 源文件后台下'!W:W,'总明细 源文件后台下'!E:E,E97,'总明细 源文件后台下'!C:C,"Adjustment",'总明细 源文件后台下'!F:F,"FBA Inventory Reimbursement - General Adjustment")</f>
        <v>0</v>
      </c>
      <c r="AQ97">
        <f>SUMIFS('总明细 源文件后台下'!W:W,'总明细 源文件后台下'!E:E,E97,'总明细 源文件后台下'!C:C,"Adjustment",'总明细 源文件后台下'!F:F,"FBA Inventory Reimbursement - Lost:Inbound")</f>
        <v>0</v>
      </c>
      <c r="AR97">
        <f>SUMIFS('总明细 源文件后台下'!W:W,'总明细 源文件后台下'!E:E,E97,'总明细 源文件后台下'!C:C,"Adjustment",'总明细 源文件后台下'!F:F,"FBA Inventory Reimbursement - Lost:Warehouse")</f>
        <v>0</v>
      </c>
      <c r="AS97">
        <f>SUMIFS('总明细 源文件后台下'!W:W,'总明细 源文件后台下'!E:E,E97,'总明细 源文件后台下'!C:C,"Adjustment",'总明细 源文件后台下'!F:F,"Non-subscription Fee Adjustment")</f>
        <v>0</v>
      </c>
      <c r="AT97">
        <f>SUMIFS('总明细 源文件后台下'!W:W,'总明细 源文件后台下'!E:E,E97,'总明细 源文件后台下'!C:C,"Adjustment",'总明细 源文件后台下'!F:F,"FBA Inventory Placement Service Fee")</f>
        <v>0</v>
      </c>
      <c r="AV97">
        <f>SUMIF('FBA Customer Return Per Unit Fe'!B:B,E97,'FBA Customer Return Per Unit Fe'!C:C)</f>
        <v>0</v>
      </c>
      <c r="AX97">
        <f>(SUMIF('仓储费 源文件后台下'!C:C,E97,'仓储费 源文件后台下'!V:V))*-1</f>
        <v>0</v>
      </c>
      <c r="AZ97">
        <f>SUMIF('Disposal Fee销毁费用-160.95'!B:B,E97,'Disposal Fee销毁费用-160.95'!D:D)*-1</f>
        <v>0</v>
      </c>
      <c r="BC97">
        <f>IFERROR(VLOOKUP(F97,'优惠券-86.4'!F:I,4,0),0)</f>
        <v>0</v>
      </c>
      <c r="BD97">
        <f>IFERROR(VLOOKUP(F97,'早评-120'!E:H,4,0),0)</f>
        <v>0</v>
      </c>
      <c r="BF97">
        <f t="shared" si="8"/>
        <v>0</v>
      </c>
      <c r="BG97">
        <f t="shared" si="9"/>
        <v>0</v>
      </c>
      <c r="BH97">
        <f t="shared" si="10"/>
        <v>0</v>
      </c>
      <c r="BQ97" s="45">
        <f t="shared" si="11"/>
        <v>0</v>
      </c>
      <c r="BR97">
        <f>SUMIFS('9月销毁明细'!D:D,'9月销毁明细'!A:A,E97,'9月销毁明细'!H:H,"Sellable")</f>
        <v>0</v>
      </c>
      <c r="BS97">
        <f>SUMIFS('9月销毁明细'!G:G,'9月销毁明细'!A:A,E97,'9月销毁明细'!H:H,"Sellable")</f>
        <v>0</v>
      </c>
      <c r="BT97">
        <f>SUMIFS('9月销毁明细'!D:D,'9月销毁明细'!A:A,E97,'9月销毁明细'!H:H,"Unsellable")</f>
        <v>0</v>
      </c>
      <c r="BU97">
        <f>SUMIFS('9月销毁明细'!G:G,'9月销毁明细'!A:A,E97,'9月销毁明细'!H:H,"Unsellable")</f>
        <v>0</v>
      </c>
      <c r="BW97">
        <f>IFERROR(I97*VLOOKUP(F97,'9.3成本表'!C:L,10,0),0)</f>
        <v>0</v>
      </c>
      <c r="BX97">
        <f t="shared" si="12"/>
        <v>0</v>
      </c>
      <c r="CC97" s="45">
        <f t="shared" si="13"/>
        <v>0</v>
      </c>
      <c r="CD97" s="45">
        <f t="shared" si="14"/>
        <v>0</v>
      </c>
      <c r="CE97" s="45">
        <f t="shared" si="15"/>
        <v>0</v>
      </c>
    </row>
    <row r="98" spans="4:83" x14ac:dyDescent="0.25">
      <c r="D98" s="20" t="s">
        <v>305</v>
      </c>
      <c r="E98" s="20" t="s">
        <v>306</v>
      </c>
      <c r="F98" s="20">
        <v>1005</v>
      </c>
      <c r="G98">
        <v>92</v>
      </c>
      <c r="H98" s="20"/>
      <c r="I98">
        <f>SUMIFS('总明细 源文件后台下'!G:G,'总明细 源文件后台下'!E:E,E98,'总明细 源文件后台下'!C:C,"Order")</f>
        <v>0</v>
      </c>
      <c r="J98">
        <f>SUMIFS('总明细 源文件后台下'!M:M,'总明细 源文件后台下'!E:E,E98,'总明细 源文件后台下'!C:C,"Order")</f>
        <v>0</v>
      </c>
      <c r="K98">
        <f>SUMIFS('总明细 源文件后台下'!N:N,'总明细 源文件后台下'!E:E,E98,'总明细 源文件后台下'!C:C,"Order")</f>
        <v>0</v>
      </c>
      <c r="L98">
        <f>SUMIFS('总明细 源文件后台下'!O:O,'总明细 源文件后台下'!E:E,E98,'总明细 源文件后台下'!C:C,"Order")</f>
        <v>0</v>
      </c>
      <c r="M98">
        <f>SUMIFS('总明细 源文件后台下'!P:P,'总明细 源文件后台下'!E:E,E98,'总明细 源文件后台下'!C:C,"Order")</f>
        <v>0</v>
      </c>
      <c r="N98">
        <f>SUMIFS('总明细 源文件后台下'!Q:Q,'总明细 源文件后台下'!E:E,E98,'总明细 源文件后台下'!C:C,"Order")</f>
        <v>0</v>
      </c>
      <c r="O98">
        <f>SUMIFS('总明细 源文件后台下'!R:R,'总明细 源文件后台下'!E:E,E98,'总明细 源文件后台下'!C:C,"Order")</f>
        <v>0</v>
      </c>
      <c r="P98">
        <f>SUMIFS('总明细 源文件后台下'!S:S,'总明细 源文件后台下'!E:E,E98,'总明细 源文件后台下'!C:C,"Order")</f>
        <v>0</v>
      </c>
      <c r="Q98">
        <f>SUMIFS('总明细 源文件后台下'!T:T,'总明细 源文件后台下'!E:E,E98,'总明细 源文件后台下'!C:C,"Order")</f>
        <v>0</v>
      </c>
      <c r="R98">
        <f>SUMIFS('总明细 源文件后台下'!U:U,'总明细 源文件后台下'!E:E,E98,'总明细 源文件后台下'!C:C,"Order")</f>
        <v>0</v>
      </c>
      <c r="S98">
        <f>SUMIFS('总明细 源文件后台下'!V:V,'总明细 源文件后台下'!E:E,E98,'总明细 源文件后台下'!C:C,"Order")</f>
        <v>0</v>
      </c>
      <c r="T98">
        <f>SUMIFS('总明细 源文件后台下'!W:W,'总明细 源文件后台下'!E:E,E98,'总明细 源文件后台下'!C:C,"Order")</f>
        <v>0</v>
      </c>
      <c r="U98">
        <f>SUMIFS('总明细 源文件后台下'!G:G,'总明细 源文件后台下'!E:E,E98,'总明细 源文件后台下'!C:C,"Refund")</f>
        <v>0</v>
      </c>
      <c r="V98">
        <f>SUMIFS('总明细 源文件后台下'!M:M,'总明细 源文件后台下'!E:E,E98,'总明细 源文件后台下'!C:C,"Refund")</f>
        <v>0</v>
      </c>
      <c r="W98">
        <f>SUMIFS('总明细 源文件后台下'!N:N,'总明细 源文件后台下'!E:E,E98,'总明细 源文件后台下'!C:C,"Refund")</f>
        <v>0</v>
      </c>
      <c r="X98">
        <f>SUMIFS('总明细 源文件后台下'!O:O,'总明细 源文件后台下'!E:E,E98,'总明细 源文件后台下'!C:C,"Refund")</f>
        <v>0</v>
      </c>
      <c r="Y98">
        <f>SUMIFS('总明细 源文件后台下'!P:P,'总明细 源文件后台下'!E:E,E98,'总明细 源文件后台下'!C:C,"Refund")</f>
        <v>0</v>
      </c>
      <c r="Z98">
        <f>SUMIFS('总明细 源文件后台下'!Q:Q,'总明细 源文件后台下'!E:E,E98,'总明细 源文件后台下'!C:C,"Refund")</f>
        <v>0</v>
      </c>
      <c r="AA98">
        <f>SUMIFS('总明细 源文件后台下'!R:R,'总明细 源文件后台下'!E:E,E98,'总明细 源文件后台下'!C:C,"Refund")</f>
        <v>0</v>
      </c>
      <c r="AB98">
        <f>SUMIFS('总明细 源文件后台下'!S:S,'总明细 源文件后台下'!E:E,E98,'总明细 源文件后台下'!C:C,"Refund")</f>
        <v>0</v>
      </c>
      <c r="AC98">
        <f>SUMIFS('总明细 源文件后台下'!T:T,'总明细 源文件后台下'!E:E,E98,'总明细 源文件后台下'!C:C,"Refund")</f>
        <v>0</v>
      </c>
      <c r="AD98">
        <f>SUMIFS('总明细 源文件后台下'!U:U,'总明细 源文件后台下'!E:E,E98,'总明细 源文件后台下'!C:C,"Refund")</f>
        <v>0</v>
      </c>
      <c r="AE98">
        <f>SUMIFS('总明细 源文件后台下'!V:V,'总明细 源文件后台下'!E:E,E98,'总明细 源文件后台下'!C:C,"Refund")</f>
        <v>0</v>
      </c>
      <c r="AF98">
        <f>SUMIFS('总明细 源文件后台下'!W:W,'总明细 源文件后台下'!E:E,E98,'总明细 源文件后台下'!C:C,"Refund")</f>
        <v>0</v>
      </c>
      <c r="AK98">
        <f>(SUMIF('广告费 源文件后台下'!G:G,E98,'广告费 源文件后台下'!M:M))*-1</f>
        <v>0</v>
      </c>
      <c r="AL98">
        <f>SUMIFS('总明细 源文件后台下'!W:W,'总明细 源文件后台下'!E:E,E98,'总明细 源文件后台下'!C:C,"Adjustment",'总明细 源文件后台下'!F:F,"FBA Inventory Reimbursement - Customer Return")</f>
        <v>0</v>
      </c>
      <c r="AM98">
        <f>SUMIFS('总明细 源文件后台下'!W:W,'总明细 源文件后台下'!E:E,E98,'总明细 源文件后台下'!C:C,"Adjustment",'总明细 源文件后台下'!F:F,"FBA Inventory Reimbursement - Damaged:Warehouse")</f>
        <v>0</v>
      </c>
      <c r="AN98">
        <f>SUMIFS('总明细 源文件后台下'!W:W,'总明细 源文件后台下'!E:E,E98,'总明细 源文件后台下'!C:C,"Adjustment",'总明细 源文件后台下'!F:F,"FBA Inventory Reimbursement - Customer Service Issue")</f>
        <v>0</v>
      </c>
      <c r="AO98">
        <f>SUMIFS('总明细 源文件后台下'!W:W,'总明细 源文件后台下'!E:E,E98,'总明细 源文件后台下'!C:C,"Adjustment",'总明细 源文件后台下'!F:F,"FBA Inventory Reimbursement - Fee Correction")</f>
        <v>0</v>
      </c>
      <c r="AP98">
        <f>SUMIFS('总明细 源文件后台下'!W:W,'总明细 源文件后台下'!E:E,E98,'总明细 源文件后台下'!C:C,"Adjustment",'总明细 源文件后台下'!F:F,"FBA Inventory Reimbursement - General Adjustment")</f>
        <v>0</v>
      </c>
      <c r="AQ98">
        <f>SUMIFS('总明细 源文件后台下'!W:W,'总明细 源文件后台下'!E:E,E98,'总明细 源文件后台下'!C:C,"Adjustment",'总明细 源文件后台下'!F:F,"FBA Inventory Reimbursement - Lost:Inbound")</f>
        <v>0</v>
      </c>
      <c r="AR98">
        <f>SUMIFS('总明细 源文件后台下'!W:W,'总明细 源文件后台下'!E:E,E98,'总明细 源文件后台下'!C:C,"Adjustment",'总明细 源文件后台下'!F:F,"FBA Inventory Reimbursement - Lost:Warehouse")</f>
        <v>0</v>
      </c>
      <c r="AS98">
        <f>SUMIFS('总明细 源文件后台下'!W:W,'总明细 源文件后台下'!E:E,E98,'总明细 源文件后台下'!C:C,"Adjustment",'总明细 源文件后台下'!F:F,"Non-subscription Fee Adjustment")</f>
        <v>0</v>
      </c>
      <c r="AT98">
        <f>SUMIFS('总明细 源文件后台下'!W:W,'总明细 源文件后台下'!E:E,E98,'总明细 源文件后台下'!C:C,"Adjustment",'总明细 源文件后台下'!F:F,"FBA Inventory Placement Service Fee")</f>
        <v>0</v>
      </c>
      <c r="AV98">
        <f>SUMIF('FBA Customer Return Per Unit Fe'!B:B,E98,'FBA Customer Return Per Unit Fe'!C:C)</f>
        <v>0</v>
      </c>
      <c r="AX98">
        <f>(SUMIF('仓储费 源文件后台下'!C:C,E98,'仓储费 源文件后台下'!V:V))*-1</f>
        <v>0</v>
      </c>
      <c r="AZ98">
        <f>SUMIF('Disposal Fee销毁费用-160.95'!B:B,E98,'Disposal Fee销毁费用-160.95'!D:D)*-1</f>
        <v>0</v>
      </c>
      <c r="BC98">
        <f>IFERROR(VLOOKUP(F98,'优惠券-86.4'!F:I,4,0),0)</f>
        <v>0</v>
      </c>
      <c r="BD98">
        <f>IFERROR(VLOOKUP(F98,'早评-120'!E:H,4,0),0)</f>
        <v>0</v>
      </c>
      <c r="BF98">
        <f t="shared" si="8"/>
        <v>0</v>
      </c>
      <c r="BG98">
        <f t="shared" si="9"/>
        <v>0</v>
      </c>
      <c r="BH98">
        <f t="shared" si="10"/>
        <v>0</v>
      </c>
      <c r="BQ98" s="45">
        <f t="shared" si="11"/>
        <v>0</v>
      </c>
      <c r="BR98">
        <f>SUMIFS('9月销毁明细'!D:D,'9月销毁明细'!A:A,E98,'9月销毁明细'!H:H,"Sellable")</f>
        <v>0</v>
      </c>
      <c r="BS98">
        <f>SUMIFS('9月销毁明细'!G:G,'9月销毁明细'!A:A,E98,'9月销毁明细'!H:H,"Sellable")</f>
        <v>0</v>
      </c>
      <c r="BT98">
        <f>SUMIFS('9月销毁明细'!D:D,'9月销毁明细'!A:A,E98,'9月销毁明细'!H:H,"Unsellable")</f>
        <v>0</v>
      </c>
      <c r="BU98">
        <f>SUMIFS('9月销毁明细'!G:G,'9月销毁明细'!A:A,E98,'9月销毁明细'!H:H,"Unsellable")</f>
        <v>0</v>
      </c>
      <c r="BW98">
        <f>IFERROR(I98*VLOOKUP(F98,'9.3成本表'!C:L,10,0),0)</f>
        <v>0</v>
      </c>
      <c r="BX98">
        <f t="shared" si="12"/>
        <v>0</v>
      </c>
      <c r="CC98" s="45">
        <f t="shared" si="13"/>
        <v>0</v>
      </c>
      <c r="CD98" s="45">
        <f t="shared" si="14"/>
        <v>0</v>
      </c>
      <c r="CE98" s="45">
        <f t="shared" si="15"/>
        <v>0</v>
      </c>
    </row>
    <row r="99" spans="4:83" x14ac:dyDescent="0.25">
      <c r="D99" s="20" t="s">
        <v>307</v>
      </c>
      <c r="E99" s="20" t="s">
        <v>308</v>
      </c>
      <c r="F99" s="20">
        <v>1008</v>
      </c>
      <c r="G99">
        <v>93</v>
      </c>
      <c r="H99" s="20"/>
      <c r="I99">
        <f>SUMIFS('总明细 源文件后台下'!G:G,'总明细 源文件后台下'!E:E,E99,'总明细 源文件后台下'!C:C,"Order")</f>
        <v>0</v>
      </c>
      <c r="J99">
        <f>SUMIFS('总明细 源文件后台下'!M:M,'总明细 源文件后台下'!E:E,E99,'总明细 源文件后台下'!C:C,"Order")</f>
        <v>0</v>
      </c>
      <c r="K99">
        <f>SUMIFS('总明细 源文件后台下'!N:N,'总明细 源文件后台下'!E:E,E99,'总明细 源文件后台下'!C:C,"Order")</f>
        <v>0</v>
      </c>
      <c r="L99">
        <f>SUMIFS('总明细 源文件后台下'!O:O,'总明细 源文件后台下'!E:E,E99,'总明细 源文件后台下'!C:C,"Order")</f>
        <v>0</v>
      </c>
      <c r="M99">
        <f>SUMIFS('总明细 源文件后台下'!P:P,'总明细 源文件后台下'!E:E,E99,'总明细 源文件后台下'!C:C,"Order")</f>
        <v>0</v>
      </c>
      <c r="N99">
        <f>SUMIFS('总明细 源文件后台下'!Q:Q,'总明细 源文件后台下'!E:E,E99,'总明细 源文件后台下'!C:C,"Order")</f>
        <v>0</v>
      </c>
      <c r="O99">
        <f>SUMIFS('总明细 源文件后台下'!R:R,'总明细 源文件后台下'!E:E,E99,'总明细 源文件后台下'!C:C,"Order")</f>
        <v>0</v>
      </c>
      <c r="P99">
        <f>SUMIFS('总明细 源文件后台下'!S:S,'总明细 源文件后台下'!E:E,E99,'总明细 源文件后台下'!C:C,"Order")</f>
        <v>0</v>
      </c>
      <c r="Q99">
        <f>SUMIFS('总明细 源文件后台下'!T:T,'总明细 源文件后台下'!E:E,E99,'总明细 源文件后台下'!C:C,"Order")</f>
        <v>0</v>
      </c>
      <c r="R99">
        <f>SUMIFS('总明细 源文件后台下'!U:U,'总明细 源文件后台下'!E:E,E99,'总明细 源文件后台下'!C:C,"Order")</f>
        <v>0</v>
      </c>
      <c r="S99">
        <f>SUMIFS('总明细 源文件后台下'!V:V,'总明细 源文件后台下'!E:E,E99,'总明细 源文件后台下'!C:C,"Order")</f>
        <v>0</v>
      </c>
      <c r="T99">
        <f>SUMIFS('总明细 源文件后台下'!W:W,'总明细 源文件后台下'!E:E,E99,'总明细 源文件后台下'!C:C,"Order")</f>
        <v>0</v>
      </c>
      <c r="U99">
        <f>SUMIFS('总明细 源文件后台下'!G:G,'总明细 源文件后台下'!E:E,E99,'总明细 源文件后台下'!C:C,"Refund")</f>
        <v>0</v>
      </c>
      <c r="V99">
        <f>SUMIFS('总明细 源文件后台下'!M:M,'总明细 源文件后台下'!E:E,E99,'总明细 源文件后台下'!C:C,"Refund")</f>
        <v>0</v>
      </c>
      <c r="W99">
        <f>SUMIFS('总明细 源文件后台下'!N:N,'总明细 源文件后台下'!E:E,E99,'总明细 源文件后台下'!C:C,"Refund")</f>
        <v>0</v>
      </c>
      <c r="X99">
        <f>SUMIFS('总明细 源文件后台下'!O:O,'总明细 源文件后台下'!E:E,E99,'总明细 源文件后台下'!C:C,"Refund")</f>
        <v>0</v>
      </c>
      <c r="Y99">
        <f>SUMIFS('总明细 源文件后台下'!P:P,'总明细 源文件后台下'!E:E,E99,'总明细 源文件后台下'!C:C,"Refund")</f>
        <v>0</v>
      </c>
      <c r="Z99">
        <f>SUMIFS('总明细 源文件后台下'!Q:Q,'总明细 源文件后台下'!E:E,E99,'总明细 源文件后台下'!C:C,"Refund")</f>
        <v>0</v>
      </c>
      <c r="AA99">
        <f>SUMIFS('总明细 源文件后台下'!R:R,'总明细 源文件后台下'!E:E,E99,'总明细 源文件后台下'!C:C,"Refund")</f>
        <v>0</v>
      </c>
      <c r="AB99">
        <f>SUMIFS('总明细 源文件后台下'!S:S,'总明细 源文件后台下'!E:E,E99,'总明细 源文件后台下'!C:C,"Refund")</f>
        <v>0</v>
      </c>
      <c r="AC99">
        <f>SUMIFS('总明细 源文件后台下'!T:T,'总明细 源文件后台下'!E:E,E99,'总明细 源文件后台下'!C:C,"Refund")</f>
        <v>0</v>
      </c>
      <c r="AD99">
        <f>SUMIFS('总明细 源文件后台下'!U:U,'总明细 源文件后台下'!E:E,E99,'总明细 源文件后台下'!C:C,"Refund")</f>
        <v>0</v>
      </c>
      <c r="AE99">
        <f>SUMIFS('总明细 源文件后台下'!V:V,'总明细 源文件后台下'!E:E,E99,'总明细 源文件后台下'!C:C,"Refund")</f>
        <v>0</v>
      </c>
      <c r="AF99">
        <f>SUMIFS('总明细 源文件后台下'!W:W,'总明细 源文件后台下'!E:E,E99,'总明细 源文件后台下'!C:C,"Refund")</f>
        <v>0</v>
      </c>
      <c r="AK99">
        <f>(SUMIF('广告费 源文件后台下'!G:G,E99,'广告费 源文件后台下'!M:M))*-1</f>
        <v>0</v>
      </c>
      <c r="AL99">
        <f>SUMIFS('总明细 源文件后台下'!W:W,'总明细 源文件后台下'!E:E,E99,'总明细 源文件后台下'!C:C,"Adjustment",'总明细 源文件后台下'!F:F,"FBA Inventory Reimbursement - Customer Return")</f>
        <v>0</v>
      </c>
      <c r="AM99">
        <f>SUMIFS('总明细 源文件后台下'!W:W,'总明细 源文件后台下'!E:E,E99,'总明细 源文件后台下'!C:C,"Adjustment",'总明细 源文件后台下'!F:F,"FBA Inventory Reimbursement - Damaged:Warehouse")</f>
        <v>0</v>
      </c>
      <c r="AN99">
        <f>SUMIFS('总明细 源文件后台下'!W:W,'总明细 源文件后台下'!E:E,E99,'总明细 源文件后台下'!C:C,"Adjustment",'总明细 源文件后台下'!F:F,"FBA Inventory Reimbursement - Customer Service Issue")</f>
        <v>0</v>
      </c>
      <c r="AO99">
        <f>SUMIFS('总明细 源文件后台下'!W:W,'总明细 源文件后台下'!E:E,E99,'总明细 源文件后台下'!C:C,"Adjustment",'总明细 源文件后台下'!F:F,"FBA Inventory Reimbursement - Fee Correction")</f>
        <v>0</v>
      </c>
      <c r="AP99">
        <f>SUMIFS('总明细 源文件后台下'!W:W,'总明细 源文件后台下'!E:E,E99,'总明细 源文件后台下'!C:C,"Adjustment",'总明细 源文件后台下'!F:F,"FBA Inventory Reimbursement - General Adjustment")</f>
        <v>0</v>
      </c>
      <c r="AQ99">
        <f>SUMIFS('总明细 源文件后台下'!W:W,'总明细 源文件后台下'!E:E,E99,'总明细 源文件后台下'!C:C,"Adjustment",'总明细 源文件后台下'!F:F,"FBA Inventory Reimbursement - Lost:Inbound")</f>
        <v>0</v>
      </c>
      <c r="AR99">
        <f>SUMIFS('总明细 源文件后台下'!W:W,'总明细 源文件后台下'!E:E,E99,'总明细 源文件后台下'!C:C,"Adjustment",'总明细 源文件后台下'!F:F,"FBA Inventory Reimbursement - Lost:Warehouse")</f>
        <v>0</v>
      </c>
      <c r="AS99">
        <f>SUMIFS('总明细 源文件后台下'!W:W,'总明细 源文件后台下'!E:E,E99,'总明细 源文件后台下'!C:C,"Adjustment",'总明细 源文件后台下'!F:F,"Non-subscription Fee Adjustment")</f>
        <v>0</v>
      </c>
      <c r="AT99">
        <f>SUMIFS('总明细 源文件后台下'!W:W,'总明细 源文件后台下'!E:E,E99,'总明细 源文件后台下'!C:C,"Adjustment",'总明细 源文件后台下'!F:F,"FBA Inventory Placement Service Fee")</f>
        <v>0</v>
      </c>
      <c r="AV99">
        <f>SUMIF('FBA Customer Return Per Unit Fe'!B:B,E99,'FBA Customer Return Per Unit Fe'!C:C)</f>
        <v>0</v>
      </c>
      <c r="AX99">
        <f>(SUMIF('仓储费 源文件后台下'!C:C,E99,'仓储费 源文件后台下'!V:V))*-1</f>
        <v>0</v>
      </c>
      <c r="AZ99">
        <f>SUMIF('Disposal Fee销毁费用-160.95'!B:B,E99,'Disposal Fee销毁费用-160.95'!D:D)*-1</f>
        <v>0</v>
      </c>
      <c r="BC99">
        <f>IFERROR(VLOOKUP(F99,'优惠券-86.4'!F:I,4,0),0)</f>
        <v>0</v>
      </c>
      <c r="BD99">
        <f>IFERROR(VLOOKUP(F99,'早评-120'!E:H,4,0),0)</f>
        <v>0</v>
      </c>
      <c r="BF99">
        <f t="shared" si="8"/>
        <v>0</v>
      </c>
      <c r="BG99">
        <f t="shared" si="9"/>
        <v>0</v>
      </c>
      <c r="BH99">
        <f t="shared" si="10"/>
        <v>0</v>
      </c>
      <c r="BQ99" s="45">
        <f t="shared" si="11"/>
        <v>0</v>
      </c>
      <c r="BR99">
        <f>SUMIFS('9月销毁明细'!D:D,'9月销毁明细'!A:A,E99,'9月销毁明细'!H:H,"Sellable")</f>
        <v>0</v>
      </c>
      <c r="BS99">
        <f>SUMIFS('9月销毁明细'!G:G,'9月销毁明细'!A:A,E99,'9月销毁明细'!H:H,"Sellable")</f>
        <v>0</v>
      </c>
      <c r="BT99">
        <f>SUMIFS('9月销毁明细'!D:D,'9月销毁明细'!A:A,E99,'9月销毁明细'!H:H,"Unsellable")</f>
        <v>0</v>
      </c>
      <c r="BU99">
        <f>SUMIFS('9月销毁明细'!G:G,'9月销毁明细'!A:A,E99,'9月销毁明细'!H:H,"Unsellable")</f>
        <v>0</v>
      </c>
      <c r="BW99">
        <f>IFERROR(I99*VLOOKUP(F99,'9.3成本表'!C:L,10,0),0)</f>
        <v>0</v>
      </c>
      <c r="BX99">
        <f t="shared" si="12"/>
        <v>0</v>
      </c>
      <c r="CC99" s="45">
        <f t="shared" si="13"/>
        <v>0</v>
      </c>
      <c r="CD99" s="45">
        <f t="shared" si="14"/>
        <v>0</v>
      </c>
      <c r="CE99" s="45">
        <f t="shared" si="15"/>
        <v>0</v>
      </c>
    </row>
    <row r="100" spans="4:83" x14ac:dyDescent="0.25">
      <c r="D100" s="20" t="s">
        <v>309</v>
      </c>
      <c r="E100" s="20" t="s">
        <v>310</v>
      </c>
      <c r="F100" s="20">
        <v>1008</v>
      </c>
      <c r="G100">
        <v>94</v>
      </c>
      <c r="H100" s="20"/>
      <c r="I100">
        <f>SUMIFS('总明细 源文件后台下'!G:G,'总明细 源文件后台下'!E:E,E100,'总明细 源文件后台下'!C:C,"Order")</f>
        <v>0</v>
      </c>
      <c r="J100">
        <f>SUMIFS('总明细 源文件后台下'!M:M,'总明细 源文件后台下'!E:E,E100,'总明细 源文件后台下'!C:C,"Order")</f>
        <v>0</v>
      </c>
      <c r="K100">
        <f>SUMIFS('总明细 源文件后台下'!N:N,'总明细 源文件后台下'!E:E,E100,'总明细 源文件后台下'!C:C,"Order")</f>
        <v>0</v>
      </c>
      <c r="L100">
        <f>SUMIFS('总明细 源文件后台下'!O:O,'总明细 源文件后台下'!E:E,E100,'总明细 源文件后台下'!C:C,"Order")</f>
        <v>0</v>
      </c>
      <c r="M100">
        <f>SUMIFS('总明细 源文件后台下'!P:P,'总明细 源文件后台下'!E:E,E100,'总明细 源文件后台下'!C:C,"Order")</f>
        <v>0</v>
      </c>
      <c r="N100">
        <f>SUMIFS('总明细 源文件后台下'!Q:Q,'总明细 源文件后台下'!E:E,E100,'总明细 源文件后台下'!C:C,"Order")</f>
        <v>0</v>
      </c>
      <c r="O100">
        <f>SUMIFS('总明细 源文件后台下'!R:R,'总明细 源文件后台下'!E:E,E100,'总明细 源文件后台下'!C:C,"Order")</f>
        <v>0</v>
      </c>
      <c r="P100">
        <f>SUMIFS('总明细 源文件后台下'!S:S,'总明细 源文件后台下'!E:E,E100,'总明细 源文件后台下'!C:C,"Order")</f>
        <v>0</v>
      </c>
      <c r="Q100">
        <f>SUMIFS('总明细 源文件后台下'!T:T,'总明细 源文件后台下'!E:E,E100,'总明细 源文件后台下'!C:C,"Order")</f>
        <v>0</v>
      </c>
      <c r="R100">
        <f>SUMIFS('总明细 源文件后台下'!U:U,'总明细 源文件后台下'!E:E,E100,'总明细 源文件后台下'!C:C,"Order")</f>
        <v>0</v>
      </c>
      <c r="S100">
        <f>SUMIFS('总明细 源文件后台下'!V:V,'总明细 源文件后台下'!E:E,E100,'总明细 源文件后台下'!C:C,"Order")</f>
        <v>0</v>
      </c>
      <c r="T100">
        <f>SUMIFS('总明细 源文件后台下'!W:W,'总明细 源文件后台下'!E:E,E100,'总明细 源文件后台下'!C:C,"Order")</f>
        <v>0</v>
      </c>
      <c r="U100">
        <f>SUMIFS('总明细 源文件后台下'!G:G,'总明细 源文件后台下'!E:E,E100,'总明细 源文件后台下'!C:C,"Refund")</f>
        <v>0</v>
      </c>
      <c r="V100">
        <f>SUMIFS('总明细 源文件后台下'!M:M,'总明细 源文件后台下'!E:E,E100,'总明细 源文件后台下'!C:C,"Refund")</f>
        <v>0</v>
      </c>
      <c r="W100">
        <f>SUMIFS('总明细 源文件后台下'!N:N,'总明细 源文件后台下'!E:E,E100,'总明细 源文件后台下'!C:C,"Refund")</f>
        <v>0</v>
      </c>
      <c r="X100">
        <f>SUMIFS('总明细 源文件后台下'!O:O,'总明细 源文件后台下'!E:E,E100,'总明细 源文件后台下'!C:C,"Refund")</f>
        <v>0</v>
      </c>
      <c r="Y100">
        <f>SUMIFS('总明细 源文件后台下'!P:P,'总明细 源文件后台下'!E:E,E100,'总明细 源文件后台下'!C:C,"Refund")</f>
        <v>0</v>
      </c>
      <c r="Z100">
        <f>SUMIFS('总明细 源文件后台下'!Q:Q,'总明细 源文件后台下'!E:E,E100,'总明细 源文件后台下'!C:C,"Refund")</f>
        <v>0</v>
      </c>
      <c r="AA100">
        <f>SUMIFS('总明细 源文件后台下'!R:R,'总明细 源文件后台下'!E:E,E100,'总明细 源文件后台下'!C:C,"Refund")</f>
        <v>0</v>
      </c>
      <c r="AB100">
        <f>SUMIFS('总明细 源文件后台下'!S:S,'总明细 源文件后台下'!E:E,E100,'总明细 源文件后台下'!C:C,"Refund")</f>
        <v>0</v>
      </c>
      <c r="AC100">
        <f>SUMIFS('总明细 源文件后台下'!T:T,'总明细 源文件后台下'!E:E,E100,'总明细 源文件后台下'!C:C,"Refund")</f>
        <v>0</v>
      </c>
      <c r="AD100">
        <f>SUMIFS('总明细 源文件后台下'!U:U,'总明细 源文件后台下'!E:E,E100,'总明细 源文件后台下'!C:C,"Refund")</f>
        <v>0</v>
      </c>
      <c r="AE100">
        <f>SUMIFS('总明细 源文件后台下'!V:V,'总明细 源文件后台下'!E:E,E100,'总明细 源文件后台下'!C:C,"Refund")</f>
        <v>0</v>
      </c>
      <c r="AF100">
        <f>SUMIFS('总明细 源文件后台下'!W:W,'总明细 源文件后台下'!E:E,E100,'总明细 源文件后台下'!C:C,"Refund")</f>
        <v>0</v>
      </c>
      <c r="AK100">
        <f>(SUMIF('广告费 源文件后台下'!G:G,E100,'广告费 源文件后台下'!M:M))*-1</f>
        <v>0</v>
      </c>
      <c r="AL100">
        <f>SUMIFS('总明细 源文件后台下'!W:W,'总明细 源文件后台下'!E:E,E100,'总明细 源文件后台下'!C:C,"Adjustment",'总明细 源文件后台下'!F:F,"FBA Inventory Reimbursement - Customer Return")</f>
        <v>0</v>
      </c>
      <c r="AM100">
        <f>SUMIFS('总明细 源文件后台下'!W:W,'总明细 源文件后台下'!E:E,E100,'总明细 源文件后台下'!C:C,"Adjustment",'总明细 源文件后台下'!F:F,"FBA Inventory Reimbursement - Damaged:Warehouse")</f>
        <v>0</v>
      </c>
      <c r="AN100">
        <f>SUMIFS('总明细 源文件后台下'!W:W,'总明细 源文件后台下'!E:E,E100,'总明细 源文件后台下'!C:C,"Adjustment",'总明细 源文件后台下'!F:F,"FBA Inventory Reimbursement - Customer Service Issue")</f>
        <v>0</v>
      </c>
      <c r="AO100">
        <f>SUMIFS('总明细 源文件后台下'!W:W,'总明细 源文件后台下'!E:E,E100,'总明细 源文件后台下'!C:C,"Adjustment",'总明细 源文件后台下'!F:F,"FBA Inventory Reimbursement - Fee Correction")</f>
        <v>0</v>
      </c>
      <c r="AP100">
        <f>SUMIFS('总明细 源文件后台下'!W:W,'总明细 源文件后台下'!E:E,E100,'总明细 源文件后台下'!C:C,"Adjustment",'总明细 源文件后台下'!F:F,"FBA Inventory Reimbursement - General Adjustment")</f>
        <v>0</v>
      </c>
      <c r="AQ100">
        <f>SUMIFS('总明细 源文件后台下'!W:W,'总明细 源文件后台下'!E:E,E100,'总明细 源文件后台下'!C:C,"Adjustment",'总明细 源文件后台下'!F:F,"FBA Inventory Reimbursement - Lost:Inbound")</f>
        <v>0</v>
      </c>
      <c r="AR100">
        <f>SUMIFS('总明细 源文件后台下'!W:W,'总明细 源文件后台下'!E:E,E100,'总明细 源文件后台下'!C:C,"Adjustment",'总明细 源文件后台下'!F:F,"FBA Inventory Reimbursement - Lost:Warehouse")</f>
        <v>0</v>
      </c>
      <c r="AS100">
        <f>SUMIFS('总明细 源文件后台下'!W:W,'总明细 源文件后台下'!E:E,E100,'总明细 源文件后台下'!C:C,"Adjustment",'总明细 源文件后台下'!F:F,"Non-subscription Fee Adjustment")</f>
        <v>0</v>
      </c>
      <c r="AT100">
        <f>SUMIFS('总明细 源文件后台下'!W:W,'总明细 源文件后台下'!E:E,E100,'总明细 源文件后台下'!C:C,"Adjustment",'总明细 源文件后台下'!F:F,"FBA Inventory Placement Service Fee")</f>
        <v>0</v>
      </c>
      <c r="AV100">
        <f>SUMIF('FBA Customer Return Per Unit Fe'!B:B,E100,'FBA Customer Return Per Unit Fe'!C:C)</f>
        <v>0</v>
      </c>
      <c r="AX100">
        <f>(SUMIF('仓储费 源文件后台下'!C:C,E100,'仓储费 源文件后台下'!V:V))*-1</f>
        <v>0</v>
      </c>
      <c r="AZ100">
        <f>SUMIF('Disposal Fee销毁费用-160.95'!B:B,E100,'Disposal Fee销毁费用-160.95'!D:D)*-1</f>
        <v>0</v>
      </c>
      <c r="BC100">
        <f>IFERROR(VLOOKUP(F100,'优惠券-86.4'!F:I,4,0),0)</f>
        <v>0</v>
      </c>
      <c r="BD100">
        <f>IFERROR(VLOOKUP(F100,'早评-120'!E:H,4,0),0)</f>
        <v>0</v>
      </c>
      <c r="BF100">
        <f t="shared" si="8"/>
        <v>0</v>
      </c>
      <c r="BG100">
        <f t="shared" si="9"/>
        <v>0</v>
      </c>
      <c r="BH100">
        <f t="shared" si="10"/>
        <v>0</v>
      </c>
      <c r="BQ100" s="45">
        <f t="shared" si="11"/>
        <v>0</v>
      </c>
      <c r="BR100">
        <f>SUMIFS('9月销毁明细'!D:D,'9月销毁明细'!A:A,E100,'9月销毁明细'!H:H,"Sellable")</f>
        <v>0</v>
      </c>
      <c r="BS100">
        <f>SUMIFS('9月销毁明细'!G:G,'9月销毁明细'!A:A,E100,'9月销毁明细'!H:H,"Sellable")</f>
        <v>0</v>
      </c>
      <c r="BT100">
        <f>SUMIFS('9月销毁明细'!D:D,'9月销毁明细'!A:A,E100,'9月销毁明细'!H:H,"Unsellable")</f>
        <v>0</v>
      </c>
      <c r="BU100">
        <f>SUMIFS('9月销毁明细'!G:G,'9月销毁明细'!A:A,E100,'9月销毁明细'!H:H,"Unsellable")</f>
        <v>0</v>
      </c>
      <c r="BW100">
        <f>IFERROR(I100*VLOOKUP(F100,'9.3成本表'!C:L,10,0),0)</f>
        <v>0</v>
      </c>
      <c r="BX100">
        <f t="shared" si="12"/>
        <v>0</v>
      </c>
      <c r="CC100" s="45">
        <f t="shared" si="13"/>
        <v>0</v>
      </c>
      <c r="CD100" s="45">
        <f t="shared" si="14"/>
        <v>0</v>
      </c>
      <c r="CE100" s="45">
        <f t="shared" si="15"/>
        <v>0</v>
      </c>
    </row>
    <row r="101" spans="4:83" x14ac:dyDescent="0.25">
      <c r="D101" s="20" t="s">
        <v>311</v>
      </c>
      <c r="E101" s="20" t="s">
        <v>312</v>
      </c>
      <c r="F101" s="20">
        <v>1008</v>
      </c>
      <c r="G101">
        <v>95</v>
      </c>
      <c r="H101" s="20"/>
      <c r="I101">
        <f>SUMIFS('总明细 源文件后台下'!G:G,'总明细 源文件后台下'!E:E,E101,'总明细 源文件后台下'!C:C,"Order")</f>
        <v>0</v>
      </c>
      <c r="J101">
        <f>SUMIFS('总明细 源文件后台下'!M:M,'总明细 源文件后台下'!E:E,E101,'总明细 源文件后台下'!C:C,"Order")</f>
        <v>0</v>
      </c>
      <c r="K101">
        <f>SUMIFS('总明细 源文件后台下'!N:N,'总明细 源文件后台下'!E:E,E101,'总明细 源文件后台下'!C:C,"Order")</f>
        <v>0</v>
      </c>
      <c r="L101">
        <f>SUMIFS('总明细 源文件后台下'!O:O,'总明细 源文件后台下'!E:E,E101,'总明细 源文件后台下'!C:C,"Order")</f>
        <v>0</v>
      </c>
      <c r="M101">
        <f>SUMIFS('总明细 源文件后台下'!P:P,'总明细 源文件后台下'!E:E,E101,'总明细 源文件后台下'!C:C,"Order")</f>
        <v>0</v>
      </c>
      <c r="N101">
        <f>SUMIFS('总明细 源文件后台下'!Q:Q,'总明细 源文件后台下'!E:E,E101,'总明细 源文件后台下'!C:C,"Order")</f>
        <v>0</v>
      </c>
      <c r="O101">
        <f>SUMIFS('总明细 源文件后台下'!R:R,'总明细 源文件后台下'!E:E,E101,'总明细 源文件后台下'!C:C,"Order")</f>
        <v>0</v>
      </c>
      <c r="P101">
        <f>SUMIFS('总明细 源文件后台下'!S:S,'总明细 源文件后台下'!E:E,E101,'总明细 源文件后台下'!C:C,"Order")</f>
        <v>0</v>
      </c>
      <c r="Q101">
        <f>SUMIFS('总明细 源文件后台下'!T:T,'总明细 源文件后台下'!E:E,E101,'总明细 源文件后台下'!C:C,"Order")</f>
        <v>0</v>
      </c>
      <c r="R101">
        <f>SUMIFS('总明细 源文件后台下'!U:U,'总明细 源文件后台下'!E:E,E101,'总明细 源文件后台下'!C:C,"Order")</f>
        <v>0</v>
      </c>
      <c r="S101">
        <f>SUMIFS('总明细 源文件后台下'!V:V,'总明细 源文件后台下'!E:E,E101,'总明细 源文件后台下'!C:C,"Order")</f>
        <v>0</v>
      </c>
      <c r="T101">
        <f>SUMIFS('总明细 源文件后台下'!W:W,'总明细 源文件后台下'!E:E,E101,'总明细 源文件后台下'!C:C,"Order")</f>
        <v>0</v>
      </c>
      <c r="U101">
        <f>SUMIFS('总明细 源文件后台下'!G:G,'总明细 源文件后台下'!E:E,E101,'总明细 源文件后台下'!C:C,"Refund")</f>
        <v>0</v>
      </c>
      <c r="V101">
        <f>SUMIFS('总明细 源文件后台下'!M:M,'总明细 源文件后台下'!E:E,E101,'总明细 源文件后台下'!C:C,"Refund")</f>
        <v>0</v>
      </c>
      <c r="W101">
        <f>SUMIFS('总明细 源文件后台下'!N:N,'总明细 源文件后台下'!E:E,E101,'总明细 源文件后台下'!C:C,"Refund")</f>
        <v>0</v>
      </c>
      <c r="X101">
        <f>SUMIFS('总明细 源文件后台下'!O:O,'总明细 源文件后台下'!E:E,E101,'总明细 源文件后台下'!C:C,"Refund")</f>
        <v>0</v>
      </c>
      <c r="Y101">
        <f>SUMIFS('总明细 源文件后台下'!P:P,'总明细 源文件后台下'!E:E,E101,'总明细 源文件后台下'!C:C,"Refund")</f>
        <v>0</v>
      </c>
      <c r="Z101">
        <f>SUMIFS('总明细 源文件后台下'!Q:Q,'总明细 源文件后台下'!E:E,E101,'总明细 源文件后台下'!C:C,"Refund")</f>
        <v>0</v>
      </c>
      <c r="AA101">
        <f>SUMIFS('总明细 源文件后台下'!R:R,'总明细 源文件后台下'!E:E,E101,'总明细 源文件后台下'!C:C,"Refund")</f>
        <v>0</v>
      </c>
      <c r="AB101">
        <f>SUMIFS('总明细 源文件后台下'!S:S,'总明细 源文件后台下'!E:E,E101,'总明细 源文件后台下'!C:C,"Refund")</f>
        <v>0</v>
      </c>
      <c r="AC101">
        <f>SUMIFS('总明细 源文件后台下'!T:T,'总明细 源文件后台下'!E:E,E101,'总明细 源文件后台下'!C:C,"Refund")</f>
        <v>0</v>
      </c>
      <c r="AD101">
        <f>SUMIFS('总明细 源文件后台下'!U:U,'总明细 源文件后台下'!E:E,E101,'总明细 源文件后台下'!C:C,"Refund")</f>
        <v>0</v>
      </c>
      <c r="AE101">
        <f>SUMIFS('总明细 源文件后台下'!V:V,'总明细 源文件后台下'!E:E,E101,'总明细 源文件后台下'!C:C,"Refund")</f>
        <v>0</v>
      </c>
      <c r="AF101">
        <f>SUMIFS('总明细 源文件后台下'!W:W,'总明细 源文件后台下'!E:E,E101,'总明细 源文件后台下'!C:C,"Refund")</f>
        <v>0</v>
      </c>
      <c r="AK101">
        <f>(SUMIF('广告费 源文件后台下'!G:G,E101,'广告费 源文件后台下'!M:M))*-1</f>
        <v>0</v>
      </c>
      <c r="AL101">
        <f>SUMIFS('总明细 源文件后台下'!W:W,'总明细 源文件后台下'!E:E,E101,'总明细 源文件后台下'!C:C,"Adjustment",'总明细 源文件后台下'!F:F,"FBA Inventory Reimbursement - Customer Return")</f>
        <v>0</v>
      </c>
      <c r="AM101">
        <f>SUMIFS('总明细 源文件后台下'!W:W,'总明细 源文件后台下'!E:E,E101,'总明细 源文件后台下'!C:C,"Adjustment",'总明细 源文件后台下'!F:F,"FBA Inventory Reimbursement - Damaged:Warehouse")</f>
        <v>0</v>
      </c>
      <c r="AN101">
        <f>SUMIFS('总明细 源文件后台下'!W:W,'总明细 源文件后台下'!E:E,E101,'总明细 源文件后台下'!C:C,"Adjustment",'总明细 源文件后台下'!F:F,"FBA Inventory Reimbursement - Customer Service Issue")</f>
        <v>0</v>
      </c>
      <c r="AO101">
        <f>SUMIFS('总明细 源文件后台下'!W:W,'总明细 源文件后台下'!E:E,E101,'总明细 源文件后台下'!C:C,"Adjustment",'总明细 源文件后台下'!F:F,"FBA Inventory Reimbursement - Fee Correction")</f>
        <v>0</v>
      </c>
      <c r="AP101">
        <f>SUMIFS('总明细 源文件后台下'!W:W,'总明细 源文件后台下'!E:E,E101,'总明细 源文件后台下'!C:C,"Adjustment",'总明细 源文件后台下'!F:F,"FBA Inventory Reimbursement - General Adjustment")</f>
        <v>0</v>
      </c>
      <c r="AQ101">
        <f>SUMIFS('总明细 源文件后台下'!W:W,'总明细 源文件后台下'!E:E,E101,'总明细 源文件后台下'!C:C,"Adjustment",'总明细 源文件后台下'!F:F,"FBA Inventory Reimbursement - Lost:Inbound")</f>
        <v>0</v>
      </c>
      <c r="AR101">
        <f>SUMIFS('总明细 源文件后台下'!W:W,'总明细 源文件后台下'!E:E,E101,'总明细 源文件后台下'!C:C,"Adjustment",'总明细 源文件后台下'!F:F,"FBA Inventory Reimbursement - Lost:Warehouse")</f>
        <v>0</v>
      </c>
      <c r="AS101">
        <f>SUMIFS('总明细 源文件后台下'!W:W,'总明细 源文件后台下'!E:E,E101,'总明细 源文件后台下'!C:C,"Adjustment",'总明细 源文件后台下'!F:F,"Non-subscription Fee Adjustment")</f>
        <v>0</v>
      </c>
      <c r="AT101">
        <f>SUMIFS('总明细 源文件后台下'!W:W,'总明细 源文件后台下'!E:E,E101,'总明细 源文件后台下'!C:C,"Adjustment",'总明细 源文件后台下'!F:F,"FBA Inventory Placement Service Fee")</f>
        <v>0</v>
      </c>
      <c r="AV101">
        <f>SUMIF('FBA Customer Return Per Unit Fe'!B:B,E101,'FBA Customer Return Per Unit Fe'!C:C)</f>
        <v>0</v>
      </c>
      <c r="AX101">
        <f>(SUMIF('仓储费 源文件后台下'!C:C,E101,'仓储费 源文件后台下'!V:V))*-1</f>
        <v>0</v>
      </c>
      <c r="AZ101">
        <f>SUMIF('Disposal Fee销毁费用-160.95'!B:B,E101,'Disposal Fee销毁费用-160.95'!D:D)*-1</f>
        <v>0</v>
      </c>
      <c r="BC101">
        <f>IFERROR(VLOOKUP(F101,'优惠券-86.4'!F:I,4,0),0)</f>
        <v>0</v>
      </c>
      <c r="BD101">
        <f>IFERROR(VLOOKUP(F101,'早评-120'!E:H,4,0),0)</f>
        <v>0</v>
      </c>
      <c r="BF101">
        <f t="shared" si="8"/>
        <v>0</v>
      </c>
      <c r="BG101">
        <f t="shared" si="9"/>
        <v>0</v>
      </c>
      <c r="BH101">
        <f t="shared" si="10"/>
        <v>0</v>
      </c>
      <c r="BQ101" s="45">
        <f t="shared" si="11"/>
        <v>0</v>
      </c>
      <c r="BR101">
        <f>SUMIFS('9月销毁明细'!D:D,'9月销毁明细'!A:A,E101,'9月销毁明细'!H:H,"Sellable")</f>
        <v>0</v>
      </c>
      <c r="BS101">
        <f>SUMIFS('9月销毁明细'!G:G,'9月销毁明细'!A:A,E101,'9月销毁明细'!H:H,"Sellable")</f>
        <v>0</v>
      </c>
      <c r="BT101">
        <f>SUMIFS('9月销毁明细'!D:D,'9月销毁明细'!A:A,E101,'9月销毁明细'!H:H,"Unsellable")</f>
        <v>0</v>
      </c>
      <c r="BU101">
        <f>SUMIFS('9月销毁明细'!G:G,'9月销毁明细'!A:A,E101,'9月销毁明细'!H:H,"Unsellable")</f>
        <v>0</v>
      </c>
      <c r="BW101">
        <f>IFERROR(I101*VLOOKUP(F101,'9.3成本表'!C:L,10,0),0)</f>
        <v>0</v>
      </c>
      <c r="BX101">
        <f t="shared" si="12"/>
        <v>0</v>
      </c>
      <c r="CC101" s="45">
        <f t="shared" si="13"/>
        <v>0</v>
      </c>
      <c r="CD101" s="45">
        <f t="shared" si="14"/>
        <v>0</v>
      </c>
      <c r="CE101" s="45">
        <f t="shared" si="15"/>
        <v>0</v>
      </c>
    </row>
    <row r="102" spans="4:83" x14ac:dyDescent="0.25">
      <c r="D102" s="20" t="s">
        <v>313</v>
      </c>
      <c r="E102" s="20" t="s">
        <v>314</v>
      </c>
      <c r="F102" s="20">
        <v>1008</v>
      </c>
      <c r="G102">
        <v>96</v>
      </c>
      <c r="H102" s="20"/>
      <c r="I102">
        <f>SUMIFS('总明细 源文件后台下'!G:G,'总明细 源文件后台下'!E:E,E102,'总明细 源文件后台下'!C:C,"Order")</f>
        <v>0</v>
      </c>
      <c r="J102">
        <f>SUMIFS('总明细 源文件后台下'!M:M,'总明细 源文件后台下'!E:E,E102,'总明细 源文件后台下'!C:C,"Order")</f>
        <v>0</v>
      </c>
      <c r="K102">
        <f>SUMIFS('总明细 源文件后台下'!N:N,'总明细 源文件后台下'!E:E,E102,'总明细 源文件后台下'!C:C,"Order")</f>
        <v>0</v>
      </c>
      <c r="L102">
        <f>SUMIFS('总明细 源文件后台下'!O:O,'总明细 源文件后台下'!E:E,E102,'总明细 源文件后台下'!C:C,"Order")</f>
        <v>0</v>
      </c>
      <c r="M102">
        <f>SUMIFS('总明细 源文件后台下'!P:P,'总明细 源文件后台下'!E:E,E102,'总明细 源文件后台下'!C:C,"Order")</f>
        <v>0</v>
      </c>
      <c r="N102">
        <f>SUMIFS('总明细 源文件后台下'!Q:Q,'总明细 源文件后台下'!E:E,E102,'总明细 源文件后台下'!C:C,"Order")</f>
        <v>0</v>
      </c>
      <c r="O102">
        <f>SUMIFS('总明细 源文件后台下'!R:R,'总明细 源文件后台下'!E:E,E102,'总明细 源文件后台下'!C:C,"Order")</f>
        <v>0</v>
      </c>
      <c r="P102">
        <f>SUMIFS('总明细 源文件后台下'!S:S,'总明细 源文件后台下'!E:E,E102,'总明细 源文件后台下'!C:C,"Order")</f>
        <v>0</v>
      </c>
      <c r="Q102">
        <f>SUMIFS('总明细 源文件后台下'!T:T,'总明细 源文件后台下'!E:E,E102,'总明细 源文件后台下'!C:C,"Order")</f>
        <v>0</v>
      </c>
      <c r="R102">
        <f>SUMIFS('总明细 源文件后台下'!U:U,'总明细 源文件后台下'!E:E,E102,'总明细 源文件后台下'!C:C,"Order")</f>
        <v>0</v>
      </c>
      <c r="S102">
        <f>SUMIFS('总明细 源文件后台下'!V:V,'总明细 源文件后台下'!E:E,E102,'总明细 源文件后台下'!C:C,"Order")</f>
        <v>0</v>
      </c>
      <c r="T102">
        <f>SUMIFS('总明细 源文件后台下'!W:W,'总明细 源文件后台下'!E:E,E102,'总明细 源文件后台下'!C:C,"Order")</f>
        <v>0</v>
      </c>
      <c r="U102">
        <f>SUMIFS('总明细 源文件后台下'!G:G,'总明细 源文件后台下'!E:E,E102,'总明细 源文件后台下'!C:C,"Refund")</f>
        <v>0</v>
      </c>
      <c r="V102">
        <f>SUMIFS('总明细 源文件后台下'!M:M,'总明细 源文件后台下'!E:E,E102,'总明细 源文件后台下'!C:C,"Refund")</f>
        <v>0</v>
      </c>
      <c r="W102">
        <f>SUMIFS('总明细 源文件后台下'!N:N,'总明细 源文件后台下'!E:E,E102,'总明细 源文件后台下'!C:C,"Refund")</f>
        <v>0</v>
      </c>
      <c r="X102">
        <f>SUMIFS('总明细 源文件后台下'!O:O,'总明细 源文件后台下'!E:E,E102,'总明细 源文件后台下'!C:C,"Refund")</f>
        <v>0</v>
      </c>
      <c r="Y102">
        <f>SUMIFS('总明细 源文件后台下'!P:P,'总明细 源文件后台下'!E:E,E102,'总明细 源文件后台下'!C:C,"Refund")</f>
        <v>0</v>
      </c>
      <c r="Z102">
        <f>SUMIFS('总明细 源文件后台下'!Q:Q,'总明细 源文件后台下'!E:E,E102,'总明细 源文件后台下'!C:C,"Refund")</f>
        <v>0</v>
      </c>
      <c r="AA102">
        <f>SUMIFS('总明细 源文件后台下'!R:R,'总明细 源文件后台下'!E:E,E102,'总明细 源文件后台下'!C:C,"Refund")</f>
        <v>0</v>
      </c>
      <c r="AB102">
        <f>SUMIFS('总明细 源文件后台下'!S:S,'总明细 源文件后台下'!E:E,E102,'总明细 源文件后台下'!C:C,"Refund")</f>
        <v>0</v>
      </c>
      <c r="AC102">
        <f>SUMIFS('总明细 源文件后台下'!T:T,'总明细 源文件后台下'!E:E,E102,'总明细 源文件后台下'!C:C,"Refund")</f>
        <v>0</v>
      </c>
      <c r="AD102">
        <f>SUMIFS('总明细 源文件后台下'!U:U,'总明细 源文件后台下'!E:E,E102,'总明细 源文件后台下'!C:C,"Refund")</f>
        <v>0</v>
      </c>
      <c r="AE102">
        <f>SUMIFS('总明细 源文件后台下'!V:V,'总明细 源文件后台下'!E:E,E102,'总明细 源文件后台下'!C:C,"Refund")</f>
        <v>0</v>
      </c>
      <c r="AF102">
        <f>SUMIFS('总明细 源文件后台下'!W:W,'总明细 源文件后台下'!E:E,E102,'总明细 源文件后台下'!C:C,"Refund")</f>
        <v>0</v>
      </c>
      <c r="AK102">
        <f>(SUMIF('广告费 源文件后台下'!G:G,E102,'广告费 源文件后台下'!M:M))*-1</f>
        <v>0</v>
      </c>
      <c r="AL102">
        <f>SUMIFS('总明细 源文件后台下'!W:W,'总明细 源文件后台下'!E:E,E102,'总明细 源文件后台下'!C:C,"Adjustment",'总明细 源文件后台下'!F:F,"FBA Inventory Reimbursement - Customer Return")</f>
        <v>0</v>
      </c>
      <c r="AM102">
        <f>SUMIFS('总明细 源文件后台下'!W:W,'总明细 源文件后台下'!E:E,E102,'总明细 源文件后台下'!C:C,"Adjustment",'总明细 源文件后台下'!F:F,"FBA Inventory Reimbursement - Damaged:Warehouse")</f>
        <v>0</v>
      </c>
      <c r="AN102">
        <f>SUMIFS('总明细 源文件后台下'!W:W,'总明细 源文件后台下'!E:E,E102,'总明细 源文件后台下'!C:C,"Adjustment",'总明细 源文件后台下'!F:F,"FBA Inventory Reimbursement - Customer Service Issue")</f>
        <v>0</v>
      </c>
      <c r="AO102">
        <f>SUMIFS('总明细 源文件后台下'!W:W,'总明细 源文件后台下'!E:E,E102,'总明细 源文件后台下'!C:C,"Adjustment",'总明细 源文件后台下'!F:F,"FBA Inventory Reimbursement - Fee Correction")</f>
        <v>0</v>
      </c>
      <c r="AP102">
        <f>SUMIFS('总明细 源文件后台下'!W:W,'总明细 源文件后台下'!E:E,E102,'总明细 源文件后台下'!C:C,"Adjustment",'总明细 源文件后台下'!F:F,"FBA Inventory Reimbursement - General Adjustment")</f>
        <v>0</v>
      </c>
      <c r="AQ102">
        <f>SUMIFS('总明细 源文件后台下'!W:W,'总明细 源文件后台下'!E:E,E102,'总明细 源文件后台下'!C:C,"Adjustment",'总明细 源文件后台下'!F:F,"FBA Inventory Reimbursement - Lost:Inbound")</f>
        <v>0</v>
      </c>
      <c r="AR102">
        <f>SUMIFS('总明细 源文件后台下'!W:W,'总明细 源文件后台下'!E:E,E102,'总明细 源文件后台下'!C:C,"Adjustment",'总明细 源文件后台下'!F:F,"FBA Inventory Reimbursement - Lost:Warehouse")</f>
        <v>0</v>
      </c>
      <c r="AS102">
        <f>SUMIFS('总明细 源文件后台下'!W:W,'总明细 源文件后台下'!E:E,E102,'总明细 源文件后台下'!C:C,"Adjustment",'总明细 源文件后台下'!F:F,"Non-subscription Fee Adjustment")</f>
        <v>0</v>
      </c>
      <c r="AT102">
        <f>SUMIFS('总明细 源文件后台下'!W:W,'总明细 源文件后台下'!E:E,E102,'总明细 源文件后台下'!C:C,"Adjustment",'总明细 源文件后台下'!F:F,"FBA Inventory Placement Service Fee")</f>
        <v>0</v>
      </c>
      <c r="AV102">
        <f>SUMIF('FBA Customer Return Per Unit Fe'!B:B,E102,'FBA Customer Return Per Unit Fe'!C:C)</f>
        <v>0</v>
      </c>
      <c r="AX102">
        <f>(SUMIF('仓储费 源文件后台下'!C:C,E102,'仓储费 源文件后台下'!V:V))*-1</f>
        <v>0</v>
      </c>
      <c r="AZ102">
        <f>SUMIF('Disposal Fee销毁费用-160.95'!B:B,E102,'Disposal Fee销毁费用-160.95'!D:D)*-1</f>
        <v>0</v>
      </c>
      <c r="BC102">
        <f>IFERROR(VLOOKUP(F102,'优惠券-86.4'!F:I,4,0),0)</f>
        <v>0</v>
      </c>
      <c r="BD102">
        <f>IFERROR(VLOOKUP(F102,'早评-120'!E:H,4,0),0)</f>
        <v>0</v>
      </c>
      <c r="BF102">
        <f t="shared" si="8"/>
        <v>0</v>
      </c>
      <c r="BG102">
        <f t="shared" si="9"/>
        <v>0</v>
      </c>
      <c r="BH102">
        <f t="shared" si="10"/>
        <v>0</v>
      </c>
      <c r="BQ102" s="45">
        <f t="shared" si="11"/>
        <v>0</v>
      </c>
      <c r="BR102">
        <f>SUMIFS('9月销毁明细'!D:D,'9月销毁明细'!A:A,E102,'9月销毁明细'!H:H,"Sellable")</f>
        <v>0</v>
      </c>
      <c r="BS102">
        <f>SUMIFS('9月销毁明细'!G:G,'9月销毁明细'!A:A,E102,'9月销毁明细'!H:H,"Sellable")</f>
        <v>0</v>
      </c>
      <c r="BT102">
        <f>SUMIFS('9月销毁明细'!D:D,'9月销毁明细'!A:A,E102,'9月销毁明细'!H:H,"Unsellable")</f>
        <v>0</v>
      </c>
      <c r="BU102">
        <f>SUMIFS('9月销毁明细'!G:G,'9月销毁明细'!A:A,E102,'9月销毁明细'!H:H,"Unsellable")</f>
        <v>0</v>
      </c>
      <c r="BW102">
        <f>IFERROR(I102*VLOOKUP(F102,'9.3成本表'!C:L,10,0),0)</f>
        <v>0</v>
      </c>
      <c r="BX102">
        <f t="shared" si="12"/>
        <v>0</v>
      </c>
      <c r="CC102" s="45">
        <f t="shared" si="13"/>
        <v>0</v>
      </c>
      <c r="CD102" s="45">
        <f t="shared" si="14"/>
        <v>0</v>
      </c>
      <c r="CE102" s="45">
        <f t="shared" si="15"/>
        <v>0</v>
      </c>
    </row>
    <row r="103" spans="4:83" x14ac:dyDescent="0.25">
      <c r="D103" s="20" t="s">
        <v>315</v>
      </c>
      <c r="E103" s="20" t="s">
        <v>316</v>
      </c>
      <c r="F103" s="20">
        <v>1008</v>
      </c>
      <c r="G103">
        <v>97</v>
      </c>
      <c r="H103" s="20"/>
      <c r="I103">
        <f>SUMIFS('总明细 源文件后台下'!G:G,'总明细 源文件后台下'!E:E,E103,'总明细 源文件后台下'!C:C,"Order")</f>
        <v>0</v>
      </c>
      <c r="J103">
        <f>SUMIFS('总明细 源文件后台下'!M:M,'总明细 源文件后台下'!E:E,E103,'总明细 源文件后台下'!C:C,"Order")</f>
        <v>0</v>
      </c>
      <c r="K103">
        <f>SUMIFS('总明细 源文件后台下'!N:N,'总明细 源文件后台下'!E:E,E103,'总明细 源文件后台下'!C:C,"Order")</f>
        <v>0</v>
      </c>
      <c r="L103">
        <f>SUMIFS('总明细 源文件后台下'!O:O,'总明细 源文件后台下'!E:E,E103,'总明细 源文件后台下'!C:C,"Order")</f>
        <v>0</v>
      </c>
      <c r="M103">
        <f>SUMIFS('总明细 源文件后台下'!P:P,'总明细 源文件后台下'!E:E,E103,'总明细 源文件后台下'!C:C,"Order")</f>
        <v>0</v>
      </c>
      <c r="N103">
        <f>SUMIFS('总明细 源文件后台下'!Q:Q,'总明细 源文件后台下'!E:E,E103,'总明细 源文件后台下'!C:C,"Order")</f>
        <v>0</v>
      </c>
      <c r="O103">
        <f>SUMIFS('总明细 源文件后台下'!R:R,'总明细 源文件后台下'!E:E,E103,'总明细 源文件后台下'!C:C,"Order")</f>
        <v>0</v>
      </c>
      <c r="P103">
        <f>SUMIFS('总明细 源文件后台下'!S:S,'总明细 源文件后台下'!E:E,E103,'总明细 源文件后台下'!C:C,"Order")</f>
        <v>0</v>
      </c>
      <c r="Q103">
        <f>SUMIFS('总明细 源文件后台下'!T:T,'总明细 源文件后台下'!E:E,E103,'总明细 源文件后台下'!C:C,"Order")</f>
        <v>0</v>
      </c>
      <c r="R103">
        <f>SUMIFS('总明细 源文件后台下'!U:U,'总明细 源文件后台下'!E:E,E103,'总明细 源文件后台下'!C:C,"Order")</f>
        <v>0</v>
      </c>
      <c r="S103">
        <f>SUMIFS('总明细 源文件后台下'!V:V,'总明细 源文件后台下'!E:E,E103,'总明细 源文件后台下'!C:C,"Order")</f>
        <v>0</v>
      </c>
      <c r="T103">
        <f>SUMIFS('总明细 源文件后台下'!W:W,'总明细 源文件后台下'!E:E,E103,'总明细 源文件后台下'!C:C,"Order")</f>
        <v>0</v>
      </c>
      <c r="U103">
        <f>SUMIFS('总明细 源文件后台下'!G:G,'总明细 源文件后台下'!E:E,E103,'总明细 源文件后台下'!C:C,"Refund")</f>
        <v>0</v>
      </c>
      <c r="V103">
        <f>SUMIFS('总明细 源文件后台下'!M:M,'总明细 源文件后台下'!E:E,E103,'总明细 源文件后台下'!C:C,"Refund")</f>
        <v>0</v>
      </c>
      <c r="W103">
        <f>SUMIFS('总明细 源文件后台下'!N:N,'总明细 源文件后台下'!E:E,E103,'总明细 源文件后台下'!C:C,"Refund")</f>
        <v>0</v>
      </c>
      <c r="X103">
        <f>SUMIFS('总明细 源文件后台下'!O:O,'总明细 源文件后台下'!E:E,E103,'总明细 源文件后台下'!C:C,"Refund")</f>
        <v>0</v>
      </c>
      <c r="Y103">
        <f>SUMIFS('总明细 源文件后台下'!P:P,'总明细 源文件后台下'!E:E,E103,'总明细 源文件后台下'!C:C,"Refund")</f>
        <v>0</v>
      </c>
      <c r="Z103">
        <f>SUMIFS('总明细 源文件后台下'!Q:Q,'总明细 源文件后台下'!E:E,E103,'总明细 源文件后台下'!C:C,"Refund")</f>
        <v>0</v>
      </c>
      <c r="AA103">
        <f>SUMIFS('总明细 源文件后台下'!R:R,'总明细 源文件后台下'!E:E,E103,'总明细 源文件后台下'!C:C,"Refund")</f>
        <v>0</v>
      </c>
      <c r="AB103">
        <f>SUMIFS('总明细 源文件后台下'!S:S,'总明细 源文件后台下'!E:E,E103,'总明细 源文件后台下'!C:C,"Refund")</f>
        <v>0</v>
      </c>
      <c r="AC103">
        <f>SUMIFS('总明细 源文件后台下'!T:T,'总明细 源文件后台下'!E:E,E103,'总明细 源文件后台下'!C:C,"Refund")</f>
        <v>0</v>
      </c>
      <c r="AD103">
        <f>SUMIFS('总明细 源文件后台下'!U:U,'总明细 源文件后台下'!E:E,E103,'总明细 源文件后台下'!C:C,"Refund")</f>
        <v>0</v>
      </c>
      <c r="AE103">
        <f>SUMIFS('总明细 源文件后台下'!V:V,'总明细 源文件后台下'!E:E,E103,'总明细 源文件后台下'!C:C,"Refund")</f>
        <v>0</v>
      </c>
      <c r="AF103">
        <f>SUMIFS('总明细 源文件后台下'!W:W,'总明细 源文件后台下'!E:E,E103,'总明细 源文件后台下'!C:C,"Refund")</f>
        <v>0</v>
      </c>
      <c r="AK103">
        <f>(SUMIF('广告费 源文件后台下'!G:G,E103,'广告费 源文件后台下'!M:M))*-1</f>
        <v>0</v>
      </c>
      <c r="AL103">
        <f>SUMIFS('总明细 源文件后台下'!W:W,'总明细 源文件后台下'!E:E,E103,'总明细 源文件后台下'!C:C,"Adjustment",'总明细 源文件后台下'!F:F,"FBA Inventory Reimbursement - Customer Return")</f>
        <v>0</v>
      </c>
      <c r="AM103">
        <f>SUMIFS('总明细 源文件后台下'!W:W,'总明细 源文件后台下'!E:E,E103,'总明细 源文件后台下'!C:C,"Adjustment",'总明细 源文件后台下'!F:F,"FBA Inventory Reimbursement - Damaged:Warehouse")</f>
        <v>0</v>
      </c>
      <c r="AN103">
        <f>SUMIFS('总明细 源文件后台下'!W:W,'总明细 源文件后台下'!E:E,E103,'总明细 源文件后台下'!C:C,"Adjustment",'总明细 源文件后台下'!F:F,"FBA Inventory Reimbursement - Customer Service Issue")</f>
        <v>0</v>
      </c>
      <c r="AO103">
        <f>SUMIFS('总明细 源文件后台下'!W:W,'总明细 源文件后台下'!E:E,E103,'总明细 源文件后台下'!C:C,"Adjustment",'总明细 源文件后台下'!F:F,"FBA Inventory Reimbursement - Fee Correction")</f>
        <v>0</v>
      </c>
      <c r="AP103">
        <f>SUMIFS('总明细 源文件后台下'!W:W,'总明细 源文件后台下'!E:E,E103,'总明细 源文件后台下'!C:C,"Adjustment",'总明细 源文件后台下'!F:F,"FBA Inventory Reimbursement - General Adjustment")</f>
        <v>0</v>
      </c>
      <c r="AQ103">
        <f>SUMIFS('总明细 源文件后台下'!W:W,'总明细 源文件后台下'!E:E,E103,'总明细 源文件后台下'!C:C,"Adjustment",'总明细 源文件后台下'!F:F,"FBA Inventory Reimbursement - Lost:Inbound")</f>
        <v>0</v>
      </c>
      <c r="AR103">
        <f>SUMIFS('总明细 源文件后台下'!W:W,'总明细 源文件后台下'!E:E,E103,'总明细 源文件后台下'!C:C,"Adjustment",'总明细 源文件后台下'!F:F,"FBA Inventory Reimbursement - Lost:Warehouse")</f>
        <v>0</v>
      </c>
      <c r="AS103">
        <f>SUMIFS('总明细 源文件后台下'!W:W,'总明细 源文件后台下'!E:E,E103,'总明细 源文件后台下'!C:C,"Adjustment",'总明细 源文件后台下'!F:F,"Non-subscription Fee Adjustment")</f>
        <v>0</v>
      </c>
      <c r="AT103">
        <f>SUMIFS('总明细 源文件后台下'!W:W,'总明细 源文件后台下'!E:E,E103,'总明细 源文件后台下'!C:C,"Adjustment",'总明细 源文件后台下'!F:F,"FBA Inventory Placement Service Fee")</f>
        <v>0</v>
      </c>
      <c r="AV103">
        <f>SUMIF('FBA Customer Return Per Unit Fe'!B:B,E103,'FBA Customer Return Per Unit Fe'!C:C)</f>
        <v>0</v>
      </c>
      <c r="AX103">
        <f>(SUMIF('仓储费 源文件后台下'!C:C,E103,'仓储费 源文件后台下'!V:V))*-1</f>
        <v>0</v>
      </c>
      <c r="AZ103">
        <f>SUMIF('Disposal Fee销毁费用-160.95'!B:B,E103,'Disposal Fee销毁费用-160.95'!D:D)*-1</f>
        <v>0</v>
      </c>
      <c r="BC103">
        <f>IFERROR(VLOOKUP(F103,'优惠券-86.4'!F:I,4,0),0)</f>
        <v>0</v>
      </c>
      <c r="BD103">
        <f>IFERROR(VLOOKUP(F103,'早评-120'!E:H,4,0),0)</f>
        <v>0</v>
      </c>
      <c r="BF103">
        <f t="shared" si="8"/>
        <v>0</v>
      </c>
      <c r="BG103">
        <f t="shared" si="9"/>
        <v>0</v>
      </c>
      <c r="BH103">
        <f t="shared" si="10"/>
        <v>0</v>
      </c>
      <c r="BQ103" s="45">
        <f t="shared" si="11"/>
        <v>0</v>
      </c>
      <c r="BR103">
        <f>SUMIFS('9月销毁明细'!D:D,'9月销毁明细'!A:A,E103,'9月销毁明细'!H:H,"Sellable")</f>
        <v>0</v>
      </c>
      <c r="BS103">
        <f>SUMIFS('9月销毁明细'!G:G,'9月销毁明细'!A:A,E103,'9月销毁明细'!H:H,"Sellable")</f>
        <v>0</v>
      </c>
      <c r="BT103">
        <f>SUMIFS('9月销毁明细'!D:D,'9月销毁明细'!A:A,E103,'9月销毁明细'!H:H,"Unsellable")</f>
        <v>0</v>
      </c>
      <c r="BU103">
        <f>SUMIFS('9月销毁明细'!G:G,'9月销毁明细'!A:A,E103,'9月销毁明细'!H:H,"Unsellable")</f>
        <v>0</v>
      </c>
      <c r="BW103">
        <f>IFERROR(I103*VLOOKUP(F103,'9.3成本表'!C:L,10,0),0)</f>
        <v>0</v>
      </c>
      <c r="BX103">
        <f t="shared" si="12"/>
        <v>0</v>
      </c>
      <c r="CC103" s="45">
        <f t="shared" si="13"/>
        <v>0</v>
      </c>
      <c r="CD103" s="45">
        <f t="shared" si="14"/>
        <v>0</v>
      </c>
      <c r="CE103" s="45">
        <f t="shared" si="15"/>
        <v>0</v>
      </c>
    </row>
    <row r="104" spans="4:83" x14ac:dyDescent="0.25">
      <c r="D104" s="20" t="s">
        <v>317</v>
      </c>
      <c r="E104" s="20" t="s">
        <v>318</v>
      </c>
      <c r="F104" s="20">
        <v>1008</v>
      </c>
      <c r="G104">
        <v>98</v>
      </c>
      <c r="H104" s="20"/>
      <c r="I104">
        <f>SUMIFS('总明细 源文件后台下'!G:G,'总明细 源文件后台下'!E:E,E104,'总明细 源文件后台下'!C:C,"Order")</f>
        <v>0</v>
      </c>
      <c r="J104">
        <f>SUMIFS('总明细 源文件后台下'!M:M,'总明细 源文件后台下'!E:E,E104,'总明细 源文件后台下'!C:C,"Order")</f>
        <v>0</v>
      </c>
      <c r="K104">
        <f>SUMIFS('总明细 源文件后台下'!N:N,'总明细 源文件后台下'!E:E,E104,'总明细 源文件后台下'!C:C,"Order")</f>
        <v>0</v>
      </c>
      <c r="L104">
        <f>SUMIFS('总明细 源文件后台下'!O:O,'总明细 源文件后台下'!E:E,E104,'总明细 源文件后台下'!C:C,"Order")</f>
        <v>0</v>
      </c>
      <c r="M104">
        <f>SUMIFS('总明细 源文件后台下'!P:P,'总明细 源文件后台下'!E:E,E104,'总明细 源文件后台下'!C:C,"Order")</f>
        <v>0</v>
      </c>
      <c r="N104">
        <f>SUMIFS('总明细 源文件后台下'!Q:Q,'总明细 源文件后台下'!E:E,E104,'总明细 源文件后台下'!C:C,"Order")</f>
        <v>0</v>
      </c>
      <c r="O104">
        <f>SUMIFS('总明细 源文件后台下'!R:R,'总明细 源文件后台下'!E:E,E104,'总明细 源文件后台下'!C:C,"Order")</f>
        <v>0</v>
      </c>
      <c r="P104">
        <f>SUMIFS('总明细 源文件后台下'!S:S,'总明细 源文件后台下'!E:E,E104,'总明细 源文件后台下'!C:C,"Order")</f>
        <v>0</v>
      </c>
      <c r="Q104">
        <f>SUMIFS('总明细 源文件后台下'!T:T,'总明细 源文件后台下'!E:E,E104,'总明细 源文件后台下'!C:C,"Order")</f>
        <v>0</v>
      </c>
      <c r="R104">
        <f>SUMIFS('总明细 源文件后台下'!U:U,'总明细 源文件后台下'!E:E,E104,'总明细 源文件后台下'!C:C,"Order")</f>
        <v>0</v>
      </c>
      <c r="S104">
        <f>SUMIFS('总明细 源文件后台下'!V:V,'总明细 源文件后台下'!E:E,E104,'总明细 源文件后台下'!C:C,"Order")</f>
        <v>0</v>
      </c>
      <c r="T104">
        <f>SUMIFS('总明细 源文件后台下'!W:W,'总明细 源文件后台下'!E:E,E104,'总明细 源文件后台下'!C:C,"Order")</f>
        <v>0</v>
      </c>
      <c r="U104">
        <f>SUMIFS('总明细 源文件后台下'!G:G,'总明细 源文件后台下'!E:E,E104,'总明细 源文件后台下'!C:C,"Refund")</f>
        <v>0</v>
      </c>
      <c r="V104">
        <f>SUMIFS('总明细 源文件后台下'!M:M,'总明细 源文件后台下'!E:E,E104,'总明细 源文件后台下'!C:C,"Refund")</f>
        <v>0</v>
      </c>
      <c r="W104">
        <f>SUMIFS('总明细 源文件后台下'!N:N,'总明细 源文件后台下'!E:E,E104,'总明细 源文件后台下'!C:C,"Refund")</f>
        <v>0</v>
      </c>
      <c r="X104">
        <f>SUMIFS('总明细 源文件后台下'!O:O,'总明细 源文件后台下'!E:E,E104,'总明细 源文件后台下'!C:C,"Refund")</f>
        <v>0</v>
      </c>
      <c r="Y104">
        <f>SUMIFS('总明细 源文件后台下'!P:P,'总明细 源文件后台下'!E:E,E104,'总明细 源文件后台下'!C:C,"Refund")</f>
        <v>0</v>
      </c>
      <c r="Z104">
        <f>SUMIFS('总明细 源文件后台下'!Q:Q,'总明细 源文件后台下'!E:E,E104,'总明细 源文件后台下'!C:C,"Refund")</f>
        <v>0</v>
      </c>
      <c r="AA104">
        <f>SUMIFS('总明细 源文件后台下'!R:R,'总明细 源文件后台下'!E:E,E104,'总明细 源文件后台下'!C:C,"Refund")</f>
        <v>0</v>
      </c>
      <c r="AB104">
        <f>SUMIFS('总明细 源文件后台下'!S:S,'总明细 源文件后台下'!E:E,E104,'总明细 源文件后台下'!C:C,"Refund")</f>
        <v>0</v>
      </c>
      <c r="AC104">
        <f>SUMIFS('总明细 源文件后台下'!T:T,'总明细 源文件后台下'!E:E,E104,'总明细 源文件后台下'!C:C,"Refund")</f>
        <v>0</v>
      </c>
      <c r="AD104">
        <f>SUMIFS('总明细 源文件后台下'!U:U,'总明细 源文件后台下'!E:E,E104,'总明细 源文件后台下'!C:C,"Refund")</f>
        <v>0</v>
      </c>
      <c r="AE104">
        <f>SUMIFS('总明细 源文件后台下'!V:V,'总明细 源文件后台下'!E:E,E104,'总明细 源文件后台下'!C:C,"Refund")</f>
        <v>0</v>
      </c>
      <c r="AF104">
        <f>SUMIFS('总明细 源文件后台下'!W:W,'总明细 源文件后台下'!E:E,E104,'总明细 源文件后台下'!C:C,"Refund")</f>
        <v>0</v>
      </c>
      <c r="AK104">
        <f>(SUMIF('广告费 源文件后台下'!G:G,E104,'广告费 源文件后台下'!M:M))*-1</f>
        <v>0</v>
      </c>
      <c r="AL104">
        <f>SUMIFS('总明细 源文件后台下'!W:W,'总明细 源文件后台下'!E:E,E104,'总明细 源文件后台下'!C:C,"Adjustment",'总明细 源文件后台下'!F:F,"FBA Inventory Reimbursement - Customer Return")</f>
        <v>0</v>
      </c>
      <c r="AM104">
        <f>SUMIFS('总明细 源文件后台下'!W:W,'总明细 源文件后台下'!E:E,E104,'总明细 源文件后台下'!C:C,"Adjustment",'总明细 源文件后台下'!F:F,"FBA Inventory Reimbursement - Damaged:Warehouse")</f>
        <v>0</v>
      </c>
      <c r="AN104">
        <f>SUMIFS('总明细 源文件后台下'!W:W,'总明细 源文件后台下'!E:E,E104,'总明细 源文件后台下'!C:C,"Adjustment",'总明细 源文件后台下'!F:F,"FBA Inventory Reimbursement - Customer Service Issue")</f>
        <v>0</v>
      </c>
      <c r="AO104">
        <f>SUMIFS('总明细 源文件后台下'!W:W,'总明细 源文件后台下'!E:E,E104,'总明细 源文件后台下'!C:C,"Adjustment",'总明细 源文件后台下'!F:F,"FBA Inventory Reimbursement - Fee Correction")</f>
        <v>0</v>
      </c>
      <c r="AP104">
        <f>SUMIFS('总明细 源文件后台下'!W:W,'总明细 源文件后台下'!E:E,E104,'总明细 源文件后台下'!C:C,"Adjustment",'总明细 源文件后台下'!F:F,"FBA Inventory Reimbursement - General Adjustment")</f>
        <v>0</v>
      </c>
      <c r="AQ104">
        <f>SUMIFS('总明细 源文件后台下'!W:W,'总明细 源文件后台下'!E:E,E104,'总明细 源文件后台下'!C:C,"Adjustment",'总明细 源文件后台下'!F:F,"FBA Inventory Reimbursement - Lost:Inbound")</f>
        <v>0</v>
      </c>
      <c r="AR104">
        <f>SUMIFS('总明细 源文件后台下'!W:W,'总明细 源文件后台下'!E:E,E104,'总明细 源文件后台下'!C:C,"Adjustment",'总明细 源文件后台下'!F:F,"FBA Inventory Reimbursement - Lost:Warehouse")</f>
        <v>0</v>
      </c>
      <c r="AS104">
        <f>SUMIFS('总明细 源文件后台下'!W:W,'总明细 源文件后台下'!E:E,E104,'总明细 源文件后台下'!C:C,"Adjustment",'总明细 源文件后台下'!F:F,"Non-subscription Fee Adjustment")</f>
        <v>0</v>
      </c>
      <c r="AT104">
        <f>SUMIFS('总明细 源文件后台下'!W:W,'总明细 源文件后台下'!E:E,E104,'总明细 源文件后台下'!C:C,"Adjustment",'总明细 源文件后台下'!F:F,"FBA Inventory Placement Service Fee")</f>
        <v>0</v>
      </c>
      <c r="AV104">
        <f>SUMIF('FBA Customer Return Per Unit Fe'!B:B,E104,'FBA Customer Return Per Unit Fe'!C:C)</f>
        <v>0</v>
      </c>
      <c r="AX104">
        <f>(SUMIF('仓储费 源文件后台下'!C:C,E104,'仓储费 源文件后台下'!V:V))*-1</f>
        <v>0</v>
      </c>
      <c r="AZ104">
        <f>SUMIF('Disposal Fee销毁费用-160.95'!B:B,E104,'Disposal Fee销毁费用-160.95'!D:D)*-1</f>
        <v>0</v>
      </c>
      <c r="BC104">
        <f>IFERROR(VLOOKUP(F104,'优惠券-86.4'!F:I,4,0),0)</f>
        <v>0</v>
      </c>
      <c r="BD104">
        <f>IFERROR(VLOOKUP(F104,'早评-120'!E:H,4,0),0)</f>
        <v>0</v>
      </c>
      <c r="BF104">
        <f t="shared" si="8"/>
        <v>0</v>
      </c>
      <c r="BG104">
        <f t="shared" si="9"/>
        <v>0</v>
      </c>
      <c r="BH104">
        <f t="shared" si="10"/>
        <v>0</v>
      </c>
      <c r="BQ104" s="45">
        <f t="shared" si="11"/>
        <v>0</v>
      </c>
      <c r="BR104">
        <f>SUMIFS('9月销毁明细'!D:D,'9月销毁明细'!A:A,E104,'9月销毁明细'!H:H,"Sellable")</f>
        <v>0</v>
      </c>
      <c r="BS104">
        <f>SUMIFS('9月销毁明细'!G:G,'9月销毁明细'!A:A,E104,'9月销毁明细'!H:H,"Sellable")</f>
        <v>0</v>
      </c>
      <c r="BT104">
        <f>SUMIFS('9月销毁明细'!D:D,'9月销毁明细'!A:A,E104,'9月销毁明细'!H:H,"Unsellable")</f>
        <v>0</v>
      </c>
      <c r="BU104">
        <f>SUMIFS('9月销毁明细'!G:G,'9月销毁明细'!A:A,E104,'9月销毁明细'!H:H,"Unsellable")</f>
        <v>0</v>
      </c>
      <c r="BW104">
        <f>IFERROR(I104*VLOOKUP(F104,'9.3成本表'!C:L,10,0),0)</f>
        <v>0</v>
      </c>
      <c r="BX104">
        <f t="shared" si="12"/>
        <v>0</v>
      </c>
      <c r="CC104" s="45">
        <f t="shared" si="13"/>
        <v>0</v>
      </c>
      <c r="CD104" s="45">
        <f t="shared" si="14"/>
        <v>0</v>
      </c>
      <c r="CE104" s="45">
        <f t="shared" si="15"/>
        <v>0</v>
      </c>
    </row>
    <row r="105" spans="4:83" x14ac:dyDescent="0.25">
      <c r="D105" s="20" t="s">
        <v>319</v>
      </c>
      <c r="E105" s="20" t="s">
        <v>320</v>
      </c>
      <c r="F105" s="20">
        <v>1011</v>
      </c>
      <c r="G105">
        <v>99</v>
      </c>
      <c r="H105" s="20"/>
      <c r="I105">
        <f>SUMIFS('总明细 源文件后台下'!G:G,'总明细 源文件后台下'!E:E,E105,'总明细 源文件后台下'!C:C,"Order")</f>
        <v>0</v>
      </c>
      <c r="J105">
        <f>SUMIFS('总明细 源文件后台下'!M:M,'总明细 源文件后台下'!E:E,E105,'总明细 源文件后台下'!C:C,"Order")</f>
        <v>0</v>
      </c>
      <c r="K105">
        <f>SUMIFS('总明细 源文件后台下'!N:N,'总明细 源文件后台下'!E:E,E105,'总明细 源文件后台下'!C:C,"Order")</f>
        <v>0</v>
      </c>
      <c r="L105">
        <f>SUMIFS('总明细 源文件后台下'!O:O,'总明细 源文件后台下'!E:E,E105,'总明细 源文件后台下'!C:C,"Order")</f>
        <v>0</v>
      </c>
      <c r="M105">
        <f>SUMIFS('总明细 源文件后台下'!P:P,'总明细 源文件后台下'!E:E,E105,'总明细 源文件后台下'!C:C,"Order")</f>
        <v>0</v>
      </c>
      <c r="N105">
        <f>SUMIFS('总明细 源文件后台下'!Q:Q,'总明细 源文件后台下'!E:E,E105,'总明细 源文件后台下'!C:C,"Order")</f>
        <v>0</v>
      </c>
      <c r="O105">
        <f>SUMIFS('总明细 源文件后台下'!R:R,'总明细 源文件后台下'!E:E,E105,'总明细 源文件后台下'!C:C,"Order")</f>
        <v>0</v>
      </c>
      <c r="P105">
        <f>SUMIFS('总明细 源文件后台下'!S:S,'总明细 源文件后台下'!E:E,E105,'总明细 源文件后台下'!C:C,"Order")</f>
        <v>0</v>
      </c>
      <c r="Q105">
        <f>SUMIFS('总明细 源文件后台下'!T:T,'总明细 源文件后台下'!E:E,E105,'总明细 源文件后台下'!C:C,"Order")</f>
        <v>0</v>
      </c>
      <c r="R105">
        <f>SUMIFS('总明细 源文件后台下'!U:U,'总明细 源文件后台下'!E:E,E105,'总明细 源文件后台下'!C:C,"Order")</f>
        <v>0</v>
      </c>
      <c r="S105">
        <f>SUMIFS('总明细 源文件后台下'!V:V,'总明细 源文件后台下'!E:E,E105,'总明细 源文件后台下'!C:C,"Order")</f>
        <v>0</v>
      </c>
      <c r="T105">
        <f>SUMIFS('总明细 源文件后台下'!W:W,'总明细 源文件后台下'!E:E,E105,'总明细 源文件后台下'!C:C,"Order")</f>
        <v>0</v>
      </c>
      <c r="U105">
        <f>SUMIFS('总明细 源文件后台下'!G:G,'总明细 源文件后台下'!E:E,E105,'总明细 源文件后台下'!C:C,"Refund")</f>
        <v>0</v>
      </c>
      <c r="V105">
        <f>SUMIFS('总明细 源文件后台下'!M:M,'总明细 源文件后台下'!E:E,E105,'总明细 源文件后台下'!C:C,"Refund")</f>
        <v>0</v>
      </c>
      <c r="W105">
        <f>SUMIFS('总明细 源文件后台下'!N:N,'总明细 源文件后台下'!E:E,E105,'总明细 源文件后台下'!C:C,"Refund")</f>
        <v>0</v>
      </c>
      <c r="X105">
        <f>SUMIFS('总明细 源文件后台下'!O:O,'总明细 源文件后台下'!E:E,E105,'总明细 源文件后台下'!C:C,"Refund")</f>
        <v>0</v>
      </c>
      <c r="Y105">
        <f>SUMIFS('总明细 源文件后台下'!P:P,'总明细 源文件后台下'!E:E,E105,'总明细 源文件后台下'!C:C,"Refund")</f>
        <v>0</v>
      </c>
      <c r="Z105">
        <f>SUMIFS('总明细 源文件后台下'!Q:Q,'总明细 源文件后台下'!E:E,E105,'总明细 源文件后台下'!C:C,"Refund")</f>
        <v>0</v>
      </c>
      <c r="AA105">
        <f>SUMIFS('总明细 源文件后台下'!R:R,'总明细 源文件后台下'!E:E,E105,'总明细 源文件后台下'!C:C,"Refund")</f>
        <v>0</v>
      </c>
      <c r="AB105">
        <f>SUMIFS('总明细 源文件后台下'!S:S,'总明细 源文件后台下'!E:E,E105,'总明细 源文件后台下'!C:C,"Refund")</f>
        <v>0</v>
      </c>
      <c r="AC105">
        <f>SUMIFS('总明细 源文件后台下'!T:T,'总明细 源文件后台下'!E:E,E105,'总明细 源文件后台下'!C:C,"Refund")</f>
        <v>0</v>
      </c>
      <c r="AD105">
        <f>SUMIFS('总明细 源文件后台下'!U:U,'总明细 源文件后台下'!E:E,E105,'总明细 源文件后台下'!C:C,"Refund")</f>
        <v>0</v>
      </c>
      <c r="AE105">
        <f>SUMIFS('总明细 源文件后台下'!V:V,'总明细 源文件后台下'!E:E,E105,'总明细 源文件后台下'!C:C,"Refund")</f>
        <v>0</v>
      </c>
      <c r="AF105">
        <f>SUMIFS('总明细 源文件后台下'!W:W,'总明细 源文件后台下'!E:E,E105,'总明细 源文件后台下'!C:C,"Refund")</f>
        <v>0</v>
      </c>
      <c r="AK105">
        <f>(SUMIF('广告费 源文件后台下'!G:G,E105,'广告费 源文件后台下'!M:M))*-1</f>
        <v>0</v>
      </c>
      <c r="AL105">
        <f>SUMIFS('总明细 源文件后台下'!W:W,'总明细 源文件后台下'!E:E,E105,'总明细 源文件后台下'!C:C,"Adjustment",'总明细 源文件后台下'!F:F,"FBA Inventory Reimbursement - Customer Return")</f>
        <v>0</v>
      </c>
      <c r="AM105">
        <f>SUMIFS('总明细 源文件后台下'!W:W,'总明细 源文件后台下'!E:E,E105,'总明细 源文件后台下'!C:C,"Adjustment",'总明细 源文件后台下'!F:F,"FBA Inventory Reimbursement - Damaged:Warehouse")</f>
        <v>0</v>
      </c>
      <c r="AN105">
        <f>SUMIFS('总明细 源文件后台下'!W:W,'总明细 源文件后台下'!E:E,E105,'总明细 源文件后台下'!C:C,"Adjustment",'总明细 源文件后台下'!F:F,"FBA Inventory Reimbursement - Customer Service Issue")</f>
        <v>0</v>
      </c>
      <c r="AO105">
        <f>SUMIFS('总明细 源文件后台下'!W:W,'总明细 源文件后台下'!E:E,E105,'总明细 源文件后台下'!C:C,"Adjustment",'总明细 源文件后台下'!F:F,"FBA Inventory Reimbursement - Fee Correction")</f>
        <v>0</v>
      </c>
      <c r="AP105">
        <f>SUMIFS('总明细 源文件后台下'!W:W,'总明细 源文件后台下'!E:E,E105,'总明细 源文件后台下'!C:C,"Adjustment",'总明细 源文件后台下'!F:F,"FBA Inventory Reimbursement - General Adjustment")</f>
        <v>0</v>
      </c>
      <c r="AQ105">
        <f>SUMIFS('总明细 源文件后台下'!W:W,'总明细 源文件后台下'!E:E,E105,'总明细 源文件后台下'!C:C,"Adjustment",'总明细 源文件后台下'!F:F,"FBA Inventory Reimbursement - Lost:Inbound")</f>
        <v>0</v>
      </c>
      <c r="AR105">
        <f>SUMIFS('总明细 源文件后台下'!W:W,'总明细 源文件后台下'!E:E,E105,'总明细 源文件后台下'!C:C,"Adjustment",'总明细 源文件后台下'!F:F,"FBA Inventory Reimbursement - Lost:Warehouse")</f>
        <v>0</v>
      </c>
      <c r="AS105">
        <f>SUMIFS('总明细 源文件后台下'!W:W,'总明细 源文件后台下'!E:E,E105,'总明细 源文件后台下'!C:C,"Adjustment",'总明细 源文件后台下'!F:F,"Non-subscription Fee Adjustment")</f>
        <v>0</v>
      </c>
      <c r="AT105">
        <f>SUMIFS('总明细 源文件后台下'!W:W,'总明细 源文件后台下'!E:E,E105,'总明细 源文件后台下'!C:C,"Adjustment",'总明细 源文件后台下'!F:F,"FBA Inventory Placement Service Fee")</f>
        <v>0</v>
      </c>
      <c r="AV105">
        <f>SUMIF('FBA Customer Return Per Unit Fe'!B:B,E105,'FBA Customer Return Per Unit Fe'!C:C)</f>
        <v>0</v>
      </c>
      <c r="AX105">
        <f>(SUMIF('仓储费 源文件后台下'!C:C,E105,'仓储费 源文件后台下'!V:V))*-1</f>
        <v>0</v>
      </c>
      <c r="AZ105">
        <f>SUMIF('Disposal Fee销毁费用-160.95'!B:B,E105,'Disposal Fee销毁费用-160.95'!D:D)*-1</f>
        <v>0</v>
      </c>
      <c r="BC105">
        <f>IFERROR(VLOOKUP(F105,'优惠券-86.4'!F:I,4,0),0)</f>
        <v>0</v>
      </c>
      <c r="BD105">
        <f>IFERROR(VLOOKUP(F105,'早评-120'!E:H,4,0),0)</f>
        <v>0</v>
      </c>
      <c r="BF105">
        <f t="shared" si="8"/>
        <v>0</v>
      </c>
      <c r="BG105">
        <f t="shared" si="9"/>
        <v>0</v>
      </c>
      <c r="BH105">
        <f t="shared" si="10"/>
        <v>0</v>
      </c>
      <c r="BQ105" s="45">
        <f t="shared" si="11"/>
        <v>0</v>
      </c>
      <c r="BR105">
        <f>SUMIFS('9月销毁明细'!D:D,'9月销毁明细'!A:A,E105,'9月销毁明细'!H:H,"Sellable")</f>
        <v>0</v>
      </c>
      <c r="BS105">
        <f>SUMIFS('9月销毁明细'!G:G,'9月销毁明细'!A:A,E105,'9月销毁明细'!H:H,"Sellable")</f>
        <v>0</v>
      </c>
      <c r="BT105">
        <f>SUMIFS('9月销毁明细'!D:D,'9月销毁明细'!A:A,E105,'9月销毁明细'!H:H,"Unsellable")</f>
        <v>0</v>
      </c>
      <c r="BU105">
        <f>SUMIFS('9月销毁明细'!G:G,'9月销毁明细'!A:A,E105,'9月销毁明细'!H:H,"Unsellable")</f>
        <v>0</v>
      </c>
      <c r="BW105">
        <f>IFERROR(I105*VLOOKUP(F105,'9.3成本表'!C:L,10,0),0)</f>
        <v>0</v>
      </c>
      <c r="BX105">
        <f t="shared" si="12"/>
        <v>0</v>
      </c>
      <c r="CC105" s="45">
        <f t="shared" si="13"/>
        <v>0</v>
      </c>
      <c r="CD105" s="45">
        <f t="shared" si="14"/>
        <v>0</v>
      </c>
      <c r="CE105" s="45">
        <f t="shared" si="15"/>
        <v>0</v>
      </c>
    </row>
    <row r="106" spans="4:83" x14ac:dyDescent="0.25">
      <c r="D106" s="20" t="s">
        <v>321</v>
      </c>
      <c r="E106" s="20" t="s">
        <v>322</v>
      </c>
      <c r="F106" s="20">
        <v>1011</v>
      </c>
      <c r="G106">
        <v>100</v>
      </c>
      <c r="H106" s="20"/>
      <c r="I106">
        <f>SUMIFS('总明细 源文件后台下'!G:G,'总明细 源文件后台下'!E:E,E106,'总明细 源文件后台下'!C:C,"Order")</f>
        <v>0</v>
      </c>
      <c r="J106">
        <f>SUMIFS('总明细 源文件后台下'!M:M,'总明细 源文件后台下'!E:E,E106,'总明细 源文件后台下'!C:C,"Order")</f>
        <v>0</v>
      </c>
      <c r="K106">
        <f>SUMIFS('总明细 源文件后台下'!N:N,'总明细 源文件后台下'!E:E,E106,'总明细 源文件后台下'!C:C,"Order")</f>
        <v>0</v>
      </c>
      <c r="L106">
        <f>SUMIFS('总明细 源文件后台下'!O:O,'总明细 源文件后台下'!E:E,E106,'总明细 源文件后台下'!C:C,"Order")</f>
        <v>0</v>
      </c>
      <c r="M106">
        <f>SUMIFS('总明细 源文件后台下'!P:P,'总明细 源文件后台下'!E:E,E106,'总明细 源文件后台下'!C:C,"Order")</f>
        <v>0</v>
      </c>
      <c r="N106">
        <f>SUMIFS('总明细 源文件后台下'!Q:Q,'总明细 源文件后台下'!E:E,E106,'总明细 源文件后台下'!C:C,"Order")</f>
        <v>0</v>
      </c>
      <c r="O106">
        <f>SUMIFS('总明细 源文件后台下'!R:R,'总明细 源文件后台下'!E:E,E106,'总明细 源文件后台下'!C:C,"Order")</f>
        <v>0</v>
      </c>
      <c r="P106">
        <f>SUMIFS('总明细 源文件后台下'!S:S,'总明细 源文件后台下'!E:E,E106,'总明细 源文件后台下'!C:C,"Order")</f>
        <v>0</v>
      </c>
      <c r="Q106">
        <f>SUMIFS('总明细 源文件后台下'!T:T,'总明细 源文件后台下'!E:E,E106,'总明细 源文件后台下'!C:C,"Order")</f>
        <v>0</v>
      </c>
      <c r="R106">
        <f>SUMIFS('总明细 源文件后台下'!U:U,'总明细 源文件后台下'!E:E,E106,'总明细 源文件后台下'!C:C,"Order")</f>
        <v>0</v>
      </c>
      <c r="S106">
        <f>SUMIFS('总明细 源文件后台下'!V:V,'总明细 源文件后台下'!E:E,E106,'总明细 源文件后台下'!C:C,"Order")</f>
        <v>0</v>
      </c>
      <c r="T106">
        <f>SUMIFS('总明细 源文件后台下'!W:W,'总明细 源文件后台下'!E:E,E106,'总明细 源文件后台下'!C:C,"Order")</f>
        <v>0</v>
      </c>
      <c r="U106">
        <f>SUMIFS('总明细 源文件后台下'!G:G,'总明细 源文件后台下'!E:E,E106,'总明细 源文件后台下'!C:C,"Refund")</f>
        <v>0</v>
      </c>
      <c r="V106">
        <f>SUMIFS('总明细 源文件后台下'!M:M,'总明细 源文件后台下'!E:E,E106,'总明细 源文件后台下'!C:C,"Refund")</f>
        <v>0</v>
      </c>
      <c r="W106">
        <f>SUMIFS('总明细 源文件后台下'!N:N,'总明细 源文件后台下'!E:E,E106,'总明细 源文件后台下'!C:C,"Refund")</f>
        <v>0</v>
      </c>
      <c r="X106">
        <f>SUMIFS('总明细 源文件后台下'!O:O,'总明细 源文件后台下'!E:E,E106,'总明细 源文件后台下'!C:C,"Refund")</f>
        <v>0</v>
      </c>
      <c r="Y106">
        <f>SUMIFS('总明细 源文件后台下'!P:P,'总明细 源文件后台下'!E:E,E106,'总明细 源文件后台下'!C:C,"Refund")</f>
        <v>0</v>
      </c>
      <c r="Z106">
        <f>SUMIFS('总明细 源文件后台下'!Q:Q,'总明细 源文件后台下'!E:E,E106,'总明细 源文件后台下'!C:C,"Refund")</f>
        <v>0</v>
      </c>
      <c r="AA106">
        <f>SUMIFS('总明细 源文件后台下'!R:R,'总明细 源文件后台下'!E:E,E106,'总明细 源文件后台下'!C:C,"Refund")</f>
        <v>0</v>
      </c>
      <c r="AB106">
        <f>SUMIFS('总明细 源文件后台下'!S:S,'总明细 源文件后台下'!E:E,E106,'总明细 源文件后台下'!C:C,"Refund")</f>
        <v>0</v>
      </c>
      <c r="AC106">
        <f>SUMIFS('总明细 源文件后台下'!T:T,'总明细 源文件后台下'!E:E,E106,'总明细 源文件后台下'!C:C,"Refund")</f>
        <v>0</v>
      </c>
      <c r="AD106">
        <f>SUMIFS('总明细 源文件后台下'!U:U,'总明细 源文件后台下'!E:E,E106,'总明细 源文件后台下'!C:C,"Refund")</f>
        <v>0</v>
      </c>
      <c r="AE106">
        <f>SUMIFS('总明细 源文件后台下'!V:V,'总明细 源文件后台下'!E:E,E106,'总明细 源文件后台下'!C:C,"Refund")</f>
        <v>0</v>
      </c>
      <c r="AF106">
        <f>SUMIFS('总明细 源文件后台下'!W:W,'总明细 源文件后台下'!E:E,E106,'总明细 源文件后台下'!C:C,"Refund")</f>
        <v>0</v>
      </c>
      <c r="AK106">
        <f>(SUMIF('广告费 源文件后台下'!G:G,E106,'广告费 源文件后台下'!M:M))*-1</f>
        <v>0</v>
      </c>
      <c r="AL106">
        <f>SUMIFS('总明细 源文件后台下'!W:W,'总明细 源文件后台下'!E:E,E106,'总明细 源文件后台下'!C:C,"Adjustment",'总明细 源文件后台下'!F:F,"FBA Inventory Reimbursement - Customer Return")</f>
        <v>0</v>
      </c>
      <c r="AM106">
        <f>SUMIFS('总明细 源文件后台下'!W:W,'总明细 源文件后台下'!E:E,E106,'总明细 源文件后台下'!C:C,"Adjustment",'总明细 源文件后台下'!F:F,"FBA Inventory Reimbursement - Damaged:Warehouse")</f>
        <v>0</v>
      </c>
      <c r="AN106">
        <f>SUMIFS('总明细 源文件后台下'!W:W,'总明细 源文件后台下'!E:E,E106,'总明细 源文件后台下'!C:C,"Adjustment",'总明细 源文件后台下'!F:F,"FBA Inventory Reimbursement - Customer Service Issue")</f>
        <v>0</v>
      </c>
      <c r="AO106">
        <f>SUMIFS('总明细 源文件后台下'!W:W,'总明细 源文件后台下'!E:E,E106,'总明细 源文件后台下'!C:C,"Adjustment",'总明细 源文件后台下'!F:F,"FBA Inventory Reimbursement - Fee Correction")</f>
        <v>0</v>
      </c>
      <c r="AP106">
        <f>SUMIFS('总明细 源文件后台下'!W:W,'总明细 源文件后台下'!E:E,E106,'总明细 源文件后台下'!C:C,"Adjustment",'总明细 源文件后台下'!F:F,"FBA Inventory Reimbursement - General Adjustment")</f>
        <v>0</v>
      </c>
      <c r="AQ106">
        <f>SUMIFS('总明细 源文件后台下'!W:W,'总明细 源文件后台下'!E:E,E106,'总明细 源文件后台下'!C:C,"Adjustment",'总明细 源文件后台下'!F:F,"FBA Inventory Reimbursement - Lost:Inbound")</f>
        <v>0</v>
      </c>
      <c r="AR106">
        <f>SUMIFS('总明细 源文件后台下'!W:W,'总明细 源文件后台下'!E:E,E106,'总明细 源文件后台下'!C:C,"Adjustment",'总明细 源文件后台下'!F:F,"FBA Inventory Reimbursement - Lost:Warehouse")</f>
        <v>0</v>
      </c>
      <c r="AS106">
        <f>SUMIFS('总明细 源文件后台下'!W:W,'总明细 源文件后台下'!E:E,E106,'总明细 源文件后台下'!C:C,"Adjustment",'总明细 源文件后台下'!F:F,"Non-subscription Fee Adjustment")</f>
        <v>0</v>
      </c>
      <c r="AT106">
        <f>SUMIFS('总明细 源文件后台下'!W:W,'总明细 源文件后台下'!E:E,E106,'总明细 源文件后台下'!C:C,"Adjustment",'总明细 源文件后台下'!F:F,"FBA Inventory Placement Service Fee")</f>
        <v>0</v>
      </c>
      <c r="AV106">
        <f>SUMIF('FBA Customer Return Per Unit Fe'!B:B,E106,'FBA Customer Return Per Unit Fe'!C:C)</f>
        <v>0</v>
      </c>
      <c r="AX106">
        <f>(SUMIF('仓储费 源文件后台下'!C:C,E106,'仓储费 源文件后台下'!V:V))*-1</f>
        <v>0</v>
      </c>
      <c r="AZ106">
        <f>SUMIF('Disposal Fee销毁费用-160.95'!B:B,E106,'Disposal Fee销毁费用-160.95'!D:D)*-1</f>
        <v>0</v>
      </c>
      <c r="BC106">
        <f>IFERROR(VLOOKUP(F106,'优惠券-86.4'!F:I,4,0),0)</f>
        <v>0</v>
      </c>
      <c r="BD106">
        <f>IFERROR(VLOOKUP(F106,'早评-120'!E:H,4,0),0)</f>
        <v>0</v>
      </c>
      <c r="BF106">
        <f t="shared" si="8"/>
        <v>0</v>
      </c>
      <c r="BG106">
        <f t="shared" si="9"/>
        <v>0</v>
      </c>
      <c r="BH106">
        <f t="shared" si="10"/>
        <v>0</v>
      </c>
      <c r="BQ106" s="45">
        <f t="shared" si="11"/>
        <v>0</v>
      </c>
      <c r="BR106">
        <f>SUMIFS('9月销毁明细'!D:D,'9月销毁明细'!A:A,E106,'9月销毁明细'!H:H,"Sellable")</f>
        <v>0</v>
      </c>
      <c r="BS106">
        <f>SUMIFS('9月销毁明细'!G:G,'9月销毁明细'!A:A,E106,'9月销毁明细'!H:H,"Sellable")</f>
        <v>0</v>
      </c>
      <c r="BT106">
        <f>SUMIFS('9月销毁明细'!D:D,'9月销毁明细'!A:A,E106,'9月销毁明细'!H:H,"Unsellable")</f>
        <v>0</v>
      </c>
      <c r="BU106">
        <f>SUMIFS('9月销毁明细'!G:G,'9月销毁明细'!A:A,E106,'9月销毁明细'!H:H,"Unsellable")</f>
        <v>0</v>
      </c>
      <c r="BW106">
        <f>IFERROR(I106*VLOOKUP(F106,'9.3成本表'!C:L,10,0),0)</f>
        <v>0</v>
      </c>
      <c r="BX106">
        <f t="shared" si="12"/>
        <v>0</v>
      </c>
      <c r="CC106" s="45">
        <f t="shared" si="13"/>
        <v>0</v>
      </c>
      <c r="CD106" s="45">
        <f t="shared" si="14"/>
        <v>0</v>
      </c>
      <c r="CE106" s="45">
        <f t="shared" si="15"/>
        <v>0</v>
      </c>
    </row>
    <row r="107" spans="4:83" x14ac:dyDescent="0.25">
      <c r="D107" s="20" t="s">
        <v>323</v>
      </c>
      <c r="E107" s="20" t="s">
        <v>324</v>
      </c>
      <c r="F107" s="20">
        <v>1011</v>
      </c>
      <c r="G107">
        <v>101</v>
      </c>
      <c r="H107" s="20"/>
      <c r="I107">
        <f>SUMIFS('总明细 源文件后台下'!G:G,'总明细 源文件后台下'!E:E,E107,'总明细 源文件后台下'!C:C,"Order")</f>
        <v>0</v>
      </c>
      <c r="J107">
        <f>SUMIFS('总明细 源文件后台下'!M:M,'总明细 源文件后台下'!E:E,E107,'总明细 源文件后台下'!C:C,"Order")</f>
        <v>0</v>
      </c>
      <c r="K107">
        <f>SUMIFS('总明细 源文件后台下'!N:N,'总明细 源文件后台下'!E:E,E107,'总明细 源文件后台下'!C:C,"Order")</f>
        <v>0</v>
      </c>
      <c r="L107">
        <f>SUMIFS('总明细 源文件后台下'!O:O,'总明细 源文件后台下'!E:E,E107,'总明细 源文件后台下'!C:C,"Order")</f>
        <v>0</v>
      </c>
      <c r="M107">
        <f>SUMIFS('总明细 源文件后台下'!P:P,'总明细 源文件后台下'!E:E,E107,'总明细 源文件后台下'!C:C,"Order")</f>
        <v>0</v>
      </c>
      <c r="N107">
        <f>SUMIFS('总明细 源文件后台下'!Q:Q,'总明细 源文件后台下'!E:E,E107,'总明细 源文件后台下'!C:C,"Order")</f>
        <v>0</v>
      </c>
      <c r="O107">
        <f>SUMIFS('总明细 源文件后台下'!R:R,'总明细 源文件后台下'!E:E,E107,'总明细 源文件后台下'!C:C,"Order")</f>
        <v>0</v>
      </c>
      <c r="P107">
        <f>SUMIFS('总明细 源文件后台下'!S:S,'总明细 源文件后台下'!E:E,E107,'总明细 源文件后台下'!C:C,"Order")</f>
        <v>0</v>
      </c>
      <c r="Q107">
        <f>SUMIFS('总明细 源文件后台下'!T:T,'总明细 源文件后台下'!E:E,E107,'总明细 源文件后台下'!C:C,"Order")</f>
        <v>0</v>
      </c>
      <c r="R107">
        <f>SUMIFS('总明细 源文件后台下'!U:U,'总明细 源文件后台下'!E:E,E107,'总明细 源文件后台下'!C:C,"Order")</f>
        <v>0</v>
      </c>
      <c r="S107">
        <f>SUMIFS('总明细 源文件后台下'!V:V,'总明细 源文件后台下'!E:E,E107,'总明细 源文件后台下'!C:C,"Order")</f>
        <v>0</v>
      </c>
      <c r="T107">
        <f>SUMIFS('总明细 源文件后台下'!W:W,'总明细 源文件后台下'!E:E,E107,'总明细 源文件后台下'!C:C,"Order")</f>
        <v>0</v>
      </c>
      <c r="U107">
        <f>SUMIFS('总明细 源文件后台下'!G:G,'总明细 源文件后台下'!E:E,E107,'总明细 源文件后台下'!C:C,"Refund")</f>
        <v>0</v>
      </c>
      <c r="V107">
        <f>SUMIFS('总明细 源文件后台下'!M:M,'总明细 源文件后台下'!E:E,E107,'总明细 源文件后台下'!C:C,"Refund")</f>
        <v>0</v>
      </c>
      <c r="W107">
        <f>SUMIFS('总明细 源文件后台下'!N:N,'总明细 源文件后台下'!E:E,E107,'总明细 源文件后台下'!C:C,"Refund")</f>
        <v>0</v>
      </c>
      <c r="X107">
        <f>SUMIFS('总明细 源文件后台下'!O:O,'总明细 源文件后台下'!E:E,E107,'总明细 源文件后台下'!C:C,"Refund")</f>
        <v>0</v>
      </c>
      <c r="Y107">
        <f>SUMIFS('总明细 源文件后台下'!P:P,'总明细 源文件后台下'!E:E,E107,'总明细 源文件后台下'!C:C,"Refund")</f>
        <v>0</v>
      </c>
      <c r="Z107">
        <f>SUMIFS('总明细 源文件后台下'!Q:Q,'总明细 源文件后台下'!E:E,E107,'总明细 源文件后台下'!C:C,"Refund")</f>
        <v>0</v>
      </c>
      <c r="AA107">
        <f>SUMIFS('总明细 源文件后台下'!R:R,'总明细 源文件后台下'!E:E,E107,'总明细 源文件后台下'!C:C,"Refund")</f>
        <v>0</v>
      </c>
      <c r="AB107">
        <f>SUMIFS('总明细 源文件后台下'!S:S,'总明细 源文件后台下'!E:E,E107,'总明细 源文件后台下'!C:C,"Refund")</f>
        <v>0</v>
      </c>
      <c r="AC107">
        <f>SUMIFS('总明细 源文件后台下'!T:T,'总明细 源文件后台下'!E:E,E107,'总明细 源文件后台下'!C:C,"Refund")</f>
        <v>0</v>
      </c>
      <c r="AD107">
        <f>SUMIFS('总明细 源文件后台下'!U:U,'总明细 源文件后台下'!E:E,E107,'总明细 源文件后台下'!C:C,"Refund")</f>
        <v>0</v>
      </c>
      <c r="AE107">
        <f>SUMIFS('总明细 源文件后台下'!V:V,'总明细 源文件后台下'!E:E,E107,'总明细 源文件后台下'!C:C,"Refund")</f>
        <v>0</v>
      </c>
      <c r="AF107">
        <f>SUMIFS('总明细 源文件后台下'!W:W,'总明细 源文件后台下'!E:E,E107,'总明细 源文件后台下'!C:C,"Refund")</f>
        <v>0</v>
      </c>
      <c r="AK107">
        <f>(SUMIF('广告费 源文件后台下'!G:G,E107,'广告费 源文件后台下'!M:M))*-1</f>
        <v>0</v>
      </c>
      <c r="AL107">
        <f>SUMIFS('总明细 源文件后台下'!W:W,'总明细 源文件后台下'!E:E,E107,'总明细 源文件后台下'!C:C,"Adjustment",'总明细 源文件后台下'!F:F,"FBA Inventory Reimbursement - Customer Return")</f>
        <v>0</v>
      </c>
      <c r="AM107">
        <f>SUMIFS('总明细 源文件后台下'!W:W,'总明细 源文件后台下'!E:E,E107,'总明细 源文件后台下'!C:C,"Adjustment",'总明细 源文件后台下'!F:F,"FBA Inventory Reimbursement - Damaged:Warehouse")</f>
        <v>0</v>
      </c>
      <c r="AN107">
        <f>SUMIFS('总明细 源文件后台下'!W:W,'总明细 源文件后台下'!E:E,E107,'总明细 源文件后台下'!C:C,"Adjustment",'总明细 源文件后台下'!F:F,"FBA Inventory Reimbursement - Customer Service Issue")</f>
        <v>0</v>
      </c>
      <c r="AO107">
        <f>SUMIFS('总明细 源文件后台下'!W:W,'总明细 源文件后台下'!E:E,E107,'总明细 源文件后台下'!C:C,"Adjustment",'总明细 源文件后台下'!F:F,"FBA Inventory Reimbursement - Fee Correction")</f>
        <v>0</v>
      </c>
      <c r="AP107">
        <f>SUMIFS('总明细 源文件后台下'!W:W,'总明细 源文件后台下'!E:E,E107,'总明细 源文件后台下'!C:C,"Adjustment",'总明细 源文件后台下'!F:F,"FBA Inventory Reimbursement - General Adjustment")</f>
        <v>0</v>
      </c>
      <c r="AQ107">
        <f>SUMIFS('总明细 源文件后台下'!W:W,'总明细 源文件后台下'!E:E,E107,'总明细 源文件后台下'!C:C,"Adjustment",'总明细 源文件后台下'!F:F,"FBA Inventory Reimbursement - Lost:Inbound")</f>
        <v>0</v>
      </c>
      <c r="AR107">
        <f>SUMIFS('总明细 源文件后台下'!W:W,'总明细 源文件后台下'!E:E,E107,'总明细 源文件后台下'!C:C,"Adjustment",'总明细 源文件后台下'!F:F,"FBA Inventory Reimbursement - Lost:Warehouse")</f>
        <v>0</v>
      </c>
      <c r="AS107">
        <f>SUMIFS('总明细 源文件后台下'!W:W,'总明细 源文件后台下'!E:E,E107,'总明细 源文件后台下'!C:C,"Adjustment",'总明细 源文件后台下'!F:F,"Non-subscription Fee Adjustment")</f>
        <v>0</v>
      </c>
      <c r="AT107">
        <f>SUMIFS('总明细 源文件后台下'!W:W,'总明细 源文件后台下'!E:E,E107,'总明细 源文件后台下'!C:C,"Adjustment",'总明细 源文件后台下'!F:F,"FBA Inventory Placement Service Fee")</f>
        <v>0</v>
      </c>
      <c r="AV107">
        <f>SUMIF('FBA Customer Return Per Unit Fe'!B:B,E107,'FBA Customer Return Per Unit Fe'!C:C)</f>
        <v>0</v>
      </c>
      <c r="AX107">
        <f>(SUMIF('仓储费 源文件后台下'!C:C,E107,'仓储费 源文件后台下'!V:V))*-1</f>
        <v>0</v>
      </c>
      <c r="AZ107">
        <f>SUMIF('Disposal Fee销毁费用-160.95'!B:B,E107,'Disposal Fee销毁费用-160.95'!D:D)*-1</f>
        <v>0</v>
      </c>
      <c r="BC107">
        <f>IFERROR(VLOOKUP(F107,'优惠券-86.4'!F:I,4,0),0)</f>
        <v>0</v>
      </c>
      <c r="BD107">
        <f>IFERROR(VLOOKUP(F107,'早评-120'!E:H,4,0),0)</f>
        <v>0</v>
      </c>
      <c r="BF107">
        <f t="shared" si="8"/>
        <v>0</v>
      </c>
      <c r="BG107">
        <f t="shared" si="9"/>
        <v>0</v>
      </c>
      <c r="BH107">
        <f t="shared" si="10"/>
        <v>0</v>
      </c>
      <c r="BQ107" s="45">
        <f t="shared" si="11"/>
        <v>0</v>
      </c>
      <c r="BR107">
        <f>SUMIFS('9月销毁明细'!D:D,'9月销毁明细'!A:A,E107,'9月销毁明细'!H:H,"Sellable")</f>
        <v>0</v>
      </c>
      <c r="BS107">
        <f>SUMIFS('9月销毁明细'!G:G,'9月销毁明细'!A:A,E107,'9月销毁明细'!H:H,"Sellable")</f>
        <v>0</v>
      </c>
      <c r="BT107">
        <f>SUMIFS('9月销毁明细'!D:D,'9月销毁明细'!A:A,E107,'9月销毁明细'!H:H,"Unsellable")</f>
        <v>0</v>
      </c>
      <c r="BU107">
        <f>SUMIFS('9月销毁明细'!G:G,'9月销毁明细'!A:A,E107,'9月销毁明细'!H:H,"Unsellable")</f>
        <v>0</v>
      </c>
      <c r="BW107">
        <f>IFERROR(I107*VLOOKUP(F107,'9.3成本表'!C:L,10,0),0)</f>
        <v>0</v>
      </c>
      <c r="BX107">
        <f t="shared" si="12"/>
        <v>0</v>
      </c>
      <c r="CC107" s="45">
        <f t="shared" si="13"/>
        <v>0</v>
      </c>
      <c r="CD107" s="45">
        <f t="shared" si="14"/>
        <v>0</v>
      </c>
      <c r="CE107" s="45">
        <f t="shared" si="15"/>
        <v>0</v>
      </c>
    </row>
    <row r="108" spans="4:83" x14ac:dyDescent="0.25">
      <c r="D108" s="20" t="s">
        <v>325</v>
      </c>
      <c r="E108" s="20" t="s">
        <v>326</v>
      </c>
      <c r="F108" s="20">
        <v>1011</v>
      </c>
      <c r="G108">
        <v>102</v>
      </c>
      <c r="H108" s="20"/>
      <c r="I108">
        <f>SUMIFS('总明细 源文件后台下'!G:G,'总明细 源文件后台下'!E:E,E108,'总明细 源文件后台下'!C:C,"Order")</f>
        <v>0</v>
      </c>
      <c r="J108">
        <f>SUMIFS('总明细 源文件后台下'!M:M,'总明细 源文件后台下'!E:E,E108,'总明细 源文件后台下'!C:C,"Order")</f>
        <v>0</v>
      </c>
      <c r="K108">
        <f>SUMIFS('总明细 源文件后台下'!N:N,'总明细 源文件后台下'!E:E,E108,'总明细 源文件后台下'!C:C,"Order")</f>
        <v>0</v>
      </c>
      <c r="L108">
        <f>SUMIFS('总明细 源文件后台下'!O:O,'总明细 源文件后台下'!E:E,E108,'总明细 源文件后台下'!C:C,"Order")</f>
        <v>0</v>
      </c>
      <c r="M108">
        <f>SUMIFS('总明细 源文件后台下'!P:P,'总明细 源文件后台下'!E:E,E108,'总明细 源文件后台下'!C:C,"Order")</f>
        <v>0</v>
      </c>
      <c r="N108">
        <f>SUMIFS('总明细 源文件后台下'!Q:Q,'总明细 源文件后台下'!E:E,E108,'总明细 源文件后台下'!C:C,"Order")</f>
        <v>0</v>
      </c>
      <c r="O108">
        <f>SUMIFS('总明细 源文件后台下'!R:R,'总明细 源文件后台下'!E:E,E108,'总明细 源文件后台下'!C:C,"Order")</f>
        <v>0</v>
      </c>
      <c r="P108">
        <f>SUMIFS('总明细 源文件后台下'!S:S,'总明细 源文件后台下'!E:E,E108,'总明细 源文件后台下'!C:C,"Order")</f>
        <v>0</v>
      </c>
      <c r="Q108">
        <f>SUMIFS('总明细 源文件后台下'!T:T,'总明细 源文件后台下'!E:E,E108,'总明细 源文件后台下'!C:C,"Order")</f>
        <v>0</v>
      </c>
      <c r="R108">
        <f>SUMIFS('总明细 源文件后台下'!U:U,'总明细 源文件后台下'!E:E,E108,'总明细 源文件后台下'!C:C,"Order")</f>
        <v>0</v>
      </c>
      <c r="S108">
        <f>SUMIFS('总明细 源文件后台下'!V:V,'总明细 源文件后台下'!E:E,E108,'总明细 源文件后台下'!C:C,"Order")</f>
        <v>0</v>
      </c>
      <c r="T108">
        <f>SUMIFS('总明细 源文件后台下'!W:W,'总明细 源文件后台下'!E:E,E108,'总明细 源文件后台下'!C:C,"Order")</f>
        <v>0</v>
      </c>
      <c r="U108">
        <f>SUMIFS('总明细 源文件后台下'!G:G,'总明细 源文件后台下'!E:E,E108,'总明细 源文件后台下'!C:C,"Refund")</f>
        <v>0</v>
      </c>
      <c r="V108">
        <f>SUMIFS('总明细 源文件后台下'!M:M,'总明细 源文件后台下'!E:E,E108,'总明细 源文件后台下'!C:C,"Refund")</f>
        <v>0</v>
      </c>
      <c r="W108">
        <f>SUMIFS('总明细 源文件后台下'!N:N,'总明细 源文件后台下'!E:E,E108,'总明细 源文件后台下'!C:C,"Refund")</f>
        <v>0</v>
      </c>
      <c r="X108">
        <f>SUMIFS('总明细 源文件后台下'!O:O,'总明细 源文件后台下'!E:E,E108,'总明细 源文件后台下'!C:C,"Refund")</f>
        <v>0</v>
      </c>
      <c r="Y108">
        <f>SUMIFS('总明细 源文件后台下'!P:P,'总明细 源文件后台下'!E:E,E108,'总明细 源文件后台下'!C:C,"Refund")</f>
        <v>0</v>
      </c>
      <c r="Z108">
        <f>SUMIFS('总明细 源文件后台下'!Q:Q,'总明细 源文件后台下'!E:E,E108,'总明细 源文件后台下'!C:C,"Refund")</f>
        <v>0</v>
      </c>
      <c r="AA108">
        <f>SUMIFS('总明细 源文件后台下'!R:R,'总明细 源文件后台下'!E:E,E108,'总明细 源文件后台下'!C:C,"Refund")</f>
        <v>0</v>
      </c>
      <c r="AB108">
        <f>SUMIFS('总明细 源文件后台下'!S:S,'总明细 源文件后台下'!E:E,E108,'总明细 源文件后台下'!C:C,"Refund")</f>
        <v>0</v>
      </c>
      <c r="AC108">
        <f>SUMIFS('总明细 源文件后台下'!T:T,'总明细 源文件后台下'!E:E,E108,'总明细 源文件后台下'!C:C,"Refund")</f>
        <v>0</v>
      </c>
      <c r="AD108">
        <f>SUMIFS('总明细 源文件后台下'!U:U,'总明细 源文件后台下'!E:E,E108,'总明细 源文件后台下'!C:C,"Refund")</f>
        <v>0</v>
      </c>
      <c r="AE108">
        <f>SUMIFS('总明细 源文件后台下'!V:V,'总明细 源文件后台下'!E:E,E108,'总明细 源文件后台下'!C:C,"Refund")</f>
        <v>0</v>
      </c>
      <c r="AF108">
        <f>SUMIFS('总明细 源文件后台下'!W:W,'总明细 源文件后台下'!E:E,E108,'总明细 源文件后台下'!C:C,"Refund")</f>
        <v>0</v>
      </c>
      <c r="AK108">
        <f>(SUMIF('广告费 源文件后台下'!G:G,E108,'广告费 源文件后台下'!M:M))*-1</f>
        <v>0</v>
      </c>
      <c r="AL108">
        <f>SUMIFS('总明细 源文件后台下'!W:W,'总明细 源文件后台下'!E:E,E108,'总明细 源文件后台下'!C:C,"Adjustment",'总明细 源文件后台下'!F:F,"FBA Inventory Reimbursement - Customer Return")</f>
        <v>0</v>
      </c>
      <c r="AM108">
        <f>SUMIFS('总明细 源文件后台下'!W:W,'总明细 源文件后台下'!E:E,E108,'总明细 源文件后台下'!C:C,"Adjustment",'总明细 源文件后台下'!F:F,"FBA Inventory Reimbursement - Damaged:Warehouse")</f>
        <v>0</v>
      </c>
      <c r="AN108">
        <f>SUMIFS('总明细 源文件后台下'!W:W,'总明细 源文件后台下'!E:E,E108,'总明细 源文件后台下'!C:C,"Adjustment",'总明细 源文件后台下'!F:F,"FBA Inventory Reimbursement - Customer Service Issue")</f>
        <v>0</v>
      </c>
      <c r="AO108">
        <f>SUMIFS('总明细 源文件后台下'!W:W,'总明细 源文件后台下'!E:E,E108,'总明细 源文件后台下'!C:C,"Adjustment",'总明细 源文件后台下'!F:F,"FBA Inventory Reimbursement - Fee Correction")</f>
        <v>0</v>
      </c>
      <c r="AP108">
        <f>SUMIFS('总明细 源文件后台下'!W:W,'总明细 源文件后台下'!E:E,E108,'总明细 源文件后台下'!C:C,"Adjustment",'总明细 源文件后台下'!F:F,"FBA Inventory Reimbursement - General Adjustment")</f>
        <v>0</v>
      </c>
      <c r="AQ108">
        <f>SUMIFS('总明细 源文件后台下'!W:W,'总明细 源文件后台下'!E:E,E108,'总明细 源文件后台下'!C:C,"Adjustment",'总明细 源文件后台下'!F:F,"FBA Inventory Reimbursement - Lost:Inbound")</f>
        <v>0</v>
      </c>
      <c r="AR108">
        <f>SUMIFS('总明细 源文件后台下'!W:W,'总明细 源文件后台下'!E:E,E108,'总明细 源文件后台下'!C:C,"Adjustment",'总明细 源文件后台下'!F:F,"FBA Inventory Reimbursement - Lost:Warehouse")</f>
        <v>0</v>
      </c>
      <c r="AS108">
        <f>SUMIFS('总明细 源文件后台下'!W:W,'总明细 源文件后台下'!E:E,E108,'总明细 源文件后台下'!C:C,"Adjustment",'总明细 源文件后台下'!F:F,"Non-subscription Fee Adjustment")</f>
        <v>0</v>
      </c>
      <c r="AT108">
        <f>SUMIFS('总明细 源文件后台下'!W:W,'总明细 源文件后台下'!E:E,E108,'总明细 源文件后台下'!C:C,"Adjustment",'总明细 源文件后台下'!F:F,"FBA Inventory Placement Service Fee")</f>
        <v>0</v>
      </c>
      <c r="AV108">
        <f>SUMIF('FBA Customer Return Per Unit Fe'!B:B,E108,'FBA Customer Return Per Unit Fe'!C:C)</f>
        <v>0</v>
      </c>
      <c r="AX108">
        <f>(SUMIF('仓储费 源文件后台下'!C:C,E108,'仓储费 源文件后台下'!V:V))*-1</f>
        <v>0</v>
      </c>
      <c r="AZ108">
        <f>SUMIF('Disposal Fee销毁费用-160.95'!B:B,E108,'Disposal Fee销毁费用-160.95'!D:D)*-1</f>
        <v>0</v>
      </c>
      <c r="BC108">
        <f>IFERROR(VLOOKUP(F108,'优惠券-86.4'!F:I,4,0),0)</f>
        <v>0</v>
      </c>
      <c r="BD108">
        <f>IFERROR(VLOOKUP(F108,'早评-120'!E:H,4,0),0)</f>
        <v>0</v>
      </c>
      <c r="BF108">
        <f t="shared" si="8"/>
        <v>0</v>
      </c>
      <c r="BG108">
        <f t="shared" si="9"/>
        <v>0</v>
      </c>
      <c r="BH108">
        <f t="shared" si="10"/>
        <v>0</v>
      </c>
      <c r="BQ108" s="45">
        <f t="shared" si="11"/>
        <v>0</v>
      </c>
      <c r="BR108">
        <f>SUMIFS('9月销毁明细'!D:D,'9月销毁明细'!A:A,E108,'9月销毁明细'!H:H,"Sellable")</f>
        <v>0</v>
      </c>
      <c r="BS108">
        <f>SUMIFS('9月销毁明细'!G:G,'9月销毁明细'!A:A,E108,'9月销毁明细'!H:H,"Sellable")</f>
        <v>0</v>
      </c>
      <c r="BT108">
        <f>SUMIFS('9月销毁明细'!D:D,'9月销毁明细'!A:A,E108,'9月销毁明细'!H:H,"Unsellable")</f>
        <v>0</v>
      </c>
      <c r="BU108">
        <f>SUMIFS('9月销毁明细'!G:G,'9月销毁明细'!A:A,E108,'9月销毁明细'!H:H,"Unsellable")</f>
        <v>0</v>
      </c>
      <c r="BW108">
        <f>IFERROR(I108*VLOOKUP(F108,'9.3成本表'!C:L,10,0),0)</f>
        <v>0</v>
      </c>
      <c r="BX108">
        <f t="shared" si="12"/>
        <v>0</v>
      </c>
      <c r="CC108" s="45">
        <f t="shared" si="13"/>
        <v>0</v>
      </c>
      <c r="CD108" s="45">
        <f t="shared" si="14"/>
        <v>0</v>
      </c>
      <c r="CE108" s="45">
        <f t="shared" si="15"/>
        <v>0</v>
      </c>
    </row>
    <row r="109" spans="4:83" x14ac:dyDescent="0.25">
      <c r="D109" s="20" t="s">
        <v>327</v>
      </c>
      <c r="E109" s="20" t="s">
        <v>328</v>
      </c>
      <c r="F109" s="20">
        <v>1011</v>
      </c>
      <c r="G109">
        <v>103</v>
      </c>
      <c r="H109" s="20"/>
      <c r="I109">
        <f>SUMIFS('总明细 源文件后台下'!G:G,'总明细 源文件后台下'!E:E,E109,'总明细 源文件后台下'!C:C,"Order")</f>
        <v>0</v>
      </c>
      <c r="J109">
        <f>SUMIFS('总明细 源文件后台下'!M:M,'总明细 源文件后台下'!E:E,E109,'总明细 源文件后台下'!C:C,"Order")</f>
        <v>0</v>
      </c>
      <c r="K109">
        <f>SUMIFS('总明细 源文件后台下'!N:N,'总明细 源文件后台下'!E:E,E109,'总明细 源文件后台下'!C:C,"Order")</f>
        <v>0</v>
      </c>
      <c r="L109">
        <f>SUMIFS('总明细 源文件后台下'!O:O,'总明细 源文件后台下'!E:E,E109,'总明细 源文件后台下'!C:C,"Order")</f>
        <v>0</v>
      </c>
      <c r="M109">
        <f>SUMIFS('总明细 源文件后台下'!P:P,'总明细 源文件后台下'!E:E,E109,'总明细 源文件后台下'!C:C,"Order")</f>
        <v>0</v>
      </c>
      <c r="N109">
        <f>SUMIFS('总明细 源文件后台下'!Q:Q,'总明细 源文件后台下'!E:E,E109,'总明细 源文件后台下'!C:C,"Order")</f>
        <v>0</v>
      </c>
      <c r="O109">
        <f>SUMIFS('总明细 源文件后台下'!R:R,'总明细 源文件后台下'!E:E,E109,'总明细 源文件后台下'!C:C,"Order")</f>
        <v>0</v>
      </c>
      <c r="P109">
        <f>SUMIFS('总明细 源文件后台下'!S:S,'总明细 源文件后台下'!E:E,E109,'总明细 源文件后台下'!C:C,"Order")</f>
        <v>0</v>
      </c>
      <c r="Q109">
        <f>SUMIFS('总明细 源文件后台下'!T:T,'总明细 源文件后台下'!E:E,E109,'总明细 源文件后台下'!C:C,"Order")</f>
        <v>0</v>
      </c>
      <c r="R109">
        <f>SUMIFS('总明细 源文件后台下'!U:U,'总明细 源文件后台下'!E:E,E109,'总明细 源文件后台下'!C:C,"Order")</f>
        <v>0</v>
      </c>
      <c r="S109">
        <f>SUMIFS('总明细 源文件后台下'!V:V,'总明细 源文件后台下'!E:E,E109,'总明细 源文件后台下'!C:C,"Order")</f>
        <v>0</v>
      </c>
      <c r="T109">
        <f>SUMIFS('总明细 源文件后台下'!W:W,'总明细 源文件后台下'!E:E,E109,'总明细 源文件后台下'!C:C,"Order")</f>
        <v>0</v>
      </c>
      <c r="U109">
        <f>SUMIFS('总明细 源文件后台下'!G:G,'总明细 源文件后台下'!E:E,E109,'总明细 源文件后台下'!C:C,"Refund")</f>
        <v>0</v>
      </c>
      <c r="V109">
        <f>SUMIFS('总明细 源文件后台下'!M:M,'总明细 源文件后台下'!E:E,E109,'总明细 源文件后台下'!C:C,"Refund")</f>
        <v>0</v>
      </c>
      <c r="W109">
        <f>SUMIFS('总明细 源文件后台下'!N:N,'总明细 源文件后台下'!E:E,E109,'总明细 源文件后台下'!C:C,"Refund")</f>
        <v>0</v>
      </c>
      <c r="X109">
        <f>SUMIFS('总明细 源文件后台下'!O:O,'总明细 源文件后台下'!E:E,E109,'总明细 源文件后台下'!C:C,"Refund")</f>
        <v>0</v>
      </c>
      <c r="Y109">
        <f>SUMIFS('总明细 源文件后台下'!P:P,'总明细 源文件后台下'!E:E,E109,'总明细 源文件后台下'!C:C,"Refund")</f>
        <v>0</v>
      </c>
      <c r="Z109">
        <f>SUMIFS('总明细 源文件后台下'!Q:Q,'总明细 源文件后台下'!E:E,E109,'总明细 源文件后台下'!C:C,"Refund")</f>
        <v>0</v>
      </c>
      <c r="AA109">
        <f>SUMIFS('总明细 源文件后台下'!R:R,'总明细 源文件后台下'!E:E,E109,'总明细 源文件后台下'!C:C,"Refund")</f>
        <v>0</v>
      </c>
      <c r="AB109">
        <f>SUMIFS('总明细 源文件后台下'!S:S,'总明细 源文件后台下'!E:E,E109,'总明细 源文件后台下'!C:C,"Refund")</f>
        <v>0</v>
      </c>
      <c r="AC109">
        <f>SUMIFS('总明细 源文件后台下'!T:T,'总明细 源文件后台下'!E:E,E109,'总明细 源文件后台下'!C:C,"Refund")</f>
        <v>0</v>
      </c>
      <c r="AD109">
        <f>SUMIFS('总明细 源文件后台下'!U:U,'总明细 源文件后台下'!E:E,E109,'总明细 源文件后台下'!C:C,"Refund")</f>
        <v>0</v>
      </c>
      <c r="AE109">
        <f>SUMIFS('总明细 源文件后台下'!V:V,'总明细 源文件后台下'!E:E,E109,'总明细 源文件后台下'!C:C,"Refund")</f>
        <v>0</v>
      </c>
      <c r="AF109">
        <f>SUMIFS('总明细 源文件后台下'!W:W,'总明细 源文件后台下'!E:E,E109,'总明细 源文件后台下'!C:C,"Refund")</f>
        <v>0</v>
      </c>
      <c r="AK109">
        <f>(SUMIF('广告费 源文件后台下'!G:G,E109,'广告费 源文件后台下'!M:M))*-1</f>
        <v>0</v>
      </c>
      <c r="AL109">
        <f>SUMIFS('总明细 源文件后台下'!W:W,'总明细 源文件后台下'!E:E,E109,'总明细 源文件后台下'!C:C,"Adjustment",'总明细 源文件后台下'!F:F,"FBA Inventory Reimbursement - Customer Return")</f>
        <v>0</v>
      </c>
      <c r="AM109">
        <f>SUMIFS('总明细 源文件后台下'!W:W,'总明细 源文件后台下'!E:E,E109,'总明细 源文件后台下'!C:C,"Adjustment",'总明细 源文件后台下'!F:F,"FBA Inventory Reimbursement - Damaged:Warehouse")</f>
        <v>0</v>
      </c>
      <c r="AN109">
        <f>SUMIFS('总明细 源文件后台下'!W:W,'总明细 源文件后台下'!E:E,E109,'总明细 源文件后台下'!C:C,"Adjustment",'总明细 源文件后台下'!F:F,"FBA Inventory Reimbursement - Customer Service Issue")</f>
        <v>0</v>
      </c>
      <c r="AO109">
        <f>SUMIFS('总明细 源文件后台下'!W:W,'总明细 源文件后台下'!E:E,E109,'总明细 源文件后台下'!C:C,"Adjustment",'总明细 源文件后台下'!F:F,"FBA Inventory Reimbursement - Fee Correction")</f>
        <v>0</v>
      </c>
      <c r="AP109">
        <f>SUMIFS('总明细 源文件后台下'!W:W,'总明细 源文件后台下'!E:E,E109,'总明细 源文件后台下'!C:C,"Adjustment",'总明细 源文件后台下'!F:F,"FBA Inventory Reimbursement - General Adjustment")</f>
        <v>0</v>
      </c>
      <c r="AQ109">
        <f>SUMIFS('总明细 源文件后台下'!W:W,'总明细 源文件后台下'!E:E,E109,'总明细 源文件后台下'!C:C,"Adjustment",'总明细 源文件后台下'!F:F,"FBA Inventory Reimbursement - Lost:Inbound")</f>
        <v>0</v>
      </c>
      <c r="AR109">
        <f>SUMIFS('总明细 源文件后台下'!W:W,'总明细 源文件后台下'!E:E,E109,'总明细 源文件后台下'!C:C,"Adjustment",'总明细 源文件后台下'!F:F,"FBA Inventory Reimbursement - Lost:Warehouse")</f>
        <v>0</v>
      </c>
      <c r="AS109">
        <f>SUMIFS('总明细 源文件后台下'!W:W,'总明细 源文件后台下'!E:E,E109,'总明细 源文件后台下'!C:C,"Adjustment",'总明细 源文件后台下'!F:F,"Non-subscription Fee Adjustment")</f>
        <v>0</v>
      </c>
      <c r="AT109">
        <f>SUMIFS('总明细 源文件后台下'!W:W,'总明细 源文件后台下'!E:E,E109,'总明细 源文件后台下'!C:C,"Adjustment",'总明细 源文件后台下'!F:F,"FBA Inventory Placement Service Fee")</f>
        <v>0</v>
      </c>
      <c r="AV109">
        <f>SUMIF('FBA Customer Return Per Unit Fe'!B:B,E109,'FBA Customer Return Per Unit Fe'!C:C)</f>
        <v>0</v>
      </c>
      <c r="AX109">
        <f>(SUMIF('仓储费 源文件后台下'!C:C,E109,'仓储费 源文件后台下'!V:V))*-1</f>
        <v>0</v>
      </c>
      <c r="AZ109">
        <f>SUMIF('Disposal Fee销毁费用-160.95'!B:B,E109,'Disposal Fee销毁费用-160.95'!D:D)*-1</f>
        <v>0</v>
      </c>
      <c r="BC109">
        <f>IFERROR(VLOOKUP(F109,'优惠券-86.4'!F:I,4,0),0)</f>
        <v>0</v>
      </c>
      <c r="BD109">
        <f>IFERROR(VLOOKUP(F109,'早评-120'!E:H,4,0),0)</f>
        <v>0</v>
      </c>
      <c r="BF109">
        <f t="shared" si="8"/>
        <v>0</v>
      </c>
      <c r="BG109">
        <f t="shared" si="9"/>
        <v>0</v>
      </c>
      <c r="BH109">
        <f t="shared" si="10"/>
        <v>0</v>
      </c>
      <c r="BQ109" s="45">
        <f t="shared" si="11"/>
        <v>0</v>
      </c>
      <c r="BR109">
        <f>SUMIFS('9月销毁明细'!D:D,'9月销毁明细'!A:A,E109,'9月销毁明细'!H:H,"Sellable")</f>
        <v>0</v>
      </c>
      <c r="BS109">
        <f>SUMIFS('9月销毁明细'!G:G,'9月销毁明细'!A:A,E109,'9月销毁明细'!H:H,"Sellable")</f>
        <v>0</v>
      </c>
      <c r="BT109">
        <f>SUMIFS('9月销毁明细'!D:D,'9月销毁明细'!A:A,E109,'9月销毁明细'!H:H,"Unsellable")</f>
        <v>0</v>
      </c>
      <c r="BU109">
        <f>SUMIFS('9月销毁明细'!G:G,'9月销毁明细'!A:A,E109,'9月销毁明细'!H:H,"Unsellable")</f>
        <v>0</v>
      </c>
      <c r="BW109">
        <f>IFERROR(I109*VLOOKUP(F109,'9.3成本表'!C:L,10,0),0)</f>
        <v>0</v>
      </c>
      <c r="BX109">
        <f t="shared" si="12"/>
        <v>0</v>
      </c>
      <c r="CC109" s="45">
        <f t="shared" si="13"/>
        <v>0</v>
      </c>
      <c r="CD109" s="45">
        <f t="shared" si="14"/>
        <v>0</v>
      </c>
      <c r="CE109" s="45">
        <f t="shared" si="15"/>
        <v>0</v>
      </c>
    </row>
    <row r="110" spans="4:83" x14ac:dyDescent="0.25">
      <c r="D110" s="20" t="s">
        <v>329</v>
      </c>
      <c r="E110" s="20" t="s">
        <v>330</v>
      </c>
      <c r="F110" s="20">
        <v>1011</v>
      </c>
      <c r="G110">
        <v>104</v>
      </c>
      <c r="H110" s="20"/>
      <c r="I110">
        <f>SUMIFS('总明细 源文件后台下'!G:G,'总明细 源文件后台下'!E:E,E110,'总明细 源文件后台下'!C:C,"Order")</f>
        <v>0</v>
      </c>
      <c r="J110">
        <f>SUMIFS('总明细 源文件后台下'!M:M,'总明细 源文件后台下'!E:E,E110,'总明细 源文件后台下'!C:C,"Order")</f>
        <v>0</v>
      </c>
      <c r="K110">
        <f>SUMIFS('总明细 源文件后台下'!N:N,'总明细 源文件后台下'!E:E,E110,'总明细 源文件后台下'!C:C,"Order")</f>
        <v>0</v>
      </c>
      <c r="L110">
        <f>SUMIFS('总明细 源文件后台下'!O:O,'总明细 源文件后台下'!E:E,E110,'总明细 源文件后台下'!C:C,"Order")</f>
        <v>0</v>
      </c>
      <c r="M110">
        <f>SUMIFS('总明细 源文件后台下'!P:P,'总明细 源文件后台下'!E:E,E110,'总明细 源文件后台下'!C:C,"Order")</f>
        <v>0</v>
      </c>
      <c r="N110">
        <f>SUMIFS('总明细 源文件后台下'!Q:Q,'总明细 源文件后台下'!E:E,E110,'总明细 源文件后台下'!C:C,"Order")</f>
        <v>0</v>
      </c>
      <c r="O110">
        <f>SUMIFS('总明细 源文件后台下'!R:R,'总明细 源文件后台下'!E:E,E110,'总明细 源文件后台下'!C:C,"Order")</f>
        <v>0</v>
      </c>
      <c r="P110">
        <f>SUMIFS('总明细 源文件后台下'!S:S,'总明细 源文件后台下'!E:E,E110,'总明细 源文件后台下'!C:C,"Order")</f>
        <v>0</v>
      </c>
      <c r="Q110">
        <f>SUMIFS('总明细 源文件后台下'!T:T,'总明细 源文件后台下'!E:E,E110,'总明细 源文件后台下'!C:C,"Order")</f>
        <v>0</v>
      </c>
      <c r="R110">
        <f>SUMIFS('总明细 源文件后台下'!U:U,'总明细 源文件后台下'!E:E,E110,'总明细 源文件后台下'!C:C,"Order")</f>
        <v>0</v>
      </c>
      <c r="S110">
        <f>SUMIFS('总明细 源文件后台下'!V:V,'总明细 源文件后台下'!E:E,E110,'总明细 源文件后台下'!C:C,"Order")</f>
        <v>0</v>
      </c>
      <c r="T110">
        <f>SUMIFS('总明细 源文件后台下'!W:W,'总明细 源文件后台下'!E:E,E110,'总明细 源文件后台下'!C:C,"Order")</f>
        <v>0</v>
      </c>
      <c r="U110">
        <f>SUMIFS('总明细 源文件后台下'!G:G,'总明细 源文件后台下'!E:E,E110,'总明细 源文件后台下'!C:C,"Refund")</f>
        <v>0</v>
      </c>
      <c r="V110">
        <f>SUMIFS('总明细 源文件后台下'!M:M,'总明细 源文件后台下'!E:E,E110,'总明细 源文件后台下'!C:C,"Refund")</f>
        <v>0</v>
      </c>
      <c r="W110">
        <f>SUMIFS('总明细 源文件后台下'!N:N,'总明细 源文件后台下'!E:E,E110,'总明细 源文件后台下'!C:C,"Refund")</f>
        <v>0</v>
      </c>
      <c r="X110">
        <f>SUMIFS('总明细 源文件后台下'!O:O,'总明细 源文件后台下'!E:E,E110,'总明细 源文件后台下'!C:C,"Refund")</f>
        <v>0</v>
      </c>
      <c r="Y110">
        <f>SUMIFS('总明细 源文件后台下'!P:P,'总明细 源文件后台下'!E:E,E110,'总明细 源文件后台下'!C:C,"Refund")</f>
        <v>0</v>
      </c>
      <c r="Z110">
        <f>SUMIFS('总明细 源文件后台下'!Q:Q,'总明细 源文件后台下'!E:E,E110,'总明细 源文件后台下'!C:C,"Refund")</f>
        <v>0</v>
      </c>
      <c r="AA110">
        <f>SUMIFS('总明细 源文件后台下'!R:R,'总明细 源文件后台下'!E:E,E110,'总明细 源文件后台下'!C:C,"Refund")</f>
        <v>0</v>
      </c>
      <c r="AB110">
        <f>SUMIFS('总明细 源文件后台下'!S:S,'总明细 源文件后台下'!E:E,E110,'总明细 源文件后台下'!C:C,"Refund")</f>
        <v>0</v>
      </c>
      <c r="AC110">
        <f>SUMIFS('总明细 源文件后台下'!T:T,'总明细 源文件后台下'!E:E,E110,'总明细 源文件后台下'!C:C,"Refund")</f>
        <v>0</v>
      </c>
      <c r="AD110">
        <f>SUMIFS('总明细 源文件后台下'!U:U,'总明细 源文件后台下'!E:E,E110,'总明细 源文件后台下'!C:C,"Refund")</f>
        <v>0</v>
      </c>
      <c r="AE110">
        <f>SUMIFS('总明细 源文件后台下'!V:V,'总明细 源文件后台下'!E:E,E110,'总明细 源文件后台下'!C:C,"Refund")</f>
        <v>0</v>
      </c>
      <c r="AF110">
        <f>SUMIFS('总明细 源文件后台下'!W:W,'总明细 源文件后台下'!E:E,E110,'总明细 源文件后台下'!C:C,"Refund")</f>
        <v>0</v>
      </c>
      <c r="AK110">
        <f>(SUMIF('广告费 源文件后台下'!G:G,E110,'广告费 源文件后台下'!M:M))*-1</f>
        <v>0</v>
      </c>
      <c r="AL110">
        <f>SUMIFS('总明细 源文件后台下'!W:W,'总明细 源文件后台下'!E:E,E110,'总明细 源文件后台下'!C:C,"Adjustment",'总明细 源文件后台下'!F:F,"FBA Inventory Reimbursement - Customer Return")</f>
        <v>0</v>
      </c>
      <c r="AM110">
        <f>SUMIFS('总明细 源文件后台下'!W:W,'总明细 源文件后台下'!E:E,E110,'总明细 源文件后台下'!C:C,"Adjustment",'总明细 源文件后台下'!F:F,"FBA Inventory Reimbursement - Damaged:Warehouse")</f>
        <v>0</v>
      </c>
      <c r="AN110">
        <f>SUMIFS('总明细 源文件后台下'!W:W,'总明细 源文件后台下'!E:E,E110,'总明细 源文件后台下'!C:C,"Adjustment",'总明细 源文件后台下'!F:F,"FBA Inventory Reimbursement - Customer Service Issue")</f>
        <v>0</v>
      </c>
      <c r="AO110">
        <f>SUMIFS('总明细 源文件后台下'!W:W,'总明细 源文件后台下'!E:E,E110,'总明细 源文件后台下'!C:C,"Adjustment",'总明细 源文件后台下'!F:F,"FBA Inventory Reimbursement - Fee Correction")</f>
        <v>0</v>
      </c>
      <c r="AP110">
        <f>SUMIFS('总明细 源文件后台下'!W:W,'总明细 源文件后台下'!E:E,E110,'总明细 源文件后台下'!C:C,"Adjustment",'总明细 源文件后台下'!F:F,"FBA Inventory Reimbursement - General Adjustment")</f>
        <v>0</v>
      </c>
      <c r="AQ110">
        <f>SUMIFS('总明细 源文件后台下'!W:W,'总明细 源文件后台下'!E:E,E110,'总明细 源文件后台下'!C:C,"Adjustment",'总明细 源文件后台下'!F:F,"FBA Inventory Reimbursement - Lost:Inbound")</f>
        <v>0</v>
      </c>
      <c r="AR110">
        <f>SUMIFS('总明细 源文件后台下'!W:W,'总明细 源文件后台下'!E:E,E110,'总明细 源文件后台下'!C:C,"Adjustment",'总明细 源文件后台下'!F:F,"FBA Inventory Reimbursement - Lost:Warehouse")</f>
        <v>0</v>
      </c>
      <c r="AS110">
        <f>SUMIFS('总明细 源文件后台下'!W:W,'总明细 源文件后台下'!E:E,E110,'总明细 源文件后台下'!C:C,"Adjustment",'总明细 源文件后台下'!F:F,"Non-subscription Fee Adjustment")</f>
        <v>0</v>
      </c>
      <c r="AT110">
        <f>SUMIFS('总明细 源文件后台下'!W:W,'总明细 源文件后台下'!E:E,E110,'总明细 源文件后台下'!C:C,"Adjustment",'总明细 源文件后台下'!F:F,"FBA Inventory Placement Service Fee")</f>
        <v>0</v>
      </c>
      <c r="AV110">
        <f>SUMIF('FBA Customer Return Per Unit Fe'!B:B,E110,'FBA Customer Return Per Unit Fe'!C:C)</f>
        <v>0</v>
      </c>
      <c r="AX110">
        <f>(SUMIF('仓储费 源文件后台下'!C:C,E110,'仓储费 源文件后台下'!V:V))*-1</f>
        <v>0</v>
      </c>
      <c r="AZ110">
        <f>SUMIF('Disposal Fee销毁费用-160.95'!B:B,E110,'Disposal Fee销毁费用-160.95'!D:D)*-1</f>
        <v>0</v>
      </c>
      <c r="BC110">
        <f>IFERROR(VLOOKUP(F110,'优惠券-86.4'!F:I,4,0),0)</f>
        <v>0</v>
      </c>
      <c r="BD110">
        <f>IFERROR(VLOOKUP(F110,'早评-120'!E:H,4,0),0)</f>
        <v>0</v>
      </c>
      <c r="BF110">
        <f t="shared" si="8"/>
        <v>0</v>
      </c>
      <c r="BG110">
        <f t="shared" si="9"/>
        <v>0</v>
      </c>
      <c r="BH110">
        <f t="shared" si="10"/>
        <v>0</v>
      </c>
      <c r="BQ110" s="45">
        <f t="shared" si="11"/>
        <v>0</v>
      </c>
      <c r="BR110">
        <f>SUMIFS('9月销毁明细'!D:D,'9月销毁明细'!A:A,E110,'9月销毁明细'!H:H,"Sellable")</f>
        <v>0</v>
      </c>
      <c r="BS110">
        <f>SUMIFS('9月销毁明细'!G:G,'9月销毁明细'!A:A,E110,'9月销毁明细'!H:H,"Sellable")</f>
        <v>0</v>
      </c>
      <c r="BT110">
        <f>SUMIFS('9月销毁明细'!D:D,'9月销毁明细'!A:A,E110,'9月销毁明细'!H:H,"Unsellable")</f>
        <v>0</v>
      </c>
      <c r="BU110">
        <f>SUMIFS('9月销毁明细'!G:G,'9月销毁明细'!A:A,E110,'9月销毁明细'!H:H,"Unsellable")</f>
        <v>0</v>
      </c>
      <c r="BW110">
        <f>IFERROR(I110*VLOOKUP(F110,'9.3成本表'!C:L,10,0),0)</f>
        <v>0</v>
      </c>
      <c r="BX110">
        <f t="shared" si="12"/>
        <v>0</v>
      </c>
      <c r="CC110" s="45">
        <f t="shared" si="13"/>
        <v>0</v>
      </c>
      <c r="CD110" s="45">
        <f t="shared" si="14"/>
        <v>0</v>
      </c>
      <c r="CE110" s="45">
        <f t="shared" si="15"/>
        <v>0</v>
      </c>
    </row>
    <row r="111" spans="4:83" x14ac:dyDescent="0.25">
      <c r="D111" s="20" t="s">
        <v>331</v>
      </c>
      <c r="E111" s="20" t="s">
        <v>332</v>
      </c>
      <c r="F111" s="20">
        <v>1031</v>
      </c>
      <c r="G111">
        <v>105</v>
      </c>
      <c r="H111" s="20"/>
      <c r="I111">
        <f>SUMIFS('总明细 源文件后台下'!G:G,'总明细 源文件后台下'!E:E,E111,'总明细 源文件后台下'!C:C,"Order")</f>
        <v>3</v>
      </c>
      <c r="J111">
        <f>SUMIFS('总明细 源文件后台下'!M:M,'总明细 源文件后台下'!E:E,E111,'总明细 源文件后台下'!C:C,"Order")</f>
        <v>29.97</v>
      </c>
      <c r="K111">
        <f>SUMIFS('总明细 源文件后台下'!N:N,'总明细 源文件后台下'!E:E,E111,'总明细 源文件后台下'!C:C,"Order")</f>
        <v>0</v>
      </c>
      <c r="L111">
        <f>SUMIFS('总明细 源文件后台下'!O:O,'总明细 源文件后台下'!E:E,E111,'总明细 源文件后台下'!C:C,"Order")</f>
        <v>0</v>
      </c>
      <c r="M111">
        <f>SUMIFS('总明细 源文件后台下'!P:P,'总明细 源文件后台下'!E:E,E111,'总明细 源文件后台下'!C:C,"Order")</f>
        <v>-0.2</v>
      </c>
      <c r="N111">
        <f>SUMIFS('总明细 源文件后台下'!Q:Q,'总明细 源文件后台下'!E:E,E111,'总明细 源文件后台下'!C:C,"Order")</f>
        <v>0.8</v>
      </c>
      <c r="O111">
        <f>SUMIFS('总明细 源文件后台下'!R:R,'总明细 源文件后台下'!E:E,E111,'总明细 源文件后台下'!C:C,"Order")</f>
        <v>-0.8</v>
      </c>
      <c r="P111">
        <f>SUMIFS('总明细 源文件后台下'!S:S,'总明细 源文件后台下'!E:E,E111,'总明细 源文件后台下'!C:C,"Order")</f>
        <v>-5.0599999999999996</v>
      </c>
      <c r="Q111">
        <f>SUMIFS('总明细 源文件后台下'!T:T,'总明细 源文件后台下'!E:E,E111,'总明细 源文件后台下'!C:C,"Order")</f>
        <v>-10.77</v>
      </c>
      <c r="R111">
        <f>SUMIFS('总明细 源文件后台下'!U:U,'总明细 源文件后台下'!E:E,E111,'总明细 源文件后台下'!C:C,"Order")</f>
        <v>0</v>
      </c>
      <c r="S111">
        <f>SUMIFS('总明细 源文件后台下'!V:V,'总明细 源文件后台下'!E:E,E111,'总明细 源文件后台下'!C:C,"Order")</f>
        <v>0</v>
      </c>
      <c r="T111">
        <f>SUMIFS('总明细 源文件后台下'!W:W,'总明细 源文件后台下'!E:E,E111,'总明细 源文件后台下'!C:C,"Order")</f>
        <v>13.940000000000001</v>
      </c>
      <c r="U111">
        <f>SUMIFS('总明细 源文件后台下'!G:G,'总明细 源文件后台下'!E:E,E111,'总明细 源文件后台下'!C:C,"Refund")</f>
        <v>1</v>
      </c>
      <c r="V111">
        <f>SUMIFS('总明细 源文件后台下'!M:M,'总明细 源文件后台下'!E:E,E111,'总明细 源文件后台下'!C:C,"Refund")</f>
        <v>-9.99</v>
      </c>
      <c r="W111">
        <f>SUMIFS('总明细 源文件后台下'!N:N,'总明细 源文件后台下'!E:E,E111,'总明细 源文件后台下'!C:C,"Refund")</f>
        <v>0</v>
      </c>
      <c r="X111">
        <f>SUMIFS('总明细 源文件后台下'!O:O,'总明细 源文件后台下'!E:E,E111,'总明细 源文件后台下'!C:C,"Refund")</f>
        <v>0</v>
      </c>
      <c r="Y111">
        <f>SUMIFS('总明细 源文件后台下'!P:P,'总明细 源文件后台下'!E:E,E111,'总明细 源文件后台下'!C:C,"Refund")</f>
        <v>0.2</v>
      </c>
      <c r="Z111">
        <f>SUMIFS('总明细 源文件后台下'!Q:Q,'总明细 源文件后台下'!E:E,E111,'总明细 源文件后台下'!C:C,"Refund")</f>
        <v>0</v>
      </c>
      <c r="AA111">
        <f>SUMIFS('总明细 源文件后台下'!R:R,'总明细 源文件后台下'!E:E,E111,'总明细 源文件后台下'!C:C,"Refund")</f>
        <v>0</v>
      </c>
      <c r="AB111">
        <f>SUMIFS('总明细 源文件后台下'!S:S,'总明细 源文件后台下'!E:E,E111,'总明细 源文件后台下'!C:C,"Refund")</f>
        <v>1.33</v>
      </c>
      <c r="AC111">
        <f>SUMIFS('总明细 源文件后台下'!T:T,'总明细 源文件后台下'!E:E,E111,'总明细 源文件后台下'!C:C,"Refund")</f>
        <v>0</v>
      </c>
      <c r="AD111">
        <f>SUMIFS('总明细 源文件后台下'!U:U,'总明细 源文件后台下'!E:E,E111,'总明细 源文件后台下'!C:C,"Refund")</f>
        <v>0</v>
      </c>
      <c r="AE111">
        <f>SUMIFS('总明细 源文件后台下'!V:V,'总明细 源文件后台下'!E:E,E111,'总明细 源文件后台下'!C:C,"Refund")</f>
        <v>0</v>
      </c>
      <c r="AF111">
        <f>SUMIFS('总明细 源文件后台下'!W:W,'总明细 源文件后台下'!E:E,E111,'总明细 源文件后台下'!C:C,"Refund")</f>
        <v>-8.4600000000000009</v>
      </c>
      <c r="AK111">
        <f>(SUMIF('广告费 源文件后台下'!G:G,E111,'广告费 源文件后台下'!M:M))*-1</f>
        <v>0</v>
      </c>
      <c r="AL111">
        <f>SUMIFS('总明细 源文件后台下'!W:W,'总明细 源文件后台下'!E:E,E111,'总明细 源文件后台下'!C:C,"Adjustment",'总明细 源文件后台下'!F:F,"FBA Inventory Reimbursement - Customer Return")</f>
        <v>0</v>
      </c>
      <c r="AM111">
        <f>SUMIFS('总明细 源文件后台下'!W:W,'总明细 源文件后台下'!E:E,E111,'总明细 源文件后台下'!C:C,"Adjustment",'总明细 源文件后台下'!F:F,"FBA Inventory Reimbursement - Damaged:Warehouse")</f>
        <v>0</v>
      </c>
      <c r="AN111">
        <f>SUMIFS('总明细 源文件后台下'!W:W,'总明细 源文件后台下'!E:E,E111,'总明细 源文件后台下'!C:C,"Adjustment",'总明细 源文件后台下'!F:F,"FBA Inventory Reimbursement - Customer Service Issue")</f>
        <v>0</v>
      </c>
      <c r="AO111">
        <f>SUMIFS('总明细 源文件后台下'!W:W,'总明细 源文件后台下'!E:E,E111,'总明细 源文件后台下'!C:C,"Adjustment",'总明细 源文件后台下'!F:F,"FBA Inventory Reimbursement - Fee Correction")</f>
        <v>0</v>
      </c>
      <c r="AP111">
        <f>SUMIFS('总明细 源文件后台下'!W:W,'总明细 源文件后台下'!E:E,E111,'总明细 源文件后台下'!C:C,"Adjustment",'总明细 源文件后台下'!F:F,"FBA Inventory Reimbursement - General Adjustment")</f>
        <v>0</v>
      </c>
      <c r="AQ111">
        <f>SUMIFS('总明细 源文件后台下'!W:W,'总明细 源文件后台下'!E:E,E111,'总明细 源文件后台下'!C:C,"Adjustment",'总明细 源文件后台下'!F:F,"FBA Inventory Reimbursement - Lost:Inbound")</f>
        <v>0</v>
      </c>
      <c r="AR111">
        <f>SUMIFS('总明细 源文件后台下'!W:W,'总明细 源文件后台下'!E:E,E111,'总明细 源文件后台下'!C:C,"Adjustment",'总明细 源文件后台下'!F:F,"FBA Inventory Reimbursement - Lost:Warehouse")</f>
        <v>0</v>
      </c>
      <c r="AS111">
        <f>SUMIFS('总明细 源文件后台下'!W:W,'总明细 源文件后台下'!E:E,E111,'总明细 源文件后台下'!C:C,"Adjustment",'总明细 源文件后台下'!F:F,"Non-subscription Fee Adjustment")</f>
        <v>0</v>
      </c>
      <c r="AT111">
        <f>SUMIFS('总明细 源文件后台下'!W:W,'总明细 源文件后台下'!E:E,E111,'总明细 源文件后台下'!C:C,"Adjustment",'总明细 源文件后台下'!F:F,"FBA Inventory Placement Service Fee")</f>
        <v>0</v>
      </c>
      <c r="AV111">
        <f>SUMIF('FBA Customer Return Per Unit Fe'!B:B,E111,'FBA Customer Return Per Unit Fe'!C:C)</f>
        <v>-3.59</v>
      </c>
      <c r="AX111">
        <f>(SUMIF('仓储费 源文件后台下'!C:C,E111,'仓储费 源文件后台下'!V:V))*-1</f>
        <v>-3.9699999999999999E-2</v>
      </c>
      <c r="AZ111">
        <f>SUMIF('Disposal Fee销毁费用-160.95'!B:B,E111,'Disposal Fee销毁费用-160.95'!D:D)*-1</f>
        <v>0</v>
      </c>
      <c r="BC111">
        <f>IFERROR(VLOOKUP(F111,'优惠券-86.4'!F:I,4,0),0)</f>
        <v>0</v>
      </c>
      <c r="BD111">
        <f>IFERROR(VLOOKUP(F111,'早评-120'!E:H,4,0),0)</f>
        <v>0</v>
      </c>
      <c r="BF111">
        <f t="shared" si="8"/>
        <v>1.8503000000000007</v>
      </c>
      <c r="BG111">
        <f t="shared" si="9"/>
        <v>6.1738405071738431E-2</v>
      </c>
      <c r="BH111">
        <f t="shared" si="10"/>
        <v>12.026950000000005</v>
      </c>
      <c r="BQ111" s="45">
        <f t="shared" si="11"/>
        <v>12.026950000000005</v>
      </c>
      <c r="BR111">
        <f>SUMIFS('9月销毁明细'!D:D,'9月销毁明细'!A:A,E111,'9月销毁明细'!H:H,"Sellable")</f>
        <v>0</v>
      </c>
      <c r="BS111">
        <f>SUMIFS('9月销毁明细'!G:G,'9月销毁明细'!A:A,E111,'9月销毁明细'!H:H,"Sellable")</f>
        <v>0</v>
      </c>
      <c r="BT111">
        <f>SUMIFS('9月销毁明细'!D:D,'9月销毁明细'!A:A,E111,'9月销毁明细'!H:H,"Unsellable")</f>
        <v>0</v>
      </c>
      <c r="BU111">
        <f>SUMIFS('9月销毁明细'!G:G,'9月销毁明细'!A:A,E111,'9月销毁明细'!H:H,"Unsellable")</f>
        <v>0</v>
      </c>
      <c r="BW111">
        <f>IFERROR(I111*VLOOKUP(F111,'9.3成本表'!C:L,10,0),0)</f>
        <v>38.099999999999994</v>
      </c>
      <c r="BX111">
        <f t="shared" si="12"/>
        <v>39.78</v>
      </c>
      <c r="CC111" s="45">
        <f t="shared" si="13"/>
        <v>-65.853049999999996</v>
      </c>
      <c r="CD111" s="45">
        <f t="shared" si="14"/>
        <v>-0.33804599471266134</v>
      </c>
      <c r="CE111" s="45">
        <f t="shared" si="15"/>
        <v>-0.8455707498715973</v>
      </c>
    </row>
    <row r="112" spans="4:83" x14ac:dyDescent="0.25">
      <c r="D112" s="20" t="s">
        <v>333</v>
      </c>
      <c r="E112" s="20" t="s">
        <v>334</v>
      </c>
      <c r="F112" s="20">
        <v>1031</v>
      </c>
      <c r="G112">
        <v>106</v>
      </c>
      <c r="H112" s="20"/>
      <c r="I112">
        <f>SUMIFS('总明细 源文件后台下'!G:G,'总明细 源文件后台下'!E:E,E112,'总明细 源文件后台下'!C:C,"Order")</f>
        <v>1</v>
      </c>
      <c r="J112">
        <f>SUMIFS('总明细 源文件后台下'!M:M,'总明细 源文件后台下'!E:E,E112,'总明细 源文件后台下'!C:C,"Order")</f>
        <v>9.99</v>
      </c>
      <c r="K112">
        <f>SUMIFS('总明细 源文件后台下'!N:N,'总明细 源文件后台下'!E:E,E112,'总明细 源文件后台下'!C:C,"Order")</f>
        <v>0</v>
      </c>
      <c r="L112">
        <f>SUMIFS('总明细 源文件后台下'!O:O,'总明细 源文件后台下'!E:E,E112,'总明细 源文件后台下'!C:C,"Order")</f>
        <v>0</v>
      </c>
      <c r="M112">
        <f>SUMIFS('总明细 源文件后台下'!P:P,'总明细 源文件后台下'!E:E,E112,'总明细 源文件后台下'!C:C,"Order")</f>
        <v>-0.2</v>
      </c>
      <c r="N112">
        <f>SUMIFS('总明细 源文件后台下'!Q:Q,'总明细 源文件后台下'!E:E,E112,'总明细 源文件后台下'!C:C,"Order")</f>
        <v>0</v>
      </c>
      <c r="O112">
        <f>SUMIFS('总明细 源文件后台下'!R:R,'总明细 源文件后台下'!E:E,E112,'总明细 源文件后台下'!C:C,"Order")</f>
        <v>0</v>
      </c>
      <c r="P112">
        <f>SUMIFS('总明细 源文件后台下'!S:S,'总明细 源文件后台下'!E:E,E112,'总明细 源文件后台下'!C:C,"Order")</f>
        <v>-1.66</v>
      </c>
      <c r="Q112">
        <f>SUMIFS('总明细 源文件后台下'!T:T,'总明细 源文件后台下'!E:E,E112,'总明细 源文件后台下'!C:C,"Order")</f>
        <v>-2.81</v>
      </c>
      <c r="R112">
        <f>SUMIFS('总明细 源文件后台下'!U:U,'总明细 源文件后台下'!E:E,E112,'总明细 源文件后台下'!C:C,"Order")</f>
        <v>0</v>
      </c>
      <c r="S112">
        <f>SUMIFS('总明细 源文件后台下'!V:V,'总明细 源文件后台下'!E:E,E112,'总明细 源文件后台下'!C:C,"Order")</f>
        <v>0</v>
      </c>
      <c r="T112">
        <f>SUMIFS('总明细 源文件后台下'!W:W,'总明细 源文件后台下'!E:E,E112,'总明细 源文件后台下'!C:C,"Order")</f>
        <v>5.32</v>
      </c>
      <c r="U112">
        <f>SUMIFS('总明细 源文件后台下'!G:G,'总明细 源文件后台下'!E:E,E112,'总明细 源文件后台下'!C:C,"Refund")</f>
        <v>0</v>
      </c>
      <c r="V112">
        <f>SUMIFS('总明细 源文件后台下'!M:M,'总明细 源文件后台下'!E:E,E112,'总明细 源文件后台下'!C:C,"Refund")</f>
        <v>0</v>
      </c>
      <c r="W112">
        <f>SUMIFS('总明细 源文件后台下'!N:N,'总明细 源文件后台下'!E:E,E112,'总明细 源文件后台下'!C:C,"Refund")</f>
        <v>0</v>
      </c>
      <c r="X112">
        <f>SUMIFS('总明细 源文件后台下'!O:O,'总明细 源文件后台下'!E:E,E112,'总明细 源文件后台下'!C:C,"Refund")</f>
        <v>0</v>
      </c>
      <c r="Y112">
        <f>SUMIFS('总明细 源文件后台下'!P:P,'总明细 源文件后台下'!E:E,E112,'总明细 源文件后台下'!C:C,"Refund")</f>
        <v>0</v>
      </c>
      <c r="Z112">
        <f>SUMIFS('总明细 源文件后台下'!Q:Q,'总明细 源文件后台下'!E:E,E112,'总明细 源文件后台下'!C:C,"Refund")</f>
        <v>0</v>
      </c>
      <c r="AA112">
        <f>SUMIFS('总明细 源文件后台下'!R:R,'总明细 源文件后台下'!E:E,E112,'总明细 源文件后台下'!C:C,"Refund")</f>
        <v>0</v>
      </c>
      <c r="AB112">
        <f>SUMIFS('总明细 源文件后台下'!S:S,'总明细 源文件后台下'!E:E,E112,'总明细 源文件后台下'!C:C,"Refund")</f>
        <v>0</v>
      </c>
      <c r="AC112">
        <f>SUMIFS('总明细 源文件后台下'!T:T,'总明细 源文件后台下'!E:E,E112,'总明细 源文件后台下'!C:C,"Refund")</f>
        <v>0</v>
      </c>
      <c r="AD112">
        <f>SUMIFS('总明细 源文件后台下'!U:U,'总明细 源文件后台下'!E:E,E112,'总明细 源文件后台下'!C:C,"Refund")</f>
        <v>0</v>
      </c>
      <c r="AE112">
        <f>SUMIFS('总明细 源文件后台下'!V:V,'总明细 源文件后台下'!E:E,E112,'总明细 源文件后台下'!C:C,"Refund")</f>
        <v>0</v>
      </c>
      <c r="AF112">
        <f>SUMIFS('总明细 源文件后台下'!W:W,'总明细 源文件后台下'!E:E,E112,'总明细 源文件后台下'!C:C,"Refund")</f>
        <v>0</v>
      </c>
      <c r="AK112">
        <f>(SUMIF('广告费 源文件后台下'!G:G,E112,'广告费 源文件后台下'!M:M))*-1</f>
        <v>0</v>
      </c>
      <c r="AL112">
        <f>SUMIFS('总明细 源文件后台下'!W:W,'总明细 源文件后台下'!E:E,E112,'总明细 源文件后台下'!C:C,"Adjustment",'总明细 源文件后台下'!F:F,"FBA Inventory Reimbursement - Customer Return")</f>
        <v>0</v>
      </c>
      <c r="AM112">
        <f>SUMIFS('总明细 源文件后台下'!W:W,'总明细 源文件后台下'!E:E,E112,'总明细 源文件后台下'!C:C,"Adjustment",'总明细 源文件后台下'!F:F,"FBA Inventory Reimbursement - Damaged:Warehouse")</f>
        <v>0</v>
      </c>
      <c r="AN112">
        <f>SUMIFS('总明细 源文件后台下'!W:W,'总明细 源文件后台下'!E:E,E112,'总明细 源文件后台下'!C:C,"Adjustment",'总明细 源文件后台下'!F:F,"FBA Inventory Reimbursement - Customer Service Issue")</f>
        <v>0</v>
      </c>
      <c r="AO112">
        <f>SUMIFS('总明细 源文件后台下'!W:W,'总明细 源文件后台下'!E:E,E112,'总明细 源文件后台下'!C:C,"Adjustment",'总明细 源文件后台下'!F:F,"FBA Inventory Reimbursement - Fee Correction")</f>
        <v>0</v>
      </c>
      <c r="AP112">
        <f>SUMIFS('总明细 源文件后台下'!W:W,'总明细 源文件后台下'!E:E,E112,'总明细 源文件后台下'!C:C,"Adjustment",'总明细 源文件后台下'!F:F,"FBA Inventory Reimbursement - General Adjustment")</f>
        <v>0</v>
      </c>
      <c r="AQ112">
        <f>SUMIFS('总明细 源文件后台下'!W:W,'总明细 源文件后台下'!E:E,E112,'总明细 源文件后台下'!C:C,"Adjustment",'总明细 源文件后台下'!F:F,"FBA Inventory Reimbursement - Lost:Inbound")</f>
        <v>0</v>
      </c>
      <c r="AR112">
        <f>SUMIFS('总明细 源文件后台下'!W:W,'总明细 源文件后台下'!E:E,E112,'总明细 源文件后台下'!C:C,"Adjustment",'总明细 源文件后台下'!F:F,"FBA Inventory Reimbursement - Lost:Warehouse")</f>
        <v>0</v>
      </c>
      <c r="AS112">
        <f>SUMIFS('总明细 源文件后台下'!W:W,'总明细 源文件后台下'!E:E,E112,'总明细 源文件后台下'!C:C,"Adjustment",'总明细 源文件后台下'!F:F,"Non-subscription Fee Adjustment")</f>
        <v>0</v>
      </c>
      <c r="AT112">
        <f>SUMIFS('总明细 源文件后台下'!W:W,'总明细 源文件后台下'!E:E,E112,'总明细 源文件后台下'!C:C,"Adjustment",'总明细 源文件后台下'!F:F,"FBA Inventory Placement Service Fee")</f>
        <v>0</v>
      </c>
      <c r="AV112">
        <f>SUMIF('FBA Customer Return Per Unit Fe'!B:B,E112,'FBA Customer Return Per Unit Fe'!C:C)</f>
        <v>0</v>
      </c>
      <c r="AX112">
        <f>(SUMIF('仓储费 源文件后台下'!C:C,E112,'仓储费 源文件后台下'!V:V))*-1</f>
        <v>-1.1599999999999999E-2</v>
      </c>
      <c r="AZ112">
        <f>SUMIF('Disposal Fee销毁费用-160.95'!B:B,E112,'Disposal Fee销毁费用-160.95'!D:D)*-1</f>
        <v>0</v>
      </c>
      <c r="BC112">
        <f>IFERROR(VLOOKUP(F112,'优惠券-86.4'!F:I,4,0),0)</f>
        <v>0</v>
      </c>
      <c r="BD112">
        <f>IFERROR(VLOOKUP(F112,'早评-120'!E:H,4,0),0)</f>
        <v>0</v>
      </c>
      <c r="BF112">
        <f t="shared" si="8"/>
        <v>5.3084000000000007</v>
      </c>
      <c r="BG112">
        <f t="shared" si="9"/>
        <v>0.53137137137137147</v>
      </c>
      <c r="BH112">
        <f t="shared" si="10"/>
        <v>34.504600000000003</v>
      </c>
      <c r="BQ112" s="45">
        <f t="shared" si="11"/>
        <v>34.504600000000003</v>
      </c>
      <c r="BR112">
        <f>SUMIFS('9月销毁明细'!D:D,'9月销毁明细'!A:A,E112,'9月销毁明细'!H:H,"Sellable")</f>
        <v>0</v>
      </c>
      <c r="BS112">
        <f>SUMIFS('9月销毁明细'!G:G,'9月销毁明细'!A:A,E112,'9月销毁明细'!H:H,"Sellable")</f>
        <v>0</v>
      </c>
      <c r="BT112">
        <f>SUMIFS('9月销毁明细'!D:D,'9月销毁明细'!A:A,E112,'9月销毁明细'!H:H,"Unsellable")</f>
        <v>0</v>
      </c>
      <c r="BU112">
        <f>SUMIFS('9月销毁明细'!G:G,'9月销毁明细'!A:A,E112,'9月销毁明细'!H:H,"Unsellable")</f>
        <v>0</v>
      </c>
      <c r="BW112">
        <f>IFERROR(I112*VLOOKUP(F112,'9.3成本表'!C:L,10,0),0)</f>
        <v>12.7</v>
      </c>
      <c r="BX112">
        <f t="shared" si="12"/>
        <v>13.26</v>
      </c>
      <c r="CC112" s="45">
        <f t="shared" si="13"/>
        <v>8.5446000000000044</v>
      </c>
      <c r="CD112" s="45">
        <f t="shared" si="14"/>
        <v>0.13158697158697166</v>
      </c>
      <c r="CE112" s="45">
        <f t="shared" si="15"/>
        <v>0.32914483821263496</v>
      </c>
    </row>
    <row r="113" spans="4:83" x14ac:dyDescent="0.25">
      <c r="D113" s="20" t="s">
        <v>335</v>
      </c>
      <c r="E113" s="20" t="s">
        <v>336</v>
      </c>
      <c r="F113" s="20">
        <v>1031</v>
      </c>
      <c r="G113">
        <v>107</v>
      </c>
      <c r="H113" s="20"/>
      <c r="I113">
        <f>SUMIFS('总明细 源文件后台下'!G:G,'总明细 源文件后台下'!E:E,E113,'总明细 源文件后台下'!C:C,"Order")</f>
        <v>0</v>
      </c>
      <c r="J113">
        <f>SUMIFS('总明细 源文件后台下'!M:M,'总明细 源文件后台下'!E:E,E113,'总明细 源文件后台下'!C:C,"Order")</f>
        <v>0</v>
      </c>
      <c r="K113">
        <f>SUMIFS('总明细 源文件后台下'!N:N,'总明细 源文件后台下'!E:E,E113,'总明细 源文件后台下'!C:C,"Order")</f>
        <v>0</v>
      </c>
      <c r="L113">
        <f>SUMIFS('总明细 源文件后台下'!O:O,'总明细 源文件后台下'!E:E,E113,'总明细 源文件后台下'!C:C,"Order")</f>
        <v>0</v>
      </c>
      <c r="M113">
        <f>SUMIFS('总明细 源文件后台下'!P:P,'总明细 源文件后台下'!E:E,E113,'总明细 源文件后台下'!C:C,"Order")</f>
        <v>0</v>
      </c>
      <c r="N113">
        <f>SUMIFS('总明细 源文件后台下'!Q:Q,'总明细 源文件后台下'!E:E,E113,'总明细 源文件后台下'!C:C,"Order")</f>
        <v>0</v>
      </c>
      <c r="O113">
        <f>SUMIFS('总明细 源文件后台下'!R:R,'总明细 源文件后台下'!E:E,E113,'总明细 源文件后台下'!C:C,"Order")</f>
        <v>0</v>
      </c>
      <c r="P113">
        <f>SUMIFS('总明细 源文件后台下'!S:S,'总明细 源文件后台下'!E:E,E113,'总明细 源文件后台下'!C:C,"Order")</f>
        <v>0</v>
      </c>
      <c r="Q113">
        <f>SUMIFS('总明细 源文件后台下'!T:T,'总明细 源文件后台下'!E:E,E113,'总明细 源文件后台下'!C:C,"Order")</f>
        <v>0</v>
      </c>
      <c r="R113">
        <f>SUMIFS('总明细 源文件后台下'!U:U,'总明细 源文件后台下'!E:E,E113,'总明细 源文件后台下'!C:C,"Order")</f>
        <v>0</v>
      </c>
      <c r="S113">
        <f>SUMIFS('总明细 源文件后台下'!V:V,'总明细 源文件后台下'!E:E,E113,'总明细 源文件后台下'!C:C,"Order")</f>
        <v>0</v>
      </c>
      <c r="T113">
        <f>SUMIFS('总明细 源文件后台下'!W:W,'总明细 源文件后台下'!E:E,E113,'总明细 源文件后台下'!C:C,"Order")</f>
        <v>0</v>
      </c>
      <c r="U113">
        <f>SUMIFS('总明细 源文件后台下'!G:G,'总明细 源文件后台下'!E:E,E113,'总明细 源文件后台下'!C:C,"Refund")</f>
        <v>0</v>
      </c>
      <c r="V113">
        <f>SUMIFS('总明细 源文件后台下'!M:M,'总明细 源文件后台下'!E:E,E113,'总明细 源文件后台下'!C:C,"Refund")</f>
        <v>0</v>
      </c>
      <c r="W113">
        <f>SUMIFS('总明细 源文件后台下'!N:N,'总明细 源文件后台下'!E:E,E113,'总明细 源文件后台下'!C:C,"Refund")</f>
        <v>0</v>
      </c>
      <c r="X113">
        <f>SUMIFS('总明细 源文件后台下'!O:O,'总明细 源文件后台下'!E:E,E113,'总明细 源文件后台下'!C:C,"Refund")</f>
        <v>0</v>
      </c>
      <c r="Y113">
        <f>SUMIFS('总明细 源文件后台下'!P:P,'总明细 源文件后台下'!E:E,E113,'总明细 源文件后台下'!C:C,"Refund")</f>
        <v>0</v>
      </c>
      <c r="Z113">
        <f>SUMIFS('总明细 源文件后台下'!Q:Q,'总明细 源文件后台下'!E:E,E113,'总明细 源文件后台下'!C:C,"Refund")</f>
        <v>0</v>
      </c>
      <c r="AA113">
        <f>SUMIFS('总明细 源文件后台下'!R:R,'总明细 源文件后台下'!E:E,E113,'总明细 源文件后台下'!C:C,"Refund")</f>
        <v>0</v>
      </c>
      <c r="AB113">
        <f>SUMIFS('总明细 源文件后台下'!S:S,'总明细 源文件后台下'!E:E,E113,'总明细 源文件后台下'!C:C,"Refund")</f>
        <v>0</v>
      </c>
      <c r="AC113">
        <f>SUMIFS('总明细 源文件后台下'!T:T,'总明细 源文件后台下'!E:E,E113,'总明细 源文件后台下'!C:C,"Refund")</f>
        <v>0</v>
      </c>
      <c r="AD113">
        <f>SUMIFS('总明细 源文件后台下'!U:U,'总明细 源文件后台下'!E:E,E113,'总明细 源文件后台下'!C:C,"Refund")</f>
        <v>0</v>
      </c>
      <c r="AE113">
        <f>SUMIFS('总明细 源文件后台下'!V:V,'总明细 源文件后台下'!E:E,E113,'总明细 源文件后台下'!C:C,"Refund")</f>
        <v>0</v>
      </c>
      <c r="AF113">
        <f>SUMIFS('总明细 源文件后台下'!W:W,'总明细 源文件后台下'!E:E,E113,'总明细 源文件后台下'!C:C,"Refund")</f>
        <v>0</v>
      </c>
      <c r="AK113">
        <f>(SUMIF('广告费 源文件后台下'!G:G,E113,'广告费 源文件后台下'!M:M))*-1</f>
        <v>0</v>
      </c>
      <c r="AL113">
        <f>SUMIFS('总明细 源文件后台下'!W:W,'总明细 源文件后台下'!E:E,E113,'总明细 源文件后台下'!C:C,"Adjustment",'总明细 源文件后台下'!F:F,"FBA Inventory Reimbursement - Customer Return")</f>
        <v>0</v>
      </c>
      <c r="AM113">
        <f>SUMIFS('总明细 源文件后台下'!W:W,'总明细 源文件后台下'!E:E,E113,'总明细 源文件后台下'!C:C,"Adjustment",'总明细 源文件后台下'!F:F,"FBA Inventory Reimbursement - Damaged:Warehouse")</f>
        <v>0</v>
      </c>
      <c r="AN113">
        <f>SUMIFS('总明细 源文件后台下'!W:W,'总明细 源文件后台下'!E:E,E113,'总明细 源文件后台下'!C:C,"Adjustment",'总明细 源文件后台下'!F:F,"FBA Inventory Reimbursement - Customer Service Issue")</f>
        <v>0</v>
      </c>
      <c r="AO113">
        <f>SUMIFS('总明细 源文件后台下'!W:W,'总明细 源文件后台下'!E:E,E113,'总明细 源文件后台下'!C:C,"Adjustment",'总明细 源文件后台下'!F:F,"FBA Inventory Reimbursement - Fee Correction")</f>
        <v>0</v>
      </c>
      <c r="AP113">
        <f>SUMIFS('总明细 源文件后台下'!W:W,'总明细 源文件后台下'!E:E,E113,'总明细 源文件后台下'!C:C,"Adjustment",'总明细 源文件后台下'!F:F,"FBA Inventory Reimbursement - General Adjustment")</f>
        <v>0</v>
      </c>
      <c r="AQ113">
        <f>SUMIFS('总明细 源文件后台下'!W:W,'总明细 源文件后台下'!E:E,E113,'总明细 源文件后台下'!C:C,"Adjustment",'总明细 源文件后台下'!F:F,"FBA Inventory Reimbursement - Lost:Inbound")</f>
        <v>0</v>
      </c>
      <c r="AR113">
        <f>SUMIFS('总明细 源文件后台下'!W:W,'总明细 源文件后台下'!E:E,E113,'总明细 源文件后台下'!C:C,"Adjustment",'总明细 源文件后台下'!F:F,"FBA Inventory Reimbursement - Lost:Warehouse")</f>
        <v>0</v>
      </c>
      <c r="AS113">
        <f>SUMIFS('总明细 源文件后台下'!W:W,'总明细 源文件后台下'!E:E,E113,'总明细 源文件后台下'!C:C,"Adjustment",'总明细 源文件后台下'!F:F,"Non-subscription Fee Adjustment")</f>
        <v>0</v>
      </c>
      <c r="AT113">
        <f>SUMIFS('总明细 源文件后台下'!W:W,'总明细 源文件后台下'!E:E,E113,'总明细 源文件后台下'!C:C,"Adjustment",'总明细 源文件后台下'!F:F,"FBA Inventory Placement Service Fee")</f>
        <v>0</v>
      </c>
      <c r="AV113">
        <f>SUMIF('FBA Customer Return Per Unit Fe'!B:B,E113,'FBA Customer Return Per Unit Fe'!C:C)</f>
        <v>0</v>
      </c>
      <c r="AX113">
        <f>(SUMIF('仓储费 源文件后台下'!C:C,E113,'仓储费 源文件后台下'!V:V))*-1</f>
        <v>-0.8044</v>
      </c>
      <c r="AZ113">
        <f>SUMIF('Disposal Fee销毁费用-160.95'!B:B,E113,'Disposal Fee销毁费用-160.95'!D:D)*-1</f>
        <v>0</v>
      </c>
      <c r="BC113">
        <f>IFERROR(VLOOKUP(F113,'优惠券-86.4'!F:I,4,0),0)</f>
        <v>0</v>
      </c>
      <c r="BD113">
        <f>IFERROR(VLOOKUP(F113,'早评-120'!E:H,4,0),0)</f>
        <v>0</v>
      </c>
      <c r="BF113">
        <f t="shared" si="8"/>
        <v>-0.8044</v>
      </c>
      <c r="BG113">
        <f t="shared" si="9"/>
        <v>0</v>
      </c>
      <c r="BH113">
        <f t="shared" si="10"/>
        <v>-5.2286000000000001</v>
      </c>
      <c r="BQ113" s="45">
        <f t="shared" si="11"/>
        <v>-5.2286000000000001</v>
      </c>
      <c r="BR113">
        <f>SUMIFS('9月销毁明细'!D:D,'9月销毁明细'!A:A,E113,'9月销毁明细'!H:H,"Sellable")</f>
        <v>0</v>
      </c>
      <c r="BS113">
        <f>SUMIFS('9月销毁明细'!G:G,'9月销毁明细'!A:A,E113,'9月销毁明细'!H:H,"Sellable")</f>
        <v>0</v>
      </c>
      <c r="BT113">
        <f>SUMIFS('9月销毁明细'!D:D,'9月销毁明细'!A:A,E113,'9月销毁明细'!H:H,"Unsellable")</f>
        <v>0</v>
      </c>
      <c r="BU113">
        <f>SUMIFS('9月销毁明细'!G:G,'9月销毁明细'!A:A,E113,'9月销毁明细'!H:H,"Unsellable")</f>
        <v>0</v>
      </c>
      <c r="BW113">
        <f>IFERROR(I113*VLOOKUP(F113,'9.3成本表'!C:L,10,0),0)</f>
        <v>0</v>
      </c>
      <c r="BX113">
        <f t="shared" si="12"/>
        <v>0</v>
      </c>
      <c r="CC113" s="45">
        <f t="shared" si="13"/>
        <v>-5.2286000000000001</v>
      </c>
      <c r="CD113" s="45">
        <f t="shared" si="14"/>
        <v>0</v>
      </c>
      <c r="CE113" s="45">
        <f t="shared" si="15"/>
        <v>0</v>
      </c>
    </row>
    <row r="114" spans="4:83" x14ac:dyDescent="0.25">
      <c r="D114" s="20" t="s">
        <v>337</v>
      </c>
      <c r="E114" s="20" t="s">
        <v>338</v>
      </c>
      <c r="F114" s="20">
        <v>1031</v>
      </c>
      <c r="G114">
        <v>108</v>
      </c>
      <c r="H114" s="20"/>
      <c r="I114">
        <f>SUMIFS('总明细 源文件后台下'!G:G,'总明细 源文件后台下'!E:E,E114,'总明细 源文件后台下'!C:C,"Order")</f>
        <v>0</v>
      </c>
      <c r="J114">
        <f>SUMIFS('总明细 源文件后台下'!M:M,'总明细 源文件后台下'!E:E,E114,'总明细 源文件后台下'!C:C,"Order")</f>
        <v>0</v>
      </c>
      <c r="K114">
        <f>SUMIFS('总明细 源文件后台下'!N:N,'总明细 源文件后台下'!E:E,E114,'总明细 源文件后台下'!C:C,"Order")</f>
        <v>0</v>
      </c>
      <c r="L114">
        <f>SUMIFS('总明细 源文件后台下'!O:O,'总明细 源文件后台下'!E:E,E114,'总明细 源文件后台下'!C:C,"Order")</f>
        <v>0</v>
      </c>
      <c r="M114">
        <f>SUMIFS('总明细 源文件后台下'!P:P,'总明细 源文件后台下'!E:E,E114,'总明细 源文件后台下'!C:C,"Order")</f>
        <v>0</v>
      </c>
      <c r="N114">
        <f>SUMIFS('总明细 源文件后台下'!Q:Q,'总明细 源文件后台下'!E:E,E114,'总明细 源文件后台下'!C:C,"Order")</f>
        <v>0</v>
      </c>
      <c r="O114">
        <f>SUMIFS('总明细 源文件后台下'!R:R,'总明细 源文件后台下'!E:E,E114,'总明细 源文件后台下'!C:C,"Order")</f>
        <v>0</v>
      </c>
      <c r="P114">
        <f>SUMIFS('总明细 源文件后台下'!S:S,'总明细 源文件后台下'!E:E,E114,'总明细 源文件后台下'!C:C,"Order")</f>
        <v>0</v>
      </c>
      <c r="Q114">
        <f>SUMIFS('总明细 源文件后台下'!T:T,'总明细 源文件后台下'!E:E,E114,'总明细 源文件后台下'!C:C,"Order")</f>
        <v>0</v>
      </c>
      <c r="R114">
        <f>SUMIFS('总明细 源文件后台下'!U:U,'总明细 源文件后台下'!E:E,E114,'总明细 源文件后台下'!C:C,"Order")</f>
        <v>0</v>
      </c>
      <c r="S114">
        <f>SUMIFS('总明细 源文件后台下'!V:V,'总明细 源文件后台下'!E:E,E114,'总明细 源文件后台下'!C:C,"Order")</f>
        <v>0</v>
      </c>
      <c r="T114">
        <f>SUMIFS('总明细 源文件后台下'!W:W,'总明细 源文件后台下'!E:E,E114,'总明细 源文件后台下'!C:C,"Order")</f>
        <v>0</v>
      </c>
      <c r="U114">
        <f>SUMIFS('总明细 源文件后台下'!G:G,'总明细 源文件后台下'!E:E,E114,'总明细 源文件后台下'!C:C,"Refund")</f>
        <v>0</v>
      </c>
      <c r="V114">
        <f>SUMIFS('总明细 源文件后台下'!M:M,'总明细 源文件后台下'!E:E,E114,'总明细 源文件后台下'!C:C,"Refund")</f>
        <v>0</v>
      </c>
      <c r="W114">
        <f>SUMIFS('总明细 源文件后台下'!N:N,'总明细 源文件后台下'!E:E,E114,'总明细 源文件后台下'!C:C,"Refund")</f>
        <v>0</v>
      </c>
      <c r="X114">
        <f>SUMIFS('总明细 源文件后台下'!O:O,'总明细 源文件后台下'!E:E,E114,'总明细 源文件后台下'!C:C,"Refund")</f>
        <v>0</v>
      </c>
      <c r="Y114">
        <f>SUMIFS('总明细 源文件后台下'!P:P,'总明细 源文件后台下'!E:E,E114,'总明细 源文件后台下'!C:C,"Refund")</f>
        <v>0</v>
      </c>
      <c r="Z114">
        <f>SUMIFS('总明细 源文件后台下'!Q:Q,'总明细 源文件后台下'!E:E,E114,'总明细 源文件后台下'!C:C,"Refund")</f>
        <v>0</v>
      </c>
      <c r="AA114">
        <f>SUMIFS('总明细 源文件后台下'!R:R,'总明细 源文件后台下'!E:E,E114,'总明细 源文件后台下'!C:C,"Refund")</f>
        <v>0</v>
      </c>
      <c r="AB114">
        <f>SUMIFS('总明细 源文件后台下'!S:S,'总明细 源文件后台下'!E:E,E114,'总明细 源文件后台下'!C:C,"Refund")</f>
        <v>0</v>
      </c>
      <c r="AC114">
        <f>SUMIFS('总明细 源文件后台下'!T:T,'总明细 源文件后台下'!E:E,E114,'总明细 源文件后台下'!C:C,"Refund")</f>
        <v>0</v>
      </c>
      <c r="AD114">
        <f>SUMIFS('总明细 源文件后台下'!U:U,'总明细 源文件后台下'!E:E,E114,'总明细 源文件后台下'!C:C,"Refund")</f>
        <v>0</v>
      </c>
      <c r="AE114">
        <f>SUMIFS('总明细 源文件后台下'!V:V,'总明细 源文件后台下'!E:E,E114,'总明细 源文件后台下'!C:C,"Refund")</f>
        <v>0</v>
      </c>
      <c r="AF114">
        <f>SUMIFS('总明细 源文件后台下'!W:W,'总明细 源文件后台下'!E:E,E114,'总明细 源文件后台下'!C:C,"Refund")</f>
        <v>0</v>
      </c>
      <c r="AK114">
        <f>(SUMIF('广告费 源文件后台下'!G:G,E114,'广告费 源文件后台下'!M:M))*-1</f>
        <v>0</v>
      </c>
      <c r="AL114">
        <f>SUMIFS('总明细 源文件后台下'!W:W,'总明细 源文件后台下'!E:E,E114,'总明细 源文件后台下'!C:C,"Adjustment",'总明细 源文件后台下'!F:F,"FBA Inventory Reimbursement - Customer Return")</f>
        <v>0</v>
      </c>
      <c r="AM114">
        <f>SUMIFS('总明细 源文件后台下'!W:W,'总明细 源文件后台下'!E:E,E114,'总明细 源文件后台下'!C:C,"Adjustment",'总明细 源文件后台下'!F:F,"FBA Inventory Reimbursement - Damaged:Warehouse")</f>
        <v>0</v>
      </c>
      <c r="AN114">
        <f>SUMIFS('总明细 源文件后台下'!W:W,'总明细 源文件后台下'!E:E,E114,'总明细 源文件后台下'!C:C,"Adjustment",'总明细 源文件后台下'!F:F,"FBA Inventory Reimbursement - Customer Service Issue")</f>
        <v>0</v>
      </c>
      <c r="AO114">
        <f>SUMIFS('总明细 源文件后台下'!W:W,'总明细 源文件后台下'!E:E,E114,'总明细 源文件后台下'!C:C,"Adjustment",'总明细 源文件后台下'!F:F,"FBA Inventory Reimbursement - Fee Correction")</f>
        <v>0</v>
      </c>
      <c r="AP114">
        <f>SUMIFS('总明细 源文件后台下'!W:W,'总明细 源文件后台下'!E:E,E114,'总明细 源文件后台下'!C:C,"Adjustment",'总明细 源文件后台下'!F:F,"FBA Inventory Reimbursement - General Adjustment")</f>
        <v>0</v>
      </c>
      <c r="AQ114">
        <f>SUMIFS('总明细 源文件后台下'!W:W,'总明细 源文件后台下'!E:E,E114,'总明细 源文件后台下'!C:C,"Adjustment",'总明细 源文件后台下'!F:F,"FBA Inventory Reimbursement - Lost:Inbound")</f>
        <v>0</v>
      </c>
      <c r="AR114">
        <f>SUMIFS('总明细 源文件后台下'!W:W,'总明细 源文件后台下'!E:E,E114,'总明细 源文件后台下'!C:C,"Adjustment",'总明细 源文件后台下'!F:F,"FBA Inventory Reimbursement - Lost:Warehouse")</f>
        <v>0</v>
      </c>
      <c r="AS114">
        <f>SUMIFS('总明细 源文件后台下'!W:W,'总明细 源文件后台下'!E:E,E114,'总明细 源文件后台下'!C:C,"Adjustment",'总明细 源文件后台下'!F:F,"Non-subscription Fee Adjustment")</f>
        <v>0</v>
      </c>
      <c r="AT114">
        <f>SUMIFS('总明细 源文件后台下'!W:W,'总明细 源文件后台下'!E:E,E114,'总明细 源文件后台下'!C:C,"Adjustment",'总明细 源文件后台下'!F:F,"FBA Inventory Placement Service Fee")</f>
        <v>0</v>
      </c>
      <c r="AV114">
        <f>SUMIF('FBA Customer Return Per Unit Fe'!B:B,E114,'FBA Customer Return Per Unit Fe'!C:C)</f>
        <v>0</v>
      </c>
      <c r="AX114">
        <f>(SUMIF('仓储费 源文件后台下'!C:C,E114,'仓储费 源文件后台下'!V:V))*-1</f>
        <v>-8.6800000000000002E-2</v>
      </c>
      <c r="AZ114">
        <f>SUMIF('Disposal Fee销毁费用-160.95'!B:B,E114,'Disposal Fee销毁费用-160.95'!D:D)*-1</f>
        <v>0</v>
      </c>
      <c r="BC114">
        <f>IFERROR(VLOOKUP(F114,'优惠券-86.4'!F:I,4,0),0)</f>
        <v>0</v>
      </c>
      <c r="BD114">
        <f>IFERROR(VLOOKUP(F114,'早评-120'!E:H,4,0),0)</f>
        <v>0</v>
      </c>
      <c r="BF114">
        <f t="shared" si="8"/>
        <v>-8.6800000000000002E-2</v>
      </c>
      <c r="BG114">
        <f t="shared" si="9"/>
        <v>0</v>
      </c>
      <c r="BH114">
        <f t="shared" si="10"/>
        <v>-0.56420000000000003</v>
      </c>
      <c r="BQ114" s="45">
        <f t="shared" si="11"/>
        <v>-0.56420000000000003</v>
      </c>
      <c r="BR114">
        <f>SUMIFS('9月销毁明细'!D:D,'9月销毁明细'!A:A,E114,'9月销毁明细'!H:H,"Sellable")</f>
        <v>0</v>
      </c>
      <c r="BS114">
        <f>SUMIFS('9月销毁明细'!G:G,'9月销毁明细'!A:A,E114,'9月销毁明细'!H:H,"Sellable")</f>
        <v>0</v>
      </c>
      <c r="BT114">
        <f>SUMIFS('9月销毁明细'!D:D,'9月销毁明细'!A:A,E114,'9月销毁明细'!H:H,"Unsellable")</f>
        <v>0</v>
      </c>
      <c r="BU114">
        <f>SUMIFS('9月销毁明细'!G:G,'9月销毁明细'!A:A,E114,'9月销毁明细'!H:H,"Unsellable")</f>
        <v>0</v>
      </c>
      <c r="BW114">
        <f>IFERROR(I114*VLOOKUP(F114,'9.3成本表'!C:L,10,0),0)</f>
        <v>0</v>
      </c>
      <c r="BX114">
        <f t="shared" si="12"/>
        <v>0</v>
      </c>
      <c r="CC114" s="45">
        <f t="shared" si="13"/>
        <v>-0.56420000000000003</v>
      </c>
      <c r="CD114" s="45">
        <f t="shared" si="14"/>
        <v>0</v>
      </c>
      <c r="CE114" s="45">
        <f t="shared" si="15"/>
        <v>0</v>
      </c>
    </row>
    <row r="115" spans="4:83" x14ac:dyDescent="0.25">
      <c r="D115" s="20" t="s">
        <v>339</v>
      </c>
      <c r="E115" s="20" t="s">
        <v>340</v>
      </c>
      <c r="F115" s="20">
        <v>1031</v>
      </c>
      <c r="G115">
        <v>109</v>
      </c>
      <c r="H115" s="20"/>
      <c r="I115">
        <f>SUMIFS('总明细 源文件后台下'!G:G,'总明细 源文件后台下'!E:E,E115,'总明细 源文件后台下'!C:C,"Order")</f>
        <v>0</v>
      </c>
      <c r="J115">
        <f>SUMIFS('总明细 源文件后台下'!M:M,'总明细 源文件后台下'!E:E,E115,'总明细 源文件后台下'!C:C,"Order")</f>
        <v>0</v>
      </c>
      <c r="K115">
        <f>SUMIFS('总明细 源文件后台下'!N:N,'总明细 源文件后台下'!E:E,E115,'总明细 源文件后台下'!C:C,"Order")</f>
        <v>0</v>
      </c>
      <c r="L115">
        <f>SUMIFS('总明细 源文件后台下'!O:O,'总明细 源文件后台下'!E:E,E115,'总明细 源文件后台下'!C:C,"Order")</f>
        <v>0</v>
      </c>
      <c r="M115">
        <f>SUMIFS('总明细 源文件后台下'!P:P,'总明细 源文件后台下'!E:E,E115,'总明细 源文件后台下'!C:C,"Order")</f>
        <v>0</v>
      </c>
      <c r="N115">
        <f>SUMIFS('总明细 源文件后台下'!Q:Q,'总明细 源文件后台下'!E:E,E115,'总明细 源文件后台下'!C:C,"Order")</f>
        <v>0</v>
      </c>
      <c r="O115">
        <f>SUMIFS('总明细 源文件后台下'!R:R,'总明细 源文件后台下'!E:E,E115,'总明细 源文件后台下'!C:C,"Order")</f>
        <v>0</v>
      </c>
      <c r="P115">
        <f>SUMIFS('总明细 源文件后台下'!S:S,'总明细 源文件后台下'!E:E,E115,'总明细 源文件后台下'!C:C,"Order")</f>
        <v>0</v>
      </c>
      <c r="Q115">
        <f>SUMIFS('总明细 源文件后台下'!T:T,'总明细 源文件后台下'!E:E,E115,'总明细 源文件后台下'!C:C,"Order")</f>
        <v>0</v>
      </c>
      <c r="R115">
        <f>SUMIFS('总明细 源文件后台下'!U:U,'总明细 源文件后台下'!E:E,E115,'总明细 源文件后台下'!C:C,"Order")</f>
        <v>0</v>
      </c>
      <c r="S115">
        <f>SUMIFS('总明细 源文件后台下'!V:V,'总明细 源文件后台下'!E:E,E115,'总明细 源文件后台下'!C:C,"Order")</f>
        <v>0</v>
      </c>
      <c r="T115">
        <f>SUMIFS('总明细 源文件后台下'!W:W,'总明细 源文件后台下'!E:E,E115,'总明细 源文件后台下'!C:C,"Order")</f>
        <v>0</v>
      </c>
      <c r="U115">
        <f>SUMIFS('总明细 源文件后台下'!G:G,'总明细 源文件后台下'!E:E,E115,'总明细 源文件后台下'!C:C,"Refund")</f>
        <v>0</v>
      </c>
      <c r="V115">
        <f>SUMIFS('总明细 源文件后台下'!M:M,'总明细 源文件后台下'!E:E,E115,'总明细 源文件后台下'!C:C,"Refund")</f>
        <v>0</v>
      </c>
      <c r="W115">
        <f>SUMIFS('总明细 源文件后台下'!N:N,'总明细 源文件后台下'!E:E,E115,'总明细 源文件后台下'!C:C,"Refund")</f>
        <v>0</v>
      </c>
      <c r="X115">
        <f>SUMIFS('总明细 源文件后台下'!O:O,'总明细 源文件后台下'!E:E,E115,'总明细 源文件后台下'!C:C,"Refund")</f>
        <v>0</v>
      </c>
      <c r="Y115">
        <f>SUMIFS('总明细 源文件后台下'!P:P,'总明细 源文件后台下'!E:E,E115,'总明细 源文件后台下'!C:C,"Refund")</f>
        <v>0</v>
      </c>
      <c r="Z115">
        <f>SUMIFS('总明细 源文件后台下'!Q:Q,'总明细 源文件后台下'!E:E,E115,'总明细 源文件后台下'!C:C,"Refund")</f>
        <v>0</v>
      </c>
      <c r="AA115">
        <f>SUMIFS('总明细 源文件后台下'!R:R,'总明细 源文件后台下'!E:E,E115,'总明细 源文件后台下'!C:C,"Refund")</f>
        <v>0</v>
      </c>
      <c r="AB115">
        <f>SUMIFS('总明细 源文件后台下'!S:S,'总明细 源文件后台下'!E:E,E115,'总明细 源文件后台下'!C:C,"Refund")</f>
        <v>0</v>
      </c>
      <c r="AC115">
        <f>SUMIFS('总明细 源文件后台下'!T:T,'总明细 源文件后台下'!E:E,E115,'总明细 源文件后台下'!C:C,"Refund")</f>
        <v>0</v>
      </c>
      <c r="AD115">
        <f>SUMIFS('总明细 源文件后台下'!U:U,'总明细 源文件后台下'!E:E,E115,'总明细 源文件后台下'!C:C,"Refund")</f>
        <v>0</v>
      </c>
      <c r="AE115">
        <f>SUMIFS('总明细 源文件后台下'!V:V,'总明细 源文件后台下'!E:E,E115,'总明细 源文件后台下'!C:C,"Refund")</f>
        <v>0</v>
      </c>
      <c r="AF115">
        <f>SUMIFS('总明细 源文件后台下'!W:W,'总明细 源文件后台下'!E:E,E115,'总明细 源文件后台下'!C:C,"Refund")</f>
        <v>0</v>
      </c>
      <c r="AK115">
        <f>(SUMIF('广告费 源文件后台下'!G:G,E115,'广告费 源文件后台下'!M:M))*-1</f>
        <v>0</v>
      </c>
      <c r="AL115">
        <f>SUMIFS('总明细 源文件后台下'!W:W,'总明细 源文件后台下'!E:E,E115,'总明细 源文件后台下'!C:C,"Adjustment",'总明细 源文件后台下'!F:F,"FBA Inventory Reimbursement - Customer Return")</f>
        <v>0</v>
      </c>
      <c r="AM115">
        <f>SUMIFS('总明细 源文件后台下'!W:W,'总明细 源文件后台下'!E:E,E115,'总明细 源文件后台下'!C:C,"Adjustment",'总明细 源文件后台下'!F:F,"FBA Inventory Reimbursement - Damaged:Warehouse")</f>
        <v>0</v>
      </c>
      <c r="AN115">
        <f>SUMIFS('总明细 源文件后台下'!W:W,'总明细 源文件后台下'!E:E,E115,'总明细 源文件后台下'!C:C,"Adjustment",'总明细 源文件后台下'!F:F,"FBA Inventory Reimbursement - Customer Service Issue")</f>
        <v>0</v>
      </c>
      <c r="AO115">
        <f>SUMIFS('总明细 源文件后台下'!W:W,'总明细 源文件后台下'!E:E,E115,'总明细 源文件后台下'!C:C,"Adjustment",'总明细 源文件后台下'!F:F,"FBA Inventory Reimbursement - Fee Correction")</f>
        <v>0</v>
      </c>
      <c r="AP115">
        <f>SUMIFS('总明细 源文件后台下'!W:W,'总明细 源文件后台下'!E:E,E115,'总明细 源文件后台下'!C:C,"Adjustment",'总明细 源文件后台下'!F:F,"FBA Inventory Reimbursement - General Adjustment")</f>
        <v>0</v>
      </c>
      <c r="AQ115">
        <f>SUMIFS('总明细 源文件后台下'!W:W,'总明细 源文件后台下'!E:E,E115,'总明细 源文件后台下'!C:C,"Adjustment",'总明细 源文件后台下'!F:F,"FBA Inventory Reimbursement - Lost:Inbound")</f>
        <v>0</v>
      </c>
      <c r="AR115">
        <f>SUMIFS('总明细 源文件后台下'!W:W,'总明细 源文件后台下'!E:E,E115,'总明细 源文件后台下'!C:C,"Adjustment",'总明细 源文件后台下'!F:F,"FBA Inventory Reimbursement - Lost:Warehouse")</f>
        <v>0</v>
      </c>
      <c r="AS115">
        <f>SUMIFS('总明细 源文件后台下'!W:W,'总明细 源文件后台下'!E:E,E115,'总明细 源文件后台下'!C:C,"Adjustment",'总明细 源文件后台下'!F:F,"Non-subscription Fee Adjustment")</f>
        <v>0</v>
      </c>
      <c r="AT115">
        <f>SUMIFS('总明细 源文件后台下'!W:W,'总明细 源文件后台下'!E:E,E115,'总明细 源文件后台下'!C:C,"Adjustment",'总明细 源文件后台下'!F:F,"FBA Inventory Placement Service Fee")</f>
        <v>0</v>
      </c>
      <c r="AV115">
        <f>SUMIF('FBA Customer Return Per Unit Fe'!B:B,E115,'FBA Customer Return Per Unit Fe'!C:C)</f>
        <v>0</v>
      </c>
      <c r="AX115">
        <f>(SUMIF('仓储费 源文件后台下'!C:C,E115,'仓储费 源文件后台下'!V:V))*-1</f>
        <v>-0.20779999999999998</v>
      </c>
      <c r="AZ115">
        <f>SUMIF('Disposal Fee销毁费用-160.95'!B:B,E115,'Disposal Fee销毁费用-160.95'!D:D)*-1</f>
        <v>0</v>
      </c>
      <c r="BC115">
        <f>IFERROR(VLOOKUP(F115,'优惠券-86.4'!F:I,4,0),0)</f>
        <v>0</v>
      </c>
      <c r="BD115">
        <f>IFERROR(VLOOKUP(F115,'早评-120'!E:H,4,0),0)</f>
        <v>0</v>
      </c>
      <c r="BF115">
        <f t="shared" si="8"/>
        <v>-0.20779999999999998</v>
      </c>
      <c r="BG115">
        <f t="shared" si="9"/>
        <v>0</v>
      </c>
      <c r="BH115">
        <f t="shared" si="10"/>
        <v>-1.3506999999999998</v>
      </c>
      <c r="BQ115" s="45">
        <f t="shared" si="11"/>
        <v>-1.3506999999999998</v>
      </c>
      <c r="BR115">
        <f>SUMIFS('9月销毁明细'!D:D,'9月销毁明细'!A:A,E115,'9月销毁明细'!H:H,"Sellable")</f>
        <v>0</v>
      </c>
      <c r="BS115">
        <f>SUMIFS('9月销毁明细'!G:G,'9月销毁明细'!A:A,E115,'9月销毁明细'!H:H,"Sellable")</f>
        <v>0</v>
      </c>
      <c r="BT115">
        <f>SUMIFS('9月销毁明细'!D:D,'9月销毁明细'!A:A,E115,'9月销毁明细'!H:H,"Unsellable")</f>
        <v>0</v>
      </c>
      <c r="BU115">
        <f>SUMIFS('9月销毁明细'!G:G,'9月销毁明细'!A:A,E115,'9月销毁明细'!H:H,"Unsellable")</f>
        <v>0</v>
      </c>
      <c r="BW115">
        <f>IFERROR(I115*VLOOKUP(F115,'9.3成本表'!C:L,10,0),0)</f>
        <v>0</v>
      </c>
      <c r="BX115">
        <f t="shared" si="12"/>
        <v>0</v>
      </c>
      <c r="CC115" s="45">
        <f t="shared" si="13"/>
        <v>-1.3506999999999998</v>
      </c>
      <c r="CD115" s="45">
        <f t="shared" si="14"/>
        <v>0</v>
      </c>
      <c r="CE115" s="45">
        <f t="shared" si="15"/>
        <v>0</v>
      </c>
    </row>
    <row r="116" spans="4:83" x14ac:dyDescent="0.25">
      <c r="D116" s="20" t="s">
        <v>341</v>
      </c>
      <c r="E116" s="20" t="s">
        <v>342</v>
      </c>
      <c r="F116" s="20">
        <v>1031</v>
      </c>
      <c r="G116">
        <v>110</v>
      </c>
      <c r="H116" s="20"/>
      <c r="I116">
        <f>SUMIFS('总明细 源文件后台下'!G:G,'总明细 源文件后台下'!E:E,E116,'总明细 源文件后台下'!C:C,"Order")</f>
        <v>0</v>
      </c>
      <c r="J116">
        <f>SUMIFS('总明细 源文件后台下'!M:M,'总明细 源文件后台下'!E:E,E116,'总明细 源文件后台下'!C:C,"Order")</f>
        <v>0</v>
      </c>
      <c r="K116">
        <f>SUMIFS('总明细 源文件后台下'!N:N,'总明细 源文件后台下'!E:E,E116,'总明细 源文件后台下'!C:C,"Order")</f>
        <v>0</v>
      </c>
      <c r="L116">
        <f>SUMIFS('总明细 源文件后台下'!O:O,'总明细 源文件后台下'!E:E,E116,'总明细 源文件后台下'!C:C,"Order")</f>
        <v>0</v>
      </c>
      <c r="M116">
        <f>SUMIFS('总明细 源文件后台下'!P:P,'总明细 源文件后台下'!E:E,E116,'总明细 源文件后台下'!C:C,"Order")</f>
        <v>0</v>
      </c>
      <c r="N116">
        <f>SUMIFS('总明细 源文件后台下'!Q:Q,'总明细 源文件后台下'!E:E,E116,'总明细 源文件后台下'!C:C,"Order")</f>
        <v>0</v>
      </c>
      <c r="O116">
        <f>SUMIFS('总明细 源文件后台下'!R:R,'总明细 源文件后台下'!E:E,E116,'总明细 源文件后台下'!C:C,"Order")</f>
        <v>0</v>
      </c>
      <c r="P116">
        <f>SUMIFS('总明细 源文件后台下'!S:S,'总明细 源文件后台下'!E:E,E116,'总明细 源文件后台下'!C:C,"Order")</f>
        <v>0</v>
      </c>
      <c r="Q116">
        <f>SUMIFS('总明细 源文件后台下'!T:T,'总明细 源文件后台下'!E:E,E116,'总明细 源文件后台下'!C:C,"Order")</f>
        <v>0</v>
      </c>
      <c r="R116">
        <f>SUMIFS('总明细 源文件后台下'!U:U,'总明细 源文件后台下'!E:E,E116,'总明细 源文件后台下'!C:C,"Order")</f>
        <v>0</v>
      </c>
      <c r="S116">
        <f>SUMIFS('总明细 源文件后台下'!V:V,'总明细 源文件后台下'!E:E,E116,'总明细 源文件后台下'!C:C,"Order")</f>
        <v>0</v>
      </c>
      <c r="T116">
        <f>SUMIFS('总明细 源文件后台下'!W:W,'总明细 源文件后台下'!E:E,E116,'总明细 源文件后台下'!C:C,"Order")</f>
        <v>0</v>
      </c>
      <c r="U116">
        <f>SUMIFS('总明细 源文件后台下'!G:G,'总明细 源文件后台下'!E:E,E116,'总明细 源文件后台下'!C:C,"Refund")</f>
        <v>0</v>
      </c>
      <c r="V116">
        <f>SUMIFS('总明细 源文件后台下'!M:M,'总明细 源文件后台下'!E:E,E116,'总明细 源文件后台下'!C:C,"Refund")</f>
        <v>0</v>
      </c>
      <c r="W116">
        <f>SUMIFS('总明细 源文件后台下'!N:N,'总明细 源文件后台下'!E:E,E116,'总明细 源文件后台下'!C:C,"Refund")</f>
        <v>0</v>
      </c>
      <c r="X116">
        <f>SUMIFS('总明细 源文件后台下'!O:O,'总明细 源文件后台下'!E:E,E116,'总明细 源文件后台下'!C:C,"Refund")</f>
        <v>0</v>
      </c>
      <c r="Y116">
        <f>SUMIFS('总明细 源文件后台下'!P:P,'总明细 源文件后台下'!E:E,E116,'总明细 源文件后台下'!C:C,"Refund")</f>
        <v>0</v>
      </c>
      <c r="Z116">
        <f>SUMIFS('总明细 源文件后台下'!Q:Q,'总明细 源文件后台下'!E:E,E116,'总明细 源文件后台下'!C:C,"Refund")</f>
        <v>0</v>
      </c>
      <c r="AA116">
        <f>SUMIFS('总明细 源文件后台下'!R:R,'总明细 源文件后台下'!E:E,E116,'总明细 源文件后台下'!C:C,"Refund")</f>
        <v>0</v>
      </c>
      <c r="AB116">
        <f>SUMIFS('总明细 源文件后台下'!S:S,'总明细 源文件后台下'!E:E,E116,'总明细 源文件后台下'!C:C,"Refund")</f>
        <v>0</v>
      </c>
      <c r="AC116">
        <f>SUMIFS('总明细 源文件后台下'!T:T,'总明细 源文件后台下'!E:E,E116,'总明细 源文件后台下'!C:C,"Refund")</f>
        <v>0</v>
      </c>
      <c r="AD116">
        <f>SUMIFS('总明细 源文件后台下'!U:U,'总明细 源文件后台下'!E:E,E116,'总明细 源文件后台下'!C:C,"Refund")</f>
        <v>0</v>
      </c>
      <c r="AE116">
        <f>SUMIFS('总明细 源文件后台下'!V:V,'总明细 源文件后台下'!E:E,E116,'总明细 源文件后台下'!C:C,"Refund")</f>
        <v>0</v>
      </c>
      <c r="AF116">
        <f>SUMIFS('总明细 源文件后台下'!W:W,'总明细 源文件后台下'!E:E,E116,'总明细 源文件后台下'!C:C,"Refund")</f>
        <v>0</v>
      </c>
      <c r="AK116">
        <f>(SUMIF('广告费 源文件后台下'!G:G,E116,'广告费 源文件后台下'!M:M))*-1</f>
        <v>0</v>
      </c>
      <c r="AL116">
        <f>SUMIFS('总明细 源文件后台下'!W:W,'总明细 源文件后台下'!E:E,E116,'总明细 源文件后台下'!C:C,"Adjustment",'总明细 源文件后台下'!F:F,"FBA Inventory Reimbursement - Customer Return")</f>
        <v>0</v>
      </c>
      <c r="AM116">
        <f>SUMIFS('总明细 源文件后台下'!W:W,'总明细 源文件后台下'!E:E,E116,'总明细 源文件后台下'!C:C,"Adjustment",'总明细 源文件后台下'!F:F,"FBA Inventory Reimbursement - Damaged:Warehouse")</f>
        <v>0</v>
      </c>
      <c r="AN116">
        <f>SUMIFS('总明细 源文件后台下'!W:W,'总明细 源文件后台下'!E:E,E116,'总明细 源文件后台下'!C:C,"Adjustment",'总明细 源文件后台下'!F:F,"FBA Inventory Reimbursement - Customer Service Issue")</f>
        <v>0</v>
      </c>
      <c r="AO116">
        <f>SUMIFS('总明细 源文件后台下'!W:W,'总明细 源文件后台下'!E:E,E116,'总明细 源文件后台下'!C:C,"Adjustment",'总明细 源文件后台下'!F:F,"FBA Inventory Reimbursement - Fee Correction")</f>
        <v>0</v>
      </c>
      <c r="AP116">
        <f>SUMIFS('总明细 源文件后台下'!W:W,'总明细 源文件后台下'!E:E,E116,'总明细 源文件后台下'!C:C,"Adjustment",'总明细 源文件后台下'!F:F,"FBA Inventory Reimbursement - General Adjustment")</f>
        <v>0</v>
      </c>
      <c r="AQ116">
        <f>SUMIFS('总明细 源文件后台下'!W:W,'总明细 源文件后台下'!E:E,E116,'总明细 源文件后台下'!C:C,"Adjustment",'总明细 源文件后台下'!F:F,"FBA Inventory Reimbursement - Lost:Inbound")</f>
        <v>0</v>
      </c>
      <c r="AR116">
        <f>SUMIFS('总明细 源文件后台下'!W:W,'总明细 源文件后台下'!E:E,E116,'总明细 源文件后台下'!C:C,"Adjustment",'总明细 源文件后台下'!F:F,"FBA Inventory Reimbursement - Lost:Warehouse")</f>
        <v>0</v>
      </c>
      <c r="AS116">
        <f>SUMIFS('总明细 源文件后台下'!W:W,'总明细 源文件后台下'!E:E,E116,'总明细 源文件后台下'!C:C,"Adjustment",'总明细 源文件后台下'!F:F,"Non-subscription Fee Adjustment")</f>
        <v>0</v>
      </c>
      <c r="AT116">
        <f>SUMIFS('总明细 源文件后台下'!W:W,'总明细 源文件后台下'!E:E,E116,'总明细 源文件后台下'!C:C,"Adjustment",'总明细 源文件后台下'!F:F,"FBA Inventory Placement Service Fee")</f>
        <v>0</v>
      </c>
      <c r="AV116">
        <f>SUMIF('FBA Customer Return Per Unit Fe'!B:B,E116,'FBA Customer Return Per Unit Fe'!C:C)</f>
        <v>0</v>
      </c>
      <c r="AX116">
        <f>(SUMIF('仓储费 源文件后台下'!C:C,E116,'仓储费 源文件后台下'!V:V))*-1</f>
        <v>0</v>
      </c>
      <c r="AZ116">
        <f>SUMIF('Disposal Fee销毁费用-160.95'!B:B,E116,'Disposal Fee销毁费用-160.95'!D:D)*-1</f>
        <v>0</v>
      </c>
      <c r="BC116">
        <f>IFERROR(VLOOKUP(F116,'优惠券-86.4'!F:I,4,0),0)</f>
        <v>0</v>
      </c>
      <c r="BD116">
        <f>IFERROR(VLOOKUP(F116,'早评-120'!E:H,4,0),0)</f>
        <v>0</v>
      </c>
      <c r="BF116">
        <f t="shared" si="8"/>
        <v>0</v>
      </c>
      <c r="BG116">
        <f t="shared" si="9"/>
        <v>0</v>
      </c>
      <c r="BH116">
        <f t="shared" si="10"/>
        <v>0</v>
      </c>
      <c r="BQ116" s="45">
        <f t="shared" si="11"/>
        <v>0</v>
      </c>
      <c r="BR116">
        <f>SUMIFS('9月销毁明细'!D:D,'9月销毁明细'!A:A,E116,'9月销毁明细'!H:H,"Sellable")</f>
        <v>0</v>
      </c>
      <c r="BS116">
        <f>SUMIFS('9月销毁明细'!G:G,'9月销毁明细'!A:A,E116,'9月销毁明细'!H:H,"Sellable")</f>
        <v>0</v>
      </c>
      <c r="BT116">
        <f>SUMIFS('9月销毁明细'!D:D,'9月销毁明细'!A:A,E116,'9月销毁明细'!H:H,"Unsellable")</f>
        <v>0</v>
      </c>
      <c r="BU116">
        <f>SUMIFS('9月销毁明细'!G:G,'9月销毁明细'!A:A,E116,'9月销毁明细'!H:H,"Unsellable")</f>
        <v>0</v>
      </c>
      <c r="BW116">
        <f>IFERROR(I116*VLOOKUP(F116,'9.3成本表'!C:L,10,0),0)</f>
        <v>0</v>
      </c>
      <c r="BX116">
        <f t="shared" si="12"/>
        <v>0</v>
      </c>
      <c r="CC116" s="45">
        <f t="shared" si="13"/>
        <v>0</v>
      </c>
      <c r="CD116" s="45">
        <f t="shared" si="14"/>
        <v>0</v>
      </c>
      <c r="CE116" s="45">
        <f t="shared" si="15"/>
        <v>0</v>
      </c>
    </row>
    <row r="117" spans="4:83" x14ac:dyDescent="0.25">
      <c r="D117" s="20" t="s">
        <v>343</v>
      </c>
      <c r="E117" s="20" t="s">
        <v>344</v>
      </c>
      <c r="F117" s="20">
        <v>1031</v>
      </c>
      <c r="G117">
        <v>111</v>
      </c>
      <c r="H117" s="20"/>
      <c r="I117">
        <f>SUMIFS('总明细 源文件后台下'!G:G,'总明细 源文件后台下'!E:E,E117,'总明细 源文件后台下'!C:C,"Order")</f>
        <v>0</v>
      </c>
      <c r="J117">
        <f>SUMIFS('总明细 源文件后台下'!M:M,'总明细 源文件后台下'!E:E,E117,'总明细 源文件后台下'!C:C,"Order")</f>
        <v>0</v>
      </c>
      <c r="K117">
        <f>SUMIFS('总明细 源文件后台下'!N:N,'总明细 源文件后台下'!E:E,E117,'总明细 源文件后台下'!C:C,"Order")</f>
        <v>0</v>
      </c>
      <c r="L117">
        <f>SUMIFS('总明细 源文件后台下'!O:O,'总明细 源文件后台下'!E:E,E117,'总明细 源文件后台下'!C:C,"Order")</f>
        <v>0</v>
      </c>
      <c r="M117">
        <f>SUMIFS('总明细 源文件后台下'!P:P,'总明细 源文件后台下'!E:E,E117,'总明细 源文件后台下'!C:C,"Order")</f>
        <v>0</v>
      </c>
      <c r="N117">
        <f>SUMIFS('总明细 源文件后台下'!Q:Q,'总明细 源文件后台下'!E:E,E117,'总明细 源文件后台下'!C:C,"Order")</f>
        <v>0</v>
      </c>
      <c r="O117">
        <f>SUMIFS('总明细 源文件后台下'!R:R,'总明细 源文件后台下'!E:E,E117,'总明细 源文件后台下'!C:C,"Order")</f>
        <v>0</v>
      </c>
      <c r="P117">
        <f>SUMIFS('总明细 源文件后台下'!S:S,'总明细 源文件后台下'!E:E,E117,'总明细 源文件后台下'!C:C,"Order")</f>
        <v>0</v>
      </c>
      <c r="Q117">
        <f>SUMIFS('总明细 源文件后台下'!T:T,'总明细 源文件后台下'!E:E,E117,'总明细 源文件后台下'!C:C,"Order")</f>
        <v>0</v>
      </c>
      <c r="R117">
        <f>SUMIFS('总明细 源文件后台下'!U:U,'总明细 源文件后台下'!E:E,E117,'总明细 源文件后台下'!C:C,"Order")</f>
        <v>0</v>
      </c>
      <c r="S117">
        <f>SUMIFS('总明细 源文件后台下'!V:V,'总明细 源文件后台下'!E:E,E117,'总明细 源文件后台下'!C:C,"Order")</f>
        <v>0</v>
      </c>
      <c r="T117">
        <f>SUMIFS('总明细 源文件后台下'!W:W,'总明细 源文件后台下'!E:E,E117,'总明细 源文件后台下'!C:C,"Order")</f>
        <v>0</v>
      </c>
      <c r="U117">
        <f>SUMIFS('总明细 源文件后台下'!G:G,'总明细 源文件后台下'!E:E,E117,'总明细 源文件后台下'!C:C,"Refund")</f>
        <v>0</v>
      </c>
      <c r="V117">
        <f>SUMIFS('总明细 源文件后台下'!M:M,'总明细 源文件后台下'!E:E,E117,'总明细 源文件后台下'!C:C,"Refund")</f>
        <v>0</v>
      </c>
      <c r="W117">
        <f>SUMIFS('总明细 源文件后台下'!N:N,'总明细 源文件后台下'!E:E,E117,'总明细 源文件后台下'!C:C,"Refund")</f>
        <v>0</v>
      </c>
      <c r="X117">
        <f>SUMIFS('总明细 源文件后台下'!O:O,'总明细 源文件后台下'!E:E,E117,'总明细 源文件后台下'!C:C,"Refund")</f>
        <v>0</v>
      </c>
      <c r="Y117">
        <f>SUMIFS('总明细 源文件后台下'!P:P,'总明细 源文件后台下'!E:E,E117,'总明细 源文件后台下'!C:C,"Refund")</f>
        <v>0</v>
      </c>
      <c r="Z117">
        <f>SUMIFS('总明细 源文件后台下'!Q:Q,'总明细 源文件后台下'!E:E,E117,'总明细 源文件后台下'!C:C,"Refund")</f>
        <v>0</v>
      </c>
      <c r="AA117">
        <f>SUMIFS('总明细 源文件后台下'!R:R,'总明细 源文件后台下'!E:E,E117,'总明细 源文件后台下'!C:C,"Refund")</f>
        <v>0</v>
      </c>
      <c r="AB117">
        <f>SUMIFS('总明细 源文件后台下'!S:S,'总明细 源文件后台下'!E:E,E117,'总明细 源文件后台下'!C:C,"Refund")</f>
        <v>0</v>
      </c>
      <c r="AC117">
        <f>SUMIFS('总明细 源文件后台下'!T:T,'总明细 源文件后台下'!E:E,E117,'总明细 源文件后台下'!C:C,"Refund")</f>
        <v>0</v>
      </c>
      <c r="AD117">
        <f>SUMIFS('总明细 源文件后台下'!U:U,'总明细 源文件后台下'!E:E,E117,'总明细 源文件后台下'!C:C,"Refund")</f>
        <v>0</v>
      </c>
      <c r="AE117">
        <f>SUMIFS('总明细 源文件后台下'!V:V,'总明细 源文件后台下'!E:E,E117,'总明细 源文件后台下'!C:C,"Refund")</f>
        <v>0</v>
      </c>
      <c r="AF117">
        <f>SUMIFS('总明细 源文件后台下'!W:W,'总明细 源文件后台下'!E:E,E117,'总明细 源文件后台下'!C:C,"Refund")</f>
        <v>0</v>
      </c>
      <c r="AK117">
        <f>(SUMIF('广告费 源文件后台下'!G:G,E117,'广告费 源文件后台下'!M:M))*-1</f>
        <v>0</v>
      </c>
      <c r="AL117">
        <f>SUMIFS('总明细 源文件后台下'!W:W,'总明细 源文件后台下'!E:E,E117,'总明细 源文件后台下'!C:C,"Adjustment",'总明细 源文件后台下'!F:F,"FBA Inventory Reimbursement - Customer Return")</f>
        <v>0</v>
      </c>
      <c r="AM117">
        <f>SUMIFS('总明细 源文件后台下'!W:W,'总明细 源文件后台下'!E:E,E117,'总明细 源文件后台下'!C:C,"Adjustment",'总明细 源文件后台下'!F:F,"FBA Inventory Reimbursement - Damaged:Warehouse")</f>
        <v>0</v>
      </c>
      <c r="AN117">
        <f>SUMIFS('总明细 源文件后台下'!W:W,'总明细 源文件后台下'!E:E,E117,'总明细 源文件后台下'!C:C,"Adjustment",'总明细 源文件后台下'!F:F,"FBA Inventory Reimbursement - Customer Service Issue")</f>
        <v>0</v>
      </c>
      <c r="AO117">
        <f>SUMIFS('总明细 源文件后台下'!W:W,'总明细 源文件后台下'!E:E,E117,'总明细 源文件后台下'!C:C,"Adjustment",'总明细 源文件后台下'!F:F,"FBA Inventory Reimbursement - Fee Correction")</f>
        <v>0</v>
      </c>
      <c r="AP117">
        <f>SUMIFS('总明细 源文件后台下'!W:W,'总明细 源文件后台下'!E:E,E117,'总明细 源文件后台下'!C:C,"Adjustment",'总明细 源文件后台下'!F:F,"FBA Inventory Reimbursement - General Adjustment")</f>
        <v>0</v>
      </c>
      <c r="AQ117">
        <f>SUMIFS('总明细 源文件后台下'!W:W,'总明细 源文件后台下'!E:E,E117,'总明细 源文件后台下'!C:C,"Adjustment",'总明细 源文件后台下'!F:F,"FBA Inventory Reimbursement - Lost:Inbound")</f>
        <v>0</v>
      </c>
      <c r="AR117">
        <f>SUMIFS('总明细 源文件后台下'!W:W,'总明细 源文件后台下'!E:E,E117,'总明细 源文件后台下'!C:C,"Adjustment",'总明细 源文件后台下'!F:F,"FBA Inventory Reimbursement - Lost:Warehouse")</f>
        <v>0</v>
      </c>
      <c r="AS117">
        <f>SUMIFS('总明细 源文件后台下'!W:W,'总明细 源文件后台下'!E:E,E117,'总明细 源文件后台下'!C:C,"Adjustment",'总明细 源文件后台下'!F:F,"Non-subscription Fee Adjustment")</f>
        <v>0</v>
      </c>
      <c r="AT117">
        <f>SUMIFS('总明细 源文件后台下'!W:W,'总明细 源文件后台下'!E:E,E117,'总明细 源文件后台下'!C:C,"Adjustment",'总明细 源文件后台下'!F:F,"FBA Inventory Placement Service Fee")</f>
        <v>0</v>
      </c>
      <c r="AV117">
        <f>SUMIF('FBA Customer Return Per Unit Fe'!B:B,E117,'FBA Customer Return Per Unit Fe'!C:C)</f>
        <v>0</v>
      </c>
      <c r="AX117">
        <f>(SUMIF('仓储费 源文件后台下'!C:C,E117,'仓储费 源文件后台下'!V:V))*-1</f>
        <v>0</v>
      </c>
      <c r="AZ117">
        <f>SUMIF('Disposal Fee销毁费用-160.95'!B:B,E117,'Disposal Fee销毁费用-160.95'!D:D)*-1</f>
        <v>0</v>
      </c>
      <c r="BC117">
        <f>IFERROR(VLOOKUP(F117,'优惠券-86.4'!F:I,4,0),0)</f>
        <v>0</v>
      </c>
      <c r="BD117">
        <f>IFERROR(VLOOKUP(F117,'早评-120'!E:H,4,0),0)</f>
        <v>0</v>
      </c>
      <c r="BF117">
        <f t="shared" si="8"/>
        <v>0</v>
      </c>
      <c r="BG117">
        <f t="shared" si="9"/>
        <v>0</v>
      </c>
      <c r="BH117">
        <f t="shared" si="10"/>
        <v>0</v>
      </c>
      <c r="BQ117" s="45">
        <f t="shared" si="11"/>
        <v>0</v>
      </c>
      <c r="BR117">
        <f>SUMIFS('9月销毁明细'!D:D,'9月销毁明细'!A:A,E117,'9月销毁明细'!H:H,"Sellable")</f>
        <v>0</v>
      </c>
      <c r="BS117">
        <f>SUMIFS('9月销毁明细'!G:G,'9月销毁明细'!A:A,E117,'9月销毁明细'!H:H,"Sellable")</f>
        <v>0</v>
      </c>
      <c r="BT117">
        <f>SUMIFS('9月销毁明细'!D:D,'9月销毁明细'!A:A,E117,'9月销毁明细'!H:H,"Unsellable")</f>
        <v>0</v>
      </c>
      <c r="BU117">
        <f>SUMIFS('9月销毁明细'!G:G,'9月销毁明细'!A:A,E117,'9月销毁明细'!H:H,"Unsellable")</f>
        <v>0</v>
      </c>
      <c r="BW117">
        <f>IFERROR(I117*VLOOKUP(F117,'9.3成本表'!C:L,10,0),0)</f>
        <v>0</v>
      </c>
      <c r="BX117">
        <f t="shared" si="12"/>
        <v>0</v>
      </c>
      <c r="CC117" s="45">
        <f t="shared" si="13"/>
        <v>0</v>
      </c>
      <c r="CD117" s="45">
        <f t="shared" si="14"/>
        <v>0</v>
      </c>
      <c r="CE117" s="45">
        <f t="shared" si="15"/>
        <v>0</v>
      </c>
    </row>
    <row r="118" spans="4:83" x14ac:dyDescent="0.25">
      <c r="D118" s="20" t="s">
        <v>345</v>
      </c>
      <c r="E118" s="20" t="s">
        <v>346</v>
      </c>
      <c r="F118" s="20">
        <v>1031</v>
      </c>
      <c r="G118">
        <v>112</v>
      </c>
      <c r="H118" s="20"/>
      <c r="I118">
        <f>SUMIFS('总明细 源文件后台下'!G:G,'总明细 源文件后台下'!E:E,E118,'总明细 源文件后台下'!C:C,"Order")</f>
        <v>0</v>
      </c>
      <c r="J118">
        <f>SUMIFS('总明细 源文件后台下'!M:M,'总明细 源文件后台下'!E:E,E118,'总明细 源文件后台下'!C:C,"Order")</f>
        <v>0</v>
      </c>
      <c r="K118">
        <f>SUMIFS('总明细 源文件后台下'!N:N,'总明细 源文件后台下'!E:E,E118,'总明细 源文件后台下'!C:C,"Order")</f>
        <v>0</v>
      </c>
      <c r="L118">
        <f>SUMIFS('总明细 源文件后台下'!O:O,'总明细 源文件后台下'!E:E,E118,'总明细 源文件后台下'!C:C,"Order")</f>
        <v>0</v>
      </c>
      <c r="M118">
        <f>SUMIFS('总明细 源文件后台下'!P:P,'总明细 源文件后台下'!E:E,E118,'总明细 源文件后台下'!C:C,"Order")</f>
        <v>0</v>
      </c>
      <c r="N118">
        <f>SUMIFS('总明细 源文件后台下'!Q:Q,'总明细 源文件后台下'!E:E,E118,'总明细 源文件后台下'!C:C,"Order")</f>
        <v>0</v>
      </c>
      <c r="O118">
        <f>SUMIFS('总明细 源文件后台下'!R:R,'总明细 源文件后台下'!E:E,E118,'总明细 源文件后台下'!C:C,"Order")</f>
        <v>0</v>
      </c>
      <c r="P118">
        <f>SUMIFS('总明细 源文件后台下'!S:S,'总明细 源文件后台下'!E:E,E118,'总明细 源文件后台下'!C:C,"Order")</f>
        <v>0</v>
      </c>
      <c r="Q118">
        <f>SUMIFS('总明细 源文件后台下'!T:T,'总明细 源文件后台下'!E:E,E118,'总明细 源文件后台下'!C:C,"Order")</f>
        <v>0</v>
      </c>
      <c r="R118">
        <f>SUMIFS('总明细 源文件后台下'!U:U,'总明细 源文件后台下'!E:E,E118,'总明细 源文件后台下'!C:C,"Order")</f>
        <v>0</v>
      </c>
      <c r="S118">
        <f>SUMIFS('总明细 源文件后台下'!V:V,'总明细 源文件后台下'!E:E,E118,'总明细 源文件后台下'!C:C,"Order")</f>
        <v>0</v>
      </c>
      <c r="T118">
        <f>SUMIFS('总明细 源文件后台下'!W:W,'总明细 源文件后台下'!E:E,E118,'总明细 源文件后台下'!C:C,"Order")</f>
        <v>0</v>
      </c>
      <c r="U118">
        <f>SUMIFS('总明细 源文件后台下'!G:G,'总明细 源文件后台下'!E:E,E118,'总明细 源文件后台下'!C:C,"Refund")</f>
        <v>0</v>
      </c>
      <c r="V118">
        <f>SUMIFS('总明细 源文件后台下'!M:M,'总明细 源文件后台下'!E:E,E118,'总明细 源文件后台下'!C:C,"Refund")</f>
        <v>0</v>
      </c>
      <c r="W118">
        <f>SUMIFS('总明细 源文件后台下'!N:N,'总明细 源文件后台下'!E:E,E118,'总明细 源文件后台下'!C:C,"Refund")</f>
        <v>0</v>
      </c>
      <c r="X118">
        <f>SUMIFS('总明细 源文件后台下'!O:O,'总明细 源文件后台下'!E:E,E118,'总明细 源文件后台下'!C:C,"Refund")</f>
        <v>0</v>
      </c>
      <c r="Y118">
        <f>SUMIFS('总明细 源文件后台下'!P:P,'总明细 源文件后台下'!E:E,E118,'总明细 源文件后台下'!C:C,"Refund")</f>
        <v>0</v>
      </c>
      <c r="Z118">
        <f>SUMIFS('总明细 源文件后台下'!Q:Q,'总明细 源文件后台下'!E:E,E118,'总明细 源文件后台下'!C:C,"Refund")</f>
        <v>0</v>
      </c>
      <c r="AA118">
        <f>SUMIFS('总明细 源文件后台下'!R:R,'总明细 源文件后台下'!E:E,E118,'总明细 源文件后台下'!C:C,"Refund")</f>
        <v>0</v>
      </c>
      <c r="AB118">
        <f>SUMIFS('总明细 源文件后台下'!S:S,'总明细 源文件后台下'!E:E,E118,'总明细 源文件后台下'!C:C,"Refund")</f>
        <v>0</v>
      </c>
      <c r="AC118">
        <f>SUMIFS('总明细 源文件后台下'!T:T,'总明细 源文件后台下'!E:E,E118,'总明细 源文件后台下'!C:C,"Refund")</f>
        <v>0</v>
      </c>
      <c r="AD118">
        <f>SUMIFS('总明细 源文件后台下'!U:U,'总明细 源文件后台下'!E:E,E118,'总明细 源文件后台下'!C:C,"Refund")</f>
        <v>0</v>
      </c>
      <c r="AE118">
        <f>SUMIFS('总明细 源文件后台下'!V:V,'总明细 源文件后台下'!E:E,E118,'总明细 源文件后台下'!C:C,"Refund")</f>
        <v>0</v>
      </c>
      <c r="AF118">
        <f>SUMIFS('总明细 源文件后台下'!W:W,'总明细 源文件后台下'!E:E,E118,'总明细 源文件后台下'!C:C,"Refund")</f>
        <v>0</v>
      </c>
      <c r="AK118">
        <f>(SUMIF('广告费 源文件后台下'!G:G,E118,'广告费 源文件后台下'!M:M))*-1</f>
        <v>0</v>
      </c>
      <c r="AL118">
        <f>SUMIFS('总明细 源文件后台下'!W:W,'总明细 源文件后台下'!E:E,E118,'总明细 源文件后台下'!C:C,"Adjustment",'总明细 源文件后台下'!F:F,"FBA Inventory Reimbursement - Customer Return")</f>
        <v>0</v>
      </c>
      <c r="AM118">
        <f>SUMIFS('总明细 源文件后台下'!W:W,'总明细 源文件后台下'!E:E,E118,'总明细 源文件后台下'!C:C,"Adjustment",'总明细 源文件后台下'!F:F,"FBA Inventory Reimbursement - Damaged:Warehouse")</f>
        <v>0</v>
      </c>
      <c r="AN118">
        <f>SUMIFS('总明细 源文件后台下'!W:W,'总明细 源文件后台下'!E:E,E118,'总明细 源文件后台下'!C:C,"Adjustment",'总明细 源文件后台下'!F:F,"FBA Inventory Reimbursement - Customer Service Issue")</f>
        <v>0</v>
      </c>
      <c r="AO118">
        <f>SUMIFS('总明细 源文件后台下'!W:W,'总明细 源文件后台下'!E:E,E118,'总明细 源文件后台下'!C:C,"Adjustment",'总明细 源文件后台下'!F:F,"FBA Inventory Reimbursement - Fee Correction")</f>
        <v>0</v>
      </c>
      <c r="AP118">
        <f>SUMIFS('总明细 源文件后台下'!W:W,'总明细 源文件后台下'!E:E,E118,'总明细 源文件后台下'!C:C,"Adjustment",'总明细 源文件后台下'!F:F,"FBA Inventory Reimbursement - General Adjustment")</f>
        <v>0</v>
      </c>
      <c r="AQ118">
        <f>SUMIFS('总明细 源文件后台下'!W:W,'总明细 源文件后台下'!E:E,E118,'总明细 源文件后台下'!C:C,"Adjustment",'总明细 源文件后台下'!F:F,"FBA Inventory Reimbursement - Lost:Inbound")</f>
        <v>0</v>
      </c>
      <c r="AR118">
        <f>SUMIFS('总明细 源文件后台下'!W:W,'总明细 源文件后台下'!E:E,E118,'总明细 源文件后台下'!C:C,"Adjustment",'总明细 源文件后台下'!F:F,"FBA Inventory Reimbursement - Lost:Warehouse")</f>
        <v>0</v>
      </c>
      <c r="AS118">
        <f>SUMIFS('总明细 源文件后台下'!W:W,'总明细 源文件后台下'!E:E,E118,'总明细 源文件后台下'!C:C,"Adjustment",'总明细 源文件后台下'!F:F,"Non-subscription Fee Adjustment")</f>
        <v>0</v>
      </c>
      <c r="AT118">
        <f>SUMIFS('总明细 源文件后台下'!W:W,'总明细 源文件后台下'!E:E,E118,'总明细 源文件后台下'!C:C,"Adjustment",'总明细 源文件后台下'!F:F,"FBA Inventory Placement Service Fee")</f>
        <v>0</v>
      </c>
      <c r="AV118">
        <f>SUMIF('FBA Customer Return Per Unit Fe'!B:B,E118,'FBA Customer Return Per Unit Fe'!C:C)</f>
        <v>0</v>
      </c>
      <c r="AX118">
        <f>(SUMIF('仓储费 源文件后台下'!C:C,E118,'仓储费 源文件后台下'!V:V))*-1</f>
        <v>0</v>
      </c>
      <c r="AZ118">
        <f>SUMIF('Disposal Fee销毁费用-160.95'!B:B,E118,'Disposal Fee销毁费用-160.95'!D:D)*-1</f>
        <v>0</v>
      </c>
      <c r="BC118">
        <f>IFERROR(VLOOKUP(F118,'优惠券-86.4'!F:I,4,0),0)</f>
        <v>0</v>
      </c>
      <c r="BD118">
        <f>IFERROR(VLOOKUP(F118,'早评-120'!E:H,4,0),0)</f>
        <v>0</v>
      </c>
      <c r="BF118">
        <f t="shared" si="8"/>
        <v>0</v>
      </c>
      <c r="BG118">
        <f t="shared" si="9"/>
        <v>0</v>
      </c>
      <c r="BH118">
        <f t="shared" si="10"/>
        <v>0</v>
      </c>
      <c r="BQ118" s="45">
        <f t="shared" si="11"/>
        <v>0</v>
      </c>
      <c r="BR118">
        <f>SUMIFS('9月销毁明细'!D:D,'9月销毁明细'!A:A,E118,'9月销毁明细'!H:H,"Sellable")</f>
        <v>0</v>
      </c>
      <c r="BS118">
        <f>SUMIFS('9月销毁明细'!G:G,'9月销毁明细'!A:A,E118,'9月销毁明细'!H:H,"Sellable")</f>
        <v>0</v>
      </c>
      <c r="BT118">
        <f>SUMIFS('9月销毁明细'!D:D,'9月销毁明细'!A:A,E118,'9月销毁明细'!H:H,"Unsellable")</f>
        <v>0</v>
      </c>
      <c r="BU118">
        <f>SUMIFS('9月销毁明细'!G:G,'9月销毁明细'!A:A,E118,'9月销毁明细'!H:H,"Unsellable")</f>
        <v>0</v>
      </c>
      <c r="BW118">
        <f>IFERROR(I118*VLOOKUP(F118,'9.3成本表'!C:L,10,0),0)</f>
        <v>0</v>
      </c>
      <c r="BX118">
        <f t="shared" si="12"/>
        <v>0</v>
      </c>
      <c r="CC118" s="45">
        <f t="shared" si="13"/>
        <v>0</v>
      </c>
      <c r="CD118" s="45">
        <f t="shared" si="14"/>
        <v>0</v>
      </c>
      <c r="CE118" s="45">
        <f t="shared" si="15"/>
        <v>0</v>
      </c>
    </row>
    <row r="119" spans="4:83" x14ac:dyDescent="0.25">
      <c r="D119" s="20" t="s">
        <v>347</v>
      </c>
      <c r="E119" s="20" t="s">
        <v>348</v>
      </c>
      <c r="F119" s="20">
        <v>1031</v>
      </c>
      <c r="G119">
        <v>113</v>
      </c>
      <c r="H119" s="20"/>
      <c r="I119">
        <f>SUMIFS('总明细 源文件后台下'!G:G,'总明细 源文件后台下'!E:E,E119,'总明细 源文件后台下'!C:C,"Order")</f>
        <v>1</v>
      </c>
      <c r="J119">
        <f>SUMIFS('总明细 源文件后台下'!M:M,'总明细 源文件后台下'!E:E,E119,'总明细 源文件后台下'!C:C,"Order")</f>
        <v>9.99</v>
      </c>
      <c r="K119">
        <f>SUMIFS('总明细 源文件后台下'!N:N,'总明细 源文件后台下'!E:E,E119,'总明细 源文件后台下'!C:C,"Order")</f>
        <v>0.57999999999999996</v>
      </c>
      <c r="L119">
        <f>SUMIFS('总明细 源文件后台下'!O:O,'总明细 源文件后台下'!E:E,E119,'总明细 源文件后台下'!C:C,"Order")</f>
        <v>0</v>
      </c>
      <c r="M119">
        <f>SUMIFS('总明细 源文件后台下'!P:P,'总明细 源文件后台下'!E:E,E119,'总明细 源文件后台下'!C:C,"Order")</f>
        <v>-0.57999999999999996</v>
      </c>
      <c r="N119">
        <f>SUMIFS('总明细 源文件后台下'!Q:Q,'总明细 源文件后台下'!E:E,E119,'总明细 源文件后台下'!C:C,"Order")</f>
        <v>0.63</v>
      </c>
      <c r="O119">
        <f>SUMIFS('总明细 源文件后台下'!R:R,'总明细 源文件后台下'!E:E,E119,'总明细 源文件后台下'!C:C,"Order")</f>
        <v>-0.63</v>
      </c>
      <c r="P119">
        <f>SUMIFS('总明细 源文件后台下'!S:S,'总明细 源文件后台下'!E:E,E119,'总明细 源文件后台下'!C:C,"Order")</f>
        <v>-1.7</v>
      </c>
      <c r="Q119">
        <f>SUMIFS('总明细 源文件后台下'!T:T,'总明细 源文件后台下'!E:E,E119,'总明细 源文件后台下'!C:C,"Order")</f>
        <v>-3.59</v>
      </c>
      <c r="R119">
        <f>SUMIFS('总明细 源文件后台下'!U:U,'总明细 源文件后台下'!E:E,E119,'总明细 源文件后台下'!C:C,"Order")</f>
        <v>0</v>
      </c>
      <c r="S119">
        <f>SUMIFS('总明细 源文件后台下'!V:V,'总明细 源文件后台下'!E:E,E119,'总明细 源文件后台下'!C:C,"Order")</f>
        <v>0</v>
      </c>
      <c r="T119">
        <f>SUMIFS('总明细 源文件后台下'!W:W,'总明细 源文件后台下'!E:E,E119,'总明细 源文件后台下'!C:C,"Order")</f>
        <v>4.7</v>
      </c>
      <c r="U119">
        <f>SUMIFS('总明细 源文件后台下'!G:G,'总明细 源文件后台下'!E:E,E119,'总明细 源文件后台下'!C:C,"Refund")</f>
        <v>1</v>
      </c>
      <c r="V119">
        <f>SUMIFS('总明细 源文件后台下'!M:M,'总明细 源文件后台下'!E:E,E119,'总明细 源文件后台下'!C:C,"Refund")</f>
        <v>-19.989999999999998</v>
      </c>
      <c r="W119">
        <f>SUMIFS('总明细 源文件后台下'!N:N,'总明细 源文件后台下'!E:E,E119,'总明细 源文件后台下'!C:C,"Refund")</f>
        <v>0</v>
      </c>
      <c r="X119">
        <f>SUMIFS('总明细 源文件后台下'!O:O,'总明细 源文件后台下'!E:E,E119,'总明细 源文件后台下'!C:C,"Refund")</f>
        <v>0</v>
      </c>
      <c r="Y119">
        <f>SUMIFS('总明细 源文件后台下'!P:P,'总明细 源文件后台下'!E:E,E119,'总明细 源文件后台下'!C:C,"Refund")</f>
        <v>0</v>
      </c>
      <c r="Z119">
        <f>SUMIFS('总明细 源文件后台下'!Q:Q,'总明细 源文件后台下'!E:E,E119,'总明细 源文件后台下'!C:C,"Refund")</f>
        <v>0</v>
      </c>
      <c r="AA119">
        <f>SUMIFS('总明细 源文件后台下'!R:R,'总明细 源文件后台下'!E:E,E119,'总明细 源文件后台下'!C:C,"Refund")</f>
        <v>0</v>
      </c>
      <c r="AB119">
        <f>SUMIFS('总明细 源文件后台下'!S:S,'总明细 源文件后台下'!E:E,E119,'总明细 源文件后台下'!C:C,"Refund")</f>
        <v>2.72</v>
      </c>
      <c r="AC119">
        <f>SUMIFS('总明细 源文件后台下'!T:T,'总明细 源文件后台下'!E:E,E119,'总明细 源文件后台下'!C:C,"Refund")</f>
        <v>0</v>
      </c>
      <c r="AD119">
        <f>SUMIFS('总明细 源文件后台下'!U:U,'总明细 源文件后台下'!E:E,E119,'总明细 源文件后台下'!C:C,"Refund")</f>
        <v>0</v>
      </c>
      <c r="AE119">
        <f>SUMIFS('总明细 源文件后台下'!V:V,'总明细 源文件后台下'!E:E,E119,'总明细 源文件后台下'!C:C,"Refund")</f>
        <v>0</v>
      </c>
      <c r="AF119">
        <f>SUMIFS('总明细 源文件后台下'!W:W,'总明细 源文件后台下'!E:E,E119,'总明细 源文件后台下'!C:C,"Refund")</f>
        <v>-17.27</v>
      </c>
      <c r="AK119">
        <f>(SUMIF('广告费 源文件后台下'!G:G,E119,'广告费 源文件后台下'!M:M))*-1</f>
        <v>0</v>
      </c>
      <c r="AL119">
        <f>SUMIFS('总明细 源文件后台下'!W:W,'总明细 源文件后台下'!E:E,E119,'总明细 源文件后台下'!C:C,"Adjustment",'总明细 源文件后台下'!F:F,"FBA Inventory Reimbursement - Customer Return")</f>
        <v>0</v>
      </c>
      <c r="AM119">
        <f>SUMIFS('总明细 源文件后台下'!W:W,'总明细 源文件后台下'!E:E,E119,'总明细 源文件后台下'!C:C,"Adjustment",'总明细 源文件后台下'!F:F,"FBA Inventory Reimbursement - Damaged:Warehouse")</f>
        <v>0</v>
      </c>
      <c r="AN119">
        <f>SUMIFS('总明细 源文件后台下'!W:W,'总明细 源文件后台下'!E:E,E119,'总明细 源文件后台下'!C:C,"Adjustment",'总明细 源文件后台下'!F:F,"FBA Inventory Reimbursement - Customer Service Issue")</f>
        <v>0</v>
      </c>
      <c r="AO119">
        <f>SUMIFS('总明细 源文件后台下'!W:W,'总明细 源文件后台下'!E:E,E119,'总明细 源文件后台下'!C:C,"Adjustment",'总明细 源文件后台下'!F:F,"FBA Inventory Reimbursement - Fee Correction")</f>
        <v>0</v>
      </c>
      <c r="AP119">
        <f>SUMIFS('总明细 源文件后台下'!W:W,'总明细 源文件后台下'!E:E,E119,'总明细 源文件后台下'!C:C,"Adjustment",'总明细 源文件后台下'!F:F,"FBA Inventory Reimbursement - General Adjustment")</f>
        <v>0</v>
      </c>
      <c r="AQ119">
        <f>SUMIFS('总明细 源文件后台下'!W:W,'总明细 源文件后台下'!E:E,E119,'总明细 源文件后台下'!C:C,"Adjustment",'总明细 源文件后台下'!F:F,"FBA Inventory Reimbursement - Lost:Inbound")</f>
        <v>0</v>
      </c>
      <c r="AR119">
        <f>SUMIFS('总明细 源文件后台下'!W:W,'总明细 源文件后台下'!E:E,E119,'总明细 源文件后台下'!C:C,"Adjustment",'总明细 源文件后台下'!F:F,"FBA Inventory Reimbursement - Lost:Warehouse")</f>
        <v>0</v>
      </c>
      <c r="AS119">
        <f>SUMIFS('总明细 源文件后台下'!W:W,'总明细 源文件后台下'!E:E,E119,'总明细 源文件后台下'!C:C,"Adjustment",'总明细 源文件后台下'!F:F,"Non-subscription Fee Adjustment")</f>
        <v>0</v>
      </c>
      <c r="AT119">
        <f>SUMIFS('总明细 源文件后台下'!W:W,'总明细 源文件后台下'!E:E,E119,'总明细 源文件后台下'!C:C,"Adjustment",'总明细 源文件后台下'!F:F,"FBA Inventory Placement Service Fee")</f>
        <v>0</v>
      </c>
      <c r="AV119">
        <f>SUMIF('FBA Customer Return Per Unit Fe'!B:B,E119,'FBA Customer Return Per Unit Fe'!C:C)</f>
        <v>-3.59</v>
      </c>
      <c r="AX119">
        <f>(SUMIF('仓储费 源文件后台下'!C:C,E119,'仓储费 源文件后台下'!V:V))*-1</f>
        <v>-0.58079999999999998</v>
      </c>
      <c r="AZ119">
        <f>SUMIF('Disposal Fee销毁费用-160.95'!B:B,E119,'Disposal Fee销毁费用-160.95'!D:D)*-1</f>
        <v>0</v>
      </c>
      <c r="BC119">
        <f>IFERROR(VLOOKUP(F119,'优惠券-86.4'!F:I,4,0),0)</f>
        <v>0</v>
      </c>
      <c r="BD119">
        <f>IFERROR(VLOOKUP(F119,'早评-120'!E:H,4,0),0)</f>
        <v>0</v>
      </c>
      <c r="BF119">
        <f t="shared" si="8"/>
        <v>-16.7408</v>
      </c>
      <c r="BG119">
        <f t="shared" si="9"/>
        <v>-1.6757557557557556</v>
      </c>
      <c r="BH119">
        <f t="shared" si="10"/>
        <v>-108.8152</v>
      </c>
      <c r="BQ119" s="45">
        <f t="shared" si="11"/>
        <v>-108.8152</v>
      </c>
      <c r="BR119">
        <f>SUMIFS('9月销毁明细'!D:D,'9月销毁明细'!A:A,E119,'9月销毁明细'!H:H,"Sellable")</f>
        <v>0</v>
      </c>
      <c r="BS119">
        <f>SUMIFS('9月销毁明细'!G:G,'9月销毁明细'!A:A,E119,'9月销毁明细'!H:H,"Sellable")</f>
        <v>0</v>
      </c>
      <c r="BT119">
        <f>SUMIFS('9月销毁明细'!D:D,'9月销毁明细'!A:A,E119,'9月销毁明细'!H:H,"Unsellable")</f>
        <v>0</v>
      </c>
      <c r="BU119">
        <f>SUMIFS('9月销毁明细'!G:G,'9月销毁明细'!A:A,E119,'9月销毁明细'!H:H,"Unsellable")</f>
        <v>0</v>
      </c>
      <c r="BW119">
        <f>IFERROR(I119*VLOOKUP(F119,'9.3成本表'!C:L,10,0),0)</f>
        <v>12.7</v>
      </c>
      <c r="BX119">
        <f t="shared" si="12"/>
        <v>13.26</v>
      </c>
      <c r="CC119" s="45">
        <f t="shared" si="13"/>
        <v>-134.77520000000001</v>
      </c>
      <c r="CD119" s="45">
        <f t="shared" si="14"/>
        <v>-2.0755401555401556</v>
      </c>
      <c r="CE119" s="45">
        <f t="shared" si="15"/>
        <v>-5.1916486902927588</v>
      </c>
    </row>
    <row r="120" spans="4:83" x14ac:dyDescent="0.25">
      <c r="D120" s="20" t="s">
        <v>349</v>
      </c>
      <c r="E120" s="20" t="s">
        <v>350</v>
      </c>
      <c r="F120" s="20">
        <v>1031</v>
      </c>
      <c r="G120">
        <v>114</v>
      </c>
      <c r="H120" s="20"/>
      <c r="I120">
        <f>SUMIFS('总明细 源文件后台下'!G:G,'总明细 源文件后台下'!E:E,E120,'总明细 源文件后台下'!C:C,"Order")</f>
        <v>0</v>
      </c>
      <c r="J120">
        <f>SUMIFS('总明细 源文件后台下'!M:M,'总明细 源文件后台下'!E:E,E120,'总明细 源文件后台下'!C:C,"Order")</f>
        <v>0</v>
      </c>
      <c r="K120">
        <f>SUMIFS('总明细 源文件后台下'!N:N,'总明细 源文件后台下'!E:E,E120,'总明细 源文件后台下'!C:C,"Order")</f>
        <v>0</v>
      </c>
      <c r="L120">
        <f>SUMIFS('总明细 源文件后台下'!O:O,'总明细 源文件后台下'!E:E,E120,'总明细 源文件后台下'!C:C,"Order")</f>
        <v>0</v>
      </c>
      <c r="M120">
        <f>SUMIFS('总明细 源文件后台下'!P:P,'总明细 源文件后台下'!E:E,E120,'总明细 源文件后台下'!C:C,"Order")</f>
        <v>0</v>
      </c>
      <c r="N120">
        <f>SUMIFS('总明细 源文件后台下'!Q:Q,'总明细 源文件后台下'!E:E,E120,'总明细 源文件后台下'!C:C,"Order")</f>
        <v>0</v>
      </c>
      <c r="O120">
        <f>SUMIFS('总明细 源文件后台下'!R:R,'总明细 源文件后台下'!E:E,E120,'总明细 源文件后台下'!C:C,"Order")</f>
        <v>0</v>
      </c>
      <c r="P120">
        <f>SUMIFS('总明细 源文件后台下'!S:S,'总明细 源文件后台下'!E:E,E120,'总明细 源文件后台下'!C:C,"Order")</f>
        <v>0</v>
      </c>
      <c r="Q120">
        <f>SUMIFS('总明细 源文件后台下'!T:T,'总明细 源文件后台下'!E:E,E120,'总明细 源文件后台下'!C:C,"Order")</f>
        <v>0</v>
      </c>
      <c r="R120">
        <f>SUMIFS('总明细 源文件后台下'!U:U,'总明细 源文件后台下'!E:E,E120,'总明细 源文件后台下'!C:C,"Order")</f>
        <v>0</v>
      </c>
      <c r="S120">
        <f>SUMIFS('总明细 源文件后台下'!V:V,'总明细 源文件后台下'!E:E,E120,'总明细 源文件后台下'!C:C,"Order")</f>
        <v>0</v>
      </c>
      <c r="T120">
        <f>SUMIFS('总明细 源文件后台下'!W:W,'总明细 源文件后台下'!E:E,E120,'总明细 源文件后台下'!C:C,"Order")</f>
        <v>0</v>
      </c>
      <c r="U120">
        <f>SUMIFS('总明细 源文件后台下'!G:G,'总明细 源文件后台下'!E:E,E120,'总明细 源文件后台下'!C:C,"Refund")</f>
        <v>0</v>
      </c>
      <c r="V120">
        <f>SUMIFS('总明细 源文件后台下'!M:M,'总明细 源文件后台下'!E:E,E120,'总明细 源文件后台下'!C:C,"Refund")</f>
        <v>0</v>
      </c>
      <c r="W120">
        <f>SUMIFS('总明细 源文件后台下'!N:N,'总明细 源文件后台下'!E:E,E120,'总明细 源文件后台下'!C:C,"Refund")</f>
        <v>0</v>
      </c>
      <c r="X120">
        <f>SUMIFS('总明细 源文件后台下'!O:O,'总明细 源文件后台下'!E:E,E120,'总明细 源文件后台下'!C:C,"Refund")</f>
        <v>0</v>
      </c>
      <c r="Y120">
        <f>SUMIFS('总明细 源文件后台下'!P:P,'总明细 源文件后台下'!E:E,E120,'总明细 源文件后台下'!C:C,"Refund")</f>
        <v>0</v>
      </c>
      <c r="Z120">
        <f>SUMIFS('总明细 源文件后台下'!Q:Q,'总明细 源文件后台下'!E:E,E120,'总明细 源文件后台下'!C:C,"Refund")</f>
        <v>0</v>
      </c>
      <c r="AA120">
        <f>SUMIFS('总明细 源文件后台下'!R:R,'总明细 源文件后台下'!E:E,E120,'总明细 源文件后台下'!C:C,"Refund")</f>
        <v>0</v>
      </c>
      <c r="AB120">
        <f>SUMIFS('总明细 源文件后台下'!S:S,'总明细 源文件后台下'!E:E,E120,'总明细 源文件后台下'!C:C,"Refund")</f>
        <v>0</v>
      </c>
      <c r="AC120">
        <f>SUMIFS('总明细 源文件后台下'!T:T,'总明细 源文件后台下'!E:E,E120,'总明细 源文件后台下'!C:C,"Refund")</f>
        <v>0</v>
      </c>
      <c r="AD120">
        <f>SUMIFS('总明细 源文件后台下'!U:U,'总明细 源文件后台下'!E:E,E120,'总明细 源文件后台下'!C:C,"Refund")</f>
        <v>0</v>
      </c>
      <c r="AE120">
        <f>SUMIFS('总明细 源文件后台下'!V:V,'总明细 源文件后台下'!E:E,E120,'总明细 源文件后台下'!C:C,"Refund")</f>
        <v>0</v>
      </c>
      <c r="AF120">
        <f>SUMIFS('总明细 源文件后台下'!W:W,'总明细 源文件后台下'!E:E,E120,'总明细 源文件后台下'!C:C,"Refund")</f>
        <v>0</v>
      </c>
      <c r="AK120">
        <f>(SUMIF('广告费 源文件后台下'!G:G,E120,'广告费 源文件后台下'!M:M))*-1</f>
        <v>0</v>
      </c>
      <c r="AL120">
        <f>SUMIFS('总明细 源文件后台下'!W:W,'总明细 源文件后台下'!E:E,E120,'总明细 源文件后台下'!C:C,"Adjustment",'总明细 源文件后台下'!F:F,"FBA Inventory Reimbursement - Customer Return")</f>
        <v>0</v>
      </c>
      <c r="AM120">
        <f>SUMIFS('总明细 源文件后台下'!W:W,'总明细 源文件后台下'!E:E,E120,'总明细 源文件后台下'!C:C,"Adjustment",'总明细 源文件后台下'!F:F,"FBA Inventory Reimbursement - Damaged:Warehouse")</f>
        <v>0</v>
      </c>
      <c r="AN120">
        <f>SUMIFS('总明细 源文件后台下'!W:W,'总明细 源文件后台下'!E:E,E120,'总明细 源文件后台下'!C:C,"Adjustment",'总明细 源文件后台下'!F:F,"FBA Inventory Reimbursement - Customer Service Issue")</f>
        <v>0</v>
      </c>
      <c r="AO120">
        <f>SUMIFS('总明细 源文件后台下'!W:W,'总明细 源文件后台下'!E:E,E120,'总明细 源文件后台下'!C:C,"Adjustment",'总明细 源文件后台下'!F:F,"FBA Inventory Reimbursement - Fee Correction")</f>
        <v>0</v>
      </c>
      <c r="AP120">
        <f>SUMIFS('总明细 源文件后台下'!W:W,'总明细 源文件后台下'!E:E,E120,'总明细 源文件后台下'!C:C,"Adjustment",'总明细 源文件后台下'!F:F,"FBA Inventory Reimbursement - General Adjustment")</f>
        <v>0</v>
      </c>
      <c r="AQ120">
        <f>SUMIFS('总明细 源文件后台下'!W:W,'总明细 源文件后台下'!E:E,E120,'总明细 源文件后台下'!C:C,"Adjustment",'总明细 源文件后台下'!F:F,"FBA Inventory Reimbursement - Lost:Inbound")</f>
        <v>0</v>
      </c>
      <c r="AR120">
        <f>SUMIFS('总明细 源文件后台下'!W:W,'总明细 源文件后台下'!E:E,E120,'总明细 源文件后台下'!C:C,"Adjustment",'总明细 源文件后台下'!F:F,"FBA Inventory Reimbursement - Lost:Warehouse")</f>
        <v>0</v>
      </c>
      <c r="AS120">
        <f>SUMIFS('总明细 源文件后台下'!W:W,'总明细 源文件后台下'!E:E,E120,'总明细 源文件后台下'!C:C,"Adjustment",'总明细 源文件后台下'!F:F,"Non-subscription Fee Adjustment")</f>
        <v>0</v>
      </c>
      <c r="AT120">
        <f>SUMIFS('总明细 源文件后台下'!W:W,'总明细 源文件后台下'!E:E,E120,'总明细 源文件后台下'!C:C,"Adjustment",'总明细 源文件后台下'!F:F,"FBA Inventory Placement Service Fee")</f>
        <v>0</v>
      </c>
      <c r="AV120">
        <f>SUMIF('FBA Customer Return Per Unit Fe'!B:B,E120,'FBA Customer Return Per Unit Fe'!C:C)</f>
        <v>0</v>
      </c>
      <c r="AX120">
        <f>(SUMIF('仓储费 源文件后台下'!C:C,E120,'仓储费 源文件后台下'!V:V))*-1</f>
        <v>-1.4E-3</v>
      </c>
      <c r="AZ120">
        <f>SUMIF('Disposal Fee销毁费用-160.95'!B:B,E120,'Disposal Fee销毁费用-160.95'!D:D)*-1</f>
        <v>0</v>
      </c>
      <c r="BC120">
        <f>IFERROR(VLOOKUP(F120,'优惠券-86.4'!F:I,4,0),0)</f>
        <v>0</v>
      </c>
      <c r="BD120">
        <f>IFERROR(VLOOKUP(F120,'早评-120'!E:H,4,0),0)</f>
        <v>0</v>
      </c>
      <c r="BF120">
        <f t="shared" si="8"/>
        <v>-1.4E-3</v>
      </c>
      <c r="BG120">
        <f t="shared" si="9"/>
        <v>0</v>
      </c>
      <c r="BH120">
        <f t="shared" si="10"/>
        <v>-9.1000000000000004E-3</v>
      </c>
      <c r="BQ120" s="45">
        <f t="shared" si="11"/>
        <v>-9.1000000000000004E-3</v>
      </c>
      <c r="BR120">
        <f>SUMIFS('9月销毁明细'!D:D,'9月销毁明细'!A:A,E120,'9月销毁明细'!H:H,"Sellable")</f>
        <v>0</v>
      </c>
      <c r="BS120">
        <f>SUMIFS('9月销毁明细'!G:G,'9月销毁明细'!A:A,E120,'9月销毁明细'!H:H,"Sellable")</f>
        <v>0</v>
      </c>
      <c r="BT120">
        <f>SUMIFS('9月销毁明细'!D:D,'9月销毁明细'!A:A,E120,'9月销毁明细'!H:H,"Unsellable")</f>
        <v>0</v>
      </c>
      <c r="BU120">
        <f>SUMIFS('9月销毁明细'!G:G,'9月销毁明细'!A:A,E120,'9月销毁明细'!H:H,"Unsellable")</f>
        <v>0</v>
      </c>
      <c r="BW120">
        <f>IFERROR(I120*VLOOKUP(F120,'9.3成本表'!C:L,10,0),0)</f>
        <v>0</v>
      </c>
      <c r="BX120">
        <f t="shared" si="12"/>
        <v>0</v>
      </c>
      <c r="CC120" s="45">
        <f t="shared" si="13"/>
        <v>-9.1000000000000004E-3</v>
      </c>
      <c r="CD120" s="45">
        <f t="shared" si="14"/>
        <v>0</v>
      </c>
      <c r="CE120" s="45">
        <f t="shared" si="15"/>
        <v>0</v>
      </c>
    </row>
    <row r="121" spans="4:83" x14ac:dyDescent="0.25">
      <c r="D121" s="20" t="s">
        <v>351</v>
      </c>
      <c r="E121" s="20" t="s">
        <v>352</v>
      </c>
      <c r="F121" s="20">
        <v>1031</v>
      </c>
      <c r="G121">
        <v>115</v>
      </c>
      <c r="H121" s="20"/>
      <c r="I121">
        <f>SUMIFS('总明细 源文件后台下'!G:G,'总明细 源文件后台下'!E:E,E121,'总明细 源文件后台下'!C:C,"Order")</f>
        <v>0</v>
      </c>
      <c r="J121">
        <f>SUMIFS('总明细 源文件后台下'!M:M,'总明细 源文件后台下'!E:E,E121,'总明细 源文件后台下'!C:C,"Order")</f>
        <v>0</v>
      </c>
      <c r="K121">
        <f>SUMIFS('总明细 源文件后台下'!N:N,'总明细 源文件后台下'!E:E,E121,'总明细 源文件后台下'!C:C,"Order")</f>
        <v>0</v>
      </c>
      <c r="L121">
        <f>SUMIFS('总明细 源文件后台下'!O:O,'总明细 源文件后台下'!E:E,E121,'总明细 源文件后台下'!C:C,"Order")</f>
        <v>0</v>
      </c>
      <c r="M121">
        <f>SUMIFS('总明细 源文件后台下'!P:P,'总明细 源文件后台下'!E:E,E121,'总明细 源文件后台下'!C:C,"Order")</f>
        <v>0</v>
      </c>
      <c r="N121">
        <f>SUMIFS('总明细 源文件后台下'!Q:Q,'总明细 源文件后台下'!E:E,E121,'总明细 源文件后台下'!C:C,"Order")</f>
        <v>0</v>
      </c>
      <c r="O121">
        <f>SUMIFS('总明细 源文件后台下'!R:R,'总明细 源文件后台下'!E:E,E121,'总明细 源文件后台下'!C:C,"Order")</f>
        <v>0</v>
      </c>
      <c r="P121">
        <f>SUMIFS('总明细 源文件后台下'!S:S,'总明细 源文件后台下'!E:E,E121,'总明细 源文件后台下'!C:C,"Order")</f>
        <v>0</v>
      </c>
      <c r="Q121">
        <f>SUMIFS('总明细 源文件后台下'!T:T,'总明细 源文件后台下'!E:E,E121,'总明细 源文件后台下'!C:C,"Order")</f>
        <v>0</v>
      </c>
      <c r="R121">
        <f>SUMIFS('总明细 源文件后台下'!U:U,'总明细 源文件后台下'!E:E,E121,'总明细 源文件后台下'!C:C,"Order")</f>
        <v>0</v>
      </c>
      <c r="S121">
        <f>SUMIFS('总明细 源文件后台下'!V:V,'总明细 源文件后台下'!E:E,E121,'总明细 源文件后台下'!C:C,"Order")</f>
        <v>0</v>
      </c>
      <c r="T121">
        <f>SUMIFS('总明细 源文件后台下'!W:W,'总明细 源文件后台下'!E:E,E121,'总明细 源文件后台下'!C:C,"Order")</f>
        <v>0</v>
      </c>
      <c r="U121">
        <f>SUMIFS('总明细 源文件后台下'!G:G,'总明细 源文件后台下'!E:E,E121,'总明细 源文件后台下'!C:C,"Refund")</f>
        <v>0</v>
      </c>
      <c r="V121">
        <f>SUMIFS('总明细 源文件后台下'!M:M,'总明细 源文件后台下'!E:E,E121,'总明细 源文件后台下'!C:C,"Refund")</f>
        <v>0</v>
      </c>
      <c r="W121">
        <f>SUMIFS('总明细 源文件后台下'!N:N,'总明细 源文件后台下'!E:E,E121,'总明细 源文件后台下'!C:C,"Refund")</f>
        <v>0</v>
      </c>
      <c r="X121">
        <f>SUMIFS('总明细 源文件后台下'!O:O,'总明细 源文件后台下'!E:E,E121,'总明细 源文件后台下'!C:C,"Refund")</f>
        <v>0</v>
      </c>
      <c r="Y121">
        <f>SUMIFS('总明细 源文件后台下'!P:P,'总明细 源文件后台下'!E:E,E121,'总明细 源文件后台下'!C:C,"Refund")</f>
        <v>0</v>
      </c>
      <c r="Z121">
        <f>SUMIFS('总明细 源文件后台下'!Q:Q,'总明细 源文件后台下'!E:E,E121,'总明细 源文件后台下'!C:C,"Refund")</f>
        <v>0</v>
      </c>
      <c r="AA121">
        <f>SUMIFS('总明细 源文件后台下'!R:R,'总明细 源文件后台下'!E:E,E121,'总明细 源文件后台下'!C:C,"Refund")</f>
        <v>0</v>
      </c>
      <c r="AB121">
        <f>SUMIFS('总明细 源文件后台下'!S:S,'总明细 源文件后台下'!E:E,E121,'总明细 源文件后台下'!C:C,"Refund")</f>
        <v>0</v>
      </c>
      <c r="AC121">
        <f>SUMIFS('总明细 源文件后台下'!T:T,'总明细 源文件后台下'!E:E,E121,'总明细 源文件后台下'!C:C,"Refund")</f>
        <v>0</v>
      </c>
      <c r="AD121">
        <f>SUMIFS('总明细 源文件后台下'!U:U,'总明细 源文件后台下'!E:E,E121,'总明细 源文件后台下'!C:C,"Refund")</f>
        <v>0</v>
      </c>
      <c r="AE121">
        <f>SUMIFS('总明细 源文件后台下'!V:V,'总明细 源文件后台下'!E:E,E121,'总明细 源文件后台下'!C:C,"Refund")</f>
        <v>0</v>
      </c>
      <c r="AF121">
        <f>SUMIFS('总明细 源文件后台下'!W:W,'总明细 源文件后台下'!E:E,E121,'总明细 源文件后台下'!C:C,"Refund")</f>
        <v>0</v>
      </c>
      <c r="AK121">
        <f>(SUMIF('广告费 源文件后台下'!G:G,E121,'广告费 源文件后台下'!M:M))*-1</f>
        <v>0</v>
      </c>
      <c r="AL121">
        <f>SUMIFS('总明细 源文件后台下'!W:W,'总明细 源文件后台下'!E:E,E121,'总明细 源文件后台下'!C:C,"Adjustment",'总明细 源文件后台下'!F:F,"FBA Inventory Reimbursement - Customer Return")</f>
        <v>0</v>
      </c>
      <c r="AM121">
        <f>SUMIFS('总明细 源文件后台下'!W:W,'总明细 源文件后台下'!E:E,E121,'总明细 源文件后台下'!C:C,"Adjustment",'总明细 源文件后台下'!F:F,"FBA Inventory Reimbursement - Damaged:Warehouse")</f>
        <v>0</v>
      </c>
      <c r="AN121">
        <f>SUMIFS('总明细 源文件后台下'!W:W,'总明细 源文件后台下'!E:E,E121,'总明细 源文件后台下'!C:C,"Adjustment",'总明细 源文件后台下'!F:F,"FBA Inventory Reimbursement - Customer Service Issue")</f>
        <v>0</v>
      </c>
      <c r="AO121">
        <f>SUMIFS('总明细 源文件后台下'!W:W,'总明细 源文件后台下'!E:E,E121,'总明细 源文件后台下'!C:C,"Adjustment",'总明细 源文件后台下'!F:F,"FBA Inventory Reimbursement - Fee Correction")</f>
        <v>0</v>
      </c>
      <c r="AP121">
        <f>SUMIFS('总明细 源文件后台下'!W:W,'总明细 源文件后台下'!E:E,E121,'总明细 源文件后台下'!C:C,"Adjustment",'总明细 源文件后台下'!F:F,"FBA Inventory Reimbursement - General Adjustment")</f>
        <v>0</v>
      </c>
      <c r="AQ121">
        <f>SUMIFS('总明细 源文件后台下'!W:W,'总明细 源文件后台下'!E:E,E121,'总明细 源文件后台下'!C:C,"Adjustment",'总明细 源文件后台下'!F:F,"FBA Inventory Reimbursement - Lost:Inbound")</f>
        <v>0</v>
      </c>
      <c r="AR121">
        <f>SUMIFS('总明细 源文件后台下'!W:W,'总明细 源文件后台下'!E:E,E121,'总明细 源文件后台下'!C:C,"Adjustment",'总明细 源文件后台下'!F:F,"FBA Inventory Reimbursement - Lost:Warehouse")</f>
        <v>0</v>
      </c>
      <c r="AS121">
        <f>SUMIFS('总明细 源文件后台下'!W:W,'总明细 源文件后台下'!E:E,E121,'总明细 源文件后台下'!C:C,"Adjustment",'总明细 源文件后台下'!F:F,"Non-subscription Fee Adjustment")</f>
        <v>0</v>
      </c>
      <c r="AT121">
        <f>SUMIFS('总明细 源文件后台下'!W:W,'总明细 源文件后台下'!E:E,E121,'总明细 源文件后台下'!C:C,"Adjustment",'总明细 源文件后台下'!F:F,"FBA Inventory Placement Service Fee")</f>
        <v>0</v>
      </c>
      <c r="AV121">
        <f>SUMIF('FBA Customer Return Per Unit Fe'!B:B,E121,'FBA Customer Return Per Unit Fe'!C:C)</f>
        <v>0</v>
      </c>
      <c r="AX121">
        <f>(SUMIF('仓储费 源文件后台下'!C:C,E121,'仓储费 源文件后台下'!V:V))*-1</f>
        <v>-0.16140000000000002</v>
      </c>
      <c r="AZ121">
        <f>SUMIF('Disposal Fee销毁费用-160.95'!B:B,E121,'Disposal Fee销毁费用-160.95'!D:D)*-1</f>
        <v>0</v>
      </c>
      <c r="BC121">
        <f>IFERROR(VLOOKUP(F121,'优惠券-86.4'!F:I,4,0),0)</f>
        <v>0</v>
      </c>
      <c r="BD121">
        <f>IFERROR(VLOOKUP(F121,'早评-120'!E:H,4,0),0)</f>
        <v>0</v>
      </c>
      <c r="BF121">
        <f t="shared" si="8"/>
        <v>-0.16140000000000002</v>
      </c>
      <c r="BG121">
        <f t="shared" si="9"/>
        <v>0</v>
      </c>
      <c r="BH121">
        <f t="shared" si="10"/>
        <v>-1.0491000000000001</v>
      </c>
      <c r="BQ121" s="45">
        <f t="shared" si="11"/>
        <v>-1.0491000000000001</v>
      </c>
      <c r="BR121">
        <f>SUMIFS('9月销毁明细'!D:D,'9月销毁明细'!A:A,E121,'9月销毁明细'!H:H,"Sellable")</f>
        <v>0</v>
      </c>
      <c r="BS121">
        <f>SUMIFS('9月销毁明细'!G:G,'9月销毁明细'!A:A,E121,'9月销毁明细'!H:H,"Sellable")</f>
        <v>0</v>
      </c>
      <c r="BT121">
        <f>SUMIFS('9月销毁明细'!D:D,'9月销毁明细'!A:A,E121,'9月销毁明细'!H:H,"Unsellable")</f>
        <v>0</v>
      </c>
      <c r="BU121">
        <f>SUMIFS('9月销毁明细'!G:G,'9月销毁明细'!A:A,E121,'9月销毁明细'!H:H,"Unsellable")</f>
        <v>0</v>
      </c>
      <c r="BW121">
        <f>IFERROR(I121*VLOOKUP(F121,'9.3成本表'!C:L,10,0),0)</f>
        <v>0</v>
      </c>
      <c r="BX121">
        <f t="shared" si="12"/>
        <v>0</v>
      </c>
      <c r="CC121" s="45">
        <f t="shared" si="13"/>
        <v>-1.0491000000000001</v>
      </c>
      <c r="CD121" s="45">
        <f t="shared" si="14"/>
        <v>0</v>
      </c>
      <c r="CE121" s="45">
        <f t="shared" si="15"/>
        <v>0</v>
      </c>
    </row>
    <row r="122" spans="4:83" x14ac:dyDescent="0.25">
      <c r="D122" s="20" t="s">
        <v>353</v>
      </c>
      <c r="E122" s="20" t="s">
        <v>354</v>
      </c>
      <c r="F122" s="20">
        <v>1031</v>
      </c>
      <c r="G122">
        <v>116</v>
      </c>
      <c r="H122" s="20"/>
      <c r="I122">
        <f>SUMIFS('总明细 源文件后台下'!G:G,'总明细 源文件后台下'!E:E,E122,'总明细 源文件后台下'!C:C,"Order")</f>
        <v>0</v>
      </c>
      <c r="J122">
        <f>SUMIFS('总明细 源文件后台下'!M:M,'总明细 源文件后台下'!E:E,E122,'总明细 源文件后台下'!C:C,"Order")</f>
        <v>0</v>
      </c>
      <c r="K122">
        <f>SUMIFS('总明细 源文件后台下'!N:N,'总明细 源文件后台下'!E:E,E122,'总明细 源文件后台下'!C:C,"Order")</f>
        <v>0</v>
      </c>
      <c r="L122">
        <f>SUMIFS('总明细 源文件后台下'!O:O,'总明细 源文件后台下'!E:E,E122,'总明细 源文件后台下'!C:C,"Order")</f>
        <v>0</v>
      </c>
      <c r="M122">
        <f>SUMIFS('总明细 源文件后台下'!P:P,'总明细 源文件后台下'!E:E,E122,'总明细 源文件后台下'!C:C,"Order")</f>
        <v>0</v>
      </c>
      <c r="N122">
        <f>SUMIFS('总明细 源文件后台下'!Q:Q,'总明细 源文件后台下'!E:E,E122,'总明细 源文件后台下'!C:C,"Order")</f>
        <v>0</v>
      </c>
      <c r="O122">
        <f>SUMIFS('总明细 源文件后台下'!R:R,'总明细 源文件后台下'!E:E,E122,'总明细 源文件后台下'!C:C,"Order")</f>
        <v>0</v>
      </c>
      <c r="P122">
        <f>SUMIFS('总明细 源文件后台下'!S:S,'总明细 源文件后台下'!E:E,E122,'总明细 源文件后台下'!C:C,"Order")</f>
        <v>0</v>
      </c>
      <c r="Q122">
        <f>SUMIFS('总明细 源文件后台下'!T:T,'总明细 源文件后台下'!E:E,E122,'总明细 源文件后台下'!C:C,"Order")</f>
        <v>0</v>
      </c>
      <c r="R122">
        <f>SUMIFS('总明细 源文件后台下'!U:U,'总明细 源文件后台下'!E:E,E122,'总明细 源文件后台下'!C:C,"Order")</f>
        <v>0</v>
      </c>
      <c r="S122">
        <f>SUMIFS('总明细 源文件后台下'!V:V,'总明细 源文件后台下'!E:E,E122,'总明细 源文件后台下'!C:C,"Order")</f>
        <v>0</v>
      </c>
      <c r="T122">
        <f>SUMIFS('总明细 源文件后台下'!W:W,'总明细 源文件后台下'!E:E,E122,'总明细 源文件后台下'!C:C,"Order")</f>
        <v>0</v>
      </c>
      <c r="U122">
        <f>SUMIFS('总明细 源文件后台下'!G:G,'总明细 源文件后台下'!E:E,E122,'总明细 源文件后台下'!C:C,"Refund")</f>
        <v>0</v>
      </c>
      <c r="V122">
        <f>SUMIFS('总明细 源文件后台下'!M:M,'总明细 源文件后台下'!E:E,E122,'总明细 源文件后台下'!C:C,"Refund")</f>
        <v>0</v>
      </c>
      <c r="W122">
        <f>SUMIFS('总明细 源文件后台下'!N:N,'总明细 源文件后台下'!E:E,E122,'总明细 源文件后台下'!C:C,"Refund")</f>
        <v>0</v>
      </c>
      <c r="X122">
        <f>SUMIFS('总明细 源文件后台下'!O:O,'总明细 源文件后台下'!E:E,E122,'总明细 源文件后台下'!C:C,"Refund")</f>
        <v>0</v>
      </c>
      <c r="Y122">
        <f>SUMIFS('总明细 源文件后台下'!P:P,'总明细 源文件后台下'!E:E,E122,'总明细 源文件后台下'!C:C,"Refund")</f>
        <v>0</v>
      </c>
      <c r="Z122">
        <f>SUMIFS('总明细 源文件后台下'!Q:Q,'总明细 源文件后台下'!E:E,E122,'总明细 源文件后台下'!C:C,"Refund")</f>
        <v>0</v>
      </c>
      <c r="AA122">
        <f>SUMIFS('总明细 源文件后台下'!R:R,'总明细 源文件后台下'!E:E,E122,'总明细 源文件后台下'!C:C,"Refund")</f>
        <v>0</v>
      </c>
      <c r="AB122">
        <f>SUMIFS('总明细 源文件后台下'!S:S,'总明细 源文件后台下'!E:E,E122,'总明细 源文件后台下'!C:C,"Refund")</f>
        <v>0</v>
      </c>
      <c r="AC122">
        <f>SUMIFS('总明细 源文件后台下'!T:T,'总明细 源文件后台下'!E:E,E122,'总明细 源文件后台下'!C:C,"Refund")</f>
        <v>0</v>
      </c>
      <c r="AD122">
        <f>SUMIFS('总明细 源文件后台下'!U:U,'总明细 源文件后台下'!E:E,E122,'总明细 源文件后台下'!C:C,"Refund")</f>
        <v>0</v>
      </c>
      <c r="AE122">
        <f>SUMIFS('总明细 源文件后台下'!V:V,'总明细 源文件后台下'!E:E,E122,'总明细 源文件后台下'!C:C,"Refund")</f>
        <v>0</v>
      </c>
      <c r="AF122">
        <f>SUMIFS('总明细 源文件后台下'!W:W,'总明细 源文件后台下'!E:E,E122,'总明细 源文件后台下'!C:C,"Refund")</f>
        <v>0</v>
      </c>
      <c r="AK122">
        <f>(SUMIF('广告费 源文件后台下'!G:G,E122,'广告费 源文件后台下'!M:M))*-1</f>
        <v>0</v>
      </c>
      <c r="AL122">
        <f>SUMIFS('总明细 源文件后台下'!W:W,'总明细 源文件后台下'!E:E,E122,'总明细 源文件后台下'!C:C,"Adjustment",'总明细 源文件后台下'!F:F,"FBA Inventory Reimbursement - Customer Return")</f>
        <v>0</v>
      </c>
      <c r="AM122">
        <f>SUMIFS('总明细 源文件后台下'!W:W,'总明细 源文件后台下'!E:E,E122,'总明细 源文件后台下'!C:C,"Adjustment",'总明细 源文件后台下'!F:F,"FBA Inventory Reimbursement - Damaged:Warehouse")</f>
        <v>0</v>
      </c>
      <c r="AN122">
        <f>SUMIFS('总明细 源文件后台下'!W:W,'总明细 源文件后台下'!E:E,E122,'总明细 源文件后台下'!C:C,"Adjustment",'总明细 源文件后台下'!F:F,"FBA Inventory Reimbursement - Customer Service Issue")</f>
        <v>0</v>
      </c>
      <c r="AO122">
        <f>SUMIFS('总明细 源文件后台下'!W:W,'总明细 源文件后台下'!E:E,E122,'总明细 源文件后台下'!C:C,"Adjustment",'总明细 源文件后台下'!F:F,"FBA Inventory Reimbursement - Fee Correction")</f>
        <v>0</v>
      </c>
      <c r="AP122">
        <f>SUMIFS('总明细 源文件后台下'!W:W,'总明细 源文件后台下'!E:E,E122,'总明细 源文件后台下'!C:C,"Adjustment",'总明细 源文件后台下'!F:F,"FBA Inventory Reimbursement - General Adjustment")</f>
        <v>0</v>
      </c>
      <c r="AQ122">
        <f>SUMIFS('总明细 源文件后台下'!W:W,'总明细 源文件后台下'!E:E,E122,'总明细 源文件后台下'!C:C,"Adjustment",'总明细 源文件后台下'!F:F,"FBA Inventory Reimbursement - Lost:Inbound")</f>
        <v>0</v>
      </c>
      <c r="AR122">
        <f>SUMIFS('总明细 源文件后台下'!W:W,'总明细 源文件后台下'!E:E,E122,'总明细 源文件后台下'!C:C,"Adjustment",'总明细 源文件后台下'!F:F,"FBA Inventory Reimbursement - Lost:Warehouse")</f>
        <v>0</v>
      </c>
      <c r="AS122">
        <f>SUMIFS('总明细 源文件后台下'!W:W,'总明细 源文件后台下'!E:E,E122,'总明细 源文件后台下'!C:C,"Adjustment",'总明细 源文件后台下'!F:F,"Non-subscription Fee Adjustment")</f>
        <v>0</v>
      </c>
      <c r="AT122">
        <f>SUMIFS('总明细 源文件后台下'!W:W,'总明细 源文件后台下'!E:E,E122,'总明细 源文件后台下'!C:C,"Adjustment",'总明细 源文件后台下'!F:F,"FBA Inventory Placement Service Fee")</f>
        <v>0</v>
      </c>
      <c r="AV122">
        <f>SUMIF('FBA Customer Return Per Unit Fe'!B:B,E122,'FBA Customer Return Per Unit Fe'!C:C)</f>
        <v>0</v>
      </c>
      <c r="AX122">
        <f>(SUMIF('仓储费 源文件后台下'!C:C,E122,'仓储费 源文件后台下'!V:V))*-1</f>
        <v>-2.6700000000000002E-2</v>
      </c>
      <c r="AZ122">
        <f>SUMIF('Disposal Fee销毁费用-160.95'!B:B,E122,'Disposal Fee销毁费用-160.95'!D:D)*-1</f>
        <v>0</v>
      </c>
      <c r="BC122">
        <f>IFERROR(VLOOKUP(F122,'优惠券-86.4'!F:I,4,0),0)</f>
        <v>0</v>
      </c>
      <c r="BD122">
        <f>IFERROR(VLOOKUP(F122,'早评-120'!E:H,4,0),0)</f>
        <v>0</v>
      </c>
      <c r="BF122">
        <f t="shared" si="8"/>
        <v>-2.6700000000000002E-2</v>
      </c>
      <c r="BG122">
        <f t="shared" si="9"/>
        <v>0</v>
      </c>
      <c r="BH122">
        <f t="shared" si="10"/>
        <v>-0.17355000000000001</v>
      </c>
      <c r="BQ122" s="45">
        <f t="shared" si="11"/>
        <v>-0.17355000000000001</v>
      </c>
      <c r="BR122">
        <f>SUMIFS('9月销毁明细'!D:D,'9月销毁明细'!A:A,E122,'9月销毁明细'!H:H,"Sellable")</f>
        <v>0</v>
      </c>
      <c r="BS122">
        <f>SUMIFS('9月销毁明细'!G:G,'9月销毁明细'!A:A,E122,'9月销毁明细'!H:H,"Sellable")</f>
        <v>0</v>
      </c>
      <c r="BT122">
        <f>SUMIFS('9月销毁明细'!D:D,'9月销毁明细'!A:A,E122,'9月销毁明细'!H:H,"Unsellable")</f>
        <v>0</v>
      </c>
      <c r="BU122">
        <f>SUMIFS('9月销毁明细'!G:G,'9月销毁明细'!A:A,E122,'9月销毁明细'!H:H,"Unsellable")</f>
        <v>0</v>
      </c>
      <c r="BW122">
        <f>IFERROR(I122*VLOOKUP(F122,'9.3成本表'!C:L,10,0),0)</f>
        <v>0</v>
      </c>
      <c r="BX122">
        <f t="shared" si="12"/>
        <v>0</v>
      </c>
      <c r="CC122" s="45">
        <f t="shared" si="13"/>
        <v>-0.17355000000000001</v>
      </c>
      <c r="CD122" s="45">
        <f t="shared" si="14"/>
        <v>0</v>
      </c>
      <c r="CE122" s="45">
        <f t="shared" si="15"/>
        <v>0</v>
      </c>
    </row>
    <row r="123" spans="4:83" x14ac:dyDescent="0.25">
      <c r="D123" s="20" t="s">
        <v>355</v>
      </c>
      <c r="E123" s="20" t="s">
        <v>356</v>
      </c>
      <c r="F123" s="20">
        <v>1031</v>
      </c>
      <c r="G123">
        <v>117</v>
      </c>
      <c r="H123" s="20"/>
      <c r="I123">
        <f>SUMIFS('总明细 源文件后台下'!G:G,'总明细 源文件后台下'!E:E,E123,'总明细 源文件后台下'!C:C,"Order")</f>
        <v>0</v>
      </c>
      <c r="J123">
        <f>SUMIFS('总明细 源文件后台下'!M:M,'总明细 源文件后台下'!E:E,E123,'总明细 源文件后台下'!C:C,"Order")</f>
        <v>0</v>
      </c>
      <c r="K123">
        <f>SUMIFS('总明细 源文件后台下'!N:N,'总明细 源文件后台下'!E:E,E123,'总明细 源文件后台下'!C:C,"Order")</f>
        <v>0</v>
      </c>
      <c r="L123">
        <f>SUMIFS('总明细 源文件后台下'!O:O,'总明细 源文件后台下'!E:E,E123,'总明细 源文件后台下'!C:C,"Order")</f>
        <v>0</v>
      </c>
      <c r="M123">
        <f>SUMIFS('总明细 源文件后台下'!P:P,'总明细 源文件后台下'!E:E,E123,'总明细 源文件后台下'!C:C,"Order")</f>
        <v>0</v>
      </c>
      <c r="N123">
        <f>SUMIFS('总明细 源文件后台下'!Q:Q,'总明细 源文件后台下'!E:E,E123,'总明细 源文件后台下'!C:C,"Order")</f>
        <v>0</v>
      </c>
      <c r="O123">
        <f>SUMIFS('总明细 源文件后台下'!R:R,'总明细 源文件后台下'!E:E,E123,'总明细 源文件后台下'!C:C,"Order")</f>
        <v>0</v>
      </c>
      <c r="P123">
        <f>SUMIFS('总明细 源文件后台下'!S:S,'总明细 源文件后台下'!E:E,E123,'总明细 源文件后台下'!C:C,"Order")</f>
        <v>0</v>
      </c>
      <c r="Q123">
        <f>SUMIFS('总明细 源文件后台下'!T:T,'总明细 源文件后台下'!E:E,E123,'总明细 源文件后台下'!C:C,"Order")</f>
        <v>0</v>
      </c>
      <c r="R123">
        <f>SUMIFS('总明细 源文件后台下'!U:U,'总明细 源文件后台下'!E:E,E123,'总明细 源文件后台下'!C:C,"Order")</f>
        <v>0</v>
      </c>
      <c r="S123">
        <f>SUMIFS('总明细 源文件后台下'!V:V,'总明细 源文件后台下'!E:E,E123,'总明细 源文件后台下'!C:C,"Order")</f>
        <v>0</v>
      </c>
      <c r="T123">
        <f>SUMIFS('总明细 源文件后台下'!W:W,'总明细 源文件后台下'!E:E,E123,'总明细 源文件后台下'!C:C,"Order")</f>
        <v>0</v>
      </c>
      <c r="U123">
        <f>SUMIFS('总明细 源文件后台下'!G:G,'总明细 源文件后台下'!E:E,E123,'总明细 源文件后台下'!C:C,"Refund")</f>
        <v>0</v>
      </c>
      <c r="V123">
        <f>SUMIFS('总明细 源文件后台下'!M:M,'总明细 源文件后台下'!E:E,E123,'总明细 源文件后台下'!C:C,"Refund")</f>
        <v>0</v>
      </c>
      <c r="W123">
        <f>SUMIFS('总明细 源文件后台下'!N:N,'总明细 源文件后台下'!E:E,E123,'总明细 源文件后台下'!C:C,"Refund")</f>
        <v>0</v>
      </c>
      <c r="X123">
        <f>SUMIFS('总明细 源文件后台下'!O:O,'总明细 源文件后台下'!E:E,E123,'总明细 源文件后台下'!C:C,"Refund")</f>
        <v>0</v>
      </c>
      <c r="Y123">
        <f>SUMIFS('总明细 源文件后台下'!P:P,'总明细 源文件后台下'!E:E,E123,'总明细 源文件后台下'!C:C,"Refund")</f>
        <v>0</v>
      </c>
      <c r="Z123">
        <f>SUMIFS('总明细 源文件后台下'!Q:Q,'总明细 源文件后台下'!E:E,E123,'总明细 源文件后台下'!C:C,"Refund")</f>
        <v>0</v>
      </c>
      <c r="AA123">
        <f>SUMIFS('总明细 源文件后台下'!R:R,'总明细 源文件后台下'!E:E,E123,'总明细 源文件后台下'!C:C,"Refund")</f>
        <v>0</v>
      </c>
      <c r="AB123">
        <f>SUMIFS('总明细 源文件后台下'!S:S,'总明细 源文件后台下'!E:E,E123,'总明细 源文件后台下'!C:C,"Refund")</f>
        <v>0</v>
      </c>
      <c r="AC123">
        <f>SUMIFS('总明细 源文件后台下'!T:T,'总明细 源文件后台下'!E:E,E123,'总明细 源文件后台下'!C:C,"Refund")</f>
        <v>0</v>
      </c>
      <c r="AD123">
        <f>SUMIFS('总明细 源文件后台下'!U:U,'总明细 源文件后台下'!E:E,E123,'总明细 源文件后台下'!C:C,"Refund")</f>
        <v>0</v>
      </c>
      <c r="AE123">
        <f>SUMIFS('总明细 源文件后台下'!V:V,'总明细 源文件后台下'!E:E,E123,'总明细 源文件后台下'!C:C,"Refund")</f>
        <v>0</v>
      </c>
      <c r="AF123">
        <f>SUMIFS('总明细 源文件后台下'!W:W,'总明细 源文件后台下'!E:E,E123,'总明细 源文件后台下'!C:C,"Refund")</f>
        <v>0</v>
      </c>
      <c r="AK123">
        <f>(SUMIF('广告费 源文件后台下'!G:G,E123,'广告费 源文件后台下'!M:M))*-1</f>
        <v>0</v>
      </c>
      <c r="AL123">
        <f>SUMIFS('总明细 源文件后台下'!W:W,'总明细 源文件后台下'!E:E,E123,'总明细 源文件后台下'!C:C,"Adjustment",'总明细 源文件后台下'!F:F,"FBA Inventory Reimbursement - Customer Return")</f>
        <v>7.19</v>
      </c>
      <c r="AM123">
        <f>SUMIFS('总明细 源文件后台下'!W:W,'总明细 源文件后台下'!E:E,E123,'总明细 源文件后台下'!C:C,"Adjustment",'总明细 源文件后台下'!F:F,"FBA Inventory Reimbursement - Damaged:Warehouse")</f>
        <v>0</v>
      </c>
      <c r="AN123">
        <f>SUMIFS('总明细 源文件后台下'!W:W,'总明细 源文件后台下'!E:E,E123,'总明细 源文件后台下'!C:C,"Adjustment",'总明细 源文件后台下'!F:F,"FBA Inventory Reimbursement - Customer Service Issue")</f>
        <v>0</v>
      </c>
      <c r="AO123">
        <f>SUMIFS('总明细 源文件后台下'!W:W,'总明细 源文件后台下'!E:E,E123,'总明细 源文件后台下'!C:C,"Adjustment",'总明细 源文件后台下'!F:F,"FBA Inventory Reimbursement - Fee Correction")</f>
        <v>0</v>
      </c>
      <c r="AP123">
        <f>SUMIFS('总明细 源文件后台下'!W:W,'总明细 源文件后台下'!E:E,E123,'总明细 源文件后台下'!C:C,"Adjustment",'总明细 源文件后台下'!F:F,"FBA Inventory Reimbursement - General Adjustment")</f>
        <v>0</v>
      </c>
      <c r="AQ123">
        <f>SUMIFS('总明细 源文件后台下'!W:W,'总明细 源文件后台下'!E:E,E123,'总明细 源文件后台下'!C:C,"Adjustment",'总明细 源文件后台下'!F:F,"FBA Inventory Reimbursement - Lost:Inbound")</f>
        <v>0</v>
      </c>
      <c r="AR123">
        <f>SUMIFS('总明细 源文件后台下'!W:W,'总明细 源文件后台下'!E:E,E123,'总明细 源文件后台下'!C:C,"Adjustment",'总明细 源文件后台下'!F:F,"FBA Inventory Reimbursement - Lost:Warehouse")</f>
        <v>0</v>
      </c>
      <c r="AS123">
        <f>SUMIFS('总明细 源文件后台下'!W:W,'总明细 源文件后台下'!E:E,E123,'总明细 源文件后台下'!C:C,"Adjustment",'总明细 源文件后台下'!F:F,"Non-subscription Fee Adjustment")</f>
        <v>0</v>
      </c>
      <c r="AT123">
        <f>SUMIFS('总明细 源文件后台下'!W:W,'总明细 源文件后台下'!E:E,E123,'总明细 源文件后台下'!C:C,"Adjustment",'总明细 源文件后台下'!F:F,"FBA Inventory Placement Service Fee")</f>
        <v>0</v>
      </c>
      <c r="AV123">
        <f>SUMIF('FBA Customer Return Per Unit Fe'!B:B,E123,'FBA Customer Return Per Unit Fe'!C:C)</f>
        <v>0</v>
      </c>
      <c r="AX123">
        <f>(SUMIF('仓储费 源文件后台下'!C:C,E123,'仓储费 源文件后台下'!V:V))*-1</f>
        <v>-1.9400000000000001E-2</v>
      </c>
      <c r="AZ123">
        <f>SUMIF('Disposal Fee销毁费用-160.95'!B:B,E123,'Disposal Fee销毁费用-160.95'!D:D)*-1</f>
        <v>0</v>
      </c>
      <c r="BC123">
        <f>IFERROR(VLOOKUP(F123,'优惠券-86.4'!F:I,4,0),0)</f>
        <v>0</v>
      </c>
      <c r="BD123">
        <f>IFERROR(VLOOKUP(F123,'早评-120'!E:H,4,0),0)</f>
        <v>0</v>
      </c>
      <c r="BF123">
        <f t="shared" si="8"/>
        <v>7.1706000000000003</v>
      </c>
      <c r="BG123">
        <f t="shared" si="9"/>
        <v>0</v>
      </c>
      <c r="BH123">
        <f t="shared" si="10"/>
        <v>46.608900000000006</v>
      </c>
      <c r="BQ123" s="45">
        <f t="shared" si="11"/>
        <v>46.608900000000006</v>
      </c>
      <c r="BR123">
        <f>SUMIFS('9月销毁明细'!D:D,'9月销毁明细'!A:A,E123,'9月销毁明细'!H:H,"Sellable")</f>
        <v>0</v>
      </c>
      <c r="BS123">
        <f>SUMIFS('9月销毁明细'!G:G,'9月销毁明细'!A:A,E123,'9月销毁明细'!H:H,"Sellable")</f>
        <v>0</v>
      </c>
      <c r="BT123">
        <f>SUMIFS('9月销毁明细'!D:D,'9月销毁明细'!A:A,E123,'9月销毁明细'!H:H,"Unsellable")</f>
        <v>0</v>
      </c>
      <c r="BU123">
        <f>SUMIFS('9月销毁明细'!G:G,'9月销毁明细'!A:A,E123,'9月销毁明细'!H:H,"Unsellable")</f>
        <v>0</v>
      </c>
      <c r="BW123">
        <f>IFERROR(I123*VLOOKUP(F123,'9.3成本表'!C:L,10,0),0)</f>
        <v>0</v>
      </c>
      <c r="BX123">
        <f t="shared" si="12"/>
        <v>0</v>
      </c>
      <c r="CC123" s="45">
        <f t="shared" si="13"/>
        <v>46.608900000000006</v>
      </c>
      <c r="CD123" s="45">
        <f t="shared" si="14"/>
        <v>0</v>
      </c>
      <c r="CE123" s="45">
        <f t="shared" si="15"/>
        <v>0</v>
      </c>
    </row>
    <row r="124" spans="4:83" x14ac:dyDescent="0.25">
      <c r="D124" s="20" t="s">
        <v>357</v>
      </c>
      <c r="E124" s="20" t="s">
        <v>358</v>
      </c>
      <c r="F124" s="20">
        <v>1031</v>
      </c>
      <c r="G124">
        <v>118</v>
      </c>
      <c r="H124" s="20"/>
      <c r="I124">
        <f>SUMIFS('总明细 源文件后台下'!G:G,'总明细 源文件后台下'!E:E,E124,'总明细 源文件后台下'!C:C,"Order")</f>
        <v>0</v>
      </c>
      <c r="J124">
        <f>SUMIFS('总明细 源文件后台下'!M:M,'总明细 源文件后台下'!E:E,E124,'总明细 源文件后台下'!C:C,"Order")</f>
        <v>0</v>
      </c>
      <c r="K124">
        <f>SUMIFS('总明细 源文件后台下'!N:N,'总明细 源文件后台下'!E:E,E124,'总明细 源文件后台下'!C:C,"Order")</f>
        <v>0</v>
      </c>
      <c r="L124">
        <f>SUMIFS('总明细 源文件后台下'!O:O,'总明细 源文件后台下'!E:E,E124,'总明细 源文件后台下'!C:C,"Order")</f>
        <v>0</v>
      </c>
      <c r="M124">
        <f>SUMIFS('总明细 源文件后台下'!P:P,'总明细 源文件后台下'!E:E,E124,'总明细 源文件后台下'!C:C,"Order")</f>
        <v>0</v>
      </c>
      <c r="N124">
        <f>SUMIFS('总明细 源文件后台下'!Q:Q,'总明细 源文件后台下'!E:E,E124,'总明细 源文件后台下'!C:C,"Order")</f>
        <v>0</v>
      </c>
      <c r="O124">
        <f>SUMIFS('总明细 源文件后台下'!R:R,'总明细 源文件后台下'!E:E,E124,'总明细 源文件后台下'!C:C,"Order")</f>
        <v>0</v>
      </c>
      <c r="P124">
        <f>SUMIFS('总明细 源文件后台下'!S:S,'总明细 源文件后台下'!E:E,E124,'总明细 源文件后台下'!C:C,"Order")</f>
        <v>0</v>
      </c>
      <c r="Q124">
        <f>SUMIFS('总明细 源文件后台下'!T:T,'总明细 源文件后台下'!E:E,E124,'总明细 源文件后台下'!C:C,"Order")</f>
        <v>0</v>
      </c>
      <c r="R124">
        <f>SUMIFS('总明细 源文件后台下'!U:U,'总明细 源文件后台下'!E:E,E124,'总明细 源文件后台下'!C:C,"Order")</f>
        <v>0</v>
      </c>
      <c r="S124">
        <f>SUMIFS('总明细 源文件后台下'!V:V,'总明细 源文件后台下'!E:E,E124,'总明细 源文件后台下'!C:C,"Order")</f>
        <v>0</v>
      </c>
      <c r="T124">
        <f>SUMIFS('总明细 源文件后台下'!W:W,'总明细 源文件后台下'!E:E,E124,'总明细 源文件后台下'!C:C,"Order")</f>
        <v>0</v>
      </c>
      <c r="U124">
        <f>SUMIFS('总明细 源文件后台下'!G:G,'总明细 源文件后台下'!E:E,E124,'总明细 源文件后台下'!C:C,"Refund")</f>
        <v>0</v>
      </c>
      <c r="V124">
        <f>SUMIFS('总明细 源文件后台下'!M:M,'总明细 源文件后台下'!E:E,E124,'总明细 源文件后台下'!C:C,"Refund")</f>
        <v>0</v>
      </c>
      <c r="W124">
        <f>SUMIFS('总明细 源文件后台下'!N:N,'总明细 源文件后台下'!E:E,E124,'总明细 源文件后台下'!C:C,"Refund")</f>
        <v>0</v>
      </c>
      <c r="X124">
        <f>SUMIFS('总明细 源文件后台下'!O:O,'总明细 源文件后台下'!E:E,E124,'总明细 源文件后台下'!C:C,"Refund")</f>
        <v>0</v>
      </c>
      <c r="Y124">
        <f>SUMIFS('总明细 源文件后台下'!P:P,'总明细 源文件后台下'!E:E,E124,'总明细 源文件后台下'!C:C,"Refund")</f>
        <v>0</v>
      </c>
      <c r="Z124">
        <f>SUMIFS('总明细 源文件后台下'!Q:Q,'总明细 源文件后台下'!E:E,E124,'总明细 源文件后台下'!C:C,"Refund")</f>
        <v>0</v>
      </c>
      <c r="AA124">
        <f>SUMIFS('总明细 源文件后台下'!R:R,'总明细 源文件后台下'!E:E,E124,'总明细 源文件后台下'!C:C,"Refund")</f>
        <v>0</v>
      </c>
      <c r="AB124">
        <f>SUMIFS('总明细 源文件后台下'!S:S,'总明细 源文件后台下'!E:E,E124,'总明细 源文件后台下'!C:C,"Refund")</f>
        <v>0</v>
      </c>
      <c r="AC124">
        <f>SUMIFS('总明细 源文件后台下'!T:T,'总明细 源文件后台下'!E:E,E124,'总明细 源文件后台下'!C:C,"Refund")</f>
        <v>0</v>
      </c>
      <c r="AD124">
        <f>SUMIFS('总明细 源文件后台下'!U:U,'总明细 源文件后台下'!E:E,E124,'总明细 源文件后台下'!C:C,"Refund")</f>
        <v>0</v>
      </c>
      <c r="AE124">
        <f>SUMIFS('总明细 源文件后台下'!V:V,'总明细 源文件后台下'!E:E,E124,'总明细 源文件后台下'!C:C,"Refund")</f>
        <v>0</v>
      </c>
      <c r="AF124">
        <f>SUMIFS('总明细 源文件后台下'!W:W,'总明细 源文件后台下'!E:E,E124,'总明细 源文件后台下'!C:C,"Refund")</f>
        <v>0</v>
      </c>
      <c r="AK124">
        <f>(SUMIF('广告费 源文件后台下'!G:G,E124,'广告费 源文件后台下'!M:M))*-1</f>
        <v>0</v>
      </c>
      <c r="AL124">
        <f>SUMIFS('总明细 源文件后台下'!W:W,'总明细 源文件后台下'!E:E,E124,'总明细 源文件后台下'!C:C,"Adjustment",'总明细 源文件后台下'!F:F,"FBA Inventory Reimbursement - Customer Return")</f>
        <v>0</v>
      </c>
      <c r="AM124">
        <f>SUMIFS('总明细 源文件后台下'!W:W,'总明细 源文件后台下'!E:E,E124,'总明细 源文件后台下'!C:C,"Adjustment",'总明细 源文件后台下'!F:F,"FBA Inventory Reimbursement - Damaged:Warehouse")</f>
        <v>0</v>
      </c>
      <c r="AN124">
        <f>SUMIFS('总明细 源文件后台下'!W:W,'总明细 源文件后台下'!E:E,E124,'总明细 源文件后台下'!C:C,"Adjustment",'总明细 源文件后台下'!F:F,"FBA Inventory Reimbursement - Customer Service Issue")</f>
        <v>0</v>
      </c>
      <c r="AO124">
        <f>SUMIFS('总明细 源文件后台下'!W:W,'总明细 源文件后台下'!E:E,E124,'总明细 源文件后台下'!C:C,"Adjustment",'总明细 源文件后台下'!F:F,"FBA Inventory Reimbursement - Fee Correction")</f>
        <v>0</v>
      </c>
      <c r="AP124">
        <f>SUMIFS('总明细 源文件后台下'!W:W,'总明细 源文件后台下'!E:E,E124,'总明细 源文件后台下'!C:C,"Adjustment",'总明细 源文件后台下'!F:F,"FBA Inventory Reimbursement - General Adjustment")</f>
        <v>0</v>
      </c>
      <c r="AQ124">
        <f>SUMIFS('总明细 源文件后台下'!W:W,'总明细 源文件后台下'!E:E,E124,'总明细 源文件后台下'!C:C,"Adjustment",'总明细 源文件后台下'!F:F,"FBA Inventory Reimbursement - Lost:Inbound")</f>
        <v>0</v>
      </c>
      <c r="AR124">
        <f>SUMIFS('总明细 源文件后台下'!W:W,'总明细 源文件后台下'!E:E,E124,'总明细 源文件后台下'!C:C,"Adjustment",'总明细 源文件后台下'!F:F,"FBA Inventory Reimbursement - Lost:Warehouse")</f>
        <v>0</v>
      </c>
      <c r="AS124">
        <f>SUMIFS('总明细 源文件后台下'!W:W,'总明细 源文件后台下'!E:E,E124,'总明细 源文件后台下'!C:C,"Adjustment",'总明细 源文件后台下'!F:F,"Non-subscription Fee Adjustment")</f>
        <v>0</v>
      </c>
      <c r="AT124">
        <f>SUMIFS('总明细 源文件后台下'!W:W,'总明细 源文件后台下'!E:E,E124,'总明细 源文件后台下'!C:C,"Adjustment",'总明细 源文件后台下'!F:F,"FBA Inventory Placement Service Fee")</f>
        <v>0</v>
      </c>
      <c r="AV124">
        <f>SUMIF('FBA Customer Return Per Unit Fe'!B:B,E124,'FBA Customer Return Per Unit Fe'!C:C)</f>
        <v>0</v>
      </c>
      <c r="AX124">
        <f>(SUMIF('仓储费 源文件后台下'!C:C,E124,'仓储费 源文件后台下'!V:V))*-1</f>
        <v>-3.2199999999999999E-2</v>
      </c>
      <c r="AZ124">
        <f>SUMIF('Disposal Fee销毁费用-160.95'!B:B,E124,'Disposal Fee销毁费用-160.95'!D:D)*-1</f>
        <v>0</v>
      </c>
      <c r="BC124">
        <f>IFERROR(VLOOKUP(F124,'优惠券-86.4'!F:I,4,0),0)</f>
        <v>0</v>
      </c>
      <c r="BD124">
        <f>IFERROR(VLOOKUP(F124,'早评-120'!E:H,4,0),0)</f>
        <v>0</v>
      </c>
      <c r="BF124">
        <f t="shared" si="8"/>
        <v>-3.2199999999999999E-2</v>
      </c>
      <c r="BG124">
        <f t="shared" si="9"/>
        <v>0</v>
      </c>
      <c r="BH124">
        <f t="shared" si="10"/>
        <v>-0.20929999999999999</v>
      </c>
      <c r="BQ124" s="45">
        <f t="shared" si="11"/>
        <v>-0.20929999999999999</v>
      </c>
      <c r="BR124">
        <f>SUMIFS('9月销毁明细'!D:D,'9月销毁明细'!A:A,E124,'9月销毁明细'!H:H,"Sellable")</f>
        <v>0</v>
      </c>
      <c r="BS124">
        <f>SUMIFS('9月销毁明细'!G:G,'9月销毁明细'!A:A,E124,'9月销毁明细'!H:H,"Sellable")</f>
        <v>0</v>
      </c>
      <c r="BT124">
        <f>SUMIFS('9月销毁明细'!D:D,'9月销毁明细'!A:A,E124,'9月销毁明细'!H:H,"Unsellable")</f>
        <v>0</v>
      </c>
      <c r="BU124">
        <f>SUMIFS('9月销毁明细'!G:G,'9月销毁明细'!A:A,E124,'9月销毁明细'!H:H,"Unsellable")</f>
        <v>0</v>
      </c>
      <c r="BW124">
        <f>IFERROR(I124*VLOOKUP(F124,'9.3成本表'!C:L,10,0),0)</f>
        <v>0</v>
      </c>
      <c r="BX124">
        <f t="shared" si="12"/>
        <v>0</v>
      </c>
      <c r="CC124" s="45">
        <f t="shared" si="13"/>
        <v>-0.20929999999999999</v>
      </c>
      <c r="CD124" s="45">
        <f t="shared" si="14"/>
        <v>0</v>
      </c>
      <c r="CE124" s="45">
        <f t="shared" si="15"/>
        <v>0</v>
      </c>
    </row>
    <row r="125" spans="4:83" x14ac:dyDescent="0.25">
      <c r="D125" s="20" t="s">
        <v>359</v>
      </c>
      <c r="E125" s="20" t="s">
        <v>360</v>
      </c>
      <c r="F125" s="20">
        <v>1031</v>
      </c>
      <c r="G125">
        <v>119</v>
      </c>
      <c r="H125" s="20"/>
      <c r="I125">
        <f>SUMIFS('总明细 源文件后台下'!G:G,'总明细 源文件后台下'!E:E,E125,'总明细 源文件后台下'!C:C,"Order")</f>
        <v>0</v>
      </c>
      <c r="J125">
        <f>SUMIFS('总明细 源文件后台下'!M:M,'总明细 源文件后台下'!E:E,E125,'总明细 源文件后台下'!C:C,"Order")</f>
        <v>0</v>
      </c>
      <c r="K125">
        <f>SUMIFS('总明细 源文件后台下'!N:N,'总明细 源文件后台下'!E:E,E125,'总明细 源文件后台下'!C:C,"Order")</f>
        <v>0</v>
      </c>
      <c r="L125">
        <f>SUMIFS('总明细 源文件后台下'!O:O,'总明细 源文件后台下'!E:E,E125,'总明细 源文件后台下'!C:C,"Order")</f>
        <v>0</v>
      </c>
      <c r="M125">
        <f>SUMIFS('总明细 源文件后台下'!P:P,'总明细 源文件后台下'!E:E,E125,'总明细 源文件后台下'!C:C,"Order")</f>
        <v>0</v>
      </c>
      <c r="N125">
        <f>SUMIFS('总明细 源文件后台下'!Q:Q,'总明细 源文件后台下'!E:E,E125,'总明细 源文件后台下'!C:C,"Order")</f>
        <v>0</v>
      </c>
      <c r="O125">
        <f>SUMIFS('总明细 源文件后台下'!R:R,'总明细 源文件后台下'!E:E,E125,'总明细 源文件后台下'!C:C,"Order")</f>
        <v>0</v>
      </c>
      <c r="P125">
        <f>SUMIFS('总明细 源文件后台下'!S:S,'总明细 源文件后台下'!E:E,E125,'总明细 源文件后台下'!C:C,"Order")</f>
        <v>0</v>
      </c>
      <c r="Q125">
        <f>SUMIFS('总明细 源文件后台下'!T:T,'总明细 源文件后台下'!E:E,E125,'总明细 源文件后台下'!C:C,"Order")</f>
        <v>0</v>
      </c>
      <c r="R125">
        <f>SUMIFS('总明细 源文件后台下'!U:U,'总明细 源文件后台下'!E:E,E125,'总明细 源文件后台下'!C:C,"Order")</f>
        <v>0</v>
      </c>
      <c r="S125">
        <f>SUMIFS('总明细 源文件后台下'!V:V,'总明细 源文件后台下'!E:E,E125,'总明细 源文件后台下'!C:C,"Order")</f>
        <v>0</v>
      </c>
      <c r="T125">
        <f>SUMIFS('总明细 源文件后台下'!W:W,'总明细 源文件后台下'!E:E,E125,'总明细 源文件后台下'!C:C,"Order")</f>
        <v>0</v>
      </c>
      <c r="U125">
        <f>SUMIFS('总明细 源文件后台下'!G:G,'总明细 源文件后台下'!E:E,E125,'总明细 源文件后台下'!C:C,"Refund")</f>
        <v>0</v>
      </c>
      <c r="V125">
        <f>SUMIFS('总明细 源文件后台下'!M:M,'总明细 源文件后台下'!E:E,E125,'总明细 源文件后台下'!C:C,"Refund")</f>
        <v>0</v>
      </c>
      <c r="W125">
        <f>SUMIFS('总明细 源文件后台下'!N:N,'总明细 源文件后台下'!E:E,E125,'总明细 源文件后台下'!C:C,"Refund")</f>
        <v>0</v>
      </c>
      <c r="X125">
        <f>SUMIFS('总明细 源文件后台下'!O:O,'总明细 源文件后台下'!E:E,E125,'总明细 源文件后台下'!C:C,"Refund")</f>
        <v>0</v>
      </c>
      <c r="Y125">
        <f>SUMIFS('总明细 源文件后台下'!P:P,'总明细 源文件后台下'!E:E,E125,'总明细 源文件后台下'!C:C,"Refund")</f>
        <v>0</v>
      </c>
      <c r="Z125">
        <f>SUMIFS('总明细 源文件后台下'!Q:Q,'总明细 源文件后台下'!E:E,E125,'总明细 源文件后台下'!C:C,"Refund")</f>
        <v>0</v>
      </c>
      <c r="AA125">
        <f>SUMIFS('总明细 源文件后台下'!R:R,'总明细 源文件后台下'!E:E,E125,'总明细 源文件后台下'!C:C,"Refund")</f>
        <v>0</v>
      </c>
      <c r="AB125">
        <f>SUMIFS('总明细 源文件后台下'!S:S,'总明细 源文件后台下'!E:E,E125,'总明细 源文件后台下'!C:C,"Refund")</f>
        <v>0</v>
      </c>
      <c r="AC125">
        <f>SUMIFS('总明细 源文件后台下'!T:T,'总明细 源文件后台下'!E:E,E125,'总明细 源文件后台下'!C:C,"Refund")</f>
        <v>0</v>
      </c>
      <c r="AD125">
        <f>SUMIFS('总明细 源文件后台下'!U:U,'总明细 源文件后台下'!E:E,E125,'总明细 源文件后台下'!C:C,"Refund")</f>
        <v>0</v>
      </c>
      <c r="AE125">
        <f>SUMIFS('总明细 源文件后台下'!V:V,'总明细 源文件后台下'!E:E,E125,'总明细 源文件后台下'!C:C,"Refund")</f>
        <v>0</v>
      </c>
      <c r="AF125">
        <f>SUMIFS('总明细 源文件后台下'!W:W,'总明细 源文件后台下'!E:E,E125,'总明细 源文件后台下'!C:C,"Refund")</f>
        <v>0</v>
      </c>
      <c r="AK125">
        <f>(SUMIF('广告费 源文件后台下'!G:G,E125,'广告费 源文件后台下'!M:M))*-1</f>
        <v>0</v>
      </c>
      <c r="AL125">
        <f>SUMIFS('总明细 源文件后台下'!W:W,'总明细 源文件后台下'!E:E,E125,'总明细 源文件后台下'!C:C,"Adjustment",'总明细 源文件后台下'!F:F,"FBA Inventory Reimbursement - Customer Return")</f>
        <v>0</v>
      </c>
      <c r="AM125">
        <f>SUMIFS('总明细 源文件后台下'!W:W,'总明细 源文件后台下'!E:E,E125,'总明细 源文件后台下'!C:C,"Adjustment",'总明细 源文件后台下'!F:F,"FBA Inventory Reimbursement - Damaged:Warehouse")</f>
        <v>0</v>
      </c>
      <c r="AN125">
        <f>SUMIFS('总明细 源文件后台下'!W:W,'总明细 源文件后台下'!E:E,E125,'总明细 源文件后台下'!C:C,"Adjustment",'总明细 源文件后台下'!F:F,"FBA Inventory Reimbursement - Customer Service Issue")</f>
        <v>0</v>
      </c>
      <c r="AO125">
        <f>SUMIFS('总明细 源文件后台下'!W:W,'总明细 源文件后台下'!E:E,E125,'总明细 源文件后台下'!C:C,"Adjustment",'总明细 源文件后台下'!F:F,"FBA Inventory Reimbursement - Fee Correction")</f>
        <v>0</v>
      </c>
      <c r="AP125">
        <f>SUMIFS('总明细 源文件后台下'!W:W,'总明细 源文件后台下'!E:E,E125,'总明细 源文件后台下'!C:C,"Adjustment",'总明细 源文件后台下'!F:F,"FBA Inventory Reimbursement - General Adjustment")</f>
        <v>0</v>
      </c>
      <c r="AQ125">
        <f>SUMIFS('总明细 源文件后台下'!W:W,'总明细 源文件后台下'!E:E,E125,'总明细 源文件后台下'!C:C,"Adjustment",'总明细 源文件后台下'!F:F,"FBA Inventory Reimbursement - Lost:Inbound")</f>
        <v>0</v>
      </c>
      <c r="AR125">
        <f>SUMIFS('总明细 源文件后台下'!W:W,'总明细 源文件后台下'!E:E,E125,'总明细 源文件后台下'!C:C,"Adjustment",'总明细 源文件后台下'!F:F,"FBA Inventory Reimbursement - Lost:Warehouse")</f>
        <v>0</v>
      </c>
      <c r="AS125">
        <f>SUMIFS('总明细 源文件后台下'!W:W,'总明细 源文件后台下'!E:E,E125,'总明细 源文件后台下'!C:C,"Adjustment",'总明细 源文件后台下'!F:F,"Non-subscription Fee Adjustment")</f>
        <v>0</v>
      </c>
      <c r="AT125">
        <f>SUMIFS('总明细 源文件后台下'!W:W,'总明细 源文件后台下'!E:E,E125,'总明细 源文件后台下'!C:C,"Adjustment",'总明细 源文件后台下'!F:F,"FBA Inventory Placement Service Fee")</f>
        <v>0</v>
      </c>
      <c r="AV125">
        <f>SUMIF('FBA Customer Return Per Unit Fe'!B:B,E125,'FBA Customer Return Per Unit Fe'!C:C)</f>
        <v>0</v>
      </c>
      <c r="AX125">
        <f>(SUMIF('仓储费 源文件后台下'!C:C,E125,'仓储费 源文件后台下'!V:V))*-1</f>
        <v>-6.3399999999999998E-2</v>
      </c>
      <c r="AZ125">
        <f>SUMIF('Disposal Fee销毁费用-160.95'!B:B,E125,'Disposal Fee销毁费用-160.95'!D:D)*-1</f>
        <v>0</v>
      </c>
      <c r="BC125">
        <f>IFERROR(VLOOKUP(F125,'优惠券-86.4'!F:I,4,0),0)</f>
        <v>0</v>
      </c>
      <c r="BD125">
        <f>IFERROR(VLOOKUP(F125,'早评-120'!E:H,4,0),0)</f>
        <v>0</v>
      </c>
      <c r="BF125">
        <f t="shared" si="8"/>
        <v>-6.3399999999999998E-2</v>
      </c>
      <c r="BG125">
        <f t="shared" si="9"/>
        <v>0</v>
      </c>
      <c r="BH125">
        <f t="shared" si="10"/>
        <v>-0.41209999999999997</v>
      </c>
      <c r="BQ125" s="45">
        <f t="shared" si="11"/>
        <v>-0.41209999999999997</v>
      </c>
      <c r="BR125">
        <f>SUMIFS('9月销毁明细'!D:D,'9月销毁明细'!A:A,E125,'9月销毁明细'!H:H,"Sellable")</f>
        <v>0</v>
      </c>
      <c r="BS125">
        <f>SUMIFS('9月销毁明细'!G:G,'9月销毁明细'!A:A,E125,'9月销毁明细'!H:H,"Sellable")</f>
        <v>0</v>
      </c>
      <c r="BT125">
        <f>SUMIFS('9月销毁明细'!D:D,'9月销毁明细'!A:A,E125,'9月销毁明细'!H:H,"Unsellable")</f>
        <v>0</v>
      </c>
      <c r="BU125">
        <f>SUMIFS('9月销毁明细'!G:G,'9月销毁明细'!A:A,E125,'9月销毁明细'!H:H,"Unsellable")</f>
        <v>0</v>
      </c>
      <c r="BW125">
        <f>IFERROR(I125*VLOOKUP(F125,'9.3成本表'!C:L,10,0),0)</f>
        <v>0</v>
      </c>
      <c r="BX125">
        <f t="shared" si="12"/>
        <v>0</v>
      </c>
      <c r="CC125" s="45">
        <f t="shared" si="13"/>
        <v>-0.41209999999999997</v>
      </c>
      <c r="CD125" s="45">
        <f t="shared" si="14"/>
        <v>0</v>
      </c>
      <c r="CE125" s="45">
        <f t="shared" si="15"/>
        <v>0</v>
      </c>
    </row>
    <row r="126" spans="4:83" x14ac:dyDescent="0.25">
      <c r="D126" s="20" t="s">
        <v>361</v>
      </c>
      <c r="E126" s="20" t="s">
        <v>362</v>
      </c>
      <c r="F126" s="20">
        <v>1031</v>
      </c>
      <c r="G126">
        <v>120</v>
      </c>
      <c r="H126" s="20"/>
      <c r="I126">
        <f>SUMIFS('总明细 源文件后台下'!G:G,'总明细 源文件后台下'!E:E,E126,'总明细 源文件后台下'!C:C,"Order")</f>
        <v>0</v>
      </c>
      <c r="J126">
        <f>SUMIFS('总明细 源文件后台下'!M:M,'总明细 源文件后台下'!E:E,E126,'总明细 源文件后台下'!C:C,"Order")</f>
        <v>0</v>
      </c>
      <c r="K126">
        <f>SUMIFS('总明细 源文件后台下'!N:N,'总明细 源文件后台下'!E:E,E126,'总明细 源文件后台下'!C:C,"Order")</f>
        <v>0</v>
      </c>
      <c r="L126">
        <f>SUMIFS('总明细 源文件后台下'!O:O,'总明细 源文件后台下'!E:E,E126,'总明细 源文件后台下'!C:C,"Order")</f>
        <v>0</v>
      </c>
      <c r="M126">
        <f>SUMIFS('总明细 源文件后台下'!P:P,'总明细 源文件后台下'!E:E,E126,'总明细 源文件后台下'!C:C,"Order")</f>
        <v>0</v>
      </c>
      <c r="N126">
        <f>SUMIFS('总明细 源文件后台下'!Q:Q,'总明细 源文件后台下'!E:E,E126,'总明细 源文件后台下'!C:C,"Order")</f>
        <v>0</v>
      </c>
      <c r="O126">
        <f>SUMIFS('总明细 源文件后台下'!R:R,'总明细 源文件后台下'!E:E,E126,'总明细 源文件后台下'!C:C,"Order")</f>
        <v>0</v>
      </c>
      <c r="P126">
        <f>SUMIFS('总明细 源文件后台下'!S:S,'总明细 源文件后台下'!E:E,E126,'总明细 源文件后台下'!C:C,"Order")</f>
        <v>0</v>
      </c>
      <c r="Q126">
        <f>SUMIFS('总明细 源文件后台下'!T:T,'总明细 源文件后台下'!E:E,E126,'总明细 源文件后台下'!C:C,"Order")</f>
        <v>0</v>
      </c>
      <c r="R126">
        <f>SUMIFS('总明细 源文件后台下'!U:U,'总明细 源文件后台下'!E:E,E126,'总明细 源文件后台下'!C:C,"Order")</f>
        <v>0</v>
      </c>
      <c r="S126">
        <f>SUMIFS('总明细 源文件后台下'!V:V,'总明细 源文件后台下'!E:E,E126,'总明细 源文件后台下'!C:C,"Order")</f>
        <v>0</v>
      </c>
      <c r="T126">
        <f>SUMIFS('总明细 源文件后台下'!W:W,'总明细 源文件后台下'!E:E,E126,'总明细 源文件后台下'!C:C,"Order")</f>
        <v>0</v>
      </c>
      <c r="U126">
        <f>SUMIFS('总明细 源文件后台下'!G:G,'总明细 源文件后台下'!E:E,E126,'总明细 源文件后台下'!C:C,"Refund")</f>
        <v>0</v>
      </c>
      <c r="V126">
        <f>SUMIFS('总明细 源文件后台下'!M:M,'总明细 源文件后台下'!E:E,E126,'总明细 源文件后台下'!C:C,"Refund")</f>
        <v>0</v>
      </c>
      <c r="W126">
        <f>SUMIFS('总明细 源文件后台下'!N:N,'总明细 源文件后台下'!E:E,E126,'总明细 源文件后台下'!C:C,"Refund")</f>
        <v>0</v>
      </c>
      <c r="X126">
        <f>SUMIFS('总明细 源文件后台下'!O:O,'总明细 源文件后台下'!E:E,E126,'总明细 源文件后台下'!C:C,"Refund")</f>
        <v>0</v>
      </c>
      <c r="Y126">
        <f>SUMIFS('总明细 源文件后台下'!P:P,'总明细 源文件后台下'!E:E,E126,'总明细 源文件后台下'!C:C,"Refund")</f>
        <v>0</v>
      </c>
      <c r="Z126">
        <f>SUMIFS('总明细 源文件后台下'!Q:Q,'总明细 源文件后台下'!E:E,E126,'总明细 源文件后台下'!C:C,"Refund")</f>
        <v>0</v>
      </c>
      <c r="AA126">
        <f>SUMIFS('总明细 源文件后台下'!R:R,'总明细 源文件后台下'!E:E,E126,'总明细 源文件后台下'!C:C,"Refund")</f>
        <v>0</v>
      </c>
      <c r="AB126">
        <f>SUMIFS('总明细 源文件后台下'!S:S,'总明细 源文件后台下'!E:E,E126,'总明细 源文件后台下'!C:C,"Refund")</f>
        <v>0</v>
      </c>
      <c r="AC126">
        <f>SUMIFS('总明细 源文件后台下'!T:T,'总明细 源文件后台下'!E:E,E126,'总明细 源文件后台下'!C:C,"Refund")</f>
        <v>0</v>
      </c>
      <c r="AD126">
        <f>SUMIFS('总明细 源文件后台下'!U:U,'总明细 源文件后台下'!E:E,E126,'总明细 源文件后台下'!C:C,"Refund")</f>
        <v>0</v>
      </c>
      <c r="AE126">
        <f>SUMIFS('总明细 源文件后台下'!V:V,'总明细 源文件后台下'!E:E,E126,'总明细 源文件后台下'!C:C,"Refund")</f>
        <v>0</v>
      </c>
      <c r="AF126">
        <f>SUMIFS('总明细 源文件后台下'!W:W,'总明细 源文件后台下'!E:E,E126,'总明细 源文件后台下'!C:C,"Refund")</f>
        <v>0</v>
      </c>
      <c r="AK126">
        <f>(SUMIF('广告费 源文件后台下'!G:G,E126,'广告费 源文件后台下'!M:M))*-1</f>
        <v>0</v>
      </c>
      <c r="AL126">
        <f>SUMIFS('总明细 源文件后台下'!W:W,'总明细 源文件后台下'!E:E,E126,'总明细 源文件后台下'!C:C,"Adjustment",'总明细 源文件后台下'!F:F,"FBA Inventory Reimbursement - Customer Return")</f>
        <v>0</v>
      </c>
      <c r="AM126">
        <f>SUMIFS('总明细 源文件后台下'!W:W,'总明细 源文件后台下'!E:E,E126,'总明细 源文件后台下'!C:C,"Adjustment",'总明细 源文件后台下'!F:F,"FBA Inventory Reimbursement - Damaged:Warehouse")</f>
        <v>0</v>
      </c>
      <c r="AN126">
        <f>SUMIFS('总明细 源文件后台下'!W:W,'总明细 源文件后台下'!E:E,E126,'总明细 源文件后台下'!C:C,"Adjustment",'总明细 源文件后台下'!F:F,"FBA Inventory Reimbursement - Customer Service Issue")</f>
        <v>0</v>
      </c>
      <c r="AO126">
        <f>SUMIFS('总明细 源文件后台下'!W:W,'总明细 源文件后台下'!E:E,E126,'总明细 源文件后台下'!C:C,"Adjustment",'总明细 源文件后台下'!F:F,"FBA Inventory Reimbursement - Fee Correction")</f>
        <v>0</v>
      </c>
      <c r="AP126">
        <f>SUMIFS('总明细 源文件后台下'!W:W,'总明细 源文件后台下'!E:E,E126,'总明细 源文件后台下'!C:C,"Adjustment",'总明细 源文件后台下'!F:F,"FBA Inventory Reimbursement - General Adjustment")</f>
        <v>0</v>
      </c>
      <c r="AQ126">
        <f>SUMIFS('总明细 源文件后台下'!W:W,'总明细 源文件后台下'!E:E,E126,'总明细 源文件后台下'!C:C,"Adjustment",'总明细 源文件后台下'!F:F,"FBA Inventory Reimbursement - Lost:Inbound")</f>
        <v>0</v>
      </c>
      <c r="AR126">
        <f>SUMIFS('总明细 源文件后台下'!W:W,'总明细 源文件后台下'!E:E,E126,'总明细 源文件后台下'!C:C,"Adjustment",'总明细 源文件后台下'!F:F,"FBA Inventory Reimbursement - Lost:Warehouse")</f>
        <v>0</v>
      </c>
      <c r="AS126">
        <f>SUMIFS('总明细 源文件后台下'!W:W,'总明细 源文件后台下'!E:E,E126,'总明细 源文件后台下'!C:C,"Adjustment",'总明细 源文件后台下'!F:F,"Non-subscription Fee Adjustment")</f>
        <v>0</v>
      </c>
      <c r="AT126">
        <f>SUMIFS('总明细 源文件后台下'!W:W,'总明细 源文件后台下'!E:E,E126,'总明细 源文件后台下'!C:C,"Adjustment",'总明细 源文件后台下'!F:F,"FBA Inventory Placement Service Fee")</f>
        <v>0</v>
      </c>
      <c r="AV126">
        <f>SUMIF('FBA Customer Return Per Unit Fe'!B:B,E126,'FBA Customer Return Per Unit Fe'!C:C)</f>
        <v>0</v>
      </c>
      <c r="AX126">
        <f>(SUMIF('仓储费 源文件后台下'!C:C,E126,'仓储费 源文件后台下'!V:V))*-1</f>
        <v>-0.2853</v>
      </c>
      <c r="AZ126">
        <f>SUMIF('Disposal Fee销毁费用-160.95'!B:B,E126,'Disposal Fee销毁费用-160.95'!D:D)*-1</f>
        <v>0</v>
      </c>
      <c r="BC126">
        <f>IFERROR(VLOOKUP(F126,'优惠券-86.4'!F:I,4,0),0)</f>
        <v>0</v>
      </c>
      <c r="BD126">
        <f>IFERROR(VLOOKUP(F126,'早评-120'!E:H,4,0),0)</f>
        <v>0</v>
      </c>
      <c r="BF126">
        <f t="shared" si="8"/>
        <v>-0.2853</v>
      </c>
      <c r="BG126">
        <f t="shared" si="9"/>
        <v>0</v>
      </c>
      <c r="BH126">
        <f t="shared" si="10"/>
        <v>-1.8544499999999999</v>
      </c>
      <c r="BQ126" s="45">
        <f t="shared" si="11"/>
        <v>-1.8544499999999999</v>
      </c>
      <c r="BR126">
        <f>SUMIFS('9月销毁明细'!D:D,'9月销毁明细'!A:A,E126,'9月销毁明细'!H:H,"Sellable")</f>
        <v>0</v>
      </c>
      <c r="BS126">
        <f>SUMIFS('9月销毁明细'!G:G,'9月销毁明细'!A:A,E126,'9月销毁明细'!H:H,"Sellable")</f>
        <v>0</v>
      </c>
      <c r="BT126">
        <f>SUMIFS('9月销毁明细'!D:D,'9月销毁明细'!A:A,E126,'9月销毁明细'!H:H,"Unsellable")</f>
        <v>0</v>
      </c>
      <c r="BU126">
        <f>SUMIFS('9月销毁明细'!G:G,'9月销毁明细'!A:A,E126,'9月销毁明细'!H:H,"Unsellable")</f>
        <v>0</v>
      </c>
      <c r="BW126">
        <f>IFERROR(I126*VLOOKUP(F126,'9.3成本表'!C:L,10,0),0)</f>
        <v>0</v>
      </c>
      <c r="BX126">
        <f t="shared" si="12"/>
        <v>0</v>
      </c>
      <c r="CC126" s="45">
        <f t="shared" si="13"/>
        <v>-1.8544499999999999</v>
      </c>
      <c r="CD126" s="45">
        <f t="shared" si="14"/>
        <v>0</v>
      </c>
      <c r="CE126" s="45">
        <f t="shared" si="15"/>
        <v>0</v>
      </c>
    </row>
    <row r="127" spans="4:83" x14ac:dyDescent="0.25">
      <c r="D127" s="20" t="s">
        <v>363</v>
      </c>
      <c r="E127" s="20" t="s">
        <v>364</v>
      </c>
      <c r="F127" s="20">
        <v>1031</v>
      </c>
      <c r="G127">
        <v>121</v>
      </c>
      <c r="H127" s="20"/>
      <c r="I127">
        <f>SUMIFS('总明细 源文件后台下'!G:G,'总明细 源文件后台下'!E:E,E127,'总明细 源文件后台下'!C:C,"Order")</f>
        <v>0</v>
      </c>
      <c r="J127">
        <f>SUMIFS('总明细 源文件后台下'!M:M,'总明细 源文件后台下'!E:E,E127,'总明细 源文件后台下'!C:C,"Order")</f>
        <v>0</v>
      </c>
      <c r="K127">
        <f>SUMIFS('总明细 源文件后台下'!N:N,'总明细 源文件后台下'!E:E,E127,'总明细 源文件后台下'!C:C,"Order")</f>
        <v>0</v>
      </c>
      <c r="L127">
        <f>SUMIFS('总明细 源文件后台下'!O:O,'总明细 源文件后台下'!E:E,E127,'总明细 源文件后台下'!C:C,"Order")</f>
        <v>0</v>
      </c>
      <c r="M127">
        <f>SUMIFS('总明细 源文件后台下'!P:P,'总明细 源文件后台下'!E:E,E127,'总明细 源文件后台下'!C:C,"Order")</f>
        <v>0</v>
      </c>
      <c r="N127">
        <f>SUMIFS('总明细 源文件后台下'!Q:Q,'总明细 源文件后台下'!E:E,E127,'总明细 源文件后台下'!C:C,"Order")</f>
        <v>0</v>
      </c>
      <c r="O127">
        <f>SUMIFS('总明细 源文件后台下'!R:R,'总明细 源文件后台下'!E:E,E127,'总明细 源文件后台下'!C:C,"Order")</f>
        <v>0</v>
      </c>
      <c r="P127">
        <f>SUMIFS('总明细 源文件后台下'!S:S,'总明细 源文件后台下'!E:E,E127,'总明细 源文件后台下'!C:C,"Order")</f>
        <v>0</v>
      </c>
      <c r="Q127">
        <f>SUMIFS('总明细 源文件后台下'!T:T,'总明细 源文件后台下'!E:E,E127,'总明细 源文件后台下'!C:C,"Order")</f>
        <v>0</v>
      </c>
      <c r="R127">
        <f>SUMIFS('总明细 源文件后台下'!U:U,'总明细 源文件后台下'!E:E,E127,'总明细 源文件后台下'!C:C,"Order")</f>
        <v>0</v>
      </c>
      <c r="S127">
        <f>SUMIFS('总明细 源文件后台下'!V:V,'总明细 源文件后台下'!E:E,E127,'总明细 源文件后台下'!C:C,"Order")</f>
        <v>0</v>
      </c>
      <c r="T127">
        <f>SUMIFS('总明细 源文件后台下'!W:W,'总明细 源文件后台下'!E:E,E127,'总明细 源文件后台下'!C:C,"Order")</f>
        <v>0</v>
      </c>
      <c r="U127">
        <f>SUMIFS('总明细 源文件后台下'!G:G,'总明细 源文件后台下'!E:E,E127,'总明细 源文件后台下'!C:C,"Refund")</f>
        <v>0</v>
      </c>
      <c r="V127">
        <f>SUMIFS('总明细 源文件后台下'!M:M,'总明细 源文件后台下'!E:E,E127,'总明细 源文件后台下'!C:C,"Refund")</f>
        <v>0</v>
      </c>
      <c r="W127">
        <f>SUMIFS('总明细 源文件后台下'!N:N,'总明细 源文件后台下'!E:E,E127,'总明细 源文件后台下'!C:C,"Refund")</f>
        <v>0</v>
      </c>
      <c r="X127">
        <f>SUMIFS('总明细 源文件后台下'!O:O,'总明细 源文件后台下'!E:E,E127,'总明细 源文件后台下'!C:C,"Refund")</f>
        <v>0</v>
      </c>
      <c r="Y127">
        <f>SUMIFS('总明细 源文件后台下'!P:P,'总明细 源文件后台下'!E:E,E127,'总明细 源文件后台下'!C:C,"Refund")</f>
        <v>0</v>
      </c>
      <c r="Z127">
        <f>SUMIFS('总明细 源文件后台下'!Q:Q,'总明细 源文件后台下'!E:E,E127,'总明细 源文件后台下'!C:C,"Refund")</f>
        <v>0</v>
      </c>
      <c r="AA127">
        <f>SUMIFS('总明细 源文件后台下'!R:R,'总明细 源文件后台下'!E:E,E127,'总明细 源文件后台下'!C:C,"Refund")</f>
        <v>0</v>
      </c>
      <c r="AB127">
        <f>SUMIFS('总明细 源文件后台下'!S:S,'总明细 源文件后台下'!E:E,E127,'总明细 源文件后台下'!C:C,"Refund")</f>
        <v>0</v>
      </c>
      <c r="AC127">
        <f>SUMIFS('总明细 源文件后台下'!T:T,'总明细 源文件后台下'!E:E,E127,'总明细 源文件后台下'!C:C,"Refund")</f>
        <v>0</v>
      </c>
      <c r="AD127">
        <f>SUMIFS('总明细 源文件后台下'!U:U,'总明细 源文件后台下'!E:E,E127,'总明细 源文件后台下'!C:C,"Refund")</f>
        <v>0</v>
      </c>
      <c r="AE127">
        <f>SUMIFS('总明细 源文件后台下'!V:V,'总明细 源文件后台下'!E:E,E127,'总明细 源文件后台下'!C:C,"Refund")</f>
        <v>0</v>
      </c>
      <c r="AF127">
        <f>SUMIFS('总明细 源文件后台下'!W:W,'总明细 源文件后台下'!E:E,E127,'总明细 源文件后台下'!C:C,"Refund")</f>
        <v>0</v>
      </c>
      <c r="AK127">
        <f>(SUMIF('广告费 源文件后台下'!G:G,E127,'广告费 源文件后台下'!M:M))*-1</f>
        <v>0</v>
      </c>
      <c r="AL127">
        <f>SUMIFS('总明细 源文件后台下'!W:W,'总明细 源文件后台下'!E:E,E127,'总明细 源文件后台下'!C:C,"Adjustment",'总明细 源文件后台下'!F:F,"FBA Inventory Reimbursement - Customer Return")</f>
        <v>0</v>
      </c>
      <c r="AM127">
        <f>SUMIFS('总明细 源文件后台下'!W:W,'总明细 源文件后台下'!E:E,E127,'总明细 源文件后台下'!C:C,"Adjustment",'总明细 源文件后台下'!F:F,"FBA Inventory Reimbursement - Damaged:Warehouse")</f>
        <v>0</v>
      </c>
      <c r="AN127">
        <f>SUMIFS('总明细 源文件后台下'!W:W,'总明细 源文件后台下'!E:E,E127,'总明细 源文件后台下'!C:C,"Adjustment",'总明细 源文件后台下'!F:F,"FBA Inventory Reimbursement - Customer Service Issue")</f>
        <v>0</v>
      </c>
      <c r="AO127">
        <f>SUMIFS('总明细 源文件后台下'!W:W,'总明细 源文件后台下'!E:E,E127,'总明细 源文件后台下'!C:C,"Adjustment",'总明细 源文件后台下'!F:F,"FBA Inventory Reimbursement - Fee Correction")</f>
        <v>0</v>
      </c>
      <c r="AP127">
        <f>SUMIFS('总明细 源文件后台下'!W:W,'总明细 源文件后台下'!E:E,E127,'总明细 源文件后台下'!C:C,"Adjustment",'总明细 源文件后台下'!F:F,"FBA Inventory Reimbursement - General Adjustment")</f>
        <v>0</v>
      </c>
      <c r="AQ127">
        <f>SUMIFS('总明细 源文件后台下'!W:W,'总明细 源文件后台下'!E:E,E127,'总明细 源文件后台下'!C:C,"Adjustment",'总明细 源文件后台下'!F:F,"FBA Inventory Reimbursement - Lost:Inbound")</f>
        <v>0</v>
      </c>
      <c r="AR127">
        <f>SUMIFS('总明细 源文件后台下'!W:W,'总明细 源文件后台下'!E:E,E127,'总明细 源文件后台下'!C:C,"Adjustment",'总明细 源文件后台下'!F:F,"FBA Inventory Reimbursement - Lost:Warehouse")</f>
        <v>0</v>
      </c>
      <c r="AS127">
        <f>SUMIFS('总明细 源文件后台下'!W:W,'总明细 源文件后台下'!E:E,E127,'总明细 源文件后台下'!C:C,"Adjustment",'总明细 源文件后台下'!F:F,"Non-subscription Fee Adjustment")</f>
        <v>0</v>
      </c>
      <c r="AT127">
        <f>SUMIFS('总明细 源文件后台下'!W:W,'总明细 源文件后台下'!E:E,E127,'总明细 源文件后台下'!C:C,"Adjustment",'总明细 源文件后台下'!F:F,"FBA Inventory Placement Service Fee")</f>
        <v>0</v>
      </c>
      <c r="AV127">
        <f>SUMIF('FBA Customer Return Per Unit Fe'!B:B,E127,'FBA Customer Return Per Unit Fe'!C:C)</f>
        <v>0</v>
      </c>
      <c r="AX127">
        <f>(SUMIF('仓储费 源文件后台下'!C:C,E127,'仓储费 源文件后台下'!V:V))*-1</f>
        <v>-7.0400000000000004E-2</v>
      </c>
      <c r="AZ127">
        <f>SUMIF('Disposal Fee销毁费用-160.95'!B:B,E127,'Disposal Fee销毁费用-160.95'!D:D)*-1</f>
        <v>0</v>
      </c>
      <c r="BC127">
        <f>IFERROR(VLOOKUP(F127,'优惠券-86.4'!F:I,4,0),0)</f>
        <v>0</v>
      </c>
      <c r="BD127">
        <f>IFERROR(VLOOKUP(F127,'早评-120'!E:H,4,0),0)</f>
        <v>0</v>
      </c>
      <c r="BF127">
        <f t="shared" si="8"/>
        <v>-7.0400000000000004E-2</v>
      </c>
      <c r="BG127">
        <f t="shared" si="9"/>
        <v>0</v>
      </c>
      <c r="BH127">
        <f t="shared" si="10"/>
        <v>-0.45760000000000001</v>
      </c>
      <c r="BQ127" s="45">
        <f t="shared" si="11"/>
        <v>-0.45760000000000001</v>
      </c>
      <c r="BR127">
        <f>SUMIFS('9月销毁明细'!D:D,'9月销毁明细'!A:A,E127,'9月销毁明细'!H:H,"Sellable")</f>
        <v>0</v>
      </c>
      <c r="BS127">
        <f>SUMIFS('9月销毁明细'!G:G,'9月销毁明细'!A:A,E127,'9月销毁明细'!H:H,"Sellable")</f>
        <v>0</v>
      </c>
      <c r="BT127">
        <f>SUMIFS('9月销毁明细'!D:D,'9月销毁明细'!A:A,E127,'9月销毁明细'!H:H,"Unsellable")</f>
        <v>0</v>
      </c>
      <c r="BU127">
        <f>SUMIFS('9月销毁明细'!G:G,'9月销毁明细'!A:A,E127,'9月销毁明细'!H:H,"Unsellable")</f>
        <v>0</v>
      </c>
      <c r="BW127">
        <f>IFERROR(I127*VLOOKUP(F127,'9.3成本表'!C:L,10,0),0)</f>
        <v>0</v>
      </c>
      <c r="BX127">
        <f t="shared" si="12"/>
        <v>0</v>
      </c>
      <c r="CC127" s="45">
        <f t="shared" si="13"/>
        <v>-0.45760000000000001</v>
      </c>
      <c r="CD127" s="45">
        <f t="shared" si="14"/>
        <v>0</v>
      </c>
      <c r="CE127" s="45">
        <f t="shared" si="15"/>
        <v>0</v>
      </c>
    </row>
    <row r="128" spans="4:83" x14ac:dyDescent="0.25">
      <c r="D128" s="20" t="s">
        <v>365</v>
      </c>
      <c r="E128" s="20" t="s">
        <v>366</v>
      </c>
      <c r="F128" s="20">
        <v>1031</v>
      </c>
      <c r="G128">
        <v>122</v>
      </c>
      <c r="H128" s="20"/>
      <c r="I128">
        <f>SUMIFS('总明细 源文件后台下'!G:G,'总明细 源文件后台下'!E:E,E128,'总明细 源文件后台下'!C:C,"Order")</f>
        <v>0</v>
      </c>
      <c r="J128">
        <f>SUMIFS('总明细 源文件后台下'!M:M,'总明细 源文件后台下'!E:E,E128,'总明细 源文件后台下'!C:C,"Order")</f>
        <v>0</v>
      </c>
      <c r="K128">
        <f>SUMIFS('总明细 源文件后台下'!N:N,'总明细 源文件后台下'!E:E,E128,'总明细 源文件后台下'!C:C,"Order")</f>
        <v>0</v>
      </c>
      <c r="L128">
        <f>SUMIFS('总明细 源文件后台下'!O:O,'总明细 源文件后台下'!E:E,E128,'总明细 源文件后台下'!C:C,"Order")</f>
        <v>0</v>
      </c>
      <c r="M128">
        <f>SUMIFS('总明细 源文件后台下'!P:P,'总明细 源文件后台下'!E:E,E128,'总明细 源文件后台下'!C:C,"Order")</f>
        <v>0</v>
      </c>
      <c r="N128">
        <f>SUMIFS('总明细 源文件后台下'!Q:Q,'总明细 源文件后台下'!E:E,E128,'总明细 源文件后台下'!C:C,"Order")</f>
        <v>0</v>
      </c>
      <c r="O128">
        <f>SUMIFS('总明细 源文件后台下'!R:R,'总明细 源文件后台下'!E:E,E128,'总明细 源文件后台下'!C:C,"Order")</f>
        <v>0</v>
      </c>
      <c r="P128">
        <f>SUMIFS('总明细 源文件后台下'!S:S,'总明细 源文件后台下'!E:E,E128,'总明细 源文件后台下'!C:C,"Order")</f>
        <v>0</v>
      </c>
      <c r="Q128">
        <f>SUMIFS('总明细 源文件后台下'!T:T,'总明细 源文件后台下'!E:E,E128,'总明细 源文件后台下'!C:C,"Order")</f>
        <v>0</v>
      </c>
      <c r="R128">
        <f>SUMIFS('总明细 源文件后台下'!U:U,'总明细 源文件后台下'!E:E,E128,'总明细 源文件后台下'!C:C,"Order")</f>
        <v>0</v>
      </c>
      <c r="S128">
        <f>SUMIFS('总明细 源文件后台下'!V:V,'总明细 源文件后台下'!E:E,E128,'总明细 源文件后台下'!C:C,"Order")</f>
        <v>0</v>
      </c>
      <c r="T128">
        <f>SUMIFS('总明细 源文件后台下'!W:W,'总明细 源文件后台下'!E:E,E128,'总明细 源文件后台下'!C:C,"Order")</f>
        <v>0</v>
      </c>
      <c r="U128">
        <f>SUMIFS('总明细 源文件后台下'!G:G,'总明细 源文件后台下'!E:E,E128,'总明细 源文件后台下'!C:C,"Refund")</f>
        <v>0</v>
      </c>
      <c r="V128">
        <f>SUMIFS('总明细 源文件后台下'!M:M,'总明细 源文件后台下'!E:E,E128,'总明细 源文件后台下'!C:C,"Refund")</f>
        <v>0</v>
      </c>
      <c r="W128">
        <f>SUMIFS('总明细 源文件后台下'!N:N,'总明细 源文件后台下'!E:E,E128,'总明细 源文件后台下'!C:C,"Refund")</f>
        <v>0</v>
      </c>
      <c r="X128">
        <f>SUMIFS('总明细 源文件后台下'!O:O,'总明细 源文件后台下'!E:E,E128,'总明细 源文件后台下'!C:C,"Refund")</f>
        <v>0</v>
      </c>
      <c r="Y128">
        <f>SUMIFS('总明细 源文件后台下'!P:P,'总明细 源文件后台下'!E:E,E128,'总明细 源文件后台下'!C:C,"Refund")</f>
        <v>0</v>
      </c>
      <c r="Z128">
        <f>SUMIFS('总明细 源文件后台下'!Q:Q,'总明细 源文件后台下'!E:E,E128,'总明细 源文件后台下'!C:C,"Refund")</f>
        <v>0</v>
      </c>
      <c r="AA128">
        <f>SUMIFS('总明细 源文件后台下'!R:R,'总明细 源文件后台下'!E:E,E128,'总明细 源文件后台下'!C:C,"Refund")</f>
        <v>0</v>
      </c>
      <c r="AB128">
        <f>SUMIFS('总明细 源文件后台下'!S:S,'总明细 源文件后台下'!E:E,E128,'总明细 源文件后台下'!C:C,"Refund")</f>
        <v>0</v>
      </c>
      <c r="AC128">
        <f>SUMIFS('总明细 源文件后台下'!T:T,'总明细 源文件后台下'!E:E,E128,'总明细 源文件后台下'!C:C,"Refund")</f>
        <v>0</v>
      </c>
      <c r="AD128">
        <f>SUMIFS('总明细 源文件后台下'!U:U,'总明细 源文件后台下'!E:E,E128,'总明细 源文件后台下'!C:C,"Refund")</f>
        <v>0</v>
      </c>
      <c r="AE128">
        <f>SUMIFS('总明细 源文件后台下'!V:V,'总明细 源文件后台下'!E:E,E128,'总明细 源文件后台下'!C:C,"Refund")</f>
        <v>0</v>
      </c>
      <c r="AF128">
        <f>SUMIFS('总明细 源文件后台下'!W:W,'总明细 源文件后台下'!E:E,E128,'总明细 源文件后台下'!C:C,"Refund")</f>
        <v>0</v>
      </c>
      <c r="AK128">
        <f>(SUMIF('广告费 源文件后台下'!G:G,E128,'广告费 源文件后台下'!M:M))*-1</f>
        <v>0</v>
      </c>
      <c r="AL128">
        <f>SUMIFS('总明细 源文件后台下'!W:W,'总明细 源文件后台下'!E:E,E128,'总明细 源文件后台下'!C:C,"Adjustment",'总明细 源文件后台下'!F:F,"FBA Inventory Reimbursement - Customer Return")</f>
        <v>0</v>
      </c>
      <c r="AM128">
        <f>SUMIFS('总明细 源文件后台下'!W:W,'总明细 源文件后台下'!E:E,E128,'总明细 源文件后台下'!C:C,"Adjustment",'总明细 源文件后台下'!F:F,"FBA Inventory Reimbursement - Damaged:Warehouse")</f>
        <v>0</v>
      </c>
      <c r="AN128">
        <f>SUMIFS('总明细 源文件后台下'!W:W,'总明细 源文件后台下'!E:E,E128,'总明细 源文件后台下'!C:C,"Adjustment",'总明细 源文件后台下'!F:F,"FBA Inventory Reimbursement - Customer Service Issue")</f>
        <v>0</v>
      </c>
      <c r="AO128">
        <f>SUMIFS('总明细 源文件后台下'!W:W,'总明细 源文件后台下'!E:E,E128,'总明细 源文件后台下'!C:C,"Adjustment",'总明细 源文件后台下'!F:F,"FBA Inventory Reimbursement - Fee Correction")</f>
        <v>0</v>
      </c>
      <c r="AP128">
        <f>SUMIFS('总明细 源文件后台下'!W:W,'总明细 源文件后台下'!E:E,E128,'总明细 源文件后台下'!C:C,"Adjustment",'总明细 源文件后台下'!F:F,"FBA Inventory Reimbursement - General Adjustment")</f>
        <v>0</v>
      </c>
      <c r="AQ128">
        <f>SUMIFS('总明细 源文件后台下'!W:W,'总明细 源文件后台下'!E:E,E128,'总明细 源文件后台下'!C:C,"Adjustment",'总明细 源文件后台下'!F:F,"FBA Inventory Reimbursement - Lost:Inbound")</f>
        <v>0</v>
      </c>
      <c r="AR128">
        <f>SUMIFS('总明细 源文件后台下'!W:W,'总明细 源文件后台下'!E:E,E128,'总明细 源文件后台下'!C:C,"Adjustment",'总明细 源文件后台下'!F:F,"FBA Inventory Reimbursement - Lost:Warehouse")</f>
        <v>0</v>
      </c>
      <c r="AS128">
        <f>SUMIFS('总明细 源文件后台下'!W:W,'总明细 源文件后台下'!E:E,E128,'总明细 源文件后台下'!C:C,"Adjustment",'总明细 源文件后台下'!F:F,"Non-subscription Fee Adjustment")</f>
        <v>0</v>
      </c>
      <c r="AT128">
        <f>SUMIFS('总明细 源文件后台下'!W:W,'总明细 源文件后台下'!E:E,E128,'总明细 源文件后台下'!C:C,"Adjustment",'总明细 源文件后台下'!F:F,"FBA Inventory Placement Service Fee")</f>
        <v>0</v>
      </c>
      <c r="AV128">
        <f>SUMIF('FBA Customer Return Per Unit Fe'!B:B,E128,'FBA Customer Return Per Unit Fe'!C:C)</f>
        <v>0</v>
      </c>
      <c r="AX128">
        <f>(SUMIF('仓储费 源文件后台下'!C:C,E128,'仓储费 源文件后台下'!V:V))*-1</f>
        <v>-0.10869999999999999</v>
      </c>
      <c r="AZ128">
        <f>SUMIF('Disposal Fee销毁费用-160.95'!B:B,E128,'Disposal Fee销毁费用-160.95'!D:D)*-1</f>
        <v>0</v>
      </c>
      <c r="BC128">
        <f>IFERROR(VLOOKUP(F128,'优惠券-86.4'!F:I,4,0),0)</f>
        <v>0</v>
      </c>
      <c r="BD128">
        <f>IFERROR(VLOOKUP(F128,'早评-120'!E:H,4,0),0)</f>
        <v>0</v>
      </c>
      <c r="BF128">
        <f t="shared" si="8"/>
        <v>-0.10869999999999999</v>
      </c>
      <c r="BG128">
        <f t="shared" si="9"/>
        <v>0</v>
      </c>
      <c r="BH128">
        <f t="shared" si="10"/>
        <v>-0.7065499999999999</v>
      </c>
      <c r="BQ128" s="45">
        <f t="shared" si="11"/>
        <v>-0.7065499999999999</v>
      </c>
      <c r="BR128">
        <f>SUMIFS('9月销毁明细'!D:D,'9月销毁明细'!A:A,E128,'9月销毁明细'!H:H,"Sellable")</f>
        <v>0</v>
      </c>
      <c r="BS128">
        <f>SUMIFS('9月销毁明细'!G:G,'9月销毁明细'!A:A,E128,'9月销毁明细'!H:H,"Sellable")</f>
        <v>0</v>
      </c>
      <c r="BT128">
        <f>SUMIFS('9月销毁明细'!D:D,'9月销毁明细'!A:A,E128,'9月销毁明细'!H:H,"Unsellable")</f>
        <v>0</v>
      </c>
      <c r="BU128">
        <f>SUMIFS('9月销毁明细'!G:G,'9月销毁明细'!A:A,E128,'9月销毁明细'!H:H,"Unsellable")</f>
        <v>0</v>
      </c>
      <c r="BW128">
        <f>IFERROR(I128*VLOOKUP(F128,'9.3成本表'!C:L,10,0),0)</f>
        <v>0</v>
      </c>
      <c r="BX128">
        <f t="shared" si="12"/>
        <v>0</v>
      </c>
      <c r="CC128" s="45">
        <f t="shared" si="13"/>
        <v>-0.7065499999999999</v>
      </c>
      <c r="CD128" s="45">
        <f t="shared" si="14"/>
        <v>0</v>
      </c>
      <c r="CE128" s="45">
        <f t="shared" si="15"/>
        <v>0</v>
      </c>
    </row>
    <row r="129" spans="4:83" x14ac:dyDescent="0.25">
      <c r="D129" s="20" t="s">
        <v>367</v>
      </c>
      <c r="E129" s="20" t="s">
        <v>368</v>
      </c>
      <c r="F129" s="20">
        <v>1031</v>
      </c>
      <c r="G129">
        <v>123</v>
      </c>
      <c r="H129" s="20"/>
      <c r="I129">
        <f>SUMIFS('总明细 源文件后台下'!G:G,'总明细 源文件后台下'!E:E,E129,'总明细 源文件后台下'!C:C,"Order")</f>
        <v>1</v>
      </c>
      <c r="J129">
        <f>SUMIFS('总明细 源文件后台下'!M:M,'总明细 源文件后台下'!E:E,E129,'总明细 源文件后台下'!C:C,"Order")</f>
        <v>9.99</v>
      </c>
      <c r="K129">
        <f>SUMIFS('总明细 源文件后台下'!N:N,'总明细 源文件后台下'!E:E,E129,'总明细 源文件后台下'!C:C,"Order")</f>
        <v>0</v>
      </c>
      <c r="L129">
        <f>SUMIFS('总明细 源文件后台下'!O:O,'总明细 源文件后台下'!E:E,E129,'总明细 源文件后台下'!C:C,"Order")</f>
        <v>0</v>
      </c>
      <c r="M129">
        <f>SUMIFS('总明细 源文件后台下'!P:P,'总明细 源文件后台下'!E:E,E129,'总明细 源文件后台下'!C:C,"Order")</f>
        <v>0</v>
      </c>
      <c r="N129">
        <f>SUMIFS('总明细 源文件后台下'!Q:Q,'总明细 源文件后台下'!E:E,E129,'总明细 源文件后台下'!C:C,"Order")</f>
        <v>0.6</v>
      </c>
      <c r="O129">
        <f>SUMIFS('总明细 源文件后台下'!R:R,'总明细 源文件后台下'!E:E,E129,'总明细 源文件后台下'!C:C,"Order")</f>
        <v>-0.6</v>
      </c>
      <c r="P129">
        <f>SUMIFS('总明细 源文件后台下'!S:S,'总明细 源文件后台下'!E:E,E129,'总明细 源文件后台下'!C:C,"Order")</f>
        <v>-1.7</v>
      </c>
      <c r="Q129">
        <f>SUMIFS('总明细 源文件后台下'!T:T,'总明细 源文件后台下'!E:E,E129,'总明细 源文件后台下'!C:C,"Order")</f>
        <v>-3.59</v>
      </c>
      <c r="R129">
        <f>SUMIFS('总明细 源文件后台下'!U:U,'总明细 源文件后台下'!E:E,E129,'总明细 源文件后台下'!C:C,"Order")</f>
        <v>0</v>
      </c>
      <c r="S129">
        <f>SUMIFS('总明细 源文件后台下'!V:V,'总明细 源文件后台下'!E:E,E129,'总明细 源文件后台下'!C:C,"Order")</f>
        <v>0</v>
      </c>
      <c r="T129">
        <f>SUMIFS('总明细 源文件后台下'!W:W,'总明细 源文件后台下'!E:E,E129,'总明细 源文件后台下'!C:C,"Order")</f>
        <v>4.7</v>
      </c>
      <c r="U129">
        <f>SUMIFS('总明细 源文件后台下'!G:G,'总明细 源文件后台下'!E:E,E129,'总明细 源文件后台下'!C:C,"Refund")</f>
        <v>0</v>
      </c>
      <c r="V129">
        <f>SUMIFS('总明细 源文件后台下'!M:M,'总明细 源文件后台下'!E:E,E129,'总明细 源文件后台下'!C:C,"Refund")</f>
        <v>0</v>
      </c>
      <c r="W129">
        <f>SUMIFS('总明细 源文件后台下'!N:N,'总明细 源文件后台下'!E:E,E129,'总明细 源文件后台下'!C:C,"Refund")</f>
        <v>0</v>
      </c>
      <c r="X129">
        <f>SUMIFS('总明细 源文件后台下'!O:O,'总明细 源文件后台下'!E:E,E129,'总明细 源文件后台下'!C:C,"Refund")</f>
        <v>0</v>
      </c>
      <c r="Y129">
        <f>SUMIFS('总明细 源文件后台下'!P:P,'总明细 源文件后台下'!E:E,E129,'总明细 源文件后台下'!C:C,"Refund")</f>
        <v>0</v>
      </c>
      <c r="Z129">
        <f>SUMIFS('总明细 源文件后台下'!Q:Q,'总明细 源文件后台下'!E:E,E129,'总明细 源文件后台下'!C:C,"Refund")</f>
        <v>0</v>
      </c>
      <c r="AA129">
        <f>SUMIFS('总明细 源文件后台下'!R:R,'总明细 源文件后台下'!E:E,E129,'总明细 源文件后台下'!C:C,"Refund")</f>
        <v>0</v>
      </c>
      <c r="AB129">
        <f>SUMIFS('总明细 源文件后台下'!S:S,'总明细 源文件后台下'!E:E,E129,'总明细 源文件后台下'!C:C,"Refund")</f>
        <v>0</v>
      </c>
      <c r="AC129">
        <f>SUMIFS('总明细 源文件后台下'!T:T,'总明细 源文件后台下'!E:E,E129,'总明细 源文件后台下'!C:C,"Refund")</f>
        <v>0</v>
      </c>
      <c r="AD129">
        <f>SUMIFS('总明细 源文件后台下'!U:U,'总明细 源文件后台下'!E:E,E129,'总明细 源文件后台下'!C:C,"Refund")</f>
        <v>0</v>
      </c>
      <c r="AE129">
        <f>SUMIFS('总明细 源文件后台下'!V:V,'总明细 源文件后台下'!E:E,E129,'总明细 源文件后台下'!C:C,"Refund")</f>
        <v>0</v>
      </c>
      <c r="AF129">
        <f>SUMIFS('总明细 源文件后台下'!W:W,'总明细 源文件后台下'!E:E,E129,'总明细 源文件后台下'!C:C,"Refund")</f>
        <v>0</v>
      </c>
      <c r="AK129">
        <f>(SUMIF('广告费 源文件后台下'!G:G,E129,'广告费 源文件后台下'!M:M))*-1</f>
        <v>0</v>
      </c>
      <c r="AL129">
        <f>SUMIFS('总明细 源文件后台下'!W:W,'总明细 源文件后台下'!E:E,E129,'总明细 源文件后台下'!C:C,"Adjustment",'总明细 源文件后台下'!F:F,"FBA Inventory Reimbursement - Customer Return")</f>
        <v>0</v>
      </c>
      <c r="AM129">
        <f>SUMIFS('总明细 源文件后台下'!W:W,'总明细 源文件后台下'!E:E,E129,'总明细 源文件后台下'!C:C,"Adjustment",'总明细 源文件后台下'!F:F,"FBA Inventory Reimbursement - Damaged:Warehouse")</f>
        <v>0</v>
      </c>
      <c r="AN129">
        <f>SUMIFS('总明细 源文件后台下'!W:W,'总明细 源文件后台下'!E:E,E129,'总明细 源文件后台下'!C:C,"Adjustment",'总明细 源文件后台下'!F:F,"FBA Inventory Reimbursement - Customer Service Issue")</f>
        <v>0</v>
      </c>
      <c r="AO129">
        <f>SUMIFS('总明细 源文件后台下'!W:W,'总明细 源文件后台下'!E:E,E129,'总明细 源文件后台下'!C:C,"Adjustment",'总明细 源文件后台下'!F:F,"FBA Inventory Reimbursement - Fee Correction")</f>
        <v>0</v>
      </c>
      <c r="AP129">
        <f>SUMIFS('总明细 源文件后台下'!W:W,'总明细 源文件后台下'!E:E,E129,'总明细 源文件后台下'!C:C,"Adjustment",'总明细 源文件后台下'!F:F,"FBA Inventory Reimbursement - General Adjustment")</f>
        <v>0</v>
      </c>
      <c r="AQ129">
        <f>SUMIFS('总明细 源文件后台下'!W:W,'总明细 源文件后台下'!E:E,E129,'总明细 源文件后台下'!C:C,"Adjustment",'总明细 源文件后台下'!F:F,"FBA Inventory Reimbursement - Lost:Inbound")</f>
        <v>0</v>
      </c>
      <c r="AR129">
        <f>SUMIFS('总明细 源文件后台下'!W:W,'总明细 源文件后台下'!E:E,E129,'总明细 源文件后台下'!C:C,"Adjustment",'总明细 源文件后台下'!F:F,"FBA Inventory Reimbursement - Lost:Warehouse")</f>
        <v>0</v>
      </c>
      <c r="AS129">
        <f>SUMIFS('总明细 源文件后台下'!W:W,'总明细 源文件后台下'!E:E,E129,'总明细 源文件后台下'!C:C,"Adjustment",'总明细 源文件后台下'!F:F,"Non-subscription Fee Adjustment")</f>
        <v>0</v>
      </c>
      <c r="AT129">
        <f>SUMIFS('总明细 源文件后台下'!W:W,'总明细 源文件后台下'!E:E,E129,'总明细 源文件后台下'!C:C,"Adjustment",'总明细 源文件后台下'!F:F,"FBA Inventory Placement Service Fee")</f>
        <v>0</v>
      </c>
      <c r="AV129">
        <f>SUMIF('FBA Customer Return Per Unit Fe'!B:B,E129,'FBA Customer Return Per Unit Fe'!C:C)</f>
        <v>0</v>
      </c>
      <c r="AX129">
        <f>(SUMIF('仓储费 源文件后台下'!C:C,E129,'仓储费 源文件后台下'!V:V))*-1</f>
        <v>-0.13420000000000001</v>
      </c>
      <c r="AZ129">
        <f>SUMIF('Disposal Fee销毁费用-160.95'!B:B,E129,'Disposal Fee销毁费用-160.95'!D:D)*-1</f>
        <v>0</v>
      </c>
      <c r="BC129">
        <f>IFERROR(VLOOKUP(F129,'优惠券-86.4'!F:I,4,0),0)</f>
        <v>0</v>
      </c>
      <c r="BD129">
        <f>IFERROR(VLOOKUP(F129,'早评-120'!E:H,4,0),0)</f>
        <v>0</v>
      </c>
      <c r="BF129">
        <f t="shared" si="8"/>
        <v>4.5658000000000003</v>
      </c>
      <c r="BG129">
        <f t="shared" si="9"/>
        <v>0.45703703703703707</v>
      </c>
      <c r="BH129">
        <f t="shared" si="10"/>
        <v>29.677700000000002</v>
      </c>
      <c r="BQ129" s="45">
        <f t="shared" si="11"/>
        <v>29.677700000000002</v>
      </c>
      <c r="BR129">
        <f>SUMIFS('9月销毁明细'!D:D,'9月销毁明细'!A:A,E129,'9月销毁明细'!H:H,"Sellable")</f>
        <v>0</v>
      </c>
      <c r="BS129">
        <f>SUMIFS('9月销毁明细'!G:G,'9月销毁明细'!A:A,E129,'9月销毁明细'!H:H,"Sellable")</f>
        <v>0</v>
      </c>
      <c r="BT129">
        <f>SUMIFS('9月销毁明细'!D:D,'9月销毁明细'!A:A,E129,'9月销毁明细'!H:H,"Unsellable")</f>
        <v>0</v>
      </c>
      <c r="BU129">
        <f>SUMIFS('9月销毁明细'!G:G,'9月销毁明细'!A:A,E129,'9月销毁明细'!H:H,"Unsellable")</f>
        <v>0</v>
      </c>
      <c r="BW129">
        <f>IFERROR(I129*VLOOKUP(F129,'9.3成本表'!C:L,10,0),0)</f>
        <v>12.7</v>
      </c>
      <c r="BX129">
        <f t="shared" si="12"/>
        <v>13.26</v>
      </c>
      <c r="CC129" s="45">
        <f t="shared" si="13"/>
        <v>3.7177000000000024</v>
      </c>
      <c r="CD129" s="45">
        <f t="shared" si="14"/>
        <v>5.7252637252637288E-2</v>
      </c>
      <c r="CE129" s="45">
        <f t="shared" si="15"/>
        <v>0.14320878274268115</v>
      </c>
    </row>
    <row r="130" spans="4:83" x14ac:dyDescent="0.25">
      <c r="D130" s="20" t="s">
        <v>369</v>
      </c>
      <c r="E130" s="20" t="s">
        <v>370</v>
      </c>
      <c r="F130" s="20">
        <v>1031</v>
      </c>
      <c r="G130">
        <v>124</v>
      </c>
      <c r="H130" s="20"/>
      <c r="I130">
        <f>SUMIFS('总明细 源文件后台下'!G:G,'总明细 源文件后台下'!E:E,E130,'总明细 源文件后台下'!C:C,"Order")</f>
        <v>0</v>
      </c>
      <c r="J130">
        <f>SUMIFS('总明细 源文件后台下'!M:M,'总明细 源文件后台下'!E:E,E130,'总明细 源文件后台下'!C:C,"Order")</f>
        <v>0</v>
      </c>
      <c r="K130">
        <f>SUMIFS('总明细 源文件后台下'!N:N,'总明细 源文件后台下'!E:E,E130,'总明细 源文件后台下'!C:C,"Order")</f>
        <v>0</v>
      </c>
      <c r="L130">
        <f>SUMIFS('总明细 源文件后台下'!O:O,'总明细 源文件后台下'!E:E,E130,'总明细 源文件后台下'!C:C,"Order")</f>
        <v>0</v>
      </c>
      <c r="M130">
        <f>SUMIFS('总明细 源文件后台下'!P:P,'总明细 源文件后台下'!E:E,E130,'总明细 源文件后台下'!C:C,"Order")</f>
        <v>0</v>
      </c>
      <c r="N130">
        <f>SUMIFS('总明细 源文件后台下'!Q:Q,'总明细 源文件后台下'!E:E,E130,'总明细 源文件后台下'!C:C,"Order")</f>
        <v>0</v>
      </c>
      <c r="O130">
        <f>SUMIFS('总明细 源文件后台下'!R:R,'总明细 源文件后台下'!E:E,E130,'总明细 源文件后台下'!C:C,"Order")</f>
        <v>0</v>
      </c>
      <c r="P130">
        <f>SUMIFS('总明细 源文件后台下'!S:S,'总明细 源文件后台下'!E:E,E130,'总明细 源文件后台下'!C:C,"Order")</f>
        <v>0</v>
      </c>
      <c r="Q130">
        <f>SUMIFS('总明细 源文件后台下'!T:T,'总明细 源文件后台下'!E:E,E130,'总明细 源文件后台下'!C:C,"Order")</f>
        <v>0</v>
      </c>
      <c r="R130">
        <f>SUMIFS('总明细 源文件后台下'!U:U,'总明细 源文件后台下'!E:E,E130,'总明细 源文件后台下'!C:C,"Order")</f>
        <v>0</v>
      </c>
      <c r="S130">
        <f>SUMIFS('总明细 源文件后台下'!V:V,'总明细 源文件后台下'!E:E,E130,'总明细 源文件后台下'!C:C,"Order")</f>
        <v>0</v>
      </c>
      <c r="T130">
        <f>SUMIFS('总明细 源文件后台下'!W:W,'总明细 源文件后台下'!E:E,E130,'总明细 源文件后台下'!C:C,"Order")</f>
        <v>0</v>
      </c>
      <c r="U130">
        <f>SUMIFS('总明细 源文件后台下'!G:G,'总明细 源文件后台下'!E:E,E130,'总明细 源文件后台下'!C:C,"Refund")</f>
        <v>0</v>
      </c>
      <c r="V130">
        <f>SUMIFS('总明细 源文件后台下'!M:M,'总明细 源文件后台下'!E:E,E130,'总明细 源文件后台下'!C:C,"Refund")</f>
        <v>0</v>
      </c>
      <c r="W130">
        <f>SUMIFS('总明细 源文件后台下'!N:N,'总明细 源文件后台下'!E:E,E130,'总明细 源文件后台下'!C:C,"Refund")</f>
        <v>0</v>
      </c>
      <c r="X130">
        <f>SUMIFS('总明细 源文件后台下'!O:O,'总明细 源文件后台下'!E:E,E130,'总明细 源文件后台下'!C:C,"Refund")</f>
        <v>0</v>
      </c>
      <c r="Y130">
        <f>SUMIFS('总明细 源文件后台下'!P:P,'总明细 源文件后台下'!E:E,E130,'总明细 源文件后台下'!C:C,"Refund")</f>
        <v>0</v>
      </c>
      <c r="Z130">
        <f>SUMIFS('总明细 源文件后台下'!Q:Q,'总明细 源文件后台下'!E:E,E130,'总明细 源文件后台下'!C:C,"Refund")</f>
        <v>0</v>
      </c>
      <c r="AA130">
        <f>SUMIFS('总明细 源文件后台下'!R:R,'总明细 源文件后台下'!E:E,E130,'总明细 源文件后台下'!C:C,"Refund")</f>
        <v>0</v>
      </c>
      <c r="AB130">
        <f>SUMIFS('总明细 源文件后台下'!S:S,'总明细 源文件后台下'!E:E,E130,'总明细 源文件后台下'!C:C,"Refund")</f>
        <v>0</v>
      </c>
      <c r="AC130">
        <f>SUMIFS('总明细 源文件后台下'!T:T,'总明细 源文件后台下'!E:E,E130,'总明细 源文件后台下'!C:C,"Refund")</f>
        <v>0</v>
      </c>
      <c r="AD130">
        <f>SUMIFS('总明细 源文件后台下'!U:U,'总明细 源文件后台下'!E:E,E130,'总明细 源文件后台下'!C:C,"Refund")</f>
        <v>0</v>
      </c>
      <c r="AE130">
        <f>SUMIFS('总明细 源文件后台下'!V:V,'总明细 源文件后台下'!E:E,E130,'总明细 源文件后台下'!C:C,"Refund")</f>
        <v>0</v>
      </c>
      <c r="AF130">
        <f>SUMIFS('总明细 源文件后台下'!W:W,'总明细 源文件后台下'!E:E,E130,'总明细 源文件后台下'!C:C,"Refund")</f>
        <v>0</v>
      </c>
      <c r="AK130">
        <f>(SUMIF('广告费 源文件后台下'!G:G,E130,'广告费 源文件后台下'!M:M))*-1</f>
        <v>0</v>
      </c>
      <c r="AL130">
        <f>SUMIFS('总明细 源文件后台下'!W:W,'总明细 源文件后台下'!E:E,E130,'总明细 源文件后台下'!C:C,"Adjustment",'总明细 源文件后台下'!F:F,"FBA Inventory Reimbursement - Customer Return")</f>
        <v>0</v>
      </c>
      <c r="AM130">
        <f>SUMIFS('总明细 源文件后台下'!W:W,'总明细 源文件后台下'!E:E,E130,'总明细 源文件后台下'!C:C,"Adjustment",'总明细 源文件后台下'!F:F,"FBA Inventory Reimbursement - Damaged:Warehouse")</f>
        <v>0</v>
      </c>
      <c r="AN130">
        <f>SUMIFS('总明细 源文件后台下'!W:W,'总明细 源文件后台下'!E:E,E130,'总明细 源文件后台下'!C:C,"Adjustment",'总明细 源文件后台下'!F:F,"FBA Inventory Reimbursement - Customer Service Issue")</f>
        <v>0</v>
      </c>
      <c r="AO130">
        <f>SUMIFS('总明细 源文件后台下'!W:W,'总明细 源文件后台下'!E:E,E130,'总明细 源文件后台下'!C:C,"Adjustment",'总明细 源文件后台下'!F:F,"FBA Inventory Reimbursement - Fee Correction")</f>
        <v>0</v>
      </c>
      <c r="AP130">
        <f>SUMIFS('总明细 源文件后台下'!W:W,'总明细 源文件后台下'!E:E,E130,'总明细 源文件后台下'!C:C,"Adjustment",'总明细 源文件后台下'!F:F,"FBA Inventory Reimbursement - General Adjustment")</f>
        <v>0</v>
      </c>
      <c r="AQ130">
        <f>SUMIFS('总明细 源文件后台下'!W:W,'总明细 源文件后台下'!E:E,E130,'总明细 源文件后台下'!C:C,"Adjustment",'总明细 源文件后台下'!F:F,"FBA Inventory Reimbursement - Lost:Inbound")</f>
        <v>0</v>
      </c>
      <c r="AR130">
        <f>SUMIFS('总明细 源文件后台下'!W:W,'总明细 源文件后台下'!E:E,E130,'总明细 源文件后台下'!C:C,"Adjustment",'总明细 源文件后台下'!F:F,"FBA Inventory Reimbursement - Lost:Warehouse")</f>
        <v>0</v>
      </c>
      <c r="AS130">
        <f>SUMIFS('总明细 源文件后台下'!W:W,'总明细 源文件后台下'!E:E,E130,'总明细 源文件后台下'!C:C,"Adjustment",'总明细 源文件后台下'!F:F,"Non-subscription Fee Adjustment")</f>
        <v>0</v>
      </c>
      <c r="AT130">
        <f>SUMIFS('总明细 源文件后台下'!W:W,'总明细 源文件后台下'!E:E,E130,'总明细 源文件后台下'!C:C,"Adjustment",'总明细 源文件后台下'!F:F,"FBA Inventory Placement Service Fee")</f>
        <v>0</v>
      </c>
      <c r="AV130">
        <f>SUMIF('FBA Customer Return Per Unit Fe'!B:B,E130,'FBA Customer Return Per Unit Fe'!C:C)</f>
        <v>0</v>
      </c>
      <c r="AX130">
        <f>(SUMIF('仓储费 源文件后台下'!C:C,E130,'仓储费 源文件后台下'!V:V))*-1</f>
        <v>-0.87390000000000001</v>
      </c>
      <c r="AZ130">
        <f>SUMIF('Disposal Fee销毁费用-160.95'!B:B,E130,'Disposal Fee销毁费用-160.95'!D:D)*-1</f>
        <v>0</v>
      </c>
      <c r="BC130">
        <f>IFERROR(VLOOKUP(F130,'优惠券-86.4'!F:I,4,0),0)</f>
        <v>0</v>
      </c>
      <c r="BD130">
        <f>IFERROR(VLOOKUP(F130,'早评-120'!E:H,4,0),0)</f>
        <v>0</v>
      </c>
      <c r="BF130">
        <f t="shared" si="8"/>
        <v>-0.87390000000000001</v>
      </c>
      <c r="BG130">
        <f t="shared" si="9"/>
        <v>0</v>
      </c>
      <c r="BH130">
        <f t="shared" si="10"/>
        <v>-5.6803499999999998</v>
      </c>
      <c r="BQ130" s="45">
        <f t="shared" si="11"/>
        <v>-5.6803499999999998</v>
      </c>
      <c r="BR130">
        <f>SUMIFS('9月销毁明细'!D:D,'9月销毁明细'!A:A,E130,'9月销毁明细'!H:H,"Sellable")</f>
        <v>0</v>
      </c>
      <c r="BS130">
        <f>SUMIFS('9月销毁明细'!G:G,'9月销毁明细'!A:A,E130,'9月销毁明细'!H:H,"Sellable")</f>
        <v>0</v>
      </c>
      <c r="BT130">
        <f>SUMIFS('9月销毁明细'!D:D,'9月销毁明细'!A:A,E130,'9月销毁明细'!H:H,"Unsellable")</f>
        <v>0</v>
      </c>
      <c r="BU130">
        <f>SUMIFS('9月销毁明细'!G:G,'9月销毁明细'!A:A,E130,'9月销毁明细'!H:H,"Unsellable")</f>
        <v>0</v>
      </c>
      <c r="BW130">
        <f>IFERROR(I130*VLOOKUP(F130,'9.3成本表'!C:L,10,0),0)</f>
        <v>0</v>
      </c>
      <c r="BX130">
        <f t="shared" si="12"/>
        <v>0</v>
      </c>
      <c r="CC130" s="45">
        <f t="shared" si="13"/>
        <v>-5.6803499999999998</v>
      </c>
      <c r="CD130" s="45">
        <f t="shared" si="14"/>
        <v>0</v>
      </c>
      <c r="CE130" s="45">
        <f t="shared" si="15"/>
        <v>0</v>
      </c>
    </row>
    <row r="131" spans="4:83" x14ac:dyDescent="0.25">
      <c r="D131" s="20" t="s">
        <v>371</v>
      </c>
      <c r="E131" s="20" t="s">
        <v>372</v>
      </c>
      <c r="F131" s="20">
        <v>1031</v>
      </c>
      <c r="G131">
        <v>125</v>
      </c>
      <c r="H131" s="20"/>
      <c r="I131">
        <f>SUMIFS('总明细 源文件后台下'!G:G,'总明细 源文件后台下'!E:E,E131,'总明细 源文件后台下'!C:C,"Order")</f>
        <v>0</v>
      </c>
      <c r="J131">
        <f>SUMIFS('总明细 源文件后台下'!M:M,'总明细 源文件后台下'!E:E,E131,'总明细 源文件后台下'!C:C,"Order")</f>
        <v>0</v>
      </c>
      <c r="K131">
        <f>SUMIFS('总明细 源文件后台下'!N:N,'总明细 源文件后台下'!E:E,E131,'总明细 源文件后台下'!C:C,"Order")</f>
        <v>0</v>
      </c>
      <c r="L131">
        <f>SUMIFS('总明细 源文件后台下'!O:O,'总明细 源文件后台下'!E:E,E131,'总明细 源文件后台下'!C:C,"Order")</f>
        <v>0</v>
      </c>
      <c r="M131">
        <f>SUMIFS('总明细 源文件后台下'!P:P,'总明细 源文件后台下'!E:E,E131,'总明细 源文件后台下'!C:C,"Order")</f>
        <v>0</v>
      </c>
      <c r="N131">
        <f>SUMIFS('总明细 源文件后台下'!Q:Q,'总明细 源文件后台下'!E:E,E131,'总明细 源文件后台下'!C:C,"Order")</f>
        <v>0</v>
      </c>
      <c r="O131">
        <f>SUMIFS('总明细 源文件后台下'!R:R,'总明细 源文件后台下'!E:E,E131,'总明细 源文件后台下'!C:C,"Order")</f>
        <v>0</v>
      </c>
      <c r="P131">
        <f>SUMIFS('总明细 源文件后台下'!S:S,'总明细 源文件后台下'!E:E,E131,'总明细 源文件后台下'!C:C,"Order")</f>
        <v>0</v>
      </c>
      <c r="Q131">
        <f>SUMIFS('总明细 源文件后台下'!T:T,'总明细 源文件后台下'!E:E,E131,'总明细 源文件后台下'!C:C,"Order")</f>
        <v>0</v>
      </c>
      <c r="R131">
        <f>SUMIFS('总明细 源文件后台下'!U:U,'总明细 源文件后台下'!E:E,E131,'总明细 源文件后台下'!C:C,"Order")</f>
        <v>0</v>
      </c>
      <c r="S131">
        <f>SUMIFS('总明细 源文件后台下'!V:V,'总明细 源文件后台下'!E:E,E131,'总明细 源文件后台下'!C:C,"Order")</f>
        <v>0</v>
      </c>
      <c r="T131">
        <f>SUMIFS('总明细 源文件后台下'!W:W,'总明细 源文件后台下'!E:E,E131,'总明细 源文件后台下'!C:C,"Order")</f>
        <v>0</v>
      </c>
      <c r="U131">
        <f>SUMIFS('总明细 源文件后台下'!G:G,'总明细 源文件后台下'!E:E,E131,'总明细 源文件后台下'!C:C,"Refund")</f>
        <v>0</v>
      </c>
      <c r="V131">
        <f>SUMIFS('总明细 源文件后台下'!M:M,'总明细 源文件后台下'!E:E,E131,'总明细 源文件后台下'!C:C,"Refund")</f>
        <v>0</v>
      </c>
      <c r="W131">
        <f>SUMIFS('总明细 源文件后台下'!N:N,'总明细 源文件后台下'!E:E,E131,'总明细 源文件后台下'!C:C,"Refund")</f>
        <v>0</v>
      </c>
      <c r="X131">
        <f>SUMIFS('总明细 源文件后台下'!O:O,'总明细 源文件后台下'!E:E,E131,'总明细 源文件后台下'!C:C,"Refund")</f>
        <v>0</v>
      </c>
      <c r="Y131">
        <f>SUMIFS('总明细 源文件后台下'!P:P,'总明细 源文件后台下'!E:E,E131,'总明细 源文件后台下'!C:C,"Refund")</f>
        <v>0</v>
      </c>
      <c r="Z131">
        <f>SUMIFS('总明细 源文件后台下'!Q:Q,'总明细 源文件后台下'!E:E,E131,'总明细 源文件后台下'!C:C,"Refund")</f>
        <v>0</v>
      </c>
      <c r="AA131">
        <f>SUMIFS('总明细 源文件后台下'!R:R,'总明细 源文件后台下'!E:E,E131,'总明细 源文件后台下'!C:C,"Refund")</f>
        <v>0</v>
      </c>
      <c r="AB131">
        <f>SUMIFS('总明细 源文件后台下'!S:S,'总明细 源文件后台下'!E:E,E131,'总明细 源文件后台下'!C:C,"Refund")</f>
        <v>0</v>
      </c>
      <c r="AC131">
        <f>SUMIFS('总明细 源文件后台下'!T:T,'总明细 源文件后台下'!E:E,E131,'总明细 源文件后台下'!C:C,"Refund")</f>
        <v>0</v>
      </c>
      <c r="AD131">
        <f>SUMIFS('总明细 源文件后台下'!U:U,'总明细 源文件后台下'!E:E,E131,'总明细 源文件后台下'!C:C,"Refund")</f>
        <v>0</v>
      </c>
      <c r="AE131">
        <f>SUMIFS('总明细 源文件后台下'!V:V,'总明细 源文件后台下'!E:E,E131,'总明细 源文件后台下'!C:C,"Refund")</f>
        <v>0</v>
      </c>
      <c r="AF131">
        <f>SUMIFS('总明细 源文件后台下'!W:W,'总明细 源文件后台下'!E:E,E131,'总明细 源文件后台下'!C:C,"Refund")</f>
        <v>0</v>
      </c>
      <c r="AK131">
        <f>(SUMIF('广告费 源文件后台下'!G:G,E131,'广告费 源文件后台下'!M:M))*-1</f>
        <v>0</v>
      </c>
      <c r="AL131">
        <f>SUMIFS('总明细 源文件后台下'!W:W,'总明细 源文件后台下'!E:E,E131,'总明细 源文件后台下'!C:C,"Adjustment",'总明细 源文件后台下'!F:F,"FBA Inventory Reimbursement - Customer Return")</f>
        <v>0</v>
      </c>
      <c r="AM131">
        <f>SUMIFS('总明细 源文件后台下'!W:W,'总明细 源文件后台下'!E:E,E131,'总明细 源文件后台下'!C:C,"Adjustment",'总明细 源文件后台下'!F:F,"FBA Inventory Reimbursement - Damaged:Warehouse")</f>
        <v>0</v>
      </c>
      <c r="AN131">
        <f>SUMIFS('总明细 源文件后台下'!W:W,'总明细 源文件后台下'!E:E,E131,'总明细 源文件后台下'!C:C,"Adjustment",'总明细 源文件后台下'!F:F,"FBA Inventory Reimbursement - Customer Service Issue")</f>
        <v>0</v>
      </c>
      <c r="AO131">
        <f>SUMIFS('总明细 源文件后台下'!W:W,'总明细 源文件后台下'!E:E,E131,'总明细 源文件后台下'!C:C,"Adjustment",'总明细 源文件后台下'!F:F,"FBA Inventory Reimbursement - Fee Correction")</f>
        <v>0</v>
      </c>
      <c r="AP131">
        <f>SUMIFS('总明细 源文件后台下'!W:W,'总明细 源文件后台下'!E:E,E131,'总明细 源文件后台下'!C:C,"Adjustment",'总明细 源文件后台下'!F:F,"FBA Inventory Reimbursement - General Adjustment")</f>
        <v>0</v>
      </c>
      <c r="AQ131">
        <f>SUMIFS('总明细 源文件后台下'!W:W,'总明细 源文件后台下'!E:E,E131,'总明细 源文件后台下'!C:C,"Adjustment",'总明细 源文件后台下'!F:F,"FBA Inventory Reimbursement - Lost:Inbound")</f>
        <v>0</v>
      </c>
      <c r="AR131">
        <f>SUMIFS('总明细 源文件后台下'!W:W,'总明细 源文件后台下'!E:E,E131,'总明细 源文件后台下'!C:C,"Adjustment",'总明细 源文件后台下'!F:F,"FBA Inventory Reimbursement - Lost:Warehouse")</f>
        <v>0</v>
      </c>
      <c r="AS131">
        <f>SUMIFS('总明细 源文件后台下'!W:W,'总明细 源文件后台下'!E:E,E131,'总明细 源文件后台下'!C:C,"Adjustment",'总明细 源文件后台下'!F:F,"Non-subscription Fee Adjustment")</f>
        <v>0</v>
      </c>
      <c r="AT131">
        <f>SUMIFS('总明细 源文件后台下'!W:W,'总明细 源文件后台下'!E:E,E131,'总明细 源文件后台下'!C:C,"Adjustment",'总明细 源文件后台下'!F:F,"FBA Inventory Placement Service Fee")</f>
        <v>0</v>
      </c>
      <c r="AV131">
        <f>SUMIF('FBA Customer Return Per Unit Fe'!B:B,E131,'FBA Customer Return Per Unit Fe'!C:C)</f>
        <v>0</v>
      </c>
      <c r="AX131">
        <f>(SUMIF('仓储费 源文件后台下'!C:C,E131,'仓储费 源文件后台下'!V:V))*-1</f>
        <v>-0.57940000000000003</v>
      </c>
      <c r="AZ131">
        <f>SUMIF('Disposal Fee销毁费用-160.95'!B:B,E131,'Disposal Fee销毁费用-160.95'!D:D)*-1</f>
        <v>0</v>
      </c>
      <c r="BC131">
        <f>IFERROR(VLOOKUP(F131,'优惠券-86.4'!F:I,4,0),0)</f>
        <v>0</v>
      </c>
      <c r="BD131">
        <f>IFERROR(VLOOKUP(F131,'早评-120'!E:H,4,0),0)</f>
        <v>0</v>
      </c>
      <c r="BF131">
        <f t="shared" si="8"/>
        <v>-0.57940000000000003</v>
      </c>
      <c r="BG131">
        <f t="shared" si="9"/>
        <v>0</v>
      </c>
      <c r="BH131">
        <f t="shared" si="10"/>
        <v>-3.7661000000000002</v>
      </c>
      <c r="BQ131" s="45">
        <f t="shared" si="11"/>
        <v>-3.7661000000000002</v>
      </c>
      <c r="BR131">
        <f>SUMIFS('9月销毁明细'!D:D,'9月销毁明细'!A:A,E131,'9月销毁明细'!H:H,"Sellable")</f>
        <v>0</v>
      </c>
      <c r="BS131">
        <f>SUMIFS('9月销毁明细'!G:G,'9月销毁明细'!A:A,E131,'9月销毁明细'!H:H,"Sellable")</f>
        <v>0</v>
      </c>
      <c r="BT131">
        <f>SUMIFS('9月销毁明细'!D:D,'9月销毁明细'!A:A,E131,'9月销毁明细'!H:H,"Unsellable")</f>
        <v>0</v>
      </c>
      <c r="BU131">
        <f>SUMIFS('9月销毁明细'!G:G,'9月销毁明细'!A:A,E131,'9月销毁明细'!H:H,"Unsellable")</f>
        <v>0</v>
      </c>
      <c r="BW131">
        <f>IFERROR(I131*VLOOKUP(F131,'9.3成本表'!C:L,10,0),0)</f>
        <v>0</v>
      </c>
      <c r="BX131">
        <f t="shared" si="12"/>
        <v>0</v>
      </c>
      <c r="CC131" s="45">
        <f t="shared" si="13"/>
        <v>-3.7661000000000002</v>
      </c>
      <c r="CD131" s="45">
        <f t="shared" si="14"/>
        <v>0</v>
      </c>
      <c r="CE131" s="45">
        <f t="shared" si="15"/>
        <v>0</v>
      </c>
    </row>
    <row r="132" spans="4:83" x14ac:dyDescent="0.25">
      <c r="D132" s="20" t="s">
        <v>373</v>
      </c>
      <c r="E132" s="20" t="s">
        <v>374</v>
      </c>
      <c r="F132" s="20">
        <v>1031</v>
      </c>
      <c r="G132">
        <v>126</v>
      </c>
      <c r="H132" s="20"/>
      <c r="I132">
        <f>SUMIFS('总明细 源文件后台下'!G:G,'总明细 源文件后台下'!E:E,E132,'总明细 源文件后台下'!C:C,"Order")</f>
        <v>0</v>
      </c>
      <c r="J132">
        <f>SUMIFS('总明细 源文件后台下'!M:M,'总明细 源文件后台下'!E:E,E132,'总明细 源文件后台下'!C:C,"Order")</f>
        <v>0</v>
      </c>
      <c r="K132">
        <f>SUMIFS('总明细 源文件后台下'!N:N,'总明细 源文件后台下'!E:E,E132,'总明细 源文件后台下'!C:C,"Order")</f>
        <v>0</v>
      </c>
      <c r="L132">
        <f>SUMIFS('总明细 源文件后台下'!O:O,'总明细 源文件后台下'!E:E,E132,'总明细 源文件后台下'!C:C,"Order")</f>
        <v>0</v>
      </c>
      <c r="M132">
        <f>SUMIFS('总明细 源文件后台下'!P:P,'总明细 源文件后台下'!E:E,E132,'总明细 源文件后台下'!C:C,"Order")</f>
        <v>0</v>
      </c>
      <c r="N132">
        <f>SUMIFS('总明细 源文件后台下'!Q:Q,'总明细 源文件后台下'!E:E,E132,'总明细 源文件后台下'!C:C,"Order")</f>
        <v>0</v>
      </c>
      <c r="O132">
        <f>SUMIFS('总明细 源文件后台下'!R:R,'总明细 源文件后台下'!E:E,E132,'总明细 源文件后台下'!C:C,"Order")</f>
        <v>0</v>
      </c>
      <c r="P132">
        <f>SUMIFS('总明细 源文件后台下'!S:S,'总明细 源文件后台下'!E:E,E132,'总明细 源文件后台下'!C:C,"Order")</f>
        <v>0</v>
      </c>
      <c r="Q132">
        <f>SUMIFS('总明细 源文件后台下'!T:T,'总明细 源文件后台下'!E:E,E132,'总明细 源文件后台下'!C:C,"Order")</f>
        <v>0</v>
      </c>
      <c r="R132">
        <f>SUMIFS('总明细 源文件后台下'!U:U,'总明细 源文件后台下'!E:E,E132,'总明细 源文件后台下'!C:C,"Order")</f>
        <v>0</v>
      </c>
      <c r="S132">
        <f>SUMIFS('总明细 源文件后台下'!V:V,'总明细 源文件后台下'!E:E,E132,'总明细 源文件后台下'!C:C,"Order")</f>
        <v>0</v>
      </c>
      <c r="T132">
        <f>SUMIFS('总明细 源文件后台下'!W:W,'总明细 源文件后台下'!E:E,E132,'总明细 源文件后台下'!C:C,"Order")</f>
        <v>0</v>
      </c>
      <c r="U132">
        <f>SUMIFS('总明细 源文件后台下'!G:G,'总明细 源文件后台下'!E:E,E132,'总明细 源文件后台下'!C:C,"Refund")</f>
        <v>0</v>
      </c>
      <c r="V132">
        <f>SUMIFS('总明细 源文件后台下'!M:M,'总明细 源文件后台下'!E:E,E132,'总明细 源文件后台下'!C:C,"Refund")</f>
        <v>0</v>
      </c>
      <c r="W132">
        <f>SUMIFS('总明细 源文件后台下'!N:N,'总明细 源文件后台下'!E:E,E132,'总明细 源文件后台下'!C:C,"Refund")</f>
        <v>0</v>
      </c>
      <c r="X132">
        <f>SUMIFS('总明细 源文件后台下'!O:O,'总明细 源文件后台下'!E:E,E132,'总明细 源文件后台下'!C:C,"Refund")</f>
        <v>0</v>
      </c>
      <c r="Y132">
        <f>SUMIFS('总明细 源文件后台下'!P:P,'总明细 源文件后台下'!E:E,E132,'总明细 源文件后台下'!C:C,"Refund")</f>
        <v>0</v>
      </c>
      <c r="Z132">
        <f>SUMIFS('总明细 源文件后台下'!Q:Q,'总明细 源文件后台下'!E:E,E132,'总明细 源文件后台下'!C:C,"Refund")</f>
        <v>0</v>
      </c>
      <c r="AA132">
        <f>SUMIFS('总明细 源文件后台下'!R:R,'总明细 源文件后台下'!E:E,E132,'总明细 源文件后台下'!C:C,"Refund")</f>
        <v>0</v>
      </c>
      <c r="AB132">
        <f>SUMIFS('总明细 源文件后台下'!S:S,'总明细 源文件后台下'!E:E,E132,'总明细 源文件后台下'!C:C,"Refund")</f>
        <v>0</v>
      </c>
      <c r="AC132">
        <f>SUMIFS('总明细 源文件后台下'!T:T,'总明细 源文件后台下'!E:E,E132,'总明细 源文件后台下'!C:C,"Refund")</f>
        <v>0</v>
      </c>
      <c r="AD132">
        <f>SUMIFS('总明细 源文件后台下'!U:U,'总明细 源文件后台下'!E:E,E132,'总明细 源文件后台下'!C:C,"Refund")</f>
        <v>0</v>
      </c>
      <c r="AE132">
        <f>SUMIFS('总明细 源文件后台下'!V:V,'总明细 源文件后台下'!E:E,E132,'总明细 源文件后台下'!C:C,"Refund")</f>
        <v>0</v>
      </c>
      <c r="AF132">
        <f>SUMIFS('总明细 源文件后台下'!W:W,'总明细 源文件后台下'!E:E,E132,'总明细 源文件后台下'!C:C,"Refund")</f>
        <v>0</v>
      </c>
      <c r="AK132">
        <f>(SUMIF('广告费 源文件后台下'!G:G,E132,'广告费 源文件后台下'!M:M))*-1</f>
        <v>0</v>
      </c>
      <c r="AL132">
        <f>SUMIFS('总明细 源文件后台下'!W:W,'总明细 源文件后台下'!E:E,E132,'总明细 源文件后台下'!C:C,"Adjustment",'总明细 源文件后台下'!F:F,"FBA Inventory Reimbursement - Customer Return")</f>
        <v>0</v>
      </c>
      <c r="AM132">
        <f>SUMIFS('总明细 源文件后台下'!W:W,'总明细 源文件后台下'!E:E,E132,'总明细 源文件后台下'!C:C,"Adjustment",'总明细 源文件后台下'!F:F,"FBA Inventory Reimbursement - Damaged:Warehouse")</f>
        <v>0</v>
      </c>
      <c r="AN132">
        <f>SUMIFS('总明细 源文件后台下'!W:W,'总明细 源文件后台下'!E:E,E132,'总明细 源文件后台下'!C:C,"Adjustment",'总明细 源文件后台下'!F:F,"FBA Inventory Reimbursement - Customer Service Issue")</f>
        <v>0</v>
      </c>
      <c r="AO132">
        <f>SUMIFS('总明细 源文件后台下'!W:W,'总明细 源文件后台下'!E:E,E132,'总明细 源文件后台下'!C:C,"Adjustment",'总明细 源文件后台下'!F:F,"FBA Inventory Reimbursement - Fee Correction")</f>
        <v>0</v>
      </c>
      <c r="AP132">
        <f>SUMIFS('总明细 源文件后台下'!W:W,'总明细 源文件后台下'!E:E,E132,'总明细 源文件后台下'!C:C,"Adjustment",'总明细 源文件后台下'!F:F,"FBA Inventory Reimbursement - General Adjustment")</f>
        <v>0</v>
      </c>
      <c r="AQ132">
        <f>SUMIFS('总明细 源文件后台下'!W:W,'总明细 源文件后台下'!E:E,E132,'总明细 源文件后台下'!C:C,"Adjustment",'总明细 源文件后台下'!F:F,"FBA Inventory Reimbursement - Lost:Inbound")</f>
        <v>0</v>
      </c>
      <c r="AR132">
        <f>SUMIFS('总明细 源文件后台下'!W:W,'总明细 源文件后台下'!E:E,E132,'总明细 源文件后台下'!C:C,"Adjustment",'总明细 源文件后台下'!F:F,"FBA Inventory Reimbursement - Lost:Warehouse")</f>
        <v>0</v>
      </c>
      <c r="AS132">
        <f>SUMIFS('总明细 源文件后台下'!W:W,'总明细 源文件后台下'!E:E,E132,'总明细 源文件后台下'!C:C,"Adjustment",'总明细 源文件后台下'!F:F,"Non-subscription Fee Adjustment")</f>
        <v>0</v>
      </c>
      <c r="AT132">
        <f>SUMIFS('总明细 源文件后台下'!W:W,'总明细 源文件后台下'!E:E,E132,'总明细 源文件后台下'!C:C,"Adjustment",'总明细 源文件后台下'!F:F,"FBA Inventory Placement Service Fee")</f>
        <v>0</v>
      </c>
      <c r="AV132">
        <f>SUMIF('FBA Customer Return Per Unit Fe'!B:B,E132,'FBA Customer Return Per Unit Fe'!C:C)</f>
        <v>0</v>
      </c>
      <c r="AX132">
        <f>(SUMIF('仓储费 源文件后台下'!C:C,E132,'仓储费 源文件后台下'!V:V))*-1</f>
        <v>-0.58960000000000001</v>
      </c>
      <c r="AZ132">
        <f>SUMIF('Disposal Fee销毁费用-160.95'!B:B,E132,'Disposal Fee销毁费用-160.95'!D:D)*-1</f>
        <v>0</v>
      </c>
      <c r="BC132">
        <f>IFERROR(VLOOKUP(F132,'优惠券-86.4'!F:I,4,0),0)</f>
        <v>0</v>
      </c>
      <c r="BD132">
        <f>IFERROR(VLOOKUP(F132,'早评-120'!E:H,4,0),0)</f>
        <v>0</v>
      </c>
      <c r="BF132">
        <f t="shared" si="8"/>
        <v>-0.58960000000000001</v>
      </c>
      <c r="BG132">
        <f t="shared" si="9"/>
        <v>0</v>
      </c>
      <c r="BH132">
        <f t="shared" si="10"/>
        <v>-3.8324000000000003</v>
      </c>
      <c r="BQ132" s="45">
        <f t="shared" si="11"/>
        <v>-3.8324000000000003</v>
      </c>
      <c r="BR132">
        <f>SUMIFS('9月销毁明细'!D:D,'9月销毁明细'!A:A,E132,'9月销毁明细'!H:H,"Sellable")</f>
        <v>3</v>
      </c>
      <c r="BS132">
        <f>SUMIFS('9月销毁明细'!G:G,'9月销毁明细'!A:A,E132,'9月销毁明细'!H:H,"Sellable")</f>
        <v>77.88</v>
      </c>
      <c r="BT132">
        <f>SUMIFS('9月销毁明细'!D:D,'9月销毁明细'!A:A,E132,'9月销毁明细'!H:H,"Unsellable")</f>
        <v>0</v>
      </c>
      <c r="BU132">
        <f>SUMIFS('9月销毁明细'!G:G,'9月销毁明细'!A:A,E132,'9月销毁明细'!H:H,"Unsellable")</f>
        <v>0</v>
      </c>
      <c r="BW132">
        <f>IFERROR(I132*VLOOKUP(F132,'9.3成本表'!C:L,10,0),0)</f>
        <v>0</v>
      </c>
      <c r="BX132">
        <f t="shared" si="12"/>
        <v>0</v>
      </c>
      <c r="CC132" s="45">
        <f t="shared" si="13"/>
        <v>-81.712400000000002</v>
      </c>
      <c r="CD132" s="45">
        <f t="shared" si="14"/>
        <v>0</v>
      </c>
      <c r="CE132" s="45">
        <f t="shared" si="15"/>
        <v>0</v>
      </c>
    </row>
    <row r="133" spans="4:83" x14ac:dyDescent="0.25">
      <c r="D133" s="20" t="s">
        <v>375</v>
      </c>
      <c r="E133" s="20" t="s">
        <v>376</v>
      </c>
      <c r="F133" s="20">
        <v>1031</v>
      </c>
      <c r="G133">
        <v>127</v>
      </c>
      <c r="H133" s="20"/>
      <c r="I133">
        <f>SUMIFS('总明细 源文件后台下'!G:G,'总明细 源文件后台下'!E:E,E133,'总明细 源文件后台下'!C:C,"Order")</f>
        <v>1</v>
      </c>
      <c r="J133">
        <f>SUMIFS('总明细 源文件后台下'!M:M,'总明细 源文件后台下'!E:E,E133,'总明细 源文件后台下'!C:C,"Order")</f>
        <v>9.99</v>
      </c>
      <c r="K133">
        <f>SUMIFS('总明细 源文件后台下'!N:N,'总明细 源文件后台下'!E:E,E133,'总明细 源文件后台下'!C:C,"Order")</f>
        <v>0</v>
      </c>
      <c r="L133">
        <f>SUMIFS('总明细 源文件后台下'!O:O,'总明细 源文件后台下'!E:E,E133,'总明细 源文件后台下'!C:C,"Order")</f>
        <v>0</v>
      </c>
      <c r="M133">
        <f>SUMIFS('总明细 源文件后台下'!P:P,'总明细 源文件后台下'!E:E,E133,'总明细 源文件后台下'!C:C,"Order")</f>
        <v>0</v>
      </c>
      <c r="N133">
        <f>SUMIFS('总明细 源文件后台下'!Q:Q,'总明细 源文件后台下'!E:E,E133,'总明细 源文件后台下'!C:C,"Order")</f>
        <v>0</v>
      </c>
      <c r="O133">
        <f>SUMIFS('总明细 源文件后台下'!R:R,'总明细 源文件后台下'!E:E,E133,'总明细 源文件后台下'!C:C,"Order")</f>
        <v>0</v>
      </c>
      <c r="P133">
        <f>SUMIFS('总明细 源文件后台下'!S:S,'总明细 源文件后台下'!E:E,E133,'总明细 源文件后台下'!C:C,"Order")</f>
        <v>-1.7</v>
      </c>
      <c r="Q133">
        <f>SUMIFS('总明细 源文件后台下'!T:T,'总明细 源文件后台下'!E:E,E133,'总明细 源文件后台下'!C:C,"Order")</f>
        <v>-3.68</v>
      </c>
      <c r="R133">
        <f>SUMIFS('总明细 源文件后台下'!U:U,'总明细 源文件后台下'!E:E,E133,'总明细 源文件后台下'!C:C,"Order")</f>
        <v>0</v>
      </c>
      <c r="S133">
        <f>SUMIFS('总明细 源文件后台下'!V:V,'总明细 源文件后台下'!E:E,E133,'总明细 源文件后台下'!C:C,"Order")</f>
        <v>0</v>
      </c>
      <c r="T133">
        <f>SUMIFS('总明细 源文件后台下'!W:W,'总明细 源文件后台下'!E:E,E133,'总明细 源文件后台下'!C:C,"Order")</f>
        <v>4.6100000000000003</v>
      </c>
      <c r="U133">
        <f>SUMIFS('总明细 源文件后台下'!G:G,'总明细 源文件后台下'!E:E,E133,'总明细 源文件后台下'!C:C,"Refund")</f>
        <v>0</v>
      </c>
      <c r="V133">
        <f>SUMIFS('总明细 源文件后台下'!M:M,'总明细 源文件后台下'!E:E,E133,'总明细 源文件后台下'!C:C,"Refund")</f>
        <v>0</v>
      </c>
      <c r="W133">
        <f>SUMIFS('总明细 源文件后台下'!N:N,'总明细 源文件后台下'!E:E,E133,'总明细 源文件后台下'!C:C,"Refund")</f>
        <v>0</v>
      </c>
      <c r="X133">
        <f>SUMIFS('总明细 源文件后台下'!O:O,'总明细 源文件后台下'!E:E,E133,'总明细 源文件后台下'!C:C,"Refund")</f>
        <v>0</v>
      </c>
      <c r="Y133">
        <f>SUMIFS('总明细 源文件后台下'!P:P,'总明细 源文件后台下'!E:E,E133,'总明细 源文件后台下'!C:C,"Refund")</f>
        <v>0</v>
      </c>
      <c r="Z133">
        <f>SUMIFS('总明细 源文件后台下'!Q:Q,'总明细 源文件后台下'!E:E,E133,'总明细 源文件后台下'!C:C,"Refund")</f>
        <v>0</v>
      </c>
      <c r="AA133">
        <f>SUMIFS('总明细 源文件后台下'!R:R,'总明细 源文件后台下'!E:E,E133,'总明细 源文件后台下'!C:C,"Refund")</f>
        <v>0</v>
      </c>
      <c r="AB133">
        <f>SUMIFS('总明细 源文件后台下'!S:S,'总明细 源文件后台下'!E:E,E133,'总明细 源文件后台下'!C:C,"Refund")</f>
        <v>0</v>
      </c>
      <c r="AC133">
        <f>SUMIFS('总明细 源文件后台下'!T:T,'总明细 源文件后台下'!E:E,E133,'总明细 源文件后台下'!C:C,"Refund")</f>
        <v>0</v>
      </c>
      <c r="AD133">
        <f>SUMIFS('总明细 源文件后台下'!U:U,'总明细 源文件后台下'!E:E,E133,'总明细 源文件后台下'!C:C,"Refund")</f>
        <v>0</v>
      </c>
      <c r="AE133">
        <f>SUMIFS('总明细 源文件后台下'!V:V,'总明细 源文件后台下'!E:E,E133,'总明细 源文件后台下'!C:C,"Refund")</f>
        <v>0</v>
      </c>
      <c r="AF133">
        <f>SUMIFS('总明细 源文件后台下'!W:W,'总明细 源文件后台下'!E:E,E133,'总明细 源文件后台下'!C:C,"Refund")</f>
        <v>0</v>
      </c>
      <c r="AK133">
        <f>(SUMIF('广告费 源文件后台下'!G:G,E133,'广告费 源文件后台下'!M:M))*-1</f>
        <v>0</v>
      </c>
      <c r="AL133">
        <f>SUMIFS('总明细 源文件后台下'!W:W,'总明细 源文件后台下'!E:E,E133,'总明细 源文件后台下'!C:C,"Adjustment",'总明细 源文件后台下'!F:F,"FBA Inventory Reimbursement - Customer Return")</f>
        <v>0</v>
      </c>
      <c r="AM133">
        <f>SUMIFS('总明细 源文件后台下'!W:W,'总明细 源文件后台下'!E:E,E133,'总明细 源文件后台下'!C:C,"Adjustment",'总明细 源文件后台下'!F:F,"FBA Inventory Reimbursement - Damaged:Warehouse")</f>
        <v>0</v>
      </c>
      <c r="AN133">
        <f>SUMIFS('总明细 源文件后台下'!W:W,'总明细 源文件后台下'!E:E,E133,'总明细 源文件后台下'!C:C,"Adjustment",'总明细 源文件后台下'!F:F,"FBA Inventory Reimbursement - Customer Service Issue")</f>
        <v>0</v>
      </c>
      <c r="AO133">
        <f>SUMIFS('总明细 源文件后台下'!W:W,'总明细 源文件后台下'!E:E,E133,'总明细 源文件后台下'!C:C,"Adjustment",'总明细 源文件后台下'!F:F,"FBA Inventory Reimbursement - Fee Correction")</f>
        <v>0</v>
      </c>
      <c r="AP133">
        <f>SUMIFS('总明细 源文件后台下'!W:W,'总明细 源文件后台下'!E:E,E133,'总明细 源文件后台下'!C:C,"Adjustment",'总明细 源文件后台下'!F:F,"FBA Inventory Reimbursement - General Adjustment")</f>
        <v>0</v>
      </c>
      <c r="AQ133">
        <f>SUMIFS('总明细 源文件后台下'!W:W,'总明细 源文件后台下'!E:E,E133,'总明细 源文件后台下'!C:C,"Adjustment",'总明细 源文件后台下'!F:F,"FBA Inventory Reimbursement - Lost:Inbound")</f>
        <v>0</v>
      </c>
      <c r="AR133">
        <f>SUMIFS('总明细 源文件后台下'!W:W,'总明细 源文件后台下'!E:E,E133,'总明细 源文件后台下'!C:C,"Adjustment",'总明细 源文件后台下'!F:F,"FBA Inventory Reimbursement - Lost:Warehouse")</f>
        <v>0</v>
      </c>
      <c r="AS133">
        <f>SUMIFS('总明细 源文件后台下'!W:W,'总明细 源文件后台下'!E:E,E133,'总明细 源文件后台下'!C:C,"Adjustment",'总明细 源文件后台下'!F:F,"Non-subscription Fee Adjustment")</f>
        <v>0</v>
      </c>
      <c r="AT133">
        <f>SUMIFS('总明细 源文件后台下'!W:W,'总明细 源文件后台下'!E:E,E133,'总明细 源文件后台下'!C:C,"Adjustment",'总明细 源文件后台下'!F:F,"FBA Inventory Placement Service Fee")</f>
        <v>0</v>
      </c>
      <c r="AV133">
        <f>SUMIF('FBA Customer Return Per Unit Fe'!B:B,E133,'FBA Customer Return Per Unit Fe'!C:C)</f>
        <v>0</v>
      </c>
      <c r="AX133">
        <f>(SUMIF('仓储费 源文件后台下'!C:C,E133,'仓储费 源文件后台下'!V:V))*-1</f>
        <v>-0.48209999999999997</v>
      </c>
      <c r="AZ133">
        <f>SUMIF('Disposal Fee销毁费用-160.95'!B:B,E133,'Disposal Fee销毁费用-160.95'!D:D)*-1</f>
        <v>0</v>
      </c>
      <c r="BC133">
        <f>IFERROR(VLOOKUP(F133,'优惠券-86.4'!F:I,4,0),0)</f>
        <v>0</v>
      </c>
      <c r="BD133">
        <f>IFERROR(VLOOKUP(F133,'早评-120'!E:H,4,0),0)</f>
        <v>0</v>
      </c>
      <c r="BF133">
        <f t="shared" si="8"/>
        <v>4.1279000000000003</v>
      </c>
      <c r="BG133">
        <f t="shared" si="9"/>
        <v>0.41320320320320325</v>
      </c>
      <c r="BH133">
        <f t="shared" si="10"/>
        <v>26.83135</v>
      </c>
      <c r="BQ133" s="45">
        <f t="shared" si="11"/>
        <v>26.83135</v>
      </c>
      <c r="BR133">
        <f>SUMIFS('9月销毁明细'!D:D,'9月销毁明细'!A:A,E133,'9月销毁明细'!H:H,"Sellable")</f>
        <v>1</v>
      </c>
      <c r="BS133">
        <f>SUMIFS('9月销毁明细'!G:G,'9月销毁明细'!A:A,E133,'9月销毁明细'!H:H,"Sellable")</f>
        <v>25.96</v>
      </c>
      <c r="BT133">
        <f>SUMIFS('9月销毁明细'!D:D,'9月销毁明细'!A:A,E133,'9月销毁明细'!H:H,"Unsellable")</f>
        <v>0</v>
      </c>
      <c r="BU133">
        <f>SUMIFS('9月销毁明细'!G:G,'9月销毁明细'!A:A,E133,'9月销毁明细'!H:H,"Unsellable")</f>
        <v>0</v>
      </c>
      <c r="BW133">
        <f>IFERROR(I133*VLOOKUP(F133,'9.3成本表'!C:L,10,0),0)</f>
        <v>12.7</v>
      </c>
      <c r="BX133">
        <f t="shared" si="12"/>
        <v>13.26</v>
      </c>
      <c r="CC133" s="45">
        <f t="shared" si="13"/>
        <v>-25.088650000000001</v>
      </c>
      <c r="CD133" s="45">
        <f t="shared" si="14"/>
        <v>-0.38636559636559636</v>
      </c>
      <c r="CE133" s="45">
        <f t="shared" si="15"/>
        <v>-0.96643489984591679</v>
      </c>
    </row>
    <row r="134" spans="4:83" x14ac:dyDescent="0.25">
      <c r="D134" s="20" t="s">
        <v>377</v>
      </c>
      <c r="E134" s="20" t="s">
        <v>378</v>
      </c>
      <c r="F134" s="20">
        <v>1031</v>
      </c>
      <c r="G134">
        <v>128</v>
      </c>
      <c r="H134" s="20"/>
      <c r="I134">
        <f>SUMIFS('总明细 源文件后台下'!G:G,'总明细 源文件后台下'!E:E,E134,'总明细 源文件后台下'!C:C,"Order")</f>
        <v>0</v>
      </c>
      <c r="J134">
        <f>SUMIFS('总明细 源文件后台下'!M:M,'总明细 源文件后台下'!E:E,E134,'总明细 源文件后台下'!C:C,"Order")</f>
        <v>0</v>
      </c>
      <c r="K134">
        <f>SUMIFS('总明细 源文件后台下'!N:N,'总明细 源文件后台下'!E:E,E134,'总明细 源文件后台下'!C:C,"Order")</f>
        <v>0</v>
      </c>
      <c r="L134">
        <f>SUMIFS('总明细 源文件后台下'!O:O,'总明细 源文件后台下'!E:E,E134,'总明细 源文件后台下'!C:C,"Order")</f>
        <v>0</v>
      </c>
      <c r="M134">
        <f>SUMIFS('总明细 源文件后台下'!P:P,'总明细 源文件后台下'!E:E,E134,'总明细 源文件后台下'!C:C,"Order")</f>
        <v>0</v>
      </c>
      <c r="N134">
        <f>SUMIFS('总明细 源文件后台下'!Q:Q,'总明细 源文件后台下'!E:E,E134,'总明细 源文件后台下'!C:C,"Order")</f>
        <v>0</v>
      </c>
      <c r="O134">
        <f>SUMIFS('总明细 源文件后台下'!R:R,'总明细 源文件后台下'!E:E,E134,'总明细 源文件后台下'!C:C,"Order")</f>
        <v>0</v>
      </c>
      <c r="P134">
        <f>SUMIFS('总明细 源文件后台下'!S:S,'总明细 源文件后台下'!E:E,E134,'总明细 源文件后台下'!C:C,"Order")</f>
        <v>0</v>
      </c>
      <c r="Q134">
        <f>SUMIFS('总明细 源文件后台下'!T:T,'总明细 源文件后台下'!E:E,E134,'总明细 源文件后台下'!C:C,"Order")</f>
        <v>0</v>
      </c>
      <c r="R134">
        <f>SUMIFS('总明细 源文件后台下'!U:U,'总明细 源文件后台下'!E:E,E134,'总明细 源文件后台下'!C:C,"Order")</f>
        <v>0</v>
      </c>
      <c r="S134">
        <f>SUMIFS('总明细 源文件后台下'!V:V,'总明细 源文件后台下'!E:E,E134,'总明细 源文件后台下'!C:C,"Order")</f>
        <v>0</v>
      </c>
      <c r="T134">
        <f>SUMIFS('总明细 源文件后台下'!W:W,'总明细 源文件后台下'!E:E,E134,'总明细 源文件后台下'!C:C,"Order")</f>
        <v>0</v>
      </c>
      <c r="U134">
        <f>SUMIFS('总明细 源文件后台下'!G:G,'总明细 源文件后台下'!E:E,E134,'总明细 源文件后台下'!C:C,"Refund")</f>
        <v>0</v>
      </c>
      <c r="V134">
        <f>SUMIFS('总明细 源文件后台下'!M:M,'总明细 源文件后台下'!E:E,E134,'总明细 源文件后台下'!C:C,"Refund")</f>
        <v>0</v>
      </c>
      <c r="W134">
        <f>SUMIFS('总明细 源文件后台下'!N:N,'总明细 源文件后台下'!E:E,E134,'总明细 源文件后台下'!C:C,"Refund")</f>
        <v>0</v>
      </c>
      <c r="X134">
        <f>SUMIFS('总明细 源文件后台下'!O:O,'总明细 源文件后台下'!E:E,E134,'总明细 源文件后台下'!C:C,"Refund")</f>
        <v>0</v>
      </c>
      <c r="Y134">
        <f>SUMIFS('总明细 源文件后台下'!P:P,'总明细 源文件后台下'!E:E,E134,'总明细 源文件后台下'!C:C,"Refund")</f>
        <v>0</v>
      </c>
      <c r="Z134">
        <f>SUMIFS('总明细 源文件后台下'!Q:Q,'总明细 源文件后台下'!E:E,E134,'总明细 源文件后台下'!C:C,"Refund")</f>
        <v>0</v>
      </c>
      <c r="AA134">
        <f>SUMIFS('总明细 源文件后台下'!R:R,'总明细 源文件后台下'!E:E,E134,'总明细 源文件后台下'!C:C,"Refund")</f>
        <v>0</v>
      </c>
      <c r="AB134">
        <f>SUMIFS('总明细 源文件后台下'!S:S,'总明细 源文件后台下'!E:E,E134,'总明细 源文件后台下'!C:C,"Refund")</f>
        <v>0</v>
      </c>
      <c r="AC134">
        <f>SUMIFS('总明细 源文件后台下'!T:T,'总明细 源文件后台下'!E:E,E134,'总明细 源文件后台下'!C:C,"Refund")</f>
        <v>0</v>
      </c>
      <c r="AD134">
        <f>SUMIFS('总明细 源文件后台下'!U:U,'总明细 源文件后台下'!E:E,E134,'总明细 源文件后台下'!C:C,"Refund")</f>
        <v>0</v>
      </c>
      <c r="AE134">
        <f>SUMIFS('总明细 源文件后台下'!V:V,'总明细 源文件后台下'!E:E,E134,'总明细 源文件后台下'!C:C,"Refund")</f>
        <v>0</v>
      </c>
      <c r="AF134">
        <f>SUMIFS('总明细 源文件后台下'!W:W,'总明细 源文件后台下'!E:E,E134,'总明细 源文件后台下'!C:C,"Refund")</f>
        <v>0</v>
      </c>
      <c r="AK134">
        <f>(SUMIF('广告费 源文件后台下'!G:G,E134,'广告费 源文件后台下'!M:M))*-1</f>
        <v>0</v>
      </c>
      <c r="AL134">
        <f>SUMIFS('总明细 源文件后台下'!W:W,'总明细 源文件后台下'!E:E,E134,'总明细 源文件后台下'!C:C,"Adjustment",'总明细 源文件后台下'!F:F,"FBA Inventory Reimbursement - Customer Return")</f>
        <v>0</v>
      </c>
      <c r="AM134">
        <f>SUMIFS('总明细 源文件后台下'!W:W,'总明细 源文件后台下'!E:E,E134,'总明细 源文件后台下'!C:C,"Adjustment",'总明细 源文件后台下'!F:F,"FBA Inventory Reimbursement - Damaged:Warehouse")</f>
        <v>0</v>
      </c>
      <c r="AN134">
        <f>SUMIFS('总明细 源文件后台下'!W:W,'总明细 源文件后台下'!E:E,E134,'总明细 源文件后台下'!C:C,"Adjustment",'总明细 源文件后台下'!F:F,"FBA Inventory Reimbursement - Customer Service Issue")</f>
        <v>0</v>
      </c>
      <c r="AO134">
        <f>SUMIFS('总明细 源文件后台下'!W:W,'总明细 源文件后台下'!E:E,E134,'总明细 源文件后台下'!C:C,"Adjustment",'总明细 源文件后台下'!F:F,"FBA Inventory Reimbursement - Fee Correction")</f>
        <v>0</v>
      </c>
      <c r="AP134">
        <f>SUMIFS('总明细 源文件后台下'!W:W,'总明细 源文件后台下'!E:E,E134,'总明细 源文件后台下'!C:C,"Adjustment",'总明细 源文件后台下'!F:F,"FBA Inventory Reimbursement - General Adjustment")</f>
        <v>0</v>
      </c>
      <c r="AQ134">
        <f>SUMIFS('总明细 源文件后台下'!W:W,'总明细 源文件后台下'!E:E,E134,'总明细 源文件后台下'!C:C,"Adjustment",'总明细 源文件后台下'!F:F,"FBA Inventory Reimbursement - Lost:Inbound")</f>
        <v>0</v>
      </c>
      <c r="AR134">
        <f>SUMIFS('总明细 源文件后台下'!W:W,'总明细 源文件后台下'!E:E,E134,'总明细 源文件后台下'!C:C,"Adjustment",'总明细 源文件后台下'!F:F,"FBA Inventory Reimbursement - Lost:Warehouse")</f>
        <v>0</v>
      </c>
      <c r="AS134">
        <f>SUMIFS('总明细 源文件后台下'!W:W,'总明细 源文件后台下'!E:E,E134,'总明细 源文件后台下'!C:C,"Adjustment",'总明细 源文件后台下'!F:F,"Non-subscription Fee Adjustment")</f>
        <v>0</v>
      </c>
      <c r="AT134">
        <f>SUMIFS('总明细 源文件后台下'!W:W,'总明细 源文件后台下'!E:E,E134,'总明细 源文件后台下'!C:C,"Adjustment",'总明细 源文件后台下'!F:F,"FBA Inventory Placement Service Fee")</f>
        <v>0</v>
      </c>
      <c r="AV134">
        <f>SUMIF('FBA Customer Return Per Unit Fe'!B:B,E134,'FBA Customer Return Per Unit Fe'!C:C)</f>
        <v>0</v>
      </c>
      <c r="AX134">
        <f>(SUMIF('仓储费 源文件后台下'!C:C,E134,'仓储费 源文件后台下'!V:V))*-1</f>
        <v>-0.2281</v>
      </c>
      <c r="AZ134">
        <f>SUMIF('Disposal Fee销毁费用-160.95'!B:B,E134,'Disposal Fee销毁费用-160.95'!D:D)*-1</f>
        <v>0</v>
      </c>
      <c r="BC134">
        <f>IFERROR(VLOOKUP(F134,'优惠券-86.4'!F:I,4,0),0)</f>
        <v>0</v>
      </c>
      <c r="BD134">
        <f>IFERROR(VLOOKUP(F134,'早评-120'!E:H,4,0),0)</f>
        <v>0</v>
      </c>
      <c r="BF134">
        <f t="shared" si="8"/>
        <v>-0.2281</v>
      </c>
      <c r="BG134">
        <f t="shared" si="9"/>
        <v>0</v>
      </c>
      <c r="BH134">
        <f t="shared" si="10"/>
        <v>-1.48265</v>
      </c>
      <c r="BQ134" s="45">
        <f t="shared" si="11"/>
        <v>-1.48265</v>
      </c>
      <c r="BR134">
        <f>SUMIFS('9月销毁明细'!D:D,'9月销毁明细'!A:A,E134,'9月销毁明细'!H:H,"Sellable")</f>
        <v>0</v>
      </c>
      <c r="BS134">
        <f>SUMIFS('9月销毁明细'!G:G,'9月销毁明细'!A:A,E134,'9月销毁明细'!H:H,"Sellable")</f>
        <v>0</v>
      </c>
      <c r="BT134">
        <f>SUMIFS('9月销毁明细'!D:D,'9月销毁明细'!A:A,E134,'9月销毁明细'!H:H,"Unsellable")</f>
        <v>0</v>
      </c>
      <c r="BU134">
        <f>SUMIFS('9月销毁明细'!G:G,'9月销毁明细'!A:A,E134,'9月销毁明细'!H:H,"Unsellable")</f>
        <v>0</v>
      </c>
      <c r="BW134">
        <f>IFERROR(I134*VLOOKUP(F134,'9.3成本表'!C:L,10,0),0)</f>
        <v>0</v>
      </c>
      <c r="BX134">
        <f t="shared" si="12"/>
        <v>0</v>
      </c>
      <c r="CC134" s="45">
        <f t="shared" si="13"/>
        <v>-1.48265</v>
      </c>
      <c r="CD134" s="45">
        <f t="shared" si="14"/>
        <v>0</v>
      </c>
      <c r="CE134" s="45">
        <f t="shared" si="15"/>
        <v>0</v>
      </c>
    </row>
    <row r="135" spans="4:83" x14ac:dyDescent="0.25">
      <c r="D135" s="20" t="s">
        <v>379</v>
      </c>
      <c r="E135" s="20" t="s">
        <v>380</v>
      </c>
      <c r="F135" s="20">
        <v>1405</v>
      </c>
      <c r="G135">
        <v>129</v>
      </c>
      <c r="H135" s="20"/>
      <c r="I135">
        <f>SUMIFS('总明细 源文件后台下'!G:G,'总明细 源文件后台下'!E:E,E135,'总明细 源文件后台下'!C:C,"Order")</f>
        <v>0</v>
      </c>
      <c r="J135">
        <f>SUMIFS('总明细 源文件后台下'!M:M,'总明细 源文件后台下'!E:E,E135,'总明细 源文件后台下'!C:C,"Order")</f>
        <v>0</v>
      </c>
      <c r="K135">
        <f>SUMIFS('总明细 源文件后台下'!N:N,'总明细 源文件后台下'!E:E,E135,'总明细 源文件后台下'!C:C,"Order")</f>
        <v>0</v>
      </c>
      <c r="L135">
        <f>SUMIFS('总明细 源文件后台下'!O:O,'总明细 源文件后台下'!E:E,E135,'总明细 源文件后台下'!C:C,"Order")</f>
        <v>0</v>
      </c>
      <c r="M135">
        <f>SUMIFS('总明细 源文件后台下'!P:P,'总明细 源文件后台下'!E:E,E135,'总明细 源文件后台下'!C:C,"Order")</f>
        <v>0</v>
      </c>
      <c r="N135">
        <f>SUMIFS('总明细 源文件后台下'!Q:Q,'总明细 源文件后台下'!E:E,E135,'总明细 源文件后台下'!C:C,"Order")</f>
        <v>0</v>
      </c>
      <c r="O135">
        <f>SUMIFS('总明细 源文件后台下'!R:R,'总明细 源文件后台下'!E:E,E135,'总明细 源文件后台下'!C:C,"Order")</f>
        <v>0</v>
      </c>
      <c r="P135">
        <f>SUMIFS('总明细 源文件后台下'!S:S,'总明细 源文件后台下'!E:E,E135,'总明细 源文件后台下'!C:C,"Order")</f>
        <v>0</v>
      </c>
      <c r="Q135">
        <f>SUMIFS('总明细 源文件后台下'!T:T,'总明细 源文件后台下'!E:E,E135,'总明细 源文件后台下'!C:C,"Order")</f>
        <v>0</v>
      </c>
      <c r="R135">
        <f>SUMIFS('总明细 源文件后台下'!U:U,'总明细 源文件后台下'!E:E,E135,'总明细 源文件后台下'!C:C,"Order")</f>
        <v>0</v>
      </c>
      <c r="S135">
        <f>SUMIFS('总明细 源文件后台下'!V:V,'总明细 源文件后台下'!E:E,E135,'总明细 源文件后台下'!C:C,"Order")</f>
        <v>0</v>
      </c>
      <c r="T135">
        <f>SUMIFS('总明细 源文件后台下'!W:W,'总明细 源文件后台下'!E:E,E135,'总明细 源文件后台下'!C:C,"Order")</f>
        <v>0</v>
      </c>
      <c r="U135">
        <f>SUMIFS('总明细 源文件后台下'!G:G,'总明细 源文件后台下'!E:E,E135,'总明细 源文件后台下'!C:C,"Refund")</f>
        <v>0</v>
      </c>
      <c r="V135">
        <f>SUMIFS('总明细 源文件后台下'!M:M,'总明细 源文件后台下'!E:E,E135,'总明细 源文件后台下'!C:C,"Refund")</f>
        <v>0</v>
      </c>
      <c r="W135">
        <f>SUMIFS('总明细 源文件后台下'!N:N,'总明细 源文件后台下'!E:E,E135,'总明细 源文件后台下'!C:C,"Refund")</f>
        <v>0</v>
      </c>
      <c r="X135">
        <f>SUMIFS('总明细 源文件后台下'!O:O,'总明细 源文件后台下'!E:E,E135,'总明细 源文件后台下'!C:C,"Refund")</f>
        <v>0</v>
      </c>
      <c r="Y135">
        <f>SUMIFS('总明细 源文件后台下'!P:P,'总明细 源文件后台下'!E:E,E135,'总明细 源文件后台下'!C:C,"Refund")</f>
        <v>0</v>
      </c>
      <c r="Z135">
        <f>SUMIFS('总明细 源文件后台下'!Q:Q,'总明细 源文件后台下'!E:E,E135,'总明细 源文件后台下'!C:C,"Refund")</f>
        <v>0</v>
      </c>
      <c r="AA135">
        <f>SUMIFS('总明细 源文件后台下'!R:R,'总明细 源文件后台下'!E:E,E135,'总明细 源文件后台下'!C:C,"Refund")</f>
        <v>0</v>
      </c>
      <c r="AB135">
        <f>SUMIFS('总明细 源文件后台下'!S:S,'总明细 源文件后台下'!E:E,E135,'总明细 源文件后台下'!C:C,"Refund")</f>
        <v>0</v>
      </c>
      <c r="AC135">
        <f>SUMIFS('总明细 源文件后台下'!T:T,'总明细 源文件后台下'!E:E,E135,'总明细 源文件后台下'!C:C,"Refund")</f>
        <v>0</v>
      </c>
      <c r="AD135">
        <f>SUMIFS('总明细 源文件后台下'!U:U,'总明细 源文件后台下'!E:E,E135,'总明细 源文件后台下'!C:C,"Refund")</f>
        <v>0</v>
      </c>
      <c r="AE135">
        <f>SUMIFS('总明细 源文件后台下'!V:V,'总明细 源文件后台下'!E:E,E135,'总明细 源文件后台下'!C:C,"Refund")</f>
        <v>0</v>
      </c>
      <c r="AF135">
        <f>SUMIFS('总明细 源文件后台下'!W:W,'总明细 源文件后台下'!E:E,E135,'总明细 源文件后台下'!C:C,"Refund")</f>
        <v>0</v>
      </c>
      <c r="AK135">
        <f>(SUMIF('广告费 源文件后台下'!G:G,E135,'广告费 源文件后台下'!M:M))*-1</f>
        <v>0</v>
      </c>
      <c r="AL135">
        <f>SUMIFS('总明细 源文件后台下'!W:W,'总明细 源文件后台下'!E:E,E135,'总明细 源文件后台下'!C:C,"Adjustment",'总明细 源文件后台下'!F:F,"FBA Inventory Reimbursement - Customer Return")</f>
        <v>0</v>
      </c>
      <c r="AM135">
        <f>SUMIFS('总明细 源文件后台下'!W:W,'总明细 源文件后台下'!E:E,E135,'总明细 源文件后台下'!C:C,"Adjustment",'总明细 源文件后台下'!F:F,"FBA Inventory Reimbursement - Damaged:Warehouse")</f>
        <v>0</v>
      </c>
      <c r="AN135">
        <f>SUMIFS('总明细 源文件后台下'!W:W,'总明细 源文件后台下'!E:E,E135,'总明细 源文件后台下'!C:C,"Adjustment",'总明细 源文件后台下'!F:F,"FBA Inventory Reimbursement - Customer Service Issue")</f>
        <v>0</v>
      </c>
      <c r="AO135">
        <f>SUMIFS('总明细 源文件后台下'!W:W,'总明细 源文件后台下'!E:E,E135,'总明细 源文件后台下'!C:C,"Adjustment",'总明细 源文件后台下'!F:F,"FBA Inventory Reimbursement - Fee Correction")</f>
        <v>0</v>
      </c>
      <c r="AP135">
        <f>SUMIFS('总明细 源文件后台下'!W:W,'总明细 源文件后台下'!E:E,E135,'总明细 源文件后台下'!C:C,"Adjustment",'总明细 源文件后台下'!F:F,"FBA Inventory Reimbursement - General Adjustment")</f>
        <v>0</v>
      </c>
      <c r="AQ135">
        <f>SUMIFS('总明细 源文件后台下'!W:W,'总明细 源文件后台下'!E:E,E135,'总明细 源文件后台下'!C:C,"Adjustment",'总明细 源文件后台下'!F:F,"FBA Inventory Reimbursement - Lost:Inbound")</f>
        <v>0</v>
      </c>
      <c r="AR135">
        <f>SUMIFS('总明细 源文件后台下'!W:W,'总明细 源文件后台下'!E:E,E135,'总明细 源文件后台下'!C:C,"Adjustment",'总明细 源文件后台下'!F:F,"FBA Inventory Reimbursement - Lost:Warehouse")</f>
        <v>0</v>
      </c>
      <c r="AS135">
        <f>SUMIFS('总明细 源文件后台下'!W:W,'总明细 源文件后台下'!E:E,E135,'总明细 源文件后台下'!C:C,"Adjustment",'总明细 源文件后台下'!F:F,"Non-subscription Fee Adjustment")</f>
        <v>0</v>
      </c>
      <c r="AT135">
        <f>SUMIFS('总明细 源文件后台下'!W:W,'总明细 源文件后台下'!E:E,E135,'总明细 源文件后台下'!C:C,"Adjustment",'总明细 源文件后台下'!F:F,"FBA Inventory Placement Service Fee")</f>
        <v>0</v>
      </c>
      <c r="AV135">
        <f>SUMIF('FBA Customer Return Per Unit Fe'!B:B,E135,'FBA Customer Return Per Unit Fe'!C:C)</f>
        <v>0</v>
      </c>
      <c r="AX135">
        <f>(SUMIF('仓储费 源文件后台下'!C:C,E135,'仓储费 源文件后台下'!V:V))*-1</f>
        <v>0</v>
      </c>
      <c r="AZ135">
        <f>SUMIF('Disposal Fee销毁费用-160.95'!B:B,E135,'Disposal Fee销毁费用-160.95'!D:D)*-1</f>
        <v>0</v>
      </c>
      <c r="BC135">
        <f>IFERROR(VLOOKUP(F135,'优惠券-86.4'!F:I,4,0),0)</f>
        <v>0</v>
      </c>
      <c r="BD135">
        <f>IFERROR(VLOOKUP(F135,'早评-120'!E:H,4,0),0)</f>
        <v>0</v>
      </c>
      <c r="BF135">
        <f t="shared" si="8"/>
        <v>0</v>
      </c>
      <c r="BG135">
        <f t="shared" si="9"/>
        <v>0</v>
      </c>
      <c r="BH135">
        <f t="shared" si="10"/>
        <v>0</v>
      </c>
      <c r="BQ135" s="45">
        <f t="shared" si="11"/>
        <v>0</v>
      </c>
      <c r="BR135">
        <f>SUMIFS('9月销毁明细'!D:D,'9月销毁明细'!A:A,E135,'9月销毁明细'!H:H,"Sellable")</f>
        <v>0</v>
      </c>
      <c r="BS135">
        <f>SUMIFS('9月销毁明细'!G:G,'9月销毁明细'!A:A,E135,'9月销毁明细'!H:H,"Sellable")</f>
        <v>0</v>
      </c>
      <c r="BT135">
        <f>SUMIFS('9月销毁明细'!D:D,'9月销毁明细'!A:A,E135,'9月销毁明细'!H:H,"Unsellable")</f>
        <v>0</v>
      </c>
      <c r="BU135">
        <f>SUMIFS('9月销毁明细'!G:G,'9月销毁明细'!A:A,E135,'9月销毁明细'!H:H,"Unsellable")</f>
        <v>0</v>
      </c>
      <c r="BW135">
        <f>IFERROR(I135*VLOOKUP(F135,'9.3成本表'!C:L,10,0),0)</f>
        <v>0</v>
      </c>
      <c r="BX135">
        <f t="shared" si="12"/>
        <v>0</v>
      </c>
      <c r="CC135" s="45">
        <f t="shared" si="13"/>
        <v>0</v>
      </c>
      <c r="CD135" s="45">
        <f t="shared" si="14"/>
        <v>0</v>
      </c>
      <c r="CE135" s="45">
        <f t="shared" si="15"/>
        <v>0</v>
      </c>
    </row>
    <row r="136" spans="4:83" x14ac:dyDescent="0.25">
      <c r="D136" s="20" t="s">
        <v>381</v>
      </c>
      <c r="E136" s="20" t="s">
        <v>382</v>
      </c>
      <c r="F136" s="20">
        <v>1405</v>
      </c>
      <c r="G136">
        <v>130</v>
      </c>
      <c r="H136" s="20"/>
      <c r="I136">
        <f>SUMIFS('总明细 源文件后台下'!G:G,'总明细 源文件后台下'!E:E,E136,'总明细 源文件后台下'!C:C,"Order")</f>
        <v>0</v>
      </c>
      <c r="J136">
        <f>SUMIFS('总明细 源文件后台下'!M:M,'总明细 源文件后台下'!E:E,E136,'总明细 源文件后台下'!C:C,"Order")</f>
        <v>0</v>
      </c>
      <c r="K136">
        <f>SUMIFS('总明细 源文件后台下'!N:N,'总明细 源文件后台下'!E:E,E136,'总明细 源文件后台下'!C:C,"Order")</f>
        <v>0</v>
      </c>
      <c r="L136">
        <f>SUMIFS('总明细 源文件后台下'!O:O,'总明细 源文件后台下'!E:E,E136,'总明细 源文件后台下'!C:C,"Order")</f>
        <v>0</v>
      </c>
      <c r="M136">
        <f>SUMIFS('总明细 源文件后台下'!P:P,'总明细 源文件后台下'!E:E,E136,'总明细 源文件后台下'!C:C,"Order")</f>
        <v>0</v>
      </c>
      <c r="N136">
        <f>SUMIFS('总明细 源文件后台下'!Q:Q,'总明细 源文件后台下'!E:E,E136,'总明细 源文件后台下'!C:C,"Order")</f>
        <v>0</v>
      </c>
      <c r="O136">
        <f>SUMIFS('总明细 源文件后台下'!R:R,'总明细 源文件后台下'!E:E,E136,'总明细 源文件后台下'!C:C,"Order")</f>
        <v>0</v>
      </c>
      <c r="P136">
        <f>SUMIFS('总明细 源文件后台下'!S:S,'总明细 源文件后台下'!E:E,E136,'总明细 源文件后台下'!C:C,"Order")</f>
        <v>0</v>
      </c>
      <c r="Q136">
        <f>SUMIFS('总明细 源文件后台下'!T:T,'总明细 源文件后台下'!E:E,E136,'总明细 源文件后台下'!C:C,"Order")</f>
        <v>0</v>
      </c>
      <c r="R136">
        <f>SUMIFS('总明细 源文件后台下'!U:U,'总明细 源文件后台下'!E:E,E136,'总明细 源文件后台下'!C:C,"Order")</f>
        <v>0</v>
      </c>
      <c r="S136">
        <f>SUMIFS('总明细 源文件后台下'!V:V,'总明细 源文件后台下'!E:E,E136,'总明细 源文件后台下'!C:C,"Order")</f>
        <v>0</v>
      </c>
      <c r="T136">
        <f>SUMIFS('总明细 源文件后台下'!W:W,'总明细 源文件后台下'!E:E,E136,'总明细 源文件后台下'!C:C,"Order")</f>
        <v>0</v>
      </c>
      <c r="U136">
        <f>SUMIFS('总明细 源文件后台下'!G:G,'总明细 源文件后台下'!E:E,E136,'总明细 源文件后台下'!C:C,"Refund")</f>
        <v>0</v>
      </c>
      <c r="V136">
        <f>SUMIFS('总明细 源文件后台下'!M:M,'总明细 源文件后台下'!E:E,E136,'总明细 源文件后台下'!C:C,"Refund")</f>
        <v>0</v>
      </c>
      <c r="W136">
        <f>SUMIFS('总明细 源文件后台下'!N:N,'总明细 源文件后台下'!E:E,E136,'总明细 源文件后台下'!C:C,"Refund")</f>
        <v>0</v>
      </c>
      <c r="X136">
        <f>SUMIFS('总明细 源文件后台下'!O:O,'总明细 源文件后台下'!E:E,E136,'总明细 源文件后台下'!C:C,"Refund")</f>
        <v>0</v>
      </c>
      <c r="Y136">
        <f>SUMIFS('总明细 源文件后台下'!P:P,'总明细 源文件后台下'!E:E,E136,'总明细 源文件后台下'!C:C,"Refund")</f>
        <v>0</v>
      </c>
      <c r="Z136">
        <f>SUMIFS('总明细 源文件后台下'!Q:Q,'总明细 源文件后台下'!E:E,E136,'总明细 源文件后台下'!C:C,"Refund")</f>
        <v>0</v>
      </c>
      <c r="AA136">
        <f>SUMIFS('总明细 源文件后台下'!R:R,'总明细 源文件后台下'!E:E,E136,'总明细 源文件后台下'!C:C,"Refund")</f>
        <v>0</v>
      </c>
      <c r="AB136">
        <f>SUMIFS('总明细 源文件后台下'!S:S,'总明细 源文件后台下'!E:E,E136,'总明细 源文件后台下'!C:C,"Refund")</f>
        <v>0</v>
      </c>
      <c r="AC136">
        <f>SUMIFS('总明细 源文件后台下'!T:T,'总明细 源文件后台下'!E:E,E136,'总明细 源文件后台下'!C:C,"Refund")</f>
        <v>0</v>
      </c>
      <c r="AD136">
        <f>SUMIFS('总明细 源文件后台下'!U:U,'总明细 源文件后台下'!E:E,E136,'总明细 源文件后台下'!C:C,"Refund")</f>
        <v>0</v>
      </c>
      <c r="AE136">
        <f>SUMIFS('总明细 源文件后台下'!V:V,'总明细 源文件后台下'!E:E,E136,'总明细 源文件后台下'!C:C,"Refund")</f>
        <v>0</v>
      </c>
      <c r="AF136">
        <f>SUMIFS('总明细 源文件后台下'!W:W,'总明细 源文件后台下'!E:E,E136,'总明细 源文件后台下'!C:C,"Refund")</f>
        <v>0</v>
      </c>
      <c r="AK136">
        <f>(SUMIF('广告费 源文件后台下'!G:G,E136,'广告费 源文件后台下'!M:M))*-1</f>
        <v>0</v>
      </c>
      <c r="AL136">
        <f>SUMIFS('总明细 源文件后台下'!W:W,'总明细 源文件后台下'!E:E,E136,'总明细 源文件后台下'!C:C,"Adjustment",'总明细 源文件后台下'!F:F,"FBA Inventory Reimbursement - Customer Return")</f>
        <v>0</v>
      </c>
      <c r="AM136">
        <f>SUMIFS('总明细 源文件后台下'!W:W,'总明细 源文件后台下'!E:E,E136,'总明细 源文件后台下'!C:C,"Adjustment",'总明细 源文件后台下'!F:F,"FBA Inventory Reimbursement - Damaged:Warehouse")</f>
        <v>0</v>
      </c>
      <c r="AN136">
        <f>SUMIFS('总明细 源文件后台下'!W:W,'总明细 源文件后台下'!E:E,E136,'总明细 源文件后台下'!C:C,"Adjustment",'总明细 源文件后台下'!F:F,"FBA Inventory Reimbursement - Customer Service Issue")</f>
        <v>0</v>
      </c>
      <c r="AO136">
        <f>SUMIFS('总明细 源文件后台下'!W:W,'总明细 源文件后台下'!E:E,E136,'总明细 源文件后台下'!C:C,"Adjustment",'总明细 源文件后台下'!F:F,"FBA Inventory Reimbursement - Fee Correction")</f>
        <v>0</v>
      </c>
      <c r="AP136">
        <f>SUMIFS('总明细 源文件后台下'!W:W,'总明细 源文件后台下'!E:E,E136,'总明细 源文件后台下'!C:C,"Adjustment",'总明细 源文件后台下'!F:F,"FBA Inventory Reimbursement - General Adjustment")</f>
        <v>0</v>
      </c>
      <c r="AQ136">
        <f>SUMIFS('总明细 源文件后台下'!W:W,'总明细 源文件后台下'!E:E,E136,'总明细 源文件后台下'!C:C,"Adjustment",'总明细 源文件后台下'!F:F,"FBA Inventory Reimbursement - Lost:Inbound")</f>
        <v>0</v>
      </c>
      <c r="AR136">
        <f>SUMIFS('总明细 源文件后台下'!W:W,'总明细 源文件后台下'!E:E,E136,'总明细 源文件后台下'!C:C,"Adjustment",'总明细 源文件后台下'!F:F,"FBA Inventory Reimbursement - Lost:Warehouse")</f>
        <v>0</v>
      </c>
      <c r="AS136">
        <f>SUMIFS('总明细 源文件后台下'!W:W,'总明细 源文件后台下'!E:E,E136,'总明细 源文件后台下'!C:C,"Adjustment",'总明细 源文件后台下'!F:F,"Non-subscription Fee Adjustment")</f>
        <v>0</v>
      </c>
      <c r="AT136">
        <f>SUMIFS('总明细 源文件后台下'!W:W,'总明细 源文件后台下'!E:E,E136,'总明细 源文件后台下'!C:C,"Adjustment",'总明细 源文件后台下'!F:F,"FBA Inventory Placement Service Fee")</f>
        <v>0</v>
      </c>
      <c r="AV136">
        <f>SUMIF('FBA Customer Return Per Unit Fe'!B:B,E136,'FBA Customer Return Per Unit Fe'!C:C)</f>
        <v>0</v>
      </c>
      <c r="AX136">
        <f>(SUMIF('仓储费 源文件后台下'!C:C,E136,'仓储费 源文件后台下'!V:V))*-1</f>
        <v>0</v>
      </c>
      <c r="AZ136">
        <f>SUMIF('Disposal Fee销毁费用-160.95'!B:B,E136,'Disposal Fee销毁费用-160.95'!D:D)*-1</f>
        <v>0</v>
      </c>
      <c r="BC136">
        <f>IFERROR(VLOOKUP(F136,'优惠券-86.4'!F:I,4,0),0)</f>
        <v>0</v>
      </c>
      <c r="BD136">
        <f>IFERROR(VLOOKUP(F136,'早评-120'!E:H,4,0),0)</f>
        <v>0</v>
      </c>
      <c r="BF136">
        <f t="shared" ref="BF136:BF199" si="16">T136+AF136+SUM(AG136:BD136)</f>
        <v>0</v>
      </c>
      <c r="BG136">
        <f t="shared" ref="BG136:BG199" si="17">IFERROR(BF136/J136,0)</f>
        <v>0</v>
      </c>
      <c r="BH136">
        <f t="shared" ref="BH136:BH199" si="18">IFERROR((BF136*6.5),0)</f>
        <v>0</v>
      </c>
      <c r="BQ136" s="45">
        <f t="shared" ref="BQ136:BQ199" si="19">BH136+BI136-BJ136-BK136-BL136-BM136-BN136-BO136-BP136</f>
        <v>0</v>
      </c>
      <c r="BR136">
        <f>SUMIFS('9月销毁明细'!D:D,'9月销毁明细'!A:A,E136,'9月销毁明细'!H:H,"Sellable")</f>
        <v>0</v>
      </c>
      <c r="BS136">
        <f>SUMIFS('9月销毁明细'!G:G,'9月销毁明细'!A:A,E136,'9月销毁明细'!H:H,"Sellable")</f>
        <v>0</v>
      </c>
      <c r="BT136">
        <f>SUMIFS('9月销毁明细'!D:D,'9月销毁明细'!A:A,E136,'9月销毁明细'!H:H,"Unsellable")</f>
        <v>0</v>
      </c>
      <c r="BU136">
        <f>SUMIFS('9月销毁明细'!G:G,'9月销毁明细'!A:A,E136,'9月销毁明细'!H:H,"Unsellable")</f>
        <v>0</v>
      </c>
      <c r="BW136">
        <f>IFERROR(I136*VLOOKUP(F136,'9.3成本表'!C:L,10,0),0)</f>
        <v>0</v>
      </c>
      <c r="BX136">
        <f t="shared" ref="BX136:BX199" si="20">13.26*I136</f>
        <v>0</v>
      </c>
      <c r="CC136" s="45">
        <f t="shared" ref="CC136:CC199" si="21">BQ136-BS136-BU136-BW136-BX136</f>
        <v>0</v>
      </c>
      <c r="CD136" s="45">
        <f t="shared" ref="CD136:CD199" si="22">IFERROR(CC136/(J136*6.5),0)</f>
        <v>0</v>
      </c>
      <c r="CE136" s="45">
        <f t="shared" ref="CE136:CE199" si="23">IFERROR(CC136/(BW136+BX136),0)</f>
        <v>0</v>
      </c>
    </row>
    <row r="137" spans="4:83" x14ac:dyDescent="0.25">
      <c r="D137" s="20" t="s">
        <v>383</v>
      </c>
      <c r="E137" s="20" t="s">
        <v>384</v>
      </c>
      <c r="F137" s="20">
        <v>1405</v>
      </c>
      <c r="G137">
        <v>131</v>
      </c>
      <c r="H137" s="20"/>
      <c r="I137">
        <f>SUMIFS('总明细 源文件后台下'!G:G,'总明细 源文件后台下'!E:E,E137,'总明细 源文件后台下'!C:C,"Order")</f>
        <v>0</v>
      </c>
      <c r="J137">
        <f>SUMIFS('总明细 源文件后台下'!M:M,'总明细 源文件后台下'!E:E,E137,'总明细 源文件后台下'!C:C,"Order")</f>
        <v>0</v>
      </c>
      <c r="K137">
        <f>SUMIFS('总明细 源文件后台下'!N:N,'总明细 源文件后台下'!E:E,E137,'总明细 源文件后台下'!C:C,"Order")</f>
        <v>0</v>
      </c>
      <c r="L137">
        <f>SUMIFS('总明细 源文件后台下'!O:O,'总明细 源文件后台下'!E:E,E137,'总明细 源文件后台下'!C:C,"Order")</f>
        <v>0</v>
      </c>
      <c r="M137">
        <f>SUMIFS('总明细 源文件后台下'!P:P,'总明细 源文件后台下'!E:E,E137,'总明细 源文件后台下'!C:C,"Order")</f>
        <v>0</v>
      </c>
      <c r="N137">
        <f>SUMIFS('总明细 源文件后台下'!Q:Q,'总明细 源文件后台下'!E:E,E137,'总明细 源文件后台下'!C:C,"Order")</f>
        <v>0</v>
      </c>
      <c r="O137">
        <f>SUMIFS('总明细 源文件后台下'!R:R,'总明细 源文件后台下'!E:E,E137,'总明细 源文件后台下'!C:C,"Order")</f>
        <v>0</v>
      </c>
      <c r="P137">
        <f>SUMIFS('总明细 源文件后台下'!S:S,'总明细 源文件后台下'!E:E,E137,'总明细 源文件后台下'!C:C,"Order")</f>
        <v>0</v>
      </c>
      <c r="Q137">
        <f>SUMIFS('总明细 源文件后台下'!T:T,'总明细 源文件后台下'!E:E,E137,'总明细 源文件后台下'!C:C,"Order")</f>
        <v>0</v>
      </c>
      <c r="R137">
        <f>SUMIFS('总明细 源文件后台下'!U:U,'总明细 源文件后台下'!E:E,E137,'总明细 源文件后台下'!C:C,"Order")</f>
        <v>0</v>
      </c>
      <c r="S137">
        <f>SUMIFS('总明细 源文件后台下'!V:V,'总明细 源文件后台下'!E:E,E137,'总明细 源文件后台下'!C:C,"Order")</f>
        <v>0</v>
      </c>
      <c r="T137">
        <f>SUMIFS('总明细 源文件后台下'!W:W,'总明细 源文件后台下'!E:E,E137,'总明细 源文件后台下'!C:C,"Order")</f>
        <v>0</v>
      </c>
      <c r="U137">
        <f>SUMIFS('总明细 源文件后台下'!G:G,'总明细 源文件后台下'!E:E,E137,'总明细 源文件后台下'!C:C,"Refund")</f>
        <v>0</v>
      </c>
      <c r="V137">
        <f>SUMIFS('总明细 源文件后台下'!M:M,'总明细 源文件后台下'!E:E,E137,'总明细 源文件后台下'!C:C,"Refund")</f>
        <v>0</v>
      </c>
      <c r="W137">
        <f>SUMIFS('总明细 源文件后台下'!N:N,'总明细 源文件后台下'!E:E,E137,'总明细 源文件后台下'!C:C,"Refund")</f>
        <v>0</v>
      </c>
      <c r="X137">
        <f>SUMIFS('总明细 源文件后台下'!O:O,'总明细 源文件后台下'!E:E,E137,'总明细 源文件后台下'!C:C,"Refund")</f>
        <v>0</v>
      </c>
      <c r="Y137">
        <f>SUMIFS('总明细 源文件后台下'!P:P,'总明细 源文件后台下'!E:E,E137,'总明细 源文件后台下'!C:C,"Refund")</f>
        <v>0</v>
      </c>
      <c r="Z137">
        <f>SUMIFS('总明细 源文件后台下'!Q:Q,'总明细 源文件后台下'!E:E,E137,'总明细 源文件后台下'!C:C,"Refund")</f>
        <v>0</v>
      </c>
      <c r="AA137">
        <f>SUMIFS('总明细 源文件后台下'!R:R,'总明细 源文件后台下'!E:E,E137,'总明细 源文件后台下'!C:C,"Refund")</f>
        <v>0</v>
      </c>
      <c r="AB137">
        <f>SUMIFS('总明细 源文件后台下'!S:S,'总明细 源文件后台下'!E:E,E137,'总明细 源文件后台下'!C:C,"Refund")</f>
        <v>0</v>
      </c>
      <c r="AC137">
        <f>SUMIFS('总明细 源文件后台下'!T:T,'总明细 源文件后台下'!E:E,E137,'总明细 源文件后台下'!C:C,"Refund")</f>
        <v>0</v>
      </c>
      <c r="AD137">
        <f>SUMIFS('总明细 源文件后台下'!U:U,'总明细 源文件后台下'!E:E,E137,'总明细 源文件后台下'!C:C,"Refund")</f>
        <v>0</v>
      </c>
      <c r="AE137">
        <f>SUMIFS('总明细 源文件后台下'!V:V,'总明细 源文件后台下'!E:E,E137,'总明细 源文件后台下'!C:C,"Refund")</f>
        <v>0</v>
      </c>
      <c r="AF137">
        <f>SUMIFS('总明细 源文件后台下'!W:W,'总明细 源文件后台下'!E:E,E137,'总明细 源文件后台下'!C:C,"Refund")</f>
        <v>0</v>
      </c>
      <c r="AK137">
        <f>(SUMIF('广告费 源文件后台下'!G:G,E137,'广告费 源文件后台下'!M:M))*-1</f>
        <v>0</v>
      </c>
      <c r="AL137">
        <f>SUMIFS('总明细 源文件后台下'!W:W,'总明细 源文件后台下'!E:E,E137,'总明细 源文件后台下'!C:C,"Adjustment",'总明细 源文件后台下'!F:F,"FBA Inventory Reimbursement - Customer Return")</f>
        <v>0</v>
      </c>
      <c r="AM137">
        <f>SUMIFS('总明细 源文件后台下'!W:W,'总明细 源文件后台下'!E:E,E137,'总明细 源文件后台下'!C:C,"Adjustment",'总明细 源文件后台下'!F:F,"FBA Inventory Reimbursement - Damaged:Warehouse")</f>
        <v>0</v>
      </c>
      <c r="AN137">
        <f>SUMIFS('总明细 源文件后台下'!W:W,'总明细 源文件后台下'!E:E,E137,'总明细 源文件后台下'!C:C,"Adjustment",'总明细 源文件后台下'!F:F,"FBA Inventory Reimbursement - Customer Service Issue")</f>
        <v>0</v>
      </c>
      <c r="AO137">
        <f>SUMIFS('总明细 源文件后台下'!W:W,'总明细 源文件后台下'!E:E,E137,'总明细 源文件后台下'!C:C,"Adjustment",'总明细 源文件后台下'!F:F,"FBA Inventory Reimbursement - Fee Correction")</f>
        <v>0</v>
      </c>
      <c r="AP137">
        <f>SUMIFS('总明细 源文件后台下'!W:W,'总明细 源文件后台下'!E:E,E137,'总明细 源文件后台下'!C:C,"Adjustment",'总明细 源文件后台下'!F:F,"FBA Inventory Reimbursement - General Adjustment")</f>
        <v>0</v>
      </c>
      <c r="AQ137">
        <f>SUMIFS('总明细 源文件后台下'!W:W,'总明细 源文件后台下'!E:E,E137,'总明细 源文件后台下'!C:C,"Adjustment",'总明细 源文件后台下'!F:F,"FBA Inventory Reimbursement - Lost:Inbound")</f>
        <v>0</v>
      </c>
      <c r="AR137">
        <f>SUMIFS('总明细 源文件后台下'!W:W,'总明细 源文件后台下'!E:E,E137,'总明细 源文件后台下'!C:C,"Adjustment",'总明细 源文件后台下'!F:F,"FBA Inventory Reimbursement - Lost:Warehouse")</f>
        <v>0</v>
      </c>
      <c r="AS137">
        <f>SUMIFS('总明细 源文件后台下'!W:W,'总明细 源文件后台下'!E:E,E137,'总明细 源文件后台下'!C:C,"Adjustment",'总明细 源文件后台下'!F:F,"Non-subscription Fee Adjustment")</f>
        <v>0</v>
      </c>
      <c r="AT137">
        <f>SUMIFS('总明细 源文件后台下'!W:W,'总明细 源文件后台下'!E:E,E137,'总明细 源文件后台下'!C:C,"Adjustment",'总明细 源文件后台下'!F:F,"FBA Inventory Placement Service Fee")</f>
        <v>0</v>
      </c>
      <c r="AV137">
        <f>SUMIF('FBA Customer Return Per Unit Fe'!B:B,E137,'FBA Customer Return Per Unit Fe'!C:C)</f>
        <v>0</v>
      </c>
      <c r="AX137">
        <f>(SUMIF('仓储费 源文件后台下'!C:C,E137,'仓储费 源文件后台下'!V:V))*-1</f>
        <v>-1.4E-3</v>
      </c>
      <c r="AZ137">
        <f>SUMIF('Disposal Fee销毁费用-160.95'!B:B,E137,'Disposal Fee销毁费用-160.95'!D:D)*-1</f>
        <v>0</v>
      </c>
      <c r="BC137">
        <f>IFERROR(VLOOKUP(F137,'优惠券-86.4'!F:I,4,0),0)</f>
        <v>0</v>
      </c>
      <c r="BD137">
        <f>IFERROR(VLOOKUP(F137,'早评-120'!E:H,4,0),0)</f>
        <v>0</v>
      </c>
      <c r="BF137">
        <f t="shared" si="16"/>
        <v>-1.4E-3</v>
      </c>
      <c r="BG137">
        <f t="shared" si="17"/>
        <v>0</v>
      </c>
      <c r="BH137">
        <f t="shared" si="18"/>
        <v>-9.1000000000000004E-3</v>
      </c>
      <c r="BQ137" s="45">
        <f t="shared" si="19"/>
        <v>-9.1000000000000004E-3</v>
      </c>
      <c r="BR137">
        <f>SUMIFS('9月销毁明细'!D:D,'9月销毁明细'!A:A,E137,'9月销毁明细'!H:H,"Sellable")</f>
        <v>0</v>
      </c>
      <c r="BS137">
        <f>SUMIFS('9月销毁明细'!G:G,'9月销毁明细'!A:A,E137,'9月销毁明细'!H:H,"Sellable")</f>
        <v>0</v>
      </c>
      <c r="BT137">
        <f>SUMIFS('9月销毁明细'!D:D,'9月销毁明细'!A:A,E137,'9月销毁明细'!H:H,"Unsellable")</f>
        <v>0</v>
      </c>
      <c r="BU137">
        <f>SUMIFS('9月销毁明细'!G:G,'9月销毁明细'!A:A,E137,'9月销毁明细'!H:H,"Unsellable")</f>
        <v>0</v>
      </c>
      <c r="BW137">
        <f>IFERROR(I137*VLOOKUP(F137,'9.3成本表'!C:L,10,0),0)</f>
        <v>0</v>
      </c>
      <c r="BX137">
        <f t="shared" si="20"/>
        <v>0</v>
      </c>
      <c r="CC137" s="45">
        <f t="shared" si="21"/>
        <v>-9.1000000000000004E-3</v>
      </c>
      <c r="CD137" s="45">
        <f t="shared" si="22"/>
        <v>0</v>
      </c>
      <c r="CE137" s="45">
        <f t="shared" si="23"/>
        <v>0</v>
      </c>
    </row>
    <row r="138" spans="4:83" x14ac:dyDescent="0.25">
      <c r="D138" s="20" t="s">
        <v>385</v>
      </c>
      <c r="E138" s="20" t="s">
        <v>386</v>
      </c>
      <c r="F138" s="20">
        <v>1405</v>
      </c>
      <c r="G138">
        <v>132</v>
      </c>
      <c r="H138" s="20"/>
      <c r="I138">
        <f>SUMIFS('总明细 源文件后台下'!G:G,'总明细 源文件后台下'!E:E,E138,'总明细 源文件后台下'!C:C,"Order")</f>
        <v>0</v>
      </c>
      <c r="J138">
        <f>SUMIFS('总明细 源文件后台下'!M:M,'总明细 源文件后台下'!E:E,E138,'总明细 源文件后台下'!C:C,"Order")</f>
        <v>0</v>
      </c>
      <c r="K138">
        <f>SUMIFS('总明细 源文件后台下'!N:N,'总明细 源文件后台下'!E:E,E138,'总明细 源文件后台下'!C:C,"Order")</f>
        <v>0</v>
      </c>
      <c r="L138">
        <f>SUMIFS('总明细 源文件后台下'!O:O,'总明细 源文件后台下'!E:E,E138,'总明细 源文件后台下'!C:C,"Order")</f>
        <v>0</v>
      </c>
      <c r="M138">
        <f>SUMIFS('总明细 源文件后台下'!P:P,'总明细 源文件后台下'!E:E,E138,'总明细 源文件后台下'!C:C,"Order")</f>
        <v>0</v>
      </c>
      <c r="N138">
        <f>SUMIFS('总明细 源文件后台下'!Q:Q,'总明细 源文件后台下'!E:E,E138,'总明细 源文件后台下'!C:C,"Order")</f>
        <v>0</v>
      </c>
      <c r="O138">
        <f>SUMIFS('总明细 源文件后台下'!R:R,'总明细 源文件后台下'!E:E,E138,'总明细 源文件后台下'!C:C,"Order")</f>
        <v>0</v>
      </c>
      <c r="P138">
        <f>SUMIFS('总明细 源文件后台下'!S:S,'总明细 源文件后台下'!E:E,E138,'总明细 源文件后台下'!C:C,"Order")</f>
        <v>0</v>
      </c>
      <c r="Q138">
        <f>SUMIFS('总明细 源文件后台下'!T:T,'总明细 源文件后台下'!E:E,E138,'总明细 源文件后台下'!C:C,"Order")</f>
        <v>0</v>
      </c>
      <c r="R138">
        <f>SUMIFS('总明细 源文件后台下'!U:U,'总明细 源文件后台下'!E:E,E138,'总明细 源文件后台下'!C:C,"Order")</f>
        <v>0</v>
      </c>
      <c r="S138">
        <f>SUMIFS('总明细 源文件后台下'!V:V,'总明细 源文件后台下'!E:E,E138,'总明细 源文件后台下'!C:C,"Order")</f>
        <v>0</v>
      </c>
      <c r="T138">
        <f>SUMIFS('总明细 源文件后台下'!W:W,'总明细 源文件后台下'!E:E,E138,'总明细 源文件后台下'!C:C,"Order")</f>
        <v>0</v>
      </c>
      <c r="U138">
        <f>SUMIFS('总明细 源文件后台下'!G:G,'总明细 源文件后台下'!E:E,E138,'总明细 源文件后台下'!C:C,"Refund")</f>
        <v>0</v>
      </c>
      <c r="V138">
        <f>SUMIFS('总明细 源文件后台下'!M:M,'总明细 源文件后台下'!E:E,E138,'总明细 源文件后台下'!C:C,"Refund")</f>
        <v>0</v>
      </c>
      <c r="W138">
        <f>SUMIFS('总明细 源文件后台下'!N:N,'总明细 源文件后台下'!E:E,E138,'总明细 源文件后台下'!C:C,"Refund")</f>
        <v>0</v>
      </c>
      <c r="X138">
        <f>SUMIFS('总明细 源文件后台下'!O:O,'总明细 源文件后台下'!E:E,E138,'总明细 源文件后台下'!C:C,"Refund")</f>
        <v>0</v>
      </c>
      <c r="Y138">
        <f>SUMIFS('总明细 源文件后台下'!P:P,'总明细 源文件后台下'!E:E,E138,'总明细 源文件后台下'!C:C,"Refund")</f>
        <v>0</v>
      </c>
      <c r="Z138">
        <f>SUMIFS('总明细 源文件后台下'!Q:Q,'总明细 源文件后台下'!E:E,E138,'总明细 源文件后台下'!C:C,"Refund")</f>
        <v>0</v>
      </c>
      <c r="AA138">
        <f>SUMIFS('总明细 源文件后台下'!R:R,'总明细 源文件后台下'!E:E,E138,'总明细 源文件后台下'!C:C,"Refund")</f>
        <v>0</v>
      </c>
      <c r="AB138">
        <f>SUMIFS('总明细 源文件后台下'!S:S,'总明细 源文件后台下'!E:E,E138,'总明细 源文件后台下'!C:C,"Refund")</f>
        <v>0</v>
      </c>
      <c r="AC138">
        <f>SUMIFS('总明细 源文件后台下'!T:T,'总明细 源文件后台下'!E:E,E138,'总明细 源文件后台下'!C:C,"Refund")</f>
        <v>0</v>
      </c>
      <c r="AD138">
        <f>SUMIFS('总明细 源文件后台下'!U:U,'总明细 源文件后台下'!E:E,E138,'总明细 源文件后台下'!C:C,"Refund")</f>
        <v>0</v>
      </c>
      <c r="AE138">
        <f>SUMIFS('总明细 源文件后台下'!V:V,'总明细 源文件后台下'!E:E,E138,'总明细 源文件后台下'!C:C,"Refund")</f>
        <v>0</v>
      </c>
      <c r="AF138">
        <f>SUMIFS('总明细 源文件后台下'!W:W,'总明细 源文件后台下'!E:E,E138,'总明细 源文件后台下'!C:C,"Refund")</f>
        <v>0</v>
      </c>
      <c r="AK138">
        <f>(SUMIF('广告费 源文件后台下'!G:G,E138,'广告费 源文件后台下'!M:M))*-1</f>
        <v>0</v>
      </c>
      <c r="AL138">
        <f>SUMIFS('总明细 源文件后台下'!W:W,'总明细 源文件后台下'!E:E,E138,'总明细 源文件后台下'!C:C,"Adjustment",'总明细 源文件后台下'!F:F,"FBA Inventory Reimbursement - Customer Return")</f>
        <v>0</v>
      </c>
      <c r="AM138">
        <f>SUMIFS('总明细 源文件后台下'!W:W,'总明细 源文件后台下'!E:E,E138,'总明细 源文件后台下'!C:C,"Adjustment",'总明细 源文件后台下'!F:F,"FBA Inventory Reimbursement - Damaged:Warehouse")</f>
        <v>0</v>
      </c>
      <c r="AN138">
        <f>SUMIFS('总明细 源文件后台下'!W:W,'总明细 源文件后台下'!E:E,E138,'总明细 源文件后台下'!C:C,"Adjustment",'总明细 源文件后台下'!F:F,"FBA Inventory Reimbursement - Customer Service Issue")</f>
        <v>0</v>
      </c>
      <c r="AO138">
        <f>SUMIFS('总明细 源文件后台下'!W:W,'总明细 源文件后台下'!E:E,E138,'总明细 源文件后台下'!C:C,"Adjustment",'总明细 源文件后台下'!F:F,"FBA Inventory Reimbursement - Fee Correction")</f>
        <v>0</v>
      </c>
      <c r="AP138">
        <f>SUMIFS('总明细 源文件后台下'!W:W,'总明细 源文件后台下'!E:E,E138,'总明细 源文件后台下'!C:C,"Adjustment",'总明细 源文件后台下'!F:F,"FBA Inventory Reimbursement - General Adjustment")</f>
        <v>0</v>
      </c>
      <c r="AQ138">
        <f>SUMIFS('总明细 源文件后台下'!W:W,'总明细 源文件后台下'!E:E,E138,'总明细 源文件后台下'!C:C,"Adjustment",'总明细 源文件后台下'!F:F,"FBA Inventory Reimbursement - Lost:Inbound")</f>
        <v>0</v>
      </c>
      <c r="AR138">
        <f>SUMIFS('总明细 源文件后台下'!W:W,'总明细 源文件后台下'!E:E,E138,'总明细 源文件后台下'!C:C,"Adjustment",'总明细 源文件后台下'!F:F,"FBA Inventory Reimbursement - Lost:Warehouse")</f>
        <v>6.36</v>
      </c>
      <c r="AS138">
        <f>SUMIFS('总明细 源文件后台下'!W:W,'总明细 源文件后台下'!E:E,E138,'总明细 源文件后台下'!C:C,"Adjustment",'总明细 源文件后台下'!F:F,"Non-subscription Fee Adjustment")</f>
        <v>0</v>
      </c>
      <c r="AT138">
        <f>SUMIFS('总明细 源文件后台下'!W:W,'总明细 源文件后台下'!E:E,E138,'总明细 源文件后台下'!C:C,"Adjustment",'总明细 源文件后台下'!F:F,"FBA Inventory Placement Service Fee")</f>
        <v>0</v>
      </c>
      <c r="AV138">
        <f>SUMIF('FBA Customer Return Per Unit Fe'!B:B,E138,'FBA Customer Return Per Unit Fe'!C:C)</f>
        <v>0</v>
      </c>
      <c r="AX138">
        <f>(SUMIF('仓储费 源文件后台下'!C:C,E138,'仓储费 源文件后台下'!V:V))*-1</f>
        <v>0</v>
      </c>
      <c r="AZ138">
        <f>SUMIF('Disposal Fee销毁费用-160.95'!B:B,E138,'Disposal Fee销毁费用-160.95'!D:D)*-1</f>
        <v>0</v>
      </c>
      <c r="BC138">
        <f>IFERROR(VLOOKUP(F138,'优惠券-86.4'!F:I,4,0),0)</f>
        <v>0</v>
      </c>
      <c r="BD138">
        <f>IFERROR(VLOOKUP(F138,'早评-120'!E:H,4,0),0)</f>
        <v>0</v>
      </c>
      <c r="BF138">
        <f t="shared" si="16"/>
        <v>6.36</v>
      </c>
      <c r="BG138">
        <f t="shared" si="17"/>
        <v>0</v>
      </c>
      <c r="BH138">
        <f t="shared" si="18"/>
        <v>41.34</v>
      </c>
      <c r="BQ138" s="45">
        <f t="shared" si="19"/>
        <v>41.34</v>
      </c>
      <c r="BR138">
        <f>SUMIFS('9月销毁明细'!D:D,'9月销毁明细'!A:A,E138,'9月销毁明细'!H:H,"Sellable")</f>
        <v>0</v>
      </c>
      <c r="BS138">
        <f>SUMIFS('9月销毁明细'!G:G,'9月销毁明细'!A:A,E138,'9月销毁明细'!H:H,"Sellable")</f>
        <v>0</v>
      </c>
      <c r="BT138">
        <f>SUMIFS('9月销毁明细'!D:D,'9月销毁明细'!A:A,E138,'9月销毁明细'!H:H,"Unsellable")</f>
        <v>0</v>
      </c>
      <c r="BU138">
        <f>SUMIFS('9月销毁明细'!G:G,'9月销毁明细'!A:A,E138,'9月销毁明细'!H:H,"Unsellable")</f>
        <v>0</v>
      </c>
      <c r="BW138">
        <f>IFERROR(I138*VLOOKUP(F138,'9.3成本表'!C:L,10,0),0)</f>
        <v>0</v>
      </c>
      <c r="BX138">
        <f t="shared" si="20"/>
        <v>0</v>
      </c>
      <c r="CC138" s="45">
        <f t="shared" si="21"/>
        <v>41.34</v>
      </c>
      <c r="CD138" s="45">
        <f t="shared" si="22"/>
        <v>0</v>
      </c>
      <c r="CE138" s="45">
        <f t="shared" si="23"/>
        <v>0</v>
      </c>
    </row>
    <row r="139" spans="4:83" x14ac:dyDescent="0.25">
      <c r="D139" s="20" t="s">
        <v>387</v>
      </c>
      <c r="E139" s="20" t="s">
        <v>388</v>
      </c>
      <c r="F139" s="20">
        <v>1405</v>
      </c>
      <c r="G139">
        <v>133</v>
      </c>
      <c r="H139" s="20"/>
      <c r="I139">
        <f>SUMIFS('总明细 源文件后台下'!G:G,'总明细 源文件后台下'!E:E,E139,'总明细 源文件后台下'!C:C,"Order")</f>
        <v>0</v>
      </c>
      <c r="J139">
        <f>SUMIFS('总明细 源文件后台下'!M:M,'总明细 源文件后台下'!E:E,E139,'总明细 源文件后台下'!C:C,"Order")</f>
        <v>0</v>
      </c>
      <c r="K139">
        <f>SUMIFS('总明细 源文件后台下'!N:N,'总明细 源文件后台下'!E:E,E139,'总明细 源文件后台下'!C:C,"Order")</f>
        <v>0</v>
      </c>
      <c r="L139">
        <f>SUMIFS('总明细 源文件后台下'!O:O,'总明细 源文件后台下'!E:E,E139,'总明细 源文件后台下'!C:C,"Order")</f>
        <v>0</v>
      </c>
      <c r="M139">
        <f>SUMIFS('总明细 源文件后台下'!P:P,'总明细 源文件后台下'!E:E,E139,'总明细 源文件后台下'!C:C,"Order")</f>
        <v>0</v>
      </c>
      <c r="N139">
        <f>SUMIFS('总明细 源文件后台下'!Q:Q,'总明细 源文件后台下'!E:E,E139,'总明细 源文件后台下'!C:C,"Order")</f>
        <v>0</v>
      </c>
      <c r="O139">
        <f>SUMIFS('总明细 源文件后台下'!R:R,'总明细 源文件后台下'!E:E,E139,'总明细 源文件后台下'!C:C,"Order")</f>
        <v>0</v>
      </c>
      <c r="P139">
        <f>SUMIFS('总明细 源文件后台下'!S:S,'总明细 源文件后台下'!E:E,E139,'总明细 源文件后台下'!C:C,"Order")</f>
        <v>0</v>
      </c>
      <c r="Q139">
        <f>SUMIFS('总明细 源文件后台下'!T:T,'总明细 源文件后台下'!E:E,E139,'总明细 源文件后台下'!C:C,"Order")</f>
        <v>0</v>
      </c>
      <c r="R139">
        <f>SUMIFS('总明细 源文件后台下'!U:U,'总明细 源文件后台下'!E:E,E139,'总明细 源文件后台下'!C:C,"Order")</f>
        <v>0</v>
      </c>
      <c r="S139">
        <f>SUMIFS('总明细 源文件后台下'!V:V,'总明细 源文件后台下'!E:E,E139,'总明细 源文件后台下'!C:C,"Order")</f>
        <v>0</v>
      </c>
      <c r="T139">
        <f>SUMIFS('总明细 源文件后台下'!W:W,'总明细 源文件后台下'!E:E,E139,'总明细 源文件后台下'!C:C,"Order")</f>
        <v>0</v>
      </c>
      <c r="U139">
        <f>SUMIFS('总明细 源文件后台下'!G:G,'总明细 源文件后台下'!E:E,E139,'总明细 源文件后台下'!C:C,"Refund")</f>
        <v>0</v>
      </c>
      <c r="V139">
        <f>SUMIFS('总明细 源文件后台下'!M:M,'总明细 源文件后台下'!E:E,E139,'总明细 源文件后台下'!C:C,"Refund")</f>
        <v>0</v>
      </c>
      <c r="W139">
        <f>SUMIFS('总明细 源文件后台下'!N:N,'总明细 源文件后台下'!E:E,E139,'总明细 源文件后台下'!C:C,"Refund")</f>
        <v>0</v>
      </c>
      <c r="X139">
        <f>SUMIFS('总明细 源文件后台下'!O:O,'总明细 源文件后台下'!E:E,E139,'总明细 源文件后台下'!C:C,"Refund")</f>
        <v>0</v>
      </c>
      <c r="Y139">
        <f>SUMIFS('总明细 源文件后台下'!P:P,'总明细 源文件后台下'!E:E,E139,'总明细 源文件后台下'!C:C,"Refund")</f>
        <v>0</v>
      </c>
      <c r="Z139">
        <f>SUMIFS('总明细 源文件后台下'!Q:Q,'总明细 源文件后台下'!E:E,E139,'总明细 源文件后台下'!C:C,"Refund")</f>
        <v>0</v>
      </c>
      <c r="AA139">
        <f>SUMIFS('总明细 源文件后台下'!R:R,'总明细 源文件后台下'!E:E,E139,'总明细 源文件后台下'!C:C,"Refund")</f>
        <v>0</v>
      </c>
      <c r="AB139">
        <f>SUMIFS('总明细 源文件后台下'!S:S,'总明细 源文件后台下'!E:E,E139,'总明细 源文件后台下'!C:C,"Refund")</f>
        <v>0</v>
      </c>
      <c r="AC139">
        <f>SUMIFS('总明细 源文件后台下'!T:T,'总明细 源文件后台下'!E:E,E139,'总明细 源文件后台下'!C:C,"Refund")</f>
        <v>0</v>
      </c>
      <c r="AD139">
        <f>SUMIFS('总明细 源文件后台下'!U:U,'总明细 源文件后台下'!E:E,E139,'总明细 源文件后台下'!C:C,"Refund")</f>
        <v>0</v>
      </c>
      <c r="AE139">
        <f>SUMIFS('总明细 源文件后台下'!V:V,'总明细 源文件后台下'!E:E,E139,'总明细 源文件后台下'!C:C,"Refund")</f>
        <v>0</v>
      </c>
      <c r="AF139">
        <f>SUMIFS('总明细 源文件后台下'!W:W,'总明细 源文件后台下'!E:E,E139,'总明细 源文件后台下'!C:C,"Refund")</f>
        <v>0</v>
      </c>
      <c r="AK139">
        <f>(SUMIF('广告费 源文件后台下'!G:G,E139,'广告费 源文件后台下'!M:M))*-1</f>
        <v>0</v>
      </c>
      <c r="AL139">
        <f>SUMIFS('总明细 源文件后台下'!W:W,'总明细 源文件后台下'!E:E,E139,'总明细 源文件后台下'!C:C,"Adjustment",'总明细 源文件后台下'!F:F,"FBA Inventory Reimbursement - Customer Return")</f>
        <v>0</v>
      </c>
      <c r="AM139">
        <f>SUMIFS('总明细 源文件后台下'!W:W,'总明细 源文件后台下'!E:E,E139,'总明细 源文件后台下'!C:C,"Adjustment",'总明细 源文件后台下'!F:F,"FBA Inventory Reimbursement - Damaged:Warehouse")</f>
        <v>0</v>
      </c>
      <c r="AN139">
        <f>SUMIFS('总明细 源文件后台下'!W:W,'总明细 源文件后台下'!E:E,E139,'总明细 源文件后台下'!C:C,"Adjustment",'总明细 源文件后台下'!F:F,"FBA Inventory Reimbursement - Customer Service Issue")</f>
        <v>0</v>
      </c>
      <c r="AO139">
        <f>SUMIFS('总明细 源文件后台下'!W:W,'总明细 源文件后台下'!E:E,E139,'总明细 源文件后台下'!C:C,"Adjustment",'总明细 源文件后台下'!F:F,"FBA Inventory Reimbursement - Fee Correction")</f>
        <v>0</v>
      </c>
      <c r="AP139">
        <f>SUMIFS('总明细 源文件后台下'!W:W,'总明细 源文件后台下'!E:E,E139,'总明细 源文件后台下'!C:C,"Adjustment",'总明细 源文件后台下'!F:F,"FBA Inventory Reimbursement - General Adjustment")</f>
        <v>0</v>
      </c>
      <c r="AQ139">
        <f>SUMIFS('总明细 源文件后台下'!W:W,'总明细 源文件后台下'!E:E,E139,'总明细 源文件后台下'!C:C,"Adjustment",'总明细 源文件后台下'!F:F,"FBA Inventory Reimbursement - Lost:Inbound")</f>
        <v>0</v>
      </c>
      <c r="AR139">
        <f>SUMIFS('总明细 源文件后台下'!W:W,'总明细 源文件后台下'!E:E,E139,'总明细 源文件后台下'!C:C,"Adjustment",'总明细 源文件后台下'!F:F,"FBA Inventory Reimbursement - Lost:Warehouse")</f>
        <v>0</v>
      </c>
      <c r="AS139">
        <f>SUMIFS('总明细 源文件后台下'!W:W,'总明细 源文件后台下'!E:E,E139,'总明细 源文件后台下'!C:C,"Adjustment",'总明细 源文件后台下'!F:F,"Non-subscription Fee Adjustment")</f>
        <v>0</v>
      </c>
      <c r="AT139">
        <f>SUMIFS('总明细 源文件后台下'!W:W,'总明细 源文件后台下'!E:E,E139,'总明细 源文件后台下'!C:C,"Adjustment",'总明细 源文件后台下'!F:F,"FBA Inventory Placement Service Fee")</f>
        <v>0</v>
      </c>
      <c r="AV139">
        <f>SUMIF('FBA Customer Return Per Unit Fe'!B:B,E139,'FBA Customer Return Per Unit Fe'!C:C)</f>
        <v>0</v>
      </c>
      <c r="AX139">
        <f>(SUMIF('仓储费 源文件后台下'!C:C,E139,'仓储费 源文件后台下'!V:V))*-1</f>
        <v>0</v>
      </c>
      <c r="AZ139">
        <f>SUMIF('Disposal Fee销毁费用-160.95'!B:B,E139,'Disposal Fee销毁费用-160.95'!D:D)*-1</f>
        <v>0</v>
      </c>
      <c r="BC139">
        <f>IFERROR(VLOOKUP(F139,'优惠券-86.4'!F:I,4,0),0)</f>
        <v>0</v>
      </c>
      <c r="BD139">
        <f>IFERROR(VLOOKUP(F139,'早评-120'!E:H,4,0),0)</f>
        <v>0</v>
      </c>
      <c r="BF139">
        <f t="shared" si="16"/>
        <v>0</v>
      </c>
      <c r="BG139">
        <f t="shared" si="17"/>
        <v>0</v>
      </c>
      <c r="BH139">
        <f t="shared" si="18"/>
        <v>0</v>
      </c>
      <c r="BQ139" s="45">
        <f t="shared" si="19"/>
        <v>0</v>
      </c>
      <c r="BR139">
        <f>SUMIFS('9月销毁明细'!D:D,'9月销毁明细'!A:A,E139,'9月销毁明细'!H:H,"Sellable")</f>
        <v>0</v>
      </c>
      <c r="BS139">
        <f>SUMIFS('9月销毁明细'!G:G,'9月销毁明细'!A:A,E139,'9月销毁明细'!H:H,"Sellable")</f>
        <v>0</v>
      </c>
      <c r="BT139">
        <f>SUMIFS('9月销毁明细'!D:D,'9月销毁明细'!A:A,E139,'9月销毁明细'!H:H,"Unsellable")</f>
        <v>0</v>
      </c>
      <c r="BU139">
        <f>SUMIFS('9月销毁明细'!G:G,'9月销毁明细'!A:A,E139,'9月销毁明细'!H:H,"Unsellable")</f>
        <v>0</v>
      </c>
      <c r="BW139">
        <f>IFERROR(I139*VLOOKUP(F139,'9.3成本表'!C:L,10,0),0)</f>
        <v>0</v>
      </c>
      <c r="BX139">
        <f t="shared" si="20"/>
        <v>0</v>
      </c>
      <c r="CC139" s="45">
        <f t="shared" si="21"/>
        <v>0</v>
      </c>
      <c r="CD139" s="45">
        <f t="shared" si="22"/>
        <v>0</v>
      </c>
      <c r="CE139" s="45">
        <f t="shared" si="23"/>
        <v>0</v>
      </c>
    </row>
    <row r="140" spans="4:83" x14ac:dyDescent="0.25">
      <c r="D140" s="20" t="s">
        <v>389</v>
      </c>
      <c r="E140" s="20" t="s">
        <v>390</v>
      </c>
      <c r="F140" s="20">
        <v>1405</v>
      </c>
      <c r="G140">
        <v>134</v>
      </c>
      <c r="H140" s="20"/>
      <c r="I140">
        <f>SUMIFS('总明细 源文件后台下'!G:G,'总明细 源文件后台下'!E:E,E140,'总明细 源文件后台下'!C:C,"Order")</f>
        <v>0</v>
      </c>
      <c r="J140">
        <f>SUMIFS('总明细 源文件后台下'!M:M,'总明细 源文件后台下'!E:E,E140,'总明细 源文件后台下'!C:C,"Order")</f>
        <v>0</v>
      </c>
      <c r="K140">
        <f>SUMIFS('总明细 源文件后台下'!N:N,'总明细 源文件后台下'!E:E,E140,'总明细 源文件后台下'!C:C,"Order")</f>
        <v>0</v>
      </c>
      <c r="L140">
        <f>SUMIFS('总明细 源文件后台下'!O:O,'总明细 源文件后台下'!E:E,E140,'总明细 源文件后台下'!C:C,"Order")</f>
        <v>0</v>
      </c>
      <c r="M140">
        <f>SUMIFS('总明细 源文件后台下'!P:P,'总明细 源文件后台下'!E:E,E140,'总明细 源文件后台下'!C:C,"Order")</f>
        <v>0</v>
      </c>
      <c r="N140">
        <f>SUMIFS('总明细 源文件后台下'!Q:Q,'总明细 源文件后台下'!E:E,E140,'总明细 源文件后台下'!C:C,"Order")</f>
        <v>0</v>
      </c>
      <c r="O140">
        <f>SUMIFS('总明细 源文件后台下'!R:R,'总明细 源文件后台下'!E:E,E140,'总明细 源文件后台下'!C:C,"Order")</f>
        <v>0</v>
      </c>
      <c r="P140">
        <f>SUMIFS('总明细 源文件后台下'!S:S,'总明细 源文件后台下'!E:E,E140,'总明细 源文件后台下'!C:C,"Order")</f>
        <v>0</v>
      </c>
      <c r="Q140">
        <f>SUMIFS('总明细 源文件后台下'!T:T,'总明细 源文件后台下'!E:E,E140,'总明细 源文件后台下'!C:C,"Order")</f>
        <v>0</v>
      </c>
      <c r="R140">
        <f>SUMIFS('总明细 源文件后台下'!U:U,'总明细 源文件后台下'!E:E,E140,'总明细 源文件后台下'!C:C,"Order")</f>
        <v>0</v>
      </c>
      <c r="S140">
        <f>SUMIFS('总明细 源文件后台下'!V:V,'总明细 源文件后台下'!E:E,E140,'总明细 源文件后台下'!C:C,"Order")</f>
        <v>0</v>
      </c>
      <c r="T140">
        <f>SUMIFS('总明细 源文件后台下'!W:W,'总明细 源文件后台下'!E:E,E140,'总明细 源文件后台下'!C:C,"Order")</f>
        <v>0</v>
      </c>
      <c r="U140">
        <f>SUMIFS('总明细 源文件后台下'!G:G,'总明细 源文件后台下'!E:E,E140,'总明细 源文件后台下'!C:C,"Refund")</f>
        <v>0</v>
      </c>
      <c r="V140">
        <f>SUMIFS('总明细 源文件后台下'!M:M,'总明细 源文件后台下'!E:E,E140,'总明细 源文件后台下'!C:C,"Refund")</f>
        <v>0</v>
      </c>
      <c r="W140">
        <f>SUMIFS('总明细 源文件后台下'!N:N,'总明细 源文件后台下'!E:E,E140,'总明细 源文件后台下'!C:C,"Refund")</f>
        <v>0</v>
      </c>
      <c r="X140">
        <f>SUMIFS('总明细 源文件后台下'!O:O,'总明细 源文件后台下'!E:E,E140,'总明细 源文件后台下'!C:C,"Refund")</f>
        <v>0</v>
      </c>
      <c r="Y140">
        <f>SUMIFS('总明细 源文件后台下'!P:P,'总明细 源文件后台下'!E:E,E140,'总明细 源文件后台下'!C:C,"Refund")</f>
        <v>0</v>
      </c>
      <c r="Z140">
        <f>SUMIFS('总明细 源文件后台下'!Q:Q,'总明细 源文件后台下'!E:E,E140,'总明细 源文件后台下'!C:C,"Refund")</f>
        <v>0</v>
      </c>
      <c r="AA140">
        <f>SUMIFS('总明细 源文件后台下'!R:R,'总明细 源文件后台下'!E:E,E140,'总明细 源文件后台下'!C:C,"Refund")</f>
        <v>0</v>
      </c>
      <c r="AB140">
        <f>SUMIFS('总明细 源文件后台下'!S:S,'总明细 源文件后台下'!E:E,E140,'总明细 源文件后台下'!C:C,"Refund")</f>
        <v>0</v>
      </c>
      <c r="AC140">
        <f>SUMIFS('总明细 源文件后台下'!T:T,'总明细 源文件后台下'!E:E,E140,'总明细 源文件后台下'!C:C,"Refund")</f>
        <v>0</v>
      </c>
      <c r="AD140">
        <f>SUMIFS('总明细 源文件后台下'!U:U,'总明细 源文件后台下'!E:E,E140,'总明细 源文件后台下'!C:C,"Refund")</f>
        <v>0</v>
      </c>
      <c r="AE140">
        <f>SUMIFS('总明细 源文件后台下'!V:V,'总明细 源文件后台下'!E:E,E140,'总明细 源文件后台下'!C:C,"Refund")</f>
        <v>0</v>
      </c>
      <c r="AF140">
        <f>SUMIFS('总明细 源文件后台下'!W:W,'总明细 源文件后台下'!E:E,E140,'总明细 源文件后台下'!C:C,"Refund")</f>
        <v>0</v>
      </c>
      <c r="AK140">
        <f>(SUMIF('广告费 源文件后台下'!G:G,E140,'广告费 源文件后台下'!M:M))*-1</f>
        <v>0</v>
      </c>
      <c r="AL140">
        <f>SUMIFS('总明细 源文件后台下'!W:W,'总明细 源文件后台下'!E:E,E140,'总明细 源文件后台下'!C:C,"Adjustment",'总明细 源文件后台下'!F:F,"FBA Inventory Reimbursement - Customer Return")</f>
        <v>0</v>
      </c>
      <c r="AM140">
        <f>SUMIFS('总明细 源文件后台下'!W:W,'总明细 源文件后台下'!E:E,E140,'总明细 源文件后台下'!C:C,"Adjustment",'总明细 源文件后台下'!F:F,"FBA Inventory Reimbursement - Damaged:Warehouse")</f>
        <v>0</v>
      </c>
      <c r="AN140">
        <f>SUMIFS('总明细 源文件后台下'!W:W,'总明细 源文件后台下'!E:E,E140,'总明细 源文件后台下'!C:C,"Adjustment",'总明细 源文件后台下'!F:F,"FBA Inventory Reimbursement - Customer Service Issue")</f>
        <v>0</v>
      </c>
      <c r="AO140">
        <f>SUMIFS('总明细 源文件后台下'!W:W,'总明细 源文件后台下'!E:E,E140,'总明细 源文件后台下'!C:C,"Adjustment",'总明细 源文件后台下'!F:F,"FBA Inventory Reimbursement - Fee Correction")</f>
        <v>0</v>
      </c>
      <c r="AP140">
        <f>SUMIFS('总明细 源文件后台下'!W:W,'总明细 源文件后台下'!E:E,E140,'总明细 源文件后台下'!C:C,"Adjustment",'总明细 源文件后台下'!F:F,"FBA Inventory Reimbursement - General Adjustment")</f>
        <v>0</v>
      </c>
      <c r="AQ140">
        <f>SUMIFS('总明细 源文件后台下'!W:W,'总明细 源文件后台下'!E:E,E140,'总明细 源文件后台下'!C:C,"Adjustment",'总明细 源文件后台下'!F:F,"FBA Inventory Reimbursement - Lost:Inbound")</f>
        <v>0</v>
      </c>
      <c r="AR140">
        <f>SUMIFS('总明细 源文件后台下'!W:W,'总明细 源文件后台下'!E:E,E140,'总明细 源文件后台下'!C:C,"Adjustment",'总明细 源文件后台下'!F:F,"FBA Inventory Reimbursement - Lost:Warehouse")</f>
        <v>0</v>
      </c>
      <c r="AS140">
        <f>SUMIFS('总明细 源文件后台下'!W:W,'总明细 源文件后台下'!E:E,E140,'总明细 源文件后台下'!C:C,"Adjustment",'总明细 源文件后台下'!F:F,"Non-subscription Fee Adjustment")</f>
        <v>0</v>
      </c>
      <c r="AT140">
        <f>SUMIFS('总明细 源文件后台下'!W:W,'总明细 源文件后台下'!E:E,E140,'总明细 源文件后台下'!C:C,"Adjustment",'总明细 源文件后台下'!F:F,"FBA Inventory Placement Service Fee")</f>
        <v>0</v>
      </c>
      <c r="AV140">
        <f>SUMIF('FBA Customer Return Per Unit Fe'!B:B,E140,'FBA Customer Return Per Unit Fe'!C:C)</f>
        <v>0</v>
      </c>
      <c r="AX140">
        <f>(SUMIF('仓储费 源文件后台下'!C:C,E140,'仓储费 源文件后台下'!V:V))*-1</f>
        <v>-1.4E-3</v>
      </c>
      <c r="AZ140">
        <f>SUMIF('Disposal Fee销毁费用-160.95'!B:B,E140,'Disposal Fee销毁费用-160.95'!D:D)*-1</f>
        <v>0</v>
      </c>
      <c r="BC140">
        <f>IFERROR(VLOOKUP(F140,'优惠券-86.4'!F:I,4,0),0)</f>
        <v>0</v>
      </c>
      <c r="BD140">
        <f>IFERROR(VLOOKUP(F140,'早评-120'!E:H,4,0),0)</f>
        <v>0</v>
      </c>
      <c r="BF140">
        <f t="shared" si="16"/>
        <v>-1.4E-3</v>
      </c>
      <c r="BG140">
        <f t="shared" si="17"/>
        <v>0</v>
      </c>
      <c r="BH140">
        <f t="shared" si="18"/>
        <v>-9.1000000000000004E-3</v>
      </c>
      <c r="BQ140" s="45">
        <f t="shared" si="19"/>
        <v>-9.1000000000000004E-3</v>
      </c>
      <c r="BR140">
        <f>SUMIFS('9月销毁明细'!D:D,'9月销毁明细'!A:A,E140,'9月销毁明细'!H:H,"Sellable")</f>
        <v>0</v>
      </c>
      <c r="BS140">
        <f>SUMIFS('9月销毁明细'!G:G,'9月销毁明细'!A:A,E140,'9月销毁明细'!H:H,"Sellable")</f>
        <v>0</v>
      </c>
      <c r="BT140">
        <f>SUMIFS('9月销毁明细'!D:D,'9月销毁明细'!A:A,E140,'9月销毁明细'!H:H,"Unsellable")</f>
        <v>0</v>
      </c>
      <c r="BU140">
        <f>SUMIFS('9月销毁明细'!G:G,'9月销毁明细'!A:A,E140,'9月销毁明细'!H:H,"Unsellable")</f>
        <v>0</v>
      </c>
      <c r="BW140">
        <f>IFERROR(I140*VLOOKUP(F140,'9.3成本表'!C:L,10,0),0)</f>
        <v>0</v>
      </c>
      <c r="BX140">
        <f t="shared" si="20"/>
        <v>0</v>
      </c>
      <c r="CC140" s="45">
        <f t="shared" si="21"/>
        <v>-9.1000000000000004E-3</v>
      </c>
      <c r="CD140" s="45">
        <f t="shared" si="22"/>
        <v>0</v>
      </c>
      <c r="CE140" s="45">
        <f t="shared" si="23"/>
        <v>0</v>
      </c>
    </row>
    <row r="141" spans="4:83" x14ac:dyDescent="0.25">
      <c r="D141" s="20" t="s">
        <v>391</v>
      </c>
      <c r="E141" s="20" t="s">
        <v>392</v>
      </c>
      <c r="F141" s="20">
        <v>1926</v>
      </c>
      <c r="G141">
        <v>135</v>
      </c>
      <c r="H141" s="20"/>
      <c r="I141">
        <f>SUMIFS('总明细 源文件后台下'!G:G,'总明细 源文件后台下'!E:E,E141,'总明细 源文件后台下'!C:C,"Order")</f>
        <v>24</v>
      </c>
      <c r="J141">
        <f>SUMIFS('总明细 源文件后台下'!M:M,'总明细 源文件后台下'!E:E,E141,'总明细 源文件后台下'!C:C,"Order")</f>
        <v>487.7600000000001</v>
      </c>
      <c r="K141">
        <f>SUMIFS('总明细 源文件后台下'!N:N,'总明细 源文件后台下'!E:E,E141,'总明细 源文件后台下'!C:C,"Order")</f>
        <v>0</v>
      </c>
      <c r="L141">
        <f>SUMIFS('总明细 源文件后台下'!O:O,'总明细 源文件后台下'!E:E,E141,'总明细 源文件后台下'!C:C,"Order")</f>
        <v>0</v>
      </c>
      <c r="M141">
        <f>SUMIFS('总明细 源文件后台下'!P:P,'总明细 源文件后台下'!E:E,E141,'总明细 源文件后台下'!C:C,"Order")</f>
        <v>-11.94</v>
      </c>
      <c r="N141">
        <f>SUMIFS('总明细 源文件后台下'!Q:Q,'总明细 源文件后台下'!E:E,E141,'总明细 源文件后台下'!C:C,"Order")</f>
        <v>5.7200000000000006</v>
      </c>
      <c r="O141">
        <f>SUMIFS('总明细 源文件后台下'!R:R,'总明细 源文件后台下'!E:E,E141,'总明细 源文件后台下'!C:C,"Order")</f>
        <v>-5.7200000000000006</v>
      </c>
      <c r="P141">
        <f>SUMIFS('总明细 源文件后台下'!S:S,'总明细 源文件后台下'!E:E,E141,'总明细 源文件后台下'!C:C,"Order")</f>
        <v>-80.930000000000007</v>
      </c>
      <c r="Q141">
        <f>SUMIFS('总明细 源文件后台下'!T:T,'总明细 源文件后台下'!E:E,E141,'总明细 源文件后台下'!C:C,"Order")</f>
        <v>-88.32000000000005</v>
      </c>
      <c r="R141">
        <f>SUMIFS('总明细 源文件后台下'!U:U,'总明细 源文件后台下'!E:E,E141,'总明细 源文件后台下'!C:C,"Order")</f>
        <v>0</v>
      </c>
      <c r="S141">
        <f>SUMIFS('总明细 源文件后台下'!V:V,'总明细 源文件后台下'!E:E,E141,'总明细 源文件后台下'!C:C,"Order")</f>
        <v>0</v>
      </c>
      <c r="T141">
        <f>SUMIFS('总明细 源文件后台下'!W:W,'总明细 源文件后台下'!E:E,E141,'总明细 源文件后台下'!C:C,"Order")</f>
        <v>306.57000000000005</v>
      </c>
      <c r="U141">
        <f>SUMIFS('总明细 源文件后台下'!G:G,'总明细 源文件后台下'!E:E,E141,'总明细 源文件后台下'!C:C,"Refund")</f>
        <v>5</v>
      </c>
      <c r="V141">
        <f>SUMIFS('总明细 源文件后台下'!M:M,'总明细 源文件后台下'!E:E,E141,'总明细 源文件后台下'!C:C,"Refund")</f>
        <v>-102.83999999999999</v>
      </c>
      <c r="W141">
        <f>SUMIFS('总明细 源文件后台下'!N:N,'总明细 源文件后台下'!E:E,E141,'总明细 源文件后台下'!C:C,"Refund")</f>
        <v>0</v>
      </c>
      <c r="X141">
        <f>SUMIFS('总明细 源文件后台下'!O:O,'总明细 源文件后台下'!E:E,E141,'总明细 源文件后台下'!C:C,"Refund")</f>
        <v>0</v>
      </c>
      <c r="Y141">
        <f>SUMIFS('总明细 源文件后台下'!P:P,'总明细 源文件后台下'!E:E,E141,'总明细 源文件后台下'!C:C,"Refund")</f>
        <v>3.1500000000000004</v>
      </c>
      <c r="Z141">
        <f>SUMIFS('总明细 源文件后台下'!Q:Q,'总明细 源文件后台下'!E:E,E141,'总明细 源文件后台下'!C:C,"Refund")</f>
        <v>-3.3899999999999997</v>
      </c>
      <c r="AA141">
        <f>SUMIFS('总明细 源文件后台下'!R:R,'总明细 源文件后台下'!E:E,E141,'总明细 源文件后台下'!C:C,"Refund")</f>
        <v>3.3899999999999997</v>
      </c>
      <c r="AB141">
        <f>SUMIFS('总明细 源文件后台下'!S:S,'总明细 源文件后台下'!E:E,E141,'总明细 源文件后台下'!C:C,"Refund")</f>
        <v>13.550000000000002</v>
      </c>
      <c r="AC141">
        <f>SUMIFS('总明细 源文件后台下'!T:T,'总明细 源文件后台下'!E:E,E141,'总明细 源文件后台下'!C:C,"Refund")</f>
        <v>0</v>
      </c>
      <c r="AD141">
        <f>SUMIFS('总明细 源文件后台下'!U:U,'总明细 源文件后台下'!E:E,E141,'总明细 源文件后台下'!C:C,"Refund")</f>
        <v>0</v>
      </c>
      <c r="AE141">
        <f>SUMIFS('总明细 源文件后台下'!V:V,'总明细 源文件后台下'!E:E,E141,'总明细 源文件后台下'!C:C,"Refund")</f>
        <v>0</v>
      </c>
      <c r="AF141">
        <f>SUMIFS('总明细 源文件后台下'!W:W,'总明细 源文件后台下'!E:E,E141,'总明细 源文件后台下'!C:C,"Refund")</f>
        <v>-86.14</v>
      </c>
      <c r="AK141">
        <f>(SUMIF('广告费 源文件后台下'!G:G,E141,'广告费 源文件后台下'!M:M))*-1</f>
        <v>-8.2099999999999991</v>
      </c>
      <c r="AL141">
        <f>SUMIFS('总明细 源文件后台下'!W:W,'总明细 源文件后台下'!E:E,E141,'总明细 源文件后台下'!C:C,"Adjustment",'总明细 源文件后台下'!F:F,"FBA Inventory Reimbursement - Customer Return")</f>
        <v>0</v>
      </c>
      <c r="AM141">
        <f>SUMIFS('总明细 源文件后台下'!W:W,'总明细 源文件后台下'!E:E,E141,'总明细 源文件后台下'!C:C,"Adjustment",'总明细 源文件后台下'!F:F,"FBA Inventory Reimbursement - Damaged:Warehouse")</f>
        <v>0</v>
      </c>
      <c r="AN141">
        <f>SUMIFS('总明细 源文件后台下'!W:W,'总明细 源文件后台下'!E:E,E141,'总明细 源文件后台下'!C:C,"Adjustment",'总明细 源文件后台下'!F:F,"FBA Inventory Reimbursement - Customer Service Issue")</f>
        <v>0</v>
      </c>
      <c r="AO141">
        <f>SUMIFS('总明细 源文件后台下'!W:W,'总明细 源文件后台下'!E:E,E141,'总明细 源文件后台下'!C:C,"Adjustment",'总明细 源文件后台下'!F:F,"FBA Inventory Reimbursement - Fee Correction")</f>
        <v>0</v>
      </c>
      <c r="AP141">
        <f>SUMIFS('总明细 源文件后台下'!W:W,'总明细 源文件后台下'!E:E,E141,'总明细 源文件后台下'!C:C,"Adjustment",'总明细 源文件后台下'!F:F,"FBA Inventory Reimbursement - General Adjustment")</f>
        <v>0</v>
      </c>
      <c r="AQ141">
        <f>SUMIFS('总明细 源文件后台下'!W:W,'总明细 源文件后台下'!E:E,E141,'总明细 源文件后台下'!C:C,"Adjustment",'总明细 源文件后台下'!F:F,"FBA Inventory Reimbursement - Lost:Inbound")</f>
        <v>0</v>
      </c>
      <c r="AR141">
        <f>SUMIFS('总明细 源文件后台下'!W:W,'总明细 源文件后台下'!E:E,E141,'总明细 源文件后台下'!C:C,"Adjustment",'总明细 源文件后台下'!F:F,"FBA Inventory Reimbursement - Lost:Warehouse")</f>
        <v>0</v>
      </c>
      <c r="AS141">
        <f>SUMIFS('总明细 源文件后台下'!W:W,'总明细 源文件后台下'!E:E,E141,'总明细 源文件后台下'!C:C,"Adjustment",'总明细 源文件后台下'!F:F,"Non-subscription Fee Adjustment")</f>
        <v>0</v>
      </c>
      <c r="AT141">
        <f>SUMIFS('总明细 源文件后台下'!W:W,'总明细 源文件后台下'!E:E,E141,'总明细 源文件后台下'!C:C,"Adjustment",'总明细 源文件后台下'!F:F,"FBA Inventory Placement Service Fee")</f>
        <v>0</v>
      </c>
      <c r="AV141">
        <f>SUMIF('FBA Customer Return Per Unit Fe'!B:B,E141,'FBA Customer Return Per Unit Fe'!C:C)</f>
        <v>-25.76</v>
      </c>
      <c r="AX141">
        <f>(SUMIF('仓储费 源文件后台下'!C:C,E141,'仓储费 源文件后台下'!V:V))*-1</f>
        <v>-0.79710000000000003</v>
      </c>
      <c r="AZ141">
        <f>SUMIF('Disposal Fee销毁费用-160.95'!B:B,E141,'Disposal Fee销毁费用-160.95'!D:D)*-1</f>
        <v>0</v>
      </c>
      <c r="BC141">
        <f>IFERROR(VLOOKUP(F141,'优惠券-86.4'!F:I,4,0),0)</f>
        <v>-1.2</v>
      </c>
      <c r="BD141">
        <f>IFERROR(VLOOKUP(F141,'早评-120'!E:H,4,0),0)</f>
        <v>0</v>
      </c>
      <c r="BF141">
        <f t="shared" si="16"/>
        <v>184.46290000000005</v>
      </c>
      <c r="BG141">
        <f t="shared" si="17"/>
        <v>0.37818373790388715</v>
      </c>
      <c r="BH141">
        <f t="shared" si="18"/>
        <v>1199.0088500000004</v>
      </c>
      <c r="BQ141" s="45">
        <f t="shared" si="19"/>
        <v>1199.0088500000004</v>
      </c>
      <c r="BR141">
        <f>SUMIFS('9月销毁明细'!D:D,'9月销毁明细'!A:A,E141,'9月销毁明细'!H:H,"Sellable")</f>
        <v>0</v>
      </c>
      <c r="BS141">
        <f>SUMIFS('9月销毁明细'!G:G,'9月销毁明细'!A:A,E141,'9月销毁明细'!H:H,"Sellable")</f>
        <v>0</v>
      </c>
      <c r="BT141">
        <f>SUMIFS('9月销毁明细'!D:D,'9月销毁明细'!A:A,E141,'9月销毁明细'!H:H,"Unsellable")</f>
        <v>1</v>
      </c>
      <c r="BU141">
        <f>SUMIFS('9月销毁明细'!G:G,'9月销毁明细'!A:A,E141,'9月销毁明细'!H:H,"Unsellable")</f>
        <v>31.159999999999997</v>
      </c>
      <c r="BW141">
        <f>IFERROR(I141*VLOOKUP(F141,'9.3成本表'!C:L,10,0),0)</f>
        <v>429.59999999999997</v>
      </c>
      <c r="BX141">
        <f t="shared" si="20"/>
        <v>318.24</v>
      </c>
      <c r="CC141" s="45">
        <f t="shared" si="21"/>
        <v>420.00885000000039</v>
      </c>
      <c r="CD141" s="45">
        <f t="shared" si="22"/>
        <v>0.13247651745499059</v>
      </c>
      <c r="CE141" s="45">
        <f t="shared" si="23"/>
        <v>0.56162929236200321</v>
      </c>
    </row>
    <row r="142" spans="4:83" x14ac:dyDescent="0.25">
      <c r="D142" s="20" t="s">
        <v>393</v>
      </c>
      <c r="E142" s="20" t="s">
        <v>394</v>
      </c>
      <c r="F142" s="20">
        <v>1926</v>
      </c>
      <c r="G142">
        <v>136</v>
      </c>
      <c r="H142" s="20"/>
      <c r="I142">
        <f>SUMIFS('总明细 源文件后台下'!G:G,'总明细 源文件后台下'!E:E,E142,'总明细 源文件后台下'!C:C,"Order")</f>
        <v>15</v>
      </c>
      <c r="J142">
        <f>SUMIFS('总明细 源文件后台下'!M:M,'总明细 源文件后台下'!E:E,E142,'总明细 源文件后台下'!C:C,"Order")</f>
        <v>306.85000000000002</v>
      </c>
      <c r="K142">
        <f>SUMIFS('总明细 源文件后台下'!N:N,'总明细 源文件后台下'!E:E,E142,'总明细 源文件后台下'!C:C,"Order")</f>
        <v>12.38</v>
      </c>
      <c r="L142">
        <f>SUMIFS('总明细 源文件后台下'!O:O,'总明细 源文件后台下'!E:E,E142,'总明细 源文件后台下'!C:C,"Order")</f>
        <v>0</v>
      </c>
      <c r="M142">
        <f>SUMIFS('总明细 源文件后台下'!P:P,'总明细 源文件后台下'!E:E,E142,'总明细 源文件后台下'!C:C,"Order")</f>
        <v>-11.82</v>
      </c>
      <c r="N142">
        <f>SUMIFS('总明细 源文件后台下'!Q:Q,'总明细 源文件后台下'!E:E,E142,'总明细 源文件后台下'!C:C,"Order")</f>
        <v>2.62</v>
      </c>
      <c r="O142">
        <f>SUMIFS('总明细 源文件后台下'!R:R,'总明细 源文件后台下'!E:E,E142,'总明细 源文件后台下'!C:C,"Order")</f>
        <v>-2.62</v>
      </c>
      <c r="P142">
        <f>SUMIFS('总明细 源文件后台下'!S:S,'总明细 源文件后台下'!E:E,E142,'总明细 源文件后台下'!C:C,"Order")</f>
        <v>-50.589999999999989</v>
      </c>
      <c r="Q142">
        <f>SUMIFS('总明细 源文件后台下'!T:T,'总明细 源文件后台下'!E:E,E142,'总明细 源文件后台下'!C:C,"Order")</f>
        <v>-65.180000000000007</v>
      </c>
      <c r="R142">
        <f>SUMIFS('总明细 源文件后台下'!U:U,'总明细 源文件后台下'!E:E,E142,'总明细 源文件后台下'!C:C,"Order")</f>
        <v>0</v>
      </c>
      <c r="S142">
        <f>SUMIFS('总明细 源文件后台下'!V:V,'总明细 源文件后台下'!E:E,E142,'总明细 源文件后台下'!C:C,"Order")</f>
        <v>0</v>
      </c>
      <c r="T142">
        <f>SUMIFS('总明细 源文件后台下'!W:W,'总明细 源文件后台下'!E:E,E142,'总明细 源文件后台下'!C:C,"Order")</f>
        <v>191.64000000000001</v>
      </c>
      <c r="U142">
        <f>SUMIFS('总明细 源文件后台下'!G:G,'总明细 源文件后台下'!E:E,E142,'总明细 源文件后台下'!C:C,"Refund")</f>
        <v>4</v>
      </c>
      <c r="V142">
        <f>SUMIFS('总明细 源文件后台下'!M:M,'总明细 源文件后台下'!E:E,E142,'总明细 源文件后台下'!C:C,"Refund")</f>
        <v>-82.96</v>
      </c>
      <c r="W142">
        <f>SUMIFS('总明细 源文件后台下'!N:N,'总明细 源文件后台下'!E:E,E142,'总明细 源文件后台下'!C:C,"Refund")</f>
        <v>0</v>
      </c>
      <c r="X142">
        <f>SUMIFS('总明细 源文件后台下'!O:O,'总明细 源文件后台下'!E:E,E142,'总明细 源文件后台下'!C:C,"Refund")</f>
        <v>0</v>
      </c>
      <c r="Y142">
        <f>SUMIFS('总明细 源文件后台下'!P:P,'总明细 源文件后台下'!E:E,E142,'总明细 源文件后台下'!C:C,"Refund")</f>
        <v>1.42</v>
      </c>
      <c r="Z142">
        <f>SUMIFS('总明细 源文件后台下'!Q:Q,'总明细 源文件后台下'!E:E,E142,'总明细 源文件后台下'!C:C,"Refund")</f>
        <v>0</v>
      </c>
      <c r="AA142">
        <f>SUMIFS('总明细 源文件后台下'!R:R,'总明细 源文件后台下'!E:E,E142,'总明细 源文件后台下'!C:C,"Refund")</f>
        <v>0</v>
      </c>
      <c r="AB142">
        <f>SUMIFS('总明细 源文件后台下'!S:S,'总明细 源文件后台下'!E:E,E142,'总明细 源文件后台下'!C:C,"Refund")</f>
        <v>11.1</v>
      </c>
      <c r="AC142">
        <f>SUMIFS('总明细 源文件后台下'!T:T,'总明细 源文件后台下'!E:E,E142,'总明细 源文件后台下'!C:C,"Refund")</f>
        <v>0</v>
      </c>
      <c r="AD142">
        <f>SUMIFS('总明细 源文件后台下'!U:U,'总明细 源文件后台下'!E:E,E142,'总明细 源文件后台下'!C:C,"Refund")</f>
        <v>0</v>
      </c>
      <c r="AE142">
        <f>SUMIFS('总明细 源文件后台下'!V:V,'总明细 源文件后台下'!E:E,E142,'总明细 源文件后台下'!C:C,"Refund")</f>
        <v>0</v>
      </c>
      <c r="AF142">
        <f>SUMIFS('总明细 源文件后台下'!W:W,'总明细 源文件后台下'!E:E,E142,'总明细 源文件后台下'!C:C,"Refund")</f>
        <v>-70.44</v>
      </c>
      <c r="AK142">
        <f>(SUMIF('广告费 源文件后台下'!G:G,E142,'广告费 源文件后台下'!M:M))*-1</f>
        <v>-2.96</v>
      </c>
      <c r="AL142">
        <f>SUMIFS('总明细 源文件后台下'!W:W,'总明细 源文件后台下'!E:E,E142,'总明细 源文件后台下'!C:C,"Adjustment",'总明细 源文件后台下'!F:F,"FBA Inventory Reimbursement - Customer Return")</f>
        <v>12.82</v>
      </c>
      <c r="AM142">
        <f>SUMIFS('总明细 源文件后台下'!W:W,'总明细 源文件后台下'!E:E,E142,'总明细 源文件后台下'!C:C,"Adjustment",'总明细 源文件后台下'!F:F,"FBA Inventory Reimbursement - Damaged:Warehouse")</f>
        <v>0</v>
      </c>
      <c r="AN142">
        <f>SUMIFS('总明细 源文件后台下'!W:W,'总明细 源文件后台下'!E:E,E142,'总明细 源文件后台下'!C:C,"Adjustment",'总明细 源文件后台下'!F:F,"FBA Inventory Reimbursement - Customer Service Issue")</f>
        <v>0</v>
      </c>
      <c r="AO142">
        <f>SUMIFS('总明细 源文件后台下'!W:W,'总明细 源文件后台下'!E:E,E142,'总明细 源文件后台下'!C:C,"Adjustment",'总明细 源文件后台下'!F:F,"FBA Inventory Reimbursement - Fee Correction")</f>
        <v>0</v>
      </c>
      <c r="AP142">
        <f>SUMIFS('总明细 源文件后台下'!W:W,'总明细 源文件后台下'!E:E,E142,'总明细 源文件后台下'!C:C,"Adjustment",'总明细 源文件后台下'!F:F,"FBA Inventory Reimbursement - General Adjustment")</f>
        <v>0</v>
      </c>
      <c r="AQ142">
        <f>SUMIFS('总明细 源文件后台下'!W:W,'总明细 源文件后台下'!E:E,E142,'总明细 源文件后台下'!C:C,"Adjustment",'总明细 源文件后台下'!F:F,"FBA Inventory Reimbursement - Lost:Inbound")</f>
        <v>0</v>
      </c>
      <c r="AR142">
        <f>SUMIFS('总明细 源文件后台下'!W:W,'总明细 源文件后台下'!E:E,E142,'总明细 源文件后台下'!C:C,"Adjustment",'总明细 源文件后台下'!F:F,"FBA Inventory Reimbursement - Lost:Warehouse")</f>
        <v>0</v>
      </c>
      <c r="AS142">
        <f>SUMIFS('总明细 源文件后台下'!W:W,'总明细 源文件后台下'!E:E,E142,'总明细 源文件后台下'!C:C,"Adjustment",'总明细 源文件后台下'!F:F,"Non-subscription Fee Adjustment")</f>
        <v>0</v>
      </c>
      <c r="AT142">
        <f>SUMIFS('总明细 源文件后台下'!W:W,'总明细 源文件后台下'!E:E,E142,'总明细 源文件后台下'!C:C,"Adjustment",'总明细 源文件后台下'!F:F,"FBA Inventory Placement Service Fee")</f>
        <v>0</v>
      </c>
      <c r="AV142">
        <f>SUMIF('FBA Customer Return Per Unit Fe'!B:B,E142,'FBA Customer Return Per Unit Fe'!C:C)</f>
        <v>-7.36</v>
      </c>
      <c r="AX142">
        <f>(SUMIF('仓储费 源文件后台下'!C:C,E142,'仓储费 源文件后台下'!V:V))*-1</f>
        <v>-0.3488</v>
      </c>
      <c r="AZ142">
        <f>SUMIF('Disposal Fee销毁费用-160.95'!B:B,E142,'Disposal Fee销毁费用-160.95'!D:D)*-1</f>
        <v>0</v>
      </c>
      <c r="BC142">
        <f>IFERROR(VLOOKUP(F142,'优惠券-86.4'!F:I,4,0),0)</f>
        <v>-1.2</v>
      </c>
      <c r="BD142">
        <f>IFERROR(VLOOKUP(F142,'早评-120'!E:H,4,0),0)</f>
        <v>0</v>
      </c>
      <c r="BF142">
        <f t="shared" si="16"/>
        <v>122.15120000000002</v>
      </c>
      <c r="BG142">
        <f t="shared" si="17"/>
        <v>0.39808114714029658</v>
      </c>
      <c r="BH142">
        <f t="shared" si="18"/>
        <v>793.98280000000011</v>
      </c>
      <c r="BQ142" s="45">
        <f t="shared" si="19"/>
        <v>793.98280000000011</v>
      </c>
      <c r="BR142">
        <f>SUMIFS('9月销毁明细'!D:D,'9月销毁明细'!A:A,E142,'9月销毁明细'!H:H,"Sellable")</f>
        <v>0</v>
      </c>
      <c r="BS142">
        <f>SUMIFS('9月销毁明细'!G:G,'9月销毁明细'!A:A,E142,'9月销毁明细'!H:H,"Sellable")</f>
        <v>0</v>
      </c>
      <c r="BT142">
        <f>SUMIFS('9月销毁明细'!D:D,'9月销毁明细'!A:A,E142,'9月销毁明细'!H:H,"Unsellable")</f>
        <v>0</v>
      </c>
      <c r="BU142">
        <f>SUMIFS('9月销毁明细'!G:G,'9月销毁明细'!A:A,E142,'9月销毁明细'!H:H,"Unsellable")</f>
        <v>0</v>
      </c>
      <c r="BW142">
        <f>IFERROR(I142*VLOOKUP(F142,'9.3成本表'!C:L,10,0),0)</f>
        <v>268.5</v>
      </c>
      <c r="BX142">
        <f t="shared" si="20"/>
        <v>198.9</v>
      </c>
      <c r="CC142" s="45">
        <f t="shared" si="21"/>
        <v>326.58280000000013</v>
      </c>
      <c r="CD142" s="45">
        <f t="shared" si="22"/>
        <v>0.16373963725699106</v>
      </c>
      <c r="CE142" s="45">
        <f t="shared" si="23"/>
        <v>0.69872229353872517</v>
      </c>
    </row>
    <row r="143" spans="4:83" x14ac:dyDescent="0.25">
      <c r="D143" s="20" t="s">
        <v>395</v>
      </c>
      <c r="E143" s="20" t="s">
        <v>396</v>
      </c>
      <c r="F143" s="20">
        <v>1926</v>
      </c>
      <c r="G143">
        <v>137</v>
      </c>
      <c r="H143" s="20"/>
      <c r="I143">
        <f>SUMIFS('总明细 源文件后台下'!G:G,'总明细 源文件后台下'!E:E,E143,'总明细 源文件后台下'!C:C,"Order")</f>
        <v>10</v>
      </c>
      <c r="J143">
        <f>SUMIFS('总明细 源文件后台下'!M:M,'总明细 源文件后台下'!E:E,E143,'总明细 源文件后台下'!C:C,"Order")</f>
        <v>206.9</v>
      </c>
      <c r="K143">
        <f>SUMIFS('总明细 源文件后台下'!N:N,'总明细 源文件后台下'!E:E,E143,'总明细 源文件后台下'!C:C,"Order")</f>
        <v>1.48</v>
      </c>
      <c r="L143">
        <f>SUMIFS('总明细 源文件后台下'!O:O,'总明细 源文件后台下'!E:E,E143,'总明细 源文件后台下'!C:C,"Order")</f>
        <v>0</v>
      </c>
      <c r="M143">
        <f>SUMIFS('总明细 源文件后台下'!P:P,'总明细 源文件后台下'!E:E,E143,'总明细 源文件后台下'!C:C,"Order")</f>
        <v>-9</v>
      </c>
      <c r="N143">
        <f>SUMIFS('总明细 源文件后台下'!Q:Q,'总明细 源文件后台下'!E:E,E143,'总明细 源文件后台下'!C:C,"Order")</f>
        <v>2.1800000000000002</v>
      </c>
      <c r="O143">
        <f>SUMIFS('总明细 源文件后台下'!R:R,'总明细 源文件后台下'!E:E,E143,'总明细 源文件后台下'!C:C,"Order")</f>
        <v>-2.1800000000000002</v>
      </c>
      <c r="P143">
        <f>SUMIFS('总明细 源文件后台下'!S:S,'总明细 源文件后台下'!E:E,E143,'总明细 源文件后台下'!C:C,"Order")</f>
        <v>-33.909999999999997</v>
      </c>
      <c r="Q143">
        <f>SUMIFS('总明细 源文件后台下'!T:T,'总明细 源文件后台下'!E:E,E143,'总明细 源文件后台下'!C:C,"Order")</f>
        <v>-36.800000000000004</v>
      </c>
      <c r="R143">
        <f>SUMIFS('总明细 源文件后台下'!U:U,'总明细 源文件后台下'!E:E,E143,'总明细 源文件后台下'!C:C,"Order")</f>
        <v>0</v>
      </c>
      <c r="S143">
        <f>SUMIFS('总明细 源文件后台下'!V:V,'总明细 源文件后台下'!E:E,E143,'总明细 源文件后台下'!C:C,"Order")</f>
        <v>0</v>
      </c>
      <c r="T143">
        <f>SUMIFS('总明细 源文件后台下'!W:W,'总明细 源文件后台下'!E:E,E143,'总明细 源文件后台下'!C:C,"Order")</f>
        <v>128.67000000000002</v>
      </c>
      <c r="U143">
        <f>SUMIFS('总明细 源文件后台下'!G:G,'总明细 源文件后台下'!E:E,E143,'总明细 源文件后台下'!C:C,"Refund")</f>
        <v>4</v>
      </c>
      <c r="V143">
        <f>SUMIFS('总明细 源文件后台下'!M:M,'总明细 源文件后台下'!E:E,E143,'总明细 源文件后台下'!C:C,"Refund")</f>
        <v>-83.96</v>
      </c>
      <c r="W143">
        <f>SUMIFS('总明细 源文件后台下'!N:N,'总明细 源文件后台下'!E:E,E143,'总明细 源文件后台下'!C:C,"Refund")</f>
        <v>0</v>
      </c>
      <c r="X143">
        <f>SUMIFS('总明细 源文件后台下'!O:O,'总明细 源文件后台下'!E:E,E143,'总明细 源文件后台下'!C:C,"Refund")</f>
        <v>0</v>
      </c>
      <c r="Y143">
        <f>SUMIFS('总明细 源文件后台下'!P:P,'总明细 源文件后台下'!E:E,E143,'总明细 源文件后台下'!C:C,"Refund")</f>
        <v>2.42</v>
      </c>
      <c r="Z143">
        <f>SUMIFS('总明细 源文件后台下'!Q:Q,'总明细 源文件后台下'!E:E,E143,'总明细 源文件后台下'!C:C,"Refund")</f>
        <v>-0.85</v>
      </c>
      <c r="AA143">
        <f>SUMIFS('总明细 源文件后台下'!R:R,'总明细 源文件后台下'!E:E,E143,'总明细 源文件后台下'!C:C,"Refund")</f>
        <v>0.85</v>
      </c>
      <c r="AB143">
        <f>SUMIFS('总明细 源文件后台下'!S:S,'总明细 源文件后台下'!E:E,E143,'总明细 源文件后台下'!C:C,"Refund")</f>
        <v>11.11</v>
      </c>
      <c r="AC143">
        <f>SUMIFS('总明细 源文件后台下'!T:T,'总明细 源文件后台下'!E:E,E143,'总明细 源文件后台下'!C:C,"Refund")</f>
        <v>0</v>
      </c>
      <c r="AD143">
        <f>SUMIFS('总明细 源文件后台下'!U:U,'总明细 源文件后台下'!E:E,E143,'总明细 源文件后台下'!C:C,"Refund")</f>
        <v>0</v>
      </c>
      <c r="AE143">
        <f>SUMIFS('总明细 源文件后台下'!V:V,'总明细 源文件后台下'!E:E,E143,'总明细 源文件后台下'!C:C,"Refund")</f>
        <v>0</v>
      </c>
      <c r="AF143">
        <f>SUMIFS('总明细 源文件后台下'!W:W,'总明细 源文件后台下'!E:E,E143,'总明细 源文件后台下'!C:C,"Refund")</f>
        <v>-70.429999999999993</v>
      </c>
      <c r="AK143">
        <f>(SUMIF('广告费 源文件后台下'!G:G,E143,'广告费 源文件后台下'!M:M))*-1</f>
        <v>-114.43</v>
      </c>
      <c r="AL143">
        <f>SUMIFS('总明细 源文件后台下'!W:W,'总明细 源文件后台下'!E:E,E143,'总明细 源文件后台下'!C:C,"Adjustment",'总明细 源文件后台下'!F:F,"FBA Inventory Reimbursement - Customer Return")</f>
        <v>0</v>
      </c>
      <c r="AM143">
        <f>SUMIFS('总明细 源文件后台下'!W:W,'总明细 源文件后台下'!E:E,E143,'总明细 源文件后台下'!C:C,"Adjustment",'总明细 源文件后台下'!F:F,"FBA Inventory Reimbursement - Damaged:Warehouse")</f>
        <v>0</v>
      </c>
      <c r="AN143">
        <f>SUMIFS('总明细 源文件后台下'!W:W,'总明细 源文件后台下'!E:E,E143,'总明细 源文件后台下'!C:C,"Adjustment",'总明细 源文件后台下'!F:F,"FBA Inventory Reimbursement - Customer Service Issue")</f>
        <v>0</v>
      </c>
      <c r="AO143">
        <f>SUMIFS('总明细 源文件后台下'!W:W,'总明细 源文件后台下'!E:E,E143,'总明细 源文件后台下'!C:C,"Adjustment",'总明细 源文件后台下'!F:F,"FBA Inventory Reimbursement - Fee Correction")</f>
        <v>0</v>
      </c>
      <c r="AP143">
        <f>SUMIFS('总明细 源文件后台下'!W:W,'总明细 源文件后台下'!E:E,E143,'总明细 源文件后台下'!C:C,"Adjustment",'总明细 源文件后台下'!F:F,"FBA Inventory Reimbursement - General Adjustment")</f>
        <v>0</v>
      </c>
      <c r="AQ143">
        <f>SUMIFS('总明细 源文件后台下'!W:W,'总明细 源文件后台下'!E:E,E143,'总明细 源文件后台下'!C:C,"Adjustment",'总明细 源文件后台下'!F:F,"FBA Inventory Reimbursement - Lost:Inbound")</f>
        <v>0</v>
      </c>
      <c r="AR143">
        <f>SUMIFS('总明细 源文件后台下'!W:W,'总明细 源文件后台下'!E:E,E143,'总明细 源文件后台下'!C:C,"Adjustment",'总明细 源文件后台下'!F:F,"FBA Inventory Reimbursement - Lost:Warehouse")</f>
        <v>0</v>
      </c>
      <c r="AS143">
        <f>SUMIFS('总明细 源文件后台下'!W:W,'总明细 源文件后台下'!E:E,E143,'总明细 源文件后台下'!C:C,"Adjustment",'总明细 源文件后台下'!F:F,"Non-subscription Fee Adjustment")</f>
        <v>0</v>
      </c>
      <c r="AT143">
        <f>SUMIFS('总明细 源文件后台下'!W:W,'总明细 源文件后台下'!E:E,E143,'总明细 源文件后台下'!C:C,"Adjustment",'总明细 源文件后台下'!F:F,"FBA Inventory Placement Service Fee")</f>
        <v>0</v>
      </c>
      <c r="AV143">
        <f>SUMIF('FBA Customer Return Per Unit Fe'!B:B,E143,'FBA Customer Return Per Unit Fe'!C:C)</f>
        <v>-7.36</v>
      </c>
      <c r="AX143">
        <f>(SUMIF('仓储费 源文件后台下'!C:C,E143,'仓储费 源文件后台下'!V:V))*-1</f>
        <v>-0.70799999999999985</v>
      </c>
      <c r="AZ143">
        <f>SUMIF('Disposal Fee销毁费用-160.95'!B:B,E143,'Disposal Fee销毁费用-160.95'!D:D)*-1</f>
        <v>0</v>
      </c>
      <c r="BC143">
        <f>IFERROR(VLOOKUP(F143,'优惠券-86.4'!F:I,4,0),0)</f>
        <v>-1.2</v>
      </c>
      <c r="BD143">
        <f>IFERROR(VLOOKUP(F143,'早评-120'!E:H,4,0),0)</f>
        <v>0</v>
      </c>
      <c r="BF143">
        <f t="shared" si="16"/>
        <v>-65.457999999999984</v>
      </c>
      <c r="BG143">
        <f t="shared" si="17"/>
        <v>-0.31637506041565966</v>
      </c>
      <c r="BH143">
        <f t="shared" si="18"/>
        <v>-425.47699999999992</v>
      </c>
      <c r="BQ143" s="45">
        <f t="shared" si="19"/>
        <v>-425.47699999999992</v>
      </c>
      <c r="BR143">
        <f>SUMIFS('9月销毁明细'!D:D,'9月销毁明细'!A:A,E143,'9月销毁明细'!H:H,"Sellable")</f>
        <v>0</v>
      </c>
      <c r="BS143">
        <f>SUMIFS('9月销毁明细'!G:G,'9月销毁明细'!A:A,E143,'9月销毁明细'!H:H,"Sellable")</f>
        <v>0</v>
      </c>
      <c r="BT143">
        <f>SUMIFS('9月销毁明细'!D:D,'9月销毁明细'!A:A,E143,'9月销毁明细'!H:H,"Unsellable")</f>
        <v>0</v>
      </c>
      <c r="BU143">
        <f>SUMIFS('9月销毁明细'!G:G,'9月销毁明细'!A:A,E143,'9月销毁明细'!H:H,"Unsellable")</f>
        <v>0</v>
      </c>
      <c r="BW143">
        <f>IFERROR(I143*VLOOKUP(F143,'9.3成本表'!C:L,10,0),0)</f>
        <v>179</v>
      </c>
      <c r="BX143">
        <f t="shared" si="20"/>
        <v>132.6</v>
      </c>
      <c r="CC143" s="45">
        <f t="shared" si="21"/>
        <v>-737.07699999999988</v>
      </c>
      <c r="CD143" s="45">
        <f t="shared" si="22"/>
        <v>-0.54807376287318277</v>
      </c>
      <c r="CE143" s="45">
        <f t="shared" si="23"/>
        <v>-2.3654589216944797</v>
      </c>
    </row>
    <row r="144" spans="4:83" x14ac:dyDescent="0.25">
      <c r="D144" s="20" t="s">
        <v>397</v>
      </c>
      <c r="E144" s="20" t="s">
        <v>398</v>
      </c>
      <c r="F144" s="20">
        <v>1926</v>
      </c>
      <c r="G144">
        <v>138</v>
      </c>
      <c r="H144" s="20"/>
      <c r="I144">
        <f>SUMIFS('总明细 源文件后台下'!G:G,'总明细 源文件后台下'!E:E,E144,'总明细 源文件后台下'!C:C,"Order")</f>
        <v>10</v>
      </c>
      <c r="J144">
        <f>SUMIFS('总明细 源文件后台下'!M:M,'总明细 源文件后台下'!E:E,E144,'总明细 源文件后台下'!C:C,"Order")</f>
        <v>204.9</v>
      </c>
      <c r="K144">
        <f>SUMIFS('总明细 源文件后台下'!N:N,'总明细 源文件后台下'!E:E,E144,'总明细 源文件后台下'!C:C,"Order")</f>
        <v>0</v>
      </c>
      <c r="L144">
        <f>SUMIFS('总明细 源文件后台下'!O:O,'总明细 源文件后台下'!E:E,E144,'总明细 源文件后台下'!C:C,"Order")</f>
        <v>0</v>
      </c>
      <c r="M144">
        <f>SUMIFS('总明细 源文件后台下'!P:P,'总明细 源文件后台下'!E:E,E144,'总明细 源文件后台下'!C:C,"Order")</f>
        <v>-6.2</v>
      </c>
      <c r="N144">
        <f>SUMIFS('总明细 源文件后台下'!Q:Q,'总明细 源文件后台下'!E:E,E144,'总明细 源文件后台下'!C:C,"Order")</f>
        <v>1.45</v>
      </c>
      <c r="O144">
        <f>SUMIFS('总明细 源文件后台下'!R:R,'总明细 源文件后台下'!E:E,E144,'总明细 源文件后台下'!C:C,"Order")</f>
        <v>-1.45</v>
      </c>
      <c r="P144">
        <f>SUMIFS('总明细 源文件后台下'!S:S,'总明细 源文件后台下'!E:E,E144,'总明细 源文件后台下'!C:C,"Order")</f>
        <v>-33.789999999999992</v>
      </c>
      <c r="Q144">
        <f>SUMIFS('总明细 源文件后台下'!T:T,'总明细 源文件后台下'!E:E,E144,'总明细 源文件后台下'!C:C,"Order")</f>
        <v>-36.800000000000004</v>
      </c>
      <c r="R144">
        <f>SUMIFS('总明细 源文件后台下'!U:U,'总明细 源文件后台下'!E:E,E144,'总明细 源文件后台下'!C:C,"Order")</f>
        <v>0</v>
      </c>
      <c r="S144">
        <f>SUMIFS('总明细 源文件后台下'!V:V,'总明细 源文件后台下'!E:E,E144,'总明细 源文件后台下'!C:C,"Order")</f>
        <v>0</v>
      </c>
      <c r="T144">
        <f>SUMIFS('总明细 源文件后台下'!W:W,'总明细 源文件后台下'!E:E,E144,'总明细 源文件后台下'!C:C,"Order")</f>
        <v>128.10999999999999</v>
      </c>
      <c r="U144">
        <f>SUMIFS('总明细 源文件后台下'!G:G,'总明细 源文件后台下'!E:E,E144,'总明细 源文件后台下'!C:C,"Refund")</f>
        <v>0</v>
      </c>
      <c r="V144">
        <f>SUMIFS('总明细 源文件后台下'!M:M,'总明细 源文件后台下'!E:E,E144,'总明细 源文件后台下'!C:C,"Refund")</f>
        <v>0</v>
      </c>
      <c r="W144">
        <f>SUMIFS('总明细 源文件后台下'!N:N,'总明细 源文件后台下'!E:E,E144,'总明细 源文件后台下'!C:C,"Refund")</f>
        <v>0</v>
      </c>
      <c r="X144">
        <f>SUMIFS('总明细 源文件后台下'!O:O,'总明细 源文件后台下'!E:E,E144,'总明细 源文件后台下'!C:C,"Refund")</f>
        <v>0</v>
      </c>
      <c r="Y144">
        <f>SUMIFS('总明细 源文件后台下'!P:P,'总明细 源文件后台下'!E:E,E144,'总明细 源文件后台下'!C:C,"Refund")</f>
        <v>0</v>
      </c>
      <c r="Z144">
        <f>SUMIFS('总明细 源文件后台下'!Q:Q,'总明细 源文件后台下'!E:E,E144,'总明细 源文件后台下'!C:C,"Refund")</f>
        <v>0</v>
      </c>
      <c r="AA144">
        <f>SUMIFS('总明细 源文件后台下'!R:R,'总明细 源文件后台下'!E:E,E144,'总明细 源文件后台下'!C:C,"Refund")</f>
        <v>0</v>
      </c>
      <c r="AB144">
        <f>SUMIFS('总明细 源文件后台下'!S:S,'总明细 源文件后台下'!E:E,E144,'总明细 源文件后台下'!C:C,"Refund")</f>
        <v>0</v>
      </c>
      <c r="AC144">
        <f>SUMIFS('总明细 源文件后台下'!T:T,'总明细 源文件后台下'!E:E,E144,'总明细 源文件后台下'!C:C,"Refund")</f>
        <v>0</v>
      </c>
      <c r="AD144">
        <f>SUMIFS('总明细 源文件后台下'!U:U,'总明细 源文件后台下'!E:E,E144,'总明细 源文件后台下'!C:C,"Refund")</f>
        <v>0</v>
      </c>
      <c r="AE144">
        <f>SUMIFS('总明细 源文件后台下'!V:V,'总明细 源文件后台下'!E:E,E144,'总明细 源文件后台下'!C:C,"Refund")</f>
        <v>0</v>
      </c>
      <c r="AF144">
        <f>SUMIFS('总明细 源文件后台下'!W:W,'总明细 源文件后台下'!E:E,E144,'总明细 源文件后台下'!C:C,"Refund")</f>
        <v>0</v>
      </c>
      <c r="AK144">
        <f>(SUMIF('广告费 源文件后台下'!G:G,E144,'广告费 源文件后台下'!M:M))*-1</f>
        <v>-34.83</v>
      </c>
      <c r="AL144">
        <f>SUMIFS('总明细 源文件后台下'!W:W,'总明细 源文件后台下'!E:E,E144,'总明细 源文件后台下'!C:C,"Adjustment",'总明细 源文件后台下'!F:F,"FBA Inventory Reimbursement - Customer Return")</f>
        <v>0</v>
      </c>
      <c r="AM144">
        <f>SUMIFS('总明细 源文件后台下'!W:W,'总明细 源文件后台下'!E:E,E144,'总明细 源文件后台下'!C:C,"Adjustment",'总明细 源文件后台下'!F:F,"FBA Inventory Reimbursement - Damaged:Warehouse")</f>
        <v>0</v>
      </c>
      <c r="AN144">
        <f>SUMIFS('总明细 源文件后台下'!W:W,'总明细 源文件后台下'!E:E,E144,'总明细 源文件后台下'!C:C,"Adjustment",'总明细 源文件后台下'!F:F,"FBA Inventory Reimbursement - Customer Service Issue")</f>
        <v>0</v>
      </c>
      <c r="AO144">
        <f>SUMIFS('总明细 源文件后台下'!W:W,'总明细 源文件后台下'!E:E,E144,'总明细 源文件后台下'!C:C,"Adjustment",'总明细 源文件后台下'!F:F,"FBA Inventory Reimbursement - Fee Correction")</f>
        <v>0</v>
      </c>
      <c r="AP144">
        <f>SUMIFS('总明细 源文件后台下'!W:W,'总明细 源文件后台下'!E:E,E144,'总明细 源文件后台下'!C:C,"Adjustment",'总明细 源文件后台下'!F:F,"FBA Inventory Reimbursement - General Adjustment")</f>
        <v>0</v>
      </c>
      <c r="AQ144">
        <f>SUMIFS('总明细 源文件后台下'!W:W,'总明细 源文件后台下'!E:E,E144,'总明细 源文件后台下'!C:C,"Adjustment",'总明细 源文件后台下'!F:F,"FBA Inventory Reimbursement - Lost:Inbound")</f>
        <v>0</v>
      </c>
      <c r="AR144">
        <f>SUMIFS('总明细 源文件后台下'!W:W,'总明细 源文件后台下'!E:E,E144,'总明细 源文件后台下'!C:C,"Adjustment",'总明细 源文件后台下'!F:F,"FBA Inventory Reimbursement - Lost:Warehouse")</f>
        <v>0</v>
      </c>
      <c r="AS144">
        <f>SUMIFS('总明细 源文件后台下'!W:W,'总明细 源文件后台下'!E:E,E144,'总明细 源文件后台下'!C:C,"Adjustment",'总明细 源文件后台下'!F:F,"Non-subscription Fee Adjustment")</f>
        <v>0</v>
      </c>
      <c r="AT144">
        <f>SUMIFS('总明细 源文件后台下'!W:W,'总明细 源文件后台下'!E:E,E144,'总明细 源文件后台下'!C:C,"Adjustment",'总明细 源文件后台下'!F:F,"FBA Inventory Placement Service Fee")</f>
        <v>0</v>
      </c>
      <c r="AV144">
        <f>SUMIF('FBA Customer Return Per Unit Fe'!B:B,E144,'FBA Customer Return Per Unit Fe'!C:C)</f>
        <v>0</v>
      </c>
      <c r="AX144">
        <f>(SUMIF('仓储费 源文件后台下'!C:C,E144,'仓储费 源文件后台下'!V:V))*-1</f>
        <v>-0.90229999999999988</v>
      </c>
      <c r="AZ144">
        <f>SUMIF('Disposal Fee销毁费用-160.95'!B:B,E144,'Disposal Fee销毁费用-160.95'!D:D)*-1</f>
        <v>0</v>
      </c>
      <c r="BC144">
        <f>IFERROR(VLOOKUP(F144,'优惠券-86.4'!F:I,4,0),0)</f>
        <v>-1.2</v>
      </c>
      <c r="BD144">
        <f>IFERROR(VLOOKUP(F144,'早评-120'!E:H,4,0),0)</f>
        <v>0</v>
      </c>
      <c r="BF144">
        <f t="shared" si="16"/>
        <v>91.177699999999987</v>
      </c>
      <c r="BG144">
        <f t="shared" si="17"/>
        <v>0.44498633479746208</v>
      </c>
      <c r="BH144">
        <f t="shared" si="18"/>
        <v>592.65504999999996</v>
      </c>
      <c r="BQ144" s="45">
        <f t="shared" si="19"/>
        <v>592.65504999999996</v>
      </c>
      <c r="BR144">
        <f>SUMIFS('9月销毁明细'!D:D,'9月销毁明细'!A:A,E144,'9月销毁明细'!H:H,"Sellable")</f>
        <v>0</v>
      </c>
      <c r="BS144">
        <f>SUMIFS('9月销毁明细'!G:G,'9月销毁明细'!A:A,E144,'9月销毁明细'!H:H,"Sellable")</f>
        <v>0</v>
      </c>
      <c r="BT144">
        <f>SUMIFS('9月销毁明细'!D:D,'9月销毁明细'!A:A,E144,'9月销毁明细'!H:H,"Unsellable")</f>
        <v>0</v>
      </c>
      <c r="BU144">
        <f>SUMIFS('9月销毁明细'!G:G,'9月销毁明细'!A:A,E144,'9月销毁明细'!H:H,"Unsellable")</f>
        <v>0</v>
      </c>
      <c r="BW144">
        <f>IFERROR(I144*VLOOKUP(F144,'9.3成本表'!C:L,10,0),0)</f>
        <v>179</v>
      </c>
      <c r="BX144">
        <f t="shared" si="20"/>
        <v>132.6</v>
      </c>
      <c r="CC144" s="45">
        <f t="shared" si="21"/>
        <v>281.05504999999994</v>
      </c>
      <c r="CD144" s="45">
        <f t="shared" si="22"/>
        <v>0.2110260539850583</v>
      </c>
      <c r="CE144" s="45">
        <f t="shared" si="23"/>
        <v>0.90197384467265695</v>
      </c>
    </row>
    <row r="145" spans="4:83" x14ac:dyDescent="0.25">
      <c r="D145" s="20" t="s">
        <v>399</v>
      </c>
      <c r="E145" s="20" t="s">
        <v>400</v>
      </c>
      <c r="F145" s="20">
        <v>1926</v>
      </c>
      <c r="G145">
        <v>139</v>
      </c>
      <c r="H145" s="20"/>
      <c r="I145">
        <f>SUMIFS('总明细 源文件后台下'!G:G,'总明细 源文件后台下'!E:E,E145,'总明细 源文件后台下'!C:C,"Order")</f>
        <v>2</v>
      </c>
      <c r="J145">
        <f>SUMIFS('总明细 源文件后台下'!M:M,'总明细 源文件后台下'!E:E,E145,'总明细 源文件后台下'!C:C,"Order")</f>
        <v>40.98</v>
      </c>
      <c r="K145">
        <f>SUMIFS('总明细 源文件后台下'!N:N,'总明细 源文件后台下'!E:E,E145,'总明细 源文件后台下'!C:C,"Order")</f>
        <v>0</v>
      </c>
      <c r="L145">
        <f>SUMIFS('总明细 源文件后台下'!O:O,'总明细 源文件后台下'!E:E,E145,'总明细 源文件后台下'!C:C,"Order")</f>
        <v>0</v>
      </c>
      <c r="M145">
        <f>SUMIFS('总明细 源文件后台下'!P:P,'总明细 源文件后台下'!E:E,E145,'总明细 源文件后台下'!C:C,"Order")</f>
        <v>-1</v>
      </c>
      <c r="N145">
        <f>SUMIFS('总明细 源文件后台下'!Q:Q,'总明细 源文件后台下'!E:E,E145,'总明细 源文件后台下'!C:C,"Order")</f>
        <v>0</v>
      </c>
      <c r="O145">
        <f>SUMIFS('总明细 源文件后台下'!R:R,'总明细 源文件后台下'!E:E,E145,'总明细 源文件后台下'!C:C,"Order")</f>
        <v>0</v>
      </c>
      <c r="P145">
        <f>SUMIFS('总明细 源文件后台下'!S:S,'总明细 源文件后台下'!E:E,E145,'总明细 源文件后台下'!C:C,"Order")</f>
        <v>-6.8</v>
      </c>
      <c r="Q145">
        <f>SUMIFS('总明细 源文件后台下'!T:T,'总明细 源文件后台下'!E:E,E145,'总明细 源文件后台下'!C:C,"Order")</f>
        <v>-7.36</v>
      </c>
      <c r="R145">
        <f>SUMIFS('总明细 源文件后台下'!U:U,'总明细 源文件后台下'!E:E,E145,'总明细 源文件后台下'!C:C,"Order")</f>
        <v>0</v>
      </c>
      <c r="S145">
        <f>SUMIFS('总明细 源文件后台下'!V:V,'总明细 源文件后台下'!E:E,E145,'总明细 源文件后台下'!C:C,"Order")</f>
        <v>0</v>
      </c>
      <c r="T145">
        <f>SUMIFS('总明细 源文件后台下'!W:W,'总明细 源文件后台下'!E:E,E145,'总明细 源文件后台下'!C:C,"Order")</f>
        <v>25.82</v>
      </c>
      <c r="U145">
        <f>SUMIFS('总明细 源文件后台下'!G:G,'总明细 源文件后台下'!E:E,E145,'总明细 源文件后台下'!C:C,"Refund")</f>
        <v>1</v>
      </c>
      <c r="V145">
        <f>SUMIFS('总明细 源文件后台下'!M:M,'总明细 源文件后台下'!E:E,E145,'总明细 源文件后台下'!C:C,"Refund")</f>
        <v>-19.88</v>
      </c>
      <c r="W145">
        <f>SUMIFS('总明细 源文件后台下'!N:N,'总明细 源文件后台下'!E:E,E145,'总明细 源文件后台下'!C:C,"Refund")</f>
        <v>0</v>
      </c>
      <c r="X145">
        <f>SUMIFS('总明细 源文件后台下'!O:O,'总明细 源文件后台下'!E:E,E145,'总明细 源文件后台下'!C:C,"Refund")</f>
        <v>0</v>
      </c>
      <c r="Y145">
        <f>SUMIFS('总明细 源文件后台下'!P:P,'总明细 源文件后台下'!E:E,E145,'总明细 源文件后台下'!C:C,"Refund")</f>
        <v>0</v>
      </c>
      <c r="Z145">
        <f>SUMIFS('总明细 源文件后台下'!Q:Q,'总明细 源文件后台下'!E:E,E145,'总明细 源文件后台下'!C:C,"Refund")</f>
        <v>0</v>
      </c>
      <c r="AA145">
        <f>SUMIFS('总明细 源文件后台下'!R:R,'总明细 源文件后台下'!E:E,E145,'总明细 源文件后台下'!C:C,"Refund")</f>
        <v>0</v>
      </c>
      <c r="AB145">
        <f>SUMIFS('总明细 源文件后台下'!S:S,'总明细 源文件后台下'!E:E,E145,'总明细 源文件后台下'!C:C,"Refund")</f>
        <v>2.7</v>
      </c>
      <c r="AC145">
        <f>SUMIFS('总明细 源文件后台下'!T:T,'总明细 源文件后台下'!E:E,E145,'总明细 源文件后台下'!C:C,"Refund")</f>
        <v>0</v>
      </c>
      <c r="AD145">
        <f>SUMIFS('总明细 源文件后台下'!U:U,'总明细 源文件后台下'!E:E,E145,'总明细 源文件后台下'!C:C,"Refund")</f>
        <v>0</v>
      </c>
      <c r="AE145">
        <f>SUMIFS('总明细 源文件后台下'!V:V,'总明细 源文件后台下'!E:E,E145,'总明细 源文件后台下'!C:C,"Refund")</f>
        <v>0</v>
      </c>
      <c r="AF145">
        <f>SUMIFS('总明细 源文件后台下'!W:W,'总明细 源文件后台下'!E:E,E145,'总明细 源文件后台下'!C:C,"Refund")</f>
        <v>-17.18</v>
      </c>
      <c r="AK145">
        <f>(SUMIF('广告费 源文件后台下'!G:G,E145,'广告费 源文件后台下'!M:M))*-1</f>
        <v>-0.44000000000000006</v>
      </c>
      <c r="AL145">
        <f>SUMIFS('总明细 源文件后台下'!W:W,'总明细 源文件后台下'!E:E,E145,'总明细 源文件后台下'!C:C,"Adjustment",'总明细 源文件后台下'!F:F,"FBA Inventory Reimbursement - Customer Return")</f>
        <v>0</v>
      </c>
      <c r="AM145">
        <f>SUMIFS('总明细 源文件后台下'!W:W,'总明细 源文件后台下'!E:E,E145,'总明细 源文件后台下'!C:C,"Adjustment",'总明细 源文件后台下'!F:F,"FBA Inventory Reimbursement - Damaged:Warehouse")</f>
        <v>0</v>
      </c>
      <c r="AN145">
        <f>SUMIFS('总明细 源文件后台下'!W:W,'总明细 源文件后台下'!E:E,E145,'总明细 源文件后台下'!C:C,"Adjustment",'总明细 源文件后台下'!F:F,"FBA Inventory Reimbursement - Customer Service Issue")</f>
        <v>0</v>
      </c>
      <c r="AO145">
        <f>SUMIFS('总明细 源文件后台下'!W:W,'总明细 源文件后台下'!E:E,E145,'总明细 源文件后台下'!C:C,"Adjustment",'总明细 源文件后台下'!F:F,"FBA Inventory Reimbursement - Fee Correction")</f>
        <v>0</v>
      </c>
      <c r="AP145">
        <f>SUMIFS('总明细 源文件后台下'!W:W,'总明细 源文件后台下'!E:E,E145,'总明细 源文件后台下'!C:C,"Adjustment",'总明细 源文件后台下'!F:F,"FBA Inventory Reimbursement - General Adjustment")</f>
        <v>0</v>
      </c>
      <c r="AQ145">
        <f>SUMIFS('总明细 源文件后台下'!W:W,'总明细 源文件后台下'!E:E,E145,'总明细 源文件后台下'!C:C,"Adjustment",'总明细 源文件后台下'!F:F,"FBA Inventory Reimbursement - Lost:Inbound")</f>
        <v>0</v>
      </c>
      <c r="AR145">
        <f>SUMIFS('总明细 源文件后台下'!W:W,'总明细 源文件后台下'!E:E,E145,'总明细 源文件后台下'!C:C,"Adjustment",'总明细 源文件后台下'!F:F,"FBA Inventory Reimbursement - Lost:Warehouse")</f>
        <v>0</v>
      </c>
      <c r="AS145">
        <f>SUMIFS('总明细 源文件后台下'!W:W,'总明细 源文件后台下'!E:E,E145,'总明细 源文件后台下'!C:C,"Adjustment",'总明细 源文件后台下'!F:F,"Non-subscription Fee Adjustment")</f>
        <v>0</v>
      </c>
      <c r="AT145">
        <f>SUMIFS('总明细 源文件后台下'!W:W,'总明细 源文件后台下'!E:E,E145,'总明细 源文件后台下'!C:C,"Adjustment",'总明细 源文件后台下'!F:F,"FBA Inventory Placement Service Fee")</f>
        <v>0</v>
      </c>
      <c r="AV145">
        <f>SUMIF('FBA Customer Return Per Unit Fe'!B:B,E145,'FBA Customer Return Per Unit Fe'!C:C)</f>
        <v>0</v>
      </c>
      <c r="AX145">
        <f>(SUMIF('仓储费 源文件后台下'!C:C,E145,'仓储费 源文件后台下'!V:V))*-1</f>
        <v>-0.31509999999999999</v>
      </c>
      <c r="AZ145">
        <f>SUMIF('Disposal Fee销毁费用-160.95'!B:B,E145,'Disposal Fee销毁费用-160.95'!D:D)*-1</f>
        <v>0</v>
      </c>
      <c r="BC145">
        <f>IFERROR(VLOOKUP(F145,'优惠券-86.4'!F:I,4,0),0)</f>
        <v>-1.2</v>
      </c>
      <c r="BD145">
        <f>IFERROR(VLOOKUP(F145,'早评-120'!E:H,4,0),0)</f>
        <v>0</v>
      </c>
      <c r="BF145">
        <f t="shared" si="16"/>
        <v>6.6849000000000007</v>
      </c>
      <c r="BG145">
        <f t="shared" si="17"/>
        <v>0.16312591508052712</v>
      </c>
      <c r="BH145">
        <f t="shared" si="18"/>
        <v>43.451850000000007</v>
      </c>
      <c r="BQ145" s="45">
        <f t="shared" si="19"/>
        <v>43.451850000000007</v>
      </c>
      <c r="BR145">
        <f>SUMIFS('9月销毁明细'!D:D,'9月销毁明细'!A:A,E145,'9月销毁明细'!H:H,"Sellable")</f>
        <v>0</v>
      </c>
      <c r="BS145">
        <f>SUMIFS('9月销毁明细'!G:G,'9月销毁明细'!A:A,E145,'9月销毁明细'!H:H,"Sellable")</f>
        <v>0</v>
      </c>
      <c r="BT145">
        <f>SUMIFS('9月销毁明细'!D:D,'9月销毁明细'!A:A,E145,'9月销毁明细'!H:H,"Unsellable")</f>
        <v>0</v>
      </c>
      <c r="BU145">
        <f>SUMIFS('9月销毁明细'!G:G,'9月销毁明细'!A:A,E145,'9月销毁明细'!H:H,"Unsellable")</f>
        <v>0</v>
      </c>
      <c r="BW145">
        <f>IFERROR(I145*VLOOKUP(F145,'9.3成本表'!C:L,10,0),0)</f>
        <v>35.799999999999997</v>
      </c>
      <c r="BX145">
        <f t="shared" si="20"/>
        <v>26.52</v>
      </c>
      <c r="CC145" s="45">
        <f t="shared" si="21"/>
        <v>-18.868149999999989</v>
      </c>
      <c r="CD145" s="45">
        <f t="shared" si="22"/>
        <v>-7.0834365731876667E-2</v>
      </c>
      <c r="CE145" s="45">
        <f t="shared" si="23"/>
        <v>-0.30276235558408204</v>
      </c>
    </row>
    <row r="146" spans="4:83" x14ac:dyDescent="0.25">
      <c r="D146" s="20" t="s">
        <v>401</v>
      </c>
      <c r="E146" s="20" t="s">
        <v>402</v>
      </c>
      <c r="F146" s="20">
        <v>1926</v>
      </c>
      <c r="G146">
        <v>140</v>
      </c>
      <c r="H146" s="20"/>
      <c r="I146">
        <f>SUMIFS('总明细 源文件后台下'!G:G,'总明细 源文件后台下'!E:E,E146,'总明细 源文件后台下'!C:C,"Order")</f>
        <v>0</v>
      </c>
      <c r="J146">
        <f>SUMIFS('总明细 源文件后台下'!M:M,'总明细 源文件后台下'!E:E,E146,'总明细 源文件后台下'!C:C,"Order")</f>
        <v>0</v>
      </c>
      <c r="K146">
        <f>SUMIFS('总明细 源文件后台下'!N:N,'总明细 源文件后台下'!E:E,E146,'总明细 源文件后台下'!C:C,"Order")</f>
        <v>0</v>
      </c>
      <c r="L146">
        <f>SUMIFS('总明细 源文件后台下'!O:O,'总明细 源文件后台下'!E:E,E146,'总明细 源文件后台下'!C:C,"Order")</f>
        <v>0</v>
      </c>
      <c r="M146">
        <f>SUMIFS('总明细 源文件后台下'!P:P,'总明细 源文件后台下'!E:E,E146,'总明细 源文件后台下'!C:C,"Order")</f>
        <v>0</v>
      </c>
      <c r="N146">
        <f>SUMIFS('总明细 源文件后台下'!Q:Q,'总明细 源文件后台下'!E:E,E146,'总明细 源文件后台下'!C:C,"Order")</f>
        <v>0</v>
      </c>
      <c r="O146">
        <f>SUMIFS('总明细 源文件后台下'!R:R,'总明细 源文件后台下'!E:E,E146,'总明细 源文件后台下'!C:C,"Order")</f>
        <v>0</v>
      </c>
      <c r="P146">
        <f>SUMIFS('总明细 源文件后台下'!S:S,'总明细 源文件后台下'!E:E,E146,'总明细 源文件后台下'!C:C,"Order")</f>
        <v>0</v>
      </c>
      <c r="Q146">
        <f>SUMIFS('总明细 源文件后台下'!T:T,'总明细 源文件后台下'!E:E,E146,'总明细 源文件后台下'!C:C,"Order")</f>
        <v>0</v>
      </c>
      <c r="R146">
        <f>SUMIFS('总明细 源文件后台下'!U:U,'总明细 源文件后台下'!E:E,E146,'总明细 源文件后台下'!C:C,"Order")</f>
        <v>0</v>
      </c>
      <c r="S146">
        <f>SUMIFS('总明细 源文件后台下'!V:V,'总明细 源文件后台下'!E:E,E146,'总明细 源文件后台下'!C:C,"Order")</f>
        <v>0</v>
      </c>
      <c r="T146">
        <f>SUMIFS('总明细 源文件后台下'!W:W,'总明细 源文件后台下'!E:E,E146,'总明细 源文件后台下'!C:C,"Order")</f>
        <v>0</v>
      </c>
      <c r="U146">
        <f>SUMIFS('总明细 源文件后台下'!G:G,'总明细 源文件后台下'!E:E,E146,'总明细 源文件后台下'!C:C,"Refund")</f>
        <v>0</v>
      </c>
      <c r="V146">
        <f>SUMIFS('总明细 源文件后台下'!M:M,'总明细 源文件后台下'!E:E,E146,'总明细 源文件后台下'!C:C,"Refund")</f>
        <v>0</v>
      </c>
      <c r="W146">
        <f>SUMIFS('总明细 源文件后台下'!N:N,'总明细 源文件后台下'!E:E,E146,'总明细 源文件后台下'!C:C,"Refund")</f>
        <v>0</v>
      </c>
      <c r="X146">
        <f>SUMIFS('总明细 源文件后台下'!O:O,'总明细 源文件后台下'!E:E,E146,'总明细 源文件后台下'!C:C,"Refund")</f>
        <v>0</v>
      </c>
      <c r="Y146">
        <f>SUMIFS('总明细 源文件后台下'!P:P,'总明细 源文件后台下'!E:E,E146,'总明细 源文件后台下'!C:C,"Refund")</f>
        <v>0</v>
      </c>
      <c r="Z146">
        <f>SUMIFS('总明细 源文件后台下'!Q:Q,'总明细 源文件后台下'!E:E,E146,'总明细 源文件后台下'!C:C,"Refund")</f>
        <v>0</v>
      </c>
      <c r="AA146">
        <f>SUMIFS('总明细 源文件后台下'!R:R,'总明细 源文件后台下'!E:E,E146,'总明细 源文件后台下'!C:C,"Refund")</f>
        <v>0</v>
      </c>
      <c r="AB146">
        <f>SUMIFS('总明细 源文件后台下'!S:S,'总明细 源文件后台下'!E:E,E146,'总明细 源文件后台下'!C:C,"Refund")</f>
        <v>0</v>
      </c>
      <c r="AC146">
        <f>SUMIFS('总明细 源文件后台下'!T:T,'总明细 源文件后台下'!E:E,E146,'总明细 源文件后台下'!C:C,"Refund")</f>
        <v>0</v>
      </c>
      <c r="AD146">
        <f>SUMIFS('总明细 源文件后台下'!U:U,'总明细 源文件后台下'!E:E,E146,'总明细 源文件后台下'!C:C,"Refund")</f>
        <v>0</v>
      </c>
      <c r="AE146">
        <f>SUMIFS('总明细 源文件后台下'!V:V,'总明细 源文件后台下'!E:E,E146,'总明细 源文件后台下'!C:C,"Refund")</f>
        <v>0</v>
      </c>
      <c r="AF146">
        <f>SUMIFS('总明细 源文件后台下'!W:W,'总明细 源文件后台下'!E:E,E146,'总明细 源文件后台下'!C:C,"Refund")</f>
        <v>0</v>
      </c>
      <c r="AK146">
        <f>(SUMIF('广告费 源文件后台下'!G:G,E146,'广告费 源文件后台下'!M:M))*-1</f>
        <v>-3.05</v>
      </c>
      <c r="AL146">
        <f>SUMIFS('总明细 源文件后台下'!W:W,'总明细 源文件后台下'!E:E,E146,'总明细 源文件后台下'!C:C,"Adjustment",'总明细 源文件后台下'!F:F,"FBA Inventory Reimbursement - Customer Return")</f>
        <v>0</v>
      </c>
      <c r="AM146">
        <f>SUMIFS('总明细 源文件后台下'!W:W,'总明细 源文件后台下'!E:E,E146,'总明细 源文件后台下'!C:C,"Adjustment",'总明细 源文件后台下'!F:F,"FBA Inventory Reimbursement - Damaged:Warehouse")</f>
        <v>0</v>
      </c>
      <c r="AN146">
        <f>SUMIFS('总明细 源文件后台下'!W:W,'总明细 源文件后台下'!E:E,E146,'总明细 源文件后台下'!C:C,"Adjustment",'总明细 源文件后台下'!F:F,"FBA Inventory Reimbursement - Customer Service Issue")</f>
        <v>0</v>
      </c>
      <c r="AO146">
        <f>SUMIFS('总明细 源文件后台下'!W:W,'总明细 源文件后台下'!E:E,E146,'总明细 源文件后台下'!C:C,"Adjustment",'总明细 源文件后台下'!F:F,"FBA Inventory Reimbursement - Fee Correction")</f>
        <v>0</v>
      </c>
      <c r="AP146">
        <f>SUMIFS('总明细 源文件后台下'!W:W,'总明细 源文件后台下'!E:E,E146,'总明细 源文件后台下'!C:C,"Adjustment",'总明细 源文件后台下'!F:F,"FBA Inventory Reimbursement - General Adjustment")</f>
        <v>0</v>
      </c>
      <c r="AQ146">
        <f>SUMIFS('总明细 源文件后台下'!W:W,'总明细 源文件后台下'!E:E,E146,'总明细 源文件后台下'!C:C,"Adjustment",'总明细 源文件后台下'!F:F,"FBA Inventory Reimbursement - Lost:Inbound")</f>
        <v>0</v>
      </c>
      <c r="AR146">
        <f>SUMIFS('总明细 源文件后台下'!W:W,'总明细 源文件后台下'!E:E,E146,'总明细 源文件后台下'!C:C,"Adjustment",'总明细 源文件后台下'!F:F,"FBA Inventory Reimbursement - Lost:Warehouse")</f>
        <v>0</v>
      </c>
      <c r="AS146">
        <f>SUMIFS('总明细 源文件后台下'!W:W,'总明细 源文件后台下'!E:E,E146,'总明细 源文件后台下'!C:C,"Adjustment",'总明细 源文件后台下'!F:F,"Non-subscription Fee Adjustment")</f>
        <v>0</v>
      </c>
      <c r="AT146">
        <f>SUMIFS('总明细 源文件后台下'!W:W,'总明细 源文件后台下'!E:E,E146,'总明细 源文件后台下'!C:C,"Adjustment",'总明细 源文件后台下'!F:F,"FBA Inventory Placement Service Fee")</f>
        <v>0</v>
      </c>
      <c r="AV146">
        <f>SUMIF('FBA Customer Return Per Unit Fe'!B:B,E146,'FBA Customer Return Per Unit Fe'!C:C)</f>
        <v>0</v>
      </c>
      <c r="AX146">
        <f>(SUMIF('仓储费 源文件后台下'!C:C,E146,'仓储费 源文件后台下'!V:V))*-1</f>
        <v>-0.28659999999999997</v>
      </c>
      <c r="AZ146">
        <f>SUMIF('Disposal Fee销毁费用-160.95'!B:B,E146,'Disposal Fee销毁费用-160.95'!D:D)*-1</f>
        <v>0</v>
      </c>
      <c r="BC146">
        <f>IFERROR(VLOOKUP(F146,'优惠券-86.4'!F:I,4,0),0)</f>
        <v>-1.2</v>
      </c>
      <c r="BD146">
        <f>IFERROR(VLOOKUP(F146,'早评-120'!E:H,4,0),0)</f>
        <v>0</v>
      </c>
      <c r="BF146">
        <f t="shared" si="16"/>
        <v>-4.5366</v>
      </c>
      <c r="BG146">
        <f t="shared" si="17"/>
        <v>0</v>
      </c>
      <c r="BH146">
        <f t="shared" si="18"/>
        <v>-29.4879</v>
      </c>
      <c r="BQ146" s="45">
        <f t="shared" si="19"/>
        <v>-29.4879</v>
      </c>
      <c r="BR146">
        <f>SUMIFS('9月销毁明细'!D:D,'9月销毁明细'!A:A,E146,'9月销毁明细'!H:H,"Sellable")</f>
        <v>0</v>
      </c>
      <c r="BS146">
        <f>SUMIFS('9月销毁明细'!G:G,'9月销毁明细'!A:A,E146,'9月销毁明细'!H:H,"Sellable")</f>
        <v>0</v>
      </c>
      <c r="BT146">
        <f>SUMIFS('9月销毁明细'!D:D,'9月销毁明细'!A:A,E146,'9月销毁明细'!H:H,"Unsellable")</f>
        <v>0</v>
      </c>
      <c r="BU146">
        <f>SUMIFS('9月销毁明细'!G:G,'9月销毁明细'!A:A,E146,'9月销毁明细'!H:H,"Unsellable")</f>
        <v>0</v>
      </c>
      <c r="BW146">
        <f>IFERROR(I146*VLOOKUP(F146,'9.3成本表'!C:L,10,0),0)</f>
        <v>0</v>
      </c>
      <c r="BX146">
        <f t="shared" si="20"/>
        <v>0</v>
      </c>
      <c r="CC146" s="45">
        <f t="shared" si="21"/>
        <v>-29.4879</v>
      </c>
      <c r="CD146" s="45">
        <f t="shared" si="22"/>
        <v>0</v>
      </c>
      <c r="CE146" s="45">
        <f t="shared" si="23"/>
        <v>0</v>
      </c>
    </row>
    <row r="147" spans="4:83" x14ac:dyDescent="0.25">
      <c r="D147" s="20" t="s">
        <v>403</v>
      </c>
      <c r="E147" s="20" t="s">
        <v>404</v>
      </c>
      <c r="F147" s="20">
        <v>1926</v>
      </c>
      <c r="G147">
        <v>141</v>
      </c>
      <c r="H147" s="20"/>
      <c r="I147">
        <f>SUMIFS('总明细 源文件后台下'!G:G,'总明细 源文件后台下'!E:E,E147,'总明细 源文件后台下'!C:C,"Order")</f>
        <v>1</v>
      </c>
      <c r="J147">
        <f>SUMIFS('总明细 源文件后台下'!M:M,'总明细 源文件后台下'!E:E,E147,'总明细 源文件后台下'!C:C,"Order")</f>
        <v>20.99</v>
      </c>
      <c r="K147">
        <f>SUMIFS('总明细 源文件后台下'!N:N,'总明细 源文件后台下'!E:E,E147,'总明细 源文件后台下'!C:C,"Order")</f>
        <v>0</v>
      </c>
      <c r="L147">
        <f>SUMIFS('总明细 源文件后台下'!O:O,'总明细 源文件后台下'!E:E,E147,'总明细 源文件后台下'!C:C,"Order")</f>
        <v>0</v>
      </c>
      <c r="M147">
        <f>SUMIFS('总明细 源文件后台下'!P:P,'总明细 源文件后台下'!E:E,E147,'总明细 源文件后台下'!C:C,"Order")</f>
        <v>-0.94</v>
      </c>
      <c r="N147">
        <f>SUMIFS('总明细 源文件后台下'!Q:Q,'总明细 源文件后台下'!E:E,E147,'总明细 源文件后台下'!C:C,"Order")</f>
        <v>0</v>
      </c>
      <c r="O147">
        <f>SUMIFS('总明细 源文件后台下'!R:R,'总明细 源文件后台下'!E:E,E147,'总明细 源文件后台下'!C:C,"Order")</f>
        <v>0</v>
      </c>
      <c r="P147">
        <f>SUMIFS('总明细 源文件后台下'!S:S,'总明细 源文件后台下'!E:E,E147,'总明细 源文件后台下'!C:C,"Order")</f>
        <v>-3.41</v>
      </c>
      <c r="Q147">
        <f>SUMIFS('总明细 源文件后台下'!T:T,'总明细 源文件后台下'!E:E,E147,'总明细 源文件后台下'!C:C,"Order")</f>
        <v>-3.68</v>
      </c>
      <c r="R147">
        <f>SUMIFS('总明细 源文件后台下'!U:U,'总明细 源文件后台下'!E:E,E147,'总明细 源文件后台下'!C:C,"Order")</f>
        <v>0</v>
      </c>
      <c r="S147">
        <f>SUMIFS('总明细 源文件后台下'!V:V,'总明细 源文件后台下'!E:E,E147,'总明细 源文件后台下'!C:C,"Order")</f>
        <v>0</v>
      </c>
      <c r="T147">
        <f>SUMIFS('总明细 源文件后台下'!W:W,'总明细 源文件后台下'!E:E,E147,'总明细 源文件后台下'!C:C,"Order")</f>
        <v>12.96</v>
      </c>
      <c r="U147">
        <f>SUMIFS('总明细 源文件后台下'!G:G,'总明细 源文件后台下'!E:E,E147,'总明细 源文件后台下'!C:C,"Refund")</f>
        <v>1</v>
      </c>
      <c r="V147">
        <f>SUMIFS('总明细 源文件后台下'!M:M,'总明细 源文件后台下'!E:E,E147,'总明细 源文件后台下'!C:C,"Refund")</f>
        <v>-20.99</v>
      </c>
      <c r="W147">
        <f>SUMIFS('总明细 源文件后台下'!N:N,'总明细 源文件后台下'!E:E,E147,'总明细 源文件后台下'!C:C,"Refund")</f>
        <v>0</v>
      </c>
      <c r="X147">
        <f>SUMIFS('总明细 源文件后台下'!O:O,'总明细 源文件后台下'!E:E,E147,'总明细 源文件后台下'!C:C,"Refund")</f>
        <v>0</v>
      </c>
      <c r="Y147">
        <f>SUMIFS('总明细 源文件后台下'!P:P,'总明细 源文件后台下'!E:E,E147,'总明细 源文件后台下'!C:C,"Refund")</f>
        <v>0.94</v>
      </c>
      <c r="Z147">
        <f>SUMIFS('总明细 源文件后台下'!Q:Q,'总明细 源文件后台下'!E:E,E147,'总明细 源文件后台下'!C:C,"Refund")</f>
        <v>0</v>
      </c>
      <c r="AA147">
        <f>SUMIFS('总明细 源文件后台下'!R:R,'总明细 源文件后台下'!E:E,E147,'总明细 源文件后台下'!C:C,"Refund")</f>
        <v>0</v>
      </c>
      <c r="AB147">
        <f>SUMIFS('总明细 源文件后台下'!S:S,'总明细 源文件后台下'!E:E,E147,'总明细 源文件后台下'!C:C,"Refund")</f>
        <v>2.73</v>
      </c>
      <c r="AC147">
        <f>SUMIFS('总明细 源文件后台下'!T:T,'总明细 源文件后台下'!E:E,E147,'总明细 源文件后台下'!C:C,"Refund")</f>
        <v>0</v>
      </c>
      <c r="AD147">
        <f>SUMIFS('总明细 源文件后台下'!U:U,'总明细 源文件后台下'!E:E,E147,'总明细 源文件后台下'!C:C,"Refund")</f>
        <v>0</v>
      </c>
      <c r="AE147">
        <f>SUMIFS('总明细 源文件后台下'!V:V,'总明细 源文件后台下'!E:E,E147,'总明细 源文件后台下'!C:C,"Refund")</f>
        <v>0</v>
      </c>
      <c r="AF147">
        <f>SUMIFS('总明细 源文件后台下'!W:W,'总明细 源文件后台下'!E:E,E147,'总明细 源文件后台下'!C:C,"Refund")</f>
        <v>-17.32</v>
      </c>
      <c r="AK147">
        <f>(SUMIF('广告费 源文件后台下'!G:G,E147,'广告费 源文件后台下'!M:M))*-1</f>
        <v>-1.67</v>
      </c>
      <c r="AL147">
        <f>SUMIFS('总明细 源文件后台下'!W:W,'总明细 源文件后台下'!E:E,E147,'总明细 源文件后台下'!C:C,"Adjustment",'总明细 源文件后台下'!F:F,"FBA Inventory Reimbursement - Customer Return")</f>
        <v>0</v>
      </c>
      <c r="AM147">
        <f>SUMIFS('总明细 源文件后台下'!W:W,'总明细 源文件后台下'!E:E,E147,'总明细 源文件后台下'!C:C,"Adjustment",'总明细 源文件后台下'!F:F,"FBA Inventory Reimbursement - Damaged:Warehouse")</f>
        <v>0</v>
      </c>
      <c r="AN147">
        <f>SUMIFS('总明细 源文件后台下'!W:W,'总明细 源文件后台下'!E:E,E147,'总明细 源文件后台下'!C:C,"Adjustment",'总明细 源文件后台下'!F:F,"FBA Inventory Reimbursement - Customer Service Issue")</f>
        <v>0</v>
      </c>
      <c r="AO147">
        <f>SUMIFS('总明细 源文件后台下'!W:W,'总明细 源文件后台下'!E:E,E147,'总明细 源文件后台下'!C:C,"Adjustment",'总明细 源文件后台下'!F:F,"FBA Inventory Reimbursement - Fee Correction")</f>
        <v>0</v>
      </c>
      <c r="AP147">
        <f>SUMIFS('总明细 源文件后台下'!W:W,'总明细 源文件后台下'!E:E,E147,'总明细 源文件后台下'!C:C,"Adjustment",'总明细 源文件后台下'!F:F,"FBA Inventory Reimbursement - General Adjustment")</f>
        <v>0</v>
      </c>
      <c r="AQ147">
        <f>SUMIFS('总明细 源文件后台下'!W:W,'总明细 源文件后台下'!E:E,E147,'总明细 源文件后台下'!C:C,"Adjustment",'总明细 源文件后台下'!F:F,"FBA Inventory Reimbursement - Lost:Inbound")</f>
        <v>0</v>
      </c>
      <c r="AR147">
        <f>SUMIFS('总明细 源文件后台下'!W:W,'总明细 源文件后台下'!E:E,E147,'总明细 源文件后台下'!C:C,"Adjustment",'总明细 源文件后台下'!F:F,"FBA Inventory Reimbursement - Lost:Warehouse")</f>
        <v>0</v>
      </c>
      <c r="AS147">
        <f>SUMIFS('总明细 源文件后台下'!W:W,'总明细 源文件后台下'!E:E,E147,'总明细 源文件后台下'!C:C,"Adjustment",'总明细 源文件后台下'!F:F,"Non-subscription Fee Adjustment")</f>
        <v>0</v>
      </c>
      <c r="AT147">
        <f>SUMIFS('总明细 源文件后台下'!W:W,'总明细 源文件后台下'!E:E,E147,'总明细 源文件后台下'!C:C,"Adjustment",'总明细 源文件后台下'!F:F,"FBA Inventory Placement Service Fee")</f>
        <v>0</v>
      </c>
      <c r="AV147">
        <f>SUMIF('FBA Customer Return Per Unit Fe'!B:B,E147,'FBA Customer Return Per Unit Fe'!C:C)</f>
        <v>-7.36</v>
      </c>
      <c r="AX147">
        <f>(SUMIF('仓储费 源文件后台下'!C:C,E147,'仓储费 源文件后台下'!V:V))*-1</f>
        <v>-0.44769999999999999</v>
      </c>
      <c r="AZ147">
        <f>SUMIF('Disposal Fee销毁费用-160.95'!B:B,E147,'Disposal Fee销毁费用-160.95'!D:D)*-1</f>
        <v>0</v>
      </c>
      <c r="BC147">
        <f>IFERROR(VLOOKUP(F147,'优惠券-86.4'!F:I,4,0),0)</f>
        <v>-1.2</v>
      </c>
      <c r="BD147">
        <f>IFERROR(VLOOKUP(F147,'早评-120'!E:H,4,0),0)</f>
        <v>0</v>
      </c>
      <c r="BF147">
        <f t="shared" si="16"/>
        <v>-15.037699999999999</v>
      </c>
      <c r="BG147">
        <f t="shared" si="17"/>
        <v>-0.71642210576464982</v>
      </c>
      <c r="BH147">
        <f t="shared" si="18"/>
        <v>-97.745049999999992</v>
      </c>
      <c r="BQ147" s="45">
        <f t="shared" si="19"/>
        <v>-97.745049999999992</v>
      </c>
      <c r="BR147">
        <f>SUMIFS('9月销毁明细'!D:D,'9月销毁明细'!A:A,E147,'9月销毁明细'!H:H,"Sellable")</f>
        <v>0</v>
      </c>
      <c r="BS147">
        <f>SUMIFS('9月销毁明细'!G:G,'9月销毁明细'!A:A,E147,'9月销毁明细'!H:H,"Sellable")</f>
        <v>0</v>
      </c>
      <c r="BT147">
        <f>SUMIFS('9月销毁明细'!D:D,'9月销毁明细'!A:A,E147,'9月销毁明细'!H:H,"Unsellable")</f>
        <v>0</v>
      </c>
      <c r="BU147">
        <f>SUMIFS('9月销毁明细'!G:G,'9月销毁明细'!A:A,E147,'9月销毁明细'!H:H,"Unsellable")</f>
        <v>0</v>
      </c>
      <c r="BW147">
        <f>IFERROR(I147*VLOOKUP(F147,'9.3成本表'!C:L,10,0),0)</f>
        <v>17.899999999999999</v>
      </c>
      <c r="BX147">
        <f t="shared" si="20"/>
        <v>13.26</v>
      </c>
      <c r="CC147" s="45">
        <f t="shared" si="21"/>
        <v>-128.90504999999999</v>
      </c>
      <c r="CD147" s="45">
        <f t="shared" si="22"/>
        <v>-0.94480924982592429</v>
      </c>
      <c r="CE147" s="45">
        <f t="shared" si="23"/>
        <v>-4.1368758023106551</v>
      </c>
    </row>
    <row r="148" spans="4:83" x14ac:dyDescent="0.25">
      <c r="D148" s="20" t="s">
        <v>405</v>
      </c>
      <c r="E148" s="20" t="s">
        <v>406</v>
      </c>
      <c r="F148" s="20">
        <v>1926</v>
      </c>
      <c r="G148">
        <v>142</v>
      </c>
      <c r="H148" s="20"/>
      <c r="I148">
        <f>SUMIFS('总明细 源文件后台下'!G:G,'总明细 源文件后台下'!E:E,E148,'总明细 源文件后台下'!C:C,"Order")</f>
        <v>4</v>
      </c>
      <c r="J148">
        <f>SUMIFS('总明细 源文件后台下'!M:M,'总明细 源文件后台下'!E:E,E148,'总明细 源文件后台下'!C:C,"Order")</f>
        <v>80.959999999999994</v>
      </c>
      <c r="K148">
        <f>SUMIFS('总明细 源文件后台下'!N:N,'总明细 源文件后台下'!E:E,E148,'总明细 源文件后台下'!C:C,"Order")</f>
        <v>0</v>
      </c>
      <c r="L148">
        <f>SUMIFS('总明细 源文件后台下'!O:O,'总明细 源文件后台下'!E:E,E148,'总明细 源文件后台下'!C:C,"Order")</f>
        <v>0</v>
      </c>
      <c r="M148">
        <f>SUMIFS('总明细 源文件后台下'!P:P,'总明细 源文件后台下'!E:E,E148,'总明细 源文件后台下'!C:C,"Order")</f>
        <v>-1</v>
      </c>
      <c r="N148">
        <f>SUMIFS('总明细 源文件后台下'!Q:Q,'总明细 源文件后台下'!E:E,E148,'总明细 源文件后台下'!C:C,"Order")</f>
        <v>0</v>
      </c>
      <c r="O148">
        <f>SUMIFS('总明细 源文件后台下'!R:R,'总明细 源文件后台下'!E:E,E148,'总明细 源文件后台下'!C:C,"Order")</f>
        <v>0</v>
      </c>
      <c r="P148">
        <f>SUMIFS('总明细 源文件后台下'!S:S,'总明细 源文件后台下'!E:E,E148,'总明细 源文件后台下'!C:C,"Order")</f>
        <v>-13.6</v>
      </c>
      <c r="Q148">
        <f>SUMIFS('总明细 源文件后台下'!T:T,'总明细 源文件后台下'!E:E,E148,'总明细 源文件后台下'!C:C,"Order")</f>
        <v>-14.72</v>
      </c>
      <c r="R148">
        <f>SUMIFS('总明细 源文件后台下'!U:U,'总明细 源文件后台下'!E:E,E148,'总明细 源文件后台下'!C:C,"Order")</f>
        <v>0</v>
      </c>
      <c r="S148">
        <f>SUMIFS('总明细 源文件后台下'!V:V,'总明细 源文件后台下'!E:E,E148,'总明细 源文件后台下'!C:C,"Order")</f>
        <v>0</v>
      </c>
      <c r="T148">
        <f>SUMIFS('总明细 源文件后台下'!W:W,'总明细 源文件后台下'!E:E,E148,'总明细 源文件后台下'!C:C,"Order")</f>
        <v>51.64</v>
      </c>
      <c r="U148">
        <f>SUMIFS('总明细 源文件后台下'!G:G,'总明细 源文件后台下'!E:E,E148,'总明细 源文件后台下'!C:C,"Refund")</f>
        <v>1</v>
      </c>
      <c r="V148">
        <f>SUMIFS('总明细 源文件后台下'!M:M,'总明细 源文件后台下'!E:E,E148,'总明细 源文件后台下'!C:C,"Refund")</f>
        <v>-20.99</v>
      </c>
      <c r="W148">
        <f>SUMIFS('总明细 源文件后台下'!N:N,'总明细 源文件后台下'!E:E,E148,'总明细 源文件后台下'!C:C,"Refund")</f>
        <v>0</v>
      </c>
      <c r="X148">
        <f>SUMIFS('总明细 源文件后台下'!O:O,'总明细 源文件后台下'!E:E,E148,'总明细 源文件后台下'!C:C,"Refund")</f>
        <v>0</v>
      </c>
      <c r="Y148">
        <f>SUMIFS('总明细 源文件后台下'!P:P,'总明细 源文件后台下'!E:E,E148,'总明细 源文件后台下'!C:C,"Refund")</f>
        <v>0</v>
      </c>
      <c r="Z148">
        <f>SUMIFS('总明细 源文件后台下'!Q:Q,'总明细 源文件后台下'!E:E,E148,'总明细 源文件后台下'!C:C,"Refund")</f>
        <v>0</v>
      </c>
      <c r="AA148">
        <f>SUMIFS('总明细 源文件后台下'!R:R,'总明细 源文件后台下'!E:E,E148,'总明细 源文件后台下'!C:C,"Refund")</f>
        <v>0</v>
      </c>
      <c r="AB148">
        <f>SUMIFS('总明细 源文件后台下'!S:S,'总明细 源文件后台下'!E:E,E148,'总明细 源文件后台下'!C:C,"Refund")</f>
        <v>2.86</v>
      </c>
      <c r="AC148">
        <f>SUMIFS('总明细 源文件后台下'!T:T,'总明细 源文件后台下'!E:E,E148,'总明细 源文件后台下'!C:C,"Refund")</f>
        <v>0</v>
      </c>
      <c r="AD148">
        <f>SUMIFS('总明细 源文件后台下'!U:U,'总明细 源文件后台下'!E:E,E148,'总明细 源文件后台下'!C:C,"Refund")</f>
        <v>0</v>
      </c>
      <c r="AE148">
        <f>SUMIFS('总明细 源文件后台下'!V:V,'总明细 源文件后台下'!E:E,E148,'总明细 源文件后台下'!C:C,"Refund")</f>
        <v>0</v>
      </c>
      <c r="AF148">
        <f>SUMIFS('总明细 源文件后台下'!W:W,'总明细 源文件后台下'!E:E,E148,'总明细 源文件后台下'!C:C,"Refund")</f>
        <v>-18.13</v>
      </c>
      <c r="AK148">
        <f>(SUMIF('广告费 源文件后台下'!G:G,E148,'广告费 源文件后台下'!M:M))*-1</f>
        <v>-7.68</v>
      </c>
      <c r="AL148">
        <f>SUMIFS('总明细 源文件后台下'!W:W,'总明细 源文件后台下'!E:E,E148,'总明细 源文件后台下'!C:C,"Adjustment",'总明细 源文件后台下'!F:F,"FBA Inventory Reimbursement - Customer Return")</f>
        <v>0</v>
      </c>
      <c r="AM148">
        <f>SUMIFS('总明细 源文件后台下'!W:W,'总明细 源文件后台下'!E:E,E148,'总明细 源文件后台下'!C:C,"Adjustment",'总明细 源文件后台下'!F:F,"FBA Inventory Reimbursement - Damaged:Warehouse")</f>
        <v>0</v>
      </c>
      <c r="AN148">
        <f>SUMIFS('总明细 源文件后台下'!W:W,'总明细 源文件后台下'!E:E,E148,'总明细 源文件后台下'!C:C,"Adjustment",'总明细 源文件后台下'!F:F,"FBA Inventory Reimbursement - Customer Service Issue")</f>
        <v>0</v>
      </c>
      <c r="AO148">
        <f>SUMIFS('总明细 源文件后台下'!W:W,'总明细 源文件后台下'!E:E,E148,'总明细 源文件后台下'!C:C,"Adjustment",'总明细 源文件后台下'!F:F,"FBA Inventory Reimbursement - Fee Correction")</f>
        <v>0</v>
      </c>
      <c r="AP148">
        <f>SUMIFS('总明细 源文件后台下'!W:W,'总明细 源文件后台下'!E:E,E148,'总明细 源文件后台下'!C:C,"Adjustment",'总明细 源文件后台下'!F:F,"FBA Inventory Reimbursement - General Adjustment")</f>
        <v>0</v>
      </c>
      <c r="AQ148">
        <f>SUMIFS('总明细 源文件后台下'!W:W,'总明细 源文件后台下'!E:E,E148,'总明细 源文件后台下'!C:C,"Adjustment",'总明细 源文件后台下'!F:F,"FBA Inventory Reimbursement - Lost:Inbound")</f>
        <v>0</v>
      </c>
      <c r="AR148">
        <f>SUMIFS('总明细 源文件后台下'!W:W,'总明细 源文件后台下'!E:E,E148,'总明细 源文件后台下'!C:C,"Adjustment",'总明细 源文件后台下'!F:F,"FBA Inventory Reimbursement - Lost:Warehouse")</f>
        <v>0</v>
      </c>
      <c r="AS148">
        <f>SUMIFS('总明细 源文件后台下'!W:W,'总明细 源文件后台下'!E:E,E148,'总明细 源文件后台下'!C:C,"Adjustment",'总明细 源文件后台下'!F:F,"Non-subscription Fee Adjustment")</f>
        <v>0</v>
      </c>
      <c r="AT148">
        <f>SUMIFS('总明细 源文件后台下'!W:W,'总明细 源文件后台下'!E:E,E148,'总明细 源文件后台下'!C:C,"Adjustment",'总明细 源文件后台下'!F:F,"FBA Inventory Placement Service Fee")</f>
        <v>0</v>
      </c>
      <c r="AV148">
        <f>SUMIF('FBA Customer Return Per Unit Fe'!B:B,E148,'FBA Customer Return Per Unit Fe'!C:C)</f>
        <v>0</v>
      </c>
      <c r="AX148">
        <f>(SUMIF('仓储费 源文件后台下'!C:C,E148,'仓储费 源文件后台下'!V:V))*-1</f>
        <v>-0.35449999999999998</v>
      </c>
      <c r="AZ148">
        <f>SUMIF('Disposal Fee销毁费用-160.95'!B:B,E148,'Disposal Fee销毁费用-160.95'!D:D)*-1</f>
        <v>0</v>
      </c>
      <c r="BC148">
        <f>IFERROR(VLOOKUP(F148,'优惠券-86.4'!F:I,4,0),0)</f>
        <v>-1.2</v>
      </c>
      <c r="BD148">
        <f>IFERROR(VLOOKUP(F148,'早评-120'!E:H,4,0),0)</f>
        <v>0</v>
      </c>
      <c r="BF148">
        <f t="shared" si="16"/>
        <v>24.275500000000008</v>
      </c>
      <c r="BG148">
        <f t="shared" si="17"/>
        <v>0.29984560276679856</v>
      </c>
      <c r="BH148">
        <f t="shared" si="18"/>
        <v>157.79075000000006</v>
      </c>
      <c r="BQ148" s="45">
        <f t="shared" si="19"/>
        <v>157.79075000000006</v>
      </c>
      <c r="BR148">
        <f>SUMIFS('9月销毁明细'!D:D,'9月销毁明细'!A:A,E148,'9月销毁明细'!H:H,"Sellable")</f>
        <v>0</v>
      </c>
      <c r="BS148">
        <f>SUMIFS('9月销毁明细'!G:G,'9月销毁明细'!A:A,E148,'9月销毁明细'!H:H,"Sellable")</f>
        <v>0</v>
      </c>
      <c r="BT148">
        <f>SUMIFS('9月销毁明细'!D:D,'9月销毁明细'!A:A,E148,'9月销毁明细'!H:H,"Unsellable")</f>
        <v>0</v>
      </c>
      <c r="BU148">
        <f>SUMIFS('9月销毁明细'!G:G,'9月销毁明细'!A:A,E148,'9月销毁明细'!H:H,"Unsellable")</f>
        <v>0</v>
      </c>
      <c r="BW148">
        <f>IFERROR(I148*VLOOKUP(F148,'9.3成本表'!C:L,10,0),0)</f>
        <v>71.599999999999994</v>
      </c>
      <c r="BX148">
        <f t="shared" si="20"/>
        <v>53.04</v>
      </c>
      <c r="CC148" s="45">
        <f t="shared" si="21"/>
        <v>33.150750000000066</v>
      </c>
      <c r="CD148" s="45">
        <f t="shared" si="22"/>
        <v>6.2995496351474736E-2</v>
      </c>
      <c r="CE148" s="45">
        <f t="shared" si="23"/>
        <v>0.26597199935815202</v>
      </c>
    </row>
    <row r="149" spans="4:83" x14ac:dyDescent="0.25">
      <c r="D149" s="20" t="s">
        <v>407</v>
      </c>
      <c r="E149" s="20" t="s">
        <v>408</v>
      </c>
      <c r="F149" s="20">
        <v>1926</v>
      </c>
      <c r="G149">
        <v>143</v>
      </c>
      <c r="H149" s="20"/>
      <c r="I149">
        <f>SUMIFS('总明细 源文件后台下'!G:G,'总明细 源文件后台下'!E:E,E149,'总明细 源文件后台下'!C:C,"Order")</f>
        <v>2</v>
      </c>
      <c r="J149">
        <f>SUMIFS('总明细 源文件后台下'!M:M,'总明细 源文件后台下'!E:E,E149,'总明细 源文件后台下'!C:C,"Order")</f>
        <v>41.98</v>
      </c>
      <c r="K149">
        <f>SUMIFS('总明细 源文件后台下'!N:N,'总明细 源文件后台下'!E:E,E149,'总明细 源文件后台下'!C:C,"Order")</f>
        <v>0</v>
      </c>
      <c r="L149">
        <f>SUMIFS('总明细 源文件后台下'!O:O,'总明细 源文件后台下'!E:E,E149,'总明细 源文件后台下'!C:C,"Order")</f>
        <v>0</v>
      </c>
      <c r="M149">
        <f>SUMIFS('总明细 源文件后台下'!P:P,'总明细 源文件后台下'!E:E,E149,'总明细 源文件后台下'!C:C,"Order")</f>
        <v>-1.47</v>
      </c>
      <c r="N149">
        <f>SUMIFS('总明细 源文件后台下'!Q:Q,'总明细 源文件后台下'!E:E,E149,'总明细 源文件后台下'!C:C,"Order")</f>
        <v>0</v>
      </c>
      <c r="O149">
        <f>SUMIFS('总明细 源文件后台下'!R:R,'总明细 源文件后台下'!E:E,E149,'总明细 源文件后台下'!C:C,"Order")</f>
        <v>0</v>
      </c>
      <c r="P149">
        <f>SUMIFS('总明细 源文件后台下'!S:S,'总明细 源文件后台下'!E:E,E149,'总明细 源文件后台下'!C:C,"Order")</f>
        <v>-6.8900000000000006</v>
      </c>
      <c r="Q149">
        <f>SUMIFS('总明细 源文件后台下'!T:T,'总明细 源文件后台下'!E:E,E149,'总明细 源文件后台下'!C:C,"Order")</f>
        <v>-7.36</v>
      </c>
      <c r="R149">
        <f>SUMIFS('总明细 源文件后台下'!U:U,'总明细 源文件后台下'!E:E,E149,'总明细 源文件后台下'!C:C,"Order")</f>
        <v>0</v>
      </c>
      <c r="S149">
        <f>SUMIFS('总明细 源文件后台下'!V:V,'总明细 源文件后台下'!E:E,E149,'总明细 源文件后台下'!C:C,"Order")</f>
        <v>0</v>
      </c>
      <c r="T149">
        <f>SUMIFS('总明细 源文件后台下'!W:W,'总明细 源文件后台下'!E:E,E149,'总明细 源文件后台下'!C:C,"Order")</f>
        <v>26.259999999999998</v>
      </c>
      <c r="U149">
        <f>SUMIFS('总明细 源文件后台下'!G:G,'总明细 源文件后台下'!E:E,E149,'总明细 源文件后台下'!C:C,"Refund")</f>
        <v>0</v>
      </c>
      <c r="V149">
        <f>SUMIFS('总明细 源文件后台下'!M:M,'总明细 源文件后台下'!E:E,E149,'总明细 源文件后台下'!C:C,"Refund")</f>
        <v>0</v>
      </c>
      <c r="W149">
        <f>SUMIFS('总明细 源文件后台下'!N:N,'总明细 源文件后台下'!E:E,E149,'总明细 源文件后台下'!C:C,"Refund")</f>
        <v>0</v>
      </c>
      <c r="X149">
        <f>SUMIFS('总明细 源文件后台下'!O:O,'总明细 源文件后台下'!E:E,E149,'总明细 源文件后台下'!C:C,"Refund")</f>
        <v>0</v>
      </c>
      <c r="Y149">
        <f>SUMIFS('总明细 源文件后台下'!P:P,'总明细 源文件后台下'!E:E,E149,'总明细 源文件后台下'!C:C,"Refund")</f>
        <v>0</v>
      </c>
      <c r="Z149">
        <f>SUMIFS('总明细 源文件后台下'!Q:Q,'总明细 源文件后台下'!E:E,E149,'总明细 源文件后台下'!C:C,"Refund")</f>
        <v>0</v>
      </c>
      <c r="AA149">
        <f>SUMIFS('总明细 源文件后台下'!R:R,'总明细 源文件后台下'!E:E,E149,'总明细 源文件后台下'!C:C,"Refund")</f>
        <v>0</v>
      </c>
      <c r="AB149">
        <f>SUMIFS('总明细 源文件后台下'!S:S,'总明细 源文件后台下'!E:E,E149,'总明细 源文件后台下'!C:C,"Refund")</f>
        <v>0</v>
      </c>
      <c r="AC149">
        <f>SUMIFS('总明细 源文件后台下'!T:T,'总明细 源文件后台下'!E:E,E149,'总明细 源文件后台下'!C:C,"Refund")</f>
        <v>0</v>
      </c>
      <c r="AD149">
        <f>SUMIFS('总明细 源文件后台下'!U:U,'总明细 源文件后台下'!E:E,E149,'总明细 源文件后台下'!C:C,"Refund")</f>
        <v>0</v>
      </c>
      <c r="AE149">
        <f>SUMIFS('总明细 源文件后台下'!V:V,'总明细 源文件后台下'!E:E,E149,'总明细 源文件后台下'!C:C,"Refund")</f>
        <v>0</v>
      </c>
      <c r="AF149">
        <f>SUMIFS('总明细 源文件后台下'!W:W,'总明细 源文件后台下'!E:E,E149,'总明细 源文件后台下'!C:C,"Refund")</f>
        <v>0</v>
      </c>
      <c r="AK149">
        <f>(SUMIF('广告费 源文件后台下'!G:G,E149,'广告费 源文件后台下'!M:M))*-1</f>
        <v>-1.37</v>
      </c>
      <c r="AL149">
        <f>SUMIFS('总明细 源文件后台下'!W:W,'总明细 源文件后台下'!E:E,E149,'总明细 源文件后台下'!C:C,"Adjustment",'总明细 源文件后台下'!F:F,"FBA Inventory Reimbursement - Customer Return")</f>
        <v>0</v>
      </c>
      <c r="AM149">
        <f>SUMIFS('总明细 源文件后台下'!W:W,'总明细 源文件后台下'!E:E,E149,'总明细 源文件后台下'!C:C,"Adjustment",'总明细 源文件后台下'!F:F,"FBA Inventory Reimbursement - Damaged:Warehouse")</f>
        <v>0</v>
      </c>
      <c r="AN149">
        <f>SUMIFS('总明细 源文件后台下'!W:W,'总明细 源文件后台下'!E:E,E149,'总明细 源文件后台下'!C:C,"Adjustment",'总明细 源文件后台下'!F:F,"FBA Inventory Reimbursement - Customer Service Issue")</f>
        <v>0</v>
      </c>
      <c r="AO149">
        <f>SUMIFS('总明细 源文件后台下'!W:W,'总明细 源文件后台下'!E:E,E149,'总明细 源文件后台下'!C:C,"Adjustment",'总明细 源文件后台下'!F:F,"FBA Inventory Reimbursement - Fee Correction")</f>
        <v>0</v>
      </c>
      <c r="AP149">
        <f>SUMIFS('总明细 源文件后台下'!W:W,'总明细 源文件后台下'!E:E,E149,'总明细 源文件后台下'!C:C,"Adjustment",'总明细 源文件后台下'!F:F,"FBA Inventory Reimbursement - General Adjustment")</f>
        <v>0</v>
      </c>
      <c r="AQ149">
        <f>SUMIFS('总明细 源文件后台下'!W:W,'总明细 源文件后台下'!E:E,E149,'总明细 源文件后台下'!C:C,"Adjustment",'总明细 源文件后台下'!F:F,"FBA Inventory Reimbursement - Lost:Inbound")</f>
        <v>0</v>
      </c>
      <c r="AR149">
        <f>SUMIFS('总明细 源文件后台下'!W:W,'总明细 源文件后台下'!E:E,E149,'总明细 源文件后台下'!C:C,"Adjustment",'总明细 源文件后台下'!F:F,"FBA Inventory Reimbursement - Lost:Warehouse")</f>
        <v>0</v>
      </c>
      <c r="AS149">
        <f>SUMIFS('总明细 源文件后台下'!W:W,'总明细 源文件后台下'!E:E,E149,'总明细 源文件后台下'!C:C,"Adjustment",'总明细 源文件后台下'!F:F,"Non-subscription Fee Adjustment")</f>
        <v>0</v>
      </c>
      <c r="AT149">
        <f>SUMIFS('总明细 源文件后台下'!W:W,'总明细 源文件后台下'!E:E,E149,'总明细 源文件后台下'!C:C,"Adjustment",'总明细 源文件后台下'!F:F,"FBA Inventory Placement Service Fee")</f>
        <v>0</v>
      </c>
      <c r="AV149">
        <f>SUMIF('FBA Customer Return Per Unit Fe'!B:B,E149,'FBA Customer Return Per Unit Fe'!C:C)</f>
        <v>0</v>
      </c>
      <c r="AX149">
        <f>(SUMIF('仓储费 源文件后台下'!C:C,E149,'仓储费 源文件后台下'!V:V))*-1</f>
        <v>-0.29569999999999996</v>
      </c>
      <c r="AZ149">
        <f>SUMIF('Disposal Fee销毁费用-160.95'!B:B,E149,'Disposal Fee销毁费用-160.95'!D:D)*-1</f>
        <v>0</v>
      </c>
      <c r="BC149">
        <f>IFERROR(VLOOKUP(F149,'优惠券-86.4'!F:I,4,0),0)</f>
        <v>-1.2</v>
      </c>
      <c r="BD149">
        <f>IFERROR(VLOOKUP(F149,'早评-120'!E:H,4,0),0)</f>
        <v>0</v>
      </c>
      <c r="BF149">
        <f t="shared" si="16"/>
        <v>23.394299999999998</v>
      </c>
      <c r="BG149">
        <f t="shared" si="17"/>
        <v>0.55727251071939021</v>
      </c>
      <c r="BH149">
        <f t="shared" si="18"/>
        <v>152.06294999999997</v>
      </c>
      <c r="BQ149" s="45">
        <f t="shared" si="19"/>
        <v>152.06294999999997</v>
      </c>
      <c r="BR149">
        <f>SUMIFS('9月销毁明细'!D:D,'9月销毁明细'!A:A,E149,'9月销毁明细'!H:H,"Sellable")</f>
        <v>0</v>
      </c>
      <c r="BS149">
        <f>SUMIFS('9月销毁明细'!G:G,'9月销毁明细'!A:A,E149,'9月销毁明细'!H:H,"Sellable")</f>
        <v>0</v>
      </c>
      <c r="BT149">
        <f>SUMIFS('9月销毁明细'!D:D,'9月销毁明细'!A:A,E149,'9月销毁明细'!H:H,"Unsellable")</f>
        <v>0</v>
      </c>
      <c r="BU149">
        <f>SUMIFS('9月销毁明细'!G:G,'9月销毁明细'!A:A,E149,'9月销毁明细'!H:H,"Unsellable")</f>
        <v>0</v>
      </c>
      <c r="BW149">
        <f>IFERROR(I149*VLOOKUP(F149,'9.3成本表'!C:L,10,0),0)</f>
        <v>35.799999999999997</v>
      </c>
      <c r="BX149">
        <f t="shared" si="20"/>
        <v>26.52</v>
      </c>
      <c r="CC149" s="45">
        <f t="shared" si="21"/>
        <v>89.742949999999979</v>
      </c>
      <c r="CD149" s="45">
        <f t="shared" si="22"/>
        <v>0.32888536665811552</v>
      </c>
      <c r="CE149" s="45">
        <f t="shared" si="23"/>
        <v>1.4400344993581513</v>
      </c>
    </row>
    <row r="150" spans="4:83" x14ac:dyDescent="0.25">
      <c r="D150" s="20" t="s">
        <v>409</v>
      </c>
      <c r="E150" s="20" t="s">
        <v>410</v>
      </c>
      <c r="F150" s="20">
        <v>1926</v>
      </c>
      <c r="G150">
        <v>144</v>
      </c>
      <c r="H150" s="20"/>
      <c r="I150">
        <f>SUMIFS('总明细 源文件后台下'!G:G,'总明细 源文件后台下'!E:E,E150,'总明细 源文件后台下'!C:C,"Order")</f>
        <v>3</v>
      </c>
      <c r="J150">
        <f>SUMIFS('总明细 源文件后台下'!M:M,'总明细 源文件后台下'!E:E,E150,'总明细 源文件后台下'!C:C,"Order")</f>
        <v>61.97</v>
      </c>
      <c r="K150">
        <f>SUMIFS('总明细 源文件后台下'!N:N,'总明细 源文件后台下'!E:E,E150,'总明细 源文件后台下'!C:C,"Order")</f>
        <v>0</v>
      </c>
      <c r="L150">
        <f>SUMIFS('总明细 源文件后台下'!O:O,'总明细 源文件后台下'!E:E,E150,'总明细 源文件后台下'!C:C,"Order")</f>
        <v>0</v>
      </c>
      <c r="M150">
        <f>SUMIFS('总明细 源文件后台下'!P:P,'总明细 源文件后台下'!E:E,E150,'总明细 源文件后台下'!C:C,"Order")</f>
        <v>-1.47</v>
      </c>
      <c r="N150">
        <f>SUMIFS('总明细 源文件后台下'!Q:Q,'总明细 源文件后台下'!E:E,E150,'总明细 源文件后台下'!C:C,"Order")</f>
        <v>0.92</v>
      </c>
      <c r="O150">
        <f>SUMIFS('总明细 源文件后台下'!R:R,'总明细 源文件后台下'!E:E,E150,'总明细 源文件后台下'!C:C,"Order")</f>
        <v>-0.92</v>
      </c>
      <c r="P150">
        <f>SUMIFS('总明细 源文件后台下'!S:S,'总明细 源文件后台下'!E:E,E150,'总明细 源文件后台下'!C:C,"Order")</f>
        <v>-10.290000000000001</v>
      </c>
      <c r="Q150">
        <f>SUMIFS('总明细 源文件后台下'!T:T,'总明细 源文件后台下'!E:E,E150,'总明细 源文件后台下'!C:C,"Order")</f>
        <v>-11.040000000000001</v>
      </c>
      <c r="R150">
        <f>SUMIFS('总明细 源文件后台下'!U:U,'总明细 源文件后台下'!E:E,E150,'总明细 源文件后台下'!C:C,"Order")</f>
        <v>0</v>
      </c>
      <c r="S150">
        <f>SUMIFS('总明细 源文件后台下'!V:V,'总明细 源文件后台下'!E:E,E150,'总明细 源文件后台下'!C:C,"Order")</f>
        <v>0</v>
      </c>
      <c r="T150">
        <f>SUMIFS('总明细 源文件后台下'!W:W,'总明细 源文件后台下'!E:E,E150,'总明细 源文件后台下'!C:C,"Order")</f>
        <v>39.17</v>
      </c>
      <c r="U150">
        <f>SUMIFS('总明细 源文件后台下'!G:G,'总明细 源文件后台下'!E:E,E150,'总明细 源文件后台下'!C:C,"Refund")</f>
        <v>1</v>
      </c>
      <c r="V150">
        <f>SUMIFS('总明细 源文件后台下'!M:M,'总明细 源文件后台下'!E:E,E150,'总明细 源文件后台下'!C:C,"Refund")</f>
        <v>-20.99</v>
      </c>
      <c r="W150">
        <f>SUMIFS('总明细 源文件后台下'!N:N,'总明细 源文件后台下'!E:E,E150,'总明细 源文件后台下'!C:C,"Refund")</f>
        <v>0</v>
      </c>
      <c r="X150">
        <f>SUMIFS('总明细 源文件后台下'!O:O,'总明细 源文件后台下'!E:E,E150,'总明细 源文件后台下'!C:C,"Refund")</f>
        <v>0</v>
      </c>
      <c r="Y150">
        <f>SUMIFS('总明细 源文件后台下'!P:P,'总明细 源文件后台下'!E:E,E150,'总明细 源文件后台下'!C:C,"Refund")</f>
        <v>0.42</v>
      </c>
      <c r="Z150">
        <f>SUMIFS('总明细 源文件后台下'!Q:Q,'总明细 源文件后台下'!E:E,E150,'总明细 源文件后台下'!C:C,"Refund")</f>
        <v>0</v>
      </c>
      <c r="AA150">
        <f>SUMIFS('总明细 源文件后台下'!R:R,'总明细 源文件后台下'!E:E,E150,'总明细 源文件后台下'!C:C,"Refund")</f>
        <v>0</v>
      </c>
      <c r="AB150">
        <f>SUMIFS('总明细 源文件后台下'!S:S,'总明细 源文件后台下'!E:E,E150,'总明细 源文件后台下'!C:C,"Refund")</f>
        <v>2.8</v>
      </c>
      <c r="AC150">
        <f>SUMIFS('总明细 源文件后台下'!T:T,'总明细 源文件后台下'!E:E,E150,'总明细 源文件后台下'!C:C,"Refund")</f>
        <v>0</v>
      </c>
      <c r="AD150">
        <f>SUMIFS('总明细 源文件后台下'!U:U,'总明细 源文件后台下'!E:E,E150,'总明细 源文件后台下'!C:C,"Refund")</f>
        <v>0</v>
      </c>
      <c r="AE150">
        <f>SUMIFS('总明细 源文件后台下'!V:V,'总明细 源文件后台下'!E:E,E150,'总明细 源文件后台下'!C:C,"Refund")</f>
        <v>0</v>
      </c>
      <c r="AF150">
        <f>SUMIFS('总明细 源文件后台下'!W:W,'总明细 源文件后台下'!E:E,E150,'总明细 源文件后台下'!C:C,"Refund")</f>
        <v>-17.77</v>
      </c>
      <c r="AK150">
        <f>(SUMIF('广告费 源文件后台下'!G:G,E150,'广告费 源文件后台下'!M:M))*-1</f>
        <v>-0.99</v>
      </c>
      <c r="AL150">
        <f>SUMIFS('总明细 源文件后台下'!W:W,'总明细 源文件后台下'!E:E,E150,'总明细 源文件后台下'!C:C,"Adjustment",'总明细 源文件后台下'!F:F,"FBA Inventory Reimbursement - Customer Return")</f>
        <v>0</v>
      </c>
      <c r="AM150">
        <f>SUMIFS('总明细 源文件后台下'!W:W,'总明细 源文件后台下'!E:E,E150,'总明细 源文件后台下'!C:C,"Adjustment",'总明细 源文件后台下'!F:F,"FBA Inventory Reimbursement - Damaged:Warehouse")</f>
        <v>0</v>
      </c>
      <c r="AN150">
        <f>SUMIFS('总明细 源文件后台下'!W:W,'总明细 源文件后台下'!E:E,E150,'总明细 源文件后台下'!C:C,"Adjustment",'总明细 源文件后台下'!F:F,"FBA Inventory Reimbursement - Customer Service Issue")</f>
        <v>0</v>
      </c>
      <c r="AO150">
        <f>SUMIFS('总明细 源文件后台下'!W:W,'总明细 源文件后台下'!E:E,E150,'总明细 源文件后台下'!C:C,"Adjustment",'总明细 源文件后台下'!F:F,"FBA Inventory Reimbursement - Fee Correction")</f>
        <v>0</v>
      </c>
      <c r="AP150">
        <f>SUMIFS('总明细 源文件后台下'!W:W,'总明细 源文件后台下'!E:E,E150,'总明细 源文件后台下'!C:C,"Adjustment",'总明细 源文件后台下'!F:F,"FBA Inventory Reimbursement - General Adjustment")</f>
        <v>0</v>
      </c>
      <c r="AQ150">
        <f>SUMIFS('总明细 源文件后台下'!W:W,'总明细 源文件后台下'!E:E,E150,'总明细 源文件后台下'!C:C,"Adjustment",'总明细 源文件后台下'!F:F,"FBA Inventory Reimbursement - Lost:Inbound")</f>
        <v>0</v>
      </c>
      <c r="AR150">
        <f>SUMIFS('总明细 源文件后台下'!W:W,'总明细 源文件后台下'!E:E,E150,'总明细 源文件后台下'!C:C,"Adjustment",'总明细 源文件后台下'!F:F,"FBA Inventory Reimbursement - Lost:Warehouse")</f>
        <v>0</v>
      </c>
      <c r="AS150">
        <f>SUMIFS('总明细 源文件后台下'!W:W,'总明细 源文件后台下'!E:E,E150,'总明细 源文件后台下'!C:C,"Adjustment",'总明细 源文件后台下'!F:F,"Non-subscription Fee Adjustment")</f>
        <v>0</v>
      </c>
      <c r="AT150">
        <f>SUMIFS('总明细 源文件后台下'!W:W,'总明细 源文件后台下'!E:E,E150,'总明细 源文件后台下'!C:C,"Adjustment",'总明细 源文件后台下'!F:F,"FBA Inventory Placement Service Fee")</f>
        <v>0</v>
      </c>
      <c r="AV150">
        <f>SUMIF('FBA Customer Return Per Unit Fe'!B:B,E150,'FBA Customer Return Per Unit Fe'!C:C)</f>
        <v>0</v>
      </c>
      <c r="AX150">
        <f>(SUMIF('仓储费 源文件后台下'!C:C,E150,'仓储费 源文件后台下'!V:V))*-1</f>
        <v>-0.32</v>
      </c>
      <c r="AZ150">
        <f>SUMIF('Disposal Fee销毁费用-160.95'!B:B,E150,'Disposal Fee销毁费用-160.95'!D:D)*-1</f>
        <v>0</v>
      </c>
      <c r="BC150">
        <f>IFERROR(VLOOKUP(F150,'优惠券-86.4'!F:I,4,0),0)</f>
        <v>-1.2</v>
      </c>
      <c r="BD150">
        <f>IFERROR(VLOOKUP(F150,'早评-120'!E:H,4,0),0)</f>
        <v>0</v>
      </c>
      <c r="BF150">
        <f t="shared" si="16"/>
        <v>18.89</v>
      </c>
      <c r="BG150">
        <f t="shared" si="17"/>
        <v>0.30482491528158789</v>
      </c>
      <c r="BH150">
        <f t="shared" si="18"/>
        <v>122.785</v>
      </c>
      <c r="BQ150" s="45">
        <f t="shared" si="19"/>
        <v>122.785</v>
      </c>
      <c r="BR150">
        <f>SUMIFS('9月销毁明细'!D:D,'9月销毁明细'!A:A,E150,'9月销毁明细'!H:H,"Sellable")</f>
        <v>0</v>
      </c>
      <c r="BS150">
        <f>SUMIFS('9月销毁明细'!G:G,'9月销毁明细'!A:A,E150,'9月销毁明细'!H:H,"Sellable")</f>
        <v>0</v>
      </c>
      <c r="BT150">
        <f>SUMIFS('9月销毁明细'!D:D,'9月销毁明细'!A:A,E150,'9月销毁明细'!H:H,"Unsellable")</f>
        <v>0</v>
      </c>
      <c r="BU150">
        <f>SUMIFS('9月销毁明细'!G:G,'9月销毁明细'!A:A,E150,'9月销毁明细'!H:H,"Unsellable")</f>
        <v>0</v>
      </c>
      <c r="BW150">
        <f>IFERROR(I150*VLOOKUP(F150,'9.3成本表'!C:L,10,0),0)</f>
        <v>53.699999999999996</v>
      </c>
      <c r="BX150">
        <f t="shared" si="20"/>
        <v>39.78</v>
      </c>
      <c r="CC150" s="45">
        <f t="shared" si="21"/>
        <v>29.305000000000007</v>
      </c>
      <c r="CD150" s="45">
        <f t="shared" si="22"/>
        <v>7.2752324325666279E-2</v>
      </c>
      <c r="CE150" s="45">
        <f t="shared" si="23"/>
        <v>0.31348951647411222</v>
      </c>
    </row>
    <row r="151" spans="4:83" x14ac:dyDescent="0.25">
      <c r="D151" s="20" t="s">
        <v>411</v>
      </c>
      <c r="E151" s="20" t="s">
        <v>412</v>
      </c>
      <c r="F151" s="20">
        <v>1926</v>
      </c>
      <c r="G151">
        <v>145</v>
      </c>
      <c r="H151" s="20"/>
      <c r="I151">
        <f>SUMIFS('总明细 源文件后台下'!G:G,'总明细 源文件后台下'!E:E,E151,'总明细 源文件后台下'!C:C,"Order")</f>
        <v>3</v>
      </c>
      <c r="J151">
        <f>SUMIFS('总明细 源文件后台下'!M:M,'总明细 源文件后台下'!E:E,E151,'总明细 源文件后台下'!C:C,"Order")</f>
        <v>61.97</v>
      </c>
      <c r="K151">
        <f>SUMIFS('总明细 源文件后台下'!N:N,'总明细 源文件后台下'!E:E,E151,'总明细 源文件后台下'!C:C,"Order")</f>
        <v>0</v>
      </c>
      <c r="L151">
        <f>SUMIFS('总明细 源文件后台下'!O:O,'总明细 源文件后台下'!E:E,E151,'总明细 源文件后台下'!C:C,"Order")</f>
        <v>0</v>
      </c>
      <c r="M151">
        <f>SUMIFS('总明细 源文件后台下'!P:P,'总明细 源文件后台下'!E:E,E151,'总明细 源文件后台下'!C:C,"Order")</f>
        <v>-2.4699999999999998</v>
      </c>
      <c r="N151">
        <f>SUMIFS('总明细 源文件后台下'!Q:Q,'总明细 源文件后台下'!E:E,E151,'总明细 源文件后台下'!C:C,"Order")</f>
        <v>1.71</v>
      </c>
      <c r="O151">
        <f>SUMIFS('总明细 源文件后台下'!R:R,'总明细 源文件后台下'!E:E,E151,'总明细 源文件后台下'!C:C,"Order")</f>
        <v>-1.71</v>
      </c>
      <c r="P151">
        <f>SUMIFS('总明细 源文件后台下'!S:S,'总明细 源文件后台下'!E:E,E151,'总明细 源文件后台下'!C:C,"Order")</f>
        <v>-10.120000000000001</v>
      </c>
      <c r="Q151">
        <f>SUMIFS('总明细 源文件后台下'!T:T,'总明细 源文件后台下'!E:E,E151,'总明细 源文件后台下'!C:C,"Order")</f>
        <v>-11.040000000000001</v>
      </c>
      <c r="R151">
        <f>SUMIFS('总明细 源文件后台下'!U:U,'总明细 源文件后台下'!E:E,E151,'总明细 源文件后台下'!C:C,"Order")</f>
        <v>0</v>
      </c>
      <c r="S151">
        <f>SUMIFS('总明细 源文件后台下'!V:V,'总明细 源文件后台下'!E:E,E151,'总明细 源文件后台下'!C:C,"Order")</f>
        <v>0</v>
      </c>
      <c r="T151">
        <f>SUMIFS('总明细 源文件后台下'!W:W,'总明细 源文件后台下'!E:E,E151,'总明细 源文件后台下'!C:C,"Order")</f>
        <v>38.339999999999996</v>
      </c>
      <c r="U151">
        <f>SUMIFS('总明细 源文件后台下'!G:G,'总明细 源文件后台下'!E:E,E151,'总明细 源文件后台下'!C:C,"Refund")</f>
        <v>1</v>
      </c>
      <c r="V151">
        <f>SUMIFS('总明细 源文件后台下'!M:M,'总明细 源文件后台下'!E:E,E151,'总明细 源文件后台下'!C:C,"Refund")</f>
        <v>-20.99</v>
      </c>
      <c r="W151">
        <f>SUMIFS('总明细 源文件后台下'!N:N,'总明细 源文件后台下'!E:E,E151,'总明细 源文件后台下'!C:C,"Refund")</f>
        <v>0</v>
      </c>
      <c r="X151">
        <f>SUMIFS('总明细 源文件后台下'!O:O,'总明细 源文件后台下'!E:E,E151,'总明细 源文件后台下'!C:C,"Refund")</f>
        <v>0</v>
      </c>
      <c r="Y151">
        <f>SUMIFS('总明细 源文件后台下'!P:P,'总明细 源文件后台下'!E:E,E151,'总明细 源文件后台下'!C:C,"Refund")</f>
        <v>0.42</v>
      </c>
      <c r="Z151">
        <f>SUMIFS('总明细 源文件后台下'!Q:Q,'总明细 源文件后台下'!E:E,E151,'总明细 源文件后台下'!C:C,"Refund")</f>
        <v>0</v>
      </c>
      <c r="AA151">
        <f>SUMIFS('总明细 源文件后台下'!R:R,'总明细 源文件后台下'!E:E,E151,'总明细 源文件后台下'!C:C,"Refund")</f>
        <v>0</v>
      </c>
      <c r="AB151">
        <f>SUMIFS('总明细 源文件后台下'!S:S,'总明细 源文件后台下'!E:E,E151,'总明细 源文件后台下'!C:C,"Refund")</f>
        <v>2.8</v>
      </c>
      <c r="AC151">
        <f>SUMIFS('总明细 源文件后台下'!T:T,'总明细 源文件后台下'!E:E,E151,'总明细 源文件后台下'!C:C,"Refund")</f>
        <v>0</v>
      </c>
      <c r="AD151">
        <f>SUMIFS('总明细 源文件后台下'!U:U,'总明细 源文件后台下'!E:E,E151,'总明细 源文件后台下'!C:C,"Refund")</f>
        <v>0</v>
      </c>
      <c r="AE151">
        <f>SUMIFS('总明细 源文件后台下'!V:V,'总明细 源文件后台下'!E:E,E151,'总明细 源文件后台下'!C:C,"Refund")</f>
        <v>0</v>
      </c>
      <c r="AF151">
        <f>SUMIFS('总明细 源文件后台下'!W:W,'总明细 源文件后台下'!E:E,E151,'总明细 源文件后台下'!C:C,"Refund")</f>
        <v>-17.77</v>
      </c>
      <c r="AK151">
        <f>(SUMIF('广告费 源文件后台下'!G:G,E151,'广告费 源文件后台下'!M:M))*-1</f>
        <v>-0.16</v>
      </c>
      <c r="AL151">
        <f>SUMIFS('总明细 源文件后台下'!W:W,'总明细 源文件后台下'!E:E,E151,'总明细 源文件后台下'!C:C,"Adjustment",'总明细 源文件后台下'!F:F,"FBA Inventory Reimbursement - Customer Return")</f>
        <v>0</v>
      </c>
      <c r="AM151">
        <f>SUMIFS('总明细 源文件后台下'!W:W,'总明细 源文件后台下'!E:E,E151,'总明细 源文件后台下'!C:C,"Adjustment",'总明细 源文件后台下'!F:F,"FBA Inventory Reimbursement - Damaged:Warehouse")</f>
        <v>0</v>
      </c>
      <c r="AN151">
        <f>SUMIFS('总明细 源文件后台下'!W:W,'总明细 源文件后台下'!E:E,E151,'总明细 源文件后台下'!C:C,"Adjustment",'总明细 源文件后台下'!F:F,"FBA Inventory Reimbursement - Customer Service Issue")</f>
        <v>0</v>
      </c>
      <c r="AO151">
        <f>SUMIFS('总明细 源文件后台下'!W:W,'总明细 源文件后台下'!E:E,E151,'总明细 源文件后台下'!C:C,"Adjustment",'总明细 源文件后台下'!F:F,"FBA Inventory Reimbursement - Fee Correction")</f>
        <v>0</v>
      </c>
      <c r="AP151">
        <f>SUMIFS('总明细 源文件后台下'!W:W,'总明细 源文件后台下'!E:E,E151,'总明细 源文件后台下'!C:C,"Adjustment",'总明细 源文件后台下'!F:F,"FBA Inventory Reimbursement - General Adjustment")</f>
        <v>0</v>
      </c>
      <c r="AQ151">
        <f>SUMIFS('总明细 源文件后台下'!W:W,'总明细 源文件后台下'!E:E,E151,'总明细 源文件后台下'!C:C,"Adjustment",'总明细 源文件后台下'!F:F,"FBA Inventory Reimbursement - Lost:Inbound")</f>
        <v>0</v>
      </c>
      <c r="AR151">
        <f>SUMIFS('总明细 源文件后台下'!W:W,'总明细 源文件后台下'!E:E,E151,'总明细 源文件后台下'!C:C,"Adjustment",'总明细 源文件后台下'!F:F,"FBA Inventory Reimbursement - Lost:Warehouse")</f>
        <v>0</v>
      </c>
      <c r="AS151">
        <f>SUMIFS('总明细 源文件后台下'!W:W,'总明细 源文件后台下'!E:E,E151,'总明细 源文件后台下'!C:C,"Adjustment",'总明细 源文件后台下'!F:F,"Non-subscription Fee Adjustment")</f>
        <v>0</v>
      </c>
      <c r="AT151">
        <f>SUMIFS('总明细 源文件后台下'!W:W,'总明细 源文件后台下'!E:E,E151,'总明细 源文件后台下'!C:C,"Adjustment",'总明细 源文件后台下'!F:F,"FBA Inventory Placement Service Fee")</f>
        <v>0</v>
      </c>
      <c r="AV151">
        <f>SUMIF('FBA Customer Return Per Unit Fe'!B:B,E151,'FBA Customer Return Per Unit Fe'!C:C)</f>
        <v>-7.36</v>
      </c>
      <c r="AX151">
        <f>(SUMIF('仓储费 源文件后台下'!C:C,E151,'仓储费 源文件后台下'!V:V))*-1</f>
        <v>-0.32</v>
      </c>
      <c r="AZ151">
        <f>SUMIF('Disposal Fee销毁费用-160.95'!B:B,E151,'Disposal Fee销毁费用-160.95'!D:D)*-1</f>
        <v>0</v>
      </c>
      <c r="BC151">
        <f>IFERROR(VLOOKUP(F151,'优惠券-86.4'!F:I,4,0),0)</f>
        <v>-1.2</v>
      </c>
      <c r="BD151">
        <f>IFERROR(VLOOKUP(F151,'早评-120'!E:H,4,0),0)</f>
        <v>0</v>
      </c>
      <c r="BF151">
        <f t="shared" si="16"/>
        <v>11.529999999999996</v>
      </c>
      <c r="BG151">
        <f t="shared" si="17"/>
        <v>0.18605776988865574</v>
      </c>
      <c r="BH151">
        <f t="shared" si="18"/>
        <v>74.944999999999979</v>
      </c>
      <c r="BQ151" s="45">
        <f t="shared" si="19"/>
        <v>74.944999999999979</v>
      </c>
      <c r="BR151">
        <f>SUMIFS('9月销毁明细'!D:D,'9月销毁明细'!A:A,E151,'9月销毁明细'!H:H,"Sellable")</f>
        <v>0</v>
      </c>
      <c r="BS151">
        <f>SUMIFS('9月销毁明细'!G:G,'9月销毁明细'!A:A,E151,'9月销毁明细'!H:H,"Sellable")</f>
        <v>0</v>
      </c>
      <c r="BT151">
        <f>SUMIFS('9月销毁明细'!D:D,'9月销毁明细'!A:A,E151,'9月销毁明细'!H:H,"Unsellable")</f>
        <v>0</v>
      </c>
      <c r="BU151">
        <f>SUMIFS('9月销毁明细'!G:G,'9月销毁明细'!A:A,E151,'9月销毁明细'!H:H,"Unsellable")</f>
        <v>0</v>
      </c>
      <c r="BW151">
        <f>IFERROR(I151*VLOOKUP(F151,'9.3成本表'!C:L,10,0),0)</f>
        <v>53.699999999999996</v>
      </c>
      <c r="BX151">
        <f t="shared" si="20"/>
        <v>39.78</v>
      </c>
      <c r="CC151" s="45">
        <f t="shared" si="21"/>
        <v>-18.535000000000018</v>
      </c>
      <c r="CD151" s="45">
        <f t="shared" si="22"/>
        <v>-4.6014821067265843E-2</v>
      </c>
      <c r="CE151" s="45">
        <f t="shared" si="23"/>
        <v>-0.19827770646127535</v>
      </c>
    </row>
    <row r="152" spans="4:83" x14ac:dyDescent="0.25">
      <c r="D152" s="20" t="s">
        <v>413</v>
      </c>
      <c r="E152" s="20" t="s">
        <v>414</v>
      </c>
      <c r="F152" s="20">
        <v>1926</v>
      </c>
      <c r="G152">
        <v>146</v>
      </c>
      <c r="H152" s="20"/>
      <c r="I152">
        <f>SUMIFS('总明细 源文件后台下'!G:G,'总明细 源文件后台下'!E:E,E152,'总明细 源文件后台下'!C:C,"Order")</f>
        <v>1</v>
      </c>
      <c r="J152">
        <f>SUMIFS('总明细 源文件后台下'!M:M,'总明细 源文件后台下'!E:E,E152,'总明细 源文件后台下'!C:C,"Order")</f>
        <v>19.989999999999998</v>
      </c>
      <c r="K152">
        <f>SUMIFS('总明细 源文件后台下'!N:N,'总明细 源文件后台下'!E:E,E152,'总明细 源文件后台下'!C:C,"Order")</f>
        <v>0</v>
      </c>
      <c r="L152">
        <f>SUMIFS('总明细 源文件后台下'!O:O,'总明细 源文件后台下'!E:E,E152,'总明细 源文件后台下'!C:C,"Order")</f>
        <v>0</v>
      </c>
      <c r="M152">
        <f>SUMIFS('总明细 源文件后台下'!P:P,'总明细 源文件后台下'!E:E,E152,'总明细 源文件后台下'!C:C,"Order")</f>
        <v>0</v>
      </c>
      <c r="N152">
        <f>SUMIFS('总明细 源文件后台下'!Q:Q,'总明细 源文件后台下'!E:E,E152,'总明细 源文件后台下'!C:C,"Order")</f>
        <v>0</v>
      </c>
      <c r="O152">
        <f>SUMIFS('总明细 源文件后台下'!R:R,'总明细 源文件后台下'!E:E,E152,'总明细 源文件后台下'!C:C,"Order")</f>
        <v>0</v>
      </c>
      <c r="P152">
        <f>SUMIFS('总明细 源文件后台下'!S:S,'总明细 源文件后台下'!E:E,E152,'总明细 源文件后台下'!C:C,"Order")</f>
        <v>-3.4</v>
      </c>
      <c r="Q152">
        <f>SUMIFS('总明细 源文件后台下'!T:T,'总明细 源文件后台下'!E:E,E152,'总明细 源文件后台下'!C:C,"Order")</f>
        <v>-3.68</v>
      </c>
      <c r="R152">
        <f>SUMIFS('总明细 源文件后台下'!U:U,'总明细 源文件后台下'!E:E,E152,'总明细 源文件后台下'!C:C,"Order")</f>
        <v>0</v>
      </c>
      <c r="S152">
        <f>SUMIFS('总明细 源文件后台下'!V:V,'总明细 源文件后台下'!E:E,E152,'总明细 源文件后台下'!C:C,"Order")</f>
        <v>0</v>
      </c>
      <c r="T152">
        <f>SUMIFS('总明细 源文件后台下'!W:W,'总明细 源文件后台下'!E:E,E152,'总明细 源文件后台下'!C:C,"Order")</f>
        <v>12.91</v>
      </c>
      <c r="U152">
        <f>SUMIFS('总明细 源文件后台下'!G:G,'总明细 源文件后台下'!E:E,E152,'总明细 源文件后台下'!C:C,"Refund")</f>
        <v>0</v>
      </c>
      <c r="V152">
        <f>SUMIFS('总明细 源文件后台下'!M:M,'总明细 源文件后台下'!E:E,E152,'总明细 源文件后台下'!C:C,"Refund")</f>
        <v>0</v>
      </c>
      <c r="W152">
        <f>SUMIFS('总明细 源文件后台下'!N:N,'总明细 源文件后台下'!E:E,E152,'总明细 源文件后台下'!C:C,"Refund")</f>
        <v>0</v>
      </c>
      <c r="X152">
        <f>SUMIFS('总明细 源文件后台下'!O:O,'总明细 源文件后台下'!E:E,E152,'总明细 源文件后台下'!C:C,"Refund")</f>
        <v>0</v>
      </c>
      <c r="Y152">
        <f>SUMIFS('总明细 源文件后台下'!P:P,'总明细 源文件后台下'!E:E,E152,'总明细 源文件后台下'!C:C,"Refund")</f>
        <v>0</v>
      </c>
      <c r="Z152">
        <f>SUMIFS('总明细 源文件后台下'!Q:Q,'总明细 源文件后台下'!E:E,E152,'总明细 源文件后台下'!C:C,"Refund")</f>
        <v>0</v>
      </c>
      <c r="AA152">
        <f>SUMIFS('总明细 源文件后台下'!R:R,'总明细 源文件后台下'!E:E,E152,'总明细 源文件后台下'!C:C,"Refund")</f>
        <v>0</v>
      </c>
      <c r="AB152">
        <f>SUMIFS('总明细 源文件后台下'!S:S,'总明细 源文件后台下'!E:E,E152,'总明细 源文件后台下'!C:C,"Refund")</f>
        <v>0</v>
      </c>
      <c r="AC152">
        <f>SUMIFS('总明细 源文件后台下'!T:T,'总明细 源文件后台下'!E:E,E152,'总明细 源文件后台下'!C:C,"Refund")</f>
        <v>0</v>
      </c>
      <c r="AD152">
        <f>SUMIFS('总明细 源文件后台下'!U:U,'总明细 源文件后台下'!E:E,E152,'总明细 源文件后台下'!C:C,"Refund")</f>
        <v>0</v>
      </c>
      <c r="AE152">
        <f>SUMIFS('总明细 源文件后台下'!V:V,'总明细 源文件后台下'!E:E,E152,'总明细 源文件后台下'!C:C,"Refund")</f>
        <v>0</v>
      </c>
      <c r="AF152">
        <f>SUMIFS('总明细 源文件后台下'!W:W,'总明细 源文件后台下'!E:E,E152,'总明细 源文件后台下'!C:C,"Refund")</f>
        <v>0</v>
      </c>
      <c r="AK152">
        <f>(SUMIF('广告费 源文件后台下'!G:G,E152,'广告费 源文件后台下'!M:M))*-1</f>
        <v>-0.74</v>
      </c>
      <c r="AL152">
        <f>SUMIFS('总明细 源文件后台下'!W:W,'总明细 源文件后台下'!E:E,E152,'总明细 源文件后台下'!C:C,"Adjustment",'总明细 源文件后台下'!F:F,"FBA Inventory Reimbursement - Customer Return")</f>
        <v>0</v>
      </c>
      <c r="AM152">
        <f>SUMIFS('总明细 源文件后台下'!W:W,'总明细 源文件后台下'!E:E,E152,'总明细 源文件后台下'!C:C,"Adjustment",'总明细 源文件后台下'!F:F,"FBA Inventory Reimbursement - Damaged:Warehouse")</f>
        <v>0</v>
      </c>
      <c r="AN152">
        <f>SUMIFS('总明细 源文件后台下'!W:W,'总明细 源文件后台下'!E:E,E152,'总明细 源文件后台下'!C:C,"Adjustment",'总明细 源文件后台下'!F:F,"FBA Inventory Reimbursement - Customer Service Issue")</f>
        <v>0</v>
      </c>
      <c r="AO152">
        <f>SUMIFS('总明细 源文件后台下'!W:W,'总明细 源文件后台下'!E:E,E152,'总明细 源文件后台下'!C:C,"Adjustment",'总明细 源文件后台下'!F:F,"FBA Inventory Reimbursement - Fee Correction")</f>
        <v>0</v>
      </c>
      <c r="AP152">
        <f>SUMIFS('总明细 源文件后台下'!W:W,'总明细 源文件后台下'!E:E,E152,'总明细 源文件后台下'!C:C,"Adjustment",'总明细 源文件后台下'!F:F,"FBA Inventory Reimbursement - General Adjustment")</f>
        <v>0</v>
      </c>
      <c r="AQ152">
        <f>SUMIFS('总明细 源文件后台下'!W:W,'总明细 源文件后台下'!E:E,E152,'总明细 源文件后台下'!C:C,"Adjustment",'总明细 源文件后台下'!F:F,"FBA Inventory Reimbursement - Lost:Inbound")</f>
        <v>0</v>
      </c>
      <c r="AR152">
        <f>SUMIFS('总明细 源文件后台下'!W:W,'总明细 源文件后台下'!E:E,E152,'总明细 源文件后台下'!C:C,"Adjustment",'总明细 源文件后台下'!F:F,"FBA Inventory Reimbursement - Lost:Warehouse")</f>
        <v>0</v>
      </c>
      <c r="AS152">
        <f>SUMIFS('总明细 源文件后台下'!W:W,'总明细 源文件后台下'!E:E,E152,'总明细 源文件后台下'!C:C,"Adjustment",'总明细 源文件后台下'!F:F,"Non-subscription Fee Adjustment")</f>
        <v>0</v>
      </c>
      <c r="AT152">
        <f>SUMIFS('总明细 源文件后台下'!W:W,'总明细 源文件后台下'!E:E,E152,'总明细 源文件后台下'!C:C,"Adjustment",'总明细 源文件后台下'!F:F,"FBA Inventory Placement Service Fee")</f>
        <v>0</v>
      </c>
      <c r="AV152">
        <f>SUMIF('FBA Customer Return Per Unit Fe'!B:B,E152,'FBA Customer Return Per Unit Fe'!C:C)</f>
        <v>0</v>
      </c>
      <c r="AX152">
        <f>(SUMIF('仓储费 源文件后台下'!C:C,E152,'仓储费 源文件后台下'!V:V))*-1</f>
        <v>-0.32</v>
      </c>
      <c r="AZ152">
        <f>SUMIF('Disposal Fee销毁费用-160.95'!B:B,E152,'Disposal Fee销毁费用-160.95'!D:D)*-1</f>
        <v>0</v>
      </c>
      <c r="BC152">
        <f>IFERROR(VLOOKUP(F152,'优惠券-86.4'!F:I,4,0),0)</f>
        <v>-1.2</v>
      </c>
      <c r="BD152">
        <f>IFERROR(VLOOKUP(F152,'早评-120'!E:H,4,0),0)</f>
        <v>0</v>
      </c>
      <c r="BF152">
        <f t="shared" si="16"/>
        <v>10.65</v>
      </c>
      <c r="BG152">
        <f t="shared" si="17"/>
        <v>0.53276638319159586</v>
      </c>
      <c r="BH152">
        <f t="shared" si="18"/>
        <v>69.225000000000009</v>
      </c>
      <c r="BQ152" s="45">
        <f t="shared" si="19"/>
        <v>69.225000000000009</v>
      </c>
      <c r="BR152">
        <f>SUMIFS('9月销毁明细'!D:D,'9月销毁明细'!A:A,E152,'9月销毁明细'!H:H,"Sellable")</f>
        <v>0</v>
      </c>
      <c r="BS152">
        <f>SUMIFS('9月销毁明细'!G:G,'9月销毁明细'!A:A,E152,'9月销毁明细'!H:H,"Sellable")</f>
        <v>0</v>
      </c>
      <c r="BT152">
        <f>SUMIFS('9月销毁明细'!D:D,'9月销毁明细'!A:A,E152,'9月销毁明细'!H:H,"Unsellable")</f>
        <v>0</v>
      </c>
      <c r="BU152">
        <f>SUMIFS('9月销毁明细'!G:G,'9月销毁明细'!A:A,E152,'9月销毁明细'!H:H,"Unsellable")</f>
        <v>0</v>
      </c>
      <c r="BW152">
        <f>IFERROR(I152*VLOOKUP(F152,'9.3成本表'!C:L,10,0),0)</f>
        <v>17.899999999999999</v>
      </c>
      <c r="BX152">
        <f t="shared" si="20"/>
        <v>13.26</v>
      </c>
      <c r="CC152" s="45">
        <f t="shared" si="21"/>
        <v>38.065000000000012</v>
      </c>
      <c r="CD152" s="45">
        <f t="shared" si="22"/>
        <v>0.29295416939238861</v>
      </c>
      <c r="CE152" s="45">
        <f t="shared" si="23"/>
        <v>1.2215982028241341</v>
      </c>
    </row>
    <row r="153" spans="4:83" x14ac:dyDescent="0.25">
      <c r="D153" s="20" t="s">
        <v>415</v>
      </c>
      <c r="E153" s="20" t="s">
        <v>416</v>
      </c>
      <c r="F153" s="20">
        <v>1926</v>
      </c>
      <c r="G153">
        <v>147</v>
      </c>
      <c r="H153" s="20"/>
      <c r="I153">
        <f>SUMIFS('总明细 源文件后台下'!G:G,'总明细 源文件后台下'!E:E,E153,'总明细 源文件后台下'!C:C,"Order")</f>
        <v>0</v>
      </c>
      <c r="J153">
        <f>SUMIFS('总明细 源文件后台下'!M:M,'总明细 源文件后台下'!E:E,E153,'总明细 源文件后台下'!C:C,"Order")</f>
        <v>0</v>
      </c>
      <c r="K153">
        <f>SUMIFS('总明细 源文件后台下'!N:N,'总明细 源文件后台下'!E:E,E153,'总明细 源文件后台下'!C:C,"Order")</f>
        <v>0</v>
      </c>
      <c r="L153">
        <f>SUMIFS('总明细 源文件后台下'!O:O,'总明细 源文件后台下'!E:E,E153,'总明细 源文件后台下'!C:C,"Order")</f>
        <v>0</v>
      </c>
      <c r="M153">
        <f>SUMIFS('总明细 源文件后台下'!P:P,'总明细 源文件后台下'!E:E,E153,'总明细 源文件后台下'!C:C,"Order")</f>
        <v>0</v>
      </c>
      <c r="N153">
        <f>SUMIFS('总明细 源文件后台下'!Q:Q,'总明细 源文件后台下'!E:E,E153,'总明细 源文件后台下'!C:C,"Order")</f>
        <v>0</v>
      </c>
      <c r="O153">
        <f>SUMIFS('总明细 源文件后台下'!R:R,'总明细 源文件后台下'!E:E,E153,'总明细 源文件后台下'!C:C,"Order")</f>
        <v>0</v>
      </c>
      <c r="P153">
        <f>SUMIFS('总明细 源文件后台下'!S:S,'总明细 源文件后台下'!E:E,E153,'总明细 源文件后台下'!C:C,"Order")</f>
        <v>0</v>
      </c>
      <c r="Q153">
        <f>SUMIFS('总明细 源文件后台下'!T:T,'总明细 源文件后台下'!E:E,E153,'总明细 源文件后台下'!C:C,"Order")</f>
        <v>0</v>
      </c>
      <c r="R153">
        <f>SUMIFS('总明细 源文件后台下'!U:U,'总明细 源文件后台下'!E:E,E153,'总明细 源文件后台下'!C:C,"Order")</f>
        <v>0</v>
      </c>
      <c r="S153">
        <f>SUMIFS('总明细 源文件后台下'!V:V,'总明细 源文件后台下'!E:E,E153,'总明细 源文件后台下'!C:C,"Order")</f>
        <v>0</v>
      </c>
      <c r="T153">
        <f>SUMIFS('总明细 源文件后台下'!W:W,'总明细 源文件后台下'!E:E,E153,'总明细 源文件后台下'!C:C,"Order")</f>
        <v>0</v>
      </c>
      <c r="U153">
        <f>SUMIFS('总明细 源文件后台下'!G:G,'总明细 源文件后台下'!E:E,E153,'总明细 源文件后台下'!C:C,"Refund")</f>
        <v>0</v>
      </c>
      <c r="V153">
        <f>SUMIFS('总明细 源文件后台下'!M:M,'总明细 源文件后台下'!E:E,E153,'总明细 源文件后台下'!C:C,"Refund")</f>
        <v>0</v>
      </c>
      <c r="W153">
        <f>SUMIFS('总明细 源文件后台下'!N:N,'总明细 源文件后台下'!E:E,E153,'总明细 源文件后台下'!C:C,"Refund")</f>
        <v>0</v>
      </c>
      <c r="X153">
        <f>SUMIFS('总明细 源文件后台下'!O:O,'总明细 源文件后台下'!E:E,E153,'总明细 源文件后台下'!C:C,"Refund")</f>
        <v>0</v>
      </c>
      <c r="Y153">
        <f>SUMIFS('总明细 源文件后台下'!P:P,'总明细 源文件后台下'!E:E,E153,'总明细 源文件后台下'!C:C,"Refund")</f>
        <v>0</v>
      </c>
      <c r="Z153">
        <f>SUMIFS('总明细 源文件后台下'!Q:Q,'总明细 源文件后台下'!E:E,E153,'总明细 源文件后台下'!C:C,"Refund")</f>
        <v>0</v>
      </c>
      <c r="AA153">
        <f>SUMIFS('总明细 源文件后台下'!R:R,'总明细 源文件后台下'!E:E,E153,'总明细 源文件后台下'!C:C,"Refund")</f>
        <v>0</v>
      </c>
      <c r="AB153">
        <f>SUMIFS('总明细 源文件后台下'!S:S,'总明细 源文件后台下'!E:E,E153,'总明细 源文件后台下'!C:C,"Refund")</f>
        <v>0</v>
      </c>
      <c r="AC153">
        <f>SUMIFS('总明细 源文件后台下'!T:T,'总明细 源文件后台下'!E:E,E153,'总明细 源文件后台下'!C:C,"Refund")</f>
        <v>0</v>
      </c>
      <c r="AD153">
        <f>SUMIFS('总明细 源文件后台下'!U:U,'总明细 源文件后台下'!E:E,E153,'总明细 源文件后台下'!C:C,"Refund")</f>
        <v>0</v>
      </c>
      <c r="AE153">
        <f>SUMIFS('总明细 源文件后台下'!V:V,'总明细 源文件后台下'!E:E,E153,'总明细 源文件后台下'!C:C,"Refund")</f>
        <v>0</v>
      </c>
      <c r="AF153">
        <f>SUMIFS('总明细 源文件后台下'!W:W,'总明细 源文件后台下'!E:E,E153,'总明细 源文件后台下'!C:C,"Refund")</f>
        <v>0</v>
      </c>
      <c r="AK153">
        <f>(SUMIF('广告费 源文件后台下'!G:G,E153,'广告费 源文件后台下'!M:M))*-1</f>
        <v>-0.79</v>
      </c>
      <c r="AL153">
        <f>SUMIFS('总明细 源文件后台下'!W:W,'总明细 源文件后台下'!E:E,E153,'总明细 源文件后台下'!C:C,"Adjustment",'总明细 源文件后台下'!F:F,"FBA Inventory Reimbursement - Customer Return")</f>
        <v>0</v>
      </c>
      <c r="AM153">
        <f>SUMIFS('总明细 源文件后台下'!W:W,'总明细 源文件后台下'!E:E,E153,'总明细 源文件后台下'!C:C,"Adjustment",'总明细 源文件后台下'!F:F,"FBA Inventory Reimbursement - Damaged:Warehouse")</f>
        <v>0</v>
      </c>
      <c r="AN153">
        <f>SUMIFS('总明细 源文件后台下'!W:W,'总明细 源文件后台下'!E:E,E153,'总明细 源文件后台下'!C:C,"Adjustment",'总明细 源文件后台下'!F:F,"FBA Inventory Reimbursement - Customer Service Issue")</f>
        <v>0</v>
      </c>
      <c r="AO153">
        <f>SUMIFS('总明细 源文件后台下'!W:W,'总明细 源文件后台下'!E:E,E153,'总明细 源文件后台下'!C:C,"Adjustment",'总明细 源文件后台下'!F:F,"FBA Inventory Reimbursement - Fee Correction")</f>
        <v>0</v>
      </c>
      <c r="AP153">
        <f>SUMIFS('总明细 源文件后台下'!W:W,'总明细 源文件后台下'!E:E,E153,'总明细 源文件后台下'!C:C,"Adjustment",'总明细 源文件后台下'!F:F,"FBA Inventory Reimbursement - General Adjustment")</f>
        <v>0</v>
      </c>
      <c r="AQ153">
        <f>SUMIFS('总明细 源文件后台下'!W:W,'总明细 源文件后台下'!E:E,E153,'总明细 源文件后台下'!C:C,"Adjustment",'总明细 源文件后台下'!F:F,"FBA Inventory Reimbursement - Lost:Inbound")</f>
        <v>0</v>
      </c>
      <c r="AR153">
        <f>SUMIFS('总明细 源文件后台下'!W:W,'总明细 源文件后台下'!E:E,E153,'总明细 源文件后台下'!C:C,"Adjustment",'总明细 源文件后台下'!F:F,"FBA Inventory Reimbursement - Lost:Warehouse")</f>
        <v>0</v>
      </c>
      <c r="AS153">
        <f>SUMIFS('总明细 源文件后台下'!W:W,'总明细 源文件后台下'!E:E,E153,'总明细 源文件后台下'!C:C,"Adjustment",'总明细 源文件后台下'!F:F,"Non-subscription Fee Adjustment")</f>
        <v>0</v>
      </c>
      <c r="AT153">
        <f>SUMIFS('总明细 源文件后台下'!W:W,'总明细 源文件后台下'!E:E,E153,'总明细 源文件后台下'!C:C,"Adjustment",'总明细 源文件后台下'!F:F,"FBA Inventory Placement Service Fee")</f>
        <v>0</v>
      </c>
      <c r="AV153">
        <f>SUMIF('FBA Customer Return Per Unit Fe'!B:B,E153,'FBA Customer Return Per Unit Fe'!C:C)</f>
        <v>0</v>
      </c>
      <c r="AX153">
        <f>(SUMIF('仓储费 源文件后台下'!C:C,E153,'仓储费 源文件后台下'!V:V))*-1</f>
        <v>-0.33840000000000003</v>
      </c>
      <c r="AZ153">
        <f>SUMIF('Disposal Fee销毁费用-160.95'!B:B,E153,'Disposal Fee销毁费用-160.95'!D:D)*-1</f>
        <v>0</v>
      </c>
      <c r="BC153">
        <f>IFERROR(VLOOKUP(F153,'优惠券-86.4'!F:I,4,0),0)</f>
        <v>-1.2</v>
      </c>
      <c r="BD153">
        <f>IFERROR(VLOOKUP(F153,'早评-120'!E:H,4,0),0)</f>
        <v>0</v>
      </c>
      <c r="BF153">
        <f t="shared" si="16"/>
        <v>-2.3284000000000002</v>
      </c>
      <c r="BG153">
        <f t="shared" si="17"/>
        <v>0</v>
      </c>
      <c r="BH153">
        <f t="shared" si="18"/>
        <v>-15.134600000000002</v>
      </c>
      <c r="BQ153" s="45">
        <f t="shared" si="19"/>
        <v>-15.134600000000002</v>
      </c>
      <c r="BR153">
        <f>SUMIFS('9月销毁明细'!D:D,'9月销毁明细'!A:A,E153,'9月销毁明细'!H:H,"Sellable")</f>
        <v>0</v>
      </c>
      <c r="BS153">
        <f>SUMIFS('9月销毁明细'!G:G,'9月销毁明细'!A:A,E153,'9月销毁明细'!H:H,"Sellable")</f>
        <v>0</v>
      </c>
      <c r="BT153">
        <f>SUMIFS('9月销毁明细'!D:D,'9月销毁明细'!A:A,E153,'9月销毁明细'!H:H,"Unsellable")</f>
        <v>0</v>
      </c>
      <c r="BU153">
        <f>SUMIFS('9月销毁明细'!G:G,'9月销毁明细'!A:A,E153,'9月销毁明细'!H:H,"Unsellable")</f>
        <v>0</v>
      </c>
      <c r="BW153">
        <f>IFERROR(I153*VLOOKUP(F153,'9.3成本表'!C:L,10,0),0)</f>
        <v>0</v>
      </c>
      <c r="BX153">
        <f t="shared" si="20"/>
        <v>0</v>
      </c>
      <c r="CC153" s="45">
        <f t="shared" si="21"/>
        <v>-15.134600000000002</v>
      </c>
      <c r="CD153" s="45">
        <f t="shared" si="22"/>
        <v>0</v>
      </c>
      <c r="CE153" s="45">
        <f t="shared" si="23"/>
        <v>0</v>
      </c>
    </row>
    <row r="154" spans="4:83" x14ac:dyDescent="0.25">
      <c r="D154" s="20" t="s">
        <v>417</v>
      </c>
      <c r="E154" s="20" t="s">
        <v>418</v>
      </c>
      <c r="F154" s="20">
        <v>1926</v>
      </c>
      <c r="G154">
        <v>148</v>
      </c>
      <c r="H154" s="20"/>
      <c r="I154">
        <f>SUMIFS('总明细 源文件后台下'!G:G,'总明细 源文件后台下'!E:E,E154,'总明细 源文件后台下'!C:C,"Order")</f>
        <v>0</v>
      </c>
      <c r="J154">
        <f>SUMIFS('总明细 源文件后台下'!M:M,'总明细 源文件后台下'!E:E,E154,'总明细 源文件后台下'!C:C,"Order")</f>
        <v>0</v>
      </c>
      <c r="K154">
        <f>SUMIFS('总明细 源文件后台下'!N:N,'总明细 源文件后台下'!E:E,E154,'总明细 源文件后台下'!C:C,"Order")</f>
        <v>0</v>
      </c>
      <c r="L154">
        <f>SUMIFS('总明细 源文件后台下'!O:O,'总明细 源文件后台下'!E:E,E154,'总明细 源文件后台下'!C:C,"Order")</f>
        <v>0</v>
      </c>
      <c r="M154">
        <f>SUMIFS('总明细 源文件后台下'!P:P,'总明细 源文件后台下'!E:E,E154,'总明细 源文件后台下'!C:C,"Order")</f>
        <v>0</v>
      </c>
      <c r="N154">
        <f>SUMIFS('总明细 源文件后台下'!Q:Q,'总明细 源文件后台下'!E:E,E154,'总明细 源文件后台下'!C:C,"Order")</f>
        <v>0</v>
      </c>
      <c r="O154">
        <f>SUMIFS('总明细 源文件后台下'!R:R,'总明细 源文件后台下'!E:E,E154,'总明细 源文件后台下'!C:C,"Order")</f>
        <v>0</v>
      </c>
      <c r="P154">
        <f>SUMIFS('总明细 源文件后台下'!S:S,'总明细 源文件后台下'!E:E,E154,'总明细 源文件后台下'!C:C,"Order")</f>
        <v>0</v>
      </c>
      <c r="Q154">
        <f>SUMIFS('总明细 源文件后台下'!T:T,'总明细 源文件后台下'!E:E,E154,'总明细 源文件后台下'!C:C,"Order")</f>
        <v>0</v>
      </c>
      <c r="R154">
        <f>SUMIFS('总明细 源文件后台下'!U:U,'总明细 源文件后台下'!E:E,E154,'总明细 源文件后台下'!C:C,"Order")</f>
        <v>0</v>
      </c>
      <c r="S154">
        <f>SUMIFS('总明细 源文件后台下'!V:V,'总明细 源文件后台下'!E:E,E154,'总明细 源文件后台下'!C:C,"Order")</f>
        <v>0</v>
      </c>
      <c r="T154">
        <f>SUMIFS('总明细 源文件后台下'!W:W,'总明细 源文件后台下'!E:E,E154,'总明细 源文件后台下'!C:C,"Order")</f>
        <v>0</v>
      </c>
      <c r="U154">
        <f>SUMIFS('总明细 源文件后台下'!G:G,'总明细 源文件后台下'!E:E,E154,'总明细 源文件后台下'!C:C,"Refund")</f>
        <v>1</v>
      </c>
      <c r="V154">
        <f>SUMIFS('总明细 源文件后台下'!M:M,'总明细 源文件后台下'!E:E,E154,'总明细 源文件后台下'!C:C,"Refund")</f>
        <v>-19.88</v>
      </c>
      <c r="W154">
        <f>SUMIFS('总明细 源文件后台下'!N:N,'总明细 源文件后台下'!E:E,E154,'总明细 源文件后台下'!C:C,"Refund")</f>
        <v>0</v>
      </c>
      <c r="X154">
        <f>SUMIFS('总明细 源文件后台下'!O:O,'总明细 源文件后台下'!E:E,E154,'总明细 源文件后台下'!C:C,"Refund")</f>
        <v>0</v>
      </c>
      <c r="Y154">
        <f>SUMIFS('总明细 源文件后台下'!P:P,'总明细 源文件后台下'!E:E,E154,'总明细 源文件后台下'!C:C,"Refund")</f>
        <v>0</v>
      </c>
      <c r="Z154">
        <f>SUMIFS('总明细 源文件后台下'!Q:Q,'总明细 源文件后台下'!E:E,E154,'总明细 源文件后台下'!C:C,"Refund")</f>
        <v>0</v>
      </c>
      <c r="AA154">
        <f>SUMIFS('总明细 源文件后台下'!R:R,'总明细 源文件后台下'!E:E,E154,'总明细 源文件后台下'!C:C,"Refund")</f>
        <v>0</v>
      </c>
      <c r="AB154">
        <f>SUMIFS('总明细 源文件后台下'!S:S,'总明细 源文件后台下'!E:E,E154,'总明细 源文件后台下'!C:C,"Refund")</f>
        <v>2.7</v>
      </c>
      <c r="AC154">
        <f>SUMIFS('总明细 源文件后台下'!T:T,'总明细 源文件后台下'!E:E,E154,'总明细 源文件后台下'!C:C,"Refund")</f>
        <v>0</v>
      </c>
      <c r="AD154">
        <f>SUMIFS('总明细 源文件后台下'!U:U,'总明细 源文件后台下'!E:E,E154,'总明细 源文件后台下'!C:C,"Refund")</f>
        <v>0</v>
      </c>
      <c r="AE154">
        <f>SUMIFS('总明细 源文件后台下'!V:V,'总明细 源文件后台下'!E:E,E154,'总明细 源文件后台下'!C:C,"Refund")</f>
        <v>0</v>
      </c>
      <c r="AF154">
        <f>SUMIFS('总明细 源文件后台下'!W:W,'总明细 源文件后台下'!E:E,E154,'总明细 源文件后台下'!C:C,"Refund")</f>
        <v>-17.18</v>
      </c>
      <c r="AK154">
        <f>(SUMIF('广告费 源文件后台下'!G:G,E154,'广告费 源文件后台下'!M:M))*-1</f>
        <v>-0.18</v>
      </c>
      <c r="AL154">
        <f>SUMIFS('总明细 源文件后台下'!W:W,'总明细 源文件后台下'!E:E,E154,'总明细 源文件后台下'!C:C,"Adjustment",'总明细 源文件后台下'!F:F,"FBA Inventory Reimbursement - Customer Return")</f>
        <v>0</v>
      </c>
      <c r="AM154">
        <f>SUMIFS('总明细 源文件后台下'!W:W,'总明细 源文件后台下'!E:E,E154,'总明细 源文件后台下'!C:C,"Adjustment",'总明细 源文件后台下'!F:F,"FBA Inventory Reimbursement - Damaged:Warehouse")</f>
        <v>0</v>
      </c>
      <c r="AN154">
        <f>SUMIFS('总明细 源文件后台下'!W:W,'总明细 源文件后台下'!E:E,E154,'总明细 源文件后台下'!C:C,"Adjustment",'总明细 源文件后台下'!F:F,"FBA Inventory Reimbursement - Customer Service Issue")</f>
        <v>0</v>
      </c>
      <c r="AO154">
        <f>SUMIFS('总明细 源文件后台下'!W:W,'总明细 源文件后台下'!E:E,E154,'总明细 源文件后台下'!C:C,"Adjustment",'总明细 源文件后台下'!F:F,"FBA Inventory Reimbursement - Fee Correction")</f>
        <v>0</v>
      </c>
      <c r="AP154">
        <f>SUMIFS('总明细 源文件后台下'!W:W,'总明细 源文件后台下'!E:E,E154,'总明细 源文件后台下'!C:C,"Adjustment",'总明细 源文件后台下'!F:F,"FBA Inventory Reimbursement - General Adjustment")</f>
        <v>0</v>
      </c>
      <c r="AQ154">
        <f>SUMIFS('总明细 源文件后台下'!W:W,'总明细 源文件后台下'!E:E,E154,'总明细 源文件后台下'!C:C,"Adjustment",'总明细 源文件后台下'!F:F,"FBA Inventory Reimbursement - Lost:Inbound")</f>
        <v>0</v>
      </c>
      <c r="AR154">
        <f>SUMIFS('总明细 源文件后台下'!W:W,'总明细 源文件后台下'!E:E,E154,'总明细 源文件后台下'!C:C,"Adjustment",'总明细 源文件后台下'!F:F,"FBA Inventory Reimbursement - Lost:Warehouse")</f>
        <v>0</v>
      </c>
      <c r="AS154">
        <f>SUMIFS('总明细 源文件后台下'!W:W,'总明细 源文件后台下'!E:E,E154,'总明细 源文件后台下'!C:C,"Adjustment",'总明细 源文件后台下'!F:F,"Non-subscription Fee Adjustment")</f>
        <v>0</v>
      </c>
      <c r="AT154">
        <f>SUMIFS('总明细 源文件后台下'!W:W,'总明细 源文件后台下'!E:E,E154,'总明细 源文件后台下'!C:C,"Adjustment",'总明细 源文件后台下'!F:F,"FBA Inventory Placement Service Fee")</f>
        <v>0</v>
      </c>
      <c r="AV154">
        <f>SUMIF('FBA Customer Return Per Unit Fe'!B:B,E154,'FBA Customer Return Per Unit Fe'!C:C)</f>
        <v>-3.68</v>
      </c>
      <c r="AX154">
        <f>(SUMIF('仓储费 源文件后台下'!C:C,E154,'仓储费 源文件后台下'!V:V))*-1</f>
        <v>-0.27229999999999999</v>
      </c>
      <c r="AZ154">
        <f>SUMIF('Disposal Fee销毁费用-160.95'!B:B,E154,'Disposal Fee销毁费用-160.95'!D:D)*-1</f>
        <v>0</v>
      </c>
      <c r="BC154">
        <f>IFERROR(VLOOKUP(F154,'优惠券-86.4'!F:I,4,0),0)</f>
        <v>-1.2</v>
      </c>
      <c r="BD154">
        <f>IFERROR(VLOOKUP(F154,'早评-120'!E:H,4,0),0)</f>
        <v>0</v>
      </c>
      <c r="BF154">
        <f t="shared" si="16"/>
        <v>-22.5123</v>
      </c>
      <c r="BG154">
        <f t="shared" si="17"/>
        <v>0</v>
      </c>
      <c r="BH154">
        <f t="shared" si="18"/>
        <v>-146.32995</v>
      </c>
      <c r="BQ154" s="45">
        <f t="shared" si="19"/>
        <v>-146.32995</v>
      </c>
      <c r="BR154">
        <f>SUMIFS('9月销毁明细'!D:D,'9月销毁明细'!A:A,E154,'9月销毁明细'!H:H,"Sellable")</f>
        <v>0</v>
      </c>
      <c r="BS154">
        <f>SUMIFS('9月销毁明细'!G:G,'9月销毁明细'!A:A,E154,'9月销毁明细'!H:H,"Sellable")</f>
        <v>0</v>
      </c>
      <c r="BT154">
        <f>SUMIFS('9月销毁明细'!D:D,'9月销毁明细'!A:A,E154,'9月销毁明细'!H:H,"Unsellable")</f>
        <v>0</v>
      </c>
      <c r="BU154">
        <f>SUMIFS('9月销毁明细'!G:G,'9月销毁明细'!A:A,E154,'9月销毁明细'!H:H,"Unsellable")</f>
        <v>0</v>
      </c>
      <c r="BW154">
        <f>IFERROR(I154*VLOOKUP(F154,'9.3成本表'!C:L,10,0),0)</f>
        <v>0</v>
      </c>
      <c r="BX154">
        <f t="shared" si="20"/>
        <v>0</v>
      </c>
      <c r="CC154" s="45">
        <f t="shared" si="21"/>
        <v>-146.32995</v>
      </c>
      <c r="CD154" s="45">
        <f t="shared" si="22"/>
        <v>0</v>
      </c>
      <c r="CE154" s="45">
        <f t="shared" si="23"/>
        <v>0</v>
      </c>
    </row>
    <row r="155" spans="4:83" x14ac:dyDescent="0.25">
      <c r="D155" s="20" t="s">
        <v>419</v>
      </c>
      <c r="E155" s="20" t="s">
        <v>420</v>
      </c>
      <c r="F155" s="20">
        <v>1926</v>
      </c>
      <c r="G155">
        <v>149</v>
      </c>
      <c r="H155" s="20"/>
      <c r="I155">
        <f>SUMIFS('总明细 源文件后台下'!G:G,'总明细 源文件后台下'!E:E,E155,'总明细 源文件后台下'!C:C,"Order")</f>
        <v>1</v>
      </c>
      <c r="J155">
        <f>SUMIFS('总明细 源文件后台下'!M:M,'总明细 源文件后台下'!E:E,E155,'总明细 源文件后台下'!C:C,"Order")</f>
        <v>19.989999999999998</v>
      </c>
      <c r="K155">
        <f>SUMIFS('总明细 源文件后台下'!N:N,'总明细 源文件后台下'!E:E,E155,'总明细 源文件后台下'!C:C,"Order")</f>
        <v>0</v>
      </c>
      <c r="L155">
        <f>SUMIFS('总明细 源文件后台下'!O:O,'总明细 源文件后台下'!E:E,E155,'总明细 源文件后台下'!C:C,"Order")</f>
        <v>0</v>
      </c>
      <c r="M155">
        <f>SUMIFS('总明细 源文件后台下'!P:P,'总明细 源文件后台下'!E:E,E155,'总明细 源文件后台下'!C:C,"Order")</f>
        <v>-1</v>
      </c>
      <c r="N155">
        <f>SUMIFS('总明细 源文件后台下'!Q:Q,'总明细 源文件后台下'!E:E,E155,'总明细 源文件后台下'!C:C,"Order")</f>
        <v>0</v>
      </c>
      <c r="O155">
        <f>SUMIFS('总明细 源文件后台下'!R:R,'总明细 源文件后台下'!E:E,E155,'总明细 源文件后台下'!C:C,"Order")</f>
        <v>0</v>
      </c>
      <c r="P155">
        <f>SUMIFS('总明细 源文件后台下'!S:S,'总明细 源文件后台下'!E:E,E155,'总明细 源文件后台下'!C:C,"Order")</f>
        <v>-3.23</v>
      </c>
      <c r="Q155">
        <f>SUMIFS('总明细 源文件后台下'!T:T,'总明细 源文件后台下'!E:E,E155,'总明细 源文件后台下'!C:C,"Order")</f>
        <v>-3.68</v>
      </c>
      <c r="R155">
        <f>SUMIFS('总明细 源文件后台下'!U:U,'总明细 源文件后台下'!E:E,E155,'总明细 源文件后台下'!C:C,"Order")</f>
        <v>0</v>
      </c>
      <c r="S155">
        <f>SUMIFS('总明细 源文件后台下'!V:V,'总明细 源文件后台下'!E:E,E155,'总明细 源文件后台下'!C:C,"Order")</f>
        <v>0</v>
      </c>
      <c r="T155">
        <f>SUMIFS('总明细 源文件后台下'!W:W,'总明细 源文件后台下'!E:E,E155,'总明细 源文件后台下'!C:C,"Order")</f>
        <v>12.08</v>
      </c>
      <c r="U155">
        <f>SUMIFS('总明细 源文件后台下'!G:G,'总明细 源文件后台下'!E:E,E155,'总明细 源文件后台下'!C:C,"Refund")</f>
        <v>0</v>
      </c>
      <c r="V155">
        <f>SUMIFS('总明细 源文件后台下'!M:M,'总明细 源文件后台下'!E:E,E155,'总明细 源文件后台下'!C:C,"Refund")</f>
        <v>0</v>
      </c>
      <c r="W155">
        <f>SUMIFS('总明细 源文件后台下'!N:N,'总明细 源文件后台下'!E:E,E155,'总明细 源文件后台下'!C:C,"Refund")</f>
        <v>0</v>
      </c>
      <c r="X155">
        <f>SUMIFS('总明细 源文件后台下'!O:O,'总明细 源文件后台下'!E:E,E155,'总明细 源文件后台下'!C:C,"Refund")</f>
        <v>0</v>
      </c>
      <c r="Y155">
        <f>SUMIFS('总明细 源文件后台下'!P:P,'总明细 源文件后台下'!E:E,E155,'总明细 源文件后台下'!C:C,"Refund")</f>
        <v>0</v>
      </c>
      <c r="Z155">
        <f>SUMIFS('总明细 源文件后台下'!Q:Q,'总明细 源文件后台下'!E:E,E155,'总明细 源文件后台下'!C:C,"Refund")</f>
        <v>0</v>
      </c>
      <c r="AA155">
        <f>SUMIFS('总明细 源文件后台下'!R:R,'总明细 源文件后台下'!E:E,E155,'总明细 源文件后台下'!C:C,"Refund")</f>
        <v>0</v>
      </c>
      <c r="AB155">
        <f>SUMIFS('总明细 源文件后台下'!S:S,'总明细 源文件后台下'!E:E,E155,'总明细 源文件后台下'!C:C,"Refund")</f>
        <v>0</v>
      </c>
      <c r="AC155">
        <f>SUMIFS('总明细 源文件后台下'!T:T,'总明细 源文件后台下'!E:E,E155,'总明细 源文件后台下'!C:C,"Refund")</f>
        <v>0</v>
      </c>
      <c r="AD155">
        <f>SUMIFS('总明细 源文件后台下'!U:U,'总明细 源文件后台下'!E:E,E155,'总明细 源文件后台下'!C:C,"Refund")</f>
        <v>0</v>
      </c>
      <c r="AE155">
        <f>SUMIFS('总明细 源文件后台下'!V:V,'总明细 源文件后台下'!E:E,E155,'总明细 源文件后台下'!C:C,"Refund")</f>
        <v>0</v>
      </c>
      <c r="AF155">
        <f>SUMIFS('总明细 源文件后台下'!W:W,'总明细 源文件后台下'!E:E,E155,'总明细 源文件后台下'!C:C,"Refund")</f>
        <v>0</v>
      </c>
      <c r="AK155">
        <f>(SUMIF('广告费 源文件后台下'!G:G,E155,'广告费 源文件后台下'!M:M))*-1</f>
        <v>-0.36</v>
      </c>
      <c r="AL155">
        <f>SUMIFS('总明细 源文件后台下'!W:W,'总明细 源文件后台下'!E:E,E155,'总明细 源文件后台下'!C:C,"Adjustment",'总明细 源文件后台下'!F:F,"FBA Inventory Reimbursement - Customer Return")</f>
        <v>0</v>
      </c>
      <c r="AM155">
        <f>SUMIFS('总明细 源文件后台下'!W:W,'总明细 源文件后台下'!E:E,E155,'总明细 源文件后台下'!C:C,"Adjustment",'总明细 源文件后台下'!F:F,"FBA Inventory Reimbursement - Damaged:Warehouse")</f>
        <v>0</v>
      </c>
      <c r="AN155">
        <f>SUMIFS('总明细 源文件后台下'!W:W,'总明细 源文件后台下'!E:E,E155,'总明细 源文件后台下'!C:C,"Adjustment",'总明细 源文件后台下'!F:F,"FBA Inventory Reimbursement - Customer Service Issue")</f>
        <v>0</v>
      </c>
      <c r="AO155">
        <f>SUMIFS('总明细 源文件后台下'!W:W,'总明细 源文件后台下'!E:E,E155,'总明细 源文件后台下'!C:C,"Adjustment",'总明细 源文件后台下'!F:F,"FBA Inventory Reimbursement - Fee Correction")</f>
        <v>0</v>
      </c>
      <c r="AP155">
        <f>SUMIFS('总明细 源文件后台下'!W:W,'总明细 源文件后台下'!E:E,E155,'总明细 源文件后台下'!C:C,"Adjustment",'总明细 源文件后台下'!F:F,"FBA Inventory Reimbursement - General Adjustment")</f>
        <v>0</v>
      </c>
      <c r="AQ155">
        <f>SUMIFS('总明细 源文件后台下'!W:W,'总明细 源文件后台下'!E:E,E155,'总明细 源文件后台下'!C:C,"Adjustment",'总明细 源文件后台下'!F:F,"FBA Inventory Reimbursement - Lost:Inbound")</f>
        <v>0</v>
      </c>
      <c r="AR155">
        <f>SUMIFS('总明细 源文件后台下'!W:W,'总明细 源文件后台下'!E:E,E155,'总明细 源文件后台下'!C:C,"Adjustment",'总明细 源文件后台下'!F:F,"FBA Inventory Reimbursement - Lost:Warehouse")</f>
        <v>0</v>
      </c>
      <c r="AS155">
        <f>SUMIFS('总明细 源文件后台下'!W:W,'总明细 源文件后台下'!E:E,E155,'总明细 源文件后台下'!C:C,"Adjustment",'总明细 源文件后台下'!F:F,"Non-subscription Fee Adjustment")</f>
        <v>0</v>
      </c>
      <c r="AT155">
        <f>SUMIFS('总明细 源文件后台下'!W:W,'总明细 源文件后台下'!E:E,E155,'总明细 源文件后台下'!C:C,"Adjustment",'总明细 源文件后台下'!F:F,"FBA Inventory Placement Service Fee")</f>
        <v>0</v>
      </c>
      <c r="AV155">
        <f>SUMIF('FBA Customer Return Per Unit Fe'!B:B,E155,'FBA Customer Return Per Unit Fe'!C:C)</f>
        <v>0</v>
      </c>
      <c r="AX155">
        <f>(SUMIF('仓储费 源文件后台下'!C:C,E155,'仓储费 源文件后台下'!V:V))*-1</f>
        <v>-0.29060000000000002</v>
      </c>
      <c r="AZ155">
        <f>SUMIF('Disposal Fee销毁费用-160.95'!B:B,E155,'Disposal Fee销毁费用-160.95'!D:D)*-1</f>
        <v>0</v>
      </c>
      <c r="BC155">
        <f>IFERROR(VLOOKUP(F155,'优惠券-86.4'!F:I,4,0),0)</f>
        <v>-1.2</v>
      </c>
      <c r="BD155">
        <f>IFERROR(VLOOKUP(F155,'早评-120'!E:H,4,0),0)</f>
        <v>0</v>
      </c>
      <c r="BF155">
        <f t="shared" si="16"/>
        <v>10.2294</v>
      </c>
      <c r="BG155">
        <f t="shared" si="17"/>
        <v>0.51172586293146582</v>
      </c>
      <c r="BH155">
        <f t="shared" si="18"/>
        <v>66.491100000000003</v>
      </c>
      <c r="BQ155" s="45">
        <f t="shared" si="19"/>
        <v>66.491100000000003</v>
      </c>
      <c r="BR155">
        <f>SUMIFS('9月销毁明细'!D:D,'9月销毁明细'!A:A,E155,'9月销毁明细'!H:H,"Sellable")</f>
        <v>0</v>
      </c>
      <c r="BS155">
        <f>SUMIFS('9月销毁明细'!G:G,'9月销毁明细'!A:A,E155,'9月销毁明细'!H:H,"Sellable")</f>
        <v>0</v>
      </c>
      <c r="BT155">
        <f>SUMIFS('9月销毁明细'!D:D,'9月销毁明细'!A:A,E155,'9月销毁明细'!H:H,"Unsellable")</f>
        <v>0</v>
      </c>
      <c r="BU155">
        <f>SUMIFS('9月销毁明细'!G:G,'9月销毁明细'!A:A,E155,'9月销毁明细'!H:H,"Unsellable")</f>
        <v>0</v>
      </c>
      <c r="BW155">
        <f>IFERROR(I155*VLOOKUP(F155,'9.3成本表'!C:L,10,0),0)</f>
        <v>17.899999999999999</v>
      </c>
      <c r="BX155">
        <f t="shared" si="20"/>
        <v>13.26</v>
      </c>
      <c r="CC155" s="45">
        <f t="shared" si="21"/>
        <v>35.331100000000006</v>
      </c>
      <c r="CD155" s="45">
        <f t="shared" si="22"/>
        <v>0.27191364913225846</v>
      </c>
      <c r="CE155" s="45">
        <f t="shared" si="23"/>
        <v>1.1338607188703469</v>
      </c>
    </row>
    <row r="156" spans="4:83" x14ac:dyDescent="0.25">
      <c r="D156" s="20" t="s">
        <v>421</v>
      </c>
      <c r="E156" s="20" t="s">
        <v>422</v>
      </c>
      <c r="F156" s="20">
        <v>1926</v>
      </c>
      <c r="G156">
        <v>150</v>
      </c>
      <c r="H156" s="20"/>
      <c r="I156">
        <f>SUMIFS('总明细 源文件后台下'!G:G,'总明细 源文件后台下'!E:E,E156,'总明细 源文件后台下'!C:C,"Order")</f>
        <v>1</v>
      </c>
      <c r="J156">
        <f>SUMIFS('总明细 源文件后台下'!M:M,'总明细 源文件后台下'!E:E,E156,'总明细 源文件后台下'!C:C,"Order")</f>
        <v>19.989999999999998</v>
      </c>
      <c r="K156">
        <f>SUMIFS('总明细 源文件后台下'!N:N,'总明细 源文件后台下'!E:E,E156,'总明细 源文件后台下'!C:C,"Order")</f>
        <v>0</v>
      </c>
      <c r="L156">
        <f>SUMIFS('总明细 源文件后台下'!O:O,'总明细 源文件后台下'!E:E,E156,'总明细 源文件后台下'!C:C,"Order")</f>
        <v>0</v>
      </c>
      <c r="M156">
        <f>SUMIFS('总明细 源文件后台下'!P:P,'总明细 源文件后台下'!E:E,E156,'总明细 源文件后台下'!C:C,"Order")</f>
        <v>-1</v>
      </c>
      <c r="N156">
        <f>SUMIFS('总明细 源文件后台下'!Q:Q,'总明细 源文件后台下'!E:E,E156,'总明细 源文件后台下'!C:C,"Order")</f>
        <v>0</v>
      </c>
      <c r="O156">
        <f>SUMIFS('总明细 源文件后台下'!R:R,'总明细 源文件后台下'!E:E,E156,'总明细 源文件后台下'!C:C,"Order")</f>
        <v>0</v>
      </c>
      <c r="P156">
        <f>SUMIFS('总明细 源文件后台下'!S:S,'总明细 源文件后台下'!E:E,E156,'总明细 源文件后台下'!C:C,"Order")</f>
        <v>-3.23</v>
      </c>
      <c r="Q156">
        <f>SUMIFS('总明细 源文件后台下'!T:T,'总明细 源文件后台下'!E:E,E156,'总明细 源文件后台下'!C:C,"Order")</f>
        <v>-3.68</v>
      </c>
      <c r="R156">
        <f>SUMIFS('总明细 源文件后台下'!U:U,'总明细 源文件后台下'!E:E,E156,'总明细 源文件后台下'!C:C,"Order")</f>
        <v>0</v>
      </c>
      <c r="S156">
        <f>SUMIFS('总明细 源文件后台下'!V:V,'总明细 源文件后台下'!E:E,E156,'总明细 源文件后台下'!C:C,"Order")</f>
        <v>0</v>
      </c>
      <c r="T156">
        <f>SUMIFS('总明细 源文件后台下'!W:W,'总明细 源文件后台下'!E:E,E156,'总明细 源文件后台下'!C:C,"Order")</f>
        <v>12.08</v>
      </c>
      <c r="U156">
        <f>SUMIFS('总明细 源文件后台下'!G:G,'总明细 源文件后台下'!E:E,E156,'总明细 源文件后台下'!C:C,"Refund")</f>
        <v>0</v>
      </c>
      <c r="V156">
        <f>SUMIFS('总明细 源文件后台下'!M:M,'总明细 源文件后台下'!E:E,E156,'总明细 源文件后台下'!C:C,"Refund")</f>
        <v>0</v>
      </c>
      <c r="W156">
        <f>SUMIFS('总明细 源文件后台下'!N:N,'总明细 源文件后台下'!E:E,E156,'总明细 源文件后台下'!C:C,"Refund")</f>
        <v>0</v>
      </c>
      <c r="X156">
        <f>SUMIFS('总明细 源文件后台下'!O:O,'总明细 源文件后台下'!E:E,E156,'总明细 源文件后台下'!C:C,"Refund")</f>
        <v>0</v>
      </c>
      <c r="Y156">
        <f>SUMIFS('总明细 源文件后台下'!P:P,'总明细 源文件后台下'!E:E,E156,'总明细 源文件后台下'!C:C,"Refund")</f>
        <v>0</v>
      </c>
      <c r="Z156">
        <f>SUMIFS('总明细 源文件后台下'!Q:Q,'总明细 源文件后台下'!E:E,E156,'总明细 源文件后台下'!C:C,"Refund")</f>
        <v>0</v>
      </c>
      <c r="AA156">
        <f>SUMIFS('总明细 源文件后台下'!R:R,'总明细 源文件后台下'!E:E,E156,'总明细 源文件后台下'!C:C,"Refund")</f>
        <v>0</v>
      </c>
      <c r="AB156">
        <f>SUMIFS('总明细 源文件后台下'!S:S,'总明细 源文件后台下'!E:E,E156,'总明细 源文件后台下'!C:C,"Refund")</f>
        <v>0</v>
      </c>
      <c r="AC156">
        <f>SUMIFS('总明细 源文件后台下'!T:T,'总明细 源文件后台下'!E:E,E156,'总明细 源文件后台下'!C:C,"Refund")</f>
        <v>0</v>
      </c>
      <c r="AD156">
        <f>SUMIFS('总明细 源文件后台下'!U:U,'总明细 源文件后台下'!E:E,E156,'总明细 源文件后台下'!C:C,"Refund")</f>
        <v>0</v>
      </c>
      <c r="AE156">
        <f>SUMIFS('总明细 源文件后台下'!V:V,'总明细 源文件后台下'!E:E,E156,'总明细 源文件后台下'!C:C,"Refund")</f>
        <v>0</v>
      </c>
      <c r="AF156">
        <f>SUMIFS('总明细 源文件后台下'!W:W,'总明细 源文件后台下'!E:E,E156,'总明细 源文件后台下'!C:C,"Refund")</f>
        <v>0</v>
      </c>
      <c r="AK156">
        <f>(SUMIF('广告费 源文件后台下'!G:G,E156,'广告费 源文件后台下'!M:M))*-1</f>
        <v>-4.71</v>
      </c>
      <c r="AL156">
        <f>SUMIFS('总明细 源文件后台下'!W:W,'总明细 源文件后台下'!E:E,E156,'总明细 源文件后台下'!C:C,"Adjustment",'总明细 源文件后台下'!F:F,"FBA Inventory Reimbursement - Customer Return")</f>
        <v>0</v>
      </c>
      <c r="AM156">
        <f>SUMIFS('总明细 源文件后台下'!W:W,'总明细 源文件后台下'!E:E,E156,'总明细 源文件后台下'!C:C,"Adjustment",'总明细 源文件后台下'!F:F,"FBA Inventory Reimbursement - Damaged:Warehouse")</f>
        <v>0</v>
      </c>
      <c r="AN156">
        <f>SUMIFS('总明细 源文件后台下'!W:W,'总明细 源文件后台下'!E:E,E156,'总明细 源文件后台下'!C:C,"Adjustment",'总明细 源文件后台下'!F:F,"FBA Inventory Reimbursement - Customer Service Issue")</f>
        <v>0</v>
      </c>
      <c r="AO156">
        <f>SUMIFS('总明细 源文件后台下'!W:W,'总明细 源文件后台下'!E:E,E156,'总明细 源文件后台下'!C:C,"Adjustment",'总明细 源文件后台下'!F:F,"FBA Inventory Reimbursement - Fee Correction")</f>
        <v>0</v>
      </c>
      <c r="AP156">
        <f>SUMIFS('总明细 源文件后台下'!W:W,'总明细 源文件后台下'!E:E,E156,'总明细 源文件后台下'!C:C,"Adjustment",'总明细 源文件后台下'!F:F,"FBA Inventory Reimbursement - General Adjustment")</f>
        <v>0</v>
      </c>
      <c r="AQ156">
        <f>SUMIFS('总明细 源文件后台下'!W:W,'总明细 源文件后台下'!E:E,E156,'总明细 源文件后台下'!C:C,"Adjustment",'总明细 源文件后台下'!F:F,"FBA Inventory Reimbursement - Lost:Inbound")</f>
        <v>0</v>
      </c>
      <c r="AR156">
        <f>SUMIFS('总明细 源文件后台下'!W:W,'总明细 源文件后台下'!E:E,E156,'总明细 源文件后台下'!C:C,"Adjustment",'总明细 源文件后台下'!F:F,"FBA Inventory Reimbursement - Lost:Warehouse")</f>
        <v>0</v>
      </c>
      <c r="AS156">
        <f>SUMIFS('总明细 源文件后台下'!W:W,'总明细 源文件后台下'!E:E,E156,'总明细 源文件后台下'!C:C,"Adjustment",'总明细 源文件后台下'!F:F,"Non-subscription Fee Adjustment")</f>
        <v>0</v>
      </c>
      <c r="AT156">
        <f>SUMIFS('总明细 源文件后台下'!W:W,'总明细 源文件后台下'!E:E,E156,'总明细 源文件后台下'!C:C,"Adjustment",'总明细 源文件后台下'!F:F,"FBA Inventory Placement Service Fee")</f>
        <v>0</v>
      </c>
      <c r="AV156">
        <f>SUMIF('FBA Customer Return Per Unit Fe'!B:B,E156,'FBA Customer Return Per Unit Fe'!C:C)</f>
        <v>0</v>
      </c>
      <c r="AX156">
        <f>(SUMIF('仓储费 源文件后台下'!C:C,E156,'仓储费 源文件后台下'!V:V))*-1</f>
        <v>-0.29049999999999998</v>
      </c>
      <c r="AZ156">
        <f>SUMIF('Disposal Fee销毁费用-160.95'!B:B,E156,'Disposal Fee销毁费用-160.95'!D:D)*-1</f>
        <v>0</v>
      </c>
      <c r="BC156">
        <f>IFERROR(VLOOKUP(F156,'优惠券-86.4'!F:I,4,0),0)</f>
        <v>-1.2</v>
      </c>
      <c r="BD156">
        <f>IFERROR(VLOOKUP(F156,'早评-120'!E:H,4,0),0)</f>
        <v>0</v>
      </c>
      <c r="BF156">
        <f t="shared" si="16"/>
        <v>5.8795000000000002</v>
      </c>
      <c r="BG156">
        <f t="shared" si="17"/>
        <v>0.2941220610305153</v>
      </c>
      <c r="BH156">
        <f t="shared" si="18"/>
        <v>38.216750000000005</v>
      </c>
      <c r="BQ156" s="45">
        <f t="shared" si="19"/>
        <v>38.216750000000005</v>
      </c>
      <c r="BR156">
        <f>SUMIFS('9月销毁明细'!D:D,'9月销毁明细'!A:A,E156,'9月销毁明细'!H:H,"Sellable")</f>
        <v>0</v>
      </c>
      <c r="BS156">
        <f>SUMIFS('9月销毁明细'!G:G,'9月销毁明细'!A:A,E156,'9月销毁明细'!H:H,"Sellable")</f>
        <v>0</v>
      </c>
      <c r="BT156">
        <f>SUMIFS('9月销毁明细'!D:D,'9月销毁明细'!A:A,E156,'9月销毁明细'!H:H,"Unsellable")</f>
        <v>0</v>
      </c>
      <c r="BU156">
        <f>SUMIFS('9月销毁明细'!G:G,'9月销毁明细'!A:A,E156,'9月销毁明细'!H:H,"Unsellable")</f>
        <v>0</v>
      </c>
      <c r="BW156">
        <f>IFERROR(I156*VLOOKUP(F156,'9.3成本表'!C:L,10,0),0)</f>
        <v>17.899999999999999</v>
      </c>
      <c r="BX156">
        <f t="shared" si="20"/>
        <v>13.26</v>
      </c>
      <c r="CC156" s="45">
        <f t="shared" si="21"/>
        <v>7.0567500000000063</v>
      </c>
      <c r="CD156" s="45">
        <f t="shared" si="22"/>
        <v>5.4309847231308009E-2</v>
      </c>
      <c r="CE156" s="45">
        <f t="shared" si="23"/>
        <v>0.22646822849807469</v>
      </c>
    </row>
    <row r="157" spans="4:83" x14ac:dyDescent="0.25">
      <c r="D157" s="20" t="s">
        <v>423</v>
      </c>
      <c r="E157" s="20" t="s">
        <v>424</v>
      </c>
      <c r="F157" s="20">
        <v>1929</v>
      </c>
      <c r="G157">
        <v>151</v>
      </c>
      <c r="H157" s="20"/>
      <c r="I157">
        <f>SUMIFS('总明细 源文件后台下'!G:G,'总明细 源文件后台下'!E:E,E157,'总明细 源文件后台下'!C:C,"Order")</f>
        <v>5</v>
      </c>
      <c r="J157">
        <f>SUMIFS('总明细 源文件后台下'!M:M,'总明细 源文件后台下'!E:E,E157,'总明细 源文件后台下'!C:C,"Order")</f>
        <v>110.35</v>
      </c>
      <c r="K157">
        <f>SUMIFS('总明细 源文件后台下'!N:N,'总明细 源文件后台下'!E:E,E157,'总明细 源文件后台下'!C:C,"Order")</f>
        <v>5.99</v>
      </c>
      <c r="L157">
        <f>SUMIFS('总明细 源文件后台下'!O:O,'总明细 源文件后台下'!E:E,E157,'总明细 源文件后台下'!C:C,"Order")</f>
        <v>0</v>
      </c>
      <c r="M157">
        <f>SUMIFS('总明细 源文件后台下'!P:P,'总明细 源文件后台下'!E:E,E157,'总明细 源文件后台下'!C:C,"Order")</f>
        <v>-3.67</v>
      </c>
      <c r="N157">
        <f>SUMIFS('总明细 源文件后台下'!Q:Q,'总明细 源文件后台下'!E:E,E157,'总明细 源文件后台下'!C:C,"Order")</f>
        <v>5.1100000000000003</v>
      </c>
      <c r="O157">
        <f>SUMIFS('总明细 源文件后台下'!R:R,'总明细 源文件后台下'!E:E,E157,'总明细 源文件后台下'!C:C,"Order")</f>
        <v>-5.1100000000000003</v>
      </c>
      <c r="P157">
        <f>SUMIFS('总明细 源文件后台下'!S:S,'总明细 源文件后台下'!E:E,E157,'总明细 源文件后台下'!C:C,"Order")</f>
        <v>-18.14</v>
      </c>
      <c r="Q157">
        <f>SUMIFS('总明细 源文件后台下'!T:T,'总明细 源文件后台下'!E:E,E157,'总明细 源文件后台下'!C:C,"Order")</f>
        <v>-31.790000000000003</v>
      </c>
      <c r="R157">
        <f>SUMIFS('总明细 源文件后台下'!U:U,'总明细 源文件后台下'!E:E,E157,'总明细 源文件后台下'!C:C,"Order")</f>
        <v>0</v>
      </c>
      <c r="S157">
        <f>SUMIFS('总明细 源文件后台下'!V:V,'总明细 源文件后台下'!E:E,E157,'总明细 源文件后台下'!C:C,"Order")</f>
        <v>0</v>
      </c>
      <c r="T157">
        <f>SUMIFS('总明细 源文件后台下'!W:W,'总明细 源文件后台下'!E:E,E157,'总明细 源文件后台下'!C:C,"Order")</f>
        <v>62.739999999999995</v>
      </c>
      <c r="U157">
        <f>SUMIFS('总明细 源文件后台下'!G:G,'总明细 源文件后台下'!E:E,E157,'总明细 源文件后台下'!C:C,"Refund")</f>
        <v>0</v>
      </c>
      <c r="V157">
        <f>SUMIFS('总明细 源文件后台下'!M:M,'总明细 源文件后台下'!E:E,E157,'总明细 源文件后台下'!C:C,"Refund")</f>
        <v>0</v>
      </c>
      <c r="W157">
        <f>SUMIFS('总明细 源文件后台下'!N:N,'总明细 源文件后台下'!E:E,E157,'总明细 源文件后台下'!C:C,"Refund")</f>
        <v>0</v>
      </c>
      <c r="X157">
        <f>SUMIFS('总明细 源文件后台下'!O:O,'总明细 源文件后台下'!E:E,E157,'总明细 源文件后台下'!C:C,"Refund")</f>
        <v>0</v>
      </c>
      <c r="Y157">
        <f>SUMIFS('总明细 源文件后台下'!P:P,'总明细 源文件后台下'!E:E,E157,'总明细 源文件后台下'!C:C,"Refund")</f>
        <v>0</v>
      </c>
      <c r="Z157">
        <f>SUMIFS('总明细 源文件后台下'!Q:Q,'总明细 源文件后台下'!E:E,E157,'总明细 源文件后台下'!C:C,"Refund")</f>
        <v>0</v>
      </c>
      <c r="AA157">
        <f>SUMIFS('总明细 源文件后台下'!R:R,'总明细 源文件后台下'!E:E,E157,'总明细 源文件后台下'!C:C,"Refund")</f>
        <v>0</v>
      </c>
      <c r="AB157">
        <f>SUMIFS('总明细 源文件后台下'!S:S,'总明细 源文件后台下'!E:E,E157,'总明细 源文件后台下'!C:C,"Refund")</f>
        <v>0</v>
      </c>
      <c r="AC157">
        <f>SUMIFS('总明细 源文件后台下'!T:T,'总明细 源文件后台下'!E:E,E157,'总明细 源文件后台下'!C:C,"Refund")</f>
        <v>0</v>
      </c>
      <c r="AD157">
        <f>SUMIFS('总明细 源文件后台下'!U:U,'总明细 源文件后台下'!E:E,E157,'总明细 源文件后台下'!C:C,"Refund")</f>
        <v>0</v>
      </c>
      <c r="AE157">
        <f>SUMIFS('总明细 源文件后台下'!V:V,'总明细 源文件后台下'!E:E,E157,'总明细 源文件后台下'!C:C,"Refund")</f>
        <v>0</v>
      </c>
      <c r="AF157">
        <f>SUMIFS('总明细 源文件后台下'!W:W,'总明细 源文件后台下'!E:E,E157,'总明细 源文件后台下'!C:C,"Refund")</f>
        <v>0</v>
      </c>
      <c r="AK157">
        <f>(SUMIF('广告费 源文件后台下'!G:G,E157,'广告费 源文件后台下'!M:M))*-1</f>
        <v>-1.66</v>
      </c>
      <c r="AL157">
        <f>SUMIFS('总明细 源文件后台下'!W:W,'总明细 源文件后台下'!E:E,E157,'总明细 源文件后台下'!C:C,"Adjustment",'总明细 源文件后台下'!F:F,"FBA Inventory Reimbursement - Customer Return")</f>
        <v>0</v>
      </c>
      <c r="AM157">
        <f>SUMIFS('总明细 源文件后台下'!W:W,'总明细 源文件后台下'!E:E,E157,'总明细 源文件后台下'!C:C,"Adjustment",'总明细 源文件后台下'!F:F,"FBA Inventory Reimbursement - Damaged:Warehouse")</f>
        <v>0</v>
      </c>
      <c r="AN157">
        <f>SUMIFS('总明细 源文件后台下'!W:W,'总明细 源文件后台下'!E:E,E157,'总明细 源文件后台下'!C:C,"Adjustment",'总明细 源文件后台下'!F:F,"FBA Inventory Reimbursement - Customer Service Issue")</f>
        <v>0</v>
      </c>
      <c r="AO157">
        <f>SUMIFS('总明细 源文件后台下'!W:W,'总明细 源文件后台下'!E:E,E157,'总明细 源文件后台下'!C:C,"Adjustment",'总明细 源文件后台下'!F:F,"FBA Inventory Reimbursement - Fee Correction")</f>
        <v>0</v>
      </c>
      <c r="AP157">
        <f>SUMIFS('总明细 源文件后台下'!W:W,'总明细 源文件后台下'!E:E,E157,'总明细 源文件后台下'!C:C,"Adjustment",'总明细 源文件后台下'!F:F,"FBA Inventory Reimbursement - General Adjustment")</f>
        <v>0</v>
      </c>
      <c r="AQ157">
        <f>SUMIFS('总明细 源文件后台下'!W:W,'总明细 源文件后台下'!E:E,E157,'总明细 源文件后台下'!C:C,"Adjustment",'总明细 源文件后台下'!F:F,"FBA Inventory Reimbursement - Lost:Inbound")</f>
        <v>0</v>
      </c>
      <c r="AR157">
        <f>SUMIFS('总明细 源文件后台下'!W:W,'总明细 源文件后台下'!E:E,E157,'总明细 源文件后台下'!C:C,"Adjustment",'总明细 源文件后台下'!F:F,"FBA Inventory Reimbursement - Lost:Warehouse")</f>
        <v>0</v>
      </c>
      <c r="AS157">
        <f>SUMIFS('总明细 源文件后台下'!W:W,'总明细 源文件后台下'!E:E,E157,'总明细 源文件后台下'!C:C,"Adjustment",'总明细 源文件后台下'!F:F,"Non-subscription Fee Adjustment")</f>
        <v>0</v>
      </c>
      <c r="AT157">
        <f>SUMIFS('总明细 源文件后台下'!W:W,'总明细 源文件后台下'!E:E,E157,'总明细 源文件后台下'!C:C,"Adjustment",'总明细 源文件后台下'!F:F,"FBA Inventory Placement Service Fee")</f>
        <v>0</v>
      </c>
      <c r="AV157">
        <f>SUMIF('FBA Customer Return Per Unit Fe'!B:B,E157,'FBA Customer Return Per Unit Fe'!C:C)</f>
        <v>0</v>
      </c>
      <c r="AX157">
        <f>(SUMIF('仓储费 源文件后台下'!C:C,E157,'仓储费 源文件后台下'!V:V))*-1</f>
        <v>-0.53949999999999998</v>
      </c>
      <c r="AZ157">
        <f>SUMIF('Disposal Fee销毁费用-160.95'!B:B,E157,'Disposal Fee销毁费用-160.95'!D:D)*-1</f>
        <v>0</v>
      </c>
      <c r="BC157">
        <f>IFERROR(VLOOKUP(F157,'优惠券-86.4'!F:I,4,0),0)</f>
        <v>-0.45</v>
      </c>
      <c r="BD157">
        <f>IFERROR(VLOOKUP(F157,'早评-120'!E:H,4,0),0)</f>
        <v>0</v>
      </c>
      <c r="BF157">
        <f t="shared" si="16"/>
        <v>60.090499999999992</v>
      </c>
      <c r="BG157">
        <f t="shared" si="17"/>
        <v>0.54454463072043491</v>
      </c>
      <c r="BH157">
        <f t="shared" si="18"/>
        <v>390.58824999999996</v>
      </c>
      <c r="BQ157" s="45">
        <f t="shared" si="19"/>
        <v>390.58824999999996</v>
      </c>
      <c r="BR157">
        <f>SUMIFS('9月销毁明细'!D:D,'9月销毁明细'!A:A,E157,'9月销毁明细'!H:H,"Sellable")</f>
        <v>0</v>
      </c>
      <c r="BS157">
        <f>SUMIFS('9月销毁明细'!G:G,'9月销毁明细'!A:A,E157,'9月销毁明细'!H:H,"Sellable")</f>
        <v>0</v>
      </c>
      <c r="BT157">
        <f>SUMIFS('9月销毁明细'!D:D,'9月销毁明细'!A:A,E157,'9月销毁明细'!H:H,"Unsellable")</f>
        <v>0</v>
      </c>
      <c r="BU157">
        <f>SUMIFS('9月销毁明细'!G:G,'9月销毁明细'!A:A,E157,'9月销毁明细'!H:H,"Unsellable")</f>
        <v>0</v>
      </c>
      <c r="BW157">
        <f>IFERROR(I157*VLOOKUP(F157,'9.3成本表'!C:L,10,0),0)</f>
        <v>157</v>
      </c>
      <c r="BX157">
        <f t="shared" si="20"/>
        <v>66.3</v>
      </c>
      <c r="CC157" s="45">
        <f t="shared" si="21"/>
        <v>167.28824999999995</v>
      </c>
      <c r="CD157" s="45">
        <f t="shared" si="22"/>
        <v>0.23322749294203751</v>
      </c>
      <c r="CE157" s="45">
        <f t="shared" si="23"/>
        <v>0.7491636811464395</v>
      </c>
    </row>
    <row r="158" spans="4:83" x14ac:dyDescent="0.25">
      <c r="D158" s="20" t="s">
        <v>425</v>
      </c>
      <c r="E158" s="20" t="s">
        <v>426</v>
      </c>
      <c r="F158" s="20">
        <v>1929</v>
      </c>
      <c r="G158">
        <v>152</v>
      </c>
      <c r="H158" s="20"/>
      <c r="I158">
        <f>SUMIFS('总明细 源文件后台下'!G:G,'总明细 源文件后台下'!E:E,E158,'总明细 源文件后台下'!C:C,"Order")</f>
        <v>1</v>
      </c>
      <c r="J158">
        <f>SUMIFS('总明细 源文件后台下'!M:M,'总明细 源文件后台下'!E:E,E158,'总明细 源文件后台下'!C:C,"Order")</f>
        <v>21.59</v>
      </c>
      <c r="K158">
        <f>SUMIFS('总明细 源文件后台下'!N:N,'总明细 源文件后台下'!E:E,E158,'总明细 源文件后台下'!C:C,"Order")</f>
        <v>0</v>
      </c>
      <c r="L158">
        <f>SUMIFS('总明细 源文件后台下'!O:O,'总明细 源文件后台下'!E:E,E158,'总明细 源文件后台下'!C:C,"Order")</f>
        <v>0</v>
      </c>
      <c r="M158">
        <f>SUMIFS('总明细 源文件后台下'!P:P,'总明细 源文件后台下'!E:E,E158,'总明细 源文件后台下'!C:C,"Order")</f>
        <v>-1.51</v>
      </c>
      <c r="N158">
        <f>SUMIFS('总明细 源文件后台下'!Q:Q,'总明细 源文件后台下'!E:E,E158,'总明细 源文件后台下'!C:C,"Order")</f>
        <v>0.88</v>
      </c>
      <c r="O158">
        <f>SUMIFS('总明细 源文件后台下'!R:R,'总明细 源文件后台下'!E:E,E158,'总明细 源文件后台下'!C:C,"Order")</f>
        <v>-0.88</v>
      </c>
      <c r="P158">
        <f>SUMIFS('总明细 源文件后台下'!S:S,'总明细 源文件后台下'!E:E,E158,'总明细 源文件后台下'!C:C,"Order")</f>
        <v>-3.41</v>
      </c>
      <c r="Q158">
        <f>SUMIFS('总明细 源文件后台下'!T:T,'总明细 源文件后台下'!E:E,E158,'总明细 源文件后台下'!C:C,"Order")</f>
        <v>-5.16</v>
      </c>
      <c r="R158">
        <f>SUMIFS('总明细 源文件后台下'!U:U,'总明细 源文件后台下'!E:E,E158,'总明细 源文件后台下'!C:C,"Order")</f>
        <v>0</v>
      </c>
      <c r="S158">
        <f>SUMIFS('总明细 源文件后台下'!V:V,'总明细 源文件后台下'!E:E,E158,'总明细 源文件后台下'!C:C,"Order")</f>
        <v>0</v>
      </c>
      <c r="T158">
        <f>SUMIFS('总明细 源文件后台下'!W:W,'总明细 源文件后台下'!E:E,E158,'总明细 源文件后台下'!C:C,"Order")</f>
        <v>11.51</v>
      </c>
      <c r="U158">
        <f>SUMIFS('总明细 源文件后台下'!G:G,'总明细 源文件后台下'!E:E,E158,'总明细 源文件后台下'!C:C,"Refund")</f>
        <v>1</v>
      </c>
      <c r="V158">
        <f>SUMIFS('总明细 源文件后台下'!M:M,'总明细 源文件后台下'!E:E,E158,'总明细 源文件后台下'!C:C,"Refund")</f>
        <v>-21.59</v>
      </c>
      <c r="W158">
        <f>SUMIFS('总明细 源文件后台下'!N:N,'总明细 源文件后台下'!E:E,E158,'总明细 源文件后台下'!C:C,"Refund")</f>
        <v>0</v>
      </c>
      <c r="X158">
        <f>SUMIFS('总明细 源文件后台下'!O:O,'总明细 源文件后台下'!E:E,E158,'总明细 源文件后台下'!C:C,"Refund")</f>
        <v>0</v>
      </c>
      <c r="Y158">
        <f>SUMIFS('总明细 源文件后台下'!P:P,'总明细 源文件后台下'!E:E,E158,'总明细 源文件后台下'!C:C,"Refund")</f>
        <v>1.51</v>
      </c>
      <c r="Z158">
        <f>SUMIFS('总明细 源文件后台下'!Q:Q,'总明细 源文件后台下'!E:E,E158,'总明细 源文件后台下'!C:C,"Refund")</f>
        <v>-0.88</v>
      </c>
      <c r="AA158">
        <f>SUMIFS('总明细 源文件后台下'!R:R,'总明细 源文件后台下'!E:E,E158,'总明细 源文件后台下'!C:C,"Refund")</f>
        <v>0.88</v>
      </c>
      <c r="AB158">
        <f>SUMIFS('总明细 源文件后台下'!S:S,'总明细 源文件后台下'!E:E,E158,'总明细 源文件后台下'!C:C,"Refund")</f>
        <v>2.73</v>
      </c>
      <c r="AC158">
        <f>SUMIFS('总明细 源文件后台下'!T:T,'总明细 源文件后台下'!E:E,E158,'总明细 源文件后台下'!C:C,"Refund")</f>
        <v>0</v>
      </c>
      <c r="AD158">
        <f>SUMIFS('总明细 源文件后台下'!U:U,'总明细 源文件后台下'!E:E,E158,'总明细 源文件后台下'!C:C,"Refund")</f>
        <v>0</v>
      </c>
      <c r="AE158">
        <f>SUMIFS('总明细 源文件后台下'!V:V,'总明细 源文件后台下'!E:E,E158,'总明细 源文件后台下'!C:C,"Refund")</f>
        <v>0</v>
      </c>
      <c r="AF158">
        <f>SUMIFS('总明细 源文件后台下'!W:W,'总明细 源文件后台下'!E:E,E158,'总明细 源文件后台下'!C:C,"Refund")</f>
        <v>-17.350000000000001</v>
      </c>
      <c r="AK158">
        <f>(SUMIF('广告费 源文件后台下'!G:G,E158,'广告费 源文件后台下'!M:M))*-1</f>
        <v>-24.88</v>
      </c>
      <c r="AL158">
        <f>SUMIFS('总明细 源文件后台下'!W:W,'总明细 源文件后台下'!E:E,E158,'总明细 源文件后台下'!C:C,"Adjustment",'总明细 源文件后台下'!F:F,"FBA Inventory Reimbursement - Customer Return")</f>
        <v>0</v>
      </c>
      <c r="AM158">
        <f>SUMIFS('总明细 源文件后台下'!W:W,'总明细 源文件后台下'!E:E,E158,'总明细 源文件后台下'!C:C,"Adjustment",'总明细 源文件后台下'!F:F,"FBA Inventory Reimbursement - Damaged:Warehouse")</f>
        <v>0</v>
      </c>
      <c r="AN158">
        <f>SUMIFS('总明细 源文件后台下'!W:W,'总明细 源文件后台下'!E:E,E158,'总明细 源文件后台下'!C:C,"Adjustment",'总明细 源文件后台下'!F:F,"FBA Inventory Reimbursement - Customer Service Issue")</f>
        <v>0</v>
      </c>
      <c r="AO158">
        <f>SUMIFS('总明细 源文件后台下'!W:W,'总明细 源文件后台下'!E:E,E158,'总明细 源文件后台下'!C:C,"Adjustment",'总明细 源文件后台下'!F:F,"FBA Inventory Reimbursement - Fee Correction")</f>
        <v>0</v>
      </c>
      <c r="AP158">
        <f>SUMIFS('总明细 源文件后台下'!W:W,'总明细 源文件后台下'!E:E,E158,'总明细 源文件后台下'!C:C,"Adjustment",'总明细 源文件后台下'!F:F,"FBA Inventory Reimbursement - General Adjustment")</f>
        <v>0</v>
      </c>
      <c r="AQ158">
        <f>SUMIFS('总明细 源文件后台下'!W:W,'总明细 源文件后台下'!E:E,E158,'总明细 源文件后台下'!C:C,"Adjustment",'总明细 源文件后台下'!F:F,"FBA Inventory Reimbursement - Lost:Inbound")</f>
        <v>0</v>
      </c>
      <c r="AR158">
        <f>SUMIFS('总明细 源文件后台下'!W:W,'总明细 源文件后台下'!E:E,E158,'总明细 源文件后台下'!C:C,"Adjustment",'总明细 源文件后台下'!F:F,"FBA Inventory Reimbursement - Lost:Warehouse")</f>
        <v>0</v>
      </c>
      <c r="AS158">
        <f>SUMIFS('总明细 源文件后台下'!W:W,'总明细 源文件后台下'!E:E,E158,'总明细 源文件后台下'!C:C,"Adjustment",'总明细 源文件后台下'!F:F,"Non-subscription Fee Adjustment")</f>
        <v>0</v>
      </c>
      <c r="AT158">
        <f>SUMIFS('总明细 源文件后台下'!W:W,'总明细 源文件后台下'!E:E,E158,'总明细 源文件后台下'!C:C,"Adjustment",'总明细 源文件后台下'!F:F,"FBA Inventory Placement Service Fee")</f>
        <v>0</v>
      </c>
      <c r="AV158">
        <f>SUMIF('FBA Customer Return Per Unit Fe'!B:B,E158,'FBA Customer Return Per Unit Fe'!C:C)</f>
        <v>0</v>
      </c>
      <c r="AX158">
        <f>(SUMIF('仓储费 源文件后台下'!C:C,E158,'仓储费 源文件后台下'!V:V))*-1</f>
        <v>-0.56079999999999997</v>
      </c>
      <c r="AZ158">
        <f>SUMIF('Disposal Fee销毁费用-160.95'!B:B,E158,'Disposal Fee销毁费用-160.95'!D:D)*-1</f>
        <v>0</v>
      </c>
      <c r="BC158">
        <f>IFERROR(VLOOKUP(F158,'优惠券-86.4'!F:I,4,0),0)</f>
        <v>-0.45</v>
      </c>
      <c r="BD158">
        <f>IFERROR(VLOOKUP(F158,'早评-120'!E:H,4,0),0)</f>
        <v>0</v>
      </c>
      <c r="BF158">
        <f t="shared" si="16"/>
        <v>-31.730800000000002</v>
      </c>
      <c r="BG158">
        <f t="shared" si="17"/>
        <v>-1.4696989346919871</v>
      </c>
      <c r="BH158">
        <f t="shared" si="18"/>
        <v>-206.25020000000001</v>
      </c>
      <c r="BQ158" s="45">
        <f t="shared" si="19"/>
        <v>-206.25020000000001</v>
      </c>
      <c r="BR158">
        <f>SUMIFS('9月销毁明细'!D:D,'9月销毁明细'!A:A,E158,'9月销毁明细'!H:H,"Sellable")</f>
        <v>0</v>
      </c>
      <c r="BS158">
        <f>SUMIFS('9月销毁明细'!G:G,'9月销毁明细'!A:A,E158,'9月销毁明细'!H:H,"Sellable")</f>
        <v>0</v>
      </c>
      <c r="BT158">
        <f>SUMIFS('9月销毁明细'!D:D,'9月销毁明细'!A:A,E158,'9月销毁明细'!H:H,"Unsellable")</f>
        <v>0</v>
      </c>
      <c r="BU158">
        <f>SUMIFS('9月销毁明细'!G:G,'9月销毁明细'!A:A,E158,'9月销毁明细'!H:H,"Unsellable")</f>
        <v>0</v>
      </c>
      <c r="BW158">
        <f>IFERROR(I158*VLOOKUP(F158,'9.3成本表'!C:L,10,0),0)</f>
        <v>31.4</v>
      </c>
      <c r="BX158">
        <f t="shared" si="20"/>
        <v>13.26</v>
      </c>
      <c r="CC158" s="45">
        <f t="shared" si="21"/>
        <v>-250.9102</v>
      </c>
      <c r="CD158" s="45">
        <f t="shared" si="22"/>
        <v>-1.787937435422382</v>
      </c>
      <c r="CE158" s="45">
        <f t="shared" si="23"/>
        <v>-5.6182310792655628</v>
      </c>
    </row>
    <row r="159" spans="4:83" x14ac:dyDescent="0.25">
      <c r="D159" s="20" t="s">
        <v>427</v>
      </c>
      <c r="E159" s="20" t="s">
        <v>428</v>
      </c>
      <c r="F159" s="20">
        <v>1929</v>
      </c>
      <c r="G159">
        <v>153</v>
      </c>
      <c r="H159" s="20"/>
      <c r="I159">
        <f>SUMIFS('总明细 源文件后台下'!G:G,'总明细 源文件后台下'!E:E,E159,'总明细 源文件后台下'!C:C,"Order")</f>
        <v>3</v>
      </c>
      <c r="J159">
        <f>SUMIFS('总明细 源文件后台下'!M:M,'总明细 源文件后台下'!E:E,E159,'总明细 源文件后台下'!C:C,"Order")</f>
        <v>67.17</v>
      </c>
      <c r="K159">
        <f>SUMIFS('总明细 源文件后台下'!N:N,'总明细 源文件后台下'!E:E,E159,'总明细 源文件后台下'!C:C,"Order")</f>
        <v>0</v>
      </c>
      <c r="L159">
        <f>SUMIFS('总明细 源文件后台下'!O:O,'总明细 源文件后台下'!E:E,E159,'总明细 源文件后台下'!C:C,"Order")</f>
        <v>0</v>
      </c>
      <c r="M159">
        <f>SUMIFS('总明细 源文件后台下'!P:P,'总明细 源文件后台下'!E:E,E159,'总明细 源文件后台下'!C:C,"Order")</f>
        <v>-3.3600000000000003</v>
      </c>
      <c r="N159">
        <f>SUMIFS('总明细 源文件后台下'!Q:Q,'总明细 源文件后台下'!E:E,E159,'总明细 源文件后台下'!C:C,"Order")</f>
        <v>1.3</v>
      </c>
      <c r="O159">
        <f>SUMIFS('总明细 源文件后台下'!R:R,'总明细 源文件后台下'!E:E,E159,'总明细 源文件后台下'!C:C,"Order")</f>
        <v>-1.3</v>
      </c>
      <c r="P159">
        <f>SUMIFS('总明细 源文件后台下'!S:S,'总明细 源文件后台下'!E:E,E159,'总明细 源文件后台下'!C:C,"Order")</f>
        <v>-10.850000000000001</v>
      </c>
      <c r="Q159">
        <f>SUMIFS('总明细 源文件后台下'!T:T,'总明细 源文件后台下'!E:E,E159,'总明细 源文件后台下'!C:C,"Order")</f>
        <v>-15.48</v>
      </c>
      <c r="R159">
        <f>SUMIFS('总明细 源文件后台下'!U:U,'总明细 源文件后台下'!E:E,E159,'总明细 源文件后台下'!C:C,"Order")</f>
        <v>0</v>
      </c>
      <c r="S159">
        <f>SUMIFS('总明细 源文件后台下'!V:V,'总明细 源文件后台下'!E:E,E159,'总明细 源文件后台下'!C:C,"Order")</f>
        <v>0</v>
      </c>
      <c r="T159">
        <f>SUMIFS('总明细 源文件后台下'!W:W,'总明细 源文件后台下'!E:E,E159,'总明细 源文件后台下'!C:C,"Order")</f>
        <v>37.479999999999997</v>
      </c>
      <c r="U159">
        <f>SUMIFS('总明细 源文件后台下'!G:G,'总明细 源文件后台下'!E:E,E159,'总明细 源文件后台下'!C:C,"Refund")</f>
        <v>0</v>
      </c>
      <c r="V159">
        <f>SUMIFS('总明细 源文件后台下'!M:M,'总明细 源文件后台下'!E:E,E159,'总明细 源文件后台下'!C:C,"Refund")</f>
        <v>0</v>
      </c>
      <c r="W159">
        <f>SUMIFS('总明细 源文件后台下'!N:N,'总明细 源文件后台下'!E:E,E159,'总明细 源文件后台下'!C:C,"Refund")</f>
        <v>0</v>
      </c>
      <c r="X159">
        <f>SUMIFS('总明细 源文件后台下'!O:O,'总明细 源文件后台下'!E:E,E159,'总明细 源文件后台下'!C:C,"Refund")</f>
        <v>0</v>
      </c>
      <c r="Y159">
        <f>SUMIFS('总明细 源文件后台下'!P:P,'总明细 源文件后台下'!E:E,E159,'总明细 源文件后台下'!C:C,"Refund")</f>
        <v>0</v>
      </c>
      <c r="Z159">
        <f>SUMIFS('总明细 源文件后台下'!Q:Q,'总明细 源文件后台下'!E:E,E159,'总明细 源文件后台下'!C:C,"Refund")</f>
        <v>0</v>
      </c>
      <c r="AA159">
        <f>SUMIFS('总明细 源文件后台下'!R:R,'总明细 源文件后台下'!E:E,E159,'总明细 源文件后台下'!C:C,"Refund")</f>
        <v>0</v>
      </c>
      <c r="AB159">
        <f>SUMIFS('总明细 源文件后台下'!S:S,'总明细 源文件后台下'!E:E,E159,'总明细 源文件后台下'!C:C,"Refund")</f>
        <v>0</v>
      </c>
      <c r="AC159">
        <f>SUMIFS('总明细 源文件后台下'!T:T,'总明细 源文件后台下'!E:E,E159,'总明细 源文件后台下'!C:C,"Refund")</f>
        <v>0</v>
      </c>
      <c r="AD159">
        <f>SUMIFS('总明细 源文件后台下'!U:U,'总明细 源文件后台下'!E:E,E159,'总明细 源文件后台下'!C:C,"Refund")</f>
        <v>0</v>
      </c>
      <c r="AE159">
        <f>SUMIFS('总明细 源文件后台下'!V:V,'总明细 源文件后台下'!E:E,E159,'总明细 源文件后台下'!C:C,"Refund")</f>
        <v>0</v>
      </c>
      <c r="AF159">
        <f>SUMIFS('总明细 源文件后台下'!W:W,'总明细 源文件后台下'!E:E,E159,'总明细 源文件后台下'!C:C,"Refund")</f>
        <v>0</v>
      </c>
      <c r="AK159">
        <f>(SUMIF('广告费 源文件后台下'!G:G,E159,'广告费 源文件后台下'!M:M))*-1</f>
        <v>-9.18</v>
      </c>
      <c r="AL159">
        <f>SUMIFS('总明细 源文件后台下'!W:W,'总明细 源文件后台下'!E:E,E159,'总明细 源文件后台下'!C:C,"Adjustment",'总明细 源文件后台下'!F:F,"FBA Inventory Reimbursement - Customer Return")</f>
        <v>0</v>
      </c>
      <c r="AM159">
        <f>SUMIFS('总明细 源文件后台下'!W:W,'总明细 源文件后台下'!E:E,E159,'总明细 源文件后台下'!C:C,"Adjustment",'总明细 源文件后台下'!F:F,"FBA Inventory Reimbursement - Damaged:Warehouse")</f>
        <v>0</v>
      </c>
      <c r="AN159">
        <f>SUMIFS('总明细 源文件后台下'!W:W,'总明细 源文件后台下'!E:E,E159,'总明细 源文件后台下'!C:C,"Adjustment",'总明细 源文件后台下'!F:F,"FBA Inventory Reimbursement - Customer Service Issue")</f>
        <v>0</v>
      </c>
      <c r="AO159">
        <f>SUMIFS('总明细 源文件后台下'!W:W,'总明细 源文件后台下'!E:E,E159,'总明细 源文件后台下'!C:C,"Adjustment",'总明细 源文件后台下'!F:F,"FBA Inventory Reimbursement - Fee Correction")</f>
        <v>0</v>
      </c>
      <c r="AP159">
        <f>SUMIFS('总明细 源文件后台下'!W:W,'总明细 源文件后台下'!E:E,E159,'总明细 源文件后台下'!C:C,"Adjustment",'总明细 源文件后台下'!F:F,"FBA Inventory Reimbursement - General Adjustment")</f>
        <v>0</v>
      </c>
      <c r="AQ159">
        <f>SUMIFS('总明细 源文件后台下'!W:W,'总明细 源文件后台下'!E:E,E159,'总明细 源文件后台下'!C:C,"Adjustment",'总明细 源文件后台下'!F:F,"FBA Inventory Reimbursement - Lost:Inbound")</f>
        <v>0</v>
      </c>
      <c r="AR159">
        <f>SUMIFS('总明细 源文件后台下'!W:W,'总明细 源文件后台下'!E:E,E159,'总明细 源文件后台下'!C:C,"Adjustment",'总明细 源文件后台下'!F:F,"FBA Inventory Reimbursement - Lost:Warehouse")</f>
        <v>0</v>
      </c>
      <c r="AS159">
        <f>SUMIFS('总明细 源文件后台下'!W:W,'总明细 源文件后台下'!E:E,E159,'总明细 源文件后台下'!C:C,"Adjustment",'总明细 源文件后台下'!F:F,"Non-subscription Fee Adjustment")</f>
        <v>0</v>
      </c>
      <c r="AT159">
        <f>SUMIFS('总明细 源文件后台下'!W:W,'总明细 源文件后台下'!E:E,E159,'总明细 源文件后台下'!C:C,"Adjustment",'总明细 源文件后台下'!F:F,"FBA Inventory Placement Service Fee")</f>
        <v>0</v>
      </c>
      <c r="AV159">
        <f>SUMIF('FBA Customer Return Per Unit Fe'!B:B,E159,'FBA Customer Return Per Unit Fe'!C:C)</f>
        <v>0</v>
      </c>
      <c r="AX159">
        <f>(SUMIF('仓储费 源文件后台下'!C:C,E159,'仓储费 源文件后台下'!V:V))*-1</f>
        <v>-0.46539999999999998</v>
      </c>
      <c r="AZ159">
        <f>SUMIF('Disposal Fee销毁费用-160.95'!B:B,E159,'Disposal Fee销毁费用-160.95'!D:D)*-1</f>
        <v>0</v>
      </c>
      <c r="BC159">
        <f>IFERROR(VLOOKUP(F159,'优惠券-86.4'!F:I,4,0),0)</f>
        <v>-0.45</v>
      </c>
      <c r="BD159">
        <f>IFERROR(VLOOKUP(F159,'早评-120'!E:H,4,0),0)</f>
        <v>0</v>
      </c>
      <c r="BF159">
        <f t="shared" si="16"/>
        <v>27.384599999999999</v>
      </c>
      <c r="BG159">
        <f t="shared" si="17"/>
        <v>0.40769093345243412</v>
      </c>
      <c r="BH159">
        <f t="shared" si="18"/>
        <v>177.9999</v>
      </c>
      <c r="BQ159" s="45">
        <f t="shared" si="19"/>
        <v>177.9999</v>
      </c>
      <c r="BR159">
        <f>SUMIFS('9月销毁明细'!D:D,'9月销毁明细'!A:A,E159,'9月销毁明细'!H:H,"Sellable")</f>
        <v>0</v>
      </c>
      <c r="BS159">
        <f>SUMIFS('9月销毁明细'!G:G,'9月销毁明细'!A:A,E159,'9月销毁明细'!H:H,"Sellable")</f>
        <v>0</v>
      </c>
      <c r="BT159">
        <f>SUMIFS('9月销毁明细'!D:D,'9月销毁明细'!A:A,E159,'9月销毁明细'!H:H,"Unsellable")</f>
        <v>0</v>
      </c>
      <c r="BU159">
        <f>SUMIFS('9月销毁明细'!G:G,'9月销毁明细'!A:A,E159,'9月销毁明细'!H:H,"Unsellable")</f>
        <v>0</v>
      </c>
      <c r="BW159">
        <f>IFERROR(I159*VLOOKUP(F159,'9.3成本表'!C:L,10,0),0)</f>
        <v>94.199999999999989</v>
      </c>
      <c r="BX159">
        <f t="shared" si="20"/>
        <v>39.78</v>
      </c>
      <c r="CC159" s="45">
        <f t="shared" si="21"/>
        <v>44.019900000000007</v>
      </c>
      <c r="CD159" s="45">
        <f t="shared" si="22"/>
        <v>0.1008231696842684</v>
      </c>
      <c r="CE159" s="45">
        <f t="shared" si="23"/>
        <v>0.32855575459023745</v>
      </c>
    </row>
    <row r="160" spans="4:83" x14ac:dyDescent="0.25">
      <c r="D160" s="20" t="s">
        <v>429</v>
      </c>
      <c r="E160" s="20" t="s">
        <v>430</v>
      </c>
      <c r="F160" s="20">
        <v>1929</v>
      </c>
      <c r="G160">
        <v>154</v>
      </c>
      <c r="H160" s="20"/>
      <c r="I160">
        <f>SUMIFS('总明细 源文件后台下'!G:G,'总明细 源文件后台下'!E:E,E160,'总明细 源文件后台下'!C:C,"Order")</f>
        <v>3</v>
      </c>
      <c r="J160">
        <f>SUMIFS('总明细 源文件后台下'!M:M,'总明细 源文件后台下'!E:E,E160,'总明细 源文件后台下'!C:C,"Order")</f>
        <v>64.77</v>
      </c>
      <c r="K160">
        <f>SUMIFS('总明细 源文件后台下'!N:N,'总明细 源文件后台下'!E:E,E160,'总明细 源文件后台下'!C:C,"Order")</f>
        <v>0</v>
      </c>
      <c r="L160">
        <f>SUMIFS('总明细 源文件后台下'!O:O,'总明细 源文件后台下'!E:E,E160,'总明细 源文件后台下'!C:C,"Order")</f>
        <v>0</v>
      </c>
      <c r="M160">
        <f>SUMIFS('总明细 源文件后台下'!P:P,'总明细 源文件后台下'!E:E,E160,'总明细 源文件后台下'!C:C,"Order")</f>
        <v>-3.24</v>
      </c>
      <c r="N160">
        <f>SUMIFS('总明细 源文件后台下'!Q:Q,'总明细 源文件后台下'!E:E,E160,'总明细 源文件后台下'!C:C,"Order")</f>
        <v>0</v>
      </c>
      <c r="O160">
        <f>SUMIFS('总明细 源文件后台下'!R:R,'总明细 源文件后台下'!E:E,E160,'总明细 源文件后台下'!C:C,"Order")</f>
        <v>0</v>
      </c>
      <c r="P160">
        <f>SUMIFS('总明细 源文件后台下'!S:S,'总明细 源文件后台下'!E:E,E160,'总明细 源文件后台下'!C:C,"Order")</f>
        <v>-10.47</v>
      </c>
      <c r="Q160">
        <f>SUMIFS('总明细 源文件后台下'!T:T,'总明细 源文件后台下'!E:E,E160,'总明细 源文件后台下'!C:C,"Order")</f>
        <v>-15.48</v>
      </c>
      <c r="R160">
        <f>SUMIFS('总明细 源文件后台下'!U:U,'总明细 源文件后台下'!E:E,E160,'总明细 源文件后台下'!C:C,"Order")</f>
        <v>0</v>
      </c>
      <c r="S160">
        <f>SUMIFS('总明细 源文件后台下'!V:V,'总明细 源文件后台下'!E:E,E160,'总明细 源文件后台下'!C:C,"Order")</f>
        <v>0</v>
      </c>
      <c r="T160">
        <f>SUMIFS('总明细 源文件后台下'!W:W,'总明细 源文件后台下'!E:E,E160,'总明细 源文件后台下'!C:C,"Order")</f>
        <v>35.58</v>
      </c>
      <c r="U160">
        <f>SUMIFS('总明细 源文件后台下'!G:G,'总明细 源文件后台下'!E:E,E160,'总明细 源文件后台下'!C:C,"Refund")</f>
        <v>1</v>
      </c>
      <c r="V160">
        <f>SUMIFS('总明细 源文件后台下'!M:M,'总明细 源文件后台下'!E:E,E160,'总明细 源文件后台下'!C:C,"Refund")</f>
        <v>-21.59</v>
      </c>
      <c r="W160">
        <f>SUMIFS('总明细 源文件后台下'!N:N,'总明细 源文件后台下'!E:E,E160,'总明细 源文件后台下'!C:C,"Refund")</f>
        <v>0</v>
      </c>
      <c r="X160">
        <f>SUMIFS('总明细 源文件后台下'!O:O,'总明细 源文件后台下'!E:E,E160,'总明细 源文件后台下'!C:C,"Refund")</f>
        <v>0</v>
      </c>
      <c r="Y160">
        <f>SUMIFS('总明细 源文件后台下'!P:P,'总明细 源文件后台下'!E:E,E160,'总明细 源文件后台下'!C:C,"Refund")</f>
        <v>1.08</v>
      </c>
      <c r="Z160">
        <f>SUMIFS('总明细 源文件后台下'!Q:Q,'总明细 源文件后台下'!E:E,E160,'总明细 源文件后台下'!C:C,"Refund")</f>
        <v>0</v>
      </c>
      <c r="AA160">
        <f>SUMIFS('总明细 源文件后台下'!R:R,'总明细 源文件后台下'!E:E,E160,'总明细 源文件后台下'!C:C,"Refund")</f>
        <v>0</v>
      </c>
      <c r="AB160">
        <f>SUMIFS('总明细 源文件后台下'!S:S,'总明细 源文件后台下'!E:E,E160,'总明细 源文件后台下'!C:C,"Refund")</f>
        <v>2.79</v>
      </c>
      <c r="AC160">
        <f>SUMIFS('总明细 源文件后台下'!T:T,'总明细 源文件后台下'!E:E,E160,'总明细 源文件后台下'!C:C,"Refund")</f>
        <v>0</v>
      </c>
      <c r="AD160">
        <f>SUMIFS('总明细 源文件后台下'!U:U,'总明细 源文件后台下'!E:E,E160,'总明细 源文件后台下'!C:C,"Refund")</f>
        <v>0</v>
      </c>
      <c r="AE160">
        <f>SUMIFS('总明细 源文件后台下'!V:V,'总明细 源文件后台下'!E:E,E160,'总明细 源文件后台下'!C:C,"Refund")</f>
        <v>0</v>
      </c>
      <c r="AF160">
        <f>SUMIFS('总明细 源文件后台下'!W:W,'总明细 源文件后台下'!E:E,E160,'总明细 源文件后台下'!C:C,"Refund")</f>
        <v>-17.72</v>
      </c>
      <c r="AK160">
        <f>(SUMIF('广告费 源文件后台下'!G:G,E160,'广告费 源文件后台下'!M:M))*-1</f>
        <v>-12.53</v>
      </c>
      <c r="AL160">
        <f>SUMIFS('总明细 源文件后台下'!W:W,'总明细 源文件后台下'!E:E,E160,'总明细 源文件后台下'!C:C,"Adjustment",'总明细 源文件后台下'!F:F,"FBA Inventory Reimbursement - Customer Return")</f>
        <v>0</v>
      </c>
      <c r="AM160">
        <f>SUMIFS('总明细 源文件后台下'!W:W,'总明细 源文件后台下'!E:E,E160,'总明细 源文件后台下'!C:C,"Adjustment",'总明细 源文件后台下'!F:F,"FBA Inventory Reimbursement - Damaged:Warehouse")</f>
        <v>0</v>
      </c>
      <c r="AN160">
        <f>SUMIFS('总明细 源文件后台下'!W:W,'总明细 源文件后台下'!E:E,E160,'总明细 源文件后台下'!C:C,"Adjustment",'总明细 源文件后台下'!F:F,"FBA Inventory Reimbursement - Customer Service Issue")</f>
        <v>0</v>
      </c>
      <c r="AO160">
        <f>SUMIFS('总明细 源文件后台下'!W:W,'总明细 源文件后台下'!E:E,E160,'总明细 源文件后台下'!C:C,"Adjustment",'总明细 源文件后台下'!F:F,"FBA Inventory Reimbursement - Fee Correction")</f>
        <v>0</v>
      </c>
      <c r="AP160">
        <f>SUMIFS('总明细 源文件后台下'!W:W,'总明细 源文件后台下'!E:E,E160,'总明细 源文件后台下'!C:C,"Adjustment",'总明细 源文件后台下'!F:F,"FBA Inventory Reimbursement - General Adjustment")</f>
        <v>0</v>
      </c>
      <c r="AQ160">
        <f>SUMIFS('总明细 源文件后台下'!W:W,'总明细 源文件后台下'!E:E,E160,'总明细 源文件后台下'!C:C,"Adjustment",'总明细 源文件后台下'!F:F,"FBA Inventory Reimbursement - Lost:Inbound")</f>
        <v>0</v>
      </c>
      <c r="AR160">
        <f>SUMIFS('总明细 源文件后台下'!W:W,'总明细 源文件后台下'!E:E,E160,'总明细 源文件后台下'!C:C,"Adjustment",'总明细 源文件后台下'!F:F,"FBA Inventory Reimbursement - Lost:Warehouse")</f>
        <v>0</v>
      </c>
      <c r="AS160">
        <f>SUMIFS('总明细 源文件后台下'!W:W,'总明细 源文件后台下'!E:E,E160,'总明细 源文件后台下'!C:C,"Adjustment",'总明细 源文件后台下'!F:F,"Non-subscription Fee Adjustment")</f>
        <v>0</v>
      </c>
      <c r="AT160">
        <f>SUMIFS('总明细 源文件后台下'!W:W,'总明细 源文件后台下'!E:E,E160,'总明细 源文件后台下'!C:C,"Adjustment",'总明细 源文件后台下'!F:F,"FBA Inventory Placement Service Fee")</f>
        <v>0</v>
      </c>
      <c r="AV160">
        <f>SUMIF('FBA Customer Return Per Unit Fe'!B:B,E160,'FBA Customer Return Per Unit Fe'!C:C)</f>
        <v>0</v>
      </c>
      <c r="AX160">
        <f>(SUMIF('仓储费 源文件后台下'!C:C,E160,'仓储费 源文件后台下'!V:V))*-1</f>
        <v>-0.36039999999999994</v>
      </c>
      <c r="AZ160">
        <f>SUMIF('Disposal Fee销毁费用-160.95'!B:B,E160,'Disposal Fee销毁费用-160.95'!D:D)*-1</f>
        <v>0</v>
      </c>
      <c r="BC160">
        <f>IFERROR(VLOOKUP(F160,'优惠券-86.4'!F:I,4,0),0)</f>
        <v>-0.45</v>
      </c>
      <c r="BD160">
        <f>IFERROR(VLOOKUP(F160,'早评-120'!E:H,4,0),0)</f>
        <v>0</v>
      </c>
      <c r="BF160">
        <f t="shared" si="16"/>
        <v>4.5196000000000005</v>
      </c>
      <c r="BG160">
        <f t="shared" si="17"/>
        <v>6.9779218774123838E-2</v>
      </c>
      <c r="BH160">
        <f t="shared" si="18"/>
        <v>29.377400000000002</v>
      </c>
      <c r="BQ160" s="45">
        <f t="shared" si="19"/>
        <v>29.377400000000002</v>
      </c>
      <c r="BR160">
        <f>SUMIFS('9月销毁明细'!D:D,'9月销毁明细'!A:A,E160,'9月销毁明细'!H:H,"Sellable")</f>
        <v>0</v>
      </c>
      <c r="BS160">
        <f>SUMIFS('9月销毁明细'!G:G,'9月销毁明细'!A:A,E160,'9月销毁明细'!H:H,"Sellable")</f>
        <v>0</v>
      </c>
      <c r="BT160">
        <f>SUMIFS('9月销毁明细'!D:D,'9月销毁明细'!A:A,E160,'9月销毁明细'!H:H,"Unsellable")</f>
        <v>0</v>
      </c>
      <c r="BU160">
        <f>SUMIFS('9月销毁明细'!G:G,'9月销毁明细'!A:A,E160,'9月销毁明细'!H:H,"Unsellable")</f>
        <v>0</v>
      </c>
      <c r="BW160">
        <f>IFERROR(I160*VLOOKUP(F160,'9.3成本表'!C:L,10,0),0)</f>
        <v>94.199999999999989</v>
      </c>
      <c r="BX160">
        <f t="shared" si="20"/>
        <v>39.78</v>
      </c>
      <c r="CC160" s="45">
        <f t="shared" si="21"/>
        <v>-104.6026</v>
      </c>
      <c r="CD160" s="45">
        <f t="shared" si="22"/>
        <v>-0.24845928195627129</v>
      </c>
      <c r="CE160" s="45">
        <f t="shared" si="23"/>
        <v>-0.78073294521570391</v>
      </c>
    </row>
    <row r="161" spans="4:83" x14ac:dyDescent="0.25">
      <c r="D161" s="20" t="s">
        <v>431</v>
      </c>
      <c r="E161" s="20" t="s">
        <v>432</v>
      </c>
      <c r="F161" s="20">
        <v>1929</v>
      </c>
      <c r="G161">
        <v>155</v>
      </c>
      <c r="H161" s="20"/>
      <c r="I161">
        <f>SUMIFS('总明细 源文件后台下'!G:G,'总明细 源文件后台下'!E:E,E161,'总明细 源文件后台下'!C:C,"Order")</f>
        <v>0</v>
      </c>
      <c r="J161">
        <f>SUMIFS('总明细 源文件后台下'!M:M,'总明细 源文件后台下'!E:E,E161,'总明细 源文件后台下'!C:C,"Order")</f>
        <v>0</v>
      </c>
      <c r="K161">
        <f>SUMIFS('总明细 源文件后台下'!N:N,'总明细 源文件后台下'!E:E,E161,'总明细 源文件后台下'!C:C,"Order")</f>
        <v>0</v>
      </c>
      <c r="L161">
        <f>SUMIFS('总明细 源文件后台下'!O:O,'总明细 源文件后台下'!E:E,E161,'总明细 源文件后台下'!C:C,"Order")</f>
        <v>0</v>
      </c>
      <c r="M161">
        <f>SUMIFS('总明细 源文件后台下'!P:P,'总明细 源文件后台下'!E:E,E161,'总明细 源文件后台下'!C:C,"Order")</f>
        <v>0</v>
      </c>
      <c r="N161">
        <f>SUMIFS('总明细 源文件后台下'!Q:Q,'总明细 源文件后台下'!E:E,E161,'总明细 源文件后台下'!C:C,"Order")</f>
        <v>0</v>
      </c>
      <c r="O161">
        <f>SUMIFS('总明细 源文件后台下'!R:R,'总明细 源文件后台下'!E:E,E161,'总明细 源文件后台下'!C:C,"Order")</f>
        <v>0</v>
      </c>
      <c r="P161">
        <f>SUMIFS('总明细 源文件后台下'!S:S,'总明细 源文件后台下'!E:E,E161,'总明细 源文件后台下'!C:C,"Order")</f>
        <v>0</v>
      </c>
      <c r="Q161">
        <f>SUMIFS('总明细 源文件后台下'!T:T,'总明细 源文件后台下'!E:E,E161,'总明细 源文件后台下'!C:C,"Order")</f>
        <v>0</v>
      </c>
      <c r="R161">
        <f>SUMIFS('总明细 源文件后台下'!U:U,'总明细 源文件后台下'!E:E,E161,'总明细 源文件后台下'!C:C,"Order")</f>
        <v>0</v>
      </c>
      <c r="S161">
        <f>SUMIFS('总明细 源文件后台下'!V:V,'总明细 源文件后台下'!E:E,E161,'总明细 源文件后台下'!C:C,"Order")</f>
        <v>0</v>
      </c>
      <c r="T161">
        <f>SUMIFS('总明细 源文件后台下'!W:W,'总明细 源文件后台下'!E:E,E161,'总明细 源文件后台下'!C:C,"Order")</f>
        <v>0</v>
      </c>
      <c r="U161">
        <f>SUMIFS('总明细 源文件后台下'!G:G,'总明细 源文件后台下'!E:E,E161,'总明细 源文件后台下'!C:C,"Refund")</f>
        <v>0</v>
      </c>
      <c r="V161">
        <f>SUMIFS('总明细 源文件后台下'!M:M,'总明细 源文件后台下'!E:E,E161,'总明细 源文件后台下'!C:C,"Refund")</f>
        <v>0</v>
      </c>
      <c r="W161">
        <f>SUMIFS('总明细 源文件后台下'!N:N,'总明细 源文件后台下'!E:E,E161,'总明细 源文件后台下'!C:C,"Refund")</f>
        <v>0</v>
      </c>
      <c r="X161">
        <f>SUMIFS('总明细 源文件后台下'!O:O,'总明细 源文件后台下'!E:E,E161,'总明细 源文件后台下'!C:C,"Refund")</f>
        <v>0</v>
      </c>
      <c r="Y161">
        <f>SUMIFS('总明细 源文件后台下'!P:P,'总明细 源文件后台下'!E:E,E161,'总明细 源文件后台下'!C:C,"Refund")</f>
        <v>0</v>
      </c>
      <c r="Z161">
        <f>SUMIFS('总明细 源文件后台下'!Q:Q,'总明细 源文件后台下'!E:E,E161,'总明细 源文件后台下'!C:C,"Refund")</f>
        <v>0</v>
      </c>
      <c r="AA161">
        <f>SUMIFS('总明细 源文件后台下'!R:R,'总明细 源文件后台下'!E:E,E161,'总明细 源文件后台下'!C:C,"Refund")</f>
        <v>0</v>
      </c>
      <c r="AB161">
        <f>SUMIFS('总明细 源文件后台下'!S:S,'总明细 源文件后台下'!E:E,E161,'总明细 源文件后台下'!C:C,"Refund")</f>
        <v>0</v>
      </c>
      <c r="AC161">
        <f>SUMIFS('总明细 源文件后台下'!T:T,'总明细 源文件后台下'!E:E,E161,'总明细 源文件后台下'!C:C,"Refund")</f>
        <v>0</v>
      </c>
      <c r="AD161">
        <f>SUMIFS('总明细 源文件后台下'!U:U,'总明细 源文件后台下'!E:E,E161,'总明细 源文件后台下'!C:C,"Refund")</f>
        <v>0</v>
      </c>
      <c r="AE161">
        <f>SUMIFS('总明细 源文件后台下'!V:V,'总明细 源文件后台下'!E:E,E161,'总明细 源文件后台下'!C:C,"Refund")</f>
        <v>0</v>
      </c>
      <c r="AF161">
        <f>SUMIFS('总明细 源文件后台下'!W:W,'总明细 源文件后台下'!E:E,E161,'总明细 源文件后台下'!C:C,"Refund")</f>
        <v>0</v>
      </c>
      <c r="AK161">
        <f>(SUMIF('广告费 源文件后台下'!G:G,E161,'广告费 源文件后台下'!M:M))*-1</f>
        <v>-1.0900000000000001</v>
      </c>
      <c r="AL161">
        <f>SUMIFS('总明细 源文件后台下'!W:W,'总明细 源文件后台下'!E:E,E161,'总明细 源文件后台下'!C:C,"Adjustment",'总明细 源文件后台下'!F:F,"FBA Inventory Reimbursement - Customer Return")</f>
        <v>0</v>
      </c>
      <c r="AM161">
        <f>SUMIFS('总明细 源文件后台下'!W:W,'总明细 源文件后台下'!E:E,E161,'总明细 源文件后台下'!C:C,"Adjustment",'总明细 源文件后台下'!F:F,"FBA Inventory Reimbursement - Damaged:Warehouse")</f>
        <v>0</v>
      </c>
      <c r="AN161">
        <f>SUMIFS('总明细 源文件后台下'!W:W,'总明细 源文件后台下'!E:E,E161,'总明细 源文件后台下'!C:C,"Adjustment",'总明细 源文件后台下'!F:F,"FBA Inventory Reimbursement - Customer Service Issue")</f>
        <v>0</v>
      </c>
      <c r="AO161">
        <f>SUMIFS('总明细 源文件后台下'!W:W,'总明细 源文件后台下'!E:E,E161,'总明细 源文件后台下'!C:C,"Adjustment",'总明细 源文件后台下'!F:F,"FBA Inventory Reimbursement - Fee Correction")</f>
        <v>0</v>
      </c>
      <c r="AP161">
        <f>SUMIFS('总明细 源文件后台下'!W:W,'总明细 源文件后台下'!E:E,E161,'总明细 源文件后台下'!C:C,"Adjustment",'总明细 源文件后台下'!F:F,"FBA Inventory Reimbursement - General Adjustment")</f>
        <v>0</v>
      </c>
      <c r="AQ161">
        <f>SUMIFS('总明细 源文件后台下'!W:W,'总明细 源文件后台下'!E:E,E161,'总明细 源文件后台下'!C:C,"Adjustment",'总明细 源文件后台下'!F:F,"FBA Inventory Reimbursement - Lost:Inbound")</f>
        <v>0</v>
      </c>
      <c r="AR161">
        <f>SUMIFS('总明细 源文件后台下'!W:W,'总明细 源文件后台下'!E:E,E161,'总明细 源文件后台下'!C:C,"Adjustment",'总明细 源文件后台下'!F:F,"FBA Inventory Reimbursement - Lost:Warehouse")</f>
        <v>0</v>
      </c>
      <c r="AS161">
        <f>SUMIFS('总明细 源文件后台下'!W:W,'总明细 源文件后台下'!E:E,E161,'总明细 源文件后台下'!C:C,"Adjustment",'总明细 源文件后台下'!F:F,"Non-subscription Fee Adjustment")</f>
        <v>0</v>
      </c>
      <c r="AT161">
        <f>SUMIFS('总明细 源文件后台下'!W:W,'总明细 源文件后台下'!E:E,E161,'总明细 源文件后台下'!C:C,"Adjustment",'总明细 源文件后台下'!F:F,"FBA Inventory Placement Service Fee")</f>
        <v>0</v>
      </c>
      <c r="AV161">
        <f>SUMIF('FBA Customer Return Per Unit Fe'!B:B,E161,'FBA Customer Return Per Unit Fe'!C:C)</f>
        <v>0</v>
      </c>
      <c r="AX161">
        <f>(SUMIF('仓储费 源文件后台下'!C:C,E161,'仓储费 源文件后台下'!V:V))*-1</f>
        <v>-0.41279999999999994</v>
      </c>
      <c r="AZ161">
        <f>SUMIF('Disposal Fee销毁费用-160.95'!B:B,E161,'Disposal Fee销毁费用-160.95'!D:D)*-1</f>
        <v>0</v>
      </c>
      <c r="BC161">
        <f>IFERROR(VLOOKUP(F161,'优惠券-86.4'!F:I,4,0),0)</f>
        <v>-0.45</v>
      </c>
      <c r="BD161">
        <f>IFERROR(VLOOKUP(F161,'早评-120'!E:H,4,0),0)</f>
        <v>0</v>
      </c>
      <c r="BF161">
        <f t="shared" si="16"/>
        <v>-1.9528000000000001</v>
      </c>
      <c r="BG161">
        <f t="shared" si="17"/>
        <v>0</v>
      </c>
      <c r="BH161">
        <f t="shared" si="18"/>
        <v>-12.693200000000001</v>
      </c>
      <c r="BQ161" s="45">
        <f t="shared" si="19"/>
        <v>-12.693200000000001</v>
      </c>
      <c r="BR161">
        <f>SUMIFS('9月销毁明细'!D:D,'9月销毁明细'!A:A,E161,'9月销毁明细'!H:H,"Sellable")</f>
        <v>0</v>
      </c>
      <c r="BS161">
        <f>SUMIFS('9月销毁明细'!G:G,'9月销毁明细'!A:A,E161,'9月销毁明细'!H:H,"Sellable")</f>
        <v>0</v>
      </c>
      <c r="BT161">
        <f>SUMIFS('9月销毁明细'!D:D,'9月销毁明细'!A:A,E161,'9月销毁明细'!H:H,"Unsellable")</f>
        <v>0</v>
      </c>
      <c r="BU161">
        <f>SUMIFS('9月销毁明细'!G:G,'9月销毁明细'!A:A,E161,'9月销毁明细'!H:H,"Unsellable")</f>
        <v>0</v>
      </c>
      <c r="BW161">
        <f>IFERROR(I161*VLOOKUP(F161,'9.3成本表'!C:L,10,0),0)</f>
        <v>0</v>
      </c>
      <c r="BX161">
        <f t="shared" si="20"/>
        <v>0</v>
      </c>
      <c r="CC161" s="45">
        <f t="shared" si="21"/>
        <v>-12.693200000000001</v>
      </c>
      <c r="CD161" s="45">
        <f t="shared" si="22"/>
        <v>0</v>
      </c>
      <c r="CE161" s="45">
        <f t="shared" si="23"/>
        <v>0</v>
      </c>
    </row>
    <row r="162" spans="4:83" x14ac:dyDescent="0.25">
      <c r="D162" s="20" t="s">
        <v>433</v>
      </c>
      <c r="E162" s="20" t="s">
        <v>434</v>
      </c>
      <c r="F162" s="20">
        <v>1929</v>
      </c>
      <c r="G162">
        <v>156</v>
      </c>
      <c r="H162" s="20"/>
      <c r="I162">
        <f>SUMIFS('总明细 源文件后台下'!G:G,'总明细 源文件后台下'!E:E,E162,'总明细 源文件后台下'!C:C,"Order")</f>
        <v>0</v>
      </c>
      <c r="J162">
        <f>SUMIFS('总明细 源文件后台下'!M:M,'总明细 源文件后台下'!E:E,E162,'总明细 源文件后台下'!C:C,"Order")</f>
        <v>0</v>
      </c>
      <c r="K162">
        <f>SUMIFS('总明细 源文件后台下'!N:N,'总明细 源文件后台下'!E:E,E162,'总明细 源文件后台下'!C:C,"Order")</f>
        <v>0</v>
      </c>
      <c r="L162">
        <f>SUMIFS('总明细 源文件后台下'!O:O,'总明细 源文件后台下'!E:E,E162,'总明细 源文件后台下'!C:C,"Order")</f>
        <v>0</v>
      </c>
      <c r="M162">
        <f>SUMIFS('总明细 源文件后台下'!P:P,'总明细 源文件后台下'!E:E,E162,'总明细 源文件后台下'!C:C,"Order")</f>
        <v>0</v>
      </c>
      <c r="N162">
        <f>SUMIFS('总明细 源文件后台下'!Q:Q,'总明细 源文件后台下'!E:E,E162,'总明细 源文件后台下'!C:C,"Order")</f>
        <v>0</v>
      </c>
      <c r="O162">
        <f>SUMIFS('总明细 源文件后台下'!R:R,'总明细 源文件后台下'!E:E,E162,'总明细 源文件后台下'!C:C,"Order")</f>
        <v>0</v>
      </c>
      <c r="P162">
        <f>SUMIFS('总明细 源文件后台下'!S:S,'总明细 源文件后台下'!E:E,E162,'总明细 源文件后台下'!C:C,"Order")</f>
        <v>0</v>
      </c>
      <c r="Q162">
        <f>SUMIFS('总明细 源文件后台下'!T:T,'总明细 源文件后台下'!E:E,E162,'总明细 源文件后台下'!C:C,"Order")</f>
        <v>0</v>
      </c>
      <c r="R162">
        <f>SUMIFS('总明细 源文件后台下'!U:U,'总明细 源文件后台下'!E:E,E162,'总明细 源文件后台下'!C:C,"Order")</f>
        <v>0</v>
      </c>
      <c r="S162">
        <f>SUMIFS('总明细 源文件后台下'!V:V,'总明细 源文件后台下'!E:E,E162,'总明细 源文件后台下'!C:C,"Order")</f>
        <v>0</v>
      </c>
      <c r="T162">
        <f>SUMIFS('总明细 源文件后台下'!W:W,'总明细 源文件后台下'!E:E,E162,'总明细 源文件后台下'!C:C,"Order")</f>
        <v>0</v>
      </c>
      <c r="U162">
        <f>SUMIFS('总明细 源文件后台下'!G:G,'总明细 源文件后台下'!E:E,E162,'总明细 源文件后台下'!C:C,"Refund")</f>
        <v>0</v>
      </c>
      <c r="V162">
        <f>SUMIFS('总明细 源文件后台下'!M:M,'总明细 源文件后台下'!E:E,E162,'总明细 源文件后台下'!C:C,"Refund")</f>
        <v>0</v>
      </c>
      <c r="W162">
        <f>SUMIFS('总明细 源文件后台下'!N:N,'总明细 源文件后台下'!E:E,E162,'总明细 源文件后台下'!C:C,"Refund")</f>
        <v>0</v>
      </c>
      <c r="X162">
        <f>SUMIFS('总明细 源文件后台下'!O:O,'总明细 源文件后台下'!E:E,E162,'总明细 源文件后台下'!C:C,"Refund")</f>
        <v>0</v>
      </c>
      <c r="Y162">
        <f>SUMIFS('总明细 源文件后台下'!P:P,'总明细 源文件后台下'!E:E,E162,'总明细 源文件后台下'!C:C,"Refund")</f>
        <v>0</v>
      </c>
      <c r="Z162">
        <f>SUMIFS('总明细 源文件后台下'!Q:Q,'总明细 源文件后台下'!E:E,E162,'总明细 源文件后台下'!C:C,"Refund")</f>
        <v>0</v>
      </c>
      <c r="AA162">
        <f>SUMIFS('总明细 源文件后台下'!R:R,'总明细 源文件后台下'!E:E,E162,'总明细 源文件后台下'!C:C,"Refund")</f>
        <v>0</v>
      </c>
      <c r="AB162">
        <f>SUMIFS('总明细 源文件后台下'!S:S,'总明细 源文件后台下'!E:E,E162,'总明细 源文件后台下'!C:C,"Refund")</f>
        <v>0</v>
      </c>
      <c r="AC162">
        <f>SUMIFS('总明细 源文件后台下'!T:T,'总明细 源文件后台下'!E:E,E162,'总明细 源文件后台下'!C:C,"Refund")</f>
        <v>0</v>
      </c>
      <c r="AD162">
        <f>SUMIFS('总明细 源文件后台下'!U:U,'总明细 源文件后台下'!E:E,E162,'总明细 源文件后台下'!C:C,"Refund")</f>
        <v>0</v>
      </c>
      <c r="AE162">
        <f>SUMIFS('总明细 源文件后台下'!V:V,'总明细 源文件后台下'!E:E,E162,'总明细 源文件后台下'!C:C,"Refund")</f>
        <v>0</v>
      </c>
      <c r="AF162">
        <f>SUMIFS('总明细 源文件后台下'!W:W,'总明细 源文件后台下'!E:E,E162,'总明细 源文件后台下'!C:C,"Refund")</f>
        <v>0</v>
      </c>
      <c r="AK162">
        <f>(SUMIF('广告费 源文件后台下'!G:G,E162,'广告费 源文件后台下'!M:M))*-1</f>
        <v>-17.7</v>
      </c>
      <c r="AL162">
        <f>SUMIFS('总明细 源文件后台下'!W:W,'总明细 源文件后台下'!E:E,E162,'总明细 源文件后台下'!C:C,"Adjustment",'总明细 源文件后台下'!F:F,"FBA Inventory Reimbursement - Customer Return")</f>
        <v>0</v>
      </c>
      <c r="AM162">
        <f>SUMIFS('总明细 源文件后台下'!W:W,'总明细 源文件后台下'!E:E,E162,'总明细 源文件后台下'!C:C,"Adjustment",'总明细 源文件后台下'!F:F,"FBA Inventory Reimbursement - Damaged:Warehouse")</f>
        <v>0</v>
      </c>
      <c r="AN162">
        <f>SUMIFS('总明细 源文件后台下'!W:W,'总明细 源文件后台下'!E:E,E162,'总明细 源文件后台下'!C:C,"Adjustment",'总明细 源文件后台下'!F:F,"FBA Inventory Reimbursement - Customer Service Issue")</f>
        <v>0</v>
      </c>
      <c r="AO162">
        <f>SUMIFS('总明细 源文件后台下'!W:W,'总明细 源文件后台下'!E:E,E162,'总明细 源文件后台下'!C:C,"Adjustment",'总明细 源文件后台下'!F:F,"FBA Inventory Reimbursement - Fee Correction")</f>
        <v>0</v>
      </c>
      <c r="AP162">
        <f>SUMIFS('总明细 源文件后台下'!W:W,'总明细 源文件后台下'!E:E,E162,'总明细 源文件后台下'!C:C,"Adjustment",'总明细 源文件后台下'!F:F,"FBA Inventory Reimbursement - General Adjustment")</f>
        <v>0</v>
      </c>
      <c r="AQ162">
        <f>SUMIFS('总明细 源文件后台下'!W:W,'总明细 源文件后台下'!E:E,E162,'总明细 源文件后台下'!C:C,"Adjustment",'总明细 源文件后台下'!F:F,"FBA Inventory Reimbursement - Lost:Inbound")</f>
        <v>0</v>
      </c>
      <c r="AR162">
        <f>SUMIFS('总明细 源文件后台下'!W:W,'总明细 源文件后台下'!E:E,E162,'总明细 源文件后台下'!C:C,"Adjustment",'总明细 源文件后台下'!F:F,"FBA Inventory Reimbursement - Lost:Warehouse")</f>
        <v>0</v>
      </c>
      <c r="AS162">
        <f>SUMIFS('总明细 源文件后台下'!W:W,'总明细 源文件后台下'!E:E,E162,'总明细 源文件后台下'!C:C,"Adjustment",'总明细 源文件后台下'!F:F,"Non-subscription Fee Adjustment")</f>
        <v>0</v>
      </c>
      <c r="AT162">
        <f>SUMIFS('总明细 源文件后台下'!W:W,'总明细 源文件后台下'!E:E,E162,'总明细 源文件后台下'!C:C,"Adjustment",'总明细 源文件后台下'!F:F,"FBA Inventory Placement Service Fee")</f>
        <v>0</v>
      </c>
      <c r="AV162">
        <f>SUMIF('FBA Customer Return Per Unit Fe'!B:B,E162,'FBA Customer Return Per Unit Fe'!C:C)</f>
        <v>0</v>
      </c>
      <c r="AX162">
        <f>(SUMIF('仓储费 源文件后台下'!C:C,E162,'仓储费 源文件后台下'!V:V))*-1</f>
        <v>-0.34439999999999998</v>
      </c>
      <c r="AZ162">
        <f>SUMIF('Disposal Fee销毁费用-160.95'!B:B,E162,'Disposal Fee销毁费用-160.95'!D:D)*-1</f>
        <v>0</v>
      </c>
      <c r="BC162">
        <f>IFERROR(VLOOKUP(F162,'优惠券-86.4'!F:I,4,0),0)</f>
        <v>-0.45</v>
      </c>
      <c r="BD162">
        <f>IFERROR(VLOOKUP(F162,'早评-120'!E:H,4,0),0)</f>
        <v>0</v>
      </c>
      <c r="BF162">
        <f t="shared" si="16"/>
        <v>-18.494399999999999</v>
      </c>
      <c r="BG162">
        <f t="shared" si="17"/>
        <v>0</v>
      </c>
      <c r="BH162">
        <f t="shared" si="18"/>
        <v>-120.21359999999999</v>
      </c>
      <c r="BQ162" s="45">
        <f t="shared" si="19"/>
        <v>-120.21359999999999</v>
      </c>
      <c r="BR162">
        <f>SUMIFS('9月销毁明细'!D:D,'9月销毁明细'!A:A,E162,'9月销毁明细'!H:H,"Sellable")</f>
        <v>0</v>
      </c>
      <c r="BS162">
        <f>SUMIFS('9月销毁明细'!G:G,'9月销毁明细'!A:A,E162,'9月销毁明细'!H:H,"Sellable")</f>
        <v>0</v>
      </c>
      <c r="BT162">
        <f>SUMIFS('9月销毁明细'!D:D,'9月销毁明细'!A:A,E162,'9月销毁明细'!H:H,"Unsellable")</f>
        <v>0</v>
      </c>
      <c r="BU162">
        <f>SUMIFS('9月销毁明细'!G:G,'9月销毁明细'!A:A,E162,'9月销毁明细'!H:H,"Unsellable")</f>
        <v>0</v>
      </c>
      <c r="BW162">
        <f>IFERROR(I162*VLOOKUP(F162,'9.3成本表'!C:L,10,0),0)</f>
        <v>0</v>
      </c>
      <c r="BX162">
        <f t="shared" si="20"/>
        <v>0</v>
      </c>
      <c r="CC162" s="45">
        <f t="shared" si="21"/>
        <v>-120.21359999999999</v>
      </c>
      <c r="CD162" s="45">
        <f t="shared" si="22"/>
        <v>0</v>
      </c>
      <c r="CE162" s="45">
        <f t="shared" si="23"/>
        <v>0</v>
      </c>
    </row>
    <row r="163" spans="4:83" x14ac:dyDescent="0.25">
      <c r="D163" s="20" t="s">
        <v>435</v>
      </c>
      <c r="E163" s="20" t="s">
        <v>436</v>
      </c>
      <c r="F163" s="20">
        <v>1929</v>
      </c>
      <c r="G163">
        <v>157</v>
      </c>
      <c r="H163" s="20"/>
      <c r="I163">
        <f>SUMIFS('总明细 源文件后台下'!G:G,'总明细 源文件后台下'!E:E,E163,'总明细 源文件后台下'!C:C,"Order")</f>
        <v>0</v>
      </c>
      <c r="J163">
        <f>SUMIFS('总明细 源文件后台下'!M:M,'总明细 源文件后台下'!E:E,E163,'总明细 源文件后台下'!C:C,"Order")</f>
        <v>0</v>
      </c>
      <c r="K163">
        <f>SUMIFS('总明细 源文件后台下'!N:N,'总明细 源文件后台下'!E:E,E163,'总明细 源文件后台下'!C:C,"Order")</f>
        <v>0</v>
      </c>
      <c r="L163">
        <f>SUMIFS('总明细 源文件后台下'!O:O,'总明细 源文件后台下'!E:E,E163,'总明细 源文件后台下'!C:C,"Order")</f>
        <v>0</v>
      </c>
      <c r="M163">
        <f>SUMIFS('总明细 源文件后台下'!P:P,'总明细 源文件后台下'!E:E,E163,'总明细 源文件后台下'!C:C,"Order")</f>
        <v>0</v>
      </c>
      <c r="N163">
        <f>SUMIFS('总明细 源文件后台下'!Q:Q,'总明细 源文件后台下'!E:E,E163,'总明细 源文件后台下'!C:C,"Order")</f>
        <v>0</v>
      </c>
      <c r="O163">
        <f>SUMIFS('总明细 源文件后台下'!R:R,'总明细 源文件后台下'!E:E,E163,'总明细 源文件后台下'!C:C,"Order")</f>
        <v>0</v>
      </c>
      <c r="P163">
        <f>SUMIFS('总明细 源文件后台下'!S:S,'总明细 源文件后台下'!E:E,E163,'总明细 源文件后台下'!C:C,"Order")</f>
        <v>0</v>
      </c>
      <c r="Q163">
        <f>SUMIFS('总明细 源文件后台下'!T:T,'总明细 源文件后台下'!E:E,E163,'总明细 源文件后台下'!C:C,"Order")</f>
        <v>0</v>
      </c>
      <c r="R163">
        <f>SUMIFS('总明细 源文件后台下'!U:U,'总明细 源文件后台下'!E:E,E163,'总明细 源文件后台下'!C:C,"Order")</f>
        <v>0</v>
      </c>
      <c r="S163">
        <f>SUMIFS('总明细 源文件后台下'!V:V,'总明细 源文件后台下'!E:E,E163,'总明细 源文件后台下'!C:C,"Order")</f>
        <v>0</v>
      </c>
      <c r="T163">
        <f>SUMIFS('总明细 源文件后台下'!W:W,'总明细 源文件后台下'!E:E,E163,'总明细 源文件后台下'!C:C,"Order")</f>
        <v>0</v>
      </c>
      <c r="U163">
        <f>SUMIFS('总明细 源文件后台下'!G:G,'总明细 源文件后台下'!E:E,E163,'总明细 源文件后台下'!C:C,"Refund")</f>
        <v>0</v>
      </c>
      <c r="V163">
        <f>SUMIFS('总明细 源文件后台下'!M:M,'总明细 源文件后台下'!E:E,E163,'总明细 源文件后台下'!C:C,"Refund")</f>
        <v>0</v>
      </c>
      <c r="W163">
        <f>SUMIFS('总明细 源文件后台下'!N:N,'总明细 源文件后台下'!E:E,E163,'总明细 源文件后台下'!C:C,"Refund")</f>
        <v>0</v>
      </c>
      <c r="X163">
        <f>SUMIFS('总明细 源文件后台下'!O:O,'总明细 源文件后台下'!E:E,E163,'总明细 源文件后台下'!C:C,"Refund")</f>
        <v>0</v>
      </c>
      <c r="Y163">
        <f>SUMIFS('总明细 源文件后台下'!P:P,'总明细 源文件后台下'!E:E,E163,'总明细 源文件后台下'!C:C,"Refund")</f>
        <v>0</v>
      </c>
      <c r="Z163">
        <f>SUMIFS('总明细 源文件后台下'!Q:Q,'总明细 源文件后台下'!E:E,E163,'总明细 源文件后台下'!C:C,"Refund")</f>
        <v>0</v>
      </c>
      <c r="AA163">
        <f>SUMIFS('总明细 源文件后台下'!R:R,'总明细 源文件后台下'!E:E,E163,'总明细 源文件后台下'!C:C,"Refund")</f>
        <v>0</v>
      </c>
      <c r="AB163">
        <f>SUMIFS('总明细 源文件后台下'!S:S,'总明细 源文件后台下'!E:E,E163,'总明细 源文件后台下'!C:C,"Refund")</f>
        <v>0</v>
      </c>
      <c r="AC163">
        <f>SUMIFS('总明细 源文件后台下'!T:T,'总明细 源文件后台下'!E:E,E163,'总明细 源文件后台下'!C:C,"Refund")</f>
        <v>0</v>
      </c>
      <c r="AD163">
        <f>SUMIFS('总明细 源文件后台下'!U:U,'总明细 源文件后台下'!E:E,E163,'总明细 源文件后台下'!C:C,"Refund")</f>
        <v>0</v>
      </c>
      <c r="AE163">
        <f>SUMIFS('总明细 源文件后台下'!V:V,'总明细 源文件后台下'!E:E,E163,'总明细 源文件后台下'!C:C,"Refund")</f>
        <v>0</v>
      </c>
      <c r="AF163">
        <f>SUMIFS('总明细 源文件后台下'!W:W,'总明细 源文件后台下'!E:E,E163,'总明细 源文件后台下'!C:C,"Refund")</f>
        <v>0</v>
      </c>
      <c r="AK163">
        <f>(SUMIF('广告费 源文件后台下'!G:G,E163,'广告费 源文件后台下'!M:M))*-1</f>
        <v>-4.59</v>
      </c>
      <c r="AL163">
        <f>SUMIFS('总明细 源文件后台下'!W:W,'总明细 源文件后台下'!E:E,E163,'总明细 源文件后台下'!C:C,"Adjustment",'总明细 源文件后台下'!F:F,"FBA Inventory Reimbursement - Customer Return")</f>
        <v>0</v>
      </c>
      <c r="AM163">
        <f>SUMIFS('总明细 源文件后台下'!W:W,'总明细 源文件后台下'!E:E,E163,'总明细 源文件后台下'!C:C,"Adjustment",'总明细 源文件后台下'!F:F,"FBA Inventory Reimbursement - Damaged:Warehouse")</f>
        <v>0</v>
      </c>
      <c r="AN163">
        <f>SUMIFS('总明细 源文件后台下'!W:W,'总明细 源文件后台下'!E:E,E163,'总明细 源文件后台下'!C:C,"Adjustment",'总明细 源文件后台下'!F:F,"FBA Inventory Reimbursement - Customer Service Issue")</f>
        <v>0</v>
      </c>
      <c r="AO163">
        <f>SUMIFS('总明细 源文件后台下'!W:W,'总明细 源文件后台下'!E:E,E163,'总明细 源文件后台下'!C:C,"Adjustment",'总明细 源文件后台下'!F:F,"FBA Inventory Reimbursement - Fee Correction")</f>
        <v>0</v>
      </c>
      <c r="AP163">
        <f>SUMIFS('总明细 源文件后台下'!W:W,'总明细 源文件后台下'!E:E,E163,'总明细 源文件后台下'!C:C,"Adjustment",'总明细 源文件后台下'!F:F,"FBA Inventory Reimbursement - General Adjustment")</f>
        <v>0</v>
      </c>
      <c r="AQ163">
        <f>SUMIFS('总明细 源文件后台下'!W:W,'总明细 源文件后台下'!E:E,E163,'总明细 源文件后台下'!C:C,"Adjustment",'总明细 源文件后台下'!F:F,"FBA Inventory Reimbursement - Lost:Inbound")</f>
        <v>0</v>
      </c>
      <c r="AR163">
        <f>SUMIFS('总明细 源文件后台下'!W:W,'总明细 源文件后台下'!E:E,E163,'总明细 源文件后台下'!C:C,"Adjustment",'总明细 源文件后台下'!F:F,"FBA Inventory Reimbursement - Lost:Warehouse")</f>
        <v>0</v>
      </c>
      <c r="AS163">
        <f>SUMIFS('总明细 源文件后台下'!W:W,'总明细 源文件后台下'!E:E,E163,'总明细 源文件后台下'!C:C,"Adjustment",'总明细 源文件后台下'!F:F,"Non-subscription Fee Adjustment")</f>
        <v>0</v>
      </c>
      <c r="AT163">
        <f>SUMIFS('总明细 源文件后台下'!W:W,'总明细 源文件后台下'!E:E,E163,'总明细 源文件后台下'!C:C,"Adjustment",'总明细 源文件后台下'!F:F,"FBA Inventory Placement Service Fee")</f>
        <v>0</v>
      </c>
      <c r="AV163">
        <f>SUMIF('FBA Customer Return Per Unit Fe'!B:B,E163,'FBA Customer Return Per Unit Fe'!C:C)</f>
        <v>0</v>
      </c>
      <c r="AX163">
        <f>(SUMIF('仓储费 源文件后台下'!C:C,E163,'仓储费 源文件后台下'!V:V))*-1</f>
        <v>-0.29759999999999998</v>
      </c>
      <c r="AZ163">
        <f>SUMIF('Disposal Fee销毁费用-160.95'!B:B,E163,'Disposal Fee销毁费用-160.95'!D:D)*-1</f>
        <v>0</v>
      </c>
      <c r="BC163">
        <f>IFERROR(VLOOKUP(F163,'优惠券-86.4'!F:I,4,0),0)</f>
        <v>-0.45</v>
      </c>
      <c r="BD163">
        <f>IFERROR(VLOOKUP(F163,'早评-120'!E:H,4,0),0)</f>
        <v>0</v>
      </c>
      <c r="BF163">
        <f t="shared" si="16"/>
        <v>-5.3376000000000001</v>
      </c>
      <c r="BG163">
        <f t="shared" si="17"/>
        <v>0</v>
      </c>
      <c r="BH163">
        <f t="shared" si="18"/>
        <v>-34.694400000000002</v>
      </c>
      <c r="BQ163" s="45">
        <f t="shared" si="19"/>
        <v>-34.694400000000002</v>
      </c>
      <c r="BR163">
        <f>SUMIFS('9月销毁明细'!D:D,'9月销毁明细'!A:A,E163,'9月销毁明细'!H:H,"Sellable")</f>
        <v>0</v>
      </c>
      <c r="BS163">
        <f>SUMIFS('9月销毁明细'!G:G,'9月销毁明细'!A:A,E163,'9月销毁明细'!H:H,"Sellable")</f>
        <v>0</v>
      </c>
      <c r="BT163">
        <f>SUMIFS('9月销毁明细'!D:D,'9月销毁明细'!A:A,E163,'9月销毁明细'!H:H,"Unsellable")</f>
        <v>0</v>
      </c>
      <c r="BU163">
        <f>SUMIFS('9月销毁明细'!G:G,'9月销毁明细'!A:A,E163,'9月销毁明细'!H:H,"Unsellable")</f>
        <v>0</v>
      </c>
      <c r="BW163">
        <f>IFERROR(I163*VLOOKUP(F163,'9.3成本表'!C:L,10,0),0)</f>
        <v>0</v>
      </c>
      <c r="BX163">
        <f t="shared" si="20"/>
        <v>0</v>
      </c>
      <c r="CC163" s="45">
        <f t="shared" si="21"/>
        <v>-34.694400000000002</v>
      </c>
      <c r="CD163" s="45">
        <f t="shared" si="22"/>
        <v>0</v>
      </c>
      <c r="CE163" s="45">
        <f t="shared" si="23"/>
        <v>0</v>
      </c>
    </row>
    <row r="164" spans="4:83" x14ac:dyDescent="0.25">
      <c r="D164" s="20" t="s">
        <v>437</v>
      </c>
      <c r="E164" s="20" t="s">
        <v>438</v>
      </c>
      <c r="F164" s="20">
        <v>1929</v>
      </c>
      <c r="G164">
        <v>158</v>
      </c>
      <c r="H164" s="20"/>
      <c r="I164">
        <f>SUMIFS('总明细 源文件后台下'!G:G,'总明细 源文件后台下'!E:E,E164,'总明细 源文件后台下'!C:C,"Order")</f>
        <v>0</v>
      </c>
      <c r="J164">
        <f>SUMIFS('总明细 源文件后台下'!M:M,'总明细 源文件后台下'!E:E,E164,'总明细 源文件后台下'!C:C,"Order")</f>
        <v>0</v>
      </c>
      <c r="K164">
        <f>SUMIFS('总明细 源文件后台下'!N:N,'总明细 源文件后台下'!E:E,E164,'总明细 源文件后台下'!C:C,"Order")</f>
        <v>0</v>
      </c>
      <c r="L164">
        <f>SUMIFS('总明细 源文件后台下'!O:O,'总明细 源文件后台下'!E:E,E164,'总明细 源文件后台下'!C:C,"Order")</f>
        <v>0</v>
      </c>
      <c r="M164">
        <f>SUMIFS('总明细 源文件后台下'!P:P,'总明细 源文件后台下'!E:E,E164,'总明细 源文件后台下'!C:C,"Order")</f>
        <v>0</v>
      </c>
      <c r="N164">
        <f>SUMIFS('总明细 源文件后台下'!Q:Q,'总明细 源文件后台下'!E:E,E164,'总明细 源文件后台下'!C:C,"Order")</f>
        <v>0</v>
      </c>
      <c r="O164">
        <f>SUMIFS('总明细 源文件后台下'!R:R,'总明细 源文件后台下'!E:E,E164,'总明细 源文件后台下'!C:C,"Order")</f>
        <v>0</v>
      </c>
      <c r="P164">
        <f>SUMIFS('总明细 源文件后台下'!S:S,'总明细 源文件后台下'!E:E,E164,'总明细 源文件后台下'!C:C,"Order")</f>
        <v>0</v>
      </c>
      <c r="Q164">
        <f>SUMIFS('总明细 源文件后台下'!T:T,'总明细 源文件后台下'!E:E,E164,'总明细 源文件后台下'!C:C,"Order")</f>
        <v>0</v>
      </c>
      <c r="R164">
        <f>SUMIFS('总明细 源文件后台下'!U:U,'总明细 源文件后台下'!E:E,E164,'总明细 源文件后台下'!C:C,"Order")</f>
        <v>0</v>
      </c>
      <c r="S164">
        <f>SUMIFS('总明细 源文件后台下'!V:V,'总明细 源文件后台下'!E:E,E164,'总明细 源文件后台下'!C:C,"Order")</f>
        <v>0</v>
      </c>
      <c r="T164">
        <f>SUMIFS('总明细 源文件后台下'!W:W,'总明细 源文件后台下'!E:E,E164,'总明细 源文件后台下'!C:C,"Order")</f>
        <v>0</v>
      </c>
      <c r="U164">
        <f>SUMIFS('总明细 源文件后台下'!G:G,'总明细 源文件后台下'!E:E,E164,'总明细 源文件后台下'!C:C,"Refund")</f>
        <v>0</v>
      </c>
      <c r="V164">
        <f>SUMIFS('总明细 源文件后台下'!M:M,'总明细 源文件后台下'!E:E,E164,'总明细 源文件后台下'!C:C,"Refund")</f>
        <v>0</v>
      </c>
      <c r="W164">
        <f>SUMIFS('总明细 源文件后台下'!N:N,'总明细 源文件后台下'!E:E,E164,'总明细 源文件后台下'!C:C,"Refund")</f>
        <v>0</v>
      </c>
      <c r="X164">
        <f>SUMIFS('总明细 源文件后台下'!O:O,'总明细 源文件后台下'!E:E,E164,'总明细 源文件后台下'!C:C,"Refund")</f>
        <v>0</v>
      </c>
      <c r="Y164">
        <f>SUMIFS('总明细 源文件后台下'!P:P,'总明细 源文件后台下'!E:E,E164,'总明细 源文件后台下'!C:C,"Refund")</f>
        <v>0</v>
      </c>
      <c r="Z164">
        <f>SUMIFS('总明细 源文件后台下'!Q:Q,'总明细 源文件后台下'!E:E,E164,'总明细 源文件后台下'!C:C,"Refund")</f>
        <v>0</v>
      </c>
      <c r="AA164">
        <f>SUMIFS('总明细 源文件后台下'!R:R,'总明细 源文件后台下'!E:E,E164,'总明细 源文件后台下'!C:C,"Refund")</f>
        <v>0</v>
      </c>
      <c r="AB164">
        <f>SUMIFS('总明细 源文件后台下'!S:S,'总明细 源文件后台下'!E:E,E164,'总明细 源文件后台下'!C:C,"Refund")</f>
        <v>0</v>
      </c>
      <c r="AC164">
        <f>SUMIFS('总明细 源文件后台下'!T:T,'总明细 源文件后台下'!E:E,E164,'总明细 源文件后台下'!C:C,"Refund")</f>
        <v>0</v>
      </c>
      <c r="AD164">
        <f>SUMIFS('总明细 源文件后台下'!U:U,'总明细 源文件后台下'!E:E,E164,'总明细 源文件后台下'!C:C,"Refund")</f>
        <v>0</v>
      </c>
      <c r="AE164">
        <f>SUMIFS('总明细 源文件后台下'!V:V,'总明细 源文件后台下'!E:E,E164,'总明细 源文件后台下'!C:C,"Refund")</f>
        <v>0</v>
      </c>
      <c r="AF164">
        <f>SUMIFS('总明细 源文件后台下'!W:W,'总明细 源文件后台下'!E:E,E164,'总明细 源文件后台下'!C:C,"Refund")</f>
        <v>0</v>
      </c>
      <c r="AK164">
        <f>(SUMIF('广告费 源文件后台下'!G:G,E164,'广告费 源文件后台下'!M:M))*-1</f>
        <v>-0.95</v>
      </c>
      <c r="AL164">
        <f>SUMIFS('总明细 源文件后台下'!W:W,'总明细 源文件后台下'!E:E,E164,'总明细 源文件后台下'!C:C,"Adjustment",'总明细 源文件后台下'!F:F,"FBA Inventory Reimbursement - Customer Return")</f>
        <v>0</v>
      </c>
      <c r="AM164">
        <f>SUMIFS('总明细 源文件后台下'!W:W,'总明细 源文件后台下'!E:E,E164,'总明细 源文件后台下'!C:C,"Adjustment",'总明细 源文件后台下'!F:F,"FBA Inventory Reimbursement - Damaged:Warehouse")</f>
        <v>0</v>
      </c>
      <c r="AN164">
        <f>SUMIFS('总明细 源文件后台下'!W:W,'总明细 源文件后台下'!E:E,E164,'总明细 源文件后台下'!C:C,"Adjustment",'总明细 源文件后台下'!F:F,"FBA Inventory Reimbursement - Customer Service Issue")</f>
        <v>0</v>
      </c>
      <c r="AO164">
        <f>SUMIFS('总明细 源文件后台下'!W:W,'总明细 源文件后台下'!E:E,E164,'总明细 源文件后台下'!C:C,"Adjustment",'总明细 源文件后台下'!F:F,"FBA Inventory Reimbursement - Fee Correction")</f>
        <v>0</v>
      </c>
      <c r="AP164">
        <f>SUMIFS('总明细 源文件后台下'!W:W,'总明细 源文件后台下'!E:E,E164,'总明细 源文件后台下'!C:C,"Adjustment",'总明细 源文件后台下'!F:F,"FBA Inventory Reimbursement - General Adjustment")</f>
        <v>0</v>
      </c>
      <c r="AQ164">
        <f>SUMIFS('总明细 源文件后台下'!W:W,'总明细 源文件后台下'!E:E,E164,'总明细 源文件后台下'!C:C,"Adjustment",'总明细 源文件后台下'!F:F,"FBA Inventory Reimbursement - Lost:Inbound")</f>
        <v>0</v>
      </c>
      <c r="AR164">
        <f>SUMIFS('总明细 源文件后台下'!W:W,'总明细 源文件后台下'!E:E,E164,'总明细 源文件后台下'!C:C,"Adjustment",'总明细 源文件后台下'!F:F,"FBA Inventory Reimbursement - Lost:Warehouse")</f>
        <v>0</v>
      </c>
      <c r="AS164">
        <f>SUMIFS('总明细 源文件后台下'!W:W,'总明细 源文件后台下'!E:E,E164,'总明细 源文件后台下'!C:C,"Adjustment",'总明细 源文件后台下'!F:F,"Non-subscription Fee Adjustment")</f>
        <v>0</v>
      </c>
      <c r="AT164">
        <f>SUMIFS('总明细 源文件后台下'!W:W,'总明细 源文件后台下'!E:E,E164,'总明细 源文件后台下'!C:C,"Adjustment",'总明细 源文件后台下'!F:F,"FBA Inventory Placement Service Fee")</f>
        <v>0</v>
      </c>
      <c r="AV164">
        <f>SUMIF('FBA Customer Return Per Unit Fe'!B:B,E164,'FBA Customer Return Per Unit Fe'!C:C)</f>
        <v>0</v>
      </c>
      <c r="AX164">
        <f>(SUMIF('仓储费 源文件后台下'!C:C,E164,'仓储费 源文件后台下'!V:V))*-1</f>
        <v>-0.40749999999999997</v>
      </c>
      <c r="AZ164">
        <f>SUMIF('Disposal Fee销毁费用-160.95'!B:B,E164,'Disposal Fee销毁费用-160.95'!D:D)*-1</f>
        <v>0</v>
      </c>
      <c r="BC164">
        <f>IFERROR(VLOOKUP(F164,'优惠券-86.4'!F:I,4,0),0)</f>
        <v>-0.45</v>
      </c>
      <c r="BD164">
        <f>IFERROR(VLOOKUP(F164,'早评-120'!E:H,4,0),0)</f>
        <v>0</v>
      </c>
      <c r="BF164">
        <f t="shared" si="16"/>
        <v>-1.8074999999999999</v>
      </c>
      <c r="BG164">
        <f t="shared" si="17"/>
        <v>0</v>
      </c>
      <c r="BH164">
        <f t="shared" si="18"/>
        <v>-11.748749999999999</v>
      </c>
      <c r="BQ164" s="45">
        <f t="shared" si="19"/>
        <v>-11.748749999999999</v>
      </c>
      <c r="BR164">
        <f>SUMIFS('9月销毁明细'!D:D,'9月销毁明细'!A:A,E164,'9月销毁明细'!H:H,"Sellable")</f>
        <v>0</v>
      </c>
      <c r="BS164">
        <f>SUMIFS('9月销毁明细'!G:G,'9月销毁明细'!A:A,E164,'9月销毁明细'!H:H,"Sellable")</f>
        <v>0</v>
      </c>
      <c r="BT164">
        <f>SUMIFS('9月销毁明细'!D:D,'9月销毁明细'!A:A,E164,'9月销毁明细'!H:H,"Unsellable")</f>
        <v>0</v>
      </c>
      <c r="BU164">
        <f>SUMIFS('9月销毁明细'!G:G,'9月销毁明细'!A:A,E164,'9月销毁明细'!H:H,"Unsellable")</f>
        <v>0</v>
      </c>
      <c r="BW164">
        <f>IFERROR(I164*VLOOKUP(F164,'9.3成本表'!C:L,10,0),0)</f>
        <v>0</v>
      </c>
      <c r="BX164">
        <f t="shared" si="20"/>
        <v>0</v>
      </c>
      <c r="CC164" s="45">
        <f t="shared" si="21"/>
        <v>-11.748749999999999</v>
      </c>
      <c r="CD164" s="45">
        <f t="shared" si="22"/>
        <v>0</v>
      </c>
      <c r="CE164" s="45">
        <f t="shared" si="23"/>
        <v>0</v>
      </c>
    </row>
    <row r="165" spans="4:83" x14ac:dyDescent="0.25">
      <c r="D165" s="20" t="s">
        <v>439</v>
      </c>
      <c r="E165" s="20" t="s">
        <v>440</v>
      </c>
      <c r="F165" s="20">
        <v>1929</v>
      </c>
      <c r="G165">
        <v>159</v>
      </c>
      <c r="H165" s="20"/>
      <c r="I165">
        <f>SUMIFS('总明细 源文件后台下'!G:G,'总明细 源文件后台下'!E:E,E165,'总明细 源文件后台下'!C:C,"Order")</f>
        <v>0</v>
      </c>
      <c r="J165">
        <f>SUMIFS('总明细 源文件后台下'!M:M,'总明细 源文件后台下'!E:E,E165,'总明细 源文件后台下'!C:C,"Order")</f>
        <v>0</v>
      </c>
      <c r="K165">
        <f>SUMIFS('总明细 源文件后台下'!N:N,'总明细 源文件后台下'!E:E,E165,'总明细 源文件后台下'!C:C,"Order")</f>
        <v>0</v>
      </c>
      <c r="L165">
        <f>SUMIFS('总明细 源文件后台下'!O:O,'总明细 源文件后台下'!E:E,E165,'总明细 源文件后台下'!C:C,"Order")</f>
        <v>0</v>
      </c>
      <c r="M165">
        <f>SUMIFS('总明细 源文件后台下'!P:P,'总明细 源文件后台下'!E:E,E165,'总明细 源文件后台下'!C:C,"Order")</f>
        <v>0</v>
      </c>
      <c r="N165">
        <f>SUMIFS('总明细 源文件后台下'!Q:Q,'总明细 源文件后台下'!E:E,E165,'总明细 源文件后台下'!C:C,"Order")</f>
        <v>0</v>
      </c>
      <c r="O165">
        <f>SUMIFS('总明细 源文件后台下'!R:R,'总明细 源文件后台下'!E:E,E165,'总明细 源文件后台下'!C:C,"Order")</f>
        <v>0</v>
      </c>
      <c r="P165">
        <f>SUMIFS('总明细 源文件后台下'!S:S,'总明细 源文件后台下'!E:E,E165,'总明细 源文件后台下'!C:C,"Order")</f>
        <v>0</v>
      </c>
      <c r="Q165">
        <f>SUMIFS('总明细 源文件后台下'!T:T,'总明细 源文件后台下'!E:E,E165,'总明细 源文件后台下'!C:C,"Order")</f>
        <v>0</v>
      </c>
      <c r="R165">
        <f>SUMIFS('总明细 源文件后台下'!U:U,'总明细 源文件后台下'!E:E,E165,'总明细 源文件后台下'!C:C,"Order")</f>
        <v>0</v>
      </c>
      <c r="S165">
        <f>SUMIFS('总明细 源文件后台下'!V:V,'总明细 源文件后台下'!E:E,E165,'总明细 源文件后台下'!C:C,"Order")</f>
        <v>0</v>
      </c>
      <c r="T165">
        <f>SUMIFS('总明细 源文件后台下'!W:W,'总明细 源文件后台下'!E:E,E165,'总明细 源文件后台下'!C:C,"Order")</f>
        <v>0</v>
      </c>
      <c r="U165">
        <f>SUMIFS('总明细 源文件后台下'!G:G,'总明细 源文件后台下'!E:E,E165,'总明细 源文件后台下'!C:C,"Refund")</f>
        <v>0</v>
      </c>
      <c r="V165">
        <f>SUMIFS('总明细 源文件后台下'!M:M,'总明细 源文件后台下'!E:E,E165,'总明细 源文件后台下'!C:C,"Refund")</f>
        <v>0</v>
      </c>
      <c r="W165">
        <f>SUMIFS('总明细 源文件后台下'!N:N,'总明细 源文件后台下'!E:E,E165,'总明细 源文件后台下'!C:C,"Refund")</f>
        <v>0</v>
      </c>
      <c r="X165">
        <f>SUMIFS('总明细 源文件后台下'!O:O,'总明细 源文件后台下'!E:E,E165,'总明细 源文件后台下'!C:C,"Refund")</f>
        <v>0</v>
      </c>
      <c r="Y165">
        <f>SUMIFS('总明细 源文件后台下'!P:P,'总明细 源文件后台下'!E:E,E165,'总明细 源文件后台下'!C:C,"Refund")</f>
        <v>0</v>
      </c>
      <c r="Z165">
        <f>SUMIFS('总明细 源文件后台下'!Q:Q,'总明细 源文件后台下'!E:E,E165,'总明细 源文件后台下'!C:C,"Refund")</f>
        <v>0</v>
      </c>
      <c r="AA165">
        <f>SUMIFS('总明细 源文件后台下'!R:R,'总明细 源文件后台下'!E:E,E165,'总明细 源文件后台下'!C:C,"Refund")</f>
        <v>0</v>
      </c>
      <c r="AB165">
        <f>SUMIFS('总明细 源文件后台下'!S:S,'总明细 源文件后台下'!E:E,E165,'总明细 源文件后台下'!C:C,"Refund")</f>
        <v>0</v>
      </c>
      <c r="AC165">
        <f>SUMIFS('总明细 源文件后台下'!T:T,'总明细 源文件后台下'!E:E,E165,'总明细 源文件后台下'!C:C,"Refund")</f>
        <v>0</v>
      </c>
      <c r="AD165">
        <f>SUMIFS('总明细 源文件后台下'!U:U,'总明细 源文件后台下'!E:E,E165,'总明细 源文件后台下'!C:C,"Refund")</f>
        <v>0</v>
      </c>
      <c r="AE165">
        <f>SUMIFS('总明细 源文件后台下'!V:V,'总明细 源文件后台下'!E:E,E165,'总明细 源文件后台下'!C:C,"Refund")</f>
        <v>0</v>
      </c>
      <c r="AF165">
        <f>SUMIFS('总明细 源文件后台下'!W:W,'总明细 源文件后台下'!E:E,E165,'总明细 源文件后台下'!C:C,"Refund")</f>
        <v>0</v>
      </c>
      <c r="AK165">
        <f>(SUMIF('广告费 源文件后台下'!G:G,E165,'广告费 源文件后台下'!M:M))*-1</f>
        <v>0</v>
      </c>
      <c r="AL165">
        <f>SUMIFS('总明细 源文件后台下'!W:W,'总明细 源文件后台下'!E:E,E165,'总明细 源文件后台下'!C:C,"Adjustment",'总明细 源文件后台下'!F:F,"FBA Inventory Reimbursement - Customer Return")</f>
        <v>0</v>
      </c>
      <c r="AM165">
        <f>SUMIFS('总明细 源文件后台下'!W:W,'总明细 源文件后台下'!E:E,E165,'总明细 源文件后台下'!C:C,"Adjustment",'总明细 源文件后台下'!F:F,"FBA Inventory Reimbursement - Damaged:Warehouse")</f>
        <v>0</v>
      </c>
      <c r="AN165">
        <f>SUMIFS('总明细 源文件后台下'!W:W,'总明细 源文件后台下'!E:E,E165,'总明细 源文件后台下'!C:C,"Adjustment",'总明细 源文件后台下'!F:F,"FBA Inventory Reimbursement - Customer Service Issue")</f>
        <v>0</v>
      </c>
      <c r="AO165">
        <f>SUMIFS('总明细 源文件后台下'!W:W,'总明细 源文件后台下'!E:E,E165,'总明细 源文件后台下'!C:C,"Adjustment",'总明细 源文件后台下'!F:F,"FBA Inventory Reimbursement - Fee Correction")</f>
        <v>0</v>
      </c>
      <c r="AP165">
        <f>SUMIFS('总明细 源文件后台下'!W:W,'总明细 源文件后台下'!E:E,E165,'总明细 源文件后台下'!C:C,"Adjustment",'总明细 源文件后台下'!F:F,"FBA Inventory Reimbursement - General Adjustment")</f>
        <v>0</v>
      </c>
      <c r="AQ165">
        <f>SUMIFS('总明细 源文件后台下'!W:W,'总明细 源文件后台下'!E:E,E165,'总明细 源文件后台下'!C:C,"Adjustment",'总明细 源文件后台下'!F:F,"FBA Inventory Reimbursement - Lost:Inbound")</f>
        <v>0</v>
      </c>
      <c r="AR165">
        <f>SUMIFS('总明细 源文件后台下'!W:W,'总明细 源文件后台下'!E:E,E165,'总明细 源文件后台下'!C:C,"Adjustment",'总明细 源文件后台下'!F:F,"FBA Inventory Reimbursement - Lost:Warehouse")</f>
        <v>0</v>
      </c>
      <c r="AS165">
        <f>SUMIFS('总明细 源文件后台下'!W:W,'总明细 源文件后台下'!E:E,E165,'总明细 源文件后台下'!C:C,"Adjustment",'总明细 源文件后台下'!F:F,"Non-subscription Fee Adjustment")</f>
        <v>0</v>
      </c>
      <c r="AT165">
        <f>SUMIFS('总明细 源文件后台下'!W:W,'总明细 源文件后台下'!E:E,E165,'总明细 源文件后台下'!C:C,"Adjustment",'总明细 源文件后台下'!F:F,"FBA Inventory Placement Service Fee")</f>
        <v>0</v>
      </c>
      <c r="AV165">
        <f>SUMIF('FBA Customer Return Per Unit Fe'!B:B,E165,'FBA Customer Return Per Unit Fe'!C:C)</f>
        <v>0</v>
      </c>
      <c r="AX165">
        <f>(SUMIF('仓储费 源文件后台下'!C:C,E165,'仓储费 源文件后台下'!V:V))*-1</f>
        <v>0</v>
      </c>
      <c r="AZ165">
        <f>SUMIF('Disposal Fee销毁费用-160.95'!B:B,E165,'Disposal Fee销毁费用-160.95'!D:D)*-1</f>
        <v>0</v>
      </c>
      <c r="BC165">
        <f>IFERROR(VLOOKUP(F165,'优惠券-86.4'!F:I,4,0),0)</f>
        <v>-0.45</v>
      </c>
      <c r="BD165">
        <f>IFERROR(VLOOKUP(F165,'早评-120'!E:H,4,0),0)</f>
        <v>0</v>
      </c>
      <c r="BF165">
        <f t="shared" si="16"/>
        <v>-0.45</v>
      </c>
      <c r="BG165">
        <f t="shared" si="17"/>
        <v>0</v>
      </c>
      <c r="BH165">
        <f t="shared" si="18"/>
        <v>-2.9250000000000003</v>
      </c>
      <c r="BQ165" s="45">
        <f t="shared" si="19"/>
        <v>-2.9250000000000003</v>
      </c>
      <c r="BR165">
        <f>SUMIFS('9月销毁明细'!D:D,'9月销毁明细'!A:A,E165,'9月销毁明细'!H:H,"Sellable")</f>
        <v>0</v>
      </c>
      <c r="BS165">
        <f>SUMIFS('9月销毁明细'!G:G,'9月销毁明细'!A:A,E165,'9月销毁明细'!H:H,"Sellable")</f>
        <v>0</v>
      </c>
      <c r="BT165">
        <f>SUMIFS('9月销毁明细'!D:D,'9月销毁明细'!A:A,E165,'9月销毁明细'!H:H,"Unsellable")</f>
        <v>0</v>
      </c>
      <c r="BU165">
        <f>SUMIFS('9月销毁明细'!G:G,'9月销毁明细'!A:A,E165,'9月销毁明细'!H:H,"Unsellable")</f>
        <v>0</v>
      </c>
      <c r="BW165">
        <f>IFERROR(I165*VLOOKUP(F165,'9.3成本表'!C:L,10,0),0)</f>
        <v>0</v>
      </c>
      <c r="BX165">
        <f t="shared" si="20"/>
        <v>0</v>
      </c>
      <c r="CC165" s="45">
        <f t="shared" si="21"/>
        <v>-2.9250000000000003</v>
      </c>
      <c r="CD165" s="45">
        <f t="shared" si="22"/>
        <v>0</v>
      </c>
      <c r="CE165" s="45">
        <f t="shared" si="23"/>
        <v>0</v>
      </c>
    </row>
    <row r="166" spans="4:83" x14ac:dyDescent="0.25">
      <c r="D166" s="20" t="s">
        <v>441</v>
      </c>
      <c r="E166" s="20" t="s">
        <v>442</v>
      </c>
      <c r="F166" s="20">
        <v>1929</v>
      </c>
      <c r="G166">
        <v>160</v>
      </c>
      <c r="H166" s="20"/>
      <c r="I166">
        <f>SUMIFS('总明细 源文件后台下'!G:G,'总明细 源文件后台下'!E:E,E166,'总明细 源文件后台下'!C:C,"Order")</f>
        <v>0</v>
      </c>
      <c r="J166">
        <f>SUMIFS('总明细 源文件后台下'!M:M,'总明细 源文件后台下'!E:E,E166,'总明细 源文件后台下'!C:C,"Order")</f>
        <v>0</v>
      </c>
      <c r="K166">
        <f>SUMIFS('总明细 源文件后台下'!N:N,'总明细 源文件后台下'!E:E,E166,'总明细 源文件后台下'!C:C,"Order")</f>
        <v>0</v>
      </c>
      <c r="L166">
        <f>SUMIFS('总明细 源文件后台下'!O:O,'总明细 源文件后台下'!E:E,E166,'总明细 源文件后台下'!C:C,"Order")</f>
        <v>0</v>
      </c>
      <c r="M166">
        <f>SUMIFS('总明细 源文件后台下'!P:P,'总明细 源文件后台下'!E:E,E166,'总明细 源文件后台下'!C:C,"Order")</f>
        <v>0</v>
      </c>
      <c r="N166">
        <f>SUMIFS('总明细 源文件后台下'!Q:Q,'总明细 源文件后台下'!E:E,E166,'总明细 源文件后台下'!C:C,"Order")</f>
        <v>0</v>
      </c>
      <c r="O166">
        <f>SUMIFS('总明细 源文件后台下'!R:R,'总明细 源文件后台下'!E:E,E166,'总明细 源文件后台下'!C:C,"Order")</f>
        <v>0</v>
      </c>
      <c r="P166">
        <f>SUMIFS('总明细 源文件后台下'!S:S,'总明细 源文件后台下'!E:E,E166,'总明细 源文件后台下'!C:C,"Order")</f>
        <v>0</v>
      </c>
      <c r="Q166">
        <f>SUMIFS('总明细 源文件后台下'!T:T,'总明细 源文件后台下'!E:E,E166,'总明细 源文件后台下'!C:C,"Order")</f>
        <v>0</v>
      </c>
      <c r="R166">
        <f>SUMIFS('总明细 源文件后台下'!U:U,'总明细 源文件后台下'!E:E,E166,'总明细 源文件后台下'!C:C,"Order")</f>
        <v>0</v>
      </c>
      <c r="S166">
        <f>SUMIFS('总明细 源文件后台下'!V:V,'总明细 源文件后台下'!E:E,E166,'总明细 源文件后台下'!C:C,"Order")</f>
        <v>0</v>
      </c>
      <c r="T166">
        <f>SUMIFS('总明细 源文件后台下'!W:W,'总明细 源文件后台下'!E:E,E166,'总明细 源文件后台下'!C:C,"Order")</f>
        <v>0</v>
      </c>
      <c r="U166">
        <f>SUMIFS('总明细 源文件后台下'!G:G,'总明细 源文件后台下'!E:E,E166,'总明细 源文件后台下'!C:C,"Refund")</f>
        <v>0</v>
      </c>
      <c r="V166">
        <f>SUMIFS('总明细 源文件后台下'!M:M,'总明细 源文件后台下'!E:E,E166,'总明细 源文件后台下'!C:C,"Refund")</f>
        <v>0</v>
      </c>
      <c r="W166">
        <f>SUMIFS('总明细 源文件后台下'!N:N,'总明细 源文件后台下'!E:E,E166,'总明细 源文件后台下'!C:C,"Refund")</f>
        <v>0</v>
      </c>
      <c r="X166">
        <f>SUMIFS('总明细 源文件后台下'!O:O,'总明细 源文件后台下'!E:E,E166,'总明细 源文件后台下'!C:C,"Refund")</f>
        <v>0</v>
      </c>
      <c r="Y166">
        <f>SUMIFS('总明细 源文件后台下'!P:P,'总明细 源文件后台下'!E:E,E166,'总明细 源文件后台下'!C:C,"Refund")</f>
        <v>0</v>
      </c>
      <c r="Z166">
        <f>SUMIFS('总明细 源文件后台下'!Q:Q,'总明细 源文件后台下'!E:E,E166,'总明细 源文件后台下'!C:C,"Refund")</f>
        <v>0</v>
      </c>
      <c r="AA166">
        <f>SUMIFS('总明细 源文件后台下'!R:R,'总明细 源文件后台下'!E:E,E166,'总明细 源文件后台下'!C:C,"Refund")</f>
        <v>0</v>
      </c>
      <c r="AB166">
        <f>SUMIFS('总明细 源文件后台下'!S:S,'总明细 源文件后台下'!E:E,E166,'总明细 源文件后台下'!C:C,"Refund")</f>
        <v>0</v>
      </c>
      <c r="AC166">
        <f>SUMIFS('总明细 源文件后台下'!T:T,'总明细 源文件后台下'!E:E,E166,'总明细 源文件后台下'!C:C,"Refund")</f>
        <v>0</v>
      </c>
      <c r="AD166">
        <f>SUMIFS('总明细 源文件后台下'!U:U,'总明细 源文件后台下'!E:E,E166,'总明细 源文件后台下'!C:C,"Refund")</f>
        <v>0</v>
      </c>
      <c r="AE166">
        <f>SUMIFS('总明细 源文件后台下'!V:V,'总明细 源文件后台下'!E:E,E166,'总明细 源文件后台下'!C:C,"Refund")</f>
        <v>0</v>
      </c>
      <c r="AF166">
        <f>SUMIFS('总明细 源文件后台下'!W:W,'总明细 源文件后台下'!E:E,E166,'总明细 源文件后台下'!C:C,"Refund")</f>
        <v>0</v>
      </c>
      <c r="AK166">
        <f>(SUMIF('广告费 源文件后台下'!G:G,E166,'广告费 源文件后台下'!M:M))*-1</f>
        <v>0</v>
      </c>
      <c r="AL166">
        <f>SUMIFS('总明细 源文件后台下'!W:W,'总明细 源文件后台下'!E:E,E166,'总明细 源文件后台下'!C:C,"Adjustment",'总明细 源文件后台下'!F:F,"FBA Inventory Reimbursement - Customer Return")</f>
        <v>0</v>
      </c>
      <c r="AM166">
        <f>SUMIFS('总明细 源文件后台下'!W:W,'总明细 源文件后台下'!E:E,E166,'总明细 源文件后台下'!C:C,"Adjustment",'总明细 源文件后台下'!F:F,"FBA Inventory Reimbursement - Damaged:Warehouse")</f>
        <v>0</v>
      </c>
      <c r="AN166">
        <f>SUMIFS('总明细 源文件后台下'!W:W,'总明细 源文件后台下'!E:E,E166,'总明细 源文件后台下'!C:C,"Adjustment",'总明细 源文件后台下'!F:F,"FBA Inventory Reimbursement - Customer Service Issue")</f>
        <v>0</v>
      </c>
      <c r="AO166">
        <f>SUMIFS('总明细 源文件后台下'!W:W,'总明细 源文件后台下'!E:E,E166,'总明细 源文件后台下'!C:C,"Adjustment",'总明细 源文件后台下'!F:F,"FBA Inventory Reimbursement - Fee Correction")</f>
        <v>0</v>
      </c>
      <c r="AP166">
        <f>SUMIFS('总明细 源文件后台下'!W:W,'总明细 源文件后台下'!E:E,E166,'总明细 源文件后台下'!C:C,"Adjustment",'总明细 源文件后台下'!F:F,"FBA Inventory Reimbursement - General Adjustment")</f>
        <v>0</v>
      </c>
      <c r="AQ166">
        <f>SUMIFS('总明细 源文件后台下'!W:W,'总明细 源文件后台下'!E:E,E166,'总明细 源文件后台下'!C:C,"Adjustment",'总明细 源文件后台下'!F:F,"FBA Inventory Reimbursement - Lost:Inbound")</f>
        <v>0</v>
      </c>
      <c r="AR166">
        <f>SUMIFS('总明细 源文件后台下'!W:W,'总明细 源文件后台下'!E:E,E166,'总明细 源文件后台下'!C:C,"Adjustment",'总明细 源文件后台下'!F:F,"FBA Inventory Reimbursement - Lost:Warehouse")</f>
        <v>0</v>
      </c>
      <c r="AS166">
        <f>SUMIFS('总明细 源文件后台下'!W:W,'总明细 源文件后台下'!E:E,E166,'总明细 源文件后台下'!C:C,"Adjustment",'总明细 源文件后台下'!F:F,"Non-subscription Fee Adjustment")</f>
        <v>0</v>
      </c>
      <c r="AT166">
        <f>SUMIFS('总明细 源文件后台下'!W:W,'总明细 源文件后台下'!E:E,E166,'总明细 源文件后台下'!C:C,"Adjustment",'总明细 源文件后台下'!F:F,"FBA Inventory Placement Service Fee")</f>
        <v>0</v>
      </c>
      <c r="AV166">
        <f>SUMIF('FBA Customer Return Per Unit Fe'!B:B,E166,'FBA Customer Return Per Unit Fe'!C:C)</f>
        <v>0</v>
      </c>
      <c r="AX166">
        <f>(SUMIF('仓储费 源文件后台下'!C:C,E166,'仓储费 源文件后台下'!V:V))*-1</f>
        <v>0</v>
      </c>
      <c r="AZ166">
        <f>SUMIF('Disposal Fee销毁费用-160.95'!B:B,E166,'Disposal Fee销毁费用-160.95'!D:D)*-1</f>
        <v>0</v>
      </c>
      <c r="BC166">
        <f>IFERROR(VLOOKUP(F166,'优惠券-86.4'!F:I,4,0),0)</f>
        <v>-0.45</v>
      </c>
      <c r="BD166">
        <f>IFERROR(VLOOKUP(F166,'早评-120'!E:H,4,0),0)</f>
        <v>0</v>
      </c>
      <c r="BF166">
        <f t="shared" si="16"/>
        <v>-0.45</v>
      </c>
      <c r="BG166">
        <f t="shared" si="17"/>
        <v>0</v>
      </c>
      <c r="BH166">
        <f t="shared" si="18"/>
        <v>-2.9250000000000003</v>
      </c>
      <c r="BQ166" s="45">
        <f t="shared" si="19"/>
        <v>-2.9250000000000003</v>
      </c>
      <c r="BR166">
        <f>SUMIFS('9月销毁明细'!D:D,'9月销毁明细'!A:A,E166,'9月销毁明细'!H:H,"Sellable")</f>
        <v>0</v>
      </c>
      <c r="BS166">
        <f>SUMIFS('9月销毁明细'!G:G,'9月销毁明细'!A:A,E166,'9月销毁明细'!H:H,"Sellable")</f>
        <v>0</v>
      </c>
      <c r="BT166">
        <f>SUMIFS('9月销毁明细'!D:D,'9月销毁明细'!A:A,E166,'9月销毁明细'!H:H,"Unsellable")</f>
        <v>0</v>
      </c>
      <c r="BU166">
        <f>SUMIFS('9月销毁明细'!G:G,'9月销毁明细'!A:A,E166,'9月销毁明细'!H:H,"Unsellable")</f>
        <v>0</v>
      </c>
      <c r="BW166">
        <f>IFERROR(I166*VLOOKUP(F166,'9.3成本表'!C:L,10,0),0)</f>
        <v>0</v>
      </c>
      <c r="BX166">
        <f t="shared" si="20"/>
        <v>0</v>
      </c>
      <c r="CC166" s="45">
        <f t="shared" si="21"/>
        <v>-2.9250000000000003</v>
      </c>
      <c r="CD166" s="45">
        <f t="shared" si="22"/>
        <v>0</v>
      </c>
      <c r="CE166" s="45">
        <f t="shared" si="23"/>
        <v>0</v>
      </c>
    </row>
    <row r="167" spans="4:83" x14ac:dyDescent="0.25">
      <c r="D167" s="20" t="s">
        <v>443</v>
      </c>
      <c r="E167" s="20" t="s">
        <v>444</v>
      </c>
      <c r="F167" s="20">
        <v>1929</v>
      </c>
      <c r="G167">
        <v>161</v>
      </c>
      <c r="H167" s="20"/>
      <c r="I167">
        <f>SUMIFS('总明细 源文件后台下'!G:G,'总明细 源文件后台下'!E:E,E167,'总明细 源文件后台下'!C:C,"Order")</f>
        <v>0</v>
      </c>
      <c r="J167">
        <f>SUMIFS('总明细 源文件后台下'!M:M,'总明细 源文件后台下'!E:E,E167,'总明细 源文件后台下'!C:C,"Order")</f>
        <v>0</v>
      </c>
      <c r="K167">
        <f>SUMIFS('总明细 源文件后台下'!N:N,'总明细 源文件后台下'!E:E,E167,'总明细 源文件后台下'!C:C,"Order")</f>
        <v>0</v>
      </c>
      <c r="L167">
        <f>SUMIFS('总明细 源文件后台下'!O:O,'总明细 源文件后台下'!E:E,E167,'总明细 源文件后台下'!C:C,"Order")</f>
        <v>0</v>
      </c>
      <c r="M167">
        <f>SUMIFS('总明细 源文件后台下'!P:P,'总明细 源文件后台下'!E:E,E167,'总明细 源文件后台下'!C:C,"Order")</f>
        <v>0</v>
      </c>
      <c r="N167">
        <f>SUMIFS('总明细 源文件后台下'!Q:Q,'总明细 源文件后台下'!E:E,E167,'总明细 源文件后台下'!C:C,"Order")</f>
        <v>0</v>
      </c>
      <c r="O167">
        <f>SUMIFS('总明细 源文件后台下'!R:R,'总明细 源文件后台下'!E:E,E167,'总明细 源文件后台下'!C:C,"Order")</f>
        <v>0</v>
      </c>
      <c r="P167">
        <f>SUMIFS('总明细 源文件后台下'!S:S,'总明细 源文件后台下'!E:E,E167,'总明细 源文件后台下'!C:C,"Order")</f>
        <v>0</v>
      </c>
      <c r="Q167">
        <f>SUMIFS('总明细 源文件后台下'!T:T,'总明细 源文件后台下'!E:E,E167,'总明细 源文件后台下'!C:C,"Order")</f>
        <v>0</v>
      </c>
      <c r="R167">
        <f>SUMIFS('总明细 源文件后台下'!U:U,'总明细 源文件后台下'!E:E,E167,'总明细 源文件后台下'!C:C,"Order")</f>
        <v>0</v>
      </c>
      <c r="S167">
        <f>SUMIFS('总明细 源文件后台下'!V:V,'总明细 源文件后台下'!E:E,E167,'总明细 源文件后台下'!C:C,"Order")</f>
        <v>0</v>
      </c>
      <c r="T167">
        <f>SUMIFS('总明细 源文件后台下'!W:W,'总明细 源文件后台下'!E:E,E167,'总明细 源文件后台下'!C:C,"Order")</f>
        <v>0</v>
      </c>
      <c r="U167">
        <f>SUMIFS('总明细 源文件后台下'!G:G,'总明细 源文件后台下'!E:E,E167,'总明细 源文件后台下'!C:C,"Refund")</f>
        <v>0</v>
      </c>
      <c r="V167">
        <f>SUMIFS('总明细 源文件后台下'!M:M,'总明细 源文件后台下'!E:E,E167,'总明细 源文件后台下'!C:C,"Refund")</f>
        <v>0</v>
      </c>
      <c r="W167">
        <f>SUMIFS('总明细 源文件后台下'!N:N,'总明细 源文件后台下'!E:E,E167,'总明细 源文件后台下'!C:C,"Refund")</f>
        <v>0</v>
      </c>
      <c r="X167">
        <f>SUMIFS('总明细 源文件后台下'!O:O,'总明细 源文件后台下'!E:E,E167,'总明细 源文件后台下'!C:C,"Refund")</f>
        <v>0</v>
      </c>
      <c r="Y167">
        <f>SUMIFS('总明细 源文件后台下'!P:P,'总明细 源文件后台下'!E:E,E167,'总明细 源文件后台下'!C:C,"Refund")</f>
        <v>0</v>
      </c>
      <c r="Z167">
        <f>SUMIFS('总明细 源文件后台下'!Q:Q,'总明细 源文件后台下'!E:E,E167,'总明细 源文件后台下'!C:C,"Refund")</f>
        <v>0</v>
      </c>
      <c r="AA167">
        <f>SUMIFS('总明细 源文件后台下'!R:R,'总明细 源文件后台下'!E:E,E167,'总明细 源文件后台下'!C:C,"Refund")</f>
        <v>0</v>
      </c>
      <c r="AB167">
        <f>SUMIFS('总明细 源文件后台下'!S:S,'总明细 源文件后台下'!E:E,E167,'总明细 源文件后台下'!C:C,"Refund")</f>
        <v>0</v>
      </c>
      <c r="AC167">
        <f>SUMIFS('总明细 源文件后台下'!T:T,'总明细 源文件后台下'!E:E,E167,'总明细 源文件后台下'!C:C,"Refund")</f>
        <v>0</v>
      </c>
      <c r="AD167">
        <f>SUMIFS('总明细 源文件后台下'!U:U,'总明细 源文件后台下'!E:E,E167,'总明细 源文件后台下'!C:C,"Refund")</f>
        <v>0</v>
      </c>
      <c r="AE167">
        <f>SUMIFS('总明细 源文件后台下'!V:V,'总明细 源文件后台下'!E:E,E167,'总明细 源文件后台下'!C:C,"Refund")</f>
        <v>0</v>
      </c>
      <c r="AF167">
        <f>SUMIFS('总明细 源文件后台下'!W:W,'总明细 源文件后台下'!E:E,E167,'总明细 源文件后台下'!C:C,"Refund")</f>
        <v>0</v>
      </c>
      <c r="AK167">
        <f>(SUMIF('广告费 源文件后台下'!G:G,E167,'广告费 源文件后台下'!M:M))*-1</f>
        <v>0</v>
      </c>
      <c r="AL167">
        <f>SUMIFS('总明细 源文件后台下'!W:W,'总明细 源文件后台下'!E:E,E167,'总明细 源文件后台下'!C:C,"Adjustment",'总明细 源文件后台下'!F:F,"FBA Inventory Reimbursement - Customer Return")</f>
        <v>0</v>
      </c>
      <c r="AM167">
        <f>SUMIFS('总明细 源文件后台下'!W:W,'总明细 源文件后台下'!E:E,E167,'总明细 源文件后台下'!C:C,"Adjustment",'总明细 源文件后台下'!F:F,"FBA Inventory Reimbursement - Damaged:Warehouse")</f>
        <v>0</v>
      </c>
      <c r="AN167">
        <f>SUMIFS('总明细 源文件后台下'!W:W,'总明细 源文件后台下'!E:E,E167,'总明细 源文件后台下'!C:C,"Adjustment",'总明细 源文件后台下'!F:F,"FBA Inventory Reimbursement - Customer Service Issue")</f>
        <v>0</v>
      </c>
      <c r="AO167">
        <f>SUMIFS('总明细 源文件后台下'!W:W,'总明细 源文件后台下'!E:E,E167,'总明细 源文件后台下'!C:C,"Adjustment",'总明细 源文件后台下'!F:F,"FBA Inventory Reimbursement - Fee Correction")</f>
        <v>0</v>
      </c>
      <c r="AP167">
        <f>SUMIFS('总明细 源文件后台下'!W:W,'总明细 源文件后台下'!E:E,E167,'总明细 源文件后台下'!C:C,"Adjustment",'总明细 源文件后台下'!F:F,"FBA Inventory Reimbursement - General Adjustment")</f>
        <v>0</v>
      </c>
      <c r="AQ167">
        <f>SUMIFS('总明细 源文件后台下'!W:W,'总明细 源文件后台下'!E:E,E167,'总明细 源文件后台下'!C:C,"Adjustment",'总明细 源文件后台下'!F:F,"FBA Inventory Reimbursement - Lost:Inbound")</f>
        <v>0</v>
      </c>
      <c r="AR167">
        <f>SUMIFS('总明细 源文件后台下'!W:W,'总明细 源文件后台下'!E:E,E167,'总明细 源文件后台下'!C:C,"Adjustment",'总明细 源文件后台下'!F:F,"FBA Inventory Reimbursement - Lost:Warehouse")</f>
        <v>0</v>
      </c>
      <c r="AS167">
        <f>SUMIFS('总明细 源文件后台下'!W:W,'总明细 源文件后台下'!E:E,E167,'总明细 源文件后台下'!C:C,"Adjustment",'总明细 源文件后台下'!F:F,"Non-subscription Fee Adjustment")</f>
        <v>0</v>
      </c>
      <c r="AT167">
        <f>SUMIFS('总明细 源文件后台下'!W:W,'总明细 源文件后台下'!E:E,E167,'总明细 源文件后台下'!C:C,"Adjustment",'总明细 源文件后台下'!F:F,"FBA Inventory Placement Service Fee")</f>
        <v>0</v>
      </c>
      <c r="AV167">
        <f>SUMIF('FBA Customer Return Per Unit Fe'!B:B,E167,'FBA Customer Return Per Unit Fe'!C:C)</f>
        <v>0</v>
      </c>
      <c r="AX167">
        <f>(SUMIF('仓储费 源文件后台下'!C:C,E167,'仓储费 源文件后台下'!V:V))*-1</f>
        <v>0</v>
      </c>
      <c r="AZ167">
        <f>SUMIF('Disposal Fee销毁费用-160.95'!B:B,E167,'Disposal Fee销毁费用-160.95'!D:D)*-1</f>
        <v>0</v>
      </c>
      <c r="BC167">
        <f>IFERROR(VLOOKUP(F167,'优惠券-86.4'!F:I,4,0),0)</f>
        <v>-0.45</v>
      </c>
      <c r="BD167">
        <f>IFERROR(VLOOKUP(F167,'早评-120'!E:H,4,0),0)</f>
        <v>0</v>
      </c>
      <c r="BF167">
        <f t="shared" si="16"/>
        <v>-0.45</v>
      </c>
      <c r="BG167">
        <f t="shared" si="17"/>
        <v>0</v>
      </c>
      <c r="BH167">
        <f t="shared" si="18"/>
        <v>-2.9250000000000003</v>
      </c>
      <c r="BQ167" s="45">
        <f t="shared" si="19"/>
        <v>-2.9250000000000003</v>
      </c>
      <c r="BR167">
        <f>SUMIFS('9月销毁明细'!D:D,'9月销毁明细'!A:A,E167,'9月销毁明细'!H:H,"Sellable")</f>
        <v>0</v>
      </c>
      <c r="BS167">
        <f>SUMIFS('9月销毁明细'!G:G,'9月销毁明细'!A:A,E167,'9月销毁明细'!H:H,"Sellable")</f>
        <v>0</v>
      </c>
      <c r="BT167">
        <f>SUMIFS('9月销毁明细'!D:D,'9月销毁明细'!A:A,E167,'9月销毁明细'!H:H,"Unsellable")</f>
        <v>0</v>
      </c>
      <c r="BU167">
        <f>SUMIFS('9月销毁明细'!G:G,'9月销毁明细'!A:A,E167,'9月销毁明细'!H:H,"Unsellable")</f>
        <v>0</v>
      </c>
      <c r="BW167">
        <f>IFERROR(I167*VLOOKUP(F167,'9.3成本表'!C:L,10,0),0)</f>
        <v>0</v>
      </c>
      <c r="BX167">
        <f t="shared" si="20"/>
        <v>0</v>
      </c>
      <c r="CC167" s="45">
        <f t="shared" si="21"/>
        <v>-2.9250000000000003</v>
      </c>
      <c r="CD167" s="45">
        <f t="shared" si="22"/>
        <v>0</v>
      </c>
      <c r="CE167" s="45">
        <f t="shared" si="23"/>
        <v>0</v>
      </c>
    </row>
    <row r="168" spans="4:83" x14ac:dyDescent="0.25">
      <c r="D168" s="20" t="s">
        <v>445</v>
      </c>
      <c r="E168" s="20" t="s">
        <v>446</v>
      </c>
      <c r="F168" s="20">
        <v>1929</v>
      </c>
      <c r="G168">
        <v>162</v>
      </c>
      <c r="H168" s="20"/>
      <c r="I168">
        <f>SUMIFS('总明细 源文件后台下'!G:G,'总明细 源文件后台下'!E:E,E168,'总明细 源文件后台下'!C:C,"Order")</f>
        <v>0</v>
      </c>
      <c r="J168">
        <f>SUMIFS('总明细 源文件后台下'!M:M,'总明细 源文件后台下'!E:E,E168,'总明细 源文件后台下'!C:C,"Order")</f>
        <v>0</v>
      </c>
      <c r="K168">
        <f>SUMIFS('总明细 源文件后台下'!N:N,'总明细 源文件后台下'!E:E,E168,'总明细 源文件后台下'!C:C,"Order")</f>
        <v>0</v>
      </c>
      <c r="L168">
        <f>SUMIFS('总明细 源文件后台下'!O:O,'总明细 源文件后台下'!E:E,E168,'总明细 源文件后台下'!C:C,"Order")</f>
        <v>0</v>
      </c>
      <c r="M168">
        <f>SUMIFS('总明细 源文件后台下'!P:P,'总明细 源文件后台下'!E:E,E168,'总明细 源文件后台下'!C:C,"Order")</f>
        <v>0</v>
      </c>
      <c r="N168">
        <f>SUMIFS('总明细 源文件后台下'!Q:Q,'总明细 源文件后台下'!E:E,E168,'总明细 源文件后台下'!C:C,"Order")</f>
        <v>0</v>
      </c>
      <c r="O168">
        <f>SUMIFS('总明细 源文件后台下'!R:R,'总明细 源文件后台下'!E:E,E168,'总明细 源文件后台下'!C:C,"Order")</f>
        <v>0</v>
      </c>
      <c r="P168">
        <f>SUMIFS('总明细 源文件后台下'!S:S,'总明细 源文件后台下'!E:E,E168,'总明细 源文件后台下'!C:C,"Order")</f>
        <v>0</v>
      </c>
      <c r="Q168">
        <f>SUMIFS('总明细 源文件后台下'!T:T,'总明细 源文件后台下'!E:E,E168,'总明细 源文件后台下'!C:C,"Order")</f>
        <v>0</v>
      </c>
      <c r="R168">
        <f>SUMIFS('总明细 源文件后台下'!U:U,'总明细 源文件后台下'!E:E,E168,'总明细 源文件后台下'!C:C,"Order")</f>
        <v>0</v>
      </c>
      <c r="S168">
        <f>SUMIFS('总明细 源文件后台下'!V:V,'总明细 源文件后台下'!E:E,E168,'总明细 源文件后台下'!C:C,"Order")</f>
        <v>0</v>
      </c>
      <c r="T168">
        <f>SUMIFS('总明细 源文件后台下'!W:W,'总明细 源文件后台下'!E:E,E168,'总明细 源文件后台下'!C:C,"Order")</f>
        <v>0</v>
      </c>
      <c r="U168">
        <f>SUMIFS('总明细 源文件后台下'!G:G,'总明细 源文件后台下'!E:E,E168,'总明细 源文件后台下'!C:C,"Refund")</f>
        <v>0</v>
      </c>
      <c r="V168">
        <f>SUMIFS('总明细 源文件后台下'!M:M,'总明细 源文件后台下'!E:E,E168,'总明细 源文件后台下'!C:C,"Refund")</f>
        <v>0</v>
      </c>
      <c r="W168">
        <f>SUMIFS('总明细 源文件后台下'!N:N,'总明细 源文件后台下'!E:E,E168,'总明细 源文件后台下'!C:C,"Refund")</f>
        <v>0</v>
      </c>
      <c r="X168">
        <f>SUMIFS('总明细 源文件后台下'!O:O,'总明细 源文件后台下'!E:E,E168,'总明细 源文件后台下'!C:C,"Refund")</f>
        <v>0</v>
      </c>
      <c r="Y168">
        <f>SUMIFS('总明细 源文件后台下'!P:P,'总明细 源文件后台下'!E:E,E168,'总明细 源文件后台下'!C:C,"Refund")</f>
        <v>0</v>
      </c>
      <c r="Z168">
        <f>SUMIFS('总明细 源文件后台下'!Q:Q,'总明细 源文件后台下'!E:E,E168,'总明细 源文件后台下'!C:C,"Refund")</f>
        <v>0</v>
      </c>
      <c r="AA168">
        <f>SUMIFS('总明细 源文件后台下'!R:R,'总明细 源文件后台下'!E:E,E168,'总明细 源文件后台下'!C:C,"Refund")</f>
        <v>0</v>
      </c>
      <c r="AB168">
        <f>SUMIFS('总明细 源文件后台下'!S:S,'总明细 源文件后台下'!E:E,E168,'总明细 源文件后台下'!C:C,"Refund")</f>
        <v>0</v>
      </c>
      <c r="AC168">
        <f>SUMIFS('总明细 源文件后台下'!T:T,'总明细 源文件后台下'!E:E,E168,'总明细 源文件后台下'!C:C,"Refund")</f>
        <v>0</v>
      </c>
      <c r="AD168">
        <f>SUMIFS('总明细 源文件后台下'!U:U,'总明细 源文件后台下'!E:E,E168,'总明细 源文件后台下'!C:C,"Refund")</f>
        <v>0</v>
      </c>
      <c r="AE168">
        <f>SUMIFS('总明细 源文件后台下'!V:V,'总明细 源文件后台下'!E:E,E168,'总明细 源文件后台下'!C:C,"Refund")</f>
        <v>0</v>
      </c>
      <c r="AF168">
        <f>SUMIFS('总明细 源文件后台下'!W:W,'总明细 源文件后台下'!E:E,E168,'总明细 源文件后台下'!C:C,"Refund")</f>
        <v>0</v>
      </c>
      <c r="AK168">
        <f>(SUMIF('广告费 源文件后台下'!G:G,E168,'广告费 源文件后台下'!M:M))*-1</f>
        <v>0</v>
      </c>
      <c r="AL168">
        <f>SUMIFS('总明细 源文件后台下'!W:W,'总明细 源文件后台下'!E:E,E168,'总明细 源文件后台下'!C:C,"Adjustment",'总明细 源文件后台下'!F:F,"FBA Inventory Reimbursement - Customer Return")</f>
        <v>0</v>
      </c>
      <c r="AM168">
        <f>SUMIFS('总明细 源文件后台下'!W:W,'总明细 源文件后台下'!E:E,E168,'总明细 源文件后台下'!C:C,"Adjustment",'总明细 源文件后台下'!F:F,"FBA Inventory Reimbursement - Damaged:Warehouse")</f>
        <v>0</v>
      </c>
      <c r="AN168">
        <f>SUMIFS('总明细 源文件后台下'!W:W,'总明细 源文件后台下'!E:E,E168,'总明细 源文件后台下'!C:C,"Adjustment",'总明细 源文件后台下'!F:F,"FBA Inventory Reimbursement - Customer Service Issue")</f>
        <v>0</v>
      </c>
      <c r="AO168">
        <f>SUMIFS('总明细 源文件后台下'!W:W,'总明细 源文件后台下'!E:E,E168,'总明细 源文件后台下'!C:C,"Adjustment",'总明细 源文件后台下'!F:F,"FBA Inventory Reimbursement - Fee Correction")</f>
        <v>0</v>
      </c>
      <c r="AP168">
        <f>SUMIFS('总明细 源文件后台下'!W:W,'总明细 源文件后台下'!E:E,E168,'总明细 源文件后台下'!C:C,"Adjustment",'总明细 源文件后台下'!F:F,"FBA Inventory Reimbursement - General Adjustment")</f>
        <v>0</v>
      </c>
      <c r="AQ168">
        <f>SUMIFS('总明细 源文件后台下'!W:W,'总明细 源文件后台下'!E:E,E168,'总明细 源文件后台下'!C:C,"Adjustment",'总明细 源文件后台下'!F:F,"FBA Inventory Reimbursement - Lost:Inbound")</f>
        <v>0</v>
      </c>
      <c r="AR168">
        <f>SUMIFS('总明细 源文件后台下'!W:W,'总明细 源文件后台下'!E:E,E168,'总明细 源文件后台下'!C:C,"Adjustment",'总明细 源文件后台下'!F:F,"FBA Inventory Reimbursement - Lost:Warehouse")</f>
        <v>0</v>
      </c>
      <c r="AS168">
        <f>SUMIFS('总明细 源文件后台下'!W:W,'总明细 源文件后台下'!E:E,E168,'总明细 源文件后台下'!C:C,"Adjustment",'总明细 源文件后台下'!F:F,"Non-subscription Fee Adjustment")</f>
        <v>0</v>
      </c>
      <c r="AT168">
        <f>SUMIFS('总明细 源文件后台下'!W:W,'总明细 源文件后台下'!E:E,E168,'总明细 源文件后台下'!C:C,"Adjustment",'总明细 源文件后台下'!F:F,"FBA Inventory Placement Service Fee")</f>
        <v>0</v>
      </c>
      <c r="AV168">
        <f>SUMIF('FBA Customer Return Per Unit Fe'!B:B,E168,'FBA Customer Return Per Unit Fe'!C:C)</f>
        <v>0</v>
      </c>
      <c r="AX168">
        <f>(SUMIF('仓储费 源文件后台下'!C:C,E168,'仓储费 源文件后台下'!V:V))*-1</f>
        <v>0</v>
      </c>
      <c r="AZ168">
        <f>SUMIF('Disposal Fee销毁费用-160.95'!B:B,E168,'Disposal Fee销毁费用-160.95'!D:D)*-1</f>
        <v>0</v>
      </c>
      <c r="BC168">
        <f>IFERROR(VLOOKUP(F168,'优惠券-86.4'!F:I,4,0),0)</f>
        <v>-0.45</v>
      </c>
      <c r="BD168">
        <f>IFERROR(VLOOKUP(F168,'早评-120'!E:H,4,0),0)</f>
        <v>0</v>
      </c>
      <c r="BF168">
        <f t="shared" si="16"/>
        <v>-0.45</v>
      </c>
      <c r="BG168">
        <f t="shared" si="17"/>
        <v>0</v>
      </c>
      <c r="BH168">
        <f t="shared" si="18"/>
        <v>-2.9250000000000003</v>
      </c>
      <c r="BQ168" s="45">
        <f t="shared" si="19"/>
        <v>-2.9250000000000003</v>
      </c>
      <c r="BR168">
        <f>SUMIFS('9月销毁明细'!D:D,'9月销毁明细'!A:A,E168,'9月销毁明细'!H:H,"Sellable")</f>
        <v>0</v>
      </c>
      <c r="BS168">
        <f>SUMIFS('9月销毁明细'!G:G,'9月销毁明细'!A:A,E168,'9月销毁明细'!H:H,"Sellable")</f>
        <v>0</v>
      </c>
      <c r="BT168">
        <f>SUMIFS('9月销毁明细'!D:D,'9月销毁明细'!A:A,E168,'9月销毁明细'!H:H,"Unsellable")</f>
        <v>0</v>
      </c>
      <c r="BU168">
        <f>SUMIFS('9月销毁明细'!G:G,'9月销毁明细'!A:A,E168,'9月销毁明细'!H:H,"Unsellable")</f>
        <v>0</v>
      </c>
      <c r="BW168">
        <f>IFERROR(I168*VLOOKUP(F168,'9.3成本表'!C:L,10,0),0)</f>
        <v>0</v>
      </c>
      <c r="BX168">
        <f t="shared" si="20"/>
        <v>0</v>
      </c>
      <c r="CC168" s="45">
        <f t="shared" si="21"/>
        <v>-2.9250000000000003</v>
      </c>
      <c r="CD168" s="45">
        <f t="shared" si="22"/>
        <v>0</v>
      </c>
      <c r="CE168" s="45">
        <f t="shared" si="23"/>
        <v>0</v>
      </c>
    </row>
    <row r="169" spans="4:83" x14ac:dyDescent="0.25">
      <c r="D169" s="20" t="s">
        <v>447</v>
      </c>
      <c r="E169" s="20" t="s">
        <v>448</v>
      </c>
      <c r="F169" s="20">
        <v>1932</v>
      </c>
      <c r="G169">
        <v>163</v>
      </c>
      <c r="H169" s="20"/>
      <c r="I169">
        <f>SUMIFS('总明细 源文件后台下'!G:G,'总明细 源文件后台下'!E:E,E169,'总明细 源文件后台下'!C:C,"Order")</f>
        <v>5</v>
      </c>
      <c r="J169">
        <f>SUMIFS('总明细 源文件后台下'!M:M,'总明细 源文件后台下'!E:E,E169,'总明细 源文件后台下'!C:C,"Order")</f>
        <v>99.949999999999989</v>
      </c>
      <c r="K169">
        <f>SUMIFS('总明细 源文件后台下'!N:N,'总明细 源文件后台下'!E:E,E169,'总明细 源文件后台下'!C:C,"Order")</f>
        <v>0</v>
      </c>
      <c r="L169">
        <f>SUMIFS('总明细 源文件后台下'!O:O,'总明细 源文件后台下'!E:E,E169,'总明细 源文件后台下'!C:C,"Order")</f>
        <v>0</v>
      </c>
      <c r="M169">
        <f>SUMIFS('总明细 源文件后台下'!P:P,'总明细 源文件后台下'!E:E,E169,'总明细 源文件后台下'!C:C,"Order")</f>
        <v>-3.6599999999999997</v>
      </c>
      <c r="N169">
        <f>SUMIFS('总明细 源文件后台下'!Q:Q,'总明细 源文件后台下'!E:E,E169,'总明细 源文件后台下'!C:C,"Order")</f>
        <v>0.95</v>
      </c>
      <c r="O169">
        <f>SUMIFS('总明细 源文件后台下'!R:R,'总明细 源文件后台下'!E:E,E169,'总明细 源文件后台下'!C:C,"Order")</f>
        <v>-0.95</v>
      </c>
      <c r="P169">
        <f>SUMIFS('总明细 源文件后台下'!S:S,'总明细 源文件后台下'!E:E,E169,'总明细 源文件后台下'!C:C,"Order")</f>
        <v>-16.380000000000003</v>
      </c>
      <c r="Q169">
        <f>SUMIFS('总明细 源文件后台下'!T:T,'总明细 源文件后台下'!E:E,E169,'总明细 源文件后台下'!C:C,"Order")</f>
        <v>-18.400000000000002</v>
      </c>
      <c r="R169">
        <f>SUMIFS('总明细 源文件后台下'!U:U,'总明细 源文件后台下'!E:E,E169,'总明细 源文件后台下'!C:C,"Order")</f>
        <v>0</v>
      </c>
      <c r="S169">
        <f>SUMIFS('总明细 源文件后台下'!V:V,'总明细 源文件后台下'!E:E,E169,'总明细 源文件后台下'!C:C,"Order")</f>
        <v>0</v>
      </c>
      <c r="T169">
        <f>SUMIFS('总明细 源文件后台下'!W:W,'总明细 源文件后台下'!E:E,E169,'总明细 源文件后台下'!C:C,"Order")</f>
        <v>61.51</v>
      </c>
      <c r="U169">
        <f>SUMIFS('总明细 源文件后台下'!G:G,'总明细 源文件后台下'!E:E,E169,'总明细 源文件后台下'!C:C,"Refund")</f>
        <v>1</v>
      </c>
      <c r="V169">
        <f>SUMIFS('总明细 源文件后台下'!M:M,'总明细 源文件后台下'!E:E,E169,'总明细 源文件后台下'!C:C,"Refund")</f>
        <v>-20.99</v>
      </c>
      <c r="W169">
        <f>SUMIFS('总明细 源文件后台下'!N:N,'总明细 源文件后台下'!E:E,E169,'总明细 源文件后台下'!C:C,"Refund")</f>
        <v>0</v>
      </c>
      <c r="X169">
        <f>SUMIFS('总明细 源文件后台下'!O:O,'总明细 源文件后台下'!E:E,E169,'总明细 源文件后台下'!C:C,"Refund")</f>
        <v>0</v>
      </c>
      <c r="Y169">
        <f>SUMIFS('总明细 源文件后台下'!P:P,'总明细 源文件后台下'!E:E,E169,'总明细 源文件后台下'!C:C,"Refund")</f>
        <v>0</v>
      </c>
      <c r="Z169">
        <f>SUMIFS('总明细 源文件后台下'!Q:Q,'总明细 源文件后台下'!E:E,E169,'总明细 源文件后台下'!C:C,"Refund")</f>
        <v>0</v>
      </c>
      <c r="AA169">
        <f>SUMIFS('总明细 源文件后台下'!R:R,'总明细 源文件后台下'!E:E,E169,'总明细 源文件后台下'!C:C,"Refund")</f>
        <v>0</v>
      </c>
      <c r="AB169">
        <f>SUMIFS('总明细 源文件后台下'!S:S,'总明细 源文件后台下'!E:E,E169,'总明细 源文件后台下'!C:C,"Refund")</f>
        <v>2.86</v>
      </c>
      <c r="AC169">
        <f>SUMIFS('总明细 源文件后台下'!T:T,'总明细 源文件后台下'!E:E,E169,'总明细 源文件后台下'!C:C,"Refund")</f>
        <v>0</v>
      </c>
      <c r="AD169">
        <f>SUMIFS('总明细 源文件后台下'!U:U,'总明细 源文件后台下'!E:E,E169,'总明细 源文件后台下'!C:C,"Refund")</f>
        <v>0</v>
      </c>
      <c r="AE169">
        <f>SUMIFS('总明细 源文件后台下'!V:V,'总明细 源文件后台下'!E:E,E169,'总明细 源文件后台下'!C:C,"Refund")</f>
        <v>0</v>
      </c>
      <c r="AF169">
        <f>SUMIFS('总明细 源文件后台下'!W:W,'总明细 源文件后台下'!E:E,E169,'总明细 源文件后台下'!C:C,"Refund")</f>
        <v>-18.13</v>
      </c>
      <c r="AK169">
        <f>(SUMIF('广告费 源文件后台下'!G:G,E169,'广告费 源文件后台下'!M:M))*-1</f>
        <v>-3.69</v>
      </c>
      <c r="AL169">
        <f>SUMIFS('总明细 源文件后台下'!W:W,'总明细 源文件后台下'!E:E,E169,'总明细 源文件后台下'!C:C,"Adjustment",'总明细 源文件后台下'!F:F,"FBA Inventory Reimbursement - Customer Return")</f>
        <v>0</v>
      </c>
      <c r="AM169">
        <f>SUMIFS('总明细 源文件后台下'!W:W,'总明细 源文件后台下'!E:E,E169,'总明细 源文件后台下'!C:C,"Adjustment",'总明细 源文件后台下'!F:F,"FBA Inventory Reimbursement - Damaged:Warehouse")</f>
        <v>0</v>
      </c>
      <c r="AN169">
        <f>SUMIFS('总明细 源文件后台下'!W:W,'总明细 源文件后台下'!E:E,E169,'总明细 源文件后台下'!C:C,"Adjustment",'总明细 源文件后台下'!F:F,"FBA Inventory Reimbursement - Customer Service Issue")</f>
        <v>0</v>
      </c>
      <c r="AO169">
        <f>SUMIFS('总明细 源文件后台下'!W:W,'总明细 源文件后台下'!E:E,E169,'总明细 源文件后台下'!C:C,"Adjustment",'总明细 源文件后台下'!F:F,"FBA Inventory Reimbursement - Fee Correction")</f>
        <v>0</v>
      </c>
      <c r="AP169">
        <f>SUMIFS('总明细 源文件后台下'!W:W,'总明细 源文件后台下'!E:E,E169,'总明细 源文件后台下'!C:C,"Adjustment",'总明细 源文件后台下'!F:F,"FBA Inventory Reimbursement - General Adjustment")</f>
        <v>0</v>
      </c>
      <c r="AQ169">
        <f>SUMIFS('总明细 源文件后台下'!W:W,'总明细 源文件后台下'!E:E,E169,'总明细 源文件后台下'!C:C,"Adjustment",'总明细 源文件后台下'!F:F,"FBA Inventory Reimbursement - Lost:Inbound")</f>
        <v>0</v>
      </c>
      <c r="AR169">
        <f>SUMIFS('总明细 源文件后台下'!W:W,'总明细 源文件后台下'!E:E,E169,'总明细 源文件后台下'!C:C,"Adjustment",'总明细 源文件后台下'!F:F,"FBA Inventory Reimbursement - Lost:Warehouse")</f>
        <v>0</v>
      </c>
      <c r="AS169">
        <f>SUMIFS('总明细 源文件后台下'!W:W,'总明细 源文件后台下'!E:E,E169,'总明细 源文件后台下'!C:C,"Adjustment",'总明细 源文件后台下'!F:F,"Non-subscription Fee Adjustment")</f>
        <v>0</v>
      </c>
      <c r="AT169">
        <f>SUMIFS('总明细 源文件后台下'!W:W,'总明细 源文件后台下'!E:E,E169,'总明细 源文件后台下'!C:C,"Adjustment",'总明细 源文件后台下'!F:F,"FBA Inventory Placement Service Fee")</f>
        <v>0</v>
      </c>
      <c r="AV169">
        <f>SUMIF('FBA Customer Return Per Unit Fe'!B:B,E169,'FBA Customer Return Per Unit Fe'!C:C)</f>
        <v>-3.68</v>
      </c>
      <c r="AX169">
        <f>(SUMIF('仓储费 源文件后台下'!C:C,E169,'仓储费 源文件后台下'!V:V))*-1</f>
        <v>-0.10009999999999999</v>
      </c>
      <c r="AZ169">
        <f>SUMIF('Disposal Fee销毁费用-160.95'!B:B,E169,'Disposal Fee销毁费用-160.95'!D:D)*-1</f>
        <v>0</v>
      </c>
      <c r="BC169">
        <f>IFERROR(VLOOKUP(F169,'优惠券-86.4'!F:I,4,0),0)</f>
        <v>-0.75</v>
      </c>
      <c r="BD169">
        <f>IFERROR(VLOOKUP(F169,'早评-120'!E:H,4,0),0)</f>
        <v>0</v>
      </c>
      <c r="BF169">
        <f t="shared" si="16"/>
        <v>35.159899999999993</v>
      </c>
      <c r="BG169">
        <f t="shared" si="17"/>
        <v>0.35177488744372182</v>
      </c>
      <c r="BH169">
        <f t="shared" si="18"/>
        <v>228.53934999999996</v>
      </c>
      <c r="BQ169" s="45">
        <f t="shared" si="19"/>
        <v>228.53934999999996</v>
      </c>
      <c r="BR169">
        <f>SUMIFS('9月销毁明细'!D:D,'9月销毁明细'!A:A,E169,'9月销毁明细'!H:H,"Sellable")</f>
        <v>0</v>
      </c>
      <c r="BS169">
        <f>SUMIFS('9月销毁明细'!G:G,'9月销毁明细'!A:A,E169,'9月销毁明细'!H:H,"Sellable")</f>
        <v>0</v>
      </c>
      <c r="BT169">
        <f>SUMIFS('9月销毁明细'!D:D,'9月销毁明细'!A:A,E169,'9月销毁明细'!H:H,"Unsellable")</f>
        <v>0</v>
      </c>
      <c r="BU169">
        <f>SUMIFS('9月销毁明细'!G:G,'9月销毁明细'!A:A,E169,'9月销毁明细'!H:H,"Unsellable")</f>
        <v>0</v>
      </c>
      <c r="BW169">
        <f>IFERROR(I169*VLOOKUP(F169,'9.3成本表'!C:L,10,0),0)</f>
        <v>78.5</v>
      </c>
      <c r="BX169">
        <f t="shared" si="20"/>
        <v>66.3</v>
      </c>
      <c r="CC169" s="45">
        <f t="shared" si="21"/>
        <v>83.739349999999959</v>
      </c>
      <c r="CD169" s="45">
        <f t="shared" si="22"/>
        <v>0.12889421633893863</v>
      </c>
      <c r="CE169" s="45">
        <f t="shared" si="23"/>
        <v>0.57831042817679523</v>
      </c>
    </row>
    <row r="170" spans="4:83" x14ac:dyDescent="0.25">
      <c r="D170" s="20" t="s">
        <v>449</v>
      </c>
      <c r="E170" s="20" t="s">
        <v>450</v>
      </c>
      <c r="F170" s="20">
        <v>1932</v>
      </c>
      <c r="G170">
        <v>164</v>
      </c>
      <c r="H170" s="20"/>
      <c r="I170">
        <f>SUMIFS('总明细 源文件后台下'!G:G,'总明细 源文件后台下'!E:E,E170,'总明细 源文件后台下'!C:C,"Order")</f>
        <v>4</v>
      </c>
      <c r="J170">
        <f>SUMIFS('总明细 源文件后台下'!M:M,'总明细 源文件后台下'!E:E,E170,'总明细 源文件后台下'!C:C,"Order")</f>
        <v>75.959999999999994</v>
      </c>
      <c r="K170">
        <f>SUMIFS('总明细 源文件后台下'!N:N,'总明细 源文件后台下'!E:E,E170,'总明细 源文件后台下'!C:C,"Order")</f>
        <v>5.98</v>
      </c>
      <c r="L170">
        <f>SUMIFS('总明细 源文件后台下'!O:O,'总明细 源文件后台下'!E:E,E170,'总明细 源文件后台下'!C:C,"Order")</f>
        <v>0</v>
      </c>
      <c r="M170">
        <f>SUMIFS('总明细 源文件后台下'!P:P,'总明细 源文件后台下'!E:E,E170,'总明细 源文件后台下'!C:C,"Order")</f>
        <v>-2.1</v>
      </c>
      <c r="N170">
        <f>SUMIFS('总明细 源文件后台下'!Q:Q,'总明细 源文件后台下'!E:E,E170,'总明细 源文件后台下'!C:C,"Order")</f>
        <v>2.2200000000000002</v>
      </c>
      <c r="O170">
        <f>SUMIFS('总明细 源文件后台下'!R:R,'总明细 源文件后台下'!E:E,E170,'总明细 源文件后台下'!C:C,"Order")</f>
        <v>-2.2200000000000002</v>
      </c>
      <c r="P170">
        <f>SUMIFS('总明细 源文件后台下'!S:S,'总明细 源文件后台下'!E:E,E170,'总明细 源文件后台下'!C:C,"Order")</f>
        <v>-12.56</v>
      </c>
      <c r="Q170">
        <f>SUMIFS('总明细 源文件后台下'!T:T,'总明细 源文件后台下'!E:E,E170,'总明细 源文件后台下'!C:C,"Order")</f>
        <v>-20.7</v>
      </c>
      <c r="R170">
        <f>SUMIFS('总明细 源文件后台下'!U:U,'总明细 源文件后台下'!E:E,E170,'总明细 源文件后台下'!C:C,"Order")</f>
        <v>0</v>
      </c>
      <c r="S170">
        <f>SUMIFS('总明细 源文件后台下'!V:V,'总明细 源文件后台下'!E:E,E170,'总明细 源文件后台下'!C:C,"Order")</f>
        <v>0</v>
      </c>
      <c r="T170">
        <f>SUMIFS('总明细 源文件后台下'!W:W,'总明细 源文件后台下'!E:E,E170,'总明细 源文件后台下'!C:C,"Order")</f>
        <v>46.58</v>
      </c>
      <c r="U170">
        <f>SUMIFS('总明细 源文件后台下'!G:G,'总明细 源文件后台下'!E:E,E170,'总明细 源文件后台下'!C:C,"Refund")</f>
        <v>0</v>
      </c>
      <c r="V170">
        <f>SUMIFS('总明细 源文件后台下'!M:M,'总明细 源文件后台下'!E:E,E170,'总明细 源文件后台下'!C:C,"Refund")</f>
        <v>0</v>
      </c>
      <c r="W170">
        <f>SUMIFS('总明细 源文件后台下'!N:N,'总明细 源文件后台下'!E:E,E170,'总明细 源文件后台下'!C:C,"Refund")</f>
        <v>0</v>
      </c>
      <c r="X170">
        <f>SUMIFS('总明细 源文件后台下'!O:O,'总明细 源文件后台下'!E:E,E170,'总明细 源文件后台下'!C:C,"Refund")</f>
        <v>0</v>
      </c>
      <c r="Y170">
        <f>SUMIFS('总明细 源文件后台下'!P:P,'总明细 源文件后台下'!E:E,E170,'总明细 源文件后台下'!C:C,"Refund")</f>
        <v>0</v>
      </c>
      <c r="Z170">
        <f>SUMIFS('总明细 源文件后台下'!Q:Q,'总明细 源文件后台下'!E:E,E170,'总明细 源文件后台下'!C:C,"Refund")</f>
        <v>0</v>
      </c>
      <c r="AA170">
        <f>SUMIFS('总明细 源文件后台下'!R:R,'总明细 源文件后台下'!E:E,E170,'总明细 源文件后台下'!C:C,"Refund")</f>
        <v>0</v>
      </c>
      <c r="AB170">
        <f>SUMIFS('总明细 源文件后台下'!S:S,'总明细 源文件后台下'!E:E,E170,'总明细 源文件后台下'!C:C,"Refund")</f>
        <v>0</v>
      </c>
      <c r="AC170">
        <f>SUMIFS('总明细 源文件后台下'!T:T,'总明细 源文件后台下'!E:E,E170,'总明细 源文件后台下'!C:C,"Refund")</f>
        <v>0</v>
      </c>
      <c r="AD170">
        <f>SUMIFS('总明细 源文件后台下'!U:U,'总明细 源文件后台下'!E:E,E170,'总明细 源文件后台下'!C:C,"Refund")</f>
        <v>0</v>
      </c>
      <c r="AE170">
        <f>SUMIFS('总明细 源文件后台下'!V:V,'总明细 源文件后台下'!E:E,E170,'总明细 源文件后台下'!C:C,"Refund")</f>
        <v>0</v>
      </c>
      <c r="AF170">
        <f>SUMIFS('总明细 源文件后台下'!W:W,'总明细 源文件后台下'!E:E,E170,'总明细 源文件后台下'!C:C,"Refund")</f>
        <v>0</v>
      </c>
      <c r="AK170">
        <f>(SUMIF('广告费 源文件后台下'!G:G,E170,'广告费 源文件后台下'!M:M))*-1</f>
        <v>-3.78</v>
      </c>
      <c r="AL170">
        <f>SUMIFS('总明细 源文件后台下'!W:W,'总明细 源文件后台下'!E:E,E170,'总明细 源文件后台下'!C:C,"Adjustment",'总明细 源文件后台下'!F:F,"FBA Inventory Reimbursement - Customer Return")</f>
        <v>0</v>
      </c>
      <c r="AM170">
        <f>SUMIFS('总明细 源文件后台下'!W:W,'总明细 源文件后台下'!E:E,E170,'总明细 源文件后台下'!C:C,"Adjustment",'总明细 源文件后台下'!F:F,"FBA Inventory Reimbursement - Damaged:Warehouse")</f>
        <v>0</v>
      </c>
      <c r="AN170">
        <f>SUMIFS('总明细 源文件后台下'!W:W,'总明细 源文件后台下'!E:E,E170,'总明细 源文件后台下'!C:C,"Adjustment",'总明细 源文件后台下'!F:F,"FBA Inventory Reimbursement - Customer Service Issue")</f>
        <v>0</v>
      </c>
      <c r="AO170">
        <f>SUMIFS('总明细 源文件后台下'!W:W,'总明细 源文件后台下'!E:E,E170,'总明细 源文件后台下'!C:C,"Adjustment",'总明细 源文件后台下'!F:F,"FBA Inventory Reimbursement - Fee Correction")</f>
        <v>0</v>
      </c>
      <c r="AP170">
        <f>SUMIFS('总明细 源文件后台下'!W:W,'总明细 源文件后台下'!E:E,E170,'总明细 源文件后台下'!C:C,"Adjustment",'总明细 源文件后台下'!F:F,"FBA Inventory Reimbursement - General Adjustment")</f>
        <v>0</v>
      </c>
      <c r="AQ170">
        <f>SUMIFS('总明细 源文件后台下'!W:W,'总明细 源文件后台下'!E:E,E170,'总明细 源文件后台下'!C:C,"Adjustment",'总明细 源文件后台下'!F:F,"FBA Inventory Reimbursement - Lost:Inbound")</f>
        <v>0</v>
      </c>
      <c r="AR170">
        <f>SUMIFS('总明细 源文件后台下'!W:W,'总明细 源文件后台下'!E:E,E170,'总明细 源文件后台下'!C:C,"Adjustment",'总明细 源文件后台下'!F:F,"FBA Inventory Reimbursement - Lost:Warehouse")</f>
        <v>0</v>
      </c>
      <c r="AS170">
        <f>SUMIFS('总明细 源文件后台下'!W:W,'总明细 源文件后台下'!E:E,E170,'总明细 源文件后台下'!C:C,"Adjustment",'总明细 源文件后台下'!F:F,"Non-subscription Fee Adjustment")</f>
        <v>0</v>
      </c>
      <c r="AT170">
        <f>SUMIFS('总明细 源文件后台下'!W:W,'总明细 源文件后台下'!E:E,E170,'总明细 源文件后台下'!C:C,"Adjustment",'总明细 源文件后台下'!F:F,"FBA Inventory Placement Service Fee")</f>
        <v>0</v>
      </c>
      <c r="AV170">
        <f>SUMIF('FBA Customer Return Per Unit Fe'!B:B,E170,'FBA Customer Return Per Unit Fe'!C:C)</f>
        <v>0</v>
      </c>
      <c r="AX170">
        <f>(SUMIF('仓储费 源文件后台下'!C:C,E170,'仓储费 源文件后台下'!V:V))*-1</f>
        <v>-0.3856</v>
      </c>
      <c r="AZ170">
        <f>SUMIF('Disposal Fee销毁费用-160.95'!B:B,E170,'Disposal Fee销毁费用-160.95'!D:D)*-1</f>
        <v>0</v>
      </c>
      <c r="BC170">
        <f>IFERROR(VLOOKUP(F170,'优惠券-86.4'!F:I,4,0),0)</f>
        <v>-0.75</v>
      </c>
      <c r="BD170">
        <f>IFERROR(VLOOKUP(F170,'早评-120'!E:H,4,0),0)</f>
        <v>0</v>
      </c>
      <c r="BF170">
        <f t="shared" si="16"/>
        <v>41.664400000000001</v>
      </c>
      <c r="BG170">
        <f t="shared" si="17"/>
        <v>0.54850447604002106</v>
      </c>
      <c r="BH170">
        <f t="shared" si="18"/>
        <v>270.8186</v>
      </c>
      <c r="BQ170" s="45">
        <f t="shared" si="19"/>
        <v>270.8186</v>
      </c>
      <c r="BR170">
        <f>SUMIFS('9月销毁明细'!D:D,'9月销毁明细'!A:A,E170,'9月销毁明细'!H:H,"Sellable")</f>
        <v>0</v>
      </c>
      <c r="BS170">
        <f>SUMIFS('9月销毁明细'!G:G,'9月销毁明细'!A:A,E170,'9月销毁明细'!H:H,"Sellable")</f>
        <v>0</v>
      </c>
      <c r="BT170">
        <f>SUMIFS('9月销毁明细'!D:D,'9月销毁明细'!A:A,E170,'9月销毁明细'!H:H,"Unsellable")</f>
        <v>0</v>
      </c>
      <c r="BU170">
        <f>SUMIFS('9月销毁明细'!G:G,'9月销毁明细'!A:A,E170,'9月销毁明细'!H:H,"Unsellable")</f>
        <v>0</v>
      </c>
      <c r="BW170">
        <f>IFERROR(I170*VLOOKUP(F170,'9.3成本表'!C:L,10,0),0)</f>
        <v>62.8</v>
      </c>
      <c r="BX170">
        <f t="shared" si="20"/>
        <v>53.04</v>
      </c>
      <c r="CC170" s="45">
        <f t="shared" si="21"/>
        <v>154.9786</v>
      </c>
      <c r="CD170" s="45">
        <f t="shared" si="22"/>
        <v>0.31388706606716088</v>
      </c>
      <c r="CE170" s="45">
        <f t="shared" si="23"/>
        <v>1.3378677486187844</v>
      </c>
    </row>
    <row r="171" spans="4:83" x14ac:dyDescent="0.25">
      <c r="D171" s="20" t="s">
        <v>451</v>
      </c>
      <c r="E171" s="20" t="s">
        <v>452</v>
      </c>
      <c r="F171" s="20">
        <v>1932</v>
      </c>
      <c r="G171">
        <v>165</v>
      </c>
      <c r="H171" s="20"/>
      <c r="I171">
        <f>SUMIFS('总明细 源文件后台下'!G:G,'总明细 源文件后台下'!E:E,E171,'总明细 源文件后台下'!C:C,"Order")</f>
        <v>1</v>
      </c>
      <c r="J171">
        <f>SUMIFS('总明细 源文件后台下'!M:M,'总明细 源文件后台下'!E:E,E171,'总明细 源文件后台下'!C:C,"Order")</f>
        <v>20.99</v>
      </c>
      <c r="K171">
        <f>SUMIFS('总明细 源文件后台下'!N:N,'总明细 源文件后台下'!E:E,E171,'总明细 源文件后台下'!C:C,"Order")</f>
        <v>0</v>
      </c>
      <c r="L171">
        <f>SUMIFS('总明细 源文件后台下'!O:O,'总明细 源文件后台下'!E:E,E171,'总明细 源文件后台下'!C:C,"Order")</f>
        <v>0</v>
      </c>
      <c r="M171">
        <f>SUMIFS('总明细 源文件后台下'!P:P,'总明细 源文件后台下'!E:E,E171,'总明细 源文件后台下'!C:C,"Order")</f>
        <v>-1.05</v>
      </c>
      <c r="N171">
        <f>SUMIFS('总明细 源文件后台下'!Q:Q,'总明细 源文件后台下'!E:E,E171,'总明细 源文件后台下'!C:C,"Order")</f>
        <v>1.4</v>
      </c>
      <c r="O171">
        <f>SUMIFS('总明细 源文件后台下'!R:R,'总明细 源文件后台下'!E:E,E171,'总明细 源文件后台下'!C:C,"Order")</f>
        <v>-1.4</v>
      </c>
      <c r="P171">
        <f>SUMIFS('总明细 源文件后台下'!S:S,'总明细 源文件后台下'!E:E,E171,'总明细 源文件后台下'!C:C,"Order")</f>
        <v>-3.39</v>
      </c>
      <c r="Q171">
        <f>SUMIFS('总明细 源文件后台下'!T:T,'总明细 源文件后台下'!E:E,E171,'总明细 源文件后台下'!C:C,"Order")</f>
        <v>-3.68</v>
      </c>
      <c r="R171">
        <f>SUMIFS('总明细 源文件后台下'!U:U,'总明细 源文件后台下'!E:E,E171,'总明细 源文件后台下'!C:C,"Order")</f>
        <v>0</v>
      </c>
      <c r="S171">
        <f>SUMIFS('总明细 源文件后台下'!V:V,'总明细 源文件后台下'!E:E,E171,'总明细 源文件后台下'!C:C,"Order")</f>
        <v>0</v>
      </c>
      <c r="T171">
        <f>SUMIFS('总明细 源文件后台下'!W:W,'总明细 源文件后台下'!E:E,E171,'总明细 源文件后台下'!C:C,"Order")</f>
        <v>12.87</v>
      </c>
      <c r="U171">
        <f>SUMIFS('总明细 源文件后台下'!G:G,'总明细 源文件后台下'!E:E,E171,'总明细 源文件后台下'!C:C,"Refund")</f>
        <v>2</v>
      </c>
      <c r="V171">
        <f>SUMIFS('总明细 源文件后台下'!M:M,'总明细 源文件后台下'!E:E,E171,'总明细 源文件后台下'!C:C,"Refund")</f>
        <v>-36.979999999999997</v>
      </c>
      <c r="W171">
        <f>SUMIFS('总明细 源文件后台下'!N:N,'总明细 源文件后台下'!E:E,E171,'总明细 源文件后台下'!C:C,"Refund")</f>
        <v>0</v>
      </c>
      <c r="X171">
        <f>SUMIFS('总明细 源文件后台下'!O:O,'总明细 源文件后台下'!E:E,E171,'总明细 源文件后台下'!C:C,"Refund")</f>
        <v>0</v>
      </c>
      <c r="Y171">
        <f>SUMIFS('总明细 源文件后台下'!P:P,'总明细 源文件后台下'!E:E,E171,'总明细 源文件后台下'!C:C,"Refund")</f>
        <v>1.77</v>
      </c>
      <c r="Z171">
        <f>SUMIFS('总明细 源文件后台下'!Q:Q,'总明细 源文件后台下'!E:E,E171,'总明细 源文件后台下'!C:C,"Refund")</f>
        <v>-1.4</v>
      </c>
      <c r="AA171">
        <f>SUMIFS('总明细 源文件后台下'!R:R,'总明细 源文件后台下'!E:E,E171,'总明细 源文件后台下'!C:C,"Refund")</f>
        <v>1.4</v>
      </c>
      <c r="AB171">
        <f>SUMIFS('总明细 源文件后台下'!S:S,'总明细 源文件后台下'!E:E,E171,'总明细 源文件后台下'!C:C,"Refund")</f>
        <v>4.79</v>
      </c>
      <c r="AC171">
        <f>SUMIFS('总明细 源文件后台下'!T:T,'总明细 源文件后台下'!E:E,E171,'总明细 源文件后台下'!C:C,"Refund")</f>
        <v>0</v>
      </c>
      <c r="AD171">
        <f>SUMIFS('总明细 源文件后台下'!U:U,'总明细 源文件后台下'!E:E,E171,'总明细 源文件后台下'!C:C,"Refund")</f>
        <v>0</v>
      </c>
      <c r="AE171">
        <f>SUMIFS('总明细 源文件后台下'!V:V,'总明细 源文件后台下'!E:E,E171,'总明细 源文件后台下'!C:C,"Refund")</f>
        <v>0</v>
      </c>
      <c r="AF171">
        <f>SUMIFS('总明细 源文件后台下'!W:W,'总明细 源文件后台下'!E:E,E171,'总明细 源文件后台下'!C:C,"Refund")</f>
        <v>-30.42</v>
      </c>
      <c r="AK171">
        <f>(SUMIF('广告费 源文件后台下'!G:G,E171,'广告费 源文件后台下'!M:M))*-1</f>
        <v>-43.01</v>
      </c>
      <c r="AL171">
        <f>SUMIFS('总明细 源文件后台下'!W:W,'总明细 源文件后台下'!E:E,E171,'总明细 源文件后台下'!C:C,"Adjustment",'总明细 源文件后台下'!F:F,"FBA Inventory Reimbursement - Customer Return")</f>
        <v>0</v>
      </c>
      <c r="AM171">
        <f>SUMIFS('总明细 源文件后台下'!W:W,'总明细 源文件后台下'!E:E,E171,'总明细 源文件后台下'!C:C,"Adjustment",'总明细 源文件后台下'!F:F,"FBA Inventory Reimbursement - Damaged:Warehouse")</f>
        <v>0</v>
      </c>
      <c r="AN171">
        <f>SUMIFS('总明细 源文件后台下'!W:W,'总明细 源文件后台下'!E:E,E171,'总明细 源文件后台下'!C:C,"Adjustment",'总明细 源文件后台下'!F:F,"FBA Inventory Reimbursement - Customer Service Issue")</f>
        <v>0</v>
      </c>
      <c r="AO171">
        <f>SUMIFS('总明细 源文件后台下'!W:W,'总明细 源文件后台下'!E:E,E171,'总明细 源文件后台下'!C:C,"Adjustment",'总明细 源文件后台下'!F:F,"FBA Inventory Reimbursement - Fee Correction")</f>
        <v>0</v>
      </c>
      <c r="AP171">
        <f>SUMIFS('总明细 源文件后台下'!W:W,'总明细 源文件后台下'!E:E,E171,'总明细 源文件后台下'!C:C,"Adjustment",'总明细 源文件后台下'!F:F,"FBA Inventory Reimbursement - General Adjustment")</f>
        <v>0</v>
      </c>
      <c r="AQ171">
        <f>SUMIFS('总明细 源文件后台下'!W:W,'总明细 源文件后台下'!E:E,E171,'总明细 源文件后台下'!C:C,"Adjustment",'总明细 源文件后台下'!F:F,"FBA Inventory Reimbursement - Lost:Inbound")</f>
        <v>0</v>
      </c>
      <c r="AR171">
        <f>SUMIFS('总明细 源文件后台下'!W:W,'总明细 源文件后台下'!E:E,E171,'总明细 源文件后台下'!C:C,"Adjustment",'总明细 源文件后台下'!F:F,"FBA Inventory Reimbursement - Lost:Warehouse")</f>
        <v>0</v>
      </c>
      <c r="AS171">
        <f>SUMIFS('总明细 源文件后台下'!W:W,'总明细 源文件后台下'!E:E,E171,'总明细 源文件后台下'!C:C,"Adjustment",'总明细 源文件后台下'!F:F,"Non-subscription Fee Adjustment")</f>
        <v>0</v>
      </c>
      <c r="AT171">
        <f>SUMIFS('总明细 源文件后台下'!W:W,'总明细 源文件后台下'!E:E,E171,'总明细 源文件后台下'!C:C,"Adjustment",'总明细 源文件后台下'!F:F,"FBA Inventory Placement Service Fee")</f>
        <v>0</v>
      </c>
      <c r="AV171">
        <f>SUMIF('FBA Customer Return Per Unit Fe'!B:B,E171,'FBA Customer Return Per Unit Fe'!C:C)</f>
        <v>-3.68</v>
      </c>
      <c r="AX171">
        <f>(SUMIF('仓储费 源文件后台下'!C:C,E171,'仓储费 源文件后台下'!V:V))*-1</f>
        <v>-0.45099999999999996</v>
      </c>
      <c r="AZ171">
        <f>SUMIF('Disposal Fee销毁费用-160.95'!B:B,E171,'Disposal Fee销毁费用-160.95'!D:D)*-1</f>
        <v>0</v>
      </c>
      <c r="BC171">
        <f>IFERROR(VLOOKUP(F171,'优惠券-86.4'!F:I,4,0),0)</f>
        <v>-0.75</v>
      </c>
      <c r="BD171">
        <f>IFERROR(VLOOKUP(F171,'早评-120'!E:H,4,0),0)</f>
        <v>0</v>
      </c>
      <c r="BF171">
        <f t="shared" si="16"/>
        <v>-65.441000000000003</v>
      </c>
      <c r="BG171">
        <f t="shared" si="17"/>
        <v>-3.1177227251071944</v>
      </c>
      <c r="BH171">
        <f t="shared" si="18"/>
        <v>-425.36650000000003</v>
      </c>
      <c r="BQ171" s="45">
        <f t="shared" si="19"/>
        <v>-425.36650000000003</v>
      </c>
      <c r="BR171">
        <f>SUMIFS('9月销毁明细'!D:D,'9月销毁明细'!A:A,E171,'9月销毁明细'!H:H,"Sellable")</f>
        <v>0</v>
      </c>
      <c r="BS171">
        <f>SUMIFS('9月销毁明细'!G:G,'9月销毁明细'!A:A,E171,'9月销毁明细'!H:H,"Sellable")</f>
        <v>0</v>
      </c>
      <c r="BT171">
        <f>SUMIFS('9月销毁明细'!D:D,'9月销毁明细'!A:A,E171,'9月销毁明细'!H:H,"Unsellable")</f>
        <v>0</v>
      </c>
      <c r="BU171">
        <f>SUMIFS('9月销毁明细'!G:G,'9月销毁明细'!A:A,E171,'9月销毁明细'!H:H,"Unsellable")</f>
        <v>0</v>
      </c>
      <c r="BW171">
        <f>IFERROR(I171*VLOOKUP(F171,'9.3成本表'!C:L,10,0),0)</f>
        <v>15.7</v>
      </c>
      <c r="BX171">
        <f t="shared" si="20"/>
        <v>13.26</v>
      </c>
      <c r="CC171" s="45">
        <f t="shared" si="21"/>
        <v>-454.32650000000001</v>
      </c>
      <c r="CD171" s="45">
        <f t="shared" si="22"/>
        <v>-3.3299849745299959</v>
      </c>
      <c r="CE171" s="45">
        <f t="shared" si="23"/>
        <v>-15.688069751381216</v>
      </c>
    </row>
    <row r="172" spans="4:83" x14ac:dyDescent="0.25">
      <c r="D172" s="20" t="s">
        <v>453</v>
      </c>
      <c r="E172" s="20" t="s">
        <v>454</v>
      </c>
      <c r="F172" s="20">
        <v>1932</v>
      </c>
      <c r="G172">
        <v>166</v>
      </c>
      <c r="H172" s="20"/>
      <c r="I172">
        <f>SUMIFS('总明细 源文件后台下'!G:G,'总明细 源文件后台下'!E:E,E172,'总明细 源文件后台下'!C:C,"Order")</f>
        <v>5</v>
      </c>
      <c r="J172">
        <f>SUMIFS('总明细 源文件后台下'!M:M,'总明细 源文件后台下'!E:E,E172,'总明细 源文件后台下'!C:C,"Order")</f>
        <v>102.94999999999999</v>
      </c>
      <c r="K172">
        <f>SUMIFS('总明细 源文件后台下'!N:N,'总明细 源文件后台下'!E:E,E172,'总明细 源文件后台下'!C:C,"Order")</f>
        <v>0</v>
      </c>
      <c r="L172">
        <f>SUMIFS('总明细 源文件后台下'!O:O,'总明细 源文件后台下'!E:E,E172,'总明细 源文件后台下'!C:C,"Order")</f>
        <v>0</v>
      </c>
      <c r="M172">
        <f>SUMIFS('总明细 源文件后台下'!P:P,'总明细 源文件后台下'!E:E,E172,'总明细 源文件后台下'!C:C,"Order")</f>
        <v>-4.5199999999999996</v>
      </c>
      <c r="N172">
        <f>SUMIFS('总明细 源文件后台下'!Q:Q,'总明细 源文件后台下'!E:E,E172,'总明细 源文件后台下'!C:C,"Order")</f>
        <v>1.06</v>
      </c>
      <c r="O172">
        <f>SUMIFS('总明细 源文件后台下'!R:R,'总明细 源文件后台下'!E:E,E172,'总明细 源文件后台下'!C:C,"Order")</f>
        <v>-1.06</v>
      </c>
      <c r="P172">
        <f>SUMIFS('总明细 源文件后台下'!S:S,'总明细 源文件后台下'!E:E,E172,'总明细 源文件后台下'!C:C,"Order")</f>
        <v>-16.740000000000002</v>
      </c>
      <c r="Q172">
        <f>SUMIFS('总明细 源文件后台下'!T:T,'总明细 源文件后台下'!E:E,E172,'总明细 源文件后台下'!C:C,"Order")</f>
        <v>-18.400000000000002</v>
      </c>
      <c r="R172">
        <f>SUMIFS('总明细 源文件后台下'!U:U,'总明细 源文件后台下'!E:E,E172,'总明细 源文件后台下'!C:C,"Order")</f>
        <v>0</v>
      </c>
      <c r="S172">
        <f>SUMIFS('总明细 源文件后台下'!V:V,'总明细 源文件后台下'!E:E,E172,'总明细 源文件后台下'!C:C,"Order")</f>
        <v>0</v>
      </c>
      <c r="T172">
        <f>SUMIFS('总明细 源文件后台下'!W:W,'总明细 源文件后台下'!E:E,E172,'总明细 源文件后台下'!C:C,"Order")</f>
        <v>63.289999999999992</v>
      </c>
      <c r="U172">
        <f>SUMIFS('总明细 源文件后台下'!G:G,'总明细 源文件后台下'!E:E,E172,'总明细 源文件后台下'!C:C,"Refund")</f>
        <v>0</v>
      </c>
      <c r="V172">
        <f>SUMIFS('总明细 源文件后台下'!M:M,'总明细 源文件后台下'!E:E,E172,'总明细 源文件后台下'!C:C,"Refund")</f>
        <v>0</v>
      </c>
      <c r="W172">
        <f>SUMIFS('总明细 源文件后台下'!N:N,'总明细 源文件后台下'!E:E,E172,'总明细 源文件后台下'!C:C,"Refund")</f>
        <v>0</v>
      </c>
      <c r="X172">
        <f>SUMIFS('总明细 源文件后台下'!O:O,'总明细 源文件后台下'!E:E,E172,'总明细 源文件后台下'!C:C,"Refund")</f>
        <v>0</v>
      </c>
      <c r="Y172">
        <f>SUMIFS('总明细 源文件后台下'!P:P,'总明细 源文件后台下'!E:E,E172,'总明细 源文件后台下'!C:C,"Refund")</f>
        <v>0</v>
      </c>
      <c r="Z172">
        <f>SUMIFS('总明细 源文件后台下'!Q:Q,'总明细 源文件后台下'!E:E,E172,'总明细 源文件后台下'!C:C,"Refund")</f>
        <v>0</v>
      </c>
      <c r="AA172">
        <f>SUMIFS('总明细 源文件后台下'!R:R,'总明细 源文件后台下'!E:E,E172,'总明细 源文件后台下'!C:C,"Refund")</f>
        <v>0</v>
      </c>
      <c r="AB172">
        <f>SUMIFS('总明细 源文件后台下'!S:S,'总明细 源文件后台下'!E:E,E172,'总明细 源文件后台下'!C:C,"Refund")</f>
        <v>0</v>
      </c>
      <c r="AC172">
        <f>SUMIFS('总明细 源文件后台下'!T:T,'总明细 源文件后台下'!E:E,E172,'总明细 源文件后台下'!C:C,"Refund")</f>
        <v>0</v>
      </c>
      <c r="AD172">
        <f>SUMIFS('总明细 源文件后台下'!U:U,'总明细 源文件后台下'!E:E,E172,'总明细 源文件后台下'!C:C,"Refund")</f>
        <v>0</v>
      </c>
      <c r="AE172">
        <f>SUMIFS('总明细 源文件后台下'!V:V,'总明细 源文件后台下'!E:E,E172,'总明细 源文件后台下'!C:C,"Refund")</f>
        <v>0</v>
      </c>
      <c r="AF172">
        <f>SUMIFS('总明细 源文件后台下'!W:W,'总明细 源文件后台下'!E:E,E172,'总明细 源文件后台下'!C:C,"Refund")</f>
        <v>0</v>
      </c>
      <c r="AK172">
        <f>(SUMIF('广告费 源文件后台下'!G:G,E172,'广告费 源文件后台下'!M:M))*-1</f>
        <v>-10.199999999999999</v>
      </c>
      <c r="AL172">
        <f>SUMIFS('总明细 源文件后台下'!W:W,'总明细 源文件后台下'!E:E,E172,'总明细 源文件后台下'!C:C,"Adjustment",'总明细 源文件后台下'!F:F,"FBA Inventory Reimbursement - Customer Return")</f>
        <v>0</v>
      </c>
      <c r="AM172">
        <f>SUMIFS('总明细 源文件后台下'!W:W,'总明细 源文件后台下'!E:E,E172,'总明细 源文件后台下'!C:C,"Adjustment",'总明细 源文件后台下'!F:F,"FBA Inventory Reimbursement - Damaged:Warehouse")</f>
        <v>0</v>
      </c>
      <c r="AN172">
        <f>SUMIFS('总明细 源文件后台下'!W:W,'总明细 源文件后台下'!E:E,E172,'总明细 源文件后台下'!C:C,"Adjustment",'总明细 源文件后台下'!F:F,"FBA Inventory Reimbursement - Customer Service Issue")</f>
        <v>0</v>
      </c>
      <c r="AO172">
        <f>SUMIFS('总明细 源文件后台下'!W:W,'总明细 源文件后台下'!E:E,E172,'总明细 源文件后台下'!C:C,"Adjustment",'总明细 源文件后台下'!F:F,"FBA Inventory Reimbursement - Fee Correction")</f>
        <v>0</v>
      </c>
      <c r="AP172">
        <f>SUMIFS('总明细 源文件后台下'!W:W,'总明细 源文件后台下'!E:E,E172,'总明细 源文件后台下'!C:C,"Adjustment",'总明细 源文件后台下'!F:F,"FBA Inventory Reimbursement - General Adjustment")</f>
        <v>0</v>
      </c>
      <c r="AQ172">
        <f>SUMIFS('总明细 源文件后台下'!W:W,'总明细 源文件后台下'!E:E,E172,'总明细 源文件后台下'!C:C,"Adjustment",'总明细 源文件后台下'!F:F,"FBA Inventory Reimbursement - Lost:Inbound")</f>
        <v>0</v>
      </c>
      <c r="AR172">
        <f>SUMIFS('总明细 源文件后台下'!W:W,'总明细 源文件后台下'!E:E,E172,'总明细 源文件后台下'!C:C,"Adjustment",'总明细 源文件后台下'!F:F,"FBA Inventory Reimbursement - Lost:Warehouse")</f>
        <v>0</v>
      </c>
      <c r="AS172">
        <f>SUMIFS('总明细 源文件后台下'!W:W,'总明细 源文件后台下'!E:E,E172,'总明细 源文件后台下'!C:C,"Adjustment",'总明细 源文件后台下'!F:F,"Non-subscription Fee Adjustment")</f>
        <v>0</v>
      </c>
      <c r="AT172">
        <f>SUMIFS('总明细 源文件后台下'!W:W,'总明细 源文件后台下'!E:E,E172,'总明细 源文件后台下'!C:C,"Adjustment",'总明细 源文件后台下'!F:F,"FBA Inventory Placement Service Fee")</f>
        <v>0</v>
      </c>
      <c r="AV172">
        <f>SUMIF('FBA Customer Return Per Unit Fe'!B:B,E172,'FBA Customer Return Per Unit Fe'!C:C)</f>
        <v>0</v>
      </c>
      <c r="AX172">
        <f>(SUMIF('仓储费 源文件后台下'!C:C,E172,'仓储费 源文件后台下'!V:V))*-1</f>
        <v>-0.38250000000000001</v>
      </c>
      <c r="AZ172">
        <f>SUMIF('Disposal Fee销毁费用-160.95'!B:B,E172,'Disposal Fee销毁费用-160.95'!D:D)*-1</f>
        <v>0</v>
      </c>
      <c r="BC172">
        <f>IFERROR(VLOOKUP(F172,'优惠券-86.4'!F:I,4,0),0)</f>
        <v>-0.75</v>
      </c>
      <c r="BD172">
        <f>IFERROR(VLOOKUP(F172,'早评-120'!E:H,4,0),0)</f>
        <v>0</v>
      </c>
      <c r="BF172">
        <f t="shared" si="16"/>
        <v>51.957499999999996</v>
      </c>
      <c r="BG172">
        <f t="shared" si="17"/>
        <v>0.50468674113647405</v>
      </c>
      <c r="BH172">
        <f t="shared" si="18"/>
        <v>337.72375</v>
      </c>
      <c r="BQ172" s="45">
        <f t="shared" si="19"/>
        <v>337.72375</v>
      </c>
      <c r="BR172">
        <f>SUMIFS('9月销毁明细'!D:D,'9月销毁明细'!A:A,E172,'9月销毁明细'!H:H,"Sellable")</f>
        <v>0</v>
      </c>
      <c r="BS172">
        <f>SUMIFS('9月销毁明细'!G:G,'9月销毁明细'!A:A,E172,'9月销毁明细'!H:H,"Sellable")</f>
        <v>0</v>
      </c>
      <c r="BT172">
        <f>SUMIFS('9月销毁明细'!D:D,'9月销毁明细'!A:A,E172,'9月销毁明细'!H:H,"Unsellable")</f>
        <v>0</v>
      </c>
      <c r="BU172">
        <f>SUMIFS('9月销毁明细'!G:G,'9月销毁明细'!A:A,E172,'9月销毁明细'!H:H,"Unsellable")</f>
        <v>0</v>
      </c>
      <c r="BW172">
        <f>IFERROR(I172*VLOOKUP(F172,'9.3成本表'!C:L,10,0),0)</f>
        <v>78.5</v>
      </c>
      <c r="BX172">
        <f t="shared" si="20"/>
        <v>66.3</v>
      </c>
      <c r="CC172" s="45">
        <f t="shared" si="21"/>
        <v>192.92374999999998</v>
      </c>
      <c r="CD172" s="45">
        <f t="shared" si="22"/>
        <v>0.28830089289049948</v>
      </c>
      <c r="CE172" s="45">
        <f t="shared" si="23"/>
        <v>1.3323463397790054</v>
      </c>
    </row>
    <row r="173" spans="4:83" x14ac:dyDescent="0.25">
      <c r="D173" s="20" t="s">
        <v>455</v>
      </c>
      <c r="E173" s="20" t="s">
        <v>456</v>
      </c>
      <c r="F173" s="20">
        <v>1932</v>
      </c>
      <c r="G173">
        <v>167</v>
      </c>
      <c r="H173" s="20"/>
      <c r="I173">
        <f>SUMIFS('总明细 源文件后台下'!G:G,'总明细 源文件后台下'!E:E,E173,'总明细 源文件后台下'!C:C,"Order")</f>
        <v>2</v>
      </c>
      <c r="J173">
        <f>SUMIFS('总明细 源文件后台下'!M:M,'总明细 源文件后台下'!E:E,E173,'总明细 源文件后台下'!C:C,"Order")</f>
        <v>41.98</v>
      </c>
      <c r="K173">
        <f>SUMIFS('总明细 源文件后台下'!N:N,'总明细 源文件后台下'!E:E,E173,'总明细 源文件后台下'!C:C,"Order")</f>
        <v>0</v>
      </c>
      <c r="L173">
        <f>SUMIFS('总明细 源文件后台下'!O:O,'总明细 源文件后台下'!E:E,E173,'总明细 源文件后台下'!C:C,"Order")</f>
        <v>0</v>
      </c>
      <c r="M173">
        <f>SUMIFS('总明细 源文件后台下'!P:P,'总明细 源文件后台下'!E:E,E173,'总明细 源文件后台下'!C:C,"Order")</f>
        <v>-1.05</v>
      </c>
      <c r="N173">
        <f>SUMIFS('总明细 源文件后台下'!Q:Q,'总明细 源文件后台下'!E:E,E173,'总明细 源文件后台下'!C:C,"Order")</f>
        <v>0</v>
      </c>
      <c r="O173">
        <f>SUMIFS('总明细 源文件后台下'!R:R,'总明细 源文件后台下'!E:E,E173,'总明细 源文件后台下'!C:C,"Order")</f>
        <v>0</v>
      </c>
      <c r="P173">
        <f>SUMIFS('总明细 源文件后台下'!S:S,'总明细 源文件后台下'!E:E,E173,'总明细 源文件后台下'!C:C,"Order")</f>
        <v>-6.96</v>
      </c>
      <c r="Q173">
        <f>SUMIFS('总明细 源文件后台下'!T:T,'总明细 源文件后台下'!E:E,E173,'总明细 源文件后台下'!C:C,"Order")</f>
        <v>-7.36</v>
      </c>
      <c r="R173">
        <f>SUMIFS('总明细 源文件后台下'!U:U,'总明细 源文件后台下'!E:E,E173,'总明细 源文件后台下'!C:C,"Order")</f>
        <v>0</v>
      </c>
      <c r="S173">
        <f>SUMIFS('总明细 源文件后台下'!V:V,'总明细 源文件后台下'!E:E,E173,'总明细 源文件后台下'!C:C,"Order")</f>
        <v>0</v>
      </c>
      <c r="T173">
        <f>SUMIFS('总明细 源文件后台下'!W:W,'总明细 源文件后台下'!E:E,E173,'总明细 源文件后台下'!C:C,"Order")</f>
        <v>26.61</v>
      </c>
      <c r="U173">
        <f>SUMIFS('总明细 源文件后台下'!G:G,'总明细 源文件后台下'!E:E,E173,'总明细 源文件后台下'!C:C,"Refund")</f>
        <v>1</v>
      </c>
      <c r="V173">
        <f>SUMIFS('总明细 源文件后台下'!M:M,'总明细 源文件后台下'!E:E,E173,'总明细 源文件后台下'!C:C,"Refund")</f>
        <v>-20.99</v>
      </c>
      <c r="W173">
        <f>SUMIFS('总明细 源文件后台下'!N:N,'总明细 源文件后台下'!E:E,E173,'总明细 源文件后台下'!C:C,"Refund")</f>
        <v>0</v>
      </c>
      <c r="X173">
        <f>SUMIFS('总明细 源文件后台下'!O:O,'总明细 源文件后台下'!E:E,E173,'总明细 源文件后台下'!C:C,"Refund")</f>
        <v>0</v>
      </c>
      <c r="Y173">
        <f>SUMIFS('总明细 源文件后台下'!P:P,'总明细 源文件后台下'!E:E,E173,'总明细 源文件后台下'!C:C,"Refund")</f>
        <v>1.05</v>
      </c>
      <c r="Z173">
        <f>SUMIFS('总明细 源文件后台下'!Q:Q,'总明细 源文件后台下'!E:E,E173,'总明细 源文件后台下'!C:C,"Refund")</f>
        <v>0</v>
      </c>
      <c r="AA173">
        <f>SUMIFS('总明细 源文件后台下'!R:R,'总明细 源文件后台下'!E:E,E173,'总明细 源文件后台下'!C:C,"Refund")</f>
        <v>0</v>
      </c>
      <c r="AB173">
        <f>SUMIFS('总明细 源文件后台下'!S:S,'总明细 源文件后台下'!E:E,E173,'总明细 源文件后台下'!C:C,"Refund")</f>
        <v>2.71</v>
      </c>
      <c r="AC173">
        <f>SUMIFS('总明细 源文件后台下'!T:T,'总明细 源文件后台下'!E:E,E173,'总明细 源文件后台下'!C:C,"Refund")</f>
        <v>0</v>
      </c>
      <c r="AD173">
        <f>SUMIFS('总明细 源文件后台下'!U:U,'总明细 源文件后台下'!E:E,E173,'总明细 源文件后台下'!C:C,"Refund")</f>
        <v>0</v>
      </c>
      <c r="AE173">
        <f>SUMIFS('总明细 源文件后台下'!V:V,'总明细 源文件后台下'!E:E,E173,'总明细 源文件后台下'!C:C,"Refund")</f>
        <v>0</v>
      </c>
      <c r="AF173">
        <f>SUMIFS('总明细 源文件后台下'!W:W,'总明细 源文件后台下'!E:E,E173,'总明细 源文件后台下'!C:C,"Refund")</f>
        <v>-17.23</v>
      </c>
      <c r="AK173">
        <f>(SUMIF('广告费 源文件后台下'!G:G,E173,'广告费 源文件后台下'!M:M))*-1</f>
        <v>-9.67</v>
      </c>
      <c r="AL173">
        <f>SUMIFS('总明细 源文件后台下'!W:W,'总明细 源文件后台下'!E:E,E173,'总明细 源文件后台下'!C:C,"Adjustment",'总明细 源文件后台下'!F:F,"FBA Inventory Reimbursement - Customer Return")</f>
        <v>0</v>
      </c>
      <c r="AM173">
        <f>SUMIFS('总明细 源文件后台下'!W:W,'总明细 源文件后台下'!E:E,E173,'总明细 源文件后台下'!C:C,"Adjustment",'总明细 源文件后台下'!F:F,"FBA Inventory Reimbursement - Damaged:Warehouse")</f>
        <v>0</v>
      </c>
      <c r="AN173">
        <f>SUMIFS('总明细 源文件后台下'!W:W,'总明细 源文件后台下'!E:E,E173,'总明细 源文件后台下'!C:C,"Adjustment",'总明细 源文件后台下'!F:F,"FBA Inventory Reimbursement - Customer Service Issue")</f>
        <v>0</v>
      </c>
      <c r="AO173">
        <f>SUMIFS('总明细 源文件后台下'!W:W,'总明细 源文件后台下'!E:E,E173,'总明细 源文件后台下'!C:C,"Adjustment",'总明细 源文件后台下'!F:F,"FBA Inventory Reimbursement - Fee Correction")</f>
        <v>0</v>
      </c>
      <c r="AP173">
        <f>SUMIFS('总明细 源文件后台下'!W:W,'总明细 源文件后台下'!E:E,E173,'总明细 源文件后台下'!C:C,"Adjustment",'总明细 源文件后台下'!F:F,"FBA Inventory Reimbursement - General Adjustment")</f>
        <v>0</v>
      </c>
      <c r="AQ173">
        <f>SUMIFS('总明细 源文件后台下'!W:W,'总明细 源文件后台下'!E:E,E173,'总明细 源文件后台下'!C:C,"Adjustment",'总明细 源文件后台下'!F:F,"FBA Inventory Reimbursement - Lost:Inbound")</f>
        <v>0</v>
      </c>
      <c r="AR173">
        <f>SUMIFS('总明细 源文件后台下'!W:W,'总明细 源文件后台下'!E:E,E173,'总明细 源文件后台下'!C:C,"Adjustment",'总明细 源文件后台下'!F:F,"FBA Inventory Reimbursement - Lost:Warehouse")</f>
        <v>0</v>
      </c>
      <c r="AS173">
        <f>SUMIFS('总明细 源文件后台下'!W:W,'总明细 源文件后台下'!E:E,E173,'总明细 源文件后台下'!C:C,"Adjustment",'总明细 源文件后台下'!F:F,"Non-subscription Fee Adjustment")</f>
        <v>0</v>
      </c>
      <c r="AT173">
        <f>SUMIFS('总明细 源文件后台下'!W:W,'总明细 源文件后台下'!E:E,E173,'总明细 源文件后台下'!C:C,"Adjustment",'总明细 源文件后台下'!F:F,"FBA Inventory Placement Service Fee")</f>
        <v>0</v>
      </c>
      <c r="AV173">
        <f>SUMIF('FBA Customer Return Per Unit Fe'!B:B,E173,'FBA Customer Return Per Unit Fe'!C:C)</f>
        <v>0</v>
      </c>
      <c r="AX173">
        <f>(SUMIF('仓储费 源文件后台下'!C:C,E173,'仓储费 源文件后台下'!V:V))*-1</f>
        <v>-0.71099999999999997</v>
      </c>
      <c r="AZ173">
        <f>SUMIF('Disposal Fee销毁费用-160.95'!B:B,E173,'Disposal Fee销毁费用-160.95'!D:D)*-1</f>
        <v>0</v>
      </c>
      <c r="BC173">
        <f>IFERROR(VLOOKUP(F173,'优惠券-86.4'!F:I,4,0),0)</f>
        <v>-0.75</v>
      </c>
      <c r="BD173">
        <f>IFERROR(VLOOKUP(F173,'早评-120'!E:H,4,0),0)</f>
        <v>0</v>
      </c>
      <c r="BF173">
        <f t="shared" si="16"/>
        <v>-1.7510000000000012</v>
      </c>
      <c r="BG173">
        <f t="shared" si="17"/>
        <v>-4.1710338256312561E-2</v>
      </c>
      <c r="BH173">
        <f t="shared" si="18"/>
        <v>-11.381500000000008</v>
      </c>
      <c r="BQ173" s="45">
        <f t="shared" si="19"/>
        <v>-11.381500000000008</v>
      </c>
      <c r="BR173">
        <f>SUMIFS('9月销毁明细'!D:D,'9月销毁明细'!A:A,E173,'9月销毁明细'!H:H,"Sellable")</f>
        <v>0</v>
      </c>
      <c r="BS173">
        <f>SUMIFS('9月销毁明细'!G:G,'9月销毁明细'!A:A,E173,'9月销毁明细'!H:H,"Sellable")</f>
        <v>0</v>
      </c>
      <c r="BT173">
        <f>SUMIFS('9月销毁明细'!D:D,'9月销毁明细'!A:A,E173,'9月销毁明细'!H:H,"Unsellable")</f>
        <v>0</v>
      </c>
      <c r="BU173">
        <f>SUMIFS('9月销毁明细'!G:G,'9月销毁明细'!A:A,E173,'9月销毁明细'!H:H,"Unsellable")</f>
        <v>0</v>
      </c>
      <c r="BW173">
        <f>IFERROR(I173*VLOOKUP(F173,'9.3成本表'!C:L,10,0),0)</f>
        <v>31.4</v>
      </c>
      <c r="BX173">
        <f t="shared" si="20"/>
        <v>26.52</v>
      </c>
      <c r="CC173" s="45">
        <f t="shared" si="21"/>
        <v>-69.301500000000004</v>
      </c>
      <c r="CD173" s="45">
        <f t="shared" si="22"/>
        <v>-0.25397258767911463</v>
      </c>
      <c r="CE173" s="45">
        <f t="shared" si="23"/>
        <v>-1.1965037983425415</v>
      </c>
    </row>
    <row r="174" spans="4:83" x14ac:dyDescent="0.25">
      <c r="D174" s="20" t="s">
        <v>457</v>
      </c>
      <c r="E174" s="20" t="s">
        <v>458</v>
      </c>
      <c r="F174" s="20">
        <v>1932</v>
      </c>
      <c r="G174">
        <v>168</v>
      </c>
      <c r="H174" s="20"/>
      <c r="I174">
        <f>SUMIFS('总明细 源文件后台下'!G:G,'总明细 源文件后台下'!E:E,E174,'总明细 源文件后台下'!C:C,"Order")</f>
        <v>0</v>
      </c>
      <c r="J174">
        <f>SUMIFS('总明细 源文件后台下'!M:M,'总明细 源文件后台下'!E:E,E174,'总明细 源文件后台下'!C:C,"Order")</f>
        <v>0</v>
      </c>
      <c r="K174">
        <f>SUMIFS('总明细 源文件后台下'!N:N,'总明细 源文件后台下'!E:E,E174,'总明细 源文件后台下'!C:C,"Order")</f>
        <v>0</v>
      </c>
      <c r="L174">
        <f>SUMIFS('总明细 源文件后台下'!O:O,'总明细 源文件后台下'!E:E,E174,'总明细 源文件后台下'!C:C,"Order")</f>
        <v>0</v>
      </c>
      <c r="M174">
        <f>SUMIFS('总明细 源文件后台下'!P:P,'总明细 源文件后台下'!E:E,E174,'总明细 源文件后台下'!C:C,"Order")</f>
        <v>0</v>
      </c>
      <c r="N174">
        <f>SUMIFS('总明细 源文件后台下'!Q:Q,'总明细 源文件后台下'!E:E,E174,'总明细 源文件后台下'!C:C,"Order")</f>
        <v>0</v>
      </c>
      <c r="O174">
        <f>SUMIFS('总明细 源文件后台下'!R:R,'总明细 源文件后台下'!E:E,E174,'总明细 源文件后台下'!C:C,"Order")</f>
        <v>0</v>
      </c>
      <c r="P174">
        <f>SUMIFS('总明细 源文件后台下'!S:S,'总明细 源文件后台下'!E:E,E174,'总明细 源文件后台下'!C:C,"Order")</f>
        <v>0</v>
      </c>
      <c r="Q174">
        <f>SUMIFS('总明细 源文件后台下'!T:T,'总明细 源文件后台下'!E:E,E174,'总明细 源文件后台下'!C:C,"Order")</f>
        <v>0</v>
      </c>
      <c r="R174">
        <f>SUMIFS('总明细 源文件后台下'!U:U,'总明细 源文件后台下'!E:E,E174,'总明细 源文件后台下'!C:C,"Order")</f>
        <v>0</v>
      </c>
      <c r="S174">
        <f>SUMIFS('总明细 源文件后台下'!V:V,'总明细 源文件后台下'!E:E,E174,'总明细 源文件后台下'!C:C,"Order")</f>
        <v>0</v>
      </c>
      <c r="T174">
        <f>SUMIFS('总明细 源文件后台下'!W:W,'总明细 源文件后台下'!E:E,E174,'总明细 源文件后台下'!C:C,"Order")</f>
        <v>0</v>
      </c>
      <c r="U174">
        <f>SUMIFS('总明细 源文件后台下'!G:G,'总明细 源文件后台下'!E:E,E174,'总明细 源文件后台下'!C:C,"Refund")</f>
        <v>0</v>
      </c>
      <c r="V174">
        <f>SUMIFS('总明细 源文件后台下'!M:M,'总明细 源文件后台下'!E:E,E174,'总明细 源文件后台下'!C:C,"Refund")</f>
        <v>0</v>
      </c>
      <c r="W174">
        <f>SUMIFS('总明细 源文件后台下'!N:N,'总明细 源文件后台下'!E:E,E174,'总明细 源文件后台下'!C:C,"Refund")</f>
        <v>0</v>
      </c>
      <c r="X174">
        <f>SUMIFS('总明细 源文件后台下'!O:O,'总明细 源文件后台下'!E:E,E174,'总明细 源文件后台下'!C:C,"Refund")</f>
        <v>0</v>
      </c>
      <c r="Y174">
        <f>SUMIFS('总明细 源文件后台下'!P:P,'总明细 源文件后台下'!E:E,E174,'总明细 源文件后台下'!C:C,"Refund")</f>
        <v>0</v>
      </c>
      <c r="Z174">
        <f>SUMIFS('总明细 源文件后台下'!Q:Q,'总明细 源文件后台下'!E:E,E174,'总明细 源文件后台下'!C:C,"Refund")</f>
        <v>0</v>
      </c>
      <c r="AA174">
        <f>SUMIFS('总明细 源文件后台下'!R:R,'总明细 源文件后台下'!E:E,E174,'总明细 源文件后台下'!C:C,"Refund")</f>
        <v>0</v>
      </c>
      <c r="AB174">
        <f>SUMIFS('总明细 源文件后台下'!S:S,'总明细 源文件后台下'!E:E,E174,'总明细 源文件后台下'!C:C,"Refund")</f>
        <v>0</v>
      </c>
      <c r="AC174">
        <f>SUMIFS('总明细 源文件后台下'!T:T,'总明细 源文件后台下'!E:E,E174,'总明细 源文件后台下'!C:C,"Refund")</f>
        <v>0</v>
      </c>
      <c r="AD174">
        <f>SUMIFS('总明细 源文件后台下'!U:U,'总明细 源文件后台下'!E:E,E174,'总明细 源文件后台下'!C:C,"Refund")</f>
        <v>0</v>
      </c>
      <c r="AE174">
        <f>SUMIFS('总明细 源文件后台下'!V:V,'总明细 源文件后台下'!E:E,E174,'总明细 源文件后台下'!C:C,"Refund")</f>
        <v>0</v>
      </c>
      <c r="AF174">
        <f>SUMIFS('总明细 源文件后台下'!W:W,'总明细 源文件后台下'!E:E,E174,'总明细 源文件后台下'!C:C,"Refund")</f>
        <v>0</v>
      </c>
      <c r="AK174">
        <f>(SUMIF('广告费 源文件后台下'!G:G,E174,'广告费 源文件后台下'!M:M))*-1</f>
        <v>-0.64</v>
      </c>
      <c r="AL174">
        <f>SUMIFS('总明细 源文件后台下'!W:W,'总明细 源文件后台下'!E:E,E174,'总明细 源文件后台下'!C:C,"Adjustment",'总明细 源文件后台下'!F:F,"FBA Inventory Reimbursement - Customer Return")</f>
        <v>0</v>
      </c>
      <c r="AM174">
        <f>SUMIFS('总明细 源文件后台下'!W:W,'总明细 源文件后台下'!E:E,E174,'总明细 源文件后台下'!C:C,"Adjustment",'总明细 源文件后台下'!F:F,"FBA Inventory Reimbursement - Damaged:Warehouse")</f>
        <v>0</v>
      </c>
      <c r="AN174">
        <f>SUMIFS('总明细 源文件后台下'!W:W,'总明细 源文件后台下'!E:E,E174,'总明细 源文件后台下'!C:C,"Adjustment",'总明细 源文件后台下'!F:F,"FBA Inventory Reimbursement - Customer Service Issue")</f>
        <v>0</v>
      </c>
      <c r="AO174">
        <f>SUMIFS('总明细 源文件后台下'!W:W,'总明细 源文件后台下'!E:E,E174,'总明细 源文件后台下'!C:C,"Adjustment",'总明细 源文件后台下'!F:F,"FBA Inventory Reimbursement - Fee Correction")</f>
        <v>0</v>
      </c>
      <c r="AP174">
        <f>SUMIFS('总明细 源文件后台下'!W:W,'总明细 源文件后台下'!E:E,E174,'总明细 源文件后台下'!C:C,"Adjustment",'总明细 源文件后台下'!F:F,"FBA Inventory Reimbursement - General Adjustment")</f>
        <v>0</v>
      </c>
      <c r="AQ174">
        <f>SUMIFS('总明细 源文件后台下'!W:W,'总明细 源文件后台下'!E:E,E174,'总明细 源文件后台下'!C:C,"Adjustment",'总明细 源文件后台下'!F:F,"FBA Inventory Reimbursement - Lost:Inbound")</f>
        <v>0</v>
      </c>
      <c r="AR174">
        <f>SUMIFS('总明细 源文件后台下'!W:W,'总明细 源文件后台下'!E:E,E174,'总明细 源文件后台下'!C:C,"Adjustment",'总明细 源文件后台下'!F:F,"FBA Inventory Reimbursement - Lost:Warehouse")</f>
        <v>0</v>
      </c>
      <c r="AS174">
        <f>SUMIFS('总明细 源文件后台下'!W:W,'总明细 源文件后台下'!E:E,E174,'总明细 源文件后台下'!C:C,"Adjustment",'总明细 源文件后台下'!F:F,"Non-subscription Fee Adjustment")</f>
        <v>0</v>
      </c>
      <c r="AT174">
        <f>SUMIFS('总明细 源文件后台下'!W:W,'总明细 源文件后台下'!E:E,E174,'总明细 源文件后台下'!C:C,"Adjustment",'总明细 源文件后台下'!F:F,"FBA Inventory Placement Service Fee")</f>
        <v>0</v>
      </c>
      <c r="AV174">
        <f>SUMIF('FBA Customer Return Per Unit Fe'!B:B,E174,'FBA Customer Return Per Unit Fe'!C:C)</f>
        <v>0</v>
      </c>
      <c r="AX174">
        <f>(SUMIF('仓储费 源文件后台下'!C:C,E174,'仓储费 源文件后台下'!V:V))*-1</f>
        <v>-0.53059999999999996</v>
      </c>
      <c r="AZ174">
        <f>SUMIF('Disposal Fee销毁费用-160.95'!B:B,E174,'Disposal Fee销毁费用-160.95'!D:D)*-1</f>
        <v>0</v>
      </c>
      <c r="BC174">
        <f>IFERROR(VLOOKUP(F174,'优惠券-86.4'!F:I,4,0),0)</f>
        <v>-0.75</v>
      </c>
      <c r="BD174">
        <f>IFERROR(VLOOKUP(F174,'早评-120'!E:H,4,0),0)</f>
        <v>0</v>
      </c>
      <c r="BF174">
        <f t="shared" si="16"/>
        <v>-1.9205999999999999</v>
      </c>
      <c r="BG174">
        <f t="shared" si="17"/>
        <v>0</v>
      </c>
      <c r="BH174">
        <f t="shared" si="18"/>
        <v>-12.483899999999998</v>
      </c>
      <c r="BQ174" s="45">
        <f t="shared" si="19"/>
        <v>-12.483899999999998</v>
      </c>
      <c r="BR174">
        <f>SUMIFS('9月销毁明细'!D:D,'9月销毁明细'!A:A,E174,'9月销毁明细'!H:H,"Sellable")</f>
        <v>0</v>
      </c>
      <c r="BS174">
        <f>SUMIFS('9月销毁明细'!G:G,'9月销毁明细'!A:A,E174,'9月销毁明细'!H:H,"Sellable")</f>
        <v>0</v>
      </c>
      <c r="BT174">
        <f>SUMIFS('9月销毁明细'!D:D,'9月销毁明细'!A:A,E174,'9月销毁明细'!H:H,"Unsellable")</f>
        <v>0</v>
      </c>
      <c r="BU174">
        <f>SUMIFS('9月销毁明细'!G:G,'9月销毁明细'!A:A,E174,'9月销毁明细'!H:H,"Unsellable")</f>
        <v>0</v>
      </c>
      <c r="BW174">
        <f>IFERROR(I174*VLOOKUP(F174,'9.3成本表'!C:L,10,0),0)</f>
        <v>0</v>
      </c>
      <c r="BX174">
        <f t="shared" si="20"/>
        <v>0</v>
      </c>
      <c r="CC174" s="45">
        <f t="shared" si="21"/>
        <v>-12.483899999999998</v>
      </c>
      <c r="CD174" s="45">
        <f t="shared" si="22"/>
        <v>0</v>
      </c>
      <c r="CE174" s="45">
        <f t="shared" si="23"/>
        <v>0</v>
      </c>
    </row>
    <row r="175" spans="4:83" x14ac:dyDescent="0.25">
      <c r="D175" s="20" t="s">
        <v>459</v>
      </c>
      <c r="E175" s="20" t="s">
        <v>460</v>
      </c>
      <c r="F175" s="20">
        <v>1932</v>
      </c>
      <c r="G175">
        <v>169</v>
      </c>
      <c r="H175" s="20"/>
      <c r="I175">
        <f>SUMIFS('总明细 源文件后台下'!G:G,'总明细 源文件后台下'!E:E,E175,'总明细 源文件后台下'!C:C,"Order")</f>
        <v>1</v>
      </c>
      <c r="J175">
        <f>SUMIFS('总明细 源文件后台下'!M:M,'总明细 源文件后台下'!E:E,E175,'总明细 源文件后台下'!C:C,"Order")</f>
        <v>20.99</v>
      </c>
      <c r="K175">
        <f>SUMIFS('总明细 源文件后台下'!N:N,'总明细 源文件后台下'!E:E,E175,'总明细 源文件后台下'!C:C,"Order")</f>
        <v>0</v>
      </c>
      <c r="L175">
        <f>SUMIFS('总明细 源文件后台下'!O:O,'总明细 源文件后台下'!E:E,E175,'总明细 源文件后台下'!C:C,"Order")</f>
        <v>0</v>
      </c>
      <c r="M175">
        <f>SUMIFS('总明细 源文件后台下'!P:P,'总明细 源文件后台下'!E:E,E175,'总明细 源文件后台下'!C:C,"Order")</f>
        <v>0</v>
      </c>
      <c r="N175">
        <f>SUMIFS('总明细 源文件后台下'!Q:Q,'总明细 源文件后台下'!E:E,E175,'总明细 源文件后台下'!C:C,"Order")</f>
        <v>0</v>
      </c>
      <c r="O175">
        <f>SUMIFS('总明细 源文件后台下'!R:R,'总明细 源文件后台下'!E:E,E175,'总明细 源文件后台下'!C:C,"Order")</f>
        <v>0</v>
      </c>
      <c r="P175">
        <f>SUMIFS('总明细 源文件后台下'!S:S,'总明细 源文件后台下'!E:E,E175,'总明细 源文件后台下'!C:C,"Order")</f>
        <v>-3.57</v>
      </c>
      <c r="Q175">
        <f>SUMIFS('总明细 源文件后台下'!T:T,'总明细 源文件后台下'!E:E,E175,'总明细 源文件后台下'!C:C,"Order")</f>
        <v>-3.68</v>
      </c>
      <c r="R175">
        <f>SUMIFS('总明细 源文件后台下'!U:U,'总明细 源文件后台下'!E:E,E175,'总明细 源文件后台下'!C:C,"Order")</f>
        <v>0</v>
      </c>
      <c r="S175">
        <f>SUMIFS('总明细 源文件后台下'!V:V,'总明细 源文件后台下'!E:E,E175,'总明细 源文件后台下'!C:C,"Order")</f>
        <v>0</v>
      </c>
      <c r="T175">
        <f>SUMIFS('总明细 源文件后台下'!W:W,'总明细 源文件后台下'!E:E,E175,'总明细 源文件后台下'!C:C,"Order")</f>
        <v>13.74</v>
      </c>
      <c r="U175">
        <f>SUMIFS('总明细 源文件后台下'!G:G,'总明细 源文件后台下'!E:E,E175,'总明细 源文件后台下'!C:C,"Refund")</f>
        <v>0</v>
      </c>
      <c r="V175">
        <f>SUMIFS('总明细 源文件后台下'!M:M,'总明细 源文件后台下'!E:E,E175,'总明细 源文件后台下'!C:C,"Refund")</f>
        <v>0</v>
      </c>
      <c r="W175">
        <f>SUMIFS('总明细 源文件后台下'!N:N,'总明细 源文件后台下'!E:E,E175,'总明细 源文件后台下'!C:C,"Refund")</f>
        <v>0</v>
      </c>
      <c r="X175">
        <f>SUMIFS('总明细 源文件后台下'!O:O,'总明细 源文件后台下'!E:E,E175,'总明细 源文件后台下'!C:C,"Refund")</f>
        <v>0</v>
      </c>
      <c r="Y175">
        <f>SUMIFS('总明细 源文件后台下'!P:P,'总明细 源文件后台下'!E:E,E175,'总明细 源文件后台下'!C:C,"Refund")</f>
        <v>0</v>
      </c>
      <c r="Z175">
        <f>SUMIFS('总明细 源文件后台下'!Q:Q,'总明细 源文件后台下'!E:E,E175,'总明细 源文件后台下'!C:C,"Refund")</f>
        <v>0</v>
      </c>
      <c r="AA175">
        <f>SUMIFS('总明细 源文件后台下'!R:R,'总明细 源文件后台下'!E:E,E175,'总明细 源文件后台下'!C:C,"Refund")</f>
        <v>0</v>
      </c>
      <c r="AB175">
        <f>SUMIFS('总明细 源文件后台下'!S:S,'总明细 源文件后台下'!E:E,E175,'总明细 源文件后台下'!C:C,"Refund")</f>
        <v>0</v>
      </c>
      <c r="AC175">
        <f>SUMIFS('总明细 源文件后台下'!T:T,'总明细 源文件后台下'!E:E,E175,'总明细 源文件后台下'!C:C,"Refund")</f>
        <v>0</v>
      </c>
      <c r="AD175">
        <f>SUMIFS('总明细 源文件后台下'!U:U,'总明细 源文件后台下'!E:E,E175,'总明细 源文件后台下'!C:C,"Refund")</f>
        <v>0</v>
      </c>
      <c r="AE175">
        <f>SUMIFS('总明细 源文件后台下'!V:V,'总明细 源文件后台下'!E:E,E175,'总明细 源文件后台下'!C:C,"Refund")</f>
        <v>0</v>
      </c>
      <c r="AF175">
        <f>SUMIFS('总明细 源文件后台下'!W:W,'总明细 源文件后台下'!E:E,E175,'总明细 源文件后台下'!C:C,"Refund")</f>
        <v>0</v>
      </c>
      <c r="AK175">
        <f>(SUMIF('广告费 源文件后台下'!G:G,E175,'广告费 源文件后台下'!M:M))*-1</f>
        <v>-0.78</v>
      </c>
      <c r="AL175">
        <f>SUMIFS('总明细 源文件后台下'!W:W,'总明细 源文件后台下'!E:E,E175,'总明细 源文件后台下'!C:C,"Adjustment",'总明细 源文件后台下'!F:F,"FBA Inventory Reimbursement - Customer Return")</f>
        <v>0</v>
      </c>
      <c r="AM175">
        <f>SUMIFS('总明细 源文件后台下'!W:W,'总明细 源文件后台下'!E:E,E175,'总明细 源文件后台下'!C:C,"Adjustment",'总明细 源文件后台下'!F:F,"FBA Inventory Reimbursement - Damaged:Warehouse")</f>
        <v>0</v>
      </c>
      <c r="AN175">
        <f>SUMIFS('总明细 源文件后台下'!W:W,'总明细 源文件后台下'!E:E,E175,'总明细 源文件后台下'!C:C,"Adjustment",'总明细 源文件后台下'!F:F,"FBA Inventory Reimbursement - Customer Service Issue")</f>
        <v>0</v>
      </c>
      <c r="AO175">
        <f>SUMIFS('总明细 源文件后台下'!W:W,'总明细 源文件后台下'!E:E,E175,'总明细 源文件后台下'!C:C,"Adjustment",'总明细 源文件后台下'!F:F,"FBA Inventory Reimbursement - Fee Correction")</f>
        <v>0</v>
      </c>
      <c r="AP175">
        <f>SUMIFS('总明细 源文件后台下'!W:W,'总明细 源文件后台下'!E:E,E175,'总明细 源文件后台下'!C:C,"Adjustment",'总明细 源文件后台下'!F:F,"FBA Inventory Reimbursement - General Adjustment")</f>
        <v>0</v>
      </c>
      <c r="AQ175">
        <f>SUMIFS('总明细 源文件后台下'!W:W,'总明细 源文件后台下'!E:E,E175,'总明细 源文件后台下'!C:C,"Adjustment",'总明细 源文件后台下'!F:F,"FBA Inventory Reimbursement - Lost:Inbound")</f>
        <v>0</v>
      </c>
      <c r="AR175">
        <f>SUMIFS('总明细 源文件后台下'!W:W,'总明细 源文件后台下'!E:E,E175,'总明细 源文件后台下'!C:C,"Adjustment",'总明细 源文件后台下'!F:F,"FBA Inventory Reimbursement - Lost:Warehouse")</f>
        <v>0</v>
      </c>
      <c r="AS175">
        <f>SUMIFS('总明细 源文件后台下'!W:W,'总明细 源文件后台下'!E:E,E175,'总明细 源文件后台下'!C:C,"Adjustment",'总明细 源文件后台下'!F:F,"Non-subscription Fee Adjustment")</f>
        <v>0</v>
      </c>
      <c r="AT175">
        <f>SUMIFS('总明细 源文件后台下'!W:W,'总明细 源文件后台下'!E:E,E175,'总明细 源文件后台下'!C:C,"Adjustment",'总明细 源文件后台下'!F:F,"FBA Inventory Placement Service Fee")</f>
        <v>0</v>
      </c>
      <c r="AV175">
        <f>SUMIF('FBA Customer Return Per Unit Fe'!B:B,E175,'FBA Customer Return Per Unit Fe'!C:C)</f>
        <v>0</v>
      </c>
      <c r="AX175">
        <f>(SUMIF('仓储费 源文件后台下'!C:C,E175,'仓储费 源文件后台下'!V:V))*-1</f>
        <v>-0.34029999999999999</v>
      </c>
      <c r="AZ175">
        <f>SUMIF('Disposal Fee销毁费用-160.95'!B:B,E175,'Disposal Fee销毁费用-160.95'!D:D)*-1</f>
        <v>0</v>
      </c>
      <c r="BC175">
        <f>IFERROR(VLOOKUP(F175,'优惠券-86.4'!F:I,4,0),0)</f>
        <v>-0.75</v>
      </c>
      <c r="BD175">
        <f>IFERROR(VLOOKUP(F175,'早评-120'!E:H,4,0),0)</f>
        <v>0</v>
      </c>
      <c r="BF175">
        <f t="shared" si="16"/>
        <v>11.8697</v>
      </c>
      <c r="BG175">
        <f t="shared" si="17"/>
        <v>0.56549309194854691</v>
      </c>
      <c r="BH175">
        <f t="shared" si="18"/>
        <v>77.153049999999993</v>
      </c>
      <c r="BQ175" s="45">
        <f t="shared" si="19"/>
        <v>77.153049999999993</v>
      </c>
      <c r="BR175">
        <f>SUMIFS('9月销毁明细'!D:D,'9月销毁明细'!A:A,E175,'9月销毁明细'!H:H,"Sellable")</f>
        <v>0</v>
      </c>
      <c r="BS175">
        <f>SUMIFS('9月销毁明细'!G:G,'9月销毁明细'!A:A,E175,'9月销毁明细'!H:H,"Sellable")</f>
        <v>0</v>
      </c>
      <c r="BT175">
        <f>SUMIFS('9月销毁明细'!D:D,'9月销毁明细'!A:A,E175,'9月销毁明细'!H:H,"Unsellable")</f>
        <v>0</v>
      </c>
      <c r="BU175">
        <f>SUMIFS('9月销毁明细'!G:G,'9月销毁明细'!A:A,E175,'9月销毁明细'!H:H,"Unsellable")</f>
        <v>0</v>
      </c>
      <c r="BW175">
        <f>IFERROR(I175*VLOOKUP(F175,'9.3成本表'!C:L,10,0),0)</f>
        <v>15.7</v>
      </c>
      <c r="BX175">
        <f t="shared" si="20"/>
        <v>13.26</v>
      </c>
      <c r="CC175" s="45">
        <f t="shared" si="21"/>
        <v>48.193049999999992</v>
      </c>
      <c r="CD175" s="45">
        <f t="shared" si="22"/>
        <v>0.35323084252574483</v>
      </c>
      <c r="CE175" s="45">
        <f t="shared" si="23"/>
        <v>1.6641246546961324</v>
      </c>
    </row>
    <row r="176" spans="4:83" x14ac:dyDescent="0.25">
      <c r="D176" s="20" t="s">
        <v>461</v>
      </c>
      <c r="E176" s="20" t="s">
        <v>462</v>
      </c>
      <c r="F176" s="20">
        <v>1932</v>
      </c>
      <c r="G176">
        <v>170</v>
      </c>
      <c r="H176" s="20"/>
      <c r="I176">
        <f>SUMIFS('总明细 源文件后台下'!G:G,'总明细 源文件后台下'!E:E,E176,'总明细 源文件后台下'!C:C,"Order")</f>
        <v>0</v>
      </c>
      <c r="J176">
        <f>SUMIFS('总明细 源文件后台下'!M:M,'总明细 源文件后台下'!E:E,E176,'总明细 源文件后台下'!C:C,"Order")</f>
        <v>0</v>
      </c>
      <c r="K176">
        <f>SUMIFS('总明细 源文件后台下'!N:N,'总明细 源文件后台下'!E:E,E176,'总明细 源文件后台下'!C:C,"Order")</f>
        <v>0</v>
      </c>
      <c r="L176">
        <f>SUMIFS('总明细 源文件后台下'!O:O,'总明细 源文件后台下'!E:E,E176,'总明细 源文件后台下'!C:C,"Order")</f>
        <v>0</v>
      </c>
      <c r="M176">
        <f>SUMIFS('总明细 源文件后台下'!P:P,'总明细 源文件后台下'!E:E,E176,'总明细 源文件后台下'!C:C,"Order")</f>
        <v>0</v>
      </c>
      <c r="N176">
        <f>SUMIFS('总明细 源文件后台下'!Q:Q,'总明细 源文件后台下'!E:E,E176,'总明细 源文件后台下'!C:C,"Order")</f>
        <v>0</v>
      </c>
      <c r="O176">
        <f>SUMIFS('总明细 源文件后台下'!R:R,'总明细 源文件后台下'!E:E,E176,'总明细 源文件后台下'!C:C,"Order")</f>
        <v>0</v>
      </c>
      <c r="P176">
        <f>SUMIFS('总明细 源文件后台下'!S:S,'总明细 源文件后台下'!E:E,E176,'总明细 源文件后台下'!C:C,"Order")</f>
        <v>0</v>
      </c>
      <c r="Q176">
        <f>SUMIFS('总明细 源文件后台下'!T:T,'总明细 源文件后台下'!E:E,E176,'总明细 源文件后台下'!C:C,"Order")</f>
        <v>0</v>
      </c>
      <c r="R176">
        <f>SUMIFS('总明细 源文件后台下'!U:U,'总明细 源文件后台下'!E:E,E176,'总明细 源文件后台下'!C:C,"Order")</f>
        <v>0</v>
      </c>
      <c r="S176">
        <f>SUMIFS('总明细 源文件后台下'!V:V,'总明细 源文件后台下'!E:E,E176,'总明细 源文件后台下'!C:C,"Order")</f>
        <v>0</v>
      </c>
      <c r="T176">
        <f>SUMIFS('总明细 源文件后台下'!W:W,'总明细 源文件后台下'!E:E,E176,'总明细 源文件后台下'!C:C,"Order")</f>
        <v>0</v>
      </c>
      <c r="U176">
        <f>SUMIFS('总明细 源文件后台下'!G:G,'总明细 源文件后台下'!E:E,E176,'总明细 源文件后台下'!C:C,"Refund")</f>
        <v>0</v>
      </c>
      <c r="V176">
        <f>SUMIFS('总明细 源文件后台下'!M:M,'总明细 源文件后台下'!E:E,E176,'总明细 源文件后台下'!C:C,"Refund")</f>
        <v>0</v>
      </c>
      <c r="W176">
        <f>SUMIFS('总明细 源文件后台下'!N:N,'总明细 源文件后台下'!E:E,E176,'总明细 源文件后台下'!C:C,"Refund")</f>
        <v>0</v>
      </c>
      <c r="X176">
        <f>SUMIFS('总明细 源文件后台下'!O:O,'总明细 源文件后台下'!E:E,E176,'总明细 源文件后台下'!C:C,"Refund")</f>
        <v>0</v>
      </c>
      <c r="Y176">
        <f>SUMIFS('总明细 源文件后台下'!P:P,'总明细 源文件后台下'!E:E,E176,'总明细 源文件后台下'!C:C,"Refund")</f>
        <v>0</v>
      </c>
      <c r="Z176">
        <f>SUMIFS('总明细 源文件后台下'!Q:Q,'总明细 源文件后台下'!E:E,E176,'总明细 源文件后台下'!C:C,"Refund")</f>
        <v>0</v>
      </c>
      <c r="AA176">
        <f>SUMIFS('总明细 源文件后台下'!R:R,'总明细 源文件后台下'!E:E,E176,'总明细 源文件后台下'!C:C,"Refund")</f>
        <v>0</v>
      </c>
      <c r="AB176">
        <f>SUMIFS('总明细 源文件后台下'!S:S,'总明细 源文件后台下'!E:E,E176,'总明细 源文件后台下'!C:C,"Refund")</f>
        <v>0</v>
      </c>
      <c r="AC176">
        <f>SUMIFS('总明细 源文件后台下'!T:T,'总明细 源文件后台下'!E:E,E176,'总明细 源文件后台下'!C:C,"Refund")</f>
        <v>0</v>
      </c>
      <c r="AD176">
        <f>SUMIFS('总明细 源文件后台下'!U:U,'总明细 源文件后台下'!E:E,E176,'总明细 源文件后台下'!C:C,"Refund")</f>
        <v>0</v>
      </c>
      <c r="AE176">
        <f>SUMIFS('总明细 源文件后台下'!V:V,'总明细 源文件后台下'!E:E,E176,'总明细 源文件后台下'!C:C,"Refund")</f>
        <v>0</v>
      </c>
      <c r="AF176">
        <f>SUMIFS('总明细 源文件后台下'!W:W,'总明细 源文件后台下'!E:E,E176,'总明细 源文件后台下'!C:C,"Refund")</f>
        <v>0</v>
      </c>
      <c r="AK176">
        <f>(SUMIF('广告费 源文件后台下'!G:G,E176,'广告费 源文件后台下'!M:M))*-1</f>
        <v>-1.79</v>
      </c>
      <c r="AL176">
        <f>SUMIFS('总明细 源文件后台下'!W:W,'总明细 源文件后台下'!E:E,E176,'总明细 源文件后台下'!C:C,"Adjustment",'总明细 源文件后台下'!F:F,"FBA Inventory Reimbursement - Customer Return")</f>
        <v>0</v>
      </c>
      <c r="AM176">
        <f>SUMIFS('总明细 源文件后台下'!W:W,'总明细 源文件后台下'!E:E,E176,'总明细 源文件后台下'!C:C,"Adjustment",'总明细 源文件后台下'!F:F,"FBA Inventory Reimbursement - Damaged:Warehouse")</f>
        <v>0</v>
      </c>
      <c r="AN176">
        <f>SUMIFS('总明细 源文件后台下'!W:W,'总明细 源文件后台下'!E:E,E176,'总明细 源文件后台下'!C:C,"Adjustment",'总明细 源文件后台下'!F:F,"FBA Inventory Reimbursement - Customer Service Issue")</f>
        <v>0</v>
      </c>
      <c r="AO176">
        <f>SUMIFS('总明细 源文件后台下'!W:W,'总明细 源文件后台下'!E:E,E176,'总明细 源文件后台下'!C:C,"Adjustment",'总明细 源文件后台下'!F:F,"FBA Inventory Reimbursement - Fee Correction")</f>
        <v>0</v>
      </c>
      <c r="AP176">
        <f>SUMIFS('总明细 源文件后台下'!W:W,'总明细 源文件后台下'!E:E,E176,'总明细 源文件后台下'!C:C,"Adjustment",'总明细 源文件后台下'!F:F,"FBA Inventory Reimbursement - General Adjustment")</f>
        <v>0</v>
      </c>
      <c r="AQ176">
        <f>SUMIFS('总明细 源文件后台下'!W:W,'总明细 源文件后台下'!E:E,E176,'总明细 源文件后台下'!C:C,"Adjustment",'总明细 源文件后台下'!F:F,"FBA Inventory Reimbursement - Lost:Inbound")</f>
        <v>0</v>
      </c>
      <c r="AR176">
        <f>SUMIFS('总明细 源文件后台下'!W:W,'总明细 源文件后台下'!E:E,E176,'总明细 源文件后台下'!C:C,"Adjustment",'总明细 源文件后台下'!F:F,"FBA Inventory Reimbursement - Lost:Warehouse")</f>
        <v>0</v>
      </c>
      <c r="AS176">
        <f>SUMIFS('总明细 源文件后台下'!W:W,'总明细 源文件后台下'!E:E,E176,'总明细 源文件后台下'!C:C,"Adjustment",'总明细 源文件后台下'!F:F,"Non-subscription Fee Adjustment")</f>
        <v>0</v>
      </c>
      <c r="AT176">
        <f>SUMIFS('总明细 源文件后台下'!W:W,'总明细 源文件后台下'!E:E,E176,'总明细 源文件后台下'!C:C,"Adjustment",'总明细 源文件后台下'!F:F,"FBA Inventory Placement Service Fee")</f>
        <v>0</v>
      </c>
      <c r="AV176">
        <f>SUMIF('FBA Customer Return Per Unit Fe'!B:B,E176,'FBA Customer Return Per Unit Fe'!C:C)</f>
        <v>0</v>
      </c>
      <c r="AX176">
        <f>(SUMIF('仓储费 源文件后台下'!C:C,E176,'仓储费 源文件后台下'!V:V))*-1</f>
        <v>-0.2397</v>
      </c>
      <c r="AZ176">
        <f>SUMIF('Disposal Fee销毁费用-160.95'!B:B,E176,'Disposal Fee销毁费用-160.95'!D:D)*-1</f>
        <v>0</v>
      </c>
      <c r="BC176">
        <f>IFERROR(VLOOKUP(F176,'优惠券-86.4'!F:I,4,0),0)</f>
        <v>-0.75</v>
      </c>
      <c r="BD176">
        <f>IFERROR(VLOOKUP(F176,'早评-120'!E:H,4,0),0)</f>
        <v>0</v>
      </c>
      <c r="BF176">
        <f t="shared" si="16"/>
        <v>-2.7797000000000001</v>
      </c>
      <c r="BG176">
        <f t="shared" si="17"/>
        <v>0</v>
      </c>
      <c r="BH176">
        <f t="shared" si="18"/>
        <v>-18.068049999999999</v>
      </c>
      <c r="BQ176" s="45">
        <f t="shared" si="19"/>
        <v>-18.068049999999999</v>
      </c>
      <c r="BR176">
        <f>SUMIFS('9月销毁明细'!D:D,'9月销毁明细'!A:A,E176,'9月销毁明细'!H:H,"Sellable")</f>
        <v>0</v>
      </c>
      <c r="BS176">
        <f>SUMIFS('9月销毁明细'!G:G,'9月销毁明细'!A:A,E176,'9月销毁明细'!H:H,"Sellable")</f>
        <v>0</v>
      </c>
      <c r="BT176">
        <f>SUMIFS('9月销毁明细'!D:D,'9月销毁明细'!A:A,E176,'9月销毁明细'!H:H,"Unsellable")</f>
        <v>0</v>
      </c>
      <c r="BU176">
        <f>SUMIFS('9月销毁明细'!G:G,'9月销毁明细'!A:A,E176,'9月销毁明细'!H:H,"Unsellable")</f>
        <v>0</v>
      </c>
      <c r="BW176">
        <f>IFERROR(I176*VLOOKUP(F176,'9.3成本表'!C:L,10,0),0)</f>
        <v>0</v>
      </c>
      <c r="BX176">
        <f t="shared" si="20"/>
        <v>0</v>
      </c>
      <c r="CC176" s="45">
        <f t="shared" si="21"/>
        <v>-18.068049999999999</v>
      </c>
      <c r="CD176" s="45">
        <f t="shared" si="22"/>
        <v>0</v>
      </c>
      <c r="CE176" s="45">
        <f t="shared" si="23"/>
        <v>0</v>
      </c>
    </row>
    <row r="177" spans="4:83" x14ac:dyDescent="0.25">
      <c r="D177" s="20" t="s">
        <v>463</v>
      </c>
      <c r="E177" s="20" t="s">
        <v>464</v>
      </c>
      <c r="F177" s="20">
        <v>1933</v>
      </c>
      <c r="G177">
        <v>171</v>
      </c>
      <c r="H177" s="20"/>
      <c r="I177">
        <f>SUMIFS('总明细 源文件后台下'!G:G,'总明细 源文件后台下'!E:E,E177,'总明细 源文件后台下'!C:C,"Order")</f>
        <v>2</v>
      </c>
      <c r="J177">
        <f>SUMIFS('总明细 源文件后台下'!M:M,'总明细 源文件后台下'!E:E,E177,'总明细 源文件后台下'!C:C,"Order")</f>
        <v>39.979999999999997</v>
      </c>
      <c r="K177">
        <f>SUMIFS('总明细 源文件后台下'!N:N,'总明细 源文件后台下'!E:E,E177,'总明细 源文件后台下'!C:C,"Order")</f>
        <v>0</v>
      </c>
      <c r="L177">
        <f>SUMIFS('总明细 源文件后台下'!O:O,'总明细 源文件后台下'!E:E,E177,'总明细 源文件后台下'!C:C,"Order")</f>
        <v>0</v>
      </c>
      <c r="M177">
        <f>SUMIFS('总明细 源文件后台下'!P:P,'总明细 源文件后台下'!E:E,E177,'总明细 源文件后台下'!C:C,"Order")</f>
        <v>0</v>
      </c>
      <c r="N177">
        <f>SUMIFS('总明细 源文件后台下'!Q:Q,'总明细 源文件后台下'!E:E,E177,'总明细 源文件后台下'!C:C,"Order")</f>
        <v>3</v>
      </c>
      <c r="O177">
        <f>SUMIFS('总明细 源文件后台下'!R:R,'总明细 源文件后台下'!E:E,E177,'总明细 源文件后台下'!C:C,"Order")</f>
        <v>-3</v>
      </c>
      <c r="P177">
        <f>SUMIFS('总明细 源文件后台下'!S:S,'总明细 源文件后台下'!E:E,E177,'总明细 源文件后台下'!C:C,"Order")</f>
        <v>-6.8</v>
      </c>
      <c r="Q177">
        <f>SUMIFS('总明细 源文件后台下'!T:T,'总明细 源文件后台下'!E:E,E177,'总明细 源文件后台下'!C:C,"Order")</f>
        <v>-7.18</v>
      </c>
      <c r="R177">
        <f>SUMIFS('总明细 源文件后台下'!U:U,'总明细 源文件后台下'!E:E,E177,'总明细 源文件后台下'!C:C,"Order")</f>
        <v>0</v>
      </c>
      <c r="S177">
        <f>SUMIFS('总明细 源文件后台下'!V:V,'总明细 源文件后台下'!E:E,E177,'总明细 源文件后台下'!C:C,"Order")</f>
        <v>0</v>
      </c>
      <c r="T177">
        <f>SUMIFS('总明细 源文件后台下'!W:W,'总明细 源文件后台下'!E:E,E177,'总明细 源文件后台下'!C:C,"Order")</f>
        <v>26</v>
      </c>
      <c r="U177">
        <f>SUMIFS('总明细 源文件后台下'!G:G,'总明细 源文件后台下'!E:E,E177,'总明细 源文件后台下'!C:C,"Refund")</f>
        <v>0</v>
      </c>
      <c r="V177">
        <f>SUMIFS('总明细 源文件后台下'!M:M,'总明细 源文件后台下'!E:E,E177,'总明细 源文件后台下'!C:C,"Refund")</f>
        <v>0</v>
      </c>
      <c r="W177">
        <f>SUMIFS('总明细 源文件后台下'!N:N,'总明细 源文件后台下'!E:E,E177,'总明细 源文件后台下'!C:C,"Refund")</f>
        <v>0</v>
      </c>
      <c r="X177">
        <f>SUMIFS('总明细 源文件后台下'!O:O,'总明细 源文件后台下'!E:E,E177,'总明细 源文件后台下'!C:C,"Refund")</f>
        <v>0</v>
      </c>
      <c r="Y177">
        <f>SUMIFS('总明细 源文件后台下'!P:P,'总明细 源文件后台下'!E:E,E177,'总明细 源文件后台下'!C:C,"Refund")</f>
        <v>0</v>
      </c>
      <c r="Z177">
        <f>SUMIFS('总明细 源文件后台下'!Q:Q,'总明细 源文件后台下'!E:E,E177,'总明细 源文件后台下'!C:C,"Refund")</f>
        <v>0</v>
      </c>
      <c r="AA177">
        <f>SUMIFS('总明细 源文件后台下'!R:R,'总明细 源文件后台下'!E:E,E177,'总明细 源文件后台下'!C:C,"Refund")</f>
        <v>0</v>
      </c>
      <c r="AB177">
        <f>SUMIFS('总明细 源文件后台下'!S:S,'总明细 源文件后台下'!E:E,E177,'总明细 源文件后台下'!C:C,"Refund")</f>
        <v>0</v>
      </c>
      <c r="AC177">
        <f>SUMIFS('总明细 源文件后台下'!T:T,'总明细 源文件后台下'!E:E,E177,'总明细 源文件后台下'!C:C,"Refund")</f>
        <v>0</v>
      </c>
      <c r="AD177">
        <f>SUMIFS('总明细 源文件后台下'!U:U,'总明细 源文件后台下'!E:E,E177,'总明细 源文件后台下'!C:C,"Refund")</f>
        <v>0</v>
      </c>
      <c r="AE177">
        <f>SUMIFS('总明细 源文件后台下'!V:V,'总明细 源文件后台下'!E:E,E177,'总明细 源文件后台下'!C:C,"Refund")</f>
        <v>0</v>
      </c>
      <c r="AF177">
        <f>SUMIFS('总明细 源文件后台下'!W:W,'总明细 源文件后台下'!E:E,E177,'总明细 源文件后台下'!C:C,"Refund")</f>
        <v>0</v>
      </c>
      <c r="AK177">
        <f>(SUMIF('广告费 源文件后台下'!G:G,E177,'广告费 源文件后台下'!M:M))*-1</f>
        <v>-25.6</v>
      </c>
      <c r="AL177">
        <f>SUMIFS('总明细 源文件后台下'!W:W,'总明细 源文件后台下'!E:E,E177,'总明细 源文件后台下'!C:C,"Adjustment",'总明细 源文件后台下'!F:F,"FBA Inventory Reimbursement - Customer Return")</f>
        <v>0</v>
      </c>
      <c r="AM177">
        <f>SUMIFS('总明细 源文件后台下'!W:W,'总明细 源文件后台下'!E:E,E177,'总明细 源文件后台下'!C:C,"Adjustment",'总明细 源文件后台下'!F:F,"FBA Inventory Reimbursement - Damaged:Warehouse")</f>
        <v>0</v>
      </c>
      <c r="AN177">
        <f>SUMIFS('总明细 源文件后台下'!W:W,'总明细 源文件后台下'!E:E,E177,'总明细 源文件后台下'!C:C,"Adjustment",'总明细 源文件后台下'!F:F,"FBA Inventory Reimbursement - Customer Service Issue")</f>
        <v>0</v>
      </c>
      <c r="AO177">
        <f>SUMIFS('总明细 源文件后台下'!W:W,'总明细 源文件后台下'!E:E,E177,'总明细 源文件后台下'!C:C,"Adjustment",'总明细 源文件后台下'!F:F,"FBA Inventory Reimbursement - Fee Correction")</f>
        <v>0</v>
      </c>
      <c r="AP177">
        <f>SUMIFS('总明细 源文件后台下'!W:W,'总明细 源文件后台下'!E:E,E177,'总明细 源文件后台下'!C:C,"Adjustment",'总明细 源文件后台下'!F:F,"FBA Inventory Reimbursement - General Adjustment")</f>
        <v>0</v>
      </c>
      <c r="AQ177">
        <f>SUMIFS('总明细 源文件后台下'!W:W,'总明细 源文件后台下'!E:E,E177,'总明细 源文件后台下'!C:C,"Adjustment",'总明细 源文件后台下'!F:F,"FBA Inventory Reimbursement - Lost:Inbound")</f>
        <v>0</v>
      </c>
      <c r="AR177">
        <f>SUMIFS('总明细 源文件后台下'!W:W,'总明细 源文件后台下'!E:E,E177,'总明细 源文件后台下'!C:C,"Adjustment",'总明细 源文件后台下'!F:F,"FBA Inventory Reimbursement - Lost:Warehouse")</f>
        <v>0</v>
      </c>
      <c r="AS177">
        <f>SUMIFS('总明细 源文件后台下'!W:W,'总明细 源文件后台下'!E:E,E177,'总明细 源文件后台下'!C:C,"Adjustment",'总明细 源文件后台下'!F:F,"Non-subscription Fee Adjustment")</f>
        <v>0</v>
      </c>
      <c r="AT177">
        <f>SUMIFS('总明细 源文件后台下'!W:W,'总明细 源文件后台下'!E:E,E177,'总明细 源文件后台下'!C:C,"Adjustment",'总明细 源文件后台下'!F:F,"FBA Inventory Placement Service Fee")</f>
        <v>0</v>
      </c>
      <c r="AV177">
        <f>SUMIF('FBA Customer Return Per Unit Fe'!B:B,E177,'FBA Customer Return Per Unit Fe'!C:C)</f>
        <v>-3.59</v>
      </c>
      <c r="AX177">
        <f>(SUMIF('仓储费 源文件后台下'!C:C,E177,'仓储费 源文件后台下'!V:V))*-1</f>
        <v>-0.47889999999999999</v>
      </c>
      <c r="AZ177">
        <f>SUMIF('Disposal Fee销毁费用-160.95'!B:B,E177,'Disposal Fee销毁费用-160.95'!D:D)*-1</f>
        <v>0</v>
      </c>
      <c r="BC177">
        <f>IFERROR(VLOOKUP(F177,'优惠券-86.4'!F:I,4,0),0)</f>
        <v>-0.15</v>
      </c>
      <c r="BD177">
        <f>IFERROR(VLOOKUP(F177,'早评-120'!E:H,4,0),0)</f>
        <v>0</v>
      </c>
      <c r="BF177">
        <f t="shared" si="16"/>
        <v>-3.8188999999999993</v>
      </c>
      <c r="BG177">
        <f t="shared" si="17"/>
        <v>-9.5520260130065024E-2</v>
      </c>
      <c r="BH177">
        <f t="shared" si="18"/>
        <v>-24.822849999999995</v>
      </c>
      <c r="BQ177" s="45">
        <f t="shared" si="19"/>
        <v>-24.822849999999995</v>
      </c>
      <c r="BR177">
        <f>SUMIFS('9月销毁明细'!D:D,'9月销毁明细'!A:A,E177,'9月销毁明细'!H:H,"Sellable")</f>
        <v>0</v>
      </c>
      <c r="BS177">
        <f>SUMIFS('9月销毁明细'!G:G,'9月销毁明细'!A:A,E177,'9月销毁明细'!H:H,"Sellable")</f>
        <v>0</v>
      </c>
      <c r="BT177">
        <f>SUMIFS('9月销毁明细'!D:D,'9月销毁明细'!A:A,E177,'9月销毁明细'!H:H,"Unsellable")</f>
        <v>0</v>
      </c>
      <c r="BU177">
        <f>SUMIFS('9月销毁明细'!G:G,'9月销毁明细'!A:A,E177,'9月销毁明细'!H:H,"Unsellable")</f>
        <v>0</v>
      </c>
      <c r="BW177">
        <f>IFERROR(I177*VLOOKUP(F177,'9.3成本表'!C:L,10,0),0)</f>
        <v>43.8</v>
      </c>
      <c r="BX177">
        <f t="shared" si="20"/>
        <v>26.52</v>
      </c>
      <c r="CC177" s="45">
        <f t="shared" si="21"/>
        <v>-95.142849999999996</v>
      </c>
      <c r="CD177" s="45">
        <f t="shared" si="22"/>
        <v>-0.36611709701004347</v>
      </c>
      <c r="CE177" s="45">
        <f t="shared" si="23"/>
        <v>-1.3529984357224119</v>
      </c>
    </row>
    <row r="178" spans="4:83" x14ac:dyDescent="0.25">
      <c r="D178" s="20" t="s">
        <v>465</v>
      </c>
      <c r="E178" s="20" t="s">
        <v>466</v>
      </c>
      <c r="F178" s="20">
        <v>1933</v>
      </c>
      <c r="G178">
        <v>172</v>
      </c>
      <c r="H178" s="20"/>
      <c r="I178">
        <f>SUMIFS('总明细 源文件后台下'!G:G,'总明细 源文件后台下'!E:E,E178,'总明细 源文件后台下'!C:C,"Order")</f>
        <v>3</v>
      </c>
      <c r="J178">
        <f>SUMIFS('总明细 源文件后台下'!M:M,'总明细 源文件后台下'!E:E,E178,'总明细 源文件后台下'!C:C,"Order")</f>
        <v>59.97</v>
      </c>
      <c r="K178">
        <f>SUMIFS('总明细 源文件后台下'!N:N,'总明细 源文件后台下'!E:E,E178,'总明细 源文件后台下'!C:C,"Order")</f>
        <v>0</v>
      </c>
      <c r="L178">
        <f>SUMIFS('总明细 源文件后台下'!O:O,'总明细 源文件后台下'!E:E,E178,'总明细 源文件后台下'!C:C,"Order")</f>
        <v>0</v>
      </c>
      <c r="M178">
        <f>SUMIFS('总明细 源文件后台下'!P:P,'总明细 源文件后台下'!E:E,E178,'总明细 源文件后台下'!C:C,"Order")</f>
        <v>-1.4</v>
      </c>
      <c r="N178">
        <f>SUMIFS('总明细 源文件后台下'!Q:Q,'总明细 源文件后台下'!E:E,E178,'总明细 源文件后台下'!C:C,"Order")</f>
        <v>0</v>
      </c>
      <c r="O178">
        <f>SUMIFS('总明细 源文件后台下'!R:R,'总明细 源文件后台下'!E:E,E178,'总明细 源文件后台下'!C:C,"Order")</f>
        <v>0</v>
      </c>
      <c r="P178">
        <f>SUMIFS('总明细 源文件后台下'!S:S,'总明细 源文件后台下'!E:E,E178,'总明细 源文件后台下'!C:C,"Order")</f>
        <v>-9.9600000000000009</v>
      </c>
      <c r="Q178">
        <f>SUMIFS('总明细 源文件后台下'!T:T,'总明细 源文件后台下'!E:E,E178,'总明细 源文件后台下'!C:C,"Order")</f>
        <v>-8.43</v>
      </c>
      <c r="R178">
        <f>SUMIFS('总明细 源文件后台下'!U:U,'总明细 源文件后台下'!E:E,E178,'总明细 源文件后台下'!C:C,"Order")</f>
        <v>0</v>
      </c>
      <c r="S178">
        <f>SUMIFS('总明细 源文件后台下'!V:V,'总明细 源文件后台下'!E:E,E178,'总明细 源文件后台下'!C:C,"Order")</f>
        <v>0</v>
      </c>
      <c r="T178">
        <f>SUMIFS('总明细 源文件后台下'!W:W,'总明细 源文件后台下'!E:E,E178,'总明细 源文件后台下'!C:C,"Order")</f>
        <v>40.179999999999993</v>
      </c>
      <c r="U178">
        <f>SUMIFS('总明细 源文件后台下'!G:G,'总明细 源文件后台下'!E:E,E178,'总明细 源文件后台下'!C:C,"Refund")</f>
        <v>0</v>
      </c>
      <c r="V178">
        <f>SUMIFS('总明细 源文件后台下'!M:M,'总明细 源文件后台下'!E:E,E178,'总明细 源文件后台下'!C:C,"Refund")</f>
        <v>0</v>
      </c>
      <c r="W178">
        <f>SUMIFS('总明细 源文件后台下'!N:N,'总明细 源文件后台下'!E:E,E178,'总明细 源文件后台下'!C:C,"Refund")</f>
        <v>0</v>
      </c>
      <c r="X178">
        <f>SUMIFS('总明细 源文件后台下'!O:O,'总明细 源文件后台下'!E:E,E178,'总明细 源文件后台下'!C:C,"Refund")</f>
        <v>0</v>
      </c>
      <c r="Y178">
        <f>SUMIFS('总明细 源文件后台下'!P:P,'总明细 源文件后台下'!E:E,E178,'总明细 源文件后台下'!C:C,"Refund")</f>
        <v>0</v>
      </c>
      <c r="Z178">
        <f>SUMIFS('总明细 源文件后台下'!Q:Q,'总明细 源文件后台下'!E:E,E178,'总明细 源文件后台下'!C:C,"Refund")</f>
        <v>0</v>
      </c>
      <c r="AA178">
        <f>SUMIFS('总明细 源文件后台下'!R:R,'总明细 源文件后台下'!E:E,E178,'总明细 源文件后台下'!C:C,"Refund")</f>
        <v>0</v>
      </c>
      <c r="AB178">
        <f>SUMIFS('总明细 源文件后台下'!S:S,'总明细 源文件后台下'!E:E,E178,'总明细 源文件后台下'!C:C,"Refund")</f>
        <v>0</v>
      </c>
      <c r="AC178">
        <f>SUMIFS('总明细 源文件后台下'!T:T,'总明细 源文件后台下'!E:E,E178,'总明细 源文件后台下'!C:C,"Refund")</f>
        <v>0</v>
      </c>
      <c r="AD178">
        <f>SUMIFS('总明细 源文件后台下'!U:U,'总明细 源文件后台下'!E:E,E178,'总明细 源文件后台下'!C:C,"Refund")</f>
        <v>0</v>
      </c>
      <c r="AE178">
        <f>SUMIFS('总明细 源文件后台下'!V:V,'总明细 源文件后台下'!E:E,E178,'总明细 源文件后台下'!C:C,"Refund")</f>
        <v>0</v>
      </c>
      <c r="AF178">
        <f>SUMIFS('总明细 源文件后台下'!W:W,'总明细 源文件后台下'!E:E,E178,'总明细 源文件后台下'!C:C,"Refund")</f>
        <v>0</v>
      </c>
      <c r="AK178">
        <f>(SUMIF('广告费 源文件后台下'!G:G,E178,'广告费 源文件后台下'!M:M))*-1</f>
        <v>-0.41</v>
      </c>
      <c r="AL178">
        <f>SUMIFS('总明细 源文件后台下'!W:W,'总明细 源文件后台下'!E:E,E178,'总明细 源文件后台下'!C:C,"Adjustment",'总明细 源文件后台下'!F:F,"FBA Inventory Reimbursement - Customer Return")</f>
        <v>22.02</v>
      </c>
      <c r="AM178">
        <f>SUMIFS('总明细 源文件后台下'!W:W,'总明细 源文件后台下'!E:E,E178,'总明细 源文件后台下'!C:C,"Adjustment",'总明细 源文件后台下'!F:F,"FBA Inventory Reimbursement - Damaged:Warehouse")</f>
        <v>0</v>
      </c>
      <c r="AN178">
        <f>SUMIFS('总明细 源文件后台下'!W:W,'总明细 源文件后台下'!E:E,E178,'总明细 源文件后台下'!C:C,"Adjustment",'总明细 源文件后台下'!F:F,"FBA Inventory Reimbursement - Customer Service Issue")</f>
        <v>0</v>
      </c>
      <c r="AO178">
        <f>SUMIFS('总明细 源文件后台下'!W:W,'总明细 源文件后台下'!E:E,E178,'总明细 源文件后台下'!C:C,"Adjustment",'总明细 源文件后台下'!F:F,"FBA Inventory Reimbursement - Fee Correction")</f>
        <v>0</v>
      </c>
      <c r="AP178">
        <f>SUMIFS('总明细 源文件后台下'!W:W,'总明细 源文件后台下'!E:E,E178,'总明细 源文件后台下'!C:C,"Adjustment",'总明细 源文件后台下'!F:F,"FBA Inventory Reimbursement - General Adjustment")</f>
        <v>0</v>
      </c>
      <c r="AQ178">
        <f>SUMIFS('总明细 源文件后台下'!W:W,'总明细 源文件后台下'!E:E,E178,'总明细 源文件后台下'!C:C,"Adjustment",'总明细 源文件后台下'!F:F,"FBA Inventory Reimbursement - Lost:Inbound")</f>
        <v>0</v>
      </c>
      <c r="AR178">
        <f>SUMIFS('总明细 源文件后台下'!W:W,'总明细 源文件后台下'!E:E,E178,'总明细 源文件后台下'!C:C,"Adjustment",'总明细 源文件后台下'!F:F,"FBA Inventory Reimbursement - Lost:Warehouse")</f>
        <v>0</v>
      </c>
      <c r="AS178">
        <f>SUMIFS('总明细 源文件后台下'!W:W,'总明细 源文件后台下'!E:E,E178,'总明细 源文件后台下'!C:C,"Adjustment",'总明细 源文件后台下'!F:F,"Non-subscription Fee Adjustment")</f>
        <v>0</v>
      </c>
      <c r="AT178">
        <f>SUMIFS('总明细 源文件后台下'!W:W,'总明细 源文件后台下'!E:E,E178,'总明细 源文件后台下'!C:C,"Adjustment",'总明细 源文件后台下'!F:F,"FBA Inventory Placement Service Fee")</f>
        <v>0</v>
      </c>
      <c r="AV178">
        <f>SUMIF('FBA Customer Return Per Unit Fe'!B:B,E178,'FBA Customer Return Per Unit Fe'!C:C)</f>
        <v>0</v>
      </c>
      <c r="AX178">
        <f>(SUMIF('仓储费 源文件后台下'!C:C,E178,'仓储费 源文件后台下'!V:V))*-1</f>
        <v>-0.38</v>
      </c>
      <c r="AZ178">
        <f>SUMIF('Disposal Fee销毁费用-160.95'!B:B,E178,'Disposal Fee销毁费用-160.95'!D:D)*-1</f>
        <v>0</v>
      </c>
      <c r="BC178">
        <f>IFERROR(VLOOKUP(F178,'优惠券-86.4'!F:I,4,0),0)</f>
        <v>-0.15</v>
      </c>
      <c r="BD178">
        <f>IFERROR(VLOOKUP(F178,'早评-120'!E:H,4,0),0)</f>
        <v>0</v>
      </c>
      <c r="BF178">
        <f t="shared" si="16"/>
        <v>61.259999999999991</v>
      </c>
      <c r="BG178">
        <f t="shared" si="17"/>
        <v>1.0215107553776888</v>
      </c>
      <c r="BH178">
        <f t="shared" si="18"/>
        <v>398.18999999999994</v>
      </c>
      <c r="BQ178" s="45">
        <f t="shared" si="19"/>
        <v>398.18999999999994</v>
      </c>
      <c r="BR178">
        <f>SUMIFS('9月销毁明细'!D:D,'9月销毁明细'!A:A,E178,'9月销毁明细'!H:H,"Sellable")</f>
        <v>0</v>
      </c>
      <c r="BS178">
        <f>SUMIFS('9月销毁明细'!G:G,'9月销毁明细'!A:A,E178,'9月销毁明细'!H:H,"Sellable")</f>
        <v>0</v>
      </c>
      <c r="BT178">
        <f>SUMIFS('9月销毁明细'!D:D,'9月销毁明细'!A:A,E178,'9月销毁明细'!H:H,"Unsellable")</f>
        <v>0</v>
      </c>
      <c r="BU178">
        <f>SUMIFS('9月销毁明细'!G:G,'9月销毁明细'!A:A,E178,'9月销毁明细'!H:H,"Unsellable")</f>
        <v>0</v>
      </c>
      <c r="BW178">
        <f>IFERROR(I178*VLOOKUP(F178,'9.3成本表'!C:L,10,0),0)</f>
        <v>65.699999999999989</v>
      </c>
      <c r="BX178">
        <f t="shared" si="20"/>
        <v>39.78</v>
      </c>
      <c r="CC178" s="45">
        <f t="shared" si="21"/>
        <v>292.70999999999992</v>
      </c>
      <c r="CD178" s="45">
        <f t="shared" si="22"/>
        <v>0.75091391849771016</v>
      </c>
      <c r="CE178" s="45">
        <f t="shared" si="23"/>
        <v>2.7750284414106936</v>
      </c>
    </row>
    <row r="179" spans="4:83" x14ac:dyDescent="0.25">
      <c r="D179" s="20" t="s">
        <v>467</v>
      </c>
      <c r="E179" s="20" t="s">
        <v>468</v>
      </c>
      <c r="F179" s="20">
        <v>1933</v>
      </c>
      <c r="G179">
        <v>173</v>
      </c>
      <c r="H179" s="20"/>
      <c r="I179">
        <f>SUMIFS('总明细 源文件后台下'!G:G,'总明细 源文件后台下'!E:E,E179,'总明细 源文件后台下'!C:C,"Order")</f>
        <v>0</v>
      </c>
      <c r="J179">
        <f>SUMIFS('总明细 源文件后台下'!M:M,'总明细 源文件后台下'!E:E,E179,'总明细 源文件后台下'!C:C,"Order")</f>
        <v>0</v>
      </c>
      <c r="K179">
        <f>SUMIFS('总明细 源文件后台下'!N:N,'总明细 源文件后台下'!E:E,E179,'总明细 源文件后台下'!C:C,"Order")</f>
        <v>0</v>
      </c>
      <c r="L179">
        <f>SUMIFS('总明细 源文件后台下'!O:O,'总明细 源文件后台下'!E:E,E179,'总明细 源文件后台下'!C:C,"Order")</f>
        <v>0</v>
      </c>
      <c r="M179">
        <f>SUMIFS('总明细 源文件后台下'!P:P,'总明细 源文件后台下'!E:E,E179,'总明细 源文件后台下'!C:C,"Order")</f>
        <v>0</v>
      </c>
      <c r="N179">
        <f>SUMIFS('总明细 源文件后台下'!Q:Q,'总明细 源文件后台下'!E:E,E179,'总明细 源文件后台下'!C:C,"Order")</f>
        <v>0</v>
      </c>
      <c r="O179">
        <f>SUMIFS('总明细 源文件后台下'!R:R,'总明细 源文件后台下'!E:E,E179,'总明细 源文件后台下'!C:C,"Order")</f>
        <v>0</v>
      </c>
      <c r="P179">
        <f>SUMIFS('总明细 源文件后台下'!S:S,'总明细 源文件后台下'!E:E,E179,'总明细 源文件后台下'!C:C,"Order")</f>
        <v>0</v>
      </c>
      <c r="Q179">
        <f>SUMIFS('总明细 源文件后台下'!T:T,'总明细 源文件后台下'!E:E,E179,'总明细 源文件后台下'!C:C,"Order")</f>
        <v>0</v>
      </c>
      <c r="R179">
        <f>SUMIFS('总明细 源文件后台下'!U:U,'总明细 源文件后台下'!E:E,E179,'总明细 源文件后台下'!C:C,"Order")</f>
        <v>0</v>
      </c>
      <c r="S179">
        <f>SUMIFS('总明细 源文件后台下'!V:V,'总明细 源文件后台下'!E:E,E179,'总明细 源文件后台下'!C:C,"Order")</f>
        <v>0</v>
      </c>
      <c r="T179">
        <f>SUMIFS('总明细 源文件后台下'!W:W,'总明细 源文件后台下'!E:E,E179,'总明细 源文件后台下'!C:C,"Order")</f>
        <v>0</v>
      </c>
      <c r="U179">
        <f>SUMIFS('总明细 源文件后台下'!G:G,'总明细 源文件后台下'!E:E,E179,'总明细 源文件后台下'!C:C,"Refund")</f>
        <v>1</v>
      </c>
      <c r="V179">
        <f>SUMIFS('总明细 源文件后台下'!M:M,'总明细 源文件后台下'!E:E,E179,'总明细 源文件后台下'!C:C,"Refund")</f>
        <v>-16.989999999999998</v>
      </c>
      <c r="W179">
        <f>SUMIFS('总明细 源文件后台下'!N:N,'总明细 源文件后台下'!E:E,E179,'总明细 源文件后台下'!C:C,"Refund")</f>
        <v>0</v>
      </c>
      <c r="X179">
        <f>SUMIFS('总明细 源文件后台下'!O:O,'总明细 源文件后台下'!E:E,E179,'总明细 源文件后台下'!C:C,"Refund")</f>
        <v>0</v>
      </c>
      <c r="Y179">
        <f>SUMIFS('总明细 源文件后台下'!P:P,'总明细 源文件后台下'!E:E,E179,'总明细 源文件后台下'!C:C,"Refund")</f>
        <v>0</v>
      </c>
      <c r="Z179">
        <f>SUMIFS('总明细 源文件后台下'!Q:Q,'总明细 源文件后台下'!E:E,E179,'总明细 源文件后台下'!C:C,"Refund")</f>
        <v>0</v>
      </c>
      <c r="AA179">
        <f>SUMIFS('总明细 源文件后台下'!R:R,'总明细 源文件后台下'!E:E,E179,'总明细 源文件后台下'!C:C,"Refund")</f>
        <v>0</v>
      </c>
      <c r="AB179">
        <f>SUMIFS('总明细 源文件后台下'!S:S,'总明细 源文件后台下'!E:E,E179,'总明细 源文件后台下'!C:C,"Refund")</f>
        <v>2.31</v>
      </c>
      <c r="AC179">
        <f>SUMIFS('总明细 源文件后台下'!T:T,'总明细 源文件后台下'!E:E,E179,'总明细 源文件后台下'!C:C,"Refund")</f>
        <v>0</v>
      </c>
      <c r="AD179">
        <f>SUMIFS('总明细 源文件后台下'!U:U,'总明细 源文件后台下'!E:E,E179,'总明细 源文件后台下'!C:C,"Refund")</f>
        <v>0</v>
      </c>
      <c r="AE179">
        <f>SUMIFS('总明细 源文件后台下'!V:V,'总明细 源文件后台下'!E:E,E179,'总明细 源文件后台下'!C:C,"Refund")</f>
        <v>0</v>
      </c>
      <c r="AF179">
        <f>SUMIFS('总明细 源文件后台下'!W:W,'总明细 源文件后台下'!E:E,E179,'总明细 源文件后台下'!C:C,"Refund")</f>
        <v>-14.68</v>
      </c>
      <c r="AK179">
        <f>(SUMIF('广告费 源文件后台下'!G:G,E179,'广告费 源文件后台下'!M:M))*-1</f>
        <v>-0.73</v>
      </c>
      <c r="AL179">
        <f>SUMIFS('总明细 源文件后台下'!W:W,'总明细 源文件后台下'!E:E,E179,'总明细 源文件后台下'!C:C,"Adjustment",'总明细 源文件后台下'!F:F,"FBA Inventory Reimbursement - Customer Return")</f>
        <v>0</v>
      </c>
      <c r="AM179">
        <f>SUMIFS('总明细 源文件后台下'!W:W,'总明细 源文件后台下'!E:E,E179,'总明细 源文件后台下'!C:C,"Adjustment",'总明细 源文件后台下'!F:F,"FBA Inventory Reimbursement - Damaged:Warehouse")</f>
        <v>0</v>
      </c>
      <c r="AN179">
        <f>SUMIFS('总明细 源文件后台下'!W:W,'总明细 源文件后台下'!E:E,E179,'总明细 源文件后台下'!C:C,"Adjustment",'总明细 源文件后台下'!F:F,"FBA Inventory Reimbursement - Customer Service Issue")</f>
        <v>0</v>
      </c>
      <c r="AO179">
        <f>SUMIFS('总明细 源文件后台下'!W:W,'总明细 源文件后台下'!E:E,E179,'总明细 源文件后台下'!C:C,"Adjustment",'总明细 源文件后台下'!F:F,"FBA Inventory Reimbursement - Fee Correction")</f>
        <v>0</v>
      </c>
      <c r="AP179">
        <f>SUMIFS('总明细 源文件后台下'!W:W,'总明细 源文件后台下'!E:E,E179,'总明细 源文件后台下'!C:C,"Adjustment",'总明细 源文件后台下'!F:F,"FBA Inventory Reimbursement - General Adjustment")</f>
        <v>0</v>
      </c>
      <c r="AQ179">
        <f>SUMIFS('总明细 源文件后台下'!W:W,'总明细 源文件后台下'!E:E,E179,'总明细 源文件后台下'!C:C,"Adjustment",'总明细 源文件后台下'!F:F,"FBA Inventory Reimbursement - Lost:Inbound")</f>
        <v>0</v>
      </c>
      <c r="AR179">
        <f>SUMIFS('总明细 源文件后台下'!W:W,'总明细 源文件后台下'!E:E,E179,'总明细 源文件后台下'!C:C,"Adjustment",'总明细 源文件后台下'!F:F,"FBA Inventory Reimbursement - Lost:Warehouse")</f>
        <v>0</v>
      </c>
      <c r="AS179">
        <f>SUMIFS('总明细 源文件后台下'!W:W,'总明细 源文件后台下'!E:E,E179,'总明细 源文件后台下'!C:C,"Adjustment",'总明细 源文件后台下'!F:F,"Non-subscription Fee Adjustment")</f>
        <v>0</v>
      </c>
      <c r="AT179">
        <f>SUMIFS('总明细 源文件后台下'!W:W,'总明细 源文件后台下'!E:E,E179,'总明细 源文件后台下'!C:C,"Adjustment",'总明细 源文件后台下'!F:F,"FBA Inventory Placement Service Fee")</f>
        <v>0</v>
      </c>
      <c r="AV179">
        <f>SUMIF('FBA Customer Return Per Unit Fe'!B:B,E179,'FBA Customer Return Per Unit Fe'!C:C)</f>
        <v>-2.81</v>
      </c>
      <c r="AX179">
        <f>(SUMIF('仓储费 源文件后台下'!C:C,E179,'仓储费 源文件后台下'!V:V))*-1</f>
        <v>-0.49220000000000003</v>
      </c>
      <c r="AZ179">
        <f>SUMIF('Disposal Fee销毁费用-160.95'!B:B,E179,'Disposal Fee销毁费用-160.95'!D:D)*-1</f>
        <v>0</v>
      </c>
      <c r="BC179">
        <f>IFERROR(VLOOKUP(F179,'优惠券-86.4'!F:I,4,0),0)</f>
        <v>-0.15</v>
      </c>
      <c r="BD179">
        <f>IFERROR(VLOOKUP(F179,'早评-120'!E:H,4,0),0)</f>
        <v>0</v>
      </c>
      <c r="BF179">
        <f t="shared" si="16"/>
        <v>-18.862200000000001</v>
      </c>
      <c r="BG179">
        <f t="shared" si="17"/>
        <v>0</v>
      </c>
      <c r="BH179">
        <f t="shared" si="18"/>
        <v>-122.60430000000001</v>
      </c>
      <c r="BQ179" s="45">
        <f t="shared" si="19"/>
        <v>-122.60430000000001</v>
      </c>
      <c r="BR179">
        <f>SUMIFS('9月销毁明细'!D:D,'9月销毁明细'!A:A,E179,'9月销毁明细'!H:H,"Sellable")</f>
        <v>0</v>
      </c>
      <c r="BS179">
        <f>SUMIFS('9月销毁明细'!G:G,'9月销毁明细'!A:A,E179,'9月销毁明细'!H:H,"Sellable")</f>
        <v>0</v>
      </c>
      <c r="BT179">
        <f>SUMIFS('9月销毁明细'!D:D,'9月销毁明细'!A:A,E179,'9月销毁明细'!H:H,"Unsellable")</f>
        <v>0</v>
      </c>
      <c r="BU179">
        <f>SUMIFS('9月销毁明细'!G:G,'9月销毁明细'!A:A,E179,'9月销毁明细'!H:H,"Unsellable")</f>
        <v>0</v>
      </c>
      <c r="BW179">
        <f>IFERROR(I179*VLOOKUP(F179,'9.3成本表'!C:L,10,0),0)</f>
        <v>0</v>
      </c>
      <c r="BX179">
        <f t="shared" si="20"/>
        <v>0</v>
      </c>
      <c r="CC179" s="45">
        <f t="shared" si="21"/>
        <v>-122.60430000000001</v>
      </c>
      <c r="CD179" s="45">
        <f t="shared" si="22"/>
        <v>0</v>
      </c>
      <c r="CE179" s="45">
        <f t="shared" si="23"/>
        <v>0</v>
      </c>
    </row>
    <row r="180" spans="4:83" x14ac:dyDescent="0.25">
      <c r="D180" s="20" t="s">
        <v>469</v>
      </c>
      <c r="E180" s="20" t="s">
        <v>470</v>
      </c>
      <c r="F180" s="20">
        <v>1933</v>
      </c>
      <c r="G180">
        <v>174</v>
      </c>
      <c r="H180" s="20"/>
      <c r="I180">
        <f>SUMIFS('总明细 源文件后台下'!G:G,'总明细 源文件后台下'!E:E,E180,'总明细 源文件后台下'!C:C,"Order")</f>
        <v>2</v>
      </c>
      <c r="J180">
        <f>SUMIFS('总明细 源文件后台下'!M:M,'总明细 源文件后台下'!E:E,E180,'总明细 源文件后台下'!C:C,"Order")</f>
        <v>39.979999999999997</v>
      </c>
      <c r="K180">
        <f>SUMIFS('总明细 源文件后台下'!N:N,'总明细 源文件后台下'!E:E,E180,'总明细 源文件后台下'!C:C,"Order")</f>
        <v>3.08</v>
      </c>
      <c r="L180">
        <f>SUMIFS('总明细 源文件后台下'!O:O,'总明细 源文件后台下'!E:E,E180,'总明细 源文件后台下'!C:C,"Order")</f>
        <v>0</v>
      </c>
      <c r="M180">
        <f>SUMIFS('总明细 源文件后台下'!P:P,'总明细 源文件后台下'!E:E,E180,'总明细 源文件后台下'!C:C,"Order")</f>
        <v>-3.08</v>
      </c>
      <c r="N180">
        <f>SUMIFS('总明细 源文件后台下'!Q:Q,'总明细 源文件后台下'!E:E,E180,'总明细 源文件后台下'!C:C,"Order")</f>
        <v>1.2</v>
      </c>
      <c r="O180">
        <f>SUMIFS('总明细 源文件后台下'!R:R,'总明细 源文件后台下'!E:E,E180,'总明细 源文件后台下'!C:C,"Order")</f>
        <v>-1.2</v>
      </c>
      <c r="P180">
        <f>SUMIFS('总明细 源文件后台下'!S:S,'总明细 源文件后台下'!E:E,E180,'总明细 源文件后台下'!C:C,"Order")</f>
        <v>-6.8</v>
      </c>
      <c r="Q180">
        <f>SUMIFS('总明细 源文件后台下'!T:T,'总明细 源文件后台下'!E:E,E180,'总明细 源文件后台下'!C:C,"Order")</f>
        <v>-5.62</v>
      </c>
      <c r="R180">
        <f>SUMIFS('总明细 源文件后台下'!U:U,'总明细 源文件后台下'!E:E,E180,'总明细 源文件后台下'!C:C,"Order")</f>
        <v>0</v>
      </c>
      <c r="S180">
        <f>SUMIFS('总明细 源文件后台下'!V:V,'总明细 源文件后台下'!E:E,E180,'总明细 源文件后台下'!C:C,"Order")</f>
        <v>0</v>
      </c>
      <c r="T180">
        <f>SUMIFS('总明细 源文件后台下'!W:W,'总明细 源文件后台下'!E:E,E180,'总明细 源文件后台下'!C:C,"Order")</f>
        <v>27.56</v>
      </c>
      <c r="U180">
        <f>SUMIFS('总明细 源文件后台下'!G:G,'总明细 源文件后台下'!E:E,E180,'总明细 源文件后台下'!C:C,"Refund")</f>
        <v>0</v>
      </c>
      <c r="V180">
        <f>SUMIFS('总明细 源文件后台下'!M:M,'总明细 源文件后台下'!E:E,E180,'总明细 源文件后台下'!C:C,"Refund")</f>
        <v>0</v>
      </c>
      <c r="W180">
        <f>SUMIFS('总明细 源文件后台下'!N:N,'总明细 源文件后台下'!E:E,E180,'总明细 源文件后台下'!C:C,"Refund")</f>
        <v>0</v>
      </c>
      <c r="X180">
        <f>SUMIFS('总明细 源文件后台下'!O:O,'总明细 源文件后台下'!E:E,E180,'总明细 源文件后台下'!C:C,"Refund")</f>
        <v>0</v>
      </c>
      <c r="Y180">
        <f>SUMIFS('总明细 源文件后台下'!P:P,'总明细 源文件后台下'!E:E,E180,'总明细 源文件后台下'!C:C,"Refund")</f>
        <v>0</v>
      </c>
      <c r="Z180">
        <f>SUMIFS('总明细 源文件后台下'!Q:Q,'总明细 源文件后台下'!E:E,E180,'总明细 源文件后台下'!C:C,"Refund")</f>
        <v>0</v>
      </c>
      <c r="AA180">
        <f>SUMIFS('总明细 源文件后台下'!R:R,'总明细 源文件后台下'!E:E,E180,'总明细 源文件后台下'!C:C,"Refund")</f>
        <v>0</v>
      </c>
      <c r="AB180">
        <f>SUMIFS('总明细 源文件后台下'!S:S,'总明细 源文件后台下'!E:E,E180,'总明细 源文件后台下'!C:C,"Refund")</f>
        <v>0</v>
      </c>
      <c r="AC180">
        <f>SUMIFS('总明细 源文件后台下'!T:T,'总明细 源文件后台下'!E:E,E180,'总明细 源文件后台下'!C:C,"Refund")</f>
        <v>0</v>
      </c>
      <c r="AD180">
        <f>SUMIFS('总明细 源文件后台下'!U:U,'总明细 源文件后台下'!E:E,E180,'总明细 源文件后台下'!C:C,"Refund")</f>
        <v>0</v>
      </c>
      <c r="AE180">
        <f>SUMIFS('总明细 源文件后台下'!V:V,'总明细 源文件后台下'!E:E,E180,'总明细 源文件后台下'!C:C,"Refund")</f>
        <v>0</v>
      </c>
      <c r="AF180">
        <f>SUMIFS('总明细 源文件后台下'!W:W,'总明细 源文件后台下'!E:E,E180,'总明细 源文件后台下'!C:C,"Refund")</f>
        <v>0</v>
      </c>
      <c r="AK180">
        <f>(SUMIF('广告费 源文件后台下'!G:G,E180,'广告费 源文件后台下'!M:M))*-1</f>
        <v>-2.38</v>
      </c>
      <c r="AL180">
        <f>SUMIFS('总明细 源文件后台下'!W:W,'总明细 源文件后台下'!E:E,E180,'总明细 源文件后台下'!C:C,"Adjustment",'总明细 源文件后台下'!F:F,"FBA Inventory Reimbursement - Customer Return")</f>
        <v>0</v>
      </c>
      <c r="AM180">
        <f>SUMIFS('总明细 源文件后台下'!W:W,'总明细 源文件后台下'!E:E,E180,'总明细 源文件后台下'!C:C,"Adjustment",'总明细 源文件后台下'!F:F,"FBA Inventory Reimbursement - Damaged:Warehouse")</f>
        <v>0</v>
      </c>
      <c r="AN180">
        <f>SUMIFS('总明细 源文件后台下'!W:W,'总明细 源文件后台下'!E:E,E180,'总明细 源文件后台下'!C:C,"Adjustment",'总明细 源文件后台下'!F:F,"FBA Inventory Reimbursement - Customer Service Issue")</f>
        <v>0</v>
      </c>
      <c r="AO180">
        <f>SUMIFS('总明细 源文件后台下'!W:W,'总明细 源文件后台下'!E:E,E180,'总明细 源文件后台下'!C:C,"Adjustment",'总明细 源文件后台下'!F:F,"FBA Inventory Reimbursement - Fee Correction")</f>
        <v>0</v>
      </c>
      <c r="AP180">
        <f>SUMIFS('总明细 源文件后台下'!W:W,'总明细 源文件后台下'!E:E,E180,'总明细 源文件后台下'!C:C,"Adjustment",'总明细 源文件后台下'!F:F,"FBA Inventory Reimbursement - General Adjustment")</f>
        <v>0</v>
      </c>
      <c r="AQ180">
        <f>SUMIFS('总明细 源文件后台下'!W:W,'总明细 源文件后台下'!E:E,E180,'总明细 源文件后台下'!C:C,"Adjustment",'总明细 源文件后台下'!F:F,"FBA Inventory Reimbursement - Lost:Inbound")</f>
        <v>0</v>
      </c>
      <c r="AR180">
        <f>SUMIFS('总明细 源文件后台下'!W:W,'总明细 源文件后台下'!E:E,E180,'总明细 源文件后台下'!C:C,"Adjustment",'总明细 源文件后台下'!F:F,"FBA Inventory Reimbursement - Lost:Warehouse")</f>
        <v>0</v>
      </c>
      <c r="AS180">
        <f>SUMIFS('总明细 源文件后台下'!W:W,'总明细 源文件后台下'!E:E,E180,'总明细 源文件后台下'!C:C,"Adjustment",'总明细 源文件后台下'!F:F,"Non-subscription Fee Adjustment")</f>
        <v>0</v>
      </c>
      <c r="AT180">
        <f>SUMIFS('总明细 源文件后台下'!W:W,'总明细 源文件后台下'!E:E,E180,'总明细 源文件后台下'!C:C,"Adjustment",'总明细 源文件后台下'!F:F,"FBA Inventory Placement Service Fee")</f>
        <v>0</v>
      </c>
      <c r="AV180">
        <f>SUMIF('FBA Customer Return Per Unit Fe'!B:B,E180,'FBA Customer Return Per Unit Fe'!C:C)</f>
        <v>0</v>
      </c>
      <c r="AX180">
        <f>(SUMIF('仓储费 源文件后台下'!C:C,E180,'仓储费 源文件后台下'!V:V))*-1</f>
        <v>-0.38450000000000001</v>
      </c>
      <c r="AZ180">
        <f>SUMIF('Disposal Fee销毁费用-160.95'!B:B,E180,'Disposal Fee销毁费用-160.95'!D:D)*-1</f>
        <v>0</v>
      </c>
      <c r="BC180">
        <f>IFERROR(VLOOKUP(F180,'优惠券-86.4'!F:I,4,0),0)</f>
        <v>-0.15</v>
      </c>
      <c r="BD180">
        <f>IFERROR(VLOOKUP(F180,'早评-120'!E:H,4,0),0)</f>
        <v>0</v>
      </c>
      <c r="BF180">
        <f t="shared" si="16"/>
        <v>24.645499999999998</v>
      </c>
      <c r="BG180">
        <f t="shared" si="17"/>
        <v>0.61644572286143073</v>
      </c>
      <c r="BH180">
        <f t="shared" si="18"/>
        <v>160.19574999999998</v>
      </c>
      <c r="BQ180" s="45">
        <f t="shared" si="19"/>
        <v>160.19574999999998</v>
      </c>
      <c r="BR180">
        <f>SUMIFS('9月销毁明细'!D:D,'9月销毁明细'!A:A,E180,'9月销毁明细'!H:H,"Sellable")</f>
        <v>0</v>
      </c>
      <c r="BS180">
        <f>SUMIFS('9月销毁明细'!G:G,'9月销毁明细'!A:A,E180,'9月销毁明细'!H:H,"Sellable")</f>
        <v>0</v>
      </c>
      <c r="BT180">
        <f>SUMIFS('9月销毁明细'!D:D,'9月销毁明细'!A:A,E180,'9月销毁明细'!H:H,"Unsellable")</f>
        <v>0</v>
      </c>
      <c r="BU180">
        <f>SUMIFS('9月销毁明细'!G:G,'9月销毁明细'!A:A,E180,'9月销毁明细'!H:H,"Unsellable")</f>
        <v>0</v>
      </c>
      <c r="BW180">
        <f>IFERROR(I180*VLOOKUP(F180,'9.3成本表'!C:L,10,0),0)</f>
        <v>43.8</v>
      </c>
      <c r="BX180">
        <f t="shared" si="20"/>
        <v>26.52</v>
      </c>
      <c r="CC180" s="45">
        <f t="shared" si="21"/>
        <v>89.875749999999982</v>
      </c>
      <c r="CD180" s="45">
        <f t="shared" si="22"/>
        <v>0.34584888598145219</v>
      </c>
      <c r="CE180" s="45">
        <f t="shared" si="23"/>
        <v>1.2780965585893058</v>
      </c>
    </row>
    <row r="181" spans="4:83" x14ac:dyDescent="0.25">
      <c r="D181" s="20" t="s">
        <v>471</v>
      </c>
      <c r="E181" s="20" t="s">
        <v>472</v>
      </c>
      <c r="F181" s="20">
        <v>1933</v>
      </c>
      <c r="G181">
        <v>175</v>
      </c>
      <c r="H181" s="20"/>
      <c r="I181">
        <f>SUMIFS('总明细 源文件后台下'!G:G,'总明细 源文件后台下'!E:E,E181,'总明细 源文件后台下'!C:C,"Order")</f>
        <v>1</v>
      </c>
      <c r="J181">
        <f>SUMIFS('总明细 源文件后台下'!M:M,'总明细 源文件后台下'!E:E,E181,'总明细 源文件后台下'!C:C,"Order")</f>
        <v>19.989999999999998</v>
      </c>
      <c r="K181">
        <f>SUMIFS('总明细 源文件后台下'!N:N,'总明细 源文件后台下'!E:E,E181,'总明细 源文件后台下'!C:C,"Order")</f>
        <v>0</v>
      </c>
      <c r="L181">
        <f>SUMIFS('总明细 源文件后台下'!O:O,'总明细 源文件后台下'!E:E,E181,'总明细 源文件后台下'!C:C,"Order")</f>
        <v>0</v>
      </c>
      <c r="M181">
        <f>SUMIFS('总明细 源文件后台下'!P:P,'总明细 源文件后台下'!E:E,E181,'总明细 源文件后台下'!C:C,"Order")</f>
        <v>0</v>
      </c>
      <c r="N181">
        <f>SUMIFS('总明细 源文件后台下'!Q:Q,'总明细 源文件后台下'!E:E,E181,'总明细 源文件后台下'!C:C,"Order")</f>
        <v>1.68</v>
      </c>
      <c r="O181">
        <f>SUMIFS('总明细 源文件后台下'!R:R,'总明细 源文件后台下'!E:E,E181,'总明细 源文件后台下'!C:C,"Order")</f>
        <v>-1.68</v>
      </c>
      <c r="P181">
        <f>SUMIFS('总明细 源文件后台下'!S:S,'总明细 源文件后台下'!E:E,E181,'总明细 源文件后台下'!C:C,"Order")</f>
        <v>-3.4</v>
      </c>
      <c r="Q181">
        <f>SUMIFS('总明细 源文件后台下'!T:T,'总明细 源文件后台下'!E:E,E181,'总明细 源文件后台下'!C:C,"Order")</f>
        <v>-3.59</v>
      </c>
      <c r="R181">
        <f>SUMIFS('总明细 源文件后台下'!U:U,'总明细 源文件后台下'!E:E,E181,'总明细 源文件后台下'!C:C,"Order")</f>
        <v>0</v>
      </c>
      <c r="S181">
        <f>SUMIFS('总明细 源文件后台下'!V:V,'总明细 源文件后台下'!E:E,E181,'总明细 源文件后台下'!C:C,"Order")</f>
        <v>0</v>
      </c>
      <c r="T181">
        <f>SUMIFS('总明细 源文件后台下'!W:W,'总明细 源文件后台下'!E:E,E181,'总明细 源文件后台下'!C:C,"Order")</f>
        <v>13</v>
      </c>
      <c r="U181">
        <f>SUMIFS('总明细 源文件后台下'!G:G,'总明细 源文件后台下'!E:E,E181,'总明细 源文件后台下'!C:C,"Refund")</f>
        <v>0</v>
      </c>
      <c r="V181">
        <f>SUMIFS('总明细 源文件后台下'!M:M,'总明细 源文件后台下'!E:E,E181,'总明细 源文件后台下'!C:C,"Refund")</f>
        <v>0</v>
      </c>
      <c r="W181">
        <f>SUMIFS('总明细 源文件后台下'!N:N,'总明细 源文件后台下'!E:E,E181,'总明细 源文件后台下'!C:C,"Refund")</f>
        <v>0</v>
      </c>
      <c r="X181">
        <f>SUMIFS('总明细 源文件后台下'!O:O,'总明细 源文件后台下'!E:E,E181,'总明细 源文件后台下'!C:C,"Refund")</f>
        <v>0</v>
      </c>
      <c r="Y181">
        <f>SUMIFS('总明细 源文件后台下'!P:P,'总明细 源文件后台下'!E:E,E181,'总明细 源文件后台下'!C:C,"Refund")</f>
        <v>0</v>
      </c>
      <c r="Z181">
        <f>SUMIFS('总明细 源文件后台下'!Q:Q,'总明细 源文件后台下'!E:E,E181,'总明细 源文件后台下'!C:C,"Refund")</f>
        <v>0</v>
      </c>
      <c r="AA181">
        <f>SUMIFS('总明细 源文件后台下'!R:R,'总明细 源文件后台下'!E:E,E181,'总明细 源文件后台下'!C:C,"Refund")</f>
        <v>0</v>
      </c>
      <c r="AB181">
        <f>SUMIFS('总明细 源文件后台下'!S:S,'总明细 源文件后台下'!E:E,E181,'总明细 源文件后台下'!C:C,"Refund")</f>
        <v>0</v>
      </c>
      <c r="AC181">
        <f>SUMIFS('总明细 源文件后台下'!T:T,'总明细 源文件后台下'!E:E,E181,'总明细 源文件后台下'!C:C,"Refund")</f>
        <v>0</v>
      </c>
      <c r="AD181">
        <f>SUMIFS('总明细 源文件后台下'!U:U,'总明细 源文件后台下'!E:E,E181,'总明细 源文件后台下'!C:C,"Refund")</f>
        <v>0</v>
      </c>
      <c r="AE181">
        <f>SUMIFS('总明细 源文件后台下'!V:V,'总明细 源文件后台下'!E:E,E181,'总明细 源文件后台下'!C:C,"Refund")</f>
        <v>0</v>
      </c>
      <c r="AF181">
        <f>SUMIFS('总明细 源文件后台下'!W:W,'总明细 源文件后台下'!E:E,E181,'总明细 源文件后台下'!C:C,"Refund")</f>
        <v>0</v>
      </c>
      <c r="AK181">
        <f>(SUMIF('广告费 源文件后台下'!G:G,E181,'广告费 源文件后台下'!M:M))*-1</f>
        <v>-0.48</v>
      </c>
      <c r="AL181">
        <f>SUMIFS('总明细 源文件后台下'!W:W,'总明细 源文件后台下'!E:E,E181,'总明细 源文件后台下'!C:C,"Adjustment",'总明细 源文件后台下'!F:F,"FBA Inventory Reimbursement - Customer Return")</f>
        <v>0</v>
      </c>
      <c r="AM181">
        <f>SUMIFS('总明细 源文件后台下'!W:W,'总明细 源文件后台下'!E:E,E181,'总明细 源文件后台下'!C:C,"Adjustment",'总明细 源文件后台下'!F:F,"FBA Inventory Reimbursement - Damaged:Warehouse")</f>
        <v>0</v>
      </c>
      <c r="AN181">
        <f>SUMIFS('总明细 源文件后台下'!W:W,'总明细 源文件后台下'!E:E,E181,'总明细 源文件后台下'!C:C,"Adjustment",'总明细 源文件后台下'!F:F,"FBA Inventory Reimbursement - Customer Service Issue")</f>
        <v>0</v>
      </c>
      <c r="AO181">
        <f>SUMIFS('总明细 源文件后台下'!W:W,'总明细 源文件后台下'!E:E,E181,'总明细 源文件后台下'!C:C,"Adjustment",'总明细 源文件后台下'!F:F,"FBA Inventory Reimbursement - Fee Correction")</f>
        <v>0</v>
      </c>
      <c r="AP181">
        <f>SUMIFS('总明细 源文件后台下'!W:W,'总明细 源文件后台下'!E:E,E181,'总明细 源文件后台下'!C:C,"Adjustment",'总明细 源文件后台下'!F:F,"FBA Inventory Reimbursement - General Adjustment")</f>
        <v>0</v>
      </c>
      <c r="AQ181">
        <f>SUMIFS('总明细 源文件后台下'!W:W,'总明细 源文件后台下'!E:E,E181,'总明细 源文件后台下'!C:C,"Adjustment",'总明细 源文件后台下'!F:F,"FBA Inventory Reimbursement - Lost:Inbound")</f>
        <v>0</v>
      </c>
      <c r="AR181">
        <f>SUMIFS('总明细 源文件后台下'!W:W,'总明细 源文件后台下'!E:E,E181,'总明细 源文件后台下'!C:C,"Adjustment",'总明细 源文件后台下'!F:F,"FBA Inventory Reimbursement - Lost:Warehouse")</f>
        <v>0</v>
      </c>
      <c r="AS181">
        <f>SUMIFS('总明细 源文件后台下'!W:W,'总明细 源文件后台下'!E:E,E181,'总明细 源文件后台下'!C:C,"Adjustment",'总明细 源文件后台下'!F:F,"Non-subscription Fee Adjustment")</f>
        <v>0</v>
      </c>
      <c r="AT181">
        <f>SUMIFS('总明细 源文件后台下'!W:W,'总明细 源文件后台下'!E:E,E181,'总明细 源文件后台下'!C:C,"Adjustment",'总明细 源文件后台下'!F:F,"FBA Inventory Placement Service Fee")</f>
        <v>0</v>
      </c>
      <c r="AV181">
        <f>SUMIF('FBA Customer Return Per Unit Fe'!B:B,E181,'FBA Customer Return Per Unit Fe'!C:C)</f>
        <v>-3.59</v>
      </c>
      <c r="AX181">
        <f>(SUMIF('仓储费 源文件后台下'!C:C,E181,'仓储费 源文件后台下'!V:V))*-1</f>
        <v>-0.59829999999999994</v>
      </c>
      <c r="AZ181">
        <f>SUMIF('Disposal Fee销毁费用-160.95'!B:B,E181,'Disposal Fee销毁费用-160.95'!D:D)*-1</f>
        <v>0</v>
      </c>
      <c r="BC181">
        <f>IFERROR(VLOOKUP(F181,'优惠券-86.4'!F:I,4,0),0)</f>
        <v>-0.15</v>
      </c>
      <c r="BD181">
        <f>IFERROR(VLOOKUP(F181,'早评-120'!E:H,4,0),0)</f>
        <v>0</v>
      </c>
      <c r="BF181">
        <f t="shared" si="16"/>
        <v>8.1816999999999993</v>
      </c>
      <c r="BG181">
        <f t="shared" si="17"/>
        <v>0.4092896448224112</v>
      </c>
      <c r="BH181">
        <f t="shared" si="18"/>
        <v>53.181049999999999</v>
      </c>
      <c r="BQ181" s="45">
        <f t="shared" si="19"/>
        <v>53.181049999999999</v>
      </c>
      <c r="BR181">
        <f>SUMIFS('9月销毁明细'!D:D,'9月销毁明细'!A:A,E181,'9月销毁明细'!H:H,"Sellable")</f>
        <v>0</v>
      </c>
      <c r="BS181">
        <f>SUMIFS('9月销毁明细'!G:G,'9月销毁明细'!A:A,E181,'9月销毁明细'!H:H,"Sellable")</f>
        <v>0</v>
      </c>
      <c r="BT181">
        <f>SUMIFS('9月销毁明细'!D:D,'9月销毁明细'!A:A,E181,'9月销毁明细'!H:H,"Unsellable")</f>
        <v>0</v>
      </c>
      <c r="BU181">
        <f>SUMIFS('9月销毁明细'!G:G,'9月销毁明细'!A:A,E181,'9月销毁明细'!H:H,"Unsellable")</f>
        <v>0</v>
      </c>
      <c r="BW181">
        <f>IFERROR(I181*VLOOKUP(F181,'9.3成本表'!C:L,10,0),0)</f>
        <v>21.9</v>
      </c>
      <c r="BX181">
        <f t="shared" si="20"/>
        <v>13.26</v>
      </c>
      <c r="CC181" s="45">
        <f t="shared" si="21"/>
        <v>18.021050000000002</v>
      </c>
      <c r="CD181" s="45">
        <f t="shared" si="22"/>
        <v>0.13869280794243277</v>
      </c>
      <c r="CE181" s="45">
        <f t="shared" si="23"/>
        <v>0.51254408418657582</v>
      </c>
    </row>
    <row r="182" spans="4:83" x14ac:dyDescent="0.25">
      <c r="D182" s="20" t="s">
        <v>473</v>
      </c>
      <c r="E182" s="20" t="s">
        <v>474</v>
      </c>
      <c r="F182" s="20">
        <v>1933</v>
      </c>
      <c r="G182">
        <v>176</v>
      </c>
      <c r="H182" s="20"/>
      <c r="I182">
        <f>SUMIFS('总明细 源文件后台下'!G:G,'总明细 源文件后台下'!E:E,E182,'总明细 源文件后台下'!C:C,"Order")</f>
        <v>1</v>
      </c>
      <c r="J182">
        <f>SUMIFS('总明细 源文件后台下'!M:M,'总明细 源文件后台下'!E:E,E182,'总明细 源文件后台下'!C:C,"Order")</f>
        <v>19.989999999999998</v>
      </c>
      <c r="K182">
        <f>SUMIFS('总明细 源文件后台下'!N:N,'总明细 源文件后台下'!E:E,E182,'总明细 源文件后台下'!C:C,"Order")</f>
        <v>0</v>
      </c>
      <c r="L182">
        <f>SUMIFS('总明细 源文件后台下'!O:O,'总明细 源文件后台下'!E:E,E182,'总明细 源文件后台下'!C:C,"Order")</f>
        <v>0</v>
      </c>
      <c r="M182">
        <f>SUMIFS('总明细 源文件后台下'!P:P,'总明细 源文件后台下'!E:E,E182,'总明细 源文件后台下'!C:C,"Order")</f>
        <v>-1</v>
      </c>
      <c r="N182">
        <f>SUMIFS('总明细 源文件后台下'!Q:Q,'总明细 源文件后台下'!E:E,E182,'总明细 源文件后台下'!C:C,"Order")</f>
        <v>0</v>
      </c>
      <c r="O182">
        <f>SUMIFS('总明细 源文件后台下'!R:R,'总明细 源文件后台下'!E:E,E182,'总明细 源文件后台下'!C:C,"Order")</f>
        <v>0</v>
      </c>
      <c r="P182">
        <f>SUMIFS('总明细 源文件后台下'!S:S,'总明细 源文件后台下'!E:E,E182,'总明细 源文件后台下'!C:C,"Order")</f>
        <v>-3.23</v>
      </c>
      <c r="Q182">
        <f>SUMIFS('总明细 源文件后台下'!T:T,'总明细 源文件后台下'!E:E,E182,'总明细 源文件后台下'!C:C,"Order")</f>
        <v>-2.81</v>
      </c>
      <c r="R182">
        <f>SUMIFS('总明细 源文件后台下'!U:U,'总明细 源文件后台下'!E:E,E182,'总明细 源文件后台下'!C:C,"Order")</f>
        <v>0</v>
      </c>
      <c r="S182">
        <f>SUMIFS('总明细 源文件后台下'!V:V,'总明细 源文件后台下'!E:E,E182,'总明细 源文件后台下'!C:C,"Order")</f>
        <v>0</v>
      </c>
      <c r="T182">
        <f>SUMIFS('总明细 源文件后台下'!W:W,'总明细 源文件后台下'!E:E,E182,'总明细 源文件后台下'!C:C,"Order")</f>
        <v>12.95</v>
      </c>
      <c r="U182">
        <f>SUMIFS('总明细 源文件后台下'!G:G,'总明细 源文件后台下'!E:E,E182,'总明细 源文件后台下'!C:C,"Refund")</f>
        <v>0</v>
      </c>
      <c r="V182">
        <f>SUMIFS('总明细 源文件后台下'!M:M,'总明细 源文件后台下'!E:E,E182,'总明细 源文件后台下'!C:C,"Refund")</f>
        <v>0</v>
      </c>
      <c r="W182">
        <f>SUMIFS('总明细 源文件后台下'!N:N,'总明细 源文件后台下'!E:E,E182,'总明细 源文件后台下'!C:C,"Refund")</f>
        <v>0</v>
      </c>
      <c r="X182">
        <f>SUMIFS('总明细 源文件后台下'!O:O,'总明细 源文件后台下'!E:E,E182,'总明细 源文件后台下'!C:C,"Refund")</f>
        <v>0</v>
      </c>
      <c r="Y182">
        <f>SUMIFS('总明细 源文件后台下'!P:P,'总明细 源文件后台下'!E:E,E182,'总明细 源文件后台下'!C:C,"Refund")</f>
        <v>0</v>
      </c>
      <c r="Z182">
        <f>SUMIFS('总明细 源文件后台下'!Q:Q,'总明细 源文件后台下'!E:E,E182,'总明细 源文件后台下'!C:C,"Refund")</f>
        <v>0</v>
      </c>
      <c r="AA182">
        <f>SUMIFS('总明细 源文件后台下'!R:R,'总明细 源文件后台下'!E:E,E182,'总明细 源文件后台下'!C:C,"Refund")</f>
        <v>0</v>
      </c>
      <c r="AB182">
        <f>SUMIFS('总明细 源文件后台下'!S:S,'总明细 源文件后台下'!E:E,E182,'总明细 源文件后台下'!C:C,"Refund")</f>
        <v>0</v>
      </c>
      <c r="AC182">
        <f>SUMIFS('总明细 源文件后台下'!T:T,'总明细 源文件后台下'!E:E,E182,'总明细 源文件后台下'!C:C,"Refund")</f>
        <v>0</v>
      </c>
      <c r="AD182">
        <f>SUMIFS('总明细 源文件后台下'!U:U,'总明细 源文件后台下'!E:E,E182,'总明细 源文件后台下'!C:C,"Refund")</f>
        <v>0</v>
      </c>
      <c r="AE182">
        <f>SUMIFS('总明细 源文件后台下'!V:V,'总明细 源文件后台下'!E:E,E182,'总明细 源文件后台下'!C:C,"Refund")</f>
        <v>0</v>
      </c>
      <c r="AF182">
        <f>SUMIFS('总明细 源文件后台下'!W:W,'总明细 源文件后台下'!E:E,E182,'总明细 源文件后台下'!C:C,"Refund")</f>
        <v>0</v>
      </c>
      <c r="AK182">
        <f>(SUMIF('广告费 源文件后台下'!G:G,E182,'广告费 源文件后台下'!M:M))*-1</f>
        <v>-2.3899999999999997</v>
      </c>
      <c r="AL182">
        <f>SUMIFS('总明细 源文件后台下'!W:W,'总明细 源文件后台下'!E:E,E182,'总明细 源文件后台下'!C:C,"Adjustment",'总明细 源文件后台下'!F:F,"FBA Inventory Reimbursement - Customer Return")</f>
        <v>0</v>
      </c>
      <c r="AM182">
        <f>SUMIFS('总明细 源文件后台下'!W:W,'总明细 源文件后台下'!E:E,E182,'总明细 源文件后台下'!C:C,"Adjustment",'总明细 源文件后台下'!F:F,"FBA Inventory Reimbursement - Damaged:Warehouse")</f>
        <v>0</v>
      </c>
      <c r="AN182">
        <f>SUMIFS('总明细 源文件后台下'!W:W,'总明细 源文件后台下'!E:E,E182,'总明细 源文件后台下'!C:C,"Adjustment",'总明细 源文件后台下'!F:F,"FBA Inventory Reimbursement - Customer Service Issue")</f>
        <v>0</v>
      </c>
      <c r="AO182">
        <f>SUMIFS('总明细 源文件后台下'!W:W,'总明细 源文件后台下'!E:E,E182,'总明细 源文件后台下'!C:C,"Adjustment",'总明细 源文件后台下'!F:F,"FBA Inventory Reimbursement - Fee Correction")</f>
        <v>0</v>
      </c>
      <c r="AP182">
        <f>SUMIFS('总明细 源文件后台下'!W:W,'总明细 源文件后台下'!E:E,E182,'总明细 源文件后台下'!C:C,"Adjustment",'总明细 源文件后台下'!F:F,"FBA Inventory Reimbursement - General Adjustment")</f>
        <v>0</v>
      </c>
      <c r="AQ182">
        <f>SUMIFS('总明细 源文件后台下'!W:W,'总明细 源文件后台下'!E:E,E182,'总明细 源文件后台下'!C:C,"Adjustment",'总明细 源文件后台下'!F:F,"FBA Inventory Reimbursement - Lost:Inbound")</f>
        <v>0</v>
      </c>
      <c r="AR182">
        <f>SUMIFS('总明细 源文件后台下'!W:W,'总明细 源文件后台下'!E:E,E182,'总明细 源文件后台下'!C:C,"Adjustment",'总明细 源文件后台下'!F:F,"FBA Inventory Reimbursement - Lost:Warehouse")</f>
        <v>0</v>
      </c>
      <c r="AS182">
        <f>SUMIFS('总明细 源文件后台下'!W:W,'总明细 源文件后台下'!E:E,E182,'总明细 源文件后台下'!C:C,"Adjustment",'总明细 源文件后台下'!F:F,"Non-subscription Fee Adjustment")</f>
        <v>0</v>
      </c>
      <c r="AT182">
        <f>SUMIFS('总明细 源文件后台下'!W:W,'总明细 源文件后台下'!E:E,E182,'总明细 源文件后台下'!C:C,"Adjustment",'总明细 源文件后台下'!F:F,"FBA Inventory Placement Service Fee")</f>
        <v>0</v>
      </c>
      <c r="AV182">
        <f>SUMIF('FBA Customer Return Per Unit Fe'!B:B,E182,'FBA Customer Return Per Unit Fe'!C:C)</f>
        <v>0</v>
      </c>
      <c r="AX182">
        <f>(SUMIF('仓储费 源文件后台下'!C:C,E182,'仓储费 源文件后台下'!V:V))*-1</f>
        <v>-0.4849</v>
      </c>
      <c r="AZ182">
        <f>SUMIF('Disposal Fee销毁费用-160.95'!B:B,E182,'Disposal Fee销毁费用-160.95'!D:D)*-1</f>
        <v>0</v>
      </c>
      <c r="BC182">
        <f>IFERROR(VLOOKUP(F182,'优惠券-86.4'!F:I,4,0),0)</f>
        <v>-0.15</v>
      </c>
      <c r="BD182">
        <f>IFERROR(VLOOKUP(F182,'早评-120'!E:H,4,0),0)</f>
        <v>0</v>
      </c>
      <c r="BF182">
        <f t="shared" si="16"/>
        <v>9.9251000000000005</v>
      </c>
      <c r="BG182">
        <f t="shared" si="17"/>
        <v>0.49650325162581299</v>
      </c>
      <c r="BH182">
        <f t="shared" si="18"/>
        <v>64.513149999999996</v>
      </c>
      <c r="BQ182" s="45">
        <f t="shared" si="19"/>
        <v>64.513149999999996</v>
      </c>
      <c r="BR182">
        <f>SUMIFS('9月销毁明细'!D:D,'9月销毁明细'!A:A,E182,'9月销毁明细'!H:H,"Sellable")</f>
        <v>0</v>
      </c>
      <c r="BS182">
        <f>SUMIFS('9月销毁明细'!G:G,'9月销毁明细'!A:A,E182,'9月销毁明细'!H:H,"Sellable")</f>
        <v>0</v>
      </c>
      <c r="BT182">
        <f>SUMIFS('9月销毁明细'!D:D,'9月销毁明细'!A:A,E182,'9月销毁明细'!H:H,"Unsellable")</f>
        <v>0</v>
      </c>
      <c r="BU182">
        <f>SUMIFS('9月销毁明细'!G:G,'9月销毁明细'!A:A,E182,'9月销毁明细'!H:H,"Unsellable")</f>
        <v>0</v>
      </c>
      <c r="BW182">
        <f>IFERROR(I182*VLOOKUP(F182,'9.3成本表'!C:L,10,0),0)</f>
        <v>21.9</v>
      </c>
      <c r="BX182">
        <f t="shared" si="20"/>
        <v>13.26</v>
      </c>
      <c r="CC182" s="45">
        <f t="shared" si="21"/>
        <v>29.353149999999999</v>
      </c>
      <c r="CD182" s="45">
        <f t="shared" si="22"/>
        <v>0.22590641474583445</v>
      </c>
      <c r="CE182" s="45">
        <f t="shared" si="23"/>
        <v>0.83484499431171788</v>
      </c>
    </row>
    <row r="183" spans="4:83" x14ac:dyDescent="0.25">
      <c r="D183" s="20" t="s">
        <v>475</v>
      </c>
      <c r="E183" s="20" t="s">
        <v>476</v>
      </c>
      <c r="F183" s="20">
        <v>1933</v>
      </c>
      <c r="G183">
        <v>177</v>
      </c>
      <c r="H183" s="20"/>
      <c r="I183">
        <f>SUMIFS('总明细 源文件后台下'!G:G,'总明细 源文件后台下'!E:E,E183,'总明细 源文件后台下'!C:C,"Order")</f>
        <v>1</v>
      </c>
      <c r="J183">
        <f>SUMIFS('总明细 源文件后台下'!M:M,'总明细 源文件后台下'!E:E,E183,'总明细 源文件后台下'!C:C,"Order")</f>
        <v>19.989999999999998</v>
      </c>
      <c r="K183">
        <f>SUMIFS('总明细 源文件后台下'!N:N,'总明细 源文件后台下'!E:E,E183,'总明细 源文件后台下'!C:C,"Order")</f>
        <v>0</v>
      </c>
      <c r="L183">
        <f>SUMIFS('总明细 源文件后台下'!O:O,'总明细 源文件后台下'!E:E,E183,'总明细 源文件后台下'!C:C,"Order")</f>
        <v>0</v>
      </c>
      <c r="M183">
        <f>SUMIFS('总明细 源文件后台下'!P:P,'总明细 源文件后台下'!E:E,E183,'总明细 源文件后台下'!C:C,"Order")</f>
        <v>-1</v>
      </c>
      <c r="N183">
        <f>SUMIFS('总明细 源文件后台下'!Q:Q,'总明细 源文件后台下'!E:E,E183,'总明细 源文件后台下'!C:C,"Order")</f>
        <v>0</v>
      </c>
      <c r="O183">
        <f>SUMIFS('总明细 源文件后台下'!R:R,'总明细 源文件后台下'!E:E,E183,'总明细 源文件后台下'!C:C,"Order")</f>
        <v>0</v>
      </c>
      <c r="P183">
        <f>SUMIFS('总明细 源文件后台下'!S:S,'总明细 源文件后台下'!E:E,E183,'总明细 源文件后台下'!C:C,"Order")</f>
        <v>-3.23</v>
      </c>
      <c r="Q183">
        <f>SUMIFS('总明细 源文件后台下'!T:T,'总明细 源文件后台下'!E:E,E183,'总明细 源文件后台下'!C:C,"Order")</f>
        <v>-2.81</v>
      </c>
      <c r="R183">
        <f>SUMIFS('总明细 源文件后台下'!U:U,'总明细 源文件后台下'!E:E,E183,'总明细 源文件后台下'!C:C,"Order")</f>
        <v>0</v>
      </c>
      <c r="S183">
        <f>SUMIFS('总明细 源文件后台下'!V:V,'总明细 源文件后台下'!E:E,E183,'总明细 源文件后台下'!C:C,"Order")</f>
        <v>0</v>
      </c>
      <c r="T183">
        <f>SUMIFS('总明细 源文件后台下'!W:W,'总明细 源文件后台下'!E:E,E183,'总明细 源文件后台下'!C:C,"Order")</f>
        <v>12.95</v>
      </c>
      <c r="U183">
        <f>SUMIFS('总明细 源文件后台下'!G:G,'总明细 源文件后台下'!E:E,E183,'总明细 源文件后台下'!C:C,"Refund")</f>
        <v>0</v>
      </c>
      <c r="V183">
        <f>SUMIFS('总明细 源文件后台下'!M:M,'总明细 源文件后台下'!E:E,E183,'总明细 源文件后台下'!C:C,"Refund")</f>
        <v>0</v>
      </c>
      <c r="W183">
        <f>SUMIFS('总明细 源文件后台下'!N:N,'总明细 源文件后台下'!E:E,E183,'总明细 源文件后台下'!C:C,"Refund")</f>
        <v>0</v>
      </c>
      <c r="X183">
        <f>SUMIFS('总明细 源文件后台下'!O:O,'总明细 源文件后台下'!E:E,E183,'总明细 源文件后台下'!C:C,"Refund")</f>
        <v>0</v>
      </c>
      <c r="Y183">
        <f>SUMIFS('总明细 源文件后台下'!P:P,'总明细 源文件后台下'!E:E,E183,'总明细 源文件后台下'!C:C,"Refund")</f>
        <v>0</v>
      </c>
      <c r="Z183">
        <f>SUMIFS('总明细 源文件后台下'!Q:Q,'总明细 源文件后台下'!E:E,E183,'总明细 源文件后台下'!C:C,"Refund")</f>
        <v>0</v>
      </c>
      <c r="AA183">
        <f>SUMIFS('总明细 源文件后台下'!R:R,'总明细 源文件后台下'!E:E,E183,'总明细 源文件后台下'!C:C,"Refund")</f>
        <v>0</v>
      </c>
      <c r="AB183">
        <f>SUMIFS('总明细 源文件后台下'!S:S,'总明细 源文件后台下'!E:E,E183,'总明细 源文件后台下'!C:C,"Refund")</f>
        <v>0</v>
      </c>
      <c r="AC183">
        <f>SUMIFS('总明细 源文件后台下'!T:T,'总明细 源文件后台下'!E:E,E183,'总明细 源文件后台下'!C:C,"Refund")</f>
        <v>0</v>
      </c>
      <c r="AD183">
        <f>SUMIFS('总明细 源文件后台下'!U:U,'总明细 源文件后台下'!E:E,E183,'总明细 源文件后台下'!C:C,"Refund")</f>
        <v>0</v>
      </c>
      <c r="AE183">
        <f>SUMIFS('总明细 源文件后台下'!V:V,'总明细 源文件后台下'!E:E,E183,'总明细 源文件后台下'!C:C,"Refund")</f>
        <v>0</v>
      </c>
      <c r="AF183">
        <f>SUMIFS('总明细 源文件后台下'!W:W,'总明细 源文件后台下'!E:E,E183,'总明细 源文件后台下'!C:C,"Refund")</f>
        <v>0</v>
      </c>
      <c r="AK183">
        <f>(SUMIF('广告费 源文件后台下'!G:G,E183,'广告费 源文件后台下'!M:M))*-1</f>
        <v>-4.3099999999999996</v>
      </c>
      <c r="AL183">
        <f>SUMIFS('总明细 源文件后台下'!W:W,'总明细 源文件后台下'!E:E,E183,'总明细 源文件后台下'!C:C,"Adjustment",'总明细 源文件后台下'!F:F,"FBA Inventory Reimbursement - Customer Return")</f>
        <v>0</v>
      </c>
      <c r="AM183">
        <f>SUMIFS('总明细 源文件后台下'!W:W,'总明细 源文件后台下'!E:E,E183,'总明细 源文件后台下'!C:C,"Adjustment",'总明细 源文件后台下'!F:F,"FBA Inventory Reimbursement - Damaged:Warehouse")</f>
        <v>0</v>
      </c>
      <c r="AN183">
        <f>SUMIFS('总明细 源文件后台下'!W:W,'总明细 源文件后台下'!E:E,E183,'总明细 源文件后台下'!C:C,"Adjustment",'总明细 源文件后台下'!F:F,"FBA Inventory Reimbursement - Customer Service Issue")</f>
        <v>0</v>
      </c>
      <c r="AO183">
        <f>SUMIFS('总明细 源文件后台下'!W:W,'总明细 源文件后台下'!E:E,E183,'总明细 源文件后台下'!C:C,"Adjustment",'总明细 源文件后台下'!F:F,"FBA Inventory Reimbursement - Fee Correction")</f>
        <v>0</v>
      </c>
      <c r="AP183">
        <f>SUMIFS('总明细 源文件后台下'!W:W,'总明细 源文件后台下'!E:E,E183,'总明细 源文件后台下'!C:C,"Adjustment",'总明细 源文件后台下'!F:F,"FBA Inventory Reimbursement - General Adjustment")</f>
        <v>0</v>
      </c>
      <c r="AQ183">
        <f>SUMIFS('总明细 源文件后台下'!W:W,'总明细 源文件后台下'!E:E,E183,'总明细 源文件后台下'!C:C,"Adjustment",'总明细 源文件后台下'!F:F,"FBA Inventory Reimbursement - Lost:Inbound")</f>
        <v>0</v>
      </c>
      <c r="AR183">
        <f>SUMIFS('总明细 源文件后台下'!W:W,'总明细 源文件后台下'!E:E,E183,'总明细 源文件后台下'!C:C,"Adjustment",'总明细 源文件后台下'!F:F,"FBA Inventory Reimbursement - Lost:Warehouse")</f>
        <v>0</v>
      </c>
      <c r="AS183">
        <f>SUMIFS('总明细 源文件后台下'!W:W,'总明细 源文件后台下'!E:E,E183,'总明细 源文件后台下'!C:C,"Adjustment",'总明细 源文件后台下'!F:F,"Non-subscription Fee Adjustment")</f>
        <v>0</v>
      </c>
      <c r="AT183">
        <f>SUMIFS('总明细 源文件后台下'!W:W,'总明细 源文件后台下'!E:E,E183,'总明细 源文件后台下'!C:C,"Adjustment",'总明细 源文件后台下'!F:F,"FBA Inventory Placement Service Fee")</f>
        <v>0</v>
      </c>
      <c r="AV183">
        <f>SUMIF('FBA Customer Return Per Unit Fe'!B:B,E183,'FBA Customer Return Per Unit Fe'!C:C)</f>
        <v>0</v>
      </c>
      <c r="AX183">
        <f>(SUMIF('仓储费 源文件后台下'!C:C,E183,'仓储费 源文件后台下'!V:V))*-1</f>
        <v>-0.54180000000000006</v>
      </c>
      <c r="AZ183">
        <f>SUMIF('Disposal Fee销毁费用-160.95'!B:B,E183,'Disposal Fee销毁费用-160.95'!D:D)*-1</f>
        <v>0</v>
      </c>
      <c r="BC183">
        <f>IFERROR(VLOOKUP(F183,'优惠券-86.4'!F:I,4,0),0)</f>
        <v>-0.15</v>
      </c>
      <c r="BD183">
        <f>IFERROR(VLOOKUP(F183,'早评-120'!E:H,4,0),0)</f>
        <v>0</v>
      </c>
      <c r="BF183">
        <f t="shared" si="16"/>
        <v>7.948199999999999</v>
      </c>
      <c r="BG183">
        <f t="shared" si="17"/>
        <v>0.39760880440220109</v>
      </c>
      <c r="BH183">
        <f t="shared" si="18"/>
        <v>51.663299999999992</v>
      </c>
      <c r="BQ183" s="45">
        <f t="shared" si="19"/>
        <v>51.663299999999992</v>
      </c>
      <c r="BR183">
        <f>SUMIFS('9月销毁明细'!D:D,'9月销毁明细'!A:A,E183,'9月销毁明细'!H:H,"Sellable")</f>
        <v>0</v>
      </c>
      <c r="BS183">
        <f>SUMIFS('9月销毁明细'!G:G,'9月销毁明细'!A:A,E183,'9月销毁明细'!H:H,"Sellable")</f>
        <v>0</v>
      </c>
      <c r="BT183">
        <f>SUMIFS('9月销毁明细'!D:D,'9月销毁明细'!A:A,E183,'9月销毁明细'!H:H,"Unsellable")</f>
        <v>0</v>
      </c>
      <c r="BU183">
        <f>SUMIFS('9月销毁明细'!G:G,'9月销毁明细'!A:A,E183,'9月销毁明细'!H:H,"Unsellable")</f>
        <v>0</v>
      </c>
      <c r="BW183">
        <f>IFERROR(I183*VLOOKUP(F183,'9.3成本表'!C:L,10,0),0)</f>
        <v>21.9</v>
      </c>
      <c r="BX183">
        <f t="shared" si="20"/>
        <v>13.26</v>
      </c>
      <c r="CC183" s="45">
        <f t="shared" si="21"/>
        <v>16.503299999999996</v>
      </c>
      <c r="CD183" s="45">
        <f t="shared" si="22"/>
        <v>0.1270119675222226</v>
      </c>
      <c r="CE183" s="45">
        <f t="shared" si="23"/>
        <v>0.46937713310580198</v>
      </c>
    </row>
    <row r="184" spans="4:83" x14ac:dyDescent="0.25">
      <c r="D184" s="20" t="s">
        <v>477</v>
      </c>
      <c r="E184" s="20" t="s">
        <v>478</v>
      </c>
      <c r="F184" s="20">
        <v>1933</v>
      </c>
      <c r="G184">
        <v>178</v>
      </c>
      <c r="H184" s="20"/>
      <c r="I184">
        <f>SUMIFS('总明细 源文件后台下'!G:G,'总明细 源文件后台下'!E:E,E184,'总明细 源文件后台下'!C:C,"Order")</f>
        <v>0</v>
      </c>
      <c r="J184">
        <f>SUMIFS('总明细 源文件后台下'!M:M,'总明细 源文件后台下'!E:E,E184,'总明细 源文件后台下'!C:C,"Order")</f>
        <v>0</v>
      </c>
      <c r="K184">
        <f>SUMIFS('总明细 源文件后台下'!N:N,'总明细 源文件后台下'!E:E,E184,'总明细 源文件后台下'!C:C,"Order")</f>
        <v>0</v>
      </c>
      <c r="L184">
        <f>SUMIFS('总明细 源文件后台下'!O:O,'总明细 源文件后台下'!E:E,E184,'总明细 源文件后台下'!C:C,"Order")</f>
        <v>0</v>
      </c>
      <c r="M184">
        <f>SUMIFS('总明细 源文件后台下'!P:P,'总明细 源文件后台下'!E:E,E184,'总明细 源文件后台下'!C:C,"Order")</f>
        <v>0</v>
      </c>
      <c r="N184">
        <f>SUMIFS('总明细 源文件后台下'!Q:Q,'总明细 源文件后台下'!E:E,E184,'总明细 源文件后台下'!C:C,"Order")</f>
        <v>0</v>
      </c>
      <c r="O184">
        <f>SUMIFS('总明细 源文件后台下'!R:R,'总明细 源文件后台下'!E:E,E184,'总明细 源文件后台下'!C:C,"Order")</f>
        <v>0</v>
      </c>
      <c r="P184">
        <f>SUMIFS('总明细 源文件后台下'!S:S,'总明细 源文件后台下'!E:E,E184,'总明细 源文件后台下'!C:C,"Order")</f>
        <v>0</v>
      </c>
      <c r="Q184">
        <f>SUMIFS('总明细 源文件后台下'!T:T,'总明细 源文件后台下'!E:E,E184,'总明细 源文件后台下'!C:C,"Order")</f>
        <v>0</v>
      </c>
      <c r="R184">
        <f>SUMIFS('总明细 源文件后台下'!U:U,'总明细 源文件后台下'!E:E,E184,'总明细 源文件后台下'!C:C,"Order")</f>
        <v>0</v>
      </c>
      <c r="S184">
        <f>SUMIFS('总明细 源文件后台下'!V:V,'总明细 源文件后台下'!E:E,E184,'总明细 源文件后台下'!C:C,"Order")</f>
        <v>0</v>
      </c>
      <c r="T184">
        <f>SUMIFS('总明细 源文件后台下'!W:W,'总明细 源文件后台下'!E:E,E184,'总明细 源文件后台下'!C:C,"Order")</f>
        <v>0</v>
      </c>
      <c r="U184">
        <f>SUMIFS('总明细 源文件后台下'!G:G,'总明细 源文件后台下'!E:E,E184,'总明细 源文件后台下'!C:C,"Refund")</f>
        <v>0</v>
      </c>
      <c r="V184">
        <f>SUMIFS('总明细 源文件后台下'!M:M,'总明细 源文件后台下'!E:E,E184,'总明细 源文件后台下'!C:C,"Refund")</f>
        <v>0</v>
      </c>
      <c r="W184">
        <f>SUMIFS('总明细 源文件后台下'!N:N,'总明细 源文件后台下'!E:E,E184,'总明细 源文件后台下'!C:C,"Refund")</f>
        <v>0</v>
      </c>
      <c r="X184">
        <f>SUMIFS('总明细 源文件后台下'!O:O,'总明细 源文件后台下'!E:E,E184,'总明细 源文件后台下'!C:C,"Refund")</f>
        <v>0</v>
      </c>
      <c r="Y184">
        <f>SUMIFS('总明细 源文件后台下'!P:P,'总明细 源文件后台下'!E:E,E184,'总明细 源文件后台下'!C:C,"Refund")</f>
        <v>0</v>
      </c>
      <c r="Z184">
        <f>SUMIFS('总明细 源文件后台下'!Q:Q,'总明细 源文件后台下'!E:E,E184,'总明细 源文件后台下'!C:C,"Refund")</f>
        <v>0</v>
      </c>
      <c r="AA184">
        <f>SUMIFS('总明细 源文件后台下'!R:R,'总明细 源文件后台下'!E:E,E184,'总明细 源文件后台下'!C:C,"Refund")</f>
        <v>0</v>
      </c>
      <c r="AB184">
        <f>SUMIFS('总明细 源文件后台下'!S:S,'总明细 源文件后台下'!E:E,E184,'总明细 源文件后台下'!C:C,"Refund")</f>
        <v>0</v>
      </c>
      <c r="AC184">
        <f>SUMIFS('总明细 源文件后台下'!T:T,'总明细 源文件后台下'!E:E,E184,'总明细 源文件后台下'!C:C,"Refund")</f>
        <v>0</v>
      </c>
      <c r="AD184">
        <f>SUMIFS('总明细 源文件后台下'!U:U,'总明细 源文件后台下'!E:E,E184,'总明细 源文件后台下'!C:C,"Refund")</f>
        <v>0</v>
      </c>
      <c r="AE184">
        <f>SUMIFS('总明细 源文件后台下'!V:V,'总明细 源文件后台下'!E:E,E184,'总明细 源文件后台下'!C:C,"Refund")</f>
        <v>0</v>
      </c>
      <c r="AF184">
        <f>SUMIFS('总明细 源文件后台下'!W:W,'总明细 源文件后台下'!E:E,E184,'总明细 源文件后台下'!C:C,"Refund")</f>
        <v>0</v>
      </c>
      <c r="AK184">
        <f>(SUMIF('广告费 源文件后台下'!G:G,E184,'广告费 源文件后台下'!M:M))*-1</f>
        <v>-1.3199999999999998</v>
      </c>
      <c r="AL184">
        <f>SUMIFS('总明细 源文件后台下'!W:W,'总明细 源文件后台下'!E:E,E184,'总明细 源文件后台下'!C:C,"Adjustment",'总明细 源文件后台下'!F:F,"FBA Inventory Reimbursement - Customer Return")</f>
        <v>0</v>
      </c>
      <c r="AM184">
        <f>SUMIFS('总明细 源文件后台下'!W:W,'总明细 源文件后台下'!E:E,E184,'总明细 源文件后台下'!C:C,"Adjustment",'总明细 源文件后台下'!F:F,"FBA Inventory Reimbursement - Damaged:Warehouse")</f>
        <v>0</v>
      </c>
      <c r="AN184">
        <f>SUMIFS('总明细 源文件后台下'!W:W,'总明细 源文件后台下'!E:E,E184,'总明细 源文件后台下'!C:C,"Adjustment",'总明细 源文件后台下'!F:F,"FBA Inventory Reimbursement - Customer Service Issue")</f>
        <v>0</v>
      </c>
      <c r="AO184">
        <f>SUMIFS('总明细 源文件后台下'!W:W,'总明细 源文件后台下'!E:E,E184,'总明细 源文件后台下'!C:C,"Adjustment",'总明细 源文件后台下'!F:F,"FBA Inventory Reimbursement - Fee Correction")</f>
        <v>0</v>
      </c>
      <c r="AP184">
        <f>SUMIFS('总明细 源文件后台下'!W:W,'总明细 源文件后台下'!E:E,E184,'总明细 源文件后台下'!C:C,"Adjustment",'总明细 源文件后台下'!F:F,"FBA Inventory Reimbursement - General Adjustment")</f>
        <v>0</v>
      </c>
      <c r="AQ184">
        <f>SUMIFS('总明细 源文件后台下'!W:W,'总明细 源文件后台下'!E:E,E184,'总明细 源文件后台下'!C:C,"Adjustment",'总明细 源文件后台下'!F:F,"FBA Inventory Reimbursement - Lost:Inbound")</f>
        <v>0</v>
      </c>
      <c r="AR184">
        <f>SUMIFS('总明细 源文件后台下'!W:W,'总明细 源文件后台下'!E:E,E184,'总明细 源文件后台下'!C:C,"Adjustment",'总明细 源文件后台下'!F:F,"FBA Inventory Reimbursement - Lost:Warehouse")</f>
        <v>0</v>
      </c>
      <c r="AS184">
        <f>SUMIFS('总明细 源文件后台下'!W:W,'总明细 源文件后台下'!E:E,E184,'总明细 源文件后台下'!C:C,"Adjustment",'总明细 源文件后台下'!F:F,"Non-subscription Fee Adjustment")</f>
        <v>0</v>
      </c>
      <c r="AT184">
        <f>SUMIFS('总明细 源文件后台下'!W:W,'总明细 源文件后台下'!E:E,E184,'总明细 源文件后台下'!C:C,"Adjustment",'总明细 源文件后台下'!F:F,"FBA Inventory Placement Service Fee")</f>
        <v>0</v>
      </c>
      <c r="AV184">
        <f>SUMIF('FBA Customer Return Per Unit Fe'!B:B,E184,'FBA Customer Return Per Unit Fe'!C:C)</f>
        <v>0</v>
      </c>
      <c r="AX184">
        <f>(SUMIF('仓储费 源文件后台下'!C:C,E184,'仓储费 源文件后台下'!V:V))*-1</f>
        <v>-0.47010000000000007</v>
      </c>
      <c r="AZ184">
        <f>SUMIF('Disposal Fee销毁费用-160.95'!B:B,E184,'Disposal Fee销毁费用-160.95'!D:D)*-1</f>
        <v>0</v>
      </c>
      <c r="BC184">
        <f>IFERROR(VLOOKUP(F184,'优惠券-86.4'!F:I,4,0),0)</f>
        <v>-0.15</v>
      </c>
      <c r="BD184">
        <f>IFERROR(VLOOKUP(F184,'早评-120'!E:H,4,0),0)</f>
        <v>0</v>
      </c>
      <c r="BF184">
        <f t="shared" si="16"/>
        <v>-1.9400999999999997</v>
      </c>
      <c r="BG184">
        <f t="shared" si="17"/>
        <v>0</v>
      </c>
      <c r="BH184">
        <f t="shared" si="18"/>
        <v>-12.610649999999998</v>
      </c>
      <c r="BQ184" s="45">
        <f t="shared" si="19"/>
        <v>-12.610649999999998</v>
      </c>
      <c r="BR184">
        <f>SUMIFS('9月销毁明细'!D:D,'9月销毁明细'!A:A,E184,'9月销毁明细'!H:H,"Sellable")</f>
        <v>0</v>
      </c>
      <c r="BS184">
        <f>SUMIFS('9月销毁明细'!G:G,'9月销毁明细'!A:A,E184,'9月销毁明细'!H:H,"Sellable")</f>
        <v>0</v>
      </c>
      <c r="BT184">
        <f>SUMIFS('9月销毁明细'!D:D,'9月销毁明细'!A:A,E184,'9月销毁明细'!H:H,"Unsellable")</f>
        <v>0</v>
      </c>
      <c r="BU184">
        <f>SUMIFS('9月销毁明细'!G:G,'9月销毁明细'!A:A,E184,'9月销毁明细'!H:H,"Unsellable")</f>
        <v>0</v>
      </c>
      <c r="BW184">
        <f>IFERROR(I184*VLOOKUP(F184,'9.3成本表'!C:L,10,0),0)</f>
        <v>0</v>
      </c>
      <c r="BX184">
        <f t="shared" si="20"/>
        <v>0</v>
      </c>
      <c r="CC184" s="45">
        <f t="shared" si="21"/>
        <v>-12.610649999999998</v>
      </c>
      <c r="CD184" s="45">
        <f t="shared" si="22"/>
        <v>0</v>
      </c>
      <c r="CE184" s="45">
        <f t="shared" si="23"/>
        <v>0</v>
      </c>
    </row>
    <row r="185" spans="4:83" x14ac:dyDescent="0.25">
      <c r="D185" s="20" t="s">
        <v>479</v>
      </c>
      <c r="E185" s="20" t="s">
        <v>480</v>
      </c>
      <c r="F185" s="20">
        <v>1933</v>
      </c>
      <c r="G185">
        <v>179</v>
      </c>
      <c r="H185" s="20"/>
      <c r="I185">
        <f>SUMIFS('总明细 源文件后台下'!G:G,'总明细 源文件后台下'!E:E,E185,'总明细 源文件后台下'!C:C,"Order")</f>
        <v>1</v>
      </c>
      <c r="J185">
        <f>SUMIFS('总明细 源文件后台下'!M:M,'总明细 源文件后台下'!E:E,E185,'总明细 源文件后台下'!C:C,"Order")</f>
        <v>19.989999999999998</v>
      </c>
      <c r="K185">
        <f>SUMIFS('总明细 源文件后台下'!N:N,'总明细 源文件后台下'!E:E,E185,'总明细 源文件后台下'!C:C,"Order")</f>
        <v>0</v>
      </c>
      <c r="L185">
        <f>SUMIFS('总明细 源文件后台下'!O:O,'总明细 源文件后台下'!E:E,E185,'总明细 源文件后台下'!C:C,"Order")</f>
        <v>0</v>
      </c>
      <c r="M185">
        <f>SUMIFS('总明细 源文件后台下'!P:P,'总明细 源文件后台下'!E:E,E185,'总明细 源文件后台下'!C:C,"Order")</f>
        <v>0</v>
      </c>
      <c r="N185">
        <f>SUMIFS('总明细 源文件后台下'!Q:Q,'总明细 源文件后台下'!E:E,E185,'总明细 源文件后台下'!C:C,"Order")</f>
        <v>1.2</v>
      </c>
      <c r="O185">
        <f>SUMIFS('总明细 源文件后台下'!R:R,'总明细 源文件后台下'!E:E,E185,'总明细 源文件后台下'!C:C,"Order")</f>
        <v>-1.2</v>
      </c>
      <c r="P185">
        <f>SUMIFS('总明细 源文件后台下'!S:S,'总明细 源文件后台下'!E:E,E185,'总明细 源文件后台下'!C:C,"Order")</f>
        <v>-3.4</v>
      </c>
      <c r="Q185">
        <f>SUMIFS('总明细 源文件后台下'!T:T,'总明细 源文件后台下'!E:E,E185,'总明细 源文件后台下'!C:C,"Order")</f>
        <v>-2.81</v>
      </c>
      <c r="R185">
        <f>SUMIFS('总明细 源文件后台下'!U:U,'总明细 源文件后台下'!E:E,E185,'总明细 源文件后台下'!C:C,"Order")</f>
        <v>0</v>
      </c>
      <c r="S185">
        <f>SUMIFS('总明细 源文件后台下'!V:V,'总明细 源文件后台下'!E:E,E185,'总明细 源文件后台下'!C:C,"Order")</f>
        <v>0</v>
      </c>
      <c r="T185">
        <f>SUMIFS('总明细 源文件后台下'!W:W,'总明细 源文件后台下'!E:E,E185,'总明细 源文件后台下'!C:C,"Order")</f>
        <v>13.78</v>
      </c>
      <c r="U185">
        <f>SUMIFS('总明细 源文件后台下'!G:G,'总明细 源文件后台下'!E:E,E185,'总明细 源文件后台下'!C:C,"Refund")</f>
        <v>1</v>
      </c>
      <c r="V185">
        <f>SUMIFS('总明细 源文件后台下'!M:M,'总明细 源文件后台下'!E:E,E185,'总明细 源文件后台下'!C:C,"Refund")</f>
        <v>-18.989999999999998</v>
      </c>
      <c r="W185">
        <f>SUMIFS('总明细 源文件后台下'!N:N,'总明细 源文件后台下'!E:E,E185,'总明细 源文件后台下'!C:C,"Refund")</f>
        <v>0</v>
      </c>
      <c r="X185">
        <f>SUMIFS('总明细 源文件后台下'!O:O,'总明细 源文件后台下'!E:E,E185,'总明细 源文件后台下'!C:C,"Refund")</f>
        <v>0</v>
      </c>
      <c r="Y185">
        <f>SUMIFS('总明细 源文件后台下'!P:P,'总明细 源文件后台下'!E:E,E185,'总明细 源文件后台下'!C:C,"Refund")</f>
        <v>0.95</v>
      </c>
      <c r="Z185">
        <f>SUMIFS('总明细 源文件后台下'!Q:Q,'总明细 源文件后台下'!E:E,E185,'总明细 源文件后台下'!C:C,"Refund")</f>
        <v>0</v>
      </c>
      <c r="AA185">
        <f>SUMIFS('总明细 源文件后台下'!R:R,'总明细 源文件后台下'!E:E,E185,'总明细 源文件后台下'!C:C,"Refund")</f>
        <v>0</v>
      </c>
      <c r="AB185">
        <f>SUMIFS('总明细 源文件后台下'!S:S,'总明细 源文件后台下'!E:E,E185,'总明细 源文件后台下'!C:C,"Refund")</f>
        <v>2.46</v>
      </c>
      <c r="AC185">
        <f>SUMIFS('总明细 源文件后台下'!T:T,'总明细 源文件后台下'!E:E,E185,'总明细 源文件后台下'!C:C,"Refund")</f>
        <v>0</v>
      </c>
      <c r="AD185">
        <f>SUMIFS('总明细 源文件后台下'!U:U,'总明细 源文件后台下'!E:E,E185,'总明细 源文件后台下'!C:C,"Refund")</f>
        <v>0</v>
      </c>
      <c r="AE185">
        <f>SUMIFS('总明细 源文件后台下'!V:V,'总明细 源文件后台下'!E:E,E185,'总明细 源文件后台下'!C:C,"Refund")</f>
        <v>0</v>
      </c>
      <c r="AF185">
        <f>SUMIFS('总明细 源文件后台下'!W:W,'总明细 源文件后台下'!E:E,E185,'总明细 源文件后台下'!C:C,"Refund")</f>
        <v>-15.58</v>
      </c>
      <c r="AK185">
        <f>(SUMIF('广告费 源文件后台下'!G:G,E185,'广告费 源文件后台下'!M:M))*-1</f>
        <v>-0.28000000000000003</v>
      </c>
      <c r="AL185">
        <f>SUMIFS('总明细 源文件后台下'!W:W,'总明细 源文件后台下'!E:E,E185,'总明细 源文件后台下'!C:C,"Adjustment",'总明细 源文件后台下'!F:F,"FBA Inventory Reimbursement - Customer Return")</f>
        <v>0</v>
      </c>
      <c r="AM185">
        <f>SUMIFS('总明细 源文件后台下'!W:W,'总明细 源文件后台下'!E:E,E185,'总明细 源文件后台下'!C:C,"Adjustment",'总明细 源文件后台下'!F:F,"FBA Inventory Reimbursement - Damaged:Warehouse")</f>
        <v>0</v>
      </c>
      <c r="AN185">
        <f>SUMIFS('总明细 源文件后台下'!W:W,'总明细 源文件后台下'!E:E,E185,'总明细 源文件后台下'!C:C,"Adjustment",'总明细 源文件后台下'!F:F,"FBA Inventory Reimbursement - Customer Service Issue")</f>
        <v>0</v>
      </c>
      <c r="AO185">
        <f>SUMIFS('总明细 源文件后台下'!W:W,'总明细 源文件后台下'!E:E,E185,'总明细 源文件后台下'!C:C,"Adjustment",'总明细 源文件后台下'!F:F,"FBA Inventory Reimbursement - Fee Correction")</f>
        <v>0</v>
      </c>
      <c r="AP185">
        <f>SUMIFS('总明细 源文件后台下'!W:W,'总明细 源文件后台下'!E:E,E185,'总明细 源文件后台下'!C:C,"Adjustment",'总明细 源文件后台下'!F:F,"FBA Inventory Reimbursement - General Adjustment")</f>
        <v>0</v>
      </c>
      <c r="AQ185">
        <f>SUMIFS('总明细 源文件后台下'!W:W,'总明细 源文件后台下'!E:E,E185,'总明细 源文件后台下'!C:C,"Adjustment",'总明细 源文件后台下'!F:F,"FBA Inventory Reimbursement - Lost:Inbound")</f>
        <v>0</v>
      </c>
      <c r="AR185">
        <f>SUMIFS('总明细 源文件后台下'!W:W,'总明细 源文件后台下'!E:E,E185,'总明细 源文件后台下'!C:C,"Adjustment",'总明细 源文件后台下'!F:F,"FBA Inventory Reimbursement - Lost:Warehouse")</f>
        <v>0</v>
      </c>
      <c r="AS185">
        <f>SUMIFS('总明细 源文件后台下'!W:W,'总明细 源文件后台下'!E:E,E185,'总明细 源文件后台下'!C:C,"Adjustment",'总明细 源文件后台下'!F:F,"Non-subscription Fee Adjustment")</f>
        <v>0</v>
      </c>
      <c r="AT185">
        <f>SUMIFS('总明细 源文件后台下'!W:W,'总明细 源文件后台下'!E:E,E185,'总明细 源文件后台下'!C:C,"Adjustment",'总明细 源文件后台下'!F:F,"FBA Inventory Placement Service Fee")</f>
        <v>0</v>
      </c>
      <c r="AV185">
        <f>SUMIF('FBA Customer Return Per Unit Fe'!B:B,E185,'FBA Customer Return Per Unit Fe'!C:C)</f>
        <v>-2.81</v>
      </c>
      <c r="AX185">
        <f>(SUMIF('仓储费 源文件后台下'!C:C,E185,'仓储费 源文件后台下'!V:V))*-1</f>
        <v>-0.27410000000000001</v>
      </c>
      <c r="AZ185">
        <f>SUMIF('Disposal Fee销毁费用-160.95'!B:B,E185,'Disposal Fee销毁费用-160.95'!D:D)*-1</f>
        <v>0</v>
      </c>
      <c r="BC185">
        <f>IFERROR(VLOOKUP(F185,'优惠券-86.4'!F:I,4,0),0)</f>
        <v>-0.15</v>
      </c>
      <c r="BD185">
        <f>IFERROR(VLOOKUP(F185,'早评-120'!E:H,4,0),0)</f>
        <v>0</v>
      </c>
      <c r="BF185">
        <f t="shared" si="16"/>
        <v>-5.3140999999999998</v>
      </c>
      <c r="BG185">
        <f t="shared" si="17"/>
        <v>-0.26583791895947972</v>
      </c>
      <c r="BH185">
        <f t="shared" si="18"/>
        <v>-34.541649999999997</v>
      </c>
      <c r="BQ185" s="45">
        <f t="shared" si="19"/>
        <v>-34.541649999999997</v>
      </c>
      <c r="BR185">
        <f>SUMIFS('9月销毁明细'!D:D,'9月销毁明细'!A:A,E185,'9月销毁明细'!H:H,"Sellable")</f>
        <v>0</v>
      </c>
      <c r="BS185">
        <f>SUMIFS('9月销毁明细'!G:G,'9月销毁明细'!A:A,E185,'9月销毁明细'!H:H,"Sellable")</f>
        <v>0</v>
      </c>
      <c r="BT185">
        <f>SUMIFS('9月销毁明细'!D:D,'9月销毁明细'!A:A,E185,'9月销毁明细'!H:H,"Unsellable")</f>
        <v>0</v>
      </c>
      <c r="BU185">
        <f>SUMIFS('9月销毁明细'!G:G,'9月销毁明细'!A:A,E185,'9月销毁明细'!H:H,"Unsellable")</f>
        <v>0</v>
      </c>
      <c r="BW185">
        <f>IFERROR(I185*VLOOKUP(F185,'9.3成本表'!C:L,10,0),0)</f>
        <v>21.9</v>
      </c>
      <c r="BX185">
        <f t="shared" si="20"/>
        <v>13.26</v>
      </c>
      <c r="CC185" s="45">
        <f t="shared" si="21"/>
        <v>-69.701650000000001</v>
      </c>
      <c r="CD185" s="45">
        <f t="shared" si="22"/>
        <v>-0.53643475583945821</v>
      </c>
      <c r="CE185" s="45">
        <f t="shared" si="23"/>
        <v>-1.9824132536973835</v>
      </c>
    </row>
    <row r="186" spans="4:83" x14ac:dyDescent="0.25">
      <c r="D186" s="20" t="s">
        <v>481</v>
      </c>
      <c r="E186" s="20" t="s">
        <v>482</v>
      </c>
      <c r="F186" s="20">
        <v>1933</v>
      </c>
      <c r="G186">
        <v>180</v>
      </c>
      <c r="H186" s="20"/>
      <c r="I186">
        <f>SUMIFS('总明细 源文件后台下'!G:G,'总明细 源文件后台下'!E:E,E186,'总明细 源文件后台下'!C:C,"Order")</f>
        <v>4</v>
      </c>
      <c r="J186">
        <f>SUMIFS('总明细 源文件后台下'!M:M,'总明细 源文件后台下'!E:E,E186,'总明细 源文件后台下'!C:C,"Order")</f>
        <v>79.959999999999994</v>
      </c>
      <c r="K186">
        <f>SUMIFS('总明细 源文件后台下'!N:N,'总明细 源文件后台下'!E:E,E186,'总明细 源文件后台下'!C:C,"Order")</f>
        <v>0</v>
      </c>
      <c r="L186">
        <f>SUMIFS('总明细 源文件后台下'!O:O,'总明细 源文件后台下'!E:E,E186,'总明细 源文件后台下'!C:C,"Order")</f>
        <v>0</v>
      </c>
      <c r="M186">
        <f>SUMIFS('总明细 源文件后台下'!P:P,'总明细 源文件后台下'!E:E,E186,'总明细 源文件后台下'!C:C,"Order")</f>
        <v>-1.4</v>
      </c>
      <c r="N186">
        <f>SUMIFS('总明细 源文件后台下'!Q:Q,'总明细 源文件后台下'!E:E,E186,'总明细 源文件后台下'!C:C,"Order")</f>
        <v>2.2199999999999998</v>
      </c>
      <c r="O186">
        <f>SUMIFS('总明细 源文件后台下'!R:R,'总明细 源文件后台下'!E:E,E186,'总明细 源文件后台下'!C:C,"Order")</f>
        <v>-2.2199999999999998</v>
      </c>
      <c r="P186">
        <f>SUMIFS('总明细 源文件后台下'!S:S,'总明细 源文件后台下'!E:E,E186,'总明细 源文件后台下'!C:C,"Order")</f>
        <v>-13.360000000000001</v>
      </c>
      <c r="Q186">
        <f>SUMIFS('总明细 源文件后台下'!T:T,'总明细 源文件后台下'!E:E,E186,'总明细 源文件后台下'!C:C,"Order")</f>
        <v>-11.24</v>
      </c>
      <c r="R186">
        <f>SUMIFS('总明细 源文件后台下'!U:U,'总明细 源文件后台下'!E:E,E186,'总明细 源文件后台下'!C:C,"Order")</f>
        <v>0</v>
      </c>
      <c r="S186">
        <f>SUMIFS('总明细 源文件后台下'!V:V,'总明细 源文件后台下'!E:E,E186,'总明细 源文件后台下'!C:C,"Order")</f>
        <v>0</v>
      </c>
      <c r="T186">
        <f>SUMIFS('总明细 源文件后台下'!W:W,'总明细 源文件后台下'!E:E,E186,'总明细 源文件后台下'!C:C,"Order")</f>
        <v>53.959999999999994</v>
      </c>
      <c r="U186">
        <f>SUMIFS('总明细 源文件后台下'!G:G,'总明细 源文件后台下'!E:E,E186,'总明细 源文件后台下'!C:C,"Refund")</f>
        <v>0</v>
      </c>
      <c r="V186">
        <f>SUMIFS('总明细 源文件后台下'!M:M,'总明细 源文件后台下'!E:E,E186,'总明细 源文件后台下'!C:C,"Refund")</f>
        <v>0</v>
      </c>
      <c r="W186">
        <f>SUMIFS('总明细 源文件后台下'!N:N,'总明细 源文件后台下'!E:E,E186,'总明细 源文件后台下'!C:C,"Refund")</f>
        <v>0</v>
      </c>
      <c r="X186">
        <f>SUMIFS('总明细 源文件后台下'!O:O,'总明细 源文件后台下'!E:E,E186,'总明细 源文件后台下'!C:C,"Refund")</f>
        <v>0</v>
      </c>
      <c r="Y186">
        <f>SUMIFS('总明细 源文件后台下'!P:P,'总明细 源文件后台下'!E:E,E186,'总明细 源文件后台下'!C:C,"Refund")</f>
        <v>0</v>
      </c>
      <c r="Z186">
        <f>SUMIFS('总明细 源文件后台下'!Q:Q,'总明细 源文件后台下'!E:E,E186,'总明细 源文件后台下'!C:C,"Refund")</f>
        <v>0</v>
      </c>
      <c r="AA186">
        <f>SUMIFS('总明细 源文件后台下'!R:R,'总明细 源文件后台下'!E:E,E186,'总明细 源文件后台下'!C:C,"Refund")</f>
        <v>0</v>
      </c>
      <c r="AB186">
        <f>SUMIFS('总明细 源文件后台下'!S:S,'总明细 源文件后台下'!E:E,E186,'总明细 源文件后台下'!C:C,"Refund")</f>
        <v>0</v>
      </c>
      <c r="AC186">
        <f>SUMIFS('总明细 源文件后台下'!T:T,'总明细 源文件后台下'!E:E,E186,'总明细 源文件后台下'!C:C,"Refund")</f>
        <v>0</v>
      </c>
      <c r="AD186">
        <f>SUMIFS('总明细 源文件后台下'!U:U,'总明细 源文件后台下'!E:E,E186,'总明细 源文件后台下'!C:C,"Refund")</f>
        <v>0</v>
      </c>
      <c r="AE186">
        <f>SUMIFS('总明细 源文件后台下'!V:V,'总明细 源文件后台下'!E:E,E186,'总明细 源文件后台下'!C:C,"Refund")</f>
        <v>0</v>
      </c>
      <c r="AF186">
        <f>SUMIFS('总明细 源文件后台下'!W:W,'总明细 源文件后台下'!E:E,E186,'总明细 源文件后台下'!C:C,"Refund")</f>
        <v>0</v>
      </c>
      <c r="AK186">
        <f>(SUMIF('广告费 源文件后台下'!G:G,E186,'广告费 源文件后台下'!M:M))*-1</f>
        <v>-3.29</v>
      </c>
      <c r="AL186">
        <f>SUMIFS('总明细 源文件后台下'!W:W,'总明细 源文件后台下'!E:E,E186,'总明细 源文件后台下'!C:C,"Adjustment",'总明细 源文件后台下'!F:F,"FBA Inventory Reimbursement - Customer Return")</f>
        <v>0</v>
      </c>
      <c r="AM186">
        <f>SUMIFS('总明细 源文件后台下'!W:W,'总明细 源文件后台下'!E:E,E186,'总明细 源文件后台下'!C:C,"Adjustment",'总明细 源文件后台下'!F:F,"FBA Inventory Reimbursement - Damaged:Warehouse")</f>
        <v>0</v>
      </c>
      <c r="AN186">
        <f>SUMIFS('总明细 源文件后台下'!W:W,'总明细 源文件后台下'!E:E,E186,'总明细 源文件后台下'!C:C,"Adjustment",'总明细 源文件后台下'!F:F,"FBA Inventory Reimbursement - Customer Service Issue")</f>
        <v>0</v>
      </c>
      <c r="AO186">
        <f>SUMIFS('总明细 源文件后台下'!W:W,'总明细 源文件后台下'!E:E,E186,'总明细 源文件后台下'!C:C,"Adjustment",'总明细 源文件后台下'!F:F,"FBA Inventory Reimbursement - Fee Correction")</f>
        <v>0</v>
      </c>
      <c r="AP186">
        <f>SUMIFS('总明细 源文件后台下'!W:W,'总明细 源文件后台下'!E:E,E186,'总明细 源文件后台下'!C:C,"Adjustment",'总明细 源文件后台下'!F:F,"FBA Inventory Reimbursement - General Adjustment")</f>
        <v>0</v>
      </c>
      <c r="AQ186">
        <f>SUMIFS('总明细 源文件后台下'!W:W,'总明细 源文件后台下'!E:E,E186,'总明细 源文件后台下'!C:C,"Adjustment",'总明细 源文件后台下'!F:F,"FBA Inventory Reimbursement - Lost:Inbound")</f>
        <v>0</v>
      </c>
      <c r="AR186">
        <f>SUMIFS('总明细 源文件后台下'!W:W,'总明细 源文件后台下'!E:E,E186,'总明细 源文件后台下'!C:C,"Adjustment",'总明细 源文件后台下'!F:F,"FBA Inventory Reimbursement - Lost:Warehouse")</f>
        <v>0</v>
      </c>
      <c r="AS186">
        <f>SUMIFS('总明细 源文件后台下'!W:W,'总明细 源文件后台下'!E:E,E186,'总明细 源文件后台下'!C:C,"Adjustment",'总明细 源文件后台下'!F:F,"Non-subscription Fee Adjustment")</f>
        <v>0</v>
      </c>
      <c r="AT186">
        <f>SUMIFS('总明细 源文件后台下'!W:W,'总明细 源文件后台下'!E:E,E186,'总明细 源文件后台下'!C:C,"Adjustment",'总明细 源文件后台下'!F:F,"FBA Inventory Placement Service Fee")</f>
        <v>0</v>
      </c>
      <c r="AV186">
        <f>SUMIF('FBA Customer Return Per Unit Fe'!B:B,E186,'FBA Customer Return Per Unit Fe'!C:C)</f>
        <v>0</v>
      </c>
      <c r="AX186">
        <f>(SUMIF('仓储费 源文件后台下'!C:C,E186,'仓储费 源文件后台下'!V:V))*-1</f>
        <v>-0.32830000000000009</v>
      </c>
      <c r="AZ186">
        <f>SUMIF('Disposal Fee销毁费用-160.95'!B:B,E186,'Disposal Fee销毁费用-160.95'!D:D)*-1</f>
        <v>0</v>
      </c>
      <c r="BC186">
        <f>IFERROR(VLOOKUP(F186,'优惠券-86.4'!F:I,4,0),0)</f>
        <v>-0.15</v>
      </c>
      <c r="BD186">
        <f>IFERROR(VLOOKUP(F186,'早评-120'!E:H,4,0),0)</f>
        <v>0</v>
      </c>
      <c r="BF186">
        <f t="shared" si="16"/>
        <v>50.191699999999997</v>
      </c>
      <c r="BG186">
        <f t="shared" si="17"/>
        <v>0.62771010505252622</v>
      </c>
      <c r="BH186">
        <f t="shared" si="18"/>
        <v>326.24604999999997</v>
      </c>
      <c r="BQ186" s="45">
        <f t="shared" si="19"/>
        <v>326.24604999999997</v>
      </c>
      <c r="BR186">
        <f>SUMIFS('9月销毁明细'!D:D,'9月销毁明细'!A:A,E186,'9月销毁明细'!H:H,"Sellable")</f>
        <v>0</v>
      </c>
      <c r="BS186">
        <f>SUMIFS('9月销毁明细'!G:G,'9月销毁明细'!A:A,E186,'9月销毁明细'!H:H,"Sellable")</f>
        <v>0</v>
      </c>
      <c r="BT186">
        <f>SUMIFS('9月销毁明细'!D:D,'9月销毁明细'!A:A,E186,'9月销毁明细'!H:H,"Unsellable")</f>
        <v>0</v>
      </c>
      <c r="BU186">
        <f>SUMIFS('9月销毁明细'!G:G,'9月销毁明细'!A:A,E186,'9月销毁明细'!H:H,"Unsellable")</f>
        <v>0</v>
      </c>
      <c r="BW186">
        <f>IFERROR(I186*VLOOKUP(F186,'9.3成本表'!C:L,10,0),0)</f>
        <v>87.6</v>
      </c>
      <c r="BX186">
        <f t="shared" si="20"/>
        <v>53.04</v>
      </c>
      <c r="CC186" s="45">
        <f t="shared" si="21"/>
        <v>185.60604999999998</v>
      </c>
      <c r="CD186" s="45">
        <f t="shared" si="22"/>
        <v>0.35711326817254779</v>
      </c>
      <c r="CE186" s="45">
        <f t="shared" si="23"/>
        <v>1.3197244738339022</v>
      </c>
    </row>
    <row r="187" spans="4:83" x14ac:dyDescent="0.25">
      <c r="D187" s="20" t="s">
        <v>483</v>
      </c>
      <c r="E187" s="20" t="s">
        <v>484</v>
      </c>
      <c r="F187" s="20">
        <v>1933</v>
      </c>
      <c r="G187">
        <v>181</v>
      </c>
      <c r="H187" s="20"/>
      <c r="I187">
        <f>SUMIFS('总明细 源文件后台下'!G:G,'总明细 源文件后台下'!E:E,E187,'总明细 源文件后台下'!C:C,"Order")</f>
        <v>2</v>
      </c>
      <c r="J187">
        <f>SUMIFS('总明细 源文件后台下'!M:M,'总明细 源文件后台下'!E:E,E187,'总明细 源文件后台下'!C:C,"Order")</f>
        <v>39.979999999999997</v>
      </c>
      <c r="K187">
        <f>SUMIFS('总明细 源文件后台下'!N:N,'总明细 源文件后台下'!E:E,E187,'总明细 源文件后台下'!C:C,"Order")</f>
        <v>0</v>
      </c>
      <c r="L187">
        <f>SUMIFS('总明细 源文件后台下'!O:O,'总明细 源文件后台下'!E:E,E187,'总明细 源文件后台下'!C:C,"Order")</f>
        <v>0</v>
      </c>
      <c r="M187">
        <f>SUMIFS('总明细 源文件后台下'!P:P,'总明细 源文件后台下'!E:E,E187,'总明细 源文件后台下'!C:C,"Order")</f>
        <v>0</v>
      </c>
      <c r="N187">
        <f>SUMIFS('总明细 源文件后台下'!Q:Q,'总明细 源文件后台下'!E:E,E187,'总明细 源文件后台下'!C:C,"Order")</f>
        <v>0.8</v>
      </c>
      <c r="O187">
        <f>SUMIFS('总明细 源文件后台下'!R:R,'总明细 源文件后台下'!E:E,E187,'总明细 源文件后台下'!C:C,"Order")</f>
        <v>-0.8</v>
      </c>
      <c r="P187">
        <f>SUMIFS('总明细 源文件后台下'!S:S,'总明细 源文件后台下'!E:E,E187,'总明细 源文件后台下'!C:C,"Order")</f>
        <v>-6.8</v>
      </c>
      <c r="Q187">
        <f>SUMIFS('总明细 源文件后台下'!T:T,'总明细 源文件后台下'!E:E,E187,'总明细 源文件后台下'!C:C,"Order")</f>
        <v>-7.36</v>
      </c>
      <c r="R187">
        <f>SUMIFS('总明细 源文件后台下'!U:U,'总明细 源文件后台下'!E:E,E187,'总明细 源文件后台下'!C:C,"Order")</f>
        <v>0</v>
      </c>
      <c r="S187">
        <f>SUMIFS('总明细 源文件后台下'!V:V,'总明细 源文件后台下'!E:E,E187,'总明细 源文件后台下'!C:C,"Order")</f>
        <v>0</v>
      </c>
      <c r="T187">
        <f>SUMIFS('总明细 源文件后台下'!W:W,'总明细 源文件后台下'!E:E,E187,'总明细 源文件后台下'!C:C,"Order")</f>
        <v>25.82</v>
      </c>
      <c r="U187">
        <f>SUMIFS('总明细 源文件后台下'!G:G,'总明细 源文件后台下'!E:E,E187,'总明细 源文件后台下'!C:C,"Refund")</f>
        <v>1</v>
      </c>
      <c r="V187">
        <f>SUMIFS('总明细 源文件后台下'!M:M,'总明细 源文件后台下'!E:E,E187,'总明细 源文件后台下'!C:C,"Refund")</f>
        <v>-16.989999999999998</v>
      </c>
      <c r="W187">
        <f>SUMIFS('总明细 源文件后台下'!N:N,'总明细 源文件后台下'!E:E,E187,'总明细 源文件后台下'!C:C,"Refund")</f>
        <v>0</v>
      </c>
      <c r="X187">
        <f>SUMIFS('总明细 源文件后台下'!O:O,'总明细 源文件后台下'!E:E,E187,'总明细 源文件后台下'!C:C,"Refund")</f>
        <v>0</v>
      </c>
      <c r="Y187">
        <f>SUMIFS('总明细 源文件后台下'!P:P,'总明细 源文件后台下'!E:E,E187,'总明细 源文件后台下'!C:C,"Refund")</f>
        <v>0</v>
      </c>
      <c r="Z187">
        <f>SUMIFS('总明细 源文件后台下'!Q:Q,'总明细 源文件后台下'!E:E,E187,'总明细 源文件后台下'!C:C,"Refund")</f>
        <v>-0.68</v>
      </c>
      <c r="AA187">
        <f>SUMIFS('总明细 源文件后台下'!R:R,'总明细 源文件后台下'!E:E,E187,'总明细 源文件后台下'!C:C,"Refund")</f>
        <v>0.68</v>
      </c>
      <c r="AB187">
        <f>SUMIFS('总明细 源文件后台下'!S:S,'总明细 源文件后台下'!E:E,E187,'总明细 源文件后台下'!C:C,"Refund")</f>
        <v>2.31</v>
      </c>
      <c r="AC187">
        <f>SUMIFS('总明细 源文件后台下'!T:T,'总明细 源文件后台下'!E:E,E187,'总明细 源文件后台下'!C:C,"Refund")</f>
        <v>0</v>
      </c>
      <c r="AD187">
        <f>SUMIFS('总明细 源文件后台下'!U:U,'总明细 源文件后台下'!E:E,E187,'总明细 源文件后台下'!C:C,"Refund")</f>
        <v>0</v>
      </c>
      <c r="AE187">
        <f>SUMIFS('总明细 源文件后台下'!V:V,'总明细 源文件后台下'!E:E,E187,'总明细 源文件后台下'!C:C,"Refund")</f>
        <v>0</v>
      </c>
      <c r="AF187">
        <f>SUMIFS('总明细 源文件后台下'!W:W,'总明细 源文件后台下'!E:E,E187,'总明细 源文件后台下'!C:C,"Refund")</f>
        <v>-14.68</v>
      </c>
      <c r="AK187">
        <f>(SUMIF('广告费 源文件后台下'!G:G,E187,'广告费 源文件后台下'!M:M))*-1</f>
        <v>-0.28000000000000003</v>
      </c>
      <c r="AL187">
        <f>SUMIFS('总明细 源文件后台下'!W:W,'总明细 源文件后台下'!E:E,E187,'总明细 源文件后台下'!C:C,"Adjustment",'总明细 源文件后台下'!F:F,"FBA Inventory Reimbursement - Customer Return")</f>
        <v>0</v>
      </c>
      <c r="AM187">
        <f>SUMIFS('总明细 源文件后台下'!W:W,'总明细 源文件后台下'!E:E,E187,'总明细 源文件后台下'!C:C,"Adjustment",'总明细 源文件后台下'!F:F,"FBA Inventory Reimbursement - Damaged:Warehouse")</f>
        <v>0</v>
      </c>
      <c r="AN187">
        <f>SUMIFS('总明细 源文件后台下'!W:W,'总明细 源文件后台下'!E:E,E187,'总明细 源文件后台下'!C:C,"Adjustment",'总明细 源文件后台下'!F:F,"FBA Inventory Reimbursement - Customer Service Issue")</f>
        <v>0</v>
      </c>
      <c r="AO187">
        <f>SUMIFS('总明细 源文件后台下'!W:W,'总明细 源文件后台下'!E:E,E187,'总明细 源文件后台下'!C:C,"Adjustment",'总明细 源文件后台下'!F:F,"FBA Inventory Reimbursement - Fee Correction")</f>
        <v>0</v>
      </c>
      <c r="AP187">
        <f>SUMIFS('总明细 源文件后台下'!W:W,'总明细 源文件后台下'!E:E,E187,'总明细 源文件后台下'!C:C,"Adjustment",'总明细 源文件后台下'!F:F,"FBA Inventory Reimbursement - General Adjustment")</f>
        <v>0</v>
      </c>
      <c r="AQ187">
        <f>SUMIFS('总明细 源文件后台下'!W:W,'总明细 源文件后台下'!E:E,E187,'总明细 源文件后台下'!C:C,"Adjustment",'总明细 源文件后台下'!F:F,"FBA Inventory Reimbursement - Lost:Inbound")</f>
        <v>0</v>
      </c>
      <c r="AR187">
        <f>SUMIFS('总明细 源文件后台下'!W:W,'总明细 源文件后台下'!E:E,E187,'总明细 源文件后台下'!C:C,"Adjustment",'总明细 源文件后台下'!F:F,"FBA Inventory Reimbursement - Lost:Warehouse")</f>
        <v>0</v>
      </c>
      <c r="AS187">
        <f>SUMIFS('总明细 源文件后台下'!W:W,'总明细 源文件后台下'!E:E,E187,'总明细 源文件后台下'!C:C,"Adjustment",'总明细 源文件后台下'!F:F,"Non-subscription Fee Adjustment")</f>
        <v>0</v>
      </c>
      <c r="AT187">
        <f>SUMIFS('总明细 源文件后台下'!W:W,'总明细 源文件后台下'!E:E,E187,'总明细 源文件后台下'!C:C,"Adjustment",'总明细 源文件后台下'!F:F,"FBA Inventory Placement Service Fee")</f>
        <v>0</v>
      </c>
      <c r="AV187">
        <f>SUMIF('FBA Customer Return Per Unit Fe'!B:B,E187,'FBA Customer Return Per Unit Fe'!C:C)</f>
        <v>-3.68</v>
      </c>
      <c r="AX187">
        <f>(SUMIF('仓储费 源文件后台下'!C:C,E187,'仓储费 源文件后台下'!V:V))*-1</f>
        <v>-0.65470000000000006</v>
      </c>
      <c r="AZ187">
        <f>SUMIF('Disposal Fee销毁费用-160.95'!B:B,E187,'Disposal Fee销毁费用-160.95'!D:D)*-1</f>
        <v>0</v>
      </c>
      <c r="BC187">
        <f>IFERROR(VLOOKUP(F187,'优惠券-86.4'!F:I,4,0),0)</f>
        <v>-0.15</v>
      </c>
      <c r="BD187">
        <f>IFERROR(VLOOKUP(F187,'早评-120'!E:H,4,0),0)</f>
        <v>0</v>
      </c>
      <c r="BF187">
        <f t="shared" si="16"/>
        <v>6.3753000000000002</v>
      </c>
      <c r="BG187">
        <f t="shared" si="17"/>
        <v>0.1594622311155578</v>
      </c>
      <c r="BH187">
        <f t="shared" si="18"/>
        <v>41.439450000000001</v>
      </c>
      <c r="BQ187" s="45">
        <f t="shared" si="19"/>
        <v>41.439450000000001</v>
      </c>
      <c r="BR187">
        <f>SUMIFS('9月销毁明细'!D:D,'9月销毁明细'!A:A,E187,'9月销毁明细'!H:H,"Sellable")</f>
        <v>0</v>
      </c>
      <c r="BS187">
        <f>SUMIFS('9月销毁明细'!G:G,'9月销毁明细'!A:A,E187,'9月销毁明细'!H:H,"Sellable")</f>
        <v>0</v>
      </c>
      <c r="BT187">
        <f>SUMIFS('9月销毁明细'!D:D,'9月销毁明细'!A:A,E187,'9月销毁明细'!H:H,"Unsellable")</f>
        <v>0</v>
      </c>
      <c r="BU187">
        <f>SUMIFS('9月销毁明细'!G:G,'9月销毁明细'!A:A,E187,'9月销毁明细'!H:H,"Unsellable")</f>
        <v>0</v>
      </c>
      <c r="BW187">
        <f>IFERROR(I187*VLOOKUP(F187,'9.3成本表'!C:L,10,0),0)</f>
        <v>43.8</v>
      </c>
      <c r="BX187">
        <f t="shared" si="20"/>
        <v>26.52</v>
      </c>
      <c r="CC187" s="45">
        <f t="shared" si="21"/>
        <v>-28.880549999999996</v>
      </c>
      <c r="CD187" s="45">
        <f t="shared" si="22"/>
        <v>-0.11113460576442065</v>
      </c>
      <c r="CE187" s="45">
        <f t="shared" si="23"/>
        <v>-0.41070179180887373</v>
      </c>
    </row>
    <row r="188" spans="4:83" x14ac:dyDescent="0.25">
      <c r="D188" s="20" t="s">
        <v>485</v>
      </c>
      <c r="E188" s="20" t="s">
        <v>486</v>
      </c>
      <c r="F188" s="20">
        <v>1933</v>
      </c>
      <c r="G188">
        <v>182</v>
      </c>
      <c r="H188" s="20"/>
      <c r="I188">
        <f>SUMIFS('总明细 源文件后台下'!G:G,'总明细 源文件后台下'!E:E,E188,'总明细 源文件后台下'!C:C,"Order")</f>
        <v>1</v>
      </c>
      <c r="J188">
        <f>SUMIFS('总明细 源文件后台下'!M:M,'总明细 源文件后台下'!E:E,E188,'总明细 源文件后台下'!C:C,"Order")</f>
        <v>19.989999999999998</v>
      </c>
      <c r="K188">
        <f>SUMIFS('总明细 源文件后台下'!N:N,'总明细 源文件后台下'!E:E,E188,'总明细 源文件后台下'!C:C,"Order")</f>
        <v>0</v>
      </c>
      <c r="L188">
        <f>SUMIFS('总明细 源文件后台下'!O:O,'总明细 源文件后台下'!E:E,E188,'总明细 源文件后台下'!C:C,"Order")</f>
        <v>0</v>
      </c>
      <c r="M188">
        <f>SUMIFS('总明细 源文件后台下'!P:P,'总明细 源文件后台下'!E:E,E188,'总明细 源文件后台下'!C:C,"Order")</f>
        <v>0</v>
      </c>
      <c r="N188">
        <f>SUMIFS('总明细 源文件后台下'!Q:Q,'总明细 源文件后台下'!E:E,E188,'总明细 源文件后台下'!C:C,"Order")</f>
        <v>0</v>
      </c>
      <c r="O188">
        <f>SUMIFS('总明细 源文件后台下'!R:R,'总明细 源文件后台下'!E:E,E188,'总明细 源文件后台下'!C:C,"Order")</f>
        <v>0</v>
      </c>
      <c r="P188">
        <f>SUMIFS('总明细 源文件后台下'!S:S,'总明细 源文件后台下'!E:E,E188,'总明细 源文件后台下'!C:C,"Order")</f>
        <v>-3.4</v>
      </c>
      <c r="Q188">
        <f>SUMIFS('总明细 源文件后台下'!T:T,'总明细 源文件后台下'!E:E,E188,'总明细 源文件后台下'!C:C,"Order")</f>
        <v>-2.81</v>
      </c>
      <c r="R188">
        <f>SUMIFS('总明细 源文件后台下'!U:U,'总明细 源文件后台下'!E:E,E188,'总明细 源文件后台下'!C:C,"Order")</f>
        <v>0</v>
      </c>
      <c r="S188">
        <f>SUMIFS('总明细 源文件后台下'!V:V,'总明细 源文件后台下'!E:E,E188,'总明细 源文件后台下'!C:C,"Order")</f>
        <v>0</v>
      </c>
      <c r="T188">
        <f>SUMIFS('总明细 源文件后台下'!W:W,'总明细 源文件后台下'!E:E,E188,'总明细 源文件后台下'!C:C,"Order")</f>
        <v>13.78</v>
      </c>
      <c r="U188">
        <f>SUMIFS('总明细 源文件后台下'!G:G,'总明细 源文件后台下'!E:E,E188,'总明细 源文件后台下'!C:C,"Refund")</f>
        <v>0</v>
      </c>
      <c r="V188">
        <f>SUMIFS('总明细 源文件后台下'!M:M,'总明细 源文件后台下'!E:E,E188,'总明细 源文件后台下'!C:C,"Refund")</f>
        <v>0</v>
      </c>
      <c r="W188">
        <f>SUMIFS('总明细 源文件后台下'!N:N,'总明细 源文件后台下'!E:E,E188,'总明细 源文件后台下'!C:C,"Refund")</f>
        <v>0</v>
      </c>
      <c r="X188">
        <f>SUMIFS('总明细 源文件后台下'!O:O,'总明细 源文件后台下'!E:E,E188,'总明细 源文件后台下'!C:C,"Refund")</f>
        <v>0</v>
      </c>
      <c r="Y188">
        <f>SUMIFS('总明细 源文件后台下'!P:P,'总明细 源文件后台下'!E:E,E188,'总明细 源文件后台下'!C:C,"Refund")</f>
        <v>0</v>
      </c>
      <c r="Z188">
        <f>SUMIFS('总明细 源文件后台下'!Q:Q,'总明细 源文件后台下'!E:E,E188,'总明细 源文件后台下'!C:C,"Refund")</f>
        <v>0</v>
      </c>
      <c r="AA188">
        <f>SUMIFS('总明细 源文件后台下'!R:R,'总明细 源文件后台下'!E:E,E188,'总明细 源文件后台下'!C:C,"Refund")</f>
        <v>0</v>
      </c>
      <c r="AB188">
        <f>SUMIFS('总明细 源文件后台下'!S:S,'总明细 源文件后台下'!E:E,E188,'总明细 源文件后台下'!C:C,"Refund")</f>
        <v>0</v>
      </c>
      <c r="AC188">
        <f>SUMIFS('总明细 源文件后台下'!T:T,'总明细 源文件后台下'!E:E,E188,'总明细 源文件后台下'!C:C,"Refund")</f>
        <v>0</v>
      </c>
      <c r="AD188">
        <f>SUMIFS('总明细 源文件后台下'!U:U,'总明细 源文件后台下'!E:E,E188,'总明细 源文件后台下'!C:C,"Refund")</f>
        <v>0</v>
      </c>
      <c r="AE188">
        <f>SUMIFS('总明细 源文件后台下'!V:V,'总明细 源文件后台下'!E:E,E188,'总明细 源文件后台下'!C:C,"Refund")</f>
        <v>0</v>
      </c>
      <c r="AF188">
        <f>SUMIFS('总明细 源文件后台下'!W:W,'总明细 源文件后台下'!E:E,E188,'总明细 源文件后台下'!C:C,"Refund")</f>
        <v>0</v>
      </c>
      <c r="AK188">
        <f>(SUMIF('广告费 源文件后台下'!G:G,E188,'广告费 源文件后台下'!M:M))*-1</f>
        <v>-2.39</v>
      </c>
      <c r="AL188">
        <f>SUMIFS('总明细 源文件后台下'!W:W,'总明细 源文件后台下'!E:E,E188,'总明细 源文件后台下'!C:C,"Adjustment",'总明细 源文件后台下'!F:F,"FBA Inventory Reimbursement - Customer Return")</f>
        <v>0</v>
      </c>
      <c r="AM188">
        <f>SUMIFS('总明细 源文件后台下'!W:W,'总明细 源文件后台下'!E:E,E188,'总明细 源文件后台下'!C:C,"Adjustment",'总明细 源文件后台下'!F:F,"FBA Inventory Reimbursement - Damaged:Warehouse")</f>
        <v>0</v>
      </c>
      <c r="AN188">
        <f>SUMIFS('总明细 源文件后台下'!W:W,'总明细 源文件后台下'!E:E,E188,'总明细 源文件后台下'!C:C,"Adjustment",'总明细 源文件后台下'!F:F,"FBA Inventory Reimbursement - Customer Service Issue")</f>
        <v>0</v>
      </c>
      <c r="AO188">
        <f>SUMIFS('总明细 源文件后台下'!W:W,'总明细 源文件后台下'!E:E,E188,'总明细 源文件后台下'!C:C,"Adjustment",'总明细 源文件后台下'!F:F,"FBA Inventory Reimbursement - Fee Correction")</f>
        <v>0</v>
      </c>
      <c r="AP188">
        <f>SUMIFS('总明细 源文件后台下'!W:W,'总明细 源文件后台下'!E:E,E188,'总明细 源文件后台下'!C:C,"Adjustment",'总明细 源文件后台下'!F:F,"FBA Inventory Reimbursement - General Adjustment")</f>
        <v>0</v>
      </c>
      <c r="AQ188">
        <f>SUMIFS('总明细 源文件后台下'!W:W,'总明细 源文件后台下'!E:E,E188,'总明细 源文件后台下'!C:C,"Adjustment",'总明细 源文件后台下'!F:F,"FBA Inventory Reimbursement - Lost:Inbound")</f>
        <v>0</v>
      </c>
      <c r="AR188">
        <f>SUMIFS('总明细 源文件后台下'!W:W,'总明细 源文件后台下'!E:E,E188,'总明细 源文件后台下'!C:C,"Adjustment",'总明细 源文件后台下'!F:F,"FBA Inventory Reimbursement - Lost:Warehouse")</f>
        <v>0</v>
      </c>
      <c r="AS188">
        <f>SUMIFS('总明细 源文件后台下'!W:W,'总明细 源文件后台下'!E:E,E188,'总明细 源文件后台下'!C:C,"Adjustment",'总明细 源文件后台下'!F:F,"Non-subscription Fee Adjustment")</f>
        <v>0</v>
      </c>
      <c r="AT188">
        <f>SUMIFS('总明细 源文件后台下'!W:W,'总明细 源文件后台下'!E:E,E188,'总明细 源文件后台下'!C:C,"Adjustment",'总明细 源文件后台下'!F:F,"FBA Inventory Placement Service Fee")</f>
        <v>0</v>
      </c>
      <c r="AV188">
        <f>SUMIF('FBA Customer Return Per Unit Fe'!B:B,E188,'FBA Customer Return Per Unit Fe'!C:C)</f>
        <v>0</v>
      </c>
      <c r="AX188">
        <f>(SUMIF('仓储费 源文件后台下'!C:C,E188,'仓储费 源文件后台下'!V:V))*-1</f>
        <v>-0.40010000000000001</v>
      </c>
      <c r="AZ188">
        <f>SUMIF('Disposal Fee销毁费用-160.95'!B:B,E188,'Disposal Fee销毁费用-160.95'!D:D)*-1</f>
        <v>0</v>
      </c>
      <c r="BC188">
        <f>IFERROR(VLOOKUP(F188,'优惠券-86.4'!F:I,4,0),0)</f>
        <v>-0.15</v>
      </c>
      <c r="BD188">
        <f>IFERROR(VLOOKUP(F188,'早评-120'!E:H,4,0),0)</f>
        <v>0</v>
      </c>
      <c r="BF188">
        <f t="shared" si="16"/>
        <v>10.8399</v>
      </c>
      <c r="BG188">
        <f t="shared" si="17"/>
        <v>0.54226613306653326</v>
      </c>
      <c r="BH188">
        <f t="shared" si="18"/>
        <v>70.459350000000001</v>
      </c>
      <c r="BQ188" s="45">
        <f t="shared" si="19"/>
        <v>70.459350000000001</v>
      </c>
      <c r="BR188">
        <f>SUMIFS('9月销毁明细'!D:D,'9月销毁明细'!A:A,E188,'9月销毁明细'!H:H,"Sellable")</f>
        <v>0</v>
      </c>
      <c r="BS188">
        <f>SUMIFS('9月销毁明细'!G:G,'9月销毁明细'!A:A,E188,'9月销毁明细'!H:H,"Sellable")</f>
        <v>0</v>
      </c>
      <c r="BT188">
        <f>SUMIFS('9月销毁明细'!D:D,'9月销毁明细'!A:A,E188,'9月销毁明细'!H:H,"Unsellable")</f>
        <v>0</v>
      </c>
      <c r="BU188">
        <f>SUMIFS('9月销毁明细'!G:G,'9月销毁明细'!A:A,E188,'9月销毁明细'!H:H,"Unsellable")</f>
        <v>0</v>
      </c>
      <c r="BW188">
        <f>IFERROR(I188*VLOOKUP(F188,'9.3成本表'!C:L,10,0),0)</f>
        <v>21.9</v>
      </c>
      <c r="BX188">
        <f t="shared" si="20"/>
        <v>13.26</v>
      </c>
      <c r="CC188" s="45">
        <f t="shared" si="21"/>
        <v>35.299350000000004</v>
      </c>
      <c r="CD188" s="45">
        <f t="shared" si="22"/>
        <v>0.27166929618655483</v>
      </c>
      <c r="CE188" s="45">
        <f t="shared" si="23"/>
        <v>1.003963310580205</v>
      </c>
    </row>
    <row r="189" spans="4:83" x14ac:dyDescent="0.25">
      <c r="D189" s="20" t="s">
        <v>487</v>
      </c>
      <c r="E189" s="20" t="s">
        <v>488</v>
      </c>
      <c r="F189" s="20">
        <v>1935</v>
      </c>
      <c r="G189">
        <v>183</v>
      </c>
      <c r="H189" s="20"/>
      <c r="I189">
        <f>SUMIFS('总明细 源文件后台下'!G:G,'总明细 源文件后台下'!E:E,E189,'总明细 源文件后台下'!C:C,"Order")</f>
        <v>7</v>
      </c>
      <c r="J189">
        <f>SUMIFS('总明细 源文件后台下'!M:M,'总明细 源文件后台下'!E:E,E189,'总明细 源文件后台下'!C:C,"Order")</f>
        <v>143.92999999999998</v>
      </c>
      <c r="K189">
        <f>SUMIFS('总明细 源文件后台下'!N:N,'总明细 源文件后台下'!E:E,E189,'总明细 源文件后台下'!C:C,"Order")</f>
        <v>3.63</v>
      </c>
      <c r="L189">
        <f>SUMIFS('总明细 源文件后台下'!O:O,'总明细 源文件后台下'!E:E,E189,'总明细 源文件后台下'!C:C,"Order")</f>
        <v>0</v>
      </c>
      <c r="M189">
        <f>SUMIFS('总明细 源文件后台下'!P:P,'总明细 源文件后台下'!E:E,E189,'总明细 源文件后台下'!C:C,"Order")</f>
        <v>-7.68</v>
      </c>
      <c r="N189">
        <f>SUMIFS('总明细 源文件后台下'!Q:Q,'总明细 源文件后台下'!E:E,E189,'总明细 源文件后台下'!C:C,"Order")</f>
        <v>0.84</v>
      </c>
      <c r="O189">
        <f>SUMIFS('总明细 源文件后台下'!R:R,'总明细 源文件后台下'!E:E,E189,'总明细 源文件后台下'!C:C,"Order")</f>
        <v>-0.84</v>
      </c>
      <c r="P189">
        <f>SUMIFS('总明细 源文件后台下'!S:S,'总明细 源文件后台下'!E:E,E189,'总明细 源文件后台下'!C:C,"Order")</f>
        <v>-23.79</v>
      </c>
      <c r="Q189">
        <f>SUMIFS('总明细 源文件后台下'!T:T,'总明细 源文件后台下'!E:E,E189,'总明细 源文件后台下'!C:C,"Order")</f>
        <v>-25.76</v>
      </c>
      <c r="R189">
        <f>SUMIFS('总明细 源文件后台下'!U:U,'总明细 源文件后台下'!E:E,E189,'总明细 源文件后台下'!C:C,"Order")</f>
        <v>0</v>
      </c>
      <c r="S189">
        <f>SUMIFS('总明细 源文件后台下'!V:V,'总明细 源文件后台下'!E:E,E189,'总明细 源文件后台下'!C:C,"Order")</f>
        <v>0</v>
      </c>
      <c r="T189">
        <f>SUMIFS('总明细 源文件后台下'!W:W,'总明细 源文件后台下'!E:E,E189,'总明细 源文件后台下'!C:C,"Order")</f>
        <v>90.329999999999984</v>
      </c>
      <c r="U189">
        <f>SUMIFS('总明细 源文件后台下'!G:G,'总明细 源文件后台下'!E:E,E189,'总明细 源文件后台下'!C:C,"Refund")</f>
        <v>1</v>
      </c>
      <c r="V189">
        <f>SUMIFS('总明细 源文件后台下'!M:M,'总明细 源文件后台下'!E:E,E189,'总明细 源文件后台下'!C:C,"Refund")</f>
        <v>-20.99</v>
      </c>
      <c r="W189">
        <f>SUMIFS('总明细 源文件后台下'!N:N,'总明细 源文件后台下'!E:E,E189,'总明细 源文件后台下'!C:C,"Refund")</f>
        <v>0</v>
      </c>
      <c r="X189">
        <f>SUMIFS('总明细 源文件后台下'!O:O,'总明细 源文件后台下'!E:E,E189,'总明细 源文件后台下'!C:C,"Refund")</f>
        <v>0</v>
      </c>
      <c r="Y189">
        <f>SUMIFS('总明细 源文件后台下'!P:P,'总明细 源文件后台下'!E:E,E189,'总明细 源文件后台下'!C:C,"Refund")</f>
        <v>1.05</v>
      </c>
      <c r="Z189">
        <f>SUMIFS('总明细 源文件后台下'!Q:Q,'总明细 源文件后台下'!E:E,E189,'总明细 源文件后台下'!C:C,"Refund")</f>
        <v>0</v>
      </c>
      <c r="AA189">
        <f>SUMIFS('总明细 源文件后台下'!R:R,'总明细 源文件后台下'!E:E,E189,'总明细 源文件后台下'!C:C,"Refund")</f>
        <v>0</v>
      </c>
      <c r="AB189">
        <f>SUMIFS('总明细 源文件后台下'!S:S,'总明细 源文件后台下'!E:E,E189,'总明细 源文件后台下'!C:C,"Refund")</f>
        <v>2.71</v>
      </c>
      <c r="AC189">
        <f>SUMIFS('总明细 源文件后台下'!T:T,'总明细 源文件后台下'!E:E,E189,'总明细 源文件后台下'!C:C,"Refund")</f>
        <v>0</v>
      </c>
      <c r="AD189">
        <f>SUMIFS('总明细 源文件后台下'!U:U,'总明细 源文件后台下'!E:E,E189,'总明细 源文件后台下'!C:C,"Refund")</f>
        <v>0</v>
      </c>
      <c r="AE189">
        <f>SUMIFS('总明细 源文件后台下'!V:V,'总明细 源文件后台下'!E:E,E189,'总明细 源文件后台下'!C:C,"Refund")</f>
        <v>0</v>
      </c>
      <c r="AF189">
        <f>SUMIFS('总明细 源文件后台下'!W:W,'总明细 源文件后台下'!E:E,E189,'总明细 源文件后台下'!C:C,"Refund")</f>
        <v>-17.23</v>
      </c>
      <c r="AK189">
        <f>(SUMIF('广告费 源文件后台下'!G:G,E189,'广告费 源文件后台下'!M:M))*-1</f>
        <v>-8.3000000000000007</v>
      </c>
      <c r="AL189">
        <f>SUMIFS('总明细 源文件后台下'!W:W,'总明细 源文件后台下'!E:E,E189,'总明细 源文件后台下'!C:C,"Adjustment",'总明细 源文件后台下'!F:F,"FBA Inventory Reimbursement - Customer Return")</f>
        <v>0</v>
      </c>
      <c r="AM189">
        <f>SUMIFS('总明细 源文件后台下'!W:W,'总明细 源文件后台下'!E:E,E189,'总明细 源文件后台下'!C:C,"Adjustment",'总明细 源文件后台下'!F:F,"FBA Inventory Reimbursement - Damaged:Warehouse")</f>
        <v>0</v>
      </c>
      <c r="AN189">
        <f>SUMIFS('总明细 源文件后台下'!W:W,'总明细 源文件后台下'!E:E,E189,'总明细 源文件后台下'!C:C,"Adjustment",'总明细 源文件后台下'!F:F,"FBA Inventory Reimbursement - Customer Service Issue")</f>
        <v>0</v>
      </c>
      <c r="AO189">
        <f>SUMIFS('总明细 源文件后台下'!W:W,'总明细 源文件后台下'!E:E,E189,'总明细 源文件后台下'!C:C,"Adjustment",'总明细 源文件后台下'!F:F,"FBA Inventory Reimbursement - Fee Correction")</f>
        <v>0</v>
      </c>
      <c r="AP189">
        <f>SUMIFS('总明细 源文件后台下'!W:W,'总明细 源文件后台下'!E:E,E189,'总明细 源文件后台下'!C:C,"Adjustment",'总明细 源文件后台下'!F:F,"FBA Inventory Reimbursement - General Adjustment")</f>
        <v>0</v>
      </c>
      <c r="AQ189">
        <f>SUMIFS('总明细 源文件后台下'!W:W,'总明细 源文件后台下'!E:E,E189,'总明细 源文件后台下'!C:C,"Adjustment",'总明细 源文件后台下'!F:F,"FBA Inventory Reimbursement - Lost:Inbound")</f>
        <v>0</v>
      </c>
      <c r="AR189">
        <f>SUMIFS('总明细 源文件后台下'!W:W,'总明细 源文件后台下'!E:E,E189,'总明细 源文件后台下'!C:C,"Adjustment",'总明细 源文件后台下'!F:F,"FBA Inventory Reimbursement - Lost:Warehouse")</f>
        <v>0</v>
      </c>
      <c r="AS189">
        <f>SUMIFS('总明细 源文件后台下'!W:W,'总明细 源文件后台下'!E:E,E189,'总明细 源文件后台下'!C:C,"Adjustment",'总明细 源文件后台下'!F:F,"Non-subscription Fee Adjustment")</f>
        <v>0</v>
      </c>
      <c r="AT189">
        <f>SUMIFS('总明细 源文件后台下'!W:W,'总明细 源文件后台下'!E:E,E189,'总明细 源文件后台下'!C:C,"Adjustment",'总明细 源文件后台下'!F:F,"FBA Inventory Placement Service Fee")</f>
        <v>0</v>
      </c>
      <c r="AV189">
        <f>SUMIF('FBA Customer Return Per Unit Fe'!B:B,E189,'FBA Customer Return Per Unit Fe'!C:C)</f>
        <v>-3.68</v>
      </c>
      <c r="AX189">
        <f>(SUMIF('仓储费 源文件后台下'!C:C,E189,'仓储费 源文件后台下'!V:V))*-1</f>
        <v>-0.11899999999999999</v>
      </c>
      <c r="AZ189">
        <f>SUMIF('Disposal Fee销毁费用-160.95'!B:B,E189,'Disposal Fee销毁费用-160.95'!D:D)*-1</f>
        <v>0</v>
      </c>
      <c r="BC189">
        <f>IFERROR(VLOOKUP(F189,'优惠券-86.4'!F:I,4,0),0)</f>
        <v>-1.5</v>
      </c>
      <c r="BD189">
        <f>IFERROR(VLOOKUP(F189,'早评-120'!E:H,4,0),0)</f>
        <v>0</v>
      </c>
      <c r="BF189">
        <f t="shared" si="16"/>
        <v>59.500999999999976</v>
      </c>
      <c r="BG189">
        <f t="shared" si="17"/>
        <v>0.41340234836378786</v>
      </c>
      <c r="BH189">
        <f t="shared" si="18"/>
        <v>386.75649999999985</v>
      </c>
      <c r="BQ189" s="45">
        <f t="shared" si="19"/>
        <v>386.75649999999985</v>
      </c>
      <c r="BR189">
        <f>SUMIFS('9月销毁明细'!D:D,'9月销毁明细'!A:A,E189,'9月销毁明细'!H:H,"Sellable")</f>
        <v>0</v>
      </c>
      <c r="BS189">
        <f>SUMIFS('9月销毁明细'!G:G,'9月销毁明细'!A:A,E189,'9月销毁明细'!H:H,"Sellable")</f>
        <v>0</v>
      </c>
      <c r="BT189">
        <f>SUMIFS('9月销毁明细'!D:D,'9月销毁明细'!A:A,E189,'9月销毁明细'!H:H,"Unsellable")</f>
        <v>0</v>
      </c>
      <c r="BU189">
        <f>SUMIFS('9月销毁明细'!G:G,'9月销毁明细'!A:A,E189,'9月销毁明细'!H:H,"Unsellable")</f>
        <v>0</v>
      </c>
      <c r="BW189">
        <f>IFERROR(I189*VLOOKUP(F189,'9.3成本表'!C:L,10,0),0)</f>
        <v>146.29999999999998</v>
      </c>
      <c r="BX189">
        <f t="shared" si="20"/>
        <v>92.82</v>
      </c>
      <c r="CC189" s="45">
        <f t="shared" si="21"/>
        <v>147.63649999999987</v>
      </c>
      <c r="CD189" s="45">
        <f t="shared" si="22"/>
        <v>0.1578080156486325</v>
      </c>
      <c r="CE189" s="45">
        <f t="shared" si="23"/>
        <v>0.61741594178655024</v>
      </c>
    </row>
    <row r="190" spans="4:83" x14ac:dyDescent="0.25">
      <c r="D190" s="20" t="s">
        <v>489</v>
      </c>
      <c r="E190" s="20" t="s">
        <v>490</v>
      </c>
      <c r="F190" s="20">
        <v>1935</v>
      </c>
      <c r="G190">
        <v>184</v>
      </c>
      <c r="H190" s="20"/>
      <c r="I190">
        <f>SUMIFS('总明细 源文件后台下'!G:G,'总明细 源文件后台下'!E:E,E190,'总明细 源文件后台下'!C:C,"Order")</f>
        <v>6</v>
      </c>
      <c r="J190">
        <f>SUMIFS('总明细 源文件后台下'!M:M,'总明细 源文件后台下'!E:E,E190,'总明细 源文件后台下'!C:C,"Order")</f>
        <v>124.93999999999998</v>
      </c>
      <c r="K190">
        <f>SUMIFS('总明细 源文件后台下'!N:N,'总明细 源文件后台下'!E:E,E190,'总明细 源文件后台下'!C:C,"Order")</f>
        <v>0</v>
      </c>
      <c r="L190">
        <f>SUMIFS('总明细 源文件后台下'!O:O,'总明细 源文件后台下'!E:E,E190,'总明细 源文件后台下'!C:C,"Order")</f>
        <v>0</v>
      </c>
      <c r="M190">
        <f>SUMIFS('总明细 源文件后台下'!P:P,'总明细 源文件后台下'!E:E,E190,'总明细 源文件后台下'!C:C,"Order")</f>
        <v>-6.25</v>
      </c>
      <c r="N190">
        <f>SUMIFS('总明细 源文件后台下'!Q:Q,'总明细 源文件后台下'!E:E,E190,'总明细 源文件后台下'!C:C,"Order")</f>
        <v>2.46</v>
      </c>
      <c r="O190">
        <f>SUMIFS('总明细 源文件后台下'!R:R,'总明细 源文件后台下'!E:E,E190,'总明细 源文件后台下'!C:C,"Order")</f>
        <v>-2.46</v>
      </c>
      <c r="P190">
        <f>SUMIFS('总明细 源文件后台下'!S:S,'总明细 源文件后台下'!E:E,E190,'总明细 源文件后台下'!C:C,"Order")</f>
        <v>-20.18</v>
      </c>
      <c r="Q190">
        <f>SUMIFS('总明细 源文件后台下'!T:T,'总明细 源文件后台下'!E:E,E190,'总明细 源文件后台下'!C:C,"Order")</f>
        <v>-22.080000000000002</v>
      </c>
      <c r="R190">
        <f>SUMIFS('总明细 源文件后台下'!U:U,'总明细 源文件后台下'!E:E,E190,'总明细 源文件后台下'!C:C,"Order")</f>
        <v>0</v>
      </c>
      <c r="S190">
        <f>SUMIFS('总明细 源文件后台下'!V:V,'总明细 源文件后台下'!E:E,E190,'总明细 源文件后台下'!C:C,"Order")</f>
        <v>0</v>
      </c>
      <c r="T190">
        <f>SUMIFS('总明细 源文件后台下'!W:W,'总明细 源文件后台下'!E:E,E190,'总明细 源文件后台下'!C:C,"Order")</f>
        <v>76.429999999999993</v>
      </c>
      <c r="U190">
        <f>SUMIFS('总明细 源文件后台下'!G:G,'总明细 源文件后台下'!E:E,E190,'总明细 源文件后台下'!C:C,"Refund")</f>
        <v>1</v>
      </c>
      <c r="V190">
        <f>SUMIFS('总明细 源文件后台下'!M:M,'总明细 源文件后台下'!E:E,E190,'总明细 源文件后台下'!C:C,"Refund")</f>
        <v>-20.99</v>
      </c>
      <c r="W190">
        <f>SUMIFS('总明细 源文件后台下'!N:N,'总明细 源文件后台下'!E:E,E190,'总明细 源文件后台下'!C:C,"Refund")</f>
        <v>0</v>
      </c>
      <c r="X190">
        <f>SUMIFS('总明细 源文件后台下'!O:O,'总明细 源文件后台下'!E:E,E190,'总明细 源文件后台下'!C:C,"Refund")</f>
        <v>0</v>
      </c>
      <c r="Y190">
        <f>SUMIFS('总明细 源文件后台下'!P:P,'总明细 源文件后台下'!E:E,E190,'总明细 源文件后台下'!C:C,"Refund")</f>
        <v>1.05</v>
      </c>
      <c r="Z190">
        <f>SUMIFS('总明细 源文件后台下'!Q:Q,'总明细 源文件后台下'!E:E,E190,'总明细 源文件后台下'!C:C,"Refund")</f>
        <v>-1.06</v>
      </c>
      <c r="AA190">
        <f>SUMIFS('总明细 源文件后台下'!R:R,'总明细 源文件后台下'!E:E,E190,'总明细 源文件后台下'!C:C,"Refund")</f>
        <v>1.06</v>
      </c>
      <c r="AB190">
        <f>SUMIFS('总明细 源文件后台下'!S:S,'总明细 源文件后台下'!E:E,E190,'总明细 源文件后台下'!C:C,"Refund")</f>
        <v>2.71</v>
      </c>
      <c r="AC190">
        <f>SUMIFS('总明细 源文件后台下'!T:T,'总明细 源文件后台下'!E:E,E190,'总明细 源文件后台下'!C:C,"Refund")</f>
        <v>0</v>
      </c>
      <c r="AD190">
        <f>SUMIFS('总明细 源文件后台下'!U:U,'总明细 源文件后台下'!E:E,E190,'总明细 源文件后台下'!C:C,"Refund")</f>
        <v>0</v>
      </c>
      <c r="AE190">
        <f>SUMIFS('总明细 源文件后台下'!V:V,'总明细 源文件后台下'!E:E,E190,'总明细 源文件后台下'!C:C,"Refund")</f>
        <v>0</v>
      </c>
      <c r="AF190">
        <f>SUMIFS('总明细 源文件后台下'!W:W,'总明细 源文件后台下'!E:E,E190,'总明细 源文件后台下'!C:C,"Refund")</f>
        <v>-17.23</v>
      </c>
      <c r="AK190">
        <f>(SUMIF('广告费 源文件后台下'!G:G,E190,'广告费 源文件后台下'!M:M))*-1</f>
        <v>-59.44</v>
      </c>
      <c r="AL190">
        <f>SUMIFS('总明细 源文件后台下'!W:W,'总明细 源文件后台下'!E:E,E190,'总明细 源文件后台下'!C:C,"Adjustment",'总明细 源文件后台下'!F:F,"FBA Inventory Reimbursement - Customer Return")</f>
        <v>0</v>
      </c>
      <c r="AM190">
        <f>SUMIFS('总明细 源文件后台下'!W:W,'总明细 源文件后台下'!E:E,E190,'总明细 源文件后台下'!C:C,"Adjustment",'总明细 源文件后台下'!F:F,"FBA Inventory Reimbursement - Damaged:Warehouse")</f>
        <v>0</v>
      </c>
      <c r="AN190">
        <f>SUMIFS('总明细 源文件后台下'!W:W,'总明细 源文件后台下'!E:E,E190,'总明细 源文件后台下'!C:C,"Adjustment",'总明细 源文件后台下'!F:F,"FBA Inventory Reimbursement - Customer Service Issue")</f>
        <v>0</v>
      </c>
      <c r="AO190">
        <f>SUMIFS('总明细 源文件后台下'!W:W,'总明细 源文件后台下'!E:E,E190,'总明细 源文件后台下'!C:C,"Adjustment",'总明细 源文件后台下'!F:F,"FBA Inventory Reimbursement - Fee Correction")</f>
        <v>0</v>
      </c>
      <c r="AP190">
        <f>SUMIFS('总明细 源文件后台下'!W:W,'总明细 源文件后台下'!E:E,E190,'总明细 源文件后台下'!C:C,"Adjustment",'总明细 源文件后台下'!F:F,"FBA Inventory Reimbursement - General Adjustment")</f>
        <v>0</v>
      </c>
      <c r="AQ190">
        <f>SUMIFS('总明细 源文件后台下'!W:W,'总明细 源文件后台下'!E:E,E190,'总明细 源文件后台下'!C:C,"Adjustment",'总明细 源文件后台下'!F:F,"FBA Inventory Reimbursement - Lost:Inbound")</f>
        <v>0</v>
      </c>
      <c r="AR190">
        <f>SUMIFS('总明细 源文件后台下'!W:W,'总明细 源文件后台下'!E:E,E190,'总明细 源文件后台下'!C:C,"Adjustment",'总明细 源文件后台下'!F:F,"FBA Inventory Reimbursement - Lost:Warehouse")</f>
        <v>0</v>
      </c>
      <c r="AS190">
        <f>SUMIFS('总明细 源文件后台下'!W:W,'总明细 源文件后台下'!E:E,E190,'总明细 源文件后台下'!C:C,"Adjustment",'总明细 源文件后台下'!F:F,"Non-subscription Fee Adjustment")</f>
        <v>0</v>
      </c>
      <c r="AT190">
        <f>SUMIFS('总明细 源文件后台下'!W:W,'总明细 源文件后台下'!E:E,E190,'总明细 源文件后台下'!C:C,"Adjustment",'总明细 源文件后台下'!F:F,"FBA Inventory Placement Service Fee")</f>
        <v>0</v>
      </c>
      <c r="AV190">
        <f>SUMIF('FBA Customer Return Per Unit Fe'!B:B,E190,'FBA Customer Return Per Unit Fe'!C:C)</f>
        <v>0</v>
      </c>
      <c r="AX190">
        <f>(SUMIF('仓储费 源文件后台下'!C:C,E190,'仓储费 源文件后台下'!V:V))*-1</f>
        <v>-0.29749999999999999</v>
      </c>
      <c r="AZ190">
        <f>SUMIF('Disposal Fee销毁费用-160.95'!B:B,E190,'Disposal Fee销毁费用-160.95'!D:D)*-1</f>
        <v>0</v>
      </c>
      <c r="BC190">
        <f>IFERROR(VLOOKUP(F190,'优惠券-86.4'!F:I,4,0),0)</f>
        <v>-1.5</v>
      </c>
      <c r="BD190">
        <f>IFERROR(VLOOKUP(F190,'早评-120'!E:H,4,0),0)</f>
        <v>0</v>
      </c>
      <c r="BF190">
        <f t="shared" si="16"/>
        <v>-2.0375000000000085</v>
      </c>
      <c r="BG190">
        <f t="shared" si="17"/>
        <v>-1.6307827757323586E-2</v>
      </c>
      <c r="BH190">
        <f t="shared" si="18"/>
        <v>-13.243750000000055</v>
      </c>
      <c r="BQ190" s="45">
        <f t="shared" si="19"/>
        <v>-13.243750000000055</v>
      </c>
      <c r="BR190">
        <f>SUMIFS('9月销毁明细'!D:D,'9月销毁明细'!A:A,E190,'9月销毁明细'!H:H,"Sellable")</f>
        <v>0</v>
      </c>
      <c r="BS190">
        <f>SUMIFS('9月销毁明细'!G:G,'9月销毁明细'!A:A,E190,'9月销毁明细'!H:H,"Sellable")</f>
        <v>0</v>
      </c>
      <c r="BT190">
        <f>SUMIFS('9月销毁明细'!D:D,'9月销毁明细'!A:A,E190,'9月销毁明细'!H:H,"Unsellable")</f>
        <v>0</v>
      </c>
      <c r="BU190">
        <f>SUMIFS('9月销毁明细'!G:G,'9月销毁明细'!A:A,E190,'9月销毁明细'!H:H,"Unsellable")</f>
        <v>0</v>
      </c>
      <c r="BW190">
        <f>IFERROR(I190*VLOOKUP(F190,'9.3成本表'!C:L,10,0),0)</f>
        <v>125.39999999999999</v>
      </c>
      <c r="BX190">
        <f t="shared" si="20"/>
        <v>79.56</v>
      </c>
      <c r="CC190" s="45">
        <f t="shared" si="21"/>
        <v>-218.20375000000004</v>
      </c>
      <c r="CD190" s="45">
        <f t="shared" si="22"/>
        <v>-0.26868743150558433</v>
      </c>
      <c r="CE190" s="45">
        <f t="shared" si="23"/>
        <v>-1.064616266588603</v>
      </c>
    </row>
    <row r="191" spans="4:83" x14ac:dyDescent="0.25">
      <c r="D191" s="20" t="s">
        <v>491</v>
      </c>
      <c r="E191" s="20" t="s">
        <v>492</v>
      </c>
      <c r="F191" s="20">
        <v>1935</v>
      </c>
      <c r="G191">
        <v>185</v>
      </c>
      <c r="H191" s="20"/>
      <c r="I191">
        <f>SUMIFS('总明细 源文件后台下'!G:G,'总明细 源文件后台下'!E:E,E191,'总明细 源文件后台下'!C:C,"Order")</f>
        <v>0</v>
      </c>
      <c r="J191">
        <f>SUMIFS('总明细 源文件后台下'!M:M,'总明细 源文件后台下'!E:E,E191,'总明细 源文件后台下'!C:C,"Order")</f>
        <v>0</v>
      </c>
      <c r="K191">
        <f>SUMIFS('总明细 源文件后台下'!N:N,'总明细 源文件后台下'!E:E,E191,'总明细 源文件后台下'!C:C,"Order")</f>
        <v>0</v>
      </c>
      <c r="L191">
        <f>SUMIFS('总明细 源文件后台下'!O:O,'总明细 源文件后台下'!E:E,E191,'总明细 源文件后台下'!C:C,"Order")</f>
        <v>0</v>
      </c>
      <c r="M191">
        <f>SUMIFS('总明细 源文件后台下'!P:P,'总明细 源文件后台下'!E:E,E191,'总明细 源文件后台下'!C:C,"Order")</f>
        <v>0</v>
      </c>
      <c r="N191">
        <f>SUMIFS('总明细 源文件后台下'!Q:Q,'总明细 源文件后台下'!E:E,E191,'总明细 源文件后台下'!C:C,"Order")</f>
        <v>0</v>
      </c>
      <c r="O191">
        <f>SUMIFS('总明细 源文件后台下'!R:R,'总明细 源文件后台下'!E:E,E191,'总明细 源文件后台下'!C:C,"Order")</f>
        <v>0</v>
      </c>
      <c r="P191">
        <f>SUMIFS('总明细 源文件后台下'!S:S,'总明细 源文件后台下'!E:E,E191,'总明细 源文件后台下'!C:C,"Order")</f>
        <v>0</v>
      </c>
      <c r="Q191">
        <f>SUMIFS('总明细 源文件后台下'!T:T,'总明细 源文件后台下'!E:E,E191,'总明细 源文件后台下'!C:C,"Order")</f>
        <v>0</v>
      </c>
      <c r="R191">
        <f>SUMIFS('总明细 源文件后台下'!U:U,'总明细 源文件后台下'!E:E,E191,'总明细 源文件后台下'!C:C,"Order")</f>
        <v>0</v>
      </c>
      <c r="S191">
        <f>SUMIFS('总明细 源文件后台下'!V:V,'总明细 源文件后台下'!E:E,E191,'总明细 源文件后台下'!C:C,"Order")</f>
        <v>0</v>
      </c>
      <c r="T191">
        <f>SUMIFS('总明细 源文件后台下'!W:W,'总明细 源文件后台下'!E:E,E191,'总明细 源文件后台下'!C:C,"Order")</f>
        <v>0</v>
      </c>
      <c r="U191">
        <f>SUMIFS('总明细 源文件后台下'!G:G,'总明细 源文件后台下'!E:E,E191,'总明细 源文件后台下'!C:C,"Refund")</f>
        <v>0</v>
      </c>
      <c r="V191">
        <f>SUMIFS('总明细 源文件后台下'!M:M,'总明细 源文件后台下'!E:E,E191,'总明细 源文件后台下'!C:C,"Refund")</f>
        <v>0</v>
      </c>
      <c r="W191">
        <f>SUMIFS('总明细 源文件后台下'!N:N,'总明细 源文件后台下'!E:E,E191,'总明细 源文件后台下'!C:C,"Refund")</f>
        <v>0</v>
      </c>
      <c r="X191">
        <f>SUMIFS('总明细 源文件后台下'!O:O,'总明细 源文件后台下'!E:E,E191,'总明细 源文件后台下'!C:C,"Refund")</f>
        <v>0</v>
      </c>
      <c r="Y191">
        <f>SUMIFS('总明细 源文件后台下'!P:P,'总明细 源文件后台下'!E:E,E191,'总明细 源文件后台下'!C:C,"Refund")</f>
        <v>0</v>
      </c>
      <c r="Z191">
        <f>SUMIFS('总明细 源文件后台下'!Q:Q,'总明细 源文件后台下'!E:E,E191,'总明细 源文件后台下'!C:C,"Refund")</f>
        <v>0</v>
      </c>
      <c r="AA191">
        <f>SUMIFS('总明细 源文件后台下'!R:R,'总明细 源文件后台下'!E:E,E191,'总明细 源文件后台下'!C:C,"Refund")</f>
        <v>0</v>
      </c>
      <c r="AB191">
        <f>SUMIFS('总明细 源文件后台下'!S:S,'总明细 源文件后台下'!E:E,E191,'总明细 源文件后台下'!C:C,"Refund")</f>
        <v>0</v>
      </c>
      <c r="AC191">
        <f>SUMIFS('总明细 源文件后台下'!T:T,'总明细 源文件后台下'!E:E,E191,'总明细 源文件后台下'!C:C,"Refund")</f>
        <v>0</v>
      </c>
      <c r="AD191">
        <f>SUMIFS('总明细 源文件后台下'!U:U,'总明细 源文件后台下'!E:E,E191,'总明细 源文件后台下'!C:C,"Refund")</f>
        <v>0</v>
      </c>
      <c r="AE191">
        <f>SUMIFS('总明细 源文件后台下'!V:V,'总明细 源文件后台下'!E:E,E191,'总明细 源文件后台下'!C:C,"Refund")</f>
        <v>0</v>
      </c>
      <c r="AF191">
        <f>SUMIFS('总明细 源文件后台下'!W:W,'总明细 源文件后台下'!E:E,E191,'总明细 源文件后台下'!C:C,"Refund")</f>
        <v>0</v>
      </c>
      <c r="AK191">
        <f>(SUMIF('广告费 源文件后台下'!G:G,E191,'广告费 源文件后台下'!M:M))*-1</f>
        <v>-0.64</v>
      </c>
      <c r="AL191">
        <f>SUMIFS('总明细 源文件后台下'!W:W,'总明细 源文件后台下'!E:E,E191,'总明细 源文件后台下'!C:C,"Adjustment",'总明细 源文件后台下'!F:F,"FBA Inventory Reimbursement - Customer Return")</f>
        <v>0</v>
      </c>
      <c r="AM191">
        <f>SUMIFS('总明细 源文件后台下'!W:W,'总明细 源文件后台下'!E:E,E191,'总明细 源文件后台下'!C:C,"Adjustment",'总明细 源文件后台下'!F:F,"FBA Inventory Reimbursement - Damaged:Warehouse")</f>
        <v>0</v>
      </c>
      <c r="AN191">
        <f>SUMIFS('总明细 源文件后台下'!W:W,'总明细 源文件后台下'!E:E,E191,'总明细 源文件后台下'!C:C,"Adjustment",'总明细 源文件后台下'!F:F,"FBA Inventory Reimbursement - Customer Service Issue")</f>
        <v>0</v>
      </c>
      <c r="AO191">
        <f>SUMIFS('总明细 源文件后台下'!W:W,'总明细 源文件后台下'!E:E,E191,'总明细 源文件后台下'!C:C,"Adjustment",'总明细 源文件后台下'!F:F,"FBA Inventory Reimbursement - Fee Correction")</f>
        <v>0</v>
      </c>
      <c r="AP191">
        <f>SUMIFS('总明细 源文件后台下'!W:W,'总明细 源文件后台下'!E:E,E191,'总明细 源文件后台下'!C:C,"Adjustment",'总明细 源文件后台下'!F:F,"FBA Inventory Reimbursement - General Adjustment")</f>
        <v>0</v>
      </c>
      <c r="AQ191">
        <f>SUMIFS('总明细 源文件后台下'!W:W,'总明细 源文件后台下'!E:E,E191,'总明细 源文件后台下'!C:C,"Adjustment",'总明细 源文件后台下'!F:F,"FBA Inventory Reimbursement - Lost:Inbound")</f>
        <v>0</v>
      </c>
      <c r="AR191">
        <f>SUMIFS('总明细 源文件后台下'!W:W,'总明细 源文件后台下'!E:E,E191,'总明细 源文件后台下'!C:C,"Adjustment",'总明细 源文件后台下'!F:F,"FBA Inventory Reimbursement - Lost:Warehouse")</f>
        <v>0</v>
      </c>
      <c r="AS191">
        <f>SUMIFS('总明细 源文件后台下'!W:W,'总明细 源文件后台下'!E:E,E191,'总明细 源文件后台下'!C:C,"Adjustment",'总明细 源文件后台下'!F:F,"Non-subscription Fee Adjustment")</f>
        <v>0</v>
      </c>
      <c r="AT191">
        <f>SUMIFS('总明细 源文件后台下'!W:W,'总明细 源文件后台下'!E:E,E191,'总明细 源文件后台下'!C:C,"Adjustment",'总明细 源文件后台下'!F:F,"FBA Inventory Placement Service Fee")</f>
        <v>0</v>
      </c>
      <c r="AV191">
        <f>SUMIF('FBA Customer Return Per Unit Fe'!B:B,E191,'FBA Customer Return Per Unit Fe'!C:C)</f>
        <v>0</v>
      </c>
      <c r="AX191">
        <f>(SUMIF('仓储费 源文件后台下'!C:C,E191,'仓储费 源文件后台下'!V:V))*-1</f>
        <v>-0.31669999999999998</v>
      </c>
      <c r="AZ191">
        <f>SUMIF('Disposal Fee销毁费用-160.95'!B:B,E191,'Disposal Fee销毁费用-160.95'!D:D)*-1</f>
        <v>0</v>
      </c>
      <c r="BC191">
        <f>IFERROR(VLOOKUP(F191,'优惠券-86.4'!F:I,4,0),0)</f>
        <v>-1.5</v>
      </c>
      <c r="BD191">
        <f>IFERROR(VLOOKUP(F191,'早评-120'!E:H,4,0),0)</f>
        <v>0</v>
      </c>
      <c r="BF191">
        <f t="shared" si="16"/>
        <v>-2.4567000000000001</v>
      </c>
      <c r="BG191">
        <f t="shared" si="17"/>
        <v>0</v>
      </c>
      <c r="BH191">
        <f t="shared" si="18"/>
        <v>-15.96855</v>
      </c>
      <c r="BQ191" s="45">
        <f t="shared" si="19"/>
        <v>-15.96855</v>
      </c>
      <c r="BR191">
        <f>SUMIFS('9月销毁明细'!D:D,'9月销毁明细'!A:A,E191,'9月销毁明细'!H:H,"Sellable")</f>
        <v>0</v>
      </c>
      <c r="BS191">
        <f>SUMIFS('9月销毁明细'!G:G,'9月销毁明细'!A:A,E191,'9月销毁明细'!H:H,"Sellable")</f>
        <v>0</v>
      </c>
      <c r="BT191">
        <f>SUMIFS('9月销毁明细'!D:D,'9月销毁明细'!A:A,E191,'9月销毁明细'!H:H,"Unsellable")</f>
        <v>0</v>
      </c>
      <c r="BU191">
        <f>SUMIFS('9月销毁明细'!G:G,'9月销毁明细'!A:A,E191,'9月销毁明细'!H:H,"Unsellable")</f>
        <v>0</v>
      </c>
      <c r="BW191">
        <f>IFERROR(I191*VLOOKUP(F191,'9.3成本表'!C:L,10,0),0)</f>
        <v>0</v>
      </c>
      <c r="BX191">
        <f t="shared" si="20"/>
        <v>0</v>
      </c>
      <c r="CC191" s="45">
        <f t="shared" si="21"/>
        <v>-15.96855</v>
      </c>
      <c r="CD191" s="45">
        <f t="shared" si="22"/>
        <v>0</v>
      </c>
      <c r="CE191" s="45">
        <f t="shared" si="23"/>
        <v>0</v>
      </c>
    </row>
    <row r="192" spans="4:83" x14ac:dyDescent="0.25">
      <c r="D192" s="20" t="s">
        <v>493</v>
      </c>
      <c r="E192" s="20" t="s">
        <v>494</v>
      </c>
      <c r="F192" s="20">
        <v>1935</v>
      </c>
      <c r="G192">
        <v>186</v>
      </c>
      <c r="H192" s="20"/>
      <c r="I192">
        <f>SUMIFS('总明细 源文件后台下'!G:G,'总明细 源文件后台下'!E:E,E192,'总明细 源文件后台下'!C:C,"Order")</f>
        <v>2</v>
      </c>
      <c r="J192">
        <f>SUMIFS('总明细 源文件后台下'!M:M,'总明细 源文件后台下'!E:E,E192,'总明细 源文件后台下'!C:C,"Order")</f>
        <v>41.98</v>
      </c>
      <c r="K192">
        <f>SUMIFS('总明细 源文件后台下'!N:N,'总明细 源文件后台下'!E:E,E192,'总明细 源文件后台下'!C:C,"Order")</f>
        <v>0</v>
      </c>
      <c r="L192">
        <f>SUMIFS('总明细 源文件后台下'!O:O,'总明细 源文件后台下'!E:E,E192,'总明细 源文件后台下'!C:C,"Order")</f>
        <v>0</v>
      </c>
      <c r="M192">
        <f>SUMIFS('总明细 源文件后台下'!P:P,'总明细 源文件后台下'!E:E,E192,'总明细 源文件后台下'!C:C,"Order")</f>
        <v>-1.05</v>
      </c>
      <c r="N192">
        <f>SUMIFS('总明细 源文件后台下'!Q:Q,'总明细 源文件后台下'!E:E,E192,'总明细 源文件后台下'!C:C,"Order")</f>
        <v>0</v>
      </c>
      <c r="O192">
        <f>SUMIFS('总明细 源文件后台下'!R:R,'总明细 源文件后台下'!E:E,E192,'总明细 源文件后台下'!C:C,"Order")</f>
        <v>0</v>
      </c>
      <c r="P192">
        <f>SUMIFS('总明细 源文件后台下'!S:S,'总明细 源文件后台下'!E:E,E192,'总明细 源文件后台下'!C:C,"Order")</f>
        <v>-6.96</v>
      </c>
      <c r="Q192">
        <f>SUMIFS('总明细 源文件后台下'!T:T,'总明细 源文件后台下'!E:E,E192,'总明细 源文件后台下'!C:C,"Order")</f>
        <v>-7.36</v>
      </c>
      <c r="R192">
        <f>SUMIFS('总明细 源文件后台下'!U:U,'总明细 源文件后台下'!E:E,E192,'总明细 源文件后台下'!C:C,"Order")</f>
        <v>0</v>
      </c>
      <c r="S192">
        <f>SUMIFS('总明细 源文件后台下'!V:V,'总明细 源文件后台下'!E:E,E192,'总明细 源文件后台下'!C:C,"Order")</f>
        <v>0</v>
      </c>
      <c r="T192">
        <f>SUMIFS('总明细 源文件后台下'!W:W,'总明细 源文件后台下'!E:E,E192,'总明细 源文件后台下'!C:C,"Order")</f>
        <v>26.61</v>
      </c>
      <c r="U192">
        <f>SUMIFS('总明细 源文件后台下'!G:G,'总明细 源文件后台下'!E:E,E192,'总明细 源文件后台下'!C:C,"Refund")</f>
        <v>0</v>
      </c>
      <c r="V192">
        <f>SUMIFS('总明细 源文件后台下'!M:M,'总明细 源文件后台下'!E:E,E192,'总明细 源文件后台下'!C:C,"Refund")</f>
        <v>0</v>
      </c>
      <c r="W192">
        <f>SUMIFS('总明细 源文件后台下'!N:N,'总明细 源文件后台下'!E:E,E192,'总明细 源文件后台下'!C:C,"Refund")</f>
        <v>0</v>
      </c>
      <c r="X192">
        <f>SUMIFS('总明细 源文件后台下'!O:O,'总明细 源文件后台下'!E:E,E192,'总明细 源文件后台下'!C:C,"Refund")</f>
        <v>0</v>
      </c>
      <c r="Y192">
        <f>SUMIFS('总明细 源文件后台下'!P:P,'总明细 源文件后台下'!E:E,E192,'总明细 源文件后台下'!C:C,"Refund")</f>
        <v>0</v>
      </c>
      <c r="Z192">
        <f>SUMIFS('总明细 源文件后台下'!Q:Q,'总明细 源文件后台下'!E:E,E192,'总明细 源文件后台下'!C:C,"Refund")</f>
        <v>0</v>
      </c>
      <c r="AA192">
        <f>SUMIFS('总明细 源文件后台下'!R:R,'总明细 源文件后台下'!E:E,E192,'总明细 源文件后台下'!C:C,"Refund")</f>
        <v>0</v>
      </c>
      <c r="AB192">
        <f>SUMIFS('总明细 源文件后台下'!S:S,'总明细 源文件后台下'!E:E,E192,'总明细 源文件后台下'!C:C,"Refund")</f>
        <v>0</v>
      </c>
      <c r="AC192">
        <f>SUMIFS('总明细 源文件后台下'!T:T,'总明细 源文件后台下'!E:E,E192,'总明细 源文件后台下'!C:C,"Refund")</f>
        <v>0</v>
      </c>
      <c r="AD192">
        <f>SUMIFS('总明细 源文件后台下'!U:U,'总明细 源文件后台下'!E:E,E192,'总明细 源文件后台下'!C:C,"Refund")</f>
        <v>0</v>
      </c>
      <c r="AE192">
        <f>SUMIFS('总明细 源文件后台下'!V:V,'总明细 源文件后台下'!E:E,E192,'总明细 源文件后台下'!C:C,"Refund")</f>
        <v>0</v>
      </c>
      <c r="AF192">
        <f>SUMIFS('总明细 源文件后台下'!W:W,'总明细 源文件后台下'!E:E,E192,'总明细 源文件后台下'!C:C,"Refund")</f>
        <v>0</v>
      </c>
      <c r="AK192">
        <f>(SUMIF('广告费 源文件后台下'!G:G,E192,'广告费 源文件后台下'!M:M))*-1</f>
        <v>0</v>
      </c>
      <c r="AL192">
        <f>SUMIFS('总明细 源文件后台下'!W:W,'总明细 源文件后台下'!E:E,E192,'总明细 源文件后台下'!C:C,"Adjustment",'总明细 源文件后台下'!F:F,"FBA Inventory Reimbursement - Customer Return")</f>
        <v>0</v>
      </c>
      <c r="AM192">
        <f>SUMIFS('总明细 源文件后台下'!W:W,'总明细 源文件后台下'!E:E,E192,'总明细 源文件后台下'!C:C,"Adjustment",'总明细 源文件后台下'!F:F,"FBA Inventory Reimbursement - Damaged:Warehouse")</f>
        <v>0</v>
      </c>
      <c r="AN192">
        <f>SUMIFS('总明细 源文件后台下'!W:W,'总明细 源文件后台下'!E:E,E192,'总明细 源文件后台下'!C:C,"Adjustment",'总明细 源文件后台下'!F:F,"FBA Inventory Reimbursement - Customer Service Issue")</f>
        <v>0</v>
      </c>
      <c r="AO192">
        <f>SUMIFS('总明细 源文件后台下'!W:W,'总明细 源文件后台下'!E:E,E192,'总明细 源文件后台下'!C:C,"Adjustment",'总明细 源文件后台下'!F:F,"FBA Inventory Reimbursement - Fee Correction")</f>
        <v>0</v>
      </c>
      <c r="AP192">
        <f>SUMIFS('总明细 源文件后台下'!W:W,'总明细 源文件后台下'!E:E,E192,'总明细 源文件后台下'!C:C,"Adjustment",'总明细 源文件后台下'!F:F,"FBA Inventory Reimbursement - General Adjustment")</f>
        <v>0</v>
      </c>
      <c r="AQ192">
        <f>SUMIFS('总明细 源文件后台下'!W:W,'总明细 源文件后台下'!E:E,E192,'总明细 源文件后台下'!C:C,"Adjustment",'总明细 源文件后台下'!F:F,"FBA Inventory Reimbursement - Lost:Inbound")</f>
        <v>0</v>
      </c>
      <c r="AR192">
        <f>SUMIFS('总明细 源文件后台下'!W:W,'总明细 源文件后台下'!E:E,E192,'总明细 源文件后台下'!C:C,"Adjustment",'总明细 源文件后台下'!F:F,"FBA Inventory Reimbursement - Lost:Warehouse")</f>
        <v>0</v>
      </c>
      <c r="AS192">
        <f>SUMIFS('总明细 源文件后台下'!W:W,'总明细 源文件后台下'!E:E,E192,'总明细 源文件后台下'!C:C,"Adjustment",'总明细 源文件后台下'!F:F,"Non-subscription Fee Adjustment")</f>
        <v>0</v>
      </c>
      <c r="AT192">
        <f>SUMIFS('总明细 源文件后台下'!W:W,'总明细 源文件后台下'!E:E,E192,'总明细 源文件后台下'!C:C,"Adjustment",'总明细 源文件后台下'!F:F,"FBA Inventory Placement Service Fee")</f>
        <v>0</v>
      </c>
      <c r="AV192">
        <f>SUMIF('FBA Customer Return Per Unit Fe'!B:B,E192,'FBA Customer Return Per Unit Fe'!C:C)</f>
        <v>0</v>
      </c>
      <c r="AX192">
        <f>(SUMIF('仓储费 源文件后台下'!C:C,E192,'仓储费 源文件后台下'!V:V))*-1</f>
        <v>-0.35709999999999997</v>
      </c>
      <c r="AZ192">
        <f>SUMIF('Disposal Fee销毁费用-160.95'!B:B,E192,'Disposal Fee销毁费用-160.95'!D:D)*-1</f>
        <v>0</v>
      </c>
      <c r="BC192">
        <f>IFERROR(VLOOKUP(F192,'优惠券-86.4'!F:I,4,0),0)</f>
        <v>-1.5</v>
      </c>
      <c r="BD192">
        <f>IFERROR(VLOOKUP(F192,'早评-120'!E:H,4,0),0)</f>
        <v>0</v>
      </c>
      <c r="BF192">
        <f t="shared" si="16"/>
        <v>24.7529</v>
      </c>
      <c r="BG192">
        <f t="shared" si="17"/>
        <v>0.58963554073368274</v>
      </c>
      <c r="BH192">
        <f t="shared" si="18"/>
        <v>160.89385000000001</v>
      </c>
      <c r="BQ192" s="45">
        <f t="shared" si="19"/>
        <v>160.89385000000001</v>
      </c>
      <c r="BR192">
        <f>SUMIFS('9月销毁明细'!D:D,'9月销毁明细'!A:A,E192,'9月销毁明细'!H:H,"Sellable")</f>
        <v>0</v>
      </c>
      <c r="BS192">
        <f>SUMIFS('9月销毁明细'!G:G,'9月销毁明细'!A:A,E192,'9月销毁明细'!H:H,"Sellable")</f>
        <v>0</v>
      </c>
      <c r="BT192">
        <f>SUMIFS('9月销毁明细'!D:D,'9月销毁明细'!A:A,E192,'9月销毁明细'!H:H,"Unsellable")</f>
        <v>0</v>
      </c>
      <c r="BU192">
        <f>SUMIFS('9月销毁明细'!G:G,'9月销毁明细'!A:A,E192,'9月销毁明细'!H:H,"Unsellable")</f>
        <v>0</v>
      </c>
      <c r="BW192">
        <f>IFERROR(I192*VLOOKUP(F192,'9.3成本表'!C:L,10,0),0)</f>
        <v>41.8</v>
      </c>
      <c r="BX192">
        <f t="shared" si="20"/>
        <v>26.52</v>
      </c>
      <c r="CC192" s="45">
        <f t="shared" si="21"/>
        <v>92.573850000000022</v>
      </c>
      <c r="CD192" s="45">
        <f t="shared" si="22"/>
        <v>0.33925990398358202</v>
      </c>
      <c r="CE192" s="45">
        <f t="shared" si="23"/>
        <v>1.3550036592505859</v>
      </c>
    </row>
    <row r="193" spans="4:83" x14ac:dyDescent="0.25">
      <c r="D193" s="20" t="s">
        <v>495</v>
      </c>
      <c r="E193" s="20" t="s">
        <v>496</v>
      </c>
      <c r="F193" s="20">
        <v>1935</v>
      </c>
      <c r="G193">
        <v>187</v>
      </c>
      <c r="H193" s="20"/>
      <c r="I193">
        <f>SUMIFS('总明细 源文件后台下'!G:G,'总明细 源文件后台下'!E:E,E193,'总明细 源文件后台下'!C:C,"Order")</f>
        <v>4</v>
      </c>
      <c r="J193">
        <f>SUMIFS('总明细 源文件后台下'!M:M,'总明细 源文件后台下'!E:E,E193,'总明细 源文件后台下'!C:C,"Order")</f>
        <v>83.96</v>
      </c>
      <c r="K193">
        <f>SUMIFS('总明细 源文件后台下'!N:N,'总明细 源文件后台下'!E:E,E193,'总明细 源文件后台下'!C:C,"Order")</f>
        <v>0</v>
      </c>
      <c r="L193">
        <f>SUMIFS('总明细 源文件后台下'!O:O,'总明细 源文件后台下'!E:E,E193,'总明细 源文件后台下'!C:C,"Order")</f>
        <v>0</v>
      </c>
      <c r="M193">
        <f>SUMIFS('总明细 源文件后台下'!P:P,'总明细 源文件后台下'!E:E,E193,'总明细 源文件后台下'!C:C,"Order")</f>
        <v>-3.1500000000000004</v>
      </c>
      <c r="N193">
        <f>SUMIFS('总明细 源文件后台下'!Q:Q,'总明细 源文件后台下'!E:E,E193,'总明细 源文件后台下'!C:C,"Order")</f>
        <v>0</v>
      </c>
      <c r="O193">
        <f>SUMIFS('总明细 源文件后台下'!R:R,'总明细 源文件后台下'!E:E,E193,'总明细 源文件后台下'!C:C,"Order")</f>
        <v>0</v>
      </c>
      <c r="P193">
        <f>SUMIFS('总明细 源文件后台下'!S:S,'总明细 源文件后台下'!E:E,E193,'总明细 源文件后台下'!C:C,"Order")</f>
        <v>-13.74</v>
      </c>
      <c r="Q193">
        <f>SUMIFS('总明细 源文件后台下'!T:T,'总明细 源文件后台下'!E:E,E193,'总明细 源文件后台下'!C:C,"Order")</f>
        <v>-14.72</v>
      </c>
      <c r="R193">
        <f>SUMIFS('总明细 源文件后台下'!U:U,'总明细 源文件后台下'!E:E,E193,'总明细 源文件后台下'!C:C,"Order")</f>
        <v>0</v>
      </c>
      <c r="S193">
        <f>SUMIFS('总明细 源文件后台下'!V:V,'总明细 源文件后台下'!E:E,E193,'总明细 源文件后台下'!C:C,"Order")</f>
        <v>0</v>
      </c>
      <c r="T193">
        <f>SUMIFS('总明细 源文件后台下'!W:W,'总明细 源文件后台下'!E:E,E193,'总明细 源文件后台下'!C:C,"Order")</f>
        <v>52.349999999999994</v>
      </c>
      <c r="U193">
        <f>SUMIFS('总明细 源文件后台下'!G:G,'总明细 源文件后台下'!E:E,E193,'总明细 源文件后台下'!C:C,"Refund")</f>
        <v>0</v>
      </c>
      <c r="V193">
        <f>SUMIFS('总明细 源文件后台下'!M:M,'总明细 源文件后台下'!E:E,E193,'总明细 源文件后台下'!C:C,"Refund")</f>
        <v>0</v>
      </c>
      <c r="W193">
        <f>SUMIFS('总明细 源文件后台下'!N:N,'总明细 源文件后台下'!E:E,E193,'总明细 源文件后台下'!C:C,"Refund")</f>
        <v>0</v>
      </c>
      <c r="X193">
        <f>SUMIFS('总明细 源文件后台下'!O:O,'总明细 源文件后台下'!E:E,E193,'总明细 源文件后台下'!C:C,"Refund")</f>
        <v>0</v>
      </c>
      <c r="Y193">
        <f>SUMIFS('总明细 源文件后台下'!P:P,'总明细 源文件后台下'!E:E,E193,'总明细 源文件后台下'!C:C,"Refund")</f>
        <v>0</v>
      </c>
      <c r="Z193">
        <f>SUMIFS('总明细 源文件后台下'!Q:Q,'总明细 源文件后台下'!E:E,E193,'总明细 源文件后台下'!C:C,"Refund")</f>
        <v>0</v>
      </c>
      <c r="AA193">
        <f>SUMIFS('总明细 源文件后台下'!R:R,'总明细 源文件后台下'!E:E,E193,'总明细 源文件后台下'!C:C,"Refund")</f>
        <v>0</v>
      </c>
      <c r="AB193">
        <f>SUMIFS('总明细 源文件后台下'!S:S,'总明细 源文件后台下'!E:E,E193,'总明细 源文件后台下'!C:C,"Refund")</f>
        <v>0</v>
      </c>
      <c r="AC193">
        <f>SUMIFS('总明细 源文件后台下'!T:T,'总明细 源文件后台下'!E:E,E193,'总明细 源文件后台下'!C:C,"Refund")</f>
        <v>0</v>
      </c>
      <c r="AD193">
        <f>SUMIFS('总明细 源文件后台下'!U:U,'总明细 源文件后台下'!E:E,E193,'总明细 源文件后台下'!C:C,"Refund")</f>
        <v>0</v>
      </c>
      <c r="AE193">
        <f>SUMIFS('总明细 源文件后台下'!V:V,'总明细 源文件后台下'!E:E,E193,'总明细 源文件后台下'!C:C,"Refund")</f>
        <v>0</v>
      </c>
      <c r="AF193">
        <f>SUMIFS('总明细 源文件后台下'!W:W,'总明细 源文件后台下'!E:E,E193,'总明细 源文件后台下'!C:C,"Refund")</f>
        <v>0</v>
      </c>
      <c r="AK193">
        <f>(SUMIF('广告费 源文件后台下'!G:G,E193,'广告费 源文件后台下'!M:M))*-1</f>
        <v>-1.31</v>
      </c>
      <c r="AL193">
        <f>SUMIFS('总明细 源文件后台下'!W:W,'总明细 源文件后台下'!E:E,E193,'总明细 源文件后台下'!C:C,"Adjustment",'总明细 源文件后台下'!F:F,"FBA Inventory Reimbursement - Customer Return")</f>
        <v>0</v>
      </c>
      <c r="AM193">
        <f>SUMIFS('总明细 源文件后台下'!W:W,'总明细 源文件后台下'!E:E,E193,'总明细 源文件后台下'!C:C,"Adjustment",'总明细 源文件后台下'!F:F,"FBA Inventory Reimbursement - Damaged:Warehouse")</f>
        <v>0</v>
      </c>
      <c r="AN193">
        <f>SUMIFS('总明细 源文件后台下'!W:W,'总明细 源文件后台下'!E:E,E193,'总明细 源文件后台下'!C:C,"Adjustment",'总明细 源文件后台下'!F:F,"FBA Inventory Reimbursement - Customer Service Issue")</f>
        <v>0</v>
      </c>
      <c r="AO193">
        <f>SUMIFS('总明细 源文件后台下'!W:W,'总明细 源文件后台下'!E:E,E193,'总明细 源文件后台下'!C:C,"Adjustment",'总明细 源文件后台下'!F:F,"FBA Inventory Reimbursement - Fee Correction")</f>
        <v>0</v>
      </c>
      <c r="AP193">
        <f>SUMIFS('总明细 源文件后台下'!W:W,'总明细 源文件后台下'!E:E,E193,'总明细 源文件后台下'!C:C,"Adjustment",'总明细 源文件后台下'!F:F,"FBA Inventory Reimbursement - General Adjustment")</f>
        <v>0</v>
      </c>
      <c r="AQ193">
        <f>SUMIFS('总明细 源文件后台下'!W:W,'总明细 源文件后台下'!E:E,E193,'总明细 源文件后台下'!C:C,"Adjustment",'总明细 源文件后台下'!F:F,"FBA Inventory Reimbursement - Lost:Inbound")</f>
        <v>0</v>
      </c>
      <c r="AR193">
        <f>SUMIFS('总明细 源文件后台下'!W:W,'总明细 源文件后台下'!E:E,E193,'总明细 源文件后台下'!C:C,"Adjustment",'总明细 源文件后台下'!F:F,"FBA Inventory Reimbursement - Lost:Warehouse")</f>
        <v>0</v>
      </c>
      <c r="AS193">
        <f>SUMIFS('总明细 源文件后台下'!W:W,'总明细 源文件后台下'!E:E,E193,'总明细 源文件后台下'!C:C,"Adjustment",'总明细 源文件后台下'!F:F,"Non-subscription Fee Adjustment")</f>
        <v>0</v>
      </c>
      <c r="AT193">
        <f>SUMIFS('总明细 源文件后台下'!W:W,'总明细 源文件后台下'!E:E,E193,'总明细 源文件后台下'!C:C,"Adjustment",'总明细 源文件后台下'!F:F,"FBA Inventory Placement Service Fee")</f>
        <v>0</v>
      </c>
      <c r="AV193">
        <f>SUMIF('FBA Customer Return Per Unit Fe'!B:B,E193,'FBA Customer Return Per Unit Fe'!C:C)</f>
        <v>-3.68</v>
      </c>
      <c r="AX193">
        <f>(SUMIF('仓储费 源文件后台下'!C:C,E193,'仓储费 源文件后台下'!V:V))*-1</f>
        <v>-5.9499999999999997E-2</v>
      </c>
      <c r="AZ193">
        <f>SUMIF('Disposal Fee销毁费用-160.95'!B:B,E193,'Disposal Fee销毁费用-160.95'!D:D)*-1</f>
        <v>0</v>
      </c>
      <c r="BC193">
        <f>IFERROR(VLOOKUP(F193,'优惠券-86.4'!F:I,4,0),0)</f>
        <v>-1.5</v>
      </c>
      <c r="BD193">
        <f>IFERROR(VLOOKUP(F193,'早评-120'!E:H,4,0),0)</f>
        <v>0</v>
      </c>
      <c r="BF193">
        <f t="shared" si="16"/>
        <v>45.800499999999992</v>
      </c>
      <c r="BG193">
        <f t="shared" si="17"/>
        <v>0.54550381133873271</v>
      </c>
      <c r="BH193">
        <f t="shared" si="18"/>
        <v>297.70324999999997</v>
      </c>
      <c r="BQ193" s="45">
        <f t="shared" si="19"/>
        <v>297.70324999999997</v>
      </c>
      <c r="BR193">
        <f>SUMIFS('9月销毁明细'!D:D,'9月销毁明细'!A:A,E193,'9月销毁明细'!H:H,"Sellable")</f>
        <v>0</v>
      </c>
      <c r="BS193">
        <f>SUMIFS('9月销毁明细'!G:G,'9月销毁明细'!A:A,E193,'9月销毁明细'!H:H,"Sellable")</f>
        <v>0</v>
      </c>
      <c r="BT193">
        <f>SUMIFS('9月销毁明细'!D:D,'9月销毁明细'!A:A,E193,'9月销毁明细'!H:H,"Unsellable")</f>
        <v>0</v>
      </c>
      <c r="BU193">
        <f>SUMIFS('9月销毁明细'!G:G,'9月销毁明细'!A:A,E193,'9月销毁明细'!H:H,"Unsellable")</f>
        <v>0</v>
      </c>
      <c r="BW193">
        <f>IFERROR(I193*VLOOKUP(F193,'9.3成本表'!C:L,10,0),0)</f>
        <v>83.6</v>
      </c>
      <c r="BX193">
        <f t="shared" si="20"/>
        <v>53.04</v>
      </c>
      <c r="CC193" s="45">
        <f t="shared" si="21"/>
        <v>161.06324999999998</v>
      </c>
      <c r="CD193" s="45">
        <f t="shared" si="22"/>
        <v>0.29512817458863189</v>
      </c>
      <c r="CE193" s="45">
        <f t="shared" si="23"/>
        <v>1.1787415837236535</v>
      </c>
    </row>
    <row r="194" spans="4:83" x14ac:dyDescent="0.25">
      <c r="D194" s="20" t="s">
        <v>497</v>
      </c>
      <c r="E194" s="20" t="s">
        <v>498</v>
      </c>
      <c r="F194" s="20">
        <v>1935</v>
      </c>
      <c r="G194">
        <v>188</v>
      </c>
      <c r="H194" s="20"/>
      <c r="I194">
        <f>SUMIFS('总明细 源文件后台下'!G:G,'总明细 源文件后台下'!E:E,E194,'总明细 源文件后台下'!C:C,"Order")</f>
        <v>4</v>
      </c>
      <c r="J194">
        <f>SUMIFS('总明细 源文件后台下'!M:M,'总明细 源文件后台下'!E:E,E194,'总明细 源文件后台下'!C:C,"Order")</f>
        <v>80.959999999999994</v>
      </c>
      <c r="K194">
        <f>SUMIFS('总明细 源文件后台下'!N:N,'总明细 源文件后台下'!E:E,E194,'总明细 源文件后台下'!C:C,"Order")</f>
        <v>0</v>
      </c>
      <c r="L194">
        <f>SUMIFS('总明细 源文件后台下'!O:O,'总明细 源文件后台下'!E:E,E194,'总明细 源文件后台下'!C:C,"Order")</f>
        <v>0</v>
      </c>
      <c r="M194">
        <f>SUMIFS('总明细 源文件后台下'!P:P,'总明细 源文件后台下'!E:E,E194,'总明细 源文件后台下'!C:C,"Order")</f>
        <v>-1.05</v>
      </c>
      <c r="N194">
        <f>SUMIFS('总明细 源文件后台下'!Q:Q,'总明细 源文件后台下'!E:E,E194,'总明细 源文件后台下'!C:C,"Order")</f>
        <v>1.44</v>
      </c>
      <c r="O194">
        <f>SUMIFS('总明细 源文件后台下'!R:R,'总明细 源文件后台下'!E:E,E194,'总明细 源文件后台下'!C:C,"Order")</f>
        <v>-1.44</v>
      </c>
      <c r="P194">
        <f>SUMIFS('总明细 源文件后台下'!S:S,'总明细 源文件后台下'!E:E,E194,'总明细 源文件后台下'!C:C,"Order")</f>
        <v>-13.59</v>
      </c>
      <c r="Q194">
        <f>SUMIFS('总明细 源文件后台下'!T:T,'总明细 源文件后台下'!E:E,E194,'总明细 源文件后台下'!C:C,"Order")</f>
        <v>-14.72</v>
      </c>
      <c r="R194">
        <f>SUMIFS('总明细 源文件后台下'!U:U,'总明细 源文件后台下'!E:E,E194,'总明细 源文件后台下'!C:C,"Order")</f>
        <v>0</v>
      </c>
      <c r="S194">
        <f>SUMIFS('总明细 源文件后台下'!V:V,'总明细 源文件后台下'!E:E,E194,'总明细 源文件后台下'!C:C,"Order")</f>
        <v>0</v>
      </c>
      <c r="T194">
        <f>SUMIFS('总明细 源文件后台下'!W:W,'总明细 源文件后台下'!E:E,E194,'总明细 源文件后台下'!C:C,"Order")</f>
        <v>51.6</v>
      </c>
      <c r="U194">
        <f>SUMIFS('总明细 源文件后台下'!G:G,'总明细 源文件后台下'!E:E,E194,'总明细 源文件后台下'!C:C,"Refund")</f>
        <v>1</v>
      </c>
      <c r="V194">
        <f>SUMIFS('总明细 源文件后台下'!M:M,'总明细 源文件后台下'!E:E,E194,'总明细 源文件后台下'!C:C,"Refund")</f>
        <v>-17.88</v>
      </c>
      <c r="W194">
        <f>SUMIFS('总明细 源文件后台下'!N:N,'总明细 源文件后台下'!E:E,E194,'总明细 源文件后台下'!C:C,"Refund")</f>
        <v>0</v>
      </c>
      <c r="X194">
        <f>SUMIFS('总明细 源文件后台下'!O:O,'总明细 源文件后台下'!E:E,E194,'总明细 源文件后台下'!C:C,"Refund")</f>
        <v>0</v>
      </c>
      <c r="Y194">
        <f>SUMIFS('总明细 源文件后台下'!P:P,'总明细 源文件后台下'!E:E,E194,'总明细 源文件后台下'!C:C,"Refund")</f>
        <v>0</v>
      </c>
      <c r="Z194">
        <f>SUMIFS('总明细 源文件后台下'!Q:Q,'总明细 源文件后台下'!E:E,E194,'总明细 源文件后台下'!C:C,"Refund")</f>
        <v>0</v>
      </c>
      <c r="AA194">
        <f>SUMIFS('总明细 源文件后台下'!R:R,'总明细 源文件后台下'!E:E,E194,'总明细 源文件后台下'!C:C,"Refund")</f>
        <v>0</v>
      </c>
      <c r="AB194">
        <f>SUMIFS('总明细 源文件后台下'!S:S,'总明细 源文件后台下'!E:E,E194,'总明细 源文件后台下'!C:C,"Refund")</f>
        <v>2.4300000000000002</v>
      </c>
      <c r="AC194">
        <f>SUMIFS('总明细 源文件后台下'!T:T,'总明细 源文件后台下'!E:E,E194,'总明细 源文件后台下'!C:C,"Refund")</f>
        <v>0</v>
      </c>
      <c r="AD194">
        <f>SUMIFS('总明细 源文件后台下'!U:U,'总明细 源文件后台下'!E:E,E194,'总明细 源文件后台下'!C:C,"Refund")</f>
        <v>0</v>
      </c>
      <c r="AE194">
        <f>SUMIFS('总明细 源文件后台下'!V:V,'总明细 源文件后台下'!E:E,E194,'总明细 源文件后台下'!C:C,"Refund")</f>
        <v>0</v>
      </c>
      <c r="AF194">
        <f>SUMIFS('总明细 源文件后台下'!W:W,'总明细 源文件后台下'!E:E,E194,'总明细 源文件后台下'!C:C,"Refund")</f>
        <v>-15.45</v>
      </c>
      <c r="AK194">
        <f>(SUMIF('广告费 源文件后台下'!G:G,E194,'广告费 源文件后台下'!M:M))*-1</f>
        <v>-31.05</v>
      </c>
      <c r="AL194">
        <f>SUMIFS('总明细 源文件后台下'!W:W,'总明细 源文件后台下'!E:E,E194,'总明细 源文件后台下'!C:C,"Adjustment",'总明细 源文件后台下'!F:F,"FBA Inventory Reimbursement - Customer Return")</f>
        <v>0</v>
      </c>
      <c r="AM194">
        <f>SUMIFS('总明细 源文件后台下'!W:W,'总明细 源文件后台下'!E:E,E194,'总明细 源文件后台下'!C:C,"Adjustment",'总明细 源文件后台下'!F:F,"FBA Inventory Reimbursement - Damaged:Warehouse")</f>
        <v>0</v>
      </c>
      <c r="AN194">
        <f>SUMIFS('总明细 源文件后台下'!W:W,'总明细 源文件后台下'!E:E,E194,'总明细 源文件后台下'!C:C,"Adjustment",'总明细 源文件后台下'!F:F,"FBA Inventory Reimbursement - Customer Service Issue")</f>
        <v>0</v>
      </c>
      <c r="AO194">
        <f>SUMIFS('总明细 源文件后台下'!W:W,'总明细 源文件后台下'!E:E,E194,'总明细 源文件后台下'!C:C,"Adjustment",'总明细 源文件后台下'!F:F,"FBA Inventory Reimbursement - Fee Correction")</f>
        <v>0</v>
      </c>
      <c r="AP194">
        <f>SUMIFS('总明细 源文件后台下'!W:W,'总明细 源文件后台下'!E:E,E194,'总明细 源文件后台下'!C:C,"Adjustment",'总明细 源文件后台下'!F:F,"FBA Inventory Reimbursement - General Adjustment")</f>
        <v>0</v>
      </c>
      <c r="AQ194">
        <f>SUMIFS('总明细 源文件后台下'!W:W,'总明细 源文件后台下'!E:E,E194,'总明细 源文件后台下'!C:C,"Adjustment",'总明细 源文件后台下'!F:F,"FBA Inventory Reimbursement - Lost:Inbound")</f>
        <v>0</v>
      </c>
      <c r="AR194">
        <f>SUMIFS('总明细 源文件后台下'!W:W,'总明细 源文件后台下'!E:E,E194,'总明细 源文件后台下'!C:C,"Adjustment",'总明细 源文件后台下'!F:F,"FBA Inventory Reimbursement - Lost:Warehouse")</f>
        <v>0</v>
      </c>
      <c r="AS194">
        <f>SUMIFS('总明细 源文件后台下'!W:W,'总明细 源文件后台下'!E:E,E194,'总明细 源文件后台下'!C:C,"Adjustment",'总明细 源文件后台下'!F:F,"Non-subscription Fee Adjustment")</f>
        <v>0</v>
      </c>
      <c r="AT194">
        <f>SUMIFS('总明细 源文件后台下'!W:W,'总明细 源文件后台下'!E:E,E194,'总明细 源文件后台下'!C:C,"Adjustment",'总明细 源文件后台下'!F:F,"FBA Inventory Placement Service Fee")</f>
        <v>0</v>
      </c>
      <c r="AV194">
        <f>SUMIF('FBA Customer Return Per Unit Fe'!B:B,E194,'FBA Customer Return Per Unit Fe'!C:C)</f>
        <v>-3.68</v>
      </c>
      <c r="AX194">
        <f>(SUMIF('仓储费 源文件后台下'!C:C,E194,'仓储费 源文件后台下'!V:V))*-1</f>
        <v>-0.4607</v>
      </c>
      <c r="AZ194">
        <f>SUMIF('Disposal Fee销毁费用-160.95'!B:B,E194,'Disposal Fee销毁费用-160.95'!D:D)*-1</f>
        <v>0</v>
      </c>
      <c r="BC194">
        <f>IFERROR(VLOOKUP(F194,'优惠券-86.4'!F:I,4,0),0)</f>
        <v>-1.5</v>
      </c>
      <c r="BD194">
        <f>IFERROR(VLOOKUP(F194,'早评-120'!E:H,4,0),0)</f>
        <v>0</v>
      </c>
      <c r="BF194">
        <f t="shared" si="16"/>
        <v>-0.54070000000000107</v>
      </c>
      <c r="BG194">
        <f t="shared" si="17"/>
        <v>-6.6786067193676029E-3</v>
      </c>
      <c r="BH194">
        <f t="shared" si="18"/>
        <v>-3.5145500000000069</v>
      </c>
      <c r="BQ194" s="45">
        <f t="shared" si="19"/>
        <v>-3.5145500000000069</v>
      </c>
      <c r="BR194">
        <f>SUMIFS('9月销毁明细'!D:D,'9月销毁明细'!A:A,E194,'9月销毁明细'!H:H,"Sellable")</f>
        <v>0</v>
      </c>
      <c r="BS194">
        <f>SUMIFS('9月销毁明细'!G:G,'9月销毁明细'!A:A,E194,'9月销毁明细'!H:H,"Sellable")</f>
        <v>0</v>
      </c>
      <c r="BT194">
        <f>SUMIFS('9月销毁明细'!D:D,'9月销毁明细'!A:A,E194,'9月销毁明细'!H:H,"Unsellable")</f>
        <v>0</v>
      </c>
      <c r="BU194">
        <f>SUMIFS('9月销毁明细'!G:G,'9月销毁明细'!A:A,E194,'9月销毁明细'!H:H,"Unsellable")</f>
        <v>0</v>
      </c>
      <c r="BW194">
        <f>IFERROR(I194*VLOOKUP(F194,'9.3成本表'!C:L,10,0),0)</f>
        <v>83.6</v>
      </c>
      <c r="BX194">
        <f t="shared" si="20"/>
        <v>53.04</v>
      </c>
      <c r="CC194" s="45">
        <f t="shared" si="21"/>
        <v>-140.15455</v>
      </c>
      <c r="CD194" s="45">
        <f t="shared" si="22"/>
        <v>-0.26633199680754027</v>
      </c>
      <c r="CE194" s="45">
        <f t="shared" si="23"/>
        <v>-1.0257212382903982</v>
      </c>
    </row>
    <row r="195" spans="4:83" x14ac:dyDescent="0.25">
      <c r="D195" s="20" t="s">
        <v>499</v>
      </c>
      <c r="E195" s="20" t="s">
        <v>500</v>
      </c>
      <c r="F195" s="20">
        <v>1935</v>
      </c>
      <c r="G195">
        <v>189</v>
      </c>
      <c r="H195" s="20"/>
      <c r="I195">
        <f>SUMIFS('总明细 源文件后台下'!G:G,'总明细 源文件后台下'!E:E,E195,'总明细 源文件后台下'!C:C,"Order")</f>
        <v>4</v>
      </c>
      <c r="J195">
        <f>SUMIFS('总明细 源文件后台下'!M:M,'总明细 源文件后台下'!E:E,E195,'总明细 源文件后台下'!C:C,"Order")</f>
        <v>83.96</v>
      </c>
      <c r="K195">
        <f>SUMIFS('总明细 源文件后台下'!N:N,'总明细 源文件后台下'!E:E,E195,'总明细 源文件后台下'!C:C,"Order")</f>
        <v>0</v>
      </c>
      <c r="L195">
        <f>SUMIFS('总明细 源文件后台下'!O:O,'总明细 源文件后台下'!E:E,E195,'总明细 源文件后台下'!C:C,"Order")</f>
        <v>0</v>
      </c>
      <c r="M195">
        <f>SUMIFS('总明细 源文件后台下'!P:P,'总明细 源文件后台下'!E:E,E195,'总明细 源文件后台下'!C:C,"Order")</f>
        <v>-3.1500000000000004</v>
      </c>
      <c r="N195">
        <f>SUMIFS('总明细 源文件后台下'!Q:Q,'总明细 源文件后台下'!E:E,E195,'总明细 源文件后台下'!C:C,"Order")</f>
        <v>2.59</v>
      </c>
      <c r="O195">
        <f>SUMIFS('总明细 源文件后台下'!R:R,'总明细 源文件后台下'!E:E,E195,'总明细 源文件后台下'!C:C,"Order")</f>
        <v>-2.59</v>
      </c>
      <c r="P195">
        <f>SUMIFS('总明细 源文件后台下'!S:S,'总明细 源文件后台下'!E:E,E195,'总明细 源文件后台下'!C:C,"Order")</f>
        <v>-13.74</v>
      </c>
      <c r="Q195">
        <f>SUMIFS('总明细 源文件后台下'!T:T,'总明细 源文件后台下'!E:E,E195,'总明细 源文件后台下'!C:C,"Order")</f>
        <v>-14.72</v>
      </c>
      <c r="R195">
        <f>SUMIFS('总明细 源文件后台下'!U:U,'总明细 源文件后台下'!E:E,E195,'总明细 源文件后台下'!C:C,"Order")</f>
        <v>0</v>
      </c>
      <c r="S195">
        <f>SUMIFS('总明细 源文件后台下'!V:V,'总明细 源文件后台下'!E:E,E195,'总明细 源文件后台下'!C:C,"Order")</f>
        <v>0</v>
      </c>
      <c r="T195">
        <f>SUMIFS('总明细 源文件后台下'!W:W,'总明细 源文件后台下'!E:E,E195,'总明细 源文件后台下'!C:C,"Order")</f>
        <v>52.349999999999994</v>
      </c>
      <c r="U195">
        <f>SUMIFS('总明细 源文件后台下'!G:G,'总明细 源文件后台下'!E:E,E195,'总明细 源文件后台下'!C:C,"Refund")</f>
        <v>1</v>
      </c>
      <c r="V195">
        <f>SUMIFS('总明细 源文件后台下'!M:M,'总明细 源文件后台下'!E:E,E195,'总明细 源文件后台下'!C:C,"Refund")</f>
        <v>-20.99</v>
      </c>
      <c r="W195">
        <f>SUMIFS('总明细 源文件后台下'!N:N,'总明细 源文件后台下'!E:E,E195,'总明细 源文件后台下'!C:C,"Refund")</f>
        <v>0</v>
      </c>
      <c r="X195">
        <f>SUMIFS('总明细 源文件后台下'!O:O,'总明细 源文件后台下'!E:E,E195,'总明细 源文件后台下'!C:C,"Refund")</f>
        <v>0</v>
      </c>
      <c r="Y195">
        <f>SUMIFS('总明细 源文件后台下'!P:P,'总明细 源文件后台下'!E:E,E195,'总明细 源文件后台下'!C:C,"Refund")</f>
        <v>1.05</v>
      </c>
      <c r="Z195">
        <f>SUMIFS('总明细 源文件后台下'!Q:Q,'总明细 源文件后台下'!E:E,E195,'总明细 源文件后台下'!C:C,"Refund")</f>
        <v>-0.92</v>
      </c>
      <c r="AA195">
        <f>SUMIFS('总明细 源文件后台下'!R:R,'总明细 源文件后台下'!E:E,E195,'总明细 源文件后台下'!C:C,"Refund")</f>
        <v>0.92</v>
      </c>
      <c r="AB195">
        <f>SUMIFS('总明细 源文件后台下'!S:S,'总明细 源文件后台下'!E:E,E195,'总明细 源文件后台下'!C:C,"Refund")</f>
        <v>2.71</v>
      </c>
      <c r="AC195">
        <f>SUMIFS('总明细 源文件后台下'!T:T,'总明细 源文件后台下'!E:E,E195,'总明细 源文件后台下'!C:C,"Refund")</f>
        <v>0</v>
      </c>
      <c r="AD195">
        <f>SUMIFS('总明细 源文件后台下'!U:U,'总明细 源文件后台下'!E:E,E195,'总明细 源文件后台下'!C:C,"Refund")</f>
        <v>0</v>
      </c>
      <c r="AE195">
        <f>SUMIFS('总明细 源文件后台下'!V:V,'总明细 源文件后台下'!E:E,E195,'总明细 源文件后台下'!C:C,"Refund")</f>
        <v>0</v>
      </c>
      <c r="AF195">
        <f>SUMIFS('总明细 源文件后台下'!W:W,'总明细 源文件后台下'!E:E,E195,'总明细 源文件后台下'!C:C,"Refund")</f>
        <v>-17.23</v>
      </c>
      <c r="AK195">
        <f>(SUMIF('广告费 源文件后台下'!G:G,E195,'广告费 源文件后台下'!M:M))*-1</f>
        <v>-5.39</v>
      </c>
      <c r="AL195">
        <f>SUMIFS('总明细 源文件后台下'!W:W,'总明细 源文件后台下'!E:E,E195,'总明细 源文件后台下'!C:C,"Adjustment",'总明细 源文件后台下'!F:F,"FBA Inventory Reimbursement - Customer Return")</f>
        <v>12</v>
      </c>
      <c r="AM195">
        <f>SUMIFS('总明细 源文件后台下'!W:W,'总明细 源文件后台下'!E:E,E195,'总明细 源文件后台下'!C:C,"Adjustment",'总明细 源文件后台下'!F:F,"FBA Inventory Reimbursement - Damaged:Warehouse")</f>
        <v>0</v>
      </c>
      <c r="AN195">
        <f>SUMIFS('总明细 源文件后台下'!W:W,'总明细 源文件后台下'!E:E,E195,'总明细 源文件后台下'!C:C,"Adjustment",'总明细 源文件后台下'!F:F,"FBA Inventory Reimbursement - Customer Service Issue")</f>
        <v>0</v>
      </c>
      <c r="AO195">
        <f>SUMIFS('总明细 源文件后台下'!W:W,'总明细 源文件后台下'!E:E,E195,'总明细 源文件后台下'!C:C,"Adjustment",'总明细 源文件后台下'!F:F,"FBA Inventory Reimbursement - Fee Correction")</f>
        <v>0</v>
      </c>
      <c r="AP195">
        <f>SUMIFS('总明细 源文件后台下'!W:W,'总明细 源文件后台下'!E:E,E195,'总明细 源文件后台下'!C:C,"Adjustment",'总明细 源文件后台下'!F:F,"FBA Inventory Reimbursement - General Adjustment")</f>
        <v>0</v>
      </c>
      <c r="AQ195">
        <f>SUMIFS('总明细 源文件后台下'!W:W,'总明细 源文件后台下'!E:E,E195,'总明细 源文件后台下'!C:C,"Adjustment",'总明细 源文件后台下'!F:F,"FBA Inventory Reimbursement - Lost:Inbound")</f>
        <v>0</v>
      </c>
      <c r="AR195">
        <f>SUMIFS('总明细 源文件后台下'!W:W,'总明细 源文件后台下'!E:E,E195,'总明细 源文件后台下'!C:C,"Adjustment",'总明细 源文件后台下'!F:F,"FBA Inventory Reimbursement - Lost:Warehouse")</f>
        <v>0</v>
      </c>
      <c r="AS195">
        <f>SUMIFS('总明细 源文件后台下'!W:W,'总明细 源文件后台下'!E:E,E195,'总明细 源文件后台下'!C:C,"Adjustment",'总明细 源文件后台下'!F:F,"Non-subscription Fee Adjustment")</f>
        <v>0</v>
      </c>
      <c r="AT195">
        <f>SUMIFS('总明细 源文件后台下'!W:W,'总明细 源文件后台下'!E:E,E195,'总明细 源文件后台下'!C:C,"Adjustment",'总明细 源文件后台下'!F:F,"FBA Inventory Placement Service Fee")</f>
        <v>0</v>
      </c>
      <c r="AV195">
        <f>SUMIF('FBA Customer Return Per Unit Fe'!B:B,E195,'FBA Customer Return Per Unit Fe'!C:C)</f>
        <v>0</v>
      </c>
      <c r="AX195">
        <f>(SUMIF('仓储费 源文件后台下'!C:C,E195,'仓储费 源文件后台下'!V:V))*-1</f>
        <v>-0.16900000000000001</v>
      </c>
      <c r="AZ195">
        <f>SUMIF('Disposal Fee销毁费用-160.95'!B:B,E195,'Disposal Fee销毁费用-160.95'!D:D)*-1</f>
        <v>0</v>
      </c>
      <c r="BC195">
        <f>IFERROR(VLOOKUP(F195,'优惠券-86.4'!F:I,4,0),0)</f>
        <v>-1.5</v>
      </c>
      <c r="BD195">
        <f>IFERROR(VLOOKUP(F195,'早评-120'!E:H,4,0),0)</f>
        <v>0</v>
      </c>
      <c r="BF195">
        <f t="shared" si="16"/>
        <v>40.060999999999993</v>
      </c>
      <c r="BG195">
        <f t="shared" si="17"/>
        <v>0.47714387803716052</v>
      </c>
      <c r="BH195">
        <f t="shared" si="18"/>
        <v>260.39649999999995</v>
      </c>
      <c r="BQ195" s="45">
        <f t="shared" si="19"/>
        <v>260.39649999999995</v>
      </c>
      <c r="BR195">
        <f>SUMIFS('9月销毁明细'!D:D,'9月销毁明细'!A:A,E195,'9月销毁明细'!H:H,"Sellable")</f>
        <v>0</v>
      </c>
      <c r="BS195">
        <f>SUMIFS('9月销毁明细'!G:G,'9月销毁明细'!A:A,E195,'9月销毁明细'!H:H,"Sellable")</f>
        <v>0</v>
      </c>
      <c r="BT195">
        <f>SUMIFS('9月销毁明细'!D:D,'9月销毁明细'!A:A,E195,'9月销毁明细'!H:H,"Unsellable")</f>
        <v>0</v>
      </c>
      <c r="BU195">
        <f>SUMIFS('9月销毁明细'!G:G,'9月销毁明细'!A:A,E195,'9月销毁明细'!H:H,"Unsellable")</f>
        <v>0</v>
      </c>
      <c r="BW195">
        <f>IFERROR(I195*VLOOKUP(F195,'9.3成本表'!C:L,10,0),0)</f>
        <v>83.6</v>
      </c>
      <c r="BX195">
        <f t="shared" si="20"/>
        <v>53.04</v>
      </c>
      <c r="CC195" s="45">
        <f t="shared" si="21"/>
        <v>123.75649999999996</v>
      </c>
      <c r="CD195" s="45">
        <f t="shared" si="22"/>
        <v>0.22676824128705969</v>
      </c>
      <c r="CE195" s="45">
        <f t="shared" si="23"/>
        <v>0.90571209016393417</v>
      </c>
    </row>
    <row r="196" spans="4:83" x14ac:dyDescent="0.25">
      <c r="D196" s="20" t="s">
        <v>501</v>
      </c>
      <c r="E196" s="20" t="s">
        <v>502</v>
      </c>
      <c r="F196" s="20">
        <v>1935</v>
      </c>
      <c r="G196">
        <v>190</v>
      </c>
      <c r="H196" s="20"/>
      <c r="I196">
        <f>SUMIFS('总明细 源文件后台下'!G:G,'总明细 源文件后台下'!E:E,E196,'总明细 源文件后台下'!C:C,"Order")</f>
        <v>5</v>
      </c>
      <c r="J196">
        <f>SUMIFS('总明细 源文件后台下'!M:M,'总明细 源文件后台下'!E:E,E196,'总明细 源文件后台下'!C:C,"Order")</f>
        <v>104.94999999999999</v>
      </c>
      <c r="K196">
        <f>SUMIFS('总明细 源文件后台下'!N:N,'总明细 源文件后台下'!E:E,E196,'总明细 源文件后台下'!C:C,"Order")</f>
        <v>0</v>
      </c>
      <c r="L196">
        <f>SUMIFS('总明细 源文件后台下'!O:O,'总明细 源文件后台下'!E:E,E196,'总明细 源文件后台下'!C:C,"Order")</f>
        <v>0</v>
      </c>
      <c r="M196">
        <f>SUMIFS('总明细 源文件后台下'!P:P,'总明细 源文件后台下'!E:E,E196,'总明细 源文件后台下'!C:C,"Order")</f>
        <v>-3.1500000000000004</v>
      </c>
      <c r="N196">
        <f>SUMIFS('总明细 源文件后台下'!Q:Q,'总明细 源文件后台下'!E:E,E196,'总明细 源文件后台下'!C:C,"Order")</f>
        <v>0</v>
      </c>
      <c r="O196">
        <f>SUMIFS('总明细 源文件后台下'!R:R,'总明细 源文件后台下'!E:E,E196,'总明细 源文件后台下'!C:C,"Order")</f>
        <v>0</v>
      </c>
      <c r="P196">
        <f>SUMIFS('总明细 源文件后台下'!S:S,'总明细 源文件后台下'!E:E,E196,'总明细 源文件后台下'!C:C,"Order")</f>
        <v>-17.309999999999999</v>
      </c>
      <c r="Q196">
        <f>SUMIFS('总明细 源文件后台下'!T:T,'总明细 源文件后台下'!E:E,E196,'总明细 源文件后台下'!C:C,"Order")</f>
        <v>-18.400000000000002</v>
      </c>
      <c r="R196">
        <f>SUMIFS('总明细 源文件后台下'!U:U,'总明细 源文件后台下'!E:E,E196,'总明细 源文件后台下'!C:C,"Order")</f>
        <v>0</v>
      </c>
      <c r="S196">
        <f>SUMIFS('总明细 源文件后台下'!V:V,'总明细 源文件后台下'!E:E,E196,'总明细 源文件后台下'!C:C,"Order")</f>
        <v>0</v>
      </c>
      <c r="T196">
        <f>SUMIFS('总明细 源文件后台下'!W:W,'总明细 源文件后台下'!E:E,E196,'总明细 源文件后台下'!C:C,"Order")</f>
        <v>66.09</v>
      </c>
      <c r="U196">
        <f>SUMIFS('总明细 源文件后台下'!G:G,'总明细 源文件后台下'!E:E,E196,'总明细 源文件后台下'!C:C,"Refund")</f>
        <v>1</v>
      </c>
      <c r="V196">
        <f>SUMIFS('总明细 源文件后台下'!M:M,'总明细 源文件后台下'!E:E,E196,'总明细 源文件后台下'!C:C,"Refund")</f>
        <v>-20.99</v>
      </c>
      <c r="W196">
        <f>SUMIFS('总明细 源文件后台下'!N:N,'总明细 源文件后台下'!E:E,E196,'总明细 源文件后台下'!C:C,"Refund")</f>
        <v>0</v>
      </c>
      <c r="X196">
        <f>SUMIFS('总明细 源文件后台下'!O:O,'总明细 源文件后台下'!E:E,E196,'总明细 源文件后台下'!C:C,"Refund")</f>
        <v>0</v>
      </c>
      <c r="Y196">
        <f>SUMIFS('总明细 源文件后台下'!P:P,'总明细 源文件后台下'!E:E,E196,'总明细 源文件后台下'!C:C,"Refund")</f>
        <v>0</v>
      </c>
      <c r="Z196">
        <f>SUMIFS('总明细 源文件后台下'!Q:Q,'总明细 源文件后台下'!E:E,E196,'总明细 源文件后台下'!C:C,"Refund")</f>
        <v>0</v>
      </c>
      <c r="AA196">
        <f>SUMIFS('总明细 源文件后台下'!R:R,'总明细 源文件后台下'!E:E,E196,'总明细 源文件后台下'!C:C,"Refund")</f>
        <v>0</v>
      </c>
      <c r="AB196">
        <f>SUMIFS('总明细 源文件后台下'!S:S,'总明细 源文件后台下'!E:E,E196,'总明细 源文件后台下'!C:C,"Refund")</f>
        <v>2.86</v>
      </c>
      <c r="AC196">
        <f>SUMIFS('总明细 源文件后台下'!T:T,'总明细 源文件后台下'!E:E,E196,'总明细 源文件后台下'!C:C,"Refund")</f>
        <v>0</v>
      </c>
      <c r="AD196">
        <f>SUMIFS('总明细 源文件后台下'!U:U,'总明细 源文件后台下'!E:E,E196,'总明细 源文件后台下'!C:C,"Refund")</f>
        <v>0</v>
      </c>
      <c r="AE196">
        <f>SUMIFS('总明细 源文件后台下'!V:V,'总明细 源文件后台下'!E:E,E196,'总明细 源文件后台下'!C:C,"Refund")</f>
        <v>0</v>
      </c>
      <c r="AF196">
        <f>SUMIFS('总明细 源文件后台下'!W:W,'总明细 源文件后台下'!E:E,E196,'总明细 源文件后台下'!C:C,"Refund")</f>
        <v>-18.13</v>
      </c>
      <c r="AK196">
        <f>(SUMIF('广告费 源文件后台下'!G:G,E196,'广告费 源文件后台下'!M:M))*-1</f>
        <v>-2.0499999999999998</v>
      </c>
      <c r="AL196">
        <f>SUMIFS('总明细 源文件后台下'!W:W,'总明细 源文件后台下'!E:E,E196,'总明细 源文件后台下'!C:C,"Adjustment",'总明细 源文件后台下'!F:F,"FBA Inventory Reimbursement - Customer Return")</f>
        <v>0</v>
      </c>
      <c r="AM196">
        <f>SUMIFS('总明细 源文件后台下'!W:W,'总明细 源文件后台下'!E:E,E196,'总明细 源文件后台下'!C:C,"Adjustment",'总明细 源文件后台下'!F:F,"FBA Inventory Reimbursement - Damaged:Warehouse")</f>
        <v>0</v>
      </c>
      <c r="AN196">
        <f>SUMIFS('总明细 源文件后台下'!W:W,'总明细 源文件后台下'!E:E,E196,'总明细 源文件后台下'!C:C,"Adjustment",'总明细 源文件后台下'!F:F,"FBA Inventory Reimbursement - Customer Service Issue")</f>
        <v>0</v>
      </c>
      <c r="AO196">
        <f>SUMIFS('总明细 源文件后台下'!W:W,'总明细 源文件后台下'!E:E,E196,'总明细 源文件后台下'!C:C,"Adjustment",'总明细 源文件后台下'!F:F,"FBA Inventory Reimbursement - Fee Correction")</f>
        <v>0</v>
      </c>
      <c r="AP196">
        <f>SUMIFS('总明细 源文件后台下'!W:W,'总明细 源文件后台下'!E:E,E196,'总明细 源文件后台下'!C:C,"Adjustment",'总明细 源文件后台下'!F:F,"FBA Inventory Reimbursement - General Adjustment")</f>
        <v>0</v>
      </c>
      <c r="AQ196">
        <f>SUMIFS('总明细 源文件后台下'!W:W,'总明细 源文件后台下'!E:E,E196,'总明细 源文件后台下'!C:C,"Adjustment",'总明细 源文件后台下'!F:F,"FBA Inventory Reimbursement - Lost:Inbound")</f>
        <v>0</v>
      </c>
      <c r="AR196">
        <f>SUMIFS('总明细 源文件后台下'!W:W,'总明细 源文件后台下'!E:E,E196,'总明细 源文件后台下'!C:C,"Adjustment",'总明细 源文件后台下'!F:F,"FBA Inventory Reimbursement - Lost:Warehouse")</f>
        <v>0</v>
      </c>
      <c r="AS196">
        <f>SUMIFS('总明细 源文件后台下'!W:W,'总明细 源文件后台下'!E:E,E196,'总明细 源文件后台下'!C:C,"Adjustment",'总明细 源文件后台下'!F:F,"Non-subscription Fee Adjustment")</f>
        <v>0</v>
      </c>
      <c r="AT196">
        <f>SUMIFS('总明细 源文件后台下'!W:W,'总明细 源文件后台下'!E:E,E196,'总明细 源文件后台下'!C:C,"Adjustment",'总明细 源文件后台下'!F:F,"FBA Inventory Placement Service Fee")</f>
        <v>0</v>
      </c>
      <c r="AV196">
        <f>SUMIF('FBA Customer Return Per Unit Fe'!B:B,E196,'FBA Customer Return Per Unit Fe'!C:C)</f>
        <v>-3.68</v>
      </c>
      <c r="AX196">
        <f>(SUMIF('仓储费 源文件后台下'!C:C,E196,'仓储费 源文件后台下'!V:V))*-1</f>
        <v>-0.11940000000000001</v>
      </c>
      <c r="AZ196">
        <f>SUMIF('Disposal Fee销毁费用-160.95'!B:B,E196,'Disposal Fee销毁费用-160.95'!D:D)*-1</f>
        <v>0</v>
      </c>
      <c r="BC196">
        <f>IFERROR(VLOOKUP(F196,'优惠券-86.4'!F:I,4,0),0)</f>
        <v>-1.5</v>
      </c>
      <c r="BD196">
        <f>IFERROR(VLOOKUP(F196,'早评-120'!E:H,4,0),0)</f>
        <v>0</v>
      </c>
      <c r="BF196">
        <f t="shared" si="16"/>
        <v>40.610600000000005</v>
      </c>
      <c r="BG196">
        <f t="shared" si="17"/>
        <v>0.38695188184849938</v>
      </c>
      <c r="BH196">
        <f t="shared" si="18"/>
        <v>263.96890000000002</v>
      </c>
      <c r="BQ196" s="45">
        <f t="shared" si="19"/>
        <v>263.96890000000002</v>
      </c>
      <c r="BR196">
        <f>SUMIFS('9月销毁明细'!D:D,'9月销毁明细'!A:A,E196,'9月销毁明细'!H:H,"Sellable")</f>
        <v>0</v>
      </c>
      <c r="BS196">
        <f>SUMIFS('9月销毁明细'!G:G,'9月销毁明细'!A:A,E196,'9月销毁明细'!H:H,"Sellable")</f>
        <v>0</v>
      </c>
      <c r="BT196">
        <f>SUMIFS('9月销毁明细'!D:D,'9月销毁明细'!A:A,E196,'9月销毁明细'!H:H,"Unsellable")</f>
        <v>0</v>
      </c>
      <c r="BU196">
        <f>SUMIFS('9月销毁明细'!G:G,'9月销毁明细'!A:A,E196,'9月销毁明细'!H:H,"Unsellable")</f>
        <v>0</v>
      </c>
      <c r="BW196">
        <f>IFERROR(I196*VLOOKUP(F196,'9.3成本表'!C:L,10,0),0)</f>
        <v>104.5</v>
      </c>
      <c r="BX196">
        <f t="shared" si="20"/>
        <v>66.3</v>
      </c>
      <c r="CC196" s="45">
        <f t="shared" si="21"/>
        <v>93.168900000000022</v>
      </c>
      <c r="CD196" s="45">
        <f t="shared" si="22"/>
        <v>0.13657624509839855</v>
      </c>
      <c r="CE196" s="45">
        <f t="shared" si="23"/>
        <v>0.54548536299765815</v>
      </c>
    </row>
    <row r="197" spans="4:83" x14ac:dyDescent="0.25">
      <c r="D197" s="20" t="s">
        <v>503</v>
      </c>
      <c r="E197" s="20" t="s">
        <v>504</v>
      </c>
      <c r="F197" s="20">
        <v>1937</v>
      </c>
      <c r="G197">
        <v>191</v>
      </c>
      <c r="H197" s="20"/>
      <c r="I197">
        <f>SUMIFS('总明细 源文件后台下'!G:G,'总明细 源文件后台下'!E:E,E197,'总明细 源文件后台下'!C:C,"Order")</f>
        <v>0</v>
      </c>
      <c r="J197">
        <f>SUMIFS('总明细 源文件后台下'!M:M,'总明细 源文件后台下'!E:E,E197,'总明细 源文件后台下'!C:C,"Order")</f>
        <v>0</v>
      </c>
      <c r="K197">
        <f>SUMIFS('总明细 源文件后台下'!N:N,'总明细 源文件后台下'!E:E,E197,'总明细 源文件后台下'!C:C,"Order")</f>
        <v>0</v>
      </c>
      <c r="L197">
        <f>SUMIFS('总明细 源文件后台下'!O:O,'总明细 源文件后台下'!E:E,E197,'总明细 源文件后台下'!C:C,"Order")</f>
        <v>0</v>
      </c>
      <c r="M197">
        <f>SUMIFS('总明细 源文件后台下'!P:P,'总明细 源文件后台下'!E:E,E197,'总明细 源文件后台下'!C:C,"Order")</f>
        <v>0</v>
      </c>
      <c r="N197">
        <f>SUMIFS('总明细 源文件后台下'!Q:Q,'总明细 源文件后台下'!E:E,E197,'总明细 源文件后台下'!C:C,"Order")</f>
        <v>0</v>
      </c>
      <c r="O197">
        <f>SUMIFS('总明细 源文件后台下'!R:R,'总明细 源文件后台下'!E:E,E197,'总明细 源文件后台下'!C:C,"Order")</f>
        <v>0</v>
      </c>
      <c r="P197">
        <f>SUMIFS('总明细 源文件后台下'!S:S,'总明细 源文件后台下'!E:E,E197,'总明细 源文件后台下'!C:C,"Order")</f>
        <v>0</v>
      </c>
      <c r="Q197">
        <f>SUMIFS('总明细 源文件后台下'!T:T,'总明细 源文件后台下'!E:E,E197,'总明细 源文件后台下'!C:C,"Order")</f>
        <v>0</v>
      </c>
      <c r="R197">
        <f>SUMIFS('总明细 源文件后台下'!U:U,'总明细 源文件后台下'!E:E,E197,'总明细 源文件后台下'!C:C,"Order")</f>
        <v>0</v>
      </c>
      <c r="S197">
        <f>SUMIFS('总明细 源文件后台下'!V:V,'总明细 源文件后台下'!E:E,E197,'总明细 源文件后台下'!C:C,"Order")</f>
        <v>0</v>
      </c>
      <c r="T197">
        <f>SUMIFS('总明细 源文件后台下'!W:W,'总明细 源文件后台下'!E:E,E197,'总明细 源文件后台下'!C:C,"Order")</f>
        <v>0</v>
      </c>
      <c r="U197">
        <f>SUMIFS('总明细 源文件后台下'!G:G,'总明细 源文件后台下'!E:E,E197,'总明细 源文件后台下'!C:C,"Refund")</f>
        <v>0</v>
      </c>
      <c r="V197">
        <f>SUMIFS('总明细 源文件后台下'!M:M,'总明细 源文件后台下'!E:E,E197,'总明细 源文件后台下'!C:C,"Refund")</f>
        <v>0</v>
      </c>
      <c r="W197">
        <f>SUMIFS('总明细 源文件后台下'!N:N,'总明细 源文件后台下'!E:E,E197,'总明细 源文件后台下'!C:C,"Refund")</f>
        <v>0</v>
      </c>
      <c r="X197">
        <f>SUMIFS('总明细 源文件后台下'!O:O,'总明细 源文件后台下'!E:E,E197,'总明细 源文件后台下'!C:C,"Refund")</f>
        <v>0</v>
      </c>
      <c r="Y197">
        <f>SUMIFS('总明细 源文件后台下'!P:P,'总明细 源文件后台下'!E:E,E197,'总明细 源文件后台下'!C:C,"Refund")</f>
        <v>0</v>
      </c>
      <c r="Z197">
        <f>SUMIFS('总明细 源文件后台下'!Q:Q,'总明细 源文件后台下'!E:E,E197,'总明细 源文件后台下'!C:C,"Refund")</f>
        <v>0</v>
      </c>
      <c r="AA197">
        <f>SUMIFS('总明细 源文件后台下'!R:R,'总明细 源文件后台下'!E:E,E197,'总明细 源文件后台下'!C:C,"Refund")</f>
        <v>0</v>
      </c>
      <c r="AB197">
        <f>SUMIFS('总明细 源文件后台下'!S:S,'总明细 源文件后台下'!E:E,E197,'总明细 源文件后台下'!C:C,"Refund")</f>
        <v>0</v>
      </c>
      <c r="AC197">
        <f>SUMIFS('总明细 源文件后台下'!T:T,'总明细 源文件后台下'!E:E,E197,'总明细 源文件后台下'!C:C,"Refund")</f>
        <v>0</v>
      </c>
      <c r="AD197">
        <f>SUMIFS('总明细 源文件后台下'!U:U,'总明细 源文件后台下'!E:E,E197,'总明细 源文件后台下'!C:C,"Refund")</f>
        <v>0</v>
      </c>
      <c r="AE197">
        <f>SUMIFS('总明细 源文件后台下'!V:V,'总明细 源文件后台下'!E:E,E197,'总明细 源文件后台下'!C:C,"Refund")</f>
        <v>0</v>
      </c>
      <c r="AF197">
        <f>SUMIFS('总明细 源文件后台下'!W:W,'总明细 源文件后台下'!E:E,E197,'总明细 源文件后台下'!C:C,"Refund")</f>
        <v>0</v>
      </c>
      <c r="AK197">
        <f>(SUMIF('广告费 源文件后台下'!G:G,E197,'广告费 源文件后台下'!M:M))*-1</f>
        <v>-0.38</v>
      </c>
      <c r="AL197">
        <f>SUMIFS('总明细 源文件后台下'!W:W,'总明细 源文件后台下'!E:E,E197,'总明细 源文件后台下'!C:C,"Adjustment",'总明细 源文件后台下'!F:F,"FBA Inventory Reimbursement - Customer Return")</f>
        <v>0</v>
      </c>
      <c r="AM197">
        <f>SUMIFS('总明细 源文件后台下'!W:W,'总明细 源文件后台下'!E:E,E197,'总明细 源文件后台下'!C:C,"Adjustment",'总明细 源文件后台下'!F:F,"FBA Inventory Reimbursement - Damaged:Warehouse")</f>
        <v>0</v>
      </c>
      <c r="AN197">
        <f>SUMIFS('总明细 源文件后台下'!W:W,'总明细 源文件后台下'!E:E,E197,'总明细 源文件后台下'!C:C,"Adjustment",'总明细 源文件后台下'!F:F,"FBA Inventory Reimbursement - Customer Service Issue")</f>
        <v>0</v>
      </c>
      <c r="AO197">
        <f>SUMIFS('总明细 源文件后台下'!W:W,'总明细 源文件后台下'!E:E,E197,'总明细 源文件后台下'!C:C,"Adjustment",'总明细 源文件后台下'!F:F,"FBA Inventory Reimbursement - Fee Correction")</f>
        <v>0</v>
      </c>
      <c r="AP197">
        <f>SUMIFS('总明细 源文件后台下'!W:W,'总明细 源文件后台下'!E:E,E197,'总明细 源文件后台下'!C:C,"Adjustment",'总明细 源文件后台下'!F:F,"FBA Inventory Reimbursement - General Adjustment")</f>
        <v>0</v>
      </c>
      <c r="AQ197">
        <f>SUMIFS('总明细 源文件后台下'!W:W,'总明细 源文件后台下'!E:E,E197,'总明细 源文件后台下'!C:C,"Adjustment",'总明细 源文件后台下'!F:F,"FBA Inventory Reimbursement - Lost:Inbound")</f>
        <v>0</v>
      </c>
      <c r="AR197">
        <f>SUMIFS('总明细 源文件后台下'!W:W,'总明细 源文件后台下'!E:E,E197,'总明细 源文件后台下'!C:C,"Adjustment",'总明细 源文件后台下'!F:F,"FBA Inventory Reimbursement - Lost:Warehouse")</f>
        <v>0</v>
      </c>
      <c r="AS197">
        <f>SUMIFS('总明细 源文件后台下'!W:W,'总明细 源文件后台下'!E:E,E197,'总明细 源文件后台下'!C:C,"Adjustment",'总明细 源文件后台下'!F:F,"Non-subscription Fee Adjustment")</f>
        <v>0</v>
      </c>
      <c r="AT197">
        <f>SUMIFS('总明细 源文件后台下'!W:W,'总明细 源文件后台下'!E:E,E197,'总明细 源文件后台下'!C:C,"Adjustment",'总明细 源文件后台下'!F:F,"FBA Inventory Placement Service Fee")</f>
        <v>0</v>
      </c>
      <c r="AV197">
        <f>SUMIF('FBA Customer Return Per Unit Fe'!B:B,E197,'FBA Customer Return Per Unit Fe'!C:C)</f>
        <v>0</v>
      </c>
      <c r="AX197">
        <f>(SUMIF('仓储费 源文件后台下'!C:C,E197,'仓储费 源文件后台下'!V:V))*-1</f>
        <v>-1.0387999999999995</v>
      </c>
      <c r="AZ197">
        <f>SUMIF('Disposal Fee销毁费用-160.95'!B:B,E197,'Disposal Fee销毁费用-160.95'!D:D)*-1</f>
        <v>0</v>
      </c>
      <c r="BC197">
        <f>IFERROR(VLOOKUP(F197,'优惠券-86.4'!F:I,4,0),0)</f>
        <v>0</v>
      </c>
      <c r="BD197">
        <f>IFERROR(VLOOKUP(F197,'早评-120'!E:H,4,0),0)</f>
        <v>-5</v>
      </c>
      <c r="BF197">
        <f t="shared" si="16"/>
        <v>-6.4187999999999992</v>
      </c>
      <c r="BG197">
        <f t="shared" si="17"/>
        <v>0</v>
      </c>
      <c r="BH197">
        <f t="shared" si="18"/>
        <v>-41.722199999999994</v>
      </c>
      <c r="BQ197" s="45">
        <f t="shared" si="19"/>
        <v>-41.722199999999994</v>
      </c>
      <c r="BR197">
        <f>SUMIFS('9月销毁明细'!D:D,'9月销毁明细'!A:A,E197,'9月销毁明细'!H:H,"Sellable")</f>
        <v>0</v>
      </c>
      <c r="BS197">
        <f>SUMIFS('9月销毁明细'!G:G,'9月销毁明细'!A:A,E197,'9月销毁明细'!H:H,"Sellable")</f>
        <v>0</v>
      </c>
      <c r="BT197">
        <f>SUMIFS('9月销毁明细'!D:D,'9月销毁明细'!A:A,E197,'9月销毁明细'!H:H,"Unsellable")</f>
        <v>0</v>
      </c>
      <c r="BU197">
        <f>SUMIFS('9月销毁明细'!G:G,'9月销毁明细'!A:A,E197,'9月销毁明细'!H:H,"Unsellable")</f>
        <v>0</v>
      </c>
      <c r="BW197">
        <f>IFERROR(I197*VLOOKUP(F197,'9.3成本表'!C:L,10,0),0)</f>
        <v>0</v>
      </c>
      <c r="BX197">
        <f t="shared" si="20"/>
        <v>0</v>
      </c>
      <c r="CC197" s="45">
        <f t="shared" si="21"/>
        <v>-41.722199999999994</v>
      </c>
      <c r="CD197" s="45">
        <f t="shared" si="22"/>
        <v>0</v>
      </c>
      <c r="CE197" s="45">
        <f t="shared" si="23"/>
        <v>0</v>
      </c>
    </row>
    <row r="198" spans="4:83" x14ac:dyDescent="0.25">
      <c r="D198" s="20" t="s">
        <v>505</v>
      </c>
      <c r="E198" s="20" t="s">
        <v>506</v>
      </c>
      <c r="F198" s="20">
        <v>1937</v>
      </c>
      <c r="G198">
        <v>192</v>
      </c>
      <c r="H198" s="20"/>
      <c r="I198">
        <f>SUMIFS('总明细 源文件后台下'!G:G,'总明细 源文件后台下'!E:E,E198,'总明细 源文件后台下'!C:C,"Order")</f>
        <v>0</v>
      </c>
      <c r="J198">
        <f>SUMIFS('总明细 源文件后台下'!M:M,'总明细 源文件后台下'!E:E,E198,'总明细 源文件后台下'!C:C,"Order")</f>
        <v>0</v>
      </c>
      <c r="K198">
        <f>SUMIFS('总明细 源文件后台下'!N:N,'总明细 源文件后台下'!E:E,E198,'总明细 源文件后台下'!C:C,"Order")</f>
        <v>0</v>
      </c>
      <c r="L198">
        <f>SUMIFS('总明细 源文件后台下'!O:O,'总明细 源文件后台下'!E:E,E198,'总明细 源文件后台下'!C:C,"Order")</f>
        <v>0</v>
      </c>
      <c r="M198">
        <f>SUMIFS('总明细 源文件后台下'!P:P,'总明细 源文件后台下'!E:E,E198,'总明细 源文件后台下'!C:C,"Order")</f>
        <v>0</v>
      </c>
      <c r="N198">
        <f>SUMIFS('总明细 源文件后台下'!Q:Q,'总明细 源文件后台下'!E:E,E198,'总明细 源文件后台下'!C:C,"Order")</f>
        <v>0</v>
      </c>
      <c r="O198">
        <f>SUMIFS('总明细 源文件后台下'!R:R,'总明细 源文件后台下'!E:E,E198,'总明细 源文件后台下'!C:C,"Order")</f>
        <v>0</v>
      </c>
      <c r="P198">
        <f>SUMIFS('总明细 源文件后台下'!S:S,'总明细 源文件后台下'!E:E,E198,'总明细 源文件后台下'!C:C,"Order")</f>
        <v>0</v>
      </c>
      <c r="Q198">
        <f>SUMIFS('总明细 源文件后台下'!T:T,'总明细 源文件后台下'!E:E,E198,'总明细 源文件后台下'!C:C,"Order")</f>
        <v>0</v>
      </c>
      <c r="R198">
        <f>SUMIFS('总明细 源文件后台下'!U:U,'总明细 源文件后台下'!E:E,E198,'总明细 源文件后台下'!C:C,"Order")</f>
        <v>0</v>
      </c>
      <c r="S198">
        <f>SUMIFS('总明细 源文件后台下'!V:V,'总明细 源文件后台下'!E:E,E198,'总明细 源文件后台下'!C:C,"Order")</f>
        <v>0</v>
      </c>
      <c r="T198">
        <f>SUMIFS('总明细 源文件后台下'!W:W,'总明细 源文件后台下'!E:E,E198,'总明细 源文件后台下'!C:C,"Order")</f>
        <v>0</v>
      </c>
      <c r="U198">
        <f>SUMIFS('总明细 源文件后台下'!G:G,'总明细 源文件后台下'!E:E,E198,'总明细 源文件后台下'!C:C,"Refund")</f>
        <v>0</v>
      </c>
      <c r="V198">
        <f>SUMIFS('总明细 源文件后台下'!M:M,'总明细 源文件后台下'!E:E,E198,'总明细 源文件后台下'!C:C,"Refund")</f>
        <v>0</v>
      </c>
      <c r="W198">
        <f>SUMIFS('总明细 源文件后台下'!N:N,'总明细 源文件后台下'!E:E,E198,'总明细 源文件后台下'!C:C,"Refund")</f>
        <v>0</v>
      </c>
      <c r="X198">
        <f>SUMIFS('总明细 源文件后台下'!O:O,'总明细 源文件后台下'!E:E,E198,'总明细 源文件后台下'!C:C,"Refund")</f>
        <v>0</v>
      </c>
      <c r="Y198">
        <f>SUMIFS('总明细 源文件后台下'!P:P,'总明细 源文件后台下'!E:E,E198,'总明细 源文件后台下'!C:C,"Refund")</f>
        <v>0</v>
      </c>
      <c r="Z198">
        <f>SUMIFS('总明细 源文件后台下'!Q:Q,'总明细 源文件后台下'!E:E,E198,'总明细 源文件后台下'!C:C,"Refund")</f>
        <v>0</v>
      </c>
      <c r="AA198">
        <f>SUMIFS('总明细 源文件后台下'!R:R,'总明细 源文件后台下'!E:E,E198,'总明细 源文件后台下'!C:C,"Refund")</f>
        <v>0</v>
      </c>
      <c r="AB198">
        <f>SUMIFS('总明细 源文件后台下'!S:S,'总明细 源文件后台下'!E:E,E198,'总明细 源文件后台下'!C:C,"Refund")</f>
        <v>0</v>
      </c>
      <c r="AC198">
        <f>SUMIFS('总明细 源文件后台下'!T:T,'总明细 源文件后台下'!E:E,E198,'总明细 源文件后台下'!C:C,"Refund")</f>
        <v>0</v>
      </c>
      <c r="AD198">
        <f>SUMIFS('总明细 源文件后台下'!U:U,'总明细 源文件后台下'!E:E,E198,'总明细 源文件后台下'!C:C,"Refund")</f>
        <v>0</v>
      </c>
      <c r="AE198">
        <f>SUMIFS('总明细 源文件后台下'!V:V,'总明细 源文件后台下'!E:E,E198,'总明细 源文件后台下'!C:C,"Refund")</f>
        <v>0</v>
      </c>
      <c r="AF198">
        <f>SUMIFS('总明细 源文件后台下'!W:W,'总明细 源文件后台下'!E:E,E198,'总明细 源文件后台下'!C:C,"Refund")</f>
        <v>0</v>
      </c>
      <c r="AK198">
        <f>(SUMIF('广告费 源文件后台下'!G:G,E198,'广告费 源文件后台下'!M:M))*-1</f>
        <v>-0.17</v>
      </c>
      <c r="AL198">
        <f>SUMIFS('总明细 源文件后台下'!W:W,'总明细 源文件后台下'!E:E,E198,'总明细 源文件后台下'!C:C,"Adjustment",'总明细 源文件后台下'!F:F,"FBA Inventory Reimbursement - Customer Return")</f>
        <v>0</v>
      </c>
      <c r="AM198">
        <f>SUMIFS('总明细 源文件后台下'!W:W,'总明细 源文件后台下'!E:E,E198,'总明细 源文件后台下'!C:C,"Adjustment",'总明细 源文件后台下'!F:F,"FBA Inventory Reimbursement - Damaged:Warehouse")</f>
        <v>0</v>
      </c>
      <c r="AN198">
        <f>SUMIFS('总明细 源文件后台下'!W:W,'总明细 源文件后台下'!E:E,E198,'总明细 源文件后台下'!C:C,"Adjustment",'总明细 源文件后台下'!F:F,"FBA Inventory Reimbursement - Customer Service Issue")</f>
        <v>0</v>
      </c>
      <c r="AO198">
        <f>SUMIFS('总明细 源文件后台下'!W:W,'总明细 源文件后台下'!E:E,E198,'总明细 源文件后台下'!C:C,"Adjustment",'总明细 源文件后台下'!F:F,"FBA Inventory Reimbursement - Fee Correction")</f>
        <v>0</v>
      </c>
      <c r="AP198">
        <f>SUMIFS('总明细 源文件后台下'!W:W,'总明细 源文件后台下'!E:E,E198,'总明细 源文件后台下'!C:C,"Adjustment",'总明细 源文件后台下'!F:F,"FBA Inventory Reimbursement - General Adjustment")</f>
        <v>0</v>
      </c>
      <c r="AQ198">
        <f>SUMIFS('总明细 源文件后台下'!W:W,'总明细 源文件后台下'!E:E,E198,'总明细 源文件后台下'!C:C,"Adjustment",'总明细 源文件后台下'!F:F,"FBA Inventory Reimbursement - Lost:Inbound")</f>
        <v>0</v>
      </c>
      <c r="AR198">
        <f>SUMIFS('总明细 源文件后台下'!W:W,'总明细 源文件后台下'!E:E,E198,'总明细 源文件后台下'!C:C,"Adjustment",'总明细 源文件后台下'!F:F,"FBA Inventory Reimbursement - Lost:Warehouse")</f>
        <v>0</v>
      </c>
      <c r="AS198">
        <f>SUMIFS('总明细 源文件后台下'!W:W,'总明细 源文件后台下'!E:E,E198,'总明细 源文件后台下'!C:C,"Adjustment",'总明细 源文件后台下'!F:F,"Non-subscription Fee Adjustment")</f>
        <v>0</v>
      </c>
      <c r="AT198">
        <f>SUMIFS('总明细 源文件后台下'!W:W,'总明细 源文件后台下'!E:E,E198,'总明细 源文件后台下'!C:C,"Adjustment",'总明细 源文件后台下'!F:F,"FBA Inventory Placement Service Fee")</f>
        <v>0</v>
      </c>
      <c r="AV198">
        <f>SUMIF('FBA Customer Return Per Unit Fe'!B:B,E198,'FBA Customer Return Per Unit Fe'!C:C)</f>
        <v>0</v>
      </c>
      <c r="AX198">
        <f>(SUMIF('仓储费 源文件后台下'!C:C,E198,'仓储费 源文件后台下'!V:V))*-1</f>
        <v>-0.91579999999999984</v>
      </c>
      <c r="AZ198">
        <f>SUMIF('Disposal Fee销毁费用-160.95'!B:B,E198,'Disposal Fee销毁费用-160.95'!D:D)*-1</f>
        <v>0</v>
      </c>
      <c r="BC198">
        <f>IFERROR(VLOOKUP(F198,'优惠券-86.4'!F:I,4,0),0)</f>
        <v>0</v>
      </c>
      <c r="BD198">
        <f>IFERROR(VLOOKUP(F198,'早评-120'!E:H,4,0),0)</f>
        <v>-5</v>
      </c>
      <c r="BF198">
        <f t="shared" si="16"/>
        <v>-6.0857999999999999</v>
      </c>
      <c r="BG198">
        <f t="shared" si="17"/>
        <v>0</v>
      </c>
      <c r="BH198">
        <f t="shared" si="18"/>
        <v>-39.557699999999997</v>
      </c>
      <c r="BQ198" s="45">
        <f t="shared" si="19"/>
        <v>-39.557699999999997</v>
      </c>
      <c r="BR198">
        <f>SUMIFS('9月销毁明细'!D:D,'9月销毁明细'!A:A,E198,'9月销毁明细'!H:H,"Sellable")</f>
        <v>0</v>
      </c>
      <c r="BS198">
        <f>SUMIFS('9月销毁明细'!G:G,'9月销毁明细'!A:A,E198,'9月销毁明细'!H:H,"Sellable")</f>
        <v>0</v>
      </c>
      <c r="BT198">
        <f>SUMIFS('9月销毁明细'!D:D,'9月销毁明细'!A:A,E198,'9月销毁明细'!H:H,"Unsellable")</f>
        <v>0</v>
      </c>
      <c r="BU198">
        <f>SUMIFS('9月销毁明细'!G:G,'9月销毁明细'!A:A,E198,'9月销毁明细'!H:H,"Unsellable")</f>
        <v>0</v>
      </c>
      <c r="BW198">
        <f>IFERROR(I198*VLOOKUP(F198,'9.3成本表'!C:L,10,0),0)</f>
        <v>0</v>
      </c>
      <c r="BX198">
        <f t="shared" si="20"/>
        <v>0</v>
      </c>
      <c r="CC198" s="45">
        <f t="shared" si="21"/>
        <v>-39.557699999999997</v>
      </c>
      <c r="CD198" s="45">
        <f t="shared" si="22"/>
        <v>0</v>
      </c>
      <c r="CE198" s="45">
        <f t="shared" si="23"/>
        <v>0</v>
      </c>
    </row>
    <row r="199" spans="4:83" x14ac:dyDescent="0.25">
      <c r="D199" s="20" t="s">
        <v>507</v>
      </c>
      <c r="E199" s="20" t="s">
        <v>508</v>
      </c>
      <c r="F199" s="20">
        <v>1937</v>
      </c>
      <c r="G199">
        <v>193</v>
      </c>
      <c r="H199" s="20"/>
      <c r="I199">
        <f>SUMIFS('总明细 源文件后台下'!G:G,'总明细 源文件后台下'!E:E,E199,'总明细 源文件后台下'!C:C,"Order")</f>
        <v>1</v>
      </c>
      <c r="J199">
        <f>SUMIFS('总明细 源文件后台下'!M:M,'总明细 源文件后台下'!E:E,E199,'总明细 源文件后台下'!C:C,"Order")</f>
        <v>18.989999999999998</v>
      </c>
      <c r="K199">
        <f>SUMIFS('总明细 源文件后台下'!N:N,'总明细 源文件后台下'!E:E,E199,'总明细 源文件后台下'!C:C,"Order")</f>
        <v>0</v>
      </c>
      <c r="L199">
        <f>SUMIFS('总明细 源文件后台下'!O:O,'总明细 源文件后台下'!E:E,E199,'总明细 源文件后台下'!C:C,"Order")</f>
        <v>0</v>
      </c>
      <c r="M199">
        <f>SUMIFS('总明细 源文件后台下'!P:P,'总明细 源文件后台下'!E:E,E199,'总明细 源文件后台下'!C:C,"Order")</f>
        <v>0</v>
      </c>
      <c r="N199">
        <f>SUMIFS('总明细 源文件后台下'!Q:Q,'总明细 源文件后台下'!E:E,E199,'总明细 源文件后台下'!C:C,"Order")</f>
        <v>1.04</v>
      </c>
      <c r="O199">
        <f>SUMIFS('总明细 源文件后台下'!R:R,'总明细 源文件后台下'!E:E,E199,'总明细 源文件后台下'!C:C,"Order")</f>
        <v>-1.04</v>
      </c>
      <c r="P199">
        <f>SUMIFS('总明细 源文件后台下'!S:S,'总明细 源文件后台下'!E:E,E199,'总明细 源文件后台下'!C:C,"Order")</f>
        <v>-3.23</v>
      </c>
      <c r="Q199">
        <f>SUMIFS('总明细 源文件后台下'!T:T,'总明细 源文件后台下'!E:E,E199,'总明细 源文件后台下'!C:C,"Order")</f>
        <v>-3.68</v>
      </c>
      <c r="R199">
        <f>SUMIFS('总明细 源文件后台下'!U:U,'总明细 源文件后台下'!E:E,E199,'总明细 源文件后台下'!C:C,"Order")</f>
        <v>0</v>
      </c>
      <c r="S199">
        <f>SUMIFS('总明细 源文件后台下'!V:V,'总明细 源文件后台下'!E:E,E199,'总明细 源文件后台下'!C:C,"Order")</f>
        <v>0</v>
      </c>
      <c r="T199">
        <f>SUMIFS('总明细 源文件后台下'!W:W,'总明细 源文件后台下'!E:E,E199,'总明细 源文件后台下'!C:C,"Order")</f>
        <v>12.08</v>
      </c>
      <c r="U199">
        <f>SUMIFS('总明细 源文件后台下'!G:G,'总明细 源文件后台下'!E:E,E199,'总明细 源文件后台下'!C:C,"Refund")</f>
        <v>0</v>
      </c>
      <c r="V199">
        <f>SUMIFS('总明细 源文件后台下'!M:M,'总明细 源文件后台下'!E:E,E199,'总明细 源文件后台下'!C:C,"Refund")</f>
        <v>0</v>
      </c>
      <c r="W199">
        <f>SUMIFS('总明细 源文件后台下'!N:N,'总明细 源文件后台下'!E:E,E199,'总明细 源文件后台下'!C:C,"Refund")</f>
        <v>0</v>
      </c>
      <c r="X199">
        <f>SUMIFS('总明细 源文件后台下'!O:O,'总明细 源文件后台下'!E:E,E199,'总明细 源文件后台下'!C:C,"Refund")</f>
        <v>0</v>
      </c>
      <c r="Y199">
        <f>SUMIFS('总明细 源文件后台下'!P:P,'总明细 源文件后台下'!E:E,E199,'总明细 源文件后台下'!C:C,"Refund")</f>
        <v>0</v>
      </c>
      <c r="Z199">
        <f>SUMIFS('总明细 源文件后台下'!Q:Q,'总明细 源文件后台下'!E:E,E199,'总明细 源文件后台下'!C:C,"Refund")</f>
        <v>0</v>
      </c>
      <c r="AA199">
        <f>SUMIFS('总明细 源文件后台下'!R:R,'总明细 源文件后台下'!E:E,E199,'总明细 源文件后台下'!C:C,"Refund")</f>
        <v>0</v>
      </c>
      <c r="AB199">
        <f>SUMIFS('总明细 源文件后台下'!S:S,'总明细 源文件后台下'!E:E,E199,'总明细 源文件后台下'!C:C,"Refund")</f>
        <v>0</v>
      </c>
      <c r="AC199">
        <f>SUMIFS('总明细 源文件后台下'!T:T,'总明细 源文件后台下'!E:E,E199,'总明细 源文件后台下'!C:C,"Refund")</f>
        <v>0</v>
      </c>
      <c r="AD199">
        <f>SUMIFS('总明细 源文件后台下'!U:U,'总明细 源文件后台下'!E:E,E199,'总明细 源文件后台下'!C:C,"Refund")</f>
        <v>0</v>
      </c>
      <c r="AE199">
        <f>SUMIFS('总明细 源文件后台下'!V:V,'总明细 源文件后台下'!E:E,E199,'总明细 源文件后台下'!C:C,"Refund")</f>
        <v>0</v>
      </c>
      <c r="AF199">
        <f>SUMIFS('总明细 源文件后台下'!W:W,'总明细 源文件后台下'!E:E,E199,'总明细 源文件后台下'!C:C,"Refund")</f>
        <v>0</v>
      </c>
      <c r="AK199">
        <f>(SUMIF('广告费 源文件后台下'!G:G,E199,'广告费 源文件后台下'!M:M))*-1</f>
        <v>-2.29</v>
      </c>
      <c r="AL199">
        <f>SUMIFS('总明细 源文件后台下'!W:W,'总明细 源文件后台下'!E:E,E199,'总明细 源文件后台下'!C:C,"Adjustment",'总明细 源文件后台下'!F:F,"FBA Inventory Reimbursement - Customer Return")</f>
        <v>0</v>
      </c>
      <c r="AM199">
        <f>SUMIFS('总明细 源文件后台下'!W:W,'总明细 源文件后台下'!E:E,E199,'总明细 源文件后台下'!C:C,"Adjustment",'总明细 源文件后台下'!F:F,"FBA Inventory Reimbursement - Damaged:Warehouse")</f>
        <v>0</v>
      </c>
      <c r="AN199">
        <f>SUMIFS('总明细 源文件后台下'!W:W,'总明细 源文件后台下'!E:E,E199,'总明细 源文件后台下'!C:C,"Adjustment",'总明细 源文件后台下'!F:F,"FBA Inventory Reimbursement - Customer Service Issue")</f>
        <v>0</v>
      </c>
      <c r="AO199">
        <f>SUMIFS('总明细 源文件后台下'!W:W,'总明细 源文件后台下'!E:E,E199,'总明细 源文件后台下'!C:C,"Adjustment",'总明细 源文件后台下'!F:F,"FBA Inventory Reimbursement - Fee Correction")</f>
        <v>0</v>
      </c>
      <c r="AP199">
        <f>SUMIFS('总明细 源文件后台下'!W:W,'总明细 源文件后台下'!E:E,E199,'总明细 源文件后台下'!C:C,"Adjustment",'总明细 源文件后台下'!F:F,"FBA Inventory Reimbursement - General Adjustment")</f>
        <v>0</v>
      </c>
      <c r="AQ199">
        <f>SUMIFS('总明细 源文件后台下'!W:W,'总明细 源文件后台下'!E:E,E199,'总明细 源文件后台下'!C:C,"Adjustment",'总明细 源文件后台下'!F:F,"FBA Inventory Reimbursement - Lost:Inbound")</f>
        <v>0</v>
      </c>
      <c r="AR199">
        <f>SUMIFS('总明细 源文件后台下'!W:W,'总明细 源文件后台下'!E:E,E199,'总明细 源文件后台下'!C:C,"Adjustment",'总明细 源文件后台下'!F:F,"FBA Inventory Reimbursement - Lost:Warehouse")</f>
        <v>0</v>
      </c>
      <c r="AS199">
        <f>SUMIFS('总明细 源文件后台下'!W:W,'总明细 源文件后台下'!E:E,E199,'总明细 源文件后台下'!C:C,"Adjustment",'总明细 源文件后台下'!F:F,"Non-subscription Fee Adjustment")</f>
        <v>0</v>
      </c>
      <c r="AT199">
        <f>SUMIFS('总明细 源文件后台下'!W:W,'总明细 源文件后台下'!E:E,E199,'总明细 源文件后台下'!C:C,"Adjustment",'总明细 源文件后台下'!F:F,"FBA Inventory Placement Service Fee")</f>
        <v>0</v>
      </c>
      <c r="AV199">
        <f>SUMIF('FBA Customer Return Per Unit Fe'!B:B,E199,'FBA Customer Return Per Unit Fe'!C:C)</f>
        <v>0</v>
      </c>
      <c r="AX199">
        <f>(SUMIF('仓储费 源文件后台下'!C:C,E199,'仓储费 源文件后台下'!V:V))*-1</f>
        <v>-0.91379999999999995</v>
      </c>
      <c r="AZ199">
        <f>SUMIF('Disposal Fee销毁费用-160.95'!B:B,E199,'Disposal Fee销毁费用-160.95'!D:D)*-1</f>
        <v>0</v>
      </c>
      <c r="BC199">
        <f>IFERROR(VLOOKUP(F199,'优惠券-86.4'!F:I,4,0),0)</f>
        <v>0</v>
      </c>
      <c r="BD199">
        <f>IFERROR(VLOOKUP(F199,'早评-120'!E:H,4,0),0)</f>
        <v>-5</v>
      </c>
      <c r="BF199">
        <f t="shared" si="16"/>
        <v>3.876199999999999</v>
      </c>
      <c r="BG199">
        <f t="shared" si="17"/>
        <v>0.20411795681937858</v>
      </c>
      <c r="BH199">
        <f t="shared" si="18"/>
        <v>25.195299999999992</v>
      </c>
      <c r="BQ199" s="45">
        <f t="shared" si="19"/>
        <v>25.195299999999992</v>
      </c>
      <c r="BR199">
        <f>SUMIFS('9月销毁明细'!D:D,'9月销毁明细'!A:A,E199,'9月销毁明细'!H:H,"Sellable")</f>
        <v>0</v>
      </c>
      <c r="BS199">
        <f>SUMIFS('9月销毁明细'!G:G,'9月销毁明细'!A:A,E199,'9月销毁明细'!H:H,"Sellable")</f>
        <v>0</v>
      </c>
      <c r="BT199">
        <f>SUMIFS('9月销毁明细'!D:D,'9月销毁明细'!A:A,E199,'9月销毁明细'!H:H,"Unsellable")</f>
        <v>0</v>
      </c>
      <c r="BU199">
        <f>SUMIFS('9月销毁明细'!G:G,'9月销毁明细'!A:A,E199,'9月销毁明细'!H:H,"Unsellable")</f>
        <v>0</v>
      </c>
      <c r="BW199">
        <f>IFERROR(I199*VLOOKUP(F199,'9.3成本表'!C:L,10,0),0)</f>
        <v>15.4</v>
      </c>
      <c r="BX199">
        <f t="shared" si="20"/>
        <v>13.26</v>
      </c>
      <c r="CC199" s="45">
        <f t="shared" si="21"/>
        <v>-3.4647000000000077</v>
      </c>
      <c r="CD199" s="45">
        <f t="shared" si="22"/>
        <v>-2.8069024182768323E-2</v>
      </c>
      <c r="CE199" s="45">
        <f t="shared" si="23"/>
        <v>-0.12088974180041896</v>
      </c>
    </row>
    <row r="200" spans="4:83" x14ac:dyDescent="0.25">
      <c r="D200" s="20" t="s">
        <v>509</v>
      </c>
      <c r="E200" s="20" t="s">
        <v>510</v>
      </c>
      <c r="F200" s="20">
        <v>1937</v>
      </c>
      <c r="G200">
        <v>194</v>
      </c>
      <c r="H200" s="20"/>
      <c r="I200">
        <f>SUMIFS('总明细 源文件后台下'!G:G,'总明细 源文件后台下'!E:E,E200,'总明细 源文件后台下'!C:C,"Order")</f>
        <v>0</v>
      </c>
      <c r="J200">
        <f>SUMIFS('总明细 源文件后台下'!M:M,'总明细 源文件后台下'!E:E,E200,'总明细 源文件后台下'!C:C,"Order")</f>
        <v>0</v>
      </c>
      <c r="K200">
        <f>SUMIFS('总明细 源文件后台下'!N:N,'总明细 源文件后台下'!E:E,E200,'总明细 源文件后台下'!C:C,"Order")</f>
        <v>0</v>
      </c>
      <c r="L200">
        <f>SUMIFS('总明细 源文件后台下'!O:O,'总明细 源文件后台下'!E:E,E200,'总明细 源文件后台下'!C:C,"Order")</f>
        <v>0</v>
      </c>
      <c r="M200">
        <f>SUMIFS('总明细 源文件后台下'!P:P,'总明细 源文件后台下'!E:E,E200,'总明细 源文件后台下'!C:C,"Order")</f>
        <v>0</v>
      </c>
      <c r="N200">
        <f>SUMIFS('总明细 源文件后台下'!Q:Q,'总明细 源文件后台下'!E:E,E200,'总明细 源文件后台下'!C:C,"Order")</f>
        <v>0</v>
      </c>
      <c r="O200">
        <f>SUMIFS('总明细 源文件后台下'!R:R,'总明细 源文件后台下'!E:E,E200,'总明细 源文件后台下'!C:C,"Order")</f>
        <v>0</v>
      </c>
      <c r="P200">
        <f>SUMIFS('总明细 源文件后台下'!S:S,'总明细 源文件后台下'!E:E,E200,'总明细 源文件后台下'!C:C,"Order")</f>
        <v>0</v>
      </c>
      <c r="Q200">
        <f>SUMIFS('总明细 源文件后台下'!T:T,'总明细 源文件后台下'!E:E,E200,'总明细 源文件后台下'!C:C,"Order")</f>
        <v>0</v>
      </c>
      <c r="R200">
        <f>SUMIFS('总明细 源文件后台下'!U:U,'总明细 源文件后台下'!E:E,E200,'总明细 源文件后台下'!C:C,"Order")</f>
        <v>0</v>
      </c>
      <c r="S200">
        <f>SUMIFS('总明细 源文件后台下'!V:V,'总明细 源文件后台下'!E:E,E200,'总明细 源文件后台下'!C:C,"Order")</f>
        <v>0</v>
      </c>
      <c r="T200">
        <f>SUMIFS('总明细 源文件后台下'!W:W,'总明细 源文件后台下'!E:E,E200,'总明细 源文件后台下'!C:C,"Order")</f>
        <v>0</v>
      </c>
      <c r="U200">
        <f>SUMIFS('总明细 源文件后台下'!G:G,'总明细 源文件后台下'!E:E,E200,'总明细 源文件后台下'!C:C,"Refund")</f>
        <v>0</v>
      </c>
      <c r="V200">
        <f>SUMIFS('总明细 源文件后台下'!M:M,'总明细 源文件后台下'!E:E,E200,'总明细 源文件后台下'!C:C,"Refund")</f>
        <v>0</v>
      </c>
      <c r="W200">
        <f>SUMIFS('总明细 源文件后台下'!N:N,'总明细 源文件后台下'!E:E,E200,'总明细 源文件后台下'!C:C,"Refund")</f>
        <v>0</v>
      </c>
      <c r="X200">
        <f>SUMIFS('总明细 源文件后台下'!O:O,'总明细 源文件后台下'!E:E,E200,'总明细 源文件后台下'!C:C,"Refund")</f>
        <v>0</v>
      </c>
      <c r="Y200">
        <f>SUMIFS('总明细 源文件后台下'!P:P,'总明细 源文件后台下'!E:E,E200,'总明细 源文件后台下'!C:C,"Refund")</f>
        <v>0</v>
      </c>
      <c r="Z200">
        <f>SUMIFS('总明细 源文件后台下'!Q:Q,'总明细 源文件后台下'!E:E,E200,'总明细 源文件后台下'!C:C,"Refund")</f>
        <v>0</v>
      </c>
      <c r="AA200">
        <f>SUMIFS('总明细 源文件后台下'!R:R,'总明细 源文件后台下'!E:E,E200,'总明细 源文件后台下'!C:C,"Refund")</f>
        <v>0</v>
      </c>
      <c r="AB200">
        <f>SUMIFS('总明细 源文件后台下'!S:S,'总明细 源文件后台下'!E:E,E200,'总明细 源文件后台下'!C:C,"Refund")</f>
        <v>0</v>
      </c>
      <c r="AC200">
        <f>SUMIFS('总明细 源文件后台下'!T:T,'总明细 源文件后台下'!E:E,E200,'总明细 源文件后台下'!C:C,"Refund")</f>
        <v>0</v>
      </c>
      <c r="AD200">
        <f>SUMIFS('总明细 源文件后台下'!U:U,'总明细 源文件后台下'!E:E,E200,'总明细 源文件后台下'!C:C,"Refund")</f>
        <v>0</v>
      </c>
      <c r="AE200">
        <f>SUMIFS('总明细 源文件后台下'!V:V,'总明细 源文件后台下'!E:E,E200,'总明细 源文件后台下'!C:C,"Refund")</f>
        <v>0</v>
      </c>
      <c r="AF200">
        <f>SUMIFS('总明细 源文件后台下'!W:W,'总明细 源文件后台下'!E:E,E200,'总明细 源文件后台下'!C:C,"Refund")</f>
        <v>0</v>
      </c>
      <c r="AK200">
        <f>(SUMIF('广告费 源文件后台下'!G:G,E200,'广告费 源文件后台下'!M:M))*-1</f>
        <v>-0.13</v>
      </c>
      <c r="AL200">
        <f>SUMIFS('总明细 源文件后台下'!W:W,'总明细 源文件后台下'!E:E,E200,'总明细 源文件后台下'!C:C,"Adjustment",'总明细 源文件后台下'!F:F,"FBA Inventory Reimbursement - Customer Return")</f>
        <v>0</v>
      </c>
      <c r="AM200">
        <f>SUMIFS('总明细 源文件后台下'!W:W,'总明细 源文件后台下'!E:E,E200,'总明细 源文件后台下'!C:C,"Adjustment",'总明细 源文件后台下'!F:F,"FBA Inventory Reimbursement - Damaged:Warehouse")</f>
        <v>0</v>
      </c>
      <c r="AN200">
        <f>SUMIFS('总明细 源文件后台下'!W:W,'总明细 源文件后台下'!E:E,E200,'总明细 源文件后台下'!C:C,"Adjustment",'总明细 源文件后台下'!F:F,"FBA Inventory Reimbursement - Customer Service Issue")</f>
        <v>0</v>
      </c>
      <c r="AO200">
        <f>SUMIFS('总明细 源文件后台下'!W:W,'总明细 源文件后台下'!E:E,E200,'总明细 源文件后台下'!C:C,"Adjustment",'总明细 源文件后台下'!F:F,"FBA Inventory Reimbursement - Fee Correction")</f>
        <v>0</v>
      </c>
      <c r="AP200">
        <f>SUMIFS('总明细 源文件后台下'!W:W,'总明细 源文件后台下'!E:E,E200,'总明细 源文件后台下'!C:C,"Adjustment",'总明细 源文件后台下'!F:F,"FBA Inventory Reimbursement - General Adjustment")</f>
        <v>0</v>
      </c>
      <c r="AQ200">
        <f>SUMIFS('总明细 源文件后台下'!W:W,'总明细 源文件后台下'!E:E,E200,'总明细 源文件后台下'!C:C,"Adjustment",'总明细 源文件后台下'!F:F,"FBA Inventory Reimbursement - Lost:Inbound")</f>
        <v>0</v>
      </c>
      <c r="AR200">
        <f>SUMIFS('总明细 源文件后台下'!W:W,'总明细 源文件后台下'!E:E,E200,'总明细 源文件后台下'!C:C,"Adjustment",'总明细 源文件后台下'!F:F,"FBA Inventory Reimbursement - Lost:Warehouse")</f>
        <v>0</v>
      </c>
      <c r="AS200">
        <f>SUMIFS('总明细 源文件后台下'!W:W,'总明细 源文件后台下'!E:E,E200,'总明细 源文件后台下'!C:C,"Adjustment",'总明细 源文件后台下'!F:F,"Non-subscription Fee Adjustment")</f>
        <v>0</v>
      </c>
      <c r="AT200">
        <f>SUMIFS('总明细 源文件后台下'!W:W,'总明细 源文件后台下'!E:E,E200,'总明细 源文件后台下'!C:C,"Adjustment",'总明细 源文件后台下'!F:F,"FBA Inventory Placement Service Fee")</f>
        <v>0</v>
      </c>
      <c r="AV200">
        <f>SUMIF('FBA Customer Return Per Unit Fe'!B:B,E200,'FBA Customer Return Per Unit Fe'!C:C)</f>
        <v>0</v>
      </c>
      <c r="AX200">
        <f>(SUMIF('仓储费 源文件后台下'!C:C,E200,'仓储费 源文件后台下'!V:V))*-1</f>
        <v>-0.85099999999999998</v>
      </c>
      <c r="AZ200">
        <f>SUMIF('Disposal Fee销毁费用-160.95'!B:B,E200,'Disposal Fee销毁费用-160.95'!D:D)*-1</f>
        <v>0</v>
      </c>
      <c r="BC200">
        <f>IFERROR(VLOOKUP(F200,'优惠券-86.4'!F:I,4,0),0)</f>
        <v>0</v>
      </c>
      <c r="BD200">
        <f>IFERROR(VLOOKUP(F200,'早评-120'!E:H,4,0),0)</f>
        <v>-5</v>
      </c>
      <c r="BF200">
        <f t="shared" ref="BF200:BF263" si="24">T200+AF200+SUM(AG200:BD200)</f>
        <v>-5.9809999999999999</v>
      </c>
      <c r="BG200">
        <f t="shared" ref="BG200:BG263" si="25">IFERROR(BF200/J200,0)</f>
        <v>0</v>
      </c>
      <c r="BH200">
        <f t="shared" ref="BH200:BH263" si="26">IFERROR((BF200*6.5),0)</f>
        <v>-38.8765</v>
      </c>
      <c r="BQ200" s="45">
        <f t="shared" ref="BQ200:BQ263" si="27">BH200+BI200-BJ200-BK200-BL200-BM200-BN200-BO200-BP200</f>
        <v>-38.8765</v>
      </c>
      <c r="BR200">
        <f>SUMIFS('9月销毁明细'!D:D,'9月销毁明细'!A:A,E200,'9月销毁明细'!H:H,"Sellable")</f>
        <v>0</v>
      </c>
      <c r="BS200">
        <f>SUMIFS('9月销毁明细'!G:G,'9月销毁明细'!A:A,E200,'9月销毁明细'!H:H,"Sellable")</f>
        <v>0</v>
      </c>
      <c r="BT200">
        <f>SUMIFS('9月销毁明细'!D:D,'9月销毁明细'!A:A,E200,'9月销毁明细'!H:H,"Unsellable")</f>
        <v>0</v>
      </c>
      <c r="BU200">
        <f>SUMIFS('9月销毁明细'!G:G,'9月销毁明细'!A:A,E200,'9月销毁明细'!H:H,"Unsellable")</f>
        <v>0</v>
      </c>
      <c r="BW200">
        <f>IFERROR(I200*VLOOKUP(F200,'9.3成本表'!C:L,10,0),0)</f>
        <v>0</v>
      </c>
      <c r="BX200">
        <f t="shared" ref="BX200:BX263" si="28">13.26*I200</f>
        <v>0</v>
      </c>
      <c r="CC200" s="45">
        <f t="shared" ref="CC200:CC263" si="29">BQ200-BS200-BU200-BW200-BX200</f>
        <v>-38.8765</v>
      </c>
      <c r="CD200" s="45">
        <f t="shared" ref="CD200:CD263" si="30">IFERROR(CC200/(J200*6.5),0)</f>
        <v>0</v>
      </c>
      <c r="CE200" s="45">
        <f t="shared" ref="CE200:CE263" si="31">IFERROR(CC200/(BW200+BX200),0)</f>
        <v>0</v>
      </c>
    </row>
    <row r="201" spans="4:83" x14ac:dyDescent="0.25">
      <c r="D201" s="20" t="s">
        <v>511</v>
      </c>
      <c r="E201" s="20" t="s">
        <v>512</v>
      </c>
      <c r="F201" s="20">
        <v>1937</v>
      </c>
      <c r="G201">
        <v>195</v>
      </c>
      <c r="H201" s="20"/>
      <c r="I201">
        <f>SUMIFS('总明细 源文件后台下'!G:G,'总明细 源文件后台下'!E:E,E201,'总明细 源文件后台下'!C:C,"Order")</f>
        <v>0</v>
      </c>
      <c r="J201">
        <f>SUMIFS('总明细 源文件后台下'!M:M,'总明细 源文件后台下'!E:E,E201,'总明细 源文件后台下'!C:C,"Order")</f>
        <v>0</v>
      </c>
      <c r="K201">
        <f>SUMIFS('总明细 源文件后台下'!N:N,'总明细 源文件后台下'!E:E,E201,'总明细 源文件后台下'!C:C,"Order")</f>
        <v>0</v>
      </c>
      <c r="L201">
        <f>SUMIFS('总明细 源文件后台下'!O:O,'总明细 源文件后台下'!E:E,E201,'总明细 源文件后台下'!C:C,"Order")</f>
        <v>0</v>
      </c>
      <c r="M201">
        <f>SUMIFS('总明细 源文件后台下'!P:P,'总明细 源文件后台下'!E:E,E201,'总明细 源文件后台下'!C:C,"Order")</f>
        <v>0</v>
      </c>
      <c r="N201">
        <f>SUMIFS('总明细 源文件后台下'!Q:Q,'总明细 源文件后台下'!E:E,E201,'总明细 源文件后台下'!C:C,"Order")</f>
        <v>0</v>
      </c>
      <c r="O201">
        <f>SUMIFS('总明细 源文件后台下'!R:R,'总明细 源文件后台下'!E:E,E201,'总明细 源文件后台下'!C:C,"Order")</f>
        <v>0</v>
      </c>
      <c r="P201">
        <f>SUMIFS('总明细 源文件后台下'!S:S,'总明细 源文件后台下'!E:E,E201,'总明细 源文件后台下'!C:C,"Order")</f>
        <v>0</v>
      </c>
      <c r="Q201">
        <f>SUMIFS('总明细 源文件后台下'!T:T,'总明细 源文件后台下'!E:E,E201,'总明细 源文件后台下'!C:C,"Order")</f>
        <v>0</v>
      </c>
      <c r="R201">
        <f>SUMIFS('总明细 源文件后台下'!U:U,'总明细 源文件后台下'!E:E,E201,'总明细 源文件后台下'!C:C,"Order")</f>
        <v>0</v>
      </c>
      <c r="S201">
        <f>SUMIFS('总明细 源文件后台下'!V:V,'总明细 源文件后台下'!E:E,E201,'总明细 源文件后台下'!C:C,"Order")</f>
        <v>0</v>
      </c>
      <c r="T201">
        <f>SUMIFS('总明细 源文件后台下'!W:W,'总明细 源文件后台下'!E:E,E201,'总明细 源文件后台下'!C:C,"Order")</f>
        <v>0</v>
      </c>
      <c r="U201">
        <f>SUMIFS('总明细 源文件后台下'!G:G,'总明细 源文件后台下'!E:E,E201,'总明细 源文件后台下'!C:C,"Refund")</f>
        <v>0</v>
      </c>
      <c r="V201">
        <f>SUMIFS('总明细 源文件后台下'!M:M,'总明细 源文件后台下'!E:E,E201,'总明细 源文件后台下'!C:C,"Refund")</f>
        <v>0</v>
      </c>
      <c r="W201">
        <f>SUMIFS('总明细 源文件后台下'!N:N,'总明细 源文件后台下'!E:E,E201,'总明细 源文件后台下'!C:C,"Refund")</f>
        <v>0</v>
      </c>
      <c r="X201">
        <f>SUMIFS('总明细 源文件后台下'!O:O,'总明细 源文件后台下'!E:E,E201,'总明细 源文件后台下'!C:C,"Refund")</f>
        <v>0</v>
      </c>
      <c r="Y201">
        <f>SUMIFS('总明细 源文件后台下'!P:P,'总明细 源文件后台下'!E:E,E201,'总明细 源文件后台下'!C:C,"Refund")</f>
        <v>0</v>
      </c>
      <c r="Z201">
        <f>SUMIFS('总明细 源文件后台下'!Q:Q,'总明细 源文件后台下'!E:E,E201,'总明细 源文件后台下'!C:C,"Refund")</f>
        <v>0</v>
      </c>
      <c r="AA201">
        <f>SUMIFS('总明细 源文件后台下'!R:R,'总明细 源文件后台下'!E:E,E201,'总明细 源文件后台下'!C:C,"Refund")</f>
        <v>0</v>
      </c>
      <c r="AB201">
        <f>SUMIFS('总明细 源文件后台下'!S:S,'总明细 源文件后台下'!E:E,E201,'总明细 源文件后台下'!C:C,"Refund")</f>
        <v>0</v>
      </c>
      <c r="AC201">
        <f>SUMIFS('总明细 源文件后台下'!T:T,'总明细 源文件后台下'!E:E,E201,'总明细 源文件后台下'!C:C,"Refund")</f>
        <v>0</v>
      </c>
      <c r="AD201">
        <f>SUMIFS('总明细 源文件后台下'!U:U,'总明细 源文件后台下'!E:E,E201,'总明细 源文件后台下'!C:C,"Refund")</f>
        <v>0</v>
      </c>
      <c r="AE201">
        <f>SUMIFS('总明细 源文件后台下'!V:V,'总明细 源文件后台下'!E:E,E201,'总明细 源文件后台下'!C:C,"Refund")</f>
        <v>0</v>
      </c>
      <c r="AF201">
        <f>SUMIFS('总明细 源文件后台下'!W:W,'总明细 源文件后台下'!E:E,E201,'总明细 源文件后台下'!C:C,"Refund")</f>
        <v>0</v>
      </c>
      <c r="AK201">
        <f>(SUMIF('广告费 源文件后台下'!G:G,E201,'广告费 源文件后台下'!M:M))*-1</f>
        <v>-0.63</v>
      </c>
      <c r="AL201">
        <f>SUMIFS('总明细 源文件后台下'!W:W,'总明细 源文件后台下'!E:E,E201,'总明细 源文件后台下'!C:C,"Adjustment",'总明细 源文件后台下'!F:F,"FBA Inventory Reimbursement - Customer Return")</f>
        <v>0</v>
      </c>
      <c r="AM201">
        <f>SUMIFS('总明细 源文件后台下'!W:W,'总明细 源文件后台下'!E:E,E201,'总明细 源文件后台下'!C:C,"Adjustment",'总明细 源文件后台下'!F:F,"FBA Inventory Reimbursement - Damaged:Warehouse")</f>
        <v>0</v>
      </c>
      <c r="AN201">
        <f>SUMIFS('总明细 源文件后台下'!W:W,'总明细 源文件后台下'!E:E,E201,'总明细 源文件后台下'!C:C,"Adjustment",'总明细 源文件后台下'!F:F,"FBA Inventory Reimbursement - Customer Service Issue")</f>
        <v>0</v>
      </c>
      <c r="AO201">
        <f>SUMIFS('总明细 源文件后台下'!W:W,'总明细 源文件后台下'!E:E,E201,'总明细 源文件后台下'!C:C,"Adjustment",'总明细 源文件后台下'!F:F,"FBA Inventory Reimbursement - Fee Correction")</f>
        <v>0</v>
      </c>
      <c r="AP201">
        <f>SUMIFS('总明细 源文件后台下'!W:W,'总明细 源文件后台下'!E:E,E201,'总明细 源文件后台下'!C:C,"Adjustment",'总明细 源文件后台下'!F:F,"FBA Inventory Reimbursement - General Adjustment")</f>
        <v>0</v>
      </c>
      <c r="AQ201">
        <f>SUMIFS('总明细 源文件后台下'!W:W,'总明细 源文件后台下'!E:E,E201,'总明细 源文件后台下'!C:C,"Adjustment",'总明细 源文件后台下'!F:F,"FBA Inventory Reimbursement - Lost:Inbound")</f>
        <v>0</v>
      </c>
      <c r="AR201">
        <f>SUMIFS('总明细 源文件后台下'!W:W,'总明细 源文件后台下'!E:E,E201,'总明细 源文件后台下'!C:C,"Adjustment",'总明细 源文件后台下'!F:F,"FBA Inventory Reimbursement - Lost:Warehouse")</f>
        <v>0</v>
      </c>
      <c r="AS201">
        <f>SUMIFS('总明细 源文件后台下'!W:W,'总明细 源文件后台下'!E:E,E201,'总明细 源文件后台下'!C:C,"Adjustment",'总明细 源文件后台下'!F:F,"Non-subscription Fee Adjustment")</f>
        <v>0</v>
      </c>
      <c r="AT201">
        <f>SUMIFS('总明细 源文件后台下'!W:W,'总明细 源文件后台下'!E:E,E201,'总明细 源文件后台下'!C:C,"Adjustment",'总明细 源文件后台下'!F:F,"FBA Inventory Placement Service Fee")</f>
        <v>0</v>
      </c>
      <c r="AV201">
        <f>SUMIF('FBA Customer Return Per Unit Fe'!B:B,E201,'FBA Customer Return Per Unit Fe'!C:C)</f>
        <v>0</v>
      </c>
      <c r="AX201">
        <f>(SUMIF('仓储费 源文件后台下'!C:C,E201,'仓储费 源文件后台下'!V:V))*-1</f>
        <v>-1.0357999999999998</v>
      </c>
      <c r="AZ201">
        <f>SUMIF('Disposal Fee销毁费用-160.95'!B:B,E201,'Disposal Fee销毁费用-160.95'!D:D)*-1</f>
        <v>0</v>
      </c>
      <c r="BC201">
        <f>IFERROR(VLOOKUP(F201,'优惠券-86.4'!F:I,4,0),0)</f>
        <v>0</v>
      </c>
      <c r="BD201">
        <f>IFERROR(VLOOKUP(F201,'早评-120'!E:H,4,0),0)</f>
        <v>-5</v>
      </c>
      <c r="BF201">
        <f t="shared" si="24"/>
        <v>-6.6657999999999999</v>
      </c>
      <c r="BG201">
        <f t="shared" si="25"/>
        <v>0</v>
      </c>
      <c r="BH201">
        <f t="shared" si="26"/>
        <v>-43.3277</v>
      </c>
      <c r="BQ201" s="45">
        <f t="shared" si="27"/>
        <v>-43.3277</v>
      </c>
      <c r="BR201">
        <f>SUMIFS('9月销毁明细'!D:D,'9月销毁明细'!A:A,E201,'9月销毁明细'!H:H,"Sellable")</f>
        <v>0</v>
      </c>
      <c r="BS201">
        <f>SUMIFS('9月销毁明细'!G:G,'9月销毁明细'!A:A,E201,'9月销毁明细'!H:H,"Sellable")</f>
        <v>0</v>
      </c>
      <c r="BT201">
        <f>SUMIFS('9月销毁明细'!D:D,'9月销毁明细'!A:A,E201,'9月销毁明细'!H:H,"Unsellable")</f>
        <v>0</v>
      </c>
      <c r="BU201">
        <f>SUMIFS('9月销毁明细'!G:G,'9月销毁明细'!A:A,E201,'9月销毁明细'!H:H,"Unsellable")</f>
        <v>0</v>
      </c>
      <c r="BW201">
        <f>IFERROR(I201*VLOOKUP(F201,'9.3成本表'!C:L,10,0),0)</f>
        <v>0</v>
      </c>
      <c r="BX201">
        <f t="shared" si="28"/>
        <v>0</v>
      </c>
      <c r="CC201" s="45">
        <f t="shared" si="29"/>
        <v>-43.3277</v>
      </c>
      <c r="CD201" s="45">
        <f t="shared" si="30"/>
        <v>0</v>
      </c>
      <c r="CE201" s="45">
        <f t="shared" si="31"/>
        <v>0</v>
      </c>
    </row>
    <row r="202" spans="4:83" x14ac:dyDescent="0.25">
      <c r="D202" s="20" t="s">
        <v>513</v>
      </c>
      <c r="E202" s="20" t="s">
        <v>514</v>
      </c>
      <c r="F202" s="20">
        <v>1937</v>
      </c>
      <c r="G202">
        <v>196</v>
      </c>
      <c r="H202" s="20"/>
      <c r="I202">
        <f>SUMIFS('总明细 源文件后台下'!G:G,'总明细 源文件后台下'!E:E,E202,'总明细 源文件后台下'!C:C,"Order")</f>
        <v>0</v>
      </c>
      <c r="J202">
        <f>SUMIFS('总明细 源文件后台下'!M:M,'总明细 源文件后台下'!E:E,E202,'总明细 源文件后台下'!C:C,"Order")</f>
        <v>0</v>
      </c>
      <c r="K202">
        <f>SUMIFS('总明细 源文件后台下'!N:N,'总明细 源文件后台下'!E:E,E202,'总明细 源文件后台下'!C:C,"Order")</f>
        <v>0</v>
      </c>
      <c r="L202">
        <f>SUMIFS('总明细 源文件后台下'!O:O,'总明细 源文件后台下'!E:E,E202,'总明细 源文件后台下'!C:C,"Order")</f>
        <v>0</v>
      </c>
      <c r="M202">
        <f>SUMIFS('总明细 源文件后台下'!P:P,'总明细 源文件后台下'!E:E,E202,'总明细 源文件后台下'!C:C,"Order")</f>
        <v>0</v>
      </c>
      <c r="N202">
        <f>SUMIFS('总明细 源文件后台下'!Q:Q,'总明细 源文件后台下'!E:E,E202,'总明细 源文件后台下'!C:C,"Order")</f>
        <v>0</v>
      </c>
      <c r="O202">
        <f>SUMIFS('总明细 源文件后台下'!R:R,'总明细 源文件后台下'!E:E,E202,'总明细 源文件后台下'!C:C,"Order")</f>
        <v>0</v>
      </c>
      <c r="P202">
        <f>SUMIFS('总明细 源文件后台下'!S:S,'总明细 源文件后台下'!E:E,E202,'总明细 源文件后台下'!C:C,"Order")</f>
        <v>0</v>
      </c>
      <c r="Q202">
        <f>SUMIFS('总明细 源文件后台下'!T:T,'总明细 源文件后台下'!E:E,E202,'总明细 源文件后台下'!C:C,"Order")</f>
        <v>0</v>
      </c>
      <c r="R202">
        <f>SUMIFS('总明细 源文件后台下'!U:U,'总明细 源文件后台下'!E:E,E202,'总明细 源文件后台下'!C:C,"Order")</f>
        <v>0</v>
      </c>
      <c r="S202">
        <f>SUMIFS('总明细 源文件后台下'!V:V,'总明细 源文件后台下'!E:E,E202,'总明细 源文件后台下'!C:C,"Order")</f>
        <v>0</v>
      </c>
      <c r="T202">
        <f>SUMIFS('总明细 源文件后台下'!W:W,'总明细 源文件后台下'!E:E,E202,'总明细 源文件后台下'!C:C,"Order")</f>
        <v>0</v>
      </c>
      <c r="U202">
        <f>SUMIFS('总明细 源文件后台下'!G:G,'总明细 源文件后台下'!E:E,E202,'总明细 源文件后台下'!C:C,"Refund")</f>
        <v>0</v>
      </c>
      <c r="V202">
        <f>SUMIFS('总明细 源文件后台下'!M:M,'总明细 源文件后台下'!E:E,E202,'总明细 源文件后台下'!C:C,"Refund")</f>
        <v>0</v>
      </c>
      <c r="W202">
        <f>SUMIFS('总明细 源文件后台下'!N:N,'总明细 源文件后台下'!E:E,E202,'总明细 源文件后台下'!C:C,"Refund")</f>
        <v>0</v>
      </c>
      <c r="X202">
        <f>SUMIFS('总明细 源文件后台下'!O:O,'总明细 源文件后台下'!E:E,E202,'总明细 源文件后台下'!C:C,"Refund")</f>
        <v>0</v>
      </c>
      <c r="Y202">
        <f>SUMIFS('总明细 源文件后台下'!P:P,'总明细 源文件后台下'!E:E,E202,'总明细 源文件后台下'!C:C,"Refund")</f>
        <v>0</v>
      </c>
      <c r="Z202">
        <f>SUMIFS('总明细 源文件后台下'!Q:Q,'总明细 源文件后台下'!E:E,E202,'总明细 源文件后台下'!C:C,"Refund")</f>
        <v>0</v>
      </c>
      <c r="AA202">
        <f>SUMIFS('总明细 源文件后台下'!R:R,'总明细 源文件后台下'!E:E,E202,'总明细 源文件后台下'!C:C,"Refund")</f>
        <v>0</v>
      </c>
      <c r="AB202">
        <f>SUMIFS('总明细 源文件后台下'!S:S,'总明细 源文件后台下'!E:E,E202,'总明细 源文件后台下'!C:C,"Refund")</f>
        <v>0</v>
      </c>
      <c r="AC202">
        <f>SUMIFS('总明细 源文件后台下'!T:T,'总明细 源文件后台下'!E:E,E202,'总明细 源文件后台下'!C:C,"Refund")</f>
        <v>0</v>
      </c>
      <c r="AD202">
        <f>SUMIFS('总明细 源文件后台下'!U:U,'总明细 源文件后台下'!E:E,E202,'总明细 源文件后台下'!C:C,"Refund")</f>
        <v>0</v>
      </c>
      <c r="AE202">
        <f>SUMIFS('总明细 源文件后台下'!V:V,'总明细 源文件后台下'!E:E,E202,'总明细 源文件后台下'!C:C,"Refund")</f>
        <v>0</v>
      </c>
      <c r="AF202">
        <f>SUMIFS('总明细 源文件后台下'!W:W,'总明细 源文件后台下'!E:E,E202,'总明细 源文件后台下'!C:C,"Refund")</f>
        <v>0</v>
      </c>
      <c r="AK202">
        <f>(SUMIF('广告费 源文件后台下'!G:G,E202,'广告费 源文件后台下'!M:M))*-1</f>
        <v>-0.89</v>
      </c>
      <c r="AL202">
        <f>SUMIFS('总明细 源文件后台下'!W:W,'总明细 源文件后台下'!E:E,E202,'总明细 源文件后台下'!C:C,"Adjustment",'总明细 源文件后台下'!F:F,"FBA Inventory Reimbursement - Customer Return")</f>
        <v>0</v>
      </c>
      <c r="AM202">
        <f>SUMIFS('总明细 源文件后台下'!W:W,'总明细 源文件后台下'!E:E,E202,'总明细 源文件后台下'!C:C,"Adjustment",'总明细 源文件后台下'!F:F,"FBA Inventory Reimbursement - Damaged:Warehouse")</f>
        <v>0</v>
      </c>
      <c r="AN202">
        <f>SUMIFS('总明细 源文件后台下'!W:W,'总明细 源文件后台下'!E:E,E202,'总明细 源文件后台下'!C:C,"Adjustment",'总明细 源文件后台下'!F:F,"FBA Inventory Reimbursement - Customer Service Issue")</f>
        <v>0</v>
      </c>
      <c r="AO202">
        <f>SUMIFS('总明细 源文件后台下'!W:W,'总明细 源文件后台下'!E:E,E202,'总明细 源文件后台下'!C:C,"Adjustment",'总明细 源文件后台下'!F:F,"FBA Inventory Reimbursement - Fee Correction")</f>
        <v>0</v>
      </c>
      <c r="AP202">
        <f>SUMIFS('总明细 源文件后台下'!W:W,'总明细 源文件后台下'!E:E,E202,'总明细 源文件后台下'!C:C,"Adjustment",'总明细 源文件后台下'!F:F,"FBA Inventory Reimbursement - General Adjustment")</f>
        <v>0</v>
      </c>
      <c r="AQ202">
        <f>SUMIFS('总明细 源文件后台下'!W:W,'总明细 源文件后台下'!E:E,E202,'总明细 源文件后台下'!C:C,"Adjustment",'总明细 源文件后台下'!F:F,"FBA Inventory Reimbursement - Lost:Inbound")</f>
        <v>0</v>
      </c>
      <c r="AR202">
        <f>SUMIFS('总明细 源文件后台下'!W:W,'总明细 源文件后台下'!E:E,E202,'总明细 源文件后台下'!C:C,"Adjustment",'总明细 源文件后台下'!F:F,"FBA Inventory Reimbursement - Lost:Warehouse")</f>
        <v>0</v>
      </c>
      <c r="AS202">
        <f>SUMIFS('总明细 源文件后台下'!W:W,'总明细 源文件后台下'!E:E,E202,'总明细 源文件后台下'!C:C,"Adjustment",'总明细 源文件后台下'!F:F,"Non-subscription Fee Adjustment")</f>
        <v>0</v>
      </c>
      <c r="AT202">
        <f>SUMIFS('总明细 源文件后台下'!W:W,'总明细 源文件后台下'!E:E,E202,'总明细 源文件后台下'!C:C,"Adjustment",'总明细 源文件后台下'!F:F,"FBA Inventory Placement Service Fee")</f>
        <v>0</v>
      </c>
      <c r="AV202">
        <f>SUMIF('FBA Customer Return Per Unit Fe'!B:B,E202,'FBA Customer Return Per Unit Fe'!C:C)</f>
        <v>0</v>
      </c>
      <c r="AX202">
        <f>(SUMIF('仓储费 源文件后台下'!C:C,E202,'仓储费 源文件后台下'!V:V))*-1</f>
        <v>-0.97469999999999979</v>
      </c>
      <c r="AZ202">
        <f>SUMIF('Disposal Fee销毁费用-160.95'!B:B,E202,'Disposal Fee销毁费用-160.95'!D:D)*-1</f>
        <v>0</v>
      </c>
      <c r="BC202">
        <f>IFERROR(VLOOKUP(F202,'优惠券-86.4'!F:I,4,0),0)</f>
        <v>0</v>
      </c>
      <c r="BD202">
        <f>IFERROR(VLOOKUP(F202,'早评-120'!E:H,4,0),0)</f>
        <v>-5</v>
      </c>
      <c r="BF202">
        <f t="shared" si="24"/>
        <v>-6.8647</v>
      </c>
      <c r="BG202">
        <f t="shared" si="25"/>
        <v>0</v>
      </c>
      <c r="BH202">
        <f t="shared" si="26"/>
        <v>-44.620550000000001</v>
      </c>
      <c r="BQ202" s="45">
        <f t="shared" si="27"/>
        <v>-44.620550000000001</v>
      </c>
      <c r="BR202">
        <f>SUMIFS('9月销毁明细'!D:D,'9月销毁明细'!A:A,E202,'9月销毁明细'!H:H,"Sellable")</f>
        <v>0</v>
      </c>
      <c r="BS202">
        <f>SUMIFS('9月销毁明细'!G:G,'9月销毁明细'!A:A,E202,'9月销毁明细'!H:H,"Sellable")</f>
        <v>0</v>
      </c>
      <c r="BT202">
        <f>SUMIFS('9月销毁明细'!D:D,'9月销毁明细'!A:A,E202,'9月销毁明细'!H:H,"Unsellable")</f>
        <v>0</v>
      </c>
      <c r="BU202">
        <f>SUMIFS('9月销毁明细'!G:G,'9月销毁明细'!A:A,E202,'9月销毁明细'!H:H,"Unsellable")</f>
        <v>0</v>
      </c>
      <c r="BW202">
        <f>IFERROR(I202*VLOOKUP(F202,'9.3成本表'!C:L,10,0),0)</f>
        <v>0</v>
      </c>
      <c r="BX202">
        <f t="shared" si="28"/>
        <v>0</v>
      </c>
      <c r="CC202" s="45">
        <f t="shared" si="29"/>
        <v>-44.620550000000001</v>
      </c>
      <c r="CD202" s="45">
        <f t="shared" si="30"/>
        <v>0</v>
      </c>
      <c r="CE202" s="45">
        <f t="shared" si="31"/>
        <v>0</v>
      </c>
    </row>
    <row r="203" spans="4:83" x14ac:dyDescent="0.25">
      <c r="D203" s="20" t="s">
        <v>515</v>
      </c>
      <c r="E203" s="20" t="s">
        <v>516</v>
      </c>
      <c r="F203" s="20">
        <v>1937</v>
      </c>
      <c r="G203">
        <v>197</v>
      </c>
      <c r="H203" s="20"/>
      <c r="I203">
        <f>SUMIFS('总明细 源文件后台下'!G:G,'总明细 源文件后台下'!E:E,E203,'总明细 源文件后台下'!C:C,"Order")</f>
        <v>0</v>
      </c>
      <c r="J203">
        <f>SUMIFS('总明细 源文件后台下'!M:M,'总明细 源文件后台下'!E:E,E203,'总明细 源文件后台下'!C:C,"Order")</f>
        <v>0</v>
      </c>
      <c r="K203">
        <f>SUMIFS('总明细 源文件后台下'!N:N,'总明细 源文件后台下'!E:E,E203,'总明细 源文件后台下'!C:C,"Order")</f>
        <v>0</v>
      </c>
      <c r="L203">
        <f>SUMIFS('总明细 源文件后台下'!O:O,'总明细 源文件后台下'!E:E,E203,'总明细 源文件后台下'!C:C,"Order")</f>
        <v>0</v>
      </c>
      <c r="M203">
        <f>SUMIFS('总明细 源文件后台下'!P:P,'总明细 源文件后台下'!E:E,E203,'总明细 源文件后台下'!C:C,"Order")</f>
        <v>0</v>
      </c>
      <c r="N203">
        <f>SUMIFS('总明细 源文件后台下'!Q:Q,'总明细 源文件后台下'!E:E,E203,'总明细 源文件后台下'!C:C,"Order")</f>
        <v>0</v>
      </c>
      <c r="O203">
        <f>SUMIFS('总明细 源文件后台下'!R:R,'总明细 源文件后台下'!E:E,E203,'总明细 源文件后台下'!C:C,"Order")</f>
        <v>0</v>
      </c>
      <c r="P203">
        <f>SUMIFS('总明细 源文件后台下'!S:S,'总明细 源文件后台下'!E:E,E203,'总明细 源文件后台下'!C:C,"Order")</f>
        <v>0</v>
      </c>
      <c r="Q203">
        <f>SUMIFS('总明细 源文件后台下'!T:T,'总明细 源文件后台下'!E:E,E203,'总明细 源文件后台下'!C:C,"Order")</f>
        <v>0</v>
      </c>
      <c r="R203">
        <f>SUMIFS('总明细 源文件后台下'!U:U,'总明细 源文件后台下'!E:E,E203,'总明细 源文件后台下'!C:C,"Order")</f>
        <v>0</v>
      </c>
      <c r="S203">
        <f>SUMIFS('总明细 源文件后台下'!V:V,'总明细 源文件后台下'!E:E,E203,'总明细 源文件后台下'!C:C,"Order")</f>
        <v>0</v>
      </c>
      <c r="T203">
        <f>SUMIFS('总明细 源文件后台下'!W:W,'总明细 源文件后台下'!E:E,E203,'总明细 源文件后台下'!C:C,"Order")</f>
        <v>0</v>
      </c>
      <c r="U203">
        <f>SUMIFS('总明细 源文件后台下'!G:G,'总明细 源文件后台下'!E:E,E203,'总明细 源文件后台下'!C:C,"Refund")</f>
        <v>0</v>
      </c>
      <c r="V203">
        <f>SUMIFS('总明细 源文件后台下'!M:M,'总明细 源文件后台下'!E:E,E203,'总明细 源文件后台下'!C:C,"Refund")</f>
        <v>0</v>
      </c>
      <c r="W203">
        <f>SUMIFS('总明细 源文件后台下'!N:N,'总明细 源文件后台下'!E:E,E203,'总明细 源文件后台下'!C:C,"Refund")</f>
        <v>0</v>
      </c>
      <c r="X203">
        <f>SUMIFS('总明细 源文件后台下'!O:O,'总明细 源文件后台下'!E:E,E203,'总明细 源文件后台下'!C:C,"Refund")</f>
        <v>0</v>
      </c>
      <c r="Y203">
        <f>SUMIFS('总明细 源文件后台下'!P:P,'总明细 源文件后台下'!E:E,E203,'总明细 源文件后台下'!C:C,"Refund")</f>
        <v>0</v>
      </c>
      <c r="Z203">
        <f>SUMIFS('总明细 源文件后台下'!Q:Q,'总明细 源文件后台下'!E:E,E203,'总明细 源文件后台下'!C:C,"Refund")</f>
        <v>0</v>
      </c>
      <c r="AA203">
        <f>SUMIFS('总明细 源文件后台下'!R:R,'总明细 源文件后台下'!E:E,E203,'总明细 源文件后台下'!C:C,"Refund")</f>
        <v>0</v>
      </c>
      <c r="AB203">
        <f>SUMIFS('总明细 源文件后台下'!S:S,'总明细 源文件后台下'!E:E,E203,'总明细 源文件后台下'!C:C,"Refund")</f>
        <v>0</v>
      </c>
      <c r="AC203">
        <f>SUMIFS('总明细 源文件后台下'!T:T,'总明细 源文件后台下'!E:E,E203,'总明细 源文件后台下'!C:C,"Refund")</f>
        <v>0</v>
      </c>
      <c r="AD203">
        <f>SUMIFS('总明细 源文件后台下'!U:U,'总明细 源文件后台下'!E:E,E203,'总明细 源文件后台下'!C:C,"Refund")</f>
        <v>0</v>
      </c>
      <c r="AE203">
        <f>SUMIFS('总明细 源文件后台下'!V:V,'总明细 源文件后台下'!E:E,E203,'总明细 源文件后台下'!C:C,"Refund")</f>
        <v>0</v>
      </c>
      <c r="AF203">
        <f>SUMIFS('总明细 源文件后台下'!W:W,'总明细 源文件后台下'!E:E,E203,'总明细 源文件后台下'!C:C,"Refund")</f>
        <v>0</v>
      </c>
      <c r="AK203">
        <f>(SUMIF('广告费 源文件后台下'!G:G,E203,'广告费 源文件后台下'!M:M))*-1</f>
        <v>-2.6</v>
      </c>
      <c r="AL203">
        <f>SUMIFS('总明细 源文件后台下'!W:W,'总明细 源文件后台下'!E:E,E203,'总明细 源文件后台下'!C:C,"Adjustment",'总明细 源文件后台下'!F:F,"FBA Inventory Reimbursement - Customer Return")</f>
        <v>0</v>
      </c>
      <c r="AM203">
        <f>SUMIFS('总明细 源文件后台下'!W:W,'总明细 源文件后台下'!E:E,E203,'总明细 源文件后台下'!C:C,"Adjustment",'总明细 源文件后台下'!F:F,"FBA Inventory Reimbursement - Damaged:Warehouse")</f>
        <v>0</v>
      </c>
      <c r="AN203">
        <f>SUMIFS('总明细 源文件后台下'!W:W,'总明细 源文件后台下'!E:E,E203,'总明细 源文件后台下'!C:C,"Adjustment",'总明细 源文件后台下'!F:F,"FBA Inventory Reimbursement - Customer Service Issue")</f>
        <v>0</v>
      </c>
      <c r="AO203">
        <f>SUMIFS('总明细 源文件后台下'!W:W,'总明细 源文件后台下'!E:E,E203,'总明细 源文件后台下'!C:C,"Adjustment",'总明细 源文件后台下'!F:F,"FBA Inventory Reimbursement - Fee Correction")</f>
        <v>0</v>
      </c>
      <c r="AP203">
        <f>SUMIFS('总明细 源文件后台下'!W:W,'总明细 源文件后台下'!E:E,E203,'总明细 源文件后台下'!C:C,"Adjustment",'总明细 源文件后台下'!F:F,"FBA Inventory Reimbursement - General Adjustment")</f>
        <v>0</v>
      </c>
      <c r="AQ203">
        <f>SUMIFS('总明细 源文件后台下'!W:W,'总明细 源文件后台下'!E:E,E203,'总明细 源文件后台下'!C:C,"Adjustment",'总明细 源文件后台下'!F:F,"FBA Inventory Reimbursement - Lost:Inbound")</f>
        <v>0</v>
      </c>
      <c r="AR203">
        <f>SUMIFS('总明细 源文件后台下'!W:W,'总明细 源文件后台下'!E:E,E203,'总明细 源文件后台下'!C:C,"Adjustment",'总明细 源文件后台下'!F:F,"FBA Inventory Reimbursement - Lost:Warehouse")</f>
        <v>0</v>
      </c>
      <c r="AS203">
        <f>SUMIFS('总明细 源文件后台下'!W:W,'总明细 源文件后台下'!E:E,E203,'总明细 源文件后台下'!C:C,"Adjustment",'总明细 源文件后台下'!F:F,"Non-subscription Fee Adjustment")</f>
        <v>0</v>
      </c>
      <c r="AT203">
        <f>SUMIFS('总明细 源文件后台下'!W:W,'总明细 源文件后台下'!E:E,E203,'总明细 源文件后台下'!C:C,"Adjustment",'总明细 源文件后台下'!F:F,"FBA Inventory Placement Service Fee")</f>
        <v>0</v>
      </c>
      <c r="AV203">
        <f>SUMIF('FBA Customer Return Per Unit Fe'!B:B,E203,'FBA Customer Return Per Unit Fe'!C:C)</f>
        <v>0</v>
      </c>
      <c r="AX203">
        <f>(SUMIF('仓储费 源文件后台下'!C:C,E203,'仓储费 源文件后台下'!V:V))*-1</f>
        <v>-0.85289999999999988</v>
      </c>
      <c r="AZ203">
        <f>SUMIF('Disposal Fee销毁费用-160.95'!B:B,E203,'Disposal Fee销毁费用-160.95'!D:D)*-1</f>
        <v>0</v>
      </c>
      <c r="BC203">
        <f>IFERROR(VLOOKUP(F203,'优惠券-86.4'!F:I,4,0),0)</f>
        <v>0</v>
      </c>
      <c r="BD203">
        <f>IFERROR(VLOOKUP(F203,'早评-120'!E:H,4,0),0)</f>
        <v>-5</v>
      </c>
      <c r="BF203">
        <f t="shared" si="24"/>
        <v>-8.4528999999999996</v>
      </c>
      <c r="BG203">
        <f t="shared" si="25"/>
        <v>0</v>
      </c>
      <c r="BH203">
        <f t="shared" si="26"/>
        <v>-54.943849999999998</v>
      </c>
      <c r="BQ203" s="45">
        <f t="shared" si="27"/>
        <v>-54.943849999999998</v>
      </c>
      <c r="BR203">
        <f>SUMIFS('9月销毁明细'!D:D,'9月销毁明细'!A:A,E203,'9月销毁明细'!H:H,"Sellable")</f>
        <v>0</v>
      </c>
      <c r="BS203">
        <f>SUMIFS('9月销毁明细'!G:G,'9月销毁明细'!A:A,E203,'9月销毁明细'!H:H,"Sellable")</f>
        <v>0</v>
      </c>
      <c r="BT203">
        <f>SUMIFS('9月销毁明细'!D:D,'9月销毁明细'!A:A,E203,'9月销毁明细'!H:H,"Unsellable")</f>
        <v>0</v>
      </c>
      <c r="BU203">
        <f>SUMIFS('9月销毁明细'!G:G,'9月销毁明细'!A:A,E203,'9月销毁明细'!H:H,"Unsellable")</f>
        <v>0</v>
      </c>
      <c r="BW203">
        <f>IFERROR(I203*VLOOKUP(F203,'9.3成本表'!C:L,10,0),0)</f>
        <v>0</v>
      </c>
      <c r="BX203">
        <f t="shared" si="28"/>
        <v>0</v>
      </c>
      <c r="CC203" s="45">
        <f t="shared" si="29"/>
        <v>-54.943849999999998</v>
      </c>
      <c r="CD203" s="45">
        <f t="shared" si="30"/>
        <v>0</v>
      </c>
      <c r="CE203" s="45">
        <f t="shared" si="31"/>
        <v>0</v>
      </c>
    </row>
    <row r="204" spans="4:83" x14ac:dyDescent="0.25">
      <c r="D204" s="20" t="s">
        <v>517</v>
      </c>
      <c r="E204" s="20" t="s">
        <v>518</v>
      </c>
      <c r="F204" s="20">
        <v>1937</v>
      </c>
      <c r="G204">
        <v>198</v>
      </c>
      <c r="H204" s="20"/>
      <c r="I204">
        <f>SUMIFS('总明细 源文件后台下'!G:G,'总明细 源文件后台下'!E:E,E204,'总明细 源文件后台下'!C:C,"Order")</f>
        <v>0</v>
      </c>
      <c r="J204">
        <f>SUMIFS('总明细 源文件后台下'!M:M,'总明细 源文件后台下'!E:E,E204,'总明细 源文件后台下'!C:C,"Order")</f>
        <v>0</v>
      </c>
      <c r="K204">
        <f>SUMIFS('总明细 源文件后台下'!N:N,'总明细 源文件后台下'!E:E,E204,'总明细 源文件后台下'!C:C,"Order")</f>
        <v>0</v>
      </c>
      <c r="L204">
        <f>SUMIFS('总明细 源文件后台下'!O:O,'总明细 源文件后台下'!E:E,E204,'总明细 源文件后台下'!C:C,"Order")</f>
        <v>0</v>
      </c>
      <c r="M204">
        <f>SUMIFS('总明细 源文件后台下'!P:P,'总明细 源文件后台下'!E:E,E204,'总明细 源文件后台下'!C:C,"Order")</f>
        <v>0</v>
      </c>
      <c r="N204">
        <f>SUMIFS('总明细 源文件后台下'!Q:Q,'总明细 源文件后台下'!E:E,E204,'总明细 源文件后台下'!C:C,"Order")</f>
        <v>0</v>
      </c>
      <c r="O204">
        <f>SUMIFS('总明细 源文件后台下'!R:R,'总明细 源文件后台下'!E:E,E204,'总明细 源文件后台下'!C:C,"Order")</f>
        <v>0</v>
      </c>
      <c r="P204">
        <f>SUMIFS('总明细 源文件后台下'!S:S,'总明细 源文件后台下'!E:E,E204,'总明细 源文件后台下'!C:C,"Order")</f>
        <v>0</v>
      </c>
      <c r="Q204">
        <f>SUMIFS('总明细 源文件后台下'!T:T,'总明细 源文件后台下'!E:E,E204,'总明细 源文件后台下'!C:C,"Order")</f>
        <v>0</v>
      </c>
      <c r="R204">
        <f>SUMIFS('总明细 源文件后台下'!U:U,'总明细 源文件后台下'!E:E,E204,'总明细 源文件后台下'!C:C,"Order")</f>
        <v>0</v>
      </c>
      <c r="S204">
        <f>SUMIFS('总明细 源文件后台下'!V:V,'总明细 源文件后台下'!E:E,E204,'总明细 源文件后台下'!C:C,"Order")</f>
        <v>0</v>
      </c>
      <c r="T204">
        <f>SUMIFS('总明细 源文件后台下'!W:W,'总明细 源文件后台下'!E:E,E204,'总明细 源文件后台下'!C:C,"Order")</f>
        <v>0</v>
      </c>
      <c r="U204">
        <f>SUMIFS('总明细 源文件后台下'!G:G,'总明细 源文件后台下'!E:E,E204,'总明细 源文件后台下'!C:C,"Refund")</f>
        <v>0</v>
      </c>
      <c r="V204">
        <f>SUMIFS('总明细 源文件后台下'!M:M,'总明细 源文件后台下'!E:E,E204,'总明细 源文件后台下'!C:C,"Refund")</f>
        <v>0</v>
      </c>
      <c r="W204">
        <f>SUMIFS('总明细 源文件后台下'!N:N,'总明细 源文件后台下'!E:E,E204,'总明细 源文件后台下'!C:C,"Refund")</f>
        <v>0</v>
      </c>
      <c r="X204">
        <f>SUMIFS('总明细 源文件后台下'!O:O,'总明细 源文件后台下'!E:E,E204,'总明细 源文件后台下'!C:C,"Refund")</f>
        <v>0</v>
      </c>
      <c r="Y204">
        <f>SUMIFS('总明细 源文件后台下'!P:P,'总明细 源文件后台下'!E:E,E204,'总明细 源文件后台下'!C:C,"Refund")</f>
        <v>0</v>
      </c>
      <c r="Z204">
        <f>SUMIFS('总明细 源文件后台下'!Q:Q,'总明细 源文件后台下'!E:E,E204,'总明细 源文件后台下'!C:C,"Refund")</f>
        <v>0</v>
      </c>
      <c r="AA204">
        <f>SUMIFS('总明细 源文件后台下'!R:R,'总明细 源文件后台下'!E:E,E204,'总明细 源文件后台下'!C:C,"Refund")</f>
        <v>0</v>
      </c>
      <c r="AB204">
        <f>SUMIFS('总明细 源文件后台下'!S:S,'总明细 源文件后台下'!E:E,E204,'总明细 源文件后台下'!C:C,"Refund")</f>
        <v>0</v>
      </c>
      <c r="AC204">
        <f>SUMIFS('总明细 源文件后台下'!T:T,'总明细 源文件后台下'!E:E,E204,'总明细 源文件后台下'!C:C,"Refund")</f>
        <v>0</v>
      </c>
      <c r="AD204">
        <f>SUMIFS('总明细 源文件后台下'!U:U,'总明细 源文件后台下'!E:E,E204,'总明细 源文件后台下'!C:C,"Refund")</f>
        <v>0</v>
      </c>
      <c r="AE204">
        <f>SUMIFS('总明细 源文件后台下'!V:V,'总明细 源文件后台下'!E:E,E204,'总明细 源文件后台下'!C:C,"Refund")</f>
        <v>0</v>
      </c>
      <c r="AF204">
        <f>SUMIFS('总明细 源文件后台下'!W:W,'总明细 源文件后台下'!E:E,E204,'总明细 源文件后台下'!C:C,"Refund")</f>
        <v>0</v>
      </c>
      <c r="AK204">
        <f>(SUMIF('广告费 源文件后台下'!G:G,E204,'广告费 源文件后台下'!M:M))*-1</f>
        <v>-0.73</v>
      </c>
      <c r="AL204">
        <f>SUMIFS('总明细 源文件后台下'!W:W,'总明细 源文件后台下'!E:E,E204,'总明细 源文件后台下'!C:C,"Adjustment",'总明细 源文件后台下'!F:F,"FBA Inventory Reimbursement - Customer Return")</f>
        <v>0</v>
      </c>
      <c r="AM204">
        <f>SUMIFS('总明细 源文件后台下'!W:W,'总明细 源文件后台下'!E:E,E204,'总明细 源文件后台下'!C:C,"Adjustment",'总明细 源文件后台下'!F:F,"FBA Inventory Reimbursement - Damaged:Warehouse")</f>
        <v>0</v>
      </c>
      <c r="AN204">
        <f>SUMIFS('总明细 源文件后台下'!W:W,'总明细 源文件后台下'!E:E,E204,'总明细 源文件后台下'!C:C,"Adjustment",'总明细 源文件后台下'!F:F,"FBA Inventory Reimbursement - Customer Service Issue")</f>
        <v>0</v>
      </c>
      <c r="AO204">
        <f>SUMIFS('总明细 源文件后台下'!W:W,'总明细 源文件后台下'!E:E,E204,'总明细 源文件后台下'!C:C,"Adjustment",'总明细 源文件后台下'!F:F,"FBA Inventory Reimbursement - Fee Correction")</f>
        <v>0</v>
      </c>
      <c r="AP204">
        <f>SUMIFS('总明细 源文件后台下'!W:W,'总明细 源文件后台下'!E:E,E204,'总明细 源文件后台下'!C:C,"Adjustment",'总明细 源文件后台下'!F:F,"FBA Inventory Reimbursement - General Adjustment")</f>
        <v>0</v>
      </c>
      <c r="AQ204">
        <f>SUMIFS('总明细 源文件后台下'!W:W,'总明细 源文件后台下'!E:E,E204,'总明细 源文件后台下'!C:C,"Adjustment",'总明细 源文件后台下'!F:F,"FBA Inventory Reimbursement - Lost:Inbound")</f>
        <v>0</v>
      </c>
      <c r="AR204">
        <f>SUMIFS('总明细 源文件后台下'!W:W,'总明细 源文件后台下'!E:E,E204,'总明细 源文件后台下'!C:C,"Adjustment",'总明细 源文件后台下'!F:F,"FBA Inventory Reimbursement - Lost:Warehouse")</f>
        <v>0</v>
      </c>
      <c r="AS204">
        <f>SUMIFS('总明细 源文件后台下'!W:W,'总明细 源文件后台下'!E:E,E204,'总明细 源文件后台下'!C:C,"Adjustment",'总明细 源文件后台下'!F:F,"Non-subscription Fee Adjustment")</f>
        <v>0</v>
      </c>
      <c r="AT204">
        <f>SUMIFS('总明细 源文件后台下'!W:W,'总明细 源文件后台下'!E:E,E204,'总明细 源文件后台下'!C:C,"Adjustment",'总明细 源文件后台下'!F:F,"FBA Inventory Placement Service Fee")</f>
        <v>0</v>
      </c>
      <c r="AV204">
        <f>SUMIF('FBA Customer Return Per Unit Fe'!B:B,E204,'FBA Customer Return Per Unit Fe'!C:C)</f>
        <v>0</v>
      </c>
      <c r="AX204">
        <f>(SUMIF('仓储费 源文件后台下'!C:C,E204,'仓储费 源文件后台下'!V:V))*-1</f>
        <v>-0.91379999999999983</v>
      </c>
      <c r="AZ204">
        <f>SUMIF('Disposal Fee销毁费用-160.95'!B:B,E204,'Disposal Fee销毁费用-160.95'!D:D)*-1</f>
        <v>0</v>
      </c>
      <c r="BC204">
        <f>IFERROR(VLOOKUP(F204,'优惠券-86.4'!F:I,4,0),0)</f>
        <v>0</v>
      </c>
      <c r="BD204">
        <f>IFERROR(VLOOKUP(F204,'早评-120'!E:H,4,0),0)</f>
        <v>-5</v>
      </c>
      <c r="BF204">
        <f t="shared" si="24"/>
        <v>-6.6437999999999997</v>
      </c>
      <c r="BG204">
        <f t="shared" si="25"/>
        <v>0</v>
      </c>
      <c r="BH204">
        <f t="shared" si="26"/>
        <v>-43.184699999999999</v>
      </c>
      <c r="BQ204" s="45">
        <f t="shared" si="27"/>
        <v>-43.184699999999999</v>
      </c>
      <c r="BR204">
        <f>SUMIFS('9月销毁明细'!D:D,'9月销毁明细'!A:A,E204,'9月销毁明细'!H:H,"Sellable")</f>
        <v>0</v>
      </c>
      <c r="BS204">
        <f>SUMIFS('9月销毁明细'!G:G,'9月销毁明细'!A:A,E204,'9月销毁明细'!H:H,"Sellable")</f>
        <v>0</v>
      </c>
      <c r="BT204">
        <f>SUMIFS('9月销毁明细'!D:D,'9月销毁明细'!A:A,E204,'9月销毁明细'!H:H,"Unsellable")</f>
        <v>0</v>
      </c>
      <c r="BU204">
        <f>SUMIFS('9月销毁明细'!G:G,'9月销毁明细'!A:A,E204,'9月销毁明细'!H:H,"Unsellable")</f>
        <v>0</v>
      </c>
      <c r="BW204">
        <f>IFERROR(I204*VLOOKUP(F204,'9.3成本表'!C:L,10,0),0)</f>
        <v>0</v>
      </c>
      <c r="BX204">
        <f t="shared" si="28"/>
        <v>0</v>
      </c>
      <c r="CC204" s="45">
        <f t="shared" si="29"/>
        <v>-43.184699999999999</v>
      </c>
      <c r="CD204" s="45">
        <f t="shared" si="30"/>
        <v>0</v>
      </c>
      <c r="CE204" s="45">
        <f t="shared" si="31"/>
        <v>0</v>
      </c>
    </row>
    <row r="205" spans="4:83" x14ac:dyDescent="0.25">
      <c r="D205" s="20" t="s">
        <v>519</v>
      </c>
      <c r="E205" s="20" t="s">
        <v>520</v>
      </c>
      <c r="F205" s="20">
        <v>1937</v>
      </c>
      <c r="G205">
        <v>199</v>
      </c>
      <c r="H205" s="20"/>
      <c r="I205">
        <f>SUMIFS('总明细 源文件后台下'!G:G,'总明细 源文件后台下'!E:E,E205,'总明细 源文件后台下'!C:C,"Order")</f>
        <v>0</v>
      </c>
      <c r="J205">
        <f>SUMIFS('总明细 源文件后台下'!M:M,'总明细 源文件后台下'!E:E,E205,'总明细 源文件后台下'!C:C,"Order")</f>
        <v>0</v>
      </c>
      <c r="K205">
        <f>SUMIFS('总明细 源文件后台下'!N:N,'总明细 源文件后台下'!E:E,E205,'总明细 源文件后台下'!C:C,"Order")</f>
        <v>0</v>
      </c>
      <c r="L205">
        <f>SUMIFS('总明细 源文件后台下'!O:O,'总明细 源文件后台下'!E:E,E205,'总明细 源文件后台下'!C:C,"Order")</f>
        <v>0</v>
      </c>
      <c r="M205">
        <f>SUMIFS('总明细 源文件后台下'!P:P,'总明细 源文件后台下'!E:E,E205,'总明细 源文件后台下'!C:C,"Order")</f>
        <v>0</v>
      </c>
      <c r="N205">
        <f>SUMIFS('总明细 源文件后台下'!Q:Q,'总明细 源文件后台下'!E:E,E205,'总明细 源文件后台下'!C:C,"Order")</f>
        <v>0</v>
      </c>
      <c r="O205">
        <f>SUMIFS('总明细 源文件后台下'!R:R,'总明细 源文件后台下'!E:E,E205,'总明细 源文件后台下'!C:C,"Order")</f>
        <v>0</v>
      </c>
      <c r="P205">
        <f>SUMIFS('总明细 源文件后台下'!S:S,'总明细 源文件后台下'!E:E,E205,'总明细 源文件后台下'!C:C,"Order")</f>
        <v>0</v>
      </c>
      <c r="Q205">
        <f>SUMIFS('总明细 源文件后台下'!T:T,'总明细 源文件后台下'!E:E,E205,'总明细 源文件后台下'!C:C,"Order")</f>
        <v>0</v>
      </c>
      <c r="R205">
        <f>SUMIFS('总明细 源文件后台下'!U:U,'总明细 源文件后台下'!E:E,E205,'总明细 源文件后台下'!C:C,"Order")</f>
        <v>0</v>
      </c>
      <c r="S205">
        <f>SUMIFS('总明细 源文件后台下'!V:V,'总明细 源文件后台下'!E:E,E205,'总明细 源文件后台下'!C:C,"Order")</f>
        <v>0</v>
      </c>
      <c r="T205">
        <f>SUMIFS('总明细 源文件后台下'!W:W,'总明细 源文件后台下'!E:E,E205,'总明细 源文件后台下'!C:C,"Order")</f>
        <v>0</v>
      </c>
      <c r="U205">
        <f>SUMIFS('总明细 源文件后台下'!G:G,'总明细 源文件后台下'!E:E,E205,'总明细 源文件后台下'!C:C,"Refund")</f>
        <v>0</v>
      </c>
      <c r="V205">
        <f>SUMIFS('总明细 源文件后台下'!M:M,'总明细 源文件后台下'!E:E,E205,'总明细 源文件后台下'!C:C,"Refund")</f>
        <v>0</v>
      </c>
      <c r="W205">
        <f>SUMIFS('总明细 源文件后台下'!N:N,'总明细 源文件后台下'!E:E,E205,'总明细 源文件后台下'!C:C,"Refund")</f>
        <v>0</v>
      </c>
      <c r="X205">
        <f>SUMIFS('总明细 源文件后台下'!O:O,'总明细 源文件后台下'!E:E,E205,'总明细 源文件后台下'!C:C,"Refund")</f>
        <v>0</v>
      </c>
      <c r="Y205">
        <f>SUMIFS('总明细 源文件后台下'!P:P,'总明细 源文件后台下'!E:E,E205,'总明细 源文件后台下'!C:C,"Refund")</f>
        <v>0</v>
      </c>
      <c r="Z205">
        <f>SUMIFS('总明细 源文件后台下'!Q:Q,'总明细 源文件后台下'!E:E,E205,'总明细 源文件后台下'!C:C,"Refund")</f>
        <v>0</v>
      </c>
      <c r="AA205">
        <f>SUMIFS('总明细 源文件后台下'!R:R,'总明细 源文件后台下'!E:E,E205,'总明细 源文件后台下'!C:C,"Refund")</f>
        <v>0</v>
      </c>
      <c r="AB205">
        <f>SUMIFS('总明细 源文件后台下'!S:S,'总明细 源文件后台下'!E:E,E205,'总明细 源文件后台下'!C:C,"Refund")</f>
        <v>0</v>
      </c>
      <c r="AC205">
        <f>SUMIFS('总明细 源文件后台下'!T:T,'总明细 源文件后台下'!E:E,E205,'总明细 源文件后台下'!C:C,"Refund")</f>
        <v>0</v>
      </c>
      <c r="AD205">
        <f>SUMIFS('总明细 源文件后台下'!U:U,'总明细 源文件后台下'!E:E,E205,'总明细 源文件后台下'!C:C,"Refund")</f>
        <v>0</v>
      </c>
      <c r="AE205">
        <f>SUMIFS('总明细 源文件后台下'!V:V,'总明细 源文件后台下'!E:E,E205,'总明细 源文件后台下'!C:C,"Refund")</f>
        <v>0</v>
      </c>
      <c r="AF205">
        <f>SUMIFS('总明细 源文件后台下'!W:W,'总明细 源文件后台下'!E:E,E205,'总明细 源文件后台下'!C:C,"Refund")</f>
        <v>0</v>
      </c>
      <c r="AK205">
        <f>(SUMIF('广告费 源文件后台下'!G:G,E205,'广告费 源文件后台下'!M:M))*-1</f>
        <v>-6.42</v>
      </c>
      <c r="AL205">
        <f>SUMIFS('总明细 源文件后台下'!W:W,'总明细 源文件后台下'!E:E,E205,'总明细 源文件后台下'!C:C,"Adjustment",'总明细 源文件后台下'!F:F,"FBA Inventory Reimbursement - Customer Return")</f>
        <v>0</v>
      </c>
      <c r="AM205">
        <f>SUMIFS('总明细 源文件后台下'!W:W,'总明细 源文件后台下'!E:E,E205,'总明细 源文件后台下'!C:C,"Adjustment",'总明细 源文件后台下'!F:F,"FBA Inventory Reimbursement - Damaged:Warehouse")</f>
        <v>0</v>
      </c>
      <c r="AN205">
        <f>SUMIFS('总明细 源文件后台下'!W:W,'总明细 源文件后台下'!E:E,E205,'总明细 源文件后台下'!C:C,"Adjustment",'总明细 源文件后台下'!F:F,"FBA Inventory Reimbursement - Customer Service Issue")</f>
        <v>0</v>
      </c>
      <c r="AO205">
        <f>SUMIFS('总明细 源文件后台下'!W:W,'总明细 源文件后台下'!E:E,E205,'总明细 源文件后台下'!C:C,"Adjustment",'总明细 源文件后台下'!F:F,"FBA Inventory Reimbursement - Fee Correction")</f>
        <v>0</v>
      </c>
      <c r="AP205">
        <f>SUMIFS('总明细 源文件后台下'!W:W,'总明细 源文件后台下'!E:E,E205,'总明细 源文件后台下'!C:C,"Adjustment",'总明细 源文件后台下'!F:F,"FBA Inventory Reimbursement - General Adjustment")</f>
        <v>0</v>
      </c>
      <c r="AQ205">
        <f>SUMIFS('总明细 源文件后台下'!W:W,'总明细 源文件后台下'!E:E,E205,'总明细 源文件后台下'!C:C,"Adjustment",'总明细 源文件后台下'!F:F,"FBA Inventory Reimbursement - Lost:Inbound")</f>
        <v>0</v>
      </c>
      <c r="AR205">
        <f>SUMIFS('总明细 源文件后台下'!W:W,'总明细 源文件后台下'!E:E,E205,'总明细 源文件后台下'!C:C,"Adjustment",'总明细 源文件后台下'!F:F,"FBA Inventory Reimbursement - Lost:Warehouse")</f>
        <v>0</v>
      </c>
      <c r="AS205">
        <f>SUMIFS('总明细 源文件后台下'!W:W,'总明细 源文件后台下'!E:E,E205,'总明细 源文件后台下'!C:C,"Adjustment",'总明细 源文件后台下'!F:F,"Non-subscription Fee Adjustment")</f>
        <v>0</v>
      </c>
      <c r="AT205">
        <f>SUMIFS('总明细 源文件后台下'!W:W,'总明细 源文件后台下'!E:E,E205,'总明细 源文件后台下'!C:C,"Adjustment",'总明细 源文件后台下'!F:F,"FBA Inventory Placement Service Fee")</f>
        <v>0</v>
      </c>
      <c r="AV205">
        <f>SUMIF('FBA Customer Return Per Unit Fe'!B:B,E205,'FBA Customer Return Per Unit Fe'!C:C)</f>
        <v>0</v>
      </c>
      <c r="AX205">
        <f>(SUMIF('仓储费 源文件后台下'!C:C,E205,'仓储费 源文件后台下'!V:V))*-1</f>
        <v>-0.79189999999999983</v>
      </c>
      <c r="AZ205">
        <f>SUMIF('Disposal Fee销毁费用-160.95'!B:B,E205,'Disposal Fee销毁费用-160.95'!D:D)*-1</f>
        <v>0</v>
      </c>
      <c r="BC205">
        <f>IFERROR(VLOOKUP(F205,'优惠券-86.4'!F:I,4,0),0)</f>
        <v>0</v>
      </c>
      <c r="BD205">
        <f>IFERROR(VLOOKUP(F205,'早评-120'!E:H,4,0),0)</f>
        <v>-5</v>
      </c>
      <c r="BF205">
        <f t="shared" si="24"/>
        <v>-12.2119</v>
      </c>
      <c r="BG205">
        <f t="shared" si="25"/>
        <v>0</v>
      </c>
      <c r="BH205">
        <f t="shared" si="26"/>
        <v>-79.377350000000007</v>
      </c>
      <c r="BQ205" s="45">
        <f t="shared" si="27"/>
        <v>-79.377350000000007</v>
      </c>
      <c r="BR205">
        <f>SUMIFS('9月销毁明细'!D:D,'9月销毁明细'!A:A,E205,'9月销毁明细'!H:H,"Sellable")</f>
        <v>0</v>
      </c>
      <c r="BS205">
        <f>SUMIFS('9月销毁明细'!G:G,'9月销毁明细'!A:A,E205,'9月销毁明细'!H:H,"Sellable")</f>
        <v>0</v>
      </c>
      <c r="BT205">
        <f>SUMIFS('9月销毁明细'!D:D,'9月销毁明细'!A:A,E205,'9月销毁明细'!H:H,"Unsellable")</f>
        <v>0</v>
      </c>
      <c r="BU205">
        <f>SUMIFS('9月销毁明细'!G:G,'9月销毁明细'!A:A,E205,'9月销毁明细'!H:H,"Unsellable")</f>
        <v>0</v>
      </c>
      <c r="BW205">
        <f>IFERROR(I205*VLOOKUP(F205,'9.3成本表'!C:L,10,0),0)</f>
        <v>0</v>
      </c>
      <c r="BX205">
        <f t="shared" si="28"/>
        <v>0</v>
      </c>
      <c r="CC205" s="45">
        <f t="shared" si="29"/>
        <v>-79.377350000000007</v>
      </c>
      <c r="CD205" s="45">
        <f t="shared" si="30"/>
        <v>0</v>
      </c>
      <c r="CE205" s="45">
        <f t="shared" si="31"/>
        <v>0</v>
      </c>
    </row>
    <row r="206" spans="4:83" x14ac:dyDescent="0.25">
      <c r="D206" s="20" t="s">
        <v>521</v>
      </c>
      <c r="E206" s="20" t="s">
        <v>522</v>
      </c>
      <c r="F206" s="20">
        <v>1937</v>
      </c>
      <c r="G206">
        <v>200</v>
      </c>
      <c r="H206" s="20"/>
      <c r="I206">
        <f>SUMIFS('总明细 源文件后台下'!G:G,'总明细 源文件后台下'!E:E,E206,'总明细 源文件后台下'!C:C,"Order")</f>
        <v>0</v>
      </c>
      <c r="J206">
        <f>SUMIFS('总明细 源文件后台下'!M:M,'总明细 源文件后台下'!E:E,E206,'总明细 源文件后台下'!C:C,"Order")</f>
        <v>0</v>
      </c>
      <c r="K206">
        <f>SUMIFS('总明细 源文件后台下'!N:N,'总明细 源文件后台下'!E:E,E206,'总明细 源文件后台下'!C:C,"Order")</f>
        <v>0</v>
      </c>
      <c r="L206">
        <f>SUMIFS('总明细 源文件后台下'!O:O,'总明细 源文件后台下'!E:E,E206,'总明细 源文件后台下'!C:C,"Order")</f>
        <v>0</v>
      </c>
      <c r="M206">
        <f>SUMIFS('总明细 源文件后台下'!P:P,'总明细 源文件后台下'!E:E,E206,'总明细 源文件后台下'!C:C,"Order")</f>
        <v>0</v>
      </c>
      <c r="N206">
        <f>SUMIFS('总明细 源文件后台下'!Q:Q,'总明细 源文件后台下'!E:E,E206,'总明细 源文件后台下'!C:C,"Order")</f>
        <v>0</v>
      </c>
      <c r="O206">
        <f>SUMIFS('总明细 源文件后台下'!R:R,'总明细 源文件后台下'!E:E,E206,'总明细 源文件后台下'!C:C,"Order")</f>
        <v>0</v>
      </c>
      <c r="P206">
        <f>SUMIFS('总明细 源文件后台下'!S:S,'总明细 源文件后台下'!E:E,E206,'总明细 源文件后台下'!C:C,"Order")</f>
        <v>0</v>
      </c>
      <c r="Q206">
        <f>SUMIFS('总明细 源文件后台下'!T:T,'总明细 源文件后台下'!E:E,E206,'总明细 源文件后台下'!C:C,"Order")</f>
        <v>0</v>
      </c>
      <c r="R206">
        <f>SUMIFS('总明细 源文件后台下'!U:U,'总明细 源文件后台下'!E:E,E206,'总明细 源文件后台下'!C:C,"Order")</f>
        <v>0</v>
      </c>
      <c r="S206">
        <f>SUMIFS('总明细 源文件后台下'!V:V,'总明细 源文件后台下'!E:E,E206,'总明细 源文件后台下'!C:C,"Order")</f>
        <v>0</v>
      </c>
      <c r="T206">
        <f>SUMIFS('总明细 源文件后台下'!W:W,'总明细 源文件后台下'!E:E,E206,'总明细 源文件后台下'!C:C,"Order")</f>
        <v>0</v>
      </c>
      <c r="U206">
        <f>SUMIFS('总明细 源文件后台下'!G:G,'总明细 源文件后台下'!E:E,E206,'总明细 源文件后台下'!C:C,"Refund")</f>
        <v>0</v>
      </c>
      <c r="V206">
        <f>SUMIFS('总明细 源文件后台下'!M:M,'总明细 源文件后台下'!E:E,E206,'总明细 源文件后台下'!C:C,"Refund")</f>
        <v>0</v>
      </c>
      <c r="W206">
        <f>SUMIFS('总明细 源文件后台下'!N:N,'总明细 源文件后台下'!E:E,E206,'总明细 源文件后台下'!C:C,"Refund")</f>
        <v>0</v>
      </c>
      <c r="X206">
        <f>SUMIFS('总明细 源文件后台下'!O:O,'总明细 源文件后台下'!E:E,E206,'总明细 源文件后台下'!C:C,"Refund")</f>
        <v>0</v>
      </c>
      <c r="Y206">
        <f>SUMIFS('总明细 源文件后台下'!P:P,'总明细 源文件后台下'!E:E,E206,'总明细 源文件后台下'!C:C,"Refund")</f>
        <v>0</v>
      </c>
      <c r="Z206">
        <f>SUMIFS('总明细 源文件后台下'!Q:Q,'总明细 源文件后台下'!E:E,E206,'总明细 源文件后台下'!C:C,"Refund")</f>
        <v>0</v>
      </c>
      <c r="AA206">
        <f>SUMIFS('总明细 源文件后台下'!R:R,'总明细 源文件后台下'!E:E,E206,'总明细 源文件后台下'!C:C,"Refund")</f>
        <v>0</v>
      </c>
      <c r="AB206">
        <f>SUMIFS('总明细 源文件后台下'!S:S,'总明细 源文件后台下'!E:E,E206,'总明细 源文件后台下'!C:C,"Refund")</f>
        <v>0</v>
      </c>
      <c r="AC206">
        <f>SUMIFS('总明细 源文件后台下'!T:T,'总明细 源文件后台下'!E:E,E206,'总明细 源文件后台下'!C:C,"Refund")</f>
        <v>0</v>
      </c>
      <c r="AD206">
        <f>SUMIFS('总明细 源文件后台下'!U:U,'总明细 源文件后台下'!E:E,E206,'总明细 源文件后台下'!C:C,"Refund")</f>
        <v>0</v>
      </c>
      <c r="AE206">
        <f>SUMIFS('总明细 源文件后台下'!V:V,'总明细 源文件后台下'!E:E,E206,'总明细 源文件后台下'!C:C,"Refund")</f>
        <v>0</v>
      </c>
      <c r="AF206">
        <f>SUMIFS('总明细 源文件后台下'!W:W,'总明细 源文件后台下'!E:E,E206,'总明细 源文件后台下'!C:C,"Refund")</f>
        <v>0</v>
      </c>
      <c r="AK206">
        <f>(SUMIF('广告费 源文件后台下'!G:G,E206,'广告费 源文件后台下'!M:M))*-1</f>
        <v>-0.28999999999999998</v>
      </c>
      <c r="AL206">
        <f>SUMIFS('总明细 源文件后台下'!W:W,'总明细 源文件后台下'!E:E,E206,'总明细 源文件后台下'!C:C,"Adjustment",'总明细 源文件后台下'!F:F,"FBA Inventory Reimbursement - Customer Return")</f>
        <v>0</v>
      </c>
      <c r="AM206">
        <f>SUMIFS('总明细 源文件后台下'!W:W,'总明细 源文件后台下'!E:E,E206,'总明细 源文件后台下'!C:C,"Adjustment",'总明细 源文件后台下'!F:F,"FBA Inventory Reimbursement - Damaged:Warehouse")</f>
        <v>0</v>
      </c>
      <c r="AN206">
        <f>SUMIFS('总明细 源文件后台下'!W:W,'总明细 源文件后台下'!E:E,E206,'总明细 源文件后台下'!C:C,"Adjustment",'总明细 源文件后台下'!F:F,"FBA Inventory Reimbursement - Customer Service Issue")</f>
        <v>0</v>
      </c>
      <c r="AO206">
        <f>SUMIFS('总明细 源文件后台下'!W:W,'总明细 源文件后台下'!E:E,E206,'总明细 源文件后台下'!C:C,"Adjustment",'总明细 源文件后台下'!F:F,"FBA Inventory Reimbursement - Fee Correction")</f>
        <v>0</v>
      </c>
      <c r="AP206">
        <f>SUMIFS('总明细 源文件后台下'!W:W,'总明细 源文件后台下'!E:E,E206,'总明细 源文件后台下'!C:C,"Adjustment",'总明细 源文件后台下'!F:F,"FBA Inventory Reimbursement - General Adjustment")</f>
        <v>0</v>
      </c>
      <c r="AQ206">
        <f>SUMIFS('总明细 源文件后台下'!W:W,'总明细 源文件后台下'!E:E,E206,'总明细 源文件后台下'!C:C,"Adjustment",'总明细 源文件后台下'!F:F,"FBA Inventory Reimbursement - Lost:Inbound")</f>
        <v>0</v>
      </c>
      <c r="AR206">
        <f>SUMIFS('总明细 源文件后台下'!W:W,'总明细 源文件后台下'!E:E,E206,'总明细 源文件后台下'!C:C,"Adjustment",'总明细 源文件后台下'!F:F,"FBA Inventory Reimbursement - Lost:Warehouse")</f>
        <v>0</v>
      </c>
      <c r="AS206">
        <f>SUMIFS('总明细 源文件后台下'!W:W,'总明细 源文件后台下'!E:E,E206,'总明细 源文件后台下'!C:C,"Adjustment",'总明细 源文件后台下'!F:F,"Non-subscription Fee Adjustment")</f>
        <v>0</v>
      </c>
      <c r="AT206">
        <f>SUMIFS('总明细 源文件后台下'!W:W,'总明细 源文件后台下'!E:E,E206,'总明细 源文件后台下'!C:C,"Adjustment",'总明细 源文件后台下'!F:F,"FBA Inventory Placement Service Fee")</f>
        <v>0</v>
      </c>
      <c r="AV206">
        <f>SUMIF('FBA Customer Return Per Unit Fe'!B:B,E206,'FBA Customer Return Per Unit Fe'!C:C)</f>
        <v>0</v>
      </c>
      <c r="AX206">
        <f>(SUMIF('仓储费 源文件后台下'!C:C,E206,'仓储费 源文件后台下'!V:V))*-1</f>
        <v>-0.91389999999999993</v>
      </c>
      <c r="AZ206">
        <f>SUMIF('Disposal Fee销毁费用-160.95'!B:B,E206,'Disposal Fee销毁费用-160.95'!D:D)*-1</f>
        <v>0</v>
      </c>
      <c r="BC206">
        <f>IFERROR(VLOOKUP(F206,'优惠券-86.4'!F:I,4,0),0)</f>
        <v>0</v>
      </c>
      <c r="BD206">
        <f>IFERROR(VLOOKUP(F206,'早评-120'!E:H,4,0),0)</f>
        <v>-5</v>
      </c>
      <c r="BF206">
        <f t="shared" si="24"/>
        <v>-6.2039</v>
      </c>
      <c r="BG206">
        <f t="shared" si="25"/>
        <v>0</v>
      </c>
      <c r="BH206">
        <f t="shared" si="26"/>
        <v>-40.32535</v>
      </c>
      <c r="BQ206" s="45">
        <f t="shared" si="27"/>
        <v>-40.32535</v>
      </c>
      <c r="BR206">
        <f>SUMIFS('9月销毁明细'!D:D,'9月销毁明细'!A:A,E206,'9月销毁明细'!H:H,"Sellable")</f>
        <v>0</v>
      </c>
      <c r="BS206">
        <f>SUMIFS('9月销毁明细'!G:G,'9月销毁明细'!A:A,E206,'9月销毁明细'!H:H,"Sellable")</f>
        <v>0</v>
      </c>
      <c r="BT206">
        <f>SUMIFS('9月销毁明细'!D:D,'9月销毁明细'!A:A,E206,'9月销毁明细'!H:H,"Unsellable")</f>
        <v>0</v>
      </c>
      <c r="BU206">
        <f>SUMIFS('9月销毁明细'!G:G,'9月销毁明细'!A:A,E206,'9月销毁明细'!H:H,"Unsellable")</f>
        <v>0</v>
      </c>
      <c r="BW206">
        <f>IFERROR(I206*VLOOKUP(F206,'9.3成本表'!C:L,10,0),0)</f>
        <v>0</v>
      </c>
      <c r="BX206">
        <f t="shared" si="28"/>
        <v>0</v>
      </c>
      <c r="CC206" s="45">
        <f t="shared" si="29"/>
        <v>-40.32535</v>
      </c>
      <c r="CD206" s="45">
        <f t="shared" si="30"/>
        <v>0</v>
      </c>
      <c r="CE206" s="45">
        <f t="shared" si="31"/>
        <v>0</v>
      </c>
    </row>
    <row r="207" spans="4:83" x14ac:dyDescent="0.25">
      <c r="D207" s="20" t="s">
        <v>523</v>
      </c>
      <c r="E207" s="20" t="s">
        <v>524</v>
      </c>
      <c r="F207" s="20">
        <v>1937</v>
      </c>
      <c r="G207">
        <v>201</v>
      </c>
      <c r="H207" s="20"/>
      <c r="I207">
        <f>SUMIFS('总明细 源文件后台下'!G:G,'总明细 源文件后台下'!E:E,E207,'总明细 源文件后台下'!C:C,"Order")</f>
        <v>0</v>
      </c>
      <c r="J207">
        <f>SUMIFS('总明细 源文件后台下'!M:M,'总明细 源文件后台下'!E:E,E207,'总明细 源文件后台下'!C:C,"Order")</f>
        <v>0</v>
      </c>
      <c r="K207">
        <f>SUMIFS('总明细 源文件后台下'!N:N,'总明细 源文件后台下'!E:E,E207,'总明细 源文件后台下'!C:C,"Order")</f>
        <v>0</v>
      </c>
      <c r="L207">
        <f>SUMIFS('总明细 源文件后台下'!O:O,'总明细 源文件后台下'!E:E,E207,'总明细 源文件后台下'!C:C,"Order")</f>
        <v>0</v>
      </c>
      <c r="M207">
        <f>SUMIFS('总明细 源文件后台下'!P:P,'总明细 源文件后台下'!E:E,E207,'总明细 源文件后台下'!C:C,"Order")</f>
        <v>0</v>
      </c>
      <c r="N207">
        <f>SUMIFS('总明细 源文件后台下'!Q:Q,'总明细 源文件后台下'!E:E,E207,'总明细 源文件后台下'!C:C,"Order")</f>
        <v>0</v>
      </c>
      <c r="O207">
        <f>SUMIFS('总明细 源文件后台下'!R:R,'总明细 源文件后台下'!E:E,E207,'总明细 源文件后台下'!C:C,"Order")</f>
        <v>0</v>
      </c>
      <c r="P207">
        <f>SUMIFS('总明细 源文件后台下'!S:S,'总明细 源文件后台下'!E:E,E207,'总明细 源文件后台下'!C:C,"Order")</f>
        <v>0</v>
      </c>
      <c r="Q207">
        <f>SUMIFS('总明细 源文件后台下'!T:T,'总明细 源文件后台下'!E:E,E207,'总明细 源文件后台下'!C:C,"Order")</f>
        <v>0</v>
      </c>
      <c r="R207">
        <f>SUMIFS('总明细 源文件后台下'!U:U,'总明细 源文件后台下'!E:E,E207,'总明细 源文件后台下'!C:C,"Order")</f>
        <v>0</v>
      </c>
      <c r="S207">
        <f>SUMIFS('总明细 源文件后台下'!V:V,'总明细 源文件后台下'!E:E,E207,'总明细 源文件后台下'!C:C,"Order")</f>
        <v>0</v>
      </c>
      <c r="T207">
        <f>SUMIFS('总明细 源文件后台下'!W:W,'总明细 源文件后台下'!E:E,E207,'总明细 源文件后台下'!C:C,"Order")</f>
        <v>0</v>
      </c>
      <c r="U207">
        <f>SUMIFS('总明细 源文件后台下'!G:G,'总明细 源文件后台下'!E:E,E207,'总明细 源文件后台下'!C:C,"Refund")</f>
        <v>0</v>
      </c>
      <c r="V207">
        <f>SUMIFS('总明细 源文件后台下'!M:M,'总明细 源文件后台下'!E:E,E207,'总明细 源文件后台下'!C:C,"Refund")</f>
        <v>0</v>
      </c>
      <c r="W207">
        <f>SUMIFS('总明细 源文件后台下'!N:N,'总明细 源文件后台下'!E:E,E207,'总明细 源文件后台下'!C:C,"Refund")</f>
        <v>0</v>
      </c>
      <c r="X207">
        <f>SUMIFS('总明细 源文件后台下'!O:O,'总明细 源文件后台下'!E:E,E207,'总明细 源文件后台下'!C:C,"Refund")</f>
        <v>0</v>
      </c>
      <c r="Y207">
        <f>SUMIFS('总明细 源文件后台下'!P:P,'总明细 源文件后台下'!E:E,E207,'总明细 源文件后台下'!C:C,"Refund")</f>
        <v>0</v>
      </c>
      <c r="Z207">
        <f>SUMIFS('总明细 源文件后台下'!Q:Q,'总明细 源文件后台下'!E:E,E207,'总明细 源文件后台下'!C:C,"Refund")</f>
        <v>0</v>
      </c>
      <c r="AA207">
        <f>SUMIFS('总明细 源文件后台下'!R:R,'总明细 源文件后台下'!E:E,E207,'总明细 源文件后台下'!C:C,"Refund")</f>
        <v>0</v>
      </c>
      <c r="AB207">
        <f>SUMIFS('总明细 源文件后台下'!S:S,'总明细 源文件后台下'!E:E,E207,'总明细 源文件后台下'!C:C,"Refund")</f>
        <v>0</v>
      </c>
      <c r="AC207">
        <f>SUMIFS('总明细 源文件后台下'!T:T,'总明细 源文件后台下'!E:E,E207,'总明细 源文件后台下'!C:C,"Refund")</f>
        <v>0</v>
      </c>
      <c r="AD207">
        <f>SUMIFS('总明细 源文件后台下'!U:U,'总明细 源文件后台下'!E:E,E207,'总明细 源文件后台下'!C:C,"Refund")</f>
        <v>0</v>
      </c>
      <c r="AE207">
        <f>SUMIFS('总明细 源文件后台下'!V:V,'总明细 源文件后台下'!E:E,E207,'总明细 源文件后台下'!C:C,"Refund")</f>
        <v>0</v>
      </c>
      <c r="AF207">
        <f>SUMIFS('总明细 源文件后台下'!W:W,'总明细 源文件后台下'!E:E,E207,'总明细 源文件后台下'!C:C,"Refund")</f>
        <v>0</v>
      </c>
      <c r="AK207">
        <f>(SUMIF('广告费 源文件后台下'!G:G,E207,'广告费 源文件后台下'!M:M))*-1</f>
        <v>-6.26</v>
      </c>
      <c r="AL207">
        <f>SUMIFS('总明细 源文件后台下'!W:W,'总明细 源文件后台下'!E:E,E207,'总明细 源文件后台下'!C:C,"Adjustment",'总明细 源文件后台下'!F:F,"FBA Inventory Reimbursement - Customer Return")</f>
        <v>0</v>
      </c>
      <c r="AM207">
        <f>SUMIFS('总明细 源文件后台下'!W:W,'总明细 源文件后台下'!E:E,E207,'总明细 源文件后台下'!C:C,"Adjustment",'总明细 源文件后台下'!F:F,"FBA Inventory Reimbursement - Damaged:Warehouse")</f>
        <v>0</v>
      </c>
      <c r="AN207">
        <f>SUMIFS('总明细 源文件后台下'!W:W,'总明细 源文件后台下'!E:E,E207,'总明细 源文件后台下'!C:C,"Adjustment",'总明细 源文件后台下'!F:F,"FBA Inventory Reimbursement - Customer Service Issue")</f>
        <v>0</v>
      </c>
      <c r="AO207">
        <f>SUMIFS('总明细 源文件后台下'!W:W,'总明细 源文件后台下'!E:E,E207,'总明细 源文件后台下'!C:C,"Adjustment",'总明细 源文件后台下'!F:F,"FBA Inventory Reimbursement - Fee Correction")</f>
        <v>0</v>
      </c>
      <c r="AP207">
        <f>SUMIFS('总明细 源文件后台下'!W:W,'总明细 源文件后台下'!E:E,E207,'总明细 源文件后台下'!C:C,"Adjustment",'总明细 源文件后台下'!F:F,"FBA Inventory Reimbursement - General Adjustment")</f>
        <v>0</v>
      </c>
      <c r="AQ207">
        <f>SUMIFS('总明细 源文件后台下'!W:W,'总明细 源文件后台下'!E:E,E207,'总明细 源文件后台下'!C:C,"Adjustment",'总明细 源文件后台下'!F:F,"FBA Inventory Reimbursement - Lost:Inbound")</f>
        <v>0</v>
      </c>
      <c r="AR207">
        <f>SUMIFS('总明细 源文件后台下'!W:W,'总明细 源文件后台下'!E:E,E207,'总明细 源文件后台下'!C:C,"Adjustment",'总明细 源文件后台下'!F:F,"FBA Inventory Reimbursement - Lost:Warehouse")</f>
        <v>0</v>
      </c>
      <c r="AS207">
        <f>SUMIFS('总明细 源文件后台下'!W:W,'总明细 源文件后台下'!E:E,E207,'总明细 源文件后台下'!C:C,"Adjustment",'总明细 源文件后台下'!F:F,"Non-subscription Fee Adjustment")</f>
        <v>0</v>
      </c>
      <c r="AT207">
        <f>SUMIFS('总明细 源文件后台下'!W:W,'总明细 源文件后台下'!E:E,E207,'总明细 源文件后台下'!C:C,"Adjustment",'总明细 源文件后台下'!F:F,"FBA Inventory Placement Service Fee")</f>
        <v>0</v>
      </c>
      <c r="AV207">
        <f>SUMIF('FBA Customer Return Per Unit Fe'!B:B,E207,'FBA Customer Return Per Unit Fe'!C:C)</f>
        <v>0</v>
      </c>
      <c r="AX207">
        <f>(SUMIF('仓储费 源文件后台下'!C:C,E207,'仓储费 源文件后台下'!V:V))*-1</f>
        <v>-0.85289999999999988</v>
      </c>
      <c r="AZ207">
        <f>SUMIF('Disposal Fee销毁费用-160.95'!B:B,E207,'Disposal Fee销毁费用-160.95'!D:D)*-1</f>
        <v>0</v>
      </c>
      <c r="BC207">
        <f>IFERROR(VLOOKUP(F207,'优惠券-86.4'!F:I,4,0),0)</f>
        <v>0</v>
      </c>
      <c r="BD207">
        <f>IFERROR(VLOOKUP(F207,'早评-120'!E:H,4,0),0)</f>
        <v>-5</v>
      </c>
      <c r="BF207">
        <f t="shared" si="24"/>
        <v>-12.1129</v>
      </c>
      <c r="BG207">
        <f t="shared" si="25"/>
        <v>0</v>
      </c>
      <c r="BH207">
        <f t="shared" si="26"/>
        <v>-78.733850000000004</v>
      </c>
      <c r="BQ207" s="45">
        <f t="shared" si="27"/>
        <v>-78.733850000000004</v>
      </c>
      <c r="BR207">
        <f>SUMIFS('9月销毁明细'!D:D,'9月销毁明细'!A:A,E207,'9月销毁明细'!H:H,"Sellable")</f>
        <v>0</v>
      </c>
      <c r="BS207">
        <f>SUMIFS('9月销毁明细'!G:G,'9月销毁明细'!A:A,E207,'9月销毁明细'!H:H,"Sellable")</f>
        <v>0</v>
      </c>
      <c r="BT207">
        <f>SUMIFS('9月销毁明细'!D:D,'9月销毁明细'!A:A,E207,'9月销毁明细'!H:H,"Unsellable")</f>
        <v>0</v>
      </c>
      <c r="BU207">
        <f>SUMIFS('9月销毁明细'!G:G,'9月销毁明细'!A:A,E207,'9月销毁明细'!H:H,"Unsellable")</f>
        <v>0</v>
      </c>
      <c r="BW207">
        <f>IFERROR(I207*VLOOKUP(F207,'9.3成本表'!C:L,10,0),0)</f>
        <v>0</v>
      </c>
      <c r="BX207">
        <f t="shared" si="28"/>
        <v>0</v>
      </c>
      <c r="CC207" s="45">
        <f t="shared" si="29"/>
        <v>-78.733850000000004</v>
      </c>
      <c r="CD207" s="45">
        <f t="shared" si="30"/>
        <v>0</v>
      </c>
      <c r="CE207" s="45">
        <f t="shared" si="31"/>
        <v>0</v>
      </c>
    </row>
    <row r="208" spans="4:83" x14ac:dyDescent="0.25">
      <c r="D208" s="20" t="s">
        <v>525</v>
      </c>
      <c r="E208" s="20" t="s">
        <v>526</v>
      </c>
      <c r="F208" s="20">
        <v>1937</v>
      </c>
      <c r="G208">
        <v>202</v>
      </c>
      <c r="H208" s="20"/>
      <c r="I208">
        <f>SUMIFS('总明细 源文件后台下'!G:G,'总明细 源文件后台下'!E:E,E208,'总明细 源文件后台下'!C:C,"Order")</f>
        <v>0</v>
      </c>
      <c r="J208">
        <f>SUMIFS('总明细 源文件后台下'!M:M,'总明细 源文件后台下'!E:E,E208,'总明细 源文件后台下'!C:C,"Order")</f>
        <v>0</v>
      </c>
      <c r="K208">
        <f>SUMIFS('总明细 源文件后台下'!N:N,'总明细 源文件后台下'!E:E,E208,'总明细 源文件后台下'!C:C,"Order")</f>
        <v>0</v>
      </c>
      <c r="L208">
        <f>SUMIFS('总明细 源文件后台下'!O:O,'总明细 源文件后台下'!E:E,E208,'总明细 源文件后台下'!C:C,"Order")</f>
        <v>0</v>
      </c>
      <c r="M208">
        <f>SUMIFS('总明细 源文件后台下'!P:P,'总明细 源文件后台下'!E:E,E208,'总明细 源文件后台下'!C:C,"Order")</f>
        <v>0</v>
      </c>
      <c r="N208">
        <f>SUMIFS('总明细 源文件后台下'!Q:Q,'总明细 源文件后台下'!E:E,E208,'总明细 源文件后台下'!C:C,"Order")</f>
        <v>0</v>
      </c>
      <c r="O208">
        <f>SUMIFS('总明细 源文件后台下'!R:R,'总明细 源文件后台下'!E:E,E208,'总明细 源文件后台下'!C:C,"Order")</f>
        <v>0</v>
      </c>
      <c r="P208">
        <f>SUMIFS('总明细 源文件后台下'!S:S,'总明细 源文件后台下'!E:E,E208,'总明细 源文件后台下'!C:C,"Order")</f>
        <v>0</v>
      </c>
      <c r="Q208">
        <f>SUMIFS('总明细 源文件后台下'!T:T,'总明细 源文件后台下'!E:E,E208,'总明细 源文件后台下'!C:C,"Order")</f>
        <v>0</v>
      </c>
      <c r="R208">
        <f>SUMIFS('总明细 源文件后台下'!U:U,'总明细 源文件后台下'!E:E,E208,'总明细 源文件后台下'!C:C,"Order")</f>
        <v>0</v>
      </c>
      <c r="S208">
        <f>SUMIFS('总明细 源文件后台下'!V:V,'总明细 源文件后台下'!E:E,E208,'总明细 源文件后台下'!C:C,"Order")</f>
        <v>0</v>
      </c>
      <c r="T208">
        <f>SUMIFS('总明细 源文件后台下'!W:W,'总明细 源文件后台下'!E:E,E208,'总明细 源文件后台下'!C:C,"Order")</f>
        <v>0</v>
      </c>
      <c r="U208">
        <f>SUMIFS('总明细 源文件后台下'!G:G,'总明细 源文件后台下'!E:E,E208,'总明细 源文件后台下'!C:C,"Refund")</f>
        <v>0</v>
      </c>
      <c r="V208">
        <f>SUMIFS('总明细 源文件后台下'!M:M,'总明细 源文件后台下'!E:E,E208,'总明细 源文件后台下'!C:C,"Refund")</f>
        <v>0</v>
      </c>
      <c r="W208">
        <f>SUMIFS('总明细 源文件后台下'!N:N,'总明细 源文件后台下'!E:E,E208,'总明细 源文件后台下'!C:C,"Refund")</f>
        <v>0</v>
      </c>
      <c r="X208">
        <f>SUMIFS('总明细 源文件后台下'!O:O,'总明细 源文件后台下'!E:E,E208,'总明细 源文件后台下'!C:C,"Refund")</f>
        <v>0</v>
      </c>
      <c r="Y208">
        <f>SUMIFS('总明细 源文件后台下'!P:P,'总明细 源文件后台下'!E:E,E208,'总明细 源文件后台下'!C:C,"Refund")</f>
        <v>0</v>
      </c>
      <c r="Z208">
        <f>SUMIFS('总明细 源文件后台下'!Q:Q,'总明细 源文件后台下'!E:E,E208,'总明细 源文件后台下'!C:C,"Refund")</f>
        <v>0</v>
      </c>
      <c r="AA208">
        <f>SUMIFS('总明细 源文件后台下'!R:R,'总明细 源文件后台下'!E:E,E208,'总明细 源文件后台下'!C:C,"Refund")</f>
        <v>0</v>
      </c>
      <c r="AB208">
        <f>SUMIFS('总明细 源文件后台下'!S:S,'总明细 源文件后台下'!E:E,E208,'总明细 源文件后台下'!C:C,"Refund")</f>
        <v>0</v>
      </c>
      <c r="AC208">
        <f>SUMIFS('总明细 源文件后台下'!T:T,'总明细 源文件后台下'!E:E,E208,'总明细 源文件后台下'!C:C,"Refund")</f>
        <v>0</v>
      </c>
      <c r="AD208">
        <f>SUMIFS('总明细 源文件后台下'!U:U,'总明细 源文件后台下'!E:E,E208,'总明细 源文件后台下'!C:C,"Refund")</f>
        <v>0</v>
      </c>
      <c r="AE208">
        <f>SUMIFS('总明细 源文件后台下'!V:V,'总明细 源文件后台下'!E:E,E208,'总明细 源文件后台下'!C:C,"Refund")</f>
        <v>0</v>
      </c>
      <c r="AF208">
        <f>SUMIFS('总明细 源文件后台下'!W:W,'总明细 源文件后台下'!E:E,E208,'总明细 源文件后台下'!C:C,"Refund")</f>
        <v>0</v>
      </c>
      <c r="AK208">
        <f>(SUMIF('广告费 源文件后台下'!G:G,E208,'广告费 源文件后台下'!M:M))*-1</f>
        <v>-1.03</v>
      </c>
      <c r="AL208">
        <f>SUMIFS('总明细 源文件后台下'!W:W,'总明细 源文件后台下'!E:E,E208,'总明细 源文件后台下'!C:C,"Adjustment",'总明细 源文件后台下'!F:F,"FBA Inventory Reimbursement - Customer Return")</f>
        <v>0</v>
      </c>
      <c r="AM208">
        <f>SUMIFS('总明细 源文件后台下'!W:W,'总明细 源文件后台下'!E:E,E208,'总明细 源文件后台下'!C:C,"Adjustment",'总明细 源文件后台下'!F:F,"FBA Inventory Reimbursement - Damaged:Warehouse")</f>
        <v>0</v>
      </c>
      <c r="AN208">
        <f>SUMIFS('总明细 源文件后台下'!W:W,'总明细 源文件后台下'!E:E,E208,'总明细 源文件后台下'!C:C,"Adjustment",'总明细 源文件后台下'!F:F,"FBA Inventory Reimbursement - Customer Service Issue")</f>
        <v>0</v>
      </c>
      <c r="AO208">
        <f>SUMIFS('总明细 源文件后台下'!W:W,'总明细 源文件后台下'!E:E,E208,'总明细 源文件后台下'!C:C,"Adjustment",'总明细 源文件后台下'!F:F,"FBA Inventory Reimbursement - Fee Correction")</f>
        <v>0</v>
      </c>
      <c r="AP208">
        <f>SUMIFS('总明细 源文件后台下'!W:W,'总明细 源文件后台下'!E:E,E208,'总明细 源文件后台下'!C:C,"Adjustment",'总明细 源文件后台下'!F:F,"FBA Inventory Reimbursement - General Adjustment")</f>
        <v>0</v>
      </c>
      <c r="AQ208">
        <f>SUMIFS('总明细 源文件后台下'!W:W,'总明细 源文件后台下'!E:E,E208,'总明细 源文件后台下'!C:C,"Adjustment",'总明细 源文件后台下'!F:F,"FBA Inventory Reimbursement - Lost:Inbound")</f>
        <v>0</v>
      </c>
      <c r="AR208">
        <f>SUMIFS('总明细 源文件后台下'!W:W,'总明细 源文件后台下'!E:E,E208,'总明细 源文件后台下'!C:C,"Adjustment",'总明细 源文件后台下'!F:F,"FBA Inventory Reimbursement - Lost:Warehouse")</f>
        <v>0</v>
      </c>
      <c r="AS208">
        <f>SUMIFS('总明细 源文件后台下'!W:W,'总明细 源文件后台下'!E:E,E208,'总明细 源文件后台下'!C:C,"Adjustment",'总明细 源文件后台下'!F:F,"Non-subscription Fee Adjustment")</f>
        <v>0</v>
      </c>
      <c r="AT208">
        <f>SUMIFS('总明细 源文件后台下'!W:W,'总明细 源文件后台下'!E:E,E208,'总明细 源文件后台下'!C:C,"Adjustment",'总明细 源文件后台下'!F:F,"FBA Inventory Placement Service Fee")</f>
        <v>0</v>
      </c>
      <c r="AV208">
        <f>SUMIF('FBA Customer Return Per Unit Fe'!B:B,E208,'FBA Customer Return Per Unit Fe'!C:C)</f>
        <v>0</v>
      </c>
      <c r="AX208">
        <f>(SUMIF('仓储费 源文件后台下'!C:C,E208,'仓储费 源文件后台下'!V:V))*-1</f>
        <v>-0.91379999999999983</v>
      </c>
      <c r="AZ208">
        <f>SUMIF('Disposal Fee销毁费用-160.95'!B:B,E208,'Disposal Fee销毁费用-160.95'!D:D)*-1</f>
        <v>0</v>
      </c>
      <c r="BC208">
        <f>IFERROR(VLOOKUP(F208,'优惠券-86.4'!F:I,4,0),0)</f>
        <v>0</v>
      </c>
      <c r="BD208">
        <f>IFERROR(VLOOKUP(F208,'早评-120'!E:H,4,0),0)</f>
        <v>-5</v>
      </c>
      <c r="BF208">
        <f t="shared" si="24"/>
        <v>-6.9437999999999995</v>
      </c>
      <c r="BG208">
        <f t="shared" si="25"/>
        <v>0</v>
      </c>
      <c r="BH208">
        <f t="shared" si="26"/>
        <v>-45.134699999999995</v>
      </c>
      <c r="BQ208" s="45">
        <f t="shared" si="27"/>
        <v>-45.134699999999995</v>
      </c>
      <c r="BR208">
        <f>SUMIFS('9月销毁明细'!D:D,'9月销毁明细'!A:A,E208,'9月销毁明细'!H:H,"Sellable")</f>
        <v>0</v>
      </c>
      <c r="BS208">
        <f>SUMIFS('9月销毁明细'!G:G,'9月销毁明细'!A:A,E208,'9月销毁明细'!H:H,"Sellable")</f>
        <v>0</v>
      </c>
      <c r="BT208">
        <f>SUMIFS('9月销毁明细'!D:D,'9月销毁明细'!A:A,E208,'9月销毁明细'!H:H,"Unsellable")</f>
        <v>0</v>
      </c>
      <c r="BU208">
        <f>SUMIFS('9月销毁明细'!G:G,'9月销毁明细'!A:A,E208,'9月销毁明细'!H:H,"Unsellable")</f>
        <v>0</v>
      </c>
      <c r="BW208">
        <f>IFERROR(I208*VLOOKUP(F208,'9.3成本表'!C:L,10,0),0)</f>
        <v>0</v>
      </c>
      <c r="BX208">
        <f t="shared" si="28"/>
        <v>0</v>
      </c>
      <c r="CC208" s="45">
        <f t="shared" si="29"/>
        <v>-45.134699999999995</v>
      </c>
      <c r="CD208" s="45">
        <f t="shared" si="30"/>
        <v>0</v>
      </c>
      <c r="CE208" s="45">
        <f t="shared" si="31"/>
        <v>0</v>
      </c>
    </row>
    <row r="209" spans="4:83" x14ac:dyDescent="0.25">
      <c r="D209" s="20" t="s">
        <v>527</v>
      </c>
      <c r="E209" s="20" t="s">
        <v>528</v>
      </c>
      <c r="F209" s="20">
        <v>1979</v>
      </c>
      <c r="G209">
        <v>203</v>
      </c>
      <c r="H209" s="20"/>
      <c r="I209">
        <f>SUMIFS('总明细 源文件后台下'!G:G,'总明细 源文件后台下'!E:E,E209,'总明细 源文件后台下'!C:C,"Order")</f>
        <v>0</v>
      </c>
      <c r="J209">
        <f>SUMIFS('总明细 源文件后台下'!M:M,'总明细 源文件后台下'!E:E,E209,'总明细 源文件后台下'!C:C,"Order")</f>
        <v>0</v>
      </c>
      <c r="K209">
        <f>SUMIFS('总明细 源文件后台下'!N:N,'总明细 源文件后台下'!E:E,E209,'总明细 源文件后台下'!C:C,"Order")</f>
        <v>0</v>
      </c>
      <c r="L209">
        <f>SUMIFS('总明细 源文件后台下'!O:O,'总明细 源文件后台下'!E:E,E209,'总明细 源文件后台下'!C:C,"Order")</f>
        <v>0</v>
      </c>
      <c r="M209">
        <f>SUMIFS('总明细 源文件后台下'!P:P,'总明细 源文件后台下'!E:E,E209,'总明细 源文件后台下'!C:C,"Order")</f>
        <v>0</v>
      </c>
      <c r="N209">
        <f>SUMIFS('总明细 源文件后台下'!Q:Q,'总明细 源文件后台下'!E:E,E209,'总明细 源文件后台下'!C:C,"Order")</f>
        <v>0</v>
      </c>
      <c r="O209">
        <f>SUMIFS('总明细 源文件后台下'!R:R,'总明细 源文件后台下'!E:E,E209,'总明细 源文件后台下'!C:C,"Order")</f>
        <v>0</v>
      </c>
      <c r="P209">
        <f>SUMIFS('总明细 源文件后台下'!S:S,'总明细 源文件后台下'!E:E,E209,'总明细 源文件后台下'!C:C,"Order")</f>
        <v>0</v>
      </c>
      <c r="Q209">
        <f>SUMIFS('总明细 源文件后台下'!T:T,'总明细 源文件后台下'!E:E,E209,'总明细 源文件后台下'!C:C,"Order")</f>
        <v>0</v>
      </c>
      <c r="R209">
        <f>SUMIFS('总明细 源文件后台下'!U:U,'总明细 源文件后台下'!E:E,E209,'总明细 源文件后台下'!C:C,"Order")</f>
        <v>0</v>
      </c>
      <c r="S209">
        <f>SUMIFS('总明细 源文件后台下'!V:V,'总明细 源文件后台下'!E:E,E209,'总明细 源文件后台下'!C:C,"Order")</f>
        <v>0</v>
      </c>
      <c r="T209">
        <f>SUMIFS('总明细 源文件后台下'!W:W,'总明细 源文件后台下'!E:E,E209,'总明细 源文件后台下'!C:C,"Order")</f>
        <v>0</v>
      </c>
      <c r="U209">
        <f>SUMIFS('总明细 源文件后台下'!G:G,'总明细 源文件后台下'!E:E,E209,'总明细 源文件后台下'!C:C,"Refund")</f>
        <v>0</v>
      </c>
      <c r="V209">
        <f>SUMIFS('总明细 源文件后台下'!M:M,'总明细 源文件后台下'!E:E,E209,'总明细 源文件后台下'!C:C,"Refund")</f>
        <v>0</v>
      </c>
      <c r="W209">
        <f>SUMIFS('总明细 源文件后台下'!N:N,'总明细 源文件后台下'!E:E,E209,'总明细 源文件后台下'!C:C,"Refund")</f>
        <v>0</v>
      </c>
      <c r="X209">
        <f>SUMIFS('总明细 源文件后台下'!O:O,'总明细 源文件后台下'!E:E,E209,'总明细 源文件后台下'!C:C,"Refund")</f>
        <v>0</v>
      </c>
      <c r="Y209">
        <f>SUMIFS('总明细 源文件后台下'!P:P,'总明细 源文件后台下'!E:E,E209,'总明细 源文件后台下'!C:C,"Refund")</f>
        <v>0</v>
      </c>
      <c r="Z209">
        <f>SUMIFS('总明细 源文件后台下'!Q:Q,'总明细 源文件后台下'!E:E,E209,'总明细 源文件后台下'!C:C,"Refund")</f>
        <v>0</v>
      </c>
      <c r="AA209">
        <f>SUMIFS('总明细 源文件后台下'!R:R,'总明细 源文件后台下'!E:E,E209,'总明细 源文件后台下'!C:C,"Refund")</f>
        <v>0</v>
      </c>
      <c r="AB209">
        <f>SUMIFS('总明细 源文件后台下'!S:S,'总明细 源文件后台下'!E:E,E209,'总明细 源文件后台下'!C:C,"Refund")</f>
        <v>0</v>
      </c>
      <c r="AC209">
        <f>SUMIFS('总明细 源文件后台下'!T:T,'总明细 源文件后台下'!E:E,E209,'总明细 源文件后台下'!C:C,"Refund")</f>
        <v>0</v>
      </c>
      <c r="AD209">
        <f>SUMIFS('总明细 源文件后台下'!U:U,'总明细 源文件后台下'!E:E,E209,'总明细 源文件后台下'!C:C,"Refund")</f>
        <v>0</v>
      </c>
      <c r="AE209">
        <f>SUMIFS('总明细 源文件后台下'!V:V,'总明细 源文件后台下'!E:E,E209,'总明细 源文件后台下'!C:C,"Refund")</f>
        <v>0</v>
      </c>
      <c r="AF209">
        <f>SUMIFS('总明细 源文件后台下'!W:W,'总明细 源文件后台下'!E:E,E209,'总明细 源文件后台下'!C:C,"Refund")</f>
        <v>0</v>
      </c>
      <c r="AK209">
        <f>(SUMIF('广告费 源文件后台下'!G:G,E209,'广告费 源文件后台下'!M:M))*-1</f>
        <v>-1.92</v>
      </c>
      <c r="AL209">
        <f>SUMIFS('总明细 源文件后台下'!W:W,'总明细 源文件后台下'!E:E,E209,'总明细 源文件后台下'!C:C,"Adjustment",'总明细 源文件后台下'!F:F,"FBA Inventory Reimbursement - Customer Return")</f>
        <v>0</v>
      </c>
      <c r="AM209">
        <f>SUMIFS('总明细 源文件后台下'!W:W,'总明细 源文件后台下'!E:E,E209,'总明细 源文件后台下'!C:C,"Adjustment",'总明细 源文件后台下'!F:F,"FBA Inventory Reimbursement - Damaged:Warehouse")</f>
        <v>0</v>
      </c>
      <c r="AN209">
        <f>SUMIFS('总明细 源文件后台下'!W:W,'总明细 源文件后台下'!E:E,E209,'总明细 源文件后台下'!C:C,"Adjustment",'总明细 源文件后台下'!F:F,"FBA Inventory Reimbursement - Customer Service Issue")</f>
        <v>0</v>
      </c>
      <c r="AO209">
        <f>SUMIFS('总明细 源文件后台下'!W:W,'总明细 源文件后台下'!E:E,E209,'总明细 源文件后台下'!C:C,"Adjustment",'总明细 源文件后台下'!F:F,"FBA Inventory Reimbursement - Fee Correction")</f>
        <v>0</v>
      </c>
      <c r="AP209">
        <f>SUMIFS('总明细 源文件后台下'!W:W,'总明细 源文件后台下'!E:E,E209,'总明细 源文件后台下'!C:C,"Adjustment",'总明细 源文件后台下'!F:F,"FBA Inventory Reimbursement - General Adjustment")</f>
        <v>0</v>
      </c>
      <c r="AQ209">
        <f>SUMIFS('总明细 源文件后台下'!W:W,'总明细 源文件后台下'!E:E,E209,'总明细 源文件后台下'!C:C,"Adjustment",'总明细 源文件后台下'!F:F,"FBA Inventory Reimbursement - Lost:Inbound")</f>
        <v>0</v>
      </c>
      <c r="AR209">
        <f>SUMIFS('总明细 源文件后台下'!W:W,'总明细 源文件后台下'!E:E,E209,'总明细 源文件后台下'!C:C,"Adjustment",'总明细 源文件后台下'!F:F,"FBA Inventory Reimbursement - Lost:Warehouse")</f>
        <v>0</v>
      </c>
      <c r="AS209">
        <f>SUMIFS('总明细 源文件后台下'!W:W,'总明细 源文件后台下'!E:E,E209,'总明细 源文件后台下'!C:C,"Adjustment",'总明细 源文件后台下'!F:F,"Non-subscription Fee Adjustment")</f>
        <v>0</v>
      </c>
      <c r="AT209">
        <f>SUMIFS('总明细 源文件后台下'!W:W,'总明细 源文件后台下'!E:E,E209,'总明细 源文件后台下'!C:C,"Adjustment",'总明细 源文件后台下'!F:F,"FBA Inventory Placement Service Fee")</f>
        <v>0</v>
      </c>
      <c r="AV209">
        <f>SUMIF('FBA Customer Return Per Unit Fe'!B:B,E209,'FBA Customer Return Per Unit Fe'!C:C)</f>
        <v>0</v>
      </c>
      <c r="AX209">
        <f>(SUMIF('仓储费 源文件后台下'!C:C,E209,'仓储费 源文件后台下'!V:V))*-1</f>
        <v>0</v>
      </c>
      <c r="AZ209">
        <f>SUMIF('Disposal Fee销毁费用-160.95'!B:B,E209,'Disposal Fee销毁费用-160.95'!D:D)*-1</f>
        <v>0</v>
      </c>
      <c r="BC209">
        <f>IFERROR(VLOOKUP(F209,'优惠券-86.4'!F:I,4,0),0)</f>
        <v>0</v>
      </c>
      <c r="BD209">
        <f>IFERROR(VLOOKUP(F209,'早评-120'!E:H,4,0),0)</f>
        <v>0</v>
      </c>
      <c r="BF209">
        <f t="shared" si="24"/>
        <v>-1.92</v>
      </c>
      <c r="BG209">
        <f t="shared" si="25"/>
        <v>0</v>
      </c>
      <c r="BH209">
        <f t="shared" si="26"/>
        <v>-12.48</v>
      </c>
      <c r="BQ209" s="45">
        <f t="shared" si="27"/>
        <v>-12.48</v>
      </c>
      <c r="BR209">
        <f>SUMIFS('9月销毁明细'!D:D,'9月销毁明细'!A:A,E209,'9月销毁明细'!H:H,"Sellable")</f>
        <v>0</v>
      </c>
      <c r="BS209">
        <f>SUMIFS('9月销毁明细'!G:G,'9月销毁明细'!A:A,E209,'9月销毁明细'!H:H,"Sellable")</f>
        <v>0</v>
      </c>
      <c r="BT209">
        <f>SUMIFS('9月销毁明细'!D:D,'9月销毁明细'!A:A,E209,'9月销毁明细'!H:H,"Unsellable")</f>
        <v>0</v>
      </c>
      <c r="BU209">
        <f>SUMIFS('9月销毁明细'!G:G,'9月销毁明细'!A:A,E209,'9月销毁明细'!H:H,"Unsellable")</f>
        <v>0</v>
      </c>
      <c r="BW209">
        <f>IFERROR(I209*VLOOKUP(F209,'9.3成本表'!C:L,10,0),0)</f>
        <v>0</v>
      </c>
      <c r="BX209">
        <f t="shared" si="28"/>
        <v>0</v>
      </c>
      <c r="CC209" s="45">
        <f t="shared" si="29"/>
        <v>-12.48</v>
      </c>
      <c r="CD209" s="45">
        <f t="shared" si="30"/>
        <v>0</v>
      </c>
      <c r="CE209" s="45">
        <f t="shared" si="31"/>
        <v>0</v>
      </c>
    </row>
    <row r="210" spans="4:83" x14ac:dyDescent="0.25">
      <c r="D210" s="20" t="s">
        <v>529</v>
      </c>
      <c r="E210" s="20" t="s">
        <v>530</v>
      </c>
      <c r="F210" s="20">
        <v>1979</v>
      </c>
      <c r="G210">
        <v>204</v>
      </c>
      <c r="H210" s="20"/>
      <c r="I210">
        <f>SUMIFS('总明细 源文件后台下'!G:G,'总明细 源文件后台下'!E:E,E210,'总明细 源文件后台下'!C:C,"Order")</f>
        <v>0</v>
      </c>
      <c r="J210">
        <f>SUMIFS('总明细 源文件后台下'!M:M,'总明细 源文件后台下'!E:E,E210,'总明细 源文件后台下'!C:C,"Order")</f>
        <v>0</v>
      </c>
      <c r="K210">
        <f>SUMIFS('总明细 源文件后台下'!N:N,'总明细 源文件后台下'!E:E,E210,'总明细 源文件后台下'!C:C,"Order")</f>
        <v>0</v>
      </c>
      <c r="L210">
        <f>SUMIFS('总明细 源文件后台下'!O:O,'总明细 源文件后台下'!E:E,E210,'总明细 源文件后台下'!C:C,"Order")</f>
        <v>0</v>
      </c>
      <c r="M210">
        <f>SUMIFS('总明细 源文件后台下'!P:P,'总明细 源文件后台下'!E:E,E210,'总明细 源文件后台下'!C:C,"Order")</f>
        <v>0</v>
      </c>
      <c r="N210">
        <f>SUMIFS('总明细 源文件后台下'!Q:Q,'总明细 源文件后台下'!E:E,E210,'总明细 源文件后台下'!C:C,"Order")</f>
        <v>0</v>
      </c>
      <c r="O210">
        <f>SUMIFS('总明细 源文件后台下'!R:R,'总明细 源文件后台下'!E:E,E210,'总明细 源文件后台下'!C:C,"Order")</f>
        <v>0</v>
      </c>
      <c r="P210">
        <f>SUMIFS('总明细 源文件后台下'!S:S,'总明细 源文件后台下'!E:E,E210,'总明细 源文件后台下'!C:C,"Order")</f>
        <v>0</v>
      </c>
      <c r="Q210">
        <f>SUMIFS('总明细 源文件后台下'!T:T,'总明细 源文件后台下'!E:E,E210,'总明细 源文件后台下'!C:C,"Order")</f>
        <v>0</v>
      </c>
      <c r="R210">
        <f>SUMIFS('总明细 源文件后台下'!U:U,'总明细 源文件后台下'!E:E,E210,'总明细 源文件后台下'!C:C,"Order")</f>
        <v>0</v>
      </c>
      <c r="S210">
        <f>SUMIFS('总明细 源文件后台下'!V:V,'总明细 源文件后台下'!E:E,E210,'总明细 源文件后台下'!C:C,"Order")</f>
        <v>0</v>
      </c>
      <c r="T210">
        <f>SUMIFS('总明细 源文件后台下'!W:W,'总明细 源文件后台下'!E:E,E210,'总明细 源文件后台下'!C:C,"Order")</f>
        <v>0</v>
      </c>
      <c r="U210">
        <f>SUMIFS('总明细 源文件后台下'!G:G,'总明细 源文件后台下'!E:E,E210,'总明细 源文件后台下'!C:C,"Refund")</f>
        <v>0</v>
      </c>
      <c r="V210">
        <f>SUMIFS('总明细 源文件后台下'!M:M,'总明细 源文件后台下'!E:E,E210,'总明细 源文件后台下'!C:C,"Refund")</f>
        <v>0</v>
      </c>
      <c r="W210">
        <f>SUMIFS('总明细 源文件后台下'!N:N,'总明细 源文件后台下'!E:E,E210,'总明细 源文件后台下'!C:C,"Refund")</f>
        <v>0</v>
      </c>
      <c r="X210">
        <f>SUMIFS('总明细 源文件后台下'!O:O,'总明细 源文件后台下'!E:E,E210,'总明细 源文件后台下'!C:C,"Refund")</f>
        <v>0</v>
      </c>
      <c r="Y210">
        <f>SUMIFS('总明细 源文件后台下'!P:P,'总明细 源文件后台下'!E:E,E210,'总明细 源文件后台下'!C:C,"Refund")</f>
        <v>0</v>
      </c>
      <c r="Z210">
        <f>SUMIFS('总明细 源文件后台下'!Q:Q,'总明细 源文件后台下'!E:E,E210,'总明细 源文件后台下'!C:C,"Refund")</f>
        <v>0</v>
      </c>
      <c r="AA210">
        <f>SUMIFS('总明细 源文件后台下'!R:R,'总明细 源文件后台下'!E:E,E210,'总明细 源文件后台下'!C:C,"Refund")</f>
        <v>0</v>
      </c>
      <c r="AB210">
        <f>SUMIFS('总明细 源文件后台下'!S:S,'总明细 源文件后台下'!E:E,E210,'总明细 源文件后台下'!C:C,"Refund")</f>
        <v>0</v>
      </c>
      <c r="AC210">
        <f>SUMIFS('总明细 源文件后台下'!T:T,'总明细 源文件后台下'!E:E,E210,'总明细 源文件后台下'!C:C,"Refund")</f>
        <v>0</v>
      </c>
      <c r="AD210">
        <f>SUMIFS('总明细 源文件后台下'!U:U,'总明细 源文件后台下'!E:E,E210,'总明细 源文件后台下'!C:C,"Refund")</f>
        <v>0</v>
      </c>
      <c r="AE210">
        <f>SUMIFS('总明细 源文件后台下'!V:V,'总明细 源文件后台下'!E:E,E210,'总明细 源文件后台下'!C:C,"Refund")</f>
        <v>0</v>
      </c>
      <c r="AF210">
        <f>SUMIFS('总明细 源文件后台下'!W:W,'总明细 源文件后台下'!E:E,E210,'总明细 源文件后台下'!C:C,"Refund")</f>
        <v>0</v>
      </c>
      <c r="AK210">
        <f>(SUMIF('广告费 源文件后台下'!G:G,E210,'广告费 源文件后台下'!M:M))*-1</f>
        <v>-2.61</v>
      </c>
      <c r="AL210">
        <f>SUMIFS('总明细 源文件后台下'!W:W,'总明细 源文件后台下'!E:E,E210,'总明细 源文件后台下'!C:C,"Adjustment",'总明细 源文件后台下'!F:F,"FBA Inventory Reimbursement - Customer Return")</f>
        <v>0</v>
      </c>
      <c r="AM210">
        <f>SUMIFS('总明细 源文件后台下'!W:W,'总明细 源文件后台下'!E:E,E210,'总明细 源文件后台下'!C:C,"Adjustment",'总明细 源文件后台下'!F:F,"FBA Inventory Reimbursement - Damaged:Warehouse")</f>
        <v>0</v>
      </c>
      <c r="AN210">
        <f>SUMIFS('总明细 源文件后台下'!W:W,'总明细 源文件后台下'!E:E,E210,'总明细 源文件后台下'!C:C,"Adjustment",'总明细 源文件后台下'!F:F,"FBA Inventory Reimbursement - Customer Service Issue")</f>
        <v>0</v>
      </c>
      <c r="AO210">
        <f>SUMIFS('总明细 源文件后台下'!W:W,'总明细 源文件后台下'!E:E,E210,'总明细 源文件后台下'!C:C,"Adjustment",'总明细 源文件后台下'!F:F,"FBA Inventory Reimbursement - Fee Correction")</f>
        <v>0</v>
      </c>
      <c r="AP210">
        <f>SUMIFS('总明细 源文件后台下'!W:W,'总明细 源文件后台下'!E:E,E210,'总明细 源文件后台下'!C:C,"Adjustment",'总明细 源文件后台下'!F:F,"FBA Inventory Reimbursement - General Adjustment")</f>
        <v>0</v>
      </c>
      <c r="AQ210">
        <f>SUMIFS('总明细 源文件后台下'!W:W,'总明细 源文件后台下'!E:E,E210,'总明细 源文件后台下'!C:C,"Adjustment",'总明细 源文件后台下'!F:F,"FBA Inventory Reimbursement - Lost:Inbound")</f>
        <v>0</v>
      </c>
      <c r="AR210">
        <f>SUMIFS('总明细 源文件后台下'!W:W,'总明细 源文件后台下'!E:E,E210,'总明细 源文件后台下'!C:C,"Adjustment",'总明细 源文件后台下'!F:F,"FBA Inventory Reimbursement - Lost:Warehouse")</f>
        <v>0</v>
      </c>
      <c r="AS210">
        <f>SUMIFS('总明细 源文件后台下'!W:W,'总明细 源文件后台下'!E:E,E210,'总明细 源文件后台下'!C:C,"Adjustment",'总明细 源文件后台下'!F:F,"Non-subscription Fee Adjustment")</f>
        <v>0</v>
      </c>
      <c r="AT210">
        <f>SUMIFS('总明细 源文件后台下'!W:W,'总明细 源文件后台下'!E:E,E210,'总明细 源文件后台下'!C:C,"Adjustment",'总明细 源文件后台下'!F:F,"FBA Inventory Placement Service Fee")</f>
        <v>0</v>
      </c>
      <c r="AV210">
        <f>SUMIF('FBA Customer Return Per Unit Fe'!B:B,E210,'FBA Customer Return Per Unit Fe'!C:C)</f>
        <v>0</v>
      </c>
      <c r="AX210">
        <f>(SUMIF('仓储费 源文件后台下'!C:C,E210,'仓储费 源文件后台下'!V:V))*-1</f>
        <v>0</v>
      </c>
      <c r="AZ210">
        <f>SUMIF('Disposal Fee销毁费用-160.95'!B:B,E210,'Disposal Fee销毁费用-160.95'!D:D)*-1</f>
        <v>0</v>
      </c>
      <c r="BC210">
        <f>IFERROR(VLOOKUP(F210,'优惠券-86.4'!F:I,4,0),0)</f>
        <v>0</v>
      </c>
      <c r="BD210">
        <f>IFERROR(VLOOKUP(F210,'早评-120'!E:H,4,0),0)</f>
        <v>0</v>
      </c>
      <c r="BF210">
        <f t="shared" si="24"/>
        <v>-2.61</v>
      </c>
      <c r="BG210">
        <f t="shared" si="25"/>
        <v>0</v>
      </c>
      <c r="BH210">
        <f t="shared" si="26"/>
        <v>-16.965</v>
      </c>
      <c r="BQ210" s="45">
        <f t="shared" si="27"/>
        <v>-16.965</v>
      </c>
      <c r="BR210">
        <f>SUMIFS('9月销毁明细'!D:D,'9月销毁明细'!A:A,E210,'9月销毁明细'!H:H,"Sellable")</f>
        <v>0</v>
      </c>
      <c r="BS210">
        <f>SUMIFS('9月销毁明细'!G:G,'9月销毁明细'!A:A,E210,'9月销毁明细'!H:H,"Sellable")</f>
        <v>0</v>
      </c>
      <c r="BT210">
        <f>SUMIFS('9月销毁明细'!D:D,'9月销毁明细'!A:A,E210,'9月销毁明细'!H:H,"Unsellable")</f>
        <v>0</v>
      </c>
      <c r="BU210">
        <f>SUMIFS('9月销毁明细'!G:G,'9月销毁明细'!A:A,E210,'9月销毁明细'!H:H,"Unsellable")</f>
        <v>0</v>
      </c>
      <c r="BW210">
        <f>IFERROR(I210*VLOOKUP(F210,'9.3成本表'!C:L,10,0),0)</f>
        <v>0</v>
      </c>
      <c r="BX210">
        <f t="shared" si="28"/>
        <v>0</v>
      </c>
      <c r="CC210" s="45">
        <f t="shared" si="29"/>
        <v>-16.965</v>
      </c>
      <c r="CD210" s="45">
        <f t="shared" si="30"/>
        <v>0</v>
      </c>
      <c r="CE210" s="45">
        <f t="shared" si="31"/>
        <v>0</v>
      </c>
    </row>
    <row r="211" spans="4:83" x14ac:dyDescent="0.25">
      <c r="D211" s="20" t="s">
        <v>531</v>
      </c>
      <c r="E211" s="20" t="s">
        <v>532</v>
      </c>
      <c r="F211" s="20">
        <v>1979</v>
      </c>
      <c r="G211">
        <v>205</v>
      </c>
      <c r="H211" s="20"/>
      <c r="I211">
        <f>SUMIFS('总明细 源文件后台下'!G:G,'总明细 源文件后台下'!E:E,E211,'总明细 源文件后台下'!C:C,"Order")</f>
        <v>0</v>
      </c>
      <c r="J211">
        <f>SUMIFS('总明细 源文件后台下'!M:M,'总明细 源文件后台下'!E:E,E211,'总明细 源文件后台下'!C:C,"Order")</f>
        <v>0</v>
      </c>
      <c r="K211">
        <f>SUMIFS('总明细 源文件后台下'!N:N,'总明细 源文件后台下'!E:E,E211,'总明细 源文件后台下'!C:C,"Order")</f>
        <v>0</v>
      </c>
      <c r="L211">
        <f>SUMIFS('总明细 源文件后台下'!O:O,'总明细 源文件后台下'!E:E,E211,'总明细 源文件后台下'!C:C,"Order")</f>
        <v>0</v>
      </c>
      <c r="M211">
        <f>SUMIFS('总明细 源文件后台下'!P:P,'总明细 源文件后台下'!E:E,E211,'总明细 源文件后台下'!C:C,"Order")</f>
        <v>0</v>
      </c>
      <c r="N211">
        <f>SUMIFS('总明细 源文件后台下'!Q:Q,'总明细 源文件后台下'!E:E,E211,'总明细 源文件后台下'!C:C,"Order")</f>
        <v>0</v>
      </c>
      <c r="O211">
        <f>SUMIFS('总明细 源文件后台下'!R:R,'总明细 源文件后台下'!E:E,E211,'总明细 源文件后台下'!C:C,"Order")</f>
        <v>0</v>
      </c>
      <c r="P211">
        <f>SUMIFS('总明细 源文件后台下'!S:S,'总明细 源文件后台下'!E:E,E211,'总明细 源文件后台下'!C:C,"Order")</f>
        <v>0</v>
      </c>
      <c r="Q211">
        <f>SUMIFS('总明细 源文件后台下'!T:T,'总明细 源文件后台下'!E:E,E211,'总明细 源文件后台下'!C:C,"Order")</f>
        <v>0</v>
      </c>
      <c r="R211">
        <f>SUMIFS('总明细 源文件后台下'!U:U,'总明细 源文件后台下'!E:E,E211,'总明细 源文件后台下'!C:C,"Order")</f>
        <v>0</v>
      </c>
      <c r="S211">
        <f>SUMIFS('总明细 源文件后台下'!V:V,'总明细 源文件后台下'!E:E,E211,'总明细 源文件后台下'!C:C,"Order")</f>
        <v>0</v>
      </c>
      <c r="T211">
        <f>SUMIFS('总明细 源文件后台下'!W:W,'总明细 源文件后台下'!E:E,E211,'总明细 源文件后台下'!C:C,"Order")</f>
        <v>0</v>
      </c>
      <c r="U211">
        <f>SUMIFS('总明细 源文件后台下'!G:G,'总明细 源文件后台下'!E:E,E211,'总明细 源文件后台下'!C:C,"Refund")</f>
        <v>0</v>
      </c>
      <c r="V211">
        <f>SUMIFS('总明细 源文件后台下'!M:M,'总明细 源文件后台下'!E:E,E211,'总明细 源文件后台下'!C:C,"Refund")</f>
        <v>0</v>
      </c>
      <c r="W211">
        <f>SUMIFS('总明细 源文件后台下'!N:N,'总明细 源文件后台下'!E:E,E211,'总明细 源文件后台下'!C:C,"Refund")</f>
        <v>0</v>
      </c>
      <c r="X211">
        <f>SUMIFS('总明细 源文件后台下'!O:O,'总明细 源文件后台下'!E:E,E211,'总明细 源文件后台下'!C:C,"Refund")</f>
        <v>0</v>
      </c>
      <c r="Y211">
        <f>SUMIFS('总明细 源文件后台下'!P:P,'总明细 源文件后台下'!E:E,E211,'总明细 源文件后台下'!C:C,"Refund")</f>
        <v>0</v>
      </c>
      <c r="Z211">
        <f>SUMIFS('总明细 源文件后台下'!Q:Q,'总明细 源文件后台下'!E:E,E211,'总明细 源文件后台下'!C:C,"Refund")</f>
        <v>0</v>
      </c>
      <c r="AA211">
        <f>SUMIFS('总明细 源文件后台下'!R:R,'总明细 源文件后台下'!E:E,E211,'总明细 源文件后台下'!C:C,"Refund")</f>
        <v>0</v>
      </c>
      <c r="AB211">
        <f>SUMIFS('总明细 源文件后台下'!S:S,'总明细 源文件后台下'!E:E,E211,'总明细 源文件后台下'!C:C,"Refund")</f>
        <v>0</v>
      </c>
      <c r="AC211">
        <f>SUMIFS('总明细 源文件后台下'!T:T,'总明细 源文件后台下'!E:E,E211,'总明细 源文件后台下'!C:C,"Refund")</f>
        <v>0</v>
      </c>
      <c r="AD211">
        <f>SUMIFS('总明细 源文件后台下'!U:U,'总明细 源文件后台下'!E:E,E211,'总明细 源文件后台下'!C:C,"Refund")</f>
        <v>0</v>
      </c>
      <c r="AE211">
        <f>SUMIFS('总明细 源文件后台下'!V:V,'总明细 源文件后台下'!E:E,E211,'总明细 源文件后台下'!C:C,"Refund")</f>
        <v>0</v>
      </c>
      <c r="AF211">
        <f>SUMIFS('总明细 源文件后台下'!W:W,'总明细 源文件后台下'!E:E,E211,'总明细 源文件后台下'!C:C,"Refund")</f>
        <v>0</v>
      </c>
      <c r="AK211">
        <f>(SUMIF('广告费 源文件后台下'!G:G,E211,'广告费 源文件后台下'!M:M))*-1</f>
        <v>0</v>
      </c>
      <c r="AL211">
        <f>SUMIFS('总明细 源文件后台下'!W:W,'总明细 源文件后台下'!E:E,E211,'总明细 源文件后台下'!C:C,"Adjustment",'总明细 源文件后台下'!F:F,"FBA Inventory Reimbursement - Customer Return")</f>
        <v>0</v>
      </c>
      <c r="AM211">
        <f>SUMIFS('总明细 源文件后台下'!W:W,'总明细 源文件后台下'!E:E,E211,'总明细 源文件后台下'!C:C,"Adjustment",'总明细 源文件后台下'!F:F,"FBA Inventory Reimbursement - Damaged:Warehouse")</f>
        <v>0</v>
      </c>
      <c r="AN211">
        <f>SUMIFS('总明细 源文件后台下'!W:W,'总明细 源文件后台下'!E:E,E211,'总明细 源文件后台下'!C:C,"Adjustment",'总明细 源文件后台下'!F:F,"FBA Inventory Reimbursement - Customer Service Issue")</f>
        <v>0</v>
      </c>
      <c r="AO211">
        <f>SUMIFS('总明细 源文件后台下'!W:W,'总明细 源文件后台下'!E:E,E211,'总明细 源文件后台下'!C:C,"Adjustment",'总明细 源文件后台下'!F:F,"FBA Inventory Reimbursement - Fee Correction")</f>
        <v>0</v>
      </c>
      <c r="AP211">
        <f>SUMIFS('总明细 源文件后台下'!W:W,'总明细 源文件后台下'!E:E,E211,'总明细 源文件后台下'!C:C,"Adjustment",'总明细 源文件后台下'!F:F,"FBA Inventory Reimbursement - General Adjustment")</f>
        <v>0</v>
      </c>
      <c r="AQ211">
        <f>SUMIFS('总明细 源文件后台下'!W:W,'总明细 源文件后台下'!E:E,E211,'总明细 源文件后台下'!C:C,"Adjustment",'总明细 源文件后台下'!F:F,"FBA Inventory Reimbursement - Lost:Inbound")</f>
        <v>0</v>
      </c>
      <c r="AR211">
        <f>SUMIFS('总明细 源文件后台下'!W:W,'总明细 源文件后台下'!E:E,E211,'总明细 源文件后台下'!C:C,"Adjustment",'总明细 源文件后台下'!F:F,"FBA Inventory Reimbursement - Lost:Warehouse")</f>
        <v>0</v>
      </c>
      <c r="AS211">
        <f>SUMIFS('总明细 源文件后台下'!W:W,'总明细 源文件后台下'!E:E,E211,'总明细 源文件后台下'!C:C,"Adjustment",'总明细 源文件后台下'!F:F,"Non-subscription Fee Adjustment")</f>
        <v>0</v>
      </c>
      <c r="AT211">
        <f>SUMIFS('总明细 源文件后台下'!W:W,'总明细 源文件后台下'!E:E,E211,'总明细 源文件后台下'!C:C,"Adjustment",'总明细 源文件后台下'!F:F,"FBA Inventory Placement Service Fee")</f>
        <v>0</v>
      </c>
      <c r="AV211">
        <f>SUMIF('FBA Customer Return Per Unit Fe'!B:B,E211,'FBA Customer Return Per Unit Fe'!C:C)</f>
        <v>0</v>
      </c>
      <c r="AX211">
        <f>(SUMIF('仓储费 源文件后台下'!C:C,E211,'仓储费 源文件后台下'!V:V))*-1</f>
        <v>0</v>
      </c>
      <c r="AZ211">
        <f>SUMIF('Disposal Fee销毁费用-160.95'!B:B,E211,'Disposal Fee销毁费用-160.95'!D:D)*-1</f>
        <v>0</v>
      </c>
      <c r="BC211">
        <f>IFERROR(VLOOKUP(F211,'优惠券-86.4'!F:I,4,0),0)</f>
        <v>0</v>
      </c>
      <c r="BD211">
        <f>IFERROR(VLOOKUP(F211,'早评-120'!E:H,4,0),0)</f>
        <v>0</v>
      </c>
      <c r="BF211">
        <f t="shared" si="24"/>
        <v>0</v>
      </c>
      <c r="BG211">
        <f t="shared" si="25"/>
        <v>0</v>
      </c>
      <c r="BH211">
        <f t="shared" si="26"/>
        <v>0</v>
      </c>
      <c r="BQ211" s="45">
        <f t="shared" si="27"/>
        <v>0</v>
      </c>
      <c r="BR211">
        <f>SUMIFS('9月销毁明细'!D:D,'9月销毁明细'!A:A,E211,'9月销毁明细'!H:H,"Sellable")</f>
        <v>0</v>
      </c>
      <c r="BS211">
        <f>SUMIFS('9月销毁明细'!G:G,'9月销毁明细'!A:A,E211,'9月销毁明细'!H:H,"Sellable")</f>
        <v>0</v>
      </c>
      <c r="BT211">
        <f>SUMIFS('9月销毁明细'!D:D,'9月销毁明细'!A:A,E211,'9月销毁明细'!H:H,"Unsellable")</f>
        <v>0</v>
      </c>
      <c r="BU211">
        <f>SUMIFS('9月销毁明细'!G:G,'9月销毁明细'!A:A,E211,'9月销毁明细'!H:H,"Unsellable")</f>
        <v>0</v>
      </c>
      <c r="BW211">
        <f>IFERROR(I211*VLOOKUP(F211,'9.3成本表'!C:L,10,0),0)</f>
        <v>0</v>
      </c>
      <c r="BX211">
        <f t="shared" si="28"/>
        <v>0</v>
      </c>
      <c r="CC211" s="45">
        <f t="shared" si="29"/>
        <v>0</v>
      </c>
      <c r="CD211" s="45">
        <f t="shared" si="30"/>
        <v>0</v>
      </c>
      <c r="CE211" s="45">
        <f t="shared" si="31"/>
        <v>0</v>
      </c>
    </row>
    <row r="212" spans="4:83" x14ac:dyDescent="0.25">
      <c r="D212" s="20" t="s">
        <v>533</v>
      </c>
      <c r="E212" s="20" t="s">
        <v>534</v>
      </c>
      <c r="F212" s="20">
        <v>1979</v>
      </c>
      <c r="G212">
        <v>206</v>
      </c>
      <c r="H212" s="20"/>
      <c r="I212">
        <f>SUMIFS('总明细 源文件后台下'!G:G,'总明细 源文件后台下'!E:E,E212,'总明细 源文件后台下'!C:C,"Order")</f>
        <v>0</v>
      </c>
      <c r="J212">
        <f>SUMIFS('总明细 源文件后台下'!M:M,'总明细 源文件后台下'!E:E,E212,'总明细 源文件后台下'!C:C,"Order")</f>
        <v>0</v>
      </c>
      <c r="K212">
        <f>SUMIFS('总明细 源文件后台下'!N:N,'总明细 源文件后台下'!E:E,E212,'总明细 源文件后台下'!C:C,"Order")</f>
        <v>0</v>
      </c>
      <c r="L212">
        <f>SUMIFS('总明细 源文件后台下'!O:O,'总明细 源文件后台下'!E:E,E212,'总明细 源文件后台下'!C:C,"Order")</f>
        <v>0</v>
      </c>
      <c r="M212">
        <f>SUMIFS('总明细 源文件后台下'!P:P,'总明细 源文件后台下'!E:E,E212,'总明细 源文件后台下'!C:C,"Order")</f>
        <v>0</v>
      </c>
      <c r="N212">
        <f>SUMIFS('总明细 源文件后台下'!Q:Q,'总明细 源文件后台下'!E:E,E212,'总明细 源文件后台下'!C:C,"Order")</f>
        <v>0</v>
      </c>
      <c r="O212">
        <f>SUMIFS('总明细 源文件后台下'!R:R,'总明细 源文件后台下'!E:E,E212,'总明细 源文件后台下'!C:C,"Order")</f>
        <v>0</v>
      </c>
      <c r="P212">
        <f>SUMIFS('总明细 源文件后台下'!S:S,'总明细 源文件后台下'!E:E,E212,'总明细 源文件后台下'!C:C,"Order")</f>
        <v>0</v>
      </c>
      <c r="Q212">
        <f>SUMIFS('总明细 源文件后台下'!T:T,'总明细 源文件后台下'!E:E,E212,'总明细 源文件后台下'!C:C,"Order")</f>
        <v>0</v>
      </c>
      <c r="R212">
        <f>SUMIFS('总明细 源文件后台下'!U:U,'总明细 源文件后台下'!E:E,E212,'总明细 源文件后台下'!C:C,"Order")</f>
        <v>0</v>
      </c>
      <c r="S212">
        <f>SUMIFS('总明细 源文件后台下'!V:V,'总明细 源文件后台下'!E:E,E212,'总明细 源文件后台下'!C:C,"Order")</f>
        <v>0</v>
      </c>
      <c r="T212">
        <f>SUMIFS('总明细 源文件后台下'!W:W,'总明细 源文件后台下'!E:E,E212,'总明细 源文件后台下'!C:C,"Order")</f>
        <v>0</v>
      </c>
      <c r="U212">
        <f>SUMIFS('总明细 源文件后台下'!G:G,'总明细 源文件后台下'!E:E,E212,'总明细 源文件后台下'!C:C,"Refund")</f>
        <v>0</v>
      </c>
      <c r="V212">
        <f>SUMIFS('总明细 源文件后台下'!M:M,'总明细 源文件后台下'!E:E,E212,'总明细 源文件后台下'!C:C,"Refund")</f>
        <v>0</v>
      </c>
      <c r="W212">
        <f>SUMIFS('总明细 源文件后台下'!N:N,'总明细 源文件后台下'!E:E,E212,'总明细 源文件后台下'!C:C,"Refund")</f>
        <v>0</v>
      </c>
      <c r="X212">
        <f>SUMIFS('总明细 源文件后台下'!O:O,'总明细 源文件后台下'!E:E,E212,'总明细 源文件后台下'!C:C,"Refund")</f>
        <v>0</v>
      </c>
      <c r="Y212">
        <f>SUMIFS('总明细 源文件后台下'!P:P,'总明细 源文件后台下'!E:E,E212,'总明细 源文件后台下'!C:C,"Refund")</f>
        <v>0</v>
      </c>
      <c r="Z212">
        <f>SUMIFS('总明细 源文件后台下'!Q:Q,'总明细 源文件后台下'!E:E,E212,'总明细 源文件后台下'!C:C,"Refund")</f>
        <v>0</v>
      </c>
      <c r="AA212">
        <f>SUMIFS('总明细 源文件后台下'!R:R,'总明细 源文件后台下'!E:E,E212,'总明细 源文件后台下'!C:C,"Refund")</f>
        <v>0</v>
      </c>
      <c r="AB212">
        <f>SUMIFS('总明细 源文件后台下'!S:S,'总明细 源文件后台下'!E:E,E212,'总明细 源文件后台下'!C:C,"Refund")</f>
        <v>0</v>
      </c>
      <c r="AC212">
        <f>SUMIFS('总明细 源文件后台下'!T:T,'总明细 源文件后台下'!E:E,E212,'总明细 源文件后台下'!C:C,"Refund")</f>
        <v>0</v>
      </c>
      <c r="AD212">
        <f>SUMIFS('总明细 源文件后台下'!U:U,'总明细 源文件后台下'!E:E,E212,'总明细 源文件后台下'!C:C,"Refund")</f>
        <v>0</v>
      </c>
      <c r="AE212">
        <f>SUMIFS('总明细 源文件后台下'!V:V,'总明细 源文件后台下'!E:E,E212,'总明细 源文件后台下'!C:C,"Refund")</f>
        <v>0</v>
      </c>
      <c r="AF212">
        <f>SUMIFS('总明细 源文件后台下'!W:W,'总明细 源文件后台下'!E:E,E212,'总明细 源文件后台下'!C:C,"Refund")</f>
        <v>0</v>
      </c>
      <c r="AK212">
        <f>(SUMIF('广告费 源文件后台下'!G:G,E212,'广告费 源文件后台下'!M:M))*-1</f>
        <v>-4.47</v>
      </c>
      <c r="AL212">
        <f>SUMIFS('总明细 源文件后台下'!W:W,'总明细 源文件后台下'!E:E,E212,'总明细 源文件后台下'!C:C,"Adjustment",'总明细 源文件后台下'!F:F,"FBA Inventory Reimbursement - Customer Return")</f>
        <v>0</v>
      </c>
      <c r="AM212">
        <f>SUMIFS('总明细 源文件后台下'!W:W,'总明细 源文件后台下'!E:E,E212,'总明细 源文件后台下'!C:C,"Adjustment",'总明细 源文件后台下'!F:F,"FBA Inventory Reimbursement - Damaged:Warehouse")</f>
        <v>0</v>
      </c>
      <c r="AN212">
        <f>SUMIFS('总明细 源文件后台下'!W:W,'总明细 源文件后台下'!E:E,E212,'总明细 源文件后台下'!C:C,"Adjustment",'总明细 源文件后台下'!F:F,"FBA Inventory Reimbursement - Customer Service Issue")</f>
        <v>0</v>
      </c>
      <c r="AO212">
        <f>SUMIFS('总明细 源文件后台下'!W:W,'总明细 源文件后台下'!E:E,E212,'总明细 源文件后台下'!C:C,"Adjustment",'总明细 源文件后台下'!F:F,"FBA Inventory Reimbursement - Fee Correction")</f>
        <v>0</v>
      </c>
      <c r="AP212">
        <f>SUMIFS('总明细 源文件后台下'!W:W,'总明细 源文件后台下'!E:E,E212,'总明细 源文件后台下'!C:C,"Adjustment",'总明细 源文件后台下'!F:F,"FBA Inventory Reimbursement - General Adjustment")</f>
        <v>0</v>
      </c>
      <c r="AQ212">
        <f>SUMIFS('总明细 源文件后台下'!W:W,'总明细 源文件后台下'!E:E,E212,'总明细 源文件后台下'!C:C,"Adjustment",'总明细 源文件后台下'!F:F,"FBA Inventory Reimbursement - Lost:Inbound")</f>
        <v>0</v>
      </c>
      <c r="AR212">
        <f>SUMIFS('总明细 源文件后台下'!W:W,'总明细 源文件后台下'!E:E,E212,'总明细 源文件后台下'!C:C,"Adjustment",'总明细 源文件后台下'!F:F,"FBA Inventory Reimbursement - Lost:Warehouse")</f>
        <v>0</v>
      </c>
      <c r="AS212">
        <f>SUMIFS('总明细 源文件后台下'!W:W,'总明细 源文件后台下'!E:E,E212,'总明细 源文件后台下'!C:C,"Adjustment",'总明细 源文件后台下'!F:F,"Non-subscription Fee Adjustment")</f>
        <v>0</v>
      </c>
      <c r="AT212">
        <f>SUMIFS('总明细 源文件后台下'!W:W,'总明细 源文件后台下'!E:E,E212,'总明细 源文件后台下'!C:C,"Adjustment",'总明细 源文件后台下'!F:F,"FBA Inventory Placement Service Fee")</f>
        <v>0</v>
      </c>
      <c r="AV212">
        <f>SUMIF('FBA Customer Return Per Unit Fe'!B:B,E212,'FBA Customer Return Per Unit Fe'!C:C)</f>
        <v>0</v>
      </c>
      <c r="AX212">
        <f>(SUMIF('仓储费 源文件后台下'!C:C,E212,'仓储费 源文件后台下'!V:V))*-1</f>
        <v>0</v>
      </c>
      <c r="AZ212">
        <f>SUMIF('Disposal Fee销毁费用-160.95'!B:B,E212,'Disposal Fee销毁费用-160.95'!D:D)*-1</f>
        <v>0</v>
      </c>
      <c r="BC212">
        <f>IFERROR(VLOOKUP(F212,'优惠券-86.4'!F:I,4,0),0)</f>
        <v>0</v>
      </c>
      <c r="BD212">
        <f>IFERROR(VLOOKUP(F212,'早评-120'!E:H,4,0),0)</f>
        <v>0</v>
      </c>
      <c r="BF212">
        <f t="shared" si="24"/>
        <v>-4.47</v>
      </c>
      <c r="BG212">
        <f t="shared" si="25"/>
        <v>0</v>
      </c>
      <c r="BH212">
        <f t="shared" si="26"/>
        <v>-29.055</v>
      </c>
      <c r="BQ212" s="45">
        <f t="shared" si="27"/>
        <v>-29.055</v>
      </c>
      <c r="BR212">
        <f>SUMIFS('9月销毁明细'!D:D,'9月销毁明细'!A:A,E212,'9月销毁明细'!H:H,"Sellable")</f>
        <v>0</v>
      </c>
      <c r="BS212">
        <f>SUMIFS('9月销毁明细'!G:G,'9月销毁明细'!A:A,E212,'9月销毁明细'!H:H,"Sellable")</f>
        <v>0</v>
      </c>
      <c r="BT212">
        <f>SUMIFS('9月销毁明细'!D:D,'9月销毁明细'!A:A,E212,'9月销毁明细'!H:H,"Unsellable")</f>
        <v>0</v>
      </c>
      <c r="BU212">
        <f>SUMIFS('9月销毁明细'!G:G,'9月销毁明细'!A:A,E212,'9月销毁明细'!H:H,"Unsellable")</f>
        <v>0</v>
      </c>
      <c r="BW212">
        <f>IFERROR(I212*VLOOKUP(F212,'9.3成本表'!C:L,10,0),0)</f>
        <v>0</v>
      </c>
      <c r="BX212">
        <f t="shared" si="28"/>
        <v>0</v>
      </c>
      <c r="CC212" s="45">
        <f t="shared" si="29"/>
        <v>-29.055</v>
      </c>
      <c r="CD212" s="45">
        <f t="shared" si="30"/>
        <v>0</v>
      </c>
      <c r="CE212" s="45">
        <f t="shared" si="31"/>
        <v>0</v>
      </c>
    </row>
    <row r="213" spans="4:83" x14ac:dyDescent="0.25">
      <c r="D213" s="20" t="s">
        <v>535</v>
      </c>
      <c r="E213" s="20" t="s">
        <v>536</v>
      </c>
      <c r="F213" s="20">
        <v>1979</v>
      </c>
      <c r="G213">
        <v>207</v>
      </c>
      <c r="H213" s="20"/>
      <c r="I213">
        <f>SUMIFS('总明细 源文件后台下'!G:G,'总明细 源文件后台下'!E:E,E213,'总明细 源文件后台下'!C:C,"Order")</f>
        <v>0</v>
      </c>
      <c r="J213">
        <f>SUMIFS('总明细 源文件后台下'!M:M,'总明细 源文件后台下'!E:E,E213,'总明细 源文件后台下'!C:C,"Order")</f>
        <v>0</v>
      </c>
      <c r="K213">
        <f>SUMIFS('总明细 源文件后台下'!N:N,'总明细 源文件后台下'!E:E,E213,'总明细 源文件后台下'!C:C,"Order")</f>
        <v>0</v>
      </c>
      <c r="L213">
        <f>SUMIFS('总明细 源文件后台下'!O:O,'总明细 源文件后台下'!E:E,E213,'总明细 源文件后台下'!C:C,"Order")</f>
        <v>0</v>
      </c>
      <c r="M213">
        <f>SUMIFS('总明细 源文件后台下'!P:P,'总明细 源文件后台下'!E:E,E213,'总明细 源文件后台下'!C:C,"Order")</f>
        <v>0</v>
      </c>
      <c r="N213">
        <f>SUMIFS('总明细 源文件后台下'!Q:Q,'总明细 源文件后台下'!E:E,E213,'总明细 源文件后台下'!C:C,"Order")</f>
        <v>0</v>
      </c>
      <c r="O213">
        <f>SUMIFS('总明细 源文件后台下'!R:R,'总明细 源文件后台下'!E:E,E213,'总明细 源文件后台下'!C:C,"Order")</f>
        <v>0</v>
      </c>
      <c r="P213">
        <f>SUMIFS('总明细 源文件后台下'!S:S,'总明细 源文件后台下'!E:E,E213,'总明细 源文件后台下'!C:C,"Order")</f>
        <v>0</v>
      </c>
      <c r="Q213">
        <f>SUMIFS('总明细 源文件后台下'!T:T,'总明细 源文件后台下'!E:E,E213,'总明细 源文件后台下'!C:C,"Order")</f>
        <v>0</v>
      </c>
      <c r="R213">
        <f>SUMIFS('总明细 源文件后台下'!U:U,'总明细 源文件后台下'!E:E,E213,'总明细 源文件后台下'!C:C,"Order")</f>
        <v>0</v>
      </c>
      <c r="S213">
        <f>SUMIFS('总明细 源文件后台下'!V:V,'总明细 源文件后台下'!E:E,E213,'总明细 源文件后台下'!C:C,"Order")</f>
        <v>0</v>
      </c>
      <c r="T213">
        <f>SUMIFS('总明细 源文件后台下'!W:W,'总明细 源文件后台下'!E:E,E213,'总明细 源文件后台下'!C:C,"Order")</f>
        <v>0</v>
      </c>
      <c r="U213">
        <f>SUMIFS('总明细 源文件后台下'!G:G,'总明细 源文件后台下'!E:E,E213,'总明细 源文件后台下'!C:C,"Refund")</f>
        <v>0</v>
      </c>
      <c r="V213">
        <f>SUMIFS('总明细 源文件后台下'!M:M,'总明细 源文件后台下'!E:E,E213,'总明细 源文件后台下'!C:C,"Refund")</f>
        <v>0</v>
      </c>
      <c r="W213">
        <f>SUMIFS('总明细 源文件后台下'!N:N,'总明细 源文件后台下'!E:E,E213,'总明细 源文件后台下'!C:C,"Refund")</f>
        <v>0</v>
      </c>
      <c r="X213">
        <f>SUMIFS('总明细 源文件后台下'!O:O,'总明细 源文件后台下'!E:E,E213,'总明细 源文件后台下'!C:C,"Refund")</f>
        <v>0</v>
      </c>
      <c r="Y213">
        <f>SUMIFS('总明细 源文件后台下'!P:P,'总明细 源文件后台下'!E:E,E213,'总明细 源文件后台下'!C:C,"Refund")</f>
        <v>0</v>
      </c>
      <c r="Z213">
        <f>SUMIFS('总明细 源文件后台下'!Q:Q,'总明细 源文件后台下'!E:E,E213,'总明细 源文件后台下'!C:C,"Refund")</f>
        <v>0</v>
      </c>
      <c r="AA213">
        <f>SUMIFS('总明细 源文件后台下'!R:R,'总明细 源文件后台下'!E:E,E213,'总明细 源文件后台下'!C:C,"Refund")</f>
        <v>0</v>
      </c>
      <c r="AB213">
        <f>SUMIFS('总明细 源文件后台下'!S:S,'总明细 源文件后台下'!E:E,E213,'总明细 源文件后台下'!C:C,"Refund")</f>
        <v>0</v>
      </c>
      <c r="AC213">
        <f>SUMIFS('总明细 源文件后台下'!T:T,'总明细 源文件后台下'!E:E,E213,'总明细 源文件后台下'!C:C,"Refund")</f>
        <v>0</v>
      </c>
      <c r="AD213">
        <f>SUMIFS('总明细 源文件后台下'!U:U,'总明细 源文件后台下'!E:E,E213,'总明细 源文件后台下'!C:C,"Refund")</f>
        <v>0</v>
      </c>
      <c r="AE213">
        <f>SUMIFS('总明细 源文件后台下'!V:V,'总明细 源文件后台下'!E:E,E213,'总明细 源文件后台下'!C:C,"Refund")</f>
        <v>0</v>
      </c>
      <c r="AF213">
        <f>SUMIFS('总明细 源文件后台下'!W:W,'总明细 源文件后台下'!E:E,E213,'总明细 源文件后台下'!C:C,"Refund")</f>
        <v>0</v>
      </c>
      <c r="AK213">
        <f>(SUMIF('广告费 源文件后台下'!G:G,E213,'广告费 源文件后台下'!M:M))*-1</f>
        <v>-1.68</v>
      </c>
      <c r="AL213">
        <f>SUMIFS('总明细 源文件后台下'!W:W,'总明细 源文件后台下'!E:E,E213,'总明细 源文件后台下'!C:C,"Adjustment",'总明细 源文件后台下'!F:F,"FBA Inventory Reimbursement - Customer Return")</f>
        <v>0</v>
      </c>
      <c r="AM213">
        <f>SUMIFS('总明细 源文件后台下'!W:W,'总明细 源文件后台下'!E:E,E213,'总明细 源文件后台下'!C:C,"Adjustment",'总明细 源文件后台下'!F:F,"FBA Inventory Reimbursement - Damaged:Warehouse")</f>
        <v>0</v>
      </c>
      <c r="AN213">
        <f>SUMIFS('总明细 源文件后台下'!W:W,'总明细 源文件后台下'!E:E,E213,'总明细 源文件后台下'!C:C,"Adjustment",'总明细 源文件后台下'!F:F,"FBA Inventory Reimbursement - Customer Service Issue")</f>
        <v>0</v>
      </c>
      <c r="AO213">
        <f>SUMIFS('总明细 源文件后台下'!W:W,'总明细 源文件后台下'!E:E,E213,'总明细 源文件后台下'!C:C,"Adjustment",'总明细 源文件后台下'!F:F,"FBA Inventory Reimbursement - Fee Correction")</f>
        <v>0</v>
      </c>
      <c r="AP213">
        <f>SUMIFS('总明细 源文件后台下'!W:W,'总明细 源文件后台下'!E:E,E213,'总明细 源文件后台下'!C:C,"Adjustment",'总明细 源文件后台下'!F:F,"FBA Inventory Reimbursement - General Adjustment")</f>
        <v>0</v>
      </c>
      <c r="AQ213">
        <f>SUMIFS('总明细 源文件后台下'!W:W,'总明细 源文件后台下'!E:E,E213,'总明细 源文件后台下'!C:C,"Adjustment",'总明细 源文件后台下'!F:F,"FBA Inventory Reimbursement - Lost:Inbound")</f>
        <v>0</v>
      </c>
      <c r="AR213">
        <f>SUMIFS('总明细 源文件后台下'!W:W,'总明细 源文件后台下'!E:E,E213,'总明细 源文件后台下'!C:C,"Adjustment",'总明细 源文件后台下'!F:F,"FBA Inventory Reimbursement - Lost:Warehouse")</f>
        <v>0</v>
      </c>
      <c r="AS213">
        <f>SUMIFS('总明细 源文件后台下'!W:W,'总明细 源文件后台下'!E:E,E213,'总明细 源文件后台下'!C:C,"Adjustment",'总明细 源文件后台下'!F:F,"Non-subscription Fee Adjustment")</f>
        <v>0</v>
      </c>
      <c r="AT213">
        <f>SUMIFS('总明细 源文件后台下'!W:W,'总明细 源文件后台下'!E:E,E213,'总明细 源文件后台下'!C:C,"Adjustment",'总明细 源文件后台下'!F:F,"FBA Inventory Placement Service Fee")</f>
        <v>0</v>
      </c>
      <c r="AV213">
        <f>SUMIF('FBA Customer Return Per Unit Fe'!B:B,E213,'FBA Customer Return Per Unit Fe'!C:C)</f>
        <v>0</v>
      </c>
      <c r="AX213">
        <f>(SUMIF('仓储费 源文件后台下'!C:C,E213,'仓储费 源文件后台下'!V:V))*-1</f>
        <v>0</v>
      </c>
      <c r="AZ213">
        <f>SUMIF('Disposal Fee销毁费用-160.95'!B:B,E213,'Disposal Fee销毁费用-160.95'!D:D)*-1</f>
        <v>0</v>
      </c>
      <c r="BC213">
        <f>IFERROR(VLOOKUP(F213,'优惠券-86.4'!F:I,4,0),0)</f>
        <v>0</v>
      </c>
      <c r="BD213">
        <f>IFERROR(VLOOKUP(F213,'早评-120'!E:H,4,0),0)</f>
        <v>0</v>
      </c>
      <c r="BF213">
        <f t="shared" si="24"/>
        <v>-1.68</v>
      </c>
      <c r="BG213">
        <f t="shared" si="25"/>
        <v>0</v>
      </c>
      <c r="BH213">
        <f t="shared" si="26"/>
        <v>-10.92</v>
      </c>
      <c r="BQ213" s="45">
        <f t="shared" si="27"/>
        <v>-10.92</v>
      </c>
      <c r="BR213">
        <f>SUMIFS('9月销毁明细'!D:D,'9月销毁明细'!A:A,E213,'9月销毁明细'!H:H,"Sellable")</f>
        <v>0</v>
      </c>
      <c r="BS213">
        <f>SUMIFS('9月销毁明细'!G:G,'9月销毁明细'!A:A,E213,'9月销毁明细'!H:H,"Sellable")</f>
        <v>0</v>
      </c>
      <c r="BT213">
        <f>SUMIFS('9月销毁明细'!D:D,'9月销毁明细'!A:A,E213,'9月销毁明细'!H:H,"Unsellable")</f>
        <v>0</v>
      </c>
      <c r="BU213">
        <f>SUMIFS('9月销毁明细'!G:G,'9月销毁明细'!A:A,E213,'9月销毁明细'!H:H,"Unsellable")</f>
        <v>0</v>
      </c>
      <c r="BW213">
        <f>IFERROR(I213*VLOOKUP(F213,'9.3成本表'!C:L,10,0),0)</f>
        <v>0</v>
      </c>
      <c r="BX213">
        <f t="shared" si="28"/>
        <v>0</v>
      </c>
      <c r="CC213" s="45">
        <f t="shared" si="29"/>
        <v>-10.92</v>
      </c>
      <c r="CD213" s="45">
        <f t="shared" si="30"/>
        <v>0</v>
      </c>
      <c r="CE213" s="45">
        <f t="shared" si="31"/>
        <v>0</v>
      </c>
    </row>
    <row r="214" spans="4:83" x14ac:dyDescent="0.25">
      <c r="D214" s="20" t="s">
        <v>537</v>
      </c>
      <c r="E214" s="20" t="s">
        <v>538</v>
      </c>
      <c r="F214" s="20">
        <v>1979</v>
      </c>
      <c r="G214">
        <v>208</v>
      </c>
      <c r="H214" s="20"/>
      <c r="I214">
        <f>SUMIFS('总明细 源文件后台下'!G:G,'总明细 源文件后台下'!E:E,E214,'总明细 源文件后台下'!C:C,"Order")</f>
        <v>0</v>
      </c>
      <c r="J214">
        <f>SUMIFS('总明细 源文件后台下'!M:M,'总明细 源文件后台下'!E:E,E214,'总明细 源文件后台下'!C:C,"Order")</f>
        <v>0</v>
      </c>
      <c r="K214">
        <f>SUMIFS('总明细 源文件后台下'!N:N,'总明细 源文件后台下'!E:E,E214,'总明细 源文件后台下'!C:C,"Order")</f>
        <v>0</v>
      </c>
      <c r="L214">
        <f>SUMIFS('总明细 源文件后台下'!O:O,'总明细 源文件后台下'!E:E,E214,'总明细 源文件后台下'!C:C,"Order")</f>
        <v>0</v>
      </c>
      <c r="M214">
        <f>SUMIFS('总明细 源文件后台下'!P:P,'总明细 源文件后台下'!E:E,E214,'总明细 源文件后台下'!C:C,"Order")</f>
        <v>0</v>
      </c>
      <c r="N214">
        <f>SUMIFS('总明细 源文件后台下'!Q:Q,'总明细 源文件后台下'!E:E,E214,'总明细 源文件后台下'!C:C,"Order")</f>
        <v>0</v>
      </c>
      <c r="O214">
        <f>SUMIFS('总明细 源文件后台下'!R:R,'总明细 源文件后台下'!E:E,E214,'总明细 源文件后台下'!C:C,"Order")</f>
        <v>0</v>
      </c>
      <c r="P214">
        <f>SUMIFS('总明细 源文件后台下'!S:S,'总明细 源文件后台下'!E:E,E214,'总明细 源文件后台下'!C:C,"Order")</f>
        <v>0</v>
      </c>
      <c r="Q214">
        <f>SUMIFS('总明细 源文件后台下'!T:T,'总明细 源文件后台下'!E:E,E214,'总明细 源文件后台下'!C:C,"Order")</f>
        <v>0</v>
      </c>
      <c r="R214">
        <f>SUMIFS('总明细 源文件后台下'!U:U,'总明细 源文件后台下'!E:E,E214,'总明细 源文件后台下'!C:C,"Order")</f>
        <v>0</v>
      </c>
      <c r="S214">
        <f>SUMIFS('总明细 源文件后台下'!V:V,'总明细 源文件后台下'!E:E,E214,'总明细 源文件后台下'!C:C,"Order")</f>
        <v>0</v>
      </c>
      <c r="T214">
        <f>SUMIFS('总明细 源文件后台下'!W:W,'总明细 源文件后台下'!E:E,E214,'总明细 源文件后台下'!C:C,"Order")</f>
        <v>0</v>
      </c>
      <c r="U214">
        <f>SUMIFS('总明细 源文件后台下'!G:G,'总明细 源文件后台下'!E:E,E214,'总明细 源文件后台下'!C:C,"Refund")</f>
        <v>0</v>
      </c>
      <c r="V214">
        <f>SUMIFS('总明细 源文件后台下'!M:M,'总明细 源文件后台下'!E:E,E214,'总明细 源文件后台下'!C:C,"Refund")</f>
        <v>0</v>
      </c>
      <c r="W214">
        <f>SUMIFS('总明细 源文件后台下'!N:N,'总明细 源文件后台下'!E:E,E214,'总明细 源文件后台下'!C:C,"Refund")</f>
        <v>0</v>
      </c>
      <c r="X214">
        <f>SUMIFS('总明细 源文件后台下'!O:O,'总明细 源文件后台下'!E:E,E214,'总明细 源文件后台下'!C:C,"Refund")</f>
        <v>0</v>
      </c>
      <c r="Y214">
        <f>SUMIFS('总明细 源文件后台下'!P:P,'总明细 源文件后台下'!E:E,E214,'总明细 源文件后台下'!C:C,"Refund")</f>
        <v>0</v>
      </c>
      <c r="Z214">
        <f>SUMIFS('总明细 源文件后台下'!Q:Q,'总明细 源文件后台下'!E:E,E214,'总明细 源文件后台下'!C:C,"Refund")</f>
        <v>0</v>
      </c>
      <c r="AA214">
        <f>SUMIFS('总明细 源文件后台下'!R:R,'总明细 源文件后台下'!E:E,E214,'总明细 源文件后台下'!C:C,"Refund")</f>
        <v>0</v>
      </c>
      <c r="AB214">
        <f>SUMIFS('总明细 源文件后台下'!S:S,'总明细 源文件后台下'!E:E,E214,'总明细 源文件后台下'!C:C,"Refund")</f>
        <v>0</v>
      </c>
      <c r="AC214">
        <f>SUMIFS('总明细 源文件后台下'!T:T,'总明细 源文件后台下'!E:E,E214,'总明细 源文件后台下'!C:C,"Refund")</f>
        <v>0</v>
      </c>
      <c r="AD214">
        <f>SUMIFS('总明细 源文件后台下'!U:U,'总明细 源文件后台下'!E:E,E214,'总明细 源文件后台下'!C:C,"Refund")</f>
        <v>0</v>
      </c>
      <c r="AE214">
        <f>SUMIFS('总明细 源文件后台下'!V:V,'总明细 源文件后台下'!E:E,E214,'总明细 源文件后台下'!C:C,"Refund")</f>
        <v>0</v>
      </c>
      <c r="AF214">
        <f>SUMIFS('总明细 源文件后台下'!W:W,'总明细 源文件后台下'!E:E,E214,'总明细 源文件后台下'!C:C,"Refund")</f>
        <v>0</v>
      </c>
      <c r="AK214">
        <f>(SUMIF('广告费 源文件后台下'!G:G,E214,'广告费 源文件后台下'!M:M))*-1</f>
        <v>-1.36</v>
      </c>
      <c r="AL214">
        <f>SUMIFS('总明细 源文件后台下'!W:W,'总明细 源文件后台下'!E:E,E214,'总明细 源文件后台下'!C:C,"Adjustment",'总明细 源文件后台下'!F:F,"FBA Inventory Reimbursement - Customer Return")</f>
        <v>0</v>
      </c>
      <c r="AM214">
        <f>SUMIFS('总明细 源文件后台下'!W:W,'总明细 源文件后台下'!E:E,E214,'总明细 源文件后台下'!C:C,"Adjustment",'总明细 源文件后台下'!F:F,"FBA Inventory Reimbursement - Damaged:Warehouse")</f>
        <v>0</v>
      </c>
      <c r="AN214">
        <f>SUMIFS('总明细 源文件后台下'!W:W,'总明细 源文件后台下'!E:E,E214,'总明细 源文件后台下'!C:C,"Adjustment",'总明细 源文件后台下'!F:F,"FBA Inventory Reimbursement - Customer Service Issue")</f>
        <v>0</v>
      </c>
      <c r="AO214">
        <f>SUMIFS('总明细 源文件后台下'!W:W,'总明细 源文件后台下'!E:E,E214,'总明细 源文件后台下'!C:C,"Adjustment",'总明细 源文件后台下'!F:F,"FBA Inventory Reimbursement - Fee Correction")</f>
        <v>0</v>
      </c>
      <c r="AP214">
        <f>SUMIFS('总明细 源文件后台下'!W:W,'总明细 源文件后台下'!E:E,E214,'总明细 源文件后台下'!C:C,"Adjustment",'总明细 源文件后台下'!F:F,"FBA Inventory Reimbursement - General Adjustment")</f>
        <v>0</v>
      </c>
      <c r="AQ214">
        <f>SUMIFS('总明细 源文件后台下'!W:W,'总明细 源文件后台下'!E:E,E214,'总明细 源文件后台下'!C:C,"Adjustment",'总明细 源文件后台下'!F:F,"FBA Inventory Reimbursement - Lost:Inbound")</f>
        <v>0</v>
      </c>
      <c r="AR214">
        <f>SUMIFS('总明细 源文件后台下'!W:W,'总明细 源文件后台下'!E:E,E214,'总明细 源文件后台下'!C:C,"Adjustment",'总明细 源文件后台下'!F:F,"FBA Inventory Reimbursement - Lost:Warehouse")</f>
        <v>0</v>
      </c>
      <c r="AS214">
        <f>SUMIFS('总明细 源文件后台下'!W:W,'总明细 源文件后台下'!E:E,E214,'总明细 源文件后台下'!C:C,"Adjustment",'总明细 源文件后台下'!F:F,"Non-subscription Fee Adjustment")</f>
        <v>0</v>
      </c>
      <c r="AT214">
        <f>SUMIFS('总明细 源文件后台下'!W:W,'总明细 源文件后台下'!E:E,E214,'总明细 源文件后台下'!C:C,"Adjustment",'总明细 源文件后台下'!F:F,"FBA Inventory Placement Service Fee")</f>
        <v>0</v>
      </c>
      <c r="AV214">
        <f>SUMIF('FBA Customer Return Per Unit Fe'!B:B,E214,'FBA Customer Return Per Unit Fe'!C:C)</f>
        <v>0</v>
      </c>
      <c r="AX214">
        <f>(SUMIF('仓储费 源文件后台下'!C:C,E214,'仓储费 源文件后台下'!V:V))*-1</f>
        <v>0</v>
      </c>
      <c r="AZ214">
        <f>SUMIF('Disposal Fee销毁费用-160.95'!B:B,E214,'Disposal Fee销毁费用-160.95'!D:D)*-1</f>
        <v>0</v>
      </c>
      <c r="BC214">
        <f>IFERROR(VLOOKUP(F214,'优惠券-86.4'!F:I,4,0),0)</f>
        <v>0</v>
      </c>
      <c r="BD214">
        <f>IFERROR(VLOOKUP(F214,'早评-120'!E:H,4,0),0)</f>
        <v>0</v>
      </c>
      <c r="BF214">
        <f t="shared" si="24"/>
        <v>-1.36</v>
      </c>
      <c r="BG214">
        <f t="shared" si="25"/>
        <v>0</v>
      </c>
      <c r="BH214">
        <f t="shared" si="26"/>
        <v>-8.84</v>
      </c>
      <c r="BQ214" s="45">
        <f t="shared" si="27"/>
        <v>-8.84</v>
      </c>
      <c r="BR214">
        <f>SUMIFS('9月销毁明细'!D:D,'9月销毁明细'!A:A,E214,'9月销毁明细'!H:H,"Sellable")</f>
        <v>0</v>
      </c>
      <c r="BS214">
        <f>SUMIFS('9月销毁明细'!G:G,'9月销毁明细'!A:A,E214,'9月销毁明细'!H:H,"Sellable")</f>
        <v>0</v>
      </c>
      <c r="BT214">
        <f>SUMIFS('9月销毁明细'!D:D,'9月销毁明细'!A:A,E214,'9月销毁明细'!H:H,"Unsellable")</f>
        <v>0</v>
      </c>
      <c r="BU214">
        <f>SUMIFS('9月销毁明细'!G:G,'9月销毁明细'!A:A,E214,'9月销毁明细'!H:H,"Unsellable")</f>
        <v>0</v>
      </c>
      <c r="BW214">
        <f>IFERROR(I214*VLOOKUP(F214,'9.3成本表'!C:L,10,0),0)</f>
        <v>0</v>
      </c>
      <c r="BX214">
        <f t="shared" si="28"/>
        <v>0</v>
      </c>
      <c r="CC214" s="45">
        <f t="shared" si="29"/>
        <v>-8.84</v>
      </c>
      <c r="CD214" s="45">
        <f t="shared" si="30"/>
        <v>0</v>
      </c>
      <c r="CE214" s="45">
        <f t="shared" si="31"/>
        <v>0</v>
      </c>
    </row>
    <row r="215" spans="4:83" x14ac:dyDescent="0.25">
      <c r="D215" s="20" t="s">
        <v>539</v>
      </c>
      <c r="E215" s="20" t="s">
        <v>540</v>
      </c>
      <c r="F215" s="20">
        <v>1979</v>
      </c>
      <c r="G215">
        <v>209</v>
      </c>
      <c r="H215" s="20"/>
      <c r="I215">
        <f>SUMIFS('总明细 源文件后台下'!G:G,'总明细 源文件后台下'!E:E,E215,'总明细 源文件后台下'!C:C,"Order")</f>
        <v>0</v>
      </c>
      <c r="J215">
        <f>SUMIFS('总明细 源文件后台下'!M:M,'总明细 源文件后台下'!E:E,E215,'总明细 源文件后台下'!C:C,"Order")</f>
        <v>0</v>
      </c>
      <c r="K215">
        <f>SUMIFS('总明细 源文件后台下'!N:N,'总明细 源文件后台下'!E:E,E215,'总明细 源文件后台下'!C:C,"Order")</f>
        <v>0</v>
      </c>
      <c r="L215">
        <f>SUMIFS('总明细 源文件后台下'!O:O,'总明细 源文件后台下'!E:E,E215,'总明细 源文件后台下'!C:C,"Order")</f>
        <v>0</v>
      </c>
      <c r="M215">
        <f>SUMIFS('总明细 源文件后台下'!P:P,'总明细 源文件后台下'!E:E,E215,'总明细 源文件后台下'!C:C,"Order")</f>
        <v>0</v>
      </c>
      <c r="N215">
        <f>SUMIFS('总明细 源文件后台下'!Q:Q,'总明细 源文件后台下'!E:E,E215,'总明细 源文件后台下'!C:C,"Order")</f>
        <v>0</v>
      </c>
      <c r="O215">
        <f>SUMIFS('总明细 源文件后台下'!R:R,'总明细 源文件后台下'!E:E,E215,'总明细 源文件后台下'!C:C,"Order")</f>
        <v>0</v>
      </c>
      <c r="P215">
        <f>SUMIFS('总明细 源文件后台下'!S:S,'总明细 源文件后台下'!E:E,E215,'总明细 源文件后台下'!C:C,"Order")</f>
        <v>0</v>
      </c>
      <c r="Q215">
        <f>SUMIFS('总明细 源文件后台下'!T:T,'总明细 源文件后台下'!E:E,E215,'总明细 源文件后台下'!C:C,"Order")</f>
        <v>0</v>
      </c>
      <c r="R215">
        <f>SUMIFS('总明细 源文件后台下'!U:U,'总明细 源文件后台下'!E:E,E215,'总明细 源文件后台下'!C:C,"Order")</f>
        <v>0</v>
      </c>
      <c r="S215">
        <f>SUMIFS('总明细 源文件后台下'!V:V,'总明细 源文件后台下'!E:E,E215,'总明细 源文件后台下'!C:C,"Order")</f>
        <v>0</v>
      </c>
      <c r="T215">
        <f>SUMIFS('总明细 源文件后台下'!W:W,'总明细 源文件后台下'!E:E,E215,'总明细 源文件后台下'!C:C,"Order")</f>
        <v>0</v>
      </c>
      <c r="U215">
        <f>SUMIFS('总明细 源文件后台下'!G:G,'总明细 源文件后台下'!E:E,E215,'总明细 源文件后台下'!C:C,"Refund")</f>
        <v>0</v>
      </c>
      <c r="V215">
        <f>SUMIFS('总明细 源文件后台下'!M:M,'总明细 源文件后台下'!E:E,E215,'总明细 源文件后台下'!C:C,"Refund")</f>
        <v>0</v>
      </c>
      <c r="W215">
        <f>SUMIFS('总明细 源文件后台下'!N:N,'总明细 源文件后台下'!E:E,E215,'总明细 源文件后台下'!C:C,"Refund")</f>
        <v>0</v>
      </c>
      <c r="X215">
        <f>SUMIFS('总明细 源文件后台下'!O:O,'总明细 源文件后台下'!E:E,E215,'总明细 源文件后台下'!C:C,"Refund")</f>
        <v>0</v>
      </c>
      <c r="Y215">
        <f>SUMIFS('总明细 源文件后台下'!P:P,'总明细 源文件后台下'!E:E,E215,'总明细 源文件后台下'!C:C,"Refund")</f>
        <v>0</v>
      </c>
      <c r="Z215">
        <f>SUMIFS('总明细 源文件后台下'!Q:Q,'总明细 源文件后台下'!E:E,E215,'总明细 源文件后台下'!C:C,"Refund")</f>
        <v>0</v>
      </c>
      <c r="AA215">
        <f>SUMIFS('总明细 源文件后台下'!R:R,'总明细 源文件后台下'!E:E,E215,'总明细 源文件后台下'!C:C,"Refund")</f>
        <v>0</v>
      </c>
      <c r="AB215">
        <f>SUMIFS('总明细 源文件后台下'!S:S,'总明细 源文件后台下'!E:E,E215,'总明细 源文件后台下'!C:C,"Refund")</f>
        <v>0</v>
      </c>
      <c r="AC215">
        <f>SUMIFS('总明细 源文件后台下'!T:T,'总明细 源文件后台下'!E:E,E215,'总明细 源文件后台下'!C:C,"Refund")</f>
        <v>0</v>
      </c>
      <c r="AD215">
        <f>SUMIFS('总明细 源文件后台下'!U:U,'总明细 源文件后台下'!E:E,E215,'总明细 源文件后台下'!C:C,"Refund")</f>
        <v>0</v>
      </c>
      <c r="AE215">
        <f>SUMIFS('总明细 源文件后台下'!V:V,'总明细 源文件后台下'!E:E,E215,'总明细 源文件后台下'!C:C,"Refund")</f>
        <v>0</v>
      </c>
      <c r="AF215">
        <f>SUMIFS('总明细 源文件后台下'!W:W,'总明细 源文件后台下'!E:E,E215,'总明细 源文件后台下'!C:C,"Refund")</f>
        <v>0</v>
      </c>
      <c r="AK215">
        <f>(SUMIF('广告费 源文件后台下'!G:G,E215,'广告费 源文件后台下'!M:M))*-1</f>
        <v>-2.89</v>
      </c>
      <c r="AL215">
        <f>SUMIFS('总明细 源文件后台下'!W:W,'总明细 源文件后台下'!E:E,E215,'总明细 源文件后台下'!C:C,"Adjustment",'总明细 源文件后台下'!F:F,"FBA Inventory Reimbursement - Customer Return")</f>
        <v>0</v>
      </c>
      <c r="AM215">
        <f>SUMIFS('总明细 源文件后台下'!W:W,'总明细 源文件后台下'!E:E,E215,'总明细 源文件后台下'!C:C,"Adjustment",'总明细 源文件后台下'!F:F,"FBA Inventory Reimbursement - Damaged:Warehouse")</f>
        <v>0</v>
      </c>
      <c r="AN215">
        <f>SUMIFS('总明细 源文件后台下'!W:W,'总明细 源文件后台下'!E:E,E215,'总明细 源文件后台下'!C:C,"Adjustment",'总明细 源文件后台下'!F:F,"FBA Inventory Reimbursement - Customer Service Issue")</f>
        <v>0</v>
      </c>
      <c r="AO215">
        <f>SUMIFS('总明细 源文件后台下'!W:W,'总明细 源文件后台下'!E:E,E215,'总明细 源文件后台下'!C:C,"Adjustment",'总明细 源文件后台下'!F:F,"FBA Inventory Reimbursement - Fee Correction")</f>
        <v>0</v>
      </c>
      <c r="AP215">
        <f>SUMIFS('总明细 源文件后台下'!W:W,'总明细 源文件后台下'!E:E,E215,'总明细 源文件后台下'!C:C,"Adjustment",'总明细 源文件后台下'!F:F,"FBA Inventory Reimbursement - General Adjustment")</f>
        <v>0</v>
      </c>
      <c r="AQ215">
        <f>SUMIFS('总明细 源文件后台下'!W:W,'总明细 源文件后台下'!E:E,E215,'总明细 源文件后台下'!C:C,"Adjustment",'总明细 源文件后台下'!F:F,"FBA Inventory Reimbursement - Lost:Inbound")</f>
        <v>0</v>
      </c>
      <c r="AR215">
        <f>SUMIFS('总明细 源文件后台下'!W:W,'总明细 源文件后台下'!E:E,E215,'总明细 源文件后台下'!C:C,"Adjustment",'总明细 源文件后台下'!F:F,"FBA Inventory Reimbursement - Lost:Warehouse")</f>
        <v>0</v>
      </c>
      <c r="AS215">
        <f>SUMIFS('总明细 源文件后台下'!W:W,'总明细 源文件后台下'!E:E,E215,'总明细 源文件后台下'!C:C,"Adjustment",'总明细 源文件后台下'!F:F,"Non-subscription Fee Adjustment")</f>
        <v>0</v>
      </c>
      <c r="AT215">
        <f>SUMIFS('总明细 源文件后台下'!W:W,'总明细 源文件后台下'!E:E,E215,'总明细 源文件后台下'!C:C,"Adjustment",'总明细 源文件后台下'!F:F,"FBA Inventory Placement Service Fee")</f>
        <v>0</v>
      </c>
      <c r="AV215">
        <f>SUMIF('FBA Customer Return Per Unit Fe'!B:B,E215,'FBA Customer Return Per Unit Fe'!C:C)</f>
        <v>0</v>
      </c>
      <c r="AX215">
        <f>(SUMIF('仓储费 源文件后台下'!C:C,E215,'仓储费 源文件后台下'!V:V))*-1</f>
        <v>0</v>
      </c>
      <c r="AZ215">
        <f>SUMIF('Disposal Fee销毁费用-160.95'!B:B,E215,'Disposal Fee销毁费用-160.95'!D:D)*-1</f>
        <v>0</v>
      </c>
      <c r="BC215">
        <f>IFERROR(VLOOKUP(F215,'优惠券-86.4'!F:I,4,0),0)</f>
        <v>0</v>
      </c>
      <c r="BD215">
        <f>IFERROR(VLOOKUP(F215,'早评-120'!E:H,4,0),0)</f>
        <v>0</v>
      </c>
      <c r="BF215">
        <f t="shared" si="24"/>
        <v>-2.89</v>
      </c>
      <c r="BG215">
        <f t="shared" si="25"/>
        <v>0</v>
      </c>
      <c r="BH215">
        <f t="shared" si="26"/>
        <v>-18.785</v>
      </c>
      <c r="BQ215" s="45">
        <f t="shared" si="27"/>
        <v>-18.785</v>
      </c>
      <c r="BR215">
        <f>SUMIFS('9月销毁明细'!D:D,'9月销毁明细'!A:A,E215,'9月销毁明细'!H:H,"Sellable")</f>
        <v>0</v>
      </c>
      <c r="BS215">
        <f>SUMIFS('9月销毁明细'!G:G,'9月销毁明细'!A:A,E215,'9月销毁明细'!H:H,"Sellable")</f>
        <v>0</v>
      </c>
      <c r="BT215">
        <f>SUMIFS('9月销毁明细'!D:D,'9月销毁明细'!A:A,E215,'9月销毁明细'!H:H,"Unsellable")</f>
        <v>0</v>
      </c>
      <c r="BU215">
        <f>SUMIFS('9月销毁明细'!G:G,'9月销毁明细'!A:A,E215,'9月销毁明细'!H:H,"Unsellable")</f>
        <v>0</v>
      </c>
      <c r="BW215">
        <f>IFERROR(I215*VLOOKUP(F215,'9.3成本表'!C:L,10,0),0)</f>
        <v>0</v>
      </c>
      <c r="BX215">
        <f t="shared" si="28"/>
        <v>0</v>
      </c>
      <c r="CC215" s="45">
        <f t="shared" si="29"/>
        <v>-18.785</v>
      </c>
      <c r="CD215" s="45">
        <f t="shared" si="30"/>
        <v>0</v>
      </c>
      <c r="CE215" s="45">
        <f t="shared" si="31"/>
        <v>0</v>
      </c>
    </row>
    <row r="216" spans="4:83" x14ac:dyDescent="0.25">
      <c r="D216" s="20" t="s">
        <v>541</v>
      </c>
      <c r="E216" s="20" t="s">
        <v>542</v>
      </c>
      <c r="F216" s="20">
        <v>1979</v>
      </c>
      <c r="G216">
        <v>210</v>
      </c>
      <c r="H216" s="20"/>
      <c r="I216">
        <f>SUMIFS('总明细 源文件后台下'!G:G,'总明细 源文件后台下'!E:E,E216,'总明细 源文件后台下'!C:C,"Order")</f>
        <v>0</v>
      </c>
      <c r="J216">
        <f>SUMIFS('总明细 源文件后台下'!M:M,'总明细 源文件后台下'!E:E,E216,'总明细 源文件后台下'!C:C,"Order")</f>
        <v>0</v>
      </c>
      <c r="K216">
        <f>SUMIFS('总明细 源文件后台下'!N:N,'总明细 源文件后台下'!E:E,E216,'总明细 源文件后台下'!C:C,"Order")</f>
        <v>0</v>
      </c>
      <c r="L216">
        <f>SUMIFS('总明细 源文件后台下'!O:O,'总明细 源文件后台下'!E:E,E216,'总明细 源文件后台下'!C:C,"Order")</f>
        <v>0</v>
      </c>
      <c r="M216">
        <f>SUMIFS('总明细 源文件后台下'!P:P,'总明细 源文件后台下'!E:E,E216,'总明细 源文件后台下'!C:C,"Order")</f>
        <v>0</v>
      </c>
      <c r="N216">
        <f>SUMIFS('总明细 源文件后台下'!Q:Q,'总明细 源文件后台下'!E:E,E216,'总明细 源文件后台下'!C:C,"Order")</f>
        <v>0</v>
      </c>
      <c r="O216">
        <f>SUMIFS('总明细 源文件后台下'!R:R,'总明细 源文件后台下'!E:E,E216,'总明细 源文件后台下'!C:C,"Order")</f>
        <v>0</v>
      </c>
      <c r="P216">
        <f>SUMIFS('总明细 源文件后台下'!S:S,'总明细 源文件后台下'!E:E,E216,'总明细 源文件后台下'!C:C,"Order")</f>
        <v>0</v>
      </c>
      <c r="Q216">
        <f>SUMIFS('总明细 源文件后台下'!T:T,'总明细 源文件后台下'!E:E,E216,'总明细 源文件后台下'!C:C,"Order")</f>
        <v>0</v>
      </c>
      <c r="R216">
        <f>SUMIFS('总明细 源文件后台下'!U:U,'总明细 源文件后台下'!E:E,E216,'总明细 源文件后台下'!C:C,"Order")</f>
        <v>0</v>
      </c>
      <c r="S216">
        <f>SUMIFS('总明细 源文件后台下'!V:V,'总明细 源文件后台下'!E:E,E216,'总明细 源文件后台下'!C:C,"Order")</f>
        <v>0</v>
      </c>
      <c r="T216">
        <f>SUMIFS('总明细 源文件后台下'!W:W,'总明细 源文件后台下'!E:E,E216,'总明细 源文件后台下'!C:C,"Order")</f>
        <v>0</v>
      </c>
      <c r="U216">
        <f>SUMIFS('总明细 源文件后台下'!G:G,'总明细 源文件后台下'!E:E,E216,'总明细 源文件后台下'!C:C,"Refund")</f>
        <v>0</v>
      </c>
      <c r="V216">
        <f>SUMIFS('总明细 源文件后台下'!M:M,'总明细 源文件后台下'!E:E,E216,'总明细 源文件后台下'!C:C,"Refund")</f>
        <v>0</v>
      </c>
      <c r="W216">
        <f>SUMIFS('总明细 源文件后台下'!N:N,'总明细 源文件后台下'!E:E,E216,'总明细 源文件后台下'!C:C,"Refund")</f>
        <v>0</v>
      </c>
      <c r="X216">
        <f>SUMIFS('总明细 源文件后台下'!O:O,'总明细 源文件后台下'!E:E,E216,'总明细 源文件后台下'!C:C,"Refund")</f>
        <v>0</v>
      </c>
      <c r="Y216">
        <f>SUMIFS('总明细 源文件后台下'!P:P,'总明细 源文件后台下'!E:E,E216,'总明细 源文件后台下'!C:C,"Refund")</f>
        <v>0</v>
      </c>
      <c r="Z216">
        <f>SUMIFS('总明细 源文件后台下'!Q:Q,'总明细 源文件后台下'!E:E,E216,'总明细 源文件后台下'!C:C,"Refund")</f>
        <v>0</v>
      </c>
      <c r="AA216">
        <f>SUMIFS('总明细 源文件后台下'!R:R,'总明细 源文件后台下'!E:E,E216,'总明细 源文件后台下'!C:C,"Refund")</f>
        <v>0</v>
      </c>
      <c r="AB216">
        <f>SUMIFS('总明细 源文件后台下'!S:S,'总明细 源文件后台下'!E:E,E216,'总明细 源文件后台下'!C:C,"Refund")</f>
        <v>0</v>
      </c>
      <c r="AC216">
        <f>SUMIFS('总明细 源文件后台下'!T:T,'总明细 源文件后台下'!E:E,E216,'总明细 源文件后台下'!C:C,"Refund")</f>
        <v>0</v>
      </c>
      <c r="AD216">
        <f>SUMIFS('总明细 源文件后台下'!U:U,'总明细 源文件后台下'!E:E,E216,'总明细 源文件后台下'!C:C,"Refund")</f>
        <v>0</v>
      </c>
      <c r="AE216">
        <f>SUMIFS('总明细 源文件后台下'!V:V,'总明细 源文件后台下'!E:E,E216,'总明细 源文件后台下'!C:C,"Refund")</f>
        <v>0</v>
      </c>
      <c r="AF216">
        <f>SUMIFS('总明细 源文件后台下'!W:W,'总明细 源文件后台下'!E:E,E216,'总明细 源文件后台下'!C:C,"Refund")</f>
        <v>0</v>
      </c>
      <c r="AK216">
        <f>(SUMIF('广告费 源文件后台下'!G:G,E216,'广告费 源文件后台下'!M:M))*-1</f>
        <v>-6.37</v>
      </c>
      <c r="AL216">
        <f>SUMIFS('总明细 源文件后台下'!W:W,'总明细 源文件后台下'!E:E,E216,'总明细 源文件后台下'!C:C,"Adjustment",'总明细 源文件后台下'!F:F,"FBA Inventory Reimbursement - Customer Return")</f>
        <v>0</v>
      </c>
      <c r="AM216">
        <f>SUMIFS('总明细 源文件后台下'!W:W,'总明细 源文件后台下'!E:E,E216,'总明细 源文件后台下'!C:C,"Adjustment",'总明细 源文件后台下'!F:F,"FBA Inventory Reimbursement - Damaged:Warehouse")</f>
        <v>0</v>
      </c>
      <c r="AN216">
        <f>SUMIFS('总明细 源文件后台下'!W:W,'总明细 源文件后台下'!E:E,E216,'总明细 源文件后台下'!C:C,"Adjustment",'总明细 源文件后台下'!F:F,"FBA Inventory Reimbursement - Customer Service Issue")</f>
        <v>0</v>
      </c>
      <c r="AO216">
        <f>SUMIFS('总明细 源文件后台下'!W:W,'总明细 源文件后台下'!E:E,E216,'总明细 源文件后台下'!C:C,"Adjustment",'总明细 源文件后台下'!F:F,"FBA Inventory Reimbursement - Fee Correction")</f>
        <v>0</v>
      </c>
      <c r="AP216">
        <f>SUMIFS('总明细 源文件后台下'!W:W,'总明细 源文件后台下'!E:E,E216,'总明细 源文件后台下'!C:C,"Adjustment",'总明细 源文件后台下'!F:F,"FBA Inventory Reimbursement - General Adjustment")</f>
        <v>0</v>
      </c>
      <c r="AQ216">
        <f>SUMIFS('总明细 源文件后台下'!W:W,'总明细 源文件后台下'!E:E,E216,'总明细 源文件后台下'!C:C,"Adjustment",'总明细 源文件后台下'!F:F,"FBA Inventory Reimbursement - Lost:Inbound")</f>
        <v>0</v>
      </c>
      <c r="AR216">
        <f>SUMIFS('总明细 源文件后台下'!W:W,'总明细 源文件后台下'!E:E,E216,'总明细 源文件后台下'!C:C,"Adjustment",'总明细 源文件后台下'!F:F,"FBA Inventory Reimbursement - Lost:Warehouse")</f>
        <v>0</v>
      </c>
      <c r="AS216">
        <f>SUMIFS('总明细 源文件后台下'!W:W,'总明细 源文件后台下'!E:E,E216,'总明细 源文件后台下'!C:C,"Adjustment",'总明细 源文件后台下'!F:F,"Non-subscription Fee Adjustment")</f>
        <v>0</v>
      </c>
      <c r="AT216">
        <f>SUMIFS('总明细 源文件后台下'!W:W,'总明细 源文件后台下'!E:E,E216,'总明细 源文件后台下'!C:C,"Adjustment",'总明细 源文件后台下'!F:F,"FBA Inventory Placement Service Fee")</f>
        <v>0</v>
      </c>
      <c r="AV216">
        <f>SUMIF('FBA Customer Return Per Unit Fe'!B:B,E216,'FBA Customer Return Per Unit Fe'!C:C)</f>
        <v>0</v>
      </c>
      <c r="AX216">
        <f>(SUMIF('仓储费 源文件后台下'!C:C,E216,'仓储费 源文件后台下'!V:V))*-1</f>
        <v>0</v>
      </c>
      <c r="AZ216">
        <f>SUMIF('Disposal Fee销毁费用-160.95'!B:B,E216,'Disposal Fee销毁费用-160.95'!D:D)*-1</f>
        <v>0</v>
      </c>
      <c r="BC216">
        <f>IFERROR(VLOOKUP(F216,'优惠券-86.4'!F:I,4,0),0)</f>
        <v>0</v>
      </c>
      <c r="BD216">
        <f>IFERROR(VLOOKUP(F216,'早评-120'!E:H,4,0),0)</f>
        <v>0</v>
      </c>
      <c r="BF216">
        <f t="shared" si="24"/>
        <v>-6.37</v>
      </c>
      <c r="BG216">
        <f t="shared" si="25"/>
        <v>0</v>
      </c>
      <c r="BH216">
        <f t="shared" si="26"/>
        <v>-41.405000000000001</v>
      </c>
      <c r="BQ216" s="45">
        <f t="shared" si="27"/>
        <v>-41.405000000000001</v>
      </c>
      <c r="BR216">
        <f>SUMIFS('9月销毁明细'!D:D,'9月销毁明细'!A:A,E216,'9月销毁明细'!H:H,"Sellable")</f>
        <v>0</v>
      </c>
      <c r="BS216">
        <f>SUMIFS('9月销毁明细'!G:G,'9月销毁明细'!A:A,E216,'9月销毁明细'!H:H,"Sellable")</f>
        <v>0</v>
      </c>
      <c r="BT216">
        <f>SUMIFS('9月销毁明细'!D:D,'9月销毁明细'!A:A,E216,'9月销毁明细'!H:H,"Unsellable")</f>
        <v>0</v>
      </c>
      <c r="BU216">
        <f>SUMIFS('9月销毁明细'!G:G,'9月销毁明细'!A:A,E216,'9月销毁明细'!H:H,"Unsellable")</f>
        <v>0</v>
      </c>
      <c r="BW216">
        <f>IFERROR(I216*VLOOKUP(F216,'9.3成本表'!C:L,10,0),0)</f>
        <v>0</v>
      </c>
      <c r="BX216">
        <f t="shared" si="28"/>
        <v>0</v>
      </c>
      <c r="CC216" s="45">
        <f t="shared" si="29"/>
        <v>-41.405000000000001</v>
      </c>
      <c r="CD216" s="45">
        <f t="shared" si="30"/>
        <v>0</v>
      </c>
      <c r="CE216" s="45">
        <f t="shared" si="31"/>
        <v>0</v>
      </c>
    </row>
    <row r="217" spans="4:83" x14ac:dyDescent="0.25">
      <c r="D217" s="20" t="s">
        <v>543</v>
      </c>
      <c r="E217" s="20" t="s">
        <v>544</v>
      </c>
      <c r="F217" s="20">
        <v>1979</v>
      </c>
      <c r="G217">
        <v>211</v>
      </c>
      <c r="H217" s="20"/>
      <c r="I217">
        <f>SUMIFS('总明细 源文件后台下'!G:G,'总明细 源文件后台下'!E:E,E217,'总明细 源文件后台下'!C:C,"Order")</f>
        <v>0</v>
      </c>
      <c r="J217">
        <f>SUMIFS('总明细 源文件后台下'!M:M,'总明细 源文件后台下'!E:E,E217,'总明细 源文件后台下'!C:C,"Order")</f>
        <v>0</v>
      </c>
      <c r="K217">
        <f>SUMIFS('总明细 源文件后台下'!N:N,'总明细 源文件后台下'!E:E,E217,'总明细 源文件后台下'!C:C,"Order")</f>
        <v>0</v>
      </c>
      <c r="L217">
        <f>SUMIFS('总明细 源文件后台下'!O:O,'总明细 源文件后台下'!E:E,E217,'总明细 源文件后台下'!C:C,"Order")</f>
        <v>0</v>
      </c>
      <c r="M217">
        <f>SUMIFS('总明细 源文件后台下'!P:P,'总明细 源文件后台下'!E:E,E217,'总明细 源文件后台下'!C:C,"Order")</f>
        <v>0</v>
      </c>
      <c r="N217">
        <f>SUMIFS('总明细 源文件后台下'!Q:Q,'总明细 源文件后台下'!E:E,E217,'总明细 源文件后台下'!C:C,"Order")</f>
        <v>0</v>
      </c>
      <c r="O217">
        <f>SUMIFS('总明细 源文件后台下'!R:R,'总明细 源文件后台下'!E:E,E217,'总明细 源文件后台下'!C:C,"Order")</f>
        <v>0</v>
      </c>
      <c r="P217">
        <f>SUMIFS('总明细 源文件后台下'!S:S,'总明细 源文件后台下'!E:E,E217,'总明细 源文件后台下'!C:C,"Order")</f>
        <v>0</v>
      </c>
      <c r="Q217">
        <f>SUMIFS('总明细 源文件后台下'!T:T,'总明细 源文件后台下'!E:E,E217,'总明细 源文件后台下'!C:C,"Order")</f>
        <v>0</v>
      </c>
      <c r="R217">
        <f>SUMIFS('总明细 源文件后台下'!U:U,'总明细 源文件后台下'!E:E,E217,'总明细 源文件后台下'!C:C,"Order")</f>
        <v>0</v>
      </c>
      <c r="S217">
        <f>SUMIFS('总明细 源文件后台下'!V:V,'总明细 源文件后台下'!E:E,E217,'总明细 源文件后台下'!C:C,"Order")</f>
        <v>0</v>
      </c>
      <c r="T217">
        <f>SUMIFS('总明细 源文件后台下'!W:W,'总明细 源文件后台下'!E:E,E217,'总明细 源文件后台下'!C:C,"Order")</f>
        <v>0</v>
      </c>
      <c r="U217">
        <f>SUMIFS('总明细 源文件后台下'!G:G,'总明细 源文件后台下'!E:E,E217,'总明细 源文件后台下'!C:C,"Refund")</f>
        <v>0</v>
      </c>
      <c r="V217">
        <f>SUMIFS('总明细 源文件后台下'!M:M,'总明细 源文件后台下'!E:E,E217,'总明细 源文件后台下'!C:C,"Refund")</f>
        <v>0</v>
      </c>
      <c r="W217">
        <f>SUMIFS('总明细 源文件后台下'!N:N,'总明细 源文件后台下'!E:E,E217,'总明细 源文件后台下'!C:C,"Refund")</f>
        <v>0</v>
      </c>
      <c r="X217">
        <f>SUMIFS('总明细 源文件后台下'!O:O,'总明细 源文件后台下'!E:E,E217,'总明细 源文件后台下'!C:C,"Refund")</f>
        <v>0</v>
      </c>
      <c r="Y217">
        <f>SUMIFS('总明细 源文件后台下'!P:P,'总明细 源文件后台下'!E:E,E217,'总明细 源文件后台下'!C:C,"Refund")</f>
        <v>0</v>
      </c>
      <c r="Z217">
        <f>SUMIFS('总明细 源文件后台下'!Q:Q,'总明细 源文件后台下'!E:E,E217,'总明细 源文件后台下'!C:C,"Refund")</f>
        <v>0</v>
      </c>
      <c r="AA217">
        <f>SUMIFS('总明细 源文件后台下'!R:R,'总明细 源文件后台下'!E:E,E217,'总明细 源文件后台下'!C:C,"Refund")</f>
        <v>0</v>
      </c>
      <c r="AB217">
        <f>SUMIFS('总明细 源文件后台下'!S:S,'总明细 源文件后台下'!E:E,E217,'总明细 源文件后台下'!C:C,"Refund")</f>
        <v>0</v>
      </c>
      <c r="AC217">
        <f>SUMIFS('总明细 源文件后台下'!T:T,'总明细 源文件后台下'!E:E,E217,'总明细 源文件后台下'!C:C,"Refund")</f>
        <v>0</v>
      </c>
      <c r="AD217">
        <f>SUMIFS('总明细 源文件后台下'!U:U,'总明细 源文件后台下'!E:E,E217,'总明细 源文件后台下'!C:C,"Refund")</f>
        <v>0</v>
      </c>
      <c r="AE217">
        <f>SUMIFS('总明细 源文件后台下'!V:V,'总明细 源文件后台下'!E:E,E217,'总明细 源文件后台下'!C:C,"Refund")</f>
        <v>0</v>
      </c>
      <c r="AF217">
        <f>SUMIFS('总明细 源文件后台下'!W:W,'总明细 源文件后台下'!E:E,E217,'总明细 源文件后台下'!C:C,"Refund")</f>
        <v>0</v>
      </c>
      <c r="AK217">
        <f>(SUMIF('广告费 源文件后台下'!G:G,E217,'广告费 源文件后台下'!M:M))*-1</f>
        <v>-3.91</v>
      </c>
      <c r="AL217">
        <f>SUMIFS('总明细 源文件后台下'!W:W,'总明细 源文件后台下'!E:E,E217,'总明细 源文件后台下'!C:C,"Adjustment",'总明细 源文件后台下'!F:F,"FBA Inventory Reimbursement - Customer Return")</f>
        <v>0</v>
      </c>
      <c r="AM217">
        <f>SUMIFS('总明细 源文件后台下'!W:W,'总明细 源文件后台下'!E:E,E217,'总明细 源文件后台下'!C:C,"Adjustment",'总明细 源文件后台下'!F:F,"FBA Inventory Reimbursement - Damaged:Warehouse")</f>
        <v>0</v>
      </c>
      <c r="AN217">
        <f>SUMIFS('总明细 源文件后台下'!W:W,'总明细 源文件后台下'!E:E,E217,'总明细 源文件后台下'!C:C,"Adjustment",'总明细 源文件后台下'!F:F,"FBA Inventory Reimbursement - Customer Service Issue")</f>
        <v>0</v>
      </c>
      <c r="AO217">
        <f>SUMIFS('总明细 源文件后台下'!W:W,'总明细 源文件后台下'!E:E,E217,'总明细 源文件后台下'!C:C,"Adjustment",'总明细 源文件后台下'!F:F,"FBA Inventory Reimbursement - Fee Correction")</f>
        <v>0</v>
      </c>
      <c r="AP217">
        <f>SUMIFS('总明细 源文件后台下'!W:W,'总明细 源文件后台下'!E:E,E217,'总明细 源文件后台下'!C:C,"Adjustment",'总明细 源文件后台下'!F:F,"FBA Inventory Reimbursement - General Adjustment")</f>
        <v>0</v>
      </c>
      <c r="AQ217">
        <f>SUMIFS('总明细 源文件后台下'!W:W,'总明细 源文件后台下'!E:E,E217,'总明细 源文件后台下'!C:C,"Adjustment",'总明细 源文件后台下'!F:F,"FBA Inventory Reimbursement - Lost:Inbound")</f>
        <v>0</v>
      </c>
      <c r="AR217">
        <f>SUMIFS('总明细 源文件后台下'!W:W,'总明细 源文件后台下'!E:E,E217,'总明细 源文件后台下'!C:C,"Adjustment",'总明细 源文件后台下'!F:F,"FBA Inventory Reimbursement - Lost:Warehouse")</f>
        <v>0</v>
      </c>
      <c r="AS217">
        <f>SUMIFS('总明细 源文件后台下'!W:W,'总明细 源文件后台下'!E:E,E217,'总明细 源文件后台下'!C:C,"Adjustment",'总明细 源文件后台下'!F:F,"Non-subscription Fee Adjustment")</f>
        <v>0</v>
      </c>
      <c r="AT217">
        <f>SUMIFS('总明细 源文件后台下'!W:W,'总明细 源文件后台下'!E:E,E217,'总明细 源文件后台下'!C:C,"Adjustment",'总明细 源文件后台下'!F:F,"FBA Inventory Placement Service Fee")</f>
        <v>0</v>
      </c>
      <c r="AV217">
        <f>SUMIF('FBA Customer Return Per Unit Fe'!B:B,E217,'FBA Customer Return Per Unit Fe'!C:C)</f>
        <v>0</v>
      </c>
      <c r="AX217">
        <f>(SUMIF('仓储费 源文件后台下'!C:C,E217,'仓储费 源文件后台下'!V:V))*-1</f>
        <v>0</v>
      </c>
      <c r="AZ217">
        <f>SUMIF('Disposal Fee销毁费用-160.95'!B:B,E217,'Disposal Fee销毁费用-160.95'!D:D)*-1</f>
        <v>0</v>
      </c>
      <c r="BC217">
        <f>IFERROR(VLOOKUP(F217,'优惠券-86.4'!F:I,4,0),0)</f>
        <v>0</v>
      </c>
      <c r="BD217">
        <f>IFERROR(VLOOKUP(F217,'早评-120'!E:H,4,0),0)</f>
        <v>0</v>
      </c>
      <c r="BF217">
        <f t="shared" si="24"/>
        <v>-3.91</v>
      </c>
      <c r="BG217">
        <f t="shared" si="25"/>
        <v>0</v>
      </c>
      <c r="BH217">
        <f t="shared" si="26"/>
        <v>-25.414999999999999</v>
      </c>
      <c r="BQ217" s="45">
        <f t="shared" si="27"/>
        <v>-25.414999999999999</v>
      </c>
      <c r="BR217">
        <f>SUMIFS('9月销毁明细'!D:D,'9月销毁明细'!A:A,E217,'9月销毁明细'!H:H,"Sellable")</f>
        <v>0</v>
      </c>
      <c r="BS217">
        <f>SUMIFS('9月销毁明细'!G:G,'9月销毁明细'!A:A,E217,'9月销毁明细'!H:H,"Sellable")</f>
        <v>0</v>
      </c>
      <c r="BT217">
        <f>SUMIFS('9月销毁明细'!D:D,'9月销毁明细'!A:A,E217,'9月销毁明细'!H:H,"Unsellable")</f>
        <v>0</v>
      </c>
      <c r="BU217">
        <f>SUMIFS('9月销毁明细'!G:G,'9月销毁明细'!A:A,E217,'9月销毁明细'!H:H,"Unsellable")</f>
        <v>0</v>
      </c>
      <c r="BW217">
        <f>IFERROR(I217*VLOOKUP(F217,'9.3成本表'!C:L,10,0),0)</f>
        <v>0</v>
      </c>
      <c r="BX217">
        <f t="shared" si="28"/>
        <v>0</v>
      </c>
      <c r="CC217" s="45">
        <f t="shared" si="29"/>
        <v>-25.414999999999999</v>
      </c>
      <c r="CD217" s="45">
        <f t="shared" si="30"/>
        <v>0</v>
      </c>
      <c r="CE217" s="45">
        <f t="shared" si="31"/>
        <v>0</v>
      </c>
    </row>
    <row r="218" spans="4:83" x14ac:dyDescent="0.25">
      <c r="D218" s="20" t="s">
        <v>545</v>
      </c>
      <c r="E218" s="20" t="s">
        <v>546</v>
      </c>
      <c r="F218" s="20">
        <v>1979</v>
      </c>
      <c r="G218">
        <v>212</v>
      </c>
      <c r="H218" s="20"/>
      <c r="I218">
        <f>SUMIFS('总明细 源文件后台下'!G:G,'总明细 源文件后台下'!E:E,E218,'总明细 源文件后台下'!C:C,"Order")</f>
        <v>0</v>
      </c>
      <c r="J218">
        <f>SUMIFS('总明细 源文件后台下'!M:M,'总明细 源文件后台下'!E:E,E218,'总明细 源文件后台下'!C:C,"Order")</f>
        <v>0</v>
      </c>
      <c r="K218">
        <f>SUMIFS('总明细 源文件后台下'!N:N,'总明细 源文件后台下'!E:E,E218,'总明细 源文件后台下'!C:C,"Order")</f>
        <v>0</v>
      </c>
      <c r="L218">
        <f>SUMIFS('总明细 源文件后台下'!O:O,'总明细 源文件后台下'!E:E,E218,'总明细 源文件后台下'!C:C,"Order")</f>
        <v>0</v>
      </c>
      <c r="M218">
        <f>SUMIFS('总明细 源文件后台下'!P:P,'总明细 源文件后台下'!E:E,E218,'总明细 源文件后台下'!C:C,"Order")</f>
        <v>0</v>
      </c>
      <c r="N218">
        <f>SUMIFS('总明细 源文件后台下'!Q:Q,'总明细 源文件后台下'!E:E,E218,'总明细 源文件后台下'!C:C,"Order")</f>
        <v>0</v>
      </c>
      <c r="O218">
        <f>SUMIFS('总明细 源文件后台下'!R:R,'总明细 源文件后台下'!E:E,E218,'总明细 源文件后台下'!C:C,"Order")</f>
        <v>0</v>
      </c>
      <c r="P218">
        <f>SUMIFS('总明细 源文件后台下'!S:S,'总明细 源文件后台下'!E:E,E218,'总明细 源文件后台下'!C:C,"Order")</f>
        <v>0</v>
      </c>
      <c r="Q218">
        <f>SUMIFS('总明细 源文件后台下'!T:T,'总明细 源文件后台下'!E:E,E218,'总明细 源文件后台下'!C:C,"Order")</f>
        <v>0</v>
      </c>
      <c r="R218">
        <f>SUMIFS('总明细 源文件后台下'!U:U,'总明细 源文件后台下'!E:E,E218,'总明细 源文件后台下'!C:C,"Order")</f>
        <v>0</v>
      </c>
      <c r="S218">
        <f>SUMIFS('总明细 源文件后台下'!V:V,'总明细 源文件后台下'!E:E,E218,'总明细 源文件后台下'!C:C,"Order")</f>
        <v>0</v>
      </c>
      <c r="T218">
        <f>SUMIFS('总明细 源文件后台下'!W:W,'总明细 源文件后台下'!E:E,E218,'总明细 源文件后台下'!C:C,"Order")</f>
        <v>0</v>
      </c>
      <c r="U218">
        <f>SUMIFS('总明细 源文件后台下'!G:G,'总明细 源文件后台下'!E:E,E218,'总明细 源文件后台下'!C:C,"Refund")</f>
        <v>0</v>
      </c>
      <c r="V218">
        <f>SUMIFS('总明细 源文件后台下'!M:M,'总明细 源文件后台下'!E:E,E218,'总明细 源文件后台下'!C:C,"Refund")</f>
        <v>0</v>
      </c>
      <c r="W218">
        <f>SUMIFS('总明细 源文件后台下'!N:N,'总明细 源文件后台下'!E:E,E218,'总明细 源文件后台下'!C:C,"Refund")</f>
        <v>0</v>
      </c>
      <c r="X218">
        <f>SUMIFS('总明细 源文件后台下'!O:O,'总明细 源文件后台下'!E:E,E218,'总明细 源文件后台下'!C:C,"Refund")</f>
        <v>0</v>
      </c>
      <c r="Y218">
        <f>SUMIFS('总明细 源文件后台下'!P:P,'总明细 源文件后台下'!E:E,E218,'总明细 源文件后台下'!C:C,"Refund")</f>
        <v>0</v>
      </c>
      <c r="Z218">
        <f>SUMIFS('总明细 源文件后台下'!Q:Q,'总明细 源文件后台下'!E:E,E218,'总明细 源文件后台下'!C:C,"Refund")</f>
        <v>0</v>
      </c>
      <c r="AA218">
        <f>SUMIFS('总明细 源文件后台下'!R:R,'总明细 源文件后台下'!E:E,E218,'总明细 源文件后台下'!C:C,"Refund")</f>
        <v>0</v>
      </c>
      <c r="AB218">
        <f>SUMIFS('总明细 源文件后台下'!S:S,'总明细 源文件后台下'!E:E,E218,'总明细 源文件后台下'!C:C,"Refund")</f>
        <v>0</v>
      </c>
      <c r="AC218">
        <f>SUMIFS('总明细 源文件后台下'!T:T,'总明细 源文件后台下'!E:E,E218,'总明细 源文件后台下'!C:C,"Refund")</f>
        <v>0</v>
      </c>
      <c r="AD218">
        <f>SUMIFS('总明细 源文件后台下'!U:U,'总明细 源文件后台下'!E:E,E218,'总明细 源文件后台下'!C:C,"Refund")</f>
        <v>0</v>
      </c>
      <c r="AE218">
        <f>SUMIFS('总明细 源文件后台下'!V:V,'总明细 源文件后台下'!E:E,E218,'总明细 源文件后台下'!C:C,"Refund")</f>
        <v>0</v>
      </c>
      <c r="AF218">
        <f>SUMIFS('总明细 源文件后台下'!W:W,'总明细 源文件后台下'!E:E,E218,'总明细 源文件后台下'!C:C,"Refund")</f>
        <v>0</v>
      </c>
      <c r="AK218">
        <f>(SUMIF('广告费 源文件后台下'!G:G,E218,'广告费 源文件后台下'!M:M))*-1</f>
        <v>-2.25</v>
      </c>
      <c r="AL218">
        <f>SUMIFS('总明细 源文件后台下'!W:W,'总明细 源文件后台下'!E:E,E218,'总明细 源文件后台下'!C:C,"Adjustment",'总明细 源文件后台下'!F:F,"FBA Inventory Reimbursement - Customer Return")</f>
        <v>0</v>
      </c>
      <c r="AM218">
        <f>SUMIFS('总明细 源文件后台下'!W:W,'总明细 源文件后台下'!E:E,E218,'总明细 源文件后台下'!C:C,"Adjustment",'总明细 源文件后台下'!F:F,"FBA Inventory Reimbursement - Damaged:Warehouse")</f>
        <v>0</v>
      </c>
      <c r="AN218">
        <f>SUMIFS('总明细 源文件后台下'!W:W,'总明细 源文件后台下'!E:E,E218,'总明细 源文件后台下'!C:C,"Adjustment",'总明细 源文件后台下'!F:F,"FBA Inventory Reimbursement - Customer Service Issue")</f>
        <v>0</v>
      </c>
      <c r="AO218">
        <f>SUMIFS('总明细 源文件后台下'!W:W,'总明细 源文件后台下'!E:E,E218,'总明细 源文件后台下'!C:C,"Adjustment",'总明细 源文件后台下'!F:F,"FBA Inventory Reimbursement - Fee Correction")</f>
        <v>0</v>
      </c>
      <c r="AP218">
        <f>SUMIFS('总明细 源文件后台下'!W:W,'总明细 源文件后台下'!E:E,E218,'总明细 源文件后台下'!C:C,"Adjustment",'总明细 源文件后台下'!F:F,"FBA Inventory Reimbursement - General Adjustment")</f>
        <v>0</v>
      </c>
      <c r="AQ218">
        <f>SUMIFS('总明细 源文件后台下'!W:W,'总明细 源文件后台下'!E:E,E218,'总明细 源文件后台下'!C:C,"Adjustment",'总明细 源文件后台下'!F:F,"FBA Inventory Reimbursement - Lost:Inbound")</f>
        <v>0</v>
      </c>
      <c r="AR218">
        <f>SUMIFS('总明细 源文件后台下'!W:W,'总明细 源文件后台下'!E:E,E218,'总明细 源文件后台下'!C:C,"Adjustment",'总明细 源文件后台下'!F:F,"FBA Inventory Reimbursement - Lost:Warehouse")</f>
        <v>0</v>
      </c>
      <c r="AS218">
        <f>SUMIFS('总明细 源文件后台下'!W:W,'总明细 源文件后台下'!E:E,E218,'总明细 源文件后台下'!C:C,"Adjustment",'总明细 源文件后台下'!F:F,"Non-subscription Fee Adjustment")</f>
        <v>0</v>
      </c>
      <c r="AT218">
        <f>SUMIFS('总明细 源文件后台下'!W:W,'总明细 源文件后台下'!E:E,E218,'总明细 源文件后台下'!C:C,"Adjustment",'总明细 源文件后台下'!F:F,"FBA Inventory Placement Service Fee")</f>
        <v>0</v>
      </c>
      <c r="AV218">
        <f>SUMIF('FBA Customer Return Per Unit Fe'!B:B,E218,'FBA Customer Return Per Unit Fe'!C:C)</f>
        <v>0</v>
      </c>
      <c r="AX218">
        <f>(SUMIF('仓储费 源文件后台下'!C:C,E218,'仓储费 源文件后台下'!V:V))*-1</f>
        <v>0</v>
      </c>
      <c r="AZ218">
        <f>SUMIF('Disposal Fee销毁费用-160.95'!B:B,E218,'Disposal Fee销毁费用-160.95'!D:D)*-1</f>
        <v>0</v>
      </c>
      <c r="BC218">
        <f>IFERROR(VLOOKUP(F218,'优惠券-86.4'!F:I,4,0),0)</f>
        <v>0</v>
      </c>
      <c r="BD218">
        <f>IFERROR(VLOOKUP(F218,'早评-120'!E:H,4,0),0)</f>
        <v>0</v>
      </c>
      <c r="BF218">
        <f t="shared" si="24"/>
        <v>-2.25</v>
      </c>
      <c r="BG218">
        <f t="shared" si="25"/>
        <v>0</v>
      </c>
      <c r="BH218">
        <f t="shared" si="26"/>
        <v>-14.625</v>
      </c>
      <c r="BQ218" s="45">
        <f t="shared" si="27"/>
        <v>-14.625</v>
      </c>
      <c r="BR218">
        <f>SUMIFS('9月销毁明细'!D:D,'9月销毁明细'!A:A,E218,'9月销毁明细'!H:H,"Sellable")</f>
        <v>0</v>
      </c>
      <c r="BS218">
        <f>SUMIFS('9月销毁明细'!G:G,'9月销毁明细'!A:A,E218,'9月销毁明细'!H:H,"Sellable")</f>
        <v>0</v>
      </c>
      <c r="BT218">
        <f>SUMIFS('9月销毁明细'!D:D,'9月销毁明细'!A:A,E218,'9月销毁明细'!H:H,"Unsellable")</f>
        <v>0</v>
      </c>
      <c r="BU218">
        <f>SUMIFS('9月销毁明细'!G:G,'9月销毁明细'!A:A,E218,'9月销毁明细'!H:H,"Unsellable")</f>
        <v>0</v>
      </c>
      <c r="BW218">
        <f>IFERROR(I218*VLOOKUP(F218,'9.3成本表'!C:L,10,0),0)</f>
        <v>0</v>
      </c>
      <c r="BX218">
        <f t="shared" si="28"/>
        <v>0</v>
      </c>
      <c r="CC218" s="45">
        <f t="shared" si="29"/>
        <v>-14.625</v>
      </c>
      <c r="CD218" s="45">
        <f t="shared" si="30"/>
        <v>0</v>
      </c>
      <c r="CE218" s="45">
        <f t="shared" si="31"/>
        <v>0</v>
      </c>
    </row>
    <row r="219" spans="4:83" x14ac:dyDescent="0.25">
      <c r="D219" s="20" t="s">
        <v>547</v>
      </c>
      <c r="E219" s="20" t="s">
        <v>548</v>
      </c>
      <c r="F219" s="20">
        <v>1979</v>
      </c>
      <c r="G219">
        <v>213</v>
      </c>
      <c r="H219" s="20"/>
      <c r="I219">
        <f>SUMIFS('总明细 源文件后台下'!G:G,'总明细 源文件后台下'!E:E,E219,'总明细 源文件后台下'!C:C,"Order")</f>
        <v>1</v>
      </c>
      <c r="J219">
        <f>SUMIFS('总明细 源文件后台下'!M:M,'总明细 源文件后台下'!E:E,E219,'总明细 源文件后台下'!C:C,"Order")</f>
        <v>27.99</v>
      </c>
      <c r="K219">
        <f>SUMIFS('总明细 源文件后台下'!N:N,'总明细 源文件后台下'!E:E,E219,'总明细 源文件后台下'!C:C,"Order")</f>
        <v>0</v>
      </c>
      <c r="L219">
        <f>SUMIFS('总明细 源文件后台下'!O:O,'总明细 源文件后台下'!E:E,E219,'总明细 源文件后台下'!C:C,"Order")</f>
        <v>0</v>
      </c>
      <c r="M219">
        <f>SUMIFS('总明细 源文件后台下'!P:P,'总明细 源文件后台下'!E:E,E219,'总明细 源文件后台下'!C:C,"Order")</f>
        <v>0</v>
      </c>
      <c r="N219">
        <f>SUMIFS('总明细 源文件后台下'!Q:Q,'总明细 源文件后台下'!E:E,E219,'总明细 源文件后台下'!C:C,"Order")</f>
        <v>0</v>
      </c>
      <c r="O219">
        <f>SUMIFS('总明细 源文件后台下'!R:R,'总明细 源文件后台下'!E:E,E219,'总明细 源文件后台下'!C:C,"Order")</f>
        <v>0</v>
      </c>
      <c r="P219">
        <f>SUMIFS('总明细 源文件后台下'!S:S,'总明细 源文件后台下'!E:E,E219,'总明细 源文件后台下'!C:C,"Order")</f>
        <v>-4.76</v>
      </c>
      <c r="Q219">
        <f>SUMIFS('总明细 源文件后台下'!T:T,'总明细 源文件后台下'!E:E,E219,'总明细 源文件后台下'!C:C,"Order")</f>
        <v>-5.16</v>
      </c>
      <c r="R219">
        <f>SUMIFS('总明细 源文件后台下'!U:U,'总明细 源文件后台下'!E:E,E219,'总明细 源文件后台下'!C:C,"Order")</f>
        <v>0</v>
      </c>
      <c r="S219">
        <f>SUMIFS('总明细 源文件后台下'!V:V,'总明细 源文件后台下'!E:E,E219,'总明细 源文件后台下'!C:C,"Order")</f>
        <v>0</v>
      </c>
      <c r="T219">
        <f>SUMIFS('总明细 源文件后台下'!W:W,'总明细 源文件后台下'!E:E,E219,'总明细 源文件后台下'!C:C,"Order")</f>
        <v>18.07</v>
      </c>
      <c r="U219">
        <f>SUMIFS('总明细 源文件后台下'!G:G,'总明细 源文件后台下'!E:E,E219,'总明细 源文件后台下'!C:C,"Refund")</f>
        <v>0</v>
      </c>
      <c r="V219">
        <f>SUMIFS('总明细 源文件后台下'!M:M,'总明细 源文件后台下'!E:E,E219,'总明细 源文件后台下'!C:C,"Refund")</f>
        <v>0</v>
      </c>
      <c r="W219">
        <f>SUMIFS('总明细 源文件后台下'!N:N,'总明细 源文件后台下'!E:E,E219,'总明细 源文件后台下'!C:C,"Refund")</f>
        <v>0</v>
      </c>
      <c r="X219">
        <f>SUMIFS('总明细 源文件后台下'!O:O,'总明细 源文件后台下'!E:E,E219,'总明细 源文件后台下'!C:C,"Refund")</f>
        <v>0</v>
      </c>
      <c r="Y219">
        <f>SUMIFS('总明细 源文件后台下'!P:P,'总明细 源文件后台下'!E:E,E219,'总明细 源文件后台下'!C:C,"Refund")</f>
        <v>0</v>
      </c>
      <c r="Z219">
        <f>SUMIFS('总明细 源文件后台下'!Q:Q,'总明细 源文件后台下'!E:E,E219,'总明细 源文件后台下'!C:C,"Refund")</f>
        <v>0</v>
      </c>
      <c r="AA219">
        <f>SUMIFS('总明细 源文件后台下'!R:R,'总明细 源文件后台下'!E:E,E219,'总明细 源文件后台下'!C:C,"Refund")</f>
        <v>0</v>
      </c>
      <c r="AB219">
        <f>SUMIFS('总明细 源文件后台下'!S:S,'总明细 源文件后台下'!E:E,E219,'总明细 源文件后台下'!C:C,"Refund")</f>
        <v>0</v>
      </c>
      <c r="AC219">
        <f>SUMIFS('总明细 源文件后台下'!T:T,'总明细 源文件后台下'!E:E,E219,'总明细 源文件后台下'!C:C,"Refund")</f>
        <v>0</v>
      </c>
      <c r="AD219">
        <f>SUMIFS('总明细 源文件后台下'!U:U,'总明细 源文件后台下'!E:E,E219,'总明细 源文件后台下'!C:C,"Refund")</f>
        <v>0</v>
      </c>
      <c r="AE219">
        <f>SUMIFS('总明细 源文件后台下'!V:V,'总明细 源文件后台下'!E:E,E219,'总明细 源文件后台下'!C:C,"Refund")</f>
        <v>0</v>
      </c>
      <c r="AF219">
        <f>SUMIFS('总明细 源文件后台下'!W:W,'总明细 源文件后台下'!E:E,E219,'总明细 源文件后台下'!C:C,"Refund")</f>
        <v>0</v>
      </c>
      <c r="AK219">
        <f>(SUMIF('广告费 源文件后台下'!G:G,E219,'广告费 源文件后台下'!M:M))*-1</f>
        <v>-1.85</v>
      </c>
      <c r="AL219">
        <f>SUMIFS('总明细 源文件后台下'!W:W,'总明细 源文件后台下'!E:E,E219,'总明细 源文件后台下'!C:C,"Adjustment",'总明细 源文件后台下'!F:F,"FBA Inventory Reimbursement - Customer Return")</f>
        <v>0</v>
      </c>
      <c r="AM219">
        <f>SUMIFS('总明细 源文件后台下'!W:W,'总明细 源文件后台下'!E:E,E219,'总明细 源文件后台下'!C:C,"Adjustment",'总明细 源文件后台下'!F:F,"FBA Inventory Reimbursement - Damaged:Warehouse")</f>
        <v>0</v>
      </c>
      <c r="AN219">
        <f>SUMIFS('总明细 源文件后台下'!W:W,'总明细 源文件后台下'!E:E,E219,'总明细 源文件后台下'!C:C,"Adjustment",'总明细 源文件后台下'!F:F,"FBA Inventory Reimbursement - Customer Service Issue")</f>
        <v>0</v>
      </c>
      <c r="AO219">
        <f>SUMIFS('总明细 源文件后台下'!W:W,'总明细 源文件后台下'!E:E,E219,'总明细 源文件后台下'!C:C,"Adjustment",'总明细 源文件后台下'!F:F,"FBA Inventory Reimbursement - Fee Correction")</f>
        <v>0</v>
      </c>
      <c r="AP219">
        <f>SUMIFS('总明细 源文件后台下'!W:W,'总明细 源文件后台下'!E:E,E219,'总明细 源文件后台下'!C:C,"Adjustment",'总明细 源文件后台下'!F:F,"FBA Inventory Reimbursement - General Adjustment")</f>
        <v>0</v>
      </c>
      <c r="AQ219">
        <f>SUMIFS('总明细 源文件后台下'!W:W,'总明细 源文件后台下'!E:E,E219,'总明细 源文件后台下'!C:C,"Adjustment",'总明细 源文件后台下'!F:F,"FBA Inventory Reimbursement - Lost:Inbound")</f>
        <v>0</v>
      </c>
      <c r="AR219">
        <f>SUMIFS('总明细 源文件后台下'!W:W,'总明细 源文件后台下'!E:E,E219,'总明细 源文件后台下'!C:C,"Adjustment",'总明细 源文件后台下'!F:F,"FBA Inventory Reimbursement - Lost:Warehouse")</f>
        <v>0</v>
      </c>
      <c r="AS219">
        <f>SUMIFS('总明细 源文件后台下'!W:W,'总明细 源文件后台下'!E:E,E219,'总明细 源文件后台下'!C:C,"Adjustment",'总明细 源文件后台下'!F:F,"Non-subscription Fee Adjustment")</f>
        <v>0</v>
      </c>
      <c r="AT219">
        <f>SUMIFS('总明细 源文件后台下'!W:W,'总明细 源文件后台下'!E:E,E219,'总明细 源文件后台下'!C:C,"Adjustment",'总明细 源文件后台下'!F:F,"FBA Inventory Placement Service Fee")</f>
        <v>0</v>
      </c>
      <c r="AV219">
        <f>SUMIF('FBA Customer Return Per Unit Fe'!B:B,E219,'FBA Customer Return Per Unit Fe'!C:C)</f>
        <v>0</v>
      </c>
      <c r="AX219">
        <f>(SUMIF('仓储费 源文件后台下'!C:C,E219,'仓储费 源文件后台下'!V:V))*-1</f>
        <v>0</v>
      </c>
      <c r="AZ219">
        <f>SUMIF('Disposal Fee销毁费用-160.95'!B:B,E219,'Disposal Fee销毁费用-160.95'!D:D)*-1</f>
        <v>0</v>
      </c>
      <c r="BC219">
        <f>IFERROR(VLOOKUP(F219,'优惠券-86.4'!F:I,4,0),0)</f>
        <v>0</v>
      </c>
      <c r="BD219">
        <f>IFERROR(VLOOKUP(F219,'早评-120'!E:H,4,0),0)</f>
        <v>0</v>
      </c>
      <c r="BF219">
        <f t="shared" si="24"/>
        <v>16.22</v>
      </c>
      <c r="BG219">
        <f t="shared" si="25"/>
        <v>0.57949267595569842</v>
      </c>
      <c r="BH219">
        <f t="shared" si="26"/>
        <v>105.42999999999999</v>
      </c>
      <c r="BQ219" s="45">
        <f t="shared" si="27"/>
        <v>105.42999999999999</v>
      </c>
      <c r="BR219">
        <f>SUMIFS('9月销毁明细'!D:D,'9月销毁明细'!A:A,E219,'9月销毁明细'!H:H,"Sellable")</f>
        <v>0</v>
      </c>
      <c r="BS219">
        <f>SUMIFS('9月销毁明细'!G:G,'9月销毁明细'!A:A,E219,'9月销毁明细'!H:H,"Sellable")</f>
        <v>0</v>
      </c>
      <c r="BT219">
        <f>SUMIFS('9月销毁明细'!D:D,'9月销毁明细'!A:A,E219,'9月销毁明细'!H:H,"Unsellable")</f>
        <v>0</v>
      </c>
      <c r="BU219">
        <f>SUMIFS('9月销毁明细'!G:G,'9月销毁明细'!A:A,E219,'9月销毁明细'!H:H,"Unsellable")</f>
        <v>0</v>
      </c>
      <c r="BW219">
        <f>IFERROR(I219*VLOOKUP(F219,'9.3成本表'!C:L,10,0),0)</f>
        <v>0</v>
      </c>
      <c r="BX219">
        <f t="shared" si="28"/>
        <v>13.26</v>
      </c>
      <c r="CC219" s="45">
        <f t="shared" si="29"/>
        <v>92.169999999999987</v>
      </c>
      <c r="CD219" s="45">
        <f t="shared" si="30"/>
        <v>0.50660950339406918</v>
      </c>
      <c r="CE219" s="45">
        <f t="shared" si="31"/>
        <v>6.950980392156862</v>
      </c>
    </row>
    <row r="220" spans="4:83" x14ac:dyDescent="0.25">
      <c r="D220" s="20" t="s">
        <v>549</v>
      </c>
      <c r="E220" s="20" t="s">
        <v>550</v>
      </c>
      <c r="F220" s="20">
        <v>1979</v>
      </c>
      <c r="G220">
        <v>214</v>
      </c>
      <c r="H220" s="20"/>
      <c r="I220">
        <f>SUMIFS('总明细 源文件后台下'!G:G,'总明细 源文件后台下'!E:E,E220,'总明细 源文件后台下'!C:C,"Order")</f>
        <v>0</v>
      </c>
      <c r="J220">
        <f>SUMIFS('总明细 源文件后台下'!M:M,'总明细 源文件后台下'!E:E,E220,'总明细 源文件后台下'!C:C,"Order")</f>
        <v>0</v>
      </c>
      <c r="K220">
        <f>SUMIFS('总明细 源文件后台下'!N:N,'总明细 源文件后台下'!E:E,E220,'总明细 源文件后台下'!C:C,"Order")</f>
        <v>0</v>
      </c>
      <c r="L220">
        <f>SUMIFS('总明细 源文件后台下'!O:O,'总明细 源文件后台下'!E:E,E220,'总明细 源文件后台下'!C:C,"Order")</f>
        <v>0</v>
      </c>
      <c r="M220">
        <f>SUMIFS('总明细 源文件后台下'!P:P,'总明细 源文件后台下'!E:E,E220,'总明细 源文件后台下'!C:C,"Order")</f>
        <v>0</v>
      </c>
      <c r="N220">
        <f>SUMIFS('总明细 源文件后台下'!Q:Q,'总明细 源文件后台下'!E:E,E220,'总明细 源文件后台下'!C:C,"Order")</f>
        <v>0</v>
      </c>
      <c r="O220">
        <f>SUMIFS('总明细 源文件后台下'!R:R,'总明细 源文件后台下'!E:E,E220,'总明细 源文件后台下'!C:C,"Order")</f>
        <v>0</v>
      </c>
      <c r="P220">
        <f>SUMIFS('总明细 源文件后台下'!S:S,'总明细 源文件后台下'!E:E,E220,'总明细 源文件后台下'!C:C,"Order")</f>
        <v>0</v>
      </c>
      <c r="Q220">
        <f>SUMIFS('总明细 源文件后台下'!T:T,'总明细 源文件后台下'!E:E,E220,'总明细 源文件后台下'!C:C,"Order")</f>
        <v>0</v>
      </c>
      <c r="R220">
        <f>SUMIFS('总明细 源文件后台下'!U:U,'总明细 源文件后台下'!E:E,E220,'总明细 源文件后台下'!C:C,"Order")</f>
        <v>0</v>
      </c>
      <c r="S220">
        <f>SUMIFS('总明细 源文件后台下'!V:V,'总明细 源文件后台下'!E:E,E220,'总明细 源文件后台下'!C:C,"Order")</f>
        <v>0</v>
      </c>
      <c r="T220">
        <f>SUMIFS('总明细 源文件后台下'!W:W,'总明细 源文件后台下'!E:E,E220,'总明细 源文件后台下'!C:C,"Order")</f>
        <v>0</v>
      </c>
      <c r="U220">
        <f>SUMIFS('总明细 源文件后台下'!G:G,'总明细 源文件后台下'!E:E,E220,'总明细 源文件后台下'!C:C,"Refund")</f>
        <v>0</v>
      </c>
      <c r="V220">
        <f>SUMIFS('总明细 源文件后台下'!M:M,'总明细 源文件后台下'!E:E,E220,'总明细 源文件后台下'!C:C,"Refund")</f>
        <v>0</v>
      </c>
      <c r="W220">
        <f>SUMIFS('总明细 源文件后台下'!N:N,'总明细 源文件后台下'!E:E,E220,'总明细 源文件后台下'!C:C,"Refund")</f>
        <v>0</v>
      </c>
      <c r="X220">
        <f>SUMIFS('总明细 源文件后台下'!O:O,'总明细 源文件后台下'!E:E,E220,'总明细 源文件后台下'!C:C,"Refund")</f>
        <v>0</v>
      </c>
      <c r="Y220">
        <f>SUMIFS('总明细 源文件后台下'!P:P,'总明细 源文件后台下'!E:E,E220,'总明细 源文件后台下'!C:C,"Refund")</f>
        <v>0</v>
      </c>
      <c r="Z220">
        <f>SUMIFS('总明细 源文件后台下'!Q:Q,'总明细 源文件后台下'!E:E,E220,'总明细 源文件后台下'!C:C,"Refund")</f>
        <v>0</v>
      </c>
      <c r="AA220">
        <f>SUMIFS('总明细 源文件后台下'!R:R,'总明细 源文件后台下'!E:E,E220,'总明细 源文件后台下'!C:C,"Refund")</f>
        <v>0</v>
      </c>
      <c r="AB220">
        <f>SUMIFS('总明细 源文件后台下'!S:S,'总明细 源文件后台下'!E:E,E220,'总明细 源文件后台下'!C:C,"Refund")</f>
        <v>0</v>
      </c>
      <c r="AC220">
        <f>SUMIFS('总明细 源文件后台下'!T:T,'总明细 源文件后台下'!E:E,E220,'总明细 源文件后台下'!C:C,"Refund")</f>
        <v>0</v>
      </c>
      <c r="AD220">
        <f>SUMIFS('总明细 源文件后台下'!U:U,'总明细 源文件后台下'!E:E,E220,'总明细 源文件后台下'!C:C,"Refund")</f>
        <v>0</v>
      </c>
      <c r="AE220">
        <f>SUMIFS('总明细 源文件后台下'!V:V,'总明细 源文件后台下'!E:E,E220,'总明细 源文件后台下'!C:C,"Refund")</f>
        <v>0</v>
      </c>
      <c r="AF220">
        <f>SUMIFS('总明细 源文件后台下'!W:W,'总明细 源文件后台下'!E:E,E220,'总明细 源文件后台下'!C:C,"Refund")</f>
        <v>0</v>
      </c>
      <c r="AK220">
        <f>(SUMIF('广告费 源文件后台下'!G:G,E220,'广告费 源文件后台下'!M:M))*-1</f>
        <v>-8.32</v>
      </c>
      <c r="AL220">
        <f>SUMIFS('总明细 源文件后台下'!W:W,'总明细 源文件后台下'!E:E,E220,'总明细 源文件后台下'!C:C,"Adjustment",'总明细 源文件后台下'!F:F,"FBA Inventory Reimbursement - Customer Return")</f>
        <v>0</v>
      </c>
      <c r="AM220">
        <f>SUMIFS('总明细 源文件后台下'!W:W,'总明细 源文件后台下'!E:E,E220,'总明细 源文件后台下'!C:C,"Adjustment",'总明细 源文件后台下'!F:F,"FBA Inventory Reimbursement - Damaged:Warehouse")</f>
        <v>0</v>
      </c>
      <c r="AN220">
        <f>SUMIFS('总明细 源文件后台下'!W:W,'总明细 源文件后台下'!E:E,E220,'总明细 源文件后台下'!C:C,"Adjustment",'总明细 源文件后台下'!F:F,"FBA Inventory Reimbursement - Customer Service Issue")</f>
        <v>0</v>
      </c>
      <c r="AO220">
        <f>SUMIFS('总明细 源文件后台下'!W:W,'总明细 源文件后台下'!E:E,E220,'总明细 源文件后台下'!C:C,"Adjustment",'总明细 源文件后台下'!F:F,"FBA Inventory Reimbursement - Fee Correction")</f>
        <v>0</v>
      </c>
      <c r="AP220">
        <f>SUMIFS('总明细 源文件后台下'!W:W,'总明细 源文件后台下'!E:E,E220,'总明细 源文件后台下'!C:C,"Adjustment",'总明细 源文件后台下'!F:F,"FBA Inventory Reimbursement - General Adjustment")</f>
        <v>0</v>
      </c>
      <c r="AQ220">
        <f>SUMIFS('总明细 源文件后台下'!W:W,'总明细 源文件后台下'!E:E,E220,'总明细 源文件后台下'!C:C,"Adjustment",'总明细 源文件后台下'!F:F,"FBA Inventory Reimbursement - Lost:Inbound")</f>
        <v>0</v>
      </c>
      <c r="AR220">
        <f>SUMIFS('总明细 源文件后台下'!W:W,'总明细 源文件后台下'!E:E,E220,'总明细 源文件后台下'!C:C,"Adjustment",'总明细 源文件后台下'!F:F,"FBA Inventory Reimbursement - Lost:Warehouse")</f>
        <v>0</v>
      </c>
      <c r="AS220">
        <f>SUMIFS('总明细 源文件后台下'!W:W,'总明细 源文件后台下'!E:E,E220,'总明细 源文件后台下'!C:C,"Adjustment",'总明细 源文件后台下'!F:F,"Non-subscription Fee Adjustment")</f>
        <v>0</v>
      </c>
      <c r="AT220">
        <f>SUMIFS('总明细 源文件后台下'!W:W,'总明细 源文件后台下'!E:E,E220,'总明细 源文件后台下'!C:C,"Adjustment",'总明细 源文件后台下'!F:F,"FBA Inventory Placement Service Fee")</f>
        <v>0</v>
      </c>
      <c r="AV220">
        <f>SUMIF('FBA Customer Return Per Unit Fe'!B:B,E220,'FBA Customer Return Per Unit Fe'!C:C)</f>
        <v>0</v>
      </c>
      <c r="AX220">
        <f>(SUMIF('仓储费 源文件后台下'!C:C,E220,'仓储费 源文件后台下'!V:V))*-1</f>
        <v>0</v>
      </c>
      <c r="AZ220">
        <f>SUMIF('Disposal Fee销毁费用-160.95'!B:B,E220,'Disposal Fee销毁费用-160.95'!D:D)*-1</f>
        <v>0</v>
      </c>
      <c r="BC220">
        <f>IFERROR(VLOOKUP(F220,'优惠券-86.4'!F:I,4,0),0)</f>
        <v>0</v>
      </c>
      <c r="BD220">
        <f>IFERROR(VLOOKUP(F220,'早评-120'!E:H,4,0),0)</f>
        <v>0</v>
      </c>
      <c r="BF220">
        <f t="shared" si="24"/>
        <v>-8.32</v>
      </c>
      <c r="BG220">
        <f t="shared" si="25"/>
        <v>0</v>
      </c>
      <c r="BH220">
        <f t="shared" si="26"/>
        <v>-54.08</v>
      </c>
      <c r="BQ220" s="45">
        <f t="shared" si="27"/>
        <v>-54.08</v>
      </c>
      <c r="BR220">
        <f>SUMIFS('9月销毁明细'!D:D,'9月销毁明细'!A:A,E220,'9月销毁明细'!H:H,"Sellable")</f>
        <v>0</v>
      </c>
      <c r="BS220">
        <f>SUMIFS('9月销毁明细'!G:G,'9月销毁明细'!A:A,E220,'9月销毁明细'!H:H,"Sellable")</f>
        <v>0</v>
      </c>
      <c r="BT220">
        <f>SUMIFS('9月销毁明细'!D:D,'9月销毁明细'!A:A,E220,'9月销毁明细'!H:H,"Unsellable")</f>
        <v>0</v>
      </c>
      <c r="BU220">
        <f>SUMIFS('9月销毁明细'!G:G,'9月销毁明细'!A:A,E220,'9月销毁明细'!H:H,"Unsellable")</f>
        <v>0</v>
      </c>
      <c r="BW220">
        <f>IFERROR(I220*VLOOKUP(F220,'9.3成本表'!C:L,10,0),0)</f>
        <v>0</v>
      </c>
      <c r="BX220">
        <f t="shared" si="28"/>
        <v>0</v>
      </c>
      <c r="CC220" s="45">
        <f t="shared" si="29"/>
        <v>-54.08</v>
      </c>
      <c r="CD220" s="45">
        <f t="shared" si="30"/>
        <v>0</v>
      </c>
      <c r="CE220" s="45">
        <f t="shared" si="31"/>
        <v>0</v>
      </c>
    </row>
    <row r="221" spans="4:83" x14ac:dyDescent="0.25">
      <c r="D221" s="20" t="s">
        <v>551</v>
      </c>
      <c r="E221" s="20" t="s">
        <v>552</v>
      </c>
      <c r="F221" s="20">
        <v>1979</v>
      </c>
      <c r="G221">
        <v>215</v>
      </c>
      <c r="H221" s="20"/>
      <c r="I221">
        <f>SUMIFS('总明细 源文件后台下'!G:G,'总明细 源文件后台下'!E:E,E221,'总明细 源文件后台下'!C:C,"Order")</f>
        <v>0</v>
      </c>
      <c r="J221">
        <f>SUMIFS('总明细 源文件后台下'!M:M,'总明细 源文件后台下'!E:E,E221,'总明细 源文件后台下'!C:C,"Order")</f>
        <v>0</v>
      </c>
      <c r="K221">
        <f>SUMIFS('总明细 源文件后台下'!N:N,'总明细 源文件后台下'!E:E,E221,'总明细 源文件后台下'!C:C,"Order")</f>
        <v>0</v>
      </c>
      <c r="L221">
        <f>SUMIFS('总明细 源文件后台下'!O:O,'总明细 源文件后台下'!E:E,E221,'总明细 源文件后台下'!C:C,"Order")</f>
        <v>0</v>
      </c>
      <c r="M221">
        <f>SUMIFS('总明细 源文件后台下'!P:P,'总明细 源文件后台下'!E:E,E221,'总明细 源文件后台下'!C:C,"Order")</f>
        <v>0</v>
      </c>
      <c r="N221">
        <f>SUMIFS('总明细 源文件后台下'!Q:Q,'总明细 源文件后台下'!E:E,E221,'总明细 源文件后台下'!C:C,"Order")</f>
        <v>0</v>
      </c>
      <c r="O221">
        <f>SUMIFS('总明细 源文件后台下'!R:R,'总明细 源文件后台下'!E:E,E221,'总明细 源文件后台下'!C:C,"Order")</f>
        <v>0</v>
      </c>
      <c r="P221">
        <f>SUMIFS('总明细 源文件后台下'!S:S,'总明细 源文件后台下'!E:E,E221,'总明细 源文件后台下'!C:C,"Order")</f>
        <v>0</v>
      </c>
      <c r="Q221">
        <f>SUMIFS('总明细 源文件后台下'!T:T,'总明细 源文件后台下'!E:E,E221,'总明细 源文件后台下'!C:C,"Order")</f>
        <v>0</v>
      </c>
      <c r="R221">
        <f>SUMIFS('总明细 源文件后台下'!U:U,'总明细 源文件后台下'!E:E,E221,'总明细 源文件后台下'!C:C,"Order")</f>
        <v>0</v>
      </c>
      <c r="S221">
        <f>SUMIFS('总明细 源文件后台下'!V:V,'总明细 源文件后台下'!E:E,E221,'总明细 源文件后台下'!C:C,"Order")</f>
        <v>0</v>
      </c>
      <c r="T221">
        <f>SUMIFS('总明细 源文件后台下'!W:W,'总明细 源文件后台下'!E:E,E221,'总明细 源文件后台下'!C:C,"Order")</f>
        <v>0</v>
      </c>
      <c r="U221">
        <f>SUMIFS('总明细 源文件后台下'!G:G,'总明细 源文件后台下'!E:E,E221,'总明细 源文件后台下'!C:C,"Refund")</f>
        <v>0</v>
      </c>
      <c r="V221">
        <f>SUMIFS('总明细 源文件后台下'!M:M,'总明细 源文件后台下'!E:E,E221,'总明细 源文件后台下'!C:C,"Refund")</f>
        <v>0</v>
      </c>
      <c r="W221">
        <f>SUMIFS('总明细 源文件后台下'!N:N,'总明细 源文件后台下'!E:E,E221,'总明细 源文件后台下'!C:C,"Refund")</f>
        <v>0</v>
      </c>
      <c r="X221">
        <f>SUMIFS('总明细 源文件后台下'!O:O,'总明细 源文件后台下'!E:E,E221,'总明细 源文件后台下'!C:C,"Refund")</f>
        <v>0</v>
      </c>
      <c r="Y221">
        <f>SUMIFS('总明细 源文件后台下'!P:P,'总明细 源文件后台下'!E:E,E221,'总明细 源文件后台下'!C:C,"Refund")</f>
        <v>0</v>
      </c>
      <c r="Z221">
        <f>SUMIFS('总明细 源文件后台下'!Q:Q,'总明细 源文件后台下'!E:E,E221,'总明细 源文件后台下'!C:C,"Refund")</f>
        <v>0</v>
      </c>
      <c r="AA221">
        <f>SUMIFS('总明细 源文件后台下'!R:R,'总明细 源文件后台下'!E:E,E221,'总明细 源文件后台下'!C:C,"Refund")</f>
        <v>0</v>
      </c>
      <c r="AB221">
        <f>SUMIFS('总明细 源文件后台下'!S:S,'总明细 源文件后台下'!E:E,E221,'总明细 源文件后台下'!C:C,"Refund")</f>
        <v>0</v>
      </c>
      <c r="AC221">
        <f>SUMIFS('总明细 源文件后台下'!T:T,'总明细 源文件后台下'!E:E,E221,'总明细 源文件后台下'!C:C,"Refund")</f>
        <v>0</v>
      </c>
      <c r="AD221">
        <f>SUMIFS('总明细 源文件后台下'!U:U,'总明细 源文件后台下'!E:E,E221,'总明细 源文件后台下'!C:C,"Refund")</f>
        <v>0</v>
      </c>
      <c r="AE221">
        <f>SUMIFS('总明细 源文件后台下'!V:V,'总明细 源文件后台下'!E:E,E221,'总明细 源文件后台下'!C:C,"Refund")</f>
        <v>0</v>
      </c>
      <c r="AF221">
        <f>SUMIFS('总明细 源文件后台下'!W:W,'总明细 源文件后台下'!E:E,E221,'总明细 源文件后台下'!C:C,"Refund")</f>
        <v>0</v>
      </c>
      <c r="AK221">
        <f>(SUMIF('广告费 源文件后台下'!G:G,E221,'广告费 源文件后台下'!M:M))*-1</f>
        <v>0</v>
      </c>
      <c r="AL221">
        <f>SUMIFS('总明细 源文件后台下'!W:W,'总明细 源文件后台下'!E:E,E221,'总明细 源文件后台下'!C:C,"Adjustment",'总明细 源文件后台下'!F:F,"FBA Inventory Reimbursement - Customer Return")</f>
        <v>0</v>
      </c>
      <c r="AM221">
        <f>SUMIFS('总明细 源文件后台下'!W:W,'总明细 源文件后台下'!E:E,E221,'总明细 源文件后台下'!C:C,"Adjustment",'总明细 源文件后台下'!F:F,"FBA Inventory Reimbursement - Damaged:Warehouse")</f>
        <v>0</v>
      </c>
      <c r="AN221">
        <f>SUMIFS('总明细 源文件后台下'!W:W,'总明细 源文件后台下'!E:E,E221,'总明细 源文件后台下'!C:C,"Adjustment",'总明细 源文件后台下'!F:F,"FBA Inventory Reimbursement - Customer Service Issue")</f>
        <v>0</v>
      </c>
      <c r="AO221">
        <f>SUMIFS('总明细 源文件后台下'!W:W,'总明细 源文件后台下'!E:E,E221,'总明细 源文件后台下'!C:C,"Adjustment",'总明细 源文件后台下'!F:F,"FBA Inventory Reimbursement - Fee Correction")</f>
        <v>0</v>
      </c>
      <c r="AP221">
        <f>SUMIFS('总明细 源文件后台下'!W:W,'总明细 源文件后台下'!E:E,E221,'总明细 源文件后台下'!C:C,"Adjustment",'总明细 源文件后台下'!F:F,"FBA Inventory Reimbursement - General Adjustment")</f>
        <v>0</v>
      </c>
      <c r="AQ221">
        <f>SUMIFS('总明细 源文件后台下'!W:W,'总明细 源文件后台下'!E:E,E221,'总明细 源文件后台下'!C:C,"Adjustment",'总明细 源文件后台下'!F:F,"FBA Inventory Reimbursement - Lost:Inbound")</f>
        <v>0</v>
      </c>
      <c r="AR221">
        <f>SUMIFS('总明细 源文件后台下'!W:W,'总明细 源文件后台下'!E:E,E221,'总明细 源文件后台下'!C:C,"Adjustment",'总明细 源文件后台下'!F:F,"FBA Inventory Reimbursement - Lost:Warehouse")</f>
        <v>0</v>
      </c>
      <c r="AS221">
        <f>SUMIFS('总明细 源文件后台下'!W:W,'总明细 源文件后台下'!E:E,E221,'总明细 源文件后台下'!C:C,"Adjustment",'总明细 源文件后台下'!F:F,"Non-subscription Fee Adjustment")</f>
        <v>0</v>
      </c>
      <c r="AT221">
        <f>SUMIFS('总明细 源文件后台下'!W:W,'总明细 源文件后台下'!E:E,E221,'总明细 源文件后台下'!C:C,"Adjustment",'总明细 源文件后台下'!F:F,"FBA Inventory Placement Service Fee")</f>
        <v>0</v>
      </c>
      <c r="AV221">
        <f>SUMIF('FBA Customer Return Per Unit Fe'!B:B,E221,'FBA Customer Return Per Unit Fe'!C:C)</f>
        <v>0</v>
      </c>
      <c r="AX221">
        <f>(SUMIF('仓储费 源文件后台下'!C:C,E221,'仓储费 源文件后台下'!V:V))*-1</f>
        <v>0</v>
      </c>
      <c r="AZ221">
        <f>SUMIF('Disposal Fee销毁费用-160.95'!B:B,E221,'Disposal Fee销毁费用-160.95'!D:D)*-1</f>
        <v>0</v>
      </c>
      <c r="BC221">
        <f>IFERROR(VLOOKUP(F221,'优惠券-86.4'!F:I,4,0),0)</f>
        <v>0</v>
      </c>
      <c r="BD221">
        <f>IFERROR(VLOOKUP(F221,'早评-120'!E:H,4,0),0)</f>
        <v>0</v>
      </c>
      <c r="BF221">
        <f t="shared" si="24"/>
        <v>0</v>
      </c>
      <c r="BG221">
        <f t="shared" si="25"/>
        <v>0</v>
      </c>
      <c r="BH221">
        <f t="shared" si="26"/>
        <v>0</v>
      </c>
      <c r="BQ221" s="45">
        <f t="shared" si="27"/>
        <v>0</v>
      </c>
      <c r="BR221">
        <f>SUMIFS('9月销毁明细'!D:D,'9月销毁明细'!A:A,E221,'9月销毁明细'!H:H,"Sellable")</f>
        <v>0</v>
      </c>
      <c r="BS221">
        <f>SUMIFS('9月销毁明细'!G:G,'9月销毁明细'!A:A,E221,'9月销毁明细'!H:H,"Sellable")</f>
        <v>0</v>
      </c>
      <c r="BT221">
        <f>SUMIFS('9月销毁明细'!D:D,'9月销毁明细'!A:A,E221,'9月销毁明细'!H:H,"Unsellable")</f>
        <v>0</v>
      </c>
      <c r="BU221">
        <f>SUMIFS('9月销毁明细'!G:G,'9月销毁明细'!A:A,E221,'9月销毁明细'!H:H,"Unsellable")</f>
        <v>0</v>
      </c>
      <c r="BW221">
        <f>IFERROR(I221*VLOOKUP(F221,'9.3成本表'!C:L,10,0),0)</f>
        <v>0</v>
      </c>
      <c r="BX221">
        <f t="shared" si="28"/>
        <v>0</v>
      </c>
      <c r="CC221" s="45">
        <f t="shared" si="29"/>
        <v>0</v>
      </c>
      <c r="CD221" s="45">
        <f t="shared" si="30"/>
        <v>0</v>
      </c>
      <c r="CE221" s="45">
        <f t="shared" si="31"/>
        <v>0</v>
      </c>
    </row>
    <row r="222" spans="4:83" x14ac:dyDescent="0.25">
      <c r="D222" s="20" t="s">
        <v>553</v>
      </c>
      <c r="E222" s="20" t="s">
        <v>554</v>
      </c>
      <c r="F222" s="20">
        <v>1979</v>
      </c>
      <c r="G222">
        <v>216</v>
      </c>
      <c r="H222" s="20"/>
      <c r="I222">
        <f>SUMIFS('总明细 源文件后台下'!G:G,'总明细 源文件后台下'!E:E,E222,'总明细 源文件后台下'!C:C,"Order")</f>
        <v>0</v>
      </c>
      <c r="J222">
        <f>SUMIFS('总明细 源文件后台下'!M:M,'总明细 源文件后台下'!E:E,E222,'总明细 源文件后台下'!C:C,"Order")</f>
        <v>0</v>
      </c>
      <c r="K222">
        <f>SUMIFS('总明细 源文件后台下'!N:N,'总明细 源文件后台下'!E:E,E222,'总明细 源文件后台下'!C:C,"Order")</f>
        <v>0</v>
      </c>
      <c r="L222">
        <f>SUMIFS('总明细 源文件后台下'!O:O,'总明细 源文件后台下'!E:E,E222,'总明细 源文件后台下'!C:C,"Order")</f>
        <v>0</v>
      </c>
      <c r="M222">
        <f>SUMIFS('总明细 源文件后台下'!P:P,'总明细 源文件后台下'!E:E,E222,'总明细 源文件后台下'!C:C,"Order")</f>
        <v>0</v>
      </c>
      <c r="N222">
        <f>SUMIFS('总明细 源文件后台下'!Q:Q,'总明细 源文件后台下'!E:E,E222,'总明细 源文件后台下'!C:C,"Order")</f>
        <v>0</v>
      </c>
      <c r="O222">
        <f>SUMIFS('总明细 源文件后台下'!R:R,'总明细 源文件后台下'!E:E,E222,'总明细 源文件后台下'!C:C,"Order")</f>
        <v>0</v>
      </c>
      <c r="P222">
        <f>SUMIFS('总明细 源文件后台下'!S:S,'总明细 源文件后台下'!E:E,E222,'总明细 源文件后台下'!C:C,"Order")</f>
        <v>0</v>
      </c>
      <c r="Q222">
        <f>SUMIFS('总明细 源文件后台下'!T:T,'总明细 源文件后台下'!E:E,E222,'总明细 源文件后台下'!C:C,"Order")</f>
        <v>0</v>
      </c>
      <c r="R222">
        <f>SUMIFS('总明细 源文件后台下'!U:U,'总明细 源文件后台下'!E:E,E222,'总明细 源文件后台下'!C:C,"Order")</f>
        <v>0</v>
      </c>
      <c r="S222">
        <f>SUMIFS('总明细 源文件后台下'!V:V,'总明细 源文件后台下'!E:E,E222,'总明细 源文件后台下'!C:C,"Order")</f>
        <v>0</v>
      </c>
      <c r="T222">
        <f>SUMIFS('总明细 源文件后台下'!W:W,'总明细 源文件后台下'!E:E,E222,'总明细 源文件后台下'!C:C,"Order")</f>
        <v>0</v>
      </c>
      <c r="U222">
        <f>SUMIFS('总明细 源文件后台下'!G:G,'总明细 源文件后台下'!E:E,E222,'总明细 源文件后台下'!C:C,"Refund")</f>
        <v>0</v>
      </c>
      <c r="V222">
        <f>SUMIFS('总明细 源文件后台下'!M:M,'总明细 源文件后台下'!E:E,E222,'总明细 源文件后台下'!C:C,"Refund")</f>
        <v>0</v>
      </c>
      <c r="W222">
        <f>SUMIFS('总明细 源文件后台下'!N:N,'总明细 源文件后台下'!E:E,E222,'总明细 源文件后台下'!C:C,"Refund")</f>
        <v>0</v>
      </c>
      <c r="X222">
        <f>SUMIFS('总明细 源文件后台下'!O:O,'总明细 源文件后台下'!E:E,E222,'总明细 源文件后台下'!C:C,"Refund")</f>
        <v>0</v>
      </c>
      <c r="Y222">
        <f>SUMIFS('总明细 源文件后台下'!P:P,'总明细 源文件后台下'!E:E,E222,'总明细 源文件后台下'!C:C,"Refund")</f>
        <v>0</v>
      </c>
      <c r="Z222">
        <f>SUMIFS('总明细 源文件后台下'!Q:Q,'总明细 源文件后台下'!E:E,E222,'总明细 源文件后台下'!C:C,"Refund")</f>
        <v>0</v>
      </c>
      <c r="AA222">
        <f>SUMIFS('总明细 源文件后台下'!R:R,'总明细 源文件后台下'!E:E,E222,'总明细 源文件后台下'!C:C,"Refund")</f>
        <v>0</v>
      </c>
      <c r="AB222">
        <f>SUMIFS('总明细 源文件后台下'!S:S,'总明细 源文件后台下'!E:E,E222,'总明细 源文件后台下'!C:C,"Refund")</f>
        <v>0</v>
      </c>
      <c r="AC222">
        <f>SUMIFS('总明细 源文件后台下'!T:T,'总明细 源文件后台下'!E:E,E222,'总明细 源文件后台下'!C:C,"Refund")</f>
        <v>0</v>
      </c>
      <c r="AD222">
        <f>SUMIFS('总明细 源文件后台下'!U:U,'总明细 源文件后台下'!E:E,E222,'总明细 源文件后台下'!C:C,"Refund")</f>
        <v>0</v>
      </c>
      <c r="AE222">
        <f>SUMIFS('总明细 源文件后台下'!V:V,'总明细 源文件后台下'!E:E,E222,'总明细 源文件后台下'!C:C,"Refund")</f>
        <v>0</v>
      </c>
      <c r="AF222">
        <f>SUMIFS('总明细 源文件后台下'!W:W,'总明细 源文件后台下'!E:E,E222,'总明细 源文件后台下'!C:C,"Refund")</f>
        <v>0</v>
      </c>
      <c r="AK222">
        <f>(SUMIF('广告费 源文件后台下'!G:G,E222,'广告费 源文件后台下'!M:M))*-1</f>
        <v>0</v>
      </c>
      <c r="AL222">
        <f>SUMIFS('总明细 源文件后台下'!W:W,'总明细 源文件后台下'!E:E,E222,'总明细 源文件后台下'!C:C,"Adjustment",'总明细 源文件后台下'!F:F,"FBA Inventory Reimbursement - Customer Return")</f>
        <v>0</v>
      </c>
      <c r="AM222">
        <f>SUMIFS('总明细 源文件后台下'!W:W,'总明细 源文件后台下'!E:E,E222,'总明细 源文件后台下'!C:C,"Adjustment",'总明细 源文件后台下'!F:F,"FBA Inventory Reimbursement - Damaged:Warehouse")</f>
        <v>0</v>
      </c>
      <c r="AN222">
        <f>SUMIFS('总明细 源文件后台下'!W:W,'总明细 源文件后台下'!E:E,E222,'总明细 源文件后台下'!C:C,"Adjustment",'总明细 源文件后台下'!F:F,"FBA Inventory Reimbursement - Customer Service Issue")</f>
        <v>0</v>
      </c>
      <c r="AO222">
        <f>SUMIFS('总明细 源文件后台下'!W:W,'总明细 源文件后台下'!E:E,E222,'总明细 源文件后台下'!C:C,"Adjustment",'总明细 源文件后台下'!F:F,"FBA Inventory Reimbursement - Fee Correction")</f>
        <v>0</v>
      </c>
      <c r="AP222">
        <f>SUMIFS('总明细 源文件后台下'!W:W,'总明细 源文件后台下'!E:E,E222,'总明细 源文件后台下'!C:C,"Adjustment",'总明细 源文件后台下'!F:F,"FBA Inventory Reimbursement - General Adjustment")</f>
        <v>0</v>
      </c>
      <c r="AQ222">
        <f>SUMIFS('总明细 源文件后台下'!W:W,'总明细 源文件后台下'!E:E,E222,'总明细 源文件后台下'!C:C,"Adjustment",'总明细 源文件后台下'!F:F,"FBA Inventory Reimbursement - Lost:Inbound")</f>
        <v>0</v>
      </c>
      <c r="AR222">
        <f>SUMIFS('总明细 源文件后台下'!W:W,'总明细 源文件后台下'!E:E,E222,'总明细 源文件后台下'!C:C,"Adjustment",'总明细 源文件后台下'!F:F,"FBA Inventory Reimbursement - Lost:Warehouse")</f>
        <v>0</v>
      </c>
      <c r="AS222">
        <f>SUMIFS('总明细 源文件后台下'!W:W,'总明细 源文件后台下'!E:E,E222,'总明细 源文件后台下'!C:C,"Adjustment",'总明细 源文件后台下'!F:F,"Non-subscription Fee Adjustment")</f>
        <v>0</v>
      </c>
      <c r="AT222">
        <f>SUMIFS('总明细 源文件后台下'!W:W,'总明细 源文件后台下'!E:E,E222,'总明细 源文件后台下'!C:C,"Adjustment",'总明细 源文件后台下'!F:F,"FBA Inventory Placement Service Fee")</f>
        <v>0</v>
      </c>
      <c r="AV222">
        <f>SUMIF('FBA Customer Return Per Unit Fe'!B:B,E222,'FBA Customer Return Per Unit Fe'!C:C)</f>
        <v>0</v>
      </c>
      <c r="AX222">
        <f>(SUMIF('仓储费 源文件后台下'!C:C,E222,'仓储费 源文件后台下'!V:V))*-1</f>
        <v>0</v>
      </c>
      <c r="AZ222">
        <f>SUMIF('Disposal Fee销毁费用-160.95'!B:B,E222,'Disposal Fee销毁费用-160.95'!D:D)*-1</f>
        <v>0</v>
      </c>
      <c r="BC222">
        <f>IFERROR(VLOOKUP(F222,'优惠券-86.4'!F:I,4,0),0)</f>
        <v>0</v>
      </c>
      <c r="BD222">
        <f>IFERROR(VLOOKUP(F222,'早评-120'!E:H,4,0),0)</f>
        <v>0</v>
      </c>
      <c r="BF222">
        <f t="shared" si="24"/>
        <v>0</v>
      </c>
      <c r="BG222">
        <f t="shared" si="25"/>
        <v>0</v>
      </c>
      <c r="BH222">
        <f t="shared" si="26"/>
        <v>0</v>
      </c>
      <c r="BQ222" s="45">
        <f t="shared" si="27"/>
        <v>0</v>
      </c>
      <c r="BR222">
        <f>SUMIFS('9月销毁明细'!D:D,'9月销毁明细'!A:A,E222,'9月销毁明细'!H:H,"Sellable")</f>
        <v>0</v>
      </c>
      <c r="BS222">
        <f>SUMIFS('9月销毁明细'!G:G,'9月销毁明细'!A:A,E222,'9月销毁明细'!H:H,"Sellable")</f>
        <v>0</v>
      </c>
      <c r="BT222">
        <f>SUMIFS('9月销毁明细'!D:D,'9月销毁明细'!A:A,E222,'9月销毁明细'!H:H,"Unsellable")</f>
        <v>0</v>
      </c>
      <c r="BU222">
        <f>SUMIFS('9月销毁明细'!G:G,'9月销毁明细'!A:A,E222,'9月销毁明细'!H:H,"Unsellable")</f>
        <v>0</v>
      </c>
      <c r="BW222">
        <f>IFERROR(I222*VLOOKUP(F222,'9.3成本表'!C:L,10,0),0)</f>
        <v>0</v>
      </c>
      <c r="BX222">
        <f t="shared" si="28"/>
        <v>0</v>
      </c>
      <c r="CC222" s="45">
        <f t="shared" si="29"/>
        <v>0</v>
      </c>
      <c r="CD222" s="45">
        <f t="shared" si="30"/>
        <v>0</v>
      </c>
      <c r="CE222" s="45">
        <f t="shared" si="31"/>
        <v>0</v>
      </c>
    </row>
    <row r="223" spans="4:83" x14ac:dyDescent="0.25">
      <c r="D223" s="20" t="s">
        <v>555</v>
      </c>
      <c r="E223" s="20" t="s">
        <v>556</v>
      </c>
      <c r="F223" s="20">
        <v>1979</v>
      </c>
      <c r="G223">
        <v>217</v>
      </c>
      <c r="H223" s="20"/>
      <c r="I223">
        <f>SUMIFS('总明细 源文件后台下'!G:G,'总明细 源文件后台下'!E:E,E223,'总明细 源文件后台下'!C:C,"Order")</f>
        <v>0</v>
      </c>
      <c r="J223">
        <f>SUMIFS('总明细 源文件后台下'!M:M,'总明细 源文件后台下'!E:E,E223,'总明细 源文件后台下'!C:C,"Order")</f>
        <v>0</v>
      </c>
      <c r="K223">
        <f>SUMIFS('总明细 源文件后台下'!N:N,'总明细 源文件后台下'!E:E,E223,'总明细 源文件后台下'!C:C,"Order")</f>
        <v>0</v>
      </c>
      <c r="L223">
        <f>SUMIFS('总明细 源文件后台下'!O:O,'总明细 源文件后台下'!E:E,E223,'总明细 源文件后台下'!C:C,"Order")</f>
        <v>0</v>
      </c>
      <c r="M223">
        <f>SUMIFS('总明细 源文件后台下'!P:P,'总明细 源文件后台下'!E:E,E223,'总明细 源文件后台下'!C:C,"Order")</f>
        <v>0</v>
      </c>
      <c r="N223">
        <f>SUMIFS('总明细 源文件后台下'!Q:Q,'总明细 源文件后台下'!E:E,E223,'总明细 源文件后台下'!C:C,"Order")</f>
        <v>0</v>
      </c>
      <c r="O223">
        <f>SUMIFS('总明细 源文件后台下'!R:R,'总明细 源文件后台下'!E:E,E223,'总明细 源文件后台下'!C:C,"Order")</f>
        <v>0</v>
      </c>
      <c r="P223">
        <f>SUMIFS('总明细 源文件后台下'!S:S,'总明细 源文件后台下'!E:E,E223,'总明细 源文件后台下'!C:C,"Order")</f>
        <v>0</v>
      </c>
      <c r="Q223">
        <f>SUMIFS('总明细 源文件后台下'!T:T,'总明细 源文件后台下'!E:E,E223,'总明细 源文件后台下'!C:C,"Order")</f>
        <v>0</v>
      </c>
      <c r="R223">
        <f>SUMIFS('总明细 源文件后台下'!U:U,'总明细 源文件后台下'!E:E,E223,'总明细 源文件后台下'!C:C,"Order")</f>
        <v>0</v>
      </c>
      <c r="S223">
        <f>SUMIFS('总明细 源文件后台下'!V:V,'总明细 源文件后台下'!E:E,E223,'总明细 源文件后台下'!C:C,"Order")</f>
        <v>0</v>
      </c>
      <c r="T223">
        <f>SUMIFS('总明细 源文件后台下'!W:W,'总明细 源文件后台下'!E:E,E223,'总明细 源文件后台下'!C:C,"Order")</f>
        <v>0</v>
      </c>
      <c r="U223">
        <f>SUMIFS('总明细 源文件后台下'!G:G,'总明细 源文件后台下'!E:E,E223,'总明细 源文件后台下'!C:C,"Refund")</f>
        <v>0</v>
      </c>
      <c r="V223">
        <f>SUMIFS('总明细 源文件后台下'!M:M,'总明细 源文件后台下'!E:E,E223,'总明细 源文件后台下'!C:C,"Refund")</f>
        <v>0</v>
      </c>
      <c r="W223">
        <f>SUMIFS('总明细 源文件后台下'!N:N,'总明细 源文件后台下'!E:E,E223,'总明细 源文件后台下'!C:C,"Refund")</f>
        <v>0</v>
      </c>
      <c r="X223">
        <f>SUMIFS('总明细 源文件后台下'!O:O,'总明细 源文件后台下'!E:E,E223,'总明细 源文件后台下'!C:C,"Refund")</f>
        <v>0</v>
      </c>
      <c r="Y223">
        <f>SUMIFS('总明细 源文件后台下'!P:P,'总明细 源文件后台下'!E:E,E223,'总明细 源文件后台下'!C:C,"Refund")</f>
        <v>0</v>
      </c>
      <c r="Z223">
        <f>SUMIFS('总明细 源文件后台下'!Q:Q,'总明细 源文件后台下'!E:E,E223,'总明细 源文件后台下'!C:C,"Refund")</f>
        <v>0</v>
      </c>
      <c r="AA223">
        <f>SUMIFS('总明细 源文件后台下'!R:R,'总明细 源文件后台下'!E:E,E223,'总明细 源文件后台下'!C:C,"Refund")</f>
        <v>0</v>
      </c>
      <c r="AB223">
        <f>SUMIFS('总明细 源文件后台下'!S:S,'总明细 源文件后台下'!E:E,E223,'总明细 源文件后台下'!C:C,"Refund")</f>
        <v>0</v>
      </c>
      <c r="AC223">
        <f>SUMIFS('总明细 源文件后台下'!T:T,'总明细 源文件后台下'!E:E,E223,'总明细 源文件后台下'!C:C,"Refund")</f>
        <v>0</v>
      </c>
      <c r="AD223">
        <f>SUMIFS('总明细 源文件后台下'!U:U,'总明细 源文件后台下'!E:E,E223,'总明细 源文件后台下'!C:C,"Refund")</f>
        <v>0</v>
      </c>
      <c r="AE223">
        <f>SUMIFS('总明细 源文件后台下'!V:V,'总明细 源文件后台下'!E:E,E223,'总明细 源文件后台下'!C:C,"Refund")</f>
        <v>0</v>
      </c>
      <c r="AF223">
        <f>SUMIFS('总明细 源文件后台下'!W:W,'总明细 源文件后台下'!E:E,E223,'总明细 源文件后台下'!C:C,"Refund")</f>
        <v>0</v>
      </c>
      <c r="AK223">
        <f>(SUMIF('广告费 源文件后台下'!G:G,E223,'广告费 源文件后台下'!M:M))*-1</f>
        <v>0</v>
      </c>
      <c r="AL223">
        <f>SUMIFS('总明细 源文件后台下'!W:W,'总明细 源文件后台下'!E:E,E223,'总明细 源文件后台下'!C:C,"Adjustment",'总明细 源文件后台下'!F:F,"FBA Inventory Reimbursement - Customer Return")</f>
        <v>0</v>
      </c>
      <c r="AM223">
        <f>SUMIFS('总明细 源文件后台下'!W:W,'总明细 源文件后台下'!E:E,E223,'总明细 源文件后台下'!C:C,"Adjustment",'总明细 源文件后台下'!F:F,"FBA Inventory Reimbursement - Damaged:Warehouse")</f>
        <v>0</v>
      </c>
      <c r="AN223">
        <f>SUMIFS('总明细 源文件后台下'!W:W,'总明细 源文件后台下'!E:E,E223,'总明细 源文件后台下'!C:C,"Adjustment",'总明细 源文件后台下'!F:F,"FBA Inventory Reimbursement - Customer Service Issue")</f>
        <v>0</v>
      </c>
      <c r="AO223">
        <f>SUMIFS('总明细 源文件后台下'!W:W,'总明细 源文件后台下'!E:E,E223,'总明细 源文件后台下'!C:C,"Adjustment",'总明细 源文件后台下'!F:F,"FBA Inventory Reimbursement - Fee Correction")</f>
        <v>0</v>
      </c>
      <c r="AP223">
        <f>SUMIFS('总明细 源文件后台下'!W:W,'总明细 源文件后台下'!E:E,E223,'总明细 源文件后台下'!C:C,"Adjustment",'总明细 源文件后台下'!F:F,"FBA Inventory Reimbursement - General Adjustment")</f>
        <v>0</v>
      </c>
      <c r="AQ223">
        <f>SUMIFS('总明细 源文件后台下'!W:W,'总明细 源文件后台下'!E:E,E223,'总明细 源文件后台下'!C:C,"Adjustment",'总明细 源文件后台下'!F:F,"FBA Inventory Reimbursement - Lost:Inbound")</f>
        <v>0</v>
      </c>
      <c r="AR223">
        <f>SUMIFS('总明细 源文件后台下'!W:W,'总明细 源文件后台下'!E:E,E223,'总明细 源文件后台下'!C:C,"Adjustment",'总明细 源文件后台下'!F:F,"FBA Inventory Reimbursement - Lost:Warehouse")</f>
        <v>0</v>
      </c>
      <c r="AS223">
        <f>SUMIFS('总明细 源文件后台下'!W:W,'总明细 源文件后台下'!E:E,E223,'总明细 源文件后台下'!C:C,"Adjustment",'总明细 源文件后台下'!F:F,"Non-subscription Fee Adjustment")</f>
        <v>0</v>
      </c>
      <c r="AT223">
        <f>SUMIFS('总明细 源文件后台下'!W:W,'总明细 源文件后台下'!E:E,E223,'总明细 源文件后台下'!C:C,"Adjustment",'总明细 源文件后台下'!F:F,"FBA Inventory Placement Service Fee")</f>
        <v>0</v>
      </c>
      <c r="AV223">
        <f>SUMIF('FBA Customer Return Per Unit Fe'!B:B,E223,'FBA Customer Return Per Unit Fe'!C:C)</f>
        <v>0</v>
      </c>
      <c r="AX223">
        <f>(SUMIF('仓储费 源文件后台下'!C:C,E223,'仓储费 源文件后台下'!V:V))*-1</f>
        <v>0</v>
      </c>
      <c r="AZ223">
        <f>SUMIF('Disposal Fee销毁费用-160.95'!B:B,E223,'Disposal Fee销毁费用-160.95'!D:D)*-1</f>
        <v>0</v>
      </c>
      <c r="BC223">
        <f>IFERROR(VLOOKUP(F223,'优惠券-86.4'!F:I,4,0),0)</f>
        <v>0</v>
      </c>
      <c r="BD223">
        <f>IFERROR(VLOOKUP(F223,'早评-120'!E:H,4,0),0)</f>
        <v>0</v>
      </c>
      <c r="BF223">
        <f t="shared" si="24"/>
        <v>0</v>
      </c>
      <c r="BG223">
        <f t="shared" si="25"/>
        <v>0</v>
      </c>
      <c r="BH223">
        <f t="shared" si="26"/>
        <v>0</v>
      </c>
      <c r="BQ223" s="45">
        <f t="shared" si="27"/>
        <v>0</v>
      </c>
      <c r="BR223">
        <f>SUMIFS('9月销毁明细'!D:D,'9月销毁明细'!A:A,E223,'9月销毁明细'!H:H,"Sellable")</f>
        <v>0</v>
      </c>
      <c r="BS223">
        <f>SUMIFS('9月销毁明细'!G:G,'9月销毁明细'!A:A,E223,'9月销毁明细'!H:H,"Sellable")</f>
        <v>0</v>
      </c>
      <c r="BT223">
        <f>SUMIFS('9月销毁明细'!D:D,'9月销毁明细'!A:A,E223,'9月销毁明细'!H:H,"Unsellable")</f>
        <v>0</v>
      </c>
      <c r="BU223">
        <f>SUMIFS('9月销毁明细'!G:G,'9月销毁明细'!A:A,E223,'9月销毁明细'!H:H,"Unsellable")</f>
        <v>0</v>
      </c>
      <c r="BW223">
        <f>IFERROR(I223*VLOOKUP(F223,'9.3成本表'!C:L,10,0),0)</f>
        <v>0</v>
      </c>
      <c r="BX223">
        <f t="shared" si="28"/>
        <v>0</v>
      </c>
      <c r="CC223" s="45">
        <f t="shared" si="29"/>
        <v>0</v>
      </c>
      <c r="CD223" s="45">
        <f t="shared" si="30"/>
        <v>0</v>
      </c>
      <c r="CE223" s="45">
        <f t="shared" si="31"/>
        <v>0</v>
      </c>
    </row>
    <row r="224" spans="4:83" x14ac:dyDescent="0.25">
      <c r="D224" s="20" t="s">
        <v>557</v>
      </c>
      <c r="E224" s="20" t="s">
        <v>558</v>
      </c>
      <c r="F224" s="20">
        <v>1979</v>
      </c>
      <c r="G224">
        <v>218</v>
      </c>
      <c r="H224" s="20"/>
      <c r="I224">
        <f>SUMIFS('总明细 源文件后台下'!G:G,'总明细 源文件后台下'!E:E,E224,'总明细 源文件后台下'!C:C,"Order")</f>
        <v>0</v>
      </c>
      <c r="J224">
        <f>SUMIFS('总明细 源文件后台下'!M:M,'总明细 源文件后台下'!E:E,E224,'总明细 源文件后台下'!C:C,"Order")</f>
        <v>0</v>
      </c>
      <c r="K224">
        <f>SUMIFS('总明细 源文件后台下'!N:N,'总明细 源文件后台下'!E:E,E224,'总明细 源文件后台下'!C:C,"Order")</f>
        <v>0</v>
      </c>
      <c r="L224">
        <f>SUMIFS('总明细 源文件后台下'!O:O,'总明细 源文件后台下'!E:E,E224,'总明细 源文件后台下'!C:C,"Order")</f>
        <v>0</v>
      </c>
      <c r="M224">
        <f>SUMIFS('总明细 源文件后台下'!P:P,'总明细 源文件后台下'!E:E,E224,'总明细 源文件后台下'!C:C,"Order")</f>
        <v>0</v>
      </c>
      <c r="N224">
        <f>SUMIFS('总明细 源文件后台下'!Q:Q,'总明细 源文件后台下'!E:E,E224,'总明细 源文件后台下'!C:C,"Order")</f>
        <v>0</v>
      </c>
      <c r="O224">
        <f>SUMIFS('总明细 源文件后台下'!R:R,'总明细 源文件后台下'!E:E,E224,'总明细 源文件后台下'!C:C,"Order")</f>
        <v>0</v>
      </c>
      <c r="P224">
        <f>SUMIFS('总明细 源文件后台下'!S:S,'总明细 源文件后台下'!E:E,E224,'总明细 源文件后台下'!C:C,"Order")</f>
        <v>0</v>
      </c>
      <c r="Q224">
        <f>SUMIFS('总明细 源文件后台下'!T:T,'总明细 源文件后台下'!E:E,E224,'总明细 源文件后台下'!C:C,"Order")</f>
        <v>0</v>
      </c>
      <c r="R224">
        <f>SUMIFS('总明细 源文件后台下'!U:U,'总明细 源文件后台下'!E:E,E224,'总明细 源文件后台下'!C:C,"Order")</f>
        <v>0</v>
      </c>
      <c r="S224">
        <f>SUMIFS('总明细 源文件后台下'!V:V,'总明细 源文件后台下'!E:E,E224,'总明细 源文件后台下'!C:C,"Order")</f>
        <v>0</v>
      </c>
      <c r="T224">
        <f>SUMIFS('总明细 源文件后台下'!W:W,'总明细 源文件后台下'!E:E,E224,'总明细 源文件后台下'!C:C,"Order")</f>
        <v>0</v>
      </c>
      <c r="U224">
        <f>SUMIFS('总明细 源文件后台下'!G:G,'总明细 源文件后台下'!E:E,E224,'总明细 源文件后台下'!C:C,"Refund")</f>
        <v>0</v>
      </c>
      <c r="V224">
        <f>SUMIFS('总明细 源文件后台下'!M:M,'总明细 源文件后台下'!E:E,E224,'总明细 源文件后台下'!C:C,"Refund")</f>
        <v>0</v>
      </c>
      <c r="W224">
        <f>SUMIFS('总明细 源文件后台下'!N:N,'总明细 源文件后台下'!E:E,E224,'总明细 源文件后台下'!C:C,"Refund")</f>
        <v>0</v>
      </c>
      <c r="X224">
        <f>SUMIFS('总明细 源文件后台下'!O:O,'总明细 源文件后台下'!E:E,E224,'总明细 源文件后台下'!C:C,"Refund")</f>
        <v>0</v>
      </c>
      <c r="Y224">
        <f>SUMIFS('总明细 源文件后台下'!P:P,'总明细 源文件后台下'!E:E,E224,'总明细 源文件后台下'!C:C,"Refund")</f>
        <v>0</v>
      </c>
      <c r="Z224">
        <f>SUMIFS('总明细 源文件后台下'!Q:Q,'总明细 源文件后台下'!E:E,E224,'总明细 源文件后台下'!C:C,"Refund")</f>
        <v>0</v>
      </c>
      <c r="AA224">
        <f>SUMIFS('总明细 源文件后台下'!R:R,'总明细 源文件后台下'!E:E,E224,'总明细 源文件后台下'!C:C,"Refund")</f>
        <v>0</v>
      </c>
      <c r="AB224">
        <f>SUMIFS('总明细 源文件后台下'!S:S,'总明细 源文件后台下'!E:E,E224,'总明细 源文件后台下'!C:C,"Refund")</f>
        <v>0</v>
      </c>
      <c r="AC224">
        <f>SUMIFS('总明细 源文件后台下'!T:T,'总明细 源文件后台下'!E:E,E224,'总明细 源文件后台下'!C:C,"Refund")</f>
        <v>0</v>
      </c>
      <c r="AD224">
        <f>SUMIFS('总明细 源文件后台下'!U:U,'总明细 源文件后台下'!E:E,E224,'总明细 源文件后台下'!C:C,"Refund")</f>
        <v>0</v>
      </c>
      <c r="AE224">
        <f>SUMIFS('总明细 源文件后台下'!V:V,'总明细 源文件后台下'!E:E,E224,'总明细 源文件后台下'!C:C,"Refund")</f>
        <v>0</v>
      </c>
      <c r="AF224">
        <f>SUMIFS('总明细 源文件后台下'!W:W,'总明细 源文件后台下'!E:E,E224,'总明细 源文件后台下'!C:C,"Refund")</f>
        <v>0</v>
      </c>
      <c r="AK224">
        <f>(SUMIF('广告费 源文件后台下'!G:G,E224,'广告费 源文件后台下'!M:M))*-1</f>
        <v>0</v>
      </c>
      <c r="AL224">
        <f>SUMIFS('总明细 源文件后台下'!W:W,'总明细 源文件后台下'!E:E,E224,'总明细 源文件后台下'!C:C,"Adjustment",'总明细 源文件后台下'!F:F,"FBA Inventory Reimbursement - Customer Return")</f>
        <v>0</v>
      </c>
      <c r="AM224">
        <f>SUMIFS('总明细 源文件后台下'!W:W,'总明细 源文件后台下'!E:E,E224,'总明细 源文件后台下'!C:C,"Adjustment",'总明细 源文件后台下'!F:F,"FBA Inventory Reimbursement - Damaged:Warehouse")</f>
        <v>0</v>
      </c>
      <c r="AN224">
        <f>SUMIFS('总明细 源文件后台下'!W:W,'总明细 源文件后台下'!E:E,E224,'总明细 源文件后台下'!C:C,"Adjustment",'总明细 源文件后台下'!F:F,"FBA Inventory Reimbursement - Customer Service Issue")</f>
        <v>0</v>
      </c>
      <c r="AO224">
        <f>SUMIFS('总明细 源文件后台下'!W:W,'总明细 源文件后台下'!E:E,E224,'总明细 源文件后台下'!C:C,"Adjustment",'总明细 源文件后台下'!F:F,"FBA Inventory Reimbursement - Fee Correction")</f>
        <v>0</v>
      </c>
      <c r="AP224">
        <f>SUMIFS('总明细 源文件后台下'!W:W,'总明细 源文件后台下'!E:E,E224,'总明细 源文件后台下'!C:C,"Adjustment",'总明细 源文件后台下'!F:F,"FBA Inventory Reimbursement - General Adjustment")</f>
        <v>0</v>
      </c>
      <c r="AQ224">
        <f>SUMIFS('总明细 源文件后台下'!W:W,'总明细 源文件后台下'!E:E,E224,'总明细 源文件后台下'!C:C,"Adjustment",'总明细 源文件后台下'!F:F,"FBA Inventory Reimbursement - Lost:Inbound")</f>
        <v>0</v>
      </c>
      <c r="AR224">
        <f>SUMIFS('总明细 源文件后台下'!W:W,'总明细 源文件后台下'!E:E,E224,'总明细 源文件后台下'!C:C,"Adjustment",'总明细 源文件后台下'!F:F,"FBA Inventory Reimbursement - Lost:Warehouse")</f>
        <v>0</v>
      </c>
      <c r="AS224">
        <f>SUMIFS('总明细 源文件后台下'!W:W,'总明细 源文件后台下'!E:E,E224,'总明细 源文件后台下'!C:C,"Adjustment",'总明细 源文件后台下'!F:F,"Non-subscription Fee Adjustment")</f>
        <v>0</v>
      </c>
      <c r="AT224">
        <f>SUMIFS('总明细 源文件后台下'!W:W,'总明细 源文件后台下'!E:E,E224,'总明细 源文件后台下'!C:C,"Adjustment",'总明细 源文件后台下'!F:F,"FBA Inventory Placement Service Fee")</f>
        <v>0</v>
      </c>
      <c r="AV224">
        <f>SUMIF('FBA Customer Return Per Unit Fe'!B:B,E224,'FBA Customer Return Per Unit Fe'!C:C)</f>
        <v>0</v>
      </c>
      <c r="AX224">
        <f>(SUMIF('仓储费 源文件后台下'!C:C,E224,'仓储费 源文件后台下'!V:V))*-1</f>
        <v>0</v>
      </c>
      <c r="AZ224">
        <f>SUMIF('Disposal Fee销毁费用-160.95'!B:B,E224,'Disposal Fee销毁费用-160.95'!D:D)*-1</f>
        <v>0</v>
      </c>
      <c r="BC224">
        <f>IFERROR(VLOOKUP(F224,'优惠券-86.4'!F:I,4,0),0)</f>
        <v>0</v>
      </c>
      <c r="BD224">
        <f>IFERROR(VLOOKUP(F224,'早评-120'!E:H,4,0),0)</f>
        <v>0</v>
      </c>
      <c r="BF224">
        <f t="shared" si="24"/>
        <v>0</v>
      </c>
      <c r="BG224">
        <f t="shared" si="25"/>
        <v>0</v>
      </c>
      <c r="BH224">
        <f t="shared" si="26"/>
        <v>0</v>
      </c>
      <c r="BQ224" s="45">
        <f t="shared" si="27"/>
        <v>0</v>
      </c>
      <c r="BR224">
        <f>SUMIFS('9月销毁明细'!D:D,'9月销毁明细'!A:A,E224,'9月销毁明细'!H:H,"Sellable")</f>
        <v>0</v>
      </c>
      <c r="BS224">
        <f>SUMIFS('9月销毁明细'!G:G,'9月销毁明细'!A:A,E224,'9月销毁明细'!H:H,"Sellable")</f>
        <v>0</v>
      </c>
      <c r="BT224">
        <f>SUMIFS('9月销毁明细'!D:D,'9月销毁明细'!A:A,E224,'9月销毁明细'!H:H,"Unsellable")</f>
        <v>0</v>
      </c>
      <c r="BU224">
        <f>SUMIFS('9月销毁明细'!G:G,'9月销毁明细'!A:A,E224,'9月销毁明细'!H:H,"Unsellable")</f>
        <v>0</v>
      </c>
      <c r="BW224">
        <f>IFERROR(I224*VLOOKUP(F224,'9.3成本表'!C:L,10,0),0)</f>
        <v>0</v>
      </c>
      <c r="BX224">
        <f t="shared" si="28"/>
        <v>0</v>
      </c>
      <c r="CC224" s="45">
        <f t="shared" si="29"/>
        <v>0</v>
      </c>
      <c r="CD224" s="45">
        <f t="shared" si="30"/>
        <v>0</v>
      </c>
      <c r="CE224" s="45">
        <f t="shared" si="31"/>
        <v>0</v>
      </c>
    </row>
    <row r="225" spans="4:83" x14ac:dyDescent="0.25">
      <c r="D225" s="20" t="s">
        <v>559</v>
      </c>
      <c r="E225" s="20" t="s">
        <v>560</v>
      </c>
      <c r="F225" s="20">
        <v>2062</v>
      </c>
      <c r="G225">
        <v>219</v>
      </c>
      <c r="H225" s="20"/>
      <c r="I225">
        <f>SUMIFS('总明细 源文件后台下'!G:G,'总明细 源文件后台下'!E:E,E225,'总明细 源文件后台下'!C:C,"Order")</f>
        <v>0</v>
      </c>
      <c r="J225">
        <f>SUMIFS('总明细 源文件后台下'!M:M,'总明细 源文件后台下'!E:E,E225,'总明细 源文件后台下'!C:C,"Order")</f>
        <v>0</v>
      </c>
      <c r="K225">
        <f>SUMIFS('总明细 源文件后台下'!N:N,'总明细 源文件后台下'!E:E,E225,'总明细 源文件后台下'!C:C,"Order")</f>
        <v>0</v>
      </c>
      <c r="L225">
        <f>SUMIFS('总明细 源文件后台下'!O:O,'总明细 源文件后台下'!E:E,E225,'总明细 源文件后台下'!C:C,"Order")</f>
        <v>0</v>
      </c>
      <c r="M225">
        <f>SUMIFS('总明细 源文件后台下'!P:P,'总明细 源文件后台下'!E:E,E225,'总明细 源文件后台下'!C:C,"Order")</f>
        <v>0</v>
      </c>
      <c r="N225">
        <f>SUMIFS('总明细 源文件后台下'!Q:Q,'总明细 源文件后台下'!E:E,E225,'总明细 源文件后台下'!C:C,"Order")</f>
        <v>0</v>
      </c>
      <c r="O225">
        <f>SUMIFS('总明细 源文件后台下'!R:R,'总明细 源文件后台下'!E:E,E225,'总明细 源文件后台下'!C:C,"Order")</f>
        <v>0</v>
      </c>
      <c r="P225">
        <f>SUMIFS('总明细 源文件后台下'!S:S,'总明细 源文件后台下'!E:E,E225,'总明细 源文件后台下'!C:C,"Order")</f>
        <v>0</v>
      </c>
      <c r="Q225">
        <f>SUMIFS('总明细 源文件后台下'!T:T,'总明细 源文件后台下'!E:E,E225,'总明细 源文件后台下'!C:C,"Order")</f>
        <v>0</v>
      </c>
      <c r="R225">
        <f>SUMIFS('总明细 源文件后台下'!U:U,'总明细 源文件后台下'!E:E,E225,'总明细 源文件后台下'!C:C,"Order")</f>
        <v>0</v>
      </c>
      <c r="S225">
        <f>SUMIFS('总明细 源文件后台下'!V:V,'总明细 源文件后台下'!E:E,E225,'总明细 源文件后台下'!C:C,"Order")</f>
        <v>0</v>
      </c>
      <c r="T225">
        <f>SUMIFS('总明细 源文件后台下'!W:W,'总明细 源文件后台下'!E:E,E225,'总明细 源文件后台下'!C:C,"Order")</f>
        <v>0</v>
      </c>
      <c r="U225">
        <f>SUMIFS('总明细 源文件后台下'!G:G,'总明细 源文件后台下'!E:E,E225,'总明细 源文件后台下'!C:C,"Refund")</f>
        <v>0</v>
      </c>
      <c r="V225">
        <f>SUMIFS('总明细 源文件后台下'!M:M,'总明细 源文件后台下'!E:E,E225,'总明细 源文件后台下'!C:C,"Refund")</f>
        <v>0</v>
      </c>
      <c r="W225">
        <f>SUMIFS('总明细 源文件后台下'!N:N,'总明细 源文件后台下'!E:E,E225,'总明细 源文件后台下'!C:C,"Refund")</f>
        <v>0</v>
      </c>
      <c r="X225">
        <f>SUMIFS('总明细 源文件后台下'!O:O,'总明细 源文件后台下'!E:E,E225,'总明细 源文件后台下'!C:C,"Refund")</f>
        <v>0</v>
      </c>
      <c r="Y225">
        <f>SUMIFS('总明细 源文件后台下'!P:P,'总明细 源文件后台下'!E:E,E225,'总明细 源文件后台下'!C:C,"Refund")</f>
        <v>0</v>
      </c>
      <c r="Z225">
        <f>SUMIFS('总明细 源文件后台下'!Q:Q,'总明细 源文件后台下'!E:E,E225,'总明细 源文件后台下'!C:C,"Refund")</f>
        <v>0</v>
      </c>
      <c r="AA225">
        <f>SUMIFS('总明细 源文件后台下'!R:R,'总明细 源文件后台下'!E:E,E225,'总明细 源文件后台下'!C:C,"Refund")</f>
        <v>0</v>
      </c>
      <c r="AB225">
        <f>SUMIFS('总明细 源文件后台下'!S:S,'总明细 源文件后台下'!E:E,E225,'总明细 源文件后台下'!C:C,"Refund")</f>
        <v>0</v>
      </c>
      <c r="AC225">
        <f>SUMIFS('总明细 源文件后台下'!T:T,'总明细 源文件后台下'!E:E,E225,'总明细 源文件后台下'!C:C,"Refund")</f>
        <v>0</v>
      </c>
      <c r="AD225">
        <f>SUMIFS('总明细 源文件后台下'!U:U,'总明细 源文件后台下'!E:E,E225,'总明细 源文件后台下'!C:C,"Refund")</f>
        <v>0</v>
      </c>
      <c r="AE225">
        <f>SUMIFS('总明细 源文件后台下'!V:V,'总明细 源文件后台下'!E:E,E225,'总明细 源文件后台下'!C:C,"Refund")</f>
        <v>0</v>
      </c>
      <c r="AF225">
        <f>SUMIFS('总明细 源文件后台下'!W:W,'总明细 源文件后台下'!E:E,E225,'总明细 源文件后台下'!C:C,"Refund")</f>
        <v>0</v>
      </c>
      <c r="AK225">
        <f>(SUMIF('广告费 源文件后台下'!G:G,E225,'广告费 源文件后台下'!M:M))*-1</f>
        <v>0</v>
      </c>
      <c r="AL225">
        <f>SUMIFS('总明细 源文件后台下'!W:W,'总明细 源文件后台下'!E:E,E225,'总明细 源文件后台下'!C:C,"Adjustment",'总明细 源文件后台下'!F:F,"FBA Inventory Reimbursement - Customer Return")</f>
        <v>0</v>
      </c>
      <c r="AM225">
        <f>SUMIFS('总明细 源文件后台下'!W:W,'总明细 源文件后台下'!E:E,E225,'总明细 源文件后台下'!C:C,"Adjustment",'总明细 源文件后台下'!F:F,"FBA Inventory Reimbursement - Damaged:Warehouse")</f>
        <v>0</v>
      </c>
      <c r="AN225">
        <f>SUMIFS('总明细 源文件后台下'!W:W,'总明细 源文件后台下'!E:E,E225,'总明细 源文件后台下'!C:C,"Adjustment",'总明细 源文件后台下'!F:F,"FBA Inventory Reimbursement - Customer Service Issue")</f>
        <v>0</v>
      </c>
      <c r="AO225">
        <f>SUMIFS('总明细 源文件后台下'!W:W,'总明细 源文件后台下'!E:E,E225,'总明细 源文件后台下'!C:C,"Adjustment",'总明细 源文件后台下'!F:F,"FBA Inventory Reimbursement - Fee Correction")</f>
        <v>0</v>
      </c>
      <c r="AP225">
        <f>SUMIFS('总明细 源文件后台下'!W:W,'总明细 源文件后台下'!E:E,E225,'总明细 源文件后台下'!C:C,"Adjustment",'总明细 源文件后台下'!F:F,"FBA Inventory Reimbursement - General Adjustment")</f>
        <v>0</v>
      </c>
      <c r="AQ225">
        <f>SUMIFS('总明细 源文件后台下'!W:W,'总明细 源文件后台下'!E:E,E225,'总明细 源文件后台下'!C:C,"Adjustment",'总明细 源文件后台下'!F:F,"FBA Inventory Reimbursement - Lost:Inbound")</f>
        <v>0</v>
      </c>
      <c r="AR225">
        <f>SUMIFS('总明细 源文件后台下'!W:W,'总明细 源文件后台下'!E:E,E225,'总明细 源文件后台下'!C:C,"Adjustment",'总明细 源文件后台下'!F:F,"FBA Inventory Reimbursement - Lost:Warehouse")</f>
        <v>0</v>
      </c>
      <c r="AS225">
        <f>SUMIFS('总明细 源文件后台下'!W:W,'总明细 源文件后台下'!E:E,E225,'总明细 源文件后台下'!C:C,"Adjustment",'总明细 源文件后台下'!F:F,"Non-subscription Fee Adjustment")</f>
        <v>0</v>
      </c>
      <c r="AT225">
        <f>SUMIFS('总明细 源文件后台下'!W:W,'总明细 源文件后台下'!E:E,E225,'总明细 源文件后台下'!C:C,"Adjustment",'总明细 源文件后台下'!F:F,"FBA Inventory Placement Service Fee")</f>
        <v>0</v>
      </c>
      <c r="AV225">
        <f>SUMIF('FBA Customer Return Per Unit Fe'!B:B,E225,'FBA Customer Return Per Unit Fe'!C:C)</f>
        <v>0</v>
      </c>
      <c r="AX225">
        <f>(SUMIF('仓储费 源文件后台下'!C:C,E225,'仓储费 源文件后台下'!V:V))*-1</f>
        <v>0</v>
      </c>
      <c r="AZ225">
        <f>SUMIF('Disposal Fee销毁费用-160.95'!B:B,E225,'Disposal Fee销毁费用-160.95'!D:D)*-1</f>
        <v>0</v>
      </c>
      <c r="BC225">
        <f>IFERROR(VLOOKUP(F225,'优惠券-86.4'!F:I,4,0),0)</f>
        <v>0</v>
      </c>
      <c r="BD225">
        <f>IFERROR(VLOOKUP(F225,'早评-120'!E:H,4,0),0)</f>
        <v>0</v>
      </c>
      <c r="BF225">
        <f t="shared" si="24"/>
        <v>0</v>
      </c>
      <c r="BG225">
        <f t="shared" si="25"/>
        <v>0</v>
      </c>
      <c r="BH225">
        <f t="shared" si="26"/>
        <v>0</v>
      </c>
      <c r="BQ225" s="45">
        <f t="shared" si="27"/>
        <v>0</v>
      </c>
      <c r="BR225">
        <f>SUMIFS('9月销毁明细'!D:D,'9月销毁明细'!A:A,E225,'9月销毁明细'!H:H,"Sellable")</f>
        <v>0</v>
      </c>
      <c r="BS225">
        <f>SUMIFS('9月销毁明细'!G:G,'9月销毁明细'!A:A,E225,'9月销毁明细'!H:H,"Sellable")</f>
        <v>0</v>
      </c>
      <c r="BT225">
        <f>SUMIFS('9月销毁明细'!D:D,'9月销毁明细'!A:A,E225,'9月销毁明细'!H:H,"Unsellable")</f>
        <v>0</v>
      </c>
      <c r="BU225">
        <f>SUMIFS('9月销毁明细'!G:G,'9月销毁明细'!A:A,E225,'9月销毁明细'!H:H,"Unsellable")</f>
        <v>0</v>
      </c>
      <c r="BW225">
        <f>IFERROR(I225*VLOOKUP(F225,'9.3成本表'!C:L,10,0),0)</f>
        <v>0</v>
      </c>
      <c r="BX225">
        <f t="shared" si="28"/>
        <v>0</v>
      </c>
      <c r="CC225" s="45">
        <f t="shared" si="29"/>
        <v>0</v>
      </c>
      <c r="CD225" s="45">
        <f t="shared" si="30"/>
        <v>0</v>
      </c>
      <c r="CE225" s="45">
        <f t="shared" si="31"/>
        <v>0</v>
      </c>
    </row>
    <row r="226" spans="4:83" x14ac:dyDescent="0.25">
      <c r="D226" s="20" t="s">
        <v>561</v>
      </c>
      <c r="E226" s="20" t="s">
        <v>562</v>
      </c>
      <c r="F226" s="20">
        <v>2062</v>
      </c>
      <c r="G226">
        <v>220</v>
      </c>
      <c r="H226" s="20"/>
      <c r="I226">
        <f>SUMIFS('总明细 源文件后台下'!G:G,'总明细 源文件后台下'!E:E,E226,'总明细 源文件后台下'!C:C,"Order")</f>
        <v>0</v>
      </c>
      <c r="J226">
        <f>SUMIFS('总明细 源文件后台下'!M:M,'总明细 源文件后台下'!E:E,E226,'总明细 源文件后台下'!C:C,"Order")</f>
        <v>0</v>
      </c>
      <c r="K226">
        <f>SUMIFS('总明细 源文件后台下'!N:N,'总明细 源文件后台下'!E:E,E226,'总明细 源文件后台下'!C:C,"Order")</f>
        <v>0</v>
      </c>
      <c r="L226">
        <f>SUMIFS('总明细 源文件后台下'!O:O,'总明细 源文件后台下'!E:E,E226,'总明细 源文件后台下'!C:C,"Order")</f>
        <v>0</v>
      </c>
      <c r="M226">
        <f>SUMIFS('总明细 源文件后台下'!P:P,'总明细 源文件后台下'!E:E,E226,'总明细 源文件后台下'!C:C,"Order")</f>
        <v>0</v>
      </c>
      <c r="N226">
        <f>SUMIFS('总明细 源文件后台下'!Q:Q,'总明细 源文件后台下'!E:E,E226,'总明细 源文件后台下'!C:C,"Order")</f>
        <v>0</v>
      </c>
      <c r="O226">
        <f>SUMIFS('总明细 源文件后台下'!R:R,'总明细 源文件后台下'!E:E,E226,'总明细 源文件后台下'!C:C,"Order")</f>
        <v>0</v>
      </c>
      <c r="P226">
        <f>SUMIFS('总明细 源文件后台下'!S:S,'总明细 源文件后台下'!E:E,E226,'总明细 源文件后台下'!C:C,"Order")</f>
        <v>0</v>
      </c>
      <c r="Q226">
        <f>SUMIFS('总明细 源文件后台下'!T:T,'总明细 源文件后台下'!E:E,E226,'总明细 源文件后台下'!C:C,"Order")</f>
        <v>0</v>
      </c>
      <c r="R226">
        <f>SUMIFS('总明细 源文件后台下'!U:U,'总明细 源文件后台下'!E:E,E226,'总明细 源文件后台下'!C:C,"Order")</f>
        <v>0</v>
      </c>
      <c r="S226">
        <f>SUMIFS('总明细 源文件后台下'!V:V,'总明细 源文件后台下'!E:E,E226,'总明细 源文件后台下'!C:C,"Order")</f>
        <v>0</v>
      </c>
      <c r="T226">
        <f>SUMIFS('总明细 源文件后台下'!W:W,'总明细 源文件后台下'!E:E,E226,'总明细 源文件后台下'!C:C,"Order")</f>
        <v>0</v>
      </c>
      <c r="U226">
        <f>SUMIFS('总明细 源文件后台下'!G:G,'总明细 源文件后台下'!E:E,E226,'总明细 源文件后台下'!C:C,"Refund")</f>
        <v>0</v>
      </c>
      <c r="V226">
        <f>SUMIFS('总明细 源文件后台下'!M:M,'总明细 源文件后台下'!E:E,E226,'总明细 源文件后台下'!C:C,"Refund")</f>
        <v>0</v>
      </c>
      <c r="W226">
        <f>SUMIFS('总明细 源文件后台下'!N:N,'总明细 源文件后台下'!E:E,E226,'总明细 源文件后台下'!C:C,"Refund")</f>
        <v>0</v>
      </c>
      <c r="X226">
        <f>SUMIFS('总明细 源文件后台下'!O:O,'总明细 源文件后台下'!E:E,E226,'总明细 源文件后台下'!C:C,"Refund")</f>
        <v>0</v>
      </c>
      <c r="Y226">
        <f>SUMIFS('总明细 源文件后台下'!P:P,'总明细 源文件后台下'!E:E,E226,'总明细 源文件后台下'!C:C,"Refund")</f>
        <v>0</v>
      </c>
      <c r="Z226">
        <f>SUMIFS('总明细 源文件后台下'!Q:Q,'总明细 源文件后台下'!E:E,E226,'总明细 源文件后台下'!C:C,"Refund")</f>
        <v>0</v>
      </c>
      <c r="AA226">
        <f>SUMIFS('总明细 源文件后台下'!R:R,'总明细 源文件后台下'!E:E,E226,'总明细 源文件后台下'!C:C,"Refund")</f>
        <v>0</v>
      </c>
      <c r="AB226">
        <f>SUMIFS('总明细 源文件后台下'!S:S,'总明细 源文件后台下'!E:E,E226,'总明细 源文件后台下'!C:C,"Refund")</f>
        <v>0</v>
      </c>
      <c r="AC226">
        <f>SUMIFS('总明细 源文件后台下'!T:T,'总明细 源文件后台下'!E:E,E226,'总明细 源文件后台下'!C:C,"Refund")</f>
        <v>0</v>
      </c>
      <c r="AD226">
        <f>SUMIFS('总明细 源文件后台下'!U:U,'总明细 源文件后台下'!E:E,E226,'总明细 源文件后台下'!C:C,"Refund")</f>
        <v>0</v>
      </c>
      <c r="AE226">
        <f>SUMIFS('总明细 源文件后台下'!V:V,'总明细 源文件后台下'!E:E,E226,'总明细 源文件后台下'!C:C,"Refund")</f>
        <v>0</v>
      </c>
      <c r="AF226">
        <f>SUMIFS('总明细 源文件后台下'!W:W,'总明细 源文件后台下'!E:E,E226,'总明细 源文件后台下'!C:C,"Refund")</f>
        <v>0</v>
      </c>
      <c r="AK226">
        <f>(SUMIF('广告费 源文件后台下'!G:G,E226,'广告费 源文件后台下'!M:M))*-1</f>
        <v>0</v>
      </c>
      <c r="AL226">
        <f>SUMIFS('总明细 源文件后台下'!W:W,'总明细 源文件后台下'!E:E,E226,'总明细 源文件后台下'!C:C,"Adjustment",'总明细 源文件后台下'!F:F,"FBA Inventory Reimbursement - Customer Return")</f>
        <v>0</v>
      </c>
      <c r="AM226">
        <f>SUMIFS('总明细 源文件后台下'!W:W,'总明细 源文件后台下'!E:E,E226,'总明细 源文件后台下'!C:C,"Adjustment",'总明细 源文件后台下'!F:F,"FBA Inventory Reimbursement - Damaged:Warehouse")</f>
        <v>0</v>
      </c>
      <c r="AN226">
        <f>SUMIFS('总明细 源文件后台下'!W:W,'总明细 源文件后台下'!E:E,E226,'总明细 源文件后台下'!C:C,"Adjustment",'总明细 源文件后台下'!F:F,"FBA Inventory Reimbursement - Customer Service Issue")</f>
        <v>0</v>
      </c>
      <c r="AO226">
        <f>SUMIFS('总明细 源文件后台下'!W:W,'总明细 源文件后台下'!E:E,E226,'总明细 源文件后台下'!C:C,"Adjustment",'总明细 源文件后台下'!F:F,"FBA Inventory Reimbursement - Fee Correction")</f>
        <v>0</v>
      </c>
      <c r="AP226">
        <f>SUMIFS('总明细 源文件后台下'!W:W,'总明细 源文件后台下'!E:E,E226,'总明细 源文件后台下'!C:C,"Adjustment",'总明细 源文件后台下'!F:F,"FBA Inventory Reimbursement - General Adjustment")</f>
        <v>0</v>
      </c>
      <c r="AQ226">
        <f>SUMIFS('总明细 源文件后台下'!W:W,'总明细 源文件后台下'!E:E,E226,'总明细 源文件后台下'!C:C,"Adjustment",'总明细 源文件后台下'!F:F,"FBA Inventory Reimbursement - Lost:Inbound")</f>
        <v>0</v>
      </c>
      <c r="AR226">
        <f>SUMIFS('总明细 源文件后台下'!W:W,'总明细 源文件后台下'!E:E,E226,'总明细 源文件后台下'!C:C,"Adjustment",'总明细 源文件后台下'!F:F,"FBA Inventory Reimbursement - Lost:Warehouse")</f>
        <v>0</v>
      </c>
      <c r="AS226">
        <f>SUMIFS('总明细 源文件后台下'!W:W,'总明细 源文件后台下'!E:E,E226,'总明细 源文件后台下'!C:C,"Adjustment",'总明细 源文件后台下'!F:F,"Non-subscription Fee Adjustment")</f>
        <v>0</v>
      </c>
      <c r="AT226">
        <f>SUMIFS('总明细 源文件后台下'!W:W,'总明细 源文件后台下'!E:E,E226,'总明细 源文件后台下'!C:C,"Adjustment",'总明细 源文件后台下'!F:F,"FBA Inventory Placement Service Fee")</f>
        <v>0</v>
      </c>
      <c r="AV226">
        <f>SUMIF('FBA Customer Return Per Unit Fe'!B:B,E226,'FBA Customer Return Per Unit Fe'!C:C)</f>
        <v>0</v>
      </c>
      <c r="AX226">
        <f>(SUMIF('仓储费 源文件后台下'!C:C,E226,'仓储费 源文件后台下'!V:V))*-1</f>
        <v>0</v>
      </c>
      <c r="AZ226">
        <f>SUMIF('Disposal Fee销毁费用-160.95'!B:B,E226,'Disposal Fee销毁费用-160.95'!D:D)*-1</f>
        <v>0</v>
      </c>
      <c r="BC226">
        <f>IFERROR(VLOOKUP(F226,'优惠券-86.4'!F:I,4,0),0)</f>
        <v>0</v>
      </c>
      <c r="BD226">
        <f>IFERROR(VLOOKUP(F226,'早评-120'!E:H,4,0),0)</f>
        <v>0</v>
      </c>
      <c r="BF226">
        <f t="shared" si="24"/>
        <v>0</v>
      </c>
      <c r="BG226">
        <f t="shared" si="25"/>
        <v>0</v>
      </c>
      <c r="BH226">
        <f t="shared" si="26"/>
        <v>0</v>
      </c>
      <c r="BQ226" s="45">
        <f t="shared" si="27"/>
        <v>0</v>
      </c>
      <c r="BR226">
        <f>SUMIFS('9月销毁明细'!D:D,'9月销毁明细'!A:A,E226,'9月销毁明细'!H:H,"Sellable")</f>
        <v>0</v>
      </c>
      <c r="BS226">
        <f>SUMIFS('9月销毁明细'!G:G,'9月销毁明细'!A:A,E226,'9月销毁明细'!H:H,"Sellable")</f>
        <v>0</v>
      </c>
      <c r="BT226">
        <f>SUMIFS('9月销毁明细'!D:D,'9月销毁明细'!A:A,E226,'9月销毁明细'!H:H,"Unsellable")</f>
        <v>0</v>
      </c>
      <c r="BU226">
        <f>SUMIFS('9月销毁明细'!G:G,'9月销毁明细'!A:A,E226,'9月销毁明细'!H:H,"Unsellable")</f>
        <v>0</v>
      </c>
      <c r="BW226">
        <f>IFERROR(I226*VLOOKUP(F226,'9.3成本表'!C:L,10,0),0)</f>
        <v>0</v>
      </c>
      <c r="BX226">
        <f t="shared" si="28"/>
        <v>0</v>
      </c>
      <c r="CC226" s="45">
        <f t="shared" si="29"/>
        <v>0</v>
      </c>
      <c r="CD226" s="45">
        <f t="shared" si="30"/>
        <v>0</v>
      </c>
      <c r="CE226" s="45">
        <f t="shared" si="31"/>
        <v>0</v>
      </c>
    </row>
    <row r="227" spans="4:83" x14ac:dyDescent="0.25">
      <c r="D227" s="20" t="s">
        <v>563</v>
      </c>
      <c r="E227" s="20" t="s">
        <v>564</v>
      </c>
      <c r="F227" s="20">
        <v>2062</v>
      </c>
      <c r="G227">
        <v>221</v>
      </c>
      <c r="H227" s="20"/>
      <c r="I227">
        <f>SUMIFS('总明细 源文件后台下'!G:G,'总明细 源文件后台下'!E:E,E227,'总明细 源文件后台下'!C:C,"Order")</f>
        <v>0</v>
      </c>
      <c r="J227">
        <f>SUMIFS('总明细 源文件后台下'!M:M,'总明细 源文件后台下'!E:E,E227,'总明细 源文件后台下'!C:C,"Order")</f>
        <v>0</v>
      </c>
      <c r="K227">
        <f>SUMIFS('总明细 源文件后台下'!N:N,'总明细 源文件后台下'!E:E,E227,'总明细 源文件后台下'!C:C,"Order")</f>
        <v>0</v>
      </c>
      <c r="L227">
        <f>SUMIFS('总明细 源文件后台下'!O:O,'总明细 源文件后台下'!E:E,E227,'总明细 源文件后台下'!C:C,"Order")</f>
        <v>0</v>
      </c>
      <c r="M227">
        <f>SUMIFS('总明细 源文件后台下'!P:P,'总明细 源文件后台下'!E:E,E227,'总明细 源文件后台下'!C:C,"Order")</f>
        <v>0</v>
      </c>
      <c r="N227">
        <f>SUMIFS('总明细 源文件后台下'!Q:Q,'总明细 源文件后台下'!E:E,E227,'总明细 源文件后台下'!C:C,"Order")</f>
        <v>0</v>
      </c>
      <c r="O227">
        <f>SUMIFS('总明细 源文件后台下'!R:R,'总明细 源文件后台下'!E:E,E227,'总明细 源文件后台下'!C:C,"Order")</f>
        <v>0</v>
      </c>
      <c r="P227">
        <f>SUMIFS('总明细 源文件后台下'!S:S,'总明细 源文件后台下'!E:E,E227,'总明细 源文件后台下'!C:C,"Order")</f>
        <v>0</v>
      </c>
      <c r="Q227">
        <f>SUMIFS('总明细 源文件后台下'!T:T,'总明细 源文件后台下'!E:E,E227,'总明细 源文件后台下'!C:C,"Order")</f>
        <v>0</v>
      </c>
      <c r="R227">
        <f>SUMIFS('总明细 源文件后台下'!U:U,'总明细 源文件后台下'!E:E,E227,'总明细 源文件后台下'!C:C,"Order")</f>
        <v>0</v>
      </c>
      <c r="S227">
        <f>SUMIFS('总明细 源文件后台下'!V:V,'总明细 源文件后台下'!E:E,E227,'总明细 源文件后台下'!C:C,"Order")</f>
        <v>0</v>
      </c>
      <c r="T227">
        <f>SUMIFS('总明细 源文件后台下'!W:W,'总明细 源文件后台下'!E:E,E227,'总明细 源文件后台下'!C:C,"Order")</f>
        <v>0</v>
      </c>
      <c r="U227">
        <f>SUMIFS('总明细 源文件后台下'!G:G,'总明细 源文件后台下'!E:E,E227,'总明细 源文件后台下'!C:C,"Refund")</f>
        <v>0</v>
      </c>
      <c r="V227">
        <f>SUMIFS('总明细 源文件后台下'!M:M,'总明细 源文件后台下'!E:E,E227,'总明细 源文件后台下'!C:C,"Refund")</f>
        <v>0</v>
      </c>
      <c r="W227">
        <f>SUMIFS('总明细 源文件后台下'!N:N,'总明细 源文件后台下'!E:E,E227,'总明细 源文件后台下'!C:C,"Refund")</f>
        <v>0</v>
      </c>
      <c r="X227">
        <f>SUMIFS('总明细 源文件后台下'!O:O,'总明细 源文件后台下'!E:E,E227,'总明细 源文件后台下'!C:C,"Refund")</f>
        <v>0</v>
      </c>
      <c r="Y227">
        <f>SUMIFS('总明细 源文件后台下'!P:P,'总明细 源文件后台下'!E:E,E227,'总明细 源文件后台下'!C:C,"Refund")</f>
        <v>0</v>
      </c>
      <c r="Z227">
        <f>SUMIFS('总明细 源文件后台下'!Q:Q,'总明细 源文件后台下'!E:E,E227,'总明细 源文件后台下'!C:C,"Refund")</f>
        <v>0</v>
      </c>
      <c r="AA227">
        <f>SUMIFS('总明细 源文件后台下'!R:R,'总明细 源文件后台下'!E:E,E227,'总明细 源文件后台下'!C:C,"Refund")</f>
        <v>0</v>
      </c>
      <c r="AB227">
        <f>SUMIFS('总明细 源文件后台下'!S:S,'总明细 源文件后台下'!E:E,E227,'总明细 源文件后台下'!C:C,"Refund")</f>
        <v>0</v>
      </c>
      <c r="AC227">
        <f>SUMIFS('总明细 源文件后台下'!T:T,'总明细 源文件后台下'!E:E,E227,'总明细 源文件后台下'!C:C,"Refund")</f>
        <v>0</v>
      </c>
      <c r="AD227">
        <f>SUMIFS('总明细 源文件后台下'!U:U,'总明细 源文件后台下'!E:E,E227,'总明细 源文件后台下'!C:C,"Refund")</f>
        <v>0</v>
      </c>
      <c r="AE227">
        <f>SUMIFS('总明细 源文件后台下'!V:V,'总明细 源文件后台下'!E:E,E227,'总明细 源文件后台下'!C:C,"Refund")</f>
        <v>0</v>
      </c>
      <c r="AF227">
        <f>SUMIFS('总明细 源文件后台下'!W:W,'总明细 源文件后台下'!E:E,E227,'总明细 源文件后台下'!C:C,"Refund")</f>
        <v>0</v>
      </c>
      <c r="AK227">
        <f>(SUMIF('广告费 源文件后台下'!G:G,E227,'广告费 源文件后台下'!M:M))*-1</f>
        <v>0</v>
      </c>
      <c r="AL227">
        <f>SUMIFS('总明细 源文件后台下'!W:W,'总明细 源文件后台下'!E:E,E227,'总明细 源文件后台下'!C:C,"Adjustment",'总明细 源文件后台下'!F:F,"FBA Inventory Reimbursement - Customer Return")</f>
        <v>0</v>
      </c>
      <c r="AM227">
        <f>SUMIFS('总明细 源文件后台下'!W:W,'总明细 源文件后台下'!E:E,E227,'总明细 源文件后台下'!C:C,"Adjustment",'总明细 源文件后台下'!F:F,"FBA Inventory Reimbursement - Damaged:Warehouse")</f>
        <v>0</v>
      </c>
      <c r="AN227">
        <f>SUMIFS('总明细 源文件后台下'!W:W,'总明细 源文件后台下'!E:E,E227,'总明细 源文件后台下'!C:C,"Adjustment",'总明细 源文件后台下'!F:F,"FBA Inventory Reimbursement - Customer Service Issue")</f>
        <v>0</v>
      </c>
      <c r="AO227">
        <f>SUMIFS('总明细 源文件后台下'!W:W,'总明细 源文件后台下'!E:E,E227,'总明细 源文件后台下'!C:C,"Adjustment",'总明细 源文件后台下'!F:F,"FBA Inventory Reimbursement - Fee Correction")</f>
        <v>0</v>
      </c>
      <c r="AP227">
        <f>SUMIFS('总明细 源文件后台下'!W:W,'总明细 源文件后台下'!E:E,E227,'总明细 源文件后台下'!C:C,"Adjustment",'总明细 源文件后台下'!F:F,"FBA Inventory Reimbursement - General Adjustment")</f>
        <v>0</v>
      </c>
      <c r="AQ227">
        <f>SUMIFS('总明细 源文件后台下'!W:W,'总明细 源文件后台下'!E:E,E227,'总明细 源文件后台下'!C:C,"Adjustment",'总明细 源文件后台下'!F:F,"FBA Inventory Reimbursement - Lost:Inbound")</f>
        <v>0</v>
      </c>
      <c r="AR227">
        <f>SUMIFS('总明细 源文件后台下'!W:W,'总明细 源文件后台下'!E:E,E227,'总明细 源文件后台下'!C:C,"Adjustment",'总明细 源文件后台下'!F:F,"FBA Inventory Reimbursement - Lost:Warehouse")</f>
        <v>0</v>
      </c>
      <c r="AS227">
        <f>SUMIFS('总明细 源文件后台下'!W:W,'总明细 源文件后台下'!E:E,E227,'总明细 源文件后台下'!C:C,"Adjustment",'总明细 源文件后台下'!F:F,"Non-subscription Fee Adjustment")</f>
        <v>0</v>
      </c>
      <c r="AT227">
        <f>SUMIFS('总明细 源文件后台下'!W:W,'总明细 源文件后台下'!E:E,E227,'总明细 源文件后台下'!C:C,"Adjustment",'总明细 源文件后台下'!F:F,"FBA Inventory Placement Service Fee")</f>
        <v>0</v>
      </c>
      <c r="AV227">
        <f>SUMIF('FBA Customer Return Per Unit Fe'!B:B,E227,'FBA Customer Return Per Unit Fe'!C:C)</f>
        <v>0</v>
      </c>
      <c r="AX227">
        <f>(SUMIF('仓储费 源文件后台下'!C:C,E227,'仓储费 源文件后台下'!V:V))*-1</f>
        <v>0</v>
      </c>
      <c r="AZ227">
        <f>SUMIF('Disposal Fee销毁费用-160.95'!B:B,E227,'Disposal Fee销毁费用-160.95'!D:D)*-1</f>
        <v>0</v>
      </c>
      <c r="BC227">
        <f>IFERROR(VLOOKUP(F227,'优惠券-86.4'!F:I,4,0),0)</f>
        <v>0</v>
      </c>
      <c r="BD227">
        <f>IFERROR(VLOOKUP(F227,'早评-120'!E:H,4,0),0)</f>
        <v>0</v>
      </c>
      <c r="BF227">
        <f t="shared" si="24"/>
        <v>0</v>
      </c>
      <c r="BG227">
        <f t="shared" si="25"/>
        <v>0</v>
      </c>
      <c r="BH227">
        <f t="shared" si="26"/>
        <v>0</v>
      </c>
      <c r="BQ227" s="45">
        <f t="shared" si="27"/>
        <v>0</v>
      </c>
      <c r="BR227">
        <f>SUMIFS('9月销毁明细'!D:D,'9月销毁明细'!A:A,E227,'9月销毁明细'!H:H,"Sellable")</f>
        <v>0</v>
      </c>
      <c r="BS227">
        <f>SUMIFS('9月销毁明细'!G:G,'9月销毁明细'!A:A,E227,'9月销毁明细'!H:H,"Sellable")</f>
        <v>0</v>
      </c>
      <c r="BT227">
        <f>SUMIFS('9月销毁明细'!D:D,'9月销毁明细'!A:A,E227,'9月销毁明细'!H:H,"Unsellable")</f>
        <v>0</v>
      </c>
      <c r="BU227">
        <f>SUMIFS('9月销毁明细'!G:G,'9月销毁明细'!A:A,E227,'9月销毁明细'!H:H,"Unsellable")</f>
        <v>0</v>
      </c>
      <c r="BW227">
        <f>IFERROR(I227*VLOOKUP(F227,'9.3成本表'!C:L,10,0),0)</f>
        <v>0</v>
      </c>
      <c r="BX227">
        <f t="shared" si="28"/>
        <v>0</v>
      </c>
      <c r="CC227" s="45">
        <f t="shared" si="29"/>
        <v>0</v>
      </c>
      <c r="CD227" s="45">
        <f t="shared" si="30"/>
        <v>0</v>
      </c>
      <c r="CE227" s="45">
        <f t="shared" si="31"/>
        <v>0</v>
      </c>
    </row>
    <row r="228" spans="4:83" x14ac:dyDescent="0.25">
      <c r="D228" s="20" t="s">
        <v>565</v>
      </c>
      <c r="E228" s="20" t="s">
        <v>566</v>
      </c>
      <c r="F228" s="20">
        <v>2379</v>
      </c>
      <c r="G228">
        <v>222</v>
      </c>
      <c r="H228" s="20"/>
      <c r="I228">
        <f>SUMIFS('总明细 源文件后台下'!G:G,'总明细 源文件后台下'!E:E,E228,'总明细 源文件后台下'!C:C,"Order")</f>
        <v>0</v>
      </c>
      <c r="J228">
        <f>SUMIFS('总明细 源文件后台下'!M:M,'总明细 源文件后台下'!E:E,E228,'总明细 源文件后台下'!C:C,"Order")</f>
        <v>0</v>
      </c>
      <c r="K228">
        <f>SUMIFS('总明细 源文件后台下'!N:N,'总明细 源文件后台下'!E:E,E228,'总明细 源文件后台下'!C:C,"Order")</f>
        <v>0</v>
      </c>
      <c r="L228">
        <f>SUMIFS('总明细 源文件后台下'!O:O,'总明细 源文件后台下'!E:E,E228,'总明细 源文件后台下'!C:C,"Order")</f>
        <v>0</v>
      </c>
      <c r="M228">
        <f>SUMIFS('总明细 源文件后台下'!P:P,'总明细 源文件后台下'!E:E,E228,'总明细 源文件后台下'!C:C,"Order")</f>
        <v>0</v>
      </c>
      <c r="N228">
        <f>SUMIFS('总明细 源文件后台下'!Q:Q,'总明细 源文件后台下'!E:E,E228,'总明细 源文件后台下'!C:C,"Order")</f>
        <v>0</v>
      </c>
      <c r="O228">
        <f>SUMIFS('总明细 源文件后台下'!R:R,'总明细 源文件后台下'!E:E,E228,'总明细 源文件后台下'!C:C,"Order")</f>
        <v>0</v>
      </c>
      <c r="P228">
        <f>SUMIFS('总明细 源文件后台下'!S:S,'总明细 源文件后台下'!E:E,E228,'总明细 源文件后台下'!C:C,"Order")</f>
        <v>0</v>
      </c>
      <c r="Q228">
        <f>SUMIFS('总明细 源文件后台下'!T:T,'总明细 源文件后台下'!E:E,E228,'总明细 源文件后台下'!C:C,"Order")</f>
        <v>0</v>
      </c>
      <c r="R228">
        <f>SUMIFS('总明细 源文件后台下'!U:U,'总明细 源文件后台下'!E:E,E228,'总明细 源文件后台下'!C:C,"Order")</f>
        <v>0</v>
      </c>
      <c r="S228">
        <f>SUMIFS('总明细 源文件后台下'!V:V,'总明细 源文件后台下'!E:E,E228,'总明细 源文件后台下'!C:C,"Order")</f>
        <v>0</v>
      </c>
      <c r="T228">
        <f>SUMIFS('总明细 源文件后台下'!W:W,'总明细 源文件后台下'!E:E,E228,'总明细 源文件后台下'!C:C,"Order")</f>
        <v>0</v>
      </c>
      <c r="U228">
        <f>SUMIFS('总明细 源文件后台下'!G:G,'总明细 源文件后台下'!E:E,E228,'总明细 源文件后台下'!C:C,"Refund")</f>
        <v>0</v>
      </c>
      <c r="V228">
        <f>SUMIFS('总明细 源文件后台下'!M:M,'总明细 源文件后台下'!E:E,E228,'总明细 源文件后台下'!C:C,"Refund")</f>
        <v>0</v>
      </c>
      <c r="W228">
        <f>SUMIFS('总明细 源文件后台下'!N:N,'总明细 源文件后台下'!E:E,E228,'总明细 源文件后台下'!C:C,"Refund")</f>
        <v>0</v>
      </c>
      <c r="X228">
        <f>SUMIFS('总明细 源文件后台下'!O:O,'总明细 源文件后台下'!E:E,E228,'总明细 源文件后台下'!C:C,"Refund")</f>
        <v>0</v>
      </c>
      <c r="Y228">
        <f>SUMIFS('总明细 源文件后台下'!P:P,'总明细 源文件后台下'!E:E,E228,'总明细 源文件后台下'!C:C,"Refund")</f>
        <v>0</v>
      </c>
      <c r="Z228">
        <f>SUMIFS('总明细 源文件后台下'!Q:Q,'总明细 源文件后台下'!E:E,E228,'总明细 源文件后台下'!C:C,"Refund")</f>
        <v>0</v>
      </c>
      <c r="AA228">
        <f>SUMIFS('总明细 源文件后台下'!R:R,'总明细 源文件后台下'!E:E,E228,'总明细 源文件后台下'!C:C,"Refund")</f>
        <v>0</v>
      </c>
      <c r="AB228">
        <f>SUMIFS('总明细 源文件后台下'!S:S,'总明细 源文件后台下'!E:E,E228,'总明细 源文件后台下'!C:C,"Refund")</f>
        <v>0</v>
      </c>
      <c r="AC228">
        <f>SUMIFS('总明细 源文件后台下'!T:T,'总明细 源文件后台下'!E:E,E228,'总明细 源文件后台下'!C:C,"Refund")</f>
        <v>0</v>
      </c>
      <c r="AD228">
        <f>SUMIFS('总明细 源文件后台下'!U:U,'总明细 源文件后台下'!E:E,E228,'总明细 源文件后台下'!C:C,"Refund")</f>
        <v>0</v>
      </c>
      <c r="AE228">
        <f>SUMIFS('总明细 源文件后台下'!V:V,'总明细 源文件后台下'!E:E,E228,'总明细 源文件后台下'!C:C,"Refund")</f>
        <v>0</v>
      </c>
      <c r="AF228">
        <f>SUMIFS('总明细 源文件后台下'!W:W,'总明细 源文件后台下'!E:E,E228,'总明细 源文件后台下'!C:C,"Refund")</f>
        <v>0</v>
      </c>
      <c r="AK228">
        <f>(SUMIF('广告费 源文件后台下'!G:G,E228,'广告费 源文件后台下'!M:M))*-1</f>
        <v>0</v>
      </c>
      <c r="AL228">
        <f>SUMIFS('总明细 源文件后台下'!W:W,'总明细 源文件后台下'!E:E,E228,'总明细 源文件后台下'!C:C,"Adjustment",'总明细 源文件后台下'!F:F,"FBA Inventory Reimbursement - Customer Return")</f>
        <v>0</v>
      </c>
      <c r="AM228">
        <f>SUMIFS('总明细 源文件后台下'!W:W,'总明细 源文件后台下'!E:E,E228,'总明细 源文件后台下'!C:C,"Adjustment",'总明细 源文件后台下'!F:F,"FBA Inventory Reimbursement - Damaged:Warehouse")</f>
        <v>0</v>
      </c>
      <c r="AN228">
        <f>SUMIFS('总明细 源文件后台下'!W:W,'总明细 源文件后台下'!E:E,E228,'总明细 源文件后台下'!C:C,"Adjustment",'总明细 源文件后台下'!F:F,"FBA Inventory Reimbursement - Customer Service Issue")</f>
        <v>0</v>
      </c>
      <c r="AO228">
        <f>SUMIFS('总明细 源文件后台下'!W:W,'总明细 源文件后台下'!E:E,E228,'总明细 源文件后台下'!C:C,"Adjustment",'总明细 源文件后台下'!F:F,"FBA Inventory Reimbursement - Fee Correction")</f>
        <v>0</v>
      </c>
      <c r="AP228">
        <f>SUMIFS('总明细 源文件后台下'!W:W,'总明细 源文件后台下'!E:E,E228,'总明细 源文件后台下'!C:C,"Adjustment",'总明细 源文件后台下'!F:F,"FBA Inventory Reimbursement - General Adjustment")</f>
        <v>0</v>
      </c>
      <c r="AQ228">
        <f>SUMIFS('总明细 源文件后台下'!W:W,'总明细 源文件后台下'!E:E,E228,'总明细 源文件后台下'!C:C,"Adjustment",'总明细 源文件后台下'!F:F,"FBA Inventory Reimbursement - Lost:Inbound")</f>
        <v>0</v>
      </c>
      <c r="AR228">
        <f>SUMIFS('总明细 源文件后台下'!W:W,'总明细 源文件后台下'!E:E,E228,'总明细 源文件后台下'!C:C,"Adjustment",'总明细 源文件后台下'!F:F,"FBA Inventory Reimbursement - Lost:Warehouse")</f>
        <v>0</v>
      </c>
      <c r="AS228">
        <f>SUMIFS('总明细 源文件后台下'!W:W,'总明细 源文件后台下'!E:E,E228,'总明细 源文件后台下'!C:C,"Adjustment",'总明细 源文件后台下'!F:F,"Non-subscription Fee Adjustment")</f>
        <v>0</v>
      </c>
      <c r="AT228">
        <f>SUMIFS('总明细 源文件后台下'!W:W,'总明细 源文件后台下'!E:E,E228,'总明细 源文件后台下'!C:C,"Adjustment",'总明细 源文件后台下'!F:F,"FBA Inventory Placement Service Fee")</f>
        <v>0</v>
      </c>
      <c r="AV228">
        <f>SUMIF('FBA Customer Return Per Unit Fe'!B:B,E228,'FBA Customer Return Per Unit Fe'!C:C)</f>
        <v>0</v>
      </c>
      <c r="AX228">
        <f>(SUMIF('仓储费 源文件后台下'!C:C,E228,'仓储费 源文件后台下'!V:V))*-1</f>
        <v>0</v>
      </c>
      <c r="AZ228">
        <f>SUMIF('Disposal Fee销毁费用-160.95'!B:B,E228,'Disposal Fee销毁费用-160.95'!D:D)*-1</f>
        <v>0</v>
      </c>
      <c r="BC228">
        <f>IFERROR(VLOOKUP(F228,'优惠券-86.4'!F:I,4,0),0)</f>
        <v>0</v>
      </c>
      <c r="BD228">
        <f>IFERROR(VLOOKUP(F228,'早评-120'!E:H,4,0),0)</f>
        <v>0</v>
      </c>
      <c r="BF228">
        <f t="shared" si="24"/>
        <v>0</v>
      </c>
      <c r="BG228">
        <f t="shared" si="25"/>
        <v>0</v>
      </c>
      <c r="BH228">
        <f t="shared" si="26"/>
        <v>0</v>
      </c>
      <c r="BQ228" s="45">
        <f t="shared" si="27"/>
        <v>0</v>
      </c>
      <c r="BR228">
        <f>SUMIFS('9月销毁明细'!D:D,'9月销毁明细'!A:A,E228,'9月销毁明细'!H:H,"Sellable")</f>
        <v>0</v>
      </c>
      <c r="BS228">
        <f>SUMIFS('9月销毁明细'!G:G,'9月销毁明细'!A:A,E228,'9月销毁明细'!H:H,"Sellable")</f>
        <v>0</v>
      </c>
      <c r="BT228">
        <f>SUMIFS('9月销毁明细'!D:D,'9月销毁明细'!A:A,E228,'9月销毁明细'!H:H,"Unsellable")</f>
        <v>0</v>
      </c>
      <c r="BU228">
        <f>SUMIFS('9月销毁明细'!G:G,'9月销毁明细'!A:A,E228,'9月销毁明细'!H:H,"Unsellable")</f>
        <v>0</v>
      </c>
      <c r="BW228">
        <f>IFERROR(I228*VLOOKUP(F228,'9.3成本表'!C:L,10,0),0)</f>
        <v>0</v>
      </c>
      <c r="BX228">
        <f t="shared" si="28"/>
        <v>0</v>
      </c>
      <c r="CC228" s="45">
        <f t="shared" si="29"/>
        <v>0</v>
      </c>
      <c r="CD228" s="45">
        <f t="shared" si="30"/>
        <v>0</v>
      </c>
      <c r="CE228" s="45">
        <f t="shared" si="31"/>
        <v>0</v>
      </c>
    </row>
    <row r="229" spans="4:83" x14ac:dyDescent="0.25">
      <c r="D229" s="20" t="s">
        <v>567</v>
      </c>
      <c r="E229" s="20" t="s">
        <v>568</v>
      </c>
      <c r="F229" s="20">
        <v>2379</v>
      </c>
      <c r="G229">
        <v>223</v>
      </c>
      <c r="H229" s="20"/>
      <c r="I229">
        <f>SUMIFS('总明细 源文件后台下'!G:G,'总明细 源文件后台下'!E:E,E229,'总明细 源文件后台下'!C:C,"Order")</f>
        <v>7</v>
      </c>
      <c r="J229">
        <f>SUMIFS('总明细 源文件后台下'!M:M,'总明细 源文件后台下'!E:E,E229,'总明细 源文件后台下'!C:C,"Order")</f>
        <v>74.930000000000007</v>
      </c>
      <c r="K229">
        <f>SUMIFS('总明细 源文件后台下'!N:N,'总明细 源文件后台下'!E:E,E229,'总明细 源文件后台下'!C:C,"Order")</f>
        <v>0</v>
      </c>
      <c r="L229">
        <f>SUMIFS('总明细 源文件后台下'!O:O,'总明细 源文件后台下'!E:E,E229,'总明细 源文件后台下'!C:C,"Order")</f>
        <v>0</v>
      </c>
      <c r="M229">
        <f>SUMIFS('总明细 源文件后台下'!P:P,'总明细 源文件后台下'!E:E,E229,'总明细 源文件后台下'!C:C,"Order")</f>
        <v>0</v>
      </c>
      <c r="N229">
        <f>SUMIFS('总明细 源文件后台下'!Q:Q,'总明细 源文件后台下'!E:E,E229,'总明细 源文件后台下'!C:C,"Order")</f>
        <v>1</v>
      </c>
      <c r="O229">
        <f>SUMIFS('总明细 源文件后台下'!R:R,'总明细 源文件后台下'!E:E,E229,'总明细 源文件后台下'!C:C,"Order")</f>
        <v>-1</v>
      </c>
      <c r="P229">
        <f>SUMIFS('总明细 源文件后台下'!S:S,'总明细 源文件后台下'!E:E,E229,'总明细 源文件后台下'!C:C,"Order")</f>
        <v>-12.75</v>
      </c>
      <c r="Q229">
        <f>SUMIFS('总明细 源文件后台下'!T:T,'总明细 源文件后台下'!E:E,E229,'总明细 源文件后台下'!C:C,"Order")</f>
        <v>-25.76</v>
      </c>
      <c r="R229">
        <f>SUMIFS('总明细 源文件后台下'!U:U,'总明细 源文件后台下'!E:E,E229,'总明细 源文件后台下'!C:C,"Order")</f>
        <v>0</v>
      </c>
      <c r="S229">
        <f>SUMIFS('总明细 源文件后台下'!V:V,'总明细 源文件后台下'!E:E,E229,'总明细 源文件后台下'!C:C,"Order")</f>
        <v>0</v>
      </c>
      <c r="T229">
        <f>SUMIFS('总明细 源文件后台下'!W:W,'总明细 源文件后台下'!E:E,E229,'总明细 源文件后台下'!C:C,"Order")</f>
        <v>36.42</v>
      </c>
      <c r="U229">
        <f>SUMIFS('总明细 源文件后台下'!G:G,'总明细 源文件后台下'!E:E,E229,'总明细 源文件后台下'!C:C,"Refund")</f>
        <v>2</v>
      </c>
      <c r="V229">
        <f>SUMIFS('总明细 源文件后台下'!M:M,'总明细 源文件后台下'!E:E,E229,'总明细 源文件后台下'!C:C,"Refund")</f>
        <v>-20.98</v>
      </c>
      <c r="W229">
        <f>SUMIFS('总明细 源文件后台下'!N:N,'总明细 源文件后台下'!E:E,E229,'总明细 源文件后台下'!C:C,"Refund")</f>
        <v>0</v>
      </c>
      <c r="X229">
        <f>SUMIFS('总明细 源文件后台下'!O:O,'总明细 源文件后台下'!E:E,E229,'总明细 源文件后台下'!C:C,"Refund")</f>
        <v>0</v>
      </c>
      <c r="Y229">
        <f>SUMIFS('总明细 源文件后台下'!P:P,'总明细 源文件后台下'!E:E,E229,'总明细 源文件后台下'!C:C,"Refund")</f>
        <v>0</v>
      </c>
      <c r="Z229">
        <f>SUMIFS('总明细 源文件后台下'!Q:Q,'总明细 源文件后台下'!E:E,E229,'总明细 源文件后台下'!C:C,"Refund")</f>
        <v>0</v>
      </c>
      <c r="AA229">
        <f>SUMIFS('总明细 源文件后台下'!R:R,'总明细 源文件后台下'!E:E,E229,'总明细 源文件后台下'!C:C,"Refund")</f>
        <v>0</v>
      </c>
      <c r="AB229">
        <f>SUMIFS('总明细 源文件后台下'!S:S,'总明细 源文件后台下'!E:E,E229,'总明细 源文件后台下'!C:C,"Refund")</f>
        <v>2.8600000000000003</v>
      </c>
      <c r="AC229">
        <f>SUMIFS('总明细 源文件后台下'!T:T,'总明细 源文件后台下'!E:E,E229,'总明细 源文件后台下'!C:C,"Refund")</f>
        <v>0</v>
      </c>
      <c r="AD229">
        <f>SUMIFS('总明细 源文件后台下'!U:U,'总明细 源文件后台下'!E:E,E229,'总明细 源文件后台下'!C:C,"Refund")</f>
        <v>0</v>
      </c>
      <c r="AE229">
        <f>SUMIFS('总明细 源文件后台下'!V:V,'总明细 源文件后台下'!E:E,E229,'总明细 源文件后台下'!C:C,"Refund")</f>
        <v>0</v>
      </c>
      <c r="AF229">
        <f>SUMIFS('总明细 源文件后台下'!W:W,'总明细 源文件后台下'!E:E,E229,'总明细 源文件后台下'!C:C,"Refund")</f>
        <v>-18.12</v>
      </c>
      <c r="AK229">
        <f>(SUMIF('广告费 源文件后台下'!G:G,E229,'广告费 源文件后台下'!M:M))*-1</f>
        <v>0</v>
      </c>
      <c r="AL229">
        <f>SUMIFS('总明细 源文件后台下'!W:W,'总明细 源文件后台下'!E:E,E229,'总明细 源文件后台下'!C:C,"Adjustment",'总明细 源文件后台下'!F:F,"FBA Inventory Reimbursement - Customer Return")</f>
        <v>0</v>
      </c>
      <c r="AM229">
        <f>SUMIFS('总明细 源文件后台下'!W:W,'总明细 源文件后台下'!E:E,E229,'总明细 源文件后台下'!C:C,"Adjustment",'总明细 源文件后台下'!F:F,"FBA Inventory Reimbursement - Damaged:Warehouse")</f>
        <v>0</v>
      </c>
      <c r="AN229">
        <f>SUMIFS('总明细 源文件后台下'!W:W,'总明细 源文件后台下'!E:E,E229,'总明细 源文件后台下'!C:C,"Adjustment",'总明细 源文件后台下'!F:F,"FBA Inventory Reimbursement - Customer Service Issue")</f>
        <v>0</v>
      </c>
      <c r="AO229">
        <f>SUMIFS('总明细 源文件后台下'!W:W,'总明细 源文件后台下'!E:E,E229,'总明细 源文件后台下'!C:C,"Adjustment",'总明细 源文件后台下'!F:F,"FBA Inventory Reimbursement - Fee Correction")</f>
        <v>0</v>
      </c>
      <c r="AP229">
        <f>SUMIFS('总明细 源文件后台下'!W:W,'总明细 源文件后台下'!E:E,E229,'总明细 源文件后台下'!C:C,"Adjustment",'总明细 源文件后台下'!F:F,"FBA Inventory Reimbursement - General Adjustment")</f>
        <v>0</v>
      </c>
      <c r="AQ229">
        <f>SUMIFS('总明细 源文件后台下'!W:W,'总明细 源文件后台下'!E:E,E229,'总明细 源文件后台下'!C:C,"Adjustment",'总明细 源文件后台下'!F:F,"FBA Inventory Reimbursement - Lost:Inbound")</f>
        <v>0</v>
      </c>
      <c r="AR229">
        <f>SUMIFS('总明细 源文件后台下'!W:W,'总明细 源文件后台下'!E:E,E229,'总明细 源文件后台下'!C:C,"Adjustment",'总明细 源文件后台下'!F:F,"FBA Inventory Reimbursement - Lost:Warehouse")</f>
        <v>0</v>
      </c>
      <c r="AS229">
        <f>SUMIFS('总明细 源文件后台下'!W:W,'总明细 源文件后台下'!E:E,E229,'总明细 源文件后台下'!C:C,"Adjustment",'总明细 源文件后台下'!F:F,"Non-subscription Fee Adjustment")</f>
        <v>0</v>
      </c>
      <c r="AT229">
        <f>SUMIFS('总明细 源文件后台下'!W:W,'总明细 源文件后台下'!E:E,E229,'总明细 源文件后台下'!C:C,"Adjustment",'总明细 源文件后台下'!F:F,"FBA Inventory Placement Service Fee")</f>
        <v>0</v>
      </c>
      <c r="AV229">
        <f>SUMIF('FBA Customer Return Per Unit Fe'!B:B,E229,'FBA Customer Return Per Unit Fe'!C:C)</f>
        <v>-7.36</v>
      </c>
      <c r="AX229">
        <f>(SUMIF('仓储费 源文件后台下'!C:C,E229,'仓储费 源文件后台下'!V:V))*-1</f>
        <v>-1.7934000000000001</v>
      </c>
      <c r="AZ229">
        <f>SUMIF('Disposal Fee销毁费用-160.95'!B:B,E229,'Disposal Fee销毁费用-160.95'!D:D)*-1</f>
        <v>0</v>
      </c>
      <c r="BC229">
        <f>IFERROR(VLOOKUP(F229,'优惠券-86.4'!F:I,4,0),0)</f>
        <v>0</v>
      </c>
      <c r="BD229">
        <f>IFERROR(VLOOKUP(F229,'早评-120'!E:H,4,0),0)</f>
        <v>0</v>
      </c>
      <c r="BF229">
        <f t="shared" si="24"/>
        <v>9.1465999999999994</v>
      </c>
      <c r="BG229">
        <f t="shared" si="25"/>
        <v>0.12206859735753368</v>
      </c>
      <c r="BH229">
        <f t="shared" si="26"/>
        <v>59.4529</v>
      </c>
      <c r="BQ229" s="45">
        <f t="shared" si="27"/>
        <v>59.4529</v>
      </c>
      <c r="BR229">
        <f>SUMIFS('9月销毁明细'!D:D,'9月销毁明细'!A:A,E229,'9月销毁明细'!H:H,"Sellable")</f>
        <v>0</v>
      </c>
      <c r="BS229">
        <f>SUMIFS('9月销毁明细'!G:G,'9月销毁明细'!A:A,E229,'9月销毁明细'!H:H,"Sellable")</f>
        <v>0</v>
      </c>
      <c r="BT229">
        <f>SUMIFS('9月销毁明细'!D:D,'9月销毁明细'!A:A,E229,'9月销毁明细'!H:H,"Unsellable")</f>
        <v>1</v>
      </c>
      <c r="BU229">
        <f>SUMIFS('9月销毁明细'!G:G,'9月销毁明细'!A:A,E229,'9月销毁明细'!H:H,"Unsellable")</f>
        <v>34.26</v>
      </c>
      <c r="BW229">
        <f>IFERROR(I229*VLOOKUP(F229,'9.3成本表'!C:L,10,0),0)</f>
        <v>147</v>
      </c>
      <c r="BX229">
        <f t="shared" si="28"/>
        <v>92.82</v>
      </c>
      <c r="CC229" s="45">
        <f t="shared" si="29"/>
        <v>-214.62709999999998</v>
      </c>
      <c r="CD229" s="45">
        <f t="shared" si="30"/>
        <v>-0.44067201182642252</v>
      </c>
      <c r="CE229" s="45">
        <f t="shared" si="31"/>
        <v>-0.89495079643065634</v>
      </c>
    </row>
    <row r="230" spans="4:83" x14ac:dyDescent="0.25">
      <c r="D230" s="20" t="s">
        <v>569</v>
      </c>
      <c r="E230" s="20" t="s">
        <v>570</v>
      </c>
      <c r="F230" s="20">
        <v>2379</v>
      </c>
      <c r="G230">
        <v>224</v>
      </c>
      <c r="H230" s="20"/>
      <c r="I230">
        <f>SUMIFS('总明细 源文件后台下'!G:G,'总明细 源文件后台下'!E:E,E230,'总明细 源文件后台下'!C:C,"Order")</f>
        <v>4</v>
      </c>
      <c r="J230">
        <f>SUMIFS('总明细 源文件后台下'!M:M,'总明细 源文件后台下'!E:E,E230,'总明细 源文件后台下'!C:C,"Order")</f>
        <v>44.96</v>
      </c>
      <c r="K230">
        <f>SUMIFS('总明细 源文件后台下'!N:N,'总明细 源文件后台下'!E:E,E230,'总明细 源文件后台下'!C:C,"Order")</f>
        <v>0</v>
      </c>
      <c r="L230">
        <f>SUMIFS('总明细 源文件后台下'!O:O,'总明细 源文件后台下'!E:E,E230,'总明细 源文件后台下'!C:C,"Order")</f>
        <v>0</v>
      </c>
      <c r="M230">
        <f>SUMIFS('总明细 源文件后台下'!P:P,'总明细 源文件后台下'!E:E,E230,'总明细 源文件后台下'!C:C,"Order")</f>
        <v>0</v>
      </c>
      <c r="N230">
        <f>SUMIFS('总明细 源文件后台下'!Q:Q,'总明细 源文件后台下'!E:E,E230,'总明细 源文件后台下'!C:C,"Order")</f>
        <v>0.53</v>
      </c>
      <c r="O230">
        <f>SUMIFS('总明细 源文件后台下'!R:R,'总明细 源文件后台下'!E:E,E230,'总明细 源文件后台下'!C:C,"Order")</f>
        <v>-0.53</v>
      </c>
      <c r="P230">
        <f>SUMIFS('总明细 源文件后台下'!S:S,'总明细 源文件后台下'!E:E,E230,'总明细 源文件后台下'!C:C,"Order")</f>
        <v>-7.6499999999999995</v>
      </c>
      <c r="Q230">
        <f>SUMIFS('总明细 源文件后台下'!T:T,'总明细 源文件后台下'!E:E,E230,'总明细 源文件后台下'!C:C,"Order")</f>
        <v>-14.72</v>
      </c>
      <c r="R230">
        <f>SUMIFS('总明细 源文件后台下'!U:U,'总明细 源文件后台下'!E:E,E230,'总明细 源文件后台下'!C:C,"Order")</f>
        <v>0</v>
      </c>
      <c r="S230">
        <f>SUMIFS('总明细 源文件后台下'!V:V,'总明细 源文件后台下'!E:E,E230,'总明细 源文件后台下'!C:C,"Order")</f>
        <v>0</v>
      </c>
      <c r="T230">
        <f>SUMIFS('总明细 源文件后台下'!W:W,'总明细 源文件后台下'!E:E,E230,'总明细 源文件后台下'!C:C,"Order")</f>
        <v>22.590000000000003</v>
      </c>
      <c r="U230">
        <f>SUMIFS('总明细 源文件后台下'!G:G,'总明细 源文件后台下'!E:E,E230,'总明细 源文件后台下'!C:C,"Refund")</f>
        <v>0</v>
      </c>
      <c r="V230">
        <f>SUMIFS('总明细 源文件后台下'!M:M,'总明细 源文件后台下'!E:E,E230,'总明细 源文件后台下'!C:C,"Refund")</f>
        <v>0</v>
      </c>
      <c r="W230">
        <f>SUMIFS('总明细 源文件后台下'!N:N,'总明细 源文件后台下'!E:E,E230,'总明细 源文件后台下'!C:C,"Refund")</f>
        <v>0</v>
      </c>
      <c r="X230">
        <f>SUMIFS('总明细 源文件后台下'!O:O,'总明细 源文件后台下'!E:E,E230,'总明细 源文件后台下'!C:C,"Refund")</f>
        <v>0</v>
      </c>
      <c r="Y230">
        <f>SUMIFS('总明细 源文件后台下'!P:P,'总明细 源文件后台下'!E:E,E230,'总明细 源文件后台下'!C:C,"Refund")</f>
        <v>0</v>
      </c>
      <c r="Z230">
        <f>SUMIFS('总明细 源文件后台下'!Q:Q,'总明细 源文件后台下'!E:E,E230,'总明细 源文件后台下'!C:C,"Refund")</f>
        <v>0</v>
      </c>
      <c r="AA230">
        <f>SUMIFS('总明细 源文件后台下'!R:R,'总明细 源文件后台下'!E:E,E230,'总明细 源文件后台下'!C:C,"Refund")</f>
        <v>0</v>
      </c>
      <c r="AB230">
        <f>SUMIFS('总明细 源文件后台下'!S:S,'总明细 源文件后台下'!E:E,E230,'总明细 源文件后台下'!C:C,"Refund")</f>
        <v>0</v>
      </c>
      <c r="AC230">
        <f>SUMIFS('总明细 源文件后台下'!T:T,'总明细 源文件后台下'!E:E,E230,'总明细 源文件后台下'!C:C,"Refund")</f>
        <v>0</v>
      </c>
      <c r="AD230">
        <f>SUMIFS('总明细 源文件后台下'!U:U,'总明细 源文件后台下'!E:E,E230,'总明细 源文件后台下'!C:C,"Refund")</f>
        <v>0</v>
      </c>
      <c r="AE230">
        <f>SUMIFS('总明细 源文件后台下'!V:V,'总明细 源文件后台下'!E:E,E230,'总明细 源文件后台下'!C:C,"Refund")</f>
        <v>0</v>
      </c>
      <c r="AF230">
        <f>SUMIFS('总明细 源文件后台下'!W:W,'总明细 源文件后台下'!E:E,E230,'总明细 源文件后台下'!C:C,"Refund")</f>
        <v>0</v>
      </c>
      <c r="AK230">
        <f>(SUMIF('广告费 源文件后台下'!G:G,E230,'广告费 源文件后台下'!M:M))*-1</f>
        <v>0</v>
      </c>
      <c r="AL230">
        <f>SUMIFS('总明细 源文件后台下'!W:W,'总明细 源文件后台下'!E:E,E230,'总明细 源文件后台下'!C:C,"Adjustment",'总明细 源文件后台下'!F:F,"FBA Inventory Reimbursement - Customer Return")</f>
        <v>0</v>
      </c>
      <c r="AM230">
        <f>SUMIFS('总明细 源文件后台下'!W:W,'总明细 源文件后台下'!E:E,E230,'总明细 源文件后台下'!C:C,"Adjustment",'总明细 源文件后台下'!F:F,"FBA Inventory Reimbursement - Damaged:Warehouse")</f>
        <v>0</v>
      </c>
      <c r="AN230">
        <f>SUMIFS('总明细 源文件后台下'!W:W,'总明细 源文件后台下'!E:E,E230,'总明细 源文件后台下'!C:C,"Adjustment",'总明细 源文件后台下'!F:F,"FBA Inventory Reimbursement - Customer Service Issue")</f>
        <v>0</v>
      </c>
      <c r="AO230">
        <f>SUMIFS('总明细 源文件后台下'!W:W,'总明细 源文件后台下'!E:E,E230,'总明细 源文件后台下'!C:C,"Adjustment",'总明细 源文件后台下'!F:F,"FBA Inventory Reimbursement - Fee Correction")</f>
        <v>0</v>
      </c>
      <c r="AP230">
        <f>SUMIFS('总明细 源文件后台下'!W:W,'总明细 源文件后台下'!E:E,E230,'总明细 源文件后台下'!C:C,"Adjustment",'总明细 源文件后台下'!F:F,"FBA Inventory Reimbursement - General Adjustment")</f>
        <v>0</v>
      </c>
      <c r="AQ230">
        <f>SUMIFS('总明细 源文件后台下'!W:W,'总明细 源文件后台下'!E:E,E230,'总明细 源文件后台下'!C:C,"Adjustment",'总明细 源文件后台下'!F:F,"FBA Inventory Reimbursement - Lost:Inbound")</f>
        <v>0</v>
      </c>
      <c r="AR230">
        <f>SUMIFS('总明细 源文件后台下'!W:W,'总明细 源文件后台下'!E:E,E230,'总明细 源文件后台下'!C:C,"Adjustment",'总明细 源文件后台下'!F:F,"FBA Inventory Reimbursement - Lost:Warehouse")</f>
        <v>0</v>
      </c>
      <c r="AS230">
        <f>SUMIFS('总明细 源文件后台下'!W:W,'总明细 源文件后台下'!E:E,E230,'总明细 源文件后台下'!C:C,"Adjustment",'总明细 源文件后台下'!F:F,"Non-subscription Fee Adjustment")</f>
        <v>0</v>
      </c>
      <c r="AT230">
        <f>SUMIFS('总明细 源文件后台下'!W:W,'总明细 源文件后台下'!E:E,E230,'总明细 源文件后台下'!C:C,"Adjustment",'总明细 源文件后台下'!F:F,"FBA Inventory Placement Service Fee")</f>
        <v>0</v>
      </c>
      <c r="AV230">
        <f>SUMIF('FBA Customer Return Per Unit Fe'!B:B,E230,'FBA Customer Return Per Unit Fe'!C:C)</f>
        <v>0</v>
      </c>
      <c r="AX230">
        <f>(SUMIF('仓储费 源文件后台下'!C:C,E230,'仓储费 源文件后台下'!V:V))*-1</f>
        <v>-1.5426</v>
      </c>
      <c r="AZ230">
        <f>SUMIF('Disposal Fee销毁费用-160.95'!B:B,E230,'Disposal Fee销毁费用-160.95'!D:D)*-1</f>
        <v>0</v>
      </c>
      <c r="BC230">
        <f>IFERROR(VLOOKUP(F230,'优惠券-86.4'!F:I,4,0),0)</f>
        <v>0</v>
      </c>
      <c r="BD230">
        <f>IFERROR(VLOOKUP(F230,'早评-120'!E:H,4,0),0)</f>
        <v>0</v>
      </c>
      <c r="BF230">
        <f t="shared" si="24"/>
        <v>21.047400000000003</v>
      </c>
      <c r="BG230">
        <f t="shared" si="25"/>
        <v>0.46813612099644136</v>
      </c>
      <c r="BH230">
        <f t="shared" si="26"/>
        <v>136.80810000000002</v>
      </c>
      <c r="BQ230" s="45">
        <f t="shared" si="27"/>
        <v>136.80810000000002</v>
      </c>
      <c r="BR230">
        <f>SUMIFS('9月销毁明细'!D:D,'9月销毁明细'!A:A,E230,'9月销毁明细'!H:H,"Sellable")</f>
        <v>0</v>
      </c>
      <c r="BS230">
        <f>SUMIFS('9月销毁明细'!G:G,'9月销毁明细'!A:A,E230,'9月销毁明细'!H:H,"Sellable")</f>
        <v>0</v>
      </c>
      <c r="BT230">
        <f>SUMIFS('9月销毁明细'!D:D,'9月销毁明细'!A:A,E230,'9月销毁明细'!H:H,"Unsellable")</f>
        <v>0</v>
      </c>
      <c r="BU230">
        <f>SUMIFS('9月销毁明细'!G:G,'9月销毁明细'!A:A,E230,'9月销毁明细'!H:H,"Unsellable")</f>
        <v>0</v>
      </c>
      <c r="BW230">
        <f>IFERROR(I230*VLOOKUP(F230,'9.3成本表'!C:L,10,0),0)</f>
        <v>84</v>
      </c>
      <c r="BX230">
        <f t="shared" si="28"/>
        <v>53.04</v>
      </c>
      <c r="CC230" s="45">
        <f t="shared" si="29"/>
        <v>-0.23189999999997468</v>
      </c>
      <c r="CD230" s="45">
        <f t="shared" si="30"/>
        <v>-7.9352586914855825E-4</v>
      </c>
      <c r="CE230" s="45">
        <f t="shared" si="31"/>
        <v>-1.6922066549910587E-3</v>
      </c>
    </row>
    <row r="231" spans="4:83" x14ac:dyDescent="0.25">
      <c r="D231" s="20" t="s">
        <v>571</v>
      </c>
      <c r="E231" s="20" t="s">
        <v>572</v>
      </c>
      <c r="F231" s="20">
        <v>2379</v>
      </c>
      <c r="G231">
        <v>225</v>
      </c>
      <c r="H231" s="20"/>
      <c r="I231">
        <f>SUMIFS('总明细 源文件后台下'!G:G,'总明细 源文件后台下'!E:E,E231,'总明细 源文件后台下'!C:C,"Order")</f>
        <v>2</v>
      </c>
      <c r="J231">
        <f>SUMIFS('总明细 源文件后台下'!M:M,'总明细 源文件后台下'!E:E,E231,'总明细 源文件后台下'!C:C,"Order")</f>
        <v>19.98</v>
      </c>
      <c r="K231">
        <f>SUMIFS('总明细 源文件后台下'!N:N,'总明细 源文件后台下'!E:E,E231,'总明细 源文件后台下'!C:C,"Order")</f>
        <v>0</v>
      </c>
      <c r="L231">
        <f>SUMIFS('总明细 源文件后台下'!O:O,'总明细 源文件后台下'!E:E,E231,'总明细 源文件后台下'!C:C,"Order")</f>
        <v>0</v>
      </c>
      <c r="M231">
        <f>SUMIFS('总明细 源文件后台下'!P:P,'总明细 源文件后台下'!E:E,E231,'总明细 源文件后台下'!C:C,"Order")</f>
        <v>-0.2</v>
      </c>
      <c r="N231">
        <f>SUMIFS('总明细 源文件后台下'!Q:Q,'总明细 源文件后台下'!E:E,E231,'总明细 源文件后台下'!C:C,"Order")</f>
        <v>1.1299999999999999</v>
      </c>
      <c r="O231">
        <f>SUMIFS('总明细 源文件后台下'!R:R,'总明细 源文件后台下'!E:E,E231,'总明细 源文件后台下'!C:C,"Order")</f>
        <v>-1.1299999999999999</v>
      </c>
      <c r="P231">
        <f>SUMIFS('总明细 源文件后台下'!S:S,'总明细 源文件后台下'!E:E,E231,'总明细 源文件后台下'!C:C,"Order")</f>
        <v>-3.36</v>
      </c>
      <c r="Q231">
        <f>SUMIFS('总明细 源文件后台下'!T:T,'总明细 源文件后台下'!E:E,E231,'总明细 源文件后台下'!C:C,"Order")</f>
        <v>-7.36</v>
      </c>
      <c r="R231">
        <f>SUMIFS('总明细 源文件后台下'!U:U,'总明细 源文件后台下'!E:E,E231,'总明细 源文件后台下'!C:C,"Order")</f>
        <v>0</v>
      </c>
      <c r="S231">
        <f>SUMIFS('总明细 源文件后台下'!V:V,'总明细 源文件后台下'!E:E,E231,'总明细 源文件后台下'!C:C,"Order")</f>
        <v>0</v>
      </c>
      <c r="T231">
        <f>SUMIFS('总明细 源文件后台下'!W:W,'总明细 源文件后台下'!E:E,E231,'总明细 源文件后台下'!C:C,"Order")</f>
        <v>9.06</v>
      </c>
      <c r="U231">
        <f>SUMIFS('总明细 源文件后台下'!G:G,'总明细 源文件后台下'!E:E,E231,'总明细 源文件后台下'!C:C,"Refund")</f>
        <v>2</v>
      </c>
      <c r="V231">
        <f>SUMIFS('总明细 源文件后台下'!M:M,'总明细 源文件后台下'!E:E,E231,'总明细 源文件后台下'!C:C,"Refund")</f>
        <v>-22.1</v>
      </c>
      <c r="W231">
        <f>SUMIFS('总明细 源文件后台下'!N:N,'总明细 源文件后台下'!E:E,E231,'总明细 源文件后台下'!C:C,"Refund")</f>
        <v>0</v>
      </c>
      <c r="X231">
        <f>SUMIFS('总明细 源文件后台下'!O:O,'总明细 源文件后台下'!E:E,E231,'总明细 源文件后台下'!C:C,"Refund")</f>
        <v>0</v>
      </c>
      <c r="Y231">
        <f>SUMIFS('总明细 源文件后台下'!P:P,'总明细 源文件后台下'!E:E,E231,'总明细 源文件后台下'!C:C,"Refund")</f>
        <v>0</v>
      </c>
      <c r="Z231">
        <f>SUMIFS('总明细 源文件后台下'!Q:Q,'总明细 源文件后台下'!E:E,E231,'总明细 源文件后台下'!C:C,"Refund")</f>
        <v>-0.7</v>
      </c>
      <c r="AA231">
        <f>SUMIFS('总明细 源文件后台下'!R:R,'总明细 源文件后台下'!E:E,E231,'总明细 源文件后台下'!C:C,"Refund")</f>
        <v>0.7</v>
      </c>
      <c r="AB231">
        <f>SUMIFS('总明细 源文件后台下'!S:S,'总明细 源文件后台下'!E:E,E231,'总明细 源文件后台下'!C:C,"Refund")</f>
        <v>3.01</v>
      </c>
      <c r="AC231">
        <f>SUMIFS('总明细 源文件后台下'!T:T,'总明细 源文件后台下'!E:E,E231,'总明细 源文件后台下'!C:C,"Refund")</f>
        <v>0</v>
      </c>
      <c r="AD231">
        <f>SUMIFS('总明细 源文件后台下'!U:U,'总明细 源文件后台下'!E:E,E231,'总明细 源文件后台下'!C:C,"Refund")</f>
        <v>0</v>
      </c>
      <c r="AE231">
        <f>SUMIFS('总明细 源文件后台下'!V:V,'总明细 源文件后台下'!E:E,E231,'总明细 源文件后台下'!C:C,"Refund")</f>
        <v>0</v>
      </c>
      <c r="AF231">
        <f>SUMIFS('总明细 源文件后台下'!W:W,'总明细 源文件后台下'!E:E,E231,'总明细 源文件后台下'!C:C,"Refund")</f>
        <v>-19.090000000000003</v>
      </c>
      <c r="AK231">
        <f>(SUMIF('广告费 源文件后台下'!G:G,E231,'广告费 源文件后台下'!M:M))*-1</f>
        <v>0</v>
      </c>
      <c r="AL231">
        <f>SUMIFS('总明细 源文件后台下'!W:W,'总明细 源文件后台下'!E:E,E231,'总明细 源文件后台下'!C:C,"Adjustment",'总明细 源文件后台下'!F:F,"FBA Inventory Reimbursement - Customer Return")</f>
        <v>0</v>
      </c>
      <c r="AM231">
        <f>SUMIFS('总明细 源文件后台下'!W:W,'总明细 源文件后台下'!E:E,E231,'总明细 源文件后台下'!C:C,"Adjustment",'总明细 源文件后台下'!F:F,"FBA Inventory Reimbursement - Damaged:Warehouse")</f>
        <v>0</v>
      </c>
      <c r="AN231">
        <f>SUMIFS('总明细 源文件后台下'!W:W,'总明细 源文件后台下'!E:E,E231,'总明细 源文件后台下'!C:C,"Adjustment",'总明细 源文件后台下'!F:F,"FBA Inventory Reimbursement - Customer Service Issue")</f>
        <v>0</v>
      </c>
      <c r="AO231">
        <f>SUMIFS('总明细 源文件后台下'!W:W,'总明细 源文件后台下'!E:E,E231,'总明细 源文件后台下'!C:C,"Adjustment",'总明细 源文件后台下'!F:F,"FBA Inventory Reimbursement - Fee Correction")</f>
        <v>0</v>
      </c>
      <c r="AP231">
        <f>SUMIFS('总明细 源文件后台下'!W:W,'总明细 源文件后台下'!E:E,E231,'总明细 源文件后台下'!C:C,"Adjustment",'总明细 源文件后台下'!F:F,"FBA Inventory Reimbursement - General Adjustment")</f>
        <v>0</v>
      </c>
      <c r="AQ231">
        <f>SUMIFS('总明细 源文件后台下'!W:W,'总明细 源文件后台下'!E:E,E231,'总明细 源文件后台下'!C:C,"Adjustment",'总明细 源文件后台下'!F:F,"FBA Inventory Reimbursement - Lost:Inbound")</f>
        <v>0</v>
      </c>
      <c r="AR231">
        <f>SUMIFS('总明细 源文件后台下'!W:W,'总明细 源文件后台下'!E:E,E231,'总明细 源文件后台下'!C:C,"Adjustment",'总明细 源文件后台下'!F:F,"FBA Inventory Reimbursement - Lost:Warehouse")</f>
        <v>0</v>
      </c>
      <c r="AS231">
        <f>SUMIFS('总明细 源文件后台下'!W:W,'总明细 源文件后台下'!E:E,E231,'总明细 源文件后台下'!C:C,"Adjustment",'总明细 源文件后台下'!F:F,"Non-subscription Fee Adjustment")</f>
        <v>0</v>
      </c>
      <c r="AT231">
        <f>SUMIFS('总明细 源文件后台下'!W:W,'总明细 源文件后台下'!E:E,E231,'总明细 源文件后台下'!C:C,"Adjustment",'总明细 源文件后台下'!F:F,"FBA Inventory Placement Service Fee")</f>
        <v>0</v>
      </c>
      <c r="AV231">
        <f>SUMIF('FBA Customer Return Per Unit Fe'!B:B,E231,'FBA Customer Return Per Unit Fe'!C:C)</f>
        <v>0</v>
      </c>
      <c r="AX231">
        <f>(SUMIF('仓储费 源文件后台下'!C:C,E231,'仓储费 源文件后台下'!V:V))*-1</f>
        <v>-0.58389999999999997</v>
      </c>
      <c r="AZ231">
        <f>SUMIF('Disposal Fee销毁费用-160.95'!B:B,E231,'Disposal Fee销毁费用-160.95'!D:D)*-1</f>
        <v>0</v>
      </c>
      <c r="BC231">
        <f>IFERROR(VLOOKUP(F231,'优惠券-86.4'!F:I,4,0),0)</f>
        <v>0</v>
      </c>
      <c r="BD231">
        <f>IFERROR(VLOOKUP(F231,'早评-120'!E:H,4,0),0)</f>
        <v>0</v>
      </c>
      <c r="BF231">
        <f t="shared" si="24"/>
        <v>-10.613900000000003</v>
      </c>
      <c r="BG231">
        <f t="shared" si="25"/>
        <v>-0.53122622622622639</v>
      </c>
      <c r="BH231">
        <f t="shared" si="26"/>
        <v>-68.990350000000021</v>
      </c>
      <c r="BQ231" s="45">
        <f t="shared" si="27"/>
        <v>-68.990350000000021</v>
      </c>
      <c r="BR231">
        <f>SUMIFS('9月销毁明细'!D:D,'9月销毁明细'!A:A,E231,'9月销毁明细'!H:H,"Sellable")</f>
        <v>0</v>
      </c>
      <c r="BS231">
        <f>SUMIFS('9月销毁明细'!G:G,'9月销毁明细'!A:A,E231,'9月销毁明细'!H:H,"Sellable")</f>
        <v>0</v>
      </c>
      <c r="BT231">
        <f>SUMIFS('9月销毁明细'!D:D,'9月销毁明细'!A:A,E231,'9月销毁明细'!H:H,"Unsellable")</f>
        <v>0</v>
      </c>
      <c r="BU231">
        <f>SUMIFS('9月销毁明细'!G:G,'9月销毁明细'!A:A,E231,'9月销毁明细'!H:H,"Unsellable")</f>
        <v>0</v>
      </c>
      <c r="BW231">
        <f>IFERROR(I231*VLOOKUP(F231,'9.3成本表'!C:L,10,0),0)</f>
        <v>42</v>
      </c>
      <c r="BX231">
        <f t="shared" si="28"/>
        <v>26.52</v>
      </c>
      <c r="CC231" s="45">
        <f t="shared" si="29"/>
        <v>-137.51035000000002</v>
      </c>
      <c r="CD231" s="45">
        <f t="shared" si="30"/>
        <v>-1.058830753830754</v>
      </c>
      <c r="CE231" s="45">
        <f t="shared" si="31"/>
        <v>-2.0068644191476945</v>
      </c>
    </row>
    <row r="232" spans="4:83" x14ac:dyDescent="0.25">
      <c r="D232" s="20" t="s">
        <v>573</v>
      </c>
      <c r="E232" s="20" t="s">
        <v>574</v>
      </c>
      <c r="F232" s="20">
        <v>2379</v>
      </c>
      <c r="G232">
        <v>226</v>
      </c>
      <c r="H232" s="20"/>
      <c r="I232">
        <f>SUMIFS('总明细 源文件后台下'!G:G,'总明细 源文件后台下'!E:E,E232,'总明细 源文件后台下'!C:C,"Order")</f>
        <v>0</v>
      </c>
      <c r="J232">
        <f>SUMIFS('总明细 源文件后台下'!M:M,'总明细 源文件后台下'!E:E,E232,'总明细 源文件后台下'!C:C,"Order")</f>
        <v>0</v>
      </c>
      <c r="K232">
        <f>SUMIFS('总明细 源文件后台下'!N:N,'总明细 源文件后台下'!E:E,E232,'总明细 源文件后台下'!C:C,"Order")</f>
        <v>0</v>
      </c>
      <c r="L232">
        <f>SUMIFS('总明细 源文件后台下'!O:O,'总明细 源文件后台下'!E:E,E232,'总明细 源文件后台下'!C:C,"Order")</f>
        <v>0</v>
      </c>
      <c r="M232">
        <f>SUMIFS('总明细 源文件后台下'!P:P,'总明细 源文件后台下'!E:E,E232,'总明细 源文件后台下'!C:C,"Order")</f>
        <v>0</v>
      </c>
      <c r="N232">
        <f>SUMIFS('总明细 源文件后台下'!Q:Q,'总明细 源文件后台下'!E:E,E232,'总明细 源文件后台下'!C:C,"Order")</f>
        <v>0</v>
      </c>
      <c r="O232">
        <f>SUMIFS('总明细 源文件后台下'!R:R,'总明细 源文件后台下'!E:E,E232,'总明细 源文件后台下'!C:C,"Order")</f>
        <v>0</v>
      </c>
      <c r="P232">
        <f>SUMIFS('总明细 源文件后台下'!S:S,'总明细 源文件后台下'!E:E,E232,'总明细 源文件后台下'!C:C,"Order")</f>
        <v>0</v>
      </c>
      <c r="Q232">
        <f>SUMIFS('总明细 源文件后台下'!T:T,'总明细 源文件后台下'!E:E,E232,'总明细 源文件后台下'!C:C,"Order")</f>
        <v>0</v>
      </c>
      <c r="R232">
        <f>SUMIFS('总明细 源文件后台下'!U:U,'总明细 源文件后台下'!E:E,E232,'总明细 源文件后台下'!C:C,"Order")</f>
        <v>0</v>
      </c>
      <c r="S232">
        <f>SUMIFS('总明细 源文件后台下'!V:V,'总明细 源文件后台下'!E:E,E232,'总明细 源文件后台下'!C:C,"Order")</f>
        <v>0</v>
      </c>
      <c r="T232">
        <f>SUMIFS('总明细 源文件后台下'!W:W,'总明细 源文件后台下'!E:E,E232,'总明细 源文件后台下'!C:C,"Order")</f>
        <v>0</v>
      </c>
      <c r="U232">
        <f>SUMIFS('总明细 源文件后台下'!G:G,'总明细 源文件后台下'!E:E,E232,'总明细 源文件后台下'!C:C,"Refund")</f>
        <v>0</v>
      </c>
      <c r="V232">
        <f>SUMIFS('总明细 源文件后台下'!M:M,'总明细 源文件后台下'!E:E,E232,'总明细 源文件后台下'!C:C,"Refund")</f>
        <v>0</v>
      </c>
      <c r="W232">
        <f>SUMIFS('总明细 源文件后台下'!N:N,'总明细 源文件后台下'!E:E,E232,'总明细 源文件后台下'!C:C,"Refund")</f>
        <v>0</v>
      </c>
      <c r="X232">
        <f>SUMIFS('总明细 源文件后台下'!O:O,'总明细 源文件后台下'!E:E,E232,'总明细 源文件后台下'!C:C,"Refund")</f>
        <v>0</v>
      </c>
      <c r="Y232">
        <f>SUMIFS('总明细 源文件后台下'!P:P,'总明细 源文件后台下'!E:E,E232,'总明细 源文件后台下'!C:C,"Refund")</f>
        <v>0</v>
      </c>
      <c r="Z232">
        <f>SUMIFS('总明细 源文件后台下'!Q:Q,'总明细 源文件后台下'!E:E,E232,'总明细 源文件后台下'!C:C,"Refund")</f>
        <v>0</v>
      </c>
      <c r="AA232">
        <f>SUMIFS('总明细 源文件后台下'!R:R,'总明细 源文件后台下'!E:E,E232,'总明细 源文件后台下'!C:C,"Refund")</f>
        <v>0</v>
      </c>
      <c r="AB232">
        <f>SUMIFS('总明细 源文件后台下'!S:S,'总明细 源文件后台下'!E:E,E232,'总明细 源文件后台下'!C:C,"Refund")</f>
        <v>0</v>
      </c>
      <c r="AC232">
        <f>SUMIFS('总明细 源文件后台下'!T:T,'总明细 源文件后台下'!E:E,E232,'总明细 源文件后台下'!C:C,"Refund")</f>
        <v>0</v>
      </c>
      <c r="AD232">
        <f>SUMIFS('总明细 源文件后台下'!U:U,'总明细 源文件后台下'!E:E,E232,'总明细 源文件后台下'!C:C,"Refund")</f>
        <v>0</v>
      </c>
      <c r="AE232">
        <f>SUMIFS('总明细 源文件后台下'!V:V,'总明细 源文件后台下'!E:E,E232,'总明细 源文件后台下'!C:C,"Refund")</f>
        <v>0</v>
      </c>
      <c r="AF232">
        <f>SUMIFS('总明细 源文件后台下'!W:W,'总明细 源文件后台下'!E:E,E232,'总明细 源文件后台下'!C:C,"Refund")</f>
        <v>0</v>
      </c>
      <c r="AK232">
        <f>(SUMIF('广告费 源文件后台下'!G:G,E232,'广告费 源文件后台下'!M:M))*-1</f>
        <v>0</v>
      </c>
      <c r="AL232">
        <f>SUMIFS('总明细 源文件后台下'!W:W,'总明细 源文件后台下'!E:E,E232,'总明细 源文件后台下'!C:C,"Adjustment",'总明细 源文件后台下'!F:F,"FBA Inventory Reimbursement - Customer Return")</f>
        <v>0</v>
      </c>
      <c r="AM232">
        <f>SUMIFS('总明细 源文件后台下'!W:W,'总明细 源文件后台下'!E:E,E232,'总明细 源文件后台下'!C:C,"Adjustment",'总明细 源文件后台下'!F:F,"FBA Inventory Reimbursement - Damaged:Warehouse")</f>
        <v>0</v>
      </c>
      <c r="AN232">
        <f>SUMIFS('总明细 源文件后台下'!W:W,'总明细 源文件后台下'!E:E,E232,'总明细 源文件后台下'!C:C,"Adjustment",'总明细 源文件后台下'!F:F,"FBA Inventory Reimbursement - Customer Service Issue")</f>
        <v>0</v>
      </c>
      <c r="AO232">
        <f>SUMIFS('总明细 源文件后台下'!W:W,'总明细 源文件后台下'!E:E,E232,'总明细 源文件后台下'!C:C,"Adjustment",'总明细 源文件后台下'!F:F,"FBA Inventory Reimbursement - Fee Correction")</f>
        <v>0</v>
      </c>
      <c r="AP232">
        <f>SUMIFS('总明细 源文件后台下'!W:W,'总明细 源文件后台下'!E:E,E232,'总明细 源文件后台下'!C:C,"Adjustment",'总明细 源文件后台下'!F:F,"FBA Inventory Reimbursement - General Adjustment")</f>
        <v>0</v>
      </c>
      <c r="AQ232">
        <f>SUMIFS('总明细 源文件后台下'!W:W,'总明细 源文件后台下'!E:E,E232,'总明细 源文件后台下'!C:C,"Adjustment",'总明细 源文件后台下'!F:F,"FBA Inventory Reimbursement - Lost:Inbound")</f>
        <v>0</v>
      </c>
      <c r="AR232">
        <f>SUMIFS('总明细 源文件后台下'!W:W,'总明细 源文件后台下'!E:E,E232,'总明细 源文件后台下'!C:C,"Adjustment",'总明细 源文件后台下'!F:F,"FBA Inventory Reimbursement - Lost:Warehouse")</f>
        <v>0</v>
      </c>
      <c r="AS232">
        <f>SUMIFS('总明细 源文件后台下'!W:W,'总明细 源文件后台下'!E:E,E232,'总明细 源文件后台下'!C:C,"Adjustment",'总明细 源文件后台下'!F:F,"Non-subscription Fee Adjustment")</f>
        <v>0</v>
      </c>
      <c r="AT232">
        <f>SUMIFS('总明细 源文件后台下'!W:W,'总明细 源文件后台下'!E:E,E232,'总明细 源文件后台下'!C:C,"Adjustment",'总明细 源文件后台下'!F:F,"FBA Inventory Placement Service Fee")</f>
        <v>0</v>
      </c>
      <c r="AV232">
        <f>SUMIF('FBA Customer Return Per Unit Fe'!B:B,E232,'FBA Customer Return Per Unit Fe'!C:C)</f>
        <v>0</v>
      </c>
      <c r="AX232">
        <f>(SUMIF('仓储费 源文件后台下'!C:C,E232,'仓储费 源文件后台下'!V:V))*-1</f>
        <v>-0.81210000000000004</v>
      </c>
      <c r="AZ232">
        <f>SUMIF('Disposal Fee销毁费用-160.95'!B:B,E232,'Disposal Fee销毁费用-160.95'!D:D)*-1</f>
        <v>0</v>
      </c>
      <c r="BC232">
        <f>IFERROR(VLOOKUP(F232,'优惠券-86.4'!F:I,4,0),0)</f>
        <v>0</v>
      </c>
      <c r="BD232">
        <f>IFERROR(VLOOKUP(F232,'早评-120'!E:H,4,0),0)</f>
        <v>0</v>
      </c>
      <c r="BF232">
        <f t="shared" si="24"/>
        <v>-0.81210000000000004</v>
      </c>
      <c r="BG232">
        <f t="shared" si="25"/>
        <v>0</v>
      </c>
      <c r="BH232">
        <f t="shared" si="26"/>
        <v>-5.2786500000000007</v>
      </c>
      <c r="BQ232" s="45">
        <f t="shared" si="27"/>
        <v>-5.2786500000000007</v>
      </c>
      <c r="BR232">
        <f>SUMIFS('9月销毁明细'!D:D,'9月销毁明细'!A:A,E232,'9月销毁明细'!H:H,"Sellable")</f>
        <v>0</v>
      </c>
      <c r="BS232">
        <f>SUMIFS('9月销毁明细'!G:G,'9月销毁明细'!A:A,E232,'9月销毁明细'!H:H,"Sellable")</f>
        <v>0</v>
      </c>
      <c r="BT232">
        <f>SUMIFS('9月销毁明细'!D:D,'9月销毁明细'!A:A,E232,'9月销毁明细'!H:H,"Unsellable")</f>
        <v>0</v>
      </c>
      <c r="BU232">
        <f>SUMIFS('9月销毁明细'!G:G,'9月销毁明细'!A:A,E232,'9月销毁明细'!H:H,"Unsellable")</f>
        <v>0</v>
      </c>
      <c r="BW232">
        <f>IFERROR(I232*VLOOKUP(F232,'9.3成本表'!C:L,10,0),0)</f>
        <v>0</v>
      </c>
      <c r="BX232">
        <f t="shared" si="28"/>
        <v>0</v>
      </c>
      <c r="CC232" s="45">
        <f t="shared" si="29"/>
        <v>-5.2786500000000007</v>
      </c>
      <c r="CD232" s="45">
        <f t="shared" si="30"/>
        <v>0</v>
      </c>
      <c r="CE232" s="45">
        <f t="shared" si="31"/>
        <v>0</v>
      </c>
    </row>
    <row r="233" spans="4:83" x14ac:dyDescent="0.25">
      <c r="D233" s="20" t="s">
        <v>575</v>
      </c>
      <c r="E233" s="20" t="s">
        <v>576</v>
      </c>
      <c r="F233" s="20">
        <v>2379</v>
      </c>
      <c r="G233">
        <v>227</v>
      </c>
      <c r="H233" s="20"/>
      <c r="I233">
        <f>SUMIFS('总明细 源文件后台下'!G:G,'总明细 源文件后台下'!E:E,E233,'总明细 源文件后台下'!C:C,"Order")</f>
        <v>1</v>
      </c>
      <c r="J233">
        <f>SUMIFS('总明细 源文件后台下'!M:M,'总明细 源文件后台下'!E:E,E233,'总明细 源文件后台下'!C:C,"Order")</f>
        <v>9.99</v>
      </c>
      <c r="K233">
        <f>SUMIFS('总明细 源文件后台下'!N:N,'总明细 源文件后台下'!E:E,E233,'总明细 源文件后台下'!C:C,"Order")</f>
        <v>0.56999999999999995</v>
      </c>
      <c r="L233">
        <f>SUMIFS('总明细 源文件后台下'!O:O,'总明细 源文件后台下'!E:E,E233,'总明细 源文件后台下'!C:C,"Order")</f>
        <v>0</v>
      </c>
      <c r="M233">
        <f>SUMIFS('总明细 源文件后台下'!P:P,'总明细 源文件后台下'!E:E,E233,'总明细 源文件后台下'!C:C,"Order")</f>
        <v>-0.56999999999999995</v>
      </c>
      <c r="N233">
        <f>SUMIFS('总明细 源文件后台下'!Q:Q,'总明细 源文件后台下'!E:E,E233,'总明细 源文件后台下'!C:C,"Order")</f>
        <v>0</v>
      </c>
      <c r="O233">
        <f>SUMIFS('总明细 源文件后台下'!R:R,'总明细 源文件后台下'!E:E,E233,'总明细 源文件后台下'!C:C,"Order")</f>
        <v>0</v>
      </c>
      <c r="P233">
        <f>SUMIFS('总明细 源文件后台下'!S:S,'总明细 源文件后台下'!E:E,E233,'总明细 源文件后台下'!C:C,"Order")</f>
        <v>-1.7</v>
      </c>
      <c r="Q233">
        <f>SUMIFS('总明细 源文件后台下'!T:T,'总明细 源文件后台下'!E:E,E233,'总明细 源文件后台下'!C:C,"Order")</f>
        <v>-3.68</v>
      </c>
      <c r="R233">
        <f>SUMIFS('总明细 源文件后台下'!U:U,'总明细 源文件后台下'!E:E,E233,'总明细 源文件后台下'!C:C,"Order")</f>
        <v>0</v>
      </c>
      <c r="S233">
        <f>SUMIFS('总明细 源文件后台下'!V:V,'总明细 源文件后台下'!E:E,E233,'总明细 源文件后台下'!C:C,"Order")</f>
        <v>0</v>
      </c>
      <c r="T233">
        <f>SUMIFS('总明细 源文件后台下'!W:W,'总明细 源文件后台下'!E:E,E233,'总明细 源文件后台下'!C:C,"Order")</f>
        <v>4.6100000000000003</v>
      </c>
      <c r="U233">
        <f>SUMIFS('总明细 源文件后台下'!G:G,'总明细 源文件后台下'!E:E,E233,'总明细 源文件后台下'!C:C,"Refund")</f>
        <v>0</v>
      </c>
      <c r="V233">
        <f>SUMIFS('总明细 源文件后台下'!M:M,'总明细 源文件后台下'!E:E,E233,'总明细 源文件后台下'!C:C,"Refund")</f>
        <v>0</v>
      </c>
      <c r="W233">
        <f>SUMIFS('总明细 源文件后台下'!N:N,'总明细 源文件后台下'!E:E,E233,'总明细 源文件后台下'!C:C,"Refund")</f>
        <v>0</v>
      </c>
      <c r="X233">
        <f>SUMIFS('总明细 源文件后台下'!O:O,'总明细 源文件后台下'!E:E,E233,'总明细 源文件后台下'!C:C,"Refund")</f>
        <v>0</v>
      </c>
      <c r="Y233">
        <f>SUMIFS('总明细 源文件后台下'!P:P,'总明细 源文件后台下'!E:E,E233,'总明细 源文件后台下'!C:C,"Refund")</f>
        <v>0</v>
      </c>
      <c r="Z233">
        <f>SUMIFS('总明细 源文件后台下'!Q:Q,'总明细 源文件后台下'!E:E,E233,'总明细 源文件后台下'!C:C,"Refund")</f>
        <v>0</v>
      </c>
      <c r="AA233">
        <f>SUMIFS('总明细 源文件后台下'!R:R,'总明细 源文件后台下'!E:E,E233,'总明细 源文件后台下'!C:C,"Refund")</f>
        <v>0</v>
      </c>
      <c r="AB233">
        <f>SUMIFS('总明细 源文件后台下'!S:S,'总明细 源文件后台下'!E:E,E233,'总明细 源文件后台下'!C:C,"Refund")</f>
        <v>0</v>
      </c>
      <c r="AC233">
        <f>SUMIFS('总明细 源文件后台下'!T:T,'总明细 源文件后台下'!E:E,E233,'总明细 源文件后台下'!C:C,"Refund")</f>
        <v>0</v>
      </c>
      <c r="AD233">
        <f>SUMIFS('总明细 源文件后台下'!U:U,'总明细 源文件后台下'!E:E,E233,'总明细 源文件后台下'!C:C,"Refund")</f>
        <v>0</v>
      </c>
      <c r="AE233">
        <f>SUMIFS('总明细 源文件后台下'!V:V,'总明细 源文件后台下'!E:E,E233,'总明细 源文件后台下'!C:C,"Refund")</f>
        <v>0</v>
      </c>
      <c r="AF233">
        <f>SUMIFS('总明细 源文件后台下'!W:W,'总明细 源文件后台下'!E:E,E233,'总明细 源文件后台下'!C:C,"Refund")</f>
        <v>0</v>
      </c>
      <c r="AK233">
        <f>(SUMIF('广告费 源文件后台下'!G:G,E233,'广告费 源文件后台下'!M:M))*-1</f>
        <v>0</v>
      </c>
      <c r="AL233">
        <f>SUMIFS('总明细 源文件后台下'!W:W,'总明细 源文件后台下'!E:E,E233,'总明细 源文件后台下'!C:C,"Adjustment",'总明细 源文件后台下'!F:F,"FBA Inventory Reimbursement - Customer Return")</f>
        <v>0</v>
      </c>
      <c r="AM233">
        <f>SUMIFS('总明细 源文件后台下'!W:W,'总明细 源文件后台下'!E:E,E233,'总明细 源文件后台下'!C:C,"Adjustment",'总明细 源文件后台下'!F:F,"FBA Inventory Reimbursement - Damaged:Warehouse")</f>
        <v>0</v>
      </c>
      <c r="AN233">
        <f>SUMIFS('总明细 源文件后台下'!W:W,'总明细 源文件后台下'!E:E,E233,'总明细 源文件后台下'!C:C,"Adjustment",'总明细 源文件后台下'!F:F,"FBA Inventory Reimbursement - Customer Service Issue")</f>
        <v>0</v>
      </c>
      <c r="AO233">
        <f>SUMIFS('总明细 源文件后台下'!W:W,'总明细 源文件后台下'!E:E,E233,'总明细 源文件后台下'!C:C,"Adjustment",'总明细 源文件后台下'!F:F,"FBA Inventory Reimbursement - Fee Correction")</f>
        <v>0</v>
      </c>
      <c r="AP233">
        <f>SUMIFS('总明细 源文件后台下'!W:W,'总明细 源文件后台下'!E:E,E233,'总明细 源文件后台下'!C:C,"Adjustment",'总明细 源文件后台下'!F:F,"FBA Inventory Reimbursement - General Adjustment")</f>
        <v>0</v>
      </c>
      <c r="AQ233">
        <f>SUMIFS('总明细 源文件后台下'!W:W,'总明细 源文件后台下'!E:E,E233,'总明细 源文件后台下'!C:C,"Adjustment",'总明细 源文件后台下'!F:F,"FBA Inventory Reimbursement - Lost:Inbound")</f>
        <v>0</v>
      </c>
      <c r="AR233">
        <f>SUMIFS('总明细 源文件后台下'!W:W,'总明细 源文件后台下'!E:E,E233,'总明细 源文件后台下'!C:C,"Adjustment",'总明细 源文件后台下'!F:F,"FBA Inventory Reimbursement - Lost:Warehouse")</f>
        <v>0</v>
      </c>
      <c r="AS233">
        <f>SUMIFS('总明细 源文件后台下'!W:W,'总明细 源文件后台下'!E:E,E233,'总明细 源文件后台下'!C:C,"Adjustment",'总明细 源文件后台下'!F:F,"Non-subscription Fee Adjustment")</f>
        <v>0</v>
      </c>
      <c r="AT233">
        <f>SUMIFS('总明细 源文件后台下'!W:W,'总明细 源文件后台下'!E:E,E233,'总明细 源文件后台下'!C:C,"Adjustment",'总明细 源文件后台下'!F:F,"FBA Inventory Placement Service Fee")</f>
        <v>0</v>
      </c>
      <c r="AV233">
        <f>SUMIF('FBA Customer Return Per Unit Fe'!B:B,E233,'FBA Customer Return Per Unit Fe'!C:C)</f>
        <v>0</v>
      </c>
      <c r="AX233">
        <f>(SUMIF('仓储费 源文件后台下'!C:C,E233,'仓储费 源文件后台下'!V:V))*-1</f>
        <v>-0.42430000000000001</v>
      </c>
      <c r="AZ233">
        <f>SUMIF('Disposal Fee销毁费用-160.95'!B:B,E233,'Disposal Fee销毁费用-160.95'!D:D)*-1</f>
        <v>0</v>
      </c>
      <c r="BC233">
        <f>IFERROR(VLOOKUP(F233,'优惠券-86.4'!F:I,4,0),0)</f>
        <v>0</v>
      </c>
      <c r="BD233">
        <f>IFERROR(VLOOKUP(F233,'早评-120'!E:H,4,0),0)</f>
        <v>0</v>
      </c>
      <c r="BF233">
        <f t="shared" si="24"/>
        <v>4.1857000000000006</v>
      </c>
      <c r="BG233">
        <f t="shared" si="25"/>
        <v>0.41898898898898906</v>
      </c>
      <c r="BH233">
        <f t="shared" si="26"/>
        <v>27.207050000000002</v>
      </c>
      <c r="BQ233" s="45">
        <f t="shared" si="27"/>
        <v>27.207050000000002</v>
      </c>
      <c r="BR233">
        <f>SUMIFS('9月销毁明细'!D:D,'9月销毁明细'!A:A,E233,'9月销毁明细'!H:H,"Sellable")</f>
        <v>0</v>
      </c>
      <c r="BS233">
        <f>SUMIFS('9月销毁明细'!G:G,'9月销毁明细'!A:A,E233,'9月销毁明细'!H:H,"Sellable")</f>
        <v>0</v>
      </c>
      <c r="BT233">
        <f>SUMIFS('9月销毁明细'!D:D,'9月销毁明细'!A:A,E233,'9月销毁明细'!H:H,"Unsellable")</f>
        <v>0</v>
      </c>
      <c r="BU233">
        <f>SUMIFS('9月销毁明细'!G:G,'9月销毁明细'!A:A,E233,'9月销毁明细'!H:H,"Unsellable")</f>
        <v>0</v>
      </c>
      <c r="BW233">
        <f>IFERROR(I233*VLOOKUP(F233,'9.3成本表'!C:L,10,0),0)</f>
        <v>21</v>
      </c>
      <c r="BX233">
        <f t="shared" si="28"/>
        <v>13.26</v>
      </c>
      <c r="CC233" s="45">
        <f t="shared" si="29"/>
        <v>-7.0529499999999974</v>
      </c>
      <c r="CD233" s="45">
        <f t="shared" si="30"/>
        <v>-0.10861553861553858</v>
      </c>
      <c r="CE233" s="45">
        <f t="shared" si="31"/>
        <v>-0.20586544074722701</v>
      </c>
    </row>
    <row r="234" spans="4:83" x14ac:dyDescent="0.25">
      <c r="D234" s="20" t="s">
        <v>577</v>
      </c>
      <c r="E234" s="20" t="s">
        <v>578</v>
      </c>
      <c r="F234" s="20">
        <v>2379</v>
      </c>
      <c r="G234">
        <v>228</v>
      </c>
      <c r="H234" s="20"/>
      <c r="I234">
        <f>SUMIFS('总明细 源文件后台下'!G:G,'总明细 源文件后台下'!E:E,E234,'总明细 源文件后台下'!C:C,"Order")</f>
        <v>9</v>
      </c>
      <c r="J234">
        <f>SUMIFS('总明细 源文件后台下'!M:M,'总明细 源文件后台下'!E:E,E234,'总明细 源文件后台下'!C:C,"Order")</f>
        <v>89.91</v>
      </c>
      <c r="K234">
        <f>SUMIFS('总明细 源文件后台下'!N:N,'总明细 源文件后台下'!E:E,E234,'总明细 源文件后台下'!C:C,"Order")</f>
        <v>5.99</v>
      </c>
      <c r="L234">
        <f>SUMIFS('总明细 源文件后台下'!O:O,'总明细 源文件后台下'!E:E,E234,'总明细 源文件后台下'!C:C,"Order")</f>
        <v>0</v>
      </c>
      <c r="M234">
        <f>SUMIFS('总明细 源文件后台下'!P:P,'总明细 源文件后台下'!E:E,E234,'总明细 源文件后台下'!C:C,"Order")</f>
        <v>-0.2</v>
      </c>
      <c r="N234">
        <f>SUMIFS('总明细 源文件后台下'!Q:Q,'总明细 源文件后台下'!E:E,E234,'总明细 源文件后台下'!C:C,"Order")</f>
        <v>0.43</v>
      </c>
      <c r="O234">
        <f>SUMIFS('总明细 源文件后台下'!R:R,'总明细 源文件后台下'!E:E,E234,'总明细 源文件后台下'!C:C,"Order")</f>
        <v>-0.43</v>
      </c>
      <c r="P234">
        <f>SUMIFS('总明细 源文件后台下'!S:S,'总明细 源文件后台下'!E:E,E234,'总明细 源文件后台下'!C:C,"Order")</f>
        <v>-15.259999999999998</v>
      </c>
      <c r="Q234">
        <f>SUMIFS('总明细 源文件后台下'!T:T,'总明细 源文件后台下'!E:E,E234,'总明细 源文件后台下'!C:C,"Order")</f>
        <v>-39.11</v>
      </c>
      <c r="R234">
        <f>SUMIFS('总明细 源文件后台下'!U:U,'总明细 源文件后台下'!E:E,E234,'总明细 源文件后台下'!C:C,"Order")</f>
        <v>0</v>
      </c>
      <c r="S234">
        <f>SUMIFS('总明细 源文件后台下'!V:V,'总明细 源文件后台下'!E:E,E234,'总明细 源文件后台下'!C:C,"Order")</f>
        <v>0</v>
      </c>
      <c r="T234">
        <f>SUMIFS('总明细 源文件后台下'!W:W,'总明细 源文件后台下'!E:E,E234,'总明细 源文件后台下'!C:C,"Order")</f>
        <v>41.330000000000005</v>
      </c>
      <c r="U234">
        <f>SUMIFS('总明细 源文件后台下'!G:G,'总明细 源文件后台下'!E:E,E234,'总明细 源文件后台下'!C:C,"Refund")</f>
        <v>2</v>
      </c>
      <c r="V234">
        <f>SUMIFS('总明细 源文件后台下'!M:M,'总明细 源文件后台下'!E:E,E234,'总明细 源文件后台下'!C:C,"Refund")</f>
        <v>-21.98</v>
      </c>
      <c r="W234">
        <f>SUMIFS('总明细 源文件后台下'!N:N,'总明细 源文件后台下'!E:E,E234,'总明细 源文件后台下'!C:C,"Refund")</f>
        <v>0</v>
      </c>
      <c r="X234">
        <f>SUMIFS('总明细 源文件后台下'!O:O,'总明细 源文件后台下'!E:E,E234,'总明细 源文件后台下'!C:C,"Refund")</f>
        <v>0</v>
      </c>
      <c r="Y234">
        <f>SUMIFS('总明细 源文件后台下'!P:P,'总明细 源文件后台下'!E:E,E234,'总明细 源文件后台下'!C:C,"Refund")</f>
        <v>0</v>
      </c>
      <c r="Z234">
        <f>SUMIFS('总明细 源文件后台下'!Q:Q,'总明细 源文件后台下'!E:E,E234,'总明细 源文件后台下'!C:C,"Refund")</f>
        <v>0</v>
      </c>
      <c r="AA234">
        <f>SUMIFS('总明细 源文件后台下'!R:R,'总明细 源文件后台下'!E:E,E234,'总明细 源文件后台下'!C:C,"Refund")</f>
        <v>0</v>
      </c>
      <c r="AB234">
        <f>SUMIFS('总明细 源文件后台下'!S:S,'总明细 源文件后台下'!E:E,E234,'总明细 源文件后台下'!C:C,"Refund")</f>
        <v>2.99</v>
      </c>
      <c r="AC234">
        <f>SUMIFS('总明细 源文件后台下'!T:T,'总明细 源文件后台下'!E:E,E234,'总明细 源文件后台下'!C:C,"Refund")</f>
        <v>0</v>
      </c>
      <c r="AD234">
        <f>SUMIFS('总明细 源文件后台下'!U:U,'总明细 源文件后台下'!E:E,E234,'总明细 源文件后台下'!C:C,"Refund")</f>
        <v>0</v>
      </c>
      <c r="AE234">
        <f>SUMIFS('总明细 源文件后台下'!V:V,'总明细 源文件后台下'!E:E,E234,'总明细 源文件后台下'!C:C,"Refund")</f>
        <v>0</v>
      </c>
      <c r="AF234">
        <f>SUMIFS('总明细 源文件后台下'!W:W,'总明细 源文件后台下'!E:E,E234,'总明细 源文件后台下'!C:C,"Refund")</f>
        <v>-18.990000000000002</v>
      </c>
      <c r="AK234">
        <f>(SUMIF('广告费 源文件后台下'!G:G,E234,'广告费 源文件后台下'!M:M))*-1</f>
        <v>0</v>
      </c>
      <c r="AL234">
        <f>SUMIFS('总明细 源文件后台下'!W:W,'总明细 源文件后台下'!E:E,E234,'总明细 源文件后台下'!C:C,"Adjustment",'总明细 源文件后台下'!F:F,"FBA Inventory Reimbursement - Customer Return")</f>
        <v>0</v>
      </c>
      <c r="AM234">
        <f>SUMIFS('总明细 源文件后台下'!W:W,'总明细 源文件后台下'!E:E,E234,'总明细 源文件后台下'!C:C,"Adjustment",'总明细 源文件后台下'!F:F,"FBA Inventory Reimbursement - Damaged:Warehouse")</f>
        <v>0</v>
      </c>
      <c r="AN234">
        <f>SUMIFS('总明细 源文件后台下'!W:W,'总明细 源文件后台下'!E:E,E234,'总明细 源文件后台下'!C:C,"Adjustment",'总明细 源文件后台下'!F:F,"FBA Inventory Reimbursement - Customer Service Issue")</f>
        <v>0</v>
      </c>
      <c r="AO234">
        <f>SUMIFS('总明细 源文件后台下'!W:W,'总明细 源文件后台下'!E:E,E234,'总明细 源文件后台下'!C:C,"Adjustment",'总明细 源文件后台下'!F:F,"FBA Inventory Reimbursement - Fee Correction")</f>
        <v>0</v>
      </c>
      <c r="AP234">
        <f>SUMIFS('总明细 源文件后台下'!W:W,'总明细 源文件后台下'!E:E,E234,'总明细 源文件后台下'!C:C,"Adjustment",'总明细 源文件后台下'!F:F,"FBA Inventory Reimbursement - General Adjustment")</f>
        <v>0</v>
      </c>
      <c r="AQ234">
        <f>SUMIFS('总明细 源文件后台下'!W:W,'总明细 源文件后台下'!E:E,E234,'总明细 源文件后台下'!C:C,"Adjustment",'总明细 源文件后台下'!F:F,"FBA Inventory Reimbursement - Lost:Inbound")</f>
        <v>0</v>
      </c>
      <c r="AR234">
        <f>SUMIFS('总明细 源文件后台下'!W:W,'总明细 源文件后台下'!E:E,E234,'总明细 源文件后台下'!C:C,"Adjustment",'总明细 源文件后台下'!F:F,"FBA Inventory Reimbursement - Lost:Warehouse")</f>
        <v>0</v>
      </c>
      <c r="AS234">
        <f>SUMIFS('总明细 源文件后台下'!W:W,'总明细 源文件后台下'!E:E,E234,'总明细 源文件后台下'!C:C,"Adjustment",'总明细 源文件后台下'!F:F,"Non-subscription Fee Adjustment")</f>
        <v>0</v>
      </c>
      <c r="AT234">
        <f>SUMIFS('总明细 源文件后台下'!W:W,'总明细 源文件后台下'!E:E,E234,'总明细 源文件后台下'!C:C,"Adjustment",'总明细 源文件后台下'!F:F,"FBA Inventory Placement Service Fee")</f>
        <v>0</v>
      </c>
      <c r="AV234">
        <f>SUMIF('FBA Customer Return Per Unit Fe'!B:B,E234,'FBA Customer Return Per Unit Fe'!C:C)</f>
        <v>-11.040000000000001</v>
      </c>
      <c r="AX234">
        <f>(SUMIF('仓储费 源文件后台下'!C:C,E234,'仓储费 源文件后台下'!V:V))*-1</f>
        <v>-2.1407000000000003</v>
      </c>
      <c r="AZ234">
        <f>SUMIF('Disposal Fee销毁费用-160.95'!B:B,E234,'Disposal Fee销毁费用-160.95'!D:D)*-1</f>
        <v>0</v>
      </c>
      <c r="BC234">
        <f>IFERROR(VLOOKUP(F234,'优惠券-86.4'!F:I,4,0),0)</f>
        <v>0</v>
      </c>
      <c r="BD234">
        <f>IFERROR(VLOOKUP(F234,'早评-120'!E:H,4,0),0)</f>
        <v>0</v>
      </c>
      <c r="BF234">
        <f t="shared" si="24"/>
        <v>9.1593000000000018</v>
      </c>
      <c r="BG234">
        <f t="shared" si="25"/>
        <v>0.1018718718718719</v>
      </c>
      <c r="BH234">
        <f t="shared" si="26"/>
        <v>59.535450000000012</v>
      </c>
      <c r="BQ234" s="45">
        <f t="shared" si="27"/>
        <v>59.535450000000012</v>
      </c>
      <c r="BR234">
        <f>SUMIFS('9月销毁明细'!D:D,'9月销毁明细'!A:A,E234,'9月销毁明细'!H:H,"Sellable")</f>
        <v>0</v>
      </c>
      <c r="BS234">
        <f>SUMIFS('9月销毁明细'!G:G,'9月销毁明细'!A:A,E234,'9月销毁明细'!H:H,"Sellable")</f>
        <v>0</v>
      </c>
      <c r="BT234">
        <f>SUMIFS('9月销毁明细'!D:D,'9月销毁明细'!A:A,E234,'9月销毁明细'!H:H,"Unsellable")</f>
        <v>0</v>
      </c>
      <c r="BU234">
        <f>SUMIFS('9月销毁明细'!G:G,'9月销毁明细'!A:A,E234,'9月销毁明细'!H:H,"Unsellable")</f>
        <v>0</v>
      </c>
      <c r="BW234">
        <f>IFERROR(I234*VLOOKUP(F234,'9.3成本表'!C:L,10,0),0)</f>
        <v>189</v>
      </c>
      <c r="BX234">
        <f t="shared" si="28"/>
        <v>119.34</v>
      </c>
      <c r="CC234" s="45">
        <f t="shared" si="29"/>
        <v>-248.80454999999998</v>
      </c>
      <c r="CD234" s="45">
        <f t="shared" si="30"/>
        <v>-0.42573265573265573</v>
      </c>
      <c r="CE234" s="45">
        <f t="shared" si="31"/>
        <v>-0.80691622883829528</v>
      </c>
    </row>
    <row r="235" spans="4:83" x14ac:dyDescent="0.25">
      <c r="D235" s="20" t="s">
        <v>579</v>
      </c>
      <c r="E235" s="20" t="s">
        <v>580</v>
      </c>
      <c r="F235" s="20">
        <v>2379</v>
      </c>
      <c r="G235">
        <v>229</v>
      </c>
      <c r="H235" s="20"/>
      <c r="I235">
        <f>SUMIFS('总明细 源文件后台下'!G:G,'总明细 源文件后台下'!E:E,E235,'总明细 源文件后台下'!C:C,"Order")</f>
        <v>6</v>
      </c>
      <c r="J235">
        <f>SUMIFS('总明细 源文件后台下'!M:M,'总明细 源文件后台下'!E:E,E235,'总明细 源文件后台下'!C:C,"Order")</f>
        <v>59.940000000000005</v>
      </c>
      <c r="K235">
        <f>SUMIFS('总明细 源文件后台下'!N:N,'总明细 源文件后台下'!E:E,E235,'总明细 源文件后台下'!C:C,"Order")</f>
        <v>0</v>
      </c>
      <c r="L235">
        <f>SUMIFS('总明细 源文件后台下'!O:O,'总明细 源文件后台下'!E:E,E235,'总明细 源文件后台下'!C:C,"Order")</f>
        <v>0</v>
      </c>
      <c r="M235">
        <f>SUMIFS('总明细 源文件后台下'!P:P,'总明细 源文件后台下'!E:E,E235,'总明细 源文件后台下'!C:C,"Order")</f>
        <v>0</v>
      </c>
      <c r="N235">
        <f>SUMIFS('总明细 源文件后台下'!Q:Q,'总明细 源文件后台下'!E:E,E235,'总明细 源文件后台下'!C:C,"Order")</f>
        <v>1.6</v>
      </c>
      <c r="O235">
        <f>SUMIFS('总明细 源文件后台下'!R:R,'总明细 源文件后台下'!E:E,E235,'总明细 源文件后台下'!C:C,"Order")</f>
        <v>-1.6</v>
      </c>
      <c r="P235">
        <f>SUMIFS('总明细 源文件后台下'!S:S,'总明细 源文件后台下'!E:E,E235,'总明细 源文件后台下'!C:C,"Order")</f>
        <v>-10.199999999999999</v>
      </c>
      <c r="Q235">
        <f>SUMIFS('总明细 源文件后台下'!T:T,'总明细 源文件后台下'!E:E,E235,'总明细 源文件后台下'!C:C,"Order")</f>
        <v>-22.080000000000002</v>
      </c>
      <c r="R235">
        <f>SUMIFS('总明细 源文件后台下'!U:U,'总明细 源文件后台下'!E:E,E235,'总明细 源文件后台下'!C:C,"Order")</f>
        <v>0</v>
      </c>
      <c r="S235">
        <f>SUMIFS('总明细 源文件后台下'!V:V,'总明细 源文件后台下'!E:E,E235,'总明细 源文件后台下'!C:C,"Order")</f>
        <v>0</v>
      </c>
      <c r="T235">
        <f>SUMIFS('总明细 源文件后台下'!W:W,'总明细 源文件后台下'!E:E,E235,'总明细 源文件后台下'!C:C,"Order")</f>
        <v>27.66</v>
      </c>
      <c r="U235">
        <f>SUMIFS('总明细 源文件后台下'!G:G,'总明细 源文件后台下'!E:E,E235,'总明细 源文件后台下'!C:C,"Refund")</f>
        <v>1</v>
      </c>
      <c r="V235">
        <f>SUMIFS('总明细 源文件后台下'!M:M,'总明细 源文件后台下'!E:E,E235,'总明细 源文件后台下'!C:C,"Refund")</f>
        <v>-9.99</v>
      </c>
      <c r="W235">
        <f>SUMIFS('总明细 源文件后台下'!N:N,'总明细 源文件后台下'!E:E,E235,'总明细 源文件后台下'!C:C,"Refund")</f>
        <v>0</v>
      </c>
      <c r="X235">
        <f>SUMIFS('总明细 源文件后台下'!O:O,'总明细 源文件后台下'!E:E,E235,'总明细 源文件后台下'!C:C,"Refund")</f>
        <v>0</v>
      </c>
      <c r="Y235">
        <f>SUMIFS('总明细 源文件后台下'!P:P,'总明细 源文件后台下'!E:E,E235,'总明细 源文件后台下'!C:C,"Refund")</f>
        <v>0</v>
      </c>
      <c r="Z235">
        <f>SUMIFS('总明细 源文件后台下'!Q:Q,'总明细 源文件后台下'!E:E,E235,'总明细 源文件后台下'!C:C,"Refund")</f>
        <v>-0.6</v>
      </c>
      <c r="AA235">
        <f>SUMIFS('总明细 源文件后台下'!R:R,'总明细 源文件后台下'!E:E,E235,'总明细 源文件后台下'!C:C,"Refund")</f>
        <v>0.6</v>
      </c>
      <c r="AB235">
        <f>SUMIFS('总明细 源文件后台下'!S:S,'总明细 源文件后台下'!E:E,E235,'总明细 源文件后台下'!C:C,"Refund")</f>
        <v>1.36</v>
      </c>
      <c r="AC235">
        <f>SUMIFS('总明细 源文件后台下'!T:T,'总明细 源文件后台下'!E:E,E235,'总明细 源文件后台下'!C:C,"Refund")</f>
        <v>0</v>
      </c>
      <c r="AD235">
        <f>SUMIFS('总明细 源文件后台下'!U:U,'总明细 源文件后台下'!E:E,E235,'总明细 源文件后台下'!C:C,"Refund")</f>
        <v>0</v>
      </c>
      <c r="AE235">
        <f>SUMIFS('总明细 源文件后台下'!V:V,'总明细 源文件后台下'!E:E,E235,'总明细 源文件后台下'!C:C,"Refund")</f>
        <v>0</v>
      </c>
      <c r="AF235">
        <f>SUMIFS('总明细 源文件后台下'!W:W,'总明细 源文件后台下'!E:E,E235,'总明细 源文件后台下'!C:C,"Refund")</f>
        <v>-8.6300000000000008</v>
      </c>
      <c r="AK235">
        <f>(SUMIF('广告费 源文件后台下'!G:G,E235,'广告费 源文件后台下'!M:M))*-1</f>
        <v>0</v>
      </c>
      <c r="AL235">
        <f>SUMIFS('总明细 源文件后台下'!W:W,'总明细 源文件后台下'!E:E,E235,'总明细 源文件后台下'!C:C,"Adjustment",'总明细 源文件后台下'!F:F,"FBA Inventory Reimbursement - Customer Return")</f>
        <v>0</v>
      </c>
      <c r="AM235">
        <f>SUMIFS('总明细 源文件后台下'!W:W,'总明细 源文件后台下'!E:E,E235,'总明细 源文件后台下'!C:C,"Adjustment",'总明细 源文件后台下'!F:F,"FBA Inventory Reimbursement - Damaged:Warehouse")</f>
        <v>0</v>
      </c>
      <c r="AN235">
        <f>SUMIFS('总明细 源文件后台下'!W:W,'总明细 源文件后台下'!E:E,E235,'总明细 源文件后台下'!C:C,"Adjustment",'总明细 源文件后台下'!F:F,"FBA Inventory Reimbursement - Customer Service Issue")</f>
        <v>0</v>
      </c>
      <c r="AO235">
        <f>SUMIFS('总明细 源文件后台下'!W:W,'总明细 源文件后台下'!E:E,E235,'总明细 源文件后台下'!C:C,"Adjustment",'总明细 源文件后台下'!F:F,"FBA Inventory Reimbursement - Fee Correction")</f>
        <v>0</v>
      </c>
      <c r="AP235">
        <f>SUMIFS('总明细 源文件后台下'!W:W,'总明细 源文件后台下'!E:E,E235,'总明细 源文件后台下'!C:C,"Adjustment",'总明细 源文件后台下'!F:F,"FBA Inventory Reimbursement - General Adjustment")</f>
        <v>0</v>
      </c>
      <c r="AQ235">
        <f>SUMIFS('总明细 源文件后台下'!W:W,'总明细 源文件后台下'!E:E,E235,'总明细 源文件后台下'!C:C,"Adjustment",'总明细 源文件后台下'!F:F,"FBA Inventory Reimbursement - Lost:Inbound")</f>
        <v>0</v>
      </c>
      <c r="AR235">
        <f>SUMIFS('总明细 源文件后台下'!W:W,'总明细 源文件后台下'!E:E,E235,'总明细 源文件后台下'!C:C,"Adjustment",'总明细 源文件后台下'!F:F,"FBA Inventory Reimbursement - Lost:Warehouse")</f>
        <v>0</v>
      </c>
      <c r="AS235">
        <f>SUMIFS('总明细 源文件后台下'!W:W,'总明细 源文件后台下'!E:E,E235,'总明细 源文件后台下'!C:C,"Adjustment",'总明细 源文件后台下'!F:F,"Non-subscription Fee Adjustment")</f>
        <v>0</v>
      </c>
      <c r="AT235">
        <f>SUMIFS('总明细 源文件后台下'!W:W,'总明细 源文件后台下'!E:E,E235,'总明细 源文件后台下'!C:C,"Adjustment",'总明细 源文件后台下'!F:F,"FBA Inventory Placement Service Fee")</f>
        <v>0</v>
      </c>
      <c r="AV235">
        <f>SUMIF('FBA Customer Return Per Unit Fe'!B:B,E235,'FBA Customer Return Per Unit Fe'!C:C)</f>
        <v>-7.36</v>
      </c>
      <c r="AX235">
        <f>(SUMIF('仓储费 源文件后台下'!C:C,E235,'仓储费 源文件后台下'!V:V))*-1</f>
        <v>-0.98299999999999987</v>
      </c>
      <c r="AZ235">
        <f>SUMIF('Disposal Fee销毁费用-160.95'!B:B,E235,'Disposal Fee销毁费用-160.95'!D:D)*-1</f>
        <v>0</v>
      </c>
      <c r="BC235">
        <f>IFERROR(VLOOKUP(F235,'优惠券-86.4'!F:I,4,0),0)</f>
        <v>0</v>
      </c>
      <c r="BD235">
        <f>IFERROR(VLOOKUP(F235,'早评-120'!E:H,4,0),0)</f>
        <v>0</v>
      </c>
      <c r="BF235">
        <f t="shared" si="24"/>
        <v>10.687000000000001</v>
      </c>
      <c r="BG235">
        <f t="shared" si="25"/>
        <v>0.17829496162829497</v>
      </c>
      <c r="BH235">
        <f t="shared" si="26"/>
        <v>69.465500000000006</v>
      </c>
      <c r="BQ235" s="45">
        <f t="shared" si="27"/>
        <v>69.465500000000006</v>
      </c>
      <c r="BR235">
        <f>SUMIFS('9月销毁明细'!D:D,'9月销毁明细'!A:A,E235,'9月销毁明细'!H:H,"Sellable")</f>
        <v>0</v>
      </c>
      <c r="BS235">
        <f>SUMIFS('9月销毁明细'!G:G,'9月销毁明细'!A:A,E235,'9月销毁明细'!H:H,"Sellable")</f>
        <v>0</v>
      </c>
      <c r="BT235">
        <f>SUMIFS('9月销毁明细'!D:D,'9月销毁明细'!A:A,E235,'9月销毁明细'!H:H,"Unsellable")</f>
        <v>0</v>
      </c>
      <c r="BU235">
        <f>SUMIFS('9月销毁明细'!G:G,'9月销毁明细'!A:A,E235,'9月销毁明细'!H:H,"Unsellable")</f>
        <v>0</v>
      </c>
      <c r="BW235">
        <f>IFERROR(I235*VLOOKUP(F235,'9.3成本表'!C:L,10,0),0)</f>
        <v>126</v>
      </c>
      <c r="BX235">
        <f t="shared" si="28"/>
        <v>79.56</v>
      </c>
      <c r="CC235" s="45">
        <f t="shared" si="29"/>
        <v>-136.09449999999998</v>
      </c>
      <c r="CD235" s="45">
        <f t="shared" si="30"/>
        <v>-0.34930956597623258</v>
      </c>
      <c r="CE235" s="45">
        <f t="shared" si="31"/>
        <v>-0.66206703638840236</v>
      </c>
    </row>
    <row r="236" spans="4:83" x14ac:dyDescent="0.25">
      <c r="D236" s="20" t="s">
        <v>581</v>
      </c>
      <c r="E236" s="20" t="s">
        <v>582</v>
      </c>
      <c r="F236" s="20">
        <v>2379</v>
      </c>
      <c r="G236">
        <v>230</v>
      </c>
      <c r="H236" s="20"/>
      <c r="I236">
        <f>SUMIFS('总明细 源文件后台下'!G:G,'总明细 源文件后台下'!E:E,E236,'总明细 源文件后台下'!C:C,"Order")</f>
        <v>0</v>
      </c>
      <c r="J236">
        <f>SUMIFS('总明细 源文件后台下'!M:M,'总明细 源文件后台下'!E:E,E236,'总明细 源文件后台下'!C:C,"Order")</f>
        <v>0</v>
      </c>
      <c r="K236">
        <f>SUMIFS('总明细 源文件后台下'!N:N,'总明细 源文件后台下'!E:E,E236,'总明细 源文件后台下'!C:C,"Order")</f>
        <v>0</v>
      </c>
      <c r="L236">
        <f>SUMIFS('总明细 源文件后台下'!O:O,'总明细 源文件后台下'!E:E,E236,'总明细 源文件后台下'!C:C,"Order")</f>
        <v>0</v>
      </c>
      <c r="M236">
        <f>SUMIFS('总明细 源文件后台下'!P:P,'总明细 源文件后台下'!E:E,E236,'总明细 源文件后台下'!C:C,"Order")</f>
        <v>0</v>
      </c>
      <c r="N236">
        <f>SUMIFS('总明细 源文件后台下'!Q:Q,'总明细 源文件后台下'!E:E,E236,'总明细 源文件后台下'!C:C,"Order")</f>
        <v>0</v>
      </c>
      <c r="O236">
        <f>SUMIFS('总明细 源文件后台下'!R:R,'总明细 源文件后台下'!E:E,E236,'总明细 源文件后台下'!C:C,"Order")</f>
        <v>0</v>
      </c>
      <c r="P236">
        <f>SUMIFS('总明细 源文件后台下'!S:S,'总明细 源文件后台下'!E:E,E236,'总明细 源文件后台下'!C:C,"Order")</f>
        <v>0</v>
      </c>
      <c r="Q236">
        <f>SUMIFS('总明细 源文件后台下'!T:T,'总明细 源文件后台下'!E:E,E236,'总明细 源文件后台下'!C:C,"Order")</f>
        <v>0</v>
      </c>
      <c r="R236">
        <f>SUMIFS('总明细 源文件后台下'!U:U,'总明细 源文件后台下'!E:E,E236,'总明细 源文件后台下'!C:C,"Order")</f>
        <v>0</v>
      </c>
      <c r="S236">
        <f>SUMIFS('总明细 源文件后台下'!V:V,'总明细 源文件后台下'!E:E,E236,'总明细 源文件后台下'!C:C,"Order")</f>
        <v>0</v>
      </c>
      <c r="T236">
        <f>SUMIFS('总明细 源文件后台下'!W:W,'总明细 源文件后台下'!E:E,E236,'总明细 源文件后台下'!C:C,"Order")</f>
        <v>0</v>
      </c>
      <c r="U236">
        <f>SUMIFS('总明细 源文件后台下'!G:G,'总明细 源文件后台下'!E:E,E236,'总明细 源文件后台下'!C:C,"Refund")</f>
        <v>0</v>
      </c>
      <c r="V236">
        <f>SUMIFS('总明细 源文件后台下'!M:M,'总明细 源文件后台下'!E:E,E236,'总明细 源文件后台下'!C:C,"Refund")</f>
        <v>0</v>
      </c>
      <c r="W236">
        <f>SUMIFS('总明细 源文件后台下'!N:N,'总明细 源文件后台下'!E:E,E236,'总明细 源文件后台下'!C:C,"Refund")</f>
        <v>0</v>
      </c>
      <c r="X236">
        <f>SUMIFS('总明细 源文件后台下'!O:O,'总明细 源文件后台下'!E:E,E236,'总明细 源文件后台下'!C:C,"Refund")</f>
        <v>0</v>
      </c>
      <c r="Y236">
        <f>SUMIFS('总明细 源文件后台下'!P:P,'总明细 源文件后台下'!E:E,E236,'总明细 源文件后台下'!C:C,"Refund")</f>
        <v>0</v>
      </c>
      <c r="Z236">
        <f>SUMIFS('总明细 源文件后台下'!Q:Q,'总明细 源文件后台下'!E:E,E236,'总明细 源文件后台下'!C:C,"Refund")</f>
        <v>0</v>
      </c>
      <c r="AA236">
        <f>SUMIFS('总明细 源文件后台下'!R:R,'总明细 源文件后台下'!E:E,E236,'总明细 源文件后台下'!C:C,"Refund")</f>
        <v>0</v>
      </c>
      <c r="AB236">
        <f>SUMIFS('总明细 源文件后台下'!S:S,'总明细 源文件后台下'!E:E,E236,'总明细 源文件后台下'!C:C,"Refund")</f>
        <v>0</v>
      </c>
      <c r="AC236">
        <f>SUMIFS('总明细 源文件后台下'!T:T,'总明细 源文件后台下'!E:E,E236,'总明细 源文件后台下'!C:C,"Refund")</f>
        <v>0</v>
      </c>
      <c r="AD236">
        <f>SUMIFS('总明细 源文件后台下'!U:U,'总明细 源文件后台下'!E:E,E236,'总明细 源文件后台下'!C:C,"Refund")</f>
        <v>0</v>
      </c>
      <c r="AE236">
        <f>SUMIFS('总明细 源文件后台下'!V:V,'总明细 源文件后台下'!E:E,E236,'总明细 源文件后台下'!C:C,"Refund")</f>
        <v>0</v>
      </c>
      <c r="AF236">
        <f>SUMIFS('总明细 源文件后台下'!W:W,'总明细 源文件后台下'!E:E,E236,'总明细 源文件后台下'!C:C,"Refund")</f>
        <v>0</v>
      </c>
      <c r="AK236">
        <f>(SUMIF('广告费 源文件后台下'!G:G,E236,'广告费 源文件后台下'!M:M))*-1</f>
        <v>0</v>
      </c>
      <c r="AL236">
        <f>SUMIFS('总明细 源文件后台下'!W:W,'总明细 源文件后台下'!E:E,E236,'总明细 源文件后台下'!C:C,"Adjustment",'总明细 源文件后台下'!F:F,"FBA Inventory Reimbursement - Customer Return")</f>
        <v>0</v>
      </c>
      <c r="AM236">
        <f>SUMIFS('总明细 源文件后台下'!W:W,'总明细 源文件后台下'!E:E,E236,'总明细 源文件后台下'!C:C,"Adjustment",'总明细 源文件后台下'!F:F,"FBA Inventory Reimbursement - Damaged:Warehouse")</f>
        <v>0</v>
      </c>
      <c r="AN236">
        <f>SUMIFS('总明细 源文件后台下'!W:W,'总明细 源文件后台下'!E:E,E236,'总明细 源文件后台下'!C:C,"Adjustment",'总明细 源文件后台下'!F:F,"FBA Inventory Reimbursement - Customer Service Issue")</f>
        <v>0</v>
      </c>
      <c r="AO236">
        <f>SUMIFS('总明细 源文件后台下'!W:W,'总明细 源文件后台下'!E:E,E236,'总明细 源文件后台下'!C:C,"Adjustment",'总明细 源文件后台下'!F:F,"FBA Inventory Reimbursement - Fee Correction")</f>
        <v>0</v>
      </c>
      <c r="AP236">
        <f>SUMIFS('总明细 源文件后台下'!W:W,'总明细 源文件后台下'!E:E,E236,'总明细 源文件后台下'!C:C,"Adjustment",'总明细 源文件后台下'!F:F,"FBA Inventory Reimbursement - General Adjustment")</f>
        <v>0</v>
      </c>
      <c r="AQ236">
        <f>SUMIFS('总明细 源文件后台下'!W:W,'总明细 源文件后台下'!E:E,E236,'总明细 源文件后台下'!C:C,"Adjustment",'总明细 源文件后台下'!F:F,"FBA Inventory Reimbursement - Lost:Inbound")</f>
        <v>0</v>
      </c>
      <c r="AR236">
        <f>SUMIFS('总明细 源文件后台下'!W:W,'总明细 源文件后台下'!E:E,E236,'总明细 源文件后台下'!C:C,"Adjustment",'总明细 源文件后台下'!F:F,"FBA Inventory Reimbursement - Lost:Warehouse")</f>
        <v>0</v>
      </c>
      <c r="AS236">
        <f>SUMIFS('总明细 源文件后台下'!W:W,'总明细 源文件后台下'!E:E,E236,'总明细 源文件后台下'!C:C,"Adjustment",'总明细 源文件后台下'!F:F,"Non-subscription Fee Adjustment")</f>
        <v>0</v>
      </c>
      <c r="AT236">
        <f>SUMIFS('总明细 源文件后台下'!W:W,'总明细 源文件后台下'!E:E,E236,'总明细 源文件后台下'!C:C,"Adjustment",'总明细 源文件后台下'!F:F,"FBA Inventory Placement Service Fee")</f>
        <v>0</v>
      </c>
      <c r="AV236">
        <f>SUMIF('FBA Customer Return Per Unit Fe'!B:B,E236,'FBA Customer Return Per Unit Fe'!C:C)</f>
        <v>0</v>
      </c>
      <c r="AX236">
        <f>(SUMIF('仓储费 源文件后台下'!C:C,E236,'仓储费 源文件后台下'!V:V))*-1</f>
        <v>0</v>
      </c>
      <c r="AZ236">
        <f>SUMIF('Disposal Fee销毁费用-160.95'!B:B,E236,'Disposal Fee销毁费用-160.95'!D:D)*-1</f>
        <v>0</v>
      </c>
      <c r="BC236">
        <f>IFERROR(VLOOKUP(F236,'优惠券-86.4'!F:I,4,0),0)</f>
        <v>0</v>
      </c>
      <c r="BD236">
        <f>IFERROR(VLOOKUP(F236,'早评-120'!E:H,4,0),0)</f>
        <v>0</v>
      </c>
      <c r="BF236">
        <f t="shared" si="24"/>
        <v>0</v>
      </c>
      <c r="BG236">
        <f t="shared" si="25"/>
        <v>0</v>
      </c>
      <c r="BH236">
        <f t="shared" si="26"/>
        <v>0</v>
      </c>
      <c r="BQ236" s="45">
        <f t="shared" si="27"/>
        <v>0</v>
      </c>
      <c r="BR236">
        <f>SUMIFS('9月销毁明细'!D:D,'9月销毁明细'!A:A,E236,'9月销毁明细'!H:H,"Sellable")</f>
        <v>0</v>
      </c>
      <c r="BS236">
        <f>SUMIFS('9月销毁明细'!G:G,'9月销毁明细'!A:A,E236,'9月销毁明细'!H:H,"Sellable")</f>
        <v>0</v>
      </c>
      <c r="BT236">
        <f>SUMIFS('9月销毁明细'!D:D,'9月销毁明细'!A:A,E236,'9月销毁明细'!H:H,"Unsellable")</f>
        <v>0</v>
      </c>
      <c r="BU236">
        <f>SUMIFS('9月销毁明细'!G:G,'9月销毁明细'!A:A,E236,'9月销毁明细'!H:H,"Unsellable")</f>
        <v>0</v>
      </c>
      <c r="BW236">
        <f>IFERROR(I236*VLOOKUP(F236,'9.3成本表'!C:L,10,0),0)</f>
        <v>0</v>
      </c>
      <c r="BX236">
        <f t="shared" si="28"/>
        <v>0</v>
      </c>
      <c r="CC236" s="45">
        <f t="shared" si="29"/>
        <v>0</v>
      </c>
      <c r="CD236" s="45">
        <f t="shared" si="30"/>
        <v>0</v>
      </c>
      <c r="CE236" s="45">
        <f t="shared" si="31"/>
        <v>0</v>
      </c>
    </row>
    <row r="237" spans="4:83" x14ac:dyDescent="0.25">
      <c r="D237" s="20" t="s">
        <v>583</v>
      </c>
      <c r="E237" s="20" t="s">
        <v>584</v>
      </c>
      <c r="F237" s="20">
        <v>3021</v>
      </c>
      <c r="G237">
        <v>231</v>
      </c>
      <c r="H237" s="20"/>
      <c r="I237">
        <f>SUMIFS('总明细 源文件后台下'!G:G,'总明细 源文件后台下'!E:E,E237,'总明细 源文件后台下'!C:C,"Order")</f>
        <v>0</v>
      </c>
      <c r="J237">
        <f>SUMIFS('总明细 源文件后台下'!M:M,'总明细 源文件后台下'!E:E,E237,'总明细 源文件后台下'!C:C,"Order")</f>
        <v>0</v>
      </c>
      <c r="K237">
        <f>SUMIFS('总明细 源文件后台下'!N:N,'总明细 源文件后台下'!E:E,E237,'总明细 源文件后台下'!C:C,"Order")</f>
        <v>0</v>
      </c>
      <c r="L237">
        <f>SUMIFS('总明细 源文件后台下'!O:O,'总明细 源文件后台下'!E:E,E237,'总明细 源文件后台下'!C:C,"Order")</f>
        <v>0</v>
      </c>
      <c r="M237">
        <f>SUMIFS('总明细 源文件后台下'!P:P,'总明细 源文件后台下'!E:E,E237,'总明细 源文件后台下'!C:C,"Order")</f>
        <v>0</v>
      </c>
      <c r="N237">
        <f>SUMIFS('总明细 源文件后台下'!Q:Q,'总明细 源文件后台下'!E:E,E237,'总明细 源文件后台下'!C:C,"Order")</f>
        <v>0</v>
      </c>
      <c r="O237">
        <f>SUMIFS('总明细 源文件后台下'!R:R,'总明细 源文件后台下'!E:E,E237,'总明细 源文件后台下'!C:C,"Order")</f>
        <v>0</v>
      </c>
      <c r="P237">
        <f>SUMIFS('总明细 源文件后台下'!S:S,'总明细 源文件后台下'!E:E,E237,'总明细 源文件后台下'!C:C,"Order")</f>
        <v>0</v>
      </c>
      <c r="Q237">
        <f>SUMIFS('总明细 源文件后台下'!T:T,'总明细 源文件后台下'!E:E,E237,'总明细 源文件后台下'!C:C,"Order")</f>
        <v>0</v>
      </c>
      <c r="R237">
        <f>SUMIFS('总明细 源文件后台下'!U:U,'总明细 源文件后台下'!E:E,E237,'总明细 源文件后台下'!C:C,"Order")</f>
        <v>0</v>
      </c>
      <c r="S237">
        <f>SUMIFS('总明细 源文件后台下'!V:V,'总明细 源文件后台下'!E:E,E237,'总明细 源文件后台下'!C:C,"Order")</f>
        <v>0</v>
      </c>
      <c r="T237">
        <f>SUMIFS('总明细 源文件后台下'!W:W,'总明细 源文件后台下'!E:E,E237,'总明细 源文件后台下'!C:C,"Order")</f>
        <v>0</v>
      </c>
      <c r="U237">
        <f>SUMIFS('总明细 源文件后台下'!G:G,'总明细 源文件后台下'!E:E,E237,'总明细 源文件后台下'!C:C,"Refund")</f>
        <v>0</v>
      </c>
      <c r="V237">
        <f>SUMIFS('总明细 源文件后台下'!M:M,'总明细 源文件后台下'!E:E,E237,'总明细 源文件后台下'!C:C,"Refund")</f>
        <v>0</v>
      </c>
      <c r="W237">
        <f>SUMIFS('总明细 源文件后台下'!N:N,'总明细 源文件后台下'!E:E,E237,'总明细 源文件后台下'!C:C,"Refund")</f>
        <v>0</v>
      </c>
      <c r="X237">
        <f>SUMIFS('总明细 源文件后台下'!O:O,'总明细 源文件后台下'!E:E,E237,'总明细 源文件后台下'!C:C,"Refund")</f>
        <v>0</v>
      </c>
      <c r="Y237">
        <f>SUMIFS('总明细 源文件后台下'!P:P,'总明细 源文件后台下'!E:E,E237,'总明细 源文件后台下'!C:C,"Refund")</f>
        <v>0</v>
      </c>
      <c r="Z237">
        <f>SUMIFS('总明细 源文件后台下'!Q:Q,'总明细 源文件后台下'!E:E,E237,'总明细 源文件后台下'!C:C,"Refund")</f>
        <v>0</v>
      </c>
      <c r="AA237">
        <f>SUMIFS('总明细 源文件后台下'!R:R,'总明细 源文件后台下'!E:E,E237,'总明细 源文件后台下'!C:C,"Refund")</f>
        <v>0</v>
      </c>
      <c r="AB237">
        <f>SUMIFS('总明细 源文件后台下'!S:S,'总明细 源文件后台下'!E:E,E237,'总明细 源文件后台下'!C:C,"Refund")</f>
        <v>0</v>
      </c>
      <c r="AC237">
        <f>SUMIFS('总明细 源文件后台下'!T:T,'总明细 源文件后台下'!E:E,E237,'总明细 源文件后台下'!C:C,"Refund")</f>
        <v>0</v>
      </c>
      <c r="AD237">
        <f>SUMIFS('总明细 源文件后台下'!U:U,'总明细 源文件后台下'!E:E,E237,'总明细 源文件后台下'!C:C,"Refund")</f>
        <v>0</v>
      </c>
      <c r="AE237">
        <f>SUMIFS('总明细 源文件后台下'!V:V,'总明细 源文件后台下'!E:E,E237,'总明细 源文件后台下'!C:C,"Refund")</f>
        <v>0</v>
      </c>
      <c r="AF237">
        <f>SUMIFS('总明细 源文件后台下'!W:W,'总明细 源文件后台下'!E:E,E237,'总明细 源文件后台下'!C:C,"Refund")</f>
        <v>0</v>
      </c>
      <c r="AK237">
        <f>(SUMIF('广告费 源文件后台下'!G:G,E237,'广告费 源文件后台下'!M:M))*-1</f>
        <v>0</v>
      </c>
      <c r="AL237">
        <f>SUMIFS('总明细 源文件后台下'!W:W,'总明细 源文件后台下'!E:E,E237,'总明细 源文件后台下'!C:C,"Adjustment",'总明细 源文件后台下'!F:F,"FBA Inventory Reimbursement - Customer Return")</f>
        <v>0</v>
      </c>
      <c r="AM237">
        <f>SUMIFS('总明细 源文件后台下'!W:W,'总明细 源文件后台下'!E:E,E237,'总明细 源文件后台下'!C:C,"Adjustment",'总明细 源文件后台下'!F:F,"FBA Inventory Reimbursement - Damaged:Warehouse")</f>
        <v>0</v>
      </c>
      <c r="AN237">
        <f>SUMIFS('总明细 源文件后台下'!W:W,'总明细 源文件后台下'!E:E,E237,'总明细 源文件后台下'!C:C,"Adjustment",'总明细 源文件后台下'!F:F,"FBA Inventory Reimbursement - Customer Service Issue")</f>
        <v>0</v>
      </c>
      <c r="AO237">
        <f>SUMIFS('总明细 源文件后台下'!W:W,'总明细 源文件后台下'!E:E,E237,'总明细 源文件后台下'!C:C,"Adjustment",'总明细 源文件后台下'!F:F,"FBA Inventory Reimbursement - Fee Correction")</f>
        <v>0</v>
      </c>
      <c r="AP237">
        <f>SUMIFS('总明细 源文件后台下'!W:W,'总明细 源文件后台下'!E:E,E237,'总明细 源文件后台下'!C:C,"Adjustment",'总明细 源文件后台下'!F:F,"FBA Inventory Reimbursement - General Adjustment")</f>
        <v>0</v>
      </c>
      <c r="AQ237">
        <f>SUMIFS('总明细 源文件后台下'!W:W,'总明细 源文件后台下'!E:E,E237,'总明细 源文件后台下'!C:C,"Adjustment",'总明细 源文件后台下'!F:F,"FBA Inventory Reimbursement - Lost:Inbound")</f>
        <v>0</v>
      </c>
      <c r="AR237">
        <f>SUMIFS('总明细 源文件后台下'!W:W,'总明细 源文件后台下'!E:E,E237,'总明细 源文件后台下'!C:C,"Adjustment",'总明细 源文件后台下'!F:F,"FBA Inventory Reimbursement - Lost:Warehouse")</f>
        <v>0</v>
      </c>
      <c r="AS237">
        <f>SUMIFS('总明细 源文件后台下'!W:W,'总明细 源文件后台下'!E:E,E237,'总明细 源文件后台下'!C:C,"Adjustment",'总明细 源文件后台下'!F:F,"Non-subscription Fee Adjustment")</f>
        <v>0</v>
      </c>
      <c r="AT237">
        <f>SUMIFS('总明细 源文件后台下'!W:W,'总明细 源文件后台下'!E:E,E237,'总明细 源文件后台下'!C:C,"Adjustment",'总明细 源文件后台下'!F:F,"FBA Inventory Placement Service Fee")</f>
        <v>0</v>
      </c>
      <c r="AV237">
        <f>SUMIF('FBA Customer Return Per Unit Fe'!B:B,E237,'FBA Customer Return Per Unit Fe'!C:C)</f>
        <v>0</v>
      </c>
      <c r="AX237">
        <f>(SUMIF('仓储费 源文件后台下'!C:C,E237,'仓储费 源文件后台下'!V:V))*-1</f>
        <v>-5.0000000000000001E-4</v>
      </c>
      <c r="AZ237">
        <f>SUMIF('Disposal Fee销毁费用-160.95'!B:B,E237,'Disposal Fee销毁费用-160.95'!D:D)*-1</f>
        <v>0</v>
      </c>
      <c r="BC237">
        <f>IFERROR(VLOOKUP(F237,'优惠券-86.4'!F:I,4,0),0)</f>
        <v>0</v>
      </c>
      <c r="BD237">
        <f>IFERROR(VLOOKUP(F237,'早评-120'!E:H,4,0),0)</f>
        <v>0</v>
      </c>
      <c r="BF237">
        <f t="shared" si="24"/>
        <v>-5.0000000000000001E-4</v>
      </c>
      <c r="BG237">
        <f t="shared" si="25"/>
        <v>0</v>
      </c>
      <c r="BH237">
        <f t="shared" si="26"/>
        <v>-3.2500000000000003E-3</v>
      </c>
      <c r="BQ237" s="45">
        <f t="shared" si="27"/>
        <v>-3.2500000000000003E-3</v>
      </c>
      <c r="BR237">
        <f>SUMIFS('9月销毁明细'!D:D,'9月销毁明细'!A:A,E237,'9月销毁明细'!H:H,"Sellable")</f>
        <v>0</v>
      </c>
      <c r="BS237">
        <f>SUMIFS('9月销毁明细'!G:G,'9月销毁明细'!A:A,E237,'9月销毁明细'!H:H,"Sellable")</f>
        <v>0</v>
      </c>
      <c r="BT237">
        <f>SUMIFS('9月销毁明细'!D:D,'9月销毁明细'!A:A,E237,'9月销毁明细'!H:H,"Unsellable")</f>
        <v>0</v>
      </c>
      <c r="BU237">
        <f>SUMIFS('9月销毁明细'!G:G,'9月销毁明细'!A:A,E237,'9月销毁明细'!H:H,"Unsellable")</f>
        <v>0</v>
      </c>
      <c r="BW237">
        <f>IFERROR(I237*VLOOKUP(F237,'9.3成本表'!C:L,10,0),0)</f>
        <v>0</v>
      </c>
      <c r="BX237">
        <f t="shared" si="28"/>
        <v>0</v>
      </c>
      <c r="CC237" s="45">
        <f t="shared" si="29"/>
        <v>-3.2500000000000003E-3</v>
      </c>
      <c r="CD237" s="45">
        <f t="shared" si="30"/>
        <v>0</v>
      </c>
      <c r="CE237" s="45">
        <f t="shared" si="31"/>
        <v>0</v>
      </c>
    </row>
    <row r="238" spans="4:83" x14ac:dyDescent="0.25">
      <c r="D238" s="20" t="s">
        <v>585</v>
      </c>
      <c r="E238" s="20" t="s">
        <v>586</v>
      </c>
      <c r="F238" s="20">
        <v>3021</v>
      </c>
      <c r="G238">
        <v>232</v>
      </c>
      <c r="H238" s="20"/>
      <c r="I238">
        <f>SUMIFS('总明细 源文件后台下'!G:G,'总明细 源文件后台下'!E:E,E238,'总明细 源文件后台下'!C:C,"Order")</f>
        <v>0</v>
      </c>
      <c r="J238">
        <f>SUMIFS('总明细 源文件后台下'!M:M,'总明细 源文件后台下'!E:E,E238,'总明细 源文件后台下'!C:C,"Order")</f>
        <v>0</v>
      </c>
      <c r="K238">
        <f>SUMIFS('总明细 源文件后台下'!N:N,'总明细 源文件后台下'!E:E,E238,'总明细 源文件后台下'!C:C,"Order")</f>
        <v>0</v>
      </c>
      <c r="L238">
        <f>SUMIFS('总明细 源文件后台下'!O:O,'总明细 源文件后台下'!E:E,E238,'总明细 源文件后台下'!C:C,"Order")</f>
        <v>0</v>
      </c>
      <c r="M238">
        <f>SUMIFS('总明细 源文件后台下'!P:P,'总明细 源文件后台下'!E:E,E238,'总明细 源文件后台下'!C:C,"Order")</f>
        <v>0</v>
      </c>
      <c r="N238">
        <f>SUMIFS('总明细 源文件后台下'!Q:Q,'总明细 源文件后台下'!E:E,E238,'总明细 源文件后台下'!C:C,"Order")</f>
        <v>0</v>
      </c>
      <c r="O238">
        <f>SUMIFS('总明细 源文件后台下'!R:R,'总明细 源文件后台下'!E:E,E238,'总明细 源文件后台下'!C:C,"Order")</f>
        <v>0</v>
      </c>
      <c r="P238">
        <f>SUMIFS('总明细 源文件后台下'!S:S,'总明细 源文件后台下'!E:E,E238,'总明细 源文件后台下'!C:C,"Order")</f>
        <v>0</v>
      </c>
      <c r="Q238">
        <f>SUMIFS('总明细 源文件后台下'!T:T,'总明细 源文件后台下'!E:E,E238,'总明细 源文件后台下'!C:C,"Order")</f>
        <v>0</v>
      </c>
      <c r="R238">
        <f>SUMIFS('总明细 源文件后台下'!U:U,'总明细 源文件后台下'!E:E,E238,'总明细 源文件后台下'!C:C,"Order")</f>
        <v>0</v>
      </c>
      <c r="S238">
        <f>SUMIFS('总明细 源文件后台下'!V:V,'总明细 源文件后台下'!E:E,E238,'总明细 源文件后台下'!C:C,"Order")</f>
        <v>0</v>
      </c>
      <c r="T238">
        <f>SUMIFS('总明细 源文件后台下'!W:W,'总明细 源文件后台下'!E:E,E238,'总明细 源文件后台下'!C:C,"Order")</f>
        <v>0</v>
      </c>
      <c r="U238">
        <f>SUMIFS('总明细 源文件后台下'!G:G,'总明细 源文件后台下'!E:E,E238,'总明细 源文件后台下'!C:C,"Refund")</f>
        <v>0</v>
      </c>
      <c r="V238">
        <f>SUMIFS('总明细 源文件后台下'!M:M,'总明细 源文件后台下'!E:E,E238,'总明细 源文件后台下'!C:C,"Refund")</f>
        <v>0</v>
      </c>
      <c r="W238">
        <f>SUMIFS('总明细 源文件后台下'!N:N,'总明细 源文件后台下'!E:E,E238,'总明细 源文件后台下'!C:C,"Refund")</f>
        <v>0</v>
      </c>
      <c r="X238">
        <f>SUMIFS('总明细 源文件后台下'!O:O,'总明细 源文件后台下'!E:E,E238,'总明细 源文件后台下'!C:C,"Refund")</f>
        <v>0</v>
      </c>
      <c r="Y238">
        <f>SUMIFS('总明细 源文件后台下'!P:P,'总明细 源文件后台下'!E:E,E238,'总明细 源文件后台下'!C:C,"Refund")</f>
        <v>0</v>
      </c>
      <c r="Z238">
        <f>SUMIFS('总明细 源文件后台下'!Q:Q,'总明细 源文件后台下'!E:E,E238,'总明细 源文件后台下'!C:C,"Refund")</f>
        <v>0</v>
      </c>
      <c r="AA238">
        <f>SUMIFS('总明细 源文件后台下'!R:R,'总明细 源文件后台下'!E:E,E238,'总明细 源文件后台下'!C:C,"Refund")</f>
        <v>0</v>
      </c>
      <c r="AB238">
        <f>SUMIFS('总明细 源文件后台下'!S:S,'总明细 源文件后台下'!E:E,E238,'总明细 源文件后台下'!C:C,"Refund")</f>
        <v>0</v>
      </c>
      <c r="AC238">
        <f>SUMIFS('总明细 源文件后台下'!T:T,'总明细 源文件后台下'!E:E,E238,'总明细 源文件后台下'!C:C,"Refund")</f>
        <v>0</v>
      </c>
      <c r="AD238">
        <f>SUMIFS('总明细 源文件后台下'!U:U,'总明细 源文件后台下'!E:E,E238,'总明细 源文件后台下'!C:C,"Refund")</f>
        <v>0</v>
      </c>
      <c r="AE238">
        <f>SUMIFS('总明细 源文件后台下'!V:V,'总明细 源文件后台下'!E:E,E238,'总明细 源文件后台下'!C:C,"Refund")</f>
        <v>0</v>
      </c>
      <c r="AF238">
        <f>SUMIFS('总明细 源文件后台下'!W:W,'总明细 源文件后台下'!E:E,E238,'总明细 源文件后台下'!C:C,"Refund")</f>
        <v>0</v>
      </c>
      <c r="AK238">
        <f>(SUMIF('广告费 源文件后台下'!G:G,E238,'广告费 源文件后台下'!M:M))*-1</f>
        <v>0</v>
      </c>
      <c r="AL238">
        <f>SUMIFS('总明细 源文件后台下'!W:W,'总明细 源文件后台下'!E:E,E238,'总明细 源文件后台下'!C:C,"Adjustment",'总明细 源文件后台下'!F:F,"FBA Inventory Reimbursement - Customer Return")</f>
        <v>0</v>
      </c>
      <c r="AM238">
        <f>SUMIFS('总明细 源文件后台下'!W:W,'总明细 源文件后台下'!E:E,E238,'总明细 源文件后台下'!C:C,"Adjustment",'总明细 源文件后台下'!F:F,"FBA Inventory Reimbursement - Damaged:Warehouse")</f>
        <v>0</v>
      </c>
      <c r="AN238">
        <f>SUMIFS('总明细 源文件后台下'!W:W,'总明细 源文件后台下'!E:E,E238,'总明细 源文件后台下'!C:C,"Adjustment",'总明细 源文件后台下'!F:F,"FBA Inventory Reimbursement - Customer Service Issue")</f>
        <v>0</v>
      </c>
      <c r="AO238">
        <f>SUMIFS('总明细 源文件后台下'!W:W,'总明细 源文件后台下'!E:E,E238,'总明细 源文件后台下'!C:C,"Adjustment",'总明细 源文件后台下'!F:F,"FBA Inventory Reimbursement - Fee Correction")</f>
        <v>0</v>
      </c>
      <c r="AP238">
        <f>SUMIFS('总明细 源文件后台下'!W:W,'总明细 源文件后台下'!E:E,E238,'总明细 源文件后台下'!C:C,"Adjustment",'总明细 源文件后台下'!F:F,"FBA Inventory Reimbursement - General Adjustment")</f>
        <v>0</v>
      </c>
      <c r="AQ238">
        <f>SUMIFS('总明细 源文件后台下'!W:W,'总明细 源文件后台下'!E:E,E238,'总明细 源文件后台下'!C:C,"Adjustment",'总明细 源文件后台下'!F:F,"FBA Inventory Reimbursement - Lost:Inbound")</f>
        <v>0</v>
      </c>
      <c r="AR238">
        <f>SUMIFS('总明细 源文件后台下'!W:W,'总明细 源文件后台下'!E:E,E238,'总明细 源文件后台下'!C:C,"Adjustment",'总明细 源文件后台下'!F:F,"FBA Inventory Reimbursement - Lost:Warehouse")</f>
        <v>0</v>
      </c>
      <c r="AS238">
        <f>SUMIFS('总明细 源文件后台下'!W:W,'总明细 源文件后台下'!E:E,E238,'总明细 源文件后台下'!C:C,"Adjustment",'总明细 源文件后台下'!F:F,"Non-subscription Fee Adjustment")</f>
        <v>0</v>
      </c>
      <c r="AT238">
        <f>SUMIFS('总明细 源文件后台下'!W:W,'总明细 源文件后台下'!E:E,E238,'总明细 源文件后台下'!C:C,"Adjustment",'总明细 源文件后台下'!F:F,"FBA Inventory Placement Service Fee")</f>
        <v>0</v>
      </c>
      <c r="AV238">
        <f>SUMIF('FBA Customer Return Per Unit Fe'!B:B,E238,'FBA Customer Return Per Unit Fe'!C:C)</f>
        <v>0</v>
      </c>
      <c r="AX238">
        <f>(SUMIF('仓储费 源文件后台下'!C:C,E238,'仓储费 源文件后台下'!V:V))*-1</f>
        <v>-2E-3</v>
      </c>
      <c r="AZ238">
        <f>SUMIF('Disposal Fee销毁费用-160.95'!B:B,E238,'Disposal Fee销毁费用-160.95'!D:D)*-1</f>
        <v>0</v>
      </c>
      <c r="BC238">
        <f>IFERROR(VLOOKUP(F238,'优惠券-86.4'!F:I,4,0),0)</f>
        <v>0</v>
      </c>
      <c r="BD238">
        <f>IFERROR(VLOOKUP(F238,'早评-120'!E:H,4,0),0)</f>
        <v>0</v>
      </c>
      <c r="BF238">
        <f t="shared" si="24"/>
        <v>-2E-3</v>
      </c>
      <c r="BG238">
        <f t="shared" si="25"/>
        <v>0</v>
      </c>
      <c r="BH238">
        <f t="shared" si="26"/>
        <v>-1.3000000000000001E-2</v>
      </c>
      <c r="BQ238" s="45">
        <f t="shared" si="27"/>
        <v>-1.3000000000000001E-2</v>
      </c>
      <c r="BR238">
        <f>SUMIFS('9月销毁明细'!D:D,'9月销毁明细'!A:A,E238,'9月销毁明细'!H:H,"Sellable")</f>
        <v>0</v>
      </c>
      <c r="BS238">
        <f>SUMIFS('9月销毁明细'!G:G,'9月销毁明细'!A:A,E238,'9月销毁明细'!H:H,"Sellable")</f>
        <v>0</v>
      </c>
      <c r="BT238">
        <f>SUMIFS('9月销毁明细'!D:D,'9月销毁明细'!A:A,E238,'9月销毁明细'!H:H,"Unsellable")</f>
        <v>0</v>
      </c>
      <c r="BU238">
        <f>SUMIFS('9月销毁明细'!G:G,'9月销毁明细'!A:A,E238,'9月销毁明细'!H:H,"Unsellable")</f>
        <v>0</v>
      </c>
      <c r="BW238">
        <f>IFERROR(I238*VLOOKUP(F238,'9.3成本表'!C:L,10,0),0)</f>
        <v>0</v>
      </c>
      <c r="BX238">
        <f t="shared" si="28"/>
        <v>0</v>
      </c>
      <c r="CC238" s="45">
        <f t="shared" si="29"/>
        <v>-1.3000000000000001E-2</v>
      </c>
      <c r="CD238" s="45">
        <f t="shared" si="30"/>
        <v>0</v>
      </c>
      <c r="CE238" s="45">
        <f t="shared" si="31"/>
        <v>0</v>
      </c>
    </row>
    <row r="239" spans="4:83" x14ac:dyDescent="0.25">
      <c r="D239" s="20" t="s">
        <v>587</v>
      </c>
      <c r="E239" s="20" t="s">
        <v>588</v>
      </c>
      <c r="F239" s="20">
        <v>3021</v>
      </c>
      <c r="G239">
        <v>233</v>
      </c>
      <c r="H239" s="20"/>
      <c r="I239">
        <f>SUMIFS('总明细 源文件后台下'!G:G,'总明细 源文件后台下'!E:E,E239,'总明细 源文件后台下'!C:C,"Order")</f>
        <v>0</v>
      </c>
      <c r="J239">
        <f>SUMIFS('总明细 源文件后台下'!M:M,'总明细 源文件后台下'!E:E,E239,'总明细 源文件后台下'!C:C,"Order")</f>
        <v>0</v>
      </c>
      <c r="K239">
        <f>SUMIFS('总明细 源文件后台下'!N:N,'总明细 源文件后台下'!E:E,E239,'总明细 源文件后台下'!C:C,"Order")</f>
        <v>0</v>
      </c>
      <c r="L239">
        <f>SUMIFS('总明细 源文件后台下'!O:O,'总明细 源文件后台下'!E:E,E239,'总明细 源文件后台下'!C:C,"Order")</f>
        <v>0</v>
      </c>
      <c r="M239">
        <f>SUMIFS('总明细 源文件后台下'!P:P,'总明细 源文件后台下'!E:E,E239,'总明细 源文件后台下'!C:C,"Order")</f>
        <v>0</v>
      </c>
      <c r="N239">
        <f>SUMIFS('总明细 源文件后台下'!Q:Q,'总明细 源文件后台下'!E:E,E239,'总明细 源文件后台下'!C:C,"Order")</f>
        <v>0</v>
      </c>
      <c r="O239">
        <f>SUMIFS('总明细 源文件后台下'!R:R,'总明细 源文件后台下'!E:E,E239,'总明细 源文件后台下'!C:C,"Order")</f>
        <v>0</v>
      </c>
      <c r="P239">
        <f>SUMIFS('总明细 源文件后台下'!S:S,'总明细 源文件后台下'!E:E,E239,'总明细 源文件后台下'!C:C,"Order")</f>
        <v>0</v>
      </c>
      <c r="Q239">
        <f>SUMIFS('总明细 源文件后台下'!T:T,'总明细 源文件后台下'!E:E,E239,'总明细 源文件后台下'!C:C,"Order")</f>
        <v>0</v>
      </c>
      <c r="R239">
        <f>SUMIFS('总明细 源文件后台下'!U:U,'总明细 源文件后台下'!E:E,E239,'总明细 源文件后台下'!C:C,"Order")</f>
        <v>0</v>
      </c>
      <c r="S239">
        <f>SUMIFS('总明细 源文件后台下'!V:V,'总明细 源文件后台下'!E:E,E239,'总明细 源文件后台下'!C:C,"Order")</f>
        <v>0</v>
      </c>
      <c r="T239">
        <f>SUMIFS('总明细 源文件后台下'!W:W,'总明细 源文件后台下'!E:E,E239,'总明细 源文件后台下'!C:C,"Order")</f>
        <v>0</v>
      </c>
      <c r="U239">
        <f>SUMIFS('总明细 源文件后台下'!G:G,'总明细 源文件后台下'!E:E,E239,'总明细 源文件后台下'!C:C,"Refund")</f>
        <v>0</v>
      </c>
      <c r="V239">
        <f>SUMIFS('总明细 源文件后台下'!M:M,'总明细 源文件后台下'!E:E,E239,'总明细 源文件后台下'!C:C,"Refund")</f>
        <v>0</v>
      </c>
      <c r="W239">
        <f>SUMIFS('总明细 源文件后台下'!N:N,'总明细 源文件后台下'!E:E,E239,'总明细 源文件后台下'!C:C,"Refund")</f>
        <v>0</v>
      </c>
      <c r="X239">
        <f>SUMIFS('总明细 源文件后台下'!O:O,'总明细 源文件后台下'!E:E,E239,'总明细 源文件后台下'!C:C,"Refund")</f>
        <v>0</v>
      </c>
      <c r="Y239">
        <f>SUMIFS('总明细 源文件后台下'!P:P,'总明细 源文件后台下'!E:E,E239,'总明细 源文件后台下'!C:C,"Refund")</f>
        <v>0</v>
      </c>
      <c r="Z239">
        <f>SUMIFS('总明细 源文件后台下'!Q:Q,'总明细 源文件后台下'!E:E,E239,'总明细 源文件后台下'!C:C,"Refund")</f>
        <v>0</v>
      </c>
      <c r="AA239">
        <f>SUMIFS('总明细 源文件后台下'!R:R,'总明细 源文件后台下'!E:E,E239,'总明细 源文件后台下'!C:C,"Refund")</f>
        <v>0</v>
      </c>
      <c r="AB239">
        <f>SUMIFS('总明细 源文件后台下'!S:S,'总明细 源文件后台下'!E:E,E239,'总明细 源文件后台下'!C:C,"Refund")</f>
        <v>0</v>
      </c>
      <c r="AC239">
        <f>SUMIFS('总明细 源文件后台下'!T:T,'总明细 源文件后台下'!E:E,E239,'总明细 源文件后台下'!C:C,"Refund")</f>
        <v>0</v>
      </c>
      <c r="AD239">
        <f>SUMIFS('总明细 源文件后台下'!U:U,'总明细 源文件后台下'!E:E,E239,'总明细 源文件后台下'!C:C,"Refund")</f>
        <v>0</v>
      </c>
      <c r="AE239">
        <f>SUMIFS('总明细 源文件后台下'!V:V,'总明细 源文件后台下'!E:E,E239,'总明细 源文件后台下'!C:C,"Refund")</f>
        <v>0</v>
      </c>
      <c r="AF239">
        <f>SUMIFS('总明细 源文件后台下'!W:W,'总明细 源文件后台下'!E:E,E239,'总明细 源文件后台下'!C:C,"Refund")</f>
        <v>0</v>
      </c>
      <c r="AK239">
        <f>(SUMIF('广告费 源文件后台下'!G:G,E239,'广告费 源文件后台下'!M:M))*-1</f>
        <v>0</v>
      </c>
      <c r="AL239">
        <f>SUMIFS('总明细 源文件后台下'!W:W,'总明细 源文件后台下'!E:E,E239,'总明细 源文件后台下'!C:C,"Adjustment",'总明细 源文件后台下'!F:F,"FBA Inventory Reimbursement - Customer Return")</f>
        <v>0</v>
      </c>
      <c r="AM239">
        <f>SUMIFS('总明细 源文件后台下'!W:W,'总明细 源文件后台下'!E:E,E239,'总明细 源文件后台下'!C:C,"Adjustment",'总明细 源文件后台下'!F:F,"FBA Inventory Reimbursement - Damaged:Warehouse")</f>
        <v>0</v>
      </c>
      <c r="AN239">
        <f>SUMIFS('总明细 源文件后台下'!W:W,'总明细 源文件后台下'!E:E,E239,'总明细 源文件后台下'!C:C,"Adjustment",'总明细 源文件后台下'!F:F,"FBA Inventory Reimbursement - Customer Service Issue")</f>
        <v>0</v>
      </c>
      <c r="AO239">
        <f>SUMIFS('总明细 源文件后台下'!W:W,'总明细 源文件后台下'!E:E,E239,'总明细 源文件后台下'!C:C,"Adjustment",'总明细 源文件后台下'!F:F,"FBA Inventory Reimbursement - Fee Correction")</f>
        <v>0</v>
      </c>
      <c r="AP239">
        <f>SUMIFS('总明细 源文件后台下'!W:W,'总明细 源文件后台下'!E:E,E239,'总明细 源文件后台下'!C:C,"Adjustment",'总明细 源文件后台下'!F:F,"FBA Inventory Reimbursement - General Adjustment")</f>
        <v>0</v>
      </c>
      <c r="AQ239">
        <f>SUMIFS('总明细 源文件后台下'!W:W,'总明细 源文件后台下'!E:E,E239,'总明细 源文件后台下'!C:C,"Adjustment",'总明细 源文件后台下'!F:F,"FBA Inventory Reimbursement - Lost:Inbound")</f>
        <v>0</v>
      </c>
      <c r="AR239">
        <f>SUMIFS('总明细 源文件后台下'!W:W,'总明细 源文件后台下'!E:E,E239,'总明细 源文件后台下'!C:C,"Adjustment",'总明细 源文件后台下'!F:F,"FBA Inventory Reimbursement - Lost:Warehouse")</f>
        <v>0</v>
      </c>
      <c r="AS239">
        <f>SUMIFS('总明细 源文件后台下'!W:W,'总明细 源文件后台下'!E:E,E239,'总明细 源文件后台下'!C:C,"Adjustment",'总明细 源文件后台下'!F:F,"Non-subscription Fee Adjustment")</f>
        <v>0</v>
      </c>
      <c r="AT239">
        <f>SUMIFS('总明细 源文件后台下'!W:W,'总明细 源文件后台下'!E:E,E239,'总明细 源文件后台下'!C:C,"Adjustment",'总明细 源文件后台下'!F:F,"FBA Inventory Placement Service Fee")</f>
        <v>0</v>
      </c>
      <c r="AV239">
        <f>SUMIF('FBA Customer Return Per Unit Fe'!B:B,E239,'FBA Customer Return Per Unit Fe'!C:C)</f>
        <v>0</v>
      </c>
      <c r="AX239">
        <f>(SUMIF('仓储费 源文件后台下'!C:C,E239,'仓储费 源文件后台下'!V:V))*-1</f>
        <v>-1E-3</v>
      </c>
      <c r="AZ239">
        <f>SUMIF('Disposal Fee销毁费用-160.95'!B:B,E239,'Disposal Fee销毁费用-160.95'!D:D)*-1</f>
        <v>0</v>
      </c>
      <c r="BC239">
        <f>IFERROR(VLOOKUP(F239,'优惠券-86.4'!F:I,4,0),0)</f>
        <v>0</v>
      </c>
      <c r="BD239">
        <f>IFERROR(VLOOKUP(F239,'早评-120'!E:H,4,0),0)</f>
        <v>0</v>
      </c>
      <c r="BF239">
        <f t="shared" si="24"/>
        <v>-1E-3</v>
      </c>
      <c r="BG239">
        <f t="shared" si="25"/>
        <v>0</v>
      </c>
      <c r="BH239">
        <f t="shared" si="26"/>
        <v>-6.5000000000000006E-3</v>
      </c>
      <c r="BQ239" s="45">
        <f t="shared" si="27"/>
        <v>-6.5000000000000006E-3</v>
      </c>
      <c r="BR239">
        <f>SUMIFS('9月销毁明细'!D:D,'9月销毁明细'!A:A,E239,'9月销毁明细'!H:H,"Sellable")</f>
        <v>0</v>
      </c>
      <c r="BS239">
        <f>SUMIFS('9月销毁明细'!G:G,'9月销毁明细'!A:A,E239,'9月销毁明细'!H:H,"Sellable")</f>
        <v>0</v>
      </c>
      <c r="BT239">
        <f>SUMIFS('9月销毁明细'!D:D,'9月销毁明细'!A:A,E239,'9月销毁明细'!H:H,"Unsellable")</f>
        <v>0</v>
      </c>
      <c r="BU239">
        <f>SUMIFS('9月销毁明细'!G:G,'9月销毁明细'!A:A,E239,'9月销毁明细'!H:H,"Unsellable")</f>
        <v>0</v>
      </c>
      <c r="BW239">
        <f>IFERROR(I239*VLOOKUP(F239,'9.3成本表'!C:L,10,0),0)</f>
        <v>0</v>
      </c>
      <c r="BX239">
        <f t="shared" si="28"/>
        <v>0</v>
      </c>
      <c r="CC239" s="45">
        <f t="shared" si="29"/>
        <v>-6.5000000000000006E-3</v>
      </c>
      <c r="CD239" s="45">
        <f t="shared" si="30"/>
        <v>0</v>
      </c>
      <c r="CE239" s="45">
        <f t="shared" si="31"/>
        <v>0</v>
      </c>
    </row>
    <row r="240" spans="4:83" x14ac:dyDescent="0.25">
      <c r="D240" s="20" t="s">
        <v>589</v>
      </c>
      <c r="E240" s="20" t="s">
        <v>590</v>
      </c>
      <c r="F240" s="20">
        <v>3021</v>
      </c>
      <c r="G240">
        <v>234</v>
      </c>
      <c r="H240" s="20"/>
      <c r="I240">
        <f>SUMIFS('总明细 源文件后台下'!G:G,'总明细 源文件后台下'!E:E,E240,'总明细 源文件后台下'!C:C,"Order")</f>
        <v>0</v>
      </c>
      <c r="J240">
        <f>SUMIFS('总明细 源文件后台下'!M:M,'总明细 源文件后台下'!E:E,E240,'总明细 源文件后台下'!C:C,"Order")</f>
        <v>0</v>
      </c>
      <c r="K240">
        <f>SUMIFS('总明细 源文件后台下'!N:N,'总明细 源文件后台下'!E:E,E240,'总明细 源文件后台下'!C:C,"Order")</f>
        <v>0</v>
      </c>
      <c r="L240">
        <f>SUMIFS('总明细 源文件后台下'!O:O,'总明细 源文件后台下'!E:E,E240,'总明细 源文件后台下'!C:C,"Order")</f>
        <v>0</v>
      </c>
      <c r="M240">
        <f>SUMIFS('总明细 源文件后台下'!P:P,'总明细 源文件后台下'!E:E,E240,'总明细 源文件后台下'!C:C,"Order")</f>
        <v>0</v>
      </c>
      <c r="N240">
        <f>SUMIFS('总明细 源文件后台下'!Q:Q,'总明细 源文件后台下'!E:E,E240,'总明细 源文件后台下'!C:C,"Order")</f>
        <v>0</v>
      </c>
      <c r="O240">
        <f>SUMIFS('总明细 源文件后台下'!R:R,'总明细 源文件后台下'!E:E,E240,'总明细 源文件后台下'!C:C,"Order")</f>
        <v>0</v>
      </c>
      <c r="P240">
        <f>SUMIFS('总明细 源文件后台下'!S:S,'总明细 源文件后台下'!E:E,E240,'总明细 源文件后台下'!C:C,"Order")</f>
        <v>0</v>
      </c>
      <c r="Q240">
        <f>SUMIFS('总明细 源文件后台下'!T:T,'总明细 源文件后台下'!E:E,E240,'总明细 源文件后台下'!C:C,"Order")</f>
        <v>0</v>
      </c>
      <c r="R240">
        <f>SUMIFS('总明细 源文件后台下'!U:U,'总明细 源文件后台下'!E:E,E240,'总明细 源文件后台下'!C:C,"Order")</f>
        <v>0</v>
      </c>
      <c r="S240">
        <f>SUMIFS('总明细 源文件后台下'!V:V,'总明细 源文件后台下'!E:E,E240,'总明细 源文件后台下'!C:C,"Order")</f>
        <v>0</v>
      </c>
      <c r="T240">
        <f>SUMIFS('总明细 源文件后台下'!W:W,'总明细 源文件后台下'!E:E,E240,'总明细 源文件后台下'!C:C,"Order")</f>
        <v>0</v>
      </c>
      <c r="U240">
        <f>SUMIFS('总明细 源文件后台下'!G:G,'总明细 源文件后台下'!E:E,E240,'总明细 源文件后台下'!C:C,"Refund")</f>
        <v>0</v>
      </c>
      <c r="V240">
        <f>SUMIFS('总明细 源文件后台下'!M:M,'总明细 源文件后台下'!E:E,E240,'总明细 源文件后台下'!C:C,"Refund")</f>
        <v>0</v>
      </c>
      <c r="W240">
        <f>SUMIFS('总明细 源文件后台下'!N:N,'总明细 源文件后台下'!E:E,E240,'总明细 源文件后台下'!C:C,"Refund")</f>
        <v>0</v>
      </c>
      <c r="X240">
        <f>SUMIFS('总明细 源文件后台下'!O:O,'总明细 源文件后台下'!E:E,E240,'总明细 源文件后台下'!C:C,"Refund")</f>
        <v>0</v>
      </c>
      <c r="Y240">
        <f>SUMIFS('总明细 源文件后台下'!P:P,'总明细 源文件后台下'!E:E,E240,'总明细 源文件后台下'!C:C,"Refund")</f>
        <v>0</v>
      </c>
      <c r="Z240">
        <f>SUMIFS('总明细 源文件后台下'!Q:Q,'总明细 源文件后台下'!E:E,E240,'总明细 源文件后台下'!C:C,"Refund")</f>
        <v>0</v>
      </c>
      <c r="AA240">
        <f>SUMIFS('总明细 源文件后台下'!R:R,'总明细 源文件后台下'!E:E,E240,'总明细 源文件后台下'!C:C,"Refund")</f>
        <v>0</v>
      </c>
      <c r="AB240">
        <f>SUMIFS('总明细 源文件后台下'!S:S,'总明细 源文件后台下'!E:E,E240,'总明细 源文件后台下'!C:C,"Refund")</f>
        <v>0</v>
      </c>
      <c r="AC240">
        <f>SUMIFS('总明细 源文件后台下'!T:T,'总明细 源文件后台下'!E:E,E240,'总明细 源文件后台下'!C:C,"Refund")</f>
        <v>0</v>
      </c>
      <c r="AD240">
        <f>SUMIFS('总明细 源文件后台下'!U:U,'总明细 源文件后台下'!E:E,E240,'总明细 源文件后台下'!C:C,"Refund")</f>
        <v>0</v>
      </c>
      <c r="AE240">
        <f>SUMIFS('总明细 源文件后台下'!V:V,'总明细 源文件后台下'!E:E,E240,'总明细 源文件后台下'!C:C,"Refund")</f>
        <v>0</v>
      </c>
      <c r="AF240">
        <f>SUMIFS('总明细 源文件后台下'!W:W,'总明细 源文件后台下'!E:E,E240,'总明细 源文件后台下'!C:C,"Refund")</f>
        <v>0</v>
      </c>
      <c r="AK240">
        <f>(SUMIF('广告费 源文件后台下'!G:G,E240,'广告费 源文件后台下'!M:M))*-1</f>
        <v>0</v>
      </c>
      <c r="AL240">
        <f>SUMIFS('总明细 源文件后台下'!W:W,'总明细 源文件后台下'!E:E,E240,'总明细 源文件后台下'!C:C,"Adjustment",'总明细 源文件后台下'!F:F,"FBA Inventory Reimbursement - Customer Return")</f>
        <v>0</v>
      </c>
      <c r="AM240">
        <f>SUMIFS('总明细 源文件后台下'!W:W,'总明细 源文件后台下'!E:E,E240,'总明细 源文件后台下'!C:C,"Adjustment",'总明细 源文件后台下'!F:F,"FBA Inventory Reimbursement - Damaged:Warehouse")</f>
        <v>0</v>
      </c>
      <c r="AN240">
        <f>SUMIFS('总明细 源文件后台下'!W:W,'总明细 源文件后台下'!E:E,E240,'总明细 源文件后台下'!C:C,"Adjustment",'总明细 源文件后台下'!F:F,"FBA Inventory Reimbursement - Customer Service Issue")</f>
        <v>0</v>
      </c>
      <c r="AO240">
        <f>SUMIFS('总明细 源文件后台下'!W:W,'总明细 源文件后台下'!E:E,E240,'总明细 源文件后台下'!C:C,"Adjustment",'总明细 源文件后台下'!F:F,"FBA Inventory Reimbursement - Fee Correction")</f>
        <v>0</v>
      </c>
      <c r="AP240">
        <f>SUMIFS('总明细 源文件后台下'!W:W,'总明细 源文件后台下'!E:E,E240,'总明细 源文件后台下'!C:C,"Adjustment",'总明细 源文件后台下'!F:F,"FBA Inventory Reimbursement - General Adjustment")</f>
        <v>0</v>
      </c>
      <c r="AQ240">
        <f>SUMIFS('总明细 源文件后台下'!W:W,'总明细 源文件后台下'!E:E,E240,'总明细 源文件后台下'!C:C,"Adjustment",'总明细 源文件后台下'!F:F,"FBA Inventory Reimbursement - Lost:Inbound")</f>
        <v>0</v>
      </c>
      <c r="AR240">
        <f>SUMIFS('总明细 源文件后台下'!W:W,'总明细 源文件后台下'!E:E,E240,'总明细 源文件后台下'!C:C,"Adjustment",'总明细 源文件后台下'!F:F,"FBA Inventory Reimbursement - Lost:Warehouse")</f>
        <v>0</v>
      </c>
      <c r="AS240">
        <f>SUMIFS('总明细 源文件后台下'!W:W,'总明细 源文件后台下'!E:E,E240,'总明细 源文件后台下'!C:C,"Adjustment",'总明细 源文件后台下'!F:F,"Non-subscription Fee Adjustment")</f>
        <v>0</v>
      </c>
      <c r="AT240">
        <f>SUMIFS('总明细 源文件后台下'!W:W,'总明细 源文件后台下'!E:E,E240,'总明细 源文件后台下'!C:C,"Adjustment",'总明细 源文件后台下'!F:F,"FBA Inventory Placement Service Fee")</f>
        <v>0</v>
      </c>
      <c r="AV240">
        <f>SUMIF('FBA Customer Return Per Unit Fe'!B:B,E240,'FBA Customer Return Per Unit Fe'!C:C)</f>
        <v>0</v>
      </c>
      <c r="AX240">
        <f>(SUMIF('仓储费 源文件后台下'!C:C,E240,'仓储费 源文件后台下'!V:V))*-1</f>
        <v>0</v>
      </c>
      <c r="AZ240">
        <f>SUMIF('Disposal Fee销毁费用-160.95'!B:B,E240,'Disposal Fee销毁费用-160.95'!D:D)*-1</f>
        <v>0</v>
      </c>
      <c r="BC240">
        <f>IFERROR(VLOOKUP(F240,'优惠券-86.4'!F:I,4,0),0)</f>
        <v>0</v>
      </c>
      <c r="BD240">
        <f>IFERROR(VLOOKUP(F240,'早评-120'!E:H,4,0),0)</f>
        <v>0</v>
      </c>
      <c r="BF240">
        <f t="shared" si="24"/>
        <v>0</v>
      </c>
      <c r="BG240">
        <f t="shared" si="25"/>
        <v>0</v>
      </c>
      <c r="BH240">
        <f t="shared" si="26"/>
        <v>0</v>
      </c>
      <c r="BQ240" s="45">
        <f t="shared" si="27"/>
        <v>0</v>
      </c>
      <c r="BR240">
        <f>SUMIFS('9月销毁明细'!D:D,'9月销毁明细'!A:A,E240,'9月销毁明细'!H:H,"Sellable")</f>
        <v>0</v>
      </c>
      <c r="BS240">
        <f>SUMIFS('9月销毁明细'!G:G,'9月销毁明细'!A:A,E240,'9月销毁明细'!H:H,"Sellable")</f>
        <v>0</v>
      </c>
      <c r="BT240">
        <f>SUMIFS('9月销毁明细'!D:D,'9月销毁明细'!A:A,E240,'9月销毁明细'!H:H,"Unsellable")</f>
        <v>0</v>
      </c>
      <c r="BU240">
        <f>SUMIFS('9月销毁明细'!G:G,'9月销毁明细'!A:A,E240,'9月销毁明细'!H:H,"Unsellable")</f>
        <v>0</v>
      </c>
      <c r="BW240">
        <f>IFERROR(I240*VLOOKUP(F240,'9.3成本表'!C:L,10,0),0)</f>
        <v>0</v>
      </c>
      <c r="BX240">
        <f t="shared" si="28"/>
        <v>0</v>
      </c>
      <c r="CC240" s="45">
        <f t="shared" si="29"/>
        <v>0</v>
      </c>
      <c r="CD240" s="45">
        <f t="shared" si="30"/>
        <v>0</v>
      </c>
      <c r="CE240" s="45">
        <f t="shared" si="31"/>
        <v>0</v>
      </c>
    </row>
    <row r="241" spans="4:83" x14ac:dyDescent="0.25">
      <c r="D241" s="20" t="s">
        <v>591</v>
      </c>
      <c r="E241" s="20" t="s">
        <v>592</v>
      </c>
      <c r="F241" s="20">
        <v>3021</v>
      </c>
      <c r="G241">
        <v>235</v>
      </c>
      <c r="H241" s="20"/>
      <c r="I241">
        <f>SUMIFS('总明细 源文件后台下'!G:G,'总明细 源文件后台下'!E:E,E241,'总明细 源文件后台下'!C:C,"Order")</f>
        <v>0</v>
      </c>
      <c r="J241">
        <f>SUMIFS('总明细 源文件后台下'!M:M,'总明细 源文件后台下'!E:E,E241,'总明细 源文件后台下'!C:C,"Order")</f>
        <v>0</v>
      </c>
      <c r="K241">
        <f>SUMIFS('总明细 源文件后台下'!N:N,'总明细 源文件后台下'!E:E,E241,'总明细 源文件后台下'!C:C,"Order")</f>
        <v>0</v>
      </c>
      <c r="L241">
        <f>SUMIFS('总明细 源文件后台下'!O:O,'总明细 源文件后台下'!E:E,E241,'总明细 源文件后台下'!C:C,"Order")</f>
        <v>0</v>
      </c>
      <c r="M241">
        <f>SUMIFS('总明细 源文件后台下'!P:P,'总明细 源文件后台下'!E:E,E241,'总明细 源文件后台下'!C:C,"Order")</f>
        <v>0</v>
      </c>
      <c r="N241">
        <f>SUMIFS('总明细 源文件后台下'!Q:Q,'总明细 源文件后台下'!E:E,E241,'总明细 源文件后台下'!C:C,"Order")</f>
        <v>0</v>
      </c>
      <c r="O241">
        <f>SUMIFS('总明细 源文件后台下'!R:R,'总明细 源文件后台下'!E:E,E241,'总明细 源文件后台下'!C:C,"Order")</f>
        <v>0</v>
      </c>
      <c r="P241">
        <f>SUMIFS('总明细 源文件后台下'!S:S,'总明细 源文件后台下'!E:E,E241,'总明细 源文件后台下'!C:C,"Order")</f>
        <v>0</v>
      </c>
      <c r="Q241">
        <f>SUMIFS('总明细 源文件后台下'!T:T,'总明细 源文件后台下'!E:E,E241,'总明细 源文件后台下'!C:C,"Order")</f>
        <v>0</v>
      </c>
      <c r="R241">
        <f>SUMIFS('总明细 源文件后台下'!U:U,'总明细 源文件后台下'!E:E,E241,'总明细 源文件后台下'!C:C,"Order")</f>
        <v>0</v>
      </c>
      <c r="S241">
        <f>SUMIFS('总明细 源文件后台下'!V:V,'总明细 源文件后台下'!E:E,E241,'总明细 源文件后台下'!C:C,"Order")</f>
        <v>0</v>
      </c>
      <c r="T241">
        <f>SUMIFS('总明细 源文件后台下'!W:W,'总明细 源文件后台下'!E:E,E241,'总明细 源文件后台下'!C:C,"Order")</f>
        <v>0</v>
      </c>
      <c r="U241">
        <f>SUMIFS('总明细 源文件后台下'!G:G,'总明细 源文件后台下'!E:E,E241,'总明细 源文件后台下'!C:C,"Refund")</f>
        <v>0</v>
      </c>
      <c r="V241">
        <f>SUMIFS('总明细 源文件后台下'!M:M,'总明细 源文件后台下'!E:E,E241,'总明细 源文件后台下'!C:C,"Refund")</f>
        <v>0</v>
      </c>
      <c r="W241">
        <f>SUMIFS('总明细 源文件后台下'!N:N,'总明细 源文件后台下'!E:E,E241,'总明细 源文件后台下'!C:C,"Refund")</f>
        <v>0</v>
      </c>
      <c r="X241">
        <f>SUMIFS('总明细 源文件后台下'!O:O,'总明细 源文件后台下'!E:E,E241,'总明细 源文件后台下'!C:C,"Refund")</f>
        <v>0</v>
      </c>
      <c r="Y241">
        <f>SUMIFS('总明细 源文件后台下'!P:P,'总明细 源文件后台下'!E:E,E241,'总明细 源文件后台下'!C:C,"Refund")</f>
        <v>0</v>
      </c>
      <c r="Z241">
        <f>SUMIFS('总明细 源文件后台下'!Q:Q,'总明细 源文件后台下'!E:E,E241,'总明细 源文件后台下'!C:C,"Refund")</f>
        <v>0</v>
      </c>
      <c r="AA241">
        <f>SUMIFS('总明细 源文件后台下'!R:R,'总明细 源文件后台下'!E:E,E241,'总明细 源文件后台下'!C:C,"Refund")</f>
        <v>0</v>
      </c>
      <c r="AB241">
        <f>SUMIFS('总明细 源文件后台下'!S:S,'总明细 源文件后台下'!E:E,E241,'总明细 源文件后台下'!C:C,"Refund")</f>
        <v>0</v>
      </c>
      <c r="AC241">
        <f>SUMIFS('总明细 源文件后台下'!T:T,'总明细 源文件后台下'!E:E,E241,'总明细 源文件后台下'!C:C,"Refund")</f>
        <v>0</v>
      </c>
      <c r="AD241">
        <f>SUMIFS('总明细 源文件后台下'!U:U,'总明细 源文件后台下'!E:E,E241,'总明细 源文件后台下'!C:C,"Refund")</f>
        <v>0</v>
      </c>
      <c r="AE241">
        <f>SUMIFS('总明细 源文件后台下'!V:V,'总明细 源文件后台下'!E:E,E241,'总明细 源文件后台下'!C:C,"Refund")</f>
        <v>0</v>
      </c>
      <c r="AF241">
        <f>SUMIFS('总明细 源文件后台下'!W:W,'总明细 源文件后台下'!E:E,E241,'总明细 源文件后台下'!C:C,"Refund")</f>
        <v>0</v>
      </c>
      <c r="AK241">
        <f>(SUMIF('广告费 源文件后台下'!G:G,E241,'广告费 源文件后台下'!M:M))*-1</f>
        <v>0</v>
      </c>
      <c r="AL241">
        <f>SUMIFS('总明细 源文件后台下'!W:W,'总明细 源文件后台下'!E:E,E241,'总明细 源文件后台下'!C:C,"Adjustment",'总明细 源文件后台下'!F:F,"FBA Inventory Reimbursement - Customer Return")</f>
        <v>0</v>
      </c>
      <c r="AM241">
        <f>SUMIFS('总明细 源文件后台下'!W:W,'总明细 源文件后台下'!E:E,E241,'总明细 源文件后台下'!C:C,"Adjustment",'总明细 源文件后台下'!F:F,"FBA Inventory Reimbursement - Damaged:Warehouse")</f>
        <v>0</v>
      </c>
      <c r="AN241">
        <f>SUMIFS('总明细 源文件后台下'!W:W,'总明细 源文件后台下'!E:E,E241,'总明细 源文件后台下'!C:C,"Adjustment",'总明细 源文件后台下'!F:F,"FBA Inventory Reimbursement - Customer Service Issue")</f>
        <v>0</v>
      </c>
      <c r="AO241">
        <f>SUMIFS('总明细 源文件后台下'!W:W,'总明细 源文件后台下'!E:E,E241,'总明细 源文件后台下'!C:C,"Adjustment",'总明细 源文件后台下'!F:F,"FBA Inventory Reimbursement - Fee Correction")</f>
        <v>0</v>
      </c>
      <c r="AP241">
        <f>SUMIFS('总明细 源文件后台下'!W:W,'总明细 源文件后台下'!E:E,E241,'总明细 源文件后台下'!C:C,"Adjustment",'总明细 源文件后台下'!F:F,"FBA Inventory Reimbursement - General Adjustment")</f>
        <v>0</v>
      </c>
      <c r="AQ241">
        <f>SUMIFS('总明细 源文件后台下'!W:W,'总明细 源文件后台下'!E:E,E241,'总明细 源文件后台下'!C:C,"Adjustment",'总明细 源文件后台下'!F:F,"FBA Inventory Reimbursement - Lost:Inbound")</f>
        <v>0</v>
      </c>
      <c r="AR241">
        <f>SUMIFS('总明细 源文件后台下'!W:W,'总明细 源文件后台下'!E:E,E241,'总明细 源文件后台下'!C:C,"Adjustment",'总明细 源文件后台下'!F:F,"FBA Inventory Reimbursement - Lost:Warehouse")</f>
        <v>0</v>
      </c>
      <c r="AS241">
        <f>SUMIFS('总明细 源文件后台下'!W:W,'总明细 源文件后台下'!E:E,E241,'总明细 源文件后台下'!C:C,"Adjustment",'总明细 源文件后台下'!F:F,"Non-subscription Fee Adjustment")</f>
        <v>0</v>
      </c>
      <c r="AT241">
        <f>SUMIFS('总明细 源文件后台下'!W:W,'总明细 源文件后台下'!E:E,E241,'总明细 源文件后台下'!C:C,"Adjustment",'总明细 源文件后台下'!F:F,"FBA Inventory Placement Service Fee")</f>
        <v>0</v>
      </c>
      <c r="AV241">
        <f>SUMIF('FBA Customer Return Per Unit Fe'!B:B,E241,'FBA Customer Return Per Unit Fe'!C:C)</f>
        <v>0</v>
      </c>
      <c r="AX241">
        <f>(SUMIF('仓储费 源文件后台下'!C:C,E241,'仓储费 源文件后台下'!V:V))*-1</f>
        <v>-1E-3</v>
      </c>
      <c r="AZ241">
        <f>SUMIF('Disposal Fee销毁费用-160.95'!B:B,E241,'Disposal Fee销毁费用-160.95'!D:D)*-1</f>
        <v>0</v>
      </c>
      <c r="BC241">
        <f>IFERROR(VLOOKUP(F241,'优惠券-86.4'!F:I,4,0),0)</f>
        <v>0</v>
      </c>
      <c r="BD241">
        <f>IFERROR(VLOOKUP(F241,'早评-120'!E:H,4,0),0)</f>
        <v>0</v>
      </c>
      <c r="BF241">
        <f t="shared" si="24"/>
        <v>-1E-3</v>
      </c>
      <c r="BG241">
        <f t="shared" si="25"/>
        <v>0</v>
      </c>
      <c r="BH241">
        <f t="shared" si="26"/>
        <v>-6.5000000000000006E-3</v>
      </c>
      <c r="BQ241" s="45">
        <f t="shared" si="27"/>
        <v>-6.5000000000000006E-3</v>
      </c>
      <c r="BR241">
        <f>SUMIFS('9月销毁明细'!D:D,'9月销毁明细'!A:A,E241,'9月销毁明细'!H:H,"Sellable")</f>
        <v>0</v>
      </c>
      <c r="BS241">
        <f>SUMIFS('9月销毁明细'!G:G,'9月销毁明细'!A:A,E241,'9月销毁明细'!H:H,"Sellable")</f>
        <v>0</v>
      </c>
      <c r="BT241">
        <f>SUMIFS('9月销毁明细'!D:D,'9月销毁明细'!A:A,E241,'9月销毁明细'!H:H,"Unsellable")</f>
        <v>0</v>
      </c>
      <c r="BU241">
        <f>SUMIFS('9月销毁明细'!G:G,'9月销毁明细'!A:A,E241,'9月销毁明细'!H:H,"Unsellable")</f>
        <v>0</v>
      </c>
      <c r="BW241">
        <f>IFERROR(I241*VLOOKUP(F241,'9.3成本表'!C:L,10,0),0)</f>
        <v>0</v>
      </c>
      <c r="BX241">
        <f t="shared" si="28"/>
        <v>0</v>
      </c>
      <c r="CC241" s="45">
        <f t="shared" si="29"/>
        <v>-6.5000000000000006E-3</v>
      </c>
      <c r="CD241" s="45">
        <f t="shared" si="30"/>
        <v>0</v>
      </c>
      <c r="CE241" s="45">
        <f t="shared" si="31"/>
        <v>0</v>
      </c>
    </row>
    <row r="242" spans="4:83" x14ac:dyDescent="0.25">
      <c r="D242" s="20" t="s">
        <v>593</v>
      </c>
      <c r="E242" s="20" t="s">
        <v>594</v>
      </c>
      <c r="F242" s="20">
        <v>3021</v>
      </c>
      <c r="G242">
        <v>236</v>
      </c>
      <c r="H242" s="20"/>
      <c r="I242">
        <f>SUMIFS('总明细 源文件后台下'!G:G,'总明细 源文件后台下'!E:E,E242,'总明细 源文件后台下'!C:C,"Order")</f>
        <v>0</v>
      </c>
      <c r="J242">
        <f>SUMIFS('总明细 源文件后台下'!M:M,'总明细 源文件后台下'!E:E,E242,'总明细 源文件后台下'!C:C,"Order")</f>
        <v>0</v>
      </c>
      <c r="K242">
        <f>SUMIFS('总明细 源文件后台下'!N:N,'总明细 源文件后台下'!E:E,E242,'总明细 源文件后台下'!C:C,"Order")</f>
        <v>0</v>
      </c>
      <c r="L242">
        <f>SUMIFS('总明细 源文件后台下'!O:O,'总明细 源文件后台下'!E:E,E242,'总明细 源文件后台下'!C:C,"Order")</f>
        <v>0</v>
      </c>
      <c r="M242">
        <f>SUMIFS('总明细 源文件后台下'!P:P,'总明细 源文件后台下'!E:E,E242,'总明细 源文件后台下'!C:C,"Order")</f>
        <v>0</v>
      </c>
      <c r="N242">
        <f>SUMIFS('总明细 源文件后台下'!Q:Q,'总明细 源文件后台下'!E:E,E242,'总明细 源文件后台下'!C:C,"Order")</f>
        <v>0</v>
      </c>
      <c r="O242">
        <f>SUMIFS('总明细 源文件后台下'!R:R,'总明细 源文件后台下'!E:E,E242,'总明细 源文件后台下'!C:C,"Order")</f>
        <v>0</v>
      </c>
      <c r="P242">
        <f>SUMIFS('总明细 源文件后台下'!S:S,'总明细 源文件后台下'!E:E,E242,'总明细 源文件后台下'!C:C,"Order")</f>
        <v>0</v>
      </c>
      <c r="Q242">
        <f>SUMIFS('总明细 源文件后台下'!T:T,'总明细 源文件后台下'!E:E,E242,'总明细 源文件后台下'!C:C,"Order")</f>
        <v>0</v>
      </c>
      <c r="R242">
        <f>SUMIFS('总明细 源文件后台下'!U:U,'总明细 源文件后台下'!E:E,E242,'总明细 源文件后台下'!C:C,"Order")</f>
        <v>0</v>
      </c>
      <c r="S242">
        <f>SUMIFS('总明细 源文件后台下'!V:V,'总明细 源文件后台下'!E:E,E242,'总明细 源文件后台下'!C:C,"Order")</f>
        <v>0</v>
      </c>
      <c r="T242">
        <f>SUMIFS('总明细 源文件后台下'!W:W,'总明细 源文件后台下'!E:E,E242,'总明细 源文件后台下'!C:C,"Order")</f>
        <v>0</v>
      </c>
      <c r="U242">
        <f>SUMIFS('总明细 源文件后台下'!G:G,'总明细 源文件后台下'!E:E,E242,'总明细 源文件后台下'!C:C,"Refund")</f>
        <v>0</v>
      </c>
      <c r="V242">
        <f>SUMIFS('总明细 源文件后台下'!M:M,'总明细 源文件后台下'!E:E,E242,'总明细 源文件后台下'!C:C,"Refund")</f>
        <v>0</v>
      </c>
      <c r="W242">
        <f>SUMIFS('总明细 源文件后台下'!N:N,'总明细 源文件后台下'!E:E,E242,'总明细 源文件后台下'!C:C,"Refund")</f>
        <v>0</v>
      </c>
      <c r="X242">
        <f>SUMIFS('总明细 源文件后台下'!O:O,'总明细 源文件后台下'!E:E,E242,'总明细 源文件后台下'!C:C,"Refund")</f>
        <v>0</v>
      </c>
      <c r="Y242">
        <f>SUMIFS('总明细 源文件后台下'!P:P,'总明细 源文件后台下'!E:E,E242,'总明细 源文件后台下'!C:C,"Refund")</f>
        <v>0</v>
      </c>
      <c r="Z242">
        <f>SUMIFS('总明细 源文件后台下'!Q:Q,'总明细 源文件后台下'!E:E,E242,'总明细 源文件后台下'!C:C,"Refund")</f>
        <v>0</v>
      </c>
      <c r="AA242">
        <f>SUMIFS('总明细 源文件后台下'!R:R,'总明细 源文件后台下'!E:E,E242,'总明细 源文件后台下'!C:C,"Refund")</f>
        <v>0</v>
      </c>
      <c r="AB242">
        <f>SUMIFS('总明细 源文件后台下'!S:S,'总明细 源文件后台下'!E:E,E242,'总明细 源文件后台下'!C:C,"Refund")</f>
        <v>0</v>
      </c>
      <c r="AC242">
        <f>SUMIFS('总明细 源文件后台下'!T:T,'总明细 源文件后台下'!E:E,E242,'总明细 源文件后台下'!C:C,"Refund")</f>
        <v>0</v>
      </c>
      <c r="AD242">
        <f>SUMIFS('总明细 源文件后台下'!U:U,'总明细 源文件后台下'!E:E,E242,'总明细 源文件后台下'!C:C,"Refund")</f>
        <v>0</v>
      </c>
      <c r="AE242">
        <f>SUMIFS('总明细 源文件后台下'!V:V,'总明细 源文件后台下'!E:E,E242,'总明细 源文件后台下'!C:C,"Refund")</f>
        <v>0</v>
      </c>
      <c r="AF242">
        <f>SUMIFS('总明细 源文件后台下'!W:W,'总明细 源文件后台下'!E:E,E242,'总明细 源文件后台下'!C:C,"Refund")</f>
        <v>0</v>
      </c>
      <c r="AK242">
        <f>(SUMIF('广告费 源文件后台下'!G:G,E242,'广告费 源文件后台下'!M:M))*-1</f>
        <v>0</v>
      </c>
      <c r="AL242">
        <f>SUMIFS('总明细 源文件后台下'!W:W,'总明细 源文件后台下'!E:E,E242,'总明细 源文件后台下'!C:C,"Adjustment",'总明细 源文件后台下'!F:F,"FBA Inventory Reimbursement - Customer Return")</f>
        <v>0</v>
      </c>
      <c r="AM242">
        <f>SUMIFS('总明细 源文件后台下'!W:W,'总明细 源文件后台下'!E:E,E242,'总明细 源文件后台下'!C:C,"Adjustment",'总明细 源文件后台下'!F:F,"FBA Inventory Reimbursement - Damaged:Warehouse")</f>
        <v>0</v>
      </c>
      <c r="AN242">
        <f>SUMIFS('总明细 源文件后台下'!W:W,'总明细 源文件后台下'!E:E,E242,'总明细 源文件后台下'!C:C,"Adjustment",'总明细 源文件后台下'!F:F,"FBA Inventory Reimbursement - Customer Service Issue")</f>
        <v>0</v>
      </c>
      <c r="AO242">
        <f>SUMIFS('总明细 源文件后台下'!W:W,'总明细 源文件后台下'!E:E,E242,'总明细 源文件后台下'!C:C,"Adjustment",'总明细 源文件后台下'!F:F,"FBA Inventory Reimbursement - Fee Correction")</f>
        <v>0</v>
      </c>
      <c r="AP242">
        <f>SUMIFS('总明细 源文件后台下'!W:W,'总明细 源文件后台下'!E:E,E242,'总明细 源文件后台下'!C:C,"Adjustment",'总明细 源文件后台下'!F:F,"FBA Inventory Reimbursement - General Adjustment")</f>
        <v>0</v>
      </c>
      <c r="AQ242">
        <f>SUMIFS('总明细 源文件后台下'!W:W,'总明细 源文件后台下'!E:E,E242,'总明细 源文件后台下'!C:C,"Adjustment",'总明细 源文件后台下'!F:F,"FBA Inventory Reimbursement - Lost:Inbound")</f>
        <v>0</v>
      </c>
      <c r="AR242">
        <f>SUMIFS('总明细 源文件后台下'!W:W,'总明细 源文件后台下'!E:E,E242,'总明细 源文件后台下'!C:C,"Adjustment",'总明细 源文件后台下'!F:F,"FBA Inventory Reimbursement - Lost:Warehouse")</f>
        <v>0</v>
      </c>
      <c r="AS242">
        <f>SUMIFS('总明细 源文件后台下'!W:W,'总明细 源文件后台下'!E:E,E242,'总明细 源文件后台下'!C:C,"Adjustment",'总明细 源文件后台下'!F:F,"Non-subscription Fee Adjustment")</f>
        <v>0</v>
      </c>
      <c r="AT242">
        <f>SUMIFS('总明细 源文件后台下'!W:W,'总明细 源文件后台下'!E:E,E242,'总明细 源文件后台下'!C:C,"Adjustment",'总明细 源文件后台下'!F:F,"FBA Inventory Placement Service Fee")</f>
        <v>0</v>
      </c>
      <c r="AV242">
        <f>SUMIF('FBA Customer Return Per Unit Fe'!B:B,E242,'FBA Customer Return Per Unit Fe'!C:C)</f>
        <v>0</v>
      </c>
      <c r="AX242">
        <f>(SUMIF('仓储费 源文件后台下'!C:C,E242,'仓储费 源文件后台下'!V:V))*-1</f>
        <v>-2.5000000000000001E-3</v>
      </c>
      <c r="AZ242">
        <f>SUMIF('Disposal Fee销毁费用-160.95'!B:B,E242,'Disposal Fee销毁费用-160.95'!D:D)*-1</f>
        <v>0</v>
      </c>
      <c r="BC242">
        <f>IFERROR(VLOOKUP(F242,'优惠券-86.4'!F:I,4,0),0)</f>
        <v>0</v>
      </c>
      <c r="BD242">
        <f>IFERROR(VLOOKUP(F242,'早评-120'!E:H,4,0),0)</f>
        <v>0</v>
      </c>
      <c r="BF242">
        <f t="shared" si="24"/>
        <v>-2.5000000000000001E-3</v>
      </c>
      <c r="BG242">
        <f t="shared" si="25"/>
        <v>0</v>
      </c>
      <c r="BH242">
        <f t="shared" si="26"/>
        <v>-1.6250000000000001E-2</v>
      </c>
      <c r="BQ242" s="45">
        <f t="shared" si="27"/>
        <v>-1.6250000000000001E-2</v>
      </c>
      <c r="BR242">
        <f>SUMIFS('9月销毁明细'!D:D,'9月销毁明细'!A:A,E242,'9月销毁明细'!H:H,"Sellable")</f>
        <v>0</v>
      </c>
      <c r="BS242">
        <f>SUMIFS('9月销毁明细'!G:G,'9月销毁明细'!A:A,E242,'9月销毁明细'!H:H,"Sellable")</f>
        <v>0</v>
      </c>
      <c r="BT242">
        <f>SUMIFS('9月销毁明细'!D:D,'9月销毁明细'!A:A,E242,'9月销毁明细'!H:H,"Unsellable")</f>
        <v>0</v>
      </c>
      <c r="BU242">
        <f>SUMIFS('9月销毁明细'!G:G,'9月销毁明细'!A:A,E242,'9月销毁明细'!H:H,"Unsellable")</f>
        <v>0</v>
      </c>
      <c r="BW242">
        <f>IFERROR(I242*VLOOKUP(F242,'9.3成本表'!C:L,10,0),0)</f>
        <v>0</v>
      </c>
      <c r="BX242">
        <f t="shared" si="28"/>
        <v>0</v>
      </c>
      <c r="CC242" s="45">
        <f t="shared" si="29"/>
        <v>-1.6250000000000001E-2</v>
      </c>
      <c r="CD242" s="45">
        <f t="shared" si="30"/>
        <v>0</v>
      </c>
      <c r="CE242" s="45">
        <f t="shared" si="31"/>
        <v>0</v>
      </c>
    </row>
    <row r="243" spans="4:83" x14ac:dyDescent="0.25">
      <c r="D243" s="20" t="s">
        <v>595</v>
      </c>
      <c r="E243" s="20" t="s">
        <v>596</v>
      </c>
      <c r="F243" s="20">
        <v>3021</v>
      </c>
      <c r="G243">
        <v>237</v>
      </c>
      <c r="H243" s="20"/>
      <c r="I243">
        <f>SUMIFS('总明细 源文件后台下'!G:G,'总明细 源文件后台下'!E:E,E243,'总明细 源文件后台下'!C:C,"Order")</f>
        <v>0</v>
      </c>
      <c r="J243">
        <f>SUMIFS('总明细 源文件后台下'!M:M,'总明细 源文件后台下'!E:E,E243,'总明细 源文件后台下'!C:C,"Order")</f>
        <v>0</v>
      </c>
      <c r="K243">
        <f>SUMIFS('总明细 源文件后台下'!N:N,'总明细 源文件后台下'!E:E,E243,'总明细 源文件后台下'!C:C,"Order")</f>
        <v>0</v>
      </c>
      <c r="L243">
        <f>SUMIFS('总明细 源文件后台下'!O:O,'总明细 源文件后台下'!E:E,E243,'总明细 源文件后台下'!C:C,"Order")</f>
        <v>0</v>
      </c>
      <c r="M243">
        <f>SUMIFS('总明细 源文件后台下'!P:P,'总明细 源文件后台下'!E:E,E243,'总明细 源文件后台下'!C:C,"Order")</f>
        <v>0</v>
      </c>
      <c r="N243">
        <f>SUMIFS('总明细 源文件后台下'!Q:Q,'总明细 源文件后台下'!E:E,E243,'总明细 源文件后台下'!C:C,"Order")</f>
        <v>0</v>
      </c>
      <c r="O243">
        <f>SUMIFS('总明细 源文件后台下'!R:R,'总明细 源文件后台下'!E:E,E243,'总明细 源文件后台下'!C:C,"Order")</f>
        <v>0</v>
      </c>
      <c r="P243">
        <f>SUMIFS('总明细 源文件后台下'!S:S,'总明细 源文件后台下'!E:E,E243,'总明细 源文件后台下'!C:C,"Order")</f>
        <v>0</v>
      </c>
      <c r="Q243">
        <f>SUMIFS('总明细 源文件后台下'!T:T,'总明细 源文件后台下'!E:E,E243,'总明细 源文件后台下'!C:C,"Order")</f>
        <v>0</v>
      </c>
      <c r="R243">
        <f>SUMIFS('总明细 源文件后台下'!U:U,'总明细 源文件后台下'!E:E,E243,'总明细 源文件后台下'!C:C,"Order")</f>
        <v>0</v>
      </c>
      <c r="S243">
        <f>SUMIFS('总明细 源文件后台下'!V:V,'总明细 源文件后台下'!E:E,E243,'总明细 源文件后台下'!C:C,"Order")</f>
        <v>0</v>
      </c>
      <c r="T243">
        <f>SUMIFS('总明细 源文件后台下'!W:W,'总明细 源文件后台下'!E:E,E243,'总明细 源文件后台下'!C:C,"Order")</f>
        <v>0</v>
      </c>
      <c r="U243">
        <f>SUMIFS('总明细 源文件后台下'!G:G,'总明细 源文件后台下'!E:E,E243,'总明细 源文件后台下'!C:C,"Refund")</f>
        <v>0</v>
      </c>
      <c r="V243">
        <f>SUMIFS('总明细 源文件后台下'!M:M,'总明细 源文件后台下'!E:E,E243,'总明细 源文件后台下'!C:C,"Refund")</f>
        <v>0</v>
      </c>
      <c r="W243">
        <f>SUMIFS('总明细 源文件后台下'!N:N,'总明细 源文件后台下'!E:E,E243,'总明细 源文件后台下'!C:C,"Refund")</f>
        <v>0</v>
      </c>
      <c r="X243">
        <f>SUMIFS('总明细 源文件后台下'!O:O,'总明细 源文件后台下'!E:E,E243,'总明细 源文件后台下'!C:C,"Refund")</f>
        <v>0</v>
      </c>
      <c r="Y243">
        <f>SUMIFS('总明细 源文件后台下'!P:P,'总明细 源文件后台下'!E:E,E243,'总明细 源文件后台下'!C:C,"Refund")</f>
        <v>0</v>
      </c>
      <c r="Z243">
        <f>SUMIFS('总明细 源文件后台下'!Q:Q,'总明细 源文件后台下'!E:E,E243,'总明细 源文件后台下'!C:C,"Refund")</f>
        <v>0</v>
      </c>
      <c r="AA243">
        <f>SUMIFS('总明细 源文件后台下'!R:R,'总明细 源文件后台下'!E:E,E243,'总明细 源文件后台下'!C:C,"Refund")</f>
        <v>0</v>
      </c>
      <c r="AB243">
        <f>SUMIFS('总明细 源文件后台下'!S:S,'总明细 源文件后台下'!E:E,E243,'总明细 源文件后台下'!C:C,"Refund")</f>
        <v>0</v>
      </c>
      <c r="AC243">
        <f>SUMIFS('总明细 源文件后台下'!T:T,'总明细 源文件后台下'!E:E,E243,'总明细 源文件后台下'!C:C,"Refund")</f>
        <v>0</v>
      </c>
      <c r="AD243">
        <f>SUMIFS('总明细 源文件后台下'!U:U,'总明细 源文件后台下'!E:E,E243,'总明细 源文件后台下'!C:C,"Refund")</f>
        <v>0</v>
      </c>
      <c r="AE243">
        <f>SUMIFS('总明细 源文件后台下'!V:V,'总明细 源文件后台下'!E:E,E243,'总明细 源文件后台下'!C:C,"Refund")</f>
        <v>0</v>
      </c>
      <c r="AF243">
        <f>SUMIFS('总明细 源文件后台下'!W:W,'总明细 源文件后台下'!E:E,E243,'总明细 源文件后台下'!C:C,"Refund")</f>
        <v>0</v>
      </c>
      <c r="AK243">
        <f>(SUMIF('广告费 源文件后台下'!G:G,E243,'广告费 源文件后台下'!M:M))*-1</f>
        <v>0</v>
      </c>
      <c r="AL243">
        <f>SUMIFS('总明细 源文件后台下'!W:W,'总明细 源文件后台下'!E:E,E243,'总明细 源文件后台下'!C:C,"Adjustment",'总明细 源文件后台下'!F:F,"FBA Inventory Reimbursement - Customer Return")</f>
        <v>0</v>
      </c>
      <c r="AM243">
        <f>SUMIFS('总明细 源文件后台下'!W:W,'总明细 源文件后台下'!E:E,E243,'总明细 源文件后台下'!C:C,"Adjustment",'总明细 源文件后台下'!F:F,"FBA Inventory Reimbursement - Damaged:Warehouse")</f>
        <v>0</v>
      </c>
      <c r="AN243">
        <f>SUMIFS('总明细 源文件后台下'!W:W,'总明细 源文件后台下'!E:E,E243,'总明细 源文件后台下'!C:C,"Adjustment",'总明细 源文件后台下'!F:F,"FBA Inventory Reimbursement - Customer Service Issue")</f>
        <v>0</v>
      </c>
      <c r="AO243">
        <f>SUMIFS('总明细 源文件后台下'!W:W,'总明细 源文件后台下'!E:E,E243,'总明细 源文件后台下'!C:C,"Adjustment",'总明细 源文件后台下'!F:F,"FBA Inventory Reimbursement - Fee Correction")</f>
        <v>0</v>
      </c>
      <c r="AP243">
        <f>SUMIFS('总明细 源文件后台下'!W:W,'总明细 源文件后台下'!E:E,E243,'总明细 源文件后台下'!C:C,"Adjustment",'总明细 源文件后台下'!F:F,"FBA Inventory Reimbursement - General Adjustment")</f>
        <v>0</v>
      </c>
      <c r="AQ243">
        <f>SUMIFS('总明细 源文件后台下'!W:W,'总明细 源文件后台下'!E:E,E243,'总明细 源文件后台下'!C:C,"Adjustment",'总明细 源文件后台下'!F:F,"FBA Inventory Reimbursement - Lost:Inbound")</f>
        <v>0</v>
      </c>
      <c r="AR243">
        <f>SUMIFS('总明细 源文件后台下'!W:W,'总明细 源文件后台下'!E:E,E243,'总明细 源文件后台下'!C:C,"Adjustment",'总明细 源文件后台下'!F:F,"FBA Inventory Reimbursement - Lost:Warehouse")</f>
        <v>0</v>
      </c>
      <c r="AS243">
        <f>SUMIFS('总明细 源文件后台下'!W:W,'总明细 源文件后台下'!E:E,E243,'总明细 源文件后台下'!C:C,"Adjustment",'总明细 源文件后台下'!F:F,"Non-subscription Fee Adjustment")</f>
        <v>0</v>
      </c>
      <c r="AT243">
        <f>SUMIFS('总明细 源文件后台下'!W:W,'总明细 源文件后台下'!E:E,E243,'总明细 源文件后台下'!C:C,"Adjustment",'总明细 源文件后台下'!F:F,"FBA Inventory Placement Service Fee")</f>
        <v>0</v>
      </c>
      <c r="AV243">
        <f>SUMIF('FBA Customer Return Per Unit Fe'!B:B,E243,'FBA Customer Return Per Unit Fe'!C:C)</f>
        <v>0</v>
      </c>
      <c r="AX243">
        <f>(SUMIF('仓储费 源文件后台下'!C:C,E243,'仓储费 源文件后台下'!V:V))*-1</f>
        <v>0</v>
      </c>
      <c r="AZ243">
        <f>SUMIF('Disposal Fee销毁费用-160.95'!B:B,E243,'Disposal Fee销毁费用-160.95'!D:D)*-1</f>
        <v>0</v>
      </c>
      <c r="BC243">
        <f>IFERROR(VLOOKUP(F243,'优惠券-86.4'!F:I,4,0),0)</f>
        <v>0</v>
      </c>
      <c r="BD243">
        <f>IFERROR(VLOOKUP(F243,'早评-120'!E:H,4,0),0)</f>
        <v>0</v>
      </c>
      <c r="BF243">
        <f t="shared" si="24"/>
        <v>0</v>
      </c>
      <c r="BG243">
        <f t="shared" si="25"/>
        <v>0</v>
      </c>
      <c r="BH243">
        <f t="shared" si="26"/>
        <v>0</v>
      </c>
      <c r="BQ243" s="45">
        <f t="shared" si="27"/>
        <v>0</v>
      </c>
      <c r="BR243">
        <f>SUMIFS('9月销毁明细'!D:D,'9月销毁明细'!A:A,E243,'9月销毁明细'!H:H,"Sellable")</f>
        <v>0</v>
      </c>
      <c r="BS243">
        <f>SUMIFS('9月销毁明细'!G:G,'9月销毁明细'!A:A,E243,'9月销毁明细'!H:H,"Sellable")</f>
        <v>0</v>
      </c>
      <c r="BT243">
        <f>SUMIFS('9月销毁明细'!D:D,'9月销毁明细'!A:A,E243,'9月销毁明细'!H:H,"Unsellable")</f>
        <v>0</v>
      </c>
      <c r="BU243">
        <f>SUMIFS('9月销毁明细'!G:G,'9月销毁明细'!A:A,E243,'9月销毁明细'!H:H,"Unsellable")</f>
        <v>0</v>
      </c>
      <c r="BW243">
        <f>IFERROR(I243*VLOOKUP(F243,'9.3成本表'!C:L,10,0),0)</f>
        <v>0</v>
      </c>
      <c r="BX243">
        <f t="shared" si="28"/>
        <v>0</v>
      </c>
      <c r="CC243" s="45">
        <f t="shared" si="29"/>
        <v>0</v>
      </c>
      <c r="CD243" s="45">
        <f t="shared" si="30"/>
        <v>0</v>
      </c>
      <c r="CE243" s="45">
        <f t="shared" si="31"/>
        <v>0</v>
      </c>
    </row>
    <row r="244" spans="4:83" x14ac:dyDescent="0.25">
      <c r="D244" s="20" t="s">
        <v>597</v>
      </c>
      <c r="E244" s="20" t="s">
        <v>598</v>
      </c>
      <c r="F244" s="20">
        <v>3021</v>
      </c>
      <c r="G244">
        <v>238</v>
      </c>
      <c r="H244" s="20"/>
      <c r="I244">
        <f>SUMIFS('总明细 源文件后台下'!G:G,'总明细 源文件后台下'!E:E,E244,'总明细 源文件后台下'!C:C,"Order")</f>
        <v>0</v>
      </c>
      <c r="J244">
        <f>SUMIFS('总明细 源文件后台下'!M:M,'总明细 源文件后台下'!E:E,E244,'总明细 源文件后台下'!C:C,"Order")</f>
        <v>0</v>
      </c>
      <c r="K244">
        <f>SUMIFS('总明细 源文件后台下'!N:N,'总明细 源文件后台下'!E:E,E244,'总明细 源文件后台下'!C:C,"Order")</f>
        <v>0</v>
      </c>
      <c r="L244">
        <f>SUMIFS('总明细 源文件后台下'!O:O,'总明细 源文件后台下'!E:E,E244,'总明细 源文件后台下'!C:C,"Order")</f>
        <v>0</v>
      </c>
      <c r="M244">
        <f>SUMIFS('总明细 源文件后台下'!P:P,'总明细 源文件后台下'!E:E,E244,'总明细 源文件后台下'!C:C,"Order")</f>
        <v>0</v>
      </c>
      <c r="N244">
        <f>SUMIFS('总明细 源文件后台下'!Q:Q,'总明细 源文件后台下'!E:E,E244,'总明细 源文件后台下'!C:C,"Order")</f>
        <v>0</v>
      </c>
      <c r="O244">
        <f>SUMIFS('总明细 源文件后台下'!R:R,'总明细 源文件后台下'!E:E,E244,'总明细 源文件后台下'!C:C,"Order")</f>
        <v>0</v>
      </c>
      <c r="P244">
        <f>SUMIFS('总明细 源文件后台下'!S:S,'总明细 源文件后台下'!E:E,E244,'总明细 源文件后台下'!C:C,"Order")</f>
        <v>0</v>
      </c>
      <c r="Q244">
        <f>SUMIFS('总明细 源文件后台下'!T:T,'总明细 源文件后台下'!E:E,E244,'总明细 源文件后台下'!C:C,"Order")</f>
        <v>0</v>
      </c>
      <c r="R244">
        <f>SUMIFS('总明细 源文件后台下'!U:U,'总明细 源文件后台下'!E:E,E244,'总明细 源文件后台下'!C:C,"Order")</f>
        <v>0</v>
      </c>
      <c r="S244">
        <f>SUMIFS('总明细 源文件后台下'!V:V,'总明细 源文件后台下'!E:E,E244,'总明细 源文件后台下'!C:C,"Order")</f>
        <v>0</v>
      </c>
      <c r="T244">
        <f>SUMIFS('总明细 源文件后台下'!W:W,'总明细 源文件后台下'!E:E,E244,'总明细 源文件后台下'!C:C,"Order")</f>
        <v>0</v>
      </c>
      <c r="U244">
        <f>SUMIFS('总明细 源文件后台下'!G:G,'总明细 源文件后台下'!E:E,E244,'总明细 源文件后台下'!C:C,"Refund")</f>
        <v>0</v>
      </c>
      <c r="V244">
        <f>SUMIFS('总明细 源文件后台下'!M:M,'总明细 源文件后台下'!E:E,E244,'总明细 源文件后台下'!C:C,"Refund")</f>
        <v>0</v>
      </c>
      <c r="W244">
        <f>SUMIFS('总明细 源文件后台下'!N:N,'总明细 源文件后台下'!E:E,E244,'总明细 源文件后台下'!C:C,"Refund")</f>
        <v>0</v>
      </c>
      <c r="X244">
        <f>SUMIFS('总明细 源文件后台下'!O:O,'总明细 源文件后台下'!E:E,E244,'总明细 源文件后台下'!C:C,"Refund")</f>
        <v>0</v>
      </c>
      <c r="Y244">
        <f>SUMIFS('总明细 源文件后台下'!P:P,'总明细 源文件后台下'!E:E,E244,'总明细 源文件后台下'!C:C,"Refund")</f>
        <v>0</v>
      </c>
      <c r="Z244">
        <f>SUMIFS('总明细 源文件后台下'!Q:Q,'总明细 源文件后台下'!E:E,E244,'总明细 源文件后台下'!C:C,"Refund")</f>
        <v>0</v>
      </c>
      <c r="AA244">
        <f>SUMIFS('总明细 源文件后台下'!R:R,'总明细 源文件后台下'!E:E,E244,'总明细 源文件后台下'!C:C,"Refund")</f>
        <v>0</v>
      </c>
      <c r="AB244">
        <f>SUMIFS('总明细 源文件后台下'!S:S,'总明细 源文件后台下'!E:E,E244,'总明细 源文件后台下'!C:C,"Refund")</f>
        <v>0</v>
      </c>
      <c r="AC244">
        <f>SUMIFS('总明细 源文件后台下'!T:T,'总明细 源文件后台下'!E:E,E244,'总明细 源文件后台下'!C:C,"Refund")</f>
        <v>0</v>
      </c>
      <c r="AD244">
        <f>SUMIFS('总明细 源文件后台下'!U:U,'总明细 源文件后台下'!E:E,E244,'总明细 源文件后台下'!C:C,"Refund")</f>
        <v>0</v>
      </c>
      <c r="AE244">
        <f>SUMIFS('总明细 源文件后台下'!V:V,'总明细 源文件后台下'!E:E,E244,'总明细 源文件后台下'!C:C,"Refund")</f>
        <v>0</v>
      </c>
      <c r="AF244">
        <f>SUMIFS('总明细 源文件后台下'!W:W,'总明细 源文件后台下'!E:E,E244,'总明细 源文件后台下'!C:C,"Refund")</f>
        <v>0</v>
      </c>
      <c r="AK244">
        <f>(SUMIF('广告费 源文件后台下'!G:G,E244,'广告费 源文件后台下'!M:M))*-1</f>
        <v>0</v>
      </c>
      <c r="AL244">
        <f>SUMIFS('总明细 源文件后台下'!W:W,'总明细 源文件后台下'!E:E,E244,'总明细 源文件后台下'!C:C,"Adjustment",'总明细 源文件后台下'!F:F,"FBA Inventory Reimbursement - Customer Return")</f>
        <v>0</v>
      </c>
      <c r="AM244">
        <f>SUMIFS('总明细 源文件后台下'!W:W,'总明细 源文件后台下'!E:E,E244,'总明细 源文件后台下'!C:C,"Adjustment",'总明细 源文件后台下'!F:F,"FBA Inventory Reimbursement - Damaged:Warehouse")</f>
        <v>0</v>
      </c>
      <c r="AN244">
        <f>SUMIFS('总明细 源文件后台下'!W:W,'总明细 源文件后台下'!E:E,E244,'总明细 源文件后台下'!C:C,"Adjustment",'总明细 源文件后台下'!F:F,"FBA Inventory Reimbursement - Customer Service Issue")</f>
        <v>0</v>
      </c>
      <c r="AO244">
        <f>SUMIFS('总明细 源文件后台下'!W:W,'总明细 源文件后台下'!E:E,E244,'总明细 源文件后台下'!C:C,"Adjustment",'总明细 源文件后台下'!F:F,"FBA Inventory Reimbursement - Fee Correction")</f>
        <v>0</v>
      </c>
      <c r="AP244">
        <f>SUMIFS('总明细 源文件后台下'!W:W,'总明细 源文件后台下'!E:E,E244,'总明细 源文件后台下'!C:C,"Adjustment",'总明细 源文件后台下'!F:F,"FBA Inventory Reimbursement - General Adjustment")</f>
        <v>0</v>
      </c>
      <c r="AQ244">
        <f>SUMIFS('总明细 源文件后台下'!W:W,'总明细 源文件后台下'!E:E,E244,'总明细 源文件后台下'!C:C,"Adjustment",'总明细 源文件后台下'!F:F,"FBA Inventory Reimbursement - Lost:Inbound")</f>
        <v>0</v>
      </c>
      <c r="AR244">
        <f>SUMIFS('总明细 源文件后台下'!W:W,'总明细 源文件后台下'!E:E,E244,'总明细 源文件后台下'!C:C,"Adjustment",'总明细 源文件后台下'!F:F,"FBA Inventory Reimbursement - Lost:Warehouse")</f>
        <v>0</v>
      </c>
      <c r="AS244">
        <f>SUMIFS('总明细 源文件后台下'!W:W,'总明细 源文件后台下'!E:E,E244,'总明细 源文件后台下'!C:C,"Adjustment",'总明细 源文件后台下'!F:F,"Non-subscription Fee Adjustment")</f>
        <v>0</v>
      </c>
      <c r="AT244">
        <f>SUMIFS('总明细 源文件后台下'!W:W,'总明细 源文件后台下'!E:E,E244,'总明细 源文件后台下'!C:C,"Adjustment",'总明细 源文件后台下'!F:F,"FBA Inventory Placement Service Fee")</f>
        <v>0</v>
      </c>
      <c r="AV244">
        <f>SUMIF('FBA Customer Return Per Unit Fe'!B:B,E244,'FBA Customer Return Per Unit Fe'!C:C)</f>
        <v>0</v>
      </c>
      <c r="AX244">
        <f>(SUMIF('仓储费 源文件后台下'!C:C,E244,'仓储费 源文件后台下'!V:V))*-1</f>
        <v>0</v>
      </c>
      <c r="AZ244">
        <f>SUMIF('Disposal Fee销毁费用-160.95'!B:B,E244,'Disposal Fee销毁费用-160.95'!D:D)*-1</f>
        <v>0</v>
      </c>
      <c r="BC244">
        <f>IFERROR(VLOOKUP(F244,'优惠券-86.4'!F:I,4,0),0)</f>
        <v>0</v>
      </c>
      <c r="BD244">
        <f>IFERROR(VLOOKUP(F244,'早评-120'!E:H,4,0),0)</f>
        <v>0</v>
      </c>
      <c r="BF244">
        <f t="shared" si="24"/>
        <v>0</v>
      </c>
      <c r="BG244">
        <f t="shared" si="25"/>
        <v>0</v>
      </c>
      <c r="BH244">
        <f t="shared" si="26"/>
        <v>0</v>
      </c>
      <c r="BQ244" s="45">
        <f t="shared" si="27"/>
        <v>0</v>
      </c>
      <c r="BR244">
        <f>SUMIFS('9月销毁明细'!D:D,'9月销毁明细'!A:A,E244,'9月销毁明细'!H:H,"Sellable")</f>
        <v>0</v>
      </c>
      <c r="BS244">
        <f>SUMIFS('9月销毁明细'!G:G,'9月销毁明细'!A:A,E244,'9月销毁明细'!H:H,"Sellable")</f>
        <v>0</v>
      </c>
      <c r="BT244">
        <f>SUMIFS('9月销毁明细'!D:D,'9月销毁明细'!A:A,E244,'9月销毁明细'!H:H,"Unsellable")</f>
        <v>0</v>
      </c>
      <c r="BU244">
        <f>SUMIFS('9月销毁明细'!G:G,'9月销毁明细'!A:A,E244,'9月销毁明细'!H:H,"Unsellable")</f>
        <v>0</v>
      </c>
      <c r="BW244">
        <f>IFERROR(I244*VLOOKUP(F244,'9.3成本表'!C:L,10,0),0)</f>
        <v>0</v>
      </c>
      <c r="BX244">
        <f t="shared" si="28"/>
        <v>0</v>
      </c>
      <c r="CC244" s="45">
        <f t="shared" si="29"/>
        <v>0</v>
      </c>
      <c r="CD244" s="45">
        <f t="shared" si="30"/>
        <v>0</v>
      </c>
      <c r="CE244" s="45">
        <f t="shared" si="31"/>
        <v>0</v>
      </c>
    </row>
    <row r="245" spans="4:83" x14ac:dyDescent="0.25">
      <c r="D245" s="20" t="s">
        <v>599</v>
      </c>
      <c r="E245" s="20" t="s">
        <v>600</v>
      </c>
      <c r="F245" s="20">
        <v>3021</v>
      </c>
      <c r="G245">
        <v>239</v>
      </c>
      <c r="H245" s="20"/>
      <c r="I245">
        <f>SUMIFS('总明细 源文件后台下'!G:G,'总明细 源文件后台下'!E:E,E245,'总明细 源文件后台下'!C:C,"Order")</f>
        <v>0</v>
      </c>
      <c r="J245">
        <f>SUMIFS('总明细 源文件后台下'!M:M,'总明细 源文件后台下'!E:E,E245,'总明细 源文件后台下'!C:C,"Order")</f>
        <v>0</v>
      </c>
      <c r="K245">
        <f>SUMIFS('总明细 源文件后台下'!N:N,'总明细 源文件后台下'!E:E,E245,'总明细 源文件后台下'!C:C,"Order")</f>
        <v>0</v>
      </c>
      <c r="L245">
        <f>SUMIFS('总明细 源文件后台下'!O:O,'总明细 源文件后台下'!E:E,E245,'总明细 源文件后台下'!C:C,"Order")</f>
        <v>0</v>
      </c>
      <c r="M245">
        <f>SUMIFS('总明细 源文件后台下'!P:P,'总明细 源文件后台下'!E:E,E245,'总明细 源文件后台下'!C:C,"Order")</f>
        <v>0</v>
      </c>
      <c r="N245">
        <f>SUMIFS('总明细 源文件后台下'!Q:Q,'总明细 源文件后台下'!E:E,E245,'总明细 源文件后台下'!C:C,"Order")</f>
        <v>0</v>
      </c>
      <c r="O245">
        <f>SUMIFS('总明细 源文件后台下'!R:R,'总明细 源文件后台下'!E:E,E245,'总明细 源文件后台下'!C:C,"Order")</f>
        <v>0</v>
      </c>
      <c r="P245">
        <f>SUMIFS('总明细 源文件后台下'!S:S,'总明细 源文件后台下'!E:E,E245,'总明细 源文件后台下'!C:C,"Order")</f>
        <v>0</v>
      </c>
      <c r="Q245">
        <f>SUMIFS('总明细 源文件后台下'!T:T,'总明细 源文件后台下'!E:E,E245,'总明细 源文件后台下'!C:C,"Order")</f>
        <v>0</v>
      </c>
      <c r="R245">
        <f>SUMIFS('总明细 源文件后台下'!U:U,'总明细 源文件后台下'!E:E,E245,'总明细 源文件后台下'!C:C,"Order")</f>
        <v>0</v>
      </c>
      <c r="S245">
        <f>SUMIFS('总明细 源文件后台下'!V:V,'总明细 源文件后台下'!E:E,E245,'总明细 源文件后台下'!C:C,"Order")</f>
        <v>0</v>
      </c>
      <c r="T245">
        <f>SUMIFS('总明细 源文件后台下'!W:W,'总明细 源文件后台下'!E:E,E245,'总明细 源文件后台下'!C:C,"Order")</f>
        <v>0</v>
      </c>
      <c r="U245">
        <f>SUMIFS('总明细 源文件后台下'!G:G,'总明细 源文件后台下'!E:E,E245,'总明细 源文件后台下'!C:C,"Refund")</f>
        <v>0</v>
      </c>
      <c r="V245">
        <f>SUMIFS('总明细 源文件后台下'!M:M,'总明细 源文件后台下'!E:E,E245,'总明细 源文件后台下'!C:C,"Refund")</f>
        <v>0</v>
      </c>
      <c r="W245">
        <f>SUMIFS('总明细 源文件后台下'!N:N,'总明细 源文件后台下'!E:E,E245,'总明细 源文件后台下'!C:C,"Refund")</f>
        <v>0</v>
      </c>
      <c r="X245">
        <f>SUMIFS('总明细 源文件后台下'!O:O,'总明细 源文件后台下'!E:E,E245,'总明细 源文件后台下'!C:C,"Refund")</f>
        <v>0</v>
      </c>
      <c r="Y245">
        <f>SUMIFS('总明细 源文件后台下'!P:P,'总明细 源文件后台下'!E:E,E245,'总明细 源文件后台下'!C:C,"Refund")</f>
        <v>0</v>
      </c>
      <c r="Z245">
        <f>SUMIFS('总明细 源文件后台下'!Q:Q,'总明细 源文件后台下'!E:E,E245,'总明细 源文件后台下'!C:C,"Refund")</f>
        <v>0</v>
      </c>
      <c r="AA245">
        <f>SUMIFS('总明细 源文件后台下'!R:R,'总明细 源文件后台下'!E:E,E245,'总明细 源文件后台下'!C:C,"Refund")</f>
        <v>0</v>
      </c>
      <c r="AB245">
        <f>SUMIFS('总明细 源文件后台下'!S:S,'总明细 源文件后台下'!E:E,E245,'总明细 源文件后台下'!C:C,"Refund")</f>
        <v>0</v>
      </c>
      <c r="AC245">
        <f>SUMIFS('总明细 源文件后台下'!T:T,'总明细 源文件后台下'!E:E,E245,'总明细 源文件后台下'!C:C,"Refund")</f>
        <v>0</v>
      </c>
      <c r="AD245">
        <f>SUMIFS('总明细 源文件后台下'!U:U,'总明细 源文件后台下'!E:E,E245,'总明细 源文件后台下'!C:C,"Refund")</f>
        <v>0</v>
      </c>
      <c r="AE245">
        <f>SUMIFS('总明细 源文件后台下'!V:V,'总明细 源文件后台下'!E:E,E245,'总明细 源文件后台下'!C:C,"Refund")</f>
        <v>0</v>
      </c>
      <c r="AF245">
        <f>SUMIFS('总明细 源文件后台下'!W:W,'总明细 源文件后台下'!E:E,E245,'总明细 源文件后台下'!C:C,"Refund")</f>
        <v>0</v>
      </c>
      <c r="AK245">
        <f>(SUMIF('广告费 源文件后台下'!G:G,E245,'广告费 源文件后台下'!M:M))*-1</f>
        <v>0</v>
      </c>
      <c r="AL245">
        <f>SUMIFS('总明细 源文件后台下'!W:W,'总明细 源文件后台下'!E:E,E245,'总明细 源文件后台下'!C:C,"Adjustment",'总明细 源文件后台下'!F:F,"FBA Inventory Reimbursement - Customer Return")</f>
        <v>0</v>
      </c>
      <c r="AM245">
        <f>SUMIFS('总明细 源文件后台下'!W:W,'总明细 源文件后台下'!E:E,E245,'总明细 源文件后台下'!C:C,"Adjustment",'总明细 源文件后台下'!F:F,"FBA Inventory Reimbursement - Damaged:Warehouse")</f>
        <v>0</v>
      </c>
      <c r="AN245">
        <f>SUMIFS('总明细 源文件后台下'!W:W,'总明细 源文件后台下'!E:E,E245,'总明细 源文件后台下'!C:C,"Adjustment",'总明细 源文件后台下'!F:F,"FBA Inventory Reimbursement - Customer Service Issue")</f>
        <v>0</v>
      </c>
      <c r="AO245">
        <f>SUMIFS('总明细 源文件后台下'!W:W,'总明细 源文件后台下'!E:E,E245,'总明细 源文件后台下'!C:C,"Adjustment",'总明细 源文件后台下'!F:F,"FBA Inventory Reimbursement - Fee Correction")</f>
        <v>0</v>
      </c>
      <c r="AP245">
        <f>SUMIFS('总明细 源文件后台下'!W:W,'总明细 源文件后台下'!E:E,E245,'总明细 源文件后台下'!C:C,"Adjustment",'总明细 源文件后台下'!F:F,"FBA Inventory Reimbursement - General Adjustment")</f>
        <v>0</v>
      </c>
      <c r="AQ245">
        <f>SUMIFS('总明细 源文件后台下'!W:W,'总明细 源文件后台下'!E:E,E245,'总明细 源文件后台下'!C:C,"Adjustment",'总明细 源文件后台下'!F:F,"FBA Inventory Reimbursement - Lost:Inbound")</f>
        <v>0</v>
      </c>
      <c r="AR245">
        <f>SUMIFS('总明细 源文件后台下'!W:W,'总明细 源文件后台下'!E:E,E245,'总明细 源文件后台下'!C:C,"Adjustment",'总明细 源文件后台下'!F:F,"FBA Inventory Reimbursement - Lost:Warehouse")</f>
        <v>0</v>
      </c>
      <c r="AS245">
        <f>SUMIFS('总明细 源文件后台下'!W:W,'总明细 源文件后台下'!E:E,E245,'总明细 源文件后台下'!C:C,"Adjustment",'总明细 源文件后台下'!F:F,"Non-subscription Fee Adjustment")</f>
        <v>0</v>
      </c>
      <c r="AT245">
        <f>SUMIFS('总明细 源文件后台下'!W:W,'总明细 源文件后台下'!E:E,E245,'总明细 源文件后台下'!C:C,"Adjustment",'总明细 源文件后台下'!F:F,"FBA Inventory Placement Service Fee")</f>
        <v>0</v>
      </c>
      <c r="AV245">
        <f>SUMIF('FBA Customer Return Per Unit Fe'!B:B,E245,'FBA Customer Return Per Unit Fe'!C:C)</f>
        <v>0</v>
      </c>
      <c r="AX245">
        <f>(SUMIF('仓储费 源文件后台下'!C:C,E245,'仓储费 源文件后台下'!V:V))*-1</f>
        <v>-1.5E-3</v>
      </c>
      <c r="AZ245">
        <f>SUMIF('Disposal Fee销毁费用-160.95'!B:B,E245,'Disposal Fee销毁费用-160.95'!D:D)*-1</f>
        <v>0</v>
      </c>
      <c r="BC245">
        <f>IFERROR(VLOOKUP(F245,'优惠券-86.4'!F:I,4,0),0)</f>
        <v>0</v>
      </c>
      <c r="BD245">
        <f>IFERROR(VLOOKUP(F245,'早评-120'!E:H,4,0),0)</f>
        <v>0</v>
      </c>
      <c r="BF245">
        <f t="shared" si="24"/>
        <v>-1.5E-3</v>
      </c>
      <c r="BG245">
        <f t="shared" si="25"/>
        <v>0</v>
      </c>
      <c r="BH245">
        <f t="shared" si="26"/>
        <v>-9.75E-3</v>
      </c>
      <c r="BQ245" s="45">
        <f t="shared" si="27"/>
        <v>-9.75E-3</v>
      </c>
      <c r="BR245">
        <f>SUMIFS('9月销毁明细'!D:D,'9月销毁明细'!A:A,E245,'9月销毁明细'!H:H,"Sellable")</f>
        <v>0</v>
      </c>
      <c r="BS245">
        <f>SUMIFS('9月销毁明细'!G:G,'9月销毁明细'!A:A,E245,'9月销毁明细'!H:H,"Sellable")</f>
        <v>0</v>
      </c>
      <c r="BT245">
        <f>SUMIFS('9月销毁明细'!D:D,'9月销毁明细'!A:A,E245,'9月销毁明细'!H:H,"Unsellable")</f>
        <v>0</v>
      </c>
      <c r="BU245">
        <f>SUMIFS('9月销毁明细'!G:G,'9月销毁明细'!A:A,E245,'9月销毁明细'!H:H,"Unsellable")</f>
        <v>0</v>
      </c>
      <c r="BW245">
        <f>IFERROR(I245*VLOOKUP(F245,'9.3成本表'!C:L,10,0),0)</f>
        <v>0</v>
      </c>
      <c r="BX245">
        <f t="shared" si="28"/>
        <v>0</v>
      </c>
      <c r="CC245" s="45">
        <f t="shared" si="29"/>
        <v>-9.75E-3</v>
      </c>
      <c r="CD245" s="45">
        <f t="shared" si="30"/>
        <v>0</v>
      </c>
      <c r="CE245" s="45">
        <f t="shared" si="31"/>
        <v>0</v>
      </c>
    </row>
    <row r="246" spans="4:83" x14ac:dyDescent="0.25">
      <c r="D246" s="20" t="s">
        <v>601</v>
      </c>
      <c r="E246" s="20" t="s">
        <v>602</v>
      </c>
      <c r="F246" s="20">
        <v>3021</v>
      </c>
      <c r="G246">
        <v>240</v>
      </c>
      <c r="H246" s="20"/>
      <c r="I246">
        <f>SUMIFS('总明细 源文件后台下'!G:G,'总明细 源文件后台下'!E:E,E246,'总明细 源文件后台下'!C:C,"Order")</f>
        <v>0</v>
      </c>
      <c r="J246">
        <f>SUMIFS('总明细 源文件后台下'!M:M,'总明细 源文件后台下'!E:E,E246,'总明细 源文件后台下'!C:C,"Order")</f>
        <v>0</v>
      </c>
      <c r="K246">
        <f>SUMIFS('总明细 源文件后台下'!N:N,'总明细 源文件后台下'!E:E,E246,'总明细 源文件后台下'!C:C,"Order")</f>
        <v>0</v>
      </c>
      <c r="L246">
        <f>SUMIFS('总明细 源文件后台下'!O:O,'总明细 源文件后台下'!E:E,E246,'总明细 源文件后台下'!C:C,"Order")</f>
        <v>0</v>
      </c>
      <c r="M246">
        <f>SUMIFS('总明细 源文件后台下'!P:P,'总明细 源文件后台下'!E:E,E246,'总明细 源文件后台下'!C:C,"Order")</f>
        <v>0</v>
      </c>
      <c r="N246">
        <f>SUMIFS('总明细 源文件后台下'!Q:Q,'总明细 源文件后台下'!E:E,E246,'总明细 源文件后台下'!C:C,"Order")</f>
        <v>0</v>
      </c>
      <c r="O246">
        <f>SUMIFS('总明细 源文件后台下'!R:R,'总明细 源文件后台下'!E:E,E246,'总明细 源文件后台下'!C:C,"Order")</f>
        <v>0</v>
      </c>
      <c r="P246">
        <f>SUMIFS('总明细 源文件后台下'!S:S,'总明细 源文件后台下'!E:E,E246,'总明细 源文件后台下'!C:C,"Order")</f>
        <v>0</v>
      </c>
      <c r="Q246">
        <f>SUMIFS('总明细 源文件后台下'!T:T,'总明细 源文件后台下'!E:E,E246,'总明细 源文件后台下'!C:C,"Order")</f>
        <v>0</v>
      </c>
      <c r="R246">
        <f>SUMIFS('总明细 源文件后台下'!U:U,'总明细 源文件后台下'!E:E,E246,'总明细 源文件后台下'!C:C,"Order")</f>
        <v>0</v>
      </c>
      <c r="S246">
        <f>SUMIFS('总明细 源文件后台下'!V:V,'总明细 源文件后台下'!E:E,E246,'总明细 源文件后台下'!C:C,"Order")</f>
        <v>0</v>
      </c>
      <c r="T246">
        <f>SUMIFS('总明细 源文件后台下'!W:W,'总明细 源文件后台下'!E:E,E246,'总明细 源文件后台下'!C:C,"Order")</f>
        <v>0</v>
      </c>
      <c r="U246">
        <f>SUMIFS('总明细 源文件后台下'!G:G,'总明细 源文件后台下'!E:E,E246,'总明细 源文件后台下'!C:C,"Refund")</f>
        <v>0</v>
      </c>
      <c r="V246">
        <f>SUMIFS('总明细 源文件后台下'!M:M,'总明细 源文件后台下'!E:E,E246,'总明细 源文件后台下'!C:C,"Refund")</f>
        <v>0</v>
      </c>
      <c r="W246">
        <f>SUMIFS('总明细 源文件后台下'!N:N,'总明细 源文件后台下'!E:E,E246,'总明细 源文件后台下'!C:C,"Refund")</f>
        <v>0</v>
      </c>
      <c r="X246">
        <f>SUMIFS('总明细 源文件后台下'!O:O,'总明细 源文件后台下'!E:E,E246,'总明细 源文件后台下'!C:C,"Refund")</f>
        <v>0</v>
      </c>
      <c r="Y246">
        <f>SUMIFS('总明细 源文件后台下'!P:P,'总明细 源文件后台下'!E:E,E246,'总明细 源文件后台下'!C:C,"Refund")</f>
        <v>0</v>
      </c>
      <c r="Z246">
        <f>SUMIFS('总明细 源文件后台下'!Q:Q,'总明细 源文件后台下'!E:E,E246,'总明细 源文件后台下'!C:C,"Refund")</f>
        <v>0</v>
      </c>
      <c r="AA246">
        <f>SUMIFS('总明细 源文件后台下'!R:R,'总明细 源文件后台下'!E:E,E246,'总明细 源文件后台下'!C:C,"Refund")</f>
        <v>0</v>
      </c>
      <c r="AB246">
        <f>SUMIFS('总明细 源文件后台下'!S:S,'总明细 源文件后台下'!E:E,E246,'总明细 源文件后台下'!C:C,"Refund")</f>
        <v>0</v>
      </c>
      <c r="AC246">
        <f>SUMIFS('总明细 源文件后台下'!T:T,'总明细 源文件后台下'!E:E,E246,'总明细 源文件后台下'!C:C,"Refund")</f>
        <v>0</v>
      </c>
      <c r="AD246">
        <f>SUMIFS('总明细 源文件后台下'!U:U,'总明细 源文件后台下'!E:E,E246,'总明细 源文件后台下'!C:C,"Refund")</f>
        <v>0</v>
      </c>
      <c r="AE246">
        <f>SUMIFS('总明细 源文件后台下'!V:V,'总明细 源文件后台下'!E:E,E246,'总明细 源文件后台下'!C:C,"Refund")</f>
        <v>0</v>
      </c>
      <c r="AF246">
        <f>SUMIFS('总明细 源文件后台下'!W:W,'总明细 源文件后台下'!E:E,E246,'总明细 源文件后台下'!C:C,"Refund")</f>
        <v>0</v>
      </c>
      <c r="AK246">
        <f>(SUMIF('广告费 源文件后台下'!G:G,E246,'广告费 源文件后台下'!M:M))*-1</f>
        <v>0</v>
      </c>
      <c r="AL246">
        <f>SUMIFS('总明细 源文件后台下'!W:W,'总明细 源文件后台下'!E:E,E246,'总明细 源文件后台下'!C:C,"Adjustment",'总明细 源文件后台下'!F:F,"FBA Inventory Reimbursement - Customer Return")</f>
        <v>0</v>
      </c>
      <c r="AM246">
        <f>SUMIFS('总明细 源文件后台下'!W:W,'总明细 源文件后台下'!E:E,E246,'总明细 源文件后台下'!C:C,"Adjustment",'总明细 源文件后台下'!F:F,"FBA Inventory Reimbursement - Damaged:Warehouse")</f>
        <v>0</v>
      </c>
      <c r="AN246">
        <f>SUMIFS('总明细 源文件后台下'!W:W,'总明细 源文件后台下'!E:E,E246,'总明细 源文件后台下'!C:C,"Adjustment",'总明细 源文件后台下'!F:F,"FBA Inventory Reimbursement - Customer Service Issue")</f>
        <v>0</v>
      </c>
      <c r="AO246">
        <f>SUMIFS('总明细 源文件后台下'!W:W,'总明细 源文件后台下'!E:E,E246,'总明细 源文件后台下'!C:C,"Adjustment",'总明细 源文件后台下'!F:F,"FBA Inventory Reimbursement - Fee Correction")</f>
        <v>0</v>
      </c>
      <c r="AP246">
        <f>SUMIFS('总明细 源文件后台下'!W:W,'总明细 源文件后台下'!E:E,E246,'总明细 源文件后台下'!C:C,"Adjustment",'总明细 源文件后台下'!F:F,"FBA Inventory Reimbursement - General Adjustment")</f>
        <v>0</v>
      </c>
      <c r="AQ246">
        <f>SUMIFS('总明细 源文件后台下'!W:W,'总明细 源文件后台下'!E:E,E246,'总明细 源文件后台下'!C:C,"Adjustment",'总明细 源文件后台下'!F:F,"FBA Inventory Reimbursement - Lost:Inbound")</f>
        <v>0</v>
      </c>
      <c r="AR246">
        <f>SUMIFS('总明细 源文件后台下'!W:W,'总明细 源文件后台下'!E:E,E246,'总明细 源文件后台下'!C:C,"Adjustment",'总明细 源文件后台下'!F:F,"FBA Inventory Reimbursement - Lost:Warehouse")</f>
        <v>0</v>
      </c>
      <c r="AS246">
        <f>SUMIFS('总明细 源文件后台下'!W:W,'总明细 源文件后台下'!E:E,E246,'总明细 源文件后台下'!C:C,"Adjustment",'总明细 源文件后台下'!F:F,"Non-subscription Fee Adjustment")</f>
        <v>0</v>
      </c>
      <c r="AT246">
        <f>SUMIFS('总明细 源文件后台下'!W:W,'总明细 源文件后台下'!E:E,E246,'总明细 源文件后台下'!C:C,"Adjustment",'总明细 源文件后台下'!F:F,"FBA Inventory Placement Service Fee")</f>
        <v>0</v>
      </c>
      <c r="AV246">
        <f>SUMIF('FBA Customer Return Per Unit Fe'!B:B,E246,'FBA Customer Return Per Unit Fe'!C:C)</f>
        <v>0</v>
      </c>
      <c r="AX246">
        <f>(SUMIF('仓储费 源文件后台下'!C:C,E246,'仓储费 源文件后台下'!V:V))*-1</f>
        <v>-2E-3</v>
      </c>
      <c r="AZ246">
        <f>SUMIF('Disposal Fee销毁费用-160.95'!B:B,E246,'Disposal Fee销毁费用-160.95'!D:D)*-1</f>
        <v>0</v>
      </c>
      <c r="BC246">
        <f>IFERROR(VLOOKUP(F246,'优惠券-86.4'!F:I,4,0),0)</f>
        <v>0</v>
      </c>
      <c r="BD246">
        <f>IFERROR(VLOOKUP(F246,'早评-120'!E:H,4,0),0)</f>
        <v>0</v>
      </c>
      <c r="BF246">
        <f t="shared" si="24"/>
        <v>-2E-3</v>
      </c>
      <c r="BG246">
        <f t="shared" si="25"/>
        <v>0</v>
      </c>
      <c r="BH246">
        <f t="shared" si="26"/>
        <v>-1.3000000000000001E-2</v>
      </c>
      <c r="BQ246" s="45">
        <f t="shared" si="27"/>
        <v>-1.3000000000000001E-2</v>
      </c>
      <c r="BR246">
        <f>SUMIFS('9月销毁明细'!D:D,'9月销毁明细'!A:A,E246,'9月销毁明细'!H:H,"Sellable")</f>
        <v>0</v>
      </c>
      <c r="BS246">
        <f>SUMIFS('9月销毁明细'!G:G,'9月销毁明细'!A:A,E246,'9月销毁明细'!H:H,"Sellable")</f>
        <v>0</v>
      </c>
      <c r="BT246">
        <f>SUMIFS('9月销毁明细'!D:D,'9月销毁明细'!A:A,E246,'9月销毁明细'!H:H,"Unsellable")</f>
        <v>0</v>
      </c>
      <c r="BU246">
        <f>SUMIFS('9月销毁明细'!G:G,'9月销毁明细'!A:A,E246,'9月销毁明细'!H:H,"Unsellable")</f>
        <v>0</v>
      </c>
      <c r="BW246">
        <f>IFERROR(I246*VLOOKUP(F246,'9.3成本表'!C:L,10,0),0)</f>
        <v>0</v>
      </c>
      <c r="BX246">
        <f t="shared" si="28"/>
        <v>0</v>
      </c>
      <c r="CC246" s="45">
        <f t="shared" si="29"/>
        <v>-1.3000000000000001E-2</v>
      </c>
      <c r="CD246" s="45">
        <f t="shared" si="30"/>
        <v>0</v>
      </c>
      <c r="CE246" s="45">
        <f t="shared" si="31"/>
        <v>0</v>
      </c>
    </row>
    <row r="247" spans="4:83" x14ac:dyDescent="0.25">
      <c r="D247" s="20" t="s">
        <v>603</v>
      </c>
      <c r="E247" s="20" t="s">
        <v>604</v>
      </c>
      <c r="F247" s="20">
        <v>3022</v>
      </c>
      <c r="G247">
        <v>241</v>
      </c>
      <c r="H247" s="20"/>
      <c r="I247">
        <f>SUMIFS('总明细 源文件后台下'!G:G,'总明细 源文件后台下'!E:E,E247,'总明细 源文件后台下'!C:C,"Order")</f>
        <v>0</v>
      </c>
      <c r="J247">
        <f>SUMIFS('总明细 源文件后台下'!M:M,'总明细 源文件后台下'!E:E,E247,'总明细 源文件后台下'!C:C,"Order")</f>
        <v>0</v>
      </c>
      <c r="K247">
        <f>SUMIFS('总明细 源文件后台下'!N:N,'总明细 源文件后台下'!E:E,E247,'总明细 源文件后台下'!C:C,"Order")</f>
        <v>0</v>
      </c>
      <c r="L247">
        <f>SUMIFS('总明细 源文件后台下'!O:O,'总明细 源文件后台下'!E:E,E247,'总明细 源文件后台下'!C:C,"Order")</f>
        <v>0</v>
      </c>
      <c r="M247">
        <f>SUMIFS('总明细 源文件后台下'!P:P,'总明细 源文件后台下'!E:E,E247,'总明细 源文件后台下'!C:C,"Order")</f>
        <v>0</v>
      </c>
      <c r="N247">
        <f>SUMIFS('总明细 源文件后台下'!Q:Q,'总明细 源文件后台下'!E:E,E247,'总明细 源文件后台下'!C:C,"Order")</f>
        <v>0</v>
      </c>
      <c r="O247">
        <f>SUMIFS('总明细 源文件后台下'!R:R,'总明细 源文件后台下'!E:E,E247,'总明细 源文件后台下'!C:C,"Order")</f>
        <v>0</v>
      </c>
      <c r="P247">
        <f>SUMIFS('总明细 源文件后台下'!S:S,'总明细 源文件后台下'!E:E,E247,'总明细 源文件后台下'!C:C,"Order")</f>
        <v>0</v>
      </c>
      <c r="Q247">
        <f>SUMIFS('总明细 源文件后台下'!T:T,'总明细 源文件后台下'!E:E,E247,'总明细 源文件后台下'!C:C,"Order")</f>
        <v>0</v>
      </c>
      <c r="R247">
        <f>SUMIFS('总明细 源文件后台下'!U:U,'总明细 源文件后台下'!E:E,E247,'总明细 源文件后台下'!C:C,"Order")</f>
        <v>0</v>
      </c>
      <c r="S247">
        <f>SUMIFS('总明细 源文件后台下'!V:V,'总明细 源文件后台下'!E:E,E247,'总明细 源文件后台下'!C:C,"Order")</f>
        <v>0</v>
      </c>
      <c r="T247">
        <f>SUMIFS('总明细 源文件后台下'!W:W,'总明细 源文件后台下'!E:E,E247,'总明细 源文件后台下'!C:C,"Order")</f>
        <v>0</v>
      </c>
      <c r="U247">
        <f>SUMIFS('总明细 源文件后台下'!G:G,'总明细 源文件后台下'!E:E,E247,'总明细 源文件后台下'!C:C,"Refund")</f>
        <v>0</v>
      </c>
      <c r="V247">
        <f>SUMIFS('总明细 源文件后台下'!M:M,'总明细 源文件后台下'!E:E,E247,'总明细 源文件后台下'!C:C,"Refund")</f>
        <v>0</v>
      </c>
      <c r="W247">
        <f>SUMIFS('总明细 源文件后台下'!N:N,'总明细 源文件后台下'!E:E,E247,'总明细 源文件后台下'!C:C,"Refund")</f>
        <v>0</v>
      </c>
      <c r="X247">
        <f>SUMIFS('总明细 源文件后台下'!O:O,'总明细 源文件后台下'!E:E,E247,'总明细 源文件后台下'!C:C,"Refund")</f>
        <v>0</v>
      </c>
      <c r="Y247">
        <f>SUMIFS('总明细 源文件后台下'!P:P,'总明细 源文件后台下'!E:E,E247,'总明细 源文件后台下'!C:C,"Refund")</f>
        <v>0</v>
      </c>
      <c r="Z247">
        <f>SUMIFS('总明细 源文件后台下'!Q:Q,'总明细 源文件后台下'!E:E,E247,'总明细 源文件后台下'!C:C,"Refund")</f>
        <v>0</v>
      </c>
      <c r="AA247">
        <f>SUMIFS('总明细 源文件后台下'!R:R,'总明细 源文件后台下'!E:E,E247,'总明细 源文件后台下'!C:C,"Refund")</f>
        <v>0</v>
      </c>
      <c r="AB247">
        <f>SUMIFS('总明细 源文件后台下'!S:S,'总明细 源文件后台下'!E:E,E247,'总明细 源文件后台下'!C:C,"Refund")</f>
        <v>0</v>
      </c>
      <c r="AC247">
        <f>SUMIFS('总明细 源文件后台下'!T:T,'总明细 源文件后台下'!E:E,E247,'总明细 源文件后台下'!C:C,"Refund")</f>
        <v>0</v>
      </c>
      <c r="AD247">
        <f>SUMIFS('总明细 源文件后台下'!U:U,'总明细 源文件后台下'!E:E,E247,'总明细 源文件后台下'!C:C,"Refund")</f>
        <v>0</v>
      </c>
      <c r="AE247">
        <f>SUMIFS('总明细 源文件后台下'!V:V,'总明细 源文件后台下'!E:E,E247,'总明细 源文件后台下'!C:C,"Refund")</f>
        <v>0</v>
      </c>
      <c r="AF247">
        <f>SUMIFS('总明细 源文件后台下'!W:W,'总明细 源文件后台下'!E:E,E247,'总明细 源文件后台下'!C:C,"Refund")</f>
        <v>0</v>
      </c>
      <c r="AK247">
        <f>(SUMIF('广告费 源文件后台下'!G:G,E247,'广告费 源文件后台下'!M:M))*-1</f>
        <v>0</v>
      </c>
      <c r="AL247">
        <f>SUMIFS('总明细 源文件后台下'!W:W,'总明细 源文件后台下'!E:E,E247,'总明细 源文件后台下'!C:C,"Adjustment",'总明细 源文件后台下'!F:F,"FBA Inventory Reimbursement - Customer Return")</f>
        <v>0</v>
      </c>
      <c r="AM247">
        <f>SUMIFS('总明细 源文件后台下'!W:W,'总明细 源文件后台下'!E:E,E247,'总明细 源文件后台下'!C:C,"Adjustment",'总明细 源文件后台下'!F:F,"FBA Inventory Reimbursement - Damaged:Warehouse")</f>
        <v>0</v>
      </c>
      <c r="AN247">
        <f>SUMIFS('总明细 源文件后台下'!W:W,'总明细 源文件后台下'!E:E,E247,'总明细 源文件后台下'!C:C,"Adjustment",'总明细 源文件后台下'!F:F,"FBA Inventory Reimbursement - Customer Service Issue")</f>
        <v>0</v>
      </c>
      <c r="AO247">
        <f>SUMIFS('总明细 源文件后台下'!W:W,'总明细 源文件后台下'!E:E,E247,'总明细 源文件后台下'!C:C,"Adjustment",'总明细 源文件后台下'!F:F,"FBA Inventory Reimbursement - Fee Correction")</f>
        <v>0</v>
      </c>
      <c r="AP247">
        <f>SUMIFS('总明细 源文件后台下'!W:W,'总明细 源文件后台下'!E:E,E247,'总明细 源文件后台下'!C:C,"Adjustment",'总明细 源文件后台下'!F:F,"FBA Inventory Reimbursement - General Adjustment")</f>
        <v>0</v>
      </c>
      <c r="AQ247">
        <f>SUMIFS('总明细 源文件后台下'!W:W,'总明细 源文件后台下'!E:E,E247,'总明细 源文件后台下'!C:C,"Adjustment",'总明细 源文件后台下'!F:F,"FBA Inventory Reimbursement - Lost:Inbound")</f>
        <v>0</v>
      </c>
      <c r="AR247">
        <f>SUMIFS('总明细 源文件后台下'!W:W,'总明细 源文件后台下'!E:E,E247,'总明细 源文件后台下'!C:C,"Adjustment",'总明细 源文件后台下'!F:F,"FBA Inventory Reimbursement - Lost:Warehouse")</f>
        <v>0</v>
      </c>
      <c r="AS247">
        <f>SUMIFS('总明细 源文件后台下'!W:W,'总明细 源文件后台下'!E:E,E247,'总明细 源文件后台下'!C:C,"Adjustment",'总明细 源文件后台下'!F:F,"Non-subscription Fee Adjustment")</f>
        <v>0</v>
      </c>
      <c r="AT247">
        <f>SUMIFS('总明细 源文件后台下'!W:W,'总明细 源文件后台下'!E:E,E247,'总明细 源文件后台下'!C:C,"Adjustment",'总明细 源文件后台下'!F:F,"FBA Inventory Placement Service Fee")</f>
        <v>0</v>
      </c>
      <c r="AV247">
        <f>SUMIF('FBA Customer Return Per Unit Fe'!B:B,E247,'FBA Customer Return Per Unit Fe'!C:C)</f>
        <v>0</v>
      </c>
      <c r="AX247">
        <f>(SUMIF('仓储费 源文件后台下'!C:C,E247,'仓储费 源文件后台下'!V:V))*-1</f>
        <v>0</v>
      </c>
      <c r="AZ247">
        <f>SUMIF('Disposal Fee销毁费用-160.95'!B:B,E247,'Disposal Fee销毁费用-160.95'!D:D)*-1</f>
        <v>0</v>
      </c>
      <c r="BC247">
        <f>IFERROR(VLOOKUP(F247,'优惠券-86.4'!F:I,4,0),0)</f>
        <v>0</v>
      </c>
      <c r="BD247">
        <f>IFERROR(VLOOKUP(F247,'早评-120'!E:H,4,0),0)</f>
        <v>0</v>
      </c>
      <c r="BF247">
        <f t="shared" si="24"/>
        <v>0</v>
      </c>
      <c r="BG247">
        <f t="shared" si="25"/>
        <v>0</v>
      </c>
      <c r="BH247">
        <f t="shared" si="26"/>
        <v>0</v>
      </c>
      <c r="BQ247" s="45">
        <f t="shared" si="27"/>
        <v>0</v>
      </c>
      <c r="BR247">
        <f>SUMIFS('9月销毁明细'!D:D,'9月销毁明细'!A:A,E247,'9月销毁明细'!H:H,"Sellable")</f>
        <v>0</v>
      </c>
      <c r="BS247">
        <f>SUMIFS('9月销毁明细'!G:G,'9月销毁明细'!A:A,E247,'9月销毁明细'!H:H,"Sellable")</f>
        <v>0</v>
      </c>
      <c r="BT247">
        <f>SUMIFS('9月销毁明细'!D:D,'9月销毁明细'!A:A,E247,'9月销毁明细'!H:H,"Unsellable")</f>
        <v>0</v>
      </c>
      <c r="BU247">
        <f>SUMIFS('9月销毁明细'!G:G,'9月销毁明细'!A:A,E247,'9月销毁明细'!H:H,"Unsellable")</f>
        <v>0</v>
      </c>
      <c r="BW247">
        <f>IFERROR(I247*VLOOKUP(F247,'9.3成本表'!C:L,10,0),0)</f>
        <v>0</v>
      </c>
      <c r="BX247">
        <f t="shared" si="28"/>
        <v>0</v>
      </c>
      <c r="CC247" s="45">
        <f t="shared" si="29"/>
        <v>0</v>
      </c>
      <c r="CD247" s="45">
        <f t="shared" si="30"/>
        <v>0</v>
      </c>
      <c r="CE247" s="45">
        <f t="shared" si="31"/>
        <v>0</v>
      </c>
    </row>
    <row r="248" spans="4:83" x14ac:dyDescent="0.25">
      <c r="D248" s="20" t="s">
        <v>605</v>
      </c>
      <c r="E248" s="20" t="s">
        <v>606</v>
      </c>
      <c r="F248" s="20">
        <v>3022</v>
      </c>
      <c r="G248">
        <v>242</v>
      </c>
      <c r="H248" s="20"/>
      <c r="I248">
        <f>SUMIFS('总明细 源文件后台下'!G:G,'总明细 源文件后台下'!E:E,E248,'总明细 源文件后台下'!C:C,"Order")</f>
        <v>0</v>
      </c>
      <c r="J248">
        <f>SUMIFS('总明细 源文件后台下'!M:M,'总明细 源文件后台下'!E:E,E248,'总明细 源文件后台下'!C:C,"Order")</f>
        <v>0</v>
      </c>
      <c r="K248">
        <f>SUMIFS('总明细 源文件后台下'!N:N,'总明细 源文件后台下'!E:E,E248,'总明细 源文件后台下'!C:C,"Order")</f>
        <v>0</v>
      </c>
      <c r="L248">
        <f>SUMIFS('总明细 源文件后台下'!O:O,'总明细 源文件后台下'!E:E,E248,'总明细 源文件后台下'!C:C,"Order")</f>
        <v>0</v>
      </c>
      <c r="M248">
        <f>SUMIFS('总明细 源文件后台下'!P:P,'总明细 源文件后台下'!E:E,E248,'总明细 源文件后台下'!C:C,"Order")</f>
        <v>0</v>
      </c>
      <c r="N248">
        <f>SUMIFS('总明细 源文件后台下'!Q:Q,'总明细 源文件后台下'!E:E,E248,'总明细 源文件后台下'!C:C,"Order")</f>
        <v>0</v>
      </c>
      <c r="O248">
        <f>SUMIFS('总明细 源文件后台下'!R:R,'总明细 源文件后台下'!E:E,E248,'总明细 源文件后台下'!C:C,"Order")</f>
        <v>0</v>
      </c>
      <c r="P248">
        <f>SUMIFS('总明细 源文件后台下'!S:S,'总明细 源文件后台下'!E:E,E248,'总明细 源文件后台下'!C:C,"Order")</f>
        <v>0</v>
      </c>
      <c r="Q248">
        <f>SUMIFS('总明细 源文件后台下'!T:T,'总明细 源文件后台下'!E:E,E248,'总明细 源文件后台下'!C:C,"Order")</f>
        <v>0</v>
      </c>
      <c r="R248">
        <f>SUMIFS('总明细 源文件后台下'!U:U,'总明细 源文件后台下'!E:E,E248,'总明细 源文件后台下'!C:C,"Order")</f>
        <v>0</v>
      </c>
      <c r="S248">
        <f>SUMIFS('总明细 源文件后台下'!V:V,'总明细 源文件后台下'!E:E,E248,'总明细 源文件后台下'!C:C,"Order")</f>
        <v>0</v>
      </c>
      <c r="T248">
        <f>SUMIFS('总明细 源文件后台下'!W:W,'总明细 源文件后台下'!E:E,E248,'总明细 源文件后台下'!C:C,"Order")</f>
        <v>0</v>
      </c>
      <c r="U248">
        <f>SUMIFS('总明细 源文件后台下'!G:G,'总明细 源文件后台下'!E:E,E248,'总明细 源文件后台下'!C:C,"Refund")</f>
        <v>0</v>
      </c>
      <c r="V248">
        <f>SUMIFS('总明细 源文件后台下'!M:M,'总明细 源文件后台下'!E:E,E248,'总明细 源文件后台下'!C:C,"Refund")</f>
        <v>0</v>
      </c>
      <c r="W248">
        <f>SUMIFS('总明细 源文件后台下'!N:N,'总明细 源文件后台下'!E:E,E248,'总明细 源文件后台下'!C:C,"Refund")</f>
        <v>0</v>
      </c>
      <c r="X248">
        <f>SUMIFS('总明细 源文件后台下'!O:O,'总明细 源文件后台下'!E:E,E248,'总明细 源文件后台下'!C:C,"Refund")</f>
        <v>0</v>
      </c>
      <c r="Y248">
        <f>SUMIFS('总明细 源文件后台下'!P:P,'总明细 源文件后台下'!E:E,E248,'总明细 源文件后台下'!C:C,"Refund")</f>
        <v>0</v>
      </c>
      <c r="Z248">
        <f>SUMIFS('总明细 源文件后台下'!Q:Q,'总明细 源文件后台下'!E:E,E248,'总明细 源文件后台下'!C:C,"Refund")</f>
        <v>0</v>
      </c>
      <c r="AA248">
        <f>SUMIFS('总明细 源文件后台下'!R:R,'总明细 源文件后台下'!E:E,E248,'总明细 源文件后台下'!C:C,"Refund")</f>
        <v>0</v>
      </c>
      <c r="AB248">
        <f>SUMIFS('总明细 源文件后台下'!S:S,'总明细 源文件后台下'!E:E,E248,'总明细 源文件后台下'!C:C,"Refund")</f>
        <v>0</v>
      </c>
      <c r="AC248">
        <f>SUMIFS('总明细 源文件后台下'!T:T,'总明细 源文件后台下'!E:E,E248,'总明细 源文件后台下'!C:C,"Refund")</f>
        <v>0</v>
      </c>
      <c r="AD248">
        <f>SUMIFS('总明细 源文件后台下'!U:U,'总明细 源文件后台下'!E:E,E248,'总明细 源文件后台下'!C:C,"Refund")</f>
        <v>0</v>
      </c>
      <c r="AE248">
        <f>SUMIFS('总明细 源文件后台下'!V:V,'总明细 源文件后台下'!E:E,E248,'总明细 源文件后台下'!C:C,"Refund")</f>
        <v>0</v>
      </c>
      <c r="AF248">
        <f>SUMIFS('总明细 源文件后台下'!W:W,'总明细 源文件后台下'!E:E,E248,'总明细 源文件后台下'!C:C,"Refund")</f>
        <v>0</v>
      </c>
      <c r="AK248">
        <f>(SUMIF('广告费 源文件后台下'!G:G,E248,'广告费 源文件后台下'!M:M))*-1</f>
        <v>0</v>
      </c>
      <c r="AL248">
        <f>SUMIFS('总明细 源文件后台下'!W:W,'总明细 源文件后台下'!E:E,E248,'总明细 源文件后台下'!C:C,"Adjustment",'总明细 源文件后台下'!F:F,"FBA Inventory Reimbursement - Customer Return")</f>
        <v>0</v>
      </c>
      <c r="AM248">
        <f>SUMIFS('总明细 源文件后台下'!W:W,'总明细 源文件后台下'!E:E,E248,'总明细 源文件后台下'!C:C,"Adjustment",'总明细 源文件后台下'!F:F,"FBA Inventory Reimbursement - Damaged:Warehouse")</f>
        <v>0</v>
      </c>
      <c r="AN248">
        <f>SUMIFS('总明细 源文件后台下'!W:W,'总明细 源文件后台下'!E:E,E248,'总明细 源文件后台下'!C:C,"Adjustment",'总明细 源文件后台下'!F:F,"FBA Inventory Reimbursement - Customer Service Issue")</f>
        <v>0</v>
      </c>
      <c r="AO248">
        <f>SUMIFS('总明细 源文件后台下'!W:W,'总明细 源文件后台下'!E:E,E248,'总明细 源文件后台下'!C:C,"Adjustment",'总明细 源文件后台下'!F:F,"FBA Inventory Reimbursement - Fee Correction")</f>
        <v>0</v>
      </c>
      <c r="AP248">
        <f>SUMIFS('总明细 源文件后台下'!W:W,'总明细 源文件后台下'!E:E,E248,'总明细 源文件后台下'!C:C,"Adjustment",'总明细 源文件后台下'!F:F,"FBA Inventory Reimbursement - General Adjustment")</f>
        <v>0</v>
      </c>
      <c r="AQ248">
        <f>SUMIFS('总明细 源文件后台下'!W:W,'总明细 源文件后台下'!E:E,E248,'总明细 源文件后台下'!C:C,"Adjustment",'总明细 源文件后台下'!F:F,"FBA Inventory Reimbursement - Lost:Inbound")</f>
        <v>0</v>
      </c>
      <c r="AR248">
        <f>SUMIFS('总明细 源文件后台下'!W:W,'总明细 源文件后台下'!E:E,E248,'总明细 源文件后台下'!C:C,"Adjustment",'总明细 源文件后台下'!F:F,"FBA Inventory Reimbursement - Lost:Warehouse")</f>
        <v>0</v>
      </c>
      <c r="AS248">
        <f>SUMIFS('总明细 源文件后台下'!W:W,'总明细 源文件后台下'!E:E,E248,'总明细 源文件后台下'!C:C,"Adjustment",'总明细 源文件后台下'!F:F,"Non-subscription Fee Adjustment")</f>
        <v>0</v>
      </c>
      <c r="AT248">
        <f>SUMIFS('总明细 源文件后台下'!W:W,'总明细 源文件后台下'!E:E,E248,'总明细 源文件后台下'!C:C,"Adjustment",'总明细 源文件后台下'!F:F,"FBA Inventory Placement Service Fee")</f>
        <v>0</v>
      </c>
      <c r="AV248">
        <f>SUMIF('FBA Customer Return Per Unit Fe'!B:B,E248,'FBA Customer Return Per Unit Fe'!C:C)</f>
        <v>0</v>
      </c>
      <c r="AX248">
        <f>(SUMIF('仓储费 源文件后台下'!C:C,E248,'仓储费 源文件后台下'!V:V))*-1</f>
        <v>0</v>
      </c>
      <c r="AZ248">
        <f>SUMIF('Disposal Fee销毁费用-160.95'!B:B,E248,'Disposal Fee销毁费用-160.95'!D:D)*-1</f>
        <v>0</v>
      </c>
      <c r="BC248">
        <f>IFERROR(VLOOKUP(F248,'优惠券-86.4'!F:I,4,0),0)</f>
        <v>0</v>
      </c>
      <c r="BD248">
        <f>IFERROR(VLOOKUP(F248,'早评-120'!E:H,4,0),0)</f>
        <v>0</v>
      </c>
      <c r="BF248">
        <f t="shared" si="24"/>
        <v>0</v>
      </c>
      <c r="BG248">
        <f t="shared" si="25"/>
        <v>0</v>
      </c>
      <c r="BH248">
        <f t="shared" si="26"/>
        <v>0</v>
      </c>
      <c r="BQ248" s="45">
        <f t="shared" si="27"/>
        <v>0</v>
      </c>
      <c r="BR248">
        <f>SUMIFS('9月销毁明细'!D:D,'9月销毁明细'!A:A,E248,'9月销毁明细'!H:H,"Sellable")</f>
        <v>0</v>
      </c>
      <c r="BS248">
        <f>SUMIFS('9月销毁明细'!G:G,'9月销毁明细'!A:A,E248,'9月销毁明细'!H:H,"Sellable")</f>
        <v>0</v>
      </c>
      <c r="BT248">
        <f>SUMIFS('9月销毁明细'!D:D,'9月销毁明细'!A:A,E248,'9月销毁明细'!H:H,"Unsellable")</f>
        <v>0</v>
      </c>
      <c r="BU248">
        <f>SUMIFS('9月销毁明细'!G:G,'9月销毁明细'!A:A,E248,'9月销毁明细'!H:H,"Unsellable")</f>
        <v>0</v>
      </c>
      <c r="BW248">
        <f>IFERROR(I248*VLOOKUP(F248,'9.3成本表'!C:L,10,0),0)</f>
        <v>0</v>
      </c>
      <c r="BX248">
        <f t="shared" si="28"/>
        <v>0</v>
      </c>
      <c r="CC248" s="45">
        <f t="shared" si="29"/>
        <v>0</v>
      </c>
      <c r="CD248" s="45">
        <f t="shared" si="30"/>
        <v>0</v>
      </c>
      <c r="CE248" s="45">
        <f t="shared" si="31"/>
        <v>0</v>
      </c>
    </row>
    <row r="249" spans="4:83" x14ac:dyDescent="0.25">
      <c r="D249" s="20" t="s">
        <v>607</v>
      </c>
      <c r="E249" s="20" t="s">
        <v>608</v>
      </c>
      <c r="F249" s="20">
        <v>3022</v>
      </c>
      <c r="G249">
        <v>243</v>
      </c>
      <c r="H249" s="20"/>
      <c r="I249">
        <f>SUMIFS('总明细 源文件后台下'!G:G,'总明细 源文件后台下'!E:E,E249,'总明细 源文件后台下'!C:C,"Order")</f>
        <v>0</v>
      </c>
      <c r="J249">
        <f>SUMIFS('总明细 源文件后台下'!M:M,'总明细 源文件后台下'!E:E,E249,'总明细 源文件后台下'!C:C,"Order")</f>
        <v>0</v>
      </c>
      <c r="K249">
        <f>SUMIFS('总明细 源文件后台下'!N:N,'总明细 源文件后台下'!E:E,E249,'总明细 源文件后台下'!C:C,"Order")</f>
        <v>0</v>
      </c>
      <c r="L249">
        <f>SUMIFS('总明细 源文件后台下'!O:O,'总明细 源文件后台下'!E:E,E249,'总明细 源文件后台下'!C:C,"Order")</f>
        <v>0</v>
      </c>
      <c r="M249">
        <f>SUMIFS('总明细 源文件后台下'!P:P,'总明细 源文件后台下'!E:E,E249,'总明细 源文件后台下'!C:C,"Order")</f>
        <v>0</v>
      </c>
      <c r="N249">
        <f>SUMIFS('总明细 源文件后台下'!Q:Q,'总明细 源文件后台下'!E:E,E249,'总明细 源文件后台下'!C:C,"Order")</f>
        <v>0</v>
      </c>
      <c r="O249">
        <f>SUMIFS('总明细 源文件后台下'!R:R,'总明细 源文件后台下'!E:E,E249,'总明细 源文件后台下'!C:C,"Order")</f>
        <v>0</v>
      </c>
      <c r="P249">
        <f>SUMIFS('总明细 源文件后台下'!S:S,'总明细 源文件后台下'!E:E,E249,'总明细 源文件后台下'!C:C,"Order")</f>
        <v>0</v>
      </c>
      <c r="Q249">
        <f>SUMIFS('总明细 源文件后台下'!T:T,'总明细 源文件后台下'!E:E,E249,'总明细 源文件后台下'!C:C,"Order")</f>
        <v>0</v>
      </c>
      <c r="R249">
        <f>SUMIFS('总明细 源文件后台下'!U:U,'总明细 源文件后台下'!E:E,E249,'总明细 源文件后台下'!C:C,"Order")</f>
        <v>0</v>
      </c>
      <c r="S249">
        <f>SUMIFS('总明细 源文件后台下'!V:V,'总明细 源文件后台下'!E:E,E249,'总明细 源文件后台下'!C:C,"Order")</f>
        <v>0</v>
      </c>
      <c r="T249">
        <f>SUMIFS('总明细 源文件后台下'!W:W,'总明细 源文件后台下'!E:E,E249,'总明细 源文件后台下'!C:C,"Order")</f>
        <v>0</v>
      </c>
      <c r="U249">
        <f>SUMIFS('总明细 源文件后台下'!G:G,'总明细 源文件后台下'!E:E,E249,'总明细 源文件后台下'!C:C,"Refund")</f>
        <v>0</v>
      </c>
      <c r="V249">
        <f>SUMIFS('总明细 源文件后台下'!M:M,'总明细 源文件后台下'!E:E,E249,'总明细 源文件后台下'!C:C,"Refund")</f>
        <v>0</v>
      </c>
      <c r="W249">
        <f>SUMIFS('总明细 源文件后台下'!N:N,'总明细 源文件后台下'!E:E,E249,'总明细 源文件后台下'!C:C,"Refund")</f>
        <v>0</v>
      </c>
      <c r="X249">
        <f>SUMIFS('总明细 源文件后台下'!O:O,'总明细 源文件后台下'!E:E,E249,'总明细 源文件后台下'!C:C,"Refund")</f>
        <v>0</v>
      </c>
      <c r="Y249">
        <f>SUMIFS('总明细 源文件后台下'!P:P,'总明细 源文件后台下'!E:E,E249,'总明细 源文件后台下'!C:C,"Refund")</f>
        <v>0</v>
      </c>
      <c r="Z249">
        <f>SUMIFS('总明细 源文件后台下'!Q:Q,'总明细 源文件后台下'!E:E,E249,'总明细 源文件后台下'!C:C,"Refund")</f>
        <v>0</v>
      </c>
      <c r="AA249">
        <f>SUMIFS('总明细 源文件后台下'!R:R,'总明细 源文件后台下'!E:E,E249,'总明细 源文件后台下'!C:C,"Refund")</f>
        <v>0</v>
      </c>
      <c r="AB249">
        <f>SUMIFS('总明细 源文件后台下'!S:S,'总明细 源文件后台下'!E:E,E249,'总明细 源文件后台下'!C:C,"Refund")</f>
        <v>0</v>
      </c>
      <c r="AC249">
        <f>SUMIFS('总明细 源文件后台下'!T:T,'总明细 源文件后台下'!E:E,E249,'总明细 源文件后台下'!C:C,"Refund")</f>
        <v>0</v>
      </c>
      <c r="AD249">
        <f>SUMIFS('总明细 源文件后台下'!U:U,'总明细 源文件后台下'!E:E,E249,'总明细 源文件后台下'!C:C,"Refund")</f>
        <v>0</v>
      </c>
      <c r="AE249">
        <f>SUMIFS('总明细 源文件后台下'!V:V,'总明细 源文件后台下'!E:E,E249,'总明细 源文件后台下'!C:C,"Refund")</f>
        <v>0</v>
      </c>
      <c r="AF249">
        <f>SUMIFS('总明细 源文件后台下'!W:W,'总明细 源文件后台下'!E:E,E249,'总明细 源文件后台下'!C:C,"Refund")</f>
        <v>0</v>
      </c>
      <c r="AK249">
        <f>(SUMIF('广告费 源文件后台下'!G:G,E249,'广告费 源文件后台下'!M:M))*-1</f>
        <v>0</v>
      </c>
      <c r="AL249">
        <f>SUMIFS('总明细 源文件后台下'!W:W,'总明细 源文件后台下'!E:E,E249,'总明细 源文件后台下'!C:C,"Adjustment",'总明细 源文件后台下'!F:F,"FBA Inventory Reimbursement - Customer Return")</f>
        <v>0</v>
      </c>
      <c r="AM249">
        <f>SUMIFS('总明细 源文件后台下'!W:W,'总明细 源文件后台下'!E:E,E249,'总明细 源文件后台下'!C:C,"Adjustment",'总明细 源文件后台下'!F:F,"FBA Inventory Reimbursement - Damaged:Warehouse")</f>
        <v>0</v>
      </c>
      <c r="AN249">
        <f>SUMIFS('总明细 源文件后台下'!W:W,'总明细 源文件后台下'!E:E,E249,'总明细 源文件后台下'!C:C,"Adjustment",'总明细 源文件后台下'!F:F,"FBA Inventory Reimbursement - Customer Service Issue")</f>
        <v>0</v>
      </c>
      <c r="AO249">
        <f>SUMIFS('总明细 源文件后台下'!W:W,'总明细 源文件后台下'!E:E,E249,'总明细 源文件后台下'!C:C,"Adjustment",'总明细 源文件后台下'!F:F,"FBA Inventory Reimbursement - Fee Correction")</f>
        <v>0</v>
      </c>
      <c r="AP249">
        <f>SUMIFS('总明细 源文件后台下'!W:W,'总明细 源文件后台下'!E:E,E249,'总明细 源文件后台下'!C:C,"Adjustment",'总明细 源文件后台下'!F:F,"FBA Inventory Reimbursement - General Adjustment")</f>
        <v>0</v>
      </c>
      <c r="AQ249">
        <f>SUMIFS('总明细 源文件后台下'!W:W,'总明细 源文件后台下'!E:E,E249,'总明细 源文件后台下'!C:C,"Adjustment",'总明细 源文件后台下'!F:F,"FBA Inventory Reimbursement - Lost:Inbound")</f>
        <v>0</v>
      </c>
      <c r="AR249">
        <f>SUMIFS('总明细 源文件后台下'!W:W,'总明细 源文件后台下'!E:E,E249,'总明细 源文件后台下'!C:C,"Adjustment",'总明细 源文件后台下'!F:F,"FBA Inventory Reimbursement - Lost:Warehouse")</f>
        <v>0</v>
      </c>
      <c r="AS249">
        <f>SUMIFS('总明细 源文件后台下'!W:W,'总明细 源文件后台下'!E:E,E249,'总明细 源文件后台下'!C:C,"Adjustment",'总明细 源文件后台下'!F:F,"Non-subscription Fee Adjustment")</f>
        <v>0</v>
      </c>
      <c r="AT249">
        <f>SUMIFS('总明细 源文件后台下'!W:W,'总明细 源文件后台下'!E:E,E249,'总明细 源文件后台下'!C:C,"Adjustment",'总明细 源文件后台下'!F:F,"FBA Inventory Placement Service Fee")</f>
        <v>0</v>
      </c>
      <c r="AV249">
        <f>SUMIF('FBA Customer Return Per Unit Fe'!B:B,E249,'FBA Customer Return Per Unit Fe'!C:C)</f>
        <v>0</v>
      </c>
      <c r="AX249">
        <f>(SUMIF('仓储费 源文件后台下'!C:C,E249,'仓储费 源文件后台下'!V:V))*-1</f>
        <v>0</v>
      </c>
      <c r="AZ249">
        <f>SUMIF('Disposal Fee销毁费用-160.95'!B:B,E249,'Disposal Fee销毁费用-160.95'!D:D)*-1</f>
        <v>0</v>
      </c>
      <c r="BC249">
        <f>IFERROR(VLOOKUP(F249,'优惠券-86.4'!F:I,4,0),0)</f>
        <v>0</v>
      </c>
      <c r="BD249">
        <f>IFERROR(VLOOKUP(F249,'早评-120'!E:H,4,0),0)</f>
        <v>0</v>
      </c>
      <c r="BF249">
        <f t="shared" si="24"/>
        <v>0</v>
      </c>
      <c r="BG249">
        <f t="shared" si="25"/>
        <v>0</v>
      </c>
      <c r="BH249">
        <f t="shared" si="26"/>
        <v>0</v>
      </c>
      <c r="BQ249" s="45">
        <f t="shared" si="27"/>
        <v>0</v>
      </c>
      <c r="BR249">
        <f>SUMIFS('9月销毁明细'!D:D,'9月销毁明细'!A:A,E249,'9月销毁明细'!H:H,"Sellable")</f>
        <v>0</v>
      </c>
      <c r="BS249">
        <f>SUMIFS('9月销毁明细'!G:G,'9月销毁明细'!A:A,E249,'9月销毁明细'!H:H,"Sellable")</f>
        <v>0</v>
      </c>
      <c r="BT249">
        <f>SUMIFS('9月销毁明细'!D:D,'9月销毁明细'!A:A,E249,'9月销毁明细'!H:H,"Unsellable")</f>
        <v>0</v>
      </c>
      <c r="BU249">
        <f>SUMIFS('9月销毁明细'!G:G,'9月销毁明细'!A:A,E249,'9月销毁明细'!H:H,"Unsellable")</f>
        <v>0</v>
      </c>
      <c r="BW249">
        <f>IFERROR(I249*VLOOKUP(F249,'9.3成本表'!C:L,10,0),0)</f>
        <v>0</v>
      </c>
      <c r="BX249">
        <f t="shared" si="28"/>
        <v>0</v>
      </c>
      <c r="CC249" s="45">
        <f t="shared" si="29"/>
        <v>0</v>
      </c>
      <c r="CD249" s="45">
        <f t="shared" si="30"/>
        <v>0</v>
      </c>
      <c r="CE249" s="45">
        <f t="shared" si="31"/>
        <v>0</v>
      </c>
    </row>
    <row r="250" spans="4:83" x14ac:dyDescent="0.25">
      <c r="D250" s="20" t="s">
        <v>609</v>
      </c>
      <c r="E250" s="20" t="s">
        <v>610</v>
      </c>
      <c r="F250" s="20">
        <v>3022</v>
      </c>
      <c r="G250">
        <v>244</v>
      </c>
      <c r="H250" s="20"/>
      <c r="I250">
        <f>SUMIFS('总明细 源文件后台下'!G:G,'总明细 源文件后台下'!E:E,E250,'总明细 源文件后台下'!C:C,"Order")</f>
        <v>0</v>
      </c>
      <c r="J250">
        <f>SUMIFS('总明细 源文件后台下'!M:M,'总明细 源文件后台下'!E:E,E250,'总明细 源文件后台下'!C:C,"Order")</f>
        <v>0</v>
      </c>
      <c r="K250">
        <f>SUMIFS('总明细 源文件后台下'!N:N,'总明细 源文件后台下'!E:E,E250,'总明细 源文件后台下'!C:C,"Order")</f>
        <v>0</v>
      </c>
      <c r="L250">
        <f>SUMIFS('总明细 源文件后台下'!O:O,'总明细 源文件后台下'!E:E,E250,'总明细 源文件后台下'!C:C,"Order")</f>
        <v>0</v>
      </c>
      <c r="M250">
        <f>SUMIFS('总明细 源文件后台下'!P:P,'总明细 源文件后台下'!E:E,E250,'总明细 源文件后台下'!C:C,"Order")</f>
        <v>0</v>
      </c>
      <c r="N250">
        <f>SUMIFS('总明细 源文件后台下'!Q:Q,'总明细 源文件后台下'!E:E,E250,'总明细 源文件后台下'!C:C,"Order")</f>
        <v>0</v>
      </c>
      <c r="O250">
        <f>SUMIFS('总明细 源文件后台下'!R:R,'总明细 源文件后台下'!E:E,E250,'总明细 源文件后台下'!C:C,"Order")</f>
        <v>0</v>
      </c>
      <c r="P250">
        <f>SUMIFS('总明细 源文件后台下'!S:S,'总明细 源文件后台下'!E:E,E250,'总明细 源文件后台下'!C:C,"Order")</f>
        <v>0</v>
      </c>
      <c r="Q250">
        <f>SUMIFS('总明细 源文件后台下'!T:T,'总明细 源文件后台下'!E:E,E250,'总明细 源文件后台下'!C:C,"Order")</f>
        <v>0</v>
      </c>
      <c r="R250">
        <f>SUMIFS('总明细 源文件后台下'!U:U,'总明细 源文件后台下'!E:E,E250,'总明细 源文件后台下'!C:C,"Order")</f>
        <v>0</v>
      </c>
      <c r="S250">
        <f>SUMIFS('总明细 源文件后台下'!V:V,'总明细 源文件后台下'!E:E,E250,'总明细 源文件后台下'!C:C,"Order")</f>
        <v>0</v>
      </c>
      <c r="T250">
        <f>SUMIFS('总明细 源文件后台下'!W:W,'总明细 源文件后台下'!E:E,E250,'总明细 源文件后台下'!C:C,"Order")</f>
        <v>0</v>
      </c>
      <c r="U250">
        <f>SUMIFS('总明细 源文件后台下'!G:G,'总明细 源文件后台下'!E:E,E250,'总明细 源文件后台下'!C:C,"Refund")</f>
        <v>0</v>
      </c>
      <c r="V250">
        <f>SUMIFS('总明细 源文件后台下'!M:M,'总明细 源文件后台下'!E:E,E250,'总明细 源文件后台下'!C:C,"Refund")</f>
        <v>0</v>
      </c>
      <c r="W250">
        <f>SUMIFS('总明细 源文件后台下'!N:N,'总明细 源文件后台下'!E:E,E250,'总明细 源文件后台下'!C:C,"Refund")</f>
        <v>0</v>
      </c>
      <c r="X250">
        <f>SUMIFS('总明细 源文件后台下'!O:O,'总明细 源文件后台下'!E:E,E250,'总明细 源文件后台下'!C:C,"Refund")</f>
        <v>0</v>
      </c>
      <c r="Y250">
        <f>SUMIFS('总明细 源文件后台下'!P:P,'总明细 源文件后台下'!E:E,E250,'总明细 源文件后台下'!C:C,"Refund")</f>
        <v>0</v>
      </c>
      <c r="Z250">
        <f>SUMIFS('总明细 源文件后台下'!Q:Q,'总明细 源文件后台下'!E:E,E250,'总明细 源文件后台下'!C:C,"Refund")</f>
        <v>0</v>
      </c>
      <c r="AA250">
        <f>SUMIFS('总明细 源文件后台下'!R:R,'总明细 源文件后台下'!E:E,E250,'总明细 源文件后台下'!C:C,"Refund")</f>
        <v>0</v>
      </c>
      <c r="AB250">
        <f>SUMIFS('总明细 源文件后台下'!S:S,'总明细 源文件后台下'!E:E,E250,'总明细 源文件后台下'!C:C,"Refund")</f>
        <v>0</v>
      </c>
      <c r="AC250">
        <f>SUMIFS('总明细 源文件后台下'!T:T,'总明细 源文件后台下'!E:E,E250,'总明细 源文件后台下'!C:C,"Refund")</f>
        <v>0</v>
      </c>
      <c r="AD250">
        <f>SUMIFS('总明细 源文件后台下'!U:U,'总明细 源文件后台下'!E:E,E250,'总明细 源文件后台下'!C:C,"Refund")</f>
        <v>0</v>
      </c>
      <c r="AE250">
        <f>SUMIFS('总明细 源文件后台下'!V:V,'总明细 源文件后台下'!E:E,E250,'总明细 源文件后台下'!C:C,"Refund")</f>
        <v>0</v>
      </c>
      <c r="AF250">
        <f>SUMIFS('总明细 源文件后台下'!W:W,'总明细 源文件后台下'!E:E,E250,'总明细 源文件后台下'!C:C,"Refund")</f>
        <v>0</v>
      </c>
      <c r="AK250">
        <f>(SUMIF('广告费 源文件后台下'!G:G,E250,'广告费 源文件后台下'!M:M))*-1</f>
        <v>0</v>
      </c>
      <c r="AL250">
        <f>SUMIFS('总明细 源文件后台下'!W:W,'总明细 源文件后台下'!E:E,E250,'总明细 源文件后台下'!C:C,"Adjustment",'总明细 源文件后台下'!F:F,"FBA Inventory Reimbursement - Customer Return")</f>
        <v>0</v>
      </c>
      <c r="AM250">
        <f>SUMIFS('总明细 源文件后台下'!W:W,'总明细 源文件后台下'!E:E,E250,'总明细 源文件后台下'!C:C,"Adjustment",'总明细 源文件后台下'!F:F,"FBA Inventory Reimbursement - Damaged:Warehouse")</f>
        <v>0</v>
      </c>
      <c r="AN250">
        <f>SUMIFS('总明细 源文件后台下'!W:W,'总明细 源文件后台下'!E:E,E250,'总明细 源文件后台下'!C:C,"Adjustment",'总明细 源文件后台下'!F:F,"FBA Inventory Reimbursement - Customer Service Issue")</f>
        <v>0</v>
      </c>
      <c r="AO250">
        <f>SUMIFS('总明细 源文件后台下'!W:W,'总明细 源文件后台下'!E:E,E250,'总明细 源文件后台下'!C:C,"Adjustment",'总明细 源文件后台下'!F:F,"FBA Inventory Reimbursement - Fee Correction")</f>
        <v>0</v>
      </c>
      <c r="AP250">
        <f>SUMIFS('总明细 源文件后台下'!W:W,'总明细 源文件后台下'!E:E,E250,'总明细 源文件后台下'!C:C,"Adjustment",'总明细 源文件后台下'!F:F,"FBA Inventory Reimbursement - General Adjustment")</f>
        <v>0</v>
      </c>
      <c r="AQ250">
        <f>SUMIFS('总明细 源文件后台下'!W:W,'总明细 源文件后台下'!E:E,E250,'总明细 源文件后台下'!C:C,"Adjustment",'总明细 源文件后台下'!F:F,"FBA Inventory Reimbursement - Lost:Inbound")</f>
        <v>0</v>
      </c>
      <c r="AR250">
        <f>SUMIFS('总明细 源文件后台下'!W:W,'总明细 源文件后台下'!E:E,E250,'总明细 源文件后台下'!C:C,"Adjustment",'总明细 源文件后台下'!F:F,"FBA Inventory Reimbursement - Lost:Warehouse")</f>
        <v>0</v>
      </c>
      <c r="AS250">
        <f>SUMIFS('总明细 源文件后台下'!W:W,'总明细 源文件后台下'!E:E,E250,'总明细 源文件后台下'!C:C,"Adjustment",'总明细 源文件后台下'!F:F,"Non-subscription Fee Adjustment")</f>
        <v>0</v>
      </c>
      <c r="AT250">
        <f>SUMIFS('总明细 源文件后台下'!W:W,'总明细 源文件后台下'!E:E,E250,'总明细 源文件后台下'!C:C,"Adjustment",'总明细 源文件后台下'!F:F,"FBA Inventory Placement Service Fee")</f>
        <v>0</v>
      </c>
      <c r="AV250">
        <f>SUMIF('FBA Customer Return Per Unit Fe'!B:B,E250,'FBA Customer Return Per Unit Fe'!C:C)</f>
        <v>0</v>
      </c>
      <c r="AX250">
        <f>(SUMIF('仓储费 源文件后台下'!C:C,E250,'仓储费 源文件后台下'!V:V))*-1</f>
        <v>0</v>
      </c>
      <c r="AZ250">
        <f>SUMIF('Disposal Fee销毁费用-160.95'!B:B,E250,'Disposal Fee销毁费用-160.95'!D:D)*-1</f>
        <v>0</v>
      </c>
      <c r="BC250">
        <f>IFERROR(VLOOKUP(F250,'优惠券-86.4'!F:I,4,0),0)</f>
        <v>0</v>
      </c>
      <c r="BD250">
        <f>IFERROR(VLOOKUP(F250,'早评-120'!E:H,4,0),0)</f>
        <v>0</v>
      </c>
      <c r="BF250">
        <f t="shared" si="24"/>
        <v>0</v>
      </c>
      <c r="BG250">
        <f t="shared" si="25"/>
        <v>0</v>
      </c>
      <c r="BH250">
        <f t="shared" si="26"/>
        <v>0</v>
      </c>
      <c r="BQ250" s="45">
        <f t="shared" si="27"/>
        <v>0</v>
      </c>
      <c r="BR250">
        <f>SUMIFS('9月销毁明细'!D:D,'9月销毁明细'!A:A,E250,'9月销毁明细'!H:H,"Sellable")</f>
        <v>0</v>
      </c>
      <c r="BS250">
        <f>SUMIFS('9月销毁明细'!G:G,'9月销毁明细'!A:A,E250,'9月销毁明细'!H:H,"Sellable")</f>
        <v>0</v>
      </c>
      <c r="BT250">
        <f>SUMIFS('9月销毁明细'!D:D,'9月销毁明细'!A:A,E250,'9月销毁明细'!H:H,"Unsellable")</f>
        <v>0</v>
      </c>
      <c r="BU250">
        <f>SUMIFS('9月销毁明细'!G:G,'9月销毁明细'!A:A,E250,'9月销毁明细'!H:H,"Unsellable")</f>
        <v>0</v>
      </c>
      <c r="BW250">
        <f>IFERROR(I250*VLOOKUP(F250,'9.3成本表'!C:L,10,0),0)</f>
        <v>0</v>
      </c>
      <c r="BX250">
        <f t="shared" si="28"/>
        <v>0</v>
      </c>
      <c r="CC250" s="45">
        <f t="shared" si="29"/>
        <v>0</v>
      </c>
      <c r="CD250" s="45">
        <f t="shared" si="30"/>
        <v>0</v>
      </c>
      <c r="CE250" s="45">
        <f t="shared" si="31"/>
        <v>0</v>
      </c>
    </row>
    <row r="251" spans="4:83" x14ac:dyDescent="0.25">
      <c r="D251" s="20" t="s">
        <v>611</v>
      </c>
      <c r="E251" s="20" t="s">
        <v>612</v>
      </c>
      <c r="F251" s="20">
        <v>3022</v>
      </c>
      <c r="G251">
        <v>245</v>
      </c>
      <c r="H251" s="20"/>
      <c r="I251">
        <f>SUMIFS('总明细 源文件后台下'!G:G,'总明细 源文件后台下'!E:E,E251,'总明细 源文件后台下'!C:C,"Order")</f>
        <v>0</v>
      </c>
      <c r="J251">
        <f>SUMIFS('总明细 源文件后台下'!M:M,'总明细 源文件后台下'!E:E,E251,'总明细 源文件后台下'!C:C,"Order")</f>
        <v>0</v>
      </c>
      <c r="K251">
        <f>SUMIFS('总明细 源文件后台下'!N:N,'总明细 源文件后台下'!E:E,E251,'总明细 源文件后台下'!C:C,"Order")</f>
        <v>0</v>
      </c>
      <c r="L251">
        <f>SUMIFS('总明细 源文件后台下'!O:O,'总明细 源文件后台下'!E:E,E251,'总明细 源文件后台下'!C:C,"Order")</f>
        <v>0</v>
      </c>
      <c r="M251">
        <f>SUMIFS('总明细 源文件后台下'!P:P,'总明细 源文件后台下'!E:E,E251,'总明细 源文件后台下'!C:C,"Order")</f>
        <v>0</v>
      </c>
      <c r="N251">
        <f>SUMIFS('总明细 源文件后台下'!Q:Q,'总明细 源文件后台下'!E:E,E251,'总明细 源文件后台下'!C:C,"Order")</f>
        <v>0</v>
      </c>
      <c r="O251">
        <f>SUMIFS('总明细 源文件后台下'!R:R,'总明细 源文件后台下'!E:E,E251,'总明细 源文件后台下'!C:C,"Order")</f>
        <v>0</v>
      </c>
      <c r="P251">
        <f>SUMIFS('总明细 源文件后台下'!S:S,'总明细 源文件后台下'!E:E,E251,'总明细 源文件后台下'!C:C,"Order")</f>
        <v>0</v>
      </c>
      <c r="Q251">
        <f>SUMIFS('总明细 源文件后台下'!T:T,'总明细 源文件后台下'!E:E,E251,'总明细 源文件后台下'!C:C,"Order")</f>
        <v>0</v>
      </c>
      <c r="R251">
        <f>SUMIFS('总明细 源文件后台下'!U:U,'总明细 源文件后台下'!E:E,E251,'总明细 源文件后台下'!C:C,"Order")</f>
        <v>0</v>
      </c>
      <c r="S251">
        <f>SUMIFS('总明细 源文件后台下'!V:V,'总明细 源文件后台下'!E:E,E251,'总明细 源文件后台下'!C:C,"Order")</f>
        <v>0</v>
      </c>
      <c r="T251">
        <f>SUMIFS('总明细 源文件后台下'!W:W,'总明细 源文件后台下'!E:E,E251,'总明细 源文件后台下'!C:C,"Order")</f>
        <v>0</v>
      </c>
      <c r="U251">
        <f>SUMIFS('总明细 源文件后台下'!G:G,'总明细 源文件后台下'!E:E,E251,'总明细 源文件后台下'!C:C,"Refund")</f>
        <v>0</v>
      </c>
      <c r="V251">
        <f>SUMIFS('总明细 源文件后台下'!M:M,'总明细 源文件后台下'!E:E,E251,'总明细 源文件后台下'!C:C,"Refund")</f>
        <v>0</v>
      </c>
      <c r="W251">
        <f>SUMIFS('总明细 源文件后台下'!N:N,'总明细 源文件后台下'!E:E,E251,'总明细 源文件后台下'!C:C,"Refund")</f>
        <v>0</v>
      </c>
      <c r="X251">
        <f>SUMIFS('总明细 源文件后台下'!O:O,'总明细 源文件后台下'!E:E,E251,'总明细 源文件后台下'!C:C,"Refund")</f>
        <v>0</v>
      </c>
      <c r="Y251">
        <f>SUMIFS('总明细 源文件后台下'!P:P,'总明细 源文件后台下'!E:E,E251,'总明细 源文件后台下'!C:C,"Refund")</f>
        <v>0</v>
      </c>
      <c r="Z251">
        <f>SUMIFS('总明细 源文件后台下'!Q:Q,'总明细 源文件后台下'!E:E,E251,'总明细 源文件后台下'!C:C,"Refund")</f>
        <v>0</v>
      </c>
      <c r="AA251">
        <f>SUMIFS('总明细 源文件后台下'!R:R,'总明细 源文件后台下'!E:E,E251,'总明细 源文件后台下'!C:C,"Refund")</f>
        <v>0</v>
      </c>
      <c r="AB251">
        <f>SUMIFS('总明细 源文件后台下'!S:S,'总明细 源文件后台下'!E:E,E251,'总明细 源文件后台下'!C:C,"Refund")</f>
        <v>0</v>
      </c>
      <c r="AC251">
        <f>SUMIFS('总明细 源文件后台下'!T:T,'总明细 源文件后台下'!E:E,E251,'总明细 源文件后台下'!C:C,"Refund")</f>
        <v>0</v>
      </c>
      <c r="AD251">
        <f>SUMIFS('总明细 源文件后台下'!U:U,'总明细 源文件后台下'!E:E,E251,'总明细 源文件后台下'!C:C,"Refund")</f>
        <v>0</v>
      </c>
      <c r="AE251">
        <f>SUMIFS('总明细 源文件后台下'!V:V,'总明细 源文件后台下'!E:E,E251,'总明细 源文件后台下'!C:C,"Refund")</f>
        <v>0</v>
      </c>
      <c r="AF251">
        <f>SUMIFS('总明细 源文件后台下'!W:W,'总明细 源文件后台下'!E:E,E251,'总明细 源文件后台下'!C:C,"Refund")</f>
        <v>0</v>
      </c>
      <c r="AK251">
        <f>(SUMIF('广告费 源文件后台下'!G:G,E251,'广告费 源文件后台下'!M:M))*-1</f>
        <v>0</v>
      </c>
      <c r="AL251">
        <f>SUMIFS('总明细 源文件后台下'!W:W,'总明细 源文件后台下'!E:E,E251,'总明细 源文件后台下'!C:C,"Adjustment",'总明细 源文件后台下'!F:F,"FBA Inventory Reimbursement - Customer Return")</f>
        <v>0</v>
      </c>
      <c r="AM251">
        <f>SUMIFS('总明细 源文件后台下'!W:W,'总明细 源文件后台下'!E:E,E251,'总明细 源文件后台下'!C:C,"Adjustment",'总明细 源文件后台下'!F:F,"FBA Inventory Reimbursement - Damaged:Warehouse")</f>
        <v>0</v>
      </c>
      <c r="AN251">
        <f>SUMIFS('总明细 源文件后台下'!W:W,'总明细 源文件后台下'!E:E,E251,'总明细 源文件后台下'!C:C,"Adjustment",'总明细 源文件后台下'!F:F,"FBA Inventory Reimbursement - Customer Service Issue")</f>
        <v>0</v>
      </c>
      <c r="AO251">
        <f>SUMIFS('总明细 源文件后台下'!W:W,'总明细 源文件后台下'!E:E,E251,'总明细 源文件后台下'!C:C,"Adjustment",'总明细 源文件后台下'!F:F,"FBA Inventory Reimbursement - Fee Correction")</f>
        <v>0</v>
      </c>
      <c r="AP251">
        <f>SUMIFS('总明细 源文件后台下'!W:W,'总明细 源文件后台下'!E:E,E251,'总明细 源文件后台下'!C:C,"Adjustment",'总明细 源文件后台下'!F:F,"FBA Inventory Reimbursement - General Adjustment")</f>
        <v>0</v>
      </c>
      <c r="AQ251">
        <f>SUMIFS('总明细 源文件后台下'!W:W,'总明细 源文件后台下'!E:E,E251,'总明细 源文件后台下'!C:C,"Adjustment",'总明细 源文件后台下'!F:F,"FBA Inventory Reimbursement - Lost:Inbound")</f>
        <v>0</v>
      </c>
      <c r="AR251">
        <f>SUMIFS('总明细 源文件后台下'!W:W,'总明细 源文件后台下'!E:E,E251,'总明细 源文件后台下'!C:C,"Adjustment",'总明细 源文件后台下'!F:F,"FBA Inventory Reimbursement - Lost:Warehouse")</f>
        <v>0</v>
      </c>
      <c r="AS251">
        <f>SUMIFS('总明细 源文件后台下'!W:W,'总明细 源文件后台下'!E:E,E251,'总明细 源文件后台下'!C:C,"Adjustment",'总明细 源文件后台下'!F:F,"Non-subscription Fee Adjustment")</f>
        <v>0</v>
      </c>
      <c r="AT251">
        <f>SUMIFS('总明细 源文件后台下'!W:W,'总明细 源文件后台下'!E:E,E251,'总明细 源文件后台下'!C:C,"Adjustment",'总明细 源文件后台下'!F:F,"FBA Inventory Placement Service Fee")</f>
        <v>0</v>
      </c>
      <c r="AV251">
        <f>SUMIF('FBA Customer Return Per Unit Fe'!B:B,E251,'FBA Customer Return Per Unit Fe'!C:C)</f>
        <v>0</v>
      </c>
      <c r="AX251">
        <f>(SUMIF('仓储费 源文件后台下'!C:C,E251,'仓储费 源文件后台下'!V:V))*-1</f>
        <v>-2.5000000000000001E-3</v>
      </c>
      <c r="AZ251">
        <f>SUMIF('Disposal Fee销毁费用-160.95'!B:B,E251,'Disposal Fee销毁费用-160.95'!D:D)*-1</f>
        <v>0</v>
      </c>
      <c r="BC251">
        <f>IFERROR(VLOOKUP(F251,'优惠券-86.4'!F:I,4,0),0)</f>
        <v>0</v>
      </c>
      <c r="BD251">
        <f>IFERROR(VLOOKUP(F251,'早评-120'!E:H,4,0),0)</f>
        <v>0</v>
      </c>
      <c r="BF251">
        <f t="shared" si="24"/>
        <v>-2.5000000000000001E-3</v>
      </c>
      <c r="BG251">
        <f t="shared" si="25"/>
        <v>0</v>
      </c>
      <c r="BH251">
        <f t="shared" si="26"/>
        <v>-1.6250000000000001E-2</v>
      </c>
      <c r="BQ251" s="45">
        <f t="shared" si="27"/>
        <v>-1.6250000000000001E-2</v>
      </c>
      <c r="BR251">
        <f>SUMIFS('9月销毁明细'!D:D,'9月销毁明细'!A:A,E251,'9月销毁明细'!H:H,"Sellable")</f>
        <v>0</v>
      </c>
      <c r="BS251">
        <f>SUMIFS('9月销毁明细'!G:G,'9月销毁明细'!A:A,E251,'9月销毁明细'!H:H,"Sellable")</f>
        <v>0</v>
      </c>
      <c r="BT251">
        <f>SUMIFS('9月销毁明细'!D:D,'9月销毁明细'!A:A,E251,'9月销毁明细'!H:H,"Unsellable")</f>
        <v>0</v>
      </c>
      <c r="BU251">
        <f>SUMIFS('9月销毁明细'!G:G,'9月销毁明细'!A:A,E251,'9月销毁明细'!H:H,"Unsellable")</f>
        <v>0</v>
      </c>
      <c r="BW251">
        <f>IFERROR(I251*VLOOKUP(F251,'9.3成本表'!C:L,10,0),0)</f>
        <v>0</v>
      </c>
      <c r="BX251">
        <f t="shared" si="28"/>
        <v>0</v>
      </c>
      <c r="CC251" s="45">
        <f t="shared" si="29"/>
        <v>-1.6250000000000001E-2</v>
      </c>
      <c r="CD251" s="45">
        <f t="shared" si="30"/>
        <v>0</v>
      </c>
      <c r="CE251" s="45">
        <f t="shared" si="31"/>
        <v>0</v>
      </c>
    </row>
    <row r="252" spans="4:83" x14ac:dyDescent="0.25">
      <c r="D252" s="20" t="s">
        <v>613</v>
      </c>
      <c r="E252" s="20" t="s">
        <v>614</v>
      </c>
      <c r="F252" s="20">
        <v>3022</v>
      </c>
      <c r="G252">
        <v>246</v>
      </c>
      <c r="H252" s="20"/>
      <c r="I252">
        <f>SUMIFS('总明细 源文件后台下'!G:G,'总明细 源文件后台下'!E:E,E252,'总明细 源文件后台下'!C:C,"Order")</f>
        <v>0</v>
      </c>
      <c r="J252">
        <f>SUMIFS('总明细 源文件后台下'!M:M,'总明细 源文件后台下'!E:E,E252,'总明细 源文件后台下'!C:C,"Order")</f>
        <v>0</v>
      </c>
      <c r="K252">
        <f>SUMIFS('总明细 源文件后台下'!N:N,'总明细 源文件后台下'!E:E,E252,'总明细 源文件后台下'!C:C,"Order")</f>
        <v>0</v>
      </c>
      <c r="L252">
        <f>SUMIFS('总明细 源文件后台下'!O:O,'总明细 源文件后台下'!E:E,E252,'总明细 源文件后台下'!C:C,"Order")</f>
        <v>0</v>
      </c>
      <c r="M252">
        <f>SUMIFS('总明细 源文件后台下'!P:P,'总明细 源文件后台下'!E:E,E252,'总明细 源文件后台下'!C:C,"Order")</f>
        <v>0</v>
      </c>
      <c r="N252">
        <f>SUMIFS('总明细 源文件后台下'!Q:Q,'总明细 源文件后台下'!E:E,E252,'总明细 源文件后台下'!C:C,"Order")</f>
        <v>0</v>
      </c>
      <c r="O252">
        <f>SUMIFS('总明细 源文件后台下'!R:R,'总明细 源文件后台下'!E:E,E252,'总明细 源文件后台下'!C:C,"Order")</f>
        <v>0</v>
      </c>
      <c r="P252">
        <f>SUMIFS('总明细 源文件后台下'!S:S,'总明细 源文件后台下'!E:E,E252,'总明细 源文件后台下'!C:C,"Order")</f>
        <v>0</v>
      </c>
      <c r="Q252">
        <f>SUMIFS('总明细 源文件后台下'!T:T,'总明细 源文件后台下'!E:E,E252,'总明细 源文件后台下'!C:C,"Order")</f>
        <v>0</v>
      </c>
      <c r="R252">
        <f>SUMIFS('总明细 源文件后台下'!U:U,'总明细 源文件后台下'!E:E,E252,'总明细 源文件后台下'!C:C,"Order")</f>
        <v>0</v>
      </c>
      <c r="S252">
        <f>SUMIFS('总明细 源文件后台下'!V:V,'总明细 源文件后台下'!E:E,E252,'总明细 源文件后台下'!C:C,"Order")</f>
        <v>0</v>
      </c>
      <c r="T252">
        <f>SUMIFS('总明细 源文件后台下'!W:W,'总明细 源文件后台下'!E:E,E252,'总明细 源文件后台下'!C:C,"Order")</f>
        <v>0</v>
      </c>
      <c r="U252">
        <f>SUMIFS('总明细 源文件后台下'!G:G,'总明细 源文件后台下'!E:E,E252,'总明细 源文件后台下'!C:C,"Refund")</f>
        <v>0</v>
      </c>
      <c r="V252">
        <f>SUMIFS('总明细 源文件后台下'!M:M,'总明细 源文件后台下'!E:E,E252,'总明细 源文件后台下'!C:C,"Refund")</f>
        <v>0</v>
      </c>
      <c r="W252">
        <f>SUMIFS('总明细 源文件后台下'!N:N,'总明细 源文件后台下'!E:E,E252,'总明细 源文件后台下'!C:C,"Refund")</f>
        <v>0</v>
      </c>
      <c r="X252">
        <f>SUMIFS('总明细 源文件后台下'!O:O,'总明细 源文件后台下'!E:E,E252,'总明细 源文件后台下'!C:C,"Refund")</f>
        <v>0</v>
      </c>
      <c r="Y252">
        <f>SUMIFS('总明细 源文件后台下'!P:P,'总明细 源文件后台下'!E:E,E252,'总明细 源文件后台下'!C:C,"Refund")</f>
        <v>0</v>
      </c>
      <c r="Z252">
        <f>SUMIFS('总明细 源文件后台下'!Q:Q,'总明细 源文件后台下'!E:E,E252,'总明细 源文件后台下'!C:C,"Refund")</f>
        <v>0</v>
      </c>
      <c r="AA252">
        <f>SUMIFS('总明细 源文件后台下'!R:R,'总明细 源文件后台下'!E:E,E252,'总明细 源文件后台下'!C:C,"Refund")</f>
        <v>0</v>
      </c>
      <c r="AB252">
        <f>SUMIFS('总明细 源文件后台下'!S:S,'总明细 源文件后台下'!E:E,E252,'总明细 源文件后台下'!C:C,"Refund")</f>
        <v>0</v>
      </c>
      <c r="AC252">
        <f>SUMIFS('总明细 源文件后台下'!T:T,'总明细 源文件后台下'!E:E,E252,'总明细 源文件后台下'!C:C,"Refund")</f>
        <v>0</v>
      </c>
      <c r="AD252">
        <f>SUMIFS('总明细 源文件后台下'!U:U,'总明细 源文件后台下'!E:E,E252,'总明细 源文件后台下'!C:C,"Refund")</f>
        <v>0</v>
      </c>
      <c r="AE252">
        <f>SUMIFS('总明细 源文件后台下'!V:V,'总明细 源文件后台下'!E:E,E252,'总明细 源文件后台下'!C:C,"Refund")</f>
        <v>0</v>
      </c>
      <c r="AF252">
        <f>SUMIFS('总明细 源文件后台下'!W:W,'总明细 源文件后台下'!E:E,E252,'总明细 源文件后台下'!C:C,"Refund")</f>
        <v>0</v>
      </c>
      <c r="AK252">
        <f>(SUMIF('广告费 源文件后台下'!G:G,E252,'广告费 源文件后台下'!M:M))*-1</f>
        <v>0</v>
      </c>
      <c r="AL252">
        <f>SUMIFS('总明细 源文件后台下'!W:W,'总明细 源文件后台下'!E:E,E252,'总明细 源文件后台下'!C:C,"Adjustment",'总明细 源文件后台下'!F:F,"FBA Inventory Reimbursement - Customer Return")</f>
        <v>0</v>
      </c>
      <c r="AM252">
        <f>SUMIFS('总明细 源文件后台下'!W:W,'总明细 源文件后台下'!E:E,E252,'总明细 源文件后台下'!C:C,"Adjustment",'总明细 源文件后台下'!F:F,"FBA Inventory Reimbursement - Damaged:Warehouse")</f>
        <v>0</v>
      </c>
      <c r="AN252">
        <f>SUMIFS('总明细 源文件后台下'!W:W,'总明细 源文件后台下'!E:E,E252,'总明细 源文件后台下'!C:C,"Adjustment",'总明细 源文件后台下'!F:F,"FBA Inventory Reimbursement - Customer Service Issue")</f>
        <v>0</v>
      </c>
      <c r="AO252">
        <f>SUMIFS('总明细 源文件后台下'!W:W,'总明细 源文件后台下'!E:E,E252,'总明细 源文件后台下'!C:C,"Adjustment",'总明细 源文件后台下'!F:F,"FBA Inventory Reimbursement - Fee Correction")</f>
        <v>0</v>
      </c>
      <c r="AP252">
        <f>SUMIFS('总明细 源文件后台下'!W:W,'总明细 源文件后台下'!E:E,E252,'总明细 源文件后台下'!C:C,"Adjustment",'总明细 源文件后台下'!F:F,"FBA Inventory Reimbursement - General Adjustment")</f>
        <v>0</v>
      </c>
      <c r="AQ252">
        <f>SUMIFS('总明细 源文件后台下'!W:W,'总明细 源文件后台下'!E:E,E252,'总明细 源文件后台下'!C:C,"Adjustment",'总明细 源文件后台下'!F:F,"FBA Inventory Reimbursement - Lost:Inbound")</f>
        <v>0</v>
      </c>
      <c r="AR252">
        <f>SUMIFS('总明细 源文件后台下'!W:W,'总明细 源文件后台下'!E:E,E252,'总明细 源文件后台下'!C:C,"Adjustment",'总明细 源文件后台下'!F:F,"FBA Inventory Reimbursement - Lost:Warehouse")</f>
        <v>0</v>
      </c>
      <c r="AS252">
        <f>SUMIFS('总明细 源文件后台下'!W:W,'总明细 源文件后台下'!E:E,E252,'总明细 源文件后台下'!C:C,"Adjustment",'总明细 源文件后台下'!F:F,"Non-subscription Fee Adjustment")</f>
        <v>0</v>
      </c>
      <c r="AT252">
        <f>SUMIFS('总明细 源文件后台下'!W:W,'总明细 源文件后台下'!E:E,E252,'总明细 源文件后台下'!C:C,"Adjustment",'总明细 源文件后台下'!F:F,"FBA Inventory Placement Service Fee")</f>
        <v>0</v>
      </c>
      <c r="AV252">
        <f>SUMIF('FBA Customer Return Per Unit Fe'!B:B,E252,'FBA Customer Return Per Unit Fe'!C:C)</f>
        <v>0</v>
      </c>
      <c r="AX252">
        <f>(SUMIF('仓储费 源文件后台下'!C:C,E252,'仓储费 源文件后台下'!V:V))*-1</f>
        <v>-2.5000000000000001E-3</v>
      </c>
      <c r="AZ252">
        <f>SUMIF('Disposal Fee销毁费用-160.95'!B:B,E252,'Disposal Fee销毁费用-160.95'!D:D)*-1</f>
        <v>0</v>
      </c>
      <c r="BC252">
        <f>IFERROR(VLOOKUP(F252,'优惠券-86.4'!F:I,4,0),0)</f>
        <v>0</v>
      </c>
      <c r="BD252">
        <f>IFERROR(VLOOKUP(F252,'早评-120'!E:H,4,0),0)</f>
        <v>0</v>
      </c>
      <c r="BF252">
        <f t="shared" si="24"/>
        <v>-2.5000000000000001E-3</v>
      </c>
      <c r="BG252">
        <f t="shared" si="25"/>
        <v>0</v>
      </c>
      <c r="BH252">
        <f t="shared" si="26"/>
        <v>-1.6250000000000001E-2</v>
      </c>
      <c r="BQ252" s="45">
        <f t="shared" si="27"/>
        <v>-1.6250000000000001E-2</v>
      </c>
      <c r="BR252">
        <f>SUMIFS('9月销毁明细'!D:D,'9月销毁明细'!A:A,E252,'9月销毁明细'!H:H,"Sellable")</f>
        <v>0</v>
      </c>
      <c r="BS252">
        <f>SUMIFS('9月销毁明细'!G:G,'9月销毁明细'!A:A,E252,'9月销毁明细'!H:H,"Sellable")</f>
        <v>0</v>
      </c>
      <c r="BT252">
        <f>SUMIFS('9月销毁明细'!D:D,'9月销毁明细'!A:A,E252,'9月销毁明细'!H:H,"Unsellable")</f>
        <v>0</v>
      </c>
      <c r="BU252">
        <f>SUMIFS('9月销毁明细'!G:G,'9月销毁明细'!A:A,E252,'9月销毁明细'!H:H,"Unsellable")</f>
        <v>0</v>
      </c>
      <c r="BW252">
        <f>IFERROR(I252*VLOOKUP(F252,'9.3成本表'!C:L,10,0),0)</f>
        <v>0</v>
      </c>
      <c r="BX252">
        <f t="shared" si="28"/>
        <v>0</v>
      </c>
      <c r="CC252" s="45">
        <f t="shared" si="29"/>
        <v>-1.6250000000000001E-2</v>
      </c>
      <c r="CD252" s="45">
        <f t="shared" si="30"/>
        <v>0</v>
      </c>
      <c r="CE252" s="45">
        <f t="shared" si="31"/>
        <v>0</v>
      </c>
    </row>
    <row r="253" spans="4:83" x14ac:dyDescent="0.25">
      <c r="D253" s="20" t="s">
        <v>615</v>
      </c>
      <c r="E253" s="20" t="s">
        <v>616</v>
      </c>
      <c r="F253" s="20">
        <v>3022</v>
      </c>
      <c r="G253">
        <v>247</v>
      </c>
      <c r="H253" s="20"/>
      <c r="I253">
        <f>SUMIFS('总明细 源文件后台下'!G:G,'总明细 源文件后台下'!E:E,E253,'总明细 源文件后台下'!C:C,"Order")</f>
        <v>0</v>
      </c>
      <c r="J253">
        <f>SUMIFS('总明细 源文件后台下'!M:M,'总明细 源文件后台下'!E:E,E253,'总明细 源文件后台下'!C:C,"Order")</f>
        <v>0</v>
      </c>
      <c r="K253">
        <f>SUMIFS('总明细 源文件后台下'!N:N,'总明细 源文件后台下'!E:E,E253,'总明细 源文件后台下'!C:C,"Order")</f>
        <v>0</v>
      </c>
      <c r="L253">
        <f>SUMIFS('总明细 源文件后台下'!O:O,'总明细 源文件后台下'!E:E,E253,'总明细 源文件后台下'!C:C,"Order")</f>
        <v>0</v>
      </c>
      <c r="M253">
        <f>SUMIFS('总明细 源文件后台下'!P:P,'总明细 源文件后台下'!E:E,E253,'总明细 源文件后台下'!C:C,"Order")</f>
        <v>0</v>
      </c>
      <c r="N253">
        <f>SUMIFS('总明细 源文件后台下'!Q:Q,'总明细 源文件后台下'!E:E,E253,'总明细 源文件后台下'!C:C,"Order")</f>
        <v>0</v>
      </c>
      <c r="O253">
        <f>SUMIFS('总明细 源文件后台下'!R:R,'总明细 源文件后台下'!E:E,E253,'总明细 源文件后台下'!C:C,"Order")</f>
        <v>0</v>
      </c>
      <c r="P253">
        <f>SUMIFS('总明细 源文件后台下'!S:S,'总明细 源文件后台下'!E:E,E253,'总明细 源文件后台下'!C:C,"Order")</f>
        <v>0</v>
      </c>
      <c r="Q253">
        <f>SUMIFS('总明细 源文件后台下'!T:T,'总明细 源文件后台下'!E:E,E253,'总明细 源文件后台下'!C:C,"Order")</f>
        <v>0</v>
      </c>
      <c r="R253">
        <f>SUMIFS('总明细 源文件后台下'!U:U,'总明细 源文件后台下'!E:E,E253,'总明细 源文件后台下'!C:C,"Order")</f>
        <v>0</v>
      </c>
      <c r="S253">
        <f>SUMIFS('总明细 源文件后台下'!V:V,'总明细 源文件后台下'!E:E,E253,'总明细 源文件后台下'!C:C,"Order")</f>
        <v>0</v>
      </c>
      <c r="T253">
        <f>SUMIFS('总明细 源文件后台下'!W:W,'总明细 源文件后台下'!E:E,E253,'总明细 源文件后台下'!C:C,"Order")</f>
        <v>0</v>
      </c>
      <c r="U253">
        <f>SUMIFS('总明细 源文件后台下'!G:G,'总明细 源文件后台下'!E:E,E253,'总明细 源文件后台下'!C:C,"Refund")</f>
        <v>0</v>
      </c>
      <c r="V253">
        <f>SUMIFS('总明细 源文件后台下'!M:M,'总明细 源文件后台下'!E:E,E253,'总明细 源文件后台下'!C:C,"Refund")</f>
        <v>0</v>
      </c>
      <c r="W253">
        <f>SUMIFS('总明细 源文件后台下'!N:N,'总明细 源文件后台下'!E:E,E253,'总明细 源文件后台下'!C:C,"Refund")</f>
        <v>0</v>
      </c>
      <c r="X253">
        <f>SUMIFS('总明细 源文件后台下'!O:O,'总明细 源文件后台下'!E:E,E253,'总明细 源文件后台下'!C:C,"Refund")</f>
        <v>0</v>
      </c>
      <c r="Y253">
        <f>SUMIFS('总明细 源文件后台下'!P:P,'总明细 源文件后台下'!E:E,E253,'总明细 源文件后台下'!C:C,"Refund")</f>
        <v>0</v>
      </c>
      <c r="Z253">
        <f>SUMIFS('总明细 源文件后台下'!Q:Q,'总明细 源文件后台下'!E:E,E253,'总明细 源文件后台下'!C:C,"Refund")</f>
        <v>0</v>
      </c>
      <c r="AA253">
        <f>SUMIFS('总明细 源文件后台下'!R:R,'总明细 源文件后台下'!E:E,E253,'总明细 源文件后台下'!C:C,"Refund")</f>
        <v>0</v>
      </c>
      <c r="AB253">
        <f>SUMIFS('总明细 源文件后台下'!S:S,'总明细 源文件后台下'!E:E,E253,'总明细 源文件后台下'!C:C,"Refund")</f>
        <v>0</v>
      </c>
      <c r="AC253">
        <f>SUMIFS('总明细 源文件后台下'!T:T,'总明细 源文件后台下'!E:E,E253,'总明细 源文件后台下'!C:C,"Refund")</f>
        <v>0</v>
      </c>
      <c r="AD253">
        <f>SUMIFS('总明细 源文件后台下'!U:U,'总明细 源文件后台下'!E:E,E253,'总明细 源文件后台下'!C:C,"Refund")</f>
        <v>0</v>
      </c>
      <c r="AE253">
        <f>SUMIFS('总明细 源文件后台下'!V:V,'总明细 源文件后台下'!E:E,E253,'总明细 源文件后台下'!C:C,"Refund")</f>
        <v>0</v>
      </c>
      <c r="AF253">
        <f>SUMIFS('总明细 源文件后台下'!W:W,'总明细 源文件后台下'!E:E,E253,'总明细 源文件后台下'!C:C,"Refund")</f>
        <v>0</v>
      </c>
      <c r="AK253">
        <f>(SUMIF('广告费 源文件后台下'!G:G,E253,'广告费 源文件后台下'!M:M))*-1</f>
        <v>0</v>
      </c>
      <c r="AL253">
        <f>SUMIFS('总明细 源文件后台下'!W:W,'总明细 源文件后台下'!E:E,E253,'总明细 源文件后台下'!C:C,"Adjustment",'总明细 源文件后台下'!F:F,"FBA Inventory Reimbursement - Customer Return")</f>
        <v>0</v>
      </c>
      <c r="AM253">
        <f>SUMIFS('总明细 源文件后台下'!W:W,'总明细 源文件后台下'!E:E,E253,'总明细 源文件后台下'!C:C,"Adjustment",'总明细 源文件后台下'!F:F,"FBA Inventory Reimbursement - Damaged:Warehouse")</f>
        <v>0</v>
      </c>
      <c r="AN253">
        <f>SUMIFS('总明细 源文件后台下'!W:W,'总明细 源文件后台下'!E:E,E253,'总明细 源文件后台下'!C:C,"Adjustment",'总明细 源文件后台下'!F:F,"FBA Inventory Reimbursement - Customer Service Issue")</f>
        <v>0</v>
      </c>
      <c r="AO253">
        <f>SUMIFS('总明细 源文件后台下'!W:W,'总明细 源文件后台下'!E:E,E253,'总明细 源文件后台下'!C:C,"Adjustment",'总明细 源文件后台下'!F:F,"FBA Inventory Reimbursement - Fee Correction")</f>
        <v>0</v>
      </c>
      <c r="AP253">
        <f>SUMIFS('总明细 源文件后台下'!W:W,'总明细 源文件后台下'!E:E,E253,'总明细 源文件后台下'!C:C,"Adjustment",'总明细 源文件后台下'!F:F,"FBA Inventory Reimbursement - General Adjustment")</f>
        <v>0</v>
      </c>
      <c r="AQ253">
        <f>SUMIFS('总明细 源文件后台下'!W:W,'总明细 源文件后台下'!E:E,E253,'总明细 源文件后台下'!C:C,"Adjustment",'总明细 源文件后台下'!F:F,"FBA Inventory Reimbursement - Lost:Inbound")</f>
        <v>0</v>
      </c>
      <c r="AR253">
        <f>SUMIFS('总明细 源文件后台下'!W:W,'总明细 源文件后台下'!E:E,E253,'总明细 源文件后台下'!C:C,"Adjustment",'总明细 源文件后台下'!F:F,"FBA Inventory Reimbursement - Lost:Warehouse")</f>
        <v>0</v>
      </c>
      <c r="AS253">
        <f>SUMIFS('总明细 源文件后台下'!W:W,'总明细 源文件后台下'!E:E,E253,'总明细 源文件后台下'!C:C,"Adjustment",'总明细 源文件后台下'!F:F,"Non-subscription Fee Adjustment")</f>
        <v>0</v>
      </c>
      <c r="AT253">
        <f>SUMIFS('总明细 源文件后台下'!W:W,'总明细 源文件后台下'!E:E,E253,'总明细 源文件后台下'!C:C,"Adjustment",'总明细 源文件后台下'!F:F,"FBA Inventory Placement Service Fee")</f>
        <v>0</v>
      </c>
      <c r="AV253">
        <f>SUMIF('FBA Customer Return Per Unit Fe'!B:B,E253,'FBA Customer Return Per Unit Fe'!C:C)</f>
        <v>0</v>
      </c>
      <c r="AX253">
        <f>(SUMIF('仓储费 源文件后台下'!C:C,E253,'仓储费 源文件后台下'!V:V))*-1</f>
        <v>-2.5000000000000001E-3</v>
      </c>
      <c r="AZ253">
        <f>SUMIF('Disposal Fee销毁费用-160.95'!B:B,E253,'Disposal Fee销毁费用-160.95'!D:D)*-1</f>
        <v>0</v>
      </c>
      <c r="BC253">
        <f>IFERROR(VLOOKUP(F253,'优惠券-86.4'!F:I,4,0),0)</f>
        <v>0</v>
      </c>
      <c r="BD253">
        <f>IFERROR(VLOOKUP(F253,'早评-120'!E:H,4,0),0)</f>
        <v>0</v>
      </c>
      <c r="BF253">
        <f t="shared" si="24"/>
        <v>-2.5000000000000001E-3</v>
      </c>
      <c r="BG253">
        <f t="shared" si="25"/>
        <v>0</v>
      </c>
      <c r="BH253">
        <f t="shared" si="26"/>
        <v>-1.6250000000000001E-2</v>
      </c>
      <c r="BQ253" s="45">
        <f t="shared" si="27"/>
        <v>-1.6250000000000001E-2</v>
      </c>
      <c r="BR253">
        <f>SUMIFS('9月销毁明细'!D:D,'9月销毁明细'!A:A,E253,'9月销毁明细'!H:H,"Sellable")</f>
        <v>0</v>
      </c>
      <c r="BS253">
        <f>SUMIFS('9月销毁明细'!G:G,'9月销毁明细'!A:A,E253,'9月销毁明细'!H:H,"Sellable")</f>
        <v>0</v>
      </c>
      <c r="BT253">
        <f>SUMIFS('9月销毁明细'!D:D,'9月销毁明细'!A:A,E253,'9月销毁明细'!H:H,"Unsellable")</f>
        <v>0</v>
      </c>
      <c r="BU253">
        <f>SUMIFS('9月销毁明细'!G:G,'9月销毁明细'!A:A,E253,'9月销毁明细'!H:H,"Unsellable")</f>
        <v>0</v>
      </c>
      <c r="BW253">
        <f>IFERROR(I253*VLOOKUP(F253,'9.3成本表'!C:L,10,0),0)</f>
        <v>0</v>
      </c>
      <c r="BX253">
        <f t="shared" si="28"/>
        <v>0</v>
      </c>
      <c r="CC253" s="45">
        <f t="shared" si="29"/>
        <v>-1.6250000000000001E-2</v>
      </c>
      <c r="CD253" s="45">
        <f t="shared" si="30"/>
        <v>0</v>
      </c>
      <c r="CE253" s="45">
        <f t="shared" si="31"/>
        <v>0</v>
      </c>
    </row>
    <row r="254" spans="4:83" x14ac:dyDescent="0.25">
      <c r="D254" s="20" t="s">
        <v>617</v>
      </c>
      <c r="E254" s="20" t="s">
        <v>618</v>
      </c>
      <c r="F254" s="20">
        <v>3022</v>
      </c>
      <c r="G254">
        <v>248</v>
      </c>
      <c r="H254" s="20"/>
      <c r="I254">
        <f>SUMIFS('总明细 源文件后台下'!G:G,'总明细 源文件后台下'!E:E,E254,'总明细 源文件后台下'!C:C,"Order")</f>
        <v>0</v>
      </c>
      <c r="J254">
        <f>SUMIFS('总明细 源文件后台下'!M:M,'总明细 源文件后台下'!E:E,E254,'总明细 源文件后台下'!C:C,"Order")</f>
        <v>0</v>
      </c>
      <c r="K254">
        <f>SUMIFS('总明细 源文件后台下'!N:N,'总明细 源文件后台下'!E:E,E254,'总明细 源文件后台下'!C:C,"Order")</f>
        <v>0</v>
      </c>
      <c r="L254">
        <f>SUMIFS('总明细 源文件后台下'!O:O,'总明细 源文件后台下'!E:E,E254,'总明细 源文件后台下'!C:C,"Order")</f>
        <v>0</v>
      </c>
      <c r="M254">
        <f>SUMIFS('总明细 源文件后台下'!P:P,'总明细 源文件后台下'!E:E,E254,'总明细 源文件后台下'!C:C,"Order")</f>
        <v>0</v>
      </c>
      <c r="N254">
        <f>SUMIFS('总明细 源文件后台下'!Q:Q,'总明细 源文件后台下'!E:E,E254,'总明细 源文件后台下'!C:C,"Order")</f>
        <v>0</v>
      </c>
      <c r="O254">
        <f>SUMIFS('总明细 源文件后台下'!R:R,'总明细 源文件后台下'!E:E,E254,'总明细 源文件后台下'!C:C,"Order")</f>
        <v>0</v>
      </c>
      <c r="P254">
        <f>SUMIFS('总明细 源文件后台下'!S:S,'总明细 源文件后台下'!E:E,E254,'总明细 源文件后台下'!C:C,"Order")</f>
        <v>0</v>
      </c>
      <c r="Q254">
        <f>SUMIFS('总明细 源文件后台下'!T:T,'总明细 源文件后台下'!E:E,E254,'总明细 源文件后台下'!C:C,"Order")</f>
        <v>0</v>
      </c>
      <c r="R254">
        <f>SUMIFS('总明细 源文件后台下'!U:U,'总明细 源文件后台下'!E:E,E254,'总明细 源文件后台下'!C:C,"Order")</f>
        <v>0</v>
      </c>
      <c r="S254">
        <f>SUMIFS('总明细 源文件后台下'!V:V,'总明细 源文件后台下'!E:E,E254,'总明细 源文件后台下'!C:C,"Order")</f>
        <v>0</v>
      </c>
      <c r="T254">
        <f>SUMIFS('总明细 源文件后台下'!W:W,'总明细 源文件后台下'!E:E,E254,'总明细 源文件后台下'!C:C,"Order")</f>
        <v>0</v>
      </c>
      <c r="U254">
        <f>SUMIFS('总明细 源文件后台下'!G:G,'总明细 源文件后台下'!E:E,E254,'总明细 源文件后台下'!C:C,"Refund")</f>
        <v>0</v>
      </c>
      <c r="V254">
        <f>SUMIFS('总明细 源文件后台下'!M:M,'总明细 源文件后台下'!E:E,E254,'总明细 源文件后台下'!C:C,"Refund")</f>
        <v>0</v>
      </c>
      <c r="W254">
        <f>SUMIFS('总明细 源文件后台下'!N:N,'总明细 源文件后台下'!E:E,E254,'总明细 源文件后台下'!C:C,"Refund")</f>
        <v>0</v>
      </c>
      <c r="X254">
        <f>SUMIFS('总明细 源文件后台下'!O:O,'总明细 源文件后台下'!E:E,E254,'总明细 源文件后台下'!C:C,"Refund")</f>
        <v>0</v>
      </c>
      <c r="Y254">
        <f>SUMIFS('总明细 源文件后台下'!P:P,'总明细 源文件后台下'!E:E,E254,'总明细 源文件后台下'!C:C,"Refund")</f>
        <v>0</v>
      </c>
      <c r="Z254">
        <f>SUMIFS('总明细 源文件后台下'!Q:Q,'总明细 源文件后台下'!E:E,E254,'总明细 源文件后台下'!C:C,"Refund")</f>
        <v>0</v>
      </c>
      <c r="AA254">
        <f>SUMIFS('总明细 源文件后台下'!R:R,'总明细 源文件后台下'!E:E,E254,'总明细 源文件后台下'!C:C,"Refund")</f>
        <v>0</v>
      </c>
      <c r="AB254">
        <f>SUMIFS('总明细 源文件后台下'!S:S,'总明细 源文件后台下'!E:E,E254,'总明细 源文件后台下'!C:C,"Refund")</f>
        <v>0</v>
      </c>
      <c r="AC254">
        <f>SUMIFS('总明细 源文件后台下'!T:T,'总明细 源文件后台下'!E:E,E254,'总明细 源文件后台下'!C:C,"Refund")</f>
        <v>0</v>
      </c>
      <c r="AD254">
        <f>SUMIFS('总明细 源文件后台下'!U:U,'总明细 源文件后台下'!E:E,E254,'总明细 源文件后台下'!C:C,"Refund")</f>
        <v>0</v>
      </c>
      <c r="AE254">
        <f>SUMIFS('总明细 源文件后台下'!V:V,'总明细 源文件后台下'!E:E,E254,'总明细 源文件后台下'!C:C,"Refund")</f>
        <v>0</v>
      </c>
      <c r="AF254">
        <f>SUMIFS('总明细 源文件后台下'!W:W,'总明细 源文件后台下'!E:E,E254,'总明细 源文件后台下'!C:C,"Refund")</f>
        <v>0</v>
      </c>
      <c r="AK254">
        <f>(SUMIF('广告费 源文件后台下'!G:G,E254,'广告费 源文件后台下'!M:M))*-1</f>
        <v>0</v>
      </c>
      <c r="AL254">
        <f>SUMIFS('总明细 源文件后台下'!W:W,'总明细 源文件后台下'!E:E,E254,'总明细 源文件后台下'!C:C,"Adjustment",'总明细 源文件后台下'!F:F,"FBA Inventory Reimbursement - Customer Return")</f>
        <v>0</v>
      </c>
      <c r="AM254">
        <f>SUMIFS('总明细 源文件后台下'!W:W,'总明细 源文件后台下'!E:E,E254,'总明细 源文件后台下'!C:C,"Adjustment",'总明细 源文件后台下'!F:F,"FBA Inventory Reimbursement - Damaged:Warehouse")</f>
        <v>0</v>
      </c>
      <c r="AN254">
        <f>SUMIFS('总明细 源文件后台下'!W:W,'总明细 源文件后台下'!E:E,E254,'总明细 源文件后台下'!C:C,"Adjustment",'总明细 源文件后台下'!F:F,"FBA Inventory Reimbursement - Customer Service Issue")</f>
        <v>0</v>
      </c>
      <c r="AO254">
        <f>SUMIFS('总明细 源文件后台下'!W:W,'总明细 源文件后台下'!E:E,E254,'总明细 源文件后台下'!C:C,"Adjustment",'总明细 源文件后台下'!F:F,"FBA Inventory Reimbursement - Fee Correction")</f>
        <v>0</v>
      </c>
      <c r="AP254">
        <f>SUMIFS('总明细 源文件后台下'!W:W,'总明细 源文件后台下'!E:E,E254,'总明细 源文件后台下'!C:C,"Adjustment",'总明细 源文件后台下'!F:F,"FBA Inventory Reimbursement - General Adjustment")</f>
        <v>0</v>
      </c>
      <c r="AQ254">
        <f>SUMIFS('总明细 源文件后台下'!W:W,'总明细 源文件后台下'!E:E,E254,'总明细 源文件后台下'!C:C,"Adjustment",'总明细 源文件后台下'!F:F,"FBA Inventory Reimbursement - Lost:Inbound")</f>
        <v>0</v>
      </c>
      <c r="AR254">
        <f>SUMIFS('总明细 源文件后台下'!W:W,'总明细 源文件后台下'!E:E,E254,'总明细 源文件后台下'!C:C,"Adjustment",'总明细 源文件后台下'!F:F,"FBA Inventory Reimbursement - Lost:Warehouse")</f>
        <v>0</v>
      </c>
      <c r="AS254">
        <f>SUMIFS('总明细 源文件后台下'!W:W,'总明细 源文件后台下'!E:E,E254,'总明细 源文件后台下'!C:C,"Adjustment",'总明细 源文件后台下'!F:F,"Non-subscription Fee Adjustment")</f>
        <v>0</v>
      </c>
      <c r="AT254">
        <f>SUMIFS('总明细 源文件后台下'!W:W,'总明细 源文件后台下'!E:E,E254,'总明细 源文件后台下'!C:C,"Adjustment",'总明细 源文件后台下'!F:F,"FBA Inventory Placement Service Fee")</f>
        <v>0</v>
      </c>
      <c r="AV254">
        <f>SUMIF('FBA Customer Return Per Unit Fe'!B:B,E254,'FBA Customer Return Per Unit Fe'!C:C)</f>
        <v>0</v>
      </c>
      <c r="AX254">
        <f>(SUMIF('仓储费 源文件后台下'!C:C,E254,'仓储费 源文件后台下'!V:V))*-1</f>
        <v>-2E-3</v>
      </c>
      <c r="AZ254">
        <f>SUMIF('Disposal Fee销毁费用-160.95'!B:B,E254,'Disposal Fee销毁费用-160.95'!D:D)*-1</f>
        <v>0</v>
      </c>
      <c r="BC254">
        <f>IFERROR(VLOOKUP(F254,'优惠券-86.4'!F:I,4,0),0)</f>
        <v>0</v>
      </c>
      <c r="BD254">
        <f>IFERROR(VLOOKUP(F254,'早评-120'!E:H,4,0),0)</f>
        <v>0</v>
      </c>
      <c r="BF254">
        <f t="shared" si="24"/>
        <v>-2E-3</v>
      </c>
      <c r="BG254">
        <f t="shared" si="25"/>
        <v>0</v>
      </c>
      <c r="BH254">
        <f t="shared" si="26"/>
        <v>-1.3000000000000001E-2</v>
      </c>
      <c r="BQ254" s="45">
        <f t="shared" si="27"/>
        <v>-1.3000000000000001E-2</v>
      </c>
      <c r="BR254">
        <f>SUMIFS('9月销毁明细'!D:D,'9月销毁明细'!A:A,E254,'9月销毁明细'!H:H,"Sellable")</f>
        <v>0</v>
      </c>
      <c r="BS254">
        <f>SUMIFS('9月销毁明细'!G:G,'9月销毁明细'!A:A,E254,'9月销毁明细'!H:H,"Sellable")</f>
        <v>0</v>
      </c>
      <c r="BT254">
        <f>SUMIFS('9月销毁明细'!D:D,'9月销毁明细'!A:A,E254,'9月销毁明细'!H:H,"Unsellable")</f>
        <v>0</v>
      </c>
      <c r="BU254">
        <f>SUMIFS('9月销毁明细'!G:G,'9月销毁明细'!A:A,E254,'9月销毁明细'!H:H,"Unsellable")</f>
        <v>0</v>
      </c>
      <c r="BW254">
        <f>IFERROR(I254*VLOOKUP(F254,'9.3成本表'!C:L,10,0),0)</f>
        <v>0</v>
      </c>
      <c r="BX254">
        <f t="shared" si="28"/>
        <v>0</v>
      </c>
      <c r="CC254" s="45">
        <f t="shared" si="29"/>
        <v>-1.3000000000000001E-2</v>
      </c>
      <c r="CD254" s="45">
        <f t="shared" si="30"/>
        <v>0</v>
      </c>
      <c r="CE254" s="45">
        <f t="shared" si="31"/>
        <v>0</v>
      </c>
    </row>
    <row r="255" spans="4:83" x14ac:dyDescent="0.25">
      <c r="D255" s="20" t="s">
        <v>619</v>
      </c>
      <c r="E255" s="20" t="s">
        <v>620</v>
      </c>
      <c r="F255" s="20">
        <v>3022</v>
      </c>
      <c r="G255">
        <v>249</v>
      </c>
      <c r="H255" s="20"/>
      <c r="I255">
        <f>SUMIFS('总明细 源文件后台下'!G:G,'总明细 源文件后台下'!E:E,E255,'总明细 源文件后台下'!C:C,"Order")</f>
        <v>0</v>
      </c>
      <c r="J255">
        <f>SUMIFS('总明细 源文件后台下'!M:M,'总明细 源文件后台下'!E:E,E255,'总明细 源文件后台下'!C:C,"Order")</f>
        <v>0</v>
      </c>
      <c r="K255">
        <f>SUMIFS('总明细 源文件后台下'!N:N,'总明细 源文件后台下'!E:E,E255,'总明细 源文件后台下'!C:C,"Order")</f>
        <v>0</v>
      </c>
      <c r="L255">
        <f>SUMIFS('总明细 源文件后台下'!O:O,'总明细 源文件后台下'!E:E,E255,'总明细 源文件后台下'!C:C,"Order")</f>
        <v>0</v>
      </c>
      <c r="M255">
        <f>SUMIFS('总明细 源文件后台下'!P:P,'总明细 源文件后台下'!E:E,E255,'总明细 源文件后台下'!C:C,"Order")</f>
        <v>0</v>
      </c>
      <c r="N255">
        <f>SUMIFS('总明细 源文件后台下'!Q:Q,'总明细 源文件后台下'!E:E,E255,'总明细 源文件后台下'!C:C,"Order")</f>
        <v>0</v>
      </c>
      <c r="O255">
        <f>SUMIFS('总明细 源文件后台下'!R:R,'总明细 源文件后台下'!E:E,E255,'总明细 源文件后台下'!C:C,"Order")</f>
        <v>0</v>
      </c>
      <c r="P255">
        <f>SUMIFS('总明细 源文件后台下'!S:S,'总明细 源文件后台下'!E:E,E255,'总明细 源文件后台下'!C:C,"Order")</f>
        <v>0</v>
      </c>
      <c r="Q255">
        <f>SUMIFS('总明细 源文件后台下'!T:T,'总明细 源文件后台下'!E:E,E255,'总明细 源文件后台下'!C:C,"Order")</f>
        <v>0</v>
      </c>
      <c r="R255">
        <f>SUMIFS('总明细 源文件后台下'!U:U,'总明细 源文件后台下'!E:E,E255,'总明细 源文件后台下'!C:C,"Order")</f>
        <v>0</v>
      </c>
      <c r="S255">
        <f>SUMIFS('总明细 源文件后台下'!V:V,'总明细 源文件后台下'!E:E,E255,'总明细 源文件后台下'!C:C,"Order")</f>
        <v>0</v>
      </c>
      <c r="T255">
        <f>SUMIFS('总明细 源文件后台下'!W:W,'总明细 源文件后台下'!E:E,E255,'总明细 源文件后台下'!C:C,"Order")</f>
        <v>0</v>
      </c>
      <c r="U255">
        <f>SUMIFS('总明细 源文件后台下'!G:G,'总明细 源文件后台下'!E:E,E255,'总明细 源文件后台下'!C:C,"Refund")</f>
        <v>0</v>
      </c>
      <c r="V255">
        <f>SUMIFS('总明细 源文件后台下'!M:M,'总明细 源文件后台下'!E:E,E255,'总明细 源文件后台下'!C:C,"Refund")</f>
        <v>0</v>
      </c>
      <c r="W255">
        <f>SUMIFS('总明细 源文件后台下'!N:N,'总明细 源文件后台下'!E:E,E255,'总明细 源文件后台下'!C:C,"Refund")</f>
        <v>0</v>
      </c>
      <c r="X255">
        <f>SUMIFS('总明细 源文件后台下'!O:O,'总明细 源文件后台下'!E:E,E255,'总明细 源文件后台下'!C:C,"Refund")</f>
        <v>0</v>
      </c>
      <c r="Y255">
        <f>SUMIFS('总明细 源文件后台下'!P:P,'总明细 源文件后台下'!E:E,E255,'总明细 源文件后台下'!C:C,"Refund")</f>
        <v>0</v>
      </c>
      <c r="Z255">
        <f>SUMIFS('总明细 源文件后台下'!Q:Q,'总明细 源文件后台下'!E:E,E255,'总明细 源文件后台下'!C:C,"Refund")</f>
        <v>0</v>
      </c>
      <c r="AA255">
        <f>SUMIFS('总明细 源文件后台下'!R:R,'总明细 源文件后台下'!E:E,E255,'总明细 源文件后台下'!C:C,"Refund")</f>
        <v>0</v>
      </c>
      <c r="AB255">
        <f>SUMIFS('总明细 源文件后台下'!S:S,'总明细 源文件后台下'!E:E,E255,'总明细 源文件后台下'!C:C,"Refund")</f>
        <v>0</v>
      </c>
      <c r="AC255">
        <f>SUMIFS('总明细 源文件后台下'!T:T,'总明细 源文件后台下'!E:E,E255,'总明细 源文件后台下'!C:C,"Refund")</f>
        <v>0</v>
      </c>
      <c r="AD255">
        <f>SUMIFS('总明细 源文件后台下'!U:U,'总明细 源文件后台下'!E:E,E255,'总明细 源文件后台下'!C:C,"Refund")</f>
        <v>0</v>
      </c>
      <c r="AE255">
        <f>SUMIFS('总明细 源文件后台下'!V:V,'总明细 源文件后台下'!E:E,E255,'总明细 源文件后台下'!C:C,"Refund")</f>
        <v>0</v>
      </c>
      <c r="AF255">
        <f>SUMIFS('总明细 源文件后台下'!W:W,'总明细 源文件后台下'!E:E,E255,'总明细 源文件后台下'!C:C,"Refund")</f>
        <v>0</v>
      </c>
      <c r="AK255">
        <f>(SUMIF('广告费 源文件后台下'!G:G,E255,'广告费 源文件后台下'!M:M))*-1</f>
        <v>0</v>
      </c>
      <c r="AL255">
        <f>SUMIFS('总明细 源文件后台下'!W:W,'总明细 源文件后台下'!E:E,E255,'总明细 源文件后台下'!C:C,"Adjustment",'总明细 源文件后台下'!F:F,"FBA Inventory Reimbursement - Customer Return")</f>
        <v>0</v>
      </c>
      <c r="AM255">
        <f>SUMIFS('总明细 源文件后台下'!W:W,'总明细 源文件后台下'!E:E,E255,'总明细 源文件后台下'!C:C,"Adjustment",'总明细 源文件后台下'!F:F,"FBA Inventory Reimbursement - Damaged:Warehouse")</f>
        <v>0</v>
      </c>
      <c r="AN255">
        <f>SUMIFS('总明细 源文件后台下'!W:W,'总明细 源文件后台下'!E:E,E255,'总明细 源文件后台下'!C:C,"Adjustment",'总明细 源文件后台下'!F:F,"FBA Inventory Reimbursement - Customer Service Issue")</f>
        <v>0</v>
      </c>
      <c r="AO255">
        <f>SUMIFS('总明细 源文件后台下'!W:W,'总明细 源文件后台下'!E:E,E255,'总明细 源文件后台下'!C:C,"Adjustment",'总明细 源文件后台下'!F:F,"FBA Inventory Reimbursement - Fee Correction")</f>
        <v>0</v>
      </c>
      <c r="AP255">
        <f>SUMIFS('总明细 源文件后台下'!W:W,'总明细 源文件后台下'!E:E,E255,'总明细 源文件后台下'!C:C,"Adjustment",'总明细 源文件后台下'!F:F,"FBA Inventory Reimbursement - General Adjustment")</f>
        <v>0</v>
      </c>
      <c r="AQ255">
        <f>SUMIFS('总明细 源文件后台下'!W:W,'总明细 源文件后台下'!E:E,E255,'总明细 源文件后台下'!C:C,"Adjustment",'总明细 源文件后台下'!F:F,"FBA Inventory Reimbursement - Lost:Inbound")</f>
        <v>0</v>
      </c>
      <c r="AR255">
        <f>SUMIFS('总明细 源文件后台下'!W:W,'总明细 源文件后台下'!E:E,E255,'总明细 源文件后台下'!C:C,"Adjustment",'总明细 源文件后台下'!F:F,"FBA Inventory Reimbursement - Lost:Warehouse")</f>
        <v>0</v>
      </c>
      <c r="AS255">
        <f>SUMIFS('总明细 源文件后台下'!W:W,'总明细 源文件后台下'!E:E,E255,'总明细 源文件后台下'!C:C,"Adjustment",'总明细 源文件后台下'!F:F,"Non-subscription Fee Adjustment")</f>
        <v>0</v>
      </c>
      <c r="AT255">
        <f>SUMIFS('总明细 源文件后台下'!W:W,'总明细 源文件后台下'!E:E,E255,'总明细 源文件后台下'!C:C,"Adjustment",'总明细 源文件后台下'!F:F,"FBA Inventory Placement Service Fee")</f>
        <v>0</v>
      </c>
      <c r="AV255">
        <f>SUMIF('FBA Customer Return Per Unit Fe'!B:B,E255,'FBA Customer Return Per Unit Fe'!C:C)</f>
        <v>0</v>
      </c>
      <c r="AX255">
        <f>(SUMIF('仓储费 源文件后台下'!C:C,E255,'仓储费 源文件后台下'!V:V))*-1</f>
        <v>-1E-3</v>
      </c>
      <c r="AZ255">
        <f>SUMIF('Disposal Fee销毁费用-160.95'!B:B,E255,'Disposal Fee销毁费用-160.95'!D:D)*-1</f>
        <v>0</v>
      </c>
      <c r="BC255">
        <f>IFERROR(VLOOKUP(F255,'优惠券-86.4'!F:I,4,0),0)</f>
        <v>0</v>
      </c>
      <c r="BD255">
        <f>IFERROR(VLOOKUP(F255,'早评-120'!E:H,4,0),0)</f>
        <v>0</v>
      </c>
      <c r="BF255">
        <f t="shared" si="24"/>
        <v>-1E-3</v>
      </c>
      <c r="BG255">
        <f t="shared" si="25"/>
        <v>0</v>
      </c>
      <c r="BH255">
        <f t="shared" si="26"/>
        <v>-6.5000000000000006E-3</v>
      </c>
      <c r="BQ255" s="45">
        <f t="shared" si="27"/>
        <v>-6.5000000000000006E-3</v>
      </c>
      <c r="BR255">
        <f>SUMIFS('9月销毁明细'!D:D,'9月销毁明细'!A:A,E255,'9月销毁明细'!H:H,"Sellable")</f>
        <v>0</v>
      </c>
      <c r="BS255">
        <f>SUMIFS('9月销毁明细'!G:G,'9月销毁明细'!A:A,E255,'9月销毁明细'!H:H,"Sellable")</f>
        <v>0</v>
      </c>
      <c r="BT255">
        <f>SUMIFS('9月销毁明细'!D:D,'9月销毁明细'!A:A,E255,'9月销毁明细'!H:H,"Unsellable")</f>
        <v>0</v>
      </c>
      <c r="BU255">
        <f>SUMIFS('9月销毁明细'!G:G,'9月销毁明细'!A:A,E255,'9月销毁明细'!H:H,"Unsellable")</f>
        <v>0</v>
      </c>
      <c r="BW255">
        <f>IFERROR(I255*VLOOKUP(F255,'9.3成本表'!C:L,10,0),0)</f>
        <v>0</v>
      </c>
      <c r="BX255">
        <f t="shared" si="28"/>
        <v>0</v>
      </c>
      <c r="CC255" s="45">
        <f t="shared" si="29"/>
        <v>-6.5000000000000006E-3</v>
      </c>
      <c r="CD255" s="45">
        <f t="shared" si="30"/>
        <v>0</v>
      </c>
      <c r="CE255" s="45">
        <f t="shared" si="31"/>
        <v>0</v>
      </c>
    </row>
    <row r="256" spans="4:83" x14ac:dyDescent="0.25">
      <c r="D256" s="20" t="s">
        <v>621</v>
      </c>
      <c r="E256" s="20" t="s">
        <v>622</v>
      </c>
      <c r="F256" s="20">
        <v>3022</v>
      </c>
      <c r="G256">
        <v>250</v>
      </c>
      <c r="H256" s="20"/>
      <c r="I256">
        <f>SUMIFS('总明细 源文件后台下'!G:G,'总明细 源文件后台下'!E:E,E256,'总明细 源文件后台下'!C:C,"Order")</f>
        <v>0</v>
      </c>
      <c r="J256">
        <f>SUMIFS('总明细 源文件后台下'!M:M,'总明细 源文件后台下'!E:E,E256,'总明细 源文件后台下'!C:C,"Order")</f>
        <v>0</v>
      </c>
      <c r="K256">
        <f>SUMIFS('总明细 源文件后台下'!N:N,'总明细 源文件后台下'!E:E,E256,'总明细 源文件后台下'!C:C,"Order")</f>
        <v>0</v>
      </c>
      <c r="L256">
        <f>SUMIFS('总明细 源文件后台下'!O:O,'总明细 源文件后台下'!E:E,E256,'总明细 源文件后台下'!C:C,"Order")</f>
        <v>0</v>
      </c>
      <c r="M256">
        <f>SUMIFS('总明细 源文件后台下'!P:P,'总明细 源文件后台下'!E:E,E256,'总明细 源文件后台下'!C:C,"Order")</f>
        <v>0</v>
      </c>
      <c r="N256">
        <f>SUMIFS('总明细 源文件后台下'!Q:Q,'总明细 源文件后台下'!E:E,E256,'总明细 源文件后台下'!C:C,"Order")</f>
        <v>0</v>
      </c>
      <c r="O256">
        <f>SUMIFS('总明细 源文件后台下'!R:R,'总明细 源文件后台下'!E:E,E256,'总明细 源文件后台下'!C:C,"Order")</f>
        <v>0</v>
      </c>
      <c r="P256">
        <f>SUMIFS('总明细 源文件后台下'!S:S,'总明细 源文件后台下'!E:E,E256,'总明细 源文件后台下'!C:C,"Order")</f>
        <v>0</v>
      </c>
      <c r="Q256">
        <f>SUMIFS('总明细 源文件后台下'!T:T,'总明细 源文件后台下'!E:E,E256,'总明细 源文件后台下'!C:C,"Order")</f>
        <v>0</v>
      </c>
      <c r="R256">
        <f>SUMIFS('总明细 源文件后台下'!U:U,'总明细 源文件后台下'!E:E,E256,'总明细 源文件后台下'!C:C,"Order")</f>
        <v>0</v>
      </c>
      <c r="S256">
        <f>SUMIFS('总明细 源文件后台下'!V:V,'总明细 源文件后台下'!E:E,E256,'总明细 源文件后台下'!C:C,"Order")</f>
        <v>0</v>
      </c>
      <c r="T256">
        <f>SUMIFS('总明细 源文件后台下'!W:W,'总明细 源文件后台下'!E:E,E256,'总明细 源文件后台下'!C:C,"Order")</f>
        <v>0</v>
      </c>
      <c r="U256">
        <f>SUMIFS('总明细 源文件后台下'!G:G,'总明细 源文件后台下'!E:E,E256,'总明细 源文件后台下'!C:C,"Refund")</f>
        <v>0</v>
      </c>
      <c r="V256">
        <f>SUMIFS('总明细 源文件后台下'!M:M,'总明细 源文件后台下'!E:E,E256,'总明细 源文件后台下'!C:C,"Refund")</f>
        <v>0</v>
      </c>
      <c r="W256">
        <f>SUMIFS('总明细 源文件后台下'!N:N,'总明细 源文件后台下'!E:E,E256,'总明细 源文件后台下'!C:C,"Refund")</f>
        <v>0</v>
      </c>
      <c r="X256">
        <f>SUMIFS('总明细 源文件后台下'!O:O,'总明细 源文件后台下'!E:E,E256,'总明细 源文件后台下'!C:C,"Refund")</f>
        <v>0</v>
      </c>
      <c r="Y256">
        <f>SUMIFS('总明细 源文件后台下'!P:P,'总明细 源文件后台下'!E:E,E256,'总明细 源文件后台下'!C:C,"Refund")</f>
        <v>0</v>
      </c>
      <c r="Z256">
        <f>SUMIFS('总明细 源文件后台下'!Q:Q,'总明细 源文件后台下'!E:E,E256,'总明细 源文件后台下'!C:C,"Refund")</f>
        <v>0</v>
      </c>
      <c r="AA256">
        <f>SUMIFS('总明细 源文件后台下'!R:R,'总明细 源文件后台下'!E:E,E256,'总明细 源文件后台下'!C:C,"Refund")</f>
        <v>0</v>
      </c>
      <c r="AB256">
        <f>SUMIFS('总明细 源文件后台下'!S:S,'总明细 源文件后台下'!E:E,E256,'总明细 源文件后台下'!C:C,"Refund")</f>
        <v>0</v>
      </c>
      <c r="AC256">
        <f>SUMIFS('总明细 源文件后台下'!T:T,'总明细 源文件后台下'!E:E,E256,'总明细 源文件后台下'!C:C,"Refund")</f>
        <v>0</v>
      </c>
      <c r="AD256">
        <f>SUMIFS('总明细 源文件后台下'!U:U,'总明细 源文件后台下'!E:E,E256,'总明细 源文件后台下'!C:C,"Refund")</f>
        <v>0</v>
      </c>
      <c r="AE256">
        <f>SUMIFS('总明细 源文件后台下'!V:V,'总明细 源文件后台下'!E:E,E256,'总明细 源文件后台下'!C:C,"Refund")</f>
        <v>0</v>
      </c>
      <c r="AF256">
        <f>SUMIFS('总明细 源文件后台下'!W:W,'总明细 源文件后台下'!E:E,E256,'总明细 源文件后台下'!C:C,"Refund")</f>
        <v>0</v>
      </c>
      <c r="AK256">
        <f>(SUMIF('广告费 源文件后台下'!G:G,E256,'广告费 源文件后台下'!M:M))*-1</f>
        <v>0</v>
      </c>
      <c r="AL256">
        <f>SUMIFS('总明细 源文件后台下'!W:W,'总明细 源文件后台下'!E:E,E256,'总明细 源文件后台下'!C:C,"Adjustment",'总明细 源文件后台下'!F:F,"FBA Inventory Reimbursement - Customer Return")</f>
        <v>0</v>
      </c>
      <c r="AM256">
        <f>SUMIFS('总明细 源文件后台下'!W:W,'总明细 源文件后台下'!E:E,E256,'总明细 源文件后台下'!C:C,"Adjustment",'总明细 源文件后台下'!F:F,"FBA Inventory Reimbursement - Damaged:Warehouse")</f>
        <v>0</v>
      </c>
      <c r="AN256">
        <f>SUMIFS('总明细 源文件后台下'!W:W,'总明细 源文件后台下'!E:E,E256,'总明细 源文件后台下'!C:C,"Adjustment",'总明细 源文件后台下'!F:F,"FBA Inventory Reimbursement - Customer Service Issue")</f>
        <v>0</v>
      </c>
      <c r="AO256">
        <f>SUMIFS('总明细 源文件后台下'!W:W,'总明细 源文件后台下'!E:E,E256,'总明细 源文件后台下'!C:C,"Adjustment",'总明细 源文件后台下'!F:F,"FBA Inventory Reimbursement - Fee Correction")</f>
        <v>0</v>
      </c>
      <c r="AP256">
        <f>SUMIFS('总明细 源文件后台下'!W:W,'总明细 源文件后台下'!E:E,E256,'总明细 源文件后台下'!C:C,"Adjustment",'总明细 源文件后台下'!F:F,"FBA Inventory Reimbursement - General Adjustment")</f>
        <v>0</v>
      </c>
      <c r="AQ256">
        <f>SUMIFS('总明细 源文件后台下'!W:W,'总明细 源文件后台下'!E:E,E256,'总明细 源文件后台下'!C:C,"Adjustment",'总明细 源文件后台下'!F:F,"FBA Inventory Reimbursement - Lost:Inbound")</f>
        <v>0</v>
      </c>
      <c r="AR256">
        <f>SUMIFS('总明细 源文件后台下'!W:W,'总明细 源文件后台下'!E:E,E256,'总明细 源文件后台下'!C:C,"Adjustment",'总明细 源文件后台下'!F:F,"FBA Inventory Reimbursement - Lost:Warehouse")</f>
        <v>0</v>
      </c>
      <c r="AS256">
        <f>SUMIFS('总明细 源文件后台下'!W:W,'总明细 源文件后台下'!E:E,E256,'总明细 源文件后台下'!C:C,"Adjustment",'总明细 源文件后台下'!F:F,"Non-subscription Fee Adjustment")</f>
        <v>0</v>
      </c>
      <c r="AT256">
        <f>SUMIFS('总明细 源文件后台下'!W:W,'总明细 源文件后台下'!E:E,E256,'总明细 源文件后台下'!C:C,"Adjustment",'总明细 源文件后台下'!F:F,"FBA Inventory Placement Service Fee")</f>
        <v>0</v>
      </c>
      <c r="AV256">
        <f>SUMIF('FBA Customer Return Per Unit Fe'!B:B,E256,'FBA Customer Return Per Unit Fe'!C:C)</f>
        <v>0</v>
      </c>
      <c r="AX256">
        <f>(SUMIF('仓储费 源文件后台下'!C:C,E256,'仓储费 源文件后台下'!V:V))*-1</f>
        <v>-2E-3</v>
      </c>
      <c r="AZ256">
        <f>SUMIF('Disposal Fee销毁费用-160.95'!B:B,E256,'Disposal Fee销毁费用-160.95'!D:D)*-1</f>
        <v>0</v>
      </c>
      <c r="BC256">
        <f>IFERROR(VLOOKUP(F256,'优惠券-86.4'!F:I,4,0),0)</f>
        <v>0</v>
      </c>
      <c r="BD256">
        <f>IFERROR(VLOOKUP(F256,'早评-120'!E:H,4,0),0)</f>
        <v>0</v>
      </c>
      <c r="BF256">
        <f t="shared" si="24"/>
        <v>-2E-3</v>
      </c>
      <c r="BG256">
        <f t="shared" si="25"/>
        <v>0</v>
      </c>
      <c r="BH256">
        <f t="shared" si="26"/>
        <v>-1.3000000000000001E-2</v>
      </c>
      <c r="BQ256" s="45">
        <f t="shared" si="27"/>
        <v>-1.3000000000000001E-2</v>
      </c>
      <c r="BR256">
        <f>SUMIFS('9月销毁明细'!D:D,'9月销毁明细'!A:A,E256,'9月销毁明细'!H:H,"Sellable")</f>
        <v>0</v>
      </c>
      <c r="BS256">
        <f>SUMIFS('9月销毁明细'!G:G,'9月销毁明细'!A:A,E256,'9月销毁明细'!H:H,"Sellable")</f>
        <v>0</v>
      </c>
      <c r="BT256">
        <f>SUMIFS('9月销毁明细'!D:D,'9月销毁明细'!A:A,E256,'9月销毁明细'!H:H,"Unsellable")</f>
        <v>0</v>
      </c>
      <c r="BU256">
        <f>SUMIFS('9月销毁明细'!G:G,'9月销毁明细'!A:A,E256,'9月销毁明细'!H:H,"Unsellable")</f>
        <v>0</v>
      </c>
      <c r="BW256">
        <f>IFERROR(I256*VLOOKUP(F256,'9.3成本表'!C:L,10,0),0)</f>
        <v>0</v>
      </c>
      <c r="BX256">
        <f t="shared" si="28"/>
        <v>0</v>
      </c>
      <c r="CC256" s="45">
        <f t="shared" si="29"/>
        <v>-1.3000000000000001E-2</v>
      </c>
      <c r="CD256" s="45">
        <f t="shared" si="30"/>
        <v>0</v>
      </c>
      <c r="CE256" s="45">
        <f t="shared" si="31"/>
        <v>0</v>
      </c>
    </row>
    <row r="257" spans="4:83" x14ac:dyDescent="0.25">
      <c r="D257" s="20" t="s">
        <v>623</v>
      </c>
      <c r="E257" s="20" t="s">
        <v>624</v>
      </c>
      <c r="F257" s="20">
        <v>3839</v>
      </c>
      <c r="G257">
        <v>251</v>
      </c>
      <c r="H257" s="20"/>
      <c r="I257">
        <f>SUMIFS('总明细 源文件后台下'!G:G,'总明细 源文件后台下'!E:E,E257,'总明细 源文件后台下'!C:C,"Order")</f>
        <v>0</v>
      </c>
      <c r="J257">
        <f>SUMIFS('总明细 源文件后台下'!M:M,'总明细 源文件后台下'!E:E,E257,'总明细 源文件后台下'!C:C,"Order")</f>
        <v>0</v>
      </c>
      <c r="K257">
        <f>SUMIFS('总明细 源文件后台下'!N:N,'总明细 源文件后台下'!E:E,E257,'总明细 源文件后台下'!C:C,"Order")</f>
        <v>0</v>
      </c>
      <c r="L257">
        <f>SUMIFS('总明细 源文件后台下'!O:O,'总明细 源文件后台下'!E:E,E257,'总明细 源文件后台下'!C:C,"Order")</f>
        <v>0</v>
      </c>
      <c r="M257">
        <f>SUMIFS('总明细 源文件后台下'!P:P,'总明细 源文件后台下'!E:E,E257,'总明细 源文件后台下'!C:C,"Order")</f>
        <v>0</v>
      </c>
      <c r="N257">
        <f>SUMIFS('总明细 源文件后台下'!Q:Q,'总明细 源文件后台下'!E:E,E257,'总明细 源文件后台下'!C:C,"Order")</f>
        <v>0</v>
      </c>
      <c r="O257">
        <f>SUMIFS('总明细 源文件后台下'!R:R,'总明细 源文件后台下'!E:E,E257,'总明细 源文件后台下'!C:C,"Order")</f>
        <v>0</v>
      </c>
      <c r="P257">
        <f>SUMIFS('总明细 源文件后台下'!S:S,'总明细 源文件后台下'!E:E,E257,'总明细 源文件后台下'!C:C,"Order")</f>
        <v>0</v>
      </c>
      <c r="Q257">
        <f>SUMIFS('总明细 源文件后台下'!T:T,'总明细 源文件后台下'!E:E,E257,'总明细 源文件后台下'!C:C,"Order")</f>
        <v>0</v>
      </c>
      <c r="R257">
        <f>SUMIFS('总明细 源文件后台下'!U:U,'总明细 源文件后台下'!E:E,E257,'总明细 源文件后台下'!C:C,"Order")</f>
        <v>0</v>
      </c>
      <c r="S257">
        <f>SUMIFS('总明细 源文件后台下'!V:V,'总明细 源文件后台下'!E:E,E257,'总明细 源文件后台下'!C:C,"Order")</f>
        <v>0</v>
      </c>
      <c r="T257">
        <f>SUMIFS('总明细 源文件后台下'!W:W,'总明细 源文件后台下'!E:E,E257,'总明细 源文件后台下'!C:C,"Order")</f>
        <v>0</v>
      </c>
      <c r="U257">
        <f>SUMIFS('总明细 源文件后台下'!G:G,'总明细 源文件后台下'!E:E,E257,'总明细 源文件后台下'!C:C,"Refund")</f>
        <v>0</v>
      </c>
      <c r="V257">
        <f>SUMIFS('总明细 源文件后台下'!M:M,'总明细 源文件后台下'!E:E,E257,'总明细 源文件后台下'!C:C,"Refund")</f>
        <v>0</v>
      </c>
      <c r="W257">
        <f>SUMIFS('总明细 源文件后台下'!N:N,'总明细 源文件后台下'!E:E,E257,'总明细 源文件后台下'!C:C,"Refund")</f>
        <v>0</v>
      </c>
      <c r="X257">
        <f>SUMIFS('总明细 源文件后台下'!O:O,'总明细 源文件后台下'!E:E,E257,'总明细 源文件后台下'!C:C,"Refund")</f>
        <v>0</v>
      </c>
      <c r="Y257">
        <f>SUMIFS('总明细 源文件后台下'!P:P,'总明细 源文件后台下'!E:E,E257,'总明细 源文件后台下'!C:C,"Refund")</f>
        <v>0</v>
      </c>
      <c r="Z257">
        <f>SUMIFS('总明细 源文件后台下'!Q:Q,'总明细 源文件后台下'!E:E,E257,'总明细 源文件后台下'!C:C,"Refund")</f>
        <v>0</v>
      </c>
      <c r="AA257">
        <f>SUMIFS('总明细 源文件后台下'!R:R,'总明细 源文件后台下'!E:E,E257,'总明细 源文件后台下'!C:C,"Refund")</f>
        <v>0</v>
      </c>
      <c r="AB257">
        <f>SUMIFS('总明细 源文件后台下'!S:S,'总明细 源文件后台下'!E:E,E257,'总明细 源文件后台下'!C:C,"Refund")</f>
        <v>0</v>
      </c>
      <c r="AC257">
        <f>SUMIFS('总明细 源文件后台下'!T:T,'总明细 源文件后台下'!E:E,E257,'总明细 源文件后台下'!C:C,"Refund")</f>
        <v>0</v>
      </c>
      <c r="AD257">
        <f>SUMIFS('总明细 源文件后台下'!U:U,'总明细 源文件后台下'!E:E,E257,'总明细 源文件后台下'!C:C,"Refund")</f>
        <v>0</v>
      </c>
      <c r="AE257">
        <f>SUMIFS('总明细 源文件后台下'!V:V,'总明细 源文件后台下'!E:E,E257,'总明细 源文件后台下'!C:C,"Refund")</f>
        <v>0</v>
      </c>
      <c r="AF257">
        <f>SUMIFS('总明细 源文件后台下'!W:W,'总明细 源文件后台下'!E:E,E257,'总明细 源文件后台下'!C:C,"Refund")</f>
        <v>0</v>
      </c>
      <c r="AK257">
        <f>(SUMIF('广告费 源文件后台下'!G:G,E257,'广告费 源文件后台下'!M:M))*-1</f>
        <v>0</v>
      </c>
      <c r="AL257">
        <f>SUMIFS('总明细 源文件后台下'!W:W,'总明细 源文件后台下'!E:E,E257,'总明细 源文件后台下'!C:C,"Adjustment",'总明细 源文件后台下'!F:F,"FBA Inventory Reimbursement - Customer Return")</f>
        <v>0</v>
      </c>
      <c r="AM257">
        <f>SUMIFS('总明细 源文件后台下'!W:W,'总明细 源文件后台下'!E:E,E257,'总明细 源文件后台下'!C:C,"Adjustment",'总明细 源文件后台下'!F:F,"FBA Inventory Reimbursement - Damaged:Warehouse")</f>
        <v>0</v>
      </c>
      <c r="AN257">
        <f>SUMIFS('总明细 源文件后台下'!W:W,'总明细 源文件后台下'!E:E,E257,'总明细 源文件后台下'!C:C,"Adjustment",'总明细 源文件后台下'!F:F,"FBA Inventory Reimbursement - Customer Service Issue")</f>
        <v>0</v>
      </c>
      <c r="AO257">
        <f>SUMIFS('总明细 源文件后台下'!W:W,'总明细 源文件后台下'!E:E,E257,'总明细 源文件后台下'!C:C,"Adjustment",'总明细 源文件后台下'!F:F,"FBA Inventory Reimbursement - Fee Correction")</f>
        <v>0</v>
      </c>
      <c r="AP257">
        <f>SUMIFS('总明细 源文件后台下'!W:W,'总明细 源文件后台下'!E:E,E257,'总明细 源文件后台下'!C:C,"Adjustment",'总明细 源文件后台下'!F:F,"FBA Inventory Reimbursement - General Adjustment")</f>
        <v>0</v>
      </c>
      <c r="AQ257">
        <f>SUMIFS('总明细 源文件后台下'!W:W,'总明细 源文件后台下'!E:E,E257,'总明细 源文件后台下'!C:C,"Adjustment",'总明细 源文件后台下'!F:F,"FBA Inventory Reimbursement - Lost:Inbound")</f>
        <v>0</v>
      </c>
      <c r="AR257">
        <f>SUMIFS('总明细 源文件后台下'!W:W,'总明细 源文件后台下'!E:E,E257,'总明细 源文件后台下'!C:C,"Adjustment",'总明细 源文件后台下'!F:F,"FBA Inventory Reimbursement - Lost:Warehouse")</f>
        <v>0</v>
      </c>
      <c r="AS257">
        <f>SUMIFS('总明细 源文件后台下'!W:W,'总明细 源文件后台下'!E:E,E257,'总明细 源文件后台下'!C:C,"Adjustment",'总明细 源文件后台下'!F:F,"Non-subscription Fee Adjustment")</f>
        <v>0</v>
      </c>
      <c r="AT257">
        <f>SUMIFS('总明细 源文件后台下'!W:W,'总明细 源文件后台下'!E:E,E257,'总明细 源文件后台下'!C:C,"Adjustment",'总明细 源文件后台下'!F:F,"FBA Inventory Placement Service Fee")</f>
        <v>0</v>
      </c>
      <c r="AV257">
        <f>SUMIF('FBA Customer Return Per Unit Fe'!B:B,E257,'FBA Customer Return Per Unit Fe'!C:C)</f>
        <v>0</v>
      </c>
      <c r="AX257">
        <f>(SUMIF('仓储费 源文件后台下'!C:C,E257,'仓储费 源文件后台下'!V:V))*-1</f>
        <v>0</v>
      </c>
      <c r="AZ257">
        <f>SUMIF('Disposal Fee销毁费用-160.95'!B:B,E257,'Disposal Fee销毁费用-160.95'!D:D)*-1</f>
        <v>0</v>
      </c>
      <c r="BC257">
        <f>IFERROR(VLOOKUP(F257,'优惠券-86.4'!F:I,4,0),0)</f>
        <v>0</v>
      </c>
      <c r="BD257">
        <f>IFERROR(VLOOKUP(F257,'早评-120'!E:H,4,0),0)</f>
        <v>0</v>
      </c>
      <c r="BF257">
        <f t="shared" si="24"/>
        <v>0</v>
      </c>
      <c r="BG257">
        <f t="shared" si="25"/>
        <v>0</v>
      </c>
      <c r="BH257">
        <f t="shared" si="26"/>
        <v>0</v>
      </c>
      <c r="BQ257" s="45">
        <f t="shared" si="27"/>
        <v>0</v>
      </c>
      <c r="BR257">
        <f>SUMIFS('9月销毁明细'!D:D,'9月销毁明细'!A:A,E257,'9月销毁明细'!H:H,"Sellable")</f>
        <v>0</v>
      </c>
      <c r="BS257">
        <f>SUMIFS('9月销毁明细'!G:G,'9月销毁明细'!A:A,E257,'9月销毁明细'!H:H,"Sellable")</f>
        <v>0</v>
      </c>
      <c r="BT257">
        <f>SUMIFS('9月销毁明细'!D:D,'9月销毁明细'!A:A,E257,'9月销毁明细'!H:H,"Unsellable")</f>
        <v>0</v>
      </c>
      <c r="BU257">
        <f>SUMIFS('9月销毁明细'!G:G,'9月销毁明细'!A:A,E257,'9月销毁明细'!H:H,"Unsellable")</f>
        <v>0</v>
      </c>
      <c r="BW257">
        <f>IFERROR(I257*VLOOKUP(F257,'9.3成本表'!C:L,10,0),0)</f>
        <v>0</v>
      </c>
      <c r="BX257">
        <f t="shared" si="28"/>
        <v>0</v>
      </c>
      <c r="CC257" s="45">
        <f t="shared" si="29"/>
        <v>0</v>
      </c>
      <c r="CD257" s="45">
        <f t="shared" si="30"/>
        <v>0</v>
      </c>
      <c r="CE257" s="45">
        <f t="shared" si="31"/>
        <v>0</v>
      </c>
    </row>
    <row r="258" spans="4:83" x14ac:dyDescent="0.25">
      <c r="D258" s="20" t="s">
        <v>625</v>
      </c>
      <c r="E258" s="20" t="s">
        <v>626</v>
      </c>
      <c r="F258" s="20">
        <v>3839</v>
      </c>
      <c r="G258">
        <v>252</v>
      </c>
      <c r="H258" s="20"/>
      <c r="I258">
        <f>SUMIFS('总明细 源文件后台下'!G:G,'总明细 源文件后台下'!E:E,E258,'总明细 源文件后台下'!C:C,"Order")</f>
        <v>0</v>
      </c>
      <c r="J258">
        <f>SUMIFS('总明细 源文件后台下'!M:M,'总明细 源文件后台下'!E:E,E258,'总明细 源文件后台下'!C:C,"Order")</f>
        <v>0</v>
      </c>
      <c r="K258">
        <f>SUMIFS('总明细 源文件后台下'!N:N,'总明细 源文件后台下'!E:E,E258,'总明细 源文件后台下'!C:C,"Order")</f>
        <v>0</v>
      </c>
      <c r="L258">
        <f>SUMIFS('总明细 源文件后台下'!O:O,'总明细 源文件后台下'!E:E,E258,'总明细 源文件后台下'!C:C,"Order")</f>
        <v>0</v>
      </c>
      <c r="M258">
        <f>SUMIFS('总明细 源文件后台下'!P:P,'总明细 源文件后台下'!E:E,E258,'总明细 源文件后台下'!C:C,"Order")</f>
        <v>0</v>
      </c>
      <c r="N258">
        <f>SUMIFS('总明细 源文件后台下'!Q:Q,'总明细 源文件后台下'!E:E,E258,'总明细 源文件后台下'!C:C,"Order")</f>
        <v>0</v>
      </c>
      <c r="O258">
        <f>SUMIFS('总明细 源文件后台下'!R:R,'总明细 源文件后台下'!E:E,E258,'总明细 源文件后台下'!C:C,"Order")</f>
        <v>0</v>
      </c>
      <c r="P258">
        <f>SUMIFS('总明细 源文件后台下'!S:S,'总明细 源文件后台下'!E:E,E258,'总明细 源文件后台下'!C:C,"Order")</f>
        <v>0</v>
      </c>
      <c r="Q258">
        <f>SUMIFS('总明细 源文件后台下'!T:T,'总明细 源文件后台下'!E:E,E258,'总明细 源文件后台下'!C:C,"Order")</f>
        <v>0</v>
      </c>
      <c r="R258">
        <f>SUMIFS('总明细 源文件后台下'!U:U,'总明细 源文件后台下'!E:E,E258,'总明细 源文件后台下'!C:C,"Order")</f>
        <v>0</v>
      </c>
      <c r="S258">
        <f>SUMIFS('总明细 源文件后台下'!V:V,'总明细 源文件后台下'!E:E,E258,'总明细 源文件后台下'!C:C,"Order")</f>
        <v>0</v>
      </c>
      <c r="T258">
        <f>SUMIFS('总明细 源文件后台下'!W:W,'总明细 源文件后台下'!E:E,E258,'总明细 源文件后台下'!C:C,"Order")</f>
        <v>0</v>
      </c>
      <c r="U258">
        <f>SUMIFS('总明细 源文件后台下'!G:G,'总明细 源文件后台下'!E:E,E258,'总明细 源文件后台下'!C:C,"Refund")</f>
        <v>0</v>
      </c>
      <c r="V258">
        <f>SUMIFS('总明细 源文件后台下'!M:M,'总明细 源文件后台下'!E:E,E258,'总明细 源文件后台下'!C:C,"Refund")</f>
        <v>0</v>
      </c>
      <c r="W258">
        <f>SUMIFS('总明细 源文件后台下'!N:N,'总明细 源文件后台下'!E:E,E258,'总明细 源文件后台下'!C:C,"Refund")</f>
        <v>0</v>
      </c>
      <c r="X258">
        <f>SUMIFS('总明细 源文件后台下'!O:O,'总明细 源文件后台下'!E:E,E258,'总明细 源文件后台下'!C:C,"Refund")</f>
        <v>0</v>
      </c>
      <c r="Y258">
        <f>SUMIFS('总明细 源文件后台下'!P:P,'总明细 源文件后台下'!E:E,E258,'总明细 源文件后台下'!C:C,"Refund")</f>
        <v>0</v>
      </c>
      <c r="Z258">
        <f>SUMIFS('总明细 源文件后台下'!Q:Q,'总明细 源文件后台下'!E:E,E258,'总明细 源文件后台下'!C:C,"Refund")</f>
        <v>0</v>
      </c>
      <c r="AA258">
        <f>SUMIFS('总明细 源文件后台下'!R:R,'总明细 源文件后台下'!E:E,E258,'总明细 源文件后台下'!C:C,"Refund")</f>
        <v>0</v>
      </c>
      <c r="AB258">
        <f>SUMIFS('总明细 源文件后台下'!S:S,'总明细 源文件后台下'!E:E,E258,'总明细 源文件后台下'!C:C,"Refund")</f>
        <v>0</v>
      </c>
      <c r="AC258">
        <f>SUMIFS('总明细 源文件后台下'!T:T,'总明细 源文件后台下'!E:E,E258,'总明细 源文件后台下'!C:C,"Refund")</f>
        <v>0</v>
      </c>
      <c r="AD258">
        <f>SUMIFS('总明细 源文件后台下'!U:U,'总明细 源文件后台下'!E:E,E258,'总明细 源文件后台下'!C:C,"Refund")</f>
        <v>0</v>
      </c>
      <c r="AE258">
        <f>SUMIFS('总明细 源文件后台下'!V:V,'总明细 源文件后台下'!E:E,E258,'总明细 源文件后台下'!C:C,"Refund")</f>
        <v>0</v>
      </c>
      <c r="AF258">
        <f>SUMIFS('总明细 源文件后台下'!W:W,'总明细 源文件后台下'!E:E,E258,'总明细 源文件后台下'!C:C,"Refund")</f>
        <v>0</v>
      </c>
      <c r="AK258">
        <f>(SUMIF('广告费 源文件后台下'!G:G,E258,'广告费 源文件后台下'!M:M))*-1</f>
        <v>0</v>
      </c>
      <c r="AL258">
        <f>SUMIFS('总明细 源文件后台下'!W:W,'总明细 源文件后台下'!E:E,E258,'总明细 源文件后台下'!C:C,"Adjustment",'总明细 源文件后台下'!F:F,"FBA Inventory Reimbursement - Customer Return")</f>
        <v>0</v>
      </c>
      <c r="AM258">
        <f>SUMIFS('总明细 源文件后台下'!W:W,'总明细 源文件后台下'!E:E,E258,'总明细 源文件后台下'!C:C,"Adjustment",'总明细 源文件后台下'!F:F,"FBA Inventory Reimbursement - Damaged:Warehouse")</f>
        <v>0</v>
      </c>
      <c r="AN258">
        <f>SUMIFS('总明细 源文件后台下'!W:W,'总明细 源文件后台下'!E:E,E258,'总明细 源文件后台下'!C:C,"Adjustment",'总明细 源文件后台下'!F:F,"FBA Inventory Reimbursement - Customer Service Issue")</f>
        <v>0</v>
      </c>
      <c r="AO258">
        <f>SUMIFS('总明细 源文件后台下'!W:W,'总明细 源文件后台下'!E:E,E258,'总明细 源文件后台下'!C:C,"Adjustment",'总明细 源文件后台下'!F:F,"FBA Inventory Reimbursement - Fee Correction")</f>
        <v>0</v>
      </c>
      <c r="AP258">
        <f>SUMIFS('总明细 源文件后台下'!W:W,'总明细 源文件后台下'!E:E,E258,'总明细 源文件后台下'!C:C,"Adjustment",'总明细 源文件后台下'!F:F,"FBA Inventory Reimbursement - General Adjustment")</f>
        <v>0</v>
      </c>
      <c r="AQ258">
        <f>SUMIFS('总明细 源文件后台下'!W:W,'总明细 源文件后台下'!E:E,E258,'总明细 源文件后台下'!C:C,"Adjustment",'总明细 源文件后台下'!F:F,"FBA Inventory Reimbursement - Lost:Inbound")</f>
        <v>0</v>
      </c>
      <c r="AR258">
        <f>SUMIFS('总明细 源文件后台下'!W:W,'总明细 源文件后台下'!E:E,E258,'总明细 源文件后台下'!C:C,"Adjustment",'总明细 源文件后台下'!F:F,"FBA Inventory Reimbursement - Lost:Warehouse")</f>
        <v>0</v>
      </c>
      <c r="AS258">
        <f>SUMIFS('总明细 源文件后台下'!W:W,'总明细 源文件后台下'!E:E,E258,'总明细 源文件后台下'!C:C,"Adjustment",'总明细 源文件后台下'!F:F,"Non-subscription Fee Adjustment")</f>
        <v>0</v>
      </c>
      <c r="AT258">
        <f>SUMIFS('总明细 源文件后台下'!W:W,'总明细 源文件后台下'!E:E,E258,'总明细 源文件后台下'!C:C,"Adjustment",'总明细 源文件后台下'!F:F,"FBA Inventory Placement Service Fee")</f>
        <v>0</v>
      </c>
      <c r="AV258">
        <f>SUMIF('FBA Customer Return Per Unit Fe'!B:B,E258,'FBA Customer Return Per Unit Fe'!C:C)</f>
        <v>0</v>
      </c>
      <c r="AX258">
        <f>(SUMIF('仓储费 源文件后台下'!C:C,E258,'仓储费 源文件后台下'!V:V))*-1</f>
        <v>0</v>
      </c>
      <c r="AZ258">
        <f>SUMIF('Disposal Fee销毁费用-160.95'!B:B,E258,'Disposal Fee销毁费用-160.95'!D:D)*-1</f>
        <v>0</v>
      </c>
      <c r="BC258">
        <f>IFERROR(VLOOKUP(F258,'优惠券-86.4'!F:I,4,0),0)</f>
        <v>0</v>
      </c>
      <c r="BD258">
        <f>IFERROR(VLOOKUP(F258,'早评-120'!E:H,4,0),0)</f>
        <v>0</v>
      </c>
      <c r="BF258">
        <f t="shared" si="24"/>
        <v>0</v>
      </c>
      <c r="BG258">
        <f t="shared" si="25"/>
        <v>0</v>
      </c>
      <c r="BH258">
        <f t="shared" si="26"/>
        <v>0</v>
      </c>
      <c r="BQ258" s="45">
        <f t="shared" si="27"/>
        <v>0</v>
      </c>
      <c r="BR258">
        <f>SUMIFS('9月销毁明细'!D:D,'9月销毁明细'!A:A,E258,'9月销毁明细'!H:H,"Sellable")</f>
        <v>0</v>
      </c>
      <c r="BS258">
        <f>SUMIFS('9月销毁明细'!G:G,'9月销毁明细'!A:A,E258,'9月销毁明细'!H:H,"Sellable")</f>
        <v>0</v>
      </c>
      <c r="BT258">
        <f>SUMIFS('9月销毁明细'!D:D,'9月销毁明细'!A:A,E258,'9月销毁明细'!H:H,"Unsellable")</f>
        <v>0</v>
      </c>
      <c r="BU258">
        <f>SUMIFS('9月销毁明细'!G:G,'9月销毁明细'!A:A,E258,'9月销毁明细'!H:H,"Unsellable")</f>
        <v>0</v>
      </c>
      <c r="BW258">
        <f>IFERROR(I258*VLOOKUP(F258,'9.3成本表'!C:L,10,0),0)</f>
        <v>0</v>
      </c>
      <c r="BX258">
        <f t="shared" si="28"/>
        <v>0</v>
      </c>
      <c r="CC258" s="45">
        <f t="shared" si="29"/>
        <v>0</v>
      </c>
      <c r="CD258" s="45">
        <f t="shared" si="30"/>
        <v>0</v>
      </c>
      <c r="CE258" s="45">
        <f t="shared" si="31"/>
        <v>0</v>
      </c>
    </row>
    <row r="259" spans="4:83" x14ac:dyDescent="0.25">
      <c r="D259" s="20" t="s">
        <v>627</v>
      </c>
      <c r="E259" s="20" t="s">
        <v>628</v>
      </c>
      <c r="F259" s="20">
        <v>3839</v>
      </c>
      <c r="G259">
        <v>253</v>
      </c>
      <c r="H259" s="20"/>
      <c r="I259">
        <f>SUMIFS('总明细 源文件后台下'!G:G,'总明细 源文件后台下'!E:E,E259,'总明细 源文件后台下'!C:C,"Order")</f>
        <v>0</v>
      </c>
      <c r="J259">
        <f>SUMIFS('总明细 源文件后台下'!M:M,'总明细 源文件后台下'!E:E,E259,'总明细 源文件后台下'!C:C,"Order")</f>
        <v>0</v>
      </c>
      <c r="K259">
        <f>SUMIFS('总明细 源文件后台下'!N:N,'总明细 源文件后台下'!E:E,E259,'总明细 源文件后台下'!C:C,"Order")</f>
        <v>0</v>
      </c>
      <c r="L259">
        <f>SUMIFS('总明细 源文件后台下'!O:O,'总明细 源文件后台下'!E:E,E259,'总明细 源文件后台下'!C:C,"Order")</f>
        <v>0</v>
      </c>
      <c r="M259">
        <f>SUMIFS('总明细 源文件后台下'!P:P,'总明细 源文件后台下'!E:E,E259,'总明细 源文件后台下'!C:C,"Order")</f>
        <v>0</v>
      </c>
      <c r="N259">
        <f>SUMIFS('总明细 源文件后台下'!Q:Q,'总明细 源文件后台下'!E:E,E259,'总明细 源文件后台下'!C:C,"Order")</f>
        <v>0</v>
      </c>
      <c r="O259">
        <f>SUMIFS('总明细 源文件后台下'!R:R,'总明细 源文件后台下'!E:E,E259,'总明细 源文件后台下'!C:C,"Order")</f>
        <v>0</v>
      </c>
      <c r="P259">
        <f>SUMIFS('总明细 源文件后台下'!S:S,'总明细 源文件后台下'!E:E,E259,'总明细 源文件后台下'!C:C,"Order")</f>
        <v>0</v>
      </c>
      <c r="Q259">
        <f>SUMIFS('总明细 源文件后台下'!T:T,'总明细 源文件后台下'!E:E,E259,'总明细 源文件后台下'!C:C,"Order")</f>
        <v>0</v>
      </c>
      <c r="R259">
        <f>SUMIFS('总明细 源文件后台下'!U:U,'总明细 源文件后台下'!E:E,E259,'总明细 源文件后台下'!C:C,"Order")</f>
        <v>0</v>
      </c>
      <c r="S259">
        <f>SUMIFS('总明细 源文件后台下'!V:V,'总明细 源文件后台下'!E:E,E259,'总明细 源文件后台下'!C:C,"Order")</f>
        <v>0</v>
      </c>
      <c r="T259">
        <f>SUMIFS('总明细 源文件后台下'!W:W,'总明细 源文件后台下'!E:E,E259,'总明细 源文件后台下'!C:C,"Order")</f>
        <v>0</v>
      </c>
      <c r="U259">
        <f>SUMIFS('总明细 源文件后台下'!G:G,'总明细 源文件后台下'!E:E,E259,'总明细 源文件后台下'!C:C,"Refund")</f>
        <v>0</v>
      </c>
      <c r="V259">
        <f>SUMIFS('总明细 源文件后台下'!M:M,'总明细 源文件后台下'!E:E,E259,'总明细 源文件后台下'!C:C,"Refund")</f>
        <v>0</v>
      </c>
      <c r="W259">
        <f>SUMIFS('总明细 源文件后台下'!N:N,'总明细 源文件后台下'!E:E,E259,'总明细 源文件后台下'!C:C,"Refund")</f>
        <v>0</v>
      </c>
      <c r="X259">
        <f>SUMIFS('总明细 源文件后台下'!O:O,'总明细 源文件后台下'!E:E,E259,'总明细 源文件后台下'!C:C,"Refund")</f>
        <v>0</v>
      </c>
      <c r="Y259">
        <f>SUMIFS('总明细 源文件后台下'!P:P,'总明细 源文件后台下'!E:E,E259,'总明细 源文件后台下'!C:C,"Refund")</f>
        <v>0</v>
      </c>
      <c r="Z259">
        <f>SUMIFS('总明细 源文件后台下'!Q:Q,'总明细 源文件后台下'!E:E,E259,'总明细 源文件后台下'!C:C,"Refund")</f>
        <v>0</v>
      </c>
      <c r="AA259">
        <f>SUMIFS('总明细 源文件后台下'!R:R,'总明细 源文件后台下'!E:E,E259,'总明细 源文件后台下'!C:C,"Refund")</f>
        <v>0</v>
      </c>
      <c r="AB259">
        <f>SUMIFS('总明细 源文件后台下'!S:S,'总明细 源文件后台下'!E:E,E259,'总明细 源文件后台下'!C:C,"Refund")</f>
        <v>0</v>
      </c>
      <c r="AC259">
        <f>SUMIFS('总明细 源文件后台下'!T:T,'总明细 源文件后台下'!E:E,E259,'总明细 源文件后台下'!C:C,"Refund")</f>
        <v>0</v>
      </c>
      <c r="AD259">
        <f>SUMIFS('总明细 源文件后台下'!U:U,'总明细 源文件后台下'!E:E,E259,'总明细 源文件后台下'!C:C,"Refund")</f>
        <v>0</v>
      </c>
      <c r="AE259">
        <f>SUMIFS('总明细 源文件后台下'!V:V,'总明细 源文件后台下'!E:E,E259,'总明细 源文件后台下'!C:C,"Refund")</f>
        <v>0</v>
      </c>
      <c r="AF259">
        <f>SUMIFS('总明细 源文件后台下'!W:W,'总明细 源文件后台下'!E:E,E259,'总明细 源文件后台下'!C:C,"Refund")</f>
        <v>0</v>
      </c>
      <c r="AK259">
        <f>(SUMIF('广告费 源文件后台下'!G:G,E259,'广告费 源文件后台下'!M:M))*-1</f>
        <v>0</v>
      </c>
      <c r="AL259">
        <f>SUMIFS('总明细 源文件后台下'!W:W,'总明细 源文件后台下'!E:E,E259,'总明细 源文件后台下'!C:C,"Adjustment",'总明细 源文件后台下'!F:F,"FBA Inventory Reimbursement - Customer Return")</f>
        <v>0</v>
      </c>
      <c r="AM259">
        <f>SUMIFS('总明细 源文件后台下'!W:W,'总明细 源文件后台下'!E:E,E259,'总明细 源文件后台下'!C:C,"Adjustment",'总明细 源文件后台下'!F:F,"FBA Inventory Reimbursement - Damaged:Warehouse")</f>
        <v>0</v>
      </c>
      <c r="AN259">
        <f>SUMIFS('总明细 源文件后台下'!W:W,'总明细 源文件后台下'!E:E,E259,'总明细 源文件后台下'!C:C,"Adjustment",'总明细 源文件后台下'!F:F,"FBA Inventory Reimbursement - Customer Service Issue")</f>
        <v>0</v>
      </c>
      <c r="AO259">
        <f>SUMIFS('总明细 源文件后台下'!W:W,'总明细 源文件后台下'!E:E,E259,'总明细 源文件后台下'!C:C,"Adjustment",'总明细 源文件后台下'!F:F,"FBA Inventory Reimbursement - Fee Correction")</f>
        <v>0</v>
      </c>
      <c r="AP259">
        <f>SUMIFS('总明细 源文件后台下'!W:W,'总明细 源文件后台下'!E:E,E259,'总明细 源文件后台下'!C:C,"Adjustment",'总明细 源文件后台下'!F:F,"FBA Inventory Reimbursement - General Adjustment")</f>
        <v>0</v>
      </c>
      <c r="AQ259">
        <f>SUMIFS('总明细 源文件后台下'!W:W,'总明细 源文件后台下'!E:E,E259,'总明细 源文件后台下'!C:C,"Adjustment",'总明细 源文件后台下'!F:F,"FBA Inventory Reimbursement - Lost:Inbound")</f>
        <v>0</v>
      </c>
      <c r="AR259">
        <f>SUMIFS('总明细 源文件后台下'!W:W,'总明细 源文件后台下'!E:E,E259,'总明细 源文件后台下'!C:C,"Adjustment",'总明细 源文件后台下'!F:F,"FBA Inventory Reimbursement - Lost:Warehouse")</f>
        <v>0</v>
      </c>
      <c r="AS259">
        <f>SUMIFS('总明细 源文件后台下'!W:W,'总明细 源文件后台下'!E:E,E259,'总明细 源文件后台下'!C:C,"Adjustment",'总明细 源文件后台下'!F:F,"Non-subscription Fee Adjustment")</f>
        <v>0</v>
      </c>
      <c r="AT259">
        <f>SUMIFS('总明细 源文件后台下'!W:W,'总明细 源文件后台下'!E:E,E259,'总明细 源文件后台下'!C:C,"Adjustment",'总明细 源文件后台下'!F:F,"FBA Inventory Placement Service Fee")</f>
        <v>0</v>
      </c>
      <c r="AV259">
        <f>SUMIF('FBA Customer Return Per Unit Fe'!B:B,E259,'FBA Customer Return Per Unit Fe'!C:C)</f>
        <v>0</v>
      </c>
      <c r="AX259">
        <f>(SUMIF('仓储费 源文件后台下'!C:C,E259,'仓储费 源文件后台下'!V:V))*-1</f>
        <v>0</v>
      </c>
      <c r="AZ259">
        <f>SUMIF('Disposal Fee销毁费用-160.95'!B:B,E259,'Disposal Fee销毁费用-160.95'!D:D)*-1</f>
        <v>0</v>
      </c>
      <c r="BC259">
        <f>IFERROR(VLOOKUP(F259,'优惠券-86.4'!F:I,4,0),0)</f>
        <v>0</v>
      </c>
      <c r="BD259">
        <f>IFERROR(VLOOKUP(F259,'早评-120'!E:H,4,0),0)</f>
        <v>0</v>
      </c>
      <c r="BF259">
        <f t="shared" si="24"/>
        <v>0</v>
      </c>
      <c r="BG259">
        <f t="shared" si="25"/>
        <v>0</v>
      </c>
      <c r="BH259">
        <f t="shared" si="26"/>
        <v>0</v>
      </c>
      <c r="BQ259" s="45">
        <f t="shared" si="27"/>
        <v>0</v>
      </c>
      <c r="BR259">
        <f>SUMIFS('9月销毁明细'!D:D,'9月销毁明细'!A:A,E259,'9月销毁明细'!H:H,"Sellable")</f>
        <v>0</v>
      </c>
      <c r="BS259">
        <f>SUMIFS('9月销毁明细'!G:G,'9月销毁明细'!A:A,E259,'9月销毁明细'!H:H,"Sellable")</f>
        <v>0</v>
      </c>
      <c r="BT259">
        <f>SUMIFS('9月销毁明细'!D:D,'9月销毁明细'!A:A,E259,'9月销毁明细'!H:H,"Unsellable")</f>
        <v>0</v>
      </c>
      <c r="BU259">
        <f>SUMIFS('9月销毁明细'!G:G,'9月销毁明细'!A:A,E259,'9月销毁明细'!H:H,"Unsellable")</f>
        <v>0</v>
      </c>
      <c r="BW259">
        <f>IFERROR(I259*VLOOKUP(F259,'9.3成本表'!C:L,10,0),0)</f>
        <v>0</v>
      </c>
      <c r="BX259">
        <f t="shared" si="28"/>
        <v>0</v>
      </c>
      <c r="CC259" s="45">
        <f t="shared" si="29"/>
        <v>0</v>
      </c>
      <c r="CD259" s="45">
        <f t="shared" si="30"/>
        <v>0</v>
      </c>
      <c r="CE259" s="45">
        <f t="shared" si="31"/>
        <v>0</v>
      </c>
    </row>
    <row r="260" spans="4:83" x14ac:dyDescent="0.25">
      <c r="D260" s="20" t="s">
        <v>629</v>
      </c>
      <c r="E260" s="20" t="s">
        <v>630</v>
      </c>
      <c r="F260" s="20">
        <v>3869</v>
      </c>
      <c r="G260">
        <v>254</v>
      </c>
      <c r="H260" s="20"/>
      <c r="I260">
        <f>SUMIFS('总明细 源文件后台下'!G:G,'总明细 源文件后台下'!E:E,E260,'总明细 源文件后台下'!C:C,"Order")</f>
        <v>0</v>
      </c>
      <c r="J260">
        <f>SUMIFS('总明细 源文件后台下'!M:M,'总明细 源文件后台下'!E:E,E260,'总明细 源文件后台下'!C:C,"Order")</f>
        <v>0</v>
      </c>
      <c r="K260">
        <f>SUMIFS('总明细 源文件后台下'!N:N,'总明细 源文件后台下'!E:E,E260,'总明细 源文件后台下'!C:C,"Order")</f>
        <v>0</v>
      </c>
      <c r="L260">
        <f>SUMIFS('总明细 源文件后台下'!O:O,'总明细 源文件后台下'!E:E,E260,'总明细 源文件后台下'!C:C,"Order")</f>
        <v>0</v>
      </c>
      <c r="M260">
        <f>SUMIFS('总明细 源文件后台下'!P:P,'总明细 源文件后台下'!E:E,E260,'总明细 源文件后台下'!C:C,"Order")</f>
        <v>0</v>
      </c>
      <c r="N260">
        <f>SUMIFS('总明细 源文件后台下'!Q:Q,'总明细 源文件后台下'!E:E,E260,'总明细 源文件后台下'!C:C,"Order")</f>
        <v>0</v>
      </c>
      <c r="O260">
        <f>SUMIFS('总明细 源文件后台下'!R:R,'总明细 源文件后台下'!E:E,E260,'总明细 源文件后台下'!C:C,"Order")</f>
        <v>0</v>
      </c>
      <c r="P260">
        <f>SUMIFS('总明细 源文件后台下'!S:S,'总明细 源文件后台下'!E:E,E260,'总明细 源文件后台下'!C:C,"Order")</f>
        <v>0</v>
      </c>
      <c r="Q260">
        <f>SUMIFS('总明细 源文件后台下'!T:T,'总明细 源文件后台下'!E:E,E260,'总明细 源文件后台下'!C:C,"Order")</f>
        <v>0</v>
      </c>
      <c r="R260">
        <f>SUMIFS('总明细 源文件后台下'!U:U,'总明细 源文件后台下'!E:E,E260,'总明细 源文件后台下'!C:C,"Order")</f>
        <v>0</v>
      </c>
      <c r="S260">
        <f>SUMIFS('总明细 源文件后台下'!V:V,'总明细 源文件后台下'!E:E,E260,'总明细 源文件后台下'!C:C,"Order")</f>
        <v>0</v>
      </c>
      <c r="T260">
        <f>SUMIFS('总明细 源文件后台下'!W:W,'总明细 源文件后台下'!E:E,E260,'总明细 源文件后台下'!C:C,"Order")</f>
        <v>0</v>
      </c>
      <c r="U260">
        <f>SUMIFS('总明细 源文件后台下'!G:G,'总明细 源文件后台下'!E:E,E260,'总明细 源文件后台下'!C:C,"Refund")</f>
        <v>0</v>
      </c>
      <c r="V260">
        <f>SUMIFS('总明细 源文件后台下'!M:M,'总明细 源文件后台下'!E:E,E260,'总明细 源文件后台下'!C:C,"Refund")</f>
        <v>0</v>
      </c>
      <c r="W260">
        <f>SUMIFS('总明细 源文件后台下'!N:N,'总明细 源文件后台下'!E:E,E260,'总明细 源文件后台下'!C:C,"Refund")</f>
        <v>0</v>
      </c>
      <c r="X260">
        <f>SUMIFS('总明细 源文件后台下'!O:O,'总明细 源文件后台下'!E:E,E260,'总明细 源文件后台下'!C:C,"Refund")</f>
        <v>0</v>
      </c>
      <c r="Y260">
        <f>SUMIFS('总明细 源文件后台下'!P:P,'总明细 源文件后台下'!E:E,E260,'总明细 源文件后台下'!C:C,"Refund")</f>
        <v>0</v>
      </c>
      <c r="Z260">
        <f>SUMIFS('总明细 源文件后台下'!Q:Q,'总明细 源文件后台下'!E:E,E260,'总明细 源文件后台下'!C:C,"Refund")</f>
        <v>0</v>
      </c>
      <c r="AA260">
        <f>SUMIFS('总明细 源文件后台下'!R:R,'总明细 源文件后台下'!E:E,E260,'总明细 源文件后台下'!C:C,"Refund")</f>
        <v>0</v>
      </c>
      <c r="AB260">
        <f>SUMIFS('总明细 源文件后台下'!S:S,'总明细 源文件后台下'!E:E,E260,'总明细 源文件后台下'!C:C,"Refund")</f>
        <v>0</v>
      </c>
      <c r="AC260">
        <f>SUMIFS('总明细 源文件后台下'!T:T,'总明细 源文件后台下'!E:E,E260,'总明细 源文件后台下'!C:C,"Refund")</f>
        <v>0</v>
      </c>
      <c r="AD260">
        <f>SUMIFS('总明细 源文件后台下'!U:U,'总明细 源文件后台下'!E:E,E260,'总明细 源文件后台下'!C:C,"Refund")</f>
        <v>0</v>
      </c>
      <c r="AE260">
        <f>SUMIFS('总明细 源文件后台下'!V:V,'总明细 源文件后台下'!E:E,E260,'总明细 源文件后台下'!C:C,"Refund")</f>
        <v>0</v>
      </c>
      <c r="AF260">
        <f>SUMIFS('总明细 源文件后台下'!W:W,'总明细 源文件后台下'!E:E,E260,'总明细 源文件后台下'!C:C,"Refund")</f>
        <v>0</v>
      </c>
      <c r="AK260">
        <f>(SUMIF('广告费 源文件后台下'!G:G,E260,'广告费 源文件后台下'!M:M))*-1</f>
        <v>0</v>
      </c>
      <c r="AL260">
        <f>SUMIFS('总明细 源文件后台下'!W:W,'总明细 源文件后台下'!E:E,E260,'总明细 源文件后台下'!C:C,"Adjustment",'总明细 源文件后台下'!F:F,"FBA Inventory Reimbursement - Customer Return")</f>
        <v>0</v>
      </c>
      <c r="AM260">
        <f>SUMIFS('总明细 源文件后台下'!W:W,'总明细 源文件后台下'!E:E,E260,'总明细 源文件后台下'!C:C,"Adjustment",'总明细 源文件后台下'!F:F,"FBA Inventory Reimbursement - Damaged:Warehouse")</f>
        <v>0</v>
      </c>
      <c r="AN260">
        <f>SUMIFS('总明细 源文件后台下'!W:W,'总明细 源文件后台下'!E:E,E260,'总明细 源文件后台下'!C:C,"Adjustment",'总明细 源文件后台下'!F:F,"FBA Inventory Reimbursement - Customer Service Issue")</f>
        <v>0</v>
      </c>
      <c r="AO260">
        <f>SUMIFS('总明细 源文件后台下'!W:W,'总明细 源文件后台下'!E:E,E260,'总明细 源文件后台下'!C:C,"Adjustment",'总明细 源文件后台下'!F:F,"FBA Inventory Reimbursement - Fee Correction")</f>
        <v>0</v>
      </c>
      <c r="AP260">
        <f>SUMIFS('总明细 源文件后台下'!W:W,'总明细 源文件后台下'!E:E,E260,'总明细 源文件后台下'!C:C,"Adjustment",'总明细 源文件后台下'!F:F,"FBA Inventory Reimbursement - General Adjustment")</f>
        <v>0</v>
      </c>
      <c r="AQ260">
        <f>SUMIFS('总明细 源文件后台下'!W:W,'总明细 源文件后台下'!E:E,E260,'总明细 源文件后台下'!C:C,"Adjustment",'总明细 源文件后台下'!F:F,"FBA Inventory Reimbursement - Lost:Inbound")</f>
        <v>0</v>
      </c>
      <c r="AR260">
        <f>SUMIFS('总明细 源文件后台下'!W:W,'总明细 源文件后台下'!E:E,E260,'总明细 源文件后台下'!C:C,"Adjustment",'总明细 源文件后台下'!F:F,"FBA Inventory Reimbursement - Lost:Warehouse")</f>
        <v>0</v>
      </c>
      <c r="AS260">
        <f>SUMIFS('总明细 源文件后台下'!W:W,'总明细 源文件后台下'!E:E,E260,'总明细 源文件后台下'!C:C,"Adjustment",'总明细 源文件后台下'!F:F,"Non-subscription Fee Adjustment")</f>
        <v>0</v>
      </c>
      <c r="AT260">
        <f>SUMIFS('总明细 源文件后台下'!W:W,'总明细 源文件后台下'!E:E,E260,'总明细 源文件后台下'!C:C,"Adjustment",'总明细 源文件后台下'!F:F,"FBA Inventory Placement Service Fee")</f>
        <v>0</v>
      </c>
      <c r="AV260">
        <f>SUMIF('FBA Customer Return Per Unit Fe'!B:B,E260,'FBA Customer Return Per Unit Fe'!C:C)</f>
        <v>0</v>
      </c>
      <c r="AX260">
        <f>(SUMIF('仓储费 源文件后台下'!C:C,E260,'仓储费 源文件后台下'!V:V))*-1</f>
        <v>0</v>
      </c>
      <c r="AZ260">
        <f>SUMIF('Disposal Fee销毁费用-160.95'!B:B,E260,'Disposal Fee销毁费用-160.95'!D:D)*-1</f>
        <v>0</v>
      </c>
      <c r="BC260">
        <f>IFERROR(VLOOKUP(F260,'优惠券-86.4'!F:I,4,0),0)</f>
        <v>0</v>
      </c>
      <c r="BD260">
        <f>IFERROR(VLOOKUP(F260,'早评-120'!E:H,4,0),0)</f>
        <v>0</v>
      </c>
      <c r="BF260">
        <f t="shared" si="24"/>
        <v>0</v>
      </c>
      <c r="BG260">
        <f t="shared" si="25"/>
        <v>0</v>
      </c>
      <c r="BH260">
        <f t="shared" si="26"/>
        <v>0</v>
      </c>
      <c r="BQ260" s="45">
        <f t="shared" si="27"/>
        <v>0</v>
      </c>
      <c r="BR260">
        <f>SUMIFS('9月销毁明细'!D:D,'9月销毁明细'!A:A,E260,'9月销毁明细'!H:H,"Sellable")</f>
        <v>0</v>
      </c>
      <c r="BS260">
        <f>SUMIFS('9月销毁明细'!G:G,'9月销毁明细'!A:A,E260,'9月销毁明细'!H:H,"Sellable")</f>
        <v>0</v>
      </c>
      <c r="BT260">
        <f>SUMIFS('9月销毁明细'!D:D,'9月销毁明细'!A:A,E260,'9月销毁明细'!H:H,"Unsellable")</f>
        <v>0</v>
      </c>
      <c r="BU260">
        <f>SUMIFS('9月销毁明细'!G:G,'9月销毁明细'!A:A,E260,'9月销毁明细'!H:H,"Unsellable")</f>
        <v>0</v>
      </c>
      <c r="BW260">
        <f>IFERROR(I260*VLOOKUP(F260,'9.3成本表'!C:L,10,0),0)</f>
        <v>0</v>
      </c>
      <c r="BX260">
        <f t="shared" si="28"/>
        <v>0</v>
      </c>
      <c r="CC260" s="45">
        <f t="shared" si="29"/>
        <v>0</v>
      </c>
      <c r="CD260" s="45">
        <f t="shared" si="30"/>
        <v>0</v>
      </c>
      <c r="CE260" s="45">
        <f t="shared" si="31"/>
        <v>0</v>
      </c>
    </row>
    <row r="261" spans="4:83" x14ac:dyDescent="0.25">
      <c r="D261" s="20" t="s">
        <v>631</v>
      </c>
      <c r="E261" s="20" t="s">
        <v>632</v>
      </c>
      <c r="F261" s="20">
        <v>3869</v>
      </c>
      <c r="G261">
        <v>255</v>
      </c>
      <c r="H261" s="20"/>
      <c r="I261">
        <f>SUMIFS('总明细 源文件后台下'!G:G,'总明细 源文件后台下'!E:E,E261,'总明细 源文件后台下'!C:C,"Order")</f>
        <v>0</v>
      </c>
      <c r="J261">
        <f>SUMIFS('总明细 源文件后台下'!M:M,'总明细 源文件后台下'!E:E,E261,'总明细 源文件后台下'!C:C,"Order")</f>
        <v>0</v>
      </c>
      <c r="K261">
        <f>SUMIFS('总明细 源文件后台下'!N:N,'总明细 源文件后台下'!E:E,E261,'总明细 源文件后台下'!C:C,"Order")</f>
        <v>0</v>
      </c>
      <c r="L261">
        <f>SUMIFS('总明细 源文件后台下'!O:O,'总明细 源文件后台下'!E:E,E261,'总明细 源文件后台下'!C:C,"Order")</f>
        <v>0</v>
      </c>
      <c r="M261">
        <f>SUMIFS('总明细 源文件后台下'!P:P,'总明细 源文件后台下'!E:E,E261,'总明细 源文件后台下'!C:C,"Order")</f>
        <v>0</v>
      </c>
      <c r="N261">
        <f>SUMIFS('总明细 源文件后台下'!Q:Q,'总明细 源文件后台下'!E:E,E261,'总明细 源文件后台下'!C:C,"Order")</f>
        <v>0</v>
      </c>
      <c r="O261">
        <f>SUMIFS('总明细 源文件后台下'!R:R,'总明细 源文件后台下'!E:E,E261,'总明细 源文件后台下'!C:C,"Order")</f>
        <v>0</v>
      </c>
      <c r="P261">
        <f>SUMIFS('总明细 源文件后台下'!S:S,'总明细 源文件后台下'!E:E,E261,'总明细 源文件后台下'!C:C,"Order")</f>
        <v>0</v>
      </c>
      <c r="Q261">
        <f>SUMIFS('总明细 源文件后台下'!T:T,'总明细 源文件后台下'!E:E,E261,'总明细 源文件后台下'!C:C,"Order")</f>
        <v>0</v>
      </c>
      <c r="R261">
        <f>SUMIFS('总明细 源文件后台下'!U:U,'总明细 源文件后台下'!E:E,E261,'总明细 源文件后台下'!C:C,"Order")</f>
        <v>0</v>
      </c>
      <c r="S261">
        <f>SUMIFS('总明细 源文件后台下'!V:V,'总明细 源文件后台下'!E:E,E261,'总明细 源文件后台下'!C:C,"Order")</f>
        <v>0</v>
      </c>
      <c r="T261">
        <f>SUMIFS('总明细 源文件后台下'!W:W,'总明细 源文件后台下'!E:E,E261,'总明细 源文件后台下'!C:C,"Order")</f>
        <v>0</v>
      </c>
      <c r="U261">
        <f>SUMIFS('总明细 源文件后台下'!G:G,'总明细 源文件后台下'!E:E,E261,'总明细 源文件后台下'!C:C,"Refund")</f>
        <v>0</v>
      </c>
      <c r="V261">
        <f>SUMIFS('总明细 源文件后台下'!M:M,'总明细 源文件后台下'!E:E,E261,'总明细 源文件后台下'!C:C,"Refund")</f>
        <v>0</v>
      </c>
      <c r="W261">
        <f>SUMIFS('总明细 源文件后台下'!N:N,'总明细 源文件后台下'!E:E,E261,'总明细 源文件后台下'!C:C,"Refund")</f>
        <v>0</v>
      </c>
      <c r="X261">
        <f>SUMIFS('总明细 源文件后台下'!O:O,'总明细 源文件后台下'!E:E,E261,'总明细 源文件后台下'!C:C,"Refund")</f>
        <v>0</v>
      </c>
      <c r="Y261">
        <f>SUMIFS('总明细 源文件后台下'!P:P,'总明细 源文件后台下'!E:E,E261,'总明细 源文件后台下'!C:C,"Refund")</f>
        <v>0</v>
      </c>
      <c r="Z261">
        <f>SUMIFS('总明细 源文件后台下'!Q:Q,'总明细 源文件后台下'!E:E,E261,'总明细 源文件后台下'!C:C,"Refund")</f>
        <v>0</v>
      </c>
      <c r="AA261">
        <f>SUMIFS('总明细 源文件后台下'!R:R,'总明细 源文件后台下'!E:E,E261,'总明细 源文件后台下'!C:C,"Refund")</f>
        <v>0</v>
      </c>
      <c r="AB261">
        <f>SUMIFS('总明细 源文件后台下'!S:S,'总明细 源文件后台下'!E:E,E261,'总明细 源文件后台下'!C:C,"Refund")</f>
        <v>0</v>
      </c>
      <c r="AC261">
        <f>SUMIFS('总明细 源文件后台下'!T:T,'总明细 源文件后台下'!E:E,E261,'总明细 源文件后台下'!C:C,"Refund")</f>
        <v>0</v>
      </c>
      <c r="AD261">
        <f>SUMIFS('总明细 源文件后台下'!U:U,'总明细 源文件后台下'!E:E,E261,'总明细 源文件后台下'!C:C,"Refund")</f>
        <v>0</v>
      </c>
      <c r="AE261">
        <f>SUMIFS('总明细 源文件后台下'!V:V,'总明细 源文件后台下'!E:E,E261,'总明细 源文件后台下'!C:C,"Refund")</f>
        <v>0</v>
      </c>
      <c r="AF261">
        <f>SUMIFS('总明细 源文件后台下'!W:W,'总明细 源文件后台下'!E:E,E261,'总明细 源文件后台下'!C:C,"Refund")</f>
        <v>0</v>
      </c>
      <c r="AK261">
        <f>(SUMIF('广告费 源文件后台下'!G:G,E261,'广告费 源文件后台下'!M:M))*-1</f>
        <v>0</v>
      </c>
      <c r="AL261">
        <f>SUMIFS('总明细 源文件后台下'!W:W,'总明细 源文件后台下'!E:E,E261,'总明细 源文件后台下'!C:C,"Adjustment",'总明细 源文件后台下'!F:F,"FBA Inventory Reimbursement - Customer Return")</f>
        <v>0</v>
      </c>
      <c r="AM261">
        <f>SUMIFS('总明细 源文件后台下'!W:W,'总明细 源文件后台下'!E:E,E261,'总明细 源文件后台下'!C:C,"Adjustment",'总明细 源文件后台下'!F:F,"FBA Inventory Reimbursement - Damaged:Warehouse")</f>
        <v>0</v>
      </c>
      <c r="AN261">
        <f>SUMIFS('总明细 源文件后台下'!W:W,'总明细 源文件后台下'!E:E,E261,'总明细 源文件后台下'!C:C,"Adjustment",'总明细 源文件后台下'!F:F,"FBA Inventory Reimbursement - Customer Service Issue")</f>
        <v>0</v>
      </c>
      <c r="AO261">
        <f>SUMIFS('总明细 源文件后台下'!W:W,'总明细 源文件后台下'!E:E,E261,'总明细 源文件后台下'!C:C,"Adjustment",'总明细 源文件后台下'!F:F,"FBA Inventory Reimbursement - Fee Correction")</f>
        <v>0</v>
      </c>
      <c r="AP261">
        <f>SUMIFS('总明细 源文件后台下'!W:W,'总明细 源文件后台下'!E:E,E261,'总明细 源文件后台下'!C:C,"Adjustment",'总明细 源文件后台下'!F:F,"FBA Inventory Reimbursement - General Adjustment")</f>
        <v>0</v>
      </c>
      <c r="AQ261">
        <f>SUMIFS('总明细 源文件后台下'!W:W,'总明细 源文件后台下'!E:E,E261,'总明细 源文件后台下'!C:C,"Adjustment",'总明细 源文件后台下'!F:F,"FBA Inventory Reimbursement - Lost:Inbound")</f>
        <v>0</v>
      </c>
      <c r="AR261">
        <f>SUMIFS('总明细 源文件后台下'!W:W,'总明细 源文件后台下'!E:E,E261,'总明细 源文件后台下'!C:C,"Adjustment",'总明细 源文件后台下'!F:F,"FBA Inventory Reimbursement - Lost:Warehouse")</f>
        <v>0</v>
      </c>
      <c r="AS261">
        <f>SUMIFS('总明细 源文件后台下'!W:W,'总明细 源文件后台下'!E:E,E261,'总明细 源文件后台下'!C:C,"Adjustment",'总明细 源文件后台下'!F:F,"Non-subscription Fee Adjustment")</f>
        <v>0</v>
      </c>
      <c r="AT261">
        <f>SUMIFS('总明细 源文件后台下'!W:W,'总明细 源文件后台下'!E:E,E261,'总明细 源文件后台下'!C:C,"Adjustment",'总明细 源文件后台下'!F:F,"FBA Inventory Placement Service Fee")</f>
        <v>0</v>
      </c>
      <c r="AV261">
        <f>SUMIF('FBA Customer Return Per Unit Fe'!B:B,E261,'FBA Customer Return Per Unit Fe'!C:C)</f>
        <v>0</v>
      </c>
      <c r="AX261">
        <f>(SUMIF('仓储费 源文件后台下'!C:C,E261,'仓储费 源文件后台下'!V:V))*-1</f>
        <v>0</v>
      </c>
      <c r="AZ261">
        <f>SUMIF('Disposal Fee销毁费用-160.95'!B:B,E261,'Disposal Fee销毁费用-160.95'!D:D)*-1</f>
        <v>0</v>
      </c>
      <c r="BC261">
        <f>IFERROR(VLOOKUP(F261,'优惠券-86.4'!F:I,4,0),0)</f>
        <v>0</v>
      </c>
      <c r="BD261">
        <f>IFERROR(VLOOKUP(F261,'早评-120'!E:H,4,0),0)</f>
        <v>0</v>
      </c>
      <c r="BF261">
        <f t="shared" si="24"/>
        <v>0</v>
      </c>
      <c r="BG261">
        <f t="shared" si="25"/>
        <v>0</v>
      </c>
      <c r="BH261">
        <f t="shared" si="26"/>
        <v>0</v>
      </c>
      <c r="BQ261" s="45">
        <f t="shared" si="27"/>
        <v>0</v>
      </c>
      <c r="BR261">
        <f>SUMIFS('9月销毁明细'!D:D,'9月销毁明细'!A:A,E261,'9月销毁明细'!H:H,"Sellable")</f>
        <v>0</v>
      </c>
      <c r="BS261">
        <f>SUMIFS('9月销毁明细'!G:G,'9月销毁明细'!A:A,E261,'9月销毁明细'!H:H,"Sellable")</f>
        <v>0</v>
      </c>
      <c r="BT261">
        <f>SUMIFS('9月销毁明细'!D:D,'9月销毁明细'!A:A,E261,'9月销毁明细'!H:H,"Unsellable")</f>
        <v>0</v>
      </c>
      <c r="BU261">
        <f>SUMIFS('9月销毁明细'!G:G,'9月销毁明细'!A:A,E261,'9月销毁明细'!H:H,"Unsellable")</f>
        <v>0</v>
      </c>
      <c r="BW261">
        <f>IFERROR(I261*VLOOKUP(F261,'9.3成本表'!C:L,10,0),0)</f>
        <v>0</v>
      </c>
      <c r="BX261">
        <f t="shared" si="28"/>
        <v>0</v>
      </c>
      <c r="CC261" s="45">
        <f t="shared" si="29"/>
        <v>0</v>
      </c>
      <c r="CD261" s="45">
        <f t="shared" si="30"/>
        <v>0</v>
      </c>
      <c r="CE261" s="45">
        <f t="shared" si="31"/>
        <v>0</v>
      </c>
    </row>
    <row r="262" spans="4:83" x14ac:dyDescent="0.25">
      <c r="D262" s="20" t="s">
        <v>633</v>
      </c>
      <c r="E262" s="20" t="s">
        <v>634</v>
      </c>
      <c r="F262" s="20">
        <v>3869</v>
      </c>
      <c r="G262">
        <v>256</v>
      </c>
      <c r="H262" s="20"/>
      <c r="I262">
        <f>SUMIFS('总明细 源文件后台下'!G:G,'总明细 源文件后台下'!E:E,E262,'总明细 源文件后台下'!C:C,"Order")</f>
        <v>0</v>
      </c>
      <c r="J262">
        <f>SUMIFS('总明细 源文件后台下'!M:M,'总明细 源文件后台下'!E:E,E262,'总明细 源文件后台下'!C:C,"Order")</f>
        <v>0</v>
      </c>
      <c r="K262">
        <f>SUMIFS('总明细 源文件后台下'!N:N,'总明细 源文件后台下'!E:E,E262,'总明细 源文件后台下'!C:C,"Order")</f>
        <v>0</v>
      </c>
      <c r="L262">
        <f>SUMIFS('总明细 源文件后台下'!O:O,'总明细 源文件后台下'!E:E,E262,'总明细 源文件后台下'!C:C,"Order")</f>
        <v>0</v>
      </c>
      <c r="M262">
        <f>SUMIFS('总明细 源文件后台下'!P:P,'总明细 源文件后台下'!E:E,E262,'总明细 源文件后台下'!C:C,"Order")</f>
        <v>0</v>
      </c>
      <c r="N262">
        <f>SUMIFS('总明细 源文件后台下'!Q:Q,'总明细 源文件后台下'!E:E,E262,'总明细 源文件后台下'!C:C,"Order")</f>
        <v>0</v>
      </c>
      <c r="O262">
        <f>SUMIFS('总明细 源文件后台下'!R:R,'总明细 源文件后台下'!E:E,E262,'总明细 源文件后台下'!C:C,"Order")</f>
        <v>0</v>
      </c>
      <c r="P262">
        <f>SUMIFS('总明细 源文件后台下'!S:S,'总明细 源文件后台下'!E:E,E262,'总明细 源文件后台下'!C:C,"Order")</f>
        <v>0</v>
      </c>
      <c r="Q262">
        <f>SUMIFS('总明细 源文件后台下'!T:T,'总明细 源文件后台下'!E:E,E262,'总明细 源文件后台下'!C:C,"Order")</f>
        <v>0</v>
      </c>
      <c r="R262">
        <f>SUMIFS('总明细 源文件后台下'!U:U,'总明细 源文件后台下'!E:E,E262,'总明细 源文件后台下'!C:C,"Order")</f>
        <v>0</v>
      </c>
      <c r="S262">
        <f>SUMIFS('总明细 源文件后台下'!V:V,'总明细 源文件后台下'!E:E,E262,'总明细 源文件后台下'!C:C,"Order")</f>
        <v>0</v>
      </c>
      <c r="T262">
        <f>SUMIFS('总明细 源文件后台下'!W:W,'总明细 源文件后台下'!E:E,E262,'总明细 源文件后台下'!C:C,"Order")</f>
        <v>0</v>
      </c>
      <c r="U262">
        <f>SUMIFS('总明细 源文件后台下'!G:G,'总明细 源文件后台下'!E:E,E262,'总明细 源文件后台下'!C:C,"Refund")</f>
        <v>0</v>
      </c>
      <c r="V262">
        <f>SUMIFS('总明细 源文件后台下'!M:M,'总明细 源文件后台下'!E:E,E262,'总明细 源文件后台下'!C:C,"Refund")</f>
        <v>0</v>
      </c>
      <c r="W262">
        <f>SUMIFS('总明细 源文件后台下'!N:N,'总明细 源文件后台下'!E:E,E262,'总明细 源文件后台下'!C:C,"Refund")</f>
        <v>0</v>
      </c>
      <c r="X262">
        <f>SUMIFS('总明细 源文件后台下'!O:O,'总明细 源文件后台下'!E:E,E262,'总明细 源文件后台下'!C:C,"Refund")</f>
        <v>0</v>
      </c>
      <c r="Y262">
        <f>SUMIFS('总明细 源文件后台下'!P:P,'总明细 源文件后台下'!E:E,E262,'总明细 源文件后台下'!C:C,"Refund")</f>
        <v>0</v>
      </c>
      <c r="Z262">
        <f>SUMIFS('总明细 源文件后台下'!Q:Q,'总明细 源文件后台下'!E:E,E262,'总明细 源文件后台下'!C:C,"Refund")</f>
        <v>0</v>
      </c>
      <c r="AA262">
        <f>SUMIFS('总明细 源文件后台下'!R:R,'总明细 源文件后台下'!E:E,E262,'总明细 源文件后台下'!C:C,"Refund")</f>
        <v>0</v>
      </c>
      <c r="AB262">
        <f>SUMIFS('总明细 源文件后台下'!S:S,'总明细 源文件后台下'!E:E,E262,'总明细 源文件后台下'!C:C,"Refund")</f>
        <v>0</v>
      </c>
      <c r="AC262">
        <f>SUMIFS('总明细 源文件后台下'!T:T,'总明细 源文件后台下'!E:E,E262,'总明细 源文件后台下'!C:C,"Refund")</f>
        <v>0</v>
      </c>
      <c r="AD262">
        <f>SUMIFS('总明细 源文件后台下'!U:U,'总明细 源文件后台下'!E:E,E262,'总明细 源文件后台下'!C:C,"Refund")</f>
        <v>0</v>
      </c>
      <c r="AE262">
        <f>SUMIFS('总明细 源文件后台下'!V:V,'总明细 源文件后台下'!E:E,E262,'总明细 源文件后台下'!C:C,"Refund")</f>
        <v>0</v>
      </c>
      <c r="AF262">
        <f>SUMIFS('总明细 源文件后台下'!W:W,'总明细 源文件后台下'!E:E,E262,'总明细 源文件后台下'!C:C,"Refund")</f>
        <v>0</v>
      </c>
      <c r="AK262">
        <f>(SUMIF('广告费 源文件后台下'!G:G,E262,'广告费 源文件后台下'!M:M))*-1</f>
        <v>0</v>
      </c>
      <c r="AL262">
        <f>SUMIFS('总明细 源文件后台下'!W:W,'总明细 源文件后台下'!E:E,E262,'总明细 源文件后台下'!C:C,"Adjustment",'总明细 源文件后台下'!F:F,"FBA Inventory Reimbursement - Customer Return")</f>
        <v>0</v>
      </c>
      <c r="AM262">
        <f>SUMIFS('总明细 源文件后台下'!W:W,'总明细 源文件后台下'!E:E,E262,'总明细 源文件后台下'!C:C,"Adjustment",'总明细 源文件后台下'!F:F,"FBA Inventory Reimbursement - Damaged:Warehouse")</f>
        <v>0</v>
      </c>
      <c r="AN262">
        <f>SUMIFS('总明细 源文件后台下'!W:W,'总明细 源文件后台下'!E:E,E262,'总明细 源文件后台下'!C:C,"Adjustment",'总明细 源文件后台下'!F:F,"FBA Inventory Reimbursement - Customer Service Issue")</f>
        <v>0</v>
      </c>
      <c r="AO262">
        <f>SUMIFS('总明细 源文件后台下'!W:W,'总明细 源文件后台下'!E:E,E262,'总明细 源文件后台下'!C:C,"Adjustment",'总明细 源文件后台下'!F:F,"FBA Inventory Reimbursement - Fee Correction")</f>
        <v>0</v>
      </c>
      <c r="AP262">
        <f>SUMIFS('总明细 源文件后台下'!W:W,'总明细 源文件后台下'!E:E,E262,'总明细 源文件后台下'!C:C,"Adjustment",'总明细 源文件后台下'!F:F,"FBA Inventory Reimbursement - General Adjustment")</f>
        <v>0</v>
      </c>
      <c r="AQ262">
        <f>SUMIFS('总明细 源文件后台下'!W:W,'总明细 源文件后台下'!E:E,E262,'总明细 源文件后台下'!C:C,"Adjustment",'总明细 源文件后台下'!F:F,"FBA Inventory Reimbursement - Lost:Inbound")</f>
        <v>0</v>
      </c>
      <c r="AR262">
        <f>SUMIFS('总明细 源文件后台下'!W:W,'总明细 源文件后台下'!E:E,E262,'总明细 源文件后台下'!C:C,"Adjustment",'总明细 源文件后台下'!F:F,"FBA Inventory Reimbursement - Lost:Warehouse")</f>
        <v>0</v>
      </c>
      <c r="AS262">
        <f>SUMIFS('总明细 源文件后台下'!W:W,'总明细 源文件后台下'!E:E,E262,'总明细 源文件后台下'!C:C,"Adjustment",'总明细 源文件后台下'!F:F,"Non-subscription Fee Adjustment")</f>
        <v>0</v>
      </c>
      <c r="AT262">
        <f>SUMIFS('总明细 源文件后台下'!W:W,'总明细 源文件后台下'!E:E,E262,'总明细 源文件后台下'!C:C,"Adjustment",'总明细 源文件后台下'!F:F,"FBA Inventory Placement Service Fee")</f>
        <v>0</v>
      </c>
      <c r="AV262">
        <f>SUMIF('FBA Customer Return Per Unit Fe'!B:B,E262,'FBA Customer Return Per Unit Fe'!C:C)</f>
        <v>0</v>
      </c>
      <c r="AX262">
        <f>(SUMIF('仓储费 源文件后台下'!C:C,E262,'仓储费 源文件后台下'!V:V))*-1</f>
        <v>0</v>
      </c>
      <c r="AZ262">
        <f>SUMIF('Disposal Fee销毁费用-160.95'!B:B,E262,'Disposal Fee销毁费用-160.95'!D:D)*-1</f>
        <v>0</v>
      </c>
      <c r="BC262">
        <f>IFERROR(VLOOKUP(F262,'优惠券-86.4'!F:I,4,0),0)</f>
        <v>0</v>
      </c>
      <c r="BD262">
        <f>IFERROR(VLOOKUP(F262,'早评-120'!E:H,4,0),0)</f>
        <v>0</v>
      </c>
      <c r="BF262">
        <f t="shared" si="24"/>
        <v>0</v>
      </c>
      <c r="BG262">
        <f t="shared" si="25"/>
        <v>0</v>
      </c>
      <c r="BH262">
        <f t="shared" si="26"/>
        <v>0</v>
      </c>
      <c r="BQ262" s="45">
        <f t="shared" si="27"/>
        <v>0</v>
      </c>
      <c r="BR262">
        <f>SUMIFS('9月销毁明细'!D:D,'9月销毁明细'!A:A,E262,'9月销毁明细'!H:H,"Sellable")</f>
        <v>0</v>
      </c>
      <c r="BS262">
        <f>SUMIFS('9月销毁明细'!G:G,'9月销毁明细'!A:A,E262,'9月销毁明细'!H:H,"Sellable")</f>
        <v>0</v>
      </c>
      <c r="BT262">
        <f>SUMIFS('9月销毁明细'!D:D,'9月销毁明细'!A:A,E262,'9月销毁明细'!H:H,"Unsellable")</f>
        <v>0</v>
      </c>
      <c r="BU262">
        <f>SUMIFS('9月销毁明细'!G:G,'9月销毁明细'!A:A,E262,'9月销毁明细'!H:H,"Unsellable")</f>
        <v>0</v>
      </c>
      <c r="BW262">
        <f>IFERROR(I262*VLOOKUP(F262,'9.3成本表'!C:L,10,0),0)</f>
        <v>0</v>
      </c>
      <c r="BX262">
        <f t="shared" si="28"/>
        <v>0</v>
      </c>
      <c r="CC262" s="45">
        <f t="shared" si="29"/>
        <v>0</v>
      </c>
      <c r="CD262" s="45">
        <f t="shared" si="30"/>
        <v>0</v>
      </c>
      <c r="CE262" s="45">
        <f t="shared" si="31"/>
        <v>0</v>
      </c>
    </row>
    <row r="263" spans="4:83" x14ac:dyDescent="0.25">
      <c r="D263" s="20" t="s">
        <v>635</v>
      </c>
      <c r="E263" s="20" t="s">
        <v>636</v>
      </c>
      <c r="F263" s="20">
        <v>3883</v>
      </c>
      <c r="G263">
        <v>257</v>
      </c>
      <c r="H263" s="20"/>
      <c r="I263">
        <f>SUMIFS('总明细 源文件后台下'!G:G,'总明细 源文件后台下'!E:E,E263,'总明细 源文件后台下'!C:C,"Order")</f>
        <v>0</v>
      </c>
      <c r="J263">
        <f>SUMIFS('总明细 源文件后台下'!M:M,'总明细 源文件后台下'!E:E,E263,'总明细 源文件后台下'!C:C,"Order")</f>
        <v>0</v>
      </c>
      <c r="K263">
        <f>SUMIFS('总明细 源文件后台下'!N:N,'总明细 源文件后台下'!E:E,E263,'总明细 源文件后台下'!C:C,"Order")</f>
        <v>0</v>
      </c>
      <c r="L263">
        <f>SUMIFS('总明细 源文件后台下'!O:O,'总明细 源文件后台下'!E:E,E263,'总明细 源文件后台下'!C:C,"Order")</f>
        <v>0</v>
      </c>
      <c r="M263">
        <f>SUMIFS('总明细 源文件后台下'!P:P,'总明细 源文件后台下'!E:E,E263,'总明细 源文件后台下'!C:C,"Order")</f>
        <v>0</v>
      </c>
      <c r="N263">
        <f>SUMIFS('总明细 源文件后台下'!Q:Q,'总明细 源文件后台下'!E:E,E263,'总明细 源文件后台下'!C:C,"Order")</f>
        <v>0</v>
      </c>
      <c r="O263">
        <f>SUMIFS('总明细 源文件后台下'!R:R,'总明细 源文件后台下'!E:E,E263,'总明细 源文件后台下'!C:C,"Order")</f>
        <v>0</v>
      </c>
      <c r="P263">
        <f>SUMIFS('总明细 源文件后台下'!S:S,'总明细 源文件后台下'!E:E,E263,'总明细 源文件后台下'!C:C,"Order")</f>
        <v>0</v>
      </c>
      <c r="Q263">
        <f>SUMIFS('总明细 源文件后台下'!T:T,'总明细 源文件后台下'!E:E,E263,'总明细 源文件后台下'!C:C,"Order")</f>
        <v>0</v>
      </c>
      <c r="R263">
        <f>SUMIFS('总明细 源文件后台下'!U:U,'总明细 源文件后台下'!E:E,E263,'总明细 源文件后台下'!C:C,"Order")</f>
        <v>0</v>
      </c>
      <c r="S263">
        <f>SUMIFS('总明细 源文件后台下'!V:V,'总明细 源文件后台下'!E:E,E263,'总明细 源文件后台下'!C:C,"Order")</f>
        <v>0</v>
      </c>
      <c r="T263">
        <f>SUMIFS('总明细 源文件后台下'!W:W,'总明细 源文件后台下'!E:E,E263,'总明细 源文件后台下'!C:C,"Order")</f>
        <v>0</v>
      </c>
      <c r="U263">
        <f>SUMIFS('总明细 源文件后台下'!G:G,'总明细 源文件后台下'!E:E,E263,'总明细 源文件后台下'!C:C,"Refund")</f>
        <v>0</v>
      </c>
      <c r="V263">
        <f>SUMIFS('总明细 源文件后台下'!M:M,'总明细 源文件后台下'!E:E,E263,'总明细 源文件后台下'!C:C,"Refund")</f>
        <v>0</v>
      </c>
      <c r="W263">
        <f>SUMIFS('总明细 源文件后台下'!N:N,'总明细 源文件后台下'!E:E,E263,'总明细 源文件后台下'!C:C,"Refund")</f>
        <v>0</v>
      </c>
      <c r="X263">
        <f>SUMIFS('总明细 源文件后台下'!O:O,'总明细 源文件后台下'!E:E,E263,'总明细 源文件后台下'!C:C,"Refund")</f>
        <v>0</v>
      </c>
      <c r="Y263">
        <f>SUMIFS('总明细 源文件后台下'!P:P,'总明细 源文件后台下'!E:E,E263,'总明细 源文件后台下'!C:C,"Refund")</f>
        <v>0</v>
      </c>
      <c r="Z263">
        <f>SUMIFS('总明细 源文件后台下'!Q:Q,'总明细 源文件后台下'!E:E,E263,'总明细 源文件后台下'!C:C,"Refund")</f>
        <v>0</v>
      </c>
      <c r="AA263">
        <f>SUMIFS('总明细 源文件后台下'!R:R,'总明细 源文件后台下'!E:E,E263,'总明细 源文件后台下'!C:C,"Refund")</f>
        <v>0</v>
      </c>
      <c r="AB263">
        <f>SUMIFS('总明细 源文件后台下'!S:S,'总明细 源文件后台下'!E:E,E263,'总明细 源文件后台下'!C:C,"Refund")</f>
        <v>0</v>
      </c>
      <c r="AC263">
        <f>SUMIFS('总明细 源文件后台下'!T:T,'总明细 源文件后台下'!E:E,E263,'总明细 源文件后台下'!C:C,"Refund")</f>
        <v>0</v>
      </c>
      <c r="AD263">
        <f>SUMIFS('总明细 源文件后台下'!U:U,'总明细 源文件后台下'!E:E,E263,'总明细 源文件后台下'!C:C,"Refund")</f>
        <v>0</v>
      </c>
      <c r="AE263">
        <f>SUMIFS('总明细 源文件后台下'!V:V,'总明细 源文件后台下'!E:E,E263,'总明细 源文件后台下'!C:C,"Refund")</f>
        <v>0</v>
      </c>
      <c r="AF263">
        <f>SUMIFS('总明细 源文件后台下'!W:W,'总明细 源文件后台下'!E:E,E263,'总明细 源文件后台下'!C:C,"Refund")</f>
        <v>0</v>
      </c>
      <c r="AK263">
        <f>(SUMIF('广告费 源文件后台下'!G:G,E263,'广告费 源文件后台下'!M:M))*-1</f>
        <v>0</v>
      </c>
      <c r="AL263">
        <f>SUMIFS('总明细 源文件后台下'!W:W,'总明细 源文件后台下'!E:E,E263,'总明细 源文件后台下'!C:C,"Adjustment",'总明细 源文件后台下'!F:F,"FBA Inventory Reimbursement - Customer Return")</f>
        <v>0</v>
      </c>
      <c r="AM263">
        <f>SUMIFS('总明细 源文件后台下'!W:W,'总明细 源文件后台下'!E:E,E263,'总明细 源文件后台下'!C:C,"Adjustment",'总明细 源文件后台下'!F:F,"FBA Inventory Reimbursement - Damaged:Warehouse")</f>
        <v>0</v>
      </c>
      <c r="AN263">
        <f>SUMIFS('总明细 源文件后台下'!W:W,'总明细 源文件后台下'!E:E,E263,'总明细 源文件后台下'!C:C,"Adjustment",'总明细 源文件后台下'!F:F,"FBA Inventory Reimbursement - Customer Service Issue")</f>
        <v>0</v>
      </c>
      <c r="AO263">
        <f>SUMIFS('总明细 源文件后台下'!W:W,'总明细 源文件后台下'!E:E,E263,'总明细 源文件后台下'!C:C,"Adjustment",'总明细 源文件后台下'!F:F,"FBA Inventory Reimbursement - Fee Correction")</f>
        <v>0</v>
      </c>
      <c r="AP263">
        <f>SUMIFS('总明细 源文件后台下'!W:W,'总明细 源文件后台下'!E:E,E263,'总明细 源文件后台下'!C:C,"Adjustment",'总明细 源文件后台下'!F:F,"FBA Inventory Reimbursement - General Adjustment")</f>
        <v>0</v>
      </c>
      <c r="AQ263">
        <f>SUMIFS('总明细 源文件后台下'!W:W,'总明细 源文件后台下'!E:E,E263,'总明细 源文件后台下'!C:C,"Adjustment",'总明细 源文件后台下'!F:F,"FBA Inventory Reimbursement - Lost:Inbound")</f>
        <v>0</v>
      </c>
      <c r="AR263">
        <f>SUMIFS('总明细 源文件后台下'!W:W,'总明细 源文件后台下'!E:E,E263,'总明细 源文件后台下'!C:C,"Adjustment",'总明细 源文件后台下'!F:F,"FBA Inventory Reimbursement - Lost:Warehouse")</f>
        <v>0</v>
      </c>
      <c r="AS263">
        <f>SUMIFS('总明细 源文件后台下'!W:W,'总明细 源文件后台下'!E:E,E263,'总明细 源文件后台下'!C:C,"Adjustment",'总明细 源文件后台下'!F:F,"Non-subscription Fee Adjustment")</f>
        <v>0</v>
      </c>
      <c r="AT263">
        <f>SUMIFS('总明细 源文件后台下'!W:W,'总明细 源文件后台下'!E:E,E263,'总明细 源文件后台下'!C:C,"Adjustment",'总明细 源文件后台下'!F:F,"FBA Inventory Placement Service Fee")</f>
        <v>0</v>
      </c>
      <c r="AV263">
        <f>SUMIF('FBA Customer Return Per Unit Fe'!B:B,E263,'FBA Customer Return Per Unit Fe'!C:C)</f>
        <v>0</v>
      </c>
      <c r="AX263">
        <f>(SUMIF('仓储费 源文件后台下'!C:C,E263,'仓储费 源文件后台下'!V:V))*-1</f>
        <v>0</v>
      </c>
      <c r="AZ263">
        <f>SUMIF('Disposal Fee销毁费用-160.95'!B:B,E263,'Disposal Fee销毁费用-160.95'!D:D)*-1</f>
        <v>0</v>
      </c>
      <c r="BC263">
        <f>IFERROR(VLOOKUP(F263,'优惠券-86.4'!F:I,4,0),0)</f>
        <v>0</v>
      </c>
      <c r="BD263">
        <f>IFERROR(VLOOKUP(F263,'早评-120'!E:H,4,0),0)</f>
        <v>0</v>
      </c>
      <c r="BF263">
        <f t="shared" si="24"/>
        <v>0</v>
      </c>
      <c r="BG263">
        <f t="shared" si="25"/>
        <v>0</v>
      </c>
      <c r="BH263">
        <f t="shared" si="26"/>
        <v>0</v>
      </c>
      <c r="BQ263" s="45">
        <f t="shared" si="27"/>
        <v>0</v>
      </c>
      <c r="BR263">
        <f>SUMIFS('9月销毁明细'!D:D,'9月销毁明细'!A:A,E263,'9月销毁明细'!H:H,"Sellable")</f>
        <v>0</v>
      </c>
      <c r="BS263">
        <f>SUMIFS('9月销毁明细'!G:G,'9月销毁明细'!A:A,E263,'9月销毁明细'!H:H,"Sellable")</f>
        <v>0</v>
      </c>
      <c r="BT263">
        <f>SUMIFS('9月销毁明细'!D:D,'9月销毁明细'!A:A,E263,'9月销毁明细'!H:H,"Unsellable")</f>
        <v>0</v>
      </c>
      <c r="BU263">
        <f>SUMIFS('9月销毁明细'!G:G,'9月销毁明细'!A:A,E263,'9月销毁明细'!H:H,"Unsellable")</f>
        <v>0</v>
      </c>
      <c r="BW263">
        <f>IFERROR(I263*VLOOKUP(F263,'9.3成本表'!C:L,10,0),0)</f>
        <v>0</v>
      </c>
      <c r="BX263">
        <f t="shared" si="28"/>
        <v>0</v>
      </c>
      <c r="CC263" s="45">
        <f t="shared" si="29"/>
        <v>0</v>
      </c>
      <c r="CD263" s="45">
        <f t="shared" si="30"/>
        <v>0</v>
      </c>
      <c r="CE263" s="45">
        <f t="shared" si="31"/>
        <v>0</v>
      </c>
    </row>
    <row r="264" spans="4:83" x14ac:dyDescent="0.25">
      <c r="D264" s="20" t="s">
        <v>637</v>
      </c>
      <c r="E264" s="20" t="s">
        <v>638</v>
      </c>
      <c r="F264" s="20">
        <v>3883</v>
      </c>
      <c r="G264">
        <v>258</v>
      </c>
      <c r="H264" s="20"/>
      <c r="I264">
        <f>SUMIFS('总明细 源文件后台下'!G:G,'总明细 源文件后台下'!E:E,E264,'总明细 源文件后台下'!C:C,"Order")</f>
        <v>0</v>
      </c>
      <c r="J264">
        <f>SUMIFS('总明细 源文件后台下'!M:M,'总明细 源文件后台下'!E:E,E264,'总明细 源文件后台下'!C:C,"Order")</f>
        <v>0</v>
      </c>
      <c r="K264">
        <f>SUMIFS('总明细 源文件后台下'!N:N,'总明细 源文件后台下'!E:E,E264,'总明细 源文件后台下'!C:C,"Order")</f>
        <v>0</v>
      </c>
      <c r="L264">
        <f>SUMIFS('总明细 源文件后台下'!O:O,'总明细 源文件后台下'!E:E,E264,'总明细 源文件后台下'!C:C,"Order")</f>
        <v>0</v>
      </c>
      <c r="M264">
        <f>SUMIFS('总明细 源文件后台下'!P:P,'总明细 源文件后台下'!E:E,E264,'总明细 源文件后台下'!C:C,"Order")</f>
        <v>0</v>
      </c>
      <c r="N264">
        <f>SUMIFS('总明细 源文件后台下'!Q:Q,'总明细 源文件后台下'!E:E,E264,'总明细 源文件后台下'!C:C,"Order")</f>
        <v>0</v>
      </c>
      <c r="O264">
        <f>SUMIFS('总明细 源文件后台下'!R:R,'总明细 源文件后台下'!E:E,E264,'总明细 源文件后台下'!C:C,"Order")</f>
        <v>0</v>
      </c>
      <c r="P264">
        <f>SUMIFS('总明细 源文件后台下'!S:S,'总明细 源文件后台下'!E:E,E264,'总明细 源文件后台下'!C:C,"Order")</f>
        <v>0</v>
      </c>
      <c r="Q264">
        <f>SUMIFS('总明细 源文件后台下'!T:T,'总明细 源文件后台下'!E:E,E264,'总明细 源文件后台下'!C:C,"Order")</f>
        <v>0</v>
      </c>
      <c r="R264">
        <f>SUMIFS('总明细 源文件后台下'!U:U,'总明细 源文件后台下'!E:E,E264,'总明细 源文件后台下'!C:C,"Order")</f>
        <v>0</v>
      </c>
      <c r="S264">
        <f>SUMIFS('总明细 源文件后台下'!V:V,'总明细 源文件后台下'!E:E,E264,'总明细 源文件后台下'!C:C,"Order")</f>
        <v>0</v>
      </c>
      <c r="T264">
        <f>SUMIFS('总明细 源文件后台下'!W:W,'总明细 源文件后台下'!E:E,E264,'总明细 源文件后台下'!C:C,"Order")</f>
        <v>0</v>
      </c>
      <c r="U264">
        <f>SUMIFS('总明细 源文件后台下'!G:G,'总明细 源文件后台下'!E:E,E264,'总明细 源文件后台下'!C:C,"Refund")</f>
        <v>0</v>
      </c>
      <c r="V264">
        <f>SUMIFS('总明细 源文件后台下'!M:M,'总明细 源文件后台下'!E:E,E264,'总明细 源文件后台下'!C:C,"Refund")</f>
        <v>0</v>
      </c>
      <c r="W264">
        <f>SUMIFS('总明细 源文件后台下'!N:N,'总明细 源文件后台下'!E:E,E264,'总明细 源文件后台下'!C:C,"Refund")</f>
        <v>0</v>
      </c>
      <c r="X264">
        <f>SUMIFS('总明细 源文件后台下'!O:O,'总明细 源文件后台下'!E:E,E264,'总明细 源文件后台下'!C:C,"Refund")</f>
        <v>0</v>
      </c>
      <c r="Y264">
        <f>SUMIFS('总明细 源文件后台下'!P:P,'总明细 源文件后台下'!E:E,E264,'总明细 源文件后台下'!C:C,"Refund")</f>
        <v>0</v>
      </c>
      <c r="Z264">
        <f>SUMIFS('总明细 源文件后台下'!Q:Q,'总明细 源文件后台下'!E:E,E264,'总明细 源文件后台下'!C:C,"Refund")</f>
        <v>0</v>
      </c>
      <c r="AA264">
        <f>SUMIFS('总明细 源文件后台下'!R:R,'总明细 源文件后台下'!E:E,E264,'总明细 源文件后台下'!C:C,"Refund")</f>
        <v>0</v>
      </c>
      <c r="AB264">
        <f>SUMIFS('总明细 源文件后台下'!S:S,'总明细 源文件后台下'!E:E,E264,'总明细 源文件后台下'!C:C,"Refund")</f>
        <v>0</v>
      </c>
      <c r="AC264">
        <f>SUMIFS('总明细 源文件后台下'!T:T,'总明细 源文件后台下'!E:E,E264,'总明细 源文件后台下'!C:C,"Refund")</f>
        <v>0</v>
      </c>
      <c r="AD264">
        <f>SUMIFS('总明细 源文件后台下'!U:U,'总明细 源文件后台下'!E:E,E264,'总明细 源文件后台下'!C:C,"Refund")</f>
        <v>0</v>
      </c>
      <c r="AE264">
        <f>SUMIFS('总明细 源文件后台下'!V:V,'总明细 源文件后台下'!E:E,E264,'总明细 源文件后台下'!C:C,"Refund")</f>
        <v>0</v>
      </c>
      <c r="AF264">
        <f>SUMIFS('总明细 源文件后台下'!W:W,'总明细 源文件后台下'!E:E,E264,'总明细 源文件后台下'!C:C,"Refund")</f>
        <v>0</v>
      </c>
      <c r="AK264">
        <f>(SUMIF('广告费 源文件后台下'!G:G,E264,'广告费 源文件后台下'!M:M))*-1</f>
        <v>0</v>
      </c>
      <c r="AL264">
        <f>SUMIFS('总明细 源文件后台下'!W:W,'总明细 源文件后台下'!E:E,E264,'总明细 源文件后台下'!C:C,"Adjustment",'总明细 源文件后台下'!F:F,"FBA Inventory Reimbursement - Customer Return")</f>
        <v>0</v>
      </c>
      <c r="AM264">
        <f>SUMIFS('总明细 源文件后台下'!W:W,'总明细 源文件后台下'!E:E,E264,'总明细 源文件后台下'!C:C,"Adjustment",'总明细 源文件后台下'!F:F,"FBA Inventory Reimbursement - Damaged:Warehouse")</f>
        <v>0</v>
      </c>
      <c r="AN264">
        <f>SUMIFS('总明细 源文件后台下'!W:W,'总明细 源文件后台下'!E:E,E264,'总明细 源文件后台下'!C:C,"Adjustment",'总明细 源文件后台下'!F:F,"FBA Inventory Reimbursement - Customer Service Issue")</f>
        <v>0</v>
      </c>
      <c r="AO264">
        <f>SUMIFS('总明细 源文件后台下'!W:W,'总明细 源文件后台下'!E:E,E264,'总明细 源文件后台下'!C:C,"Adjustment",'总明细 源文件后台下'!F:F,"FBA Inventory Reimbursement - Fee Correction")</f>
        <v>0</v>
      </c>
      <c r="AP264">
        <f>SUMIFS('总明细 源文件后台下'!W:W,'总明细 源文件后台下'!E:E,E264,'总明细 源文件后台下'!C:C,"Adjustment",'总明细 源文件后台下'!F:F,"FBA Inventory Reimbursement - General Adjustment")</f>
        <v>0</v>
      </c>
      <c r="AQ264">
        <f>SUMIFS('总明细 源文件后台下'!W:W,'总明细 源文件后台下'!E:E,E264,'总明细 源文件后台下'!C:C,"Adjustment",'总明细 源文件后台下'!F:F,"FBA Inventory Reimbursement - Lost:Inbound")</f>
        <v>0</v>
      </c>
      <c r="AR264">
        <f>SUMIFS('总明细 源文件后台下'!W:W,'总明细 源文件后台下'!E:E,E264,'总明细 源文件后台下'!C:C,"Adjustment",'总明细 源文件后台下'!F:F,"FBA Inventory Reimbursement - Lost:Warehouse")</f>
        <v>0</v>
      </c>
      <c r="AS264">
        <f>SUMIFS('总明细 源文件后台下'!W:W,'总明细 源文件后台下'!E:E,E264,'总明细 源文件后台下'!C:C,"Adjustment",'总明细 源文件后台下'!F:F,"Non-subscription Fee Adjustment")</f>
        <v>0</v>
      </c>
      <c r="AT264">
        <f>SUMIFS('总明细 源文件后台下'!W:W,'总明细 源文件后台下'!E:E,E264,'总明细 源文件后台下'!C:C,"Adjustment",'总明细 源文件后台下'!F:F,"FBA Inventory Placement Service Fee")</f>
        <v>0</v>
      </c>
      <c r="AV264">
        <f>SUMIF('FBA Customer Return Per Unit Fe'!B:B,E264,'FBA Customer Return Per Unit Fe'!C:C)</f>
        <v>0</v>
      </c>
      <c r="AX264">
        <f>(SUMIF('仓储费 源文件后台下'!C:C,E264,'仓储费 源文件后台下'!V:V))*-1</f>
        <v>0</v>
      </c>
      <c r="AZ264">
        <f>SUMIF('Disposal Fee销毁费用-160.95'!B:B,E264,'Disposal Fee销毁费用-160.95'!D:D)*-1</f>
        <v>0</v>
      </c>
      <c r="BC264">
        <f>IFERROR(VLOOKUP(F264,'优惠券-86.4'!F:I,4,0),0)</f>
        <v>0</v>
      </c>
      <c r="BD264">
        <f>IFERROR(VLOOKUP(F264,'早评-120'!E:H,4,0),0)</f>
        <v>0</v>
      </c>
      <c r="BF264">
        <f t="shared" ref="BF264:BF327" si="32">T264+AF264+SUM(AG264:BD264)</f>
        <v>0</v>
      </c>
      <c r="BG264">
        <f t="shared" ref="BG264:BG327" si="33">IFERROR(BF264/J264,0)</f>
        <v>0</v>
      </c>
      <c r="BH264">
        <f t="shared" ref="BH264:BH327" si="34">IFERROR((BF264*6.5),0)</f>
        <v>0</v>
      </c>
      <c r="BQ264" s="45">
        <f t="shared" ref="BQ264:BQ327" si="35">BH264+BI264-BJ264-BK264-BL264-BM264-BN264-BO264-BP264</f>
        <v>0</v>
      </c>
      <c r="BR264">
        <f>SUMIFS('9月销毁明细'!D:D,'9月销毁明细'!A:A,E264,'9月销毁明细'!H:H,"Sellable")</f>
        <v>0</v>
      </c>
      <c r="BS264">
        <f>SUMIFS('9月销毁明细'!G:G,'9月销毁明细'!A:A,E264,'9月销毁明细'!H:H,"Sellable")</f>
        <v>0</v>
      </c>
      <c r="BT264">
        <f>SUMIFS('9月销毁明细'!D:D,'9月销毁明细'!A:A,E264,'9月销毁明细'!H:H,"Unsellable")</f>
        <v>0</v>
      </c>
      <c r="BU264">
        <f>SUMIFS('9月销毁明细'!G:G,'9月销毁明细'!A:A,E264,'9月销毁明细'!H:H,"Unsellable")</f>
        <v>0</v>
      </c>
      <c r="BW264">
        <f>IFERROR(I264*VLOOKUP(F264,'9.3成本表'!C:L,10,0),0)</f>
        <v>0</v>
      </c>
      <c r="BX264">
        <f t="shared" ref="BX264:BX327" si="36">13.26*I264</f>
        <v>0</v>
      </c>
      <c r="CC264" s="45">
        <f t="shared" ref="CC264:CC327" si="37">BQ264-BS264-BU264-BW264-BX264</f>
        <v>0</v>
      </c>
      <c r="CD264" s="45">
        <f t="shared" ref="CD264:CD327" si="38">IFERROR(CC264/(J264*6.5),0)</f>
        <v>0</v>
      </c>
      <c r="CE264" s="45">
        <f t="shared" ref="CE264:CE327" si="39">IFERROR(CC264/(BW264+BX264),0)</f>
        <v>0</v>
      </c>
    </row>
    <row r="265" spans="4:83" x14ac:dyDescent="0.25">
      <c r="D265" s="20" t="s">
        <v>639</v>
      </c>
      <c r="E265" s="20" t="s">
        <v>640</v>
      </c>
      <c r="F265" s="20">
        <v>3883</v>
      </c>
      <c r="G265">
        <v>259</v>
      </c>
      <c r="H265" s="20"/>
      <c r="I265">
        <f>SUMIFS('总明细 源文件后台下'!G:G,'总明细 源文件后台下'!E:E,E265,'总明细 源文件后台下'!C:C,"Order")</f>
        <v>0</v>
      </c>
      <c r="J265">
        <f>SUMIFS('总明细 源文件后台下'!M:M,'总明细 源文件后台下'!E:E,E265,'总明细 源文件后台下'!C:C,"Order")</f>
        <v>0</v>
      </c>
      <c r="K265">
        <f>SUMIFS('总明细 源文件后台下'!N:N,'总明细 源文件后台下'!E:E,E265,'总明细 源文件后台下'!C:C,"Order")</f>
        <v>0</v>
      </c>
      <c r="L265">
        <f>SUMIFS('总明细 源文件后台下'!O:O,'总明细 源文件后台下'!E:E,E265,'总明细 源文件后台下'!C:C,"Order")</f>
        <v>0</v>
      </c>
      <c r="M265">
        <f>SUMIFS('总明细 源文件后台下'!P:P,'总明细 源文件后台下'!E:E,E265,'总明细 源文件后台下'!C:C,"Order")</f>
        <v>0</v>
      </c>
      <c r="N265">
        <f>SUMIFS('总明细 源文件后台下'!Q:Q,'总明细 源文件后台下'!E:E,E265,'总明细 源文件后台下'!C:C,"Order")</f>
        <v>0</v>
      </c>
      <c r="O265">
        <f>SUMIFS('总明细 源文件后台下'!R:R,'总明细 源文件后台下'!E:E,E265,'总明细 源文件后台下'!C:C,"Order")</f>
        <v>0</v>
      </c>
      <c r="P265">
        <f>SUMIFS('总明细 源文件后台下'!S:S,'总明细 源文件后台下'!E:E,E265,'总明细 源文件后台下'!C:C,"Order")</f>
        <v>0</v>
      </c>
      <c r="Q265">
        <f>SUMIFS('总明细 源文件后台下'!T:T,'总明细 源文件后台下'!E:E,E265,'总明细 源文件后台下'!C:C,"Order")</f>
        <v>0</v>
      </c>
      <c r="R265">
        <f>SUMIFS('总明细 源文件后台下'!U:U,'总明细 源文件后台下'!E:E,E265,'总明细 源文件后台下'!C:C,"Order")</f>
        <v>0</v>
      </c>
      <c r="S265">
        <f>SUMIFS('总明细 源文件后台下'!V:V,'总明细 源文件后台下'!E:E,E265,'总明细 源文件后台下'!C:C,"Order")</f>
        <v>0</v>
      </c>
      <c r="T265">
        <f>SUMIFS('总明细 源文件后台下'!W:W,'总明细 源文件后台下'!E:E,E265,'总明细 源文件后台下'!C:C,"Order")</f>
        <v>0</v>
      </c>
      <c r="U265">
        <f>SUMIFS('总明细 源文件后台下'!G:G,'总明细 源文件后台下'!E:E,E265,'总明细 源文件后台下'!C:C,"Refund")</f>
        <v>0</v>
      </c>
      <c r="V265">
        <f>SUMIFS('总明细 源文件后台下'!M:M,'总明细 源文件后台下'!E:E,E265,'总明细 源文件后台下'!C:C,"Refund")</f>
        <v>0</v>
      </c>
      <c r="W265">
        <f>SUMIFS('总明细 源文件后台下'!N:N,'总明细 源文件后台下'!E:E,E265,'总明细 源文件后台下'!C:C,"Refund")</f>
        <v>0</v>
      </c>
      <c r="X265">
        <f>SUMIFS('总明细 源文件后台下'!O:O,'总明细 源文件后台下'!E:E,E265,'总明细 源文件后台下'!C:C,"Refund")</f>
        <v>0</v>
      </c>
      <c r="Y265">
        <f>SUMIFS('总明细 源文件后台下'!P:P,'总明细 源文件后台下'!E:E,E265,'总明细 源文件后台下'!C:C,"Refund")</f>
        <v>0</v>
      </c>
      <c r="Z265">
        <f>SUMIFS('总明细 源文件后台下'!Q:Q,'总明细 源文件后台下'!E:E,E265,'总明细 源文件后台下'!C:C,"Refund")</f>
        <v>0</v>
      </c>
      <c r="AA265">
        <f>SUMIFS('总明细 源文件后台下'!R:R,'总明细 源文件后台下'!E:E,E265,'总明细 源文件后台下'!C:C,"Refund")</f>
        <v>0</v>
      </c>
      <c r="AB265">
        <f>SUMIFS('总明细 源文件后台下'!S:S,'总明细 源文件后台下'!E:E,E265,'总明细 源文件后台下'!C:C,"Refund")</f>
        <v>0</v>
      </c>
      <c r="AC265">
        <f>SUMIFS('总明细 源文件后台下'!T:T,'总明细 源文件后台下'!E:E,E265,'总明细 源文件后台下'!C:C,"Refund")</f>
        <v>0</v>
      </c>
      <c r="AD265">
        <f>SUMIFS('总明细 源文件后台下'!U:U,'总明细 源文件后台下'!E:E,E265,'总明细 源文件后台下'!C:C,"Refund")</f>
        <v>0</v>
      </c>
      <c r="AE265">
        <f>SUMIFS('总明细 源文件后台下'!V:V,'总明细 源文件后台下'!E:E,E265,'总明细 源文件后台下'!C:C,"Refund")</f>
        <v>0</v>
      </c>
      <c r="AF265">
        <f>SUMIFS('总明细 源文件后台下'!W:W,'总明细 源文件后台下'!E:E,E265,'总明细 源文件后台下'!C:C,"Refund")</f>
        <v>0</v>
      </c>
      <c r="AK265">
        <f>(SUMIF('广告费 源文件后台下'!G:G,E265,'广告费 源文件后台下'!M:M))*-1</f>
        <v>0</v>
      </c>
      <c r="AL265">
        <f>SUMIFS('总明细 源文件后台下'!W:W,'总明细 源文件后台下'!E:E,E265,'总明细 源文件后台下'!C:C,"Adjustment",'总明细 源文件后台下'!F:F,"FBA Inventory Reimbursement - Customer Return")</f>
        <v>0</v>
      </c>
      <c r="AM265">
        <f>SUMIFS('总明细 源文件后台下'!W:W,'总明细 源文件后台下'!E:E,E265,'总明细 源文件后台下'!C:C,"Adjustment",'总明细 源文件后台下'!F:F,"FBA Inventory Reimbursement - Damaged:Warehouse")</f>
        <v>0</v>
      </c>
      <c r="AN265">
        <f>SUMIFS('总明细 源文件后台下'!W:W,'总明细 源文件后台下'!E:E,E265,'总明细 源文件后台下'!C:C,"Adjustment",'总明细 源文件后台下'!F:F,"FBA Inventory Reimbursement - Customer Service Issue")</f>
        <v>0</v>
      </c>
      <c r="AO265">
        <f>SUMIFS('总明细 源文件后台下'!W:W,'总明细 源文件后台下'!E:E,E265,'总明细 源文件后台下'!C:C,"Adjustment",'总明细 源文件后台下'!F:F,"FBA Inventory Reimbursement - Fee Correction")</f>
        <v>0</v>
      </c>
      <c r="AP265">
        <f>SUMIFS('总明细 源文件后台下'!W:W,'总明细 源文件后台下'!E:E,E265,'总明细 源文件后台下'!C:C,"Adjustment",'总明细 源文件后台下'!F:F,"FBA Inventory Reimbursement - General Adjustment")</f>
        <v>0</v>
      </c>
      <c r="AQ265">
        <f>SUMIFS('总明细 源文件后台下'!W:W,'总明细 源文件后台下'!E:E,E265,'总明细 源文件后台下'!C:C,"Adjustment",'总明细 源文件后台下'!F:F,"FBA Inventory Reimbursement - Lost:Inbound")</f>
        <v>0</v>
      </c>
      <c r="AR265">
        <f>SUMIFS('总明细 源文件后台下'!W:W,'总明细 源文件后台下'!E:E,E265,'总明细 源文件后台下'!C:C,"Adjustment",'总明细 源文件后台下'!F:F,"FBA Inventory Reimbursement - Lost:Warehouse")</f>
        <v>0</v>
      </c>
      <c r="AS265">
        <f>SUMIFS('总明细 源文件后台下'!W:W,'总明细 源文件后台下'!E:E,E265,'总明细 源文件后台下'!C:C,"Adjustment",'总明细 源文件后台下'!F:F,"Non-subscription Fee Adjustment")</f>
        <v>0</v>
      </c>
      <c r="AT265">
        <f>SUMIFS('总明细 源文件后台下'!W:W,'总明细 源文件后台下'!E:E,E265,'总明细 源文件后台下'!C:C,"Adjustment",'总明细 源文件后台下'!F:F,"FBA Inventory Placement Service Fee")</f>
        <v>0</v>
      </c>
      <c r="AV265">
        <f>SUMIF('FBA Customer Return Per Unit Fe'!B:B,E265,'FBA Customer Return Per Unit Fe'!C:C)</f>
        <v>0</v>
      </c>
      <c r="AX265">
        <f>(SUMIF('仓储费 源文件后台下'!C:C,E265,'仓储费 源文件后台下'!V:V))*-1</f>
        <v>0</v>
      </c>
      <c r="AZ265">
        <f>SUMIF('Disposal Fee销毁费用-160.95'!B:B,E265,'Disposal Fee销毁费用-160.95'!D:D)*-1</f>
        <v>0</v>
      </c>
      <c r="BC265">
        <f>IFERROR(VLOOKUP(F265,'优惠券-86.4'!F:I,4,0),0)</f>
        <v>0</v>
      </c>
      <c r="BD265">
        <f>IFERROR(VLOOKUP(F265,'早评-120'!E:H,4,0),0)</f>
        <v>0</v>
      </c>
      <c r="BF265">
        <f t="shared" si="32"/>
        <v>0</v>
      </c>
      <c r="BG265">
        <f t="shared" si="33"/>
        <v>0</v>
      </c>
      <c r="BH265">
        <f t="shared" si="34"/>
        <v>0</v>
      </c>
      <c r="BQ265" s="45">
        <f t="shared" si="35"/>
        <v>0</v>
      </c>
      <c r="BR265">
        <f>SUMIFS('9月销毁明细'!D:D,'9月销毁明细'!A:A,E265,'9月销毁明细'!H:H,"Sellable")</f>
        <v>0</v>
      </c>
      <c r="BS265">
        <f>SUMIFS('9月销毁明细'!G:G,'9月销毁明细'!A:A,E265,'9月销毁明细'!H:H,"Sellable")</f>
        <v>0</v>
      </c>
      <c r="BT265">
        <f>SUMIFS('9月销毁明细'!D:D,'9月销毁明细'!A:A,E265,'9月销毁明细'!H:H,"Unsellable")</f>
        <v>0</v>
      </c>
      <c r="BU265">
        <f>SUMIFS('9月销毁明细'!G:G,'9月销毁明细'!A:A,E265,'9月销毁明细'!H:H,"Unsellable")</f>
        <v>0</v>
      </c>
      <c r="BW265">
        <f>IFERROR(I265*VLOOKUP(F265,'9.3成本表'!C:L,10,0),0)</f>
        <v>0</v>
      </c>
      <c r="BX265">
        <f t="shared" si="36"/>
        <v>0</v>
      </c>
      <c r="CC265" s="45">
        <f t="shared" si="37"/>
        <v>0</v>
      </c>
      <c r="CD265" s="45">
        <f t="shared" si="38"/>
        <v>0</v>
      </c>
      <c r="CE265" s="45">
        <f t="shared" si="39"/>
        <v>0</v>
      </c>
    </row>
    <row r="266" spans="4:83" x14ac:dyDescent="0.25">
      <c r="D266" s="20" t="s">
        <v>641</v>
      </c>
      <c r="E266" s="20" t="s">
        <v>642</v>
      </c>
      <c r="F266" s="20">
        <v>3884</v>
      </c>
      <c r="G266">
        <v>260</v>
      </c>
      <c r="H266" s="20"/>
      <c r="I266">
        <f>SUMIFS('总明细 源文件后台下'!G:G,'总明细 源文件后台下'!E:E,E266,'总明细 源文件后台下'!C:C,"Order")</f>
        <v>0</v>
      </c>
      <c r="J266">
        <f>SUMIFS('总明细 源文件后台下'!M:M,'总明细 源文件后台下'!E:E,E266,'总明细 源文件后台下'!C:C,"Order")</f>
        <v>0</v>
      </c>
      <c r="K266">
        <f>SUMIFS('总明细 源文件后台下'!N:N,'总明细 源文件后台下'!E:E,E266,'总明细 源文件后台下'!C:C,"Order")</f>
        <v>0</v>
      </c>
      <c r="L266">
        <f>SUMIFS('总明细 源文件后台下'!O:O,'总明细 源文件后台下'!E:E,E266,'总明细 源文件后台下'!C:C,"Order")</f>
        <v>0</v>
      </c>
      <c r="M266">
        <f>SUMIFS('总明细 源文件后台下'!P:P,'总明细 源文件后台下'!E:E,E266,'总明细 源文件后台下'!C:C,"Order")</f>
        <v>0</v>
      </c>
      <c r="N266">
        <f>SUMIFS('总明细 源文件后台下'!Q:Q,'总明细 源文件后台下'!E:E,E266,'总明细 源文件后台下'!C:C,"Order")</f>
        <v>0</v>
      </c>
      <c r="O266">
        <f>SUMIFS('总明细 源文件后台下'!R:R,'总明细 源文件后台下'!E:E,E266,'总明细 源文件后台下'!C:C,"Order")</f>
        <v>0</v>
      </c>
      <c r="P266">
        <f>SUMIFS('总明细 源文件后台下'!S:S,'总明细 源文件后台下'!E:E,E266,'总明细 源文件后台下'!C:C,"Order")</f>
        <v>0</v>
      </c>
      <c r="Q266">
        <f>SUMIFS('总明细 源文件后台下'!T:T,'总明细 源文件后台下'!E:E,E266,'总明细 源文件后台下'!C:C,"Order")</f>
        <v>0</v>
      </c>
      <c r="R266">
        <f>SUMIFS('总明细 源文件后台下'!U:U,'总明细 源文件后台下'!E:E,E266,'总明细 源文件后台下'!C:C,"Order")</f>
        <v>0</v>
      </c>
      <c r="S266">
        <f>SUMIFS('总明细 源文件后台下'!V:V,'总明细 源文件后台下'!E:E,E266,'总明细 源文件后台下'!C:C,"Order")</f>
        <v>0</v>
      </c>
      <c r="T266">
        <f>SUMIFS('总明细 源文件后台下'!W:W,'总明细 源文件后台下'!E:E,E266,'总明细 源文件后台下'!C:C,"Order")</f>
        <v>0</v>
      </c>
      <c r="U266">
        <f>SUMIFS('总明细 源文件后台下'!G:G,'总明细 源文件后台下'!E:E,E266,'总明细 源文件后台下'!C:C,"Refund")</f>
        <v>0</v>
      </c>
      <c r="V266">
        <f>SUMIFS('总明细 源文件后台下'!M:M,'总明细 源文件后台下'!E:E,E266,'总明细 源文件后台下'!C:C,"Refund")</f>
        <v>0</v>
      </c>
      <c r="W266">
        <f>SUMIFS('总明细 源文件后台下'!N:N,'总明细 源文件后台下'!E:E,E266,'总明细 源文件后台下'!C:C,"Refund")</f>
        <v>0</v>
      </c>
      <c r="X266">
        <f>SUMIFS('总明细 源文件后台下'!O:O,'总明细 源文件后台下'!E:E,E266,'总明细 源文件后台下'!C:C,"Refund")</f>
        <v>0</v>
      </c>
      <c r="Y266">
        <f>SUMIFS('总明细 源文件后台下'!P:P,'总明细 源文件后台下'!E:E,E266,'总明细 源文件后台下'!C:C,"Refund")</f>
        <v>0</v>
      </c>
      <c r="Z266">
        <f>SUMIFS('总明细 源文件后台下'!Q:Q,'总明细 源文件后台下'!E:E,E266,'总明细 源文件后台下'!C:C,"Refund")</f>
        <v>0</v>
      </c>
      <c r="AA266">
        <f>SUMIFS('总明细 源文件后台下'!R:R,'总明细 源文件后台下'!E:E,E266,'总明细 源文件后台下'!C:C,"Refund")</f>
        <v>0</v>
      </c>
      <c r="AB266">
        <f>SUMIFS('总明细 源文件后台下'!S:S,'总明细 源文件后台下'!E:E,E266,'总明细 源文件后台下'!C:C,"Refund")</f>
        <v>0</v>
      </c>
      <c r="AC266">
        <f>SUMIFS('总明细 源文件后台下'!T:T,'总明细 源文件后台下'!E:E,E266,'总明细 源文件后台下'!C:C,"Refund")</f>
        <v>0</v>
      </c>
      <c r="AD266">
        <f>SUMIFS('总明细 源文件后台下'!U:U,'总明细 源文件后台下'!E:E,E266,'总明细 源文件后台下'!C:C,"Refund")</f>
        <v>0</v>
      </c>
      <c r="AE266">
        <f>SUMIFS('总明细 源文件后台下'!V:V,'总明细 源文件后台下'!E:E,E266,'总明细 源文件后台下'!C:C,"Refund")</f>
        <v>0</v>
      </c>
      <c r="AF266">
        <f>SUMIFS('总明细 源文件后台下'!W:W,'总明细 源文件后台下'!E:E,E266,'总明细 源文件后台下'!C:C,"Refund")</f>
        <v>0</v>
      </c>
      <c r="AK266">
        <f>(SUMIF('广告费 源文件后台下'!G:G,E266,'广告费 源文件后台下'!M:M))*-1</f>
        <v>0</v>
      </c>
      <c r="AL266">
        <f>SUMIFS('总明细 源文件后台下'!W:W,'总明细 源文件后台下'!E:E,E266,'总明细 源文件后台下'!C:C,"Adjustment",'总明细 源文件后台下'!F:F,"FBA Inventory Reimbursement - Customer Return")</f>
        <v>0</v>
      </c>
      <c r="AM266">
        <f>SUMIFS('总明细 源文件后台下'!W:W,'总明细 源文件后台下'!E:E,E266,'总明细 源文件后台下'!C:C,"Adjustment",'总明细 源文件后台下'!F:F,"FBA Inventory Reimbursement - Damaged:Warehouse")</f>
        <v>0</v>
      </c>
      <c r="AN266">
        <f>SUMIFS('总明细 源文件后台下'!W:W,'总明细 源文件后台下'!E:E,E266,'总明细 源文件后台下'!C:C,"Adjustment",'总明细 源文件后台下'!F:F,"FBA Inventory Reimbursement - Customer Service Issue")</f>
        <v>0</v>
      </c>
      <c r="AO266">
        <f>SUMIFS('总明细 源文件后台下'!W:W,'总明细 源文件后台下'!E:E,E266,'总明细 源文件后台下'!C:C,"Adjustment",'总明细 源文件后台下'!F:F,"FBA Inventory Reimbursement - Fee Correction")</f>
        <v>0</v>
      </c>
      <c r="AP266">
        <f>SUMIFS('总明细 源文件后台下'!W:W,'总明细 源文件后台下'!E:E,E266,'总明细 源文件后台下'!C:C,"Adjustment",'总明细 源文件后台下'!F:F,"FBA Inventory Reimbursement - General Adjustment")</f>
        <v>0</v>
      </c>
      <c r="AQ266">
        <f>SUMIFS('总明细 源文件后台下'!W:W,'总明细 源文件后台下'!E:E,E266,'总明细 源文件后台下'!C:C,"Adjustment",'总明细 源文件后台下'!F:F,"FBA Inventory Reimbursement - Lost:Inbound")</f>
        <v>0</v>
      </c>
      <c r="AR266">
        <f>SUMIFS('总明细 源文件后台下'!W:W,'总明细 源文件后台下'!E:E,E266,'总明细 源文件后台下'!C:C,"Adjustment",'总明细 源文件后台下'!F:F,"FBA Inventory Reimbursement - Lost:Warehouse")</f>
        <v>0</v>
      </c>
      <c r="AS266">
        <f>SUMIFS('总明细 源文件后台下'!W:W,'总明细 源文件后台下'!E:E,E266,'总明细 源文件后台下'!C:C,"Adjustment",'总明细 源文件后台下'!F:F,"Non-subscription Fee Adjustment")</f>
        <v>0</v>
      </c>
      <c r="AT266">
        <f>SUMIFS('总明细 源文件后台下'!W:W,'总明细 源文件后台下'!E:E,E266,'总明细 源文件后台下'!C:C,"Adjustment",'总明细 源文件后台下'!F:F,"FBA Inventory Placement Service Fee")</f>
        <v>0</v>
      </c>
      <c r="AV266">
        <f>SUMIF('FBA Customer Return Per Unit Fe'!B:B,E266,'FBA Customer Return Per Unit Fe'!C:C)</f>
        <v>0</v>
      </c>
      <c r="AX266">
        <f>(SUMIF('仓储费 源文件后台下'!C:C,E266,'仓储费 源文件后台下'!V:V))*-1</f>
        <v>0</v>
      </c>
      <c r="AZ266">
        <f>SUMIF('Disposal Fee销毁费用-160.95'!B:B,E266,'Disposal Fee销毁费用-160.95'!D:D)*-1</f>
        <v>0</v>
      </c>
      <c r="BC266">
        <f>IFERROR(VLOOKUP(F266,'优惠券-86.4'!F:I,4,0),0)</f>
        <v>0</v>
      </c>
      <c r="BD266">
        <f>IFERROR(VLOOKUP(F266,'早评-120'!E:H,4,0),0)</f>
        <v>0</v>
      </c>
      <c r="BF266">
        <f t="shared" si="32"/>
        <v>0</v>
      </c>
      <c r="BG266">
        <f t="shared" si="33"/>
        <v>0</v>
      </c>
      <c r="BH266">
        <f t="shared" si="34"/>
        <v>0</v>
      </c>
      <c r="BQ266" s="45">
        <f t="shared" si="35"/>
        <v>0</v>
      </c>
      <c r="BR266">
        <f>SUMIFS('9月销毁明细'!D:D,'9月销毁明细'!A:A,E266,'9月销毁明细'!H:H,"Sellable")</f>
        <v>0</v>
      </c>
      <c r="BS266">
        <f>SUMIFS('9月销毁明细'!G:G,'9月销毁明细'!A:A,E266,'9月销毁明细'!H:H,"Sellable")</f>
        <v>0</v>
      </c>
      <c r="BT266">
        <f>SUMIFS('9月销毁明细'!D:D,'9月销毁明细'!A:A,E266,'9月销毁明细'!H:H,"Unsellable")</f>
        <v>0</v>
      </c>
      <c r="BU266">
        <f>SUMIFS('9月销毁明细'!G:G,'9月销毁明细'!A:A,E266,'9月销毁明细'!H:H,"Unsellable")</f>
        <v>0</v>
      </c>
      <c r="BW266">
        <f>IFERROR(I266*VLOOKUP(F266,'9.3成本表'!C:L,10,0),0)</f>
        <v>0</v>
      </c>
      <c r="BX266">
        <f t="shared" si="36"/>
        <v>0</v>
      </c>
      <c r="CC266" s="45">
        <f t="shared" si="37"/>
        <v>0</v>
      </c>
      <c r="CD266" s="45">
        <f t="shared" si="38"/>
        <v>0</v>
      </c>
      <c r="CE266" s="45">
        <f t="shared" si="39"/>
        <v>0</v>
      </c>
    </row>
    <row r="267" spans="4:83" x14ac:dyDescent="0.25">
      <c r="D267" s="20" t="s">
        <v>643</v>
      </c>
      <c r="E267" s="20" t="s">
        <v>644</v>
      </c>
      <c r="F267" s="20">
        <v>3884</v>
      </c>
      <c r="G267">
        <v>261</v>
      </c>
      <c r="H267" s="20"/>
      <c r="I267">
        <f>SUMIFS('总明细 源文件后台下'!G:G,'总明细 源文件后台下'!E:E,E267,'总明细 源文件后台下'!C:C,"Order")</f>
        <v>0</v>
      </c>
      <c r="J267">
        <f>SUMIFS('总明细 源文件后台下'!M:M,'总明细 源文件后台下'!E:E,E267,'总明细 源文件后台下'!C:C,"Order")</f>
        <v>0</v>
      </c>
      <c r="K267">
        <f>SUMIFS('总明细 源文件后台下'!N:N,'总明细 源文件后台下'!E:E,E267,'总明细 源文件后台下'!C:C,"Order")</f>
        <v>0</v>
      </c>
      <c r="L267">
        <f>SUMIFS('总明细 源文件后台下'!O:O,'总明细 源文件后台下'!E:E,E267,'总明细 源文件后台下'!C:C,"Order")</f>
        <v>0</v>
      </c>
      <c r="M267">
        <f>SUMIFS('总明细 源文件后台下'!P:P,'总明细 源文件后台下'!E:E,E267,'总明细 源文件后台下'!C:C,"Order")</f>
        <v>0</v>
      </c>
      <c r="N267">
        <f>SUMIFS('总明细 源文件后台下'!Q:Q,'总明细 源文件后台下'!E:E,E267,'总明细 源文件后台下'!C:C,"Order")</f>
        <v>0</v>
      </c>
      <c r="O267">
        <f>SUMIFS('总明细 源文件后台下'!R:R,'总明细 源文件后台下'!E:E,E267,'总明细 源文件后台下'!C:C,"Order")</f>
        <v>0</v>
      </c>
      <c r="P267">
        <f>SUMIFS('总明细 源文件后台下'!S:S,'总明细 源文件后台下'!E:E,E267,'总明细 源文件后台下'!C:C,"Order")</f>
        <v>0</v>
      </c>
      <c r="Q267">
        <f>SUMIFS('总明细 源文件后台下'!T:T,'总明细 源文件后台下'!E:E,E267,'总明细 源文件后台下'!C:C,"Order")</f>
        <v>0</v>
      </c>
      <c r="R267">
        <f>SUMIFS('总明细 源文件后台下'!U:U,'总明细 源文件后台下'!E:E,E267,'总明细 源文件后台下'!C:C,"Order")</f>
        <v>0</v>
      </c>
      <c r="S267">
        <f>SUMIFS('总明细 源文件后台下'!V:V,'总明细 源文件后台下'!E:E,E267,'总明细 源文件后台下'!C:C,"Order")</f>
        <v>0</v>
      </c>
      <c r="T267">
        <f>SUMIFS('总明细 源文件后台下'!W:W,'总明细 源文件后台下'!E:E,E267,'总明细 源文件后台下'!C:C,"Order")</f>
        <v>0</v>
      </c>
      <c r="U267">
        <f>SUMIFS('总明细 源文件后台下'!G:G,'总明细 源文件后台下'!E:E,E267,'总明细 源文件后台下'!C:C,"Refund")</f>
        <v>0</v>
      </c>
      <c r="V267">
        <f>SUMIFS('总明细 源文件后台下'!M:M,'总明细 源文件后台下'!E:E,E267,'总明细 源文件后台下'!C:C,"Refund")</f>
        <v>0</v>
      </c>
      <c r="W267">
        <f>SUMIFS('总明细 源文件后台下'!N:N,'总明细 源文件后台下'!E:E,E267,'总明细 源文件后台下'!C:C,"Refund")</f>
        <v>0</v>
      </c>
      <c r="X267">
        <f>SUMIFS('总明细 源文件后台下'!O:O,'总明细 源文件后台下'!E:E,E267,'总明细 源文件后台下'!C:C,"Refund")</f>
        <v>0</v>
      </c>
      <c r="Y267">
        <f>SUMIFS('总明细 源文件后台下'!P:P,'总明细 源文件后台下'!E:E,E267,'总明细 源文件后台下'!C:C,"Refund")</f>
        <v>0</v>
      </c>
      <c r="Z267">
        <f>SUMIFS('总明细 源文件后台下'!Q:Q,'总明细 源文件后台下'!E:E,E267,'总明细 源文件后台下'!C:C,"Refund")</f>
        <v>0</v>
      </c>
      <c r="AA267">
        <f>SUMIFS('总明细 源文件后台下'!R:R,'总明细 源文件后台下'!E:E,E267,'总明细 源文件后台下'!C:C,"Refund")</f>
        <v>0</v>
      </c>
      <c r="AB267">
        <f>SUMIFS('总明细 源文件后台下'!S:S,'总明细 源文件后台下'!E:E,E267,'总明细 源文件后台下'!C:C,"Refund")</f>
        <v>0</v>
      </c>
      <c r="AC267">
        <f>SUMIFS('总明细 源文件后台下'!T:T,'总明细 源文件后台下'!E:E,E267,'总明细 源文件后台下'!C:C,"Refund")</f>
        <v>0</v>
      </c>
      <c r="AD267">
        <f>SUMIFS('总明细 源文件后台下'!U:U,'总明细 源文件后台下'!E:E,E267,'总明细 源文件后台下'!C:C,"Refund")</f>
        <v>0</v>
      </c>
      <c r="AE267">
        <f>SUMIFS('总明细 源文件后台下'!V:V,'总明细 源文件后台下'!E:E,E267,'总明细 源文件后台下'!C:C,"Refund")</f>
        <v>0</v>
      </c>
      <c r="AF267">
        <f>SUMIFS('总明细 源文件后台下'!W:W,'总明细 源文件后台下'!E:E,E267,'总明细 源文件后台下'!C:C,"Refund")</f>
        <v>0</v>
      </c>
      <c r="AK267">
        <f>(SUMIF('广告费 源文件后台下'!G:G,E267,'广告费 源文件后台下'!M:M))*-1</f>
        <v>0</v>
      </c>
      <c r="AL267">
        <f>SUMIFS('总明细 源文件后台下'!W:W,'总明细 源文件后台下'!E:E,E267,'总明细 源文件后台下'!C:C,"Adjustment",'总明细 源文件后台下'!F:F,"FBA Inventory Reimbursement - Customer Return")</f>
        <v>0</v>
      </c>
      <c r="AM267">
        <f>SUMIFS('总明细 源文件后台下'!W:W,'总明细 源文件后台下'!E:E,E267,'总明细 源文件后台下'!C:C,"Adjustment",'总明细 源文件后台下'!F:F,"FBA Inventory Reimbursement - Damaged:Warehouse")</f>
        <v>0</v>
      </c>
      <c r="AN267">
        <f>SUMIFS('总明细 源文件后台下'!W:W,'总明细 源文件后台下'!E:E,E267,'总明细 源文件后台下'!C:C,"Adjustment",'总明细 源文件后台下'!F:F,"FBA Inventory Reimbursement - Customer Service Issue")</f>
        <v>0</v>
      </c>
      <c r="AO267">
        <f>SUMIFS('总明细 源文件后台下'!W:W,'总明细 源文件后台下'!E:E,E267,'总明细 源文件后台下'!C:C,"Adjustment",'总明细 源文件后台下'!F:F,"FBA Inventory Reimbursement - Fee Correction")</f>
        <v>0</v>
      </c>
      <c r="AP267">
        <f>SUMIFS('总明细 源文件后台下'!W:W,'总明细 源文件后台下'!E:E,E267,'总明细 源文件后台下'!C:C,"Adjustment",'总明细 源文件后台下'!F:F,"FBA Inventory Reimbursement - General Adjustment")</f>
        <v>0</v>
      </c>
      <c r="AQ267">
        <f>SUMIFS('总明细 源文件后台下'!W:W,'总明细 源文件后台下'!E:E,E267,'总明细 源文件后台下'!C:C,"Adjustment",'总明细 源文件后台下'!F:F,"FBA Inventory Reimbursement - Lost:Inbound")</f>
        <v>0</v>
      </c>
      <c r="AR267">
        <f>SUMIFS('总明细 源文件后台下'!W:W,'总明细 源文件后台下'!E:E,E267,'总明细 源文件后台下'!C:C,"Adjustment",'总明细 源文件后台下'!F:F,"FBA Inventory Reimbursement - Lost:Warehouse")</f>
        <v>0</v>
      </c>
      <c r="AS267">
        <f>SUMIFS('总明细 源文件后台下'!W:W,'总明细 源文件后台下'!E:E,E267,'总明细 源文件后台下'!C:C,"Adjustment",'总明细 源文件后台下'!F:F,"Non-subscription Fee Adjustment")</f>
        <v>0</v>
      </c>
      <c r="AT267">
        <f>SUMIFS('总明细 源文件后台下'!W:W,'总明细 源文件后台下'!E:E,E267,'总明细 源文件后台下'!C:C,"Adjustment",'总明细 源文件后台下'!F:F,"FBA Inventory Placement Service Fee")</f>
        <v>0</v>
      </c>
      <c r="AV267">
        <f>SUMIF('FBA Customer Return Per Unit Fe'!B:B,E267,'FBA Customer Return Per Unit Fe'!C:C)</f>
        <v>0</v>
      </c>
      <c r="AX267">
        <f>(SUMIF('仓储费 源文件后台下'!C:C,E267,'仓储费 源文件后台下'!V:V))*-1</f>
        <v>0</v>
      </c>
      <c r="AZ267">
        <f>SUMIF('Disposal Fee销毁费用-160.95'!B:B,E267,'Disposal Fee销毁费用-160.95'!D:D)*-1</f>
        <v>0</v>
      </c>
      <c r="BC267">
        <f>IFERROR(VLOOKUP(F267,'优惠券-86.4'!F:I,4,0),0)</f>
        <v>0</v>
      </c>
      <c r="BD267">
        <f>IFERROR(VLOOKUP(F267,'早评-120'!E:H,4,0),0)</f>
        <v>0</v>
      </c>
      <c r="BF267">
        <f t="shared" si="32"/>
        <v>0</v>
      </c>
      <c r="BG267">
        <f t="shared" si="33"/>
        <v>0</v>
      </c>
      <c r="BH267">
        <f t="shared" si="34"/>
        <v>0</v>
      </c>
      <c r="BQ267" s="45">
        <f t="shared" si="35"/>
        <v>0</v>
      </c>
      <c r="BR267">
        <f>SUMIFS('9月销毁明细'!D:D,'9月销毁明细'!A:A,E267,'9月销毁明细'!H:H,"Sellable")</f>
        <v>0</v>
      </c>
      <c r="BS267">
        <f>SUMIFS('9月销毁明细'!G:G,'9月销毁明细'!A:A,E267,'9月销毁明细'!H:H,"Sellable")</f>
        <v>0</v>
      </c>
      <c r="BT267">
        <f>SUMIFS('9月销毁明细'!D:D,'9月销毁明细'!A:A,E267,'9月销毁明细'!H:H,"Unsellable")</f>
        <v>0</v>
      </c>
      <c r="BU267">
        <f>SUMIFS('9月销毁明细'!G:G,'9月销毁明细'!A:A,E267,'9月销毁明细'!H:H,"Unsellable")</f>
        <v>0</v>
      </c>
      <c r="BW267">
        <f>IFERROR(I267*VLOOKUP(F267,'9.3成本表'!C:L,10,0),0)</f>
        <v>0</v>
      </c>
      <c r="BX267">
        <f t="shared" si="36"/>
        <v>0</v>
      </c>
      <c r="CC267" s="45">
        <f t="shared" si="37"/>
        <v>0</v>
      </c>
      <c r="CD267" s="45">
        <f t="shared" si="38"/>
        <v>0</v>
      </c>
      <c r="CE267" s="45">
        <f t="shared" si="39"/>
        <v>0</v>
      </c>
    </row>
    <row r="268" spans="4:83" x14ac:dyDescent="0.25">
      <c r="D268" s="20" t="s">
        <v>645</v>
      </c>
      <c r="E268" s="20" t="s">
        <v>646</v>
      </c>
      <c r="F268" s="20">
        <v>3884</v>
      </c>
      <c r="G268">
        <v>262</v>
      </c>
      <c r="H268" s="20"/>
      <c r="I268">
        <f>SUMIFS('总明细 源文件后台下'!G:G,'总明细 源文件后台下'!E:E,E268,'总明细 源文件后台下'!C:C,"Order")</f>
        <v>0</v>
      </c>
      <c r="J268">
        <f>SUMIFS('总明细 源文件后台下'!M:M,'总明细 源文件后台下'!E:E,E268,'总明细 源文件后台下'!C:C,"Order")</f>
        <v>0</v>
      </c>
      <c r="K268">
        <f>SUMIFS('总明细 源文件后台下'!N:N,'总明细 源文件后台下'!E:E,E268,'总明细 源文件后台下'!C:C,"Order")</f>
        <v>0</v>
      </c>
      <c r="L268">
        <f>SUMIFS('总明细 源文件后台下'!O:O,'总明细 源文件后台下'!E:E,E268,'总明细 源文件后台下'!C:C,"Order")</f>
        <v>0</v>
      </c>
      <c r="M268">
        <f>SUMIFS('总明细 源文件后台下'!P:P,'总明细 源文件后台下'!E:E,E268,'总明细 源文件后台下'!C:C,"Order")</f>
        <v>0</v>
      </c>
      <c r="N268">
        <f>SUMIFS('总明细 源文件后台下'!Q:Q,'总明细 源文件后台下'!E:E,E268,'总明细 源文件后台下'!C:C,"Order")</f>
        <v>0</v>
      </c>
      <c r="O268">
        <f>SUMIFS('总明细 源文件后台下'!R:R,'总明细 源文件后台下'!E:E,E268,'总明细 源文件后台下'!C:C,"Order")</f>
        <v>0</v>
      </c>
      <c r="P268">
        <f>SUMIFS('总明细 源文件后台下'!S:S,'总明细 源文件后台下'!E:E,E268,'总明细 源文件后台下'!C:C,"Order")</f>
        <v>0</v>
      </c>
      <c r="Q268">
        <f>SUMIFS('总明细 源文件后台下'!T:T,'总明细 源文件后台下'!E:E,E268,'总明细 源文件后台下'!C:C,"Order")</f>
        <v>0</v>
      </c>
      <c r="R268">
        <f>SUMIFS('总明细 源文件后台下'!U:U,'总明细 源文件后台下'!E:E,E268,'总明细 源文件后台下'!C:C,"Order")</f>
        <v>0</v>
      </c>
      <c r="S268">
        <f>SUMIFS('总明细 源文件后台下'!V:V,'总明细 源文件后台下'!E:E,E268,'总明细 源文件后台下'!C:C,"Order")</f>
        <v>0</v>
      </c>
      <c r="T268">
        <f>SUMIFS('总明细 源文件后台下'!W:W,'总明细 源文件后台下'!E:E,E268,'总明细 源文件后台下'!C:C,"Order")</f>
        <v>0</v>
      </c>
      <c r="U268">
        <f>SUMIFS('总明细 源文件后台下'!G:G,'总明细 源文件后台下'!E:E,E268,'总明细 源文件后台下'!C:C,"Refund")</f>
        <v>0</v>
      </c>
      <c r="V268">
        <f>SUMIFS('总明细 源文件后台下'!M:M,'总明细 源文件后台下'!E:E,E268,'总明细 源文件后台下'!C:C,"Refund")</f>
        <v>0</v>
      </c>
      <c r="W268">
        <f>SUMIFS('总明细 源文件后台下'!N:N,'总明细 源文件后台下'!E:E,E268,'总明细 源文件后台下'!C:C,"Refund")</f>
        <v>0</v>
      </c>
      <c r="X268">
        <f>SUMIFS('总明细 源文件后台下'!O:O,'总明细 源文件后台下'!E:E,E268,'总明细 源文件后台下'!C:C,"Refund")</f>
        <v>0</v>
      </c>
      <c r="Y268">
        <f>SUMIFS('总明细 源文件后台下'!P:P,'总明细 源文件后台下'!E:E,E268,'总明细 源文件后台下'!C:C,"Refund")</f>
        <v>0</v>
      </c>
      <c r="Z268">
        <f>SUMIFS('总明细 源文件后台下'!Q:Q,'总明细 源文件后台下'!E:E,E268,'总明细 源文件后台下'!C:C,"Refund")</f>
        <v>0</v>
      </c>
      <c r="AA268">
        <f>SUMIFS('总明细 源文件后台下'!R:R,'总明细 源文件后台下'!E:E,E268,'总明细 源文件后台下'!C:C,"Refund")</f>
        <v>0</v>
      </c>
      <c r="AB268">
        <f>SUMIFS('总明细 源文件后台下'!S:S,'总明细 源文件后台下'!E:E,E268,'总明细 源文件后台下'!C:C,"Refund")</f>
        <v>0</v>
      </c>
      <c r="AC268">
        <f>SUMIFS('总明细 源文件后台下'!T:T,'总明细 源文件后台下'!E:E,E268,'总明细 源文件后台下'!C:C,"Refund")</f>
        <v>0</v>
      </c>
      <c r="AD268">
        <f>SUMIFS('总明细 源文件后台下'!U:U,'总明细 源文件后台下'!E:E,E268,'总明细 源文件后台下'!C:C,"Refund")</f>
        <v>0</v>
      </c>
      <c r="AE268">
        <f>SUMIFS('总明细 源文件后台下'!V:V,'总明细 源文件后台下'!E:E,E268,'总明细 源文件后台下'!C:C,"Refund")</f>
        <v>0</v>
      </c>
      <c r="AF268">
        <f>SUMIFS('总明细 源文件后台下'!W:W,'总明细 源文件后台下'!E:E,E268,'总明细 源文件后台下'!C:C,"Refund")</f>
        <v>0</v>
      </c>
      <c r="AK268">
        <f>(SUMIF('广告费 源文件后台下'!G:G,E268,'广告费 源文件后台下'!M:M))*-1</f>
        <v>0</v>
      </c>
      <c r="AL268">
        <f>SUMIFS('总明细 源文件后台下'!W:W,'总明细 源文件后台下'!E:E,E268,'总明细 源文件后台下'!C:C,"Adjustment",'总明细 源文件后台下'!F:F,"FBA Inventory Reimbursement - Customer Return")</f>
        <v>0</v>
      </c>
      <c r="AM268">
        <f>SUMIFS('总明细 源文件后台下'!W:W,'总明细 源文件后台下'!E:E,E268,'总明细 源文件后台下'!C:C,"Adjustment",'总明细 源文件后台下'!F:F,"FBA Inventory Reimbursement - Damaged:Warehouse")</f>
        <v>0</v>
      </c>
      <c r="AN268">
        <f>SUMIFS('总明细 源文件后台下'!W:W,'总明细 源文件后台下'!E:E,E268,'总明细 源文件后台下'!C:C,"Adjustment",'总明细 源文件后台下'!F:F,"FBA Inventory Reimbursement - Customer Service Issue")</f>
        <v>0</v>
      </c>
      <c r="AO268">
        <f>SUMIFS('总明细 源文件后台下'!W:W,'总明细 源文件后台下'!E:E,E268,'总明细 源文件后台下'!C:C,"Adjustment",'总明细 源文件后台下'!F:F,"FBA Inventory Reimbursement - Fee Correction")</f>
        <v>0</v>
      </c>
      <c r="AP268">
        <f>SUMIFS('总明细 源文件后台下'!W:W,'总明细 源文件后台下'!E:E,E268,'总明细 源文件后台下'!C:C,"Adjustment",'总明细 源文件后台下'!F:F,"FBA Inventory Reimbursement - General Adjustment")</f>
        <v>0</v>
      </c>
      <c r="AQ268">
        <f>SUMIFS('总明细 源文件后台下'!W:W,'总明细 源文件后台下'!E:E,E268,'总明细 源文件后台下'!C:C,"Adjustment",'总明细 源文件后台下'!F:F,"FBA Inventory Reimbursement - Lost:Inbound")</f>
        <v>0</v>
      </c>
      <c r="AR268">
        <f>SUMIFS('总明细 源文件后台下'!W:W,'总明细 源文件后台下'!E:E,E268,'总明细 源文件后台下'!C:C,"Adjustment",'总明细 源文件后台下'!F:F,"FBA Inventory Reimbursement - Lost:Warehouse")</f>
        <v>0</v>
      </c>
      <c r="AS268">
        <f>SUMIFS('总明细 源文件后台下'!W:W,'总明细 源文件后台下'!E:E,E268,'总明细 源文件后台下'!C:C,"Adjustment",'总明细 源文件后台下'!F:F,"Non-subscription Fee Adjustment")</f>
        <v>0</v>
      </c>
      <c r="AT268">
        <f>SUMIFS('总明细 源文件后台下'!W:W,'总明细 源文件后台下'!E:E,E268,'总明细 源文件后台下'!C:C,"Adjustment",'总明细 源文件后台下'!F:F,"FBA Inventory Placement Service Fee")</f>
        <v>0</v>
      </c>
      <c r="AV268">
        <f>SUMIF('FBA Customer Return Per Unit Fe'!B:B,E268,'FBA Customer Return Per Unit Fe'!C:C)</f>
        <v>0</v>
      </c>
      <c r="AX268">
        <f>(SUMIF('仓储费 源文件后台下'!C:C,E268,'仓储费 源文件后台下'!V:V))*-1</f>
        <v>0</v>
      </c>
      <c r="AZ268">
        <f>SUMIF('Disposal Fee销毁费用-160.95'!B:B,E268,'Disposal Fee销毁费用-160.95'!D:D)*-1</f>
        <v>0</v>
      </c>
      <c r="BC268">
        <f>IFERROR(VLOOKUP(F268,'优惠券-86.4'!F:I,4,0),0)</f>
        <v>0</v>
      </c>
      <c r="BD268">
        <f>IFERROR(VLOOKUP(F268,'早评-120'!E:H,4,0),0)</f>
        <v>0</v>
      </c>
      <c r="BF268">
        <f t="shared" si="32"/>
        <v>0</v>
      </c>
      <c r="BG268">
        <f t="shared" si="33"/>
        <v>0</v>
      </c>
      <c r="BH268">
        <f t="shared" si="34"/>
        <v>0</v>
      </c>
      <c r="BQ268" s="45">
        <f t="shared" si="35"/>
        <v>0</v>
      </c>
      <c r="BR268">
        <f>SUMIFS('9月销毁明细'!D:D,'9月销毁明细'!A:A,E268,'9月销毁明细'!H:H,"Sellable")</f>
        <v>0</v>
      </c>
      <c r="BS268">
        <f>SUMIFS('9月销毁明细'!G:G,'9月销毁明细'!A:A,E268,'9月销毁明细'!H:H,"Sellable")</f>
        <v>0</v>
      </c>
      <c r="BT268">
        <f>SUMIFS('9月销毁明细'!D:D,'9月销毁明细'!A:A,E268,'9月销毁明细'!H:H,"Unsellable")</f>
        <v>0</v>
      </c>
      <c r="BU268">
        <f>SUMIFS('9月销毁明细'!G:G,'9月销毁明细'!A:A,E268,'9月销毁明细'!H:H,"Unsellable")</f>
        <v>0</v>
      </c>
      <c r="BW268">
        <f>IFERROR(I268*VLOOKUP(F268,'9.3成本表'!C:L,10,0),0)</f>
        <v>0</v>
      </c>
      <c r="BX268">
        <f t="shared" si="36"/>
        <v>0</v>
      </c>
      <c r="CC268" s="45">
        <f t="shared" si="37"/>
        <v>0</v>
      </c>
      <c r="CD268" s="45">
        <f t="shared" si="38"/>
        <v>0</v>
      </c>
      <c r="CE268" s="45">
        <f t="shared" si="39"/>
        <v>0</v>
      </c>
    </row>
    <row r="269" spans="4:83" x14ac:dyDescent="0.25">
      <c r="D269" s="20" t="s">
        <v>647</v>
      </c>
      <c r="E269" s="20" t="s">
        <v>648</v>
      </c>
      <c r="F269" s="20">
        <v>3919</v>
      </c>
      <c r="G269">
        <v>263</v>
      </c>
      <c r="H269" s="20"/>
      <c r="I269">
        <f>SUMIFS('总明细 源文件后台下'!G:G,'总明细 源文件后台下'!E:E,E269,'总明细 源文件后台下'!C:C,"Order")</f>
        <v>0</v>
      </c>
      <c r="J269">
        <f>SUMIFS('总明细 源文件后台下'!M:M,'总明细 源文件后台下'!E:E,E269,'总明细 源文件后台下'!C:C,"Order")</f>
        <v>0</v>
      </c>
      <c r="K269">
        <f>SUMIFS('总明细 源文件后台下'!N:N,'总明细 源文件后台下'!E:E,E269,'总明细 源文件后台下'!C:C,"Order")</f>
        <v>0</v>
      </c>
      <c r="L269">
        <f>SUMIFS('总明细 源文件后台下'!O:O,'总明细 源文件后台下'!E:E,E269,'总明细 源文件后台下'!C:C,"Order")</f>
        <v>0</v>
      </c>
      <c r="M269">
        <f>SUMIFS('总明细 源文件后台下'!P:P,'总明细 源文件后台下'!E:E,E269,'总明细 源文件后台下'!C:C,"Order")</f>
        <v>0</v>
      </c>
      <c r="N269">
        <f>SUMIFS('总明细 源文件后台下'!Q:Q,'总明细 源文件后台下'!E:E,E269,'总明细 源文件后台下'!C:C,"Order")</f>
        <v>0</v>
      </c>
      <c r="O269">
        <f>SUMIFS('总明细 源文件后台下'!R:R,'总明细 源文件后台下'!E:E,E269,'总明细 源文件后台下'!C:C,"Order")</f>
        <v>0</v>
      </c>
      <c r="P269">
        <f>SUMIFS('总明细 源文件后台下'!S:S,'总明细 源文件后台下'!E:E,E269,'总明细 源文件后台下'!C:C,"Order")</f>
        <v>0</v>
      </c>
      <c r="Q269">
        <f>SUMIFS('总明细 源文件后台下'!T:T,'总明细 源文件后台下'!E:E,E269,'总明细 源文件后台下'!C:C,"Order")</f>
        <v>0</v>
      </c>
      <c r="R269">
        <f>SUMIFS('总明细 源文件后台下'!U:U,'总明细 源文件后台下'!E:E,E269,'总明细 源文件后台下'!C:C,"Order")</f>
        <v>0</v>
      </c>
      <c r="S269">
        <f>SUMIFS('总明细 源文件后台下'!V:V,'总明细 源文件后台下'!E:E,E269,'总明细 源文件后台下'!C:C,"Order")</f>
        <v>0</v>
      </c>
      <c r="T269">
        <f>SUMIFS('总明细 源文件后台下'!W:W,'总明细 源文件后台下'!E:E,E269,'总明细 源文件后台下'!C:C,"Order")</f>
        <v>0</v>
      </c>
      <c r="U269">
        <f>SUMIFS('总明细 源文件后台下'!G:G,'总明细 源文件后台下'!E:E,E269,'总明细 源文件后台下'!C:C,"Refund")</f>
        <v>0</v>
      </c>
      <c r="V269">
        <f>SUMIFS('总明细 源文件后台下'!M:M,'总明细 源文件后台下'!E:E,E269,'总明细 源文件后台下'!C:C,"Refund")</f>
        <v>0</v>
      </c>
      <c r="W269">
        <f>SUMIFS('总明细 源文件后台下'!N:N,'总明细 源文件后台下'!E:E,E269,'总明细 源文件后台下'!C:C,"Refund")</f>
        <v>0</v>
      </c>
      <c r="X269">
        <f>SUMIFS('总明细 源文件后台下'!O:O,'总明细 源文件后台下'!E:E,E269,'总明细 源文件后台下'!C:C,"Refund")</f>
        <v>0</v>
      </c>
      <c r="Y269">
        <f>SUMIFS('总明细 源文件后台下'!P:P,'总明细 源文件后台下'!E:E,E269,'总明细 源文件后台下'!C:C,"Refund")</f>
        <v>0</v>
      </c>
      <c r="Z269">
        <f>SUMIFS('总明细 源文件后台下'!Q:Q,'总明细 源文件后台下'!E:E,E269,'总明细 源文件后台下'!C:C,"Refund")</f>
        <v>0</v>
      </c>
      <c r="AA269">
        <f>SUMIFS('总明细 源文件后台下'!R:R,'总明细 源文件后台下'!E:E,E269,'总明细 源文件后台下'!C:C,"Refund")</f>
        <v>0</v>
      </c>
      <c r="AB269">
        <f>SUMIFS('总明细 源文件后台下'!S:S,'总明细 源文件后台下'!E:E,E269,'总明细 源文件后台下'!C:C,"Refund")</f>
        <v>0</v>
      </c>
      <c r="AC269">
        <f>SUMIFS('总明细 源文件后台下'!T:T,'总明细 源文件后台下'!E:E,E269,'总明细 源文件后台下'!C:C,"Refund")</f>
        <v>0</v>
      </c>
      <c r="AD269">
        <f>SUMIFS('总明细 源文件后台下'!U:U,'总明细 源文件后台下'!E:E,E269,'总明细 源文件后台下'!C:C,"Refund")</f>
        <v>0</v>
      </c>
      <c r="AE269">
        <f>SUMIFS('总明细 源文件后台下'!V:V,'总明细 源文件后台下'!E:E,E269,'总明细 源文件后台下'!C:C,"Refund")</f>
        <v>0</v>
      </c>
      <c r="AF269">
        <f>SUMIFS('总明细 源文件后台下'!W:W,'总明细 源文件后台下'!E:E,E269,'总明细 源文件后台下'!C:C,"Refund")</f>
        <v>0</v>
      </c>
      <c r="AK269">
        <f>(SUMIF('广告费 源文件后台下'!G:G,E269,'广告费 源文件后台下'!M:M))*-1</f>
        <v>0</v>
      </c>
      <c r="AL269">
        <f>SUMIFS('总明细 源文件后台下'!W:W,'总明细 源文件后台下'!E:E,E269,'总明细 源文件后台下'!C:C,"Adjustment",'总明细 源文件后台下'!F:F,"FBA Inventory Reimbursement - Customer Return")</f>
        <v>0</v>
      </c>
      <c r="AM269">
        <f>SUMIFS('总明细 源文件后台下'!W:W,'总明细 源文件后台下'!E:E,E269,'总明细 源文件后台下'!C:C,"Adjustment",'总明细 源文件后台下'!F:F,"FBA Inventory Reimbursement - Damaged:Warehouse")</f>
        <v>0</v>
      </c>
      <c r="AN269">
        <f>SUMIFS('总明细 源文件后台下'!W:W,'总明细 源文件后台下'!E:E,E269,'总明细 源文件后台下'!C:C,"Adjustment",'总明细 源文件后台下'!F:F,"FBA Inventory Reimbursement - Customer Service Issue")</f>
        <v>0</v>
      </c>
      <c r="AO269">
        <f>SUMIFS('总明细 源文件后台下'!W:W,'总明细 源文件后台下'!E:E,E269,'总明细 源文件后台下'!C:C,"Adjustment",'总明细 源文件后台下'!F:F,"FBA Inventory Reimbursement - Fee Correction")</f>
        <v>0</v>
      </c>
      <c r="AP269">
        <f>SUMIFS('总明细 源文件后台下'!W:W,'总明细 源文件后台下'!E:E,E269,'总明细 源文件后台下'!C:C,"Adjustment",'总明细 源文件后台下'!F:F,"FBA Inventory Reimbursement - General Adjustment")</f>
        <v>0</v>
      </c>
      <c r="AQ269">
        <f>SUMIFS('总明细 源文件后台下'!W:W,'总明细 源文件后台下'!E:E,E269,'总明细 源文件后台下'!C:C,"Adjustment",'总明细 源文件后台下'!F:F,"FBA Inventory Reimbursement - Lost:Inbound")</f>
        <v>0</v>
      </c>
      <c r="AR269">
        <f>SUMIFS('总明细 源文件后台下'!W:W,'总明细 源文件后台下'!E:E,E269,'总明细 源文件后台下'!C:C,"Adjustment",'总明细 源文件后台下'!F:F,"FBA Inventory Reimbursement - Lost:Warehouse")</f>
        <v>0</v>
      </c>
      <c r="AS269">
        <f>SUMIFS('总明细 源文件后台下'!W:W,'总明细 源文件后台下'!E:E,E269,'总明细 源文件后台下'!C:C,"Adjustment",'总明细 源文件后台下'!F:F,"Non-subscription Fee Adjustment")</f>
        <v>0</v>
      </c>
      <c r="AT269">
        <f>SUMIFS('总明细 源文件后台下'!W:W,'总明细 源文件后台下'!E:E,E269,'总明细 源文件后台下'!C:C,"Adjustment",'总明细 源文件后台下'!F:F,"FBA Inventory Placement Service Fee")</f>
        <v>0</v>
      </c>
      <c r="AV269">
        <f>SUMIF('FBA Customer Return Per Unit Fe'!B:B,E269,'FBA Customer Return Per Unit Fe'!C:C)</f>
        <v>0</v>
      </c>
      <c r="AX269">
        <f>(SUMIF('仓储费 源文件后台下'!C:C,E269,'仓储费 源文件后台下'!V:V))*-1</f>
        <v>-2.7300000000000001E-2</v>
      </c>
      <c r="AZ269">
        <f>SUMIF('Disposal Fee销毁费用-160.95'!B:B,E269,'Disposal Fee销毁费用-160.95'!D:D)*-1</f>
        <v>0</v>
      </c>
      <c r="BC269">
        <f>IFERROR(VLOOKUP(F269,'优惠券-86.4'!F:I,4,0),0)</f>
        <v>0</v>
      </c>
      <c r="BD269">
        <f>IFERROR(VLOOKUP(F269,'早评-120'!E:H,4,0),0)</f>
        <v>0</v>
      </c>
      <c r="BF269">
        <f t="shared" si="32"/>
        <v>-2.7300000000000001E-2</v>
      </c>
      <c r="BG269">
        <f t="shared" si="33"/>
        <v>0</v>
      </c>
      <c r="BH269">
        <f t="shared" si="34"/>
        <v>-0.17745</v>
      </c>
      <c r="BQ269" s="45">
        <f t="shared" si="35"/>
        <v>-0.17745</v>
      </c>
      <c r="BR269">
        <f>SUMIFS('9月销毁明细'!D:D,'9月销毁明细'!A:A,E269,'9月销毁明细'!H:H,"Sellable")</f>
        <v>0</v>
      </c>
      <c r="BS269">
        <f>SUMIFS('9月销毁明细'!G:G,'9月销毁明细'!A:A,E269,'9月销毁明细'!H:H,"Sellable")</f>
        <v>0</v>
      </c>
      <c r="BT269">
        <f>SUMIFS('9月销毁明细'!D:D,'9月销毁明细'!A:A,E269,'9月销毁明细'!H:H,"Unsellable")</f>
        <v>0</v>
      </c>
      <c r="BU269">
        <f>SUMIFS('9月销毁明细'!G:G,'9月销毁明细'!A:A,E269,'9月销毁明细'!H:H,"Unsellable")</f>
        <v>0</v>
      </c>
      <c r="BW269">
        <f>IFERROR(I269*VLOOKUP(F269,'9.3成本表'!C:L,10,0),0)</f>
        <v>0</v>
      </c>
      <c r="BX269">
        <f t="shared" si="36"/>
        <v>0</v>
      </c>
      <c r="CC269" s="45">
        <f t="shared" si="37"/>
        <v>-0.17745</v>
      </c>
      <c r="CD269" s="45">
        <f t="shared" si="38"/>
        <v>0</v>
      </c>
      <c r="CE269" s="45">
        <f t="shared" si="39"/>
        <v>0</v>
      </c>
    </row>
    <row r="270" spans="4:83" x14ac:dyDescent="0.25">
      <c r="D270" s="20" t="s">
        <v>649</v>
      </c>
      <c r="E270" s="20" t="s">
        <v>650</v>
      </c>
      <c r="F270" s="20">
        <v>3919</v>
      </c>
      <c r="G270">
        <v>264</v>
      </c>
      <c r="H270" s="20"/>
      <c r="I270">
        <f>SUMIFS('总明细 源文件后台下'!G:G,'总明细 源文件后台下'!E:E,E270,'总明细 源文件后台下'!C:C,"Order")</f>
        <v>0</v>
      </c>
      <c r="J270">
        <f>SUMIFS('总明细 源文件后台下'!M:M,'总明细 源文件后台下'!E:E,E270,'总明细 源文件后台下'!C:C,"Order")</f>
        <v>0</v>
      </c>
      <c r="K270">
        <f>SUMIFS('总明细 源文件后台下'!N:N,'总明细 源文件后台下'!E:E,E270,'总明细 源文件后台下'!C:C,"Order")</f>
        <v>0</v>
      </c>
      <c r="L270">
        <f>SUMIFS('总明细 源文件后台下'!O:O,'总明细 源文件后台下'!E:E,E270,'总明细 源文件后台下'!C:C,"Order")</f>
        <v>0</v>
      </c>
      <c r="M270">
        <f>SUMIFS('总明细 源文件后台下'!P:P,'总明细 源文件后台下'!E:E,E270,'总明细 源文件后台下'!C:C,"Order")</f>
        <v>0</v>
      </c>
      <c r="N270">
        <f>SUMIFS('总明细 源文件后台下'!Q:Q,'总明细 源文件后台下'!E:E,E270,'总明细 源文件后台下'!C:C,"Order")</f>
        <v>0</v>
      </c>
      <c r="O270">
        <f>SUMIFS('总明细 源文件后台下'!R:R,'总明细 源文件后台下'!E:E,E270,'总明细 源文件后台下'!C:C,"Order")</f>
        <v>0</v>
      </c>
      <c r="P270">
        <f>SUMIFS('总明细 源文件后台下'!S:S,'总明细 源文件后台下'!E:E,E270,'总明细 源文件后台下'!C:C,"Order")</f>
        <v>0</v>
      </c>
      <c r="Q270">
        <f>SUMIFS('总明细 源文件后台下'!T:T,'总明细 源文件后台下'!E:E,E270,'总明细 源文件后台下'!C:C,"Order")</f>
        <v>0</v>
      </c>
      <c r="R270">
        <f>SUMIFS('总明细 源文件后台下'!U:U,'总明细 源文件后台下'!E:E,E270,'总明细 源文件后台下'!C:C,"Order")</f>
        <v>0</v>
      </c>
      <c r="S270">
        <f>SUMIFS('总明细 源文件后台下'!V:V,'总明细 源文件后台下'!E:E,E270,'总明细 源文件后台下'!C:C,"Order")</f>
        <v>0</v>
      </c>
      <c r="T270">
        <f>SUMIFS('总明细 源文件后台下'!W:W,'总明细 源文件后台下'!E:E,E270,'总明细 源文件后台下'!C:C,"Order")</f>
        <v>0</v>
      </c>
      <c r="U270">
        <f>SUMIFS('总明细 源文件后台下'!G:G,'总明细 源文件后台下'!E:E,E270,'总明细 源文件后台下'!C:C,"Refund")</f>
        <v>0</v>
      </c>
      <c r="V270">
        <f>SUMIFS('总明细 源文件后台下'!M:M,'总明细 源文件后台下'!E:E,E270,'总明细 源文件后台下'!C:C,"Refund")</f>
        <v>0</v>
      </c>
      <c r="W270">
        <f>SUMIFS('总明细 源文件后台下'!N:N,'总明细 源文件后台下'!E:E,E270,'总明细 源文件后台下'!C:C,"Refund")</f>
        <v>0</v>
      </c>
      <c r="X270">
        <f>SUMIFS('总明细 源文件后台下'!O:O,'总明细 源文件后台下'!E:E,E270,'总明细 源文件后台下'!C:C,"Refund")</f>
        <v>0</v>
      </c>
      <c r="Y270">
        <f>SUMIFS('总明细 源文件后台下'!P:P,'总明细 源文件后台下'!E:E,E270,'总明细 源文件后台下'!C:C,"Refund")</f>
        <v>0</v>
      </c>
      <c r="Z270">
        <f>SUMIFS('总明细 源文件后台下'!Q:Q,'总明细 源文件后台下'!E:E,E270,'总明细 源文件后台下'!C:C,"Refund")</f>
        <v>0</v>
      </c>
      <c r="AA270">
        <f>SUMIFS('总明细 源文件后台下'!R:R,'总明细 源文件后台下'!E:E,E270,'总明细 源文件后台下'!C:C,"Refund")</f>
        <v>0</v>
      </c>
      <c r="AB270">
        <f>SUMIFS('总明细 源文件后台下'!S:S,'总明细 源文件后台下'!E:E,E270,'总明细 源文件后台下'!C:C,"Refund")</f>
        <v>0</v>
      </c>
      <c r="AC270">
        <f>SUMIFS('总明细 源文件后台下'!T:T,'总明细 源文件后台下'!E:E,E270,'总明细 源文件后台下'!C:C,"Refund")</f>
        <v>0</v>
      </c>
      <c r="AD270">
        <f>SUMIFS('总明细 源文件后台下'!U:U,'总明细 源文件后台下'!E:E,E270,'总明细 源文件后台下'!C:C,"Refund")</f>
        <v>0</v>
      </c>
      <c r="AE270">
        <f>SUMIFS('总明细 源文件后台下'!V:V,'总明细 源文件后台下'!E:E,E270,'总明细 源文件后台下'!C:C,"Refund")</f>
        <v>0</v>
      </c>
      <c r="AF270">
        <f>SUMIFS('总明细 源文件后台下'!W:W,'总明细 源文件后台下'!E:E,E270,'总明细 源文件后台下'!C:C,"Refund")</f>
        <v>0</v>
      </c>
      <c r="AK270">
        <f>(SUMIF('广告费 源文件后台下'!G:G,E270,'广告费 源文件后台下'!M:M))*-1</f>
        <v>0</v>
      </c>
      <c r="AL270">
        <f>SUMIFS('总明细 源文件后台下'!W:W,'总明细 源文件后台下'!E:E,E270,'总明细 源文件后台下'!C:C,"Adjustment",'总明细 源文件后台下'!F:F,"FBA Inventory Reimbursement - Customer Return")</f>
        <v>0</v>
      </c>
      <c r="AM270">
        <f>SUMIFS('总明细 源文件后台下'!W:W,'总明细 源文件后台下'!E:E,E270,'总明细 源文件后台下'!C:C,"Adjustment",'总明细 源文件后台下'!F:F,"FBA Inventory Reimbursement - Damaged:Warehouse")</f>
        <v>0</v>
      </c>
      <c r="AN270">
        <f>SUMIFS('总明细 源文件后台下'!W:W,'总明细 源文件后台下'!E:E,E270,'总明细 源文件后台下'!C:C,"Adjustment",'总明细 源文件后台下'!F:F,"FBA Inventory Reimbursement - Customer Service Issue")</f>
        <v>0</v>
      </c>
      <c r="AO270">
        <f>SUMIFS('总明细 源文件后台下'!W:W,'总明细 源文件后台下'!E:E,E270,'总明细 源文件后台下'!C:C,"Adjustment",'总明细 源文件后台下'!F:F,"FBA Inventory Reimbursement - Fee Correction")</f>
        <v>0</v>
      </c>
      <c r="AP270">
        <f>SUMIFS('总明细 源文件后台下'!W:W,'总明细 源文件后台下'!E:E,E270,'总明细 源文件后台下'!C:C,"Adjustment",'总明细 源文件后台下'!F:F,"FBA Inventory Reimbursement - General Adjustment")</f>
        <v>0</v>
      </c>
      <c r="AQ270">
        <f>SUMIFS('总明细 源文件后台下'!W:W,'总明细 源文件后台下'!E:E,E270,'总明细 源文件后台下'!C:C,"Adjustment",'总明细 源文件后台下'!F:F,"FBA Inventory Reimbursement - Lost:Inbound")</f>
        <v>0</v>
      </c>
      <c r="AR270">
        <f>SUMIFS('总明细 源文件后台下'!W:W,'总明细 源文件后台下'!E:E,E270,'总明细 源文件后台下'!C:C,"Adjustment",'总明细 源文件后台下'!F:F,"FBA Inventory Reimbursement - Lost:Warehouse")</f>
        <v>0</v>
      </c>
      <c r="AS270">
        <f>SUMIFS('总明细 源文件后台下'!W:W,'总明细 源文件后台下'!E:E,E270,'总明细 源文件后台下'!C:C,"Adjustment",'总明细 源文件后台下'!F:F,"Non-subscription Fee Adjustment")</f>
        <v>0</v>
      </c>
      <c r="AT270">
        <f>SUMIFS('总明细 源文件后台下'!W:W,'总明细 源文件后台下'!E:E,E270,'总明细 源文件后台下'!C:C,"Adjustment",'总明细 源文件后台下'!F:F,"FBA Inventory Placement Service Fee")</f>
        <v>0</v>
      </c>
      <c r="AV270">
        <f>SUMIF('FBA Customer Return Per Unit Fe'!B:B,E270,'FBA Customer Return Per Unit Fe'!C:C)</f>
        <v>0</v>
      </c>
      <c r="AX270">
        <f>(SUMIF('仓储费 源文件后台下'!C:C,E270,'仓储费 源文件后台下'!V:V))*-1</f>
        <v>0</v>
      </c>
      <c r="AZ270">
        <f>SUMIF('Disposal Fee销毁费用-160.95'!B:B,E270,'Disposal Fee销毁费用-160.95'!D:D)*-1</f>
        <v>0</v>
      </c>
      <c r="BC270">
        <f>IFERROR(VLOOKUP(F270,'优惠券-86.4'!F:I,4,0),0)</f>
        <v>0</v>
      </c>
      <c r="BD270">
        <f>IFERROR(VLOOKUP(F270,'早评-120'!E:H,4,0),0)</f>
        <v>0</v>
      </c>
      <c r="BF270">
        <f t="shared" si="32"/>
        <v>0</v>
      </c>
      <c r="BG270">
        <f t="shared" si="33"/>
        <v>0</v>
      </c>
      <c r="BH270">
        <f t="shared" si="34"/>
        <v>0</v>
      </c>
      <c r="BQ270" s="45">
        <f t="shared" si="35"/>
        <v>0</v>
      </c>
      <c r="BR270">
        <f>SUMIFS('9月销毁明细'!D:D,'9月销毁明细'!A:A,E270,'9月销毁明细'!H:H,"Sellable")</f>
        <v>0</v>
      </c>
      <c r="BS270">
        <f>SUMIFS('9月销毁明细'!G:G,'9月销毁明细'!A:A,E270,'9月销毁明细'!H:H,"Sellable")</f>
        <v>0</v>
      </c>
      <c r="BT270">
        <f>SUMIFS('9月销毁明细'!D:D,'9月销毁明细'!A:A,E270,'9月销毁明细'!H:H,"Unsellable")</f>
        <v>0</v>
      </c>
      <c r="BU270">
        <f>SUMIFS('9月销毁明细'!G:G,'9月销毁明细'!A:A,E270,'9月销毁明细'!H:H,"Unsellable")</f>
        <v>0</v>
      </c>
      <c r="BW270">
        <f>IFERROR(I270*VLOOKUP(F270,'9.3成本表'!C:L,10,0),0)</f>
        <v>0</v>
      </c>
      <c r="BX270">
        <f t="shared" si="36"/>
        <v>0</v>
      </c>
      <c r="CC270" s="45">
        <f t="shared" si="37"/>
        <v>0</v>
      </c>
      <c r="CD270" s="45">
        <f t="shared" si="38"/>
        <v>0</v>
      </c>
      <c r="CE270" s="45">
        <f t="shared" si="39"/>
        <v>0</v>
      </c>
    </row>
    <row r="271" spans="4:83" x14ac:dyDescent="0.25">
      <c r="D271" s="20" t="s">
        <v>651</v>
      </c>
      <c r="E271" s="20" t="s">
        <v>652</v>
      </c>
      <c r="F271" s="20">
        <v>3919</v>
      </c>
      <c r="G271">
        <v>265</v>
      </c>
      <c r="H271" s="20"/>
      <c r="I271">
        <f>SUMIFS('总明细 源文件后台下'!G:G,'总明细 源文件后台下'!E:E,E271,'总明细 源文件后台下'!C:C,"Order")</f>
        <v>0</v>
      </c>
      <c r="J271">
        <f>SUMIFS('总明细 源文件后台下'!M:M,'总明细 源文件后台下'!E:E,E271,'总明细 源文件后台下'!C:C,"Order")</f>
        <v>0</v>
      </c>
      <c r="K271">
        <f>SUMIFS('总明细 源文件后台下'!N:N,'总明细 源文件后台下'!E:E,E271,'总明细 源文件后台下'!C:C,"Order")</f>
        <v>0</v>
      </c>
      <c r="L271">
        <f>SUMIFS('总明细 源文件后台下'!O:O,'总明细 源文件后台下'!E:E,E271,'总明细 源文件后台下'!C:C,"Order")</f>
        <v>0</v>
      </c>
      <c r="M271">
        <f>SUMIFS('总明细 源文件后台下'!P:P,'总明细 源文件后台下'!E:E,E271,'总明细 源文件后台下'!C:C,"Order")</f>
        <v>0</v>
      </c>
      <c r="N271">
        <f>SUMIFS('总明细 源文件后台下'!Q:Q,'总明细 源文件后台下'!E:E,E271,'总明细 源文件后台下'!C:C,"Order")</f>
        <v>0</v>
      </c>
      <c r="O271">
        <f>SUMIFS('总明细 源文件后台下'!R:R,'总明细 源文件后台下'!E:E,E271,'总明细 源文件后台下'!C:C,"Order")</f>
        <v>0</v>
      </c>
      <c r="P271">
        <f>SUMIFS('总明细 源文件后台下'!S:S,'总明细 源文件后台下'!E:E,E271,'总明细 源文件后台下'!C:C,"Order")</f>
        <v>0</v>
      </c>
      <c r="Q271">
        <f>SUMIFS('总明细 源文件后台下'!T:T,'总明细 源文件后台下'!E:E,E271,'总明细 源文件后台下'!C:C,"Order")</f>
        <v>0</v>
      </c>
      <c r="R271">
        <f>SUMIFS('总明细 源文件后台下'!U:U,'总明细 源文件后台下'!E:E,E271,'总明细 源文件后台下'!C:C,"Order")</f>
        <v>0</v>
      </c>
      <c r="S271">
        <f>SUMIFS('总明细 源文件后台下'!V:V,'总明细 源文件后台下'!E:E,E271,'总明细 源文件后台下'!C:C,"Order")</f>
        <v>0</v>
      </c>
      <c r="T271">
        <f>SUMIFS('总明细 源文件后台下'!W:W,'总明细 源文件后台下'!E:E,E271,'总明细 源文件后台下'!C:C,"Order")</f>
        <v>0</v>
      </c>
      <c r="U271">
        <f>SUMIFS('总明细 源文件后台下'!G:G,'总明细 源文件后台下'!E:E,E271,'总明细 源文件后台下'!C:C,"Refund")</f>
        <v>0</v>
      </c>
      <c r="V271">
        <f>SUMIFS('总明细 源文件后台下'!M:M,'总明细 源文件后台下'!E:E,E271,'总明细 源文件后台下'!C:C,"Refund")</f>
        <v>0</v>
      </c>
      <c r="W271">
        <f>SUMIFS('总明细 源文件后台下'!N:N,'总明细 源文件后台下'!E:E,E271,'总明细 源文件后台下'!C:C,"Refund")</f>
        <v>0</v>
      </c>
      <c r="X271">
        <f>SUMIFS('总明细 源文件后台下'!O:O,'总明细 源文件后台下'!E:E,E271,'总明细 源文件后台下'!C:C,"Refund")</f>
        <v>0</v>
      </c>
      <c r="Y271">
        <f>SUMIFS('总明细 源文件后台下'!P:P,'总明细 源文件后台下'!E:E,E271,'总明细 源文件后台下'!C:C,"Refund")</f>
        <v>0</v>
      </c>
      <c r="Z271">
        <f>SUMIFS('总明细 源文件后台下'!Q:Q,'总明细 源文件后台下'!E:E,E271,'总明细 源文件后台下'!C:C,"Refund")</f>
        <v>0</v>
      </c>
      <c r="AA271">
        <f>SUMIFS('总明细 源文件后台下'!R:R,'总明细 源文件后台下'!E:E,E271,'总明细 源文件后台下'!C:C,"Refund")</f>
        <v>0</v>
      </c>
      <c r="AB271">
        <f>SUMIFS('总明细 源文件后台下'!S:S,'总明细 源文件后台下'!E:E,E271,'总明细 源文件后台下'!C:C,"Refund")</f>
        <v>0</v>
      </c>
      <c r="AC271">
        <f>SUMIFS('总明细 源文件后台下'!T:T,'总明细 源文件后台下'!E:E,E271,'总明细 源文件后台下'!C:C,"Refund")</f>
        <v>0</v>
      </c>
      <c r="AD271">
        <f>SUMIFS('总明细 源文件后台下'!U:U,'总明细 源文件后台下'!E:E,E271,'总明细 源文件后台下'!C:C,"Refund")</f>
        <v>0</v>
      </c>
      <c r="AE271">
        <f>SUMIFS('总明细 源文件后台下'!V:V,'总明细 源文件后台下'!E:E,E271,'总明细 源文件后台下'!C:C,"Refund")</f>
        <v>0</v>
      </c>
      <c r="AF271">
        <f>SUMIFS('总明细 源文件后台下'!W:W,'总明细 源文件后台下'!E:E,E271,'总明细 源文件后台下'!C:C,"Refund")</f>
        <v>0</v>
      </c>
      <c r="AK271">
        <f>(SUMIF('广告费 源文件后台下'!G:G,E271,'广告费 源文件后台下'!M:M))*-1</f>
        <v>0</v>
      </c>
      <c r="AL271">
        <f>SUMIFS('总明细 源文件后台下'!W:W,'总明细 源文件后台下'!E:E,E271,'总明细 源文件后台下'!C:C,"Adjustment",'总明细 源文件后台下'!F:F,"FBA Inventory Reimbursement - Customer Return")</f>
        <v>0</v>
      </c>
      <c r="AM271">
        <f>SUMIFS('总明细 源文件后台下'!W:W,'总明细 源文件后台下'!E:E,E271,'总明细 源文件后台下'!C:C,"Adjustment",'总明细 源文件后台下'!F:F,"FBA Inventory Reimbursement - Damaged:Warehouse")</f>
        <v>0</v>
      </c>
      <c r="AN271">
        <f>SUMIFS('总明细 源文件后台下'!W:W,'总明细 源文件后台下'!E:E,E271,'总明细 源文件后台下'!C:C,"Adjustment",'总明细 源文件后台下'!F:F,"FBA Inventory Reimbursement - Customer Service Issue")</f>
        <v>0</v>
      </c>
      <c r="AO271">
        <f>SUMIFS('总明细 源文件后台下'!W:W,'总明细 源文件后台下'!E:E,E271,'总明细 源文件后台下'!C:C,"Adjustment",'总明细 源文件后台下'!F:F,"FBA Inventory Reimbursement - Fee Correction")</f>
        <v>0</v>
      </c>
      <c r="AP271">
        <f>SUMIFS('总明细 源文件后台下'!W:W,'总明细 源文件后台下'!E:E,E271,'总明细 源文件后台下'!C:C,"Adjustment",'总明细 源文件后台下'!F:F,"FBA Inventory Reimbursement - General Adjustment")</f>
        <v>0</v>
      </c>
      <c r="AQ271">
        <f>SUMIFS('总明细 源文件后台下'!W:W,'总明细 源文件后台下'!E:E,E271,'总明细 源文件后台下'!C:C,"Adjustment",'总明细 源文件后台下'!F:F,"FBA Inventory Reimbursement - Lost:Inbound")</f>
        <v>0</v>
      </c>
      <c r="AR271">
        <f>SUMIFS('总明细 源文件后台下'!W:W,'总明细 源文件后台下'!E:E,E271,'总明细 源文件后台下'!C:C,"Adjustment",'总明细 源文件后台下'!F:F,"FBA Inventory Reimbursement - Lost:Warehouse")</f>
        <v>0</v>
      </c>
      <c r="AS271">
        <f>SUMIFS('总明细 源文件后台下'!W:W,'总明细 源文件后台下'!E:E,E271,'总明细 源文件后台下'!C:C,"Adjustment",'总明细 源文件后台下'!F:F,"Non-subscription Fee Adjustment")</f>
        <v>0</v>
      </c>
      <c r="AT271">
        <f>SUMIFS('总明细 源文件后台下'!W:W,'总明细 源文件后台下'!E:E,E271,'总明细 源文件后台下'!C:C,"Adjustment",'总明细 源文件后台下'!F:F,"FBA Inventory Placement Service Fee")</f>
        <v>0</v>
      </c>
      <c r="AV271">
        <f>SUMIF('FBA Customer Return Per Unit Fe'!B:B,E271,'FBA Customer Return Per Unit Fe'!C:C)</f>
        <v>0</v>
      </c>
      <c r="AX271">
        <f>(SUMIF('仓储费 源文件后台下'!C:C,E271,'仓储费 源文件后台下'!V:V))*-1</f>
        <v>0</v>
      </c>
      <c r="AZ271">
        <f>SUMIF('Disposal Fee销毁费用-160.95'!B:B,E271,'Disposal Fee销毁费用-160.95'!D:D)*-1</f>
        <v>0</v>
      </c>
      <c r="BC271">
        <f>IFERROR(VLOOKUP(F271,'优惠券-86.4'!F:I,4,0),0)</f>
        <v>0</v>
      </c>
      <c r="BD271">
        <f>IFERROR(VLOOKUP(F271,'早评-120'!E:H,4,0),0)</f>
        <v>0</v>
      </c>
      <c r="BF271">
        <f t="shared" si="32"/>
        <v>0</v>
      </c>
      <c r="BG271">
        <f t="shared" si="33"/>
        <v>0</v>
      </c>
      <c r="BH271">
        <f t="shared" si="34"/>
        <v>0</v>
      </c>
      <c r="BQ271" s="45">
        <f t="shared" si="35"/>
        <v>0</v>
      </c>
      <c r="BR271">
        <f>SUMIFS('9月销毁明细'!D:D,'9月销毁明细'!A:A,E271,'9月销毁明细'!H:H,"Sellable")</f>
        <v>0</v>
      </c>
      <c r="BS271">
        <f>SUMIFS('9月销毁明细'!G:G,'9月销毁明细'!A:A,E271,'9月销毁明细'!H:H,"Sellable")</f>
        <v>0</v>
      </c>
      <c r="BT271">
        <f>SUMIFS('9月销毁明细'!D:D,'9月销毁明细'!A:A,E271,'9月销毁明细'!H:H,"Unsellable")</f>
        <v>0</v>
      </c>
      <c r="BU271">
        <f>SUMIFS('9月销毁明细'!G:G,'9月销毁明细'!A:A,E271,'9月销毁明细'!H:H,"Unsellable")</f>
        <v>0</v>
      </c>
      <c r="BW271">
        <f>IFERROR(I271*VLOOKUP(F271,'9.3成本表'!C:L,10,0),0)</f>
        <v>0</v>
      </c>
      <c r="BX271">
        <f t="shared" si="36"/>
        <v>0</v>
      </c>
      <c r="CC271" s="45">
        <f t="shared" si="37"/>
        <v>0</v>
      </c>
      <c r="CD271" s="45">
        <f t="shared" si="38"/>
        <v>0</v>
      </c>
      <c r="CE271" s="45">
        <f t="shared" si="39"/>
        <v>0</v>
      </c>
    </row>
    <row r="272" spans="4:83" x14ac:dyDescent="0.25">
      <c r="D272" s="20" t="s">
        <v>653</v>
      </c>
      <c r="E272" s="20" t="s">
        <v>654</v>
      </c>
      <c r="F272" s="20">
        <v>3931</v>
      </c>
      <c r="G272">
        <v>266</v>
      </c>
      <c r="H272" s="20"/>
      <c r="I272">
        <f>SUMIFS('总明细 源文件后台下'!G:G,'总明细 源文件后台下'!E:E,E272,'总明细 源文件后台下'!C:C,"Order")</f>
        <v>0</v>
      </c>
      <c r="J272">
        <f>SUMIFS('总明细 源文件后台下'!M:M,'总明细 源文件后台下'!E:E,E272,'总明细 源文件后台下'!C:C,"Order")</f>
        <v>0</v>
      </c>
      <c r="K272">
        <f>SUMIFS('总明细 源文件后台下'!N:N,'总明细 源文件后台下'!E:E,E272,'总明细 源文件后台下'!C:C,"Order")</f>
        <v>0</v>
      </c>
      <c r="L272">
        <f>SUMIFS('总明细 源文件后台下'!O:O,'总明细 源文件后台下'!E:E,E272,'总明细 源文件后台下'!C:C,"Order")</f>
        <v>0</v>
      </c>
      <c r="M272">
        <f>SUMIFS('总明细 源文件后台下'!P:P,'总明细 源文件后台下'!E:E,E272,'总明细 源文件后台下'!C:C,"Order")</f>
        <v>0</v>
      </c>
      <c r="N272">
        <f>SUMIFS('总明细 源文件后台下'!Q:Q,'总明细 源文件后台下'!E:E,E272,'总明细 源文件后台下'!C:C,"Order")</f>
        <v>0</v>
      </c>
      <c r="O272">
        <f>SUMIFS('总明细 源文件后台下'!R:R,'总明细 源文件后台下'!E:E,E272,'总明细 源文件后台下'!C:C,"Order")</f>
        <v>0</v>
      </c>
      <c r="P272">
        <f>SUMIFS('总明细 源文件后台下'!S:S,'总明细 源文件后台下'!E:E,E272,'总明细 源文件后台下'!C:C,"Order")</f>
        <v>0</v>
      </c>
      <c r="Q272">
        <f>SUMIFS('总明细 源文件后台下'!T:T,'总明细 源文件后台下'!E:E,E272,'总明细 源文件后台下'!C:C,"Order")</f>
        <v>0</v>
      </c>
      <c r="R272">
        <f>SUMIFS('总明细 源文件后台下'!U:U,'总明细 源文件后台下'!E:E,E272,'总明细 源文件后台下'!C:C,"Order")</f>
        <v>0</v>
      </c>
      <c r="S272">
        <f>SUMIFS('总明细 源文件后台下'!V:V,'总明细 源文件后台下'!E:E,E272,'总明细 源文件后台下'!C:C,"Order")</f>
        <v>0</v>
      </c>
      <c r="T272">
        <f>SUMIFS('总明细 源文件后台下'!W:W,'总明细 源文件后台下'!E:E,E272,'总明细 源文件后台下'!C:C,"Order")</f>
        <v>0</v>
      </c>
      <c r="U272">
        <f>SUMIFS('总明细 源文件后台下'!G:G,'总明细 源文件后台下'!E:E,E272,'总明细 源文件后台下'!C:C,"Refund")</f>
        <v>0</v>
      </c>
      <c r="V272">
        <f>SUMIFS('总明细 源文件后台下'!M:M,'总明细 源文件后台下'!E:E,E272,'总明细 源文件后台下'!C:C,"Refund")</f>
        <v>0</v>
      </c>
      <c r="W272">
        <f>SUMIFS('总明细 源文件后台下'!N:N,'总明细 源文件后台下'!E:E,E272,'总明细 源文件后台下'!C:C,"Refund")</f>
        <v>0</v>
      </c>
      <c r="X272">
        <f>SUMIFS('总明细 源文件后台下'!O:O,'总明细 源文件后台下'!E:E,E272,'总明细 源文件后台下'!C:C,"Refund")</f>
        <v>0</v>
      </c>
      <c r="Y272">
        <f>SUMIFS('总明细 源文件后台下'!P:P,'总明细 源文件后台下'!E:E,E272,'总明细 源文件后台下'!C:C,"Refund")</f>
        <v>0</v>
      </c>
      <c r="Z272">
        <f>SUMIFS('总明细 源文件后台下'!Q:Q,'总明细 源文件后台下'!E:E,E272,'总明细 源文件后台下'!C:C,"Refund")</f>
        <v>0</v>
      </c>
      <c r="AA272">
        <f>SUMIFS('总明细 源文件后台下'!R:R,'总明细 源文件后台下'!E:E,E272,'总明细 源文件后台下'!C:C,"Refund")</f>
        <v>0</v>
      </c>
      <c r="AB272">
        <f>SUMIFS('总明细 源文件后台下'!S:S,'总明细 源文件后台下'!E:E,E272,'总明细 源文件后台下'!C:C,"Refund")</f>
        <v>0</v>
      </c>
      <c r="AC272">
        <f>SUMIFS('总明细 源文件后台下'!T:T,'总明细 源文件后台下'!E:E,E272,'总明细 源文件后台下'!C:C,"Refund")</f>
        <v>0</v>
      </c>
      <c r="AD272">
        <f>SUMIFS('总明细 源文件后台下'!U:U,'总明细 源文件后台下'!E:E,E272,'总明细 源文件后台下'!C:C,"Refund")</f>
        <v>0</v>
      </c>
      <c r="AE272">
        <f>SUMIFS('总明细 源文件后台下'!V:V,'总明细 源文件后台下'!E:E,E272,'总明细 源文件后台下'!C:C,"Refund")</f>
        <v>0</v>
      </c>
      <c r="AF272">
        <f>SUMIFS('总明细 源文件后台下'!W:W,'总明细 源文件后台下'!E:E,E272,'总明细 源文件后台下'!C:C,"Refund")</f>
        <v>0</v>
      </c>
      <c r="AK272">
        <f>(SUMIF('广告费 源文件后台下'!G:G,E272,'广告费 源文件后台下'!M:M))*-1</f>
        <v>0</v>
      </c>
      <c r="AL272">
        <f>SUMIFS('总明细 源文件后台下'!W:W,'总明细 源文件后台下'!E:E,E272,'总明细 源文件后台下'!C:C,"Adjustment",'总明细 源文件后台下'!F:F,"FBA Inventory Reimbursement - Customer Return")</f>
        <v>0</v>
      </c>
      <c r="AM272">
        <f>SUMIFS('总明细 源文件后台下'!W:W,'总明细 源文件后台下'!E:E,E272,'总明细 源文件后台下'!C:C,"Adjustment",'总明细 源文件后台下'!F:F,"FBA Inventory Reimbursement - Damaged:Warehouse")</f>
        <v>0</v>
      </c>
      <c r="AN272">
        <f>SUMIFS('总明细 源文件后台下'!W:W,'总明细 源文件后台下'!E:E,E272,'总明细 源文件后台下'!C:C,"Adjustment",'总明细 源文件后台下'!F:F,"FBA Inventory Reimbursement - Customer Service Issue")</f>
        <v>0</v>
      </c>
      <c r="AO272">
        <f>SUMIFS('总明细 源文件后台下'!W:W,'总明细 源文件后台下'!E:E,E272,'总明细 源文件后台下'!C:C,"Adjustment",'总明细 源文件后台下'!F:F,"FBA Inventory Reimbursement - Fee Correction")</f>
        <v>0</v>
      </c>
      <c r="AP272">
        <f>SUMIFS('总明细 源文件后台下'!W:W,'总明细 源文件后台下'!E:E,E272,'总明细 源文件后台下'!C:C,"Adjustment",'总明细 源文件后台下'!F:F,"FBA Inventory Reimbursement - General Adjustment")</f>
        <v>0</v>
      </c>
      <c r="AQ272">
        <f>SUMIFS('总明细 源文件后台下'!W:W,'总明细 源文件后台下'!E:E,E272,'总明细 源文件后台下'!C:C,"Adjustment",'总明细 源文件后台下'!F:F,"FBA Inventory Reimbursement - Lost:Inbound")</f>
        <v>0</v>
      </c>
      <c r="AR272">
        <f>SUMIFS('总明细 源文件后台下'!W:W,'总明细 源文件后台下'!E:E,E272,'总明细 源文件后台下'!C:C,"Adjustment",'总明细 源文件后台下'!F:F,"FBA Inventory Reimbursement - Lost:Warehouse")</f>
        <v>0</v>
      </c>
      <c r="AS272">
        <f>SUMIFS('总明细 源文件后台下'!W:W,'总明细 源文件后台下'!E:E,E272,'总明细 源文件后台下'!C:C,"Adjustment",'总明细 源文件后台下'!F:F,"Non-subscription Fee Adjustment")</f>
        <v>0</v>
      </c>
      <c r="AT272">
        <f>SUMIFS('总明细 源文件后台下'!W:W,'总明细 源文件后台下'!E:E,E272,'总明细 源文件后台下'!C:C,"Adjustment",'总明细 源文件后台下'!F:F,"FBA Inventory Placement Service Fee")</f>
        <v>0</v>
      </c>
      <c r="AV272">
        <f>SUMIF('FBA Customer Return Per Unit Fe'!B:B,E272,'FBA Customer Return Per Unit Fe'!C:C)</f>
        <v>0</v>
      </c>
      <c r="AX272">
        <f>(SUMIF('仓储费 源文件后台下'!C:C,E272,'仓储费 源文件后台下'!V:V))*-1</f>
        <v>0</v>
      </c>
      <c r="AZ272">
        <f>SUMIF('Disposal Fee销毁费用-160.95'!B:B,E272,'Disposal Fee销毁费用-160.95'!D:D)*-1</f>
        <v>0</v>
      </c>
      <c r="BC272">
        <f>IFERROR(VLOOKUP(F272,'优惠券-86.4'!F:I,4,0),0)</f>
        <v>0</v>
      </c>
      <c r="BD272">
        <f>IFERROR(VLOOKUP(F272,'早评-120'!E:H,4,0),0)</f>
        <v>0</v>
      </c>
      <c r="BF272">
        <f t="shared" si="32"/>
        <v>0</v>
      </c>
      <c r="BG272">
        <f t="shared" si="33"/>
        <v>0</v>
      </c>
      <c r="BH272">
        <f t="shared" si="34"/>
        <v>0</v>
      </c>
      <c r="BQ272" s="45">
        <f t="shared" si="35"/>
        <v>0</v>
      </c>
      <c r="BR272">
        <f>SUMIFS('9月销毁明细'!D:D,'9月销毁明细'!A:A,E272,'9月销毁明细'!H:H,"Sellable")</f>
        <v>0</v>
      </c>
      <c r="BS272">
        <f>SUMIFS('9月销毁明细'!G:G,'9月销毁明细'!A:A,E272,'9月销毁明细'!H:H,"Sellable")</f>
        <v>0</v>
      </c>
      <c r="BT272">
        <f>SUMIFS('9月销毁明细'!D:D,'9月销毁明细'!A:A,E272,'9月销毁明细'!H:H,"Unsellable")</f>
        <v>0</v>
      </c>
      <c r="BU272">
        <f>SUMIFS('9月销毁明细'!G:G,'9月销毁明细'!A:A,E272,'9月销毁明细'!H:H,"Unsellable")</f>
        <v>0</v>
      </c>
      <c r="BW272">
        <f>IFERROR(I272*VLOOKUP(F272,'9.3成本表'!C:L,10,0),0)</f>
        <v>0</v>
      </c>
      <c r="BX272">
        <f t="shared" si="36"/>
        <v>0</v>
      </c>
      <c r="CC272" s="45">
        <f t="shared" si="37"/>
        <v>0</v>
      </c>
      <c r="CD272" s="45">
        <f t="shared" si="38"/>
        <v>0</v>
      </c>
      <c r="CE272" s="45">
        <f t="shared" si="39"/>
        <v>0</v>
      </c>
    </row>
    <row r="273" spans="4:83" x14ac:dyDescent="0.25">
      <c r="D273" s="20" t="s">
        <v>655</v>
      </c>
      <c r="E273" s="20" t="s">
        <v>656</v>
      </c>
      <c r="F273" s="20">
        <v>3931</v>
      </c>
      <c r="G273">
        <v>267</v>
      </c>
      <c r="H273" s="20"/>
      <c r="I273">
        <f>SUMIFS('总明细 源文件后台下'!G:G,'总明细 源文件后台下'!E:E,E273,'总明细 源文件后台下'!C:C,"Order")</f>
        <v>0</v>
      </c>
      <c r="J273">
        <f>SUMIFS('总明细 源文件后台下'!M:M,'总明细 源文件后台下'!E:E,E273,'总明细 源文件后台下'!C:C,"Order")</f>
        <v>0</v>
      </c>
      <c r="K273">
        <f>SUMIFS('总明细 源文件后台下'!N:N,'总明细 源文件后台下'!E:E,E273,'总明细 源文件后台下'!C:C,"Order")</f>
        <v>0</v>
      </c>
      <c r="L273">
        <f>SUMIFS('总明细 源文件后台下'!O:O,'总明细 源文件后台下'!E:E,E273,'总明细 源文件后台下'!C:C,"Order")</f>
        <v>0</v>
      </c>
      <c r="M273">
        <f>SUMIFS('总明细 源文件后台下'!P:P,'总明细 源文件后台下'!E:E,E273,'总明细 源文件后台下'!C:C,"Order")</f>
        <v>0</v>
      </c>
      <c r="N273">
        <f>SUMIFS('总明细 源文件后台下'!Q:Q,'总明细 源文件后台下'!E:E,E273,'总明细 源文件后台下'!C:C,"Order")</f>
        <v>0</v>
      </c>
      <c r="O273">
        <f>SUMIFS('总明细 源文件后台下'!R:R,'总明细 源文件后台下'!E:E,E273,'总明细 源文件后台下'!C:C,"Order")</f>
        <v>0</v>
      </c>
      <c r="P273">
        <f>SUMIFS('总明细 源文件后台下'!S:S,'总明细 源文件后台下'!E:E,E273,'总明细 源文件后台下'!C:C,"Order")</f>
        <v>0</v>
      </c>
      <c r="Q273">
        <f>SUMIFS('总明细 源文件后台下'!T:T,'总明细 源文件后台下'!E:E,E273,'总明细 源文件后台下'!C:C,"Order")</f>
        <v>0</v>
      </c>
      <c r="R273">
        <f>SUMIFS('总明细 源文件后台下'!U:U,'总明细 源文件后台下'!E:E,E273,'总明细 源文件后台下'!C:C,"Order")</f>
        <v>0</v>
      </c>
      <c r="S273">
        <f>SUMIFS('总明细 源文件后台下'!V:V,'总明细 源文件后台下'!E:E,E273,'总明细 源文件后台下'!C:C,"Order")</f>
        <v>0</v>
      </c>
      <c r="T273">
        <f>SUMIFS('总明细 源文件后台下'!W:W,'总明细 源文件后台下'!E:E,E273,'总明细 源文件后台下'!C:C,"Order")</f>
        <v>0</v>
      </c>
      <c r="U273">
        <f>SUMIFS('总明细 源文件后台下'!G:G,'总明细 源文件后台下'!E:E,E273,'总明细 源文件后台下'!C:C,"Refund")</f>
        <v>0</v>
      </c>
      <c r="V273">
        <f>SUMIFS('总明细 源文件后台下'!M:M,'总明细 源文件后台下'!E:E,E273,'总明细 源文件后台下'!C:C,"Refund")</f>
        <v>0</v>
      </c>
      <c r="W273">
        <f>SUMIFS('总明细 源文件后台下'!N:N,'总明细 源文件后台下'!E:E,E273,'总明细 源文件后台下'!C:C,"Refund")</f>
        <v>0</v>
      </c>
      <c r="X273">
        <f>SUMIFS('总明细 源文件后台下'!O:O,'总明细 源文件后台下'!E:E,E273,'总明细 源文件后台下'!C:C,"Refund")</f>
        <v>0</v>
      </c>
      <c r="Y273">
        <f>SUMIFS('总明细 源文件后台下'!P:P,'总明细 源文件后台下'!E:E,E273,'总明细 源文件后台下'!C:C,"Refund")</f>
        <v>0</v>
      </c>
      <c r="Z273">
        <f>SUMIFS('总明细 源文件后台下'!Q:Q,'总明细 源文件后台下'!E:E,E273,'总明细 源文件后台下'!C:C,"Refund")</f>
        <v>0</v>
      </c>
      <c r="AA273">
        <f>SUMIFS('总明细 源文件后台下'!R:R,'总明细 源文件后台下'!E:E,E273,'总明细 源文件后台下'!C:C,"Refund")</f>
        <v>0</v>
      </c>
      <c r="AB273">
        <f>SUMIFS('总明细 源文件后台下'!S:S,'总明细 源文件后台下'!E:E,E273,'总明细 源文件后台下'!C:C,"Refund")</f>
        <v>0</v>
      </c>
      <c r="AC273">
        <f>SUMIFS('总明细 源文件后台下'!T:T,'总明细 源文件后台下'!E:E,E273,'总明细 源文件后台下'!C:C,"Refund")</f>
        <v>0</v>
      </c>
      <c r="AD273">
        <f>SUMIFS('总明细 源文件后台下'!U:U,'总明细 源文件后台下'!E:E,E273,'总明细 源文件后台下'!C:C,"Refund")</f>
        <v>0</v>
      </c>
      <c r="AE273">
        <f>SUMIFS('总明细 源文件后台下'!V:V,'总明细 源文件后台下'!E:E,E273,'总明细 源文件后台下'!C:C,"Refund")</f>
        <v>0</v>
      </c>
      <c r="AF273">
        <f>SUMIFS('总明细 源文件后台下'!W:W,'总明细 源文件后台下'!E:E,E273,'总明细 源文件后台下'!C:C,"Refund")</f>
        <v>0</v>
      </c>
      <c r="AK273">
        <f>(SUMIF('广告费 源文件后台下'!G:G,E273,'广告费 源文件后台下'!M:M))*-1</f>
        <v>0</v>
      </c>
      <c r="AL273">
        <f>SUMIFS('总明细 源文件后台下'!W:W,'总明细 源文件后台下'!E:E,E273,'总明细 源文件后台下'!C:C,"Adjustment",'总明细 源文件后台下'!F:F,"FBA Inventory Reimbursement - Customer Return")</f>
        <v>0</v>
      </c>
      <c r="AM273">
        <f>SUMIFS('总明细 源文件后台下'!W:W,'总明细 源文件后台下'!E:E,E273,'总明细 源文件后台下'!C:C,"Adjustment",'总明细 源文件后台下'!F:F,"FBA Inventory Reimbursement - Damaged:Warehouse")</f>
        <v>0</v>
      </c>
      <c r="AN273">
        <f>SUMIFS('总明细 源文件后台下'!W:W,'总明细 源文件后台下'!E:E,E273,'总明细 源文件后台下'!C:C,"Adjustment",'总明细 源文件后台下'!F:F,"FBA Inventory Reimbursement - Customer Service Issue")</f>
        <v>0</v>
      </c>
      <c r="AO273">
        <f>SUMIFS('总明细 源文件后台下'!W:W,'总明细 源文件后台下'!E:E,E273,'总明细 源文件后台下'!C:C,"Adjustment",'总明细 源文件后台下'!F:F,"FBA Inventory Reimbursement - Fee Correction")</f>
        <v>0</v>
      </c>
      <c r="AP273">
        <f>SUMIFS('总明细 源文件后台下'!W:W,'总明细 源文件后台下'!E:E,E273,'总明细 源文件后台下'!C:C,"Adjustment",'总明细 源文件后台下'!F:F,"FBA Inventory Reimbursement - General Adjustment")</f>
        <v>0</v>
      </c>
      <c r="AQ273">
        <f>SUMIFS('总明细 源文件后台下'!W:W,'总明细 源文件后台下'!E:E,E273,'总明细 源文件后台下'!C:C,"Adjustment",'总明细 源文件后台下'!F:F,"FBA Inventory Reimbursement - Lost:Inbound")</f>
        <v>0</v>
      </c>
      <c r="AR273">
        <f>SUMIFS('总明细 源文件后台下'!W:W,'总明细 源文件后台下'!E:E,E273,'总明细 源文件后台下'!C:C,"Adjustment",'总明细 源文件后台下'!F:F,"FBA Inventory Reimbursement - Lost:Warehouse")</f>
        <v>0</v>
      </c>
      <c r="AS273">
        <f>SUMIFS('总明细 源文件后台下'!W:W,'总明细 源文件后台下'!E:E,E273,'总明细 源文件后台下'!C:C,"Adjustment",'总明细 源文件后台下'!F:F,"Non-subscription Fee Adjustment")</f>
        <v>0</v>
      </c>
      <c r="AT273">
        <f>SUMIFS('总明细 源文件后台下'!W:W,'总明细 源文件后台下'!E:E,E273,'总明细 源文件后台下'!C:C,"Adjustment",'总明细 源文件后台下'!F:F,"FBA Inventory Placement Service Fee")</f>
        <v>0</v>
      </c>
      <c r="AV273">
        <f>SUMIF('FBA Customer Return Per Unit Fe'!B:B,E273,'FBA Customer Return Per Unit Fe'!C:C)</f>
        <v>0</v>
      </c>
      <c r="AX273">
        <f>(SUMIF('仓储费 源文件后台下'!C:C,E273,'仓储费 源文件后台下'!V:V))*-1</f>
        <v>0</v>
      </c>
      <c r="AZ273">
        <f>SUMIF('Disposal Fee销毁费用-160.95'!B:B,E273,'Disposal Fee销毁费用-160.95'!D:D)*-1</f>
        <v>0</v>
      </c>
      <c r="BC273">
        <f>IFERROR(VLOOKUP(F273,'优惠券-86.4'!F:I,4,0),0)</f>
        <v>0</v>
      </c>
      <c r="BD273">
        <f>IFERROR(VLOOKUP(F273,'早评-120'!E:H,4,0),0)</f>
        <v>0</v>
      </c>
      <c r="BF273">
        <f t="shared" si="32"/>
        <v>0</v>
      </c>
      <c r="BG273">
        <f t="shared" si="33"/>
        <v>0</v>
      </c>
      <c r="BH273">
        <f t="shared" si="34"/>
        <v>0</v>
      </c>
      <c r="BQ273" s="45">
        <f t="shared" si="35"/>
        <v>0</v>
      </c>
      <c r="BR273">
        <f>SUMIFS('9月销毁明细'!D:D,'9月销毁明细'!A:A,E273,'9月销毁明细'!H:H,"Sellable")</f>
        <v>0</v>
      </c>
      <c r="BS273">
        <f>SUMIFS('9月销毁明细'!G:G,'9月销毁明细'!A:A,E273,'9月销毁明细'!H:H,"Sellable")</f>
        <v>0</v>
      </c>
      <c r="BT273">
        <f>SUMIFS('9月销毁明细'!D:D,'9月销毁明细'!A:A,E273,'9月销毁明细'!H:H,"Unsellable")</f>
        <v>0</v>
      </c>
      <c r="BU273">
        <f>SUMIFS('9月销毁明细'!G:G,'9月销毁明细'!A:A,E273,'9月销毁明细'!H:H,"Unsellable")</f>
        <v>0</v>
      </c>
      <c r="BW273">
        <f>IFERROR(I273*VLOOKUP(F273,'9.3成本表'!C:L,10,0),0)</f>
        <v>0</v>
      </c>
      <c r="BX273">
        <f t="shared" si="36"/>
        <v>0</v>
      </c>
      <c r="CC273" s="45">
        <f t="shared" si="37"/>
        <v>0</v>
      </c>
      <c r="CD273" s="45">
        <f t="shared" si="38"/>
        <v>0</v>
      </c>
      <c r="CE273" s="45">
        <f t="shared" si="39"/>
        <v>0</v>
      </c>
    </row>
    <row r="274" spans="4:83" x14ac:dyDescent="0.25">
      <c r="D274" s="20" t="s">
        <v>657</v>
      </c>
      <c r="E274" s="20" t="s">
        <v>658</v>
      </c>
      <c r="F274" s="20">
        <v>3931</v>
      </c>
      <c r="G274">
        <v>268</v>
      </c>
      <c r="H274" s="20"/>
      <c r="I274">
        <f>SUMIFS('总明细 源文件后台下'!G:G,'总明细 源文件后台下'!E:E,E274,'总明细 源文件后台下'!C:C,"Order")</f>
        <v>0</v>
      </c>
      <c r="J274">
        <f>SUMIFS('总明细 源文件后台下'!M:M,'总明细 源文件后台下'!E:E,E274,'总明细 源文件后台下'!C:C,"Order")</f>
        <v>0</v>
      </c>
      <c r="K274">
        <f>SUMIFS('总明细 源文件后台下'!N:N,'总明细 源文件后台下'!E:E,E274,'总明细 源文件后台下'!C:C,"Order")</f>
        <v>0</v>
      </c>
      <c r="L274">
        <f>SUMIFS('总明细 源文件后台下'!O:O,'总明细 源文件后台下'!E:E,E274,'总明细 源文件后台下'!C:C,"Order")</f>
        <v>0</v>
      </c>
      <c r="M274">
        <f>SUMIFS('总明细 源文件后台下'!P:P,'总明细 源文件后台下'!E:E,E274,'总明细 源文件后台下'!C:C,"Order")</f>
        <v>0</v>
      </c>
      <c r="N274">
        <f>SUMIFS('总明细 源文件后台下'!Q:Q,'总明细 源文件后台下'!E:E,E274,'总明细 源文件后台下'!C:C,"Order")</f>
        <v>0</v>
      </c>
      <c r="O274">
        <f>SUMIFS('总明细 源文件后台下'!R:R,'总明细 源文件后台下'!E:E,E274,'总明细 源文件后台下'!C:C,"Order")</f>
        <v>0</v>
      </c>
      <c r="P274">
        <f>SUMIFS('总明细 源文件后台下'!S:S,'总明细 源文件后台下'!E:E,E274,'总明细 源文件后台下'!C:C,"Order")</f>
        <v>0</v>
      </c>
      <c r="Q274">
        <f>SUMIFS('总明细 源文件后台下'!T:T,'总明细 源文件后台下'!E:E,E274,'总明细 源文件后台下'!C:C,"Order")</f>
        <v>0</v>
      </c>
      <c r="R274">
        <f>SUMIFS('总明细 源文件后台下'!U:U,'总明细 源文件后台下'!E:E,E274,'总明细 源文件后台下'!C:C,"Order")</f>
        <v>0</v>
      </c>
      <c r="S274">
        <f>SUMIFS('总明细 源文件后台下'!V:V,'总明细 源文件后台下'!E:E,E274,'总明细 源文件后台下'!C:C,"Order")</f>
        <v>0</v>
      </c>
      <c r="T274">
        <f>SUMIFS('总明细 源文件后台下'!W:W,'总明细 源文件后台下'!E:E,E274,'总明细 源文件后台下'!C:C,"Order")</f>
        <v>0</v>
      </c>
      <c r="U274">
        <f>SUMIFS('总明细 源文件后台下'!G:G,'总明细 源文件后台下'!E:E,E274,'总明细 源文件后台下'!C:C,"Refund")</f>
        <v>0</v>
      </c>
      <c r="V274">
        <f>SUMIFS('总明细 源文件后台下'!M:M,'总明细 源文件后台下'!E:E,E274,'总明细 源文件后台下'!C:C,"Refund")</f>
        <v>0</v>
      </c>
      <c r="W274">
        <f>SUMIFS('总明细 源文件后台下'!N:N,'总明细 源文件后台下'!E:E,E274,'总明细 源文件后台下'!C:C,"Refund")</f>
        <v>0</v>
      </c>
      <c r="X274">
        <f>SUMIFS('总明细 源文件后台下'!O:O,'总明细 源文件后台下'!E:E,E274,'总明细 源文件后台下'!C:C,"Refund")</f>
        <v>0</v>
      </c>
      <c r="Y274">
        <f>SUMIFS('总明细 源文件后台下'!P:P,'总明细 源文件后台下'!E:E,E274,'总明细 源文件后台下'!C:C,"Refund")</f>
        <v>0</v>
      </c>
      <c r="Z274">
        <f>SUMIFS('总明细 源文件后台下'!Q:Q,'总明细 源文件后台下'!E:E,E274,'总明细 源文件后台下'!C:C,"Refund")</f>
        <v>0</v>
      </c>
      <c r="AA274">
        <f>SUMIFS('总明细 源文件后台下'!R:R,'总明细 源文件后台下'!E:E,E274,'总明细 源文件后台下'!C:C,"Refund")</f>
        <v>0</v>
      </c>
      <c r="AB274">
        <f>SUMIFS('总明细 源文件后台下'!S:S,'总明细 源文件后台下'!E:E,E274,'总明细 源文件后台下'!C:C,"Refund")</f>
        <v>0</v>
      </c>
      <c r="AC274">
        <f>SUMIFS('总明细 源文件后台下'!T:T,'总明细 源文件后台下'!E:E,E274,'总明细 源文件后台下'!C:C,"Refund")</f>
        <v>0</v>
      </c>
      <c r="AD274">
        <f>SUMIFS('总明细 源文件后台下'!U:U,'总明细 源文件后台下'!E:E,E274,'总明细 源文件后台下'!C:C,"Refund")</f>
        <v>0</v>
      </c>
      <c r="AE274">
        <f>SUMIFS('总明细 源文件后台下'!V:V,'总明细 源文件后台下'!E:E,E274,'总明细 源文件后台下'!C:C,"Refund")</f>
        <v>0</v>
      </c>
      <c r="AF274">
        <f>SUMIFS('总明细 源文件后台下'!W:W,'总明细 源文件后台下'!E:E,E274,'总明细 源文件后台下'!C:C,"Refund")</f>
        <v>0</v>
      </c>
      <c r="AK274">
        <f>(SUMIF('广告费 源文件后台下'!G:G,E274,'广告费 源文件后台下'!M:M))*-1</f>
        <v>0</v>
      </c>
      <c r="AL274">
        <f>SUMIFS('总明细 源文件后台下'!W:W,'总明细 源文件后台下'!E:E,E274,'总明细 源文件后台下'!C:C,"Adjustment",'总明细 源文件后台下'!F:F,"FBA Inventory Reimbursement - Customer Return")</f>
        <v>0</v>
      </c>
      <c r="AM274">
        <f>SUMIFS('总明细 源文件后台下'!W:W,'总明细 源文件后台下'!E:E,E274,'总明细 源文件后台下'!C:C,"Adjustment",'总明细 源文件后台下'!F:F,"FBA Inventory Reimbursement - Damaged:Warehouse")</f>
        <v>0</v>
      </c>
      <c r="AN274">
        <f>SUMIFS('总明细 源文件后台下'!W:W,'总明细 源文件后台下'!E:E,E274,'总明细 源文件后台下'!C:C,"Adjustment",'总明细 源文件后台下'!F:F,"FBA Inventory Reimbursement - Customer Service Issue")</f>
        <v>0</v>
      </c>
      <c r="AO274">
        <f>SUMIFS('总明细 源文件后台下'!W:W,'总明细 源文件后台下'!E:E,E274,'总明细 源文件后台下'!C:C,"Adjustment",'总明细 源文件后台下'!F:F,"FBA Inventory Reimbursement - Fee Correction")</f>
        <v>0</v>
      </c>
      <c r="AP274">
        <f>SUMIFS('总明细 源文件后台下'!W:W,'总明细 源文件后台下'!E:E,E274,'总明细 源文件后台下'!C:C,"Adjustment",'总明细 源文件后台下'!F:F,"FBA Inventory Reimbursement - General Adjustment")</f>
        <v>0</v>
      </c>
      <c r="AQ274">
        <f>SUMIFS('总明细 源文件后台下'!W:W,'总明细 源文件后台下'!E:E,E274,'总明细 源文件后台下'!C:C,"Adjustment",'总明细 源文件后台下'!F:F,"FBA Inventory Reimbursement - Lost:Inbound")</f>
        <v>0</v>
      </c>
      <c r="AR274">
        <f>SUMIFS('总明细 源文件后台下'!W:W,'总明细 源文件后台下'!E:E,E274,'总明细 源文件后台下'!C:C,"Adjustment",'总明细 源文件后台下'!F:F,"FBA Inventory Reimbursement - Lost:Warehouse")</f>
        <v>0</v>
      </c>
      <c r="AS274">
        <f>SUMIFS('总明细 源文件后台下'!W:W,'总明细 源文件后台下'!E:E,E274,'总明细 源文件后台下'!C:C,"Adjustment",'总明细 源文件后台下'!F:F,"Non-subscription Fee Adjustment")</f>
        <v>0</v>
      </c>
      <c r="AT274">
        <f>SUMIFS('总明细 源文件后台下'!W:W,'总明细 源文件后台下'!E:E,E274,'总明细 源文件后台下'!C:C,"Adjustment",'总明细 源文件后台下'!F:F,"FBA Inventory Placement Service Fee")</f>
        <v>0</v>
      </c>
      <c r="AV274">
        <f>SUMIF('FBA Customer Return Per Unit Fe'!B:B,E274,'FBA Customer Return Per Unit Fe'!C:C)</f>
        <v>0</v>
      </c>
      <c r="AX274">
        <f>(SUMIF('仓储费 源文件后台下'!C:C,E274,'仓储费 源文件后台下'!V:V))*-1</f>
        <v>0</v>
      </c>
      <c r="AZ274">
        <f>SUMIF('Disposal Fee销毁费用-160.95'!B:B,E274,'Disposal Fee销毁费用-160.95'!D:D)*-1</f>
        <v>0</v>
      </c>
      <c r="BC274">
        <f>IFERROR(VLOOKUP(F274,'优惠券-86.4'!F:I,4,0),0)</f>
        <v>0</v>
      </c>
      <c r="BD274">
        <f>IFERROR(VLOOKUP(F274,'早评-120'!E:H,4,0),0)</f>
        <v>0</v>
      </c>
      <c r="BF274">
        <f t="shared" si="32"/>
        <v>0</v>
      </c>
      <c r="BG274">
        <f t="shared" si="33"/>
        <v>0</v>
      </c>
      <c r="BH274">
        <f t="shared" si="34"/>
        <v>0</v>
      </c>
      <c r="BQ274" s="45">
        <f t="shared" si="35"/>
        <v>0</v>
      </c>
      <c r="BR274">
        <f>SUMIFS('9月销毁明细'!D:D,'9月销毁明细'!A:A,E274,'9月销毁明细'!H:H,"Sellable")</f>
        <v>0</v>
      </c>
      <c r="BS274">
        <f>SUMIFS('9月销毁明细'!G:G,'9月销毁明细'!A:A,E274,'9月销毁明细'!H:H,"Sellable")</f>
        <v>0</v>
      </c>
      <c r="BT274">
        <f>SUMIFS('9月销毁明细'!D:D,'9月销毁明细'!A:A,E274,'9月销毁明细'!H:H,"Unsellable")</f>
        <v>0</v>
      </c>
      <c r="BU274">
        <f>SUMIFS('9月销毁明细'!G:G,'9月销毁明细'!A:A,E274,'9月销毁明细'!H:H,"Unsellable")</f>
        <v>0</v>
      </c>
      <c r="BW274">
        <f>IFERROR(I274*VLOOKUP(F274,'9.3成本表'!C:L,10,0),0)</f>
        <v>0</v>
      </c>
      <c r="BX274">
        <f t="shared" si="36"/>
        <v>0</v>
      </c>
      <c r="CC274" s="45">
        <f t="shared" si="37"/>
        <v>0</v>
      </c>
      <c r="CD274" s="45">
        <f t="shared" si="38"/>
        <v>0</v>
      </c>
      <c r="CE274" s="45">
        <f t="shared" si="39"/>
        <v>0</v>
      </c>
    </row>
    <row r="275" spans="4:83" x14ac:dyDescent="0.25">
      <c r="D275" s="20" t="s">
        <v>659</v>
      </c>
      <c r="E275" s="20" t="s">
        <v>660</v>
      </c>
      <c r="F275" s="20">
        <v>3931</v>
      </c>
      <c r="G275">
        <v>269</v>
      </c>
      <c r="H275" s="20"/>
      <c r="I275">
        <f>SUMIFS('总明细 源文件后台下'!G:G,'总明细 源文件后台下'!E:E,E275,'总明细 源文件后台下'!C:C,"Order")</f>
        <v>0</v>
      </c>
      <c r="J275">
        <f>SUMIFS('总明细 源文件后台下'!M:M,'总明细 源文件后台下'!E:E,E275,'总明细 源文件后台下'!C:C,"Order")</f>
        <v>0</v>
      </c>
      <c r="K275">
        <f>SUMIFS('总明细 源文件后台下'!N:N,'总明细 源文件后台下'!E:E,E275,'总明细 源文件后台下'!C:C,"Order")</f>
        <v>0</v>
      </c>
      <c r="L275">
        <f>SUMIFS('总明细 源文件后台下'!O:O,'总明细 源文件后台下'!E:E,E275,'总明细 源文件后台下'!C:C,"Order")</f>
        <v>0</v>
      </c>
      <c r="M275">
        <f>SUMIFS('总明细 源文件后台下'!P:P,'总明细 源文件后台下'!E:E,E275,'总明细 源文件后台下'!C:C,"Order")</f>
        <v>0</v>
      </c>
      <c r="N275">
        <f>SUMIFS('总明细 源文件后台下'!Q:Q,'总明细 源文件后台下'!E:E,E275,'总明细 源文件后台下'!C:C,"Order")</f>
        <v>0</v>
      </c>
      <c r="O275">
        <f>SUMIFS('总明细 源文件后台下'!R:R,'总明细 源文件后台下'!E:E,E275,'总明细 源文件后台下'!C:C,"Order")</f>
        <v>0</v>
      </c>
      <c r="P275">
        <f>SUMIFS('总明细 源文件后台下'!S:S,'总明细 源文件后台下'!E:E,E275,'总明细 源文件后台下'!C:C,"Order")</f>
        <v>0</v>
      </c>
      <c r="Q275">
        <f>SUMIFS('总明细 源文件后台下'!T:T,'总明细 源文件后台下'!E:E,E275,'总明细 源文件后台下'!C:C,"Order")</f>
        <v>0</v>
      </c>
      <c r="R275">
        <f>SUMIFS('总明细 源文件后台下'!U:U,'总明细 源文件后台下'!E:E,E275,'总明细 源文件后台下'!C:C,"Order")</f>
        <v>0</v>
      </c>
      <c r="S275">
        <f>SUMIFS('总明细 源文件后台下'!V:V,'总明细 源文件后台下'!E:E,E275,'总明细 源文件后台下'!C:C,"Order")</f>
        <v>0</v>
      </c>
      <c r="T275">
        <f>SUMIFS('总明细 源文件后台下'!W:W,'总明细 源文件后台下'!E:E,E275,'总明细 源文件后台下'!C:C,"Order")</f>
        <v>0</v>
      </c>
      <c r="U275">
        <f>SUMIFS('总明细 源文件后台下'!G:G,'总明细 源文件后台下'!E:E,E275,'总明细 源文件后台下'!C:C,"Refund")</f>
        <v>0</v>
      </c>
      <c r="V275">
        <f>SUMIFS('总明细 源文件后台下'!M:M,'总明细 源文件后台下'!E:E,E275,'总明细 源文件后台下'!C:C,"Refund")</f>
        <v>0</v>
      </c>
      <c r="W275">
        <f>SUMIFS('总明细 源文件后台下'!N:N,'总明细 源文件后台下'!E:E,E275,'总明细 源文件后台下'!C:C,"Refund")</f>
        <v>0</v>
      </c>
      <c r="X275">
        <f>SUMIFS('总明细 源文件后台下'!O:O,'总明细 源文件后台下'!E:E,E275,'总明细 源文件后台下'!C:C,"Refund")</f>
        <v>0</v>
      </c>
      <c r="Y275">
        <f>SUMIFS('总明细 源文件后台下'!P:P,'总明细 源文件后台下'!E:E,E275,'总明细 源文件后台下'!C:C,"Refund")</f>
        <v>0</v>
      </c>
      <c r="Z275">
        <f>SUMIFS('总明细 源文件后台下'!Q:Q,'总明细 源文件后台下'!E:E,E275,'总明细 源文件后台下'!C:C,"Refund")</f>
        <v>0</v>
      </c>
      <c r="AA275">
        <f>SUMIFS('总明细 源文件后台下'!R:R,'总明细 源文件后台下'!E:E,E275,'总明细 源文件后台下'!C:C,"Refund")</f>
        <v>0</v>
      </c>
      <c r="AB275">
        <f>SUMIFS('总明细 源文件后台下'!S:S,'总明细 源文件后台下'!E:E,E275,'总明细 源文件后台下'!C:C,"Refund")</f>
        <v>0</v>
      </c>
      <c r="AC275">
        <f>SUMIFS('总明细 源文件后台下'!T:T,'总明细 源文件后台下'!E:E,E275,'总明细 源文件后台下'!C:C,"Refund")</f>
        <v>0</v>
      </c>
      <c r="AD275">
        <f>SUMIFS('总明细 源文件后台下'!U:U,'总明细 源文件后台下'!E:E,E275,'总明细 源文件后台下'!C:C,"Refund")</f>
        <v>0</v>
      </c>
      <c r="AE275">
        <f>SUMIFS('总明细 源文件后台下'!V:V,'总明细 源文件后台下'!E:E,E275,'总明细 源文件后台下'!C:C,"Refund")</f>
        <v>0</v>
      </c>
      <c r="AF275">
        <f>SUMIFS('总明细 源文件后台下'!W:W,'总明细 源文件后台下'!E:E,E275,'总明细 源文件后台下'!C:C,"Refund")</f>
        <v>0</v>
      </c>
      <c r="AK275">
        <f>(SUMIF('广告费 源文件后台下'!G:G,E275,'广告费 源文件后台下'!M:M))*-1</f>
        <v>0</v>
      </c>
      <c r="AL275">
        <f>SUMIFS('总明细 源文件后台下'!W:W,'总明细 源文件后台下'!E:E,E275,'总明细 源文件后台下'!C:C,"Adjustment",'总明细 源文件后台下'!F:F,"FBA Inventory Reimbursement - Customer Return")</f>
        <v>0</v>
      </c>
      <c r="AM275">
        <f>SUMIFS('总明细 源文件后台下'!W:W,'总明细 源文件后台下'!E:E,E275,'总明细 源文件后台下'!C:C,"Adjustment",'总明细 源文件后台下'!F:F,"FBA Inventory Reimbursement - Damaged:Warehouse")</f>
        <v>0</v>
      </c>
      <c r="AN275">
        <f>SUMIFS('总明细 源文件后台下'!W:W,'总明细 源文件后台下'!E:E,E275,'总明细 源文件后台下'!C:C,"Adjustment",'总明细 源文件后台下'!F:F,"FBA Inventory Reimbursement - Customer Service Issue")</f>
        <v>0</v>
      </c>
      <c r="AO275">
        <f>SUMIFS('总明细 源文件后台下'!W:W,'总明细 源文件后台下'!E:E,E275,'总明细 源文件后台下'!C:C,"Adjustment",'总明细 源文件后台下'!F:F,"FBA Inventory Reimbursement - Fee Correction")</f>
        <v>0</v>
      </c>
      <c r="AP275">
        <f>SUMIFS('总明细 源文件后台下'!W:W,'总明细 源文件后台下'!E:E,E275,'总明细 源文件后台下'!C:C,"Adjustment",'总明细 源文件后台下'!F:F,"FBA Inventory Reimbursement - General Adjustment")</f>
        <v>0</v>
      </c>
      <c r="AQ275">
        <f>SUMIFS('总明细 源文件后台下'!W:W,'总明细 源文件后台下'!E:E,E275,'总明细 源文件后台下'!C:C,"Adjustment",'总明细 源文件后台下'!F:F,"FBA Inventory Reimbursement - Lost:Inbound")</f>
        <v>0</v>
      </c>
      <c r="AR275">
        <f>SUMIFS('总明细 源文件后台下'!W:W,'总明细 源文件后台下'!E:E,E275,'总明细 源文件后台下'!C:C,"Adjustment",'总明细 源文件后台下'!F:F,"FBA Inventory Reimbursement - Lost:Warehouse")</f>
        <v>0</v>
      </c>
      <c r="AS275">
        <f>SUMIFS('总明细 源文件后台下'!W:W,'总明细 源文件后台下'!E:E,E275,'总明细 源文件后台下'!C:C,"Adjustment",'总明细 源文件后台下'!F:F,"Non-subscription Fee Adjustment")</f>
        <v>0</v>
      </c>
      <c r="AT275">
        <f>SUMIFS('总明细 源文件后台下'!W:W,'总明细 源文件后台下'!E:E,E275,'总明细 源文件后台下'!C:C,"Adjustment",'总明细 源文件后台下'!F:F,"FBA Inventory Placement Service Fee")</f>
        <v>0</v>
      </c>
      <c r="AV275">
        <f>SUMIF('FBA Customer Return Per Unit Fe'!B:B,E275,'FBA Customer Return Per Unit Fe'!C:C)</f>
        <v>0</v>
      </c>
      <c r="AX275">
        <f>(SUMIF('仓储费 源文件后台下'!C:C,E275,'仓储费 源文件后台下'!V:V))*-1</f>
        <v>0</v>
      </c>
      <c r="AZ275">
        <f>SUMIF('Disposal Fee销毁费用-160.95'!B:B,E275,'Disposal Fee销毁费用-160.95'!D:D)*-1</f>
        <v>0</v>
      </c>
      <c r="BC275">
        <f>IFERROR(VLOOKUP(F275,'优惠券-86.4'!F:I,4,0),0)</f>
        <v>0</v>
      </c>
      <c r="BD275">
        <f>IFERROR(VLOOKUP(F275,'早评-120'!E:H,4,0),0)</f>
        <v>0</v>
      </c>
      <c r="BF275">
        <f t="shared" si="32"/>
        <v>0</v>
      </c>
      <c r="BG275">
        <f t="shared" si="33"/>
        <v>0</v>
      </c>
      <c r="BH275">
        <f t="shared" si="34"/>
        <v>0</v>
      </c>
      <c r="BQ275" s="45">
        <f t="shared" si="35"/>
        <v>0</v>
      </c>
      <c r="BR275">
        <f>SUMIFS('9月销毁明细'!D:D,'9月销毁明细'!A:A,E275,'9月销毁明细'!H:H,"Sellable")</f>
        <v>0</v>
      </c>
      <c r="BS275">
        <f>SUMIFS('9月销毁明细'!G:G,'9月销毁明细'!A:A,E275,'9月销毁明细'!H:H,"Sellable")</f>
        <v>0</v>
      </c>
      <c r="BT275">
        <f>SUMIFS('9月销毁明细'!D:D,'9月销毁明细'!A:A,E275,'9月销毁明细'!H:H,"Unsellable")</f>
        <v>0</v>
      </c>
      <c r="BU275">
        <f>SUMIFS('9月销毁明细'!G:G,'9月销毁明细'!A:A,E275,'9月销毁明细'!H:H,"Unsellable")</f>
        <v>0</v>
      </c>
      <c r="BW275">
        <f>IFERROR(I275*VLOOKUP(F275,'9.3成本表'!C:L,10,0),0)</f>
        <v>0</v>
      </c>
      <c r="BX275">
        <f t="shared" si="36"/>
        <v>0</v>
      </c>
      <c r="CC275" s="45">
        <f t="shared" si="37"/>
        <v>0</v>
      </c>
      <c r="CD275" s="45">
        <f t="shared" si="38"/>
        <v>0</v>
      </c>
      <c r="CE275" s="45">
        <f t="shared" si="39"/>
        <v>0</v>
      </c>
    </row>
    <row r="276" spans="4:83" x14ac:dyDescent="0.25">
      <c r="D276" s="20" t="s">
        <v>661</v>
      </c>
      <c r="E276" s="20" t="s">
        <v>662</v>
      </c>
      <c r="F276" s="20">
        <v>3931</v>
      </c>
      <c r="G276">
        <v>270</v>
      </c>
      <c r="H276" s="20"/>
      <c r="I276">
        <f>SUMIFS('总明细 源文件后台下'!G:G,'总明细 源文件后台下'!E:E,E276,'总明细 源文件后台下'!C:C,"Order")</f>
        <v>0</v>
      </c>
      <c r="J276">
        <f>SUMIFS('总明细 源文件后台下'!M:M,'总明细 源文件后台下'!E:E,E276,'总明细 源文件后台下'!C:C,"Order")</f>
        <v>0</v>
      </c>
      <c r="K276">
        <f>SUMIFS('总明细 源文件后台下'!N:N,'总明细 源文件后台下'!E:E,E276,'总明细 源文件后台下'!C:C,"Order")</f>
        <v>0</v>
      </c>
      <c r="L276">
        <f>SUMIFS('总明细 源文件后台下'!O:O,'总明细 源文件后台下'!E:E,E276,'总明细 源文件后台下'!C:C,"Order")</f>
        <v>0</v>
      </c>
      <c r="M276">
        <f>SUMIFS('总明细 源文件后台下'!P:P,'总明细 源文件后台下'!E:E,E276,'总明细 源文件后台下'!C:C,"Order")</f>
        <v>0</v>
      </c>
      <c r="N276">
        <f>SUMIFS('总明细 源文件后台下'!Q:Q,'总明细 源文件后台下'!E:E,E276,'总明细 源文件后台下'!C:C,"Order")</f>
        <v>0</v>
      </c>
      <c r="O276">
        <f>SUMIFS('总明细 源文件后台下'!R:R,'总明细 源文件后台下'!E:E,E276,'总明细 源文件后台下'!C:C,"Order")</f>
        <v>0</v>
      </c>
      <c r="P276">
        <f>SUMIFS('总明细 源文件后台下'!S:S,'总明细 源文件后台下'!E:E,E276,'总明细 源文件后台下'!C:C,"Order")</f>
        <v>0</v>
      </c>
      <c r="Q276">
        <f>SUMIFS('总明细 源文件后台下'!T:T,'总明细 源文件后台下'!E:E,E276,'总明细 源文件后台下'!C:C,"Order")</f>
        <v>0</v>
      </c>
      <c r="R276">
        <f>SUMIFS('总明细 源文件后台下'!U:U,'总明细 源文件后台下'!E:E,E276,'总明细 源文件后台下'!C:C,"Order")</f>
        <v>0</v>
      </c>
      <c r="S276">
        <f>SUMIFS('总明细 源文件后台下'!V:V,'总明细 源文件后台下'!E:E,E276,'总明细 源文件后台下'!C:C,"Order")</f>
        <v>0</v>
      </c>
      <c r="T276">
        <f>SUMIFS('总明细 源文件后台下'!W:W,'总明细 源文件后台下'!E:E,E276,'总明细 源文件后台下'!C:C,"Order")</f>
        <v>0</v>
      </c>
      <c r="U276">
        <f>SUMIFS('总明细 源文件后台下'!G:G,'总明细 源文件后台下'!E:E,E276,'总明细 源文件后台下'!C:C,"Refund")</f>
        <v>0</v>
      </c>
      <c r="V276">
        <f>SUMIFS('总明细 源文件后台下'!M:M,'总明细 源文件后台下'!E:E,E276,'总明细 源文件后台下'!C:C,"Refund")</f>
        <v>0</v>
      </c>
      <c r="W276">
        <f>SUMIFS('总明细 源文件后台下'!N:N,'总明细 源文件后台下'!E:E,E276,'总明细 源文件后台下'!C:C,"Refund")</f>
        <v>0</v>
      </c>
      <c r="X276">
        <f>SUMIFS('总明细 源文件后台下'!O:O,'总明细 源文件后台下'!E:E,E276,'总明细 源文件后台下'!C:C,"Refund")</f>
        <v>0</v>
      </c>
      <c r="Y276">
        <f>SUMIFS('总明细 源文件后台下'!P:P,'总明细 源文件后台下'!E:E,E276,'总明细 源文件后台下'!C:C,"Refund")</f>
        <v>0</v>
      </c>
      <c r="Z276">
        <f>SUMIFS('总明细 源文件后台下'!Q:Q,'总明细 源文件后台下'!E:E,E276,'总明细 源文件后台下'!C:C,"Refund")</f>
        <v>0</v>
      </c>
      <c r="AA276">
        <f>SUMIFS('总明细 源文件后台下'!R:R,'总明细 源文件后台下'!E:E,E276,'总明细 源文件后台下'!C:C,"Refund")</f>
        <v>0</v>
      </c>
      <c r="AB276">
        <f>SUMIFS('总明细 源文件后台下'!S:S,'总明细 源文件后台下'!E:E,E276,'总明细 源文件后台下'!C:C,"Refund")</f>
        <v>0</v>
      </c>
      <c r="AC276">
        <f>SUMIFS('总明细 源文件后台下'!T:T,'总明细 源文件后台下'!E:E,E276,'总明细 源文件后台下'!C:C,"Refund")</f>
        <v>0</v>
      </c>
      <c r="AD276">
        <f>SUMIFS('总明细 源文件后台下'!U:U,'总明细 源文件后台下'!E:E,E276,'总明细 源文件后台下'!C:C,"Refund")</f>
        <v>0</v>
      </c>
      <c r="AE276">
        <f>SUMIFS('总明细 源文件后台下'!V:V,'总明细 源文件后台下'!E:E,E276,'总明细 源文件后台下'!C:C,"Refund")</f>
        <v>0</v>
      </c>
      <c r="AF276">
        <f>SUMIFS('总明细 源文件后台下'!W:W,'总明细 源文件后台下'!E:E,E276,'总明细 源文件后台下'!C:C,"Refund")</f>
        <v>0</v>
      </c>
      <c r="AK276">
        <f>(SUMIF('广告费 源文件后台下'!G:G,E276,'广告费 源文件后台下'!M:M))*-1</f>
        <v>0</v>
      </c>
      <c r="AL276">
        <f>SUMIFS('总明细 源文件后台下'!W:W,'总明细 源文件后台下'!E:E,E276,'总明细 源文件后台下'!C:C,"Adjustment",'总明细 源文件后台下'!F:F,"FBA Inventory Reimbursement - Customer Return")</f>
        <v>0</v>
      </c>
      <c r="AM276">
        <f>SUMIFS('总明细 源文件后台下'!W:W,'总明细 源文件后台下'!E:E,E276,'总明细 源文件后台下'!C:C,"Adjustment",'总明细 源文件后台下'!F:F,"FBA Inventory Reimbursement - Damaged:Warehouse")</f>
        <v>0</v>
      </c>
      <c r="AN276">
        <f>SUMIFS('总明细 源文件后台下'!W:W,'总明细 源文件后台下'!E:E,E276,'总明细 源文件后台下'!C:C,"Adjustment",'总明细 源文件后台下'!F:F,"FBA Inventory Reimbursement - Customer Service Issue")</f>
        <v>0</v>
      </c>
      <c r="AO276">
        <f>SUMIFS('总明细 源文件后台下'!W:W,'总明细 源文件后台下'!E:E,E276,'总明细 源文件后台下'!C:C,"Adjustment",'总明细 源文件后台下'!F:F,"FBA Inventory Reimbursement - Fee Correction")</f>
        <v>0</v>
      </c>
      <c r="AP276">
        <f>SUMIFS('总明细 源文件后台下'!W:W,'总明细 源文件后台下'!E:E,E276,'总明细 源文件后台下'!C:C,"Adjustment",'总明细 源文件后台下'!F:F,"FBA Inventory Reimbursement - General Adjustment")</f>
        <v>0</v>
      </c>
      <c r="AQ276">
        <f>SUMIFS('总明细 源文件后台下'!W:W,'总明细 源文件后台下'!E:E,E276,'总明细 源文件后台下'!C:C,"Adjustment",'总明细 源文件后台下'!F:F,"FBA Inventory Reimbursement - Lost:Inbound")</f>
        <v>0</v>
      </c>
      <c r="AR276">
        <f>SUMIFS('总明细 源文件后台下'!W:W,'总明细 源文件后台下'!E:E,E276,'总明细 源文件后台下'!C:C,"Adjustment",'总明细 源文件后台下'!F:F,"FBA Inventory Reimbursement - Lost:Warehouse")</f>
        <v>0</v>
      </c>
      <c r="AS276">
        <f>SUMIFS('总明细 源文件后台下'!W:W,'总明细 源文件后台下'!E:E,E276,'总明细 源文件后台下'!C:C,"Adjustment",'总明细 源文件后台下'!F:F,"Non-subscription Fee Adjustment")</f>
        <v>0</v>
      </c>
      <c r="AT276">
        <f>SUMIFS('总明细 源文件后台下'!W:W,'总明细 源文件后台下'!E:E,E276,'总明细 源文件后台下'!C:C,"Adjustment",'总明细 源文件后台下'!F:F,"FBA Inventory Placement Service Fee")</f>
        <v>0</v>
      </c>
      <c r="AV276">
        <f>SUMIF('FBA Customer Return Per Unit Fe'!B:B,E276,'FBA Customer Return Per Unit Fe'!C:C)</f>
        <v>0</v>
      </c>
      <c r="AX276">
        <f>(SUMIF('仓储费 源文件后台下'!C:C,E276,'仓储费 源文件后台下'!V:V))*-1</f>
        <v>0</v>
      </c>
      <c r="AZ276">
        <f>SUMIF('Disposal Fee销毁费用-160.95'!B:B,E276,'Disposal Fee销毁费用-160.95'!D:D)*-1</f>
        <v>0</v>
      </c>
      <c r="BC276">
        <f>IFERROR(VLOOKUP(F276,'优惠券-86.4'!F:I,4,0),0)</f>
        <v>0</v>
      </c>
      <c r="BD276">
        <f>IFERROR(VLOOKUP(F276,'早评-120'!E:H,4,0),0)</f>
        <v>0</v>
      </c>
      <c r="BF276">
        <f t="shared" si="32"/>
        <v>0</v>
      </c>
      <c r="BG276">
        <f t="shared" si="33"/>
        <v>0</v>
      </c>
      <c r="BH276">
        <f t="shared" si="34"/>
        <v>0</v>
      </c>
      <c r="BQ276" s="45">
        <f t="shared" si="35"/>
        <v>0</v>
      </c>
      <c r="BR276">
        <f>SUMIFS('9月销毁明细'!D:D,'9月销毁明细'!A:A,E276,'9月销毁明细'!H:H,"Sellable")</f>
        <v>0</v>
      </c>
      <c r="BS276">
        <f>SUMIFS('9月销毁明细'!G:G,'9月销毁明细'!A:A,E276,'9月销毁明细'!H:H,"Sellable")</f>
        <v>0</v>
      </c>
      <c r="BT276">
        <f>SUMIFS('9月销毁明细'!D:D,'9月销毁明细'!A:A,E276,'9月销毁明细'!H:H,"Unsellable")</f>
        <v>0</v>
      </c>
      <c r="BU276">
        <f>SUMIFS('9月销毁明细'!G:G,'9月销毁明细'!A:A,E276,'9月销毁明细'!H:H,"Unsellable")</f>
        <v>0</v>
      </c>
      <c r="BW276">
        <f>IFERROR(I276*VLOOKUP(F276,'9.3成本表'!C:L,10,0),0)</f>
        <v>0</v>
      </c>
      <c r="BX276">
        <f t="shared" si="36"/>
        <v>0</v>
      </c>
      <c r="CC276" s="45">
        <f t="shared" si="37"/>
        <v>0</v>
      </c>
      <c r="CD276" s="45">
        <f t="shared" si="38"/>
        <v>0</v>
      </c>
      <c r="CE276" s="45">
        <f t="shared" si="39"/>
        <v>0</v>
      </c>
    </row>
    <row r="277" spans="4:83" x14ac:dyDescent="0.25">
      <c r="D277" s="20" t="s">
        <v>663</v>
      </c>
      <c r="E277" s="20" t="s">
        <v>664</v>
      </c>
      <c r="F277" s="20">
        <v>3931</v>
      </c>
      <c r="G277">
        <v>271</v>
      </c>
      <c r="H277" s="20"/>
      <c r="I277">
        <f>SUMIFS('总明细 源文件后台下'!G:G,'总明细 源文件后台下'!E:E,E277,'总明细 源文件后台下'!C:C,"Order")</f>
        <v>0</v>
      </c>
      <c r="J277">
        <f>SUMIFS('总明细 源文件后台下'!M:M,'总明细 源文件后台下'!E:E,E277,'总明细 源文件后台下'!C:C,"Order")</f>
        <v>0</v>
      </c>
      <c r="K277">
        <f>SUMIFS('总明细 源文件后台下'!N:N,'总明细 源文件后台下'!E:E,E277,'总明细 源文件后台下'!C:C,"Order")</f>
        <v>0</v>
      </c>
      <c r="L277">
        <f>SUMIFS('总明细 源文件后台下'!O:O,'总明细 源文件后台下'!E:E,E277,'总明细 源文件后台下'!C:C,"Order")</f>
        <v>0</v>
      </c>
      <c r="M277">
        <f>SUMIFS('总明细 源文件后台下'!P:P,'总明细 源文件后台下'!E:E,E277,'总明细 源文件后台下'!C:C,"Order")</f>
        <v>0</v>
      </c>
      <c r="N277">
        <f>SUMIFS('总明细 源文件后台下'!Q:Q,'总明细 源文件后台下'!E:E,E277,'总明细 源文件后台下'!C:C,"Order")</f>
        <v>0</v>
      </c>
      <c r="O277">
        <f>SUMIFS('总明细 源文件后台下'!R:R,'总明细 源文件后台下'!E:E,E277,'总明细 源文件后台下'!C:C,"Order")</f>
        <v>0</v>
      </c>
      <c r="P277">
        <f>SUMIFS('总明细 源文件后台下'!S:S,'总明细 源文件后台下'!E:E,E277,'总明细 源文件后台下'!C:C,"Order")</f>
        <v>0</v>
      </c>
      <c r="Q277">
        <f>SUMIFS('总明细 源文件后台下'!T:T,'总明细 源文件后台下'!E:E,E277,'总明细 源文件后台下'!C:C,"Order")</f>
        <v>0</v>
      </c>
      <c r="R277">
        <f>SUMIFS('总明细 源文件后台下'!U:U,'总明细 源文件后台下'!E:E,E277,'总明细 源文件后台下'!C:C,"Order")</f>
        <v>0</v>
      </c>
      <c r="S277">
        <f>SUMIFS('总明细 源文件后台下'!V:V,'总明细 源文件后台下'!E:E,E277,'总明细 源文件后台下'!C:C,"Order")</f>
        <v>0</v>
      </c>
      <c r="T277">
        <f>SUMIFS('总明细 源文件后台下'!W:W,'总明细 源文件后台下'!E:E,E277,'总明细 源文件后台下'!C:C,"Order")</f>
        <v>0</v>
      </c>
      <c r="U277">
        <f>SUMIFS('总明细 源文件后台下'!G:G,'总明细 源文件后台下'!E:E,E277,'总明细 源文件后台下'!C:C,"Refund")</f>
        <v>0</v>
      </c>
      <c r="V277">
        <f>SUMIFS('总明细 源文件后台下'!M:M,'总明细 源文件后台下'!E:E,E277,'总明细 源文件后台下'!C:C,"Refund")</f>
        <v>0</v>
      </c>
      <c r="W277">
        <f>SUMIFS('总明细 源文件后台下'!N:N,'总明细 源文件后台下'!E:E,E277,'总明细 源文件后台下'!C:C,"Refund")</f>
        <v>0</v>
      </c>
      <c r="X277">
        <f>SUMIFS('总明细 源文件后台下'!O:O,'总明细 源文件后台下'!E:E,E277,'总明细 源文件后台下'!C:C,"Refund")</f>
        <v>0</v>
      </c>
      <c r="Y277">
        <f>SUMIFS('总明细 源文件后台下'!P:P,'总明细 源文件后台下'!E:E,E277,'总明细 源文件后台下'!C:C,"Refund")</f>
        <v>0</v>
      </c>
      <c r="Z277">
        <f>SUMIFS('总明细 源文件后台下'!Q:Q,'总明细 源文件后台下'!E:E,E277,'总明细 源文件后台下'!C:C,"Refund")</f>
        <v>0</v>
      </c>
      <c r="AA277">
        <f>SUMIFS('总明细 源文件后台下'!R:R,'总明细 源文件后台下'!E:E,E277,'总明细 源文件后台下'!C:C,"Refund")</f>
        <v>0</v>
      </c>
      <c r="AB277">
        <f>SUMIFS('总明细 源文件后台下'!S:S,'总明细 源文件后台下'!E:E,E277,'总明细 源文件后台下'!C:C,"Refund")</f>
        <v>0</v>
      </c>
      <c r="AC277">
        <f>SUMIFS('总明细 源文件后台下'!T:T,'总明细 源文件后台下'!E:E,E277,'总明细 源文件后台下'!C:C,"Refund")</f>
        <v>0</v>
      </c>
      <c r="AD277">
        <f>SUMIFS('总明细 源文件后台下'!U:U,'总明细 源文件后台下'!E:E,E277,'总明细 源文件后台下'!C:C,"Refund")</f>
        <v>0</v>
      </c>
      <c r="AE277">
        <f>SUMIFS('总明细 源文件后台下'!V:V,'总明细 源文件后台下'!E:E,E277,'总明细 源文件后台下'!C:C,"Refund")</f>
        <v>0</v>
      </c>
      <c r="AF277">
        <f>SUMIFS('总明细 源文件后台下'!W:W,'总明细 源文件后台下'!E:E,E277,'总明细 源文件后台下'!C:C,"Refund")</f>
        <v>0</v>
      </c>
      <c r="AK277">
        <f>(SUMIF('广告费 源文件后台下'!G:G,E277,'广告费 源文件后台下'!M:M))*-1</f>
        <v>0</v>
      </c>
      <c r="AL277">
        <f>SUMIFS('总明细 源文件后台下'!W:W,'总明细 源文件后台下'!E:E,E277,'总明细 源文件后台下'!C:C,"Adjustment",'总明细 源文件后台下'!F:F,"FBA Inventory Reimbursement - Customer Return")</f>
        <v>0</v>
      </c>
      <c r="AM277">
        <f>SUMIFS('总明细 源文件后台下'!W:W,'总明细 源文件后台下'!E:E,E277,'总明细 源文件后台下'!C:C,"Adjustment",'总明细 源文件后台下'!F:F,"FBA Inventory Reimbursement - Damaged:Warehouse")</f>
        <v>0</v>
      </c>
      <c r="AN277">
        <f>SUMIFS('总明细 源文件后台下'!W:W,'总明细 源文件后台下'!E:E,E277,'总明细 源文件后台下'!C:C,"Adjustment",'总明细 源文件后台下'!F:F,"FBA Inventory Reimbursement - Customer Service Issue")</f>
        <v>0</v>
      </c>
      <c r="AO277">
        <f>SUMIFS('总明细 源文件后台下'!W:W,'总明细 源文件后台下'!E:E,E277,'总明细 源文件后台下'!C:C,"Adjustment",'总明细 源文件后台下'!F:F,"FBA Inventory Reimbursement - Fee Correction")</f>
        <v>0</v>
      </c>
      <c r="AP277">
        <f>SUMIFS('总明细 源文件后台下'!W:W,'总明细 源文件后台下'!E:E,E277,'总明细 源文件后台下'!C:C,"Adjustment",'总明细 源文件后台下'!F:F,"FBA Inventory Reimbursement - General Adjustment")</f>
        <v>0</v>
      </c>
      <c r="AQ277">
        <f>SUMIFS('总明细 源文件后台下'!W:W,'总明细 源文件后台下'!E:E,E277,'总明细 源文件后台下'!C:C,"Adjustment",'总明细 源文件后台下'!F:F,"FBA Inventory Reimbursement - Lost:Inbound")</f>
        <v>0</v>
      </c>
      <c r="AR277">
        <f>SUMIFS('总明细 源文件后台下'!W:W,'总明细 源文件后台下'!E:E,E277,'总明细 源文件后台下'!C:C,"Adjustment",'总明细 源文件后台下'!F:F,"FBA Inventory Reimbursement - Lost:Warehouse")</f>
        <v>0</v>
      </c>
      <c r="AS277">
        <f>SUMIFS('总明细 源文件后台下'!W:W,'总明细 源文件后台下'!E:E,E277,'总明细 源文件后台下'!C:C,"Adjustment",'总明细 源文件后台下'!F:F,"Non-subscription Fee Adjustment")</f>
        <v>0</v>
      </c>
      <c r="AT277">
        <f>SUMIFS('总明细 源文件后台下'!W:W,'总明细 源文件后台下'!E:E,E277,'总明细 源文件后台下'!C:C,"Adjustment",'总明细 源文件后台下'!F:F,"FBA Inventory Placement Service Fee")</f>
        <v>0</v>
      </c>
      <c r="AV277">
        <f>SUMIF('FBA Customer Return Per Unit Fe'!B:B,E277,'FBA Customer Return Per Unit Fe'!C:C)</f>
        <v>0</v>
      </c>
      <c r="AX277">
        <f>(SUMIF('仓储费 源文件后台下'!C:C,E277,'仓储费 源文件后台下'!V:V))*-1</f>
        <v>0</v>
      </c>
      <c r="AZ277">
        <f>SUMIF('Disposal Fee销毁费用-160.95'!B:B,E277,'Disposal Fee销毁费用-160.95'!D:D)*-1</f>
        <v>0</v>
      </c>
      <c r="BC277">
        <f>IFERROR(VLOOKUP(F277,'优惠券-86.4'!F:I,4,0),0)</f>
        <v>0</v>
      </c>
      <c r="BD277">
        <f>IFERROR(VLOOKUP(F277,'早评-120'!E:H,4,0),0)</f>
        <v>0</v>
      </c>
      <c r="BF277">
        <f t="shared" si="32"/>
        <v>0</v>
      </c>
      <c r="BG277">
        <f t="shared" si="33"/>
        <v>0</v>
      </c>
      <c r="BH277">
        <f t="shared" si="34"/>
        <v>0</v>
      </c>
      <c r="BQ277" s="45">
        <f t="shared" si="35"/>
        <v>0</v>
      </c>
      <c r="BR277">
        <f>SUMIFS('9月销毁明细'!D:D,'9月销毁明细'!A:A,E277,'9月销毁明细'!H:H,"Sellable")</f>
        <v>0</v>
      </c>
      <c r="BS277">
        <f>SUMIFS('9月销毁明细'!G:G,'9月销毁明细'!A:A,E277,'9月销毁明细'!H:H,"Sellable")</f>
        <v>0</v>
      </c>
      <c r="BT277">
        <f>SUMIFS('9月销毁明细'!D:D,'9月销毁明细'!A:A,E277,'9月销毁明细'!H:H,"Unsellable")</f>
        <v>0</v>
      </c>
      <c r="BU277">
        <f>SUMIFS('9月销毁明细'!G:G,'9月销毁明细'!A:A,E277,'9月销毁明细'!H:H,"Unsellable")</f>
        <v>0</v>
      </c>
      <c r="BW277">
        <f>IFERROR(I277*VLOOKUP(F277,'9.3成本表'!C:L,10,0),0)</f>
        <v>0</v>
      </c>
      <c r="BX277">
        <f t="shared" si="36"/>
        <v>0</v>
      </c>
      <c r="CC277" s="45">
        <f t="shared" si="37"/>
        <v>0</v>
      </c>
      <c r="CD277" s="45">
        <f t="shared" si="38"/>
        <v>0</v>
      </c>
      <c r="CE277" s="45">
        <f t="shared" si="39"/>
        <v>0</v>
      </c>
    </row>
    <row r="278" spans="4:83" x14ac:dyDescent="0.25">
      <c r="D278" s="20" t="s">
        <v>665</v>
      </c>
      <c r="E278" s="20" t="s">
        <v>666</v>
      </c>
      <c r="F278" s="20">
        <v>3931</v>
      </c>
      <c r="G278">
        <v>272</v>
      </c>
      <c r="H278" s="20"/>
      <c r="I278">
        <f>SUMIFS('总明细 源文件后台下'!G:G,'总明细 源文件后台下'!E:E,E278,'总明细 源文件后台下'!C:C,"Order")</f>
        <v>0</v>
      </c>
      <c r="J278">
        <f>SUMIFS('总明细 源文件后台下'!M:M,'总明细 源文件后台下'!E:E,E278,'总明细 源文件后台下'!C:C,"Order")</f>
        <v>0</v>
      </c>
      <c r="K278">
        <f>SUMIFS('总明细 源文件后台下'!N:N,'总明细 源文件后台下'!E:E,E278,'总明细 源文件后台下'!C:C,"Order")</f>
        <v>0</v>
      </c>
      <c r="L278">
        <f>SUMIFS('总明细 源文件后台下'!O:O,'总明细 源文件后台下'!E:E,E278,'总明细 源文件后台下'!C:C,"Order")</f>
        <v>0</v>
      </c>
      <c r="M278">
        <f>SUMIFS('总明细 源文件后台下'!P:P,'总明细 源文件后台下'!E:E,E278,'总明细 源文件后台下'!C:C,"Order")</f>
        <v>0</v>
      </c>
      <c r="N278">
        <f>SUMIFS('总明细 源文件后台下'!Q:Q,'总明细 源文件后台下'!E:E,E278,'总明细 源文件后台下'!C:C,"Order")</f>
        <v>0</v>
      </c>
      <c r="O278">
        <f>SUMIFS('总明细 源文件后台下'!R:R,'总明细 源文件后台下'!E:E,E278,'总明细 源文件后台下'!C:C,"Order")</f>
        <v>0</v>
      </c>
      <c r="P278">
        <f>SUMIFS('总明细 源文件后台下'!S:S,'总明细 源文件后台下'!E:E,E278,'总明细 源文件后台下'!C:C,"Order")</f>
        <v>0</v>
      </c>
      <c r="Q278">
        <f>SUMIFS('总明细 源文件后台下'!T:T,'总明细 源文件后台下'!E:E,E278,'总明细 源文件后台下'!C:C,"Order")</f>
        <v>0</v>
      </c>
      <c r="R278">
        <f>SUMIFS('总明细 源文件后台下'!U:U,'总明细 源文件后台下'!E:E,E278,'总明细 源文件后台下'!C:C,"Order")</f>
        <v>0</v>
      </c>
      <c r="S278">
        <f>SUMIFS('总明细 源文件后台下'!V:V,'总明细 源文件后台下'!E:E,E278,'总明细 源文件后台下'!C:C,"Order")</f>
        <v>0</v>
      </c>
      <c r="T278">
        <f>SUMIFS('总明细 源文件后台下'!W:W,'总明细 源文件后台下'!E:E,E278,'总明细 源文件后台下'!C:C,"Order")</f>
        <v>0</v>
      </c>
      <c r="U278">
        <f>SUMIFS('总明细 源文件后台下'!G:G,'总明细 源文件后台下'!E:E,E278,'总明细 源文件后台下'!C:C,"Refund")</f>
        <v>0</v>
      </c>
      <c r="V278">
        <f>SUMIFS('总明细 源文件后台下'!M:M,'总明细 源文件后台下'!E:E,E278,'总明细 源文件后台下'!C:C,"Refund")</f>
        <v>0</v>
      </c>
      <c r="W278">
        <f>SUMIFS('总明细 源文件后台下'!N:N,'总明细 源文件后台下'!E:E,E278,'总明细 源文件后台下'!C:C,"Refund")</f>
        <v>0</v>
      </c>
      <c r="X278">
        <f>SUMIFS('总明细 源文件后台下'!O:O,'总明细 源文件后台下'!E:E,E278,'总明细 源文件后台下'!C:C,"Refund")</f>
        <v>0</v>
      </c>
      <c r="Y278">
        <f>SUMIFS('总明细 源文件后台下'!P:P,'总明细 源文件后台下'!E:E,E278,'总明细 源文件后台下'!C:C,"Refund")</f>
        <v>0</v>
      </c>
      <c r="Z278">
        <f>SUMIFS('总明细 源文件后台下'!Q:Q,'总明细 源文件后台下'!E:E,E278,'总明细 源文件后台下'!C:C,"Refund")</f>
        <v>0</v>
      </c>
      <c r="AA278">
        <f>SUMIFS('总明细 源文件后台下'!R:R,'总明细 源文件后台下'!E:E,E278,'总明细 源文件后台下'!C:C,"Refund")</f>
        <v>0</v>
      </c>
      <c r="AB278">
        <f>SUMIFS('总明细 源文件后台下'!S:S,'总明细 源文件后台下'!E:E,E278,'总明细 源文件后台下'!C:C,"Refund")</f>
        <v>0</v>
      </c>
      <c r="AC278">
        <f>SUMIFS('总明细 源文件后台下'!T:T,'总明细 源文件后台下'!E:E,E278,'总明细 源文件后台下'!C:C,"Refund")</f>
        <v>0</v>
      </c>
      <c r="AD278">
        <f>SUMIFS('总明细 源文件后台下'!U:U,'总明细 源文件后台下'!E:E,E278,'总明细 源文件后台下'!C:C,"Refund")</f>
        <v>0</v>
      </c>
      <c r="AE278">
        <f>SUMIFS('总明细 源文件后台下'!V:V,'总明细 源文件后台下'!E:E,E278,'总明细 源文件后台下'!C:C,"Refund")</f>
        <v>0</v>
      </c>
      <c r="AF278">
        <f>SUMIFS('总明细 源文件后台下'!W:W,'总明细 源文件后台下'!E:E,E278,'总明细 源文件后台下'!C:C,"Refund")</f>
        <v>0</v>
      </c>
      <c r="AK278">
        <f>(SUMIF('广告费 源文件后台下'!G:G,E278,'广告费 源文件后台下'!M:M))*-1</f>
        <v>0</v>
      </c>
      <c r="AL278">
        <f>SUMIFS('总明细 源文件后台下'!W:W,'总明细 源文件后台下'!E:E,E278,'总明细 源文件后台下'!C:C,"Adjustment",'总明细 源文件后台下'!F:F,"FBA Inventory Reimbursement - Customer Return")</f>
        <v>0</v>
      </c>
      <c r="AM278">
        <f>SUMIFS('总明细 源文件后台下'!W:W,'总明细 源文件后台下'!E:E,E278,'总明细 源文件后台下'!C:C,"Adjustment",'总明细 源文件后台下'!F:F,"FBA Inventory Reimbursement - Damaged:Warehouse")</f>
        <v>0</v>
      </c>
      <c r="AN278">
        <f>SUMIFS('总明细 源文件后台下'!W:W,'总明细 源文件后台下'!E:E,E278,'总明细 源文件后台下'!C:C,"Adjustment",'总明细 源文件后台下'!F:F,"FBA Inventory Reimbursement - Customer Service Issue")</f>
        <v>0</v>
      </c>
      <c r="AO278">
        <f>SUMIFS('总明细 源文件后台下'!W:W,'总明细 源文件后台下'!E:E,E278,'总明细 源文件后台下'!C:C,"Adjustment",'总明细 源文件后台下'!F:F,"FBA Inventory Reimbursement - Fee Correction")</f>
        <v>0</v>
      </c>
      <c r="AP278">
        <f>SUMIFS('总明细 源文件后台下'!W:W,'总明细 源文件后台下'!E:E,E278,'总明细 源文件后台下'!C:C,"Adjustment",'总明细 源文件后台下'!F:F,"FBA Inventory Reimbursement - General Adjustment")</f>
        <v>0</v>
      </c>
      <c r="AQ278">
        <f>SUMIFS('总明细 源文件后台下'!W:W,'总明细 源文件后台下'!E:E,E278,'总明细 源文件后台下'!C:C,"Adjustment",'总明细 源文件后台下'!F:F,"FBA Inventory Reimbursement - Lost:Inbound")</f>
        <v>0</v>
      </c>
      <c r="AR278">
        <f>SUMIFS('总明细 源文件后台下'!W:W,'总明细 源文件后台下'!E:E,E278,'总明细 源文件后台下'!C:C,"Adjustment",'总明细 源文件后台下'!F:F,"FBA Inventory Reimbursement - Lost:Warehouse")</f>
        <v>0</v>
      </c>
      <c r="AS278">
        <f>SUMIFS('总明细 源文件后台下'!W:W,'总明细 源文件后台下'!E:E,E278,'总明细 源文件后台下'!C:C,"Adjustment",'总明细 源文件后台下'!F:F,"Non-subscription Fee Adjustment")</f>
        <v>0</v>
      </c>
      <c r="AT278">
        <f>SUMIFS('总明细 源文件后台下'!W:W,'总明细 源文件后台下'!E:E,E278,'总明细 源文件后台下'!C:C,"Adjustment",'总明细 源文件后台下'!F:F,"FBA Inventory Placement Service Fee")</f>
        <v>0</v>
      </c>
      <c r="AV278">
        <f>SUMIF('FBA Customer Return Per Unit Fe'!B:B,E278,'FBA Customer Return Per Unit Fe'!C:C)</f>
        <v>0</v>
      </c>
      <c r="AX278">
        <f>(SUMIF('仓储费 源文件后台下'!C:C,E278,'仓储费 源文件后台下'!V:V))*-1</f>
        <v>0</v>
      </c>
      <c r="AZ278">
        <f>SUMIF('Disposal Fee销毁费用-160.95'!B:B,E278,'Disposal Fee销毁费用-160.95'!D:D)*-1</f>
        <v>0</v>
      </c>
      <c r="BC278">
        <f>IFERROR(VLOOKUP(F278,'优惠券-86.4'!F:I,4,0),0)</f>
        <v>0</v>
      </c>
      <c r="BD278">
        <f>IFERROR(VLOOKUP(F278,'早评-120'!E:H,4,0),0)</f>
        <v>0</v>
      </c>
      <c r="BF278">
        <f t="shared" si="32"/>
        <v>0</v>
      </c>
      <c r="BG278">
        <f t="shared" si="33"/>
        <v>0</v>
      </c>
      <c r="BH278">
        <f t="shared" si="34"/>
        <v>0</v>
      </c>
      <c r="BQ278" s="45">
        <f t="shared" si="35"/>
        <v>0</v>
      </c>
      <c r="BR278">
        <f>SUMIFS('9月销毁明细'!D:D,'9月销毁明细'!A:A,E278,'9月销毁明细'!H:H,"Sellable")</f>
        <v>0</v>
      </c>
      <c r="BS278">
        <f>SUMIFS('9月销毁明细'!G:G,'9月销毁明细'!A:A,E278,'9月销毁明细'!H:H,"Sellable")</f>
        <v>0</v>
      </c>
      <c r="BT278">
        <f>SUMIFS('9月销毁明细'!D:D,'9月销毁明细'!A:A,E278,'9月销毁明细'!H:H,"Unsellable")</f>
        <v>0</v>
      </c>
      <c r="BU278">
        <f>SUMIFS('9月销毁明细'!G:G,'9月销毁明细'!A:A,E278,'9月销毁明细'!H:H,"Unsellable")</f>
        <v>0</v>
      </c>
      <c r="BW278">
        <f>IFERROR(I278*VLOOKUP(F278,'9.3成本表'!C:L,10,0),0)</f>
        <v>0</v>
      </c>
      <c r="BX278">
        <f t="shared" si="36"/>
        <v>0</v>
      </c>
      <c r="CC278" s="45">
        <f t="shared" si="37"/>
        <v>0</v>
      </c>
      <c r="CD278" s="45">
        <f t="shared" si="38"/>
        <v>0</v>
      </c>
      <c r="CE278" s="45">
        <f t="shared" si="39"/>
        <v>0</v>
      </c>
    </row>
    <row r="279" spans="4:83" x14ac:dyDescent="0.25">
      <c r="D279" s="20" t="s">
        <v>667</v>
      </c>
      <c r="E279" s="20" t="s">
        <v>668</v>
      </c>
      <c r="F279" s="20">
        <v>3931</v>
      </c>
      <c r="G279">
        <v>273</v>
      </c>
      <c r="H279" s="20"/>
      <c r="I279">
        <f>SUMIFS('总明细 源文件后台下'!G:G,'总明细 源文件后台下'!E:E,E279,'总明细 源文件后台下'!C:C,"Order")</f>
        <v>0</v>
      </c>
      <c r="J279">
        <f>SUMIFS('总明细 源文件后台下'!M:M,'总明细 源文件后台下'!E:E,E279,'总明细 源文件后台下'!C:C,"Order")</f>
        <v>0</v>
      </c>
      <c r="K279">
        <f>SUMIFS('总明细 源文件后台下'!N:N,'总明细 源文件后台下'!E:E,E279,'总明细 源文件后台下'!C:C,"Order")</f>
        <v>0</v>
      </c>
      <c r="L279">
        <f>SUMIFS('总明细 源文件后台下'!O:O,'总明细 源文件后台下'!E:E,E279,'总明细 源文件后台下'!C:C,"Order")</f>
        <v>0</v>
      </c>
      <c r="M279">
        <f>SUMIFS('总明细 源文件后台下'!P:P,'总明细 源文件后台下'!E:E,E279,'总明细 源文件后台下'!C:C,"Order")</f>
        <v>0</v>
      </c>
      <c r="N279">
        <f>SUMIFS('总明细 源文件后台下'!Q:Q,'总明细 源文件后台下'!E:E,E279,'总明细 源文件后台下'!C:C,"Order")</f>
        <v>0</v>
      </c>
      <c r="O279">
        <f>SUMIFS('总明细 源文件后台下'!R:R,'总明细 源文件后台下'!E:E,E279,'总明细 源文件后台下'!C:C,"Order")</f>
        <v>0</v>
      </c>
      <c r="P279">
        <f>SUMIFS('总明细 源文件后台下'!S:S,'总明细 源文件后台下'!E:E,E279,'总明细 源文件后台下'!C:C,"Order")</f>
        <v>0</v>
      </c>
      <c r="Q279">
        <f>SUMIFS('总明细 源文件后台下'!T:T,'总明细 源文件后台下'!E:E,E279,'总明细 源文件后台下'!C:C,"Order")</f>
        <v>0</v>
      </c>
      <c r="R279">
        <f>SUMIFS('总明细 源文件后台下'!U:U,'总明细 源文件后台下'!E:E,E279,'总明细 源文件后台下'!C:C,"Order")</f>
        <v>0</v>
      </c>
      <c r="S279">
        <f>SUMIFS('总明细 源文件后台下'!V:V,'总明细 源文件后台下'!E:E,E279,'总明细 源文件后台下'!C:C,"Order")</f>
        <v>0</v>
      </c>
      <c r="T279">
        <f>SUMIFS('总明细 源文件后台下'!W:W,'总明细 源文件后台下'!E:E,E279,'总明细 源文件后台下'!C:C,"Order")</f>
        <v>0</v>
      </c>
      <c r="U279">
        <f>SUMIFS('总明细 源文件后台下'!G:G,'总明细 源文件后台下'!E:E,E279,'总明细 源文件后台下'!C:C,"Refund")</f>
        <v>0</v>
      </c>
      <c r="V279">
        <f>SUMIFS('总明细 源文件后台下'!M:M,'总明细 源文件后台下'!E:E,E279,'总明细 源文件后台下'!C:C,"Refund")</f>
        <v>0</v>
      </c>
      <c r="W279">
        <f>SUMIFS('总明细 源文件后台下'!N:N,'总明细 源文件后台下'!E:E,E279,'总明细 源文件后台下'!C:C,"Refund")</f>
        <v>0</v>
      </c>
      <c r="X279">
        <f>SUMIFS('总明细 源文件后台下'!O:O,'总明细 源文件后台下'!E:E,E279,'总明细 源文件后台下'!C:C,"Refund")</f>
        <v>0</v>
      </c>
      <c r="Y279">
        <f>SUMIFS('总明细 源文件后台下'!P:P,'总明细 源文件后台下'!E:E,E279,'总明细 源文件后台下'!C:C,"Refund")</f>
        <v>0</v>
      </c>
      <c r="Z279">
        <f>SUMIFS('总明细 源文件后台下'!Q:Q,'总明细 源文件后台下'!E:E,E279,'总明细 源文件后台下'!C:C,"Refund")</f>
        <v>0</v>
      </c>
      <c r="AA279">
        <f>SUMIFS('总明细 源文件后台下'!R:R,'总明细 源文件后台下'!E:E,E279,'总明细 源文件后台下'!C:C,"Refund")</f>
        <v>0</v>
      </c>
      <c r="AB279">
        <f>SUMIFS('总明细 源文件后台下'!S:S,'总明细 源文件后台下'!E:E,E279,'总明细 源文件后台下'!C:C,"Refund")</f>
        <v>0</v>
      </c>
      <c r="AC279">
        <f>SUMIFS('总明细 源文件后台下'!T:T,'总明细 源文件后台下'!E:E,E279,'总明细 源文件后台下'!C:C,"Refund")</f>
        <v>0</v>
      </c>
      <c r="AD279">
        <f>SUMIFS('总明细 源文件后台下'!U:U,'总明细 源文件后台下'!E:E,E279,'总明细 源文件后台下'!C:C,"Refund")</f>
        <v>0</v>
      </c>
      <c r="AE279">
        <f>SUMIFS('总明细 源文件后台下'!V:V,'总明细 源文件后台下'!E:E,E279,'总明细 源文件后台下'!C:C,"Refund")</f>
        <v>0</v>
      </c>
      <c r="AF279">
        <f>SUMIFS('总明细 源文件后台下'!W:W,'总明细 源文件后台下'!E:E,E279,'总明细 源文件后台下'!C:C,"Refund")</f>
        <v>0</v>
      </c>
      <c r="AK279">
        <f>(SUMIF('广告费 源文件后台下'!G:G,E279,'广告费 源文件后台下'!M:M))*-1</f>
        <v>0</v>
      </c>
      <c r="AL279">
        <f>SUMIFS('总明细 源文件后台下'!W:W,'总明细 源文件后台下'!E:E,E279,'总明细 源文件后台下'!C:C,"Adjustment",'总明细 源文件后台下'!F:F,"FBA Inventory Reimbursement - Customer Return")</f>
        <v>0</v>
      </c>
      <c r="AM279">
        <f>SUMIFS('总明细 源文件后台下'!W:W,'总明细 源文件后台下'!E:E,E279,'总明细 源文件后台下'!C:C,"Adjustment",'总明细 源文件后台下'!F:F,"FBA Inventory Reimbursement - Damaged:Warehouse")</f>
        <v>0</v>
      </c>
      <c r="AN279">
        <f>SUMIFS('总明细 源文件后台下'!W:W,'总明细 源文件后台下'!E:E,E279,'总明细 源文件后台下'!C:C,"Adjustment",'总明细 源文件后台下'!F:F,"FBA Inventory Reimbursement - Customer Service Issue")</f>
        <v>0</v>
      </c>
      <c r="AO279">
        <f>SUMIFS('总明细 源文件后台下'!W:W,'总明细 源文件后台下'!E:E,E279,'总明细 源文件后台下'!C:C,"Adjustment",'总明细 源文件后台下'!F:F,"FBA Inventory Reimbursement - Fee Correction")</f>
        <v>0</v>
      </c>
      <c r="AP279">
        <f>SUMIFS('总明细 源文件后台下'!W:W,'总明细 源文件后台下'!E:E,E279,'总明细 源文件后台下'!C:C,"Adjustment",'总明细 源文件后台下'!F:F,"FBA Inventory Reimbursement - General Adjustment")</f>
        <v>0</v>
      </c>
      <c r="AQ279">
        <f>SUMIFS('总明细 源文件后台下'!W:W,'总明细 源文件后台下'!E:E,E279,'总明细 源文件后台下'!C:C,"Adjustment",'总明细 源文件后台下'!F:F,"FBA Inventory Reimbursement - Lost:Inbound")</f>
        <v>0</v>
      </c>
      <c r="AR279">
        <f>SUMIFS('总明细 源文件后台下'!W:W,'总明细 源文件后台下'!E:E,E279,'总明细 源文件后台下'!C:C,"Adjustment",'总明细 源文件后台下'!F:F,"FBA Inventory Reimbursement - Lost:Warehouse")</f>
        <v>0</v>
      </c>
      <c r="AS279">
        <f>SUMIFS('总明细 源文件后台下'!W:W,'总明细 源文件后台下'!E:E,E279,'总明细 源文件后台下'!C:C,"Adjustment",'总明细 源文件后台下'!F:F,"Non-subscription Fee Adjustment")</f>
        <v>0</v>
      </c>
      <c r="AT279">
        <f>SUMIFS('总明细 源文件后台下'!W:W,'总明细 源文件后台下'!E:E,E279,'总明细 源文件后台下'!C:C,"Adjustment",'总明细 源文件后台下'!F:F,"FBA Inventory Placement Service Fee")</f>
        <v>0</v>
      </c>
      <c r="AV279">
        <f>SUMIF('FBA Customer Return Per Unit Fe'!B:B,E279,'FBA Customer Return Per Unit Fe'!C:C)</f>
        <v>0</v>
      </c>
      <c r="AX279">
        <f>(SUMIF('仓储费 源文件后台下'!C:C,E279,'仓储费 源文件后台下'!V:V))*-1</f>
        <v>0</v>
      </c>
      <c r="AZ279">
        <f>SUMIF('Disposal Fee销毁费用-160.95'!B:B,E279,'Disposal Fee销毁费用-160.95'!D:D)*-1</f>
        <v>0</v>
      </c>
      <c r="BC279">
        <f>IFERROR(VLOOKUP(F279,'优惠券-86.4'!F:I,4,0),0)</f>
        <v>0</v>
      </c>
      <c r="BD279">
        <f>IFERROR(VLOOKUP(F279,'早评-120'!E:H,4,0),0)</f>
        <v>0</v>
      </c>
      <c r="BF279">
        <f t="shared" si="32"/>
        <v>0</v>
      </c>
      <c r="BG279">
        <f t="shared" si="33"/>
        <v>0</v>
      </c>
      <c r="BH279">
        <f t="shared" si="34"/>
        <v>0</v>
      </c>
      <c r="BQ279" s="45">
        <f t="shared" si="35"/>
        <v>0</v>
      </c>
      <c r="BR279">
        <f>SUMIFS('9月销毁明细'!D:D,'9月销毁明细'!A:A,E279,'9月销毁明细'!H:H,"Sellable")</f>
        <v>0</v>
      </c>
      <c r="BS279">
        <f>SUMIFS('9月销毁明细'!G:G,'9月销毁明细'!A:A,E279,'9月销毁明细'!H:H,"Sellable")</f>
        <v>0</v>
      </c>
      <c r="BT279">
        <f>SUMIFS('9月销毁明细'!D:D,'9月销毁明细'!A:A,E279,'9月销毁明细'!H:H,"Unsellable")</f>
        <v>0</v>
      </c>
      <c r="BU279">
        <f>SUMIFS('9月销毁明细'!G:G,'9月销毁明细'!A:A,E279,'9月销毁明细'!H:H,"Unsellable")</f>
        <v>0</v>
      </c>
      <c r="BW279">
        <f>IFERROR(I279*VLOOKUP(F279,'9.3成本表'!C:L,10,0),0)</f>
        <v>0</v>
      </c>
      <c r="BX279">
        <f t="shared" si="36"/>
        <v>0</v>
      </c>
      <c r="CC279" s="45">
        <f t="shared" si="37"/>
        <v>0</v>
      </c>
      <c r="CD279" s="45">
        <f t="shared" si="38"/>
        <v>0</v>
      </c>
      <c r="CE279" s="45">
        <f t="shared" si="39"/>
        <v>0</v>
      </c>
    </row>
    <row r="280" spans="4:83" x14ac:dyDescent="0.25">
      <c r="D280" s="20" t="s">
        <v>669</v>
      </c>
      <c r="E280" s="20" t="s">
        <v>670</v>
      </c>
      <c r="F280" s="20">
        <v>3931</v>
      </c>
      <c r="G280">
        <v>274</v>
      </c>
      <c r="H280" s="20"/>
      <c r="I280">
        <f>SUMIFS('总明细 源文件后台下'!G:G,'总明细 源文件后台下'!E:E,E280,'总明细 源文件后台下'!C:C,"Order")</f>
        <v>0</v>
      </c>
      <c r="J280">
        <f>SUMIFS('总明细 源文件后台下'!M:M,'总明细 源文件后台下'!E:E,E280,'总明细 源文件后台下'!C:C,"Order")</f>
        <v>0</v>
      </c>
      <c r="K280">
        <f>SUMIFS('总明细 源文件后台下'!N:N,'总明细 源文件后台下'!E:E,E280,'总明细 源文件后台下'!C:C,"Order")</f>
        <v>0</v>
      </c>
      <c r="L280">
        <f>SUMIFS('总明细 源文件后台下'!O:O,'总明细 源文件后台下'!E:E,E280,'总明细 源文件后台下'!C:C,"Order")</f>
        <v>0</v>
      </c>
      <c r="M280">
        <f>SUMIFS('总明细 源文件后台下'!P:P,'总明细 源文件后台下'!E:E,E280,'总明细 源文件后台下'!C:C,"Order")</f>
        <v>0</v>
      </c>
      <c r="N280">
        <f>SUMIFS('总明细 源文件后台下'!Q:Q,'总明细 源文件后台下'!E:E,E280,'总明细 源文件后台下'!C:C,"Order")</f>
        <v>0</v>
      </c>
      <c r="O280">
        <f>SUMIFS('总明细 源文件后台下'!R:R,'总明细 源文件后台下'!E:E,E280,'总明细 源文件后台下'!C:C,"Order")</f>
        <v>0</v>
      </c>
      <c r="P280">
        <f>SUMIFS('总明细 源文件后台下'!S:S,'总明细 源文件后台下'!E:E,E280,'总明细 源文件后台下'!C:C,"Order")</f>
        <v>0</v>
      </c>
      <c r="Q280">
        <f>SUMIFS('总明细 源文件后台下'!T:T,'总明细 源文件后台下'!E:E,E280,'总明细 源文件后台下'!C:C,"Order")</f>
        <v>0</v>
      </c>
      <c r="R280">
        <f>SUMIFS('总明细 源文件后台下'!U:U,'总明细 源文件后台下'!E:E,E280,'总明细 源文件后台下'!C:C,"Order")</f>
        <v>0</v>
      </c>
      <c r="S280">
        <f>SUMIFS('总明细 源文件后台下'!V:V,'总明细 源文件后台下'!E:E,E280,'总明细 源文件后台下'!C:C,"Order")</f>
        <v>0</v>
      </c>
      <c r="T280">
        <f>SUMIFS('总明细 源文件后台下'!W:W,'总明细 源文件后台下'!E:E,E280,'总明细 源文件后台下'!C:C,"Order")</f>
        <v>0</v>
      </c>
      <c r="U280">
        <f>SUMIFS('总明细 源文件后台下'!G:G,'总明细 源文件后台下'!E:E,E280,'总明细 源文件后台下'!C:C,"Refund")</f>
        <v>0</v>
      </c>
      <c r="V280">
        <f>SUMIFS('总明细 源文件后台下'!M:M,'总明细 源文件后台下'!E:E,E280,'总明细 源文件后台下'!C:C,"Refund")</f>
        <v>0</v>
      </c>
      <c r="W280">
        <f>SUMIFS('总明细 源文件后台下'!N:N,'总明细 源文件后台下'!E:E,E280,'总明细 源文件后台下'!C:C,"Refund")</f>
        <v>0</v>
      </c>
      <c r="X280">
        <f>SUMIFS('总明细 源文件后台下'!O:O,'总明细 源文件后台下'!E:E,E280,'总明细 源文件后台下'!C:C,"Refund")</f>
        <v>0</v>
      </c>
      <c r="Y280">
        <f>SUMIFS('总明细 源文件后台下'!P:P,'总明细 源文件后台下'!E:E,E280,'总明细 源文件后台下'!C:C,"Refund")</f>
        <v>0</v>
      </c>
      <c r="Z280">
        <f>SUMIFS('总明细 源文件后台下'!Q:Q,'总明细 源文件后台下'!E:E,E280,'总明细 源文件后台下'!C:C,"Refund")</f>
        <v>0</v>
      </c>
      <c r="AA280">
        <f>SUMIFS('总明细 源文件后台下'!R:R,'总明细 源文件后台下'!E:E,E280,'总明细 源文件后台下'!C:C,"Refund")</f>
        <v>0</v>
      </c>
      <c r="AB280">
        <f>SUMIFS('总明细 源文件后台下'!S:S,'总明细 源文件后台下'!E:E,E280,'总明细 源文件后台下'!C:C,"Refund")</f>
        <v>0</v>
      </c>
      <c r="AC280">
        <f>SUMIFS('总明细 源文件后台下'!T:T,'总明细 源文件后台下'!E:E,E280,'总明细 源文件后台下'!C:C,"Refund")</f>
        <v>0</v>
      </c>
      <c r="AD280">
        <f>SUMIFS('总明细 源文件后台下'!U:U,'总明细 源文件后台下'!E:E,E280,'总明细 源文件后台下'!C:C,"Refund")</f>
        <v>0</v>
      </c>
      <c r="AE280">
        <f>SUMIFS('总明细 源文件后台下'!V:V,'总明细 源文件后台下'!E:E,E280,'总明细 源文件后台下'!C:C,"Refund")</f>
        <v>0</v>
      </c>
      <c r="AF280">
        <f>SUMIFS('总明细 源文件后台下'!W:W,'总明细 源文件后台下'!E:E,E280,'总明细 源文件后台下'!C:C,"Refund")</f>
        <v>0</v>
      </c>
      <c r="AK280">
        <f>(SUMIF('广告费 源文件后台下'!G:G,E280,'广告费 源文件后台下'!M:M))*-1</f>
        <v>0</v>
      </c>
      <c r="AL280">
        <f>SUMIFS('总明细 源文件后台下'!W:W,'总明细 源文件后台下'!E:E,E280,'总明细 源文件后台下'!C:C,"Adjustment",'总明细 源文件后台下'!F:F,"FBA Inventory Reimbursement - Customer Return")</f>
        <v>0</v>
      </c>
      <c r="AM280">
        <f>SUMIFS('总明细 源文件后台下'!W:W,'总明细 源文件后台下'!E:E,E280,'总明细 源文件后台下'!C:C,"Adjustment",'总明细 源文件后台下'!F:F,"FBA Inventory Reimbursement - Damaged:Warehouse")</f>
        <v>0</v>
      </c>
      <c r="AN280">
        <f>SUMIFS('总明细 源文件后台下'!W:W,'总明细 源文件后台下'!E:E,E280,'总明细 源文件后台下'!C:C,"Adjustment",'总明细 源文件后台下'!F:F,"FBA Inventory Reimbursement - Customer Service Issue")</f>
        <v>0</v>
      </c>
      <c r="AO280">
        <f>SUMIFS('总明细 源文件后台下'!W:W,'总明细 源文件后台下'!E:E,E280,'总明细 源文件后台下'!C:C,"Adjustment",'总明细 源文件后台下'!F:F,"FBA Inventory Reimbursement - Fee Correction")</f>
        <v>0</v>
      </c>
      <c r="AP280">
        <f>SUMIFS('总明细 源文件后台下'!W:W,'总明细 源文件后台下'!E:E,E280,'总明细 源文件后台下'!C:C,"Adjustment",'总明细 源文件后台下'!F:F,"FBA Inventory Reimbursement - General Adjustment")</f>
        <v>0</v>
      </c>
      <c r="AQ280">
        <f>SUMIFS('总明细 源文件后台下'!W:W,'总明细 源文件后台下'!E:E,E280,'总明细 源文件后台下'!C:C,"Adjustment",'总明细 源文件后台下'!F:F,"FBA Inventory Reimbursement - Lost:Inbound")</f>
        <v>0</v>
      </c>
      <c r="AR280">
        <f>SUMIFS('总明细 源文件后台下'!W:W,'总明细 源文件后台下'!E:E,E280,'总明细 源文件后台下'!C:C,"Adjustment",'总明细 源文件后台下'!F:F,"FBA Inventory Reimbursement - Lost:Warehouse")</f>
        <v>0</v>
      </c>
      <c r="AS280">
        <f>SUMIFS('总明细 源文件后台下'!W:W,'总明细 源文件后台下'!E:E,E280,'总明细 源文件后台下'!C:C,"Adjustment",'总明细 源文件后台下'!F:F,"Non-subscription Fee Adjustment")</f>
        <v>0</v>
      </c>
      <c r="AT280">
        <f>SUMIFS('总明细 源文件后台下'!W:W,'总明细 源文件后台下'!E:E,E280,'总明细 源文件后台下'!C:C,"Adjustment",'总明细 源文件后台下'!F:F,"FBA Inventory Placement Service Fee")</f>
        <v>0</v>
      </c>
      <c r="AV280">
        <f>SUMIF('FBA Customer Return Per Unit Fe'!B:B,E280,'FBA Customer Return Per Unit Fe'!C:C)</f>
        <v>0</v>
      </c>
      <c r="AX280">
        <f>(SUMIF('仓储费 源文件后台下'!C:C,E280,'仓储费 源文件后台下'!V:V))*-1</f>
        <v>0</v>
      </c>
      <c r="AZ280">
        <f>SUMIF('Disposal Fee销毁费用-160.95'!B:B,E280,'Disposal Fee销毁费用-160.95'!D:D)*-1</f>
        <v>0</v>
      </c>
      <c r="BC280">
        <f>IFERROR(VLOOKUP(F280,'优惠券-86.4'!F:I,4,0),0)</f>
        <v>0</v>
      </c>
      <c r="BD280">
        <f>IFERROR(VLOOKUP(F280,'早评-120'!E:H,4,0),0)</f>
        <v>0</v>
      </c>
      <c r="BF280">
        <f t="shared" si="32"/>
        <v>0</v>
      </c>
      <c r="BG280">
        <f t="shared" si="33"/>
        <v>0</v>
      </c>
      <c r="BH280">
        <f t="shared" si="34"/>
        <v>0</v>
      </c>
      <c r="BQ280" s="45">
        <f t="shared" si="35"/>
        <v>0</v>
      </c>
      <c r="BR280">
        <f>SUMIFS('9月销毁明细'!D:D,'9月销毁明细'!A:A,E280,'9月销毁明细'!H:H,"Sellable")</f>
        <v>0</v>
      </c>
      <c r="BS280">
        <f>SUMIFS('9月销毁明细'!G:G,'9月销毁明细'!A:A,E280,'9月销毁明细'!H:H,"Sellable")</f>
        <v>0</v>
      </c>
      <c r="BT280">
        <f>SUMIFS('9月销毁明细'!D:D,'9月销毁明细'!A:A,E280,'9月销毁明细'!H:H,"Unsellable")</f>
        <v>0</v>
      </c>
      <c r="BU280">
        <f>SUMIFS('9月销毁明细'!G:G,'9月销毁明细'!A:A,E280,'9月销毁明细'!H:H,"Unsellable")</f>
        <v>0</v>
      </c>
      <c r="BW280">
        <f>IFERROR(I280*VLOOKUP(F280,'9.3成本表'!C:L,10,0),0)</f>
        <v>0</v>
      </c>
      <c r="BX280">
        <f t="shared" si="36"/>
        <v>0</v>
      </c>
      <c r="CC280" s="45">
        <f t="shared" si="37"/>
        <v>0</v>
      </c>
      <c r="CD280" s="45">
        <f t="shared" si="38"/>
        <v>0</v>
      </c>
      <c r="CE280" s="45">
        <f t="shared" si="39"/>
        <v>0</v>
      </c>
    </row>
    <row r="281" spans="4:83" x14ac:dyDescent="0.25">
      <c r="D281" s="20" t="s">
        <v>671</v>
      </c>
      <c r="E281" s="20" t="s">
        <v>672</v>
      </c>
      <c r="F281" s="20">
        <v>4014</v>
      </c>
      <c r="G281">
        <v>275</v>
      </c>
      <c r="H281" s="20"/>
      <c r="I281">
        <f>SUMIFS('总明细 源文件后台下'!G:G,'总明细 源文件后台下'!E:E,E281,'总明细 源文件后台下'!C:C,"Order")</f>
        <v>0</v>
      </c>
      <c r="J281">
        <f>SUMIFS('总明细 源文件后台下'!M:M,'总明细 源文件后台下'!E:E,E281,'总明细 源文件后台下'!C:C,"Order")</f>
        <v>0</v>
      </c>
      <c r="K281">
        <f>SUMIFS('总明细 源文件后台下'!N:N,'总明细 源文件后台下'!E:E,E281,'总明细 源文件后台下'!C:C,"Order")</f>
        <v>0</v>
      </c>
      <c r="L281">
        <f>SUMIFS('总明细 源文件后台下'!O:O,'总明细 源文件后台下'!E:E,E281,'总明细 源文件后台下'!C:C,"Order")</f>
        <v>0</v>
      </c>
      <c r="M281">
        <f>SUMIFS('总明细 源文件后台下'!P:P,'总明细 源文件后台下'!E:E,E281,'总明细 源文件后台下'!C:C,"Order")</f>
        <v>0</v>
      </c>
      <c r="N281">
        <f>SUMIFS('总明细 源文件后台下'!Q:Q,'总明细 源文件后台下'!E:E,E281,'总明细 源文件后台下'!C:C,"Order")</f>
        <v>0</v>
      </c>
      <c r="O281">
        <f>SUMIFS('总明细 源文件后台下'!R:R,'总明细 源文件后台下'!E:E,E281,'总明细 源文件后台下'!C:C,"Order")</f>
        <v>0</v>
      </c>
      <c r="P281">
        <f>SUMIFS('总明细 源文件后台下'!S:S,'总明细 源文件后台下'!E:E,E281,'总明细 源文件后台下'!C:C,"Order")</f>
        <v>0</v>
      </c>
      <c r="Q281">
        <f>SUMIFS('总明细 源文件后台下'!T:T,'总明细 源文件后台下'!E:E,E281,'总明细 源文件后台下'!C:C,"Order")</f>
        <v>0</v>
      </c>
      <c r="R281">
        <f>SUMIFS('总明细 源文件后台下'!U:U,'总明细 源文件后台下'!E:E,E281,'总明细 源文件后台下'!C:C,"Order")</f>
        <v>0</v>
      </c>
      <c r="S281">
        <f>SUMIFS('总明细 源文件后台下'!V:V,'总明细 源文件后台下'!E:E,E281,'总明细 源文件后台下'!C:C,"Order")</f>
        <v>0</v>
      </c>
      <c r="T281">
        <f>SUMIFS('总明细 源文件后台下'!W:W,'总明细 源文件后台下'!E:E,E281,'总明细 源文件后台下'!C:C,"Order")</f>
        <v>0</v>
      </c>
      <c r="U281">
        <f>SUMIFS('总明细 源文件后台下'!G:G,'总明细 源文件后台下'!E:E,E281,'总明细 源文件后台下'!C:C,"Refund")</f>
        <v>0</v>
      </c>
      <c r="V281">
        <f>SUMIFS('总明细 源文件后台下'!M:M,'总明细 源文件后台下'!E:E,E281,'总明细 源文件后台下'!C:C,"Refund")</f>
        <v>0</v>
      </c>
      <c r="W281">
        <f>SUMIFS('总明细 源文件后台下'!N:N,'总明细 源文件后台下'!E:E,E281,'总明细 源文件后台下'!C:C,"Refund")</f>
        <v>0</v>
      </c>
      <c r="X281">
        <f>SUMIFS('总明细 源文件后台下'!O:O,'总明细 源文件后台下'!E:E,E281,'总明细 源文件后台下'!C:C,"Refund")</f>
        <v>0</v>
      </c>
      <c r="Y281">
        <f>SUMIFS('总明细 源文件后台下'!P:P,'总明细 源文件后台下'!E:E,E281,'总明细 源文件后台下'!C:C,"Refund")</f>
        <v>0</v>
      </c>
      <c r="Z281">
        <f>SUMIFS('总明细 源文件后台下'!Q:Q,'总明细 源文件后台下'!E:E,E281,'总明细 源文件后台下'!C:C,"Refund")</f>
        <v>0</v>
      </c>
      <c r="AA281">
        <f>SUMIFS('总明细 源文件后台下'!R:R,'总明细 源文件后台下'!E:E,E281,'总明细 源文件后台下'!C:C,"Refund")</f>
        <v>0</v>
      </c>
      <c r="AB281">
        <f>SUMIFS('总明细 源文件后台下'!S:S,'总明细 源文件后台下'!E:E,E281,'总明细 源文件后台下'!C:C,"Refund")</f>
        <v>0</v>
      </c>
      <c r="AC281">
        <f>SUMIFS('总明细 源文件后台下'!T:T,'总明细 源文件后台下'!E:E,E281,'总明细 源文件后台下'!C:C,"Refund")</f>
        <v>0</v>
      </c>
      <c r="AD281">
        <f>SUMIFS('总明细 源文件后台下'!U:U,'总明细 源文件后台下'!E:E,E281,'总明细 源文件后台下'!C:C,"Refund")</f>
        <v>0</v>
      </c>
      <c r="AE281">
        <f>SUMIFS('总明细 源文件后台下'!V:V,'总明细 源文件后台下'!E:E,E281,'总明细 源文件后台下'!C:C,"Refund")</f>
        <v>0</v>
      </c>
      <c r="AF281">
        <f>SUMIFS('总明细 源文件后台下'!W:W,'总明细 源文件后台下'!E:E,E281,'总明细 源文件后台下'!C:C,"Refund")</f>
        <v>0</v>
      </c>
      <c r="AK281">
        <f>(SUMIF('广告费 源文件后台下'!G:G,E281,'广告费 源文件后台下'!M:M))*-1</f>
        <v>0</v>
      </c>
      <c r="AL281">
        <f>SUMIFS('总明细 源文件后台下'!W:W,'总明细 源文件后台下'!E:E,E281,'总明细 源文件后台下'!C:C,"Adjustment",'总明细 源文件后台下'!F:F,"FBA Inventory Reimbursement - Customer Return")</f>
        <v>0</v>
      </c>
      <c r="AM281">
        <f>SUMIFS('总明细 源文件后台下'!W:W,'总明细 源文件后台下'!E:E,E281,'总明细 源文件后台下'!C:C,"Adjustment",'总明细 源文件后台下'!F:F,"FBA Inventory Reimbursement - Damaged:Warehouse")</f>
        <v>0</v>
      </c>
      <c r="AN281">
        <f>SUMIFS('总明细 源文件后台下'!W:W,'总明细 源文件后台下'!E:E,E281,'总明细 源文件后台下'!C:C,"Adjustment",'总明细 源文件后台下'!F:F,"FBA Inventory Reimbursement - Customer Service Issue")</f>
        <v>0</v>
      </c>
      <c r="AO281">
        <f>SUMIFS('总明细 源文件后台下'!W:W,'总明细 源文件后台下'!E:E,E281,'总明细 源文件后台下'!C:C,"Adjustment",'总明细 源文件后台下'!F:F,"FBA Inventory Reimbursement - Fee Correction")</f>
        <v>0</v>
      </c>
      <c r="AP281">
        <f>SUMIFS('总明细 源文件后台下'!W:W,'总明细 源文件后台下'!E:E,E281,'总明细 源文件后台下'!C:C,"Adjustment",'总明细 源文件后台下'!F:F,"FBA Inventory Reimbursement - General Adjustment")</f>
        <v>0</v>
      </c>
      <c r="AQ281">
        <f>SUMIFS('总明细 源文件后台下'!W:W,'总明细 源文件后台下'!E:E,E281,'总明细 源文件后台下'!C:C,"Adjustment",'总明细 源文件后台下'!F:F,"FBA Inventory Reimbursement - Lost:Inbound")</f>
        <v>0</v>
      </c>
      <c r="AR281">
        <f>SUMIFS('总明细 源文件后台下'!W:W,'总明细 源文件后台下'!E:E,E281,'总明细 源文件后台下'!C:C,"Adjustment",'总明细 源文件后台下'!F:F,"FBA Inventory Reimbursement - Lost:Warehouse")</f>
        <v>0</v>
      </c>
      <c r="AS281">
        <f>SUMIFS('总明细 源文件后台下'!W:W,'总明细 源文件后台下'!E:E,E281,'总明细 源文件后台下'!C:C,"Adjustment",'总明细 源文件后台下'!F:F,"Non-subscription Fee Adjustment")</f>
        <v>0</v>
      </c>
      <c r="AT281">
        <f>SUMIFS('总明细 源文件后台下'!W:W,'总明细 源文件后台下'!E:E,E281,'总明细 源文件后台下'!C:C,"Adjustment",'总明细 源文件后台下'!F:F,"FBA Inventory Placement Service Fee")</f>
        <v>0</v>
      </c>
      <c r="AV281">
        <f>SUMIF('FBA Customer Return Per Unit Fe'!B:B,E281,'FBA Customer Return Per Unit Fe'!C:C)</f>
        <v>0</v>
      </c>
      <c r="AX281">
        <f>(SUMIF('仓储费 源文件后台下'!C:C,E281,'仓储费 源文件后台下'!V:V))*-1</f>
        <v>0</v>
      </c>
      <c r="AZ281">
        <f>SUMIF('Disposal Fee销毁费用-160.95'!B:B,E281,'Disposal Fee销毁费用-160.95'!D:D)*-1</f>
        <v>0</v>
      </c>
      <c r="BC281">
        <f>IFERROR(VLOOKUP(F281,'优惠券-86.4'!F:I,4,0),0)</f>
        <v>0</v>
      </c>
      <c r="BD281">
        <f>IFERROR(VLOOKUP(F281,'早评-120'!E:H,4,0),0)</f>
        <v>0</v>
      </c>
      <c r="BF281">
        <f t="shared" si="32"/>
        <v>0</v>
      </c>
      <c r="BG281">
        <f t="shared" si="33"/>
        <v>0</v>
      </c>
      <c r="BH281">
        <f t="shared" si="34"/>
        <v>0</v>
      </c>
      <c r="BQ281" s="45">
        <f t="shared" si="35"/>
        <v>0</v>
      </c>
      <c r="BR281">
        <f>SUMIFS('9月销毁明细'!D:D,'9月销毁明细'!A:A,E281,'9月销毁明细'!H:H,"Sellable")</f>
        <v>0</v>
      </c>
      <c r="BS281">
        <f>SUMIFS('9月销毁明细'!G:G,'9月销毁明细'!A:A,E281,'9月销毁明细'!H:H,"Sellable")</f>
        <v>0</v>
      </c>
      <c r="BT281">
        <f>SUMIFS('9月销毁明细'!D:D,'9月销毁明细'!A:A,E281,'9月销毁明细'!H:H,"Unsellable")</f>
        <v>0</v>
      </c>
      <c r="BU281">
        <f>SUMIFS('9月销毁明细'!G:G,'9月销毁明细'!A:A,E281,'9月销毁明细'!H:H,"Unsellable")</f>
        <v>0</v>
      </c>
      <c r="BW281">
        <f>IFERROR(I281*VLOOKUP(F281,'9.3成本表'!C:L,10,0),0)</f>
        <v>0</v>
      </c>
      <c r="BX281">
        <f t="shared" si="36"/>
        <v>0</v>
      </c>
      <c r="CC281" s="45">
        <f t="shared" si="37"/>
        <v>0</v>
      </c>
      <c r="CD281" s="45">
        <f t="shared" si="38"/>
        <v>0</v>
      </c>
      <c r="CE281" s="45">
        <f t="shared" si="39"/>
        <v>0</v>
      </c>
    </row>
    <row r="282" spans="4:83" x14ac:dyDescent="0.25">
      <c r="D282" s="20" t="s">
        <v>673</v>
      </c>
      <c r="E282" s="20" t="s">
        <v>674</v>
      </c>
      <c r="F282" s="20">
        <v>4014</v>
      </c>
      <c r="G282">
        <v>276</v>
      </c>
      <c r="H282" s="20"/>
      <c r="I282">
        <f>SUMIFS('总明细 源文件后台下'!G:G,'总明细 源文件后台下'!E:E,E282,'总明细 源文件后台下'!C:C,"Order")</f>
        <v>0</v>
      </c>
      <c r="J282">
        <f>SUMIFS('总明细 源文件后台下'!M:M,'总明细 源文件后台下'!E:E,E282,'总明细 源文件后台下'!C:C,"Order")</f>
        <v>0</v>
      </c>
      <c r="K282">
        <f>SUMIFS('总明细 源文件后台下'!N:N,'总明细 源文件后台下'!E:E,E282,'总明细 源文件后台下'!C:C,"Order")</f>
        <v>0</v>
      </c>
      <c r="L282">
        <f>SUMIFS('总明细 源文件后台下'!O:O,'总明细 源文件后台下'!E:E,E282,'总明细 源文件后台下'!C:C,"Order")</f>
        <v>0</v>
      </c>
      <c r="M282">
        <f>SUMIFS('总明细 源文件后台下'!P:P,'总明细 源文件后台下'!E:E,E282,'总明细 源文件后台下'!C:C,"Order")</f>
        <v>0</v>
      </c>
      <c r="N282">
        <f>SUMIFS('总明细 源文件后台下'!Q:Q,'总明细 源文件后台下'!E:E,E282,'总明细 源文件后台下'!C:C,"Order")</f>
        <v>0</v>
      </c>
      <c r="O282">
        <f>SUMIFS('总明细 源文件后台下'!R:R,'总明细 源文件后台下'!E:E,E282,'总明细 源文件后台下'!C:C,"Order")</f>
        <v>0</v>
      </c>
      <c r="P282">
        <f>SUMIFS('总明细 源文件后台下'!S:S,'总明细 源文件后台下'!E:E,E282,'总明细 源文件后台下'!C:C,"Order")</f>
        <v>0</v>
      </c>
      <c r="Q282">
        <f>SUMIFS('总明细 源文件后台下'!T:T,'总明细 源文件后台下'!E:E,E282,'总明细 源文件后台下'!C:C,"Order")</f>
        <v>0</v>
      </c>
      <c r="R282">
        <f>SUMIFS('总明细 源文件后台下'!U:U,'总明细 源文件后台下'!E:E,E282,'总明细 源文件后台下'!C:C,"Order")</f>
        <v>0</v>
      </c>
      <c r="S282">
        <f>SUMIFS('总明细 源文件后台下'!V:V,'总明细 源文件后台下'!E:E,E282,'总明细 源文件后台下'!C:C,"Order")</f>
        <v>0</v>
      </c>
      <c r="T282">
        <f>SUMIFS('总明细 源文件后台下'!W:W,'总明细 源文件后台下'!E:E,E282,'总明细 源文件后台下'!C:C,"Order")</f>
        <v>0</v>
      </c>
      <c r="U282">
        <f>SUMIFS('总明细 源文件后台下'!G:G,'总明细 源文件后台下'!E:E,E282,'总明细 源文件后台下'!C:C,"Refund")</f>
        <v>0</v>
      </c>
      <c r="V282">
        <f>SUMIFS('总明细 源文件后台下'!M:M,'总明细 源文件后台下'!E:E,E282,'总明细 源文件后台下'!C:C,"Refund")</f>
        <v>0</v>
      </c>
      <c r="W282">
        <f>SUMIFS('总明细 源文件后台下'!N:N,'总明细 源文件后台下'!E:E,E282,'总明细 源文件后台下'!C:C,"Refund")</f>
        <v>0</v>
      </c>
      <c r="X282">
        <f>SUMIFS('总明细 源文件后台下'!O:O,'总明细 源文件后台下'!E:E,E282,'总明细 源文件后台下'!C:C,"Refund")</f>
        <v>0</v>
      </c>
      <c r="Y282">
        <f>SUMIFS('总明细 源文件后台下'!P:P,'总明细 源文件后台下'!E:E,E282,'总明细 源文件后台下'!C:C,"Refund")</f>
        <v>0</v>
      </c>
      <c r="Z282">
        <f>SUMIFS('总明细 源文件后台下'!Q:Q,'总明细 源文件后台下'!E:E,E282,'总明细 源文件后台下'!C:C,"Refund")</f>
        <v>0</v>
      </c>
      <c r="AA282">
        <f>SUMIFS('总明细 源文件后台下'!R:R,'总明细 源文件后台下'!E:E,E282,'总明细 源文件后台下'!C:C,"Refund")</f>
        <v>0</v>
      </c>
      <c r="AB282">
        <f>SUMIFS('总明细 源文件后台下'!S:S,'总明细 源文件后台下'!E:E,E282,'总明细 源文件后台下'!C:C,"Refund")</f>
        <v>0</v>
      </c>
      <c r="AC282">
        <f>SUMIFS('总明细 源文件后台下'!T:T,'总明细 源文件后台下'!E:E,E282,'总明细 源文件后台下'!C:C,"Refund")</f>
        <v>0</v>
      </c>
      <c r="AD282">
        <f>SUMIFS('总明细 源文件后台下'!U:U,'总明细 源文件后台下'!E:E,E282,'总明细 源文件后台下'!C:C,"Refund")</f>
        <v>0</v>
      </c>
      <c r="AE282">
        <f>SUMIFS('总明细 源文件后台下'!V:V,'总明细 源文件后台下'!E:E,E282,'总明细 源文件后台下'!C:C,"Refund")</f>
        <v>0</v>
      </c>
      <c r="AF282">
        <f>SUMIFS('总明细 源文件后台下'!W:W,'总明细 源文件后台下'!E:E,E282,'总明细 源文件后台下'!C:C,"Refund")</f>
        <v>0</v>
      </c>
      <c r="AK282">
        <f>(SUMIF('广告费 源文件后台下'!G:G,E282,'广告费 源文件后台下'!M:M))*-1</f>
        <v>0</v>
      </c>
      <c r="AL282">
        <f>SUMIFS('总明细 源文件后台下'!W:W,'总明细 源文件后台下'!E:E,E282,'总明细 源文件后台下'!C:C,"Adjustment",'总明细 源文件后台下'!F:F,"FBA Inventory Reimbursement - Customer Return")</f>
        <v>0</v>
      </c>
      <c r="AM282">
        <f>SUMIFS('总明细 源文件后台下'!W:W,'总明细 源文件后台下'!E:E,E282,'总明细 源文件后台下'!C:C,"Adjustment",'总明细 源文件后台下'!F:F,"FBA Inventory Reimbursement - Damaged:Warehouse")</f>
        <v>0</v>
      </c>
      <c r="AN282">
        <f>SUMIFS('总明细 源文件后台下'!W:W,'总明细 源文件后台下'!E:E,E282,'总明细 源文件后台下'!C:C,"Adjustment",'总明细 源文件后台下'!F:F,"FBA Inventory Reimbursement - Customer Service Issue")</f>
        <v>0</v>
      </c>
      <c r="AO282">
        <f>SUMIFS('总明细 源文件后台下'!W:W,'总明细 源文件后台下'!E:E,E282,'总明细 源文件后台下'!C:C,"Adjustment",'总明细 源文件后台下'!F:F,"FBA Inventory Reimbursement - Fee Correction")</f>
        <v>0</v>
      </c>
      <c r="AP282">
        <f>SUMIFS('总明细 源文件后台下'!W:W,'总明细 源文件后台下'!E:E,E282,'总明细 源文件后台下'!C:C,"Adjustment",'总明细 源文件后台下'!F:F,"FBA Inventory Reimbursement - General Adjustment")</f>
        <v>0</v>
      </c>
      <c r="AQ282">
        <f>SUMIFS('总明细 源文件后台下'!W:W,'总明细 源文件后台下'!E:E,E282,'总明细 源文件后台下'!C:C,"Adjustment",'总明细 源文件后台下'!F:F,"FBA Inventory Reimbursement - Lost:Inbound")</f>
        <v>0</v>
      </c>
      <c r="AR282">
        <f>SUMIFS('总明细 源文件后台下'!W:W,'总明细 源文件后台下'!E:E,E282,'总明细 源文件后台下'!C:C,"Adjustment",'总明细 源文件后台下'!F:F,"FBA Inventory Reimbursement - Lost:Warehouse")</f>
        <v>0</v>
      </c>
      <c r="AS282">
        <f>SUMIFS('总明细 源文件后台下'!W:W,'总明细 源文件后台下'!E:E,E282,'总明细 源文件后台下'!C:C,"Adjustment",'总明细 源文件后台下'!F:F,"Non-subscription Fee Adjustment")</f>
        <v>0</v>
      </c>
      <c r="AT282">
        <f>SUMIFS('总明细 源文件后台下'!W:W,'总明细 源文件后台下'!E:E,E282,'总明细 源文件后台下'!C:C,"Adjustment",'总明细 源文件后台下'!F:F,"FBA Inventory Placement Service Fee")</f>
        <v>0</v>
      </c>
      <c r="AV282">
        <f>SUMIF('FBA Customer Return Per Unit Fe'!B:B,E282,'FBA Customer Return Per Unit Fe'!C:C)</f>
        <v>0</v>
      </c>
      <c r="AX282">
        <f>(SUMIF('仓储费 源文件后台下'!C:C,E282,'仓储费 源文件后台下'!V:V))*-1</f>
        <v>0</v>
      </c>
      <c r="AZ282">
        <f>SUMIF('Disposal Fee销毁费用-160.95'!B:B,E282,'Disposal Fee销毁费用-160.95'!D:D)*-1</f>
        <v>0</v>
      </c>
      <c r="BC282">
        <f>IFERROR(VLOOKUP(F282,'优惠券-86.4'!F:I,4,0),0)</f>
        <v>0</v>
      </c>
      <c r="BD282">
        <f>IFERROR(VLOOKUP(F282,'早评-120'!E:H,4,0),0)</f>
        <v>0</v>
      </c>
      <c r="BF282">
        <f t="shared" si="32"/>
        <v>0</v>
      </c>
      <c r="BG282">
        <f t="shared" si="33"/>
        <v>0</v>
      </c>
      <c r="BH282">
        <f t="shared" si="34"/>
        <v>0</v>
      </c>
      <c r="BQ282" s="45">
        <f t="shared" si="35"/>
        <v>0</v>
      </c>
      <c r="BR282">
        <f>SUMIFS('9月销毁明细'!D:D,'9月销毁明细'!A:A,E282,'9月销毁明细'!H:H,"Sellable")</f>
        <v>0</v>
      </c>
      <c r="BS282">
        <f>SUMIFS('9月销毁明细'!G:G,'9月销毁明细'!A:A,E282,'9月销毁明细'!H:H,"Sellable")</f>
        <v>0</v>
      </c>
      <c r="BT282">
        <f>SUMIFS('9月销毁明细'!D:D,'9月销毁明细'!A:A,E282,'9月销毁明细'!H:H,"Unsellable")</f>
        <v>0</v>
      </c>
      <c r="BU282">
        <f>SUMIFS('9月销毁明细'!G:G,'9月销毁明细'!A:A,E282,'9月销毁明细'!H:H,"Unsellable")</f>
        <v>0</v>
      </c>
      <c r="BW282">
        <f>IFERROR(I282*VLOOKUP(F282,'9.3成本表'!C:L,10,0),0)</f>
        <v>0</v>
      </c>
      <c r="BX282">
        <f t="shared" si="36"/>
        <v>0</v>
      </c>
      <c r="CC282" s="45">
        <f t="shared" si="37"/>
        <v>0</v>
      </c>
      <c r="CD282" s="45">
        <f t="shared" si="38"/>
        <v>0</v>
      </c>
      <c r="CE282" s="45">
        <f t="shared" si="39"/>
        <v>0</v>
      </c>
    </row>
    <row r="283" spans="4:83" x14ac:dyDescent="0.25">
      <c r="D283" s="20" t="s">
        <v>675</v>
      </c>
      <c r="E283" s="20" t="s">
        <v>676</v>
      </c>
      <c r="F283" s="20">
        <v>4014</v>
      </c>
      <c r="G283">
        <v>277</v>
      </c>
      <c r="H283" s="20"/>
      <c r="I283">
        <f>SUMIFS('总明细 源文件后台下'!G:G,'总明细 源文件后台下'!E:E,E283,'总明细 源文件后台下'!C:C,"Order")</f>
        <v>0</v>
      </c>
      <c r="J283">
        <f>SUMIFS('总明细 源文件后台下'!M:M,'总明细 源文件后台下'!E:E,E283,'总明细 源文件后台下'!C:C,"Order")</f>
        <v>0</v>
      </c>
      <c r="K283">
        <f>SUMIFS('总明细 源文件后台下'!N:N,'总明细 源文件后台下'!E:E,E283,'总明细 源文件后台下'!C:C,"Order")</f>
        <v>0</v>
      </c>
      <c r="L283">
        <f>SUMIFS('总明细 源文件后台下'!O:O,'总明细 源文件后台下'!E:E,E283,'总明细 源文件后台下'!C:C,"Order")</f>
        <v>0</v>
      </c>
      <c r="M283">
        <f>SUMIFS('总明细 源文件后台下'!P:P,'总明细 源文件后台下'!E:E,E283,'总明细 源文件后台下'!C:C,"Order")</f>
        <v>0</v>
      </c>
      <c r="N283">
        <f>SUMIFS('总明细 源文件后台下'!Q:Q,'总明细 源文件后台下'!E:E,E283,'总明细 源文件后台下'!C:C,"Order")</f>
        <v>0</v>
      </c>
      <c r="O283">
        <f>SUMIFS('总明细 源文件后台下'!R:R,'总明细 源文件后台下'!E:E,E283,'总明细 源文件后台下'!C:C,"Order")</f>
        <v>0</v>
      </c>
      <c r="P283">
        <f>SUMIFS('总明细 源文件后台下'!S:S,'总明细 源文件后台下'!E:E,E283,'总明细 源文件后台下'!C:C,"Order")</f>
        <v>0</v>
      </c>
      <c r="Q283">
        <f>SUMIFS('总明细 源文件后台下'!T:T,'总明细 源文件后台下'!E:E,E283,'总明细 源文件后台下'!C:C,"Order")</f>
        <v>0</v>
      </c>
      <c r="R283">
        <f>SUMIFS('总明细 源文件后台下'!U:U,'总明细 源文件后台下'!E:E,E283,'总明细 源文件后台下'!C:C,"Order")</f>
        <v>0</v>
      </c>
      <c r="S283">
        <f>SUMIFS('总明细 源文件后台下'!V:V,'总明细 源文件后台下'!E:E,E283,'总明细 源文件后台下'!C:C,"Order")</f>
        <v>0</v>
      </c>
      <c r="T283">
        <f>SUMIFS('总明细 源文件后台下'!W:W,'总明细 源文件后台下'!E:E,E283,'总明细 源文件后台下'!C:C,"Order")</f>
        <v>0</v>
      </c>
      <c r="U283">
        <f>SUMIFS('总明细 源文件后台下'!G:G,'总明细 源文件后台下'!E:E,E283,'总明细 源文件后台下'!C:C,"Refund")</f>
        <v>0</v>
      </c>
      <c r="V283">
        <f>SUMIFS('总明细 源文件后台下'!M:M,'总明细 源文件后台下'!E:E,E283,'总明细 源文件后台下'!C:C,"Refund")</f>
        <v>0</v>
      </c>
      <c r="W283">
        <f>SUMIFS('总明细 源文件后台下'!N:N,'总明细 源文件后台下'!E:E,E283,'总明细 源文件后台下'!C:C,"Refund")</f>
        <v>0</v>
      </c>
      <c r="X283">
        <f>SUMIFS('总明细 源文件后台下'!O:O,'总明细 源文件后台下'!E:E,E283,'总明细 源文件后台下'!C:C,"Refund")</f>
        <v>0</v>
      </c>
      <c r="Y283">
        <f>SUMIFS('总明细 源文件后台下'!P:P,'总明细 源文件后台下'!E:E,E283,'总明细 源文件后台下'!C:C,"Refund")</f>
        <v>0</v>
      </c>
      <c r="Z283">
        <f>SUMIFS('总明细 源文件后台下'!Q:Q,'总明细 源文件后台下'!E:E,E283,'总明细 源文件后台下'!C:C,"Refund")</f>
        <v>0</v>
      </c>
      <c r="AA283">
        <f>SUMIFS('总明细 源文件后台下'!R:R,'总明细 源文件后台下'!E:E,E283,'总明细 源文件后台下'!C:C,"Refund")</f>
        <v>0</v>
      </c>
      <c r="AB283">
        <f>SUMIFS('总明细 源文件后台下'!S:S,'总明细 源文件后台下'!E:E,E283,'总明细 源文件后台下'!C:C,"Refund")</f>
        <v>0</v>
      </c>
      <c r="AC283">
        <f>SUMIFS('总明细 源文件后台下'!T:T,'总明细 源文件后台下'!E:E,E283,'总明细 源文件后台下'!C:C,"Refund")</f>
        <v>0</v>
      </c>
      <c r="AD283">
        <f>SUMIFS('总明细 源文件后台下'!U:U,'总明细 源文件后台下'!E:E,E283,'总明细 源文件后台下'!C:C,"Refund")</f>
        <v>0</v>
      </c>
      <c r="AE283">
        <f>SUMIFS('总明细 源文件后台下'!V:V,'总明细 源文件后台下'!E:E,E283,'总明细 源文件后台下'!C:C,"Refund")</f>
        <v>0</v>
      </c>
      <c r="AF283">
        <f>SUMIFS('总明细 源文件后台下'!W:W,'总明细 源文件后台下'!E:E,E283,'总明细 源文件后台下'!C:C,"Refund")</f>
        <v>0</v>
      </c>
      <c r="AK283">
        <f>(SUMIF('广告费 源文件后台下'!G:G,E283,'广告费 源文件后台下'!M:M))*-1</f>
        <v>0</v>
      </c>
      <c r="AL283">
        <f>SUMIFS('总明细 源文件后台下'!W:W,'总明细 源文件后台下'!E:E,E283,'总明细 源文件后台下'!C:C,"Adjustment",'总明细 源文件后台下'!F:F,"FBA Inventory Reimbursement - Customer Return")</f>
        <v>0</v>
      </c>
      <c r="AM283">
        <f>SUMIFS('总明细 源文件后台下'!W:W,'总明细 源文件后台下'!E:E,E283,'总明细 源文件后台下'!C:C,"Adjustment",'总明细 源文件后台下'!F:F,"FBA Inventory Reimbursement - Damaged:Warehouse")</f>
        <v>0</v>
      </c>
      <c r="AN283">
        <f>SUMIFS('总明细 源文件后台下'!W:W,'总明细 源文件后台下'!E:E,E283,'总明细 源文件后台下'!C:C,"Adjustment",'总明细 源文件后台下'!F:F,"FBA Inventory Reimbursement - Customer Service Issue")</f>
        <v>0</v>
      </c>
      <c r="AO283">
        <f>SUMIFS('总明细 源文件后台下'!W:W,'总明细 源文件后台下'!E:E,E283,'总明细 源文件后台下'!C:C,"Adjustment",'总明细 源文件后台下'!F:F,"FBA Inventory Reimbursement - Fee Correction")</f>
        <v>0</v>
      </c>
      <c r="AP283">
        <f>SUMIFS('总明细 源文件后台下'!W:W,'总明细 源文件后台下'!E:E,E283,'总明细 源文件后台下'!C:C,"Adjustment",'总明细 源文件后台下'!F:F,"FBA Inventory Reimbursement - General Adjustment")</f>
        <v>0</v>
      </c>
      <c r="AQ283">
        <f>SUMIFS('总明细 源文件后台下'!W:W,'总明细 源文件后台下'!E:E,E283,'总明细 源文件后台下'!C:C,"Adjustment",'总明细 源文件后台下'!F:F,"FBA Inventory Reimbursement - Lost:Inbound")</f>
        <v>0</v>
      </c>
      <c r="AR283">
        <f>SUMIFS('总明细 源文件后台下'!W:W,'总明细 源文件后台下'!E:E,E283,'总明细 源文件后台下'!C:C,"Adjustment",'总明细 源文件后台下'!F:F,"FBA Inventory Reimbursement - Lost:Warehouse")</f>
        <v>0</v>
      </c>
      <c r="AS283">
        <f>SUMIFS('总明细 源文件后台下'!W:W,'总明细 源文件后台下'!E:E,E283,'总明细 源文件后台下'!C:C,"Adjustment",'总明细 源文件后台下'!F:F,"Non-subscription Fee Adjustment")</f>
        <v>0</v>
      </c>
      <c r="AT283">
        <f>SUMIFS('总明细 源文件后台下'!W:W,'总明细 源文件后台下'!E:E,E283,'总明细 源文件后台下'!C:C,"Adjustment",'总明细 源文件后台下'!F:F,"FBA Inventory Placement Service Fee")</f>
        <v>0</v>
      </c>
      <c r="AV283">
        <f>SUMIF('FBA Customer Return Per Unit Fe'!B:B,E283,'FBA Customer Return Per Unit Fe'!C:C)</f>
        <v>0</v>
      </c>
      <c r="AX283">
        <f>(SUMIF('仓储费 源文件后台下'!C:C,E283,'仓储费 源文件后台下'!V:V))*-1</f>
        <v>0</v>
      </c>
      <c r="AZ283">
        <f>SUMIF('Disposal Fee销毁费用-160.95'!B:B,E283,'Disposal Fee销毁费用-160.95'!D:D)*-1</f>
        <v>0</v>
      </c>
      <c r="BC283">
        <f>IFERROR(VLOOKUP(F283,'优惠券-86.4'!F:I,4,0),0)</f>
        <v>0</v>
      </c>
      <c r="BD283">
        <f>IFERROR(VLOOKUP(F283,'早评-120'!E:H,4,0),0)</f>
        <v>0</v>
      </c>
      <c r="BF283">
        <f t="shared" si="32"/>
        <v>0</v>
      </c>
      <c r="BG283">
        <f t="shared" si="33"/>
        <v>0</v>
      </c>
      <c r="BH283">
        <f t="shared" si="34"/>
        <v>0</v>
      </c>
      <c r="BQ283" s="45">
        <f t="shared" si="35"/>
        <v>0</v>
      </c>
      <c r="BR283">
        <f>SUMIFS('9月销毁明细'!D:D,'9月销毁明细'!A:A,E283,'9月销毁明细'!H:H,"Sellable")</f>
        <v>0</v>
      </c>
      <c r="BS283">
        <f>SUMIFS('9月销毁明细'!G:G,'9月销毁明细'!A:A,E283,'9月销毁明细'!H:H,"Sellable")</f>
        <v>0</v>
      </c>
      <c r="BT283">
        <f>SUMIFS('9月销毁明细'!D:D,'9月销毁明细'!A:A,E283,'9月销毁明细'!H:H,"Unsellable")</f>
        <v>0</v>
      </c>
      <c r="BU283">
        <f>SUMIFS('9月销毁明细'!G:G,'9月销毁明细'!A:A,E283,'9月销毁明细'!H:H,"Unsellable")</f>
        <v>0</v>
      </c>
      <c r="BW283">
        <f>IFERROR(I283*VLOOKUP(F283,'9.3成本表'!C:L,10,0),0)</f>
        <v>0</v>
      </c>
      <c r="BX283">
        <f t="shared" si="36"/>
        <v>0</v>
      </c>
      <c r="CC283" s="45">
        <f t="shared" si="37"/>
        <v>0</v>
      </c>
      <c r="CD283" s="45">
        <f t="shared" si="38"/>
        <v>0</v>
      </c>
      <c r="CE283" s="45">
        <f t="shared" si="39"/>
        <v>0</v>
      </c>
    </row>
    <row r="284" spans="4:83" x14ac:dyDescent="0.25">
      <c r="D284" s="20" t="s">
        <v>677</v>
      </c>
      <c r="E284" s="20" t="s">
        <v>678</v>
      </c>
      <c r="F284" s="20">
        <v>4014</v>
      </c>
      <c r="G284">
        <v>278</v>
      </c>
      <c r="H284" s="20"/>
      <c r="I284">
        <f>SUMIFS('总明细 源文件后台下'!G:G,'总明细 源文件后台下'!E:E,E284,'总明细 源文件后台下'!C:C,"Order")</f>
        <v>0</v>
      </c>
      <c r="J284">
        <f>SUMIFS('总明细 源文件后台下'!M:M,'总明细 源文件后台下'!E:E,E284,'总明细 源文件后台下'!C:C,"Order")</f>
        <v>0</v>
      </c>
      <c r="K284">
        <f>SUMIFS('总明细 源文件后台下'!N:N,'总明细 源文件后台下'!E:E,E284,'总明细 源文件后台下'!C:C,"Order")</f>
        <v>0</v>
      </c>
      <c r="L284">
        <f>SUMIFS('总明细 源文件后台下'!O:O,'总明细 源文件后台下'!E:E,E284,'总明细 源文件后台下'!C:C,"Order")</f>
        <v>0</v>
      </c>
      <c r="M284">
        <f>SUMIFS('总明细 源文件后台下'!P:P,'总明细 源文件后台下'!E:E,E284,'总明细 源文件后台下'!C:C,"Order")</f>
        <v>0</v>
      </c>
      <c r="N284">
        <f>SUMIFS('总明细 源文件后台下'!Q:Q,'总明细 源文件后台下'!E:E,E284,'总明细 源文件后台下'!C:C,"Order")</f>
        <v>0</v>
      </c>
      <c r="O284">
        <f>SUMIFS('总明细 源文件后台下'!R:R,'总明细 源文件后台下'!E:E,E284,'总明细 源文件后台下'!C:C,"Order")</f>
        <v>0</v>
      </c>
      <c r="P284">
        <f>SUMIFS('总明细 源文件后台下'!S:S,'总明细 源文件后台下'!E:E,E284,'总明细 源文件后台下'!C:C,"Order")</f>
        <v>0</v>
      </c>
      <c r="Q284">
        <f>SUMIFS('总明细 源文件后台下'!T:T,'总明细 源文件后台下'!E:E,E284,'总明细 源文件后台下'!C:C,"Order")</f>
        <v>0</v>
      </c>
      <c r="R284">
        <f>SUMIFS('总明细 源文件后台下'!U:U,'总明细 源文件后台下'!E:E,E284,'总明细 源文件后台下'!C:C,"Order")</f>
        <v>0</v>
      </c>
      <c r="S284">
        <f>SUMIFS('总明细 源文件后台下'!V:V,'总明细 源文件后台下'!E:E,E284,'总明细 源文件后台下'!C:C,"Order")</f>
        <v>0</v>
      </c>
      <c r="T284">
        <f>SUMIFS('总明细 源文件后台下'!W:W,'总明细 源文件后台下'!E:E,E284,'总明细 源文件后台下'!C:C,"Order")</f>
        <v>0</v>
      </c>
      <c r="U284">
        <f>SUMIFS('总明细 源文件后台下'!G:G,'总明细 源文件后台下'!E:E,E284,'总明细 源文件后台下'!C:C,"Refund")</f>
        <v>0</v>
      </c>
      <c r="V284">
        <f>SUMIFS('总明细 源文件后台下'!M:M,'总明细 源文件后台下'!E:E,E284,'总明细 源文件后台下'!C:C,"Refund")</f>
        <v>0</v>
      </c>
      <c r="W284">
        <f>SUMIFS('总明细 源文件后台下'!N:N,'总明细 源文件后台下'!E:E,E284,'总明细 源文件后台下'!C:C,"Refund")</f>
        <v>0</v>
      </c>
      <c r="X284">
        <f>SUMIFS('总明细 源文件后台下'!O:O,'总明细 源文件后台下'!E:E,E284,'总明细 源文件后台下'!C:C,"Refund")</f>
        <v>0</v>
      </c>
      <c r="Y284">
        <f>SUMIFS('总明细 源文件后台下'!P:P,'总明细 源文件后台下'!E:E,E284,'总明细 源文件后台下'!C:C,"Refund")</f>
        <v>0</v>
      </c>
      <c r="Z284">
        <f>SUMIFS('总明细 源文件后台下'!Q:Q,'总明细 源文件后台下'!E:E,E284,'总明细 源文件后台下'!C:C,"Refund")</f>
        <v>0</v>
      </c>
      <c r="AA284">
        <f>SUMIFS('总明细 源文件后台下'!R:R,'总明细 源文件后台下'!E:E,E284,'总明细 源文件后台下'!C:C,"Refund")</f>
        <v>0</v>
      </c>
      <c r="AB284">
        <f>SUMIFS('总明细 源文件后台下'!S:S,'总明细 源文件后台下'!E:E,E284,'总明细 源文件后台下'!C:C,"Refund")</f>
        <v>0</v>
      </c>
      <c r="AC284">
        <f>SUMIFS('总明细 源文件后台下'!T:T,'总明细 源文件后台下'!E:E,E284,'总明细 源文件后台下'!C:C,"Refund")</f>
        <v>0</v>
      </c>
      <c r="AD284">
        <f>SUMIFS('总明细 源文件后台下'!U:U,'总明细 源文件后台下'!E:E,E284,'总明细 源文件后台下'!C:C,"Refund")</f>
        <v>0</v>
      </c>
      <c r="AE284">
        <f>SUMIFS('总明细 源文件后台下'!V:V,'总明细 源文件后台下'!E:E,E284,'总明细 源文件后台下'!C:C,"Refund")</f>
        <v>0</v>
      </c>
      <c r="AF284">
        <f>SUMIFS('总明细 源文件后台下'!W:W,'总明细 源文件后台下'!E:E,E284,'总明细 源文件后台下'!C:C,"Refund")</f>
        <v>0</v>
      </c>
      <c r="AK284">
        <f>(SUMIF('广告费 源文件后台下'!G:G,E284,'广告费 源文件后台下'!M:M))*-1</f>
        <v>0</v>
      </c>
      <c r="AL284">
        <f>SUMIFS('总明细 源文件后台下'!W:W,'总明细 源文件后台下'!E:E,E284,'总明细 源文件后台下'!C:C,"Adjustment",'总明细 源文件后台下'!F:F,"FBA Inventory Reimbursement - Customer Return")</f>
        <v>0</v>
      </c>
      <c r="AM284">
        <f>SUMIFS('总明细 源文件后台下'!W:W,'总明细 源文件后台下'!E:E,E284,'总明细 源文件后台下'!C:C,"Adjustment",'总明细 源文件后台下'!F:F,"FBA Inventory Reimbursement - Damaged:Warehouse")</f>
        <v>0</v>
      </c>
      <c r="AN284">
        <f>SUMIFS('总明细 源文件后台下'!W:W,'总明细 源文件后台下'!E:E,E284,'总明细 源文件后台下'!C:C,"Adjustment",'总明细 源文件后台下'!F:F,"FBA Inventory Reimbursement - Customer Service Issue")</f>
        <v>0</v>
      </c>
      <c r="AO284">
        <f>SUMIFS('总明细 源文件后台下'!W:W,'总明细 源文件后台下'!E:E,E284,'总明细 源文件后台下'!C:C,"Adjustment",'总明细 源文件后台下'!F:F,"FBA Inventory Reimbursement - Fee Correction")</f>
        <v>0</v>
      </c>
      <c r="AP284">
        <f>SUMIFS('总明细 源文件后台下'!W:W,'总明细 源文件后台下'!E:E,E284,'总明细 源文件后台下'!C:C,"Adjustment",'总明细 源文件后台下'!F:F,"FBA Inventory Reimbursement - General Adjustment")</f>
        <v>0</v>
      </c>
      <c r="AQ284">
        <f>SUMIFS('总明细 源文件后台下'!W:W,'总明细 源文件后台下'!E:E,E284,'总明细 源文件后台下'!C:C,"Adjustment",'总明细 源文件后台下'!F:F,"FBA Inventory Reimbursement - Lost:Inbound")</f>
        <v>0</v>
      </c>
      <c r="AR284">
        <f>SUMIFS('总明细 源文件后台下'!W:W,'总明细 源文件后台下'!E:E,E284,'总明细 源文件后台下'!C:C,"Adjustment",'总明细 源文件后台下'!F:F,"FBA Inventory Reimbursement - Lost:Warehouse")</f>
        <v>0</v>
      </c>
      <c r="AS284">
        <f>SUMIFS('总明细 源文件后台下'!W:W,'总明细 源文件后台下'!E:E,E284,'总明细 源文件后台下'!C:C,"Adjustment",'总明细 源文件后台下'!F:F,"Non-subscription Fee Adjustment")</f>
        <v>0</v>
      </c>
      <c r="AT284">
        <f>SUMIFS('总明细 源文件后台下'!W:W,'总明细 源文件后台下'!E:E,E284,'总明细 源文件后台下'!C:C,"Adjustment",'总明细 源文件后台下'!F:F,"FBA Inventory Placement Service Fee")</f>
        <v>0</v>
      </c>
      <c r="AV284">
        <f>SUMIF('FBA Customer Return Per Unit Fe'!B:B,E284,'FBA Customer Return Per Unit Fe'!C:C)</f>
        <v>0</v>
      </c>
      <c r="AX284">
        <f>(SUMIF('仓储费 源文件后台下'!C:C,E284,'仓储费 源文件后台下'!V:V))*-1</f>
        <v>0</v>
      </c>
      <c r="AZ284">
        <f>SUMIF('Disposal Fee销毁费用-160.95'!B:B,E284,'Disposal Fee销毁费用-160.95'!D:D)*-1</f>
        <v>0</v>
      </c>
      <c r="BC284">
        <f>IFERROR(VLOOKUP(F284,'优惠券-86.4'!F:I,4,0),0)</f>
        <v>0</v>
      </c>
      <c r="BD284">
        <f>IFERROR(VLOOKUP(F284,'早评-120'!E:H,4,0),0)</f>
        <v>0</v>
      </c>
      <c r="BF284">
        <f t="shared" si="32"/>
        <v>0</v>
      </c>
      <c r="BG284">
        <f t="shared" si="33"/>
        <v>0</v>
      </c>
      <c r="BH284">
        <f t="shared" si="34"/>
        <v>0</v>
      </c>
      <c r="BQ284" s="45">
        <f t="shared" si="35"/>
        <v>0</v>
      </c>
      <c r="BR284">
        <f>SUMIFS('9月销毁明细'!D:D,'9月销毁明细'!A:A,E284,'9月销毁明细'!H:H,"Sellable")</f>
        <v>0</v>
      </c>
      <c r="BS284">
        <f>SUMIFS('9月销毁明细'!G:G,'9月销毁明细'!A:A,E284,'9月销毁明细'!H:H,"Sellable")</f>
        <v>0</v>
      </c>
      <c r="BT284">
        <f>SUMIFS('9月销毁明细'!D:D,'9月销毁明细'!A:A,E284,'9月销毁明细'!H:H,"Unsellable")</f>
        <v>0</v>
      </c>
      <c r="BU284">
        <f>SUMIFS('9月销毁明细'!G:G,'9月销毁明细'!A:A,E284,'9月销毁明细'!H:H,"Unsellable")</f>
        <v>0</v>
      </c>
      <c r="BW284">
        <f>IFERROR(I284*VLOOKUP(F284,'9.3成本表'!C:L,10,0),0)</f>
        <v>0</v>
      </c>
      <c r="BX284">
        <f t="shared" si="36"/>
        <v>0</v>
      </c>
      <c r="CC284" s="45">
        <f t="shared" si="37"/>
        <v>0</v>
      </c>
      <c r="CD284" s="45">
        <f t="shared" si="38"/>
        <v>0</v>
      </c>
      <c r="CE284" s="45">
        <f t="shared" si="39"/>
        <v>0</v>
      </c>
    </row>
    <row r="285" spans="4:83" x14ac:dyDescent="0.25">
      <c r="D285" s="20" t="s">
        <v>679</v>
      </c>
      <c r="E285" s="20" t="s">
        <v>680</v>
      </c>
      <c r="F285" s="20">
        <v>4014</v>
      </c>
      <c r="G285">
        <v>279</v>
      </c>
      <c r="H285" s="20"/>
      <c r="I285">
        <f>SUMIFS('总明细 源文件后台下'!G:G,'总明细 源文件后台下'!E:E,E285,'总明细 源文件后台下'!C:C,"Order")</f>
        <v>0</v>
      </c>
      <c r="J285">
        <f>SUMIFS('总明细 源文件后台下'!M:M,'总明细 源文件后台下'!E:E,E285,'总明细 源文件后台下'!C:C,"Order")</f>
        <v>0</v>
      </c>
      <c r="K285">
        <f>SUMIFS('总明细 源文件后台下'!N:N,'总明细 源文件后台下'!E:E,E285,'总明细 源文件后台下'!C:C,"Order")</f>
        <v>0</v>
      </c>
      <c r="L285">
        <f>SUMIFS('总明细 源文件后台下'!O:O,'总明细 源文件后台下'!E:E,E285,'总明细 源文件后台下'!C:C,"Order")</f>
        <v>0</v>
      </c>
      <c r="M285">
        <f>SUMIFS('总明细 源文件后台下'!P:P,'总明细 源文件后台下'!E:E,E285,'总明细 源文件后台下'!C:C,"Order")</f>
        <v>0</v>
      </c>
      <c r="N285">
        <f>SUMIFS('总明细 源文件后台下'!Q:Q,'总明细 源文件后台下'!E:E,E285,'总明细 源文件后台下'!C:C,"Order")</f>
        <v>0</v>
      </c>
      <c r="O285">
        <f>SUMIFS('总明细 源文件后台下'!R:R,'总明细 源文件后台下'!E:E,E285,'总明细 源文件后台下'!C:C,"Order")</f>
        <v>0</v>
      </c>
      <c r="P285">
        <f>SUMIFS('总明细 源文件后台下'!S:S,'总明细 源文件后台下'!E:E,E285,'总明细 源文件后台下'!C:C,"Order")</f>
        <v>0</v>
      </c>
      <c r="Q285">
        <f>SUMIFS('总明细 源文件后台下'!T:T,'总明细 源文件后台下'!E:E,E285,'总明细 源文件后台下'!C:C,"Order")</f>
        <v>0</v>
      </c>
      <c r="R285">
        <f>SUMIFS('总明细 源文件后台下'!U:U,'总明细 源文件后台下'!E:E,E285,'总明细 源文件后台下'!C:C,"Order")</f>
        <v>0</v>
      </c>
      <c r="S285">
        <f>SUMIFS('总明细 源文件后台下'!V:V,'总明细 源文件后台下'!E:E,E285,'总明细 源文件后台下'!C:C,"Order")</f>
        <v>0</v>
      </c>
      <c r="T285">
        <f>SUMIFS('总明细 源文件后台下'!W:W,'总明细 源文件后台下'!E:E,E285,'总明细 源文件后台下'!C:C,"Order")</f>
        <v>0</v>
      </c>
      <c r="U285">
        <f>SUMIFS('总明细 源文件后台下'!G:G,'总明细 源文件后台下'!E:E,E285,'总明细 源文件后台下'!C:C,"Refund")</f>
        <v>0</v>
      </c>
      <c r="V285">
        <f>SUMIFS('总明细 源文件后台下'!M:M,'总明细 源文件后台下'!E:E,E285,'总明细 源文件后台下'!C:C,"Refund")</f>
        <v>0</v>
      </c>
      <c r="W285">
        <f>SUMIFS('总明细 源文件后台下'!N:N,'总明细 源文件后台下'!E:E,E285,'总明细 源文件后台下'!C:C,"Refund")</f>
        <v>0</v>
      </c>
      <c r="X285">
        <f>SUMIFS('总明细 源文件后台下'!O:O,'总明细 源文件后台下'!E:E,E285,'总明细 源文件后台下'!C:C,"Refund")</f>
        <v>0</v>
      </c>
      <c r="Y285">
        <f>SUMIFS('总明细 源文件后台下'!P:P,'总明细 源文件后台下'!E:E,E285,'总明细 源文件后台下'!C:C,"Refund")</f>
        <v>0</v>
      </c>
      <c r="Z285">
        <f>SUMIFS('总明细 源文件后台下'!Q:Q,'总明细 源文件后台下'!E:E,E285,'总明细 源文件后台下'!C:C,"Refund")</f>
        <v>0</v>
      </c>
      <c r="AA285">
        <f>SUMIFS('总明细 源文件后台下'!R:R,'总明细 源文件后台下'!E:E,E285,'总明细 源文件后台下'!C:C,"Refund")</f>
        <v>0</v>
      </c>
      <c r="AB285">
        <f>SUMIFS('总明细 源文件后台下'!S:S,'总明细 源文件后台下'!E:E,E285,'总明细 源文件后台下'!C:C,"Refund")</f>
        <v>0</v>
      </c>
      <c r="AC285">
        <f>SUMIFS('总明细 源文件后台下'!T:T,'总明细 源文件后台下'!E:E,E285,'总明细 源文件后台下'!C:C,"Refund")</f>
        <v>0</v>
      </c>
      <c r="AD285">
        <f>SUMIFS('总明细 源文件后台下'!U:U,'总明细 源文件后台下'!E:E,E285,'总明细 源文件后台下'!C:C,"Refund")</f>
        <v>0</v>
      </c>
      <c r="AE285">
        <f>SUMIFS('总明细 源文件后台下'!V:V,'总明细 源文件后台下'!E:E,E285,'总明细 源文件后台下'!C:C,"Refund")</f>
        <v>0</v>
      </c>
      <c r="AF285">
        <f>SUMIFS('总明细 源文件后台下'!W:W,'总明细 源文件后台下'!E:E,E285,'总明细 源文件后台下'!C:C,"Refund")</f>
        <v>0</v>
      </c>
      <c r="AK285">
        <f>(SUMIF('广告费 源文件后台下'!G:G,E285,'广告费 源文件后台下'!M:M))*-1</f>
        <v>0</v>
      </c>
      <c r="AL285">
        <f>SUMIFS('总明细 源文件后台下'!W:W,'总明细 源文件后台下'!E:E,E285,'总明细 源文件后台下'!C:C,"Adjustment",'总明细 源文件后台下'!F:F,"FBA Inventory Reimbursement - Customer Return")</f>
        <v>0</v>
      </c>
      <c r="AM285">
        <f>SUMIFS('总明细 源文件后台下'!W:W,'总明细 源文件后台下'!E:E,E285,'总明细 源文件后台下'!C:C,"Adjustment",'总明细 源文件后台下'!F:F,"FBA Inventory Reimbursement - Damaged:Warehouse")</f>
        <v>0</v>
      </c>
      <c r="AN285">
        <f>SUMIFS('总明细 源文件后台下'!W:W,'总明细 源文件后台下'!E:E,E285,'总明细 源文件后台下'!C:C,"Adjustment",'总明细 源文件后台下'!F:F,"FBA Inventory Reimbursement - Customer Service Issue")</f>
        <v>0</v>
      </c>
      <c r="AO285">
        <f>SUMIFS('总明细 源文件后台下'!W:W,'总明细 源文件后台下'!E:E,E285,'总明细 源文件后台下'!C:C,"Adjustment",'总明细 源文件后台下'!F:F,"FBA Inventory Reimbursement - Fee Correction")</f>
        <v>0</v>
      </c>
      <c r="AP285">
        <f>SUMIFS('总明细 源文件后台下'!W:W,'总明细 源文件后台下'!E:E,E285,'总明细 源文件后台下'!C:C,"Adjustment",'总明细 源文件后台下'!F:F,"FBA Inventory Reimbursement - General Adjustment")</f>
        <v>0</v>
      </c>
      <c r="AQ285">
        <f>SUMIFS('总明细 源文件后台下'!W:W,'总明细 源文件后台下'!E:E,E285,'总明细 源文件后台下'!C:C,"Adjustment",'总明细 源文件后台下'!F:F,"FBA Inventory Reimbursement - Lost:Inbound")</f>
        <v>0</v>
      </c>
      <c r="AR285">
        <f>SUMIFS('总明细 源文件后台下'!W:W,'总明细 源文件后台下'!E:E,E285,'总明细 源文件后台下'!C:C,"Adjustment",'总明细 源文件后台下'!F:F,"FBA Inventory Reimbursement - Lost:Warehouse")</f>
        <v>0</v>
      </c>
      <c r="AS285">
        <f>SUMIFS('总明细 源文件后台下'!W:W,'总明细 源文件后台下'!E:E,E285,'总明细 源文件后台下'!C:C,"Adjustment",'总明细 源文件后台下'!F:F,"Non-subscription Fee Adjustment")</f>
        <v>0</v>
      </c>
      <c r="AT285">
        <f>SUMIFS('总明细 源文件后台下'!W:W,'总明细 源文件后台下'!E:E,E285,'总明细 源文件后台下'!C:C,"Adjustment",'总明细 源文件后台下'!F:F,"FBA Inventory Placement Service Fee")</f>
        <v>0</v>
      </c>
      <c r="AV285">
        <f>SUMIF('FBA Customer Return Per Unit Fe'!B:B,E285,'FBA Customer Return Per Unit Fe'!C:C)</f>
        <v>0</v>
      </c>
      <c r="AX285">
        <f>(SUMIF('仓储费 源文件后台下'!C:C,E285,'仓储费 源文件后台下'!V:V))*-1</f>
        <v>0</v>
      </c>
      <c r="AZ285">
        <f>SUMIF('Disposal Fee销毁费用-160.95'!B:B,E285,'Disposal Fee销毁费用-160.95'!D:D)*-1</f>
        <v>0</v>
      </c>
      <c r="BC285">
        <f>IFERROR(VLOOKUP(F285,'优惠券-86.4'!F:I,4,0),0)</f>
        <v>0</v>
      </c>
      <c r="BD285">
        <f>IFERROR(VLOOKUP(F285,'早评-120'!E:H,4,0),0)</f>
        <v>0</v>
      </c>
      <c r="BF285">
        <f t="shared" si="32"/>
        <v>0</v>
      </c>
      <c r="BG285">
        <f t="shared" si="33"/>
        <v>0</v>
      </c>
      <c r="BH285">
        <f t="shared" si="34"/>
        <v>0</v>
      </c>
      <c r="BQ285" s="45">
        <f t="shared" si="35"/>
        <v>0</v>
      </c>
      <c r="BR285">
        <f>SUMIFS('9月销毁明细'!D:D,'9月销毁明细'!A:A,E285,'9月销毁明细'!H:H,"Sellable")</f>
        <v>0</v>
      </c>
      <c r="BS285">
        <f>SUMIFS('9月销毁明细'!G:G,'9月销毁明细'!A:A,E285,'9月销毁明细'!H:H,"Sellable")</f>
        <v>0</v>
      </c>
      <c r="BT285">
        <f>SUMIFS('9月销毁明细'!D:D,'9月销毁明细'!A:A,E285,'9月销毁明细'!H:H,"Unsellable")</f>
        <v>0</v>
      </c>
      <c r="BU285">
        <f>SUMIFS('9月销毁明细'!G:G,'9月销毁明细'!A:A,E285,'9月销毁明细'!H:H,"Unsellable")</f>
        <v>0</v>
      </c>
      <c r="BW285">
        <f>IFERROR(I285*VLOOKUP(F285,'9.3成本表'!C:L,10,0),0)</f>
        <v>0</v>
      </c>
      <c r="BX285">
        <f t="shared" si="36"/>
        <v>0</v>
      </c>
      <c r="CC285" s="45">
        <f t="shared" si="37"/>
        <v>0</v>
      </c>
      <c r="CD285" s="45">
        <f t="shared" si="38"/>
        <v>0</v>
      </c>
      <c r="CE285" s="45">
        <f t="shared" si="39"/>
        <v>0</v>
      </c>
    </row>
    <row r="286" spans="4:83" x14ac:dyDescent="0.25">
      <c r="D286" s="20" t="s">
        <v>681</v>
      </c>
      <c r="E286" s="20" t="s">
        <v>682</v>
      </c>
      <c r="F286" s="20">
        <v>4014</v>
      </c>
      <c r="G286">
        <v>280</v>
      </c>
      <c r="H286" s="20"/>
      <c r="I286">
        <f>SUMIFS('总明细 源文件后台下'!G:G,'总明细 源文件后台下'!E:E,E286,'总明细 源文件后台下'!C:C,"Order")</f>
        <v>0</v>
      </c>
      <c r="J286">
        <f>SUMIFS('总明细 源文件后台下'!M:M,'总明细 源文件后台下'!E:E,E286,'总明细 源文件后台下'!C:C,"Order")</f>
        <v>0</v>
      </c>
      <c r="K286">
        <f>SUMIFS('总明细 源文件后台下'!N:N,'总明细 源文件后台下'!E:E,E286,'总明细 源文件后台下'!C:C,"Order")</f>
        <v>0</v>
      </c>
      <c r="L286">
        <f>SUMIFS('总明细 源文件后台下'!O:O,'总明细 源文件后台下'!E:E,E286,'总明细 源文件后台下'!C:C,"Order")</f>
        <v>0</v>
      </c>
      <c r="M286">
        <f>SUMIFS('总明细 源文件后台下'!P:P,'总明细 源文件后台下'!E:E,E286,'总明细 源文件后台下'!C:C,"Order")</f>
        <v>0</v>
      </c>
      <c r="N286">
        <f>SUMIFS('总明细 源文件后台下'!Q:Q,'总明细 源文件后台下'!E:E,E286,'总明细 源文件后台下'!C:C,"Order")</f>
        <v>0</v>
      </c>
      <c r="O286">
        <f>SUMIFS('总明细 源文件后台下'!R:R,'总明细 源文件后台下'!E:E,E286,'总明细 源文件后台下'!C:C,"Order")</f>
        <v>0</v>
      </c>
      <c r="P286">
        <f>SUMIFS('总明细 源文件后台下'!S:S,'总明细 源文件后台下'!E:E,E286,'总明细 源文件后台下'!C:C,"Order")</f>
        <v>0</v>
      </c>
      <c r="Q286">
        <f>SUMIFS('总明细 源文件后台下'!T:T,'总明细 源文件后台下'!E:E,E286,'总明细 源文件后台下'!C:C,"Order")</f>
        <v>0</v>
      </c>
      <c r="R286">
        <f>SUMIFS('总明细 源文件后台下'!U:U,'总明细 源文件后台下'!E:E,E286,'总明细 源文件后台下'!C:C,"Order")</f>
        <v>0</v>
      </c>
      <c r="S286">
        <f>SUMIFS('总明细 源文件后台下'!V:V,'总明细 源文件后台下'!E:E,E286,'总明细 源文件后台下'!C:C,"Order")</f>
        <v>0</v>
      </c>
      <c r="T286">
        <f>SUMIFS('总明细 源文件后台下'!W:W,'总明细 源文件后台下'!E:E,E286,'总明细 源文件后台下'!C:C,"Order")</f>
        <v>0</v>
      </c>
      <c r="U286">
        <f>SUMIFS('总明细 源文件后台下'!G:G,'总明细 源文件后台下'!E:E,E286,'总明细 源文件后台下'!C:C,"Refund")</f>
        <v>0</v>
      </c>
      <c r="V286">
        <f>SUMIFS('总明细 源文件后台下'!M:M,'总明细 源文件后台下'!E:E,E286,'总明细 源文件后台下'!C:C,"Refund")</f>
        <v>0</v>
      </c>
      <c r="W286">
        <f>SUMIFS('总明细 源文件后台下'!N:N,'总明细 源文件后台下'!E:E,E286,'总明细 源文件后台下'!C:C,"Refund")</f>
        <v>0</v>
      </c>
      <c r="X286">
        <f>SUMIFS('总明细 源文件后台下'!O:O,'总明细 源文件后台下'!E:E,E286,'总明细 源文件后台下'!C:C,"Refund")</f>
        <v>0</v>
      </c>
      <c r="Y286">
        <f>SUMIFS('总明细 源文件后台下'!P:P,'总明细 源文件后台下'!E:E,E286,'总明细 源文件后台下'!C:C,"Refund")</f>
        <v>0</v>
      </c>
      <c r="Z286">
        <f>SUMIFS('总明细 源文件后台下'!Q:Q,'总明细 源文件后台下'!E:E,E286,'总明细 源文件后台下'!C:C,"Refund")</f>
        <v>0</v>
      </c>
      <c r="AA286">
        <f>SUMIFS('总明细 源文件后台下'!R:R,'总明细 源文件后台下'!E:E,E286,'总明细 源文件后台下'!C:C,"Refund")</f>
        <v>0</v>
      </c>
      <c r="AB286">
        <f>SUMIFS('总明细 源文件后台下'!S:S,'总明细 源文件后台下'!E:E,E286,'总明细 源文件后台下'!C:C,"Refund")</f>
        <v>0</v>
      </c>
      <c r="AC286">
        <f>SUMIFS('总明细 源文件后台下'!T:T,'总明细 源文件后台下'!E:E,E286,'总明细 源文件后台下'!C:C,"Refund")</f>
        <v>0</v>
      </c>
      <c r="AD286">
        <f>SUMIFS('总明细 源文件后台下'!U:U,'总明细 源文件后台下'!E:E,E286,'总明细 源文件后台下'!C:C,"Refund")</f>
        <v>0</v>
      </c>
      <c r="AE286">
        <f>SUMIFS('总明细 源文件后台下'!V:V,'总明细 源文件后台下'!E:E,E286,'总明细 源文件后台下'!C:C,"Refund")</f>
        <v>0</v>
      </c>
      <c r="AF286">
        <f>SUMIFS('总明细 源文件后台下'!W:W,'总明细 源文件后台下'!E:E,E286,'总明细 源文件后台下'!C:C,"Refund")</f>
        <v>0</v>
      </c>
      <c r="AK286">
        <f>(SUMIF('广告费 源文件后台下'!G:G,E286,'广告费 源文件后台下'!M:M))*-1</f>
        <v>0</v>
      </c>
      <c r="AL286">
        <f>SUMIFS('总明细 源文件后台下'!W:W,'总明细 源文件后台下'!E:E,E286,'总明细 源文件后台下'!C:C,"Adjustment",'总明细 源文件后台下'!F:F,"FBA Inventory Reimbursement - Customer Return")</f>
        <v>0</v>
      </c>
      <c r="AM286">
        <f>SUMIFS('总明细 源文件后台下'!W:W,'总明细 源文件后台下'!E:E,E286,'总明细 源文件后台下'!C:C,"Adjustment",'总明细 源文件后台下'!F:F,"FBA Inventory Reimbursement - Damaged:Warehouse")</f>
        <v>0</v>
      </c>
      <c r="AN286">
        <f>SUMIFS('总明细 源文件后台下'!W:W,'总明细 源文件后台下'!E:E,E286,'总明细 源文件后台下'!C:C,"Adjustment",'总明细 源文件后台下'!F:F,"FBA Inventory Reimbursement - Customer Service Issue")</f>
        <v>0</v>
      </c>
      <c r="AO286">
        <f>SUMIFS('总明细 源文件后台下'!W:W,'总明细 源文件后台下'!E:E,E286,'总明细 源文件后台下'!C:C,"Adjustment",'总明细 源文件后台下'!F:F,"FBA Inventory Reimbursement - Fee Correction")</f>
        <v>0</v>
      </c>
      <c r="AP286">
        <f>SUMIFS('总明细 源文件后台下'!W:W,'总明细 源文件后台下'!E:E,E286,'总明细 源文件后台下'!C:C,"Adjustment",'总明细 源文件后台下'!F:F,"FBA Inventory Reimbursement - General Adjustment")</f>
        <v>0</v>
      </c>
      <c r="AQ286">
        <f>SUMIFS('总明细 源文件后台下'!W:W,'总明细 源文件后台下'!E:E,E286,'总明细 源文件后台下'!C:C,"Adjustment",'总明细 源文件后台下'!F:F,"FBA Inventory Reimbursement - Lost:Inbound")</f>
        <v>0</v>
      </c>
      <c r="AR286">
        <f>SUMIFS('总明细 源文件后台下'!W:W,'总明细 源文件后台下'!E:E,E286,'总明细 源文件后台下'!C:C,"Adjustment",'总明细 源文件后台下'!F:F,"FBA Inventory Reimbursement - Lost:Warehouse")</f>
        <v>0</v>
      </c>
      <c r="AS286">
        <f>SUMIFS('总明细 源文件后台下'!W:W,'总明细 源文件后台下'!E:E,E286,'总明细 源文件后台下'!C:C,"Adjustment",'总明细 源文件后台下'!F:F,"Non-subscription Fee Adjustment")</f>
        <v>0</v>
      </c>
      <c r="AT286">
        <f>SUMIFS('总明细 源文件后台下'!W:W,'总明细 源文件后台下'!E:E,E286,'总明细 源文件后台下'!C:C,"Adjustment",'总明细 源文件后台下'!F:F,"FBA Inventory Placement Service Fee")</f>
        <v>0</v>
      </c>
      <c r="AV286">
        <f>SUMIF('FBA Customer Return Per Unit Fe'!B:B,E286,'FBA Customer Return Per Unit Fe'!C:C)</f>
        <v>0</v>
      </c>
      <c r="AX286">
        <f>(SUMIF('仓储费 源文件后台下'!C:C,E286,'仓储费 源文件后台下'!V:V))*-1</f>
        <v>0</v>
      </c>
      <c r="AZ286">
        <f>SUMIF('Disposal Fee销毁费用-160.95'!B:B,E286,'Disposal Fee销毁费用-160.95'!D:D)*-1</f>
        <v>0</v>
      </c>
      <c r="BC286">
        <f>IFERROR(VLOOKUP(F286,'优惠券-86.4'!F:I,4,0),0)</f>
        <v>0</v>
      </c>
      <c r="BD286">
        <f>IFERROR(VLOOKUP(F286,'早评-120'!E:H,4,0),0)</f>
        <v>0</v>
      </c>
      <c r="BF286">
        <f t="shared" si="32"/>
        <v>0</v>
      </c>
      <c r="BG286">
        <f t="shared" si="33"/>
        <v>0</v>
      </c>
      <c r="BH286">
        <f t="shared" si="34"/>
        <v>0</v>
      </c>
      <c r="BQ286" s="45">
        <f t="shared" si="35"/>
        <v>0</v>
      </c>
      <c r="BR286">
        <f>SUMIFS('9月销毁明细'!D:D,'9月销毁明细'!A:A,E286,'9月销毁明细'!H:H,"Sellable")</f>
        <v>0</v>
      </c>
      <c r="BS286">
        <f>SUMIFS('9月销毁明细'!G:G,'9月销毁明细'!A:A,E286,'9月销毁明细'!H:H,"Sellable")</f>
        <v>0</v>
      </c>
      <c r="BT286">
        <f>SUMIFS('9月销毁明细'!D:D,'9月销毁明细'!A:A,E286,'9月销毁明细'!H:H,"Unsellable")</f>
        <v>0</v>
      </c>
      <c r="BU286">
        <f>SUMIFS('9月销毁明细'!G:G,'9月销毁明细'!A:A,E286,'9月销毁明细'!H:H,"Unsellable")</f>
        <v>0</v>
      </c>
      <c r="BW286">
        <f>IFERROR(I286*VLOOKUP(F286,'9.3成本表'!C:L,10,0),0)</f>
        <v>0</v>
      </c>
      <c r="BX286">
        <f t="shared" si="36"/>
        <v>0</v>
      </c>
      <c r="CC286" s="45">
        <f t="shared" si="37"/>
        <v>0</v>
      </c>
      <c r="CD286" s="45">
        <f t="shared" si="38"/>
        <v>0</v>
      </c>
      <c r="CE286" s="45">
        <f t="shared" si="39"/>
        <v>0</v>
      </c>
    </row>
    <row r="287" spans="4:83" x14ac:dyDescent="0.25">
      <c r="D287" s="20" t="s">
        <v>683</v>
      </c>
      <c r="E287" s="20" t="s">
        <v>684</v>
      </c>
      <c r="F287" s="20">
        <v>4014</v>
      </c>
      <c r="G287">
        <v>281</v>
      </c>
      <c r="H287" s="20"/>
      <c r="I287">
        <f>SUMIFS('总明细 源文件后台下'!G:G,'总明细 源文件后台下'!E:E,E287,'总明细 源文件后台下'!C:C,"Order")</f>
        <v>0</v>
      </c>
      <c r="J287">
        <f>SUMIFS('总明细 源文件后台下'!M:M,'总明细 源文件后台下'!E:E,E287,'总明细 源文件后台下'!C:C,"Order")</f>
        <v>0</v>
      </c>
      <c r="K287">
        <f>SUMIFS('总明细 源文件后台下'!N:N,'总明细 源文件后台下'!E:E,E287,'总明细 源文件后台下'!C:C,"Order")</f>
        <v>0</v>
      </c>
      <c r="L287">
        <f>SUMIFS('总明细 源文件后台下'!O:O,'总明细 源文件后台下'!E:E,E287,'总明细 源文件后台下'!C:C,"Order")</f>
        <v>0</v>
      </c>
      <c r="M287">
        <f>SUMIFS('总明细 源文件后台下'!P:P,'总明细 源文件后台下'!E:E,E287,'总明细 源文件后台下'!C:C,"Order")</f>
        <v>0</v>
      </c>
      <c r="N287">
        <f>SUMIFS('总明细 源文件后台下'!Q:Q,'总明细 源文件后台下'!E:E,E287,'总明细 源文件后台下'!C:C,"Order")</f>
        <v>0</v>
      </c>
      <c r="O287">
        <f>SUMIFS('总明细 源文件后台下'!R:R,'总明细 源文件后台下'!E:E,E287,'总明细 源文件后台下'!C:C,"Order")</f>
        <v>0</v>
      </c>
      <c r="P287">
        <f>SUMIFS('总明细 源文件后台下'!S:S,'总明细 源文件后台下'!E:E,E287,'总明细 源文件后台下'!C:C,"Order")</f>
        <v>0</v>
      </c>
      <c r="Q287">
        <f>SUMIFS('总明细 源文件后台下'!T:T,'总明细 源文件后台下'!E:E,E287,'总明细 源文件后台下'!C:C,"Order")</f>
        <v>0</v>
      </c>
      <c r="R287">
        <f>SUMIFS('总明细 源文件后台下'!U:U,'总明细 源文件后台下'!E:E,E287,'总明细 源文件后台下'!C:C,"Order")</f>
        <v>0</v>
      </c>
      <c r="S287">
        <f>SUMIFS('总明细 源文件后台下'!V:V,'总明细 源文件后台下'!E:E,E287,'总明细 源文件后台下'!C:C,"Order")</f>
        <v>0</v>
      </c>
      <c r="T287">
        <f>SUMIFS('总明细 源文件后台下'!W:W,'总明细 源文件后台下'!E:E,E287,'总明细 源文件后台下'!C:C,"Order")</f>
        <v>0</v>
      </c>
      <c r="U287">
        <f>SUMIFS('总明细 源文件后台下'!G:G,'总明细 源文件后台下'!E:E,E287,'总明细 源文件后台下'!C:C,"Refund")</f>
        <v>0</v>
      </c>
      <c r="V287">
        <f>SUMIFS('总明细 源文件后台下'!M:M,'总明细 源文件后台下'!E:E,E287,'总明细 源文件后台下'!C:C,"Refund")</f>
        <v>0</v>
      </c>
      <c r="W287">
        <f>SUMIFS('总明细 源文件后台下'!N:N,'总明细 源文件后台下'!E:E,E287,'总明细 源文件后台下'!C:C,"Refund")</f>
        <v>0</v>
      </c>
      <c r="X287">
        <f>SUMIFS('总明细 源文件后台下'!O:O,'总明细 源文件后台下'!E:E,E287,'总明细 源文件后台下'!C:C,"Refund")</f>
        <v>0</v>
      </c>
      <c r="Y287">
        <f>SUMIFS('总明细 源文件后台下'!P:P,'总明细 源文件后台下'!E:E,E287,'总明细 源文件后台下'!C:C,"Refund")</f>
        <v>0</v>
      </c>
      <c r="Z287">
        <f>SUMIFS('总明细 源文件后台下'!Q:Q,'总明细 源文件后台下'!E:E,E287,'总明细 源文件后台下'!C:C,"Refund")</f>
        <v>0</v>
      </c>
      <c r="AA287">
        <f>SUMIFS('总明细 源文件后台下'!R:R,'总明细 源文件后台下'!E:E,E287,'总明细 源文件后台下'!C:C,"Refund")</f>
        <v>0</v>
      </c>
      <c r="AB287">
        <f>SUMIFS('总明细 源文件后台下'!S:S,'总明细 源文件后台下'!E:E,E287,'总明细 源文件后台下'!C:C,"Refund")</f>
        <v>0</v>
      </c>
      <c r="AC287">
        <f>SUMIFS('总明细 源文件后台下'!T:T,'总明细 源文件后台下'!E:E,E287,'总明细 源文件后台下'!C:C,"Refund")</f>
        <v>0</v>
      </c>
      <c r="AD287">
        <f>SUMIFS('总明细 源文件后台下'!U:U,'总明细 源文件后台下'!E:E,E287,'总明细 源文件后台下'!C:C,"Refund")</f>
        <v>0</v>
      </c>
      <c r="AE287">
        <f>SUMIFS('总明细 源文件后台下'!V:V,'总明细 源文件后台下'!E:E,E287,'总明细 源文件后台下'!C:C,"Refund")</f>
        <v>0</v>
      </c>
      <c r="AF287">
        <f>SUMIFS('总明细 源文件后台下'!W:W,'总明细 源文件后台下'!E:E,E287,'总明细 源文件后台下'!C:C,"Refund")</f>
        <v>0</v>
      </c>
      <c r="AK287">
        <f>(SUMIF('广告费 源文件后台下'!G:G,E287,'广告费 源文件后台下'!M:M))*-1</f>
        <v>0</v>
      </c>
      <c r="AL287">
        <f>SUMIFS('总明细 源文件后台下'!W:W,'总明细 源文件后台下'!E:E,E287,'总明细 源文件后台下'!C:C,"Adjustment",'总明细 源文件后台下'!F:F,"FBA Inventory Reimbursement - Customer Return")</f>
        <v>0</v>
      </c>
      <c r="AM287">
        <f>SUMIFS('总明细 源文件后台下'!W:W,'总明细 源文件后台下'!E:E,E287,'总明细 源文件后台下'!C:C,"Adjustment",'总明细 源文件后台下'!F:F,"FBA Inventory Reimbursement - Damaged:Warehouse")</f>
        <v>0</v>
      </c>
      <c r="AN287">
        <f>SUMIFS('总明细 源文件后台下'!W:W,'总明细 源文件后台下'!E:E,E287,'总明细 源文件后台下'!C:C,"Adjustment",'总明细 源文件后台下'!F:F,"FBA Inventory Reimbursement - Customer Service Issue")</f>
        <v>0</v>
      </c>
      <c r="AO287">
        <f>SUMIFS('总明细 源文件后台下'!W:W,'总明细 源文件后台下'!E:E,E287,'总明细 源文件后台下'!C:C,"Adjustment",'总明细 源文件后台下'!F:F,"FBA Inventory Reimbursement - Fee Correction")</f>
        <v>0</v>
      </c>
      <c r="AP287">
        <f>SUMIFS('总明细 源文件后台下'!W:W,'总明细 源文件后台下'!E:E,E287,'总明细 源文件后台下'!C:C,"Adjustment",'总明细 源文件后台下'!F:F,"FBA Inventory Reimbursement - General Adjustment")</f>
        <v>0</v>
      </c>
      <c r="AQ287">
        <f>SUMIFS('总明细 源文件后台下'!W:W,'总明细 源文件后台下'!E:E,E287,'总明细 源文件后台下'!C:C,"Adjustment",'总明细 源文件后台下'!F:F,"FBA Inventory Reimbursement - Lost:Inbound")</f>
        <v>0</v>
      </c>
      <c r="AR287">
        <f>SUMIFS('总明细 源文件后台下'!W:W,'总明细 源文件后台下'!E:E,E287,'总明细 源文件后台下'!C:C,"Adjustment",'总明细 源文件后台下'!F:F,"FBA Inventory Reimbursement - Lost:Warehouse")</f>
        <v>0</v>
      </c>
      <c r="AS287">
        <f>SUMIFS('总明细 源文件后台下'!W:W,'总明细 源文件后台下'!E:E,E287,'总明细 源文件后台下'!C:C,"Adjustment",'总明细 源文件后台下'!F:F,"Non-subscription Fee Adjustment")</f>
        <v>0</v>
      </c>
      <c r="AT287">
        <f>SUMIFS('总明细 源文件后台下'!W:W,'总明细 源文件后台下'!E:E,E287,'总明细 源文件后台下'!C:C,"Adjustment",'总明细 源文件后台下'!F:F,"FBA Inventory Placement Service Fee")</f>
        <v>0</v>
      </c>
      <c r="AV287">
        <f>SUMIF('FBA Customer Return Per Unit Fe'!B:B,E287,'FBA Customer Return Per Unit Fe'!C:C)</f>
        <v>0</v>
      </c>
      <c r="AX287">
        <f>(SUMIF('仓储费 源文件后台下'!C:C,E287,'仓储费 源文件后台下'!V:V))*-1</f>
        <v>0</v>
      </c>
      <c r="AZ287">
        <f>SUMIF('Disposal Fee销毁费用-160.95'!B:B,E287,'Disposal Fee销毁费用-160.95'!D:D)*-1</f>
        <v>0</v>
      </c>
      <c r="BC287">
        <f>IFERROR(VLOOKUP(F287,'优惠券-86.4'!F:I,4,0),0)</f>
        <v>0</v>
      </c>
      <c r="BD287">
        <f>IFERROR(VLOOKUP(F287,'早评-120'!E:H,4,0),0)</f>
        <v>0</v>
      </c>
      <c r="BF287">
        <f t="shared" si="32"/>
        <v>0</v>
      </c>
      <c r="BG287">
        <f t="shared" si="33"/>
        <v>0</v>
      </c>
      <c r="BH287">
        <f t="shared" si="34"/>
        <v>0</v>
      </c>
      <c r="BQ287" s="45">
        <f t="shared" si="35"/>
        <v>0</v>
      </c>
      <c r="BR287">
        <f>SUMIFS('9月销毁明细'!D:D,'9月销毁明细'!A:A,E287,'9月销毁明细'!H:H,"Sellable")</f>
        <v>0</v>
      </c>
      <c r="BS287">
        <f>SUMIFS('9月销毁明细'!G:G,'9月销毁明细'!A:A,E287,'9月销毁明细'!H:H,"Sellable")</f>
        <v>0</v>
      </c>
      <c r="BT287">
        <f>SUMIFS('9月销毁明细'!D:D,'9月销毁明细'!A:A,E287,'9月销毁明细'!H:H,"Unsellable")</f>
        <v>0</v>
      </c>
      <c r="BU287">
        <f>SUMIFS('9月销毁明细'!G:G,'9月销毁明细'!A:A,E287,'9月销毁明细'!H:H,"Unsellable")</f>
        <v>0</v>
      </c>
      <c r="BW287">
        <f>IFERROR(I287*VLOOKUP(F287,'9.3成本表'!C:L,10,0),0)</f>
        <v>0</v>
      </c>
      <c r="BX287">
        <f t="shared" si="36"/>
        <v>0</v>
      </c>
      <c r="CC287" s="45">
        <f t="shared" si="37"/>
        <v>0</v>
      </c>
      <c r="CD287" s="45">
        <f t="shared" si="38"/>
        <v>0</v>
      </c>
      <c r="CE287" s="45">
        <f t="shared" si="39"/>
        <v>0</v>
      </c>
    </row>
    <row r="288" spans="4:83" x14ac:dyDescent="0.25">
      <c r="D288" s="20" t="s">
        <v>685</v>
      </c>
      <c r="E288" s="20" t="s">
        <v>686</v>
      </c>
      <c r="F288" s="20">
        <v>4014</v>
      </c>
      <c r="G288">
        <v>282</v>
      </c>
      <c r="H288" s="20"/>
      <c r="I288">
        <f>SUMIFS('总明细 源文件后台下'!G:G,'总明细 源文件后台下'!E:E,E288,'总明细 源文件后台下'!C:C,"Order")</f>
        <v>0</v>
      </c>
      <c r="J288">
        <f>SUMIFS('总明细 源文件后台下'!M:M,'总明细 源文件后台下'!E:E,E288,'总明细 源文件后台下'!C:C,"Order")</f>
        <v>0</v>
      </c>
      <c r="K288">
        <f>SUMIFS('总明细 源文件后台下'!N:N,'总明细 源文件后台下'!E:E,E288,'总明细 源文件后台下'!C:C,"Order")</f>
        <v>0</v>
      </c>
      <c r="L288">
        <f>SUMIFS('总明细 源文件后台下'!O:O,'总明细 源文件后台下'!E:E,E288,'总明细 源文件后台下'!C:C,"Order")</f>
        <v>0</v>
      </c>
      <c r="M288">
        <f>SUMIFS('总明细 源文件后台下'!P:P,'总明细 源文件后台下'!E:E,E288,'总明细 源文件后台下'!C:C,"Order")</f>
        <v>0</v>
      </c>
      <c r="N288">
        <f>SUMIFS('总明细 源文件后台下'!Q:Q,'总明细 源文件后台下'!E:E,E288,'总明细 源文件后台下'!C:C,"Order")</f>
        <v>0</v>
      </c>
      <c r="O288">
        <f>SUMIFS('总明细 源文件后台下'!R:R,'总明细 源文件后台下'!E:E,E288,'总明细 源文件后台下'!C:C,"Order")</f>
        <v>0</v>
      </c>
      <c r="P288">
        <f>SUMIFS('总明细 源文件后台下'!S:S,'总明细 源文件后台下'!E:E,E288,'总明细 源文件后台下'!C:C,"Order")</f>
        <v>0</v>
      </c>
      <c r="Q288">
        <f>SUMIFS('总明细 源文件后台下'!T:T,'总明细 源文件后台下'!E:E,E288,'总明细 源文件后台下'!C:C,"Order")</f>
        <v>0</v>
      </c>
      <c r="R288">
        <f>SUMIFS('总明细 源文件后台下'!U:U,'总明细 源文件后台下'!E:E,E288,'总明细 源文件后台下'!C:C,"Order")</f>
        <v>0</v>
      </c>
      <c r="S288">
        <f>SUMIFS('总明细 源文件后台下'!V:V,'总明细 源文件后台下'!E:E,E288,'总明细 源文件后台下'!C:C,"Order")</f>
        <v>0</v>
      </c>
      <c r="T288">
        <f>SUMIFS('总明细 源文件后台下'!W:W,'总明细 源文件后台下'!E:E,E288,'总明细 源文件后台下'!C:C,"Order")</f>
        <v>0</v>
      </c>
      <c r="U288">
        <f>SUMIFS('总明细 源文件后台下'!G:G,'总明细 源文件后台下'!E:E,E288,'总明细 源文件后台下'!C:C,"Refund")</f>
        <v>0</v>
      </c>
      <c r="V288">
        <f>SUMIFS('总明细 源文件后台下'!M:M,'总明细 源文件后台下'!E:E,E288,'总明细 源文件后台下'!C:C,"Refund")</f>
        <v>0</v>
      </c>
      <c r="W288">
        <f>SUMIFS('总明细 源文件后台下'!N:N,'总明细 源文件后台下'!E:E,E288,'总明细 源文件后台下'!C:C,"Refund")</f>
        <v>0</v>
      </c>
      <c r="X288">
        <f>SUMIFS('总明细 源文件后台下'!O:O,'总明细 源文件后台下'!E:E,E288,'总明细 源文件后台下'!C:C,"Refund")</f>
        <v>0</v>
      </c>
      <c r="Y288">
        <f>SUMIFS('总明细 源文件后台下'!P:P,'总明细 源文件后台下'!E:E,E288,'总明细 源文件后台下'!C:C,"Refund")</f>
        <v>0</v>
      </c>
      <c r="Z288">
        <f>SUMIFS('总明细 源文件后台下'!Q:Q,'总明细 源文件后台下'!E:E,E288,'总明细 源文件后台下'!C:C,"Refund")</f>
        <v>0</v>
      </c>
      <c r="AA288">
        <f>SUMIFS('总明细 源文件后台下'!R:R,'总明细 源文件后台下'!E:E,E288,'总明细 源文件后台下'!C:C,"Refund")</f>
        <v>0</v>
      </c>
      <c r="AB288">
        <f>SUMIFS('总明细 源文件后台下'!S:S,'总明细 源文件后台下'!E:E,E288,'总明细 源文件后台下'!C:C,"Refund")</f>
        <v>0</v>
      </c>
      <c r="AC288">
        <f>SUMIFS('总明细 源文件后台下'!T:T,'总明细 源文件后台下'!E:E,E288,'总明细 源文件后台下'!C:C,"Refund")</f>
        <v>0</v>
      </c>
      <c r="AD288">
        <f>SUMIFS('总明细 源文件后台下'!U:U,'总明细 源文件后台下'!E:E,E288,'总明细 源文件后台下'!C:C,"Refund")</f>
        <v>0</v>
      </c>
      <c r="AE288">
        <f>SUMIFS('总明细 源文件后台下'!V:V,'总明细 源文件后台下'!E:E,E288,'总明细 源文件后台下'!C:C,"Refund")</f>
        <v>0</v>
      </c>
      <c r="AF288">
        <f>SUMIFS('总明细 源文件后台下'!W:W,'总明细 源文件后台下'!E:E,E288,'总明细 源文件后台下'!C:C,"Refund")</f>
        <v>0</v>
      </c>
      <c r="AK288">
        <f>(SUMIF('广告费 源文件后台下'!G:G,E288,'广告费 源文件后台下'!M:M))*-1</f>
        <v>0</v>
      </c>
      <c r="AL288">
        <f>SUMIFS('总明细 源文件后台下'!W:W,'总明细 源文件后台下'!E:E,E288,'总明细 源文件后台下'!C:C,"Adjustment",'总明细 源文件后台下'!F:F,"FBA Inventory Reimbursement - Customer Return")</f>
        <v>0</v>
      </c>
      <c r="AM288">
        <f>SUMIFS('总明细 源文件后台下'!W:W,'总明细 源文件后台下'!E:E,E288,'总明细 源文件后台下'!C:C,"Adjustment",'总明细 源文件后台下'!F:F,"FBA Inventory Reimbursement - Damaged:Warehouse")</f>
        <v>0</v>
      </c>
      <c r="AN288">
        <f>SUMIFS('总明细 源文件后台下'!W:W,'总明细 源文件后台下'!E:E,E288,'总明细 源文件后台下'!C:C,"Adjustment",'总明细 源文件后台下'!F:F,"FBA Inventory Reimbursement - Customer Service Issue")</f>
        <v>0</v>
      </c>
      <c r="AO288">
        <f>SUMIFS('总明细 源文件后台下'!W:W,'总明细 源文件后台下'!E:E,E288,'总明细 源文件后台下'!C:C,"Adjustment",'总明细 源文件后台下'!F:F,"FBA Inventory Reimbursement - Fee Correction")</f>
        <v>0</v>
      </c>
      <c r="AP288">
        <f>SUMIFS('总明细 源文件后台下'!W:W,'总明细 源文件后台下'!E:E,E288,'总明细 源文件后台下'!C:C,"Adjustment",'总明细 源文件后台下'!F:F,"FBA Inventory Reimbursement - General Adjustment")</f>
        <v>0</v>
      </c>
      <c r="AQ288">
        <f>SUMIFS('总明细 源文件后台下'!W:W,'总明细 源文件后台下'!E:E,E288,'总明细 源文件后台下'!C:C,"Adjustment",'总明细 源文件后台下'!F:F,"FBA Inventory Reimbursement - Lost:Inbound")</f>
        <v>0</v>
      </c>
      <c r="AR288">
        <f>SUMIFS('总明细 源文件后台下'!W:W,'总明细 源文件后台下'!E:E,E288,'总明细 源文件后台下'!C:C,"Adjustment",'总明细 源文件后台下'!F:F,"FBA Inventory Reimbursement - Lost:Warehouse")</f>
        <v>0</v>
      </c>
      <c r="AS288">
        <f>SUMIFS('总明细 源文件后台下'!W:W,'总明细 源文件后台下'!E:E,E288,'总明细 源文件后台下'!C:C,"Adjustment",'总明细 源文件后台下'!F:F,"Non-subscription Fee Adjustment")</f>
        <v>0</v>
      </c>
      <c r="AT288">
        <f>SUMIFS('总明细 源文件后台下'!W:W,'总明细 源文件后台下'!E:E,E288,'总明细 源文件后台下'!C:C,"Adjustment",'总明细 源文件后台下'!F:F,"FBA Inventory Placement Service Fee")</f>
        <v>0</v>
      </c>
      <c r="AV288">
        <f>SUMIF('FBA Customer Return Per Unit Fe'!B:B,E288,'FBA Customer Return Per Unit Fe'!C:C)</f>
        <v>0</v>
      </c>
      <c r="AX288">
        <f>(SUMIF('仓储费 源文件后台下'!C:C,E288,'仓储费 源文件后台下'!V:V))*-1</f>
        <v>0</v>
      </c>
      <c r="AZ288">
        <f>SUMIF('Disposal Fee销毁费用-160.95'!B:B,E288,'Disposal Fee销毁费用-160.95'!D:D)*-1</f>
        <v>0</v>
      </c>
      <c r="BC288">
        <f>IFERROR(VLOOKUP(F288,'优惠券-86.4'!F:I,4,0),0)</f>
        <v>0</v>
      </c>
      <c r="BD288">
        <f>IFERROR(VLOOKUP(F288,'早评-120'!E:H,4,0),0)</f>
        <v>0</v>
      </c>
      <c r="BF288">
        <f t="shared" si="32"/>
        <v>0</v>
      </c>
      <c r="BG288">
        <f t="shared" si="33"/>
        <v>0</v>
      </c>
      <c r="BH288">
        <f t="shared" si="34"/>
        <v>0</v>
      </c>
      <c r="BQ288" s="45">
        <f t="shared" si="35"/>
        <v>0</v>
      </c>
      <c r="BR288">
        <f>SUMIFS('9月销毁明细'!D:D,'9月销毁明细'!A:A,E288,'9月销毁明细'!H:H,"Sellable")</f>
        <v>0</v>
      </c>
      <c r="BS288">
        <f>SUMIFS('9月销毁明细'!G:G,'9月销毁明细'!A:A,E288,'9月销毁明细'!H:H,"Sellable")</f>
        <v>0</v>
      </c>
      <c r="BT288">
        <f>SUMIFS('9月销毁明细'!D:D,'9月销毁明细'!A:A,E288,'9月销毁明细'!H:H,"Unsellable")</f>
        <v>0</v>
      </c>
      <c r="BU288">
        <f>SUMIFS('9月销毁明细'!G:G,'9月销毁明细'!A:A,E288,'9月销毁明细'!H:H,"Unsellable")</f>
        <v>0</v>
      </c>
      <c r="BW288">
        <f>IFERROR(I288*VLOOKUP(F288,'9.3成本表'!C:L,10,0),0)</f>
        <v>0</v>
      </c>
      <c r="BX288">
        <f t="shared" si="36"/>
        <v>0</v>
      </c>
      <c r="CC288" s="45">
        <f t="shared" si="37"/>
        <v>0</v>
      </c>
      <c r="CD288" s="45">
        <f t="shared" si="38"/>
        <v>0</v>
      </c>
      <c r="CE288" s="45">
        <f t="shared" si="39"/>
        <v>0</v>
      </c>
    </row>
    <row r="289" spans="4:83" x14ac:dyDescent="0.25">
      <c r="D289" s="20" t="s">
        <v>687</v>
      </c>
      <c r="E289" s="20" t="s">
        <v>688</v>
      </c>
      <c r="F289" s="20">
        <v>4014</v>
      </c>
      <c r="G289">
        <v>283</v>
      </c>
      <c r="H289" s="20"/>
      <c r="I289">
        <f>SUMIFS('总明细 源文件后台下'!G:G,'总明细 源文件后台下'!E:E,E289,'总明细 源文件后台下'!C:C,"Order")</f>
        <v>0</v>
      </c>
      <c r="J289">
        <f>SUMIFS('总明细 源文件后台下'!M:M,'总明细 源文件后台下'!E:E,E289,'总明细 源文件后台下'!C:C,"Order")</f>
        <v>0</v>
      </c>
      <c r="K289">
        <f>SUMIFS('总明细 源文件后台下'!N:N,'总明细 源文件后台下'!E:E,E289,'总明细 源文件后台下'!C:C,"Order")</f>
        <v>0</v>
      </c>
      <c r="L289">
        <f>SUMIFS('总明细 源文件后台下'!O:O,'总明细 源文件后台下'!E:E,E289,'总明细 源文件后台下'!C:C,"Order")</f>
        <v>0</v>
      </c>
      <c r="M289">
        <f>SUMIFS('总明细 源文件后台下'!P:P,'总明细 源文件后台下'!E:E,E289,'总明细 源文件后台下'!C:C,"Order")</f>
        <v>0</v>
      </c>
      <c r="N289">
        <f>SUMIFS('总明细 源文件后台下'!Q:Q,'总明细 源文件后台下'!E:E,E289,'总明细 源文件后台下'!C:C,"Order")</f>
        <v>0</v>
      </c>
      <c r="O289">
        <f>SUMIFS('总明细 源文件后台下'!R:R,'总明细 源文件后台下'!E:E,E289,'总明细 源文件后台下'!C:C,"Order")</f>
        <v>0</v>
      </c>
      <c r="P289">
        <f>SUMIFS('总明细 源文件后台下'!S:S,'总明细 源文件后台下'!E:E,E289,'总明细 源文件后台下'!C:C,"Order")</f>
        <v>0</v>
      </c>
      <c r="Q289">
        <f>SUMIFS('总明细 源文件后台下'!T:T,'总明细 源文件后台下'!E:E,E289,'总明细 源文件后台下'!C:C,"Order")</f>
        <v>0</v>
      </c>
      <c r="R289">
        <f>SUMIFS('总明细 源文件后台下'!U:U,'总明细 源文件后台下'!E:E,E289,'总明细 源文件后台下'!C:C,"Order")</f>
        <v>0</v>
      </c>
      <c r="S289">
        <f>SUMIFS('总明细 源文件后台下'!V:V,'总明细 源文件后台下'!E:E,E289,'总明细 源文件后台下'!C:C,"Order")</f>
        <v>0</v>
      </c>
      <c r="T289">
        <f>SUMIFS('总明细 源文件后台下'!W:W,'总明细 源文件后台下'!E:E,E289,'总明细 源文件后台下'!C:C,"Order")</f>
        <v>0</v>
      </c>
      <c r="U289">
        <f>SUMIFS('总明细 源文件后台下'!G:G,'总明细 源文件后台下'!E:E,E289,'总明细 源文件后台下'!C:C,"Refund")</f>
        <v>0</v>
      </c>
      <c r="V289">
        <f>SUMIFS('总明细 源文件后台下'!M:M,'总明细 源文件后台下'!E:E,E289,'总明细 源文件后台下'!C:C,"Refund")</f>
        <v>0</v>
      </c>
      <c r="W289">
        <f>SUMIFS('总明细 源文件后台下'!N:N,'总明细 源文件后台下'!E:E,E289,'总明细 源文件后台下'!C:C,"Refund")</f>
        <v>0</v>
      </c>
      <c r="X289">
        <f>SUMIFS('总明细 源文件后台下'!O:O,'总明细 源文件后台下'!E:E,E289,'总明细 源文件后台下'!C:C,"Refund")</f>
        <v>0</v>
      </c>
      <c r="Y289">
        <f>SUMIFS('总明细 源文件后台下'!P:P,'总明细 源文件后台下'!E:E,E289,'总明细 源文件后台下'!C:C,"Refund")</f>
        <v>0</v>
      </c>
      <c r="Z289">
        <f>SUMIFS('总明细 源文件后台下'!Q:Q,'总明细 源文件后台下'!E:E,E289,'总明细 源文件后台下'!C:C,"Refund")</f>
        <v>0</v>
      </c>
      <c r="AA289">
        <f>SUMIFS('总明细 源文件后台下'!R:R,'总明细 源文件后台下'!E:E,E289,'总明细 源文件后台下'!C:C,"Refund")</f>
        <v>0</v>
      </c>
      <c r="AB289">
        <f>SUMIFS('总明细 源文件后台下'!S:S,'总明细 源文件后台下'!E:E,E289,'总明细 源文件后台下'!C:C,"Refund")</f>
        <v>0</v>
      </c>
      <c r="AC289">
        <f>SUMIFS('总明细 源文件后台下'!T:T,'总明细 源文件后台下'!E:E,E289,'总明细 源文件后台下'!C:C,"Refund")</f>
        <v>0</v>
      </c>
      <c r="AD289">
        <f>SUMIFS('总明细 源文件后台下'!U:U,'总明细 源文件后台下'!E:E,E289,'总明细 源文件后台下'!C:C,"Refund")</f>
        <v>0</v>
      </c>
      <c r="AE289">
        <f>SUMIFS('总明细 源文件后台下'!V:V,'总明细 源文件后台下'!E:E,E289,'总明细 源文件后台下'!C:C,"Refund")</f>
        <v>0</v>
      </c>
      <c r="AF289">
        <f>SUMIFS('总明细 源文件后台下'!W:W,'总明细 源文件后台下'!E:E,E289,'总明细 源文件后台下'!C:C,"Refund")</f>
        <v>0</v>
      </c>
      <c r="AK289">
        <f>(SUMIF('广告费 源文件后台下'!G:G,E289,'广告费 源文件后台下'!M:M))*-1</f>
        <v>0</v>
      </c>
      <c r="AL289">
        <f>SUMIFS('总明细 源文件后台下'!W:W,'总明细 源文件后台下'!E:E,E289,'总明细 源文件后台下'!C:C,"Adjustment",'总明细 源文件后台下'!F:F,"FBA Inventory Reimbursement - Customer Return")</f>
        <v>0</v>
      </c>
      <c r="AM289">
        <f>SUMIFS('总明细 源文件后台下'!W:W,'总明细 源文件后台下'!E:E,E289,'总明细 源文件后台下'!C:C,"Adjustment",'总明细 源文件后台下'!F:F,"FBA Inventory Reimbursement - Damaged:Warehouse")</f>
        <v>0</v>
      </c>
      <c r="AN289">
        <f>SUMIFS('总明细 源文件后台下'!W:W,'总明细 源文件后台下'!E:E,E289,'总明细 源文件后台下'!C:C,"Adjustment",'总明细 源文件后台下'!F:F,"FBA Inventory Reimbursement - Customer Service Issue")</f>
        <v>0</v>
      </c>
      <c r="AO289">
        <f>SUMIFS('总明细 源文件后台下'!W:W,'总明细 源文件后台下'!E:E,E289,'总明细 源文件后台下'!C:C,"Adjustment",'总明细 源文件后台下'!F:F,"FBA Inventory Reimbursement - Fee Correction")</f>
        <v>0</v>
      </c>
      <c r="AP289">
        <f>SUMIFS('总明细 源文件后台下'!W:W,'总明细 源文件后台下'!E:E,E289,'总明细 源文件后台下'!C:C,"Adjustment",'总明细 源文件后台下'!F:F,"FBA Inventory Reimbursement - General Adjustment")</f>
        <v>0</v>
      </c>
      <c r="AQ289">
        <f>SUMIFS('总明细 源文件后台下'!W:W,'总明细 源文件后台下'!E:E,E289,'总明细 源文件后台下'!C:C,"Adjustment",'总明细 源文件后台下'!F:F,"FBA Inventory Reimbursement - Lost:Inbound")</f>
        <v>0</v>
      </c>
      <c r="AR289">
        <f>SUMIFS('总明细 源文件后台下'!W:W,'总明细 源文件后台下'!E:E,E289,'总明细 源文件后台下'!C:C,"Adjustment",'总明细 源文件后台下'!F:F,"FBA Inventory Reimbursement - Lost:Warehouse")</f>
        <v>0</v>
      </c>
      <c r="AS289">
        <f>SUMIFS('总明细 源文件后台下'!W:W,'总明细 源文件后台下'!E:E,E289,'总明细 源文件后台下'!C:C,"Adjustment",'总明细 源文件后台下'!F:F,"Non-subscription Fee Adjustment")</f>
        <v>0</v>
      </c>
      <c r="AT289">
        <f>SUMIFS('总明细 源文件后台下'!W:W,'总明细 源文件后台下'!E:E,E289,'总明细 源文件后台下'!C:C,"Adjustment",'总明细 源文件后台下'!F:F,"FBA Inventory Placement Service Fee")</f>
        <v>0</v>
      </c>
      <c r="AV289">
        <f>SUMIF('FBA Customer Return Per Unit Fe'!B:B,E289,'FBA Customer Return Per Unit Fe'!C:C)</f>
        <v>0</v>
      </c>
      <c r="AX289">
        <f>(SUMIF('仓储费 源文件后台下'!C:C,E289,'仓储费 源文件后台下'!V:V))*-1</f>
        <v>0</v>
      </c>
      <c r="AZ289">
        <f>SUMIF('Disposal Fee销毁费用-160.95'!B:B,E289,'Disposal Fee销毁费用-160.95'!D:D)*-1</f>
        <v>0</v>
      </c>
      <c r="BC289">
        <f>IFERROR(VLOOKUP(F289,'优惠券-86.4'!F:I,4,0),0)</f>
        <v>0</v>
      </c>
      <c r="BD289">
        <f>IFERROR(VLOOKUP(F289,'早评-120'!E:H,4,0),0)</f>
        <v>0</v>
      </c>
      <c r="BF289">
        <f t="shared" si="32"/>
        <v>0</v>
      </c>
      <c r="BG289">
        <f t="shared" si="33"/>
        <v>0</v>
      </c>
      <c r="BH289">
        <f t="shared" si="34"/>
        <v>0</v>
      </c>
      <c r="BQ289" s="45">
        <f t="shared" si="35"/>
        <v>0</v>
      </c>
      <c r="BR289">
        <f>SUMIFS('9月销毁明细'!D:D,'9月销毁明细'!A:A,E289,'9月销毁明细'!H:H,"Sellable")</f>
        <v>0</v>
      </c>
      <c r="BS289">
        <f>SUMIFS('9月销毁明细'!G:G,'9月销毁明细'!A:A,E289,'9月销毁明细'!H:H,"Sellable")</f>
        <v>0</v>
      </c>
      <c r="BT289">
        <f>SUMIFS('9月销毁明细'!D:D,'9月销毁明细'!A:A,E289,'9月销毁明细'!H:H,"Unsellable")</f>
        <v>0</v>
      </c>
      <c r="BU289">
        <f>SUMIFS('9月销毁明细'!G:G,'9月销毁明细'!A:A,E289,'9月销毁明细'!H:H,"Unsellable")</f>
        <v>0</v>
      </c>
      <c r="BW289">
        <f>IFERROR(I289*VLOOKUP(F289,'9.3成本表'!C:L,10,0),0)</f>
        <v>0</v>
      </c>
      <c r="BX289">
        <f t="shared" si="36"/>
        <v>0</v>
      </c>
      <c r="CC289" s="45">
        <f t="shared" si="37"/>
        <v>0</v>
      </c>
      <c r="CD289" s="45">
        <f t="shared" si="38"/>
        <v>0</v>
      </c>
      <c r="CE289" s="45">
        <f t="shared" si="39"/>
        <v>0</v>
      </c>
    </row>
    <row r="290" spans="4:83" x14ac:dyDescent="0.25">
      <c r="D290" s="20" t="s">
        <v>689</v>
      </c>
      <c r="E290" s="20" t="s">
        <v>690</v>
      </c>
      <c r="F290" s="20">
        <v>4014</v>
      </c>
      <c r="G290">
        <v>284</v>
      </c>
      <c r="H290" s="20"/>
      <c r="I290">
        <f>SUMIFS('总明细 源文件后台下'!G:G,'总明细 源文件后台下'!E:E,E290,'总明细 源文件后台下'!C:C,"Order")</f>
        <v>0</v>
      </c>
      <c r="J290">
        <f>SUMIFS('总明细 源文件后台下'!M:M,'总明细 源文件后台下'!E:E,E290,'总明细 源文件后台下'!C:C,"Order")</f>
        <v>0</v>
      </c>
      <c r="K290">
        <f>SUMIFS('总明细 源文件后台下'!N:N,'总明细 源文件后台下'!E:E,E290,'总明细 源文件后台下'!C:C,"Order")</f>
        <v>0</v>
      </c>
      <c r="L290">
        <f>SUMIFS('总明细 源文件后台下'!O:O,'总明细 源文件后台下'!E:E,E290,'总明细 源文件后台下'!C:C,"Order")</f>
        <v>0</v>
      </c>
      <c r="M290">
        <f>SUMIFS('总明细 源文件后台下'!P:P,'总明细 源文件后台下'!E:E,E290,'总明细 源文件后台下'!C:C,"Order")</f>
        <v>0</v>
      </c>
      <c r="N290">
        <f>SUMIFS('总明细 源文件后台下'!Q:Q,'总明细 源文件后台下'!E:E,E290,'总明细 源文件后台下'!C:C,"Order")</f>
        <v>0</v>
      </c>
      <c r="O290">
        <f>SUMIFS('总明细 源文件后台下'!R:R,'总明细 源文件后台下'!E:E,E290,'总明细 源文件后台下'!C:C,"Order")</f>
        <v>0</v>
      </c>
      <c r="P290">
        <f>SUMIFS('总明细 源文件后台下'!S:S,'总明细 源文件后台下'!E:E,E290,'总明细 源文件后台下'!C:C,"Order")</f>
        <v>0</v>
      </c>
      <c r="Q290">
        <f>SUMIFS('总明细 源文件后台下'!T:T,'总明细 源文件后台下'!E:E,E290,'总明细 源文件后台下'!C:C,"Order")</f>
        <v>0</v>
      </c>
      <c r="R290">
        <f>SUMIFS('总明细 源文件后台下'!U:U,'总明细 源文件后台下'!E:E,E290,'总明细 源文件后台下'!C:C,"Order")</f>
        <v>0</v>
      </c>
      <c r="S290">
        <f>SUMIFS('总明细 源文件后台下'!V:V,'总明细 源文件后台下'!E:E,E290,'总明细 源文件后台下'!C:C,"Order")</f>
        <v>0</v>
      </c>
      <c r="T290">
        <f>SUMIFS('总明细 源文件后台下'!W:W,'总明细 源文件后台下'!E:E,E290,'总明细 源文件后台下'!C:C,"Order")</f>
        <v>0</v>
      </c>
      <c r="U290">
        <f>SUMIFS('总明细 源文件后台下'!G:G,'总明细 源文件后台下'!E:E,E290,'总明细 源文件后台下'!C:C,"Refund")</f>
        <v>0</v>
      </c>
      <c r="V290">
        <f>SUMIFS('总明细 源文件后台下'!M:M,'总明细 源文件后台下'!E:E,E290,'总明细 源文件后台下'!C:C,"Refund")</f>
        <v>0</v>
      </c>
      <c r="W290">
        <f>SUMIFS('总明细 源文件后台下'!N:N,'总明细 源文件后台下'!E:E,E290,'总明细 源文件后台下'!C:C,"Refund")</f>
        <v>0</v>
      </c>
      <c r="X290">
        <f>SUMIFS('总明细 源文件后台下'!O:O,'总明细 源文件后台下'!E:E,E290,'总明细 源文件后台下'!C:C,"Refund")</f>
        <v>0</v>
      </c>
      <c r="Y290">
        <f>SUMIFS('总明细 源文件后台下'!P:P,'总明细 源文件后台下'!E:E,E290,'总明细 源文件后台下'!C:C,"Refund")</f>
        <v>0</v>
      </c>
      <c r="Z290">
        <f>SUMIFS('总明细 源文件后台下'!Q:Q,'总明细 源文件后台下'!E:E,E290,'总明细 源文件后台下'!C:C,"Refund")</f>
        <v>0</v>
      </c>
      <c r="AA290">
        <f>SUMIFS('总明细 源文件后台下'!R:R,'总明细 源文件后台下'!E:E,E290,'总明细 源文件后台下'!C:C,"Refund")</f>
        <v>0</v>
      </c>
      <c r="AB290">
        <f>SUMIFS('总明细 源文件后台下'!S:S,'总明细 源文件后台下'!E:E,E290,'总明细 源文件后台下'!C:C,"Refund")</f>
        <v>0</v>
      </c>
      <c r="AC290">
        <f>SUMIFS('总明细 源文件后台下'!T:T,'总明细 源文件后台下'!E:E,E290,'总明细 源文件后台下'!C:C,"Refund")</f>
        <v>0</v>
      </c>
      <c r="AD290">
        <f>SUMIFS('总明细 源文件后台下'!U:U,'总明细 源文件后台下'!E:E,E290,'总明细 源文件后台下'!C:C,"Refund")</f>
        <v>0</v>
      </c>
      <c r="AE290">
        <f>SUMIFS('总明细 源文件后台下'!V:V,'总明细 源文件后台下'!E:E,E290,'总明细 源文件后台下'!C:C,"Refund")</f>
        <v>0</v>
      </c>
      <c r="AF290">
        <f>SUMIFS('总明细 源文件后台下'!W:W,'总明细 源文件后台下'!E:E,E290,'总明细 源文件后台下'!C:C,"Refund")</f>
        <v>0</v>
      </c>
      <c r="AK290">
        <f>(SUMIF('广告费 源文件后台下'!G:G,E290,'广告费 源文件后台下'!M:M))*-1</f>
        <v>0</v>
      </c>
      <c r="AL290">
        <f>SUMIFS('总明细 源文件后台下'!W:W,'总明细 源文件后台下'!E:E,E290,'总明细 源文件后台下'!C:C,"Adjustment",'总明细 源文件后台下'!F:F,"FBA Inventory Reimbursement - Customer Return")</f>
        <v>0</v>
      </c>
      <c r="AM290">
        <f>SUMIFS('总明细 源文件后台下'!W:W,'总明细 源文件后台下'!E:E,E290,'总明细 源文件后台下'!C:C,"Adjustment",'总明细 源文件后台下'!F:F,"FBA Inventory Reimbursement - Damaged:Warehouse")</f>
        <v>0</v>
      </c>
      <c r="AN290">
        <f>SUMIFS('总明细 源文件后台下'!W:W,'总明细 源文件后台下'!E:E,E290,'总明细 源文件后台下'!C:C,"Adjustment",'总明细 源文件后台下'!F:F,"FBA Inventory Reimbursement - Customer Service Issue")</f>
        <v>0</v>
      </c>
      <c r="AO290">
        <f>SUMIFS('总明细 源文件后台下'!W:W,'总明细 源文件后台下'!E:E,E290,'总明细 源文件后台下'!C:C,"Adjustment",'总明细 源文件后台下'!F:F,"FBA Inventory Reimbursement - Fee Correction")</f>
        <v>0</v>
      </c>
      <c r="AP290">
        <f>SUMIFS('总明细 源文件后台下'!W:W,'总明细 源文件后台下'!E:E,E290,'总明细 源文件后台下'!C:C,"Adjustment",'总明细 源文件后台下'!F:F,"FBA Inventory Reimbursement - General Adjustment")</f>
        <v>0</v>
      </c>
      <c r="AQ290">
        <f>SUMIFS('总明细 源文件后台下'!W:W,'总明细 源文件后台下'!E:E,E290,'总明细 源文件后台下'!C:C,"Adjustment",'总明细 源文件后台下'!F:F,"FBA Inventory Reimbursement - Lost:Inbound")</f>
        <v>0</v>
      </c>
      <c r="AR290">
        <f>SUMIFS('总明细 源文件后台下'!W:W,'总明细 源文件后台下'!E:E,E290,'总明细 源文件后台下'!C:C,"Adjustment",'总明细 源文件后台下'!F:F,"FBA Inventory Reimbursement - Lost:Warehouse")</f>
        <v>0</v>
      </c>
      <c r="AS290">
        <f>SUMIFS('总明细 源文件后台下'!W:W,'总明细 源文件后台下'!E:E,E290,'总明细 源文件后台下'!C:C,"Adjustment",'总明细 源文件后台下'!F:F,"Non-subscription Fee Adjustment")</f>
        <v>0</v>
      </c>
      <c r="AT290">
        <f>SUMIFS('总明细 源文件后台下'!W:W,'总明细 源文件后台下'!E:E,E290,'总明细 源文件后台下'!C:C,"Adjustment",'总明细 源文件后台下'!F:F,"FBA Inventory Placement Service Fee")</f>
        <v>0</v>
      </c>
      <c r="AV290">
        <f>SUMIF('FBA Customer Return Per Unit Fe'!B:B,E290,'FBA Customer Return Per Unit Fe'!C:C)</f>
        <v>0</v>
      </c>
      <c r="AX290">
        <f>(SUMIF('仓储费 源文件后台下'!C:C,E290,'仓储费 源文件后台下'!V:V))*-1</f>
        <v>0</v>
      </c>
      <c r="AZ290">
        <f>SUMIF('Disposal Fee销毁费用-160.95'!B:B,E290,'Disposal Fee销毁费用-160.95'!D:D)*-1</f>
        <v>0</v>
      </c>
      <c r="BC290">
        <f>IFERROR(VLOOKUP(F290,'优惠券-86.4'!F:I,4,0),0)</f>
        <v>0</v>
      </c>
      <c r="BD290">
        <f>IFERROR(VLOOKUP(F290,'早评-120'!E:H,4,0),0)</f>
        <v>0</v>
      </c>
      <c r="BF290">
        <f t="shared" si="32"/>
        <v>0</v>
      </c>
      <c r="BG290">
        <f t="shared" si="33"/>
        <v>0</v>
      </c>
      <c r="BH290">
        <f t="shared" si="34"/>
        <v>0</v>
      </c>
      <c r="BQ290" s="45">
        <f t="shared" si="35"/>
        <v>0</v>
      </c>
      <c r="BR290">
        <f>SUMIFS('9月销毁明细'!D:D,'9月销毁明细'!A:A,E290,'9月销毁明细'!H:H,"Sellable")</f>
        <v>0</v>
      </c>
      <c r="BS290">
        <f>SUMIFS('9月销毁明细'!G:G,'9月销毁明细'!A:A,E290,'9月销毁明细'!H:H,"Sellable")</f>
        <v>0</v>
      </c>
      <c r="BT290">
        <f>SUMIFS('9月销毁明细'!D:D,'9月销毁明细'!A:A,E290,'9月销毁明细'!H:H,"Unsellable")</f>
        <v>0</v>
      </c>
      <c r="BU290">
        <f>SUMIFS('9月销毁明细'!G:G,'9月销毁明细'!A:A,E290,'9月销毁明细'!H:H,"Unsellable")</f>
        <v>0</v>
      </c>
      <c r="BW290">
        <f>IFERROR(I290*VLOOKUP(F290,'9.3成本表'!C:L,10,0),0)</f>
        <v>0</v>
      </c>
      <c r="BX290">
        <f t="shared" si="36"/>
        <v>0</v>
      </c>
      <c r="CC290" s="45">
        <f t="shared" si="37"/>
        <v>0</v>
      </c>
      <c r="CD290" s="45">
        <f t="shared" si="38"/>
        <v>0</v>
      </c>
      <c r="CE290" s="45">
        <f t="shared" si="39"/>
        <v>0</v>
      </c>
    </row>
    <row r="291" spans="4:83" x14ac:dyDescent="0.25">
      <c r="D291" s="20" t="s">
        <v>691</v>
      </c>
      <c r="E291" s="20" t="s">
        <v>692</v>
      </c>
      <c r="F291" s="20">
        <v>4014</v>
      </c>
      <c r="G291">
        <v>285</v>
      </c>
      <c r="H291" s="20"/>
      <c r="I291">
        <f>SUMIFS('总明细 源文件后台下'!G:G,'总明细 源文件后台下'!E:E,E291,'总明细 源文件后台下'!C:C,"Order")</f>
        <v>0</v>
      </c>
      <c r="J291">
        <f>SUMIFS('总明细 源文件后台下'!M:M,'总明细 源文件后台下'!E:E,E291,'总明细 源文件后台下'!C:C,"Order")</f>
        <v>0</v>
      </c>
      <c r="K291">
        <f>SUMIFS('总明细 源文件后台下'!N:N,'总明细 源文件后台下'!E:E,E291,'总明细 源文件后台下'!C:C,"Order")</f>
        <v>0</v>
      </c>
      <c r="L291">
        <f>SUMIFS('总明细 源文件后台下'!O:O,'总明细 源文件后台下'!E:E,E291,'总明细 源文件后台下'!C:C,"Order")</f>
        <v>0</v>
      </c>
      <c r="M291">
        <f>SUMIFS('总明细 源文件后台下'!P:P,'总明细 源文件后台下'!E:E,E291,'总明细 源文件后台下'!C:C,"Order")</f>
        <v>0</v>
      </c>
      <c r="N291">
        <f>SUMIFS('总明细 源文件后台下'!Q:Q,'总明细 源文件后台下'!E:E,E291,'总明细 源文件后台下'!C:C,"Order")</f>
        <v>0</v>
      </c>
      <c r="O291">
        <f>SUMIFS('总明细 源文件后台下'!R:R,'总明细 源文件后台下'!E:E,E291,'总明细 源文件后台下'!C:C,"Order")</f>
        <v>0</v>
      </c>
      <c r="P291">
        <f>SUMIFS('总明细 源文件后台下'!S:S,'总明细 源文件后台下'!E:E,E291,'总明细 源文件后台下'!C:C,"Order")</f>
        <v>0</v>
      </c>
      <c r="Q291">
        <f>SUMIFS('总明细 源文件后台下'!T:T,'总明细 源文件后台下'!E:E,E291,'总明细 源文件后台下'!C:C,"Order")</f>
        <v>0</v>
      </c>
      <c r="R291">
        <f>SUMIFS('总明细 源文件后台下'!U:U,'总明细 源文件后台下'!E:E,E291,'总明细 源文件后台下'!C:C,"Order")</f>
        <v>0</v>
      </c>
      <c r="S291">
        <f>SUMIFS('总明细 源文件后台下'!V:V,'总明细 源文件后台下'!E:E,E291,'总明细 源文件后台下'!C:C,"Order")</f>
        <v>0</v>
      </c>
      <c r="T291">
        <f>SUMIFS('总明细 源文件后台下'!W:W,'总明细 源文件后台下'!E:E,E291,'总明细 源文件后台下'!C:C,"Order")</f>
        <v>0</v>
      </c>
      <c r="U291">
        <f>SUMIFS('总明细 源文件后台下'!G:G,'总明细 源文件后台下'!E:E,E291,'总明细 源文件后台下'!C:C,"Refund")</f>
        <v>0</v>
      </c>
      <c r="V291">
        <f>SUMIFS('总明细 源文件后台下'!M:M,'总明细 源文件后台下'!E:E,E291,'总明细 源文件后台下'!C:C,"Refund")</f>
        <v>0</v>
      </c>
      <c r="W291">
        <f>SUMIFS('总明细 源文件后台下'!N:N,'总明细 源文件后台下'!E:E,E291,'总明细 源文件后台下'!C:C,"Refund")</f>
        <v>0</v>
      </c>
      <c r="X291">
        <f>SUMIFS('总明细 源文件后台下'!O:O,'总明细 源文件后台下'!E:E,E291,'总明细 源文件后台下'!C:C,"Refund")</f>
        <v>0</v>
      </c>
      <c r="Y291">
        <f>SUMIFS('总明细 源文件后台下'!P:P,'总明细 源文件后台下'!E:E,E291,'总明细 源文件后台下'!C:C,"Refund")</f>
        <v>0</v>
      </c>
      <c r="Z291">
        <f>SUMIFS('总明细 源文件后台下'!Q:Q,'总明细 源文件后台下'!E:E,E291,'总明细 源文件后台下'!C:C,"Refund")</f>
        <v>0</v>
      </c>
      <c r="AA291">
        <f>SUMIFS('总明细 源文件后台下'!R:R,'总明细 源文件后台下'!E:E,E291,'总明细 源文件后台下'!C:C,"Refund")</f>
        <v>0</v>
      </c>
      <c r="AB291">
        <f>SUMIFS('总明细 源文件后台下'!S:S,'总明细 源文件后台下'!E:E,E291,'总明细 源文件后台下'!C:C,"Refund")</f>
        <v>0</v>
      </c>
      <c r="AC291">
        <f>SUMIFS('总明细 源文件后台下'!T:T,'总明细 源文件后台下'!E:E,E291,'总明细 源文件后台下'!C:C,"Refund")</f>
        <v>0</v>
      </c>
      <c r="AD291">
        <f>SUMIFS('总明细 源文件后台下'!U:U,'总明细 源文件后台下'!E:E,E291,'总明细 源文件后台下'!C:C,"Refund")</f>
        <v>0</v>
      </c>
      <c r="AE291">
        <f>SUMIFS('总明细 源文件后台下'!V:V,'总明细 源文件后台下'!E:E,E291,'总明细 源文件后台下'!C:C,"Refund")</f>
        <v>0</v>
      </c>
      <c r="AF291">
        <f>SUMIFS('总明细 源文件后台下'!W:W,'总明细 源文件后台下'!E:E,E291,'总明细 源文件后台下'!C:C,"Refund")</f>
        <v>0</v>
      </c>
      <c r="AK291">
        <f>(SUMIF('广告费 源文件后台下'!G:G,E291,'广告费 源文件后台下'!M:M))*-1</f>
        <v>0</v>
      </c>
      <c r="AL291">
        <f>SUMIFS('总明细 源文件后台下'!W:W,'总明细 源文件后台下'!E:E,E291,'总明细 源文件后台下'!C:C,"Adjustment",'总明细 源文件后台下'!F:F,"FBA Inventory Reimbursement - Customer Return")</f>
        <v>0</v>
      </c>
      <c r="AM291">
        <f>SUMIFS('总明细 源文件后台下'!W:W,'总明细 源文件后台下'!E:E,E291,'总明细 源文件后台下'!C:C,"Adjustment",'总明细 源文件后台下'!F:F,"FBA Inventory Reimbursement - Damaged:Warehouse")</f>
        <v>0</v>
      </c>
      <c r="AN291">
        <f>SUMIFS('总明细 源文件后台下'!W:W,'总明细 源文件后台下'!E:E,E291,'总明细 源文件后台下'!C:C,"Adjustment",'总明细 源文件后台下'!F:F,"FBA Inventory Reimbursement - Customer Service Issue")</f>
        <v>0</v>
      </c>
      <c r="AO291">
        <f>SUMIFS('总明细 源文件后台下'!W:W,'总明细 源文件后台下'!E:E,E291,'总明细 源文件后台下'!C:C,"Adjustment",'总明细 源文件后台下'!F:F,"FBA Inventory Reimbursement - Fee Correction")</f>
        <v>0</v>
      </c>
      <c r="AP291">
        <f>SUMIFS('总明细 源文件后台下'!W:W,'总明细 源文件后台下'!E:E,E291,'总明细 源文件后台下'!C:C,"Adjustment",'总明细 源文件后台下'!F:F,"FBA Inventory Reimbursement - General Adjustment")</f>
        <v>0</v>
      </c>
      <c r="AQ291">
        <f>SUMIFS('总明细 源文件后台下'!W:W,'总明细 源文件后台下'!E:E,E291,'总明细 源文件后台下'!C:C,"Adjustment",'总明细 源文件后台下'!F:F,"FBA Inventory Reimbursement - Lost:Inbound")</f>
        <v>0</v>
      </c>
      <c r="AR291">
        <f>SUMIFS('总明细 源文件后台下'!W:W,'总明细 源文件后台下'!E:E,E291,'总明细 源文件后台下'!C:C,"Adjustment",'总明细 源文件后台下'!F:F,"FBA Inventory Reimbursement - Lost:Warehouse")</f>
        <v>0</v>
      </c>
      <c r="AS291">
        <f>SUMIFS('总明细 源文件后台下'!W:W,'总明细 源文件后台下'!E:E,E291,'总明细 源文件后台下'!C:C,"Adjustment",'总明细 源文件后台下'!F:F,"Non-subscription Fee Adjustment")</f>
        <v>0</v>
      </c>
      <c r="AT291">
        <f>SUMIFS('总明细 源文件后台下'!W:W,'总明细 源文件后台下'!E:E,E291,'总明细 源文件后台下'!C:C,"Adjustment",'总明细 源文件后台下'!F:F,"FBA Inventory Placement Service Fee")</f>
        <v>0</v>
      </c>
      <c r="AV291">
        <f>SUMIF('FBA Customer Return Per Unit Fe'!B:B,E291,'FBA Customer Return Per Unit Fe'!C:C)</f>
        <v>0</v>
      </c>
      <c r="AX291">
        <f>(SUMIF('仓储费 源文件后台下'!C:C,E291,'仓储费 源文件后台下'!V:V))*-1</f>
        <v>0</v>
      </c>
      <c r="AZ291">
        <f>SUMIF('Disposal Fee销毁费用-160.95'!B:B,E291,'Disposal Fee销毁费用-160.95'!D:D)*-1</f>
        <v>0</v>
      </c>
      <c r="BC291">
        <f>IFERROR(VLOOKUP(F291,'优惠券-86.4'!F:I,4,0),0)</f>
        <v>0</v>
      </c>
      <c r="BD291">
        <f>IFERROR(VLOOKUP(F291,'早评-120'!E:H,4,0),0)</f>
        <v>0</v>
      </c>
      <c r="BF291">
        <f t="shared" si="32"/>
        <v>0</v>
      </c>
      <c r="BG291">
        <f t="shared" si="33"/>
        <v>0</v>
      </c>
      <c r="BH291">
        <f t="shared" si="34"/>
        <v>0</v>
      </c>
      <c r="BQ291" s="45">
        <f t="shared" si="35"/>
        <v>0</v>
      </c>
      <c r="BR291">
        <f>SUMIFS('9月销毁明细'!D:D,'9月销毁明细'!A:A,E291,'9月销毁明细'!H:H,"Sellable")</f>
        <v>0</v>
      </c>
      <c r="BS291">
        <f>SUMIFS('9月销毁明细'!G:G,'9月销毁明细'!A:A,E291,'9月销毁明细'!H:H,"Sellable")</f>
        <v>0</v>
      </c>
      <c r="BT291">
        <f>SUMIFS('9月销毁明细'!D:D,'9月销毁明细'!A:A,E291,'9月销毁明细'!H:H,"Unsellable")</f>
        <v>0</v>
      </c>
      <c r="BU291">
        <f>SUMIFS('9月销毁明细'!G:G,'9月销毁明细'!A:A,E291,'9月销毁明细'!H:H,"Unsellable")</f>
        <v>0</v>
      </c>
      <c r="BW291">
        <f>IFERROR(I291*VLOOKUP(F291,'9.3成本表'!C:L,10,0),0)</f>
        <v>0</v>
      </c>
      <c r="BX291">
        <f t="shared" si="36"/>
        <v>0</v>
      </c>
      <c r="CC291" s="45">
        <f t="shared" si="37"/>
        <v>0</v>
      </c>
      <c r="CD291" s="45">
        <f t="shared" si="38"/>
        <v>0</v>
      </c>
      <c r="CE291" s="45">
        <f t="shared" si="39"/>
        <v>0</v>
      </c>
    </row>
    <row r="292" spans="4:83" x14ac:dyDescent="0.25">
      <c r="D292" s="20" t="s">
        <v>693</v>
      </c>
      <c r="E292" s="20" t="s">
        <v>694</v>
      </c>
      <c r="F292" s="20">
        <v>4014</v>
      </c>
      <c r="G292">
        <v>286</v>
      </c>
      <c r="H292" s="20"/>
      <c r="I292">
        <f>SUMIFS('总明细 源文件后台下'!G:G,'总明细 源文件后台下'!E:E,E292,'总明细 源文件后台下'!C:C,"Order")</f>
        <v>0</v>
      </c>
      <c r="J292">
        <f>SUMIFS('总明细 源文件后台下'!M:M,'总明细 源文件后台下'!E:E,E292,'总明细 源文件后台下'!C:C,"Order")</f>
        <v>0</v>
      </c>
      <c r="K292">
        <f>SUMIFS('总明细 源文件后台下'!N:N,'总明细 源文件后台下'!E:E,E292,'总明细 源文件后台下'!C:C,"Order")</f>
        <v>0</v>
      </c>
      <c r="L292">
        <f>SUMIFS('总明细 源文件后台下'!O:O,'总明细 源文件后台下'!E:E,E292,'总明细 源文件后台下'!C:C,"Order")</f>
        <v>0</v>
      </c>
      <c r="M292">
        <f>SUMIFS('总明细 源文件后台下'!P:P,'总明细 源文件后台下'!E:E,E292,'总明细 源文件后台下'!C:C,"Order")</f>
        <v>0</v>
      </c>
      <c r="N292">
        <f>SUMIFS('总明细 源文件后台下'!Q:Q,'总明细 源文件后台下'!E:E,E292,'总明细 源文件后台下'!C:C,"Order")</f>
        <v>0</v>
      </c>
      <c r="O292">
        <f>SUMIFS('总明细 源文件后台下'!R:R,'总明细 源文件后台下'!E:E,E292,'总明细 源文件后台下'!C:C,"Order")</f>
        <v>0</v>
      </c>
      <c r="P292">
        <f>SUMIFS('总明细 源文件后台下'!S:S,'总明细 源文件后台下'!E:E,E292,'总明细 源文件后台下'!C:C,"Order")</f>
        <v>0</v>
      </c>
      <c r="Q292">
        <f>SUMIFS('总明细 源文件后台下'!T:T,'总明细 源文件后台下'!E:E,E292,'总明细 源文件后台下'!C:C,"Order")</f>
        <v>0</v>
      </c>
      <c r="R292">
        <f>SUMIFS('总明细 源文件后台下'!U:U,'总明细 源文件后台下'!E:E,E292,'总明细 源文件后台下'!C:C,"Order")</f>
        <v>0</v>
      </c>
      <c r="S292">
        <f>SUMIFS('总明细 源文件后台下'!V:V,'总明细 源文件后台下'!E:E,E292,'总明细 源文件后台下'!C:C,"Order")</f>
        <v>0</v>
      </c>
      <c r="T292">
        <f>SUMIFS('总明细 源文件后台下'!W:W,'总明细 源文件后台下'!E:E,E292,'总明细 源文件后台下'!C:C,"Order")</f>
        <v>0</v>
      </c>
      <c r="U292">
        <f>SUMIFS('总明细 源文件后台下'!G:G,'总明细 源文件后台下'!E:E,E292,'总明细 源文件后台下'!C:C,"Refund")</f>
        <v>0</v>
      </c>
      <c r="V292">
        <f>SUMIFS('总明细 源文件后台下'!M:M,'总明细 源文件后台下'!E:E,E292,'总明细 源文件后台下'!C:C,"Refund")</f>
        <v>0</v>
      </c>
      <c r="W292">
        <f>SUMIFS('总明细 源文件后台下'!N:N,'总明细 源文件后台下'!E:E,E292,'总明细 源文件后台下'!C:C,"Refund")</f>
        <v>0</v>
      </c>
      <c r="X292">
        <f>SUMIFS('总明细 源文件后台下'!O:O,'总明细 源文件后台下'!E:E,E292,'总明细 源文件后台下'!C:C,"Refund")</f>
        <v>0</v>
      </c>
      <c r="Y292">
        <f>SUMIFS('总明细 源文件后台下'!P:P,'总明细 源文件后台下'!E:E,E292,'总明细 源文件后台下'!C:C,"Refund")</f>
        <v>0</v>
      </c>
      <c r="Z292">
        <f>SUMIFS('总明细 源文件后台下'!Q:Q,'总明细 源文件后台下'!E:E,E292,'总明细 源文件后台下'!C:C,"Refund")</f>
        <v>0</v>
      </c>
      <c r="AA292">
        <f>SUMIFS('总明细 源文件后台下'!R:R,'总明细 源文件后台下'!E:E,E292,'总明细 源文件后台下'!C:C,"Refund")</f>
        <v>0</v>
      </c>
      <c r="AB292">
        <f>SUMIFS('总明细 源文件后台下'!S:S,'总明细 源文件后台下'!E:E,E292,'总明细 源文件后台下'!C:C,"Refund")</f>
        <v>0</v>
      </c>
      <c r="AC292">
        <f>SUMIFS('总明细 源文件后台下'!T:T,'总明细 源文件后台下'!E:E,E292,'总明细 源文件后台下'!C:C,"Refund")</f>
        <v>0</v>
      </c>
      <c r="AD292">
        <f>SUMIFS('总明细 源文件后台下'!U:U,'总明细 源文件后台下'!E:E,E292,'总明细 源文件后台下'!C:C,"Refund")</f>
        <v>0</v>
      </c>
      <c r="AE292">
        <f>SUMIFS('总明细 源文件后台下'!V:V,'总明细 源文件后台下'!E:E,E292,'总明细 源文件后台下'!C:C,"Refund")</f>
        <v>0</v>
      </c>
      <c r="AF292">
        <f>SUMIFS('总明细 源文件后台下'!W:W,'总明细 源文件后台下'!E:E,E292,'总明细 源文件后台下'!C:C,"Refund")</f>
        <v>0</v>
      </c>
      <c r="AK292">
        <f>(SUMIF('广告费 源文件后台下'!G:G,E292,'广告费 源文件后台下'!M:M))*-1</f>
        <v>0</v>
      </c>
      <c r="AL292">
        <f>SUMIFS('总明细 源文件后台下'!W:W,'总明细 源文件后台下'!E:E,E292,'总明细 源文件后台下'!C:C,"Adjustment",'总明细 源文件后台下'!F:F,"FBA Inventory Reimbursement - Customer Return")</f>
        <v>0</v>
      </c>
      <c r="AM292">
        <f>SUMIFS('总明细 源文件后台下'!W:W,'总明细 源文件后台下'!E:E,E292,'总明细 源文件后台下'!C:C,"Adjustment",'总明细 源文件后台下'!F:F,"FBA Inventory Reimbursement - Damaged:Warehouse")</f>
        <v>0</v>
      </c>
      <c r="AN292">
        <f>SUMIFS('总明细 源文件后台下'!W:W,'总明细 源文件后台下'!E:E,E292,'总明细 源文件后台下'!C:C,"Adjustment",'总明细 源文件后台下'!F:F,"FBA Inventory Reimbursement - Customer Service Issue")</f>
        <v>0</v>
      </c>
      <c r="AO292">
        <f>SUMIFS('总明细 源文件后台下'!W:W,'总明细 源文件后台下'!E:E,E292,'总明细 源文件后台下'!C:C,"Adjustment",'总明细 源文件后台下'!F:F,"FBA Inventory Reimbursement - Fee Correction")</f>
        <v>0</v>
      </c>
      <c r="AP292">
        <f>SUMIFS('总明细 源文件后台下'!W:W,'总明细 源文件后台下'!E:E,E292,'总明细 源文件后台下'!C:C,"Adjustment",'总明细 源文件后台下'!F:F,"FBA Inventory Reimbursement - General Adjustment")</f>
        <v>0</v>
      </c>
      <c r="AQ292">
        <f>SUMIFS('总明细 源文件后台下'!W:W,'总明细 源文件后台下'!E:E,E292,'总明细 源文件后台下'!C:C,"Adjustment",'总明细 源文件后台下'!F:F,"FBA Inventory Reimbursement - Lost:Inbound")</f>
        <v>0</v>
      </c>
      <c r="AR292">
        <f>SUMIFS('总明细 源文件后台下'!W:W,'总明细 源文件后台下'!E:E,E292,'总明细 源文件后台下'!C:C,"Adjustment",'总明细 源文件后台下'!F:F,"FBA Inventory Reimbursement - Lost:Warehouse")</f>
        <v>0</v>
      </c>
      <c r="AS292">
        <f>SUMIFS('总明细 源文件后台下'!W:W,'总明细 源文件后台下'!E:E,E292,'总明细 源文件后台下'!C:C,"Adjustment",'总明细 源文件后台下'!F:F,"Non-subscription Fee Adjustment")</f>
        <v>0</v>
      </c>
      <c r="AT292">
        <f>SUMIFS('总明细 源文件后台下'!W:W,'总明细 源文件后台下'!E:E,E292,'总明细 源文件后台下'!C:C,"Adjustment",'总明细 源文件后台下'!F:F,"FBA Inventory Placement Service Fee")</f>
        <v>0</v>
      </c>
      <c r="AV292">
        <f>SUMIF('FBA Customer Return Per Unit Fe'!B:B,E292,'FBA Customer Return Per Unit Fe'!C:C)</f>
        <v>0</v>
      </c>
      <c r="AX292">
        <f>(SUMIF('仓储费 源文件后台下'!C:C,E292,'仓储费 源文件后台下'!V:V))*-1</f>
        <v>0</v>
      </c>
      <c r="AZ292">
        <f>SUMIF('Disposal Fee销毁费用-160.95'!B:B,E292,'Disposal Fee销毁费用-160.95'!D:D)*-1</f>
        <v>0</v>
      </c>
      <c r="BC292">
        <f>IFERROR(VLOOKUP(F292,'优惠券-86.4'!F:I,4,0),0)</f>
        <v>0</v>
      </c>
      <c r="BD292">
        <f>IFERROR(VLOOKUP(F292,'早评-120'!E:H,4,0),0)</f>
        <v>0</v>
      </c>
      <c r="BF292">
        <f t="shared" si="32"/>
        <v>0</v>
      </c>
      <c r="BG292">
        <f t="shared" si="33"/>
        <v>0</v>
      </c>
      <c r="BH292">
        <f t="shared" si="34"/>
        <v>0</v>
      </c>
      <c r="BQ292" s="45">
        <f t="shared" si="35"/>
        <v>0</v>
      </c>
      <c r="BR292">
        <f>SUMIFS('9月销毁明细'!D:D,'9月销毁明细'!A:A,E292,'9月销毁明细'!H:H,"Sellable")</f>
        <v>0</v>
      </c>
      <c r="BS292">
        <f>SUMIFS('9月销毁明细'!G:G,'9月销毁明细'!A:A,E292,'9月销毁明细'!H:H,"Sellable")</f>
        <v>0</v>
      </c>
      <c r="BT292">
        <f>SUMIFS('9月销毁明细'!D:D,'9月销毁明细'!A:A,E292,'9月销毁明细'!H:H,"Unsellable")</f>
        <v>0</v>
      </c>
      <c r="BU292">
        <f>SUMIFS('9月销毁明细'!G:G,'9月销毁明细'!A:A,E292,'9月销毁明细'!H:H,"Unsellable")</f>
        <v>0</v>
      </c>
      <c r="BW292">
        <f>IFERROR(I292*VLOOKUP(F292,'9.3成本表'!C:L,10,0),0)</f>
        <v>0</v>
      </c>
      <c r="BX292">
        <f t="shared" si="36"/>
        <v>0</v>
      </c>
      <c r="CC292" s="45">
        <f t="shared" si="37"/>
        <v>0</v>
      </c>
      <c r="CD292" s="45">
        <f t="shared" si="38"/>
        <v>0</v>
      </c>
      <c r="CE292" s="45">
        <f t="shared" si="39"/>
        <v>0</v>
      </c>
    </row>
    <row r="293" spans="4:83" x14ac:dyDescent="0.25">
      <c r="D293" s="20" t="s">
        <v>695</v>
      </c>
      <c r="E293" s="20" t="s">
        <v>696</v>
      </c>
      <c r="F293" s="20">
        <v>4014</v>
      </c>
      <c r="G293">
        <v>287</v>
      </c>
      <c r="H293" s="20"/>
      <c r="I293">
        <f>SUMIFS('总明细 源文件后台下'!G:G,'总明细 源文件后台下'!E:E,E293,'总明细 源文件后台下'!C:C,"Order")</f>
        <v>0</v>
      </c>
      <c r="J293">
        <f>SUMIFS('总明细 源文件后台下'!M:M,'总明细 源文件后台下'!E:E,E293,'总明细 源文件后台下'!C:C,"Order")</f>
        <v>0</v>
      </c>
      <c r="K293">
        <f>SUMIFS('总明细 源文件后台下'!N:N,'总明细 源文件后台下'!E:E,E293,'总明细 源文件后台下'!C:C,"Order")</f>
        <v>0</v>
      </c>
      <c r="L293">
        <f>SUMIFS('总明细 源文件后台下'!O:O,'总明细 源文件后台下'!E:E,E293,'总明细 源文件后台下'!C:C,"Order")</f>
        <v>0</v>
      </c>
      <c r="M293">
        <f>SUMIFS('总明细 源文件后台下'!P:P,'总明细 源文件后台下'!E:E,E293,'总明细 源文件后台下'!C:C,"Order")</f>
        <v>0</v>
      </c>
      <c r="N293">
        <f>SUMIFS('总明细 源文件后台下'!Q:Q,'总明细 源文件后台下'!E:E,E293,'总明细 源文件后台下'!C:C,"Order")</f>
        <v>0</v>
      </c>
      <c r="O293">
        <f>SUMIFS('总明细 源文件后台下'!R:R,'总明细 源文件后台下'!E:E,E293,'总明细 源文件后台下'!C:C,"Order")</f>
        <v>0</v>
      </c>
      <c r="P293">
        <f>SUMIFS('总明细 源文件后台下'!S:S,'总明细 源文件后台下'!E:E,E293,'总明细 源文件后台下'!C:C,"Order")</f>
        <v>0</v>
      </c>
      <c r="Q293">
        <f>SUMIFS('总明细 源文件后台下'!T:T,'总明细 源文件后台下'!E:E,E293,'总明细 源文件后台下'!C:C,"Order")</f>
        <v>0</v>
      </c>
      <c r="R293">
        <f>SUMIFS('总明细 源文件后台下'!U:U,'总明细 源文件后台下'!E:E,E293,'总明细 源文件后台下'!C:C,"Order")</f>
        <v>0</v>
      </c>
      <c r="S293">
        <f>SUMIFS('总明细 源文件后台下'!V:V,'总明细 源文件后台下'!E:E,E293,'总明细 源文件后台下'!C:C,"Order")</f>
        <v>0</v>
      </c>
      <c r="T293">
        <f>SUMIFS('总明细 源文件后台下'!W:W,'总明细 源文件后台下'!E:E,E293,'总明细 源文件后台下'!C:C,"Order")</f>
        <v>0</v>
      </c>
      <c r="U293">
        <f>SUMIFS('总明细 源文件后台下'!G:G,'总明细 源文件后台下'!E:E,E293,'总明细 源文件后台下'!C:C,"Refund")</f>
        <v>0</v>
      </c>
      <c r="V293">
        <f>SUMIFS('总明细 源文件后台下'!M:M,'总明细 源文件后台下'!E:E,E293,'总明细 源文件后台下'!C:C,"Refund")</f>
        <v>0</v>
      </c>
      <c r="W293">
        <f>SUMIFS('总明细 源文件后台下'!N:N,'总明细 源文件后台下'!E:E,E293,'总明细 源文件后台下'!C:C,"Refund")</f>
        <v>0</v>
      </c>
      <c r="X293">
        <f>SUMIFS('总明细 源文件后台下'!O:O,'总明细 源文件后台下'!E:E,E293,'总明细 源文件后台下'!C:C,"Refund")</f>
        <v>0</v>
      </c>
      <c r="Y293">
        <f>SUMIFS('总明细 源文件后台下'!P:P,'总明细 源文件后台下'!E:E,E293,'总明细 源文件后台下'!C:C,"Refund")</f>
        <v>0</v>
      </c>
      <c r="Z293">
        <f>SUMIFS('总明细 源文件后台下'!Q:Q,'总明细 源文件后台下'!E:E,E293,'总明细 源文件后台下'!C:C,"Refund")</f>
        <v>0</v>
      </c>
      <c r="AA293">
        <f>SUMIFS('总明细 源文件后台下'!R:R,'总明细 源文件后台下'!E:E,E293,'总明细 源文件后台下'!C:C,"Refund")</f>
        <v>0</v>
      </c>
      <c r="AB293">
        <f>SUMIFS('总明细 源文件后台下'!S:S,'总明细 源文件后台下'!E:E,E293,'总明细 源文件后台下'!C:C,"Refund")</f>
        <v>0</v>
      </c>
      <c r="AC293">
        <f>SUMIFS('总明细 源文件后台下'!T:T,'总明细 源文件后台下'!E:E,E293,'总明细 源文件后台下'!C:C,"Refund")</f>
        <v>0</v>
      </c>
      <c r="AD293">
        <f>SUMIFS('总明细 源文件后台下'!U:U,'总明细 源文件后台下'!E:E,E293,'总明细 源文件后台下'!C:C,"Refund")</f>
        <v>0</v>
      </c>
      <c r="AE293">
        <f>SUMIFS('总明细 源文件后台下'!V:V,'总明细 源文件后台下'!E:E,E293,'总明细 源文件后台下'!C:C,"Refund")</f>
        <v>0</v>
      </c>
      <c r="AF293">
        <f>SUMIFS('总明细 源文件后台下'!W:W,'总明细 源文件后台下'!E:E,E293,'总明细 源文件后台下'!C:C,"Refund")</f>
        <v>0</v>
      </c>
      <c r="AK293">
        <f>(SUMIF('广告费 源文件后台下'!G:G,E293,'广告费 源文件后台下'!M:M))*-1</f>
        <v>0</v>
      </c>
      <c r="AL293">
        <f>SUMIFS('总明细 源文件后台下'!W:W,'总明细 源文件后台下'!E:E,E293,'总明细 源文件后台下'!C:C,"Adjustment",'总明细 源文件后台下'!F:F,"FBA Inventory Reimbursement - Customer Return")</f>
        <v>0</v>
      </c>
      <c r="AM293">
        <f>SUMIFS('总明细 源文件后台下'!W:W,'总明细 源文件后台下'!E:E,E293,'总明细 源文件后台下'!C:C,"Adjustment",'总明细 源文件后台下'!F:F,"FBA Inventory Reimbursement - Damaged:Warehouse")</f>
        <v>0</v>
      </c>
      <c r="AN293">
        <f>SUMIFS('总明细 源文件后台下'!W:W,'总明细 源文件后台下'!E:E,E293,'总明细 源文件后台下'!C:C,"Adjustment",'总明细 源文件后台下'!F:F,"FBA Inventory Reimbursement - Customer Service Issue")</f>
        <v>0</v>
      </c>
      <c r="AO293">
        <f>SUMIFS('总明细 源文件后台下'!W:W,'总明细 源文件后台下'!E:E,E293,'总明细 源文件后台下'!C:C,"Adjustment",'总明细 源文件后台下'!F:F,"FBA Inventory Reimbursement - Fee Correction")</f>
        <v>0</v>
      </c>
      <c r="AP293">
        <f>SUMIFS('总明细 源文件后台下'!W:W,'总明细 源文件后台下'!E:E,E293,'总明细 源文件后台下'!C:C,"Adjustment",'总明细 源文件后台下'!F:F,"FBA Inventory Reimbursement - General Adjustment")</f>
        <v>0</v>
      </c>
      <c r="AQ293">
        <f>SUMIFS('总明细 源文件后台下'!W:W,'总明细 源文件后台下'!E:E,E293,'总明细 源文件后台下'!C:C,"Adjustment",'总明细 源文件后台下'!F:F,"FBA Inventory Reimbursement - Lost:Inbound")</f>
        <v>0</v>
      </c>
      <c r="AR293">
        <f>SUMIFS('总明细 源文件后台下'!W:W,'总明细 源文件后台下'!E:E,E293,'总明细 源文件后台下'!C:C,"Adjustment",'总明细 源文件后台下'!F:F,"FBA Inventory Reimbursement - Lost:Warehouse")</f>
        <v>0</v>
      </c>
      <c r="AS293">
        <f>SUMIFS('总明细 源文件后台下'!W:W,'总明细 源文件后台下'!E:E,E293,'总明细 源文件后台下'!C:C,"Adjustment",'总明细 源文件后台下'!F:F,"Non-subscription Fee Adjustment")</f>
        <v>0</v>
      </c>
      <c r="AT293">
        <f>SUMIFS('总明细 源文件后台下'!W:W,'总明细 源文件后台下'!E:E,E293,'总明细 源文件后台下'!C:C,"Adjustment",'总明细 源文件后台下'!F:F,"FBA Inventory Placement Service Fee")</f>
        <v>0</v>
      </c>
      <c r="AV293">
        <f>SUMIF('FBA Customer Return Per Unit Fe'!B:B,E293,'FBA Customer Return Per Unit Fe'!C:C)</f>
        <v>0</v>
      </c>
      <c r="AX293">
        <f>(SUMIF('仓储费 源文件后台下'!C:C,E293,'仓储费 源文件后台下'!V:V))*-1</f>
        <v>0</v>
      </c>
      <c r="AZ293">
        <f>SUMIF('Disposal Fee销毁费用-160.95'!B:B,E293,'Disposal Fee销毁费用-160.95'!D:D)*-1</f>
        <v>0</v>
      </c>
      <c r="BC293">
        <f>IFERROR(VLOOKUP(F293,'优惠券-86.4'!F:I,4,0),0)</f>
        <v>0</v>
      </c>
      <c r="BD293">
        <f>IFERROR(VLOOKUP(F293,'早评-120'!E:H,4,0),0)</f>
        <v>0</v>
      </c>
      <c r="BF293">
        <f t="shared" si="32"/>
        <v>0</v>
      </c>
      <c r="BG293">
        <f t="shared" si="33"/>
        <v>0</v>
      </c>
      <c r="BH293">
        <f t="shared" si="34"/>
        <v>0</v>
      </c>
      <c r="BQ293" s="45">
        <f t="shared" si="35"/>
        <v>0</v>
      </c>
      <c r="BR293">
        <f>SUMIFS('9月销毁明细'!D:D,'9月销毁明细'!A:A,E293,'9月销毁明细'!H:H,"Sellable")</f>
        <v>0</v>
      </c>
      <c r="BS293">
        <f>SUMIFS('9月销毁明细'!G:G,'9月销毁明细'!A:A,E293,'9月销毁明细'!H:H,"Sellable")</f>
        <v>0</v>
      </c>
      <c r="BT293">
        <f>SUMIFS('9月销毁明细'!D:D,'9月销毁明细'!A:A,E293,'9月销毁明细'!H:H,"Unsellable")</f>
        <v>0</v>
      </c>
      <c r="BU293">
        <f>SUMIFS('9月销毁明细'!G:G,'9月销毁明细'!A:A,E293,'9月销毁明细'!H:H,"Unsellable")</f>
        <v>0</v>
      </c>
      <c r="BW293">
        <f>IFERROR(I293*VLOOKUP(F293,'9.3成本表'!C:L,10,0),0)</f>
        <v>0</v>
      </c>
      <c r="BX293">
        <f t="shared" si="36"/>
        <v>0</v>
      </c>
      <c r="CC293" s="45">
        <f t="shared" si="37"/>
        <v>0</v>
      </c>
      <c r="CD293" s="45">
        <f t="shared" si="38"/>
        <v>0</v>
      </c>
      <c r="CE293" s="45">
        <f t="shared" si="39"/>
        <v>0</v>
      </c>
    </row>
    <row r="294" spans="4:83" x14ac:dyDescent="0.25">
      <c r="D294" s="20" t="s">
        <v>697</v>
      </c>
      <c r="E294" s="20" t="s">
        <v>698</v>
      </c>
      <c r="F294" s="20">
        <v>4014</v>
      </c>
      <c r="G294">
        <v>288</v>
      </c>
      <c r="H294" s="20"/>
      <c r="I294">
        <f>SUMIFS('总明细 源文件后台下'!G:G,'总明细 源文件后台下'!E:E,E294,'总明细 源文件后台下'!C:C,"Order")</f>
        <v>0</v>
      </c>
      <c r="J294">
        <f>SUMIFS('总明细 源文件后台下'!M:M,'总明细 源文件后台下'!E:E,E294,'总明细 源文件后台下'!C:C,"Order")</f>
        <v>0</v>
      </c>
      <c r="K294">
        <f>SUMIFS('总明细 源文件后台下'!N:N,'总明细 源文件后台下'!E:E,E294,'总明细 源文件后台下'!C:C,"Order")</f>
        <v>0</v>
      </c>
      <c r="L294">
        <f>SUMIFS('总明细 源文件后台下'!O:O,'总明细 源文件后台下'!E:E,E294,'总明细 源文件后台下'!C:C,"Order")</f>
        <v>0</v>
      </c>
      <c r="M294">
        <f>SUMIFS('总明细 源文件后台下'!P:P,'总明细 源文件后台下'!E:E,E294,'总明细 源文件后台下'!C:C,"Order")</f>
        <v>0</v>
      </c>
      <c r="N294">
        <f>SUMIFS('总明细 源文件后台下'!Q:Q,'总明细 源文件后台下'!E:E,E294,'总明细 源文件后台下'!C:C,"Order")</f>
        <v>0</v>
      </c>
      <c r="O294">
        <f>SUMIFS('总明细 源文件后台下'!R:R,'总明细 源文件后台下'!E:E,E294,'总明细 源文件后台下'!C:C,"Order")</f>
        <v>0</v>
      </c>
      <c r="P294">
        <f>SUMIFS('总明细 源文件后台下'!S:S,'总明细 源文件后台下'!E:E,E294,'总明细 源文件后台下'!C:C,"Order")</f>
        <v>0</v>
      </c>
      <c r="Q294">
        <f>SUMIFS('总明细 源文件后台下'!T:T,'总明细 源文件后台下'!E:E,E294,'总明细 源文件后台下'!C:C,"Order")</f>
        <v>0</v>
      </c>
      <c r="R294">
        <f>SUMIFS('总明细 源文件后台下'!U:U,'总明细 源文件后台下'!E:E,E294,'总明细 源文件后台下'!C:C,"Order")</f>
        <v>0</v>
      </c>
      <c r="S294">
        <f>SUMIFS('总明细 源文件后台下'!V:V,'总明细 源文件后台下'!E:E,E294,'总明细 源文件后台下'!C:C,"Order")</f>
        <v>0</v>
      </c>
      <c r="T294">
        <f>SUMIFS('总明细 源文件后台下'!W:W,'总明细 源文件后台下'!E:E,E294,'总明细 源文件后台下'!C:C,"Order")</f>
        <v>0</v>
      </c>
      <c r="U294">
        <f>SUMIFS('总明细 源文件后台下'!G:G,'总明细 源文件后台下'!E:E,E294,'总明细 源文件后台下'!C:C,"Refund")</f>
        <v>0</v>
      </c>
      <c r="V294">
        <f>SUMIFS('总明细 源文件后台下'!M:M,'总明细 源文件后台下'!E:E,E294,'总明细 源文件后台下'!C:C,"Refund")</f>
        <v>0</v>
      </c>
      <c r="W294">
        <f>SUMIFS('总明细 源文件后台下'!N:N,'总明细 源文件后台下'!E:E,E294,'总明细 源文件后台下'!C:C,"Refund")</f>
        <v>0</v>
      </c>
      <c r="X294">
        <f>SUMIFS('总明细 源文件后台下'!O:O,'总明细 源文件后台下'!E:E,E294,'总明细 源文件后台下'!C:C,"Refund")</f>
        <v>0</v>
      </c>
      <c r="Y294">
        <f>SUMIFS('总明细 源文件后台下'!P:P,'总明细 源文件后台下'!E:E,E294,'总明细 源文件后台下'!C:C,"Refund")</f>
        <v>0</v>
      </c>
      <c r="Z294">
        <f>SUMIFS('总明细 源文件后台下'!Q:Q,'总明细 源文件后台下'!E:E,E294,'总明细 源文件后台下'!C:C,"Refund")</f>
        <v>0</v>
      </c>
      <c r="AA294">
        <f>SUMIFS('总明细 源文件后台下'!R:R,'总明细 源文件后台下'!E:E,E294,'总明细 源文件后台下'!C:C,"Refund")</f>
        <v>0</v>
      </c>
      <c r="AB294">
        <f>SUMIFS('总明细 源文件后台下'!S:S,'总明细 源文件后台下'!E:E,E294,'总明细 源文件后台下'!C:C,"Refund")</f>
        <v>0</v>
      </c>
      <c r="AC294">
        <f>SUMIFS('总明细 源文件后台下'!T:T,'总明细 源文件后台下'!E:E,E294,'总明细 源文件后台下'!C:C,"Refund")</f>
        <v>0</v>
      </c>
      <c r="AD294">
        <f>SUMIFS('总明细 源文件后台下'!U:U,'总明细 源文件后台下'!E:E,E294,'总明细 源文件后台下'!C:C,"Refund")</f>
        <v>0</v>
      </c>
      <c r="AE294">
        <f>SUMIFS('总明细 源文件后台下'!V:V,'总明细 源文件后台下'!E:E,E294,'总明细 源文件后台下'!C:C,"Refund")</f>
        <v>0</v>
      </c>
      <c r="AF294">
        <f>SUMIFS('总明细 源文件后台下'!W:W,'总明细 源文件后台下'!E:E,E294,'总明细 源文件后台下'!C:C,"Refund")</f>
        <v>0</v>
      </c>
      <c r="AK294">
        <f>(SUMIF('广告费 源文件后台下'!G:G,E294,'广告费 源文件后台下'!M:M))*-1</f>
        <v>0</v>
      </c>
      <c r="AL294">
        <f>SUMIFS('总明细 源文件后台下'!W:W,'总明细 源文件后台下'!E:E,E294,'总明细 源文件后台下'!C:C,"Adjustment",'总明细 源文件后台下'!F:F,"FBA Inventory Reimbursement - Customer Return")</f>
        <v>0</v>
      </c>
      <c r="AM294">
        <f>SUMIFS('总明细 源文件后台下'!W:W,'总明细 源文件后台下'!E:E,E294,'总明细 源文件后台下'!C:C,"Adjustment",'总明细 源文件后台下'!F:F,"FBA Inventory Reimbursement - Damaged:Warehouse")</f>
        <v>0</v>
      </c>
      <c r="AN294">
        <f>SUMIFS('总明细 源文件后台下'!W:W,'总明细 源文件后台下'!E:E,E294,'总明细 源文件后台下'!C:C,"Adjustment",'总明细 源文件后台下'!F:F,"FBA Inventory Reimbursement - Customer Service Issue")</f>
        <v>0</v>
      </c>
      <c r="AO294">
        <f>SUMIFS('总明细 源文件后台下'!W:W,'总明细 源文件后台下'!E:E,E294,'总明细 源文件后台下'!C:C,"Adjustment",'总明细 源文件后台下'!F:F,"FBA Inventory Reimbursement - Fee Correction")</f>
        <v>0</v>
      </c>
      <c r="AP294">
        <f>SUMIFS('总明细 源文件后台下'!W:W,'总明细 源文件后台下'!E:E,E294,'总明细 源文件后台下'!C:C,"Adjustment",'总明细 源文件后台下'!F:F,"FBA Inventory Reimbursement - General Adjustment")</f>
        <v>0</v>
      </c>
      <c r="AQ294">
        <f>SUMIFS('总明细 源文件后台下'!W:W,'总明细 源文件后台下'!E:E,E294,'总明细 源文件后台下'!C:C,"Adjustment",'总明细 源文件后台下'!F:F,"FBA Inventory Reimbursement - Lost:Inbound")</f>
        <v>0</v>
      </c>
      <c r="AR294">
        <f>SUMIFS('总明细 源文件后台下'!W:W,'总明细 源文件后台下'!E:E,E294,'总明细 源文件后台下'!C:C,"Adjustment",'总明细 源文件后台下'!F:F,"FBA Inventory Reimbursement - Lost:Warehouse")</f>
        <v>0</v>
      </c>
      <c r="AS294">
        <f>SUMIFS('总明细 源文件后台下'!W:W,'总明细 源文件后台下'!E:E,E294,'总明细 源文件后台下'!C:C,"Adjustment",'总明细 源文件后台下'!F:F,"Non-subscription Fee Adjustment")</f>
        <v>0</v>
      </c>
      <c r="AT294">
        <f>SUMIFS('总明细 源文件后台下'!W:W,'总明细 源文件后台下'!E:E,E294,'总明细 源文件后台下'!C:C,"Adjustment",'总明细 源文件后台下'!F:F,"FBA Inventory Placement Service Fee")</f>
        <v>0</v>
      </c>
      <c r="AV294">
        <f>SUMIF('FBA Customer Return Per Unit Fe'!B:B,E294,'FBA Customer Return Per Unit Fe'!C:C)</f>
        <v>0</v>
      </c>
      <c r="AX294">
        <f>(SUMIF('仓储费 源文件后台下'!C:C,E294,'仓储费 源文件后台下'!V:V))*-1</f>
        <v>0</v>
      </c>
      <c r="AZ294">
        <f>SUMIF('Disposal Fee销毁费用-160.95'!B:B,E294,'Disposal Fee销毁费用-160.95'!D:D)*-1</f>
        <v>0</v>
      </c>
      <c r="BC294">
        <f>IFERROR(VLOOKUP(F294,'优惠券-86.4'!F:I,4,0),0)</f>
        <v>0</v>
      </c>
      <c r="BD294">
        <f>IFERROR(VLOOKUP(F294,'早评-120'!E:H,4,0),0)</f>
        <v>0</v>
      </c>
      <c r="BF294">
        <f t="shared" si="32"/>
        <v>0</v>
      </c>
      <c r="BG294">
        <f t="shared" si="33"/>
        <v>0</v>
      </c>
      <c r="BH294">
        <f t="shared" si="34"/>
        <v>0</v>
      </c>
      <c r="BQ294" s="45">
        <f t="shared" si="35"/>
        <v>0</v>
      </c>
      <c r="BR294">
        <f>SUMIFS('9月销毁明细'!D:D,'9月销毁明细'!A:A,E294,'9月销毁明细'!H:H,"Sellable")</f>
        <v>0</v>
      </c>
      <c r="BS294">
        <f>SUMIFS('9月销毁明细'!G:G,'9月销毁明细'!A:A,E294,'9月销毁明细'!H:H,"Sellable")</f>
        <v>0</v>
      </c>
      <c r="BT294">
        <f>SUMIFS('9月销毁明细'!D:D,'9月销毁明细'!A:A,E294,'9月销毁明细'!H:H,"Unsellable")</f>
        <v>0</v>
      </c>
      <c r="BU294">
        <f>SUMIFS('9月销毁明细'!G:G,'9月销毁明细'!A:A,E294,'9月销毁明细'!H:H,"Unsellable")</f>
        <v>0</v>
      </c>
      <c r="BW294">
        <f>IFERROR(I294*VLOOKUP(F294,'9.3成本表'!C:L,10,0),0)</f>
        <v>0</v>
      </c>
      <c r="BX294">
        <f t="shared" si="36"/>
        <v>0</v>
      </c>
      <c r="CC294" s="45">
        <f t="shared" si="37"/>
        <v>0</v>
      </c>
      <c r="CD294" s="45">
        <f t="shared" si="38"/>
        <v>0</v>
      </c>
      <c r="CE294" s="45">
        <f t="shared" si="39"/>
        <v>0</v>
      </c>
    </row>
    <row r="295" spans="4:83" x14ac:dyDescent="0.25">
      <c r="D295" s="20" t="s">
        <v>699</v>
      </c>
      <c r="E295" s="20" t="s">
        <v>700</v>
      </c>
      <c r="F295" s="20">
        <v>4014</v>
      </c>
      <c r="G295">
        <v>289</v>
      </c>
      <c r="H295" s="20"/>
      <c r="I295">
        <f>SUMIFS('总明细 源文件后台下'!G:G,'总明细 源文件后台下'!E:E,E295,'总明细 源文件后台下'!C:C,"Order")</f>
        <v>0</v>
      </c>
      <c r="J295">
        <f>SUMIFS('总明细 源文件后台下'!M:M,'总明细 源文件后台下'!E:E,E295,'总明细 源文件后台下'!C:C,"Order")</f>
        <v>0</v>
      </c>
      <c r="K295">
        <f>SUMIFS('总明细 源文件后台下'!N:N,'总明细 源文件后台下'!E:E,E295,'总明细 源文件后台下'!C:C,"Order")</f>
        <v>0</v>
      </c>
      <c r="L295">
        <f>SUMIFS('总明细 源文件后台下'!O:O,'总明细 源文件后台下'!E:E,E295,'总明细 源文件后台下'!C:C,"Order")</f>
        <v>0</v>
      </c>
      <c r="M295">
        <f>SUMIFS('总明细 源文件后台下'!P:P,'总明细 源文件后台下'!E:E,E295,'总明细 源文件后台下'!C:C,"Order")</f>
        <v>0</v>
      </c>
      <c r="N295">
        <f>SUMIFS('总明细 源文件后台下'!Q:Q,'总明细 源文件后台下'!E:E,E295,'总明细 源文件后台下'!C:C,"Order")</f>
        <v>0</v>
      </c>
      <c r="O295">
        <f>SUMIFS('总明细 源文件后台下'!R:R,'总明细 源文件后台下'!E:E,E295,'总明细 源文件后台下'!C:C,"Order")</f>
        <v>0</v>
      </c>
      <c r="P295">
        <f>SUMIFS('总明细 源文件后台下'!S:S,'总明细 源文件后台下'!E:E,E295,'总明细 源文件后台下'!C:C,"Order")</f>
        <v>0</v>
      </c>
      <c r="Q295">
        <f>SUMIFS('总明细 源文件后台下'!T:T,'总明细 源文件后台下'!E:E,E295,'总明细 源文件后台下'!C:C,"Order")</f>
        <v>0</v>
      </c>
      <c r="R295">
        <f>SUMIFS('总明细 源文件后台下'!U:U,'总明细 源文件后台下'!E:E,E295,'总明细 源文件后台下'!C:C,"Order")</f>
        <v>0</v>
      </c>
      <c r="S295">
        <f>SUMIFS('总明细 源文件后台下'!V:V,'总明细 源文件后台下'!E:E,E295,'总明细 源文件后台下'!C:C,"Order")</f>
        <v>0</v>
      </c>
      <c r="T295">
        <f>SUMIFS('总明细 源文件后台下'!W:W,'总明细 源文件后台下'!E:E,E295,'总明细 源文件后台下'!C:C,"Order")</f>
        <v>0</v>
      </c>
      <c r="U295">
        <f>SUMIFS('总明细 源文件后台下'!G:G,'总明细 源文件后台下'!E:E,E295,'总明细 源文件后台下'!C:C,"Refund")</f>
        <v>0</v>
      </c>
      <c r="V295">
        <f>SUMIFS('总明细 源文件后台下'!M:M,'总明细 源文件后台下'!E:E,E295,'总明细 源文件后台下'!C:C,"Refund")</f>
        <v>0</v>
      </c>
      <c r="W295">
        <f>SUMIFS('总明细 源文件后台下'!N:N,'总明细 源文件后台下'!E:E,E295,'总明细 源文件后台下'!C:C,"Refund")</f>
        <v>0</v>
      </c>
      <c r="X295">
        <f>SUMIFS('总明细 源文件后台下'!O:O,'总明细 源文件后台下'!E:E,E295,'总明细 源文件后台下'!C:C,"Refund")</f>
        <v>0</v>
      </c>
      <c r="Y295">
        <f>SUMIFS('总明细 源文件后台下'!P:P,'总明细 源文件后台下'!E:E,E295,'总明细 源文件后台下'!C:C,"Refund")</f>
        <v>0</v>
      </c>
      <c r="Z295">
        <f>SUMIFS('总明细 源文件后台下'!Q:Q,'总明细 源文件后台下'!E:E,E295,'总明细 源文件后台下'!C:C,"Refund")</f>
        <v>0</v>
      </c>
      <c r="AA295">
        <f>SUMIFS('总明细 源文件后台下'!R:R,'总明细 源文件后台下'!E:E,E295,'总明细 源文件后台下'!C:C,"Refund")</f>
        <v>0</v>
      </c>
      <c r="AB295">
        <f>SUMIFS('总明细 源文件后台下'!S:S,'总明细 源文件后台下'!E:E,E295,'总明细 源文件后台下'!C:C,"Refund")</f>
        <v>0</v>
      </c>
      <c r="AC295">
        <f>SUMIFS('总明细 源文件后台下'!T:T,'总明细 源文件后台下'!E:E,E295,'总明细 源文件后台下'!C:C,"Refund")</f>
        <v>0</v>
      </c>
      <c r="AD295">
        <f>SUMIFS('总明细 源文件后台下'!U:U,'总明细 源文件后台下'!E:E,E295,'总明细 源文件后台下'!C:C,"Refund")</f>
        <v>0</v>
      </c>
      <c r="AE295">
        <f>SUMIFS('总明细 源文件后台下'!V:V,'总明细 源文件后台下'!E:E,E295,'总明细 源文件后台下'!C:C,"Refund")</f>
        <v>0</v>
      </c>
      <c r="AF295">
        <f>SUMIFS('总明细 源文件后台下'!W:W,'总明细 源文件后台下'!E:E,E295,'总明细 源文件后台下'!C:C,"Refund")</f>
        <v>0</v>
      </c>
      <c r="AK295">
        <f>(SUMIF('广告费 源文件后台下'!G:G,E295,'广告费 源文件后台下'!M:M))*-1</f>
        <v>0</v>
      </c>
      <c r="AL295">
        <f>SUMIFS('总明细 源文件后台下'!W:W,'总明细 源文件后台下'!E:E,E295,'总明细 源文件后台下'!C:C,"Adjustment",'总明细 源文件后台下'!F:F,"FBA Inventory Reimbursement - Customer Return")</f>
        <v>0</v>
      </c>
      <c r="AM295">
        <f>SUMIFS('总明细 源文件后台下'!W:W,'总明细 源文件后台下'!E:E,E295,'总明细 源文件后台下'!C:C,"Adjustment",'总明细 源文件后台下'!F:F,"FBA Inventory Reimbursement - Damaged:Warehouse")</f>
        <v>0</v>
      </c>
      <c r="AN295">
        <f>SUMIFS('总明细 源文件后台下'!W:W,'总明细 源文件后台下'!E:E,E295,'总明细 源文件后台下'!C:C,"Adjustment",'总明细 源文件后台下'!F:F,"FBA Inventory Reimbursement - Customer Service Issue")</f>
        <v>0</v>
      </c>
      <c r="AO295">
        <f>SUMIFS('总明细 源文件后台下'!W:W,'总明细 源文件后台下'!E:E,E295,'总明细 源文件后台下'!C:C,"Adjustment",'总明细 源文件后台下'!F:F,"FBA Inventory Reimbursement - Fee Correction")</f>
        <v>0</v>
      </c>
      <c r="AP295">
        <f>SUMIFS('总明细 源文件后台下'!W:W,'总明细 源文件后台下'!E:E,E295,'总明细 源文件后台下'!C:C,"Adjustment",'总明细 源文件后台下'!F:F,"FBA Inventory Reimbursement - General Adjustment")</f>
        <v>0</v>
      </c>
      <c r="AQ295">
        <f>SUMIFS('总明细 源文件后台下'!W:W,'总明细 源文件后台下'!E:E,E295,'总明细 源文件后台下'!C:C,"Adjustment",'总明细 源文件后台下'!F:F,"FBA Inventory Reimbursement - Lost:Inbound")</f>
        <v>0</v>
      </c>
      <c r="AR295">
        <f>SUMIFS('总明细 源文件后台下'!W:W,'总明细 源文件后台下'!E:E,E295,'总明细 源文件后台下'!C:C,"Adjustment",'总明细 源文件后台下'!F:F,"FBA Inventory Reimbursement - Lost:Warehouse")</f>
        <v>0</v>
      </c>
      <c r="AS295">
        <f>SUMIFS('总明细 源文件后台下'!W:W,'总明细 源文件后台下'!E:E,E295,'总明细 源文件后台下'!C:C,"Adjustment",'总明细 源文件后台下'!F:F,"Non-subscription Fee Adjustment")</f>
        <v>0</v>
      </c>
      <c r="AT295">
        <f>SUMIFS('总明细 源文件后台下'!W:W,'总明细 源文件后台下'!E:E,E295,'总明细 源文件后台下'!C:C,"Adjustment",'总明细 源文件后台下'!F:F,"FBA Inventory Placement Service Fee")</f>
        <v>0</v>
      </c>
      <c r="AV295">
        <f>SUMIF('FBA Customer Return Per Unit Fe'!B:B,E295,'FBA Customer Return Per Unit Fe'!C:C)</f>
        <v>0</v>
      </c>
      <c r="AX295">
        <f>(SUMIF('仓储费 源文件后台下'!C:C,E295,'仓储费 源文件后台下'!V:V))*-1</f>
        <v>0</v>
      </c>
      <c r="AZ295">
        <f>SUMIF('Disposal Fee销毁费用-160.95'!B:B,E295,'Disposal Fee销毁费用-160.95'!D:D)*-1</f>
        <v>0</v>
      </c>
      <c r="BC295">
        <f>IFERROR(VLOOKUP(F295,'优惠券-86.4'!F:I,4,0),0)</f>
        <v>0</v>
      </c>
      <c r="BD295">
        <f>IFERROR(VLOOKUP(F295,'早评-120'!E:H,4,0),0)</f>
        <v>0</v>
      </c>
      <c r="BF295">
        <f t="shared" si="32"/>
        <v>0</v>
      </c>
      <c r="BG295">
        <f t="shared" si="33"/>
        <v>0</v>
      </c>
      <c r="BH295">
        <f t="shared" si="34"/>
        <v>0</v>
      </c>
      <c r="BQ295" s="45">
        <f t="shared" si="35"/>
        <v>0</v>
      </c>
      <c r="BR295">
        <f>SUMIFS('9月销毁明细'!D:D,'9月销毁明细'!A:A,E295,'9月销毁明细'!H:H,"Sellable")</f>
        <v>0</v>
      </c>
      <c r="BS295">
        <f>SUMIFS('9月销毁明细'!G:G,'9月销毁明细'!A:A,E295,'9月销毁明细'!H:H,"Sellable")</f>
        <v>0</v>
      </c>
      <c r="BT295">
        <f>SUMIFS('9月销毁明细'!D:D,'9月销毁明细'!A:A,E295,'9月销毁明细'!H:H,"Unsellable")</f>
        <v>0</v>
      </c>
      <c r="BU295">
        <f>SUMIFS('9月销毁明细'!G:G,'9月销毁明细'!A:A,E295,'9月销毁明细'!H:H,"Unsellable")</f>
        <v>0</v>
      </c>
      <c r="BW295">
        <f>IFERROR(I295*VLOOKUP(F295,'9.3成本表'!C:L,10,0),0)</f>
        <v>0</v>
      </c>
      <c r="BX295">
        <f t="shared" si="36"/>
        <v>0</v>
      </c>
      <c r="CC295" s="45">
        <f t="shared" si="37"/>
        <v>0</v>
      </c>
      <c r="CD295" s="45">
        <f t="shared" si="38"/>
        <v>0</v>
      </c>
      <c r="CE295" s="45">
        <f t="shared" si="39"/>
        <v>0</v>
      </c>
    </row>
    <row r="296" spans="4:83" x14ac:dyDescent="0.25">
      <c r="D296" s="20" t="s">
        <v>701</v>
      </c>
      <c r="E296" s="20" t="s">
        <v>702</v>
      </c>
      <c r="F296" s="20">
        <v>4014</v>
      </c>
      <c r="G296">
        <v>290</v>
      </c>
      <c r="H296" s="20"/>
      <c r="I296">
        <f>SUMIFS('总明细 源文件后台下'!G:G,'总明细 源文件后台下'!E:E,E296,'总明细 源文件后台下'!C:C,"Order")</f>
        <v>0</v>
      </c>
      <c r="J296">
        <f>SUMIFS('总明细 源文件后台下'!M:M,'总明细 源文件后台下'!E:E,E296,'总明细 源文件后台下'!C:C,"Order")</f>
        <v>0</v>
      </c>
      <c r="K296">
        <f>SUMIFS('总明细 源文件后台下'!N:N,'总明细 源文件后台下'!E:E,E296,'总明细 源文件后台下'!C:C,"Order")</f>
        <v>0</v>
      </c>
      <c r="L296">
        <f>SUMIFS('总明细 源文件后台下'!O:O,'总明细 源文件后台下'!E:E,E296,'总明细 源文件后台下'!C:C,"Order")</f>
        <v>0</v>
      </c>
      <c r="M296">
        <f>SUMIFS('总明细 源文件后台下'!P:P,'总明细 源文件后台下'!E:E,E296,'总明细 源文件后台下'!C:C,"Order")</f>
        <v>0</v>
      </c>
      <c r="N296">
        <f>SUMIFS('总明细 源文件后台下'!Q:Q,'总明细 源文件后台下'!E:E,E296,'总明细 源文件后台下'!C:C,"Order")</f>
        <v>0</v>
      </c>
      <c r="O296">
        <f>SUMIFS('总明细 源文件后台下'!R:R,'总明细 源文件后台下'!E:E,E296,'总明细 源文件后台下'!C:C,"Order")</f>
        <v>0</v>
      </c>
      <c r="P296">
        <f>SUMIFS('总明细 源文件后台下'!S:S,'总明细 源文件后台下'!E:E,E296,'总明细 源文件后台下'!C:C,"Order")</f>
        <v>0</v>
      </c>
      <c r="Q296">
        <f>SUMIFS('总明细 源文件后台下'!T:T,'总明细 源文件后台下'!E:E,E296,'总明细 源文件后台下'!C:C,"Order")</f>
        <v>0</v>
      </c>
      <c r="R296">
        <f>SUMIFS('总明细 源文件后台下'!U:U,'总明细 源文件后台下'!E:E,E296,'总明细 源文件后台下'!C:C,"Order")</f>
        <v>0</v>
      </c>
      <c r="S296">
        <f>SUMIFS('总明细 源文件后台下'!V:V,'总明细 源文件后台下'!E:E,E296,'总明细 源文件后台下'!C:C,"Order")</f>
        <v>0</v>
      </c>
      <c r="T296">
        <f>SUMIFS('总明细 源文件后台下'!W:W,'总明细 源文件后台下'!E:E,E296,'总明细 源文件后台下'!C:C,"Order")</f>
        <v>0</v>
      </c>
      <c r="U296">
        <f>SUMIFS('总明细 源文件后台下'!G:G,'总明细 源文件后台下'!E:E,E296,'总明细 源文件后台下'!C:C,"Refund")</f>
        <v>0</v>
      </c>
      <c r="V296">
        <f>SUMIFS('总明细 源文件后台下'!M:M,'总明细 源文件后台下'!E:E,E296,'总明细 源文件后台下'!C:C,"Refund")</f>
        <v>0</v>
      </c>
      <c r="W296">
        <f>SUMIFS('总明细 源文件后台下'!N:N,'总明细 源文件后台下'!E:E,E296,'总明细 源文件后台下'!C:C,"Refund")</f>
        <v>0</v>
      </c>
      <c r="X296">
        <f>SUMIFS('总明细 源文件后台下'!O:O,'总明细 源文件后台下'!E:E,E296,'总明细 源文件后台下'!C:C,"Refund")</f>
        <v>0</v>
      </c>
      <c r="Y296">
        <f>SUMIFS('总明细 源文件后台下'!P:P,'总明细 源文件后台下'!E:E,E296,'总明细 源文件后台下'!C:C,"Refund")</f>
        <v>0</v>
      </c>
      <c r="Z296">
        <f>SUMIFS('总明细 源文件后台下'!Q:Q,'总明细 源文件后台下'!E:E,E296,'总明细 源文件后台下'!C:C,"Refund")</f>
        <v>0</v>
      </c>
      <c r="AA296">
        <f>SUMIFS('总明细 源文件后台下'!R:R,'总明细 源文件后台下'!E:E,E296,'总明细 源文件后台下'!C:C,"Refund")</f>
        <v>0</v>
      </c>
      <c r="AB296">
        <f>SUMIFS('总明细 源文件后台下'!S:S,'总明细 源文件后台下'!E:E,E296,'总明细 源文件后台下'!C:C,"Refund")</f>
        <v>0</v>
      </c>
      <c r="AC296">
        <f>SUMIFS('总明细 源文件后台下'!T:T,'总明细 源文件后台下'!E:E,E296,'总明细 源文件后台下'!C:C,"Refund")</f>
        <v>0</v>
      </c>
      <c r="AD296">
        <f>SUMIFS('总明细 源文件后台下'!U:U,'总明细 源文件后台下'!E:E,E296,'总明细 源文件后台下'!C:C,"Refund")</f>
        <v>0</v>
      </c>
      <c r="AE296">
        <f>SUMIFS('总明细 源文件后台下'!V:V,'总明细 源文件后台下'!E:E,E296,'总明细 源文件后台下'!C:C,"Refund")</f>
        <v>0</v>
      </c>
      <c r="AF296">
        <f>SUMIFS('总明细 源文件后台下'!W:W,'总明细 源文件后台下'!E:E,E296,'总明细 源文件后台下'!C:C,"Refund")</f>
        <v>0</v>
      </c>
      <c r="AK296">
        <f>(SUMIF('广告费 源文件后台下'!G:G,E296,'广告费 源文件后台下'!M:M))*-1</f>
        <v>0</v>
      </c>
      <c r="AL296">
        <f>SUMIFS('总明细 源文件后台下'!W:W,'总明细 源文件后台下'!E:E,E296,'总明细 源文件后台下'!C:C,"Adjustment",'总明细 源文件后台下'!F:F,"FBA Inventory Reimbursement - Customer Return")</f>
        <v>0</v>
      </c>
      <c r="AM296">
        <f>SUMIFS('总明细 源文件后台下'!W:W,'总明细 源文件后台下'!E:E,E296,'总明细 源文件后台下'!C:C,"Adjustment",'总明细 源文件后台下'!F:F,"FBA Inventory Reimbursement - Damaged:Warehouse")</f>
        <v>0</v>
      </c>
      <c r="AN296">
        <f>SUMIFS('总明细 源文件后台下'!W:W,'总明细 源文件后台下'!E:E,E296,'总明细 源文件后台下'!C:C,"Adjustment",'总明细 源文件后台下'!F:F,"FBA Inventory Reimbursement - Customer Service Issue")</f>
        <v>0</v>
      </c>
      <c r="AO296">
        <f>SUMIFS('总明细 源文件后台下'!W:W,'总明细 源文件后台下'!E:E,E296,'总明细 源文件后台下'!C:C,"Adjustment",'总明细 源文件后台下'!F:F,"FBA Inventory Reimbursement - Fee Correction")</f>
        <v>0</v>
      </c>
      <c r="AP296">
        <f>SUMIFS('总明细 源文件后台下'!W:W,'总明细 源文件后台下'!E:E,E296,'总明细 源文件后台下'!C:C,"Adjustment",'总明细 源文件后台下'!F:F,"FBA Inventory Reimbursement - General Adjustment")</f>
        <v>0</v>
      </c>
      <c r="AQ296">
        <f>SUMIFS('总明细 源文件后台下'!W:W,'总明细 源文件后台下'!E:E,E296,'总明细 源文件后台下'!C:C,"Adjustment",'总明细 源文件后台下'!F:F,"FBA Inventory Reimbursement - Lost:Inbound")</f>
        <v>0</v>
      </c>
      <c r="AR296">
        <f>SUMIFS('总明细 源文件后台下'!W:W,'总明细 源文件后台下'!E:E,E296,'总明细 源文件后台下'!C:C,"Adjustment",'总明细 源文件后台下'!F:F,"FBA Inventory Reimbursement - Lost:Warehouse")</f>
        <v>0</v>
      </c>
      <c r="AS296">
        <f>SUMIFS('总明细 源文件后台下'!W:W,'总明细 源文件后台下'!E:E,E296,'总明细 源文件后台下'!C:C,"Adjustment",'总明细 源文件后台下'!F:F,"Non-subscription Fee Adjustment")</f>
        <v>0</v>
      </c>
      <c r="AT296">
        <f>SUMIFS('总明细 源文件后台下'!W:W,'总明细 源文件后台下'!E:E,E296,'总明细 源文件后台下'!C:C,"Adjustment",'总明细 源文件后台下'!F:F,"FBA Inventory Placement Service Fee")</f>
        <v>0</v>
      </c>
      <c r="AV296">
        <f>SUMIF('FBA Customer Return Per Unit Fe'!B:B,E296,'FBA Customer Return Per Unit Fe'!C:C)</f>
        <v>0</v>
      </c>
      <c r="AX296">
        <f>(SUMIF('仓储费 源文件后台下'!C:C,E296,'仓储费 源文件后台下'!V:V))*-1</f>
        <v>0</v>
      </c>
      <c r="AZ296">
        <f>SUMIF('Disposal Fee销毁费用-160.95'!B:B,E296,'Disposal Fee销毁费用-160.95'!D:D)*-1</f>
        <v>0</v>
      </c>
      <c r="BC296">
        <f>IFERROR(VLOOKUP(F296,'优惠券-86.4'!F:I,4,0),0)</f>
        <v>0</v>
      </c>
      <c r="BD296">
        <f>IFERROR(VLOOKUP(F296,'早评-120'!E:H,4,0),0)</f>
        <v>0</v>
      </c>
      <c r="BF296">
        <f t="shared" si="32"/>
        <v>0</v>
      </c>
      <c r="BG296">
        <f t="shared" si="33"/>
        <v>0</v>
      </c>
      <c r="BH296">
        <f t="shared" si="34"/>
        <v>0</v>
      </c>
      <c r="BQ296" s="45">
        <f t="shared" si="35"/>
        <v>0</v>
      </c>
      <c r="BR296">
        <f>SUMIFS('9月销毁明细'!D:D,'9月销毁明细'!A:A,E296,'9月销毁明细'!H:H,"Sellable")</f>
        <v>0</v>
      </c>
      <c r="BS296">
        <f>SUMIFS('9月销毁明细'!G:G,'9月销毁明细'!A:A,E296,'9月销毁明细'!H:H,"Sellable")</f>
        <v>0</v>
      </c>
      <c r="BT296">
        <f>SUMIFS('9月销毁明细'!D:D,'9月销毁明细'!A:A,E296,'9月销毁明细'!H:H,"Unsellable")</f>
        <v>0</v>
      </c>
      <c r="BU296">
        <f>SUMIFS('9月销毁明细'!G:G,'9月销毁明细'!A:A,E296,'9月销毁明细'!H:H,"Unsellable")</f>
        <v>0</v>
      </c>
      <c r="BW296">
        <f>IFERROR(I296*VLOOKUP(F296,'9.3成本表'!C:L,10,0),0)</f>
        <v>0</v>
      </c>
      <c r="BX296">
        <f t="shared" si="36"/>
        <v>0</v>
      </c>
      <c r="CC296" s="45">
        <f t="shared" si="37"/>
        <v>0</v>
      </c>
      <c r="CD296" s="45">
        <f t="shared" si="38"/>
        <v>0</v>
      </c>
      <c r="CE296" s="45">
        <f t="shared" si="39"/>
        <v>0</v>
      </c>
    </row>
    <row r="297" spans="4:83" x14ac:dyDescent="0.25">
      <c r="D297" s="20" t="s">
        <v>703</v>
      </c>
      <c r="E297" s="20" t="s">
        <v>704</v>
      </c>
      <c r="F297" s="20">
        <v>4016</v>
      </c>
      <c r="G297">
        <v>291</v>
      </c>
      <c r="H297" s="20"/>
      <c r="I297">
        <f>SUMIFS('总明细 源文件后台下'!G:G,'总明细 源文件后台下'!E:E,E297,'总明细 源文件后台下'!C:C,"Order")</f>
        <v>0</v>
      </c>
      <c r="J297">
        <f>SUMIFS('总明细 源文件后台下'!M:M,'总明细 源文件后台下'!E:E,E297,'总明细 源文件后台下'!C:C,"Order")</f>
        <v>0</v>
      </c>
      <c r="K297">
        <f>SUMIFS('总明细 源文件后台下'!N:N,'总明细 源文件后台下'!E:E,E297,'总明细 源文件后台下'!C:C,"Order")</f>
        <v>0</v>
      </c>
      <c r="L297">
        <f>SUMIFS('总明细 源文件后台下'!O:O,'总明细 源文件后台下'!E:E,E297,'总明细 源文件后台下'!C:C,"Order")</f>
        <v>0</v>
      </c>
      <c r="M297">
        <f>SUMIFS('总明细 源文件后台下'!P:P,'总明细 源文件后台下'!E:E,E297,'总明细 源文件后台下'!C:C,"Order")</f>
        <v>0</v>
      </c>
      <c r="N297">
        <f>SUMIFS('总明细 源文件后台下'!Q:Q,'总明细 源文件后台下'!E:E,E297,'总明细 源文件后台下'!C:C,"Order")</f>
        <v>0</v>
      </c>
      <c r="O297">
        <f>SUMIFS('总明细 源文件后台下'!R:R,'总明细 源文件后台下'!E:E,E297,'总明细 源文件后台下'!C:C,"Order")</f>
        <v>0</v>
      </c>
      <c r="P297">
        <f>SUMIFS('总明细 源文件后台下'!S:S,'总明细 源文件后台下'!E:E,E297,'总明细 源文件后台下'!C:C,"Order")</f>
        <v>0</v>
      </c>
      <c r="Q297">
        <f>SUMIFS('总明细 源文件后台下'!T:T,'总明细 源文件后台下'!E:E,E297,'总明细 源文件后台下'!C:C,"Order")</f>
        <v>0</v>
      </c>
      <c r="R297">
        <f>SUMIFS('总明细 源文件后台下'!U:U,'总明细 源文件后台下'!E:E,E297,'总明细 源文件后台下'!C:C,"Order")</f>
        <v>0</v>
      </c>
      <c r="S297">
        <f>SUMIFS('总明细 源文件后台下'!V:V,'总明细 源文件后台下'!E:E,E297,'总明细 源文件后台下'!C:C,"Order")</f>
        <v>0</v>
      </c>
      <c r="T297">
        <f>SUMIFS('总明细 源文件后台下'!W:W,'总明细 源文件后台下'!E:E,E297,'总明细 源文件后台下'!C:C,"Order")</f>
        <v>0</v>
      </c>
      <c r="U297">
        <f>SUMIFS('总明细 源文件后台下'!G:G,'总明细 源文件后台下'!E:E,E297,'总明细 源文件后台下'!C:C,"Refund")</f>
        <v>0</v>
      </c>
      <c r="V297">
        <f>SUMIFS('总明细 源文件后台下'!M:M,'总明细 源文件后台下'!E:E,E297,'总明细 源文件后台下'!C:C,"Refund")</f>
        <v>0</v>
      </c>
      <c r="W297">
        <f>SUMIFS('总明细 源文件后台下'!N:N,'总明细 源文件后台下'!E:E,E297,'总明细 源文件后台下'!C:C,"Refund")</f>
        <v>0</v>
      </c>
      <c r="X297">
        <f>SUMIFS('总明细 源文件后台下'!O:O,'总明细 源文件后台下'!E:E,E297,'总明细 源文件后台下'!C:C,"Refund")</f>
        <v>0</v>
      </c>
      <c r="Y297">
        <f>SUMIFS('总明细 源文件后台下'!P:P,'总明细 源文件后台下'!E:E,E297,'总明细 源文件后台下'!C:C,"Refund")</f>
        <v>0</v>
      </c>
      <c r="Z297">
        <f>SUMIFS('总明细 源文件后台下'!Q:Q,'总明细 源文件后台下'!E:E,E297,'总明细 源文件后台下'!C:C,"Refund")</f>
        <v>0</v>
      </c>
      <c r="AA297">
        <f>SUMIFS('总明细 源文件后台下'!R:R,'总明细 源文件后台下'!E:E,E297,'总明细 源文件后台下'!C:C,"Refund")</f>
        <v>0</v>
      </c>
      <c r="AB297">
        <f>SUMIFS('总明细 源文件后台下'!S:S,'总明细 源文件后台下'!E:E,E297,'总明细 源文件后台下'!C:C,"Refund")</f>
        <v>0</v>
      </c>
      <c r="AC297">
        <f>SUMIFS('总明细 源文件后台下'!T:T,'总明细 源文件后台下'!E:E,E297,'总明细 源文件后台下'!C:C,"Refund")</f>
        <v>0</v>
      </c>
      <c r="AD297">
        <f>SUMIFS('总明细 源文件后台下'!U:U,'总明细 源文件后台下'!E:E,E297,'总明细 源文件后台下'!C:C,"Refund")</f>
        <v>0</v>
      </c>
      <c r="AE297">
        <f>SUMIFS('总明细 源文件后台下'!V:V,'总明细 源文件后台下'!E:E,E297,'总明细 源文件后台下'!C:C,"Refund")</f>
        <v>0</v>
      </c>
      <c r="AF297">
        <f>SUMIFS('总明细 源文件后台下'!W:W,'总明细 源文件后台下'!E:E,E297,'总明细 源文件后台下'!C:C,"Refund")</f>
        <v>0</v>
      </c>
      <c r="AK297">
        <f>(SUMIF('广告费 源文件后台下'!G:G,E297,'广告费 源文件后台下'!M:M))*-1</f>
        <v>0</v>
      </c>
      <c r="AL297">
        <f>SUMIFS('总明细 源文件后台下'!W:W,'总明细 源文件后台下'!E:E,E297,'总明细 源文件后台下'!C:C,"Adjustment",'总明细 源文件后台下'!F:F,"FBA Inventory Reimbursement - Customer Return")</f>
        <v>0</v>
      </c>
      <c r="AM297">
        <f>SUMIFS('总明细 源文件后台下'!W:W,'总明细 源文件后台下'!E:E,E297,'总明细 源文件后台下'!C:C,"Adjustment",'总明细 源文件后台下'!F:F,"FBA Inventory Reimbursement - Damaged:Warehouse")</f>
        <v>0</v>
      </c>
      <c r="AN297">
        <f>SUMIFS('总明细 源文件后台下'!W:W,'总明细 源文件后台下'!E:E,E297,'总明细 源文件后台下'!C:C,"Adjustment",'总明细 源文件后台下'!F:F,"FBA Inventory Reimbursement - Customer Service Issue")</f>
        <v>0</v>
      </c>
      <c r="AO297">
        <f>SUMIFS('总明细 源文件后台下'!W:W,'总明细 源文件后台下'!E:E,E297,'总明细 源文件后台下'!C:C,"Adjustment",'总明细 源文件后台下'!F:F,"FBA Inventory Reimbursement - Fee Correction")</f>
        <v>0</v>
      </c>
      <c r="AP297">
        <f>SUMIFS('总明细 源文件后台下'!W:W,'总明细 源文件后台下'!E:E,E297,'总明细 源文件后台下'!C:C,"Adjustment",'总明细 源文件后台下'!F:F,"FBA Inventory Reimbursement - General Adjustment")</f>
        <v>0</v>
      </c>
      <c r="AQ297">
        <f>SUMIFS('总明细 源文件后台下'!W:W,'总明细 源文件后台下'!E:E,E297,'总明细 源文件后台下'!C:C,"Adjustment",'总明细 源文件后台下'!F:F,"FBA Inventory Reimbursement - Lost:Inbound")</f>
        <v>0</v>
      </c>
      <c r="AR297">
        <f>SUMIFS('总明细 源文件后台下'!W:W,'总明细 源文件后台下'!E:E,E297,'总明细 源文件后台下'!C:C,"Adjustment",'总明细 源文件后台下'!F:F,"FBA Inventory Reimbursement - Lost:Warehouse")</f>
        <v>0</v>
      </c>
      <c r="AS297">
        <f>SUMIFS('总明细 源文件后台下'!W:W,'总明细 源文件后台下'!E:E,E297,'总明细 源文件后台下'!C:C,"Adjustment",'总明细 源文件后台下'!F:F,"Non-subscription Fee Adjustment")</f>
        <v>0</v>
      </c>
      <c r="AT297">
        <f>SUMIFS('总明细 源文件后台下'!W:W,'总明细 源文件后台下'!E:E,E297,'总明细 源文件后台下'!C:C,"Adjustment",'总明细 源文件后台下'!F:F,"FBA Inventory Placement Service Fee")</f>
        <v>0</v>
      </c>
      <c r="AV297">
        <f>SUMIF('FBA Customer Return Per Unit Fe'!B:B,E297,'FBA Customer Return Per Unit Fe'!C:C)</f>
        <v>0</v>
      </c>
      <c r="AX297">
        <f>(SUMIF('仓储费 源文件后台下'!C:C,E297,'仓储费 源文件后台下'!V:V))*-1</f>
        <v>-6.6799999999999998E-2</v>
      </c>
      <c r="AZ297">
        <f>SUMIF('Disposal Fee销毁费用-160.95'!B:B,E297,'Disposal Fee销毁费用-160.95'!D:D)*-1</f>
        <v>-0.45</v>
      </c>
      <c r="BC297">
        <f>IFERROR(VLOOKUP(F297,'优惠券-86.4'!F:I,4,0),0)</f>
        <v>0</v>
      </c>
      <c r="BD297">
        <f>IFERROR(VLOOKUP(F297,'早评-120'!E:H,4,0),0)</f>
        <v>0</v>
      </c>
      <c r="BF297">
        <f t="shared" si="32"/>
        <v>-0.51680000000000004</v>
      </c>
      <c r="BG297">
        <f t="shared" si="33"/>
        <v>0</v>
      </c>
      <c r="BH297">
        <f t="shared" si="34"/>
        <v>-3.3592000000000004</v>
      </c>
      <c r="BQ297" s="45">
        <f t="shared" si="35"/>
        <v>-3.3592000000000004</v>
      </c>
      <c r="BR297">
        <f>SUMIFS('9月销毁明细'!D:D,'9月销毁明细'!A:A,E297,'9月销毁明细'!H:H,"Sellable")</f>
        <v>0</v>
      </c>
      <c r="BS297">
        <f>SUMIFS('9月销毁明细'!G:G,'9月销毁明细'!A:A,E297,'9月销毁明细'!H:H,"Sellable")</f>
        <v>0</v>
      </c>
      <c r="BT297">
        <f>SUMIFS('9月销毁明细'!D:D,'9月销毁明细'!A:A,E297,'9月销毁明细'!H:H,"Unsellable")</f>
        <v>0</v>
      </c>
      <c r="BU297">
        <f>SUMIFS('9月销毁明细'!G:G,'9月销毁明细'!A:A,E297,'9月销毁明细'!H:H,"Unsellable")</f>
        <v>0</v>
      </c>
      <c r="BW297">
        <f>IFERROR(I297*VLOOKUP(F297,'9.3成本表'!C:L,10,0),0)</f>
        <v>0</v>
      </c>
      <c r="BX297">
        <f t="shared" si="36"/>
        <v>0</v>
      </c>
      <c r="CC297" s="45">
        <f t="shared" si="37"/>
        <v>-3.3592000000000004</v>
      </c>
      <c r="CD297" s="45">
        <f t="shared" si="38"/>
        <v>0</v>
      </c>
      <c r="CE297" s="45">
        <f t="shared" si="39"/>
        <v>0</v>
      </c>
    </row>
    <row r="298" spans="4:83" x14ac:dyDescent="0.25">
      <c r="D298" s="20" t="s">
        <v>705</v>
      </c>
      <c r="E298" s="20" t="s">
        <v>706</v>
      </c>
      <c r="F298" s="20">
        <v>4016</v>
      </c>
      <c r="G298">
        <v>292</v>
      </c>
      <c r="H298" s="20"/>
      <c r="I298">
        <f>SUMIFS('总明细 源文件后台下'!G:G,'总明细 源文件后台下'!E:E,E298,'总明细 源文件后台下'!C:C,"Order")</f>
        <v>0</v>
      </c>
      <c r="J298">
        <f>SUMIFS('总明细 源文件后台下'!M:M,'总明细 源文件后台下'!E:E,E298,'总明细 源文件后台下'!C:C,"Order")</f>
        <v>0</v>
      </c>
      <c r="K298">
        <f>SUMIFS('总明细 源文件后台下'!N:N,'总明细 源文件后台下'!E:E,E298,'总明细 源文件后台下'!C:C,"Order")</f>
        <v>0</v>
      </c>
      <c r="L298">
        <f>SUMIFS('总明细 源文件后台下'!O:O,'总明细 源文件后台下'!E:E,E298,'总明细 源文件后台下'!C:C,"Order")</f>
        <v>0</v>
      </c>
      <c r="M298">
        <f>SUMIFS('总明细 源文件后台下'!P:P,'总明细 源文件后台下'!E:E,E298,'总明细 源文件后台下'!C:C,"Order")</f>
        <v>0</v>
      </c>
      <c r="N298">
        <f>SUMIFS('总明细 源文件后台下'!Q:Q,'总明细 源文件后台下'!E:E,E298,'总明细 源文件后台下'!C:C,"Order")</f>
        <v>0</v>
      </c>
      <c r="O298">
        <f>SUMIFS('总明细 源文件后台下'!R:R,'总明细 源文件后台下'!E:E,E298,'总明细 源文件后台下'!C:C,"Order")</f>
        <v>0</v>
      </c>
      <c r="P298">
        <f>SUMIFS('总明细 源文件后台下'!S:S,'总明细 源文件后台下'!E:E,E298,'总明细 源文件后台下'!C:C,"Order")</f>
        <v>0</v>
      </c>
      <c r="Q298">
        <f>SUMIFS('总明细 源文件后台下'!T:T,'总明细 源文件后台下'!E:E,E298,'总明细 源文件后台下'!C:C,"Order")</f>
        <v>0</v>
      </c>
      <c r="R298">
        <f>SUMIFS('总明细 源文件后台下'!U:U,'总明细 源文件后台下'!E:E,E298,'总明细 源文件后台下'!C:C,"Order")</f>
        <v>0</v>
      </c>
      <c r="S298">
        <f>SUMIFS('总明细 源文件后台下'!V:V,'总明细 源文件后台下'!E:E,E298,'总明细 源文件后台下'!C:C,"Order")</f>
        <v>0</v>
      </c>
      <c r="T298">
        <f>SUMIFS('总明细 源文件后台下'!W:W,'总明细 源文件后台下'!E:E,E298,'总明细 源文件后台下'!C:C,"Order")</f>
        <v>0</v>
      </c>
      <c r="U298">
        <f>SUMIFS('总明细 源文件后台下'!G:G,'总明细 源文件后台下'!E:E,E298,'总明细 源文件后台下'!C:C,"Refund")</f>
        <v>0</v>
      </c>
      <c r="V298">
        <f>SUMIFS('总明细 源文件后台下'!M:M,'总明细 源文件后台下'!E:E,E298,'总明细 源文件后台下'!C:C,"Refund")</f>
        <v>0</v>
      </c>
      <c r="W298">
        <f>SUMIFS('总明细 源文件后台下'!N:N,'总明细 源文件后台下'!E:E,E298,'总明细 源文件后台下'!C:C,"Refund")</f>
        <v>0</v>
      </c>
      <c r="X298">
        <f>SUMIFS('总明细 源文件后台下'!O:O,'总明细 源文件后台下'!E:E,E298,'总明细 源文件后台下'!C:C,"Refund")</f>
        <v>0</v>
      </c>
      <c r="Y298">
        <f>SUMIFS('总明细 源文件后台下'!P:P,'总明细 源文件后台下'!E:E,E298,'总明细 源文件后台下'!C:C,"Refund")</f>
        <v>0</v>
      </c>
      <c r="Z298">
        <f>SUMIFS('总明细 源文件后台下'!Q:Q,'总明细 源文件后台下'!E:E,E298,'总明细 源文件后台下'!C:C,"Refund")</f>
        <v>0</v>
      </c>
      <c r="AA298">
        <f>SUMIFS('总明细 源文件后台下'!R:R,'总明细 源文件后台下'!E:E,E298,'总明细 源文件后台下'!C:C,"Refund")</f>
        <v>0</v>
      </c>
      <c r="AB298">
        <f>SUMIFS('总明细 源文件后台下'!S:S,'总明细 源文件后台下'!E:E,E298,'总明细 源文件后台下'!C:C,"Refund")</f>
        <v>0</v>
      </c>
      <c r="AC298">
        <f>SUMIFS('总明细 源文件后台下'!T:T,'总明细 源文件后台下'!E:E,E298,'总明细 源文件后台下'!C:C,"Refund")</f>
        <v>0</v>
      </c>
      <c r="AD298">
        <f>SUMIFS('总明细 源文件后台下'!U:U,'总明细 源文件后台下'!E:E,E298,'总明细 源文件后台下'!C:C,"Refund")</f>
        <v>0</v>
      </c>
      <c r="AE298">
        <f>SUMIFS('总明细 源文件后台下'!V:V,'总明细 源文件后台下'!E:E,E298,'总明细 源文件后台下'!C:C,"Refund")</f>
        <v>0</v>
      </c>
      <c r="AF298">
        <f>SUMIFS('总明细 源文件后台下'!W:W,'总明细 源文件后台下'!E:E,E298,'总明细 源文件后台下'!C:C,"Refund")</f>
        <v>0</v>
      </c>
      <c r="AK298">
        <f>(SUMIF('广告费 源文件后台下'!G:G,E298,'广告费 源文件后台下'!M:M))*-1</f>
        <v>0</v>
      </c>
      <c r="AL298">
        <f>SUMIFS('总明细 源文件后台下'!W:W,'总明细 源文件后台下'!E:E,E298,'总明细 源文件后台下'!C:C,"Adjustment",'总明细 源文件后台下'!F:F,"FBA Inventory Reimbursement - Customer Return")</f>
        <v>0</v>
      </c>
      <c r="AM298">
        <f>SUMIFS('总明细 源文件后台下'!W:W,'总明细 源文件后台下'!E:E,E298,'总明细 源文件后台下'!C:C,"Adjustment",'总明细 源文件后台下'!F:F,"FBA Inventory Reimbursement - Damaged:Warehouse")</f>
        <v>0</v>
      </c>
      <c r="AN298">
        <f>SUMIFS('总明细 源文件后台下'!W:W,'总明细 源文件后台下'!E:E,E298,'总明细 源文件后台下'!C:C,"Adjustment",'总明细 源文件后台下'!F:F,"FBA Inventory Reimbursement - Customer Service Issue")</f>
        <v>0</v>
      </c>
      <c r="AO298">
        <f>SUMIFS('总明细 源文件后台下'!W:W,'总明细 源文件后台下'!E:E,E298,'总明细 源文件后台下'!C:C,"Adjustment",'总明细 源文件后台下'!F:F,"FBA Inventory Reimbursement - Fee Correction")</f>
        <v>0</v>
      </c>
      <c r="AP298">
        <f>SUMIFS('总明细 源文件后台下'!W:W,'总明细 源文件后台下'!E:E,E298,'总明细 源文件后台下'!C:C,"Adjustment",'总明细 源文件后台下'!F:F,"FBA Inventory Reimbursement - General Adjustment")</f>
        <v>0</v>
      </c>
      <c r="AQ298">
        <f>SUMIFS('总明细 源文件后台下'!W:W,'总明细 源文件后台下'!E:E,E298,'总明细 源文件后台下'!C:C,"Adjustment",'总明细 源文件后台下'!F:F,"FBA Inventory Reimbursement - Lost:Inbound")</f>
        <v>0</v>
      </c>
      <c r="AR298">
        <f>SUMIFS('总明细 源文件后台下'!W:W,'总明细 源文件后台下'!E:E,E298,'总明细 源文件后台下'!C:C,"Adjustment",'总明细 源文件后台下'!F:F,"FBA Inventory Reimbursement - Lost:Warehouse")</f>
        <v>0</v>
      </c>
      <c r="AS298">
        <f>SUMIFS('总明细 源文件后台下'!W:W,'总明细 源文件后台下'!E:E,E298,'总明细 源文件后台下'!C:C,"Adjustment",'总明细 源文件后台下'!F:F,"Non-subscription Fee Adjustment")</f>
        <v>0</v>
      </c>
      <c r="AT298">
        <f>SUMIFS('总明细 源文件后台下'!W:W,'总明细 源文件后台下'!E:E,E298,'总明细 源文件后台下'!C:C,"Adjustment",'总明细 源文件后台下'!F:F,"FBA Inventory Placement Service Fee")</f>
        <v>0</v>
      </c>
      <c r="AV298">
        <f>SUMIF('FBA Customer Return Per Unit Fe'!B:B,E298,'FBA Customer Return Per Unit Fe'!C:C)</f>
        <v>0</v>
      </c>
      <c r="AX298">
        <f>(SUMIF('仓储费 源文件后台下'!C:C,E298,'仓储费 源文件后台下'!V:V))*-1</f>
        <v>-8.9099999999999999E-2</v>
      </c>
      <c r="AZ298">
        <f>SUMIF('Disposal Fee销毁费用-160.95'!B:B,E298,'Disposal Fee销毁费用-160.95'!D:D)*-1</f>
        <v>-0.6</v>
      </c>
      <c r="BC298">
        <f>IFERROR(VLOOKUP(F298,'优惠券-86.4'!F:I,4,0),0)</f>
        <v>0</v>
      </c>
      <c r="BD298">
        <f>IFERROR(VLOOKUP(F298,'早评-120'!E:H,4,0),0)</f>
        <v>0</v>
      </c>
      <c r="BF298">
        <f t="shared" si="32"/>
        <v>-0.68909999999999993</v>
      </c>
      <c r="BG298">
        <f t="shared" si="33"/>
        <v>0</v>
      </c>
      <c r="BH298">
        <f t="shared" si="34"/>
        <v>-4.4791499999999997</v>
      </c>
      <c r="BQ298" s="45">
        <f t="shared" si="35"/>
        <v>-4.4791499999999997</v>
      </c>
      <c r="BR298">
        <f>SUMIFS('9月销毁明细'!D:D,'9月销毁明细'!A:A,E298,'9月销毁明细'!H:H,"Sellable")</f>
        <v>0</v>
      </c>
      <c r="BS298">
        <f>SUMIFS('9月销毁明细'!G:G,'9月销毁明细'!A:A,E298,'9月销毁明细'!H:H,"Sellable")</f>
        <v>0</v>
      </c>
      <c r="BT298">
        <f>SUMIFS('9月销毁明细'!D:D,'9月销毁明细'!A:A,E298,'9月销毁明细'!H:H,"Unsellable")</f>
        <v>0</v>
      </c>
      <c r="BU298">
        <f>SUMIFS('9月销毁明细'!G:G,'9月销毁明细'!A:A,E298,'9月销毁明细'!H:H,"Unsellable")</f>
        <v>0</v>
      </c>
      <c r="BW298">
        <f>IFERROR(I298*VLOOKUP(F298,'9.3成本表'!C:L,10,0),0)</f>
        <v>0</v>
      </c>
      <c r="BX298">
        <f t="shared" si="36"/>
        <v>0</v>
      </c>
      <c r="CC298" s="45">
        <f t="shared" si="37"/>
        <v>-4.4791499999999997</v>
      </c>
      <c r="CD298" s="45">
        <f t="shared" si="38"/>
        <v>0</v>
      </c>
      <c r="CE298" s="45">
        <f t="shared" si="39"/>
        <v>0</v>
      </c>
    </row>
    <row r="299" spans="4:83" x14ac:dyDescent="0.25">
      <c r="D299" s="20" t="s">
        <v>707</v>
      </c>
      <c r="E299" s="20" t="s">
        <v>708</v>
      </c>
      <c r="F299" s="20">
        <v>4016</v>
      </c>
      <c r="G299">
        <v>293</v>
      </c>
      <c r="H299" s="20"/>
      <c r="I299">
        <f>SUMIFS('总明细 源文件后台下'!G:G,'总明细 源文件后台下'!E:E,E299,'总明细 源文件后台下'!C:C,"Order")</f>
        <v>0</v>
      </c>
      <c r="J299">
        <f>SUMIFS('总明细 源文件后台下'!M:M,'总明细 源文件后台下'!E:E,E299,'总明细 源文件后台下'!C:C,"Order")</f>
        <v>0</v>
      </c>
      <c r="K299">
        <f>SUMIFS('总明细 源文件后台下'!N:N,'总明细 源文件后台下'!E:E,E299,'总明细 源文件后台下'!C:C,"Order")</f>
        <v>0</v>
      </c>
      <c r="L299">
        <f>SUMIFS('总明细 源文件后台下'!O:O,'总明细 源文件后台下'!E:E,E299,'总明细 源文件后台下'!C:C,"Order")</f>
        <v>0</v>
      </c>
      <c r="M299">
        <f>SUMIFS('总明细 源文件后台下'!P:P,'总明细 源文件后台下'!E:E,E299,'总明细 源文件后台下'!C:C,"Order")</f>
        <v>0</v>
      </c>
      <c r="N299">
        <f>SUMIFS('总明细 源文件后台下'!Q:Q,'总明细 源文件后台下'!E:E,E299,'总明细 源文件后台下'!C:C,"Order")</f>
        <v>0</v>
      </c>
      <c r="O299">
        <f>SUMIFS('总明细 源文件后台下'!R:R,'总明细 源文件后台下'!E:E,E299,'总明细 源文件后台下'!C:C,"Order")</f>
        <v>0</v>
      </c>
      <c r="P299">
        <f>SUMIFS('总明细 源文件后台下'!S:S,'总明细 源文件后台下'!E:E,E299,'总明细 源文件后台下'!C:C,"Order")</f>
        <v>0</v>
      </c>
      <c r="Q299">
        <f>SUMIFS('总明细 源文件后台下'!T:T,'总明细 源文件后台下'!E:E,E299,'总明细 源文件后台下'!C:C,"Order")</f>
        <v>0</v>
      </c>
      <c r="R299">
        <f>SUMIFS('总明细 源文件后台下'!U:U,'总明细 源文件后台下'!E:E,E299,'总明细 源文件后台下'!C:C,"Order")</f>
        <v>0</v>
      </c>
      <c r="S299">
        <f>SUMIFS('总明细 源文件后台下'!V:V,'总明细 源文件后台下'!E:E,E299,'总明细 源文件后台下'!C:C,"Order")</f>
        <v>0</v>
      </c>
      <c r="T299">
        <f>SUMIFS('总明细 源文件后台下'!W:W,'总明细 源文件后台下'!E:E,E299,'总明细 源文件后台下'!C:C,"Order")</f>
        <v>0</v>
      </c>
      <c r="U299">
        <f>SUMIFS('总明细 源文件后台下'!G:G,'总明细 源文件后台下'!E:E,E299,'总明细 源文件后台下'!C:C,"Refund")</f>
        <v>0</v>
      </c>
      <c r="V299">
        <f>SUMIFS('总明细 源文件后台下'!M:M,'总明细 源文件后台下'!E:E,E299,'总明细 源文件后台下'!C:C,"Refund")</f>
        <v>0</v>
      </c>
      <c r="W299">
        <f>SUMIFS('总明细 源文件后台下'!N:N,'总明细 源文件后台下'!E:E,E299,'总明细 源文件后台下'!C:C,"Refund")</f>
        <v>0</v>
      </c>
      <c r="X299">
        <f>SUMIFS('总明细 源文件后台下'!O:O,'总明细 源文件后台下'!E:E,E299,'总明细 源文件后台下'!C:C,"Refund")</f>
        <v>0</v>
      </c>
      <c r="Y299">
        <f>SUMIFS('总明细 源文件后台下'!P:P,'总明细 源文件后台下'!E:E,E299,'总明细 源文件后台下'!C:C,"Refund")</f>
        <v>0</v>
      </c>
      <c r="Z299">
        <f>SUMIFS('总明细 源文件后台下'!Q:Q,'总明细 源文件后台下'!E:E,E299,'总明细 源文件后台下'!C:C,"Refund")</f>
        <v>0</v>
      </c>
      <c r="AA299">
        <f>SUMIFS('总明细 源文件后台下'!R:R,'总明细 源文件后台下'!E:E,E299,'总明细 源文件后台下'!C:C,"Refund")</f>
        <v>0</v>
      </c>
      <c r="AB299">
        <f>SUMIFS('总明细 源文件后台下'!S:S,'总明细 源文件后台下'!E:E,E299,'总明细 源文件后台下'!C:C,"Refund")</f>
        <v>0</v>
      </c>
      <c r="AC299">
        <f>SUMIFS('总明细 源文件后台下'!T:T,'总明细 源文件后台下'!E:E,E299,'总明细 源文件后台下'!C:C,"Refund")</f>
        <v>0</v>
      </c>
      <c r="AD299">
        <f>SUMIFS('总明细 源文件后台下'!U:U,'总明细 源文件后台下'!E:E,E299,'总明细 源文件后台下'!C:C,"Refund")</f>
        <v>0</v>
      </c>
      <c r="AE299">
        <f>SUMIFS('总明细 源文件后台下'!V:V,'总明细 源文件后台下'!E:E,E299,'总明细 源文件后台下'!C:C,"Refund")</f>
        <v>0</v>
      </c>
      <c r="AF299">
        <f>SUMIFS('总明细 源文件后台下'!W:W,'总明细 源文件后台下'!E:E,E299,'总明细 源文件后台下'!C:C,"Refund")</f>
        <v>0</v>
      </c>
      <c r="AK299">
        <f>(SUMIF('广告费 源文件后台下'!G:G,E299,'广告费 源文件后台下'!M:M))*-1</f>
        <v>0</v>
      </c>
      <c r="AL299">
        <f>SUMIFS('总明细 源文件后台下'!W:W,'总明细 源文件后台下'!E:E,E299,'总明细 源文件后台下'!C:C,"Adjustment",'总明细 源文件后台下'!F:F,"FBA Inventory Reimbursement - Customer Return")</f>
        <v>0</v>
      </c>
      <c r="AM299">
        <f>SUMIFS('总明细 源文件后台下'!W:W,'总明细 源文件后台下'!E:E,E299,'总明细 源文件后台下'!C:C,"Adjustment",'总明细 源文件后台下'!F:F,"FBA Inventory Reimbursement - Damaged:Warehouse")</f>
        <v>0</v>
      </c>
      <c r="AN299">
        <f>SUMIFS('总明细 源文件后台下'!W:W,'总明细 源文件后台下'!E:E,E299,'总明细 源文件后台下'!C:C,"Adjustment",'总明细 源文件后台下'!F:F,"FBA Inventory Reimbursement - Customer Service Issue")</f>
        <v>0</v>
      </c>
      <c r="AO299">
        <f>SUMIFS('总明细 源文件后台下'!W:W,'总明细 源文件后台下'!E:E,E299,'总明细 源文件后台下'!C:C,"Adjustment",'总明细 源文件后台下'!F:F,"FBA Inventory Reimbursement - Fee Correction")</f>
        <v>0</v>
      </c>
      <c r="AP299">
        <f>SUMIFS('总明细 源文件后台下'!W:W,'总明细 源文件后台下'!E:E,E299,'总明细 源文件后台下'!C:C,"Adjustment",'总明细 源文件后台下'!F:F,"FBA Inventory Reimbursement - General Adjustment")</f>
        <v>0</v>
      </c>
      <c r="AQ299">
        <f>SUMIFS('总明细 源文件后台下'!W:W,'总明细 源文件后台下'!E:E,E299,'总明细 源文件后台下'!C:C,"Adjustment",'总明细 源文件后台下'!F:F,"FBA Inventory Reimbursement - Lost:Inbound")</f>
        <v>0</v>
      </c>
      <c r="AR299">
        <f>SUMIFS('总明细 源文件后台下'!W:W,'总明细 源文件后台下'!E:E,E299,'总明细 源文件后台下'!C:C,"Adjustment",'总明细 源文件后台下'!F:F,"FBA Inventory Reimbursement - Lost:Warehouse")</f>
        <v>0</v>
      </c>
      <c r="AS299">
        <f>SUMIFS('总明细 源文件后台下'!W:W,'总明细 源文件后台下'!E:E,E299,'总明细 源文件后台下'!C:C,"Adjustment",'总明细 源文件后台下'!F:F,"Non-subscription Fee Adjustment")</f>
        <v>0</v>
      </c>
      <c r="AT299">
        <f>SUMIFS('总明细 源文件后台下'!W:W,'总明细 源文件后台下'!E:E,E299,'总明细 源文件后台下'!C:C,"Adjustment",'总明细 源文件后台下'!F:F,"FBA Inventory Placement Service Fee")</f>
        <v>0</v>
      </c>
      <c r="AV299">
        <f>SUMIF('FBA Customer Return Per Unit Fe'!B:B,E299,'FBA Customer Return Per Unit Fe'!C:C)</f>
        <v>0</v>
      </c>
      <c r="AX299">
        <f>(SUMIF('仓储费 源文件后台下'!C:C,E299,'仓储费 源文件后台下'!V:V))*-1</f>
        <v>-8.7300000000000003E-2</v>
      </c>
      <c r="AZ299">
        <f>SUMIF('Disposal Fee销毁费用-160.95'!B:B,E299,'Disposal Fee销毁费用-160.95'!D:D)*-1</f>
        <v>-0.45</v>
      </c>
      <c r="BC299">
        <f>IFERROR(VLOOKUP(F299,'优惠券-86.4'!F:I,4,0),0)</f>
        <v>0</v>
      </c>
      <c r="BD299">
        <f>IFERROR(VLOOKUP(F299,'早评-120'!E:H,4,0),0)</f>
        <v>0</v>
      </c>
      <c r="BF299">
        <f t="shared" si="32"/>
        <v>-0.5373</v>
      </c>
      <c r="BG299">
        <f t="shared" si="33"/>
        <v>0</v>
      </c>
      <c r="BH299">
        <f t="shared" si="34"/>
        <v>-3.4924499999999998</v>
      </c>
      <c r="BQ299" s="45">
        <f t="shared" si="35"/>
        <v>-3.4924499999999998</v>
      </c>
      <c r="BR299">
        <f>SUMIFS('9月销毁明细'!D:D,'9月销毁明细'!A:A,E299,'9月销毁明细'!H:H,"Sellable")</f>
        <v>0</v>
      </c>
      <c r="BS299">
        <f>SUMIFS('9月销毁明细'!G:G,'9月销毁明细'!A:A,E299,'9月销毁明细'!H:H,"Sellable")</f>
        <v>0</v>
      </c>
      <c r="BT299">
        <f>SUMIFS('9月销毁明细'!D:D,'9月销毁明细'!A:A,E299,'9月销毁明细'!H:H,"Unsellable")</f>
        <v>0</v>
      </c>
      <c r="BU299">
        <f>SUMIFS('9月销毁明细'!G:G,'9月销毁明细'!A:A,E299,'9月销毁明细'!H:H,"Unsellable")</f>
        <v>0</v>
      </c>
      <c r="BW299">
        <f>IFERROR(I299*VLOOKUP(F299,'9.3成本表'!C:L,10,0),0)</f>
        <v>0</v>
      </c>
      <c r="BX299">
        <f t="shared" si="36"/>
        <v>0</v>
      </c>
      <c r="CC299" s="45">
        <f t="shared" si="37"/>
        <v>-3.4924499999999998</v>
      </c>
      <c r="CD299" s="45">
        <f t="shared" si="38"/>
        <v>0</v>
      </c>
      <c r="CE299" s="45">
        <f t="shared" si="39"/>
        <v>0</v>
      </c>
    </row>
    <row r="300" spans="4:83" x14ac:dyDescent="0.25">
      <c r="D300" s="20" t="s">
        <v>709</v>
      </c>
      <c r="E300" s="20" t="s">
        <v>710</v>
      </c>
      <c r="F300" s="20">
        <v>4016</v>
      </c>
      <c r="G300">
        <v>294</v>
      </c>
      <c r="H300" s="20"/>
      <c r="I300">
        <f>SUMIFS('总明细 源文件后台下'!G:G,'总明细 源文件后台下'!E:E,E300,'总明细 源文件后台下'!C:C,"Order")</f>
        <v>0</v>
      </c>
      <c r="J300">
        <f>SUMIFS('总明细 源文件后台下'!M:M,'总明细 源文件后台下'!E:E,E300,'总明细 源文件后台下'!C:C,"Order")</f>
        <v>0</v>
      </c>
      <c r="K300">
        <f>SUMIFS('总明细 源文件后台下'!N:N,'总明细 源文件后台下'!E:E,E300,'总明细 源文件后台下'!C:C,"Order")</f>
        <v>0</v>
      </c>
      <c r="L300">
        <f>SUMIFS('总明细 源文件后台下'!O:O,'总明细 源文件后台下'!E:E,E300,'总明细 源文件后台下'!C:C,"Order")</f>
        <v>0</v>
      </c>
      <c r="M300">
        <f>SUMIFS('总明细 源文件后台下'!P:P,'总明细 源文件后台下'!E:E,E300,'总明细 源文件后台下'!C:C,"Order")</f>
        <v>0</v>
      </c>
      <c r="N300">
        <f>SUMIFS('总明细 源文件后台下'!Q:Q,'总明细 源文件后台下'!E:E,E300,'总明细 源文件后台下'!C:C,"Order")</f>
        <v>0</v>
      </c>
      <c r="O300">
        <f>SUMIFS('总明细 源文件后台下'!R:R,'总明细 源文件后台下'!E:E,E300,'总明细 源文件后台下'!C:C,"Order")</f>
        <v>0</v>
      </c>
      <c r="P300">
        <f>SUMIFS('总明细 源文件后台下'!S:S,'总明细 源文件后台下'!E:E,E300,'总明细 源文件后台下'!C:C,"Order")</f>
        <v>0</v>
      </c>
      <c r="Q300">
        <f>SUMIFS('总明细 源文件后台下'!T:T,'总明细 源文件后台下'!E:E,E300,'总明细 源文件后台下'!C:C,"Order")</f>
        <v>0</v>
      </c>
      <c r="R300">
        <f>SUMIFS('总明细 源文件后台下'!U:U,'总明细 源文件后台下'!E:E,E300,'总明细 源文件后台下'!C:C,"Order")</f>
        <v>0</v>
      </c>
      <c r="S300">
        <f>SUMIFS('总明细 源文件后台下'!V:V,'总明细 源文件后台下'!E:E,E300,'总明细 源文件后台下'!C:C,"Order")</f>
        <v>0</v>
      </c>
      <c r="T300">
        <f>SUMIFS('总明细 源文件后台下'!W:W,'总明细 源文件后台下'!E:E,E300,'总明细 源文件后台下'!C:C,"Order")</f>
        <v>0</v>
      </c>
      <c r="U300">
        <f>SUMIFS('总明细 源文件后台下'!G:G,'总明细 源文件后台下'!E:E,E300,'总明细 源文件后台下'!C:C,"Refund")</f>
        <v>0</v>
      </c>
      <c r="V300">
        <f>SUMIFS('总明细 源文件后台下'!M:M,'总明细 源文件后台下'!E:E,E300,'总明细 源文件后台下'!C:C,"Refund")</f>
        <v>0</v>
      </c>
      <c r="W300">
        <f>SUMIFS('总明细 源文件后台下'!N:N,'总明细 源文件后台下'!E:E,E300,'总明细 源文件后台下'!C:C,"Refund")</f>
        <v>0</v>
      </c>
      <c r="X300">
        <f>SUMIFS('总明细 源文件后台下'!O:O,'总明细 源文件后台下'!E:E,E300,'总明细 源文件后台下'!C:C,"Refund")</f>
        <v>0</v>
      </c>
      <c r="Y300">
        <f>SUMIFS('总明细 源文件后台下'!P:P,'总明细 源文件后台下'!E:E,E300,'总明细 源文件后台下'!C:C,"Refund")</f>
        <v>0</v>
      </c>
      <c r="Z300">
        <f>SUMIFS('总明细 源文件后台下'!Q:Q,'总明细 源文件后台下'!E:E,E300,'总明细 源文件后台下'!C:C,"Refund")</f>
        <v>0</v>
      </c>
      <c r="AA300">
        <f>SUMIFS('总明细 源文件后台下'!R:R,'总明细 源文件后台下'!E:E,E300,'总明细 源文件后台下'!C:C,"Refund")</f>
        <v>0</v>
      </c>
      <c r="AB300">
        <f>SUMIFS('总明细 源文件后台下'!S:S,'总明细 源文件后台下'!E:E,E300,'总明细 源文件后台下'!C:C,"Refund")</f>
        <v>0</v>
      </c>
      <c r="AC300">
        <f>SUMIFS('总明细 源文件后台下'!T:T,'总明细 源文件后台下'!E:E,E300,'总明细 源文件后台下'!C:C,"Refund")</f>
        <v>0</v>
      </c>
      <c r="AD300">
        <f>SUMIFS('总明细 源文件后台下'!U:U,'总明细 源文件后台下'!E:E,E300,'总明细 源文件后台下'!C:C,"Refund")</f>
        <v>0</v>
      </c>
      <c r="AE300">
        <f>SUMIFS('总明细 源文件后台下'!V:V,'总明细 源文件后台下'!E:E,E300,'总明细 源文件后台下'!C:C,"Refund")</f>
        <v>0</v>
      </c>
      <c r="AF300">
        <f>SUMIFS('总明细 源文件后台下'!W:W,'总明细 源文件后台下'!E:E,E300,'总明细 源文件后台下'!C:C,"Refund")</f>
        <v>0</v>
      </c>
      <c r="AK300">
        <f>(SUMIF('广告费 源文件后台下'!G:G,E300,'广告费 源文件后台下'!M:M))*-1</f>
        <v>0</v>
      </c>
      <c r="AL300">
        <f>SUMIFS('总明细 源文件后台下'!W:W,'总明细 源文件后台下'!E:E,E300,'总明细 源文件后台下'!C:C,"Adjustment",'总明细 源文件后台下'!F:F,"FBA Inventory Reimbursement - Customer Return")</f>
        <v>0</v>
      </c>
      <c r="AM300">
        <f>SUMIFS('总明细 源文件后台下'!W:W,'总明细 源文件后台下'!E:E,E300,'总明细 源文件后台下'!C:C,"Adjustment",'总明细 源文件后台下'!F:F,"FBA Inventory Reimbursement - Damaged:Warehouse")</f>
        <v>0</v>
      </c>
      <c r="AN300">
        <f>SUMIFS('总明细 源文件后台下'!W:W,'总明细 源文件后台下'!E:E,E300,'总明细 源文件后台下'!C:C,"Adjustment",'总明细 源文件后台下'!F:F,"FBA Inventory Reimbursement - Customer Service Issue")</f>
        <v>0</v>
      </c>
      <c r="AO300">
        <f>SUMIFS('总明细 源文件后台下'!W:W,'总明细 源文件后台下'!E:E,E300,'总明细 源文件后台下'!C:C,"Adjustment",'总明细 源文件后台下'!F:F,"FBA Inventory Reimbursement - Fee Correction")</f>
        <v>0</v>
      </c>
      <c r="AP300">
        <f>SUMIFS('总明细 源文件后台下'!W:W,'总明细 源文件后台下'!E:E,E300,'总明细 源文件后台下'!C:C,"Adjustment",'总明细 源文件后台下'!F:F,"FBA Inventory Reimbursement - General Adjustment")</f>
        <v>0</v>
      </c>
      <c r="AQ300">
        <f>SUMIFS('总明细 源文件后台下'!W:W,'总明细 源文件后台下'!E:E,E300,'总明细 源文件后台下'!C:C,"Adjustment",'总明细 源文件后台下'!F:F,"FBA Inventory Reimbursement - Lost:Inbound")</f>
        <v>0</v>
      </c>
      <c r="AR300">
        <f>SUMIFS('总明细 源文件后台下'!W:W,'总明细 源文件后台下'!E:E,E300,'总明细 源文件后台下'!C:C,"Adjustment",'总明细 源文件后台下'!F:F,"FBA Inventory Reimbursement - Lost:Warehouse")</f>
        <v>0</v>
      </c>
      <c r="AS300">
        <f>SUMIFS('总明细 源文件后台下'!W:W,'总明细 源文件后台下'!E:E,E300,'总明细 源文件后台下'!C:C,"Adjustment",'总明细 源文件后台下'!F:F,"Non-subscription Fee Adjustment")</f>
        <v>0</v>
      </c>
      <c r="AT300">
        <f>SUMIFS('总明细 源文件后台下'!W:W,'总明细 源文件后台下'!E:E,E300,'总明细 源文件后台下'!C:C,"Adjustment",'总明细 源文件后台下'!F:F,"FBA Inventory Placement Service Fee")</f>
        <v>0</v>
      </c>
      <c r="AV300">
        <f>SUMIF('FBA Customer Return Per Unit Fe'!B:B,E300,'FBA Customer Return Per Unit Fe'!C:C)</f>
        <v>0</v>
      </c>
      <c r="AX300">
        <f>(SUMIF('仓储费 源文件后台下'!C:C,E300,'仓储费 源文件后台下'!V:V))*-1</f>
        <v>-0.14449999999999999</v>
      </c>
      <c r="AZ300">
        <f>SUMIF('Disposal Fee销毁费用-160.95'!B:B,E300,'Disposal Fee销毁费用-160.95'!D:D)*-1</f>
        <v>-0.75</v>
      </c>
      <c r="BC300">
        <f>IFERROR(VLOOKUP(F300,'优惠券-86.4'!F:I,4,0),0)</f>
        <v>0</v>
      </c>
      <c r="BD300">
        <f>IFERROR(VLOOKUP(F300,'早评-120'!E:H,4,0),0)</f>
        <v>0</v>
      </c>
      <c r="BF300">
        <f t="shared" si="32"/>
        <v>-0.89449999999999996</v>
      </c>
      <c r="BG300">
        <f t="shared" si="33"/>
        <v>0</v>
      </c>
      <c r="BH300">
        <f t="shared" si="34"/>
        <v>-5.8142499999999995</v>
      </c>
      <c r="BQ300" s="45">
        <f t="shared" si="35"/>
        <v>-5.8142499999999995</v>
      </c>
      <c r="BR300">
        <f>SUMIFS('9月销毁明细'!D:D,'9月销毁明细'!A:A,E300,'9月销毁明细'!H:H,"Sellable")</f>
        <v>0</v>
      </c>
      <c r="BS300">
        <f>SUMIFS('9月销毁明细'!G:G,'9月销毁明细'!A:A,E300,'9月销毁明细'!H:H,"Sellable")</f>
        <v>0</v>
      </c>
      <c r="BT300">
        <f>SUMIFS('9月销毁明细'!D:D,'9月销毁明细'!A:A,E300,'9月销毁明细'!H:H,"Unsellable")</f>
        <v>0</v>
      </c>
      <c r="BU300">
        <f>SUMIFS('9月销毁明细'!G:G,'9月销毁明细'!A:A,E300,'9月销毁明细'!H:H,"Unsellable")</f>
        <v>0</v>
      </c>
      <c r="BW300">
        <f>IFERROR(I300*VLOOKUP(F300,'9.3成本表'!C:L,10,0),0)</f>
        <v>0</v>
      </c>
      <c r="BX300">
        <f t="shared" si="36"/>
        <v>0</v>
      </c>
      <c r="CC300" s="45">
        <f t="shared" si="37"/>
        <v>-5.8142499999999995</v>
      </c>
      <c r="CD300" s="45">
        <f t="shared" si="38"/>
        <v>0</v>
      </c>
      <c r="CE300" s="45">
        <f t="shared" si="39"/>
        <v>0</v>
      </c>
    </row>
    <row r="301" spans="4:83" x14ac:dyDescent="0.25">
      <c r="D301" s="20" t="s">
        <v>711</v>
      </c>
      <c r="E301" s="20" t="s">
        <v>712</v>
      </c>
      <c r="F301" s="20">
        <v>4016</v>
      </c>
      <c r="G301">
        <v>295</v>
      </c>
      <c r="H301" s="20"/>
      <c r="I301">
        <f>SUMIFS('总明细 源文件后台下'!G:G,'总明细 源文件后台下'!E:E,E301,'总明细 源文件后台下'!C:C,"Order")</f>
        <v>0</v>
      </c>
      <c r="J301">
        <f>SUMIFS('总明细 源文件后台下'!M:M,'总明细 源文件后台下'!E:E,E301,'总明细 源文件后台下'!C:C,"Order")</f>
        <v>0</v>
      </c>
      <c r="K301">
        <f>SUMIFS('总明细 源文件后台下'!N:N,'总明细 源文件后台下'!E:E,E301,'总明细 源文件后台下'!C:C,"Order")</f>
        <v>0</v>
      </c>
      <c r="L301">
        <f>SUMIFS('总明细 源文件后台下'!O:O,'总明细 源文件后台下'!E:E,E301,'总明细 源文件后台下'!C:C,"Order")</f>
        <v>0</v>
      </c>
      <c r="M301">
        <f>SUMIFS('总明细 源文件后台下'!P:P,'总明细 源文件后台下'!E:E,E301,'总明细 源文件后台下'!C:C,"Order")</f>
        <v>0</v>
      </c>
      <c r="N301">
        <f>SUMIFS('总明细 源文件后台下'!Q:Q,'总明细 源文件后台下'!E:E,E301,'总明细 源文件后台下'!C:C,"Order")</f>
        <v>0</v>
      </c>
      <c r="O301">
        <f>SUMIFS('总明细 源文件后台下'!R:R,'总明细 源文件后台下'!E:E,E301,'总明细 源文件后台下'!C:C,"Order")</f>
        <v>0</v>
      </c>
      <c r="P301">
        <f>SUMIFS('总明细 源文件后台下'!S:S,'总明细 源文件后台下'!E:E,E301,'总明细 源文件后台下'!C:C,"Order")</f>
        <v>0</v>
      </c>
      <c r="Q301">
        <f>SUMIFS('总明细 源文件后台下'!T:T,'总明细 源文件后台下'!E:E,E301,'总明细 源文件后台下'!C:C,"Order")</f>
        <v>0</v>
      </c>
      <c r="R301">
        <f>SUMIFS('总明细 源文件后台下'!U:U,'总明细 源文件后台下'!E:E,E301,'总明细 源文件后台下'!C:C,"Order")</f>
        <v>0</v>
      </c>
      <c r="S301">
        <f>SUMIFS('总明细 源文件后台下'!V:V,'总明细 源文件后台下'!E:E,E301,'总明细 源文件后台下'!C:C,"Order")</f>
        <v>0</v>
      </c>
      <c r="T301">
        <f>SUMIFS('总明细 源文件后台下'!W:W,'总明细 源文件后台下'!E:E,E301,'总明细 源文件后台下'!C:C,"Order")</f>
        <v>0</v>
      </c>
      <c r="U301">
        <f>SUMIFS('总明细 源文件后台下'!G:G,'总明细 源文件后台下'!E:E,E301,'总明细 源文件后台下'!C:C,"Refund")</f>
        <v>0</v>
      </c>
      <c r="V301">
        <f>SUMIFS('总明细 源文件后台下'!M:M,'总明细 源文件后台下'!E:E,E301,'总明细 源文件后台下'!C:C,"Refund")</f>
        <v>0</v>
      </c>
      <c r="W301">
        <f>SUMIFS('总明细 源文件后台下'!N:N,'总明细 源文件后台下'!E:E,E301,'总明细 源文件后台下'!C:C,"Refund")</f>
        <v>0</v>
      </c>
      <c r="X301">
        <f>SUMIFS('总明细 源文件后台下'!O:O,'总明细 源文件后台下'!E:E,E301,'总明细 源文件后台下'!C:C,"Refund")</f>
        <v>0</v>
      </c>
      <c r="Y301">
        <f>SUMIFS('总明细 源文件后台下'!P:P,'总明细 源文件后台下'!E:E,E301,'总明细 源文件后台下'!C:C,"Refund")</f>
        <v>0</v>
      </c>
      <c r="Z301">
        <f>SUMIFS('总明细 源文件后台下'!Q:Q,'总明细 源文件后台下'!E:E,E301,'总明细 源文件后台下'!C:C,"Refund")</f>
        <v>0</v>
      </c>
      <c r="AA301">
        <f>SUMIFS('总明细 源文件后台下'!R:R,'总明细 源文件后台下'!E:E,E301,'总明细 源文件后台下'!C:C,"Refund")</f>
        <v>0</v>
      </c>
      <c r="AB301">
        <f>SUMIFS('总明细 源文件后台下'!S:S,'总明细 源文件后台下'!E:E,E301,'总明细 源文件后台下'!C:C,"Refund")</f>
        <v>0</v>
      </c>
      <c r="AC301">
        <f>SUMIFS('总明细 源文件后台下'!T:T,'总明细 源文件后台下'!E:E,E301,'总明细 源文件后台下'!C:C,"Refund")</f>
        <v>0</v>
      </c>
      <c r="AD301">
        <f>SUMIFS('总明细 源文件后台下'!U:U,'总明细 源文件后台下'!E:E,E301,'总明细 源文件后台下'!C:C,"Refund")</f>
        <v>0</v>
      </c>
      <c r="AE301">
        <f>SUMIFS('总明细 源文件后台下'!V:V,'总明细 源文件后台下'!E:E,E301,'总明细 源文件后台下'!C:C,"Refund")</f>
        <v>0</v>
      </c>
      <c r="AF301">
        <f>SUMIFS('总明细 源文件后台下'!W:W,'总明细 源文件后台下'!E:E,E301,'总明细 源文件后台下'!C:C,"Refund")</f>
        <v>0</v>
      </c>
      <c r="AK301">
        <f>(SUMIF('广告费 源文件后台下'!G:G,E301,'广告费 源文件后台下'!M:M))*-1</f>
        <v>0</v>
      </c>
      <c r="AL301">
        <f>SUMIFS('总明细 源文件后台下'!W:W,'总明细 源文件后台下'!E:E,E301,'总明细 源文件后台下'!C:C,"Adjustment",'总明细 源文件后台下'!F:F,"FBA Inventory Reimbursement - Customer Return")</f>
        <v>0</v>
      </c>
      <c r="AM301">
        <f>SUMIFS('总明细 源文件后台下'!W:W,'总明细 源文件后台下'!E:E,E301,'总明细 源文件后台下'!C:C,"Adjustment",'总明细 源文件后台下'!F:F,"FBA Inventory Reimbursement - Damaged:Warehouse")</f>
        <v>0</v>
      </c>
      <c r="AN301">
        <f>SUMIFS('总明细 源文件后台下'!W:W,'总明细 源文件后台下'!E:E,E301,'总明细 源文件后台下'!C:C,"Adjustment",'总明细 源文件后台下'!F:F,"FBA Inventory Reimbursement - Customer Service Issue")</f>
        <v>0</v>
      </c>
      <c r="AO301">
        <f>SUMIFS('总明细 源文件后台下'!W:W,'总明细 源文件后台下'!E:E,E301,'总明细 源文件后台下'!C:C,"Adjustment",'总明细 源文件后台下'!F:F,"FBA Inventory Reimbursement - Fee Correction")</f>
        <v>0</v>
      </c>
      <c r="AP301">
        <f>SUMIFS('总明细 源文件后台下'!W:W,'总明细 源文件后台下'!E:E,E301,'总明细 源文件后台下'!C:C,"Adjustment",'总明细 源文件后台下'!F:F,"FBA Inventory Reimbursement - General Adjustment")</f>
        <v>0</v>
      </c>
      <c r="AQ301">
        <f>SUMIFS('总明细 源文件后台下'!W:W,'总明细 源文件后台下'!E:E,E301,'总明细 源文件后台下'!C:C,"Adjustment",'总明细 源文件后台下'!F:F,"FBA Inventory Reimbursement - Lost:Inbound")</f>
        <v>0</v>
      </c>
      <c r="AR301">
        <f>SUMIFS('总明细 源文件后台下'!W:W,'总明细 源文件后台下'!E:E,E301,'总明细 源文件后台下'!C:C,"Adjustment",'总明细 源文件后台下'!F:F,"FBA Inventory Reimbursement - Lost:Warehouse")</f>
        <v>0</v>
      </c>
      <c r="AS301">
        <f>SUMIFS('总明细 源文件后台下'!W:W,'总明细 源文件后台下'!E:E,E301,'总明细 源文件后台下'!C:C,"Adjustment",'总明细 源文件后台下'!F:F,"Non-subscription Fee Adjustment")</f>
        <v>0</v>
      </c>
      <c r="AT301">
        <f>SUMIFS('总明细 源文件后台下'!W:W,'总明细 源文件后台下'!E:E,E301,'总明细 源文件后台下'!C:C,"Adjustment",'总明细 源文件后台下'!F:F,"FBA Inventory Placement Service Fee")</f>
        <v>0</v>
      </c>
      <c r="AV301">
        <f>SUMIF('FBA Customer Return Per Unit Fe'!B:B,E301,'FBA Customer Return Per Unit Fe'!C:C)</f>
        <v>0</v>
      </c>
      <c r="AX301">
        <f>(SUMIF('仓储费 源文件后台下'!C:C,E301,'仓储费 源文件后台下'!V:V))*-1</f>
        <v>-6.6799999999999998E-2</v>
      </c>
      <c r="AZ301">
        <f>SUMIF('Disposal Fee销毁费用-160.95'!B:B,E301,'Disposal Fee销毁费用-160.95'!D:D)*-1</f>
        <v>-0.45</v>
      </c>
      <c r="BC301">
        <f>IFERROR(VLOOKUP(F301,'优惠券-86.4'!F:I,4,0),0)</f>
        <v>0</v>
      </c>
      <c r="BD301">
        <f>IFERROR(VLOOKUP(F301,'早评-120'!E:H,4,0),0)</f>
        <v>0</v>
      </c>
      <c r="BF301">
        <f t="shared" si="32"/>
        <v>-0.51680000000000004</v>
      </c>
      <c r="BG301">
        <f t="shared" si="33"/>
        <v>0</v>
      </c>
      <c r="BH301">
        <f t="shared" si="34"/>
        <v>-3.3592000000000004</v>
      </c>
      <c r="BQ301" s="45">
        <f t="shared" si="35"/>
        <v>-3.3592000000000004</v>
      </c>
      <c r="BR301">
        <f>SUMIFS('9月销毁明细'!D:D,'9月销毁明细'!A:A,E301,'9月销毁明细'!H:H,"Sellable")</f>
        <v>0</v>
      </c>
      <c r="BS301">
        <f>SUMIFS('9月销毁明细'!G:G,'9月销毁明细'!A:A,E301,'9月销毁明细'!H:H,"Sellable")</f>
        <v>0</v>
      </c>
      <c r="BT301">
        <f>SUMIFS('9月销毁明细'!D:D,'9月销毁明细'!A:A,E301,'9月销毁明细'!H:H,"Unsellable")</f>
        <v>0</v>
      </c>
      <c r="BU301">
        <f>SUMIFS('9月销毁明细'!G:G,'9月销毁明细'!A:A,E301,'9月销毁明细'!H:H,"Unsellable")</f>
        <v>0</v>
      </c>
      <c r="BW301">
        <f>IFERROR(I301*VLOOKUP(F301,'9.3成本表'!C:L,10,0),0)</f>
        <v>0</v>
      </c>
      <c r="BX301">
        <f t="shared" si="36"/>
        <v>0</v>
      </c>
      <c r="CC301" s="45">
        <f t="shared" si="37"/>
        <v>-3.3592000000000004</v>
      </c>
      <c r="CD301" s="45">
        <f t="shared" si="38"/>
        <v>0</v>
      </c>
      <c r="CE301" s="45">
        <f t="shared" si="39"/>
        <v>0</v>
      </c>
    </row>
    <row r="302" spans="4:83" x14ac:dyDescent="0.25">
      <c r="D302" s="20" t="s">
        <v>713</v>
      </c>
      <c r="E302" s="20" t="s">
        <v>714</v>
      </c>
      <c r="F302" s="20">
        <v>4016</v>
      </c>
      <c r="G302">
        <v>296</v>
      </c>
      <c r="H302" s="20"/>
      <c r="I302">
        <f>SUMIFS('总明细 源文件后台下'!G:G,'总明细 源文件后台下'!E:E,E302,'总明细 源文件后台下'!C:C,"Order")</f>
        <v>0</v>
      </c>
      <c r="J302">
        <f>SUMIFS('总明细 源文件后台下'!M:M,'总明细 源文件后台下'!E:E,E302,'总明细 源文件后台下'!C:C,"Order")</f>
        <v>0</v>
      </c>
      <c r="K302">
        <f>SUMIFS('总明细 源文件后台下'!N:N,'总明细 源文件后台下'!E:E,E302,'总明细 源文件后台下'!C:C,"Order")</f>
        <v>0</v>
      </c>
      <c r="L302">
        <f>SUMIFS('总明细 源文件后台下'!O:O,'总明细 源文件后台下'!E:E,E302,'总明细 源文件后台下'!C:C,"Order")</f>
        <v>0</v>
      </c>
      <c r="M302">
        <f>SUMIFS('总明细 源文件后台下'!P:P,'总明细 源文件后台下'!E:E,E302,'总明细 源文件后台下'!C:C,"Order")</f>
        <v>0</v>
      </c>
      <c r="N302">
        <f>SUMIFS('总明细 源文件后台下'!Q:Q,'总明细 源文件后台下'!E:E,E302,'总明细 源文件后台下'!C:C,"Order")</f>
        <v>0</v>
      </c>
      <c r="O302">
        <f>SUMIFS('总明细 源文件后台下'!R:R,'总明细 源文件后台下'!E:E,E302,'总明细 源文件后台下'!C:C,"Order")</f>
        <v>0</v>
      </c>
      <c r="P302">
        <f>SUMIFS('总明细 源文件后台下'!S:S,'总明细 源文件后台下'!E:E,E302,'总明细 源文件后台下'!C:C,"Order")</f>
        <v>0</v>
      </c>
      <c r="Q302">
        <f>SUMIFS('总明细 源文件后台下'!T:T,'总明细 源文件后台下'!E:E,E302,'总明细 源文件后台下'!C:C,"Order")</f>
        <v>0</v>
      </c>
      <c r="R302">
        <f>SUMIFS('总明细 源文件后台下'!U:U,'总明细 源文件后台下'!E:E,E302,'总明细 源文件后台下'!C:C,"Order")</f>
        <v>0</v>
      </c>
      <c r="S302">
        <f>SUMIFS('总明细 源文件后台下'!V:V,'总明细 源文件后台下'!E:E,E302,'总明细 源文件后台下'!C:C,"Order")</f>
        <v>0</v>
      </c>
      <c r="T302">
        <f>SUMIFS('总明细 源文件后台下'!W:W,'总明细 源文件后台下'!E:E,E302,'总明细 源文件后台下'!C:C,"Order")</f>
        <v>0</v>
      </c>
      <c r="U302">
        <f>SUMIFS('总明细 源文件后台下'!G:G,'总明细 源文件后台下'!E:E,E302,'总明细 源文件后台下'!C:C,"Refund")</f>
        <v>0</v>
      </c>
      <c r="V302">
        <f>SUMIFS('总明细 源文件后台下'!M:M,'总明细 源文件后台下'!E:E,E302,'总明细 源文件后台下'!C:C,"Refund")</f>
        <v>0</v>
      </c>
      <c r="W302">
        <f>SUMIFS('总明细 源文件后台下'!N:N,'总明细 源文件后台下'!E:E,E302,'总明细 源文件后台下'!C:C,"Refund")</f>
        <v>0</v>
      </c>
      <c r="X302">
        <f>SUMIFS('总明细 源文件后台下'!O:O,'总明细 源文件后台下'!E:E,E302,'总明细 源文件后台下'!C:C,"Refund")</f>
        <v>0</v>
      </c>
      <c r="Y302">
        <f>SUMIFS('总明细 源文件后台下'!P:P,'总明细 源文件后台下'!E:E,E302,'总明细 源文件后台下'!C:C,"Refund")</f>
        <v>0</v>
      </c>
      <c r="Z302">
        <f>SUMIFS('总明细 源文件后台下'!Q:Q,'总明细 源文件后台下'!E:E,E302,'总明细 源文件后台下'!C:C,"Refund")</f>
        <v>0</v>
      </c>
      <c r="AA302">
        <f>SUMIFS('总明细 源文件后台下'!R:R,'总明细 源文件后台下'!E:E,E302,'总明细 源文件后台下'!C:C,"Refund")</f>
        <v>0</v>
      </c>
      <c r="AB302">
        <f>SUMIFS('总明细 源文件后台下'!S:S,'总明细 源文件后台下'!E:E,E302,'总明细 源文件后台下'!C:C,"Refund")</f>
        <v>0</v>
      </c>
      <c r="AC302">
        <f>SUMIFS('总明细 源文件后台下'!T:T,'总明细 源文件后台下'!E:E,E302,'总明细 源文件后台下'!C:C,"Refund")</f>
        <v>0</v>
      </c>
      <c r="AD302">
        <f>SUMIFS('总明细 源文件后台下'!U:U,'总明细 源文件后台下'!E:E,E302,'总明细 源文件后台下'!C:C,"Refund")</f>
        <v>0</v>
      </c>
      <c r="AE302">
        <f>SUMIFS('总明细 源文件后台下'!V:V,'总明细 源文件后台下'!E:E,E302,'总明细 源文件后台下'!C:C,"Refund")</f>
        <v>0</v>
      </c>
      <c r="AF302">
        <f>SUMIFS('总明细 源文件后台下'!W:W,'总明细 源文件后台下'!E:E,E302,'总明细 源文件后台下'!C:C,"Refund")</f>
        <v>0</v>
      </c>
      <c r="AK302">
        <f>(SUMIF('广告费 源文件后台下'!G:G,E302,'广告费 源文件后台下'!M:M))*-1</f>
        <v>0</v>
      </c>
      <c r="AL302">
        <f>SUMIFS('总明细 源文件后台下'!W:W,'总明细 源文件后台下'!E:E,E302,'总明细 源文件后台下'!C:C,"Adjustment",'总明细 源文件后台下'!F:F,"FBA Inventory Reimbursement - Customer Return")</f>
        <v>0</v>
      </c>
      <c r="AM302">
        <f>SUMIFS('总明细 源文件后台下'!W:W,'总明细 源文件后台下'!E:E,E302,'总明细 源文件后台下'!C:C,"Adjustment",'总明细 源文件后台下'!F:F,"FBA Inventory Reimbursement - Damaged:Warehouse")</f>
        <v>0</v>
      </c>
      <c r="AN302">
        <f>SUMIFS('总明细 源文件后台下'!W:W,'总明细 源文件后台下'!E:E,E302,'总明细 源文件后台下'!C:C,"Adjustment",'总明细 源文件后台下'!F:F,"FBA Inventory Reimbursement - Customer Service Issue")</f>
        <v>0</v>
      </c>
      <c r="AO302">
        <f>SUMIFS('总明细 源文件后台下'!W:W,'总明细 源文件后台下'!E:E,E302,'总明细 源文件后台下'!C:C,"Adjustment",'总明细 源文件后台下'!F:F,"FBA Inventory Reimbursement - Fee Correction")</f>
        <v>0</v>
      </c>
      <c r="AP302">
        <f>SUMIFS('总明细 源文件后台下'!W:W,'总明细 源文件后台下'!E:E,E302,'总明细 源文件后台下'!C:C,"Adjustment",'总明细 源文件后台下'!F:F,"FBA Inventory Reimbursement - General Adjustment")</f>
        <v>0</v>
      </c>
      <c r="AQ302">
        <f>SUMIFS('总明细 源文件后台下'!W:W,'总明细 源文件后台下'!E:E,E302,'总明细 源文件后台下'!C:C,"Adjustment",'总明细 源文件后台下'!F:F,"FBA Inventory Reimbursement - Lost:Inbound")</f>
        <v>0</v>
      </c>
      <c r="AR302">
        <f>SUMIFS('总明细 源文件后台下'!W:W,'总明细 源文件后台下'!E:E,E302,'总明细 源文件后台下'!C:C,"Adjustment",'总明细 源文件后台下'!F:F,"FBA Inventory Reimbursement - Lost:Warehouse")</f>
        <v>0</v>
      </c>
      <c r="AS302">
        <f>SUMIFS('总明细 源文件后台下'!W:W,'总明细 源文件后台下'!E:E,E302,'总明细 源文件后台下'!C:C,"Adjustment",'总明细 源文件后台下'!F:F,"Non-subscription Fee Adjustment")</f>
        <v>0</v>
      </c>
      <c r="AT302">
        <f>SUMIFS('总明细 源文件后台下'!W:W,'总明细 源文件后台下'!E:E,E302,'总明细 源文件后台下'!C:C,"Adjustment",'总明细 源文件后台下'!F:F,"FBA Inventory Placement Service Fee")</f>
        <v>0</v>
      </c>
      <c r="AV302">
        <f>SUMIF('FBA Customer Return Per Unit Fe'!B:B,E302,'FBA Customer Return Per Unit Fe'!C:C)</f>
        <v>0</v>
      </c>
      <c r="AX302">
        <f>(SUMIF('仓储费 源文件后台下'!C:C,E302,'仓储费 源文件后台下'!V:V))*-1</f>
        <v>-6.6799999999999998E-2</v>
      </c>
      <c r="AZ302">
        <f>SUMIF('Disposal Fee销毁费用-160.95'!B:B,E302,'Disposal Fee销毁费用-160.95'!D:D)*-1</f>
        <v>-0.45</v>
      </c>
      <c r="BC302">
        <f>IFERROR(VLOOKUP(F302,'优惠券-86.4'!F:I,4,0),0)</f>
        <v>0</v>
      </c>
      <c r="BD302">
        <f>IFERROR(VLOOKUP(F302,'早评-120'!E:H,4,0),0)</f>
        <v>0</v>
      </c>
      <c r="BF302">
        <f t="shared" si="32"/>
        <v>-0.51680000000000004</v>
      </c>
      <c r="BG302">
        <f t="shared" si="33"/>
        <v>0</v>
      </c>
      <c r="BH302">
        <f t="shared" si="34"/>
        <v>-3.3592000000000004</v>
      </c>
      <c r="BQ302" s="45">
        <f t="shared" si="35"/>
        <v>-3.3592000000000004</v>
      </c>
      <c r="BR302">
        <f>SUMIFS('9月销毁明细'!D:D,'9月销毁明细'!A:A,E302,'9月销毁明细'!H:H,"Sellable")</f>
        <v>0</v>
      </c>
      <c r="BS302">
        <f>SUMIFS('9月销毁明细'!G:G,'9月销毁明细'!A:A,E302,'9月销毁明细'!H:H,"Sellable")</f>
        <v>0</v>
      </c>
      <c r="BT302">
        <f>SUMIFS('9月销毁明细'!D:D,'9月销毁明细'!A:A,E302,'9月销毁明细'!H:H,"Unsellable")</f>
        <v>0</v>
      </c>
      <c r="BU302">
        <f>SUMIFS('9月销毁明细'!G:G,'9月销毁明细'!A:A,E302,'9月销毁明细'!H:H,"Unsellable")</f>
        <v>0</v>
      </c>
      <c r="BW302">
        <f>IFERROR(I302*VLOOKUP(F302,'9.3成本表'!C:L,10,0),0)</f>
        <v>0</v>
      </c>
      <c r="BX302">
        <f t="shared" si="36"/>
        <v>0</v>
      </c>
      <c r="CC302" s="45">
        <f t="shared" si="37"/>
        <v>-3.3592000000000004</v>
      </c>
      <c r="CD302" s="45">
        <f t="shared" si="38"/>
        <v>0</v>
      </c>
      <c r="CE302" s="45">
        <f t="shared" si="39"/>
        <v>0</v>
      </c>
    </row>
    <row r="303" spans="4:83" x14ac:dyDescent="0.25">
      <c r="D303" s="20" t="s">
        <v>715</v>
      </c>
      <c r="E303" s="20" t="s">
        <v>716</v>
      </c>
      <c r="F303" s="20">
        <v>4016</v>
      </c>
      <c r="G303">
        <v>297</v>
      </c>
      <c r="H303" s="20"/>
      <c r="I303">
        <f>SUMIFS('总明细 源文件后台下'!G:G,'总明细 源文件后台下'!E:E,E303,'总明细 源文件后台下'!C:C,"Order")</f>
        <v>0</v>
      </c>
      <c r="J303">
        <f>SUMIFS('总明细 源文件后台下'!M:M,'总明细 源文件后台下'!E:E,E303,'总明细 源文件后台下'!C:C,"Order")</f>
        <v>0</v>
      </c>
      <c r="K303">
        <f>SUMIFS('总明细 源文件后台下'!N:N,'总明细 源文件后台下'!E:E,E303,'总明细 源文件后台下'!C:C,"Order")</f>
        <v>0</v>
      </c>
      <c r="L303">
        <f>SUMIFS('总明细 源文件后台下'!O:O,'总明细 源文件后台下'!E:E,E303,'总明细 源文件后台下'!C:C,"Order")</f>
        <v>0</v>
      </c>
      <c r="M303">
        <f>SUMIFS('总明细 源文件后台下'!P:P,'总明细 源文件后台下'!E:E,E303,'总明细 源文件后台下'!C:C,"Order")</f>
        <v>0</v>
      </c>
      <c r="N303">
        <f>SUMIFS('总明细 源文件后台下'!Q:Q,'总明细 源文件后台下'!E:E,E303,'总明细 源文件后台下'!C:C,"Order")</f>
        <v>0</v>
      </c>
      <c r="O303">
        <f>SUMIFS('总明细 源文件后台下'!R:R,'总明细 源文件后台下'!E:E,E303,'总明细 源文件后台下'!C:C,"Order")</f>
        <v>0</v>
      </c>
      <c r="P303">
        <f>SUMIFS('总明细 源文件后台下'!S:S,'总明细 源文件后台下'!E:E,E303,'总明细 源文件后台下'!C:C,"Order")</f>
        <v>0</v>
      </c>
      <c r="Q303">
        <f>SUMIFS('总明细 源文件后台下'!T:T,'总明细 源文件后台下'!E:E,E303,'总明细 源文件后台下'!C:C,"Order")</f>
        <v>0</v>
      </c>
      <c r="R303">
        <f>SUMIFS('总明细 源文件后台下'!U:U,'总明细 源文件后台下'!E:E,E303,'总明细 源文件后台下'!C:C,"Order")</f>
        <v>0</v>
      </c>
      <c r="S303">
        <f>SUMIFS('总明细 源文件后台下'!V:V,'总明细 源文件后台下'!E:E,E303,'总明细 源文件后台下'!C:C,"Order")</f>
        <v>0</v>
      </c>
      <c r="T303">
        <f>SUMIFS('总明细 源文件后台下'!W:W,'总明细 源文件后台下'!E:E,E303,'总明细 源文件后台下'!C:C,"Order")</f>
        <v>0</v>
      </c>
      <c r="U303">
        <f>SUMIFS('总明细 源文件后台下'!G:G,'总明细 源文件后台下'!E:E,E303,'总明细 源文件后台下'!C:C,"Refund")</f>
        <v>0</v>
      </c>
      <c r="V303">
        <f>SUMIFS('总明细 源文件后台下'!M:M,'总明细 源文件后台下'!E:E,E303,'总明细 源文件后台下'!C:C,"Refund")</f>
        <v>0</v>
      </c>
      <c r="W303">
        <f>SUMIFS('总明细 源文件后台下'!N:N,'总明细 源文件后台下'!E:E,E303,'总明细 源文件后台下'!C:C,"Refund")</f>
        <v>0</v>
      </c>
      <c r="X303">
        <f>SUMIFS('总明细 源文件后台下'!O:O,'总明细 源文件后台下'!E:E,E303,'总明细 源文件后台下'!C:C,"Refund")</f>
        <v>0</v>
      </c>
      <c r="Y303">
        <f>SUMIFS('总明细 源文件后台下'!P:P,'总明细 源文件后台下'!E:E,E303,'总明细 源文件后台下'!C:C,"Refund")</f>
        <v>0</v>
      </c>
      <c r="Z303">
        <f>SUMIFS('总明细 源文件后台下'!Q:Q,'总明细 源文件后台下'!E:E,E303,'总明细 源文件后台下'!C:C,"Refund")</f>
        <v>0</v>
      </c>
      <c r="AA303">
        <f>SUMIFS('总明细 源文件后台下'!R:R,'总明细 源文件后台下'!E:E,E303,'总明细 源文件后台下'!C:C,"Refund")</f>
        <v>0</v>
      </c>
      <c r="AB303">
        <f>SUMIFS('总明细 源文件后台下'!S:S,'总明细 源文件后台下'!E:E,E303,'总明细 源文件后台下'!C:C,"Refund")</f>
        <v>0</v>
      </c>
      <c r="AC303">
        <f>SUMIFS('总明细 源文件后台下'!T:T,'总明细 源文件后台下'!E:E,E303,'总明细 源文件后台下'!C:C,"Refund")</f>
        <v>0</v>
      </c>
      <c r="AD303">
        <f>SUMIFS('总明细 源文件后台下'!U:U,'总明细 源文件后台下'!E:E,E303,'总明细 源文件后台下'!C:C,"Refund")</f>
        <v>0</v>
      </c>
      <c r="AE303">
        <f>SUMIFS('总明细 源文件后台下'!V:V,'总明细 源文件后台下'!E:E,E303,'总明细 源文件后台下'!C:C,"Refund")</f>
        <v>0</v>
      </c>
      <c r="AF303">
        <f>SUMIFS('总明细 源文件后台下'!W:W,'总明细 源文件后台下'!E:E,E303,'总明细 源文件后台下'!C:C,"Refund")</f>
        <v>0</v>
      </c>
      <c r="AK303">
        <f>(SUMIF('广告费 源文件后台下'!G:G,E303,'广告费 源文件后台下'!M:M))*-1</f>
        <v>0</v>
      </c>
      <c r="AL303">
        <f>SUMIFS('总明细 源文件后台下'!W:W,'总明细 源文件后台下'!E:E,E303,'总明细 源文件后台下'!C:C,"Adjustment",'总明细 源文件后台下'!F:F,"FBA Inventory Reimbursement - Customer Return")</f>
        <v>0</v>
      </c>
      <c r="AM303">
        <f>SUMIFS('总明细 源文件后台下'!W:W,'总明细 源文件后台下'!E:E,E303,'总明细 源文件后台下'!C:C,"Adjustment",'总明细 源文件后台下'!F:F,"FBA Inventory Reimbursement - Damaged:Warehouse")</f>
        <v>0</v>
      </c>
      <c r="AN303">
        <f>SUMIFS('总明细 源文件后台下'!W:W,'总明细 源文件后台下'!E:E,E303,'总明细 源文件后台下'!C:C,"Adjustment",'总明细 源文件后台下'!F:F,"FBA Inventory Reimbursement - Customer Service Issue")</f>
        <v>0</v>
      </c>
      <c r="AO303">
        <f>SUMIFS('总明细 源文件后台下'!W:W,'总明细 源文件后台下'!E:E,E303,'总明细 源文件后台下'!C:C,"Adjustment",'总明细 源文件后台下'!F:F,"FBA Inventory Reimbursement - Fee Correction")</f>
        <v>0</v>
      </c>
      <c r="AP303">
        <f>SUMIFS('总明细 源文件后台下'!W:W,'总明细 源文件后台下'!E:E,E303,'总明细 源文件后台下'!C:C,"Adjustment",'总明细 源文件后台下'!F:F,"FBA Inventory Reimbursement - General Adjustment")</f>
        <v>0</v>
      </c>
      <c r="AQ303">
        <f>SUMIFS('总明细 源文件后台下'!W:W,'总明细 源文件后台下'!E:E,E303,'总明细 源文件后台下'!C:C,"Adjustment",'总明细 源文件后台下'!F:F,"FBA Inventory Reimbursement - Lost:Inbound")</f>
        <v>0</v>
      </c>
      <c r="AR303">
        <f>SUMIFS('总明细 源文件后台下'!W:W,'总明细 源文件后台下'!E:E,E303,'总明细 源文件后台下'!C:C,"Adjustment",'总明细 源文件后台下'!F:F,"FBA Inventory Reimbursement - Lost:Warehouse")</f>
        <v>0</v>
      </c>
      <c r="AS303">
        <f>SUMIFS('总明细 源文件后台下'!W:W,'总明细 源文件后台下'!E:E,E303,'总明细 源文件后台下'!C:C,"Adjustment",'总明细 源文件后台下'!F:F,"Non-subscription Fee Adjustment")</f>
        <v>0</v>
      </c>
      <c r="AT303">
        <f>SUMIFS('总明细 源文件后台下'!W:W,'总明细 源文件后台下'!E:E,E303,'总明细 源文件后台下'!C:C,"Adjustment",'总明细 源文件后台下'!F:F,"FBA Inventory Placement Service Fee")</f>
        <v>0</v>
      </c>
      <c r="AV303">
        <f>SUMIF('FBA Customer Return Per Unit Fe'!B:B,E303,'FBA Customer Return Per Unit Fe'!C:C)</f>
        <v>0</v>
      </c>
      <c r="AX303">
        <f>(SUMIF('仓储费 源文件后台下'!C:C,E303,'仓储费 源文件后台下'!V:V))*-1</f>
        <v>-4.4499999999999998E-2</v>
      </c>
      <c r="AZ303">
        <f>SUMIF('Disposal Fee销毁费用-160.95'!B:B,E303,'Disposal Fee销毁费用-160.95'!D:D)*-1</f>
        <v>-0.3</v>
      </c>
      <c r="BC303">
        <f>IFERROR(VLOOKUP(F303,'优惠券-86.4'!F:I,4,0),0)</f>
        <v>0</v>
      </c>
      <c r="BD303">
        <f>IFERROR(VLOOKUP(F303,'早评-120'!E:H,4,0),0)</f>
        <v>0</v>
      </c>
      <c r="BF303">
        <f t="shared" si="32"/>
        <v>-0.34449999999999997</v>
      </c>
      <c r="BG303">
        <f t="shared" si="33"/>
        <v>0</v>
      </c>
      <c r="BH303">
        <f t="shared" si="34"/>
        <v>-2.2392499999999997</v>
      </c>
      <c r="BQ303" s="45">
        <f t="shared" si="35"/>
        <v>-2.2392499999999997</v>
      </c>
      <c r="BR303">
        <f>SUMIFS('9月销毁明细'!D:D,'9月销毁明细'!A:A,E303,'9月销毁明细'!H:H,"Sellable")</f>
        <v>0</v>
      </c>
      <c r="BS303">
        <f>SUMIFS('9月销毁明细'!G:G,'9月销毁明细'!A:A,E303,'9月销毁明细'!H:H,"Sellable")</f>
        <v>0</v>
      </c>
      <c r="BT303">
        <f>SUMIFS('9月销毁明细'!D:D,'9月销毁明细'!A:A,E303,'9月销毁明细'!H:H,"Unsellable")</f>
        <v>0</v>
      </c>
      <c r="BU303">
        <f>SUMIFS('9月销毁明细'!G:G,'9月销毁明细'!A:A,E303,'9月销毁明细'!H:H,"Unsellable")</f>
        <v>0</v>
      </c>
      <c r="BW303">
        <f>IFERROR(I303*VLOOKUP(F303,'9.3成本表'!C:L,10,0),0)</f>
        <v>0</v>
      </c>
      <c r="BX303">
        <f t="shared" si="36"/>
        <v>0</v>
      </c>
      <c r="CC303" s="45">
        <f t="shared" si="37"/>
        <v>-2.2392499999999997</v>
      </c>
      <c r="CD303" s="45">
        <f t="shared" si="38"/>
        <v>0</v>
      </c>
      <c r="CE303" s="45">
        <f t="shared" si="39"/>
        <v>0</v>
      </c>
    </row>
    <row r="304" spans="4:83" x14ac:dyDescent="0.25">
      <c r="D304" s="20" t="s">
        <v>717</v>
      </c>
      <c r="E304" s="20" t="s">
        <v>718</v>
      </c>
      <c r="F304" s="20">
        <v>4016</v>
      </c>
      <c r="G304">
        <v>298</v>
      </c>
      <c r="H304" s="20"/>
      <c r="I304">
        <f>SUMIFS('总明细 源文件后台下'!G:G,'总明细 源文件后台下'!E:E,E304,'总明细 源文件后台下'!C:C,"Order")</f>
        <v>0</v>
      </c>
      <c r="J304">
        <f>SUMIFS('总明细 源文件后台下'!M:M,'总明细 源文件后台下'!E:E,E304,'总明细 源文件后台下'!C:C,"Order")</f>
        <v>0</v>
      </c>
      <c r="K304">
        <f>SUMIFS('总明细 源文件后台下'!N:N,'总明细 源文件后台下'!E:E,E304,'总明细 源文件后台下'!C:C,"Order")</f>
        <v>0</v>
      </c>
      <c r="L304">
        <f>SUMIFS('总明细 源文件后台下'!O:O,'总明细 源文件后台下'!E:E,E304,'总明细 源文件后台下'!C:C,"Order")</f>
        <v>0</v>
      </c>
      <c r="M304">
        <f>SUMIFS('总明细 源文件后台下'!P:P,'总明细 源文件后台下'!E:E,E304,'总明细 源文件后台下'!C:C,"Order")</f>
        <v>0</v>
      </c>
      <c r="N304">
        <f>SUMIFS('总明细 源文件后台下'!Q:Q,'总明细 源文件后台下'!E:E,E304,'总明细 源文件后台下'!C:C,"Order")</f>
        <v>0</v>
      </c>
      <c r="O304">
        <f>SUMIFS('总明细 源文件后台下'!R:R,'总明细 源文件后台下'!E:E,E304,'总明细 源文件后台下'!C:C,"Order")</f>
        <v>0</v>
      </c>
      <c r="P304">
        <f>SUMIFS('总明细 源文件后台下'!S:S,'总明细 源文件后台下'!E:E,E304,'总明细 源文件后台下'!C:C,"Order")</f>
        <v>0</v>
      </c>
      <c r="Q304">
        <f>SUMIFS('总明细 源文件后台下'!T:T,'总明细 源文件后台下'!E:E,E304,'总明细 源文件后台下'!C:C,"Order")</f>
        <v>0</v>
      </c>
      <c r="R304">
        <f>SUMIFS('总明细 源文件后台下'!U:U,'总明细 源文件后台下'!E:E,E304,'总明细 源文件后台下'!C:C,"Order")</f>
        <v>0</v>
      </c>
      <c r="S304">
        <f>SUMIFS('总明细 源文件后台下'!V:V,'总明细 源文件后台下'!E:E,E304,'总明细 源文件后台下'!C:C,"Order")</f>
        <v>0</v>
      </c>
      <c r="T304">
        <f>SUMIFS('总明细 源文件后台下'!W:W,'总明细 源文件后台下'!E:E,E304,'总明细 源文件后台下'!C:C,"Order")</f>
        <v>0</v>
      </c>
      <c r="U304">
        <f>SUMIFS('总明细 源文件后台下'!G:G,'总明细 源文件后台下'!E:E,E304,'总明细 源文件后台下'!C:C,"Refund")</f>
        <v>0</v>
      </c>
      <c r="V304">
        <f>SUMIFS('总明细 源文件后台下'!M:M,'总明细 源文件后台下'!E:E,E304,'总明细 源文件后台下'!C:C,"Refund")</f>
        <v>0</v>
      </c>
      <c r="W304">
        <f>SUMIFS('总明细 源文件后台下'!N:N,'总明细 源文件后台下'!E:E,E304,'总明细 源文件后台下'!C:C,"Refund")</f>
        <v>0</v>
      </c>
      <c r="X304">
        <f>SUMIFS('总明细 源文件后台下'!O:O,'总明细 源文件后台下'!E:E,E304,'总明细 源文件后台下'!C:C,"Refund")</f>
        <v>0</v>
      </c>
      <c r="Y304">
        <f>SUMIFS('总明细 源文件后台下'!P:P,'总明细 源文件后台下'!E:E,E304,'总明细 源文件后台下'!C:C,"Refund")</f>
        <v>0</v>
      </c>
      <c r="Z304">
        <f>SUMIFS('总明细 源文件后台下'!Q:Q,'总明细 源文件后台下'!E:E,E304,'总明细 源文件后台下'!C:C,"Refund")</f>
        <v>0</v>
      </c>
      <c r="AA304">
        <f>SUMIFS('总明细 源文件后台下'!R:R,'总明细 源文件后台下'!E:E,E304,'总明细 源文件后台下'!C:C,"Refund")</f>
        <v>0</v>
      </c>
      <c r="AB304">
        <f>SUMIFS('总明细 源文件后台下'!S:S,'总明细 源文件后台下'!E:E,E304,'总明细 源文件后台下'!C:C,"Refund")</f>
        <v>0</v>
      </c>
      <c r="AC304">
        <f>SUMIFS('总明细 源文件后台下'!T:T,'总明细 源文件后台下'!E:E,E304,'总明细 源文件后台下'!C:C,"Refund")</f>
        <v>0</v>
      </c>
      <c r="AD304">
        <f>SUMIFS('总明细 源文件后台下'!U:U,'总明细 源文件后台下'!E:E,E304,'总明细 源文件后台下'!C:C,"Refund")</f>
        <v>0</v>
      </c>
      <c r="AE304">
        <f>SUMIFS('总明细 源文件后台下'!V:V,'总明细 源文件后台下'!E:E,E304,'总明细 源文件后台下'!C:C,"Refund")</f>
        <v>0</v>
      </c>
      <c r="AF304">
        <f>SUMIFS('总明细 源文件后台下'!W:W,'总明细 源文件后台下'!E:E,E304,'总明细 源文件后台下'!C:C,"Refund")</f>
        <v>0</v>
      </c>
      <c r="AK304">
        <f>(SUMIF('广告费 源文件后台下'!G:G,E304,'广告费 源文件后台下'!M:M))*-1</f>
        <v>0</v>
      </c>
      <c r="AL304">
        <f>SUMIFS('总明细 源文件后台下'!W:W,'总明细 源文件后台下'!E:E,E304,'总明细 源文件后台下'!C:C,"Adjustment",'总明细 源文件后台下'!F:F,"FBA Inventory Reimbursement - Customer Return")</f>
        <v>0</v>
      </c>
      <c r="AM304">
        <f>SUMIFS('总明细 源文件后台下'!W:W,'总明细 源文件后台下'!E:E,E304,'总明细 源文件后台下'!C:C,"Adjustment",'总明细 源文件后台下'!F:F,"FBA Inventory Reimbursement - Damaged:Warehouse")</f>
        <v>0</v>
      </c>
      <c r="AN304">
        <f>SUMIFS('总明细 源文件后台下'!W:W,'总明细 源文件后台下'!E:E,E304,'总明细 源文件后台下'!C:C,"Adjustment",'总明细 源文件后台下'!F:F,"FBA Inventory Reimbursement - Customer Service Issue")</f>
        <v>0</v>
      </c>
      <c r="AO304">
        <f>SUMIFS('总明细 源文件后台下'!W:W,'总明细 源文件后台下'!E:E,E304,'总明细 源文件后台下'!C:C,"Adjustment",'总明细 源文件后台下'!F:F,"FBA Inventory Reimbursement - Fee Correction")</f>
        <v>0</v>
      </c>
      <c r="AP304">
        <f>SUMIFS('总明细 源文件后台下'!W:W,'总明细 源文件后台下'!E:E,E304,'总明细 源文件后台下'!C:C,"Adjustment",'总明细 源文件后台下'!F:F,"FBA Inventory Reimbursement - General Adjustment")</f>
        <v>0</v>
      </c>
      <c r="AQ304">
        <f>SUMIFS('总明细 源文件后台下'!W:W,'总明细 源文件后台下'!E:E,E304,'总明细 源文件后台下'!C:C,"Adjustment",'总明细 源文件后台下'!F:F,"FBA Inventory Reimbursement - Lost:Inbound")</f>
        <v>0</v>
      </c>
      <c r="AR304">
        <f>SUMIFS('总明细 源文件后台下'!W:W,'总明细 源文件后台下'!E:E,E304,'总明细 源文件后台下'!C:C,"Adjustment",'总明细 源文件后台下'!F:F,"FBA Inventory Reimbursement - Lost:Warehouse")</f>
        <v>0</v>
      </c>
      <c r="AS304">
        <f>SUMIFS('总明细 源文件后台下'!W:W,'总明细 源文件后台下'!E:E,E304,'总明细 源文件后台下'!C:C,"Adjustment",'总明细 源文件后台下'!F:F,"Non-subscription Fee Adjustment")</f>
        <v>0</v>
      </c>
      <c r="AT304">
        <f>SUMIFS('总明细 源文件后台下'!W:W,'总明细 源文件后台下'!E:E,E304,'总明细 源文件后台下'!C:C,"Adjustment",'总明细 源文件后台下'!F:F,"FBA Inventory Placement Service Fee")</f>
        <v>0</v>
      </c>
      <c r="AV304">
        <f>SUMIF('FBA Customer Return Per Unit Fe'!B:B,E304,'FBA Customer Return Per Unit Fe'!C:C)</f>
        <v>0</v>
      </c>
      <c r="AX304">
        <f>(SUMIF('仓储费 源文件后台下'!C:C,E304,'仓储费 源文件后台下'!V:V))*-1</f>
        <v>-6.6799999999999998E-2</v>
      </c>
      <c r="AZ304">
        <f>SUMIF('Disposal Fee销毁费用-160.95'!B:B,E304,'Disposal Fee销毁费用-160.95'!D:D)*-1</f>
        <v>-0.45</v>
      </c>
      <c r="BC304">
        <f>IFERROR(VLOOKUP(F304,'优惠券-86.4'!F:I,4,0),0)</f>
        <v>0</v>
      </c>
      <c r="BD304">
        <f>IFERROR(VLOOKUP(F304,'早评-120'!E:H,4,0),0)</f>
        <v>0</v>
      </c>
      <c r="BF304">
        <f t="shared" si="32"/>
        <v>-0.51680000000000004</v>
      </c>
      <c r="BG304">
        <f t="shared" si="33"/>
        <v>0</v>
      </c>
      <c r="BH304">
        <f t="shared" si="34"/>
        <v>-3.3592000000000004</v>
      </c>
      <c r="BQ304" s="45">
        <f t="shared" si="35"/>
        <v>-3.3592000000000004</v>
      </c>
      <c r="BR304">
        <f>SUMIFS('9月销毁明细'!D:D,'9月销毁明细'!A:A,E304,'9月销毁明细'!H:H,"Sellable")</f>
        <v>0</v>
      </c>
      <c r="BS304">
        <f>SUMIFS('9月销毁明细'!G:G,'9月销毁明细'!A:A,E304,'9月销毁明细'!H:H,"Sellable")</f>
        <v>0</v>
      </c>
      <c r="BT304">
        <f>SUMIFS('9月销毁明细'!D:D,'9月销毁明细'!A:A,E304,'9月销毁明细'!H:H,"Unsellable")</f>
        <v>0</v>
      </c>
      <c r="BU304">
        <f>SUMIFS('9月销毁明细'!G:G,'9月销毁明细'!A:A,E304,'9月销毁明细'!H:H,"Unsellable")</f>
        <v>0</v>
      </c>
      <c r="BW304">
        <f>IFERROR(I304*VLOOKUP(F304,'9.3成本表'!C:L,10,0),0)</f>
        <v>0</v>
      </c>
      <c r="BX304">
        <f t="shared" si="36"/>
        <v>0</v>
      </c>
      <c r="CC304" s="45">
        <f t="shared" si="37"/>
        <v>-3.3592000000000004</v>
      </c>
      <c r="CD304" s="45">
        <f t="shared" si="38"/>
        <v>0</v>
      </c>
      <c r="CE304" s="45">
        <f t="shared" si="39"/>
        <v>0</v>
      </c>
    </row>
    <row r="305" spans="4:83" x14ac:dyDescent="0.25">
      <c r="D305" s="20" t="s">
        <v>719</v>
      </c>
      <c r="E305" s="20" t="s">
        <v>720</v>
      </c>
      <c r="F305" s="20">
        <v>4016</v>
      </c>
      <c r="G305">
        <v>299</v>
      </c>
      <c r="H305" s="20"/>
      <c r="I305">
        <f>SUMIFS('总明细 源文件后台下'!G:G,'总明细 源文件后台下'!E:E,E305,'总明细 源文件后台下'!C:C,"Order")</f>
        <v>0</v>
      </c>
      <c r="J305">
        <f>SUMIFS('总明细 源文件后台下'!M:M,'总明细 源文件后台下'!E:E,E305,'总明细 源文件后台下'!C:C,"Order")</f>
        <v>0</v>
      </c>
      <c r="K305">
        <f>SUMIFS('总明细 源文件后台下'!N:N,'总明细 源文件后台下'!E:E,E305,'总明细 源文件后台下'!C:C,"Order")</f>
        <v>0</v>
      </c>
      <c r="L305">
        <f>SUMIFS('总明细 源文件后台下'!O:O,'总明细 源文件后台下'!E:E,E305,'总明细 源文件后台下'!C:C,"Order")</f>
        <v>0</v>
      </c>
      <c r="M305">
        <f>SUMIFS('总明细 源文件后台下'!P:P,'总明细 源文件后台下'!E:E,E305,'总明细 源文件后台下'!C:C,"Order")</f>
        <v>0</v>
      </c>
      <c r="N305">
        <f>SUMIFS('总明细 源文件后台下'!Q:Q,'总明细 源文件后台下'!E:E,E305,'总明细 源文件后台下'!C:C,"Order")</f>
        <v>0</v>
      </c>
      <c r="O305">
        <f>SUMIFS('总明细 源文件后台下'!R:R,'总明细 源文件后台下'!E:E,E305,'总明细 源文件后台下'!C:C,"Order")</f>
        <v>0</v>
      </c>
      <c r="P305">
        <f>SUMIFS('总明细 源文件后台下'!S:S,'总明细 源文件后台下'!E:E,E305,'总明细 源文件后台下'!C:C,"Order")</f>
        <v>0</v>
      </c>
      <c r="Q305">
        <f>SUMIFS('总明细 源文件后台下'!T:T,'总明细 源文件后台下'!E:E,E305,'总明细 源文件后台下'!C:C,"Order")</f>
        <v>0</v>
      </c>
      <c r="R305">
        <f>SUMIFS('总明细 源文件后台下'!U:U,'总明细 源文件后台下'!E:E,E305,'总明细 源文件后台下'!C:C,"Order")</f>
        <v>0</v>
      </c>
      <c r="S305">
        <f>SUMIFS('总明细 源文件后台下'!V:V,'总明细 源文件后台下'!E:E,E305,'总明细 源文件后台下'!C:C,"Order")</f>
        <v>0</v>
      </c>
      <c r="T305">
        <f>SUMIFS('总明细 源文件后台下'!W:W,'总明细 源文件后台下'!E:E,E305,'总明细 源文件后台下'!C:C,"Order")</f>
        <v>0</v>
      </c>
      <c r="U305">
        <f>SUMIFS('总明细 源文件后台下'!G:G,'总明细 源文件后台下'!E:E,E305,'总明细 源文件后台下'!C:C,"Refund")</f>
        <v>0</v>
      </c>
      <c r="V305">
        <f>SUMIFS('总明细 源文件后台下'!M:M,'总明细 源文件后台下'!E:E,E305,'总明细 源文件后台下'!C:C,"Refund")</f>
        <v>0</v>
      </c>
      <c r="W305">
        <f>SUMIFS('总明细 源文件后台下'!N:N,'总明细 源文件后台下'!E:E,E305,'总明细 源文件后台下'!C:C,"Refund")</f>
        <v>0</v>
      </c>
      <c r="X305">
        <f>SUMIFS('总明细 源文件后台下'!O:O,'总明细 源文件后台下'!E:E,E305,'总明细 源文件后台下'!C:C,"Refund")</f>
        <v>0</v>
      </c>
      <c r="Y305">
        <f>SUMIFS('总明细 源文件后台下'!P:P,'总明细 源文件后台下'!E:E,E305,'总明细 源文件后台下'!C:C,"Refund")</f>
        <v>0</v>
      </c>
      <c r="Z305">
        <f>SUMIFS('总明细 源文件后台下'!Q:Q,'总明细 源文件后台下'!E:E,E305,'总明细 源文件后台下'!C:C,"Refund")</f>
        <v>0</v>
      </c>
      <c r="AA305">
        <f>SUMIFS('总明细 源文件后台下'!R:R,'总明细 源文件后台下'!E:E,E305,'总明细 源文件后台下'!C:C,"Refund")</f>
        <v>0</v>
      </c>
      <c r="AB305">
        <f>SUMIFS('总明细 源文件后台下'!S:S,'总明细 源文件后台下'!E:E,E305,'总明细 源文件后台下'!C:C,"Refund")</f>
        <v>0</v>
      </c>
      <c r="AC305">
        <f>SUMIFS('总明细 源文件后台下'!T:T,'总明细 源文件后台下'!E:E,E305,'总明细 源文件后台下'!C:C,"Refund")</f>
        <v>0</v>
      </c>
      <c r="AD305">
        <f>SUMIFS('总明细 源文件后台下'!U:U,'总明细 源文件后台下'!E:E,E305,'总明细 源文件后台下'!C:C,"Refund")</f>
        <v>0</v>
      </c>
      <c r="AE305">
        <f>SUMIFS('总明细 源文件后台下'!V:V,'总明细 源文件后台下'!E:E,E305,'总明细 源文件后台下'!C:C,"Refund")</f>
        <v>0</v>
      </c>
      <c r="AF305">
        <f>SUMIFS('总明细 源文件后台下'!W:W,'总明细 源文件后台下'!E:E,E305,'总明细 源文件后台下'!C:C,"Refund")</f>
        <v>0</v>
      </c>
      <c r="AK305">
        <f>(SUMIF('广告费 源文件后台下'!G:G,E305,'广告费 源文件后台下'!M:M))*-1</f>
        <v>0</v>
      </c>
      <c r="AL305">
        <f>SUMIFS('总明细 源文件后台下'!W:W,'总明细 源文件后台下'!E:E,E305,'总明细 源文件后台下'!C:C,"Adjustment",'总明细 源文件后台下'!F:F,"FBA Inventory Reimbursement - Customer Return")</f>
        <v>0</v>
      </c>
      <c r="AM305">
        <f>SUMIFS('总明细 源文件后台下'!W:W,'总明细 源文件后台下'!E:E,E305,'总明细 源文件后台下'!C:C,"Adjustment",'总明细 源文件后台下'!F:F,"FBA Inventory Reimbursement - Damaged:Warehouse")</f>
        <v>0</v>
      </c>
      <c r="AN305">
        <f>SUMIFS('总明细 源文件后台下'!W:W,'总明细 源文件后台下'!E:E,E305,'总明细 源文件后台下'!C:C,"Adjustment",'总明细 源文件后台下'!F:F,"FBA Inventory Reimbursement - Customer Service Issue")</f>
        <v>0</v>
      </c>
      <c r="AO305">
        <f>SUMIFS('总明细 源文件后台下'!W:W,'总明细 源文件后台下'!E:E,E305,'总明细 源文件后台下'!C:C,"Adjustment",'总明细 源文件后台下'!F:F,"FBA Inventory Reimbursement - Fee Correction")</f>
        <v>0</v>
      </c>
      <c r="AP305">
        <f>SUMIFS('总明细 源文件后台下'!W:W,'总明细 源文件后台下'!E:E,E305,'总明细 源文件后台下'!C:C,"Adjustment",'总明细 源文件后台下'!F:F,"FBA Inventory Reimbursement - General Adjustment")</f>
        <v>0</v>
      </c>
      <c r="AQ305">
        <f>SUMIFS('总明细 源文件后台下'!W:W,'总明细 源文件后台下'!E:E,E305,'总明细 源文件后台下'!C:C,"Adjustment",'总明细 源文件后台下'!F:F,"FBA Inventory Reimbursement - Lost:Inbound")</f>
        <v>0</v>
      </c>
      <c r="AR305">
        <f>SUMIFS('总明细 源文件后台下'!W:W,'总明细 源文件后台下'!E:E,E305,'总明细 源文件后台下'!C:C,"Adjustment",'总明细 源文件后台下'!F:F,"FBA Inventory Reimbursement - Lost:Warehouse")</f>
        <v>0</v>
      </c>
      <c r="AS305">
        <f>SUMIFS('总明细 源文件后台下'!W:W,'总明细 源文件后台下'!E:E,E305,'总明细 源文件后台下'!C:C,"Adjustment",'总明细 源文件后台下'!F:F,"Non-subscription Fee Adjustment")</f>
        <v>0</v>
      </c>
      <c r="AT305">
        <f>SUMIFS('总明细 源文件后台下'!W:W,'总明细 源文件后台下'!E:E,E305,'总明细 源文件后台下'!C:C,"Adjustment",'总明细 源文件后台下'!F:F,"FBA Inventory Placement Service Fee")</f>
        <v>0</v>
      </c>
      <c r="AV305">
        <f>SUMIF('FBA Customer Return Per Unit Fe'!B:B,E305,'FBA Customer Return Per Unit Fe'!C:C)</f>
        <v>0</v>
      </c>
      <c r="AX305">
        <f>(SUMIF('仓储费 源文件后台下'!C:C,E305,'仓储费 源文件后台下'!V:V))*-1</f>
        <v>-6.6799999999999998E-2</v>
      </c>
      <c r="AZ305">
        <f>SUMIF('Disposal Fee销毁费用-160.95'!B:B,E305,'Disposal Fee销毁费用-160.95'!D:D)*-1</f>
        <v>-0.45</v>
      </c>
      <c r="BC305">
        <f>IFERROR(VLOOKUP(F305,'优惠券-86.4'!F:I,4,0),0)</f>
        <v>0</v>
      </c>
      <c r="BD305">
        <f>IFERROR(VLOOKUP(F305,'早评-120'!E:H,4,0),0)</f>
        <v>0</v>
      </c>
      <c r="BF305">
        <f t="shared" si="32"/>
        <v>-0.51680000000000004</v>
      </c>
      <c r="BG305">
        <f t="shared" si="33"/>
        <v>0</v>
      </c>
      <c r="BH305">
        <f t="shared" si="34"/>
        <v>-3.3592000000000004</v>
      </c>
      <c r="BQ305" s="45">
        <f t="shared" si="35"/>
        <v>-3.3592000000000004</v>
      </c>
      <c r="BR305">
        <f>SUMIFS('9月销毁明细'!D:D,'9月销毁明细'!A:A,E305,'9月销毁明细'!H:H,"Sellable")</f>
        <v>0</v>
      </c>
      <c r="BS305">
        <f>SUMIFS('9月销毁明细'!G:G,'9月销毁明细'!A:A,E305,'9月销毁明细'!H:H,"Sellable")</f>
        <v>0</v>
      </c>
      <c r="BT305">
        <f>SUMIFS('9月销毁明细'!D:D,'9月销毁明细'!A:A,E305,'9月销毁明细'!H:H,"Unsellable")</f>
        <v>0</v>
      </c>
      <c r="BU305">
        <f>SUMIFS('9月销毁明细'!G:G,'9月销毁明细'!A:A,E305,'9月销毁明细'!H:H,"Unsellable")</f>
        <v>0</v>
      </c>
      <c r="BW305">
        <f>IFERROR(I305*VLOOKUP(F305,'9.3成本表'!C:L,10,0),0)</f>
        <v>0</v>
      </c>
      <c r="BX305">
        <f t="shared" si="36"/>
        <v>0</v>
      </c>
      <c r="CC305" s="45">
        <f t="shared" si="37"/>
        <v>-3.3592000000000004</v>
      </c>
      <c r="CD305" s="45">
        <f t="shared" si="38"/>
        <v>0</v>
      </c>
      <c r="CE305" s="45">
        <f t="shared" si="39"/>
        <v>0</v>
      </c>
    </row>
    <row r="306" spans="4:83" x14ac:dyDescent="0.25">
      <c r="D306" s="20" t="s">
        <v>721</v>
      </c>
      <c r="E306" s="20" t="s">
        <v>722</v>
      </c>
      <c r="F306" s="20">
        <v>4016</v>
      </c>
      <c r="G306">
        <v>300</v>
      </c>
      <c r="H306" s="20"/>
      <c r="I306">
        <f>SUMIFS('总明细 源文件后台下'!G:G,'总明细 源文件后台下'!E:E,E306,'总明细 源文件后台下'!C:C,"Order")</f>
        <v>0</v>
      </c>
      <c r="J306">
        <f>SUMIFS('总明细 源文件后台下'!M:M,'总明细 源文件后台下'!E:E,E306,'总明细 源文件后台下'!C:C,"Order")</f>
        <v>0</v>
      </c>
      <c r="K306">
        <f>SUMIFS('总明细 源文件后台下'!N:N,'总明细 源文件后台下'!E:E,E306,'总明细 源文件后台下'!C:C,"Order")</f>
        <v>0</v>
      </c>
      <c r="L306">
        <f>SUMIFS('总明细 源文件后台下'!O:O,'总明细 源文件后台下'!E:E,E306,'总明细 源文件后台下'!C:C,"Order")</f>
        <v>0</v>
      </c>
      <c r="M306">
        <f>SUMIFS('总明细 源文件后台下'!P:P,'总明细 源文件后台下'!E:E,E306,'总明细 源文件后台下'!C:C,"Order")</f>
        <v>0</v>
      </c>
      <c r="N306">
        <f>SUMIFS('总明细 源文件后台下'!Q:Q,'总明细 源文件后台下'!E:E,E306,'总明细 源文件后台下'!C:C,"Order")</f>
        <v>0</v>
      </c>
      <c r="O306">
        <f>SUMIFS('总明细 源文件后台下'!R:R,'总明细 源文件后台下'!E:E,E306,'总明细 源文件后台下'!C:C,"Order")</f>
        <v>0</v>
      </c>
      <c r="P306">
        <f>SUMIFS('总明细 源文件后台下'!S:S,'总明细 源文件后台下'!E:E,E306,'总明细 源文件后台下'!C:C,"Order")</f>
        <v>0</v>
      </c>
      <c r="Q306">
        <f>SUMIFS('总明细 源文件后台下'!T:T,'总明细 源文件后台下'!E:E,E306,'总明细 源文件后台下'!C:C,"Order")</f>
        <v>0</v>
      </c>
      <c r="R306">
        <f>SUMIFS('总明细 源文件后台下'!U:U,'总明细 源文件后台下'!E:E,E306,'总明细 源文件后台下'!C:C,"Order")</f>
        <v>0</v>
      </c>
      <c r="S306">
        <f>SUMIFS('总明细 源文件后台下'!V:V,'总明细 源文件后台下'!E:E,E306,'总明细 源文件后台下'!C:C,"Order")</f>
        <v>0</v>
      </c>
      <c r="T306">
        <f>SUMIFS('总明细 源文件后台下'!W:W,'总明细 源文件后台下'!E:E,E306,'总明细 源文件后台下'!C:C,"Order")</f>
        <v>0</v>
      </c>
      <c r="U306">
        <f>SUMIFS('总明细 源文件后台下'!G:G,'总明细 源文件后台下'!E:E,E306,'总明细 源文件后台下'!C:C,"Refund")</f>
        <v>0</v>
      </c>
      <c r="V306">
        <f>SUMIFS('总明细 源文件后台下'!M:M,'总明细 源文件后台下'!E:E,E306,'总明细 源文件后台下'!C:C,"Refund")</f>
        <v>0</v>
      </c>
      <c r="W306">
        <f>SUMIFS('总明细 源文件后台下'!N:N,'总明细 源文件后台下'!E:E,E306,'总明细 源文件后台下'!C:C,"Refund")</f>
        <v>0</v>
      </c>
      <c r="X306">
        <f>SUMIFS('总明细 源文件后台下'!O:O,'总明细 源文件后台下'!E:E,E306,'总明细 源文件后台下'!C:C,"Refund")</f>
        <v>0</v>
      </c>
      <c r="Y306">
        <f>SUMIFS('总明细 源文件后台下'!P:P,'总明细 源文件后台下'!E:E,E306,'总明细 源文件后台下'!C:C,"Refund")</f>
        <v>0</v>
      </c>
      <c r="Z306">
        <f>SUMIFS('总明细 源文件后台下'!Q:Q,'总明细 源文件后台下'!E:E,E306,'总明细 源文件后台下'!C:C,"Refund")</f>
        <v>0</v>
      </c>
      <c r="AA306">
        <f>SUMIFS('总明细 源文件后台下'!R:R,'总明细 源文件后台下'!E:E,E306,'总明细 源文件后台下'!C:C,"Refund")</f>
        <v>0</v>
      </c>
      <c r="AB306">
        <f>SUMIFS('总明细 源文件后台下'!S:S,'总明细 源文件后台下'!E:E,E306,'总明细 源文件后台下'!C:C,"Refund")</f>
        <v>0</v>
      </c>
      <c r="AC306">
        <f>SUMIFS('总明细 源文件后台下'!T:T,'总明细 源文件后台下'!E:E,E306,'总明细 源文件后台下'!C:C,"Refund")</f>
        <v>0</v>
      </c>
      <c r="AD306">
        <f>SUMIFS('总明细 源文件后台下'!U:U,'总明细 源文件后台下'!E:E,E306,'总明细 源文件后台下'!C:C,"Refund")</f>
        <v>0</v>
      </c>
      <c r="AE306">
        <f>SUMIFS('总明细 源文件后台下'!V:V,'总明细 源文件后台下'!E:E,E306,'总明细 源文件后台下'!C:C,"Refund")</f>
        <v>0</v>
      </c>
      <c r="AF306">
        <f>SUMIFS('总明细 源文件后台下'!W:W,'总明细 源文件后台下'!E:E,E306,'总明细 源文件后台下'!C:C,"Refund")</f>
        <v>0</v>
      </c>
      <c r="AK306">
        <f>(SUMIF('广告费 源文件后台下'!G:G,E306,'广告费 源文件后台下'!M:M))*-1</f>
        <v>0</v>
      </c>
      <c r="AL306">
        <f>SUMIFS('总明细 源文件后台下'!W:W,'总明细 源文件后台下'!E:E,E306,'总明细 源文件后台下'!C:C,"Adjustment",'总明细 源文件后台下'!F:F,"FBA Inventory Reimbursement - Customer Return")</f>
        <v>0</v>
      </c>
      <c r="AM306">
        <f>SUMIFS('总明细 源文件后台下'!W:W,'总明细 源文件后台下'!E:E,E306,'总明细 源文件后台下'!C:C,"Adjustment",'总明细 源文件后台下'!F:F,"FBA Inventory Reimbursement - Damaged:Warehouse")</f>
        <v>0</v>
      </c>
      <c r="AN306">
        <f>SUMIFS('总明细 源文件后台下'!W:W,'总明细 源文件后台下'!E:E,E306,'总明细 源文件后台下'!C:C,"Adjustment",'总明细 源文件后台下'!F:F,"FBA Inventory Reimbursement - Customer Service Issue")</f>
        <v>0</v>
      </c>
      <c r="AO306">
        <f>SUMIFS('总明细 源文件后台下'!W:W,'总明细 源文件后台下'!E:E,E306,'总明细 源文件后台下'!C:C,"Adjustment",'总明细 源文件后台下'!F:F,"FBA Inventory Reimbursement - Fee Correction")</f>
        <v>0</v>
      </c>
      <c r="AP306">
        <f>SUMIFS('总明细 源文件后台下'!W:W,'总明细 源文件后台下'!E:E,E306,'总明细 源文件后台下'!C:C,"Adjustment",'总明细 源文件后台下'!F:F,"FBA Inventory Reimbursement - General Adjustment")</f>
        <v>0</v>
      </c>
      <c r="AQ306">
        <f>SUMIFS('总明细 源文件后台下'!W:W,'总明细 源文件后台下'!E:E,E306,'总明细 源文件后台下'!C:C,"Adjustment",'总明细 源文件后台下'!F:F,"FBA Inventory Reimbursement - Lost:Inbound")</f>
        <v>0</v>
      </c>
      <c r="AR306">
        <f>SUMIFS('总明细 源文件后台下'!W:W,'总明细 源文件后台下'!E:E,E306,'总明细 源文件后台下'!C:C,"Adjustment",'总明细 源文件后台下'!F:F,"FBA Inventory Reimbursement - Lost:Warehouse")</f>
        <v>0</v>
      </c>
      <c r="AS306">
        <f>SUMIFS('总明细 源文件后台下'!W:W,'总明细 源文件后台下'!E:E,E306,'总明细 源文件后台下'!C:C,"Adjustment",'总明细 源文件后台下'!F:F,"Non-subscription Fee Adjustment")</f>
        <v>0</v>
      </c>
      <c r="AT306">
        <f>SUMIFS('总明细 源文件后台下'!W:W,'总明细 源文件后台下'!E:E,E306,'总明细 源文件后台下'!C:C,"Adjustment",'总明细 源文件后台下'!F:F,"FBA Inventory Placement Service Fee")</f>
        <v>0</v>
      </c>
      <c r="AV306">
        <f>SUMIF('FBA Customer Return Per Unit Fe'!B:B,E306,'FBA Customer Return Per Unit Fe'!C:C)</f>
        <v>0</v>
      </c>
      <c r="AX306">
        <f>(SUMIF('仓储费 源文件后台下'!C:C,E306,'仓储费 源文件后台下'!V:V))*-1</f>
        <v>0</v>
      </c>
      <c r="AZ306">
        <f>SUMIF('Disposal Fee销毁费用-160.95'!B:B,E306,'Disposal Fee销毁费用-160.95'!D:D)*-1</f>
        <v>0</v>
      </c>
      <c r="BC306">
        <f>IFERROR(VLOOKUP(F306,'优惠券-86.4'!F:I,4,0),0)</f>
        <v>0</v>
      </c>
      <c r="BD306">
        <f>IFERROR(VLOOKUP(F306,'早评-120'!E:H,4,0),0)</f>
        <v>0</v>
      </c>
      <c r="BF306">
        <f t="shared" si="32"/>
        <v>0</v>
      </c>
      <c r="BG306">
        <f t="shared" si="33"/>
        <v>0</v>
      </c>
      <c r="BH306">
        <f t="shared" si="34"/>
        <v>0</v>
      </c>
      <c r="BQ306" s="45">
        <f t="shared" si="35"/>
        <v>0</v>
      </c>
      <c r="BR306">
        <f>SUMIFS('9月销毁明细'!D:D,'9月销毁明细'!A:A,E306,'9月销毁明细'!H:H,"Sellable")</f>
        <v>0</v>
      </c>
      <c r="BS306">
        <f>SUMIFS('9月销毁明细'!G:G,'9月销毁明细'!A:A,E306,'9月销毁明细'!H:H,"Sellable")</f>
        <v>0</v>
      </c>
      <c r="BT306">
        <f>SUMIFS('9月销毁明细'!D:D,'9月销毁明细'!A:A,E306,'9月销毁明细'!H:H,"Unsellable")</f>
        <v>0</v>
      </c>
      <c r="BU306">
        <f>SUMIFS('9月销毁明细'!G:G,'9月销毁明细'!A:A,E306,'9月销毁明细'!H:H,"Unsellable")</f>
        <v>0</v>
      </c>
      <c r="BW306">
        <f>IFERROR(I306*VLOOKUP(F306,'9.3成本表'!C:L,10,0),0)</f>
        <v>0</v>
      </c>
      <c r="BX306">
        <f t="shared" si="36"/>
        <v>0</v>
      </c>
      <c r="CC306" s="45">
        <f t="shared" si="37"/>
        <v>0</v>
      </c>
      <c r="CD306" s="45">
        <f t="shared" si="38"/>
        <v>0</v>
      </c>
      <c r="CE306" s="45">
        <f t="shared" si="39"/>
        <v>0</v>
      </c>
    </row>
    <row r="307" spans="4:83" x14ac:dyDescent="0.25">
      <c r="D307" s="20" t="s">
        <v>723</v>
      </c>
      <c r="E307" s="20" t="s">
        <v>724</v>
      </c>
      <c r="F307" s="20">
        <v>4016</v>
      </c>
      <c r="G307">
        <v>301</v>
      </c>
      <c r="H307" s="20"/>
      <c r="I307">
        <f>SUMIFS('总明细 源文件后台下'!G:G,'总明细 源文件后台下'!E:E,E307,'总明细 源文件后台下'!C:C,"Order")</f>
        <v>0</v>
      </c>
      <c r="J307">
        <f>SUMIFS('总明细 源文件后台下'!M:M,'总明细 源文件后台下'!E:E,E307,'总明细 源文件后台下'!C:C,"Order")</f>
        <v>0</v>
      </c>
      <c r="K307">
        <f>SUMIFS('总明细 源文件后台下'!N:N,'总明细 源文件后台下'!E:E,E307,'总明细 源文件后台下'!C:C,"Order")</f>
        <v>0</v>
      </c>
      <c r="L307">
        <f>SUMIFS('总明细 源文件后台下'!O:O,'总明细 源文件后台下'!E:E,E307,'总明细 源文件后台下'!C:C,"Order")</f>
        <v>0</v>
      </c>
      <c r="M307">
        <f>SUMIFS('总明细 源文件后台下'!P:P,'总明细 源文件后台下'!E:E,E307,'总明细 源文件后台下'!C:C,"Order")</f>
        <v>0</v>
      </c>
      <c r="N307">
        <f>SUMIFS('总明细 源文件后台下'!Q:Q,'总明细 源文件后台下'!E:E,E307,'总明细 源文件后台下'!C:C,"Order")</f>
        <v>0</v>
      </c>
      <c r="O307">
        <f>SUMIFS('总明细 源文件后台下'!R:R,'总明细 源文件后台下'!E:E,E307,'总明细 源文件后台下'!C:C,"Order")</f>
        <v>0</v>
      </c>
      <c r="P307">
        <f>SUMIFS('总明细 源文件后台下'!S:S,'总明细 源文件后台下'!E:E,E307,'总明细 源文件后台下'!C:C,"Order")</f>
        <v>0</v>
      </c>
      <c r="Q307">
        <f>SUMIFS('总明细 源文件后台下'!T:T,'总明细 源文件后台下'!E:E,E307,'总明细 源文件后台下'!C:C,"Order")</f>
        <v>0</v>
      </c>
      <c r="R307">
        <f>SUMIFS('总明细 源文件后台下'!U:U,'总明细 源文件后台下'!E:E,E307,'总明细 源文件后台下'!C:C,"Order")</f>
        <v>0</v>
      </c>
      <c r="S307">
        <f>SUMIFS('总明细 源文件后台下'!V:V,'总明细 源文件后台下'!E:E,E307,'总明细 源文件后台下'!C:C,"Order")</f>
        <v>0</v>
      </c>
      <c r="T307">
        <f>SUMIFS('总明细 源文件后台下'!W:W,'总明细 源文件后台下'!E:E,E307,'总明细 源文件后台下'!C:C,"Order")</f>
        <v>0</v>
      </c>
      <c r="U307">
        <f>SUMIFS('总明细 源文件后台下'!G:G,'总明细 源文件后台下'!E:E,E307,'总明细 源文件后台下'!C:C,"Refund")</f>
        <v>0</v>
      </c>
      <c r="V307">
        <f>SUMIFS('总明细 源文件后台下'!M:M,'总明细 源文件后台下'!E:E,E307,'总明细 源文件后台下'!C:C,"Refund")</f>
        <v>0</v>
      </c>
      <c r="W307">
        <f>SUMIFS('总明细 源文件后台下'!N:N,'总明细 源文件后台下'!E:E,E307,'总明细 源文件后台下'!C:C,"Refund")</f>
        <v>0</v>
      </c>
      <c r="X307">
        <f>SUMIFS('总明细 源文件后台下'!O:O,'总明细 源文件后台下'!E:E,E307,'总明细 源文件后台下'!C:C,"Refund")</f>
        <v>0</v>
      </c>
      <c r="Y307">
        <f>SUMIFS('总明细 源文件后台下'!P:P,'总明细 源文件后台下'!E:E,E307,'总明细 源文件后台下'!C:C,"Refund")</f>
        <v>0</v>
      </c>
      <c r="Z307">
        <f>SUMIFS('总明细 源文件后台下'!Q:Q,'总明细 源文件后台下'!E:E,E307,'总明细 源文件后台下'!C:C,"Refund")</f>
        <v>0</v>
      </c>
      <c r="AA307">
        <f>SUMIFS('总明细 源文件后台下'!R:R,'总明细 源文件后台下'!E:E,E307,'总明细 源文件后台下'!C:C,"Refund")</f>
        <v>0</v>
      </c>
      <c r="AB307">
        <f>SUMIFS('总明细 源文件后台下'!S:S,'总明细 源文件后台下'!E:E,E307,'总明细 源文件后台下'!C:C,"Refund")</f>
        <v>0</v>
      </c>
      <c r="AC307">
        <f>SUMIFS('总明细 源文件后台下'!T:T,'总明细 源文件后台下'!E:E,E307,'总明细 源文件后台下'!C:C,"Refund")</f>
        <v>0</v>
      </c>
      <c r="AD307">
        <f>SUMIFS('总明细 源文件后台下'!U:U,'总明细 源文件后台下'!E:E,E307,'总明细 源文件后台下'!C:C,"Refund")</f>
        <v>0</v>
      </c>
      <c r="AE307">
        <f>SUMIFS('总明细 源文件后台下'!V:V,'总明细 源文件后台下'!E:E,E307,'总明细 源文件后台下'!C:C,"Refund")</f>
        <v>0</v>
      </c>
      <c r="AF307">
        <f>SUMIFS('总明细 源文件后台下'!W:W,'总明细 源文件后台下'!E:E,E307,'总明细 源文件后台下'!C:C,"Refund")</f>
        <v>0</v>
      </c>
      <c r="AK307">
        <f>(SUMIF('广告费 源文件后台下'!G:G,E307,'广告费 源文件后台下'!M:M))*-1</f>
        <v>0</v>
      </c>
      <c r="AL307">
        <f>SUMIFS('总明细 源文件后台下'!W:W,'总明细 源文件后台下'!E:E,E307,'总明细 源文件后台下'!C:C,"Adjustment",'总明细 源文件后台下'!F:F,"FBA Inventory Reimbursement - Customer Return")</f>
        <v>0</v>
      </c>
      <c r="AM307">
        <f>SUMIFS('总明细 源文件后台下'!W:W,'总明细 源文件后台下'!E:E,E307,'总明细 源文件后台下'!C:C,"Adjustment",'总明细 源文件后台下'!F:F,"FBA Inventory Reimbursement - Damaged:Warehouse")</f>
        <v>0</v>
      </c>
      <c r="AN307">
        <f>SUMIFS('总明细 源文件后台下'!W:W,'总明细 源文件后台下'!E:E,E307,'总明细 源文件后台下'!C:C,"Adjustment",'总明细 源文件后台下'!F:F,"FBA Inventory Reimbursement - Customer Service Issue")</f>
        <v>0</v>
      </c>
      <c r="AO307">
        <f>SUMIFS('总明细 源文件后台下'!W:W,'总明细 源文件后台下'!E:E,E307,'总明细 源文件后台下'!C:C,"Adjustment",'总明细 源文件后台下'!F:F,"FBA Inventory Reimbursement - Fee Correction")</f>
        <v>0</v>
      </c>
      <c r="AP307">
        <f>SUMIFS('总明细 源文件后台下'!W:W,'总明细 源文件后台下'!E:E,E307,'总明细 源文件后台下'!C:C,"Adjustment",'总明细 源文件后台下'!F:F,"FBA Inventory Reimbursement - General Adjustment")</f>
        <v>0</v>
      </c>
      <c r="AQ307">
        <f>SUMIFS('总明细 源文件后台下'!W:W,'总明细 源文件后台下'!E:E,E307,'总明细 源文件后台下'!C:C,"Adjustment",'总明细 源文件后台下'!F:F,"FBA Inventory Reimbursement - Lost:Inbound")</f>
        <v>0</v>
      </c>
      <c r="AR307">
        <f>SUMIFS('总明细 源文件后台下'!W:W,'总明细 源文件后台下'!E:E,E307,'总明细 源文件后台下'!C:C,"Adjustment",'总明细 源文件后台下'!F:F,"FBA Inventory Reimbursement - Lost:Warehouse")</f>
        <v>0</v>
      </c>
      <c r="AS307">
        <f>SUMIFS('总明细 源文件后台下'!W:W,'总明细 源文件后台下'!E:E,E307,'总明细 源文件后台下'!C:C,"Adjustment",'总明细 源文件后台下'!F:F,"Non-subscription Fee Adjustment")</f>
        <v>0</v>
      </c>
      <c r="AT307">
        <f>SUMIFS('总明细 源文件后台下'!W:W,'总明细 源文件后台下'!E:E,E307,'总明细 源文件后台下'!C:C,"Adjustment",'总明细 源文件后台下'!F:F,"FBA Inventory Placement Service Fee")</f>
        <v>0</v>
      </c>
      <c r="AV307">
        <f>SUMIF('FBA Customer Return Per Unit Fe'!B:B,E307,'FBA Customer Return Per Unit Fe'!C:C)</f>
        <v>0</v>
      </c>
      <c r="AX307">
        <f>(SUMIF('仓储费 源文件后台下'!C:C,E307,'仓储费 源文件后台下'!V:V))*-1</f>
        <v>0</v>
      </c>
      <c r="AZ307">
        <f>SUMIF('Disposal Fee销毁费用-160.95'!B:B,E307,'Disposal Fee销毁费用-160.95'!D:D)*-1</f>
        <v>0</v>
      </c>
      <c r="BC307">
        <f>IFERROR(VLOOKUP(F307,'优惠券-86.4'!F:I,4,0),0)</f>
        <v>0</v>
      </c>
      <c r="BD307">
        <f>IFERROR(VLOOKUP(F307,'早评-120'!E:H,4,0),0)</f>
        <v>0</v>
      </c>
      <c r="BF307">
        <f t="shared" si="32"/>
        <v>0</v>
      </c>
      <c r="BG307">
        <f t="shared" si="33"/>
        <v>0</v>
      </c>
      <c r="BH307">
        <f t="shared" si="34"/>
        <v>0</v>
      </c>
      <c r="BQ307" s="45">
        <f t="shared" si="35"/>
        <v>0</v>
      </c>
      <c r="BR307">
        <f>SUMIFS('9月销毁明细'!D:D,'9月销毁明细'!A:A,E307,'9月销毁明细'!H:H,"Sellable")</f>
        <v>0</v>
      </c>
      <c r="BS307">
        <f>SUMIFS('9月销毁明细'!G:G,'9月销毁明细'!A:A,E307,'9月销毁明细'!H:H,"Sellable")</f>
        <v>0</v>
      </c>
      <c r="BT307">
        <f>SUMIFS('9月销毁明细'!D:D,'9月销毁明细'!A:A,E307,'9月销毁明细'!H:H,"Unsellable")</f>
        <v>0</v>
      </c>
      <c r="BU307">
        <f>SUMIFS('9月销毁明细'!G:G,'9月销毁明细'!A:A,E307,'9月销毁明细'!H:H,"Unsellable")</f>
        <v>0</v>
      </c>
      <c r="BW307">
        <f>IFERROR(I307*VLOOKUP(F307,'9.3成本表'!C:L,10,0),0)</f>
        <v>0</v>
      </c>
      <c r="BX307">
        <f t="shared" si="36"/>
        <v>0</v>
      </c>
      <c r="CC307" s="45">
        <f t="shared" si="37"/>
        <v>0</v>
      </c>
      <c r="CD307" s="45">
        <f t="shared" si="38"/>
        <v>0</v>
      </c>
      <c r="CE307" s="45">
        <f t="shared" si="39"/>
        <v>0</v>
      </c>
    </row>
    <row r="308" spans="4:83" x14ac:dyDescent="0.25">
      <c r="D308" s="20" t="s">
        <v>725</v>
      </c>
      <c r="E308" s="20" t="s">
        <v>726</v>
      </c>
      <c r="F308" s="20">
        <v>4016</v>
      </c>
      <c r="G308">
        <v>302</v>
      </c>
      <c r="H308" s="20"/>
      <c r="I308">
        <f>SUMIFS('总明细 源文件后台下'!G:G,'总明细 源文件后台下'!E:E,E308,'总明细 源文件后台下'!C:C,"Order")</f>
        <v>0</v>
      </c>
      <c r="J308">
        <f>SUMIFS('总明细 源文件后台下'!M:M,'总明细 源文件后台下'!E:E,E308,'总明细 源文件后台下'!C:C,"Order")</f>
        <v>0</v>
      </c>
      <c r="K308">
        <f>SUMIFS('总明细 源文件后台下'!N:N,'总明细 源文件后台下'!E:E,E308,'总明细 源文件后台下'!C:C,"Order")</f>
        <v>0</v>
      </c>
      <c r="L308">
        <f>SUMIFS('总明细 源文件后台下'!O:O,'总明细 源文件后台下'!E:E,E308,'总明细 源文件后台下'!C:C,"Order")</f>
        <v>0</v>
      </c>
      <c r="M308">
        <f>SUMIFS('总明细 源文件后台下'!P:P,'总明细 源文件后台下'!E:E,E308,'总明细 源文件后台下'!C:C,"Order")</f>
        <v>0</v>
      </c>
      <c r="N308">
        <f>SUMIFS('总明细 源文件后台下'!Q:Q,'总明细 源文件后台下'!E:E,E308,'总明细 源文件后台下'!C:C,"Order")</f>
        <v>0</v>
      </c>
      <c r="O308">
        <f>SUMIFS('总明细 源文件后台下'!R:R,'总明细 源文件后台下'!E:E,E308,'总明细 源文件后台下'!C:C,"Order")</f>
        <v>0</v>
      </c>
      <c r="P308">
        <f>SUMIFS('总明细 源文件后台下'!S:S,'总明细 源文件后台下'!E:E,E308,'总明细 源文件后台下'!C:C,"Order")</f>
        <v>0</v>
      </c>
      <c r="Q308">
        <f>SUMIFS('总明细 源文件后台下'!T:T,'总明细 源文件后台下'!E:E,E308,'总明细 源文件后台下'!C:C,"Order")</f>
        <v>0</v>
      </c>
      <c r="R308">
        <f>SUMIFS('总明细 源文件后台下'!U:U,'总明细 源文件后台下'!E:E,E308,'总明细 源文件后台下'!C:C,"Order")</f>
        <v>0</v>
      </c>
      <c r="S308">
        <f>SUMIFS('总明细 源文件后台下'!V:V,'总明细 源文件后台下'!E:E,E308,'总明细 源文件后台下'!C:C,"Order")</f>
        <v>0</v>
      </c>
      <c r="T308">
        <f>SUMIFS('总明细 源文件后台下'!W:W,'总明细 源文件后台下'!E:E,E308,'总明细 源文件后台下'!C:C,"Order")</f>
        <v>0</v>
      </c>
      <c r="U308">
        <f>SUMIFS('总明细 源文件后台下'!G:G,'总明细 源文件后台下'!E:E,E308,'总明细 源文件后台下'!C:C,"Refund")</f>
        <v>0</v>
      </c>
      <c r="V308">
        <f>SUMIFS('总明细 源文件后台下'!M:M,'总明细 源文件后台下'!E:E,E308,'总明细 源文件后台下'!C:C,"Refund")</f>
        <v>0</v>
      </c>
      <c r="W308">
        <f>SUMIFS('总明细 源文件后台下'!N:N,'总明细 源文件后台下'!E:E,E308,'总明细 源文件后台下'!C:C,"Refund")</f>
        <v>0</v>
      </c>
      <c r="X308">
        <f>SUMIFS('总明细 源文件后台下'!O:O,'总明细 源文件后台下'!E:E,E308,'总明细 源文件后台下'!C:C,"Refund")</f>
        <v>0</v>
      </c>
      <c r="Y308">
        <f>SUMIFS('总明细 源文件后台下'!P:P,'总明细 源文件后台下'!E:E,E308,'总明细 源文件后台下'!C:C,"Refund")</f>
        <v>0</v>
      </c>
      <c r="Z308">
        <f>SUMIFS('总明细 源文件后台下'!Q:Q,'总明细 源文件后台下'!E:E,E308,'总明细 源文件后台下'!C:C,"Refund")</f>
        <v>0</v>
      </c>
      <c r="AA308">
        <f>SUMIFS('总明细 源文件后台下'!R:R,'总明细 源文件后台下'!E:E,E308,'总明细 源文件后台下'!C:C,"Refund")</f>
        <v>0</v>
      </c>
      <c r="AB308">
        <f>SUMIFS('总明细 源文件后台下'!S:S,'总明细 源文件后台下'!E:E,E308,'总明细 源文件后台下'!C:C,"Refund")</f>
        <v>0</v>
      </c>
      <c r="AC308">
        <f>SUMIFS('总明细 源文件后台下'!T:T,'总明细 源文件后台下'!E:E,E308,'总明细 源文件后台下'!C:C,"Refund")</f>
        <v>0</v>
      </c>
      <c r="AD308">
        <f>SUMIFS('总明细 源文件后台下'!U:U,'总明细 源文件后台下'!E:E,E308,'总明细 源文件后台下'!C:C,"Refund")</f>
        <v>0</v>
      </c>
      <c r="AE308">
        <f>SUMIFS('总明细 源文件后台下'!V:V,'总明细 源文件后台下'!E:E,E308,'总明细 源文件后台下'!C:C,"Refund")</f>
        <v>0</v>
      </c>
      <c r="AF308">
        <f>SUMIFS('总明细 源文件后台下'!W:W,'总明细 源文件后台下'!E:E,E308,'总明细 源文件后台下'!C:C,"Refund")</f>
        <v>0</v>
      </c>
      <c r="AK308">
        <f>(SUMIF('广告费 源文件后台下'!G:G,E308,'广告费 源文件后台下'!M:M))*-1</f>
        <v>0</v>
      </c>
      <c r="AL308">
        <f>SUMIFS('总明细 源文件后台下'!W:W,'总明细 源文件后台下'!E:E,E308,'总明细 源文件后台下'!C:C,"Adjustment",'总明细 源文件后台下'!F:F,"FBA Inventory Reimbursement - Customer Return")</f>
        <v>0</v>
      </c>
      <c r="AM308">
        <f>SUMIFS('总明细 源文件后台下'!W:W,'总明细 源文件后台下'!E:E,E308,'总明细 源文件后台下'!C:C,"Adjustment",'总明细 源文件后台下'!F:F,"FBA Inventory Reimbursement - Damaged:Warehouse")</f>
        <v>0</v>
      </c>
      <c r="AN308">
        <f>SUMIFS('总明细 源文件后台下'!W:W,'总明细 源文件后台下'!E:E,E308,'总明细 源文件后台下'!C:C,"Adjustment",'总明细 源文件后台下'!F:F,"FBA Inventory Reimbursement - Customer Service Issue")</f>
        <v>0</v>
      </c>
      <c r="AO308">
        <f>SUMIFS('总明细 源文件后台下'!W:W,'总明细 源文件后台下'!E:E,E308,'总明细 源文件后台下'!C:C,"Adjustment",'总明细 源文件后台下'!F:F,"FBA Inventory Reimbursement - Fee Correction")</f>
        <v>0</v>
      </c>
      <c r="AP308">
        <f>SUMIFS('总明细 源文件后台下'!W:W,'总明细 源文件后台下'!E:E,E308,'总明细 源文件后台下'!C:C,"Adjustment",'总明细 源文件后台下'!F:F,"FBA Inventory Reimbursement - General Adjustment")</f>
        <v>0</v>
      </c>
      <c r="AQ308">
        <f>SUMIFS('总明细 源文件后台下'!W:W,'总明细 源文件后台下'!E:E,E308,'总明细 源文件后台下'!C:C,"Adjustment",'总明细 源文件后台下'!F:F,"FBA Inventory Reimbursement - Lost:Inbound")</f>
        <v>0</v>
      </c>
      <c r="AR308">
        <f>SUMIFS('总明细 源文件后台下'!W:W,'总明细 源文件后台下'!E:E,E308,'总明细 源文件后台下'!C:C,"Adjustment",'总明细 源文件后台下'!F:F,"FBA Inventory Reimbursement - Lost:Warehouse")</f>
        <v>0</v>
      </c>
      <c r="AS308">
        <f>SUMIFS('总明细 源文件后台下'!W:W,'总明细 源文件后台下'!E:E,E308,'总明细 源文件后台下'!C:C,"Adjustment",'总明细 源文件后台下'!F:F,"Non-subscription Fee Adjustment")</f>
        <v>0</v>
      </c>
      <c r="AT308">
        <f>SUMIFS('总明细 源文件后台下'!W:W,'总明细 源文件后台下'!E:E,E308,'总明细 源文件后台下'!C:C,"Adjustment",'总明细 源文件后台下'!F:F,"FBA Inventory Placement Service Fee")</f>
        <v>0</v>
      </c>
      <c r="AV308">
        <f>SUMIF('FBA Customer Return Per Unit Fe'!B:B,E308,'FBA Customer Return Per Unit Fe'!C:C)</f>
        <v>0</v>
      </c>
      <c r="AX308">
        <f>(SUMIF('仓储费 源文件后台下'!C:C,E308,'仓储费 源文件后台下'!V:V))*-1</f>
        <v>0</v>
      </c>
      <c r="AZ308">
        <f>SUMIF('Disposal Fee销毁费用-160.95'!B:B,E308,'Disposal Fee销毁费用-160.95'!D:D)*-1</f>
        <v>0</v>
      </c>
      <c r="BC308">
        <f>IFERROR(VLOOKUP(F308,'优惠券-86.4'!F:I,4,0),0)</f>
        <v>0</v>
      </c>
      <c r="BD308">
        <f>IFERROR(VLOOKUP(F308,'早评-120'!E:H,4,0),0)</f>
        <v>0</v>
      </c>
      <c r="BF308">
        <f t="shared" si="32"/>
        <v>0</v>
      </c>
      <c r="BG308">
        <f t="shared" si="33"/>
        <v>0</v>
      </c>
      <c r="BH308">
        <f t="shared" si="34"/>
        <v>0</v>
      </c>
      <c r="BQ308" s="45">
        <f t="shared" si="35"/>
        <v>0</v>
      </c>
      <c r="BR308">
        <f>SUMIFS('9月销毁明细'!D:D,'9月销毁明细'!A:A,E308,'9月销毁明细'!H:H,"Sellable")</f>
        <v>0</v>
      </c>
      <c r="BS308">
        <f>SUMIFS('9月销毁明细'!G:G,'9月销毁明细'!A:A,E308,'9月销毁明细'!H:H,"Sellable")</f>
        <v>0</v>
      </c>
      <c r="BT308">
        <f>SUMIFS('9月销毁明细'!D:D,'9月销毁明细'!A:A,E308,'9月销毁明细'!H:H,"Unsellable")</f>
        <v>0</v>
      </c>
      <c r="BU308">
        <f>SUMIFS('9月销毁明细'!G:G,'9月销毁明细'!A:A,E308,'9月销毁明细'!H:H,"Unsellable")</f>
        <v>0</v>
      </c>
      <c r="BW308">
        <f>IFERROR(I308*VLOOKUP(F308,'9.3成本表'!C:L,10,0),0)</f>
        <v>0</v>
      </c>
      <c r="BX308">
        <f t="shared" si="36"/>
        <v>0</v>
      </c>
      <c r="CC308" s="45">
        <f t="shared" si="37"/>
        <v>0</v>
      </c>
      <c r="CD308" s="45">
        <f t="shared" si="38"/>
        <v>0</v>
      </c>
      <c r="CE308" s="45">
        <f t="shared" si="39"/>
        <v>0</v>
      </c>
    </row>
    <row r="309" spans="4:83" x14ac:dyDescent="0.25">
      <c r="D309" s="20" t="s">
        <v>727</v>
      </c>
      <c r="E309" s="20" t="s">
        <v>728</v>
      </c>
      <c r="F309" s="20">
        <v>4062</v>
      </c>
      <c r="G309">
        <v>303</v>
      </c>
      <c r="H309" s="20"/>
      <c r="I309">
        <f>SUMIFS('总明细 源文件后台下'!G:G,'总明细 源文件后台下'!E:E,E309,'总明细 源文件后台下'!C:C,"Order")</f>
        <v>1</v>
      </c>
      <c r="J309">
        <f>SUMIFS('总明细 源文件后台下'!M:M,'总明细 源文件后台下'!E:E,E309,'总明细 源文件后台下'!C:C,"Order")</f>
        <v>9.99</v>
      </c>
      <c r="K309">
        <f>SUMIFS('总明细 源文件后台下'!N:N,'总明细 源文件后台下'!E:E,E309,'总明细 源文件后台下'!C:C,"Order")</f>
        <v>0</v>
      </c>
      <c r="L309">
        <f>SUMIFS('总明细 源文件后台下'!O:O,'总明细 源文件后台下'!E:E,E309,'总明细 源文件后台下'!C:C,"Order")</f>
        <v>0</v>
      </c>
      <c r="M309">
        <f>SUMIFS('总明细 源文件后台下'!P:P,'总明细 源文件后台下'!E:E,E309,'总明细 源文件后台下'!C:C,"Order")</f>
        <v>0</v>
      </c>
      <c r="N309">
        <f>SUMIFS('总明细 源文件后台下'!Q:Q,'总明细 源文件后台下'!E:E,E309,'总明细 源文件后台下'!C:C,"Order")</f>
        <v>0</v>
      </c>
      <c r="O309">
        <f>SUMIFS('总明细 源文件后台下'!R:R,'总明细 源文件后台下'!E:E,E309,'总明细 源文件后台下'!C:C,"Order")</f>
        <v>0</v>
      </c>
      <c r="P309">
        <f>SUMIFS('总明细 源文件后台下'!S:S,'总明细 源文件后台下'!E:E,E309,'总明细 源文件后台下'!C:C,"Order")</f>
        <v>-1.7</v>
      </c>
      <c r="Q309">
        <f>SUMIFS('总明细 源文件后台下'!T:T,'总明细 源文件后台下'!E:E,E309,'总明细 源文件后台下'!C:C,"Order")</f>
        <v>-3.59</v>
      </c>
      <c r="R309">
        <f>SUMIFS('总明细 源文件后台下'!U:U,'总明细 源文件后台下'!E:E,E309,'总明细 源文件后台下'!C:C,"Order")</f>
        <v>0</v>
      </c>
      <c r="S309">
        <f>SUMIFS('总明细 源文件后台下'!V:V,'总明细 源文件后台下'!E:E,E309,'总明细 源文件后台下'!C:C,"Order")</f>
        <v>0</v>
      </c>
      <c r="T309">
        <f>SUMIFS('总明细 源文件后台下'!W:W,'总明细 源文件后台下'!E:E,E309,'总明细 源文件后台下'!C:C,"Order")</f>
        <v>4.7</v>
      </c>
      <c r="U309">
        <f>SUMIFS('总明细 源文件后台下'!G:G,'总明细 源文件后台下'!E:E,E309,'总明细 源文件后台下'!C:C,"Refund")</f>
        <v>0</v>
      </c>
      <c r="V309">
        <f>SUMIFS('总明细 源文件后台下'!M:M,'总明细 源文件后台下'!E:E,E309,'总明细 源文件后台下'!C:C,"Refund")</f>
        <v>0</v>
      </c>
      <c r="W309">
        <f>SUMIFS('总明细 源文件后台下'!N:N,'总明细 源文件后台下'!E:E,E309,'总明细 源文件后台下'!C:C,"Refund")</f>
        <v>0</v>
      </c>
      <c r="X309">
        <f>SUMIFS('总明细 源文件后台下'!O:O,'总明细 源文件后台下'!E:E,E309,'总明细 源文件后台下'!C:C,"Refund")</f>
        <v>0</v>
      </c>
      <c r="Y309">
        <f>SUMIFS('总明细 源文件后台下'!P:P,'总明细 源文件后台下'!E:E,E309,'总明细 源文件后台下'!C:C,"Refund")</f>
        <v>0</v>
      </c>
      <c r="Z309">
        <f>SUMIFS('总明细 源文件后台下'!Q:Q,'总明细 源文件后台下'!E:E,E309,'总明细 源文件后台下'!C:C,"Refund")</f>
        <v>0</v>
      </c>
      <c r="AA309">
        <f>SUMIFS('总明细 源文件后台下'!R:R,'总明细 源文件后台下'!E:E,E309,'总明细 源文件后台下'!C:C,"Refund")</f>
        <v>0</v>
      </c>
      <c r="AB309">
        <f>SUMIFS('总明细 源文件后台下'!S:S,'总明细 源文件后台下'!E:E,E309,'总明细 源文件后台下'!C:C,"Refund")</f>
        <v>0</v>
      </c>
      <c r="AC309">
        <f>SUMIFS('总明细 源文件后台下'!T:T,'总明细 源文件后台下'!E:E,E309,'总明细 源文件后台下'!C:C,"Refund")</f>
        <v>0</v>
      </c>
      <c r="AD309">
        <f>SUMIFS('总明细 源文件后台下'!U:U,'总明细 源文件后台下'!E:E,E309,'总明细 源文件后台下'!C:C,"Refund")</f>
        <v>0</v>
      </c>
      <c r="AE309">
        <f>SUMIFS('总明细 源文件后台下'!V:V,'总明细 源文件后台下'!E:E,E309,'总明细 源文件后台下'!C:C,"Refund")</f>
        <v>0</v>
      </c>
      <c r="AF309">
        <f>SUMIFS('总明细 源文件后台下'!W:W,'总明细 源文件后台下'!E:E,E309,'总明细 源文件后台下'!C:C,"Refund")</f>
        <v>0</v>
      </c>
      <c r="AK309">
        <f>(SUMIF('广告费 源文件后台下'!G:G,E309,'广告费 源文件后台下'!M:M))*-1</f>
        <v>0</v>
      </c>
      <c r="AL309">
        <f>SUMIFS('总明细 源文件后台下'!W:W,'总明细 源文件后台下'!E:E,E309,'总明细 源文件后台下'!C:C,"Adjustment",'总明细 源文件后台下'!F:F,"FBA Inventory Reimbursement - Customer Return")</f>
        <v>0</v>
      </c>
      <c r="AM309">
        <f>SUMIFS('总明细 源文件后台下'!W:W,'总明细 源文件后台下'!E:E,E309,'总明细 源文件后台下'!C:C,"Adjustment",'总明细 源文件后台下'!F:F,"FBA Inventory Reimbursement - Damaged:Warehouse")</f>
        <v>0</v>
      </c>
      <c r="AN309">
        <f>SUMIFS('总明细 源文件后台下'!W:W,'总明细 源文件后台下'!E:E,E309,'总明细 源文件后台下'!C:C,"Adjustment",'总明细 源文件后台下'!F:F,"FBA Inventory Reimbursement - Customer Service Issue")</f>
        <v>0</v>
      </c>
      <c r="AO309">
        <f>SUMIFS('总明细 源文件后台下'!W:W,'总明细 源文件后台下'!E:E,E309,'总明细 源文件后台下'!C:C,"Adjustment",'总明细 源文件后台下'!F:F,"FBA Inventory Reimbursement - Fee Correction")</f>
        <v>0</v>
      </c>
      <c r="AP309">
        <f>SUMIFS('总明细 源文件后台下'!W:W,'总明细 源文件后台下'!E:E,E309,'总明细 源文件后台下'!C:C,"Adjustment",'总明细 源文件后台下'!F:F,"FBA Inventory Reimbursement - General Adjustment")</f>
        <v>0</v>
      </c>
      <c r="AQ309">
        <f>SUMIFS('总明细 源文件后台下'!W:W,'总明细 源文件后台下'!E:E,E309,'总明细 源文件后台下'!C:C,"Adjustment",'总明细 源文件后台下'!F:F,"FBA Inventory Reimbursement - Lost:Inbound")</f>
        <v>0</v>
      </c>
      <c r="AR309">
        <f>SUMIFS('总明细 源文件后台下'!W:W,'总明细 源文件后台下'!E:E,E309,'总明细 源文件后台下'!C:C,"Adjustment",'总明细 源文件后台下'!F:F,"FBA Inventory Reimbursement - Lost:Warehouse")</f>
        <v>0</v>
      </c>
      <c r="AS309">
        <f>SUMIFS('总明细 源文件后台下'!W:W,'总明细 源文件后台下'!E:E,E309,'总明细 源文件后台下'!C:C,"Adjustment",'总明细 源文件后台下'!F:F,"Non-subscription Fee Adjustment")</f>
        <v>0</v>
      </c>
      <c r="AT309">
        <f>SUMIFS('总明细 源文件后台下'!W:W,'总明细 源文件后台下'!E:E,E309,'总明细 源文件后台下'!C:C,"Adjustment",'总明细 源文件后台下'!F:F,"FBA Inventory Placement Service Fee")</f>
        <v>0</v>
      </c>
      <c r="AV309">
        <f>SUMIF('FBA Customer Return Per Unit Fe'!B:B,E309,'FBA Customer Return Per Unit Fe'!C:C)</f>
        <v>0</v>
      </c>
      <c r="AX309">
        <f>(SUMIF('仓储费 源文件后台下'!C:C,E309,'仓储费 源文件后台下'!V:V))*-1</f>
        <v>-0.35220000000000001</v>
      </c>
      <c r="AZ309">
        <f>SUMIF('Disposal Fee销毁费用-160.95'!B:B,E309,'Disposal Fee销毁费用-160.95'!D:D)*-1</f>
        <v>0</v>
      </c>
      <c r="BC309">
        <f>IFERROR(VLOOKUP(F309,'优惠券-86.4'!F:I,4,0),0)</f>
        <v>0</v>
      </c>
      <c r="BD309">
        <f>IFERROR(VLOOKUP(F309,'早评-120'!E:H,4,0),0)</f>
        <v>0</v>
      </c>
      <c r="BF309">
        <f t="shared" si="32"/>
        <v>4.3478000000000003</v>
      </c>
      <c r="BG309">
        <f t="shared" si="33"/>
        <v>0.43521521521521522</v>
      </c>
      <c r="BH309">
        <f t="shared" si="34"/>
        <v>28.260700000000003</v>
      </c>
      <c r="BQ309" s="45">
        <f t="shared" si="35"/>
        <v>28.260700000000003</v>
      </c>
      <c r="BR309">
        <f>SUMIFS('9月销毁明细'!D:D,'9月销毁明细'!A:A,E309,'9月销毁明细'!H:H,"Sellable")</f>
        <v>0</v>
      </c>
      <c r="BS309">
        <f>SUMIFS('9月销毁明细'!G:G,'9月销毁明细'!A:A,E309,'9月销毁明细'!H:H,"Sellable")</f>
        <v>0</v>
      </c>
      <c r="BT309">
        <f>SUMIFS('9月销毁明细'!D:D,'9月销毁明细'!A:A,E309,'9月销毁明细'!H:H,"Unsellable")</f>
        <v>0</v>
      </c>
      <c r="BU309">
        <f>SUMIFS('9月销毁明细'!G:G,'9月销毁明细'!A:A,E309,'9月销毁明细'!H:H,"Unsellable")</f>
        <v>0</v>
      </c>
      <c r="BW309">
        <f>IFERROR(I309*VLOOKUP(F309,'9.3成本表'!C:L,10,0),0)</f>
        <v>17.899999999999999</v>
      </c>
      <c r="BX309">
        <f t="shared" si="36"/>
        <v>13.26</v>
      </c>
      <c r="CC309" s="45">
        <f t="shared" si="37"/>
        <v>-2.8992999999999949</v>
      </c>
      <c r="CD309" s="45">
        <f t="shared" si="38"/>
        <v>-4.4649264649264567E-2</v>
      </c>
      <c r="CE309" s="45">
        <f t="shared" si="39"/>
        <v>-9.3045571245185976E-2</v>
      </c>
    </row>
    <row r="310" spans="4:83" x14ac:dyDescent="0.25">
      <c r="D310" s="20" t="s">
        <v>729</v>
      </c>
      <c r="E310" s="20" t="s">
        <v>730</v>
      </c>
      <c r="F310" s="20">
        <v>4062</v>
      </c>
      <c r="G310">
        <v>304</v>
      </c>
      <c r="H310" s="20"/>
      <c r="I310">
        <f>SUMIFS('总明细 源文件后台下'!G:G,'总明细 源文件后台下'!E:E,E310,'总明细 源文件后台下'!C:C,"Order")</f>
        <v>1</v>
      </c>
      <c r="J310">
        <f>SUMIFS('总明细 源文件后台下'!M:M,'总明细 源文件后台下'!E:E,E310,'总明细 源文件后台下'!C:C,"Order")</f>
        <v>12.99</v>
      </c>
      <c r="K310">
        <f>SUMIFS('总明细 源文件后台下'!N:N,'总明细 源文件后台下'!E:E,E310,'总明细 源文件后台下'!C:C,"Order")</f>
        <v>0</v>
      </c>
      <c r="L310">
        <f>SUMIFS('总明细 源文件后台下'!O:O,'总明细 源文件后台下'!E:E,E310,'总明细 源文件后台下'!C:C,"Order")</f>
        <v>0</v>
      </c>
      <c r="M310">
        <f>SUMIFS('总明细 源文件后台下'!P:P,'总明细 源文件后台下'!E:E,E310,'总明细 源文件后台下'!C:C,"Order")</f>
        <v>0</v>
      </c>
      <c r="N310">
        <f>SUMIFS('总明细 源文件后台下'!Q:Q,'总明细 源文件后台下'!E:E,E310,'总明细 源文件后台下'!C:C,"Order")</f>
        <v>0.91</v>
      </c>
      <c r="O310">
        <f>SUMIFS('总明细 源文件后台下'!R:R,'总明细 源文件后台下'!E:E,E310,'总明细 源文件后台下'!C:C,"Order")</f>
        <v>-0.91</v>
      </c>
      <c r="P310">
        <f>SUMIFS('总明细 源文件后台下'!S:S,'总明细 源文件后台下'!E:E,E310,'总明细 源文件后台下'!C:C,"Order")</f>
        <v>-2.21</v>
      </c>
      <c r="Q310">
        <f>SUMIFS('总明细 源文件后台下'!T:T,'总明细 源文件后台下'!E:E,E310,'总明细 源文件后台下'!C:C,"Order")</f>
        <v>-3.59</v>
      </c>
      <c r="R310">
        <f>SUMIFS('总明细 源文件后台下'!U:U,'总明细 源文件后台下'!E:E,E310,'总明细 源文件后台下'!C:C,"Order")</f>
        <v>0</v>
      </c>
      <c r="S310">
        <f>SUMIFS('总明细 源文件后台下'!V:V,'总明细 源文件后台下'!E:E,E310,'总明细 源文件后台下'!C:C,"Order")</f>
        <v>0</v>
      </c>
      <c r="T310">
        <f>SUMIFS('总明细 源文件后台下'!W:W,'总明细 源文件后台下'!E:E,E310,'总明细 源文件后台下'!C:C,"Order")</f>
        <v>7.19</v>
      </c>
      <c r="U310">
        <f>SUMIFS('总明细 源文件后台下'!G:G,'总明细 源文件后台下'!E:E,E310,'总明细 源文件后台下'!C:C,"Refund")</f>
        <v>0</v>
      </c>
      <c r="V310">
        <f>SUMIFS('总明细 源文件后台下'!M:M,'总明细 源文件后台下'!E:E,E310,'总明细 源文件后台下'!C:C,"Refund")</f>
        <v>0</v>
      </c>
      <c r="W310">
        <f>SUMIFS('总明细 源文件后台下'!N:N,'总明细 源文件后台下'!E:E,E310,'总明细 源文件后台下'!C:C,"Refund")</f>
        <v>0</v>
      </c>
      <c r="X310">
        <f>SUMIFS('总明细 源文件后台下'!O:O,'总明细 源文件后台下'!E:E,E310,'总明细 源文件后台下'!C:C,"Refund")</f>
        <v>0</v>
      </c>
      <c r="Y310">
        <f>SUMIFS('总明细 源文件后台下'!P:P,'总明细 源文件后台下'!E:E,E310,'总明细 源文件后台下'!C:C,"Refund")</f>
        <v>0</v>
      </c>
      <c r="Z310">
        <f>SUMIFS('总明细 源文件后台下'!Q:Q,'总明细 源文件后台下'!E:E,E310,'总明细 源文件后台下'!C:C,"Refund")</f>
        <v>0</v>
      </c>
      <c r="AA310">
        <f>SUMIFS('总明细 源文件后台下'!R:R,'总明细 源文件后台下'!E:E,E310,'总明细 源文件后台下'!C:C,"Refund")</f>
        <v>0</v>
      </c>
      <c r="AB310">
        <f>SUMIFS('总明细 源文件后台下'!S:S,'总明细 源文件后台下'!E:E,E310,'总明细 源文件后台下'!C:C,"Refund")</f>
        <v>0</v>
      </c>
      <c r="AC310">
        <f>SUMIFS('总明细 源文件后台下'!T:T,'总明细 源文件后台下'!E:E,E310,'总明细 源文件后台下'!C:C,"Refund")</f>
        <v>0</v>
      </c>
      <c r="AD310">
        <f>SUMIFS('总明细 源文件后台下'!U:U,'总明细 源文件后台下'!E:E,E310,'总明细 源文件后台下'!C:C,"Refund")</f>
        <v>0</v>
      </c>
      <c r="AE310">
        <f>SUMIFS('总明细 源文件后台下'!V:V,'总明细 源文件后台下'!E:E,E310,'总明细 源文件后台下'!C:C,"Refund")</f>
        <v>0</v>
      </c>
      <c r="AF310">
        <f>SUMIFS('总明细 源文件后台下'!W:W,'总明细 源文件后台下'!E:E,E310,'总明细 源文件后台下'!C:C,"Refund")</f>
        <v>0</v>
      </c>
      <c r="AK310">
        <f>(SUMIF('广告费 源文件后台下'!G:G,E310,'广告费 源文件后台下'!M:M))*-1</f>
        <v>0</v>
      </c>
      <c r="AL310">
        <f>SUMIFS('总明细 源文件后台下'!W:W,'总明细 源文件后台下'!E:E,E310,'总明细 源文件后台下'!C:C,"Adjustment",'总明细 源文件后台下'!F:F,"FBA Inventory Reimbursement - Customer Return")</f>
        <v>0</v>
      </c>
      <c r="AM310">
        <f>SUMIFS('总明细 源文件后台下'!W:W,'总明细 源文件后台下'!E:E,E310,'总明细 源文件后台下'!C:C,"Adjustment",'总明细 源文件后台下'!F:F,"FBA Inventory Reimbursement - Damaged:Warehouse")</f>
        <v>0</v>
      </c>
      <c r="AN310">
        <f>SUMIFS('总明细 源文件后台下'!W:W,'总明细 源文件后台下'!E:E,E310,'总明细 源文件后台下'!C:C,"Adjustment",'总明细 源文件后台下'!F:F,"FBA Inventory Reimbursement - Customer Service Issue")</f>
        <v>0</v>
      </c>
      <c r="AO310">
        <f>SUMIFS('总明细 源文件后台下'!W:W,'总明细 源文件后台下'!E:E,E310,'总明细 源文件后台下'!C:C,"Adjustment",'总明细 源文件后台下'!F:F,"FBA Inventory Reimbursement - Fee Correction")</f>
        <v>0</v>
      </c>
      <c r="AP310">
        <f>SUMIFS('总明细 源文件后台下'!W:W,'总明细 源文件后台下'!E:E,E310,'总明细 源文件后台下'!C:C,"Adjustment",'总明细 源文件后台下'!F:F,"FBA Inventory Reimbursement - General Adjustment")</f>
        <v>0</v>
      </c>
      <c r="AQ310">
        <f>SUMIFS('总明细 源文件后台下'!W:W,'总明细 源文件后台下'!E:E,E310,'总明细 源文件后台下'!C:C,"Adjustment",'总明细 源文件后台下'!F:F,"FBA Inventory Reimbursement - Lost:Inbound")</f>
        <v>0</v>
      </c>
      <c r="AR310">
        <f>SUMIFS('总明细 源文件后台下'!W:W,'总明细 源文件后台下'!E:E,E310,'总明细 源文件后台下'!C:C,"Adjustment",'总明细 源文件后台下'!F:F,"FBA Inventory Reimbursement - Lost:Warehouse")</f>
        <v>0</v>
      </c>
      <c r="AS310">
        <f>SUMIFS('总明细 源文件后台下'!W:W,'总明细 源文件后台下'!E:E,E310,'总明细 源文件后台下'!C:C,"Adjustment",'总明细 源文件后台下'!F:F,"Non-subscription Fee Adjustment")</f>
        <v>0</v>
      </c>
      <c r="AT310">
        <f>SUMIFS('总明细 源文件后台下'!W:W,'总明细 源文件后台下'!E:E,E310,'总明细 源文件后台下'!C:C,"Adjustment",'总明细 源文件后台下'!F:F,"FBA Inventory Placement Service Fee")</f>
        <v>0</v>
      </c>
      <c r="AV310">
        <f>SUMIF('FBA Customer Return Per Unit Fe'!B:B,E310,'FBA Customer Return Per Unit Fe'!C:C)</f>
        <v>-3.59</v>
      </c>
      <c r="AX310">
        <f>(SUMIF('仓储费 源文件后台下'!C:C,E310,'仓储费 源文件后台下'!V:V))*-1</f>
        <v>-0.5202</v>
      </c>
      <c r="AZ310">
        <f>SUMIF('Disposal Fee销毁费用-160.95'!B:B,E310,'Disposal Fee销毁费用-160.95'!D:D)*-1</f>
        <v>0</v>
      </c>
      <c r="BC310">
        <f>IFERROR(VLOOKUP(F310,'优惠券-86.4'!F:I,4,0),0)</f>
        <v>0</v>
      </c>
      <c r="BD310">
        <f>IFERROR(VLOOKUP(F310,'早评-120'!E:H,4,0),0)</f>
        <v>0</v>
      </c>
      <c r="BF310">
        <f t="shared" si="32"/>
        <v>3.0798000000000005</v>
      </c>
      <c r="BG310">
        <f t="shared" si="33"/>
        <v>0.2370900692840647</v>
      </c>
      <c r="BH310">
        <f t="shared" si="34"/>
        <v>20.018700000000003</v>
      </c>
      <c r="BQ310" s="45">
        <f t="shared" si="35"/>
        <v>20.018700000000003</v>
      </c>
      <c r="BR310">
        <f>SUMIFS('9月销毁明细'!D:D,'9月销毁明细'!A:A,E310,'9月销毁明细'!H:H,"Sellable")</f>
        <v>0</v>
      </c>
      <c r="BS310">
        <f>SUMIFS('9月销毁明细'!G:G,'9月销毁明细'!A:A,E310,'9月销毁明细'!H:H,"Sellable")</f>
        <v>0</v>
      </c>
      <c r="BT310">
        <f>SUMIFS('9月销毁明细'!D:D,'9月销毁明细'!A:A,E310,'9月销毁明细'!H:H,"Unsellable")</f>
        <v>0</v>
      </c>
      <c r="BU310">
        <f>SUMIFS('9月销毁明细'!G:G,'9月销毁明细'!A:A,E310,'9月销毁明细'!H:H,"Unsellable")</f>
        <v>0</v>
      </c>
      <c r="BW310">
        <f>IFERROR(I310*VLOOKUP(F310,'9.3成本表'!C:L,10,0),0)</f>
        <v>17.899999999999999</v>
      </c>
      <c r="BX310">
        <f t="shared" si="36"/>
        <v>13.26</v>
      </c>
      <c r="CC310" s="45">
        <f t="shared" si="37"/>
        <v>-11.141299999999996</v>
      </c>
      <c r="CD310" s="45">
        <f t="shared" si="38"/>
        <v>-0.13195120506898791</v>
      </c>
      <c r="CE310" s="45">
        <f t="shared" si="39"/>
        <v>-0.35755134788189979</v>
      </c>
    </row>
    <row r="311" spans="4:83" x14ac:dyDescent="0.25">
      <c r="D311" s="20" t="s">
        <v>731</v>
      </c>
      <c r="E311" s="20" t="s">
        <v>732</v>
      </c>
      <c r="F311" s="20">
        <v>4062</v>
      </c>
      <c r="G311">
        <v>305</v>
      </c>
      <c r="H311" s="20"/>
      <c r="I311">
        <f>SUMIFS('总明细 源文件后台下'!G:G,'总明细 源文件后台下'!E:E,E311,'总明细 源文件后台下'!C:C,"Order")</f>
        <v>3</v>
      </c>
      <c r="J311">
        <f>SUMIFS('总明细 源文件后台下'!M:M,'总明细 源文件后台下'!E:E,E311,'总明细 源文件后台下'!C:C,"Order")</f>
        <v>32.97</v>
      </c>
      <c r="K311">
        <f>SUMIFS('总明细 源文件后台下'!N:N,'总明细 源文件后台下'!E:E,E311,'总明细 源文件后台下'!C:C,"Order")</f>
        <v>9.98</v>
      </c>
      <c r="L311">
        <f>SUMIFS('总明细 源文件后台下'!O:O,'总明细 源文件后台下'!E:E,E311,'总明细 源文件后台下'!C:C,"Order")</f>
        <v>0</v>
      </c>
      <c r="M311">
        <f>SUMIFS('总明细 源文件后台下'!P:P,'总明细 源文件后台下'!E:E,E311,'总明细 源文件后台下'!C:C,"Order")</f>
        <v>0</v>
      </c>
      <c r="N311">
        <f>SUMIFS('总明细 源文件后台下'!Q:Q,'总明细 源文件后台下'!E:E,E311,'总明细 源文件后台下'!C:C,"Order")</f>
        <v>0</v>
      </c>
      <c r="O311">
        <f>SUMIFS('总明细 源文件后台下'!R:R,'总明细 源文件后台下'!E:E,E311,'总明细 源文件后台下'!C:C,"Order")</f>
        <v>0</v>
      </c>
      <c r="P311">
        <f>SUMIFS('总明细 源文件后台下'!S:S,'总明细 源文件后台下'!E:E,E311,'总明细 源文件后台下'!C:C,"Order")</f>
        <v>-5.6099999999999994</v>
      </c>
      <c r="Q311">
        <f>SUMIFS('总明细 源文件后台下'!T:T,'总明细 源文件后台下'!E:E,E311,'总明细 源文件后台下'!C:C,"Order")</f>
        <v>-20.75</v>
      </c>
      <c r="R311">
        <f>SUMIFS('总明细 源文件后台下'!U:U,'总明细 源文件后台下'!E:E,E311,'总明细 源文件后台下'!C:C,"Order")</f>
        <v>0</v>
      </c>
      <c r="S311">
        <f>SUMIFS('总明细 源文件后台下'!V:V,'总明细 源文件后台下'!E:E,E311,'总明细 源文件后台下'!C:C,"Order")</f>
        <v>0</v>
      </c>
      <c r="T311">
        <f>SUMIFS('总明细 源文件后台下'!W:W,'总明细 源文件后台下'!E:E,E311,'总明细 源文件后台下'!C:C,"Order")</f>
        <v>16.59</v>
      </c>
      <c r="U311">
        <f>SUMIFS('总明细 源文件后台下'!G:G,'总明细 源文件后台下'!E:E,E311,'总明细 源文件后台下'!C:C,"Refund")</f>
        <v>1</v>
      </c>
      <c r="V311">
        <f>SUMIFS('总明细 源文件后台下'!M:M,'总明细 源文件后台下'!E:E,E311,'总明细 源文件后台下'!C:C,"Refund")</f>
        <v>-12.99</v>
      </c>
      <c r="W311">
        <f>SUMIFS('总明细 源文件后台下'!N:N,'总明细 源文件后台下'!E:E,E311,'总明细 源文件后台下'!C:C,"Refund")</f>
        <v>0</v>
      </c>
      <c r="X311">
        <f>SUMIFS('总明细 源文件后台下'!O:O,'总明细 源文件后台下'!E:E,E311,'总明细 源文件后台下'!C:C,"Refund")</f>
        <v>0</v>
      </c>
      <c r="Y311">
        <f>SUMIFS('总明细 源文件后台下'!P:P,'总明细 源文件后台下'!E:E,E311,'总明细 源文件后台下'!C:C,"Refund")</f>
        <v>0</v>
      </c>
      <c r="Z311">
        <f>SUMIFS('总明细 源文件后台下'!Q:Q,'总明细 源文件后台下'!E:E,E311,'总明细 源文件后台下'!C:C,"Refund")</f>
        <v>0</v>
      </c>
      <c r="AA311">
        <f>SUMIFS('总明细 源文件后台下'!R:R,'总明细 源文件后台下'!E:E,E311,'总明细 源文件后台下'!C:C,"Refund")</f>
        <v>0</v>
      </c>
      <c r="AB311">
        <f>SUMIFS('总明细 源文件后台下'!S:S,'总明细 源文件后台下'!E:E,E311,'总明细 源文件后台下'!C:C,"Refund")</f>
        <v>1.77</v>
      </c>
      <c r="AC311">
        <f>SUMIFS('总明细 源文件后台下'!T:T,'总明细 源文件后台下'!E:E,E311,'总明细 源文件后台下'!C:C,"Refund")</f>
        <v>0</v>
      </c>
      <c r="AD311">
        <f>SUMIFS('总明细 源文件后台下'!U:U,'总明细 源文件后台下'!E:E,E311,'总明细 源文件后台下'!C:C,"Refund")</f>
        <v>0</v>
      </c>
      <c r="AE311">
        <f>SUMIFS('总明细 源文件后台下'!V:V,'总明细 源文件后台下'!E:E,E311,'总明细 源文件后台下'!C:C,"Refund")</f>
        <v>0</v>
      </c>
      <c r="AF311">
        <f>SUMIFS('总明细 源文件后台下'!W:W,'总明细 源文件后台下'!E:E,E311,'总明细 源文件后台下'!C:C,"Refund")</f>
        <v>-11.22</v>
      </c>
      <c r="AK311">
        <f>(SUMIF('广告费 源文件后台下'!G:G,E311,'广告费 源文件后台下'!M:M))*-1</f>
        <v>0</v>
      </c>
      <c r="AL311">
        <f>SUMIFS('总明细 源文件后台下'!W:W,'总明细 源文件后台下'!E:E,E311,'总明细 源文件后台下'!C:C,"Adjustment",'总明细 源文件后台下'!F:F,"FBA Inventory Reimbursement - Customer Return")</f>
        <v>0</v>
      </c>
      <c r="AM311">
        <f>SUMIFS('总明细 源文件后台下'!W:W,'总明细 源文件后台下'!E:E,E311,'总明细 源文件后台下'!C:C,"Adjustment",'总明细 源文件后台下'!F:F,"FBA Inventory Reimbursement - Damaged:Warehouse")</f>
        <v>0</v>
      </c>
      <c r="AN311">
        <f>SUMIFS('总明细 源文件后台下'!W:W,'总明细 源文件后台下'!E:E,E311,'总明细 源文件后台下'!C:C,"Adjustment",'总明细 源文件后台下'!F:F,"FBA Inventory Reimbursement - Customer Service Issue")</f>
        <v>0</v>
      </c>
      <c r="AO311">
        <f>SUMIFS('总明细 源文件后台下'!W:W,'总明细 源文件后台下'!E:E,E311,'总明细 源文件后台下'!C:C,"Adjustment",'总明细 源文件后台下'!F:F,"FBA Inventory Reimbursement - Fee Correction")</f>
        <v>0</v>
      </c>
      <c r="AP311">
        <f>SUMIFS('总明细 源文件后台下'!W:W,'总明细 源文件后台下'!E:E,E311,'总明细 源文件后台下'!C:C,"Adjustment",'总明细 源文件后台下'!F:F,"FBA Inventory Reimbursement - General Adjustment")</f>
        <v>0</v>
      </c>
      <c r="AQ311">
        <f>SUMIFS('总明细 源文件后台下'!W:W,'总明细 源文件后台下'!E:E,E311,'总明细 源文件后台下'!C:C,"Adjustment",'总明细 源文件后台下'!F:F,"FBA Inventory Reimbursement - Lost:Inbound")</f>
        <v>0</v>
      </c>
      <c r="AR311">
        <f>SUMIFS('总明细 源文件后台下'!W:W,'总明细 源文件后台下'!E:E,E311,'总明细 源文件后台下'!C:C,"Adjustment",'总明细 源文件后台下'!F:F,"FBA Inventory Reimbursement - Lost:Warehouse")</f>
        <v>0</v>
      </c>
      <c r="AS311">
        <f>SUMIFS('总明细 源文件后台下'!W:W,'总明细 源文件后台下'!E:E,E311,'总明细 源文件后台下'!C:C,"Adjustment",'总明细 源文件后台下'!F:F,"Non-subscription Fee Adjustment")</f>
        <v>0</v>
      </c>
      <c r="AT311">
        <f>SUMIFS('总明细 源文件后台下'!W:W,'总明细 源文件后台下'!E:E,E311,'总明细 源文件后台下'!C:C,"Adjustment",'总明细 源文件后台下'!F:F,"FBA Inventory Placement Service Fee")</f>
        <v>0</v>
      </c>
      <c r="AV311">
        <f>SUMIF('FBA Customer Return Per Unit Fe'!B:B,E311,'FBA Customer Return Per Unit Fe'!C:C)</f>
        <v>-3.59</v>
      </c>
      <c r="AX311">
        <f>(SUMIF('仓储费 源文件后台下'!C:C,E311,'仓储费 源文件后台下'!V:V))*-1</f>
        <v>-0.28130000000000005</v>
      </c>
      <c r="AZ311">
        <f>SUMIF('Disposal Fee销毁费用-160.95'!B:B,E311,'Disposal Fee销毁费用-160.95'!D:D)*-1</f>
        <v>0</v>
      </c>
      <c r="BC311">
        <f>IFERROR(VLOOKUP(F311,'优惠券-86.4'!F:I,4,0),0)</f>
        <v>0</v>
      </c>
      <c r="BD311">
        <f>IFERROR(VLOOKUP(F311,'早评-120'!E:H,4,0),0)</f>
        <v>0</v>
      </c>
      <c r="BF311">
        <f t="shared" si="32"/>
        <v>1.4986999999999995</v>
      </c>
      <c r="BG311">
        <f t="shared" si="33"/>
        <v>4.5456475583864106E-2</v>
      </c>
      <c r="BH311">
        <f t="shared" si="34"/>
        <v>9.7415499999999966</v>
      </c>
      <c r="BQ311" s="45">
        <f t="shared" si="35"/>
        <v>9.7415499999999966</v>
      </c>
      <c r="BR311">
        <f>SUMIFS('9月销毁明细'!D:D,'9月销毁明细'!A:A,E311,'9月销毁明细'!H:H,"Sellable")</f>
        <v>0</v>
      </c>
      <c r="BS311">
        <f>SUMIFS('9月销毁明细'!G:G,'9月销毁明细'!A:A,E311,'9月销毁明细'!H:H,"Sellable")</f>
        <v>0</v>
      </c>
      <c r="BT311">
        <f>SUMIFS('9月销毁明细'!D:D,'9月销毁明细'!A:A,E311,'9月销毁明细'!H:H,"Unsellable")</f>
        <v>0</v>
      </c>
      <c r="BU311">
        <f>SUMIFS('9月销毁明细'!G:G,'9月销毁明细'!A:A,E311,'9月销毁明细'!H:H,"Unsellable")</f>
        <v>0</v>
      </c>
      <c r="BW311">
        <f>IFERROR(I311*VLOOKUP(F311,'9.3成本表'!C:L,10,0),0)</f>
        <v>53.699999999999996</v>
      </c>
      <c r="BX311">
        <f t="shared" si="36"/>
        <v>39.78</v>
      </c>
      <c r="CC311" s="45">
        <f t="shared" si="37"/>
        <v>-83.73845</v>
      </c>
      <c r="CD311" s="45">
        <f t="shared" si="38"/>
        <v>-0.39074426634936188</v>
      </c>
      <c r="CE311" s="45">
        <f t="shared" si="39"/>
        <v>-0.89579000855798041</v>
      </c>
    </row>
    <row r="312" spans="4:83" x14ac:dyDescent="0.25">
      <c r="D312" s="20" t="s">
        <v>733</v>
      </c>
      <c r="E312" s="20" t="s">
        <v>734</v>
      </c>
      <c r="F312" s="20">
        <v>4062</v>
      </c>
      <c r="G312">
        <v>306</v>
      </c>
      <c r="H312" s="20"/>
      <c r="I312">
        <f>SUMIFS('总明细 源文件后台下'!G:G,'总明细 源文件后台下'!E:E,E312,'总明细 源文件后台下'!C:C,"Order")</f>
        <v>1</v>
      </c>
      <c r="J312">
        <f>SUMIFS('总明细 源文件后台下'!M:M,'总明细 源文件后台下'!E:E,E312,'总明细 源文件后台下'!C:C,"Order")</f>
        <v>12.99</v>
      </c>
      <c r="K312">
        <f>SUMIFS('总明细 源文件后台下'!N:N,'总明细 源文件后台下'!E:E,E312,'总明细 源文件后台下'!C:C,"Order")</f>
        <v>0</v>
      </c>
      <c r="L312">
        <f>SUMIFS('总明细 源文件后台下'!O:O,'总明细 源文件后台下'!E:E,E312,'总明细 源文件后台下'!C:C,"Order")</f>
        <v>0</v>
      </c>
      <c r="M312">
        <f>SUMIFS('总明细 源文件后台下'!P:P,'总明细 源文件后台下'!E:E,E312,'总明细 源文件后台下'!C:C,"Order")</f>
        <v>0</v>
      </c>
      <c r="N312">
        <f>SUMIFS('总明细 源文件后台下'!Q:Q,'总明细 源文件后台下'!E:E,E312,'总明细 源文件后台下'!C:C,"Order")</f>
        <v>0.52</v>
      </c>
      <c r="O312">
        <f>SUMIFS('总明细 源文件后台下'!R:R,'总明细 源文件后台下'!E:E,E312,'总明细 源文件后台下'!C:C,"Order")</f>
        <v>-0.52</v>
      </c>
      <c r="P312">
        <f>SUMIFS('总明细 源文件后台下'!S:S,'总明细 源文件后台下'!E:E,E312,'总明细 源文件后台下'!C:C,"Order")</f>
        <v>-2.21</v>
      </c>
      <c r="Q312">
        <f>SUMIFS('总明细 源文件后台下'!T:T,'总明细 源文件后台下'!E:E,E312,'总明细 源文件后台下'!C:C,"Order")</f>
        <v>-3.59</v>
      </c>
      <c r="R312">
        <f>SUMIFS('总明细 源文件后台下'!U:U,'总明细 源文件后台下'!E:E,E312,'总明细 源文件后台下'!C:C,"Order")</f>
        <v>0</v>
      </c>
      <c r="S312">
        <f>SUMIFS('总明细 源文件后台下'!V:V,'总明细 源文件后台下'!E:E,E312,'总明细 源文件后台下'!C:C,"Order")</f>
        <v>0</v>
      </c>
      <c r="T312">
        <f>SUMIFS('总明细 源文件后台下'!W:W,'总明细 源文件后台下'!E:E,E312,'总明细 源文件后台下'!C:C,"Order")</f>
        <v>7.19</v>
      </c>
      <c r="U312">
        <f>SUMIFS('总明细 源文件后台下'!G:G,'总明细 源文件后台下'!E:E,E312,'总明细 源文件后台下'!C:C,"Refund")</f>
        <v>0</v>
      </c>
      <c r="V312">
        <f>SUMIFS('总明细 源文件后台下'!M:M,'总明细 源文件后台下'!E:E,E312,'总明细 源文件后台下'!C:C,"Refund")</f>
        <v>0</v>
      </c>
      <c r="W312">
        <f>SUMIFS('总明细 源文件后台下'!N:N,'总明细 源文件后台下'!E:E,E312,'总明细 源文件后台下'!C:C,"Refund")</f>
        <v>0</v>
      </c>
      <c r="X312">
        <f>SUMIFS('总明细 源文件后台下'!O:O,'总明细 源文件后台下'!E:E,E312,'总明细 源文件后台下'!C:C,"Refund")</f>
        <v>0</v>
      </c>
      <c r="Y312">
        <f>SUMIFS('总明细 源文件后台下'!P:P,'总明细 源文件后台下'!E:E,E312,'总明细 源文件后台下'!C:C,"Refund")</f>
        <v>0</v>
      </c>
      <c r="Z312">
        <f>SUMIFS('总明细 源文件后台下'!Q:Q,'总明细 源文件后台下'!E:E,E312,'总明细 源文件后台下'!C:C,"Refund")</f>
        <v>0</v>
      </c>
      <c r="AA312">
        <f>SUMIFS('总明细 源文件后台下'!R:R,'总明细 源文件后台下'!E:E,E312,'总明细 源文件后台下'!C:C,"Refund")</f>
        <v>0</v>
      </c>
      <c r="AB312">
        <f>SUMIFS('总明细 源文件后台下'!S:S,'总明细 源文件后台下'!E:E,E312,'总明细 源文件后台下'!C:C,"Refund")</f>
        <v>0</v>
      </c>
      <c r="AC312">
        <f>SUMIFS('总明细 源文件后台下'!T:T,'总明细 源文件后台下'!E:E,E312,'总明细 源文件后台下'!C:C,"Refund")</f>
        <v>0</v>
      </c>
      <c r="AD312">
        <f>SUMIFS('总明细 源文件后台下'!U:U,'总明细 源文件后台下'!E:E,E312,'总明细 源文件后台下'!C:C,"Refund")</f>
        <v>0</v>
      </c>
      <c r="AE312">
        <f>SUMIFS('总明细 源文件后台下'!V:V,'总明细 源文件后台下'!E:E,E312,'总明细 源文件后台下'!C:C,"Refund")</f>
        <v>0</v>
      </c>
      <c r="AF312">
        <f>SUMIFS('总明细 源文件后台下'!W:W,'总明细 源文件后台下'!E:E,E312,'总明细 源文件后台下'!C:C,"Refund")</f>
        <v>0</v>
      </c>
      <c r="AK312">
        <f>(SUMIF('广告费 源文件后台下'!G:G,E312,'广告费 源文件后台下'!M:M))*-1</f>
        <v>0</v>
      </c>
      <c r="AL312">
        <f>SUMIFS('总明细 源文件后台下'!W:W,'总明细 源文件后台下'!E:E,E312,'总明细 源文件后台下'!C:C,"Adjustment",'总明细 源文件后台下'!F:F,"FBA Inventory Reimbursement - Customer Return")</f>
        <v>0</v>
      </c>
      <c r="AM312">
        <f>SUMIFS('总明细 源文件后台下'!W:W,'总明细 源文件后台下'!E:E,E312,'总明细 源文件后台下'!C:C,"Adjustment",'总明细 源文件后台下'!F:F,"FBA Inventory Reimbursement - Damaged:Warehouse")</f>
        <v>0</v>
      </c>
      <c r="AN312">
        <f>SUMIFS('总明细 源文件后台下'!W:W,'总明细 源文件后台下'!E:E,E312,'总明细 源文件后台下'!C:C,"Adjustment",'总明细 源文件后台下'!F:F,"FBA Inventory Reimbursement - Customer Service Issue")</f>
        <v>0</v>
      </c>
      <c r="AO312">
        <f>SUMIFS('总明细 源文件后台下'!W:W,'总明细 源文件后台下'!E:E,E312,'总明细 源文件后台下'!C:C,"Adjustment",'总明细 源文件后台下'!F:F,"FBA Inventory Reimbursement - Fee Correction")</f>
        <v>0</v>
      </c>
      <c r="AP312">
        <f>SUMIFS('总明细 源文件后台下'!W:W,'总明细 源文件后台下'!E:E,E312,'总明细 源文件后台下'!C:C,"Adjustment",'总明细 源文件后台下'!F:F,"FBA Inventory Reimbursement - General Adjustment")</f>
        <v>0</v>
      </c>
      <c r="AQ312">
        <f>SUMIFS('总明细 源文件后台下'!W:W,'总明细 源文件后台下'!E:E,E312,'总明细 源文件后台下'!C:C,"Adjustment",'总明细 源文件后台下'!F:F,"FBA Inventory Reimbursement - Lost:Inbound")</f>
        <v>0</v>
      </c>
      <c r="AR312">
        <f>SUMIFS('总明细 源文件后台下'!W:W,'总明细 源文件后台下'!E:E,E312,'总明细 源文件后台下'!C:C,"Adjustment",'总明细 源文件后台下'!F:F,"FBA Inventory Reimbursement - Lost:Warehouse")</f>
        <v>0</v>
      </c>
      <c r="AS312">
        <f>SUMIFS('总明细 源文件后台下'!W:W,'总明细 源文件后台下'!E:E,E312,'总明细 源文件后台下'!C:C,"Adjustment",'总明细 源文件后台下'!F:F,"Non-subscription Fee Adjustment")</f>
        <v>0</v>
      </c>
      <c r="AT312">
        <f>SUMIFS('总明细 源文件后台下'!W:W,'总明细 源文件后台下'!E:E,E312,'总明细 源文件后台下'!C:C,"Adjustment",'总明细 源文件后台下'!F:F,"FBA Inventory Placement Service Fee")</f>
        <v>0</v>
      </c>
      <c r="AV312">
        <f>SUMIF('FBA Customer Return Per Unit Fe'!B:B,E312,'FBA Customer Return Per Unit Fe'!C:C)</f>
        <v>0</v>
      </c>
      <c r="AX312">
        <f>(SUMIF('仓储费 源文件后台下'!C:C,E312,'仓储费 源文件后台下'!V:V))*-1</f>
        <v>-0.49370000000000003</v>
      </c>
      <c r="AZ312">
        <f>SUMIF('Disposal Fee销毁费用-160.95'!B:B,E312,'Disposal Fee销毁费用-160.95'!D:D)*-1</f>
        <v>0</v>
      </c>
      <c r="BC312">
        <f>IFERROR(VLOOKUP(F312,'优惠券-86.4'!F:I,4,0),0)</f>
        <v>0</v>
      </c>
      <c r="BD312">
        <f>IFERROR(VLOOKUP(F312,'早评-120'!E:H,4,0),0)</f>
        <v>0</v>
      </c>
      <c r="BF312">
        <f t="shared" si="32"/>
        <v>6.6963000000000008</v>
      </c>
      <c r="BG312">
        <f t="shared" si="33"/>
        <v>0.5154965357967668</v>
      </c>
      <c r="BH312">
        <f t="shared" si="34"/>
        <v>43.525950000000009</v>
      </c>
      <c r="BQ312" s="45">
        <f t="shared" si="35"/>
        <v>43.525950000000009</v>
      </c>
      <c r="BR312">
        <f>SUMIFS('9月销毁明细'!D:D,'9月销毁明细'!A:A,E312,'9月销毁明细'!H:H,"Sellable")</f>
        <v>0</v>
      </c>
      <c r="BS312">
        <f>SUMIFS('9月销毁明细'!G:G,'9月销毁明细'!A:A,E312,'9月销毁明细'!H:H,"Sellable")</f>
        <v>0</v>
      </c>
      <c r="BT312">
        <f>SUMIFS('9月销毁明细'!D:D,'9月销毁明细'!A:A,E312,'9月销毁明细'!H:H,"Unsellable")</f>
        <v>0</v>
      </c>
      <c r="BU312">
        <f>SUMIFS('9月销毁明细'!G:G,'9月销毁明细'!A:A,E312,'9月销毁明细'!H:H,"Unsellable")</f>
        <v>0</v>
      </c>
      <c r="BW312">
        <f>IFERROR(I312*VLOOKUP(F312,'9.3成本表'!C:L,10,0),0)</f>
        <v>17.899999999999999</v>
      </c>
      <c r="BX312">
        <f t="shared" si="36"/>
        <v>13.26</v>
      </c>
      <c r="CC312" s="45">
        <f t="shared" si="37"/>
        <v>12.36595000000001</v>
      </c>
      <c r="CD312" s="45">
        <f t="shared" si="38"/>
        <v>0.14645526144371421</v>
      </c>
      <c r="CE312" s="45">
        <f t="shared" si="39"/>
        <v>0.39685333761232389</v>
      </c>
    </row>
    <row r="313" spans="4:83" x14ac:dyDescent="0.25">
      <c r="D313" s="20" t="s">
        <v>735</v>
      </c>
      <c r="E313" s="20" t="s">
        <v>736</v>
      </c>
      <c r="F313" s="20">
        <v>4062</v>
      </c>
      <c r="G313">
        <v>307</v>
      </c>
      <c r="H313" s="20"/>
      <c r="I313">
        <f>SUMIFS('总明细 源文件后台下'!G:G,'总明细 源文件后台下'!E:E,E313,'总明细 源文件后台下'!C:C,"Order")</f>
        <v>1</v>
      </c>
      <c r="J313">
        <f>SUMIFS('总明细 源文件后台下'!M:M,'总明细 源文件后台下'!E:E,E313,'总明细 源文件后台下'!C:C,"Order")</f>
        <v>9.99</v>
      </c>
      <c r="K313">
        <f>SUMIFS('总明细 源文件后台下'!N:N,'总明细 源文件后台下'!E:E,E313,'总明细 源文件后台下'!C:C,"Order")</f>
        <v>0.48</v>
      </c>
      <c r="L313">
        <f>SUMIFS('总明细 源文件后台下'!O:O,'总明细 源文件后台下'!E:E,E313,'总明细 源文件后台下'!C:C,"Order")</f>
        <v>0</v>
      </c>
      <c r="M313">
        <f>SUMIFS('总明细 源文件后台下'!P:P,'总明细 源文件后台下'!E:E,E313,'总明细 源文件后台下'!C:C,"Order")</f>
        <v>-0.68</v>
      </c>
      <c r="N313">
        <f>SUMIFS('总明细 源文件后台下'!Q:Q,'总明细 源文件后台下'!E:E,E313,'总明细 源文件后台下'!C:C,"Order")</f>
        <v>0</v>
      </c>
      <c r="O313">
        <f>SUMIFS('总明细 源文件后台下'!R:R,'总明细 源文件后台下'!E:E,E313,'总明细 源文件后台下'!C:C,"Order")</f>
        <v>0</v>
      </c>
      <c r="P313">
        <f>SUMIFS('总明细 源文件后台下'!S:S,'总明细 源文件后台下'!E:E,E313,'总明细 源文件后台下'!C:C,"Order")</f>
        <v>-1.66</v>
      </c>
      <c r="Q313">
        <f>SUMIFS('总明细 源文件后台下'!T:T,'总明细 源文件后台下'!E:E,E313,'总明细 源文件后台下'!C:C,"Order")</f>
        <v>-3.59</v>
      </c>
      <c r="R313">
        <f>SUMIFS('总明细 源文件后台下'!U:U,'总明细 源文件后台下'!E:E,E313,'总明细 源文件后台下'!C:C,"Order")</f>
        <v>0</v>
      </c>
      <c r="S313">
        <f>SUMIFS('总明细 源文件后台下'!V:V,'总明细 源文件后台下'!E:E,E313,'总明细 源文件后台下'!C:C,"Order")</f>
        <v>0</v>
      </c>
      <c r="T313">
        <f>SUMIFS('总明细 源文件后台下'!W:W,'总明细 源文件后台下'!E:E,E313,'总明细 源文件后台下'!C:C,"Order")</f>
        <v>4.54</v>
      </c>
      <c r="U313">
        <f>SUMIFS('总明细 源文件后台下'!G:G,'总明细 源文件后台下'!E:E,E313,'总明细 源文件后台下'!C:C,"Refund")</f>
        <v>0</v>
      </c>
      <c r="V313">
        <f>SUMIFS('总明细 源文件后台下'!M:M,'总明细 源文件后台下'!E:E,E313,'总明细 源文件后台下'!C:C,"Refund")</f>
        <v>0</v>
      </c>
      <c r="W313">
        <f>SUMIFS('总明细 源文件后台下'!N:N,'总明细 源文件后台下'!E:E,E313,'总明细 源文件后台下'!C:C,"Refund")</f>
        <v>0</v>
      </c>
      <c r="X313">
        <f>SUMIFS('总明细 源文件后台下'!O:O,'总明细 源文件后台下'!E:E,E313,'总明细 源文件后台下'!C:C,"Refund")</f>
        <v>0</v>
      </c>
      <c r="Y313">
        <f>SUMIFS('总明细 源文件后台下'!P:P,'总明细 源文件后台下'!E:E,E313,'总明细 源文件后台下'!C:C,"Refund")</f>
        <v>0</v>
      </c>
      <c r="Z313">
        <f>SUMIFS('总明细 源文件后台下'!Q:Q,'总明细 源文件后台下'!E:E,E313,'总明细 源文件后台下'!C:C,"Refund")</f>
        <v>0</v>
      </c>
      <c r="AA313">
        <f>SUMIFS('总明细 源文件后台下'!R:R,'总明细 源文件后台下'!E:E,E313,'总明细 源文件后台下'!C:C,"Refund")</f>
        <v>0</v>
      </c>
      <c r="AB313">
        <f>SUMIFS('总明细 源文件后台下'!S:S,'总明细 源文件后台下'!E:E,E313,'总明细 源文件后台下'!C:C,"Refund")</f>
        <v>0</v>
      </c>
      <c r="AC313">
        <f>SUMIFS('总明细 源文件后台下'!T:T,'总明细 源文件后台下'!E:E,E313,'总明细 源文件后台下'!C:C,"Refund")</f>
        <v>0</v>
      </c>
      <c r="AD313">
        <f>SUMIFS('总明细 源文件后台下'!U:U,'总明细 源文件后台下'!E:E,E313,'总明细 源文件后台下'!C:C,"Refund")</f>
        <v>0</v>
      </c>
      <c r="AE313">
        <f>SUMIFS('总明细 源文件后台下'!V:V,'总明细 源文件后台下'!E:E,E313,'总明细 源文件后台下'!C:C,"Refund")</f>
        <v>0</v>
      </c>
      <c r="AF313">
        <f>SUMIFS('总明细 源文件后台下'!W:W,'总明细 源文件后台下'!E:E,E313,'总明细 源文件后台下'!C:C,"Refund")</f>
        <v>0</v>
      </c>
      <c r="AK313">
        <f>(SUMIF('广告费 源文件后台下'!G:G,E313,'广告费 源文件后台下'!M:M))*-1</f>
        <v>0</v>
      </c>
      <c r="AL313">
        <f>SUMIFS('总明细 源文件后台下'!W:W,'总明细 源文件后台下'!E:E,E313,'总明细 源文件后台下'!C:C,"Adjustment",'总明细 源文件后台下'!F:F,"FBA Inventory Reimbursement - Customer Return")</f>
        <v>0</v>
      </c>
      <c r="AM313">
        <f>SUMIFS('总明细 源文件后台下'!W:W,'总明细 源文件后台下'!E:E,E313,'总明细 源文件后台下'!C:C,"Adjustment",'总明细 源文件后台下'!F:F,"FBA Inventory Reimbursement - Damaged:Warehouse")</f>
        <v>0</v>
      </c>
      <c r="AN313">
        <f>SUMIFS('总明细 源文件后台下'!W:W,'总明细 源文件后台下'!E:E,E313,'总明细 源文件后台下'!C:C,"Adjustment",'总明细 源文件后台下'!F:F,"FBA Inventory Reimbursement - Customer Service Issue")</f>
        <v>0</v>
      </c>
      <c r="AO313">
        <f>SUMIFS('总明细 源文件后台下'!W:W,'总明细 源文件后台下'!E:E,E313,'总明细 源文件后台下'!C:C,"Adjustment",'总明细 源文件后台下'!F:F,"FBA Inventory Reimbursement - Fee Correction")</f>
        <v>0</v>
      </c>
      <c r="AP313">
        <f>SUMIFS('总明细 源文件后台下'!W:W,'总明细 源文件后台下'!E:E,E313,'总明细 源文件后台下'!C:C,"Adjustment",'总明细 源文件后台下'!F:F,"FBA Inventory Reimbursement - General Adjustment")</f>
        <v>0</v>
      </c>
      <c r="AQ313">
        <f>SUMIFS('总明细 源文件后台下'!W:W,'总明细 源文件后台下'!E:E,E313,'总明细 源文件后台下'!C:C,"Adjustment",'总明细 源文件后台下'!F:F,"FBA Inventory Reimbursement - Lost:Inbound")</f>
        <v>0</v>
      </c>
      <c r="AR313">
        <f>SUMIFS('总明细 源文件后台下'!W:W,'总明细 源文件后台下'!E:E,E313,'总明细 源文件后台下'!C:C,"Adjustment",'总明细 源文件后台下'!F:F,"FBA Inventory Reimbursement - Lost:Warehouse")</f>
        <v>0</v>
      </c>
      <c r="AS313">
        <f>SUMIFS('总明细 源文件后台下'!W:W,'总明细 源文件后台下'!E:E,E313,'总明细 源文件后台下'!C:C,"Adjustment",'总明细 源文件后台下'!F:F,"Non-subscription Fee Adjustment")</f>
        <v>0</v>
      </c>
      <c r="AT313">
        <f>SUMIFS('总明细 源文件后台下'!W:W,'总明细 源文件后台下'!E:E,E313,'总明细 源文件后台下'!C:C,"Adjustment",'总明细 源文件后台下'!F:F,"FBA Inventory Placement Service Fee")</f>
        <v>0</v>
      </c>
      <c r="AV313">
        <f>SUMIF('FBA Customer Return Per Unit Fe'!B:B,E313,'FBA Customer Return Per Unit Fe'!C:C)</f>
        <v>0</v>
      </c>
      <c r="AX313">
        <f>(SUMIF('仓储费 源文件后台下'!C:C,E313,'仓储费 源文件后台下'!V:V))*-1</f>
        <v>-0.31140000000000007</v>
      </c>
      <c r="AZ313">
        <f>SUMIF('Disposal Fee销毁费用-160.95'!B:B,E313,'Disposal Fee销毁费用-160.95'!D:D)*-1</f>
        <v>0</v>
      </c>
      <c r="BC313">
        <f>IFERROR(VLOOKUP(F313,'优惠券-86.4'!F:I,4,0),0)</f>
        <v>0</v>
      </c>
      <c r="BD313">
        <f>IFERROR(VLOOKUP(F313,'早评-120'!E:H,4,0),0)</f>
        <v>0</v>
      </c>
      <c r="BF313">
        <f t="shared" si="32"/>
        <v>4.2286000000000001</v>
      </c>
      <c r="BG313">
        <f t="shared" si="33"/>
        <v>0.4232832832832833</v>
      </c>
      <c r="BH313">
        <f t="shared" si="34"/>
        <v>27.485900000000001</v>
      </c>
      <c r="BQ313" s="45">
        <f t="shared" si="35"/>
        <v>27.485900000000001</v>
      </c>
      <c r="BR313">
        <f>SUMIFS('9月销毁明细'!D:D,'9月销毁明细'!A:A,E313,'9月销毁明细'!H:H,"Sellable")</f>
        <v>0</v>
      </c>
      <c r="BS313">
        <f>SUMIFS('9月销毁明细'!G:G,'9月销毁明细'!A:A,E313,'9月销毁明细'!H:H,"Sellable")</f>
        <v>0</v>
      </c>
      <c r="BT313">
        <f>SUMIFS('9月销毁明细'!D:D,'9月销毁明细'!A:A,E313,'9月销毁明细'!H:H,"Unsellable")</f>
        <v>0</v>
      </c>
      <c r="BU313">
        <f>SUMIFS('9月销毁明细'!G:G,'9月销毁明细'!A:A,E313,'9月销毁明细'!H:H,"Unsellable")</f>
        <v>0</v>
      </c>
      <c r="BW313">
        <f>IFERROR(I313*VLOOKUP(F313,'9.3成本表'!C:L,10,0),0)</f>
        <v>17.899999999999999</v>
      </c>
      <c r="BX313">
        <f t="shared" si="36"/>
        <v>13.26</v>
      </c>
      <c r="CC313" s="45">
        <f t="shared" si="37"/>
        <v>-3.6740999999999975</v>
      </c>
      <c r="CD313" s="45">
        <f t="shared" si="38"/>
        <v>-5.6581196581196543E-2</v>
      </c>
      <c r="CE313" s="45">
        <f t="shared" si="39"/>
        <v>-0.11791078305519891</v>
      </c>
    </row>
    <row r="314" spans="4:83" x14ac:dyDescent="0.25">
      <c r="D314" s="20" t="s">
        <v>737</v>
      </c>
      <c r="E314" s="20" t="s">
        <v>738</v>
      </c>
      <c r="F314" s="20">
        <v>4062</v>
      </c>
      <c r="G314">
        <v>308</v>
      </c>
      <c r="H314" s="20"/>
      <c r="I314">
        <f>SUMIFS('总明细 源文件后台下'!G:G,'总明细 源文件后台下'!E:E,E314,'总明细 源文件后台下'!C:C,"Order")</f>
        <v>1</v>
      </c>
      <c r="J314">
        <f>SUMIFS('总明细 源文件后台下'!M:M,'总明细 源文件后台下'!E:E,E314,'总明细 源文件后台下'!C:C,"Order")</f>
        <v>9.99</v>
      </c>
      <c r="K314">
        <f>SUMIFS('总明细 源文件后台下'!N:N,'总明细 源文件后台下'!E:E,E314,'总明细 源文件后台下'!C:C,"Order")</f>
        <v>0</v>
      </c>
      <c r="L314">
        <f>SUMIFS('总明细 源文件后台下'!O:O,'总明细 源文件后台下'!E:E,E314,'总明细 源文件后台下'!C:C,"Order")</f>
        <v>0</v>
      </c>
      <c r="M314">
        <f>SUMIFS('总明细 源文件后台下'!P:P,'总明细 源文件后台下'!E:E,E314,'总明细 源文件后台下'!C:C,"Order")</f>
        <v>0</v>
      </c>
      <c r="N314">
        <f>SUMIFS('总明细 源文件后台下'!Q:Q,'总明细 源文件后台下'!E:E,E314,'总明细 源文件后台下'!C:C,"Order")</f>
        <v>0</v>
      </c>
      <c r="O314">
        <f>SUMIFS('总明细 源文件后台下'!R:R,'总明细 源文件后台下'!E:E,E314,'总明细 源文件后台下'!C:C,"Order")</f>
        <v>0</v>
      </c>
      <c r="P314">
        <f>SUMIFS('总明细 源文件后台下'!S:S,'总明细 源文件后台下'!E:E,E314,'总明细 源文件后台下'!C:C,"Order")</f>
        <v>-1.7</v>
      </c>
      <c r="Q314">
        <f>SUMIFS('总明细 源文件后台下'!T:T,'总明细 源文件后台下'!E:E,E314,'总明细 源文件后台下'!C:C,"Order")</f>
        <v>-3.59</v>
      </c>
      <c r="R314">
        <f>SUMIFS('总明细 源文件后台下'!U:U,'总明细 源文件后台下'!E:E,E314,'总明细 源文件后台下'!C:C,"Order")</f>
        <v>0</v>
      </c>
      <c r="S314">
        <f>SUMIFS('总明细 源文件后台下'!V:V,'总明细 源文件后台下'!E:E,E314,'总明细 源文件后台下'!C:C,"Order")</f>
        <v>0</v>
      </c>
      <c r="T314">
        <f>SUMIFS('总明细 源文件后台下'!W:W,'总明细 源文件后台下'!E:E,E314,'总明细 源文件后台下'!C:C,"Order")</f>
        <v>4.7</v>
      </c>
      <c r="U314">
        <f>SUMIFS('总明细 源文件后台下'!G:G,'总明细 源文件后台下'!E:E,E314,'总明细 源文件后台下'!C:C,"Refund")</f>
        <v>0</v>
      </c>
      <c r="V314">
        <f>SUMIFS('总明细 源文件后台下'!M:M,'总明细 源文件后台下'!E:E,E314,'总明细 源文件后台下'!C:C,"Refund")</f>
        <v>0</v>
      </c>
      <c r="W314">
        <f>SUMIFS('总明细 源文件后台下'!N:N,'总明细 源文件后台下'!E:E,E314,'总明细 源文件后台下'!C:C,"Refund")</f>
        <v>0</v>
      </c>
      <c r="X314">
        <f>SUMIFS('总明细 源文件后台下'!O:O,'总明细 源文件后台下'!E:E,E314,'总明细 源文件后台下'!C:C,"Refund")</f>
        <v>0</v>
      </c>
      <c r="Y314">
        <f>SUMIFS('总明细 源文件后台下'!P:P,'总明细 源文件后台下'!E:E,E314,'总明细 源文件后台下'!C:C,"Refund")</f>
        <v>0</v>
      </c>
      <c r="Z314">
        <f>SUMIFS('总明细 源文件后台下'!Q:Q,'总明细 源文件后台下'!E:E,E314,'总明细 源文件后台下'!C:C,"Refund")</f>
        <v>0</v>
      </c>
      <c r="AA314">
        <f>SUMIFS('总明细 源文件后台下'!R:R,'总明细 源文件后台下'!E:E,E314,'总明细 源文件后台下'!C:C,"Refund")</f>
        <v>0</v>
      </c>
      <c r="AB314">
        <f>SUMIFS('总明细 源文件后台下'!S:S,'总明细 源文件后台下'!E:E,E314,'总明细 源文件后台下'!C:C,"Refund")</f>
        <v>0</v>
      </c>
      <c r="AC314">
        <f>SUMIFS('总明细 源文件后台下'!T:T,'总明细 源文件后台下'!E:E,E314,'总明细 源文件后台下'!C:C,"Refund")</f>
        <v>0</v>
      </c>
      <c r="AD314">
        <f>SUMIFS('总明细 源文件后台下'!U:U,'总明细 源文件后台下'!E:E,E314,'总明细 源文件后台下'!C:C,"Refund")</f>
        <v>0</v>
      </c>
      <c r="AE314">
        <f>SUMIFS('总明细 源文件后台下'!V:V,'总明细 源文件后台下'!E:E,E314,'总明细 源文件后台下'!C:C,"Refund")</f>
        <v>0</v>
      </c>
      <c r="AF314">
        <f>SUMIFS('总明细 源文件后台下'!W:W,'总明细 源文件后台下'!E:E,E314,'总明细 源文件后台下'!C:C,"Refund")</f>
        <v>0</v>
      </c>
      <c r="AK314">
        <f>(SUMIF('广告费 源文件后台下'!G:G,E314,'广告费 源文件后台下'!M:M))*-1</f>
        <v>0</v>
      </c>
      <c r="AL314">
        <f>SUMIFS('总明细 源文件后台下'!W:W,'总明细 源文件后台下'!E:E,E314,'总明细 源文件后台下'!C:C,"Adjustment",'总明细 源文件后台下'!F:F,"FBA Inventory Reimbursement - Customer Return")</f>
        <v>0</v>
      </c>
      <c r="AM314">
        <f>SUMIFS('总明细 源文件后台下'!W:W,'总明细 源文件后台下'!E:E,E314,'总明细 源文件后台下'!C:C,"Adjustment",'总明细 源文件后台下'!F:F,"FBA Inventory Reimbursement - Damaged:Warehouse")</f>
        <v>0</v>
      </c>
      <c r="AN314">
        <f>SUMIFS('总明细 源文件后台下'!W:W,'总明细 源文件后台下'!E:E,E314,'总明细 源文件后台下'!C:C,"Adjustment",'总明细 源文件后台下'!F:F,"FBA Inventory Reimbursement - Customer Service Issue")</f>
        <v>0</v>
      </c>
      <c r="AO314">
        <f>SUMIFS('总明细 源文件后台下'!W:W,'总明细 源文件后台下'!E:E,E314,'总明细 源文件后台下'!C:C,"Adjustment",'总明细 源文件后台下'!F:F,"FBA Inventory Reimbursement - Fee Correction")</f>
        <v>0</v>
      </c>
      <c r="AP314">
        <f>SUMIFS('总明细 源文件后台下'!W:W,'总明细 源文件后台下'!E:E,E314,'总明细 源文件后台下'!C:C,"Adjustment",'总明细 源文件后台下'!F:F,"FBA Inventory Reimbursement - General Adjustment")</f>
        <v>0</v>
      </c>
      <c r="AQ314">
        <f>SUMIFS('总明细 源文件后台下'!W:W,'总明细 源文件后台下'!E:E,E314,'总明细 源文件后台下'!C:C,"Adjustment",'总明细 源文件后台下'!F:F,"FBA Inventory Reimbursement - Lost:Inbound")</f>
        <v>0</v>
      </c>
      <c r="AR314">
        <f>SUMIFS('总明细 源文件后台下'!W:W,'总明细 源文件后台下'!E:E,E314,'总明细 源文件后台下'!C:C,"Adjustment",'总明细 源文件后台下'!F:F,"FBA Inventory Reimbursement - Lost:Warehouse")</f>
        <v>0</v>
      </c>
      <c r="AS314">
        <f>SUMIFS('总明细 源文件后台下'!W:W,'总明细 源文件后台下'!E:E,E314,'总明细 源文件后台下'!C:C,"Adjustment",'总明细 源文件后台下'!F:F,"Non-subscription Fee Adjustment")</f>
        <v>0</v>
      </c>
      <c r="AT314">
        <f>SUMIFS('总明细 源文件后台下'!W:W,'总明细 源文件后台下'!E:E,E314,'总明细 源文件后台下'!C:C,"Adjustment",'总明细 源文件后台下'!F:F,"FBA Inventory Placement Service Fee")</f>
        <v>0</v>
      </c>
      <c r="AV314">
        <f>SUMIF('FBA Customer Return Per Unit Fe'!B:B,E314,'FBA Customer Return Per Unit Fe'!C:C)</f>
        <v>-3.59</v>
      </c>
      <c r="AX314">
        <f>(SUMIF('仓储费 源文件后台下'!C:C,E314,'仓储费 源文件后台下'!V:V))*-1</f>
        <v>-0.30080000000000007</v>
      </c>
      <c r="AZ314">
        <f>SUMIF('Disposal Fee销毁费用-160.95'!B:B,E314,'Disposal Fee销毁费用-160.95'!D:D)*-1</f>
        <v>0</v>
      </c>
      <c r="BC314">
        <f>IFERROR(VLOOKUP(F314,'优惠券-86.4'!F:I,4,0),0)</f>
        <v>0</v>
      </c>
      <c r="BD314">
        <f>IFERROR(VLOOKUP(F314,'早评-120'!E:H,4,0),0)</f>
        <v>0</v>
      </c>
      <c r="BF314">
        <f t="shared" si="32"/>
        <v>0.80920000000000014</v>
      </c>
      <c r="BG314">
        <f t="shared" si="33"/>
        <v>8.1001001001001008E-2</v>
      </c>
      <c r="BH314">
        <f t="shared" si="34"/>
        <v>5.2598000000000011</v>
      </c>
      <c r="BQ314" s="45">
        <f t="shared" si="35"/>
        <v>5.2598000000000011</v>
      </c>
      <c r="BR314">
        <f>SUMIFS('9月销毁明细'!D:D,'9月销毁明细'!A:A,E314,'9月销毁明细'!H:H,"Sellable")</f>
        <v>0</v>
      </c>
      <c r="BS314">
        <f>SUMIFS('9月销毁明细'!G:G,'9月销毁明细'!A:A,E314,'9月销毁明细'!H:H,"Sellable")</f>
        <v>0</v>
      </c>
      <c r="BT314">
        <f>SUMIFS('9月销毁明细'!D:D,'9月销毁明细'!A:A,E314,'9月销毁明细'!H:H,"Unsellable")</f>
        <v>0</v>
      </c>
      <c r="BU314">
        <f>SUMIFS('9月销毁明细'!G:G,'9月销毁明细'!A:A,E314,'9月销毁明细'!H:H,"Unsellable")</f>
        <v>0</v>
      </c>
      <c r="BW314">
        <f>IFERROR(I314*VLOOKUP(F314,'9.3成本表'!C:L,10,0),0)</f>
        <v>17.899999999999999</v>
      </c>
      <c r="BX314">
        <f t="shared" si="36"/>
        <v>13.26</v>
      </c>
      <c r="CC314" s="45">
        <f t="shared" si="37"/>
        <v>-25.900199999999998</v>
      </c>
      <c r="CD314" s="45">
        <f t="shared" si="38"/>
        <v>-0.39886347886347884</v>
      </c>
      <c r="CE314" s="45">
        <f t="shared" si="39"/>
        <v>-0.83120025673940956</v>
      </c>
    </row>
    <row r="315" spans="4:83" x14ac:dyDescent="0.25">
      <c r="D315" s="20" t="s">
        <v>739</v>
      </c>
      <c r="E315" s="20" t="s">
        <v>740</v>
      </c>
      <c r="F315" s="20">
        <v>4062</v>
      </c>
      <c r="G315">
        <v>309</v>
      </c>
      <c r="H315" s="20"/>
      <c r="I315">
        <f>SUMIFS('总明细 源文件后台下'!G:G,'总明细 源文件后台下'!E:E,E315,'总明细 源文件后台下'!C:C,"Order")</f>
        <v>0</v>
      </c>
      <c r="J315">
        <f>SUMIFS('总明细 源文件后台下'!M:M,'总明细 源文件后台下'!E:E,E315,'总明细 源文件后台下'!C:C,"Order")</f>
        <v>0</v>
      </c>
      <c r="K315">
        <f>SUMIFS('总明细 源文件后台下'!N:N,'总明细 源文件后台下'!E:E,E315,'总明细 源文件后台下'!C:C,"Order")</f>
        <v>0</v>
      </c>
      <c r="L315">
        <f>SUMIFS('总明细 源文件后台下'!O:O,'总明细 源文件后台下'!E:E,E315,'总明细 源文件后台下'!C:C,"Order")</f>
        <v>0</v>
      </c>
      <c r="M315">
        <f>SUMIFS('总明细 源文件后台下'!P:P,'总明细 源文件后台下'!E:E,E315,'总明细 源文件后台下'!C:C,"Order")</f>
        <v>0</v>
      </c>
      <c r="N315">
        <f>SUMIFS('总明细 源文件后台下'!Q:Q,'总明细 源文件后台下'!E:E,E315,'总明细 源文件后台下'!C:C,"Order")</f>
        <v>0</v>
      </c>
      <c r="O315">
        <f>SUMIFS('总明细 源文件后台下'!R:R,'总明细 源文件后台下'!E:E,E315,'总明细 源文件后台下'!C:C,"Order")</f>
        <v>0</v>
      </c>
      <c r="P315">
        <f>SUMIFS('总明细 源文件后台下'!S:S,'总明细 源文件后台下'!E:E,E315,'总明细 源文件后台下'!C:C,"Order")</f>
        <v>0</v>
      </c>
      <c r="Q315">
        <f>SUMIFS('总明细 源文件后台下'!T:T,'总明细 源文件后台下'!E:E,E315,'总明细 源文件后台下'!C:C,"Order")</f>
        <v>0</v>
      </c>
      <c r="R315">
        <f>SUMIFS('总明细 源文件后台下'!U:U,'总明细 源文件后台下'!E:E,E315,'总明细 源文件后台下'!C:C,"Order")</f>
        <v>0</v>
      </c>
      <c r="S315">
        <f>SUMIFS('总明细 源文件后台下'!V:V,'总明细 源文件后台下'!E:E,E315,'总明细 源文件后台下'!C:C,"Order")</f>
        <v>0</v>
      </c>
      <c r="T315">
        <f>SUMIFS('总明细 源文件后台下'!W:W,'总明细 源文件后台下'!E:E,E315,'总明细 源文件后台下'!C:C,"Order")</f>
        <v>0</v>
      </c>
      <c r="U315">
        <f>SUMIFS('总明细 源文件后台下'!G:G,'总明细 源文件后台下'!E:E,E315,'总明细 源文件后台下'!C:C,"Refund")</f>
        <v>0</v>
      </c>
      <c r="V315">
        <f>SUMIFS('总明细 源文件后台下'!M:M,'总明细 源文件后台下'!E:E,E315,'总明细 源文件后台下'!C:C,"Refund")</f>
        <v>0</v>
      </c>
      <c r="W315">
        <f>SUMIFS('总明细 源文件后台下'!N:N,'总明细 源文件后台下'!E:E,E315,'总明细 源文件后台下'!C:C,"Refund")</f>
        <v>0</v>
      </c>
      <c r="X315">
        <f>SUMIFS('总明细 源文件后台下'!O:O,'总明细 源文件后台下'!E:E,E315,'总明细 源文件后台下'!C:C,"Refund")</f>
        <v>0</v>
      </c>
      <c r="Y315">
        <f>SUMIFS('总明细 源文件后台下'!P:P,'总明细 源文件后台下'!E:E,E315,'总明细 源文件后台下'!C:C,"Refund")</f>
        <v>0</v>
      </c>
      <c r="Z315">
        <f>SUMIFS('总明细 源文件后台下'!Q:Q,'总明细 源文件后台下'!E:E,E315,'总明细 源文件后台下'!C:C,"Refund")</f>
        <v>0</v>
      </c>
      <c r="AA315">
        <f>SUMIFS('总明细 源文件后台下'!R:R,'总明细 源文件后台下'!E:E,E315,'总明细 源文件后台下'!C:C,"Refund")</f>
        <v>0</v>
      </c>
      <c r="AB315">
        <f>SUMIFS('总明细 源文件后台下'!S:S,'总明细 源文件后台下'!E:E,E315,'总明细 源文件后台下'!C:C,"Refund")</f>
        <v>0</v>
      </c>
      <c r="AC315">
        <f>SUMIFS('总明细 源文件后台下'!T:T,'总明细 源文件后台下'!E:E,E315,'总明细 源文件后台下'!C:C,"Refund")</f>
        <v>0</v>
      </c>
      <c r="AD315">
        <f>SUMIFS('总明细 源文件后台下'!U:U,'总明细 源文件后台下'!E:E,E315,'总明细 源文件后台下'!C:C,"Refund")</f>
        <v>0</v>
      </c>
      <c r="AE315">
        <f>SUMIFS('总明细 源文件后台下'!V:V,'总明细 源文件后台下'!E:E,E315,'总明细 源文件后台下'!C:C,"Refund")</f>
        <v>0</v>
      </c>
      <c r="AF315">
        <f>SUMIFS('总明细 源文件后台下'!W:W,'总明细 源文件后台下'!E:E,E315,'总明细 源文件后台下'!C:C,"Refund")</f>
        <v>0</v>
      </c>
      <c r="AK315">
        <f>(SUMIF('广告费 源文件后台下'!G:G,E315,'广告费 源文件后台下'!M:M))*-1</f>
        <v>0</v>
      </c>
      <c r="AL315">
        <f>SUMIFS('总明细 源文件后台下'!W:W,'总明细 源文件后台下'!E:E,E315,'总明细 源文件后台下'!C:C,"Adjustment",'总明细 源文件后台下'!F:F,"FBA Inventory Reimbursement - Customer Return")</f>
        <v>0</v>
      </c>
      <c r="AM315">
        <f>SUMIFS('总明细 源文件后台下'!W:W,'总明细 源文件后台下'!E:E,E315,'总明细 源文件后台下'!C:C,"Adjustment",'总明细 源文件后台下'!F:F,"FBA Inventory Reimbursement - Damaged:Warehouse")</f>
        <v>0</v>
      </c>
      <c r="AN315">
        <f>SUMIFS('总明细 源文件后台下'!W:W,'总明细 源文件后台下'!E:E,E315,'总明细 源文件后台下'!C:C,"Adjustment",'总明细 源文件后台下'!F:F,"FBA Inventory Reimbursement - Customer Service Issue")</f>
        <v>0</v>
      </c>
      <c r="AO315">
        <f>SUMIFS('总明细 源文件后台下'!W:W,'总明细 源文件后台下'!E:E,E315,'总明细 源文件后台下'!C:C,"Adjustment",'总明细 源文件后台下'!F:F,"FBA Inventory Reimbursement - Fee Correction")</f>
        <v>0</v>
      </c>
      <c r="AP315">
        <f>SUMIFS('总明细 源文件后台下'!W:W,'总明细 源文件后台下'!E:E,E315,'总明细 源文件后台下'!C:C,"Adjustment",'总明细 源文件后台下'!F:F,"FBA Inventory Reimbursement - General Adjustment")</f>
        <v>0</v>
      </c>
      <c r="AQ315">
        <f>SUMIFS('总明细 源文件后台下'!W:W,'总明细 源文件后台下'!E:E,E315,'总明细 源文件后台下'!C:C,"Adjustment",'总明细 源文件后台下'!F:F,"FBA Inventory Reimbursement - Lost:Inbound")</f>
        <v>0</v>
      </c>
      <c r="AR315">
        <f>SUMIFS('总明细 源文件后台下'!W:W,'总明细 源文件后台下'!E:E,E315,'总明细 源文件后台下'!C:C,"Adjustment",'总明细 源文件后台下'!F:F,"FBA Inventory Reimbursement - Lost:Warehouse")</f>
        <v>0</v>
      </c>
      <c r="AS315">
        <f>SUMIFS('总明细 源文件后台下'!W:W,'总明细 源文件后台下'!E:E,E315,'总明细 源文件后台下'!C:C,"Adjustment",'总明细 源文件后台下'!F:F,"Non-subscription Fee Adjustment")</f>
        <v>0</v>
      </c>
      <c r="AT315">
        <f>SUMIFS('总明细 源文件后台下'!W:W,'总明细 源文件后台下'!E:E,E315,'总明细 源文件后台下'!C:C,"Adjustment",'总明细 源文件后台下'!F:F,"FBA Inventory Placement Service Fee")</f>
        <v>0</v>
      </c>
      <c r="AV315">
        <f>SUMIF('FBA Customer Return Per Unit Fe'!B:B,E315,'FBA Customer Return Per Unit Fe'!C:C)</f>
        <v>0</v>
      </c>
      <c r="AX315">
        <f>(SUMIF('仓储费 源文件后台下'!C:C,E315,'仓储费 源文件后台下'!V:V))*-1</f>
        <v>-0.29899999999999999</v>
      </c>
      <c r="AZ315">
        <f>SUMIF('Disposal Fee销毁费用-160.95'!B:B,E315,'Disposal Fee销毁费用-160.95'!D:D)*-1</f>
        <v>0</v>
      </c>
      <c r="BC315">
        <f>IFERROR(VLOOKUP(F315,'优惠券-86.4'!F:I,4,0),0)</f>
        <v>0</v>
      </c>
      <c r="BD315">
        <f>IFERROR(VLOOKUP(F315,'早评-120'!E:H,4,0),0)</f>
        <v>0</v>
      </c>
      <c r="BF315">
        <f t="shared" si="32"/>
        <v>-0.29899999999999999</v>
      </c>
      <c r="BG315">
        <f t="shared" si="33"/>
        <v>0</v>
      </c>
      <c r="BH315">
        <f t="shared" si="34"/>
        <v>-1.9435</v>
      </c>
      <c r="BQ315" s="45">
        <f t="shared" si="35"/>
        <v>-1.9435</v>
      </c>
      <c r="BR315">
        <f>SUMIFS('9月销毁明细'!D:D,'9月销毁明细'!A:A,E315,'9月销毁明细'!H:H,"Sellable")</f>
        <v>0</v>
      </c>
      <c r="BS315">
        <f>SUMIFS('9月销毁明细'!G:G,'9月销毁明细'!A:A,E315,'9月销毁明细'!H:H,"Sellable")</f>
        <v>0</v>
      </c>
      <c r="BT315">
        <f>SUMIFS('9月销毁明细'!D:D,'9月销毁明细'!A:A,E315,'9月销毁明细'!H:H,"Unsellable")</f>
        <v>0</v>
      </c>
      <c r="BU315">
        <f>SUMIFS('9月销毁明细'!G:G,'9月销毁明细'!A:A,E315,'9月销毁明细'!H:H,"Unsellable")</f>
        <v>0</v>
      </c>
      <c r="BW315">
        <f>IFERROR(I315*VLOOKUP(F315,'9.3成本表'!C:L,10,0),0)</f>
        <v>0</v>
      </c>
      <c r="BX315">
        <f t="shared" si="36"/>
        <v>0</v>
      </c>
      <c r="CC315" s="45">
        <f t="shared" si="37"/>
        <v>-1.9435</v>
      </c>
      <c r="CD315" s="45">
        <f t="shared" si="38"/>
        <v>0</v>
      </c>
      <c r="CE315" s="45">
        <f t="shared" si="39"/>
        <v>0</v>
      </c>
    </row>
    <row r="316" spans="4:83" x14ac:dyDescent="0.25">
      <c r="D316" s="20" t="s">
        <v>741</v>
      </c>
      <c r="E316" s="20" t="s">
        <v>742</v>
      </c>
      <c r="F316" s="20">
        <v>4062</v>
      </c>
      <c r="G316">
        <v>310</v>
      </c>
      <c r="H316" s="20"/>
      <c r="I316">
        <f>SUMIFS('总明细 源文件后台下'!G:G,'总明细 源文件后台下'!E:E,E316,'总明细 源文件后台下'!C:C,"Order")</f>
        <v>0</v>
      </c>
      <c r="J316">
        <f>SUMIFS('总明细 源文件后台下'!M:M,'总明细 源文件后台下'!E:E,E316,'总明细 源文件后台下'!C:C,"Order")</f>
        <v>0</v>
      </c>
      <c r="K316">
        <f>SUMIFS('总明细 源文件后台下'!N:N,'总明细 源文件后台下'!E:E,E316,'总明细 源文件后台下'!C:C,"Order")</f>
        <v>0</v>
      </c>
      <c r="L316">
        <f>SUMIFS('总明细 源文件后台下'!O:O,'总明细 源文件后台下'!E:E,E316,'总明细 源文件后台下'!C:C,"Order")</f>
        <v>0</v>
      </c>
      <c r="M316">
        <f>SUMIFS('总明细 源文件后台下'!P:P,'总明细 源文件后台下'!E:E,E316,'总明细 源文件后台下'!C:C,"Order")</f>
        <v>0</v>
      </c>
      <c r="N316">
        <f>SUMIFS('总明细 源文件后台下'!Q:Q,'总明细 源文件后台下'!E:E,E316,'总明细 源文件后台下'!C:C,"Order")</f>
        <v>0</v>
      </c>
      <c r="O316">
        <f>SUMIFS('总明细 源文件后台下'!R:R,'总明细 源文件后台下'!E:E,E316,'总明细 源文件后台下'!C:C,"Order")</f>
        <v>0</v>
      </c>
      <c r="P316">
        <f>SUMIFS('总明细 源文件后台下'!S:S,'总明细 源文件后台下'!E:E,E316,'总明细 源文件后台下'!C:C,"Order")</f>
        <v>0</v>
      </c>
      <c r="Q316">
        <f>SUMIFS('总明细 源文件后台下'!T:T,'总明细 源文件后台下'!E:E,E316,'总明细 源文件后台下'!C:C,"Order")</f>
        <v>0</v>
      </c>
      <c r="R316">
        <f>SUMIFS('总明细 源文件后台下'!U:U,'总明细 源文件后台下'!E:E,E316,'总明细 源文件后台下'!C:C,"Order")</f>
        <v>0</v>
      </c>
      <c r="S316">
        <f>SUMIFS('总明细 源文件后台下'!V:V,'总明细 源文件后台下'!E:E,E316,'总明细 源文件后台下'!C:C,"Order")</f>
        <v>0</v>
      </c>
      <c r="T316">
        <f>SUMIFS('总明细 源文件后台下'!W:W,'总明细 源文件后台下'!E:E,E316,'总明细 源文件后台下'!C:C,"Order")</f>
        <v>0</v>
      </c>
      <c r="U316">
        <f>SUMIFS('总明细 源文件后台下'!G:G,'总明细 源文件后台下'!E:E,E316,'总明细 源文件后台下'!C:C,"Refund")</f>
        <v>1</v>
      </c>
      <c r="V316">
        <f>SUMIFS('总明细 源文件后台下'!M:M,'总明细 源文件后台下'!E:E,E316,'总明细 源文件后台下'!C:C,"Refund")</f>
        <v>-10.99</v>
      </c>
      <c r="W316">
        <f>SUMIFS('总明细 源文件后台下'!N:N,'总明细 源文件后台下'!E:E,E316,'总明细 源文件后台下'!C:C,"Refund")</f>
        <v>0</v>
      </c>
      <c r="X316">
        <f>SUMIFS('总明细 源文件后台下'!O:O,'总明细 源文件后台下'!E:E,E316,'总明细 源文件后台下'!C:C,"Refund")</f>
        <v>0</v>
      </c>
      <c r="Y316">
        <f>SUMIFS('总明细 源文件后台下'!P:P,'总明细 源文件后台下'!E:E,E316,'总明细 源文件后台下'!C:C,"Refund")</f>
        <v>0</v>
      </c>
      <c r="Z316">
        <f>SUMIFS('总明细 源文件后台下'!Q:Q,'总明细 源文件后台下'!E:E,E316,'总明细 源文件后台下'!C:C,"Refund")</f>
        <v>0</v>
      </c>
      <c r="AA316">
        <f>SUMIFS('总明细 源文件后台下'!R:R,'总明细 源文件后台下'!E:E,E316,'总明细 源文件后台下'!C:C,"Refund")</f>
        <v>0</v>
      </c>
      <c r="AB316">
        <f>SUMIFS('总明细 源文件后台下'!S:S,'总明细 源文件后台下'!E:E,E316,'总明细 源文件后台下'!C:C,"Refund")</f>
        <v>1.5</v>
      </c>
      <c r="AC316">
        <f>SUMIFS('总明细 源文件后台下'!T:T,'总明细 源文件后台下'!E:E,E316,'总明细 源文件后台下'!C:C,"Refund")</f>
        <v>0</v>
      </c>
      <c r="AD316">
        <f>SUMIFS('总明细 源文件后台下'!U:U,'总明细 源文件后台下'!E:E,E316,'总明细 源文件后台下'!C:C,"Refund")</f>
        <v>0</v>
      </c>
      <c r="AE316">
        <f>SUMIFS('总明细 源文件后台下'!V:V,'总明细 源文件后台下'!E:E,E316,'总明细 源文件后台下'!C:C,"Refund")</f>
        <v>0</v>
      </c>
      <c r="AF316">
        <f>SUMIFS('总明细 源文件后台下'!W:W,'总明细 源文件后台下'!E:E,E316,'总明细 源文件后台下'!C:C,"Refund")</f>
        <v>-9.49</v>
      </c>
      <c r="AK316">
        <f>(SUMIF('广告费 源文件后台下'!G:G,E316,'广告费 源文件后台下'!M:M))*-1</f>
        <v>0</v>
      </c>
      <c r="AL316">
        <f>SUMIFS('总明细 源文件后台下'!W:W,'总明细 源文件后台下'!E:E,E316,'总明细 源文件后台下'!C:C,"Adjustment",'总明细 源文件后台下'!F:F,"FBA Inventory Reimbursement - Customer Return")</f>
        <v>0</v>
      </c>
      <c r="AM316">
        <f>SUMIFS('总明细 源文件后台下'!W:W,'总明细 源文件后台下'!E:E,E316,'总明细 源文件后台下'!C:C,"Adjustment",'总明细 源文件后台下'!F:F,"FBA Inventory Reimbursement - Damaged:Warehouse")</f>
        <v>0</v>
      </c>
      <c r="AN316">
        <f>SUMIFS('总明细 源文件后台下'!W:W,'总明细 源文件后台下'!E:E,E316,'总明细 源文件后台下'!C:C,"Adjustment",'总明细 源文件后台下'!F:F,"FBA Inventory Reimbursement - Customer Service Issue")</f>
        <v>0</v>
      </c>
      <c r="AO316">
        <f>SUMIFS('总明细 源文件后台下'!W:W,'总明细 源文件后台下'!E:E,E316,'总明细 源文件后台下'!C:C,"Adjustment",'总明细 源文件后台下'!F:F,"FBA Inventory Reimbursement - Fee Correction")</f>
        <v>0</v>
      </c>
      <c r="AP316">
        <f>SUMIFS('总明细 源文件后台下'!W:W,'总明细 源文件后台下'!E:E,E316,'总明细 源文件后台下'!C:C,"Adjustment",'总明细 源文件后台下'!F:F,"FBA Inventory Reimbursement - General Adjustment")</f>
        <v>0</v>
      </c>
      <c r="AQ316">
        <f>SUMIFS('总明细 源文件后台下'!W:W,'总明细 源文件后台下'!E:E,E316,'总明细 源文件后台下'!C:C,"Adjustment",'总明细 源文件后台下'!F:F,"FBA Inventory Reimbursement - Lost:Inbound")</f>
        <v>0</v>
      </c>
      <c r="AR316">
        <f>SUMIFS('总明细 源文件后台下'!W:W,'总明细 源文件后台下'!E:E,E316,'总明细 源文件后台下'!C:C,"Adjustment",'总明细 源文件后台下'!F:F,"FBA Inventory Reimbursement - Lost:Warehouse")</f>
        <v>0</v>
      </c>
      <c r="AS316">
        <f>SUMIFS('总明细 源文件后台下'!W:W,'总明细 源文件后台下'!E:E,E316,'总明细 源文件后台下'!C:C,"Adjustment",'总明细 源文件后台下'!F:F,"Non-subscription Fee Adjustment")</f>
        <v>0</v>
      </c>
      <c r="AT316">
        <f>SUMIFS('总明细 源文件后台下'!W:W,'总明细 源文件后台下'!E:E,E316,'总明细 源文件后台下'!C:C,"Adjustment",'总明细 源文件后台下'!F:F,"FBA Inventory Placement Service Fee")</f>
        <v>0</v>
      </c>
      <c r="AV316">
        <f>SUMIF('FBA Customer Return Per Unit Fe'!B:B,E316,'FBA Customer Return Per Unit Fe'!C:C)</f>
        <v>0</v>
      </c>
      <c r="AX316">
        <f>(SUMIF('仓储费 源文件后台下'!C:C,E316,'仓储费 源文件后台下'!V:V))*-1</f>
        <v>-0.41760000000000003</v>
      </c>
      <c r="AZ316">
        <f>SUMIF('Disposal Fee销毁费用-160.95'!B:B,E316,'Disposal Fee销毁费用-160.95'!D:D)*-1</f>
        <v>0</v>
      </c>
      <c r="BC316">
        <f>IFERROR(VLOOKUP(F316,'优惠券-86.4'!F:I,4,0),0)</f>
        <v>0</v>
      </c>
      <c r="BD316">
        <f>IFERROR(VLOOKUP(F316,'早评-120'!E:H,4,0),0)</f>
        <v>0</v>
      </c>
      <c r="BF316">
        <f t="shared" si="32"/>
        <v>-9.9076000000000004</v>
      </c>
      <c r="BG316">
        <f t="shared" si="33"/>
        <v>0</v>
      </c>
      <c r="BH316">
        <f t="shared" si="34"/>
        <v>-64.3994</v>
      </c>
      <c r="BQ316" s="45">
        <f t="shared" si="35"/>
        <v>-64.3994</v>
      </c>
      <c r="BR316">
        <f>SUMIFS('9月销毁明细'!D:D,'9月销毁明细'!A:A,E316,'9月销毁明细'!H:H,"Sellable")</f>
        <v>0</v>
      </c>
      <c r="BS316">
        <f>SUMIFS('9月销毁明细'!G:G,'9月销毁明细'!A:A,E316,'9月销毁明细'!H:H,"Sellable")</f>
        <v>0</v>
      </c>
      <c r="BT316">
        <f>SUMIFS('9月销毁明细'!D:D,'9月销毁明细'!A:A,E316,'9月销毁明细'!H:H,"Unsellable")</f>
        <v>0</v>
      </c>
      <c r="BU316">
        <f>SUMIFS('9月销毁明细'!G:G,'9月销毁明细'!A:A,E316,'9月销毁明细'!H:H,"Unsellable")</f>
        <v>0</v>
      </c>
      <c r="BW316">
        <f>IFERROR(I316*VLOOKUP(F316,'9.3成本表'!C:L,10,0),0)</f>
        <v>0</v>
      </c>
      <c r="BX316">
        <f t="shared" si="36"/>
        <v>0</v>
      </c>
      <c r="CC316" s="45">
        <f t="shared" si="37"/>
        <v>-64.3994</v>
      </c>
      <c r="CD316" s="45">
        <f t="shared" si="38"/>
        <v>0</v>
      </c>
      <c r="CE316" s="45">
        <f t="shared" si="39"/>
        <v>0</v>
      </c>
    </row>
    <row r="317" spans="4:83" x14ac:dyDescent="0.25">
      <c r="D317" s="20" t="s">
        <v>743</v>
      </c>
      <c r="E317" s="20" t="s">
        <v>744</v>
      </c>
      <c r="F317" s="20">
        <v>4062</v>
      </c>
      <c r="G317">
        <v>311</v>
      </c>
      <c r="H317" s="20"/>
      <c r="I317">
        <f>SUMIFS('总明细 源文件后台下'!G:G,'总明细 源文件后台下'!E:E,E317,'总明细 源文件后台下'!C:C,"Order")</f>
        <v>1</v>
      </c>
      <c r="J317">
        <f>SUMIFS('总明细 源文件后台下'!M:M,'总明细 源文件后台下'!E:E,E317,'总明细 源文件后台下'!C:C,"Order")</f>
        <v>9.99</v>
      </c>
      <c r="K317">
        <f>SUMIFS('总明细 源文件后台下'!N:N,'总明细 源文件后台下'!E:E,E317,'总明细 源文件后台下'!C:C,"Order")</f>
        <v>0</v>
      </c>
      <c r="L317">
        <f>SUMIFS('总明细 源文件后台下'!O:O,'总明细 源文件后台下'!E:E,E317,'总明细 源文件后台下'!C:C,"Order")</f>
        <v>0</v>
      </c>
      <c r="M317">
        <f>SUMIFS('总明细 源文件后台下'!P:P,'总明细 源文件后台下'!E:E,E317,'总明细 源文件后台下'!C:C,"Order")</f>
        <v>-0.2</v>
      </c>
      <c r="N317">
        <f>SUMIFS('总明细 源文件后台下'!Q:Q,'总明细 源文件后台下'!E:E,E317,'总明细 源文件后台下'!C:C,"Order")</f>
        <v>0</v>
      </c>
      <c r="O317">
        <f>SUMIFS('总明细 源文件后台下'!R:R,'总明细 源文件后台下'!E:E,E317,'总明细 源文件后台下'!C:C,"Order")</f>
        <v>0</v>
      </c>
      <c r="P317">
        <f>SUMIFS('总明细 源文件后台下'!S:S,'总明细 源文件后台下'!E:E,E317,'总明细 源文件后台下'!C:C,"Order")</f>
        <v>-1.66</v>
      </c>
      <c r="Q317">
        <f>SUMIFS('总明细 源文件后台下'!T:T,'总明细 源文件后台下'!E:E,E317,'总明细 源文件后台下'!C:C,"Order")</f>
        <v>-3.59</v>
      </c>
      <c r="R317">
        <f>SUMIFS('总明细 源文件后台下'!U:U,'总明细 源文件后台下'!E:E,E317,'总明细 源文件后台下'!C:C,"Order")</f>
        <v>0</v>
      </c>
      <c r="S317">
        <f>SUMIFS('总明细 源文件后台下'!V:V,'总明细 源文件后台下'!E:E,E317,'总明细 源文件后台下'!C:C,"Order")</f>
        <v>0</v>
      </c>
      <c r="T317">
        <f>SUMIFS('总明细 源文件后台下'!W:W,'总明细 源文件后台下'!E:E,E317,'总明细 源文件后台下'!C:C,"Order")</f>
        <v>4.54</v>
      </c>
      <c r="U317">
        <f>SUMIFS('总明细 源文件后台下'!G:G,'总明细 源文件后台下'!E:E,E317,'总明细 源文件后台下'!C:C,"Refund")</f>
        <v>0</v>
      </c>
      <c r="V317">
        <f>SUMIFS('总明细 源文件后台下'!M:M,'总明细 源文件后台下'!E:E,E317,'总明细 源文件后台下'!C:C,"Refund")</f>
        <v>0</v>
      </c>
      <c r="W317">
        <f>SUMIFS('总明细 源文件后台下'!N:N,'总明细 源文件后台下'!E:E,E317,'总明细 源文件后台下'!C:C,"Refund")</f>
        <v>0</v>
      </c>
      <c r="X317">
        <f>SUMIFS('总明细 源文件后台下'!O:O,'总明细 源文件后台下'!E:E,E317,'总明细 源文件后台下'!C:C,"Refund")</f>
        <v>0</v>
      </c>
      <c r="Y317">
        <f>SUMIFS('总明细 源文件后台下'!P:P,'总明细 源文件后台下'!E:E,E317,'总明细 源文件后台下'!C:C,"Refund")</f>
        <v>0</v>
      </c>
      <c r="Z317">
        <f>SUMIFS('总明细 源文件后台下'!Q:Q,'总明细 源文件后台下'!E:E,E317,'总明细 源文件后台下'!C:C,"Refund")</f>
        <v>0</v>
      </c>
      <c r="AA317">
        <f>SUMIFS('总明细 源文件后台下'!R:R,'总明细 源文件后台下'!E:E,E317,'总明细 源文件后台下'!C:C,"Refund")</f>
        <v>0</v>
      </c>
      <c r="AB317">
        <f>SUMIFS('总明细 源文件后台下'!S:S,'总明细 源文件后台下'!E:E,E317,'总明细 源文件后台下'!C:C,"Refund")</f>
        <v>0</v>
      </c>
      <c r="AC317">
        <f>SUMIFS('总明细 源文件后台下'!T:T,'总明细 源文件后台下'!E:E,E317,'总明细 源文件后台下'!C:C,"Refund")</f>
        <v>0</v>
      </c>
      <c r="AD317">
        <f>SUMIFS('总明细 源文件后台下'!U:U,'总明细 源文件后台下'!E:E,E317,'总明细 源文件后台下'!C:C,"Refund")</f>
        <v>0</v>
      </c>
      <c r="AE317">
        <f>SUMIFS('总明细 源文件后台下'!V:V,'总明细 源文件后台下'!E:E,E317,'总明细 源文件后台下'!C:C,"Refund")</f>
        <v>0</v>
      </c>
      <c r="AF317">
        <f>SUMIFS('总明细 源文件后台下'!W:W,'总明细 源文件后台下'!E:E,E317,'总明细 源文件后台下'!C:C,"Refund")</f>
        <v>0</v>
      </c>
      <c r="AK317">
        <f>(SUMIF('广告费 源文件后台下'!G:G,E317,'广告费 源文件后台下'!M:M))*-1</f>
        <v>0</v>
      </c>
      <c r="AL317">
        <f>SUMIFS('总明细 源文件后台下'!W:W,'总明细 源文件后台下'!E:E,E317,'总明细 源文件后台下'!C:C,"Adjustment",'总明细 源文件后台下'!F:F,"FBA Inventory Reimbursement - Customer Return")</f>
        <v>0</v>
      </c>
      <c r="AM317">
        <f>SUMIFS('总明细 源文件后台下'!W:W,'总明细 源文件后台下'!E:E,E317,'总明细 源文件后台下'!C:C,"Adjustment",'总明细 源文件后台下'!F:F,"FBA Inventory Reimbursement - Damaged:Warehouse")</f>
        <v>0</v>
      </c>
      <c r="AN317">
        <f>SUMIFS('总明细 源文件后台下'!W:W,'总明细 源文件后台下'!E:E,E317,'总明细 源文件后台下'!C:C,"Adjustment",'总明细 源文件后台下'!F:F,"FBA Inventory Reimbursement - Customer Service Issue")</f>
        <v>0</v>
      </c>
      <c r="AO317">
        <f>SUMIFS('总明细 源文件后台下'!W:W,'总明细 源文件后台下'!E:E,E317,'总明细 源文件后台下'!C:C,"Adjustment",'总明细 源文件后台下'!F:F,"FBA Inventory Reimbursement - Fee Correction")</f>
        <v>0</v>
      </c>
      <c r="AP317">
        <f>SUMIFS('总明细 源文件后台下'!W:W,'总明细 源文件后台下'!E:E,E317,'总明细 源文件后台下'!C:C,"Adjustment",'总明细 源文件后台下'!F:F,"FBA Inventory Reimbursement - General Adjustment")</f>
        <v>0</v>
      </c>
      <c r="AQ317">
        <f>SUMIFS('总明细 源文件后台下'!W:W,'总明细 源文件后台下'!E:E,E317,'总明细 源文件后台下'!C:C,"Adjustment",'总明细 源文件后台下'!F:F,"FBA Inventory Reimbursement - Lost:Inbound")</f>
        <v>0</v>
      </c>
      <c r="AR317">
        <f>SUMIFS('总明细 源文件后台下'!W:W,'总明细 源文件后台下'!E:E,E317,'总明细 源文件后台下'!C:C,"Adjustment",'总明细 源文件后台下'!F:F,"FBA Inventory Reimbursement - Lost:Warehouse")</f>
        <v>0</v>
      </c>
      <c r="AS317">
        <f>SUMIFS('总明细 源文件后台下'!W:W,'总明细 源文件后台下'!E:E,E317,'总明细 源文件后台下'!C:C,"Adjustment",'总明细 源文件后台下'!F:F,"Non-subscription Fee Adjustment")</f>
        <v>0</v>
      </c>
      <c r="AT317">
        <f>SUMIFS('总明细 源文件后台下'!W:W,'总明细 源文件后台下'!E:E,E317,'总明细 源文件后台下'!C:C,"Adjustment",'总明细 源文件后台下'!F:F,"FBA Inventory Placement Service Fee")</f>
        <v>0</v>
      </c>
      <c r="AV317">
        <f>SUMIF('FBA Customer Return Per Unit Fe'!B:B,E317,'FBA Customer Return Per Unit Fe'!C:C)</f>
        <v>0</v>
      </c>
      <c r="AX317">
        <f>(SUMIF('仓储费 源文件后台下'!C:C,E317,'仓储费 源文件后台下'!V:V))*-1</f>
        <v>-0.38230000000000003</v>
      </c>
      <c r="AZ317">
        <f>SUMIF('Disposal Fee销毁费用-160.95'!B:B,E317,'Disposal Fee销毁费用-160.95'!D:D)*-1</f>
        <v>0</v>
      </c>
      <c r="BC317">
        <f>IFERROR(VLOOKUP(F317,'优惠券-86.4'!F:I,4,0),0)</f>
        <v>0</v>
      </c>
      <c r="BD317">
        <f>IFERROR(VLOOKUP(F317,'早评-120'!E:H,4,0),0)</f>
        <v>0</v>
      </c>
      <c r="BF317">
        <f t="shared" si="32"/>
        <v>4.1577000000000002</v>
      </c>
      <c r="BG317">
        <f t="shared" si="33"/>
        <v>0.41618618618618619</v>
      </c>
      <c r="BH317">
        <f t="shared" si="34"/>
        <v>27.02505</v>
      </c>
      <c r="BQ317" s="45">
        <f t="shared" si="35"/>
        <v>27.02505</v>
      </c>
      <c r="BR317">
        <f>SUMIFS('9月销毁明细'!D:D,'9月销毁明细'!A:A,E317,'9月销毁明细'!H:H,"Sellable")</f>
        <v>0</v>
      </c>
      <c r="BS317">
        <f>SUMIFS('9月销毁明细'!G:G,'9月销毁明细'!A:A,E317,'9月销毁明细'!H:H,"Sellable")</f>
        <v>0</v>
      </c>
      <c r="BT317">
        <f>SUMIFS('9月销毁明细'!D:D,'9月销毁明细'!A:A,E317,'9月销毁明细'!H:H,"Unsellable")</f>
        <v>0</v>
      </c>
      <c r="BU317">
        <f>SUMIFS('9月销毁明细'!G:G,'9月销毁明细'!A:A,E317,'9月销毁明细'!H:H,"Unsellable")</f>
        <v>0</v>
      </c>
      <c r="BW317">
        <f>IFERROR(I317*VLOOKUP(F317,'9.3成本表'!C:L,10,0),0)</f>
        <v>17.899999999999999</v>
      </c>
      <c r="BX317">
        <f t="shared" si="36"/>
        <v>13.26</v>
      </c>
      <c r="CC317" s="45">
        <f t="shared" si="37"/>
        <v>-4.1349499999999981</v>
      </c>
      <c r="CD317" s="45">
        <f t="shared" si="38"/>
        <v>-6.367829367829364E-2</v>
      </c>
      <c r="CE317" s="45">
        <f t="shared" si="39"/>
        <v>-0.13270057766367133</v>
      </c>
    </row>
    <row r="318" spans="4:83" x14ac:dyDescent="0.25">
      <c r="D318" s="20" t="s">
        <v>745</v>
      </c>
      <c r="E318" s="20" t="s">
        <v>746</v>
      </c>
      <c r="F318" s="20">
        <v>4062</v>
      </c>
      <c r="G318">
        <v>312</v>
      </c>
      <c r="H318" s="20"/>
      <c r="I318">
        <f>SUMIFS('总明细 源文件后台下'!G:G,'总明细 源文件后台下'!E:E,E318,'总明细 源文件后台下'!C:C,"Order")</f>
        <v>0</v>
      </c>
      <c r="J318">
        <f>SUMIFS('总明细 源文件后台下'!M:M,'总明细 源文件后台下'!E:E,E318,'总明细 源文件后台下'!C:C,"Order")</f>
        <v>0</v>
      </c>
      <c r="K318">
        <f>SUMIFS('总明细 源文件后台下'!N:N,'总明细 源文件后台下'!E:E,E318,'总明细 源文件后台下'!C:C,"Order")</f>
        <v>0</v>
      </c>
      <c r="L318">
        <f>SUMIFS('总明细 源文件后台下'!O:O,'总明细 源文件后台下'!E:E,E318,'总明细 源文件后台下'!C:C,"Order")</f>
        <v>0</v>
      </c>
      <c r="M318">
        <f>SUMIFS('总明细 源文件后台下'!P:P,'总明细 源文件后台下'!E:E,E318,'总明细 源文件后台下'!C:C,"Order")</f>
        <v>0</v>
      </c>
      <c r="N318">
        <f>SUMIFS('总明细 源文件后台下'!Q:Q,'总明细 源文件后台下'!E:E,E318,'总明细 源文件后台下'!C:C,"Order")</f>
        <v>0</v>
      </c>
      <c r="O318">
        <f>SUMIFS('总明细 源文件后台下'!R:R,'总明细 源文件后台下'!E:E,E318,'总明细 源文件后台下'!C:C,"Order")</f>
        <v>0</v>
      </c>
      <c r="P318">
        <f>SUMIFS('总明细 源文件后台下'!S:S,'总明细 源文件后台下'!E:E,E318,'总明细 源文件后台下'!C:C,"Order")</f>
        <v>0</v>
      </c>
      <c r="Q318">
        <f>SUMIFS('总明细 源文件后台下'!T:T,'总明细 源文件后台下'!E:E,E318,'总明细 源文件后台下'!C:C,"Order")</f>
        <v>0</v>
      </c>
      <c r="R318">
        <f>SUMIFS('总明细 源文件后台下'!U:U,'总明细 源文件后台下'!E:E,E318,'总明细 源文件后台下'!C:C,"Order")</f>
        <v>0</v>
      </c>
      <c r="S318">
        <f>SUMIFS('总明细 源文件后台下'!V:V,'总明细 源文件后台下'!E:E,E318,'总明细 源文件后台下'!C:C,"Order")</f>
        <v>0</v>
      </c>
      <c r="T318">
        <f>SUMIFS('总明细 源文件后台下'!W:W,'总明细 源文件后台下'!E:E,E318,'总明细 源文件后台下'!C:C,"Order")</f>
        <v>0</v>
      </c>
      <c r="U318">
        <f>SUMIFS('总明细 源文件后台下'!G:G,'总明细 源文件后台下'!E:E,E318,'总明细 源文件后台下'!C:C,"Refund")</f>
        <v>0</v>
      </c>
      <c r="V318">
        <f>SUMIFS('总明细 源文件后台下'!M:M,'总明细 源文件后台下'!E:E,E318,'总明细 源文件后台下'!C:C,"Refund")</f>
        <v>0</v>
      </c>
      <c r="W318">
        <f>SUMIFS('总明细 源文件后台下'!N:N,'总明细 源文件后台下'!E:E,E318,'总明细 源文件后台下'!C:C,"Refund")</f>
        <v>0</v>
      </c>
      <c r="X318">
        <f>SUMIFS('总明细 源文件后台下'!O:O,'总明细 源文件后台下'!E:E,E318,'总明细 源文件后台下'!C:C,"Refund")</f>
        <v>0</v>
      </c>
      <c r="Y318">
        <f>SUMIFS('总明细 源文件后台下'!P:P,'总明细 源文件后台下'!E:E,E318,'总明细 源文件后台下'!C:C,"Refund")</f>
        <v>0</v>
      </c>
      <c r="Z318">
        <f>SUMIFS('总明细 源文件后台下'!Q:Q,'总明细 源文件后台下'!E:E,E318,'总明细 源文件后台下'!C:C,"Refund")</f>
        <v>0</v>
      </c>
      <c r="AA318">
        <f>SUMIFS('总明细 源文件后台下'!R:R,'总明细 源文件后台下'!E:E,E318,'总明细 源文件后台下'!C:C,"Refund")</f>
        <v>0</v>
      </c>
      <c r="AB318">
        <f>SUMIFS('总明细 源文件后台下'!S:S,'总明细 源文件后台下'!E:E,E318,'总明细 源文件后台下'!C:C,"Refund")</f>
        <v>0</v>
      </c>
      <c r="AC318">
        <f>SUMIFS('总明细 源文件后台下'!T:T,'总明细 源文件后台下'!E:E,E318,'总明细 源文件后台下'!C:C,"Refund")</f>
        <v>0</v>
      </c>
      <c r="AD318">
        <f>SUMIFS('总明细 源文件后台下'!U:U,'总明细 源文件后台下'!E:E,E318,'总明细 源文件后台下'!C:C,"Refund")</f>
        <v>0</v>
      </c>
      <c r="AE318">
        <f>SUMIFS('总明细 源文件后台下'!V:V,'总明细 源文件后台下'!E:E,E318,'总明细 源文件后台下'!C:C,"Refund")</f>
        <v>0</v>
      </c>
      <c r="AF318">
        <f>SUMIFS('总明细 源文件后台下'!W:W,'总明细 源文件后台下'!E:E,E318,'总明细 源文件后台下'!C:C,"Refund")</f>
        <v>0</v>
      </c>
      <c r="AK318">
        <f>(SUMIF('广告费 源文件后台下'!G:G,E318,'广告费 源文件后台下'!M:M))*-1</f>
        <v>0</v>
      </c>
      <c r="AL318">
        <f>SUMIFS('总明细 源文件后台下'!W:W,'总明细 源文件后台下'!E:E,E318,'总明细 源文件后台下'!C:C,"Adjustment",'总明细 源文件后台下'!F:F,"FBA Inventory Reimbursement - Customer Return")</f>
        <v>0</v>
      </c>
      <c r="AM318">
        <f>SUMIFS('总明细 源文件后台下'!W:W,'总明细 源文件后台下'!E:E,E318,'总明细 源文件后台下'!C:C,"Adjustment",'总明细 源文件后台下'!F:F,"FBA Inventory Reimbursement - Damaged:Warehouse")</f>
        <v>0</v>
      </c>
      <c r="AN318">
        <f>SUMIFS('总明细 源文件后台下'!W:W,'总明细 源文件后台下'!E:E,E318,'总明细 源文件后台下'!C:C,"Adjustment",'总明细 源文件后台下'!F:F,"FBA Inventory Reimbursement - Customer Service Issue")</f>
        <v>0</v>
      </c>
      <c r="AO318">
        <f>SUMIFS('总明细 源文件后台下'!W:W,'总明细 源文件后台下'!E:E,E318,'总明细 源文件后台下'!C:C,"Adjustment",'总明细 源文件后台下'!F:F,"FBA Inventory Reimbursement - Fee Correction")</f>
        <v>0</v>
      </c>
      <c r="AP318">
        <f>SUMIFS('总明细 源文件后台下'!W:W,'总明细 源文件后台下'!E:E,E318,'总明细 源文件后台下'!C:C,"Adjustment",'总明细 源文件后台下'!F:F,"FBA Inventory Reimbursement - General Adjustment")</f>
        <v>0</v>
      </c>
      <c r="AQ318">
        <f>SUMIFS('总明细 源文件后台下'!W:W,'总明细 源文件后台下'!E:E,E318,'总明细 源文件后台下'!C:C,"Adjustment",'总明细 源文件后台下'!F:F,"FBA Inventory Reimbursement - Lost:Inbound")</f>
        <v>0</v>
      </c>
      <c r="AR318">
        <f>SUMIFS('总明细 源文件后台下'!W:W,'总明细 源文件后台下'!E:E,E318,'总明细 源文件后台下'!C:C,"Adjustment",'总明细 源文件后台下'!F:F,"FBA Inventory Reimbursement - Lost:Warehouse")</f>
        <v>0</v>
      </c>
      <c r="AS318">
        <f>SUMIFS('总明细 源文件后台下'!W:W,'总明细 源文件后台下'!E:E,E318,'总明细 源文件后台下'!C:C,"Adjustment",'总明细 源文件后台下'!F:F,"Non-subscription Fee Adjustment")</f>
        <v>0</v>
      </c>
      <c r="AT318">
        <f>SUMIFS('总明细 源文件后台下'!W:W,'总明细 源文件后台下'!E:E,E318,'总明细 源文件后台下'!C:C,"Adjustment",'总明细 源文件后台下'!F:F,"FBA Inventory Placement Service Fee")</f>
        <v>0</v>
      </c>
      <c r="AV318">
        <f>SUMIF('FBA Customer Return Per Unit Fe'!B:B,E318,'FBA Customer Return Per Unit Fe'!C:C)</f>
        <v>0</v>
      </c>
      <c r="AX318">
        <f>(SUMIF('仓储费 源文件后台下'!C:C,E318,'仓储费 源文件后台下'!V:V))*-1</f>
        <v>-0.4849</v>
      </c>
      <c r="AZ318">
        <f>SUMIF('Disposal Fee销毁费用-160.95'!B:B,E318,'Disposal Fee销毁费用-160.95'!D:D)*-1</f>
        <v>0</v>
      </c>
      <c r="BC318">
        <f>IFERROR(VLOOKUP(F318,'优惠券-86.4'!F:I,4,0),0)</f>
        <v>0</v>
      </c>
      <c r="BD318">
        <f>IFERROR(VLOOKUP(F318,'早评-120'!E:H,4,0),0)</f>
        <v>0</v>
      </c>
      <c r="BF318">
        <f t="shared" si="32"/>
        <v>-0.4849</v>
      </c>
      <c r="BG318">
        <f t="shared" si="33"/>
        <v>0</v>
      </c>
      <c r="BH318">
        <f t="shared" si="34"/>
        <v>-3.15185</v>
      </c>
      <c r="BQ318" s="45">
        <f t="shared" si="35"/>
        <v>-3.15185</v>
      </c>
      <c r="BR318">
        <f>SUMIFS('9月销毁明细'!D:D,'9月销毁明细'!A:A,E318,'9月销毁明细'!H:H,"Sellable")</f>
        <v>0</v>
      </c>
      <c r="BS318">
        <f>SUMIFS('9月销毁明细'!G:G,'9月销毁明细'!A:A,E318,'9月销毁明细'!H:H,"Sellable")</f>
        <v>0</v>
      </c>
      <c r="BT318">
        <f>SUMIFS('9月销毁明细'!D:D,'9月销毁明细'!A:A,E318,'9月销毁明细'!H:H,"Unsellable")</f>
        <v>0</v>
      </c>
      <c r="BU318">
        <f>SUMIFS('9月销毁明细'!G:G,'9月销毁明细'!A:A,E318,'9月销毁明细'!H:H,"Unsellable")</f>
        <v>0</v>
      </c>
      <c r="BW318">
        <f>IFERROR(I318*VLOOKUP(F318,'9.3成本表'!C:L,10,0),0)</f>
        <v>0</v>
      </c>
      <c r="BX318">
        <f t="shared" si="36"/>
        <v>0</v>
      </c>
      <c r="CC318" s="45">
        <f t="shared" si="37"/>
        <v>-3.15185</v>
      </c>
      <c r="CD318" s="45">
        <f t="shared" si="38"/>
        <v>0</v>
      </c>
      <c r="CE318" s="45">
        <f t="shared" si="39"/>
        <v>0</v>
      </c>
    </row>
    <row r="319" spans="4:83" x14ac:dyDescent="0.25">
      <c r="D319" s="20" t="s">
        <v>747</v>
      </c>
      <c r="E319" s="20" t="s">
        <v>748</v>
      </c>
      <c r="F319" s="20">
        <v>4062</v>
      </c>
      <c r="G319">
        <v>313</v>
      </c>
      <c r="H319" s="20"/>
      <c r="I319">
        <f>SUMIFS('总明细 源文件后台下'!G:G,'总明细 源文件后台下'!E:E,E319,'总明细 源文件后台下'!C:C,"Order")</f>
        <v>1</v>
      </c>
      <c r="J319">
        <f>SUMIFS('总明细 源文件后台下'!M:M,'总明细 源文件后台下'!E:E,E319,'总明细 源文件后台下'!C:C,"Order")</f>
        <v>9.99</v>
      </c>
      <c r="K319">
        <f>SUMIFS('总明细 源文件后台下'!N:N,'总明细 源文件后台下'!E:E,E319,'总明细 源文件后台下'!C:C,"Order")</f>
        <v>0.48</v>
      </c>
      <c r="L319">
        <f>SUMIFS('总明细 源文件后台下'!O:O,'总明细 源文件后台下'!E:E,E319,'总明细 源文件后台下'!C:C,"Order")</f>
        <v>0</v>
      </c>
      <c r="M319">
        <f>SUMIFS('总明细 源文件后台下'!P:P,'总明细 源文件后台下'!E:E,E319,'总明细 源文件后台下'!C:C,"Order")</f>
        <v>-0.68</v>
      </c>
      <c r="N319">
        <f>SUMIFS('总明细 源文件后台下'!Q:Q,'总明细 源文件后台下'!E:E,E319,'总明细 源文件后台下'!C:C,"Order")</f>
        <v>0</v>
      </c>
      <c r="O319">
        <f>SUMIFS('总明细 源文件后台下'!R:R,'总明细 源文件后台下'!E:E,E319,'总明细 源文件后台下'!C:C,"Order")</f>
        <v>0</v>
      </c>
      <c r="P319">
        <f>SUMIFS('总明细 源文件后台下'!S:S,'总明细 源文件后台下'!E:E,E319,'总明细 源文件后台下'!C:C,"Order")</f>
        <v>-1.66</v>
      </c>
      <c r="Q319">
        <f>SUMIFS('总明细 源文件后台下'!T:T,'总明细 源文件后台下'!E:E,E319,'总明细 源文件后台下'!C:C,"Order")</f>
        <v>-3.59</v>
      </c>
      <c r="R319">
        <f>SUMIFS('总明细 源文件后台下'!U:U,'总明细 源文件后台下'!E:E,E319,'总明细 源文件后台下'!C:C,"Order")</f>
        <v>0</v>
      </c>
      <c r="S319">
        <f>SUMIFS('总明细 源文件后台下'!V:V,'总明细 源文件后台下'!E:E,E319,'总明细 源文件后台下'!C:C,"Order")</f>
        <v>0</v>
      </c>
      <c r="T319">
        <f>SUMIFS('总明细 源文件后台下'!W:W,'总明细 源文件后台下'!E:E,E319,'总明细 源文件后台下'!C:C,"Order")</f>
        <v>4.54</v>
      </c>
      <c r="U319">
        <f>SUMIFS('总明细 源文件后台下'!G:G,'总明细 源文件后台下'!E:E,E319,'总明细 源文件后台下'!C:C,"Refund")</f>
        <v>1</v>
      </c>
      <c r="V319">
        <f>SUMIFS('总明细 源文件后台下'!M:M,'总明细 源文件后台下'!E:E,E319,'总明细 源文件后台下'!C:C,"Refund")</f>
        <v>-9.99</v>
      </c>
      <c r="W319">
        <f>SUMIFS('总明细 源文件后台下'!N:N,'总明细 源文件后台下'!E:E,E319,'总明细 源文件后台下'!C:C,"Refund")</f>
        <v>0</v>
      </c>
      <c r="X319">
        <f>SUMIFS('总明细 源文件后台下'!O:O,'总明细 源文件后台下'!E:E,E319,'总明细 源文件后台下'!C:C,"Refund")</f>
        <v>0</v>
      </c>
      <c r="Y319">
        <f>SUMIFS('总明细 源文件后台下'!P:P,'总明细 源文件后台下'!E:E,E319,'总明细 源文件后台下'!C:C,"Refund")</f>
        <v>0</v>
      </c>
      <c r="Z319">
        <f>SUMIFS('总明细 源文件后台下'!Q:Q,'总明细 源文件后台下'!E:E,E319,'总明细 源文件后台下'!C:C,"Refund")</f>
        <v>-0.9</v>
      </c>
      <c r="AA319">
        <f>SUMIFS('总明细 源文件后台下'!R:R,'总明细 源文件后台下'!E:E,E319,'总明细 源文件后台下'!C:C,"Refund")</f>
        <v>0.9</v>
      </c>
      <c r="AB319">
        <f>SUMIFS('总明细 源文件后台下'!S:S,'总明细 源文件后台下'!E:E,E319,'总明细 源文件后台下'!C:C,"Refund")</f>
        <v>1.36</v>
      </c>
      <c r="AC319">
        <f>SUMIFS('总明细 源文件后台下'!T:T,'总明细 源文件后台下'!E:E,E319,'总明细 源文件后台下'!C:C,"Refund")</f>
        <v>0</v>
      </c>
      <c r="AD319">
        <f>SUMIFS('总明细 源文件后台下'!U:U,'总明细 源文件后台下'!E:E,E319,'总明细 源文件后台下'!C:C,"Refund")</f>
        <v>0</v>
      </c>
      <c r="AE319">
        <f>SUMIFS('总明细 源文件后台下'!V:V,'总明细 源文件后台下'!E:E,E319,'总明细 源文件后台下'!C:C,"Refund")</f>
        <v>0</v>
      </c>
      <c r="AF319">
        <f>SUMIFS('总明细 源文件后台下'!W:W,'总明细 源文件后台下'!E:E,E319,'总明细 源文件后台下'!C:C,"Refund")</f>
        <v>-8.6300000000000008</v>
      </c>
      <c r="AK319">
        <f>(SUMIF('广告费 源文件后台下'!G:G,E319,'广告费 源文件后台下'!M:M))*-1</f>
        <v>0</v>
      </c>
      <c r="AL319">
        <f>SUMIFS('总明细 源文件后台下'!W:W,'总明细 源文件后台下'!E:E,E319,'总明细 源文件后台下'!C:C,"Adjustment",'总明细 源文件后台下'!F:F,"FBA Inventory Reimbursement - Customer Return")</f>
        <v>0</v>
      </c>
      <c r="AM319">
        <f>SUMIFS('总明细 源文件后台下'!W:W,'总明细 源文件后台下'!E:E,E319,'总明细 源文件后台下'!C:C,"Adjustment",'总明细 源文件后台下'!F:F,"FBA Inventory Reimbursement - Damaged:Warehouse")</f>
        <v>0</v>
      </c>
      <c r="AN319">
        <f>SUMIFS('总明细 源文件后台下'!W:W,'总明细 源文件后台下'!E:E,E319,'总明细 源文件后台下'!C:C,"Adjustment",'总明细 源文件后台下'!F:F,"FBA Inventory Reimbursement - Customer Service Issue")</f>
        <v>0</v>
      </c>
      <c r="AO319">
        <f>SUMIFS('总明细 源文件后台下'!W:W,'总明细 源文件后台下'!E:E,E319,'总明细 源文件后台下'!C:C,"Adjustment",'总明细 源文件后台下'!F:F,"FBA Inventory Reimbursement - Fee Correction")</f>
        <v>0</v>
      </c>
      <c r="AP319">
        <f>SUMIFS('总明细 源文件后台下'!W:W,'总明细 源文件后台下'!E:E,E319,'总明细 源文件后台下'!C:C,"Adjustment",'总明细 源文件后台下'!F:F,"FBA Inventory Reimbursement - General Adjustment")</f>
        <v>0</v>
      </c>
      <c r="AQ319">
        <f>SUMIFS('总明细 源文件后台下'!W:W,'总明细 源文件后台下'!E:E,E319,'总明细 源文件后台下'!C:C,"Adjustment",'总明细 源文件后台下'!F:F,"FBA Inventory Reimbursement - Lost:Inbound")</f>
        <v>0</v>
      </c>
      <c r="AR319">
        <f>SUMIFS('总明细 源文件后台下'!W:W,'总明细 源文件后台下'!E:E,E319,'总明细 源文件后台下'!C:C,"Adjustment",'总明细 源文件后台下'!F:F,"FBA Inventory Reimbursement - Lost:Warehouse")</f>
        <v>0</v>
      </c>
      <c r="AS319">
        <f>SUMIFS('总明细 源文件后台下'!W:W,'总明细 源文件后台下'!E:E,E319,'总明细 源文件后台下'!C:C,"Adjustment",'总明细 源文件后台下'!F:F,"Non-subscription Fee Adjustment")</f>
        <v>0</v>
      </c>
      <c r="AT319">
        <f>SUMIFS('总明细 源文件后台下'!W:W,'总明细 源文件后台下'!E:E,E319,'总明细 源文件后台下'!C:C,"Adjustment",'总明细 源文件后台下'!F:F,"FBA Inventory Placement Service Fee")</f>
        <v>0</v>
      </c>
      <c r="AV319">
        <f>SUMIF('FBA Customer Return Per Unit Fe'!B:B,E319,'FBA Customer Return Per Unit Fe'!C:C)</f>
        <v>0</v>
      </c>
      <c r="AX319">
        <f>(SUMIF('仓储费 源文件后台下'!C:C,E319,'仓储费 源文件后台下'!V:V))*-1</f>
        <v>-0.4778</v>
      </c>
      <c r="AZ319">
        <f>SUMIF('Disposal Fee销毁费用-160.95'!B:B,E319,'Disposal Fee销毁费用-160.95'!D:D)*-1</f>
        <v>0</v>
      </c>
      <c r="BC319">
        <f>IFERROR(VLOOKUP(F319,'优惠券-86.4'!F:I,4,0),0)</f>
        <v>0</v>
      </c>
      <c r="BD319">
        <f>IFERROR(VLOOKUP(F319,'早评-120'!E:H,4,0),0)</f>
        <v>0</v>
      </c>
      <c r="BF319">
        <f t="shared" si="32"/>
        <v>-4.567800000000001</v>
      </c>
      <c r="BG319">
        <f t="shared" si="33"/>
        <v>-0.4572372372372373</v>
      </c>
      <c r="BH319">
        <f t="shared" si="34"/>
        <v>-29.690700000000007</v>
      </c>
      <c r="BQ319" s="45">
        <f t="shared" si="35"/>
        <v>-29.690700000000007</v>
      </c>
      <c r="BR319">
        <f>SUMIFS('9月销毁明细'!D:D,'9月销毁明细'!A:A,E319,'9月销毁明细'!H:H,"Sellable")</f>
        <v>0</v>
      </c>
      <c r="BS319">
        <f>SUMIFS('9月销毁明细'!G:G,'9月销毁明细'!A:A,E319,'9月销毁明细'!H:H,"Sellable")</f>
        <v>0</v>
      </c>
      <c r="BT319">
        <f>SUMIFS('9月销毁明细'!D:D,'9月销毁明细'!A:A,E319,'9月销毁明细'!H:H,"Unsellable")</f>
        <v>0</v>
      </c>
      <c r="BU319">
        <f>SUMIFS('9月销毁明细'!G:G,'9月销毁明细'!A:A,E319,'9月销毁明细'!H:H,"Unsellable")</f>
        <v>0</v>
      </c>
      <c r="BW319">
        <f>IFERROR(I319*VLOOKUP(F319,'9.3成本表'!C:L,10,0),0)</f>
        <v>17.899999999999999</v>
      </c>
      <c r="BX319">
        <f t="shared" si="36"/>
        <v>13.26</v>
      </c>
      <c r="CC319" s="45">
        <f t="shared" si="37"/>
        <v>-60.850700000000003</v>
      </c>
      <c r="CD319" s="45">
        <f t="shared" si="38"/>
        <v>-0.93710171710171708</v>
      </c>
      <c r="CE319" s="45">
        <f t="shared" si="39"/>
        <v>-1.9528465982028245</v>
      </c>
    </row>
    <row r="320" spans="4:83" x14ac:dyDescent="0.25">
      <c r="D320" s="20" t="s">
        <v>749</v>
      </c>
      <c r="E320" s="20" t="s">
        <v>750</v>
      </c>
      <c r="F320" s="20">
        <v>4062</v>
      </c>
      <c r="G320">
        <v>314</v>
      </c>
      <c r="H320" s="20"/>
      <c r="I320">
        <f>SUMIFS('总明细 源文件后台下'!G:G,'总明细 源文件后台下'!E:E,E320,'总明细 源文件后台下'!C:C,"Order")</f>
        <v>3</v>
      </c>
      <c r="J320">
        <f>SUMIFS('总明细 源文件后台下'!M:M,'总明细 源文件后台下'!E:E,E320,'总明细 源文件后台下'!C:C,"Order")</f>
        <v>29.97</v>
      </c>
      <c r="K320">
        <f>SUMIFS('总明细 源文件后台下'!N:N,'总明细 源文件后台下'!E:E,E320,'总明细 源文件后台下'!C:C,"Order")</f>
        <v>0</v>
      </c>
      <c r="L320">
        <f>SUMIFS('总明细 源文件后台下'!O:O,'总明细 源文件后台下'!E:E,E320,'总明细 源文件后台下'!C:C,"Order")</f>
        <v>0</v>
      </c>
      <c r="M320">
        <f>SUMIFS('总明细 源文件后台下'!P:P,'总明细 源文件后台下'!E:E,E320,'总明细 源文件后台下'!C:C,"Order")</f>
        <v>0</v>
      </c>
      <c r="N320">
        <f>SUMIFS('总明细 源文件后台下'!Q:Q,'总明细 源文件后台下'!E:E,E320,'总明细 源文件后台下'!C:C,"Order")</f>
        <v>0</v>
      </c>
      <c r="O320">
        <f>SUMIFS('总明细 源文件后台下'!R:R,'总明细 源文件后台下'!E:E,E320,'总明细 源文件后台下'!C:C,"Order")</f>
        <v>0</v>
      </c>
      <c r="P320">
        <f>SUMIFS('总明细 源文件后台下'!S:S,'总明细 源文件后台下'!E:E,E320,'总明细 源文件后台下'!C:C,"Order")</f>
        <v>-5.0999999999999996</v>
      </c>
      <c r="Q320">
        <f>SUMIFS('总明细 源文件后台下'!T:T,'总明细 源文件后台下'!E:E,E320,'总明细 源文件后台下'!C:C,"Order")</f>
        <v>-10.77</v>
      </c>
      <c r="R320">
        <f>SUMIFS('总明细 源文件后台下'!U:U,'总明细 源文件后台下'!E:E,E320,'总明细 源文件后台下'!C:C,"Order")</f>
        <v>0</v>
      </c>
      <c r="S320">
        <f>SUMIFS('总明细 源文件后台下'!V:V,'总明细 源文件后台下'!E:E,E320,'总明细 源文件后台下'!C:C,"Order")</f>
        <v>0</v>
      </c>
      <c r="T320">
        <f>SUMIFS('总明细 源文件后台下'!W:W,'总明细 源文件后台下'!E:E,E320,'总明细 源文件后台下'!C:C,"Order")</f>
        <v>14.100000000000001</v>
      </c>
      <c r="U320">
        <f>SUMIFS('总明细 源文件后台下'!G:G,'总明细 源文件后台下'!E:E,E320,'总明细 源文件后台下'!C:C,"Refund")</f>
        <v>0</v>
      </c>
      <c r="V320">
        <f>SUMIFS('总明细 源文件后台下'!M:M,'总明细 源文件后台下'!E:E,E320,'总明细 源文件后台下'!C:C,"Refund")</f>
        <v>0</v>
      </c>
      <c r="W320">
        <f>SUMIFS('总明细 源文件后台下'!N:N,'总明细 源文件后台下'!E:E,E320,'总明细 源文件后台下'!C:C,"Refund")</f>
        <v>0</v>
      </c>
      <c r="X320">
        <f>SUMIFS('总明细 源文件后台下'!O:O,'总明细 源文件后台下'!E:E,E320,'总明细 源文件后台下'!C:C,"Refund")</f>
        <v>0</v>
      </c>
      <c r="Y320">
        <f>SUMIFS('总明细 源文件后台下'!P:P,'总明细 源文件后台下'!E:E,E320,'总明细 源文件后台下'!C:C,"Refund")</f>
        <v>0</v>
      </c>
      <c r="Z320">
        <f>SUMIFS('总明细 源文件后台下'!Q:Q,'总明细 源文件后台下'!E:E,E320,'总明细 源文件后台下'!C:C,"Refund")</f>
        <v>0</v>
      </c>
      <c r="AA320">
        <f>SUMIFS('总明细 源文件后台下'!R:R,'总明细 源文件后台下'!E:E,E320,'总明细 源文件后台下'!C:C,"Refund")</f>
        <v>0</v>
      </c>
      <c r="AB320">
        <f>SUMIFS('总明细 源文件后台下'!S:S,'总明细 源文件后台下'!E:E,E320,'总明细 源文件后台下'!C:C,"Refund")</f>
        <v>0</v>
      </c>
      <c r="AC320">
        <f>SUMIFS('总明细 源文件后台下'!T:T,'总明细 源文件后台下'!E:E,E320,'总明细 源文件后台下'!C:C,"Refund")</f>
        <v>0</v>
      </c>
      <c r="AD320">
        <f>SUMIFS('总明细 源文件后台下'!U:U,'总明细 源文件后台下'!E:E,E320,'总明细 源文件后台下'!C:C,"Refund")</f>
        <v>0</v>
      </c>
      <c r="AE320">
        <f>SUMIFS('总明细 源文件后台下'!V:V,'总明细 源文件后台下'!E:E,E320,'总明细 源文件后台下'!C:C,"Refund")</f>
        <v>0</v>
      </c>
      <c r="AF320">
        <f>SUMIFS('总明细 源文件后台下'!W:W,'总明细 源文件后台下'!E:E,E320,'总明细 源文件后台下'!C:C,"Refund")</f>
        <v>0</v>
      </c>
      <c r="AK320">
        <f>(SUMIF('广告费 源文件后台下'!G:G,E320,'广告费 源文件后台下'!M:M))*-1</f>
        <v>0</v>
      </c>
      <c r="AL320">
        <f>SUMIFS('总明细 源文件后台下'!W:W,'总明细 源文件后台下'!E:E,E320,'总明细 源文件后台下'!C:C,"Adjustment",'总明细 源文件后台下'!F:F,"FBA Inventory Reimbursement - Customer Return")</f>
        <v>0</v>
      </c>
      <c r="AM320">
        <f>SUMIFS('总明细 源文件后台下'!W:W,'总明细 源文件后台下'!E:E,E320,'总明细 源文件后台下'!C:C,"Adjustment",'总明细 源文件后台下'!F:F,"FBA Inventory Reimbursement - Damaged:Warehouse")</f>
        <v>0</v>
      </c>
      <c r="AN320">
        <f>SUMIFS('总明细 源文件后台下'!W:W,'总明细 源文件后台下'!E:E,E320,'总明细 源文件后台下'!C:C,"Adjustment",'总明细 源文件后台下'!F:F,"FBA Inventory Reimbursement - Customer Service Issue")</f>
        <v>0</v>
      </c>
      <c r="AO320">
        <f>SUMIFS('总明细 源文件后台下'!W:W,'总明细 源文件后台下'!E:E,E320,'总明细 源文件后台下'!C:C,"Adjustment",'总明细 源文件后台下'!F:F,"FBA Inventory Reimbursement - Fee Correction")</f>
        <v>0</v>
      </c>
      <c r="AP320">
        <f>SUMIFS('总明细 源文件后台下'!W:W,'总明细 源文件后台下'!E:E,E320,'总明细 源文件后台下'!C:C,"Adjustment",'总明细 源文件后台下'!F:F,"FBA Inventory Reimbursement - General Adjustment")</f>
        <v>0</v>
      </c>
      <c r="AQ320">
        <f>SUMIFS('总明细 源文件后台下'!W:W,'总明细 源文件后台下'!E:E,E320,'总明细 源文件后台下'!C:C,"Adjustment",'总明细 源文件后台下'!F:F,"FBA Inventory Reimbursement - Lost:Inbound")</f>
        <v>0</v>
      </c>
      <c r="AR320">
        <f>SUMIFS('总明细 源文件后台下'!W:W,'总明细 源文件后台下'!E:E,E320,'总明细 源文件后台下'!C:C,"Adjustment",'总明细 源文件后台下'!F:F,"FBA Inventory Reimbursement - Lost:Warehouse")</f>
        <v>0</v>
      </c>
      <c r="AS320">
        <f>SUMIFS('总明细 源文件后台下'!W:W,'总明细 源文件后台下'!E:E,E320,'总明细 源文件后台下'!C:C,"Adjustment",'总明细 源文件后台下'!F:F,"Non-subscription Fee Adjustment")</f>
        <v>0</v>
      </c>
      <c r="AT320">
        <f>SUMIFS('总明细 源文件后台下'!W:W,'总明细 源文件后台下'!E:E,E320,'总明细 源文件后台下'!C:C,"Adjustment",'总明细 源文件后台下'!F:F,"FBA Inventory Placement Service Fee")</f>
        <v>0</v>
      </c>
      <c r="AV320">
        <f>SUMIF('FBA Customer Return Per Unit Fe'!B:B,E320,'FBA Customer Return Per Unit Fe'!C:C)</f>
        <v>0</v>
      </c>
      <c r="AX320">
        <f>(SUMIF('仓储费 源文件后台下'!C:C,E320,'仓储费 源文件后台下'!V:V))*-1</f>
        <v>-0.21839999999999998</v>
      </c>
      <c r="AZ320">
        <f>SUMIF('Disposal Fee销毁费用-160.95'!B:B,E320,'Disposal Fee销毁费用-160.95'!D:D)*-1</f>
        <v>0</v>
      </c>
      <c r="BC320">
        <f>IFERROR(VLOOKUP(F320,'优惠券-86.4'!F:I,4,0),0)</f>
        <v>0</v>
      </c>
      <c r="BD320">
        <f>IFERROR(VLOOKUP(F320,'早评-120'!E:H,4,0),0)</f>
        <v>0</v>
      </c>
      <c r="BF320">
        <f t="shared" si="32"/>
        <v>13.881600000000001</v>
      </c>
      <c r="BG320">
        <f t="shared" si="33"/>
        <v>0.46318318318318324</v>
      </c>
      <c r="BH320">
        <f t="shared" si="34"/>
        <v>90.230400000000003</v>
      </c>
      <c r="BQ320" s="45">
        <f t="shared" si="35"/>
        <v>90.230400000000003</v>
      </c>
      <c r="BR320">
        <f>SUMIFS('9月销毁明细'!D:D,'9月销毁明细'!A:A,E320,'9月销毁明细'!H:H,"Sellable")</f>
        <v>0</v>
      </c>
      <c r="BS320">
        <f>SUMIFS('9月销毁明细'!G:G,'9月销毁明细'!A:A,E320,'9月销毁明细'!H:H,"Sellable")</f>
        <v>0</v>
      </c>
      <c r="BT320">
        <f>SUMIFS('9月销毁明细'!D:D,'9月销毁明细'!A:A,E320,'9月销毁明细'!H:H,"Unsellable")</f>
        <v>0</v>
      </c>
      <c r="BU320">
        <f>SUMIFS('9月销毁明细'!G:G,'9月销毁明细'!A:A,E320,'9月销毁明细'!H:H,"Unsellable")</f>
        <v>0</v>
      </c>
      <c r="BW320">
        <f>IFERROR(I320*VLOOKUP(F320,'9.3成本表'!C:L,10,0),0)</f>
        <v>53.699999999999996</v>
      </c>
      <c r="BX320">
        <f t="shared" si="36"/>
        <v>39.78</v>
      </c>
      <c r="CC320" s="45">
        <f t="shared" si="37"/>
        <v>-3.2495999999999938</v>
      </c>
      <c r="CD320" s="45">
        <f t="shared" si="38"/>
        <v>-1.6681296681296649E-2</v>
      </c>
      <c r="CE320" s="45">
        <f t="shared" si="39"/>
        <v>-3.4762516046213034E-2</v>
      </c>
    </row>
    <row r="321" spans="4:83" x14ac:dyDescent="0.25">
      <c r="D321" s="20" t="s">
        <v>751</v>
      </c>
      <c r="E321" s="20" t="s">
        <v>752</v>
      </c>
      <c r="F321" s="20">
        <v>4062</v>
      </c>
      <c r="G321">
        <v>315</v>
      </c>
      <c r="H321" s="20"/>
      <c r="I321">
        <f>SUMIFS('总明细 源文件后台下'!G:G,'总明细 源文件后台下'!E:E,E321,'总明细 源文件后台下'!C:C,"Order")</f>
        <v>0</v>
      </c>
      <c r="J321">
        <f>SUMIFS('总明细 源文件后台下'!M:M,'总明细 源文件后台下'!E:E,E321,'总明细 源文件后台下'!C:C,"Order")</f>
        <v>0</v>
      </c>
      <c r="K321">
        <f>SUMIFS('总明细 源文件后台下'!N:N,'总明细 源文件后台下'!E:E,E321,'总明细 源文件后台下'!C:C,"Order")</f>
        <v>0</v>
      </c>
      <c r="L321">
        <f>SUMIFS('总明细 源文件后台下'!O:O,'总明细 源文件后台下'!E:E,E321,'总明细 源文件后台下'!C:C,"Order")</f>
        <v>0</v>
      </c>
      <c r="M321">
        <f>SUMIFS('总明细 源文件后台下'!P:P,'总明细 源文件后台下'!E:E,E321,'总明细 源文件后台下'!C:C,"Order")</f>
        <v>0</v>
      </c>
      <c r="N321">
        <f>SUMIFS('总明细 源文件后台下'!Q:Q,'总明细 源文件后台下'!E:E,E321,'总明细 源文件后台下'!C:C,"Order")</f>
        <v>0</v>
      </c>
      <c r="O321">
        <f>SUMIFS('总明细 源文件后台下'!R:R,'总明细 源文件后台下'!E:E,E321,'总明细 源文件后台下'!C:C,"Order")</f>
        <v>0</v>
      </c>
      <c r="P321">
        <f>SUMIFS('总明细 源文件后台下'!S:S,'总明细 源文件后台下'!E:E,E321,'总明细 源文件后台下'!C:C,"Order")</f>
        <v>0</v>
      </c>
      <c r="Q321">
        <f>SUMIFS('总明细 源文件后台下'!T:T,'总明细 源文件后台下'!E:E,E321,'总明细 源文件后台下'!C:C,"Order")</f>
        <v>0</v>
      </c>
      <c r="R321">
        <f>SUMIFS('总明细 源文件后台下'!U:U,'总明细 源文件后台下'!E:E,E321,'总明细 源文件后台下'!C:C,"Order")</f>
        <v>0</v>
      </c>
      <c r="S321">
        <f>SUMIFS('总明细 源文件后台下'!V:V,'总明细 源文件后台下'!E:E,E321,'总明细 源文件后台下'!C:C,"Order")</f>
        <v>0</v>
      </c>
      <c r="T321">
        <f>SUMIFS('总明细 源文件后台下'!W:W,'总明细 源文件后台下'!E:E,E321,'总明细 源文件后台下'!C:C,"Order")</f>
        <v>0</v>
      </c>
      <c r="U321">
        <f>SUMIFS('总明细 源文件后台下'!G:G,'总明细 源文件后台下'!E:E,E321,'总明细 源文件后台下'!C:C,"Refund")</f>
        <v>0</v>
      </c>
      <c r="V321">
        <f>SUMIFS('总明细 源文件后台下'!M:M,'总明细 源文件后台下'!E:E,E321,'总明细 源文件后台下'!C:C,"Refund")</f>
        <v>0</v>
      </c>
      <c r="W321">
        <f>SUMIFS('总明细 源文件后台下'!N:N,'总明细 源文件后台下'!E:E,E321,'总明细 源文件后台下'!C:C,"Refund")</f>
        <v>0</v>
      </c>
      <c r="X321">
        <f>SUMIFS('总明细 源文件后台下'!O:O,'总明细 源文件后台下'!E:E,E321,'总明细 源文件后台下'!C:C,"Refund")</f>
        <v>0</v>
      </c>
      <c r="Y321">
        <f>SUMIFS('总明细 源文件后台下'!P:P,'总明细 源文件后台下'!E:E,E321,'总明细 源文件后台下'!C:C,"Refund")</f>
        <v>0</v>
      </c>
      <c r="Z321">
        <f>SUMIFS('总明细 源文件后台下'!Q:Q,'总明细 源文件后台下'!E:E,E321,'总明细 源文件后台下'!C:C,"Refund")</f>
        <v>0</v>
      </c>
      <c r="AA321">
        <f>SUMIFS('总明细 源文件后台下'!R:R,'总明细 源文件后台下'!E:E,E321,'总明细 源文件后台下'!C:C,"Refund")</f>
        <v>0</v>
      </c>
      <c r="AB321">
        <f>SUMIFS('总明细 源文件后台下'!S:S,'总明细 源文件后台下'!E:E,E321,'总明细 源文件后台下'!C:C,"Refund")</f>
        <v>0</v>
      </c>
      <c r="AC321">
        <f>SUMIFS('总明细 源文件后台下'!T:T,'总明细 源文件后台下'!E:E,E321,'总明细 源文件后台下'!C:C,"Refund")</f>
        <v>0</v>
      </c>
      <c r="AD321">
        <f>SUMIFS('总明细 源文件后台下'!U:U,'总明细 源文件后台下'!E:E,E321,'总明细 源文件后台下'!C:C,"Refund")</f>
        <v>0</v>
      </c>
      <c r="AE321">
        <f>SUMIFS('总明细 源文件后台下'!V:V,'总明细 源文件后台下'!E:E,E321,'总明细 源文件后台下'!C:C,"Refund")</f>
        <v>0</v>
      </c>
      <c r="AF321">
        <f>SUMIFS('总明细 源文件后台下'!W:W,'总明细 源文件后台下'!E:E,E321,'总明细 源文件后台下'!C:C,"Refund")</f>
        <v>0</v>
      </c>
      <c r="AK321">
        <f>(SUMIF('广告费 源文件后台下'!G:G,E321,'广告费 源文件后台下'!M:M))*-1</f>
        <v>0</v>
      </c>
      <c r="AL321">
        <f>SUMIFS('总明细 源文件后台下'!W:W,'总明细 源文件后台下'!E:E,E321,'总明细 源文件后台下'!C:C,"Adjustment",'总明细 源文件后台下'!F:F,"FBA Inventory Reimbursement - Customer Return")</f>
        <v>0</v>
      </c>
      <c r="AM321">
        <f>SUMIFS('总明细 源文件后台下'!W:W,'总明细 源文件后台下'!E:E,E321,'总明细 源文件后台下'!C:C,"Adjustment",'总明细 源文件后台下'!F:F,"FBA Inventory Reimbursement - Damaged:Warehouse")</f>
        <v>0</v>
      </c>
      <c r="AN321">
        <f>SUMIFS('总明细 源文件后台下'!W:W,'总明细 源文件后台下'!E:E,E321,'总明细 源文件后台下'!C:C,"Adjustment",'总明细 源文件后台下'!F:F,"FBA Inventory Reimbursement - Customer Service Issue")</f>
        <v>0</v>
      </c>
      <c r="AO321">
        <f>SUMIFS('总明细 源文件后台下'!W:W,'总明细 源文件后台下'!E:E,E321,'总明细 源文件后台下'!C:C,"Adjustment",'总明细 源文件后台下'!F:F,"FBA Inventory Reimbursement - Fee Correction")</f>
        <v>0</v>
      </c>
      <c r="AP321">
        <f>SUMIFS('总明细 源文件后台下'!W:W,'总明细 源文件后台下'!E:E,E321,'总明细 源文件后台下'!C:C,"Adjustment",'总明细 源文件后台下'!F:F,"FBA Inventory Reimbursement - General Adjustment")</f>
        <v>0</v>
      </c>
      <c r="AQ321">
        <f>SUMIFS('总明细 源文件后台下'!W:W,'总明细 源文件后台下'!E:E,E321,'总明细 源文件后台下'!C:C,"Adjustment",'总明细 源文件后台下'!F:F,"FBA Inventory Reimbursement - Lost:Inbound")</f>
        <v>0</v>
      </c>
      <c r="AR321">
        <f>SUMIFS('总明细 源文件后台下'!W:W,'总明细 源文件后台下'!E:E,E321,'总明细 源文件后台下'!C:C,"Adjustment",'总明细 源文件后台下'!F:F,"FBA Inventory Reimbursement - Lost:Warehouse")</f>
        <v>0</v>
      </c>
      <c r="AS321">
        <f>SUMIFS('总明细 源文件后台下'!W:W,'总明细 源文件后台下'!E:E,E321,'总明细 源文件后台下'!C:C,"Adjustment",'总明细 源文件后台下'!F:F,"Non-subscription Fee Adjustment")</f>
        <v>0</v>
      </c>
      <c r="AT321">
        <f>SUMIFS('总明细 源文件后台下'!W:W,'总明细 源文件后台下'!E:E,E321,'总明细 源文件后台下'!C:C,"Adjustment",'总明细 源文件后台下'!F:F,"FBA Inventory Placement Service Fee")</f>
        <v>0</v>
      </c>
      <c r="AV321">
        <f>SUMIF('FBA Customer Return Per Unit Fe'!B:B,E321,'FBA Customer Return Per Unit Fe'!C:C)</f>
        <v>0</v>
      </c>
      <c r="AX321">
        <f>(SUMIF('仓储费 源文件后台下'!C:C,E321,'仓储费 源文件后台下'!V:V))*-1</f>
        <v>-0.55320000000000003</v>
      </c>
      <c r="AZ321">
        <f>SUMIF('Disposal Fee销毁费用-160.95'!B:B,E321,'Disposal Fee销毁费用-160.95'!D:D)*-1</f>
        <v>0</v>
      </c>
      <c r="BC321">
        <f>IFERROR(VLOOKUP(F321,'优惠券-86.4'!F:I,4,0),0)</f>
        <v>0</v>
      </c>
      <c r="BD321">
        <f>IFERROR(VLOOKUP(F321,'早评-120'!E:H,4,0),0)</f>
        <v>0</v>
      </c>
      <c r="BF321">
        <f t="shared" si="32"/>
        <v>-0.55320000000000003</v>
      </c>
      <c r="BG321">
        <f t="shared" si="33"/>
        <v>0</v>
      </c>
      <c r="BH321">
        <f t="shared" si="34"/>
        <v>-3.5958000000000001</v>
      </c>
      <c r="BQ321" s="45">
        <f t="shared" si="35"/>
        <v>-3.5958000000000001</v>
      </c>
      <c r="BR321">
        <f>SUMIFS('9月销毁明细'!D:D,'9月销毁明细'!A:A,E321,'9月销毁明细'!H:H,"Sellable")</f>
        <v>0</v>
      </c>
      <c r="BS321">
        <f>SUMIFS('9月销毁明细'!G:G,'9月销毁明细'!A:A,E321,'9月销毁明细'!H:H,"Sellable")</f>
        <v>0</v>
      </c>
      <c r="BT321">
        <f>SUMIFS('9月销毁明细'!D:D,'9月销毁明细'!A:A,E321,'9月销毁明细'!H:H,"Unsellable")</f>
        <v>0</v>
      </c>
      <c r="BU321">
        <f>SUMIFS('9月销毁明细'!G:G,'9月销毁明细'!A:A,E321,'9月销毁明细'!H:H,"Unsellable")</f>
        <v>0</v>
      </c>
      <c r="BW321">
        <f>IFERROR(I321*VLOOKUP(F321,'9.3成本表'!C:L,10,0),0)</f>
        <v>0</v>
      </c>
      <c r="BX321">
        <f t="shared" si="36"/>
        <v>0</v>
      </c>
      <c r="CC321" s="45">
        <f t="shared" si="37"/>
        <v>-3.5958000000000001</v>
      </c>
      <c r="CD321" s="45">
        <f t="shared" si="38"/>
        <v>0</v>
      </c>
      <c r="CE321" s="45">
        <f t="shared" si="39"/>
        <v>0</v>
      </c>
    </row>
    <row r="322" spans="4:83" x14ac:dyDescent="0.25">
      <c r="D322" s="20" t="s">
        <v>753</v>
      </c>
      <c r="E322" s="20" t="s">
        <v>754</v>
      </c>
      <c r="F322" s="20">
        <v>4062</v>
      </c>
      <c r="G322">
        <v>316</v>
      </c>
      <c r="H322" s="20"/>
      <c r="I322">
        <f>SUMIFS('总明细 源文件后台下'!G:G,'总明细 源文件后台下'!E:E,E322,'总明细 源文件后台下'!C:C,"Order")</f>
        <v>0</v>
      </c>
      <c r="J322">
        <f>SUMIFS('总明细 源文件后台下'!M:M,'总明细 源文件后台下'!E:E,E322,'总明细 源文件后台下'!C:C,"Order")</f>
        <v>0</v>
      </c>
      <c r="K322">
        <f>SUMIFS('总明细 源文件后台下'!N:N,'总明细 源文件后台下'!E:E,E322,'总明细 源文件后台下'!C:C,"Order")</f>
        <v>0</v>
      </c>
      <c r="L322">
        <f>SUMIFS('总明细 源文件后台下'!O:O,'总明细 源文件后台下'!E:E,E322,'总明细 源文件后台下'!C:C,"Order")</f>
        <v>0</v>
      </c>
      <c r="M322">
        <f>SUMIFS('总明细 源文件后台下'!P:P,'总明细 源文件后台下'!E:E,E322,'总明细 源文件后台下'!C:C,"Order")</f>
        <v>0</v>
      </c>
      <c r="N322">
        <f>SUMIFS('总明细 源文件后台下'!Q:Q,'总明细 源文件后台下'!E:E,E322,'总明细 源文件后台下'!C:C,"Order")</f>
        <v>0</v>
      </c>
      <c r="O322">
        <f>SUMIFS('总明细 源文件后台下'!R:R,'总明细 源文件后台下'!E:E,E322,'总明细 源文件后台下'!C:C,"Order")</f>
        <v>0</v>
      </c>
      <c r="P322">
        <f>SUMIFS('总明细 源文件后台下'!S:S,'总明细 源文件后台下'!E:E,E322,'总明细 源文件后台下'!C:C,"Order")</f>
        <v>0</v>
      </c>
      <c r="Q322">
        <f>SUMIFS('总明细 源文件后台下'!T:T,'总明细 源文件后台下'!E:E,E322,'总明细 源文件后台下'!C:C,"Order")</f>
        <v>0</v>
      </c>
      <c r="R322">
        <f>SUMIFS('总明细 源文件后台下'!U:U,'总明细 源文件后台下'!E:E,E322,'总明细 源文件后台下'!C:C,"Order")</f>
        <v>0</v>
      </c>
      <c r="S322">
        <f>SUMIFS('总明细 源文件后台下'!V:V,'总明细 源文件后台下'!E:E,E322,'总明细 源文件后台下'!C:C,"Order")</f>
        <v>0</v>
      </c>
      <c r="T322">
        <f>SUMIFS('总明细 源文件后台下'!W:W,'总明细 源文件后台下'!E:E,E322,'总明细 源文件后台下'!C:C,"Order")</f>
        <v>0</v>
      </c>
      <c r="U322">
        <f>SUMIFS('总明细 源文件后台下'!G:G,'总明细 源文件后台下'!E:E,E322,'总明细 源文件后台下'!C:C,"Refund")</f>
        <v>0</v>
      </c>
      <c r="V322">
        <f>SUMIFS('总明细 源文件后台下'!M:M,'总明细 源文件后台下'!E:E,E322,'总明细 源文件后台下'!C:C,"Refund")</f>
        <v>0</v>
      </c>
      <c r="W322">
        <f>SUMIFS('总明细 源文件后台下'!N:N,'总明细 源文件后台下'!E:E,E322,'总明细 源文件后台下'!C:C,"Refund")</f>
        <v>0</v>
      </c>
      <c r="X322">
        <f>SUMIFS('总明细 源文件后台下'!O:O,'总明细 源文件后台下'!E:E,E322,'总明细 源文件后台下'!C:C,"Refund")</f>
        <v>0</v>
      </c>
      <c r="Y322">
        <f>SUMIFS('总明细 源文件后台下'!P:P,'总明细 源文件后台下'!E:E,E322,'总明细 源文件后台下'!C:C,"Refund")</f>
        <v>0</v>
      </c>
      <c r="Z322">
        <f>SUMIFS('总明细 源文件后台下'!Q:Q,'总明细 源文件后台下'!E:E,E322,'总明细 源文件后台下'!C:C,"Refund")</f>
        <v>0</v>
      </c>
      <c r="AA322">
        <f>SUMIFS('总明细 源文件后台下'!R:R,'总明细 源文件后台下'!E:E,E322,'总明细 源文件后台下'!C:C,"Refund")</f>
        <v>0</v>
      </c>
      <c r="AB322">
        <f>SUMIFS('总明细 源文件后台下'!S:S,'总明细 源文件后台下'!E:E,E322,'总明细 源文件后台下'!C:C,"Refund")</f>
        <v>0</v>
      </c>
      <c r="AC322">
        <f>SUMIFS('总明细 源文件后台下'!T:T,'总明细 源文件后台下'!E:E,E322,'总明细 源文件后台下'!C:C,"Refund")</f>
        <v>0</v>
      </c>
      <c r="AD322">
        <f>SUMIFS('总明细 源文件后台下'!U:U,'总明细 源文件后台下'!E:E,E322,'总明细 源文件后台下'!C:C,"Refund")</f>
        <v>0</v>
      </c>
      <c r="AE322">
        <f>SUMIFS('总明细 源文件后台下'!V:V,'总明细 源文件后台下'!E:E,E322,'总明细 源文件后台下'!C:C,"Refund")</f>
        <v>0</v>
      </c>
      <c r="AF322">
        <f>SUMIFS('总明细 源文件后台下'!W:W,'总明细 源文件后台下'!E:E,E322,'总明细 源文件后台下'!C:C,"Refund")</f>
        <v>0</v>
      </c>
      <c r="AK322">
        <f>(SUMIF('广告费 源文件后台下'!G:G,E322,'广告费 源文件后台下'!M:M))*-1</f>
        <v>0</v>
      </c>
      <c r="AL322">
        <f>SUMIFS('总明细 源文件后台下'!W:W,'总明细 源文件后台下'!E:E,E322,'总明细 源文件后台下'!C:C,"Adjustment",'总明细 源文件后台下'!F:F,"FBA Inventory Reimbursement - Customer Return")</f>
        <v>0</v>
      </c>
      <c r="AM322">
        <f>SUMIFS('总明细 源文件后台下'!W:W,'总明细 源文件后台下'!E:E,E322,'总明细 源文件后台下'!C:C,"Adjustment",'总明细 源文件后台下'!F:F,"FBA Inventory Reimbursement - Damaged:Warehouse")</f>
        <v>0</v>
      </c>
      <c r="AN322">
        <f>SUMIFS('总明细 源文件后台下'!W:W,'总明细 源文件后台下'!E:E,E322,'总明细 源文件后台下'!C:C,"Adjustment",'总明细 源文件后台下'!F:F,"FBA Inventory Reimbursement - Customer Service Issue")</f>
        <v>0</v>
      </c>
      <c r="AO322">
        <f>SUMIFS('总明细 源文件后台下'!W:W,'总明细 源文件后台下'!E:E,E322,'总明细 源文件后台下'!C:C,"Adjustment",'总明细 源文件后台下'!F:F,"FBA Inventory Reimbursement - Fee Correction")</f>
        <v>0</v>
      </c>
      <c r="AP322">
        <f>SUMIFS('总明细 源文件后台下'!W:W,'总明细 源文件后台下'!E:E,E322,'总明细 源文件后台下'!C:C,"Adjustment",'总明细 源文件后台下'!F:F,"FBA Inventory Reimbursement - General Adjustment")</f>
        <v>0</v>
      </c>
      <c r="AQ322">
        <f>SUMIFS('总明细 源文件后台下'!W:W,'总明细 源文件后台下'!E:E,E322,'总明细 源文件后台下'!C:C,"Adjustment",'总明细 源文件后台下'!F:F,"FBA Inventory Reimbursement - Lost:Inbound")</f>
        <v>0</v>
      </c>
      <c r="AR322">
        <f>SUMIFS('总明细 源文件后台下'!W:W,'总明细 源文件后台下'!E:E,E322,'总明细 源文件后台下'!C:C,"Adjustment",'总明细 源文件后台下'!F:F,"FBA Inventory Reimbursement - Lost:Warehouse")</f>
        <v>0</v>
      </c>
      <c r="AS322">
        <f>SUMIFS('总明细 源文件后台下'!W:W,'总明细 源文件后台下'!E:E,E322,'总明细 源文件后台下'!C:C,"Adjustment",'总明细 源文件后台下'!F:F,"Non-subscription Fee Adjustment")</f>
        <v>0</v>
      </c>
      <c r="AT322">
        <f>SUMIFS('总明细 源文件后台下'!W:W,'总明细 源文件后台下'!E:E,E322,'总明细 源文件后台下'!C:C,"Adjustment",'总明细 源文件后台下'!F:F,"FBA Inventory Placement Service Fee")</f>
        <v>0</v>
      </c>
      <c r="AV322">
        <f>SUMIF('FBA Customer Return Per Unit Fe'!B:B,E322,'FBA Customer Return Per Unit Fe'!C:C)</f>
        <v>0</v>
      </c>
      <c r="AX322">
        <f>(SUMIF('仓储费 源文件后台下'!C:C,E322,'仓储费 源文件后台下'!V:V))*-1</f>
        <v>-0.53259999999999996</v>
      </c>
      <c r="AZ322">
        <f>SUMIF('Disposal Fee销毁费用-160.95'!B:B,E322,'Disposal Fee销毁费用-160.95'!D:D)*-1</f>
        <v>0</v>
      </c>
      <c r="BC322">
        <f>IFERROR(VLOOKUP(F322,'优惠券-86.4'!F:I,4,0),0)</f>
        <v>0</v>
      </c>
      <c r="BD322">
        <f>IFERROR(VLOOKUP(F322,'早评-120'!E:H,4,0),0)</f>
        <v>0</v>
      </c>
      <c r="BF322">
        <f t="shared" si="32"/>
        <v>-0.53259999999999996</v>
      </c>
      <c r="BG322">
        <f t="shared" si="33"/>
        <v>0</v>
      </c>
      <c r="BH322">
        <f t="shared" si="34"/>
        <v>-3.4619</v>
      </c>
      <c r="BQ322" s="45">
        <f t="shared" si="35"/>
        <v>-3.4619</v>
      </c>
      <c r="BR322">
        <f>SUMIFS('9月销毁明细'!D:D,'9月销毁明细'!A:A,E322,'9月销毁明细'!H:H,"Sellable")</f>
        <v>0</v>
      </c>
      <c r="BS322">
        <f>SUMIFS('9月销毁明细'!G:G,'9月销毁明细'!A:A,E322,'9月销毁明细'!H:H,"Sellable")</f>
        <v>0</v>
      </c>
      <c r="BT322">
        <f>SUMIFS('9月销毁明细'!D:D,'9月销毁明细'!A:A,E322,'9月销毁明细'!H:H,"Unsellable")</f>
        <v>0</v>
      </c>
      <c r="BU322">
        <f>SUMIFS('9月销毁明细'!G:G,'9月销毁明细'!A:A,E322,'9月销毁明细'!H:H,"Unsellable")</f>
        <v>0</v>
      </c>
      <c r="BW322">
        <f>IFERROR(I322*VLOOKUP(F322,'9.3成本表'!C:L,10,0),0)</f>
        <v>0</v>
      </c>
      <c r="BX322">
        <f t="shared" si="36"/>
        <v>0</v>
      </c>
      <c r="CC322" s="45">
        <f t="shared" si="37"/>
        <v>-3.4619</v>
      </c>
      <c r="CD322" s="45">
        <f t="shared" si="38"/>
        <v>0</v>
      </c>
      <c r="CE322" s="45">
        <f t="shared" si="39"/>
        <v>0</v>
      </c>
    </row>
    <row r="323" spans="4:83" x14ac:dyDescent="0.25">
      <c r="D323" s="20" t="s">
        <v>755</v>
      </c>
      <c r="E323" s="20" t="s">
        <v>756</v>
      </c>
      <c r="F323" s="20">
        <v>4062</v>
      </c>
      <c r="G323">
        <v>317</v>
      </c>
      <c r="H323" s="20"/>
      <c r="I323">
        <f>SUMIFS('总明细 源文件后台下'!G:G,'总明细 源文件后台下'!E:E,E323,'总明细 源文件后台下'!C:C,"Order")</f>
        <v>1</v>
      </c>
      <c r="J323">
        <f>SUMIFS('总明细 源文件后台下'!M:M,'总明细 源文件后台下'!E:E,E323,'总明细 源文件后台下'!C:C,"Order")</f>
        <v>12.99</v>
      </c>
      <c r="K323">
        <f>SUMIFS('总明细 源文件后台下'!N:N,'总明细 源文件后台下'!E:E,E323,'总明细 源文件后台下'!C:C,"Order")</f>
        <v>0</v>
      </c>
      <c r="L323">
        <f>SUMIFS('总明细 源文件后台下'!O:O,'总明细 源文件后台下'!E:E,E323,'总明细 源文件后台下'!C:C,"Order")</f>
        <v>0</v>
      </c>
      <c r="M323">
        <f>SUMIFS('总明细 源文件后台下'!P:P,'总明细 源文件后台下'!E:E,E323,'总明细 源文件后台下'!C:C,"Order")</f>
        <v>0</v>
      </c>
      <c r="N323">
        <f>SUMIFS('总明细 源文件后台下'!Q:Q,'总明细 源文件后台下'!E:E,E323,'总明细 源文件后台下'!C:C,"Order")</f>
        <v>0</v>
      </c>
      <c r="O323">
        <f>SUMIFS('总明细 源文件后台下'!R:R,'总明细 源文件后台下'!E:E,E323,'总明细 源文件后台下'!C:C,"Order")</f>
        <v>0</v>
      </c>
      <c r="P323">
        <f>SUMIFS('总明细 源文件后台下'!S:S,'总明细 源文件后台下'!E:E,E323,'总明细 源文件后台下'!C:C,"Order")</f>
        <v>-2.21</v>
      </c>
      <c r="Q323">
        <f>SUMIFS('总明细 源文件后台下'!T:T,'总明细 源文件后台下'!E:E,E323,'总明细 源文件后台下'!C:C,"Order")</f>
        <v>-3.59</v>
      </c>
      <c r="R323">
        <f>SUMIFS('总明细 源文件后台下'!U:U,'总明细 源文件后台下'!E:E,E323,'总明细 源文件后台下'!C:C,"Order")</f>
        <v>0</v>
      </c>
      <c r="S323">
        <f>SUMIFS('总明细 源文件后台下'!V:V,'总明细 源文件后台下'!E:E,E323,'总明细 源文件后台下'!C:C,"Order")</f>
        <v>0</v>
      </c>
      <c r="T323">
        <f>SUMIFS('总明细 源文件后台下'!W:W,'总明细 源文件后台下'!E:E,E323,'总明细 源文件后台下'!C:C,"Order")</f>
        <v>7.19</v>
      </c>
      <c r="U323">
        <f>SUMIFS('总明细 源文件后台下'!G:G,'总明细 源文件后台下'!E:E,E323,'总明细 源文件后台下'!C:C,"Refund")</f>
        <v>0</v>
      </c>
      <c r="V323">
        <f>SUMIFS('总明细 源文件后台下'!M:M,'总明细 源文件后台下'!E:E,E323,'总明细 源文件后台下'!C:C,"Refund")</f>
        <v>0</v>
      </c>
      <c r="W323">
        <f>SUMIFS('总明细 源文件后台下'!N:N,'总明细 源文件后台下'!E:E,E323,'总明细 源文件后台下'!C:C,"Refund")</f>
        <v>0</v>
      </c>
      <c r="X323">
        <f>SUMIFS('总明细 源文件后台下'!O:O,'总明细 源文件后台下'!E:E,E323,'总明细 源文件后台下'!C:C,"Refund")</f>
        <v>0</v>
      </c>
      <c r="Y323">
        <f>SUMIFS('总明细 源文件后台下'!P:P,'总明细 源文件后台下'!E:E,E323,'总明细 源文件后台下'!C:C,"Refund")</f>
        <v>0</v>
      </c>
      <c r="Z323">
        <f>SUMIFS('总明细 源文件后台下'!Q:Q,'总明细 源文件后台下'!E:E,E323,'总明细 源文件后台下'!C:C,"Refund")</f>
        <v>0</v>
      </c>
      <c r="AA323">
        <f>SUMIFS('总明细 源文件后台下'!R:R,'总明细 源文件后台下'!E:E,E323,'总明细 源文件后台下'!C:C,"Refund")</f>
        <v>0</v>
      </c>
      <c r="AB323">
        <f>SUMIFS('总明细 源文件后台下'!S:S,'总明细 源文件后台下'!E:E,E323,'总明细 源文件后台下'!C:C,"Refund")</f>
        <v>0</v>
      </c>
      <c r="AC323">
        <f>SUMIFS('总明细 源文件后台下'!T:T,'总明细 源文件后台下'!E:E,E323,'总明细 源文件后台下'!C:C,"Refund")</f>
        <v>0</v>
      </c>
      <c r="AD323">
        <f>SUMIFS('总明细 源文件后台下'!U:U,'总明细 源文件后台下'!E:E,E323,'总明细 源文件后台下'!C:C,"Refund")</f>
        <v>0</v>
      </c>
      <c r="AE323">
        <f>SUMIFS('总明细 源文件后台下'!V:V,'总明细 源文件后台下'!E:E,E323,'总明细 源文件后台下'!C:C,"Refund")</f>
        <v>0</v>
      </c>
      <c r="AF323">
        <f>SUMIFS('总明细 源文件后台下'!W:W,'总明细 源文件后台下'!E:E,E323,'总明细 源文件后台下'!C:C,"Refund")</f>
        <v>0</v>
      </c>
      <c r="AK323">
        <f>(SUMIF('广告费 源文件后台下'!G:G,E323,'广告费 源文件后台下'!M:M))*-1</f>
        <v>0</v>
      </c>
      <c r="AL323">
        <f>SUMIFS('总明细 源文件后台下'!W:W,'总明细 源文件后台下'!E:E,E323,'总明细 源文件后台下'!C:C,"Adjustment",'总明细 源文件后台下'!F:F,"FBA Inventory Reimbursement - Customer Return")</f>
        <v>0</v>
      </c>
      <c r="AM323">
        <f>SUMIFS('总明细 源文件后台下'!W:W,'总明细 源文件后台下'!E:E,E323,'总明细 源文件后台下'!C:C,"Adjustment",'总明细 源文件后台下'!F:F,"FBA Inventory Reimbursement - Damaged:Warehouse")</f>
        <v>0</v>
      </c>
      <c r="AN323">
        <f>SUMIFS('总明细 源文件后台下'!W:W,'总明细 源文件后台下'!E:E,E323,'总明细 源文件后台下'!C:C,"Adjustment",'总明细 源文件后台下'!F:F,"FBA Inventory Reimbursement - Customer Service Issue")</f>
        <v>0</v>
      </c>
      <c r="AO323">
        <f>SUMIFS('总明细 源文件后台下'!W:W,'总明细 源文件后台下'!E:E,E323,'总明细 源文件后台下'!C:C,"Adjustment",'总明细 源文件后台下'!F:F,"FBA Inventory Reimbursement - Fee Correction")</f>
        <v>0</v>
      </c>
      <c r="AP323">
        <f>SUMIFS('总明细 源文件后台下'!W:W,'总明细 源文件后台下'!E:E,E323,'总明细 源文件后台下'!C:C,"Adjustment",'总明细 源文件后台下'!F:F,"FBA Inventory Reimbursement - General Adjustment")</f>
        <v>0</v>
      </c>
      <c r="AQ323">
        <f>SUMIFS('总明细 源文件后台下'!W:W,'总明细 源文件后台下'!E:E,E323,'总明细 源文件后台下'!C:C,"Adjustment",'总明细 源文件后台下'!F:F,"FBA Inventory Reimbursement - Lost:Inbound")</f>
        <v>0</v>
      </c>
      <c r="AR323">
        <f>SUMIFS('总明细 源文件后台下'!W:W,'总明细 源文件后台下'!E:E,E323,'总明细 源文件后台下'!C:C,"Adjustment",'总明细 源文件后台下'!F:F,"FBA Inventory Reimbursement - Lost:Warehouse")</f>
        <v>0</v>
      </c>
      <c r="AS323">
        <f>SUMIFS('总明细 源文件后台下'!W:W,'总明细 源文件后台下'!E:E,E323,'总明细 源文件后台下'!C:C,"Adjustment",'总明细 源文件后台下'!F:F,"Non-subscription Fee Adjustment")</f>
        <v>0</v>
      </c>
      <c r="AT323">
        <f>SUMIFS('总明细 源文件后台下'!W:W,'总明细 源文件后台下'!E:E,E323,'总明细 源文件后台下'!C:C,"Adjustment",'总明细 源文件后台下'!F:F,"FBA Inventory Placement Service Fee")</f>
        <v>0</v>
      </c>
      <c r="AV323">
        <f>SUMIF('FBA Customer Return Per Unit Fe'!B:B,E323,'FBA Customer Return Per Unit Fe'!C:C)</f>
        <v>-3.59</v>
      </c>
      <c r="AX323">
        <f>(SUMIF('仓储费 源文件后台下'!C:C,E323,'仓储费 源文件后台下'!V:V))*-1</f>
        <v>-0.47070000000000001</v>
      </c>
      <c r="AZ323">
        <f>SUMIF('Disposal Fee销毁费用-160.95'!B:B,E323,'Disposal Fee销毁费用-160.95'!D:D)*-1</f>
        <v>0</v>
      </c>
      <c r="BC323">
        <f>IFERROR(VLOOKUP(F323,'优惠券-86.4'!F:I,4,0),0)</f>
        <v>0</v>
      </c>
      <c r="BD323">
        <f>IFERROR(VLOOKUP(F323,'早评-120'!E:H,4,0),0)</f>
        <v>0</v>
      </c>
      <c r="BF323">
        <f t="shared" si="32"/>
        <v>3.1293000000000006</v>
      </c>
      <c r="BG323">
        <f t="shared" si="33"/>
        <v>0.24090069284064669</v>
      </c>
      <c r="BH323">
        <f t="shared" si="34"/>
        <v>20.340450000000004</v>
      </c>
      <c r="BQ323" s="45">
        <f t="shared" si="35"/>
        <v>20.340450000000004</v>
      </c>
      <c r="BR323">
        <f>SUMIFS('9月销毁明细'!D:D,'9月销毁明细'!A:A,E323,'9月销毁明细'!H:H,"Sellable")</f>
        <v>0</v>
      </c>
      <c r="BS323">
        <f>SUMIFS('9月销毁明细'!G:G,'9月销毁明细'!A:A,E323,'9月销毁明细'!H:H,"Sellable")</f>
        <v>0</v>
      </c>
      <c r="BT323">
        <f>SUMIFS('9月销毁明细'!D:D,'9月销毁明细'!A:A,E323,'9月销毁明细'!H:H,"Unsellable")</f>
        <v>0</v>
      </c>
      <c r="BU323">
        <f>SUMIFS('9月销毁明细'!G:G,'9月销毁明细'!A:A,E323,'9月销毁明细'!H:H,"Unsellable")</f>
        <v>0</v>
      </c>
      <c r="BW323">
        <f>IFERROR(I323*VLOOKUP(F323,'9.3成本表'!C:L,10,0),0)</f>
        <v>17.899999999999999</v>
      </c>
      <c r="BX323">
        <f t="shared" si="36"/>
        <v>13.26</v>
      </c>
      <c r="CC323" s="45">
        <f t="shared" si="37"/>
        <v>-10.819549999999994</v>
      </c>
      <c r="CD323" s="45">
        <f t="shared" si="38"/>
        <v>-0.12814058151240593</v>
      </c>
      <c r="CE323" s="45">
        <f t="shared" si="39"/>
        <v>-0.3472256097560974</v>
      </c>
    </row>
    <row r="324" spans="4:83" x14ac:dyDescent="0.25">
      <c r="D324" s="20" t="s">
        <v>757</v>
      </c>
      <c r="E324" s="20" t="s">
        <v>758</v>
      </c>
      <c r="F324" s="20">
        <v>4062</v>
      </c>
      <c r="G324">
        <v>318</v>
      </c>
      <c r="H324" s="20"/>
      <c r="I324">
        <f>SUMIFS('总明细 源文件后台下'!G:G,'总明细 源文件后台下'!E:E,E324,'总明细 源文件后台下'!C:C,"Order")</f>
        <v>0</v>
      </c>
      <c r="J324">
        <f>SUMIFS('总明细 源文件后台下'!M:M,'总明细 源文件后台下'!E:E,E324,'总明细 源文件后台下'!C:C,"Order")</f>
        <v>0</v>
      </c>
      <c r="K324">
        <f>SUMIFS('总明细 源文件后台下'!N:N,'总明细 源文件后台下'!E:E,E324,'总明细 源文件后台下'!C:C,"Order")</f>
        <v>0</v>
      </c>
      <c r="L324">
        <f>SUMIFS('总明细 源文件后台下'!O:O,'总明细 源文件后台下'!E:E,E324,'总明细 源文件后台下'!C:C,"Order")</f>
        <v>0</v>
      </c>
      <c r="M324">
        <f>SUMIFS('总明细 源文件后台下'!P:P,'总明细 源文件后台下'!E:E,E324,'总明细 源文件后台下'!C:C,"Order")</f>
        <v>0</v>
      </c>
      <c r="N324">
        <f>SUMIFS('总明细 源文件后台下'!Q:Q,'总明细 源文件后台下'!E:E,E324,'总明细 源文件后台下'!C:C,"Order")</f>
        <v>0</v>
      </c>
      <c r="O324">
        <f>SUMIFS('总明细 源文件后台下'!R:R,'总明细 源文件后台下'!E:E,E324,'总明细 源文件后台下'!C:C,"Order")</f>
        <v>0</v>
      </c>
      <c r="P324">
        <f>SUMIFS('总明细 源文件后台下'!S:S,'总明细 源文件后台下'!E:E,E324,'总明细 源文件后台下'!C:C,"Order")</f>
        <v>0</v>
      </c>
      <c r="Q324">
        <f>SUMIFS('总明细 源文件后台下'!T:T,'总明细 源文件后台下'!E:E,E324,'总明细 源文件后台下'!C:C,"Order")</f>
        <v>0</v>
      </c>
      <c r="R324">
        <f>SUMIFS('总明细 源文件后台下'!U:U,'总明细 源文件后台下'!E:E,E324,'总明细 源文件后台下'!C:C,"Order")</f>
        <v>0</v>
      </c>
      <c r="S324">
        <f>SUMIFS('总明细 源文件后台下'!V:V,'总明细 源文件后台下'!E:E,E324,'总明细 源文件后台下'!C:C,"Order")</f>
        <v>0</v>
      </c>
      <c r="T324">
        <f>SUMIFS('总明细 源文件后台下'!W:W,'总明细 源文件后台下'!E:E,E324,'总明细 源文件后台下'!C:C,"Order")</f>
        <v>0</v>
      </c>
      <c r="U324">
        <f>SUMIFS('总明细 源文件后台下'!G:G,'总明细 源文件后台下'!E:E,E324,'总明细 源文件后台下'!C:C,"Refund")</f>
        <v>0</v>
      </c>
      <c r="V324">
        <f>SUMIFS('总明细 源文件后台下'!M:M,'总明细 源文件后台下'!E:E,E324,'总明细 源文件后台下'!C:C,"Refund")</f>
        <v>0</v>
      </c>
      <c r="W324">
        <f>SUMIFS('总明细 源文件后台下'!N:N,'总明细 源文件后台下'!E:E,E324,'总明细 源文件后台下'!C:C,"Refund")</f>
        <v>0</v>
      </c>
      <c r="X324">
        <f>SUMIFS('总明细 源文件后台下'!O:O,'总明细 源文件后台下'!E:E,E324,'总明细 源文件后台下'!C:C,"Refund")</f>
        <v>0</v>
      </c>
      <c r="Y324">
        <f>SUMIFS('总明细 源文件后台下'!P:P,'总明细 源文件后台下'!E:E,E324,'总明细 源文件后台下'!C:C,"Refund")</f>
        <v>0</v>
      </c>
      <c r="Z324">
        <f>SUMIFS('总明细 源文件后台下'!Q:Q,'总明细 源文件后台下'!E:E,E324,'总明细 源文件后台下'!C:C,"Refund")</f>
        <v>0</v>
      </c>
      <c r="AA324">
        <f>SUMIFS('总明细 源文件后台下'!R:R,'总明细 源文件后台下'!E:E,E324,'总明细 源文件后台下'!C:C,"Refund")</f>
        <v>0</v>
      </c>
      <c r="AB324">
        <f>SUMIFS('总明细 源文件后台下'!S:S,'总明细 源文件后台下'!E:E,E324,'总明细 源文件后台下'!C:C,"Refund")</f>
        <v>0</v>
      </c>
      <c r="AC324">
        <f>SUMIFS('总明细 源文件后台下'!T:T,'总明细 源文件后台下'!E:E,E324,'总明细 源文件后台下'!C:C,"Refund")</f>
        <v>0</v>
      </c>
      <c r="AD324">
        <f>SUMIFS('总明细 源文件后台下'!U:U,'总明细 源文件后台下'!E:E,E324,'总明细 源文件后台下'!C:C,"Refund")</f>
        <v>0</v>
      </c>
      <c r="AE324">
        <f>SUMIFS('总明细 源文件后台下'!V:V,'总明细 源文件后台下'!E:E,E324,'总明细 源文件后台下'!C:C,"Refund")</f>
        <v>0</v>
      </c>
      <c r="AF324">
        <f>SUMIFS('总明细 源文件后台下'!W:W,'总明细 源文件后台下'!E:E,E324,'总明细 源文件后台下'!C:C,"Refund")</f>
        <v>0</v>
      </c>
      <c r="AK324">
        <f>(SUMIF('广告费 源文件后台下'!G:G,E324,'广告费 源文件后台下'!M:M))*-1</f>
        <v>0</v>
      </c>
      <c r="AL324">
        <f>SUMIFS('总明细 源文件后台下'!W:W,'总明细 源文件后台下'!E:E,E324,'总明细 源文件后台下'!C:C,"Adjustment",'总明细 源文件后台下'!F:F,"FBA Inventory Reimbursement - Customer Return")</f>
        <v>0</v>
      </c>
      <c r="AM324">
        <f>SUMIFS('总明细 源文件后台下'!W:W,'总明细 源文件后台下'!E:E,E324,'总明细 源文件后台下'!C:C,"Adjustment",'总明细 源文件后台下'!F:F,"FBA Inventory Reimbursement - Damaged:Warehouse")</f>
        <v>0</v>
      </c>
      <c r="AN324">
        <f>SUMIFS('总明细 源文件后台下'!W:W,'总明细 源文件后台下'!E:E,E324,'总明细 源文件后台下'!C:C,"Adjustment",'总明细 源文件后台下'!F:F,"FBA Inventory Reimbursement - Customer Service Issue")</f>
        <v>0</v>
      </c>
      <c r="AO324">
        <f>SUMIFS('总明细 源文件后台下'!W:W,'总明细 源文件后台下'!E:E,E324,'总明细 源文件后台下'!C:C,"Adjustment",'总明细 源文件后台下'!F:F,"FBA Inventory Reimbursement - Fee Correction")</f>
        <v>0</v>
      </c>
      <c r="AP324">
        <f>SUMIFS('总明细 源文件后台下'!W:W,'总明细 源文件后台下'!E:E,E324,'总明细 源文件后台下'!C:C,"Adjustment",'总明细 源文件后台下'!F:F,"FBA Inventory Reimbursement - General Adjustment")</f>
        <v>0</v>
      </c>
      <c r="AQ324">
        <f>SUMIFS('总明细 源文件后台下'!W:W,'总明细 源文件后台下'!E:E,E324,'总明细 源文件后台下'!C:C,"Adjustment",'总明细 源文件后台下'!F:F,"FBA Inventory Reimbursement - Lost:Inbound")</f>
        <v>0</v>
      </c>
      <c r="AR324">
        <f>SUMIFS('总明细 源文件后台下'!W:W,'总明细 源文件后台下'!E:E,E324,'总明细 源文件后台下'!C:C,"Adjustment",'总明细 源文件后台下'!F:F,"FBA Inventory Reimbursement - Lost:Warehouse")</f>
        <v>0</v>
      </c>
      <c r="AS324">
        <f>SUMIFS('总明细 源文件后台下'!W:W,'总明细 源文件后台下'!E:E,E324,'总明细 源文件后台下'!C:C,"Adjustment",'总明细 源文件后台下'!F:F,"Non-subscription Fee Adjustment")</f>
        <v>0</v>
      </c>
      <c r="AT324">
        <f>SUMIFS('总明细 源文件后台下'!W:W,'总明细 源文件后台下'!E:E,E324,'总明细 源文件后台下'!C:C,"Adjustment",'总明细 源文件后台下'!F:F,"FBA Inventory Placement Service Fee")</f>
        <v>0</v>
      </c>
      <c r="AV324">
        <f>SUMIF('FBA Customer Return Per Unit Fe'!B:B,E324,'FBA Customer Return Per Unit Fe'!C:C)</f>
        <v>0</v>
      </c>
      <c r="AX324">
        <f>(SUMIF('仓储费 源文件后台下'!C:C,E324,'仓储费 源文件后台下'!V:V))*-1</f>
        <v>-0.49370000000000003</v>
      </c>
      <c r="AZ324">
        <f>SUMIF('Disposal Fee销毁费用-160.95'!B:B,E324,'Disposal Fee销毁费用-160.95'!D:D)*-1</f>
        <v>0</v>
      </c>
      <c r="BC324">
        <f>IFERROR(VLOOKUP(F324,'优惠券-86.4'!F:I,4,0),0)</f>
        <v>0</v>
      </c>
      <c r="BD324">
        <f>IFERROR(VLOOKUP(F324,'早评-120'!E:H,4,0),0)</f>
        <v>0</v>
      </c>
      <c r="BF324">
        <f t="shared" si="32"/>
        <v>-0.49370000000000003</v>
      </c>
      <c r="BG324">
        <f t="shared" si="33"/>
        <v>0</v>
      </c>
      <c r="BH324">
        <f t="shared" si="34"/>
        <v>-3.2090500000000004</v>
      </c>
      <c r="BQ324" s="45">
        <f t="shared" si="35"/>
        <v>-3.2090500000000004</v>
      </c>
      <c r="BR324">
        <f>SUMIFS('9月销毁明细'!D:D,'9月销毁明细'!A:A,E324,'9月销毁明细'!H:H,"Sellable")</f>
        <v>0</v>
      </c>
      <c r="BS324">
        <f>SUMIFS('9月销毁明细'!G:G,'9月销毁明细'!A:A,E324,'9月销毁明细'!H:H,"Sellable")</f>
        <v>0</v>
      </c>
      <c r="BT324">
        <f>SUMIFS('9月销毁明细'!D:D,'9月销毁明细'!A:A,E324,'9月销毁明细'!H:H,"Unsellable")</f>
        <v>0</v>
      </c>
      <c r="BU324">
        <f>SUMIFS('9月销毁明细'!G:G,'9月销毁明细'!A:A,E324,'9月销毁明细'!H:H,"Unsellable")</f>
        <v>0</v>
      </c>
      <c r="BW324">
        <f>IFERROR(I324*VLOOKUP(F324,'9.3成本表'!C:L,10,0),0)</f>
        <v>0</v>
      </c>
      <c r="BX324">
        <f t="shared" si="36"/>
        <v>0</v>
      </c>
      <c r="CC324" s="45">
        <f t="shared" si="37"/>
        <v>-3.2090500000000004</v>
      </c>
      <c r="CD324" s="45">
        <f t="shared" si="38"/>
        <v>0</v>
      </c>
      <c r="CE324" s="45">
        <f t="shared" si="39"/>
        <v>0</v>
      </c>
    </row>
    <row r="325" spans="4:83" x14ac:dyDescent="0.25">
      <c r="D325" s="20" t="s">
        <v>759</v>
      </c>
      <c r="E325" s="20" t="s">
        <v>760</v>
      </c>
      <c r="F325" s="20">
        <v>4062</v>
      </c>
      <c r="G325">
        <v>319</v>
      </c>
      <c r="H325" s="20"/>
      <c r="I325">
        <f>SUMIFS('总明细 源文件后台下'!G:G,'总明细 源文件后台下'!E:E,E325,'总明细 源文件后台下'!C:C,"Order")</f>
        <v>0</v>
      </c>
      <c r="J325">
        <f>SUMIFS('总明细 源文件后台下'!M:M,'总明细 源文件后台下'!E:E,E325,'总明细 源文件后台下'!C:C,"Order")</f>
        <v>0</v>
      </c>
      <c r="K325">
        <f>SUMIFS('总明细 源文件后台下'!N:N,'总明细 源文件后台下'!E:E,E325,'总明细 源文件后台下'!C:C,"Order")</f>
        <v>0</v>
      </c>
      <c r="L325">
        <f>SUMIFS('总明细 源文件后台下'!O:O,'总明细 源文件后台下'!E:E,E325,'总明细 源文件后台下'!C:C,"Order")</f>
        <v>0</v>
      </c>
      <c r="M325">
        <f>SUMIFS('总明细 源文件后台下'!P:P,'总明细 源文件后台下'!E:E,E325,'总明细 源文件后台下'!C:C,"Order")</f>
        <v>0</v>
      </c>
      <c r="N325">
        <f>SUMIFS('总明细 源文件后台下'!Q:Q,'总明细 源文件后台下'!E:E,E325,'总明细 源文件后台下'!C:C,"Order")</f>
        <v>0</v>
      </c>
      <c r="O325">
        <f>SUMIFS('总明细 源文件后台下'!R:R,'总明细 源文件后台下'!E:E,E325,'总明细 源文件后台下'!C:C,"Order")</f>
        <v>0</v>
      </c>
      <c r="P325">
        <f>SUMIFS('总明细 源文件后台下'!S:S,'总明细 源文件后台下'!E:E,E325,'总明细 源文件后台下'!C:C,"Order")</f>
        <v>0</v>
      </c>
      <c r="Q325">
        <f>SUMIFS('总明细 源文件后台下'!T:T,'总明细 源文件后台下'!E:E,E325,'总明细 源文件后台下'!C:C,"Order")</f>
        <v>0</v>
      </c>
      <c r="R325">
        <f>SUMIFS('总明细 源文件后台下'!U:U,'总明细 源文件后台下'!E:E,E325,'总明细 源文件后台下'!C:C,"Order")</f>
        <v>0</v>
      </c>
      <c r="S325">
        <f>SUMIFS('总明细 源文件后台下'!V:V,'总明细 源文件后台下'!E:E,E325,'总明细 源文件后台下'!C:C,"Order")</f>
        <v>0</v>
      </c>
      <c r="T325">
        <f>SUMIFS('总明细 源文件后台下'!W:W,'总明细 源文件后台下'!E:E,E325,'总明细 源文件后台下'!C:C,"Order")</f>
        <v>0</v>
      </c>
      <c r="U325">
        <f>SUMIFS('总明细 源文件后台下'!G:G,'总明细 源文件后台下'!E:E,E325,'总明细 源文件后台下'!C:C,"Refund")</f>
        <v>0</v>
      </c>
      <c r="V325">
        <f>SUMIFS('总明细 源文件后台下'!M:M,'总明细 源文件后台下'!E:E,E325,'总明细 源文件后台下'!C:C,"Refund")</f>
        <v>0</v>
      </c>
      <c r="W325">
        <f>SUMIFS('总明细 源文件后台下'!N:N,'总明细 源文件后台下'!E:E,E325,'总明细 源文件后台下'!C:C,"Refund")</f>
        <v>0</v>
      </c>
      <c r="X325">
        <f>SUMIFS('总明细 源文件后台下'!O:O,'总明细 源文件后台下'!E:E,E325,'总明细 源文件后台下'!C:C,"Refund")</f>
        <v>0</v>
      </c>
      <c r="Y325">
        <f>SUMIFS('总明细 源文件后台下'!P:P,'总明细 源文件后台下'!E:E,E325,'总明细 源文件后台下'!C:C,"Refund")</f>
        <v>0</v>
      </c>
      <c r="Z325">
        <f>SUMIFS('总明细 源文件后台下'!Q:Q,'总明细 源文件后台下'!E:E,E325,'总明细 源文件后台下'!C:C,"Refund")</f>
        <v>0</v>
      </c>
      <c r="AA325">
        <f>SUMIFS('总明细 源文件后台下'!R:R,'总明细 源文件后台下'!E:E,E325,'总明细 源文件后台下'!C:C,"Refund")</f>
        <v>0</v>
      </c>
      <c r="AB325">
        <f>SUMIFS('总明细 源文件后台下'!S:S,'总明细 源文件后台下'!E:E,E325,'总明细 源文件后台下'!C:C,"Refund")</f>
        <v>0</v>
      </c>
      <c r="AC325">
        <f>SUMIFS('总明细 源文件后台下'!T:T,'总明细 源文件后台下'!E:E,E325,'总明细 源文件后台下'!C:C,"Refund")</f>
        <v>0</v>
      </c>
      <c r="AD325">
        <f>SUMIFS('总明细 源文件后台下'!U:U,'总明细 源文件后台下'!E:E,E325,'总明细 源文件后台下'!C:C,"Refund")</f>
        <v>0</v>
      </c>
      <c r="AE325">
        <f>SUMIFS('总明细 源文件后台下'!V:V,'总明细 源文件后台下'!E:E,E325,'总明细 源文件后台下'!C:C,"Refund")</f>
        <v>0</v>
      </c>
      <c r="AF325">
        <f>SUMIFS('总明细 源文件后台下'!W:W,'总明细 源文件后台下'!E:E,E325,'总明细 源文件后台下'!C:C,"Refund")</f>
        <v>0</v>
      </c>
      <c r="AK325">
        <f>(SUMIF('广告费 源文件后台下'!G:G,E325,'广告费 源文件后台下'!M:M))*-1</f>
        <v>0</v>
      </c>
      <c r="AL325">
        <f>SUMIFS('总明细 源文件后台下'!W:W,'总明细 源文件后台下'!E:E,E325,'总明细 源文件后台下'!C:C,"Adjustment",'总明细 源文件后台下'!F:F,"FBA Inventory Reimbursement - Customer Return")</f>
        <v>0</v>
      </c>
      <c r="AM325">
        <f>SUMIFS('总明细 源文件后台下'!W:W,'总明细 源文件后台下'!E:E,E325,'总明细 源文件后台下'!C:C,"Adjustment",'总明细 源文件后台下'!F:F,"FBA Inventory Reimbursement - Damaged:Warehouse")</f>
        <v>0</v>
      </c>
      <c r="AN325">
        <f>SUMIFS('总明细 源文件后台下'!W:W,'总明细 源文件后台下'!E:E,E325,'总明细 源文件后台下'!C:C,"Adjustment",'总明细 源文件后台下'!F:F,"FBA Inventory Reimbursement - Customer Service Issue")</f>
        <v>0</v>
      </c>
      <c r="AO325">
        <f>SUMIFS('总明细 源文件后台下'!W:W,'总明细 源文件后台下'!E:E,E325,'总明细 源文件后台下'!C:C,"Adjustment",'总明细 源文件后台下'!F:F,"FBA Inventory Reimbursement - Fee Correction")</f>
        <v>0</v>
      </c>
      <c r="AP325">
        <f>SUMIFS('总明细 源文件后台下'!W:W,'总明细 源文件后台下'!E:E,E325,'总明细 源文件后台下'!C:C,"Adjustment",'总明细 源文件后台下'!F:F,"FBA Inventory Reimbursement - General Adjustment")</f>
        <v>0</v>
      </c>
      <c r="AQ325">
        <f>SUMIFS('总明细 源文件后台下'!W:W,'总明细 源文件后台下'!E:E,E325,'总明细 源文件后台下'!C:C,"Adjustment",'总明细 源文件后台下'!F:F,"FBA Inventory Reimbursement - Lost:Inbound")</f>
        <v>0</v>
      </c>
      <c r="AR325">
        <f>SUMIFS('总明细 源文件后台下'!W:W,'总明细 源文件后台下'!E:E,E325,'总明细 源文件后台下'!C:C,"Adjustment",'总明细 源文件后台下'!F:F,"FBA Inventory Reimbursement - Lost:Warehouse")</f>
        <v>0</v>
      </c>
      <c r="AS325">
        <f>SUMIFS('总明细 源文件后台下'!W:W,'总明细 源文件后台下'!E:E,E325,'总明细 源文件后台下'!C:C,"Adjustment",'总明细 源文件后台下'!F:F,"Non-subscription Fee Adjustment")</f>
        <v>0</v>
      </c>
      <c r="AT325">
        <f>SUMIFS('总明细 源文件后台下'!W:W,'总明细 源文件后台下'!E:E,E325,'总明细 源文件后台下'!C:C,"Adjustment",'总明细 源文件后台下'!F:F,"FBA Inventory Placement Service Fee")</f>
        <v>0</v>
      </c>
      <c r="AV325">
        <f>SUMIF('FBA Customer Return Per Unit Fe'!B:B,E325,'FBA Customer Return Per Unit Fe'!C:C)</f>
        <v>0</v>
      </c>
      <c r="AX325">
        <f>(SUMIF('仓储费 源文件后台下'!C:C,E325,'仓储费 源文件后台下'!V:V))*-1</f>
        <v>-0.54859999999999998</v>
      </c>
      <c r="AZ325">
        <f>SUMIF('Disposal Fee销毁费用-160.95'!B:B,E325,'Disposal Fee销毁费用-160.95'!D:D)*-1</f>
        <v>0</v>
      </c>
      <c r="BC325">
        <f>IFERROR(VLOOKUP(F325,'优惠券-86.4'!F:I,4,0),0)</f>
        <v>0</v>
      </c>
      <c r="BD325">
        <f>IFERROR(VLOOKUP(F325,'早评-120'!E:H,4,0),0)</f>
        <v>0</v>
      </c>
      <c r="BF325">
        <f t="shared" si="32"/>
        <v>-0.54859999999999998</v>
      </c>
      <c r="BG325">
        <f t="shared" si="33"/>
        <v>0</v>
      </c>
      <c r="BH325">
        <f t="shared" si="34"/>
        <v>-3.5659000000000001</v>
      </c>
      <c r="BQ325" s="45">
        <f t="shared" si="35"/>
        <v>-3.5659000000000001</v>
      </c>
      <c r="BR325">
        <f>SUMIFS('9月销毁明细'!D:D,'9月销毁明细'!A:A,E325,'9月销毁明细'!H:H,"Sellable")</f>
        <v>0</v>
      </c>
      <c r="BS325">
        <f>SUMIFS('9月销毁明细'!G:G,'9月销毁明细'!A:A,E325,'9月销毁明细'!H:H,"Sellable")</f>
        <v>0</v>
      </c>
      <c r="BT325">
        <f>SUMIFS('9月销毁明细'!D:D,'9月销毁明细'!A:A,E325,'9月销毁明细'!H:H,"Unsellable")</f>
        <v>0</v>
      </c>
      <c r="BU325">
        <f>SUMIFS('9月销毁明细'!G:G,'9月销毁明细'!A:A,E325,'9月销毁明细'!H:H,"Unsellable")</f>
        <v>0</v>
      </c>
      <c r="BW325">
        <f>IFERROR(I325*VLOOKUP(F325,'9.3成本表'!C:L,10,0),0)</f>
        <v>0</v>
      </c>
      <c r="BX325">
        <f t="shared" si="36"/>
        <v>0</v>
      </c>
      <c r="CC325" s="45">
        <f t="shared" si="37"/>
        <v>-3.5659000000000001</v>
      </c>
      <c r="CD325" s="45">
        <f t="shared" si="38"/>
        <v>0</v>
      </c>
      <c r="CE325" s="45">
        <f t="shared" si="39"/>
        <v>0</v>
      </c>
    </row>
    <row r="326" spans="4:83" x14ac:dyDescent="0.25">
      <c r="D326" s="20" t="s">
        <v>761</v>
      </c>
      <c r="E326" s="20" t="s">
        <v>762</v>
      </c>
      <c r="F326" s="20">
        <v>4062</v>
      </c>
      <c r="G326">
        <v>320</v>
      </c>
      <c r="H326" s="20"/>
      <c r="I326">
        <f>SUMIFS('总明细 源文件后台下'!G:G,'总明细 源文件后台下'!E:E,E326,'总明细 源文件后台下'!C:C,"Order")</f>
        <v>3</v>
      </c>
      <c r="J326">
        <f>SUMIFS('总明细 源文件后台下'!M:M,'总明细 源文件后台下'!E:E,E326,'总明细 源文件后台下'!C:C,"Order")</f>
        <v>32.97</v>
      </c>
      <c r="K326">
        <f>SUMIFS('总明细 源文件后台下'!N:N,'总明细 源文件后台下'!E:E,E326,'总明细 源文件后台下'!C:C,"Order")</f>
        <v>7.18</v>
      </c>
      <c r="L326">
        <f>SUMIFS('总明细 源文件后台下'!O:O,'总明细 源文件后台下'!E:E,E326,'总明细 源文件后台下'!C:C,"Order")</f>
        <v>0</v>
      </c>
      <c r="M326">
        <f>SUMIFS('总明细 源文件后台下'!P:P,'总明细 源文件后台下'!E:E,E326,'总明细 源文件后台下'!C:C,"Order")</f>
        <v>-7.3800000000000008</v>
      </c>
      <c r="N326">
        <f>SUMIFS('总明细 源文件后台下'!Q:Q,'总明细 源文件后台下'!E:E,E326,'总明细 源文件后台下'!C:C,"Order")</f>
        <v>0.97</v>
      </c>
      <c r="O326">
        <f>SUMIFS('总明细 源文件后台下'!R:R,'总明细 源文件后台下'!E:E,E326,'总明细 源文件后台下'!C:C,"Order")</f>
        <v>-0.97</v>
      </c>
      <c r="P326">
        <f>SUMIFS('总明细 源文件后台下'!S:S,'总明细 源文件后台下'!E:E,E326,'总明细 源文件后台下'!C:C,"Order")</f>
        <v>-5.57</v>
      </c>
      <c r="Q326">
        <f>SUMIFS('总明细 源文件后台下'!T:T,'总明细 源文件后台下'!E:E,E326,'总明细 源文件后台下'!C:C,"Order")</f>
        <v>-10.77</v>
      </c>
      <c r="R326">
        <f>SUMIFS('总明细 源文件后台下'!U:U,'总明细 源文件后台下'!E:E,E326,'总明细 源文件后台下'!C:C,"Order")</f>
        <v>0</v>
      </c>
      <c r="S326">
        <f>SUMIFS('总明细 源文件后台下'!V:V,'总明细 源文件后台下'!E:E,E326,'总明细 源文件后台下'!C:C,"Order")</f>
        <v>0</v>
      </c>
      <c r="T326">
        <f>SUMIFS('总明细 源文件后台下'!W:W,'总明细 源文件后台下'!E:E,E326,'总明细 源文件后台下'!C:C,"Order")</f>
        <v>16.43</v>
      </c>
      <c r="U326">
        <f>SUMIFS('总明细 源文件后台下'!G:G,'总明细 源文件后台下'!E:E,E326,'总明细 源文件后台下'!C:C,"Refund")</f>
        <v>1</v>
      </c>
      <c r="V326">
        <f>SUMIFS('总明细 源文件后台下'!M:M,'总明细 源文件后台下'!E:E,E326,'总明细 源文件后台下'!C:C,"Refund")</f>
        <v>-9.99</v>
      </c>
      <c r="W326">
        <f>SUMIFS('总明细 源文件后台下'!N:N,'总明细 源文件后台下'!E:E,E326,'总明细 源文件后台下'!C:C,"Refund")</f>
        <v>0</v>
      </c>
      <c r="X326">
        <f>SUMIFS('总明细 源文件后台下'!O:O,'总明细 源文件后台下'!E:E,E326,'总明细 源文件后台下'!C:C,"Refund")</f>
        <v>0</v>
      </c>
      <c r="Y326">
        <f>SUMIFS('总明细 源文件后台下'!P:P,'总明细 源文件后台下'!E:E,E326,'总明细 源文件后台下'!C:C,"Refund")</f>
        <v>0</v>
      </c>
      <c r="Z326">
        <f>SUMIFS('总明细 源文件后台下'!Q:Q,'总明细 源文件后台下'!E:E,E326,'总明细 源文件后台下'!C:C,"Refund")</f>
        <v>0</v>
      </c>
      <c r="AA326">
        <f>SUMIFS('总明细 源文件后台下'!R:R,'总明细 源文件后台下'!E:E,E326,'总明细 源文件后台下'!C:C,"Refund")</f>
        <v>0</v>
      </c>
      <c r="AB326">
        <f>SUMIFS('总明细 源文件后台下'!S:S,'总明细 源文件后台下'!E:E,E326,'总明细 源文件后台下'!C:C,"Refund")</f>
        <v>1.36</v>
      </c>
      <c r="AC326">
        <f>SUMIFS('总明细 源文件后台下'!T:T,'总明细 源文件后台下'!E:E,E326,'总明细 源文件后台下'!C:C,"Refund")</f>
        <v>0</v>
      </c>
      <c r="AD326">
        <f>SUMIFS('总明细 源文件后台下'!U:U,'总明细 源文件后台下'!E:E,E326,'总明细 源文件后台下'!C:C,"Refund")</f>
        <v>0</v>
      </c>
      <c r="AE326">
        <f>SUMIFS('总明细 源文件后台下'!V:V,'总明细 源文件后台下'!E:E,E326,'总明细 源文件后台下'!C:C,"Refund")</f>
        <v>0</v>
      </c>
      <c r="AF326">
        <f>SUMIFS('总明细 源文件后台下'!W:W,'总明细 源文件后台下'!E:E,E326,'总明细 源文件后台下'!C:C,"Refund")</f>
        <v>-8.6300000000000008</v>
      </c>
      <c r="AK326">
        <f>(SUMIF('广告费 源文件后台下'!G:G,E326,'广告费 源文件后台下'!M:M))*-1</f>
        <v>0</v>
      </c>
      <c r="AL326">
        <f>SUMIFS('总明细 源文件后台下'!W:W,'总明细 源文件后台下'!E:E,E326,'总明细 源文件后台下'!C:C,"Adjustment",'总明细 源文件后台下'!F:F,"FBA Inventory Reimbursement - Customer Return")</f>
        <v>0</v>
      </c>
      <c r="AM326">
        <f>SUMIFS('总明细 源文件后台下'!W:W,'总明细 源文件后台下'!E:E,E326,'总明细 源文件后台下'!C:C,"Adjustment",'总明细 源文件后台下'!F:F,"FBA Inventory Reimbursement - Damaged:Warehouse")</f>
        <v>0</v>
      </c>
      <c r="AN326">
        <f>SUMIFS('总明细 源文件后台下'!W:W,'总明细 源文件后台下'!E:E,E326,'总明细 源文件后台下'!C:C,"Adjustment",'总明细 源文件后台下'!F:F,"FBA Inventory Reimbursement - Customer Service Issue")</f>
        <v>0</v>
      </c>
      <c r="AO326">
        <f>SUMIFS('总明细 源文件后台下'!W:W,'总明细 源文件后台下'!E:E,E326,'总明细 源文件后台下'!C:C,"Adjustment",'总明细 源文件后台下'!F:F,"FBA Inventory Reimbursement - Fee Correction")</f>
        <v>0</v>
      </c>
      <c r="AP326">
        <f>SUMIFS('总明细 源文件后台下'!W:W,'总明细 源文件后台下'!E:E,E326,'总明细 源文件后台下'!C:C,"Adjustment",'总明细 源文件后台下'!F:F,"FBA Inventory Reimbursement - General Adjustment")</f>
        <v>0</v>
      </c>
      <c r="AQ326">
        <f>SUMIFS('总明细 源文件后台下'!W:W,'总明细 源文件后台下'!E:E,E326,'总明细 源文件后台下'!C:C,"Adjustment",'总明细 源文件后台下'!F:F,"FBA Inventory Reimbursement - Lost:Inbound")</f>
        <v>0</v>
      </c>
      <c r="AR326">
        <f>SUMIFS('总明细 源文件后台下'!W:W,'总明细 源文件后台下'!E:E,E326,'总明细 源文件后台下'!C:C,"Adjustment",'总明细 源文件后台下'!F:F,"FBA Inventory Reimbursement - Lost:Warehouse")</f>
        <v>0</v>
      </c>
      <c r="AS326">
        <f>SUMIFS('总明细 源文件后台下'!W:W,'总明细 源文件后台下'!E:E,E326,'总明细 源文件后台下'!C:C,"Adjustment",'总明细 源文件后台下'!F:F,"Non-subscription Fee Adjustment")</f>
        <v>0</v>
      </c>
      <c r="AT326">
        <f>SUMIFS('总明细 源文件后台下'!W:W,'总明细 源文件后台下'!E:E,E326,'总明细 源文件后台下'!C:C,"Adjustment",'总明细 源文件后台下'!F:F,"FBA Inventory Placement Service Fee")</f>
        <v>0</v>
      </c>
      <c r="AV326">
        <f>SUMIF('FBA Customer Return Per Unit Fe'!B:B,E326,'FBA Customer Return Per Unit Fe'!C:C)</f>
        <v>-3.59</v>
      </c>
      <c r="AX326">
        <f>(SUMIF('仓储费 源文件后台下'!C:C,E326,'仓储费 源文件后台下'!V:V))*-1</f>
        <v>-0.49370000000000003</v>
      </c>
      <c r="AZ326">
        <f>SUMIF('Disposal Fee销毁费用-160.95'!B:B,E326,'Disposal Fee销毁费用-160.95'!D:D)*-1</f>
        <v>0</v>
      </c>
      <c r="BC326">
        <f>IFERROR(VLOOKUP(F326,'优惠券-86.4'!F:I,4,0),0)</f>
        <v>0</v>
      </c>
      <c r="BD326">
        <f>IFERROR(VLOOKUP(F326,'早评-120'!E:H,4,0),0)</f>
        <v>0</v>
      </c>
      <c r="BF326">
        <f t="shared" si="32"/>
        <v>3.7162999999999986</v>
      </c>
      <c r="BG326">
        <f t="shared" si="33"/>
        <v>0.11271762208067937</v>
      </c>
      <c r="BH326">
        <f t="shared" si="34"/>
        <v>24.15594999999999</v>
      </c>
      <c r="BQ326" s="45">
        <f t="shared" si="35"/>
        <v>24.15594999999999</v>
      </c>
      <c r="BR326">
        <f>SUMIFS('9月销毁明细'!D:D,'9月销毁明细'!A:A,E326,'9月销毁明细'!H:H,"Sellable")</f>
        <v>0</v>
      </c>
      <c r="BS326">
        <f>SUMIFS('9月销毁明细'!G:G,'9月销毁明细'!A:A,E326,'9月销毁明细'!H:H,"Sellable")</f>
        <v>0</v>
      </c>
      <c r="BT326">
        <f>SUMIFS('9月销毁明细'!D:D,'9月销毁明细'!A:A,E326,'9月销毁明细'!H:H,"Unsellable")</f>
        <v>0</v>
      </c>
      <c r="BU326">
        <f>SUMIFS('9月销毁明细'!G:G,'9月销毁明细'!A:A,E326,'9月销毁明细'!H:H,"Unsellable")</f>
        <v>0</v>
      </c>
      <c r="BW326">
        <f>IFERROR(I326*VLOOKUP(F326,'9.3成本表'!C:L,10,0),0)</f>
        <v>53.699999999999996</v>
      </c>
      <c r="BX326">
        <f t="shared" si="36"/>
        <v>39.78</v>
      </c>
      <c r="CC326" s="45">
        <f t="shared" si="37"/>
        <v>-69.32405</v>
      </c>
      <c r="CD326" s="45">
        <f t="shared" si="38"/>
        <v>-0.32348311985254657</v>
      </c>
      <c r="CE326" s="45">
        <f t="shared" si="39"/>
        <v>-0.74159231921266588</v>
      </c>
    </row>
    <row r="327" spans="4:83" x14ac:dyDescent="0.25">
      <c r="D327" s="20" t="s">
        <v>763</v>
      </c>
      <c r="E327" s="20" t="s">
        <v>764</v>
      </c>
      <c r="F327" s="20">
        <v>4063</v>
      </c>
      <c r="G327">
        <v>321</v>
      </c>
      <c r="H327" s="20"/>
      <c r="I327">
        <f>SUMIFS('总明细 源文件后台下'!G:G,'总明细 源文件后台下'!E:E,E327,'总明细 源文件后台下'!C:C,"Order")</f>
        <v>1</v>
      </c>
      <c r="J327">
        <f>SUMIFS('总明细 源文件后台下'!M:M,'总明细 源文件后台下'!E:E,E327,'总明细 源文件后台下'!C:C,"Order")</f>
        <v>9.99</v>
      </c>
      <c r="K327">
        <f>SUMIFS('总明细 源文件后台下'!N:N,'总明细 源文件后台下'!E:E,E327,'总明细 源文件后台下'!C:C,"Order")</f>
        <v>0</v>
      </c>
      <c r="L327">
        <f>SUMIFS('总明细 源文件后台下'!O:O,'总明细 源文件后台下'!E:E,E327,'总明细 源文件后台下'!C:C,"Order")</f>
        <v>0</v>
      </c>
      <c r="M327">
        <f>SUMIFS('总明细 源文件后台下'!P:P,'总明细 源文件后台下'!E:E,E327,'总明细 源文件后台下'!C:C,"Order")</f>
        <v>0</v>
      </c>
      <c r="N327">
        <f>SUMIFS('总明细 源文件后台下'!Q:Q,'总明细 源文件后台下'!E:E,E327,'总明细 源文件后台下'!C:C,"Order")</f>
        <v>0.44</v>
      </c>
      <c r="O327">
        <f>SUMIFS('总明细 源文件后台下'!R:R,'总明细 源文件后台下'!E:E,E327,'总明细 源文件后台下'!C:C,"Order")</f>
        <v>-0.44</v>
      </c>
      <c r="P327">
        <f>SUMIFS('总明细 源文件后台下'!S:S,'总明细 源文件后台下'!E:E,E327,'总明细 源文件后台下'!C:C,"Order")</f>
        <v>-1.7</v>
      </c>
      <c r="Q327">
        <f>SUMIFS('总明细 源文件后台下'!T:T,'总明细 源文件后台下'!E:E,E327,'总明细 源文件后台下'!C:C,"Order")</f>
        <v>-3.59</v>
      </c>
      <c r="R327">
        <f>SUMIFS('总明细 源文件后台下'!U:U,'总明细 源文件后台下'!E:E,E327,'总明细 源文件后台下'!C:C,"Order")</f>
        <v>0</v>
      </c>
      <c r="S327">
        <f>SUMIFS('总明细 源文件后台下'!V:V,'总明细 源文件后台下'!E:E,E327,'总明细 源文件后台下'!C:C,"Order")</f>
        <v>0</v>
      </c>
      <c r="T327">
        <f>SUMIFS('总明细 源文件后台下'!W:W,'总明细 源文件后台下'!E:E,E327,'总明细 源文件后台下'!C:C,"Order")</f>
        <v>4.7</v>
      </c>
      <c r="U327">
        <f>SUMIFS('总明细 源文件后台下'!G:G,'总明细 源文件后台下'!E:E,E327,'总明细 源文件后台下'!C:C,"Refund")</f>
        <v>0</v>
      </c>
      <c r="V327">
        <f>SUMIFS('总明细 源文件后台下'!M:M,'总明细 源文件后台下'!E:E,E327,'总明细 源文件后台下'!C:C,"Refund")</f>
        <v>0</v>
      </c>
      <c r="W327">
        <f>SUMIFS('总明细 源文件后台下'!N:N,'总明细 源文件后台下'!E:E,E327,'总明细 源文件后台下'!C:C,"Refund")</f>
        <v>0</v>
      </c>
      <c r="X327">
        <f>SUMIFS('总明细 源文件后台下'!O:O,'总明细 源文件后台下'!E:E,E327,'总明细 源文件后台下'!C:C,"Refund")</f>
        <v>0</v>
      </c>
      <c r="Y327">
        <f>SUMIFS('总明细 源文件后台下'!P:P,'总明细 源文件后台下'!E:E,E327,'总明细 源文件后台下'!C:C,"Refund")</f>
        <v>0</v>
      </c>
      <c r="Z327">
        <f>SUMIFS('总明细 源文件后台下'!Q:Q,'总明细 源文件后台下'!E:E,E327,'总明细 源文件后台下'!C:C,"Refund")</f>
        <v>0</v>
      </c>
      <c r="AA327">
        <f>SUMIFS('总明细 源文件后台下'!R:R,'总明细 源文件后台下'!E:E,E327,'总明细 源文件后台下'!C:C,"Refund")</f>
        <v>0</v>
      </c>
      <c r="AB327">
        <f>SUMIFS('总明细 源文件后台下'!S:S,'总明细 源文件后台下'!E:E,E327,'总明细 源文件后台下'!C:C,"Refund")</f>
        <v>0</v>
      </c>
      <c r="AC327">
        <f>SUMIFS('总明细 源文件后台下'!T:T,'总明细 源文件后台下'!E:E,E327,'总明细 源文件后台下'!C:C,"Refund")</f>
        <v>0</v>
      </c>
      <c r="AD327">
        <f>SUMIFS('总明细 源文件后台下'!U:U,'总明细 源文件后台下'!E:E,E327,'总明细 源文件后台下'!C:C,"Refund")</f>
        <v>0</v>
      </c>
      <c r="AE327">
        <f>SUMIFS('总明细 源文件后台下'!V:V,'总明细 源文件后台下'!E:E,E327,'总明细 源文件后台下'!C:C,"Refund")</f>
        <v>0</v>
      </c>
      <c r="AF327">
        <f>SUMIFS('总明细 源文件后台下'!W:W,'总明细 源文件后台下'!E:E,E327,'总明细 源文件后台下'!C:C,"Refund")</f>
        <v>0</v>
      </c>
      <c r="AK327">
        <f>(SUMIF('广告费 源文件后台下'!G:G,E327,'广告费 源文件后台下'!M:M))*-1</f>
        <v>0</v>
      </c>
      <c r="AL327">
        <f>SUMIFS('总明细 源文件后台下'!W:W,'总明细 源文件后台下'!E:E,E327,'总明细 源文件后台下'!C:C,"Adjustment",'总明细 源文件后台下'!F:F,"FBA Inventory Reimbursement - Customer Return")</f>
        <v>0</v>
      </c>
      <c r="AM327">
        <f>SUMIFS('总明细 源文件后台下'!W:W,'总明细 源文件后台下'!E:E,E327,'总明细 源文件后台下'!C:C,"Adjustment",'总明细 源文件后台下'!F:F,"FBA Inventory Reimbursement - Damaged:Warehouse")</f>
        <v>0</v>
      </c>
      <c r="AN327">
        <f>SUMIFS('总明细 源文件后台下'!W:W,'总明细 源文件后台下'!E:E,E327,'总明细 源文件后台下'!C:C,"Adjustment",'总明细 源文件后台下'!F:F,"FBA Inventory Reimbursement - Customer Service Issue")</f>
        <v>0</v>
      </c>
      <c r="AO327">
        <f>SUMIFS('总明细 源文件后台下'!W:W,'总明细 源文件后台下'!E:E,E327,'总明细 源文件后台下'!C:C,"Adjustment",'总明细 源文件后台下'!F:F,"FBA Inventory Reimbursement - Fee Correction")</f>
        <v>0</v>
      </c>
      <c r="AP327">
        <f>SUMIFS('总明细 源文件后台下'!W:W,'总明细 源文件后台下'!E:E,E327,'总明细 源文件后台下'!C:C,"Adjustment",'总明细 源文件后台下'!F:F,"FBA Inventory Reimbursement - General Adjustment")</f>
        <v>0</v>
      </c>
      <c r="AQ327">
        <f>SUMIFS('总明细 源文件后台下'!W:W,'总明细 源文件后台下'!E:E,E327,'总明细 源文件后台下'!C:C,"Adjustment",'总明细 源文件后台下'!F:F,"FBA Inventory Reimbursement - Lost:Inbound")</f>
        <v>0</v>
      </c>
      <c r="AR327">
        <f>SUMIFS('总明细 源文件后台下'!W:W,'总明细 源文件后台下'!E:E,E327,'总明细 源文件后台下'!C:C,"Adjustment",'总明细 源文件后台下'!F:F,"FBA Inventory Reimbursement - Lost:Warehouse")</f>
        <v>0</v>
      </c>
      <c r="AS327">
        <f>SUMIFS('总明细 源文件后台下'!W:W,'总明细 源文件后台下'!E:E,E327,'总明细 源文件后台下'!C:C,"Adjustment",'总明细 源文件后台下'!F:F,"Non-subscription Fee Adjustment")</f>
        <v>0</v>
      </c>
      <c r="AT327">
        <f>SUMIFS('总明细 源文件后台下'!W:W,'总明细 源文件后台下'!E:E,E327,'总明细 源文件后台下'!C:C,"Adjustment",'总明细 源文件后台下'!F:F,"FBA Inventory Placement Service Fee")</f>
        <v>0</v>
      </c>
      <c r="AV327">
        <f>SUMIF('FBA Customer Return Per Unit Fe'!B:B,E327,'FBA Customer Return Per Unit Fe'!C:C)</f>
        <v>0</v>
      </c>
      <c r="AX327">
        <f>(SUMIF('仓储费 源文件后台下'!C:C,E327,'仓储费 源文件后台下'!V:V))*-1</f>
        <v>-0.59330000000000005</v>
      </c>
      <c r="AZ327">
        <f>SUMIF('Disposal Fee销毁费用-160.95'!B:B,E327,'Disposal Fee销毁费用-160.95'!D:D)*-1</f>
        <v>0</v>
      </c>
      <c r="BC327">
        <f>IFERROR(VLOOKUP(F327,'优惠券-86.4'!F:I,4,0),0)</f>
        <v>0</v>
      </c>
      <c r="BD327">
        <f>IFERROR(VLOOKUP(F327,'早评-120'!E:H,4,0),0)</f>
        <v>0</v>
      </c>
      <c r="BF327">
        <f t="shared" si="32"/>
        <v>4.1067</v>
      </c>
      <c r="BG327">
        <f t="shared" si="33"/>
        <v>0.4110810810810811</v>
      </c>
      <c r="BH327">
        <f t="shared" si="34"/>
        <v>26.693550000000002</v>
      </c>
      <c r="BQ327" s="45">
        <f t="shared" si="35"/>
        <v>26.693550000000002</v>
      </c>
      <c r="BR327">
        <f>SUMIFS('9月销毁明细'!D:D,'9月销毁明细'!A:A,E327,'9月销毁明细'!H:H,"Sellable")</f>
        <v>0</v>
      </c>
      <c r="BS327">
        <f>SUMIFS('9月销毁明细'!G:G,'9月销毁明细'!A:A,E327,'9月销毁明细'!H:H,"Sellable")</f>
        <v>0</v>
      </c>
      <c r="BT327">
        <f>SUMIFS('9月销毁明细'!D:D,'9月销毁明细'!A:A,E327,'9月销毁明细'!H:H,"Unsellable")</f>
        <v>0</v>
      </c>
      <c r="BU327">
        <f>SUMIFS('9月销毁明细'!G:G,'9月销毁明细'!A:A,E327,'9月销毁明细'!H:H,"Unsellable")</f>
        <v>0</v>
      </c>
      <c r="BW327">
        <f>IFERROR(I327*VLOOKUP(F327,'9.3成本表'!C:L,10,0),0)</f>
        <v>8.4</v>
      </c>
      <c r="BX327">
        <f t="shared" si="36"/>
        <v>13.26</v>
      </c>
      <c r="CC327" s="45">
        <f t="shared" si="37"/>
        <v>5.0335500000000035</v>
      </c>
      <c r="CD327" s="45">
        <f t="shared" si="38"/>
        <v>7.7516747516747572E-2</v>
      </c>
      <c r="CE327" s="45">
        <f t="shared" si="39"/>
        <v>0.23238919667590044</v>
      </c>
    </row>
    <row r="328" spans="4:83" x14ac:dyDescent="0.25">
      <c r="D328" s="20" t="s">
        <v>765</v>
      </c>
      <c r="E328" s="20" t="s">
        <v>766</v>
      </c>
      <c r="F328" s="20">
        <v>4063</v>
      </c>
      <c r="G328">
        <v>322</v>
      </c>
      <c r="H328" s="20"/>
      <c r="I328">
        <f>SUMIFS('总明细 源文件后台下'!G:G,'总明细 源文件后台下'!E:E,E328,'总明细 源文件后台下'!C:C,"Order")</f>
        <v>1</v>
      </c>
      <c r="J328">
        <f>SUMIFS('总明细 源文件后台下'!M:M,'总明细 源文件后台下'!E:E,E328,'总明细 源文件后台下'!C:C,"Order")</f>
        <v>9.99</v>
      </c>
      <c r="K328">
        <f>SUMIFS('总明细 源文件后台下'!N:N,'总明细 源文件后台下'!E:E,E328,'总明细 源文件后台下'!C:C,"Order")</f>
        <v>0</v>
      </c>
      <c r="L328">
        <f>SUMIFS('总明细 源文件后台下'!O:O,'总明细 源文件后台下'!E:E,E328,'总明细 源文件后台下'!C:C,"Order")</f>
        <v>0</v>
      </c>
      <c r="M328">
        <f>SUMIFS('总明细 源文件后台下'!P:P,'总明细 源文件后台下'!E:E,E328,'总明细 源文件后台下'!C:C,"Order")</f>
        <v>-0.2</v>
      </c>
      <c r="N328">
        <f>SUMIFS('总明细 源文件后台下'!Q:Q,'总明细 源文件后台下'!E:E,E328,'总明细 源文件后台下'!C:C,"Order")</f>
        <v>0.71</v>
      </c>
      <c r="O328">
        <f>SUMIFS('总明细 源文件后台下'!R:R,'总明细 源文件后台下'!E:E,E328,'总明细 源文件后台下'!C:C,"Order")</f>
        <v>-0.71</v>
      </c>
      <c r="P328">
        <f>SUMIFS('总明细 源文件后台下'!S:S,'总明细 源文件后台下'!E:E,E328,'总明细 源文件后台下'!C:C,"Order")</f>
        <v>-1.66</v>
      </c>
      <c r="Q328">
        <f>SUMIFS('总明细 源文件后台下'!T:T,'总明细 源文件后台下'!E:E,E328,'总明细 源文件后台下'!C:C,"Order")</f>
        <v>-3.59</v>
      </c>
      <c r="R328">
        <f>SUMIFS('总明细 源文件后台下'!U:U,'总明细 源文件后台下'!E:E,E328,'总明细 源文件后台下'!C:C,"Order")</f>
        <v>0</v>
      </c>
      <c r="S328">
        <f>SUMIFS('总明细 源文件后台下'!V:V,'总明细 源文件后台下'!E:E,E328,'总明细 源文件后台下'!C:C,"Order")</f>
        <v>0</v>
      </c>
      <c r="T328">
        <f>SUMIFS('总明细 源文件后台下'!W:W,'总明细 源文件后台下'!E:E,E328,'总明细 源文件后台下'!C:C,"Order")</f>
        <v>4.54</v>
      </c>
      <c r="U328">
        <f>SUMIFS('总明细 源文件后台下'!G:G,'总明细 源文件后台下'!E:E,E328,'总明细 源文件后台下'!C:C,"Refund")</f>
        <v>0</v>
      </c>
      <c r="V328">
        <f>SUMIFS('总明细 源文件后台下'!M:M,'总明细 源文件后台下'!E:E,E328,'总明细 源文件后台下'!C:C,"Refund")</f>
        <v>0</v>
      </c>
      <c r="W328">
        <f>SUMIFS('总明细 源文件后台下'!N:N,'总明细 源文件后台下'!E:E,E328,'总明细 源文件后台下'!C:C,"Refund")</f>
        <v>0</v>
      </c>
      <c r="X328">
        <f>SUMIFS('总明细 源文件后台下'!O:O,'总明细 源文件后台下'!E:E,E328,'总明细 源文件后台下'!C:C,"Refund")</f>
        <v>0</v>
      </c>
      <c r="Y328">
        <f>SUMIFS('总明细 源文件后台下'!P:P,'总明细 源文件后台下'!E:E,E328,'总明细 源文件后台下'!C:C,"Refund")</f>
        <v>0</v>
      </c>
      <c r="Z328">
        <f>SUMIFS('总明细 源文件后台下'!Q:Q,'总明细 源文件后台下'!E:E,E328,'总明细 源文件后台下'!C:C,"Refund")</f>
        <v>0</v>
      </c>
      <c r="AA328">
        <f>SUMIFS('总明细 源文件后台下'!R:R,'总明细 源文件后台下'!E:E,E328,'总明细 源文件后台下'!C:C,"Refund")</f>
        <v>0</v>
      </c>
      <c r="AB328">
        <f>SUMIFS('总明细 源文件后台下'!S:S,'总明细 源文件后台下'!E:E,E328,'总明细 源文件后台下'!C:C,"Refund")</f>
        <v>0</v>
      </c>
      <c r="AC328">
        <f>SUMIFS('总明细 源文件后台下'!T:T,'总明细 源文件后台下'!E:E,E328,'总明细 源文件后台下'!C:C,"Refund")</f>
        <v>0</v>
      </c>
      <c r="AD328">
        <f>SUMIFS('总明细 源文件后台下'!U:U,'总明细 源文件后台下'!E:E,E328,'总明细 源文件后台下'!C:C,"Refund")</f>
        <v>0</v>
      </c>
      <c r="AE328">
        <f>SUMIFS('总明细 源文件后台下'!V:V,'总明细 源文件后台下'!E:E,E328,'总明细 源文件后台下'!C:C,"Refund")</f>
        <v>0</v>
      </c>
      <c r="AF328">
        <f>SUMIFS('总明细 源文件后台下'!W:W,'总明细 源文件后台下'!E:E,E328,'总明细 源文件后台下'!C:C,"Refund")</f>
        <v>0</v>
      </c>
      <c r="AK328">
        <f>(SUMIF('广告费 源文件后台下'!G:G,E328,'广告费 源文件后台下'!M:M))*-1</f>
        <v>0</v>
      </c>
      <c r="AL328">
        <f>SUMIFS('总明细 源文件后台下'!W:W,'总明细 源文件后台下'!E:E,E328,'总明细 源文件后台下'!C:C,"Adjustment",'总明细 源文件后台下'!F:F,"FBA Inventory Reimbursement - Customer Return")</f>
        <v>0</v>
      </c>
      <c r="AM328">
        <f>SUMIFS('总明细 源文件后台下'!W:W,'总明细 源文件后台下'!E:E,E328,'总明细 源文件后台下'!C:C,"Adjustment",'总明细 源文件后台下'!F:F,"FBA Inventory Reimbursement - Damaged:Warehouse")</f>
        <v>0</v>
      </c>
      <c r="AN328">
        <f>SUMIFS('总明细 源文件后台下'!W:W,'总明细 源文件后台下'!E:E,E328,'总明细 源文件后台下'!C:C,"Adjustment",'总明细 源文件后台下'!F:F,"FBA Inventory Reimbursement - Customer Service Issue")</f>
        <v>0</v>
      </c>
      <c r="AO328">
        <f>SUMIFS('总明细 源文件后台下'!W:W,'总明细 源文件后台下'!E:E,E328,'总明细 源文件后台下'!C:C,"Adjustment",'总明细 源文件后台下'!F:F,"FBA Inventory Reimbursement - Fee Correction")</f>
        <v>0</v>
      </c>
      <c r="AP328">
        <f>SUMIFS('总明细 源文件后台下'!W:W,'总明细 源文件后台下'!E:E,E328,'总明细 源文件后台下'!C:C,"Adjustment",'总明细 源文件后台下'!F:F,"FBA Inventory Reimbursement - General Adjustment")</f>
        <v>0</v>
      </c>
      <c r="AQ328">
        <f>SUMIFS('总明细 源文件后台下'!W:W,'总明细 源文件后台下'!E:E,E328,'总明细 源文件后台下'!C:C,"Adjustment",'总明细 源文件后台下'!F:F,"FBA Inventory Reimbursement - Lost:Inbound")</f>
        <v>0</v>
      </c>
      <c r="AR328">
        <f>SUMIFS('总明细 源文件后台下'!W:W,'总明细 源文件后台下'!E:E,E328,'总明细 源文件后台下'!C:C,"Adjustment",'总明细 源文件后台下'!F:F,"FBA Inventory Reimbursement - Lost:Warehouse")</f>
        <v>0</v>
      </c>
      <c r="AS328">
        <f>SUMIFS('总明细 源文件后台下'!W:W,'总明细 源文件后台下'!E:E,E328,'总明细 源文件后台下'!C:C,"Adjustment",'总明细 源文件后台下'!F:F,"Non-subscription Fee Adjustment")</f>
        <v>0</v>
      </c>
      <c r="AT328">
        <f>SUMIFS('总明细 源文件后台下'!W:W,'总明细 源文件后台下'!E:E,E328,'总明细 源文件后台下'!C:C,"Adjustment",'总明细 源文件后台下'!F:F,"FBA Inventory Placement Service Fee")</f>
        <v>0</v>
      </c>
      <c r="AV328">
        <f>SUMIF('FBA Customer Return Per Unit Fe'!B:B,E328,'FBA Customer Return Per Unit Fe'!C:C)</f>
        <v>0</v>
      </c>
      <c r="AX328">
        <f>(SUMIF('仓储费 源文件后台下'!C:C,E328,'仓储费 源文件后台下'!V:V))*-1</f>
        <v>-0.59340000000000004</v>
      </c>
      <c r="AZ328">
        <f>SUMIF('Disposal Fee销毁费用-160.95'!B:B,E328,'Disposal Fee销毁费用-160.95'!D:D)*-1</f>
        <v>0</v>
      </c>
      <c r="BC328">
        <f>IFERROR(VLOOKUP(F328,'优惠券-86.4'!F:I,4,0),0)</f>
        <v>0</v>
      </c>
      <c r="BD328">
        <f>IFERROR(VLOOKUP(F328,'早评-120'!E:H,4,0),0)</f>
        <v>0</v>
      </c>
      <c r="BF328">
        <f t="shared" ref="BF328:BF391" si="40">T328+AF328+SUM(AG328:BD328)</f>
        <v>3.9466000000000001</v>
      </c>
      <c r="BG328">
        <f t="shared" ref="BG328:BG391" si="41">IFERROR(BF328/J328,0)</f>
        <v>0.39505505505505506</v>
      </c>
      <c r="BH328">
        <f t="shared" ref="BH328:BH391" si="42">IFERROR((BF328*6.5),0)</f>
        <v>25.652900000000002</v>
      </c>
      <c r="BQ328" s="45">
        <f t="shared" ref="BQ328:BQ391" si="43">BH328+BI328-BJ328-BK328-BL328-BM328-BN328-BO328-BP328</f>
        <v>25.652900000000002</v>
      </c>
      <c r="BR328">
        <f>SUMIFS('9月销毁明细'!D:D,'9月销毁明细'!A:A,E328,'9月销毁明细'!H:H,"Sellable")</f>
        <v>0</v>
      </c>
      <c r="BS328">
        <f>SUMIFS('9月销毁明细'!G:G,'9月销毁明细'!A:A,E328,'9月销毁明细'!H:H,"Sellable")</f>
        <v>0</v>
      </c>
      <c r="BT328">
        <f>SUMIFS('9月销毁明细'!D:D,'9月销毁明细'!A:A,E328,'9月销毁明细'!H:H,"Unsellable")</f>
        <v>0</v>
      </c>
      <c r="BU328">
        <f>SUMIFS('9月销毁明细'!G:G,'9月销毁明细'!A:A,E328,'9月销毁明细'!H:H,"Unsellable")</f>
        <v>0</v>
      </c>
      <c r="BW328">
        <f>IFERROR(I328*VLOOKUP(F328,'9.3成本表'!C:L,10,0),0)</f>
        <v>8.4</v>
      </c>
      <c r="BX328">
        <f t="shared" ref="BX328:BX391" si="44">13.26*I328</f>
        <v>13.26</v>
      </c>
      <c r="CC328" s="45">
        <f t="shared" ref="CC328:CC391" si="45">BQ328-BS328-BU328-BW328-BX328</f>
        <v>3.9929000000000041</v>
      </c>
      <c r="CD328" s="45">
        <f t="shared" ref="CD328:CD391" si="46">IFERROR(CC328/(J328*6.5),0)</f>
        <v>6.1490721490721552E-2</v>
      </c>
      <c r="CE328" s="45">
        <f t="shared" ref="CE328:CE391" si="47">IFERROR(CC328/(BW328+BX328),0)</f>
        <v>0.1843444136657435</v>
      </c>
    </row>
    <row r="329" spans="4:83" x14ac:dyDescent="0.25">
      <c r="D329" s="20" t="s">
        <v>767</v>
      </c>
      <c r="E329" s="20" t="s">
        <v>768</v>
      </c>
      <c r="F329" s="20">
        <v>4063</v>
      </c>
      <c r="G329">
        <v>323</v>
      </c>
      <c r="H329" s="20"/>
      <c r="I329">
        <f>SUMIFS('总明细 源文件后台下'!G:G,'总明细 源文件后台下'!E:E,E329,'总明细 源文件后台下'!C:C,"Order")</f>
        <v>1</v>
      </c>
      <c r="J329">
        <f>SUMIFS('总明细 源文件后台下'!M:M,'总明细 源文件后台下'!E:E,E329,'总明细 源文件后台下'!C:C,"Order")</f>
        <v>9.99</v>
      </c>
      <c r="K329">
        <f>SUMIFS('总明细 源文件后台下'!N:N,'总明细 源文件后台下'!E:E,E329,'总明细 源文件后台下'!C:C,"Order")</f>
        <v>0</v>
      </c>
      <c r="L329">
        <f>SUMIFS('总明细 源文件后台下'!O:O,'总明细 源文件后台下'!E:E,E329,'总明细 源文件后台下'!C:C,"Order")</f>
        <v>0</v>
      </c>
      <c r="M329">
        <f>SUMIFS('总明细 源文件后台下'!P:P,'总明细 源文件后台下'!E:E,E329,'总明细 源文件后台下'!C:C,"Order")</f>
        <v>0</v>
      </c>
      <c r="N329">
        <f>SUMIFS('总明细 源文件后台下'!Q:Q,'总明细 源文件后台下'!E:E,E329,'总明细 源文件后台下'!C:C,"Order")</f>
        <v>0</v>
      </c>
      <c r="O329">
        <f>SUMIFS('总明细 源文件后台下'!R:R,'总明细 源文件后台下'!E:E,E329,'总明细 源文件后台下'!C:C,"Order")</f>
        <v>0</v>
      </c>
      <c r="P329">
        <f>SUMIFS('总明细 源文件后台下'!S:S,'总明细 源文件后台下'!E:E,E329,'总明细 源文件后台下'!C:C,"Order")</f>
        <v>-1.7</v>
      </c>
      <c r="Q329">
        <f>SUMIFS('总明细 源文件后台下'!T:T,'总明细 源文件后台下'!E:E,E329,'总明细 源文件后台下'!C:C,"Order")</f>
        <v>-3.59</v>
      </c>
      <c r="R329">
        <f>SUMIFS('总明细 源文件后台下'!U:U,'总明细 源文件后台下'!E:E,E329,'总明细 源文件后台下'!C:C,"Order")</f>
        <v>0</v>
      </c>
      <c r="S329">
        <f>SUMIFS('总明细 源文件后台下'!V:V,'总明细 源文件后台下'!E:E,E329,'总明细 源文件后台下'!C:C,"Order")</f>
        <v>0</v>
      </c>
      <c r="T329">
        <f>SUMIFS('总明细 源文件后台下'!W:W,'总明细 源文件后台下'!E:E,E329,'总明细 源文件后台下'!C:C,"Order")</f>
        <v>4.7</v>
      </c>
      <c r="U329">
        <f>SUMIFS('总明细 源文件后台下'!G:G,'总明细 源文件后台下'!E:E,E329,'总明细 源文件后台下'!C:C,"Refund")</f>
        <v>0</v>
      </c>
      <c r="V329">
        <f>SUMIFS('总明细 源文件后台下'!M:M,'总明细 源文件后台下'!E:E,E329,'总明细 源文件后台下'!C:C,"Refund")</f>
        <v>0</v>
      </c>
      <c r="W329">
        <f>SUMIFS('总明细 源文件后台下'!N:N,'总明细 源文件后台下'!E:E,E329,'总明细 源文件后台下'!C:C,"Refund")</f>
        <v>0</v>
      </c>
      <c r="X329">
        <f>SUMIFS('总明细 源文件后台下'!O:O,'总明细 源文件后台下'!E:E,E329,'总明细 源文件后台下'!C:C,"Refund")</f>
        <v>0</v>
      </c>
      <c r="Y329">
        <f>SUMIFS('总明细 源文件后台下'!P:P,'总明细 源文件后台下'!E:E,E329,'总明细 源文件后台下'!C:C,"Refund")</f>
        <v>0</v>
      </c>
      <c r="Z329">
        <f>SUMIFS('总明细 源文件后台下'!Q:Q,'总明细 源文件后台下'!E:E,E329,'总明细 源文件后台下'!C:C,"Refund")</f>
        <v>0</v>
      </c>
      <c r="AA329">
        <f>SUMIFS('总明细 源文件后台下'!R:R,'总明细 源文件后台下'!E:E,E329,'总明细 源文件后台下'!C:C,"Refund")</f>
        <v>0</v>
      </c>
      <c r="AB329">
        <f>SUMIFS('总明细 源文件后台下'!S:S,'总明细 源文件后台下'!E:E,E329,'总明细 源文件后台下'!C:C,"Refund")</f>
        <v>0</v>
      </c>
      <c r="AC329">
        <f>SUMIFS('总明细 源文件后台下'!T:T,'总明细 源文件后台下'!E:E,E329,'总明细 源文件后台下'!C:C,"Refund")</f>
        <v>0</v>
      </c>
      <c r="AD329">
        <f>SUMIFS('总明细 源文件后台下'!U:U,'总明细 源文件后台下'!E:E,E329,'总明细 源文件后台下'!C:C,"Refund")</f>
        <v>0</v>
      </c>
      <c r="AE329">
        <f>SUMIFS('总明细 源文件后台下'!V:V,'总明细 源文件后台下'!E:E,E329,'总明细 源文件后台下'!C:C,"Refund")</f>
        <v>0</v>
      </c>
      <c r="AF329">
        <f>SUMIFS('总明细 源文件后台下'!W:W,'总明细 源文件后台下'!E:E,E329,'总明细 源文件后台下'!C:C,"Refund")</f>
        <v>0</v>
      </c>
      <c r="AK329">
        <f>(SUMIF('广告费 源文件后台下'!G:G,E329,'广告费 源文件后台下'!M:M))*-1</f>
        <v>0</v>
      </c>
      <c r="AL329">
        <f>SUMIFS('总明细 源文件后台下'!W:W,'总明细 源文件后台下'!E:E,E329,'总明细 源文件后台下'!C:C,"Adjustment",'总明细 源文件后台下'!F:F,"FBA Inventory Reimbursement - Customer Return")</f>
        <v>0</v>
      </c>
      <c r="AM329">
        <f>SUMIFS('总明细 源文件后台下'!W:W,'总明细 源文件后台下'!E:E,E329,'总明细 源文件后台下'!C:C,"Adjustment",'总明细 源文件后台下'!F:F,"FBA Inventory Reimbursement - Damaged:Warehouse")</f>
        <v>0</v>
      </c>
      <c r="AN329">
        <f>SUMIFS('总明细 源文件后台下'!W:W,'总明细 源文件后台下'!E:E,E329,'总明细 源文件后台下'!C:C,"Adjustment",'总明细 源文件后台下'!F:F,"FBA Inventory Reimbursement - Customer Service Issue")</f>
        <v>0</v>
      </c>
      <c r="AO329">
        <f>SUMIFS('总明细 源文件后台下'!W:W,'总明细 源文件后台下'!E:E,E329,'总明细 源文件后台下'!C:C,"Adjustment",'总明细 源文件后台下'!F:F,"FBA Inventory Reimbursement - Fee Correction")</f>
        <v>0</v>
      </c>
      <c r="AP329">
        <f>SUMIFS('总明细 源文件后台下'!W:W,'总明细 源文件后台下'!E:E,E329,'总明细 源文件后台下'!C:C,"Adjustment",'总明细 源文件后台下'!F:F,"FBA Inventory Reimbursement - General Adjustment")</f>
        <v>0</v>
      </c>
      <c r="AQ329">
        <f>SUMIFS('总明细 源文件后台下'!W:W,'总明细 源文件后台下'!E:E,E329,'总明细 源文件后台下'!C:C,"Adjustment",'总明细 源文件后台下'!F:F,"FBA Inventory Reimbursement - Lost:Inbound")</f>
        <v>0</v>
      </c>
      <c r="AR329">
        <f>SUMIFS('总明细 源文件后台下'!W:W,'总明细 源文件后台下'!E:E,E329,'总明细 源文件后台下'!C:C,"Adjustment",'总明细 源文件后台下'!F:F,"FBA Inventory Reimbursement - Lost:Warehouse")</f>
        <v>0</v>
      </c>
      <c r="AS329">
        <f>SUMIFS('总明细 源文件后台下'!W:W,'总明细 源文件后台下'!E:E,E329,'总明细 源文件后台下'!C:C,"Adjustment",'总明细 源文件后台下'!F:F,"Non-subscription Fee Adjustment")</f>
        <v>0</v>
      </c>
      <c r="AT329">
        <f>SUMIFS('总明细 源文件后台下'!W:W,'总明细 源文件后台下'!E:E,E329,'总明细 源文件后台下'!C:C,"Adjustment",'总明细 源文件后台下'!F:F,"FBA Inventory Placement Service Fee")</f>
        <v>0</v>
      </c>
      <c r="AV329">
        <f>SUMIF('FBA Customer Return Per Unit Fe'!B:B,E329,'FBA Customer Return Per Unit Fe'!C:C)</f>
        <v>0</v>
      </c>
      <c r="AX329">
        <f>(SUMIF('仓储费 源文件后台下'!C:C,E329,'仓储费 源文件后台下'!V:V))*-1</f>
        <v>-0.46310000000000001</v>
      </c>
      <c r="AZ329">
        <f>SUMIF('Disposal Fee销毁费用-160.95'!B:B,E329,'Disposal Fee销毁费用-160.95'!D:D)*-1</f>
        <v>0</v>
      </c>
      <c r="BC329">
        <f>IFERROR(VLOOKUP(F329,'优惠券-86.4'!F:I,4,0),0)</f>
        <v>0</v>
      </c>
      <c r="BD329">
        <f>IFERROR(VLOOKUP(F329,'早评-120'!E:H,4,0),0)</f>
        <v>0</v>
      </c>
      <c r="BF329">
        <f t="shared" si="40"/>
        <v>4.2369000000000003</v>
      </c>
      <c r="BG329">
        <f t="shared" si="41"/>
        <v>0.42411411411411415</v>
      </c>
      <c r="BH329">
        <f t="shared" si="42"/>
        <v>27.539850000000001</v>
      </c>
      <c r="BQ329" s="45">
        <f t="shared" si="43"/>
        <v>27.539850000000001</v>
      </c>
      <c r="BR329">
        <f>SUMIFS('9月销毁明细'!D:D,'9月销毁明细'!A:A,E329,'9月销毁明细'!H:H,"Sellable")</f>
        <v>0</v>
      </c>
      <c r="BS329">
        <f>SUMIFS('9月销毁明细'!G:G,'9月销毁明细'!A:A,E329,'9月销毁明细'!H:H,"Sellable")</f>
        <v>0</v>
      </c>
      <c r="BT329">
        <f>SUMIFS('9月销毁明细'!D:D,'9月销毁明细'!A:A,E329,'9月销毁明细'!H:H,"Unsellable")</f>
        <v>0</v>
      </c>
      <c r="BU329">
        <f>SUMIFS('9月销毁明细'!G:G,'9月销毁明细'!A:A,E329,'9月销毁明细'!H:H,"Unsellable")</f>
        <v>0</v>
      </c>
      <c r="BW329">
        <f>IFERROR(I329*VLOOKUP(F329,'9.3成本表'!C:L,10,0),0)</f>
        <v>8.4</v>
      </c>
      <c r="BX329">
        <f t="shared" si="44"/>
        <v>13.26</v>
      </c>
      <c r="CC329" s="45">
        <f t="shared" si="45"/>
        <v>5.8798500000000029</v>
      </c>
      <c r="CD329" s="45">
        <f t="shared" si="46"/>
        <v>9.0549780549780592E-2</v>
      </c>
      <c r="CE329" s="45">
        <f t="shared" si="47"/>
        <v>0.27146121883656521</v>
      </c>
    </row>
    <row r="330" spans="4:83" x14ac:dyDescent="0.25">
      <c r="D330" s="20" t="s">
        <v>769</v>
      </c>
      <c r="E330" s="20" t="s">
        <v>770</v>
      </c>
      <c r="F330" s="20">
        <v>4063</v>
      </c>
      <c r="G330">
        <v>324</v>
      </c>
      <c r="H330" s="20"/>
      <c r="I330">
        <f>SUMIFS('总明细 源文件后台下'!G:G,'总明细 源文件后台下'!E:E,E330,'总明细 源文件后台下'!C:C,"Order")</f>
        <v>0</v>
      </c>
      <c r="J330">
        <f>SUMIFS('总明细 源文件后台下'!M:M,'总明细 源文件后台下'!E:E,E330,'总明细 源文件后台下'!C:C,"Order")</f>
        <v>0</v>
      </c>
      <c r="K330">
        <f>SUMIFS('总明细 源文件后台下'!N:N,'总明细 源文件后台下'!E:E,E330,'总明细 源文件后台下'!C:C,"Order")</f>
        <v>0</v>
      </c>
      <c r="L330">
        <f>SUMIFS('总明细 源文件后台下'!O:O,'总明细 源文件后台下'!E:E,E330,'总明细 源文件后台下'!C:C,"Order")</f>
        <v>0</v>
      </c>
      <c r="M330">
        <f>SUMIFS('总明细 源文件后台下'!P:P,'总明细 源文件后台下'!E:E,E330,'总明细 源文件后台下'!C:C,"Order")</f>
        <v>0</v>
      </c>
      <c r="N330">
        <f>SUMIFS('总明细 源文件后台下'!Q:Q,'总明细 源文件后台下'!E:E,E330,'总明细 源文件后台下'!C:C,"Order")</f>
        <v>0</v>
      </c>
      <c r="O330">
        <f>SUMIFS('总明细 源文件后台下'!R:R,'总明细 源文件后台下'!E:E,E330,'总明细 源文件后台下'!C:C,"Order")</f>
        <v>0</v>
      </c>
      <c r="P330">
        <f>SUMIFS('总明细 源文件后台下'!S:S,'总明细 源文件后台下'!E:E,E330,'总明细 源文件后台下'!C:C,"Order")</f>
        <v>0</v>
      </c>
      <c r="Q330">
        <f>SUMIFS('总明细 源文件后台下'!T:T,'总明细 源文件后台下'!E:E,E330,'总明细 源文件后台下'!C:C,"Order")</f>
        <v>0</v>
      </c>
      <c r="R330">
        <f>SUMIFS('总明细 源文件后台下'!U:U,'总明细 源文件后台下'!E:E,E330,'总明细 源文件后台下'!C:C,"Order")</f>
        <v>0</v>
      </c>
      <c r="S330">
        <f>SUMIFS('总明细 源文件后台下'!V:V,'总明细 源文件后台下'!E:E,E330,'总明细 源文件后台下'!C:C,"Order")</f>
        <v>0</v>
      </c>
      <c r="T330">
        <f>SUMIFS('总明细 源文件后台下'!W:W,'总明细 源文件后台下'!E:E,E330,'总明细 源文件后台下'!C:C,"Order")</f>
        <v>0</v>
      </c>
      <c r="U330">
        <f>SUMIFS('总明细 源文件后台下'!G:G,'总明细 源文件后台下'!E:E,E330,'总明细 源文件后台下'!C:C,"Refund")</f>
        <v>0</v>
      </c>
      <c r="V330">
        <f>SUMIFS('总明细 源文件后台下'!M:M,'总明细 源文件后台下'!E:E,E330,'总明细 源文件后台下'!C:C,"Refund")</f>
        <v>0</v>
      </c>
      <c r="W330">
        <f>SUMIFS('总明细 源文件后台下'!N:N,'总明细 源文件后台下'!E:E,E330,'总明细 源文件后台下'!C:C,"Refund")</f>
        <v>0</v>
      </c>
      <c r="X330">
        <f>SUMIFS('总明细 源文件后台下'!O:O,'总明细 源文件后台下'!E:E,E330,'总明细 源文件后台下'!C:C,"Refund")</f>
        <v>0</v>
      </c>
      <c r="Y330">
        <f>SUMIFS('总明细 源文件后台下'!P:P,'总明细 源文件后台下'!E:E,E330,'总明细 源文件后台下'!C:C,"Refund")</f>
        <v>0</v>
      </c>
      <c r="Z330">
        <f>SUMIFS('总明细 源文件后台下'!Q:Q,'总明细 源文件后台下'!E:E,E330,'总明细 源文件后台下'!C:C,"Refund")</f>
        <v>0</v>
      </c>
      <c r="AA330">
        <f>SUMIFS('总明细 源文件后台下'!R:R,'总明细 源文件后台下'!E:E,E330,'总明细 源文件后台下'!C:C,"Refund")</f>
        <v>0</v>
      </c>
      <c r="AB330">
        <f>SUMIFS('总明细 源文件后台下'!S:S,'总明细 源文件后台下'!E:E,E330,'总明细 源文件后台下'!C:C,"Refund")</f>
        <v>0</v>
      </c>
      <c r="AC330">
        <f>SUMIFS('总明细 源文件后台下'!T:T,'总明细 源文件后台下'!E:E,E330,'总明细 源文件后台下'!C:C,"Refund")</f>
        <v>0</v>
      </c>
      <c r="AD330">
        <f>SUMIFS('总明细 源文件后台下'!U:U,'总明细 源文件后台下'!E:E,E330,'总明细 源文件后台下'!C:C,"Refund")</f>
        <v>0</v>
      </c>
      <c r="AE330">
        <f>SUMIFS('总明细 源文件后台下'!V:V,'总明细 源文件后台下'!E:E,E330,'总明细 源文件后台下'!C:C,"Refund")</f>
        <v>0</v>
      </c>
      <c r="AF330">
        <f>SUMIFS('总明细 源文件后台下'!W:W,'总明细 源文件后台下'!E:E,E330,'总明细 源文件后台下'!C:C,"Refund")</f>
        <v>0</v>
      </c>
      <c r="AK330">
        <f>(SUMIF('广告费 源文件后台下'!G:G,E330,'广告费 源文件后台下'!M:M))*-1</f>
        <v>0</v>
      </c>
      <c r="AL330">
        <f>SUMIFS('总明细 源文件后台下'!W:W,'总明细 源文件后台下'!E:E,E330,'总明细 源文件后台下'!C:C,"Adjustment",'总明细 源文件后台下'!F:F,"FBA Inventory Reimbursement - Customer Return")</f>
        <v>0</v>
      </c>
      <c r="AM330">
        <f>SUMIFS('总明细 源文件后台下'!W:W,'总明细 源文件后台下'!E:E,E330,'总明细 源文件后台下'!C:C,"Adjustment",'总明细 源文件后台下'!F:F,"FBA Inventory Reimbursement - Damaged:Warehouse")</f>
        <v>0</v>
      </c>
      <c r="AN330">
        <f>SUMIFS('总明细 源文件后台下'!W:W,'总明细 源文件后台下'!E:E,E330,'总明细 源文件后台下'!C:C,"Adjustment",'总明细 源文件后台下'!F:F,"FBA Inventory Reimbursement - Customer Service Issue")</f>
        <v>0</v>
      </c>
      <c r="AO330">
        <f>SUMIFS('总明细 源文件后台下'!W:W,'总明细 源文件后台下'!E:E,E330,'总明细 源文件后台下'!C:C,"Adjustment",'总明细 源文件后台下'!F:F,"FBA Inventory Reimbursement - Fee Correction")</f>
        <v>0</v>
      </c>
      <c r="AP330">
        <f>SUMIFS('总明细 源文件后台下'!W:W,'总明细 源文件后台下'!E:E,E330,'总明细 源文件后台下'!C:C,"Adjustment",'总明细 源文件后台下'!F:F,"FBA Inventory Reimbursement - General Adjustment")</f>
        <v>0</v>
      </c>
      <c r="AQ330">
        <f>SUMIFS('总明细 源文件后台下'!W:W,'总明细 源文件后台下'!E:E,E330,'总明细 源文件后台下'!C:C,"Adjustment",'总明细 源文件后台下'!F:F,"FBA Inventory Reimbursement - Lost:Inbound")</f>
        <v>0</v>
      </c>
      <c r="AR330">
        <f>SUMIFS('总明细 源文件后台下'!W:W,'总明细 源文件后台下'!E:E,E330,'总明细 源文件后台下'!C:C,"Adjustment",'总明细 源文件后台下'!F:F,"FBA Inventory Reimbursement - Lost:Warehouse")</f>
        <v>0</v>
      </c>
      <c r="AS330">
        <f>SUMIFS('总明细 源文件后台下'!W:W,'总明细 源文件后台下'!E:E,E330,'总明细 源文件后台下'!C:C,"Adjustment",'总明细 源文件后台下'!F:F,"Non-subscription Fee Adjustment")</f>
        <v>0</v>
      </c>
      <c r="AT330">
        <f>SUMIFS('总明细 源文件后台下'!W:W,'总明细 源文件后台下'!E:E,E330,'总明细 源文件后台下'!C:C,"Adjustment",'总明细 源文件后台下'!F:F,"FBA Inventory Placement Service Fee")</f>
        <v>0</v>
      </c>
      <c r="AV330">
        <f>SUMIF('FBA Customer Return Per Unit Fe'!B:B,E330,'FBA Customer Return Per Unit Fe'!C:C)</f>
        <v>0</v>
      </c>
      <c r="AX330">
        <f>(SUMIF('仓储费 源文件后台下'!C:C,E330,'仓储费 源文件后台下'!V:V))*-1</f>
        <v>-0.63580000000000003</v>
      </c>
      <c r="AZ330">
        <f>SUMIF('Disposal Fee销毁费用-160.95'!B:B,E330,'Disposal Fee销毁费用-160.95'!D:D)*-1</f>
        <v>0</v>
      </c>
      <c r="BC330">
        <f>IFERROR(VLOOKUP(F330,'优惠券-86.4'!F:I,4,0),0)</f>
        <v>0</v>
      </c>
      <c r="BD330">
        <f>IFERROR(VLOOKUP(F330,'早评-120'!E:H,4,0),0)</f>
        <v>0</v>
      </c>
      <c r="BF330">
        <f t="shared" si="40"/>
        <v>-0.63580000000000003</v>
      </c>
      <c r="BG330">
        <f t="shared" si="41"/>
        <v>0</v>
      </c>
      <c r="BH330">
        <f t="shared" si="42"/>
        <v>-4.1326999999999998</v>
      </c>
      <c r="BQ330" s="45">
        <f t="shared" si="43"/>
        <v>-4.1326999999999998</v>
      </c>
      <c r="BR330">
        <f>SUMIFS('9月销毁明细'!D:D,'9月销毁明细'!A:A,E330,'9月销毁明细'!H:H,"Sellable")</f>
        <v>0</v>
      </c>
      <c r="BS330">
        <f>SUMIFS('9月销毁明细'!G:G,'9月销毁明细'!A:A,E330,'9月销毁明细'!H:H,"Sellable")</f>
        <v>0</v>
      </c>
      <c r="BT330">
        <f>SUMIFS('9月销毁明细'!D:D,'9月销毁明细'!A:A,E330,'9月销毁明细'!H:H,"Unsellable")</f>
        <v>0</v>
      </c>
      <c r="BU330">
        <f>SUMIFS('9月销毁明细'!G:G,'9月销毁明细'!A:A,E330,'9月销毁明细'!H:H,"Unsellable")</f>
        <v>0</v>
      </c>
      <c r="BW330">
        <f>IFERROR(I330*VLOOKUP(F330,'9.3成本表'!C:L,10,0),0)</f>
        <v>0</v>
      </c>
      <c r="BX330">
        <f t="shared" si="44"/>
        <v>0</v>
      </c>
      <c r="CC330" s="45">
        <f t="shared" si="45"/>
        <v>-4.1326999999999998</v>
      </c>
      <c r="CD330" s="45">
        <f t="shared" si="46"/>
        <v>0</v>
      </c>
      <c r="CE330" s="45">
        <f t="shared" si="47"/>
        <v>0</v>
      </c>
    </row>
    <row r="331" spans="4:83" x14ac:dyDescent="0.25">
      <c r="D331" s="20" t="s">
        <v>771</v>
      </c>
      <c r="E331" s="20" t="s">
        <v>772</v>
      </c>
      <c r="F331" s="20">
        <v>4063</v>
      </c>
      <c r="G331">
        <v>325</v>
      </c>
      <c r="H331" s="20"/>
      <c r="I331">
        <f>SUMIFS('总明细 源文件后台下'!G:G,'总明细 源文件后台下'!E:E,E331,'总明细 源文件后台下'!C:C,"Order")</f>
        <v>7</v>
      </c>
      <c r="J331">
        <f>SUMIFS('总明细 源文件后台下'!M:M,'总明细 源文件后台下'!E:E,E331,'总明细 源文件后台下'!C:C,"Order")</f>
        <v>69.930000000000007</v>
      </c>
      <c r="K331">
        <f>SUMIFS('总明细 源文件后台下'!N:N,'总明细 源文件后台下'!E:E,E331,'总明细 源文件后台下'!C:C,"Order")</f>
        <v>0</v>
      </c>
      <c r="L331">
        <f>SUMIFS('总明细 源文件后台下'!O:O,'总明细 源文件后台下'!E:E,E331,'总明细 源文件后台下'!C:C,"Order")</f>
        <v>0</v>
      </c>
      <c r="M331">
        <f>SUMIFS('总明细 源文件后台下'!P:P,'总明细 源文件后台下'!E:E,E331,'总明细 源文件后台下'!C:C,"Order")</f>
        <v>0</v>
      </c>
      <c r="N331">
        <f>SUMIFS('总明细 源文件后台下'!Q:Q,'总明细 源文件后台下'!E:E,E331,'总明细 源文件后台下'!C:C,"Order")</f>
        <v>1.38</v>
      </c>
      <c r="O331">
        <f>SUMIFS('总明细 源文件后台下'!R:R,'总明细 源文件后台下'!E:E,E331,'总明细 源文件后台下'!C:C,"Order")</f>
        <v>-1.38</v>
      </c>
      <c r="P331">
        <f>SUMIFS('总明细 源文件后台下'!S:S,'总明细 源文件后台下'!E:E,E331,'总明细 源文件后台下'!C:C,"Order")</f>
        <v>-11.899999999999999</v>
      </c>
      <c r="Q331">
        <f>SUMIFS('总明细 源文件后台下'!T:T,'总明细 源文件后台下'!E:E,E331,'总明细 源文件后台下'!C:C,"Order")</f>
        <v>-25.13</v>
      </c>
      <c r="R331">
        <f>SUMIFS('总明细 源文件后台下'!U:U,'总明细 源文件后台下'!E:E,E331,'总明细 源文件后台下'!C:C,"Order")</f>
        <v>0</v>
      </c>
      <c r="S331">
        <f>SUMIFS('总明细 源文件后台下'!V:V,'总明细 源文件后台下'!E:E,E331,'总明细 源文件后台下'!C:C,"Order")</f>
        <v>0</v>
      </c>
      <c r="T331">
        <f>SUMIFS('总明细 源文件后台下'!W:W,'总明细 源文件后台下'!E:E,E331,'总明细 源文件后台下'!C:C,"Order")</f>
        <v>32.9</v>
      </c>
      <c r="U331">
        <f>SUMIFS('总明细 源文件后台下'!G:G,'总明细 源文件后台下'!E:E,E331,'总明细 源文件后台下'!C:C,"Refund")</f>
        <v>0</v>
      </c>
      <c r="V331">
        <f>SUMIFS('总明细 源文件后台下'!M:M,'总明细 源文件后台下'!E:E,E331,'总明细 源文件后台下'!C:C,"Refund")</f>
        <v>0</v>
      </c>
      <c r="W331">
        <f>SUMIFS('总明细 源文件后台下'!N:N,'总明细 源文件后台下'!E:E,E331,'总明细 源文件后台下'!C:C,"Refund")</f>
        <v>0</v>
      </c>
      <c r="X331">
        <f>SUMIFS('总明细 源文件后台下'!O:O,'总明细 源文件后台下'!E:E,E331,'总明细 源文件后台下'!C:C,"Refund")</f>
        <v>0</v>
      </c>
      <c r="Y331">
        <f>SUMIFS('总明细 源文件后台下'!P:P,'总明细 源文件后台下'!E:E,E331,'总明细 源文件后台下'!C:C,"Refund")</f>
        <v>0</v>
      </c>
      <c r="Z331">
        <f>SUMIFS('总明细 源文件后台下'!Q:Q,'总明细 源文件后台下'!E:E,E331,'总明细 源文件后台下'!C:C,"Refund")</f>
        <v>0</v>
      </c>
      <c r="AA331">
        <f>SUMIFS('总明细 源文件后台下'!R:R,'总明细 源文件后台下'!E:E,E331,'总明细 源文件后台下'!C:C,"Refund")</f>
        <v>0</v>
      </c>
      <c r="AB331">
        <f>SUMIFS('总明细 源文件后台下'!S:S,'总明细 源文件后台下'!E:E,E331,'总明细 源文件后台下'!C:C,"Refund")</f>
        <v>0</v>
      </c>
      <c r="AC331">
        <f>SUMIFS('总明细 源文件后台下'!T:T,'总明细 源文件后台下'!E:E,E331,'总明细 源文件后台下'!C:C,"Refund")</f>
        <v>0</v>
      </c>
      <c r="AD331">
        <f>SUMIFS('总明细 源文件后台下'!U:U,'总明细 源文件后台下'!E:E,E331,'总明细 源文件后台下'!C:C,"Refund")</f>
        <v>0</v>
      </c>
      <c r="AE331">
        <f>SUMIFS('总明细 源文件后台下'!V:V,'总明细 源文件后台下'!E:E,E331,'总明细 源文件后台下'!C:C,"Refund")</f>
        <v>0</v>
      </c>
      <c r="AF331">
        <f>SUMIFS('总明细 源文件后台下'!W:W,'总明细 源文件后台下'!E:E,E331,'总明细 源文件后台下'!C:C,"Refund")</f>
        <v>0</v>
      </c>
      <c r="AK331">
        <f>(SUMIF('广告费 源文件后台下'!G:G,E331,'广告费 源文件后台下'!M:M))*-1</f>
        <v>0</v>
      </c>
      <c r="AL331">
        <f>SUMIFS('总明细 源文件后台下'!W:W,'总明细 源文件后台下'!E:E,E331,'总明细 源文件后台下'!C:C,"Adjustment",'总明细 源文件后台下'!F:F,"FBA Inventory Reimbursement - Customer Return")</f>
        <v>0</v>
      </c>
      <c r="AM331">
        <f>SUMIFS('总明细 源文件后台下'!W:W,'总明细 源文件后台下'!E:E,E331,'总明细 源文件后台下'!C:C,"Adjustment",'总明细 源文件后台下'!F:F,"FBA Inventory Reimbursement - Damaged:Warehouse")</f>
        <v>0</v>
      </c>
      <c r="AN331">
        <f>SUMIFS('总明细 源文件后台下'!W:W,'总明细 源文件后台下'!E:E,E331,'总明细 源文件后台下'!C:C,"Adjustment",'总明细 源文件后台下'!F:F,"FBA Inventory Reimbursement - Customer Service Issue")</f>
        <v>0</v>
      </c>
      <c r="AO331">
        <f>SUMIFS('总明细 源文件后台下'!W:W,'总明细 源文件后台下'!E:E,E331,'总明细 源文件后台下'!C:C,"Adjustment",'总明细 源文件后台下'!F:F,"FBA Inventory Reimbursement - Fee Correction")</f>
        <v>0</v>
      </c>
      <c r="AP331">
        <f>SUMIFS('总明细 源文件后台下'!W:W,'总明细 源文件后台下'!E:E,E331,'总明细 源文件后台下'!C:C,"Adjustment",'总明细 源文件后台下'!F:F,"FBA Inventory Reimbursement - General Adjustment")</f>
        <v>0</v>
      </c>
      <c r="AQ331">
        <f>SUMIFS('总明细 源文件后台下'!W:W,'总明细 源文件后台下'!E:E,E331,'总明细 源文件后台下'!C:C,"Adjustment",'总明细 源文件后台下'!F:F,"FBA Inventory Reimbursement - Lost:Inbound")</f>
        <v>0</v>
      </c>
      <c r="AR331">
        <f>SUMIFS('总明细 源文件后台下'!W:W,'总明细 源文件后台下'!E:E,E331,'总明细 源文件后台下'!C:C,"Adjustment",'总明细 源文件后台下'!F:F,"FBA Inventory Reimbursement - Lost:Warehouse")</f>
        <v>0</v>
      </c>
      <c r="AS331">
        <f>SUMIFS('总明细 源文件后台下'!W:W,'总明细 源文件后台下'!E:E,E331,'总明细 源文件后台下'!C:C,"Adjustment",'总明细 源文件后台下'!F:F,"Non-subscription Fee Adjustment")</f>
        <v>0</v>
      </c>
      <c r="AT331">
        <f>SUMIFS('总明细 源文件后台下'!W:W,'总明细 源文件后台下'!E:E,E331,'总明细 源文件后台下'!C:C,"Adjustment",'总明细 源文件后台下'!F:F,"FBA Inventory Placement Service Fee")</f>
        <v>0</v>
      </c>
      <c r="AV331">
        <f>SUMIF('FBA Customer Return Per Unit Fe'!B:B,E331,'FBA Customer Return Per Unit Fe'!C:C)</f>
        <v>0</v>
      </c>
      <c r="AX331">
        <f>(SUMIF('仓储费 源文件后台下'!C:C,E331,'仓储费 源文件后台下'!V:V))*-1</f>
        <v>-0.39519999999999994</v>
      </c>
      <c r="AZ331">
        <f>SUMIF('Disposal Fee销毁费用-160.95'!B:B,E331,'Disposal Fee销毁费用-160.95'!D:D)*-1</f>
        <v>0</v>
      </c>
      <c r="BC331">
        <f>IFERROR(VLOOKUP(F331,'优惠券-86.4'!F:I,4,0),0)</f>
        <v>0</v>
      </c>
      <c r="BD331">
        <f>IFERROR(VLOOKUP(F331,'早评-120'!E:H,4,0),0)</f>
        <v>0</v>
      </c>
      <c r="BF331">
        <f t="shared" si="40"/>
        <v>32.504799999999996</v>
      </c>
      <c r="BG331">
        <f t="shared" si="41"/>
        <v>0.46481910481910471</v>
      </c>
      <c r="BH331">
        <f t="shared" si="42"/>
        <v>211.28119999999998</v>
      </c>
      <c r="BQ331" s="45">
        <f t="shared" si="43"/>
        <v>211.28119999999998</v>
      </c>
      <c r="BR331">
        <f>SUMIFS('9月销毁明细'!D:D,'9月销毁明细'!A:A,E331,'9月销毁明细'!H:H,"Sellable")</f>
        <v>0</v>
      </c>
      <c r="BS331">
        <f>SUMIFS('9月销毁明细'!G:G,'9月销毁明细'!A:A,E331,'9月销毁明细'!H:H,"Sellable")</f>
        <v>0</v>
      </c>
      <c r="BT331">
        <f>SUMIFS('9月销毁明细'!D:D,'9月销毁明细'!A:A,E331,'9月销毁明细'!H:H,"Unsellable")</f>
        <v>0</v>
      </c>
      <c r="BU331">
        <f>SUMIFS('9月销毁明细'!G:G,'9月销毁明细'!A:A,E331,'9月销毁明细'!H:H,"Unsellable")</f>
        <v>0</v>
      </c>
      <c r="BW331">
        <f>IFERROR(I331*VLOOKUP(F331,'9.3成本表'!C:L,10,0),0)</f>
        <v>58.800000000000004</v>
      </c>
      <c r="BX331">
        <f t="shared" si="44"/>
        <v>92.82</v>
      </c>
      <c r="CC331" s="45">
        <f t="shared" si="45"/>
        <v>59.66119999999998</v>
      </c>
      <c r="CD331" s="45">
        <f t="shared" si="46"/>
        <v>0.1312547712547712</v>
      </c>
      <c r="CE331" s="45">
        <f t="shared" si="47"/>
        <v>0.39349162379633279</v>
      </c>
    </row>
    <row r="332" spans="4:83" x14ac:dyDescent="0.25">
      <c r="D332" s="20" t="s">
        <v>773</v>
      </c>
      <c r="E332" s="20" t="s">
        <v>774</v>
      </c>
      <c r="F332" s="20">
        <v>4063</v>
      </c>
      <c r="G332">
        <v>326</v>
      </c>
      <c r="H332" s="20"/>
      <c r="I332">
        <f>SUMIFS('总明细 源文件后台下'!G:G,'总明细 源文件后台下'!E:E,E332,'总明细 源文件后台下'!C:C,"Order")</f>
        <v>0</v>
      </c>
      <c r="J332">
        <f>SUMIFS('总明细 源文件后台下'!M:M,'总明细 源文件后台下'!E:E,E332,'总明细 源文件后台下'!C:C,"Order")</f>
        <v>0</v>
      </c>
      <c r="K332">
        <f>SUMIFS('总明细 源文件后台下'!N:N,'总明细 源文件后台下'!E:E,E332,'总明细 源文件后台下'!C:C,"Order")</f>
        <v>0</v>
      </c>
      <c r="L332">
        <f>SUMIFS('总明细 源文件后台下'!O:O,'总明细 源文件后台下'!E:E,E332,'总明细 源文件后台下'!C:C,"Order")</f>
        <v>0</v>
      </c>
      <c r="M332">
        <f>SUMIFS('总明细 源文件后台下'!P:P,'总明细 源文件后台下'!E:E,E332,'总明细 源文件后台下'!C:C,"Order")</f>
        <v>0</v>
      </c>
      <c r="N332">
        <f>SUMIFS('总明细 源文件后台下'!Q:Q,'总明细 源文件后台下'!E:E,E332,'总明细 源文件后台下'!C:C,"Order")</f>
        <v>0</v>
      </c>
      <c r="O332">
        <f>SUMIFS('总明细 源文件后台下'!R:R,'总明细 源文件后台下'!E:E,E332,'总明细 源文件后台下'!C:C,"Order")</f>
        <v>0</v>
      </c>
      <c r="P332">
        <f>SUMIFS('总明细 源文件后台下'!S:S,'总明细 源文件后台下'!E:E,E332,'总明细 源文件后台下'!C:C,"Order")</f>
        <v>0</v>
      </c>
      <c r="Q332">
        <f>SUMIFS('总明细 源文件后台下'!T:T,'总明细 源文件后台下'!E:E,E332,'总明细 源文件后台下'!C:C,"Order")</f>
        <v>0</v>
      </c>
      <c r="R332">
        <f>SUMIFS('总明细 源文件后台下'!U:U,'总明细 源文件后台下'!E:E,E332,'总明细 源文件后台下'!C:C,"Order")</f>
        <v>0</v>
      </c>
      <c r="S332">
        <f>SUMIFS('总明细 源文件后台下'!V:V,'总明细 源文件后台下'!E:E,E332,'总明细 源文件后台下'!C:C,"Order")</f>
        <v>0</v>
      </c>
      <c r="T332">
        <f>SUMIFS('总明细 源文件后台下'!W:W,'总明细 源文件后台下'!E:E,E332,'总明细 源文件后台下'!C:C,"Order")</f>
        <v>0</v>
      </c>
      <c r="U332">
        <f>SUMIFS('总明细 源文件后台下'!G:G,'总明细 源文件后台下'!E:E,E332,'总明细 源文件后台下'!C:C,"Refund")</f>
        <v>0</v>
      </c>
      <c r="V332">
        <f>SUMIFS('总明细 源文件后台下'!M:M,'总明细 源文件后台下'!E:E,E332,'总明细 源文件后台下'!C:C,"Refund")</f>
        <v>0</v>
      </c>
      <c r="W332">
        <f>SUMIFS('总明细 源文件后台下'!N:N,'总明细 源文件后台下'!E:E,E332,'总明细 源文件后台下'!C:C,"Refund")</f>
        <v>0</v>
      </c>
      <c r="X332">
        <f>SUMIFS('总明细 源文件后台下'!O:O,'总明细 源文件后台下'!E:E,E332,'总明细 源文件后台下'!C:C,"Refund")</f>
        <v>0</v>
      </c>
      <c r="Y332">
        <f>SUMIFS('总明细 源文件后台下'!P:P,'总明细 源文件后台下'!E:E,E332,'总明细 源文件后台下'!C:C,"Refund")</f>
        <v>0</v>
      </c>
      <c r="Z332">
        <f>SUMIFS('总明细 源文件后台下'!Q:Q,'总明细 源文件后台下'!E:E,E332,'总明细 源文件后台下'!C:C,"Refund")</f>
        <v>0</v>
      </c>
      <c r="AA332">
        <f>SUMIFS('总明细 源文件后台下'!R:R,'总明细 源文件后台下'!E:E,E332,'总明细 源文件后台下'!C:C,"Refund")</f>
        <v>0</v>
      </c>
      <c r="AB332">
        <f>SUMIFS('总明细 源文件后台下'!S:S,'总明细 源文件后台下'!E:E,E332,'总明细 源文件后台下'!C:C,"Refund")</f>
        <v>0</v>
      </c>
      <c r="AC332">
        <f>SUMIFS('总明细 源文件后台下'!T:T,'总明细 源文件后台下'!E:E,E332,'总明细 源文件后台下'!C:C,"Refund")</f>
        <v>0</v>
      </c>
      <c r="AD332">
        <f>SUMIFS('总明细 源文件后台下'!U:U,'总明细 源文件后台下'!E:E,E332,'总明细 源文件后台下'!C:C,"Refund")</f>
        <v>0</v>
      </c>
      <c r="AE332">
        <f>SUMIFS('总明细 源文件后台下'!V:V,'总明细 源文件后台下'!E:E,E332,'总明细 源文件后台下'!C:C,"Refund")</f>
        <v>0</v>
      </c>
      <c r="AF332">
        <f>SUMIFS('总明细 源文件后台下'!W:W,'总明细 源文件后台下'!E:E,E332,'总明细 源文件后台下'!C:C,"Refund")</f>
        <v>0</v>
      </c>
      <c r="AK332">
        <f>(SUMIF('广告费 源文件后台下'!G:G,E332,'广告费 源文件后台下'!M:M))*-1</f>
        <v>0</v>
      </c>
      <c r="AL332">
        <f>SUMIFS('总明细 源文件后台下'!W:W,'总明细 源文件后台下'!E:E,E332,'总明细 源文件后台下'!C:C,"Adjustment",'总明细 源文件后台下'!F:F,"FBA Inventory Reimbursement - Customer Return")</f>
        <v>0</v>
      </c>
      <c r="AM332">
        <f>SUMIFS('总明细 源文件后台下'!W:W,'总明细 源文件后台下'!E:E,E332,'总明细 源文件后台下'!C:C,"Adjustment",'总明细 源文件后台下'!F:F,"FBA Inventory Reimbursement - Damaged:Warehouse")</f>
        <v>0</v>
      </c>
      <c r="AN332">
        <f>SUMIFS('总明细 源文件后台下'!W:W,'总明细 源文件后台下'!E:E,E332,'总明细 源文件后台下'!C:C,"Adjustment",'总明细 源文件后台下'!F:F,"FBA Inventory Reimbursement - Customer Service Issue")</f>
        <v>0</v>
      </c>
      <c r="AO332">
        <f>SUMIFS('总明细 源文件后台下'!W:W,'总明细 源文件后台下'!E:E,E332,'总明细 源文件后台下'!C:C,"Adjustment",'总明细 源文件后台下'!F:F,"FBA Inventory Reimbursement - Fee Correction")</f>
        <v>0</v>
      </c>
      <c r="AP332">
        <f>SUMIFS('总明细 源文件后台下'!W:W,'总明细 源文件后台下'!E:E,E332,'总明细 源文件后台下'!C:C,"Adjustment",'总明细 源文件后台下'!F:F,"FBA Inventory Reimbursement - General Adjustment")</f>
        <v>0</v>
      </c>
      <c r="AQ332">
        <f>SUMIFS('总明细 源文件后台下'!W:W,'总明细 源文件后台下'!E:E,E332,'总明细 源文件后台下'!C:C,"Adjustment",'总明细 源文件后台下'!F:F,"FBA Inventory Reimbursement - Lost:Inbound")</f>
        <v>0</v>
      </c>
      <c r="AR332">
        <f>SUMIFS('总明细 源文件后台下'!W:W,'总明细 源文件后台下'!E:E,E332,'总明细 源文件后台下'!C:C,"Adjustment",'总明细 源文件后台下'!F:F,"FBA Inventory Reimbursement - Lost:Warehouse")</f>
        <v>0</v>
      </c>
      <c r="AS332">
        <f>SUMIFS('总明细 源文件后台下'!W:W,'总明细 源文件后台下'!E:E,E332,'总明细 源文件后台下'!C:C,"Adjustment",'总明细 源文件后台下'!F:F,"Non-subscription Fee Adjustment")</f>
        <v>0</v>
      </c>
      <c r="AT332">
        <f>SUMIFS('总明细 源文件后台下'!W:W,'总明细 源文件后台下'!E:E,E332,'总明细 源文件后台下'!C:C,"Adjustment",'总明细 源文件后台下'!F:F,"FBA Inventory Placement Service Fee")</f>
        <v>0</v>
      </c>
      <c r="AV332">
        <f>SUMIF('FBA Customer Return Per Unit Fe'!B:B,E332,'FBA Customer Return Per Unit Fe'!C:C)</f>
        <v>0</v>
      </c>
      <c r="AX332">
        <f>(SUMIF('仓储费 源文件后台下'!C:C,E332,'仓储费 源文件后台下'!V:V))*-1</f>
        <v>-3.9600000000000003E-2</v>
      </c>
      <c r="AZ332">
        <f>SUMIF('Disposal Fee销毁费用-160.95'!B:B,E332,'Disposal Fee销毁费用-160.95'!D:D)*-1</f>
        <v>0</v>
      </c>
      <c r="BC332">
        <f>IFERROR(VLOOKUP(F332,'优惠券-86.4'!F:I,4,0),0)</f>
        <v>0</v>
      </c>
      <c r="BD332">
        <f>IFERROR(VLOOKUP(F332,'早评-120'!E:H,4,0),0)</f>
        <v>0</v>
      </c>
      <c r="BF332">
        <f t="shared" si="40"/>
        <v>-3.9600000000000003E-2</v>
      </c>
      <c r="BG332">
        <f t="shared" si="41"/>
        <v>0</v>
      </c>
      <c r="BH332">
        <f t="shared" si="42"/>
        <v>-0.25740000000000002</v>
      </c>
      <c r="BQ332" s="45">
        <f t="shared" si="43"/>
        <v>-0.25740000000000002</v>
      </c>
      <c r="BR332">
        <f>SUMIFS('9月销毁明细'!D:D,'9月销毁明细'!A:A,E332,'9月销毁明细'!H:H,"Sellable")</f>
        <v>0</v>
      </c>
      <c r="BS332">
        <f>SUMIFS('9月销毁明细'!G:G,'9月销毁明细'!A:A,E332,'9月销毁明细'!H:H,"Sellable")</f>
        <v>0</v>
      </c>
      <c r="BT332">
        <f>SUMIFS('9月销毁明细'!D:D,'9月销毁明细'!A:A,E332,'9月销毁明细'!H:H,"Unsellable")</f>
        <v>0</v>
      </c>
      <c r="BU332">
        <f>SUMIFS('9月销毁明细'!G:G,'9月销毁明细'!A:A,E332,'9月销毁明细'!H:H,"Unsellable")</f>
        <v>0</v>
      </c>
      <c r="BW332">
        <f>IFERROR(I332*VLOOKUP(F332,'9.3成本表'!C:L,10,0),0)</f>
        <v>0</v>
      </c>
      <c r="BX332">
        <f t="shared" si="44"/>
        <v>0</v>
      </c>
      <c r="CC332" s="45">
        <f t="shared" si="45"/>
        <v>-0.25740000000000002</v>
      </c>
      <c r="CD332" s="45">
        <f t="shared" si="46"/>
        <v>0</v>
      </c>
      <c r="CE332" s="45">
        <f t="shared" si="47"/>
        <v>0</v>
      </c>
    </row>
    <row r="333" spans="4:83" x14ac:dyDescent="0.25">
      <c r="D333" s="20" t="s">
        <v>775</v>
      </c>
      <c r="E333" s="20" t="s">
        <v>776</v>
      </c>
      <c r="F333" s="20">
        <v>4063</v>
      </c>
      <c r="G333">
        <v>327</v>
      </c>
      <c r="H333" s="20"/>
      <c r="I333">
        <f>SUMIFS('总明细 源文件后台下'!G:G,'总明细 源文件后台下'!E:E,E333,'总明细 源文件后台下'!C:C,"Order")</f>
        <v>3</v>
      </c>
      <c r="J333">
        <f>SUMIFS('总明细 源文件后台下'!M:M,'总明细 源文件后台下'!E:E,E333,'总明细 源文件后台下'!C:C,"Order")</f>
        <v>29.97</v>
      </c>
      <c r="K333">
        <f>SUMIFS('总明细 源文件后台下'!N:N,'总明细 源文件后台下'!E:E,E333,'总明细 源文件后台下'!C:C,"Order")</f>
        <v>0</v>
      </c>
      <c r="L333">
        <f>SUMIFS('总明细 源文件后台下'!O:O,'总明细 源文件后台下'!E:E,E333,'总明细 源文件后台下'!C:C,"Order")</f>
        <v>0</v>
      </c>
      <c r="M333">
        <f>SUMIFS('总明细 源文件后台下'!P:P,'总明细 源文件后台下'!E:E,E333,'总明细 源文件后台下'!C:C,"Order")</f>
        <v>0</v>
      </c>
      <c r="N333">
        <f>SUMIFS('总明细 源文件后台下'!Q:Q,'总明细 源文件后台下'!E:E,E333,'总明细 源文件后台下'!C:C,"Order")</f>
        <v>0</v>
      </c>
      <c r="O333">
        <f>SUMIFS('总明细 源文件后台下'!R:R,'总明细 源文件后台下'!E:E,E333,'总明细 源文件后台下'!C:C,"Order")</f>
        <v>0</v>
      </c>
      <c r="P333">
        <f>SUMIFS('总明细 源文件后台下'!S:S,'总明细 源文件后台下'!E:E,E333,'总明细 源文件后台下'!C:C,"Order")</f>
        <v>-5.0999999999999996</v>
      </c>
      <c r="Q333">
        <f>SUMIFS('总明细 源文件后台下'!T:T,'总明细 源文件后台下'!E:E,E333,'总明细 源文件后台下'!C:C,"Order")</f>
        <v>-10.77</v>
      </c>
      <c r="R333">
        <f>SUMIFS('总明细 源文件后台下'!U:U,'总明细 源文件后台下'!E:E,E333,'总明细 源文件后台下'!C:C,"Order")</f>
        <v>0</v>
      </c>
      <c r="S333">
        <f>SUMIFS('总明细 源文件后台下'!V:V,'总明细 源文件后台下'!E:E,E333,'总明细 源文件后台下'!C:C,"Order")</f>
        <v>0</v>
      </c>
      <c r="T333">
        <f>SUMIFS('总明细 源文件后台下'!W:W,'总明细 源文件后台下'!E:E,E333,'总明细 源文件后台下'!C:C,"Order")</f>
        <v>14.100000000000001</v>
      </c>
      <c r="U333">
        <f>SUMIFS('总明细 源文件后台下'!G:G,'总明细 源文件后台下'!E:E,E333,'总明细 源文件后台下'!C:C,"Refund")</f>
        <v>0</v>
      </c>
      <c r="V333">
        <f>SUMIFS('总明细 源文件后台下'!M:M,'总明细 源文件后台下'!E:E,E333,'总明细 源文件后台下'!C:C,"Refund")</f>
        <v>0</v>
      </c>
      <c r="W333">
        <f>SUMIFS('总明细 源文件后台下'!N:N,'总明细 源文件后台下'!E:E,E333,'总明细 源文件后台下'!C:C,"Refund")</f>
        <v>0</v>
      </c>
      <c r="X333">
        <f>SUMIFS('总明细 源文件后台下'!O:O,'总明细 源文件后台下'!E:E,E333,'总明细 源文件后台下'!C:C,"Refund")</f>
        <v>0</v>
      </c>
      <c r="Y333">
        <f>SUMIFS('总明细 源文件后台下'!P:P,'总明细 源文件后台下'!E:E,E333,'总明细 源文件后台下'!C:C,"Refund")</f>
        <v>0</v>
      </c>
      <c r="Z333">
        <f>SUMIFS('总明细 源文件后台下'!Q:Q,'总明细 源文件后台下'!E:E,E333,'总明细 源文件后台下'!C:C,"Refund")</f>
        <v>0</v>
      </c>
      <c r="AA333">
        <f>SUMIFS('总明细 源文件后台下'!R:R,'总明细 源文件后台下'!E:E,E333,'总明细 源文件后台下'!C:C,"Refund")</f>
        <v>0</v>
      </c>
      <c r="AB333">
        <f>SUMIFS('总明细 源文件后台下'!S:S,'总明细 源文件后台下'!E:E,E333,'总明细 源文件后台下'!C:C,"Refund")</f>
        <v>0</v>
      </c>
      <c r="AC333">
        <f>SUMIFS('总明细 源文件后台下'!T:T,'总明细 源文件后台下'!E:E,E333,'总明细 源文件后台下'!C:C,"Refund")</f>
        <v>0</v>
      </c>
      <c r="AD333">
        <f>SUMIFS('总明细 源文件后台下'!U:U,'总明细 源文件后台下'!E:E,E333,'总明细 源文件后台下'!C:C,"Refund")</f>
        <v>0</v>
      </c>
      <c r="AE333">
        <f>SUMIFS('总明细 源文件后台下'!V:V,'总明细 源文件后台下'!E:E,E333,'总明细 源文件后台下'!C:C,"Refund")</f>
        <v>0</v>
      </c>
      <c r="AF333">
        <f>SUMIFS('总明细 源文件后台下'!W:W,'总明细 源文件后台下'!E:E,E333,'总明细 源文件后台下'!C:C,"Refund")</f>
        <v>0</v>
      </c>
      <c r="AK333">
        <f>(SUMIF('广告费 源文件后台下'!G:G,E333,'广告费 源文件后台下'!M:M))*-1</f>
        <v>0</v>
      </c>
      <c r="AL333">
        <f>SUMIFS('总明细 源文件后台下'!W:W,'总明细 源文件后台下'!E:E,E333,'总明细 源文件后台下'!C:C,"Adjustment",'总明细 源文件后台下'!F:F,"FBA Inventory Reimbursement - Customer Return")</f>
        <v>0</v>
      </c>
      <c r="AM333">
        <f>SUMIFS('总明细 源文件后台下'!W:W,'总明细 源文件后台下'!E:E,E333,'总明细 源文件后台下'!C:C,"Adjustment",'总明细 源文件后台下'!F:F,"FBA Inventory Reimbursement - Damaged:Warehouse")</f>
        <v>0</v>
      </c>
      <c r="AN333">
        <f>SUMIFS('总明细 源文件后台下'!W:W,'总明细 源文件后台下'!E:E,E333,'总明细 源文件后台下'!C:C,"Adjustment",'总明细 源文件后台下'!F:F,"FBA Inventory Reimbursement - Customer Service Issue")</f>
        <v>0</v>
      </c>
      <c r="AO333">
        <f>SUMIFS('总明细 源文件后台下'!W:W,'总明细 源文件后台下'!E:E,E333,'总明细 源文件后台下'!C:C,"Adjustment",'总明细 源文件后台下'!F:F,"FBA Inventory Reimbursement - Fee Correction")</f>
        <v>0</v>
      </c>
      <c r="AP333">
        <f>SUMIFS('总明细 源文件后台下'!W:W,'总明细 源文件后台下'!E:E,E333,'总明细 源文件后台下'!C:C,"Adjustment",'总明细 源文件后台下'!F:F,"FBA Inventory Reimbursement - General Adjustment")</f>
        <v>0</v>
      </c>
      <c r="AQ333">
        <f>SUMIFS('总明细 源文件后台下'!W:W,'总明细 源文件后台下'!E:E,E333,'总明细 源文件后台下'!C:C,"Adjustment",'总明细 源文件后台下'!F:F,"FBA Inventory Reimbursement - Lost:Inbound")</f>
        <v>0</v>
      </c>
      <c r="AR333">
        <f>SUMIFS('总明细 源文件后台下'!W:W,'总明细 源文件后台下'!E:E,E333,'总明细 源文件后台下'!C:C,"Adjustment",'总明细 源文件后台下'!F:F,"FBA Inventory Reimbursement - Lost:Warehouse")</f>
        <v>0</v>
      </c>
      <c r="AS333">
        <f>SUMIFS('总明细 源文件后台下'!W:W,'总明细 源文件后台下'!E:E,E333,'总明细 源文件后台下'!C:C,"Adjustment",'总明细 源文件后台下'!F:F,"Non-subscription Fee Adjustment")</f>
        <v>0</v>
      </c>
      <c r="AT333">
        <f>SUMIFS('总明细 源文件后台下'!W:W,'总明细 源文件后台下'!E:E,E333,'总明细 源文件后台下'!C:C,"Adjustment",'总明细 源文件后台下'!F:F,"FBA Inventory Placement Service Fee")</f>
        <v>0</v>
      </c>
      <c r="AV333">
        <f>SUMIF('FBA Customer Return Per Unit Fe'!B:B,E333,'FBA Customer Return Per Unit Fe'!C:C)</f>
        <v>0</v>
      </c>
      <c r="AX333">
        <f>(SUMIF('仓储费 源文件后台下'!C:C,E333,'仓储费 源文件后台下'!V:V))*-1</f>
        <v>-0.20099999999999998</v>
      </c>
      <c r="AZ333">
        <f>SUMIF('Disposal Fee销毁费用-160.95'!B:B,E333,'Disposal Fee销毁费用-160.95'!D:D)*-1</f>
        <v>0</v>
      </c>
      <c r="BC333">
        <f>IFERROR(VLOOKUP(F333,'优惠券-86.4'!F:I,4,0),0)</f>
        <v>0</v>
      </c>
      <c r="BD333">
        <f>IFERROR(VLOOKUP(F333,'早评-120'!E:H,4,0),0)</f>
        <v>0</v>
      </c>
      <c r="BF333">
        <f t="shared" si="40"/>
        <v>13.899000000000001</v>
      </c>
      <c r="BG333">
        <f t="shared" si="41"/>
        <v>0.46376376376376383</v>
      </c>
      <c r="BH333">
        <f t="shared" si="42"/>
        <v>90.343500000000006</v>
      </c>
      <c r="BQ333" s="45">
        <f t="shared" si="43"/>
        <v>90.343500000000006</v>
      </c>
      <c r="BR333">
        <f>SUMIFS('9月销毁明细'!D:D,'9月销毁明细'!A:A,E333,'9月销毁明细'!H:H,"Sellable")</f>
        <v>0</v>
      </c>
      <c r="BS333">
        <f>SUMIFS('9月销毁明细'!G:G,'9月销毁明细'!A:A,E333,'9月销毁明细'!H:H,"Sellable")</f>
        <v>0</v>
      </c>
      <c r="BT333">
        <f>SUMIFS('9月销毁明细'!D:D,'9月销毁明细'!A:A,E333,'9月销毁明细'!H:H,"Unsellable")</f>
        <v>0</v>
      </c>
      <c r="BU333">
        <f>SUMIFS('9月销毁明细'!G:G,'9月销毁明细'!A:A,E333,'9月销毁明细'!H:H,"Unsellable")</f>
        <v>0</v>
      </c>
      <c r="BW333">
        <f>IFERROR(I333*VLOOKUP(F333,'9.3成本表'!C:L,10,0),0)</f>
        <v>25.200000000000003</v>
      </c>
      <c r="BX333">
        <f t="shared" si="44"/>
        <v>39.78</v>
      </c>
      <c r="CC333" s="45">
        <f t="shared" si="45"/>
        <v>25.363500000000002</v>
      </c>
      <c r="CD333" s="45">
        <f t="shared" si="46"/>
        <v>0.1301994301994302</v>
      </c>
      <c r="CE333" s="45">
        <f t="shared" si="47"/>
        <v>0.39032779316712835</v>
      </c>
    </row>
    <row r="334" spans="4:83" x14ac:dyDescent="0.25">
      <c r="D334" s="20" t="s">
        <v>777</v>
      </c>
      <c r="E334" s="20" t="s">
        <v>778</v>
      </c>
      <c r="F334" s="20">
        <v>4063</v>
      </c>
      <c r="G334">
        <v>328</v>
      </c>
      <c r="H334" s="20"/>
      <c r="I334">
        <f>SUMIFS('总明细 源文件后台下'!G:G,'总明细 源文件后台下'!E:E,E334,'总明细 源文件后台下'!C:C,"Order")</f>
        <v>2</v>
      </c>
      <c r="J334">
        <f>SUMIFS('总明细 源文件后台下'!M:M,'总明细 源文件后台下'!E:E,E334,'总明细 源文件后台下'!C:C,"Order")</f>
        <v>19.98</v>
      </c>
      <c r="K334">
        <f>SUMIFS('总明细 源文件后台下'!N:N,'总明细 源文件后台下'!E:E,E334,'总明细 源文件后台下'!C:C,"Order")</f>
        <v>0</v>
      </c>
      <c r="L334">
        <f>SUMIFS('总明细 源文件后台下'!O:O,'总明细 源文件后台下'!E:E,E334,'总明细 源文件后台下'!C:C,"Order")</f>
        <v>0</v>
      </c>
      <c r="M334">
        <f>SUMIFS('总明细 源文件后台下'!P:P,'总明细 源文件后台下'!E:E,E334,'总明细 源文件后台下'!C:C,"Order")</f>
        <v>0</v>
      </c>
      <c r="N334">
        <f>SUMIFS('总明细 源文件后台下'!Q:Q,'总明细 源文件后台下'!E:E,E334,'总明细 源文件后台下'!C:C,"Order")</f>
        <v>0.44</v>
      </c>
      <c r="O334">
        <f>SUMIFS('总明细 源文件后台下'!R:R,'总明细 源文件后台下'!E:E,E334,'总明细 源文件后台下'!C:C,"Order")</f>
        <v>-0.44</v>
      </c>
      <c r="P334">
        <f>SUMIFS('总明细 源文件后台下'!S:S,'总明细 源文件后台下'!E:E,E334,'总明细 源文件后台下'!C:C,"Order")</f>
        <v>-3.4</v>
      </c>
      <c r="Q334">
        <f>SUMIFS('总明细 源文件后台下'!T:T,'总明细 源文件后台下'!E:E,E334,'总明细 源文件后台下'!C:C,"Order")</f>
        <v>-7.18</v>
      </c>
      <c r="R334">
        <f>SUMIFS('总明细 源文件后台下'!U:U,'总明细 源文件后台下'!E:E,E334,'总明细 源文件后台下'!C:C,"Order")</f>
        <v>0</v>
      </c>
      <c r="S334">
        <f>SUMIFS('总明细 源文件后台下'!V:V,'总明细 源文件后台下'!E:E,E334,'总明细 源文件后台下'!C:C,"Order")</f>
        <v>0</v>
      </c>
      <c r="T334">
        <f>SUMIFS('总明细 源文件后台下'!W:W,'总明细 源文件后台下'!E:E,E334,'总明细 源文件后台下'!C:C,"Order")</f>
        <v>9.4</v>
      </c>
      <c r="U334">
        <f>SUMIFS('总明细 源文件后台下'!G:G,'总明细 源文件后台下'!E:E,E334,'总明细 源文件后台下'!C:C,"Refund")</f>
        <v>0</v>
      </c>
      <c r="V334">
        <f>SUMIFS('总明细 源文件后台下'!M:M,'总明细 源文件后台下'!E:E,E334,'总明细 源文件后台下'!C:C,"Refund")</f>
        <v>0</v>
      </c>
      <c r="W334">
        <f>SUMIFS('总明细 源文件后台下'!N:N,'总明细 源文件后台下'!E:E,E334,'总明细 源文件后台下'!C:C,"Refund")</f>
        <v>0</v>
      </c>
      <c r="X334">
        <f>SUMIFS('总明细 源文件后台下'!O:O,'总明细 源文件后台下'!E:E,E334,'总明细 源文件后台下'!C:C,"Refund")</f>
        <v>0</v>
      </c>
      <c r="Y334">
        <f>SUMIFS('总明细 源文件后台下'!P:P,'总明细 源文件后台下'!E:E,E334,'总明细 源文件后台下'!C:C,"Refund")</f>
        <v>0</v>
      </c>
      <c r="Z334">
        <f>SUMIFS('总明细 源文件后台下'!Q:Q,'总明细 源文件后台下'!E:E,E334,'总明细 源文件后台下'!C:C,"Refund")</f>
        <v>0</v>
      </c>
      <c r="AA334">
        <f>SUMIFS('总明细 源文件后台下'!R:R,'总明细 源文件后台下'!E:E,E334,'总明细 源文件后台下'!C:C,"Refund")</f>
        <v>0</v>
      </c>
      <c r="AB334">
        <f>SUMIFS('总明细 源文件后台下'!S:S,'总明细 源文件后台下'!E:E,E334,'总明细 源文件后台下'!C:C,"Refund")</f>
        <v>0</v>
      </c>
      <c r="AC334">
        <f>SUMIFS('总明细 源文件后台下'!T:T,'总明细 源文件后台下'!E:E,E334,'总明细 源文件后台下'!C:C,"Refund")</f>
        <v>0</v>
      </c>
      <c r="AD334">
        <f>SUMIFS('总明细 源文件后台下'!U:U,'总明细 源文件后台下'!E:E,E334,'总明细 源文件后台下'!C:C,"Refund")</f>
        <v>0</v>
      </c>
      <c r="AE334">
        <f>SUMIFS('总明细 源文件后台下'!V:V,'总明细 源文件后台下'!E:E,E334,'总明细 源文件后台下'!C:C,"Refund")</f>
        <v>0</v>
      </c>
      <c r="AF334">
        <f>SUMIFS('总明细 源文件后台下'!W:W,'总明细 源文件后台下'!E:E,E334,'总明细 源文件后台下'!C:C,"Refund")</f>
        <v>0</v>
      </c>
      <c r="AK334">
        <f>(SUMIF('广告费 源文件后台下'!G:G,E334,'广告费 源文件后台下'!M:M))*-1</f>
        <v>0</v>
      </c>
      <c r="AL334">
        <f>SUMIFS('总明细 源文件后台下'!W:W,'总明细 源文件后台下'!E:E,E334,'总明细 源文件后台下'!C:C,"Adjustment",'总明细 源文件后台下'!F:F,"FBA Inventory Reimbursement - Customer Return")</f>
        <v>0</v>
      </c>
      <c r="AM334">
        <f>SUMIFS('总明细 源文件后台下'!W:W,'总明细 源文件后台下'!E:E,E334,'总明细 源文件后台下'!C:C,"Adjustment",'总明细 源文件后台下'!F:F,"FBA Inventory Reimbursement - Damaged:Warehouse")</f>
        <v>0</v>
      </c>
      <c r="AN334">
        <f>SUMIFS('总明细 源文件后台下'!W:W,'总明细 源文件后台下'!E:E,E334,'总明细 源文件后台下'!C:C,"Adjustment",'总明细 源文件后台下'!F:F,"FBA Inventory Reimbursement - Customer Service Issue")</f>
        <v>0</v>
      </c>
      <c r="AO334">
        <f>SUMIFS('总明细 源文件后台下'!W:W,'总明细 源文件后台下'!E:E,E334,'总明细 源文件后台下'!C:C,"Adjustment",'总明细 源文件后台下'!F:F,"FBA Inventory Reimbursement - Fee Correction")</f>
        <v>0</v>
      </c>
      <c r="AP334">
        <f>SUMIFS('总明细 源文件后台下'!W:W,'总明细 源文件后台下'!E:E,E334,'总明细 源文件后台下'!C:C,"Adjustment",'总明细 源文件后台下'!F:F,"FBA Inventory Reimbursement - General Adjustment")</f>
        <v>0</v>
      </c>
      <c r="AQ334">
        <f>SUMIFS('总明细 源文件后台下'!W:W,'总明细 源文件后台下'!E:E,E334,'总明细 源文件后台下'!C:C,"Adjustment",'总明细 源文件后台下'!F:F,"FBA Inventory Reimbursement - Lost:Inbound")</f>
        <v>0</v>
      </c>
      <c r="AR334">
        <f>SUMIFS('总明细 源文件后台下'!W:W,'总明细 源文件后台下'!E:E,E334,'总明细 源文件后台下'!C:C,"Adjustment",'总明细 源文件后台下'!F:F,"FBA Inventory Reimbursement - Lost:Warehouse")</f>
        <v>0</v>
      </c>
      <c r="AS334">
        <f>SUMIFS('总明细 源文件后台下'!W:W,'总明细 源文件后台下'!E:E,E334,'总明细 源文件后台下'!C:C,"Adjustment",'总明细 源文件后台下'!F:F,"Non-subscription Fee Adjustment")</f>
        <v>0</v>
      </c>
      <c r="AT334">
        <f>SUMIFS('总明细 源文件后台下'!W:W,'总明细 源文件后台下'!E:E,E334,'总明细 源文件后台下'!C:C,"Adjustment",'总明细 源文件后台下'!F:F,"FBA Inventory Placement Service Fee")</f>
        <v>0</v>
      </c>
      <c r="AV334">
        <f>SUMIF('FBA Customer Return Per Unit Fe'!B:B,E334,'FBA Customer Return Per Unit Fe'!C:C)</f>
        <v>0</v>
      </c>
      <c r="AX334">
        <f>(SUMIF('仓储费 源文件后台下'!C:C,E334,'仓储费 源文件后台下'!V:V))*-1</f>
        <v>-0.50180000000000002</v>
      </c>
      <c r="AZ334">
        <f>SUMIF('Disposal Fee销毁费用-160.95'!B:B,E334,'Disposal Fee销毁费用-160.95'!D:D)*-1</f>
        <v>0</v>
      </c>
      <c r="BC334">
        <f>IFERROR(VLOOKUP(F334,'优惠券-86.4'!F:I,4,0),0)</f>
        <v>0</v>
      </c>
      <c r="BD334">
        <f>IFERROR(VLOOKUP(F334,'早评-120'!E:H,4,0),0)</f>
        <v>0</v>
      </c>
      <c r="BF334">
        <f t="shared" si="40"/>
        <v>8.898200000000001</v>
      </c>
      <c r="BG334">
        <f t="shared" si="41"/>
        <v>0.44535535535535542</v>
      </c>
      <c r="BH334">
        <f t="shared" si="42"/>
        <v>57.838300000000004</v>
      </c>
      <c r="BQ334" s="45">
        <f t="shared" si="43"/>
        <v>57.838300000000004</v>
      </c>
      <c r="BR334">
        <f>SUMIFS('9月销毁明细'!D:D,'9月销毁明细'!A:A,E334,'9月销毁明细'!H:H,"Sellable")</f>
        <v>0</v>
      </c>
      <c r="BS334">
        <f>SUMIFS('9月销毁明细'!G:G,'9月销毁明细'!A:A,E334,'9月销毁明细'!H:H,"Sellable")</f>
        <v>0</v>
      </c>
      <c r="BT334">
        <f>SUMIFS('9月销毁明细'!D:D,'9月销毁明细'!A:A,E334,'9月销毁明细'!H:H,"Unsellable")</f>
        <v>0</v>
      </c>
      <c r="BU334">
        <f>SUMIFS('9月销毁明细'!G:G,'9月销毁明细'!A:A,E334,'9月销毁明细'!H:H,"Unsellable")</f>
        <v>0</v>
      </c>
      <c r="BW334">
        <f>IFERROR(I334*VLOOKUP(F334,'9.3成本表'!C:L,10,0),0)</f>
        <v>16.8</v>
      </c>
      <c r="BX334">
        <f t="shared" si="44"/>
        <v>26.52</v>
      </c>
      <c r="CC334" s="45">
        <f t="shared" si="45"/>
        <v>14.518300000000007</v>
      </c>
      <c r="CD334" s="45">
        <f t="shared" si="46"/>
        <v>0.11179102179102184</v>
      </c>
      <c r="CE334" s="45">
        <f t="shared" si="47"/>
        <v>0.33514081255771022</v>
      </c>
    </row>
    <row r="335" spans="4:83" x14ac:dyDescent="0.25">
      <c r="D335" s="20" t="s">
        <v>779</v>
      </c>
      <c r="E335" s="20" t="s">
        <v>780</v>
      </c>
      <c r="F335" s="20">
        <v>4063</v>
      </c>
      <c r="G335">
        <v>329</v>
      </c>
      <c r="H335" s="20"/>
      <c r="I335">
        <f>SUMIFS('总明细 源文件后台下'!G:G,'总明细 源文件后台下'!E:E,E335,'总明细 源文件后台下'!C:C,"Order")</f>
        <v>0</v>
      </c>
      <c r="J335">
        <f>SUMIFS('总明细 源文件后台下'!M:M,'总明细 源文件后台下'!E:E,E335,'总明细 源文件后台下'!C:C,"Order")</f>
        <v>0</v>
      </c>
      <c r="K335">
        <f>SUMIFS('总明细 源文件后台下'!N:N,'总明细 源文件后台下'!E:E,E335,'总明细 源文件后台下'!C:C,"Order")</f>
        <v>0</v>
      </c>
      <c r="L335">
        <f>SUMIFS('总明细 源文件后台下'!O:O,'总明细 源文件后台下'!E:E,E335,'总明细 源文件后台下'!C:C,"Order")</f>
        <v>0</v>
      </c>
      <c r="M335">
        <f>SUMIFS('总明细 源文件后台下'!P:P,'总明细 源文件后台下'!E:E,E335,'总明细 源文件后台下'!C:C,"Order")</f>
        <v>0</v>
      </c>
      <c r="N335">
        <f>SUMIFS('总明细 源文件后台下'!Q:Q,'总明细 源文件后台下'!E:E,E335,'总明细 源文件后台下'!C:C,"Order")</f>
        <v>0</v>
      </c>
      <c r="O335">
        <f>SUMIFS('总明细 源文件后台下'!R:R,'总明细 源文件后台下'!E:E,E335,'总明细 源文件后台下'!C:C,"Order")</f>
        <v>0</v>
      </c>
      <c r="P335">
        <f>SUMIFS('总明细 源文件后台下'!S:S,'总明细 源文件后台下'!E:E,E335,'总明细 源文件后台下'!C:C,"Order")</f>
        <v>0</v>
      </c>
      <c r="Q335">
        <f>SUMIFS('总明细 源文件后台下'!T:T,'总明细 源文件后台下'!E:E,E335,'总明细 源文件后台下'!C:C,"Order")</f>
        <v>0</v>
      </c>
      <c r="R335">
        <f>SUMIFS('总明细 源文件后台下'!U:U,'总明细 源文件后台下'!E:E,E335,'总明细 源文件后台下'!C:C,"Order")</f>
        <v>0</v>
      </c>
      <c r="S335">
        <f>SUMIFS('总明细 源文件后台下'!V:V,'总明细 源文件后台下'!E:E,E335,'总明细 源文件后台下'!C:C,"Order")</f>
        <v>0</v>
      </c>
      <c r="T335">
        <f>SUMIFS('总明细 源文件后台下'!W:W,'总明细 源文件后台下'!E:E,E335,'总明细 源文件后台下'!C:C,"Order")</f>
        <v>0</v>
      </c>
      <c r="U335">
        <f>SUMIFS('总明细 源文件后台下'!G:G,'总明细 源文件后台下'!E:E,E335,'总明细 源文件后台下'!C:C,"Refund")</f>
        <v>0</v>
      </c>
      <c r="V335">
        <f>SUMIFS('总明细 源文件后台下'!M:M,'总明细 源文件后台下'!E:E,E335,'总明细 源文件后台下'!C:C,"Refund")</f>
        <v>0</v>
      </c>
      <c r="W335">
        <f>SUMIFS('总明细 源文件后台下'!N:N,'总明细 源文件后台下'!E:E,E335,'总明细 源文件后台下'!C:C,"Refund")</f>
        <v>0</v>
      </c>
      <c r="X335">
        <f>SUMIFS('总明细 源文件后台下'!O:O,'总明细 源文件后台下'!E:E,E335,'总明细 源文件后台下'!C:C,"Refund")</f>
        <v>0</v>
      </c>
      <c r="Y335">
        <f>SUMIFS('总明细 源文件后台下'!P:P,'总明细 源文件后台下'!E:E,E335,'总明细 源文件后台下'!C:C,"Refund")</f>
        <v>0</v>
      </c>
      <c r="Z335">
        <f>SUMIFS('总明细 源文件后台下'!Q:Q,'总明细 源文件后台下'!E:E,E335,'总明细 源文件后台下'!C:C,"Refund")</f>
        <v>0</v>
      </c>
      <c r="AA335">
        <f>SUMIFS('总明细 源文件后台下'!R:R,'总明细 源文件后台下'!E:E,E335,'总明细 源文件后台下'!C:C,"Refund")</f>
        <v>0</v>
      </c>
      <c r="AB335">
        <f>SUMIFS('总明细 源文件后台下'!S:S,'总明细 源文件后台下'!E:E,E335,'总明细 源文件后台下'!C:C,"Refund")</f>
        <v>0</v>
      </c>
      <c r="AC335">
        <f>SUMIFS('总明细 源文件后台下'!T:T,'总明细 源文件后台下'!E:E,E335,'总明细 源文件后台下'!C:C,"Refund")</f>
        <v>0</v>
      </c>
      <c r="AD335">
        <f>SUMIFS('总明细 源文件后台下'!U:U,'总明细 源文件后台下'!E:E,E335,'总明细 源文件后台下'!C:C,"Refund")</f>
        <v>0</v>
      </c>
      <c r="AE335">
        <f>SUMIFS('总明细 源文件后台下'!V:V,'总明细 源文件后台下'!E:E,E335,'总明细 源文件后台下'!C:C,"Refund")</f>
        <v>0</v>
      </c>
      <c r="AF335">
        <f>SUMIFS('总明细 源文件后台下'!W:W,'总明细 源文件后台下'!E:E,E335,'总明细 源文件后台下'!C:C,"Refund")</f>
        <v>0</v>
      </c>
      <c r="AK335">
        <f>(SUMIF('广告费 源文件后台下'!G:G,E335,'广告费 源文件后台下'!M:M))*-1</f>
        <v>0</v>
      </c>
      <c r="AL335">
        <f>SUMIFS('总明细 源文件后台下'!W:W,'总明细 源文件后台下'!E:E,E335,'总明细 源文件后台下'!C:C,"Adjustment",'总明细 源文件后台下'!F:F,"FBA Inventory Reimbursement - Customer Return")</f>
        <v>0</v>
      </c>
      <c r="AM335">
        <f>SUMIFS('总明细 源文件后台下'!W:W,'总明细 源文件后台下'!E:E,E335,'总明细 源文件后台下'!C:C,"Adjustment",'总明细 源文件后台下'!F:F,"FBA Inventory Reimbursement - Damaged:Warehouse")</f>
        <v>0</v>
      </c>
      <c r="AN335">
        <f>SUMIFS('总明细 源文件后台下'!W:W,'总明细 源文件后台下'!E:E,E335,'总明细 源文件后台下'!C:C,"Adjustment",'总明细 源文件后台下'!F:F,"FBA Inventory Reimbursement - Customer Service Issue")</f>
        <v>0</v>
      </c>
      <c r="AO335">
        <f>SUMIFS('总明细 源文件后台下'!W:W,'总明细 源文件后台下'!E:E,E335,'总明细 源文件后台下'!C:C,"Adjustment",'总明细 源文件后台下'!F:F,"FBA Inventory Reimbursement - Fee Correction")</f>
        <v>0</v>
      </c>
      <c r="AP335">
        <f>SUMIFS('总明细 源文件后台下'!W:W,'总明细 源文件后台下'!E:E,E335,'总明细 源文件后台下'!C:C,"Adjustment",'总明细 源文件后台下'!F:F,"FBA Inventory Reimbursement - General Adjustment")</f>
        <v>0</v>
      </c>
      <c r="AQ335">
        <f>SUMIFS('总明细 源文件后台下'!W:W,'总明细 源文件后台下'!E:E,E335,'总明细 源文件后台下'!C:C,"Adjustment",'总明细 源文件后台下'!F:F,"FBA Inventory Reimbursement - Lost:Inbound")</f>
        <v>0</v>
      </c>
      <c r="AR335">
        <f>SUMIFS('总明细 源文件后台下'!W:W,'总明细 源文件后台下'!E:E,E335,'总明细 源文件后台下'!C:C,"Adjustment",'总明细 源文件后台下'!F:F,"FBA Inventory Reimbursement - Lost:Warehouse")</f>
        <v>0</v>
      </c>
      <c r="AS335">
        <f>SUMIFS('总明细 源文件后台下'!W:W,'总明细 源文件后台下'!E:E,E335,'总明细 源文件后台下'!C:C,"Adjustment",'总明细 源文件后台下'!F:F,"Non-subscription Fee Adjustment")</f>
        <v>0</v>
      </c>
      <c r="AT335">
        <f>SUMIFS('总明细 源文件后台下'!W:W,'总明细 源文件后台下'!E:E,E335,'总明细 源文件后台下'!C:C,"Adjustment",'总明细 源文件后台下'!F:F,"FBA Inventory Placement Service Fee")</f>
        <v>0</v>
      </c>
      <c r="AV335">
        <f>SUMIF('FBA Customer Return Per Unit Fe'!B:B,E335,'FBA Customer Return Per Unit Fe'!C:C)</f>
        <v>0</v>
      </c>
      <c r="AX335">
        <f>(SUMIF('仓储费 源文件后台下'!C:C,E335,'仓储费 源文件后台下'!V:V))*-1</f>
        <v>-0.38150000000000001</v>
      </c>
      <c r="AZ335">
        <f>SUMIF('Disposal Fee销毁费用-160.95'!B:B,E335,'Disposal Fee销毁费用-160.95'!D:D)*-1</f>
        <v>0</v>
      </c>
      <c r="BC335">
        <f>IFERROR(VLOOKUP(F335,'优惠券-86.4'!F:I,4,0),0)</f>
        <v>0</v>
      </c>
      <c r="BD335">
        <f>IFERROR(VLOOKUP(F335,'早评-120'!E:H,4,0),0)</f>
        <v>0</v>
      </c>
      <c r="BF335">
        <f t="shared" si="40"/>
        <v>-0.38150000000000001</v>
      </c>
      <c r="BG335">
        <f t="shared" si="41"/>
        <v>0</v>
      </c>
      <c r="BH335">
        <f t="shared" si="42"/>
        <v>-2.4797500000000001</v>
      </c>
      <c r="BQ335" s="45">
        <f t="shared" si="43"/>
        <v>-2.4797500000000001</v>
      </c>
      <c r="BR335">
        <f>SUMIFS('9月销毁明细'!D:D,'9月销毁明细'!A:A,E335,'9月销毁明细'!H:H,"Sellable")</f>
        <v>0</v>
      </c>
      <c r="BS335">
        <f>SUMIFS('9月销毁明细'!G:G,'9月销毁明细'!A:A,E335,'9月销毁明细'!H:H,"Sellable")</f>
        <v>0</v>
      </c>
      <c r="BT335">
        <f>SUMIFS('9月销毁明细'!D:D,'9月销毁明细'!A:A,E335,'9月销毁明细'!H:H,"Unsellable")</f>
        <v>0</v>
      </c>
      <c r="BU335">
        <f>SUMIFS('9月销毁明细'!G:G,'9月销毁明细'!A:A,E335,'9月销毁明细'!H:H,"Unsellable")</f>
        <v>0</v>
      </c>
      <c r="BW335">
        <f>IFERROR(I335*VLOOKUP(F335,'9.3成本表'!C:L,10,0),0)</f>
        <v>0</v>
      </c>
      <c r="BX335">
        <f t="shared" si="44"/>
        <v>0</v>
      </c>
      <c r="CC335" s="45">
        <f t="shared" si="45"/>
        <v>-2.4797500000000001</v>
      </c>
      <c r="CD335" s="45">
        <f t="shared" si="46"/>
        <v>0</v>
      </c>
      <c r="CE335" s="45">
        <f t="shared" si="47"/>
        <v>0</v>
      </c>
    </row>
    <row r="336" spans="4:83" x14ac:dyDescent="0.25">
      <c r="D336" s="20" t="s">
        <v>781</v>
      </c>
      <c r="E336" s="20" t="s">
        <v>782</v>
      </c>
      <c r="F336" s="20">
        <v>4063</v>
      </c>
      <c r="G336">
        <v>330</v>
      </c>
      <c r="H336" s="20"/>
      <c r="I336">
        <f>SUMIFS('总明细 源文件后台下'!G:G,'总明细 源文件后台下'!E:E,E336,'总明细 源文件后台下'!C:C,"Order")</f>
        <v>0</v>
      </c>
      <c r="J336">
        <f>SUMIFS('总明细 源文件后台下'!M:M,'总明细 源文件后台下'!E:E,E336,'总明细 源文件后台下'!C:C,"Order")</f>
        <v>0</v>
      </c>
      <c r="K336">
        <f>SUMIFS('总明细 源文件后台下'!N:N,'总明细 源文件后台下'!E:E,E336,'总明细 源文件后台下'!C:C,"Order")</f>
        <v>0</v>
      </c>
      <c r="L336">
        <f>SUMIFS('总明细 源文件后台下'!O:O,'总明细 源文件后台下'!E:E,E336,'总明细 源文件后台下'!C:C,"Order")</f>
        <v>0</v>
      </c>
      <c r="M336">
        <f>SUMIFS('总明细 源文件后台下'!P:P,'总明细 源文件后台下'!E:E,E336,'总明细 源文件后台下'!C:C,"Order")</f>
        <v>0</v>
      </c>
      <c r="N336">
        <f>SUMIFS('总明细 源文件后台下'!Q:Q,'总明细 源文件后台下'!E:E,E336,'总明细 源文件后台下'!C:C,"Order")</f>
        <v>0</v>
      </c>
      <c r="O336">
        <f>SUMIFS('总明细 源文件后台下'!R:R,'总明细 源文件后台下'!E:E,E336,'总明细 源文件后台下'!C:C,"Order")</f>
        <v>0</v>
      </c>
      <c r="P336">
        <f>SUMIFS('总明细 源文件后台下'!S:S,'总明细 源文件后台下'!E:E,E336,'总明细 源文件后台下'!C:C,"Order")</f>
        <v>0</v>
      </c>
      <c r="Q336">
        <f>SUMIFS('总明细 源文件后台下'!T:T,'总明细 源文件后台下'!E:E,E336,'总明细 源文件后台下'!C:C,"Order")</f>
        <v>0</v>
      </c>
      <c r="R336">
        <f>SUMIFS('总明细 源文件后台下'!U:U,'总明细 源文件后台下'!E:E,E336,'总明细 源文件后台下'!C:C,"Order")</f>
        <v>0</v>
      </c>
      <c r="S336">
        <f>SUMIFS('总明细 源文件后台下'!V:V,'总明细 源文件后台下'!E:E,E336,'总明细 源文件后台下'!C:C,"Order")</f>
        <v>0</v>
      </c>
      <c r="T336">
        <f>SUMIFS('总明细 源文件后台下'!W:W,'总明细 源文件后台下'!E:E,E336,'总明细 源文件后台下'!C:C,"Order")</f>
        <v>0</v>
      </c>
      <c r="U336">
        <f>SUMIFS('总明细 源文件后台下'!G:G,'总明细 源文件后台下'!E:E,E336,'总明细 源文件后台下'!C:C,"Refund")</f>
        <v>0</v>
      </c>
      <c r="V336">
        <f>SUMIFS('总明细 源文件后台下'!M:M,'总明细 源文件后台下'!E:E,E336,'总明细 源文件后台下'!C:C,"Refund")</f>
        <v>0</v>
      </c>
      <c r="W336">
        <f>SUMIFS('总明细 源文件后台下'!N:N,'总明细 源文件后台下'!E:E,E336,'总明细 源文件后台下'!C:C,"Refund")</f>
        <v>0</v>
      </c>
      <c r="X336">
        <f>SUMIFS('总明细 源文件后台下'!O:O,'总明细 源文件后台下'!E:E,E336,'总明细 源文件后台下'!C:C,"Refund")</f>
        <v>0</v>
      </c>
      <c r="Y336">
        <f>SUMIFS('总明细 源文件后台下'!P:P,'总明细 源文件后台下'!E:E,E336,'总明细 源文件后台下'!C:C,"Refund")</f>
        <v>0</v>
      </c>
      <c r="Z336">
        <f>SUMIFS('总明细 源文件后台下'!Q:Q,'总明细 源文件后台下'!E:E,E336,'总明细 源文件后台下'!C:C,"Refund")</f>
        <v>0</v>
      </c>
      <c r="AA336">
        <f>SUMIFS('总明细 源文件后台下'!R:R,'总明细 源文件后台下'!E:E,E336,'总明细 源文件后台下'!C:C,"Refund")</f>
        <v>0</v>
      </c>
      <c r="AB336">
        <f>SUMIFS('总明细 源文件后台下'!S:S,'总明细 源文件后台下'!E:E,E336,'总明细 源文件后台下'!C:C,"Refund")</f>
        <v>0</v>
      </c>
      <c r="AC336">
        <f>SUMIFS('总明细 源文件后台下'!T:T,'总明细 源文件后台下'!E:E,E336,'总明细 源文件后台下'!C:C,"Refund")</f>
        <v>0</v>
      </c>
      <c r="AD336">
        <f>SUMIFS('总明细 源文件后台下'!U:U,'总明细 源文件后台下'!E:E,E336,'总明细 源文件后台下'!C:C,"Refund")</f>
        <v>0</v>
      </c>
      <c r="AE336">
        <f>SUMIFS('总明细 源文件后台下'!V:V,'总明细 源文件后台下'!E:E,E336,'总明细 源文件后台下'!C:C,"Refund")</f>
        <v>0</v>
      </c>
      <c r="AF336">
        <f>SUMIFS('总明细 源文件后台下'!W:W,'总明细 源文件后台下'!E:E,E336,'总明细 源文件后台下'!C:C,"Refund")</f>
        <v>0</v>
      </c>
      <c r="AK336">
        <f>(SUMIF('广告费 源文件后台下'!G:G,E336,'广告费 源文件后台下'!M:M))*-1</f>
        <v>0</v>
      </c>
      <c r="AL336">
        <f>SUMIFS('总明细 源文件后台下'!W:W,'总明细 源文件后台下'!E:E,E336,'总明细 源文件后台下'!C:C,"Adjustment",'总明细 源文件后台下'!F:F,"FBA Inventory Reimbursement - Customer Return")</f>
        <v>0</v>
      </c>
      <c r="AM336">
        <f>SUMIFS('总明细 源文件后台下'!W:W,'总明细 源文件后台下'!E:E,E336,'总明细 源文件后台下'!C:C,"Adjustment",'总明细 源文件后台下'!F:F,"FBA Inventory Reimbursement - Damaged:Warehouse")</f>
        <v>0</v>
      </c>
      <c r="AN336">
        <f>SUMIFS('总明细 源文件后台下'!W:W,'总明细 源文件后台下'!E:E,E336,'总明细 源文件后台下'!C:C,"Adjustment",'总明细 源文件后台下'!F:F,"FBA Inventory Reimbursement - Customer Service Issue")</f>
        <v>0</v>
      </c>
      <c r="AO336">
        <f>SUMIFS('总明细 源文件后台下'!W:W,'总明细 源文件后台下'!E:E,E336,'总明细 源文件后台下'!C:C,"Adjustment",'总明细 源文件后台下'!F:F,"FBA Inventory Reimbursement - Fee Correction")</f>
        <v>0</v>
      </c>
      <c r="AP336">
        <f>SUMIFS('总明细 源文件后台下'!W:W,'总明细 源文件后台下'!E:E,E336,'总明细 源文件后台下'!C:C,"Adjustment",'总明细 源文件后台下'!F:F,"FBA Inventory Reimbursement - General Adjustment")</f>
        <v>0</v>
      </c>
      <c r="AQ336">
        <f>SUMIFS('总明细 源文件后台下'!W:W,'总明细 源文件后台下'!E:E,E336,'总明细 源文件后台下'!C:C,"Adjustment",'总明细 源文件后台下'!F:F,"FBA Inventory Reimbursement - Lost:Inbound")</f>
        <v>0</v>
      </c>
      <c r="AR336">
        <f>SUMIFS('总明细 源文件后台下'!W:W,'总明细 源文件后台下'!E:E,E336,'总明细 源文件后台下'!C:C,"Adjustment",'总明细 源文件后台下'!F:F,"FBA Inventory Reimbursement - Lost:Warehouse")</f>
        <v>0</v>
      </c>
      <c r="AS336">
        <f>SUMIFS('总明细 源文件后台下'!W:W,'总明细 源文件后台下'!E:E,E336,'总明细 源文件后台下'!C:C,"Adjustment",'总明细 源文件后台下'!F:F,"Non-subscription Fee Adjustment")</f>
        <v>0</v>
      </c>
      <c r="AT336">
        <f>SUMIFS('总明细 源文件后台下'!W:W,'总明细 源文件后台下'!E:E,E336,'总明细 源文件后台下'!C:C,"Adjustment",'总明细 源文件后台下'!F:F,"FBA Inventory Placement Service Fee")</f>
        <v>0</v>
      </c>
      <c r="AV336">
        <f>SUMIF('FBA Customer Return Per Unit Fe'!B:B,E336,'FBA Customer Return Per Unit Fe'!C:C)</f>
        <v>0</v>
      </c>
      <c r="AX336">
        <f>(SUMIF('仓储费 源文件后台下'!C:C,E336,'仓储费 源文件后台下'!V:V))*-1</f>
        <v>-0.50880000000000003</v>
      </c>
      <c r="AZ336">
        <f>SUMIF('Disposal Fee销毁费用-160.95'!B:B,E336,'Disposal Fee销毁费用-160.95'!D:D)*-1</f>
        <v>0</v>
      </c>
      <c r="BC336">
        <f>IFERROR(VLOOKUP(F336,'优惠券-86.4'!F:I,4,0),0)</f>
        <v>0</v>
      </c>
      <c r="BD336">
        <f>IFERROR(VLOOKUP(F336,'早评-120'!E:H,4,0),0)</f>
        <v>0</v>
      </c>
      <c r="BF336">
        <f t="shared" si="40"/>
        <v>-0.50880000000000003</v>
      </c>
      <c r="BG336">
        <f t="shared" si="41"/>
        <v>0</v>
      </c>
      <c r="BH336">
        <f t="shared" si="42"/>
        <v>-3.3072000000000004</v>
      </c>
      <c r="BQ336" s="45">
        <f t="shared" si="43"/>
        <v>-3.3072000000000004</v>
      </c>
      <c r="BR336">
        <f>SUMIFS('9月销毁明细'!D:D,'9月销毁明细'!A:A,E336,'9月销毁明细'!H:H,"Sellable")</f>
        <v>0</v>
      </c>
      <c r="BS336">
        <f>SUMIFS('9月销毁明细'!G:G,'9月销毁明细'!A:A,E336,'9月销毁明细'!H:H,"Sellable")</f>
        <v>0</v>
      </c>
      <c r="BT336">
        <f>SUMIFS('9月销毁明细'!D:D,'9月销毁明细'!A:A,E336,'9月销毁明细'!H:H,"Unsellable")</f>
        <v>0</v>
      </c>
      <c r="BU336">
        <f>SUMIFS('9月销毁明细'!G:G,'9月销毁明细'!A:A,E336,'9月销毁明细'!H:H,"Unsellable")</f>
        <v>0</v>
      </c>
      <c r="BW336">
        <f>IFERROR(I336*VLOOKUP(F336,'9.3成本表'!C:L,10,0),0)</f>
        <v>0</v>
      </c>
      <c r="BX336">
        <f t="shared" si="44"/>
        <v>0</v>
      </c>
      <c r="CC336" s="45">
        <f t="shared" si="45"/>
        <v>-3.3072000000000004</v>
      </c>
      <c r="CD336" s="45">
        <f t="shared" si="46"/>
        <v>0</v>
      </c>
      <c r="CE336" s="45">
        <f t="shared" si="47"/>
        <v>0</v>
      </c>
    </row>
    <row r="337" spans="4:83" x14ac:dyDescent="0.25">
      <c r="D337" s="20" t="s">
        <v>783</v>
      </c>
      <c r="E337" s="20" t="s">
        <v>784</v>
      </c>
      <c r="F337" s="20">
        <v>4063</v>
      </c>
      <c r="G337">
        <v>331</v>
      </c>
      <c r="H337" s="20"/>
      <c r="I337">
        <f>SUMIFS('总明细 源文件后台下'!G:G,'总明细 源文件后台下'!E:E,E337,'总明细 源文件后台下'!C:C,"Order")</f>
        <v>1</v>
      </c>
      <c r="J337">
        <f>SUMIFS('总明细 源文件后台下'!M:M,'总明细 源文件后台下'!E:E,E337,'总明细 源文件后台下'!C:C,"Order")</f>
        <v>7.78</v>
      </c>
      <c r="K337">
        <f>SUMIFS('总明细 源文件后台下'!N:N,'总明细 源文件后台下'!E:E,E337,'总明细 源文件后台下'!C:C,"Order")</f>
        <v>1.73</v>
      </c>
      <c r="L337">
        <f>SUMIFS('总明细 源文件后台下'!O:O,'总明细 源文件后台下'!E:E,E337,'总明细 源文件后台下'!C:C,"Order")</f>
        <v>0</v>
      </c>
      <c r="M337">
        <f>SUMIFS('总明细 源文件后台下'!P:P,'总明细 源文件后台下'!E:E,E337,'总明细 源文件后台下'!C:C,"Order")</f>
        <v>-1.73</v>
      </c>
      <c r="N337">
        <f>SUMIFS('总明细 源文件后台下'!Q:Q,'总明细 源文件后台下'!E:E,E337,'总明细 源文件后台下'!C:C,"Order")</f>
        <v>0</v>
      </c>
      <c r="O337">
        <f>SUMIFS('总明细 源文件后台下'!R:R,'总明细 源文件后台下'!E:E,E337,'总明细 源文件后台下'!C:C,"Order")</f>
        <v>0</v>
      </c>
      <c r="P337">
        <f>SUMIFS('总明细 源文件后台下'!S:S,'总明细 源文件后台下'!E:E,E337,'总明细 源文件后台下'!C:C,"Order")</f>
        <v>-1.32</v>
      </c>
      <c r="Q337">
        <f>SUMIFS('总明细 源文件后台下'!T:T,'总明细 源文件后台下'!E:E,E337,'总明细 源文件后台下'!C:C,"Order")</f>
        <v>-3.59</v>
      </c>
      <c r="R337">
        <f>SUMIFS('总明细 源文件后台下'!U:U,'总明细 源文件后台下'!E:E,E337,'总明细 源文件后台下'!C:C,"Order")</f>
        <v>0</v>
      </c>
      <c r="S337">
        <f>SUMIFS('总明细 源文件后台下'!V:V,'总明细 源文件后台下'!E:E,E337,'总明细 源文件后台下'!C:C,"Order")</f>
        <v>0</v>
      </c>
      <c r="T337">
        <f>SUMIFS('总明细 源文件后台下'!W:W,'总明细 源文件后台下'!E:E,E337,'总明细 源文件后台下'!C:C,"Order")</f>
        <v>2.87</v>
      </c>
      <c r="U337">
        <f>SUMIFS('总明细 源文件后台下'!G:G,'总明细 源文件后台下'!E:E,E337,'总明细 源文件后台下'!C:C,"Refund")</f>
        <v>0</v>
      </c>
      <c r="V337">
        <f>SUMIFS('总明细 源文件后台下'!M:M,'总明细 源文件后台下'!E:E,E337,'总明细 源文件后台下'!C:C,"Refund")</f>
        <v>0</v>
      </c>
      <c r="W337">
        <f>SUMIFS('总明细 源文件后台下'!N:N,'总明细 源文件后台下'!E:E,E337,'总明细 源文件后台下'!C:C,"Refund")</f>
        <v>0</v>
      </c>
      <c r="X337">
        <f>SUMIFS('总明细 源文件后台下'!O:O,'总明细 源文件后台下'!E:E,E337,'总明细 源文件后台下'!C:C,"Refund")</f>
        <v>0</v>
      </c>
      <c r="Y337">
        <f>SUMIFS('总明细 源文件后台下'!P:P,'总明细 源文件后台下'!E:E,E337,'总明细 源文件后台下'!C:C,"Refund")</f>
        <v>0</v>
      </c>
      <c r="Z337">
        <f>SUMIFS('总明细 源文件后台下'!Q:Q,'总明细 源文件后台下'!E:E,E337,'总明细 源文件后台下'!C:C,"Refund")</f>
        <v>0</v>
      </c>
      <c r="AA337">
        <f>SUMIFS('总明细 源文件后台下'!R:R,'总明细 源文件后台下'!E:E,E337,'总明细 源文件后台下'!C:C,"Refund")</f>
        <v>0</v>
      </c>
      <c r="AB337">
        <f>SUMIFS('总明细 源文件后台下'!S:S,'总明细 源文件后台下'!E:E,E337,'总明细 源文件后台下'!C:C,"Refund")</f>
        <v>0</v>
      </c>
      <c r="AC337">
        <f>SUMIFS('总明细 源文件后台下'!T:T,'总明细 源文件后台下'!E:E,E337,'总明细 源文件后台下'!C:C,"Refund")</f>
        <v>0</v>
      </c>
      <c r="AD337">
        <f>SUMIFS('总明细 源文件后台下'!U:U,'总明细 源文件后台下'!E:E,E337,'总明细 源文件后台下'!C:C,"Refund")</f>
        <v>0</v>
      </c>
      <c r="AE337">
        <f>SUMIFS('总明细 源文件后台下'!V:V,'总明细 源文件后台下'!E:E,E337,'总明细 源文件后台下'!C:C,"Refund")</f>
        <v>0</v>
      </c>
      <c r="AF337">
        <f>SUMIFS('总明细 源文件后台下'!W:W,'总明细 源文件后台下'!E:E,E337,'总明细 源文件后台下'!C:C,"Refund")</f>
        <v>0</v>
      </c>
      <c r="AK337">
        <f>(SUMIF('广告费 源文件后台下'!G:G,E337,'广告费 源文件后台下'!M:M))*-1</f>
        <v>0</v>
      </c>
      <c r="AL337">
        <f>SUMIFS('总明细 源文件后台下'!W:W,'总明细 源文件后台下'!E:E,E337,'总明细 源文件后台下'!C:C,"Adjustment",'总明细 源文件后台下'!F:F,"FBA Inventory Reimbursement - Customer Return")</f>
        <v>0</v>
      </c>
      <c r="AM337">
        <f>SUMIFS('总明细 源文件后台下'!W:W,'总明细 源文件后台下'!E:E,E337,'总明细 源文件后台下'!C:C,"Adjustment",'总明细 源文件后台下'!F:F,"FBA Inventory Reimbursement - Damaged:Warehouse")</f>
        <v>0</v>
      </c>
      <c r="AN337">
        <f>SUMIFS('总明细 源文件后台下'!W:W,'总明细 源文件后台下'!E:E,E337,'总明细 源文件后台下'!C:C,"Adjustment",'总明细 源文件后台下'!F:F,"FBA Inventory Reimbursement - Customer Service Issue")</f>
        <v>0</v>
      </c>
      <c r="AO337">
        <f>SUMIFS('总明细 源文件后台下'!W:W,'总明细 源文件后台下'!E:E,E337,'总明细 源文件后台下'!C:C,"Adjustment",'总明细 源文件后台下'!F:F,"FBA Inventory Reimbursement - Fee Correction")</f>
        <v>0</v>
      </c>
      <c r="AP337">
        <f>SUMIFS('总明细 源文件后台下'!W:W,'总明细 源文件后台下'!E:E,E337,'总明细 源文件后台下'!C:C,"Adjustment",'总明细 源文件后台下'!F:F,"FBA Inventory Reimbursement - General Adjustment")</f>
        <v>0</v>
      </c>
      <c r="AQ337">
        <f>SUMIFS('总明细 源文件后台下'!W:W,'总明细 源文件后台下'!E:E,E337,'总明细 源文件后台下'!C:C,"Adjustment",'总明细 源文件后台下'!F:F,"FBA Inventory Reimbursement - Lost:Inbound")</f>
        <v>0</v>
      </c>
      <c r="AR337">
        <f>SUMIFS('总明细 源文件后台下'!W:W,'总明细 源文件后台下'!E:E,E337,'总明细 源文件后台下'!C:C,"Adjustment",'总明细 源文件后台下'!F:F,"FBA Inventory Reimbursement - Lost:Warehouse")</f>
        <v>0</v>
      </c>
      <c r="AS337">
        <f>SUMIFS('总明细 源文件后台下'!W:W,'总明细 源文件后台下'!E:E,E337,'总明细 源文件后台下'!C:C,"Adjustment",'总明细 源文件后台下'!F:F,"Non-subscription Fee Adjustment")</f>
        <v>0</v>
      </c>
      <c r="AT337">
        <f>SUMIFS('总明细 源文件后台下'!W:W,'总明细 源文件后台下'!E:E,E337,'总明细 源文件后台下'!C:C,"Adjustment",'总明细 源文件后台下'!F:F,"FBA Inventory Placement Service Fee")</f>
        <v>0</v>
      </c>
      <c r="AV337">
        <f>SUMIF('FBA Customer Return Per Unit Fe'!B:B,E337,'FBA Customer Return Per Unit Fe'!C:C)</f>
        <v>0</v>
      </c>
      <c r="AX337">
        <f>(SUMIF('仓储费 源文件后台下'!C:C,E337,'仓储费 源文件后台下'!V:V))*-1</f>
        <v>-0.49490000000000001</v>
      </c>
      <c r="AZ337">
        <f>SUMIF('Disposal Fee销毁费用-160.95'!B:B,E337,'Disposal Fee销毁费用-160.95'!D:D)*-1</f>
        <v>0</v>
      </c>
      <c r="BC337">
        <f>IFERROR(VLOOKUP(F337,'优惠券-86.4'!F:I,4,0),0)</f>
        <v>0</v>
      </c>
      <c r="BD337">
        <f>IFERROR(VLOOKUP(F337,'早评-120'!E:H,4,0),0)</f>
        <v>0</v>
      </c>
      <c r="BF337">
        <f t="shared" si="40"/>
        <v>2.3751000000000002</v>
      </c>
      <c r="BG337">
        <f t="shared" si="41"/>
        <v>0.30528277634961443</v>
      </c>
      <c r="BH337">
        <f t="shared" si="42"/>
        <v>15.438150000000002</v>
      </c>
      <c r="BQ337" s="45">
        <f t="shared" si="43"/>
        <v>15.438150000000002</v>
      </c>
      <c r="BR337">
        <f>SUMIFS('9月销毁明细'!D:D,'9月销毁明细'!A:A,E337,'9月销毁明细'!H:H,"Sellable")</f>
        <v>0</v>
      </c>
      <c r="BS337">
        <f>SUMIFS('9月销毁明细'!G:G,'9月销毁明细'!A:A,E337,'9月销毁明细'!H:H,"Sellable")</f>
        <v>0</v>
      </c>
      <c r="BT337">
        <f>SUMIFS('9月销毁明细'!D:D,'9月销毁明细'!A:A,E337,'9月销毁明细'!H:H,"Unsellable")</f>
        <v>0</v>
      </c>
      <c r="BU337">
        <f>SUMIFS('9月销毁明细'!G:G,'9月销毁明细'!A:A,E337,'9月销毁明细'!H:H,"Unsellable")</f>
        <v>0</v>
      </c>
      <c r="BW337">
        <f>IFERROR(I337*VLOOKUP(F337,'9.3成本表'!C:L,10,0),0)</f>
        <v>8.4</v>
      </c>
      <c r="BX337">
        <f t="shared" si="44"/>
        <v>13.26</v>
      </c>
      <c r="CC337" s="45">
        <f t="shared" si="45"/>
        <v>-6.2218499999999981</v>
      </c>
      <c r="CD337" s="45">
        <f t="shared" si="46"/>
        <v>-0.12303440775163137</v>
      </c>
      <c r="CE337" s="45">
        <f t="shared" si="47"/>
        <v>-0.28725069252077551</v>
      </c>
    </row>
    <row r="338" spans="4:83" x14ac:dyDescent="0.25">
      <c r="D338" s="20" t="s">
        <v>785</v>
      </c>
      <c r="E338" s="20" t="s">
        <v>786</v>
      </c>
      <c r="F338" s="20">
        <v>4063</v>
      </c>
      <c r="G338">
        <v>332</v>
      </c>
      <c r="H338" s="20"/>
      <c r="I338">
        <f>SUMIFS('总明细 源文件后台下'!G:G,'总明细 源文件后台下'!E:E,E338,'总明细 源文件后台下'!C:C,"Order")</f>
        <v>0</v>
      </c>
      <c r="J338">
        <f>SUMIFS('总明细 源文件后台下'!M:M,'总明细 源文件后台下'!E:E,E338,'总明细 源文件后台下'!C:C,"Order")</f>
        <v>0</v>
      </c>
      <c r="K338">
        <f>SUMIFS('总明细 源文件后台下'!N:N,'总明细 源文件后台下'!E:E,E338,'总明细 源文件后台下'!C:C,"Order")</f>
        <v>0</v>
      </c>
      <c r="L338">
        <f>SUMIFS('总明细 源文件后台下'!O:O,'总明细 源文件后台下'!E:E,E338,'总明细 源文件后台下'!C:C,"Order")</f>
        <v>0</v>
      </c>
      <c r="M338">
        <f>SUMIFS('总明细 源文件后台下'!P:P,'总明细 源文件后台下'!E:E,E338,'总明细 源文件后台下'!C:C,"Order")</f>
        <v>0</v>
      </c>
      <c r="N338">
        <f>SUMIFS('总明细 源文件后台下'!Q:Q,'总明细 源文件后台下'!E:E,E338,'总明细 源文件后台下'!C:C,"Order")</f>
        <v>0</v>
      </c>
      <c r="O338">
        <f>SUMIFS('总明细 源文件后台下'!R:R,'总明细 源文件后台下'!E:E,E338,'总明细 源文件后台下'!C:C,"Order")</f>
        <v>0</v>
      </c>
      <c r="P338">
        <f>SUMIFS('总明细 源文件后台下'!S:S,'总明细 源文件后台下'!E:E,E338,'总明细 源文件后台下'!C:C,"Order")</f>
        <v>0</v>
      </c>
      <c r="Q338">
        <f>SUMIFS('总明细 源文件后台下'!T:T,'总明细 源文件后台下'!E:E,E338,'总明细 源文件后台下'!C:C,"Order")</f>
        <v>0</v>
      </c>
      <c r="R338">
        <f>SUMIFS('总明细 源文件后台下'!U:U,'总明细 源文件后台下'!E:E,E338,'总明细 源文件后台下'!C:C,"Order")</f>
        <v>0</v>
      </c>
      <c r="S338">
        <f>SUMIFS('总明细 源文件后台下'!V:V,'总明细 源文件后台下'!E:E,E338,'总明细 源文件后台下'!C:C,"Order")</f>
        <v>0</v>
      </c>
      <c r="T338">
        <f>SUMIFS('总明细 源文件后台下'!W:W,'总明细 源文件后台下'!E:E,E338,'总明细 源文件后台下'!C:C,"Order")</f>
        <v>0</v>
      </c>
      <c r="U338">
        <f>SUMIFS('总明细 源文件后台下'!G:G,'总明细 源文件后台下'!E:E,E338,'总明细 源文件后台下'!C:C,"Refund")</f>
        <v>0</v>
      </c>
      <c r="V338">
        <f>SUMIFS('总明细 源文件后台下'!M:M,'总明细 源文件后台下'!E:E,E338,'总明细 源文件后台下'!C:C,"Refund")</f>
        <v>0</v>
      </c>
      <c r="W338">
        <f>SUMIFS('总明细 源文件后台下'!N:N,'总明细 源文件后台下'!E:E,E338,'总明细 源文件后台下'!C:C,"Refund")</f>
        <v>0</v>
      </c>
      <c r="X338">
        <f>SUMIFS('总明细 源文件后台下'!O:O,'总明细 源文件后台下'!E:E,E338,'总明细 源文件后台下'!C:C,"Refund")</f>
        <v>0</v>
      </c>
      <c r="Y338">
        <f>SUMIFS('总明细 源文件后台下'!P:P,'总明细 源文件后台下'!E:E,E338,'总明细 源文件后台下'!C:C,"Refund")</f>
        <v>0</v>
      </c>
      <c r="Z338">
        <f>SUMIFS('总明细 源文件后台下'!Q:Q,'总明细 源文件后台下'!E:E,E338,'总明细 源文件后台下'!C:C,"Refund")</f>
        <v>0</v>
      </c>
      <c r="AA338">
        <f>SUMIFS('总明细 源文件后台下'!R:R,'总明细 源文件后台下'!E:E,E338,'总明细 源文件后台下'!C:C,"Refund")</f>
        <v>0</v>
      </c>
      <c r="AB338">
        <f>SUMIFS('总明细 源文件后台下'!S:S,'总明细 源文件后台下'!E:E,E338,'总明细 源文件后台下'!C:C,"Refund")</f>
        <v>0</v>
      </c>
      <c r="AC338">
        <f>SUMIFS('总明细 源文件后台下'!T:T,'总明细 源文件后台下'!E:E,E338,'总明细 源文件后台下'!C:C,"Refund")</f>
        <v>0</v>
      </c>
      <c r="AD338">
        <f>SUMIFS('总明细 源文件后台下'!U:U,'总明细 源文件后台下'!E:E,E338,'总明细 源文件后台下'!C:C,"Refund")</f>
        <v>0</v>
      </c>
      <c r="AE338">
        <f>SUMIFS('总明细 源文件后台下'!V:V,'总明细 源文件后台下'!E:E,E338,'总明细 源文件后台下'!C:C,"Refund")</f>
        <v>0</v>
      </c>
      <c r="AF338">
        <f>SUMIFS('总明细 源文件后台下'!W:W,'总明细 源文件后台下'!E:E,E338,'总明细 源文件后台下'!C:C,"Refund")</f>
        <v>0</v>
      </c>
      <c r="AK338">
        <f>(SUMIF('广告费 源文件后台下'!G:G,E338,'广告费 源文件后台下'!M:M))*-1</f>
        <v>0</v>
      </c>
      <c r="AL338">
        <f>SUMIFS('总明细 源文件后台下'!W:W,'总明细 源文件后台下'!E:E,E338,'总明细 源文件后台下'!C:C,"Adjustment",'总明细 源文件后台下'!F:F,"FBA Inventory Reimbursement - Customer Return")</f>
        <v>0</v>
      </c>
      <c r="AM338">
        <f>SUMIFS('总明细 源文件后台下'!W:W,'总明细 源文件后台下'!E:E,E338,'总明细 源文件后台下'!C:C,"Adjustment",'总明细 源文件后台下'!F:F,"FBA Inventory Reimbursement - Damaged:Warehouse")</f>
        <v>0</v>
      </c>
      <c r="AN338">
        <f>SUMIFS('总明细 源文件后台下'!W:W,'总明细 源文件后台下'!E:E,E338,'总明细 源文件后台下'!C:C,"Adjustment",'总明细 源文件后台下'!F:F,"FBA Inventory Reimbursement - Customer Service Issue")</f>
        <v>0</v>
      </c>
      <c r="AO338">
        <f>SUMIFS('总明细 源文件后台下'!W:W,'总明细 源文件后台下'!E:E,E338,'总明细 源文件后台下'!C:C,"Adjustment",'总明细 源文件后台下'!F:F,"FBA Inventory Reimbursement - Fee Correction")</f>
        <v>0</v>
      </c>
      <c r="AP338">
        <f>SUMIFS('总明细 源文件后台下'!W:W,'总明细 源文件后台下'!E:E,E338,'总明细 源文件后台下'!C:C,"Adjustment",'总明细 源文件后台下'!F:F,"FBA Inventory Reimbursement - General Adjustment")</f>
        <v>0</v>
      </c>
      <c r="AQ338">
        <f>SUMIFS('总明细 源文件后台下'!W:W,'总明细 源文件后台下'!E:E,E338,'总明细 源文件后台下'!C:C,"Adjustment",'总明细 源文件后台下'!F:F,"FBA Inventory Reimbursement - Lost:Inbound")</f>
        <v>0</v>
      </c>
      <c r="AR338">
        <f>SUMIFS('总明细 源文件后台下'!W:W,'总明细 源文件后台下'!E:E,E338,'总明细 源文件后台下'!C:C,"Adjustment",'总明细 源文件后台下'!F:F,"FBA Inventory Reimbursement - Lost:Warehouse")</f>
        <v>0</v>
      </c>
      <c r="AS338">
        <f>SUMIFS('总明细 源文件后台下'!W:W,'总明细 源文件后台下'!E:E,E338,'总明细 源文件后台下'!C:C,"Adjustment",'总明细 源文件后台下'!F:F,"Non-subscription Fee Adjustment")</f>
        <v>0</v>
      </c>
      <c r="AT338">
        <f>SUMIFS('总明细 源文件后台下'!W:W,'总明细 源文件后台下'!E:E,E338,'总明细 源文件后台下'!C:C,"Adjustment",'总明细 源文件后台下'!F:F,"FBA Inventory Placement Service Fee")</f>
        <v>0</v>
      </c>
      <c r="AV338">
        <f>SUMIF('FBA Customer Return Per Unit Fe'!B:B,E338,'FBA Customer Return Per Unit Fe'!C:C)</f>
        <v>0</v>
      </c>
      <c r="AX338">
        <f>(SUMIF('仓储费 源文件后台下'!C:C,E338,'仓储费 源文件后台下'!V:V))*-1</f>
        <v>-0.63570000000000004</v>
      </c>
      <c r="AZ338">
        <f>SUMIF('Disposal Fee销毁费用-160.95'!B:B,E338,'Disposal Fee销毁费用-160.95'!D:D)*-1</f>
        <v>0</v>
      </c>
      <c r="BC338">
        <f>IFERROR(VLOOKUP(F338,'优惠券-86.4'!F:I,4,0),0)</f>
        <v>0</v>
      </c>
      <c r="BD338">
        <f>IFERROR(VLOOKUP(F338,'早评-120'!E:H,4,0),0)</f>
        <v>0</v>
      </c>
      <c r="BF338">
        <f t="shared" si="40"/>
        <v>-0.63570000000000004</v>
      </c>
      <c r="BG338">
        <f t="shared" si="41"/>
        <v>0</v>
      </c>
      <c r="BH338">
        <f t="shared" si="42"/>
        <v>-4.1320500000000004</v>
      </c>
      <c r="BQ338" s="45">
        <f t="shared" si="43"/>
        <v>-4.1320500000000004</v>
      </c>
      <c r="BR338">
        <f>SUMIFS('9月销毁明细'!D:D,'9月销毁明细'!A:A,E338,'9月销毁明细'!H:H,"Sellable")</f>
        <v>0</v>
      </c>
      <c r="BS338">
        <f>SUMIFS('9月销毁明细'!G:G,'9月销毁明细'!A:A,E338,'9月销毁明细'!H:H,"Sellable")</f>
        <v>0</v>
      </c>
      <c r="BT338">
        <f>SUMIFS('9月销毁明细'!D:D,'9月销毁明细'!A:A,E338,'9月销毁明细'!H:H,"Unsellable")</f>
        <v>0</v>
      </c>
      <c r="BU338">
        <f>SUMIFS('9月销毁明细'!G:G,'9月销毁明细'!A:A,E338,'9月销毁明细'!H:H,"Unsellable")</f>
        <v>0</v>
      </c>
      <c r="BW338">
        <f>IFERROR(I338*VLOOKUP(F338,'9.3成本表'!C:L,10,0),0)</f>
        <v>0</v>
      </c>
      <c r="BX338">
        <f t="shared" si="44"/>
        <v>0</v>
      </c>
      <c r="CC338" s="45">
        <f t="shared" si="45"/>
        <v>-4.1320500000000004</v>
      </c>
      <c r="CD338" s="45">
        <f t="shared" si="46"/>
        <v>0</v>
      </c>
      <c r="CE338" s="45">
        <f t="shared" si="47"/>
        <v>0</v>
      </c>
    </row>
    <row r="339" spans="4:83" x14ac:dyDescent="0.25">
      <c r="D339" s="20" t="s">
        <v>787</v>
      </c>
      <c r="E339" s="20" t="s">
        <v>788</v>
      </c>
      <c r="F339" s="20">
        <v>4063</v>
      </c>
      <c r="G339">
        <v>333</v>
      </c>
      <c r="H339" s="20"/>
      <c r="I339">
        <f>SUMIFS('总明细 源文件后台下'!G:G,'总明细 源文件后台下'!E:E,E339,'总明细 源文件后台下'!C:C,"Order")</f>
        <v>0</v>
      </c>
      <c r="J339">
        <f>SUMIFS('总明细 源文件后台下'!M:M,'总明细 源文件后台下'!E:E,E339,'总明细 源文件后台下'!C:C,"Order")</f>
        <v>0</v>
      </c>
      <c r="K339">
        <f>SUMIFS('总明细 源文件后台下'!N:N,'总明细 源文件后台下'!E:E,E339,'总明细 源文件后台下'!C:C,"Order")</f>
        <v>0</v>
      </c>
      <c r="L339">
        <f>SUMIFS('总明细 源文件后台下'!O:O,'总明细 源文件后台下'!E:E,E339,'总明细 源文件后台下'!C:C,"Order")</f>
        <v>0</v>
      </c>
      <c r="M339">
        <f>SUMIFS('总明细 源文件后台下'!P:P,'总明细 源文件后台下'!E:E,E339,'总明细 源文件后台下'!C:C,"Order")</f>
        <v>0</v>
      </c>
      <c r="N339">
        <f>SUMIFS('总明细 源文件后台下'!Q:Q,'总明细 源文件后台下'!E:E,E339,'总明细 源文件后台下'!C:C,"Order")</f>
        <v>0</v>
      </c>
      <c r="O339">
        <f>SUMIFS('总明细 源文件后台下'!R:R,'总明细 源文件后台下'!E:E,E339,'总明细 源文件后台下'!C:C,"Order")</f>
        <v>0</v>
      </c>
      <c r="P339">
        <f>SUMIFS('总明细 源文件后台下'!S:S,'总明细 源文件后台下'!E:E,E339,'总明细 源文件后台下'!C:C,"Order")</f>
        <v>0</v>
      </c>
      <c r="Q339">
        <f>SUMIFS('总明细 源文件后台下'!T:T,'总明细 源文件后台下'!E:E,E339,'总明细 源文件后台下'!C:C,"Order")</f>
        <v>0</v>
      </c>
      <c r="R339">
        <f>SUMIFS('总明细 源文件后台下'!U:U,'总明细 源文件后台下'!E:E,E339,'总明细 源文件后台下'!C:C,"Order")</f>
        <v>0</v>
      </c>
      <c r="S339">
        <f>SUMIFS('总明细 源文件后台下'!V:V,'总明细 源文件后台下'!E:E,E339,'总明细 源文件后台下'!C:C,"Order")</f>
        <v>0</v>
      </c>
      <c r="T339">
        <f>SUMIFS('总明细 源文件后台下'!W:W,'总明细 源文件后台下'!E:E,E339,'总明细 源文件后台下'!C:C,"Order")</f>
        <v>0</v>
      </c>
      <c r="U339">
        <f>SUMIFS('总明细 源文件后台下'!G:G,'总明细 源文件后台下'!E:E,E339,'总明细 源文件后台下'!C:C,"Refund")</f>
        <v>0</v>
      </c>
      <c r="V339">
        <f>SUMIFS('总明细 源文件后台下'!M:M,'总明细 源文件后台下'!E:E,E339,'总明细 源文件后台下'!C:C,"Refund")</f>
        <v>0</v>
      </c>
      <c r="W339">
        <f>SUMIFS('总明细 源文件后台下'!N:N,'总明细 源文件后台下'!E:E,E339,'总明细 源文件后台下'!C:C,"Refund")</f>
        <v>0</v>
      </c>
      <c r="X339">
        <f>SUMIFS('总明细 源文件后台下'!O:O,'总明细 源文件后台下'!E:E,E339,'总明细 源文件后台下'!C:C,"Refund")</f>
        <v>0</v>
      </c>
      <c r="Y339">
        <f>SUMIFS('总明细 源文件后台下'!P:P,'总明细 源文件后台下'!E:E,E339,'总明细 源文件后台下'!C:C,"Refund")</f>
        <v>0</v>
      </c>
      <c r="Z339">
        <f>SUMIFS('总明细 源文件后台下'!Q:Q,'总明细 源文件后台下'!E:E,E339,'总明细 源文件后台下'!C:C,"Refund")</f>
        <v>0</v>
      </c>
      <c r="AA339">
        <f>SUMIFS('总明细 源文件后台下'!R:R,'总明细 源文件后台下'!E:E,E339,'总明细 源文件后台下'!C:C,"Refund")</f>
        <v>0</v>
      </c>
      <c r="AB339">
        <f>SUMIFS('总明细 源文件后台下'!S:S,'总明细 源文件后台下'!E:E,E339,'总明细 源文件后台下'!C:C,"Refund")</f>
        <v>0</v>
      </c>
      <c r="AC339">
        <f>SUMIFS('总明细 源文件后台下'!T:T,'总明细 源文件后台下'!E:E,E339,'总明细 源文件后台下'!C:C,"Refund")</f>
        <v>0</v>
      </c>
      <c r="AD339">
        <f>SUMIFS('总明细 源文件后台下'!U:U,'总明细 源文件后台下'!E:E,E339,'总明细 源文件后台下'!C:C,"Refund")</f>
        <v>0</v>
      </c>
      <c r="AE339">
        <f>SUMIFS('总明细 源文件后台下'!V:V,'总明细 源文件后台下'!E:E,E339,'总明细 源文件后台下'!C:C,"Refund")</f>
        <v>0</v>
      </c>
      <c r="AF339">
        <f>SUMIFS('总明细 源文件后台下'!W:W,'总明细 源文件后台下'!E:E,E339,'总明细 源文件后台下'!C:C,"Refund")</f>
        <v>0</v>
      </c>
      <c r="AK339">
        <f>(SUMIF('广告费 源文件后台下'!G:G,E339,'广告费 源文件后台下'!M:M))*-1</f>
        <v>0</v>
      </c>
      <c r="AL339">
        <f>SUMIFS('总明细 源文件后台下'!W:W,'总明细 源文件后台下'!E:E,E339,'总明细 源文件后台下'!C:C,"Adjustment",'总明细 源文件后台下'!F:F,"FBA Inventory Reimbursement - Customer Return")</f>
        <v>0</v>
      </c>
      <c r="AM339">
        <f>SUMIFS('总明细 源文件后台下'!W:W,'总明细 源文件后台下'!E:E,E339,'总明细 源文件后台下'!C:C,"Adjustment",'总明细 源文件后台下'!F:F,"FBA Inventory Reimbursement - Damaged:Warehouse")</f>
        <v>0</v>
      </c>
      <c r="AN339">
        <f>SUMIFS('总明细 源文件后台下'!W:W,'总明细 源文件后台下'!E:E,E339,'总明细 源文件后台下'!C:C,"Adjustment",'总明细 源文件后台下'!F:F,"FBA Inventory Reimbursement - Customer Service Issue")</f>
        <v>0</v>
      </c>
      <c r="AO339">
        <f>SUMIFS('总明细 源文件后台下'!W:W,'总明细 源文件后台下'!E:E,E339,'总明细 源文件后台下'!C:C,"Adjustment",'总明细 源文件后台下'!F:F,"FBA Inventory Reimbursement - Fee Correction")</f>
        <v>0</v>
      </c>
      <c r="AP339">
        <f>SUMIFS('总明细 源文件后台下'!W:W,'总明细 源文件后台下'!E:E,E339,'总明细 源文件后台下'!C:C,"Adjustment",'总明细 源文件后台下'!F:F,"FBA Inventory Reimbursement - General Adjustment")</f>
        <v>0</v>
      </c>
      <c r="AQ339">
        <f>SUMIFS('总明细 源文件后台下'!W:W,'总明细 源文件后台下'!E:E,E339,'总明细 源文件后台下'!C:C,"Adjustment",'总明细 源文件后台下'!F:F,"FBA Inventory Reimbursement - Lost:Inbound")</f>
        <v>0</v>
      </c>
      <c r="AR339">
        <f>SUMIFS('总明细 源文件后台下'!W:W,'总明细 源文件后台下'!E:E,E339,'总明细 源文件后台下'!C:C,"Adjustment",'总明细 源文件后台下'!F:F,"FBA Inventory Reimbursement - Lost:Warehouse")</f>
        <v>0</v>
      </c>
      <c r="AS339">
        <f>SUMIFS('总明细 源文件后台下'!W:W,'总明细 源文件后台下'!E:E,E339,'总明细 源文件后台下'!C:C,"Adjustment",'总明细 源文件后台下'!F:F,"Non-subscription Fee Adjustment")</f>
        <v>0</v>
      </c>
      <c r="AT339">
        <f>SUMIFS('总明细 源文件后台下'!W:W,'总明细 源文件后台下'!E:E,E339,'总明细 源文件后台下'!C:C,"Adjustment",'总明细 源文件后台下'!F:F,"FBA Inventory Placement Service Fee")</f>
        <v>0</v>
      </c>
      <c r="AV339">
        <f>SUMIF('FBA Customer Return Per Unit Fe'!B:B,E339,'FBA Customer Return Per Unit Fe'!C:C)</f>
        <v>0</v>
      </c>
      <c r="AX339">
        <f>(SUMIF('仓储费 源文件后台下'!C:C,E339,'仓储费 源文件后台下'!V:V))*-1</f>
        <v>-0.63570000000000004</v>
      </c>
      <c r="AZ339">
        <f>SUMIF('Disposal Fee销毁费用-160.95'!B:B,E339,'Disposal Fee销毁费用-160.95'!D:D)*-1</f>
        <v>0</v>
      </c>
      <c r="BC339">
        <f>IFERROR(VLOOKUP(F339,'优惠券-86.4'!F:I,4,0),0)</f>
        <v>0</v>
      </c>
      <c r="BD339">
        <f>IFERROR(VLOOKUP(F339,'早评-120'!E:H,4,0),0)</f>
        <v>0</v>
      </c>
      <c r="BF339">
        <f t="shared" si="40"/>
        <v>-0.63570000000000004</v>
      </c>
      <c r="BG339">
        <f t="shared" si="41"/>
        <v>0</v>
      </c>
      <c r="BH339">
        <f t="shared" si="42"/>
        <v>-4.1320500000000004</v>
      </c>
      <c r="BQ339" s="45">
        <f t="shared" si="43"/>
        <v>-4.1320500000000004</v>
      </c>
      <c r="BR339">
        <f>SUMIFS('9月销毁明细'!D:D,'9月销毁明细'!A:A,E339,'9月销毁明细'!H:H,"Sellable")</f>
        <v>0</v>
      </c>
      <c r="BS339">
        <f>SUMIFS('9月销毁明细'!G:G,'9月销毁明细'!A:A,E339,'9月销毁明细'!H:H,"Sellable")</f>
        <v>0</v>
      </c>
      <c r="BT339">
        <f>SUMIFS('9月销毁明细'!D:D,'9月销毁明细'!A:A,E339,'9月销毁明细'!H:H,"Unsellable")</f>
        <v>0</v>
      </c>
      <c r="BU339">
        <f>SUMIFS('9月销毁明细'!G:G,'9月销毁明细'!A:A,E339,'9月销毁明细'!H:H,"Unsellable")</f>
        <v>0</v>
      </c>
      <c r="BW339">
        <f>IFERROR(I339*VLOOKUP(F339,'9.3成本表'!C:L,10,0),0)</f>
        <v>0</v>
      </c>
      <c r="BX339">
        <f t="shared" si="44"/>
        <v>0</v>
      </c>
      <c r="CC339" s="45">
        <f t="shared" si="45"/>
        <v>-4.1320500000000004</v>
      </c>
      <c r="CD339" s="45">
        <f t="shared" si="46"/>
        <v>0</v>
      </c>
      <c r="CE339" s="45">
        <f t="shared" si="47"/>
        <v>0</v>
      </c>
    </row>
    <row r="340" spans="4:83" x14ac:dyDescent="0.25">
      <c r="D340" s="20" t="s">
        <v>789</v>
      </c>
      <c r="E340" s="20" t="s">
        <v>790</v>
      </c>
      <c r="F340" s="20">
        <v>4063</v>
      </c>
      <c r="G340">
        <v>334</v>
      </c>
      <c r="H340" s="20"/>
      <c r="I340">
        <f>SUMIFS('总明细 源文件后台下'!G:G,'总明细 源文件后台下'!E:E,E340,'总明细 源文件后台下'!C:C,"Order")</f>
        <v>4</v>
      </c>
      <c r="J340">
        <f>SUMIFS('总明细 源文件后台下'!M:M,'总明细 源文件后台下'!E:E,E340,'总明细 源文件后台下'!C:C,"Order")</f>
        <v>39.96</v>
      </c>
      <c r="K340">
        <f>SUMIFS('总明细 源文件后台下'!N:N,'总明细 源文件后台下'!E:E,E340,'总明细 源文件后台下'!C:C,"Order")</f>
        <v>1.37</v>
      </c>
      <c r="L340">
        <f>SUMIFS('总明细 源文件后台下'!O:O,'总明细 源文件后台下'!E:E,E340,'总明细 源文件后台下'!C:C,"Order")</f>
        <v>0</v>
      </c>
      <c r="M340">
        <f>SUMIFS('总明细 源文件后台下'!P:P,'总明细 源文件后台下'!E:E,E340,'总明细 源文件后台下'!C:C,"Order")</f>
        <v>-1.37</v>
      </c>
      <c r="N340">
        <f>SUMIFS('总明细 源文件后台下'!Q:Q,'总明细 源文件后台下'!E:E,E340,'总明细 源文件后台下'!C:C,"Order")</f>
        <v>0</v>
      </c>
      <c r="O340">
        <f>SUMIFS('总明细 源文件后台下'!R:R,'总明细 源文件后台下'!E:E,E340,'总明细 源文件后台下'!C:C,"Order")</f>
        <v>0</v>
      </c>
      <c r="P340">
        <f>SUMIFS('总明细 源文件后台下'!S:S,'总明细 源文件后台下'!E:E,E340,'总明细 源文件后台下'!C:C,"Order")</f>
        <v>-6.8</v>
      </c>
      <c r="Q340">
        <f>SUMIFS('总明细 源文件后台下'!T:T,'总明细 源文件后台下'!E:E,E340,'总明细 源文件后台下'!C:C,"Order")</f>
        <v>-14.36</v>
      </c>
      <c r="R340">
        <f>SUMIFS('总明细 源文件后台下'!U:U,'总明细 源文件后台下'!E:E,E340,'总明细 源文件后台下'!C:C,"Order")</f>
        <v>0</v>
      </c>
      <c r="S340">
        <f>SUMIFS('总明细 源文件后台下'!V:V,'总明细 源文件后台下'!E:E,E340,'总明细 源文件后台下'!C:C,"Order")</f>
        <v>0</v>
      </c>
      <c r="T340">
        <f>SUMIFS('总明细 源文件后台下'!W:W,'总明细 源文件后台下'!E:E,E340,'总明细 源文件后台下'!C:C,"Order")</f>
        <v>18.8</v>
      </c>
      <c r="U340">
        <f>SUMIFS('总明细 源文件后台下'!G:G,'总明细 源文件后台下'!E:E,E340,'总明细 源文件后台下'!C:C,"Refund")</f>
        <v>1</v>
      </c>
      <c r="V340">
        <f>SUMIFS('总明细 源文件后台下'!M:M,'总明细 源文件后台下'!E:E,E340,'总明细 源文件后台下'!C:C,"Refund")</f>
        <v>-9.99</v>
      </c>
      <c r="W340">
        <f>SUMIFS('总明细 源文件后台下'!N:N,'总明细 源文件后台下'!E:E,E340,'总明细 源文件后台下'!C:C,"Refund")</f>
        <v>0</v>
      </c>
      <c r="X340">
        <f>SUMIFS('总明细 源文件后台下'!O:O,'总明细 源文件后台下'!E:E,E340,'总明细 源文件后台下'!C:C,"Refund")</f>
        <v>0</v>
      </c>
      <c r="Y340">
        <f>SUMIFS('总明细 源文件后台下'!P:P,'总明细 源文件后台下'!E:E,E340,'总明细 源文件后台下'!C:C,"Refund")</f>
        <v>0</v>
      </c>
      <c r="Z340">
        <f>SUMIFS('总明细 源文件后台下'!Q:Q,'总明细 源文件后台下'!E:E,E340,'总明细 源文件后台下'!C:C,"Refund")</f>
        <v>0</v>
      </c>
      <c r="AA340">
        <f>SUMIFS('总明细 源文件后台下'!R:R,'总明细 源文件后台下'!E:E,E340,'总明细 源文件后台下'!C:C,"Refund")</f>
        <v>0</v>
      </c>
      <c r="AB340">
        <f>SUMIFS('总明细 源文件后台下'!S:S,'总明细 源文件后台下'!E:E,E340,'总明细 源文件后台下'!C:C,"Refund")</f>
        <v>1.36</v>
      </c>
      <c r="AC340">
        <f>SUMIFS('总明细 源文件后台下'!T:T,'总明细 源文件后台下'!E:E,E340,'总明细 源文件后台下'!C:C,"Refund")</f>
        <v>0</v>
      </c>
      <c r="AD340">
        <f>SUMIFS('总明细 源文件后台下'!U:U,'总明细 源文件后台下'!E:E,E340,'总明细 源文件后台下'!C:C,"Refund")</f>
        <v>0</v>
      </c>
      <c r="AE340">
        <f>SUMIFS('总明细 源文件后台下'!V:V,'总明细 源文件后台下'!E:E,E340,'总明细 源文件后台下'!C:C,"Refund")</f>
        <v>0</v>
      </c>
      <c r="AF340">
        <f>SUMIFS('总明细 源文件后台下'!W:W,'总明细 源文件后台下'!E:E,E340,'总明细 源文件后台下'!C:C,"Refund")</f>
        <v>-8.6300000000000008</v>
      </c>
      <c r="AK340">
        <f>(SUMIF('广告费 源文件后台下'!G:G,E340,'广告费 源文件后台下'!M:M))*-1</f>
        <v>0</v>
      </c>
      <c r="AL340">
        <f>SUMIFS('总明细 源文件后台下'!W:W,'总明细 源文件后台下'!E:E,E340,'总明细 源文件后台下'!C:C,"Adjustment",'总明细 源文件后台下'!F:F,"FBA Inventory Reimbursement - Customer Return")</f>
        <v>0</v>
      </c>
      <c r="AM340">
        <f>SUMIFS('总明细 源文件后台下'!W:W,'总明细 源文件后台下'!E:E,E340,'总明细 源文件后台下'!C:C,"Adjustment",'总明细 源文件后台下'!F:F,"FBA Inventory Reimbursement - Damaged:Warehouse")</f>
        <v>0</v>
      </c>
      <c r="AN340">
        <f>SUMIFS('总明细 源文件后台下'!W:W,'总明细 源文件后台下'!E:E,E340,'总明细 源文件后台下'!C:C,"Adjustment",'总明细 源文件后台下'!F:F,"FBA Inventory Reimbursement - Customer Service Issue")</f>
        <v>0</v>
      </c>
      <c r="AO340">
        <f>SUMIFS('总明细 源文件后台下'!W:W,'总明细 源文件后台下'!E:E,E340,'总明细 源文件后台下'!C:C,"Adjustment",'总明细 源文件后台下'!F:F,"FBA Inventory Reimbursement - Fee Correction")</f>
        <v>0</v>
      </c>
      <c r="AP340">
        <f>SUMIFS('总明细 源文件后台下'!W:W,'总明细 源文件后台下'!E:E,E340,'总明细 源文件后台下'!C:C,"Adjustment",'总明细 源文件后台下'!F:F,"FBA Inventory Reimbursement - General Adjustment")</f>
        <v>0</v>
      </c>
      <c r="AQ340">
        <f>SUMIFS('总明细 源文件后台下'!W:W,'总明细 源文件后台下'!E:E,E340,'总明细 源文件后台下'!C:C,"Adjustment",'总明细 源文件后台下'!F:F,"FBA Inventory Reimbursement - Lost:Inbound")</f>
        <v>0</v>
      </c>
      <c r="AR340">
        <f>SUMIFS('总明细 源文件后台下'!W:W,'总明细 源文件后台下'!E:E,E340,'总明细 源文件后台下'!C:C,"Adjustment",'总明细 源文件后台下'!F:F,"FBA Inventory Reimbursement - Lost:Warehouse")</f>
        <v>0</v>
      </c>
      <c r="AS340">
        <f>SUMIFS('总明细 源文件后台下'!W:W,'总明细 源文件后台下'!E:E,E340,'总明细 源文件后台下'!C:C,"Adjustment",'总明细 源文件后台下'!F:F,"Non-subscription Fee Adjustment")</f>
        <v>0</v>
      </c>
      <c r="AT340">
        <f>SUMIFS('总明细 源文件后台下'!W:W,'总明细 源文件后台下'!E:E,E340,'总明细 源文件后台下'!C:C,"Adjustment",'总明细 源文件后台下'!F:F,"FBA Inventory Placement Service Fee")</f>
        <v>0</v>
      </c>
      <c r="AV340">
        <f>SUMIF('FBA Customer Return Per Unit Fe'!B:B,E340,'FBA Customer Return Per Unit Fe'!C:C)</f>
        <v>-3.59</v>
      </c>
      <c r="AX340">
        <f>(SUMIF('仓储费 源文件后台下'!C:C,E340,'仓储费 源文件后台下'!V:V))*-1</f>
        <v>-0.57279999999999998</v>
      </c>
      <c r="AZ340">
        <f>SUMIF('Disposal Fee销毁费用-160.95'!B:B,E340,'Disposal Fee销毁费用-160.95'!D:D)*-1</f>
        <v>0</v>
      </c>
      <c r="BC340">
        <f>IFERROR(VLOOKUP(F340,'优惠券-86.4'!F:I,4,0),0)</f>
        <v>0</v>
      </c>
      <c r="BD340">
        <f>IFERROR(VLOOKUP(F340,'早评-120'!E:H,4,0),0)</f>
        <v>0</v>
      </c>
      <c r="BF340">
        <f t="shared" si="40"/>
        <v>6.0072000000000001</v>
      </c>
      <c r="BG340">
        <f t="shared" si="41"/>
        <v>0.15033033033033033</v>
      </c>
      <c r="BH340">
        <f t="shared" si="42"/>
        <v>39.046799999999998</v>
      </c>
      <c r="BQ340" s="45">
        <f t="shared" si="43"/>
        <v>39.046799999999998</v>
      </c>
      <c r="BR340">
        <f>SUMIFS('9月销毁明细'!D:D,'9月销毁明细'!A:A,E340,'9月销毁明细'!H:H,"Sellable")</f>
        <v>0</v>
      </c>
      <c r="BS340">
        <f>SUMIFS('9月销毁明细'!G:G,'9月销毁明细'!A:A,E340,'9月销毁明细'!H:H,"Sellable")</f>
        <v>0</v>
      </c>
      <c r="BT340">
        <f>SUMIFS('9月销毁明细'!D:D,'9月销毁明细'!A:A,E340,'9月销毁明细'!H:H,"Unsellable")</f>
        <v>0</v>
      </c>
      <c r="BU340">
        <f>SUMIFS('9月销毁明细'!G:G,'9月销毁明细'!A:A,E340,'9月销毁明细'!H:H,"Unsellable")</f>
        <v>0</v>
      </c>
      <c r="BW340">
        <f>IFERROR(I340*VLOOKUP(F340,'9.3成本表'!C:L,10,0),0)</f>
        <v>33.6</v>
      </c>
      <c r="BX340">
        <f t="shared" si="44"/>
        <v>53.04</v>
      </c>
      <c r="CC340" s="45">
        <f t="shared" si="45"/>
        <v>-47.593200000000003</v>
      </c>
      <c r="CD340" s="45">
        <f t="shared" si="46"/>
        <v>-0.18323400323400324</v>
      </c>
      <c r="CE340" s="45">
        <f t="shared" si="47"/>
        <v>-0.54932132963988922</v>
      </c>
    </row>
    <row r="341" spans="4:83" x14ac:dyDescent="0.25">
      <c r="D341" s="20" t="s">
        <v>791</v>
      </c>
      <c r="E341" s="20" t="s">
        <v>792</v>
      </c>
      <c r="F341" s="20">
        <v>4063</v>
      </c>
      <c r="G341">
        <v>335</v>
      </c>
      <c r="H341" s="20"/>
      <c r="I341">
        <f>SUMIFS('总明细 源文件后台下'!G:G,'总明细 源文件后台下'!E:E,E341,'总明细 源文件后台下'!C:C,"Order")</f>
        <v>2</v>
      </c>
      <c r="J341">
        <f>SUMIFS('总明细 源文件后台下'!M:M,'总明细 源文件后台下'!E:E,E341,'总明细 源文件后台下'!C:C,"Order")</f>
        <v>19.98</v>
      </c>
      <c r="K341">
        <f>SUMIFS('总明细 源文件后台下'!N:N,'总明细 源文件后台下'!E:E,E341,'总明细 源文件后台下'!C:C,"Order")</f>
        <v>0</v>
      </c>
      <c r="L341">
        <f>SUMIFS('总明细 源文件后台下'!O:O,'总明细 源文件后台下'!E:E,E341,'总明细 源文件后台下'!C:C,"Order")</f>
        <v>0</v>
      </c>
      <c r="M341">
        <f>SUMIFS('总明细 源文件后台下'!P:P,'总明细 源文件后台下'!E:E,E341,'总明细 源文件后台下'!C:C,"Order")</f>
        <v>0</v>
      </c>
      <c r="N341">
        <f>SUMIFS('总明细 源文件后台下'!Q:Q,'总明细 源文件后台下'!E:E,E341,'总明细 源文件后台下'!C:C,"Order")</f>
        <v>0</v>
      </c>
      <c r="O341">
        <f>SUMIFS('总明细 源文件后台下'!R:R,'总明细 源文件后台下'!E:E,E341,'总明细 源文件后台下'!C:C,"Order")</f>
        <v>0</v>
      </c>
      <c r="P341">
        <f>SUMIFS('总明细 源文件后台下'!S:S,'总明细 源文件后台下'!E:E,E341,'总明细 源文件后台下'!C:C,"Order")</f>
        <v>-3.4</v>
      </c>
      <c r="Q341">
        <f>SUMIFS('总明细 源文件后台下'!T:T,'总明细 源文件后台下'!E:E,E341,'总明细 源文件后台下'!C:C,"Order")</f>
        <v>-7.18</v>
      </c>
      <c r="R341">
        <f>SUMIFS('总明细 源文件后台下'!U:U,'总明细 源文件后台下'!E:E,E341,'总明细 源文件后台下'!C:C,"Order")</f>
        <v>0</v>
      </c>
      <c r="S341">
        <f>SUMIFS('总明细 源文件后台下'!V:V,'总明细 源文件后台下'!E:E,E341,'总明细 源文件后台下'!C:C,"Order")</f>
        <v>0</v>
      </c>
      <c r="T341">
        <f>SUMIFS('总明细 源文件后台下'!W:W,'总明细 源文件后台下'!E:E,E341,'总明细 源文件后台下'!C:C,"Order")</f>
        <v>9.4</v>
      </c>
      <c r="U341">
        <f>SUMIFS('总明细 源文件后台下'!G:G,'总明细 源文件后台下'!E:E,E341,'总明细 源文件后台下'!C:C,"Refund")</f>
        <v>0</v>
      </c>
      <c r="V341">
        <f>SUMIFS('总明细 源文件后台下'!M:M,'总明细 源文件后台下'!E:E,E341,'总明细 源文件后台下'!C:C,"Refund")</f>
        <v>0</v>
      </c>
      <c r="W341">
        <f>SUMIFS('总明细 源文件后台下'!N:N,'总明细 源文件后台下'!E:E,E341,'总明细 源文件后台下'!C:C,"Refund")</f>
        <v>0</v>
      </c>
      <c r="X341">
        <f>SUMIFS('总明细 源文件后台下'!O:O,'总明细 源文件后台下'!E:E,E341,'总明细 源文件后台下'!C:C,"Refund")</f>
        <v>0</v>
      </c>
      <c r="Y341">
        <f>SUMIFS('总明细 源文件后台下'!P:P,'总明细 源文件后台下'!E:E,E341,'总明细 源文件后台下'!C:C,"Refund")</f>
        <v>0</v>
      </c>
      <c r="Z341">
        <f>SUMIFS('总明细 源文件后台下'!Q:Q,'总明细 源文件后台下'!E:E,E341,'总明细 源文件后台下'!C:C,"Refund")</f>
        <v>0</v>
      </c>
      <c r="AA341">
        <f>SUMIFS('总明细 源文件后台下'!R:R,'总明细 源文件后台下'!E:E,E341,'总明细 源文件后台下'!C:C,"Refund")</f>
        <v>0</v>
      </c>
      <c r="AB341">
        <f>SUMIFS('总明细 源文件后台下'!S:S,'总明细 源文件后台下'!E:E,E341,'总明细 源文件后台下'!C:C,"Refund")</f>
        <v>0</v>
      </c>
      <c r="AC341">
        <f>SUMIFS('总明细 源文件后台下'!T:T,'总明细 源文件后台下'!E:E,E341,'总明细 源文件后台下'!C:C,"Refund")</f>
        <v>0</v>
      </c>
      <c r="AD341">
        <f>SUMIFS('总明细 源文件后台下'!U:U,'总明细 源文件后台下'!E:E,E341,'总明细 源文件后台下'!C:C,"Refund")</f>
        <v>0</v>
      </c>
      <c r="AE341">
        <f>SUMIFS('总明细 源文件后台下'!V:V,'总明细 源文件后台下'!E:E,E341,'总明细 源文件后台下'!C:C,"Refund")</f>
        <v>0</v>
      </c>
      <c r="AF341">
        <f>SUMIFS('总明细 源文件后台下'!W:W,'总明细 源文件后台下'!E:E,E341,'总明细 源文件后台下'!C:C,"Refund")</f>
        <v>0</v>
      </c>
      <c r="AK341">
        <f>(SUMIF('广告费 源文件后台下'!G:G,E341,'广告费 源文件后台下'!M:M))*-1</f>
        <v>0</v>
      </c>
      <c r="AL341">
        <f>SUMIFS('总明细 源文件后台下'!W:W,'总明细 源文件后台下'!E:E,E341,'总明细 源文件后台下'!C:C,"Adjustment",'总明细 源文件后台下'!F:F,"FBA Inventory Reimbursement - Customer Return")</f>
        <v>0</v>
      </c>
      <c r="AM341">
        <f>SUMIFS('总明细 源文件后台下'!W:W,'总明细 源文件后台下'!E:E,E341,'总明细 源文件后台下'!C:C,"Adjustment",'总明细 源文件后台下'!F:F,"FBA Inventory Reimbursement - Damaged:Warehouse")</f>
        <v>0</v>
      </c>
      <c r="AN341">
        <f>SUMIFS('总明细 源文件后台下'!W:W,'总明细 源文件后台下'!E:E,E341,'总明细 源文件后台下'!C:C,"Adjustment",'总明细 源文件后台下'!F:F,"FBA Inventory Reimbursement - Customer Service Issue")</f>
        <v>0</v>
      </c>
      <c r="AO341">
        <f>SUMIFS('总明细 源文件后台下'!W:W,'总明细 源文件后台下'!E:E,E341,'总明细 源文件后台下'!C:C,"Adjustment",'总明细 源文件后台下'!F:F,"FBA Inventory Reimbursement - Fee Correction")</f>
        <v>0</v>
      </c>
      <c r="AP341">
        <f>SUMIFS('总明细 源文件后台下'!W:W,'总明细 源文件后台下'!E:E,E341,'总明细 源文件后台下'!C:C,"Adjustment",'总明细 源文件后台下'!F:F,"FBA Inventory Reimbursement - General Adjustment")</f>
        <v>0</v>
      </c>
      <c r="AQ341">
        <f>SUMIFS('总明细 源文件后台下'!W:W,'总明细 源文件后台下'!E:E,E341,'总明细 源文件后台下'!C:C,"Adjustment",'总明细 源文件后台下'!F:F,"FBA Inventory Reimbursement - Lost:Inbound")</f>
        <v>0</v>
      </c>
      <c r="AR341">
        <f>SUMIFS('总明细 源文件后台下'!W:W,'总明细 源文件后台下'!E:E,E341,'总明细 源文件后台下'!C:C,"Adjustment",'总明细 源文件后台下'!F:F,"FBA Inventory Reimbursement - Lost:Warehouse")</f>
        <v>0</v>
      </c>
      <c r="AS341">
        <f>SUMIFS('总明细 源文件后台下'!W:W,'总明细 源文件后台下'!E:E,E341,'总明细 源文件后台下'!C:C,"Adjustment",'总明细 源文件后台下'!F:F,"Non-subscription Fee Adjustment")</f>
        <v>0</v>
      </c>
      <c r="AT341">
        <f>SUMIFS('总明细 源文件后台下'!W:W,'总明细 源文件后台下'!E:E,E341,'总明细 源文件后台下'!C:C,"Adjustment",'总明细 源文件后台下'!F:F,"FBA Inventory Placement Service Fee")</f>
        <v>0</v>
      </c>
      <c r="AV341">
        <f>SUMIF('FBA Customer Return Per Unit Fe'!B:B,E341,'FBA Customer Return Per Unit Fe'!C:C)</f>
        <v>0</v>
      </c>
      <c r="AX341">
        <f>(SUMIF('仓储费 源文件后台下'!C:C,E341,'仓储费 源文件后台下'!V:V))*-1</f>
        <v>-0.46079999999999999</v>
      </c>
      <c r="AZ341">
        <f>SUMIF('Disposal Fee销毁费用-160.95'!B:B,E341,'Disposal Fee销毁费用-160.95'!D:D)*-1</f>
        <v>0</v>
      </c>
      <c r="BC341">
        <f>IFERROR(VLOOKUP(F341,'优惠券-86.4'!F:I,4,0),0)</f>
        <v>0</v>
      </c>
      <c r="BD341">
        <f>IFERROR(VLOOKUP(F341,'早评-120'!E:H,4,0),0)</f>
        <v>0</v>
      </c>
      <c r="BF341">
        <f t="shared" si="40"/>
        <v>8.9391999999999996</v>
      </c>
      <c r="BG341">
        <f t="shared" si="41"/>
        <v>0.44740740740740736</v>
      </c>
      <c r="BH341">
        <f t="shared" si="42"/>
        <v>58.104799999999997</v>
      </c>
      <c r="BQ341" s="45">
        <f t="shared" si="43"/>
        <v>58.104799999999997</v>
      </c>
      <c r="BR341">
        <f>SUMIFS('9月销毁明细'!D:D,'9月销毁明细'!A:A,E341,'9月销毁明细'!H:H,"Sellable")</f>
        <v>0</v>
      </c>
      <c r="BS341">
        <f>SUMIFS('9月销毁明细'!G:G,'9月销毁明细'!A:A,E341,'9月销毁明细'!H:H,"Sellable")</f>
        <v>0</v>
      </c>
      <c r="BT341">
        <f>SUMIFS('9月销毁明细'!D:D,'9月销毁明细'!A:A,E341,'9月销毁明细'!H:H,"Unsellable")</f>
        <v>0</v>
      </c>
      <c r="BU341">
        <f>SUMIFS('9月销毁明细'!G:G,'9月销毁明细'!A:A,E341,'9月销毁明细'!H:H,"Unsellable")</f>
        <v>0</v>
      </c>
      <c r="BW341">
        <f>IFERROR(I341*VLOOKUP(F341,'9.3成本表'!C:L,10,0),0)</f>
        <v>16.8</v>
      </c>
      <c r="BX341">
        <f t="shared" si="44"/>
        <v>26.52</v>
      </c>
      <c r="CC341" s="45">
        <f t="shared" si="45"/>
        <v>14.784800000000001</v>
      </c>
      <c r="CD341" s="45">
        <f t="shared" si="46"/>
        <v>0.11384307384307385</v>
      </c>
      <c r="CE341" s="45">
        <f t="shared" si="47"/>
        <v>0.34129270544783014</v>
      </c>
    </row>
    <row r="342" spans="4:83" x14ac:dyDescent="0.25">
      <c r="D342" s="20" t="s">
        <v>793</v>
      </c>
      <c r="E342" s="20" t="s">
        <v>794</v>
      </c>
      <c r="F342" s="20">
        <v>4063</v>
      </c>
      <c r="G342">
        <v>336</v>
      </c>
      <c r="H342" s="20"/>
      <c r="I342">
        <f>SUMIFS('总明细 源文件后台下'!G:G,'总明细 源文件后台下'!E:E,E342,'总明细 源文件后台下'!C:C,"Order")</f>
        <v>0</v>
      </c>
      <c r="J342">
        <f>SUMIFS('总明细 源文件后台下'!M:M,'总明细 源文件后台下'!E:E,E342,'总明细 源文件后台下'!C:C,"Order")</f>
        <v>0</v>
      </c>
      <c r="K342">
        <f>SUMIFS('总明细 源文件后台下'!N:N,'总明细 源文件后台下'!E:E,E342,'总明细 源文件后台下'!C:C,"Order")</f>
        <v>0</v>
      </c>
      <c r="L342">
        <f>SUMIFS('总明细 源文件后台下'!O:O,'总明细 源文件后台下'!E:E,E342,'总明细 源文件后台下'!C:C,"Order")</f>
        <v>0</v>
      </c>
      <c r="M342">
        <f>SUMIFS('总明细 源文件后台下'!P:P,'总明细 源文件后台下'!E:E,E342,'总明细 源文件后台下'!C:C,"Order")</f>
        <v>0</v>
      </c>
      <c r="N342">
        <f>SUMIFS('总明细 源文件后台下'!Q:Q,'总明细 源文件后台下'!E:E,E342,'总明细 源文件后台下'!C:C,"Order")</f>
        <v>0</v>
      </c>
      <c r="O342">
        <f>SUMIFS('总明细 源文件后台下'!R:R,'总明细 源文件后台下'!E:E,E342,'总明细 源文件后台下'!C:C,"Order")</f>
        <v>0</v>
      </c>
      <c r="P342">
        <f>SUMIFS('总明细 源文件后台下'!S:S,'总明细 源文件后台下'!E:E,E342,'总明细 源文件后台下'!C:C,"Order")</f>
        <v>0</v>
      </c>
      <c r="Q342">
        <f>SUMIFS('总明细 源文件后台下'!T:T,'总明细 源文件后台下'!E:E,E342,'总明细 源文件后台下'!C:C,"Order")</f>
        <v>0</v>
      </c>
      <c r="R342">
        <f>SUMIFS('总明细 源文件后台下'!U:U,'总明细 源文件后台下'!E:E,E342,'总明细 源文件后台下'!C:C,"Order")</f>
        <v>0</v>
      </c>
      <c r="S342">
        <f>SUMIFS('总明细 源文件后台下'!V:V,'总明细 源文件后台下'!E:E,E342,'总明细 源文件后台下'!C:C,"Order")</f>
        <v>0</v>
      </c>
      <c r="T342">
        <f>SUMIFS('总明细 源文件后台下'!W:W,'总明细 源文件后台下'!E:E,E342,'总明细 源文件后台下'!C:C,"Order")</f>
        <v>0</v>
      </c>
      <c r="U342">
        <f>SUMIFS('总明细 源文件后台下'!G:G,'总明细 源文件后台下'!E:E,E342,'总明细 源文件后台下'!C:C,"Refund")</f>
        <v>0</v>
      </c>
      <c r="V342">
        <f>SUMIFS('总明细 源文件后台下'!M:M,'总明细 源文件后台下'!E:E,E342,'总明细 源文件后台下'!C:C,"Refund")</f>
        <v>0</v>
      </c>
      <c r="W342">
        <f>SUMIFS('总明细 源文件后台下'!N:N,'总明细 源文件后台下'!E:E,E342,'总明细 源文件后台下'!C:C,"Refund")</f>
        <v>0</v>
      </c>
      <c r="X342">
        <f>SUMIFS('总明细 源文件后台下'!O:O,'总明细 源文件后台下'!E:E,E342,'总明细 源文件后台下'!C:C,"Refund")</f>
        <v>0</v>
      </c>
      <c r="Y342">
        <f>SUMIFS('总明细 源文件后台下'!P:P,'总明细 源文件后台下'!E:E,E342,'总明细 源文件后台下'!C:C,"Refund")</f>
        <v>0</v>
      </c>
      <c r="Z342">
        <f>SUMIFS('总明细 源文件后台下'!Q:Q,'总明细 源文件后台下'!E:E,E342,'总明细 源文件后台下'!C:C,"Refund")</f>
        <v>0</v>
      </c>
      <c r="AA342">
        <f>SUMIFS('总明细 源文件后台下'!R:R,'总明细 源文件后台下'!E:E,E342,'总明细 源文件后台下'!C:C,"Refund")</f>
        <v>0</v>
      </c>
      <c r="AB342">
        <f>SUMIFS('总明细 源文件后台下'!S:S,'总明细 源文件后台下'!E:E,E342,'总明细 源文件后台下'!C:C,"Refund")</f>
        <v>0</v>
      </c>
      <c r="AC342">
        <f>SUMIFS('总明细 源文件后台下'!T:T,'总明细 源文件后台下'!E:E,E342,'总明细 源文件后台下'!C:C,"Refund")</f>
        <v>0</v>
      </c>
      <c r="AD342">
        <f>SUMIFS('总明细 源文件后台下'!U:U,'总明细 源文件后台下'!E:E,E342,'总明细 源文件后台下'!C:C,"Refund")</f>
        <v>0</v>
      </c>
      <c r="AE342">
        <f>SUMIFS('总明细 源文件后台下'!V:V,'总明细 源文件后台下'!E:E,E342,'总明细 源文件后台下'!C:C,"Refund")</f>
        <v>0</v>
      </c>
      <c r="AF342">
        <f>SUMIFS('总明细 源文件后台下'!W:W,'总明细 源文件后台下'!E:E,E342,'总明细 源文件后台下'!C:C,"Refund")</f>
        <v>0</v>
      </c>
      <c r="AK342">
        <f>(SUMIF('广告费 源文件后台下'!G:G,E342,'广告费 源文件后台下'!M:M))*-1</f>
        <v>0</v>
      </c>
      <c r="AL342">
        <f>SUMIFS('总明细 源文件后台下'!W:W,'总明细 源文件后台下'!E:E,E342,'总明细 源文件后台下'!C:C,"Adjustment",'总明细 源文件后台下'!F:F,"FBA Inventory Reimbursement - Customer Return")</f>
        <v>0</v>
      </c>
      <c r="AM342">
        <f>SUMIFS('总明细 源文件后台下'!W:W,'总明细 源文件后台下'!E:E,E342,'总明细 源文件后台下'!C:C,"Adjustment",'总明细 源文件后台下'!F:F,"FBA Inventory Reimbursement - Damaged:Warehouse")</f>
        <v>0</v>
      </c>
      <c r="AN342">
        <f>SUMIFS('总明细 源文件后台下'!W:W,'总明细 源文件后台下'!E:E,E342,'总明细 源文件后台下'!C:C,"Adjustment",'总明细 源文件后台下'!F:F,"FBA Inventory Reimbursement - Customer Service Issue")</f>
        <v>0</v>
      </c>
      <c r="AO342">
        <f>SUMIFS('总明细 源文件后台下'!W:W,'总明细 源文件后台下'!E:E,E342,'总明细 源文件后台下'!C:C,"Adjustment",'总明细 源文件后台下'!F:F,"FBA Inventory Reimbursement - Fee Correction")</f>
        <v>0</v>
      </c>
      <c r="AP342">
        <f>SUMIFS('总明细 源文件后台下'!W:W,'总明细 源文件后台下'!E:E,E342,'总明细 源文件后台下'!C:C,"Adjustment",'总明细 源文件后台下'!F:F,"FBA Inventory Reimbursement - General Adjustment")</f>
        <v>0</v>
      </c>
      <c r="AQ342">
        <f>SUMIFS('总明细 源文件后台下'!W:W,'总明细 源文件后台下'!E:E,E342,'总明细 源文件后台下'!C:C,"Adjustment",'总明细 源文件后台下'!F:F,"FBA Inventory Reimbursement - Lost:Inbound")</f>
        <v>0</v>
      </c>
      <c r="AR342">
        <f>SUMIFS('总明细 源文件后台下'!W:W,'总明细 源文件后台下'!E:E,E342,'总明细 源文件后台下'!C:C,"Adjustment",'总明细 源文件后台下'!F:F,"FBA Inventory Reimbursement - Lost:Warehouse")</f>
        <v>0</v>
      </c>
      <c r="AS342">
        <f>SUMIFS('总明细 源文件后台下'!W:W,'总明细 源文件后台下'!E:E,E342,'总明细 源文件后台下'!C:C,"Adjustment",'总明细 源文件后台下'!F:F,"Non-subscription Fee Adjustment")</f>
        <v>0</v>
      </c>
      <c r="AT342">
        <f>SUMIFS('总明细 源文件后台下'!W:W,'总明细 源文件后台下'!E:E,E342,'总明细 源文件后台下'!C:C,"Adjustment",'总明细 源文件后台下'!F:F,"FBA Inventory Placement Service Fee")</f>
        <v>0</v>
      </c>
      <c r="AV342">
        <f>SUMIF('FBA Customer Return Per Unit Fe'!B:B,E342,'FBA Customer Return Per Unit Fe'!C:C)</f>
        <v>0</v>
      </c>
      <c r="AX342">
        <f>(SUMIF('仓储费 源文件后台下'!C:C,E342,'仓储费 源文件后台下'!V:V))*-1</f>
        <v>-0.62890000000000001</v>
      </c>
      <c r="AZ342">
        <f>SUMIF('Disposal Fee销毁费用-160.95'!B:B,E342,'Disposal Fee销毁费用-160.95'!D:D)*-1</f>
        <v>0</v>
      </c>
      <c r="BC342">
        <f>IFERROR(VLOOKUP(F342,'优惠券-86.4'!F:I,4,0),0)</f>
        <v>0</v>
      </c>
      <c r="BD342">
        <f>IFERROR(VLOOKUP(F342,'早评-120'!E:H,4,0),0)</f>
        <v>0</v>
      </c>
      <c r="BF342">
        <f t="shared" si="40"/>
        <v>-0.62890000000000001</v>
      </c>
      <c r="BG342">
        <f t="shared" si="41"/>
        <v>0</v>
      </c>
      <c r="BH342">
        <f t="shared" si="42"/>
        <v>-4.0878500000000004</v>
      </c>
      <c r="BQ342" s="45">
        <f t="shared" si="43"/>
        <v>-4.0878500000000004</v>
      </c>
      <c r="BR342">
        <f>SUMIFS('9月销毁明细'!D:D,'9月销毁明细'!A:A,E342,'9月销毁明细'!H:H,"Sellable")</f>
        <v>0</v>
      </c>
      <c r="BS342">
        <f>SUMIFS('9月销毁明细'!G:G,'9月销毁明细'!A:A,E342,'9月销毁明细'!H:H,"Sellable")</f>
        <v>0</v>
      </c>
      <c r="BT342">
        <f>SUMIFS('9月销毁明细'!D:D,'9月销毁明细'!A:A,E342,'9月销毁明细'!H:H,"Unsellable")</f>
        <v>0</v>
      </c>
      <c r="BU342">
        <f>SUMIFS('9月销毁明细'!G:G,'9月销毁明细'!A:A,E342,'9月销毁明细'!H:H,"Unsellable")</f>
        <v>0</v>
      </c>
      <c r="BW342">
        <f>IFERROR(I342*VLOOKUP(F342,'9.3成本表'!C:L,10,0),0)</f>
        <v>0</v>
      </c>
      <c r="BX342">
        <f t="shared" si="44"/>
        <v>0</v>
      </c>
      <c r="CC342" s="45">
        <f t="shared" si="45"/>
        <v>-4.0878500000000004</v>
      </c>
      <c r="CD342" s="45">
        <f t="shared" si="46"/>
        <v>0</v>
      </c>
      <c r="CE342" s="45">
        <f t="shared" si="47"/>
        <v>0</v>
      </c>
    </row>
    <row r="343" spans="4:83" x14ac:dyDescent="0.25">
      <c r="D343" s="20" t="s">
        <v>795</v>
      </c>
      <c r="E343" s="20" t="s">
        <v>796</v>
      </c>
      <c r="F343" s="20">
        <v>4063</v>
      </c>
      <c r="G343">
        <v>337</v>
      </c>
      <c r="H343" s="20"/>
      <c r="I343">
        <f>SUMIFS('总明细 源文件后台下'!G:G,'总明细 源文件后台下'!E:E,E343,'总明细 源文件后台下'!C:C,"Order")</f>
        <v>5</v>
      </c>
      <c r="J343">
        <f>SUMIFS('总明细 源文件后台下'!M:M,'总明细 源文件后台下'!E:E,E343,'总明细 源文件后台下'!C:C,"Order")</f>
        <v>49.95</v>
      </c>
      <c r="K343">
        <f>SUMIFS('总明细 源文件后台下'!N:N,'总明细 源文件后台下'!E:E,E343,'总明细 源文件后台下'!C:C,"Order")</f>
        <v>3.5</v>
      </c>
      <c r="L343">
        <f>SUMIFS('总明细 源文件后台下'!O:O,'总明细 源文件后台下'!E:E,E343,'总明细 源文件后台下'!C:C,"Order")</f>
        <v>0</v>
      </c>
      <c r="M343">
        <f>SUMIFS('总明细 源文件后台下'!P:P,'总明细 源文件后台下'!E:E,E343,'总明细 源文件后台下'!C:C,"Order")</f>
        <v>-3.5</v>
      </c>
      <c r="N343">
        <f>SUMIFS('总明细 源文件后台下'!Q:Q,'总明细 源文件后台下'!E:E,E343,'总明细 源文件后台下'!C:C,"Order")</f>
        <v>0.86</v>
      </c>
      <c r="O343">
        <f>SUMIFS('总明细 源文件后台下'!R:R,'总明细 源文件后台下'!E:E,E343,'总明细 源文件后台下'!C:C,"Order")</f>
        <v>-0.86</v>
      </c>
      <c r="P343">
        <f>SUMIFS('总明细 源文件后台下'!S:S,'总明细 源文件后台下'!E:E,E343,'总明细 源文件后台下'!C:C,"Order")</f>
        <v>-8.5</v>
      </c>
      <c r="Q343">
        <f>SUMIFS('总明细 源文件后台下'!T:T,'总明细 源文件后台下'!E:E,E343,'总明细 源文件后台下'!C:C,"Order")</f>
        <v>-17.95</v>
      </c>
      <c r="R343">
        <f>SUMIFS('总明细 源文件后台下'!U:U,'总明细 源文件后台下'!E:E,E343,'总明细 源文件后台下'!C:C,"Order")</f>
        <v>0</v>
      </c>
      <c r="S343">
        <f>SUMIFS('总明细 源文件后台下'!V:V,'总明细 源文件后台下'!E:E,E343,'总明细 源文件后台下'!C:C,"Order")</f>
        <v>0</v>
      </c>
      <c r="T343">
        <f>SUMIFS('总明细 源文件后台下'!W:W,'总明细 源文件后台下'!E:E,E343,'总明细 源文件后台下'!C:C,"Order")</f>
        <v>23.5</v>
      </c>
      <c r="U343">
        <f>SUMIFS('总明细 源文件后台下'!G:G,'总明细 源文件后台下'!E:E,E343,'总明细 源文件后台下'!C:C,"Refund")</f>
        <v>0</v>
      </c>
      <c r="V343">
        <f>SUMIFS('总明细 源文件后台下'!M:M,'总明细 源文件后台下'!E:E,E343,'总明细 源文件后台下'!C:C,"Refund")</f>
        <v>0</v>
      </c>
      <c r="W343">
        <f>SUMIFS('总明细 源文件后台下'!N:N,'总明细 源文件后台下'!E:E,E343,'总明细 源文件后台下'!C:C,"Refund")</f>
        <v>0</v>
      </c>
      <c r="X343">
        <f>SUMIFS('总明细 源文件后台下'!O:O,'总明细 源文件后台下'!E:E,E343,'总明细 源文件后台下'!C:C,"Refund")</f>
        <v>0</v>
      </c>
      <c r="Y343">
        <f>SUMIFS('总明细 源文件后台下'!P:P,'总明细 源文件后台下'!E:E,E343,'总明细 源文件后台下'!C:C,"Refund")</f>
        <v>0</v>
      </c>
      <c r="Z343">
        <f>SUMIFS('总明细 源文件后台下'!Q:Q,'总明细 源文件后台下'!E:E,E343,'总明细 源文件后台下'!C:C,"Refund")</f>
        <v>0</v>
      </c>
      <c r="AA343">
        <f>SUMIFS('总明细 源文件后台下'!R:R,'总明细 源文件后台下'!E:E,E343,'总明细 源文件后台下'!C:C,"Refund")</f>
        <v>0</v>
      </c>
      <c r="AB343">
        <f>SUMIFS('总明细 源文件后台下'!S:S,'总明细 源文件后台下'!E:E,E343,'总明细 源文件后台下'!C:C,"Refund")</f>
        <v>0</v>
      </c>
      <c r="AC343">
        <f>SUMIFS('总明细 源文件后台下'!T:T,'总明细 源文件后台下'!E:E,E343,'总明细 源文件后台下'!C:C,"Refund")</f>
        <v>0</v>
      </c>
      <c r="AD343">
        <f>SUMIFS('总明细 源文件后台下'!U:U,'总明细 源文件后台下'!E:E,E343,'总明细 源文件后台下'!C:C,"Refund")</f>
        <v>0</v>
      </c>
      <c r="AE343">
        <f>SUMIFS('总明细 源文件后台下'!V:V,'总明细 源文件后台下'!E:E,E343,'总明细 源文件后台下'!C:C,"Refund")</f>
        <v>0</v>
      </c>
      <c r="AF343">
        <f>SUMIFS('总明细 源文件后台下'!W:W,'总明细 源文件后台下'!E:E,E343,'总明细 源文件后台下'!C:C,"Refund")</f>
        <v>0</v>
      </c>
      <c r="AK343">
        <f>(SUMIF('广告费 源文件后台下'!G:G,E343,'广告费 源文件后台下'!M:M))*-1</f>
        <v>0</v>
      </c>
      <c r="AL343">
        <f>SUMIFS('总明细 源文件后台下'!W:W,'总明细 源文件后台下'!E:E,E343,'总明细 源文件后台下'!C:C,"Adjustment",'总明细 源文件后台下'!F:F,"FBA Inventory Reimbursement - Customer Return")</f>
        <v>0</v>
      </c>
      <c r="AM343">
        <f>SUMIFS('总明细 源文件后台下'!W:W,'总明细 源文件后台下'!E:E,E343,'总明细 源文件后台下'!C:C,"Adjustment",'总明细 源文件后台下'!F:F,"FBA Inventory Reimbursement - Damaged:Warehouse")</f>
        <v>0</v>
      </c>
      <c r="AN343">
        <f>SUMIFS('总明细 源文件后台下'!W:W,'总明细 源文件后台下'!E:E,E343,'总明细 源文件后台下'!C:C,"Adjustment",'总明细 源文件后台下'!F:F,"FBA Inventory Reimbursement - Customer Service Issue")</f>
        <v>0</v>
      </c>
      <c r="AO343">
        <f>SUMIFS('总明细 源文件后台下'!W:W,'总明细 源文件后台下'!E:E,E343,'总明细 源文件后台下'!C:C,"Adjustment",'总明细 源文件后台下'!F:F,"FBA Inventory Reimbursement - Fee Correction")</f>
        <v>0</v>
      </c>
      <c r="AP343">
        <f>SUMIFS('总明细 源文件后台下'!W:W,'总明细 源文件后台下'!E:E,E343,'总明细 源文件后台下'!C:C,"Adjustment",'总明细 源文件后台下'!F:F,"FBA Inventory Reimbursement - General Adjustment")</f>
        <v>0</v>
      </c>
      <c r="AQ343">
        <f>SUMIFS('总明细 源文件后台下'!W:W,'总明细 源文件后台下'!E:E,E343,'总明细 源文件后台下'!C:C,"Adjustment",'总明细 源文件后台下'!F:F,"FBA Inventory Reimbursement - Lost:Inbound")</f>
        <v>0</v>
      </c>
      <c r="AR343">
        <f>SUMIFS('总明细 源文件后台下'!W:W,'总明细 源文件后台下'!E:E,E343,'总明细 源文件后台下'!C:C,"Adjustment",'总明细 源文件后台下'!F:F,"FBA Inventory Reimbursement - Lost:Warehouse")</f>
        <v>0</v>
      </c>
      <c r="AS343">
        <f>SUMIFS('总明细 源文件后台下'!W:W,'总明细 源文件后台下'!E:E,E343,'总明细 源文件后台下'!C:C,"Adjustment",'总明细 源文件后台下'!F:F,"Non-subscription Fee Adjustment")</f>
        <v>0</v>
      </c>
      <c r="AT343">
        <f>SUMIFS('总明细 源文件后台下'!W:W,'总明细 源文件后台下'!E:E,E343,'总明细 源文件后台下'!C:C,"Adjustment",'总明细 源文件后台下'!F:F,"FBA Inventory Placement Service Fee")</f>
        <v>0</v>
      </c>
      <c r="AV343">
        <f>SUMIF('FBA Customer Return Per Unit Fe'!B:B,E343,'FBA Customer Return Per Unit Fe'!C:C)</f>
        <v>0</v>
      </c>
      <c r="AX343">
        <f>(SUMIF('仓储费 源文件后台下'!C:C,E343,'仓储费 源文件后台下'!V:V))*-1</f>
        <v>-0.50870000000000004</v>
      </c>
      <c r="AZ343">
        <f>SUMIF('Disposal Fee销毁费用-160.95'!B:B,E343,'Disposal Fee销毁费用-160.95'!D:D)*-1</f>
        <v>0</v>
      </c>
      <c r="BC343">
        <f>IFERROR(VLOOKUP(F343,'优惠券-86.4'!F:I,4,0),0)</f>
        <v>0</v>
      </c>
      <c r="BD343">
        <f>IFERROR(VLOOKUP(F343,'早评-120'!E:H,4,0),0)</f>
        <v>0</v>
      </c>
      <c r="BF343">
        <f t="shared" si="40"/>
        <v>22.991299999999999</v>
      </c>
      <c r="BG343">
        <f t="shared" si="41"/>
        <v>0.46028628628628626</v>
      </c>
      <c r="BH343">
        <f t="shared" si="42"/>
        <v>149.44344999999998</v>
      </c>
      <c r="BQ343" s="45">
        <f t="shared" si="43"/>
        <v>149.44344999999998</v>
      </c>
      <c r="BR343">
        <f>SUMIFS('9月销毁明细'!D:D,'9月销毁明细'!A:A,E343,'9月销毁明细'!H:H,"Sellable")</f>
        <v>0</v>
      </c>
      <c r="BS343">
        <f>SUMIFS('9月销毁明细'!G:G,'9月销毁明细'!A:A,E343,'9月销毁明细'!H:H,"Sellable")</f>
        <v>0</v>
      </c>
      <c r="BT343">
        <f>SUMIFS('9月销毁明细'!D:D,'9月销毁明细'!A:A,E343,'9月销毁明细'!H:H,"Unsellable")</f>
        <v>0</v>
      </c>
      <c r="BU343">
        <f>SUMIFS('9月销毁明细'!G:G,'9月销毁明细'!A:A,E343,'9月销毁明细'!H:H,"Unsellable")</f>
        <v>0</v>
      </c>
      <c r="BW343">
        <f>IFERROR(I343*VLOOKUP(F343,'9.3成本表'!C:L,10,0),0)</f>
        <v>42</v>
      </c>
      <c r="BX343">
        <f t="shared" si="44"/>
        <v>66.3</v>
      </c>
      <c r="CC343" s="45">
        <f t="shared" si="45"/>
        <v>41.143449999999987</v>
      </c>
      <c r="CD343" s="45">
        <f t="shared" si="46"/>
        <v>0.12672195272195269</v>
      </c>
      <c r="CE343" s="45">
        <f t="shared" si="47"/>
        <v>0.37990258541089555</v>
      </c>
    </row>
    <row r="344" spans="4:83" x14ac:dyDescent="0.25">
      <c r="D344" s="20" t="s">
        <v>797</v>
      </c>
      <c r="E344" s="20" t="s">
        <v>798</v>
      </c>
      <c r="F344" s="20">
        <v>4063</v>
      </c>
      <c r="G344">
        <v>338</v>
      </c>
      <c r="H344" s="20"/>
      <c r="I344">
        <f>SUMIFS('总明细 源文件后台下'!G:G,'总明细 源文件后台下'!E:E,E344,'总明细 源文件后台下'!C:C,"Order")</f>
        <v>3</v>
      </c>
      <c r="J344">
        <f>SUMIFS('总明细 源文件后台下'!M:M,'总明细 源文件后台下'!E:E,E344,'总明细 源文件后台下'!C:C,"Order")</f>
        <v>29.97</v>
      </c>
      <c r="K344">
        <f>SUMIFS('总明细 源文件后台下'!N:N,'总明细 源文件后台下'!E:E,E344,'总明细 源文件后台下'!C:C,"Order")</f>
        <v>0</v>
      </c>
      <c r="L344">
        <f>SUMIFS('总明细 源文件后台下'!O:O,'总明细 源文件后台下'!E:E,E344,'总明细 源文件后台下'!C:C,"Order")</f>
        <v>0</v>
      </c>
      <c r="M344">
        <f>SUMIFS('总明细 源文件后台下'!P:P,'总明细 源文件后台下'!E:E,E344,'总明细 源文件后台下'!C:C,"Order")</f>
        <v>-0.2</v>
      </c>
      <c r="N344">
        <f>SUMIFS('总明细 源文件后台下'!Q:Q,'总明细 源文件后台下'!E:E,E344,'总明细 源文件后台下'!C:C,"Order")</f>
        <v>1.1099999999999999</v>
      </c>
      <c r="O344">
        <f>SUMIFS('总明细 源文件后台下'!R:R,'总明细 源文件后台下'!E:E,E344,'总明细 源文件后台下'!C:C,"Order")</f>
        <v>-1.1099999999999999</v>
      </c>
      <c r="P344">
        <f>SUMIFS('总明细 源文件后台下'!S:S,'总明细 源文件后台下'!E:E,E344,'总明细 源文件后台下'!C:C,"Order")</f>
        <v>-5.0599999999999996</v>
      </c>
      <c r="Q344">
        <f>SUMIFS('总明细 源文件后台下'!T:T,'总明细 源文件后台下'!E:E,E344,'总明细 源文件后台下'!C:C,"Order")</f>
        <v>-10.77</v>
      </c>
      <c r="R344">
        <f>SUMIFS('总明细 源文件后台下'!U:U,'总明细 源文件后台下'!E:E,E344,'总明细 源文件后台下'!C:C,"Order")</f>
        <v>0</v>
      </c>
      <c r="S344">
        <f>SUMIFS('总明细 源文件后台下'!V:V,'总明细 源文件后台下'!E:E,E344,'总明细 源文件后台下'!C:C,"Order")</f>
        <v>0</v>
      </c>
      <c r="T344">
        <f>SUMIFS('总明细 源文件后台下'!W:W,'总明细 源文件后台下'!E:E,E344,'总明细 源文件后台下'!C:C,"Order")</f>
        <v>13.940000000000001</v>
      </c>
      <c r="U344">
        <f>SUMIFS('总明细 源文件后台下'!G:G,'总明细 源文件后台下'!E:E,E344,'总明细 源文件后台下'!C:C,"Refund")</f>
        <v>0</v>
      </c>
      <c r="V344">
        <f>SUMIFS('总明细 源文件后台下'!M:M,'总明细 源文件后台下'!E:E,E344,'总明细 源文件后台下'!C:C,"Refund")</f>
        <v>0</v>
      </c>
      <c r="W344">
        <f>SUMIFS('总明细 源文件后台下'!N:N,'总明细 源文件后台下'!E:E,E344,'总明细 源文件后台下'!C:C,"Refund")</f>
        <v>0</v>
      </c>
      <c r="X344">
        <f>SUMIFS('总明细 源文件后台下'!O:O,'总明细 源文件后台下'!E:E,E344,'总明细 源文件后台下'!C:C,"Refund")</f>
        <v>0</v>
      </c>
      <c r="Y344">
        <f>SUMIFS('总明细 源文件后台下'!P:P,'总明细 源文件后台下'!E:E,E344,'总明细 源文件后台下'!C:C,"Refund")</f>
        <v>0</v>
      </c>
      <c r="Z344">
        <f>SUMIFS('总明细 源文件后台下'!Q:Q,'总明细 源文件后台下'!E:E,E344,'总明细 源文件后台下'!C:C,"Refund")</f>
        <v>0</v>
      </c>
      <c r="AA344">
        <f>SUMIFS('总明细 源文件后台下'!R:R,'总明细 源文件后台下'!E:E,E344,'总明细 源文件后台下'!C:C,"Refund")</f>
        <v>0</v>
      </c>
      <c r="AB344">
        <f>SUMIFS('总明细 源文件后台下'!S:S,'总明细 源文件后台下'!E:E,E344,'总明细 源文件后台下'!C:C,"Refund")</f>
        <v>0</v>
      </c>
      <c r="AC344">
        <f>SUMIFS('总明细 源文件后台下'!T:T,'总明细 源文件后台下'!E:E,E344,'总明细 源文件后台下'!C:C,"Refund")</f>
        <v>0</v>
      </c>
      <c r="AD344">
        <f>SUMIFS('总明细 源文件后台下'!U:U,'总明细 源文件后台下'!E:E,E344,'总明细 源文件后台下'!C:C,"Refund")</f>
        <v>0</v>
      </c>
      <c r="AE344">
        <f>SUMIFS('总明细 源文件后台下'!V:V,'总明细 源文件后台下'!E:E,E344,'总明细 源文件后台下'!C:C,"Refund")</f>
        <v>0</v>
      </c>
      <c r="AF344">
        <f>SUMIFS('总明细 源文件后台下'!W:W,'总明细 源文件后台下'!E:E,E344,'总明细 源文件后台下'!C:C,"Refund")</f>
        <v>0</v>
      </c>
      <c r="AK344">
        <f>(SUMIF('广告费 源文件后台下'!G:G,E344,'广告费 源文件后台下'!M:M))*-1</f>
        <v>0</v>
      </c>
      <c r="AL344">
        <f>SUMIFS('总明细 源文件后台下'!W:W,'总明细 源文件后台下'!E:E,E344,'总明细 源文件后台下'!C:C,"Adjustment",'总明细 源文件后台下'!F:F,"FBA Inventory Reimbursement - Customer Return")</f>
        <v>0</v>
      </c>
      <c r="AM344">
        <f>SUMIFS('总明细 源文件后台下'!W:W,'总明细 源文件后台下'!E:E,E344,'总明细 源文件后台下'!C:C,"Adjustment",'总明细 源文件后台下'!F:F,"FBA Inventory Reimbursement - Damaged:Warehouse")</f>
        <v>0</v>
      </c>
      <c r="AN344">
        <f>SUMIFS('总明细 源文件后台下'!W:W,'总明细 源文件后台下'!E:E,E344,'总明细 源文件后台下'!C:C,"Adjustment",'总明细 源文件后台下'!F:F,"FBA Inventory Reimbursement - Customer Service Issue")</f>
        <v>0</v>
      </c>
      <c r="AO344">
        <f>SUMIFS('总明细 源文件后台下'!W:W,'总明细 源文件后台下'!E:E,E344,'总明细 源文件后台下'!C:C,"Adjustment",'总明细 源文件后台下'!F:F,"FBA Inventory Reimbursement - Fee Correction")</f>
        <v>0</v>
      </c>
      <c r="AP344">
        <f>SUMIFS('总明细 源文件后台下'!W:W,'总明细 源文件后台下'!E:E,E344,'总明细 源文件后台下'!C:C,"Adjustment",'总明细 源文件后台下'!F:F,"FBA Inventory Reimbursement - General Adjustment")</f>
        <v>0</v>
      </c>
      <c r="AQ344">
        <f>SUMIFS('总明细 源文件后台下'!W:W,'总明细 源文件后台下'!E:E,E344,'总明细 源文件后台下'!C:C,"Adjustment",'总明细 源文件后台下'!F:F,"FBA Inventory Reimbursement - Lost:Inbound")</f>
        <v>0</v>
      </c>
      <c r="AR344">
        <f>SUMIFS('总明细 源文件后台下'!W:W,'总明细 源文件后台下'!E:E,E344,'总明细 源文件后台下'!C:C,"Adjustment",'总明细 源文件后台下'!F:F,"FBA Inventory Reimbursement - Lost:Warehouse")</f>
        <v>0</v>
      </c>
      <c r="AS344">
        <f>SUMIFS('总明细 源文件后台下'!W:W,'总明细 源文件后台下'!E:E,E344,'总明细 源文件后台下'!C:C,"Adjustment",'总明细 源文件后台下'!F:F,"Non-subscription Fee Adjustment")</f>
        <v>0</v>
      </c>
      <c r="AT344">
        <f>SUMIFS('总明细 源文件后台下'!W:W,'总明细 源文件后台下'!E:E,E344,'总明细 源文件后台下'!C:C,"Adjustment",'总明细 源文件后台下'!F:F,"FBA Inventory Placement Service Fee")</f>
        <v>0</v>
      </c>
      <c r="AV344">
        <f>SUMIF('FBA Customer Return Per Unit Fe'!B:B,E344,'FBA Customer Return Per Unit Fe'!C:C)</f>
        <v>0</v>
      </c>
      <c r="AX344">
        <f>(SUMIF('仓储费 源文件后台下'!C:C,E344,'仓储费 源文件后台下'!V:V))*-1</f>
        <v>-1.0609999999999999</v>
      </c>
      <c r="AZ344">
        <f>SUMIF('Disposal Fee销毁费用-160.95'!B:B,E344,'Disposal Fee销毁费用-160.95'!D:D)*-1</f>
        <v>0</v>
      </c>
      <c r="BC344">
        <f>IFERROR(VLOOKUP(F344,'优惠券-86.4'!F:I,4,0),0)</f>
        <v>0</v>
      </c>
      <c r="BD344">
        <f>IFERROR(VLOOKUP(F344,'早评-120'!E:H,4,0),0)</f>
        <v>0</v>
      </c>
      <c r="BF344">
        <f t="shared" si="40"/>
        <v>12.879000000000001</v>
      </c>
      <c r="BG344">
        <f t="shared" si="41"/>
        <v>0.42972972972972978</v>
      </c>
      <c r="BH344">
        <f t="shared" si="42"/>
        <v>83.71350000000001</v>
      </c>
      <c r="BQ344" s="45">
        <f t="shared" si="43"/>
        <v>83.71350000000001</v>
      </c>
      <c r="BR344">
        <f>SUMIFS('9月销毁明细'!D:D,'9月销毁明细'!A:A,E344,'9月销毁明细'!H:H,"Sellable")</f>
        <v>0</v>
      </c>
      <c r="BS344">
        <f>SUMIFS('9月销毁明细'!G:G,'9月销毁明细'!A:A,E344,'9月销毁明细'!H:H,"Sellable")</f>
        <v>0</v>
      </c>
      <c r="BT344">
        <f>SUMIFS('9月销毁明细'!D:D,'9月销毁明细'!A:A,E344,'9月销毁明细'!H:H,"Unsellable")</f>
        <v>0</v>
      </c>
      <c r="BU344">
        <f>SUMIFS('9月销毁明细'!G:G,'9月销毁明细'!A:A,E344,'9月销毁明细'!H:H,"Unsellable")</f>
        <v>0</v>
      </c>
      <c r="BW344">
        <f>IFERROR(I344*VLOOKUP(F344,'9.3成本表'!C:L,10,0),0)</f>
        <v>25.200000000000003</v>
      </c>
      <c r="BX344">
        <f t="shared" si="44"/>
        <v>39.78</v>
      </c>
      <c r="CC344" s="45">
        <f t="shared" si="45"/>
        <v>18.733500000000006</v>
      </c>
      <c r="CD344" s="45">
        <f t="shared" si="46"/>
        <v>9.6165396165396197E-2</v>
      </c>
      <c r="CE344" s="45">
        <f t="shared" si="47"/>
        <v>0.28829639889196684</v>
      </c>
    </row>
    <row r="345" spans="4:83" x14ac:dyDescent="0.25">
      <c r="D345" s="20" t="s">
        <v>799</v>
      </c>
      <c r="E345" s="20" t="s">
        <v>800</v>
      </c>
      <c r="F345" s="20">
        <v>4063</v>
      </c>
      <c r="G345">
        <v>339</v>
      </c>
      <c r="H345" s="20"/>
      <c r="I345">
        <f>SUMIFS('总明细 源文件后台下'!G:G,'总明细 源文件后台下'!E:E,E345,'总明细 源文件后台下'!C:C,"Order")</f>
        <v>7</v>
      </c>
      <c r="J345">
        <f>SUMIFS('总明细 源文件后台下'!M:M,'总明细 源文件后台下'!E:E,E345,'总明细 源文件后台下'!C:C,"Order")</f>
        <v>69.930000000000007</v>
      </c>
      <c r="K345">
        <f>SUMIFS('总明细 源文件后台下'!N:N,'总明细 源文件后台下'!E:E,E345,'总明细 源文件后台下'!C:C,"Order")</f>
        <v>0</v>
      </c>
      <c r="L345">
        <f>SUMIFS('总明细 源文件后台下'!O:O,'总明细 源文件后台下'!E:E,E345,'总明细 源文件后台下'!C:C,"Order")</f>
        <v>0</v>
      </c>
      <c r="M345">
        <f>SUMIFS('总明细 源文件后台下'!P:P,'总明细 源文件后台下'!E:E,E345,'总明细 源文件后台下'!C:C,"Order")</f>
        <v>0</v>
      </c>
      <c r="N345">
        <f>SUMIFS('总明细 源文件后台下'!Q:Q,'总明细 源文件后台下'!E:E,E345,'总明细 源文件后台下'!C:C,"Order")</f>
        <v>0.4</v>
      </c>
      <c r="O345">
        <f>SUMIFS('总明细 源文件后台下'!R:R,'总明细 源文件后台下'!E:E,E345,'总明细 源文件后台下'!C:C,"Order")</f>
        <v>-0.4</v>
      </c>
      <c r="P345">
        <f>SUMIFS('总明细 源文件后台下'!S:S,'总明细 源文件后台下'!E:E,E345,'总明细 源文件后台下'!C:C,"Order")</f>
        <v>-11.899999999999999</v>
      </c>
      <c r="Q345">
        <f>SUMIFS('总明细 源文件后台下'!T:T,'总明细 源文件后台下'!E:E,E345,'总明细 源文件后台下'!C:C,"Order")</f>
        <v>-25.13</v>
      </c>
      <c r="R345">
        <f>SUMIFS('总明细 源文件后台下'!U:U,'总明细 源文件后台下'!E:E,E345,'总明细 源文件后台下'!C:C,"Order")</f>
        <v>0</v>
      </c>
      <c r="S345">
        <f>SUMIFS('总明细 源文件后台下'!V:V,'总明细 源文件后台下'!E:E,E345,'总明细 源文件后台下'!C:C,"Order")</f>
        <v>0</v>
      </c>
      <c r="T345">
        <f>SUMIFS('总明细 源文件后台下'!W:W,'总明细 源文件后台下'!E:E,E345,'总明细 源文件后台下'!C:C,"Order")</f>
        <v>32.9</v>
      </c>
      <c r="U345">
        <f>SUMIFS('总明细 源文件后台下'!G:G,'总明细 源文件后台下'!E:E,E345,'总明细 源文件后台下'!C:C,"Refund")</f>
        <v>0</v>
      </c>
      <c r="V345">
        <f>SUMIFS('总明细 源文件后台下'!M:M,'总明细 源文件后台下'!E:E,E345,'总明细 源文件后台下'!C:C,"Refund")</f>
        <v>0</v>
      </c>
      <c r="W345">
        <f>SUMIFS('总明细 源文件后台下'!N:N,'总明细 源文件后台下'!E:E,E345,'总明细 源文件后台下'!C:C,"Refund")</f>
        <v>0</v>
      </c>
      <c r="X345">
        <f>SUMIFS('总明细 源文件后台下'!O:O,'总明细 源文件后台下'!E:E,E345,'总明细 源文件后台下'!C:C,"Refund")</f>
        <v>0</v>
      </c>
      <c r="Y345">
        <f>SUMIFS('总明细 源文件后台下'!P:P,'总明细 源文件后台下'!E:E,E345,'总明细 源文件后台下'!C:C,"Refund")</f>
        <v>0</v>
      </c>
      <c r="Z345">
        <f>SUMIFS('总明细 源文件后台下'!Q:Q,'总明细 源文件后台下'!E:E,E345,'总明细 源文件后台下'!C:C,"Refund")</f>
        <v>0</v>
      </c>
      <c r="AA345">
        <f>SUMIFS('总明细 源文件后台下'!R:R,'总明细 源文件后台下'!E:E,E345,'总明细 源文件后台下'!C:C,"Refund")</f>
        <v>0</v>
      </c>
      <c r="AB345">
        <f>SUMIFS('总明细 源文件后台下'!S:S,'总明细 源文件后台下'!E:E,E345,'总明细 源文件后台下'!C:C,"Refund")</f>
        <v>0</v>
      </c>
      <c r="AC345">
        <f>SUMIFS('总明细 源文件后台下'!T:T,'总明细 源文件后台下'!E:E,E345,'总明细 源文件后台下'!C:C,"Refund")</f>
        <v>0</v>
      </c>
      <c r="AD345">
        <f>SUMIFS('总明细 源文件后台下'!U:U,'总明细 源文件后台下'!E:E,E345,'总明细 源文件后台下'!C:C,"Refund")</f>
        <v>0</v>
      </c>
      <c r="AE345">
        <f>SUMIFS('总明细 源文件后台下'!V:V,'总明细 源文件后台下'!E:E,E345,'总明细 源文件后台下'!C:C,"Refund")</f>
        <v>0</v>
      </c>
      <c r="AF345">
        <f>SUMIFS('总明细 源文件后台下'!W:W,'总明细 源文件后台下'!E:E,E345,'总明细 源文件后台下'!C:C,"Refund")</f>
        <v>0</v>
      </c>
      <c r="AK345">
        <f>(SUMIF('广告费 源文件后台下'!G:G,E345,'广告费 源文件后台下'!M:M))*-1</f>
        <v>0</v>
      </c>
      <c r="AL345">
        <f>SUMIFS('总明细 源文件后台下'!W:W,'总明细 源文件后台下'!E:E,E345,'总明细 源文件后台下'!C:C,"Adjustment",'总明细 源文件后台下'!F:F,"FBA Inventory Reimbursement - Customer Return")</f>
        <v>0</v>
      </c>
      <c r="AM345">
        <f>SUMIFS('总明细 源文件后台下'!W:W,'总明细 源文件后台下'!E:E,E345,'总明细 源文件后台下'!C:C,"Adjustment",'总明细 源文件后台下'!F:F,"FBA Inventory Reimbursement - Damaged:Warehouse")</f>
        <v>0</v>
      </c>
      <c r="AN345">
        <f>SUMIFS('总明细 源文件后台下'!W:W,'总明细 源文件后台下'!E:E,E345,'总明细 源文件后台下'!C:C,"Adjustment",'总明细 源文件后台下'!F:F,"FBA Inventory Reimbursement - Customer Service Issue")</f>
        <v>0</v>
      </c>
      <c r="AO345">
        <f>SUMIFS('总明细 源文件后台下'!W:W,'总明细 源文件后台下'!E:E,E345,'总明细 源文件后台下'!C:C,"Adjustment",'总明细 源文件后台下'!F:F,"FBA Inventory Reimbursement - Fee Correction")</f>
        <v>0</v>
      </c>
      <c r="AP345">
        <f>SUMIFS('总明细 源文件后台下'!W:W,'总明细 源文件后台下'!E:E,E345,'总明细 源文件后台下'!C:C,"Adjustment",'总明细 源文件后台下'!F:F,"FBA Inventory Reimbursement - General Adjustment")</f>
        <v>0</v>
      </c>
      <c r="AQ345">
        <f>SUMIFS('总明细 源文件后台下'!W:W,'总明细 源文件后台下'!E:E,E345,'总明细 源文件后台下'!C:C,"Adjustment",'总明细 源文件后台下'!F:F,"FBA Inventory Reimbursement - Lost:Inbound")</f>
        <v>0</v>
      </c>
      <c r="AR345">
        <f>SUMIFS('总明细 源文件后台下'!W:W,'总明细 源文件后台下'!E:E,E345,'总明细 源文件后台下'!C:C,"Adjustment",'总明细 源文件后台下'!F:F,"FBA Inventory Reimbursement - Lost:Warehouse")</f>
        <v>0</v>
      </c>
      <c r="AS345">
        <f>SUMIFS('总明细 源文件后台下'!W:W,'总明细 源文件后台下'!E:E,E345,'总明细 源文件后台下'!C:C,"Adjustment",'总明细 源文件后台下'!F:F,"Non-subscription Fee Adjustment")</f>
        <v>0</v>
      </c>
      <c r="AT345">
        <f>SUMIFS('总明细 源文件后台下'!W:W,'总明细 源文件后台下'!E:E,E345,'总明细 源文件后台下'!C:C,"Adjustment",'总明细 源文件后台下'!F:F,"FBA Inventory Placement Service Fee")</f>
        <v>0</v>
      </c>
      <c r="AV345">
        <f>SUMIF('FBA Customer Return Per Unit Fe'!B:B,E345,'FBA Customer Return Per Unit Fe'!C:C)</f>
        <v>0</v>
      </c>
      <c r="AX345">
        <f>(SUMIF('仓储费 源文件后台下'!C:C,E345,'仓储费 源文件后台下'!V:V))*-1</f>
        <v>-0.62760000000000005</v>
      </c>
      <c r="AZ345">
        <f>SUMIF('Disposal Fee销毁费用-160.95'!B:B,E345,'Disposal Fee销毁费用-160.95'!D:D)*-1</f>
        <v>0</v>
      </c>
      <c r="BC345">
        <f>IFERROR(VLOOKUP(F345,'优惠券-86.4'!F:I,4,0),0)</f>
        <v>0</v>
      </c>
      <c r="BD345">
        <f>IFERROR(VLOOKUP(F345,'早评-120'!E:H,4,0),0)</f>
        <v>0</v>
      </c>
      <c r="BF345">
        <f t="shared" si="40"/>
        <v>32.272399999999998</v>
      </c>
      <c r="BG345">
        <f t="shared" si="41"/>
        <v>0.46149578149578141</v>
      </c>
      <c r="BH345">
        <f t="shared" si="42"/>
        <v>209.77059999999997</v>
      </c>
      <c r="BQ345" s="45">
        <f t="shared" si="43"/>
        <v>209.77059999999997</v>
      </c>
      <c r="BR345">
        <f>SUMIFS('9月销毁明细'!D:D,'9月销毁明细'!A:A,E345,'9月销毁明细'!H:H,"Sellable")</f>
        <v>0</v>
      </c>
      <c r="BS345">
        <f>SUMIFS('9月销毁明细'!G:G,'9月销毁明细'!A:A,E345,'9月销毁明细'!H:H,"Sellable")</f>
        <v>0</v>
      </c>
      <c r="BT345">
        <f>SUMIFS('9月销毁明细'!D:D,'9月销毁明细'!A:A,E345,'9月销毁明细'!H:H,"Unsellable")</f>
        <v>0</v>
      </c>
      <c r="BU345">
        <f>SUMIFS('9月销毁明细'!G:G,'9月销毁明细'!A:A,E345,'9月销毁明细'!H:H,"Unsellable")</f>
        <v>0</v>
      </c>
      <c r="BW345">
        <f>IFERROR(I345*VLOOKUP(F345,'9.3成本表'!C:L,10,0),0)</f>
        <v>58.800000000000004</v>
      </c>
      <c r="BX345">
        <f t="shared" si="44"/>
        <v>92.82</v>
      </c>
      <c r="CC345" s="45">
        <f t="shared" si="45"/>
        <v>58.150599999999969</v>
      </c>
      <c r="CD345" s="45">
        <f t="shared" si="46"/>
        <v>0.12793144793144784</v>
      </c>
      <c r="CE345" s="45">
        <f t="shared" si="47"/>
        <v>0.38352855823769927</v>
      </c>
    </row>
    <row r="346" spans="4:83" x14ac:dyDescent="0.25">
      <c r="D346" s="20" t="s">
        <v>801</v>
      </c>
      <c r="E346" s="20" t="s">
        <v>802</v>
      </c>
      <c r="F346" s="20">
        <v>4063</v>
      </c>
      <c r="G346">
        <v>340</v>
      </c>
      <c r="H346" s="20"/>
      <c r="I346">
        <f>SUMIFS('总明细 源文件后台下'!G:G,'总明细 源文件后台下'!E:E,E346,'总明细 源文件后台下'!C:C,"Order")</f>
        <v>1</v>
      </c>
      <c r="J346">
        <f>SUMIFS('总明细 源文件后台下'!M:M,'总明细 源文件后台下'!E:E,E346,'总明细 源文件后台下'!C:C,"Order")</f>
        <v>9.99</v>
      </c>
      <c r="K346">
        <f>SUMIFS('总明细 源文件后台下'!N:N,'总明细 源文件后台下'!E:E,E346,'总明细 源文件后台下'!C:C,"Order")</f>
        <v>0</v>
      </c>
      <c r="L346">
        <f>SUMIFS('总明细 源文件后台下'!O:O,'总明细 源文件后台下'!E:E,E346,'总明细 源文件后台下'!C:C,"Order")</f>
        <v>0</v>
      </c>
      <c r="M346">
        <f>SUMIFS('总明细 源文件后台下'!P:P,'总明细 源文件后台下'!E:E,E346,'总明细 源文件后台下'!C:C,"Order")</f>
        <v>0</v>
      </c>
      <c r="N346">
        <f>SUMIFS('总明细 源文件后台下'!Q:Q,'总明细 源文件后台下'!E:E,E346,'总明细 源文件后台下'!C:C,"Order")</f>
        <v>0</v>
      </c>
      <c r="O346">
        <f>SUMIFS('总明细 源文件后台下'!R:R,'总明细 源文件后台下'!E:E,E346,'总明细 源文件后台下'!C:C,"Order")</f>
        <v>0</v>
      </c>
      <c r="P346">
        <f>SUMIFS('总明细 源文件后台下'!S:S,'总明细 源文件后台下'!E:E,E346,'总明细 源文件后台下'!C:C,"Order")</f>
        <v>-1.7</v>
      </c>
      <c r="Q346">
        <f>SUMIFS('总明细 源文件后台下'!T:T,'总明细 源文件后台下'!E:E,E346,'总明细 源文件后台下'!C:C,"Order")</f>
        <v>-3.59</v>
      </c>
      <c r="R346">
        <f>SUMIFS('总明细 源文件后台下'!U:U,'总明细 源文件后台下'!E:E,E346,'总明细 源文件后台下'!C:C,"Order")</f>
        <v>0</v>
      </c>
      <c r="S346">
        <f>SUMIFS('总明细 源文件后台下'!V:V,'总明细 源文件后台下'!E:E,E346,'总明细 源文件后台下'!C:C,"Order")</f>
        <v>0</v>
      </c>
      <c r="T346">
        <f>SUMIFS('总明细 源文件后台下'!W:W,'总明细 源文件后台下'!E:E,E346,'总明细 源文件后台下'!C:C,"Order")</f>
        <v>4.7</v>
      </c>
      <c r="U346">
        <f>SUMIFS('总明细 源文件后台下'!G:G,'总明细 源文件后台下'!E:E,E346,'总明细 源文件后台下'!C:C,"Refund")</f>
        <v>1</v>
      </c>
      <c r="V346">
        <f>SUMIFS('总明细 源文件后台下'!M:M,'总明细 源文件后台下'!E:E,E346,'总明细 源文件后台下'!C:C,"Refund")</f>
        <v>-10.99</v>
      </c>
      <c r="W346">
        <f>SUMIFS('总明细 源文件后台下'!N:N,'总明细 源文件后台下'!E:E,E346,'总明细 源文件后台下'!C:C,"Refund")</f>
        <v>0</v>
      </c>
      <c r="X346">
        <f>SUMIFS('总明细 源文件后台下'!O:O,'总明细 源文件后台下'!E:E,E346,'总明细 源文件后台下'!C:C,"Refund")</f>
        <v>0</v>
      </c>
      <c r="Y346">
        <f>SUMIFS('总明细 源文件后台下'!P:P,'总明细 源文件后台下'!E:E,E346,'总明细 源文件后台下'!C:C,"Refund")</f>
        <v>0</v>
      </c>
      <c r="Z346">
        <f>SUMIFS('总明细 源文件后台下'!Q:Q,'总明细 源文件后台下'!E:E,E346,'总明细 源文件后台下'!C:C,"Refund")</f>
        <v>0</v>
      </c>
      <c r="AA346">
        <f>SUMIFS('总明细 源文件后台下'!R:R,'总明细 源文件后台下'!E:E,E346,'总明细 源文件后台下'!C:C,"Refund")</f>
        <v>0</v>
      </c>
      <c r="AB346">
        <f>SUMIFS('总明细 源文件后台下'!S:S,'总明细 源文件后台下'!E:E,E346,'总明细 源文件后台下'!C:C,"Refund")</f>
        <v>1.5</v>
      </c>
      <c r="AC346">
        <f>SUMIFS('总明细 源文件后台下'!T:T,'总明细 源文件后台下'!E:E,E346,'总明细 源文件后台下'!C:C,"Refund")</f>
        <v>0</v>
      </c>
      <c r="AD346">
        <f>SUMIFS('总明细 源文件后台下'!U:U,'总明细 源文件后台下'!E:E,E346,'总明细 源文件后台下'!C:C,"Refund")</f>
        <v>0</v>
      </c>
      <c r="AE346">
        <f>SUMIFS('总明细 源文件后台下'!V:V,'总明细 源文件后台下'!E:E,E346,'总明细 源文件后台下'!C:C,"Refund")</f>
        <v>0</v>
      </c>
      <c r="AF346">
        <f>SUMIFS('总明细 源文件后台下'!W:W,'总明细 源文件后台下'!E:E,E346,'总明细 源文件后台下'!C:C,"Refund")</f>
        <v>-9.49</v>
      </c>
      <c r="AK346">
        <f>(SUMIF('广告费 源文件后台下'!G:G,E346,'广告费 源文件后台下'!M:M))*-1</f>
        <v>0</v>
      </c>
      <c r="AL346">
        <f>SUMIFS('总明细 源文件后台下'!W:W,'总明细 源文件后台下'!E:E,E346,'总明细 源文件后台下'!C:C,"Adjustment",'总明细 源文件后台下'!F:F,"FBA Inventory Reimbursement - Customer Return")</f>
        <v>0</v>
      </c>
      <c r="AM346">
        <f>SUMIFS('总明细 源文件后台下'!W:W,'总明细 源文件后台下'!E:E,E346,'总明细 源文件后台下'!C:C,"Adjustment",'总明细 源文件后台下'!F:F,"FBA Inventory Reimbursement - Damaged:Warehouse")</f>
        <v>0</v>
      </c>
      <c r="AN346">
        <f>SUMIFS('总明细 源文件后台下'!W:W,'总明细 源文件后台下'!E:E,E346,'总明细 源文件后台下'!C:C,"Adjustment",'总明细 源文件后台下'!F:F,"FBA Inventory Reimbursement - Customer Service Issue")</f>
        <v>0</v>
      </c>
      <c r="AO346">
        <f>SUMIFS('总明细 源文件后台下'!W:W,'总明细 源文件后台下'!E:E,E346,'总明细 源文件后台下'!C:C,"Adjustment",'总明细 源文件后台下'!F:F,"FBA Inventory Reimbursement - Fee Correction")</f>
        <v>0</v>
      </c>
      <c r="AP346">
        <f>SUMIFS('总明细 源文件后台下'!W:W,'总明细 源文件后台下'!E:E,E346,'总明细 源文件后台下'!C:C,"Adjustment",'总明细 源文件后台下'!F:F,"FBA Inventory Reimbursement - General Adjustment")</f>
        <v>0</v>
      </c>
      <c r="AQ346">
        <f>SUMIFS('总明细 源文件后台下'!W:W,'总明细 源文件后台下'!E:E,E346,'总明细 源文件后台下'!C:C,"Adjustment",'总明细 源文件后台下'!F:F,"FBA Inventory Reimbursement - Lost:Inbound")</f>
        <v>0</v>
      </c>
      <c r="AR346">
        <f>SUMIFS('总明细 源文件后台下'!W:W,'总明细 源文件后台下'!E:E,E346,'总明细 源文件后台下'!C:C,"Adjustment",'总明细 源文件后台下'!F:F,"FBA Inventory Reimbursement - Lost:Warehouse")</f>
        <v>0</v>
      </c>
      <c r="AS346">
        <f>SUMIFS('总明细 源文件后台下'!W:W,'总明细 源文件后台下'!E:E,E346,'总明细 源文件后台下'!C:C,"Adjustment",'总明细 源文件后台下'!F:F,"Non-subscription Fee Adjustment")</f>
        <v>0</v>
      </c>
      <c r="AT346">
        <f>SUMIFS('总明细 源文件后台下'!W:W,'总明细 源文件后台下'!E:E,E346,'总明细 源文件后台下'!C:C,"Adjustment",'总明细 源文件后台下'!F:F,"FBA Inventory Placement Service Fee")</f>
        <v>0</v>
      </c>
      <c r="AV346">
        <f>SUMIF('FBA Customer Return Per Unit Fe'!B:B,E346,'FBA Customer Return Per Unit Fe'!C:C)</f>
        <v>-3.59</v>
      </c>
      <c r="AX346">
        <f>(SUMIF('仓储费 源文件后台下'!C:C,E346,'仓储费 源文件后台下'!V:V))*-1</f>
        <v>-0.39239999999999997</v>
      </c>
      <c r="AZ346">
        <f>SUMIF('Disposal Fee销毁费用-160.95'!B:B,E346,'Disposal Fee销毁费用-160.95'!D:D)*-1</f>
        <v>0</v>
      </c>
      <c r="BC346">
        <f>IFERROR(VLOOKUP(F346,'优惠券-86.4'!F:I,4,0),0)</f>
        <v>0</v>
      </c>
      <c r="BD346">
        <f>IFERROR(VLOOKUP(F346,'早评-120'!E:H,4,0),0)</f>
        <v>0</v>
      </c>
      <c r="BF346">
        <f t="shared" si="40"/>
        <v>-8.7723999999999993</v>
      </c>
      <c r="BG346">
        <f t="shared" si="41"/>
        <v>-0.87811811811811802</v>
      </c>
      <c r="BH346">
        <f t="shared" si="42"/>
        <v>-57.020599999999995</v>
      </c>
      <c r="BQ346" s="45">
        <f t="shared" si="43"/>
        <v>-57.020599999999995</v>
      </c>
      <c r="BR346">
        <f>SUMIFS('9月销毁明细'!D:D,'9月销毁明细'!A:A,E346,'9月销毁明细'!H:H,"Sellable")</f>
        <v>0</v>
      </c>
      <c r="BS346">
        <f>SUMIFS('9月销毁明细'!G:G,'9月销毁明细'!A:A,E346,'9月销毁明细'!H:H,"Sellable")</f>
        <v>0</v>
      </c>
      <c r="BT346">
        <f>SUMIFS('9月销毁明细'!D:D,'9月销毁明细'!A:A,E346,'9月销毁明细'!H:H,"Unsellable")</f>
        <v>0</v>
      </c>
      <c r="BU346">
        <f>SUMIFS('9月销毁明细'!G:G,'9月销毁明细'!A:A,E346,'9月销毁明细'!H:H,"Unsellable")</f>
        <v>0</v>
      </c>
      <c r="BW346">
        <f>IFERROR(I346*VLOOKUP(F346,'9.3成本表'!C:L,10,0),0)</f>
        <v>8.4</v>
      </c>
      <c r="BX346">
        <f t="shared" si="44"/>
        <v>13.26</v>
      </c>
      <c r="CC346" s="45">
        <f t="shared" si="45"/>
        <v>-78.680599999999998</v>
      </c>
      <c r="CD346" s="45">
        <f t="shared" si="46"/>
        <v>-1.2116824516824516</v>
      </c>
      <c r="CE346" s="45">
        <f t="shared" si="47"/>
        <v>-3.6325300092336104</v>
      </c>
    </row>
    <row r="347" spans="4:83" x14ac:dyDescent="0.25">
      <c r="D347" s="20" t="s">
        <v>803</v>
      </c>
      <c r="E347" s="20" t="s">
        <v>804</v>
      </c>
      <c r="F347" s="20">
        <v>4064</v>
      </c>
      <c r="G347">
        <v>341</v>
      </c>
      <c r="H347" s="20"/>
      <c r="I347">
        <f>SUMIFS('总明细 源文件后台下'!G:G,'总明细 源文件后台下'!E:E,E347,'总明细 源文件后台下'!C:C,"Order")</f>
        <v>0</v>
      </c>
      <c r="J347">
        <f>SUMIFS('总明细 源文件后台下'!M:M,'总明细 源文件后台下'!E:E,E347,'总明细 源文件后台下'!C:C,"Order")</f>
        <v>0</v>
      </c>
      <c r="K347">
        <f>SUMIFS('总明细 源文件后台下'!N:N,'总明细 源文件后台下'!E:E,E347,'总明细 源文件后台下'!C:C,"Order")</f>
        <v>0</v>
      </c>
      <c r="L347">
        <f>SUMIFS('总明细 源文件后台下'!O:O,'总明细 源文件后台下'!E:E,E347,'总明细 源文件后台下'!C:C,"Order")</f>
        <v>0</v>
      </c>
      <c r="M347">
        <f>SUMIFS('总明细 源文件后台下'!P:P,'总明细 源文件后台下'!E:E,E347,'总明细 源文件后台下'!C:C,"Order")</f>
        <v>0</v>
      </c>
      <c r="N347">
        <f>SUMIFS('总明细 源文件后台下'!Q:Q,'总明细 源文件后台下'!E:E,E347,'总明细 源文件后台下'!C:C,"Order")</f>
        <v>0</v>
      </c>
      <c r="O347">
        <f>SUMIFS('总明细 源文件后台下'!R:R,'总明细 源文件后台下'!E:E,E347,'总明细 源文件后台下'!C:C,"Order")</f>
        <v>0</v>
      </c>
      <c r="P347">
        <f>SUMIFS('总明细 源文件后台下'!S:S,'总明细 源文件后台下'!E:E,E347,'总明细 源文件后台下'!C:C,"Order")</f>
        <v>0</v>
      </c>
      <c r="Q347">
        <f>SUMIFS('总明细 源文件后台下'!T:T,'总明细 源文件后台下'!E:E,E347,'总明细 源文件后台下'!C:C,"Order")</f>
        <v>0</v>
      </c>
      <c r="R347">
        <f>SUMIFS('总明细 源文件后台下'!U:U,'总明细 源文件后台下'!E:E,E347,'总明细 源文件后台下'!C:C,"Order")</f>
        <v>0</v>
      </c>
      <c r="S347">
        <f>SUMIFS('总明细 源文件后台下'!V:V,'总明细 源文件后台下'!E:E,E347,'总明细 源文件后台下'!C:C,"Order")</f>
        <v>0</v>
      </c>
      <c r="T347">
        <f>SUMIFS('总明细 源文件后台下'!W:W,'总明细 源文件后台下'!E:E,E347,'总明细 源文件后台下'!C:C,"Order")</f>
        <v>0</v>
      </c>
      <c r="U347">
        <f>SUMIFS('总明细 源文件后台下'!G:G,'总明细 源文件后台下'!E:E,E347,'总明细 源文件后台下'!C:C,"Refund")</f>
        <v>0</v>
      </c>
      <c r="V347">
        <f>SUMIFS('总明细 源文件后台下'!M:M,'总明细 源文件后台下'!E:E,E347,'总明细 源文件后台下'!C:C,"Refund")</f>
        <v>0</v>
      </c>
      <c r="W347">
        <f>SUMIFS('总明细 源文件后台下'!N:N,'总明细 源文件后台下'!E:E,E347,'总明细 源文件后台下'!C:C,"Refund")</f>
        <v>0</v>
      </c>
      <c r="X347">
        <f>SUMIFS('总明细 源文件后台下'!O:O,'总明细 源文件后台下'!E:E,E347,'总明细 源文件后台下'!C:C,"Refund")</f>
        <v>0</v>
      </c>
      <c r="Y347">
        <f>SUMIFS('总明细 源文件后台下'!P:P,'总明细 源文件后台下'!E:E,E347,'总明细 源文件后台下'!C:C,"Refund")</f>
        <v>0</v>
      </c>
      <c r="Z347">
        <f>SUMIFS('总明细 源文件后台下'!Q:Q,'总明细 源文件后台下'!E:E,E347,'总明细 源文件后台下'!C:C,"Refund")</f>
        <v>0</v>
      </c>
      <c r="AA347">
        <f>SUMIFS('总明细 源文件后台下'!R:R,'总明细 源文件后台下'!E:E,E347,'总明细 源文件后台下'!C:C,"Refund")</f>
        <v>0</v>
      </c>
      <c r="AB347">
        <f>SUMIFS('总明细 源文件后台下'!S:S,'总明细 源文件后台下'!E:E,E347,'总明细 源文件后台下'!C:C,"Refund")</f>
        <v>0</v>
      </c>
      <c r="AC347">
        <f>SUMIFS('总明细 源文件后台下'!T:T,'总明细 源文件后台下'!E:E,E347,'总明细 源文件后台下'!C:C,"Refund")</f>
        <v>0</v>
      </c>
      <c r="AD347">
        <f>SUMIFS('总明细 源文件后台下'!U:U,'总明细 源文件后台下'!E:E,E347,'总明细 源文件后台下'!C:C,"Refund")</f>
        <v>0</v>
      </c>
      <c r="AE347">
        <f>SUMIFS('总明细 源文件后台下'!V:V,'总明细 源文件后台下'!E:E,E347,'总明细 源文件后台下'!C:C,"Refund")</f>
        <v>0</v>
      </c>
      <c r="AF347">
        <f>SUMIFS('总明细 源文件后台下'!W:W,'总明细 源文件后台下'!E:E,E347,'总明细 源文件后台下'!C:C,"Refund")</f>
        <v>0</v>
      </c>
      <c r="AK347">
        <f>(SUMIF('广告费 源文件后台下'!G:G,E347,'广告费 源文件后台下'!M:M))*-1</f>
        <v>0</v>
      </c>
      <c r="AL347">
        <f>SUMIFS('总明细 源文件后台下'!W:W,'总明细 源文件后台下'!E:E,E347,'总明细 源文件后台下'!C:C,"Adjustment",'总明细 源文件后台下'!F:F,"FBA Inventory Reimbursement - Customer Return")</f>
        <v>0</v>
      </c>
      <c r="AM347">
        <f>SUMIFS('总明细 源文件后台下'!W:W,'总明细 源文件后台下'!E:E,E347,'总明细 源文件后台下'!C:C,"Adjustment",'总明细 源文件后台下'!F:F,"FBA Inventory Reimbursement - Damaged:Warehouse")</f>
        <v>0</v>
      </c>
      <c r="AN347">
        <f>SUMIFS('总明细 源文件后台下'!W:W,'总明细 源文件后台下'!E:E,E347,'总明细 源文件后台下'!C:C,"Adjustment",'总明细 源文件后台下'!F:F,"FBA Inventory Reimbursement - Customer Service Issue")</f>
        <v>0</v>
      </c>
      <c r="AO347">
        <f>SUMIFS('总明细 源文件后台下'!W:W,'总明细 源文件后台下'!E:E,E347,'总明细 源文件后台下'!C:C,"Adjustment",'总明细 源文件后台下'!F:F,"FBA Inventory Reimbursement - Fee Correction")</f>
        <v>0</v>
      </c>
      <c r="AP347">
        <f>SUMIFS('总明细 源文件后台下'!W:W,'总明细 源文件后台下'!E:E,E347,'总明细 源文件后台下'!C:C,"Adjustment",'总明细 源文件后台下'!F:F,"FBA Inventory Reimbursement - General Adjustment")</f>
        <v>0</v>
      </c>
      <c r="AQ347">
        <f>SUMIFS('总明细 源文件后台下'!W:W,'总明细 源文件后台下'!E:E,E347,'总明细 源文件后台下'!C:C,"Adjustment",'总明细 源文件后台下'!F:F,"FBA Inventory Reimbursement - Lost:Inbound")</f>
        <v>0</v>
      </c>
      <c r="AR347">
        <f>SUMIFS('总明细 源文件后台下'!W:W,'总明细 源文件后台下'!E:E,E347,'总明细 源文件后台下'!C:C,"Adjustment",'总明细 源文件后台下'!F:F,"FBA Inventory Reimbursement - Lost:Warehouse")</f>
        <v>0</v>
      </c>
      <c r="AS347">
        <f>SUMIFS('总明细 源文件后台下'!W:W,'总明细 源文件后台下'!E:E,E347,'总明细 源文件后台下'!C:C,"Adjustment",'总明细 源文件后台下'!F:F,"Non-subscription Fee Adjustment")</f>
        <v>0</v>
      </c>
      <c r="AT347">
        <f>SUMIFS('总明细 源文件后台下'!W:W,'总明细 源文件后台下'!E:E,E347,'总明细 源文件后台下'!C:C,"Adjustment",'总明细 源文件后台下'!F:F,"FBA Inventory Placement Service Fee")</f>
        <v>0</v>
      </c>
      <c r="AV347">
        <f>SUMIF('FBA Customer Return Per Unit Fe'!B:B,E347,'FBA Customer Return Per Unit Fe'!C:C)</f>
        <v>0</v>
      </c>
      <c r="AX347">
        <f>(SUMIF('仓储费 源文件后台下'!C:C,E347,'仓储费 源文件后台下'!V:V))*-1</f>
        <v>-0.60519999999999996</v>
      </c>
      <c r="AZ347">
        <f>SUMIF('Disposal Fee销毁费用-160.95'!B:B,E347,'Disposal Fee销毁费用-160.95'!D:D)*-1</f>
        <v>-2.5499999999999998</v>
      </c>
      <c r="BC347">
        <f>IFERROR(VLOOKUP(F347,'优惠券-86.4'!F:I,4,0),0)</f>
        <v>0</v>
      </c>
      <c r="BD347">
        <f>IFERROR(VLOOKUP(F347,'早评-120'!E:H,4,0),0)</f>
        <v>0</v>
      </c>
      <c r="BF347">
        <f t="shared" si="40"/>
        <v>-3.1551999999999998</v>
      </c>
      <c r="BG347">
        <f t="shared" si="41"/>
        <v>0</v>
      </c>
      <c r="BH347">
        <f t="shared" si="42"/>
        <v>-20.508799999999997</v>
      </c>
      <c r="BQ347" s="45">
        <f t="shared" si="43"/>
        <v>-20.508799999999997</v>
      </c>
      <c r="BR347">
        <f>SUMIFS('9月销毁明细'!D:D,'9月销毁明细'!A:A,E347,'9月销毁明细'!H:H,"Sellable")</f>
        <v>0</v>
      </c>
      <c r="BS347">
        <f>SUMIFS('9月销毁明细'!G:G,'9月销毁明细'!A:A,E347,'9月销毁明细'!H:H,"Sellable")</f>
        <v>0</v>
      </c>
      <c r="BT347">
        <f>SUMIFS('9月销毁明细'!D:D,'9月销毁明细'!A:A,E347,'9月销毁明细'!H:H,"Unsellable")</f>
        <v>0</v>
      </c>
      <c r="BU347">
        <f>SUMIFS('9月销毁明细'!G:G,'9月销毁明细'!A:A,E347,'9月销毁明细'!H:H,"Unsellable")</f>
        <v>0</v>
      </c>
      <c r="BW347">
        <f>IFERROR(I347*VLOOKUP(F347,'9.3成本表'!C:L,10,0),0)</f>
        <v>0</v>
      </c>
      <c r="BX347">
        <f t="shared" si="44"/>
        <v>0</v>
      </c>
      <c r="CC347" s="45">
        <f t="shared" si="45"/>
        <v>-20.508799999999997</v>
      </c>
      <c r="CD347" s="45">
        <f t="shared" si="46"/>
        <v>0</v>
      </c>
      <c r="CE347" s="45">
        <f t="shared" si="47"/>
        <v>0</v>
      </c>
    </row>
    <row r="348" spans="4:83" x14ac:dyDescent="0.25">
      <c r="D348" s="20" t="s">
        <v>805</v>
      </c>
      <c r="E348" s="20" t="s">
        <v>806</v>
      </c>
      <c r="F348" s="20">
        <v>4064</v>
      </c>
      <c r="G348">
        <v>342</v>
      </c>
      <c r="H348" s="20"/>
      <c r="I348">
        <f>SUMIFS('总明细 源文件后台下'!G:G,'总明细 源文件后台下'!E:E,E348,'总明细 源文件后台下'!C:C,"Order")</f>
        <v>0</v>
      </c>
      <c r="J348">
        <f>SUMIFS('总明细 源文件后台下'!M:M,'总明细 源文件后台下'!E:E,E348,'总明细 源文件后台下'!C:C,"Order")</f>
        <v>0</v>
      </c>
      <c r="K348">
        <f>SUMIFS('总明细 源文件后台下'!N:N,'总明细 源文件后台下'!E:E,E348,'总明细 源文件后台下'!C:C,"Order")</f>
        <v>0</v>
      </c>
      <c r="L348">
        <f>SUMIFS('总明细 源文件后台下'!O:O,'总明细 源文件后台下'!E:E,E348,'总明细 源文件后台下'!C:C,"Order")</f>
        <v>0</v>
      </c>
      <c r="M348">
        <f>SUMIFS('总明细 源文件后台下'!P:P,'总明细 源文件后台下'!E:E,E348,'总明细 源文件后台下'!C:C,"Order")</f>
        <v>0</v>
      </c>
      <c r="N348">
        <f>SUMIFS('总明细 源文件后台下'!Q:Q,'总明细 源文件后台下'!E:E,E348,'总明细 源文件后台下'!C:C,"Order")</f>
        <v>0</v>
      </c>
      <c r="O348">
        <f>SUMIFS('总明细 源文件后台下'!R:R,'总明细 源文件后台下'!E:E,E348,'总明细 源文件后台下'!C:C,"Order")</f>
        <v>0</v>
      </c>
      <c r="P348">
        <f>SUMIFS('总明细 源文件后台下'!S:S,'总明细 源文件后台下'!E:E,E348,'总明细 源文件后台下'!C:C,"Order")</f>
        <v>0</v>
      </c>
      <c r="Q348">
        <f>SUMIFS('总明细 源文件后台下'!T:T,'总明细 源文件后台下'!E:E,E348,'总明细 源文件后台下'!C:C,"Order")</f>
        <v>0</v>
      </c>
      <c r="R348">
        <f>SUMIFS('总明细 源文件后台下'!U:U,'总明细 源文件后台下'!E:E,E348,'总明细 源文件后台下'!C:C,"Order")</f>
        <v>0</v>
      </c>
      <c r="S348">
        <f>SUMIFS('总明细 源文件后台下'!V:V,'总明细 源文件后台下'!E:E,E348,'总明细 源文件后台下'!C:C,"Order")</f>
        <v>0</v>
      </c>
      <c r="T348">
        <f>SUMIFS('总明细 源文件后台下'!W:W,'总明细 源文件后台下'!E:E,E348,'总明细 源文件后台下'!C:C,"Order")</f>
        <v>0</v>
      </c>
      <c r="U348">
        <f>SUMIFS('总明细 源文件后台下'!G:G,'总明细 源文件后台下'!E:E,E348,'总明细 源文件后台下'!C:C,"Refund")</f>
        <v>0</v>
      </c>
      <c r="V348">
        <f>SUMIFS('总明细 源文件后台下'!M:M,'总明细 源文件后台下'!E:E,E348,'总明细 源文件后台下'!C:C,"Refund")</f>
        <v>0</v>
      </c>
      <c r="W348">
        <f>SUMIFS('总明细 源文件后台下'!N:N,'总明细 源文件后台下'!E:E,E348,'总明细 源文件后台下'!C:C,"Refund")</f>
        <v>0</v>
      </c>
      <c r="X348">
        <f>SUMIFS('总明细 源文件后台下'!O:O,'总明细 源文件后台下'!E:E,E348,'总明细 源文件后台下'!C:C,"Refund")</f>
        <v>0</v>
      </c>
      <c r="Y348">
        <f>SUMIFS('总明细 源文件后台下'!P:P,'总明细 源文件后台下'!E:E,E348,'总明细 源文件后台下'!C:C,"Refund")</f>
        <v>0</v>
      </c>
      <c r="Z348">
        <f>SUMIFS('总明细 源文件后台下'!Q:Q,'总明细 源文件后台下'!E:E,E348,'总明细 源文件后台下'!C:C,"Refund")</f>
        <v>0</v>
      </c>
      <c r="AA348">
        <f>SUMIFS('总明细 源文件后台下'!R:R,'总明细 源文件后台下'!E:E,E348,'总明细 源文件后台下'!C:C,"Refund")</f>
        <v>0</v>
      </c>
      <c r="AB348">
        <f>SUMIFS('总明细 源文件后台下'!S:S,'总明细 源文件后台下'!E:E,E348,'总明细 源文件后台下'!C:C,"Refund")</f>
        <v>0</v>
      </c>
      <c r="AC348">
        <f>SUMIFS('总明细 源文件后台下'!T:T,'总明细 源文件后台下'!E:E,E348,'总明细 源文件后台下'!C:C,"Refund")</f>
        <v>0</v>
      </c>
      <c r="AD348">
        <f>SUMIFS('总明细 源文件后台下'!U:U,'总明细 源文件后台下'!E:E,E348,'总明细 源文件后台下'!C:C,"Refund")</f>
        <v>0</v>
      </c>
      <c r="AE348">
        <f>SUMIFS('总明细 源文件后台下'!V:V,'总明细 源文件后台下'!E:E,E348,'总明细 源文件后台下'!C:C,"Refund")</f>
        <v>0</v>
      </c>
      <c r="AF348">
        <f>SUMIFS('总明细 源文件后台下'!W:W,'总明细 源文件后台下'!E:E,E348,'总明细 源文件后台下'!C:C,"Refund")</f>
        <v>0</v>
      </c>
      <c r="AK348">
        <f>(SUMIF('广告费 源文件后台下'!G:G,E348,'广告费 源文件后台下'!M:M))*-1</f>
        <v>0</v>
      </c>
      <c r="AL348">
        <f>SUMIFS('总明细 源文件后台下'!W:W,'总明细 源文件后台下'!E:E,E348,'总明细 源文件后台下'!C:C,"Adjustment",'总明细 源文件后台下'!F:F,"FBA Inventory Reimbursement - Customer Return")</f>
        <v>0</v>
      </c>
      <c r="AM348">
        <f>SUMIFS('总明细 源文件后台下'!W:W,'总明细 源文件后台下'!E:E,E348,'总明细 源文件后台下'!C:C,"Adjustment",'总明细 源文件后台下'!F:F,"FBA Inventory Reimbursement - Damaged:Warehouse")</f>
        <v>0</v>
      </c>
      <c r="AN348">
        <f>SUMIFS('总明细 源文件后台下'!W:W,'总明细 源文件后台下'!E:E,E348,'总明细 源文件后台下'!C:C,"Adjustment",'总明细 源文件后台下'!F:F,"FBA Inventory Reimbursement - Customer Service Issue")</f>
        <v>0</v>
      </c>
      <c r="AO348">
        <f>SUMIFS('总明细 源文件后台下'!W:W,'总明细 源文件后台下'!E:E,E348,'总明细 源文件后台下'!C:C,"Adjustment",'总明细 源文件后台下'!F:F,"FBA Inventory Reimbursement - Fee Correction")</f>
        <v>0</v>
      </c>
      <c r="AP348">
        <f>SUMIFS('总明细 源文件后台下'!W:W,'总明细 源文件后台下'!E:E,E348,'总明细 源文件后台下'!C:C,"Adjustment",'总明细 源文件后台下'!F:F,"FBA Inventory Reimbursement - General Adjustment")</f>
        <v>0</v>
      </c>
      <c r="AQ348">
        <f>SUMIFS('总明细 源文件后台下'!W:W,'总明细 源文件后台下'!E:E,E348,'总明细 源文件后台下'!C:C,"Adjustment",'总明细 源文件后台下'!F:F,"FBA Inventory Reimbursement - Lost:Inbound")</f>
        <v>0</v>
      </c>
      <c r="AR348">
        <f>SUMIFS('总明细 源文件后台下'!W:W,'总明细 源文件后台下'!E:E,E348,'总明细 源文件后台下'!C:C,"Adjustment",'总明细 源文件后台下'!F:F,"FBA Inventory Reimbursement - Lost:Warehouse")</f>
        <v>0</v>
      </c>
      <c r="AS348">
        <f>SUMIFS('总明细 源文件后台下'!W:W,'总明细 源文件后台下'!E:E,E348,'总明细 源文件后台下'!C:C,"Adjustment",'总明细 源文件后台下'!F:F,"Non-subscription Fee Adjustment")</f>
        <v>0</v>
      </c>
      <c r="AT348">
        <f>SUMIFS('总明细 源文件后台下'!W:W,'总明细 源文件后台下'!E:E,E348,'总明细 源文件后台下'!C:C,"Adjustment",'总明细 源文件后台下'!F:F,"FBA Inventory Placement Service Fee")</f>
        <v>0</v>
      </c>
      <c r="AV348">
        <f>SUMIF('FBA Customer Return Per Unit Fe'!B:B,E348,'FBA Customer Return Per Unit Fe'!C:C)</f>
        <v>0</v>
      </c>
      <c r="AX348">
        <f>(SUMIF('仓储费 源文件后台下'!C:C,E348,'仓储费 源文件后台下'!V:V))*-1</f>
        <v>0</v>
      </c>
      <c r="AZ348">
        <f>SUMIF('Disposal Fee销毁费用-160.95'!B:B,E348,'Disposal Fee销毁费用-160.95'!D:D)*-1</f>
        <v>0</v>
      </c>
      <c r="BC348">
        <f>IFERROR(VLOOKUP(F348,'优惠券-86.4'!F:I,4,0),0)</f>
        <v>0</v>
      </c>
      <c r="BD348">
        <f>IFERROR(VLOOKUP(F348,'早评-120'!E:H,4,0),0)</f>
        <v>0</v>
      </c>
      <c r="BF348">
        <f t="shared" si="40"/>
        <v>0</v>
      </c>
      <c r="BG348">
        <f t="shared" si="41"/>
        <v>0</v>
      </c>
      <c r="BH348">
        <f t="shared" si="42"/>
        <v>0</v>
      </c>
      <c r="BQ348" s="45">
        <f t="shared" si="43"/>
        <v>0</v>
      </c>
      <c r="BR348">
        <f>SUMIFS('9月销毁明细'!D:D,'9月销毁明细'!A:A,E348,'9月销毁明细'!H:H,"Sellable")</f>
        <v>0</v>
      </c>
      <c r="BS348">
        <f>SUMIFS('9月销毁明细'!G:G,'9月销毁明细'!A:A,E348,'9月销毁明细'!H:H,"Sellable")</f>
        <v>0</v>
      </c>
      <c r="BT348">
        <f>SUMIFS('9月销毁明细'!D:D,'9月销毁明细'!A:A,E348,'9月销毁明细'!H:H,"Unsellable")</f>
        <v>0</v>
      </c>
      <c r="BU348">
        <f>SUMIFS('9月销毁明细'!G:G,'9月销毁明细'!A:A,E348,'9月销毁明细'!H:H,"Unsellable")</f>
        <v>0</v>
      </c>
      <c r="BW348">
        <f>IFERROR(I348*VLOOKUP(F348,'9.3成本表'!C:L,10,0),0)</f>
        <v>0</v>
      </c>
      <c r="BX348">
        <f t="shared" si="44"/>
        <v>0</v>
      </c>
      <c r="CC348" s="45">
        <f t="shared" si="45"/>
        <v>0</v>
      </c>
      <c r="CD348" s="45">
        <f t="shared" si="46"/>
        <v>0</v>
      </c>
      <c r="CE348" s="45">
        <f t="shared" si="47"/>
        <v>0</v>
      </c>
    </row>
    <row r="349" spans="4:83" x14ac:dyDescent="0.25">
      <c r="D349" s="20" t="s">
        <v>807</v>
      </c>
      <c r="E349" s="20" t="s">
        <v>808</v>
      </c>
      <c r="F349" s="20">
        <v>4064</v>
      </c>
      <c r="G349">
        <v>343</v>
      </c>
      <c r="H349" s="20"/>
      <c r="I349">
        <f>SUMIFS('总明细 源文件后台下'!G:G,'总明细 源文件后台下'!E:E,E349,'总明细 源文件后台下'!C:C,"Order")</f>
        <v>0</v>
      </c>
      <c r="J349">
        <f>SUMIFS('总明细 源文件后台下'!M:M,'总明细 源文件后台下'!E:E,E349,'总明细 源文件后台下'!C:C,"Order")</f>
        <v>0</v>
      </c>
      <c r="K349">
        <f>SUMIFS('总明细 源文件后台下'!N:N,'总明细 源文件后台下'!E:E,E349,'总明细 源文件后台下'!C:C,"Order")</f>
        <v>0</v>
      </c>
      <c r="L349">
        <f>SUMIFS('总明细 源文件后台下'!O:O,'总明细 源文件后台下'!E:E,E349,'总明细 源文件后台下'!C:C,"Order")</f>
        <v>0</v>
      </c>
      <c r="M349">
        <f>SUMIFS('总明细 源文件后台下'!P:P,'总明细 源文件后台下'!E:E,E349,'总明细 源文件后台下'!C:C,"Order")</f>
        <v>0</v>
      </c>
      <c r="N349">
        <f>SUMIFS('总明细 源文件后台下'!Q:Q,'总明细 源文件后台下'!E:E,E349,'总明细 源文件后台下'!C:C,"Order")</f>
        <v>0</v>
      </c>
      <c r="O349">
        <f>SUMIFS('总明细 源文件后台下'!R:R,'总明细 源文件后台下'!E:E,E349,'总明细 源文件后台下'!C:C,"Order")</f>
        <v>0</v>
      </c>
      <c r="P349">
        <f>SUMIFS('总明细 源文件后台下'!S:S,'总明细 源文件后台下'!E:E,E349,'总明细 源文件后台下'!C:C,"Order")</f>
        <v>0</v>
      </c>
      <c r="Q349">
        <f>SUMIFS('总明细 源文件后台下'!T:T,'总明细 源文件后台下'!E:E,E349,'总明细 源文件后台下'!C:C,"Order")</f>
        <v>0</v>
      </c>
      <c r="R349">
        <f>SUMIFS('总明细 源文件后台下'!U:U,'总明细 源文件后台下'!E:E,E349,'总明细 源文件后台下'!C:C,"Order")</f>
        <v>0</v>
      </c>
      <c r="S349">
        <f>SUMIFS('总明细 源文件后台下'!V:V,'总明细 源文件后台下'!E:E,E349,'总明细 源文件后台下'!C:C,"Order")</f>
        <v>0</v>
      </c>
      <c r="T349">
        <f>SUMIFS('总明细 源文件后台下'!W:W,'总明细 源文件后台下'!E:E,E349,'总明细 源文件后台下'!C:C,"Order")</f>
        <v>0</v>
      </c>
      <c r="U349">
        <f>SUMIFS('总明细 源文件后台下'!G:G,'总明细 源文件后台下'!E:E,E349,'总明细 源文件后台下'!C:C,"Refund")</f>
        <v>0</v>
      </c>
      <c r="V349">
        <f>SUMIFS('总明细 源文件后台下'!M:M,'总明细 源文件后台下'!E:E,E349,'总明细 源文件后台下'!C:C,"Refund")</f>
        <v>0</v>
      </c>
      <c r="W349">
        <f>SUMIFS('总明细 源文件后台下'!N:N,'总明细 源文件后台下'!E:E,E349,'总明细 源文件后台下'!C:C,"Refund")</f>
        <v>0</v>
      </c>
      <c r="X349">
        <f>SUMIFS('总明细 源文件后台下'!O:O,'总明细 源文件后台下'!E:E,E349,'总明细 源文件后台下'!C:C,"Refund")</f>
        <v>0</v>
      </c>
      <c r="Y349">
        <f>SUMIFS('总明细 源文件后台下'!P:P,'总明细 源文件后台下'!E:E,E349,'总明细 源文件后台下'!C:C,"Refund")</f>
        <v>0</v>
      </c>
      <c r="Z349">
        <f>SUMIFS('总明细 源文件后台下'!Q:Q,'总明细 源文件后台下'!E:E,E349,'总明细 源文件后台下'!C:C,"Refund")</f>
        <v>0</v>
      </c>
      <c r="AA349">
        <f>SUMIFS('总明细 源文件后台下'!R:R,'总明细 源文件后台下'!E:E,E349,'总明细 源文件后台下'!C:C,"Refund")</f>
        <v>0</v>
      </c>
      <c r="AB349">
        <f>SUMIFS('总明细 源文件后台下'!S:S,'总明细 源文件后台下'!E:E,E349,'总明细 源文件后台下'!C:C,"Refund")</f>
        <v>0</v>
      </c>
      <c r="AC349">
        <f>SUMIFS('总明细 源文件后台下'!T:T,'总明细 源文件后台下'!E:E,E349,'总明细 源文件后台下'!C:C,"Refund")</f>
        <v>0</v>
      </c>
      <c r="AD349">
        <f>SUMIFS('总明细 源文件后台下'!U:U,'总明细 源文件后台下'!E:E,E349,'总明细 源文件后台下'!C:C,"Refund")</f>
        <v>0</v>
      </c>
      <c r="AE349">
        <f>SUMIFS('总明细 源文件后台下'!V:V,'总明细 源文件后台下'!E:E,E349,'总明细 源文件后台下'!C:C,"Refund")</f>
        <v>0</v>
      </c>
      <c r="AF349">
        <f>SUMIFS('总明细 源文件后台下'!W:W,'总明细 源文件后台下'!E:E,E349,'总明细 源文件后台下'!C:C,"Refund")</f>
        <v>0</v>
      </c>
      <c r="AK349">
        <f>(SUMIF('广告费 源文件后台下'!G:G,E349,'广告费 源文件后台下'!M:M))*-1</f>
        <v>0</v>
      </c>
      <c r="AL349">
        <f>SUMIFS('总明细 源文件后台下'!W:W,'总明细 源文件后台下'!E:E,E349,'总明细 源文件后台下'!C:C,"Adjustment",'总明细 源文件后台下'!F:F,"FBA Inventory Reimbursement - Customer Return")</f>
        <v>0</v>
      </c>
      <c r="AM349">
        <f>SUMIFS('总明细 源文件后台下'!W:W,'总明细 源文件后台下'!E:E,E349,'总明细 源文件后台下'!C:C,"Adjustment",'总明细 源文件后台下'!F:F,"FBA Inventory Reimbursement - Damaged:Warehouse")</f>
        <v>0</v>
      </c>
      <c r="AN349">
        <f>SUMIFS('总明细 源文件后台下'!W:W,'总明细 源文件后台下'!E:E,E349,'总明细 源文件后台下'!C:C,"Adjustment",'总明细 源文件后台下'!F:F,"FBA Inventory Reimbursement - Customer Service Issue")</f>
        <v>0</v>
      </c>
      <c r="AO349">
        <f>SUMIFS('总明细 源文件后台下'!W:W,'总明细 源文件后台下'!E:E,E349,'总明细 源文件后台下'!C:C,"Adjustment",'总明细 源文件后台下'!F:F,"FBA Inventory Reimbursement - Fee Correction")</f>
        <v>0</v>
      </c>
      <c r="AP349">
        <f>SUMIFS('总明细 源文件后台下'!W:W,'总明细 源文件后台下'!E:E,E349,'总明细 源文件后台下'!C:C,"Adjustment",'总明细 源文件后台下'!F:F,"FBA Inventory Reimbursement - General Adjustment")</f>
        <v>0</v>
      </c>
      <c r="AQ349">
        <f>SUMIFS('总明细 源文件后台下'!W:W,'总明细 源文件后台下'!E:E,E349,'总明细 源文件后台下'!C:C,"Adjustment",'总明细 源文件后台下'!F:F,"FBA Inventory Reimbursement - Lost:Inbound")</f>
        <v>0</v>
      </c>
      <c r="AR349">
        <f>SUMIFS('总明细 源文件后台下'!W:W,'总明细 源文件后台下'!E:E,E349,'总明细 源文件后台下'!C:C,"Adjustment",'总明细 源文件后台下'!F:F,"FBA Inventory Reimbursement - Lost:Warehouse")</f>
        <v>0</v>
      </c>
      <c r="AS349">
        <f>SUMIFS('总明细 源文件后台下'!W:W,'总明细 源文件后台下'!E:E,E349,'总明细 源文件后台下'!C:C,"Adjustment",'总明细 源文件后台下'!F:F,"Non-subscription Fee Adjustment")</f>
        <v>0</v>
      </c>
      <c r="AT349">
        <f>SUMIFS('总明细 源文件后台下'!W:W,'总明细 源文件后台下'!E:E,E349,'总明细 源文件后台下'!C:C,"Adjustment",'总明细 源文件后台下'!F:F,"FBA Inventory Placement Service Fee")</f>
        <v>0</v>
      </c>
      <c r="AV349">
        <f>SUMIF('FBA Customer Return Per Unit Fe'!B:B,E349,'FBA Customer Return Per Unit Fe'!C:C)</f>
        <v>0</v>
      </c>
      <c r="AX349">
        <f>(SUMIF('仓储费 源文件后台下'!C:C,E349,'仓储费 源文件后台下'!V:V))*-1</f>
        <v>0</v>
      </c>
      <c r="AZ349">
        <f>SUMIF('Disposal Fee销毁费用-160.95'!B:B,E349,'Disposal Fee销毁费用-160.95'!D:D)*-1</f>
        <v>0</v>
      </c>
      <c r="BC349">
        <f>IFERROR(VLOOKUP(F349,'优惠券-86.4'!F:I,4,0),0)</f>
        <v>0</v>
      </c>
      <c r="BD349">
        <f>IFERROR(VLOOKUP(F349,'早评-120'!E:H,4,0),0)</f>
        <v>0</v>
      </c>
      <c r="BF349">
        <f t="shared" si="40"/>
        <v>0</v>
      </c>
      <c r="BG349">
        <f t="shared" si="41"/>
        <v>0</v>
      </c>
      <c r="BH349">
        <f t="shared" si="42"/>
        <v>0</v>
      </c>
      <c r="BQ349" s="45">
        <f t="shared" si="43"/>
        <v>0</v>
      </c>
      <c r="BR349">
        <f>SUMIFS('9月销毁明细'!D:D,'9月销毁明细'!A:A,E349,'9月销毁明细'!H:H,"Sellable")</f>
        <v>0</v>
      </c>
      <c r="BS349">
        <f>SUMIFS('9月销毁明细'!G:G,'9月销毁明细'!A:A,E349,'9月销毁明细'!H:H,"Sellable")</f>
        <v>0</v>
      </c>
      <c r="BT349">
        <f>SUMIFS('9月销毁明细'!D:D,'9月销毁明细'!A:A,E349,'9月销毁明细'!H:H,"Unsellable")</f>
        <v>0</v>
      </c>
      <c r="BU349">
        <f>SUMIFS('9月销毁明细'!G:G,'9月销毁明细'!A:A,E349,'9月销毁明细'!H:H,"Unsellable")</f>
        <v>0</v>
      </c>
      <c r="BW349">
        <f>IFERROR(I349*VLOOKUP(F349,'9.3成本表'!C:L,10,0),0)</f>
        <v>0</v>
      </c>
      <c r="BX349">
        <f t="shared" si="44"/>
        <v>0</v>
      </c>
      <c r="CC349" s="45">
        <f t="shared" si="45"/>
        <v>0</v>
      </c>
      <c r="CD349" s="45">
        <f t="shared" si="46"/>
        <v>0</v>
      </c>
      <c r="CE349" s="45">
        <f t="shared" si="47"/>
        <v>0</v>
      </c>
    </row>
    <row r="350" spans="4:83" x14ac:dyDescent="0.25">
      <c r="D350" s="20" t="s">
        <v>809</v>
      </c>
      <c r="E350" s="20" t="s">
        <v>810</v>
      </c>
      <c r="F350" s="20">
        <v>4064</v>
      </c>
      <c r="G350">
        <v>344</v>
      </c>
      <c r="H350" s="20"/>
      <c r="I350">
        <f>SUMIFS('总明细 源文件后台下'!G:G,'总明细 源文件后台下'!E:E,E350,'总明细 源文件后台下'!C:C,"Order")</f>
        <v>0</v>
      </c>
      <c r="J350">
        <f>SUMIFS('总明细 源文件后台下'!M:M,'总明细 源文件后台下'!E:E,E350,'总明细 源文件后台下'!C:C,"Order")</f>
        <v>0</v>
      </c>
      <c r="K350">
        <f>SUMIFS('总明细 源文件后台下'!N:N,'总明细 源文件后台下'!E:E,E350,'总明细 源文件后台下'!C:C,"Order")</f>
        <v>0</v>
      </c>
      <c r="L350">
        <f>SUMIFS('总明细 源文件后台下'!O:O,'总明细 源文件后台下'!E:E,E350,'总明细 源文件后台下'!C:C,"Order")</f>
        <v>0</v>
      </c>
      <c r="M350">
        <f>SUMIFS('总明细 源文件后台下'!P:P,'总明细 源文件后台下'!E:E,E350,'总明细 源文件后台下'!C:C,"Order")</f>
        <v>0</v>
      </c>
      <c r="N350">
        <f>SUMIFS('总明细 源文件后台下'!Q:Q,'总明细 源文件后台下'!E:E,E350,'总明细 源文件后台下'!C:C,"Order")</f>
        <v>0</v>
      </c>
      <c r="O350">
        <f>SUMIFS('总明细 源文件后台下'!R:R,'总明细 源文件后台下'!E:E,E350,'总明细 源文件后台下'!C:C,"Order")</f>
        <v>0</v>
      </c>
      <c r="P350">
        <f>SUMIFS('总明细 源文件后台下'!S:S,'总明细 源文件后台下'!E:E,E350,'总明细 源文件后台下'!C:C,"Order")</f>
        <v>0</v>
      </c>
      <c r="Q350">
        <f>SUMIFS('总明细 源文件后台下'!T:T,'总明细 源文件后台下'!E:E,E350,'总明细 源文件后台下'!C:C,"Order")</f>
        <v>0</v>
      </c>
      <c r="R350">
        <f>SUMIFS('总明细 源文件后台下'!U:U,'总明细 源文件后台下'!E:E,E350,'总明细 源文件后台下'!C:C,"Order")</f>
        <v>0</v>
      </c>
      <c r="S350">
        <f>SUMIFS('总明细 源文件后台下'!V:V,'总明细 源文件后台下'!E:E,E350,'总明细 源文件后台下'!C:C,"Order")</f>
        <v>0</v>
      </c>
      <c r="T350">
        <f>SUMIFS('总明细 源文件后台下'!W:W,'总明细 源文件后台下'!E:E,E350,'总明细 源文件后台下'!C:C,"Order")</f>
        <v>0</v>
      </c>
      <c r="U350">
        <f>SUMIFS('总明细 源文件后台下'!G:G,'总明细 源文件后台下'!E:E,E350,'总明细 源文件后台下'!C:C,"Refund")</f>
        <v>0</v>
      </c>
      <c r="V350">
        <f>SUMIFS('总明细 源文件后台下'!M:M,'总明细 源文件后台下'!E:E,E350,'总明细 源文件后台下'!C:C,"Refund")</f>
        <v>0</v>
      </c>
      <c r="W350">
        <f>SUMIFS('总明细 源文件后台下'!N:N,'总明细 源文件后台下'!E:E,E350,'总明细 源文件后台下'!C:C,"Refund")</f>
        <v>0</v>
      </c>
      <c r="X350">
        <f>SUMIFS('总明细 源文件后台下'!O:O,'总明细 源文件后台下'!E:E,E350,'总明细 源文件后台下'!C:C,"Refund")</f>
        <v>0</v>
      </c>
      <c r="Y350">
        <f>SUMIFS('总明细 源文件后台下'!P:P,'总明细 源文件后台下'!E:E,E350,'总明细 源文件后台下'!C:C,"Refund")</f>
        <v>0</v>
      </c>
      <c r="Z350">
        <f>SUMIFS('总明细 源文件后台下'!Q:Q,'总明细 源文件后台下'!E:E,E350,'总明细 源文件后台下'!C:C,"Refund")</f>
        <v>0</v>
      </c>
      <c r="AA350">
        <f>SUMIFS('总明细 源文件后台下'!R:R,'总明细 源文件后台下'!E:E,E350,'总明细 源文件后台下'!C:C,"Refund")</f>
        <v>0</v>
      </c>
      <c r="AB350">
        <f>SUMIFS('总明细 源文件后台下'!S:S,'总明细 源文件后台下'!E:E,E350,'总明细 源文件后台下'!C:C,"Refund")</f>
        <v>0</v>
      </c>
      <c r="AC350">
        <f>SUMIFS('总明细 源文件后台下'!T:T,'总明细 源文件后台下'!E:E,E350,'总明细 源文件后台下'!C:C,"Refund")</f>
        <v>0</v>
      </c>
      <c r="AD350">
        <f>SUMIFS('总明细 源文件后台下'!U:U,'总明细 源文件后台下'!E:E,E350,'总明细 源文件后台下'!C:C,"Refund")</f>
        <v>0</v>
      </c>
      <c r="AE350">
        <f>SUMIFS('总明细 源文件后台下'!V:V,'总明细 源文件后台下'!E:E,E350,'总明细 源文件后台下'!C:C,"Refund")</f>
        <v>0</v>
      </c>
      <c r="AF350">
        <f>SUMIFS('总明细 源文件后台下'!W:W,'总明细 源文件后台下'!E:E,E350,'总明细 源文件后台下'!C:C,"Refund")</f>
        <v>0</v>
      </c>
      <c r="AK350">
        <f>(SUMIF('广告费 源文件后台下'!G:G,E350,'广告费 源文件后台下'!M:M))*-1</f>
        <v>0</v>
      </c>
      <c r="AL350">
        <f>SUMIFS('总明细 源文件后台下'!W:W,'总明细 源文件后台下'!E:E,E350,'总明细 源文件后台下'!C:C,"Adjustment",'总明细 源文件后台下'!F:F,"FBA Inventory Reimbursement - Customer Return")</f>
        <v>0</v>
      </c>
      <c r="AM350">
        <f>SUMIFS('总明细 源文件后台下'!W:W,'总明细 源文件后台下'!E:E,E350,'总明细 源文件后台下'!C:C,"Adjustment",'总明细 源文件后台下'!F:F,"FBA Inventory Reimbursement - Damaged:Warehouse")</f>
        <v>0</v>
      </c>
      <c r="AN350">
        <f>SUMIFS('总明细 源文件后台下'!W:W,'总明细 源文件后台下'!E:E,E350,'总明细 源文件后台下'!C:C,"Adjustment",'总明细 源文件后台下'!F:F,"FBA Inventory Reimbursement - Customer Service Issue")</f>
        <v>0</v>
      </c>
      <c r="AO350">
        <f>SUMIFS('总明细 源文件后台下'!W:W,'总明细 源文件后台下'!E:E,E350,'总明细 源文件后台下'!C:C,"Adjustment",'总明细 源文件后台下'!F:F,"FBA Inventory Reimbursement - Fee Correction")</f>
        <v>0</v>
      </c>
      <c r="AP350">
        <f>SUMIFS('总明细 源文件后台下'!W:W,'总明细 源文件后台下'!E:E,E350,'总明细 源文件后台下'!C:C,"Adjustment",'总明细 源文件后台下'!F:F,"FBA Inventory Reimbursement - General Adjustment")</f>
        <v>0</v>
      </c>
      <c r="AQ350">
        <f>SUMIFS('总明细 源文件后台下'!W:W,'总明细 源文件后台下'!E:E,E350,'总明细 源文件后台下'!C:C,"Adjustment",'总明细 源文件后台下'!F:F,"FBA Inventory Reimbursement - Lost:Inbound")</f>
        <v>0</v>
      </c>
      <c r="AR350">
        <f>SUMIFS('总明细 源文件后台下'!W:W,'总明细 源文件后台下'!E:E,E350,'总明细 源文件后台下'!C:C,"Adjustment",'总明细 源文件后台下'!F:F,"FBA Inventory Reimbursement - Lost:Warehouse")</f>
        <v>0</v>
      </c>
      <c r="AS350">
        <f>SUMIFS('总明细 源文件后台下'!W:W,'总明细 源文件后台下'!E:E,E350,'总明细 源文件后台下'!C:C,"Adjustment",'总明细 源文件后台下'!F:F,"Non-subscription Fee Adjustment")</f>
        <v>0</v>
      </c>
      <c r="AT350">
        <f>SUMIFS('总明细 源文件后台下'!W:W,'总明细 源文件后台下'!E:E,E350,'总明细 源文件后台下'!C:C,"Adjustment",'总明细 源文件后台下'!F:F,"FBA Inventory Placement Service Fee")</f>
        <v>0</v>
      </c>
      <c r="AV350">
        <f>SUMIF('FBA Customer Return Per Unit Fe'!B:B,E350,'FBA Customer Return Per Unit Fe'!C:C)</f>
        <v>0</v>
      </c>
      <c r="AX350">
        <f>(SUMIF('仓储费 源文件后台下'!C:C,E350,'仓储费 源文件后台下'!V:V))*-1</f>
        <v>-0.24929999999999999</v>
      </c>
      <c r="AZ350">
        <f>SUMIF('Disposal Fee销毁费用-160.95'!B:B,E350,'Disposal Fee销毁费用-160.95'!D:D)*-1</f>
        <v>-1.05</v>
      </c>
      <c r="BC350">
        <f>IFERROR(VLOOKUP(F350,'优惠券-86.4'!F:I,4,0),0)</f>
        <v>0</v>
      </c>
      <c r="BD350">
        <f>IFERROR(VLOOKUP(F350,'早评-120'!E:H,4,0),0)</f>
        <v>0</v>
      </c>
      <c r="BF350">
        <f t="shared" si="40"/>
        <v>-1.2993000000000001</v>
      </c>
      <c r="BG350">
        <f t="shared" si="41"/>
        <v>0</v>
      </c>
      <c r="BH350">
        <f t="shared" si="42"/>
        <v>-8.445450000000001</v>
      </c>
      <c r="BQ350" s="45">
        <f t="shared" si="43"/>
        <v>-8.445450000000001</v>
      </c>
      <c r="BR350">
        <f>SUMIFS('9月销毁明细'!D:D,'9月销毁明细'!A:A,E350,'9月销毁明细'!H:H,"Sellable")</f>
        <v>0</v>
      </c>
      <c r="BS350">
        <f>SUMIFS('9月销毁明细'!G:G,'9月销毁明细'!A:A,E350,'9月销毁明细'!H:H,"Sellable")</f>
        <v>0</v>
      </c>
      <c r="BT350">
        <f>SUMIFS('9月销毁明细'!D:D,'9月销毁明细'!A:A,E350,'9月销毁明细'!H:H,"Unsellable")</f>
        <v>0</v>
      </c>
      <c r="BU350">
        <f>SUMIFS('9月销毁明细'!G:G,'9月销毁明细'!A:A,E350,'9月销毁明细'!H:H,"Unsellable")</f>
        <v>0</v>
      </c>
      <c r="BW350">
        <f>IFERROR(I350*VLOOKUP(F350,'9.3成本表'!C:L,10,0),0)</f>
        <v>0</v>
      </c>
      <c r="BX350">
        <f t="shared" si="44"/>
        <v>0</v>
      </c>
      <c r="CC350" s="45">
        <f t="shared" si="45"/>
        <v>-8.445450000000001</v>
      </c>
      <c r="CD350" s="45">
        <f t="shared" si="46"/>
        <v>0</v>
      </c>
      <c r="CE350" s="45">
        <f t="shared" si="47"/>
        <v>0</v>
      </c>
    </row>
    <row r="351" spans="4:83" x14ac:dyDescent="0.25">
      <c r="D351" s="20" t="s">
        <v>811</v>
      </c>
      <c r="E351" s="20" t="s">
        <v>812</v>
      </c>
      <c r="F351" s="20">
        <v>4064</v>
      </c>
      <c r="G351">
        <v>345</v>
      </c>
      <c r="H351" s="20"/>
      <c r="I351">
        <f>SUMIFS('总明细 源文件后台下'!G:G,'总明细 源文件后台下'!E:E,E351,'总明细 源文件后台下'!C:C,"Order")</f>
        <v>0</v>
      </c>
      <c r="J351">
        <f>SUMIFS('总明细 源文件后台下'!M:M,'总明细 源文件后台下'!E:E,E351,'总明细 源文件后台下'!C:C,"Order")</f>
        <v>0</v>
      </c>
      <c r="K351">
        <f>SUMIFS('总明细 源文件后台下'!N:N,'总明细 源文件后台下'!E:E,E351,'总明细 源文件后台下'!C:C,"Order")</f>
        <v>0</v>
      </c>
      <c r="L351">
        <f>SUMIFS('总明细 源文件后台下'!O:O,'总明细 源文件后台下'!E:E,E351,'总明细 源文件后台下'!C:C,"Order")</f>
        <v>0</v>
      </c>
      <c r="M351">
        <f>SUMIFS('总明细 源文件后台下'!P:P,'总明细 源文件后台下'!E:E,E351,'总明细 源文件后台下'!C:C,"Order")</f>
        <v>0</v>
      </c>
      <c r="N351">
        <f>SUMIFS('总明细 源文件后台下'!Q:Q,'总明细 源文件后台下'!E:E,E351,'总明细 源文件后台下'!C:C,"Order")</f>
        <v>0</v>
      </c>
      <c r="O351">
        <f>SUMIFS('总明细 源文件后台下'!R:R,'总明细 源文件后台下'!E:E,E351,'总明细 源文件后台下'!C:C,"Order")</f>
        <v>0</v>
      </c>
      <c r="P351">
        <f>SUMIFS('总明细 源文件后台下'!S:S,'总明细 源文件后台下'!E:E,E351,'总明细 源文件后台下'!C:C,"Order")</f>
        <v>0</v>
      </c>
      <c r="Q351">
        <f>SUMIFS('总明细 源文件后台下'!T:T,'总明细 源文件后台下'!E:E,E351,'总明细 源文件后台下'!C:C,"Order")</f>
        <v>0</v>
      </c>
      <c r="R351">
        <f>SUMIFS('总明细 源文件后台下'!U:U,'总明细 源文件后台下'!E:E,E351,'总明细 源文件后台下'!C:C,"Order")</f>
        <v>0</v>
      </c>
      <c r="S351">
        <f>SUMIFS('总明细 源文件后台下'!V:V,'总明细 源文件后台下'!E:E,E351,'总明细 源文件后台下'!C:C,"Order")</f>
        <v>0</v>
      </c>
      <c r="T351">
        <f>SUMIFS('总明细 源文件后台下'!W:W,'总明细 源文件后台下'!E:E,E351,'总明细 源文件后台下'!C:C,"Order")</f>
        <v>0</v>
      </c>
      <c r="U351">
        <f>SUMIFS('总明细 源文件后台下'!G:G,'总明细 源文件后台下'!E:E,E351,'总明细 源文件后台下'!C:C,"Refund")</f>
        <v>0</v>
      </c>
      <c r="V351">
        <f>SUMIFS('总明细 源文件后台下'!M:M,'总明细 源文件后台下'!E:E,E351,'总明细 源文件后台下'!C:C,"Refund")</f>
        <v>0</v>
      </c>
      <c r="W351">
        <f>SUMIFS('总明细 源文件后台下'!N:N,'总明细 源文件后台下'!E:E,E351,'总明细 源文件后台下'!C:C,"Refund")</f>
        <v>0</v>
      </c>
      <c r="X351">
        <f>SUMIFS('总明细 源文件后台下'!O:O,'总明细 源文件后台下'!E:E,E351,'总明细 源文件后台下'!C:C,"Refund")</f>
        <v>0</v>
      </c>
      <c r="Y351">
        <f>SUMIFS('总明细 源文件后台下'!P:P,'总明细 源文件后台下'!E:E,E351,'总明细 源文件后台下'!C:C,"Refund")</f>
        <v>0</v>
      </c>
      <c r="Z351">
        <f>SUMIFS('总明细 源文件后台下'!Q:Q,'总明细 源文件后台下'!E:E,E351,'总明细 源文件后台下'!C:C,"Refund")</f>
        <v>0</v>
      </c>
      <c r="AA351">
        <f>SUMIFS('总明细 源文件后台下'!R:R,'总明细 源文件后台下'!E:E,E351,'总明细 源文件后台下'!C:C,"Refund")</f>
        <v>0</v>
      </c>
      <c r="AB351">
        <f>SUMIFS('总明细 源文件后台下'!S:S,'总明细 源文件后台下'!E:E,E351,'总明细 源文件后台下'!C:C,"Refund")</f>
        <v>0</v>
      </c>
      <c r="AC351">
        <f>SUMIFS('总明细 源文件后台下'!T:T,'总明细 源文件后台下'!E:E,E351,'总明细 源文件后台下'!C:C,"Refund")</f>
        <v>0</v>
      </c>
      <c r="AD351">
        <f>SUMIFS('总明细 源文件后台下'!U:U,'总明细 源文件后台下'!E:E,E351,'总明细 源文件后台下'!C:C,"Refund")</f>
        <v>0</v>
      </c>
      <c r="AE351">
        <f>SUMIFS('总明细 源文件后台下'!V:V,'总明细 源文件后台下'!E:E,E351,'总明细 源文件后台下'!C:C,"Refund")</f>
        <v>0</v>
      </c>
      <c r="AF351">
        <f>SUMIFS('总明细 源文件后台下'!W:W,'总明细 源文件后台下'!E:E,E351,'总明细 源文件后台下'!C:C,"Refund")</f>
        <v>0</v>
      </c>
      <c r="AK351">
        <f>(SUMIF('广告费 源文件后台下'!G:G,E351,'广告费 源文件后台下'!M:M))*-1</f>
        <v>0</v>
      </c>
      <c r="AL351">
        <f>SUMIFS('总明细 源文件后台下'!W:W,'总明细 源文件后台下'!E:E,E351,'总明细 源文件后台下'!C:C,"Adjustment",'总明细 源文件后台下'!F:F,"FBA Inventory Reimbursement - Customer Return")</f>
        <v>0</v>
      </c>
      <c r="AM351">
        <f>SUMIFS('总明细 源文件后台下'!W:W,'总明细 源文件后台下'!E:E,E351,'总明细 源文件后台下'!C:C,"Adjustment",'总明细 源文件后台下'!F:F,"FBA Inventory Reimbursement - Damaged:Warehouse")</f>
        <v>0</v>
      </c>
      <c r="AN351">
        <f>SUMIFS('总明细 源文件后台下'!W:W,'总明细 源文件后台下'!E:E,E351,'总明细 源文件后台下'!C:C,"Adjustment",'总明细 源文件后台下'!F:F,"FBA Inventory Reimbursement - Customer Service Issue")</f>
        <v>0</v>
      </c>
      <c r="AO351">
        <f>SUMIFS('总明细 源文件后台下'!W:W,'总明细 源文件后台下'!E:E,E351,'总明细 源文件后台下'!C:C,"Adjustment",'总明细 源文件后台下'!F:F,"FBA Inventory Reimbursement - Fee Correction")</f>
        <v>0</v>
      </c>
      <c r="AP351">
        <f>SUMIFS('总明细 源文件后台下'!W:W,'总明细 源文件后台下'!E:E,E351,'总明细 源文件后台下'!C:C,"Adjustment",'总明细 源文件后台下'!F:F,"FBA Inventory Reimbursement - General Adjustment")</f>
        <v>0</v>
      </c>
      <c r="AQ351">
        <f>SUMIFS('总明细 源文件后台下'!W:W,'总明细 源文件后台下'!E:E,E351,'总明细 源文件后台下'!C:C,"Adjustment",'总明细 源文件后台下'!F:F,"FBA Inventory Reimbursement - Lost:Inbound")</f>
        <v>0</v>
      </c>
      <c r="AR351">
        <f>SUMIFS('总明细 源文件后台下'!W:W,'总明细 源文件后台下'!E:E,E351,'总明细 源文件后台下'!C:C,"Adjustment",'总明细 源文件后台下'!F:F,"FBA Inventory Reimbursement - Lost:Warehouse")</f>
        <v>0</v>
      </c>
      <c r="AS351">
        <f>SUMIFS('总明细 源文件后台下'!W:W,'总明细 源文件后台下'!E:E,E351,'总明细 源文件后台下'!C:C,"Adjustment",'总明细 源文件后台下'!F:F,"Non-subscription Fee Adjustment")</f>
        <v>0</v>
      </c>
      <c r="AT351">
        <f>SUMIFS('总明细 源文件后台下'!W:W,'总明细 源文件后台下'!E:E,E351,'总明细 源文件后台下'!C:C,"Adjustment",'总明细 源文件后台下'!F:F,"FBA Inventory Placement Service Fee")</f>
        <v>0</v>
      </c>
      <c r="AV351">
        <f>SUMIF('FBA Customer Return Per Unit Fe'!B:B,E351,'FBA Customer Return Per Unit Fe'!C:C)</f>
        <v>0</v>
      </c>
      <c r="AX351">
        <f>(SUMIF('仓储费 源文件后台下'!C:C,E351,'仓储费 源文件后台下'!V:V))*-1</f>
        <v>-0.35610000000000003</v>
      </c>
      <c r="AZ351">
        <f>SUMIF('Disposal Fee销毁费用-160.95'!B:B,E351,'Disposal Fee销毁费用-160.95'!D:D)*-1</f>
        <v>-1.5</v>
      </c>
      <c r="BC351">
        <f>IFERROR(VLOOKUP(F351,'优惠券-86.4'!F:I,4,0),0)</f>
        <v>0</v>
      </c>
      <c r="BD351">
        <f>IFERROR(VLOOKUP(F351,'早评-120'!E:H,4,0),0)</f>
        <v>0</v>
      </c>
      <c r="BF351">
        <f t="shared" si="40"/>
        <v>-1.8561000000000001</v>
      </c>
      <c r="BG351">
        <f t="shared" si="41"/>
        <v>0</v>
      </c>
      <c r="BH351">
        <f t="shared" si="42"/>
        <v>-12.06465</v>
      </c>
      <c r="BQ351" s="45">
        <f t="shared" si="43"/>
        <v>-12.06465</v>
      </c>
      <c r="BR351">
        <f>SUMIFS('9月销毁明细'!D:D,'9月销毁明细'!A:A,E351,'9月销毁明细'!H:H,"Sellable")</f>
        <v>0</v>
      </c>
      <c r="BS351">
        <f>SUMIFS('9月销毁明细'!G:G,'9月销毁明细'!A:A,E351,'9月销毁明细'!H:H,"Sellable")</f>
        <v>0</v>
      </c>
      <c r="BT351">
        <f>SUMIFS('9月销毁明细'!D:D,'9月销毁明细'!A:A,E351,'9月销毁明细'!H:H,"Unsellable")</f>
        <v>0</v>
      </c>
      <c r="BU351">
        <f>SUMIFS('9月销毁明细'!G:G,'9月销毁明细'!A:A,E351,'9月销毁明细'!H:H,"Unsellable")</f>
        <v>0</v>
      </c>
      <c r="BW351">
        <f>IFERROR(I351*VLOOKUP(F351,'9.3成本表'!C:L,10,0),0)</f>
        <v>0</v>
      </c>
      <c r="BX351">
        <f t="shared" si="44"/>
        <v>0</v>
      </c>
      <c r="CC351" s="45">
        <f t="shared" si="45"/>
        <v>-12.06465</v>
      </c>
      <c r="CD351" s="45">
        <f t="shared" si="46"/>
        <v>0</v>
      </c>
      <c r="CE351" s="45">
        <f t="shared" si="47"/>
        <v>0</v>
      </c>
    </row>
    <row r="352" spans="4:83" x14ac:dyDescent="0.25">
      <c r="D352" s="20" t="s">
        <v>813</v>
      </c>
      <c r="E352" s="20" t="s">
        <v>814</v>
      </c>
      <c r="F352" s="20">
        <v>4064</v>
      </c>
      <c r="G352">
        <v>346</v>
      </c>
      <c r="H352" s="20"/>
      <c r="I352">
        <f>SUMIFS('总明细 源文件后台下'!G:G,'总明细 源文件后台下'!E:E,E352,'总明细 源文件后台下'!C:C,"Order")</f>
        <v>0</v>
      </c>
      <c r="J352">
        <f>SUMIFS('总明细 源文件后台下'!M:M,'总明细 源文件后台下'!E:E,E352,'总明细 源文件后台下'!C:C,"Order")</f>
        <v>0</v>
      </c>
      <c r="K352">
        <f>SUMIFS('总明细 源文件后台下'!N:N,'总明细 源文件后台下'!E:E,E352,'总明细 源文件后台下'!C:C,"Order")</f>
        <v>0</v>
      </c>
      <c r="L352">
        <f>SUMIFS('总明细 源文件后台下'!O:O,'总明细 源文件后台下'!E:E,E352,'总明细 源文件后台下'!C:C,"Order")</f>
        <v>0</v>
      </c>
      <c r="M352">
        <f>SUMIFS('总明细 源文件后台下'!P:P,'总明细 源文件后台下'!E:E,E352,'总明细 源文件后台下'!C:C,"Order")</f>
        <v>0</v>
      </c>
      <c r="N352">
        <f>SUMIFS('总明细 源文件后台下'!Q:Q,'总明细 源文件后台下'!E:E,E352,'总明细 源文件后台下'!C:C,"Order")</f>
        <v>0</v>
      </c>
      <c r="O352">
        <f>SUMIFS('总明细 源文件后台下'!R:R,'总明细 源文件后台下'!E:E,E352,'总明细 源文件后台下'!C:C,"Order")</f>
        <v>0</v>
      </c>
      <c r="P352">
        <f>SUMIFS('总明细 源文件后台下'!S:S,'总明细 源文件后台下'!E:E,E352,'总明细 源文件后台下'!C:C,"Order")</f>
        <v>0</v>
      </c>
      <c r="Q352">
        <f>SUMIFS('总明细 源文件后台下'!T:T,'总明细 源文件后台下'!E:E,E352,'总明细 源文件后台下'!C:C,"Order")</f>
        <v>0</v>
      </c>
      <c r="R352">
        <f>SUMIFS('总明细 源文件后台下'!U:U,'总明细 源文件后台下'!E:E,E352,'总明细 源文件后台下'!C:C,"Order")</f>
        <v>0</v>
      </c>
      <c r="S352">
        <f>SUMIFS('总明细 源文件后台下'!V:V,'总明细 源文件后台下'!E:E,E352,'总明细 源文件后台下'!C:C,"Order")</f>
        <v>0</v>
      </c>
      <c r="T352">
        <f>SUMIFS('总明细 源文件后台下'!W:W,'总明细 源文件后台下'!E:E,E352,'总明细 源文件后台下'!C:C,"Order")</f>
        <v>0</v>
      </c>
      <c r="U352">
        <f>SUMIFS('总明细 源文件后台下'!G:G,'总明细 源文件后台下'!E:E,E352,'总明细 源文件后台下'!C:C,"Refund")</f>
        <v>0</v>
      </c>
      <c r="V352">
        <f>SUMIFS('总明细 源文件后台下'!M:M,'总明细 源文件后台下'!E:E,E352,'总明细 源文件后台下'!C:C,"Refund")</f>
        <v>0</v>
      </c>
      <c r="W352">
        <f>SUMIFS('总明细 源文件后台下'!N:N,'总明细 源文件后台下'!E:E,E352,'总明细 源文件后台下'!C:C,"Refund")</f>
        <v>0</v>
      </c>
      <c r="X352">
        <f>SUMIFS('总明细 源文件后台下'!O:O,'总明细 源文件后台下'!E:E,E352,'总明细 源文件后台下'!C:C,"Refund")</f>
        <v>0</v>
      </c>
      <c r="Y352">
        <f>SUMIFS('总明细 源文件后台下'!P:P,'总明细 源文件后台下'!E:E,E352,'总明细 源文件后台下'!C:C,"Refund")</f>
        <v>0</v>
      </c>
      <c r="Z352">
        <f>SUMIFS('总明细 源文件后台下'!Q:Q,'总明细 源文件后台下'!E:E,E352,'总明细 源文件后台下'!C:C,"Refund")</f>
        <v>0</v>
      </c>
      <c r="AA352">
        <f>SUMIFS('总明细 源文件后台下'!R:R,'总明细 源文件后台下'!E:E,E352,'总明细 源文件后台下'!C:C,"Refund")</f>
        <v>0</v>
      </c>
      <c r="AB352">
        <f>SUMIFS('总明细 源文件后台下'!S:S,'总明细 源文件后台下'!E:E,E352,'总明细 源文件后台下'!C:C,"Refund")</f>
        <v>0</v>
      </c>
      <c r="AC352">
        <f>SUMIFS('总明细 源文件后台下'!T:T,'总明细 源文件后台下'!E:E,E352,'总明细 源文件后台下'!C:C,"Refund")</f>
        <v>0</v>
      </c>
      <c r="AD352">
        <f>SUMIFS('总明细 源文件后台下'!U:U,'总明细 源文件后台下'!E:E,E352,'总明细 源文件后台下'!C:C,"Refund")</f>
        <v>0</v>
      </c>
      <c r="AE352">
        <f>SUMIFS('总明细 源文件后台下'!V:V,'总明细 源文件后台下'!E:E,E352,'总明细 源文件后台下'!C:C,"Refund")</f>
        <v>0</v>
      </c>
      <c r="AF352">
        <f>SUMIFS('总明细 源文件后台下'!W:W,'总明细 源文件后台下'!E:E,E352,'总明细 源文件后台下'!C:C,"Refund")</f>
        <v>0</v>
      </c>
      <c r="AK352">
        <f>(SUMIF('广告费 源文件后台下'!G:G,E352,'广告费 源文件后台下'!M:M))*-1</f>
        <v>0</v>
      </c>
      <c r="AL352">
        <f>SUMIFS('总明细 源文件后台下'!W:W,'总明细 源文件后台下'!E:E,E352,'总明细 源文件后台下'!C:C,"Adjustment",'总明细 源文件后台下'!F:F,"FBA Inventory Reimbursement - Customer Return")</f>
        <v>0</v>
      </c>
      <c r="AM352">
        <f>SUMIFS('总明细 源文件后台下'!W:W,'总明细 源文件后台下'!E:E,E352,'总明细 源文件后台下'!C:C,"Adjustment",'总明细 源文件后台下'!F:F,"FBA Inventory Reimbursement - Damaged:Warehouse")</f>
        <v>0</v>
      </c>
      <c r="AN352">
        <f>SUMIFS('总明细 源文件后台下'!W:W,'总明细 源文件后台下'!E:E,E352,'总明细 源文件后台下'!C:C,"Adjustment",'总明细 源文件后台下'!F:F,"FBA Inventory Reimbursement - Customer Service Issue")</f>
        <v>0</v>
      </c>
      <c r="AO352">
        <f>SUMIFS('总明细 源文件后台下'!W:W,'总明细 源文件后台下'!E:E,E352,'总明细 源文件后台下'!C:C,"Adjustment",'总明细 源文件后台下'!F:F,"FBA Inventory Reimbursement - Fee Correction")</f>
        <v>0</v>
      </c>
      <c r="AP352">
        <f>SUMIFS('总明细 源文件后台下'!W:W,'总明细 源文件后台下'!E:E,E352,'总明细 源文件后台下'!C:C,"Adjustment",'总明细 源文件后台下'!F:F,"FBA Inventory Reimbursement - General Adjustment")</f>
        <v>0</v>
      </c>
      <c r="AQ352">
        <f>SUMIFS('总明细 源文件后台下'!W:W,'总明细 源文件后台下'!E:E,E352,'总明细 源文件后台下'!C:C,"Adjustment",'总明细 源文件后台下'!F:F,"FBA Inventory Reimbursement - Lost:Inbound")</f>
        <v>0</v>
      </c>
      <c r="AR352">
        <f>SUMIFS('总明细 源文件后台下'!W:W,'总明细 源文件后台下'!E:E,E352,'总明细 源文件后台下'!C:C,"Adjustment",'总明细 源文件后台下'!F:F,"FBA Inventory Reimbursement - Lost:Warehouse")</f>
        <v>0</v>
      </c>
      <c r="AS352">
        <f>SUMIFS('总明细 源文件后台下'!W:W,'总明细 源文件后台下'!E:E,E352,'总明细 源文件后台下'!C:C,"Adjustment",'总明细 源文件后台下'!F:F,"Non-subscription Fee Adjustment")</f>
        <v>0</v>
      </c>
      <c r="AT352">
        <f>SUMIFS('总明细 源文件后台下'!W:W,'总明细 源文件后台下'!E:E,E352,'总明细 源文件后台下'!C:C,"Adjustment",'总明细 源文件后台下'!F:F,"FBA Inventory Placement Service Fee")</f>
        <v>0</v>
      </c>
      <c r="AV352">
        <f>SUMIF('FBA Customer Return Per Unit Fe'!B:B,E352,'FBA Customer Return Per Unit Fe'!C:C)</f>
        <v>0</v>
      </c>
      <c r="AX352">
        <f>(SUMIF('仓储费 源文件后台下'!C:C,E352,'仓储费 源文件后台下'!V:V))*-1</f>
        <v>-0.28489999999999999</v>
      </c>
      <c r="AZ352">
        <f>SUMIF('Disposal Fee销毁费用-160.95'!B:B,E352,'Disposal Fee销毁费用-160.95'!D:D)*-1</f>
        <v>-1.2</v>
      </c>
      <c r="BC352">
        <f>IFERROR(VLOOKUP(F352,'优惠券-86.4'!F:I,4,0),0)</f>
        <v>0</v>
      </c>
      <c r="BD352">
        <f>IFERROR(VLOOKUP(F352,'早评-120'!E:H,4,0),0)</f>
        <v>0</v>
      </c>
      <c r="BF352">
        <f t="shared" si="40"/>
        <v>-1.4848999999999999</v>
      </c>
      <c r="BG352">
        <f t="shared" si="41"/>
        <v>0</v>
      </c>
      <c r="BH352">
        <f t="shared" si="42"/>
        <v>-9.6518499999999996</v>
      </c>
      <c r="BQ352" s="45">
        <f t="shared" si="43"/>
        <v>-9.6518499999999996</v>
      </c>
      <c r="BR352">
        <f>SUMIFS('9月销毁明细'!D:D,'9月销毁明细'!A:A,E352,'9月销毁明细'!H:H,"Sellable")</f>
        <v>0</v>
      </c>
      <c r="BS352">
        <f>SUMIFS('9月销毁明细'!G:G,'9月销毁明细'!A:A,E352,'9月销毁明细'!H:H,"Sellable")</f>
        <v>0</v>
      </c>
      <c r="BT352">
        <f>SUMIFS('9月销毁明细'!D:D,'9月销毁明细'!A:A,E352,'9月销毁明细'!H:H,"Unsellable")</f>
        <v>0</v>
      </c>
      <c r="BU352">
        <f>SUMIFS('9月销毁明细'!G:G,'9月销毁明细'!A:A,E352,'9月销毁明细'!H:H,"Unsellable")</f>
        <v>0</v>
      </c>
      <c r="BW352">
        <f>IFERROR(I352*VLOOKUP(F352,'9.3成本表'!C:L,10,0),0)</f>
        <v>0</v>
      </c>
      <c r="BX352">
        <f t="shared" si="44"/>
        <v>0</v>
      </c>
      <c r="CC352" s="45">
        <f t="shared" si="45"/>
        <v>-9.6518499999999996</v>
      </c>
      <c r="CD352" s="45">
        <f t="shared" si="46"/>
        <v>0</v>
      </c>
      <c r="CE352" s="45">
        <f t="shared" si="47"/>
        <v>0</v>
      </c>
    </row>
    <row r="353" spans="4:83" x14ac:dyDescent="0.25">
      <c r="D353" s="20" t="s">
        <v>815</v>
      </c>
      <c r="E353" s="20" t="s">
        <v>816</v>
      </c>
      <c r="F353" s="20">
        <v>4064</v>
      </c>
      <c r="G353">
        <v>347</v>
      </c>
      <c r="H353" s="20"/>
      <c r="I353">
        <f>SUMIFS('总明细 源文件后台下'!G:G,'总明细 源文件后台下'!E:E,E353,'总明细 源文件后台下'!C:C,"Order")</f>
        <v>0</v>
      </c>
      <c r="J353">
        <f>SUMIFS('总明细 源文件后台下'!M:M,'总明细 源文件后台下'!E:E,E353,'总明细 源文件后台下'!C:C,"Order")</f>
        <v>0</v>
      </c>
      <c r="K353">
        <f>SUMIFS('总明细 源文件后台下'!N:N,'总明细 源文件后台下'!E:E,E353,'总明细 源文件后台下'!C:C,"Order")</f>
        <v>0</v>
      </c>
      <c r="L353">
        <f>SUMIFS('总明细 源文件后台下'!O:O,'总明细 源文件后台下'!E:E,E353,'总明细 源文件后台下'!C:C,"Order")</f>
        <v>0</v>
      </c>
      <c r="M353">
        <f>SUMIFS('总明细 源文件后台下'!P:P,'总明细 源文件后台下'!E:E,E353,'总明细 源文件后台下'!C:C,"Order")</f>
        <v>0</v>
      </c>
      <c r="N353">
        <f>SUMIFS('总明细 源文件后台下'!Q:Q,'总明细 源文件后台下'!E:E,E353,'总明细 源文件后台下'!C:C,"Order")</f>
        <v>0</v>
      </c>
      <c r="O353">
        <f>SUMIFS('总明细 源文件后台下'!R:R,'总明细 源文件后台下'!E:E,E353,'总明细 源文件后台下'!C:C,"Order")</f>
        <v>0</v>
      </c>
      <c r="P353">
        <f>SUMIFS('总明细 源文件后台下'!S:S,'总明细 源文件后台下'!E:E,E353,'总明细 源文件后台下'!C:C,"Order")</f>
        <v>0</v>
      </c>
      <c r="Q353">
        <f>SUMIFS('总明细 源文件后台下'!T:T,'总明细 源文件后台下'!E:E,E353,'总明细 源文件后台下'!C:C,"Order")</f>
        <v>0</v>
      </c>
      <c r="R353">
        <f>SUMIFS('总明细 源文件后台下'!U:U,'总明细 源文件后台下'!E:E,E353,'总明细 源文件后台下'!C:C,"Order")</f>
        <v>0</v>
      </c>
      <c r="S353">
        <f>SUMIFS('总明细 源文件后台下'!V:V,'总明细 源文件后台下'!E:E,E353,'总明细 源文件后台下'!C:C,"Order")</f>
        <v>0</v>
      </c>
      <c r="T353">
        <f>SUMIFS('总明细 源文件后台下'!W:W,'总明细 源文件后台下'!E:E,E353,'总明细 源文件后台下'!C:C,"Order")</f>
        <v>0</v>
      </c>
      <c r="U353">
        <f>SUMIFS('总明细 源文件后台下'!G:G,'总明细 源文件后台下'!E:E,E353,'总明细 源文件后台下'!C:C,"Refund")</f>
        <v>0</v>
      </c>
      <c r="V353">
        <f>SUMIFS('总明细 源文件后台下'!M:M,'总明细 源文件后台下'!E:E,E353,'总明细 源文件后台下'!C:C,"Refund")</f>
        <v>0</v>
      </c>
      <c r="W353">
        <f>SUMIFS('总明细 源文件后台下'!N:N,'总明细 源文件后台下'!E:E,E353,'总明细 源文件后台下'!C:C,"Refund")</f>
        <v>0</v>
      </c>
      <c r="X353">
        <f>SUMIFS('总明细 源文件后台下'!O:O,'总明细 源文件后台下'!E:E,E353,'总明细 源文件后台下'!C:C,"Refund")</f>
        <v>0</v>
      </c>
      <c r="Y353">
        <f>SUMIFS('总明细 源文件后台下'!P:P,'总明细 源文件后台下'!E:E,E353,'总明细 源文件后台下'!C:C,"Refund")</f>
        <v>0</v>
      </c>
      <c r="Z353">
        <f>SUMIFS('总明细 源文件后台下'!Q:Q,'总明细 源文件后台下'!E:E,E353,'总明细 源文件后台下'!C:C,"Refund")</f>
        <v>0</v>
      </c>
      <c r="AA353">
        <f>SUMIFS('总明细 源文件后台下'!R:R,'总明细 源文件后台下'!E:E,E353,'总明细 源文件后台下'!C:C,"Refund")</f>
        <v>0</v>
      </c>
      <c r="AB353">
        <f>SUMIFS('总明细 源文件后台下'!S:S,'总明细 源文件后台下'!E:E,E353,'总明细 源文件后台下'!C:C,"Refund")</f>
        <v>0</v>
      </c>
      <c r="AC353">
        <f>SUMIFS('总明细 源文件后台下'!T:T,'总明细 源文件后台下'!E:E,E353,'总明细 源文件后台下'!C:C,"Refund")</f>
        <v>0</v>
      </c>
      <c r="AD353">
        <f>SUMIFS('总明细 源文件后台下'!U:U,'总明细 源文件后台下'!E:E,E353,'总明细 源文件后台下'!C:C,"Refund")</f>
        <v>0</v>
      </c>
      <c r="AE353">
        <f>SUMIFS('总明细 源文件后台下'!V:V,'总明细 源文件后台下'!E:E,E353,'总明细 源文件后台下'!C:C,"Refund")</f>
        <v>0</v>
      </c>
      <c r="AF353">
        <f>SUMIFS('总明细 源文件后台下'!W:W,'总明细 源文件后台下'!E:E,E353,'总明细 源文件后台下'!C:C,"Refund")</f>
        <v>0</v>
      </c>
      <c r="AK353">
        <f>(SUMIF('广告费 源文件后台下'!G:G,E353,'广告费 源文件后台下'!M:M))*-1</f>
        <v>0</v>
      </c>
      <c r="AL353">
        <f>SUMIFS('总明细 源文件后台下'!W:W,'总明细 源文件后台下'!E:E,E353,'总明细 源文件后台下'!C:C,"Adjustment",'总明细 源文件后台下'!F:F,"FBA Inventory Reimbursement - Customer Return")</f>
        <v>0</v>
      </c>
      <c r="AM353">
        <f>SUMIFS('总明细 源文件后台下'!W:W,'总明细 源文件后台下'!E:E,E353,'总明细 源文件后台下'!C:C,"Adjustment",'总明细 源文件后台下'!F:F,"FBA Inventory Reimbursement - Damaged:Warehouse")</f>
        <v>0</v>
      </c>
      <c r="AN353">
        <f>SUMIFS('总明细 源文件后台下'!W:W,'总明细 源文件后台下'!E:E,E353,'总明细 源文件后台下'!C:C,"Adjustment",'总明细 源文件后台下'!F:F,"FBA Inventory Reimbursement - Customer Service Issue")</f>
        <v>0</v>
      </c>
      <c r="AO353">
        <f>SUMIFS('总明细 源文件后台下'!W:W,'总明细 源文件后台下'!E:E,E353,'总明细 源文件后台下'!C:C,"Adjustment",'总明细 源文件后台下'!F:F,"FBA Inventory Reimbursement - Fee Correction")</f>
        <v>0</v>
      </c>
      <c r="AP353">
        <f>SUMIFS('总明细 源文件后台下'!W:W,'总明细 源文件后台下'!E:E,E353,'总明细 源文件后台下'!C:C,"Adjustment",'总明细 源文件后台下'!F:F,"FBA Inventory Reimbursement - General Adjustment")</f>
        <v>0</v>
      </c>
      <c r="AQ353">
        <f>SUMIFS('总明细 源文件后台下'!W:W,'总明细 源文件后台下'!E:E,E353,'总明细 源文件后台下'!C:C,"Adjustment",'总明细 源文件后台下'!F:F,"FBA Inventory Reimbursement - Lost:Inbound")</f>
        <v>0</v>
      </c>
      <c r="AR353">
        <f>SUMIFS('总明细 源文件后台下'!W:W,'总明细 源文件后台下'!E:E,E353,'总明细 源文件后台下'!C:C,"Adjustment",'总明细 源文件后台下'!F:F,"FBA Inventory Reimbursement - Lost:Warehouse")</f>
        <v>0</v>
      </c>
      <c r="AS353">
        <f>SUMIFS('总明细 源文件后台下'!W:W,'总明细 源文件后台下'!E:E,E353,'总明细 源文件后台下'!C:C,"Adjustment",'总明细 源文件后台下'!F:F,"Non-subscription Fee Adjustment")</f>
        <v>0</v>
      </c>
      <c r="AT353">
        <f>SUMIFS('总明细 源文件后台下'!W:W,'总明细 源文件后台下'!E:E,E353,'总明细 源文件后台下'!C:C,"Adjustment",'总明细 源文件后台下'!F:F,"FBA Inventory Placement Service Fee")</f>
        <v>0</v>
      </c>
      <c r="AV353">
        <f>SUMIF('FBA Customer Return Per Unit Fe'!B:B,E353,'FBA Customer Return Per Unit Fe'!C:C)</f>
        <v>0</v>
      </c>
      <c r="AX353">
        <f>(SUMIF('仓储费 源文件后台下'!C:C,E353,'仓储费 源文件后台下'!V:V))*-1</f>
        <v>-0.35610000000000003</v>
      </c>
      <c r="AZ353">
        <f>SUMIF('Disposal Fee销毁费用-160.95'!B:B,E353,'Disposal Fee销毁费用-160.95'!D:D)*-1</f>
        <v>-1.5</v>
      </c>
      <c r="BC353">
        <f>IFERROR(VLOOKUP(F353,'优惠券-86.4'!F:I,4,0),0)</f>
        <v>0</v>
      </c>
      <c r="BD353">
        <f>IFERROR(VLOOKUP(F353,'早评-120'!E:H,4,0),0)</f>
        <v>0</v>
      </c>
      <c r="BF353">
        <f t="shared" si="40"/>
        <v>-1.8561000000000001</v>
      </c>
      <c r="BG353">
        <f t="shared" si="41"/>
        <v>0</v>
      </c>
      <c r="BH353">
        <f t="shared" si="42"/>
        <v>-12.06465</v>
      </c>
      <c r="BQ353" s="45">
        <f t="shared" si="43"/>
        <v>-12.06465</v>
      </c>
      <c r="BR353">
        <f>SUMIFS('9月销毁明细'!D:D,'9月销毁明细'!A:A,E353,'9月销毁明细'!H:H,"Sellable")</f>
        <v>0</v>
      </c>
      <c r="BS353">
        <f>SUMIFS('9月销毁明细'!G:G,'9月销毁明细'!A:A,E353,'9月销毁明细'!H:H,"Sellable")</f>
        <v>0</v>
      </c>
      <c r="BT353">
        <f>SUMIFS('9月销毁明细'!D:D,'9月销毁明细'!A:A,E353,'9月销毁明细'!H:H,"Unsellable")</f>
        <v>0</v>
      </c>
      <c r="BU353">
        <f>SUMIFS('9月销毁明细'!G:G,'9月销毁明细'!A:A,E353,'9月销毁明细'!H:H,"Unsellable")</f>
        <v>0</v>
      </c>
      <c r="BW353">
        <f>IFERROR(I353*VLOOKUP(F353,'9.3成本表'!C:L,10,0),0)</f>
        <v>0</v>
      </c>
      <c r="BX353">
        <f t="shared" si="44"/>
        <v>0</v>
      </c>
      <c r="CC353" s="45">
        <f t="shared" si="45"/>
        <v>-12.06465</v>
      </c>
      <c r="CD353" s="45">
        <f t="shared" si="46"/>
        <v>0</v>
      </c>
      <c r="CE353" s="45">
        <f t="shared" si="47"/>
        <v>0</v>
      </c>
    </row>
    <row r="354" spans="4:83" x14ac:dyDescent="0.25">
      <c r="D354" s="20" t="s">
        <v>817</v>
      </c>
      <c r="E354" s="20" t="s">
        <v>818</v>
      </c>
      <c r="F354" s="20">
        <v>4064</v>
      </c>
      <c r="G354">
        <v>348</v>
      </c>
      <c r="H354" s="20"/>
      <c r="I354">
        <f>SUMIFS('总明细 源文件后台下'!G:G,'总明细 源文件后台下'!E:E,E354,'总明细 源文件后台下'!C:C,"Order")</f>
        <v>0</v>
      </c>
      <c r="J354">
        <f>SUMIFS('总明细 源文件后台下'!M:M,'总明细 源文件后台下'!E:E,E354,'总明细 源文件后台下'!C:C,"Order")</f>
        <v>0</v>
      </c>
      <c r="K354">
        <f>SUMIFS('总明细 源文件后台下'!N:N,'总明细 源文件后台下'!E:E,E354,'总明细 源文件后台下'!C:C,"Order")</f>
        <v>0</v>
      </c>
      <c r="L354">
        <f>SUMIFS('总明细 源文件后台下'!O:O,'总明细 源文件后台下'!E:E,E354,'总明细 源文件后台下'!C:C,"Order")</f>
        <v>0</v>
      </c>
      <c r="M354">
        <f>SUMIFS('总明细 源文件后台下'!P:P,'总明细 源文件后台下'!E:E,E354,'总明细 源文件后台下'!C:C,"Order")</f>
        <v>0</v>
      </c>
      <c r="N354">
        <f>SUMIFS('总明细 源文件后台下'!Q:Q,'总明细 源文件后台下'!E:E,E354,'总明细 源文件后台下'!C:C,"Order")</f>
        <v>0</v>
      </c>
      <c r="O354">
        <f>SUMIFS('总明细 源文件后台下'!R:R,'总明细 源文件后台下'!E:E,E354,'总明细 源文件后台下'!C:C,"Order")</f>
        <v>0</v>
      </c>
      <c r="P354">
        <f>SUMIFS('总明细 源文件后台下'!S:S,'总明细 源文件后台下'!E:E,E354,'总明细 源文件后台下'!C:C,"Order")</f>
        <v>0</v>
      </c>
      <c r="Q354">
        <f>SUMIFS('总明细 源文件后台下'!T:T,'总明细 源文件后台下'!E:E,E354,'总明细 源文件后台下'!C:C,"Order")</f>
        <v>0</v>
      </c>
      <c r="R354">
        <f>SUMIFS('总明细 源文件后台下'!U:U,'总明细 源文件后台下'!E:E,E354,'总明细 源文件后台下'!C:C,"Order")</f>
        <v>0</v>
      </c>
      <c r="S354">
        <f>SUMIFS('总明细 源文件后台下'!V:V,'总明细 源文件后台下'!E:E,E354,'总明细 源文件后台下'!C:C,"Order")</f>
        <v>0</v>
      </c>
      <c r="T354">
        <f>SUMIFS('总明细 源文件后台下'!W:W,'总明细 源文件后台下'!E:E,E354,'总明细 源文件后台下'!C:C,"Order")</f>
        <v>0</v>
      </c>
      <c r="U354">
        <f>SUMIFS('总明细 源文件后台下'!G:G,'总明细 源文件后台下'!E:E,E354,'总明细 源文件后台下'!C:C,"Refund")</f>
        <v>0</v>
      </c>
      <c r="V354">
        <f>SUMIFS('总明细 源文件后台下'!M:M,'总明细 源文件后台下'!E:E,E354,'总明细 源文件后台下'!C:C,"Refund")</f>
        <v>0</v>
      </c>
      <c r="W354">
        <f>SUMIFS('总明细 源文件后台下'!N:N,'总明细 源文件后台下'!E:E,E354,'总明细 源文件后台下'!C:C,"Refund")</f>
        <v>0</v>
      </c>
      <c r="X354">
        <f>SUMIFS('总明细 源文件后台下'!O:O,'总明细 源文件后台下'!E:E,E354,'总明细 源文件后台下'!C:C,"Refund")</f>
        <v>0</v>
      </c>
      <c r="Y354">
        <f>SUMIFS('总明细 源文件后台下'!P:P,'总明细 源文件后台下'!E:E,E354,'总明细 源文件后台下'!C:C,"Refund")</f>
        <v>0</v>
      </c>
      <c r="Z354">
        <f>SUMIFS('总明细 源文件后台下'!Q:Q,'总明细 源文件后台下'!E:E,E354,'总明细 源文件后台下'!C:C,"Refund")</f>
        <v>0</v>
      </c>
      <c r="AA354">
        <f>SUMIFS('总明细 源文件后台下'!R:R,'总明细 源文件后台下'!E:E,E354,'总明细 源文件后台下'!C:C,"Refund")</f>
        <v>0</v>
      </c>
      <c r="AB354">
        <f>SUMIFS('总明细 源文件后台下'!S:S,'总明细 源文件后台下'!E:E,E354,'总明细 源文件后台下'!C:C,"Refund")</f>
        <v>0</v>
      </c>
      <c r="AC354">
        <f>SUMIFS('总明细 源文件后台下'!T:T,'总明细 源文件后台下'!E:E,E354,'总明细 源文件后台下'!C:C,"Refund")</f>
        <v>0</v>
      </c>
      <c r="AD354">
        <f>SUMIFS('总明细 源文件后台下'!U:U,'总明细 源文件后台下'!E:E,E354,'总明细 源文件后台下'!C:C,"Refund")</f>
        <v>0</v>
      </c>
      <c r="AE354">
        <f>SUMIFS('总明细 源文件后台下'!V:V,'总明细 源文件后台下'!E:E,E354,'总明细 源文件后台下'!C:C,"Refund")</f>
        <v>0</v>
      </c>
      <c r="AF354">
        <f>SUMIFS('总明细 源文件后台下'!W:W,'总明细 源文件后台下'!E:E,E354,'总明细 源文件后台下'!C:C,"Refund")</f>
        <v>0</v>
      </c>
      <c r="AK354">
        <f>(SUMIF('广告费 源文件后台下'!G:G,E354,'广告费 源文件后台下'!M:M))*-1</f>
        <v>0</v>
      </c>
      <c r="AL354">
        <f>SUMIFS('总明细 源文件后台下'!W:W,'总明细 源文件后台下'!E:E,E354,'总明细 源文件后台下'!C:C,"Adjustment",'总明细 源文件后台下'!F:F,"FBA Inventory Reimbursement - Customer Return")</f>
        <v>0</v>
      </c>
      <c r="AM354">
        <f>SUMIFS('总明细 源文件后台下'!W:W,'总明细 源文件后台下'!E:E,E354,'总明细 源文件后台下'!C:C,"Adjustment",'总明细 源文件后台下'!F:F,"FBA Inventory Reimbursement - Damaged:Warehouse")</f>
        <v>0</v>
      </c>
      <c r="AN354">
        <f>SUMIFS('总明细 源文件后台下'!W:W,'总明细 源文件后台下'!E:E,E354,'总明细 源文件后台下'!C:C,"Adjustment",'总明细 源文件后台下'!F:F,"FBA Inventory Reimbursement - Customer Service Issue")</f>
        <v>0</v>
      </c>
      <c r="AO354">
        <f>SUMIFS('总明细 源文件后台下'!W:W,'总明细 源文件后台下'!E:E,E354,'总明细 源文件后台下'!C:C,"Adjustment",'总明细 源文件后台下'!F:F,"FBA Inventory Reimbursement - Fee Correction")</f>
        <v>0</v>
      </c>
      <c r="AP354">
        <f>SUMIFS('总明细 源文件后台下'!W:W,'总明细 源文件后台下'!E:E,E354,'总明细 源文件后台下'!C:C,"Adjustment",'总明细 源文件后台下'!F:F,"FBA Inventory Reimbursement - General Adjustment")</f>
        <v>0</v>
      </c>
      <c r="AQ354">
        <f>SUMIFS('总明细 源文件后台下'!W:W,'总明细 源文件后台下'!E:E,E354,'总明细 源文件后台下'!C:C,"Adjustment",'总明细 源文件后台下'!F:F,"FBA Inventory Reimbursement - Lost:Inbound")</f>
        <v>0</v>
      </c>
      <c r="AR354">
        <f>SUMIFS('总明细 源文件后台下'!W:W,'总明细 源文件后台下'!E:E,E354,'总明细 源文件后台下'!C:C,"Adjustment",'总明细 源文件后台下'!F:F,"FBA Inventory Reimbursement - Lost:Warehouse")</f>
        <v>0</v>
      </c>
      <c r="AS354">
        <f>SUMIFS('总明细 源文件后台下'!W:W,'总明细 源文件后台下'!E:E,E354,'总明细 源文件后台下'!C:C,"Adjustment",'总明细 源文件后台下'!F:F,"Non-subscription Fee Adjustment")</f>
        <v>0</v>
      </c>
      <c r="AT354">
        <f>SUMIFS('总明细 源文件后台下'!W:W,'总明细 源文件后台下'!E:E,E354,'总明细 源文件后台下'!C:C,"Adjustment",'总明细 源文件后台下'!F:F,"FBA Inventory Placement Service Fee")</f>
        <v>0</v>
      </c>
      <c r="AV354">
        <f>SUMIF('FBA Customer Return Per Unit Fe'!B:B,E354,'FBA Customer Return Per Unit Fe'!C:C)</f>
        <v>0</v>
      </c>
      <c r="AX354">
        <f>(SUMIF('仓储费 源文件后台下'!C:C,E354,'仓储费 源文件后台下'!V:V))*-1</f>
        <v>-0.43</v>
      </c>
      <c r="AZ354">
        <f>SUMIF('Disposal Fee销毁费用-160.95'!B:B,E354,'Disposal Fee销毁费用-160.95'!D:D)*-1</f>
        <v>-1.65</v>
      </c>
      <c r="BC354">
        <f>IFERROR(VLOOKUP(F354,'优惠券-86.4'!F:I,4,0),0)</f>
        <v>0</v>
      </c>
      <c r="BD354">
        <f>IFERROR(VLOOKUP(F354,'早评-120'!E:H,4,0),0)</f>
        <v>0</v>
      </c>
      <c r="BF354">
        <f t="shared" si="40"/>
        <v>-2.08</v>
      </c>
      <c r="BG354">
        <f t="shared" si="41"/>
        <v>0</v>
      </c>
      <c r="BH354">
        <f t="shared" si="42"/>
        <v>-13.52</v>
      </c>
      <c r="BQ354" s="45">
        <f t="shared" si="43"/>
        <v>-13.52</v>
      </c>
      <c r="BR354">
        <f>SUMIFS('9月销毁明细'!D:D,'9月销毁明细'!A:A,E354,'9月销毁明细'!H:H,"Sellable")</f>
        <v>0</v>
      </c>
      <c r="BS354">
        <f>SUMIFS('9月销毁明细'!G:G,'9月销毁明细'!A:A,E354,'9月销毁明细'!H:H,"Sellable")</f>
        <v>0</v>
      </c>
      <c r="BT354">
        <f>SUMIFS('9月销毁明细'!D:D,'9月销毁明细'!A:A,E354,'9月销毁明细'!H:H,"Unsellable")</f>
        <v>0</v>
      </c>
      <c r="BU354">
        <f>SUMIFS('9月销毁明细'!G:G,'9月销毁明细'!A:A,E354,'9月销毁明细'!H:H,"Unsellable")</f>
        <v>0</v>
      </c>
      <c r="BW354">
        <f>IFERROR(I354*VLOOKUP(F354,'9.3成本表'!C:L,10,0),0)</f>
        <v>0</v>
      </c>
      <c r="BX354">
        <f t="shared" si="44"/>
        <v>0</v>
      </c>
      <c r="CC354" s="45">
        <f t="shared" si="45"/>
        <v>-13.52</v>
      </c>
      <c r="CD354" s="45">
        <f t="shared" si="46"/>
        <v>0</v>
      </c>
      <c r="CE354" s="45">
        <f t="shared" si="47"/>
        <v>0</v>
      </c>
    </row>
    <row r="355" spans="4:83" x14ac:dyDescent="0.25">
      <c r="D355" s="20" t="s">
        <v>819</v>
      </c>
      <c r="E355" s="20" t="s">
        <v>820</v>
      </c>
      <c r="F355" s="20">
        <v>4064</v>
      </c>
      <c r="G355">
        <v>349</v>
      </c>
      <c r="H355" s="20"/>
      <c r="I355">
        <f>SUMIFS('总明细 源文件后台下'!G:G,'总明细 源文件后台下'!E:E,E355,'总明细 源文件后台下'!C:C,"Order")</f>
        <v>0</v>
      </c>
      <c r="J355">
        <f>SUMIFS('总明细 源文件后台下'!M:M,'总明细 源文件后台下'!E:E,E355,'总明细 源文件后台下'!C:C,"Order")</f>
        <v>0</v>
      </c>
      <c r="K355">
        <f>SUMIFS('总明细 源文件后台下'!N:N,'总明细 源文件后台下'!E:E,E355,'总明细 源文件后台下'!C:C,"Order")</f>
        <v>0</v>
      </c>
      <c r="L355">
        <f>SUMIFS('总明细 源文件后台下'!O:O,'总明细 源文件后台下'!E:E,E355,'总明细 源文件后台下'!C:C,"Order")</f>
        <v>0</v>
      </c>
      <c r="M355">
        <f>SUMIFS('总明细 源文件后台下'!P:P,'总明细 源文件后台下'!E:E,E355,'总明细 源文件后台下'!C:C,"Order")</f>
        <v>0</v>
      </c>
      <c r="N355">
        <f>SUMIFS('总明细 源文件后台下'!Q:Q,'总明细 源文件后台下'!E:E,E355,'总明细 源文件后台下'!C:C,"Order")</f>
        <v>0</v>
      </c>
      <c r="O355">
        <f>SUMIFS('总明细 源文件后台下'!R:R,'总明细 源文件后台下'!E:E,E355,'总明细 源文件后台下'!C:C,"Order")</f>
        <v>0</v>
      </c>
      <c r="P355">
        <f>SUMIFS('总明细 源文件后台下'!S:S,'总明细 源文件后台下'!E:E,E355,'总明细 源文件后台下'!C:C,"Order")</f>
        <v>0</v>
      </c>
      <c r="Q355">
        <f>SUMIFS('总明细 源文件后台下'!T:T,'总明细 源文件后台下'!E:E,E355,'总明细 源文件后台下'!C:C,"Order")</f>
        <v>0</v>
      </c>
      <c r="R355">
        <f>SUMIFS('总明细 源文件后台下'!U:U,'总明细 源文件后台下'!E:E,E355,'总明细 源文件后台下'!C:C,"Order")</f>
        <v>0</v>
      </c>
      <c r="S355">
        <f>SUMIFS('总明细 源文件后台下'!V:V,'总明细 源文件后台下'!E:E,E355,'总明细 源文件后台下'!C:C,"Order")</f>
        <v>0</v>
      </c>
      <c r="T355">
        <f>SUMIFS('总明细 源文件后台下'!W:W,'总明细 源文件后台下'!E:E,E355,'总明细 源文件后台下'!C:C,"Order")</f>
        <v>0</v>
      </c>
      <c r="U355">
        <f>SUMIFS('总明细 源文件后台下'!G:G,'总明细 源文件后台下'!E:E,E355,'总明细 源文件后台下'!C:C,"Refund")</f>
        <v>0</v>
      </c>
      <c r="V355">
        <f>SUMIFS('总明细 源文件后台下'!M:M,'总明细 源文件后台下'!E:E,E355,'总明细 源文件后台下'!C:C,"Refund")</f>
        <v>0</v>
      </c>
      <c r="W355">
        <f>SUMIFS('总明细 源文件后台下'!N:N,'总明细 源文件后台下'!E:E,E355,'总明细 源文件后台下'!C:C,"Refund")</f>
        <v>0</v>
      </c>
      <c r="X355">
        <f>SUMIFS('总明细 源文件后台下'!O:O,'总明细 源文件后台下'!E:E,E355,'总明细 源文件后台下'!C:C,"Refund")</f>
        <v>0</v>
      </c>
      <c r="Y355">
        <f>SUMIFS('总明细 源文件后台下'!P:P,'总明细 源文件后台下'!E:E,E355,'总明细 源文件后台下'!C:C,"Refund")</f>
        <v>0</v>
      </c>
      <c r="Z355">
        <f>SUMIFS('总明细 源文件后台下'!Q:Q,'总明细 源文件后台下'!E:E,E355,'总明细 源文件后台下'!C:C,"Refund")</f>
        <v>0</v>
      </c>
      <c r="AA355">
        <f>SUMIFS('总明细 源文件后台下'!R:R,'总明细 源文件后台下'!E:E,E355,'总明细 源文件后台下'!C:C,"Refund")</f>
        <v>0</v>
      </c>
      <c r="AB355">
        <f>SUMIFS('总明细 源文件后台下'!S:S,'总明细 源文件后台下'!E:E,E355,'总明细 源文件后台下'!C:C,"Refund")</f>
        <v>0</v>
      </c>
      <c r="AC355">
        <f>SUMIFS('总明细 源文件后台下'!T:T,'总明细 源文件后台下'!E:E,E355,'总明细 源文件后台下'!C:C,"Refund")</f>
        <v>0</v>
      </c>
      <c r="AD355">
        <f>SUMIFS('总明细 源文件后台下'!U:U,'总明细 源文件后台下'!E:E,E355,'总明细 源文件后台下'!C:C,"Refund")</f>
        <v>0</v>
      </c>
      <c r="AE355">
        <f>SUMIFS('总明细 源文件后台下'!V:V,'总明细 源文件后台下'!E:E,E355,'总明细 源文件后台下'!C:C,"Refund")</f>
        <v>0</v>
      </c>
      <c r="AF355">
        <f>SUMIFS('总明细 源文件后台下'!W:W,'总明细 源文件后台下'!E:E,E355,'总明细 源文件后台下'!C:C,"Refund")</f>
        <v>0</v>
      </c>
      <c r="AK355">
        <f>(SUMIF('广告费 源文件后台下'!G:G,E355,'广告费 源文件后台下'!M:M))*-1</f>
        <v>0</v>
      </c>
      <c r="AL355">
        <f>SUMIFS('总明细 源文件后台下'!W:W,'总明细 源文件后台下'!E:E,E355,'总明细 源文件后台下'!C:C,"Adjustment",'总明细 源文件后台下'!F:F,"FBA Inventory Reimbursement - Customer Return")</f>
        <v>0</v>
      </c>
      <c r="AM355">
        <f>SUMIFS('总明细 源文件后台下'!W:W,'总明细 源文件后台下'!E:E,E355,'总明细 源文件后台下'!C:C,"Adjustment",'总明细 源文件后台下'!F:F,"FBA Inventory Reimbursement - Damaged:Warehouse")</f>
        <v>0</v>
      </c>
      <c r="AN355">
        <f>SUMIFS('总明细 源文件后台下'!W:W,'总明细 源文件后台下'!E:E,E355,'总明细 源文件后台下'!C:C,"Adjustment",'总明细 源文件后台下'!F:F,"FBA Inventory Reimbursement - Customer Service Issue")</f>
        <v>0</v>
      </c>
      <c r="AO355">
        <f>SUMIFS('总明细 源文件后台下'!W:W,'总明细 源文件后台下'!E:E,E355,'总明细 源文件后台下'!C:C,"Adjustment",'总明细 源文件后台下'!F:F,"FBA Inventory Reimbursement - Fee Correction")</f>
        <v>0</v>
      </c>
      <c r="AP355">
        <f>SUMIFS('总明细 源文件后台下'!W:W,'总明细 源文件后台下'!E:E,E355,'总明细 源文件后台下'!C:C,"Adjustment",'总明细 源文件后台下'!F:F,"FBA Inventory Reimbursement - General Adjustment")</f>
        <v>0</v>
      </c>
      <c r="AQ355">
        <f>SUMIFS('总明细 源文件后台下'!W:W,'总明细 源文件后台下'!E:E,E355,'总明细 源文件后台下'!C:C,"Adjustment",'总明细 源文件后台下'!F:F,"FBA Inventory Reimbursement - Lost:Inbound")</f>
        <v>0</v>
      </c>
      <c r="AR355">
        <f>SUMIFS('总明细 源文件后台下'!W:W,'总明细 源文件后台下'!E:E,E355,'总明细 源文件后台下'!C:C,"Adjustment",'总明细 源文件后台下'!F:F,"FBA Inventory Reimbursement - Lost:Warehouse")</f>
        <v>0</v>
      </c>
      <c r="AS355">
        <f>SUMIFS('总明细 源文件后台下'!W:W,'总明细 源文件后台下'!E:E,E355,'总明细 源文件后台下'!C:C,"Adjustment",'总明细 源文件后台下'!F:F,"Non-subscription Fee Adjustment")</f>
        <v>0</v>
      </c>
      <c r="AT355">
        <f>SUMIFS('总明细 源文件后台下'!W:W,'总明细 源文件后台下'!E:E,E355,'总明细 源文件后台下'!C:C,"Adjustment",'总明细 源文件后台下'!F:F,"FBA Inventory Placement Service Fee")</f>
        <v>0</v>
      </c>
      <c r="AV355">
        <f>SUMIF('FBA Customer Return Per Unit Fe'!B:B,E355,'FBA Customer Return Per Unit Fe'!C:C)</f>
        <v>0</v>
      </c>
      <c r="AX355">
        <f>(SUMIF('仓储费 源文件后台下'!C:C,E355,'仓储费 源文件后台下'!V:V))*-1</f>
        <v>-0.32090000000000002</v>
      </c>
      <c r="AZ355">
        <f>SUMIF('Disposal Fee销毁费用-160.95'!B:B,E355,'Disposal Fee销毁费用-160.95'!D:D)*-1</f>
        <v>-1.35</v>
      </c>
      <c r="BC355">
        <f>IFERROR(VLOOKUP(F355,'优惠券-86.4'!F:I,4,0),0)</f>
        <v>0</v>
      </c>
      <c r="BD355">
        <f>IFERROR(VLOOKUP(F355,'早评-120'!E:H,4,0),0)</f>
        <v>0</v>
      </c>
      <c r="BF355">
        <f t="shared" si="40"/>
        <v>-1.6709000000000001</v>
      </c>
      <c r="BG355">
        <f t="shared" si="41"/>
        <v>0</v>
      </c>
      <c r="BH355">
        <f t="shared" si="42"/>
        <v>-10.860850000000001</v>
      </c>
      <c r="BQ355" s="45">
        <f t="shared" si="43"/>
        <v>-10.860850000000001</v>
      </c>
      <c r="BR355">
        <f>SUMIFS('9月销毁明细'!D:D,'9月销毁明细'!A:A,E355,'9月销毁明细'!H:H,"Sellable")</f>
        <v>0</v>
      </c>
      <c r="BS355">
        <f>SUMIFS('9月销毁明细'!G:G,'9月销毁明细'!A:A,E355,'9月销毁明细'!H:H,"Sellable")</f>
        <v>0</v>
      </c>
      <c r="BT355">
        <f>SUMIFS('9月销毁明细'!D:D,'9月销毁明细'!A:A,E355,'9月销毁明细'!H:H,"Unsellable")</f>
        <v>0</v>
      </c>
      <c r="BU355">
        <f>SUMIFS('9月销毁明细'!G:G,'9月销毁明细'!A:A,E355,'9月销毁明细'!H:H,"Unsellable")</f>
        <v>0</v>
      </c>
      <c r="BW355">
        <f>IFERROR(I355*VLOOKUP(F355,'9.3成本表'!C:L,10,0),0)</f>
        <v>0</v>
      </c>
      <c r="BX355">
        <f t="shared" si="44"/>
        <v>0</v>
      </c>
      <c r="CC355" s="45">
        <f t="shared" si="45"/>
        <v>-10.860850000000001</v>
      </c>
      <c r="CD355" s="45">
        <f t="shared" si="46"/>
        <v>0</v>
      </c>
      <c r="CE355" s="45">
        <f t="shared" si="47"/>
        <v>0</v>
      </c>
    </row>
    <row r="356" spans="4:83" x14ac:dyDescent="0.25">
      <c r="D356" s="20" t="s">
        <v>821</v>
      </c>
      <c r="E356" s="20" t="s">
        <v>822</v>
      </c>
      <c r="F356" s="20">
        <v>4064</v>
      </c>
      <c r="G356">
        <v>350</v>
      </c>
      <c r="H356" s="20"/>
      <c r="I356">
        <f>SUMIFS('总明细 源文件后台下'!G:G,'总明细 源文件后台下'!E:E,E356,'总明细 源文件后台下'!C:C,"Order")</f>
        <v>0</v>
      </c>
      <c r="J356">
        <f>SUMIFS('总明细 源文件后台下'!M:M,'总明细 源文件后台下'!E:E,E356,'总明细 源文件后台下'!C:C,"Order")</f>
        <v>0</v>
      </c>
      <c r="K356">
        <f>SUMIFS('总明细 源文件后台下'!N:N,'总明细 源文件后台下'!E:E,E356,'总明细 源文件后台下'!C:C,"Order")</f>
        <v>0</v>
      </c>
      <c r="L356">
        <f>SUMIFS('总明细 源文件后台下'!O:O,'总明细 源文件后台下'!E:E,E356,'总明细 源文件后台下'!C:C,"Order")</f>
        <v>0</v>
      </c>
      <c r="M356">
        <f>SUMIFS('总明细 源文件后台下'!P:P,'总明细 源文件后台下'!E:E,E356,'总明细 源文件后台下'!C:C,"Order")</f>
        <v>0</v>
      </c>
      <c r="N356">
        <f>SUMIFS('总明细 源文件后台下'!Q:Q,'总明细 源文件后台下'!E:E,E356,'总明细 源文件后台下'!C:C,"Order")</f>
        <v>0</v>
      </c>
      <c r="O356">
        <f>SUMIFS('总明细 源文件后台下'!R:R,'总明细 源文件后台下'!E:E,E356,'总明细 源文件后台下'!C:C,"Order")</f>
        <v>0</v>
      </c>
      <c r="P356">
        <f>SUMIFS('总明细 源文件后台下'!S:S,'总明细 源文件后台下'!E:E,E356,'总明细 源文件后台下'!C:C,"Order")</f>
        <v>0</v>
      </c>
      <c r="Q356">
        <f>SUMIFS('总明细 源文件后台下'!T:T,'总明细 源文件后台下'!E:E,E356,'总明细 源文件后台下'!C:C,"Order")</f>
        <v>0</v>
      </c>
      <c r="R356">
        <f>SUMIFS('总明细 源文件后台下'!U:U,'总明细 源文件后台下'!E:E,E356,'总明细 源文件后台下'!C:C,"Order")</f>
        <v>0</v>
      </c>
      <c r="S356">
        <f>SUMIFS('总明细 源文件后台下'!V:V,'总明细 源文件后台下'!E:E,E356,'总明细 源文件后台下'!C:C,"Order")</f>
        <v>0</v>
      </c>
      <c r="T356">
        <f>SUMIFS('总明细 源文件后台下'!W:W,'总明细 源文件后台下'!E:E,E356,'总明细 源文件后台下'!C:C,"Order")</f>
        <v>0</v>
      </c>
      <c r="U356">
        <f>SUMIFS('总明细 源文件后台下'!G:G,'总明细 源文件后台下'!E:E,E356,'总明细 源文件后台下'!C:C,"Refund")</f>
        <v>0</v>
      </c>
      <c r="V356">
        <f>SUMIFS('总明细 源文件后台下'!M:M,'总明细 源文件后台下'!E:E,E356,'总明细 源文件后台下'!C:C,"Refund")</f>
        <v>0</v>
      </c>
      <c r="W356">
        <f>SUMIFS('总明细 源文件后台下'!N:N,'总明细 源文件后台下'!E:E,E356,'总明细 源文件后台下'!C:C,"Refund")</f>
        <v>0</v>
      </c>
      <c r="X356">
        <f>SUMIFS('总明细 源文件后台下'!O:O,'总明细 源文件后台下'!E:E,E356,'总明细 源文件后台下'!C:C,"Refund")</f>
        <v>0</v>
      </c>
      <c r="Y356">
        <f>SUMIFS('总明细 源文件后台下'!P:P,'总明细 源文件后台下'!E:E,E356,'总明细 源文件后台下'!C:C,"Refund")</f>
        <v>0</v>
      </c>
      <c r="Z356">
        <f>SUMIFS('总明细 源文件后台下'!Q:Q,'总明细 源文件后台下'!E:E,E356,'总明细 源文件后台下'!C:C,"Refund")</f>
        <v>0</v>
      </c>
      <c r="AA356">
        <f>SUMIFS('总明细 源文件后台下'!R:R,'总明细 源文件后台下'!E:E,E356,'总明细 源文件后台下'!C:C,"Refund")</f>
        <v>0</v>
      </c>
      <c r="AB356">
        <f>SUMIFS('总明细 源文件后台下'!S:S,'总明细 源文件后台下'!E:E,E356,'总明细 源文件后台下'!C:C,"Refund")</f>
        <v>0</v>
      </c>
      <c r="AC356">
        <f>SUMIFS('总明细 源文件后台下'!T:T,'总明细 源文件后台下'!E:E,E356,'总明细 源文件后台下'!C:C,"Refund")</f>
        <v>0</v>
      </c>
      <c r="AD356">
        <f>SUMIFS('总明细 源文件后台下'!U:U,'总明细 源文件后台下'!E:E,E356,'总明细 源文件后台下'!C:C,"Refund")</f>
        <v>0</v>
      </c>
      <c r="AE356">
        <f>SUMIFS('总明细 源文件后台下'!V:V,'总明细 源文件后台下'!E:E,E356,'总明细 源文件后台下'!C:C,"Refund")</f>
        <v>0</v>
      </c>
      <c r="AF356">
        <f>SUMIFS('总明细 源文件后台下'!W:W,'总明细 源文件后台下'!E:E,E356,'总明细 源文件后台下'!C:C,"Refund")</f>
        <v>0</v>
      </c>
      <c r="AK356">
        <f>(SUMIF('广告费 源文件后台下'!G:G,E356,'广告费 源文件后台下'!M:M))*-1</f>
        <v>0</v>
      </c>
      <c r="AL356">
        <f>SUMIFS('总明细 源文件后台下'!W:W,'总明细 源文件后台下'!E:E,E356,'总明细 源文件后台下'!C:C,"Adjustment",'总明细 源文件后台下'!F:F,"FBA Inventory Reimbursement - Customer Return")</f>
        <v>0</v>
      </c>
      <c r="AM356">
        <f>SUMIFS('总明细 源文件后台下'!W:W,'总明细 源文件后台下'!E:E,E356,'总明细 源文件后台下'!C:C,"Adjustment",'总明细 源文件后台下'!F:F,"FBA Inventory Reimbursement - Damaged:Warehouse")</f>
        <v>0</v>
      </c>
      <c r="AN356">
        <f>SUMIFS('总明细 源文件后台下'!W:W,'总明细 源文件后台下'!E:E,E356,'总明细 源文件后台下'!C:C,"Adjustment",'总明细 源文件后台下'!F:F,"FBA Inventory Reimbursement - Customer Service Issue")</f>
        <v>0</v>
      </c>
      <c r="AO356">
        <f>SUMIFS('总明细 源文件后台下'!W:W,'总明细 源文件后台下'!E:E,E356,'总明细 源文件后台下'!C:C,"Adjustment",'总明细 源文件后台下'!F:F,"FBA Inventory Reimbursement - Fee Correction")</f>
        <v>0</v>
      </c>
      <c r="AP356">
        <f>SUMIFS('总明细 源文件后台下'!W:W,'总明细 源文件后台下'!E:E,E356,'总明细 源文件后台下'!C:C,"Adjustment",'总明细 源文件后台下'!F:F,"FBA Inventory Reimbursement - General Adjustment")</f>
        <v>0</v>
      </c>
      <c r="AQ356">
        <f>SUMIFS('总明细 源文件后台下'!W:W,'总明细 源文件后台下'!E:E,E356,'总明细 源文件后台下'!C:C,"Adjustment",'总明细 源文件后台下'!F:F,"FBA Inventory Reimbursement - Lost:Inbound")</f>
        <v>0</v>
      </c>
      <c r="AR356">
        <f>SUMIFS('总明细 源文件后台下'!W:W,'总明细 源文件后台下'!E:E,E356,'总明细 源文件后台下'!C:C,"Adjustment",'总明细 源文件后台下'!F:F,"FBA Inventory Reimbursement - Lost:Warehouse")</f>
        <v>0</v>
      </c>
      <c r="AS356">
        <f>SUMIFS('总明细 源文件后台下'!W:W,'总明细 源文件后台下'!E:E,E356,'总明细 源文件后台下'!C:C,"Adjustment",'总明细 源文件后台下'!F:F,"Non-subscription Fee Adjustment")</f>
        <v>0</v>
      </c>
      <c r="AT356">
        <f>SUMIFS('总明细 源文件后台下'!W:W,'总明细 源文件后台下'!E:E,E356,'总明细 源文件后台下'!C:C,"Adjustment",'总明细 源文件后台下'!F:F,"FBA Inventory Placement Service Fee")</f>
        <v>0</v>
      </c>
      <c r="AV356">
        <f>SUMIF('FBA Customer Return Per Unit Fe'!B:B,E356,'FBA Customer Return Per Unit Fe'!C:C)</f>
        <v>0</v>
      </c>
      <c r="AX356">
        <f>(SUMIF('仓储费 源文件后台下'!C:C,E356,'仓储费 源文件后台下'!V:V))*-1</f>
        <v>-0.42720000000000002</v>
      </c>
      <c r="AZ356">
        <f>SUMIF('Disposal Fee销毁费用-160.95'!B:B,E356,'Disposal Fee销毁费用-160.95'!D:D)*-1</f>
        <v>-1.8</v>
      </c>
      <c r="BC356">
        <f>IFERROR(VLOOKUP(F356,'优惠券-86.4'!F:I,4,0),0)</f>
        <v>0</v>
      </c>
      <c r="BD356">
        <f>IFERROR(VLOOKUP(F356,'早评-120'!E:H,4,0),0)</f>
        <v>0</v>
      </c>
      <c r="BF356">
        <f t="shared" si="40"/>
        <v>-2.2271999999999998</v>
      </c>
      <c r="BG356">
        <f t="shared" si="41"/>
        <v>0</v>
      </c>
      <c r="BH356">
        <f t="shared" si="42"/>
        <v>-14.476799999999999</v>
      </c>
      <c r="BQ356" s="45">
        <f t="shared" si="43"/>
        <v>-14.476799999999999</v>
      </c>
      <c r="BR356">
        <f>SUMIFS('9月销毁明细'!D:D,'9月销毁明细'!A:A,E356,'9月销毁明细'!H:H,"Sellable")</f>
        <v>0</v>
      </c>
      <c r="BS356">
        <f>SUMIFS('9月销毁明细'!G:G,'9月销毁明细'!A:A,E356,'9月销毁明细'!H:H,"Sellable")</f>
        <v>0</v>
      </c>
      <c r="BT356">
        <f>SUMIFS('9月销毁明细'!D:D,'9月销毁明细'!A:A,E356,'9月销毁明细'!H:H,"Unsellable")</f>
        <v>0</v>
      </c>
      <c r="BU356">
        <f>SUMIFS('9月销毁明细'!G:G,'9月销毁明细'!A:A,E356,'9月销毁明细'!H:H,"Unsellable")</f>
        <v>0</v>
      </c>
      <c r="BW356">
        <f>IFERROR(I356*VLOOKUP(F356,'9.3成本表'!C:L,10,0),0)</f>
        <v>0</v>
      </c>
      <c r="BX356">
        <f t="shared" si="44"/>
        <v>0</v>
      </c>
      <c r="CC356" s="45">
        <f t="shared" si="45"/>
        <v>-14.476799999999999</v>
      </c>
      <c r="CD356" s="45">
        <f t="shared" si="46"/>
        <v>0</v>
      </c>
      <c r="CE356" s="45">
        <f t="shared" si="47"/>
        <v>0</v>
      </c>
    </row>
    <row r="357" spans="4:83" x14ac:dyDescent="0.25">
      <c r="D357" s="20" t="s">
        <v>823</v>
      </c>
      <c r="E357" s="20" t="s">
        <v>824</v>
      </c>
      <c r="F357" s="20">
        <v>4064</v>
      </c>
      <c r="G357">
        <v>351</v>
      </c>
      <c r="H357" s="20"/>
      <c r="I357">
        <f>SUMIFS('总明细 源文件后台下'!G:G,'总明细 源文件后台下'!E:E,E357,'总明细 源文件后台下'!C:C,"Order")</f>
        <v>0</v>
      </c>
      <c r="J357">
        <f>SUMIFS('总明细 源文件后台下'!M:M,'总明细 源文件后台下'!E:E,E357,'总明细 源文件后台下'!C:C,"Order")</f>
        <v>0</v>
      </c>
      <c r="K357">
        <f>SUMIFS('总明细 源文件后台下'!N:N,'总明细 源文件后台下'!E:E,E357,'总明细 源文件后台下'!C:C,"Order")</f>
        <v>0</v>
      </c>
      <c r="L357">
        <f>SUMIFS('总明细 源文件后台下'!O:O,'总明细 源文件后台下'!E:E,E357,'总明细 源文件后台下'!C:C,"Order")</f>
        <v>0</v>
      </c>
      <c r="M357">
        <f>SUMIFS('总明细 源文件后台下'!P:P,'总明细 源文件后台下'!E:E,E357,'总明细 源文件后台下'!C:C,"Order")</f>
        <v>0</v>
      </c>
      <c r="N357">
        <f>SUMIFS('总明细 源文件后台下'!Q:Q,'总明细 源文件后台下'!E:E,E357,'总明细 源文件后台下'!C:C,"Order")</f>
        <v>0</v>
      </c>
      <c r="O357">
        <f>SUMIFS('总明细 源文件后台下'!R:R,'总明细 源文件后台下'!E:E,E357,'总明细 源文件后台下'!C:C,"Order")</f>
        <v>0</v>
      </c>
      <c r="P357">
        <f>SUMIFS('总明细 源文件后台下'!S:S,'总明细 源文件后台下'!E:E,E357,'总明细 源文件后台下'!C:C,"Order")</f>
        <v>0</v>
      </c>
      <c r="Q357">
        <f>SUMIFS('总明细 源文件后台下'!T:T,'总明细 源文件后台下'!E:E,E357,'总明细 源文件后台下'!C:C,"Order")</f>
        <v>0</v>
      </c>
      <c r="R357">
        <f>SUMIFS('总明细 源文件后台下'!U:U,'总明细 源文件后台下'!E:E,E357,'总明细 源文件后台下'!C:C,"Order")</f>
        <v>0</v>
      </c>
      <c r="S357">
        <f>SUMIFS('总明细 源文件后台下'!V:V,'总明细 源文件后台下'!E:E,E357,'总明细 源文件后台下'!C:C,"Order")</f>
        <v>0</v>
      </c>
      <c r="T357">
        <f>SUMIFS('总明细 源文件后台下'!W:W,'总明细 源文件后台下'!E:E,E357,'总明细 源文件后台下'!C:C,"Order")</f>
        <v>0</v>
      </c>
      <c r="U357">
        <f>SUMIFS('总明细 源文件后台下'!G:G,'总明细 源文件后台下'!E:E,E357,'总明细 源文件后台下'!C:C,"Refund")</f>
        <v>0</v>
      </c>
      <c r="V357">
        <f>SUMIFS('总明细 源文件后台下'!M:M,'总明细 源文件后台下'!E:E,E357,'总明细 源文件后台下'!C:C,"Refund")</f>
        <v>0</v>
      </c>
      <c r="W357">
        <f>SUMIFS('总明细 源文件后台下'!N:N,'总明细 源文件后台下'!E:E,E357,'总明细 源文件后台下'!C:C,"Refund")</f>
        <v>0</v>
      </c>
      <c r="X357">
        <f>SUMIFS('总明细 源文件后台下'!O:O,'总明细 源文件后台下'!E:E,E357,'总明细 源文件后台下'!C:C,"Refund")</f>
        <v>0</v>
      </c>
      <c r="Y357">
        <f>SUMIFS('总明细 源文件后台下'!P:P,'总明细 源文件后台下'!E:E,E357,'总明细 源文件后台下'!C:C,"Refund")</f>
        <v>0</v>
      </c>
      <c r="Z357">
        <f>SUMIFS('总明细 源文件后台下'!Q:Q,'总明细 源文件后台下'!E:E,E357,'总明细 源文件后台下'!C:C,"Refund")</f>
        <v>0</v>
      </c>
      <c r="AA357">
        <f>SUMIFS('总明细 源文件后台下'!R:R,'总明细 源文件后台下'!E:E,E357,'总明细 源文件后台下'!C:C,"Refund")</f>
        <v>0</v>
      </c>
      <c r="AB357">
        <f>SUMIFS('总明细 源文件后台下'!S:S,'总明细 源文件后台下'!E:E,E357,'总明细 源文件后台下'!C:C,"Refund")</f>
        <v>0</v>
      </c>
      <c r="AC357">
        <f>SUMIFS('总明细 源文件后台下'!T:T,'总明细 源文件后台下'!E:E,E357,'总明细 源文件后台下'!C:C,"Refund")</f>
        <v>0</v>
      </c>
      <c r="AD357">
        <f>SUMIFS('总明细 源文件后台下'!U:U,'总明细 源文件后台下'!E:E,E357,'总明细 源文件后台下'!C:C,"Refund")</f>
        <v>0</v>
      </c>
      <c r="AE357">
        <f>SUMIFS('总明细 源文件后台下'!V:V,'总明细 源文件后台下'!E:E,E357,'总明细 源文件后台下'!C:C,"Refund")</f>
        <v>0</v>
      </c>
      <c r="AF357">
        <f>SUMIFS('总明细 源文件后台下'!W:W,'总明细 源文件后台下'!E:E,E357,'总明细 源文件后台下'!C:C,"Refund")</f>
        <v>0</v>
      </c>
      <c r="AK357">
        <f>(SUMIF('广告费 源文件后台下'!G:G,E357,'广告费 源文件后台下'!M:M))*-1</f>
        <v>0</v>
      </c>
      <c r="AL357">
        <f>SUMIFS('总明细 源文件后台下'!W:W,'总明细 源文件后台下'!E:E,E357,'总明细 源文件后台下'!C:C,"Adjustment",'总明细 源文件后台下'!F:F,"FBA Inventory Reimbursement - Customer Return")</f>
        <v>0</v>
      </c>
      <c r="AM357">
        <f>SUMIFS('总明细 源文件后台下'!W:W,'总明细 源文件后台下'!E:E,E357,'总明细 源文件后台下'!C:C,"Adjustment",'总明细 源文件后台下'!F:F,"FBA Inventory Reimbursement - Damaged:Warehouse")</f>
        <v>0</v>
      </c>
      <c r="AN357">
        <f>SUMIFS('总明细 源文件后台下'!W:W,'总明细 源文件后台下'!E:E,E357,'总明细 源文件后台下'!C:C,"Adjustment",'总明细 源文件后台下'!F:F,"FBA Inventory Reimbursement - Customer Service Issue")</f>
        <v>0</v>
      </c>
      <c r="AO357">
        <f>SUMIFS('总明细 源文件后台下'!W:W,'总明细 源文件后台下'!E:E,E357,'总明细 源文件后台下'!C:C,"Adjustment",'总明细 源文件后台下'!F:F,"FBA Inventory Reimbursement - Fee Correction")</f>
        <v>0</v>
      </c>
      <c r="AP357">
        <f>SUMIFS('总明细 源文件后台下'!W:W,'总明细 源文件后台下'!E:E,E357,'总明细 源文件后台下'!C:C,"Adjustment",'总明细 源文件后台下'!F:F,"FBA Inventory Reimbursement - General Adjustment")</f>
        <v>0</v>
      </c>
      <c r="AQ357">
        <f>SUMIFS('总明细 源文件后台下'!W:W,'总明细 源文件后台下'!E:E,E357,'总明细 源文件后台下'!C:C,"Adjustment",'总明细 源文件后台下'!F:F,"FBA Inventory Reimbursement - Lost:Inbound")</f>
        <v>0</v>
      </c>
      <c r="AR357">
        <f>SUMIFS('总明细 源文件后台下'!W:W,'总明细 源文件后台下'!E:E,E357,'总明细 源文件后台下'!C:C,"Adjustment",'总明细 源文件后台下'!F:F,"FBA Inventory Reimbursement - Lost:Warehouse")</f>
        <v>0</v>
      </c>
      <c r="AS357">
        <f>SUMIFS('总明细 源文件后台下'!W:W,'总明细 源文件后台下'!E:E,E357,'总明细 源文件后台下'!C:C,"Adjustment",'总明细 源文件后台下'!F:F,"Non-subscription Fee Adjustment")</f>
        <v>0</v>
      </c>
      <c r="AT357">
        <f>SUMIFS('总明细 源文件后台下'!W:W,'总明细 源文件后台下'!E:E,E357,'总明细 源文件后台下'!C:C,"Adjustment",'总明细 源文件后台下'!F:F,"FBA Inventory Placement Service Fee")</f>
        <v>0</v>
      </c>
      <c r="AV357">
        <f>SUMIF('FBA Customer Return Per Unit Fe'!B:B,E357,'FBA Customer Return Per Unit Fe'!C:C)</f>
        <v>0</v>
      </c>
      <c r="AX357">
        <f>(SUMIF('仓储费 源文件后台下'!C:C,E357,'仓储费 源文件后台下'!V:V))*-1</f>
        <v>-0.21359999999999998</v>
      </c>
      <c r="AZ357">
        <f>SUMIF('Disposal Fee销毁费用-160.95'!B:B,E357,'Disposal Fee销毁费用-160.95'!D:D)*-1</f>
        <v>-0.9</v>
      </c>
      <c r="BC357">
        <f>IFERROR(VLOOKUP(F357,'优惠券-86.4'!F:I,4,0),0)</f>
        <v>0</v>
      </c>
      <c r="BD357">
        <f>IFERROR(VLOOKUP(F357,'早评-120'!E:H,4,0),0)</f>
        <v>0</v>
      </c>
      <c r="BF357">
        <f t="shared" si="40"/>
        <v>-1.1135999999999999</v>
      </c>
      <c r="BG357">
        <f t="shared" si="41"/>
        <v>0</v>
      </c>
      <c r="BH357">
        <f t="shared" si="42"/>
        <v>-7.2383999999999995</v>
      </c>
      <c r="BQ357" s="45">
        <f t="shared" si="43"/>
        <v>-7.2383999999999995</v>
      </c>
      <c r="BR357">
        <f>SUMIFS('9月销毁明细'!D:D,'9月销毁明细'!A:A,E357,'9月销毁明细'!H:H,"Sellable")</f>
        <v>0</v>
      </c>
      <c r="BS357">
        <f>SUMIFS('9月销毁明细'!G:G,'9月销毁明细'!A:A,E357,'9月销毁明细'!H:H,"Sellable")</f>
        <v>0</v>
      </c>
      <c r="BT357">
        <f>SUMIFS('9月销毁明细'!D:D,'9月销毁明细'!A:A,E357,'9月销毁明细'!H:H,"Unsellable")</f>
        <v>0</v>
      </c>
      <c r="BU357">
        <f>SUMIFS('9月销毁明细'!G:G,'9月销毁明细'!A:A,E357,'9月销毁明细'!H:H,"Unsellable")</f>
        <v>0</v>
      </c>
      <c r="BW357">
        <f>IFERROR(I357*VLOOKUP(F357,'9.3成本表'!C:L,10,0),0)</f>
        <v>0</v>
      </c>
      <c r="BX357">
        <f t="shared" si="44"/>
        <v>0</v>
      </c>
      <c r="CC357" s="45">
        <f t="shared" si="45"/>
        <v>-7.2383999999999995</v>
      </c>
      <c r="CD357" s="45">
        <f t="shared" si="46"/>
        <v>0</v>
      </c>
      <c r="CE357" s="45">
        <f t="shared" si="47"/>
        <v>0</v>
      </c>
    </row>
    <row r="358" spans="4:83" x14ac:dyDescent="0.25">
      <c r="D358" s="20" t="s">
        <v>825</v>
      </c>
      <c r="E358" s="20" t="s">
        <v>826</v>
      </c>
      <c r="F358" s="20">
        <v>4064</v>
      </c>
      <c r="G358">
        <v>352</v>
      </c>
      <c r="H358" s="20"/>
      <c r="I358">
        <f>SUMIFS('总明细 源文件后台下'!G:G,'总明细 源文件后台下'!E:E,E358,'总明细 源文件后台下'!C:C,"Order")</f>
        <v>0</v>
      </c>
      <c r="J358">
        <f>SUMIFS('总明细 源文件后台下'!M:M,'总明细 源文件后台下'!E:E,E358,'总明细 源文件后台下'!C:C,"Order")</f>
        <v>0</v>
      </c>
      <c r="K358">
        <f>SUMIFS('总明细 源文件后台下'!N:N,'总明细 源文件后台下'!E:E,E358,'总明细 源文件后台下'!C:C,"Order")</f>
        <v>0</v>
      </c>
      <c r="L358">
        <f>SUMIFS('总明细 源文件后台下'!O:O,'总明细 源文件后台下'!E:E,E358,'总明细 源文件后台下'!C:C,"Order")</f>
        <v>0</v>
      </c>
      <c r="M358">
        <f>SUMIFS('总明细 源文件后台下'!P:P,'总明细 源文件后台下'!E:E,E358,'总明细 源文件后台下'!C:C,"Order")</f>
        <v>0</v>
      </c>
      <c r="N358">
        <f>SUMIFS('总明细 源文件后台下'!Q:Q,'总明细 源文件后台下'!E:E,E358,'总明细 源文件后台下'!C:C,"Order")</f>
        <v>0</v>
      </c>
      <c r="O358">
        <f>SUMIFS('总明细 源文件后台下'!R:R,'总明细 源文件后台下'!E:E,E358,'总明细 源文件后台下'!C:C,"Order")</f>
        <v>0</v>
      </c>
      <c r="P358">
        <f>SUMIFS('总明细 源文件后台下'!S:S,'总明细 源文件后台下'!E:E,E358,'总明细 源文件后台下'!C:C,"Order")</f>
        <v>0</v>
      </c>
      <c r="Q358">
        <f>SUMIFS('总明细 源文件后台下'!T:T,'总明细 源文件后台下'!E:E,E358,'总明细 源文件后台下'!C:C,"Order")</f>
        <v>0</v>
      </c>
      <c r="R358">
        <f>SUMIFS('总明细 源文件后台下'!U:U,'总明细 源文件后台下'!E:E,E358,'总明细 源文件后台下'!C:C,"Order")</f>
        <v>0</v>
      </c>
      <c r="S358">
        <f>SUMIFS('总明细 源文件后台下'!V:V,'总明细 源文件后台下'!E:E,E358,'总明细 源文件后台下'!C:C,"Order")</f>
        <v>0</v>
      </c>
      <c r="T358">
        <f>SUMIFS('总明细 源文件后台下'!W:W,'总明细 源文件后台下'!E:E,E358,'总明细 源文件后台下'!C:C,"Order")</f>
        <v>0</v>
      </c>
      <c r="U358">
        <f>SUMIFS('总明细 源文件后台下'!G:G,'总明细 源文件后台下'!E:E,E358,'总明细 源文件后台下'!C:C,"Refund")</f>
        <v>0</v>
      </c>
      <c r="V358">
        <f>SUMIFS('总明细 源文件后台下'!M:M,'总明细 源文件后台下'!E:E,E358,'总明细 源文件后台下'!C:C,"Refund")</f>
        <v>0</v>
      </c>
      <c r="W358">
        <f>SUMIFS('总明细 源文件后台下'!N:N,'总明细 源文件后台下'!E:E,E358,'总明细 源文件后台下'!C:C,"Refund")</f>
        <v>0</v>
      </c>
      <c r="X358">
        <f>SUMIFS('总明细 源文件后台下'!O:O,'总明细 源文件后台下'!E:E,E358,'总明细 源文件后台下'!C:C,"Refund")</f>
        <v>0</v>
      </c>
      <c r="Y358">
        <f>SUMIFS('总明细 源文件后台下'!P:P,'总明细 源文件后台下'!E:E,E358,'总明细 源文件后台下'!C:C,"Refund")</f>
        <v>0</v>
      </c>
      <c r="Z358">
        <f>SUMIFS('总明细 源文件后台下'!Q:Q,'总明细 源文件后台下'!E:E,E358,'总明细 源文件后台下'!C:C,"Refund")</f>
        <v>0</v>
      </c>
      <c r="AA358">
        <f>SUMIFS('总明细 源文件后台下'!R:R,'总明细 源文件后台下'!E:E,E358,'总明细 源文件后台下'!C:C,"Refund")</f>
        <v>0</v>
      </c>
      <c r="AB358">
        <f>SUMIFS('总明细 源文件后台下'!S:S,'总明细 源文件后台下'!E:E,E358,'总明细 源文件后台下'!C:C,"Refund")</f>
        <v>0</v>
      </c>
      <c r="AC358">
        <f>SUMIFS('总明细 源文件后台下'!T:T,'总明细 源文件后台下'!E:E,E358,'总明细 源文件后台下'!C:C,"Refund")</f>
        <v>0</v>
      </c>
      <c r="AD358">
        <f>SUMIFS('总明细 源文件后台下'!U:U,'总明细 源文件后台下'!E:E,E358,'总明细 源文件后台下'!C:C,"Refund")</f>
        <v>0</v>
      </c>
      <c r="AE358">
        <f>SUMIFS('总明细 源文件后台下'!V:V,'总明细 源文件后台下'!E:E,E358,'总明细 源文件后台下'!C:C,"Refund")</f>
        <v>0</v>
      </c>
      <c r="AF358">
        <f>SUMIFS('总明细 源文件后台下'!W:W,'总明细 源文件后台下'!E:E,E358,'总明细 源文件后台下'!C:C,"Refund")</f>
        <v>0</v>
      </c>
      <c r="AK358">
        <f>(SUMIF('广告费 源文件后台下'!G:G,E358,'广告费 源文件后台下'!M:M))*-1</f>
        <v>0</v>
      </c>
      <c r="AL358">
        <f>SUMIFS('总明细 源文件后台下'!W:W,'总明细 源文件后台下'!E:E,E358,'总明细 源文件后台下'!C:C,"Adjustment",'总明细 源文件后台下'!F:F,"FBA Inventory Reimbursement - Customer Return")</f>
        <v>0</v>
      </c>
      <c r="AM358">
        <f>SUMIFS('总明细 源文件后台下'!W:W,'总明细 源文件后台下'!E:E,E358,'总明细 源文件后台下'!C:C,"Adjustment",'总明细 源文件后台下'!F:F,"FBA Inventory Reimbursement - Damaged:Warehouse")</f>
        <v>0</v>
      </c>
      <c r="AN358">
        <f>SUMIFS('总明细 源文件后台下'!W:W,'总明细 源文件后台下'!E:E,E358,'总明细 源文件后台下'!C:C,"Adjustment",'总明细 源文件后台下'!F:F,"FBA Inventory Reimbursement - Customer Service Issue")</f>
        <v>0</v>
      </c>
      <c r="AO358">
        <f>SUMIFS('总明细 源文件后台下'!W:W,'总明细 源文件后台下'!E:E,E358,'总明细 源文件后台下'!C:C,"Adjustment",'总明细 源文件后台下'!F:F,"FBA Inventory Reimbursement - Fee Correction")</f>
        <v>0</v>
      </c>
      <c r="AP358">
        <f>SUMIFS('总明细 源文件后台下'!W:W,'总明细 源文件后台下'!E:E,E358,'总明细 源文件后台下'!C:C,"Adjustment",'总明细 源文件后台下'!F:F,"FBA Inventory Reimbursement - General Adjustment")</f>
        <v>0</v>
      </c>
      <c r="AQ358">
        <f>SUMIFS('总明细 源文件后台下'!W:W,'总明细 源文件后台下'!E:E,E358,'总明细 源文件后台下'!C:C,"Adjustment",'总明细 源文件后台下'!F:F,"FBA Inventory Reimbursement - Lost:Inbound")</f>
        <v>0</v>
      </c>
      <c r="AR358">
        <f>SUMIFS('总明细 源文件后台下'!W:W,'总明细 源文件后台下'!E:E,E358,'总明细 源文件后台下'!C:C,"Adjustment",'总明细 源文件后台下'!F:F,"FBA Inventory Reimbursement - Lost:Warehouse")</f>
        <v>0</v>
      </c>
      <c r="AS358">
        <f>SUMIFS('总明细 源文件后台下'!W:W,'总明细 源文件后台下'!E:E,E358,'总明细 源文件后台下'!C:C,"Adjustment",'总明细 源文件后台下'!F:F,"Non-subscription Fee Adjustment")</f>
        <v>0</v>
      </c>
      <c r="AT358">
        <f>SUMIFS('总明细 源文件后台下'!W:W,'总明细 源文件后台下'!E:E,E358,'总明细 源文件后台下'!C:C,"Adjustment",'总明细 源文件后台下'!F:F,"FBA Inventory Placement Service Fee")</f>
        <v>0</v>
      </c>
      <c r="AV358">
        <f>SUMIF('FBA Customer Return Per Unit Fe'!B:B,E358,'FBA Customer Return Per Unit Fe'!C:C)</f>
        <v>0</v>
      </c>
      <c r="AX358">
        <f>(SUMIF('仓储费 源文件后台下'!C:C,E358,'仓储费 源文件后台下'!V:V))*-1</f>
        <v>-0.1424</v>
      </c>
      <c r="AZ358">
        <f>SUMIF('Disposal Fee销毁费用-160.95'!B:B,E358,'Disposal Fee销毁费用-160.95'!D:D)*-1</f>
        <v>-0.6</v>
      </c>
      <c r="BC358">
        <f>IFERROR(VLOOKUP(F358,'优惠券-86.4'!F:I,4,0),0)</f>
        <v>0</v>
      </c>
      <c r="BD358">
        <f>IFERROR(VLOOKUP(F358,'早评-120'!E:H,4,0),0)</f>
        <v>0</v>
      </c>
      <c r="BF358">
        <f t="shared" si="40"/>
        <v>-0.74239999999999995</v>
      </c>
      <c r="BG358">
        <f t="shared" si="41"/>
        <v>0</v>
      </c>
      <c r="BH358">
        <f t="shared" si="42"/>
        <v>-4.8255999999999997</v>
      </c>
      <c r="BQ358" s="45">
        <f t="shared" si="43"/>
        <v>-4.8255999999999997</v>
      </c>
      <c r="BR358">
        <f>SUMIFS('9月销毁明细'!D:D,'9月销毁明细'!A:A,E358,'9月销毁明细'!H:H,"Sellable")</f>
        <v>0</v>
      </c>
      <c r="BS358">
        <f>SUMIFS('9月销毁明细'!G:G,'9月销毁明细'!A:A,E358,'9月销毁明细'!H:H,"Sellable")</f>
        <v>0</v>
      </c>
      <c r="BT358">
        <f>SUMIFS('9月销毁明细'!D:D,'9月销毁明细'!A:A,E358,'9月销毁明细'!H:H,"Unsellable")</f>
        <v>0</v>
      </c>
      <c r="BU358">
        <f>SUMIFS('9月销毁明细'!G:G,'9月销毁明细'!A:A,E358,'9月销毁明细'!H:H,"Unsellable")</f>
        <v>0</v>
      </c>
      <c r="BW358">
        <f>IFERROR(I358*VLOOKUP(F358,'9.3成本表'!C:L,10,0),0)</f>
        <v>0</v>
      </c>
      <c r="BX358">
        <f t="shared" si="44"/>
        <v>0</v>
      </c>
      <c r="CC358" s="45">
        <f t="shared" si="45"/>
        <v>-4.8255999999999997</v>
      </c>
      <c r="CD358" s="45">
        <f t="shared" si="46"/>
        <v>0</v>
      </c>
      <c r="CE358" s="45">
        <f t="shared" si="47"/>
        <v>0</v>
      </c>
    </row>
    <row r="359" spans="4:83" x14ac:dyDescent="0.25">
      <c r="D359" s="20" t="s">
        <v>827</v>
      </c>
      <c r="E359" s="20" t="s">
        <v>828</v>
      </c>
      <c r="F359" s="20">
        <v>4064</v>
      </c>
      <c r="G359">
        <v>353</v>
      </c>
      <c r="H359" s="20"/>
      <c r="I359">
        <f>SUMIFS('总明细 源文件后台下'!G:G,'总明细 源文件后台下'!E:E,E359,'总明细 源文件后台下'!C:C,"Order")</f>
        <v>0</v>
      </c>
      <c r="J359">
        <f>SUMIFS('总明细 源文件后台下'!M:M,'总明细 源文件后台下'!E:E,E359,'总明细 源文件后台下'!C:C,"Order")</f>
        <v>0</v>
      </c>
      <c r="K359">
        <f>SUMIFS('总明细 源文件后台下'!N:N,'总明细 源文件后台下'!E:E,E359,'总明细 源文件后台下'!C:C,"Order")</f>
        <v>0</v>
      </c>
      <c r="L359">
        <f>SUMIFS('总明细 源文件后台下'!O:O,'总明细 源文件后台下'!E:E,E359,'总明细 源文件后台下'!C:C,"Order")</f>
        <v>0</v>
      </c>
      <c r="M359">
        <f>SUMIFS('总明细 源文件后台下'!P:P,'总明细 源文件后台下'!E:E,E359,'总明细 源文件后台下'!C:C,"Order")</f>
        <v>0</v>
      </c>
      <c r="N359">
        <f>SUMIFS('总明细 源文件后台下'!Q:Q,'总明细 源文件后台下'!E:E,E359,'总明细 源文件后台下'!C:C,"Order")</f>
        <v>0</v>
      </c>
      <c r="O359">
        <f>SUMIFS('总明细 源文件后台下'!R:R,'总明细 源文件后台下'!E:E,E359,'总明细 源文件后台下'!C:C,"Order")</f>
        <v>0</v>
      </c>
      <c r="P359">
        <f>SUMIFS('总明细 源文件后台下'!S:S,'总明细 源文件后台下'!E:E,E359,'总明细 源文件后台下'!C:C,"Order")</f>
        <v>0</v>
      </c>
      <c r="Q359">
        <f>SUMIFS('总明细 源文件后台下'!T:T,'总明细 源文件后台下'!E:E,E359,'总明细 源文件后台下'!C:C,"Order")</f>
        <v>0</v>
      </c>
      <c r="R359">
        <f>SUMIFS('总明细 源文件后台下'!U:U,'总明细 源文件后台下'!E:E,E359,'总明细 源文件后台下'!C:C,"Order")</f>
        <v>0</v>
      </c>
      <c r="S359">
        <f>SUMIFS('总明细 源文件后台下'!V:V,'总明细 源文件后台下'!E:E,E359,'总明细 源文件后台下'!C:C,"Order")</f>
        <v>0</v>
      </c>
      <c r="T359">
        <f>SUMIFS('总明细 源文件后台下'!W:W,'总明细 源文件后台下'!E:E,E359,'总明细 源文件后台下'!C:C,"Order")</f>
        <v>0</v>
      </c>
      <c r="U359">
        <f>SUMIFS('总明细 源文件后台下'!G:G,'总明细 源文件后台下'!E:E,E359,'总明细 源文件后台下'!C:C,"Refund")</f>
        <v>0</v>
      </c>
      <c r="V359">
        <f>SUMIFS('总明细 源文件后台下'!M:M,'总明细 源文件后台下'!E:E,E359,'总明细 源文件后台下'!C:C,"Refund")</f>
        <v>0</v>
      </c>
      <c r="W359">
        <f>SUMIFS('总明细 源文件后台下'!N:N,'总明细 源文件后台下'!E:E,E359,'总明细 源文件后台下'!C:C,"Refund")</f>
        <v>0</v>
      </c>
      <c r="X359">
        <f>SUMIFS('总明细 源文件后台下'!O:O,'总明细 源文件后台下'!E:E,E359,'总明细 源文件后台下'!C:C,"Refund")</f>
        <v>0</v>
      </c>
      <c r="Y359">
        <f>SUMIFS('总明细 源文件后台下'!P:P,'总明细 源文件后台下'!E:E,E359,'总明细 源文件后台下'!C:C,"Refund")</f>
        <v>0</v>
      </c>
      <c r="Z359">
        <f>SUMIFS('总明细 源文件后台下'!Q:Q,'总明细 源文件后台下'!E:E,E359,'总明细 源文件后台下'!C:C,"Refund")</f>
        <v>0</v>
      </c>
      <c r="AA359">
        <f>SUMIFS('总明细 源文件后台下'!R:R,'总明细 源文件后台下'!E:E,E359,'总明细 源文件后台下'!C:C,"Refund")</f>
        <v>0</v>
      </c>
      <c r="AB359">
        <f>SUMIFS('总明细 源文件后台下'!S:S,'总明细 源文件后台下'!E:E,E359,'总明细 源文件后台下'!C:C,"Refund")</f>
        <v>0</v>
      </c>
      <c r="AC359">
        <f>SUMIFS('总明细 源文件后台下'!T:T,'总明细 源文件后台下'!E:E,E359,'总明细 源文件后台下'!C:C,"Refund")</f>
        <v>0</v>
      </c>
      <c r="AD359">
        <f>SUMIFS('总明细 源文件后台下'!U:U,'总明细 源文件后台下'!E:E,E359,'总明细 源文件后台下'!C:C,"Refund")</f>
        <v>0</v>
      </c>
      <c r="AE359">
        <f>SUMIFS('总明细 源文件后台下'!V:V,'总明细 源文件后台下'!E:E,E359,'总明细 源文件后台下'!C:C,"Refund")</f>
        <v>0</v>
      </c>
      <c r="AF359">
        <f>SUMIFS('总明细 源文件后台下'!W:W,'总明细 源文件后台下'!E:E,E359,'总明细 源文件后台下'!C:C,"Refund")</f>
        <v>0</v>
      </c>
      <c r="AK359">
        <f>(SUMIF('广告费 源文件后台下'!G:G,E359,'广告费 源文件后台下'!M:M))*-1</f>
        <v>0</v>
      </c>
      <c r="AL359">
        <f>SUMIFS('总明细 源文件后台下'!W:W,'总明细 源文件后台下'!E:E,E359,'总明细 源文件后台下'!C:C,"Adjustment",'总明细 源文件后台下'!F:F,"FBA Inventory Reimbursement - Customer Return")</f>
        <v>0</v>
      </c>
      <c r="AM359">
        <f>SUMIFS('总明细 源文件后台下'!W:W,'总明细 源文件后台下'!E:E,E359,'总明细 源文件后台下'!C:C,"Adjustment",'总明细 源文件后台下'!F:F,"FBA Inventory Reimbursement - Damaged:Warehouse")</f>
        <v>0</v>
      </c>
      <c r="AN359">
        <f>SUMIFS('总明细 源文件后台下'!W:W,'总明细 源文件后台下'!E:E,E359,'总明细 源文件后台下'!C:C,"Adjustment",'总明细 源文件后台下'!F:F,"FBA Inventory Reimbursement - Customer Service Issue")</f>
        <v>0</v>
      </c>
      <c r="AO359">
        <f>SUMIFS('总明细 源文件后台下'!W:W,'总明细 源文件后台下'!E:E,E359,'总明细 源文件后台下'!C:C,"Adjustment",'总明细 源文件后台下'!F:F,"FBA Inventory Reimbursement - Fee Correction")</f>
        <v>0</v>
      </c>
      <c r="AP359">
        <f>SUMIFS('总明细 源文件后台下'!W:W,'总明细 源文件后台下'!E:E,E359,'总明细 源文件后台下'!C:C,"Adjustment",'总明细 源文件后台下'!F:F,"FBA Inventory Reimbursement - General Adjustment")</f>
        <v>0</v>
      </c>
      <c r="AQ359">
        <f>SUMIFS('总明细 源文件后台下'!W:W,'总明细 源文件后台下'!E:E,E359,'总明细 源文件后台下'!C:C,"Adjustment",'总明细 源文件后台下'!F:F,"FBA Inventory Reimbursement - Lost:Inbound")</f>
        <v>0</v>
      </c>
      <c r="AR359">
        <f>SUMIFS('总明细 源文件后台下'!W:W,'总明细 源文件后台下'!E:E,E359,'总明细 源文件后台下'!C:C,"Adjustment",'总明细 源文件后台下'!F:F,"FBA Inventory Reimbursement - Lost:Warehouse")</f>
        <v>0</v>
      </c>
      <c r="AS359">
        <f>SUMIFS('总明细 源文件后台下'!W:W,'总明细 源文件后台下'!E:E,E359,'总明细 源文件后台下'!C:C,"Adjustment",'总明细 源文件后台下'!F:F,"Non-subscription Fee Adjustment")</f>
        <v>0</v>
      </c>
      <c r="AT359">
        <f>SUMIFS('总明细 源文件后台下'!W:W,'总明细 源文件后台下'!E:E,E359,'总明细 源文件后台下'!C:C,"Adjustment",'总明细 源文件后台下'!F:F,"FBA Inventory Placement Service Fee")</f>
        <v>0</v>
      </c>
      <c r="AV359">
        <f>SUMIF('FBA Customer Return Per Unit Fe'!B:B,E359,'FBA Customer Return Per Unit Fe'!C:C)</f>
        <v>0</v>
      </c>
      <c r="AX359">
        <f>(SUMIF('仓储费 源文件后台下'!C:C,E359,'仓储费 源文件后台下'!V:V))*-1</f>
        <v>-0.24929999999999999</v>
      </c>
      <c r="AZ359">
        <f>SUMIF('Disposal Fee销毁费用-160.95'!B:B,E359,'Disposal Fee销毁费用-160.95'!D:D)*-1</f>
        <v>-1.05</v>
      </c>
      <c r="BC359">
        <f>IFERROR(VLOOKUP(F359,'优惠券-86.4'!F:I,4,0),0)</f>
        <v>0</v>
      </c>
      <c r="BD359">
        <f>IFERROR(VLOOKUP(F359,'早评-120'!E:H,4,0),0)</f>
        <v>0</v>
      </c>
      <c r="BF359">
        <f t="shared" si="40"/>
        <v>-1.2993000000000001</v>
      </c>
      <c r="BG359">
        <f t="shared" si="41"/>
        <v>0</v>
      </c>
      <c r="BH359">
        <f t="shared" si="42"/>
        <v>-8.445450000000001</v>
      </c>
      <c r="BQ359" s="45">
        <f t="shared" si="43"/>
        <v>-8.445450000000001</v>
      </c>
      <c r="BR359">
        <f>SUMIFS('9月销毁明细'!D:D,'9月销毁明细'!A:A,E359,'9月销毁明细'!H:H,"Sellable")</f>
        <v>0</v>
      </c>
      <c r="BS359">
        <f>SUMIFS('9月销毁明细'!G:G,'9月销毁明细'!A:A,E359,'9月销毁明细'!H:H,"Sellable")</f>
        <v>0</v>
      </c>
      <c r="BT359">
        <f>SUMIFS('9月销毁明细'!D:D,'9月销毁明细'!A:A,E359,'9月销毁明细'!H:H,"Unsellable")</f>
        <v>0</v>
      </c>
      <c r="BU359">
        <f>SUMIFS('9月销毁明细'!G:G,'9月销毁明细'!A:A,E359,'9月销毁明细'!H:H,"Unsellable")</f>
        <v>0</v>
      </c>
      <c r="BW359">
        <f>IFERROR(I359*VLOOKUP(F359,'9.3成本表'!C:L,10,0),0)</f>
        <v>0</v>
      </c>
      <c r="BX359">
        <f t="shared" si="44"/>
        <v>0</v>
      </c>
      <c r="CC359" s="45">
        <f t="shared" si="45"/>
        <v>-8.445450000000001</v>
      </c>
      <c r="CD359" s="45">
        <f t="shared" si="46"/>
        <v>0</v>
      </c>
      <c r="CE359" s="45">
        <f t="shared" si="47"/>
        <v>0</v>
      </c>
    </row>
    <row r="360" spans="4:83" x14ac:dyDescent="0.25">
      <c r="D360" s="20" t="s">
        <v>829</v>
      </c>
      <c r="E360" s="20" t="s">
        <v>830</v>
      </c>
      <c r="F360" s="20">
        <v>4064</v>
      </c>
      <c r="G360">
        <v>354</v>
      </c>
      <c r="H360" s="20"/>
      <c r="I360">
        <f>SUMIFS('总明细 源文件后台下'!G:G,'总明细 源文件后台下'!E:E,E360,'总明细 源文件后台下'!C:C,"Order")</f>
        <v>0</v>
      </c>
      <c r="J360">
        <f>SUMIFS('总明细 源文件后台下'!M:M,'总明细 源文件后台下'!E:E,E360,'总明细 源文件后台下'!C:C,"Order")</f>
        <v>0</v>
      </c>
      <c r="K360">
        <f>SUMIFS('总明细 源文件后台下'!N:N,'总明细 源文件后台下'!E:E,E360,'总明细 源文件后台下'!C:C,"Order")</f>
        <v>0</v>
      </c>
      <c r="L360">
        <f>SUMIFS('总明细 源文件后台下'!O:O,'总明细 源文件后台下'!E:E,E360,'总明细 源文件后台下'!C:C,"Order")</f>
        <v>0</v>
      </c>
      <c r="M360">
        <f>SUMIFS('总明细 源文件后台下'!P:P,'总明细 源文件后台下'!E:E,E360,'总明细 源文件后台下'!C:C,"Order")</f>
        <v>0</v>
      </c>
      <c r="N360">
        <f>SUMIFS('总明细 源文件后台下'!Q:Q,'总明细 源文件后台下'!E:E,E360,'总明细 源文件后台下'!C:C,"Order")</f>
        <v>0</v>
      </c>
      <c r="O360">
        <f>SUMIFS('总明细 源文件后台下'!R:R,'总明细 源文件后台下'!E:E,E360,'总明细 源文件后台下'!C:C,"Order")</f>
        <v>0</v>
      </c>
      <c r="P360">
        <f>SUMIFS('总明细 源文件后台下'!S:S,'总明细 源文件后台下'!E:E,E360,'总明细 源文件后台下'!C:C,"Order")</f>
        <v>0</v>
      </c>
      <c r="Q360">
        <f>SUMIFS('总明细 源文件后台下'!T:T,'总明细 源文件后台下'!E:E,E360,'总明细 源文件后台下'!C:C,"Order")</f>
        <v>0</v>
      </c>
      <c r="R360">
        <f>SUMIFS('总明细 源文件后台下'!U:U,'总明细 源文件后台下'!E:E,E360,'总明细 源文件后台下'!C:C,"Order")</f>
        <v>0</v>
      </c>
      <c r="S360">
        <f>SUMIFS('总明细 源文件后台下'!V:V,'总明细 源文件后台下'!E:E,E360,'总明细 源文件后台下'!C:C,"Order")</f>
        <v>0</v>
      </c>
      <c r="T360">
        <f>SUMIFS('总明细 源文件后台下'!W:W,'总明细 源文件后台下'!E:E,E360,'总明细 源文件后台下'!C:C,"Order")</f>
        <v>0</v>
      </c>
      <c r="U360">
        <f>SUMIFS('总明细 源文件后台下'!G:G,'总明细 源文件后台下'!E:E,E360,'总明细 源文件后台下'!C:C,"Refund")</f>
        <v>0</v>
      </c>
      <c r="V360">
        <f>SUMIFS('总明细 源文件后台下'!M:M,'总明细 源文件后台下'!E:E,E360,'总明细 源文件后台下'!C:C,"Refund")</f>
        <v>0</v>
      </c>
      <c r="W360">
        <f>SUMIFS('总明细 源文件后台下'!N:N,'总明细 源文件后台下'!E:E,E360,'总明细 源文件后台下'!C:C,"Refund")</f>
        <v>0</v>
      </c>
      <c r="X360">
        <f>SUMIFS('总明细 源文件后台下'!O:O,'总明细 源文件后台下'!E:E,E360,'总明细 源文件后台下'!C:C,"Refund")</f>
        <v>0</v>
      </c>
      <c r="Y360">
        <f>SUMIFS('总明细 源文件后台下'!P:P,'总明细 源文件后台下'!E:E,E360,'总明细 源文件后台下'!C:C,"Refund")</f>
        <v>0</v>
      </c>
      <c r="Z360">
        <f>SUMIFS('总明细 源文件后台下'!Q:Q,'总明细 源文件后台下'!E:E,E360,'总明细 源文件后台下'!C:C,"Refund")</f>
        <v>0</v>
      </c>
      <c r="AA360">
        <f>SUMIFS('总明细 源文件后台下'!R:R,'总明细 源文件后台下'!E:E,E360,'总明细 源文件后台下'!C:C,"Refund")</f>
        <v>0</v>
      </c>
      <c r="AB360">
        <f>SUMIFS('总明细 源文件后台下'!S:S,'总明细 源文件后台下'!E:E,E360,'总明细 源文件后台下'!C:C,"Refund")</f>
        <v>0</v>
      </c>
      <c r="AC360">
        <f>SUMIFS('总明细 源文件后台下'!T:T,'总明细 源文件后台下'!E:E,E360,'总明细 源文件后台下'!C:C,"Refund")</f>
        <v>0</v>
      </c>
      <c r="AD360">
        <f>SUMIFS('总明细 源文件后台下'!U:U,'总明细 源文件后台下'!E:E,E360,'总明细 源文件后台下'!C:C,"Refund")</f>
        <v>0</v>
      </c>
      <c r="AE360">
        <f>SUMIFS('总明细 源文件后台下'!V:V,'总明细 源文件后台下'!E:E,E360,'总明细 源文件后台下'!C:C,"Refund")</f>
        <v>0</v>
      </c>
      <c r="AF360">
        <f>SUMIFS('总明细 源文件后台下'!W:W,'总明细 源文件后台下'!E:E,E360,'总明细 源文件后台下'!C:C,"Refund")</f>
        <v>0</v>
      </c>
      <c r="AK360">
        <f>(SUMIF('广告费 源文件后台下'!G:G,E360,'广告费 源文件后台下'!M:M))*-1</f>
        <v>0</v>
      </c>
      <c r="AL360">
        <f>SUMIFS('总明细 源文件后台下'!W:W,'总明细 源文件后台下'!E:E,E360,'总明细 源文件后台下'!C:C,"Adjustment",'总明细 源文件后台下'!F:F,"FBA Inventory Reimbursement - Customer Return")</f>
        <v>0</v>
      </c>
      <c r="AM360">
        <f>SUMIFS('总明细 源文件后台下'!W:W,'总明细 源文件后台下'!E:E,E360,'总明细 源文件后台下'!C:C,"Adjustment",'总明细 源文件后台下'!F:F,"FBA Inventory Reimbursement - Damaged:Warehouse")</f>
        <v>0</v>
      </c>
      <c r="AN360">
        <f>SUMIFS('总明细 源文件后台下'!W:W,'总明细 源文件后台下'!E:E,E360,'总明细 源文件后台下'!C:C,"Adjustment",'总明细 源文件后台下'!F:F,"FBA Inventory Reimbursement - Customer Service Issue")</f>
        <v>0</v>
      </c>
      <c r="AO360">
        <f>SUMIFS('总明细 源文件后台下'!W:W,'总明细 源文件后台下'!E:E,E360,'总明细 源文件后台下'!C:C,"Adjustment",'总明细 源文件后台下'!F:F,"FBA Inventory Reimbursement - Fee Correction")</f>
        <v>0</v>
      </c>
      <c r="AP360">
        <f>SUMIFS('总明细 源文件后台下'!W:W,'总明细 源文件后台下'!E:E,E360,'总明细 源文件后台下'!C:C,"Adjustment",'总明细 源文件后台下'!F:F,"FBA Inventory Reimbursement - General Adjustment")</f>
        <v>0</v>
      </c>
      <c r="AQ360">
        <f>SUMIFS('总明细 源文件后台下'!W:W,'总明细 源文件后台下'!E:E,E360,'总明细 源文件后台下'!C:C,"Adjustment",'总明细 源文件后台下'!F:F,"FBA Inventory Reimbursement - Lost:Inbound")</f>
        <v>0</v>
      </c>
      <c r="AR360">
        <f>SUMIFS('总明细 源文件后台下'!W:W,'总明细 源文件后台下'!E:E,E360,'总明细 源文件后台下'!C:C,"Adjustment",'总明细 源文件后台下'!F:F,"FBA Inventory Reimbursement - Lost:Warehouse")</f>
        <v>0</v>
      </c>
      <c r="AS360">
        <f>SUMIFS('总明细 源文件后台下'!W:W,'总明细 源文件后台下'!E:E,E360,'总明细 源文件后台下'!C:C,"Adjustment",'总明细 源文件后台下'!F:F,"Non-subscription Fee Adjustment")</f>
        <v>0</v>
      </c>
      <c r="AT360">
        <f>SUMIFS('总明细 源文件后台下'!W:W,'总明细 源文件后台下'!E:E,E360,'总明细 源文件后台下'!C:C,"Adjustment",'总明细 源文件后台下'!F:F,"FBA Inventory Placement Service Fee")</f>
        <v>0</v>
      </c>
      <c r="AV360">
        <f>SUMIF('FBA Customer Return Per Unit Fe'!B:B,E360,'FBA Customer Return Per Unit Fe'!C:C)</f>
        <v>0</v>
      </c>
      <c r="AX360">
        <f>(SUMIF('仓储费 源文件后台下'!C:C,E360,'仓储费 源文件后台下'!V:V))*-1</f>
        <v>-0.46289999999999998</v>
      </c>
      <c r="AZ360">
        <f>SUMIF('Disposal Fee销毁费用-160.95'!B:B,E360,'Disposal Fee销毁费用-160.95'!D:D)*-1</f>
        <v>-1.95</v>
      </c>
      <c r="BC360">
        <f>IFERROR(VLOOKUP(F360,'优惠券-86.4'!F:I,4,0),0)</f>
        <v>0</v>
      </c>
      <c r="BD360">
        <f>IFERROR(VLOOKUP(F360,'早评-120'!E:H,4,0),0)</f>
        <v>0</v>
      </c>
      <c r="BF360">
        <f t="shared" si="40"/>
        <v>-2.4129</v>
      </c>
      <c r="BG360">
        <f t="shared" si="41"/>
        <v>0</v>
      </c>
      <c r="BH360">
        <f t="shared" si="42"/>
        <v>-15.68385</v>
      </c>
      <c r="BQ360" s="45">
        <f t="shared" si="43"/>
        <v>-15.68385</v>
      </c>
      <c r="BR360">
        <f>SUMIFS('9月销毁明细'!D:D,'9月销毁明细'!A:A,E360,'9月销毁明细'!H:H,"Sellable")</f>
        <v>0</v>
      </c>
      <c r="BS360">
        <f>SUMIFS('9月销毁明细'!G:G,'9月销毁明细'!A:A,E360,'9月销毁明细'!H:H,"Sellable")</f>
        <v>0</v>
      </c>
      <c r="BT360">
        <f>SUMIFS('9月销毁明细'!D:D,'9月销毁明细'!A:A,E360,'9月销毁明细'!H:H,"Unsellable")</f>
        <v>0</v>
      </c>
      <c r="BU360">
        <f>SUMIFS('9月销毁明细'!G:G,'9月销毁明细'!A:A,E360,'9月销毁明细'!H:H,"Unsellable")</f>
        <v>0</v>
      </c>
      <c r="BW360">
        <f>IFERROR(I360*VLOOKUP(F360,'9.3成本表'!C:L,10,0),0)</f>
        <v>0</v>
      </c>
      <c r="BX360">
        <f t="shared" si="44"/>
        <v>0</v>
      </c>
      <c r="CC360" s="45">
        <f t="shared" si="45"/>
        <v>-15.68385</v>
      </c>
      <c r="CD360" s="45">
        <f t="shared" si="46"/>
        <v>0</v>
      </c>
      <c r="CE360" s="45">
        <f t="shared" si="47"/>
        <v>0</v>
      </c>
    </row>
    <row r="361" spans="4:83" x14ac:dyDescent="0.25">
      <c r="D361" s="20" t="s">
        <v>831</v>
      </c>
      <c r="E361" s="20" t="s">
        <v>832</v>
      </c>
      <c r="F361" s="20">
        <v>4064</v>
      </c>
      <c r="G361">
        <v>355</v>
      </c>
      <c r="H361" s="20"/>
      <c r="I361">
        <f>SUMIFS('总明细 源文件后台下'!G:G,'总明细 源文件后台下'!E:E,E361,'总明细 源文件后台下'!C:C,"Order")</f>
        <v>0</v>
      </c>
      <c r="J361">
        <f>SUMIFS('总明细 源文件后台下'!M:M,'总明细 源文件后台下'!E:E,E361,'总明细 源文件后台下'!C:C,"Order")</f>
        <v>0</v>
      </c>
      <c r="K361">
        <f>SUMIFS('总明细 源文件后台下'!N:N,'总明细 源文件后台下'!E:E,E361,'总明细 源文件后台下'!C:C,"Order")</f>
        <v>0</v>
      </c>
      <c r="L361">
        <f>SUMIFS('总明细 源文件后台下'!O:O,'总明细 源文件后台下'!E:E,E361,'总明细 源文件后台下'!C:C,"Order")</f>
        <v>0</v>
      </c>
      <c r="M361">
        <f>SUMIFS('总明细 源文件后台下'!P:P,'总明细 源文件后台下'!E:E,E361,'总明细 源文件后台下'!C:C,"Order")</f>
        <v>0</v>
      </c>
      <c r="N361">
        <f>SUMIFS('总明细 源文件后台下'!Q:Q,'总明细 源文件后台下'!E:E,E361,'总明细 源文件后台下'!C:C,"Order")</f>
        <v>0</v>
      </c>
      <c r="O361">
        <f>SUMIFS('总明细 源文件后台下'!R:R,'总明细 源文件后台下'!E:E,E361,'总明细 源文件后台下'!C:C,"Order")</f>
        <v>0</v>
      </c>
      <c r="P361">
        <f>SUMIFS('总明细 源文件后台下'!S:S,'总明细 源文件后台下'!E:E,E361,'总明细 源文件后台下'!C:C,"Order")</f>
        <v>0</v>
      </c>
      <c r="Q361">
        <f>SUMIFS('总明细 源文件后台下'!T:T,'总明细 源文件后台下'!E:E,E361,'总明细 源文件后台下'!C:C,"Order")</f>
        <v>0</v>
      </c>
      <c r="R361">
        <f>SUMIFS('总明细 源文件后台下'!U:U,'总明细 源文件后台下'!E:E,E361,'总明细 源文件后台下'!C:C,"Order")</f>
        <v>0</v>
      </c>
      <c r="S361">
        <f>SUMIFS('总明细 源文件后台下'!V:V,'总明细 源文件后台下'!E:E,E361,'总明细 源文件后台下'!C:C,"Order")</f>
        <v>0</v>
      </c>
      <c r="T361">
        <f>SUMIFS('总明细 源文件后台下'!W:W,'总明细 源文件后台下'!E:E,E361,'总明细 源文件后台下'!C:C,"Order")</f>
        <v>0</v>
      </c>
      <c r="U361">
        <f>SUMIFS('总明细 源文件后台下'!G:G,'总明细 源文件后台下'!E:E,E361,'总明细 源文件后台下'!C:C,"Refund")</f>
        <v>0</v>
      </c>
      <c r="V361">
        <f>SUMIFS('总明细 源文件后台下'!M:M,'总明细 源文件后台下'!E:E,E361,'总明细 源文件后台下'!C:C,"Refund")</f>
        <v>0</v>
      </c>
      <c r="W361">
        <f>SUMIFS('总明细 源文件后台下'!N:N,'总明细 源文件后台下'!E:E,E361,'总明细 源文件后台下'!C:C,"Refund")</f>
        <v>0</v>
      </c>
      <c r="X361">
        <f>SUMIFS('总明细 源文件后台下'!O:O,'总明细 源文件后台下'!E:E,E361,'总明细 源文件后台下'!C:C,"Refund")</f>
        <v>0</v>
      </c>
      <c r="Y361">
        <f>SUMIFS('总明细 源文件后台下'!P:P,'总明细 源文件后台下'!E:E,E361,'总明细 源文件后台下'!C:C,"Refund")</f>
        <v>0</v>
      </c>
      <c r="Z361">
        <f>SUMIFS('总明细 源文件后台下'!Q:Q,'总明细 源文件后台下'!E:E,E361,'总明细 源文件后台下'!C:C,"Refund")</f>
        <v>0</v>
      </c>
      <c r="AA361">
        <f>SUMIFS('总明细 源文件后台下'!R:R,'总明细 源文件后台下'!E:E,E361,'总明细 源文件后台下'!C:C,"Refund")</f>
        <v>0</v>
      </c>
      <c r="AB361">
        <f>SUMIFS('总明细 源文件后台下'!S:S,'总明细 源文件后台下'!E:E,E361,'总明细 源文件后台下'!C:C,"Refund")</f>
        <v>0</v>
      </c>
      <c r="AC361">
        <f>SUMIFS('总明细 源文件后台下'!T:T,'总明细 源文件后台下'!E:E,E361,'总明细 源文件后台下'!C:C,"Refund")</f>
        <v>0</v>
      </c>
      <c r="AD361">
        <f>SUMIFS('总明细 源文件后台下'!U:U,'总明细 源文件后台下'!E:E,E361,'总明细 源文件后台下'!C:C,"Refund")</f>
        <v>0</v>
      </c>
      <c r="AE361">
        <f>SUMIFS('总明细 源文件后台下'!V:V,'总明细 源文件后台下'!E:E,E361,'总明细 源文件后台下'!C:C,"Refund")</f>
        <v>0</v>
      </c>
      <c r="AF361">
        <f>SUMIFS('总明细 源文件后台下'!W:W,'总明细 源文件后台下'!E:E,E361,'总明细 源文件后台下'!C:C,"Refund")</f>
        <v>0</v>
      </c>
      <c r="AK361">
        <f>(SUMIF('广告费 源文件后台下'!G:G,E361,'广告费 源文件后台下'!M:M))*-1</f>
        <v>0</v>
      </c>
      <c r="AL361">
        <f>SUMIFS('总明细 源文件后台下'!W:W,'总明细 源文件后台下'!E:E,E361,'总明细 源文件后台下'!C:C,"Adjustment",'总明细 源文件后台下'!F:F,"FBA Inventory Reimbursement - Customer Return")</f>
        <v>0</v>
      </c>
      <c r="AM361">
        <f>SUMIFS('总明细 源文件后台下'!W:W,'总明细 源文件后台下'!E:E,E361,'总明细 源文件后台下'!C:C,"Adjustment",'总明细 源文件后台下'!F:F,"FBA Inventory Reimbursement - Damaged:Warehouse")</f>
        <v>0</v>
      </c>
      <c r="AN361">
        <f>SUMIFS('总明细 源文件后台下'!W:W,'总明细 源文件后台下'!E:E,E361,'总明细 源文件后台下'!C:C,"Adjustment",'总明细 源文件后台下'!F:F,"FBA Inventory Reimbursement - Customer Service Issue")</f>
        <v>0</v>
      </c>
      <c r="AO361">
        <f>SUMIFS('总明细 源文件后台下'!W:W,'总明细 源文件后台下'!E:E,E361,'总明细 源文件后台下'!C:C,"Adjustment",'总明细 源文件后台下'!F:F,"FBA Inventory Reimbursement - Fee Correction")</f>
        <v>0</v>
      </c>
      <c r="AP361">
        <f>SUMIFS('总明细 源文件后台下'!W:W,'总明细 源文件后台下'!E:E,E361,'总明细 源文件后台下'!C:C,"Adjustment",'总明细 源文件后台下'!F:F,"FBA Inventory Reimbursement - General Adjustment")</f>
        <v>0</v>
      </c>
      <c r="AQ361">
        <f>SUMIFS('总明细 源文件后台下'!W:W,'总明细 源文件后台下'!E:E,E361,'总明细 源文件后台下'!C:C,"Adjustment",'总明细 源文件后台下'!F:F,"FBA Inventory Reimbursement - Lost:Inbound")</f>
        <v>0</v>
      </c>
      <c r="AR361">
        <f>SUMIFS('总明细 源文件后台下'!W:W,'总明细 源文件后台下'!E:E,E361,'总明细 源文件后台下'!C:C,"Adjustment",'总明细 源文件后台下'!F:F,"FBA Inventory Reimbursement - Lost:Warehouse")</f>
        <v>0</v>
      </c>
      <c r="AS361">
        <f>SUMIFS('总明细 源文件后台下'!W:W,'总明细 源文件后台下'!E:E,E361,'总明细 源文件后台下'!C:C,"Adjustment",'总明细 源文件后台下'!F:F,"Non-subscription Fee Adjustment")</f>
        <v>0</v>
      </c>
      <c r="AT361">
        <f>SUMIFS('总明细 源文件后台下'!W:W,'总明细 源文件后台下'!E:E,E361,'总明细 源文件后台下'!C:C,"Adjustment",'总明细 源文件后台下'!F:F,"FBA Inventory Placement Service Fee")</f>
        <v>0</v>
      </c>
      <c r="AV361">
        <f>SUMIF('FBA Customer Return Per Unit Fe'!B:B,E361,'FBA Customer Return Per Unit Fe'!C:C)</f>
        <v>0</v>
      </c>
      <c r="AX361">
        <f>(SUMIF('仓储费 源文件后台下'!C:C,E361,'仓储费 源文件后台下'!V:V))*-1</f>
        <v>-0.17799999999999999</v>
      </c>
      <c r="AZ361">
        <f>SUMIF('Disposal Fee销毁费用-160.95'!B:B,E361,'Disposal Fee销毁费用-160.95'!D:D)*-1</f>
        <v>-0.75</v>
      </c>
      <c r="BC361">
        <f>IFERROR(VLOOKUP(F361,'优惠券-86.4'!F:I,4,0),0)</f>
        <v>0</v>
      </c>
      <c r="BD361">
        <f>IFERROR(VLOOKUP(F361,'早评-120'!E:H,4,0),0)</f>
        <v>0</v>
      </c>
      <c r="BF361">
        <f t="shared" si="40"/>
        <v>-0.92799999999999994</v>
      </c>
      <c r="BG361">
        <f t="shared" si="41"/>
        <v>0</v>
      </c>
      <c r="BH361">
        <f t="shared" si="42"/>
        <v>-6.032</v>
      </c>
      <c r="BQ361" s="45">
        <f t="shared" si="43"/>
        <v>-6.032</v>
      </c>
      <c r="BR361">
        <f>SUMIFS('9月销毁明细'!D:D,'9月销毁明细'!A:A,E361,'9月销毁明细'!H:H,"Sellable")</f>
        <v>0</v>
      </c>
      <c r="BS361">
        <f>SUMIFS('9月销毁明细'!G:G,'9月销毁明细'!A:A,E361,'9月销毁明细'!H:H,"Sellable")</f>
        <v>0</v>
      </c>
      <c r="BT361">
        <f>SUMIFS('9月销毁明细'!D:D,'9月销毁明细'!A:A,E361,'9月销毁明细'!H:H,"Unsellable")</f>
        <v>0</v>
      </c>
      <c r="BU361">
        <f>SUMIFS('9月销毁明细'!G:G,'9月销毁明细'!A:A,E361,'9月销毁明细'!H:H,"Unsellable")</f>
        <v>0</v>
      </c>
      <c r="BW361">
        <f>IFERROR(I361*VLOOKUP(F361,'9.3成本表'!C:L,10,0),0)</f>
        <v>0</v>
      </c>
      <c r="BX361">
        <f t="shared" si="44"/>
        <v>0</v>
      </c>
      <c r="CC361" s="45">
        <f t="shared" si="45"/>
        <v>-6.032</v>
      </c>
      <c r="CD361" s="45">
        <f t="shared" si="46"/>
        <v>0</v>
      </c>
      <c r="CE361" s="45">
        <f t="shared" si="47"/>
        <v>0</v>
      </c>
    </row>
    <row r="362" spans="4:83" x14ac:dyDescent="0.25">
      <c r="D362" s="20" t="s">
        <v>833</v>
      </c>
      <c r="E362" s="20" t="s">
        <v>834</v>
      </c>
      <c r="F362" s="20">
        <v>4064</v>
      </c>
      <c r="G362">
        <v>356</v>
      </c>
      <c r="H362" s="20"/>
      <c r="I362">
        <f>SUMIFS('总明细 源文件后台下'!G:G,'总明细 源文件后台下'!E:E,E362,'总明细 源文件后台下'!C:C,"Order")</f>
        <v>0</v>
      </c>
      <c r="J362">
        <f>SUMIFS('总明细 源文件后台下'!M:M,'总明细 源文件后台下'!E:E,E362,'总明细 源文件后台下'!C:C,"Order")</f>
        <v>0</v>
      </c>
      <c r="K362">
        <f>SUMIFS('总明细 源文件后台下'!N:N,'总明细 源文件后台下'!E:E,E362,'总明细 源文件后台下'!C:C,"Order")</f>
        <v>0</v>
      </c>
      <c r="L362">
        <f>SUMIFS('总明细 源文件后台下'!O:O,'总明细 源文件后台下'!E:E,E362,'总明细 源文件后台下'!C:C,"Order")</f>
        <v>0</v>
      </c>
      <c r="M362">
        <f>SUMIFS('总明细 源文件后台下'!P:P,'总明细 源文件后台下'!E:E,E362,'总明细 源文件后台下'!C:C,"Order")</f>
        <v>0</v>
      </c>
      <c r="N362">
        <f>SUMIFS('总明细 源文件后台下'!Q:Q,'总明细 源文件后台下'!E:E,E362,'总明细 源文件后台下'!C:C,"Order")</f>
        <v>0</v>
      </c>
      <c r="O362">
        <f>SUMIFS('总明细 源文件后台下'!R:R,'总明细 源文件后台下'!E:E,E362,'总明细 源文件后台下'!C:C,"Order")</f>
        <v>0</v>
      </c>
      <c r="P362">
        <f>SUMIFS('总明细 源文件后台下'!S:S,'总明细 源文件后台下'!E:E,E362,'总明细 源文件后台下'!C:C,"Order")</f>
        <v>0</v>
      </c>
      <c r="Q362">
        <f>SUMIFS('总明细 源文件后台下'!T:T,'总明细 源文件后台下'!E:E,E362,'总明细 源文件后台下'!C:C,"Order")</f>
        <v>0</v>
      </c>
      <c r="R362">
        <f>SUMIFS('总明细 源文件后台下'!U:U,'总明细 源文件后台下'!E:E,E362,'总明细 源文件后台下'!C:C,"Order")</f>
        <v>0</v>
      </c>
      <c r="S362">
        <f>SUMIFS('总明细 源文件后台下'!V:V,'总明细 源文件后台下'!E:E,E362,'总明细 源文件后台下'!C:C,"Order")</f>
        <v>0</v>
      </c>
      <c r="T362">
        <f>SUMIFS('总明细 源文件后台下'!W:W,'总明细 源文件后台下'!E:E,E362,'总明细 源文件后台下'!C:C,"Order")</f>
        <v>0</v>
      </c>
      <c r="U362">
        <f>SUMIFS('总明细 源文件后台下'!G:G,'总明细 源文件后台下'!E:E,E362,'总明细 源文件后台下'!C:C,"Refund")</f>
        <v>0</v>
      </c>
      <c r="V362">
        <f>SUMIFS('总明细 源文件后台下'!M:M,'总明细 源文件后台下'!E:E,E362,'总明细 源文件后台下'!C:C,"Refund")</f>
        <v>0</v>
      </c>
      <c r="W362">
        <f>SUMIFS('总明细 源文件后台下'!N:N,'总明细 源文件后台下'!E:E,E362,'总明细 源文件后台下'!C:C,"Refund")</f>
        <v>0</v>
      </c>
      <c r="X362">
        <f>SUMIFS('总明细 源文件后台下'!O:O,'总明细 源文件后台下'!E:E,E362,'总明细 源文件后台下'!C:C,"Refund")</f>
        <v>0</v>
      </c>
      <c r="Y362">
        <f>SUMIFS('总明细 源文件后台下'!P:P,'总明细 源文件后台下'!E:E,E362,'总明细 源文件后台下'!C:C,"Refund")</f>
        <v>0</v>
      </c>
      <c r="Z362">
        <f>SUMIFS('总明细 源文件后台下'!Q:Q,'总明细 源文件后台下'!E:E,E362,'总明细 源文件后台下'!C:C,"Refund")</f>
        <v>0</v>
      </c>
      <c r="AA362">
        <f>SUMIFS('总明细 源文件后台下'!R:R,'总明细 源文件后台下'!E:E,E362,'总明细 源文件后台下'!C:C,"Refund")</f>
        <v>0</v>
      </c>
      <c r="AB362">
        <f>SUMIFS('总明细 源文件后台下'!S:S,'总明细 源文件后台下'!E:E,E362,'总明细 源文件后台下'!C:C,"Refund")</f>
        <v>0</v>
      </c>
      <c r="AC362">
        <f>SUMIFS('总明细 源文件后台下'!T:T,'总明细 源文件后台下'!E:E,E362,'总明细 源文件后台下'!C:C,"Refund")</f>
        <v>0</v>
      </c>
      <c r="AD362">
        <f>SUMIFS('总明细 源文件后台下'!U:U,'总明细 源文件后台下'!E:E,E362,'总明细 源文件后台下'!C:C,"Refund")</f>
        <v>0</v>
      </c>
      <c r="AE362">
        <f>SUMIFS('总明细 源文件后台下'!V:V,'总明细 源文件后台下'!E:E,E362,'总明细 源文件后台下'!C:C,"Refund")</f>
        <v>0</v>
      </c>
      <c r="AF362">
        <f>SUMIFS('总明细 源文件后台下'!W:W,'总明细 源文件后台下'!E:E,E362,'总明细 源文件后台下'!C:C,"Refund")</f>
        <v>0</v>
      </c>
      <c r="AK362">
        <f>(SUMIF('广告费 源文件后台下'!G:G,E362,'广告费 源文件后台下'!M:M))*-1</f>
        <v>0</v>
      </c>
      <c r="AL362">
        <f>SUMIFS('总明细 源文件后台下'!W:W,'总明细 源文件后台下'!E:E,E362,'总明细 源文件后台下'!C:C,"Adjustment",'总明细 源文件后台下'!F:F,"FBA Inventory Reimbursement - Customer Return")</f>
        <v>0</v>
      </c>
      <c r="AM362">
        <f>SUMIFS('总明细 源文件后台下'!W:W,'总明细 源文件后台下'!E:E,E362,'总明细 源文件后台下'!C:C,"Adjustment",'总明细 源文件后台下'!F:F,"FBA Inventory Reimbursement - Damaged:Warehouse")</f>
        <v>0</v>
      </c>
      <c r="AN362">
        <f>SUMIFS('总明细 源文件后台下'!W:W,'总明细 源文件后台下'!E:E,E362,'总明细 源文件后台下'!C:C,"Adjustment",'总明细 源文件后台下'!F:F,"FBA Inventory Reimbursement - Customer Service Issue")</f>
        <v>0</v>
      </c>
      <c r="AO362">
        <f>SUMIFS('总明细 源文件后台下'!W:W,'总明细 源文件后台下'!E:E,E362,'总明细 源文件后台下'!C:C,"Adjustment",'总明细 源文件后台下'!F:F,"FBA Inventory Reimbursement - Fee Correction")</f>
        <v>0</v>
      </c>
      <c r="AP362">
        <f>SUMIFS('总明细 源文件后台下'!W:W,'总明细 源文件后台下'!E:E,E362,'总明细 源文件后台下'!C:C,"Adjustment",'总明细 源文件后台下'!F:F,"FBA Inventory Reimbursement - General Adjustment")</f>
        <v>0</v>
      </c>
      <c r="AQ362">
        <f>SUMIFS('总明细 源文件后台下'!W:W,'总明细 源文件后台下'!E:E,E362,'总明细 源文件后台下'!C:C,"Adjustment",'总明细 源文件后台下'!F:F,"FBA Inventory Reimbursement - Lost:Inbound")</f>
        <v>0</v>
      </c>
      <c r="AR362">
        <f>SUMIFS('总明细 源文件后台下'!W:W,'总明细 源文件后台下'!E:E,E362,'总明细 源文件后台下'!C:C,"Adjustment",'总明细 源文件后台下'!F:F,"FBA Inventory Reimbursement - Lost:Warehouse")</f>
        <v>0</v>
      </c>
      <c r="AS362">
        <f>SUMIFS('总明细 源文件后台下'!W:W,'总明细 源文件后台下'!E:E,E362,'总明细 源文件后台下'!C:C,"Adjustment",'总明细 源文件后台下'!F:F,"Non-subscription Fee Adjustment")</f>
        <v>0</v>
      </c>
      <c r="AT362">
        <f>SUMIFS('总明细 源文件后台下'!W:W,'总明细 源文件后台下'!E:E,E362,'总明细 源文件后台下'!C:C,"Adjustment",'总明细 源文件后台下'!F:F,"FBA Inventory Placement Service Fee")</f>
        <v>0</v>
      </c>
      <c r="AV362">
        <f>SUMIF('FBA Customer Return Per Unit Fe'!B:B,E362,'FBA Customer Return Per Unit Fe'!C:C)</f>
        <v>0</v>
      </c>
      <c r="AX362">
        <f>(SUMIF('仓储费 源文件后台下'!C:C,E362,'仓储费 源文件后台下'!V:V))*-1</f>
        <v>0</v>
      </c>
      <c r="AZ362">
        <f>SUMIF('Disposal Fee销毁费用-160.95'!B:B,E362,'Disposal Fee销毁费用-160.95'!D:D)*-1</f>
        <v>0</v>
      </c>
      <c r="BC362">
        <f>IFERROR(VLOOKUP(F362,'优惠券-86.4'!F:I,4,0),0)</f>
        <v>0</v>
      </c>
      <c r="BD362">
        <f>IFERROR(VLOOKUP(F362,'早评-120'!E:H,4,0),0)</f>
        <v>0</v>
      </c>
      <c r="BF362">
        <f t="shared" si="40"/>
        <v>0</v>
      </c>
      <c r="BG362">
        <f t="shared" si="41"/>
        <v>0</v>
      </c>
      <c r="BH362">
        <f t="shared" si="42"/>
        <v>0</v>
      </c>
      <c r="BQ362" s="45">
        <f t="shared" si="43"/>
        <v>0</v>
      </c>
      <c r="BR362">
        <f>SUMIFS('9月销毁明细'!D:D,'9月销毁明细'!A:A,E362,'9月销毁明细'!H:H,"Sellable")</f>
        <v>0</v>
      </c>
      <c r="BS362">
        <f>SUMIFS('9月销毁明细'!G:G,'9月销毁明细'!A:A,E362,'9月销毁明细'!H:H,"Sellable")</f>
        <v>0</v>
      </c>
      <c r="BT362">
        <f>SUMIFS('9月销毁明细'!D:D,'9月销毁明细'!A:A,E362,'9月销毁明细'!H:H,"Unsellable")</f>
        <v>0</v>
      </c>
      <c r="BU362">
        <f>SUMIFS('9月销毁明细'!G:G,'9月销毁明细'!A:A,E362,'9月销毁明细'!H:H,"Unsellable")</f>
        <v>0</v>
      </c>
      <c r="BW362">
        <f>IFERROR(I362*VLOOKUP(F362,'9.3成本表'!C:L,10,0),0)</f>
        <v>0</v>
      </c>
      <c r="BX362">
        <f t="shared" si="44"/>
        <v>0</v>
      </c>
      <c r="CC362" s="45">
        <f t="shared" si="45"/>
        <v>0</v>
      </c>
      <c r="CD362" s="45">
        <f t="shared" si="46"/>
        <v>0</v>
      </c>
      <c r="CE362" s="45">
        <f t="shared" si="47"/>
        <v>0</v>
      </c>
    </row>
    <row r="363" spans="4:83" x14ac:dyDescent="0.25">
      <c r="D363" s="20" t="s">
        <v>835</v>
      </c>
      <c r="E363" s="20" t="s">
        <v>836</v>
      </c>
      <c r="F363" s="20">
        <v>4080</v>
      </c>
      <c r="G363">
        <v>357</v>
      </c>
      <c r="H363" s="20"/>
      <c r="I363">
        <f>SUMIFS('总明细 源文件后台下'!G:G,'总明细 源文件后台下'!E:E,E363,'总明细 源文件后台下'!C:C,"Order")</f>
        <v>0</v>
      </c>
      <c r="J363">
        <f>SUMIFS('总明细 源文件后台下'!M:M,'总明细 源文件后台下'!E:E,E363,'总明细 源文件后台下'!C:C,"Order")</f>
        <v>0</v>
      </c>
      <c r="K363">
        <f>SUMIFS('总明细 源文件后台下'!N:N,'总明细 源文件后台下'!E:E,E363,'总明细 源文件后台下'!C:C,"Order")</f>
        <v>0</v>
      </c>
      <c r="L363">
        <f>SUMIFS('总明细 源文件后台下'!O:O,'总明细 源文件后台下'!E:E,E363,'总明细 源文件后台下'!C:C,"Order")</f>
        <v>0</v>
      </c>
      <c r="M363">
        <f>SUMIFS('总明细 源文件后台下'!P:P,'总明细 源文件后台下'!E:E,E363,'总明细 源文件后台下'!C:C,"Order")</f>
        <v>0</v>
      </c>
      <c r="N363">
        <f>SUMIFS('总明细 源文件后台下'!Q:Q,'总明细 源文件后台下'!E:E,E363,'总明细 源文件后台下'!C:C,"Order")</f>
        <v>0</v>
      </c>
      <c r="O363">
        <f>SUMIFS('总明细 源文件后台下'!R:R,'总明细 源文件后台下'!E:E,E363,'总明细 源文件后台下'!C:C,"Order")</f>
        <v>0</v>
      </c>
      <c r="P363">
        <f>SUMIFS('总明细 源文件后台下'!S:S,'总明细 源文件后台下'!E:E,E363,'总明细 源文件后台下'!C:C,"Order")</f>
        <v>0</v>
      </c>
      <c r="Q363">
        <f>SUMIFS('总明细 源文件后台下'!T:T,'总明细 源文件后台下'!E:E,E363,'总明细 源文件后台下'!C:C,"Order")</f>
        <v>0</v>
      </c>
      <c r="R363">
        <f>SUMIFS('总明细 源文件后台下'!U:U,'总明细 源文件后台下'!E:E,E363,'总明细 源文件后台下'!C:C,"Order")</f>
        <v>0</v>
      </c>
      <c r="S363">
        <f>SUMIFS('总明细 源文件后台下'!V:V,'总明细 源文件后台下'!E:E,E363,'总明细 源文件后台下'!C:C,"Order")</f>
        <v>0</v>
      </c>
      <c r="T363">
        <f>SUMIFS('总明细 源文件后台下'!W:W,'总明细 源文件后台下'!E:E,E363,'总明细 源文件后台下'!C:C,"Order")</f>
        <v>0</v>
      </c>
      <c r="U363">
        <f>SUMIFS('总明细 源文件后台下'!G:G,'总明细 源文件后台下'!E:E,E363,'总明细 源文件后台下'!C:C,"Refund")</f>
        <v>0</v>
      </c>
      <c r="V363">
        <f>SUMIFS('总明细 源文件后台下'!M:M,'总明细 源文件后台下'!E:E,E363,'总明细 源文件后台下'!C:C,"Refund")</f>
        <v>0</v>
      </c>
      <c r="W363">
        <f>SUMIFS('总明细 源文件后台下'!N:N,'总明细 源文件后台下'!E:E,E363,'总明细 源文件后台下'!C:C,"Refund")</f>
        <v>0</v>
      </c>
      <c r="X363">
        <f>SUMIFS('总明细 源文件后台下'!O:O,'总明细 源文件后台下'!E:E,E363,'总明细 源文件后台下'!C:C,"Refund")</f>
        <v>0</v>
      </c>
      <c r="Y363">
        <f>SUMIFS('总明细 源文件后台下'!P:P,'总明细 源文件后台下'!E:E,E363,'总明细 源文件后台下'!C:C,"Refund")</f>
        <v>0</v>
      </c>
      <c r="Z363">
        <f>SUMIFS('总明细 源文件后台下'!Q:Q,'总明细 源文件后台下'!E:E,E363,'总明细 源文件后台下'!C:C,"Refund")</f>
        <v>0</v>
      </c>
      <c r="AA363">
        <f>SUMIFS('总明细 源文件后台下'!R:R,'总明细 源文件后台下'!E:E,E363,'总明细 源文件后台下'!C:C,"Refund")</f>
        <v>0</v>
      </c>
      <c r="AB363">
        <f>SUMIFS('总明细 源文件后台下'!S:S,'总明细 源文件后台下'!E:E,E363,'总明细 源文件后台下'!C:C,"Refund")</f>
        <v>0</v>
      </c>
      <c r="AC363">
        <f>SUMIFS('总明细 源文件后台下'!T:T,'总明细 源文件后台下'!E:E,E363,'总明细 源文件后台下'!C:C,"Refund")</f>
        <v>0</v>
      </c>
      <c r="AD363">
        <f>SUMIFS('总明细 源文件后台下'!U:U,'总明细 源文件后台下'!E:E,E363,'总明细 源文件后台下'!C:C,"Refund")</f>
        <v>0</v>
      </c>
      <c r="AE363">
        <f>SUMIFS('总明细 源文件后台下'!V:V,'总明细 源文件后台下'!E:E,E363,'总明细 源文件后台下'!C:C,"Refund")</f>
        <v>0</v>
      </c>
      <c r="AF363">
        <f>SUMIFS('总明细 源文件后台下'!W:W,'总明细 源文件后台下'!E:E,E363,'总明细 源文件后台下'!C:C,"Refund")</f>
        <v>0</v>
      </c>
      <c r="AK363">
        <f>(SUMIF('广告费 源文件后台下'!G:G,E363,'广告费 源文件后台下'!M:M))*-1</f>
        <v>0</v>
      </c>
      <c r="AL363">
        <f>SUMIFS('总明细 源文件后台下'!W:W,'总明细 源文件后台下'!E:E,E363,'总明细 源文件后台下'!C:C,"Adjustment",'总明细 源文件后台下'!F:F,"FBA Inventory Reimbursement - Customer Return")</f>
        <v>0</v>
      </c>
      <c r="AM363">
        <f>SUMIFS('总明细 源文件后台下'!W:W,'总明细 源文件后台下'!E:E,E363,'总明细 源文件后台下'!C:C,"Adjustment",'总明细 源文件后台下'!F:F,"FBA Inventory Reimbursement - Damaged:Warehouse")</f>
        <v>0</v>
      </c>
      <c r="AN363">
        <f>SUMIFS('总明细 源文件后台下'!W:W,'总明细 源文件后台下'!E:E,E363,'总明细 源文件后台下'!C:C,"Adjustment",'总明细 源文件后台下'!F:F,"FBA Inventory Reimbursement - Customer Service Issue")</f>
        <v>0</v>
      </c>
      <c r="AO363">
        <f>SUMIFS('总明细 源文件后台下'!W:W,'总明细 源文件后台下'!E:E,E363,'总明细 源文件后台下'!C:C,"Adjustment",'总明细 源文件后台下'!F:F,"FBA Inventory Reimbursement - Fee Correction")</f>
        <v>0</v>
      </c>
      <c r="AP363">
        <f>SUMIFS('总明细 源文件后台下'!W:W,'总明细 源文件后台下'!E:E,E363,'总明细 源文件后台下'!C:C,"Adjustment",'总明细 源文件后台下'!F:F,"FBA Inventory Reimbursement - General Adjustment")</f>
        <v>0</v>
      </c>
      <c r="AQ363">
        <f>SUMIFS('总明细 源文件后台下'!W:W,'总明细 源文件后台下'!E:E,E363,'总明细 源文件后台下'!C:C,"Adjustment",'总明细 源文件后台下'!F:F,"FBA Inventory Reimbursement - Lost:Inbound")</f>
        <v>0</v>
      </c>
      <c r="AR363">
        <f>SUMIFS('总明细 源文件后台下'!W:W,'总明细 源文件后台下'!E:E,E363,'总明细 源文件后台下'!C:C,"Adjustment",'总明细 源文件后台下'!F:F,"FBA Inventory Reimbursement - Lost:Warehouse")</f>
        <v>0</v>
      </c>
      <c r="AS363">
        <f>SUMIFS('总明细 源文件后台下'!W:W,'总明细 源文件后台下'!E:E,E363,'总明细 源文件后台下'!C:C,"Adjustment",'总明细 源文件后台下'!F:F,"Non-subscription Fee Adjustment")</f>
        <v>0</v>
      </c>
      <c r="AT363">
        <f>SUMIFS('总明细 源文件后台下'!W:W,'总明细 源文件后台下'!E:E,E363,'总明细 源文件后台下'!C:C,"Adjustment",'总明细 源文件后台下'!F:F,"FBA Inventory Placement Service Fee")</f>
        <v>0</v>
      </c>
      <c r="AV363">
        <f>SUMIF('FBA Customer Return Per Unit Fe'!B:B,E363,'FBA Customer Return Per Unit Fe'!C:C)</f>
        <v>0</v>
      </c>
      <c r="AX363">
        <f>(SUMIF('仓储费 源文件后台下'!C:C,E363,'仓储费 源文件后台下'!V:V))*-1</f>
        <v>-0.23620000000000002</v>
      </c>
      <c r="AZ363">
        <f>SUMIF('Disposal Fee销毁费用-160.95'!B:B,E363,'Disposal Fee销毁费用-160.95'!D:D)*-1</f>
        <v>-0.9</v>
      </c>
      <c r="BC363">
        <f>IFERROR(VLOOKUP(F363,'优惠券-86.4'!F:I,4,0),0)</f>
        <v>0</v>
      </c>
      <c r="BD363">
        <f>IFERROR(VLOOKUP(F363,'早评-120'!E:H,4,0),0)</f>
        <v>0</v>
      </c>
      <c r="BF363">
        <f t="shared" si="40"/>
        <v>-1.1362000000000001</v>
      </c>
      <c r="BG363">
        <f t="shared" si="41"/>
        <v>0</v>
      </c>
      <c r="BH363">
        <f t="shared" si="42"/>
        <v>-7.3853000000000009</v>
      </c>
      <c r="BQ363" s="45">
        <f t="shared" si="43"/>
        <v>-7.3853000000000009</v>
      </c>
      <c r="BR363">
        <f>SUMIFS('9月销毁明细'!D:D,'9月销毁明细'!A:A,E363,'9月销毁明细'!H:H,"Sellable")</f>
        <v>0</v>
      </c>
      <c r="BS363">
        <f>SUMIFS('9月销毁明细'!G:G,'9月销毁明细'!A:A,E363,'9月销毁明细'!H:H,"Sellable")</f>
        <v>0</v>
      </c>
      <c r="BT363">
        <f>SUMIFS('9月销毁明细'!D:D,'9月销毁明细'!A:A,E363,'9月销毁明细'!H:H,"Unsellable")</f>
        <v>0</v>
      </c>
      <c r="BU363">
        <f>SUMIFS('9月销毁明细'!G:G,'9月销毁明细'!A:A,E363,'9月销毁明细'!H:H,"Unsellable")</f>
        <v>0</v>
      </c>
      <c r="BW363">
        <f>IFERROR(I363*VLOOKUP(F363,'9.3成本表'!C:L,10,0),0)</f>
        <v>0</v>
      </c>
      <c r="BX363">
        <f t="shared" si="44"/>
        <v>0</v>
      </c>
      <c r="CC363" s="45">
        <f t="shared" si="45"/>
        <v>-7.3853000000000009</v>
      </c>
      <c r="CD363" s="45">
        <f t="shared" si="46"/>
        <v>0</v>
      </c>
      <c r="CE363" s="45">
        <f t="shared" si="47"/>
        <v>0</v>
      </c>
    </row>
    <row r="364" spans="4:83" x14ac:dyDescent="0.25">
      <c r="D364" s="20" t="s">
        <v>837</v>
      </c>
      <c r="E364" s="20" t="s">
        <v>838</v>
      </c>
      <c r="F364" s="20">
        <v>4080</v>
      </c>
      <c r="G364">
        <v>358</v>
      </c>
      <c r="H364" s="20"/>
      <c r="I364">
        <f>SUMIFS('总明细 源文件后台下'!G:G,'总明细 源文件后台下'!E:E,E364,'总明细 源文件后台下'!C:C,"Order")</f>
        <v>0</v>
      </c>
      <c r="J364">
        <f>SUMIFS('总明细 源文件后台下'!M:M,'总明细 源文件后台下'!E:E,E364,'总明细 源文件后台下'!C:C,"Order")</f>
        <v>0</v>
      </c>
      <c r="K364">
        <f>SUMIFS('总明细 源文件后台下'!N:N,'总明细 源文件后台下'!E:E,E364,'总明细 源文件后台下'!C:C,"Order")</f>
        <v>0</v>
      </c>
      <c r="L364">
        <f>SUMIFS('总明细 源文件后台下'!O:O,'总明细 源文件后台下'!E:E,E364,'总明细 源文件后台下'!C:C,"Order")</f>
        <v>0</v>
      </c>
      <c r="M364">
        <f>SUMIFS('总明细 源文件后台下'!P:P,'总明细 源文件后台下'!E:E,E364,'总明细 源文件后台下'!C:C,"Order")</f>
        <v>0</v>
      </c>
      <c r="N364">
        <f>SUMIFS('总明细 源文件后台下'!Q:Q,'总明细 源文件后台下'!E:E,E364,'总明细 源文件后台下'!C:C,"Order")</f>
        <v>0</v>
      </c>
      <c r="O364">
        <f>SUMIFS('总明细 源文件后台下'!R:R,'总明细 源文件后台下'!E:E,E364,'总明细 源文件后台下'!C:C,"Order")</f>
        <v>0</v>
      </c>
      <c r="P364">
        <f>SUMIFS('总明细 源文件后台下'!S:S,'总明细 源文件后台下'!E:E,E364,'总明细 源文件后台下'!C:C,"Order")</f>
        <v>0</v>
      </c>
      <c r="Q364">
        <f>SUMIFS('总明细 源文件后台下'!T:T,'总明细 源文件后台下'!E:E,E364,'总明细 源文件后台下'!C:C,"Order")</f>
        <v>0</v>
      </c>
      <c r="R364">
        <f>SUMIFS('总明细 源文件后台下'!U:U,'总明细 源文件后台下'!E:E,E364,'总明细 源文件后台下'!C:C,"Order")</f>
        <v>0</v>
      </c>
      <c r="S364">
        <f>SUMIFS('总明细 源文件后台下'!V:V,'总明细 源文件后台下'!E:E,E364,'总明细 源文件后台下'!C:C,"Order")</f>
        <v>0</v>
      </c>
      <c r="T364">
        <f>SUMIFS('总明细 源文件后台下'!W:W,'总明细 源文件后台下'!E:E,E364,'总明细 源文件后台下'!C:C,"Order")</f>
        <v>0</v>
      </c>
      <c r="U364">
        <f>SUMIFS('总明细 源文件后台下'!G:G,'总明细 源文件后台下'!E:E,E364,'总明细 源文件后台下'!C:C,"Refund")</f>
        <v>0</v>
      </c>
      <c r="V364">
        <f>SUMIFS('总明细 源文件后台下'!M:M,'总明细 源文件后台下'!E:E,E364,'总明细 源文件后台下'!C:C,"Refund")</f>
        <v>0</v>
      </c>
      <c r="W364">
        <f>SUMIFS('总明细 源文件后台下'!N:N,'总明细 源文件后台下'!E:E,E364,'总明细 源文件后台下'!C:C,"Refund")</f>
        <v>0</v>
      </c>
      <c r="X364">
        <f>SUMIFS('总明细 源文件后台下'!O:O,'总明细 源文件后台下'!E:E,E364,'总明细 源文件后台下'!C:C,"Refund")</f>
        <v>0</v>
      </c>
      <c r="Y364">
        <f>SUMIFS('总明细 源文件后台下'!P:P,'总明细 源文件后台下'!E:E,E364,'总明细 源文件后台下'!C:C,"Refund")</f>
        <v>0</v>
      </c>
      <c r="Z364">
        <f>SUMIFS('总明细 源文件后台下'!Q:Q,'总明细 源文件后台下'!E:E,E364,'总明细 源文件后台下'!C:C,"Refund")</f>
        <v>0</v>
      </c>
      <c r="AA364">
        <f>SUMIFS('总明细 源文件后台下'!R:R,'总明细 源文件后台下'!E:E,E364,'总明细 源文件后台下'!C:C,"Refund")</f>
        <v>0</v>
      </c>
      <c r="AB364">
        <f>SUMIFS('总明细 源文件后台下'!S:S,'总明细 源文件后台下'!E:E,E364,'总明细 源文件后台下'!C:C,"Refund")</f>
        <v>0</v>
      </c>
      <c r="AC364">
        <f>SUMIFS('总明细 源文件后台下'!T:T,'总明细 源文件后台下'!E:E,E364,'总明细 源文件后台下'!C:C,"Refund")</f>
        <v>0</v>
      </c>
      <c r="AD364">
        <f>SUMIFS('总明细 源文件后台下'!U:U,'总明细 源文件后台下'!E:E,E364,'总明细 源文件后台下'!C:C,"Refund")</f>
        <v>0</v>
      </c>
      <c r="AE364">
        <f>SUMIFS('总明细 源文件后台下'!V:V,'总明细 源文件后台下'!E:E,E364,'总明细 源文件后台下'!C:C,"Refund")</f>
        <v>0</v>
      </c>
      <c r="AF364">
        <f>SUMIFS('总明细 源文件后台下'!W:W,'总明细 源文件后台下'!E:E,E364,'总明细 源文件后台下'!C:C,"Refund")</f>
        <v>0</v>
      </c>
      <c r="AK364">
        <f>(SUMIF('广告费 源文件后台下'!G:G,E364,'广告费 源文件后台下'!M:M))*-1</f>
        <v>0</v>
      </c>
      <c r="AL364">
        <f>SUMIFS('总明细 源文件后台下'!W:W,'总明细 源文件后台下'!E:E,E364,'总明细 源文件后台下'!C:C,"Adjustment",'总明细 源文件后台下'!F:F,"FBA Inventory Reimbursement - Customer Return")</f>
        <v>0</v>
      </c>
      <c r="AM364">
        <f>SUMIFS('总明细 源文件后台下'!W:W,'总明细 源文件后台下'!E:E,E364,'总明细 源文件后台下'!C:C,"Adjustment",'总明细 源文件后台下'!F:F,"FBA Inventory Reimbursement - Damaged:Warehouse")</f>
        <v>0</v>
      </c>
      <c r="AN364">
        <f>SUMIFS('总明细 源文件后台下'!W:W,'总明细 源文件后台下'!E:E,E364,'总明细 源文件后台下'!C:C,"Adjustment",'总明细 源文件后台下'!F:F,"FBA Inventory Reimbursement - Customer Service Issue")</f>
        <v>0</v>
      </c>
      <c r="AO364">
        <f>SUMIFS('总明细 源文件后台下'!W:W,'总明细 源文件后台下'!E:E,E364,'总明细 源文件后台下'!C:C,"Adjustment",'总明细 源文件后台下'!F:F,"FBA Inventory Reimbursement - Fee Correction")</f>
        <v>0</v>
      </c>
      <c r="AP364">
        <f>SUMIFS('总明细 源文件后台下'!W:W,'总明细 源文件后台下'!E:E,E364,'总明细 源文件后台下'!C:C,"Adjustment",'总明细 源文件后台下'!F:F,"FBA Inventory Reimbursement - General Adjustment")</f>
        <v>0</v>
      </c>
      <c r="AQ364">
        <f>SUMIFS('总明细 源文件后台下'!W:W,'总明细 源文件后台下'!E:E,E364,'总明细 源文件后台下'!C:C,"Adjustment",'总明细 源文件后台下'!F:F,"FBA Inventory Reimbursement - Lost:Inbound")</f>
        <v>0</v>
      </c>
      <c r="AR364">
        <f>SUMIFS('总明细 源文件后台下'!W:W,'总明细 源文件后台下'!E:E,E364,'总明细 源文件后台下'!C:C,"Adjustment",'总明细 源文件后台下'!F:F,"FBA Inventory Reimbursement - Lost:Warehouse")</f>
        <v>0</v>
      </c>
      <c r="AS364">
        <f>SUMIFS('总明细 源文件后台下'!W:W,'总明细 源文件后台下'!E:E,E364,'总明细 源文件后台下'!C:C,"Adjustment",'总明细 源文件后台下'!F:F,"Non-subscription Fee Adjustment")</f>
        <v>0</v>
      </c>
      <c r="AT364">
        <f>SUMIFS('总明细 源文件后台下'!W:W,'总明细 源文件后台下'!E:E,E364,'总明细 源文件后台下'!C:C,"Adjustment",'总明细 源文件后台下'!F:F,"FBA Inventory Placement Service Fee")</f>
        <v>0</v>
      </c>
      <c r="AV364">
        <f>SUMIF('FBA Customer Return Per Unit Fe'!B:B,E364,'FBA Customer Return Per Unit Fe'!C:C)</f>
        <v>0</v>
      </c>
      <c r="AX364">
        <f>(SUMIF('仓储费 源文件后台下'!C:C,E364,'仓储费 源文件后台下'!V:V))*-1</f>
        <v>-0.17799999999999999</v>
      </c>
      <c r="AZ364">
        <f>SUMIF('Disposal Fee销毁费用-160.95'!B:B,E364,'Disposal Fee销毁费用-160.95'!D:D)*-1</f>
        <v>-0.75</v>
      </c>
      <c r="BC364">
        <f>IFERROR(VLOOKUP(F364,'优惠券-86.4'!F:I,4,0),0)</f>
        <v>0</v>
      </c>
      <c r="BD364">
        <f>IFERROR(VLOOKUP(F364,'早评-120'!E:H,4,0),0)</f>
        <v>0</v>
      </c>
      <c r="BF364">
        <f t="shared" si="40"/>
        <v>-0.92799999999999994</v>
      </c>
      <c r="BG364">
        <f t="shared" si="41"/>
        <v>0</v>
      </c>
      <c r="BH364">
        <f t="shared" si="42"/>
        <v>-6.032</v>
      </c>
      <c r="BQ364" s="45">
        <f t="shared" si="43"/>
        <v>-6.032</v>
      </c>
      <c r="BR364">
        <f>SUMIFS('9月销毁明细'!D:D,'9月销毁明细'!A:A,E364,'9月销毁明细'!H:H,"Sellable")</f>
        <v>0</v>
      </c>
      <c r="BS364">
        <f>SUMIFS('9月销毁明细'!G:G,'9月销毁明细'!A:A,E364,'9月销毁明细'!H:H,"Sellable")</f>
        <v>0</v>
      </c>
      <c r="BT364">
        <f>SUMIFS('9月销毁明细'!D:D,'9月销毁明细'!A:A,E364,'9月销毁明细'!H:H,"Unsellable")</f>
        <v>0</v>
      </c>
      <c r="BU364">
        <f>SUMIFS('9月销毁明细'!G:G,'9月销毁明细'!A:A,E364,'9月销毁明细'!H:H,"Unsellable")</f>
        <v>0</v>
      </c>
      <c r="BW364">
        <f>IFERROR(I364*VLOOKUP(F364,'9.3成本表'!C:L,10,0),0)</f>
        <v>0</v>
      </c>
      <c r="BX364">
        <f t="shared" si="44"/>
        <v>0</v>
      </c>
      <c r="CC364" s="45">
        <f t="shared" si="45"/>
        <v>-6.032</v>
      </c>
      <c r="CD364" s="45">
        <f t="shared" si="46"/>
        <v>0</v>
      </c>
      <c r="CE364" s="45">
        <f t="shared" si="47"/>
        <v>0</v>
      </c>
    </row>
    <row r="365" spans="4:83" x14ac:dyDescent="0.25">
      <c r="D365" s="20" t="s">
        <v>839</v>
      </c>
      <c r="E365" s="20" t="s">
        <v>840</v>
      </c>
      <c r="F365" s="20">
        <v>4080</v>
      </c>
      <c r="G365">
        <v>359</v>
      </c>
      <c r="H365" s="20"/>
      <c r="I365">
        <f>SUMIFS('总明细 源文件后台下'!G:G,'总明细 源文件后台下'!E:E,E365,'总明细 源文件后台下'!C:C,"Order")</f>
        <v>1</v>
      </c>
      <c r="J365">
        <f>SUMIFS('总明细 源文件后台下'!M:M,'总明细 源文件后台下'!E:E,E365,'总明细 源文件后台下'!C:C,"Order")</f>
        <v>14.99</v>
      </c>
      <c r="K365">
        <f>SUMIFS('总明细 源文件后台下'!N:N,'总明细 源文件后台下'!E:E,E365,'总明细 源文件后台下'!C:C,"Order")</f>
        <v>0</v>
      </c>
      <c r="L365">
        <f>SUMIFS('总明细 源文件后台下'!O:O,'总明细 源文件后台下'!E:E,E365,'总明细 源文件后台下'!C:C,"Order")</f>
        <v>0</v>
      </c>
      <c r="M365">
        <f>SUMIFS('总明细 源文件后台下'!P:P,'总明细 源文件后台下'!E:E,E365,'总明细 源文件后台下'!C:C,"Order")</f>
        <v>0</v>
      </c>
      <c r="N365">
        <f>SUMIFS('总明细 源文件后台下'!Q:Q,'总明细 源文件后台下'!E:E,E365,'总明细 源文件后台下'!C:C,"Order")</f>
        <v>0</v>
      </c>
      <c r="O365">
        <f>SUMIFS('总明细 源文件后台下'!R:R,'总明细 源文件后台下'!E:E,E365,'总明细 源文件后台下'!C:C,"Order")</f>
        <v>0</v>
      </c>
      <c r="P365">
        <f>SUMIFS('总明细 源文件后台下'!S:S,'总明细 源文件后台下'!E:E,E365,'总明细 源文件后台下'!C:C,"Order")</f>
        <v>-2.5499999999999998</v>
      </c>
      <c r="Q365">
        <f>SUMIFS('总明细 源文件后台下'!T:T,'总明细 源文件后台下'!E:E,E365,'总明细 源文件后台下'!C:C,"Order")</f>
        <v>-3.68</v>
      </c>
      <c r="R365">
        <f>SUMIFS('总明细 源文件后台下'!U:U,'总明细 源文件后台下'!E:E,E365,'总明细 源文件后台下'!C:C,"Order")</f>
        <v>0</v>
      </c>
      <c r="S365">
        <f>SUMIFS('总明细 源文件后台下'!V:V,'总明细 源文件后台下'!E:E,E365,'总明细 源文件后台下'!C:C,"Order")</f>
        <v>0</v>
      </c>
      <c r="T365">
        <f>SUMIFS('总明细 源文件后台下'!W:W,'总明细 源文件后台下'!E:E,E365,'总明细 源文件后台下'!C:C,"Order")</f>
        <v>8.76</v>
      </c>
      <c r="U365">
        <f>SUMIFS('总明细 源文件后台下'!G:G,'总明细 源文件后台下'!E:E,E365,'总明细 源文件后台下'!C:C,"Refund")</f>
        <v>0</v>
      </c>
      <c r="V365">
        <f>SUMIFS('总明细 源文件后台下'!M:M,'总明细 源文件后台下'!E:E,E365,'总明细 源文件后台下'!C:C,"Refund")</f>
        <v>0</v>
      </c>
      <c r="W365">
        <f>SUMIFS('总明细 源文件后台下'!N:N,'总明细 源文件后台下'!E:E,E365,'总明细 源文件后台下'!C:C,"Refund")</f>
        <v>0</v>
      </c>
      <c r="X365">
        <f>SUMIFS('总明细 源文件后台下'!O:O,'总明细 源文件后台下'!E:E,E365,'总明细 源文件后台下'!C:C,"Refund")</f>
        <v>0</v>
      </c>
      <c r="Y365">
        <f>SUMIFS('总明细 源文件后台下'!P:P,'总明细 源文件后台下'!E:E,E365,'总明细 源文件后台下'!C:C,"Refund")</f>
        <v>0</v>
      </c>
      <c r="Z365">
        <f>SUMIFS('总明细 源文件后台下'!Q:Q,'总明细 源文件后台下'!E:E,E365,'总明细 源文件后台下'!C:C,"Refund")</f>
        <v>0</v>
      </c>
      <c r="AA365">
        <f>SUMIFS('总明细 源文件后台下'!R:R,'总明细 源文件后台下'!E:E,E365,'总明细 源文件后台下'!C:C,"Refund")</f>
        <v>0</v>
      </c>
      <c r="AB365">
        <f>SUMIFS('总明细 源文件后台下'!S:S,'总明细 源文件后台下'!E:E,E365,'总明细 源文件后台下'!C:C,"Refund")</f>
        <v>0</v>
      </c>
      <c r="AC365">
        <f>SUMIFS('总明细 源文件后台下'!T:T,'总明细 源文件后台下'!E:E,E365,'总明细 源文件后台下'!C:C,"Refund")</f>
        <v>0</v>
      </c>
      <c r="AD365">
        <f>SUMIFS('总明细 源文件后台下'!U:U,'总明细 源文件后台下'!E:E,E365,'总明细 源文件后台下'!C:C,"Refund")</f>
        <v>0</v>
      </c>
      <c r="AE365">
        <f>SUMIFS('总明细 源文件后台下'!V:V,'总明细 源文件后台下'!E:E,E365,'总明细 源文件后台下'!C:C,"Refund")</f>
        <v>0</v>
      </c>
      <c r="AF365">
        <f>SUMIFS('总明细 源文件后台下'!W:W,'总明细 源文件后台下'!E:E,E365,'总明细 源文件后台下'!C:C,"Refund")</f>
        <v>0</v>
      </c>
      <c r="AK365">
        <f>(SUMIF('广告费 源文件后台下'!G:G,E365,'广告费 源文件后台下'!M:M))*-1</f>
        <v>0</v>
      </c>
      <c r="AL365">
        <f>SUMIFS('总明细 源文件后台下'!W:W,'总明细 源文件后台下'!E:E,E365,'总明细 源文件后台下'!C:C,"Adjustment",'总明细 源文件后台下'!F:F,"FBA Inventory Reimbursement - Customer Return")</f>
        <v>0</v>
      </c>
      <c r="AM365">
        <f>SUMIFS('总明细 源文件后台下'!W:W,'总明细 源文件后台下'!E:E,E365,'总明细 源文件后台下'!C:C,"Adjustment",'总明细 源文件后台下'!F:F,"FBA Inventory Reimbursement - Damaged:Warehouse")</f>
        <v>0</v>
      </c>
      <c r="AN365">
        <f>SUMIFS('总明细 源文件后台下'!W:W,'总明细 源文件后台下'!E:E,E365,'总明细 源文件后台下'!C:C,"Adjustment",'总明细 源文件后台下'!F:F,"FBA Inventory Reimbursement - Customer Service Issue")</f>
        <v>0</v>
      </c>
      <c r="AO365">
        <f>SUMIFS('总明细 源文件后台下'!W:W,'总明细 源文件后台下'!E:E,E365,'总明细 源文件后台下'!C:C,"Adjustment",'总明细 源文件后台下'!F:F,"FBA Inventory Reimbursement - Fee Correction")</f>
        <v>0</v>
      </c>
      <c r="AP365">
        <f>SUMIFS('总明细 源文件后台下'!W:W,'总明细 源文件后台下'!E:E,E365,'总明细 源文件后台下'!C:C,"Adjustment",'总明细 源文件后台下'!F:F,"FBA Inventory Reimbursement - General Adjustment")</f>
        <v>0</v>
      </c>
      <c r="AQ365">
        <f>SUMIFS('总明细 源文件后台下'!W:W,'总明细 源文件后台下'!E:E,E365,'总明细 源文件后台下'!C:C,"Adjustment",'总明细 源文件后台下'!F:F,"FBA Inventory Reimbursement - Lost:Inbound")</f>
        <v>0</v>
      </c>
      <c r="AR365">
        <f>SUMIFS('总明细 源文件后台下'!W:W,'总明细 源文件后台下'!E:E,E365,'总明细 源文件后台下'!C:C,"Adjustment",'总明细 源文件后台下'!F:F,"FBA Inventory Reimbursement - Lost:Warehouse")</f>
        <v>0</v>
      </c>
      <c r="AS365">
        <f>SUMIFS('总明细 源文件后台下'!W:W,'总明细 源文件后台下'!E:E,E365,'总明细 源文件后台下'!C:C,"Adjustment",'总明细 源文件后台下'!F:F,"Non-subscription Fee Adjustment")</f>
        <v>0</v>
      </c>
      <c r="AT365">
        <f>SUMIFS('总明细 源文件后台下'!W:W,'总明细 源文件后台下'!E:E,E365,'总明细 源文件后台下'!C:C,"Adjustment",'总明细 源文件后台下'!F:F,"FBA Inventory Placement Service Fee")</f>
        <v>0</v>
      </c>
      <c r="AV365">
        <f>SUMIF('FBA Customer Return Per Unit Fe'!B:B,E365,'FBA Customer Return Per Unit Fe'!C:C)</f>
        <v>0</v>
      </c>
      <c r="AX365">
        <f>(SUMIF('仓储费 源文件后台下'!C:C,E365,'仓储费 源文件后台下'!V:V))*-1</f>
        <v>-0.41349999999999998</v>
      </c>
      <c r="AZ365">
        <f>SUMIF('Disposal Fee销毁费用-160.95'!B:B,E365,'Disposal Fee销毁费用-160.95'!D:D)*-1</f>
        <v>-1.65</v>
      </c>
      <c r="BC365">
        <f>IFERROR(VLOOKUP(F365,'优惠券-86.4'!F:I,4,0),0)</f>
        <v>0</v>
      </c>
      <c r="BD365">
        <f>IFERROR(VLOOKUP(F365,'早评-120'!E:H,4,0),0)</f>
        <v>0</v>
      </c>
      <c r="BF365">
        <f t="shared" si="40"/>
        <v>6.6965000000000003</v>
      </c>
      <c r="BG365">
        <f t="shared" si="41"/>
        <v>0.44673115410273517</v>
      </c>
      <c r="BH365">
        <f t="shared" si="42"/>
        <v>43.527250000000002</v>
      </c>
      <c r="BQ365" s="45">
        <f t="shared" si="43"/>
        <v>43.527250000000002</v>
      </c>
      <c r="BR365">
        <f>SUMIFS('9月销毁明细'!D:D,'9月销毁明细'!A:A,E365,'9月销毁明细'!H:H,"Sellable")</f>
        <v>0</v>
      </c>
      <c r="BS365">
        <f>SUMIFS('9月销毁明细'!G:G,'9月销毁明细'!A:A,E365,'9月销毁明细'!H:H,"Sellable")</f>
        <v>0</v>
      </c>
      <c r="BT365">
        <f>SUMIFS('9月销毁明细'!D:D,'9月销毁明细'!A:A,E365,'9月销毁明细'!H:H,"Unsellable")</f>
        <v>0</v>
      </c>
      <c r="BU365">
        <f>SUMIFS('9月销毁明细'!G:G,'9月销毁明细'!A:A,E365,'9月销毁明细'!H:H,"Unsellable")</f>
        <v>0</v>
      </c>
      <c r="BW365">
        <f>IFERROR(I365*VLOOKUP(F365,'9.3成本表'!C:L,10,0),0)</f>
        <v>16.899999999999999</v>
      </c>
      <c r="BX365">
        <f t="shared" si="44"/>
        <v>13.26</v>
      </c>
      <c r="CC365" s="45">
        <f t="shared" si="45"/>
        <v>13.367250000000004</v>
      </c>
      <c r="CD365" s="45">
        <f t="shared" si="46"/>
        <v>0.13719146097398269</v>
      </c>
      <c r="CE365" s="45">
        <f t="shared" si="47"/>
        <v>0.44321120689655191</v>
      </c>
    </row>
    <row r="366" spans="4:83" x14ac:dyDescent="0.25">
      <c r="D366" s="20" t="s">
        <v>841</v>
      </c>
      <c r="E366" s="20" t="s">
        <v>842</v>
      </c>
      <c r="F366" s="20">
        <v>4080</v>
      </c>
      <c r="G366">
        <v>360</v>
      </c>
      <c r="H366" s="20"/>
      <c r="I366">
        <f>SUMIFS('总明细 源文件后台下'!G:G,'总明细 源文件后台下'!E:E,E366,'总明细 源文件后台下'!C:C,"Order")</f>
        <v>0</v>
      </c>
      <c r="J366">
        <f>SUMIFS('总明细 源文件后台下'!M:M,'总明细 源文件后台下'!E:E,E366,'总明细 源文件后台下'!C:C,"Order")</f>
        <v>0</v>
      </c>
      <c r="K366">
        <f>SUMIFS('总明细 源文件后台下'!N:N,'总明细 源文件后台下'!E:E,E366,'总明细 源文件后台下'!C:C,"Order")</f>
        <v>0</v>
      </c>
      <c r="L366">
        <f>SUMIFS('总明细 源文件后台下'!O:O,'总明细 源文件后台下'!E:E,E366,'总明细 源文件后台下'!C:C,"Order")</f>
        <v>0</v>
      </c>
      <c r="M366">
        <f>SUMIFS('总明细 源文件后台下'!P:P,'总明细 源文件后台下'!E:E,E366,'总明细 源文件后台下'!C:C,"Order")</f>
        <v>0</v>
      </c>
      <c r="N366">
        <f>SUMIFS('总明细 源文件后台下'!Q:Q,'总明细 源文件后台下'!E:E,E366,'总明细 源文件后台下'!C:C,"Order")</f>
        <v>0</v>
      </c>
      <c r="O366">
        <f>SUMIFS('总明细 源文件后台下'!R:R,'总明细 源文件后台下'!E:E,E366,'总明细 源文件后台下'!C:C,"Order")</f>
        <v>0</v>
      </c>
      <c r="P366">
        <f>SUMIFS('总明细 源文件后台下'!S:S,'总明细 源文件后台下'!E:E,E366,'总明细 源文件后台下'!C:C,"Order")</f>
        <v>0</v>
      </c>
      <c r="Q366">
        <f>SUMIFS('总明细 源文件后台下'!T:T,'总明细 源文件后台下'!E:E,E366,'总明细 源文件后台下'!C:C,"Order")</f>
        <v>0</v>
      </c>
      <c r="R366">
        <f>SUMIFS('总明细 源文件后台下'!U:U,'总明细 源文件后台下'!E:E,E366,'总明细 源文件后台下'!C:C,"Order")</f>
        <v>0</v>
      </c>
      <c r="S366">
        <f>SUMIFS('总明细 源文件后台下'!V:V,'总明细 源文件后台下'!E:E,E366,'总明细 源文件后台下'!C:C,"Order")</f>
        <v>0</v>
      </c>
      <c r="T366">
        <f>SUMIFS('总明细 源文件后台下'!W:W,'总明细 源文件后台下'!E:E,E366,'总明细 源文件后台下'!C:C,"Order")</f>
        <v>0</v>
      </c>
      <c r="U366">
        <f>SUMIFS('总明细 源文件后台下'!G:G,'总明细 源文件后台下'!E:E,E366,'总明细 源文件后台下'!C:C,"Refund")</f>
        <v>0</v>
      </c>
      <c r="V366">
        <f>SUMIFS('总明细 源文件后台下'!M:M,'总明细 源文件后台下'!E:E,E366,'总明细 源文件后台下'!C:C,"Refund")</f>
        <v>0</v>
      </c>
      <c r="W366">
        <f>SUMIFS('总明细 源文件后台下'!N:N,'总明细 源文件后台下'!E:E,E366,'总明细 源文件后台下'!C:C,"Refund")</f>
        <v>0</v>
      </c>
      <c r="X366">
        <f>SUMIFS('总明细 源文件后台下'!O:O,'总明细 源文件后台下'!E:E,E366,'总明细 源文件后台下'!C:C,"Refund")</f>
        <v>0</v>
      </c>
      <c r="Y366">
        <f>SUMIFS('总明细 源文件后台下'!P:P,'总明细 源文件后台下'!E:E,E366,'总明细 源文件后台下'!C:C,"Refund")</f>
        <v>0</v>
      </c>
      <c r="Z366">
        <f>SUMIFS('总明细 源文件后台下'!Q:Q,'总明细 源文件后台下'!E:E,E366,'总明细 源文件后台下'!C:C,"Refund")</f>
        <v>0</v>
      </c>
      <c r="AA366">
        <f>SUMIFS('总明细 源文件后台下'!R:R,'总明细 源文件后台下'!E:E,E366,'总明细 源文件后台下'!C:C,"Refund")</f>
        <v>0</v>
      </c>
      <c r="AB366">
        <f>SUMIFS('总明细 源文件后台下'!S:S,'总明细 源文件后台下'!E:E,E366,'总明细 源文件后台下'!C:C,"Refund")</f>
        <v>0</v>
      </c>
      <c r="AC366">
        <f>SUMIFS('总明细 源文件后台下'!T:T,'总明细 源文件后台下'!E:E,E366,'总明细 源文件后台下'!C:C,"Refund")</f>
        <v>0</v>
      </c>
      <c r="AD366">
        <f>SUMIFS('总明细 源文件后台下'!U:U,'总明细 源文件后台下'!E:E,E366,'总明细 源文件后台下'!C:C,"Refund")</f>
        <v>0</v>
      </c>
      <c r="AE366">
        <f>SUMIFS('总明细 源文件后台下'!V:V,'总明细 源文件后台下'!E:E,E366,'总明细 源文件后台下'!C:C,"Refund")</f>
        <v>0</v>
      </c>
      <c r="AF366">
        <f>SUMIFS('总明细 源文件后台下'!W:W,'总明细 源文件后台下'!E:E,E366,'总明细 源文件后台下'!C:C,"Refund")</f>
        <v>0</v>
      </c>
      <c r="AK366">
        <f>(SUMIF('广告费 源文件后台下'!G:G,E366,'广告费 源文件后台下'!M:M))*-1</f>
        <v>0</v>
      </c>
      <c r="AL366">
        <f>SUMIFS('总明细 源文件后台下'!W:W,'总明细 源文件后台下'!E:E,E366,'总明细 源文件后台下'!C:C,"Adjustment",'总明细 源文件后台下'!F:F,"FBA Inventory Reimbursement - Customer Return")</f>
        <v>0</v>
      </c>
      <c r="AM366">
        <f>SUMIFS('总明细 源文件后台下'!W:W,'总明细 源文件后台下'!E:E,E366,'总明细 源文件后台下'!C:C,"Adjustment",'总明细 源文件后台下'!F:F,"FBA Inventory Reimbursement - Damaged:Warehouse")</f>
        <v>0</v>
      </c>
      <c r="AN366">
        <f>SUMIFS('总明细 源文件后台下'!W:W,'总明细 源文件后台下'!E:E,E366,'总明细 源文件后台下'!C:C,"Adjustment",'总明细 源文件后台下'!F:F,"FBA Inventory Reimbursement - Customer Service Issue")</f>
        <v>0</v>
      </c>
      <c r="AO366">
        <f>SUMIFS('总明细 源文件后台下'!W:W,'总明细 源文件后台下'!E:E,E366,'总明细 源文件后台下'!C:C,"Adjustment",'总明细 源文件后台下'!F:F,"FBA Inventory Reimbursement - Fee Correction")</f>
        <v>0</v>
      </c>
      <c r="AP366">
        <f>SUMIFS('总明细 源文件后台下'!W:W,'总明细 源文件后台下'!E:E,E366,'总明细 源文件后台下'!C:C,"Adjustment",'总明细 源文件后台下'!F:F,"FBA Inventory Reimbursement - General Adjustment")</f>
        <v>0</v>
      </c>
      <c r="AQ366">
        <f>SUMIFS('总明细 源文件后台下'!W:W,'总明细 源文件后台下'!E:E,E366,'总明细 源文件后台下'!C:C,"Adjustment",'总明细 源文件后台下'!F:F,"FBA Inventory Reimbursement - Lost:Inbound")</f>
        <v>0</v>
      </c>
      <c r="AR366">
        <f>SUMIFS('总明细 源文件后台下'!W:W,'总明细 源文件后台下'!E:E,E366,'总明细 源文件后台下'!C:C,"Adjustment",'总明细 源文件后台下'!F:F,"FBA Inventory Reimbursement - Lost:Warehouse")</f>
        <v>0</v>
      </c>
      <c r="AS366">
        <f>SUMIFS('总明细 源文件后台下'!W:W,'总明细 源文件后台下'!E:E,E366,'总明细 源文件后台下'!C:C,"Adjustment",'总明细 源文件后台下'!F:F,"Non-subscription Fee Adjustment")</f>
        <v>0</v>
      </c>
      <c r="AT366">
        <f>SUMIFS('总明细 源文件后台下'!W:W,'总明细 源文件后台下'!E:E,E366,'总明细 源文件后台下'!C:C,"Adjustment",'总明细 源文件后台下'!F:F,"FBA Inventory Placement Service Fee")</f>
        <v>0</v>
      </c>
      <c r="AV366">
        <f>SUMIF('FBA Customer Return Per Unit Fe'!B:B,E366,'FBA Customer Return Per Unit Fe'!C:C)</f>
        <v>0</v>
      </c>
      <c r="AX366">
        <f>(SUMIF('仓储费 源文件后台下'!C:C,E366,'仓储费 源文件后台下'!V:V))*-1</f>
        <v>-0.28489999999999999</v>
      </c>
      <c r="AZ366">
        <f>SUMIF('Disposal Fee销毁费用-160.95'!B:B,E366,'Disposal Fee销毁费用-160.95'!D:D)*-1</f>
        <v>-1.2</v>
      </c>
      <c r="BC366">
        <f>IFERROR(VLOOKUP(F366,'优惠券-86.4'!F:I,4,0),0)</f>
        <v>0</v>
      </c>
      <c r="BD366">
        <f>IFERROR(VLOOKUP(F366,'早评-120'!E:H,4,0),0)</f>
        <v>0</v>
      </c>
      <c r="BF366">
        <f t="shared" si="40"/>
        <v>-1.4848999999999999</v>
      </c>
      <c r="BG366">
        <f t="shared" si="41"/>
        <v>0</v>
      </c>
      <c r="BH366">
        <f t="shared" si="42"/>
        <v>-9.6518499999999996</v>
      </c>
      <c r="BQ366" s="45">
        <f t="shared" si="43"/>
        <v>-9.6518499999999996</v>
      </c>
      <c r="BR366">
        <f>SUMIFS('9月销毁明细'!D:D,'9月销毁明细'!A:A,E366,'9月销毁明细'!H:H,"Sellable")</f>
        <v>0</v>
      </c>
      <c r="BS366">
        <f>SUMIFS('9月销毁明细'!G:G,'9月销毁明细'!A:A,E366,'9月销毁明细'!H:H,"Sellable")</f>
        <v>0</v>
      </c>
      <c r="BT366">
        <f>SUMIFS('9月销毁明细'!D:D,'9月销毁明细'!A:A,E366,'9月销毁明细'!H:H,"Unsellable")</f>
        <v>0</v>
      </c>
      <c r="BU366">
        <f>SUMIFS('9月销毁明细'!G:G,'9月销毁明细'!A:A,E366,'9月销毁明细'!H:H,"Unsellable")</f>
        <v>0</v>
      </c>
      <c r="BW366">
        <f>IFERROR(I366*VLOOKUP(F366,'9.3成本表'!C:L,10,0),0)</f>
        <v>0</v>
      </c>
      <c r="BX366">
        <f t="shared" si="44"/>
        <v>0</v>
      </c>
      <c r="CC366" s="45">
        <f t="shared" si="45"/>
        <v>-9.6518499999999996</v>
      </c>
      <c r="CD366" s="45">
        <f t="shared" si="46"/>
        <v>0</v>
      </c>
      <c r="CE366" s="45">
        <f t="shared" si="47"/>
        <v>0</v>
      </c>
    </row>
    <row r="367" spans="4:83" x14ac:dyDescent="0.25">
      <c r="D367" s="20" t="s">
        <v>843</v>
      </c>
      <c r="E367" s="20" t="s">
        <v>844</v>
      </c>
      <c r="F367" s="20">
        <v>4080</v>
      </c>
      <c r="G367">
        <v>361</v>
      </c>
      <c r="H367" s="20"/>
      <c r="I367">
        <f>SUMIFS('总明细 源文件后台下'!G:G,'总明细 源文件后台下'!E:E,E367,'总明细 源文件后台下'!C:C,"Order")</f>
        <v>0</v>
      </c>
      <c r="J367">
        <f>SUMIFS('总明细 源文件后台下'!M:M,'总明细 源文件后台下'!E:E,E367,'总明细 源文件后台下'!C:C,"Order")</f>
        <v>0</v>
      </c>
      <c r="K367">
        <f>SUMIFS('总明细 源文件后台下'!N:N,'总明细 源文件后台下'!E:E,E367,'总明细 源文件后台下'!C:C,"Order")</f>
        <v>0</v>
      </c>
      <c r="L367">
        <f>SUMIFS('总明细 源文件后台下'!O:O,'总明细 源文件后台下'!E:E,E367,'总明细 源文件后台下'!C:C,"Order")</f>
        <v>0</v>
      </c>
      <c r="M367">
        <f>SUMIFS('总明细 源文件后台下'!P:P,'总明细 源文件后台下'!E:E,E367,'总明细 源文件后台下'!C:C,"Order")</f>
        <v>0</v>
      </c>
      <c r="N367">
        <f>SUMIFS('总明细 源文件后台下'!Q:Q,'总明细 源文件后台下'!E:E,E367,'总明细 源文件后台下'!C:C,"Order")</f>
        <v>0</v>
      </c>
      <c r="O367">
        <f>SUMIFS('总明细 源文件后台下'!R:R,'总明细 源文件后台下'!E:E,E367,'总明细 源文件后台下'!C:C,"Order")</f>
        <v>0</v>
      </c>
      <c r="P367">
        <f>SUMIFS('总明细 源文件后台下'!S:S,'总明细 源文件后台下'!E:E,E367,'总明细 源文件后台下'!C:C,"Order")</f>
        <v>0</v>
      </c>
      <c r="Q367">
        <f>SUMIFS('总明细 源文件后台下'!T:T,'总明细 源文件后台下'!E:E,E367,'总明细 源文件后台下'!C:C,"Order")</f>
        <v>0</v>
      </c>
      <c r="R367">
        <f>SUMIFS('总明细 源文件后台下'!U:U,'总明细 源文件后台下'!E:E,E367,'总明细 源文件后台下'!C:C,"Order")</f>
        <v>0</v>
      </c>
      <c r="S367">
        <f>SUMIFS('总明细 源文件后台下'!V:V,'总明细 源文件后台下'!E:E,E367,'总明细 源文件后台下'!C:C,"Order")</f>
        <v>0</v>
      </c>
      <c r="T367">
        <f>SUMIFS('总明细 源文件后台下'!W:W,'总明细 源文件后台下'!E:E,E367,'总明细 源文件后台下'!C:C,"Order")</f>
        <v>0</v>
      </c>
      <c r="U367">
        <f>SUMIFS('总明细 源文件后台下'!G:G,'总明细 源文件后台下'!E:E,E367,'总明细 源文件后台下'!C:C,"Refund")</f>
        <v>0</v>
      </c>
      <c r="V367">
        <f>SUMIFS('总明细 源文件后台下'!M:M,'总明细 源文件后台下'!E:E,E367,'总明细 源文件后台下'!C:C,"Refund")</f>
        <v>0</v>
      </c>
      <c r="W367">
        <f>SUMIFS('总明细 源文件后台下'!N:N,'总明细 源文件后台下'!E:E,E367,'总明细 源文件后台下'!C:C,"Refund")</f>
        <v>0</v>
      </c>
      <c r="X367">
        <f>SUMIFS('总明细 源文件后台下'!O:O,'总明细 源文件后台下'!E:E,E367,'总明细 源文件后台下'!C:C,"Refund")</f>
        <v>0</v>
      </c>
      <c r="Y367">
        <f>SUMIFS('总明细 源文件后台下'!P:P,'总明细 源文件后台下'!E:E,E367,'总明细 源文件后台下'!C:C,"Refund")</f>
        <v>0</v>
      </c>
      <c r="Z367">
        <f>SUMIFS('总明细 源文件后台下'!Q:Q,'总明细 源文件后台下'!E:E,E367,'总明细 源文件后台下'!C:C,"Refund")</f>
        <v>0</v>
      </c>
      <c r="AA367">
        <f>SUMIFS('总明细 源文件后台下'!R:R,'总明细 源文件后台下'!E:E,E367,'总明细 源文件后台下'!C:C,"Refund")</f>
        <v>0</v>
      </c>
      <c r="AB367">
        <f>SUMIFS('总明细 源文件后台下'!S:S,'总明细 源文件后台下'!E:E,E367,'总明细 源文件后台下'!C:C,"Refund")</f>
        <v>0</v>
      </c>
      <c r="AC367">
        <f>SUMIFS('总明细 源文件后台下'!T:T,'总明细 源文件后台下'!E:E,E367,'总明细 源文件后台下'!C:C,"Refund")</f>
        <v>0</v>
      </c>
      <c r="AD367">
        <f>SUMIFS('总明细 源文件后台下'!U:U,'总明细 源文件后台下'!E:E,E367,'总明细 源文件后台下'!C:C,"Refund")</f>
        <v>0</v>
      </c>
      <c r="AE367">
        <f>SUMIFS('总明细 源文件后台下'!V:V,'总明细 源文件后台下'!E:E,E367,'总明细 源文件后台下'!C:C,"Refund")</f>
        <v>0</v>
      </c>
      <c r="AF367">
        <f>SUMIFS('总明细 源文件后台下'!W:W,'总明细 源文件后台下'!E:E,E367,'总明细 源文件后台下'!C:C,"Refund")</f>
        <v>0</v>
      </c>
      <c r="AK367">
        <f>(SUMIF('广告费 源文件后台下'!G:G,E367,'广告费 源文件后台下'!M:M))*-1</f>
        <v>0</v>
      </c>
      <c r="AL367">
        <f>SUMIFS('总明细 源文件后台下'!W:W,'总明细 源文件后台下'!E:E,E367,'总明细 源文件后台下'!C:C,"Adjustment",'总明细 源文件后台下'!F:F,"FBA Inventory Reimbursement - Customer Return")</f>
        <v>0</v>
      </c>
      <c r="AM367">
        <f>SUMIFS('总明细 源文件后台下'!W:W,'总明细 源文件后台下'!E:E,E367,'总明细 源文件后台下'!C:C,"Adjustment",'总明细 源文件后台下'!F:F,"FBA Inventory Reimbursement - Damaged:Warehouse")</f>
        <v>0</v>
      </c>
      <c r="AN367">
        <f>SUMIFS('总明细 源文件后台下'!W:W,'总明细 源文件后台下'!E:E,E367,'总明细 源文件后台下'!C:C,"Adjustment",'总明细 源文件后台下'!F:F,"FBA Inventory Reimbursement - Customer Service Issue")</f>
        <v>0</v>
      </c>
      <c r="AO367">
        <f>SUMIFS('总明细 源文件后台下'!W:W,'总明细 源文件后台下'!E:E,E367,'总明细 源文件后台下'!C:C,"Adjustment",'总明细 源文件后台下'!F:F,"FBA Inventory Reimbursement - Fee Correction")</f>
        <v>0</v>
      </c>
      <c r="AP367">
        <f>SUMIFS('总明细 源文件后台下'!W:W,'总明细 源文件后台下'!E:E,E367,'总明细 源文件后台下'!C:C,"Adjustment",'总明细 源文件后台下'!F:F,"FBA Inventory Reimbursement - General Adjustment")</f>
        <v>0</v>
      </c>
      <c r="AQ367">
        <f>SUMIFS('总明细 源文件后台下'!W:W,'总明细 源文件后台下'!E:E,E367,'总明细 源文件后台下'!C:C,"Adjustment",'总明细 源文件后台下'!F:F,"FBA Inventory Reimbursement - Lost:Inbound")</f>
        <v>0</v>
      </c>
      <c r="AR367">
        <f>SUMIFS('总明细 源文件后台下'!W:W,'总明细 源文件后台下'!E:E,E367,'总明细 源文件后台下'!C:C,"Adjustment",'总明细 源文件后台下'!F:F,"FBA Inventory Reimbursement - Lost:Warehouse")</f>
        <v>0</v>
      </c>
      <c r="AS367">
        <f>SUMIFS('总明细 源文件后台下'!W:W,'总明细 源文件后台下'!E:E,E367,'总明细 源文件后台下'!C:C,"Adjustment",'总明细 源文件后台下'!F:F,"Non-subscription Fee Adjustment")</f>
        <v>0</v>
      </c>
      <c r="AT367">
        <f>SUMIFS('总明细 源文件后台下'!W:W,'总明细 源文件后台下'!E:E,E367,'总明细 源文件后台下'!C:C,"Adjustment",'总明细 源文件后台下'!F:F,"FBA Inventory Placement Service Fee")</f>
        <v>0</v>
      </c>
      <c r="AV367">
        <f>SUMIF('FBA Customer Return Per Unit Fe'!B:B,E367,'FBA Customer Return Per Unit Fe'!C:C)</f>
        <v>0</v>
      </c>
      <c r="AX367">
        <f>(SUMIF('仓储费 源文件后台下'!C:C,E367,'仓储费 源文件后台下'!V:V))*-1</f>
        <v>-0.35610000000000003</v>
      </c>
      <c r="AZ367">
        <f>SUMIF('Disposal Fee销毁费用-160.95'!B:B,E367,'Disposal Fee销毁费用-160.95'!D:D)*-1</f>
        <v>-1.5</v>
      </c>
      <c r="BC367">
        <f>IFERROR(VLOOKUP(F367,'优惠券-86.4'!F:I,4,0),0)</f>
        <v>0</v>
      </c>
      <c r="BD367">
        <f>IFERROR(VLOOKUP(F367,'早评-120'!E:H,4,0),0)</f>
        <v>0</v>
      </c>
      <c r="BF367">
        <f t="shared" si="40"/>
        <v>-1.8561000000000001</v>
      </c>
      <c r="BG367">
        <f t="shared" si="41"/>
        <v>0</v>
      </c>
      <c r="BH367">
        <f t="shared" si="42"/>
        <v>-12.06465</v>
      </c>
      <c r="BQ367" s="45">
        <f t="shared" si="43"/>
        <v>-12.06465</v>
      </c>
      <c r="BR367">
        <f>SUMIFS('9月销毁明细'!D:D,'9月销毁明细'!A:A,E367,'9月销毁明细'!H:H,"Sellable")</f>
        <v>0</v>
      </c>
      <c r="BS367">
        <f>SUMIFS('9月销毁明细'!G:G,'9月销毁明细'!A:A,E367,'9月销毁明细'!H:H,"Sellable")</f>
        <v>0</v>
      </c>
      <c r="BT367">
        <f>SUMIFS('9月销毁明细'!D:D,'9月销毁明细'!A:A,E367,'9月销毁明细'!H:H,"Unsellable")</f>
        <v>0</v>
      </c>
      <c r="BU367">
        <f>SUMIFS('9月销毁明细'!G:G,'9月销毁明细'!A:A,E367,'9月销毁明细'!H:H,"Unsellable")</f>
        <v>0</v>
      </c>
      <c r="BW367">
        <f>IFERROR(I367*VLOOKUP(F367,'9.3成本表'!C:L,10,0),0)</f>
        <v>0</v>
      </c>
      <c r="BX367">
        <f t="shared" si="44"/>
        <v>0</v>
      </c>
      <c r="CC367" s="45">
        <f t="shared" si="45"/>
        <v>-12.06465</v>
      </c>
      <c r="CD367" s="45">
        <f t="shared" si="46"/>
        <v>0</v>
      </c>
      <c r="CE367" s="45">
        <f t="shared" si="47"/>
        <v>0</v>
      </c>
    </row>
    <row r="368" spans="4:83" x14ac:dyDescent="0.25">
      <c r="D368" s="20" t="s">
        <v>845</v>
      </c>
      <c r="E368" s="20" t="s">
        <v>846</v>
      </c>
      <c r="F368" s="20">
        <v>4080</v>
      </c>
      <c r="G368">
        <v>362</v>
      </c>
      <c r="H368" s="20"/>
      <c r="I368">
        <f>SUMIFS('总明细 源文件后台下'!G:G,'总明细 源文件后台下'!E:E,E368,'总明细 源文件后台下'!C:C,"Order")</f>
        <v>0</v>
      </c>
      <c r="J368">
        <f>SUMIFS('总明细 源文件后台下'!M:M,'总明细 源文件后台下'!E:E,E368,'总明细 源文件后台下'!C:C,"Order")</f>
        <v>0</v>
      </c>
      <c r="K368">
        <f>SUMIFS('总明细 源文件后台下'!N:N,'总明细 源文件后台下'!E:E,E368,'总明细 源文件后台下'!C:C,"Order")</f>
        <v>0</v>
      </c>
      <c r="L368">
        <f>SUMIFS('总明细 源文件后台下'!O:O,'总明细 源文件后台下'!E:E,E368,'总明细 源文件后台下'!C:C,"Order")</f>
        <v>0</v>
      </c>
      <c r="M368">
        <f>SUMIFS('总明细 源文件后台下'!P:P,'总明细 源文件后台下'!E:E,E368,'总明细 源文件后台下'!C:C,"Order")</f>
        <v>0</v>
      </c>
      <c r="N368">
        <f>SUMIFS('总明细 源文件后台下'!Q:Q,'总明细 源文件后台下'!E:E,E368,'总明细 源文件后台下'!C:C,"Order")</f>
        <v>0</v>
      </c>
      <c r="O368">
        <f>SUMIFS('总明细 源文件后台下'!R:R,'总明细 源文件后台下'!E:E,E368,'总明细 源文件后台下'!C:C,"Order")</f>
        <v>0</v>
      </c>
      <c r="P368">
        <f>SUMIFS('总明细 源文件后台下'!S:S,'总明细 源文件后台下'!E:E,E368,'总明细 源文件后台下'!C:C,"Order")</f>
        <v>0</v>
      </c>
      <c r="Q368">
        <f>SUMIFS('总明细 源文件后台下'!T:T,'总明细 源文件后台下'!E:E,E368,'总明细 源文件后台下'!C:C,"Order")</f>
        <v>0</v>
      </c>
      <c r="R368">
        <f>SUMIFS('总明细 源文件后台下'!U:U,'总明细 源文件后台下'!E:E,E368,'总明细 源文件后台下'!C:C,"Order")</f>
        <v>0</v>
      </c>
      <c r="S368">
        <f>SUMIFS('总明细 源文件后台下'!V:V,'总明细 源文件后台下'!E:E,E368,'总明细 源文件后台下'!C:C,"Order")</f>
        <v>0</v>
      </c>
      <c r="T368">
        <f>SUMIFS('总明细 源文件后台下'!W:W,'总明细 源文件后台下'!E:E,E368,'总明细 源文件后台下'!C:C,"Order")</f>
        <v>0</v>
      </c>
      <c r="U368">
        <f>SUMIFS('总明细 源文件后台下'!G:G,'总明细 源文件后台下'!E:E,E368,'总明细 源文件后台下'!C:C,"Refund")</f>
        <v>0</v>
      </c>
      <c r="V368">
        <f>SUMIFS('总明细 源文件后台下'!M:M,'总明细 源文件后台下'!E:E,E368,'总明细 源文件后台下'!C:C,"Refund")</f>
        <v>0</v>
      </c>
      <c r="W368">
        <f>SUMIFS('总明细 源文件后台下'!N:N,'总明细 源文件后台下'!E:E,E368,'总明细 源文件后台下'!C:C,"Refund")</f>
        <v>0</v>
      </c>
      <c r="X368">
        <f>SUMIFS('总明细 源文件后台下'!O:O,'总明细 源文件后台下'!E:E,E368,'总明细 源文件后台下'!C:C,"Refund")</f>
        <v>0</v>
      </c>
      <c r="Y368">
        <f>SUMIFS('总明细 源文件后台下'!P:P,'总明细 源文件后台下'!E:E,E368,'总明细 源文件后台下'!C:C,"Refund")</f>
        <v>0</v>
      </c>
      <c r="Z368">
        <f>SUMIFS('总明细 源文件后台下'!Q:Q,'总明细 源文件后台下'!E:E,E368,'总明细 源文件后台下'!C:C,"Refund")</f>
        <v>0</v>
      </c>
      <c r="AA368">
        <f>SUMIFS('总明细 源文件后台下'!R:R,'总明细 源文件后台下'!E:E,E368,'总明细 源文件后台下'!C:C,"Refund")</f>
        <v>0</v>
      </c>
      <c r="AB368">
        <f>SUMIFS('总明细 源文件后台下'!S:S,'总明细 源文件后台下'!E:E,E368,'总明细 源文件后台下'!C:C,"Refund")</f>
        <v>0</v>
      </c>
      <c r="AC368">
        <f>SUMIFS('总明细 源文件后台下'!T:T,'总明细 源文件后台下'!E:E,E368,'总明细 源文件后台下'!C:C,"Refund")</f>
        <v>0</v>
      </c>
      <c r="AD368">
        <f>SUMIFS('总明细 源文件后台下'!U:U,'总明细 源文件后台下'!E:E,E368,'总明细 源文件后台下'!C:C,"Refund")</f>
        <v>0</v>
      </c>
      <c r="AE368">
        <f>SUMIFS('总明细 源文件后台下'!V:V,'总明细 源文件后台下'!E:E,E368,'总明细 源文件后台下'!C:C,"Refund")</f>
        <v>0</v>
      </c>
      <c r="AF368">
        <f>SUMIFS('总明细 源文件后台下'!W:W,'总明细 源文件后台下'!E:E,E368,'总明细 源文件后台下'!C:C,"Refund")</f>
        <v>0</v>
      </c>
      <c r="AK368">
        <f>(SUMIF('广告费 源文件后台下'!G:G,E368,'广告费 源文件后台下'!M:M))*-1</f>
        <v>0</v>
      </c>
      <c r="AL368">
        <f>SUMIFS('总明细 源文件后台下'!W:W,'总明细 源文件后台下'!E:E,E368,'总明细 源文件后台下'!C:C,"Adjustment",'总明细 源文件后台下'!F:F,"FBA Inventory Reimbursement - Customer Return")</f>
        <v>0</v>
      </c>
      <c r="AM368">
        <f>SUMIFS('总明细 源文件后台下'!W:W,'总明细 源文件后台下'!E:E,E368,'总明细 源文件后台下'!C:C,"Adjustment",'总明细 源文件后台下'!F:F,"FBA Inventory Reimbursement - Damaged:Warehouse")</f>
        <v>0</v>
      </c>
      <c r="AN368">
        <f>SUMIFS('总明细 源文件后台下'!W:W,'总明细 源文件后台下'!E:E,E368,'总明细 源文件后台下'!C:C,"Adjustment",'总明细 源文件后台下'!F:F,"FBA Inventory Reimbursement - Customer Service Issue")</f>
        <v>0</v>
      </c>
      <c r="AO368">
        <f>SUMIFS('总明细 源文件后台下'!W:W,'总明细 源文件后台下'!E:E,E368,'总明细 源文件后台下'!C:C,"Adjustment",'总明细 源文件后台下'!F:F,"FBA Inventory Reimbursement - Fee Correction")</f>
        <v>0</v>
      </c>
      <c r="AP368">
        <f>SUMIFS('总明细 源文件后台下'!W:W,'总明细 源文件后台下'!E:E,E368,'总明细 源文件后台下'!C:C,"Adjustment",'总明细 源文件后台下'!F:F,"FBA Inventory Reimbursement - General Adjustment")</f>
        <v>0</v>
      </c>
      <c r="AQ368">
        <f>SUMIFS('总明细 源文件后台下'!W:W,'总明细 源文件后台下'!E:E,E368,'总明细 源文件后台下'!C:C,"Adjustment",'总明细 源文件后台下'!F:F,"FBA Inventory Reimbursement - Lost:Inbound")</f>
        <v>0</v>
      </c>
      <c r="AR368">
        <f>SUMIFS('总明细 源文件后台下'!W:W,'总明细 源文件后台下'!E:E,E368,'总明细 源文件后台下'!C:C,"Adjustment",'总明细 源文件后台下'!F:F,"FBA Inventory Reimbursement - Lost:Warehouse")</f>
        <v>0</v>
      </c>
      <c r="AS368">
        <f>SUMIFS('总明细 源文件后台下'!W:W,'总明细 源文件后台下'!E:E,E368,'总明细 源文件后台下'!C:C,"Adjustment",'总明细 源文件后台下'!F:F,"Non-subscription Fee Adjustment")</f>
        <v>0</v>
      </c>
      <c r="AT368">
        <f>SUMIFS('总明细 源文件后台下'!W:W,'总明细 源文件后台下'!E:E,E368,'总明细 源文件后台下'!C:C,"Adjustment",'总明细 源文件后台下'!F:F,"FBA Inventory Placement Service Fee")</f>
        <v>0</v>
      </c>
      <c r="AV368">
        <f>SUMIF('FBA Customer Return Per Unit Fe'!B:B,E368,'FBA Customer Return Per Unit Fe'!C:C)</f>
        <v>0</v>
      </c>
      <c r="AX368">
        <f>(SUMIF('仓储费 源文件后台下'!C:C,E368,'仓储费 源文件后台下'!V:V))*-1</f>
        <v>-0.17799999999999999</v>
      </c>
      <c r="AZ368">
        <f>SUMIF('Disposal Fee销毁费用-160.95'!B:B,E368,'Disposal Fee销毁费用-160.95'!D:D)*-1</f>
        <v>-0.75</v>
      </c>
      <c r="BC368">
        <f>IFERROR(VLOOKUP(F368,'优惠券-86.4'!F:I,4,0),0)</f>
        <v>0</v>
      </c>
      <c r="BD368">
        <f>IFERROR(VLOOKUP(F368,'早评-120'!E:H,4,0),0)</f>
        <v>0</v>
      </c>
      <c r="BF368">
        <f t="shared" si="40"/>
        <v>-0.92799999999999994</v>
      </c>
      <c r="BG368">
        <f t="shared" si="41"/>
        <v>0</v>
      </c>
      <c r="BH368">
        <f t="shared" si="42"/>
        <v>-6.032</v>
      </c>
      <c r="BQ368" s="45">
        <f t="shared" si="43"/>
        <v>-6.032</v>
      </c>
      <c r="BR368">
        <f>SUMIFS('9月销毁明细'!D:D,'9月销毁明细'!A:A,E368,'9月销毁明细'!H:H,"Sellable")</f>
        <v>0</v>
      </c>
      <c r="BS368">
        <f>SUMIFS('9月销毁明细'!G:G,'9月销毁明细'!A:A,E368,'9月销毁明细'!H:H,"Sellable")</f>
        <v>0</v>
      </c>
      <c r="BT368">
        <f>SUMIFS('9月销毁明细'!D:D,'9月销毁明细'!A:A,E368,'9月销毁明细'!H:H,"Unsellable")</f>
        <v>0</v>
      </c>
      <c r="BU368">
        <f>SUMIFS('9月销毁明细'!G:G,'9月销毁明细'!A:A,E368,'9月销毁明细'!H:H,"Unsellable")</f>
        <v>0</v>
      </c>
      <c r="BW368">
        <f>IFERROR(I368*VLOOKUP(F368,'9.3成本表'!C:L,10,0),0)</f>
        <v>0</v>
      </c>
      <c r="BX368">
        <f t="shared" si="44"/>
        <v>0</v>
      </c>
      <c r="CC368" s="45">
        <f t="shared" si="45"/>
        <v>-6.032</v>
      </c>
      <c r="CD368" s="45">
        <f t="shared" si="46"/>
        <v>0</v>
      </c>
      <c r="CE368" s="45">
        <f t="shared" si="47"/>
        <v>0</v>
      </c>
    </row>
    <row r="369" spans="4:83" x14ac:dyDescent="0.25">
      <c r="D369" s="20" t="s">
        <v>847</v>
      </c>
      <c r="E369" s="20" t="s">
        <v>848</v>
      </c>
      <c r="F369" s="20">
        <v>4080</v>
      </c>
      <c r="G369">
        <v>363</v>
      </c>
      <c r="H369" s="20"/>
      <c r="I369">
        <f>SUMIFS('总明细 源文件后台下'!G:G,'总明细 源文件后台下'!E:E,E369,'总明细 源文件后台下'!C:C,"Order")</f>
        <v>0</v>
      </c>
      <c r="J369">
        <f>SUMIFS('总明细 源文件后台下'!M:M,'总明细 源文件后台下'!E:E,E369,'总明细 源文件后台下'!C:C,"Order")</f>
        <v>0</v>
      </c>
      <c r="K369">
        <f>SUMIFS('总明细 源文件后台下'!N:N,'总明细 源文件后台下'!E:E,E369,'总明细 源文件后台下'!C:C,"Order")</f>
        <v>0</v>
      </c>
      <c r="L369">
        <f>SUMIFS('总明细 源文件后台下'!O:O,'总明细 源文件后台下'!E:E,E369,'总明细 源文件后台下'!C:C,"Order")</f>
        <v>0</v>
      </c>
      <c r="M369">
        <f>SUMIFS('总明细 源文件后台下'!P:P,'总明细 源文件后台下'!E:E,E369,'总明细 源文件后台下'!C:C,"Order")</f>
        <v>0</v>
      </c>
      <c r="N369">
        <f>SUMIFS('总明细 源文件后台下'!Q:Q,'总明细 源文件后台下'!E:E,E369,'总明细 源文件后台下'!C:C,"Order")</f>
        <v>0</v>
      </c>
      <c r="O369">
        <f>SUMIFS('总明细 源文件后台下'!R:R,'总明细 源文件后台下'!E:E,E369,'总明细 源文件后台下'!C:C,"Order")</f>
        <v>0</v>
      </c>
      <c r="P369">
        <f>SUMIFS('总明细 源文件后台下'!S:S,'总明细 源文件后台下'!E:E,E369,'总明细 源文件后台下'!C:C,"Order")</f>
        <v>0</v>
      </c>
      <c r="Q369">
        <f>SUMIFS('总明细 源文件后台下'!T:T,'总明细 源文件后台下'!E:E,E369,'总明细 源文件后台下'!C:C,"Order")</f>
        <v>0</v>
      </c>
      <c r="R369">
        <f>SUMIFS('总明细 源文件后台下'!U:U,'总明细 源文件后台下'!E:E,E369,'总明细 源文件后台下'!C:C,"Order")</f>
        <v>0</v>
      </c>
      <c r="S369">
        <f>SUMIFS('总明细 源文件后台下'!V:V,'总明细 源文件后台下'!E:E,E369,'总明细 源文件后台下'!C:C,"Order")</f>
        <v>0</v>
      </c>
      <c r="T369">
        <f>SUMIFS('总明细 源文件后台下'!W:W,'总明细 源文件后台下'!E:E,E369,'总明细 源文件后台下'!C:C,"Order")</f>
        <v>0</v>
      </c>
      <c r="U369">
        <f>SUMIFS('总明细 源文件后台下'!G:G,'总明细 源文件后台下'!E:E,E369,'总明细 源文件后台下'!C:C,"Refund")</f>
        <v>0</v>
      </c>
      <c r="V369">
        <f>SUMIFS('总明细 源文件后台下'!M:M,'总明细 源文件后台下'!E:E,E369,'总明细 源文件后台下'!C:C,"Refund")</f>
        <v>0</v>
      </c>
      <c r="W369">
        <f>SUMIFS('总明细 源文件后台下'!N:N,'总明细 源文件后台下'!E:E,E369,'总明细 源文件后台下'!C:C,"Refund")</f>
        <v>0</v>
      </c>
      <c r="X369">
        <f>SUMIFS('总明细 源文件后台下'!O:O,'总明细 源文件后台下'!E:E,E369,'总明细 源文件后台下'!C:C,"Refund")</f>
        <v>0</v>
      </c>
      <c r="Y369">
        <f>SUMIFS('总明细 源文件后台下'!P:P,'总明细 源文件后台下'!E:E,E369,'总明细 源文件后台下'!C:C,"Refund")</f>
        <v>0</v>
      </c>
      <c r="Z369">
        <f>SUMIFS('总明细 源文件后台下'!Q:Q,'总明细 源文件后台下'!E:E,E369,'总明细 源文件后台下'!C:C,"Refund")</f>
        <v>0</v>
      </c>
      <c r="AA369">
        <f>SUMIFS('总明细 源文件后台下'!R:R,'总明细 源文件后台下'!E:E,E369,'总明细 源文件后台下'!C:C,"Refund")</f>
        <v>0</v>
      </c>
      <c r="AB369">
        <f>SUMIFS('总明细 源文件后台下'!S:S,'总明细 源文件后台下'!E:E,E369,'总明细 源文件后台下'!C:C,"Refund")</f>
        <v>0</v>
      </c>
      <c r="AC369">
        <f>SUMIFS('总明细 源文件后台下'!T:T,'总明细 源文件后台下'!E:E,E369,'总明细 源文件后台下'!C:C,"Refund")</f>
        <v>0</v>
      </c>
      <c r="AD369">
        <f>SUMIFS('总明细 源文件后台下'!U:U,'总明细 源文件后台下'!E:E,E369,'总明细 源文件后台下'!C:C,"Refund")</f>
        <v>0</v>
      </c>
      <c r="AE369">
        <f>SUMIFS('总明细 源文件后台下'!V:V,'总明细 源文件后台下'!E:E,E369,'总明细 源文件后台下'!C:C,"Refund")</f>
        <v>0</v>
      </c>
      <c r="AF369">
        <f>SUMIFS('总明细 源文件后台下'!W:W,'总明细 源文件后台下'!E:E,E369,'总明细 源文件后台下'!C:C,"Refund")</f>
        <v>0</v>
      </c>
      <c r="AK369">
        <f>(SUMIF('广告费 源文件后台下'!G:G,E369,'广告费 源文件后台下'!M:M))*-1</f>
        <v>0</v>
      </c>
      <c r="AL369">
        <f>SUMIFS('总明细 源文件后台下'!W:W,'总明细 源文件后台下'!E:E,E369,'总明细 源文件后台下'!C:C,"Adjustment",'总明细 源文件后台下'!F:F,"FBA Inventory Reimbursement - Customer Return")</f>
        <v>0</v>
      </c>
      <c r="AM369">
        <f>SUMIFS('总明细 源文件后台下'!W:W,'总明细 源文件后台下'!E:E,E369,'总明细 源文件后台下'!C:C,"Adjustment",'总明细 源文件后台下'!F:F,"FBA Inventory Reimbursement - Damaged:Warehouse")</f>
        <v>0</v>
      </c>
      <c r="AN369">
        <f>SUMIFS('总明细 源文件后台下'!W:W,'总明细 源文件后台下'!E:E,E369,'总明细 源文件后台下'!C:C,"Adjustment",'总明细 源文件后台下'!F:F,"FBA Inventory Reimbursement - Customer Service Issue")</f>
        <v>0</v>
      </c>
      <c r="AO369">
        <f>SUMIFS('总明细 源文件后台下'!W:W,'总明细 源文件后台下'!E:E,E369,'总明细 源文件后台下'!C:C,"Adjustment",'总明细 源文件后台下'!F:F,"FBA Inventory Reimbursement - Fee Correction")</f>
        <v>0</v>
      </c>
      <c r="AP369">
        <f>SUMIFS('总明细 源文件后台下'!W:W,'总明细 源文件后台下'!E:E,E369,'总明细 源文件后台下'!C:C,"Adjustment",'总明细 源文件后台下'!F:F,"FBA Inventory Reimbursement - General Adjustment")</f>
        <v>0</v>
      </c>
      <c r="AQ369">
        <f>SUMIFS('总明细 源文件后台下'!W:W,'总明细 源文件后台下'!E:E,E369,'总明细 源文件后台下'!C:C,"Adjustment",'总明细 源文件后台下'!F:F,"FBA Inventory Reimbursement - Lost:Inbound")</f>
        <v>0</v>
      </c>
      <c r="AR369">
        <f>SUMIFS('总明细 源文件后台下'!W:W,'总明细 源文件后台下'!E:E,E369,'总明细 源文件后台下'!C:C,"Adjustment",'总明细 源文件后台下'!F:F,"FBA Inventory Reimbursement - Lost:Warehouse")</f>
        <v>0</v>
      </c>
      <c r="AS369">
        <f>SUMIFS('总明细 源文件后台下'!W:W,'总明细 源文件后台下'!E:E,E369,'总明细 源文件后台下'!C:C,"Adjustment",'总明细 源文件后台下'!F:F,"Non-subscription Fee Adjustment")</f>
        <v>0</v>
      </c>
      <c r="AT369">
        <f>SUMIFS('总明细 源文件后台下'!W:W,'总明细 源文件后台下'!E:E,E369,'总明细 源文件后台下'!C:C,"Adjustment",'总明细 源文件后台下'!F:F,"FBA Inventory Placement Service Fee")</f>
        <v>0</v>
      </c>
      <c r="AV369">
        <f>SUMIF('FBA Customer Return Per Unit Fe'!B:B,E369,'FBA Customer Return Per Unit Fe'!C:C)</f>
        <v>0</v>
      </c>
      <c r="AX369">
        <f>(SUMIF('仓储费 源文件后台下'!C:C,E369,'仓储费 源文件后台下'!V:V))*-1</f>
        <v>-0.17799999999999999</v>
      </c>
      <c r="AZ369">
        <f>SUMIF('Disposal Fee销毁费用-160.95'!B:B,E369,'Disposal Fee销毁费用-160.95'!D:D)*-1</f>
        <v>-0.75</v>
      </c>
      <c r="BC369">
        <f>IFERROR(VLOOKUP(F369,'优惠券-86.4'!F:I,4,0),0)</f>
        <v>0</v>
      </c>
      <c r="BD369">
        <f>IFERROR(VLOOKUP(F369,'早评-120'!E:H,4,0),0)</f>
        <v>0</v>
      </c>
      <c r="BF369">
        <f t="shared" si="40"/>
        <v>-0.92799999999999994</v>
      </c>
      <c r="BG369">
        <f t="shared" si="41"/>
        <v>0</v>
      </c>
      <c r="BH369">
        <f t="shared" si="42"/>
        <v>-6.032</v>
      </c>
      <c r="BQ369" s="45">
        <f t="shared" si="43"/>
        <v>-6.032</v>
      </c>
      <c r="BR369">
        <f>SUMIFS('9月销毁明细'!D:D,'9月销毁明细'!A:A,E369,'9月销毁明细'!H:H,"Sellable")</f>
        <v>0</v>
      </c>
      <c r="BS369">
        <f>SUMIFS('9月销毁明细'!G:G,'9月销毁明细'!A:A,E369,'9月销毁明细'!H:H,"Sellable")</f>
        <v>0</v>
      </c>
      <c r="BT369">
        <f>SUMIFS('9月销毁明细'!D:D,'9月销毁明细'!A:A,E369,'9月销毁明细'!H:H,"Unsellable")</f>
        <v>0</v>
      </c>
      <c r="BU369">
        <f>SUMIFS('9月销毁明细'!G:G,'9月销毁明细'!A:A,E369,'9月销毁明细'!H:H,"Unsellable")</f>
        <v>0</v>
      </c>
      <c r="BW369">
        <f>IFERROR(I369*VLOOKUP(F369,'9.3成本表'!C:L,10,0),0)</f>
        <v>0</v>
      </c>
      <c r="BX369">
        <f t="shared" si="44"/>
        <v>0</v>
      </c>
      <c r="CC369" s="45">
        <f t="shared" si="45"/>
        <v>-6.032</v>
      </c>
      <c r="CD369" s="45">
        <f t="shared" si="46"/>
        <v>0</v>
      </c>
      <c r="CE369" s="45">
        <f t="shared" si="47"/>
        <v>0</v>
      </c>
    </row>
    <row r="370" spans="4:83" x14ac:dyDescent="0.25">
      <c r="D370" s="20" t="s">
        <v>849</v>
      </c>
      <c r="E370" s="20" t="s">
        <v>850</v>
      </c>
      <c r="F370" s="20">
        <v>4080</v>
      </c>
      <c r="G370">
        <v>364</v>
      </c>
      <c r="H370" s="20"/>
      <c r="I370">
        <f>SUMIFS('总明细 源文件后台下'!G:G,'总明细 源文件后台下'!E:E,E370,'总明细 源文件后台下'!C:C,"Order")</f>
        <v>0</v>
      </c>
      <c r="J370">
        <f>SUMIFS('总明细 源文件后台下'!M:M,'总明细 源文件后台下'!E:E,E370,'总明细 源文件后台下'!C:C,"Order")</f>
        <v>0</v>
      </c>
      <c r="K370">
        <f>SUMIFS('总明细 源文件后台下'!N:N,'总明细 源文件后台下'!E:E,E370,'总明细 源文件后台下'!C:C,"Order")</f>
        <v>0</v>
      </c>
      <c r="L370">
        <f>SUMIFS('总明细 源文件后台下'!O:O,'总明细 源文件后台下'!E:E,E370,'总明细 源文件后台下'!C:C,"Order")</f>
        <v>0</v>
      </c>
      <c r="M370">
        <f>SUMIFS('总明细 源文件后台下'!P:P,'总明细 源文件后台下'!E:E,E370,'总明细 源文件后台下'!C:C,"Order")</f>
        <v>0</v>
      </c>
      <c r="N370">
        <f>SUMIFS('总明细 源文件后台下'!Q:Q,'总明细 源文件后台下'!E:E,E370,'总明细 源文件后台下'!C:C,"Order")</f>
        <v>0</v>
      </c>
      <c r="O370">
        <f>SUMIFS('总明细 源文件后台下'!R:R,'总明细 源文件后台下'!E:E,E370,'总明细 源文件后台下'!C:C,"Order")</f>
        <v>0</v>
      </c>
      <c r="P370">
        <f>SUMIFS('总明细 源文件后台下'!S:S,'总明细 源文件后台下'!E:E,E370,'总明细 源文件后台下'!C:C,"Order")</f>
        <v>0</v>
      </c>
      <c r="Q370">
        <f>SUMIFS('总明细 源文件后台下'!T:T,'总明细 源文件后台下'!E:E,E370,'总明细 源文件后台下'!C:C,"Order")</f>
        <v>0</v>
      </c>
      <c r="R370">
        <f>SUMIFS('总明细 源文件后台下'!U:U,'总明细 源文件后台下'!E:E,E370,'总明细 源文件后台下'!C:C,"Order")</f>
        <v>0</v>
      </c>
      <c r="S370">
        <f>SUMIFS('总明细 源文件后台下'!V:V,'总明细 源文件后台下'!E:E,E370,'总明细 源文件后台下'!C:C,"Order")</f>
        <v>0</v>
      </c>
      <c r="T370">
        <f>SUMIFS('总明细 源文件后台下'!W:W,'总明细 源文件后台下'!E:E,E370,'总明细 源文件后台下'!C:C,"Order")</f>
        <v>0</v>
      </c>
      <c r="U370">
        <f>SUMIFS('总明细 源文件后台下'!G:G,'总明细 源文件后台下'!E:E,E370,'总明细 源文件后台下'!C:C,"Refund")</f>
        <v>0</v>
      </c>
      <c r="V370">
        <f>SUMIFS('总明细 源文件后台下'!M:M,'总明细 源文件后台下'!E:E,E370,'总明细 源文件后台下'!C:C,"Refund")</f>
        <v>0</v>
      </c>
      <c r="W370">
        <f>SUMIFS('总明细 源文件后台下'!N:N,'总明细 源文件后台下'!E:E,E370,'总明细 源文件后台下'!C:C,"Refund")</f>
        <v>0</v>
      </c>
      <c r="X370">
        <f>SUMIFS('总明细 源文件后台下'!O:O,'总明细 源文件后台下'!E:E,E370,'总明细 源文件后台下'!C:C,"Refund")</f>
        <v>0</v>
      </c>
      <c r="Y370">
        <f>SUMIFS('总明细 源文件后台下'!P:P,'总明细 源文件后台下'!E:E,E370,'总明细 源文件后台下'!C:C,"Refund")</f>
        <v>0</v>
      </c>
      <c r="Z370">
        <f>SUMIFS('总明细 源文件后台下'!Q:Q,'总明细 源文件后台下'!E:E,E370,'总明细 源文件后台下'!C:C,"Refund")</f>
        <v>0</v>
      </c>
      <c r="AA370">
        <f>SUMIFS('总明细 源文件后台下'!R:R,'总明细 源文件后台下'!E:E,E370,'总明细 源文件后台下'!C:C,"Refund")</f>
        <v>0</v>
      </c>
      <c r="AB370">
        <f>SUMIFS('总明细 源文件后台下'!S:S,'总明细 源文件后台下'!E:E,E370,'总明细 源文件后台下'!C:C,"Refund")</f>
        <v>0</v>
      </c>
      <c r="AC370">
        <f>SUMIFS('总明细 源文件后台下'!T:T,'总明细 源文件后台下'!E:E,E370,'总明细 源文件后台下'!C:C,"Refund")</f>
        <v>0</v>
      </c>
      <c r="AD370">
        <f>SUMIFS('总明细 源文件后台下'!U:U,'总明细 源文件后台下'!E:E,E370,'总明细 源文件后台下'!C:C,"Refund")</f>
        <v>0</v>
      </c>
      <c r="AE370">
        <f>SUMIFS('总明细 源文件后台下'!V:V,'总明细 源文件后台下'!E:E,E370,'总明细 源文件后台下'!C:C,"Refund")</f>
        <v>0</v>
      </c>
      <c r="AF370">
        <f>SUMIFS('总明细 源文件后台下'!W:W,'总明细 源文件后台下'!E:E,E370,'总明细 源文件后台下'!C:C,"Refund")</f>
        <v>0</v>
      </c>
      <c r="AK370">
        <f>(SUMIF('广告费 源文件后台下'!G:G,E370,'广告费 源文件后台下'!M:M))*-1</f>
        <v>0</v>
      </c>
      <c r="AL370">
        <f>SUMIFS('总明细 源文件后台下'!W:W,'总明细 源文件后台下'!E:E,E370,'总明细 源文件后台下'!C:C,"Adjustment",'总明细 源文件后台下'!F:F,"FBA Inventory Reimbursement - Customer Return")</f>
        <v>0</v>
      </c>
      <c r="AM370">
        <f>SUMIFS('总明细 源文件后台下'!W:W,'总明细 源文件后台下'!E:E,E370,'总明细 源文件后台下'!C:C,"Adjustment",'总明细 源文件后台下'!F:F,"FBA Inventory Reimbursement - Damaged:Warehouse")</f>
        <v>0</v>
      </c>
      <c r="AN370">
        <f>SUMIFS('总明细 源文件后台下'!W:W,'总明细 源文件后台下'!E:E,E370,'总明细 源文件后台下'!C:C,"Adjustment",'总明细 源文件后台下'!F:F,"FBA Inventory Reimbursement - Customer Service Issue")</f>
        <v>0</v>
      </c>
      <c r="AO370">
        <f>SUMIFS('总明细 源文件后台下'!W:W,'总明细 源文件后台下'!E:E,E370,'总明细 源文件后台下'!C:C,"Adjustment",'总明细 源文件后台下'!F:F,"FBA Inventory Reimbursement - Fee Correction")</f>
        <v>0</v>
      </c>
      <c r="AP370">
        <f>SUMIFS('总明细 源文件后台下'!W:W,'总明细 源文件后台下'!E:E,E370,'总明细 源文件后台下'!C:C,"Adjustment",'总明细 源文件后台下'!F:F,"FBA Inventory Reimbursement - General Adjustment")</f>
        <v>0</v>
      </c>
      <c r="AQ370">
        <f>SUMIFS('总明细 源文件后台下'!W:W,'总明细 源文件后台下'!E:E,E370,'总明细 源文件后台下'!C:C,"Adjustment",'总明细 源文件后台下'!F:F,"FBA Inventory Reimbursement - Lost:Inbound")</f>
        <v>0</v>
      </c>
      <c r="AR370">
        <f>SUMIFS('总明细 源文件后台下'!W:W,'总明细 源文件后台下'!E:E,E370,'总明细 源文件后台下'!C:C,"Adjustment",'总明细 源文件后台下'!F:F,"FBA Inventory Reimbursement - Lost:Warehouse")</f>
        <v>0</v>
      </c>
      <c r="AS370">
        <f>SUMIFS('总明细 源文件后台下'!W:W,'总明细 源文件后台下'!E:E,E370,'总明细 源文件后台下'!C:C,"Adjustment",'总明细 源文件后台下'!F:F,"Non-subscription Fee Adjustment")</f>
        <v>0</v>
      </c>
      <c r="AT370">
        <f>SUMIFS('总明细 源文件后台下'!W:W,'总明细 源文件后台下'!E:E,E370,'总明细 源文件后台下'!C:C,"Adjustment",'总明细 源文件后台下'!F:F,"FBA Inventory Placement Service Fee")</f>
        <v>0</v>
      </c>
      <c r="AV370">
        <f>SUMIF('FBA Customer Return Per Unit Fe'!B:B,E370,'FBA Customer Return Per Unit Fe'!C:C)</f>
        <v>0</v>
      </c>
      <c r="AX370">
        <f>(SUMIF('仓储费 源文件后台下'!C:C,E370,'仓储费 源文件后台下'!V:V))*-1</f>
        <v>-0.53420000000000001</v>
      </c>
      <c r="AZ370">
        <f>SUMIF('Disposal Fee销毁费用-160.95'!B:B,E370,'Disposal Fee销毁费用-160.95'!D:D)*-1</f>
        <v>-2.25</v>
      </c>
      <c r="BC370">
        <f>IFERROR(VLOOKUP(F370,'优惠券-86.4'!F:I,4,0),0)</f>
        <v>0</v>
      </c>
      <c r="BD370">
        <f>IFERROR(VLOOKUP(F370,'早评-120'!E:H,4,0),0)</f>
        <v>0</v>
      </c>
      <c r="BF370">
        <f t="shared" si="40"/>
        <v>-2.7842000000000002</v>
      </c>
      <c r="BG370">
        <f t="shared" si="41"/>
        <v>0</v>
      </c>
      <c r="BH370">
        <f t="shared" si="42"/>
        <v>-18.097300000000001</v>
      </c>
      <c r="BQ370" s="45">
        <f t="shared" si="43"/>
        <v>-18.097300000000001</v>
      </c>
      <c r="BR370">
        <f>SUMIFS('9月销毁明细'!D:D,'9月销毁明细'!A:A,E370,'9月销毁明细'!H:H,"Sellable")</f>
        <v>0</v>
      </c>
      <c r="BS370">
        <f>SUMIFS('9月销毁明细'!G:G,'9月销毁明细'!A:A,E370,'9月销毁明细'!H:H,"Sellable")</f>
        <v>0</v>
      </c>
      <c r="BT370">
        <f>SUMIFS('9月销毁明细'!D:D,'9月销毁明细'!A:A,E370,'9月销毁明细'!H:H,"Unsellable")</f>
        <v>0</v>
      </c>
      <c r="BU370">
        <f>SUMIFS('9月销毁明细'!G:G,'9月销毁明细'!A:A,E370,'9月销毁明细'!H:H,"Unsellable")</f>
        <v>0</v>
      </c>
      <c r="BW370">
        <f>IFERROR(I370*VLOOKUP(F370,'9.3成本表'!C:L,10,0),0)</f>
        <v>0</v>
      </c>
      <c r="BX370">
        <f t="shared" si="44"/>
        <v>0</v>
      </c>
      <c r="CC370" s="45">
        <f t="shared" si="45"/>
        <v>-18.097300000000001</v>
      </c>
      <c r="CD370" s="45">
        <f t="shared" si="46"/>
        <v>0</v>
      </c>
      <c r="CE370" s="45">
        <f t="shared" si="47"/>
        <v>0</v>
      </c>
    </row>
    <row r="371" spans="4:83" x14ac:dyDescent="0.25">
      <c r="D371" s="20" t="s">
        <v>851</v>
      </c>
      <c r="E371" s="20" t="s">
        <v>852</v>
      </c>
      <c r="F371" s="20">
        <v>4080</v>
      </c>
      <c r="G371">
        <v>365</v>
      </c>
      <c r="H371" s="20"/>
      <c r="I371">
        <f>SUMIFS('总明细 源文件后台下'!G:G,'总明细 源文件后台下'!E:E,E371,'总明细 源文件后台下'!C:C,"Order")</f>
        <v>0</v>
      </c>
      <c r="J371">
        <f>SUMIFS('总明细 源文件后台下'!M:M,'总明细 源文件后台下'!E:E,E371,'总明细 源文件后台下'!C:C,"Order")</f>
        <v>0</v>
      </c>
      <c r="K371">
        <f>SUMIFS('总明细 源文件后台下'!N:N,'总明细 源文件后台下'!E:E,E371,'总明细 源文件后台下'!C:C,"Order")</f>
        <v>0</v>
      </c>
      <c r="L371">
        <f>SUMIFS('总明细 源文件后台下'!O:O,'总明细 源文件后台下'!E:E,E371,'总明细 源文件后台下'!C:C,"Order")</f>
        <v>0</v>
      </c>
      <c r="M371">
        <f>SUMIFS('总明细 源文件后台下'!P:P,'总明细 源文件后台下'!E:E,E371,'总明细 源文件后台下'!C:C,"Order")</f>
        <v>0</v>
      </c>
      <c r="N371">
        <f>SUMIFS('总明细 源文件后台下'!Q:Q,'总明细 源文件后台下'!E:E,E371,'总明细 源文件后台下'!C:C,"Order")</f>
        <v>0</v>
      </c>
      <c r="O371">
        <f>SUMIFS('总明细 源文件后台下'!R:R,'总明细 源文件后台下'!E:E,E371,'总明细 源文件后台下'!C:C,"Order")</f>
        <v>0</v>
      </c>
      <c r="P371">
        <f>SUMIFS('总明细 源文件后台下'!S:S,'总明细 源文件后台下'!E:E,E371,'总明细 源文件后台下'!C:C,"Order")</f>
        <v>0</v>
      </c>
      <c r="Q371">
        <f>SUMIFS('总明细 源文件后台下'!T:T,'总明细 源文件后台下'!E:E,E371,'总明细 源文件后台下'!C:C,"Order")</f>
        <v>0</v>
      </c>
      <c r="R371">
        <f>SUMIFS('总明细 源文件后台下'!U:U,'总明细 源文件后台下'!E:E,E371,'总明细 源文件后台下'!C:C,"Order")</f>
        <v>0</v>
      </c>
      <c r="S371">
        <f>SUMIFS('总明细 源文件后台下'!V:V,'总明细 源文件后台下'!E:E,E371,'总明细 源文件后台下'!C:C,"Order")</f>
        <v>0</v>
      </c>
      <c r="T371">
        <f>SUMIFS('总明细 源文件后台下'!W:W,'总明细 源文件后台下'!E:E,E371,'总明细 源文件后台下'!C:C,"Order")</f>
        <v>0</v>
      </c>
      <c r="U371">
        <f>SUMIFS('总明细 源文件后台下'!G:G,'总明细 源文件后台下'!E:E,E371,'总明细 源文件后台下'!C:C,"Refund")</f>
        <v>0</v>
      </c>
      <c r="V371">
        <f>SUMIFS('总明细 源文件后台下'!M:M,'总明细 源文件后台下'!E:E,E371,'总明细 源文件后台下'!C:C,"Refund")</f>
        <v>0</v>
      </c>
      <c r="W371">
        <f>SUMIFS('总明细 源文件后台下'!N:N,'总明细 源文件后台下'!E:E,E371,'总明细 源文件后台下'!C:C,"Refund")</f>
        <v>0</v>
      </c>
      <c r="X371">
        <f>SUMIFS('总明细 源文件后台下'!O:O,'总明细 源文件后台下'!E:E,E371,'总明细 源文件后台下'!C:C,"Refund")</f>
        <v>0</v>
      </c>
      <c r="Y371">
        <f>SUMIFS('总明细 源文件后台下'!P:P,'总明细 源文件后台下'!E:E,E371,'总明细 源文件后台下'!C:C,"Refund")</f>
        <v>0</v>
      </c>
      <c r="Z371">
        <f>SUMIFS('总明细 源文件后台下'!Q:Q,'总明细 源文件后台下'!E:E,E371,'总明细 源文件后台下'!C:C,"Refund")</f>
        <v>0</v>
      </c>
      <c r="AA371">
        <f>SUMIFS('总明细 源文件后台下'!R:R,'总明细 源文件后台下'!E:E,E371,'总明细 源文件后台下'!C:C,"Refund")</f>
        <v>0</v>
      </c>
      <c r="AB371">
        <f>SUMIFS('总明细 源文件后台下'!S:S,'总明细 源文件后台下'!E:E,E371,'总明细 源文件后台下'!C:C,"Refund")</f>
        <v>0</v>
      </c>
      <c r="AC371">
        <f>SUMIFS('总明细 源文件后台下'!T:T,'总明细 源文件后台下'!E:E,E371,'总明细 源文件后台下'!C:C,"Refund")</f>
        <v>0</v>
      </c>
      <c r="AD371">
        <f>SUMIFS('总明细 源文件后台下'!U:U,'总明细 源文件后台下'!E:E,E371,'总明细 源文件后台下'!C:C,"Refund")</f>
        <v>0</v>
      </c>
      <c r="AE371">
        <f>SUMIFS('总明细 源文件后台下'!V:V,'总明细 源文件后台下'!E:E,E371,'总明细 源文件后台下'!C:C,"Refund")</f>
        <v>0</v>
      </c>
      <c r="AF371">
        <f>SUMIFS('总明细 源文件后台下'!W:W,'总明细 源文件后台下'!E:E,E371,'总明细 源文件后台下'!C:C,"Refund")</f>
        <v>0</v>
      </c>
      <c r="AK371">
        <f>(SUMIF('广告费 源文件后台下'!G:G,E371,'广告费 源文件后台下'!M:M))*-1</f>
        <v>0</v>
      </c>
      <c r="AL371">
        <f>SUMIFS('总明细 源文件后台下'!W:W,'总明细 源文件后台下'!E:E,E371,'总明细 源文件后台下'!C:C,"Adjustment",'总明细 源文件后台下'!F:F,"FBA Inventory Reimbursement - Customer Return")</f>
        <v>0</v>
      </c>
      <c r="AM371">
        <f>SUMIFS('总明细 源文件后台下'!W:W,'总明细 源文件后台下'!E:E,E371,'总明细 源文件后台下'!C:C,"Adjustment",'总明细 源文件后台下'!F:F,"FBA Inventory Reimbursement - Damaged:Warehouse")</f>
        <v>0</v>
      </c>
      <c r="AN371">
        <f>SUMIFS('总明细 源文件后台下'!W:W,'总明细 源文件后台下'!E:E,E371,'总明细 源文件后台下'!C:C,"Adjustment",'总明细 源文件后台下'!F:F,"FBA Inventory Reimbursement - Customer Service Issue")</f>
        <v>0</v>
      </c>
      <c r="AO371">
        <f>SUMIFS('总明细 源文件后台下'!W:W,'总明细 源文件后台下'!E:E,E371,'总明细 源文件后台下'!C:C,"Adjustment",'总明细 源文件后台下'!F:F,"FBA Inventory Reimbursement - Fee Correction")</f>
        <v>0</v>
      </c>
      <c r="AP371">
        <f>SUMIFS('总明细 源文件后台下'!W:W,'总明细 源文件后台下'!E:E,E371,'总明细 源文件后台下'!C:C,"Adjustment",'总明细 源文件后台下'!F:F,"FBA Inventory Reimbursement - General Adjustment")</f>
        <v>0</v>
      </c>
      <c r="AQ371">
        <f>SUMIFS('总明细 源文件后台下'!W:W,'总明细 源文件后台下'!E:E,E371,'总明细 源文件后台下'!C:C,"Adjustment",'总明细 源文件后台下'!F:F,"FBA Inventory Reimbursement - Lost:Inbound")</f>
        <v>0</v>
      </c>
      <c r="AR371">
        <f>SUMIFS('总明细 源文件后台下'!W:W,'总明细 源文件后台下'!E:E,E371,'总明细 源文件后台下'!C:C,"Adjustment",'总明细 源文件后台下'!F:F,"FBA Inventory Reimbursement - Lost:Warehouse")</f>
        <v>0</v>
      </c>
      <c r="AS371">
        <f>SUMIFS('总明细 源文件后台下'!W:W,'总明细 源文件后台下'!E:E,E371,'总明细 源文件后台下'!C:C,"Adjustment",'总明细 源文件后台下'!F:F,"Non-subscription Fee Adjustment")</f>
        <v>0</v>
      </c>
      <c r="AT371">
        <f>SUMIFS('总明细 源文件后台下'!W:W,'总明细 源文件后台下'!E:E,E371,'总明细 源文件后台下'!C:C,"Adjustment",'总明细 源文件后台下'!F:F,"FBA Inventory Placement Service Fee")</f>
        <v>0</v>
      </c>
      <c r="AV371">
        <f>SUMIF('FBA Customer Return Per Unit Fe'!B:B,E371,'FBA Customer Return Per Unit Fe'!C:C)</f>
        <v>0</v>
      </c>
      <c r="AX371">
        <f>(SUMIF('仓储费 源文件后台下'!C:C,E371,'仓储费 源文件后台下'!V:V))*-1</f>
        <v>-0.35599999999999998</v>
      </c>
      <c r="AZ371">
        <f>SUMIF('Disposal Fee销毁费用-160.95'!B:B,E371,'Disposal Fee销毁费用-160.95'!D:D)*-1</f>
        <v>-1.5</v>
      </c>
      <c r="BC371">
        <f>IFERROR(VLOOKUP(F371,'优惠券-86.4'!F:I,4,0),0)</f>
        <v>0</v>
      </c>
      <c r="BD371">
        <f>IFERROR(VLOOKUP(F371,'早评-120'!E:H,4,0),0)</f>
        <v>0</v>
      </c>
      <c r="BF371">
        <f t="shared" si="40"/>
        <v>-1.8559999999999999</v>
      </c>
      <c r="BG371">
        <f t="shared" si="41"/>
        <v>0</v>
      </c>
      <c r="BH371">
        <f t="shared" si="42"/>
        <v>-12.064</v>
      </c>
      <c r="BQ371" s="45">
        <f t="shared" si="43"/>
        <v>-12.064</v>
      </c>
      <c r="BR371">
        <f>SUMIFS('9月销毁明细'!D:D,'9月销毁明细'!A:A,E371,'9月销毁明细'!H:H,"Sellable")</f>
        <v>0</v>
      </c>
      <c r="BS371">
        <f>SUMIFS('9月销毁明细'!G:G,'9月销毁明细'!A:A,E371,'9月销毁明细'!H:H,"Sellable")</f>
        <v>0</v>
      </c>
      <c r="BT371">
        <f>SUMIFS('9月销毁明细'!D:D,'9月销毁明细'!A:A,E371,'9月销毁明细'!H:H,"Unsellable")</f>
        <v>0</v>
      </c>
      <c r="BU371">
        <f>SUMIFS('9月销毁明细'!G:G,'9月销毁明细'!A:A,E371,'9月销毁明细'!H:H,"Unsellable")</f>
        <v>0</v>
      </c>
      <c r="BW371">
        <f>IFERROR(I371*VLOOKUP(F371,'9.3成本表'!C:L,10,0),0)</f>
        <v>0</v>
      </c>
      <c r="BX371">
        <f t="shared" si="44"/>
        <v>0</v>
      </c>
      <c r="CC371" s="45">
        <f t="shared" si="45"/>
        <v>-12.064</v>
      </c>
      <c r="CD371" s="45">
        <f t="shared" si="46"/>
        <v>0</v>
      </c>
      <c r="CE371" s="45">
        <f t="shared" si="47"/>
        <v>0</v>
      </c>
    </row>
    <row r="372" spans="4:83" x14ac:dyDescent="0.25">
      <c r="D372" s="20" t="s">
        <v>853</v>
      </c>
      <c r="E372" s="20" t="s">
        <v>854</v>
      </c>
      <c r="F372" s="20">
        <v>4080</v>
      </c>
      <c r="G372">
        <v>366</v>
      </c>
      <c r="H372" s="20"/>
      <c r="I372">
        <f>SUMIFS('总明细 源文件后台下'!G:G,'总明细 源文件后台下'!E:E,E372,'总明细 源文件后台下'!C:C,"Order")</f>
        <v>0</v>
      </c>
      <c r="J372">
        <f>SUMIFS('总明细 源文件后台下'!M:M,'总明细 源文件后台下'!E:E,E372,'总明细 源文件后台下'!C:C,"Order")</f>
        <v>0</v>
      </c>
      <c r="K372">
        <f>SUMIFS('总明细 源文件后台下'!N:N,'总明细 源文件后台下'!E:E,E372,'总明细 源文件后台下'!C:C,"Order")</f>
        <v>0</v>
      </c>
      <c r="L372">
        <f>SUMIFS('总明细 源文件后台下'!O:O,'总明细 源文件后台下'!E:E,E372,'总明细 源文件后台下'!C:C,"Order")</f>
        <v>0</v>
      </c>
      <c r="M372">
        <f>SUMIFS('总明细 源文件后台下'!P:P,'总明细 源文件后台下'!E:E,E372,'总明细 源文件后台下'!C:C,"Order")</f>
        <v>0</v>
      </c>
      <c r="N372">
        <f>SUMIFS('总明细 源文件后台下'!Q:Q,'总明细 源文件后台下'!E:E,E372,'总明细 源文件后台下'!C:C,"Order")</f>
        <v>0</v>
      </c>
      <c r="O372">
        <f>SUMIFS('总明细 源文件后台下'!R:R,'总明细 源文件后台下'!E:E,E372,'总明细 源文件后台下'!C:C,"Order")</f>
        <v>0</v>
      </c>
      <c r="P372">
        <f>SUMIFS('总明细 源文件后台下'!S:S,'总明细 源文件后台下'!E:E,E372,'总明细 源文件后台下'!C:C,"Order")</f>
        <v>0</v>
      </c>
      <c r="Q372">
        <f>SUMIFS('总明细 源文件后台下'!T:T,'总明细 源文件后台下'!E:E,E372,'总明细 源文件后台下'!C:C,"Order")</f>
        <v>0</v>
      </c>
      <c r="R372">
        <f>SUMIFS('总明细 源文件后台下'!U:U,'总明细 源文件后台下'!E:E,E372,'总明细 源文件后台下'!C:C,"Order")</f>
        <v>0</v>
      </c>
      <c r="S372">
        <f>SUMIFS('总明细 源文件后台下'!V:V,'总明细 源文件后台下'!E:E,E372,'总明细 源文件后台下'!C:C,"Order")</f>
        <v>0</v>
      </c>
      <c r="T372">
        <f>SUMIFS('总明细 源文件后台下'!W:W,'总明细 源文件后台下'!E:E,E372,'总明细 源文件后台下'!C:C,"Order")</f>
        <v>0</v>
      </c>
      <c r="U372">
        <f>SUMIFS('总明细 源文件后台下'!G:G,'总明细 源文件后台下'!E:E,E372,'总明细 源文件后台下'!C:C,"Refund")</f>
        <v>0</v>
      </c>
      <c r="V372">
        <f>SUMIFS('总明细 源文件后台下'!M:M,'总明细 源文件后台下'!E:E,E372,'总明细 源文件后台下'!C:C,"Refund")</f>
        <v>0</v>
      </c>
      <c r="W372">
        <f>SUMIFS('总明细 源文件后台下'!N:N,'总明细 源文件后台下'!E:E,E372,'总明细 源文件后台下'!C:C,"Refund")</f>
        <v>0</v>
      </c>
      <c r="X372">
        <f>SUMIFS('总明细 源文件后台下'!O:O,'总明细 源文件后台下'!E:E,E372,'总明细 源文件后台下'!C:C,"Refund")</f>
        <v>0</v>
      </c>
      <c r="Y372">
        <f>SUMIFS('总明细 源文件后台下'!P:P,'总明细 源文件后台下'!E:E,E372,'总明细 源文件后台下'!C:C,"Refund")</f>
        <v>0</v>
      </c>
      <c r="Z372">
        <f>SUMIFS('总明细 源文件后台下'!Q:Q,'总明细 源文件后台下'!E:E,E372,'总明细 源文件后台下'!C:C,"Refund")</f>
        <v>0</v>
      </c>
      <c r="AA372">
        <f>SUMIFS('总明细 源文件后台下'!R:R,'总明细 源文件后台下'!E:E,E372,'总明细 源文件后台下'!C:C,"Refund")</f>
        <v>0</v>
      </c>
      <c r="AB372">
        <f>SUMIFS('总明细 源文件后台下'!S:S,'总明细 源文件后台下'!E:E,E372,'总明细 源文件后台下'!C:C,"Refund")</f>
        <v>0</v>
      </c>
      <c r="AC372">
        <f>SUMIFS('总明细 源文件后台下'!T:T,'总明细 源文件后台下'!E:E,E372,'总明细 源文件后台下'!C:C,"Refund")</f>
        <v>0</v>
      </c>
      <c r="AD372">
        <f>SUMIFS('总明细 源文件后台下'!U:U,'总明细 源文件后台下'!E:E,E372,'总明细 源文件后台下'!C:C,"Refund")</f>
        <v>0</v>
      </c>
      <c r="AE372">
        <f>SUMIFS('总明细 源文件后台下'!V:V,'总明细 源文件后台下'!E:E,E372,'总明细 源文件后台下'!C:C,"Refund")</f>
        <v>0</v>
      </c>
      <c r="AF372">
        <f>SUMIFS('总明细 源文件后台下'!W:W,'总明细 源文件后台下'!E:E,E372,'总明细 源文件后台下'!C:C,"Refund")</f>
        <v>0</v>
      </c>
      <c r="AK372">
        <f>(SUMIF('广告费 源文件后台下'!G:G,E372,'广告费 源文件后台下'!M:M))*-1</f>
        <v>0</v>
      </c>
      <c r="AL372">
        <f>SUMIFS('总明细 源文件后台下'!W:W,'总明细 源文件后台下'!E:E,E372,'总明细 源文件后台下'!C:C,"Adjustment",'总明细 源文件后台下'!F:F,"FBA Inventory Reimbursement - Customer Return")</f>
        <v>0</v>
      </c>
      <c r="AM372">
        <f>SUMIFS('总明细 源文件后台下'!W:W,'总明细 源文件后台下'!E:E,E372,'总明细 源文件后台下'!C:C,"Adjustment",'总明细 源文件后台下'!F:F,"FBA Inventory Reimbursement - Damaged:Warehouse")</f>
        <v>0</v>
      </c>
      <c r="AN372">
        <f>SUMIFS('总明细 源文件后台下'!W:W,'总明细 源文件后台下'!E:E,E372,'总明细 源文件后台下'!C:C,"Adjustment",'总明细 源文件后台下'!F:F,"FBA Inventory Reimbursement - Customer Service Issue")</f>
        <v>0</v>
      </c>
      <c r="AO372">
        <f>SUMIFS('总明细 源文件后台下'!W:W,'总明细 源文件后台下'!E:E,E372,'总明细 源文件后台下'!C:C,"Adjustment",'总明细 源文件后台下'!F:F,"FBA Inventory Reimbursement - Fee Correction")</f>
        <v>0</v>
      </c>
      <c r="AP372">
        <f>SUMIFS('总明细 源文件后台下'!W:W,'总明细 源文件后台下'!E:E,E372,'总明细 源文件后台下'!C:C,"Adjustment",'总明细 源文件后台下'!F:F,"FBA Inventory Reimbursement - General Adjustment")</f>
        <v>0</v>
      </c>
      <c r="AQ372">
        <f>SUMIFS('总明细 源文件后台下'!W:W,'总明细 源文件后台下'!E:E,E372,'总明细 源文件后台下'!C:C,"Adjustment",'总明细 源文件后台下'!F:F,"FBA Inventory Reimbursement - Lost:Inbound")</f>
        <v>0</v>
      </c>
      <c r="AR372">
        <f>SUMIFS('总明细 源文件后台下'!W:W,'总明细 源文件后台下'!E:E,E372,'总明细 源文件后台下'!C:C,"Adjustment",'总明细 源文件后台下'!F:F,"FBA Inventory Reimbursement - Lost:Warehouse")</f>
        <v>0</v>
      </c>
      <c r="AS372">
        <f>SUMIFS('总明细 源文件后台下'!W:W,'总明细 源文件后台下'!E:E,E372,'总明细 源文件后台下'!C:C,"Adjustment",'总明细 源文件后台下'!F:F,"Non-subscription Fee Adjustment")</f>
        <v>0</v>
      </c>
      <c r="AT372">
        <f>SUMIFS('总明细 源文件后台下'!W:W,'总明细 源文件后台下'!E:E,E372,'总明细 源文件后台下'!C:C,"Adjustment",'总明细 源文件后台下'!F:F,"FBA Inventory Placement Service Fee")</f>
        <v>0</v>
      </c>
      <c r="AV372">
        <f>SUMIF('FBA Customer Return Per Unit Fe'!B:B,E372,'FBA Customer Return Per Unit Fe'!C:C)</f>
        <v>0</v>
      </c>
      <c r="AX372">
        <f>(SUMIF('仓储费 源文件后台下'!C:C,E372,'仓储费 源文件后台下'!V:V))*-1</f>
        <v>-0.2848</v>
      </c>
      <c r="AZ372">
        <f>SUMIF('Disposal Fee销毁费用-160.95'!B:B,E372,'Disposal Fee销毁费用-160.95'!D:D)*-1</f>
        <v>-1.2</v>
      </c>
      <c r="BC372">
        <f>IFERROR(VLOOKUP(F372,'优惠券-86.4'!F:I,4,0),0)</f>
        <v>0</v>
      </c>
      <c r="BD372">
        <f>IFERROR(VLOOKUP(F372,'早评-120'!E:H,4,0),0)</f>
        <v>0</v>
      </c>
      <c r="BF372">
        <f t="shared" si="40"/>
        <v>-1.4847999999999999</v>
      </c>
      <c r="BG372">
        <f t="shared" si="41"/>
        <v>0</v>
      </c>
      <c r="BH372">
        <f t="shared" si="42"/>
        <v>-9.6511999999999993</v>
      </c>
      <c r="BQ372" s="45">
        <f t="shared" si="43"/>
        <v>-9.6511999999999993</v>
      </c>
      <c r="BR372">
        <f>SUMIFS('9月销毁明细'!D:D,'9月销毁明细'!A:A,E372,'9月销毁明细'!H:H,"Sellable")</f>
        <v>0</v>
      </c>
      <c r="BS372">
        <f>SUMIFS('9月销毁明细'!G:G,'9月销毁明细'!A:A,E372,'9月销毁明细'!H:H,"Sellable")</f>
        <v>0</v>
      </c>
      <c r="BT372">
        <f>SUMIFS('9月销毁明细'!D:D,'9月销毁明细'!A:A,E372,'9月销毁明细'!H:H,"Unsellable")</f>
        <v>0</v>
      </c>
      <c r="BU372">
        <f>SUMIFS('9月销毁明细'!G:G,'9月销毁明细'!A:A,E372,'9月销毁明细'!H:H,"Unsellable")</f>
        <v>0</v>
      </c>
      <c r="BW372">
        <f>IFERROR(I372*VLOOKUP(F372,'9.3成本表'!C:L,10,0),0)</f>
        <v>0</v>
      </c>
      <c r="BX372">
        <f t="shared" si="44"/>
        <v>0</v>
      </c>
      <c r="CC372" s="45">
        <f t="shared" si="45"/>
        <v>-9.6511999999999993</v>
      </c>
      <c r="CD372" s="45">
        <f t="shared" si="46"/>
        <v>0</v>
      </c>
      <c r="CE372" s="45">
        <f t="shared" si="47"/>
        <v>0</v>
      </c>
    </row>
    <row r="373" spans="4:83" x14ac:dyDescent="0.25">
      <c r="D373" s="20" t="s">
        <v>855</v>
      </c>
      <c r="E373" s="20" t="s">
        <v>856</v>
      </c>
      <c r="F373" s="20">
        <v>4080</v>
      </c>
      <c r="G373">
        <v>367</v>
      </c>
      <c r="H373" s="20"/>
      <c r="I373">
        <f>SUMIFS('总明细 源文件后台下'!G:G,'总明细 源文件后台下'!E:E,E373,'总明细 源文件后台下'!C:C,"Order")</f>
        <v>0</v>
      </c>
      <c r="J373">
        <f>SUMIFS('总明细 源文件后台下'!M:M,'总明细 源文件后台下'!E:E,E373,'总明细 源文件后台下'!C:C,"Order")</f>
        <v>0</v>
      </c>
      <c r="K373">
        <f>SUMIFS('总明细 源文件后台下'!N:N,'总明细 源文件后台下'!E:E,E373,'总明细 源文件后台下'!C:C,"Order")</f>
        <v>0</v>
      </c>
      <c r="L373">
        <f>SUMIFS('总明细 源文件后台下'!O:O,'总明细 源文件后台下'!E:E,E373,'总明细 源文件后台下'!C:C,"Order")</f>
        <v>0</v>
      </c>
      <c r="M373">
        <f>SUMIFS('总明细 源文件后台下'!P:P,'总明细 源文件后台下'!E:E,E373,'总明细 源文件后台下'!C:C,"Order")</f>
        <v>0</v>
      </c>
      <c r="N373">
        <f>SUMIFS('总明细 源文件后台下'!Q:Q,'总明细 源文件后台下'!E:E,E373,'总明细 源文件后台下'!C:C,"Order")</f>
        <v>0</v>
      </c>
      <c r="O373">
        <f>SUMIFS('总明细 源文件后台下'!R:R,'总明细 源文件后台下'!E:E,E373,'总明细 源文件后台下'!C:C,"Order")</f>
        <v>0</v>
      </c>
      <c r="P373">
        <f>SUMIFS('总明细 源文件后台下'!S:S,'总明细 源文件后台下'!E:E,E373,'总明细 源文件后台下'!C:C,"Order")</f>
        <v>0</v>
      </c>
      <c r="Q373">
        <f>SUMIFS('总明细 源文件后台下'!T:T,'总明细 源文件后台下'!E:E,E373,'总明细 源文件后台下'!C:C,"Order")</f>
        <v>0</v>
      </c>
      <c r="R373">
        <f>SUMIFS('总明细 源文件后台下'!U:U,'总明细 源文件后台下'!E:E,E373,'总明细 源文件后台下'!C:C,"Order")</f>
        <v>0</v>
      </c>
      <c r="S373">
        <f>SUMIFS('总明细 源文件后台下'!V:V,'总明细 源文件后台下'!E:E,E373,'总明细 源文件后台下'!C:C,"Order")</f>
        <v>0</v>
      </c>
      <c r="T373">
        <f>SUMIFS('总明细 源文件后台下'!W:W,'总明细 源文件后台下'!E:E,E373,'总明细 源文件后台下'!C:C,"Order")</f>
        <v>0</v>
      </c>
      <c r="U373">
        <f>SUMIFS('总明细 源文件后台下'!G:G,'总明细 源文件后台下'!E:E,E373,'总明细 源文件后台下'!C:C,"Refund")</f>
        <v>0</v>
      </c>
      <c r="V373">
        <f>SUMIFS('总明细 源文件后台下'!M:M,'总明细 源文件后台下'!E:E,E373,'总明细 源文件后台下'!C:C,"Refund")</f>
        <v>0</v>
      </c>
      <c r="W373">
        <f>SUMIFS('总明细 源文件后台下'!N:N,'总明细 源文件后台下'!E:E,E373,'总明细 源文件后台下'!C:C,"Refund")</f>
        <v>0</v>
      </c>
      <c r="X373">
        <f>SUMIFS('总明细 源文件后台下'!O:O,'总明细 源文件后台下'!E:E,E373,'总明细 源文件后台下'!C:C,"Refund")</f>
        <v>0</v>
      </c>
      <c r="Y373">
        <f>SUMIFS('总明细 源文件后台下'!P:P,'总明细 源文件后台下'!E:E,E373,'总明细 源文件后台下'!C:C,"Refund")</f>
        <v>0</v>
      </c>
      <c r="Z373">
        <f>SUMIFS('总明细 源文件后台下'!Q:Q,'总明细 源文件后台下'!E:E,E373,'总明细 源文件后台下'!C:C,"Refund")</f>
        <v>0</v>
      </c>
      <c r="AA373">
        <f>SUMIFS('总明细 源文件后台下'!R:R,'总明细 源文件后台下'!E:E,E373,'总明细 源文件后台下'!C:C,"Refund")</f>
        <v>0</v>
      </c>
      <c r="AB373">
        <f>SUMIFS('总明细 源文件后台下'!S:S,'总明细 源文件后台下'!E:E,E373,'总明细 源文件后台下'!C:C,"Refund")</f>
        <v>0</v>
      </c>
      <c r="AC373">
        <f>SUMIFS('总明细 源文件后台下'!T:T,'总明细 源文件后台下'!E:E,E373,'总明细 源文件后台下'!C:C,"Refund")</f>
        <v>0</v>
      </c>
      <c r="AD373">
        <f>SUMIFS('总明细 源文件后台下'!U:U,'总明细 源文件后台下'!E:E,E373,'总明细 源文件后台下'!C:C,"Refund")</f>
        <v>0</v>
      </c>
      <c r="AE373">
        <f>SUMIFS('总明细 源文件后台下'!V:V,'总明细 源文件后台下'!E:E,E373,'总明细 源文件后台下'!C:C,"Refund")</f>
        <v>0</v>
      </c>
      <c r="AF373">
        <f>SUMIFS('总明细 源文件后台下'!W:W,'总明细 源文件后台下'!E:E,E373,'总明细 源文件后台下'!C:C,"Refund")</f>
        <v>0</v>
      </c>
      <c r="AK373">
        <f>(SUMIF('广告费 源文件后台下'!G:G,E373,'广告费 源文件后台下'!M:M))*-1</f>
        <v>0</v>
      </c>
      <c r="AL373">
        <f>SUMIFS('总明细 源文件后台下'!W:W,'总明细 源文件后台下'!E:E,E373,'总明细 源文件后台下'!C:C,"Adjustment",'总明细 源文件后台下'!F:F,"FBA Inventory Reimbursement - Customer Return")</f>
        <v>0</v>
      </c>
      <c r="AM373">
        <f>SUMIFS('总明细 源文件后台下'!W:W,'总明细 源文件后台下'!E:E,E373,'总明细 源文件后台下'!C:C,"Adjustment",'总明细 源文件后台下'!F:F,"FBA Inventory Reimbursement - Damaged:Warehouse")</f>
        <v>0</v>
      </c>
      <c r="AN373">
        <f>SUMIFS('总明细 源文件后台下'!W:W,'总明细 源文件后台下'!E:E,E373,'总明细 源文件后台下'!C:C,"Adjustment",'总明细 源文件后台下'!F:F,"FBA Inventory Reimbursement - Customer Service Issue")</f>
        <v>0</v>
      </c>
      <c r="AO373">
        <f>SUMIFS('总明细 源文件后台下'!W:W,'总明细 源文件后台下'!E:E,E373,'总明细 源文件后台下'!C:C,"Adjustment",'总明细 源文件后台下'!F:F,"FBA Inventory Reimbursement - Fee Correction")</f>
        <v>0</v>
      </c>
      <c r="AP373">
        <f>SUMIFS('总明细 源文件后台下'!W:W,'总明细 源文件后台下'!E:E,E373,'总明细 源文件后台下'!C:C,"Adjustment",'总明细 源文件后台下'!F:F,"FBA Inventory Reimbursement - General Adjustment")</f>
        <v>0</v>
      </c>
      <c r="AQ373">
        <f>SUMIFS('总明细 源文件后台下'!W:W,'总明细 源文件后台下'!E:E,E373,'总明细 源文件后台下'!C:C,"Adjustment",'总明细 源文件后台下'!F:F,"FBA Inventory Reimbursement - Lost:Inbound")</f>
        <v>0</v>
      </c>
      <c r="AR373">
        <f>SUMIFS('总明细 源文件后台下'!W:W,'总明细 源文件后台下'!E:E,E373,'总明细 源文件后台下'!C:C,"Adjustment",'总明细 源文件后台下'!F:F,"FBA Inventory Reimbursement - Lost:Warehouse")</f>
        <v>0</v>
      </c>
      <c r="AS373">
        <f>SUMIFS('总明细 源文件后台下'!W:W,'总明细 源文件后台下'!E:E,E373,'总明细 源文件后台下'!C:C,"Adjustment",'总明细 源文件后台下'!F:F,"Non-subscription Fee Adjustment")</f>
        <v>0</v>
      </c>
      <c r="AT373">
        <f>SUMIFS('总明细 源文件后台下'!W:W,'总明细 源文件后台下'!E:E,E373,'总明细 源文件后台下'!C:C,"Adjustment",'总明细 源文件后台下'!F:F,"FBA Inventory Placement Service Fee")</f>
        <v>0</v>
      </c>
      <c r="AV373">
        <f>SUMIF('FBA Customer Return Per Unit Fe'!B:B,E373,'FBA Customer Return Per Unit Fe'!C:C)</f>
        <v>0</v>
      </c>
      <c r="AX373">
        <f>(SUMIF('仓储费 源文件后台下'!C:C,E373,'仓储费 源文件后台下'!V:V))*-1</f>
        <v>0</v>
      </c>
      <c r="AZ373">
        <f>SUMIF('Disposal Fee销毁费用-160.95'!B:B,E373,'Disposal Fee销毁费用-160.95'!D:D)*-1</f>
        <v>0</v>
      </c>
      <c r="BC373">
        <f>IFERROR(VLOOKUP(F373,'优惠券-86.4'!F:I,4,0),0)</f>
        <v>0</v>
      </c>
      <c r="BD373">
        <f>IFERROR(VLOOKUP(F373,'早评-120'!E:H,4,0),0)</f>
        <v>0</v>
      </c>
      <c r="BF373">
        <f t="shared" si="40"/>
        <v>0</v>
      </c>
      <c r="BG373">
        <f t="shared" si="41"/>
        <v>0</v>
      </c>
      <c r="BH373">
        <f t="shared" si="42"/>
        <v>0</v>
      </c>
      <c r="BQ373" s="45">
        <f t="shared" si="43"/>
        <v>0</v>
      </c>
      <c r="BR373">
        <f>SUMIFS('9月销毁明细'!D:D,'9月销毁明细'!A:A,E373,'9月销毁明细'!H:H,"Sellable")</f>
        <v>0</v>
      </c>
      <c r="BS373">
        <f>SUMIFS('9月销毁明细'!G:G,'9月销毁明细'!A:A,E373,'9月销毁明细'!H:H,"Sellable")</f>
        <v>0</v>
      </c>
      <c r="BT373">
        <f>SUMIFS('9月销毁明细'!D:D,'9月销毁明细'!A:A,E373,'9月销毁明细'!H:H,"Unsellable")</f>
        <v>0</v>
      </c>
      <c r="BU373">
        <f>SUMIFS('9月销毁明细'!G:G,'9月销毁明细'!A:A,E373,'9月销毁明细'!H:H,"Unsellable")</f>
        <v>0</v>
      </c>
      <c r="BW373">
        <f>IFERROR(I373*VLOOKUP(F373,'9.3成本表'!C:L,10,0),0)</f>
        <v>0</v>
      </c>
      <c r="BX373">
        <f t="shared" si="44"/>
        <v>0</v>
      </c>
      <c r="CC373" s="45">
        <f t="shared" si="45"/>
        <v>0</v>
      </c>
      <c r="CD373" s="45">
        <f t="shared" si="46"/>
        <v>0</v>
      </c>
      <c r="CE373" s="45">
        <f t="shared" si="47"/>
        <v>0</v>
      </c>
    </row>
    <row r="374" spans="4:83" x14ac:dyDescent="0.25">
      <c r="D374" s="20" t="s">
        <v>857</v>
      </c>
      <c r="E374" s="20" t="s">
        <v>858</v>
      </c>
      <c r="F374" s="20">
        <v>4080</v>
      </c>
      <c r="G374">
        <v>368</v>
      </c>
      <c r="H374" s="20"/>
      <c r="I374">
        <f>SUMIFS('总明细 源文件后台下'!G:G,'总明细 源文件后台下'!E:E,E374,'总明细 源文件后台下'!C:C,"Order")</f>
        <v>0</v>
      </c>
      <c r="J374">
        <f>SUMIFS('总明细 源文件后台下'!M:M,'总明细 源文件后台下'!E:E,E374,'总明细 源文件后台下'!C:C,"Order")</f>
        <v>0</v>
      </c>
      <c r="K374">
        <f>SUMIFS('总明细 源文件后台下'!N:N,'总明细 源文件后台下'!E:E,E374,'总明细 源文件后台下'!C:C,"Order")</f>
        <v>0</v>
      </c>
      <c r="L374">
        <f>SUMIFS('总明细 源文件后台下'!O:O,'总明细 源文件后台下'!E:E,E374,'总明细 源文件后台下'!C:C,"Order")</f>
        <v>0</v>
      </c>
      <c r="M374">
        <f>SUMIFS('总明细 源文件后台下'!P:P,'总明细 源文件后台下'!E:E,E374,'总明细 源文件后台下'!C:C,"Order")</f>
        <v>0</v>
      </c>
      <c r="N374">
        <f>SUMIFS('总明细 源文件后台下'!Q:Q,'总明细 源文件后台下'!E:E,E374,'总明细 源文件后台下'!C:C,"Order")</f>
        <v>0</v>
      </c>
      <c r="O374">
        <f>SUMIFS('总明细 源文件后台下'!R:R,'总明细 源文件后台下'!E:E,E374,'总明细 源文件后台下'!C:C,"Order")</f>
        <v>0</v>
      </c>
      <c r="P374">
        <f>SUMIFS('总明细 源文件后台下'!S:S,'总明细 源文件后台下'!E:E,E374,'总明细 源文件后台下'!C:C,"Order")</f>
        <v>0</v>
      </c>
      <c r="Q374">
        <f>SUMIFS('总明细 源文件后台下'!T:T,'总明细 源文件后台下'!E:E,E374,'总明细 源文件后台下'!C:C,"Order")</f>
        <v>0</v>
      </c>
      <c r="R374">
        <f>SUMIFS('总明细 源文件后台下'!U:U,'总明细 源文件后台下'!E:E,E374,'总明细 源文件后台下'!C:C,"Order")</f>
        <v>0</v>
      </c>
      <c r="S374">
        <f>SUMIFS('总明细 源文件后台下'!V:V,'总明细 源文件后台下'!E:E,E374,'总明细 源文件后台下'!C:C,"Order")</f>
        <v>0</v>
      </c>
      <c r="T374">
        <f>SUMIFS('总明细 源文件后台下'!W:W,'总明细 源文件后台下'!E:E,E374,'总明细 源文件后台下'!C:C,"Order")</f>
        <v>0</v>
      </c>
      <c r="U374">
        <f>SUMIFS('总明细 源文件后台下'!G:G,'总明细 源文件后台下'!E:E,E374,'总明细 源文件后台下'!C:C,"Refund")</f>
        <v>0</v>
      </c>
      <c r="V374">
        <f>SUMIFS('总明细 源文件后台下'!M:M,'总明细 源文件后台下'!E:E,E374,'总明细 源文件后台下'!C:C,"Refund")</f>
        <v>0</v>
      </c>
      <c r="W374">
        <f>SUMIFS('总明细 源文件后台下'!N:N,'总明细 源文件后台下'!E:E,E374,'总明细 源文件后台下'!C:C,"Refund")</f>
        <v>0</v>
      </c>
      <c r="X374">
        <f>SUMIFS('总明细 源文件后台下'!O:O,'总明细 源文件后台下'!E:E,E374,'总明细 源文件后台下'!C:C,"Refund")</f>
        <v>0</v>
      </c>
      <c r="Y374">
        <f>SUMIFS('总明细 源文件后台下'!P:P,'总明细 源文件后台下'!E:E,E374,'总明细 源文件后台下'!C:C,"Refund")</f>
        <v>0</v>
      </c>
      <c r="Z374">
        <f>SUMIFS('总明细 源文件后台下'!Q:Q,'总明细 源文件后台下'!E:E,E374,'总明细 源文件后台下'!C:C,"Refund")</f>
        <v>0</v>
      </c>
      <c r="AA374">
        <f>SUMIFS('总明细 源文件后台下'!R:R,'总明细 源文件后台下'!E:E,E374,'总明细 源文件后台下'!C:C,"Refund")</f>
        <v>0</v>
      </c>
      <c r="AB374">
        <f>SUMIFS('总明细 源文件后台下'!S:S,'总明细 源文件后台下'!E:E,E374,'总明细 源文件后台下'!C:C,"Refund")</f>
        <v>0</v>
      </c>
      <c r="AC374">
        <f>SUMIFS('总明细 源文件后台下'!T:T,'总明细 源文件后台下'!E:E,E374,'总明细 源文件后台下'!C:C,"Refund")</f>
        <v>0</v>
      </c>
      <c r="AD374">
        <f>SUMIFS('总明细 源文件后台下'!U:U,'总明细 源文件后台下'!E:E,E374,'总明细 源文件后台下'!C:C,"Refund")</f>
        <v>0</v>
      </c>
      <c r="AE374">
        <f>SUMIFS('总明细 源文件后台下'!V:V,'总明细 源文件后台下'!E:E,E374,'总明细 源文件后台下'!C:C,"Refund")</f>
        <v>0</v>
      </c>
      <c r="AF374">
        <f>SUMIFS('总明细 源文件后台下'!W:W,'总明细 源文件后台下'!E:E,E374,'总明细 源文件后台下'!C:C,"Refund")</f>
        <v>0</v>
      </c>
      <c r="AK374">
        <f>(SUMIF('广告费 源文件后台下'!G:G,E374,'广告费 源文件后台下'!M:M))*-1</f>
        <v>0</v>
      </c>
      <c r="AL374">
        <f>SUMIFS('总明细 源文件后台下'!W:W,'总明细 源文件后台下'!E:E,E374,'总明细 源文件后台下'!C:C,"Adjustment",'总明细 源文件后台下'!F:F,"FBA Inventory Reimbursement - Customer Return")</f>
        <v>0</v>
      </c>
      <c r="AM374">
        <f>SUMIFS('总明细 源文件后台下'!W:W,'总明细 源文件后台下'!E:E,E374,'总明细 源文件后台下'!C:C,"Adjustment",'总明细 源文件后台下'!F:F,"FBA Inventory Reimbursement - Damaged:Warehouse")</f>
        <v>0</v>
      </c>
      <c r="AN374">
        <f>SUMIFS('总明细 源文件后台下'!W:W,'总明细 源文件后台下'!E:E,E374,'总明细 源文件后台下'!C:C,"Adjustment",'总明细 源文件后台下'!F:F,"FBA Inventory Reimbursement - Customer Service Issue")</f>
        <v>0</v>
      </c>
      <c r="AO374">
        <f>SUMIFS('总明细 源文件后台下'!W:W,'总明细 源文件后台下'!E:E,E374,'总明细 源文件后台下'!C:C,"Adjustment",'总明细 源文件后台下'!F:F,"FBA Inventory Reimbursement - Fee Correction")</f>
        <v>0</v>
      </c>
      <c r="AP374">
        <f>SUMIFS('总明细 源文件后台下'!W:W,'总明细 源文件后台下'!E:E,E374,'总明细 源文件后台下'!C:C,"Adjustment",'总明细 源文件后台下'!F:F,"FBA Inventory Reimbursement - General Adjustment")</f>
        <v>0</v>
      </c>
      <c r="AQ374">
        <f>SUMIFS('总明细 源文件后台下'!W:W,'总明细 源文件后台下'!E:E,E374,'总明细 源文件后台下'!C:C,"Adjustment",'总明细 源文件后台下'!F:F,"FBA Inventory Reimbursement - Lost:Inbound")</f>
        <v>0</v>
      </c>
      <c r="AR374">
        <f>SUMIFS('总明细 源文件后台下'!W:W,'总明细 源文件后台下'!E:E,E374,'总明细 源文件后台下'!C:C,"Adjustment",'总明细 源文件后台下'!F:F,"FBA Inventory Reimbursement - Lost:Warehouse")</f>
        <v>0</v>
      </c>
      <c r="AS374">
        <f>SUMIFS('总明细 源文件后台下'!W:W,'总明细 源文件后台下'!E:E,E374,'总明细 源文件后台下'!C:C,"Adjustment",'总明细 源文件后台下'!F:F,"Non-subscription Fee Adjustment")</f>
        <v>0</v>
      </c>
      <c r="AT374">
        <f>SUMIFS('总明细 源文件后台下'!W:W,'总明细 源文件后台下'!E:E,E374,'总明细 源文件后台下'!C:C,"Adjustment",'总明细 源文件后台下'!F:F,"FBA Inventory Placement Service Fee")</f>
        <v>0</v>
      </c>
      <c r="AV374">
        <f>SUMIF('FBA Customer Return Per Unit Fe'!B:B,E374,'FBA Customer Return Per Unit Fe'!C:C)</f>
        <v>0</v>
      </c>
      <c r="AX374">
        <f>(SUMIF('仓储费 源文件后台下'!C:C,E374,'仓储费 源文件后台下'!V:V))*-1</f>
        <v>0</v>
      </c>
      <c r="AZ374">
        <f>SUMIF('Disposal Fee销毁费用-160.95'!B:B,E374,'Disposal Fee销毁费用-160.95'!D:D)*-1</f>
        <v>0</v>
      </c>
      <c r="BC374">
        <f>IFERROR(VLOOKUP(F374,'优惠券-86.4'!F:I,4,0),0)</f>
        <v>0</v>
      </c>
      <c r="BD374">
        <f>IFERROR(VLOOKUP(F374,'早评-120'!E:H,4,0),0)</f>
        <v>0</v>
      </c>
      <c r="BF374">
        <f t="shared" si="40"/>
        <v>0</v>
      </c>
      <c r="BG374">
        <f t="shared" si="41"/>
        <v>0</v>
      </c>
      <c r="BH374">
        <f t="shared" si="42"/>
        <v>0</v>
      </c>
      <c r="BQ374" s="45">
        <f t="shared" si="43"/>
        <v>0</v>
      </c>
      <c r="BR374">
        <f>SUMIFS('9月销毁明细'!D:D,'9月销毁明细'!A:A,E374,'9月销毁明细'!H:H,"Sellable")</f>
        <v>0</v>
      </c>
      <c r="BS374">
        <f>SUMIFS('9月销毁明细'!G:G,'9月销毁明细'!A:A,E374,'9月销毁明细'!H:H,"Sellable")</f>
        <v>0</v>
      </c>
      <c r="BT374">
        <f>SUMIFS('9月销毁明细'!D:D,'9月销毁明细'!A:A,E374,'9月销毁明细'!H:H,"Unsellable")</f>
        <v>0</v>
      </c>
      <c r="BU374">
        <f>SUMIFS('9月销毁明细'!G:G,'9月销毁明细'!A:A,E374,'9月销毁明细'!H:H,"Unsellable")</f>
        <v>0</v>
      </c>
      <c r="BW374">
        <f>IFERROR(I374*VLOOKUP(F374,'9.3成本表'!C:L,10,0),0)</f>
        <v>0</v>
      </c>
      <c r="BX374">
        <f t="shared" si="44"/>
        <v>0</v>
      </c>
      <c r="CC374" s="45">
        <f t="shared" si="45"/>
        <v>0</v>
      </c>
      <c r="CD374" s="45">
        <f t="shared" si="46"/>
        <v>0</v>
      </c>
      <c r="CE374" s="45">
        <f t="shared" si="47"/>
        <v>0</v>
      </c>
    </row>
    <row r="375" spans="4:83" x14ac:dyDescent="0.25">
      <c r="D375" s="20" t="s">
        <v>859</v>
      </c>
      <c r="E375" s="20" t="s">
        <v>860</v>
      </c>
      <c r="F375" s="20">
        <v>4101</v>
      </c>
      <c r="G375">
        <v>369</v>
      </c>
      <c r="H375" s="20"/>
      <c r="I375">
        <f>SUMIFS('总明细 源文件后台下'!G:G,'总明细 源文件后台下'!E:E,E375,'总明细 源文件后台下'!C:C,"Order")</f>
        <v>0</v>
      </c>
      <c r="J375">
        <f>SUMIFS('总明细 源文件后台下'!M:M,'总明细 源文件后台下'!E:E,E375,'总明细 源文件后台下'!C:C,"Order")</f>
        <v>0</v>
      </c>
      <c r="K375">
        <f>SUMIFS('总明细 源文件后台下'!N:N,'总明细 源文件后台下'!E:E,E375,'总明细 源文件后台下'!C:C,"Order")</f>
        <v>0</v>
      </c>
      <c r="L375">
        <f>SUMIFS('总明细 源文件后台下'!O:O,'总明细 源文件后台下'!E:E,E375,'总明细 源文件后台下'!C:C,"Order")</f>
        <v>0</v>
      </c>
      <c r="M375">
        <f>SUMIFS('总明细 源文件后台下'!P:P,'总明细 源文件后台下'!E:E,E375,'总明细 源文件后台下'!C:C,"Order")</f>
        <v>0</v>
      </c>
      <c r="N375">
        <f>SUMIFS('总明细 源文件后台下'!Q:Q,'总明细 源文件后台下'!E:E,E375,'总明细 源文件后台下'!C:C,"Order")</f>
        <v>0</v>
      </c>
      <c r="O375">
        <f>SUMIFS('总明细 源文件后台下'!R:R,'总明细 源文件后台下'!E:E,E375,'总明细 源文件后台下'!C:C,"Order")</f>
        <v>0</v>
      </c>
      <c r="P375">
        <f>SUMIFS('总明细 源文件后台下'!S:S,'总明细 源文件后台下'!E:E,E375,'总明细 源文件后台下'!C:C,"Order")</f>
        <v>0</v>
      </c>
      <c r="Q375">
        <f>SUMIFS('总明细 源文件后台下'!T:T,'总明细 源文件后台下'!E:E,E375,'总明细 源文件后台下'!C:C,"Order")</f>
        <v>0</v>
      </c>
      <c r="R375">
        <f>SUMIFS('总明细 源文件后台下'!U:U,'总明细 源文件后台下'!E:E,E375,'总明细 源文件后台下'!C:C,"Order")</f>
        <v>0</v>
      </c>
      <c r="S375">
        <f>SUMIFS('总明细 源文件后台下'!V:V,'总明细 源文件后台下'!E:E,E375,'总明细 源文件后台下'!C:C,"Order")</f>
        <v>0</v>
      </c>
      <c r="T375">
        <f>SUMIFS('总明细 源文件后台下'!W:W,'总明细 源文件后台下'!E:E,E375,'总明细 源文件后台下'!C:C,"Order")</f>
        <v>0</v>
      </c>
      <c r="U375">
        <f>SUMIFS('总明细 源文件后台下'!G:G,'总明细 源文件后台下'!E:E,E375,'总明细 源文件后台下'!C:C,"Refund")</f>
        <v>1</v>
      </c>
      <c r="V375">
        <f>SUMIFS('总明细 源文件后台下'!M:M,'总明细 源文件后台下'!E:E,E375,'总明细 源文件后台下'!C:C,"Refund")</f>
        <v>-13.42</v>
      </c>
      <c r="W375">
        <f>SUMIFS('总明细 源文件后台下'!N:N,'总明细 源文件后台下'!E:E,E375,'总明细 源文件后台下'!C:C,"Refund")</f>
        <v>0</v>
      </c>
      <c r="X375">
        <f>SUMIFS('总明细 源文件后台下'!O:O,'总明细 源文件后台下'!E:E,E375,'总明细 源文件后台下'!C:C,"Refund")</f>
        <v>0</v>
      </c>
      <c r="Y375">
        <f>SUMIFS('总明细 源文件后台下'!P:P,'总明细 源文件后台下'!E:E,E375,'总明细 源文件后台下'!C:C,"Refund")</f>
        <v>0</v>
      </c>
      <c r="Z375">
        <f>SUMIFS('总明细 源文件后台下'!Q:Q,'总明细 源文件后台下'!E:E,E375,'总明细 源文件后台下'!C:C,"Refund")</f>
        <v>0</v>
      </c>
      <c r="AA375">
        <f>SUMIFS('总明细 源文件后台下'!R:R,'总明细 源文件后台下'!E:E,E375,'总明细 源文件后台下'!C:C,"Refund")</f>
        <v>0</v>
      </c>
      <c r="AB375">
        <f>SUMIFS('总明细 源文件后台下'!S:S,'总明细 源文件后台下'!E:E,E375,'总明细 源文件后台下'!C:C,"Refund")</f>
        <v>1.82</v>
      </c>
      <c r="AC375">
        <f>SUMIFS('总明细 源文件后台下'!T:T,'总明细 源文件后台下'!E:E,E375,'总明细 源文件后台下'!C:C,"Refund")</f>
        <v>0</v>
      </c>
      <c r="AD375">
        <f>SUMIFS('总明细 源文件后台下'!U:U,'总明细 源文件后台下'!E:E,E375,'总明细 源文件后台下'!C:C,"Refund")</f>
        <v>0</v>
      </c>
      <c r="AE375">
        <f>SUMIFS('总明细 源文件后台下'!V:V,'总明细 源文件后台下'!E:E,E375,'总明细 源文件后台下'!C:C,"Refund")</f>
        <v>0</v>
      </c>
      <c r="AF375">
        <f>SUMIFS('总明细 源文件后台下'!W:W,'总明细 源文件后台下'!E:E,E375,'总明细 源文件后台下'!C:C,"Refund")</f>
        <v>-11.6</v>
      </c>
      <c r="AK375">
        <f>(SUMIF('广告费 源文件后台下'!G:G,E375,'广告费 源文件后台下'!M:M))*-1</f>
        <v>0</v>
      </c>
      <c r="AL375">
        <f>SUMIFS('总明细 源文件后台下'!W:W,'总明细 源文件后台下'!E:E,E375,'总明细 源文件后台下'!C:C,"Adjustment",'总明细 源文件后台下'!F:F,"FBA Inventory Reimbursement - Customer Return")</f>
        <v>0</v>
      </c>
      <c r="AM375">
        <f>SUMIFS('总明细 源文件后台下'!W:W,'总明细 源文件后台下'!E:E,E375,'总明细 源文件后台下'!C:C,"Adjustment",'总明细 源文件后台下'!F:F,"FBA Inventory Reimbursement - Damaged:Warehouse")</f>
        <v>0</v>
      </c>
      <c r="AN375">
        <f>SUMIFS('总明细 源文件后台下'!W:W,'总明细 源文件后台下'!E:E,E375,'总明细 源文件后台下'!C:C,"Adjustment",'总明细 源文件后台下'!F:F,"FBA Inventory Reimbursement - Customer Service Issue")</f>
        <v>0</v>
      </c>
      <c r="AO375">
        <f>SUMIFS('总明细 源文件后台下'!W:W,'总明细 源文件后台下'!E:E,E375,'总明细 源文件后台下'!C:C,"Adjustment",'总明细 源文件后台下'!F:F,"FBA Inventory Reimbursement - Fee Correction")</f>
        <v>0</v>
      </c>
      <c r="AP375">
        <f>SUMIFS('总明细 源文件后台下'!W:W,'总明细 源文件后台下'!E:E,E375,'总明细 源文件后台下'!C:C,"Adjustment",'总明细 源文件后台下'!F:F,"FBA Inventory Reimbursement - General Adjustment")</f>
        <v>0</v>
      </c>
      <c r="AQ375">
        <f>SUMIFS('总明细 源文件后台下'!W:W,'总明细 源文件后台下'!E:E,E375,'总明细 源文件后台下'!C:C,"Adjustment",'总明细 源文件后台下'!F:F,"FBA Inventory Reimbursement - Lost:Inbound")</f>
        <v>0</v>
      </c>
      <c r="AR375">
        <f>SUMIFS('总明细 源文件后台下'!W:W,'总明细 源文件后台下'!E:E,E375,'总明细 源文件后台下'!C:C,"Adjustment",'总明细 源文件后台下'!F:F,"FBA Inventory Reimbursement - Lost:Warehouse")</f>
        <v>0</v>
      </c>
      <c r="AS375">
        <f>SUMIFS('总明细 源文件后台下'!W:W,'总明细 源文件后台下'!E:E,E375,'总明细 源文件后台下'!C:C,"Adjustment",'总明细 源文件后台下'!F:F,"Non-subscription Fee Adjustment")</f>
        <v>0</v>
      </c>
      <c r="AT375">
        <f>SUMIFS('总明细 源文件后台下'!W:W,'总明细 源文件后台下'!E:E,E375,'总明细 源文件后台下'!C:C,"Adjustment",'总明细 源文件后台下'!F:F,"FBA Inventory Placement Service Fee")</f>
        <v>0</v>
      </c>
      <c r="AV375">
        <f>SUMIF('FBA Customer Return Per Unit Fe'!B:B,E375,'FBA Customer Return Per Unit Fe'!C:C)</f>
        <v>0</v>
      </c>
      <c r="AX375">
        <f>(SUMIF('仓储费 源文件后台下'!C:C,E375,'仓储费 源文件后台下'!V:V))*-1</f>
        <v>-0.49019999999999997</v>
      </c>
      <c r="AZ375">
        <f>SUMIF('Disposal Fee销毁费用-160.95'!B:B,E375,'Disposal Fee销毁费用-160.95'!D:D)*-1</f>
        <v>0</v>
      </c>
      <c r="BC375">
        <f>IFERROR(VLOOKUP(F375,'优惠券-86.4'!F:I,4,0),0)</f>
        <v>0</v>
      </c>
      <c r="BD375">
        <f>IFERROR(VLOOKUP(F375,'早评-120'!E:H,4,0),0)</f>
        <v>0</v>
      </c>
      <c r="BF375">
        <f t="shared" si="40"/>
        <v>-12.090199999999999</v>
      </c>
      <c r="BG375">
        <f t="shared" si="41"/>
        <v>0</v>
      </c>
      <c r="BH375">
        <f t="shared" si="42"/>
        <v>-78.586299999999994</v>
      </c>
      <c r="BQ375" s="45">
        <f t="shared" si="43"/>
        <v>-78.586299999999994</v>
      </c>
      <c r="BR375">
        <f>SUMIFS('9月销毁明细'!D:D,'9月销毁明细'!A:A,E375,'9月销毁明细'!H:H,"Sellable")</f>
        <v>0</v>
      </c>
      <c r="BS375">
        <f>SUMIFS('9月销毁明细'!G:G,'9月销毁明细'!A:A,E375,'9月销毁明细'!H:H,"Sellable")</f>
        <v>0</v>
      </c>
      <c r="BT375">
        <f>SUMIFS('9月销毁明细'!D:D,'9月销毁明细'!A:A,E375,'9月销毁明细'!H:H,"Unsellable")</f>
        <v>0</v>
      </c>
      <c r="BU375">
        <f>SUMIFS('9月销毁明细'!G:G,'9月销毁明细'!A:A,E375,'9月销毁明细'!H:H,"Unsellable")</f>
        <v>0</v>
      </c>
      <c r="BW375">
        <f>IFERROR(I375*VLOOKUP(F375,'9.3成本表'!C:L,10,0),0)</f>
        <v>0</v>
      </c>
      <c r="BX375">
        <f t="shared" si="44"/>
        <v>0</v>
      </c>
      <c r="CC375" s="45">
        <f t="shared" si="45"/>
        <v>-78.586299999999994</v>
      </c>
      <c r="CD375" s="45">
        <f t="shared" si="46"/>
        <v>0</v>
      </c>
      <c r="CE375" s="45">
        <f t="shared" si="47"/>
        <v>0</v>
      </c>
    </row>
    <row r="376" spans="4:83" x14ac:dyDescent="0.25">
      <c r="D376" s="20" t="s">
        <v>861</v>
      </c>
      <c r="E376" s="20" t="s">
        <v>862</v>
      </c>
      <c r="F376" s="20">
        <v>4101</v>
      </c>
      <c r="G376">
        <v>370</v>
      </c>
      <c r="H376" s="20"/>
      <c r="I376">
        <f>SUMIFS('总明细 源文件后台下'!G:G,'总明细 源文件后台下'!E:E,E376,'总明细 源文件后台下'!C:C,"Order")</f>
        <v>0</v>
      </c>
      <c r="J376">
        <f>SUMIFS('总明细 源文件后台下'!M:M,'总明细 源文件后台下'!E:E,E376,'总明细 源文件后台下'!C:C,"Order")</f>
        <v>0</v>
      </c>
      <c r="K376">
        <f>SUMIFS('总明细 源文件后台下'!N:N,'总明细 源文件后台下'!E:E,E376,'总明细 源文件后台下'!C:C,"Order")</f>
        <v>0</v>
      </c>
      <c r="L376">
        <f>SUMIFS('总明细 源文件后台下'!O:O,'总明细 源文件后台下'!E:E,E376,'总明细 源文件后台下'!C:C,"Order")</f>
        <v>0</v>
      </c>
      <c r="M376">
        <f>SUMIFS('总明细 源文件后台下'!P:P,'总明细 源文件后台下'!E:E,E376,'总明细 源文件后台下'!C:C,"Order")</f>
        <v>0</v>
      </c>
      <c r="N376">
        <f>SUMIFS('总明细 源文件后台下'!Q:Q,'总明细 源文件后台下'!E:E,E376,'总明细 源文件后台下'!C:C,"Order")</f>
        <v>0</v>
      </c>
      <c r="O376">
        <f>SUMIFS('总明细 源文件后台下'!R:R,'总明细 源文件后台下'!E:E,E376,'总明细 源文件后台下'!C:C,"Order")</f>
        <v>0</v>
      </c>
      <c r="P376">
        <f>SUMIFS('总明细 源文件后台下'!S:S,'总明细 源文件后台下'!E:E,E376,'总明细 源文件后台下'!C:C,"Order")</f>
        <v>0</v>
      </c>
      <c r="Q376">
        <f>SUMIFS('总明细 源文件后台下'!T:T,'总明细 源文件后台下'!E:E,E376,'总明细 源文件后台下'!C:C,"Order")</f>
        <v>0</v>
      </c>
      <c r="R376">
        <f>SUMIFS('总明细 源文件后台下'!U:U,'总明细 源文件后台下'!E:E,E376,'总明细 源文件后台下'!C:C,"Order")</f>
        <v>0</v>
      </c>
      <c r="S376">
        <f>SUMIFS('总明细 源文件后台下'!V:V,'总明细 源文件后台下'!E:E,E376,'总明细 源文件后台下'!C:C,"Order")</f>
        <v>0</v>
      </c>
      <c r="T376">
        <f>SUMIFS('总明细 源文件后台下'!W:W,'总明细 源文件后台下'!E:E,E376,'总明细 源文件后台下'!C:C,"Order")</f>
        <v>0</v>
      </c>
      <c r="U376">
        <f>SUMIFS('总明细 源文件后台下'!G:G,'总明细 源文件后台下'!E:E,E376,'总明细 源文件后台下'!C:C,"Refund")</f>
        <v>1</v>
      </c>
      <c r="V376">
        <f>SUMIFS('总明细 源文件后台下'!M:M,'总明细 源文件后台下'!E:E,E376,'总明细 源文件后台下'!C:C,"Refund")</f>
        <v>-9.99</v>
      </c>
      <c r="W376">
        <f>SUMIFS('总明细 源文件后台下'!N:N,'总明细 源文件后台下'!E:E,E376,'总明细 源文件后台下'!C:C,"Refund")</f>
        <v>0</v>
      </c>
      <c r="X376">
        <f>SUMIFS('总明细 源文件后台下'!O:O,'总明细 源文件后台下'!E:E,E376,'总明细 源文件后台下'!C:C,"Refund")</f>
        <v>0</v>
      </c>
      <c r="Y376">
        <f>SUMIFS('总明细 源文件后台下'!P:P,'总明细 源文件后台下'!E:E,E376,'总明细 源文件后台下'!C:C,"Refund")</f>
        <v>0</v>
      </c>
      <c r="Z376">
        <f>SUMIFS('总明细 源文件后台下'!Q:Q,'总明细 源文件后台下'!E:E,E376,'总明细 源文件后台下'!C:C,"Refund")</f>
        <v>0</v>
      </c>
      <c r="AA376">
        <f>SUMIFS('总明细 源文件后台下'!R:R,'总明细 源文件后台下'!E:E,E376,'总明细 源文件后台下'!C:C,"Refund")</f>
        <v>0</v>
      </c>
      <c r="AB376">
        <f>SUMIFS('总明细 源文件后台下'!S:S,'总明细 源文件后台下'!E:E,E376,'总明细 源文件后台下'!C:C,"Refund")</f>
        <v>1.36</v>
      </c>
      <c r="AC376">
        <f>SUMIFS('总明细 源文件后台下'!T:T,'总明细 源文件后台下'!E:E,E376,'总明细 源文件后台下'!C:C,"Refund")</f>
        <v>0</v>
      </c>
      <c r="AD376">
        <f>SUMIFS('总明细 源文件后台下'!U:U,'总明细 源文件后台下'!E:E,E376,'总明细 源文件后台下'!C:C,"Refund")</f>
        <v>0</v>
      </c>
      <c r="AE376">
        <f>SUMIFS('总明细 源文件后台下'!V:V,'总明细 源文件后台下'!E:E,E376,'总明细 源文件后台下'!C:C,"Refund")</f>
        <v>0</v>
      </c>
      <c r="AF376">
        <f>SUMIFS('总明细 源文件后台下'!W:W,'总明细 源文件后台下'!E:E,E376,'总明细 源文件后台下'!C:C,"Refund")</f>
        <v>-8.6300000000000008</v>
      </c>
      <c r="AK376">
        <f>(SUMIF('广告费 源文件后台下'!G:G,E376,'广告费 源文件后台下'!M:M))*-1</f>
        <v>0</v>
      </c>
      <c r="AL376">
        <f>SUMIFS('总明细 源文件后台下'!W:W,'总明细 源文件后台下'!E:E,E376,'总明细 源文件后台下'!C:C,"Adjustment",'总明细 源文件后台下'!F:F,"FBA Inventory Reimbursement - Customer Return")</f>
        <v>0</v>
      </c>
      <c r="AM376">
        <f>SUMIFS('总明细 源文件后台下'!W:W,'总明细 源文件后台下'!E:E,E376,'总明细 源文件后台下'!C:C,"Adjustment",'总明细 源文件后台下'!F:F,"FBA Inventory Reimbursement - Damaged:Warehouse")</f>
        <v>0</v>
      </c>
      <c r="AN376">
        <f>SUMIFS('总明细 源文件后台下'!W:W,'总明细 源文件后台下'!E:E,E376,'总明细 源文件后台下'!C:C,"Adjustment",'总明细 源文件后台下'!F:F,"FBA Inventory Reimbursement - Customer Service Issue")</f>
        <v>0</v>
      </c>
      <c r="AO376">
        <f>SUMIFS('总明细 源文件后台下'!W:W,'总明细 源文件后台下'!E:E,E376,'总明细 源文件后台下'!C:C,"Adjustment",'总明细 源文件后台下'!F:F,"FBA Inventory Reimbursement - Fee Correction")</f>
        <v>0</v>
      </c>
      <c r="AP376">
        <f>SUMIFS('总明细 源文件后台下'!W:W,'总明细 源文件后台下'!E:E,E376,'总明细 源文件后台下'!C:C,"Adjustment",'总明细 源文件后台下'!F:F,"FBA Inventory Reimbursement - General Adjustment")</f>
        <v>0</v>
      </c>
      <c r="AQ376">
        <f>SUMIFS('总明细 源文件后台下'!W:W,'总明细 源文件后台下'!E:E,E376,'总明细 源文件后台下'!C:C,"Adjustment",'总明细 源文件后台下'!F:F,"FBA Inventory Reimbursement - Lost:Inbound")</f>
        <v>0</v>
      </c>
      <c r="AR376">
        <f>SUMIFS('总明细 源文件后台下'!W:W,'总明细 源文件后台下'!E:E,E376,'总明细 源文件后台下'!C:C,"Adjustment",'总明细 源文件后台下'!F:F,"FBA Inventory Reimbursement - Lost:Warehouse")</f>
        <v>0</v>
      </c>
      <c r="AS376">
        <f>SUMIFS('总明细 源文件后台下'!W:W,'总明细 源文件后台下'!E:E,E376,'总明细 源文件后台下'!C:C,"Adjustment",'总明细 源文件后台下'!F:F,"Non-subscription Fee Adjustment")</f>
        <v>0</v>
      </c>
      <c r="AT376">
        <f>SUMIFS('总明细 源文件后台下'!W:W,'总明细 源文件后台下'!E:E,E376,'总明细 源文件后台下'!C:C,"Adjustment",'总明细 源文件后台下'!F:F,"FBA Inventory Placement Service Fee")</f>
        <v>0</v>
      </c>
      <c r="AV376">
        <f>SUMIF('FBA Customer Return Per Unit Fe'!B:B,E376,'FBA Customer Return Per Unit Fe'!C:C)</f>
        <v>-3.68</v>
      </c>
      <c r="AX376">
        <f>(SUMIF('仓储费 源文件后台下'!C:C,E376,'仓储费 源文件后台下'!V:V))*-1</f>
        <v>-9.4799999999999995E-2</v>
      </c>
      <c r="AZ376">
        <f>SUMIF('Disposal Fee销毁费用-160.95'!B:B,E376,'Disposal Fee销毁费用-160.95'!D:D)*-1</f>
        <v>0</v>
      </c>
      <c r="BC376">
        <f>IFERROR(VLOOKUP(F376,'优惠券-86.4'!F:I,4,0),0)</f>
        <v>0</v>
      </c>
      <c r="BD376">
        <f>IFERROR(VLOOKUP(F376,'早评-120'!E:H,4,0),0)</f>
        <v>0</v>
      </c>
      <c r="BF376">
        <f t="shared" si="40"/>
        <v>-12.404800000000002</v>
      </c>
      <c r="BG376">
        <f t="shared" si="41"/>
        <v>0</v>
      </c>
      <c r="BH376">
        <f t="shared" si="42"/>
        <v>-80.631200000000007</v>
      </c>
      <c r="BQ376" s="45">
        <f t="shared" si="43"/>
        <v>-80.631200000000007</v>
      </c>
      <c r="BR376">
        <f>SUMIFS('9月销毁明细'!D:D,'9月销毁明细'!A:A,E376,'9月销毁明细'!H:H,"Sellable")</f>
        <v>0</v>
      </c>
      <c r="BS376">
        <f>SUMIFS('9月销毁明细'!G:G,'9月销毁明细'!A:A,E376,'9月销毁明细'!H:H,"Sellable")</f>
        <v>0</v>
      </c>
      <c r="BT376">
        <f>SUMIFS('9月销毁明细'!D:D,'9月销毁明细'!A:A,E376,'9月销毁明细'!H:H,"Unsellable")</f>
        <v>0</v>
      </c>
      <c r="BU376">
        <f>SUMIFS('9月销毁明细'!G:G,'9月销毁明细'!A:A,E376,'9月销毁明细'!H:H,"Unsellable")</f>
        <v>0</v>
      </c>
      <c r="BW376">
        <f>IFERROR(I376*VLOOKUP(F376,'9.3成本表'!C:L,10,0),0)</f>
        <v>0</v>
      </c>
      <c r="BX376">
        <f t="shared" si="44"/>
        <v>0</v>
      </c>
      <c r="CC376" s="45">
        <f t="shared" si="45"/>
        <v>-80.631200000000007</v>
      </c>
      <c r="CD376" s="45">
        <f t="shared" si="46"/>
        <v>0</v>
      </c>
      <c r="CE376" s="45">
        <f t="shared" si="47"/>
        <v>0</v>
      </c>
    </row>
    <row r="377" spans="4:83" x14ac:dyDescent="0.25">
      <c r="D377" s="20" t="s">
        <v>863</v>
      </c>
      <c r="E377" s="20" t="s">
        <v>864</v>
      </c>
      <c r="F377" s="20">
        <v>4101</v>
      </c>
      <c r="G377">
        <v>371</v>
      </c>
      <c r="H377" s="20"/>
      <c r="I377">
        <f>SUMIFS('总明细 源文件后台下'!G:G,'总明细 源文件后台下'!E:E,E377,'总明细 源文件后台下'!C:C,"Order")</f>
        <v>1</v>
      </c>
      <c r="J377">
        <f>SUMIFS('总明细 源文件后台下'!M:M,'总明细 源文件后台下'!E:E,E377,'总明细 源文件后台下'!C:C,"Order")</f>
        <v>10.99</v>
      </c>
      <c r="K377">
        <f>SUMIFS('总明细 源文件后台下'!N:N,'总明细 源文件后台下'!E:E,E377,'总明细 源文件后台下'!C:C,"Order")</f>
        <v>0</v>
      </c>
      <c r="L377">
        <f>SUMIFS('总明细 源文件后台下'!O:O,'总明细 源文件后台下'!E:E,E377,'总明细 源文件后台下'!C:C,"Order")</f>
        <v>0</v>
      </c>
      <c r="M377">
        <f>SUMIFS('总明细 源文件后台下'!P:P,'总明细 源文件后台下'!E:E,E377,'总明细 源文件后台下'!C:C,"Order")</f>
        <v>0</v>
      </c>
      <c r="N377">
        <f>SUMIFS('总明细 源文件后台下'!Q:Q,'总明细 源文件后台下'!E:E,E377,'总明细 源文件后台下'!C:C,"Order")</f>
        <v>0.7</v>
      </c>
      <c r="O377">
        <f>SUMIFS('总明细 源文件后台下'!R:R,'总明细 源文件后台下'!E:E,E377,'总明细 源文件后台下'!C:C,"Order")</f>
        <v>-0.7</v>
      </c>
      <c r="P377">
        <f>SUMIFS('总明细 源文件后台下'!S:S,'总明细 源文件后台下'!E:E,E377,'总明细 源文件后台下'!C:C,"Order")</f>
        <v>-1.87</v>
      </c>
      <c r="Q377">
        <f>SUMIFS('总明细 源文件后台下'!T:T,'总明细 源文件后台下'!E:E,E377,'总明细 源文件后台下'!C:C,"Order")</f>
        <v>-3.68</v>
      </c>
      <c r="R377">
        <f>SUMIFS('总明细 源文件后台下'!U:U,'总明细 源文件后台下'!E:E,E377,'总明细 源文件后台下'!C:C,"Order")</f>
        <v>0</v>
      </c>
      <c r="S377">
        <f>SUMIFS('总明细 源文件后台下'!V:V,'总明细 源文件后台下'!E:E,E377,'总明细 源文件后台下'!C:C,"Order")</f>
        <v>0</v>
      </c>
      <c r="T377">
        <f>SUMIFS('总明细 源文件后台下'!W:W,'总明细 源文件后台下'!E:E,E377,'总明细 源文件后台下'!C:C,"Order")</f>
        <v>5.44</v>
      </c>
      <c r="U377">
        <f>SUMIFS('总明细 源文件后台下'!G:G,'总明细 源文件后台下'!E:E,E377,'总明细 源文件后台下'!C:C,"Refund")</f>
        <v>0</v>
      </c>
      <c r="V377">
        <f>SUMIFS('总明细 源文件后台下'!M:M,'总明细 源文件后台下'!E:E,E377,'总明细 源文件后台下'!C:C,"Refund")</f>
        <v>0</v>
      </c>
      <c r="W377">
        <f>SUMIFS('总明细 源文件后台下'!N:N,'总明细 源文件后台下'!E:E,E377,'总明细 源文件后台下'!C:C,"Refund")</f>
        <v>0</v>
      </c>
      <c r="X377">
        <f>SUMIFS('总明细 源文件后台下'!O:O,'总明细 源文件后台下'!E:E,E377,'总明细 源文件后台下'!C:C,"Refund")</f>
        <v>0</v>
      </c>
      <c r="Y377">
        <f>SUMIFS('总明细 源文件后台下'!P:P,'总明细 源文件后台下'!E:E,E377,'总明细 源文件后台下'!C:C,"Refund")</f>
        <v>0</v>
      </c>
      <c r="Z377">
        <f>SUMIFS('总明细 源文件后台下'!Q:Q,'总明细 源文件后台下'!E:E,E377,'总明细 源文件后台下'!C:C,"Refund")</f>
        <v>0</v>
      </c>
      <c r="AA377">
        <f>SUMIFS('总明细 源文件后台下'!R:R,'总明细 源文件后台下'!E:E,E377,'总明细 源文件后台下'!C:C,"Refund")</f>
        <v>0</v>
      </c>
      <c r="AB377">
        <f>SUMIFS('总明细 源文件后台下'!S:S,'总明细 源文件后台下'!E:E,E377,'总明细 源文件后台下'!C:C,"Refund")</f>
        <v>0</v>
      </c>
      <c r="AC377">
        <f>SUMIFS('总明细 源文件后台下'!T:T,'总明细 源文件后台下'!E:E,E377,'总明细 源文件后台下'!C:C,"Refund")</f>
        <v>0</v>
      </c>
      <c r="AD377">
        <f>SUMIFS('总明细 源文件后台下'!U:U,'总明细 源文件后台下'!E:E,E377,'总明细 源文件后台下'!C:C,"Refund")</f>
        <v>0</v>
      </c>
      <c r="AE377">
        <f>SUMIFS('总明细 源文件后台下'!V:V,'总明细 源文件后台下'!E:E,E377,'总明细 源文件后台下'!C:C,"Refund")</f>
        <v>0</v>
      </c>
      <c r="AF377">
        <f>SUMIFS('总明细 源文件后台下'!W:W,'总明细 源文件后台下'!E:E,E377,'总明细 源文件后台下'!C:C,"Refund")</f>
        <v>0</v>
      </c>
      <c r="AK377">
        <f>(SUMIF('广告费 源文件后台下'!G:G,E377,'广告费 源文件后台下'!M:M))*-1</f>
        <v>0</v>
      </c>
      <c r="AL377">
        <f>SUMIFS('总明细 源文件后台下'!W:W,'总明细 源文件后台下'!E:E,E377,'总明细 源文件后台下'!C:C,"Adjustment",'总明细 源文件后台下'!F:F,"FBA Inventory Reimbursement - Customer Return")</f>
        <v>0</v>
      </c>
      <c r="AM377">
        <f>SUMIFS('总明细 源文件后台下'!W:W,'总明细 源文件后台下'!E:E,E377,'总明细 源文件后台下'!C:C,"Adjustment",'总明细 源文件后台下'!F:F,"FBA Inventory Reimbursement - Damaged:Warehouse")</f>
        <v>0</v>
      </c>
      <c r="AN377">
        <f>SUMIFS('总明细 源文件后台下'!W:W,'总明细 源文件后台下'!E:E,E377,'总明细 源文件后台下'!C:C,"Adjustment",'总明细 源文件后台下'!F:F,"FBA Inventory Reimbursement - Customer Service Issue")</f>
        <v>0</v>
      </c>
      <c r="AO377">
        <f>SUMIFS('总明细 源文件后台下'!W:W,'总明细 源文件后台下'!E:E,E377,'总明细 源文件后台下'!C:C,"Adjustment",'总明细 源文件后台下'!F:F,"FBA Inventory Reimbursement - Fee Correction")</f>
        <v>0</v>
      </c>
      <c r="AP377">
        <f>SUMIFS('总明细 源文件后台下'!W:W,'总明细 源文件后台下'!E:E,E377,'总明细 源文件后台下'!C:C,"Adjustment",'总明细 源文件后台下'!F:F,"FBA Inventory Reimbursement - General Adjustment")</f>
        <v>0</v>
      </c>
      <c r="AQ377">
        <f>SUMIFS('总明细 源文件后台下'!W:W,'总明细 源文件后台下'!E:E,E377,'总明细 源文件后台下'!C:C,"Adjustment",'总明细 源文件后台下'!F:F,"FBA Inventory Reimbursement - Lost:Inbound")</f>
        <v>0</v>
      </c>
      <c r="AR377">
        <f>SUMIFS('总明细 源文件后台下'!W:W,'总明细 源文件后台下'!E:E,E377,'总明细 源文件后台下'!C:C,"Adjustment",'总明细 源文件后台下'!F:F,"FBA Inventory Reimbursement - Lost:Warehouse")</f>
        <v>0</v>
      </c>
      <c r="AS377">
        <f>SUMIFS('总明细 源文件后台下'!W:W,'总明细 源文件后台下'!E:E,E377,'总明细 源文件后台下'!C:C,"Adjustment",'总明细 源文件后台下'!F:F,"Non-subscription Fee Adjustment")</f>
        <v>0</v>
      </c>
      <c r="AT377">
        <f>SUMIFS('总明细 源文件后台下'!W:W,'总明细 源文件后台下'!E:E,E377,'总明细 源文件后台下'!C:C,"Adjustment",'总明细 源文件后台下'!F:F,"FBA Inventory Placement Service Fee")</f>
        <v>0</v>
      </c>
      <c r="AV377">
        <f>SUMIF('FBA Customer Return Per Unit Fe'!B:B,E377,'FBA Customer Return Per Unit Fe'!C:C)</f>
        <v>0</v>
      </c>
      <c r="AX377">
        <f>(SUMIF('仓储费 源文件后台下'!C:C,E377,'仓储费 源文件后台下'!V:V))*-1</f>
        <v>-0.121</v>
      </c>
      <c r="AZ377">
        <f>SUMIF('Disposal Fee销毁费用-160.95'!B:B,E377,'Disposal Fee销毁费用-160.95'!D:D)*-1</f>
        <v>0</v>
      </c>
      <c r="BC377">
        <f>IFERROR(VLOOKUP(F377,'优惠券-86.4'!F:I,4,0),0)</f>
        <v>0</v>
      </c>
      <c r="BD377">
        <f>IFERROR(VLOOKUP(F377,'早评-120'!E:H,4,0),0)</f>
        <v>0</v>
      </c>
      <c r="BF377">
        <f t="shared" si="40"/>
        <v>5.3190000000000008</v>
      </c>
      <c r="BG377">
        <f t="shared" si="41"/>
        <v>0.48398544131028215</v>
      </c>
      <c r="BH377">
        <f t="shared" si="42"/>
        <v>34.573500000000003</v>
      </c>
      <c r="BQ377" s="45">
        <f t="shared" si="43"/>
        <v>34.573500000000003</v>
      </c>
      <c r="BR377">
        <f>SUMIFS('9月销毁明细'!D:D,'9月销毁明细'!A:A,E377,'9月销毁明细'!H:H,"Sellable")</f>
        <v>0</v>
      </c>
      <c r="BS377">
        <f>SUMIFS('9月销毁明细'!G:G,'9月销毁明细'!A:A,E377,'9月销毁明细'!H:H,"Sellable")</f>
        <v>0</v>
      </c>
      <c r="BT377">
        <f>SUMIFS('9月销毁明细'!D:D,'9月销毁明细'!A:A,E377,'9月销毁明细'!H:H,"Unsellable")</f>
        <v>0</v>
      </c>
      <c r="BU377">
        <f>SUMIFS('9月销毁明细'!G:G,'9月销毁明细'!A:A,E377,'9月销毁明细'!H:H,"Unsellable")</f>
        <v>0</v>
      </c>
      <c r="BW377">
        <f>IFERROR(I377*VLOOKUP(F377,'9.3成本表'!C:L,10,0),0)</f>
        <v>22.4</v>
      </c>
      <c r="BX377">
        <f t="shared" si="44"/>
        <v>13.26</v>
      </c>
      <c r="CC377" s="45">
        <f t="shared" si="45"/>
        <v>-1.0864999999999956</v>
      </c>
      <c r="CD377" s="45">
        <f t="shared" si="46"/>
        <v>-1.520963113319795E-2</v>
      </c>
      <c r="CE377" s="45">
        <f t="shared" si="47"/>
        <v>-3.046831183398754E-2</v>
      </c>
    </row>
    <row r="378" spans="4:83" x14ac:dyDescent="0.25">
      <c r="D378" s="20" t="s">
        <v>865</v>
      </c>
      <c r="E378" s="20" t="s">
        <v>866</v>
      </c>
      <c r="F378" s="20">
        <v>4101</v>
      </c>
      <c r="G378">
        <v>372</v>
      </c>
      <c r="H378" s="20"/>
      <c r="I378">
        <f>SUMIFS('总明细 源文件后台下'!G:G,'总明细 源文件后台下'!E:E,E378,'总明细 源文件后台下'!C:C,"Order")</f>
        <v>1</v>
      </c>
      <c r="J378">
        <f>SUMIFS('总明细 源文件后台下'!M:M,'总明细 源文件后台下'!E:E,E378,'总明细 源文件后台下'!C:C,"Order")</f>
        <v>10.99</v>
      </c>
      <c r="K378">
        <f>SUMIFS('总明细 源文件后台下'!N:N,'总明细 源文件后台下'!E:E,E378,'总明细 源文件后台下'!C:C,"Order")</f>
        <v>0</v>
      </c>
      <c r="L378">
        <f>SUMIFS('总明细 源文件后台下'!O:O,'总明细 源文件后台下'!E:E,E378,'总明细 源文件后台下'!C:C,"Order")</f>
        <v>0</v>
      </c>
      <c r="M378">
        <f>SUMIFS('总明细 源文件后台下'!P:P,'总明细 源文件后台下'!E:E,E378,'总明细 源文件后台下'!C:C,"Order")</f>
        <v>0</v>
      </c>
      <c r="N378">
        <f>SUMIFS('总明细 源文件后台下'!Q:Q,'总明细 源文件后台下'!E:E,E378,'总明细 源文件后台下'!C:C,"Order")</f>
        <v>0.7</v>
      </c>
      <c r="O378">
        <f>SUMIFS('总明细 源文件后台下'!R:R,'总明细 源文件后台下'!E:E,E378,'总明细 源文件后台下'!C:C,"Order")</f>
        <v>-0.7</v>
      </c>
      <c r="P378">
        <f>SUMIFS('总明细 源文件后台下'!S:S,'总明细 源文件后台下'!E:E,E378,'总明细 源文件后台下'!C:C,"Order")</f>
        <v>-1.87</v>
      </c>
      <c r="Q378">
        <f>SUMIFS('总明细 源文件后台下'!T:T,'总明细 源文件后台下'!E:E,E378,'总明细 源文件后台下'!C:C,"Order")</f>
        <v>-3.68</v>
      </c>
      <c r="R378">
        <f>SUMIFS('总明细 源文件后台下'!U:U,'总明细 源文件后台下'!E:E,E378,'总明细 源文件后台下'!C:C,"Order")</f>
        <v>0</v>
      </c>
      <c r="S378">
        <f>SUMIFS('总明细 源文件后台下'!V:V,'总明细 源文件后台下'!E:E,E378,'总明细 源文件后台下'!C:C,"Order")</f>
        <v>0</v>
      </c>
      <c r="T378">
        <f>SUMIFS('总明细 源文件后台下'!W:W,'总明细 源文件后台下'!E:E,E378,'总明细 源文件后台下'!C:C,"Order")</f>
        <v>5.44</v>
      </c>
      <c r="U378">
        <f>SUMIFS('总明细 源文件后台下'!G:G,'总明细 源文件后台下'!E:E,E378,'总明细 源文件后台下'!C:C,"Refund")</f>
        <v>1</v>
      </c>
      <c r="V378">
        <f>SUMIFS('总明细 源文件后台下'!M:M,'总明细 源文件后台下'!E:E,E378,'总明细 源文件后台下'!C:C,"Refund")</f>
        <v>-10.99</v>
      </c>
      <c r="W378">
        <f>SUMIFS('总明细 源文件后台下'!N:N,'总明细 源文件后台下'!E:E,E378,'总明细 源文件后台下'!C:C,"Refund")</f>
        <v>0</v>
      </c>
      <c r="X378">
        <f>SUMIFS('总明细 源文件后台下'!O:O,'总明细 源文件后台下'!E:E,E378,'总明细 源文件后台下'!C:C,"Refund")</f>
        <v>0</v>
      </c>
      <c r="Y378">
        <f>SUMIFS('总明细 源文件后台下'!P:P,'总明细 源文件后台下'!E:E,E378,'总明细 源文件后台下'!C:C,"Refund")</f>
        <v>0</v>
      </c>
      <c r="Z378">
        <f>SUMIFS('总明细 源文件后台下'!Q:Q,'总明细 源文件后台下'!E:E,E378,'总明细 源文件后台下'!C:C,"Refund")</f>
        <v>-0.7</v>
      </c>
      <c r="AA378">
        <f>SUMIFS('总明细 源文件后台下'!R:R,'总明细 源文件后台下'!E:E,E378,'总明细 源文件后台下'!C:C,"Refund")</f>
        <v>0.7</v>
      </c>
      <c r="AB378">
        <f>SUMIFS('总明细 源文件后台下'!S:S,'总明细 源文件后台下'!E:E,E378,'总明细 源文件后台下'!C:C,"Refund")</f>
        <v>1.5</v>
      </c>
      <c r="AC378">
        <f>SUMIFS('总明细 源文件后台下'!T:T,'总明细 源文件后台下'!E:E,E378,'总明细 源文件后台下'!C:C,"Refund")</f>
        <v>0</v>
      </c>
      <c r="AD378">
        <f>SUMIFS('总明细 源文件后台下'!U:U,'总明细 源文件后台下'!E:E,E378,'总明细 源文件后台下'!C:C,"Refund")</f>
        <v>0</v>
      </c>
      <c r="AE378">
        <f>SUMIFS('总明细 源文件后台下'!V:V,'总明细 源文件后台下'!E:E,E378,'总明细 源文件后台下'!C:C,"Refund")</f>
        <v>0</v>
      </c>
      <c r="AF378">
        <f>SUMIFS('总明细 源文件后台下'!W:W,'总明细 源文件后台下'!E:E,E378,'总明细 源文件后台下'!C:C,"Refund")</f>
        <v>-9.49</v>
      </c>
      <c r="AK378">
        <f>(SUMIF('广告费 源文件后台下'!G:G,E378,'广告费 源文件后台下'!M:M))*-1</f>
        <v>0</v>
      </c>
      <c r="AL378">
        <f>SUMIFS('总明细 源文件后台下'!W:W,'总明细 源文件后台下'!E:E,E378,'总明细 源文件后台下'!C:C,"Adjustment",'总明细 源文件后台下'!F:F,"FBA Inventory Reimbursement - Customer Return")</f>
        <v>0</v>
      </c>
      <c r="AM378">
        <f>SUMIFS('总明细 源文件后台下'!W:W,'总明细 源文件后台下'!E:E,E378,'总明细 源文件后台下'!C:C,"Adjustment",'总明细 源文件后台下'!F:F,"FBA Inventory Reimbursement - Damaged:Warehouse")</f>
        <v>0</v>
      </c>
      <c r="AN378">
        <f>SUMIFS('总明细 源文件后台下'!W:W,'总明细 源文件后台下'!E:E,E378,'总明细 源文件后台下'!C:C,"Adjustment",'总明细 源文件后台下'!F:F,"FBA Inventory Reimbursement - Customer Service Issue")</f>
        <v>0</v>
      </c>
      <c r="AO378">
        <f>SUMIFS('总明细 源文件后台下'!W:W,'总明细 源文件后台下'!E:E,E378,'总明细 源文件后台下'!C:C,"Adjustment",'总明细 源文件后台下'!F:F,"FBA Inventory Reimbursement - Fee Correction")</f>
        <v>0</v>
      </c>
      <c r="AP378">
        <f>SUMIFS('总明细 源文件后台下'!W:W,'总明细 源文件后台下'!E:E,E378,'总明细 源文件后台下'!C:C,"Adjustment",'总明细 源文件后台下'!F:F,"FBA Inventory Reimbursement - General Adjustment")</f>
        <v>0</v>
      </c>
      <c r="AQ378">
        <f>SUMIFS('总明细 源文件后台下'!W:W,'总明细 源文件后台下'!E:E,E378,'总明细 源文件后台下'!C:C,"Adjustment",'总明细 源文件后台下'!F:F,"FBA Inventory Reimbursement - Lost:Inbound")</f>
        <v>0</v>
      </c>
      <c r="AR378">
        <f>SUMIFS('总明细 源文件后台下'!W:W,'总明细 源文件后台下'!E:E,E378,'总明细 源文件后台下'!C:C,"Adjustment",'总明细 源文件后台下'!F:F,"FBA Inventory Reimbursement - Lost:Warehouse")</f>
        <v>0</v>
      </c>
      <c r="AS378">
        <f>SUMIFS('总明细 源文件后台下'!W:W,'总明细 源文件后台下'!E:E,E378,'总明细 源文件后台下'!C:C,"Adjustment",'总明细 源文件后台下'!F:F,"Non-subscription Fee Adjustment")</f>
        <v>0</v>
      </c>
      <c r="AT378">
        <f>SUMIFS('总明细 源文件后台下'!W:W,'总明细 源文件后台下'!E:E,E378,'总明细 源文件后台下'!C:C,"Adjustment",'总明细 源文件后台下'!F:F,"FBA Inventory Placement Service Fee")</f>
        <v>0</v>
      </c>
      <c r="AV378">
        <f>SUMIF('FBA Customer Return Per Unit Fe'!B:B,E378,'FBA Customer Return Per Unit Fe'!C:C)</f>
        <v>-3.68</v>
      </c>
      <c r="AX378">
        <f>(SUMIF('仓储费 源文件后台下'!C:C,E378,'仓储费 源文件后台下'!V:V))*-1</f>
        <v>-0.81299999999999994</v>
      </c>
      <c r="AZ378">
        <f>SUMIF('Disposal Fee销毁费用-160.95'!B:B,E378,'Disposal Fee销毁费用-160.95'!D:D)*-1</f>
        <v>0</v>
      </c>
      <c r="BC378">
        <f>IFERROR(VLOOKUP(F378,'优惠券-86.4'!F:I,4,0),0)</f>
        <v>0</v>
      </c>
      <c r="BD378">
        <f>IFERROR(VLOOKUP(F378,'早评-120'!E:H,4,0),0)</f>
        <v>0</v>
      </c>
      <c r="BF378">
        <f t="shared" si="40"/>
        <v>-8.5429999999999993</v>
      </c>
      <c r="BG378">
        <f t="shared" si="41"/>
        <v>-0.77734303912647851</v>
      </c>
      <c r="BH378">
        <f t="shared" si="42"/>
        <v>-55.529499999999999</v>
      </c>
      <c r="BQ378" s="45">
        <f t="shared" si="43"/>
        <v>-55.529499999999999</v>
      </c>
      <c r="BR378">
        <f>SUMIFS('9月销毁明细'!D:D,'9月销毁明细'!A:A,E378,'9月销毁明细'!H:H,"Sellable")</f>
        <v>0</v>
      </c>
      <c r="BS378">
        <f>SUMIFS('9月销毁明细'!G:G,'9月销毁明细'!A:A,E378,'9月销毁明细'!H:H,"Sellable")</f>
        <v>0</v>
      </c>
      <c r="BT378">
        <f>SUMIFS('9月销毁明细'!D:D,'9月销毁明细'!A:A,E378,'9月销毁明细'!H:H,"Unsellable")</f>
        <v>0</v>
      </c>
      <c r="BU378">
        <f>SUMIFS('9月销毁明细'!G:G,'9月销毁明细'!A:A,E378,'9月销毁明细'!H:H,"Unsellable")</f>
        <v>0</v>
      </c>
      <c r="BW378">
        <f>IFERROR(I378*VLOOKUP(F378,'9.3成本表'!C:L,10,0),0)</f>
        <v>22.4</v>
      </c>
      <c r="BX378">
        <f t="shared" si="44"/>
        <v>13.26</v>
      </c>
      <c r="CC378" s="45">
        <f t="shared" si="45"/>
        <v>-91.189499999999995</v>
      </c>
      <c r="CD378" s="45">
        <f t="shared" si="46"/>
        <v>-1.2765381115699586</v>
      </c>
      <c r="CE378" s="45">
        <f t="shared" si="47"/>
        <v>-2.5571929332585532</v>
      </c>
    </row>
    <row r="379" spans="4:83" x14ac:dyDescent="0.25">
      <c r="D379" s="20" t="s">
        <v>867</v>
      </c>
      <c r="E379" s="20" t="s">
        <v>868</v>
      </c>
      <c r="F379" s="20">
        <v>4101</v>
      </c>
      <c r="G379">
        <v>373</v>
      </c>
      <c r="H379" s="20"/>
      <c r="I379">
        <f>SUMIFS('总明细 源文件后台下'!G:G,'总明细 源文件后台下'!E:E,E379,'总明细 源文件后台下'!C:C,"Order")</f>
        <v>0</v>
      </c>
      <c r="J379">
        <f>SUMIFS('总明细 源文件后台下'!M:M,'总明细 源文件后台下'!E:E,E379,'总明细 源文件后台下'!C:C,"Order")</f>
        <v>0</v>
      </c>
      <c r="K379">
        <f>SUMIFS('总明细 源文件后台下'!N:N,'总明细 源文件后台下'!E:E,E379,'总明细 源文件后台下'!C:C,"Order")</f>
        <v>0</v>
      </c>
      <c r="L379">
        <f>SUMIFS('总明细 源文件后台下'!O:O,'总明细 源文件后台下'!E:E,E379,'总明细 源文件后台下'!C:C,"Order")</f>
        <v>0</v>
      </c>
      <c r="M379">
        <f>SUMIFS('总明细 源文件后台下'!P:P,'总明细 源文件后台下'!E:E,E379,'总明细 源文件后台下'!C:C,"Order")</f>
        <v>0</v>
      </c>
      <c r="N379">
        <f>SUMIFS('总明细 源文件后台下'!Q:Q,'总明细 源文件后台下'!E:E,E379,'总明细 源文件后台下'!C:C,"Order")</f>
        <v>0</v>
      </c>
      <c r="O379">
        <f>SUMIFS('总明细 源文件后台下'!R:R,'总明细 源文件后台下'!E:E,E379,'总明细 源文件后台下'!C:C,"Order")</f>
        <v>0</v>
      </c>
      <c r="P379">
        <f>SUMIFS('总明细 源文件后台下'!S:S,'总明细 源文件后台下'!E:E,E379,'总明细 源文件后台下'!C:C,"Order")</f>
        <v>0</v>
      </c>
      <c r="Q379">
        <f>SUMIFS('总明细 源文件后台下'!T:T,'总明细 源文件后台下'!E:E,E379,'总明细 源文件后台下'!C:C,"Order")</f>
        <v>0</v>
      </c>
      <c r="R379">
        <f>SUMIFS('总明细 源文件后台下'!U:U,'总明细 源文件后台下'!E:E,E379,'总明细 源文件后台下'!C:C,"Order")</f>
        <v>0</v>
      </c>
      <c r="S379">
        <f>SUMIFS('总明细 源文件后台下'!V:V,'总明细 源文件后台下'!E:E,E379,'总明细 源文件后台下'!C:C,"Order")</f>
        <v>0</v>
      </c>
      <c r="T379">
        <f>SUMIFS('总明细 源文件后台下'!W:W,'总明细 源文件后台下'!E:E,E379,'总明细 源文件后台下'!C:C,"Order")</f>
        <v>0</v>
      </c>
      <c r="U379">
        <f>SUMIFS('总明细 源文件后台下'!G:G,'总明细 源文件后台下'!E:E,E379,'总明细 源文件后台下'!C:C,"Refund")</f>
        <v>0</v>
      </c>
      <c r="V379">
        <f>SUMIFS('总明细 源文件后台下'!M:M,'总明细 源文件后台下'!E:E,E379,'总明细 源文件后台下'!C:C,"Refund")</f>
        <v>0</v>
      </c>
      <c r="W379">
        <f>SUMIFS('总明细 源文件后台下'!N:N,'总明细 源文件后台下'!E:E,E379,'总明细 源文件后台下'!C:C,"Refund")</f>
        <v>0</v>
      </c>
      <c r="X379">
        <f>SUMIFS('总明细 源文件后台下'!O:O,'总明细 源文件后台下'!E:E,E379,'总明细 源文件后台下'!C:C,"Refund")</f>
        <v>0</v>
      </c>
      <c r="Y379">
        <f>SUMIFS('总明细 源文件后台下'!P:P,'总明细 源文件后台下'!E:E,E379,'总明细 源文件后台下'!C:C,"Refund")</f>
        <v>0</v>
      </c>
      <c r="Z379">
        <f>SUMIFS('总明细 源文件后台下'!Q:Q,'总明细 源文件后台下'!E:E,E379,'总明细 源文件后台下'!C:C,"Refund")</f>
        <v>0</v>
      </c>
      <c r="AA379">
        <f>SUMIFS('总明细 源文件后台下'!R:R,'总明细 源文件后台下'!E:E,E379,'总明细 源文件后台下'!C:C,"Refund")</f>
        <v>0</v>
      </c>
      <c r="AB379">
        <f>SUMIFS('总明细 源文件后台下'!S:S,'总明细 源文件后台下'!E:E,E379,'总明细 源文件后台下'!C:C,"Refund")</f>
        <v>0</v>
      </c>
      <c r="AC379">
        <f>SUMIFS('总明细 源文件后台下'!T:T,'总明细 源文件后台下'!E:E,E379,'总明细 源文件后台下'!C:C,"Refund")</f>
        <v>0</v>
      </c>
      <c r="AD379">
        <f>SUMIFS('总明细 源文件后台下'!U:U,'总明细 源文件后台下'!E:E,E379,'总明细 源文件后台下'!C:C,"Refund")</f>
        <v>0</v>
      </c>
      <c r="AE379">
        <f>SUMIFS('总明细 源文件后台下'!V:V,'总明细 源文件后台下'!E:E,E379,'总明细 源文件后台下'!C:C,"Refund")</f>
        <v>0</v>
      </c>
      <c r="AF379">
        <f>SUMIFS('总明细 源文件后台下'!W:W,'总明细 源文件后台下'!E:E,E379,'总明细 源文件后台下'!C:C,"Refund")</f>
        <v>0</v>
      </c>
      <c r="AK379">
        <f>(SUMIF('广告费 源文件后台下'!G:G,E379,'广告费 源文件后台下'!M:M))*-1</f>
        <v>0</v>
      </c>
      <c r="AL379">
        <f>SUMIFS('总明细 源文件后台下'!W:W,'总明细 源文件后台下'!E:E,E379,'总明细 源文件后台下'!C:C,"Adjustment",'总明细 源文件后台下'!F:F,"FBA Inventory Reimbursement - Customer Return")</f>
        <v>0</v>
      </c>
      <c r="AM379">
        <f>SUMIFS('总明细 源文件后台下'!W:W,'总明细 源文件后台下'!E:E,E379,'总明细 源文件后台下'!C:C,"Adjustment",'总明细 源文件后台下'!F:F,"FBA Inventory Reimbursement - Damaged:Warehouse")</f>
        <v>0</v>
      </c>
      <c r="AN379">
        <f>SUMIFS('总明细 源文件后台下'!W:W,'总明细 源文件后台下'!E:E,E379,'总明细 源文件后台下'!C:C,"Adjustment",'总明细 源文件后台下'!F:F,"FBA Inventory Reimbursement - Customer Service Issue")</f>
        <v>0</v>
      </c>
      <c r="AO379">
        <f>SUMIFS('总明细 源文件后台下'!W:W,'总明细 源文件后台下'!E:E,E379,'总明细 源文件后台下'!C:C,"Adjustment",'总明细 源文件后台下'!F:F,"FBA Inventory Reimbursement - Fee Correction")</f>
        <v>0</v>
      </c>
      <c r="AP379">
        <f>SUMIFS('总明细 源文件后台下'!W:W,'总明细 源文件后台下'!E:E,E379,'总明细 源文件后台下'!C:C,"Adjustment",'总明细 源文件后台下'!F:F,"FBA Inventory Reimbursement - General Adjustment")</f>
        <v>0</v>
      </c>
      <c r="AQ379">
        <f>SUMIFS('总明细 源文件后台下'!W:W,'总明细 源文件后台下'!E:E,E379,'总明细 源文件后台下'!C:C,"Adjustment",'总明细 源文件后台下'!F:F,"FBA Inventory Reimbursement - Lost:Inbound")</f>
        <v>0</v>
      </c>
      <c r="AR379">
        <f>SUMIFS('总明细 源文件后台下'!W:W,'总明细 源文件后台下'!E:E,E379,'总明细 源文件后台下'!C:C,"Adjustment",'总明细 源文件后台下'!F:F,"FBA Inventory Reimbursement - Lost:Warehouse")</f>
        <v>0</v>
      </c>
      <c r="AS379">
        <f>SUMIFS('总明细 源文件后台下'!W:W,'总明细 源文件后台下'!E:E,E379,'总明细 源文件后台下'!C:C,"Adjustment",'总明细 源文件后台下'!F:F,"Non-subscription Fee Adjustment")</f>
        <v>0</v>
      </c>
      <c r="AT379">
        <f>SUMIFS('总明细 源文件后台下'!W:W,'总明细 源文件后台下'!E:E,E379,'总明细 源文件后台下'!C:C,"Adjustment",'总明细 源文件后台下'!F:F,"FBA Inventory Placement Service Fee")</f>
        <v>0</v>
      </c>
      <c r="AV379">
        <f>SUMIF('FBA Customer Return Per Unit Fe'!B:B,E379,'FBA Customer Return Per Unit Fe'!C:C)</f>
        <v>0</v>
      </c>
      <c r="AX379">
        <f>(SUMIF('仓储费 源文件后台下'!C:C,E379,'仓储费 源文件后台下'!V:V))*-1</f>
        <v>-0.27229999999999999</v>
      </c>
      <c r="AZ379">
        <f>SUMIF('Disposal Fee销毁费用-160.95'!B:B,E379,'Disposal Fee销毁费用-160.95'!D:D)*-1</f>
        <v>0</v>
      </c>
      <c r="BC379">
        <f>IFERROR(VLOOKUP(F379,'优惠券-86.4'!F:I,4,0),0)</f>
        <v>0</v>
      </c>
      <c r="BD379">
        <f>IFERROR(VLOOKUP(F379,'早评-120'!E:H,4,0),0)</f>
        <v>0</v>
      </c>
      <c r="BF379">
        <f t="shared" si="40"/>
        <v>-0.27229999999999999</v>
      </c>
      <c r="BG379">
        <f t="shared" si="41"/>
        <v>0</v>
      </c>
      <c r="BH379">
        <f t="shared" si="42"/>
        <v>-1.7699499999999999</v>
      </c>
      <c r="BQ379" s="45">
        <f t="shared" si="43"/>
        <v>-1.7699499999999999</v>
      </c>
      <c r="BR379">
        <f>SUMIFS('9月销毁明细'!D:D,'9月销毁明细'!A:A,E379,'9月销毁明细'!H:H,"Sellable")</f>
        <v>0</v>
      </c>
      <c r="BS379">
        <f>SUMIFS('9月销毁明细'!G:G,'9月销毁明细'!A:A,E379,'9月销毁明细'!H:H,"Sellable")</f>
        <v>0</v>
      </c>
      <c r="BT379">
        <f>SUMIFS('9月销毁明细'!D:D,'9月销毁明细'!A:A,E379,'9月销毁明细'!H:H,"Unsellable")</f>
        <v>0</v>
      </c>
      <c r="BU379">
        <f>SUMIFS('9月销毁明细'!G:G,'9月销毁明细'!A:A,E379,'9月销毁明细'!H:H,"Unsellable")</f>
        <v>0</v>
      </c>
      <c r="BW379">
        <f>IFERROR(I379*VLOOKUP(F379,'9.3成本表'!C:L,10,0),0)</f>
        <v>0</v>
      </c>
      <c r="BX379">
        <f t="shared" si="44"/>
        <v>0</v>
      </c>
      <c r="CC379" s="45">
        <f t="shared" si="45"/>
        <v>-1.7699499999999999</v>
      </c>
      <c r="CD379" s="45">
        <f t="shared" si="46"/>
        <v>0</v>
      </c>
      <c r="CE379" s="45">
        <f t="shared" si="47"/>
        <v>0</v>
      </c>
    </row>
    <row r="380" spans="4:83" x14ac:dyDescent="0.25">
      <c r="D380" s="20" t="s">
        <v>869</v>
      </c>
      <c r="E380" s="20" t="s">
        <v>870</v>
      </c>
      <c r="F380" s="20">
        <v>4101</v>
      </c>
      <c r="G380">
        <v>374</v>
      </c>
      <c r="H380" s="20"/>
      <c r="I380">
        <f>SUMIFS('总明细 源文件后台下'!G:G,'总明细 源文件后台下'!E:E,E380,'总明细 源文件后台下'!C:C,"Order")</f>
        <v>0</v>
      </c>
      <c r="J380">
        <f>SUMIFS('总明细 源文件后台下'!M:M,'总明细 源文件后台下'!E:E,E380,'总明细 源文件后台下'!C:C,"Order")</f>
        <v>0</v>
      </c>
      <c r="K380">
        <f>SUMIFS('总明细 源文件后台下'!N:N,'总明细 源文件后台下'!E:E,E380,'总明细 源文件后台下'!C:C,"Order")</f>
        <v>0</v>
      </c>
      <c r="L380">
        <f>SUMIFS('总明细 源文件后台下'!O:O,'总明细 源文件后台下'!E:E,E380,'总明细 源文件后台下'!C:C,"Order")</f>
        <v>0</v>
      </c>
      <c r="M380">
        <f>SUMIFS('总明细 源文件后台下'!P:P,'总明细 源文件后台下'!E:E,E380,'总明细 源文件后台下'!C:C,"Order")</f>
        <v>0</v>
      </c>
      <c r="N380">
        <f>SUMIFS('总明细 源文件后台下'!Q:Q,'总明细 源文件后台下'!E:E,E380,'总明细 源文件后台下'!C:C,"Order")</f>
        <v>0</v>
      </c>
      <c r="O380">
        <f>SUMIFS('总明细 源文件后台下'!R:R,'总明细 源文件后台下'!E:E,E380,'总明细 源文件后台下'!C:C,"Order")</f>
        <v>0</v>
      </c>
      <c r="P380">
        <f>SUMIFS('总明细 源文件后台下'!S:S,'总明细 源文件后台下'!E:E,E380,'总明细 源文件后台下'!C:C,"Order")</f>
        <v>0</v>
      </c>
      <c r="Q380">
        <f>SUMIFS('总明细 源文件后台下'!T:T,'总明细 源文件后台下'!E:E,E380,'总明细 源文件后台下'!C:C,"Order")</f>
        <v>0</v>
      </c>
      <c r="R380">
        <f>SUMIFS('总明细 源文件后台下'!U:U,'总明细 源文件后台下'!E:E,E380,'总明细 源文件后台下'!C:C,"Order")</f>
        <v>0</v>
      </c>
      <c r="S380">
        <f>SUMIFS('总明细 源文件后台下'!V:V,'总明细 源文件后台下'!E:E,E380,'总明细 源文件后台下'!C:C,"Order")</f>
        <v>0</v>
      </c>
      <c r="T380">
        <f>SUMIFS('总明细 源文件后台下'!W:W,'总明细 源文件后台下'!E:E,E380,'总明细 源文件后台下'!C:C,"Order")</f>
        <v>0</v>
      </c>
      <c r="U380">
        <f>SUMIFS('总明细 源文件后台下'!G:G,'总明细 源文件后台下'!E:E,E380,'总明细 源文件后台下'!C:C,"Refund")</f>
        <v>0</v>
      </c>
      <c r="V380">
        <f>SUMIFS('总明细 源文件后台下'!M:M,'总明细 源文件后台下'!E:E,E380,'总明细 源文件后台下'!C:C,"Refund")</f>
        <v>0</v>
      </c>
      <c r="W380">
        <f>SUMIFS('总明细 源文件后台下'!N:N,'总明细 源文件后台下'!E:E,E380,'总明细 源文件后台下'!C:C,"Refund")</f>
        <v>0</v>
      </c>
      <c r="X380">
        <f>SUMIFS('总明细 源文件后台下'!O:O,'总明细 源文件后台下'!E:E,E380,'总明细 源文件后台下'!C:C,"Refund")</f>
        <v>0</v>
      </c>
      <c r="Y380">
        <f>SUMIFS('总明细 源文件后台下'!P:P,'总明细 源文件后台下'!E:E,E380,'总明细 源文件后台下'!C:C,"Refund")</f>
        <v>0</v>
      </c>
      <c r="Z380">
        <f>SUMIFS('总明细 源文件后台下'!Q:Q,'总明细 源文件后台下'!E:E,E380,'总明细 源文件后台下'!C:C,"Refund")</f>
        <v>0</v>
      </c>
      <c r="AA380">
        <f>SUMIFS('总明细 源文件后台下'!R:R,'总明细 源文件后台下'!E:E,E380,'总明细 源文件后台下'!C:C,"Refund")</f>
        <v>0</v>
      </c>
      <c r="AB380">
        <f>SUMIFS('总明细 源文件后台下'!S:S,'总明细 源文件后台下'!E:E,E380,'总明细 源文件后台下'!C:C,"Refund")</f>
        <v>0</v>
      </c>
      <c r="AC380">
        <f>SUMIFS('总明细 源文件后台下'!T:T,'总明细 源文件后台下'!E:E,E380,'总明细 源文件后台下'!C:C,"Refund")</f>
        <v>0</v>
      </c>
      <c r="AD380">
        <f>SUMIFS('总明细 源文件后台下'!U:U,'总明细 源文件后台下'!E:E,E380,'总明细 源文件后台下'!C:C,"Refund")</f>
        <v>0</v>
      </c>
      <c r="AE380">
        <f>SUMIFS('总明细 源文件后台下'!V:V,'总明细 源文件后台下'!E:E,E380,'总明细 源文件后台下'!C:C,"Refund")</f>
        <v>0</v>
      </c>
      <c r="AF380">
        <f>SUMIFS('总明细 源文件后台下'!W:W,'总明细 源文件后台下'!E:E,E380,'总明细 源文件后台下'!C:C,"Refund")</f>
        <v>0</v>
      </c>
      <c r="AK380">
        <f>(SUMIF('广告费 源文件后台下'!G:G,E380,'广告费 源文件后台下'!M:M))*-1</f>
        <v>0</v>
      </c>
      <c r="AL380">
        <f>SUMIFS('总明细 源文件后台下'!W:W,'总明细 源文件后台下'!E:E,E380,'总明细 源文件后台下'!C:C,"Adjustment",'总明细 源文件后台下'!F:F,"FBA Inventory Reimbursement - Customer Return")</f>
        <v>0</v>
      </c>
      <c r="AM380">
        <f>SUMIFS('总明细 源文件后台下'!W:W,'总明细 源文件后台下'!E:E,E380,'总明细 源文件后台下'!C:C,"Adjustment",'总明细 源文件后台下'!F:F,"FBA Inventory Reimbursement - Damaged:Warehouse")</f>
        <v>0</v>
      </c>
      <c r="AN380">
        <f>SUMIFS('总明细 源文件后台下'!W:W,'总明细 源文件后台下'!E:E,E380,'总明细 源文件后台下'!C:C,"Adjustment",'总明细 源文件后台下'!F:F,"FBA Inventory Reimbursement - Customer Service Issue")</f>
        <v>0</v>
      </c>
      <c r="AO380">
        <f>SUMIFS('总明细 源文件后台下'!W:W,'总明细 源文件后台下'!E:E,E380,'总明细 源文件后台下'!C:C,"Adjustment",'总明细 源文件后台下'!F:F,"FBA Inventory Reimbursement - Fee Correction")</f>
        <v>0</v>
      </c>
      <c r="AP380">
        <f>SUMIFS('总明细 源文件后台下'!W:W,'总明细 源文件后台下'!E:E,E380,'总明细 源文件后台下'!C:C,"Adjustment",'总明细 源文件后台下'!F:F,"FBA Inventory Reimbursement - General Adjustment")</f>
        <v>0</v>
      </c>
      <c r="AQ380">
        <f>SUMIFS('总明细 源文件后台下'!W:W,'总明细 源文件后台下'!E:E,E380,'总明细 源文件后台下'!C:C,"Adjustment",'总明细 源文件后台下'!F:F,"FBA Inventory Reimbursement - Lost:Inbound")</f>
        <v>0</v>
      </c>
      <c r="AR380">
        <f>SUMIFS('总明细 源文件后台下'!W:W,'总明细 源文件后台下'!E:E,E380,'总明细 源文件后台下'!C:C,"Adjustment",'总明细 源文件后台下'!F:F,"FBA Inventory Reimbursement - Lost:Warehouse")</f>
        <v>0</v>
      </c>
      <c r="AS380">
        <f>SUMIFS('总明细 源文件后台下'!W:W,'总明细 源文件后台下'!E:E,E380,'总明细 源文件后台下'!C:C,"Adjustment",'总明细 源文件后台下'!F:F,"Non-subscription Fee Adjustment")</f>
        <v>0</v>
      </c>
      <c r="AT380">
        <f>SUMIFS('总明细 源文件后台下'!W:W,'总明细 源文件后台下'!E:E,E380,'总明细 源文件后台下'!C:C,"Adjustment",'总明细 源文件后台下'!F:F,"FBA Inventory Placement Service Fee")</f>
        <v>0</v>
      </c>
      <c r="AV380">
        <f>SUMIF('FBA Customer Return Per Unit Fe'!B:B,E380,'FBA Customer Return Per Unit Fe'!C:C)</f>
        <v>0</v>
      </c>
      <c r="AX380">
        <f>(SUMIF('仓储费 源文件后台下'!C:C,E380,'仓储费 源文件后台下'!V:V))*-1</f>
        <v>-0.73029999999999995</v>
      </c>
      <c r="AZ380">
        <f>SUMIF('Disposal Fee销毁费用-160.95'!B:B,E380,'Disposal Fee销毁费用-160.95'!D:D)*-1</f>
        <v>0</v>
      </c>
      <c r="BC380">
        <f>IFERROR(VLOOKUP(F380,'优惠券-86.4'!F:I,4,0),0)</f>
        <v>0</v>
      </c>
      <c r="BD380">
        <f>IFERROR(VLOOKUP(F380,'早评-120'!E:H,4,0),0)</f>
        <v>0</v>
      </c>
      <c r="BF380">
        <f t="shared" si="40"/>
        <v>-0.73029999999999995</v>
      </c>
      <c r="BG380">
        <f t="shared" si="41"/>
        <v>0</v>
      </c>
      <c r="BH380">
        <f t="shared" si="42"/>
        <v>-4.74695</v>
      </c>
      <c r="BQ380" s="45">
        <f t="shared" si="43"/>
        <v>-4.74695</v>
      </c>
      <c r="BR380">
        <f>SUMIFS('9月销毁明细'!D:D,'9月销毁明细'!A:A,E380,'9月销毁明细'!H:H,"Sellable")</f>
        <v>0</v>
      </c>
      <c r="BS380">
        <f>SUMIFS('9月销毁明细'!G:G,'9月销毁明细'!A:A,E380,'9月销毁明细'!H:H,"Sellable")</f>
        <v>0</v>
      </c>
      <c r="BT380">
        <f>SUMIFS('9月销毁明细'!D:D,'9月销毁明细'!A:A,E380,'9月销毁明细'!H:H,"Unsellable")</f>
        <v>0</v>
      </c>
      <c r="BU380">
        <f>SUMIFS('9月销毁明细'!G:G,'9月销毁明细'!A:A,E380,'9月销毁明细'!H:H,"Unsellable")</f>
        <v>0</v>
      </c>
      <c r="BW380">
        <f>IFERROR(I380*VLOOKUP(F380,'9.3成本表'!C:L,10,0),0)</f>
        <v>0</v>
      </c>
      <c r="BX380">
        <f t="shared" si="44"/>
        <v>0</v>
      </c>
      <c r="CC380" s="45">
        <f t="shared" si="45"/>
        <v>-4.74695</v>
      </c>
      <c r="CD380" s="45">
        <f t="shared" si="46"/>
        <v>0</v>
      </c>
      <c r="CE380" s="45">
        <f t="shared" si="47"/>
        <v>0</v>
      </c>
    </row>
    <row r="381" spans="4:83" x14ac:dyDescent="0.25">
      <c r="D381" s="20" t="s">
        <v>871</v>
      </c>
      <c r="E381" s="20" t="s">
        <v>872</v>
      </c>
      <c r="F381" s="20">
        <v>4101</v>
      </c>
      <c r="G381">
        <v>375</v>
      </c>
      <c r="H381" s="20"/>
      <c r="I381">
        <f>SUMIFS('总明细 源文件后台下'!G:G,'总明细 源文件后台下'!E:E,E381,'总明细 源文件后台下'!C:C,"Order")</f>
        <v>0</v>
      </c>
      <c r="J381">
        <f>SUMIFS('总明细 源文件后台下'!M:M,'总明细 源文件后台下'!E:E,E381,'总明细 源文件后台下'!C:C,"Order")</f>
        <v>0</v>
      </c>
      <c r="K381">
        <f>SUMIFS('总明细 源文件后台下'!N:N,'总明细 源文件后台下'!E:E,E381,'总明细 源文件后台下'!C:C,"Order")</f>
        <v>0</v>
      </c>
      <c r="L381">
        <f>SUMIFS('总明细 源文件后台下'!O:O,'总明细 源文件后台下'!E:E,E381,'总明细 源文件后台下'!C:C,"Order")</f>
        <v>0</v>
      </c>
      <c r="M381">
        <f>SUMIFS('总明细 源文件后台下'!P:P,'总明细 源文件后台下'!E:E,E381,'总明细 源文件后台下'!C:C,"Order")</f>
        <v>0</v>
      </c>
      <c r="N381">
        <f>SUMIFS('总明细 源文件后台下'!Q:Q,'总明细 源文件后台下'!E:E,E381,'总明细 源文件后台下'!C:C,"Order")</f>
        <v>0</v>
      </c>
      <c r="O381">
        <f>SUMIFS('总明细 源文件后台下'!R:R,'总明细 源文件后台下'!E:E,E381,'总明细 源文件后台下'!C:C,"Order")</f>
        <v>0</v>
      </c>
      <c r="P381">
        <f>SUMIFS('总明细 源文件后台下'!S:S,'总明细 源文件后台下'!E:E,E381,'总明细 源文件后台下'!C:C,"Order")</f>
        <v>0</v>
      </c>
      <c r="Q381">
        <f>SUMIFS('总明细 源文件后台下'!T:T,'总明细 源文件后台下'!E:E,E381,'总明细 源文件后台下'!C:C,"Order")</f>
        <v>0</v>
      </c>
      <c r="R381">
        <f>SUMIFS('总明细 源文件后台下'!U:U,'总明细 源文件后台下'!E:E,E381,'总明细 源文件后台下'!C:C,"Order")</f>
        <v>0</v>
      </c>
      <c r="S381">
        <f>SUMIFS('总明细 源文件后台下'!V:V,'总明细 源文件后台下'!E:E,E381,'总明细 源文件后台下'!C:C,"Order")</f>
        <v>0</v>
      </c>
      <c r="T381">
        <f>SUMIFS('总明细 源文件后台下'!W:W,'总明细 源文件后台下'!E:E,E381,'总明细 源文件后台下'!C:C,"Order")</f>
        <v>0</v>
      </c>
      <c r="U381">
        <f>SUMIFS('总明细 源文件后台下'!G:G,'总明细 源文件后台下'!E:E,E381,'总明细 源文件后台下'!C:C,"Refund")</f>
        <v>0</v>
      </c>
      <c r="V381">
        <f>SUMIFS('总明细 源文件后台下'!M:M,'总明细 源文件后台下'!E:E,E381,'总明细 源文件后台下'!C:C,"Refund")</f>
        <v>0</v>
      </c>
      <c r="W381">
        <f>SUMIFS('总明细 源文件后台下'!N:N,'总明细 源文件后台下'!E:E,E381,'总明细 源文件后台下'!C:C,"Refund")</f>
        <v>0</v>
      </c>
      <c r="X381">
        <f>SUMIFS('总明细 源文件后台下'!O:O,'总明细 源文件后台下'!E:E,E381,'总明细 源文件后台下'!C:C,"Refund")</f>
        <v>0</v>
      </c>
      <c r="Y381">
        <f>SUMIFS('总明细 源文件后台下'!P:P,'总明细 源文件后台下'!E:E,E381,'总明细 源文件后台下'!C:C,"Refund")</f>
        <v>0</v>
      </c>
      <c r="Z381">
        <f>SUMIFS('总明细 源文件后台下'!Q:Q,'总明细 源文件后台下'!E:E,E381,'总明细 源文件后台下'!C:C,"Refund")</f>
        <v>0</v>
      </c>
      <c r="AA381">
        <f>SUMIFS('总明细 源文件后台下'!R:R,'总明细 源文件后台下'!E:E,E381,'总明细 源文件后台下'!C:C,"Refund")</f>
        <v>0</v>
      </c>
      <c r="AB381">
        <f>SUMIFS('总明细 源文件后台下'!S:S,'总明细 源文件后台下'!E:E,E381,'总明细 源文件后台下'!C:C,"Refund")</f>
        <v>0</v>
      </c>
      <c r="AC381">
        <f>SUMIFS('总明细 源文件后台下'!T:T,'总明细 源文件后台下'!E:E,E381,'总明细 源文件后台下'!C:C,"Refund")</f>
        <v>0</v>
      </c>
      <c r="AD381">
        <f>SUMIFS('总明细 源文件后台下'!U:U,'总明细 源文件后台下'!E:E,E381,'总明细 源文件后台下'!C:C,"Refund")</f>
        <v>0</v>
      </c>
      <c r="AE381">
        <f>SUMIFS('总明细 源文件后台下'!V:V,'总明细 源文件后台下'!E:E,E381,'总明细 源文件后台下'!C:C,"Refund")</f>
        <v>0</v>
      </c>
      <c r="AF381">
        <f>SUMIFS('总明细 源文件后台下'!W:W,'总明细 源文件后台下'!E:E,E381,'总明细 源文件后台下'!C:C,"Refund")</f>
        <v>0</v>
      </c>
      <c r="AK381">
        <f>(SUMIF('广告费 源文件后台下'!G:G,E381,'广告费 源文件后台下'!M:M))*-1</f>
        <v>0</v>
      </c>
      <c r="AL381">
        <f>SUMIFS('总明细 源文件后台下'!W:W,'总明细 源文件后台下'!E:E,E381,'总明细 源文件后台下'!C:C,"Adjustment",'总明细 源文件后台下'!F:F,"FBA Inventory Reimbursement - Customer Return")</f>
        <v>0</v>
      </c>
      <c r="AM381">
        <f>SUMIFS('总明细 源文件后台下'!W:W,'总明细 源文件后台下'!E:E,E381,'总明细 源文件后台下'!C:C,"Adjustment",'总明细 源文件后台下'!F:F,"FBA Inventory Reimbursement - Damaged:Warehouse")</f>
        <v>0</v>
      </c>
      <c r="AN381">
        <f>SUMIFS('总明细 源文件后台下'!W:W,'总明细 源文件后台下'!E:E,E381,'总明细 源文件后台下'!C:C,"Adjustment",'总明细 源文件后台下'!F:F,"FBA Inventory Reimbursement - Customer Service Issue")</f>
        <v>0</v>
      </c>
      <c r="AO381">
        <f>SUMIFS('总明细 源文件后台下'!W:W,'总明细 源文件后台下'!E:E,E381,'总明细 源文件后台下'!C:C,"Adjustment",'总明细 源文件后台下'!F:F,"FBA Inventory Reimbursement - Fee Correction")</f>
        <v>0</v>
      </c>
      <c r="AP381">
        <f>SUMIFS('总明细 源文件后台下'!W:W,'总明细 源文件后台下'!E:E,E381,'总明细 源文件后台下'!C:C,"Adjustment",'总明细 源文件后台下'!F:F,"FBA Inventory Reimbursement - General Adjustment")</f>
        <v>0</v>
      </c>
      <c r="AQ381">
        <f>SUMIFS('总明细 源文件后台下'!W:W,'总明细 源文件后台下'!E:E,E381,'总明细 源文件后台下'!C:C,"Adjustment",'总明细 源文件后台下'!F:F,"FBA Inventory Reimbursement - Lost:Inbound")</f>
        <v>0</v>
      </c>
      <c r="AR381">
        <f>SUMIFS('总明细 源文件后台下'!W:W,'总明细 源文件后台下'!E:E,E381,'总明细 源文件后台下'!C:C,"Adjustment",'总明细 源文件后台下'!F:F,"FBA Inventory Reimbursement - Lost:Warehouse")</f>
        <v>0</v>
      </c>
      <c r="AS381">
        <f>SUMIFS('总明细 源文件后台下'!W:W,'总明细 源文件后台下'!E:E,E381,'总明细 源文件后台下'!C:C,"Adjustment",'总明细 源文件后台下'!F:F,"Non-subscription Fee Adjustment")</f>
        <v>0</v>
      </c>
      <c r="AT381">
        <f>SUMIFS('总明细 源文件后台下'!W:W,'总明细 源文件后台下'!E:E,E381,'总明细 源文件后台下'!C:C,"Adjustment",'总明细 源文件后台下'!F:F,"FBA Inventory Placement Service Fee")</f>
        <v>0</v>
      </c>
      <c r="AV381">
        <f>SUMIF('FBA Customer Return Per Unit Fe'!B:B,E381,'FBA Customer Return Per Unit Fe'!C:C)</f>
        <v>0</v>
      </c>
      <c r="AX381">
        <f>(SUMIF('仓储费 源文件后台下'!C:C,E381,'仓储费 源文件后台下'!V:V))*-1</f>
        <v>-0.50019999999999998</v>
      </c>
      <c r="AZ381">
        <f>SUMIF('Disposal Fee销毁费用-160.95'!B:B,E381,'Disposal Fee销毁费用-160.95'!D:D)*-1</f>
        <v>0</v>
      </c>
      <c r="BC381">
        <f>IFERROR(VLOOKUP(F381,'优惠券-86.4'!F:I,4,0),0)</f>
        <v>0</v>
      </c>
      <c r="BD381">
        <f>IFERROR(VLOOKUP(F381,'早评-120'!E:H,4,0),0)</f>
        <v>0</v>
      </c>
      <c r="BF381">
        <f t="shared" si="40"/>
        <v>-0.50019999999999998</v>
      </c>
      <c r="BG381">
        <f t="shared" si="41"/>
        <v>0</v>
      </c>
      <c r="BH381">
        <f t="shared" si="42"/>
        <v>-3.2512999999999996</v>
      </c>
      <c r="BQ381" s="45">
        <f t="shared" si="43"/>
        <v>-3.2512999999999996</v>
      </c>
      <c r="BR381">
        <f>SUMIFS('9月销毁明细'!D:D,'9月销毁明细'!A:A,E381,'9月销毁明细'!H:H,"Sellable")</f>
        <v>0</v>
      </c>
      <c r="BS381">
        <f>SUMIFS('9月销毁明细'!G:G,'9月销毁明细'!A:A,E381,'9月销毁明细'!H:H,"Sellable")</f>
        <v>0</v>
      </c>
      <c r="BT381">
        <f>SUMIFS('9月销毁明细'!D:D,'9月销毁明细'!A:A,E381,'9月销毁明细'!H:H,"Unsellable")</f>
        <v>0</v>
      </c>
      <c r="BU381">
        <f>SUMIFS('9月销毁明细'!G:G,'9月销毁明细'!A:A,E381,'9月销毁明细'!H:H,"Unsellable")</f>
        <v>0</v>
      </c>
      <c r="BW381">
        <f>IFERROR(I381*VLOOKUP(F381,'9.3成本表'!C:L,10,0),0)</f>
        <v>0</v>
      </c>
      <c r="BX381">
        <f t="shared" si="44"/>
        <v>0</v>
      </c>
      <c r="CC381" s="45">
        <f t="shared" si="45"/>
        <v>-3.2512999999999996</v>
      </c>
      <c r="CD381" s="45">
        <f t="shared" si="46"/>
        <v>0</v>
      </c>
      <c r="CE381" s="45">
        <f t="shared" si="47"/>
        <v>0</v>
      </c>
    </row>
    <row r="382" spans="4:83" x14ac:dyDescent="0.25">
      <c r="D382" s="20" t="s">
        <v>873</v>
      </c>
      <c r="E382" s="20" t="s">
        <v>874</v>
      </c>
      <c r="F382" s="20">
        <v>4101</v>
      </c>
      <c r="G382">
        <v>376</v>
      </c>
      <c r="H382" s="20"/>
      <c r="I382">
        <f>SUMIFS('总明细 源文件后台下'!G:G,'总明细 源文件后台下'!E:E,E382,'总明细 源文件后台下'!C:C,"Order")</f>
        <v>3</v>
      </c>
      <c r="J382">
        <f>SUMIFS('总明细 源文件后台下'!M:M,'总明细 源文件后台下'!E:E,E382,'总明细 源文件后台下'!C:C,"Order")</f>
        <v>32.97</v>
      </c>
      <c r="K382">
        <f>SUMIFS('总明细 源文件后台下'!N:N,'总明细 源文件后台下'!E:E,E382,'总明细 源文件后台下'!C:C,"Order")</f>
        <v>3.19</v>
      </c>
      <c r="L382">
        <f>SUMIFS('总明细 源文件后台下'!O:O,'总明细 源文件后台下'!E:E,E382,'总明细 源文件后台下'!C:C,"Order")</f>
        <v>0</v>
      </c>
      <c r="M382">
        <f>SUMIFS('总明细 源文件后台下'!P:P,'总明细 源文件后台下'!E:E,E382,'总明细 源文件后台下'!C:C,"Order")</f>
        <v>-3.19</v>
      </c>
      <c r="N382">
        <f>SUMIFS('总明细 源文件后台下'!Q:Q,'总明细 源文件后台下'!E:E,E382,'总明细 源文件后台下'!C:C,"Order")</f>
        <v>1.94</v>
      </c>
      <c r="O382">
        <f>SUMIFS('总明细 源文件后台下'!R:R,'总明细 源文件后台下'!E:E,E382,'总明细 源文件后台下'!C:C,"Order")</f>
        <v>-1.94</v>
      </c>
      <c r="P382">
        <f>SUMIFS('总明细 源文件后台下'!S:S,'总明细 源文件后台下'!E:E,E382,'总明细 源文件后台下'!C:C,"Order")</f>
        <v>-5.61</v>
      </c>
      <c r="Q382">
        <f>SUMIFS('总明细 源文件后台下'!T:T,'总明细 源文件后台下'!E:E,E382,'总明细 源文件后台下'!C:C,"Order")</f>
        <v>-11.040000000000001</v>
      </c>
      <c r="R382">
        <f>SUMIFS('总明细 源文件后台下'!U:U,'总明细 源文件后台下'!E:E,E382,'总明细 源文件后台下'!C:C,"Order")</f>
        <v>0</v>
      </c>
      <c r="S382">
        <f>SUMIFS('总明细 源文件后台下'!V:V,'总明细 源文件后台下'!E:E,E382,'总明细 源文件后台下'!C:C,"Order")</f>
        <v>0</v>
      </c>
      <c r="T382">
        <f>SUMIFS('总明细 源文件后台下'!W:W,'总明细 源文件后台下'!E:E,E382,'总明细 源文件后台下'!C:C,"Order")</f>
        <v>16.32</v>
      </c>
      <c r="U382">
        <f>SUMIFS('总明细 源文件后台下'!G:G,'总明细 源文件后台下'!E:E,E382,'总明细 源文件后台下'!C:C,"Refund")</f>
        <v>1</v>
      </c>
      <c r="V382">
        <f>SUMIFS('总明细 源文件后台下'!M:M,'总明细 源文件后台下'!E:E,E382,'总明细 源文件后台下'!C:C,"Refund")</f>
        <v>-9.99</v>
      </c>
      <c r="W382">
        <f>SUMIFS('总明细 源文件后台下'!N:N,'总明细 源文件后台下'!E:E,E382,'总明细 源文件后台下'!C:C,"Refund")</f>
        <v>-3.19</v>
      </c>
      <c r="X382">
        <f>SUMIFS('总明细 源文件后台下'!O:O,'总明细 源文件后台下'!E:E,E382,'总明细 源文件后台下'!C:C,"Refund")</f>
        <v>0</v>
      </c>
      <c r="Y382">
        <f>SUMIFS('总明细 源文件后台下'!P:P,'总明细 源文件后台下'!E:E,E382,'总明细 源文件后台下'!C:C,"Refund")</f>
        <v>3.19</v>
      </c>
      <c r="Z382">
        <f>SUMIFS('总明细 源文件后台下'!Q:Q,'总明细 源文件后台下'!E:E,E382,'总明细 源文件后台下'!C:C,"Refund")</f>
        <v>0</v>
      </c>
      <c r="AA382">
        <f>SUMIFS('总明细 源文件后台下'!R:R,'总明细 源文件后台下'!E:E,E382,'总明细 源文件后台下'!C:C,"Refund")</f>
        <v>0</v>
      </c>
      <c r="AB382">
        <f>SUMIFS('总明细 源文件后台下'!S:S,'总明细 源文件后台下'!E:E,E382,'总明细 源文件后台下'!C:C,"Refund")</f>
        <v>1.36</v>
      </c>
      <c r="AC382">
        <f>SUMIFS('总明细 源文件后台下'!T:T,'总明细 源文件后台下'!E:E,E382,'总明细 源文件后台下'!C:C,"Refund")</f>
        <v>0</v>
      </c>
      <c r="AD382">
        <f>SUMIFS('总明细 源文件后台下'!U:U,'总明细 源文件后台下'!E:E,E382,'总明细 源文件后台下'!C:C,"Refund")</f>
        <v>0</v>
      </c>
      <c r="AE382">
        <f>SUMIFS('总明细 源文件后台下'!V:V,'总明细 源文件后台下'!E:E,E382,'总明细 源文件后台下'!C:C,"Refund")</f>
        <v>0</v>
      </c>
      <c r="AF382">
        <f>SUMIFS('总明细 源文件后台下'!W:W,'总明细 源文件后台下'!E:E,E382,'总明细 源文件后台下'!C:C,"Refund")</f>
        <v>-8.6300000000000008</v>
      </c>
      <c r="AK382">
        <f>(SUMIF('广告费 源文件后台下'!G:G,E382,'广告费 源文件后台下'!M:M))*-1</f>
        <v>0</v>
      </c>
      <c r="AL382">
        <f>SUMIFS('总明细 源文件后台下'!W:W,'总明细 源文件后台下'!E:E,E382,'总明细 源文件后台下'!C:C,"Adjustment",'总明细 源文件后台下'!F:F,"FBA Inventory Reimbursement - Customer Return")</f>
        <v>0</v>
      </c>
      <c r="AM382">
        <f>SUMIFS('总明细 源文件后台下'!W:W,'总明细 源文件后台下'!E:E,E382,'总明细 源文件后台下'!C:C,"Adjustment",'总明细 源文件后台下'!F:F,"FBA Inventory Reimbursement - Damaged:Warehouse")</f>
        <v>0</v>
      </c>
      <c r="AN382">
        <f>SUMIFS('总明细 源文件后台下'!W:W,'总明细 源文件后台下'!E:E,E382,'总明细 源文件后台下'!C:C,"Adjustment",'总明细 源文件后台下'!F:F,"FBA Inventory Reimbursement - Customer Service Issue")</f>
        <v>0</v>
      </c>
      <c r="AO382">
        <f>SUMIFS('总明细 源文件后台下'!W:W,'总明细 源文件后台下'!E:E,E382,'总明细 源文件后台下'!C:C,"Adjustment",'总明细 源文件后台下'!F:F,"FBA Inventory Reimbursement - Fee Correction")</f>
        <v>0</v>
      </c>
      <c r="AP382">
        <f>SUMIFS('总明细 源文件后台下'!W:W,'总明细 源文件后台下'!E:E,E382,'总明细 源文件后台下'!C:C,"Adjustment",'总明细 源文件后台下'!F:F,"FBA Inventory Reimbursement - General Adjustment")</f>
        <v>0</v>
      </c>
      <c r="AQ382">
        <f>SUMIFS('总明细 源文件后台下'!W:W,'总明细 源文件后台下'!E:E,E382,'总明细 源文件后台下'!C:C,"Adjustment",'总明细 源文件后台下'!F:F,"FBA Inventory Reimbursement - Lost:Inbound")</f>
        <v>0</v>
      </c>
      <c r="AR382">
        <f>SUMIFS('总明细 源文件后台下'!W:W,'总明细 源文件后台下'!E:E,E382,'总明细 源文件后台下'!C:C,"Adjustment",'总明细 源文件后台下'!F:F,"FBA Inventory Reimbursement - Lost:Warehouse")</f>
        <v>0</v>
      </c>
      <c r="AS382">
        <f>SUMIFS('总明细 源文件后台下'!W:W,'总明细 源文件后台下'!E:E,E382,'总明细 源文件后台下'!C:C,"Adjustment",'总明细 源文件后台下'!F:F,"Non-subscription Fee Adjustment")</f>
        <v>0</v>
      </c>
      <c r="AT382">
        <f>SUMIFS('总明细 源文件后台下'!W:W,'总明细 源文件后台下'!E:E,E382,'总明细 源文件后台下'!C:C,"Adjustment",'总明细 源文件后台下'!F:F,"FBA Inventory Placement Service Fee")</f>
        <v>0</v>
      </c>
      <c r="AV382">
        <f>SUMIF('FBA Customer Return Per Unit Fe'!B:B,E382,'FBA Customer Return Per Unit Fe'!C:C)</f>
        <v>0</v>
      </c>
      <c r="AX382">
        <f>(SUMIF('仓储费 源文件后台下'!C:C,E382,'仓储费 源文件后台下'!V:V))*-1</f>
        <v>-0.62529999999999997</v>
      </c>
      <c r="AZ382">
        <f>SUMIF('Disposal Fee销毁费用-160.95'!B:B,E382,'Disposal Fee销毁费用-160.95'!D:D)*-1</f>
        <v>0</v>
      </c>
      <c r="BC382">
        <f>IFERROR(VLOOKUP(F382,'优惠券-86.4'!F:I,4,0),0)</f>
        <v>0</v>
      </c>
      <c r="BD382">
        <f>IFERROR(VLOOKUP(F382,'早评-120'!E:H,4,0),0)</f>
        <v>0</v>
      </c>
      <c r="BF382">
        <f t="shared" si="40"/>
        <v>7.0646999999999993</v>
      </c>
      <c r="BG382">
        <f t="shared" si="41"/>
        <v>0.21427661510464058</v>
      </c>
      <c r="BH382">
        <f t="shared" si="42"/>
        <v>45.920549999999999</v>
      </c>
      <c r="BQ382" s="45">
        <f t="shared" si="43"/>
        <v>45.920549999999999</v>
      </c>
      <c r="BR382">
        <f>SUMIFS('9月销毁明细'!D:D,'9月销毁明细'!A:A,E382,'9月销毁明细'!H:H,"Sellable")</f>
        <v>0</v>
      </c>
      <c r="BS382">
        <f>SUMIFS('9月销毁明细'!G:G,'9月销毁明细'!A:A,E382,'9月销毁明细'!H:H,"Sellable")</f>
        <v>0</v>
      </c>
      <c r="BT382">
        <f>SUMIFS('9月销毁明细'!D:D,'9月销毁明细'!A:A,E382,'9月销毁明细'!H:H,"Unsellable")</f>
        <v>0</v>
      </c>
      <c r="BU382">
        <f>SUMIFS('9月销毁明细'!G:G,'9月销毁明细'!A:A,E382,'9月销毁明细'!H:H,"Unsellable")</f>
        <v>0</v>
      </c>
      <c r="BW382">
        <f>IFERROR(I382*VLOOKUP(F382,'9.3成本表'!C:L,10,0),0)</f>
        <v>67.199999999999989</v>
      </c>
      <c r="BX382">
        <f t="shared" si="44"/>
        <v>39.78</v>
      </c>
      <c r="CC382" s="45">
        <f t="shared" si="45"/>
        <v>-61.059449999999991</v>
      </c>
      <c r="CD382" s="45">
        <f t="shared" si="46"/>
        <v>-0.28491845733883947</v>
      </c>
      <c r="CE382" s="45">
        <f t="shared" si="47"/>
        <v>-0.57075574873808188</v>
      </c>
    </row>
    <row r="383" spans="4:83" x14ac:dyDescent="0.25">
      <c r="D383" s="20" t="s">
        <v>875</v>
      </c>
      <c r="E383" s="20" t="s">
        <v>876</v>
      </c>
      <c r="F383" s="20">
        <v>4101</v>
      </c>
      <c r="G383">
        <v>377</v>
      </c>
      <c r="H383" s="20"/>
      <c r="I383">
        <f>SUMIFS('总明细 源文件后台下'!G:G,'总明细 源文件后台下'!E:E,E383,'总明细 源文件后台下'!C:C,"Order")</f>
        <v>0</v>
      </c>
      <c r="J383">
        <f>SUMIFS('总明细 源文件后台下'!M:M,'总明细 源文件后台下'!E:E,E383,'总明细 源文件后台下'!C:C,"Order")</f>
        <v>0</v>
      </c>
      <c r="K383">
        <f>SUMIFS('总明细 源文件后台下'!N:N,'总明细 源文件后台下'!E:E,E383,'总明细 源文件后台下'!C:C,"Order")</f>
        <v>0</v>
      </c>
      <c r="L383">
        <f>SUMIFS('总明细 源文件后台下'!O:O,'总明细 源文件后台下'!E:E,E383,'总明细 源文件后台下'!C:C,"Order")</f>
        <v>0</v>
      </c>
      <c r="M383">
        <f>SUMIFS('总明细 源文件后台下'!P:P,'总明细 源文件后台下'!E:E,E383,'总明细 源文件后台下'!C:C,"Order")</f>
        <v>0</v>
      </c>
      <c r="N383">
        <f>SUMIFS('总明细 源文件后台下'!Q:Q,'总明细 源文件后台下'!E:E,E383,'总明细 源文件后台下'!C:C,"Order")</f>
        <v>0</v>
      </c>
      <c r="O383">
        <f>SUMIFS('总明细 源文件后台下'!R:R,'总明细 源文件后台下'!E:E,E383,'总明细 源文件后台下'!C:C,"Order")</f>
        <v>0</v>
      </c>
      <c r="P383">
        <f>SUMIFS('总明细 源文件后台下'!S:S,'总明细 源文件后台下'!E:E,E383,'总明细 源文件后台下'!C:C,"Order")</f>
        <v>0</v>
      </c>
      <c r="Q383">
        <f>SUMIFS('总明细 源文件后台下'!T:T,'总明细 源文件后台下'!E:E,E383,'总明细 源文件后台下'!C:C,"Order")</f>
        <v>0</v>
      </c>
      <c r="R383">
        <f>SUMIFS('总明细 源文件后台下'!U:U,'总明细 源文件后台下'!E:E,E383,'总明细 源文件后台下'!C:C,"Order")</f>
        <v>0</v>
      </c>
      <c r="S383">
        <f>SUMIFS('总明细 源文件后台下'!V:V,'总明细 源文件后台下'!E:E,E383,'总明细 源文件后台下'!C:C,"Order")</f>
        <v>0</v>
      </c>
      <c r="T383">
        <f>SUMIFS('总明细 源文件后台下'!W:W,'总明细 源文件后台下'!E:E,E383,'总明细 源文件后台下'!C:C,"Order")</f>
        <v>0</v>
      </c>
      <c r="U383">
        <f>SUMIFS('总明细 源文件后台下'!G:G,'总明细 源文件后台下'!E:E,E383,'总明细 源文件后台下'!C:C,"Refund")</f>
        <v>0</v>
      </c>
      <c r="V383">
        <f>SUMIFS('总明细 源文件后台下'!M:M,'总明细 源文件后台下'!E:E,E383,'总明细 源文件后台下'!C:C,"Refund")</f>
        <v>0</v>
      </c>
      <c r="W383">
        <f>SUMIFS('总明细 源文件后台下'!N:N,'总明细 源文件后台下'!E:E,E383,'总明细 源文件后台下'!C:C,"Refund")</f>
        <v>0</v>
      </c>
      <c r="X383">
        <f>SUMIFS('总明细 源文件后台下'!O:O,'总明细 源文件后台下'!E:E,E383,'总明细 源文件后台下'!C:C,"Refund")</f>
        <v>0</v>
      </c>
      <c r="Y383">
        <f>SUMIFS('总明细 源文件后台下'!P:P,'总明细 源文件后台下'!E:E,E383,'总明细 源文件后台下'!C:C,"Refund")</f>
        <v>0</v>
      </c>
      <c r="Z383">
        <f>SUMIFS('总明细 源文件后台下'!Q:Q,'总明细 源文件后台下'!E:E,E383,'总明细 源文件后台下'!C:C,"Refund")</f>
        <v>0</v>
      </c>
      <c r="AA383">
        <f>SUMIFS('总明细 源文件后台下'!R:R,'总明细 源文件后台下'!E:E,E383,'总明细 源文件后台下'!C:C,"Refund")</f>
        <v>0</v>
      </c>
      <c r="AB383">
        <f>SUMIFS('总明细 源文件后台下'!S:S,'总明细 源文件后台下'!E:E,E383,'总明细 源文件后台下'!C:C,"Refund")</f>
        <v>0</v>
      </c>
      <c r="AC383">
        <f>SUMIFS('总明细 源文件后台下'!T:T,'总明细 源文件后台下'!E:E,E383,'总明细 源文件后台下'!C:C,"Refund")</f>
        <v>0</v>
      </c>
      <c r="AD383">
        <f>SUMIFS('总明细 源文件后台下'!U:U,'总明细 源文件后台下'!E:E,E383,'总明细 源文件后台下'!C:C,"Refund")</f>
        <v>0</v>
      </c>
      <c r="AE383">
        <f>SUMIFS('总明细 源文件后台下'!V:V,'总明细 源文件后台下'!E:E,E383,'总明细 源文件后台下'!C:C,"Refund")</f>
        <v>0</v>
      </c>
      <c r="AF383">
        <f>SUMIFS('总明细 源文件后台下'!W:W,'总明细 源文件后台下'!E:E,E383,'总明细 源文件后台下'!C:C,"Refund")</f>
        <v>0</v>
      </c>
      <c r="AK383">
        <f>(SUMIF('广告费 源文件后台下'!G:G,E383,'广告费 源文件后台下'!M:M))*-1</f>
        <v>0</v>
      </c>
      <c r="AL383">
        <f>SUMIFS('总明细 源文件后台下'!W:W,'总明细 源文件后台下'!E:E,E383,'总明细 源文件后台下'!C:C,"Adjustment",'总明细 源文件后台下'!F:F,"FBA Inventory Reimbursement - Customer Return")</f>
        <v>0</v>
      </c>
      <c r="AM383">
        <f>SUMIFS('总明细 源文件后台下'!W:W,'总明细 源文件后台下'!E:E,E383,'总明细 源文件后台下'!C:C,"Adjustment",'总明细 源文件后台下'!F:F,"FBA Inventory Reimbursement - Damaged:Warehouse")</f>
        <v>0</v>
      </c>
      <c r="AN383">
        <f>SUMIFS('总明细 源文件后台下'!W:W,'总明细 源文件后台下'!E:E,E383,'总明细 源文件后台下'!C:C,"Adjustment",'总明细 源文件后台下'!F:F,"FBA Inventory Reimbursement - Customer Service Issue")</f>
        <v>0</v>
      </c>
      <c r="AO383">
        <f>SUMIFS('总明细 源文件后台下'!W:W,'总明细 源文件后台下'!E:E,E383,'总明细 源文件后台下'!C:C,"Adjustment",'总明细 源文件后台下'!F:F,"FBA Inventory Reimbursement - Fee Correction")</f>
        <v>0</v>
      </c>
      <c r="AP383">
        <f>SUMIFS('总明细 源文件后台下'!W:W,'总明细 源文件后台下'!E:E,E383,'总明细 源文件后台下'!C:C,"Adjustment",'总明细 源文件后台下'!F:F,"FBA Inventory Reimbursement - General Adjustment")</f>
        <v>0</v>
      </c>
      <c r="AQ383">
        <f>SUMIFS('总明细 源文件后台下'!W:W,'总明细 源文件后台下'!E:E,E383,'总明细 源文件后台下'!C:C,"Adjustment",'总明细 源文件后台下'!F:F,"FBA Inventory Reimbursement - Lost:Inbound")</f>
        <v>0</v>
      </c>
      <c r="AR383">
        <f>SUMIFS('总明细 源文件后台下'!W:W,'总明细 源文件后台下'!E:E,E383,'总明细 源文件后台下'!C:C,"Adjustment",'总明细 源文件后台下'!F:F,"FBA Inventory Reimbursement - Lost:Warehouse")</f>
        <v>0</v>
      </c>
      <c r="AS383">
        <f>SUMIFS('总明细 源文件后台下'!W:W,'总明细 源文件后台下'!E:E,E383,'总明细 源文件后台下'!C:C,"Adjustment",'总明细 源文件后台下'!F:F,"Non-subscription Fee Adjustment")</f>
        <v>0</v>
      </c>
      <c r="AT383">
        <f>SUMIFS('总明细 源文件后台下'!W:W,'总明细 源文件后台下'!E:E,E383,'总明细 源文件后台下'!C:C,"Adjustment",'总明细 源文件后台下'!F:F,"FBA Inventory Placement Service Fee")</f>
        <v>0</v>
      </c>
      <c r="AV383">
        <f>SUMIF('FBA Customer Return Per Unit Fe'!B:B,E383,'FBA Customer Return Per Unit Fe'!C:C)</f>
        <v>0</v>
      </c>
      <c r="AX383">
        <f>(SUMIF('仓储费 源文件后台下'!C:C,E383,'仓储费 源文件后台下'!V:V))*-1</f>
        <v>-0.87559999999999993</v>
      </c>
      <c r="AZ383">
        <f>SUMIF('Disposal Fee销毁费用-160.95'!B:B,E383,'Disposal Fee销毁费用-160.95'!D:D)*-1</f>
        <v>0</v>
      </c>
      <c r="BC383">
        <f>IFERROR(VLOOKUP(F383,'优惠券-86.4'!F:I,4,0),0)</f>
        <v>0</v>
      </c>
      <c r="BD383">
        <f>IFERROR(VLOOKUP(F383,'早评-120'!E:H,4,0),0)</f>
        <v>0</v>
      </c>
      <c r="BF383">
        <f t="shared" si="40"/>
        <v>-0.87559999999999993</v>
      </c>
      <c r="BG383">
        <f t="shared" si="41"/>
        <v>0</v>
      </c>
      <c r="BH383">
        <f t="shared" si="42"/>
        <v>-5.6913999999999998</v>
      </c>
      <c r="BQ383" s="45">
        <f t="shared" si="43"/>
        <v>-5.6913999999999998</v>
      </c>
      <c r="BR383">
        <f>SUMIFS('9月销毁明细'!D:D,'9月销毁明细'!A:A,E383,'9月销毁明细'!H:H,"Sellable")</f>
        <v>0</v>
      </c>
      <c r="BS383">
        <f>SUMIFS('9月销毁明细'!G:G,'9月销毁明细'!A:A,E383,'9月销毁明细'!H:H,"Sellable")</f>
        <v>0</v>
      </c>
      <c r="BT383">
        <f>SUMIFS('9月销毁明细'!D:D,'9月销毁明细'!A:A,E383,'9月销毁明细'!H:H,"Unsellable")</f>
        <v>0</v>
      </c>
      <c r="BU383">
        <f>SUMIFS('9月销毁明细'!G:G,'9月销毁明细'!A:A,E383,'9月销毁明细'!H:H,"Unsellable")</f>
        <v>0</v>
      </c>
      <c r="BW383">
        <f>IFERROR(I383*VLOOKUP(F383,'9.3成本表'!C:L,10,0),0)</f>
        <v>0</v>
      </c>
      <c r="BX383">
        <f t="shared" si="44"/>
        <v>0</v>
      </c>
      <c r="CC383" s="45">
        <f t="shared" si="45"/>
        <v>-5.6913999999999998</v>
      </c>
      <c r="CD383" s="45">
        <f t="shared" si="46"/>
        <v>0</v>
      </c>
      <c r="CE383" s="45">
        <f t="shared" si="47"/>
        <v>0</v>
      </c>
    </row>
    <row r="384" spans="4:83" x14ac:dyDescent="0.25">
      <c r="D384" s="20" t="s">
        <v>877</v>
      </c>
      <c r="E384" s="20" t="s">
        <v>878</v>
      </c>
      <c r="F384" s="20">
        <v>4101</v>
      </c>
      <c r="G384">
        <v>378</v>
      </c>
      <c r="H384" s="20"/>
      <c r="I384">
        <f>SUMIFS('总明细 源文件后台下'!G:G,'总明细 源文件后台下'!E:E,E384,'总明细 源文件后台下'!C:C,"Order")</f>
        <v>0</v>
      </c>
      <c r="J384">
        <f>SUMIFS('总明细 源文件后台下'!M:M,'总明细 源文件后台下'!E:E,E384,'总明细 源文件后台下'!C:C,"Order")</f>
        <v>0</v>
      </c>
      <c r="K384">
        <f>SUMIFS('总明细 源文件后台下'!N:N,'总明细 源文件后台下'!E:E,E384,'总明细 源文件后台下'!C:C,"Order")</f>
        <v>0</v>
      </c>
      <c r="L384">
        <f>SUMIFS('总明细 源文件后台下'!O:O,'总明细 源文件后台下'!E:E,E384,'总明细 源文件后台下'!C:C,"Order")</f>
        <v>0</v>
      </c>
      <c r="M384">
        <f>SUMIFS('总明细 源文件后台下'!P:P,'总明细 源文件后台下'!E:E,E384,'总明细 源文件后台下'!C:C,"Order")</f>
        <v>0</v>
      </c>
      <c r="N384">
        <f>SUMIFS('总明细 源文件后台下'!Q:Q,'总明细 源文件后台下'!E:E,E384,'总明细 源文件后台下'!C:C,"Order")</f>
        <v>0</v>
      </c>
      <c r="O384">
        <f>SUMIFS('总明细 源文件后台下'!R:R,'总明细 源文件后台下'!E:E,E384,'总明细 源文件后台下'!C:C,"Order")</f>
        <v>0</v>
      </c>
      <c r="P384">
        <f>SUMIFS('总明细 源文件后台下'!S:S,'总明细 源文件后台下'!E:E,E384,'总明细 源文件后台下'!C:C,"Order")</f>
        <v>0</v>
      </c>
      <c r="Q384">
        <f>SUMIFS('总明细 源文件后台下'!T:T,'总明细 源文件后台下'!E:E,E384,'总明细 源文件后台下'!C:C,"Order")</f>
        <v>0</v>
      </c>
      <c r="R384">
        <f>SUMIFS('总明细 源文件后台下'!U:U,'总明细 源文件后台下'!E:E,E384,'总明细 源文件后台下'!C:C,"Order")</f>
        <v>0</v>
      </c>
      <c r="S384">
        <f>SUMIFS('总明细 源文件后台下'!V:V,'总明细 源文件后台下'!E:E,E384,'总明细 源文件后台下'!C:C,"Order")</f>
        <v>0</v>
      </c>
      <c r="T384">
        <f>SUMIFS('总明细 源文件后台下'!W:W,'总明细 源文件后台下'!E:E,E384,'总明细 源文件后台下'!C:C,"Order")</f>
        <v>0</v>
      </c>
      <c r="U384">
        <f>SUMIFS('总明细 源文件后台下'!G:G,'总明细 源文件后台下'!E:E,E384,'总明细 源文件后台下'!C:C,"Refund")</f>
        <v>0</v>
      </c>
      <c r="V384">
        <f>SUMIFS('总明细 源文件后台下'!M:M,'总明细 源文件后台下'!E:E,E384,'总明细 源文件后台下'!C:C,"Refund")</f>
        <v>0</v>
      </c>
      <c r="W384">
        <f>SUMIFS('总明细 源文件后台下'!N:N,'总明细 源文件后台下'!E:E,E384,'总明细 源文件后台下'!C:C,"Refund")</f>
        <v>0</v>
      </c>
      <c r="X384">
        <f>SUMIFS('总明细 源文件后台下'!O:O,'总明细 源文件后台下'!E:E,E384,'总明细 源文件后台下'!C:C,"Refund")</f>
        <v>0</v>
      </c>
      <c r="Y384">
        <f>SUMIFS('总明细 源文件后台下'!P:P,'总明细 源文件后台下'!E:E,E384,'总明细 源文件后台下'!C:C,"Refund")</f>
        <v>0</v>
      </c>
      <c r="Z384">
        <f>SUMIFS('总明细 源文件后台下'!Q:Q,'总明细 源文件后台下'!E:E,E384,'总明细 源文件后台下'!C:C,"Refund")</f>
        <v>0</v>
      </c>
      <c r="AA384">
        <f>SUMIFS('总明细 源文件后台下'!R:R,'总明细 源文件后台下'!E:E,E384,'总明细 源文件后台下'!C:C,"Refund")</f>
        <v>0</v>
      </c>
      <c r="AB384">
        <f>SUMIFS('总明细 源文件后台下'!S:S,'总明细 源文件后台下'!E:E,E384,'总明细 源文件后台下'!C:C,"Refund")</f>
        <v>0</v>
      </c>
      <c r="AC384">
        <f>SUMIFS('总明细 源文件后台下'!T:T,'总明细 源文件后台下'!E:E,E384,'总明细 源文件后台下'!C:C,"Refund")</f>
        <v>0</v>
      </c>
      <c r="AD384">
        <f>SUMIFS('总明细 源文件后台下'!U:U,'总明细 源文件后台下'!E:E,E384,'总明细 源文件后台下'!C:C,"Refund")</f>
        <v>0</v>
      </c>
      <c r="AE384">
        <f>SUMIFS('总明细 源文件后台下'!V:V,'总明细 源文件后台下'!E:E,E384,'总明细 源文件后台下'!C:C,"Refund")</f>
        <v>0</v>
      </c>
      <c r="AF384">
        <f>SUMIFS('总明细 源文件后台下'!W:W,'总明细 源文件后台下'!E:E,E384,'总明细 源文件后台下'!C:C,"Refund")</f>
        <v>0</v>
      </c>
      <c r="AK384">
        <f>(SUMIF('广告费 源文件后台下'!G:G,E384,'广告费 源文件后台下'!M:M))*-1</f>
        <v>0</v>
      </c>
      <c r="AL384">
        <f>SUMIFS('总明细 源文件后台下'!W:W,'总明细 源文件后台下'!E:E,E384,'总明细 源文件后台下'!C:C,"Adjustment",'总明细 源文件后台下'!F:F,"FBA Inventory Reimbursement - Customer Return")</f>
        <v>0</v>
      </c>
      <c r="AM384">
        <f>SUMIFS('总明细 源文件后台下'!W:W,'总明细 源文件后台下'!E:E,E384,'总明细 源文件后台下'!C:C,"Adjustment",'总明细 源文件后台下'!F:F,"FBA Inventory Reimbursement - Damaged:Warehouse")</f>
        <v>0</v>
      </c>
      <c r="AN384">
        <f>SUMIFS('总明细 源文件后台下'!W:W,'总明细 源文件后台下'!E:E,E384,'总明细 源文件后台下'!C:C,"Adjustment",'总明细 源文件后台下'!F:F,"FBA Inventory Reimbursement - Customer Service Issue")</f>
        <v>0</v>
      </c>
      <c r="AO384">
        <f>SUMIFS('总明细 源文件后台下'!W:W,'总明细 源文件后台下'!E:E,E384,'总明细 源文件后台下'!C:C,"Adjustment",'总明细 源文件后台下'!F:F,"FBA Inventory Reimbursement - Fee Correction")</f>
        <v>0</v>
      </c>
      <c r="AP384">
        <f>SUMIFS('总明细 源文件后台下'!W:W,'总明细 源文件后台下'!E:E,E384,'总明细 源文件后台下'!C:C,"Adjustment",'总明细 源文件后台下'!F:F,"FBA Inventory Reimbursement - General Adjustment")</f>
        <v>0</v>
      </c>
      <c r="AQ384">
        <f>SUMIFS('总明细 源文件后台下'!W:W,'总明细 源文件后台下'!E:E,E384,'总明细 源文件后台下'!C:C,"Adjustment",'总明细 源文件后台下'!F:F,"FBA Inventory Reimbursement - Lost:Inbound")</f>
        <v>0</v>
      </c>
      <c r="AR384">
        <f>SUMIFS('总明细 源文件后台下'!W:W,'总明细 源文件后台下'!E:E,E384,'总明细 源文件后台下'!C:C,"Adjustment",'总明细 源文件后台下'!F:F,"FBA Inventory Reimbursement - Lost:Warehouse")</f>
        <v>0</v>
      </c>
      <c r="AS384">
        <f>SUMIFS('总明细 源文件后台下'!W:W,'总明细 源文件后台下'!E:E,E384,'总明细 源文件后台下'!C:C,"Adjustment",'总明细 源文件后台下'!F:F,"Non-subscription Fee Adjustment")</f>
        <v>0</v>
      </c>
      <c r="AT384">
        <f>SUMIFS('总明细 源文件后台下'!W:W,'总明细 源文件后台下'!E:E,E384,'总明细 源文件后台下'!C:C,"Adjustment",'总明细 源文件后台下'!F:F,"FBA Inventory Placement Service Fee")</f>
        <v>0</v>
      </c>
      <c r="AV384">
        <f>SUMIF('FBA Customer Return Per Unit Fe'!B:B,E384,'FBA Customer Return Per Unit Fe'!C:C)</f>
        <v>0</v>
      </c>
      <c r="AX384">
        <f>(SUMIF('仓储费 源文件后台下'!C:C,E384,'仓储费 源文件后台下'!V:V))*-1</f>
        <v>-0.93809999999999993</v>
      </c>
      <c r="AZ384">
        <f>SUMIF('Disposal Fee销毁费用-160.95'!B:B,E384,'Disposal Fee销毁费用-160.95'!D:D)*-1</f>
        <v>0</v>
      </c>
      <c r="BC384">
        <f>IFERROR(VLOOKUP(F384,'优惠券-86.4'!F:I,4,0),0)</f>
        <v>0</v>
      </c>
      <c r="BD384">
        <f>IFERROR(VLOOKUP(F384,'早评-120'!E:H,4,0),0)</f>
        <v>0</v>
      </c>
      <c r="BF384">
        <f t="shared" si="40"/>
        <v>-0.93809999999999993</v>
      </c>
      <c r="BG384">
        <f t="shared" si="41"/>
        <v>0</v>
      </c>
      <c r="BH384">
        <f t="shared" si="42"/>
        <v>-6.0976499999999998</v>
      </c>
      <c r="BQ384" s="45">
        <f t="shared" si="43"/>
        <v>-6.0976499999999998</v>
      </c>
      <c r="BR384">
        <f>SUMIFS('9月销毁明细'!D:D,'9月销毁明细'!A:A,E384,'9月销毁明细'!H:H,"Sellable")</f>
        <v>0</v>
      </c>
      <c r="BS384">
        <f>SUMIFS('9月销毁明细'!G:G,'9月销毁明细'!A:A,E384,'9月销毁明细'!H:H,"Sellable")</f>
        <v>0</v>
      </c>
      <c r="BT384">
        <f>SUMIFS('9月销毁明细'!D:D,'9月销毁明细'!A:A,E384,'9月销毁明细'!H:H,"Unsellable")</f>
        <v>0</v>
      </c>
      <c r="BU384">
        <f>SUMIFS('9月销毁明细'!G:G,'9月销毁明细'!A:A,E384,'9月销毁明细'!H:H,"Unsellable")</f>
        <v>0</v>
      </c>
      <c r="BW384">
        <f>IFERROR(I384*VLOOKUP(F384,'9.3成本表'!C:L,10,0),0)</f>
        <v>0</v>
      </c>
      <c r="BX384">
        <f t="shared" si="44"/>
        <v>0</v>
      </c>
      <c r="CC384" s="45">
        <f t="shared" si="45"/>
        <v>-6.0976499999999998</v>
      </c>
      <c r="CD384" s="45">
        <f t="shared" si="46"/>
        <v>0</v>
      </c>
      <c r="CE384" s="45">
        <f t="shared" si="47"/>
        <v>0</v>
      </c>
    </row>
    <row r="385" spans="4:83" x14ac:dyDescent="0.25">
      <c r="D385" s="20" t="s">
        <v>879</v>
      </c>
      <c r="E385" s="20" t="s">
        <v>880</v>
      </c>
      <c r="F385" s="20">
        <v>4101</v>
      </c>
      <c r="G385">
        <v>379</v>
      </c>
      <c r="H385" s="20"/>
      <c r="I385">
        <f>SUMIFS('总明细 源文件后台下'!G:G,'总明细 源文件后台下'!E:E,E385,'总明细 源文件后台下'!C:C,"Order")</f>
        <v>2</v>
      </c>
      <c r="J385">
        <f>SUMIFS('总明细 源文件后台下'!M:M,'总明细 源文件后台下'!E:E,E385,'总明细 源文件后台下'!C:C,"Order")</f>
        <v>25.98</v>
      </c>
      <c r="K385">
        <f>SUMIFS('总明细 源文件后台下'!N:N,'总明细 源文件后台下'!E:E,E385,'总明细 源文件后台下'!C:C,"Order")</f>
        <v>0</v>
      </c>
      <c r="L385">
        <f>SUMIFS('总明细 源文件后台下'!O:O,'总明细 源文件后台下'!E:E,E385,'总明细 源文件后台下'!C:C,"Order")</f>
        <v>0</v>
      </c>
      <c r="M385">
        <f>SUMIFS('总明细 源文件后台下'!P:P,'总明细 源文件后台下'!E:E,E385,'总明细 源文件后台下'!C:C,"Order")</f>
        <v>0</v>
      </c>
      <c r="N385">
        <f>SUMIFS('总明细 源文件后台下'!Q:Q,'总明细 源文件后台下'!E:E,E385,'总明细 源文件后台下'!C:C,"Order")</f>
        <v>0</v>
      </c>
      <c r="O385">
        <f>SUMIFS('总明细 源文件后台下'!R:R,'总明细 源文件后台下'!E:E,E385,'总明细 源文件后台下'!C:C,"Order")</f>
        <v>0</v>
      </c>
      <c r="P385">
        <f>SUMIFS('总明细 源文件后台下'!S:S,'总明细 源文件后台下'!E:E,E385,'总明细 源文件后台下'!C:C,"Order")</f>
        <v>-4.42</v>
      </c>
      <c r="Q385">
        <f>SUMIFS('总明细 源文件后台下'!T:T,'总明细 源文件后台下'!E:E,E385,'总明细 源文件后台下'!C:C,"Order")</f>
        <v>-7.36</v>
      </c>
      <c r="R385">
        <f>SUMIFS('总明细 源文件后台下'!U:U,'总明细 源文件后台下'!E:E,E385,'总明细 源文件后台下'!C:C,"Order")</f>
        <v>0</v>
      </c>
      <c r="S385">
        <f>SUMIFS('总明细 源文件后台下'!V:V,'总明细 源文件后台下'!E:E,E385,'总明细 源文件后台下'!C:C,"Order")</f>
        <v>0</v>
      </c>
      <c r="T385">
        <f>SUMIFS('总明细 源文件后台下'!W:W,'总明细 源文件后台下'!E:E,E385,'总明细 源文件后台下'!C:C,"Order")</f>
        <v>14.2</v>
      </c>
      <c r="U385">
        <f>SUMIFS('总明细 源文件后台下'!G:G,'总明细 源文件后台下'!E:E,E385,'总明细 源文件后台下'!C:C,"Refund")</f>
        <v>0</v>
      </c>
      <c r="V385">
        <f>SUMIFS('总明细 源文件后台下'!M:M,'总明细 源文件后台下'!E:E,E385,'总明细 源文件后台下'!C:C,"Refund")</f>
        <v>0</v>
      </c>
      <c r="W385">
        <f>SUMIFS('总明细 源文件后台下'!N:N,'总明细 源文件后台下'!E:E,E385,'总明细 源文件后台下'!C:C,"Refund")</f>
        <v>0</v>
      </c>
      <c r="X385">
        <f>SUMIFS('总明细 源文件后台下'!O:O,'总明细 源文件后台下'!E:E,E385,'总明细 源文件后台下'!C:C,"Refund")</f>
        <v>0</v>
      </c>
      <c r="Y385">
        <f>SUMIFS('总明细 源文件后台下'!P:P,'总明细 源文件后台下'!E:E,E385,'总明细 源文件后台下'!C:C,"Refund")</f>
        <v>0</v>
      </c>
      <c r="Z385">
        <f>SUMIFS('总明细 源文件后台下'!Q:Q,'总明细 源文件后台下'!E:E,E385,'总明细 源文件后台下'!C:C,"Refund")</f>
        <v>0</v>
      </c>
      <c r="AA385">
        <f>SUMIFS('总明细 源文件后台下'!R:R,'总明细 源文件后台下'!E:E,E385,'总明细 源文件后台下'!C:C,"Refund")</f>
        <v>0</v>
      </c>
      <c r="AB385">
        <f>SUMIFS('总明细 源文件后台下'!S:S,'总明细 源文件后台下'!E:E,E385,'总明细 源文件后台下'!C:C,"Refund")</f>
        <v>0</v>
      </c>
      <c r="AC385">
        <f>SUMIFS('总明细 源文件后台下'!T:T,'总明细 源文件后台下'!E:E,E385,'总明细 源文件后台下'!C:C,"Refund")</f>
        <v>0</v>
      </c>
      <c r="AD385">
        <f>SUMIFS('总明细 源文件后台下'!U:U,'总明细 源文件后台下'!E:E,E385,'总明细 源文件后台下'!C:C,"Refund")</f>
        <v>0</v>
      </c>
      <c r="AE385">
        <f>SUMIFS('总明细 源文件后台下'!V:V,'总明细 源文件后台下'!E:E,E385,'总明细 源文件后台下'!C:C,"Refund")</f>
        <v>0</v>
      </c>
      <c r="AF385">
        <f>SUMIFS('总明细 源文件后台下'!W:W,'总明细 源文件后台下'!E:E,E385,'总明细 源文件后台下'!C:C,"Refund")</f>
        <v>0</v>
      </c>
      <c r="AK385">
        <f>(SUMIF('广告费 源文件后台下'!G:G,E385,'广告费 源文件后台下'!M:M))*-1</f>
        <v>0</v>
      </c>
      <c r="AL385">
        <f>SUMIFS('总明细 源文件后台下'!W:W,'总明细 源文件后台下'!E:E,E385,'总明细 源文件后台下'!C:C,"Adjustment",'总明细 源文件后台下'!F:F,"FBA Inventory Reimbursement - Customer Return")</f>
        <v>0</v>
      </c>
      <c r="AM385">
        <f>SUMIFS('总明细 源文件后台下'!W:W,'总明细 源文件后台下'!E:E,E385,'总明细 源文件后台下'!C:C,"Adjustment",'总明细 源文件后台下'!F:F,"FBA Inventory Reimbursement - Damaged:Warehouse")</f>
        <v>0</v>
      </c>
      <c r="AN385">
        <f>SUMIFS('总明细 源文件后台下'!W:W,'总明细 源文件后台下'!E:E,E385,'总明细 源文件后台下'!C:C,"Adjustment",'总明细 源文件后台下'!F:F,"FBA Inventory Reimbursement - Customer Service Issue")</f>
        <v>0</v>
      </c>
      <c r="AO385">
        <f>SUMIFS('总明细 源文件后台下'!W:W,'总明细 源文件后台下'!E:E,E385,'总明细 源文件后台下'!C:C,"Adjustment",'总明细 源文件后台下'!F:F,"FBA Inventory Reimbursement - Fee Correction")</f>
        <v>0</v>
      </c>
      <c r="AP385">
        <f>SUMIFS('总明细 源文件后台下'!W:W,'总明细 源文件后台下'!E:E,E385,'总明细 源文件后台下'!C:C,"Adjustment",'总明细 源文件后台下'!F:F,"FBA Inventory Reimbursement - General Adjustment")</f>
        <v>0</v>
      </c>
      <c r="AQ385">
        <f>SUMIFS('总明细 源文件后台下'!W:W,'总明细 源文件后台下'!E:E,E385,'总明细 源文件后台下'!C:C,"Adjustment",'总明细 源文件后台下'!F:F,"FBA Inventory Reimbursement - Lost:Inbound")</f>
        <v>0</v>
      </c>
      <c r="AR385">
        <f>SUMIFS('总明细 源文件后台下'!W:W,'总明细 源文件后台下'!E:E,E385,'总明细 源文件后台下'!C:C,"Adjustment",'总明细 源文件后台下'!F:F,"FBA Inventory Reimbursement - Lost:Warehouse")</f>
        <v>0</v>
      </c>
      <c r="AS385">
        <f>SUMIFS('总明细 源文件后台下'!W:W,'总明细 源文件后台下'!E:E,E385,'总明细 源文件后台下'!C:C,"Adjustment",'总明细 源文件后台下'!F:F,"Non-subscription Fee Adjustment")</f>
        <v>0</v>
      </c>
      <c r="AT385">
        <f>SUMIFS('总明细 源文件后台下'!W:W,'总明细 源文件后台下'!E:E,E385,'总明细 源文件后台下'!C:C,"Adjustment",'总明细 源文件后台下'!F:F,"FBA Inventory Placement Service Fee")</f>
        <v>0</v>
      </c>
      <c r="AV385">
        <f>SUMIF('FBA Customer Return Per Unit Fe'!B:B,E385,'FBA Customer Return Per Unit Fe'!C:C)</f>
        <v>0</v>
      </c>
      <c r="AX385">
        <f>(SUMIF('仓储费 源文件后台下'!C:C,E385,'仓储费 源文件后台下'!V:V))*-1</f>
        <v>-0.56289999999999996</v>
      </c>
      <c r="AZ385">
        <f>SUMIF('Disposal Fee销毁费用-160.95'!B:B,E385,'Disposal Fee销毁费用-160.95'!D:D)*-1</f>
        <v>0</v>
      </c>
      <c r="BC385">
        <f>IFERROR(VLOOKUP(F385,'优惠券-86.4'!F:I,4,0),0)</f>
        <v>0</v>
      </c>
      <c r="BD385">
        <f>IFERROR(VLOOKUP(F385,'早评-120'!E:H,4,0),0)</f>
        <v>0</v>
      </c>
      <c r="BF385">
        <f t="shared" si="40"/>
        <v>13.6371</v>
      </c>
      <c r="BG385">
        <f t="shared" si="41"/>
        <v>0.52490762124711321</v>
      </c>
      <c r="BH385">
        <f t="shared" si="42"/>
        <v>88.641149999999996</v>
      </c>
      <c r="BQ385" s="45">
        <f t="shared" si="43"/>
        <v>88.641149999999996</v>
      </c>
      <c r="BR385">
        <f>SUMIFS('9月销毁明细'!D:D,'9月销毁明细'!A:A,E385,'9月销毁明细'!H:H,"Sellable")</f>
        <v>0</v>
      </c>
      <c r="BS385">
        <f>SUMIFS('9月销毁明细'!G:G,'9月销毁明细'!A:A,E385,'9月销毁明细'!H:H,"Sellable")</f>
        <v>0</v>
      </c>
      <c r="BT385">
        <f>SUMIFS('9月销毁明细'!D:D,'9月销毁明细'!A:A,E385,'9月销毁明细'!H:H,"Unsellable")</f>
        <v>0</v>
      </c>
      <c r="BU385">
        <f>SUMIFS('9月销毁明细'!G:G,'9月销毁明细'!A:A,E385,'9月销毁明细'!H:H,"Unsellable")</f>
        <v>0</v>
      </c>
      <c r="BW385">
        <f>IFERROR(I385*VLOOKUP(F385,'9.3成本表'!C:L,10,0),0)</f>
        <v>44.8</v>
      </c>
      <c r="BX385">
        <f t="shared" si="44"/>
        <v>26.52</v>
      </c>
      <c r="CC385" s="45">
        <f t="shared" si="45"/>
        <v>17.321149999999999</v>
      </c>
      <c r="CD385" s="45">
        <f t="shared" si="46"/>
        <v>0.1025709125362705</v>
      </c>
      <c r="CE385" s="45">
        <f t="shared" si="47"/>
        <v>0.2428652551878856</v>
      </c>
    </row>
    <row r="386" spans="4:83" x14ac:dyDescent="0.25">
      <c r="D386" s="20" t="s">
        <v>881</v>
      </c>
      <c r="E386" s="20" t="s">
        <v>882</v>
      </c>
      <c r="F386" s="20">
        <v>4101</v>
      </c>
      <c r="G386">
        <v>380</v>
      </c>
      <c r="H386" s="20"/>
      <c r="I386">
        <f>SUMIFS('总明细 源文件后台下'!G:G,'总明细 源文件后台下'!E:E,E386,'总明细 源文件后台下'!C:C,"Order")</f>
        <v>0</v>
      </c>
      <c r="J386">
        <f>SUMIFS('总明细 源文件后台下'!M:M,'总明细 源文件后台下'!E:E,E386,'总明细 源文件后台下'!C:C,"Order")</f>
        <v>0</v>
      </c>
      <c r="K386">
        <f>SUMIFS('总明细 源文件后台下'!N:N,'总明细 源文件后台下'!E:E,E386,'总明细 源文件后台下'!C:C,"Order")</f>
        <v>0</v>
      </c>
      <c r="L386">
        <f>SUMIFS('总明细 源文件后台下'!O:O,'总明细 源文件后台下'!E:E,E386,'总明细 源文件后台下'!C:C,"Order")</f>
        <v>0</v>
      </c>
      <c r="M386">
        <f>SUMIFS('总明细 源文件后台下'!P:P,'总明细 源文件后台下'!E:E,E386,'总明细 源文件后台下'!C:C,"Order")</f>
        <v>0</v>
      </c>
      <c r="N386">
        <f>SUMIFS('总明细 源文件后台下'!Q:Q,'总明细 源文件后台下'!E:E,E386,'总明细 源文件后台下'!C:C,"Order")</f>
        <v>0</v>
      </c>
      <c r="O386">
        <f>SUMIFS('总明细 源文件后台下'!R:R,'总明细 源文件后台下'!E:E,E386,'总明细 源文件后台下'!C:C,"Order")</f>
        <v>0</v>
      </c>
      <c r="P386">
        <f>SUMIFS('总明细 源文件后台下'!S:S,'总明细 源文件后台下'!E:E,E386,'总明细 源文件后台下'!C:C,"Order")</f>
        <v>0</v>
      </c>
      <c r="Q386">
        <f>SUMIFS('总明细 源文件后台下'!T:T,'总明细 源文件后台下'!E:E,E386,'总明细 源文件后台下'!C:C,"Order")</f>
        <v>0</v>
      </c>
      <c r="R386">
        <f>SUMIFS('总明细 源文件后台下'!U:U,'总明细 源文件后台下'!E:E,E386,'总明细 源文件后台下'!C:C,"Order")</f>
        <v>0</v>
      </c>
      <c r="S386">
        <f>SUMIFS('总明细 源文件后台下'!V:V,'总明细 源文件后台下'!E:E,E386,'总明细 源文件后台下'!C:C,"Order")</f>
        <v>0</v>
      </c>
      <c r="T386">
        <f>SUMIFS('总明细 源文件后台下'!W:W,'总明细 源文件后台下'!E:E,E386,'总明细 源文件后台下'!C:C,"Order")</f>
        <v>0</v>
      </c>
      <c r="U386">
        <f>SUMIFS('总明细 源文件后台下'!G:G,'总明细 源文件后台下'!E:E,E386,'总明细 源文件后台下'!C:C,"Refund")</f>
        <v>0</v>
      </c>
      <c r="V386">
        <f>SUMIFS('总明细 源文件后台下'!M:M,'总明细 源文件后台下'!E:E,E386,'总明细 源文件后台下'!C:C,"Refund")</f>
        <v>0</v>
      </c>
      <c r="W386">
        <f>SUMIFS('总明细 源文件后台下'!N:N,'总明细 源文件后台下'!E:E,E386,'总明细 源文件后台下'!C:C,"Refund")</f>
        <v>0</v>
      </c>
      <c r="X386">
        <f>SUMIFS('总明细 源文件后台下'!O:O,'总明细 源文件后台下'!E:E,E386,'总明细 源文件后台下'!C:C,"Refund")</f>
        <v>0</v>
      </c>
      <c r="Y386">
        <f>SUMIFS('总明细 源文件后台下'!P:P,'总明细 源文件后台下'!E:E,E386,'总明细 源文件后台下'!C:C,"Refund")</f>
        <v>0</v>
      </c>
      <c r="Z386">
        <f>SUMIFS('总明细 源文件后台下'!Q:Q,'总明细 源文件后台下'!E:E,E386,'总明细 源文件后台下'!C:C,"Refund")</f>
        <v>0</v>
      </c>
      <c r="AA386">
        <f>SUMIFS('总明细 源文件后台下'!R:R,'总明细 源文件后台下'!E:E,E386,'总明细 源文件后台下'!C:C,"Refund")</f>
        <v>0</v>
      </c>
      <c r="AB386">
        <f>SUMIFS('总明细 源文件后台下'!S:S,'总明细 源文件后台下'!E:E,E386,'总明细 源文件后台下'!C:C,"Refund")</f>
        <v>0</v>
      </c>
      <c r="AC386">
        <f>SUMIFS('总明细 源文件后台下'!T:T,'总明细 源文件后台下'!E:E,E386,'总明细 源文件后台下'!C:C,"Refund")</f>
        <v>0</v>
      </c>
      <c r="AD386">
        <f>SUMIFS('总明细 源文件后台下'!U:U,'总明细 源文件后台下'!E:E,E386,'总明细 源文件后台下'!C:C,"Refund")</f>
        <v>0</v>
      </c>
      <c r="AE386">
        <f>SUMIFS('总明细 源文件后台下'!V:V,'总明细 源文件后台下'!E:E,E386,'总明细 源文件后台下'!C:C,"Refund")</f>
        <v>0</v>
      </c>
      <c r="AF386">
        <f>SUMIFS('总明细 源文件后台下'!W:W,'总明细 源文件后台下'!E:E,E386,'总明细 源文件后台下'!C:C,"Refund")</f>
        <v>0</v>
      </c>
      <c r="AK386">
        <f>(SUMIF('广告费 源文件后台下'!G:G,E386,'广告费 源文件后台下'!M:M))*-1</f>
        <v>0</v>
      </c>
      <c r="AL386">
        <f>SUMIFS('总明细 源文件后台下'!W:W,'总明细 源文件后台下'!E:E,E386,'总明细 源文件后台下'!C:C,"Adjustment",'总明细 源文件后台下'!F:F,"FBA Inventory Reimbursement - Customer Return")</f>
        <v>0</v>
      </c>
      <c r="AM386">
        <f>SUMIFS('总明细 源文件后台下'!W:W,'总明细 源文件后台下'!E:E,E386,'总明细 源文件后台下'!C:C,"Adjustment",'总明细 源文件后台下'!F:F,"FBA Inventory Reimbursement - Damaged:Warehouse")</f>
        <v>0</v>
      </c>
      <c r="AN386">
        <f>SUMIFS('总明细 源文件后台下'!W:W,'总明细 源文件后台下'!E:E,E386,'总明细 源文件后台下'!C:C,"Adjustment",'总明细 源文件后台下'!F:F,"FBA Inventory Reimbursement - Customer Service Issue")</f>
        <v>0</v>
      </c>
      <c r="AO386">
        <f>SUMIFS('总明细 源文件后台下'!W:W,'总明细 源文件后台下'!E:E,E386,'总明细 源文件后台下'!C:C,"Adjustment",'总明细 源文件后台下'!F:F,"FBA Inventory Reimbursement - Fee Correction")</f>
        <v>0</v>
      </c>
      <c r="AP386">
        <f>SUMIFS('总明细 源文件后台下'!W:W,'总明细 源文件后台下'!E:E,E386,'总明细 源文件后台下'!C:C,"Adjustment",'总明细 源文件后台下'!F:F,"FBA Inventory Reimbursement - General Adjustment")</f>
        <v>0</v>
      </c>
      <c r="AQ386">
        <f>SUMIFS('总明细 源文件后台下'!W:W,'总明细 源文件后台下'!E:E,E386,'总明细 源文件后台下'!C:C,"Adjustment",'总明细 源文件后台下'!F:F,"FBA Inventory Reimbursement - Lost:Inbound")</f>
        <v>0</v>
      </c>
      <c r="AR386">
        <f>SUMIFS('总明细 源文件后台下'!W:W,'总明细 源文件后台下'!E:E,E386,'总明细 源文件后台下'!C:C,"Adjustment",'总明细 源文件后台下'!F:F,"FBA Inventory Reimbursement - Lost:Warehouse")</f>
        <v>0</v>
      </c>
      <c r="AS386">
        <f>SUMIFS('总明细 源文件后台下'!W:W,'总明细 源文件后台下'!E:E,E386,'总明细 源文件后台下'!C:C,"Adjustment",'总明细 源文件后台下'!F:F,"Non-subscription Fee Adjustment")</f>
        <v>0</v>
      </c>
      <c r="AT386">
        <f>SUMIFS('总明细 源文件后台下'!W:W,'总明细 源文件后台下'!E:E,E386,'总明细 源文件后台下'!C:C,"Adjustment",'总明细 源文件后台下'!F:F,"FBA Inventory Placement Service Fee")</f>
        <v>0</v>
      </c>
      <c r="AV386">
        <f>SUMIF('FBA Customer Return Per Unit Fe'!B:B,E386,'FBA Customer Return Per Unit Fe'!C:C)</f>
        <v>0</v>
      </c>
      <c r="AX386">
        <f>(SUMIF('仓储费 源文件后台下'!C:C,E386,'仓储费 源文件后台下'!V:V))*-1</f>
        <v>0</v>
      </c>
      <c r="AZ386">
        <f>SUMIF('Disposal Fee销毁费用-160.95'!B:B,E386,'Disposal Fee销毁费用-160.95'!D:D)*-1</f>
        <v>0</v>
      </c>
      <c r="BC386">
        <f>IFERROR(VLOOKUP(F386,'优惠券-86.4'!F:I,4,0),0)</f>
        <v>0</v>
      </c>
      <c r="BD386">
        <f>IFERROR(VLOOKUP(F386,'早评-120'!E:H,4,0),0)</f>
        <v>0</v>
      </c>
      <c r="BF386">
        <f t="shared" si="40"/>
        <v>0</v>
      </c>
      <c r="BG386">
        <f t="shared" si="41"/>
        <v>0</v>
      </c>
      <c r="BH386">
        <f t="shared" si="42"/>
        <v>0</v>
      </c>
      <c r="BQ386" s="45">
        <f t="shared" si="43"/>
        <v>0</v>
      </c>
      <c r="BR386">
        <f>SUMIFS('9月销毁明细'!D:D,'9月销毁明细'!A:A,E386,'9月销毁明细'!H:H,"Sellable")</f>
        <v>0</v>
      </c>
      <c r="BS386">
        <f>SUMIFS('9月销毁明细'!G:G,'9月销毁明细'!A:A,E386,'9月销毁明细'!H:H,"Sellable")</f>
        <v>0</v>
      </c>
      <c r="BT386">
        <f>SUMIFS('9月销毁明细'!D:D,'9月销毁明细'!A:A,E386,'9月销毁明细'!H:H,"Unsellable")</f>
        <v>0</v>
      </c>
      <c r="BU386">
        <f>SUMIFS('9月销毁明细'!G:G,'9月销毁明细'!A:A,E386,'9月销毁明细'!H:H,"Unsellable")</f>
        <v>0</v>
      </c>
      <c r="BW386">
        <f>IFERROR(I386*VLOOKUP(F386,'9.3成本表'!C:L,10,0),0)</f>
        <v>0</v>
      </c>
      <c r="BX386">
        <f t="shared" si="44"/>
        <v>0</v>
      </c>
      <c r="CC386" s="45">
        <f t="shared" si="45"/>
        <v>0</v>
      </c>
      <c r="CD386" s="45">
        <f t="shared" si="46"/>
        <v>0</v>
      </c>
      <c r="CE386" s="45">
        <f t="shared" si="47"/>
        <v>0</v>
      </c>
    </row>
    <row r="387" spans="4:83" x14ac:dyDescent="0.25">
      <c r="D387" s="20" t="s">
        <v>883</v>
      </c>
      <c r="E387" s="20" t="s">
        <v>884</v>
      </c>
      <c r="F387" s="20">
        <v>4101</v>
      </c>
      <c r="G387">
        <v>381</v>
      </c>
      <c r="H387" s="20"/>
      <c r="I387">
        <f>SUMIFS('总明细 源文件后台下'!G:G,'总明细 源文件后台下'!E:E,E387,'总明细 源文件后台下'!C:C,"Order")</f>
        <v>1</v>
      </c>
      <c r="J387">
        <f>SUMIFS('总明细 源文件后台下'!M:M,'总明细 源文件后台下'!E:E,E387,'总明细 源文件后台下'!C:C,"Order")</f>
        <v>10.99</v>
      </c>
      <c r="K387">
        <f>SUMIFS('总明细 源文件后台下'!N:N,'总明细 源文件后台下'!E:E,E387,'总明细 源文件后台下'!C:C,"Order")</f>
        <v>0</v>
      </c>
      <c r="L387">
        <f>SUMIFS('总明细 源文件后台下'!O:O,'总明细 源文件后台下'!E:E,E387,'总明细 源文件后台下'!C:C,"Order")</f>
        <v>0</v>
      </c>
      <c r="M387">
        <f>SUMIFS('总明细 源文件后台下'!P:P,'总明细 源文件后台下'!E:E,E387,'总明细 源文件后台下'!C:C,"Order")</f>
        <v>0</v>
      </c>
      <c r="N387">
        <f>SUMIFS('总明细 源文件后台下'!Q:Q,'总明细 源文件后台下'!E:E,E387,'总明细 源文件后台下'!C:C,"Order")</f>
        <v>0</v>
      </c>
      <c r="O387">
        <f>SUMIFS('总明细 源文件后台下'!R:R,'总明细 源文件后台下'!E:E,E387,'总明细 源文件后台下'!C:C,"Order")</f>
        <v>0</v>
      </c>
      <c r="P387">
        <f>SUMIFS('总明细 源文件后台下'!S:S,'总明细 源文件后台下'!E:E,E387,'总明细 源文件后台下'!C:C,"Order")</f>
        <v>-1.87</v>
      </c>
      <c r="Q387">
        <f>SUMIFS('总明细 源文件后台下'!T:T,'总明细 源文件后台下'!E:E,E387,'总明细 源文件后台下'!C:C,"Order")</f>
        <v>-3.68</v>
      </c>
      <c r="R387">
        <f>SUMIFS('总明细 源文件后台下'!U:U,'总明细 源文件后台下'!E:E,E387,'总明细 源文件后台下'!C:C,"Order")</f>
        <v>0</v>
      </c>
      <c r="S387">
        <f>SUMIFS('总明细 源文件后台下'!V:V,'总明细 源文件后台下'!E:E,E387,'总明细 源文件后台下'!C:C,"Order")</f>
        <v>0</v>
      </c>
      <c r="T387">
        <f>SUMIFS('总明细 源文件后台下'!W:W,'总明细 源文件后台下'!E:E,E387,'总明细 源文件后台下'!C:C,"Order")</f>
        <v>5.44</v>
      </c>
      <c r="U387">
        <f>SUMIFS('总明细 源文件后台下'!G:G,'总明细 源文件后台下'!E:E,E387,'总明细 源文件后台下'!C:C,"Refund")</f>
        <v>1</v>
      </c>
      <c r="V387">
        <f>SUMIFS('总明细 源文件后台下'!M:M,'总明细 源文件后台下'!E:E,E387,'总明细 源文件后台下'!C:C,"Refund")</f>
        <v>-10.99</v>
      </c>
      <c r="W387">
        <f>SUMIFS('总明细 源文件后台下'!N:N,'总明细 源文件后台下'!E:E,E387,'总明细 源文件后台下'!C:C,"Refund")</f>
        <v>0</v>
      </c>
      <c r="X387">
        <f>SUMIFS('总明细 源文件后台下'!O:O,'总明细 源文件后台下'!E:E,E387,'总明细 源文件后台下'!C:C,"Refund")</f>
        <v>0</v>
      </c>
      <c r="Y387">
        <f>SUMIFS('总明细 源文件后台下'!P:P,'总明细 源文件后台下'!E:E,E387,'总明细 源文件后台下'!C:C,"Refund")</f>
        <v>0</v>
      </c>
      <c r="Z387">
        <f>SUMIFS('总明细 源文件后台下'!Q:Q,'总明细 源文件后台下'!E:E,E387,'总明细 源文件后台下'!C:C,"Refund")</f>
        <v>0</v>
      </c>
      <c r="AA387">
        <f>SUMIFS('总明细 源文件后台下'!R:R,'总明细 源文件后台下'!E:E,E387,'总明细 源文件后台下'!C:C,"Refund")</f>
        <v>0</v>
      </c>
      <c r="AB387">
        <f>SUMIFS('总明细 源文件后台下'!S:S,'总明细 源文件后台下'!E:E,E387,'总明细 源文件后台下'!C:C,"Refund")</f>
        <v>1.5</v>
      </c>
      <c r="AC387">
        <f>SUMIFS('总明细 源文件后台下'!T:T,'总明细 源文件后台下'!E:E,E387,'总明细 源文件后台下'!C:C,"Refund")</f>
        <v>0</v>
      </c>
      <c r="AD387">
        <f>SUMIFS('总明细 源文件后台下'!U:U,'总明细 源文件后台下'!E:E,E387,'总明细 源文件后台下'!C:C,"Refund")</f>
        <v>0</v>
      </c>
      <c r="AE387">
        <f>SUMIFS('总明细 源文件后台下'!V:V,'总明细 源文件后台下'!E:E,E387,'总明细 源文件后台下'!C:C,"Refund")</f>
        <v>0</v>
      </c>
      <c r="AF387">
        <f>SUMIFS('总明细 源文件后台下'!W:W,'总明细 源文件后台下'!E:E,E387,'总明细 源文件后台下'!C:C,"Refund")</f>
        <v>-9.49</v>
      </c>
      <c r="AK387">
        <f>(SUMIF('广告费 源文件后台下'!G:G,E387,'广告费 源文件后台下'!M:M))*-1</f>
        <v>0</v>
      </c>
      <c r="AL387">
        <f>SUMIFS('总明细 源文件后台下'!W:W,'总明细 源文件后台下'!E:E,E387,'总明细 源文件后台下'!C:C,"Adjustment",'总明细 源文件后台下'!F:F,"FBA Inventory Reimbursement - Customer Return")</f>
        <v>0</v>
      </c>
      <c r="AM387">
        <f>SUMIFS('总明细 源文件后台下'!W:W,'总明细 源文件后台下'!E:E,E387,'总明细 源文件后台下'!C:C,"Adjustment",'总明细 源文件后台下'!F:F,"FBA Inventory Reimbursement - Damaged:Warehouse")</f>
        <v>0</v>
      </c>
      <c r="AN387">
        <f>SUMIFS('总明细 源文件后台下'!W:W,'总明细 源文件后台下'!E:E,E387,'总明细 源文件后台下'!C:C,"Adjustment",'总明细 源文件后台下'!F:F,"FBA Inventory Reimbursement - Customer Service Issue")</f>
        <v>0</v>
      </c>
      <c r="AO387">
        <f>SUMIFS('总明细 源文件后台下'!W:W,'总明细 源文件后台下'!E:E,E387,'总明细 源文件后台下'!C:C,"Adjustment",'总明细 源文件后台下'!F:F,"FBA Inventory Reimbursement - Fee Correction")</f>
        <v>0</v>
      </c>
      <c r="AP387">
        <f>SUMIFS('总明细 源文件后台下'!W:W,'总明细 源文件后台下'!E:E,E387,'总明细 源文件后台下'!C:C,"Adjustment",'总明细 源文件后台下'!F:F,"FBA Inventory Reimbursement - General Adjustment")</f>
        <v>0</v>
      </c>
      <c r="AQ387">
        <f>SUMIFS('总明细 源文件后台下'!W:W,'总明细 源文件后台下'!E:E,E387,'总明细 源文件后台下'!C:C,"Adjustment",'总明细 源文件后台下'!F:F,"FBA Inventory Reimbursement - Lost:Inbound")</f>
        <v>0</v>
      </c>
      <c r="AR387">
        <f>SUMIFS('总明细 源文件后台下'!W:W,'总明细 源文件后台下'!E:E,E387,'总明细 源文件后台下'!C:C,"Adjustment",'总明细 源文件后台下'!F:F,"FBA Inventory Reimbursement - Lost:Warehouse")</f>
        <v>0</v>
      </c>
      <c r="AS387">
        <f>SUMIFS('总明细 源文件后台下'!W:W,'总明细 源文件后台下'!E:E,E387,'总明细 源文件后台下'!C:C,"Adjustment",'总明细 源文件后台下'!F:F,"Non-subscription Fee Adjustment")</f>
        <v>0</v>
      </c>
      <c r="AT387">
        <f>SUMIFS('总明细 源文件后台下'!W:W,'总明细 源文件后台下'!E:E,E387,'总明细 源文件后台下'!C:C,"Adjustment",'总明细 源文件后台下'!F:F,"FBA Inventory Placement Service Fee")</f>
        <v>0</v>
      </c>
      <c r="AV387">
        <f>SUMIF('FBA Customer Return Per Unit Fe'!B:B,E387,'FBA Customer Return Per Unit Fe'!C:C)</f>
        <v>-3.68</v>
      </c>
      <c r="AX387">
        <f>(SUMIF('仓储费 源文件后台下'!C:C,E387,'仓储费 源文件后台下'!V:V))*-1</f>
        <v>-0.68789999999999996</v>
      </c>
      <c r="AZ387">
        <f>SUMIF('Disposal Fee销毁费用-160.95'!B:B,E387,'Disposal Fee销毁费用-160.95'!D:D)*-1</f>
        <v>0</v>
      </c>
      <c r="BC387">
        <f>IFERROR(VLOOKUP(F387,'优惠券-86.4'!F:I,4,0),0)</f>
        <v>0</v>
      </c>
      <c r="BD387">
        <f>IFERROR(VLOOKUP(F387,'早评-120'!E:H,4,0),0)</f>
        <v>0</v>
      </c>
      <c r="BF387">
        <f t="shared" si="40"/>
        <v>-8.4178999999999995</v>
      </c>
      <c r="BG387">
        <f t="shared" si="41"/>
        <v>-0.76595996360327567</v>
      </c>
      <c r="BH387">
        <f t="shared" si="42"/>
        <v>-54.716349999999998</v>
      </c>
      <c r="BQ387" s="45">
        <f t="shared" si="43"/>
        <v>-54.716349999999998</v>
      </c>
      <c r="BR387">
        <f>SUMIFS('9月销毁明细'!D:D,'9月销毁明细'!A:A,E387,'9月销毁明细'!H:H,"Sellable")</f>
        <v>0</v>
      </c>
      <c r="BS387">
        <f>SUMIFS('9月销毁明细'!G:G,'9月销毁明细'!A:A,E387,'9月销毁明细'!H:H,"Sellable")</f>
        <v>0</v>
      </c>
      <c r="BT387">
        <f>SUMIFS('9月销毁明细'!D:D,'9月销毁明细'!A:A,E387,'9月销毁明细'!H:H,"Unsellable")</f>
        <v>0</v>
      </c>
      <c r="BU387">
        <f>SUMIFS('9月销毁明细'!G:G,'9月销毁明细'!A:A,E387,'9月销毁明细'!H:H,"Unsellable")</f>
        <v>0</v>
      </c>
      <c r="BW387">
        <f>IFERROR(I387*VLOOKUP(F387,'9.3成本表'!C:L,10,0),0)</f>
        <v>22.4</v>
      </c>
      <c r="BX387">
        <f t="shared" si="44"/>
        <v>13.26</v>
      </c>
      <c r="CC387" s="45">
        <f t="shared" si="45"/>
        <v>-90.376350000000002</v>
      </c>
      <c r="CD387" s="45">
        <f t="shared" si="46"/>
        <v>-1.2651550360467558</v>
      </c>
      <c r="CE387" s="45">
        <f t="shared" si="47"/>
        <v>-2.5343900729108246</v>
      </c>
    </row>
    <row r="388" spans="4:83" x14ac:dyDescent="0.25">
      <c r="D388" s="20" t="s">
        <v>885</v>
      </c>
      <c r="E388" s="20" t="s">
        <v>886</v>
      </c>
      <c r="F388" s="20">
        <v>4101</v>
      </c>
      <c r="G388">
        <v>382</v>
      </c>
      <c r="H388" s="20"/>
      <c r="I388">
        <f>SUMIFS('总明细 源文件后台下'!G:G,'总明细 源文件后台下'!E:E,E388,'总明细 源文件后台下'!C:C,"Order")</f>
        <v>2</v>
      </c>
      <c r="J388">
        <f>SUMIFS('总明细 源文件后台下'!M:M,'总明细 源文件后台下'!E:E,E388,'总明细 源文件后台下'!C:C,"Order")</f>
        <v>25.98</v>
      </c>
      <c r="K388">
        <f>SUMIFS('总明细 源文件后台下'!N:N,'总明细 源文件后台下'!E:E,E388,'总明细 源文件后台下'!C:C,"Order")</f>
        <v>3.02</v>
      </c>
      <c r="L388">
        <f>SUMIFS('总明细 源文件后台下'!O:O,'总明细 源文件后台下'!E:E,E388,'总明细 源文件后台下'!C:C,"Order")</f>
        <v>0</v>
      </c>
      <c r="M388">
        <f>SUMIFS('总明细 源文件后台下'!P:P,'总明细 源文件后台下'!E:E,E388,'总明细 源文件后台下'!C:C,"Order")</f>
        <v>-3.02</v>
      </c>
      <c r="N388">
        <f>SUMIFS('总明细 源文件后台下'!Q:Q,'总明细 源文件后台下'!E:E,E388,'总明细 源文件后台下'!C:C,"Order")</f>
        <v>0</v>
      </c>
      <c r="O388">
        <f>SUMIFS('总明细 源文件后台下'!R:R,'总明细 源文件后台下'!E:E,E388,'总明细 源文件后台下'!C:C,"Order")</f>
        <v>0</v>
      </c>
      <c r="P388">
        <f>SUMIFS('总明细 源文件后台下'!S:S,'总明细 源文件后台下'!E:E,E388,'总明细 源文件后台下'!C:C,"Order")</f>
        <v>-4.42</v>
      </c>
      <c r="Q388">
        <f>SUMIFS('总明细 源文件后台下'!T:T,'总明细 源文件后台下'!E:E,E388,'总明细 源文件后台下'!C:C,"Order")</f>
        <v>-7.36</v>
      </c>
      <c r="R388">
        <f>SUMIFS('总明细 源文件后台下'!U:U,'总明细 源文件后台下'!E:E,E388,'总明细 源文件后台下'!C:C,"Order")</f>
        <v>0</v>
      </c>
      <c r="S388">
        <f>SUMIFS('总明细 源文件后台下'!V:V,'总明细 源文件后台下'!E:E,E388,'总明细 源文件后台下'!C:C,"Order")</f>
        <v>0</v>
      </c>
      <c r="T388">
        <f>SUMIFS('总明细 源文件后台下'!W:W,'总明细 源文件后台下'!E:E,E388,'总明细 源文件后台下'!C:C,"Order")</f>
        <v>14.2</v>
      </c>
      <c r="U388">
        <f>SUMIFS('总明细 源文件后台下'!G:G,'总明细 源文件后台下'!E:E,E388,'总明细 源文件后台下'!C:C,"Refund")</f>
        <v>0</v>
      </c>
      <c r="V388">
        <f>SUMIFS('总明细 源文件后台下'!M:M,'总明细 源文件后台下'!E:E,E388,'总明细 源文件后台下'!C:C,"Refund")</f>
        <v>0</v>
      </c>
      <c r="W388">
        <f>SUMIFS('总明细 源文件后台下'!N:N,'总明细 源文件后台下'!E:E,E388,'总明细 源文件后台下'!C:C,"Refund")</f>
        <v>0</v>
      </c>
      <c r="X388">
        <f>SUMIFS('总明细 源文件后台下'!O:O,'总明细 源文件后台下'!E:E,E388,'总明细 源文件后台下'!C:C,"Refund")</f>
        <v>0</v>
      </c>
      <c r="Y388">
        <f>SUMIFS('总明细 源文件后台下'!P:P,'总明细 源文件后台下'!E:E,E388,'总明细 源文件后台下'!C:C,"Refund")</f>
        <v>0</v>
      </c>
      <c r="Z388">
        <f>SUMIFS('总明细 源文件后台下'!Q:Q,'总明细 源文件后台下'!E:E,E388,'总明细 源文件后台下'!C:C,"Refund")</f>
        <v>0</v>
      </c>
      <c r="AA388">
        <f>SUMIFS('总明细 源文件后台下'!R:R,'总明细 源文件后台下'!E:E,E388,'总明细 源文件后台下'!C:C,"Refund")</f>
        <v>0</v>
      </c>
      <c r="AB388">
        <f>SUMIFS('总明细 源文件后台下'!S:S,'总明细 源文件后台下'!E:E,E388,'总明细 源文件后台下'!C:C,"Refund")</f>
        <v>0</v>
      </c>
      <c r="AC388">
        <f>SUMIFS('总明细 源文件后台下'!T:T,'总明细 源文件后台下'!E:E,E388,'总明细 源文件后台下'!C:C,"Refund")</f>
        <v>0</v>
      </c>
      <c r="AD388">
        <f>SUMIFS('总明细 源文件后台下'!U:U,'总明细 源文件后台下'!E:E,E388,'总明细 源文件后台下'!C:C,"Refund")</f>
        <v>0</v>
      </c>
      <c r="AE388">
        <f>SUMIFS('总明细 源文件后台下'!V:V,'总明细 源文件后台下'!E:E,E388,'总明细 源文件后台下'!C:C,"Refund")</f>
        <v>0</v>
      </c>
      <c r="AF388">
        <f>SUMIFS('总明细 源文件后台下'!W:W,'总明细 源文件后台下'!E:E,E388,'总明细 源文件后台下'!C:C,"Refund")</f>
        <v>0</v>
      </c>
      <c r="AK388">
        <f>(SUMIF('广告费 源文件后台下'!G:G,E388,'广告费 源文件后台下'!M:M))*-1</f>
        <v>0</v>
      </c>
      <c r="AL388">
        <f>SUMIFS('总明细 源文件后台下'!W:W,'总明细 源文件后台下'!E:E,E388,'总明细 源文件后台下'!C:C,"Adjustment",'总明细 源文件后台下'!F:F,"FBA Inventory Reimbursement - Customer Return")</f>
        <v>0</v>
      </c>
      <c r="AM388">
        <f>SUMIFS('总明细 源文件后台下'!W:W,'总明细 源文件后台下'!E:E,E388,'总明细 源文件后台下'!C:C,"Adjustment",'总明细 源文件后台下'!F:F,"FBA Inventory Reimbursement - Damaged:Warehouse")</f>
        <v>0</v>
      </c>
      <c r="AN388">
        <f>SUMIFS('总明细 源文件后台下'!W:W,'总明细 源文件后台下'!E:E,E388,'总明细 源文件后台下'!C:C,"Adjustment",'总明细 源文件后台下'!F:F,"FBA Inventory Reimbursement - Customer Service Issue")</f>
        <v>0</v>
      </c>
      <c r="AO388">
        <f>SUMIFS('总明细 源文件后台下'!W:W,'总明细 源文件后台下'!E:E,E388,'总明细 源文件后台下'!C:C,"Adjustment",'总明细 源文件后台下'!F:F,"FBA Inventory Reimbursement - Fee Correction")</f>
        <v>0</v>
      </c>
      <c r="AP388">
        <f>SUMIFS('总明细 源文件后台下'!W:W,'总明细 源文件后台下'!E:E,E388,'总明细 源文件后台下'!C:C,"Adjustment",'总明细 源文件后台下'!F:F,"FBA Inventory Reimbursement - General Adjustment")</f>
        <v>0</v>
      </c>
      <c r="AQ388">
        <f>SUMIFS('总明细 源文件后台下'!W:W,'总明细 源文件后台下'!E:E,E388,'总明细 源文件后台下'!C:C,"Adjustment",'总明细 源文件后台下'!F:F,"FBA Inventory Reimbursement - Lost:Inbound")</f>
        <v>0</v>
      </c>
      <c r="AR388">
        <f>SUMIFS('总明细 源文件后台下'!W:W,'总明细 源文件后台下'!E:E,E388,'总明细 源文件后台下'!C:C,"Adjustment",'总明细 源文件后台下'!F:F,"FBA Inventory Reimbursement - Lost:Warehouse")</f>
        <v>0</v>
      </c>
      <c r="AS388">
        <f>SUMIFS('总明细 源文件后台下'!W:W,'总明细 源文件后台下'!E:E,E388,'总明细 源文件后台下'!C:C,"Adjustment",'总明细 源文件后台下'!F:F,"Non-subscription Fee Adjustment")</f>
        <v>0</v>
      </c>
      <c r="AT388">
        <f>SUMIFS('总明细 源文件后台下'!W:W,'总明细 源文件后台下'!E:E,E388,'总明细 源文件后台下'!C:C,"Adjustment",'总明细 源文件后台下'!F:F,"FBA Inventory Placement Service Fee")</f>
        <v>0</v>
      </c>
      <c r="AV388">
        <f>SUMIF('FBA Customer Return Per Unit Fe'!B:B,E388,'FBA Customer Return Per Unit Fe'!C:C)</f>
        <v>0</v>
      </c>
      <c r="AX388">
        <f>(SUMIF('仓储费 源文件后台下'!C:C,E388,'仓储费 源文件后台下'!V:V))*-1</f>
        <v>-0.87559999999999993</v>
      </c>
      <c r="AZ388">
        <f>SUMIF('Disposal Fee销毁费用-160.95'!B:B,E388,'Disposal Fee销毁费用-160.95'!D:D)*-1</f>
        <v>0</v>
      </c>
      <c r="BC388">
        <f>IFERROR(VLOOKUP(F388,'优惠券-86.4'!F:I,4,0),0)</f>
        <v>0</v>
      </c>
      <c r="BD388">
        <f>IFERROR(VLOOKUP(F388,'早评-120'!E:H,4,0),0)</f>
        <v>0</v>
      </c>
      <c r="BF388">
        <f t="shared" si="40"/>
        <v>13.324399999999999</v>
      </c>
      <c r="BG388">
        <f t="shared" si="41"/>
        <v>0.51287143956889913</v>
      </c>
      <c r="BH388">
        <f t="shared" si="42"/>
        <v>86.608599999999996</v>
      </c>
      <c r="BQ388" s="45">
        <f t="shared" si="43"/>
        <v>86.608599999999996</v>
      </c>
      <c r="BR388">
        <f>SUMIFS('9月销毁明细'!D:D,'9月销毁明细'!A:A,E388,'9月销毁明细'!H:H,"Sellable")</f>
        <v>0</v>
      </c>
      <c r="BS388">
        <f>SUMIFS('9月销毁明细'!G:G,'9月销毁明细'!A:A,E388,'9月销毁明细'!H:H,"Sellable")</f>
        <v>0</v>
      </c>
      <c r="BT388">
        <f>SUMIFS('9月销毁明细'!D:D,'9月销毁明细'!A:A,E388,'9月销毁明细'!H:H,"Unsellable")</f>
        <v>0</v>
      </c>
      <c r="BU388">
        <f>SUMIFS('9月销毁明细'!G:G,'9月销毁明细'!A:A,E388,'9月销毁明细'!H:H,"Unsellable")</f>
        <v>0</v>
      </c>
      <c r="BW388">
        <f>IFERROR(I388*VLOOKUP(F388,'9.3成本表'!C:L,10,0),0)</f>
        <v>44.8</v>
      </c>
      <c r="BX388">
        <f t="shared" si="44"/>
        <v>26.52</v>
      </c>
      <c r="CC388" s="45">
        <f t="shared" si="45"/>
        <v>15.288599999999999</v>
      </c>
      <c r="CD388" s="45">
        <f t="shared" si="46"/>
        <v>9.0534730858056481E-2</v>
      </c>
      <c r="CE388" s="45">
        <f t="shared" si="47"/>
        <v>0.21436623667975324</v>
      </c>
    </row>
    <row r="389" spans="4:83" x14ac:dyDescent="0.25">
      <c r="D389" s="20" t="s">
        <v>887</v>
      </c>
      <c r="E389" s="20" t="s">
        <v>888</v>
      </c>
      <c r="F389" s="20">
        <v>4101</v>
      </c>
      <c r="G389">
        <v>383</v>
      </c>
      <c r="H389" s="20"/>
      <c r="I389">
        <f>SUMIFS('总明细 源文件后台下'!G:G,'总明细 源文件后台下'!E:E,E389,'总明细 源文件后台下'!C:C,"Order")</f>
        <v>1</v>
      </c>
      <c r="J389">
        <f>SUMIFS('总明细 源文件后台下'!M:M,'总明细 源文件后台下'!E:E,E389,'总明细 源文件后台下'!C:C,"Order")</f>
        <v>14.99</v>
      </c>
      <c r="K389">
        <f>SUMIFS('总明细 源文件后台下'!N:N,'总明细 源文件后台下'!E:E,E389,'总明细 源文件后台下'!C:C,"Order")</f>
        <v>0</v>
      </c>
      <c r="L389">
        <f>SUMIFS('总明细 源文件后台下'!O:O,'总明细 源文件后台下'!E:E,E389,'总明细 源文件后台下'!C:C,"Order")</f>
        <v>0</v>
      </c>
      <c r="M389">
        <f>SUMIFS('总明细 源文件后台下'!P:P,'总明细 源文件后台下'!E:E,E389,'总明细 源文件后台下'!C:C,"Order")</f>
        <v>0</v>
      </c>
      <c r="N389">
        <f>SUMIFS('总明细 源文件后台下'!Q:Q,'总明细 源文件后台下'!E:E,E389,'总明细 源文件后台下'!C:C,"Order")</f>
        <v>0</v>
      </c>
      <c r="O389">
        <f>SUMIFS('总明细 源文件后台下'!R:R,'总明细 源文件后台下'!E:E,E389,'总明细 源文件后台下'!C:C,"Order")</f>
        <v>0</v>
      </c>
      <c r="P389">
        <f>SUMIFS('总明细 源文件后台下'!S:S,'总明细 源文件后台下'!E:E,E389,'总明细 源文件后台下'!C:C,"Order")</f>
        <v>-2.5499999999999998</v>
      </c>
      <c r="Q389">
        <f>SUMIFS('总明细 源文件后台下'!T:T,'总明细 源文件后台下'!E:E,E389,'总明细 源文件后台下'!C:C,"Order")</f>
        <v>-3.68</v>
      </c>
      <c r="R389">
        <f>SUMIFS('总明细 源文件后台下'!U:U,'总明细 源文件后台下'!E:E,E389,'总明细 源文件后台下'!C:C,"Order")</f>
        <v>0</v>
      </c>
      <c r="S389">
        <f>SUMIFS('总明细 源文件后台下'!V:V,'总明细 源文件后台下'!E:E,E389,'总明细 源文件后台下'!C:C,"Order")</f>
        <v>0</v>
      </c>
      <c r="T389">
        <f>SUMIFS('总明细 源文件后台下'!W:W,'总明细 源文件后台下'!E:E,E389,'总明细 源文件后台下'!C:C,"Order")</f>
        <v>8.76</v>
      </c>
      <c r="U389">
        <f>SUMIFS('总明细 源文件后台下'!G:G,'总明细 源文件后台下'!E:E,E389,'总明细 源文件后台下'!C:C,"Refund")</f>
        <v>0</v>
      </c>
      <c r="V389">
        <f>SUMIFS('总明细 源文件后台下'!M:M,'总明细 源文件后台下'!E:E,E389,'总明细 源文件后台下'!C:C,"Refund")</f>
        <v>0</v>
      </c>
      <c r="W389">
        <f>SUMIFS('总明细 源文件后台下'!N:N,'总明细 源文件后台下'!E:E,E389,'总明细 源文件后台下'!C:C,"Refund")</f>
        <v>0</v>
      </c>
      <c r="X389">
        <f>SUMIFS('总明细 源文件后台下'!O:O,'总明细 源文件后台下'!E:E,E389,'总明细 源文件后台下'!C:C,"Refund")</f>
        <v>0</v>
      </c>
      <c r="Y389">
        <f>SUMIFS('总明细 源文件后台下'!P:P,'总明细 源文件后台下'!E:E,E389,'总明细 源文件后台下'!C:C,"Refund")</f>
        <v>0</v>
      </c>
      <c r="Z389">
        <f>SUMIFS('总明细 源文件后台下'!Q:Q,'总明细 源文件后台下'!E:E,E389,'总明细 源文件后台下'!C:C,"Refund")</f>
        <v>0</v>
      </c>
      <c r="AA389">
        <f>SUMIFS('总明细 源文件后台下'!R:R,'总明细 源文件后台下'!E:E,E389,'总明细 源文件后台下'!C:C,"Refund")</f>
        <v>0</v>
      </c>
      <c r="AB389">
        <f>SUMIFS('总明细 源文件后台下'!S:S,'总明细 源文件后台下'!E:E,E389,'总明细 源文件后台下'!C:C,"Refund")</f>
        <v>0</v>
      </c>
      <c r="AC389">
        <f>SUMIFS('总明细 源文件后台下'!T:T,'总明细 源文件后台下'!E:E,E389,'总明细 源文件后台下'!C:C,"Refund")</f>
        <v>0</v>
      </c>
      <c r="AD389">
        <f>SUMIFS('总明细 源文件后台下'!U:U,'总明细 源文件后台下'!E:E,E389,'总明细 源文件后台下'!C:C,"Refund")</f>
        <v>0</v>
      </c>
      <c r="AE389">
        <f>SUMIFS('总明细 源文件后台下'!V:V,'总明细 源文件后台下'!E:E,E389,'总明细 源文件后台下'!C:C,"Refund")</f>
        <v>0</v>
      </c>
      <c r="AF389">
        <f>SUMIFS('总明细 源文件后台下'!W:W,'总明细 源文件后台下'!E:E,E389,'总明细 源文件后台下'!C:C,"Refund")</f>
        <v>0</v>
      </c>
      <c r="AK389">
        <f>(SUMIF('广告费 源文件后台下'!G:G,E389,'广告费 源文件后台下'!M:M))*-1</f>
        <v>0</v>
      </c>
      <c r="AL389">
        <f>SUMIFS('总明细 源文件后台下'!W:W,'总明细 源文件后台下'!E:E,E389,'总明细 源文件后台下'!C:C,"Adjustment",'总明细 源文件后台下'!F:F,"FBA Inventory Reimbursement - Customer Return")</f>
        <v>0</v>
      </c>
      <c r="AM389">
        <f>SUMIFS('总明细 源文件后台下'!W:W,'总明细 源文件后台下'!E:E,E389,'总明细 源文件后台下'!C:C,"Adjustment",'总明细 源文件后台下'!F:F,"FBA Inventory Reimbursement - Damaged:Warehouse")</f>
        <v>0</v>
      </c>
      <c r="AN389">
        <f>SUMIFS('总明细 源文件后台下'!W:W,'总明细 源文件后台下'!E:E,E389,'总明细 源文件后台下'!C:C,"Adjustment",'总明细 源文件后台下'!F:F,"FBA Inventory Reimbursement - Customer Service Issue")</f>
        <v>0</v>
      </c>
      <c r="AO389">
        <f>SUMIFS('总明细 源文件后台下'!W:W,'总明细 源文件后台下'!E:E,E389,'总明细 源文件后台下'!C:C,"Adjustment",'总明细 源文件后台下'!F:F,"FBA Inventory Reimbursement - Fee Correction")</f>
        <v>0</v>
      </c>
      <c r="AP389">
        <f>SUMIFS('总明细 源文件后台下'!W:W,'总明细 源文件后台下'!E:E,E389,'总明细 源文件后台下'!C:C,"Adjustment",'总明细 源文件后台下'!F:F,"FBA Inventory Reimbursement - General Adjustment")</f>
        <v>0</v>
      </c>
      <c r="AQ389">
        <f>SUMIFS('总明细 源文件后台下'!W:W,'总明细 源文件后台下'!E:E,E389,'总明细 源文件后台下'!C:C,"Adjustment",'总明细 源文件后台下'!F:F,"FBA Inventory Reimbursement - Lost:Inbound")</f>
        <v>0</v>
      </c>
      <c r="AR389">
        <f>SUMIFS('总明细 源文件后台下'!W:W,'总明细 源文件后台下'!E:E,E389,'总明细 源文件后台下'!C:C,"Adjustment",'总明细 源文件后台下'!F:F,"FBA Inventory Reimbursement - Lost:Warehouse")</f>
        <v>0</v>
      </c>
      <c r="AS389">
        <f>SUMIFS('总明细 源文件后台下'!W:W,'总明细 源文件后台下'!E:E,E389,'总明细 源文件后台下'!C:C,"Adjustment",'总明细 源文件后台下'!F:F,"Non-subscription Fee Adjustment")</f>
        <v>0</v>
      </c>
      <c r="AT389">
        <f>SUMIFS('总明细 源文件后台下'!W:W,'总明细 源文件后台下'!E:E,E389,'总明细 源文件后台下'!C:C,"Adjustment",'总明细 源文件后台下'!F:F,"FBA Inventory Placement Service Fee")</f>
        <v>0</v>
      </c>
      <c r="AV389">
        <f>SUMIF('FBA Customer Return Per Unit Fe'!B:B,E389,'FBA Customer Return Per Unit Fe'!C:C)</f>
        <v>-7.36</v>
      </c>
      <c r="AX389">
        <f>(SUMIF('仓储费 源文件后台下'!C:C,E389,'仓储费 源文件后台下'!V:V))*-1</f>
        <v>-0.57899999999999996</v>
      </c>
      <c r="AZ389">
        <f>SUMIF('Disposal Fee销毁费用-160.95'!B:B,E389,'Disposal Fee销毁费用-160.95'!D:D)*-1</f>
        <v>0</v>
      </c>
      <c r="BC389">
        <f>IFERROR(VLOOKUP(F389,'优惠券-86.4'!F:I,4,0),0)</f>
        <v>0</v>
      </c>
      <c r="BD389">
        <f>IFERROR(VLOOKUP(F389,'早评-120'!E:H,4,0),0)</f>
        <v>0</v>
      </c>
      <c r="BF389">
        <f t="shared" si="40"/>
        <v>0.82099999999999973</v>
      </c>
      <c r="BG389">
        <f t="shared" si="41"/>
        <v>5.476984656437623E-2</v>
      </c>
      <c r="BH389">
        <f t="shared" si="42"/>
        <v>5.3364999999999982</v>
      </c>
      <c r="BQ389" s="45">
        <f t="shared" si="43"/>
        <v>5.3364999999999982</v>
      </c>
      <c r="BR389">
        <f>SUMIFS('9月销毁明细'!D:D,'9月销毁明细'!A:A,E389,'9月销毁明细'!H:H,"Sellable")</f>
        <v>0</v>
      </c>
      <c r="BS389">
        <f>SUMIFS('9月销毁明细'!G:G,'9月销毁明细'!A:A,E389,'9月销毁明细'!H:H,"Sellable")</f>
        <v>0</v>
      </c>
      <c r="BT389">
        <f>SUMIFS('9月销毁明细'!D:D,'9月销毁明细'!A:A,E389,'9月销毁明细'!H:H,"Unsellable")</f>
        <v>0</v>
      </c>
      <c r="BU389">
        <f>SUMIFS('9月销毁明细'!G:G,'9月销毁明细'!A:A,E389,'9月销毁明细'!H:H,"Unsellable")</f>
        <v>0</v>
      </c>
      <c r="BW389">
        <f>IFERROR(I389*VLOOKUP(F389,'9.3成本表'!C:L,10,0),0)</f>
        <v>22.4</v>
      </c>
      <c r="BX389">
        <f t="shared" si="44"/>
        <v>13.26</v>
      </c>
      <c r="CC389" s="45">
        <f t="shared" si="45"/>
        <v>-30.323500000000003</v>
      </c>
      <c r="CD389" s="45">
        <f t="shared" si="46"/>
        <v>-0.31121773490018989</v>
      </c>
      <c r="CE389" s="45">
        <f t="shared" si="47"/>
        <v>-0.85035053280987116</v>
      </c>
    </row>
    <row r="390" spans="4:83" x14ac:dyDescent="0.25">
      <c r="D390" s="20" t="s">
        <v>889</v>
      </c>
      <c r="E390" s="20" t="s">
        <v>890</v>
      </c>
      <c r="F390" s="20">
        <v>4101</v>
      </c>
      <c r="G390">
        <v>384</v>
      </c>
      <c r="H390" s="20"/>
      <c r="I390">
        <f>SUMIFS('总明细 源文件后台下'!G:G,'总明细 源文件后台下'!E:E,E390,'总明细 源文件后台下'!C:C,"Order")</f>
        <v>5</v>
      </c>
      <c r="J390">
        <f>SUMIFS('总明细 源文件后台下'!M:M,'总明细 源文件后台下'!E:E,E390,'总明细 源文件后台下'!C:C,"Order")</f>
        <v>55.95</v>
      </c>
      <c r="K390">
        <f>SUMIFS('总明细 源文件后台下'!N:N,'总明细 源文件后台下'!E:E,E390,'总明细 源文件后台下'!C:C,"Order")</f>
        <v>1.76</v>
      </c>
      <c r="L390">
        <f>SUMIFS('总明细 源文件后台下'!O:O,'总明细 源文件后台下'!E:E,E390,'总明细 源文件后台下'!C:C,"Order")</f>
        <v>0</v>
      </c>
      <c r="M390">
        <f>SUMIFS('总明细 源文件后台下'!P:P,'总明细 源文件后台下'!E:E,E390,'总明细 源文件后台下'!C:C,"Order")</f>
        <v>-1.94</v>
      </c>
      <c r="N390">
        <f>SUMIFS('总明细 源文件后台下'!Q:Q,'总明细 源文件后台下'!E:E,E390,'总明细 源文件后台下'!C:C,"Order")</f>
        <v>0.66</v>
      </c>
      <c r="O390">
        <f>SUMIFS('总明细 源文件后台下'!R:R,'总明细 源文件后台下'!E:E,E390,'总明细 源文件后台下'!C:C,"Order")</f>
        <v>-0.66</v>
      </c>
      <c r="P390">
        <f>SUMIFS('总明细 源文件后台下'!S:S,'总明细 源文件后台下'!E:E,E390,'总明细 源文件后台下'!C:C,"Order")</f>
        <v>-9.49</v>
      </c>
      <c r="Q390">
        <f>SUMIFS('总明细 源文件后台下'!T:T,'总明细 源文件后台下'!E:E,E390,'总明细 源文件后台下'!C:C,"Order")</f>
        <v>-18.400000000000002</v>
      </c>
      <c r="R390">
        <f>SUMIFS('总明细 源文件后台下'!U:U,'总明细 源文件后台下'!E:E,E390,'总明细 源文件后台下'!C:C,"Order")</f>
        <v>0</v>
      </c>
      <c r="S390">
        <f>SUMIFS('总明细 源文件后台下'!V:V,'总明细 源文件后台下'!E:E,E390,'总明细 源文件后台下'!C:C,"Order")</f>
        <v>0</v>
      </c>
      <c r="T390">
        <f>SUMIFS('总明细 源文件后台下'!W:W,'总明细 源文件后台下'!E:E,E390,'总明细 源文件后台下'!C:C,"Order")</f>
        <v>27.880000000000003</v>
      </c>
      <c r="U390">
        <f>SUMIFS('总明细 源文件后台下'!G:G,'总明细 源文件后台下'!E:E,E390,'总明细 源文件后台下'!C:C,"Refund")</f>
        <v>0</v>
      </c>
      <c r="V390">
        <f>SUMIFS('总明细 源文件后台下'!M:M,'总明细 源文件后台下'!E:E,E390,'总明细 源文件后台下'!C:C,"Refund")</f>
        <v>0</v>
      </c>
      <c r="W390">
        <f>SUMIFS('总明细 源文件后台下'!N:N,'总明细 源文件后台下'!E:E,E390,'总明细 源文件后台下'!C:C,"Refund")</f>
        <v>0</v>
      </c>
      <c r="X390">
        <f>SUMIFS('总明细 源文件后台下'!O:O,'总明细 源文件后台下'!E:E,E390,'总明细 源文件后台下'!C:C,"Refund")</f>
        <v>0</v>
      </c>
      <c r="Y390">
        <f>SUMIFS('总明细 源文件后台下'!P:P,'总明细 源文件后台下'!E:E,E390,'总明细 源文件后台下'!C:C,"Refund")</f>
        <v>0</v>
      </c>
      <c r="Z390">
        <f>SUMIFS('总明细 源文件后台下'!Q:Q,'总明细 源文件后台下'!E:E,E390,'总明细 源文件后台下'!C:C,"Refund")</f>
        <v>0</v>
      </c>
      <c r="AA390">
        <f>SUMIFS('总明细 源文件后台下'!R:R,'总明细 源文件后台下'!E:E,E390,'总明细 源文件后台下'!C:C,"Refund")</f>
        <v>0</v>
      </c>
      <c r="AB390">
        <f>SUMIFS('总明细 源文件后台下'!S:S,'总明细 源文件后台下'!E:E,E390,'总明细 源文件后台下'!C:C,"Refund")</f>
        <v>0</v>
      </c>
      <c r="AC390">
        <f>SUMIFS('总明细 源文件后台下'!T:T,'总明细 源文件后台下'!E:E,E390,'总明细 源文件后台下'!C:C,"Refund")</f>
        <v>0</v>
      </c>
      <c r="AD390">
        <f>SUMIFS('总明细 源文件后台下'!U:U,'总明细 源文件后台下'!E:E,E390,'总明细 源文件后台下'!C:C,"Refund")</f>
        <v>0</v>
      </c>
      <c r="AE390">
        <f>SUMIFS('总明细 源文件后台下'!V:V,'总明细 源文件后台下'!E:E,E390,'总明细 源文件后台下'!C:C,"Refund")</f>
        <v>0</v>
      </c>
      <c r="AF390">
        <f>SUMIFS('总明细 源文件后台下'!W:W,'总明细 源文件后台下'!E:E,E390,'总明细 源文件后台下'!C:C,"Refund")</f>
        <v>0</v>
      </c>
      <c r="AK390">
        <f>(SUMIF('广告费 源文件后台下'!G:G,E390,'广告费 源文件后台下'!M:M))*-1</f>
        <v>0</v>
      </c>
      <c r="AL390">
        <f>SUMIFS('总明细 源文件后台下'!W:W,'总明细 源文件后台下'!E:E,E390,'总明细 源文件后台下'!C:C,"Adjustment",'总明细 源文件后台下'!F:F,"FBA Inventory Reimbursement - Customer Return")</f>
        <v>0</v>
      </c>
      <c r="AM390">
        <f>SUMIFS('总明细 源文件后台下'!W:W,'总明细 源文件后台下'!E:E,E390,'总明细 源文件后台下'!C:C,"Adjustment",'总明细 源文件后台下'!F:F,"FBA Inventory Reimbursement - Damaged:Warehouse")</f>
        <v>0</v>
      </c>
      <c r="AN390">
        <f>SUMIFS('总明细 源文件后台下'!W:W,'总明细 源文件后台下'!E:E,E390,'总明细 源文件后台下'!C:C,"Adjustment",'总明细 源文件后台下'!F:F,"FBA Inventory Reimbursement - Customer Service Issue")</f>
        <v>0</v>
      </c>
      <c r="AO390">
        <f>SUMIFS('总明细 源文件后台下'!W:W,'总明细 源文件后台下'!E:E,E390,'总明细 源文件后台下'!C:C,"Adjustment",'总明细 源文件后台下'!F:F,"FBA Inventory Reimbursement - Fee Correction")</f>
        <v>0</v>
      </c>
      <c r="AP390">
        <f>SUMIFS('总明细 源文件后台下'!W:W,'总明细 源文件后台下'!E:E,E390,'总明细 源文件后台下'!C:C,"Adjustment",'总明细 源文件后台下'!F:F,"FBA Inventory Reimbursement - General Adjustment")</f>
        <v>0</v>
      </c>
      <c r="AQ390">
        <f>SUMIFS('总明细 源文件后台下'!W:W,'总明细 源文件后台下'!E:E,E390,'总明细 源文件后台下'!C:C,"Adjustment",'总明细 源文件后台下'!F:F,"FBA Inventory Reimbursement - Lost:Inbound")</f>
        <v>0</v>
      </c>
      <c r="AR390">
        <f>SUMIFS('总明细 源文件后台下'!W:W,'总明细 源文件后台下'!E:E,E390,'总明细 源文件后台下'!C:C,"Adjustment",'总明细 源文件后台下'!F:F,"FBA Inventory Reimbursement - Lost:Warehouse")</f>
        <v>0</v>
      </c>
      <c r="AS390">
        <f>SUMIFS('总明细 源文件后台下'!W:W,'总明细 源文件后台下'!E:E,E390,'总明细 源文件后台下'!C:C,"Adjustment",'总明细 源文件后台下'!F:F,"Non-subscription Fee Adjustment")</f>
        <v>0</v>
      </c>
      <c r="AT390">
        <f>SUMIFS('总明细 源文件后台下'!W:W,'总明细 源文件后台下'!E:E,E390,'总明细 源文件后台下'!C:C,"Adjustment",'总明细 源文件后台下'!F:F,"FBA Inventory Placement Service Fee")</f>
        <v>0</v>
      </c>
      <c r="AV390">
        <f>SUMIF('FBA Customer Return Per Unit Fe'!B:B,E390,'FBA Customer Return Per Unit Fe'!C:C)</f>
        <v>0</v>
      </c>
      <c r="AX390">
        <f>(SUMIF('仓储费 源文件后台下'!C:C,E390,'仓储费 源文件后台下'!V:V))*-1</f>
        <v>-1.0809</v>
      </c>
      <c r="AZ390">
        <f>SUMIF('Disposal Fee销毁费用-160.95'!B:B,E390,'Disposal Fee销毁费用-160.95'!D:D)*-1</f>
        <v>0</v>
      </c>
      <c r="BC390">
        <f>IFERROR(VLOOKUP(F390,'优惠券-86.4'!F:I,4,0),0)</f>
        <v>0</v>
      </c>
      <c r="BD390">
        <f>IFERROR(VLOOKUP(F390,'早评-120'!E:H,4,0),0)</f>
        <v>0</v>
      </c>
      <c r="BF390">
        <f t="shared" si="40"/>
        <v>26.799100000000003</v>
      </c>
      <c r="BG390">
        <f t="shared" si="41"/>
        <v>0.47898302055406616</v>
      </c>
      <c r="BH390">
        <f t="shared" si="42"/>
        <v>174.19415000000001</v>
      </c>
      <c r="BQ390" s="45">
        <f t="shared" si="43"/>
        <v>174.19415000000001</v>
      </c>
      <c r="BR390">
        <f>SUMIFS('9月销毁明细'!D:D,'9月销毁明细'!A:A,E390,'9月销毁明细'!H:H,"Sellable")</f>
        <v>0</v>
      </c>
      <c r="BS390">
        <f>SUMIFS('9月销毁明细'!G:G,'9月销毁明细'!A:A,E390,'9月销毁明细'!H:H,"Sellable")</f>
        <v>0</v>
      </c>
      <c r="BT390">
        <f>SUMIFS('9月销毁明细'!D:D,'9月销毁明细'!A:A,E390,'9月销毁明细'!H:H,"Unsellable")</f>
        <v>0</v>
      </c>
      <c r="BU390">
        <f>SUMIFS('9月销毁明细'!G:G,'9月销毁明细'!A:A,E390,'9月销毁明细'!H:H,"Unsellable")</f>
        <v>0</v>
      </c>
      <c r="BW390">
        <f>IFERROR(I390*VLOOKUP(F390,'9.3成本表'!C:L,10,0),0)</f>
        <v>112</v>
      </c>
      <c r="BX390">
        <f t="shared" si="44"/>
        <v>66.3</v>
      </c>
      <c r="CC390" s="45">
        <f t="shared" si="45"/>
        <v>-4.1058499999999896</v>
      </c>
      <c r="CD390" s="45">
        <f t="shared" si="46"/>
        <v>-1.1289887949405346E-2</v>
      </c>
      <c r="CE390" s="45">
        <f t="shared" si="47"/>
        <v>-2.3027762198541725E-2</v>
      </c>
    </row>
    <row r="391" spans="4:83" x14ac:dyDescent="0.25">
      <c r="D391" s="20" t="s">
        <v>891</v>
      </c>
      <c r="E391" s="20" t="s">
        <v>892</v>
      </c>
      <c r="F391" s="20">
        <v>4101</v>
      </c>
      <c r="G391">
        <v>385</v>
      </c>
      <c r="H391" s="20"/>
      <c r="I391">
        <f>SUMIFS('总明细 源文件后台下'!G:G,'总明细 源文件后台下'!E:E,E391,'总明细 源文件后台下'!C:C,"Order")</f>
        <v>7</v>
      </c>
      <c r="J391">
        <f>SUMIFS('总明细 源文件后台下'!M:M,'总明细 源文件后台下'!E:E,E391,'总明细 源文件后台下'!C:C,"Order")</f>
        <v>77.929999999999993</v>
      </c>
      <c r="K391">
        <f>SUMIFS('总明细 源文件后台下'!N:N,'总明细 源文件后台下'!E:E,E391,'总明细 源文件后台下'!C:C,"Order")</f>
        <v>0</v>
      </c>
      <c r="L391">
        <f>SUMIFS('总明细 源文件后台下'!O:O,'总明细 源文件后台下'!E:E,E391,'总明细 源文件后台下'!C:C,"Order")</f>
        <v>0</v>
      </c>
      <c r="M391">
        <f>SUMIFS('总明细 源文件后台下'!P:P,'总明细 源文件后台下'!E:E,E391,'总明细 源文件后台下'!C:C,"Order")</f>
        <v>-0.70000000000000007</v>
      </c>
      <c r="N391">
        <f>SUMIFS('总明细 源文件后台下'!Q:Q,'总明细 源文件后台下'!E:E,E391,'总明细 源文件后台下'!C:C,"Order")</f>
        <v>0.88</v>
      </c>
      <c r="O391">
        <f>SUMIFS('总明细 源文件后台下'!R:R,'总明细 源文件后台下'!E:E,E391,'总明细 源文件后台下'!C:C,"Order")</f>
        <v>-0.88</v>
      </c>
      <c r="P391">
        <f>SUMIFS('总明细 源文件后台下'!S:S,'总明细 源文件后台下'!E:E,E391,'总明细 源文件后台下'!C:C,"Order")</f>
        <v>-13.14</v>
      </c>
      <c r="Q391">
        <f>SUMIFS('总明细 源文件后台下'!T:T,'总明细 源文件后台下'!E:E,E391,'总明细 源文件后台下'!C:C,"Order")</f>
        <v>-25.759999999999998</v>
      </c>
      <c r="R391">
        <f>SUMIFS('总明细 源文件后台下'!U:U,'总明细 源文件后台下'!E:E,E391,'总明细 源文件后台下'!C:C,"Order")</f>
        <v>0</v>
      </c>
      <c r="S391">
        <f>SUMIFS('总明细 源文件后台下'!V:V,'总明细 源文件后台下'!E:E,E391,'总明细 源文件后台下'!C:C,"Order")</f>
        <v>0</v>
      </c>
      <c r="T391">
        <f>SUMIFS('总明细 源文件后台下'!W:W,'总明细 源文件后台下'!E:E,E391,'总明细 源文件后台下'!C:C,"Order")</f>
        <v>38.33</v>
      </c>
      <c r="U391">
        <f>SUMIFS('总明细 源文件后台下'!G:G,'总明细 源文件后台下'!E:E,E391,'总明细 源文件后台下'!C:C,"Refund")</f>
        <v>1</v>
      </c>
      <c r="V391">
        <f>SUMIFS('总明细 源文件后台下'!M:M,'总明细 源文件后台下'!E:E,E391,'总明细 源文件后台下'!C:C,"Refund")</f>
        <v>-9.99</v>
      </c>
      <c r="W391">
        <f>SUMIFS('总明细 源文件后台下'!N:N,'总明细 源文件后台下'!E:E,E391,'总明细 源文件后台下'!C:C,"Refund")</f>
        <v>0</v>
      </c>
      <c r="X391">
        <f>SUMIFS('总明细 源文件后台下'!O:O,'总明细 源文件后台下'!E:E,E391,'总明细 源文件后台下'!C:C,"Refund")</f>
        <v>0</v>
      </c>
      <c r="Y391">
        <f>SUMIFS('总明细 源文件后台下'!P:P,'总明细 源文件后台下'!E:E,E391,'总明细 源文件后台下'!C:C,"Refund")</f>
        <v>0.12</v>
      </c>
      <c r="Z391">
        <f>SUMIFS('总明细 源文件后台下'!Q:Q,'总明细 源文件后台下'!E:E,E391,'总明细 源文件后台下'!C:C,"Refund")</f>
        <v>0</v>
      </c>
      <c r="AA391">
        <f>SUMIFS('总明细 源文件后台下'!R:R,'总明细 源文件后台下'!E:E,E391,'总明细 源文件后台下'!C:C,"Refund")</f>
        <v>0</v>
      </c>
      <c r="AB391">
        <f>SUMIFS('总明细 源文件后台下'!S:S,'总明细 源文件后台下'!E:E,E391,'总明细 源文件后台下'!C:C,"Refund")</f>
        <v>1.34</v>
      </c>
      <c r="AC391">
        <f>SUMIFS('总明细 源文件后台下'!T:T,'总明细 源文件后台下'!E:E,E391,'总明细 源文件后台下'!C:C,"Refund")</f>
        <v>0</v>
      </c>
      <c r="AD391">
        <f>SUMIFS('总明细 源文件后台下'!U:U,'总明细 源文件后台下'!E:E,E391,'总明细 源文件后台下'!C:C,"Refund")</f>
        <v>0</v>
      </c>
      <c r="AE391">
        <f>SUMIFS('总明细 源文件后台下'!V:V,'总明细 源文件后台下'!E:E,E391,'总明细 源文件后台下'!C:C,"Refund")</f>
        <v>0</v>
      </c>
      <c r="AF391">
        <f>SUMIFS('总明细 源文件后台下'!W:W,'总明细 源文件后台下'!E:E,E391,'总明细 源文件后台下'!C:C,"Refund")</f>
        <v>-8.5299999999999994</v>
      </c>
      <c r="AK391">
        <f>(SUMIF('广告费 源文件后台下'!G:G,E391,'广告费 源文件后台下'!M:M))*-1</f>
        <v>0</v>
      </c>
      <c r="AL391">
        <f>SUMIFS('总明细 源文件后台下'!W:W,'总明细 源文件后台下'!E:E,E391,'总明细 源文件后台下'!C:C,"Adjustment",'总明细 源文件后台下'!F:F,"FBA Inventory Reimbursement - Customer Return")</f>
        <v>0</v>
      </c>
      <c r="AM391">
        <f>SUMIFS('总明细 源文件后台下'!W:W,'总明细 源文件后台下'!E:E,E391,'总明细 源文件后台下'!C:C,"Adjustment",'总明细 源文件后台下'!F:F,"FBA Inventory Reimbursement - Damaged:Warehouse")</f>
        <v>0</v>
      </c>
      <c r="AN391">
        <f>SUMIFS('总明细 源文件后台下'!W:W,'总明细 源文件后台下'!E:E,E391,'总明细 源文件后台下'!C:C,"Adjustment",'总明细 源文件后台下'!F:F,"FBA Inventory Reimbursement - Customer Service Issue")</f>
        <v>0</v>
      </c>
      <c r="AO391">
        <f>SUMIFS('总明细 源文件后台下'!W:W,'总明细 源文件后台下'!E:E,E391,'总明细 源文件后台下'!C:C,"Adjustment",'总明细 源文件后台下'!F:F,"FBA Inventory Reimbursement - Fee Correction")</f>
        <v>0</v>
      </c>
      <c r="AP391">
        <f>SUMIFS('总明细 源文件后台下'!W:W,'总明细 源文件后台下'!E:E,E391,'总明细 源文件后台下'!C:C,"Adjustment",'总明细 源文件后台下'!F:F,"FBA Inventory Reimbursement - General Adjustment")</f>
        <v>0</v>
      </c>
      <c r="AQ391">
        <f>SUMIFS('总明细 源文件后台下'!W:W,'总明细 源文件后台下'!E:E,E391,'总明细 源文件后台下'!C:C,"Adjustment",'总明细 源文件后台下'!F:F,"FBA Inventory Reimbursement - Lost:Inbound")</f>
        <v>0</v>
      </c>
      <c r="AR391">
        <f>SUMIFS('总明细 源文件后台下'!W:W,'总明细 源文件后台下'!E:E,E391,'总明细 源文件后台下'!C:C,"Adjustment",'总明细 源文件后台下'!F:F,"FBA Inventory Reimbursement - Lost:Warehouse")</f>
        <v>0</v>
      </c>
      <c r="AS391">
        <f>SUMIFS('总明细 源文件后台下'!W:W,'总明细 源文件后台下'!E:E,E391,'总明细 源文件后台下'!C:C,"Adjustment",'总明细 源文件后台下'!F:F,"Non-subscription Fee Adjustment")</f>
        <v>0</v>
      </c>
      <c r="AT391">
        <f>SUMIFS('总明细 源文件后台下'!W:W,'总明细 源文件后台下'!E:E,E391,'总明细 源文件后台下'!C:C,"Adjustment",'总明细 源文件后台下'!F:F,"FBA Inventory Placement Service Fee")</f>
        <v>0</v>
      </c>
      <c r="AV391">
        <f>SUMIF('FBA Customer Return Per Unit Fe'!B:B,E391,'FBA Customer Return Per Unit Fe'!C:C)</f>
        <v>0</v>
      </c>
      <c r="AX391">
        <f>(SUMIF('仓储费 源文件后台下'!C:C,E391,'仓储费 源文件后台下'!V:V))*-1</f>
        <v>-0.46339999999999998</v>
      </c>
      <c r="AZ391">
        <f>SUMIF('Disposal Fee销毁费用-160.95'!B:B,E391,'Disposal Fee销毁费用-160.95'!D:D)*-1</f>
        <v>0</v>
      </c>
      <c r="BC391">
        <f>IFERROR(VLOOKUP(F391,'优惠券-86.4'!F:I,4,0),0)</f>
        <v>0</v>
      </c>
      <c r="BD391">
        <f>IFERROR(VLOOKUP(F391,'早评-120'!E:H,4,0),0)</f>
        <v>0</v>
      </c>
      <c r="BF391">
        <f t="shared" si="40"/>
        <v>29.336599999999997</v>
      </c>
      <c r="BG391">
        <f t="shared" si="41"/>
        <v>0.37644809444373156</v>
      </c>
      <c r="BH391">
        <f t="shared" si="42"/>
        <v>190.68789999999998</v>
      </c>
      <c r="BQ391" s="45">
        <f t="shared" si="43"/>
        <v>190.68789999999998</v>
      </c>
      <c r="BR391">
        <f>SUMIFS('9月销毁明细'!D:D,'9月销毁明细'!A:A,E391,'9月销毁明细'!H:H,"Sellable")</f>
        <v>0</v>
      </c>
      <c r="BS391">
        <f>SUMIFS('9月销毁明细'!G:G,'9月销毁明细'!A:A,E391,'9月销毁明细'!H:H,"Sellable")</f>
        <v>0</v>
      </c>
      <c r="BT391">
        <f>SUMIFS('9月销毁明细'!D:D,'9月销毁明细'!A:A,E391,'9月销毁明细'!H:H,"Unsellable")</f>
        <v>0</v>
      </c>
      <c r="BU391">
        <f>SUMIFS('9月销毁明细'!G:G,'9月销毁明细'!A:A,E391,'9月销毁明细'!H:H,"Unsellable")</f>
        <v>0</v>
      </c>
      <c r="BW391">
        <f>IFERROR(I391*VLOOKUP(F391,'9.3成本表'!C:L,10,0),0)</f>
        <v>156.79999999999998</v>
      </c>
      <c r="BX391">
        <f t="shared" si="44"/>
        <v>92.82</v>
      </c>
      <c r="CC391" s="45">
        <f t="shared" si="45"/>
        <v>-58.932099999999991</v>
      </c>
      <c r="CD391" s="45">
        <f t="shared" si="46"/>
        <v>-0.11634129248141822</v>
      </c>
      <c r="CE391" s="45">
        <f t="shared" si="47"/>
        <v>-0.23608725262398844</v>
      </c>
    </row>
    <row r="392" spans="4:83" x14ac:dyDescent="0.25">
      <c r="D392" s="20" t="s">
        <v>893</v>
      </c>
      <c r="E392" s="20" t="s">
        <v>894</v>
      </c>
      <c r="F392" s="20">
        <v>4101</v>
      </c>
      <c r="G392">
        <v>386</v>
      </c>
      <c r="H392" s="20"/>
      <c r="I392">
        <f>SUMIFS('总明细 源文件后台下'!G:G,'总明细 源文件后台下'!E:E,E392,'总明细 源文件后台下'!C:C,"Order")</f>
        <v>2</v>
      </c>
      <c r="J392">
        <f>SUMIFS('总明细 源文件后台下'!M:M,'总明细 源文件后台下'!E:E,E392,'总明细 源文件后台下'!C:C,"Order")</f>
        <v>21.98</v>
      </c>
      <c r="K392">
        <f>SUMIFS('总明细 源文件后台下'!N:N,'总明细 源文件后台下'!E:E,E392,'总明细 源文件后台下'!C:C,"Order")</f>
        <v>3.69</v>
      </c>
      <c r="L392">
        <f>SUMIFS('总明细 源文件后台下'!O:O,'总明细 源文件后台下'!E:E,E392,'总明细 源文件后台下'!C:C,"Order")</f>
        <v>0</v>
      </c>
      <c r="M392">
        <f>SUMIFS('总明细 源文件后台下'!P:P,'总明细 源文件后台下'!E:E,E392,'总明细 源文件后台下'!C:C,"Order")</f>
        <v>-3.69</v>
      </c>
      <c r="N392">
        <f>SUMIFS('总明细 源文件后台下'!Q:Q,'总明细 源文件后台下'!E:E,E392,'总明细 源文件后台下'!C:C,"Order")</f>
        <v>0.77</v>
      </c>
      <c r="O392">
        <f>SUMIFS('总明细 源文件后台下'!R:R,'总明细 源文件后台下'!E:E,E392,'总明细 源文件后台下'!C:C,"Order")</f>
        <v>-0.77</v>
      </c>
      <c r="P392">
        <f>SUMIFS('总明细 源文件后台下'!S:S,'总明细 源文件后台下'!E:E,E392,'总明细 源文件后台下'!C:C,"Order")</f>
        <v>-3.74</v>
      </c>
      <c r="Q392">
        <f>SUMIFS('总明细 源文件后台下'!T:T,'总明细 源文件后台下'!E:E,E392,'总明细 源文件后台下'!C:C,"Order")</f>
        <v>-7.36</v>
      </c>
      <c r="R392">
        <f>SUMIFS('总明细 源文件后台下'!U:U,'总明细 源文件后台下'!E:E,E392,'总明细 源文件后台下'!C:C,"Order")</f>
        <v>0</v>
      </c>
      <c r="S392">
        <f>SUMIFS('总明细 源文件后台下'!V:V,'总明细 源文件后台下'!E:E,E392,'总明细 源文件后台下'!C:C,"Order")</f>
        <v>0</v>
      </c>
      <c r="T392">
        <f>SUMIFS('总明细 源文件后台下'!W:W,'总明细 源文件后台下'!E:E,E392,'总明细 源文件后台下'!C:C,"Order")</f>
        <v>10.88</v>
      </c>
      <c r="U392">
        <f>SUMIFS('总明细 源文件后台下'!G:G,'总明细 源文件后台下'!E:E,E392,'总明细 源文件后台下'!C:C,"Refund")</f>
        <v>0</v>
      </c>
      <c r="V392">
        <f>SUMIFS('总明细 源文件后台下'!M:M,'总明细 源文件后台下'!E:E,E392,'总明细 源文件后台下'!C:C,"Refund")</f>
        <v>0</v>
      </c>
      <c r="W392">
        <f>SUMIFS('总明细 源文件后台下'!N:N,'总明细 源文件后台下'!E:E,E392,'总明细 源文件后台下'!C:C,"Refund")</f>
        <v>0</v>
      </c>
      <c r="X392">
        <f>SUMIFS('总明细 源文件后台下'!O:O,'总明细 源文件后台下'!E:E,E392,'总明细 源文件后台下'!C:C,"Refund")</f>
        <v>0</v>
      </c>
      <c r="Y392">
        <f>SUMIFS('总明细 源文件后台下'!P:P,'总明细 源文件后台下'!E:E,E392,'总明细 源文件后台下'!C:C,"Refund")</f>
        <v>0</v>
      </c>
      <c r="Z392">
        <f>SUMIFS('总明细 源文件后台下'!Q:Q,'总明细 源文件后台下'!E:E,E392,'总明细 源文件后台下'!C:C,"Refund")</f>
        <v>0</v>
      </c>
      <c r="AA392">
        <f>SUMIFS('总明细 源文件后台下'!R:R,'总明细 源文件后台下'!E:E,E392,'总明细 源文件后台下'!C:C,"Refund")</f>
        <v>0</v>
      </c>
      <c r="AB392">
        <f>SUMIFS('总明细 源文件后台下'!S:S,'总明细 源文件后台下'!E:E,E392,'总明细 源文件后台下'!C:C,"Refund")</f>
        <v>0</v>
      </c>
      <c r="AC392">
        <f>SUMIFS('总明细 源文件后台下'!T:T,'总明细 源文件后台下'!E:E,E392,'总明细 源文件后台下'!C:C,"Refund")</f>
        <v>0</v>
      </c>
      <c r="AD392">
        <f>SUMIFS('总明细 源文件后台下'!U:U,'总明细 源文件后台下'!E:E,E392,'总明细 源文件后台下'!C:C,"Refund")</f>
        <v>0</v>
      </c>
      <c r="AE392">
        <f>SUMIFS('总明细 源文件后台下'!V:V,'总明细 源文件后台下'!E:E,E392,'总明细 源文件后台下'!C:C,"Refund")</f>
        <v>0</v>
      </c>
      <c r="AF392">
        <f>SUMIFS('总明细 源文件后台下'!W:W,'总明细 源文件后台下'!E:E,E392,'总明细 源文件后台下'!C:C,"Refund")</f>
        <v>0</v>
      </c>
      <c r="AK392">
        <f>(SUMIF('广告费 源文件后台下'!G:G,E392,'广告费 源文件后台下'!M:M))*-1</f>
        <v>0</v>
      </c>
      <c r="AL392">
        <f>SUMIFS('总明细 源文件后台下'!W:W,'总明细 源文件后台下'!E:E,E392,'总明细 源文件后台下'!C:C,"Adjustment",'总明细 源文件后台下'!F:F,"FBA Inventory Reimbursement - Customer Return")</f>
        <v>0</v>
      </c>
      <c r="AM392">
        <f>SUMIFS('总明细 源文件后台下'!W:W,'总明细 源文件后台下'!E:E,E392,'总明细 源文件后台下'!C:C,"Adjustment",'总明细 源文件后台下'!F:F,"FBA Inventory Reimbursement - Damaged:Warehouse")</f>
        <v>0</v>
      </c>
      <c r="AN392">
        <f>SUMIFS('总明细 源文件后台下'!W:W,'总明细 源文件后台下'!E:E,E392,'总明细 源文件后台下'!C:C,"Adjustment",'总明细 源文件后台下'!F:F,"FBA Inventory Reimbursement - Customer Service Issue")</f>
        <v>0</v>
      </c>
      <c r="AO392">
        <f>SUMIFS('总明细 源文件后台下'!W:W,'总明细 源文件后台下'!E:E,E392,'总明细 源文件后台下'!C:C,"Adjustment",'总明细 源文件后台下'!F:F,"FBA Inventory Reimbursement - Fee Correction")</f>
        <v>0</v>
      </c>
      <c r="AP392">
        <f>SUMIFS('总明细 源文件后台下'!W:W,'总明细 源文件后台下'!E:E,E392,'总明细 源文件后台下'!C:C,"Adjustment",'总明细 源文件后台下'!F:F,"FBA Inventory Reimbursement - General Adjustment")</f>
        <v>0</v>
      </c>
      <c r="AQ392">
        <f>SUMIFS('总明细 源文件后台下'!W:W,'总明细 源文件后台下'!E:E,E392,'总明细 源文件后台下'!C:C,"Adjustment",'总明细 源文件后台下'!F:F,"FBA Inventory Reimbursement - Lost:Inbound")</f>
        <v>0</v>
      </c>
      <c r="AR392">
        <f>SUMIFS('总明细 源文件后台下'!W:W,'总明细 源文件后台下'!E:E,E392,'总明细 源文件后台下'!C:C,"Adjustment",'总明细 源文件后台下'!F:F,"FBA Inventory Reimbursement - Lost:Warehouse")</f>
        <v>0</v>
      </c>
      <c r="AS392">
        <f>SUMIFS('总明细 源文件后台下'!W:W,'总明细 源文件后台下'!E:E,E392,'总明细 源文件后台下'!C:C,"Adjustment",'总明细 源文件后台下'!F:F,"Non-subscription Fee Adjustment")</f>
        <v>0</v>
      </c>
      <c r="AT392">
        <f>SUMIFS('总明细 源文件后台下'!W:W,'总明细 源文件后台下'!E:E,E392,'总明细 源文件后台下'!C:C,"Adjustment",'总明细 源文件后台下'!F:F,"FBA Inventory Placement Service Fee")</f>
        <v>0</v>
      </c>
      <c r="AV392">
        <f>SUMIF('FBA Customer Return Per Unit Fe'!B:B,E392,'FBA Customer Return Per Unit Fe'!C:C)</f>
        <v>0</v>
      </c>
      <c r="AX392">
        <f>(SUMIF('仓储费 源文件后台下'!C:C,E392,'仓储费 源文件后台下'!V:V))*-1</f>
        <v>-0.87559999999999993</v>
      </c>
      <c r="AZ392">
        <f>SUMIF('Disposal Fee销毁费用-160.95'!B:B,E392,'Disposal Fee销毁费用-160.95'!D:D)*-1</f>
        <v>0</v>
      </c>
      <c r="BC392">
        <f>IFERROR(VLOOKUP(F392,'优惠券-86.4'!F:I,4,0),0)</f>
        <v>0</v>
      </c>
      <c r="BD392">
        <f>IFERROR(VLOOKUP(F392,'早评-120'!E:H,4,0),0)</f>
        <v>0</v>
      </c>
      <c r="BF392">
        <f t="shared" ref="BF392:BF455" si="48">T392+AF392+SUM(AG392:BD392)</f>
        <v>10.0044</v>
      </c>
      <c r="BG392">
        <f t="shared" ref="BG392:BG455" si="49">IFERROR(BF392/J392,0)</f>
        <v>0.4551592356687898</v>
      </c>
      <c r="BH392">
        <f t="shared" ref="BH392:BH455" si="50">IFERROR((BF392*6.5),0)</f>
        <v>65.028599999999997</v>
      </c>
      <c r="BQ392" s="45">
        <f t="shared" ref="BQ392:BQ455" si="51">BH392+BI392-BJ392-BK392-BL392-BM392-BN392-BO392-BP392</f>
        <v>65.028599999999997</v>
      </c>
      <c r="BR392">
        <f>SUMIFS('9月销毁明细'!D:D,'9月销毁明细'!A:A,E392,'9月销毁明细'!H:H,"Sellable")</f>
        <v>0</v>
      </c>
      <c r="BS392">
        <f>SUMIFS('9月销毁明细'!G:G,'9月销毁明细'!A:A,E392,'9月销毁明细'!H:H,"Sellable")</f>
        <v>0</v>
      </c>
      <c r="BT392">
        <f>SUMIFS('9月销毁明细'!D:D,'9月销毁明细'!A:A,E392,'9月销毁明细'!H:H,"Unsellable")</f>
        <v>0</v>
      </c>
      <c r="BU392">
        <f>SUMIFS('9月销毁明细'!G:G,'9月销毁明细'!A:A,E392,'9月销毁明细'!H:H,"Unsellable")</f>
        <v>0</v>
      </c>
      <c r="BW392">
        <f>IFERROR(I392*VLOOKUP(F392,'9.3成本表'!C:L,10,0),0)</f>
        <v>44.8</v>
      </c>
      <c r="BX392">
        <f t="shared" ref="BX392:BX455" si="52">13.26*I392</f>
        <v>26.52</v>
      </c>
      <c r="CC392" s="45">
        <f t="shared" ref="CC392:CC455" si="53">BQ392-BS392-BU392-BW392-BX392</f>
        <v>-6.2913999999999994</v>
      </c>
      <c r="CD392" s="45">
        <f t="shared" ref="CD392:CD455" si="54">IFERROR(CC392/(J392*6.5),0)</f>
        <v>-4.4035836774690272E-2</v>
      </c>
      <c r="CE392" s="45">
        <f t="shared" ref="CE392:CE455" si="55">IFERROR(CC392/(BW392+BX392),0)</f>
        <v>-8.8213684800897363E-2</v>
      </c>
    </row>
    <row r="393" spans="4:83" x14ac:dyDescent="0.25">
      <c r="D393" s="20" t="s">
        <v>895</v>
      </c>
      <c r="E393" s="20" t="s">
        <v>896</v>
      </c>
      <c r="F393" s="20">
        <v>4101</v>
      </c>
      <c r="G393">
        <v>387</v>
      </c>
      <c r="H393" s="20"/>
      <c r="I393">
        <f>SUMIFS('总明细 源文件后台下'!G:G,'总明细 源文件后台下'!E:E,E393,'总明细 源文件后台下'!C:C,"Order")</f>
        <v>13</v>
      </c>
      <c r="J393">
        <f>SUMIFS('总明细 源文件后台下'!M:M,'总明细 源文件后台下'!E:E,E393,'总明细 源文件后台下'!C:C,"Order")</f>
        <v>142.87</v>
      </c>
      <c r="K393">
        <f>SUMIFS('总明细 源文件后台下'!N:N,'总明细 源文件后台下'!E:E,E393,'总明细 源文件后台下'!C:C,"Order")</f>
        <v>0</v>
      </c>
      <c r="L393">
        <f>SUMIFS('总明细 源文件后台下'!O:O,'总明细 源文件后台下'!E:E,E393,'总明细 源文件后台下'!C:C,"Order")</f>
        <v>0</v>
      </c>
      <c r="M393">
        <f>SUMIFS('总明细 源文件后台下'!P:P,'总明细 源文件后台下'!E:E,E393,'总明细 源文件后台下'!C:C,"Order")</f>
        <v>-2.64</v>
      </c>
      <c r="N393">
        <f>SUMIFS('总明细 源文件后台下'!Q:Q,'总明细 源文件后台下'!E:E,E393,'总明细 源文件后台下'!C:C,"Order")</f>
        <v>0</v>
      </c>
      <c r="O393">
        <f>SUMIFS('总明细 源文件后台下'!R:R,'总明细 源文件后台下'!E:E,E393,'总明细 源文件后台下'!C:C,"Order")</f>
        <v>0</v>
      </c>
      <c r="P393">
        <f>SUMIFS('总明细 源文件后台下'!S:S,'总明细 源文件后台下'!E:E,E393,'总明细 源文件后台下'!C:C,"Order")</f>
        <v>-23.83</v>
      </c>
      <c r="Q393">
        <f>SUMIFS('总明细 源文件后台下'!T:T,'总明细 源文件后台下'!E:E,E393,'总明细 源文件后台下'!C:C,"Order")</f>
        <v>-47.839999999999996</v>
      </c>
      <c r="R393">
        <f>SUMIFS('总明细 源文件后台下'!U:U,'总明细 源文件后台下'!E:E,E393,'总明细 源文件后台下'!C:C,"Order")</f>
        <v>0</v>
      </c>
      <c r="S393">
        <f>SUMIFS('总明细 源文件后台下'!V:V,'总明细 源文件后台下'!E:E,E393,'总明细 源文件后台下'!C:C,"Order")</f>
        <v>0</v>
      </c>
      <c r="T393">
        <f>SUMIFS('总明细 源文件后台下'!W:W,'总明细 源文件后台下'!E:E,E393,'总明细 源文件后台下'!C:C,"Order")</f>
        <v>68.56</v>
      </c>
      <c r="U393">
        <f>SUMIFS('总明细 源文件后台下'!G:G,'总明细 源文件后台下'!E:E,E393,'总明细 源文件后台下'!C:C,"Refund")</f>
        <v>1</v>
      </c>
      <c r="V393">
        <f>SUMIFS('总明细 源文件后台下'!M:M,'总明细 源文件后台下'!E:E,E393,'总明细 源文件后台下'!C:C,"Refund")</f>
        <v>-10.99</v>
      </c>
      <c r="W393">
        <f>SUMIFS('总明细 源文件后台下'!N:N,'总明细 源文件后台下'!E:E,E393,'总明细 源文件后台下'!C:C,"Refund")</f>
        <v>0</v>
      </c>
      <c r="X393">
        <f>SUMIFS('总明细 源文件后台下'!O:O,'总明细 源文件后台下'!E:E,E393,'总明细 源文件后台下'!C:C,"Refund")</f>
        <v>0</v>
      </c>
      <c r="Y393">
        <f>SUMIFS('总明细 源文件后台下'!P:P,'总明细 源文件后台下'!E:E,E393,'总明细 源文件后台下'!C:C,"Refund")</f>
        <v>0</v>
      </c>
      <c r="Z393">
        <f>SUMIFS('总明细 源文件后台下'!Q:Q,'总明细 源文件后台下'!E:E,E393,'总明细 源文件后台下'!C:C,"Refund")</f>
        <v>0</v>
      </c>
      <c r="AA393">
        <f>SUMIFS('总明细 源文件后台下'!R:R,'总明细 源文件后台下'!E:E,E393,'总明细 源文件后台下'!C:C,"Refund")</f>
        <v>0</v>
      </c>
      <c r="AB393">
        <f>SUMIFS('总明细 源文件后台下'!S:S,'总明细 源文件后台下'!E:E,E393,'总明细 源文件后台下'!C:C,"Refund")</f>
        <v>1.5</v>
      </c>
      <c r="AC393">
        <f>SUMIFS('总明细 源文件后台下'!T:T,'总明细 源文件后台下'!E:E,E393,'总明细 源文件后台下'!C:C,"Refund")</f>
        <v>0</v>
      </c>
      <c r="AD393">
        <f>SUMIFS('总明细 源文件后台下'!U:U,'总明细 源文件后台下'!E:E,E393,'总明细 源文件后台下'!C:C,"Refund")</f>
        <v>0</v>
      </c>
      <c r="AE393">
        <f>SUMIFS('总明细 源文件后台下'!V:V,'总明细 源文件后台下'!E:E,E393,'总明细 源文件后台下'!C:C,"Refund")</f>
        <v>0</v>
      </c>
      <c r="AF393">
        <f>SUMIFS('总明细 源文件后台下'!W:W,'总明细 源文件后台下'!E:E,E393,'总明细 源文件后台下'!C:C,"Refund")</f>
        <v>-9.49</v>
      </c>
      <c r="AK393">
        <f>(SUMIF('广告费 源文件后台下'!G:G,E393,'广告费 源文件后台下'!M:M))*-1</f>
        <v>0</v>
      </c>
      <c r="AL393">
        <f>SUMIFS('总明细 源文件后台下'!W:W,'总明细 源文件后台下'!E:E,E393,'总明细 源文件后台下'!C:C,"Adjustment",'总明细 源文件后台下'!F:F,"FBA Inventory Reimbursement - Customer Return")</f>
        <v>0</v>
      </c>
      <c r="AM393">
        <f>SUMIFS('总明细 源文件后台下'!W:W,'总明细 源文件后台下'!E:E,E393,'总明细 源文件后台下'!C:C,"Adjustment",'总明细 源文件后台下'!F:F,"FBA Inventory Reimbursement - Damaged:Warehouse")</f>
        <v>0</v>
      </c>
      <c r="AN393">
        <f>SUMIFS('总明细 源文件后台下'!W:W,'总明细 源文件后台下'!E:E,E393,'总明细 源文件后台下'!C:C,"Adjustment",'总明细 源文件后台下'!F:F,"FBA Inventory Reimbursement - Customer Service Issue")</f>
        <v>0</v>
      </c>
      <c r="AO393">
        <f>SUMIFS('总明细 源文件后台下'!W:W,'总明细 源文件后台下'!E:E,E393,'总明细 源文件后台下'!C:C,"Adjustment",'总明细 源文件后台下'!F:F,"FBA Inventory Reimbursement - Fee Correction")</f>
        <v>0</v>
      </c>
      <c r="AP393">
        <f>SUMIFS('总明细 源文件后台下'!W:W,'总明细 源文件后台下'!E:E,E393,'总明细 源文件后台下'!C:C,"Adjustment",'总明细 源文件后台下'!F:F,"FBA Inventory Reimbursement - General Adjustment")</f>
        <v>0</v>
      </c>
      <c r="AQ393">
        <f>SUMIFS('总明细 源文件后台下'!W:W,'总明细 源文件后台下'!E:E,E393,'总明细 源文件后台下'!C:C,"Adjustment",'总明细 源文件后台下'!F:F,"FBA Inventory Reimbursement - Lost:Inbound")</f>
        <v>0</v>
      </c>
      <c r="AR393">
        <f>SUMIFS('总明细 源文件后台下'!W:W,'总明细 源文件后台下'!E:E,E393,'总明细 源文件后台下'!C:C,"Adjustment",'总明细 源文件后台下'!F:F,"FBA Inventory Reimbursement - Lost:Warehouse")</f>
        <v>0</v>
      </c>
      <c r="AS393">
        <f>SUMIFS('总明细 源文件后台下'!W:W,'总明细 源文件后台下'!E:E,E393,'总明细 源文件后台下'!C:C,"Adjustment",'总明细 源文件后台下'!F:F,"Non-subscription Fee Adjustment")</f>
        <v>0</v>
      </c>
      <c r="AT393">
        <f>SUMIFS('总明细 源文件后台下'!W:W,'总明细 源文件后台下'!E:E,E393,'总明细 源文件后台下'!C:C,"Adjustment",'总明细 源文件后台下'!F:F,"FBA Inventory Placement Service Fee")</f>
        <v>0</v>
      </c>
      <c r="AV393">
        <f>SUMIF('FBA Customer Return Per Unit Fe'!B:B,E393,'FBA Customer Return Per Unit Fe'!C:C)</f>
        <v>0</v>
      </c>
      <c r="AX393">
        <f>(SUMIF('仓储费 源文件后台下'!C:C,E393,'仓储费 源文件后台下'!V:V))*-1</f>
        <v>-0.93809999999999993</v>
      </c>
      <c r="AZ393">
        <f>SUMIF('Disposal Fee销毁费用-160.95'!B:B,E393,'Disposal Fee销毁费用-160.95'!D:D)*-1</f>
        <v>0</v>
      </c>
      <c r="BC393">
        <f>IFERROR(VLOOKUP(F393,'优惠券-86.4'!F:I,4,0),0)</f>
        <v>0</v>
      </c>
      <c r="BD393">
        <f>IFERROR(VLOOKUP(F393,'早评-120'!E:H,4,0),0)</f>
        <v>0</v>
      </c>
      <c r="BF393">
        <f t="shared" si="48"/>
        <v>58.131900000000002</v>
      </c>
      <c r="BG393">
        <f t="shared" si="49"/>
        <v>0.4068866801987821</v>
      </c>
      <c r="BH393">
        <f t="shared" si="50"/>
        <v>377.85735</v>
      </c>
      <c r="BQ393" s="45">
        <f t="shared" si="51"/>
        <v>377.85735</v>
      </c>
      <c r="BR393">
        <f>SUMIFS('9月销毁明细'!D:D,'9月销毁明细'!A:A,E393,'9月销毁明细'!H:H,"Sellable")</f>
        <v>0</v>
      </c>
      <c r="BS393">
        <f>SUMIFS('9月销毁明细'!G:G,'9月销毁明细'!A:A,E393,'9月销毁明细'!H:H,"Sellable")</f>
        <v>0</v>
      </c>
      <c r="BT393">
        <f>SUMIFS('9月销毁明细'!D:D,'9月销毁明细'!A:A,E393,'9月销毁明细'!H:H,"Unsellable")</f>
        <v>0</v>
      </c>
      <c r="BU393">
        <f>SUMIFS('9月销毁明细'!G:G,'9月销毁明细'!A:A,E393,'9月销毁明细'!H:H,"Unsellable")</f>
        <v>0</v>
      </c>
      <c r="BW393">
        <f>IFERROR(I393*VLOOKUP(F393,'9.3成本表'!C:L,10,0),0)</f>
        <v>291.2</v>
      </c>
      <c r="BX393">
        <f t="shared" si="52"/>
        <v>172.38</v>
      </c>
      <c r="CC393" s="45">
        <f t="shared" si="53"/>
        <v>-85.722649999999987</v>
      </c>
      <c r="CD393" s="45">
        <f t="shared" si="54"/>
        <v>-9.2308392244697973E-2</v>
      </c>
      <c r="CE393" s="45">
        <f t="shared" si="55"/>
        <v>-0.18491446999439146</v>
      </c>
    </row>
    <row r="394" spans="4:83" x14ac:dyDescent="0.25">
      <c r="D394" s="20" t="s">
        <v>897</v>
      </c>
      <c r="E394" s="20" t="s">
        <v>898</v>
      </c>
      <c r="F394" s="20">
        <v>4101</v>
      </c>
      <c r="G394">
        <v>388</v>
      </c>
      <c r="H394" s="20"/>
      <c r="I394">
        <f>SUMIFS('总明细 源文件后台下'!G:G,'总明细 源文件后台下'!E:E,E394,'总明细 源文件后台下'!C:C,"Order")</f>
        <v>0</v>
      </c>
      <c r="J394">
        <f>SUMIFS('总明细 源文件后台下'!M:M,'总明细 源文件后台下'!E:E,E394,'总明细 源文件后台下'!C:C,"Order")</f>
        <v>0</v>
      </c>
      <c r="K394">
        <f>SUMIFS('总明细 源文件后台下'!N:N,'总明细 源文件后台下'!E:E,E394,'总明细 源文件后台下'!C:C,"Order")</f>
        <v>0</v>
      </c>
      <c r="L394">
        <f>SUMIFS('总明细 源文件后台下'!O:O,'总明细 源文件后台下'!E:E,E394,'总明细 源文件后台下'!C:C,"Order")</f>
        <v>0</v>
      </c>
      <c r="M394">
        <f>SUMIFS('总明细 源文件后台下'!P:P,'总明细 源文件后台下'!E:E,E394,'总明细 源文件后台下'!C:C,"Order")</f>
        <v>0</v>
      </c>
      <c r="N394">
        <f>SUMIFS('总明细 源文件后台下'!Q:Q,'总明细 源文件后台下'!E:E,E394,'总明细 源文件后台下'!C:C,"Order")</f>
        <v>0</v>
      </c>
      <c r="O394">
        <f>SUMIFS('总明细 源文件后台下'!R:R,'总明细 源文件后台下'!E:E,E394,'总明细 源文件后台下'!C:C,"Order")</f>
        <v>0</v>
      </c>
      <c r="P394">
        <f>SUMIFS('总明细 源文件后台下'!S:S,'总明细 源文件后台下'!E:E,E394,'总明细 源文件后台下'!C:C,"Order")</f>
        <v>0</v>
      </c>
      <c r="Q394">
        <f>SUMIFS('总明细 源文件后台下'!T:T,'总明细 源文件后台下'!E:E,E394,'总明细 源文件后台下'!C:C,"Order")</f>
        <v>0</v>
      </c>
      <c r="R394">
        <f>SUMIFS('总明细 源文件后台下'!U:U,'总明细 源文件后台下'!E:E,E394,'总明细 源文件后台下'!C:C,"Order")</f>
        <v>0</v>
      </c>
      <c r="S394">
        <f>SUMIFS('总明细 源文件后台下'!V:V,'总明细 源文件后台下'!E:E,E394,'总明细 源文件后台下'!C:C,"Order")</f>
        <v>0</v>
      </c>
      <c r="T394">
        <f>SUMIFS('总明细 源文件后台下'!W:W,'总明细 源文件后台下'!E:E,E394,'总明细 源文件后台下'!C:C,"Order")</f>
        <v>0</v>
      </c>
      <c r="U394">
        <f>SUMIFS('总明细 源文件后台下'!G:G,'总明细 源文件后台下'!E:E,E394,'总明细 源文件后台下'!C:C,"Refund")</f>
        <v>0</v>
      </c>
      <c r="V394">
        <f>SUMIFS('总明细 源文件后台下'!M:M,'总明细 源文件后台下'!E:E,E394,'总明细 源文件后台下'!C:C,"Refund")</f>
        <v>0</v>
      </c>
      <c r="W394">
        <f>SUMIFS('总明细 源文件后台下'!N:N,'总明细 源文件后台下'!E:E,E394,'总明细 源文件后台下'!C:C,"Refund")</f>
        <v>0</v>
      </c>
      <c r="X394">
        <f>SUMIFS('总明细 源文件后台下'!O:O,'总明细 源文件后台下'!E:E,E394,'总明细 源文件后台下'!C:C,"Refund")</f>
        <v>0</v>
      </c>
      <c r="Y394">
        <f>SUMIFS('总明细 源文件后台下'!P:P,'总明细 源文件后台下'!E:E,E394,'总明细 源文件后台下'!C:C,"Refund")</f>
        <v>0</v>
      </c>
      <c r="Z394">
        <f>SUMIFS('总明细 源文件后台下'!Q:Q,'总明细 源文件后台下'!E:E,E394,'总明细 源文件后台下'!C:C,"Refund")</f>
        <v>0</v>
      </c>
      <c r="AA394">
        <f>SUMIFS('总明细 源文件后台下'!R:R,'总明细 源文件后台下'!E:E,E394,'总明细 源文件后台下'!C:C,"Refund")</f>
        <v>0</v>
      </c>
      <c r="AB394">
        <f>SUMIFS('总明细 源文件后台下'!S:S,'总明细 源文件后台下'!E:E,E394,'总明细 源文件后台下'!C:C,"Refund")</f>
        <v>0</v>
      </c>
      <c r="AC394">
        <f>SUMIFS('总明细 源文件后台下'!T:T,'总明细 源文件后台下'!E:E,E394,'总明细 源文件后台下'!C:C,"Refund")</f>
        <v>0</v>
      </c>
      <c r="AD394">
        <f>SUMIFS('总明细 源文件后台下'!U:U,'总明细 源文件后台下'!E:E,E394,'总明细 源文件后台下'!C:C,"Refund")</f>
        <v>0</v>
      </c>
      <c r="AE394">
        <f>SUMIFS('总明细 源文件后台下'!V:V,'总明细 源文件后台下'!E:E,E394,'总明细 源文件后台下'!C:C,"Refund")</f>
        <v>0</v>
      </c>
      <c r="AF394">
        <f>SUMIFS('总明细 源文件后台下'!W:W,'总明细 源文件后台下'!E:E,E394,'总明细 源文件后台下'!C:C,"Refund")</f>
        <v>0</v>
      </c>
      <c r="AK394">
        <f>(SUMIF('广告费 源文件后台下'!G:G,E394,'广告费 源文件后台下'!M:M))*-1</f>
        <v>0</v>
      </c>
      <c r="AL394">
        <f>SUMIFS('总明细 源文件后台下'!W:W,'总明细 源文件后台下'!E:E,E394,'总明细 源文件后台下'!C:C,"Adjustment",'总明细 源文件后台下'!F:F,"FBA Inventory Reimbursement - Customer Return")</f>
        <v>0</v>
      </c>
      <c r="AM394">
        <f>SUMIFS('总明细 源文件后台下'!W:W,'总明细 源文件后台下'!E:E,E394,'总明细 源文件后台下'!C:C,"Adjustment",'总明细 源文件后台下'!F:F,"FBA Inventory Reimbursement - Damaged:Warehouse")</f>
        <v>0</v>
      </c>
      <c r="AN394">
        <f>SUMIFS('总明细 源文件后台下'!W:W,'总明细 源文件后台下'!E:E,E394,'总明细 源文件后台下'!C:C,"Adjustment",'总明细 源文件后台下'!F:F,"FBA Inventory Reimbursement - Customer Service Issue")</f>
        <v>0</v>
      </c>
      <c r="AO394">
        <f>SUMIFS('总明细 源文件后台下'!W:W,'总明细 源文件后台下'!E:E,E394,'总明细 源文件后台下'!C:C,"Adjustment",'总明细 源文件后台下'!F:F,"FBA Inventory Reimbursement - Fee Correction")</f>
        <v>0</v>
      </c>
      <c r="AP394">
        <f>SUMIFS('总明细 源文件后台下'!W:W,'总明细 源文件后台下'!E:E,E394,'总明细 源文件后台下'!C:C,"Adjustment",'总明细 源文件后台下'!F:F,"FBA Inventory Reimbursement - General Adjustment")</f>
        <v>0</v>
      </c>
      <c r="AQ394">
        <f>SUMIFS('总明细 源文件后台下'!W:W,'总明细 源文件后台下'!E:E,E394,'总明细 源文件后台下'!C:C,"Adjustment",'总明细 源文件后台下'!F:F,"FBA Inventory Reimbursement - Lost:Inbound")</f>
        <v>0</v>
      </c>
      <c r="AR394">
        <f>SUMIFS('总明细 源文件后台下'!W:W,'总明细 源文件后台下'!E:E,E394,'总明细 源文件后台下'!C:C,"Adjustment",'总明细 源文件后台下'!F:F,"FBA Inventory Reimbursement - Lost:Warehouse")</f>
        <v>0</v>
      </c>
      <c r="AS394">
        <f>SUMIFS('总明细 源文件后台下'!W:W,'总明细 源文件后台下'!E:E,E394,'总明细 源文件后台下'!C:C,"Adjustment",'总明细 源文件后台下'!F:F,"Non-subscription Fee Adjustment")</f>
        <v>0</v>
      </c>
      <c r="AT394">
        <f>SUMIFS('总明细 源文件后台下'!W:W,'总明细 源文件后台下'!E:E,E394,'总明细 源文件后台下'!C:C,"Adjustment",'总明细 源文件后台下'!F:F,"FBA Inventory Placement Service Fee")</f>
        <v>0</v>
      </c>
      <c r="AV394">
        <f>SUMIF('FBA Customer Return Per Unit Fe'!B:B,E394,'FBA Customer Return Per Unit Fe'!C:C)</f>
        <v>0</v>
      </c>
      <c r="AX394">
        <f>(SUMIF('仓储费 源文件后台下'!C:C,E394,'仓储费 源文件后台下'!V:V))*-1</f>
        <v>0</v>
      </c>
      <c r="AZ394">
        <f>SUMIF('Disposal Fee销毁费用-160.95'!B:B,E394,'Disposal Fee销毁费用-160.95'!D:D)*-1</f>
        <v>0</v>
      </c>
      <c r="BC394">
        <f>IFERROR(VLOOKUP(F394,'优惠券-86.4'!F:I,4,0),0)</f>
        <v>0</v>
      </c>
      <c r="BD394">
        <f>IFERROR(VLOOKUP(F394,'早评-120'!E:H,4,0),0)</f>
        <v>0</v>
      </c>
      <c r="BF394">
        <f t="shared" si="48"/>
        <v>0</v>
      </c>
      <c r="BG394">
        <f t="shared" si="49"/>
        <v>0</v>
      </c>
      <c r="BH394">
        <f t="shared" si="50"/>
        <v>0</v>
      </c>
      <c r="BQ394" s="45">
        <f t="shared" si="51"/>
        <v>0</v>
      </c>
      <c r="BR394">
        <f>SUMIFS('9月销毁明细'!D:D,'9月销毁明细'!A:A,E394,'9月销毁明细'!H:H,"Sellable")</f>
        <v>0</v>
      </c>
      <c r="BS394">
        <f>SUMIFS('9月销毁明细'!G:G,'9月销毁明细'!A:A,E394,'9月销毁明细'!H:H,"Sellable")</f>
        <v>0</v>
      </c>
      <c r="BT394">
        <f>SUMIFS('9月销毁明细'!D:D,'9月销毁明细'!A:A,E394,'9月销毁明细'!H:H,"Unsellable")</f>
        <v>0</v>
      </c>
      <c r="BU394">
        <f>SUMIFS('9月销毁明细'!G:G,'9月销毁明细'!A:A,E394,'9月销毁明细'!H:H,"Unsellable")</f>
        <v>0</v>
      </c>
      <c r="BW394">
        <f>IFERROR(I394*VLOOKUP(F394,'9.3成本表'!C:L,10,0),0)</f>
        <v>0</v>
      </c>
      <c r="BX394">
        <f t="shared" si="52"/>
        <v>0</v>
      </c>
      <c r="CC394" s="45">
        <f t="shared" si="53"/>
        <v>0</v>
      </c>
      <c r="CD394" s="45">
        <f t="shared" si="54"/>
        <v>0</v>
      </c>
      <c r="CE394" s="45">
        <f t="shared" si="55"/>
        <v>0</v>
      </c>
    </row>
    <row r="395" spans="4:83" x14ac:dyDescent="0.25">
      <c r="D395" s="20" t="s">
        <v>899</v>
      </c>
      <c r="E395" s="20" t="s">
        <v>900</v>
      </c>
      <c r="F395" s="20">
        <v>4109</v>
      </c>
      <c r="G395">
        <v>389</v>
      </c>
      <c r="H395" s="20"/>
      <c r="I395">
        <f>SUMIFS('总明细 源文件后台下'!G:G,'总明细 源文件后台下'!E:E,E395,'总明细 源文件后台下'!C:C,"Order")</f>
        <v>0</v>
      </c>
      <c r="J395">
        <f>SUMIFS('总明细 源文件后台下'!M:M,'总明细 源文件后台下'!E:E,E395,'总明细 源文件后台下'!C:C,"Order")</f>
        <v>0</v>
      </c>
      <c r="K395">
        <f>SUMIFS('总明细 源文件后台下'!N:N,'总明细 源文件后台下'!E:E,E395,'总明细 源文件后台下'!C:C,"Order")</f>
        <v>0</v>
      </c>
      <c r="L395">
        <f>SUMIFS('总明细 源文件后台下'!O:O,'总明细 源文件后台下'!E:E,E395,'总明细 源文件后台下'!C:C,"Order")</f>
        <v>0</v>
      </c>
      <c r="M395">
        <f>SUMIFS('总明细 源文件后台下'!P:P,'总明细 源文件后台下'!E:E,E395,'总明细 源文件后台下'!C:C,"Order")</f>
        <v>0</v>
      </c>
      <c r="N395">
        <f>SUMIFS('总明细 源文件后台下'!Q:Q,'总明细 源文件后台下'!E:E,E395,'总明细 源文件后台下'!C:C,"Order")</f>
        <v>0</v>
      </c>
      <c r="O395">
        <f>SUMIFS('总明细 源文件后台下'!R:R,'总明细 源文件后台下'!E:E,E395,'总明细 源文件后台下'!C:C,"Order")</f>
        <v>0</v>
      </c>
      <c r="P395">
        <f>SUMIFS('总明细 源文件后台下'!S:S,'总明细 源文件后台下'!E:E,E395,'总明细 源文件后台下'!C:C,"Order")</f>
        <v>0</v>
      </c>
      <c r="Q395">
        <f>SUMIFS('总明细 源文件后台下'!T:T,'总明细 源文件后台下'!E:E,E395,'总明细 源文件后台下'!C:C,"Order")</f>
        <v>0</v>
      </c>
      <c r="R395">
        <f>SUMIFS('总明细 源文件后台下'!U:U,'总明细 源文件后台下'!E:E,E395,'总明细 源文件后台下'!C:C,"Order")</f>
        <v>0</v>
      </c>
      <c r="S395">
        <f>SUMIFS('总明细 源文件后台下'!V:V,'总明细 源文件后台下'!E:E,E395,'总明细 源文件后台下'!C:C,"Order")</f>
        <v>0</v>
      </c>
      <c r="T395">
        <f>SUMIFS('总明细 源文件后台下'!W:W,'总明细 源文件后台下'!E:E,E395,'总明细 源文件后台下'!C:C,"Order")</f>
        <v>0</v>
      </c>
      <c r="U395">
        <f>SUMIFS('总明细 源文件后台下'!G:G,'总明细 源文件后台下'!E:E,E395,'总明细 源文件后台下'!C:C,"Refund")</f>
        <v>0</v>
      </c>
      <c r="V395">
        <f>SUMIFS('总明细 源文件后台下'!M:M,'总明细 源文件后台下'!E:E,E395,'总明细 源文件后台下'!C:C,"Refund")</f>
        <v>0</v>
      </c>
      <c r="W395">
        <f>SUMIFS('总明细 源文件后台下'!N:N,'总明细 源文件后台下'!E:E,E395,'总明细 源文件后台下'!C:C,"Refund")</f>
        <v>0</v>
      </c>
      <c r="X395">
        <f>SUMIFS('总明细 源文件后台下'!O:O,'总明细 源文件后台下'!E:E,E395,'总明细 源文件后台下'!C:C,"Refund")</f>
        <v>0</v>
      </c>
      <c r="Y395">
        <f>SUMIFS('总明细 源文件后台下'!P:P,'总明细 源文件后台下'!E:E,E395,'总明细 源文件后台下'!C:C,"Refund")</f>
        <v>0</v>
      </c>
      <c r="Z395">
        <f>SUMIFS('总明细 源文件后台下'!Q:Q,'总明细 源文件后台下'!E:E,E395,'总明细 源文件后台下'!C:C,"Refund")</f>
        <v>0</v>
      </c>
      <c r="AA395">
        <f>SUMIFS('总明细 源文件后台下'!R:R,'总明细 源文件后台下'!E:E,E395,'总明细 源文件后台下'!C:C,"Refund")</f>
        <v>0</v>
      </c>
      <c r="AB395">
        <f>SUMIFS('总明细 源文件后台下'!S:S,'总明细 源文件后台下'!E:E,E395,'总明细 源文件后台下'!C:C,"Refund")</f>
        <v>0</v>
      </c>
      <c r="AC395">
        <f>SUMIFS('总明细 源文件后台下'!T:T,'总明细 源文件后台下'!E:E,E395,'总明细 源文件后台下'!C:C,"Refund")</f>
        <v>0</v>
      </c>
      <c r="AD395">
        <f>SUMIFS('总明细 源文件后台下'!U:U,'总明细 源文件后台下'!E:E,E395,'总明细 源文件后台下'!C:C,"Refund")</f>
        <v>0</v>
      </c>
      <c r="AE395">
        <f>SUMIFS('总明细 源文件后台下'!V:V,'总明细 源文件后台下'!E:E,E395,'总明细 源文件后台下'!C:C,"Refund")</f>
        <v>0</v>
      </c>
      <c r="AF395">
        <f>SUMIFS('总明细 源文件后台下'!W:W,'总明细 源文件后台下'!E:E,E395,'总明细 源文件后台下'!C:C,"Refund")</f>
        <v>0</v>
      </c>
      <c r="AK395">
        <f>(SUMIF('广告费 源文件后台下'!G:G,E395,'广告费 源文件后台下'!M:M))*-1</f>
        <v>0</v>
      </c>
      <c r="AL395">
        <f>SUMIFS('总明细 源文件后台下'!W:W,'总明细 源文件后台下'!E:E,E395,'总明细 源文件后台下'!C:C,"Adjustment",'总明细 源文件后台下'!F:F,"FBA Inventory Reimbursement - Customer Return")</f>
        <v>0</v>
      </c>
      <c r="AM395">
        <f>SUMIFS('总明细 源文件后台下'!W:W,'总明细 源文件后台下'!E:E,E395,'总明细 源文件后台下'!C:C,"Adjustment",'总明细 源文件后台下'!F:F,"FBA Inventory Reimbursement - Damaged:Warehouse")</f>
        <v>0</v>
      </c>
      <c r="AN395">
        <f>SUMIFS('总明细 源文件后台下'!W:W,'总明细 源文件后台下'!E:E,E395,'总明细 源文件后台下'!C:C,"Adjustment",'总明细 源文件后台下'!F:F,"FBA Inventory Reimbursement - Customer Service Issue")</f>
        <v>0</v>
      </c>
      <c r="AO395">
        <f>SUMIFS('总明细 源文件后台下'!W:W,'总明细 源文件后台下'!E:E,E395,'总明细 源文件后台下'!C:C,"Adjustment",'总明细 源文件后台下'!F:F,"FBA Inventory Reimbursement - Fee Correction")</f>
        <v>0</v>
      </c>
      <c r="AP395">
        <f>SUMIFS('总明细 源文件后台下'!W:W,'总明细 源文件后台下'!E:E,E395,'总明细 源文件后台下'!C:C,"Adjustment",'总明细 源文件后台下'!F:F,"FBA Inventory Reimbursement - General Adjustment")</f>
        <v>0</v>
      </c>
      <c r="AQ395">
        <f>SUMIFS('总明细 源文件后台下'!W:W,'总明细 源文件后台下'!E:E,E395,'总明细 源文件后台下'!C:C,"Adjustment",'总明细 源文件后台下'!F:F,"FBA Inventory Reimbursement - Lost:Inbound")</f>
        <v>0</v>
      </c>
      <c r="AR395">
        <f>SUMIFS('总明细 源文件后台下'!W:W,'总明细 源文件后台下'!E:E,E395,'总明细 源文件后台下'!C:C,"Adjustment",'总明细 源文件后台下'!F:F,"FBA Inventory Reimbursement - Lost:Warehouse")</f>
        <v>0</v>
      </c>
      <c r="AS395">
        <f>SUMIFS('总明细 源文件后台下'!W:W,'总明细 源文件后台下'!E:E,E395,'总明细 源文件后台下'!C:C,"Adjustment",'总明细 源文件后台下'!F:F,"Non-subscription Fee Adjustment")</f>
        <v>0</v>
      </c>
      <c r="AT395">
        <f>SUMIFS('总明细 源文件后台下'!W:W,'总明细 源文件后台下'!E:E,E395,'总明细 源文件后台下'!C:C,"Adjustment",'总明细 源文件后台下'!F:F,"FBA Inventory Placement Service Fee")</f>
        <v>0</v>
      </c>
      <c r="AV395">
        <f>SUMIF('FBA Customer Return Per Unit Fe'!B:B,E395,'FBA Customer Return Per Unit Fe'!C:C)</f>
        <v>0</v>
      </c>
      <c r="AX395">
        <f>(SUMIF('仓储费 源文件后台下'!C:C,E395,'仓储费 源文件后台下'!V:V))*-1</f>
        <v>0</v>
      </c>
      <c r="AZ395">
        <f>SUMIF('Disposal Fee销毁费用-160.95'!B:B,E395,'Disposal Fee销毁费用-160.95'!D:D)*-1</f>
        <v>0</v>
      </c>
      <c r="BC395">
        <f>IFERROR(VLOOKUP(F395,'优惠券-86.4'!F:I,4,0),0)</f>
        <v>0</v>
      </c>
      <c r="BD395">
        <f>IFERROR(VLOOKUP(F395,'早评-120'!E:H,4,0),0)</f>
        <v>0</v>
      </c>
      <c r="BF395">
        <f t="shared" si="48"/>
        <v>0</v>
      </c>
      <c r="BG395">
        <f t="shared" si="49"/>
        <v>0</v>
      </c>
      <c r="BH395">
        <f t="shared" si="50"/>
        <v>0</v>
      </c>
      <c r="BQ395" s="45">
        <f t="shared" si="51"/>
        <v>0</v>
      </c>
      <c r="BR395">
        <f>SUMIFS('9月销毁明细'!D:D,'9月销毁明细'!A:A,E395,'9月销毁明细'!H:H,"Sellable")</f>
        <v>0</v>
      </c>
      <c r="BS395">
        <f>SUMIFS('9月销毁明细'!G:G,'9月销毁明细'!A:A,E395,'9月销毁明细'!H:H,"Sellable")</f>
        <v>0</v>
      </c>
      <c r="BT395">
        <f>SUMIFS('9月销毁明细'!D:D,'9月销毁明细'!A:A,E395,'9月销毁明细'!H:H,"Unsellable")</f>
        <v>0</v>
      </c>
      <c r="BU395">
        <f>SUMIFS('9月销毁明细'!G:G,'9月销毁明细'!A:A,E395,'9月销毁明细'!H:H,"Unsellable")</f>
        <v>0</v>
      </c>
      <c r="BW395">
        <f>IFERROR(I395*VLOOKUP(F395,'9.3成本表'!C:L,10,0),0)</f>
        <v>0</v>
      </c>
      <c r="BX395">
        <f t="shared" si="52"/>
        <v>0</v>
      </c>
      <c r="CC395" s="45">
        <f t="shared" si="53"/>
        <v>0</v>
      </c>
      <c r="CD395" s="45">
        <f t="shared" si="54"/>
        <v>0</v>
      </c>
      <c r="CE395" s="45">
        <f t="shared" si="55"/>
        <v>0</v>
      </c>
    </row>
    <row r="396" spans="4:83" x14ac:dyDescent="0.25">
      <c r="D396" s="20" t="s">
        <v>901</v>
      </c>
      <c r="E396" s="20" t="s">
        <v>902</v>
      </c>
      <c r="F396" s="20">
        <v>4109</v>
      </c>
      <c r="G396">
        <v>390</v>
      </c>
      <c r="H396" s="20"/>
      <c r="I396">
        <f>SUMIFS('总明细 源文件后台下'!G:G,'总明细 源文件后台下'!E:E,E396,'总明细 源文件后台下'!C:C,"Order")</f>
        <v>0</v>
      </c>
      <c r="J396">
        <f>SUMIFS('总明细 源文件后台下'!M:M,'总明细 源文件后台下'!E:E,E396,'总明细 源文件后台下'!C:C,"Order")</f>
        <v>0</v>
      </c>
      <c r="K396">
        <f>SUMIFS('总明细 源文件后台下'!N:N,'总明细 源文件后台下'!E:E,E396,'总明细 源文件后台下'!C:C,"Order")</f>
        <v>0</v>
      </c>
      <c r="L396">
        <f>SUMIFS('总明细 源文件后台下'!O:O,'总明细 源文件后台下'!E:E,E396,'总明细 源文件后台下'!C:C,"Order")</f>
        <v>0</v>
      </c>
      <c r="M396">
        <f>SUMIFS('总明细 源文件后台下'!P:P,'总明细 源文件后台下'!E:E,E396,'总明细 源文件后台下'!C:C,"Order")</f>
        <v>0</v>
      </c>
      <c r="N396">
        <f>SUMIFS('总明细 源文件后台下'!Q:Q,'总明细 源文件后台下'!E:E,E396,'总明细 源文件后台下'!C:C,"Order")</f>
        <v>0</v>
      </c>
      <c r="O396">
        <f>SUMIFS('总明细 源文件后台下'!R:R,'总明细 源文件后台下'!E:E,E396,'总明细 源文件后台下'!C:C,"Order")</f>
        <v>0</v>
      </c>
      <c r="P396">
        <f>SUMIFS('总明细 源文件后台下'!S:S,'总明细 源文件后台下'!E:E,E396,'总明细 源文件后台下'!C:C,"Order")</f>
        <v>0</v>
      </c>
      <c r="Q396">
        <f>SUMIFS('总明细 源文件后台下'!T:T,'总明细 源文件后台下'!E:E,E396,'总明细 源文件后台下'!C:C,"Order")</f>
        <v>0</v>
      </c>
      <c r="R396">
        <f>SUMIFS('总明细 源文件后台下'!U:U,'总明细 源文件后台下'!E:E,E396,'总明细 源文件后台下'!C:C,"Order")</f>
        <v>0</v>
      </c>
      <c r="S396">
        <f>SUMIFS('总明细 源文件后台下'!V:V,'总明细 源文件后台下'!E:E,E396,'总明细 源文件后台下'!C:C,"Order")</f>
        <v>0</v>
      </c>
      <c r="T396">
        <f>SUMIFS('总明细 源文件后台下'!W:W,'总明细 源文件后台下'!E:E,E396,'总明细 源文件后台下'!C:C,"Order")</f>
        <v>0</v>
      </c>
      <c r="U396">
        <f>SUMIFS('总明细 源文件后台下'!G:G,'总明细 源文件后台下'!E:E,E396,'总明细 源文件后台下'!C:C,"Refund")</f>
        <v>0</v>
      </c>
      <c r="V396">
        <f>SUMIFS('总明细 源文件后台下'!M:M,'总明细 源文件后台下'!E:E,E396,'总明细 源文件后台下'!C:C,"Refund")</f>
        <v>0</v>
      </c>
      <c r="W396">
        <f>SUMIFS('总明细 源文件后台下'!N:N,'总明细 源文件后台下'!E:E,E396,'总明细 源文件后台下'!C:C,"Refund")</f>
        <v>0</v>
      </c>
      <c r="X396">
        <f>SUMIFS('总明细 源文件后台下'!O:O,'总明细 源文件后台下'!E:E,E396,'总明细 源文件后台下'!C:C,"Refund")</f>
        <v>0</v>
      </c>
      <c r="Y396">
        <f>SUMIFS('总明细 源文件后台下'!P:P,'总明细 源文件后台下'!E:E,E396,'总明细 源文件后台下'!C:C,"Refund")</f>
        <v>0</v>
      </c>
      <c r="Z396">
        <f>SUMIFS('总明细 源文件后台下'!Q:Q,'总明细 源文件后台下'!E:E,E396,'总明细 源文件后台下'!C:C,"Refund")</f>
        <v>0</v>
      </c>
      <c r="AA396">
        <f>SUMIFS('总明细 源文件后台下'!R:R,'总明细 源文件后台下'!E:E,E396,'总明细 源文件后台下'!C:C,"Refund")</f>
        <v>0</v>
      </c>
      <c r="AB396">
        <f>SUMIFS('总明细 源文件后台下'!S:S,'总明细 源文件后台下'!E:E,E396,'总明细 源文件后台下'!C:C,"Refund")</f>
        <v>0</v>
      </c>
      <c r="AC396">
        <f>SUMIFS('总明细 源文件后台下'!T:T,'总明细 源文件后台下'!E:E,E396,'总明细 源文件后台下'!C:C,"Refund")</f>
        <v>0</v>
      </c>
      <c r="AD396">
        <f>SUMIFS('总明细 源文件后台下'!U:U,'总明细 源文件后台下'!E:E,E396,'总明细 源文件后台下'!C:C,"Refund")</f>
        <v>0</v>
      </c>
      <c r="AE396">
        <f>SUMIFS('总明细 源文件后台下'!V:V,'总明细 源文件后台下'!E:E,E396,'总明细 源文件后台下'!C:C,"Refund")</f>
        <v>0</v>
      </c>
      <c r="AF396">
        <f>SUMIFS('总明细 源文件后台下'!W:W,'总明细 源文件后台下'!E:E,E396,'总明细 源文件后台下'!C:C,"Refund")</f>
        <v>0</v>
      </c>
      <c r="AK396">
        <f>(SUMIF('广告费 源文件后台下'!G:G,E396,'广告费 源文件后台下'!M:M))*-1</f>
        <v>0</v>
      </c>
      <c r="AL396">
        <f>SUMIFS('总明细 源文件后台下'!W:W,'总明细 源文件后台下'!E:E,E396,'总明细 源文件后台下'!C:C,"Adjustment",'总明细 源文件后台下'!F:F,"FBA Inventory Reimbursement - Customer Return")</f>
        <v>0</v>
      </c>
      <c r="AM396">
        <f>SUMIFS('总明细 源文件后台下'!W:W,'总明细 源文件后台下'!E:E,E396,'总明细 源文件后台下'!C:C,"Adjustment",'总明细 源文件后台下'!F:F,"FBA Inventory Reimbursement - Damaged:Warehouse")</f>
        <v>0</v>
      </c>
      <c r="AN396">
        <f>SUMIFS('总明细 源文件后台下'!W:W,'总明细 源文件后台下'!E:E,E396,'总明细 源文件后台下'!C:C,"Adjustment",'总明细 源文件后台下'!F:F,"FBA Inventory Reimbursement - Customer Service Issue")</f>
        <v>0</v>
      </c>
      <c r="AO396">
        <f>SUMIFS('总明细 源文件后台下'!W:W,'总明细 源文件后台下'!E:E,E396,'总明细 源文件后台下'!C:C,"Adjustment",'总明细 源文件后台下'!F:F,"FBA Inventory Reimbursement - Fee Correction")</f>
        <v>0</v>
      </c>
      <c r="AP396">
        <f>SUMIFS('总明细 源文件后台下'!W:W,'总明细 源文件后台下'!E:E,E396,'总明细 源文件后台下'!C:C,"Adjustment",'总明细 源文件后台下'!F:F,"FBA Inventory Reimbursement - General Adjustment")</f>
        <v>0</v>
      </c>
      <c r="AQ396">
        <f>SUMIFS('总明细 源文件后台下'!W:W,'总明细 源文件后台下'!E:E,E396,'总明细 源文件后台下'!C:C,"Adjustment",'总明细 源文件后台下'!F:F,"FBA Inventory Reimbursement - Lost:Inbound")</f>
        <v>0</v>
      </c>
      <c r="AR396">
        <f>SUMIFS('总明细 源文件后台下'!W:W,'总明细 源文件后台下'!E:E,E396,'总明细 源文件后台下'!C:C,"Adjustment",'总明细 源文件后台下'!F:F,"FBA Inventory Reimbursement - Lost:Warehouse")</f>
        <v>0</v>
      </c>
      <c r="AS396">
        <f>SUMIFS('总明细 源文件后台下'!W:W,'总明细 源文件后台下'!E:E,E396,'总明细 源文件后台下'!C:C,"Adjustment",'总明细 源文件后台下'!F:F,"Non-subscription Fee Adjustment")</f>
        <v>0</v>
      </c>
      <c r="AT396">
        <f>SUMIFS('总明细 源文件后台下'!W:W,'总明细 源文件后台下'!E:E,E396,'总明细 源文件后台下'!C:C,"Adjustment",'总明细 源文件后台下'!F:F,"FBA Inventory Placement Service Fee")</f>
        <v>0</v>
      </c>
      <c r="AV396">
        <f>SUMIF('FBA Customer Return Per Unit Fe'!B:B,E396,'FBA Customer Return Per Unit Fe'!C:C)</f>
        <v>0</v>
      </c>
      <c r="AX396">
        <f>(SUMIF('仓储费 源文件后台下'!C:C,E396,'仓储费 源文件后台下'!V:V))*-1</f>
        <v>0</v>
      </c>
      <c r="AZ396">
        <f>SUMIF('Disposal Fee销毁费用-160.95'!B:B,E396,'Disposal Fee销毁费用-160.95'!D:D)*-1</f>
        <v>0</v>
      </c>
      <c r="BC396">
        <f>IFERROR(VLOOKUP(F396,'优惠券-86.4'!F:I,4,0),0)</f>
        <v>0</v>
      </c>
      <c r="BD396">
        <f>IFERROR(VLOOKUP(F396,'早评-120'!E:H,4,0),0)</f>
        <v>0</v>
      </c>
      <c r="BF396">
        <f t="shared" si="48"/>
        <v>0</v>
      </c>
      <c r="BG396">
        <f t="shared" si="49"/>
        <v>0</v>
      </c>
      <c r="BH396">
        <f t="shared" si="50"/>
        <v>0</v>
      </c>
      <c r="BQ396" s="45">
        <f t="shared" si="51"/>
        <v>0</v>
      </c>
      <c r="BR396">
        <f>SUMIFS('9月销毁明细'!D:D,'9月销毁明细'!A:A,E396,'9月销毁明细'!H:H,"Sellable")</f>
        <v>0</v>
      </c>
      <c r="BS396">
        <f>SUMIFS('9月销毁明细'!G:G,'9月销毁明细'!A:A,E396,'9月销毁明细'!H:H,"Sellable")</f>
        <v>0</v>
      </c>
      <c r="BT396">
        <f>SUMIFS('9月销毁明细'!D:D,'9月销毁明细'!A:A,E396,'9月销毁明细'!H:H,"Unsellable")</f>
        <v>0</v>
      </c>
      <c r="BU396">
        <f>SUMIFS('9月销毁明细'!G:G,'9月销毁明细'!A:A,E396,'9月销毁明细'!H:H,"Unsellable")</f>
        <v>0</v>
      </c>
      <c r="BW396">
        <f>IFERROR(I396*VLOOKUP(F396,'9.3成本表'!C:L,10,0),0)</f>
        <v>0</v>
      </c>
      <c r="BX396">
        <f t="shared" si="52"/>
        <v>0</v>
      </c>
      <c r="CC396" s="45">
        <f t="shared" si="53"/>
        <v>0</v>
      </c>
      <c r="CD396" s="45">
        <f t="shared" si="54"/>
        <v>0</v>
      </c>
      <c r="CE396" s="45">
        <f t="shared" si="55"/>
        <v>0</v>
      </c>
    </row>
    <row r="397" spans="4:83" x14ac:dyDescent="0.25">
      <c r="D397" s="20" t="s">
        <v>903</v>
      </c>
      <c r="E397" s="20" t="s">
        <v>904</v>
      </c>
      <c r="F397" s="20">
        <v>4109</v>
      </c>
      <c r="G397">
        <v>391</v>
      </c>
      <c r="H397" s="20"/>
      <c r="I397">
        <f>SUMIFS('总明细 源文件后台下'!G:G,'总明细 源文件后台下'!E:E,E397,'总明细 源文件后台下'!C:C,"Order")</f>
        <v>0</v>
      </c>
      <c r="J397">
        <f>SUMIFS('总明细 源文件后台下'!M:M,'总明细 源文件后台下'!E:E,E397,'总明细 源文件后台下'!C:C,"Order")</f>
        <v>0</v>
      </c>
      <c r="K397">
        <f>SUMIFS('总明细 源文件后台下'!N:N,'总明细 源文件后台下'!E:E,E397,'总明细 源文件后台下'!C:C,"Order")</f>
        <v>0</v>
      </c>
      <c r="L397">
        <f>SUMIFS('总明细 源文件后台下'!O:O,'总明细 源文件后台下'!E:E,E397,'总明细 源文件后台下'!C:C,"Order")</f>
        <v>0</v>
      </c>
      <c r="M397">
        <f>SUMIFS('总明细 源文件后台下'!P:P,'总明细 源文件后台下'!E:E,E397,'总明细 源文件后台下'!C:C,"Order")</f>
        <v>0</v>
      </c>
      <c r="N397">
        <f>SUMIFS('总明细 源文件后台下'!Q:Q,'总明细 源文件后台下'!E:E,E397,'总明细 源文件后台下'!C:C,"Order")</f>
        <v>0</v>
      </c>
      <c r="O397">
        <f>SUMIFS('总明细 源文件后台下'!R:R,'总明细 源文件后台下'!E:E,E397,'总明细 源文件后台下'!C:C,"Order")</f>
        <v>0</v>
      </c>
      <c r="P397">
        <f>SUMIFS('总明细 源文件后台下'!S:S,'总明细 源文件后台下'!E:E,E397,'总明细 源文件后台下'!C:C,"Order")</f>
        <v>0</v>
      </c>
      <c r="Q397">
        <f>SUMIFS('总明细 源文件后台下'!T:T,'总明细 源文件后台下'!E:E,E397,'总明细 源文件后台下'!C:C,"Order")</f>
        <v>0</v>
      </c>
      <c r="R397">
        <f>SUMIFS('总明细 源文件后台下'!U:U,'总明细 源文件后台下'!E:E,E397,'总明细 源文件后台下'!C:C,"Order")</f>
        <v>0</v>
      </c>
      <c r="S397">
        <f>SUMIFS('总明细 源文件后台下'!V:V,'总明细 源文件后台下'!E:E,E397,'总明细 源文件后台下'!C:C,"Order")</f>
        <v>0</v>
      </c>
      <c r="T397">
        <f>SUMIFS('总明细 源文件后台下'!W:W,'总明细 源文件后台下'!E:E,E397,'总明细 源文件后台下'!C:C,"Order")</f>
        <v>0</v>
      </c>
      <c r="U397">
        <f>SUMIFS('总明细 源文件后台下'!G:G,'总明细 源文件后台下'!E:E,E397,'总明细 源文件后台下'!C:C,"Refund")</f>
        <v>0</v>
      </c>
      <c r="V397">
        <f>SUMIFS('总明细 源文件后台下'!M:M,'总明细 源文件后台下'!E:E,E397,'总明细 源文件后台下'!C:C,"Refund")</f>
        <v>0</v>
      </c>
      <c r="W397">
        <f>SUMIFS('总明细 源文件后台下'!N:N,'总明细 源文件后台下'!E:E,E397,'总明细 源文件后台下'!C:C,"Refund")</f>
        <v>0</v>
      </c>
      <c r="X397">
        <f>SUMIFS('总明细 源文件后台下'!O:O,'总明细 源文件后台下'!E:E,E397,'总明细 源文件后台下'!C:C,"Refund")</f>
        <v>0</v>
      </c>
      <c r="Y397">
        <f>SUMIFS('总明细 源文件后台下'!P:P,'总明细 源文件后台下'!E:E,E397,'总明细 源文件后台下'!C:C,"Refund")</f>
        <v>0</v>
      </c>
      <c r="Z397">
        <f>SUMIFS('总明细 源文件后台下'!Q:Q,'总明细 源文件后台下'!E:E,E397,'总明细 源文件后台下'!C:C,"Refund")</f>
        <v>0</v>
      </c>
      <c r="AA397">
        <f>SUMIFS('总明细 源文件后台下'!R:R,'总明细 源文件后台下'!E:E,E397,'总明细 源文件后台下'!C:C,"Refund")</f>
        <v>0</v>
      </c>
      <c r="AB397">
        <f>SUMIFS('总明细 源文件后台下'!S:S,'总明细 源文件后台下'!E:E,E397,'总明细 源文件后台下'!C:C,"Refund")</f>
        <v>0</v>
      </c>
      <c r="AC397">
        <f>SUMIFS('总明细 源文件后台下'!T:T,'总明细 源文件后台下'!E:E,E397,'总明细 源文件后台下'!C:C,"Refund")</f>
        <v>0</v>
      </c>
      <c r="AD397">
        <f>SUMIFS('总明细 源文件后台下'!U:U,'总明细 源文件后台下'!E:E,E397,'总明细 源文件后台下'!C:C,"Refund")</f>
        <v>0</v>
      </c>
      <c r="AE397">
        <f>SUMIFS('总明细 源文件后台下'!V:V,'总明细 源文件后台下'!E:E,E397,'总明细 源文件后台下'!C:C,"Refund")</f>
        <v>0</v>
      </c>
      <c r="AF397">
        <f>SUMIFS('总明细 源文件后台下'!W:W,'总明细 源文件后台下'!E:E,E397,'总明细 源文件后台下'!C:C,"Refund")</f>
        <v>0</v>
      </c>
      <c r="AK397">
        <f>(SUMIF('广告费 源文件后台下'!G:G,E397,'广告费 源文件后台下'!M:M))*-1</f>
        <v>0</v>
      </c>
      <c r="AL397">
        <f>SUMIFS('总明细 源文件后台下'!W:W,'总明细 源文件后台下'!E:E,E397,'总明细 源文件后台下'!C:C,"Adjustment",'总明细 源文件后台下'!F:F,"FBA Inventory Reimbursement - Customer Return")</f>
        <v>0</v>
      </c>
      <c r="AM397">
        <f>SUMIFS('总明细 源文件后台下'!W:W,'总明细 源文件后台下'!E:E,E397,'总明细 源文件后台下'!C:C,"Adjustment",'总明细 源文件后台下'!F:F,"FBA Inventory Reimbursement - Damaged:Warehouse")</f>
        <v>0</v>
      </c>
      <c r="AN397">
        <f>SUMIFS('总明细 源文件后台下'!W:W,'总明细 源文件后台下'!E:E,E397,'总明细 源文件后台下'!C:C,"Adjustment",'总明细 源文件后台下'!F:F,"FBA Inventory Reimbursement - Customer Service Issue")</f>
        <v>0</v>
      </c>
      <c r="AO397">
        <f>SUMIFS('总明细 源文件后台下'!W:W,'总明细 源文件后台下'!E:E,E397,'总明细 源文件后台下'!C:C,"Adjustment",'总明细 源文件后台下'!F:F,"FBA Inventory Reimbursement - Fee Correction")</f>
        <v>0</v>
      </c>
      <c r="AP397">
        <f>SUMIFS('总明细 源文件后台下'!W:W,'总明细 源文件后台下'!E:E,E397,'总明细 源文件后台下'!C:C,"Adjustment",'总明细 源文件后台下'!F:F,"FBA Inventory Reimbursement - General Adjustment")</f>
        <v>0</v>
      </c>
      <c r="AQ397">
        <f>SUMIFS('总明细 源文件后台下'!W:W,'总明细 源文件后台下'!E:E,E397,'总明细 源文件后台下'!C:C,"Adjustment",'总明细 源文件后台下'!F:F,"FBA Inventory Reimbursement - Lost:Inbound")</f>
        <v>0</v>
      </c>
      <c r="AR397">
        <f>SUMIFS('总明细 源文件后台下'!W:W,'总明细 源文件后台下'!E:E,E397,'总明细 源文件后台下'!C:C,"Adjustment",'总明细 源文件后台下'!F:F,"FBA Inventory Reimbursement - Lost:Warehouse")</f>
        <v>0</v>
      </c>
      <c r="AS397">
        <f>SUMIFS('总明细 源文件后台下'!W:W,'总明细 源文件后台下'!E:E,E397,'总明细 源文件后台下'!C:C,"Adjustment",'总明细 源文件后台下'!F:F,"Non-subscription Fee Adjustment")</f>
        <v>0</v>
      </c>
      <c r="AT397">
        <f>SUMIFS('总明细 源文件后台下'!W:W,'总明细 源文件后台下'!E:E,E397,'总明细 源文件后台下'!C:C,"Adjustment",'总明细 源文件后台下'!F:F,"FBA Inventory Placement Service Fee")</f>
        <v>0</v>
      </c>
      <c r="AV397">
        <f>SUMIF('FBA Customer Return Per Unit Fe'!B:B,E397,'FBA Customer Return Per Unit Fe'!C:C)</f>
        <v>0</v>
      </c>
      <c r="AX397">
        <f>(SUMIF('仓储费 源文件后台下'!C:C,E397,'仓储费 源文件后台下'!V:V))*-1</f>
        <v>0</v>
      </c>
      <c r="AZ397">
        <f>SUMIF('Disposal Fee销毁费用-160.95'!B:B,E397,'Disposal Fee销毁费用-160.95'!D:D)*-1</f>
        <v>0</v>
      </c>
      <c r="BC397">
        <f>IFERROR(VLOOKUP(F397,'优惠券-86.4'!F:I,4,0),0)</f>
        <v>0</v>
      </c>
      <c r="BD397">
        <f>IFERROR(VLOOKUP(F397,'早评-120'!E:H,4,0),0)</f>
        <v>0</v>
      </c>
      <c r="BF397">
        <f t="shared" si="48"/>
        <v>0</v>
      </c>
      <c r="BG397">
        <f t="shared" si="49"/>
        <v>0</v>
      </c>
      <c r="BH397">
        <f t="shared" si="50"/>
        <v>0</v>
      </c>
      <c r="BQ397" s="45">
        <f t="shared" si="51"/>
        <v>0</v>
      </c>
      <c r="BR397">
        <f>SUMIFS('9月销毁明细'!D:D,'9月销毁明细'!A:A,E397,'9月销毁明细'!H:H,"Sellable")</f>
        <v>0</v>
      </c>
      <c r="BS397">
        <f>SUMIFS('9月销毁明细'!G:G,'9月销毁明细'!A:A,E397,'9月销毁明细'!H:H,"Sellable")</f>
        <v>0</v>
      </c>
      <c r="BT397">
        <f>SUMIFS('9月销毁明细'!D:D,'9月销毁明细'!A:A,E397,'9月销毁明细'!H:H,"Unsellable")</f>
        <v>0</v>
      </c>
      <c r="BU397">
        <f>SUMIFS('9月销毁明细'!G:G,'9月销毁明细'!A:A,E397,'9月销毁明细'!H:H,"Unsellable")</f>
        <v>0</v>
      </c>
      <c r="BW397">
        <f>IFERROR(I397*VLOOKUP(F397,'9.3成本表'!C:L,10,0),0)</f>
        <v>0</v>
      </c>
      <c r="BX397">
        <f t="shared" si="52"/>
        <v>0</v>
      </c>
      <c r="CC397" s="45">
        <f t="shared" si="53"/>
        <v>0</v>
      </c>
      <c r="CD397" s="45">
        <f t="shared" si="54"/>
        <v>0</v>
      </c>
      <c r="CE397" s="45">
        <f t="shared" si="55"/>
        <v>0</v>
      </c>
    </row>
    <row r="398" spans="4:83" x14ac:dyDescent="0.25">
      <c r="D398" s="20" t="s">
        <v>905</v>
      </c>
      <c r="E398" s="20" t="s">
        <v>906</v>
      </c>
      <c r="F398" s="20">
        <v>4109</v>
      </c>
      <c r="G398">
        <v>392</v>
      </c>
      <c r="H398" s="20"/>
      <c r="I398">
        <f>SUMIFS('总明细 源文件后台下'!G:G,'总明细 源文件后台下'!E:E,E398,'总明细 源文件后台下'!C:C,"Order")</f>
        <v>0</v>
      </c>
      <c r="J398">
        <f>SUMIFS('总明细 源文件后台下'!M:M,'总明细 源文件后台下'!E:E,E398,'总明细 源文件后台下'!C:C,"Order")</f>
        <v>0</v>
      </c>
      <c r="K398">
        <f>SUMIFS('总明细 源文件后台下'!N:N,'总明细 源文件后台下'!E:E,E398,'总明细 源文件后台下'!C:C,"Order")</f>
        <v>0</v>
      </c>
      <c r="L398">
        <f>SUMIFS('总明细 源文件后台下'!O:O,'总明细 源文件后台下'!E:E,E398,'总明细 源文件后台下'!C:C,"Order")</f>
        <v>0</v>
      </c>
      <c r="M398">
        <f>SUMIFS('总明细 源文件后台下'!P:P,'总明细 源文件后台下'!E:E,E398,'总明细 源文件后台下'!C:C,"Order")</f>
        <v>0</v>
      </c>
      <c r="N398">
        <f>SUMIFS('总明细 源文件后台下'!Q:Q,'总明细 源文件后台下'!E:E,E398,'总明细 源文件后台下'!C:C,"Order")</f>
        <v>0</v>
      </c>
      <c r="O398">
        <f>SUMIFS('总明细 源文件后台下'!R:R,'总明细 源文件后台下'!E:E,E398,'总明细 源文件后台下'!C:C,"Order")</f>
        <v>0</v>
      </c>
      <c r="P398">
        <f>SUMIFS('总明细 源文件后台下'!S:S,'总明细 源文件后台下'!E:E,E398,'总明细 源文件后台下'!C:C,"Order")</f>
        <v>0</v>
      </c>
      <c r="Q398">
        <f>SUMIFS('总明细 源文件后台下'!T:T,'总明细 源文件后台下'!E:E,E398,'总明细 源文件后台下'!C:C,"Order")</f>
        <v>0</v>
      </c>
      <c r="R398">
        <f>SUMIFS('总明细 源文件后台下'!U:U,'总明细 源文件后台下'!E:E,E398,'总明细 源文件后台下'!C:C,"Order")</f>
        <v>0</v>
      </c>
      <c r="S398">
        <f>SUMIFS('总明细 源文件后台下'!V:V,'总明细 源文件后台下'!E:E,E398,'总明细 源文件后台下'!C:C,"Order")</f>
        <v>0</v>
      </c>
      <c r="T398">
        <f>SUMIFS('总明细 源文件后台下'!W:W,'总明细 源文件后台下'!E:E,E398,'总明细 源文件后台下'!C:C,"Order")</f>
        <v>0</v>
      </c>
      <c r="U398">
        <f>SUMIFS('总明细 源文件后台下'!G:G,'总明细 源文件后台下'!E:E,E398,'总明细 源文件后台下'!C:C,"Refund")</f>
        <v>0</v>
      </c>
      <c r="V398">
        <f>SUMIFS('总明细 源文件后台下'!M:M,'总明细 源文件后台下'!E:E,E398,'总明细 源文件后台下'!C:C,"Refund")</f>
        <v>0</v>
      </c>
      <c r="W398">
        <f>SUMIFS('总明细 源文件后台下'!N:N,'总明细 源文件后台下'!E:E,E398,'总明细 源文件后台下'!C:C,"Refund")</f>
        <v>0</v>
      </c>
      <c r="X398">
        <f>SUMIFS('总明细 源文件后台下'!O:O,'总明细 源文件后台下'!E:E,E398,'总明细 源文件后台下'!C:C,"Refund")</f>
        <v>0</v>
      </c>
      <c r="Y398">
        <f>SUMIFS('总明细 源文件后台下'!P:P,'总明细 源文件后台下'!E:E,E398,'总明细 源文件后台下'!C:C,"Refund")</f>
        <v>0</v>
      </c>
      <c r="Z398">
        <f>SUMIFS('总明细 源文件后台下'!Q:Q,'总明细 源文件后台下'!E:E,E398,'总明细 源文件后台下'!C:C,"Refund")</f>
        <v>0</v>
      </c>
      <c r="AA398">
        <f>SUMIFS('总明细 源文件后台下'!R:R,'总明细 源文件后台下'!E:E,E398,'总明细 源文件后台下'!C:C,"Refund")</f>
        <v>0</v>
      </c>
      <c r="AB398">
        <f>SUMIFS('总明细 源文件后台下'!S:S,'总明细 源文件后台下'!E:E,E398,'总明细 源文件后台下'!C:C,"Refund")</f>
        <v>0</v>
      </c>
      <c r="AC398">
        <f>SUMIFS('总明细 源文件后台下'!T:T,'总明细 源文件后台下'!E:E,E398,'总明细 源文件后台下'!C:C,"Refund")</f>
        <v>0</v>
      </c>
      <c r="AD398">
        <f>SUMIFS('总明细 源文件后台下'!U:U,'总明细 源文件后台下'!E:E,E398,'总明细 源文件后台下'!C:C,"Refund")</f>
        <v>0</v>
      </c>
      <c r="AE398">
        <f>SUMIFS('总明细 源文件后台下'!V:V,'总明细 源文件后台下'!E:E,E398,'总明细 源文件后台下'!C:C,"Refund")</f>
        <v>0</v>
      </c>
      <c r="AF398">
        <f>SUMIFS('总明细 源文件后台下'!W:W,'总明细 源文件后台下'!E:E,E398,'总明细 源文件后台下'!C:C,"Refund")</f>
        <v>0</v>
      </c>
      <c r="AK398">
        <f>(SUMIF('广告费 源文件后台下'!G:G,E398,'广告费 源文件后台下'!M:M))*-1</f>
        <v>0</v>
      </c>
      <c r="AL398">
        <f>SUMIFS('总明细 源文件后台下'!W:W,'总明细 源文件后台下'!E:E,E398,'总明细 源文件后台下'!C:C,"Adjustment",'总明细 源文件后台下'!F:F,"FBA Inventory Reimbursement - Customer Return")</f>
        <v>0</v>
      </c>
      <c r="AM398">
        <f>SUMIFS('总明细 源文件后台下'!W:W,'总明细 源文件后台下'!E:E,E398,'总明细 源文件后台下'!C:C,"Adjustment",'总明细 源文件后台下'!F:F,"FBA Inventory Reimbursement - Damaged:Warehouse")</f>
        <v>0</v>
      </c>
      <c r="AN398">
        <f>SUMIFS('总明细 源文件后台下'!W:W,'总明细 源文件后台下'!E:E,E398,'总明细 源文件后台下'!C:C,"Adjustment",'总明细 源文件后台下'!F:F,"FBA Inventory Reimbursement - Customer Service Issue")</f>
        <v>0</v>
      </c>
      <c r="AO398">
        <f>SUMIFS('总明细 源文件后台下'!W:W,'总明细 源文件后台下'!E:E,E398,'总明细 源文件后台下'!C:C,"Adjustment",'总明细 源文件后台下'!F:F,"FBA Inventory Reimbursement - Fee Correction")</f>
        <v>0</v>
      </c>
      <c r="AP398">
        <f>SUMIFS('总明细 源文件后台下'!W:W,'总明细 源文件后台下'!E:E,E398,'总明细 源文件后台下'!C:C,"Adjustment",'总明细 源文件后台下'!F:F,"FBA Inventory Reimbursement - General Adjustment")</f>
        <v>0</v>
      </c>
      <c r="AQ398">
        <f>SUMIFS('总明细 源文件后台下'!W:W,'总明细 源文件后台下'!E:E,E398,'总明细 源文件后台下'!C:C,"Adjustment",'总明细 源文件后台下'!F:F,"FBA Inventory Reimbursement - Lost:Inbound")</f>
        <v>0</v>
      </c>
      <c r="AR398">
        <f>SUMIFS('总明细 源文件后台下'!W:W,'总明细 源文件后台下'!E:E,E398,'总明细 源文件后台下'!C:C,"Adjustment",'总明细 源文件后台下'!F:F,"FBA Inventory Reimbursement - Lost:Warehouse")</f>
        <v>0</v>
      </c>
      <c r="AS398">
        <f>SUMIFS('总明细 源文件后台下'!W:W,'总明细 源文件后台下'!E:E,E398,'总明细 源文件后台下'!C:C,"Adjustment",'总明细 源文件后台下'!F:F,"Non-subscription Fee Adjustment")</f>
        <v>0</v>
      </c>
      <c r="AT398">
        <f>SUMIFS('总明细 源文件后台下'!W:W,'总明细 源文件后台下'!E:E,E398,'总明细 源文件后台下'!C:C,"Adjustment",'总明细 源文件后台下'!F:F,"FBA Inventory Placement Service Fee")</f>
        <v>0</v>
      </c>
      <c r="AV398">
        <f>SUMIF('FBA Customer Return Per Unit Fe'!B:B,E398,'FBA Customer Return Per Unit Fe'!C:C)</f>
        <v>0</v>
      </c>
      <c r="AX398">
        <f>(SUMIF('仓储费 源文件后台下'!C:C,E398,'仓储费 源文件后台下'!V:V))*-1</f>
        <v>0</v>
      </c>
      <c r="AZ398">
        <f>SUMIF('Disposal Fee销毁费用-160.95'!B:B,E398,'Disposal Fee销毁费用-160.95'!D:D)*-1</f>
        <v>0</v>
      </c>
      <c r="BC398">
        <f>IFERROR(VLOOKUP(F398,'优惠券-86.4'!F:I,4,0),0)</f>
        <v>0</v>
      </c>
      <c r="BD398">
        <f>IFERROR(VLOOKUP(F398,'早评-120'!E:H,4,0),0)</f>
        <v>0</v>
      </c>
      <c r="BF398">
        <f t="shared" si="48"/>
        <v>0</v>
      </c>
      <c r="BG398">
        <f t="shared" si="49"/>
        <v>0</v>
      </c>
      <c r="BH398">
        <f t="shared" si="50"/>
        <v>0</v>
      </c>
      <c r="BQ398" s="45">
        <f t="shared" si="51"/>
        <v>0</v>
      </c>
      <c r="BR398">
        <f>SUMIFS('9月销毁明细'!D:D,'9月销毁明细'!A:A,E398,'9月销毁明细'!H:H,"Sellable")</f>
        <v>0</v>
      </c>
      <c r="BS398">
        <f>SUMIFS('9月销毁明细'!G:G,'9月销毁明细'!A:A,E398,'9月销毁明细'!H:H,"Sellable")</f>
        <v>0</v>
      </c>
      <c r="BT398">
        <f>SUMIFS('9月销毁明细'!D:D,'9月销毁明细'!A:A,E398,'9月销毁明细'!H:H,"Unsellable")</f>
        <v>0</v>
      </c>
      <c r="BU398">
        <f>SUMIFS('9月销毁明细'!G:G,'9月销毁明细'!A:A,E398,'9月销毁明细'!H:H,"Unsellable")</f>
        <v>0</v>
      </c>
      <c r="BW398">
        <f>IFERROR(I398*VLOOKUP(F398,'9.3成本表'!C:L,10,0),0)</f>
        <v>0</v>
      </c>
      <c r="BX398">
        <f t="shared" si="52"/>
        <v>0</v>
      </c>
      <c r="CC398" s="45">
        <f t="shared" si="53"/>
        <v>0</v>
      </c>
      <c r="CD398" s="45">
        <f t="shared" si="54"/>
        <v>0</v>
      </c>
      <c r="CE398" s="45">
        <f t="shared" si="55"/>
        <v>0</v>
      </c>
    </row>
    <row r="399" spans="4:83" x14ac:dyDescent="0.25">
      <c r="D399" s="20" t="s">
        <v>907</v>
      </c>
      <c r="E399" s="20" t="s">
        <v>908</v>
      </c>
      <c r="F399" s="20">
        <v>4109</v>
      </c>
      <c r="G399">
        <v>393</v>
      </c>
      <c r="H399" s="20"/>
      <c r="I399">
        <f>SUMIFS('总明细 源文件后台下'!G:G,'总明细 源文件后台下'!E:E,E399,'总明细 源文件后台下'!C:C,"Order")</f>
        <v>0</v>
      </c>
      <c r="J399">
        <f>SUMIFS('总明细 源文件后台下'!M:M,'总明细 源文件后台下'!E:E,E399,'总明细 源文件后台下'!C:C,"Order")</f>
        <v>0</v>
      </c>
      <c r="K399">
        <f>SUMIFS('总明细 源文件后台下'!N:N,'总明细 源文件后台下'!E:E,E399,'总明细 源文件后台下'!C:C,"Order")</f>
        <v>0</v>
      </c>
      <c r="L399">
        <f>SUMIFS('总明细 源文件后台下'!O:O,'总明细 源文件后台下'!E:E,E399,'总明细 源文件后台下'!C:C,"Order")</f>
        <v>0</v>
      </c>
      <c r="M399">
        <f>SUMIFS('总明细 源文件后台下'!P:P,'总明细 源文件后台下'!E:E,E399,'总明细 源文件后台下'!C:C,"Order")</f>
        <v>0</v>
      </c>
      <c r="N399">
        <f>SUMIFS('总明细 源文件后台下'!Q:Q,'总明细 源文件后台下'!E:E,E399,'总明细 源文件后台下'!C:C,"Order")</f>
        <v>0</v>
      </c>
      <c r="O399">
        <f>SUMIFS('总明细 源文件后台下'!R:R,'总明细 源文件后台下'!E:E,E399,'总明细 源文件后台下'!C:C,"Order")</f>
        <v>0</v>
      </c>
      <c r="P399">
        <f>SUMIFS('总明细 源文件后台下'!S:S,'总明细 源文件后台下'!E:E,E399,'总明细 源文件后台下'!C:C,"Order")</f>
        <v>0</v>
      </c>
      <c r="Q399">
        <f>SUMIFS('总明细 源文件后台下'!T:T,'总明细 源文件后台下'!E:E,E399,'总明细 源文件后台下'!C:C,"Order")</f>
        <v>0</v>
      </c>
      <c r="R399">
        <f>SUMIFS('总明细 源文件后台下'!U:U,'总明细 源文件后台下'!E:E,E399,'总明细 源文件后台下'!C:C,"Order")</f>
        <v>0</v>
      </c>
      <c r="S399">
        <f>SUMIFS('总明细 源文件后台下'!V:V,'总明细 源文件后台下'!E:E,E399,'总明细 源文件后台下'!C:C,"Order")</f>
        <v>0</v>
      </c>
      <c r="T399">
        <f>SUMIFS('总明细 源文件后台下'!W:W,'总明细 源文件后台下'!E:E,E399,'总明细 源文件后台下'!C:C,"Order")</f>
        <v>0</v>
      </c>
      <c r="U399">
        <f>SUMIFS('总明细 源文件后台下'!G:G,'总明细 源文件后台下'!E:E,E399,'总明细 源文件后台下'!C:C,"Refund")</f>
        <v>0</v>
      </c>
      <c r="V399">
        <f>SUMIFS('总明细 源文件后台下'!M:M,'总明细 源文件后台下'!E:E,E399,'总明细 源文件后台下'!C:C,"Refund")</f>
        <v>0</v>
      </c>
      <c r="W399">
        <f>SUMIFS('总明细 源文件后台下'!N:N,'总明细 源文件后台下'!E:E,E399,'总明细 源文件后台下'!C:C,"Refund")</f>
        <v>0</v>
      </c>
      <c r="X399">
        <f>SUMIFS('总明细 源文件后台下'!O:O,'总明细 源文件后台下'!E:E,E399,'总明细 源文件后台下'!C:C,"Refund")</f>
        <v>0</v>
      </c>
      <c r="Y399">
        <f>SUMIFS('总明细 源文件后台下'!P:P,'总明细 源文件后台下'!E:E,E399,'总明细 源文件后台下'!C:C,"Refund")</f>
        <v>0</v>
      </c>
      <c r="Z399">
        <f>SUMIFS('总明细 源文件后台下'!Q:Q,'总明细 源文件后台下'!E:E,E399,'总明细 源文件后台下'!C:C,"Refund")</f>
        <v>0</v>
      </c>
      <c r="AA399">
        <f>SUMIFS('总明细 源文件后台下'!R:R,'总明细 源文件后台下'!E:E,E399,'总明细 源文件后台下'!C:C,"Refund")</f>
        <v>0</v>
      </c>
      <c r="AB399">
        <f>SUMIFS('总明细 源文件后台下'!S:S,'总明细 源文件后台下'!E:E,E399,'总明细 源文件后台下'!C:C,"Refund")</f>
        <v>0</v>
      </c>
      <c r="AC399">
        <f>SUMIFS('总明细 源文件后台下'!T:T,'总明细 源文件后台下'!E:E,E399,'总明细 源文件后台下'!C:C,"Refund")</f>
        <v>0</v>
      </c>
      <c r="AD399">
        <f>SUMIFS('总明细 源文件后台下'!U:U,'总明细 源文件后台下'!E:E,E399,'总明细 源文件后台下'!C:C,"Refund")</f>
        <v>0</v>
      </c>
      <c r="AE399">
        <f>SUMIFS('总明细 源文件后台下'!V:V,'总明细 源文件后台下'!E:E,E399,'总明细 源文件后台下'!C:C,"Refund")</f>
        <v>0</v>
      </c>
      <c r="AF399">
        <f>SUMIFS('总明细 源文件后台下'!W:W,'总明细 源文件后台下'!E:E,E399,'总明细 源文件后台下'!C:C,"Refund")</f>
        <v>0</v>
      </c>
      <c r="AK399">
        <f>(SUMIF('广告费 源文件后台下'!G:G,E399,'广告费 源文件后台下'!M:M))*-1</f>
        <v>0</v>
      </c>
      <c r="AL399">
        <f>SUMIFS('总明细 源文件后台下'!W:W,'总明细 源文件后台下'!E:E,E399,'总明细 源文件后台下'!C:C,"Adjustment",'总明细 源文件后台下'!F:F,"FBA Inventory Reimbursement - Customer Return")</f>
        <v>0</v>
      </c>
      <c r="AM399">
        <f>SUMIFS('总明细 源文件后台下'!W:W,'总明细 源文件后台下'!E:E,E399,'总明细 源文件后台下'!C:C,"Adjustment",'总明细 源文件后台下'!F:F,"FBA Inventory Reimbursement - Damaged:Warehouse")</f>
        <v>0</v>
      </c>
      <c r="AN399">
        <f>SUMIFS('总明细 源文件后台下'!W:W,'总明细 源文件后台下'!E:E,E399,'总明细 源文件后台下'!C:C,"Adjustment",'总明细 源文件后台下'!F:F,"FBA Inventory Reimbursement - Customer Service Issue")</f>
        <v>0</v>
      </c>
      <c r="AO399">
        <f>SUMIFS('总明细 源文件后台下'!W:W,'总明细 源文件后台下'!E:E,E399,'总明细 源文件后台下'!C:C,"Adjustment",'总明细 源文件后台下'!F:F,"FBA Inventory Reimbursement - Fee Correction")</f>
        <v>0</v>
      </c>
      <c r="AP399">
        <f>SUMIFS('总明细 源文件后台下'!W:W,'总明细 源文件后台下'!E:E,E399,'总明细 源文件后台下'!C:C,"Adjustment",'总明细 源文件后台下'!F:F,"FBA Inventory Reimbursement - General Adjustment")</f>
        <v>0</v>
      </c>
      <c r="AQ399">
        <f>SUMIFS('总明细 源文件后台下'!W:W,'总明细 源文件后台下'!E:E,E399,'总明细 源文件后台下'!C:C,"Adjustment",'总明细 源文件后台下'!F:F,"FBA Inventory Reimbursement - Lost:Inbound")</f>
        <v>0</v>
      </c>
      <c r="AR399">
        <f>SUMIFS('总明细 源文件后台下'!W:W,'总明细 源文件后台下'!E:E,E399,'总明细 源文件后台下'!C:C,"Adjustment",'总明细 源文件后台下'!F:F,"FBA Inventory Reimbursement - Lost:Warehouse")</f>
        <v>0</v>
      </c>
      <c r="AS399">
        <f>SUMIFS('总明细 源文件后台下'!W:W,'总明细 源文件后台下'!E:E,E399,'总明细 源文件后台下'!C:C,"Adjustment",'总明细 源文件后台下'!F:F,"Non-subscription Fee Adjustment")</f>
        <v>0</v>
      </c>
      <c r="AT399">
        <f>SUMIFS('总明细 源文件后台下'!W:W,'总明细 源文件后台下'!E:E,E399,'总明细 源文件后台下'!C:C,"Adjustment",'总明细 源文件后台下'!F:F,"FBA Inventory Placement Service Fee")</f>
        <v>0</v>
      </c>
      <c r="AV399">
        <f>SUMIF('FBA Customer Return Per Unit Fe'!B:B,E399,'FBA Customer Return Per Unit Fe'!C:C)</f>
        <v>0</v>
      </c>
      <c r="AX399">
        <f>(SUMIF('仓储费 源文件后台下'!C:C,E399,'仓储费 源文件后台下'!V:V))*-1</f>
        <v>0</v>
      </c>
      <c r="AZ399">
        <f>SUMIF('Disposal Fee销毁费用-160.95'!B:B,E399,'Disposal Fee销毁费用-160.95'!D:D)*-1</f>
        <v>0</v>
      </c>
      <c r="BC399">
        <f>IFERROR(VLOOKUP(F399,'优惠券-86.4'!F:I,4,0),0)</f>
        <v>0</v>
      </c>
      <c r="BD399">
        <f>IFERROR(VLOOKUP(F399,'早评-120'!E:H,4,0),0)</f>
        <v>0</v>
      </c>
      <c r="BF399">
        <f t="shared" si="48"/>
        <v>0</v>
      </c>
      <c r="BG399">
        <f t="shared" si="49"/>
        <v>0</v>
      </c>
      <c r="BH399">
        <f t="shared" si="50"/>
        <v>0</v>
      </c>
      <c r="BQ399" s="45">
        <f t="shared" si="51"/>
        <v>0</v>
      </c>
      <c r="BR399">
        <f>SUMIFS('9月销毁明细'!D:D,'9月销毁明细'!A:A,E399,'9月销毁明细'!H:H,"Sellable")</f>
        <v>0</v>
      </c>
      <c r="BS399">
        <f>SUMIFS('9月销毁明细'!G:G,'9月销毁明细'!A:A,E399,'9月销毁明细'!H:H,"Sellable")</f>
        <v>0</v>
      </c>
      <c r="BT399">
        <f>SUMIFS('9月销毁明细'!D:D,'9月销毁明细'!A:A,E399,'9月销毁明细'!H:H,"Unsellable")</f>
        <v>0</v>
      </c>
      <c r="BU399">
        <f>SUMIFS('9月销毁明细'!G:G,'9月销毁明细'!A:A,E399,'9月销毁明细'!H:H,"Unsellable")</f>
        <v>0</v>
      </c>
      <c r="BW399">
        <f>IFERROR(I399*VLOOKUP(F399,'9.3成本表'!C:L,10,0),0)</f>
        <v>0</v>
      </c>
      <c r="BX399">
        <f t="shared" si="52"/>
        <v>0</v>
      </c>
      <c r="CC399" s="45">
        <f t="shared" si="53"/>
        <v>0</v>
      </c>
      <c r="CD399" s="45">
        <f t="shared" si="54"/>
        <v>0</v>
      </c>
      <c r="CE399" s="45">
        <f t="shared" si="55"/>
        <v>0</v>
      </c>
    </row>
    <row r="400" spans="4:83" x14ac:dyDescent="0.25">
      <c r="D400" s="20" t="s">
        <v>909</v>
      </c>
      <c r="E400" s="20" t="s">
        <v>910</v>
      </c>
      <c r="F400" s="20">
        <v>4109</v>
      </c>
      <c r="G400">
        <v>394</v>
      </c>
      <c r="H400" s="20"/>
      <c r="I400">
        <f>SUMIFS('总明细 源文件后台下'!G:G,'总明细 源文件后台下'!E:E,E400,'总明细 源文件后台下'!C:C,"Order")</f>
        <v>0</v>
      </c>
      <c r="J400">
        <f>SUMIFS('总明细 源文件后台下'!M:M,'总明细 源文件后台下'!E:E,E400,'总明细 源文件后台下'!C:C,"Order")</f>
        <v>0</v>
      </c>
      <c r="K400">
        <f>SUMIFS('总明细 源文件后台下'!N:N,'总明细 源文件后台下'!E:E,E400,'总明细 源文件后台下'!C:C,"Order")</f>
        <v>0</v>
      </c>
      <c r="L400">
        <f>SUMIFS('总明细 源文件后台下'!O:O,'总明细 源文件后台下'!E:E,E400,'总明细 源文件后台下'!C:C,"Order")</f>
        <v>0</v>
      </c>
      <c r="M400">
        <f>SUMIFS('总明细 源文件后台下'!P:P,'总明细 源文件后台下'!E:E,E400,'总明细 源文件后台下'!C:C,"Order")</f>
        <v>0</v>
      </c>
      <c r="N400">
        <f>SUMIFS('总明细 源文件后台下'!Q:Q,'总明细 源文件后台下'!E:E,E400,'总明细 源文件后台下'!C:C,"Order")</f>
        <v>0</v>
      </c>
      <c r="O400">
        <f>SUMIFS('总明细 源文件后台下'!R:R,'总明细 源文件后台下'!E:E,E400,'总明细 源文件后台下'!C:C,"Order")</f>
        <v>0</v>
      </c>
      <c r="P400">
        <f>SUMIFS('总明细 源文件后台下'!S:S,'总明细 源文件后台下'!E:E,E400,'总明细 源文件后台下'!C:C,"Order")</f>
        <v>0</v>
      </c>
      <c r="Q400">
        <f>SUMIFS('总明细 源文件后台下'!T:T,'总明细 源文件后台下'!E:E,E400,'总明细 源文件后台下'!C:C,"Order")</f>
        <v>0</v>
      </c>
      <c r="R400">
        <f>SUMIFS('总明细 源文件后台下'!U:U,'总明细 源文件后台下'!E:E,E400,'总明细 源文件后台下'!C:C,"Order")</f>
        <v>0</v>
      </c>
      <c r="S400">
        <f>SUMIFS('总明细 源文件后台下'!V:V,'总明细 源文件后台下'!E:E,E400,'总明细 源文件后台下'!C:C,"Order")</f>
        <v>0</v>
      </c>
      <c r="T400">
        <f>SUMIFS('总明细 源文件后台下'!W:W,'总明细 源文件后台下'!E:E,E400,'总明细 源文件后台下'!C:C,"Order")</f>
        <v>0</v>
      </c>
      <c r="U400">
        <f>SUMIFS('总明细 源文件后台下'!G:G,'总明细 源文件后台下'!E:E,E400,'总明细 源文件后台下'!C:C,"Refund")</f>
        <v>0</v>
      </c>
      <c r="V400">
        <f>SUMIFS('总明细 源文件后台下'!M:M,'总明细 源文件后台下'!E:E,E400,'总明细 源文件后台下'!C:C,"Refund")</f>
        <v>0</v>
      </c>
      <c r="W400">
        <f>SUMIFS('总明细 源文件后台下'!N:N,'总明细 源文件后台下'!E:E,E400,'总明细 源文件后台下'!C:C,"Refund")</f>
        <v>0</v>
      </c>
      <c r="X400">
        <f>SUMIFS('总明细 源文件后台下'!O:O,'总明细 源文件后台下'!E:E,E400,'总明细 源文件后台下'!C:C,"Refund")</f>
        <v>0</v>
      </c>
      <c r="Y400">
        <f>SUMIFS('总明细 源文件后台下'!P:P,'总明细 源文件后台下'!E:E,E400,'总明细 源文件后台下'!C:C,"Refund")</f>
        <v>0</v>
      </c>
      <c r="Z400">
        <f>SUMIFS('总明细 源文件后台下'!Q:Q,'总明细 源文件后台下'!E:E,E400,'总明细 源文件后台下'!C:C,"Refund")</f>
        <v>0</v>
      </c>
      <c r="AA400">
        <f>SUMIFS('总明细 源文件后台下'!R:R,'总明细 源文件后台下'!E:E,E400,'总明细 源文件后台下'!C:C,"Refund")</f>
        <v>0</v>
      </c>
      <c r="AB400">
        <f>SUMIFS('总明细 源文件后台下'!S:S,'总明细 源文件后台下'!E:E,E400,'总明细 源文件后台下'!C:C,"Refund")</f>
        <v>0</v>
      </c>
      <c r="AC400">
        <f>SUMIFS('总明细 源文件后台下'!T:T,'总明细 源文件后台下'!E:E,E400,'总明细 源文件后台下'!C:C,"Refund")</f>
        <v>0</v>
      </c>
      <c r="AD400">
        <f>SUMIFS('总明细 源文件后台下'!U:U,'总明细 源文件后台下'!E:E,E400,'总明细 源文件后台下'!C:C,"Refund")</f>
        <v>0</v>
      </c>
      <c r="AE400">
        <f>SUMIFS('总明细 源文件后台下'!V:V,'总明细 源文件后台下'!E:E,E400,'总明细 源文件后台下'!C:C,"Refund")</f>
        <v>0</v>
      </c>
      <c r="AF400">
        <f>SUMIFS('总明细 源文件后台下'!W:W,'总明细 源文件后台下'!E:E,E400,'总明细 源文件后台下'!C:C,"Refund")</f>
        <v>0</v>
      </c>
      <c r="AK400">
        <f>(SUMIF('广告费 源文件后台下'!G:G,E400,'广告费 源文件后台下'!M:M))*-1</f>
        <v>0</v>
      </c>
      <c r="AL400">
        <f>SUMIFS('总明细 源文件后台下'!W:W,'总明细 源文件后台下'!E:E,E400,'总明细 源文件后台下'!C:C,"Adjustment",'总明细 源文件后台下'!F:F,"FBA Inventory Reimbursement - Customer Return")</f>
        <v>0</v>
      </c>
      <c r="AM400">
        <f>SUMIFS('总明细 源文件后台下'!W:W,'总明细 源文件后台下'!E:E,E400,'总明细 源文件后台下'!C:C,"Adjustment",'总明细 源文件后台下'!F:F,"FBA Inventory Reimbursement - Damaged:Warehouse")</f>
        <v>0</v>
      </c>
      <c r="AN400">
        <f>SUMIFS('总明细 源文件后台下'!W:W,'总明细 源文件后台下'!E:E,E400,'总明细 源文件后台下'!C:C,"Adjustment",'总明细 源文件后台下'!F:F,"FBA Inventory Reimbursement - Customer Service Issue")</f>
        <v>0</v>
      </c>
      <c r="AO400">
        <f>SUMIFS('总明细 源文件后台下'!W:W,'总明细 源文件后台下'!E:E,E400,'总明细 源文件后台下'!C:C,"Adjustment",'总明细 源文件后台下'!F:F,"FBA Inventory Reimbursement - Fee Correction")</f>
        <v>0</v>
      </c>
      <c r="AP400">
        <f>SUMIFS('总明细 源文件后台下'!W:W,'总明细 源文件后台下'!E:E,E400,'总明细 源文件后台下'!C:C,"Adjustment",'总明细 源文件后台下'!F:F,"FBA Inventory Reimbursement - General Adjustment")</f>
        <v>0</v>
      </c>
      <c r="AQ400">
        <f>SUMIFS('总明细 源文件后台下'!W:W,'总明细 源文件后台下'!E:E,E400,'总明细 源文件后台下'!C:C,"Adjustment",'总明细 源文件后台下'!F:F,"FBA Inventory Reimbursement - Lost:Inbound")</f>
        <v>0</v>
      </c>
      <c r="AR400">
        <f>SUMIFS('总明细 源文件后台下'!W:W,'总明细 源文件后台下'!E:E,E400,'总明细 源文件后台下'!C:C,"Adjustment",'总明细 源文件后台下'!F:F,"FBA Inventory Reimbursement - Lost:Warehouse")</f>
        <v>0</v>
      </c>
      <c r="AS400">
        <f>SUMIFS('总明细 源文件后台下'!W:W,'总明细 源文件后台下'!E:E,E400,'总明细 源文件后台下'!C:C,"Adjustment",'总明细 源文件后台下'!F:F,"Non-subscription Fee Adjustment")</f>
        <v>0</v>
      </c>
      <c r="AT400">
        <f>SUMIFS('总明细 源文件后台下'!W:W,'总明细 源文件后台下'!E:E,E400,'总明细 源文件后台下'!C:C,"Adjustment",'总明细 源文件后台下'!F:F,"FBA Inventory Placement Service Fee")</f>
        <v>0</v>
      </c>
      <c r="AV400">
        <f>SUMIF('FBA Customer Return Per Unit Fe'!B:B,E400,'FBA Customer Return Per Unit Fe'!C:C)</f>
        <v>0</v>
      </c>
      <c r="AX400">
        <f>(SUMIF('仓储费 源文件后台下'!C:C,E400,'仓储费 源文件后台下'!V:V))*-1</f>
        <v>0</v>
      </c>
      <c r="AZ400">
        <f>SUMIF('Disposal Fee销毁费用-160.95'!B:B,E400,'Disposal Fee销毁费用-160.95'!D:D)*-1</f>
        <v>0</v>
      </c>
      <c r="BC400">
        <f>IFERROR(VLOOKUP(F400,'优惠券-86.4'!F:I,4,0),0)</f>
        <v>0</v>
      </c>
      <c r="BD400">
        <f>IFERROR(VLOOKUP(F400,'早评-120'!E:H,4,0),0)</f>
        <v>0</v>
      </c>
      <c r="BF400">
        <f t="shared" si="48"/>
        <v>0</v>
      </c>
      <c r="BG400">
        <f t="shared" si="49"/>
        <v>0</v>
      </c>
      <c r="BH400">
        <f t="shared" si="50"/>
        <v>0</v>
      </c>
      <c r="BQ400" s="45">
        <f t="shared" si="51"/>
        <v>0</v>
      </c>
      <c r="BR400">
        <f>SUMIFS('9月销毁明细'!D:D,'9月销毁明细'!A:A,E400,'9月销毁明细'!H:H,"Sellable")</f>
        <v>0</v>
      </c>
      <c r="BS400">
        <f>SUMIFS('9月销毁明细'!G:G,'9月销毁明细'!A:A,E400,'9月销毁明细'!H:H,"Sellable")</f>
        <v>0</v>
      </c>
      <c r="BT400">
        <f>SUMIFS('9月销毁明细'!D:D,'9月销毁明细'!A:A,E400,'9月销毁明细'!H:H,"Unsellable")</f>
        <v>0</v>
      </c>
      <c r="BU400">
        <f>SUMIFS('9月销毁明细'!G:G,'9月销毁明细'!A:A,E400,'9月销毁明细'!H:H,"Unsellable")</f>
        <v>0</v>
      </c>
      <c r="BW400">
        <f>IFERROR(I400*VLOOKUP(F400,'9.3成本表'!C:L,10,0),0)</f>
        <v>0</v>
      </c>
      <c r="BX400">
        <f t="shared" si="52"/>
        <v>0</v>
      </c>
      <c r="CC400" s="45">
        <f t="shared" si="53"/>
        <v>0</v>
      </c>
      <c r="CD400" s="45">
        <f t="shared" si="54"/>
        <v>0</v>
      </c>
      <c r="CE400" s="45">
        <f t="shared" si="55"/>
        <v>0</v>
      </c>
    </row>
    <row r="401" spans="4:83" x14ac:dyDescent="0.25">
      <c r="D401" s="20" t="s">
        <v>911</v>
      </c>
      <c r="E401" s="20" t="s">
        <v>912</v>
      </c>
      <c r="F401" s="20">
        <v>4116</v>
      </c>
      <c r="G401">
        <v>395</v>
      </c>
      <c r="H401" s="20"/>
      <c r="I401">
        <f>SUMIFS('总明细 源文件后台下'!G:G,'总明细 源文件后台下'!E:E,E401,'总明细 源文件后台下'!C:C,"Order")</f>
        <v>0</v>
      </c>
      <c r="J401">
        <f>SUMIFS('总明细 源文件后台下'!M:M,'总明细 源文件后台下'!E:E,E401,'总明细 源文件后台下'!C:C,"Order")</f>
        <v>0</v>
      </c>
      <c r="K401">
        <f>SUMIFS('总明细 源文件后台下'!N:N,'总明细 源文件后台下'!E:E,E401,'总明细 源文件后台下'!C:C,"Order")</f>
        <v>0</v>
      </c>
      <c r="L401">
        <f>SUMIFS('总明细 源文件后台下'!O:O,'总明细 源文件后台下'!E:E,E401,'总明细 源文件后台下'!C:C,"Order")</f>
        <v>0</v>
      </c>
      <c r="M401">
        <f>SUMIFS('总明细 源文件后台下'!P:P,'总明细 源文件后台下'!E:E,E401,'总明细 源文件后台下'!C:C,"Order")</f>
        <v>0</v>
      </c>
      <c r="N401">
        <f>SUMIFS('总明细 源文件后台下'!Q:Q,'总明细 源文件后台下'!E:E,E401,'总明细 源文件后台下'!C:C,"Order")</f>
        <v>0</v>
      </c>
      <c r="O401">
        <f>SUMIFS('总明细 源文件后台下'!R:R,'总明细 源文件后台下'!E:E,E401,'总明细 源文件后台下'!C:C,"Order")</f>
        <v>0</v>
      </c>
      <c r="P401">
        <f>SUMIFS('总明细 源文件后台下'!S:S,'总明细 源文件后台下'!E:E,E401,'总明细 源文件后台下'!C:C,"Order")</f>
        <v>0</v>
      </c>
      <c r="Q401">
        <f>SUMIFS('总明细 源文件后台下'!T:T,'总明细 源文件后台下'!E:E,E401,'总明细 源文件后台下'!C:C,"Order")</f>
        <v>0</v>
      </c>
      <c r="R401">
        <f>SUMIFS('总明细 源文件后台下'!U:U,'总明细 源文件后台下'!E:E,E401,'总明细 源文件后台下'!C:C,"Order")</f>
        <v>0</v>
      </c>
      <c r="S401">
        <f>SUMIFS('总明细 源文件后台下'!V:V,'总明细 源文件后台下'!E:E,E401,'总明细 源文件后台下'!C:C,"Order")</f>
        <v>0</v>
      </c>
      <c r="T401">
        <f>SUMIFS('总明细 源文件后台下'!W:W,'总明细 源文件后台下'!E:E,E401,'总明细 源文件后台下'!C:C,"Order")</f>
        <v>0</v>
      </c>
      <c r="U401">
        <f>SUMIFS('总明细 源文件后台下'!G:G,'总明细 源文件后台下'!E:E,E401,'总明细 源文件后台下'!C:C,"Refund")</f>
        <v>0</v>
      </c>
      <c r="V401">
        <f>SUMIFS('总明细 源文件后台下'!M:M,'总明细 源文件后台下'!E:E,E401,'总明细 源文件后台下'!C:C,"Refund")</f>
        <v>0</v>
      </c>
      <c r="W401">
        <f>SUMIFS('总明细 源文件后台下'!N:N,'总明细 源文件后台下'!E:E,E401,'总明细 源文件后台下'!C:C,"Refund")</f>
        <v>0</v>
      </c>
      <c r="X401">
        <f>SUMIFS('总明细 源文件后台下'!O:O,'总明细 源文件后台下'!E:E,E401,'总明细 源文件后台下'!C:C,"Refund")</f>
        <v>0</v>
      </c>
      <c r="Y401">
        <f>SUMIFS('总明细 源文件后台下'!P:P,'总明细 源文件后台下'!E:E,E401,'总明细 源文件后台下'!C:C,"Refund")</f>
        <v>0</v>
      </c>
      <c r="Z401">
        <f>SUMIFS('总明细 源文件后台下'!Q:Q,'总明细 源文件后台下'!E:E,E401,'总明细 源文件后台下'!C:C,"Refund")</f>
        <v>0</v>
      </c>
      <c r="AA401">
        <f>SUMIFS('总明细 源文件后台下'!R:R,'总明细 源文件后台下'!E:E,E401,'总明细 源文件后台下'!C:C,"Refund")</f>
        <v>0</v>
      </c>
      <c r="AB401">
        <f>SUMIFS('总明细 源文件后台下'!S:S,'总明细 源文件后台下'!E:E,E401,'总明细 源文件后台下'!C:C,"Refund")</f>
        <v>0</v>
      </c>
      <c r="AC401">
        <f>SUMIFS('总明细 源文件后台下'!T:T,'总明细 源文件后台下'!E:E,E401,'总明细 源文件后台下'!C:C,"Refund")</f>
        <v>0</v>
      </c>
      <c r="AD401">
        <f>SUMIFS('总明细 源文件后台下'!U:U,'总明细 源文件后台下'!E:E,E401,'总明细 源文件后台下'!C:C,"Refund")</f>
        <v>0</v>
      </c>
      <c r="AE401">
        <f>SUMIFS('总明细 源文件后台下'!V:V,'总明细 源文件后台下'!E:E,E401,'总明细 源文件后台下'!C:C,"Refund")</f>
        <v>0</v>
      </c>
      <c r="AF401">
        <f>SUMIFS('总明细 源文件后台下'!W:W,'总明细 源文件后台下'!E:E,E401,'总明细 源文件后台下'!C:C,"Refund")</f>
        <v>0</v>
      </c>
      <c r="AK401">
        <f>(SUMIF('广告费 源文件后台下'!G:G,E401,'广告费 源文件后台下'!M:M))*-1</f>
        <v>0</v>
      </c>
      <c r="AL401">
        <f>SUMIFS('总明细 源文件后台下'!W:W,'总明细 源文件后台下'!E:E,E401,'总明细 源文件后台下'!C:C,"Adjustment",'总明细 源文件后台下'!F:F,"FBA Inventory Reimbursement - Customer Return")</f>
        <v>0</v>
      </c>
      <c r="AM401">
        <f>SUMIFS('总明细 源文件后台下'!W:W,'总明细 源文件后台下'!E:E,E401,'总明细 源文件后台下'!C:C,"Adjustment",'总明细 源文件后台下'!F:F,"FBA Inventory Reimbursement - Damaged:Warehouse")</f>
        <v>0</v>
      </c>
      <c r="AN401">
        <f>SUMIFS('总明细 源文件后台下'!W:W,'总明细 源文件后台下'!E:E,E401,'总明细 源文件后台下'!C:C,"Adjustment",'总明细 源文件后台下'!F:F,"FBA Inventory Reimbursement - Customer Service Issue")</f>
        <v>0</v>
      </c>
      <c r="AO401">
        <f>SUMIFS('总明细 源文件后台下'!W:W,'总明细 源文件后台下'!E:E,E401,'总明细 源文件后台下'!C:C,"Adjustment",'总明细 源文件后台下'!F:F,"FBA Inventory Reimbursement - Fee Correction")</f>
        <v>0</v>
      </c>
      <c r="AP401">
        <f>SUMIFS('总明细 源文件后台下'!W:W,'总明细 源文件后台下'!E:E,E401,'总明细 源文件后台下'!C:C,"Adjustment",'总明细 源文件后台下'!F:F,"FBA Inventory Reimbursement - General Adjustment")</f>
        <v>0</v>
      </c>
      <c r="AQ401">
        <f>SUMIFS('总明细 源文件后台下'!W:W,'总明细 源文件后台下'!E:E,E401,'总明细 源文件后台下'!C:C,"Adjustment",'总明细 源文件后台下'!F:F,"FBA Inventory Reimbursement - Lost:Inbound")</f>
        <v>0</v>
      </c>
      <c r="AR401">
        <f>SUMIFS('总明细 源文件后台下'!W:W,'总明细 源文件后台下'!E:E,E401,'总明细 源文件后台下'!C:C,"Adjustment",'总明细 源文件后台下'!F:F,"FBA Inventory Reimbursement - Lost:Warehouse")</f>
        <v>0</v>
      </c>
      <c r="AS401">
        <f>SUMIFS('总明细 源文件后台下'!W:W,'总明细 源文件后台下'!E:E,E401,'总明细 源文件后台下'!C:C,"Adjustment",'总明细 源文件后台下'!F:F,"Non-subscription Fee Adjustment")</f>
        <v>0</v>
      </c>
      <c r="AT401">
        <f>SUMIFS('总明细 源文件后台下'!W:W,'总明细 源文件后台下'!E:E,E401,'总明细 源文件后台下'!C:C,"Adjustment",'总明细 源文件后台下'!F:F,"FBA Inventory Placement Service Fee")</f>
        <v>0</v>
      </c>
      <c r="AV401">
        <f>SUMIF('FBA Customer Return Per Unit Fe'!B:B,E401,'FBA Customer Return Per Unit Fe'!C:C)</f>
        <v>0</v>
      </c>
      <c r="AX401">
        <f>(SUMIF('仓储费 源文件后台下'!C:C,E401,'仓储费 源文件后台下'!V:V))*-1</f>
        <v>0</v>
      </c>
      <c r="AZ401">
        <f>SUMIF('Disposal Fee销毁费用-160.95'!B:B,E401,'Disposal Fee销毁费用-160.95'!D:D)*-1</f>
        <v>0</v>
      </c>
      <c r="BC401">
        <f>IFERROR(VLOOKUP(F401,'优惠券-86.4'!F:I,4,0),0)</f>
        <v>0</v>
      </c>
      <c r="BD401">
        <f>IFERROR(VLOOKUP(F401,'早评-120'!E:H,4,0),0)</f>
        <v>0</v>
      </c>
      <c r="BF401">
        <f t="shared" si="48"/>
        <v>0</v>
      </c>
      <c r="BG401">
        <f t="shared" si="49"/>
        <v>0</v>
      </c>
      <c r="BH401">
        <f t="shared" si="50"/>
        <v>0</v>
      </c>
      <c r="BQ401" s="45">
        <f t="shared" si="51"/>
        <v>0</v>
      </c>
      <c r="BR401">
        <f>SUMIFS('9月销毁明细'!D:D,'9月销毁明细'!A:A,E401,'9月销毁明细'!H:H,"Sellable")</f>
        <v>0</v>
      </c>
      <c r="BS401">
        <f>SUMIFS('9月销毁明细'!G:G,'9月销毁明细'!A:A,E401,'9月销毁明细'!H:H,"Sellable")</f>
        <v>0</v>
      </c>
      <c r="BT401">
        <f>SUMIFS('9月销毁明细'!D:D,'9月销毁明细'!A:A,E401,'9月销毁明细'!H:H,"Unsellable")</f>
        <v>0</v>
      </c>
      <c r="BU401">
        <f>SUMIFS('9月销毁明细'!G:G,'9月销毁明细'!A:A,E401,'9月销毁明细'!H:H,"Unsellable")</f>
        <v>0</v>
      </c>
      <c r="BW401">
        <f>IFERROR(I401*VLOOKUP(F401,'9.3成本表'!C:L,10,0),0)</f>
        <v>0</v>
      </c>
      <c r="BX401">
        <f t="shared" si="52"/>
        <v>0</v>
      </c>
      <c r="CC401" s="45">
        <f t="shared" si="53"/>
        <v>0</v>
      </c>
      <c r="CD401" s="45">
        <f t="shared" si="54"/>
        <v>0</v>
      </c>
      <c r="CE401" s="45">
        <f t="shared" si="55"/>
        <v>0</v>
      </c>
    </row>
    <row r="402" spans="4:83" x14ac:dyDescent="0.25">
      <c r="D402" s="20" t="s">
        <v>913</v>
      </c>
      <c r="E402" s="20" t="s">
        <v>914</v>
      </c>
      <c r="F402" s="20">
        <v>4116</v>
      </c>
      <c r="G402">
        <v>396</v>
      </c>
      <c r="H402" s="20"/>
      <c r="I402">
        <f>SUMIFS('总明细 源文件后台下'!G:G,'总明细 源文件后台下'!E:E,E402,'总明细 源文件后台下'!C:C,"Order")</f>
        <v>0</v>
      </c>
      <c r="J402">
        <f>SUMIFS('总明细 源文件后台下'!M:M,'总明细 源文件后台下'!E:E,E402,'总明细 源文件后台下'!C:C,"Order")</f>
        <v>0</v>
      </c>
      <c r="K402">
        <f>SUMIFS('总明细 源文件后台下'!N:N,'总明细 源文件后台下'!E:E,E402,'总明细 源文件后台下'!C:C,"Order")</f>
        <v>0</v>
      </c>
      <c r="L402">
        <f>SUMIFS('总明细 源文件后台下'!O:O,'总明细 源文件后台下'!E:E,E402,'总明细 源文件后台下'!C:C,"Order")</f>
        <v>0</v>
      </c>
      <c r="M402">
        <f>SUMIFS('总明细 源文件后台下'!P:P,'总明细 源文件后台下'!E:E,E402,'总明细 源文件后台下'!C:C,"Order")</f>
        <v>0</v>
      </c>
      <c r="N402">
        <f>SUMIFS('总明细 源文件后台下'!Q:Q,'总明细 源文件后台下'!E:E,E402,'总明细 源文件后台下'!C:C,"Order")</f>
        <v>0</v>
      </c>
      <c r="O402">
        <f>SUMIFS('总明细 源文件后台下'!R:R,'总明细 源文件后台下'!E:E,E402,'总明细 源文件后台下'!C:C,"Order")</f>
        <v>0</v>
      </c>
      <c r="P402">
        <f>SUMIFS('总明细 源文件后台下'!S:S,'总明细 源文件后台下'!E:E,E402,'总明细 源文件后台下'!C:C,"Order")</f>
        <v>0</v>
      </c>
      <c r="Q402">
        <f>SUMIFS('总明细 源文件后台下'!T:T,'总明细 源文件后台下'!E:E,E402,'总明细 源文件后台下'!C:C,"Order")</f>
        <v>0</v>
      </c>
      <c r="R402">
        <f>SUMIFS('总明细 源文件后台下'!U:U,'总明细 源文件后台下'!E:E,E402,'总明细 源文件后台下'!C:C,"Order")</f>
        <v>0</v>
      </c>
      <c r="S402">
        <f>SUMIFS('总明细 源文件后台下'!V:V,'总明细 源文件后台下'!E:E,E402,'总明细 源文件后台下'!C:C,"Order")</f>
        <v>0</v>
      </c>
      <c r="T402">
        <f>SUMIFS('总明细 源文件后台下'!W:W,'总明细 源文件后台下'!E:E,E402,'总明细 源文件后台下'!C:C,"Order")</f>
        <v>0</v>
      </c>
      <c r="U402">
        <f>SUMIFS('总明细 源文件后台下'!G:G,'总明细 源文件后台下'!E:E,E402,'总明细 源文件后台下'!C:C,"Refund")</f>
        <v>0</v>
      </c>
      <c r="V402">
        <f>SUMIFS('总明细 源文件后台下'!M:M,'总明细 源文件后台下'!E:E,E402,'总明细 源文件后台下'!C:C,"Refund")</f>
        <v>0</v>
      </c>
      <c r="W402">
        <f>SUMIFS('总明细 源文件后台下'!N:N,'总明细 源文件后台下'!E:E,E402,'总明细 源文件后台下'!C:C,"Refund")</f>
        <v>0</v>
      </c>
      <c r="X402">
        <f>SUMIFS('总明细 源文件后台下'!O:O,'总明细 源文件后台下'!E:E,E402,'总明细 源文件后台下'!C:C,"Refund")</f>
        <v>0</v>
      </c>
      <c r="Y402">
        <f>SUMIFS('总明细 源文件后台下'!P:P,'总明细 源文件后台下'!E:E,E402,'总明细 源文件后台下'!C:C,"Refund")</f>
        <v>0</v>
      </c>
      <c r="Z402">
        <f>SUMIFS('总明细 源文件后台下'!Q:Q,'总明细 源文件后台下'!E:E,E402,'总明细 源文件后台下'!C:C,"Refund")</f>
        <v>0</v>
      </c>
      <c r="AA402">
        <f>SUMIFS('总明细 源文件后台下'!R:R,'总明细 源文件后台下'!E:E,E402,'总明细 源文件后台下'!C:C,"Refund")</f>
        <v>0</v>
      </c>
      <c r="AB402">
        <f>SUMIFS('总明细 源文件后台下'!S:S,'总明细 源文件后台下'!E:E,E402,'总明细 源文件后台下'!C:C,"Refund")</f>
        <v>0</v>
      </c>
      <c r="AC402">
        <f>SUMIFS('总明细 源文件后台下'!T:T,'总明细 源文件后台下'!E:E,E402,'总明细 源文件后台下'!C:C,"Refund")</f>
        <v>0</v>
      </c>
      <c r="AD402">
        <f>SUMIFS('总明细 源文件后台下'!U:U,'总明细 源文件后台下'!E:E,E402,'总明细 源文件后台下'!C:C,"Refund")</f>
        <v>0</v>
      </c>
      <c r="AE402">
        <f>SUMIFS('总明细 源文件后台下'!V:V,'总明细 源文件后台下'!E:E,E402,'总明细 源文件后台下'!C:C,"Refund")</f>
        <v>0</v>
      </c>
      <c r="AF402">
        <f>SUMIFS('总明细 源文件后台下'!W:W,'总明细 源文件后台下'!E:E,E402,'总明细 源文件后台下'!C:C,"Refund")</f>
        <v>0</v>
      </c>
      <c r="AK402">
        <f>(SUMIF('广告费 源文件后台下'!G:G,E402,'广告费 源文件后台下'!M:M))*-1</f>
        <v>0</v>
      </c>
      <c r="AL402">
        <f>SUMIFS('总明细 源文件后台下'!W:W,'总明细 源文件后台下'!E:E,E402,'总明细 源文件后台下'!C:C,"Adjustment",'总明细 源文件后台下'!F:F,"FBA Inventory Reimbursement - Customer Return")</f>
        <v>0</v>
      </c>
      <c r="AM402">
        <f>SUMIFS('总明细 源文件后台下'!W:W,'总明细 源文件后台下'!E:E,E402,'总明细 源文件后台下'!C:C,"Adjustment",'总明细 源文件后台下'!F:F,"FBA Inventory Reimbursement - Damaged:Warehouse")</f>
        <v>0</v>
      </c>
      <c r="AN402">
        <f>SUMIFS('总明细 源文件后台下'!W:W,'总明细 源文件后台下'!E:E,E402,'总明细 源文件后台下'!C:C,"Adjustment",'总明细 源文件后台下'!F:F,"FBA Inventory Reimbursement - Customer Service Issue")</f>
        <v>0</v>
      </c>
      <c r="AO402">
        <f>SUMIFS('总明细 源文件后台下'!W:W,'总明细 源文件后台下'!E:E,E402,'总明细 源文件后台下'!C:C,"Adjustment",'总明细 源文件后台下'!F:F,"FBA Inventory Reimbursement - Fee Correction")</f>
        <v>0</v>
      </c>
      <c r="AP402">
        <f>SUMIFS('总明细 源文件后台下'!W:W,'总明细 源文件后台下'!E:E,E402,'总明细 源文件后台下'!C:C,"Adjustment",'总明细 源文件后台下'!F:F,"FBA Inventory Reimbursement - General Adjustment")</f>
        <v>0</v>
      </c>
      <c r="AQ402">
        <f>SUMIFS('总明细 源文件后台下'!W:W,'总明细 源文件后台下'!E:E,E402,'总明细 源文件后台下'!C:C,"Adjustment",'总明细 源文件后台下'!F:F,"FBA Inventory Reimbursement - Lost:Inbound")</f>
        <v>0</v>
      </c>
      <c r="AR402">
        <f>SUMIFS('总明细 源文件后台下'!W:W,'总明细 源文件后台下'!E:E,E402,'总明细 源文件后台下'!C:C,"Adjustment",'总明细 源文件后台下'!F:F,"FBA Inventory Reimbursement - Lost:Warehouse")</f>
        <v>0</v>
      </c>
      <c r="AS402">
        <f>SUMIFS('总明细 源文件后台下'!W:W,'总明细 源文件后台下'!E:E,E402,'总明细 源文件后台下'!C:C,"Adjustment",'总明细 源文件后台下'!F:F,"Non-subscription Fee Adjustment")</f>
        <v>0</v>
      </c>
      <c r="AT402">
        <f>SUMIFS('总明细 源文件后台下'!W:W,'总明细 源文件后台下'!E:E,E402,'总明细 源文件后台下'!C:C,"Adjustment",'总明细 源文件后台下'!F:F,"FBA Inventory Placement Service Fee")</f>
        <v>0</v>
      </c>
      <c r="AV402">
        <f>SUMIF('FBA Customer Return Per Unit Fe'!B:B,E402,'FBA Customer Return Per Unit Fe'!C:C)</f>
        <v>0</v>
      </c>
      <c r="AX402">
        <f>(SUMIF('仓储费 源文件后台下'!C:C,E402,'仓储费 源文件后台下'!V:V))*-1</f>
        <v>-3.2100000000000004E-2</v>
      </c>
      <c r="AZ402">
        <f>SUMIF('Disposal Fee销毁费用-160.95'!B:B,E402,'Disposal Fee销毁费用-160.95'!D:D)*-1</f>
        <v>-0.44999999999999996</v>
      </c>
      <c r="BC402">
        <f>IFERROR(VLOOKUP(F402,'优惠券-86.4'!F:I,4,0),0)</f>
        <v>0</v>
      </c>
      <c r="BD402">
        <f>IFERROR(VLOOKUP(F402,'早评-120'!E:H,4,0),0)</f>
        <v>0</v>
      </c>
      <c r="BF402">
        <f t="shared" si="48"/>
        <v>-0.48209999999999997</v>
      </c>
      <c r="BG402">
        <f t="shared" si="49"/>
        <v>0</v>
      </c>
      <c r="BH402">
        <f t="shared" si="50"/>
        <v>-3.1336499999999998</v>
      </c>
      <c r="BQ402" s="45">
        <f t="shared" si="51"/>
        <v>-3.1336499999999998</v>
      </c>
      <c r="BR402">
        <f>SUMIFS('9月销毁明细'!D:D,'9月销毁明细'!A:A,E402,'9月销毁明细'!H:H,"Sellable")</f>
        <v>0</v>
      </c>
      <c r="BS402">
        <f>SUMIFS('9月销毁明细'!G:G,'9月销毁明细'!A:A,E402,'9月销毁明细'!H:H,"Sellable")</f>
        <v>0</v>
      </c>
      <c r="BT402">
        <f>SUMIFS('9月销毁明细'!D:D,'9月销毁明细'!A:A,E402,'9月销毁明细'!H:H,"Unsellable")</f>
        <v>0</v>
      </c>
      <c r="BU402">
        <f>SUMIFS('9月销毁明细'!G:G,'9月销毁明细'!A:A,E402,'9月销毁明细'!H:H,"Unsellable")</f>
        <v>0</v>
      </c>
      <c r="BW402">
        <f>IFERROR(I402*VLOOKUP(F402,'9.3成本表'!C:L,10,0),0)</f>
        <v>0</v>
      </c>
      <c r="BX402">
        <f t="shared" si="52"/>
        <v>0</v>
      </c>
      <c r="CC402" s="45">
        <f t="shared" si="53"/>
        <v>-3.1336499999999998</v>
      </c>
      <c r="CD402" s="45">
        <f t="shared" si="54"/>
        <v>0</v>
      </c>
      <c r="CE402" s="45">
        <f t="shared" si="55"/>
        <v>0</v>
      </c>
    </row>
    <row r="403" spans="4:83" x14ac:dyDescent="0.25">
      <c r="D403" s="20" t="s">
        <v>915</v>
      </c>
      <c r="E403" s="20" t="s">
        <v>916</v>
      </c>
      <c r="F403" s="20">
        <v>4116</v>
      </c>
      <c r="G403">
        <v>397</v>
      </c>
      <c r="H403" s="20"/>
      <c r="I403">
        <f>SUMIFS('总明细 源文件后台下'!G:G,'总明细 源文件后台下'!E:E,E403,'总明细 源文件后台下'!C:C,"Order")</f>
        <v>0</v>
      </c>
      <c r="J403">
        <f>SUMIFS('总明细 源文件后台下'!M:M,'总明细 源文件后台下'!E:E,E403,'总明细 源文件后台下'!C:C,"Order")</f>
        <v>0</v>
      </c>
      <c r="K403">
        <f>SUMIFS('总明细 源文件后台下'!N:N,'总明细 源文件后台下'!E:E,E403,'总明细 源文件后台下'!C:C,"Order")</f>
        <v>0</v>
      </c>
      <c r="L403">
        <f>SUMIFS('总明细 源文件后台下'!O:O,'总明细 源文件后台下'!E:E,E403,'总明细 源文件后台下'!C:C,"Order")</f>
        <v>0</v>
      </c>
      <c r="M403">
        <f>SUMIFS('总明细 源文件后台下'!P:P,'总明细 源文件后台下'!E:E,E403,'总明细 源文件后台下'!C:C,"Order")</f>
        <v>0</v>
      </c>
      <c r="N403">
        <f>SUMIFS('总明细 源文件后台下'!Q:Q,'总明细 源文件后台下'!E:E,E403,'总明细 源文件后台下'!C:C,"Order")</f>
        <v>0</v>
      </c>
      <c r="O403">
        <f>SUMIFS('总明细 源文件后台下'!R:R,'总明细 源文件后台下'!E:E,E403,'总明细 源文件后台下'!C:C,"Order")</f>
        <v>0</v>
      </c>
      <c r="P403">
        <f>SUMIFS('总明细 源文件后台下'!S:S,'总明细 源文件后台下'!E:E,E403,'总明细 源文件后台下'!C:C,"Order")</f>
        <v>0</v>
      </c>
      <c r="Q403">
        <f>SUMIFS('总明细 源文件后台下'!T:T,'总明细 源文件后台下'!E:E,E403,'总明细 源文件后台下'!C:C,"Order")</f>
        <v>0</v>
      </c>
      <c r="R403">
        <f>SUMIFS('总明细 源文件后台下'!U:U,'总明细 源文件后台下'!E:E,E403,'总明细 源文件后台下'!C:C,"Order")</f>
        <v>0</v>
      </c>
      <c r="S403">
        <f>SUMIFS('总明细 源文件后台下'!V:V,'总明细 源文件后台下'!E:E,E403,'总明细 源文件后台下'!C:C,"Order")</f>
        <v>0</v>
      </c>
      <c r="T403">
        <f>SUMIFS('总明细 源文件后台下'!W:W,'总明细 源文件后台下'!E:E,E403,'总明细 源文件后台下'!C:C,"Order")</f>
        <v>0</v>
      </c>
      <c r="U403">
        <f>SUMIFS('总明细 源文件后台下'!G:G,'总明细 源文件后台下'!E:E,E403,'总明细 源文件后台下'!C:C,"Refund")</f>
        <v>0</v>
      </c>
      <c r="V403">
        <f>SUMIFS('总明细 源文件后台下'!M:M,'总明细 源文件后台下'!E:E,E403,'总明细 源文件后台下'!C:C,"Refund")</f>
        <v>0</v>
      </c>
      <c r="W403">
        <f>SUMIFS('总明细 源文件后台下'!N:N,'总明细 源文件后台下'!E:E,E403,'总明细 源文件后台下'!C:C,"Refund")</f>
        <v>0</v>
      </c>
      <c r="X403">
        <f>SUMIFS('总明细 源文件后台下'!O:O,'总明细 源文件后台下'!E:E,E403,'总明细 源文件后台下'!C:C,"Refund")</f>
        <v>0</v>
      </c>
      <c r="Y403">
        <f>SUMIFS('总明细 源文件后台下'!P:P,'总明细 源文件后台下'!E:E,E403,'总明细 源文件后台下'!C:C,"Refund")</f>
        <v>0</v>
      </c>
      <c r="Z403">
        <f>SUMIFS('总明细 源文件后台下'!Q:Q,'总明细 源文件后台下'!E:E,E403,'总明细 源文件后台下'!C:C,"Refund")</f>
        <v>0</v>
      </c>
      <c r="AA403">
        <f>SUMIFS('总明细 源文件后台下'!R:R,'总明细 源文件后台下'!E:E,E403,'总明细 源文件后台下'!C:C,"Refund")</f>
        <v>0</v>
      </c>
      <c r="AB403">
        <f>SUMIFS('总明细 源文件后台下'!S:S,'总明细 源文件后台下'!E:E,E403,'总明细 源文件后台下'!C:C,"Refund")</f>
        <v>0</v>
      </c>
      <c r="AC403">
        <f>SUMIFS('总明细 源文件后台下'!T:T,'总明细 源文件后台下'!E:E,E403,'总明细 源文件后台下'!C:C,"Refund")</f>
        <v>0</v>
      </c>
      <c r="AD403">
        <f>SUMIFS('总明细 源文件后台下'!U:U,'总明细 源文件后台下'!E:E,E403,'总明细 源文件后台下'!C:C,"Refund")</f>
        <v>0</v>
      </c>
      <c r="AE403">
        <f>SUMIFS('总明细 源文件后台下'!V:V,'总明细 源文件后台下'!E:E,E403,'总明细 源文件后台下'!C:C,"Refund")</f>
        <v>0</v>
      </c>
      <c r="AF403">
        <f>SUMIFS('总明细 源文件后台下'!W:W,'总明细 源文件后台下'!E:E,E403,'总明细 源文件后台下'!C:C,"Refund")</f>
        <v>0</v>
      </c>
      <c r="AK403">
        <f>(SUMIF('广告费 源文件后台下'!G:G,E403,'广告费 源文件后台下'!M:M))*-1</f>
        <v>0</v>
      </c>
      <c r="AL403">
        <f>SUMIFS('总明细 源文件后台下'!W:W,'总明细 源文件后台下'!E:E,E403,'总明细 源文件后台下'!C:C,"Adjustment",'总明细 源文件后台下'!F:F,"FBA Inventory Reimbursement - Customer Return")</f>
        <v>0</v>
      </c>
      <c r="AM403">
        <f>SUMIFS('总明细 源文件后台下'!W:W,'总明细 源文件后台下'!E:E,E403,'总明细 源文件后台下'!C:C,"Adjustment",'总明细 源文件后台下'!F:F,"FBA Inventory Reimbursement - Damaged:Warehouse")</f>
        <v>0</v>
      </c>
      <c r="AN403">
        <f>SUMIFS('总明细 源文件后台下'!W:W,'总明细 源文件后台下'!E:E,E403,'总明细 源文件后台下'!C:C,"Adjustment",'总明细 源文件后台下'!F:F,"FBA Inventory Reimbursement - Customer Service Issue")</f>
        <v>0</v>
      </c>
      <c r="AO403">
        <f>SUMIFS('总明细 源文件后台下'!W:W,'总明细 源文件后台下'!E:E,E403,'总明细 源文件后台下'!C:C,"Adjustment",'总明细 源文件后台下'!F:F,"FBA Inventory Reimbursement - Fee Correction")</f>
        <v>0</v>
      </c>
      <c r="AP403">
        <f>SUMIFS('总明细 源文件后台下'!W:W,'总明细 源文件后台下'!E:E,E403,'总明细 源文件后台下'!C:C,"Adjustment",'总明细 源文件后台下'!F:F,"FBA Inventory Reimbursement - General Adjustment")</f>
        <v>0</v>
      </c>
      <c r="AQ403">
        <f>SUMIFS('总明细 源文件后台下'!W:W,'总明细 源文件后台下'!E:E,E403,'总明细 源文件后台下'!C:C,"Adjustment",'总明细 源文件后台下'!F:F,"FBA Inventory Reimbursement - Lost:Inbound")</f>
        <v>0</v>
      </c>
      <c r="AR403">
        <f>SUMIFS('总明细 源文件后台下'!W:W,'总明细 源文件后台下'!E:E,E403,'总明细 源文件后台下'!C:C,"Adjustment",'总明细 源文件后台下'!F:F,"FBA Inventory Reimbursement - Lost:Warehouse")</f>
        <v>0</v>
      </c>
      <c r="AS403">
        <f>SUMIFS('总明细 源文件后台下'!W:W,'总明细 源文件后台下'!E:E,E403,'总明细 源文件后台下'!C:C,"Adjustment",'总明细 源文件后台下'!F:F,"Non-subscription Fee Adjustment")</f>
        <v>0</v>
      </c>
      <c r="AT403">
        <f>SUMIFS('总明细 源文件后台下'!W:W,'总明细 源文件后台下'!E:E,E403,'总明细 源文件后台下'!C:C,"Adjustment",'总明细 源文件后台下'!F:F,"FBA Inventory Placement Service Fee")</f>
        <v>0</v>
      </c>
      <c r="AV403">
        <f>SUMIF('FBA Customer Return Per Unit Fe'!B:B,E403,'FBA Customer Return Per Unit Fe'!C:C)</f>
        <v>0</v>
      </c>
      <c r="AX403">
        <f>(SUMIF('仓储费 源文件后台下'!C:C,E403,'仓储费 源文件后台下'!V:V))*-1</f>
        <v>-1.5699999999999999E-2</v>
      </c>
      <c r="AZ403">
        <f>SUMIF('Disposal Fee销毁费用-160.95'!B:B,E403,'Disposal Fee销毁费用-160.95'!D:D)*-1</f>
        <v>0</v>
      </c>
      <c r="BC403">
        <f>IFERROR(VLOOKUP(F403,'优惠券-86.4'!F:I,4,0),0)</f>
        <v>0</v>
      </c>
      <c r="BD403">
        <f>IFERROR(VLOOKUP(F403,'早评-120'!E:H,4,0),0)</f>
        <v>0</v>
      </c>
      <c r="BF403">
        <f t="shared" si="48"/>
        <v>-1.5699999999999999E-2</v>
      </c>
      <c r="BG403">
        <f t="shared" si="49"/>
        <v>0</v>
      </c>
      <c r="BH403">
        <f t="shared" si="50"/>
        <v>-0.10204999999999999</v>
      </c>
      <c r="BQ403" s="45">
        <f t="shared" si="51"/>
        <v>-0.10204999999999999</v>
      </c>
      <c r="BR403">
        <f>SUMIFS('9月销毁明细'!D:D,'9月销毁明细'!A:A,E403,'9月销毁明细'!H:H,"Sellable")</f>
        <v>0</v>
      </c>
      <c r="BS403">
        <f>SUMIFS('9月销毁明细'!G:G,'9月销毁明细'!A:A,E403,'9月销毁明细'!H:H,"Sellable")</f>
        <v>0</v>
      </c>
      <c r="BT403">
        <f>SUMIFS('9月销毁明细'!D:D,'9月销毁明细'!A:A,E403,'9月销毁明细'!H:H,"Unsellable")</f>
        <v>0</v>
      </c>
      <c r="BU403">
        <f>SUMIFS('9月销毁明细'!G:G,'9月销毁明细'!A:A,E403,'9月销毁明细'!H:H,"Unsellable")</f>
        <v>0</v>
      </c>
      <c r="BW403">
        <f>IFERROR(I403*VLOOKUP(F403,'9.3成本表'!C:L,10,0),0)</f>
        <v>0</v>
      </c>
      <c r="BX403">
        <f t="shared" si="52"/>
        <v>0</v>
      </c>
      <c r="CC403" s="45">
        <f t="shared" si="53"/>
        <v>-0.10204999999999999</v>
      </c>
      <c r="CD403" s="45">
        <f t="shared" si="54"/>
        <v>0</v>
      </c>
      <c r="CE403" s="45">
        <f t="shared" si="55"/>
        <v>0</v>
      </c>
    </row>
    <row r="404" spans="4:83" x14ac:dyDescent="0.25">
      <c r="D404" s="20" t="s">
        <v>917</v>
      </c>
      <c r="E404" s="20" t="s">
        <v>918</v>
      </c>
      <c r="F404" s="20">
        <v>4117</v>
      </c>
      <c r="G404">
        <v>398</v>
      </c>
      <c r="H404" s="20"/>
      <c r="I404">
        <f>SUMIFS('总明细 源文件后台下'!G:G,'总明细 源文件后台下'!E:E,E404,'总明细 源文件后台下'!C:C,"Order")</f>
        <v>0</v>
      </c>
      <c r="J404">
        <f>SUMIFS('总明细 源文件后台下'!M:M,'总明细 源文件后台下'!E:E,E404,'总明细 源文件后台下'!C:C,"Order")</f>
        <v>0</v>
      </c>
      <c r="K404">
        <f>SUMIFS('总明细 源文件后台下'!N:N,'总明细 源文件后台下'!E:E,E404,'总明细 源文件后台下'!C:C,"Order")</f>
        <v>0</v>
      </c>
      <c r="L404">
        <f>SUMIFS('总明细 源文件后台下'!O:O,'总明细 源文件后台下'!E:E,E404,'总明细 源文件后台下'!C:C,"Order")</f>
        <v>0</v>
      </c>
      <c r="M404">
        <f>SUMIFS('总明细 源文件后台下'!P:P,'总明细 源文件后台下'!E:E,E404,'总明细 源文件后台下'!C:C,"Order")</f>
        <v>0</v>
      </c>
      <c r="N404">
        <f>SUMIFS('总明细 源文件后台下'!Q:Q,'总明细 源文件后台下'!E:E,E404,'总明细 源文件后台下'!C:C,"Order")</f>
        <v>0</v>
      </c>
      <c r="O404">
        <f>SUMIFS('总明细 源文件后台下'!R:R,'总明细 源文件后台下'!E:E,E404,'总明细 源文件后台下'!C:C,"Order")</f>
        <v>0</v>
      </c>
      <c r="P404">
        <f>SUMIFS('总明细 源文件后台下'!S:S,'总明细 源文件后台下'!E:E,E404,'总明细 源文件后台下'!C:C,"Order")</f>
        <v>0</v>
      </c>
      <c r="Q404">
        <f>SUMIFS('总明细 源文件后台下'!T:T,'总明细 源文件后台下'!E:E,E404,'总明细 源文件后台下'!C:C,"Order")</f>
        <v>0</v>
      </c>
      <c r="R404">
        <f>SUMIFS('总明细 源文件后台下'!U:U,'总明细 源文件后台下'!E:E,E404,'总明细 源文件后台下'!C:C,"Order")</f>
        <v>0</v>
      </c>
      <c r="S404">
        <f>SUMIFS('总明细 源文件后台下'!V:V,'总明细 源文件后台下'!E:E,E404,'总明细 源文件后台下'!C:C,"Order")</f>
        <v>0</v>
      </c>
      <c r="T404">
        <f>SUMIFS('总明细 源文件后台下'!W:W,'总明细 源文件后台下'!E:E,E404,'总明细 源文件后台下'!C:C,"Order")</f>
        <v>0</v>
      </c>
      <c r="U404">
        <f>SUMIFS('总明细 源文件后台下'!G:G,'总明细 源文件后台下'!E:E,E404,'总明细 源文件后台下'!C:C,"Refund")</f>
        <v>0</v>
      </c>
      <c r="V404">
        <f>SUMIFS('总明细 源文件后台下'!M:M,'总明细 源文件后台下'!E:E,E404,'总明细 源文件后台下'!C:C,"Refund")</f>
        <v>0</v>
      </c>
      <c r="W404">
        <f>SUMIFS('总明细 源文件后台下'!N:N,'总明细 源文件后台下'!E:E,E404,'总明细 源文件后台下'!C:C,"Refund")</f>
        <v>0</v>
      </c>
      <c r="X404">
        <f>SUMIFS('总明细 源文件后台下'!O:O,'总明细 源文件后台下'!E:E,E404,'总明细 源文件后台下'!C:C,"Refund")</f>
        <v>0</v>
      </c>
      <c r="Y404">
        <f>SUMIFS('总明细 源文件后台下'!P:P,'总明细 源文件后台下'!E:E,E404,'总明细 源文件后台下'!C:C,"Refund")</f>
        <v>0</v>
      </c>
      <c r="Z404">
        <f>SUMIFS('总明细 源文件后台下'!Q:Q,'总明细 源文件后台下'!E:E,E404,'总明细 源文件后台下'!C:C,"Refund")</f>
        <v>0</v>
      </c>
      <c r="AA404">
        <f>SUMIFS('总明细 源文件后台下'!R:R,'总明细 源文件后台下'!E:E,E404,'总明细 源文件后台下'!C:C,"Refund")</f>
        <v>0</v>
      </c>
      <c r="AB404">
        <f>SUMIFS('总明细 源文件后台下'!S:S,'总明细 源文件后台下'!E:E,E404,'总明细 源文件后台下'!C:C,"Refund")</f>
        <v>0</v>
      </c>
      <c r="AC404">
        <f>SUMIFS('总明细 源文件后台下'!T:T,'总明细 源文件后台下'!E:E,E404,'总明细 源文件后台下'!C:C,"Refund")</f>
        <v>0</v>
      </c>
      <c r="AD404">
        <f>SUMIFS('总明细 源文件后台下'!U:U,'总明细 源文件后台下'!E:E,E404,'总明细 源文件后台下'!C:C,"Refund")</f>
        <v>0</v>
      </c>
      <c r="AE404">
        <f>SUMIFS('总明细 源文件后台下'!V:V,'总明细 源文件后台下'!E:E,E404,'总明细 源文件后台下'!C:C,"Refund")</f>
        <v>0</v>
      </c>
      <c r="AF404">
        <f>SUMIFS('总明细 源文件后台下'!W:W,'总明细 源文件后台下'!E:E,E404,'总明细 源文件后台下'!C:C,"Refund")</f>
        <v>0</v>
      </c>
      <c r="AK404">
        <f>(SUMIF('广告费 源文件后台下'!G:G,E404,'广告费 源文件后台下'!M:M))*-1</f>
        <v>0</v>
      </c>
      <c r="AL404">
        <f>SUMIFS('总明细 源文件后台下'!W:W,'总明细 源文件后台下'!E:E,E404,'总明细 源文件后台下'!C:C,"Adjustment",'总明细 源文件后台下'!F:F,"FBA Inventory Reimbursement - Customer Return")</f>
        <v>0</v>
      </c>
      <c r="AM404">
        <f>SUMIFS('总明细 源文件后台下'!W:W,'总明细 源文件后台下'!E:E,E404,'总明细 源文件后台下'!C:C,"Adjustment",'总明细 源文件后台下'!F:F,"FBA Inventory Reimbursement - Damaged:Warehouse")</f>
        <v>0</v>
      </c>
      <c r="AN404">
        <f>SUMIFS('总明细 源文件后台下'!W:W,'总明细 源文件后台下'!E:E,E404,'总明细 源文件后台下'!C:C,"Adjustment",'总明细 源文件后台下'!F:F,"FBA Inventory Reimbursement - Customer Service Issue")</f>
        <v>0</v>
      </c>
      <c r="AO404">
        <f>SUMIFS('总明细 源文件后台下'!W:W,'总明细 源文件后台下'!E:E,E404,'总明细 源文件后台下'!C:C,"Adjustment",'总明细 源文件后台下'!F:F,"FBA Inventory Reimbursement - Fee Correction")</f>
        <v>0</v>
      </c>
      <c r="AP404">
        <f>SUMIFS('总明细 源文件后台下'!W:W,'总明细 源文件后台下'!E:E,E404,'总明细 源文件后台下'!C:C,"Adjustment",'总明细 源文件后台下'!F:F,"FBA Inventory Reimbursement - General Adjustment")</f>
        <v>0</v>
      </c>
      <c r="AQ404">
        <f>SUMIFS('总明细 源文件后台下'!W:W,'总明细 源文件后台下'!E:E,E404,'总明细 源文件后台下'!C:C,"Adjustment",'总明细 源文件后台下'!F:F,"FBA Inventory Reimbursement - Lost:Inbound")</f>
        <v>0</v>
      </c>
      <c r="AR404">
        <f>SUMIFS('总明细 源文件后台下'!W:W,'总明细 源文件后台下'!E:E,E404,'总明细 源文件后台下'!C:C,"Adjustment",'总明细 源文件后台下'!F:F,"FBA Inventory Reimbursement - Lost:Warehouse")</f>
        <v>0</v>
      </c>
      <c r="AS404">
        <f>SUMIFS('总明细 源文件后台下'!W:W,'总明细 源文件后台下'!E:E,E404,'总明细 源文件后台下'!C:C,"Adjustment",'总明细 源文件后台下'!F:F,"Non-subscription Fee Adjustment")</f>
        <v>0</v>
      </c>
      <c r="AT404">
        <f>SUMIFS('总明细 源文件后台下'!W:W,'总明细 源文件后台下'!E:E,E404,'总明细 源文件后台下'!C:C,"Adjustment",'总明细 源文件后台下'!F:F,"FBA Inventory Placement Service Fee")</f>
        <v>0</v>
      </c>
      <c r="AV404">
        <f>SUMIF('FBA Customer Return Per Unit Fe'!B:B,E404,'FBA Customer Return Per Unit Fe'!C:C)</f>
        <v>0</v>
      </c>
      <c r="AX404">
        <f>(SUMIF('仓储费 源文件后台下'!C:C,E404,'仓储费 源文件后台下'!V:V))*-1</f>
        <v>-4.6899999999999997E-2</v>
      </c>
      <c r="AZ404">
        <f>SUMIF('Disposal Fee销毁费用-160.95'!B:B,E404,'Disposal Fee销毁费用-160.95'!D:D)*-1</f>
        <v>-0.15</v>
      </c>
      <c r="BC404">
        <f>IFERROR(VLOOKUP(F404,'优惠券-86.4'!F:I,4,0),0)</f>
        <v>0</v>
      </c>
      <c r="BD404">
        <f>IFERROR(VLOOKUP(F404,'早评-120'!E:H,4,0),0)</f>
        <v>0</v>
      </c>
      <c r="BF404">
        <f t="shared" si="48"/>
        <v>-0.19689999999999999</v>
      </c>
      <c r="BG404">
        <f t="shared" si="49"/>
        <v>0</v>
      </c>
      <c r="BH404">
        <f t="shared" si="50"/>
        <v>-1.2798499999999999</v>
      </c>
      <c r="BQ404" s="45">
        <f t="shared" si="51"/>
        <v>-1.2798499999999999</v>
      </c>
      <c r="BR404">
        <f>SUMIFS('9月销毁明细'!D:D,'9月销毁明细'!A:A,E404,'9月销毁明细'!H:H,"Sellable")</f>
        <v>0</v>
      </c>
      <c r="BS404">
        <f>SUMIFS('9月销毁明细'!G:G,'9月销毁明细'!A:A,E404,'9月销毁明细'!H:H,"Sellable")</f>
        <v>0</v>
      </c>
      <c r="BT404">
        <f>SUMIFS('9月销毁明细'!D:D,'9月销毁明细'!A:A,E404,'9月销毁明细'!H:H,"Unsellable")</f>
        <v>0</v>
      </c>
      <c r="BU404">
        <f>SUMIFS('9月销毁明细'!G:G,'9月销毁明细'!A:A,E404,'9月销毁明细'!H:H,"Unsellable")</f>
        <v>0</v>
      </c>
      <c r="BW404">
        <f>IFERROR(I404*VLOOKUP(F404,'9.3成本表'!C:L,10,0),0)</f>
        <v>0</v>
      </c>
      <c r="BX404">
        <f t="shared" si="52"/>
        <v>0</v>
      </c>
      <c r="CC404" s="45">
        <f t="shared" si="53"/>
        <v>-1.2798499999999999</v>
      </c>
      <c r="CD404" s="45">
        <f t="shared" si="54"/>
        <v>0</v>
      </c>
      <c r="CE404" s="45">
        <f t="shared" si="55"/>
        <v>0</v>
      </c>
    </row>
    <row r="405" spans="4:83" x14ac:dyDescent="0.25">
      <c r="D405" s="20" t="s">
        <v>919</v>
      </c>
      <c r="E405" s="20" t="s">
        <v>920</v>
      </c>
      <c r="F405" s="20">
        <v>4117</v>
      </c>
      <c r="G405">
        <v>399</v>
      </c>
      <c r="H405" s="20"/>
      <c r="I405">
        <f>SUMIFS('总明细 源文件后台下'!G:G,'总明细 源文件后台下'!E:E,E405,'总明细 源文件后台下'!C:C,"Order")</f>
        <v>0</v>
      </c>
      <c r="J405">
        <f>SUMIFS('总明细 源文件后台下'!M:M,'总明细 源文件后台下'!E:E,E405,'总明细 源文件后台下'!C:C,"Order")</f>
        <v>0</v>
      </c>
      <c r="K405">
        <f>SUMIFS('总明细 源文件后台下'!N:N,'总明细 源文件后台下'!E:E,E405,'总明细 源文件后台下'!C:C,"Order")</f>
        <v>0</v>
      </c>
      <c r="L405">
        <f>SUMIFS('总明细 源文件后台下'!O:O,'总明细 源文件后台下'!E:E,E405,'总明细 源文件后台下'!C:C,"Order")</f>
        <v>0</v>
      </c>
      <c r="M405">
        <f>SUMIFS('总明细 源文件后台下'!P:P,'总明细 源文件后台下'!E:E,E405,'总明细 源文件后台下'!C:C,"Order")</f>
        <v>0</v>
      </c>
      <c r="N405">
        <f>SUMIFS('总明细 源文件后台下'!Q:Q,'总明细 源文件后台下'!E:E,E405,'总明细 源文件后台下'!C:C,"Order")</f>
        <v>0</v>
      </c>
      <c r="O405">
        <f>SUMIFS('总明细 源文件后台下'!R:R,'总明细 源文件后台下'!E:E,E405,'总明细 源文件后台下'!C:C,"Order")</f>
        <v>0</v>
      </c>
      <c r="P405">
        <f>SUMIFS('总明细 源文件后台下'!S:S,'总明细 源文件后台下'!E:E,E405,'总明细 源文件后台下'!C:C,"Order")</f>
        <v>0</v>
      </c>
      <c r="Q405">
        <f>SUMIFS('总明细 源文件后台下'!T:T,'总明细 源文件后台下'!E:E,E405,'总明细 源文件后台下'!C:C,"Order")</f>
        <v>0</v>
      </c>
      <c r="R405">
        <f>SUMIFS('总明细 源文件后台下'!U:U,'总明细 源文件后台下'!E:E,E405,'总明细 源文件后台下'!C:C,"Order")</f>
        <v>0</v>
      </c>
      <c r="S405">
        <f>SUMIFS('总明细 源文件后台下'!V:V,'总明细 源文件后台下'!E:E,E405,'总明细 源文件后台下'!C:C,"Order")</f>
        <v>0</v>
      </c>
      <c r="T405">
        <f>SUMIFS('总明细 源文件后台下'!W:W,'总明细 源文件后台下'!E:E,E405,'总明细 源文件后台下'!C:C,"Order")</f>
        <v>0</v>
      </c>
      <c r="U405">
        <f>SUMIFS('总明细 源文件后台下'!G:G,'总明细 源文件后台下'!E:E,E405,'总明细 源文件后台下'!C:C,"Refund")</f>
        <v>0</v>
      </c>
      <c r="V405">
        <f>SUMIFS('总明细 源文件后台下'!M:M,'总明细 源文件后台下'!E:E,E405,'总明细 源文件后台下'!C:C,"Refund")</f>
        <v>0</v>
      </c>
      <c r="W405">
        <f>SUMIFS('总明细 源文件后台下'!N:N,'总明细 源文件后台下'!E:E,E405,'总明细 源文件后台下'!C:C,"Refund")</f>
        <v>0</v>
      </c>
      <c r="X405">
        <f>SUMIFS('总明细 源文件后台下'!O:O,'总明细 源文件后台下'!E:E,E405,'总明细 源文件后台下'!C:C,"Refund")</f>
        <v>0</v>
      </c>
      <c r="Y405">
        <f>SUMIFS('总明细 源文件后台下'!P:P,'总明细 源文件后台下'!E:E,E405,'总明细 源文件后台下'!C:C,"Refund")</f>
        <v>0</v>
      </c>
      <c r="Z405">
        <f>SUMIFS('总明细 源文件后台下'!Q:Q,'总明细 源文件后台下'!E:E,E405,'总明细 源文件后台下'!C:C,"Refund")</f>
        <v>0</v>
      </c>
      <c r="AA405">
        <f>SUMIFS('总明细 源文件后台下'!R:R,'总明细 源文件后台下'!E:E,E405,'总明细 源文件后台下'!C:C,"Refund")</f>
        <v>0</v>
      </c>
      <c r="AB405">
        <f>SUMIFS('总明细 源文件后台下'!S:S,'总明细 源文件后台下'!E:E,E405,'总明细 源文件后台下'!C:C,"Refund")</f>
        <v>0</v>
      </c>
      <c r="AC405">
        <f>SUMIFS('总明细 源文件后台下'!T:T,'总明细 源文件后台下'!E:E,E405,'总明细 源文件后台下'!C:C,"Refund")</f>
        <v>0</v>
      </c>
      <c r="AD405">
        <f>SUMIFS('总明细 源文件后台下'!U:U,'总明细 源文件后台下'!E:E,E405,'总明细 源文件后台下'!C:C,"Refund")</f>
        <v>0</v>
      </c>
      <c r="AE405">
        <f>SUMIFS('总明细 源文件后台下'!V:V,'总明细 源文件后台下'!E:E,E405,'总明细 源文件后台下'!C:C,"Refund")</f>
        <v>0</v>
      </c>
      <c r="AF405">
        <f>SUMIFS('总明细 源文件后台下'!W:W,'总明细 源文件后台下'!E:E,E405,'总明细 源文件后台下'!C:C,"Refund")</f>
        <v>0</v>
      </c>
      <c r="AK405">
        <f>(SUMIF('广告费 源文件后台下'!G:G,E405,'广告费 源文件后台下'!M:M))*-1</f>
        <v>0</v>
      </c>
      <c r="AL405">
        <f>SUMIFS('总明细 源文件后台下'!W:W,'总明细 源文件后台下'!E:E,E405,'总明细 源文件后台下'!C:C,"Adjustment",'总明细 源文件后台下'!F:F,"FBA Inventory Reimbursement - Customer Return")</f>
        <v>0</v>
      </c>
      <c r="AM405">
        <f>SUMIFS('总明细 源文件后台下'!W:W,'总明细 源文件后台下'!E:E,E405,'总明细 源文件后台下'!C:C,"Adjustment",'总明细 源文件后台下'!F:F,"FBA Inventory Reimbursement - Damaged:Warehouse")</f>
        <v>0</v>
      </c>
      <c r="AN405">
        <f>SUMIFS('总明细 源文件后台下'!W:W,'总明细 源文件后台下'!E:E,E405,'总明细 源文件后台下'!C:C,"Adjustment",'总明细 源文件后台下'!F:F,"FBA Inventory Reimbursement - Customer Service Issue")</f>
        <v>0</v>
      </c>
      <c r="AO405">
        <f>SUMIFS('总明细 源文件后台下'!W:W,'总明细 源文件后台下'!E:E,E405,'总明细 源文件后台下'!C:C,"Adjustment",'总明细 源文件后台下'!F:F,"FBA Inventory Reimbursement - Fee Correction")</f>
        <v>0</v>
      </c>
      <c r="AP405">
        <f>SUMIFS('总明细 源文件后台下'!W:W,'总明细 源文件后台下'!E:E,E405,'总明细 源文件后台下'!C:C,"Adjustment",'总明细 源文件后台下'!F:F,"FBA Inventory Reimbursement - General Adjustment")</f>
        <v>0</v>
      </c>
      <c r="AQ405">
        <f>SUMIFS('总明细 源文件后台下'!W:W,'总明细 源文件后台下'!E:E,E405,'总明细 源文件后台下'!C:C,"Adjustment",'总明细 源文件后台下'!F:F,"FBA Inventory Reimbursement - Lost:Inbound")</f>
        <v>0</v>
      </c>
      <c r="AR405">
        <f>SUMIFS('总明细 源文件后台下'!W:W,'总明细 源文件后台下'!E:E,E405,'总明细 源文件后台下'!C:C,"Adjustment",'总明细 源文件后台下'!F:F,"FBA Inventory Reimbursement - Lost:Warehouse")</f>
        <v>0</v>
      </c>
      <c r="AS405">
        <f>SUMIFS('总明细 源文件后台下'!W:W,'总明细 源文件后台下'!E:E,E405,'总明细 源文件后台下'!C:C,"Adjustment",'总明细 源文件后台下'!F:F,"Non-subscription Fee Adjustment")</f>
        <v>0</v>
      </c>
      <c r="AT405">
        <f>SUMIFS('总明细 源文件后台下'!W:W,'总明细 源文件后台下'!E:E,E405,'总明细 源文件后台下'!C:C,"Adjustment",'总明细 源文件后台下'!F:F,"FBA Inventory Placement Service Fee")</f>
        <v>0</v>
      </c>
      <c r="AV405">
        <f>SUMIF('FBA Customer Return Per Unit Fe'!B:B,E405,'FBA Customer Return Per Unit Fe'!C:C)</f>
        <v>0</v>
      </c>
      <c r="AX405">
        <f>(SUMIF('仓储费 源文件后台下'!C:C,E405,'仓储费 源文件后台下'!V:V))*-1</f>
        <v>-3.3300000000000003E-2</v>
      </c>
      <c r="AZ405">
        <f>SUMIF('Disposal Fee销毁费用-160.95'!B:B,E405,'Disposal Fee销毁费用-160.95'!D:D)*-1</f>
        <v>-0.15</v>
      </c>
      <c r="BC405">
        <f>IFERROR(VLOOKUP(F405,'优惠券-86.4'!F:I,4,0),0)</f>
        <v>0</v>
      </c>
      <c r="BD405">
        <f>IFERROR(VLOOKUP(F405,'早评-120'!E:H,4,0),0)</f>
        <v>0</v>
      </c>
      <c r="BF405">
        <f t="shared" si="48"/>
        <v>-0.18329999999999999</v>
      </c>
      <c r="BG405">
        <f t="shared" si="49"/>
        <v>0</v>
      </c>
      <c r="BH405">
        <f t="shared" si="50"/>
        <v>-1.1914499999999999</v>
      </c>
      <c r="BQ405" s="45">
        <f t="shared" si="51"/>
        <v>-1.1914499999999999</v>
      </c>
      <c r="BR405">
        <f>SUMIFS('9月销毁明细'!D:D,'9月销毁明细'!A:A,E405,'9月销毁明细'!H:H,"Sellable")</f>
        <v>0</v>
      </c>
      <c r="BS405">
        <f>SUMIFS('9月销毁明细'!G:G,'9月销毁明细'!A:A,E405,'9月销毁明细'!H:H,"Sellable")</f>
        <v>0</v>
      </c>
      <c r="BT405">
        <f>SUMIFS('9月销毁明细'!D:D,'9月销毁明细'!A:A,E405,'9月销毁明细'!H:H,"Unsellable")</f>
        <v>0</v>
      </c>
      <c r="BU405">
        <f>SUMIFS('9月销毁明细'!G:G,'9月销毁明细'!A:A,E405,'9月销毁明细'!H:H,"Unsellable")</f>
        <v>0</v>
      </c>
      <c r="BW405">
        <f>IFERROR(I405*VLOOKUP(F405,'9.3成本表'!C:L,10,0),0)</f>
        <v>0</v>
      </c>
      <c r="BX405">
        <f t="shared" si="52"/>
        <v>0</v>
      </c>
      <c r="CC405" s="45">
        <f t="shared" si="53"/>
        <v>-1.1914499999999999</v>
      </c>
      <c r="CD405" s="45">
        <f t="shared" si="54"/>
        <v>0</v>
      </c>
      <c r="CE405" s="45">
        <f t="shared" si="55"/>
        <v>0</v>
      </c>
    </row>
    <row r="406" spans="4:83" x14ac:dyDescent="0.25">
      <c r="D406" s="20" t="s">
        <v>921</v>
      </c>
      <c r="E406" s="20" t="s">
        <v>922</v>
      </c>
      <c r="F406" s="20">
        <v>4117</v>
      </c>
      <c r="G406">
        <v>400</v>
      </c>
      <c r="H406" s="20"/>
      <c r="I406">
        <f>SUMIFS('总明细 源文件后台下'!G:G,'总明细 源文件后台下'!E:E,E406,'总明细 源文件后台下'!C:C,"Order")</f>
        <v>1</v>
      </c>
      <c r="J406">
        <f>SUMIFS('总明细 源文件后台下'!M:M,'总明细 源文件后台下'!E:E,E406,'总明细 源文件后台下'!C:C,"Order")</f>
        <v>12.99</v>
      </c>
      <c r="K406">
        <f>SUMIFS('总明细 源文件后台下'!N:N,'总明细 源文件后台下'!E:E,E406,'总明细 源文件后台下'!C:C,"Order")</f>
        <v>0</v>
      </c>
      <c r="L406">
        <f>SUMIFS('总明细 源文件后台下'!O:O,'总明细 源文件后台下'!E:E,E406,'总明细 源文件后台下'!C:C,"Order")</f>
        <v>0</v>
      </c>
      <c r="M406">
        <f>SUMIFS('总明细 源文件后台下'!P:P,'总明细 源文件后台下'!E:E,E406,'总明细 源文件后台下'!C:C,"Order")</f>
        <v>0</v>
      </c>
      <c r="N406">
        <f>SUMIFS('总明细 源文件后台下'!Q:Q,'总明细 源文件后台下'!E:E,E406,'总明细 源文件后台下'!C:C,"Order")</f>
        <v>1.17</v>
      </c>
      <c r="O406">
        <f>SUMIFS('总明细 源文件后台下'!R:R,'总明细 源文件后台下'!E:E,E406,'总明细 源文件后台下'!C:C,"Order")</f>
        <v>-1.17</v>
      </c>
      <c r="P406">
        <f>SUMIFS('总明细 源文件后台下'!S:S,'总明细 源文件后台下'!E:E,E406,'总明细 源文件后台下'!C:C,"Order")</f>
        <v>-2.21</v>
      </c>
      <c r="Q406">
        <f>SUMIFS('总明细 源文件后台下'!T:T,'总明细 源文件后台下'!E:E,E406,'总明细 源文件后台下'!C:C,"Order")</f>
        <v>-3.59</v>
      </c>
      <c r="R406">
        <f>SUMIFS('总明细 源文件后台下'!U:U,'总明细 源文件后台下'!E:E,E406,'总明细 源文件后台下'!C:C,"Order")</f>
        <v>0</v>
      </c>
      <c r="S406">
        <f>SUMIFS('总明细 源文件后台下'!V:V,'总明细 源文件后台下'!E:E,E406,'总明细 源文件后台下'!C:C,"Order")</f>
        <v>0</v>
      </c>
      <c r="T406">
        <f>SUMIFS('总明细 源文件后台下'!W:W,'总明细 源文件后台下'!E:E,E406,'总明细 源文件后台下'!C:C,"Order")</f>
        <v>7.19</v>
      </c>
      <c r="U406">
        <f>SUMIFS('总明细 源文件后台下'!G:G,'总明细 源文件后台下'!E:E,E406,'总明细 源文件后台下'!C:C,"Refund")</f>
        <v>1</v>
      </c>
      <c r="V406">
        <f>SUMIFS('总明细 源文件后台下'!M:M,'总明细 源文件后台下'!E:E,E406,'总明细 源文件后台下'!C:C,"Refund")</f>
        <v>-17.989999999999998</v>
      </c>
      <c r="W406">
        <f>SUMIFS('总明细 源文件后台下'!N:N,'总明细 源文件后台下'!E:E,E406,'总明细 源文件后台下'!C:C,"Refund")</f>
        <v>0</v>
      </c>
      <c r="X406">
        <f>SUMIFS('总明细 源文件后台下'!O:O,'总明细 源文件后台下'!E:E,E406,'总明细 源文件后台下'!C:C,"Refund")</f>
        <v>0</v>
      </c>
      <c r="Y406">
        <f>SUMIFS('总明细 源文件后台下'!P:P,'总明细 源文件后台下'!E:E,E406,'总明细 源文件后台下'!C:C,"Refund")</f>
        <v>0.36</v>
      </c>
      <c r="Z406">
        <f>SUMIFS('总明细 源文件后台下'!Q:Q,'总明细 源文件后台下'!E:E,E406,'总明细 源文件后台下'!C:C,"Refund")</f>
        <v>0</v>
      </c>
      <c r="AA406">
        <f>SUMIFS('总明细 源文件后台下'!R:R,'总明细 源文件后台下'!E:E,E406,'总明细 源文件后台下'!C:C,"Refund")</f>
        <v>0</v>
      </c>
      <c r="AB406">
        <f>SUMIFS('总明细 源文件后台下'!S:S,'总明细 源文件后台下'!E:E,E406,'总明细 源文件后台下'!C:C,"Refund")</f>
        <v>2.4</v>
      </c>
      <c r="AC406">
        <f>SUMIFS('总明细 源文件后台下'!T:T,'总明细 源文件后台下'!E:E,E406,'总明细 源文件后台下'!C:C,"Refund")</f>
        <v>0</v>
      </c>
      <c r="AD406">
        <f>SUMIFS('总明细 源文件后台下'!U:U,'总明细 源文件后台下'!E:E,E406,'总明细 源文件后台下'!C:C,"Refund")</f>
        <v>0</v>
      </c>
      <c r="AE406">
        <f>SUMIFS('总明细 源文件后台下'!V:V,'总明细 源文件后台下'!E:E,E406,'总明细 源文件后台下'!C:C,"Refund")</f>
        <v>0</v>
      </c>
      <c r="AF406">
        <f>SUMIFS('总明细 源文件后台下'!W:W,'总明细 源文件后台下'!E:E,E406,'总明细 源文件后台下'!C:C,"Refund")</f>
        <v>-15.23</v>
      </c>
      <c r="AK406">
        <f>(SUMIF('广告费 源文件后台下'!G:G,E406,'广告费 源文件后台下'!M:M))*-1</f>
        <v>0</v>
      </c>
      <c r="AL406">
        <f>SUMIFS('总明细 源文件后台下'!W:W,'总明细 源文件后台下'!E:E,E406,'总明细 源文件后台下'!C:C,"Adjustment",'总明细 源文件后台下'!F:F,"FBA Inventory Reimbursement - Customer Return")</f>
        <v>0</v>
      </c>
      <c r="AM406">
        <f>SUMIFS('总明细 源文件后台下'!W:W,'总明细 源文件后台下'!E:E,E406,'总明细 源文件后台下'!C:C,"Adjustment",'总明细 源文件后台下'!F:F,"FBA Inventory Reimbursement - Damaged:Warehouse")</f>
        <v>0</v>
      </c>
      <c r="AN406">
        <f>SUMIFS('总明细 源文件后台下'!W:W,'总明细 源文件后台下'!E:E,E406,'总明细 源文件后台下'!C:C,"Adjustment",'总明细 源文件后台下'!F:F,"FBA Inventory Reimbursement - Customer Service Issue")</f>
        <v>0</v>
      </c>
      <c r="AO406">
        <f>SUMIFS('总明细 源文件后台下'!W:W,'总明细 源文件后台下'!E:E,E406,'总明细 源文件后台下'!C:C,"Adjustment",'总明细 源文件后台下'!F:F,"FBA Inventory Reimbursement - Fee Correction")</f>
        <v>0</v>
      </c>
      <c r="AP406">
        <f>SUMIFS('总明细 源文件后台下'!W:W,'总明细 源文件后台下'!E:E,E406,'总明细 源文件后台下'!C:C,"Adjustment",'总明细 源文件后台下'!F:F,"FBA Inventory Reimbursement - General Adjustment")</f>
        <v>0</v>
      </c>
      <c r="AQ406">
        <f>SUMIFS('总明细 源文件后台下'!W:W,'总明细 源文件后台下'!E:E,E406,'总明细 源文件后台下'!C:C,"Adjustment",'总明细 源文件后台下'!F:F,"FBA Inventory Reimbursement - Lost:Inbound")</f>
        <v>0</v>
      </c>
      <c r="AR406">
        <f>SUMIFS('总明细 源文件后台下'!W:W,'总明细 源文件后台下'!E:E,E406,'总明细 源文件后台下'!C:C,"Adjustment",'总明细 源文件后台下'!F:F,"FBA Inventory Reimbursement - Lost:Warehouse")</f>
        <v>0</v>
      </c>
      <c r="AS406">
        <f>SUMIFS('总明细 源文件后台下'!W:W,'总明细 源文件后台下'!E:E,E406,'总明细 源文件后台下'!C:C,"Adjustment",'总明细 源文件后台下'!F:F,"Non-subscription Fee Adjustment")</f>
        <v>0</v>
      </c>
      <c r="AT406">
        <f>SUMIFS('总明细 源文件后台下'!W:W,'总明细 源文件后台下'!E:E,E406,'总明细 源文件后台下'!C:C,"Adjustment",'总明细 源文件后台下'!F:F,"FBA Inventory Placement Service Fee")</f>
        <v>0</v>
      </c>
      <c r="AV406">
        <f>SUMIF('FBA Customer Return Per Unit Fe'!B:B,E406,'FBA Customer Return Per Unit Fe'!C:C)</f>
        <v>-7.18</v>
      </c>
      <c r="AX406">
        <f>(SUMIF('仓储费 源文件后台下'!C:C,E406,'仓储费 源文件后台下'!V:V))*-1</f>
        <v>-7.4200000000000002E-2</v>
      </c>
      <c r="AZ406">
        <f>SUMIF('Disposal Fee销毁费用-160.95'!B:B,E406,'Disposal Fee销毁费用-160.95'!D:D)*-1</f>
        <v>-0.3</v>
      </c>
      <c r="BC406">
        <f>IFERROR(VLOOKUP(F406,'优惠券-86.4'!F:I,4,0),0)</f>
        <v>0</v>
      </c>
      <c r="BD406">
        <f>IFERROR(VLOOKUP(F406,'早评-120'!E:H,4,0),0)</f>
        <v>0</v>
      </c>
      <c r="BF406">
        <f t="shared" si="48"/>
        <v>-15.594199999999999</v>
      </c>
      <c r="BG406">
        <f t="shared" si="49"/>
        <v>-1.2004772902232486</v>
      </c>
      <c r="BH406">
        <f t="shared" si="50"/>
        <v>-101.36229999999999</v>
      </c>
      <c r="BQ406" s="45">
        <f t="shared" si="51"/>
        <v>-101.36229999999999</v>
      </c>
      <c r="BR406">
        <f>SUMIFS('9月销毁明细'!D:D,'9月销毁明细'!A:A,E406,'9月销毁明细'!H:H,"Sellable")</f>
        <v>0</v>
      </c>
      <c r="BS406">
        <f>SUMIFS('9月销毁明细'!G:G,'9月销毁明细'!A:A,E406,'9月销毁明细'!H:H,"Sellable")</f>
        <v>0</v>
      </c>
      <c r="BT406">
        <f>SUMIFS('9月销毁明细'!D:D,'9月销毁明细'!A:A,E406,'9月销毁明细'!H:H,"Unsellable")</f>
        <v>0</v>
      </c>
      <c r="BU406">
        <f>SUMIFS('9月销毁明细'!G:G,'9月销毁明细'!A:A,E406,'9月销毁明细'!H:H,"Unsellable")</f>
        <v>0</v>
      </c>
      <c r="BW406">
        <f>IFERROR(I406*VLOOKUP(F406,'9.3成本表'!C:L,10,0),0)</f>
        <v>15.4</v>
      </c>
      <c r="BX406">
        <f t="shared" si="52"/>
        <v>13.26</v>
      </c>
      <c r="CC406" s="45">
        <f t="shared" si="53"/>
        <v>-130.0223</v>
      </c>
      <c r="CD406" s="45">
        <f t="shared" si="54"/>
        <v>-1.5399099899330846</v>
      </c>
      <c r="CE406" s="45">
        <f t="shared" si="55"/>
        <v>-4.5367166782972781</v>
      </c>
    </row>
    <row r="407" spans="4:83" x14ac:dyDescent="0.25">
      <c r="D407" s="20" t="s">
        <v>923</v>
      </c>
      <c r="E407" s="20" t="s">
        <v>924</v>
      </c>
      <c r="F407" s="20">
        <v>4117</v>
      </c>
      <c r="G407">
        <v>401</v>
      </c>
      <c r="H407" s="20"/>
      <c r="I407">
        <f>SUMIFS('总明细 源文件后台下'!G:G,'总明细 源文件后台下'!E:E,E407,'总明细 源文件后台下'!C:C,"Order")</f>
        <v>0</v>
      </c>
      <c r="J407">
        <f>SUMIFS('总明细 源文件后台下'!M:M,'总明细 源文件后台下'!E:E,E407,'总明细 源文件后台下'!C:C,"Order")</f>
        <v>0</v>
      </c>
      <c r="K407">
        <f>SUMIFS('总明细 源文件后台下'!N:N,'总明细 源文件后台下'!E:E,E407,'总明细 源文件后台下'!C:C,"Order")</f>
        <v>0</v>
      </c>
      <c r="L407">
        <f>SUMIFS('总明细 源文件后台下'!O:O,'总明细 源文件后台下'!E:E,E407,'总明细 源文件后台下'!C:C,"Order")</f>
        <v>0</v>
      </c>
      <c r="M407">
        <f>SUMIFS('总明细 源文件后台下'!P:P,'总明细 源文件后台下'!E:E,E407,'总明细 源文件后台下'!C:C,"Order")</f>
        <v>0</v>
      </c>
      <c r="N407">
        <f>SUMIFS('总明细 源文件后台下'!Q:Q,'总明细 源文件后台下'!E:E,E407,'总明细 源文件后台下'!C:C,"Order")</f>
        <v>0</v>
      </c>
      <c r="O407">
        <f>SUMIFS('总明细 源文件后台下'!R:R,'总明细 源文件后台下'!E:E,E407,'总明细 源文件后台下'!C:C,"Order")</f>
        <v>0</v>
      </c>
      <c r="P407">
        <f>SUMIFS('总明细 源文件后台下'!S:S,'总明细 源文件后台下'!E:E,E407,'总明细 源文件后台下'!C:C,"Order")</f>
        <v>0</v>
      </c>
      <c r="Q407">
        <f>SUMIFS('总明细 源文件后台下'!T:T,'总明细 源文件后台下'!E:E,E407,'总明细 源文件后台下'!C:C,"Order")</f>
        <v>0</v>
      </c>
      <c r="R407">
        <f>SUMIFS('总明细 源文件后台下'!U:U,'总明细 源文件后台下'!E:E,E407,'总明细 源文件后台下'!C:C,"Order")</f>
        <v>0</v>
      </c>
      <c r="S407">
        <f>SUMIFS('总明细 源文件后台下'!V:V,'总明细 源文件后台下'!E:E,E407,'总明细 源文件后台下'!C:C,"Order")</f>
        <v>0</v>
      </c>
      <c r="T407">
        <f>SUMIFS('总明细 源文件后台下'!W:W,'总明细 源文件后台下'!E:E,E407,'总明细 源文件后台下'!C:C,"Order")</f>
        <v>0</v>
      </c>
      <c r="U407">
        <f>SUMIFS('总明细 源文件后台下'!G:G,'总明细 源文件后台下'!E:E,E407,'总明细 源文件后台下'!C:C,"Refund")</f>
        <v>0</v>
      </c>
      <c r="V407">
        <f>SUMIFS('总明细 源文件后台下'!M:M,'总明细 源文件后台下'!E:E,E407,'总明细 源文件后台下'!C:C,"Refund")</f>
        <v>0</v>
      </c>
      <c r="W407">
        <f>SUMIFS('总明细 源文件后台下'!N:N,'总明细 源文件后台下'!E:E,E407,'总明细 源文件后台下'!C:C,"Refund")</f>
        <v>0</v>
      </c>
      <c r="X407">
        <f>SUMIFS('总明细 源文件后台下'!O:O,'总明细 源文件后台下'!E:E,E407,'总明细 源文件后台下'!C:C,"Refund")</f>
        <v>0</v>
      </c>
      <c r="Y407">
        <f>SUMIFS('总明细 源文件后台下'!P:P,'总明细 源文件后台下'!E:E,E407,'总明细 源文件后台下'!C:C,"Refund")</f>
        <v>0</v>
      </c>
      <c r="Z407">
        <f>SUMIFS('总明细 源文件后台下'!Q:Q,'总明细 源文件后台下'!E:E,E407,'总明细 源文件后台下'!C:C,"Refund")</f>
        <v>0</v>
      </c>
      <c r="AA407">
        <f>SUMIFS('总明细 源文件后台下'!R:R,'总明细 源文件后台下'!E:E,E407,'总明细 源文件后台下'!C:C,"Refund")</f>
        <v>0</v>
      </c>
      <c r="AB407">
        <f>SUMIFS('总明细 源文件后台下'!S:S,'总明细 源文件后台下'!E:E,E407,'总明细 源文件后台下'!C:C,"Refund")</f>
        <v>0</v>
      </c>
      <c r="AC407">
        <f>SUMIFS('总明细 源文件后台下'!T:T,'总明细 源文件后台下'!E:E,E407,'总明细 源文件后台下'!C:C,"Refund")</f>
        <v>0</v>
      </c>
      <c r="AD407">
        <f>SUMIFS('总明细 源文件后台下'!U:U,'总明细 源文件后台下'!E:E,E407,'总明细 源文件后台下'!C:C,"Refund")</f>
        <v>0</v>
      </c>
      <c r="AE407">
        <f>SUMIFS('总明细 源文件后台下'!V:V,'总明细 源文件后台下'!E:E,E407,'总明细 源文件后台下'!C:C,"Refund")</f>
        <v>0</v>
      </c>
      <c r="AF407">
        <f>SUMIFS('总明细 源文件后台下'!W:W,'总明细 源文件后台下'!E:E,E407,'总明细 源文件后台下'!C:C,"Refund")</f>
        <v>0</v>
      </c>
      <c r="AK407">
        <f>(SUMIF('广告费 源文件后台下'!G:G,E407,'广告费 源文件后台下'!M:M))*-1</f>
        <v>0</v>
      </c>
      <c r="AL407">
        <f>SUMIFS('总明细 源文件后台下'!W:W,'总明细 源文件后台下'!E:E,E407,'总明细 源文件后台下'!C:C,"Adjustment",'总明细 源文件后台下'!F:F,"FBA Inventory Reimbursement - Customer Return")</f>
        <v>0</v>
      </c>
      <c r="AM407">
        <f>SUMIFS('总明细 源文件后台下'!W:W,'总明细 源文件后台下'!E:E,E407,'总明细 源文件后台下'!C:C,"Adjustment",'总明细 源文件后台下'!F:F,"FBA Inventory Reimbursement - Damaged:Warehouse")</f>
        <v>0</v>
      </c>
      <c r="AN407">
        <f>SUMIFS('总明细 源文件后台下'!W:W,'总明细 源文件后台下'!E:E,E407,'总明细 源文件后台下'!C:C,"Adjustment",'总明细 源文件后台下'!F:F,"FBA Inventory Reimbursement - Customer Service Issue")</f>
        <v>0</v>
      </c>
      <c r="AO407">
        <f>SUMIFS('总明细 源文件后台下'!W:W,'总明细 源文件后台下'!E:E,E407,'总明细 源文件后台下'!C:C,"Adjustment",'总明细 源文件后台下'!F:F,"FBA Inventory Reimbursement - Fee Correction")</f>
        <v>0</v>
      </c>
      <c r="AP407">
        <f>SUMIFS('总明细 源文件后台下'!W:W,'总明细 源文件后台下'!E:E,E407,'总明细 源文件后台下'!C:C,"Adjustment",'总明细 源文件后台下'!F:F,"FBA Inventory Reimbursement - General Adjustment")</f>
        <v>0</v>
      </c>
      <c r="AQ407">
        <f>SUMIFS('总明细 源文件后台下'!W:W,'总明细 源文件后台下'!E:E,E407,'总明细 源文件后台下'!C:C,"Adjustment",'总明细 源文件后台下'!F:F,"FBA Inventory Reimbursement - Lost:Inbound")</f>
        <v>0</v>
      </c>
      <c r="AR407">
        <f>SUMIFS('总明细 源文件后台下'!W:W,'总明细 源文件后台下'!E:E,E407,'总明细 源文件后台下'!C:C,"Adjustment",'总明细 源文件后台下'!F:F,"FBA Inventory Reimbursement - Lost:Warehouse")</f>
        <v>0</v>
      </c>
      <c r="AS407">
        <f>SUMIFS('总明细 源文件后台下'!W:W,'总明细 源文件后台下'!E:E,E407,'总明细 源文件后台下'!C:C,"Adjustment",'总明细 源文件后台下'!F:F,"Non-subscription Fee Adjustment")</f>
        <v>0</v>
      </c>
      <c r="AT407">
        <f>SUMIFS('总明细 源文件后台下'!W:W,'总明细 源文件后台下'!E:E,E407,'总明细 源文件后台下'!C:C,"Adjustment",'总明细 源文件后台下'!F:F,"FBA Inventory Placement Service Fee")</f>
        <v>0</v>
      </c>
      <c r="AV407">
        <f>SUMIF('FBA Customer Return Per Unit Fe'!B:B,E407,'FBA Customer Return Per Unit Fe'!C:C)</f>
        <v>0</v>
      </c>
      <c r="AX407">
        <f>(SUMIF('仓储费 源文件后台下'!C:C,E407,'仓储费 源文件后台下'!V:V))*-1</f>
        <v>-0.33049999999999996</v>
      </c>
      <c r="AZ407">
        <f>SUMIF('Disposal Fee销毁费用-160.95'!B:B,E407,'Disposal Fee销毁费用-160.95'!D:D)*-1</f>
        <v>-1.95</v>
      </c>
      <c r="BC407">
        <f>IFERROR(VLOOKUP(F407,'优惠券-86.4'!F:I,4,0),0)</f>
        <v>0</v>
      </c>
      <c r="BD407">
        <f>IFERROR(VLOOKUP(F407,'早评-120'!E:H,4,0),0)</f>
        <v>0</v>
      </c>
      <c r="BF407">
        <f t="shared" si="48"/>
        <v>-2.2805</v>
      </c>
      <c r="BG407">
        <f t="shared" si="49"/>
        <v>0</v>
      </c>
      <c r="BH407">
        <f t="shared" si="50"/>
        <v>-14.82325</v>
      </c>
      <c r="BQ407" s="45">
        <f t="shared" si="51"/>
        <v>-14.82325</v>
      </c>
      <c r="BR407">
        <f>SUMIFS('9月销毁明细'!D:D,'9月销毁明细'!A:A,E407,'9月销毁明细'!H:H,"Sellable")</f>
        <v>0</v>
      </c>
      <c r="BS407">
        <f>SUMIFS('9月销毁明细'!G:G,'9月销毁明细'!A:A,E407,'9月销毁明细'!H:H,"Sellable")</f>
        <v>0</v>
      </c>
      <c r="BT407">
        <f>SUMIFS('9月销毁明细'!D:D,'9月销毁明细'!A:A,E407,'9月销毁明细'!H:H,"Unsellable")</f>
        <v>0</v>
      </c>
      <c r="BU407">
        <f>SUMIFS('9月销毁明细'!G:G,'9月销毁明细'!A:A,E407,'9月销毁明细'!H:H,"Unsellable")</f>
        <v>0</v>
      </c>
      <c r="BW407">
        <f>IFERROR(I407*VLOOKUP(F407,'9.3成本表'!C:L,10,0),0)</f>
        <v>0</v>
      </c>
      <c r="BX407">
        <f t="shared" si="52"/>
        <v>0</v>
      </c>
      <c r="CC407" s="45">
        <f t="shared" si="53"/>
        <v>-14.82325</v>
      </c>
      <c r="CD407" s="45">
        <f t="shared" si="54"/>
        <v>0</v>
      </c>
      <c r="CE407" s="45">
        <f t="shared" si="55"/>
        <v>0</v>
      </c>
    </row>
    <row r="408" spans="4:83" x14ac:dyDescent="0.25">
      <c r="D408" s="20" t="s">
        <v>925</v>
      </c>
      <c r="E408" s="20" t="s">
        <v>926</v>
      </c>
      <c r="F408" s="20">
        <v>4117</v>
      </c>
      <c r="G408">
        <v>402</v>
      </c>
      <c r="H408" s="20"/>
      <c r="I408">
        <f>SUMIFS('总明细 源文件后台下'!G:G,'总明细 源文件后台下'!E:E,E408,'总明细 源文件后台下'!C:C,"Order")</f>
        <v>0</v>
      </c>
      <c r="J408">
        <f>SUMIFS('总明细 源文件后台下'!M:M,'总明细 源文件后台下'!E:E,E408,'总明细 源文件后台下'!C:C,"Order")</f>
        <v>0</v>
      </c>
      <c r="K408">
        <f>SUMIFS('总明细 源文件后台下'!N:N,'总明细 源文件后台下'!E:E,E408,'总明细 源文件后台下'!C:C,"Order")</f>
        <v>0</v>
      </c>
      <c r="L408">
        <f>SUMIFS('总明细 源文件后台下'!O:O,'总明细 源文件后台下'!E:E,E408,'总明细 源文件后台下'!C:C,"Order")</f>
        <v>0</v>
      </c>
      <c r="M408">
        <f>SUMIFS('总明细 源文件后台下'!P:P,'总明细 源文件后台下'!E:E,E408,'总明细 源文件后台下'!C:C,"Order")</f>
        <v>0</v>
      </c>
      <c r="N408">
        <f>SUMIFS('总明细 源文件后台下'!Q:Q,'总明细 源文件后台下'!E:E,E408,'总明细 源文件后台下'!C:C,"Order")</f>
        <v>0</v>
      </c>
      <c r="O408">
        <f>SUMIFS('总明细 源文件后台下'!R:R,'总明细 源文件后台下'!E:E,E408,'总明细 源文件后台下'!C:C,"Order")</f>
        <v>0</v>
      </c>
      <c r="P408">
        <f>SUMIFS('总明细 源文件后台下'!S:S,'总明细 源文件后台下'!E:E,E408,'总明细 源文件后台下'!C:C,"Order")</f>
        <v>0</v>
      </c>
      <c r="Q408">
        <f>SUMIFS('总明细 源文件后台下'!T:T,'总明细 源文件后台下'!E:E,E408,'总明细 源文件后台下'!C:C,"Order")</f>
        <v>0</v>
      </c>
      <c r="R408">
        <f>SUMIFS('总明细 源文件后台下'!U:U,'总明细 源文件后台下'!E:E,E408,'总明细 源文件后台下'!C:C,"Order")</f>
        <v>0</v>
      </c>
      <c r="S408">
        <f>SUMIFS('总明细 源文件后台下'!V:V,'总明细 源文件后台下'!E:E,E408,'总明细 源文件后台下'!C:C,"Order")</f>
        <v>0</v>
      </c>
      <c r="T408">
        <f>SUMIFS('总明细 源文件后台下'!W:W,'总明细 源文件后台下'!E:E,E408,'总明细 源文件后台下'!C:C,"Order")</f>
        <v>0</v>
      </c>
      <c r="U408">
        <f>SUMIFS('总明细 源文件后台下'!G:G,'总明细 源文件后台下'!E:E,E408,'总明细 源文件后台下'!C:C,"Refund")</f>
        <v>0</v>
      </c>
      <c r="V408">
        <f>SUMIFS('总明细 源文件后台下'!M:M,'总明细 源文件后台下'!E:E,E408,'总明细 源文件后台下'!C:C,"Refund")</f>
        <v>0</v>
      </c>
      <c r="W408">
        <f>SUMIFS('总明细 源文件后台下'!N:N,'总明细 源文件后台下'!E:E,E408,'总明细 源文件后台下'!C:C,"Refund")</f>
        <v>0</v>
      </c>
      <c r="X408">
        <f>SUMIFS('总明细 源文件后台下'!O:O,'总明细 源文件后台下'!E:E,E408,'总明细 源文件后台下'!C:C,"Refund")</f>
        <v>0</v>
      </c>
      <c r="Y408">
        <f>SUMIFS('总明细 源文件后台下'!P:P,'总明细 源文件后台下'!E:E,E408,'总明细 源文件后台下'!C:C,"Refund")</f>
        <v>0</v>
      </c>
      <c r="Z408">
        <f>SUMIFS('总明细 源文件后台下'!Q:Q,'总明细 源文件后台下'!E:E,E408,'总明细 源文件后台下'!C:C,"Refund")</f>
        <v>0</v>
      </c>
      <c r="AA408">
        <f>SUMIFS('总明细 源文件后台下'!R:R,'总明细 源文件后台下'!E:E,E408,'总明细 源文件后台下'!C:C,"Refund")</f>
        <v>0</v>
      </c>
      <c r="AB408">
        <f>SUMIFS('总明细 源文件后台下'!S:S,'总明细 源文件后台下'!E:E,E408,'总明细 源文件后台下'!C:C,"Refund")</f>
        <v>0</v>
      </c>
      <c r="AC408">
        <f>SUMIFS('总明细 源文件后台下'!T:T,'总明细 源文件后台下'!E:E,E408,'总明细 源文件后台下'!C:C,"Refund")</f>
        <v>0</v>
      </c>
      <c r="AD408">
        <f>SUMIFS('总明细 源文件后台下'!U:U,'总明细 源文件后台下'!E:E,E408,'总明细 源文件后台下'!C:C,"Refund")</f>
        <v>0</v>
      </c>
      <c r="AE408">
        <f>SUMIFS('总明细 源文件后台下'!V:V,'总明细 源文件后台下'!E:E,E408,'总明细 源文件后台下'!C:C,"Refund")</f>
        <v>0</v>
      </c>
      <c r="AF408">
        <f>SUMIFS('总明细 源文件后台下'!W:W,'总明细 源文件后台下'!E:E,E408,'总明细 源文件后台下'!C:C,"Refund")</f>
        <v>0</v>
      </c>
      <c r="AK408">
        <f>(SUMIF('广告费 源文件后台下'!G:G,E408,'广告费 源文件后台下'!M:M))*-1</f>
        <v>0</v>
      </c>
      <c r="AL408">
        <f>SUMIFS('总明细 源文件后台下'!W:W,'总明细 源文件后台下'!E:E,E408,'总明细 源文件后台下'!C:C,"Adjustment",'总明细 源文件后台下'!F:F,"FBA Inventory Reimbursement - Customer Return")</f>
        <v>0</v>
      </c>
      <c r="AM408">
        <f>SUMIFS('总明细 源文件后台下'!W:W,'总明细 源文件后台下'!E:E,E408,'总明细 源文件后台下'!C:C,"Adjustment",'总明细 源文件后台下'!F:F,"FBA Inventory Reimbursement - Damaged:Warehouse")</f>
        <v>0</v>
      </c>
      <c r="AN408">
        <f>SUMIFS('总明细 源文件后台下'!W:W,'总明细 源文件后台下'!E:E,E408,'总明细 源文件后台下'!C:C,"Adjustment",'总明细 源文件后台下'!F:F,"FBA Inventory Reimbursement - Customer Service Issue")</f>
        <v>0</v>
      </c>
      <c r="AO408">
        <f>SUMIFS('总明细 源文件后台下'!W:W,'总明细 源文件后台下'!E:E,E408,'总明细 源文件后台下'!C:C,"Adjustment",'总明细 源文件后台下'!F:F,"FBA Inventory Reimbursement - Fee Correction")</f>
        <v>0</v>
      </c>
      <c r="AP408">
        <f>SUMIFS('总明细 源文件后台下'!W:W,'总明细 源文件后台下'!E:E,E408,'总明细 源文件后台下'!C:C,"Adjustment",'总明细 源文件后台下'!F:F,"FBA Inventory Reimbursement - General Adjustment")</f>
        <v>0</v>
      </c>
      <c r="AQ408">
        <f>SUMIFS('总明细 源文件后台下'!W:W,'总明细 源文件后台下'!E:E,E408,'总明细 源文件后台下'!C:C,"Adjustment",'总明细 源文件后台下'!F:F,"FBA Inventory Reimbursement - Lost:Inbound")</f>
        <v>0</v>
      </c>
      <c r="AR408">
        <f>SUMIFS('总明细 源文件后台下'!W:W,'总明细 源文件后台下'!E:E,E408,'总明细 源文件后台下'!C:C,"Adjustment",'总明细 源文件后台下'!F:F,"FBA Inventory Reimbursement - Lost:Warehouse")</f>
        <v>0</v>
      </c>
      <c r="AS408">
        <f>SUMIFS('总明细 源文件后台下'!W:W,'总明细 源文件后台下'!E:E,E408,'总明细 源文件后台下'!C:C,"Adjustment",'总明细 源文件后台下'!F:F,"Non-subscription Fee Adjustment")</f>
        <v>0</v>
      </c>
      <c r="AT408">
        <f>SUMIFS('总明细 源文件后台下'!W:W,'总明细 源文件后台下'!E:E,E408,'总明细 源文件后台下'!C:C,"Adjustment",'总明细 源文件后台下'!F:F,"FBA Inventory Placement Service Fee")</f>
        <v>0</v>
      </c>
      <c r="AV408">
        <f>SUMIF('FBA Customer Return Per Unit Fe'!B:B,E408,'FBA Customer Return Per Unit Fe'!C:C)</f>
        <v>0</v>
      </c>
      <c r="AX408">
        <f>(SUMIF('仓储费 源文件后台下'!C:C,E408,'仓储费 源文件后台下'!V:V))*-1</f>
        <v>0</v>
      </c>
      <c r="AZ408">
        <f>SUMIF('Disposal Fee销毁费用-160.95'!B:B,E408,'Disposal Fee销毁费用-160.95'!D:D)*-1</f>
        <v>0</v>
      </c>
      <c r="BC408">
        <f>IFERROR(VLOOKUP(F408,'优惠券-86.4'!F:I,4,0),0)</f>
        <v>0</v>
      </c>
      <c r="BD408">
        <f>IFERROR(VLOOKUP(F408,'早评-120'!E:H,4,0),0)</f>
        <v>0</v>
      </c>
      <c r="BF408">
        <f t="shared" si="48"/>
        <v>0</v>
      </c>
      <c r="BG408">
        <f t="shared" si="49"/>
        <v>0</v>
      </c>
      <c r="BH408">
        <f t="shared" si="50"/>
        <v>0</v>
      </c>
      <c r="BQ408" s="45">
        <f t="shared" si="51"/>
        <v>0</v>
      </c>
      <c r="BR408">
        <f>SUMIFS('9月销毁明细'!D:D,'9月销毁明细'!A:A,E408,'9月销毁明细'!H:H,"Sellable")</f>
        <v>0</v>
      </c>
      <c r="BS408">
        <f>SUMIFS('9月销毁明细'!G:G,'9月销毁明细'!A:A,E408,'9月销毁明细'!H:H,"Sellable")</f>
        <v>0</v>
      </c>
      <c r="BT408">
        <f>SUMIFS('9月销毁明细'!D:D,'9月销毁明细'!A:A,E408,'9月销毁明细'!H:H,"Unsellable")</f>
        <v>0</v>
      </c>
      <c r="BU408">
        <f>SUMIFS('9月销毁明细'!G:G,'9月销毁明细'!A:A,E408,'9月销毁明细'!H:H,"Unsellable")</f>
        <v>0</v>
      </c>
      <c r="BW408">
        <f>IFERROR(I408*VLOOKUP(F408,'9.3成本表'!C:L,10,0),0)</f>
        <v>0</v>
      </c>
      <c r="BX408">
        <f t="shared" si="52"/>
        <v>0</v>
      </c>
      <c r="CC408" s="45">
        <f t="shared" si="53"/>
        <v>0</v>
      </c>
      <c r="CD408" s="45">
        <f t="shared" si="54"/>
        <v>0</v>
      </c>
      <c r="CE408" s="45">
        <f t="shared" si="55"/>
        <v>0</v>
      </c>
    </row>
    <row r="409" spans="4:83" x14ac:dyDescent="0.25">
      <c r="D409" s="20" t="s">
        <v>927</v>
      </c>
      <c r="E409" s="20" t="s">
        <v>928</v>
      </c>
      <c r="F409" s="20">
        <v>4117</v>
      </c>
      <c r="G409">
        <v>403</v>
      </c>
      <c r="H409" s="20"/>
      <c r="I409">
        <f>SUMIFS('总明细 源文件后台下'!G:G,'总明细 源文件后台下'!E:E,E409,'总明细 源文件后台下'!C:C,"Order")</f>
        <v>0</v>
      </c>
      <c r="J409">
        <f>SUMIFS('总明细 源文件后台下'!M:M,'总明细 源文件后台下'!E:E,E409,'总明细 源文件后台下'!C:C,"Order")</f>
        <v>0</v>
      </c>
      <c r="K409">
        <f>SUMIFS('总明细 源文件后台下'!N:N,'总明细 源文件后台下'!E:E,E409,'总明细 源文件后台下'!C:C,"Order")</f>
        <v>0</v>
      </c>
      <c r="L409">
        <f>SUMIFS('总明细 源文件后台下'!O:O,'总明细 源文件后台下'!E:E,E409,'总明细 源文件后台下'!C:C,"Order")</f>
        <v>0</v>
      </c>
      <c r="M409">
        <f>SUMIFS('总明细 源文件后台下'!P:P,'总明细 源文件后台下'!E:E,E409,'总明细 源文件后台下'!C:C,"Order")</f>
        <v>0</v>
      </c>
      <c r="N409">
        <f>SUMIFS('总明细 源文件后台下'!Q:Q,'总明细 源文件后台下'!E:E,E409,'总明细 源文件后台下'!C:C,"Order")</f>
        <v>0</v>
      </c>
      <c r="O409">
        <f>SUMIFS('总明细 源文件后台下'!R:R,'总明细 源文件后台下'!E:E,E409,'总明细 源文件后台下'!C:C,"Order")</f>
        <v>0</v>
      </c>
      <c r="P409">
        <f>SUMIFS('总明细 源文件后台下'!S:S,'总明细 源文件后台下'!E:E,E409,'总明细 源文件后台下'!C:C,"Order")</f>
        <v>0</v>
      </c>
      <c r="Q409">
        <f>SUMIFS('总明细 源文件后台下'!T:T,'总明细 源文件后台下'!E:E,E409,'总明细 源文件后台下'!C:C,"Order")</f>
        <v>0</v>
      </c>
      <c r="R409">
        <f>SUMIFS('总明细 源文件后台下'!U:U,'总明细 源文件后台下'!E:E,E409,'总明细 源文件后台下'!C:C,"Order")</f>
        <v>0</v>
      </c>
      <c r="S409">
        <f>SUMIFS('总明细 源文件后台下'!V:V,'总明细 源文件后台下'!E:E,E409,'总明细 源文件后台下'!C:C,"Order")</f>
        <v>0</v>
      </c>
      <c r="T409">
        <f>SUMIFS('总明细 源文件后台下'!W:W,'总明细 源文件后台下'!E:E,E409,'总明细 源文件后台下'!C:C,"Order")</f>
        <v>0</v>
      </c>
      <c r="U409">
        <f>SUMIFS('总明细 源文件后台下'!G:G,'总明细 源文件后台下'!E:E,E409,'总明细 源文件后台下'!C:C,"Refund")</f>
        <v>0</v>
      </c>
      <c r="V409">
        <f>SUMIFS('总明细 源文件后台下'!M:M,'总明细 源文件后台下'!E:E,E409,'总明细 源文件后台下'!C:C,"Refund")</f>
        <v>0</v>
      </c>
      <c r="W409">
        <f>SUMIFS('总明细 源文件后台下'!N:N,'总明细 源文件后台下'!E:E,E409,'总明细 源文件后台下'!C:C,"Refund")</f>
        <v>0</v>
      </c>
      <c r="X409">
        <f>SUMIFS('总明细 源文件后台下'!O:O,'总明细 源文件后台下'!E:E,E409,'总明细 源文件后台下'!C:C,"Refund")</f>
        <v>0</v>
      </c>
      <c r="Y409">
        <f>SUMIFS('总明细 源文件后台下'!P:P,'总明细 源文件后台下'!E:E,E409,'总明细 源文件后台下'!C:C,"Refund")</f>
        <v>0</v>
      </c>
      <c r="Z409">
        <f>SUMIFS('总明细 源文件后台下'!Q:Q,'总明细 源文件后台下'!E:E,E409,'总明细 源文件后台下'!C:C,"Refund")</f>
        <v>0</v>
      </c>
      <c r="AA409">
        <f>SUMIFS('总明细 源文件后台下'!R:R,'总明细 源文件后台下'!E:E,E409,'总明细 源文件后台下'!C:C,"Refund")</f>
        <v>0</v>
      </c>
      <c r="AB409">
        <f>SUMIFS('总明细 源文件后台下'!S:S,'总明细 源文件后台下'!E:E,E409,'总明细 源文件后台下'!C:C,"Refund")</f>
        <v>0</v>
      </c>
      <c r="AC409">
        <f>SUMIFS('总明细 源文件后台下'!T:T,'总明细 源文件后台下'!E:E,E409,'总明细 源文件后台下'!C:C,"Refund")</f>
        <v>0</v>
      </c>
      <c r="AD409">
        <f>SUMIFS('总明细 源文件后台下'!U:U,'总明细 源文件后台下'!E:E,E409,'总明细 源文件后台下'!C:C,"Refund")</f>
        <v>0</v>
      </c>
      <c r="AE409">
        <f>SUMIFS('总明细 源文件后台下'!V:V,'总明细 源文件后台下'!E:E,E409,'总明细 源文件后台下'!C:C,"Refund")</f>
        <v>0</v>
      </c>
      <c r="AF409">
        <f>SUMIFS('总明细 源文件后台下'!W:W,'总明细 源文件后台下'!E:E,E409,'总明细 源文件后台下'!C:C,"Refund")</f>
        <v>0</v>
      </c>
      <c r="AK409">
        <f>(SUMIF('广告费 源文件后台下'!G:G,E409,'广告费 源文件后台下'!M:M))*-1</f>
        <v>0</v>
      </c>
      <c r="AL409">
        <f>SUMIFS('总明细 源文件后台下'!W:W,'总明细 源文件后台下'!E:E,E409,'总明细 源文件后台下'!C:C,"Adjustment",'总明细 源文件后台下'!F:F,"FBA Inventory Reimbursement - Customer Return")</f>
        <v>0</v>
      </c>
      <c r="AM409">
        <f>SUMIFS('总明细 源文件后台下'!W:W,'总明细 源文件后台下'!E:E,E409,'总明细 源文件后台下'!C:C,"Adjustment",'总明细 源文件后台下'!F:F,"FBA Inventory Reimbursement - Damaged:Warehouse")</f>
        <v>0</v>
      </c>
      <c r="AN409">
        <f>SUMIFS('总明细 源文件后台下'!W:W,'总明细 源文件后台下'!E:E,E409,'总明细 源文件后台下'!C:C,"Adjustment",'总明细 源文件后台下'!F:F,"FBA Inventory Reimbursement - Customer Service Issue")</f>
        <v>0</v>
      </c>
      <c r="AO409">
        <f>SUMIFS('总明细 源文件后台下'!W:W,'总明细 源文件后台下'!E:E,E409,'总明细 源文件后台下'!C:C,"Adjustment",'总明细 源文件后台下'!F:F,"FBA Inventory Reimbursement - Fee Correction")</f>
        <v>0</v>
      </c>
      <c r="AP409">
        <f>SUMIFS('总明细 源文件后台下'!W:W,'总明细 源文件后台下'!E:E,E409,'总明细 源文件后台下'!C:C,"Adjustment",'总明细 源文件后台下'!F:F,"FBA Inventory Reimbursement - General Adjustment")</f>
        <v>0</v>
      </c>
      <c r="AQ409">
        <f>SUMIFS('总明细 源文件后台下'!W:W,'总明细 源文件后台下'!E:E,E409,'总明细 源文件后台下'!C:C,"Adjustment",'总明细 源文件后台下'!F:F,"FBA Inventory Reimbursement - Lost:Inbound")</f>
        <v>0</v>
      </c>
      <c r="AR409">
        <f>SUMIFS('总明细 源文件后台下'!W:W,'总明细 源文件后台下'!E:E,E409,'总明细 源文件后台下'!C:C,"Adjustment",'总明细 源文件后台下'!F:F,"FBA Inventory Reimbursement - Lost:Warehouse")</f>
        <v>0</v>
      </c>
      <c r="AS409">
        <f>SUMIFS('总明细 源文件后台下'!W:W,'总明细 源文件后台下'!E:E,E409,'总明细 源文件后台下'!C:C,"Adjustment",'总明细 源文件后台下'!F:F,"Non-subscription Fee Adjustment")</f>
        <v>0</v>
      </c>
      <c r="AT409">
        <f>SUMIFS('总明细 源文件后台下'!W:W,'总明细 源文件后台下'!E:E,E409,'总明细 源文件后台下'!C:C,"Adjustment",'总明细 源文件后台下'!F:F,"FBA Inventory Placement Service Fee")</f>
        <v>0</v>
      </c>
      <c r="AV409">
        <f>SUMIF('FBA Customer Return Per Unit Fe'!B:B,E409,'FBA Customer Return Per Unit Fe'!C:C)</f>
        <v>0</v>
      </c>
      <c r="AX409">
        <f>(SUMIF('仓储费 源文件后台下'!C:C,E409,'仓储费 源文件后台下'!V:V))*-1</f>
        <v>0</v>
      </c>
      <c r="AZ409">
        <f>SUMIF('Disposal Fee销毁费用-160.95'!B:B,E409,'Disposal Fee销毁费用-160.95'!D:D)*-1</f>
        <v>0</v>
      </c>
      <c r="BC409">
        <f>IFERROR(VLOOKUP(F409,'优惠券-86.4'!F:I,4,0),0)</f>
        <v>0</v>
      </c>
      <c r="BD409">
        <f>IFERROR(VLOOKUP(F409,'早评-120'!E:H,4,0),0)</f>
        <v>0</v>
      </c>
      <c r="BF409">
        <f t="shared" si="48"/>
        <v>0</v>
      </c>
      <c r="BG409">
        <f t="shared" si="49"/>
        <v>0</v>
      </c>
      <c r="BH409">
        <f t="shared" si="50"/>
        <v>0</v>
      </c>
      <c r="BQ409" s="45">
        <f t="shared" si="51"/>
        <v>0</v>
      </c>
      <c r="BR409">
        <f>SUMIFS('9月销毁明细'!D:D,'9月销毁明细'!A:A,E409,'9月销毁明细'!H:H,"Sellable")</f>
        <v>0</v>
      </c>
      <c r="BS409">
        <f>SUMIFS('9月销毁明细'!G:G,'9月销毁明细'!A:A,E409,'9月销毁明细'!H:H,"Sellable")</f>
        <v>0</v>
      </c>
      <c r="BT409">
        <f>SUMIFS('9月销毁明细'!D:D,'9月销毁明细'!A:A,E409,'9月销毁明细'!H:H,"Unsellable")</f>
        <v>0</v>
      </c>
      <c r="BU409">
        <f>SUMIFS('9月销毁明细'!G:G,'9月销毁明细'!A:A,E409,'9月销毁明细'!H:H,"Unsellable")</f>
        <v>0</v>
      </c>
      <c r="BW409">
        <f>IFERROR(I409*VLOOKUP(F409,'9.3成本表'!C:L,10,0),0)</f>
        <v>0</v>
      </c>
      <c r="BX409">
        <f t="shared" si="52"/>
        <v>0</v>
      </c>
      <c r="CC409" s="45">
        <f t="shared" si="53"/>
        <v>0</v>
      </c>
      <c r="CD409" s="45">
        <f t="shared" si="54"/>
        <v>0</v>
      </c>
      <c r="CE409" s="45">
        <f t="shared" si="55"/>
        <v>0</v>
      </c>
    </row>
    <row r="410" spans="4:83" x14ac:dyDescent="0.25">
      <c r="D410" s="20" t="s">
        <v>929</v>
      </c>
      <c r="E410" s="20" t="s">
        <v>930</v>
      </c>
      <c r="F410" s="20">
        <v>4117</v>
      </c>
      <c r="G410">
        <v>404</v>
      </c>
      <c r="H410" s="20"/>
      <c r="I410">
        <f>SUMIFS('总明细 源文件后台下'!G:G,'总明细 源文件后台下'!E:E,E410,'总明细 源文件后台下'!C:C,"Order")</f>
        <v>0</v>
      </c>
      <c r="J410">
        <f>SUMIFS('总明细 源文件后台下'!M:M,'总明细 源文件后台下'!E:E,E410,'总明细 源文件后台下'!C:C,"Order")</f>
        <v>0</v>
      </c>
      <c r="K410">
        <f>SUMIFS('总明细 源文件后台下'!N:N,'总明细 源文件后台下'!E:E,E410,'总明细 源文件后台下'!C:C,"Order")</f>
        <v>0</v>
      </c>
      <c r="L410">
        <f>SUMIFS('总明细 源文件后台下'!O:O,'总明细 源文件后台下'!E:E,E410,'总明细 源文件后台下'!C:C,"Order")</f>
        <v>0</v>
      </c>
      <c r="M410">
        <f>SUMIFS('总明细 源文件后台下'!P:P,'总明细 源文件后台下'!E:E,E410,'总明细 源文件后台下'!C:C,"Order")</f>
        <v>0</v>
      </c>
      <c r="N410">
        <f>SUMIFS('总明细 源文件后台下'!Q:Q,'总明细 源文件后台下'!E:E,E410,'总明细 源文件后台下'!C:C,"Order")</f>
        <v>0</v>
      </c>
      <c r="O410">
        <f>SUMIFS('总明细 源文件后台下'!R:R,'总明细 源文件后台下'!E:E,E410,'总明细 源文件后台下'!C:C,"Order")</f>
        <v>0</v>
      </c>
      <c r="P410">
        <f>SUMIFS('总明细 源文件后台下'!S:S,'总明细 源文件后台下'!E:E,E410,'总明细 源文件后台下'!C:C,"Order")</f>
        <v>0</v>
      </c>
      <c r="Q410">
        <f>SUMIFS('总明细 源文件后台下'!T:T,'总明细 源文件后台下'!E:E,E410,'总明细 源文件后台下'!C:C,"Order")</f>
        <v>0</v>
      </c>
      <c r="R410">
        <f>SUMIFS('总明细 源文件后台下'!U:U,'总明细 源文件后台下'!E:E,E410,'总明细 源文件后台下'!C:C,"Order")</f>
        <v>0</v>
      </c>
      <c r="S410">
        <f>SUMIFS('总明细 源文件后台下'!V:V,'总明细 源文件后台下'!E:E,E410,'总明细 源文件后台下'!C:C,"Order")</f>
        <v>0</v>
      </c>
      <c r="T410">
        <f>SUMIFS('总明细 源文件后台下'!W:W,'总明细 源文件后台下'!E:E,E410,'总明细 源文件后台下'!C:C,"Order")</f>
        <v>0</v>
      </c>
      <c r="U410">
        <f>SUMIFS('总明细 源文件后台下'!G:G,'总明细 源文件后台下'!E:E,E410,'总明细 源文件后台下'!C:C,"Refund")</f>
        <v>0</v>
      </c>
      <c r="V410">
        <f>SUMIFS('总明细 源文件后台下'!M:M,'总明细 源文件后台下'!E:E,E410,'总明细 源文件后台下'!C:C,"Refund")</f>
        <v>0</v>
      </c>
      <c r="W410">
        <f>SUMIFS('总明细 源文件后台下'!N:N,'总明细 源文件后台下'!E:E,E410,'总明细 源文件后台下'!C:C,"Refund")</f>
        <v>0</v>
      </c>
      <c r="X410">
        <f>SUMIFS('总明细 源文件后台下'!O:O,'总明细 源文件后台下'!E:E,E410,'总明细 源文件后台下'!C:C,"Refund")</f>
        <v>0</v>
      </c>
      <c r="Y410">
        <f>SUMIFS('总明细 源文件后台下'!P:P,'总明细 源文件后台下'!E:E,E410,'总明细 源文件后台下'!C:C,"Refund")</f>
        <v>0</v>
      </c>
      <c r="Z410">
        <f>SUMIFS('总明细 源文件后台下'!Q:Q,'总明细 源文件后台下'!E:E,E410,'总明细 源文件后台下'!C:C,"Refund")</f>
        <v>0</v>
      </c>
      <c r="AA410">
        <f>SUMIFS('总明细 源文件后台下'!R:R,'总明细 源文件后台下'!E:E,E410,'总明细 源文件后台下'!C:C,"Refund")</f>
        <v>0</v>
      </c>
      <c r="AB410">
        <f>SUMIFS('总明细 源文件后台下'!S:S,'总明细 源文件后台下'!E:E,E410,'总明细 源文件后台下'!C:C,"Refund")</f>
        <v>0</v>
      </c>
      <c r="AC410">
        <f>SUMIFS('总明细 源文件后台下'!T:T,'总明细 源文件后台下'!E:E,E410,'总明细 源文件后台下'!C:C,"Refund")</f>
        <v>0</v>
      </c>
      <c r="AD410">
        <f>SUMIFS('总明细 源文件后台下'!U:U,'总明细 源文件后台下'!E:E,E410,'总明细 源文件后台下'!C:C,"Refund")</f>
        <v>0</v>
      </c>
      <c r="AE410">
        <f>SUMIFS('总明细 源文件后台下'!V:V,'总明细 源文件后台下'!E:E,E410,'总明细 源文件后台下'!C:C,"Refund")</f>
        <v>0</v>
      </c>
      <c r="AF410">
        <f>SUMIFS('总明细 源文件后台下'!W:W,'总明细 源文件后台下'!E:E,E410,'总明细 源文件后台下'!C:C,"Refund")</f>
        <v>0</v>
      </c>
      <c r="AK410">
        <f>(SUMIF('广告费 源文件后台下'!G:G,E410,'广告费 源文件后台下'!M:M))*-1</f>
        <v>0</v>
      </c>
      <c r="AL410">
        <f>SUMIFS('总明细 源文件后台下'!W:W,'总明细 源文件后台下'!E:E,E410,'总明细 源文件后台下'!C:C,"Adjustment",'总明细 源文件后台下'!F:F,"FBA Inventory Reimbursement - Customer Return")</f>
        <v>0</v>
      </c>
      <c r="AM410">
        <f>SUMIFS('总明细 源文件后台下'!W:W,'总明细 源文件后台下'!E:E,E410,'总明细 源文件后台下'!C:C,"Adjustment",'总明细 源文件后台下'!F:F,"FBA Inventory Reimbursement - Damaged:Warehouse")</f>
        <v>0</v>
      </c>
      <c r="AN410">
        <f>SUMIFS('总明细 源文件后台下'!W:W,'总明细 源文件后台下'!E:E,E410,'总明细 源文件后台下'!C:C,"Adjustment",'总明细 源文件后台下'!F:F,"FBA Inventory Reimbursement - Customer Service Issue")</f>
        <v>0</v>
      </c>
      <c r="AO410">
        <f>SUMIFS('总明细 源文件后台下'!W:W,'总明细 源文件后台下'!E:E,E410,'总明细 源文件后台下'!C:C,"Adjustment",'总明细 源文件后台下'!F:F,"FBA Inventory Reimbursement - Fee Correction")</f>
        <v>0</v>
      </c>
      <c r="AP410">
        <f>SUMIFS('总明细 源文件后台下'!W:W,'总明细 源文件后台下'!E:E,E410,'总明细 源文件后台下'!C:C,"Adjustment",'总明细 源文件后台下'!F:F,"FBA Inventory Reimbursement - General Adjustment")</f>
        <v>0</v>
      </c>
      <c r="AQ410">
        <f>SUMIFS('总明细 源文件后台下'!W:W,'总明细 源文件后台下'!E:E,E410,'总明细 源文件后台下'!C:C,"Adjustment",'总明细 源文件后台下'!F:F,"FBA Inventory Reimbursement - Lost:Inbound")</f>
        <v>0</v>
      </c>
      <c r="AR410">
        <f>SUMIFS('总明细 源文件后台下'!W:W,'总明细 源文件后台下'!E:E,E410,'总明细 源文件后台下'!C:C,"Adjustment",'总明细 源文件后台下'!F:F,"FBA Inventory Reimbursement - Lost:Warehouse")</f>
        <v>0</v>
      </c>
      <c r="AS410">
        <f>SUMIFS('总明细 源文件后台下'!W:W,'总明细 源文件后台下'!E:E,E410,'总明细 源文件后台下'!C:C,"Adjustment",'总明细 源文件后台下'!F:F,"Non-subscription Fee Adjustment")</f>
        <v>0</v>
      </c>
      <c r="AT410">
        <f>SUMIFS('总明细 源文件后台下'!W:W,'总明细 源文件后台下'!E:E,E410,'总明细 源文件后台下'!C:C,"Adjustment",'总明细 源文件后台下'!F:F,"FBA Inventory Placement Service Fee")</f>
        <v>0</v>
      </c>
      <c r="AV410">
        <f>SUMIF('FBA Customer Return Per Unit Fe'!B:B,E410,'FBA Customer Return Per Unit Fe'!C:C)</f>
        <v>0</v>
      </c>
      <c r="AX410">
        <f>(SUMIF('仓储费 源文件后台下'!C:C,E410,'仓储费 源文件后台下'!V:V))*-1</f>
        <v>-0.10059999999999999</v>
      </c>
      <c r="AZ410">
        <f>SUMIF('Disposal Fee销毁费用-160.95'!B:B,E410,'Disposal Fee销毁费用-160.95'!D:D)*-1</f>
        <v>-0.6</v>
      </c>
      <c r="BC410">
        <f>IFERROR(VLOOKUP(F410,'优惠券-86.4'!F:I,4,0),0)</f>
        <v>0</v>
      </c>
      <c r="BD410">
        <f>IFERROR(VLOOKUP(F410,'早评-120'!E:H,4,0),0)</f>
        <v>0</v>
      </c>
      <c r="BF410">
        <f t="shared" si="48"/>
        <v>-0.7006</v>
      </c>
      <c r="BG410">
        <f t="shared" si="49"/>
        <v>0</v>
      </c>
      <c r="BH410">
        <f t="shared" si="50"/>
        <v>-4.5538999999999996</v>
      </c>
      <c r="BQ410" s="45">
        <f t="shared" si="51"/>
        <v>-4.5538999999999996</v>
      </c>
      <c r="BR410">
        <f>SUMIFS('9月销毁明细'!D:D,'9月销毁明细'!A:A,E410,'9月销毁明细'!H:H,"Sellable")</f>
        <v>0</v>
      </c>
      <c r="BS410">
        <f>SUMIFS('9月销毁明细'!G:G,'9月销毁明细'!A:A,E410,'9月销毁明细'!H:H,"Sellable")</f>
        <v>0</v>
      </c>
      <c r="BT410">
        <f>SUMIFS('9月销毁明细'!D:D,'9月销毁明细'!A:A,E410,'9月销毁明细'!H:H,"Unsellable")</f>
        <v>0</v>
      </c>
      <c r="BU410">
        <f>SUMIFS('9月销毁明细'!G:G,'9月销毁明细'!A:A,E410,'9月销毁明细'!H:H,"Unsellable")</f>
        <v>0</v>
      </c>
      <c r="BW410">
        <f>IFERROR(I410*VLOOKUP(F410,'9.3成本表'!C:L,10,0),0)</f>
        <v>0</v>
      </c>
      <c r="BX410">
        <f t="shared" si="52"/>
        <v>0</v>
      </c>
      <c r="CC410" s="45">
        <f t="shared" si="53"/>
        <v>-4.5538999999999996</v>
      </c>
      <c r="CD410" s="45">
        <f t="shared" si="54"/>
        <v>0</v>
      </c>
      <c r="CE410" s="45">
        <f t="shared" si="55"/>
        <v>0</v>
      </c>
    </row>
    <row r="411" spans="4:83" x14ac:dyDescent="0.25">
      <c r="D411" s="20" t="s">
        <v>931</v>
      </c>
      <c r="E411" s="20" t="s">
        <v>932</v>
      </c>
      <c r="F411" s="20">
        <v>4117</v>
      </c>
      <c r="G411">
        <v>405</v>
      </c>
      <c r="H411" s="20"/>
      <c r="I411">
        <f>SUMIFS('总明细 源文件后台下'!G:G,'总明细 源文件后台下'!E:E,E411,'总明细 源文件后台下'!C:C,"Order")</f>
        <v>0</v>
      </c>
      <c r="J411">
        <f>SUMIFS('总明细 源文件后台下'!M:M,'总明细 源文件后台下'!E:E,E411,'总明细 源文件后台下'!C:C,"Order")</f>
        <v>0</v>
      </c>
      <c r="K411">
        <f>SUMIFS('总明细 源文件后台下'!N:N,'总明细 源文件后台下'!E:E,E411,'总明细 源文件后台下'!C:C,"Order")</f>
        <v>0</v>
      </c>
      <c r="L411">
        <f>SUMIFS('总明细 源文件后台下'!O:O,'总明细 源文件后台下'!E:E,E411,'总明细 源文件后台下'!C:C,"Order")</f>
        <v>0</v>
      </c>
      <c r="M411">
        <f>SUMIFS('总明细 源文件后台下'!P:P,'总明细 源文件后台下'!E:E,E411,'总明细 源文件后台下'!C:C,"Order")</f>
        <v>0</v>
      </c>
      <c r="N411">
        <f>SUMIFS('总明细 源文件后台下'!Q:Q,'总明细 源文件后台下'!E:E,E411,'总明细 源文件后台下'!C:C,"Order")</f>
        <v>0</v>
      </c>
      <c r="O411">
        <f>SUMIFS('总明细 源文件后台下'!R:R,'总明细 源文件后台下'!E:E,E411,'总明细 源文件后台下'!C:C,"Order")</f>
        <v>0</v>
      </c>
      <c r="P411">
        <f>SUMIFS('总明细 源文件后台下'!S:S,'总明细 源文件后台下'!E:E,E411,'总明细 源文件后台下'!C:C,"Order")</f>
        <v>0</v>
      </c>
      <c r="Q411">
        <f>SUMIFS('总明细 源文件后台下'!T:T,'总明细 源文件后台下'!E:E,E411,'总明细 源文件后台下'!C:C,"Order")</f>
        <v>0</v>
      </c>
      <c r="R411">
        <f>SUMIFS('总明细 源文件后台下'!U:U,'总明细 源文件后台下'!E:E,E411,'总明细 源文件后台下'!C:C,"Order")</f>
        <v>0</v>
      </c>
      <c r="S411">
        <f>SUMIFS('总明细 源文件后台下'!V:V,'总明细 源文件后台下'!E:E,E411,'总明细 源文件后台下'!C:C,"Order")</f>
        <v>0</v>
      </c>
      <c r="T411">
        <f>SUMIFS('总明细 源文件后台下'!W:W,'总明细 源文件后台下'!E:E,E411,'总明细 源文件后台下'!C:C,"Order")</f>
        <v>0</v>
      </c>
      <c r="U411">
        <f>SUMIFS('总明细 源文件后台下'!G:G,'总明细 源文件后台下'!E:E,E411,'总明细 源文件后台下'!C:C,"Refund")</f>
        <v>0</v>
      </c>
      <c r="V411">
        <f>SUMIFS('总明细 源文件后台下'!M:M,'总明细 源文件后台下'!E:E,E411,'总明细 源文件后台下'!C:C,"Refund")</f>
        <v>0</v>
      </c>
      <c r="W411">
        <f>SUMIFS('总明细 源文件后台下'!N:N,'总明细 源文件后台下'!E:E,E411,'总明细 源文件后台下'!C:C,"Refund")</f>
        <v>0</v>
      </c>
      <c r="X411">
        <f>SUMIFS('总明细 源文件后台下'!O:O,'总明细 源文件后台下'!E:E,E411,'总明细 源文件后台下'!C:C,"Refund")</f>
        <v>0</v>
      </c>
      <c r="Y411">
        <f>SUMIFS('总明细 源文件后台下'!P:P,'总明细 源文件后台下'!E:E,E411,'总明细 源文件后台下'!C:C,"Refund")</f>
        <v>0</v>
      </c>
      <c r="Z411">
        <f>SUMIFS('总明细 源文件后台下'!Q:Q,'总明细 源文件后台下'!E:E,E411,'总明细 源文件后台下'!C:C,"Refund")</f>
        <v>0</v>
      </c>
      <c r="AA411">
        <f>SUMIFS('总明细 源文件后台下'!R:R,'总明细 源文件后台下'!E:E,E411,'总明细 源文件后台下'!C:C,"Refund")</f>
        <v>0</v>
      </c>
      <c r="AB411">
        <f>SUMIFS('总明细 源文件后台下'!S:S,'总明细 源文件后台下'!E:E,E411,'总明细 源文件后台下'!C:C,"Refund")</f>
        <v>0</v>
      </c>
      <c r="AC411">
        <f>SUMIFS('总明细 源文件后台下'!T:T,'总明细 源文件后台下'!E:E,E411,'总明细 源文件后台下'!C:C,"Refund")</f>
        <v>0</v>
      </c>
      <c r="AD411">
        <f>SUMIFS('总明细 源文件后台下'!U:U,'总明细 源文件后台下'!E:E,E411,'总明细 源文件后台下'!C:C,"Refund")</f>
        <v>0</v>
      </c>
      <c r="AE411">
        <f>SUMIFS('总明细 源文件后台下'!V:V,'总明细 源文件后台下'!E:E,E411,'总明细 源文件后台下'!C:C,"Refund")</f>
        <v>0</v>
      </c>
      <c r="AF411">
        <f>SUMIFS('总明细 源文件后台下'!W:W,'总明细 源文件后台下'!E:E,E411,'总明细 源文件后台下'!C:C,"Refund")</f>
        <v>0</v>
      </c>
      <c r="AK411">
        <f>(SUMIF('广告费 源文件后台下'!G:G,E411,'广告费 源文件后台下'!M:M))*-1</f>
        <v>0</v>
      </c>
      <c r="AL411">
        <f>SUMIFS('总明细 源文件后台下'!W:W,'总明细 源文件后台下'!E:E,E411,'总明细 源文件后台下'!C:C,"Adjustment",'总明细 源文件后台下'!F:F,"FBA Inventory Reimbursement - Customer Return")</f>
        <v>0</v>
      </c>
      <c r="AM411">
        <f>SUMIFS('总明细 源文件后台下'!W:W,'总明细 源文件后台下'!E:E,E411,'总明细 源文件后台下'!C:C,"Adjustment",'总明细 源文件后台下'!F:F,"FBA Inventory Reimbursement - Damaged:Warehouse")</f>
        <v>0</v>
      </c>
      <c r="AN411">
        <f>SUMIFS('总明细 源文件后台下'!W:W,'总明细 源文件后台下'!E:E,E411,'总明细 源文件后台下'!C:C,"Adjustment",'总明细 源文件后台下'!F:F,"FBA Inventory Reimbursement - Customer Service Issue")</f>
        <v>0</v>
      </c>
      <c r="AO411">
        <f>SUMIFS('总明细 源文件后台下'!W:W,'总明细 源文件后台下'!E:E,E411,'总明细 源文件后台下'!C:C,"Adjustment",'总明细 源文件后台下'!F:F,"FBA Inventory Reimbursement - Fee Correction")</f>
        <v>0</v>
      </c>
      <c r="AP411">
        <f>SUMIFS('总明细 源文件后台下'!W:W,'总明细 源文件后台下'!E:E,E411,'总明细 源文件后台下'!C:C,"Adjustment",'总明细 源文件后台下'!F:F,"FBA Inventory Reimbursement - General Adjustment")</f>
        <v>0</v>
      </c>
      <c r="AQ411">
        <f>SUMIFS('总明细 源文件后台下'!W:W,'总明细 源文件后台下'!E:E,E411,'总明细 源文件后台下'!C:C,"Adjustment",'总明细 源文件后台下'!F:F,"FBA Inventory Reimbursement - Lost:Inbound")</f>
        <v>0</v>
      </c>
      <c r="AR411">
        <f>SUMIFS('总明细 源文件后台下'!W:W,'总明细 源文件后台下'!E:E,E411,'总明细 源文件后台下'!C:C,"Adjustment",'总明细 源文件后台下'!F:F,"FBA Inventory Reimbursement - Lost:Warehouse")</f>
        <v>0</v>
      </c>
      <c r="AS411">
        <f>SUMIFS('总明细 源文件后台下'!W:W,'总明细 源文件后台下'!E:E,E411,'总明细 源文件后台下'!C:C,"Adjustment",'总明细 源文件后台下'!F:F,"Non-subscription Fee Adjustment")</f>
        <v>0</v>
      </c>
      <c r="AT411">
        <f>SUMIFS('总明细 源文件后台下'!W:W,'总明细 源文件后台下'!E:E,E411,'总明细 源文件后台下'!C:C,"Adjustment",'总明细 源文件后台下'!F:F,"FBA Inventory Placement Service Fee")</f>
        <v>0</v>
      </c>
      <c r="AV411">
        <f>SUMIF('FBA Customer Return Per Unit Fe'!B:B,E411,'FBA Customer Return Per Unit Fe'!C:C)</f>
        <v>0</v>
      </c>
      <c r="AX411">
        <f>(SUMIF('仓储费 源文件后台下'!C:C,E411,'仓储费 源文件后台下'!V:V))*-1</f>
        <v>-0.15240000000000001</v>
      </c>
      <c r="AZ411">
        <f>SUMIF('Disposal Fee销毁费用-160.95'!B:B,E411,'Disposal Fee销毁费用-160.95'!D:D)*-1</f>
        <v>-0.9</v>
      </c>
      <c r="BC411">
        <f>IFERROR(VLOOKUP(F411,'优惠券-86.4'!F:I,4,0),0)</f>
        <v>0</v>
      </c>
      <c r="BD411">
        <f>IFERROR(VLOOKUP(F411,'早评-120'!E:H,4,0),0)</f>
        <v>0</v>
      </c>
      <c r="BF411">
        <f t="shared" si="48"/>
        <v>-1.0524</v>
      </c>
      <c r="BG411">
        <f t="shared" si="49"/>
        <v>0</v>
      </c>
      <c r="BH411">
        <f t="shared" si="50"/>
        <v>-6.8406000000000002</v>
      </c>
      <c r="BQ411" s="45">
        <f t="shared" si="51"/>
        <v>-6.8406000000000002</v>
      </c>
      <c r="BR411">
        <f>SUMIFS('9月销毁明细'!D:D,'9月销毁明细'!A:A,E411,'9月销毁明细'!H:H,"Sellable")</f>
        <v>0</v>
      </c>
      <c r="BS411">
        <f>SUMIFS('9月销毁明细'!G:G,'9月销毁明细'!A:A,E411,'9月销毁明细'!H:H,"Sellable")</f>
        <v>0</v>
      </c>
      <c r="BT411">
        <f>SUMIFS('9月销毁明细'!D:D,'9月销毁明细'!A:A,E411,'9月销毁明细'!H:H,"Unsellable")</f>
        <v>0</v>
      </c>
      <c r="BU411">
        <f>SUMIFS('9月销毁明细'!G:G,'9月销毁明细'!A:A,E411,'9月销毁明细'!H:H,"Unsellable")</f>
        <v>0</v>
      </c>
      <c r="BW411">
        <f>IFERROR(I411*VLOOKUP(F411,'9.3成本表'!C:L,10,0),0)</f>
        <v>0</v>
      </c>
      <c r="BX411">
        <f t="shared" si="52"/>
        <v>0</v>
      </c>
      <c r="CC411" s="45">
        <f t="shared" si="53"/>
        <v>-6.8406000000000002</v>
      </c>
      <c r="CD411" s="45">
        <f t="shared" si="54"/>
        <v>0</v>
      </c>
      <c r="CE411" s="45">
        <f t="shared" si="55"/>
        <v>0</v>
      </c>
    </row>
    <row r="412" spans="4:83" x14ac:dyDescent="0.25">
      <c r="D412" s="20" t="s">
        <v>933</v>
      </c>
      <c r="E412" s="20" t="s">
        <v>934</v>
      </c>
      <c r="F412" s="20">
        <v>4117</v>
      </c>
      <c r="G412">
        <v>406</v>
      </c>
      <c r="H412" s="20"/>
      <c r="I412">
        <f>SUMIFS('总明细 源文件后台下'!G:G,'总明细 源文件后台下'!E:E,E412,'总明细 源文件后台下'!C:C,"Order")</f>
        <v>0</v>
      </c>
      <c r="J412">
        <f>SUMIFS('总明细 源文件后台下'!M:M,'总明细 源文件后台下'!E:E,E412,'总明细 源文件后台下'!C:C,"Order")</f>
        <v>0</v>
      </c>
      <c r="K412">
        <f>SUMIFS('总明细 源文件后台下'!N:N,'总明细 源文件后台下'!E:E,E412,'总明细 源文件后台下'!C:C,"Order")</f>
        <v>0</v>
      </c>
      <c r="L412">
        <f>SUMIFS('总明细 源文件后台下'!O:O,'总明细 源文件后台下'!E:E,E412,'总明细 源文件后台下'!C:C,"Order")</f>
        <v>0</v>
      </c>
      <c r="M412">
        <f>SUMIFS('总明细 源文件后台下'!P:P,'总明细 源文件后台下'!E:E,E412,'总明细 源文件后台下'!C:C,"Order")</f>
        <v>0</v>
      </c>
      <c r="N412">
        <f>SUMIFS('总明细 源文件后台下'!Q:Q,'总明细 源文件后台下'!E:E,E412,'总明细 源文件后台下'!C:C,"Order")</f>
        <v>0</v>
      </c>
      <c r="O412">
        <f>SUMIFS('总明细 源文件后台下'!R:R,'总明细 源文件后台下'!E:E,E412,'总明细 源文件后台下'!C:C,"Order")</f>
        <v>0</v>
      </c>
      <c r="P412">
        <f>SUMIFS('总明细 源文件后台下'!S:S,'总明细 源文件后台下'!E:E,E412,'总明细 源文件后台下'!C:C,"Order")</f>
        <v>0</v>
      </c>
      <c r="Q412">
        <f>SUMIFS('总明细 源文件后台下'!T:T,'总明细 源文件后台下'!E:E,E412,'总明细 源文件后台下'!C:C,"Order")</f>
        <v>0</v>
      </c>
      <c r="R412">
        <f>SUMIFS('总明细 源文件后台下'!U:U,'总明细 源文件后台下'!E:E,E412,'总明细 源文件后台下'!C:C,"Order")</f>
        <v>0</v>
      </c>
      <c r="S412">
        <f>SUMIFS('总明细 源文件后台下'!V:V,'总明细 源文件后台下'!E:E,E412,'总明细 源文件后台下'!C:C,"Order")</f>
        <v>0</v>
      </c>
      <c r="T412">
        <f>SUMIFS('总明细 源文件后台下'!W:W,'总明细 源文件后台下'!E:E,E412,'总明细 源文件后台下'!C:C,"Order")</f>
        <v>0</v>
      </c>
      <c r="U412">
        <f>SUMIFS('总明细 源文件后台下'!G:G,'总明细 源文件后台下'!E:E,E412,'总明细 源文件后台下'!C:C,"Refund")</f>
        <v>0</v>
      </c>
      <c r="V412">
        <f>SUMIFS('总明细 源文件后台下'!M:M,'总明细 源文件后台下'!E:E,E412,'总明细 源文件后台下'!C:C,"Refund")</f>
        <v>0</v>
      </c>
      <c r="W412">
        <f>SUMIFS('总明细 源文件后台下'!N:N,'总明细 源文件后台下'!E:E,E412,'总明细 源文件后台下'!C:C,"Refund")</f>
        <v>0</v>
      </c>
      <c r="X412">
        <f>SUMIFS('总明细 源文件后台下'!O:O,'总明细 源文件后台下'!E:E,E412,'总明细 源文件后台下'!C:C,"Refund")</f>
        <v>0</v>
      </c>
      <c r="Y412">
        <f>SUMIFS('总明细 源文件后台下'!P:P,'总明细 源文件后台下'!E:E,E412,'总明细 源文件后台下'!C:C,"Refund")</f>
        <v>0</v>
      </c>
      <c r="Z412">
        <f>SUMIFS('总明细 源文件后台下'!Q:Q,'总明细 源文件后台下'!E:E,E412,'总明细 源文件后台下'!C:C,"Refund")</f>
        <v>0</v>
      </c>
      <c r="AA412">
        <f>SUMIFS('总明细 源文件后台下'!R:R,'总明细 源文件后台下'!E:E,E412,'总明细 源文件后台下'!C:C,"Refund")</f>
        <v>0</v>
      </c>
      <c r="AB412">
        <f>SUMIFS('总明细 源文件后台下'!S:S,'总明细 源文件后台下'!E:E,E412,'总明细 源文件后台下'!C:C,"Refund")</f>
        <v>0</v>
      </c>
      <c r="AC412">
        <f>SUMIFS('总明细 源文件后台下'!T:T,'总明细 源文件后台下'!E:E,E412,'总明细 源文件后台下'!C:C,"Refund")</f>
        <v>0</v>
      </c>
      <c r="AD412">
        <f>SUMIFS('总明细 源文件后台下'!U:U,'总明细 源文件后台下'!E:E,E412,'总明细 源文件后台下'!C:C,"Refund")</f>
        <v>0</v>
      </c>
      <c r="AE412">
        <f>SUMIFS('总明细 源文件后台下'!V:V,'总明细 源文件后台下'!E:E,E412,'总明细 源文件后台下'!C:C,"Refund")</f>
        <v>0</v>
      </c>
      <c r="AF412">
        <f>SUMIFS('总明细 源文件后台下'!W:W,'总明细 源文件后台下'!E:E,E412,'总明细 源文件后台下'!C:C,"Refund")</f>
        <v>0</v>
      </c>
      <c r="AK412">
        <f>(SUMIF('广告费 源文件后台下'!G:G,E412,'广告费 源文件后台下'!M:M))*-1</f>
        <v>0</v>
      </c>
      <c r="AL412">
        <f>SUMIFS('总明细 源文件后台下'!W:W,'总明细 源文件后台下'!E:E,E412,'总明细 源文件后台下'!C:C,"Adjustment",'总明细 源文件后台下'!F:F,"FBA Inventory Reimbursement - Customer Return")</f>
        <v>0</v>
      </c>
      <c r="AM412">
        <f>SUMIFS('总明细 源文件后台下'!W:W,'总明细 源文件后台下'!E:E,E412,'总明细 源文件后台下'!C:C,"Adjustment",'总明细 源文件后台下'!F:F,"FBA Inventory Reimbursement - Damaged:Warehouse")</f>
        <v>0</v>
      </c>
      <c r="AN412">
        <f>SUMIFS('总明细 源文件后台下'!W:W,'总明细 源文件后台下'!E:E,E412,'总明细 源文件后台下'!C:C,"Adjustment",'总明细 源文件后台下'!F:F,"FBA Inventory Reimbursement - Customer Service Issue")</f>
        <v>0</v>
      </c>
      <c r="AO412">
        <f>SUMIFS('总明细 源文件后台下'!W:W,'总明细 源文件后台下'!E:E,E412,'总明细 源文件后台下'!C:C,"Adjustment",'总明细 源文件后台下'!F:F,"FBA Inventory Reimbursement - Fee Correction")</f>
        <v>0</v>
      </c>
      <c r="AP412">
        <f>SUMIFS('总明细 源文件后台下'!W:W,'总明细 源文件后台下'!E:E,E412,'总明细 源文件后台下'!C:C,"Adjustment",'总明细 源文件后台下'!F:F,"FBA Inventory Reimbursement - General Adjustment")</f>
        <v>0</v>
      </c>
      <c r="AQ412">
        <f>SUMIFS('总明细 源文件后台下'!W:W,'总明细 源文件后台下'!E:E,E412,'总明细 源文件后台下'!C:C,"Adjustment",'总明细 源文件后台下'!F:F,"FBA Inventory Reimbursement - Lost:Inbound")</f>
        <v>0</v>
      </c>
      <c r="AR412">
        <f>SUMIFS('总明细 源文件后台下'!W:W,'总明细 源文件后台下'!E:E,E412,'总明细 源文件后台下'!C:C,"Adjustment",'总明细 源文件后台下'!F:F,"FBA Inventory Reimbursement - Lost:Warehouse")</f>
        <v>0</v>
      </c>
      <c r="AS412">
        <f>SUMIFS('总明细 源文件后台下'!W:W,'总明细 源文件后台下'!E:E,E412,'总明细 源文件后台下'!C:C,"Adjustment",'总明细 源文件后台下'!F:F,"Non-subscription Fee Adjustment")</f>
        <v>0</v>
      </c>
      <c r="AT412">
        <f>SUMIFS('总明细 源文件后台下'!W:W,'总明细 源文件后台下'!E:E,E412,'总明细 源文件后台下'!C:C,"Adjustment",'总明细 源文件后台下'!F:F,"FBA Inventory Placement Service Fee")</f>
        <v>0</v>
      </c>
      <c r="AV412">
        <f>SUMIF('FBA Customer Return Per Unit Fe'!B:B,E412,'FBA Customer Return Per Unit Fe'!C:C)</f>
        <v>0</v>
      </c>
      <c r="AX412">
        <f>(SUMIF('仓储费 源文件后台下'!C:C,E412,'仓储费 源文件后台下'!V:V))*-1</f>
        <v>-0.11330000000000001</v>
      </c>
      <c r="AZ412">
        <f>SUMIF('Disposal Fee销毁费用-160.95'!B:B,E412,'Disposal Fee销毁费用-160.95'!D:D)*-1</f>
        <v>-0.6</v>
      </c>
      <c r="BC412">
        <f>IFERROR(VLOOKUP(F412,'优惠券-86.4'!F:I,4,0),0)</f>
        <v>0</v>
      </c>
      <c r="BD412">
        <f>IFERROR(VLOOKUP(F412,'早评-120'!E:H,4,0),0)</f>
        <v>0</v>
      </c>
      <c r="BF412">
        <f t="shared" si="48"/>
        <v>-0.71330000000000005</v>
      </c>
      <c r="BG412">
        <f t="shared" si="49"/>
        <v>0</v>
      </c>
      <c r="BH412">
        <f t="shared" si="50"/>
        <v>-4.63645</v>
      </c>
      <c r="BQ412" s="45">
        <f t="shared" si="51"/>
        <v>-4.63645</v>
      </c>
      <c r="BR412">
        <f>SUMIFS('9月销毁明细'!D:D,'9月销毁明细'!A:A,E412,'9月销毁明细'!H:H,"Sellable")</f>
        <v>0</v>
      </c>
      <c r="BS412">
        <f>SUMIFS('9月销毁明细'!G:G,'9月销毁明细'!A:A,E412,'9月销毁明细'!H:H,"Sellable")</f>
        <v>0</v>
      </c>
      <c r="BT412">
        <f>SUMIFS('9月销毁明细'!D:D,'9月销毁明细'!A:A,E412,'9月销毁明细'!H:H,"Unsellable")</f>
        <v>0</v>
      </c>
      <c r="BU412">
        <f>SUMIFS('9月销毁明细'!G:G,'9月销毁明细'!A:A,E412,'9月销毁明细'!H:H,"Unsellable")</f>
        <v>0</v>
      </c>
      <c r="BW412">
        <f>IFERROR(I412*VLOOKUP(F412,'9.3成本表'!C:L,10,0),0)</f>
        <v>0</v>
      </c>
      <c r="BX412">
        <f t="shared" si="52"/>
        <v>0</v>
      </c>
      <c r="CC412" s="45">
        <f t="shared" si="53"/>
        <v>-4.63645</v>
      </c>
      <c r="CD412" s="45">
        <f t="shared" si="54"/>
        <v>0</v>
      </c>
      <c r="CE412" s="45">
        <f t="shared" si="55"/>
        <v>0</v>
      </c>
    </row>
    <row r="413" spans="4:83" x14ac:dyDescent="0.25">
      <c r="D413" s="20" t="s">
        <v>935</v>
      </c>
      <c r="E413" s="20" t="s">
        <v>936</v>
      </c>
      <c r="F413" s="20">
        <v>4117</v>
      </c>
      <c r="G413">
        <v>407</v>
      </c>
      <c r="H413" s="20"/>
      <c r="I413">
        <f>SUMIFS('总明细 源文件后台下'!G:G,'总明细 源文件后台下'!E:E,E413,'总明细 源文件后台下'!C:C,"Order")</f>
        <v>0</v>
      </c>
      <c r="J413">
        <f>SUMIFS('总明细 源文件后台下'!M:M,'总明细 源文件后台下'!E:E,E413,'总明细 源文件后台下'!C:C,"Order")</f>
        <v>0</v>
      </c>
      <c r="K413">
        <f>SUMIFS('总明细 源文件后台下'!N:N,'总明细 源文件后台下'!E:E,E413,'总明细 源文件后台下'!C:C,"Order")</f>
        <v>0</v>
      </c>
      <c r="L413">
        <f>SUMIFS('总明细 源文件后台下'!O:O,'总明细 源文件后台下'!E:E,E413,'总明细 源文件后台下'!C:C,"Order")</f>
        <v>0</v>
      </c>
      <c r="M413">
        <f>SUMIFS('总明细 源文件后台下'!P:P,'总明细 源文件后台下'!E:E,E413,'总明细 源文件后台下'!C:C,"Order")</f>
        <v>0</v>
      </c>
      <c r="N413">
        <f>SUMIFS('总明细 源文件后台下'!Q:Q,'总明细 源文件后台下'!E:E,E413,'总明细 源文件后台下'!C:C,"Order")</f>
        <v>0</v>
      </c>
      <c r="O413">
        <f>SUMIFS('总明细 源文件后台下'!R:R,'总明细 源文件后台下'!E:E,E413,'总明细 源文件后台下'!C:C,"Order")</f>
        <v>0</v>
      </c>
      <c r="P413">
        <f>SUMIFS('总明细 源文件后台下'!S:S,'总明细 源文件后台下'!E:E,E413,'总明细 源文件后台下'!C:C,"Order")</f>
        <v>0</v>
      </c>
      <c r="Q413">
        <f>SUMIFS('总明细 源文件后台下'!T:T,'总明细 源文件后台下'!E:E,E413,'总明细 源文件后台下'!C:C,"Order")</f>
        <v>0</v>
      </c>
      <c r="R413">
        <f>SUMIFS('总明细 源文件后台下'!U:U,'总明细 源文件后台下'!E:E,E413,'总明细 源文件后台下'!C:C,"Order")</f>
        <v>0</v>
      </c>
      <c r="S413">
        <f>SUMIFS('总明细 源文件后台下'!V:V,'总明细 源文件后台下'!E:E,E413,'总明细 源文件后台下'!C:C,"Order")</f>
        <v>0</v>
      </c>
      <c r="T413">
        <f>SUMIFS('总明细 源文件后台下'!W:W,'总明细 源文件后台下'!E:E,E413,'总明细 源文件后台下'!C:C,"Order")</f>
        <v>0</v>
      </c>
      <c r="U413">
        <f>SUMIFS('总明细 源文件后台下'!G:G,'总明细 源文件后台下'!E:E,E413,'总明细 源文件后台下'!C:C,"Refund")</f>
        <v>0</v>
      </c>
      <c r="V413">
        <f>SUMIFS('总明细 源文件后台下'!M:M,'总明细 源文件后台下'!E:E,E413,'总明细 源文件后台下'!C:C,"Refund")</f>
        <v>0</v>
      </c>
      <c r="W413">
        <f>SUMIFS('总明细 源文件后台下'!N:N,'总明细 源文件后台下'!E:E,E413,'总明细 源文件后台下'!C:C,"Refund")</f>
        <v>0</v>
      </c>
      <c r="X413">
        <f>SUMIFS('总明细 源文件后台下'!O:O,'总明细 源文件后台下'!E:E,E413,'总明细 源文件后台下'!C:C,"Refund")</f>
        <v>0</v>
      </c>
      <c r="Y413">
        <f>SUMIFS('总明细 源文件后台下'!P:P,'总明细 源文件后台下'!E:E,E413,'总明细 源文件后台下'!C:C,"Refund")</f>
        <v>0</v>
      </c>
      <c r="Z413">
        <f>SUMIFS('总明细 源文件后台下'!Q:Q,'总明细 源文件后台下'!E:E,E413,'总明细 源文件后台下'!C:C,"Refund")</f>
        <v>0</v>
      </c>
      <c r="AA413">
        <f>SUMIFS('总明细 源文件后台下'!R:R,'总明细 源文件后台下'!E:E,E413,'总明细 源文件后台下'!C:C,"Refund")</f>
        <v>0</v>
      </c>
      <c r="AB413">
        <f>SUMIFS('总明细 源文件后台下'!S:S,'总明细 源文件后台下'!E:E,E413,'总明细 源文件后台下'!C:C,"Refund")</f>
        <v>0</v>
      </c>
      <c r="AC413">
        <f>SUMIFS('总明细 源文件后台下'!T:T,'总明细 源文件后台下'!E:E,E413,'总明细 源文件后台下'!C:C,"Refund")</f>
        <v>0</v>
      </c>
      <c r="AD413">
        <f>SUMIFS('总明细 源文件后台下'!U:U,'总明细 源文件后台下'!E:E,E413,'总明细 源文件后台下'!C:C,"Refund")</f>
        <v>0</v>
      </c>
      <c r="AE413">
        <f>SUMIFS('总明细 源文件后台下'!V:V,'总明细 源文件后台下'!E:E,E413,'总明细 源文件后台下'!C:C,"Refund")</f>
        <v>0</v>
      </c>
      <c r="AF413">
        <f>SUMIFS('总明细 源文件后台下'!W:W,'总明细 源文件后台下'!E:E,E413,'总明细 源文件后台下'!C:C,"Refund")</f>
        <v>0</v>
      </c>
      <c r="AK413">
        <f>(SUMIF('广告费 源文件后台下'!G:G,E413,'广告费 源文件后台下'!M:M))*-1</f>
        <v>0</v>
      </c>
      <c r="AL413">
        <f>SUMIFS('总明细 源文件后台下'!W:W,'总明细 源文件后台下'!E:E,E413,'总明细 源文件后台下'!C:C,"Adjustment",'总明细 源文件后台下'!F:F,"FBA Inventory Reimbursement - Customer Return")</f>
        <v>0</v>
      </c>
      <c r="AM413">
        <f>SUMIFS('总明细 源文件后台下'!W:W,'总明细 源文件后台下'!E:E,E413,'总明细 源文件后台下'!C:C,"Adjustment",'总明细 源文件后台下'!F:F,"FBA Inventory Reimbursement - Damaged:Warehouse")</f>
        <v>0</v>
      </c>
      <c r="AN413">
        <f>SUMIFS('总明细 源文件后台下'!W:W,'总明细 源文件后台下'!E:E,E413,'总明细 源文件后台下'!C:C,"Adjustment",'总明细 源文件后台下'!F:F,"FBA Inventory Reimbursement - Customer Service Issue")</f>
        <v>0</v>
      </c>
      <c r="AO413">
        <f>SUMIFS('总明细 源文件后台下'!W:W,'总明细 源文件后台下'!E:E,E413,'总明细 源文件后台下'!C:C,"Adjustment",'总明细 源文件后台下'!F:F,"FBA Inventory Reimbursement - Fee Correction")</f>
        <v>0</v>
      </c>
      <c r="AP413">
        <f>SUMIFS('总明细 源文件后台下'!W:W,'总明细 源文件后台下'!E:E,E413,'总明细 源文件后台下'!C:C,"Adjustment",'总明细 源文件后台下'!F:F,"FBA Inventory Reimbursement - General Adjustment")</f>
        <v>0</v>
      </c>
      <c r="AQ413">
        <f>SUMIFS('总明细 源文件后台下'!W:W,'总明细 源文件后台下'!E:E,E413,'总明细 源文件后台下'!C:C,"Adjustment",'总明细 源文件后台下'!F:F,"FBA Inventory Reimbursement - Lost:Inbound")</f>
        <v>0</v>
      </c>
      <c r="AR413">
        <f>SUMIFS('总明细 源文件后台下'!W:W,'总明细 源文件后台下'!E:E,E413,'总明细 源文件后台下'!C:C,"Adjustment",'总明细 源文件后台下'!F:F,"FBA Inventory Reimbursement - Lost:Warehouse")</f>
        <v>0</v>
      </c>
      <c r="AS413">
        <f>SUMIFS('总明细 源文件后台下'!W:W,'总明细 源文件后台下'!E:E,E413,'总明细 源文件后台下'!C:C,"Adjustment",'总明细 源文件后台下'!F:F,"Non-subscription Fee Adjustment")</f>
        <v>0</v>
      </c>
      <c r="AT413">
        <f>SUMIFS('总明细 源文件后台下'!W:W,'总明细 源文件后台下'!E:E,E413,'总明细 源文件后台下'!C:C,"Adjustment",'总明细 源文件后台下'!F:F,"FBA Inventory Placement Service Fee")</f>
        <v>0</v>
      </c>
      <c r="AV413">
        <f>SUMIF('FBA Customer Return Per Unit Fe'!B:B,E413,'FBA Customer Return Per Unit Fe'!C:C)</f>
        <v>0</v>
      </c>
      <c r="AX413">
        <f>(SUMIF('仓储费 源文件后台下'!C:C,E413,'仓储费 源文件后台下'!V:V))*-1</f>
        <v>-0.127</v>
      </c>
      <c r="AZ413">
        <f>SUMIF('Disposal Fee销毁费用-160.95'!B:B,E413,'Disposal Fee销毁费用-160.95'!D:D)*-1</f>
        <v>-0.75</v>
      </c>
      <c r="BC413">
        <f>IFERROR(VLOOKUP(F413,'优惠券-86.4'!F:I,4,0),0)</f>
        <v>0</v>
      </c>
      <c r="BD413">
        <f>IFERROR(VLOOKUP(F413,'早评-120'!E:H,4,0),0)</f>
        <v>0</v>
      </c>
      <c r="BF413">
        <f t="shared" si="48"/>
        <v>-0.877</v>
      </c>
      <c r="BG413">
        <f t="shared" si="49"/>
        <v>0</v>
      </c>
      <c r="BH413">
        <f t="shared" si="50"/>
        <v>-5.7004999999999999</v>
      </c>
      <c r="BQ413" s="45">
        <f t="shared" si="51"/>
        <v>-5.7004999999999999</v>
      </c>
      <c r="BR413">
        <f>SUMIFS('9月销毁明细'!D:D,'9月销毁明细'!A:A,E413,'9月销毁明细'!H:H,"Sellable")</f>
        <v>0</v>
      </c>
      <c r="BS413">
        <f>SUMIFS('9月销毁明细'!G:G,'9月销毁明细'!A:A,E413,'9月销毁明细'!H:H,"Sellable")</f>
        <v>0</v>
      </c>
      <c r="BT413">
        <f>SUMIFS('9月销毁明细'!D:D,'9月销毁明细'!A:A,E413,'9月销毁明细'!H:H,"Unsellable")</f>
        <v>0</v>
      </c>
      <c r="BU413">
        <f>SUMIFS('9月销毁明细'!G:G,'9月销毁明细'!A:A,E413,'9月销毁明细'!H:H,"Unsellable")</f>
        <v>0</v>
      </c>
      <c r="BW413">
        <f>IFERROR(I413*VLOOKUP(F413,'9.3成本表'!C:L,10,0),0)</f>
        <v>0</v>
      </c>
      <c r="BX413">
        <f t="shared" si="52"/>
        <v>0</v>
      </c>
      <c r="CC413" s="45">
        <f t="shared" si="53"/>
        <v>-5.7004999999999999</v>
      </c>
      <c r="CD413" s="45">
        <f t="shared" si="54"/>
        <v>0</v>
      </c>
      <c r="CE413" s="45">
        <f t="shared" si="55"/>
        <v>0</v>
      </c>
    </row>
    <row r="414" spans="4:83" x14ac:dyDescent="0.25">
      <c r="D414" s="20" t="s">
        <v>937</v>
      </c>
      <c r="E414" s="20" t="s">
        <v>938</v>
      </c>
      <c r="F414" s="20">
        <v>4117</v>
      </c>
      <c r="G414">
        <v>408</v>
      </c>
      <c r="H414" s="20"/>
      <c r="I414">
        <f>SUMIFS('总明细 源文件后台下'!G:G,'总明细 源文件后台下'!E:E,E414,'总明细 源文件后台下'!C:C,"Order")</f>
        <v>0</v>
      </c>
      <c r="J414">
        <f>SUMIFS('总明细 源文件后台下'!M:M,'总明细 源文件后台下'!E:E,E414,'总明细 源文件后台下'!C:C,"Order")</f>
        <v>0</v>
      </c>
      <c r="K414">
        <f>SUMIFS('总明细 源文件后台下'!N:N,'总明细 源文件后台下'!E:E,E414,'总明细 源文件后台下'!C:C,"Order")</f>
        <v>0</v>
      </c>
      <c r="L414">
        <f>SUMIFS('总明细 源文件后台下'!O:O,'总明细 源文件后台下'!E:E,E414,'总明细 源文件后台下'!C:C,"Order")</f>
        <v>0</v>
      </c>
      <c r="M414">
        <f>SUMIFS('总明细 源文件后台下'!P:P,'总明细 源文件后台下'!E:E,E414,'总明细 源文件后台下'!C:C,"Order")</f>
        <v>0</v>
      </c>
      <c r="N414">
        <f>SUMIFS('总明细 源文件后台下'!Q:Q,'总明细 源文件后台下'!E:E,E414,'总明细 源文件后台下'!C:C,"Order")</f>
        <v>0</v>
      </c>
      <c r="O414">
        <f>SUMIFS('总明细 源文件后台下'!R:R,'总明细 源文件后台下'!E:E,E414,'总明细 源文件后台下'!C:C,"Order")</f>
        <v>0</v>
      </c>
      <c r="P414">
        <f>SUMIFS('总明细 源文件后台下'!S:S,'总明细 源文件后台下'!E:E,E414,'总明细 源文件后台下'!C:C,"Order")</f>
        <v>0</v>
      </c>
      <c r="Q414">
        <f>SUMIFS('总明细 源文件后台下'!T:T,'总明细 源文件后台下'!E:E,E414,'总明细 源文件后台下'!C:C,"Order")</f>
        <v>0</v>
      </c>
      <c r="R414">
        <f>SUMIFS('总明细 源文件后台下'!U:U,'总明细 源文件后台下'!E:E,E414,'总明细 源文件后台下'!C:C,"Order")</f>
        <v>0</v>
      </c>
      <c r="S414">
        <f>SUMIFS('总明细 源文件后台下'!V:V,'总明细 源文件后台下'!E:E,E414,'总明细 源文件后台下'!C:C,"Order")</f>
        <v>0</v>
      </c>
      <c r="T414">
        <f>SUMIFS('总明细 源文件后台下'!W:W,'总明细 源文件后台下'!E:E,E414,'总明细 源文件后台下'!C:C,"Order")</f>
        <v>0</v>
      </c>
      <c r="U414">
        <f>SUMIFS('总明细 源文件后台下'!G:G,'总明细 源文件后台下'!E:E,E414,'总明细 源文件后台下'!C:C,"Refund")</f>
        <v>0</v>
      </c>
      <c r="V414">
        <f>SUMIFS('总明细 源文件后台下'!M:M,'总明细 源文件后台下'!E:E,E414,'总明细 源文件后台下'!C:C,"Refund")</f>
        <v>0</v>
      </c>
      <c r="W414">
        <f>SUMIFS('总明细 源文件后台下'!N:N,'总明细 源文件后台下'!E:E,E414,'总明细 源文件后台下'!C:C,"Refund")</f>
        <v>0</v>
      </c>
      <c r="X414">
        <f>SUMIFS('总明细 源文件后台下'!O:O,'总明细 源文件后台下'!E:E,E414,'总明细 源文件后台下'!C:C,"Refund")</f>
        <v>0</v>
      </c>
      <c r="Y414">
        <f>SUMIFS('总明细 源文件后台下'!P:P,'总明细 源文件后台下'!E:E,E414,'总明细 源文件后台下'!C:C,"Refund")</f>
        <v>0</v>
      </c>
      <c r="Z414">
        <f>SUMIFS('总明细 源文件后台下'!Q:Q,'总明细 源文件后台下'!E:E,E414,'总明细 源文件后台下'!C:C,"Refund")</f>
        <v>0</v>
      </c>
      <c r="AA414">
        <f>SUMIFS('总明细 源文件后台下'!R:R,'总明细 源文件后台下'!E:E,E414,'总明细 源文件后台下'!C:C,"Refund")</f>
        <v>0</v>
      </c>
      <c r="AB414">
        <f>SUMIFS('总明细 源文件后台下'!S:S,'总明细 源文件后台下'!E:E,E414,'总明细 源文件后台下'!C:C,"Refund")</f>
        <v>0</v>
      </c>
      <c r="AC414">
        <f>SUMIFS('总明细 源文件后台下'!T:T,'总明细 源文件后台下'!E:E,E414,'总明细 源文件后台下'!C:C,"Refund")</f>
        <v>0</v>
      </c>
      <c r="AD414">
        <f>SUMIFS('总明细 源文件后台下'!U:U,'总明细 源文件后台下'!E:E,E414,'总明细 源文件后台下'!C:C,"Refund")</f>
        <v>0</v>
      </c>
      <c r="AE414">
        <f>SUMIFS('总明细 源文件后台下'!V:V,'总明细 源文件后台下'!E:E,E414,'总明细 源文件后台下'!C:C,"Refund")</f>
        <v>0</v>
      </c>
      <c r="AF414">
        <f>SUMIFS('总明细 源文件后台下'!W:W,'总明细 源文件后台下'!E:E,E414,'总明细 源文件后台下'!C:C,"Refund")</f>
        <v>0</v>
      </c>
      <c r="AK414">
        <f>(SUMIF('广告费 源文件后台下'!G:G,E414,'广告费 源文件后台下'!M:M))*-1</f>
        <v>0</v>
      </c>
      <c r="AL414">
        <f>SUMIFS('总明细 源文件后台下'!W:W,'总明细 源文件后台下'!E:E,E414,'总明细 源文件后台下'!C:C,"Adjustment",'总明细 源文件后台下'!F:F,"FBA Inventory Reimbursement - Customer Return")</f>
        <v>0</v>
      </c>
      <c r="AM414">
        <f>SUMIFS('总明细 源文件后台下'!W:W,'总明细 源文件后台下'!E:E,E414,'总明细 源文件后台下'!C:C,"Adjustment",'总明细 源文件后台下'!F:F,"FBA Inventory Reimbursement - Damaged:Warehouse")</f>
        <v>0</v>
      </c>
      <c r="AN414">
        <f>SUMIFS('总明细 源文件后台下'!W:W,'总明细 源文件后台下'!E:E,E414,'总明细 源文件后台下'!C:C,"Adjustment",'总明细 源文件后台下'!F:F,"FBA Inventory Reimbursement - Customer Service Issue")</f>
        <v>0</v>
      </c>
      <c r="AO414">
        <f>SUMIFS('总明细 源文件后台下'!W:W,'总明细 源文件后台下'!E:E,E414,'总明细 源文件后台下'!C:C,"Adjustment",'总明细 源文件后台下'!F:F,"FBA Inventory Reimbursement - Fee Correction")</f>
        <v>0</v>
      </c>
      <c r="AP414">
        <f>SUMIFS('总明细 源文件后台下'!W:W,'总明细 源文件后台下'!E:E,E414,'总明细 源文件后台下'!C:C,"Adjustment",'总明细 源文件后台下'!F:F,"FBA Inventory Reimbursement - General Adjustment")</f>
        <v>0</v>
      </c>
      <c r="AQ414">
        <f>SUMIFS('总明细 源文件后台下'!W:W,'总明细 源文件后台下'!E:E,E414,'总明细 源文件后台下'!C:C,"Adjustment",'总明细 源文件后台下'!F:F,"FBA Inventory Reimbursement - Lost:Inbound")</f>
        <v>0</v>
      </c>
      <c r="AR414">
        <f>SUMIFS('总明细 源文件后台下'!W:W,'总明细 源文件后台下'!E:E,E414,'总明细 源文件后台下'!C:C,"Adjustment",'总明细 源文件后台下'!F:F,"FBA Inventory Reimbursement - Lost:Warehouse")</f>
        <v>0</v>
      </c>
      <c r="AS414">
        <f>SUMIFS('总明细 源文件后台下'!W:W,'总明细 源文件后台下'!E:E,E414,'总明细 源文件后台下'!C:C,"Adjustment",'总明细 源文件后台下'!F:F,"Non-subscription Fee Adjustment")</f>
        <v>0</v>
      </c>
      <c r="AT414">
        <f>SUMIFS('总明细 源文件后台下'!W:W,'总明细 源文件后台下'!E:E,E414,'总明细 源文件后台下'!C:C,"Adjustment",'总明细 源文件后台下'!F:F,"FBA Inventory Placement Service Fee")</f>
        <v>0</v>
      </c>
      <c r="AV414">
        <f>SUMIF('FBA Customer Return Per Unit Fe'!B:B,E414,'FBA Customer Return Per Unit Fe'!C:C)</f>
        <v>0</v>
      </c>
      <c r="AX414">
        <f>(SUMIF('仓储费 源文件后台下'!C:C,E414,'仓储费 源文件后台下'!V:V))*-1</f>
        <v>-0.22870000000000001</v>
      </c>
      <c r="AZ414">
        <f>SUMIF('Disposal Fee销毁费用-160.95'!B:B,E414,'Disposal Fee销毁费用-160.95'!D:D)*-1</f>
        <v>-1.35</v>
      </c>
      <c r="BC414">
        <f>IFERROR(VLOOKUP(F414,'优惠券-86.4'!F:I,4,0),0)</f>
        <v>0</v>
      </c>
      <c r="BD414">
        <f>IFERROR(VLOOKUP(F414,'早评-120'!E:H,4,0),0)</f>
        <v>0</v>
      </c>
      <c r="BF414">
        <f t="shared" si="48"/>
        <v>-1.5787</v>
      </c>
      <c r="BG414">
        <f t="shared" si="49"/>
        <v>0</v>
      </c>
      <c r="BH414">
        <f t="shared" si="50"/>
        <v>-10.26155</v>
      </c>
      <c r="BQ414" s="45">
        <f t="shared" si="51"/>
        <v>-10.26155</v>
      </c>
      <c r="BR414">
        <f>SUMIFS('9月销毁明细'!D:D,'9月销毁明细'!A:A,E414,'9月销毁明细'!H:H,"Sellable")</f>
        <v>0</v>
      </c>
      <c r="BS414">
        <f>SUMIFS('9月销毁明细'!G:G,'9月销毁明细'!A:A,E414,'9月销毁明细'!H:H,"Sellable")</f>
        <v>0</v>
      </c>
      <c r="BT414">
        <f>SUMIFS('9月销毁明细'!D:D,'9月销毁明细'!A:A,E414,'9月销毁明细'!H:H,"Unsellable")</f>
        <v>0</v>
      </c>
      <c r="BU414">
        <f>SUMIFS('9月销毁明细'!G:G,'9月销毁明细'!A:A,E414,'9月销毁明细'!H:H,"Unsellable")</f>
        <v>0</v>
      </c>
      <c r="BW414">
        <f>IFERROR(I414*VLOOKUP(F414,'9.3成本表'!C:L,10,0),0)</f>
        <v>0</v>
      </c>
      <c r="BX414">
        <f t="shared" si="52"/>
        <v>0</v>
      </c>
      <c r="CC414" s="45">
        <f t="shared" si="53"/>
        <v>-10.26155</v>
      </c>
      <c r="CD414" s="45">
        <f t="shared" si="54"/>
        <v>0</v>
      </c>
      <c r="CE414" s="45">
        <f t="shared" si="55"/>
        <v>0</v>
      </c>
    </row>
    <row r="415" spans="4:83" x14ac:dyDescent="0.25">
      <c r="D415" s="20" t="s">
        <v>939</v>
      </c>
      <c r="E415" s="20" t="s">
        <v>940</v>
      </c>
      <c r="F415" s="20">
        <v>4117</v>
      </c>
      <c r="G415">
        <v>409</v>
      </c>
      <c r="H415" s="20"/>
      <c r="I415">
        <f>SUMIFS('总明细 源文件后台下'!G:G,'总明细 源文件后台下'!E:E,E415,'总明细 源文件后台下'!C:C,"Order")</f>
        <v>0</v>
      </c>
      <c r="J415">
        <f>SUMIFS('总明细 源文件后台下'!M:M,'总明细 源文件后台下'!E:E,E415,'总明细 源文件后台下'!C:C,"Order")</f>
        <v>0</v>
      </c>
      <c r="K415">
        <f>SUMIFS('总明细 源文件后台下'!N:N,'总明细 源文件后台下'!E:E,E415,'总明细 源文件后台下'!C:C,"Order")</f>
        <v>0</v>
      </c>
      <c r="L415">
        <f>SUMIFS('总明细 源文件后台下'!O:O,'总明细 源文件后台下'!E:E,E415,'总明细 源文件后台下'!C:C,"Order")</f>
        <v>0</v>
      </c>
      <c r="M415">
        <f>SUMIFS('总明细 源文件后台下'!P:P,'总明细 源文件后台下'!E:E,E415,'总明细 源文件后台下'!C:C,"Order")</f>
        <v>0</v>
      </c>
      <c r="N415">
        <f>SUMIFS('总明细 源文件后台下'!Q:Q,'总明细 源文件后台下'!E:E,E415,'总明细 源文件后台下'!C:C,"Order")</f>
        <v>0</v>
      </c>
      <c r="O415">
        <f>SUMIFS('总明细 源文件后台下'!R:R,'总明细 源文件后台下'!E:E,E415,'总明细 源文件后台下'!C:C,"Order")</f>
        <v>0</v>
      </c>
      <c r="P415">
        <f>SUMIFS('总明细 源文件后台下'!S:S,'总明细 源文件后台下'!E:E,E415,'总明细 源文件后台下'!C:C,"Order")</f>
        <v>0</v>
      </c>
      <c r="Q415">
        <f>SUMIFS('总明细 源文件后台下'!T:T,'总明细 源文件后台下'!E:E,E415,'总明细 源文件后台下'!C:C,"Order")</f>
        <v>0</v>
      </c>
      <c r="R415">
        <f>SUMIFS('总明细 源文件后台下'!U:U,'总明细 源文件后台下'!E:E,E415,'总明细 源文件后台下'!C:C,"Order")</f>
        <v>0</v>
      </c>
      <c r="S415">
        <f>SUMIFS('总明细 源文件后台下'!V:V,'总明细 源文件后台下'!E:E,E415,'总明细 源文件后台下'!C:C,"Order")</f>
        <v>0</v>
      </c>
      <c r="T415">
        <f>SUMIFS('总明细 源文件后台下'!W:W,'总明细 源文件后台下'!E:E,E415,'总明细 源文件后台下'!C:C,"Order")</f>
        <v>0</v>
      </c>
      <c r="U415">
        <f>SUMIFS('总明细 源文件后台下'!G:G,'总明细 源文件后台下'!E:E,E415,'总明细 源文件后台下'!C:C,"Refund")</f>
        <v>0</v>
      </c>
      <c r="V415">
        <f>SUMIFS('总明细 源文件后台下'!M:M,'总明细 源文件后台下'!E:E,E415,'总明细 源文件后台下'!C:C,"Refund")</f>
        <v>0</v>
      </c>
      <c r="W415">
        <f>SUMIFS('总明细 源文件后台下'!N:N,'总明细 源文件后台下'!E:E,E415,'总明细 源文件后台下'!C:C,"Refund")</f>
        <v>0</v>
      </c>
      <c r="X415">
        <f>SUMIFS('总明细 源文件后台下'!O:O,'总明细 源文件后台下'!E:E,E415,'总明细 源文件后台下'!C:C,"Refund")</f>
        <v>0</v>
      </c>
      <c r="Y415">
        <f>SUMIFS('总明细 源文件后台下'!P:P,'总明细 源文件后台下'!E:E,E415,'总明细 源文件后台下'!C:C,"Refund")</f>
        <v>0</v>
      </c>
      <c r="Z415">
        <f>SUMIFS('总明细 源文件后台下'!Q:Q,'总明细 源文件后台下'!E:E,E415,'总明细 源文件后台下'!C:C,"Refund")</f>
        <v>0</v>
      </c>
      <c r="AA415">
        <f>SUMIFS('总明细 源文件后台下'!R:R,'总明细 源文件后台下'!E:E,E415,'总明细 源文件后台下'!C:C,"Refund")</f>
        <v>0</v>
      </c>
      <c r="AB415">
        <f>SUMIFS('总明细 源文件后台下'!S:S,'总明细 源文件后台下'!E:E,E415,'总明细 源文件后台下'!C:C,"Refund")</f>
        <v>0</v>
      </c>
      <c r="AC415">
        <f>SUMIFS('总明细 源文件后台下'!T:T,'总明细 源文件后台下'!E:E,E415,'总明细 源文件后台下'!C:C,"Refund")</f>
        <v>0</v>
      </c>
      <c r="AD415">
        <f>SUMIFS('总明细 源文件后台下'!U:U,'总明细 源文件后台下'!E:E,E415,'总明细 源文件后台下'!C:C,"Refund")</f>
        <v>0</v>
      </c>
      <c r="AE415">
        <f>SUMIFS('总明细 源文件后台下'!V:V,'总明细 源文件后台下'!E:E,E415,'总明细 源文件后台下'!C:C,"Refund")</f>
        <v>0</v>
      </c>
      <c r="AF415">
        <f>SUMIFS('总明细 源文件后台下'!W:W,'总明细 源文件后台下'!E:E,E415,'总明细 源文件后台下'!C:C,"Refund")</f>
        <v>0</v>
      </c>
      <c r="AK415">
        <f>(SUMIF('广告费 源文件后台下'!G:G,E415,'广告费 源文件后台下'!M:M))*-1</f>
        <v>0</v>
      </c>
      <c r="AL415">
        <f>SUMIFS('总明细 源文件后台下'!W:W,'总明细 源文件后台下'!E:E,E415,'总明细 源文件后台下'!C:C,"Adjustment",'总明细 源文件后台下'!F:F,"FBA Inventory Reimbursement - Customer Return")</f>
        <v>0</v>
      </c>
      <c r="AM415">
        <f>SUMIFS('总明细 源文件后台下'!W:W,'总明细 源文件后台下'!E:E,E415,'总明细 源文件后台下'!C:C,"Adjustment",'总明细 源文件后台下'!F:F,"FBA Inventory Reimbursement - Damaged:Warehouse")</f>
        <v>0</v>
      </c>
      <c r="AN415">
        <f>SUMIFS('总明细 源文件后台下'!W:W,'总明细 源文件后台下'!E:E,E415,'总明细 源文件后台下'!C:C,"Adjustment",'总明细 源文件后台下'!F:F,"FBA Inventory Reimbursement - Customer Service Issue")</f>
        <v>0</v>
      </c>
      <c r="AO415">
        <f>SUMIFS('总明细 源文件后台下'!W:W,'总明细 源文件后台下'!E:E,E415,'总明细 源文件后台下'!C:C,"Adjustment",'总明细 源文件后台下'!F:F,"FBA Inventory Reimbursement - Fee Correction")</f>
        <v>0</v>
      </c>
      <c r="AP415">
        <f>SUMIFS('总明细 源文件后台下'!W:W,'总明细 源文件后台下'!E:E,E415,'总明细 源文件后台下'!C:C,"Adjustment",'总明细 源文件后台下'!F:F,"FBA Inventory Reimbursement - General Adjustment")</f>
        <v>0</v>
      </c>
      <c r="AQ415">
        <f>SUMIFS('总明细 源文件后台下'!W:W,'总明细 源文件后台下'!E:E,E415,'总明细 源文件后台下'!C:C,"Adjustment",'总明细 源文件后台下'!F:F,"FBA Inventory Reimbursement - Lost:Inbound")</f>
        <v>0</v>
      </c>
      <c r="AR415">
        <f>SUMIFS('总明细 源文件后台下'!W:W,'总明细 源文件后台下'!E:E,E415,'总明细 源文件后台下'!C:C,"Adjustment",'总明细 源文件后台下'!F:F,"FBA Inventory Reimbursement - Lost:Warehouse")</f>
        <v>0</v>
      </c>
      <c r="AS415">
        <f>SUMIFS('总明细 源文件后台下'!W:W,'总明细 源文件后台下'!E:E,E415,'总明细 源文件后台下'!C:C,"Adjustment",'总明细 源文件后台下'!F:F,"Non-subscription Fee Adjustment")</f>
        <v>0</v>
      </c>
      <c r="AT415">
        <f>SUMIFS('总明细 源文件后台下'!W:W,'总明细 源文件后台下'!E:E,E415,'总明细 源文件后台下'!C:C,"Adjustment",'总明细 源文件后台下'!F:F,"FBA Inventory Placement Service Fee")</f>
        <v>0</v>
      </c>
      <c r="AV415">
        <f>SUMIF('FBA Customer Return Per Unit Fe'!B:B,E415,'FBA Customer Return Per Unit Fe'!C:C)</f>
        <v>0</v>
      </c>
      <c r="AX415">
        <f>(SUMIF('仓储费 源文件后台下'!C:C,E415,'仓储费 源文件后台下'!V:V))*-1</f>
        <v>-5.28E-2</v>
      </c>
      <c r="AZ415">
        <f>SUMIF('Disposal Fee销毁费用-160.95'!B:B,E415,'Disposal Fee销毁费用-160.95'!D:D)*-1</f>
        <v>-0.44999999999999996</v>
      </c>
      <c r="BC415">
        <f>IFERROR(VLOOKUP(F415,'优惠券-86.4'!F:I,4,0),0)</f>
        <v>0</v>
      </c>
      <c r="BD415">
        <f>IFERROR(VLOOKUP(F415,'早评-120'!E:H,4,0),0)</f>
        <v>0</v>
      </c>
      <c r="BF415">
        <f t="shared" si="48"/>
        <v>-0.50279999999999991</v>
      </c>
      <c r="BG415">
        <f t="shared" si="49"/>
        <v>0</v>
      </c>
      <c r="BH415">
        <f t="shared" si="50"/>
        <v>-3.2681999999999993</v>
      </c>
      <c r="BQ415" s="45">
        <f t="shared" si="51"/>
        <v>-3.2681999999999993</v>
      </c>
      <c r="BR415">
        <f>SUMIFS('9月销毁明细'!D:D,'9月销毁明细'!A:A,E415,'9月销毁明细'!H:H,"Sellable")</f>
        <v>0</v>
      </c>
      <c r="BS415">
        <f>SUMIFS('9月销毁明细'!G:G,'9月销毁明细'!A:A,E415,'9月销毁明细'!H:H,"Sellable")</f>
        <v>0</v>
      </c>
      <c r="BT415">
        <f>SUMIFS('9月销毁明细'!D:D,'9月销毁明细'!A:A,E415,'9月销毁明细'!H:H,"Unsellable")</f>
        <v>0</v>
      </c>
      <c r="BU415">
        <f>SUMIFS('9月销毁明细'!G:G,'9月销毁明细'!A:A,E415,'9月销毁明细'!H:H,"Unsellable")</f>
        <v>0</v>
      </c>
      <c r="BW415">
        <f>IFERROR(I415*VLOOKUP(F415,'9.3成本表'!C:L,10,0),0)</f>
        <v>0</v>
      </c>
      <c r="BX415">
        <f t="shared" si="52"/>
        <v>0</v>
      </c>
      <c r="CC415" s="45">
        <f t="shared" si="53"/>
        <v>-3.2681999999999993</v>
      </c>
      <c r="CD415" s="45">
        <f t="shared" si="54"/>
        <v>0</v>
      </c>
      <c r="CE415" s="45">
        <f t="shared" si="55"/>
        <v>0</v>
      </c>
    </row>
    <row r="416" spans="4:83" x14ac:dyDescent="0.25">
      <c r="D416" s="20" t="s">
        <v>941</v>
      </c>
      <c r="E416" s="20" t="s">
        <v>942</v>
      </c>
      <c r="F416" s="20">
        <v>4117</v>
      </c>
      <c r="G416">
        <v>410</v>
      </c>
      <c r="H416" s="20"/>
      <c r="I416">
        <f>SUMIFS('总明细 源文件后台下'!G:G,'总明细 源文件后台下'!E:E,E416,'总明细 源文件后台下'!C:C,"Order")</f>
        <v>0</v>
      </c>
      <c r="J416">
        <f>SUMIFS('总明细 源文件后台下'!M:M,'总明细 源文件后台下'!E:E,E416,'总明细 源文件后台下'!C:C,"Order")</f>
        <v>0</v>
      </c>
      <c r="K416">
        <f>SUMIFS('总明细 源文件后台下'!N:N,'总明细 源文件后台下'!E:E,E416,'总明细 源文件后台下'!C:C,"Order")</f>
        <v>0</v>
      </c>
      <c r="L416">
        <f>SUMIFS('总明细 源文件后台下'!O:O,'总明细 源文件后台下'!E:E,E416,'总明细 源文件后台下'!C:C,"Order")</f>
        <v>0</v>
      </c>
      <c r="M416">
        <f>SUMIFS('总明细 源文件后台下'!P:P,'总明细 源文件后台下'!E:E,E416,'总明细 源文件后台下'!C:C,"Order")</f>
        <v>0</v>
      </c>
      <c r="N416">
        <f>SUMIFS('总明细 源文件后台下'!Q:Q,'总明细 源文件后台下'!E:E,E416,'总明细 源文件后台下'!C:C,"Order")</f>
        <v>0</v>
      </c>
      <c r="O416">
        <f>SUMIFS('总明细 源文件后台下'!R:R,'总明细 源文件后台下'!E:E,E416,'总明细 源文件后台下'!C:C,"Order")</f>
        <v>0</v>
      </c>
      <c r="P416">
        <f>SUMIFS('总明细 源文件后台下'!S:S,'总明细 源文件后台下'!E:E,E416,'总明细 源文件后台下'!C:C,"Order")</f>
        <v>0</v>
      </c>
      <c r="Q416">
        <f>SUMIFS('总明细 源文件后台下'!T:T,'总明细 源文件后台下'!E:E,E416,'总明细 源文件后台下'!C:C,"Order")</f>
        <v>0</v>
      </c>
      <c r="R416">
        <f>SUMIFS('总明细 源文件后台下'!U:U,'总明细 源文件后台下'!E:E,E416,'总明细 源文件后台下'!C:C,"Order")</f>
        <v>0</v>
      </c>
      <c r="S416">
        <f>SUMIFS('总明细 源文件后台下'!V:V,'总明细 源文件后台下'!E:E,E416,'总明细 源文件后台下'!C:C,"Order")</f>
        <v>0</v>
      </c>
      <c r="T416">
        <f>SUMIFS('总明细 源文件后台下'!W:W,'总明细 源文件后台下'!E:E,E416,'总明细 源文件后台下'!C:C,"Order")</f>
        <v>0</v>
      </c>
      <c r="U416">
        <f>SUMIFS('总明细 源文件后台下'!G:G,'总明细 源文件后台下'!E:E,E416,'总明细 源文件后台下'!C:C,"Refund")</f>
        <v>0</v>
      </c>
      <c r="V416">
        <f>SUMIFS('总明细 源文件后台下'!M:M,'总明细 源文件后台下'!E:E,E416,'总明细 源文件后台下'!C:C,"Refund")</f>
        <v>0</v>
      </c>
      <c r="W416">
        <f>SUMIFS('总明细 源文件后台下'!N:N,'总明细 源文件后台下'!E:E,E416,'总明细 源文件后台下'!C:C,"Refund")</f>
        <v>0</v>
      </c>
      <c r="X416">
        <f>SUMIFS('总明细 源文件后台下'!O:O,'总明细 源文件后台下'!E:E,E416,'总明细 源文件后台下'!C:C,"Refund")</f>
        <v>0</v>
      </c>
      <c r="Y416">
        <f>SUMIFS('总明细 源文件后台下'!P:P,'总明细 源文件后台下'!E:E,E416,'总明细 源文件后台下'!C:C,"Refund")</f>
        <v>0</v>
      </c>
      <c r="Z416">
        <f>SUMIFS('总明细 源文件后台下'!Q:Q,'总明细 源文件后台下'!E:E,E416,'总明细 源文件后台下'!C:C,"Refund")</f>
        <v>0</v>
      </c>
      <c r="AA416">
        <f>SUMIFS('总明细 源文件后台下'!R:R,'总明细 源文件后台下'!E:E,E416,'总明细 源文件后台下'!C:C,"Refund")</f>
        <v>0</v>
      </c>
      <c r="AB416">
        <f>SUMIFS('总明细 源文件后台下'!S:S,'总明细 源文件后台下'!E:E,E416,'总明细 源文件后台下'!C:C,"Refund")</f>
        <v>0</v>
      </c>
      <c r="AC416">
        <f>SUMIFS('总明细 源文件后台下'!T:T,'总明细 源文件后台下'!E:E,E416,'总明细 源文件后台下'!C:C,"Refund")</f>
        <v>0</v>
      </c>
      <c r="AD416">
        <f>SUMIFS('总明细 源文件后台下'!U:U,'总明细 源文件后台下'!E:E,E416,'总明细 源文件后台下'!C:C,"Refund")</f>
        <v>0</v>
      </c>
      <c r="AE416">
        <f>SUMIFS('总明细 源文件后台下'!V:V,'总明细 源文件后台下'!E:E,E416,'总明细 源文件后台下'!C:C,"Refund")</f>
        <v>0</v>
      </c>
      <c r="AF416">
        <f>SUMIFS('总明细 源文件后台下'!W:W,'总明细 源文件后台下'!E:E,E416,'总明细 源文件后台下'!C:C,"Refund")</f>
        <v>0</v>
      </c>
      <c r="AK416">
        <f>(SUMIF('广告费 源文件后台下'!G:G,E416,'广告费 源文件后台下'!M:M))*-1</f>
        <v>0</v>
      </c>
      <c r="AL416">
        <f>SUMIFS('总明细 源文件后台下'!W:W,'总明细 源文件后台下'!E:E,E416,'总明细 源文件后台下'!C:C,"Adjustment",'总明细 源文件后台下'!F:F,"FBA Inventory Reimbursement - Customer Return")</f>
        <v>0</v>
      </c>
      <c r="AM416">
        <f>SUMIFS('总明细 源文件后台下'!W:W,'总明细 源文件后台下'!E:E,E416,'总明细 源文件后台下'!C:C,"Adjustment",'总明细 源文件后台下'!F:F,"FBA Inventory Reimbursement - Damaged:Warehouse")</f>
        <v>0</v>
      </c>
      <c r="AN416">
        <f>SUMIFS('总明细 源文件后台下'!W:W,'总明细 源文件后台下'!E:E,E416,'总明细 源文件后台下'!C:C,"Adjustment",'总明细 源文件后台下'!F:F,"FBA Inventory Reimbursement - Customer Service Issue")</f>
        <v>0</v>
      </c>
      <c r="AO416">
        <f>SUMIFS('总明细 源文件后台下'!W:W,'总明细 源文件后台下'!E:E,E416,'总明细 源文件后台下'!C:C,"Adjustment",'总明细 源文件后台下'!F:F,"FBA Inventory Reimbursement - Fee Correction")</f>
        <v>0</v>
      </c>
      <c r="AP416">
        <f>SUMIFS('总明细 源文件后台下'!W:W,'总明细 源文件后台下'!E:E,E416,'总明细 源文件后台下'!C:C,"Adjustment",'总明细 源文件后台下'!F:F,"FBA Inventory Reimbursement - General Adjustment")</f>
        <v>0</v>
      </c>
      <c r="AQ416">
        <f>SUMIFS('总明细 源文件后台下'!W:W,'总明细 源文件后台下'!E:E,E416,'总明细 源文件后台下'!C:C,"Adjustment",'总明细 源文件后台下'!F:F,"FBA Inventory Reimbursement - Lost:Inbound")</f>
        <v>0</v>
      </c>
      <c r="AR416">
        <f>SUMIFS('总明细 源文件后台下'!W:W,'总明细 源文件后台下'!E:E,E416,'总明细 源文件后台下'!C:C,"Adjustment",'总明细 源文件后台下'!F:F,"FBA Inventory Reimbursement - Lost:Warehouse")</f>
        <v>0</v>
      </c>
      <c r="AS416">
        <f>SUMIFS('总明细 源文件后台下'!W:W,'总明细 源文件后台下'!E:E,E416,'总明细 源文件后台下'!C:C,"Adjustment",'总明细 源文件后台下'!F:F,"Non-subscription Fee Adjustment")</f>
        <v>0</v>
      </c>
      <c r="AT416">
        <f>SUMIFS('总明细 源文件后台下'!W:W,'总明细 源文件后台下'!E:E,E416,'总明细 源文件后台下'!C:C,"Adjustment",'总明细 源文件后台下'!F:F,"FBA Inventory Placement Service Fee")</f>
        <v>0</v>
      </c>
      <c r="AV416">
        <f>SUMIF('FBA Customer Return Per Unit Fe'!B:B,E416,'FBA Customer Return Per Unit Fe'!C:C)</f>
        <v>0</v>
      </c>
      <c r="AX416">
        <f>(SUMIF('仓储费 源文件后台下'!C:C,E416,'仓储费 源文件后台下'!V:V))*-1</f>
        <v>0</v>
      </c>
      <c r="AZ416">
        <f>SUMIF('Disposal Fee销毁费用-160.95'!B:B,E416,'Disposal Fee销毁费用-160.95'!D:D)*-1</f>
        <v>0</v>
      </c>
      <c r="BC416">
        <f>IFERROR(VLOOKUP(F416,'优惠券-86.4'!F:I,4,0),0)</f>
        <v>0</v>
      </c>
      <c r="BD416">
        <f>IFERROR(VLOOKUP(F416,'早评-120'!E:H,4,0),0)</f>
        <v>0</v>
      </c>
      <c r="BF416">
        <f t="shared" si="48"/>
        <v>0</v>
      </c>
      <c r="BG416">
        <f t="shared" si="49"/>
        <v>0</v>
      </c>
      <c r="BH416">
        <f t="shared" si="50"/>
        <v>0</v>
      </c>
      <c r="BQ416" s="45">
        <f t="shared" si="51"/>
        <v>0</v>
      </c>
      <c r="BR416">
        <f>SUMIFS('9月销毁明细'!D:D,'9月销毁明细'!A:A,E416,'9月销毁明细'!H:H,"Sellable")</f>
        <v>0</v>
      </c>
      <c r="BS416">
        <f>SUMIFS('9月销毁明细'!G:G,'9月销毁明细'!A:A,E416,'9月销毁明细'!H:H,"Sellable")</f>
        <v>0</v>
      </c>
      <c r="BT416">
        <f>SUMIFS('9月销毁明细'!D:D,'9月销毁明细'!A:A,E416,'9月销毁明细'!H:H,"Unsellable")</f>
        <v>0</v>
      </c>
      <c r="BU416">
        <f>SUMIFS('9月销毁明细'!G:G,'9月销毁明细'!A:A,E416,'9月销毁明细'!H:H,"Unsellable")</f>
        <v>0</v>
      </c>
      <c r="BW416">
        <f>IFERROR(I416*VLOOKUP(F416,'9.3成本表'!C:L,10,0),0)</f>
        <v>0</v>
      </c>
      <c r="BX416">
        <f t="shared" si="52"/>
        <v>0</v>
      </c>
      <c r="CC416" s="45">
        <f t="shared" si="53"/>
        <v>0</v>
      </c>
      <c r="CD416" s="45">
        <f t="shared" si="54"/>
        <v>0</v>
      </c>
      <c r="CE416" s="45">
        <f t="shared" si="55"/>
        <v>0</v>
      </c>
    </row>
    <row r="417" spans="4:83" x14ac:dyDescent="0.25">
      <c r="D417" s="20" t="s">
        <v>943</v>
      </c>
      <c r="E417" s="20" t="s">
        <v>944</v>
      </c>
      <c r="F417" s="20">
        <v>4117</v>
      </c>
      <c r="G417">
        <v>411</v>
      </c>
      <c r="H417" s="20"/>
      <c r="I417">
        <f>SUMIFS('总明细 源文件后台下'!G:G,'总明细 源文件后台下'!E:E,E417,'总明细 源文件后台下'!C:C,"Order")</f>
        <v>0</v>
      </c>
      <c r="J417">
        <f>SUMIFS('总明细 源文件后台下'!M:M,'总明细 源文件后台下'!E:E,E417,'总明细 源文件后台下'!C:C,"Order")</f>
        <v>0</v>
      </c>
      <c r="K417">
        <f>SUMIFS('总明细 源文件后台下'!N:N,'总明细 源文件后台下'!E:E,E417,'总明细 源文件后台下'!C:C,"Order")</f>
        <v>0</v>
      </c>
      <c r="L417">
        <f>SUMIFS('总明细 源文件后台下'!O:O,'总明细 源文件后台下'!E:E,E417,'总明细 源文件后台下'!C:C,"Order")</f>
        <v>0</v>
      </c>
      <c r="M417">
        <f>SUMIFS('总明细 源文件后台下'!P:P,'总明细 源文件后台下'!E:E,E417,'总明细 源文件后台下'!C:C,"Order")</f>
        <v>0</v>
      </c>
      <c r="N417">
        <f>SUMIFS('总明细 源文件后台下'!Q:Q,'总明细 源文件后台下'!E:E,E417,'总明细 源文件后台下'!C:C,"Order")</f>
        <v>0</v>
      </c>
      <c r="O417">
        <f>SUMIFS('总明细 源文件后台下'!R:R,'总明细 源文件后台下'!E:E,E417,'总明细 源文件后台下'!C:C,"Order")</f>
        <v>0</v>
      </c>
      <c r="P417">
        <f>SUMIFS('总明细 源文件后台下'!S:S,'总明细 源文件后台下'!E:E,E417,'总明细 源文件后台下'!C:C,"Order")</f>
        <v>0</v>
      </c>
      <c r="Q417">
        <f>SUMIFS('总明细 源文件后台下'!T:T,'总明细 源文件后台下'!E:E,E417,'总明细 源文件后台下'!C:C,"Order")</f>
        <v>0</v>
      </c>
      <c r="R417">
        <f>SUMIFS('总明细 源文件后台下'!U:U,'总明细 源文件后台下'!E:E,E417,'总明细 源文件后台下'!C:C,"Order")</f>
        <v>0</v>
      </c>
      <c r="S417">
        <f>SUMIFS('总明细 源文件后台下'!V:V,'总明细 源文件后台下'!E:E,E417,'总明细 源文件后台下'!C:C,"Order")</f>
        <v>0</v>
      </c>
      <c r="T417">
        <f>SUMIFS('总明细 源文件后台下'!W:W,'总明细 源文件后台下'!E:E,E417,'总明细 源文件后台下'!C:C,"Order")</f>
        <v>0</v>
      </c>
      <c r="U417">
        <f>SUMIFS('总明细 源文件后台下'!G:G,'总明细 源文件后台下'!E:E,E417,'总明细 源文件后台下'!C:C,"Refund")</f>
        <v>1</v>
      </c>
      <c r="V417">
        <f>SUMIFS('总明细 源文件后台下'!M:M,'总明细 源文件后台下'!E:E,E417,'总明细 源文件后台下'!C:C,"Refund")</f>
        <v>-17.989999999999998</v>
      </c>
      <c r="W417">
        <f>SUMIFS('总明细 源文件后台下'!N:N,'总明细 源文件后台下'!E:E,E417,'总明细 源文件后台下'!C:C,"Refund")</f>
        <v>0</v>
      </c>
      <c r="X417">
        <f>SUMIFS('总明细 源文件后台下'!O:O,'总明细 源文件后台下'!E:E,E417,'总明细 源文件后台下'!C:C,"Refund")</f>
        <v>0</v>
      </c>
      <c r="Y417">
        <f>SUMIFS('总明细 源文件后台下'!P:P,'总明细 源文件后台下'!E:E,E417,'总明细 源文件后台下'!C:C,"Refund")</f>
        <v>0.36</v>
      </c>
      <c r="Z417">
        <f>SUMIFS('总明细 源文件后台下'!Q:Q,'总明细 源文件后台下'!E:E,E417,'总明细 源文件后台下'!C:C,"Refund")</f>
        <v>0</v>
      </c>
      <c r="AA417">
        <f>SUMIFS('总明细 源文件后台下'!R:R,'总明细 源文件后台下'!E:E,E417,'总明细 源文件后台下'!C:C,"Refund")</f>
        <v>0</v>
      </c>
      <c r="AB417">
        <f>SUMIFS('总明细 源文件后台下'!S:S,'总明细 源文件后台下'!E:E,E417,'总明细 源文件后台下'!C:C,"Refund")</f>
        <v>2.4</v>
      </c>
      <c r="AC417">
        <f>SUMIFS('总明细 源文件后台下'!T:T,'总明细 源文件后台下'!E:E,E417,'总明细 源文件后台下'!C:C,"Refund")</f>
        <v>0</v>
      </c>
      <c r="AD417">
        <f>SUMIFS('总明细 源文件后台下'!U:U,'总明细 源文件后台下'!E:E,E417,'总明细 源文件后台下'!C:C,"Refund")</f>
        <v>0</v>
      </c>
      <c r="AE417">
        <f>SUMIFS('总明细 源文件后台下'!V:V,'总明细 源文件后台下'!E:E,E417,'总明细 源文件后台下'!C:C,"Refund")</f>
        <v>0</v>
      </c>
      <c r="AF417">
        <f>SUMIFS('总明细 源文件后台下'!W:W,'总明细 源文件后台下'!E:E,E417,'总明细 源文件后台下'!C:C,"Refund")</f>
        <v>-15.23</v>
      </c>
      <c r="AK417">
        <f>(SUMIF('广告费 源文件后台下'!G:G,E417,'广告费 源文件后台下'!M:M))*-1</f>
        <v>0</v>
      </c>
      <c r="AL417">
        <f>SUMIFS('总明细 源文件后台下'!W:W,'总明细 源文件后台下'!E:E,E417,'总明细 源文件后台下'!C:C,"Adjustment",'总明细 源文件后台下'!F:F,"FBA Inventory Reimbursement - Customer Return")</f>
        <v>0</v>
      </c>
      <c r="AM417">
        <f>SUMIFS('总明细 源文件后台下'!W:W,'总明细 源文件后台下'!E:E,E417,'总明细 源文件后台下'!C:C,"Adjustment",'总明细 源文件后台下'!F:F,"FBA Inventory Reimbursement - Damaged:Warehouse")</f>
        <v>0</v>
      </c>
      <c r="AN417">
        <f>SUMIFS('总明细 源文件后台下'!W:W,'总明细 源文件后台下'!E:E,E417,'总明细 源文件后台下'!C:C,"Adjustment",'总明细 源文件后台下'!F:F,"FBA Inventory Reimbursement - Customer Service Issue")</f>
        <v>0</v>
      </c>
      <c r="AO417">
        <f>SUMIFS('总明细 源文件后台下'!W:W,'总明细 源文件后台下'!E:E,E417,'总明细 源文件后台下'!C:C,"Adjustment",'总明细 源文件后台下'!F:F,"FBA Inventory Reimbursement - Fee Correction")</f>
        <v>0</v>
      </c>
      <c r="AP417">
        <f>SUMIFS('总明细 源文件后台下'!W:W,'总明细 源文件后台下'!E:E,E417,'总明细 源文件后台下'!C:C,"Adjustment",'总明细 源文件后台下'!F:F,"FBA Inventory Reimbursement - General Adjustment")</f>
        <v>0</v>
      </c>
      <c r="AQ417">
        <f>SUMIFS('总明细 源文件后台下'!W:W,'总明细 源文件后台下'!E:E,E417,'总明细 源文件后台下'!C:C,"Adjustment",'总明细 源文件后台下'!F:F,"FBA Inventory Reimbursement - Lost:Inbound")</f>
        <v>0</v>
      </c>
      <c r="AR417">
        <f>SUMIFS('总明细 源文件后台下'!W:W,'总明细 源文件后台下'!E:E,E417,'总明细 源文件后台下'!C:C,"Adjustment",'总明细 源文件后台下'!F:F,"FBA Inventory Reimbursement - Lost:Warehouse")</f>
        <v>0</v>
      </c>
      <c r="AS417">
        <f>SUMIFS('总明细 源文件后台下'!W:W,'总明细 源文件后台下'!E:E,E417,'总明细 源文件后台下'!C:C,"Adjustment",'总明细 源文件后台下'!F:F,"Non-subscription Fee Adjustment")</f>
        <v>0</v>
      </c>
      <c r="AT417">
        <f>SUMIFS('总明细 源文件后台下'!W:W,'总明细 源文件后台下'!E:E,E417,'总明细 源文件后台下'!C:C,"Adjustment",'总明细 源文件后台下'!F:F,"FBA Inventory Placement Service Fee")</f>
        <v>0</v>
      </c>
      <c r="AV417">
        <f>SUMIF('FBA Customer Return Per Unit Fe'!B:B,E417,'FBA Customer Return Per Unit Fe'!C:C)</f>
        <v>0</v>
      </c>
      <c r="AX417">
        <f>(SUMIF('仓储费 源文件后台下'!C:C,E417,'仓储费 源文件后台下'!V:V))*-1</f>
        <v>-8.7999999999999995E-2</v>
      </c>
      <c r="AZ417">
        <f>SUMIF('Disposal Fee销毁费用-160.95'!B:B,E417,'Disposal Fee销毁费用-160.95'!D:D)*-1</f>
        <v>-0.45</v>
      </c>
      <c r="BC417">
        <f>IFERROR(VLOOKUP(F417,'优惠券-86.4'!F:I,4,0),0)</f>
        <v>0</v>
      </c>
      <c r="BD417">
        <f>IFERROR(VLOOKUP(F417,'早评-120'!E:H,4,0),0)</f>
        <v>0</v>
      </c>
      <c r="BF417">
        <f t="shared" si="48"/>
        <v>-15.768000000000001</v>
      </c>
      <c r="BG417">
        <f t="shared" si="49"/>
        <v>0</v>
      </c>
      <c r="BH417">
        <f t="shared" si="50"/>
        <v>-102.492</v>
      </c>
      <c r="BQ417" s="45">
        <f t="shared" si="51"/>
        <v>-102.492</v>
      </c>
      <c r="BR417">
        <f>SUMIFS('9月销毁明细'!D:D,'9月销毁明细'!A:A,E417,'9月销毁明细'!H:H,"Sellable")</f>
        <v>0</v>
      </c>
      <c r="BS417">
        <f>SUMIFS('9月销毁明细'!G:G,'9月销毁明细'!A:A,E417,'9月销毁明细'!H:H,"Sellable")</f>
        <v>0</v>
      </c>
      <c r="BT417">
        <f>SUMIFS('9月销毁明细'!D:D,'9月销毁明细'!A:A,E417,'9月销毁明细'!H:H,"Unsellable")</f>
        <v>0</v>
      </c>
      <c r="BU417">
        <f>SUMIFS('9月销毁明细'!G:G,'9月销毁明细'!A:A,E417,'9月销毁明细'!H:H,"Unsellable")</f>
        <v>0</v>
      </c>
      <c r="BW417">
        <f>IFERROR(I417*VLOOKUP(F417,'9.3成本表'!C:L,10,0),0)</f>
        <v>0</v>
      </c>
      <c r="BX417">
        <f t="shared" si="52"/>
        <v>0</v>
      </c>
      <c r="CC417" s="45">
        <f t="shared" si="53"/>
        <v>-102.492</v>
      </c>
      <c r="CD417" s="45">
        <f t="shared" si="54"/>
        <v>0</v>
      </c>
      <c r="CE417" s="45">
        <f t="shared" si="55"/>
        <v>0</v>
      </c>
    </row>
    <row r="418" spans="4:83" x14ac:dyDescent="0.25">
      <c r="D418" s="20" t="s">
        <v>945</v>
      </c>
      <c r="E418" s="20" t="s">
        <v>946</v>
      </c>
      <c r="F418" s="20">
        <v>4117</v>
      </c>
      <c r="G418">
        <v>412</v>
      </c>
      <c r="H418" s="20"/>
      <c r="I418">
        <f>SUMIFS('总明细 源文件后台下'!G:G,'总明细 源文件后台下'!E:E,E418,'总明细 源文件后台下'!C:C,"Order")</f>
        <v>0</v>
      </c>
      <c r="J418">
        <f>SUMIFS('总明细 源文件后台下'!M:M,'总明细 源文件后台下'!E:E,E418,'总明细 源文件后台下'!C:C,"Order")</f>
        <v>0</v>
      </c>
      <c r="K418">
        <f>SUMIFS('总明细 源文件后台下'!N:N,'总明细 源文件后台下'!E:E,E418,'总明细 源文件后台下'!C:C,"Order")</f>
        <v>0</v>
      </c>
      <c r="L418">
        <f>SUMIFS('总明细 源文件后台下'!O:O,'总明细 源文件后台下'!E:E,E418,'总明细 源文件后台下'!C:C,"Order")</f>
        <v>0</v>
      </c>
      <c r="M418">
        <f>SUMIFS('总明细 源文件后台下'!P:P,'总明细 源文件后台下'!E:E,E418,'总明细 源文件后台下'!C:C,"Order")</f>
        <v>0</v>
      </c>
      <c r="N418">
        <f>SUMIFS('总明细 源文件后台下'!Q:Q,'总明细 源文件后台下'!E:E,E418,'总明细 源文件后台下'!C:C,"Order")</f>
        <v>0</v>
      </c>
      <c r="O418">
        <f>SUMIFS('总明细 源文件后台下'!R:R,'总明细 源文件后台下'!E:E,E418,'总明细 源文件后台下'!C:C,"Order")</f>
        <v>0</v>
      </c>
      <c r="P418">
        <f>SUMIFS('总明细 源文件后台下'!S:S,'总明细 源文件后台下'!E:E,E418,'总明细 源文件后台下'!C:C,"Order")</f>
        <v>0</v>
      </c>
      <c r="Q418">
        <f>SUMIFS('总明细 源文件后台下'!T:T,'总明细 源文件后台下'!E:E,E418,'总明细 源文件后台下'!C:C,"Order")</f>
        <v>0</v>
      </c>
      <c r="R418">
        <f>SUMIFS('总明细 源文件后台下'!U:U,'总明细 源文件后台下'!E:E,E418,'总明细 源文件后台下'!C:C,"Order")</f>
        <v>0</v>
      </c>
      <c r="S418">
        <f>SUMIFS('总明细 源文件后台下'!V:V,'总明细 源文件后台下'!E:E,E418,'总明细 源文件后台下'!C:C,"Order")</f>
        <v>0</v>
      </c>
      <c r="T418">
        <f>SUMIFS('总明细 源文件后台下'!W:W,'总明细 源文件后台下'!E:E,E418,'总明细 源文件后台下'!C:C,"Order")</f>
        <v>0</v>
      </c>
      <c r="U418">
        <f>SUMIFS('总明细 源文件后台下'!G:G,'总明细 源文件后台下'!E:E,E418,'总明细 源文件后台下'!C:C,"Refund")</f>
        <v>0</v>
      </c>
      <c r="V418">
        <f>SUMIFS('总明细 源文件后台下'!M:M,'总明细 源文件后台下'!E:E,E418,'总明细 源文件后台下'!C:C,"Refund")</f>
        <v>0</v>
      </c>
      <c r="W418">
        <f>SUMIFS('总明细 源文件后台下'!N:N,'总明细 源文件后台下'!E:E,E418,'总明细 源文件后台下'!C:C,"Refund")</f>
        <v>0</v>
      </c>
      <c r="X418">
        <f>SUMIFS('总明细 源文件后台下'!O:O,'总明细 源文件后台下'!E:E,E418,'总明细 源文件后台下'!C:C,"Refund")</f>
        <v>0</v>
      </c>
      <c r="Y418">
        <f>SUMIFS('总明细 源文件后台下'!P:P,'总明细 源文件后台下'!E:E,E418,'总明细 源文件后台下'!C:C,"Refund")</f>
        <v>0</v>
      </c>
      <c r="Z418">
        <f>SUMIFS('总明细 源文件后台下'!Q:Q,'总明细 源文件后台下'!E:E,E418,'总明细 源文件后台下'!C:C,"Refund")</f>
        <v>0</v>
      </c>
      <c r="AA418">
        <f>SUMIFS('总明细 源文件后台下'!R:R,'总明细 源文件后台下'!E:E,E418,'总明细 源文件后台下'!C:C,"Refund")</f>
        <v>0</v>
      </c>
      <c r="AB418">
        <f>SUMIFS('总明细 源文件后台下'!S:S,'总明细 源文件后台下'!E:E,E418,'总明细 源文件后台下'!C:C,"Refund")</f>
        <v>0</v>
      </c>
      <c r="AC418">
        <f>SUMIFS('总明细 源文件后台下'!T:T,'总明细 源文件后台下'!E:E,E418,'总明细 源文件后台下'!C:C,"Refund")</f>
        <v>0</v>
      </c>
      <c r="AD418">
        <f>SUMIFS('总明细 源文件后台下'!U:U,'总明细 源文件后台下'!E:E,E418,'总明细 源文件后台下'!C:C,"Refund")</f>
        <v>0</v>
      </c>
      <c r="AE418">
        <f>SUMIFS('总明细 源文件后台下'!V:V,'总明细 源文件后台下'!E:E,E418,'总明细 源文件后台下'!C:C,"Refund")</f>
        <v>0</v>
      </c>
      <c r="AF418">
        <f>SUMIFS('总明细 源文件后台下'!W:W,'总明细 源文件后台下'!E:E,E418,'总明细 源文件后台下'!C:C,"Refund")</f>
        <v>0</v>
      </c>
      <c r="AK418">
        <f>(SUMIF('广告费 源文件后台下'!G:G,E418,'广告费 源文件后台下'!M:M))*-1</f>
        <v>0</v>
      </c>
      <c r="AL418">
        <f>SUMIFS('总明细 源文件后台下'!W:W,'总明细 源文件后台下'!E:E,E418,'总明细 源文件后台下'!C:C,"Adjustment",'总明细 源文件后台下'!F:F,"FBA Inventory Reimbursement - Customer Return")</f>
        <v>0</v>
      </c>
      <c r="AM418">
        <f>SUMIFS('总明细 源文件后台下'!W:W,'总明细 源文件后台下'!E:E,E418,'总明细 源文件后台下'!C:C,"Adjustment",'总明细 源文件后台下'!F:F,"FBA Inventory Reimbursement - Damaged:Warehouse")</f>
        <v>0</v>
      </c>
      <c r="AN418">
        <f>SUMIFS('总明细 源文件后台下'!W:W,'总明细 源文件后台下'!E:E,E418,'总明细 源文件后台下'!C:C,"Adjustment",'总明细 源文件后台下'!F:F,"FBA Inventory Reimbursement - Customer Service Issue")</f>
        <v>0</v>
      </c>
      <c r="AO418">
        <f>SUMIFS('总明细 源文件后台下'!W:W,'总明细 源文件后台下'!E:E,E418,'总明细 源文件后台下'!C:C,"Adjustment",'总明细 源文件后台下'!F:F,"FBA Inventory Reimbursement - Fee Correction")</f>
        <v>0</v>
      </c>
      <c r="AP418">
        <f>SUMIFS('总明细 源文件后台下'!W:W,'总明细 源文件后台下'!E:E,E418,'总明细 源文件后台下'!C:C,"Adjustment",'总明细 源文件后台下'!F:F,"FBA Inventory Reimbursement - General Adjustment")</f>
        <v>0</v>
      </c>
      <c r="AQ418">
        <f>SUMIFS('总明细 源文件后台下'!W:W,'总明细 源文件后台下'!E:E,E418,'总明细 源文件后台下'!C:C,"Adjustment",'总明细 源文件后台下'!F:F,"FBA Inventory Reimbursement - Lost:Inbound")</f>
        <v>0</v>
      </c>
      <c r="AR418">
        <f>SUMIFS('总明细 源文件后台下'!W:W,'总明细 源文件后台下'!E:E,E418,'总明细 源文件后台下'!C:C,"Adjustment",'总明细 源文件后台下'!F:F,"FBA Inventory Reimbursement - Lost:Warehouse")</f>
        <v>0</v>
      </c>
      <c r="AS418">
        <f>SUMIFS('总明细 源文件后台下'!W:W,'总明细 源文件后台下'!E:E,E418,'总明细 源文件后台下'!C:C,"Adjustment",'总明细 源文件后台下'!F:F,"Non-subscription Fee Adjustment")</f>
        <v>0</v>
      </c>
      <c r="AT418">
        <f>SUMIFS('总明细 源文件后台下'!W:W,'总明细 源文件后台下'!E:E,E418,'总明细 源文件后台下'!C:C,"Adjustment",'总明细 源文件后台下'!F:F,"FBA Inventory Placement Service Fee")</f>
        <v>0</v>
      </c>
      <c r="AV418">
        <f>SUMIF('FBA Customer Return Per Unit Fe'!B:B,E418,'FBA Customer Return Per Unit Fe'!C:C)</f>
        <v>0</v>
      </c>
      <c r="AX418">
        <f>(SUMIF('仓储费 源文件后台下'!C:C,E418,'仓储费 源文件后台下'!V:V))*-1</f>
        <v>-5.0500000000000003E-2</v>
      </c>
      <c r="AZ418">
        <f>SUMIF('Disposal Fee销毁费用-160.95'!B:B,E418,'Disposal Fee销毁费用-160.95'!D:D)*-1</f>
        <v>-0.3</v>
      </c>
      <c r="BC418">
        <f>IFERROR(VLOOKUP(F418,'优惠券-86.4'!F:I,4,0),0)</f>
        <v>0</v>
      </c>
      <c r="BD418">
        <f>IFERROR(VLOOKUP(F418,'早评-120'!E:H,4,0),0)</f>
        <v>0</v>
      </c>
      <c r="BF418">
        <f t="shared" si="48"/>
        <v>-0.35049999999999998</v>
      </c>
      <c r="BG418">
        <f t="shared" si="49"/>
        <v>0</v>
      </c>
      <c r="BH418">
        <f t="shared" si="50"/>
        <v>-2.2782499999999999</v>
      </c>
      <c r="BQ418" s="45">
        <f t="shared" si="51"/>
        <v>-2.2782499999999999</v>
      </c>
      <c r="BR418">
        <f>SUMIFS('9月销毁明细'!D:D,'9月销毁明细'!A:A,E418,'9月销毁明细'!H:H,"Sellable")</f>
        <v>0</v>
      </c>
      <c r="BS418">
        <f>SUMIFS('9月销毁明细'!G:G,'9月销毁明细'!A:A,E418,'9月销毁明细'!H:H,"Sellable")</f>
        <v>0</v>
      </c>
      <c r="BT418">
        <f>SUMIFS('9月销毁明细'!D:D,'9月销毁明细'!A:A,E418,'9月销毁明细'!H:H,"Unsellable")</f>
        <v>0</v>
      </c>
      <c r="BU418">
        <f>SUMIFS('9月销毁明细'!G:G,'9月销毁明细'!A:A,E418,'9月销毁明细'!H:H,"Unsellable")</f>
        <v>0</v>
      </c>
      <c r="BW418">
        <f>IFERROR(I418*VLOOKUP(F418,'9.3成本表'!C:L,10,0),0)</f>
        <v>0</v>
      </c>
      <c r="BX418">
        <f t="shared" si="52"/>
        <v>0</v>
      </c>
      <c r="CC418" s="45">
        <f t="shared" si="53"/>
        <v>-2.2782499999999999</v>
      </c>
      <c r="CD418" s="45">
        <f t="shared" si="54"/>
        <v>0</v>
      </c>
      <c r="CE418" s="45">
        <f t="shared" si="55"/>
        <v>0</v>
      </c>
    </row>
    <row r="419" spans="4:83" x14ac:dyDescent="0.25">
      <c r="D419" s="20" t="s">
        <v>947</v>
      </c>
      <c r="E419" s="20" t="s">
        <v>948</v>
      </c>
      <c r="F419" s="20">
        <v>4117</v>
      </c>
      <c r="G419">
        <v>413</v>
      </c>
      <c r="H419" s="20"/>
      <c r="I419">
        <f>SUMIFS('总明细 源文件后台下'!G:G,'总明细 源文件后台下'!E:E,E419,'总明细 源文件后台下'!C:C,"Order")</f>
        <v>0</v>
      </c>
      <c r="J419">
        <f>SUMIFS('总明细 源文件后台下'!M:M,'总明细 源文件后台下'!E:E,E419,'总明细 源文件后台下'!C:C,"Order")</f>
        <v>0</v>
      </c>
      <c r="K419">
        <f>SUMIFS('总明细 源文件后台下'!N:N,'总明细 源文件后台下'!E:E,E419,'总明细 源文件后台下'!C:C,"Order")</f>
        <v>0</v>
      </c>
      <c r="L419">
        <f>SUMIFS('总明细 源文件后台下'!O:O,'总明细 源文件后台下'!E:E,E419,'总明细 源文件后台下'!C:C,"Order")</f>
        <v>0</v>
      </c>
      <c r="M419">
        <f>SUMIFS('总明细 源文件后台下'!P:P,'总明细 源文件后台下'!E:E,E419,'总明细 源文件后台下'!C:C,"Order")</f>
        <v>0</v>
      </c>
      <c r="N419">
        <f>SUMIFS('总明细 源文件后台下'!Q:Q,'总明细 源文件后台下'!E:E,E419,'总明细 源文件后台下'!C:C,"Order")</f>
        <v>0</v>
      </c>
      <c r="O419">
        <f>SUMIFS('总明细 源文件后台下'!R:R,'总明细 源文件后台下'!E:E,E419,'总明细 源文件后台下'!C:C,"Order")</f>
        <v>0</v>
      </c>
      <c r="P419">
        <f>SUMIFS('总明细 源文件后台下'!S:S,'总明细 源文件后台下'!E:E,E419,'总明细 源文件后台下'!C:C,"Order")</f>
        <v>0</v>
      </c>
      <c r="Q419">
        <f>SUMIFS('总明细 源文件后台下'!T:T,'总明细 源文件后台下'!E:E,E419,'总明细 源文件后台下'!C:C,"Order")</f>
        <v>0</v>
      </c>
      <c r="R419">
        <f>SUMIFS('总明细 源文件后台下'!U:U,'总明细 源文件后台下'!E:E,E419,'总明细 源文件后台下'!C:C,"Order")</f>
        <v>0</v>
      </c>
      <c r="S419">
        <f>SUMIFS('总明细 源文件后台下'!V:V,'总明细 源文件后台下'!E:E,E419,'总明细 源文件后台下'!C:C,"Order")</f>
        <v>0</v>
      </c>
      <c r="T419">
        <f>SUMIFS('总明细 源文件后台下'!W:W,'总明细 源文件后台下'!E:E,E419,'总明细 源文件后台下'!C:C,"Order")</f>
        <v>0</v>
      </c>
      <c r="U419">
        <f>SUMIFS('总明细 源文件后台下'!G:G,'总明细 源文件后台下'!E:E,E419,'总明细 源文件后台下'!C:C,"Refund")</f>
        <v>0</v>
      </c>
      <c r="V419">
        <f>SUMIFS('总明细 源文件后台下'!M:M,'总明细 源文件后台下'!E:E,E419,'总明细 源文件后台下'!C:C,"Refund")</f>
        <v>0</v>
      </c>
      <c r="W419">
        <f>SUMIFS('总明细 源文件后台下'!N:N,'总明细 源文件后台下'!E:E,E419,'总明细 源文件后台下'!C:C,"Refund")</f>
        <v>0</v>
      </c>
      <c r="X419">
        <f>SUMIFS('总明细 源文件后台下'!O:O,'总明细 源文件后台下'!E:E,E419,'总明细 源文件后台下'!C:C,"Refund")</f>
        <v>0</v>
      </c>
      <c r="Y419">
        <f>SUMIFS('总明细 源文件后台下'!P:P,'总明细 源文件后台下'!E:E,E419,'总明细 源文件后台下'!C:C,"Refund")</f>
        <v>0</v>
      </c>
      <c r="Z419">
        <f>SUMIFS('总明细 源文件后台下'!Q:Q,'总明细 源文件后台下'!E:E,E419,'总明细 源文件后台下'!C:C,"Refund")</f>
        <v>0</v>
      </c>
      <c r="AA419">
        <f>SUMIFS('总明细 源文件后台下'!R:R,'总明细 源文件后台下'!E:E,E419,'总明细 源文件后台下'!C:C,"Refund")</f>
        <v>0</v>
      </c>
      <c r="AB419">
        <f>SUMIFS('总明细 源文件后台下'!S:S,'总明细 源文件后台下'!E:E,E419,'总明细 源文件后台下'!C:C,"Refund")</f>
        <v>0</v>
      </c>
      <c r="AC419">
        <f>SUMIFS('总明细 源文件后台下'!T:T,'总明细 源文件后台下'!E:E,E419,'总明细 源文件后台下'!C:C,"Refund")</f>
        <v>0</v>
      </c>
      <c r="AD419">
        <f>SUMIFS('总明细 源文件后台下'!U:U,'总明细 源文件后台下'!E:E,E419,'总明细 源文件后台下'!C:C,"Refund")</f>
        <v>0</v>
      </c>
      <c r="AE419">
        <f>SUMIFS('总明细 源文件后台下'!V:V,'总明细 源文件后台下'!E:E,E419,'总明细 源文件后台下'!C:C,"Refund")</f>
        <v>0</v>
      </c>
      <c r="AF419">
        <f>SUMIFS('总明细 源文件后台下'!W:W,'总明细 源文件后台下'!E:E,E419,'总明细 源文件后台下'!C:C,"Refund")</f>
        <v>0</v>
      </c>
      <c r="AK419">
        <f>(SUMIF('广告费 源文件后台下'!G:G,E419,'广告费 源文件后台下'!M:M))*-1</f>
        <v>0</v>
      </c>
      <c r="AL419">
        <f>SUMIFS('总明细 源文件后台下'!W:W,'总明细 源文件后台下'!E:E,E419,'总明细 源文件后台下'!C:C,"Adjustment",'总明细 源文件后台下'!F:F,"FBA Inventory Reimbursement - Customer Return")</f>
        <v>0</v>
      </c>
      <c r="AM419">
        <f>SUMIFS('总明细 源文件后台下'!W:W,'总明细 源文件后台下'!E:E,E419,'总明细 源文件后台下'!C:C,"Adjustment",'总明细 源文件后台下'!F:F,"FBA Inventory Reimbursement - Damaged:Warehouse")</f>
        <v>0</v>
      </c>
      <c r="AN419">
        <f>SUMIFS('总明细 源文件后台下'!W:W,'总明细 源文件后台下'!E:E,E419,'总明细 源文件后台下'!C:C,"Adjustment",'总明细 源文件后台下'!F:F,"FBA Inventory Reimbursement - Customer Service Issue")</f>
        <v>0</v>
      </c>
      <c r="AO419">
        <f>SUMIFS('总明细 源文件后台下'!W:W,'总明细 源文件后台下'!E:E,E419,'总明细 源文件后台下'!C:C,"Adjustment",'总明细 源文件后台下'!F:F,"FBA Inventory Reimbursement - Fee Correction")</f>
        <v>0</v>
      </c>
      <c r="AP419">
        <f>SUMIFS('总明细 源文件后台下'!W:W,'总明细 源文件后台下'!E:E,E419,'总明细 源文件后台下'!C:C,"Adjustment",'总明细 源文件后台下'!F:F,"FBA Inventory Reimbursement - General Adjustment")</f>
        <v>0</v>
      </c>
      <c r="AQ419">
        <f>SUMIFS('总明细 源文件后台下'!W:W,'总明细 源文件后台下'!E:E,E419,'总明细 源文件后台下'!C:C,"Adjustment",'总明细 源文件后台下'!F:F,"FBA Inventory Reimbursement - Lost:Inbound")</f>
        <v>0</v>
      </c>
      <c r="AR419">
        <f>SUMIFS('总明细 源文件后台下'!W:W,'总明细 源文件后台下'!E:E,E419,'总明细 源文件后台下'!C:C,"Adjustment",'总明细 源文件后台下'!F:F,"FBA Inventory Reimbursement - Lost:Warehouse")</f>
        <v>0</v>
      </c>
      <c r="AS419">
        <f>SUMIFS('总明细 源文件后台下'!W:W,'总明细 源文件后台下'!E:E,E419,'总明细 源文件后台下'!C:C,"Adjustment",'总明细 源文件后台下'!F:F,"Non-subscription Fee Adjustment")</f>
        <v>0</v>
      </c>
      <c r="AT419">
        <f>SUMIFS('总明细 源文件后台下'!W:W,'总明细 源文件后台下'!E:E,E419,'总明细 源文件后台下'!C:C,"Adjustment",'总明细 源文件后台下'!F:F,"FBA Inventory Placement Service Fee")</f>
        <v>0</v>
      </c>
      <c r="AV419">
        <f>SUMIF('FBA Customer Return Per Unit Fe'!B:B,E419,'FBA Customer Return Per Unit Fe'!C:C)</f>
        <v>0</v>
      </c>
      <c r="AX419">
        <f>(SUMIF('仓储费 源文件后台下'!C:C,E419,'仓储费 源文件后台下'!V:V))*-1</f>
        <v>0</v>
      </c>
      <c r="AZ419">
        <f>SUMIF('Disposal Fee销毁费用-160.95'!B:B,E419,'Disposal Fee销毁费用-160.95'!D:D)*-1</f>
        <v>0</v>
      </c>
      <c r="BC419">
        <f>IFERROR(VLOOKUP(F419,'优惠券-86.4'!F:I,4,0),0)</f>
        <v>0</v>
      </c>
      <c r="BD419">
        <f>IFERROR(VLOOKUP(F419,'早评-120'!E:H,4,0),0)</f>
        <v>0</v>
      </c>
      <c r="BF419">
        <f t="shared" si="48"/>
        <v>0</v>
      </c>
      <c r="BG419">
        <f t="shared" si="49"/>
        <v>0</v>
      </c>
      <c r="BH419">
        <f t="shared" si="50"/>
        <v>0</v>
      </c>
      <c r="BQ419" s="45">
        <f t="shared" si="51"/>
        <v>0</v>
      </c>
      <c r="BR419">
        <f>SUMIFS('9月销毁明细'!D:D,'9月销毁明细'!A:A,E419,'9月销毁明细'!H:H,"Sellable")</f>
        <v>0</v>
      </c>
      <c r="BS419">
        <f>SUMIFS('9月销毁明细'!G:G,'9月销毁明细'!A:A,E419,'9月销毁明细'!H:H,"Sellable")</f>
        <v>0</v>
      </c>
      <c r="BT419">
        <f>SUMIFS('9月销毁明细'!D:D,'9月销毁明细'!A:A,E419,'9月销毁明细'!H:H,"Unsellable")</f>
        <v>0</v>
      </c>
      <c r="BU419">
        <f>SUMIFS('9月销毁明细'!G:G,'9月销毁明细'!A:A,E419,'9月销毁明细'!H:H,"Unsellable")</f>
        <v>0</v>
      </c>
      <c r="BW419">
        <f>IFERROR(I419*VLOOKUP(F419,'9.3成本表'!C:L,10,0),0)</f>
        <v>0</v>
      </c>
      <c r="BX419">
        <f t="shared" si="52"/>
        <v>0</v>
      </c>
      <c r="CC419" s="45">
        <f t="shared" si="53"/>
        <v>0</v>
      </c>
      <c r="CD419" s="45">
        <f t="shared" si="54"/>
        <v>0</v>
      </c>
      <c r="CE419" s="45">
        <f t="shared" si="55"/>
        <v>0</v>
      </c>
    </row>
    <row r="420" spans="4:83" x14ac:dyDescent="0.25">
      <c r="D420" s="20" t="s">
        <v>949</v>
      </c>
      <c r="E420" s="20" t="s">
        <v>950</v>
      </c>
      <c r="F420" s="20">
        <v>4122</v>
      </c>
      <c r="G420">
        <v>414</v>
      </c>
      <c r="H420" s="20"/>
      <c r="I420">
        <f>SUMIFS('总明细 源文件后台下'!G:G,'总明细 源文件后台下'!E:E,E420,'总明细 源文件后台下'!C:C,"Order")</f>
        <v>0</v>
      </c>
      <c r="J420">
        <f>SUMIFS('总明细 源文件后台下'!M:M,'总明细 源文件后台下'!E:E,E420,'总明细 源文件后台下'!C:C,"Order")</f>
        <v>0</v>
      </c>
      <c r="K420">
        <f>SUMIFS('总明细 源文件后台下'!N:N,'总明细 源文件后台下'!E:E,E420,'总明细 源文件后台下'!C:C,"Order")</f>
        <v>0</v>
      </c>
      <c r="L420">
        <f>SUMIFS('总明细 源文件后台下'!O:O,'总明细 源文件后台下'!E:E,E420,'总明细 源文件后台下'!C:C,"Order")</f>
        <v>0</v>
      </c>
      <c r="M420">
        <f>SUMIFS('总明细 源文件后台下'!P:P,'总明细 源文件后台下'!E:E,E420,'总明细 源文件后台下'!C:C,"Order")</f>
        <v>0</v>
      </c>
      <c r="N420">
        <f>SUMIFS('总明细 源文件后台下'!Q:Q,'总明细 源文件后台下'!E:E,E420,'总明细 源文件后台下'!C:C,"Order")</f>
        <v>0</v>
      </c>
      <c r="O420">
        <f>SUMIFS('总明细 源文件后台下'!R:R,'总明细 源文件后台下'!E:E,E420,'总明细 源文件后台下'!C:C,"Order")</f>
        <v>0</v>
      </c>
      <c r="P420">
        <f>SUMIFS('总明细 源文件后台下'!S:S,'总明细 源文件后台下'!E:E,E420,'总明细 源文件后台下'!C:C,"Order")</f>
        <v>0</v>
      </c>
      <c r="Q420">
        <f>SUMIFS('总明细 源文件后台下'!T:T,'总明细 源文件后台下'!E:E,E420,'总明细 源文件后台下'!C:C,"Order")</f>
        <v>0</v>
      </c>
      <c r="R420">
        <f>SUMIFS('总明细 源文件后台下'!U:U,'总明细 源文件后台下'!E:E,E420,'总明细 源文件后台下'!C:C,"Order")</f>
        <v>0</v>
      </c>
      <c r="S420">
        <f>SUMIFS('总明细 源文件后台下'!V:V,'总明细 源文件后台下'!E:E,E420,'总明细 源文件后台下'!C:C,"Order")</f>
        <v>0</v>
      </c>
      <c r="T420">
        <f>SUMIFS('总明细 源文件后台下'!W:W,'总明细 源文件后台下'!E:E,E420,'总明细 源文件后台下'!C:C,"Order")</f>
        <v>0</v>
      </c>
      <c r="U420">
        <f>SUMIFS('总明细 源文件后台下'!G:G,'总明细 源文件后台下'!E:E,E420,'总明细 源文件后台下'!C:C,"Refund")</f>
        <v>0</v>
      </c>
      <c r="V420">
        <f>SUMIFS('总明细 源文件后台下'!M:M,'总明细 源文件后台下'!E:E,E420,'总明细 源文件后台下'!C:C,"Refund")</f>
        <v>0</v>
      </c>
      <c r="W420">
        <f>SUMIFS('总明细 源文件后台下'!N:N,'总明细 源文件后台下'!E:E,E420,'总明细 源文件后台下'!C:C,"Refund")</f>
        <v>0</v>
      </c>
      <c r="X420">
        <f>SUMIFS('总明细 源文件后台下'!O:O,'总明细 源文件后台下'!E:E,E420,'总明细 源文件后台下'!C:C,"Refund")</f>
        <v>0</v>
      </c>
      <c r="Y420">
        <f>SUMIFS('总明细 源文件后台下'!P:P,'总明细 源文件后台下'!E:E,E420,'总明细 源文件后台下'!C:C,"Refund")</f>
        <v>0</v>
      </c>
      <c r="Z420">
        <f>SUMIFS('总明细 源文件后台下'!Q:Q,'总明细 源文件后台下'!E:E,E420,'总明细 源文件后台下'!C:C,"Refund")</f>
        <v>0</v>
      </c>
      <c r="AA420">
        <f>SUMIFS('总明细 源文件后台下'!R:R,'总明细 源文件后台下'!E:E,E420,'总明细 源文件后台下'!C:C,"Refund")</f>
        <v>0</v>
      </c>
      <c r="AB420">
        <f>SUMIFS('总明细 源文件后台下'!S:S,'总明细 源文件后台下'!E:E,E420,'总明细 源文件后台下'!C:C,"Refund")</f>
        <v>0</v>
      </c>
      <c r="AC420">
        <f>SUMIFS('总明细 源文件后台下'!T:T,'总明细 源文件后台下'!E:E,E420,'总明细 源文件后台下'!C:C,"Refund")</f>
        <v>0</v>
      </c>
      <c r="AD420">
        <f>SUMIFS('总明细 源文件后台下'!U:U,'总明细 源文件后台下'!E:E,E420,'总明细 源文件后台下'!C:C,"Refund")</f>
        <v>0</v>
      </c>
      <c r="AE420">
        <f>SUMIFS('总明细 源文件后台下'!V:V,'总明细 源文件后台下'!E:E,E420,'总明细 源文件后台下'!C:C,"Refund")</f>
        <v>0</v>
      </c>
      <c r="AF420">
        <f>SUMIFS('总明细 源文件后台下'!W:W,'总明细 源文件后台下'!E:E,E420,'总明细 源文件后台下'!C:C,"Refund")</f>
        <v>0</v>
      </c>
      <c r="AK420">
        <f>(SUMIF('广告费 源文件后台下'!G:G,E420,'广告费 源文件后台下'!M:M))*-1</f>
        <v>0</v>
      </c>
      <c r="AL420">
        <f>SUMIFS('总明细 源文件后台下'!W:W,'总明细 源文件后台下'!E:E,E420,'总明细 源文件后台下'!C:C,"Adjustment",'总明细 源文件后台下'!F:F,"FBA Inventory Reimbursement - Customer Return")</f>
        <v>0</v>
      </c>
      <c r="AM420">
        <f>SUMIFS('总明细 源文件后台下'!W:W,'总明细 源文件后台下'!E:E,E420,'总明细 源文件后台下'!C:C,"Adjustment",'总明细 源文件后台下'!F:F,"FBA Inventory Reimbursement - Damaged:Warehouse")</f>
        <v>0</v>
      </c>
      <c r="AN420">
        <f>SUMIFS('总明细 源文件后台下'!W:W,'总明细 源文件后台下'!E:E,E420,'总明细 源文件后台下'!C:C,"Adjustment",'总明细 源文件后台下'!F:F,"FBA Inventory Reimbursement - Customer Service Issue")</f>
        <v>0</v>
      </c>
      <c r="AO420">
        <f>SUMIFS('总明细 源文件后台下'!W:W,'总明细 源文件后台下'!E:E,E420,'总明细 源文件后台下'!C:C,"Adjustment",'总明细 源文件后台下'!F:F,"FBA Inventory Reimbursement - Fee Correction")</f>
        <v>0</v>
      </c>
      <c r="AP420">
        <f>SUMIFS('总明细 源文件后台下'!W:W,'总明细 源文件后台下'!E:E,E420,'总明细 源文件后台下'!C:C,"Adjustment",'总明细 源文件后台下'!F:F,"FBA Inventory Reimbursement - General Adjustment")</f>
        <v>0</v>
      </c>
      <c r="AQ420">
        <f>SUMIFS('总明细 源文件后台下'!W:W,'总明细 源文件后台下'!E:E,E420,'总明细 源文件后台下'!C:C,"Adjustment",'总明细 源文件后台下'!F:F,"FBA Inventory Reimbursement - Lost:Inbound")</f>
        <v>0</v>
      </c>
      <c r="AR420">
        <f>SUMIFS('总明细 源文件后台下'!W:W,'总明细 源文件后台下'!E:E,E420,'总明细 源文件后台下'!C:C,"Adjustment",'总明细 源文件后台下'!F:F,"FBA Inventory Reimbursement - Lost:Warehouse")</f>
        <v>0</v>
      </c>
      <c r="AS420">
        <f>SUMIFS('总明细 源文件后台下'!W:W,'总明细 源文件后台下'!E:E,E420,'总明细 源文件后台下'!C:C,"Adjustment",'总明细 源文件后台下'!F:F,"Non-subscription Fee Adjustment")</f>
        <v>0</v>
      </c>
      <c r="AT420">
        <f>SUMIFS('总明细 源文件后台下'!W:W,'总明细 源文件后台下'!E:E,E420,'总明细 源文件后台下'!C:C,"Adjustment",'总明细 源文件后台下'!F:F,"FBA Inventory Placement Service Fee")</f>
        <v>0</v>
      </c>
      <c r="AV420">
        <f>SUMIF('FBA Customer Return Per Unit Fe'!B:B,E420,'FBA Customer Return Per Unit Fe'!C:C)</f>
        <v>0</v>
      </c>
      <c r="AX420">
        <f>(SUMIF('仓储费 源文件后台下'!C:C,E420,'仓储费 源文件后台下'!V:V))*-1</f>
        <v>0</v>
      </c>
      <c r="AZ420">
        <f>SUMIF('Disposal Fee销毁费用-160.95'!B:B,E420,'Disposal Fee销毁费用-160.95'!D:D)*-1</f>
        <v>0</v>
      </c>
      <c r="BC420">
        <f>IFERROR(VLOOKUP(F420,'优惠券-86.4'!F:I,4,0),0)</f>
        <v>0</v>
      </c>
      <c r="BD420">
        <f>IFERROR(VLOOKUP(F420,'早评-120'!E:H,4,0),0)</f>
        <v>0</v>
      </c>
      <c r="BF420">
        <f t="shared" si="48"/>
        <v>0</v>
      </c>
      <c r="BG420">
        <f t="shared" si="49"/>
        <v>0</v>
      </c>
      <c r="BH420">
        <f t="shared" si="50"/>
        <v>0</v>
      </c>
      <c r="BQ420" s="45">
        <f t="shared" si="51"/>
        <v>0</v>
      </c>
      <c r="BR420">
        <f>SUMIFS('9月销毁明细'!D:D,'9月销毁明细'!A:A,E420,'9月销毁明细'!H:H,"Sellable")</f>
        <v>0</v>
      </c>
      <c r="BS420">
        <f>SUMIFS('9月销毁明细'!G:G,'9月销毁明细'!A:A,E420,'9月销毁明细'!H:H,"Sellable")</f>
        <v>0</v>
      </c>
      <c r="BT420">
        <f>SUMIFS('9月销毁明细'!D:D,'9月销毁明细'!A:A,E420,'9月销毁明细'!H:H,"Unsellable")</f>
        <v>0</v>
      </c>
      <c r="BU420">
        <f>SUMIFS('9月销毁明细'!G:G,'9月销毁明细'!A:A,E420,'9月销毁明细'!H:H,"Unsellable")</f>
        <v>0</v>
      </c>
      <c r="BW420">
        <f>IFERROR(I420*VLOOKUP(F420,'9.3成本表'!C:L,10,0),0)</f>
        <v>0</v>
      </c>
      <c r="BX420">
        <f t="shared" si="52"/>
        <v>0</v>
      </c>
      <c r="CC420" s="45">
        <f t="shared" si="53"/>
        <v>0</v>
      </c>
      <c r="CD420" s="45">
        <f t="shared" si="54"/>
        <v>0</v>
      </c>
      <c r="CE420" s="45">
        <f t="shared" si="55"/>
        <v>0</v>
      </c>
    </row>
    <row r="421" spans="4:83" x14ac:dyDescent="0.25">
      <c r="D421" s="20" t="s">
        <v>951</v>
      </c>
      <c r="E421" s="20" t="s">
        <v>952</v>
      </c>
      <c r="F421" s="20">
        <v>4122</v>
      </c>
      <c r="G421">
        <v>415</v>
      </c>
      <c r="H421" s="20"/>
      <c r="I421">
        <f>SUMIFS('总明细 源文件后台下'!G:G,'总明细 源文件后台下'!E:E,E421,'总明细 源文件后台下'!C:C,"Order")</f>
        <v>0</v>
      </c>
      <c r="J421">
        <f>SUMIFS('总明细 源文件后台下'!M:M,'总明细 源文件后台下'!E:E,E421,'总明细 源文件后台下'!C:C,"Order")</f>
        <v>0</v>
      </c>
      <c r="K421">
        <f>SUMIFS('总明细 源文件后台下'!N:N,'总明细 源文件后台下'!E:E,E421,'总明细 源文件后台下'!C:C,"Order")</f>
        <v>0</v>
      </c>
      <c r="L421">
        <f>SUMIFS('总明细 源文件后台下'!O:O,'总明细 源文件后台下'!E:E,E421,'总明细 源文件后台下'!C:C,"Order")</f>
        <v>0</v>
      </c>
      <c r="M421">
        <f>SUMIFS('总明细 源文件后台下'!P:P,'总明细 源文件后台下'!E:E,E421,'总明细 源文件后台下'!C:C,"Order")</f>
        <v>0</v>
      </c>
      <c r="N421">
        <f>SUMIFS('总明细 源文件后台下'!Q:Q,'总明细 源文件后台下'!E:E,E421,'总明细 源文件后台下'!C:C,"Order")</f>
        <v>0</v>
      </c>
      <c r="O421">
        <f>SUMIFS('总明细 源文件后台下'!R:R,'总明细 源文件后台下'!E:E,E421,'总明细 源文件后台下'!C:C,"Order")</f>
        <v>0</v>
      </c>
      <c r="P421">
        <f>SUMIFS('总明细 源文件后台下'!S:S,'总明细 源文件后台下'!E:E,E421,'总明细 源文件后台下'!C:C,"Order")</f>
        <v>0</v>
      </c>
      <c r="Q421">
        <f>SUMIFS('总明细 源文件后台下'!T:T,'总明细 源文件后台下'!E:E,E421,'总明细 源文件后台下'!C:C,"Order")</f>
        <v>0</v>
      </c>
      <c r="R421">
        <f>SUMIFS('总明细 源文件后台下'!U:U,'总明细 源文件后台下'!E:E,E421,'总明细 源文件后台下'!C:C,"Order")</f>
        <v>0</v>
      </c>
      <c r="S421">
        <f>SUMIFS('总明细 源文件后台下'!V:V,'总明细 源文件后台下'!E:E,E421,'总明细 源文件后台下'!C:C,"Order")</f>
        <v>0</v>
      </c>
      <c r="T421">
        <f>SUMIFS('总明细 源文件后台下'!W:W,'总明细 源文件后台下'!E:E,E421,'总明细 源文件后台下'!C:C,"Order")</f>
        <v>0</v>
      </c>
      <c r="U421">
        <f>SUMIFS('总明细 源文件后台下'!G:G,'总明细 源文件后台下'!E:E,E421,'总明细 源文件后台下'!C:C,"Refund")</f>
        <v>0</v>
      </c>
      <c r="V421">
        <f>SUMIFS('总明细 源文件后台下'!M:M,'总明细 源文件后台下'!E:E,E421,'总明细 源文件后台下'!C:C,"Refund")</f>
        <v>0</v>
      </c>
      <c r="W421">
        <f>SUMIFS('总明细 源文件后台下'!N:N,'总明细 源文件后台下'!E:E,E421,'总明细 源文件后台下'!C:C,"Refund")</f>
        <v>0</v>
      </c>
      <c r="X421">
        <f>SUMIFS('总明细 源文件后台下'!O:O,'总明细 源文件后台下'!E:E,E421,'总明细 源文件后台下'!C:C,"Refund")</f>
        <v>0</v>
      </c>
      <c r="Y421">
        <f>SUMIFS('总明细 源文件后台下'!P:P,'总明细 源文件后台下'!E:E,E421,'总明细 源文件后台下'!C:C,"Refund")</f>
        <v>0</v>
      </c>
      <c r="Z421">
        <f>SUMIFS('总明细 源文件后台下'!Q:Q,'总明细 源文件后台下'!E:E,E421,'总明细 源文件后台下'!C:C,"Refund")</f>
        <v>0</v>
      </c>
      <c r="AA421">
        <f>SUMIFS('总明细 源文件后台下'!R:R,'总明细 源文件后台下'!E:E,E421,'总明细 源文件后台下'!C:C,"Refund")</f>
        <v>0</v>
      </c>
      <c r="AB421">
        <f>SUMIFS('总明细 源文件后台下'!S:S,'总明细 源文件后台下'!E:E,E421,'总明细 源文件后台下'!C:C,"Refund")</f>
        <v>0</v>
      </c>
      <c r="AC421">
        <f>SUMIFS('总明细 源文件后台下'!T:T,'总明细 源文件后台下'!E:E,E421,'总明细 源文件后台下'!C:C,"Refund")</f>
        <v>0</v>
      </c>
      <c r="AD421">
        <f>SUMIFS('总明细 源文件后台下'!U:U,'总明细 源文件后台下'!E:E,E421,'总明细 源文件后台下'!C:C,"Refund")</f>
        <v>0</v>
      </c>
      <c r="AE421">
        <f>SUMIFS('总明细 源文件后台下'!V:V,'总明细 源文件后台下'!E:E,E421,'总明细 源文件后台下'!C:C,"Refund")</f>
        <v>0</v>
      </c>
      <c r="AF421">
        <f>SUMIFS('总明细 源文件后台下'!W:W,'总明细 源文件后台下'!E:E,E421,'总明细 源文件后台下'!C:C,"Refund")</f>
        <v>0</v>
      </c>
      <c r="AK421">
        <f>(SUMIF('广告费 源文件后台下'!G:G,E421,'广告费 源文件后台下'!M:M))*-1</f>
        <v>0</v>
      </c>
      <c r="AL421">
        <f>SUMIFS('总明细 源文件后台下'!W:W,'总明细 源文件后台下'!E:E,E421,'总明细 源文件后台下'!C:C,"Adjustment",'总明细 源文件后台下'!F:F,"FBA Inventory Reimbursement - Customer Return")</f>
        <v>0</v>
      </c>
      <c r="AM421">
        <f>SUMIFS('总明细 源文件后台下'!W:W,'总明细 源文件后台下'!E:E,E421,'总明细 源文件后台下'!C:C,"Adjustment",'总明细 源文件后台下'!F:F,"FBA Inventory Reimbursement - Damaged:Warehouse")</f>
        <v>0</v>
      </c>
      <c r="AN421">
        <f>SUMIFS('总明细 源文件后台下'!W:W,'总明细 源文件后台下'!E:E,E421,'总明细 源文件后台下'!C:C,"Adjustment",'总明细 源文件后台下'!F:F,"FBA Inventory Reimbursement - Customer Service Issue")</f>
        <v>0</v>
      </c>
      <c r="AO421">
        <f>SUMIFS('总明细 源文件后台下'!W:W,'总明细 源文件后台下'!E:E,E421,'总明细 源文件后台下'!C:C,"Adjustment",'总明细 源文件后台下'!F:F,"FBA Inventory Reimbursement - Fee Correction")</f>
        <v>0</v>
      </c>
      <c r="AP421">
        <f>SUMIFS('总明细 源文件后台下'!W:W,'总明细 源文件后台下'!E:E,E421,'总明细 源文件后台下'!C:C,"Adjustment",'总明细 源文件后台下'!F:F,"FBA Inventory Reimbursement - General Adjustment")</f>
        <v>0</v>
      </c>
      <c r="AQ421">
        <f>SUMIFS('总明细 源文件后台下'!W:W,'总明细 源文件后台下'!E:E,E421,'总明细 源文件后台下'!C:C,"Adjustment",'总明细 源文件后台下'!F:F,"FBA Inventory Reimbursement - Lost:Inbound")</f>
        <v>0</v>
      </c>
      <c r="AR421">
        <f>SUMIFS('总明细 源文件后台下'!W:W,'总明细 源文件后台下'!E:E,E421,'总明细 源文件后台下'!C:C,"Adjustment",'总明细 源文件后台下'!F:F,"FBA Inventory Reimbursement - Lost:Warehouse")</f>
        <v>0</v>
      </c>
      <c r="AS421">
        <f>SUMIFS('总明细 源文件后台下'!W:W,'总明细 源文件后台下'!E:E,E421,'总明细 源文件后台下'!C:C,"Adjustment",'总明细 源文件后台下'!F:F,"Non-subscription Fee Adjustment")</f>
        <v>0</v>
      </c>
      <c r="AT421">
        <f>SUMIFS('总明细 源文件后台下'!W:W,'总明细 源文件后台下'!E:E,E421,'总明细 源文件后台下'!C:C,"Adjustment",'总明细 源文件后台下'!F:F,"FBA Inventory Placement Service Fee")</f>
        <v>0</v>
      </c>
      <c r="AV421">
        <f>SUMIF('FBA Customer Return Per Unit Fe'!B:B,E421,'FBA Customer Return Per Unit Fe'!C:C)</f>
        <v>0</v>
      </c>
      <c r="AX421">
        <f>(SUMIF('仓储费 源文件后台下'!C:C,E421,'仓储费 源文件后台下'!V:V))*-1</f>
        <v>0</v>
      </c>
      <c r="AZ421">
        <f>SUMIF('Disposal Fee销毁费用-160.95'!B:B,E421,'Disposal Fee销毁费用-160.95'!D:D)*-1</f>
        <v>0</v>
      </c>
      <c r="BC421">
        <f>IFERROR(VLOOKUP(F421,'优惠券-86.4'!F:I,4,0),0)</f>
        <v>0</v>
      </c>
      <c r="BD421">
        <f>IFERROR(VLOOKUP(F421,'早评-120'!E:H,4,0),0)</f>
        <v>0</v>
      </c>
      <c r="BF421">
        <f t="shared" si="48"/>
        <v>0</v>
      </c>
      <c r="BG421">
        <f t="shared" si="49"/>
        <v>0</v>
      </c>
      <c r="BH421">
        <f t="shared" si="50"/>
        <v>0</v>
      </c>
      <c r="BQ421" s="45">
        <f t="shared" si="51"/>
        <v>0</v>
      </c>
      <c r="BR421">
        <f>SUMIFS('9月销毁明细'!D:D,'9月销毁明细'!A:A,E421,'9月销毁明细'!H:H,"Sellable")</f>
        <v>0</v>
      </c>
      <c r="BS421">
        <f>SUMIFS('9月销毁明细'!G:G,'9月销毁明细'!A:A,E421,'9月销毁明细'!H:H,"Sellable")</f>
        <v>0</v>
      </c>
      <c r="BT421">
        <f>SUMIFS('9月销毁明细'!D:D,'9月销毁明细'!A:A,E421,'9月销毁明细'!H:H,"Unsellable")</f>
        <v>0</v>
      </c>
      <c r="BU421">
        <f>SUMIFS('9月销毁明细'!G:G,'9月销毁明细'!A:A,E421,'9月销毁明细'!H:H,"Unsellable")</f>
        <v>0</v>
      </c>
      <c r="BW421">
        <f>IFERROR(I421*VLOOKUP(F421,'9.3成本表'!C:L,10,0),0)</f>
        <v>0</v>
      </c>
      <c r="BX421">
        <f t="shared" si="52"/>
        <v>0</v>
      </c>
      <c r="CC421" s="45">
        <f t="shared" si="53"/>
        <v>0</v>
      </c>
      <c r="CD421" s="45">
        <f t="shared" si="54"/>
        <v>0</v>
      </c>
      <c r="CE421" s="45">
        <f t="shared" si="55"/>
        <v>0</v>
      </c>
    </row>
    <row r="422" spans="4:83" x14ac:dyDescent="0.25">
      <c r="D422" s="20" t="s">
        <v>953</v>
      </c>
      <c r="E422" s="20" t="s">
        <v>954</v>
      </c>
      <c r="F422" s="20">
        <v>4122</v>
      </c>
      <c r="G422">
        <v>416</v>
      </c>
      <c r="H422" s="20"/>
      <c r="I422">
        <f>SUMIFS('总明细 源文件后台下'!G:G,'总明细 源文件后台下'!E:E,E422,'总明细 源文件后台下'!C:C,"Order")</f>
        <v>0</v>
      </c>
      <c r="J422">
        <f>SUMIFS('总明细 源文件后台下'!M:M,'总明细 源文件后台下'!E:E,E422,'总明细 源文件后台下'!C:C,"Order")</f>
        <v>0</v>
      </c>
      <c r="K422">
        <f>SUMIFS('总明细 源文件后台下'!N:N,'总明细 源文件后台下'!E:E,E422,'总明细 源文件后台下'!C:C,"Order")</f>
        <v>0</v>
      </c>
      <c r="L422">
        <f>SUMIFS('总明细 源文件后台下'!O:O,'总明细 源文件后台下'!E:E,E422,'总明细 源文件后台下'!C:C,"Order")</f>
        <v>0</v>
      </c>
      <c r="M422">
        <f>SUMIFS('总明细 源文件后台下'!P:P,'总明细 源文件后台下'!E:E,E422,'总明细 源文件后台下'!C:C,"Order")</f>
        <v>0</v>
      </c>
      <c r="N422">
        <f>SUMIFS('总明细 源文件后台下'!Q:Q,'总明细 源文件后台下'!E:E,E422,'总明细 源文件后台下'!C:C,"Order")</f>
        <v>0</v>
      </c>
      <c r="O422">
        <f>SUMIFS('总明细 源文件后台下'!R:R,'总明细 源文件后台下'!E:E,E422,'总明细 源文件后台下'!C:C,"Order")</f>
        <v>0</v>
      </c>
      <c r="P422">
        <f>SUMIFS('总明细 源文件后台下'!S:S,'总明细 源文件后台下'!E:E,E422,'总明细 源文件后台下'!C:C,"Order")</f>
        <v>0</v>
      </c>
      <c r="Q422">
        <f>SUMIFS('总明细 源文件后台下'!T:T,'总明细 源文件后台下'!E:E,E422,'总明细 源文件后台下'!C:C,"Order")</f>
        <v>0</v>
      </c>
      <c r="R422">
        <f>SUMIFS('总明细 源文件后台下'!U:U,'总明细 源文件后台下'!E:E,E422,'总明细 源文件后台下'!C:C,"Order")</f>
        <v>0</v>
      </c>
      <c r="S422">
        <f>SUMIFS('总明细 源文件后台下'!V:V,'总明细 源文件后台下'!E:E,E422,'总明细 源文件后台下'!C:C,"Order")</f>
        <v>0</v>
      </c>
      <c r="T422">
        <f>SUMIFS('总明细 源文件后台下'!W:W,'总明细 源文件后台下'!E:E,E422,'总明细 源文件后台下'!C:C,"Order")</f>
        <v>0</v>
      </c>
      <c r="U422">
        <f>SUMIFS('总明细 源文件后台下'!G:G,'总明细 源文件后台下'!E:E,E422,'总明细 源文件后台下'!C:C,"Refund")</f>
        <v>0</v>
      </c>
      <c r="V422">
        <f>SUMIFS('总明细 源文件后台下'!M:M,'总明细 源文件后台下'!E:E,E422,'总明细 源文件后台下'!C:C,"Refund")</f>
        <v>0</v>
      </c>
      <c r="W422">
        <f>SUMIFS('总明细 源文件后台下'!N:N,'总明细 源文件后台下'!E:E,E422,'总明细 源文件后台下'!C:C,"Refund")</f>
        <v>0</v>
      </c>
      <c r="X422">
        <f>SUMIFS('总明细 源文件后台下'!O:O,'总明细 源文件后台下'!E:E,E422,'总明细 源文件后台下'!C:C,"Refund")</f>
        <v>0</v>
      </c>
      <c r="Y422">
        <f>SUMIFS('总明细 源文件后台下'!P:P,'总明细 源文件后台下'!E:E,E422,'总明细 源文件后台下'!C:C,"Refund")</f>
        <v>0</v>
      </c>
      <c r="Z422">
        <f>SUMIFS('总明细 源文件后台下'!Q:Q,'总明细 源文件后台下'!E:E,E422,'总明细 源文件后台下'!C:C,"Refund")</f>
        <v>0</v>
      </c>
      <c r="AA422">
        <f>SUMIFS('总明细 源文件后台下'!R:R,'总明细 源文件后台下'!E:E,E422,'总明细 源文件后台下'!C:C,"Refund")</f>
        <v>0</v>
      </c>
      <c r="AB422">
        <f>SUMIFS('总明细 源文件后台下'!S:S,'总明细 源文件后台下'!E:E,E422,'总明细 源文件后台下'!C:C,"Refund")</f>
        <v>0</v>
      </c>
      <c r="AC422">
        <f>SUMIFS('总明细 源文件后台下'!T:T,'总明细 源文件后台下'!E:E,E422,'总明细 源文件后台下'!C:C,"Refund")</f>
        <v>0</v>
      </c>
      <c r="AD422">
        <f>SUMIFS('总明细 源文件后台下'!U:U,'总明细 源文件后台下'!E:E,E422,'总明细 源文件后台下'!C:C,"Refund")</f>
        <v>0</v>
      </c>
      <c r="AE422">
        <f>SUMIFS('总明细 源文件后台下'!V:V,'总明细 源文件后台下'!E:E,E422,'总明细 源文件后台下'!C:C,"Refund")</f>
        <v>0</v>
      </c>
      <c r="AF422">
        <f>SUMIFS('总明细 源文件后台下'!W:W,'总明细 源文件后台下'!E:E,E422,'总明细 源文件后台下'!C:C,"Refund")</f>
        <v>0</v>
      </c>
      <c r="AK422">
        <f>(SUMIF('广告费 源文件后台下'!G:G,E422,'广告费 源文件后台下'!M:M))*-1</f>
        <v>0</v>
      </c>
      <c r="AL422">
        <f>SUMIFS('总明细 源文件后台下'!W:W,'总明细 源文件后台下'!E:E,E422,'总明细 源文件后台下'!C:C,"Adjustment",'总明细 源文件后台下'!F:F,"FBA Inventory Reimbursement - Customer Return")</f>
        <v>0</v>
      </c>
      <c r="AM422">
        <f>SUMIFS('总明细 源文件后台下'!W:W,'总明细 源文件后台下'!E:E,E422,'总明细 源文件后台下'!C:C,"Adjustment",'总明细 源文件后台下'!F:F,"FBA Inventory Reimbursement - Damaged:Warehouse")</f>
        <v>0</v>
      </c>
      <c r="AN422">
        <f>SUMIFS('总明细 源文件后台下'!W:W,'总明细 源文件后台下'!E:E,E422,'总明细 源文件后台下'!C:C,"Adjustment",'总明细 源文件后台下'!F:F,"FBA Inventory Reimbursement - Customer Service Issue")</f>
        <v>0</v>
      </c>
      <c r="AO422">
        <f>SUMIFS('总明细 源文件后台下'!W:W,'总明细 源文件后台下'!E:E,E422,'总明细 源文件后台下'!C:C,"Adjustment",'总明细 源文件后台下'!F:F,"FBA Inventory Reimbursement - Fee Correction")</f>
        <v>0</v>
      </c>
      <c r="AP422">
        <f>SUMIFS('总明细 源文件后台下'!W:W,'总明细 源文件后台下'!E:E,E422,'总明细 源文件后台下'!C:C,"Adjustment",'总明细 源文件后台下'!F:F,"FBA Inventory Reimbursement - General Adjustment")</f>
        <v>0</v>
      </c>
      <c r="AQ422">
        <f>SUMIFS('总明细 源文件后台下'!W:W,'总明细 源文件后台下'!E:E,E422,'总明细 源文件后台下'!C:C,"Adjustment",'总明细 源文件后台下'!F:F,"FBA Inventory Reimbursement - Lost:Inbound")</f>
        <v>0</v>
      </c>
      <c r="AR422">
        <f>SUMIFS('总明细 源文件后台下'!W:W,'总明细 源文件后台下'!E:E,E422,'总明细 源文件后台下'!C:C,"Adjustment",'总明细 源文件后台下'!F:F,"FBA Inventory Reimbursement - Lost:Warehouse")</f>
        <v>0</v>
      </c>
      <c r="AS422">
        <f>SUMIFS('总明细 源文件后台下'!W:W,'总明细 源文件后台下'!E:E,E422,'总明细 源文件后台下'!C:C,"Adjustment",'总明细 源文件后台下'!F:F,"Non-subscription Fee Adjustment")</f>
        <v>0</v>
      </c>
      <c r="AT422">
        <f>SUMIFS('总明细 源文件后台下'!W:W,'总明细 源文件后台下'!E:E,E422,'总明细 源文件后台下'!C:C,"Adjustment",'总明细 源文件后台下'!F:F,"FBA Inventory Placement Service Fee")</f>
        <v>0</v>
      </c>
      <c r="AV422">
        <f>SUMIF('FBA Customer Return Per Unit Fe'!B:B,E422,'FBA Customer Return Per Unit Fe'!C:C)</f>
        <v>0</v>
      </c>
      <c r="AX422">
        <f>(SUMIF('仓储费 源文件后台下'!C:C,E422,'仓储费 源文件后台下'!V:V))*-1</f>
        <v>0</v>
      </c>
      <c r="AZ422">
        <f>SUMIF('Disposal Fee销毁费用-160.95'!B:B,E422,'Disposal Fee销毁费用-160.95'!D:D)*-1</f>
        <v>0</v>
      </c>
      <c r="BC422">
        <f>IFERROR(VLOOKUP(F422,'优惠券-86.4'!F:I,4,0),0)</f>
        <v>0</v>
      </c>
      <c r="BD422">
        <f>IFERROR(VLOOKUP(F422,'早评-120'!E:H,4,0),0)</f>
        <v>0</v>
      </c>
      <c r="BF422">
        <f t="shared" si="48"/>
        <v>0</v>
      </c>
      <c r="BG422">
        <f t="shared" si="49"/>
        <v>0</v>
      </c>
      <c r="BH422">
        <f t="shared" si="50"/>
        <v>0</v>
      </c>
      <c r="BQ422" s="45">
        <f t="shared" si="51"/>
        <v>0</v>
      </c>
      <c r="BR422">
        <f>SUMIFS('9月销毁明细'!D:D,'9月销毁明细'!A:A,E422,'9月销毁明细'!H:H,"Sellable")</f>
        <v>0</v>
      </c>
      <c r="BS422">
        <f>SUMIFS('9月销毁明细'!G:G,'9月销毁明细'!A:A,E422,'9月销毁明细'!H:H,"Sellable")</f>
        <v>0</v>
      </c>
      <c r="BT422">
        <f>SUMIFS('9月销毁明细'!D:D,'9月销毁明细'!A:A,E422,'9月销毁明细'!H:H,"Unsellable")</f>
        <v>0</v>
      </c>
      <c r="BU422">
        <f>SUMIFS('9月销毁明细'!G:G,'9月销毁明细'!A:A,E422,'9月销毁明细'!H:H,"Unsellable")</f>
        <v>0</v>
      </c>
      <c r="BW422">
        <f>IFERROR(I422*VLOOKUP(F422,'9.3成本表'!C:L,10,0),0)</f>
        <v>0</v>
      </c>
      <c r="BX422">
        <f t="shared" si="52"/>
        <v>0</v>
      </c>
      <c r="CC422" s="45">
        <f t="shared" si="53"/>
        <v>0</v>
      </c>
      <c r="CD422" s="45">
        <f t="shared" si="54"/>
        <v>0</v>
      </c>
      <c r="CE422" s="45">
        <f t="shared" si="55"/>
        <v>0</v>
      </c>
    </row>
    <row r="423" spans="4:83" x14ac:dyDescent="0.25">
      <c r="D423" s="20" t="s">
        <v>955</v>
      </c>
      <c r="E423" s="20" t="s">
        <v>956</v>
      </c>
      <c r="F423" s="20">
        <v>4122</v>
      </c>
      <c r="G423">
        <v>417</v>
      </c>
      <c r="H423" s="20"/>
      <c r="I423">
        <f>SUMIFS('总明细 源文件后台下'!G:G,'总明细 源文件后台下'!E:E,E423,'总明细 源文件后台下'!C:C,"Order")</f>
        <v>0</v>
      </c>
      <c r="J423">
        <f>SUMIFS('总明细 源文件后台下'!M:M,'总明细 源文件后台下'!E:E,E423,'总明细 源文件后台下'!C:C,"Order")</f>
        <v>0</v>
      </c>
      <c r="K423">
        <f>SUMIFS('总明细 源文件后台下'!N:N,'总明细 源文件后台下'!E:E,E423,'总明细 源文件后台下'!C:C,"Order")</f>
        <v>0</v>
      </c>
      <c r="L423">
        <f>SUMIFS('总明细 源文件后台下'!O:O,'总明细 源文件后台下'!E:E,E423,'总明细 源文件后台下'!C:C,"Order")</f>
        <v>0</v>
      </c>
      <c r="M423">
        <f>SUMIFS('总明细 源文件后台下'!P:P,'总明细 源文件后台下'!E:E,E423,'总明细 源文件后台下'!C:C,"Order")</f>
        <v>0</v>
      </c>
      <c r="N423">
        <f>SUMIFS('总明细 源文件后台下'!Q:Q,'总明细 源文件后台下'!E:E,E423,'总明细 源文件后台下'!C:C,"Order")</f>
        <v>0</v>
      </c>
      <c r="O423">
        <f>SUMIFS('总明细 源文件后台下'!R:R,'总明细 源文件后台下'!E:E,E423,'总明细 源文件后台下'!C:C,"Order")</f>
        <v>0</v>
      </c>
      <c r="P423">
        <f>SUMIFS('总明细 源文件后台下'!S:S,'总明细 源文件后台下'!E:E,E423,'总明细 源文件后台下'!C:C,"Order")</f>
        <v>0</v>
      </c>
      <c r="Q423">
        <f>SUMIFS('总明细 源文件后台下'!T:T,'总明细 源文件后台下'!E:E,E423,'总明细 源文件后台下'!C:C,"Order")</f>
        <v>0</v>
      </c>
      <c r="R423">
        <f>SUMIFS('总明细 源文件后台下'!U:U,'总明细 源文件后台下'!E:E,E423,'总明细 源文件后台下'!C:C,"Order")</f>
        <v>0</v>
      </c>
      <c r="S423">
        <f>SUMIFS('总明细 源文件后台下'!V:V,'总明细 源文件后台下'!E:E,E423,'总明细 源文件后台下'!C:C,"Order")</f>
        <v>0</v>
      </c>
      <c r="T423">
        <f>SUMIFS('总明细 源文件后台下'!W:W,'总明细 源文件后台下'!E:E,E423,'总明细 源文件后台下'!C:C,"Order")</f>
        <v>0</v>
      </c>
      <c r="U423">
        <f>SUMIFS('总明细 源文件后台下'!G:G,'总明细 源文件后台下'!E:E,E423,'总明细 源文件后台下'!C:C,"Refund")</f>
        <v>0</v>
      </c>
      <c r="V423">
        <f>SUMIFS('总明细 源文件后台下'!M:M,'总明细 源文件后台下'!E:E,E423,'总明细 源文件后台下'!C:C,"Refund")</f>
        <v>0</v>
      </c>
      <c r="W423">
        <f>SUMIFS('总明细 源文件后台下'!N:N,'总明细 源文件后台下'!E:E,E423,'总明细 源文件后台下'!C:C,"Refund")</f>
        <v>0</v>
      </c>
      <c r="X423">
        <f>SUMIFS('总明细 源文件后台下'!O:O,'总明细 源文件后台下'!E:E,E423,'总明细 源文件后台下'!C:C,"Refund")</f>
        <v>0</v>
      </c>
      <c r="Y423">
        <f>SUMIFS('总明细 源文件后台下'!P:P,'总明细 源文件后台下'!E:E,E423,'总明细 源文件后台下'!C:C,"Refund")</f>
        <v>0</v>
      </c>
      <c r="Z423">
        <f>SUMIFS('总明细 源文件后台下'!Q:Q,'总明细 源文件后台下'!E:E,E423,'总明细 源文件后台下'!C:C,"Refund")</f>
        <v>0</v>
      </c>
      <c r="AA423">
        <f>SUMIFS('总明细 源文件后台下'!R:R,'总明细 源文件后台下'!E:E,E423,'总明细 源文件后台下'!C:C,"Refund")</f>
        <v>0</v>
      </c>
      <c r="AB423">
        <f>SUMIFS('总明细 源文件后台下'!S:S,'总明细 源文件后台下'!E:E,E423,'总明细 源文件后台下'!C:C,"Refund")</f>
        <v>0</v>
      </c>
      <c r="AC423">
        <f>SUMIFS('总明细 源文件后台下'!T:T,'总明细 源文件后台下'!E:E,E423,'总明细 源文件后台下'!C:C,"Refund")</f>
        <v>0</v>
      </c>
      <c r="AD423">
        <f>SUMIFS('总明细 源文件后台下'!U:U,'总明细 源文件后台下'!E:E,E423,'总明细 源文件后台下'!C:C,"Refund")</f>
        <v>0</v>
      </c>
      <c r="AE423">
        <f>SUMIFS('总明细 源文件后台下'!V:V,'总明细 源文件后台下'!E:E,E423,'总明细 源文件后台下'!C:C,"Refund")</f>
        <v>0</v>
      </c>
      <c r="AF423">
        <f>SUMIFS('总明细 源文件后台下'!W:W,'总明细 源文件后台下'!E:E,E423,'总明细 源文件后台下'!C:C,"Refund")</f>
        <v>0</v>
      </c>
      <c r="AK423">
        <f>(SUMIF('广告费 源文件后台下'!G:G,E423,'广告费 源文件后台下'!M:M))*-1</f>
        <v>0</v>
      </c>
      <c r="AL423">
        <f>SUMIFS('总明细 源文件后台下'!W:W,'总明细 源文件后台下'!E:E,E423,'总明细 源文件后台下'!C:C,"Adjustment",'总明细 源文件后台下'!F:F,"FBA Inventory Reimbursement - Customer Return")</f>
        <v>0</v>
      </c>
      <c r="AM423">
        <f>SUMIFS('总明细 源文件后台下'!W:W,'总明细 源文件后台下'!E:E,E423,'总明细 源文件后台下'!C:C,"Adjustment",'总明细 源文件后台下'!F:F,"FBA Inventory Reimbursement - Damaged:Warehouse")</f>
        <v>0</v>
      </c>
      <c r="AN423">
        <f>SUMIFS('总明细 源文件后台下'!W:W,'总明细 源文件后台下'!E:E,E423,'总明细 源文件后台下'!C:C,"Adjustment",'总明细 源文件后台下'!F:F,"FBA Inventory Reimbursement - Customer Service Issue")</f>
        <v>0</v>
      </c>
      <c r="AO423">
        <f>SUMIFS('总明细 源文件后台下'!W:W,'总明细 源文件后台下'!E:E,E423,'总明细 源文件后台下'!C:C,"Adjustment",'总明细 源文件后台下'!F:F,"FBA Inventory Reimbursement - Fee Correction")</f>
        <v>0</v>
      </c>
      <c r="AP423">
        <f>SUMIFS('总明细 源文件后台下'!W:W,'总明细 源文件后台下'!E:E,E423,'总明细 源文件后台下'!C:C,"Adjustment",'总明细 源文件后台下'!F:F,"FBA Inventory Reimbursement - General Adjustment")</f>
        <v>0</v>
      </c>
      <c r="AQ423">
        <f>SUMIFS('总明细 源文件后台下'!W:W,'总明细 源文件后台下'!E:E,E423,'总明细 源文件后台下'!C:C,"Adjustment",'总明细 源文件后台下'!F:F,"FBA Inventory Reimbursement - Lost:Inbound")</f>
        <v>0</v>
      </c>
      <c r="AR423">
        <f>SUMIFS('总明细 源文件后台下'!W:W,'总明细 源文件后台下'!E:E,E423,'总明细 源文件后台下'!C:C,"Adjustment",'总明细 源文件后台下'!F:F,"FBA Inventory Reimbursement - Lost:Warehouse")</f>
        <v>0</v>
      </c>
      <c r="AS423">
        <f>SUMIFS('总明细 源文件后台下'!W:W,'总明细 源文件后台下'!E:E,E423,'总明细 源文件后台下'!C:C,"Adjustment",'总明细 源文件后台下'!F:F,"Non-subscription Fee Adjustment")</f>
        <v>0</v>
      </c>
      <c r="AT423">
        <f>SUMIFS('总明细 源文件后台下'!W:W,'总明细 源文件后台下'!E:E,E423,'总明细 源文件后台下'!C:C,"Adjustment",'总明细 源文件后台下'!F:F,"FBA Inventory Placement Service Fee")</f>
        <v>0</v>
      </c>
      <c r="AV423">
        <f>SUMIF('FBA Customer Return Per Unit Fe'!B:B,E423,'FBA Customer Return Per Unit Fe'!C:C)</f>
        <v>0</v>
      </c>
      <c r="AX423">
        <f>(SUMIF('仓储费 源文件后台下'!C:C,E423,'仓储费 源文件后台下'!V:V))*-1</f>
        <v>0</v>
      </c>
      <c r="AZ423">
        <f>SUMIF('Disposal Fee销毁费用-160.95'!B:B,E423,'Disposal Fee销毁费用-160.95'!D:D)*-1</f>
        <v>0</v>
      </c>
      <c r="BC423">
        <f>IFERROR(VLOOKUP(F423,'优惠券-86.4'!F:I,4,0),0)</f>
        <v>0</v>
      </c>
      <c r="BD423">
        <f>IFERROR(VLOOKUP(F423,'早评-120'!E:H,4,0),0)</f>
        <v>0</v>
      </c>
      <c r="BF423">
        <f t="shared" si="48"/>
        <v>0</v>
      </c>
      <c r="BG423">
        <f t="shared" si="49"/>
        <v>0</v>
      </c>
      <c r="BH423">
        <f t="shared" si="50"/>
        <v>0</v>
      </c>
      <c r="BQ423" s="45">
        <f t="shared" si="51"/>
        <v>0</v>
      </c>
      <c r="BR423">
        <f>SUMIFS('9月销毁明细'!D:D,'9月销毁明细'!A:A,E423,'9月销毁明细'!H:H,"Sellable")</f>
        <v>0</v>
      </c>
      <c r="BS423">
        <f>SUMIFS('9月销毁明细'!G:G,'9月销毁明细'!A:A,E423,'9月销毁明细'!H:H,"Sellable")</f>
        <v>0</v>
      </c>
      <c r="BT423">
        <f>SUMIFS('9月销毁明细'!D:D,'9月销毁明细'!A:A,E423,'9月销毁明细'!H:H,"Unsellable")</f>
        <v>0</v>
      </c>
      <c r="BU423">
        <f>SUMIFS('9月销毁明细'!G:G,'9月销毁明细'!A:A,E423,'9月销毁明细'!H:H,"Unsellable")</f>
        <v>0</v>
      </c>
      <c r="BW423">
        <f>IFERROR(I423*VLOOKUP(F423,'9.3成本表'!C:L,10,0),0)</f>
        <v>0</v>
      </c>
      <c r="BX423">
        <f t="shared" si="52"/>
        <v>0</v>
      </c>
      <c r="CC423" s="45">
        <f t="shared" si="53"/>
        <v>0</v>
      </c>
      <c r="CD423" s="45">
        <f t="shared" si="54"/>
        <v>0</v>
      </c>
      <c r="CE423" s="45">
        <f t="shared" si="55"/>
        <v>0</v>
      </c>
    </row>
    <row r="424" spans="4:83" x14ac:dyDescent="0.25">
      <c r="D424" s="20" t="s">
        <v>957</v>
      </c>
      <c r="E424" s="20" t="s">
        <v>958</v>
      </c>
      <c r="F424" s="20">
        <v>4122</v>
      </c>
      <c r="G424">
        <v>418</v>
      </c>
      <c r="H424" s="20"/>
      <c r="I424">
        <f>SUMIFS('总明细 源文件后台下'!G:G,'总明细 源文件后台下'!E:E,E424,'总明细 源文件后台下'!C:C,"Order")</f>
        <v>0</v>
      </c>
      <c r="J424">
        <f>SUMIFS('总明细 源文件后台下'!M:M,'总明细 源文件后台下'!E:E,E424,'总明细 源文件后台下'!C:C,"Order")</f>
        <v>0</v>
      </c>
      <c r="K424">
        <f>SUMIFS('总明细 源文件后台下'!N:N,'总明细 源文件后台下'!E:E,E424,'总明细 源文件后台下'!C:C,"Order")</f>
        <v>0</v>
      </c>
      <c r="L424">
        <f>SUMIFS('总明细 源文件后台下'!O:O,'总明细 源文件后台下'!E:E,E424,'总明细 源文件后台下'!C:C,"Order")</f>
        <v>0</v>
      </c>
      <c r="M424">
        <f>SUMIFS('总明细 源文件后台下'!P:P,'总明细 源文件后台下'!E:E,E424,'总明细 源文件后台下'!C:C,"Order")</f>
        <v>0</v>
      </c>
      <c r="N424">
        <f>SUMIFS('总明细 源文件后台下'!Q:Q,'总明细 源文件后台下'!E:E,E424,'总明细 源文件后台下'!C:C,"Order")</f>
        <v>0</v>
      </c>
      <c r="O424">
        <f>SUMIFS('总明细 源文件后台下'!R:R,'总明细 源文件后台下'!E:E,E424,'总明细 源文件后台下'!C:C,"Order")</f>
        <v>0</v>
      </c>
      <c r="P424">
        <f>SUMIFS('总明细 源文件后台下'!S:S,'总明细 源文件后台下'!E:E,E424,'总明细 源文件后台下'!C:C,"Order")</f>
        <v>0</v>
      </c>
      <c r="Q424">
        <f>SUMIFS('总明细 源文件后台下'!T:T,'总明细 源文件后台下'!E:E,E424,'总明细 源文件后台下'!C:C,"Order")</f>
        <v>0</v>
      </c>
      <c r="R424">
        <f>SUMIFS('总明细 源文件后台下'!U:U,'总明细 源文件后台下'!E:E,E424,'总明细 源文件后台下'!C:C,"Order")</f>
        <v>0</v>
      </c>
      <c r="S424">
        <f>SUMIFS('总明细 源文件后台下'!V:V,'总明细 源文件后台下'!E:E,E424,'总明细 源文件后台下'!C:C,"Order")</f>
        <v>0</v>
      </c>
      <c r="T424">
        <f>SUMIFS('总明细 源文件后台下'!W:W,'总明细 源文件后台下'!E:E,E424,'总明细 源文件后台下'!C:C,"Order")</f>
        <v>0</v>
      </c>
      <c r="U424">
        <f>SUMIFS('总明细 源文件后台下'!G:G,'总明细 源文件后台下'!E:E,E424,'总明细 源文件后台下'!C:C,"Refund")</f>
        <v>0</v>
      </c>
      <c r="V424">
        <f>SUMIFS('总明细 源文件后台下'!M:M,'总明细 源文件后台下'!E:E,E424,'总明细 源文件后台下'!C:C,"Refund")</f>
        <v>0</v>
      </c>
      <c r="W424">
        <f>SUMIFS('总明细 源文件后台下'!N:N,'总明细 源文件后台下'!E:E,E424,'总明细 源文件后台下'!C:C,"Refund")</f>
        <v>0</v>
      </c>
      <c r="X424">
        <f>SUMIFS('总明细 源文件后台下'!O:O,'总明细 源文件后台下'!E:E,E424,'总明细 源文件后台下'!C:C,"Refund")</f>
        <v>0</v>
      </c>
      <c r="Y424">
        <f>SUMIFS('总明细 源文件后台下'!P:P,'总明细 源文件后台下'!E:E,E424,'总明细 源文件后台下'!C:C,"Refund")</f>
        <v>0</v>
      </c>
      <c r="Z424">
        <f>SUMIFS('总明细 源文件后台下'!Q:Q,'总明细 源文件后台下'!E:E,E424,'总明细 源文件后台下'!C:C,"Refund")</f>
        <v>0</v>
      </c>
      <c r="AA424">
        <f>SUMIFS('总明细 源文件后台下'!R:R,'总明细 源文件后台下'!E:E,E424,'总明细 源文件后台下'!C:C,"Refund")</f>
        <v>0</v>
      </c>
      <c r="AB424">
        <f>SUMIFS('总明细 源文件后台下'!S:S,'总明细 源文件后台下'!E:E,E424,'总明细 源文件后台下'!C:C,"Refund")</f>
        <v>0</v>
      </c>
      <c r="AC424">
        <f>SUMIFS('总明细 源文件后台下'!T:T,'总明细 源文件后台下'!E:E,E424,'总明细 源文件后台下'!C:C,"Refund")</f>
        <v>0</v>
      </c>
      <c r="AD424">
        <f>SUMIFS('总明细 源文件后台下'!U:U,'总明细 源文件后台下'!E:E,E424,'总明细 源文件后台下'!C:C,"Refund")</f>
        <v>0</v>
      </c>
      <c r="AE424">
        <f>SUMIFS('总明细 源文件后台下'!V:V,'总明细 源文件后台下'!E:E,E424,'总明细 源文件后台下'!C:C,"Refund")</f>
        <v>0</v>
      </c>
      <c r="AF424">
        <f>SUMIFS('总明细 源文件后台下'!W:W,'总明细 源文件后台下'!E:E,E424,'总明细 源文件后台下'!C:C,"Refund")</f>
        <v>0</v>
      </c>
      <c r="AK424">
        <f>(SUMIF('广告费 源文件后台下'!G:G,E424,'广告费 源文件后台下'!M:M))*-1</f>
        <v>0</v>
      </c>
      <c r="AL424">
        <f>SUMIFS('总明细 源文件后台下'!W:W,'总明细 源文件后台下'!E:E,E424,'总明细 源文件后台下'!C:C,"Adjustment",'总明细 源文件后台下'!F:F,"FBA Inventory Reimbursement - Customer Return")</f>
        <v>0</v>
      </c>
      <c r="AM424">
        <f>SUMIFS('总明细 源文件后台下'!W:W,'总明细 源文件后台下'!E:E,E424,'总明细 源文件后台下'!C:C,"Adjustment",'总明细 源文件后台下'!F:F,"FBA Inventory Reimbursement - Damaged:Warehouse")</f>
        <v>0</v>
      </c>
      <c r="AN424">
        <f>SUMIFS('总明细 源文件后台下'!W:W,'总明细 源文件后台下'!E:E,E424,'总明细 源文件后台下'!C:C,"Adjustment",'总明细 源文件后台下'!F:F,"FBA Inventory Reimbursement - Customer Service Issue")</f>
        <v>0</v>
      </c>
      <c r="AO424">
        <f>SUMIFS('总明细 源文件后台下'!W:W,'总明细 源文件后台下'!E:E,E424,'总明细 源文件后台下'!C:C,"Adjustment",'总明细 源文件后台下'!F:F,"FBA Inventory Reimbursement - Fee Correction")</f>
        <v>0</v>
      </c>
      <c r="AP424">
        <f>SUMIFS('总明细 源文件后台下'!W:W,'总明细 源文件后台下'!E:E,E424,'总明细 源文件后台下'!C:C,"Adjustment",'总明细 源文件后台下'!F:F,"FBA Inventory Reimbursement - General Adjustment")</f>
        <v>0</v>
      </c>
      <c r="AQ424">
        <f>SUMIFS('总明细 源文件后台下'!W:W,'总明细 源文件后台下'!E:E,E424,'总明细 源文件后台下'!C:C,"Adjustment",'总明细 源文件后台下'!F:F,"FBA Inventory Reimbursement - Lost:Inbound")</f>
        <v>0</v>
      </c>
      <c r="AR424">
        <f>SUMIFS('总明细 源文件后台下'!W:W,'总明细 源文件后台下'!E:E,E424,'总明细 源文件后台下'!C:C,"Adjustment",'总明细 源文件后台下'!F:F,"FBA Inventory Reimbursement - Lost:Warehouse")</f>
        <v>0</v>
      </c>
      <c r="AS424">
        <f>SUMIFS('总明细 源文件后台下'!W:W,'总明细 源文件后台下'!E:E,E424,'总明细 源文件后台下'!C:C,"Adjustment",'总明细 源文件后台下'!F:F,"Non-subscription Fee Adjustment")</f>
        <v>0</v>
      </c>
      <c r="AT424">
        <f>SUMIFS('总明细 源文件后台下'!W:W,'总明细 源文件后台下'!E:E,E424,'总明细 源文件后台下'!C:C,"Adjustment",'总明细 源文件后台下'!F:F,"FBA Inventory Placement Service Fee")</f>
        <v>0</v>
      </c>
      <c r="AV424">
        <f>SUMIF('FBA Customer Return Per Unit Fe'!B:B,E424,'FBA Customer Return Per Unit Fe'!C:C)</f>
        <v>0</v>
      </c>
      <c r="AX424">
        <f>(SUMIF('仓储费 源文件后台下'!C:C,E424,'仓储费 源文件后台下'!V:V))*-1</f>
        <v>0</v>
      </c>
      <c r="AZ424">
        <f>SUMIF('Disposal Fee销毁费用-160.95'!B:B,E424,'Disposal Fee销毁费用-160.95'!D:D)*-1</f>
        <v>0</v>
      </c>
      <c r="BC424">
        <f>IFERROR(VLOOKUP(F424,'优惠券-86.4'!F:I,4,0),0)</f>
        <v>0</v>
      </c>
      <c r="BD424">
        <f>IFERROR(VLOOKUP(F424,'早评-120'!E:H,4,0),0)</f>
        <v>0</v>
      </c>
      <c r="BF424">
        <f t="shared" si="48"/>
        <v>0</v>
      </c>
      <c r="BG424">
        <f t="shared" si="49"/>
        <v>0</v>
      </c>
      <c r="BH424">
        <f t="shared" si="50"/>
        <v>0</v>
      </c>
      <c r="BQ424" s="45">
        <f t="shared" si="51"/>
        <v>0</v>
      </c>
      <c r="BR424">
        <f>SUMIFS('9月销毁明细'!D:D,'9月销毁明细'!A:A,E424,'9月销毁明细'!H:H,"Sellable")</f>
        <v>0</v>
      </c>
      <c r="BS424">
        <f>SUMIFS('9月销毁明细'!G:G,'9月销毁明细'!A:A,E424,'9月销毁明细'!H:H,"Sellable")</f>
        <v>0</v>
      </c>
      <c r="BT424">
        <f>SUMIFS('9月销毁明细'!D:D,'9月销毁明细'!A:A,E424,'9月销毁明细'!H:H,"Unsellable")</f>
        <v>0</v>
      </c>
      <c r="BU424">
        <f>SUMIFS('9月销毁明细'!G:G,'9月销毁明细'!A:A,E424,'9月销毁明细'!H:H,"Unsellable")</f>
        <v>0</v>
      </c>
      <c r="BW424">
        <f>IFERROR(I424*VLOOKUP(F424,'9.3成本表'!C:L,10,0),0)</f>
        <v>0</v>
      </c>
      <c r="BX424">
        <f t="shared" si="52"/>
        <v>0</v>
      </c>
      <c r="CC424" s="45">
        <f t="shared" si="53"/>
        <v>0</v>
      </c>
      <c r="CD424" s="45">
        <f t="shared" si="54"/>
        <v>0</v>
      </c>
      <c r="CE424" s="45">
        <f t="shared" si="55"/>
        <v>0</v>
      </c>
    </row>
    <row r="425" spans="4:83" x14ac:dyDescent="0.25">
      <c r="D425" s="20" t="s">
        <v>959</v>
      </c>
      <c r="E425" s="20" t="s">
        <v>960</v>
      </c>
      <c r="F425" s="20">
        <v>4122</v>
      </c>
      <c r="G425">
        <v>419</v>
      </c>
      <c r="H425" s="20"/>
      <c r="I425">
        <f>SUMIFS('总明细 源文件后台下'!G:G,'总明细 源文件后台下'!E:E,E425,'总明细 源文件后台下'!C:C,"Order")</f>
        <v>0</v>
      </c>
      <c r="J425">
        <f>SUMIFS('总明细 源文件后台下'!M:M,'总明细 源文件后台下'!E:E,E425,'总明细 源文件后台下'!C:C,"Order")</f>
        <v>0</v>
      </c>
      <c r="K425">
        <f>SUMIFS('总明细 源文件后台下'!N:N,'总明细 源文件后台下'!E:E,E425,'总明细 源文件后台下'!C:C,"Order")</f>
        <v>0</v>
      </c>
      <c r="L425">
        <f>SUMIFS('总明细 源文件后台下'!O:O,'总明细 源文件后台下'!E:E,E425,'总明细 源文件后台下'!C:C,"Order")</f>
        <v>0</v>
      </c>
      <c r="M425">
        <f>SUMIFS('总明细 源文件后台下'!P:P,'总明细 源文件后台下'!E:E,E425,'总明细 源文件后台下'!C:C,"Order")</f>
        <v>0</v>
      </c>
      <c r="N425">
        <f>SUMIFS('总明细 源文件后台下'!Q:Q,'总明细 源文件后台下'!E:E,E425,'总明细 源文件后台下'!C:C,"Order")</f>
        <v>0</v>
      </c>
      <c r="O425">
        <f>SUMIFS('总明细 源文件后台下'!R:R,'总明细 源文件后台下'!E:E,E425,'总明细 源文件后台下'!C:C,"Order")</f>
        <v>0</v>
      </c>
      <c r="P425">
        <f>SUMIFS('总明细 源文件后台下'!S:S,'总明细 源文件后台下'!E:E,E425,'总明细 源文件后台下'!C:C,"Order")</f>
        <v>0</v>
      </c>
      <c r="Q425">
        <f>SUMIFS('总明细 源文件后台下'!T:T,'总明细 源文件后台下'!E:E,E425,'总明细 源文件后台下'!C:C,"Order")</f>
        <v>0</v>
      </c>
      <c r="R425">
        <f>SUMIFS('总明细 源文件后台下'!U:U,'总明细 源文件后台下'!E:E,E425,'总明细 源文件后台下'!C:C,"Order")</f>
        <v>0</v>
      </c>
      <c r="S425">
        <f>SUMIFS('总明细 源文件后台下'!V:V,'总明细 源文件后台下'!E:E,E425,'总明细 源文件后台下'!C:C,"Order")</f>
        <v>0</v>
      </c>
      <c r="T425">
        <f>SUMIFS('总明细 源文件后台下'!W:W,'总明细 源文件后台下'!E:E,E425,'总明细 源文件后台下'!C:C,"Order")</f>
        <v>0</v>
      </c>
      <c r="U425">
        <f>SUMIFS('总明细 源文件后台下'!G:G,'总明细 源文件后台下'!E:E,E425,'总明细 源文件后台下'!C:C,"Refund")</f>
        <v>0</v>
      </c>
      <c r="V425">
        <f>SUMIFS('总明细 源文件后台下'!M:M,'总明细 源文件后台下'!E:E,E425,'总明细 源文件后台下'!C:C,"Refund")</f>
        <v>0</v>
      </c>
      <c r="W425">
        <f>SUMIFS('总明细 源文件后台下'!N:N,'总明细 源文件后台下'!E:E,E425,'总明细 源文件后台下'!C:C,"Refund")</f>
        <v>0</v>
      </c>
      <c r="X425">
        <f>SUMIFS('总明细 源文件后台下'!O:O,'总明细 源文件后台下'!E:E,E425,'总明细 源文件后台下'!C:C,"Refund")</f>
        <v>0</v>
      </c>
      <c r="Y425">
        <f>SUMIFS('总明细 源文件后台下'!P:P,'总明细 源文件后台下'!E:E,E425,'总明细 源文件后台下'!C:C,"Refund")</f>
        <v>0</v>
      </c>
      <c r="Z425">
        <f>SUMIFS('总明细 源文件后台下'!Q:Q,'总明细 源文件后台下'!E:E,E425,'总明细 源文件后台下'!C:C,"Refund")</f>
        <v>0</v>
      </c>
      <c r="AA425">
        <f>SUMIFS('总明细 源文件后台下'!R:R,'总明细 源文件后台下'!E:E,E425,'总明细 源文件后台下'!C:C,"Refund")</f>
        <v>0</v>
      </c>
      <c r="AB425">
        <f>SUMIFS('总明细 源文件后台下'!S:S,'总明细 源文件后台下'!E:E,E425,'总明细 源文件后台下'!C:C,"Refund")</f>
        <v>0</v>
      </c>
      <c r="AC425">
        <f>SUMIFS('总明细 源文件后台下'!T:T,'总明细 源文件后台下'!E:E,E425,'总明细 源文件后台下'!C:C,"Refund")</f>
        <v>0</v>
      </c>
      <c r="AD425">
        <f>SUMIFS('总明细 源文件后台下'!U:U,'总明细 源文件后台下'!E:E,E425,'总明细 源文件后台下'!C:C,"Refund")</f>
        <v>0</v>
      </c>
      <c r="AE425">
        <f>SUMIFS('总明细 源文件后台下'!V:V,'总明细 源文件后台下'!E:E,E425,'总明细 源文件后台下'!C:C,"Refund")</f>
        <v>0</v>
      </c>
      <c r="AF425">
        <f>SUMIFS('总明细 源文件后台下'!W:W,'总明细 源文件后台下'!E:E,E425,'总明细 源文件后台下'!C:C,"Refund")</f>
        <v>0</v>
      </c>
      <c r="AK425">
        <f>(SUMIF('广告费 源文件后台下'!G:G,E425,'广告费 源文件后台下'!M:M))*-1</f>
        <v>0</v>
      </c>
      <c r="AL425">
        <f>SUMIFS('总明细 源文件后台下'!W:W,'总明细 源文件后台下'!E:E,E425,'总明细 源文件后台下'!C:C,"Adjustment",'总明细 源文件后台下'!F:F,"FBA Inventory Reimbursement - Customer Return")</f>
        <v>0</v>
      </c>
      <c r="AM425">
        <f>SUMIFS('总明细 源文件后台下'!W:W,'总明细 源文件后台下'!E:E,E425,'总明细 源文件后台下'!C:C,"Adjustment",'总明细 源文件后台下'!F:F,"FBA Inventory Reimbursement - Damaged:Warehouse")</f>
        <v>0</v>
      </c>
      <c r="AN425">
        <f>SUMIFS('总明细 源文件后台下'!W:W,'总明细 源文件后台下'!E:E,E425,'总明细 源文件后台下'!C:C,"Adjustment",'总明细 源文件后台下'!F:F,"FBA Inventory Reimbursement - Customer Service Issue")</f>
        <v>0</v>
      </c>
      <c r="AO425">
        <f>SUMIFS('总明细 源文件后台下'!W:W,'总明细 源文件后台下'!E:E,E425,'总明细 源文件后台下'!C:C,"Adjustment",'总明细 源文件后台下'!F:F,"FBA Inventory Reimbursement - Fee Correction")</f>
        <v>0</v>
      </c>
      <c r="AP425">
        <f>SUMIFS('总明细 源文件后台下'!W:W,'总明细 源文件后台下'!E:E,E425,'总明细 源文件后台下'!C:C,"Adjustment",'总明细 源文件后台下'!F:F,"FBA Inventory Reimbursement - General Adjustment")</f>
        <v>0</v>
      </c>
      <c r="AQ425">
        <f>SUMIFS('总明细 源文件后台下'!W:W,'总明细 源文件后台下'!E:E,E425,'总明细 源文件后台下'!C:C,"Adjustment",'总明细 源文件后台下'!F:F,"FBA Inventory Reimbursement - Lost:Inbound")</f>
        <v>0</v>
      </c>
      <c r="AR425">
        <f>SUMIFS('总明细 源文件后台下'!W:W,'总明细 源文件后台下'!E:E,E425,'总明细 源文件后台下'!C:C,"Adjustment",'总明细 源文件后台下'!F:F,"FBA Inventory Reimbursement - Lost:Warehouse")</f>
        <v>0</v>
      </c>
      <c r="AS425">
        <f>SUMIFS('总明细 源文件后台下'!W:W,'总明细 源文件后台下'!E:E,E425,'总明细 源文件后台下'!C:C,"Adjustment",'总明细 源文件后台下'!F:F,"Non-subscription Fee Adjustment")</f>
        <v>0</v>
      </c>
      <c r="AT425">
        <f>SUMIFS('总明细 源文件后台下'!W:W,'总明细 源文件后台下'!E:E,E425,'总明细 源文件后台下'!C:C,"Adjustment",'总明细 源文件后台下'!F:F,"FBA Inventory Placement Service Fee")</f>
        <v>0</v>
      </c>
      <c r="AV425">
        <f>SUMIF('FBA Customer Return Per Unit Fe'!B:B,E425,'FBA Customer Return Per Unit Fe'!C:C)</f>
        <v>0</v>
      </c>
      <c r="AX425">
        <f>(SUMIF('仓储费 源文件后台下'!C:C,E425,'仓储费 源文件后台下'!V:V))*-1</f>
        <v>0</v>
      </c>
      <c r="AZ425">
        <f>SUMIF('Disposal Fee销毁费用-160.95'!B:B,E425,'Disposal Fee销毁费用-160.95'!D:D)*-1</f>
        <v>0</v>
      </c>
      <c r="BC425">
        <f>IFERROR(VLOOKUP(F425,'优惠券-86.4'!F:I,4,0),0)</f>
        <v>0</v>
      </c>
      <c r="BD425">
        <f>IFERROR(VLOOKUP(F425,'早评-120'!E:H,4,0),0)</f>
        <v>0</v>
      </c>
      <c r="BF425">
        <f t="shared" si="48"/>
        <v>0</v>
      </c>
      <c r="BG425">
        <f t="shared" si="49"/>
        <v>0</v>
      </c>
      <c r="BH425">
        <f t="shared" si="50"/>
        <v>0</v>
      </c>
      <c r="BQ425" s="45">
        <f t="shared" si="51"/>
        <v>0</v>
      </c>
      <c r="BR425">
        <f>SUMIFS('9月销毁明细'!D:D,'9月销毁明细'!A:A,E425,'9月销毁明细'!H:H,"Sellable")</f>
        <v>0</v>
      </c>
      <c r="BS425">
        <f>SUMIFS('9月销毁明细'!G:G,'9月销毁明细'!A:A,E425,'9月销毁明细'!H:H,"Sellable")</f>
        <v>0</v>
      </c>
      <c r="BT425">
        <f>SUMIFS('9月销毁明细'!D:D,'9月销毁明细'!A:A,E425,'9月销毁明细'!H:H,"Unsellable")</f>
        <v>0</v>
      </c>
      <c r="BU425">
        <f>SUMIFS('9月销毁明细'!G:G,'9月销毁明细'!A:A,E425,'9月销毁明细'!H:H,"Unsellable")</f>
        <v>0</v>
      </c>
      <c r="BW425">
        <f>IFERROR(I425*VLOOKUP(F425,'9.3成本表'!C:L,10,0),0)</f>
        <v>0</v>
      </c>
      <c r="BX425">
        <f t="shared" si="52"/>
        <v>0</v>
      </c>
      <c r="CC425" s="45">
        <f t="shared" si="53"/>
        <v>0</v>
      </c>
      <c r="CD425" s="45">
        <f t="shared" si="54"/>
        <v>0</v>
      </c>
      <c r="CE425" s="45">
        <f t="shared" si="55"/>
        <v>0</v>
      </c>
    </row>
    <row r="426" spans="4:83" x14ac:dyDescent="0.25">
      <c r="D426" s="20" t="s">
        <v>961</v>
      </c>
      <c r="E426" s="20" t="s">
        <v>962</v>
      </c>
      <c r="F426" s="20">
        <v>4122</v>
      </c>
      <c r="G426">
        <v>420</v>
      </c>
      <c r="H426" s="20"/>
      <c r="I426">
        <f>SUMIFS('总明细 源文件后台下'!G:G,'总明细 源文件后台下'!E:E,E426,'总明细 源文件后台下'!C:C,"Order")</f>
        <v>0</v>
      </c>
      <c r="J426">
        <f>SUMIFS('总明细 源文件后台下'!M:M,'总明细 源文件后台下'!E:E,E426,'总明细 源文件后台下'!C:C,"Order")</f>
        <v>0</v>
      </c>
      <c r="K426">
        <f>SUMIFS('总明细 源文件后台下'!N:N,'总明细 源文件后台下'!E:E,E426,'总明细 源文件后台下'!C:C,"Order")</f>
        <v>0</v>
      </c>
      <c r="L426">
        <f>SUMIFS('总明细 源文件后台下'!O:O,'总明细 源文件后台下'!E:E,E426,'总明细 源文件后台下'!C:C,"Order")</f>
        <v>0</v>
      </c>
      <c r="M426">
        <f>SUMIFS('总明细 源文件后台下'!P:P,'总明细 源文件后台下'!E:E,E426,'总明细 源文件后台下'!C:C,"Order")</f>
        <v>0</v>
      </c>
      <c r="N426">
        <f>SUMIFS('总明细 源文件后台下'!Q:Q,'总明细 源文件后台下'!E:E,E426,'总明细 源文件后台下'!C:C,"Order")</f>
        <v>0</v>
      </c>
      <c r="O426">
        <f>SUMIFS('总明细 源文件后台下'!R:R,'总明细 源文件后台下'!E:E,E426,'总明细 源文件后台下'!C:C,"Order")</f>
        <v>0</v>
      </c>
      <c r="P426">
        <f>SUMIFS('总明细 源文件后台下'!S:S,'总明细 源文件后台下'!E:E,E426,'总明细 源文件后台下'!C:C,"Order")</f>
        <v>0</v>
      </c>
      <c r="Q426">
        <f>SUMIFS('总明细 源文件后台下'!T:T,'总明细 源文件后台下'!E:E,E426,'总明细 源文件后台下'!C:C,"Order")</f>
        <v>0</v>
      </c>
      <c r="R426">
        <f>SUMIFS('总明细 源文件后台下'!U:U,'总明细 源文件后台下'!E:E,E426,'总明细 源文件后台下'!C:C,"Order")</f>
        <v>0</v>
      </c>
      <c r="S426">
        <f>SUMIFS('总明细 源文件后台下'!V:V,'总明细 源文件后台下'!E:E,E426,'总明细 源文件后台下'!C:C,"Order")</f>
        <v>0</v>
      </c>
      <c r="T426">
        <f>SUMIFS('总明细 源文件后台下'!W:W,'总明细 源文件后台下'!E:E,E426,'总明细 源文件后台下'!C:C,"Order")</f>
        <v>0</v>
      </c>
      <c r="U426">
        <f>SUMIFS('总明细 源文件后台下'!G:G,'总明细 源文件后台下'!E:E,E426,'总明细 源文件后台下'!C:C,"Refund")</f>
        <v>0</v>
      </c>
      <c r="V426">
        <f>SUMIFS('总明细 源文件后台下'!M:M,'总明细 源文件后台下'!E:E,E426,'总明细 源文件后台下'!C:C,"Refund")</f>
        <v>0</v>
      </c>
      <c r="W426">
        <f>SUMIFS('总明细 源文件后台下'!N:N,'总明细 源文件后台下'!E:E,E426,'总明细 源文件后台下'!C:C,"Refund")</f>
        <v>0</v>
      </c>
      <c r="X426">
        <f>SUMIFS('总明细 源文件后台下'!O:O,'总明细 源文件后台下'!E:E,E426,'总明细 源文件后台下'!C:C,"Refund")</f>
        <v>0</v>
      </c>
      <c r="Y426">
        <f>SUMIFS('总明细 源文件后台下'!P:P,'总明细 源文件后台下'!E:E,E426,'总明细 源文件后台下'!C:C,"Refund")</f>
        <v>0</v>
      </c>
      <c r="Z426">
        <f>SUMIFS('总明细 源文件后台下'!Q:Q,'总明细 源文件后台下'!E:E,E426,'总明细 源文件后台下'!C:C,"Refund")</f>
        <v>0</v>
      </c>
      <c r="AA426">
        <f>SUMIFS('总明细 源文件后台下'!R:R,'总明细 源文件后台下'!E:E,E426,'总明细 源文件后台下'!C:C,"Refund")</f>
        <v>0</v>
      </c>
      <c r="AB426">
        <f>SUMIFS('总明细 源文件后台下'!S:S,'总明细 源文件后台下'!E:E,E426,'总明细 源文件后台下'!C:C,"Refund")</f>
        <v>0</v>
      </c>
      <c r="AC426">
        <f>SUMIFS('总明细 源文件后台下'!T:T,'总明细 源文件后台下'!E:E,E426,'总明细 源文件后台下'!C:C,"Refund")</f>
        <v>0</v>
      </c>
      <c r="AD426">
        <f>SUMIFS('总明细 源文件后台下'!U:U,'总明细 源文件后台下'!E:E,E426,'总明细 源文件后台下'!C:C,"Refund")</f>
        <v>0</v>
      </c>
      <c r="AE426">
        <f>SUMIFS('总明细 源文件后台下'!V:V,'总明细 源文件后台下'!E:E,E426,'总明细 源文件后台下'!C:C,"Refund")</f>
        <v>0</v>
      </c>
      <c r="AF426">
        <f>SUMIFS('总明细 源文件后台下'!W:W,'总明细 源文件后台下'!E:E,E426,'总明细 源文件后台下'!C:C,"Refund")</f>
        <v>0</v>
      </c>
      <c r="AK426">
        <f>(SUMIF('广告费 源文件后台下'!G:G,E426,'广告费 源文件后台下'!M:M))*-1</f>
        <v>0</v>
      </c>
      <c r="AL426">
        <f>SUMIFS('总明细 源文件后台下'!W:W,'总明细 源文件后台下'!E:E,E426,'总明细 源文件后台下'!C:C,"Adjustment",'总明细 源文件后台下'!F:F,"FBA Inventory Reimbursement - Customer Return")</f>
        <v>0</v>
      </c>
      <c r="AM426">
        <f>SUMIFS('总明细 源文件后台下'!W:W,'总明细 源文件后台下'!E:E,E426,'总明细 源文件后台下'!C:C,"Adjustment",'总明细 源文件后台下'!F:F,"FBA Inventory Reimbursement - Damaged:Warehouse")</f>
        <v>0</v>
      </c>
      <c r="AN426">
        <f>SUMIFS('总明细 源文件后台下'!W:W,'总明细 源文件后台下'!E:E,E426,'总明细 源文件后台下'!C:C,"Adjustment",'总明细 源文件后台下'!F:F,"FBA Inventory Reimbursement - Customer Service Issue")</f>
        <v>0</v>
      </c>
      <c r="AO426">
        <f>SUMIFS('总明细 源文件后台下'!W:W,'总明细 源文件后台下'!E:E,E426,'总明细 源文件后台下'!C:C,"Adjustment",'总明细 源文件后台下'!F:F,"FBA Inventory Reimbursement - Fee Correction")</f>
        <v>0</v>
      </c>
      <c r="AP426">
        <f>SUMIFS('总明细 源文件后台下'!W:W,'总明细 源文件后台下'!E:E,E426,'总明细 源文件后台下'!C:C,"Adjustment",'总明细 源文件后台下'!F:F,"FBA Inventory Reimbursement - General Adjustment")</f>
        <v>0</v>
      </c>
      <c r="AQ426">
        <f>SUMIFS('总明细 源文件后台下'!W:W,'总明细 源文件后台下'!E:E,E426,'总明细 源文件后台下'!C:C,"Adjustment",'总明细 源文件后台下'!F:F,"FBA Inventory Reimbursement - Lost:Inbound")</f>
        <v>0</v>
      </c>
      <c r="AR426">
        <f>SUMIFS('总明细 源文件后台下'!W:W,'总明细 源文件后台下'!E:E,E426,'总明细 源文件后台下'!C:C,"Adjustment",'总明细 源文件后台下'!F:F,"FBA Inventory Reimbursement - Lost:Warehouse")</f>
        <v>0</v>
      </c>
      <c r="AS426">
        <f>SUMIFS('总明细 源文件后台下'!W:W,'总明细 源文件后台下'!E:E,E426,'总明细 源文件后台下'!C:C,"Adjustment",'总明细 源文件后台下'!F:F,"Non-subscription Fee Adjustment")</f>
        <v>0</v>
      </c>
      <c r="AT426">
        <f>SUMIFS('总明细 源文件后台下'!W:W,'总明细 源文件后台下'!E:E,E426,'总明细 源文件后台下'!C:C,"Adjustment",'总明细 源文件后台下'!F:F,"FBA Inventory Placement Service Fee")</f>
        <v>0</v>
      </c>
      <c r="AV426">
        <f>SUMIF('FBA Customer Return Per Unit Fe'!B:B,E426,'FBA Customer Return Per Unit Fe'!C:C)</f>
        <v>0</v>
      </c>
      <c r="AX426">
        <f>(SUMIF('仓储费 源文件后台下'!C:C,E426,'仓储费 源文件后台下'!V:V))*-1</f>
        <v>0</v>
      </c>
      <c r="AZ426">
        <f>SUMIF('Disposal Fee销毁费用-160.95'!B:B,E426,'Disposal Fee销毁费用-160.95'!D:D)*-1</f>
        <v>0</v>
      </c>
      <c r="BC426">
        <f>IFERROR(VLOOKUP(F426,'优惠券-86.4'!F:I,4,0),0)</f>
        <v>0</v>
      </c>
      <c r="BD426">
        <f>IFERROR(VLOOKUP(F426,'早评-120'!E:H,4,0),0)</f>
        <v>0</v>
      </c>
      <c r="BF426">
        <f t="shared" si="48"/>
        <v>0</v>
      </c>
      <c r="BG426">
        <f t="shared" si="49"/>
        <v>0</v>
      </c>
      <c r="BH426">
        <f t="shared" si="50"/>
        <v>0</v>
      </c>
      <c r="BQ426" s="45">
        <f t="shared" si="51"/>
        <v>0</v>
      </c>
      <c r="BR426">
        <f>SUMIFS('9月销毁明细'!D:D,'9月销毁明细'!A:A,E426,'9月销毁明细'!H:H,"Sellable")</f>
        <v>0</v>
      </c>
      <c r="BS426">
        <f>SUMIFS('9月销毁明细'!G:G,'9月销毁明细'!A:A,E426,'9月销毁明细'!H:H,"Sellable")</f>
        <v>0</v>
      </c>
      <c r="BT426">
        <f>SUMIFS('9月销毁明细'!D:D,'9月销毁明细'!A:A,E426,'9月销毁明细'!H:H,"Unsellable")</f>
        <v>0</v>
      </c>
      <c r="BU426">
        <f>SUMIFS('9月销毁明细'!G:G,'9月销毁明细'!A:A,E426,'9月销毁明细'!H:H,"Unsellable")</f>
        <v>0</v>
      </c>
      <c r="BW426">
        <f>IFERROR(I426*VLOOKUP(F426,'9.3成本表'!C:L,10,0),0)</f>
        <v>0</v>
      </c>
      <c r="BX426">
        <f t="shared" si="52"/>
        <v>0</v>
      </c>
      <c r="CC426" s="45">
        <f t="shared" si="53"/>
        <v>0</v>
      </c>
      <c r="CD426" s="45">
        <f t="shared" si="54"/>
        <v>0</v>
      </c>
      <c r="CE426" s="45">
        <f t="shared" si="55"/>
        <v>0</v>
      </c>
    </row>
    <row r="427" spans="4:83" x14ac:dyDescent="0.25">
      <c r="D427" s="20" t="s">
        <v>963</v>
      </c>
      <c r="E427" s="20" t="s">
        <v>964</v>
      </c>
      <c r="F427" s="20">
        <v>4122</v>
      </c>
      <c r="G427">
        <v>421</v>
      </c>
      <c r="H427" s="20"/>
      <c r="I427">
        <f>SUMIFS('总明细 源文件后台下'!G:G,'总明细 源文件后台下'!E:E,E427,'总明细 源文件后台下'!C:C,"Order")</f>
        <v>0</v>
      </c>
      <c r="J427">
        <f>SUMIFS('总明细 源文件后台下'!M:M,'总明细 源文件后台下'!E:E,E427,'总明细 源文件后台下'!C:C,"Order")</f>
        <v>0</v>
      </c>
      <c r="K427">
        <f>SUMIFS('总明细 源文件后台下'!N:N,'总明细 源文件后台下'!E:E,E427,'总明细 源文件后台下'!C:C,"Order")</f>
        <v>0</v>
      </c>
      <c r="L427">
        <f>SUMIFS('总明细 源文件后台下'!O:O,'总明细 源文件后台下'!E:E,E427,'总明细 源文件后台下'!C:C,"Order")</f>
        <v>0</v>
      </c>
      <c r="M427">
        <f>SUMIFS('总明细 源文件后台下'!P:P,'总明细 源文件后台下'!E:E,E427,'总明细 源文件后台下'!C:C,"Order")</f>
        <v>0</v>
      </c>
      <c r="N427">
        <f>SUMIFS('总明细 源文件后台下'!Q:Q,'总明细 源文件后台下'!E:E,E427,'总明细 源文件后台下'!C:C,"Order")</f>
        <v>0</v>
      </c>
      <c r="O427">
        <f>SUMIFS('总明细 源文件后台下'!R:R,'总明细 源文件后台下'!E:E,E427,'总明细 源文件后台下'!C:C,"Order")</f>
        <v>0</v>
      </c>
      <c r="P427">
        <f>SUMIFS('总明细 源文件后台下'!S:S,'总明细 源文件后台下'!E:E,E427,'总明细 源文件后台下'!C:C,"Order")</f>
        <v>0</v>
      </c>
      <c r="Q427">
        <f>SUMIFS('总明细 源文件后台下'!T:T,'总明细 源文件后台下'!E:E,E427,'总明细 源文件后台下'!C:C,"Order")</f>
        <v>0</v>
      </c>
      <c r="R427">
        <f>SUMIFS('总明细 源文件后台下'!U:U,'总明细 源文件后台下'!E:E,E427,'总明细 源文件后台下'!C:C,"Order")</f>
        <v>0</v>
      </c>
      <c r="S427">
        <f>SUMIFS('总明细 源文件后台下'!V:V,'总明细 源文件后台下'!E:E,E427,'总明细 源文件后台下'!C:C,"Order")</f>
        <v>0</v>
      </c>
      <c r="T427">
        <f>SUMIFS('总明细 源文件后台下'!W:W,'总明细 源文件后台下'!E:E,E427,'总明细 源文件后台下'!C:C,"Order")</f>
        <v>0</v>
      </c>
      <c r="U427">
        <f>SUMIFS('总明细 源文件后台下'!G:G,'总明细 源文件后台下'!E:E,E427,'总明细 源文件后台下'!C:C,"Refund")</f>
        <v>0</v>
      </c>
      <c r="V427">
        <f>SUMIFS('总明细 源文件后台下'!M:M,'总明细 源文件后台下'!E:E,E427,'总明细 源文件后台下'!C:C,"Refund")</f>
        <v>0</v>
      </c>
      <c r="W427">
        <f>SUMIFS('总明细 源文件后台下'!N:N,'总明细 源文件后台下'!E:E,E427,'总明细 源文件后台下'!C:C,"Refund")</f>
        <v>0</v>
      </c>
      <c r="X427">
        <f>SUMIFS('总明细 源文件后台下'!O:O,'总明细 源文件后台下'!E:E,E427,'总明细 源文件后台下'!C:C,"Refund")</f>
        <v>0</v>
      </c>
      <c r="Y427">
        <f>SUMIFS('总明细 源文件后台下'!P:P,'总明细 源文件后台下'!E:E,E427,'总明细 源文件后台下'!C:C,"Refund")</f>
        <v>0</v>
      </c>
      <c r="Z427">
        <f>SUMIFS('总明细 源文件后台下'!Q:Q,'总明细 源文件后台下'!E:E,E427,'总明细 源文件后台下'!C:C,"Refund")</f>
        <v>0</v>
      </c>
      <c r="AA427">
        <f>SUMIFS('总明细 源文件后台下'!R:R,'总明细 源文件后台下'!E:E,E427,'总明细 源文件后台下'!C:C,"Refund")</f>
        <v>0</v>
      </c>
      <c r="AB427">
        <f>SUMIFS('总明细 源文件后台下'!S:S,'总明细 源文件后台下'!E:E,E427,'总明细 源文件后台下'!C:C,"Refund")</f>
        <v>0</v>
      </c>
      <c r="AC427">
        <f>SUMIFS('总明细 源文件后台下'!T:T,'总明细 源文件后台下'!E:E,E427,'总明细 源文件后台下'!C:C,"Refund")</f>
        <v>0</v>
      </c>
      <c r="AD427">
        <f>SUMIFS('总明细 源文件后台下'!U:U,'总明细 源文件后台下'!E:E,E427,'总明细 源文件后台下'!C:C,"Refund")</f>
        <v>0</v>
      </c>
      <c r="AE427">
        <f>SUMIFS('总明细 源文件后台下'!V:V,'总明细 源文件后台下'!E:E,E427,'总明细 源文件后台下'!C:C,"Refund")</f>
        <v>0</v>
      </c>
      <c r="AF427">
        <f>SUMIFS('总明细 源文件后台下'!W:W,'总明细 源文件后台下'!E:E,E427,'总明细 源文件后台下'!C:C,"Refund")</f>
        <v>0</v>
      </c>
      <c r="AK427">
        <f>(SUMIF('广告费 源文件后台下'!G:G,E427,'广告费 源文件后台下'!M:M))*-1</f>
        <v>0</v>
      </c>
      <c r="AL427">
        <f>SUMIFS('总明细 源文件后台下'!W:W,'总明细 源文件后台下'!E:E,E427,'总明细 源文件后台下'!C:C,"Adjustment",'总明细 源文件后台下'!F:F,"FBA Inventory Reimbursement - Customer Return")</f>
        <v>0</v>
      </c>
      <c r="AM427">
        <f>SUMIFS('总明细 源文件后台下'!W:W,'总明细 源文件后台下'!E:E,E427,'总明细 源文件后台下'!C:C,"Adjustment",'总明细 源文件后台下'!F:F,"FBA Inventory Reimbursement - Damaged:Warehouse")</f>
        <v>0</v>
      </c>
      <c r="AN427">
        <f>SUMIFS('总明细 源文件后台下'!W:W,'总明细 源文件后台下'!E:E,E427,'总明细 源文件后台下'!C:C,"Adjustment",'总明细 源文件后台下'!F:F,"FBA Inventory Reimbursement - Customer Service Issue")</f>
        <v>0</v>
      </c>
      <c r="AO427">
        <f>SUMIFS('总明细 源文件后台下'!W:W,'总明细 源文件后台下'!E:E,E427,'总明细 源文件后台下'!C:C,"Adjustment",'总明细 源文件后台下'!F:F,"FBA Inventory Reimbursement - Fee Correction")</f>
        <v>0</v>
      </c>
      <c r="AP427">
        <f>SUMIFS('总明细 源文件后台下'!W:W,'总明细 源文件后台下'!E:E,E427,'总明细 源文件后台下'!C:C,"Adjustment",'总明细 源文件后台下'!F:F,"FBA Inventory Reimbursement - General Adjustment")</f>
        <v>0</v>
      </c>
      <c r="AQ427">
        <f>SUMIFS('总明细 源文件后台下'!W:W,'总明细 源文件后台下'!E:E,E427,'总明细 源文件后台下'!C:C,"Adjustment",'总明细 源文件后台下'!F:F,"FBA Inventory Reimbursement - Lost:Inbound")</f>
        <v>0</v>
      </c>
      <c r="AR427">
        <f>SUMIFS('总明细 源文件后台下'!W:W,'总明细 源文件后台下'!E:E,E427,'总明细 源文件后台下'!C:C,"Adjustment",'总明细 源文件后台下'!F:F,"FBA Inventory Reimbursement - Lost:Warehouse")</f>
        <v>0</v>
      </c>
      <c r="AS427">
        <f>SUMIFS('总明细 源文件后台下'!W:W,'总明细 源文件后台下'!E:E,E427,'总明细 源文件后台下'!C:C,"Adjustment",'总明细 源文件后台下'!F:F,"Non-subscription Fee Adjustment")</f>
        <v>0</v>
      </c>
      <c r="AT427">
        <f>SUMIFS('总明细 源文件后台下'!W:W,'总明细 源文件后台下'!E:E,E427,'总明细 源文件后台下'!C:C,"Adjustment",'总明细 源文件后台下'!F:F,"FBA Inventory Placement Service Fee")</f>
        <v>0</v>
      </c>
      <c r="AV427">
        <f>SUMIF('FBA Customer Return Per Unit Fe'!B:B,E427,'FBA Customer Return Per Unit Fe'!C:C)</f>
        <v>0</v>
      </c>
      <c r="AX427">
        <f>(SUMIF('仓储费 源文件后台下'!C:C,E427,'仓储费 源文件后台下'!V:V))*-1</f>
        <v>0</v>
      </c>
      <c r="AZ427">
        <f>SUMIF('Disposal Fee销毁费用-160.95'!B:B,E427,'Disposal Fee销毁费用-160.95'!D:D)*-1</f>
        <v>0</v>
      </c>
      <c r="BC427">
        <f>IFERROR(VLOOKUP(F427,'优惠券-86.4'!F:I,4,0),0)</f>
        <v>0</v>
      </c>
      <c r="BD427">
        <f>IFERROR(VLOOKUP(F427,'早评-120'!E:H,4,0),0)</f>
        <v>0</v>
      </c>
      <c r="BF427">
        <f t="shared" si="48"/>
        <v>0</v>
      </c>
      <c r="BG427">
        <f t="shared" si="49"/>
        <v>0</v>
      </c>
      <c r="BH427">
        <f t="shared" si="50"/>
        <v>0</v>
      </c>
      <c r="BQ427" s="45">
        <f t="shared" si="51"/>
        <v>0</v>
      </c>
      <c r="BR427">
        <f>SUMIFS('9月销毁明细'!D:D,'9月销毁明细'!A:A,E427,'9月销毁明细'!H:H,"Sellable")</f>
        <v>0</v>
      </c>
      <c r="BS427">
        <f>SUMIFS('9月销毁明细'!G:G,'9月销毁明细'!A:A,E427,'9月销毁明细'!H:H,"Sellable")</f>
        <v>0</v>
      </c>
      <c r="BT427">
        <f>SUMIFS('9月销毁明细'!D:D,'9月销毁明细'!A:A,E427,'9月销毁明细'!H:H,"Unsellable")</f>
        <v>0</v>
      </c>
      <c r="BU427">
        <f>SUMIFS('9月销毁明细'!G:G,'9月销毁明细'!A:A,E427,'9月销毁明细'!H:H,"Unsellable")</f>
        <v>0</v>
      </c>
      <c r="BW427">
        <f>IFERROR(I427*VLOOKUP(F427,'9.3成本表'!C:L,10,0),0)</f>
        <v>0</v>
      </c>
      <c r="BX427">
        <f t="shared" si="52"/>
        <v>0</v>
      </c>
      <c r="CC427" s="45">
        <f t="shared" si="53"/>
        <v>0</v>
      </c>
      <c r="CD427" s="45">
        <f t="shared" si="54"/>
        <v>0</v>
      </c>
      <c r="CE427" s="45">
        <f t="shared" si="55"/>
        <v>0</v>
      </c>
    </row>
    <row r="428" spans="4:83" x14ac:dyDescent="0.25">
      <c r="D428" s="20" t="s">
        <v>965</v>
      </c>
      <c r="E428" s="20" t="s">
        <v>966</v>
      </c>
      <c r="F428" s="20">
        <v>4122</v>
      </c>
      <c r="G428">
        <v>422</v>
      </c>
      <c r="H428" s="20"/>
      <c r="I428">
        <f>SUMIFS('总明细 源文件后台下'!G:G,'总明细 源文件后台下'!E:E,E428,'总明细 源文件后台下'!C:C,"Order")</f>
        <v>0</v>
      </c>
      <c r="J428">
        <f>SUMIFS('总明细 源文件后台下'!M:M,'总明细 源文件后台下'!E:E,E428,'总明细 源文件后台下'!C:C,"Order")</f>
        <v>0</v>
      </c>
      <c r="K428">
        <f>SUMIFS('总明细 源文件后台下'!N:N,'总明细 源文件后台下'!E:E,E428,'总明细 源文件后台下'!C:C,"Order")</f>
        <v>0</v>
      </c>
      <c r="L428">
        <f>SUMIFS('总明细 源文件后台下'!O:O,'总明细 源文件后台下'!E:E,E428,'总明细 源文件后台下'!C:C,"Order")</f>
        <v>0</v>
      </c>
      <c r="M428">
        <f>SUMIFS('总明细 源文件后台下'!P:P,'总明细 源文件后台下'!E:E,E428,'总明细 源文件后台下'!C:C,"Order")</f>
        <v>0</v>
      </c>
      <c r="N428">
        <f>SUMIFS('总明细 源文件后台下'!Q:Q,'总明细 源文件后台下'!E:E,E428,'总明细 源文件后台下'!C:C,"Order")</f>
        <v>0</v>
      </c>
      <c r="O428">
        <f>SUMIFS('总明细 源文件后台下'!R:R,'总明细 源文件后台下'!E:E,E428,'总明细 源文件后台下'!C:C,"Order")</f>
        <v>0</v>
      </c>
      <c r="P428">
        <f>SUMIFS('总明细 源文件后台下'!S:S,'总明细 源文件后台下'!E:E,E428,'总明细 源文件后台下'!C:C,"Order")</f>
        <v>0</v>
      </c>
      <c r="Q428">
        <f>SUMIFS('总明细 源文件后台下'!T:T,'总明细 源文件后台下'!E:E,E428,'总明细 源文件后台下'!C:C,"Order")</f>
        <v>0</v>
      </c>
      <c r="R428">
        <f>SUMIFS('总明细 源文件后台下'!U:U,'总明细 源文件后台下'!E:E,E428,'总明细 源文件后台下'!C:C,"Order")</f>
        <v>0</v>
      </c>
      <c r="S428">
        <f>SUMIFS('总明细 源文件后台下'!V:V,'总明细 源文件后台下'!E:E,E428,'总明细 源文件后台下'!C:C,"Order")</f>
        <v>0</v>
      </c>
      <c r="T428">
        <f>SUMIFS('总明细 源文件后台下'!W:W,'总明细 源文件后台下'!E:E,E428,'总明细 源文件后台下'!C:C,"Order")</f>
        <v>0</v>
      </c>
      <c r="U428">
        <f>SUMIFS('总明细 源文件后台下'!G:G,'总明细 源文件后台下'!E:E,E428,'总明细 源文件后台下'!C:C,"Refund")</f>
        <v>0</v>
      </c>
      <c r="V428">
        <f>SUMIFS('总明细 源文件后台下'!M:M,'总明细 源文件后台下'!E:E,E428,'总明细 源文件后台下'!C:C,"Refund")</f>
        <v>0</v>
      </c>
      <c r="W428">
        <f>SUMIFS('总明细 源文件后台下'!N:N,'总明细 源文件后台下'!E:E,E428,'总明细 源文件后台下'!C:C,"Refund")</f>
        <v>0</v>
      </c>
      <c r="X428">
        <f>SUMIFS('总明细 源文件后台下'!O:O,'总明细 源文件后台下'!E:E,E428,'总明细 源文件后台下'!C:C,"Refund")</f>
        <v>0</v>
      </c>
      <c r="Y428">
        <f>SUMIFS('总明细 源文件后台下'!P:P,'总明细 源文件后台下'!E:E,E428,'总明细 源文件后台下'!C:C,"Refund")</f>
        <v>0</v>
      </c>
      <c r="Z428">
        <f>SUMIFS('总明细 源文件后台下'!Q:Q,'总明细 源文件后台下'!E:E,E428,'总明细 源文件后台下'!C:C,"Refund")</f>
        <v>0</v>
      </c>
      <c r="AA428">
        <f>SUMIFS('总明细 源文件后台下'!R:R,'总明细 源文件后台下'!E:E,E428,'总明细 源文件后台下'!C:C,"Refund")</f>
        <v>0</v>
      </c>
      <c r="AB428">
        <f>SUMIFS('总明细 源文件后台下'!S:S,'总明细 源文件后台下'!E:E,E428,'总明细 源文件后台下'!C:C,"Refund")</f>
        <v>0</v>
      </c>
      <c r="AC428">
        <f>SUMIFS('总明细 源文件后台下'!T:T,'总明细 源文件后台下'!E:E,E428,'总明细 源文件后台下'!C:C,"Refund")</f>
        <v>0</v>
      </c>
      <c r="AD428">
        <f>SUMIFS('总明细 源文件后台下'!U:U,'总明细 源文件后台下'!E:E,E428,'总明细 源文件后台下'!C:C,"Refund")</f>
        <v>0</v>
      </c>
      <c r="AE428">
        <f>SUMIFS('总明细 源文件后台下'!V:V,'总明细 源文件后台下'!E:E,E428,'总明细 源文件后台下'!C:C,"Refund")</f>
        <v>0</v>
      </c>
      <c r="AF428">
        <f>SUMIFS('总明细 源文件后台下'!W:W,'总明细 源文件后台下'!E:E,E428,'总明细 源文件后台下'!C:C,"Refund")</f>
        <v>0</v>
      </c>
      <c r="AK428">
        <f>(SUMIF('广告费 源文件后台下'!G:G,E428,'广告费 源文件后台下'!M:M))*-1</f>
        <v>0</v>
      </c>
      <c r="AL428">
        <f>SUMIFS('总明细 源文件后台下'!W:W,'总明细 源文件后台下'!E:E,E428,'总明细 源文件后台下'!C:C,"Adjustment",'总明细 源文件后台下'!F:F,"FBA Inventory Reimbursement - Customer Return")</f>
        <v>0</v>
      </c>
      <c r="AM428">
        <f>SUMIFS('总明细 源文件后台下'!W:W,'总明细 源文件后台下'!E:E,E428,'总明细 源文件后台下'!C:C,"Adjustment",'总明细 源文件后台下'!F:F,"FBA Inventory Reimbursement - Damaged:Warehouse")</f>
        <v>0</v>
      </c>
      <c r="AN428">
        <f>SUMIFS('总明细 源文件后台下'!W:W,'总明细 源文件后台下'!E:E,E428,'总明细 源文件后台下'!C:C,"Adjustment",'总明细 源文件后台下'!F:F,"FBA Inventory Reimbursement - Customer Service Issue")</f>
        <v>0</v>
      </c>
      <c r="AO428">
        <f>SUMIFS('总明细 源文件后台下'!W:W,'总明细 源文件后台下'!E:E,E428,'总明细 源文件后台下'!C:C,"Adjustment",'总明细 源文件后台下'!F:F,"FBA Inventory Reimbursement - Fee Correction")</f>
        <v>0</v>
      </c>
      <c r="AP428">
        <f>SUMIFS('总明细 源文件后台下'!W:W,'总明细 源文件后台下'!E:E,E428,'总明细 源文件后台下'!C:C,"Adjustment",'总明细 源文件后台下'!F:F,"FBA Inventory Reimbursement - General Adjustment")</f>
        <v>0</v>
      </c>
      <c r="AQ428">
        <f>SUMIFS('总明细 源文件后台下'!W:W,'总明细 源文件后台下'!E:E,E428,'总明细 源文件后台下'!C:C,"Adjustment",'总明细 源文件后台下'!F:F,"FBA Inventory Reimbursement - Lost:Inbound")</f>
        <v>0</v>
      </c>
      <c r="AR428">
        <f>SUMIFS('总明细 源文件后台下'!W:W,'总明细 源文件后台下'!E:E,E428,'总明细 源文件后台下'!C:C,"Adjustment",'总明细 源文件后台下'!F:F,"FBA Inventory Reimbursement - Lost:Warehouse")</f>
        <v>0</v>
      </c>
      <c r="AS428">
        <f>SUMIFS('总明细 源文件后台下'!W:W,'总明细 源文件后台下'!E:E,E428,'总明细 源文件后台下'!C:C,"Adjustment",'总明细 源文件后台下'!F:F,"Non-subscription Fee Adjustment")</f>
        <v>0</v>
      </c>
      <c r="AT428">
        <f>SUMIFS('总明细 源文件后台下'!W:W,'总明细 源文件后台下'!E:E,E428,'总明细 源文件后台下'!C:C,"Adjustment",'总明细 源文件后台下'!F:F,"FBA Inventory Placement Service Fee")</f>
        <v>0</v>
      </c>
      <c r="AV428">
        <f>SUMIF('FBA Customer Return Per Unit Fe'!B:B,E428,'FBA Customer Return Per Unit Fe'!C:C)</f>
        <v>0</v>
      </c>
      <c r="AX428">
        <f>(SUMIF('仓储费 源文件后台下'!C:C,E428,'仓储费 源文件后台下'!V:V))*-1</f>
        <v>0</v>
      </c>
      <c r="AZ428">
        <f>SUMIF('Disposal Fee销毁费用-160.95'!B:B,E428,'Disposal Fee销毁费用-160.95'!D:D)*-1</f>
        <v>0</v>
      </c>
      <c r="BC428">
        <f>IFERROR(VLOOKUP(F428,'优惠券-86.4'!F:I,4,0),0)</f>
        <v>0</v>
      </c>
      <c r="BD428">
        <f>IFERROR(VLOOKUP(F428,'早评-120'!E:H,4,0),0)</f>
        <v>0</v>
      </c>
      <c r="BF428">
        <f t="shared" si="48"/>
        <v>0</v>
      </c>
      <c r="BG428">
        <f t="shared" si="49"/>
        <v>0</v>
      </c>
      <c r="BH428">
        <f t="shared" si="50"/>
        <v>0</v>
      </c>
      <c r="BQ428" s="45">
        <f t="shared" si="51"/>
        <v>0</v>
      </c>
      <c r="BR428">
        <f>SUMIFS('9月销毁明细'!D:D,'9月销毁明细'!A:A,E428,'9月销毁明细'!H:H,"Sellable")</f>
        <v>0</v>
      </c>
      <c r="BS428">
        <f>SUMIFS('9月销毁明细'!G:G,'9月销毁明细'!A:A,E428,'9月销毁明细'!H:H,"Sellable")</f>
        <v>0</v>
      </c>
      <c r="BT428">
        <f>SUMIFS('9月销毁明细'!D:D,'9月销毁明细'!A:A,E428,'9月销毁明细'!H:H,"Unsellable")</f>
        <v>0</v>
      </c>
      <c r="BU428">
        <f>SUMIFS('9月销毁明细'!G:G,'9月销毁明细'!A:A,E428,'9月销毁明细'!H:H,"Unsellable")</f>
        <v>0</v>
      </c>
      <c r="BW428">
        <f>IFERROR(I428*VLOOKUP(F428,'9.3成本表'!C:L,10,0),0)</f>
        <v>0</v>
      </c>
      <c r="BX428">
        <f t="shared" si="52"/>
        <v>0</v>
      </c>
      <c r="CC428" s="45">
        <f t="shared" si="53"/>
        <v>0</v>
      </c>
      <c r="CD428" s="45">
        <f t="shared" si="54"/>
        <v>0</v>
      </c>
      <c r="CE428" s="45">
        <f t="shared" si="55"/>
        <v>0</v>
      </c>
    </row>
    <row r="429" spans="4:83" x14ac:dyDescent="0.25">
      <c r="D429" s="20" t="s">
        <v>967</v>
      </c>
      <c r="E429" s="20" t="s">
        <v>968</v>
      </c>
      <c r="F429" s="20">
        <v>4122</v>
      </c>
      <c r="G429">
        <v>423</v>
      </c>
      <c r="H429" s="20"/>
      <c r="I429">
        <f>SUMIFS('总明细 源文件后台下'!G:G,'总明细 源文件后台下'!E:E,E429,'总明细 源文件后台下'!C:C,"Order")</f>
        <v>0</v>
      </c>
      <c r="J429">
        <f>SUMIFS('总明细 源文件后台下'!M:M,'总明细 源文件后台下'!E:E,E429,'总明细 源文件后台下'!C:C,"Order")</f>
        <v>0</v>
      </c>
      <c r="K429">
        <f>SUMIFS('总明细 源文件后台下'!N:N,'总明细 源文件后台下'!E:E,E429,'总明细 源文件后台下'!C:C,"Order")</f>
        <v>0</v>
      </c>
      <c r="L429">
        <f>SUMIFS('总明细 源文件后台下'!O:O,'总明细 源文件后台下'!E:E,E429,'总明细 源文件后台下'!C:C,"Order")</f>
        <v>0</v>
      </c>
      <c r="M429">
        <f>SUMIFS('总明细 源文件后台下'!P:P,'总明细 源文件后台下'!E:E,E429,'总明细 源文件后台下'!C:C,"Order")</f>
        <v>0</v>
      </c>
      <c r="N429">
        <f>SUMIFS('总明细 源文件后台下'!Q:Q,'总明细 源文件后台下'!E:E,E429,'总明细 源文件后台下'!C:C,"Order")</f>
        <v>0</v>
      </c>
      <c r="O429">
        <f>SUMIFS('总明细 源文件后台下'!R:R,'总明细 源文件后台下'!E:E,E429,'总明细 源文件后台下'!C:C,"Order")</f>
        <v>0</v>
      </c>
      <c r="P429">
        <f>SUMIFS('总明细 源文件后台下'!S:S,'总明细 源文件后台下'!E:E,E429,'总明细 源文件后台下'!C:C,"Order")</f>
        <v>0</v>
      </c>
      <c r="Q429">
        <f>SUMIFS('总明细 源文件后台下'!T:T,'总明细 源文件后台下'!E:E,E429,'总明细 源文件后台下'!C:C,"Order")</f>
        <v>0</v>
      </c>
      <c r="R429">
        <f>SUMIFS('总明细 源文件后台下'!U:U,'总明细 源文件后台下'!E:E,E429,'总明细 源文件后台下'!C:C,"Order")</f>
        <v>0</v>
      </c>
      <c r="S429">
        <f>SUMIFS('总明细 源文件后台下'!V:V,'总明细 源文件后台下'!E:E,E429,'总明细 源文件后台下'!C:C,"Order")</f>
        <v>0</v>
      </c>
      <c r="T429">
        <f>SUMIFS('总明细 源文件后台下'!W:W,'总明细 源文件后台下'!E:E,E429,'总明细 源文件后台下'!C:C,"Order")</f>
        <v>0</v>
      </c>
      <c r="U429">
        <f>SUMIFS('总明细 源文件后台下'!G:G,'总明细 源文件后台下'!E:E,E429,'总明细 源文件后台下'!C:C,"Refund")</f>
        <v>0</v>
      </c>
      <c r="V429">
        <f>SUMIFS('总明细 源文件后台下'!M:M,'总明细 源文件后台下'!E:E,E429,'总明细 源文件后台下'!C:C,"Refund")</f>
        <v>0</v>
      </c>
      <c r="W429">
        <f>SUMIFS('总明细 源文件后台下'!N:N,'总明细 源文件后台下'!E:E,E429,'总明细 源文件后台下'!C:C,"Refund")</f>
        <v>0</v>
      </c>
      <c r="X429">
        <f>SUMIFS('总明细 源文件后台下'!O:O,'总明细 源文件后台下'!E:E,E429,'总明细 源文件后台下'!C:C,"Refund")</f>
        <v>0</v>
      </c>
      <c r="Y429">
        <f>SUMIFS('总明细 源文件后台下'!P:P,'总明细 源文件后台下'!E:E,E429,'总明细 源文件后台下'!C:C,"Refund")</f>
        <v>0</v>
      </c>
      <c r="Z429">
        <f>SUMIFS('总明细 源文件后台下'!Q:Q,'总明细 源文件后台下'!E:E,E429,'总明细 源文件后台下'!C:C,"Refund")</f>
        <v>0</v>
      </c>
      <c r="AA429">
        <f>SUMIFS('总明细 源文件后台下'!R:R,'总明细 源文件后台下'!E:E,E429,'总明细 源文件后台下'!C:C,"Refund")</f>
        <v>0</v>
      </c>
      <c r="AB429">
        <f>SUMIFS('总明细 源文件后台下'!S:S,'总明细 源文件后台下'!E:E,E429,'总明细 源文件后台下'!C:C,"Refund")</f>
        <v>0</v>
      </c>
      <c r="AC429">
        <f>SUMIFS('总明细 源文件后台下'!T:T,'总明细 源文件后台下'!E:E,E429,'总明细 源文件后台下'!C:C,"Refund")</f>
        <v>0</v>
      </c>
      <c r="AD429">
        <f>SUMIFS('总明细 源文件后台下'!U:U,'总明细 源文件后台下'!E:E,E429,'总明细 源文件后台下'!C:C,"Refund")</f>
        <v>0</v>
      </c>
      <c r="AE429">
        <f>SUMIFS('总明细 源文件后台下'!V:V,'总明细 源文件后台下'!E:E,E429,'总明细 源文件后台下'!C:C,"Refund")</f>
        <v>0</v>
      </c>
      <c r="AF429">
        <f>SUMIFS('总明细 源文件后台下'!W:W,'总明细 源文件后台下'!E:E,E429,'总明细 源文件后台下'!C:C,"Refund")</f>
        <v>0</v>
      </c>
      <c r="AK429">
        <f>(SUMIF('广告费 源文件后台下'!G:G,E429,'广告费 源文件后台下'!M:M))*-1</f>
        <v>0</v>
      </c>
      <c r="AL429">
        <f>SUMIFS('总明细 源文件后台下'!W:W,'总明细 源文件后台下'!E:E,E429,'总明细 源文件后台下'!C:C,"Adjustment",'总明细 源文件后台下'!F:F,"FBA Inventory Reimbursement - Customer Return")</f>
        <v>0</v>
      </c>
      <c r="AM429">
        <f>SUMIFS('总明细 源文件后台下'!W:W,'总明细 源文件后台下'!E:E,E429,'总明细 源文件后台下'!C:C,"Adjustment",'总明细 源文件后台下'!F:F,"FBA Inventory Reimbursement - Damaged:Warehouse")</f>
        <v>0</v>
      </c>
      <c r="AN429">
        <f>SUMIFS('总明细 源文件后台下'!W:W,'总明细 源文件后台下'!E:E,E429,'总明细 源文件后台下'!C:C,"Adjustment",'总明细 源文件后台下'!F:F,"FBA Inventory Reimbursement - Customer Service Issue")</f>
        <v>0</v>
      </c>
      <c r="AO429">
        <f>SUMIFS('总明细 源文件后台下'!W:W,'总明细 源文件后台下'!E:E,E429,'总明细 源文件后台下'!C:C,"Adjustment",'总明细 源文件后台下'!F:F,"FBA Inventory Reimbursement - Fee Correction")</f>
        <v>0</v>
      </c>
      <c r="AP429">
        <f>SUMIFS('总明细 源文件后台下'!W:W,'总明细 源文件后台下'!E:E,E429,'总明细 源文件后台下'!C:C,"Adjustment",'总明细 源文件后台下'!F:F,"FBA Inventory Reimbursement - General Adjustment")</f>
        <v>0</v>
      </c>
      <c r="AQ429">
        <f>SUMIFS('总明细 源文件后台下'!W:W,'总明细 源文件后台下'!E:E,E429,'总明细 源文件后台下'!C:C,"Adjustment",'总明细 源文件后台下'!F:F,"FBA Inventory Reimbursement - Lost:Inbound")</f>
        <v>0</v>
      </c>
      <c r="AR429">
        <f>SUMIFS('总明细 源文件后台下'!W:W,'总明细 源文件后台下'!E:E,E429,'总明细 源文件后台下'!C:C,"Adjustment",'总明细 源文件后台下'!F:F,"FBA Inventory Reimbursement - Lost:Warehouse")</f>
        <v>0</v>
      </c>
      <c r="AS429">
        <f>SUMIFS('总明细 源文件后台下'!W:W,'总明细 源文件后台下'!E:E,E429,'总明细 源文件后台下'!C:C,"Adjustment",'总明细 源文件后台下'!F:F,"Non-subscription Fee Adjustment")</f>
        <v>0</v>
      </c>
      <c r="AT429">
        <f>SUMIFS('总明细 源文件后台下'!W:W,'总明细 源文件后台下'!E:E,E429,'总明细 源文件后台下'!C:C,"Adjustment",'总明细 源文件后台下'!F:F,"FBA Inventory Placement Service Fee")</f>
        <v>0</v>
      </c>
      <c r="AV429">
        <f>SUMIF('FBA Customer Return Per Unit Fe'!B:B,E429,'FBA Customer Return Per Unit Fe'!C:C)</f>
        <v>0</v>
      </c>
      <c r="AX429">
        <f>(SUMIF('仓储费 源文件后台下'!C:C,E429,'仓储费 源文件后台下'!V:V))*-1</f>
        <v>0</v>
      </c>
      <c r="AZ429">
        <f>SUMIF('Disposal Fee销毁费用-160.95'!B:B,E429,'Disposal Fee销毁费用-160.95'!D:D)*-1</f>
        <v>0</v>
      </c>
      <c r="BC429">
        <f>IFERROR(VLOOKUP(F429,'优惠券-86.4'!F:I,4,0),0)</f>
        <v>0</v>
      </c>
      <c r="BD429">
        <f>IFERROR(VLOOKUP(F429,'早评-120'!E:H,4,0),0)</f>
        <v>0</v>
      </c>
      <c r="BF429">
        <f t="shared" si="48"/>
        <v>0</v>
      </c>
      <c r="BG429">
        <f t="shared" si="49"/>
        <v>0</v>
      </c>
      <c r="BH429">
        <f t="shared" si="50"/>
        <v>0</v>
      </c>
      <c r="BQ429" s="45">
        <f t="shared" si="51"/>
        <v>0</v>
      </c>
      <c r="BR429">
        <f>SUMIFS('9月销毁明细'!D:D,'9月销毁明细'!A:A,E429,'9月销毁明细'!H:H,"Sellable")</f>
        <v>0</v>
      </c>
      <c r="BS429">
        <f>SUMIFS('9月销毁明细'!G:G,'9月销毁明细'!A:A,E429,'9月销毁明细'!H:H,"Sellable")</f>
        <v>0</v>
      </c>
      <c r="BT429">
        <f>SUMIFS('9月销毁明细'!D:D,'9月销毁明细'!A:A,E429,'9月销毁明细'!H:H,"Unsellable")</f>
        <v>0</v>
      </c>
      <c r="BU429">
        <f>SUMIFS('9月销毁明细'!G:G,'9月销毁明细'!A:A,E429,'9月销毁明细'!H:H,"Unsellable")</f>
        <v>0</v>
      </c>
      <c r="BW429">
        <f>IFERROR(I429*VLOOKUP(F429,'9.3成本表'!C:L,10,0),0)</f>
        <v>0</v>
      </c>
      <c r="BX429">
        <f t="shared" si="52"/>
        <v>0</v>
      </c>
      <c r="CC429" s="45">
        <f t="shared" si="53"/>
        <v>0</v>
      </c>
      <c r="CD429" s="45">
        <f t="shared" si="54"/>
        <v>0</v>
      </c>
      <c r="CE429" s="45">
        <f t="shared" si="55"/>
        <v>0</v>
      </c>
    </row>
    <row r="430" spans="4:83" x14ac:dyDescent="0.25">
      <c r="D430" s="20" t="s">
        <v>969</v>
      </c>
      <c r="E430" s="20" t="s">
        <v>970</v>
      </c>
      <c r="F430" s="20">
        <v>4122</v>
      </c>
      <c r="G430">
        <v>424</v>
      </c>
      <c r="H430" s="20"/>
      <c r="I430">
        <f>SUMIFS('总明细 源文件后台下'!G:G,'总明细 源文件后台下'!E:E,E430,'总明细 源文件后台下'!C:C,"Order")</f>
        <v>0</v>
      </c>
      <c r="J430">
        <f>SUMIFS('总明细 源文件后台下'!M:M,'总明细 源文件后台下'!E:E,E430,'总明细 源文件后台下'!C:C,"Order")</f>
        <v>0</v>
      </c>
      <c r="K430">
        <f>SUMIFS('总明细 源文件后台下'!N:N,'总明细 源文件后台下'!E:E,E430,'总明细 源文件后台下'!C:C,"Order")</f>
        <v>0</v>
      </c>
      <c r="L430">
        <f>SUMIFS('总明细 源文件后台下'!O:O,'总明细 源文件后台下'!E:E,E430,'总明细 源文件后台下'!C:C,"Order")</f>
        <v>0</v>
      </c>
      <c r="M430">
        <f>SUMIFS('总明细 源文件后台下'!P:P,'总明细 源文件后台下'!E:E,E430,'总明细 源文件后台下'!C:C,"Order")</f>
        <v>0</v>
      </c>
      <c r="N430">
        <f>SUMIFS('总明细 源文件后台下'!Q:Q,'总明细 源文件后台下'!E:E,E430,'总明细 源文件后台下'!C:C,"Order")</f>
        <v>0</v>
      </c>
      <c r="O430">
        <f>SUMIFS('总明细 源文件后台下'!R:R,'总明细 源文件后台下'!E:E,E430,'总明细 源文件后台下'!C:C,"Order")</f>
        <v>0</v>
      </c>
      <c r="P430">
        <f>SUMIFS('总明细 源文件后台下'!S:S,'总明细 源文件后台下'!E:E,E430,'总明细 源文件后台下'!C:C,"Order")</f>
        <v>0</v>
      </c>
      <c r="Q430">
        <f>SUMIFS('总明细 源文件后台下'!T:T,'总明细 源文件后台下'!E:E,E430,'总明细 源文件后台下'!C:C,"Order")</f>
        <v>0</v>
      </c>
      <c r="R430">
        <f>SUMIFS('总明细 源文件后台下'!U:U,'总明细 源文件后台下'!E:E,E430,'总明细 源文件后台下'!C:C,"Order")</f>
        <v>0</v>
      </c>
      <c r="S430">
        <f>SUMIFS('总明细 源文件后台下'!V:V,'总明细 源文件后台下'!E:E,E430,'总明细 源文件后台下'!C:C,"Order")</f>
        <v>0</v>
      </c>
      <c r="T430">
        <f>SUMIFS('总明细 源文件后台下'!W:W,'总明细 源文件后台下'!E:E,E430,'总明细 源文件后台下'!C:C,"Order")</f>
        <v>0</v>
      </c>
      <c r="U430">
        <f>SUMIFS('总明细 源文件后台下'!G:G,'总明细 源文件后台下'!E:E,E430,'总明细 源文件后台下'!C:C,"Refund")</f>
        <v>0</v>
      </c>
      <c r="V430">
        <f>SUMIFS('总明细 源文件后台下'!M:M,'总明细 源文件后台下'!E:E,E430,'总明细 源文件后台下'!C:C,"Refund")</f>
        <v>0</v>
      </c>
      <c r="W430">
        <f>SUMIFS('总明细 源文件后台下'!N:N,'总明细 源文件后台下'!E:E,E430,'总明细 源文件后台下'!C:C,"Refund")</f>
        <v>0</v>
      </c>
      <c r="X430">
        <f>SUMIFS('总明细 源文件后台下'!O:O,'总明细 源文件后台下'!E:E,E430,'总明细 源文件后台下'!C:C,"Refund")</f>
        <v>0</v>
      </c>
      <c r="Y430">
        <f>SUMIFS('总明细 源文件后台下'!P:P,'总明细 源文件后台下'!E:E,E430,'总明细 源文件后台下'!C:C,"Refund")</f>
        <v>0</v>
      </c>
      <c r="Z430">
        <f>SUMIFS('总明细 源文件后台下'!Q:Q,'总明细 源文件后台下'!E:E,E430,'总明细 源文件后台下'!C:C,"Refund")</f>
        <v>0</v>
      </c>
      <c r="AA430">
        <f>SUMIFS('总明细 源文件后台下'!R:R,'总明细 源文件后台下'!E:E,E430,'总明细 源文件后台下'!C:C,"Refund")</f>
        <v>0</v>
      </c>
      <c r="AB430">
        <f>SUMIFS('总明细 源文件后台下'!S:S,'总明细 源文件后台下'!E:E,E430,'总明细 源文件后台下'!C:C,"Refund")</f>
        <v>0</v>
      </c>
      <c r="AC430">
        <f>SUMIFS('总明细 源文件后台下'!T:T,'总明细 源文件后台下'!E:E,E430,'总明细 源文件后台下'!C:C,"Refund")</f>
        <v>0</v>
      </c>
      <c r="AD430">
        <f>SUMIFS('总明细 源文件后台下'!U:U,'总明细 源文件后台下'!E:E,E430,'总明细 源文件后台下'!C:C,"Refund")</f>
        <v>0</v>
      </c>
      <c r="AE430">
        <f>SUMIFS('总明细 源文件后台下'!V:V,'总明细 源文件后台下'!E:E,E430,'总明细 源文件后台下'!C:C,"Refund")</f>
        <v>0</v>
      </c>
      <c r="AF430">
        <f>SUMIFS('总明细 源文件后台下'!W:W,'总明细 源文件后台下'!E:E,E430,'总明细 源文件后台下'!C:C,"Refund")</f>
        <v>0</v>
      </c>
      <c r="AK430">
        <f>(SUMIF('广告费 源文件后台下'!G:G,E430,'广告费 源文件后台下'!M:M))*-1</f>
        <v>0</v>
      </c>
      <c r="AL430">
        <f>SUMIFS('总明细 源文件后台下'!W:W,'总明细 源文件后台下'!E:E,E430,'总明细 源文件后台下'!C:C,"Adjustment",'总明细 源文件后台下'!F:F,"FBA Inventory Reimbursement - Customer Return")</f>
        <v>0</v>
      </c>
      <c r="AM430">
        <f>SUMIFS('总明细 源文件后台下'!W:W,'总明细 源文件后台下'!E:E,E430,'总明细 源文件后台下'!C:C,"Adjustment",'总明细 源文件后台下'!F:F,"FBA Inventory Reimbursement - Damaged:Warehouse")</f>
        <v>0</v>
      </c>
      <c r="AN430">
        <f>SUMIFS('总明细 源文件后台下'!W:W,'总明细 源文件后台下'!E:E,E430,'总明细 源文件后台下'!C:C,"Adjustment",'总明细 源文件后台下'!F:F,"FBA Inventory Reimbursement - Customer Service Issue")</f>
        <v>0</v>
      </c>
      <c r="AO430">
        <f>SUMIFS('总明细 源文件后台下'!W:W,'总明细 源文件后台下'!E:E,E430,'总明细 源文件后台下'!C:C,"Adjustment",'总明细 源文件后台下'!F:F,"FBA Inventory Reimbursement - Fee Correction")</f>
        <v>0</v>
      </c>
      <c r="AP430">
        <f>SUMIFS('总明细 源文件后台下'!W:W,'总明细 源文件后台下'!E:E,E430,'总明细 源文件后台下'!C:C,"Adjustment",'总明细 源文件后台下'!F:F,"FBA Inventory Reimbursement - General Adjustment")</f>
        <v>0</v>
      </c>
      <c r="AQ430">
        <f>SUMIFS('总明细 源文件后台下'!W:W,'总明细 源文件后台下'!E:E,E430,'总明细 源文件后台下'!C:C,"Adjustment",'总明细 源文件后台下'!F:F,"FBA Inventory Reimbursement - Lost:Inbound")</f>
        <v>0</v>
      </c>
      <c r="AR430">
        <f>SUMIFS('总明细 源文件后台下'!W:W,'总明细 源文件后台下'!E:E,E430,'总明细 源文件后台下'!C:C,"Adjustment",'总明细 源文件后台下'!F:F,"FBA Inventory Reimbursement - Lost:Warehouse")</f>
        <v>0</v>
      </c>
      <c r="AS430">
        <f>SUMIFS('总明细 源文件后台下'!W:W,'总明细 源文件后台下'!E:E,E430,'总明细 源文件后台下'!C:C,"Adjustment",'总明细 源文件后台下'!F:F,"Non-subscription Fee Adjustment")</f>
        <v>0</v>
      </c>
      <c r="AT430">
        <f>SUMIFS('总明细 源文件后台下'!W:W,'总明细 源文件后台下'!E:E,E430,'总明细 源文件后台下'!C:C,"Adjustment",'总明细 源文件后台下'!F:F,"FBA Inventory Placement Service Fee")</f>
        <v>0</v>
      </c>
      <c r="AV430">
        <f>SUMIF('FBA Customer Return Per Unit Fe'!B:B,E430,'FBA Customer Return Per Unit Fe'!C:C)</f>
        <v>0</v>
      </c>
      <c r="AX430">
        <f>(SUMIF('仓储费 源文件后台下'!C:C,E430,'仓储费 源文件后台下'!V:V))*-1</f>
        <v>0</v>
      </c>
      <c r="AZ430">
        <f>SUMIF('Disposal Fee销毁费用-160.95'!B:B,E430,'Disposal Fee销毁费用-160.95'!D:D)*-1</f>
        <v>0</v>
      </c>
      <c r="BC430">
        <f>IFERROR(VLOOKUP(F430,'优惠券-86.4'!F:I,4,0),0)</f>
        <v>0</v>
      </c>
      <c r="BD430">
        <f>IFERROR(VLOOKUP(F430,'早评-120'!E:H,4,0),0)</f>
        <v>0</v>
      </c>
      <c r="BF430">
        <f t="shared" si="48"/>
        <v>0</v>
      </c>
      <c r="BG430">
        <f t="shared" si="49"/>
        <v>0</v>
      </c>
      <c r="BH430">
        <f t="shared" si="50"/>
        <v>0</v>
      </c>
      <c r="BQ430" s="45">
        <f t="shared" si="51"/>
        <v>0</v>
      </c>
      <c r="BR430">
        <f>SUMIFS('9月销毁明细'!D:D,'9月销毁明细'!A:A,E430,'9月销毁明细'!H:H,"Sellable")</f>
        <v>0</v>
      </c>
      <c r="BS430">
        <f>SUMIFS('9月销毁明细'!G:G,'9月销毁明细'!A:A,E430,'9月销毁明细'!H:H,"Sellable")</f>
        <v>0</v>
      </c>
      <c r="BT430">
        <f>SUMIFS('9月销毁明细'!D:D,'9月销毁明细'!A:A,E430,'9月销毁明细'!H:H,"Unsellable")</f>
        <v>0</v>
      </c>
      <c r="BU430">
        <f>SUMIFS('9月销毁明细'!G:G,'9月销毁明细'!A:A,E430,'9月销毁明细'!H:H,"Unsellable")</f>
        <v>0</v>
      </c>
      <c r="BW430">
        <f>IFERROR(I430*VLOOKUP(F430,'9.3成本表'!C:L,10,0),0)</f>
        <v>0</v>
      </c>
      <c r="BX430">
        <f t="shared" si="52"/>
        <v>0</v>
      </c>
      <c r="CC430" s="45">
        <f t="shared" si="53"/>
        <v>0</v>
      </c>
      <c r="CD430" s="45">
        <f t="shared" si="54"/>
        <v>0</v>
      </c>
      <c r="CE430" s="45">
        <f t="shared" si="55"/>
        <v>0</v>
      </c>
    </row>
    <row r="431" spans="4:83" x14ac:dyDescent="0.25">
      <c r="D431" s="20" t="s">
        <v>971</v>
      </c>
      <c r="E431" s="20" t="s">
        <v>972</v>
      </c>
      <c r="F431" s="20">
        <v>4122</v>
      </c>
      <c r="G431">
        <v>425</v>
      </c>
      <c r="H431" s="20"/>
      <c r="I431">
        <f>SUMIFS('总明细 源文件后台下'!G:G,'总明细 源文件后台下'!E:E,E431,'总明细 源文件后台下'!C:C,"Order")</f>
        <v>0</v>
      </c>
      <c r="J431">
        <f>SUMIFS('总明细 源文件后台下'!M:M,'总明细 源文件后台下'!E:E,E431,'总明细 源文件后台下'!C:C,"Order")</f>
        <v>0</v>
      </c>
      <c r="K431">
        <f>SUMIFS('总明细 源文件后台下'!N:N,'总明细 源文件后台下'!E:E,E431,'总明细 源文件后台下'!C:C,"Order")</f>
        <v>0</v>
      </c>
      <c r="L431">
        <f>SUMIFS('总明细 源文件后台下'!O:O,'总明细 源文件后台下'!E:E,E431,'总明细 源文件后台下'!C:C,"Order")</f>
        <v>0</v>
      </c>
      <c r="M431">
        <f>SUMIFS('总明细 源文件后台下'!P:P,'总明细 源文件后台下'!E:E,E431,'总明细 源文件后台下'!C:C,"Order")</f>
        <v>0</v>
      </c>
      <c r="N431">
        <f>SUMIFS('总明细 源文件后台下'!Q:Q,'总明细 源文件后台下'!E:E,E431,'总明细 源文件后台下'!C:C,"Order")</f>
        <v>0</v>
      </c>
      <c r="O431">
        <f>SUMIFS('总明细 源文件后台下'!R:R,'总明细 源文件后台下'!E:E,E431,'总明细 源文件后台下'!C:C,"Order")</f>
        <v>0</v>
      </c>
      <c r="P431">
        <f>SUMIFS('总明细 源文件后台下'!S:S,'总明细 源文件后台下'!E:E,E431,'总明细 源文件后台下'!C:C,"Order")</f>
        <v>0</v>
      </c>
      <c r="Q431">
        <f>SUMIFS('总明细 源文件后台下'!T:T,'总明细 源文件后台下'!E:E,E431,'总明细 源文件后台下'!C:C,"Order")</f>
        <v>0</v>
      </c>
      <c r="R431">
        <f>SUMIFS('总明细 源文件后台下'!U:U,'总明细 源文件后台下'!E:E,E431,'总明细 源文件后台下'!C:C,"Order")</f>
        <v>0</v>
      </c>
      <c r="S431">
        <f>SUMIFS('总明细 源文件后台下'!V:V,'总明细 源文件后台下'!E:E,E431,'总明细 源文件后台下'!C:C,"Order")</f>
        <v>0</v>
      </c>
      <c r="T431">
        <f>SUMIFS('总明细 源文件后台下'!W:W,'总明细 源文件后台下'!E:E,E431,'总明细 源文件后台下'!C:C,"Order")</f>
        <v>0</v>
      </c>
      <c r="U431">
        <f>SUMIFS('总明细 源文件后台下'!G:G,'总明细 源文件后台下'!E:E,E431,'总明细 源文件后台下'!C:C,"Refund")</f>
        <v>0</v>
      </c>
      <c r="V431">
        <f>SUMIFS('总明细 源文件后台下'!M:M,'总明细 源文件后台下'!E:E,E431,'总明细 源文件后台下'!C:C,"Refund")</f>
        <v>0</v>
      </c>
      <c r="W431">
        <f>SUMIFS('总明细 源文件后台下'!N:N,'总明细 源文件后台下'!E:E,E431,'总明细 源文件后台下'!C:C,"Refund")</f>
        <v>0</v>
      </c>
      <c r="X431">
        <f>SUMIFS('总明细 源文件后台下'!O:O,'总明细 源文件后台下'!E:E,E431,'总明细 源文件后台下'!C:C,"Refund")</f>
        <v>0</v>
      </c>
      <c r="Y431">
        <f>SUMIFS('总明细 源文件后台下'!P:P,'总明细 源文件后台下'!E:E,E431,'总明细 源文件后台下'!C:C,"Refund")</f>
        <v>0</v>
      </c>
      <c r="Z431">
        <f>SUMIFS('总明细 源文件后台下'!Q:Q,'总明细 源文件后台下'!E:E,E431,'总明细 源文件后台下'!C:C,"Refund")</f>
        <v>0</v>
      </c>
      <c r="AA431">
        <f>SUMIFS('总明细 源文件后台下'!R:R,'总明细 源文件后台下'!E:E,E431,'总明细 源文件后台下'!C:C,"Refund")</f>
        <v>0</v>
      </c>
      <c r="AB431">
        <f>SUMIFS('总明细 源文件后台下'!S:S,'总明细 源文件后台下'!E:E,E431,'总明细 源文件后台下'!C:C,"Refund")</f>
        <v>0</v>
      </c>
      <c r="AC431">
        <f>SUMIFS('总明细 源文件后台下'!T:T,'总明细 源文件后台下'!E:E,E431,'总明细 源文件后台下'!C:C,"Refund")</f>
        <v>0</v>
      </c>
      <c r="AD431">
        <f>SUMIFS('总明细 源文件后台下'!U:U,'总明细 源文件后台下'!E:E,E431,'总明细 源文件后台下'!C:C,"Refund")</f>
        <v>0</v>
      </c>
      <c r="AE431">
        <f>SUMIFS('总明细 源文件后台下'!V:V,'总明细 源文件后台下'!E:E,E431,'总明细 源文件后台下'!C:C,"Refund")</f>
        <v>0</v>
      </c>
      <c r="AF431">
        <f>SUMIFS('总明细 源文件后台下'!W:W,'总明细 源文件后台下'!E:E,E431,'总明细 源文件后台下'!C:C,"Refund")</f>
        <v>0</v>
      </c>
      <c r="AK431">
        <f>(SUMIF('广告费 源文件后台下'!G:G,E431,'广告费 源文件后台下'!M:M))*-1</f>
        <v>0</v>
      </c>
      <c r="AL431">
        <f>SUMIFS('总明细 源文件后台下'!W:W,'总明细 源文件后台下'!E:E,E431,'总明细 源文件后台下'!C:C,"Adjustment",'总明细 源文件后台下'!F:F,"FBA Inventory Reimbursement - Customer Return")</f>
        <v>0</v>
      </c>
      <c r="AM431">
        <f>SUMIFS('总明细 源文件后台下'!W:W,'总明细 源文件后台下'!E:E,E431,'总明细 源文件后台下'!C:C,"Adjustment",'总明细 源文件后台下'!F:F,"FBA Inventory Reimbursement - Damaged:Warehouse")</f>
        <v>0</v>
      </c>
      <c r="AN431">
        <f>SUMIFS('总明细 源文件后台下'!W:W,'总明细 源文件后台下'!E:E,E431,'总明细 源文件后台下'!C:C,"Adjustment",'总明细 源文件后台下'!F:F,"FBA Inventory Reimbursement - Customer Service Issue")</f>
        <v>0</v>
      </c>
      <c r="AO431">
        <f>SUMIFS('总明细 源文件后台下'!W:W,'总明细 源文件后台下'!E:E,E431,'总明细 源文件后台下'!C:C,"Adjustment",'总明细 源文件后台下'!F:F,"FBA Inventory Reimbursement - Fee Correction")</f>
        <v>0</v>
      </c>
      <c r="AP431">
        <f>SUMIFS('总明细 源文件后台下'!W:W,'总明细 源文件后台下'!E:E,E431,'总明细 源文件后台下'!C:C,"Adjustment",'总明细 源文件后台下'!F:F,"FBA Inventory Reimbursement - General Adjustment")</f>
        <v>0</v>
      </c>
      <c r="AQ431">
        <f>SUMIFS('总明细 源文件后台下'!W:W,'总明细 源文件后台下'!E:E,E431,'总明细 源文件后台下'!C:C,"Adjustment",'总明细 源文件后台下'!F:F,"FBA Inventory Reimbursement - Lost:Inbound")</f>
        <v>0</v>
      </c>
      <c r="AR431">
        <f>SUMIFS('总明细 源文件后台下'!W:W,'总明细 源文件后台下'!E:E,E431,'总明细 源文件后台下'!C:C,"Adjustment",'总明细 源文件后台下'!F:F,"FBA Inventory Reimbursement - Lost:Warehouse")</f>
        <v>0</v>
      </c>
      <c r="AS431">
        <f>SUMIFS('总明细 源文件后台下'!W:W,'总明细 源文件后台下'!E:E,E431,'总明细 源文件后台下'!C:C,"Adjustment",'总明细 源文件后台下'!F:F,"Non-subscription Fee Adjustment")</f>
        <v>0</v>
      </c>
      <c r="AT431">
        <f>SUMIFS('总明细 源文件后台下'!W:W,'总明细 源文件后台下'!E:E,E431,'总明细 源文件后台下'!C:C,"Adjustment",'总明细 源文件后台下'!F:F,"FBA Inventory Placement Service Fee")</f>
        <v>0</v>
      </c>
      <c r="AV431">
        <f>SUMIF('FBA Customer Return Per Unit Fe'!B:B,E431,'FBA Customer Return Per Unit Fe'!C:C)</f>
        <v>0</v>
      </c>
      <c r="AX431">
        <f>(SUMIF('仓储费 源文件后台下'!C:C,E431,'仓储费 源文件后台下'!V:V))*-1</f>
        <v>0</v>
      </c>
      <c r="AZ431">
        <f>SUMIF('Disposal Fee销毁费用-160.95'!B:B,E431,'Disposal Fee销毁费用-160.95'!D:D)*-1</f>
        <v>0</v>
      </c>
      <c r="BC431">
        <f>IFERROR(VLOOKUP(F431,'优惠券-86.4'!F:I,4,0),0)</f>
        <v>0</v>
      </c>
      <c r="BD431">
        <f>IFERROR(VLOOKUP(F431,'早评-120'!E:H,4,0),0)</f>
        <v>0</v>
      </c>
      <c r="BF431">
        <f t="shared" si="48"/>
        <v>0</v>
      </c>
      <c r="BG431">
        <f t="shared" si="49"/>
        <v>0</v>
      </c>
      <c r="BH431">
        <f t="shared" si="50"/>
        <v>0</v>
      </c>
      <c r="BQ431" s="45">
        <f t="shared" si="51"/>
        <v>0</v>
      </c>
      <c r="BR431">
        <f>SUMIFS('9月销毁明细'!D:D,'9月销毁明细'!A:A,E431,'9月销毁明细'!H:H,"Sellable")</f>
        <v>0</v>
      </c>
      <c r="BS431">
        <f>SUMIFS('9月销毁明细'!G:G,'9月销毁明细'!A:A,E431,'9月销毁明细'!H:H,"Sellable")</f>
        <v>0</v>
      </c>
      <c r="BT431">
        <f>SUMIFS('9月销毁明细'!D:D,'9月销毁明细'!A:A,E431,'9月销毁明细'!H:H,"Unsellable")</f>
        <v>0</v>
      </c>
      <c r="BU431">
        <f>SUMIFS('9月销毁明细'!G:G,'9月销毁明细'!A:A,E431,'9月销毁明细'!H:H,"Unsellable")</f>
        <v>0</v>
      </c>
      <c r="BW431">
        <f>IFERROR(I431*VLOOKUP(F431,'9.3成本表'!C:L,10,0),0)</f>
        <v>0</v>
      </c>
      <c r="BX431">
        <f t="shared" si="52"/>
        <v>0</v>
      </c>
      <c r="CC431" s="45">
        <f t="shared" si="53"/>
        <v>0</v>
      </c>
      <c r="CD431" s="45">
        <f t="shared" si="54"/>
        <v>0</v>
      </c>
      <c r="CE431" s="45">
        <f t="shared" si="55"/>
        <v>0</v>
      </c>
    </row>
    <row r="432" spans="4:83" x14ac:dyDescent="0.25">
      <c r="D432" s="20" t="s">
        <v>973</v>
      </c>
      <c r="E432" s="20" t="s">
        <v>974</v>
      </c>
      <c r="F432" s="20">
        <v>4122</v>
      </c>
      <c r="G432">
        <v>426</v>
      </c>
      <c r="H432" s="20"/>
      <c r="I432">
        <f>SUMIFS('总明细 源文件后台下'!G:G,'总明细 源文件后台下'!E:E,E432,'总明细 源文件后台下'!C:C,"Order")</f>
        <v>0</v>
      </c>
      <c r="J432">
        <f>SUMIFS('总明细 源文件后台下'!M:M,'总明细 源文件后台下'!E:E,E432,'总明细 源文件后台下'!C:C,"Order")</f>
        <v>0</v>
      </c>
      <c r="K432">
        <f>SUMIFS('总明细 源文件后台下'!N:N,'总明细 源文件后台下'!E:E,E432,'总明细 源文件后台下'!C:C,"Order")</f>
        <v>0</v>
      </c>
      <c r="L432">
        <f>SUMIFS('总明细 源文件后台下'!O:O,'总明细 源文件后台下'!E:E,E432,'总明细 源文件后台下'!C:C,"Order")</f>
        <v>0</v>
      </c>
      <c r="M432">
        <f>SUMIFS('总明细 源文件后台下'!P:P,'总明细 源文件后台下'!E:E,E432,'总明细 源文件后台下'!C:C,"Order")</f>
        <v>0</v>
      </c>
      <c r="N432">
        <f>SUMIFS('总明细 源文件后台下'!Q:Q,'总明细 源文件后台下'!E:E,E432,'总明细 源文件后台下'!C:C,"Order")</f>
        <v>0</v>
      </c>
      <c r="O432">
        <f>SUMIFS('总明细 源文件后台下'!R:R,'总明细 源文件后台下'!E:E,E432,'总明细 源文件后台下'!C:C,"Order")</f>
        <v>0</v>
      </c>
      <c r="P432">
        <f>SUMIFS('总明细 源文件后台下'!S:S,'总明细 源文件后台下'!E:E,E432,'总明细 源文件后台下'!C:C,"Order")</f>
        <v>0</v>
      </c>
      <c r="Q432">
        <f>SUMIFS('总明细 源文件后台下'!T:T,'总明细 源文件后台下'!E:E,E432,'总明细 源文件后台下'!C:C,"Order")</f>
        <v>0</v>
      </c>
      <c r="R432">
        <f>SUMIFS('总明细 源文件后台下'!U:U,'总明细 源文件后台下'!E:E,E432,'总明细 源文件后台下'!C:C,"Order")</f>
        <v>0</v>
      </c>
      <c r="S432">
        <f>SUMIFS('总明细 源文件后台下'!V:V,'总明细 源文件后台下'!E:E,E432,'总明细 源文件后台下'!C:C,"Order")</f>
        <v>0</v>
      </c>
      <c r="T432">
        <f>SUMIFS('总明细 源文件后台下'!W:W,'总明细 源文件后台下'!E:E,E432,'总明细 源文件后台下'!C:C,"Order")</f>
        <v>0</v>
      </c>
      <c r="U432">
        <f>SUMIFS('总明细 源文件后台下'!G:G,'总明细 源文件后台下'!E:E,E432,'总明细 源文件后台下'!C:C,"Refund")</f>
        <v>0</v>
      </c>
      <c r="V432">
        <f>SUMIFS('总明细 源文件后台下'!M:M,'总明细 源文件后台下'!E:E,E432,'总明细 源文件后台下'!C:C,"Refund")</f>
        <v>0</v>
      </c>
      <c r="W432">
        <f>SUMIFS('总明细 源文件后台下'!N:N,'总明细 源文件后台下'!E:E,E432,'总明细 源文件后台下'!C:C,"Refund")</f>
        <v>0</v>
      </c>
      <c r="X432">
        <f>SUMIFS('总明细 源文件后台下'!O:O,'总明细 源文件后台下'!E:E,E432,'总明细 源文件后台下'!C:C,"Refund")</f>
        <v>0</v>
      </c>
      <c r="Y432">
        <f>SUMIFS('总明细 源文件后台下'!P:P,'总明细 源文件后台下'!E:E,E432,'总明细 源文件后台下'!C:C,"Refund")</f>
        <v>0</v>
      </c>
      <c r="Z432">
        <f>SUMIFS('总明细 源文件后台下'!Q:Q,'总明细 源文件后台下'!E:E,E432,'总明细 源文件后台下'!C:C,"Refund")</f>
        <v>0</v>
      </c>
      <c r="AA432">
        <f>SUMIFS('总明细 源文件后台下'!R:R,'总明细 源文件后台下'!E:E,E432,'总明细 源文件后台下'!C:C,"Refund")</f>
        <v>0</v>
      </c>
      <c r="AB432">
        <f>SUMIFS('总明细 源文件后台下'!S:S,'总明细 源文件后台下'!E:E,E432,'总明细 源文件后台下'!C:C,"Refund")</f>
        <v>0</v>
      </c>
      <c r="AC432">
        <f>SUMIFS('总明细 源文件后台下'!T:T,'总明细 源文件后台下'!E:E,E432,'总明细 源文件后台下'!C:C,"Refund")</f>
        <v>0</v>
      </c>
      <c r="AD432">
        <f>SUMIFS('总明细 源文件后台下'!U:U,'总明细 源文件后台下'!E:E,E432,'总明细 源文件后台下'!C:C,"Refund")</f>
        <v>0</v>
      </c>
      <c r="AE432">
        <f>SUMIFS('总明细 源文件后台下'!V:V,'总明细 源文件后台下'!E:E,E432,'总明细 源文件后台下'!C:C,"Refund")</f>
        <v>0</v>
      </c>
      <c r="AF432">
        <f>SUMIFS('总明细 源文件后台下'!W:W,'总明细 源文件后台下'!E:E,E432,'总明细 源文件后台下'!C:C,"Refund")</f>
        <v>0</v>
      </c>
      <c r="AK432">
        <f>(SUMIF('广告费 源文件后台下'!G:G,E432,'广告费 源文件后台下'!M:M))*-1</f>
        <v>0</v>
      </c>
      <c r="AL432">
        <f>SUMIFS('总明细 源文件后台下'!W:W,'总明细 源文件后台下'!E:E,E432,'总明细 源文件后台下'!C:C,"Adjustment",'总明细 源文件后台下'!F:F,"FBA Inventory Reimbursement - Customer Return")</f>
        <v>0</v>
      </c>
      <c r="AM432">
        <f>SUMIFS('总明细 源文件后台下'!W:W,'总明细 源文件后台下'!E:E,E432,'总明细 源文件后台下'!C:C,"Adjustment",'总明细 源文件后台下'!F:F,"FBA Inventory Reimbursement - Damaged:Warehouse")</f>
        <v>0</v>
      </c>
      <c r="AN432">
        <f>SUMIFS('总明细 源文件后台下'!W:W,'总明细 源文件后台下'!E:E,E432,'总明细 源文件后台下'!C:C,"Adjustment",'总明细 源文件后台下'!F:F,"FBA Inventory Reimbursement - Customer Service Issue")</f>
        <v>0</v>
      </c>
      <c r="AO432">
        <f>SUMIFS('总明细 源文件后台下'!W:W,'总明细 源文件后台下'!E:E,E432,'总明细 源文件后台下'!C:C,"Adjustment",'总明细 源文件后台下'!F:F,"FBA Inventory Reimbursement - Fee Correction")</f>
        <v>0</v>
      </c>
      <c r="AP432">
        <f>SUMIFS('总明细 源文件后台下'!W:W,'总明细 源文件后台下'!E:E,E432,'总明细 源文件后台下'!C:C,"Adjustment",'总明细 源文件后台下'!F:F,"FBA Inventory Reimbursement - General Adjustment")</f>
        <v>0</v>
      </c>
      <c r="AQ432">
        <f>SUMIFS('总明细 源文件后台下'!W:W,'总明细 源文件后台下'!E:E,E432,'总明细 源文件后台下'!C:C,"Adjustment",'总明细 源文件后台下'!F:F,"FBA Inventory Reimbursement - Lost:Inbound")</f>
        <v>0</v>
      </c>
      <c r="AR432">
        <f>SUMIFS('总明细 源文件后台下'!W:W,'总明细 源文件后台下'!E:E,E432,'总明细 源文件后台下'!C:C,"Adjustment",'总明细 源文件后台下'!F:F,"FBA Inventory Reimbursement - Lost:Warehouse")</f>
        <v>0</v>
      </c>
      <c r="AS432">
        <f>SUMIFS('总明细 源文件后台下'!W:W,'总明细 源文件后台下'!E:E,E432,'总明细 源文件后台下'!C:C,"Adjustment",'总明细 源文件后台下'!F:F,"Non-subscription Fee Adjustment")</f>
        <v>0</v>
      </c>
      <c r="AT432">
        <f>SUMIFS('总明细 源文件后台下'!W:W,'总明细 源文件后台下'!E:E,E432,'总明细 源文件后台下'!C:C,"Adjustment",'总明细 源文件后台下'!F:F,"FBA Inventory Placement Service Fee")</f>
        <v>0</v>
      </c>
      <c r="AV432">
        <f>SUMIF('FBA Customer Return Per Unit Fe'!B:B,E432,'FBA Customer Return Per Unit Fe'!C:C)</f>
        <v>0</v>
      </c>
      <c r="AX432">
        <f>(SUMIF('仓储费 源文件后台下'!C:C,E432,'仓储费 源文件后台下'!V:V))*-1</f>
        <v>0</v>
      </c>
      <c r="AZ432">
        <f>SUMIF('Disposal Fee销毁费用-160.95'!B:B,E432,'Disposal Fee销毁费用-160.95'!D:D)*-1</f>
        <v>0</v>
      </c>
      <c r="BC432">
        <f>IFERROR(VLOOKUP(F432,'优惠券-86.4'!F:I,4,0),0)</f>
        <v>0</v>
      </c>
      <c r="BD432">
        <f>IFERROR(VLOOKUP(F432,'早评-120'!E:H,4,0),0)</f>
        <v>0</v>
      </c>
      <c r="BF432">
        <f t="shared" si="48"/>
        <v>0</v>
      </c>
      <c r="BG432">
        <f t="shared" si="49"/>
        <v>0</v>
      </c>
      <c r="BH432">
        <f t="shared" si="50"/>
        <v>0</v>
      </c>
      <c r="BQ432" s="45">
        <f t="shared" si="51"/>
        <v>0</v>
      </c>
      <c r="BR432">
        <f>SUMIFS('9月销毁明细'!D:D,'9月销毁明细'!A:A,E432,'9月销毁明细'!H:H,"Sellable")</f>
        <v>0</v>
      </c>
      <c r="BS432">
        <f>SUMIFS('9月销毁明细'!G:G,'9月销毁明细'!A:A,E432,'9月销毁明细'!H:H,"Sellable")</f>
        <v>0</v>
      </c>
      <c r="BT432">
        <f>SUMIFS('9月销毁明细'!D:D,'9月销毁明细'!A:A,E432,'9月销毁明细'!H:H,"Unsellable")</f>
        <v>0</v>
      </c>
      <c r="BU432">
        <f>SUMIFS('9月销毁明细'!G:G,'9月销毁明细'!A:A,E432,'9月销毁明细'!H:H,"Unsellable")</f>
        <v>0</v>
      </c>
      <c r="BW432">
        <f>IFERROR(I432*VLOOKUP(F432,'9.3成本表'!C:L,10,0),0)</f>
        <v>0</v>
      </c>
      <c r="BX432">
        <f t="shared" si="52"/>
        <v>0</v>
      </c>
      <c r="CC432" s="45">
        <f t="shared" si="53"/>
        <v>0</v>
      </c>
      <c r="CD432" s="45">
        <f t="shared" si="54"/>
        <v>0</v>
      </c>
      <c r="CE432" s="45">
        <f t="shared" si="55"/>
        <v>0</v>
      </c>
    </row>
    <row r="433" spans="4:83" x14ac:dyDescent="0.25">
      <c r="D433" s="20" t="s">
        <v>975</v>
      </c>
      <c r="E433" s="20" t="s">
        <v>976</v>
      </c>
      <c r="F433" s="20">
        <v>4122</v>
      </c>
      <c r="G433">
        <v>427</v>
      </c>
      <c r="H433" s="20"/>
      <c r="I433">
        <f>SUMIFS('总明细 源文件后台下'!G:G,'总明细 源文件后台下'!E:E,E433,'总明细 源文件后台下'!C:C,"Order")</f>
        <v>0</v>
      </c>
      <c r="J433">
        <f>SUMIFS('总明细 源文件后台下'!M:M,'总明细 源文件后台下'!E:E,E433,'总明细 源文件后台下'!C:C,"Order")</f>
        <v>0</v>
      </c>
      <c r="K433">
        <f>SUMIFS('总明细 源文件后台下'!N:N,'总明细 源文件后台下'!E:E,E433,'总明细 源文件后台下'!C:C,"Order")</f>
        <v>0</v>
      </c>
      <c r="L433">
        <f>SUMIFS('总明细 源文件后台下'!O:O,'总明细 源文件后台下'!E:E,E433,'总明细 源文件后台下'!C:C,"Order")</f>
        <v>0</v>
      </c>
      <c r="M433">
        <f>SUMIFS('总明细 源文件后台下'!P:P,'总明细 源文件后台下'!E:E,E433,'总明细 源文件后台下'!C:C,"Order")</f>
        <v>0</v>
      </c>
      <c r="N433">
        <f>SUMIFS('总明细 源文件后台下'!Q:Q,'总明细 源文件后台下'!E:E,E433,'总明细 源文件后台下'!C:C,"Order")</f>
        <v>0</v>
      </c>
      <c r="O433">
        <f>SUMIFS('总明细 源文件后台下'!R:R,'总明细 源文件后台下'!E:E,E433,'总明细 源文件后台下'!C:C,"Order")</f>
        <v>0</v>
      </c>
      <c r="P433">
        <f>SUMIFS('总明细 源文件后台下'!S:S,'总明细 源文件后台下'!E:E,E433,'总明细 源文件后台下'!C:C,"Order")</f>
        <v>0</v>
      </c>
      <c r="Q433">
        <f>SUMIFS('总明细 源文件后台下'!T:T,'总明细 源文件后台下'!E:E,E433,'总明细 源文件后台下'!C:C,"Order")</f>
        <v>0</v>
      </c>
      <c r="R433">
        <f>SUMIFS('总明细 源文件后台下'!U:U,'总明细 源文件后台下'!E:E,E433,'总明细 源文件后台下'!C:C,"Order")</f>
        <v>0</v>
      </c>
      <c r="S433">
        <f>SUMIFS('总明细 源文件后台下'!V:V,'总明细 源文件后台下'!E:E,E433,'总明细 源文件后台下'!C:C,"Order")</f>
        <v>0</v>
      </c>
      <c r="T433">
        <f>SUMIFS('总明细 源文件后台下'!W:W,'总明细 源文件后台下'!E:E,E433,'总明细 源文件后台下'!C:C,"Order")</f>
        <v>0</v>
      </c>
      <c r="U433">
        <f>SUMIFS('总明细 源文件后台下'!G:G,'总明细 源文件后台下'!E:E,E433,'总明细 源文件后台下'!C:C,"Refund")</f>
        <v>0</v>
      </c>
      <c r="V433">
        <f>SUMIFS('总明细 源文件后台下'!M:M,'总明细 源文件后台下'!E:E,E433,'总明细 源文件后台下'!C:C,"Refund")</f>
        <v>0</v>
      </c>
      <c r="W433">
        <f>SUMIFS('总明细 源文件后台下'!N:N,'总明细 源文件后台下'!E:E,E433,'总明细 源文件后台下'!C:C,"Refund")</f>
        <v>0</v>
      </c>
      <c r="X433">
        <f>SUMIFS('总明细 源文件后台下'!O:O,'总明细 源文件后台下'!E:E,E433,'总明细 源文件后台下'!C:C,"Refund")</f>
        <v>0</v>
      </c>
      <c r="Y433">
        <f>SUMIFS('总明细 源文件后台下'!P:P,'总明细 源文件后台下'!E:E,E433,'总明细 源文件后台下'!C:C,"Refund")</f>
        <v>0</v>
      </c>
      <c r="Z433">
        <f>SUMIFS('总明细 源文件后台下'!Q:Q,'总明细 源文件后台下'!E:E,E433,'总明细 源文件后台下'!C:C,"Refund")</f>
        <v>0</v>
      </c>
      <c r="AA433">
        <f>SUMIFS('总明细 源文件后台下'!R:R,'总明细 源文件后台下'!E:E,E433,'总明细 源文件后台下'!C:C,"Refund")</f>
        <v>0</v>
      </c>
      <c r="AB433">
        <f>SUMIFS('总明细 源文件后台下'!S:S,'总明细 源文件后台下'!E:E,E433,'总明细 源文件后台下'!C:C,"Refund")</f>
        <v>0</v>
      </c>
      <c r="AC433">
        <f>SUMIFS('总明细 源文件后台下'!T:T,'总明细 源文件后台下'!E:E,E433,'总明细 源文件后台下'!C:C,"Refund")</f>
        <v>0</v>
      </c>
      <c r="AD433">
        <f>SUMIFS('总明细 源文件后台下'!U:U,'总明细 源文件后台下'!E:E,E433,'总明细 源文件后台下'!C:C,"Refund")</f>
        <v>0</v>
      </c>
      <c r="AE433">
        <f>SUMIFS('总明细 源文件后台下'!V:V,'总明细 源文件后台下'!E:E,E433,'总明细 源文件后台下'!C:C,"Refund")</f>
        <v>0</v>
      </c>
      <c r="AF433">
        <f>SUMIFS('总明细 源文件后台下'!W:W,'总明细 源文件后台下'!E:E,E433,'总明细 源文件后台下'!C:C,"Refund")</f>
        <v>0</v>
      </c>
      <c r="AK433">
        <f>(SUMIF('广告费 源文件后台下'!G:G,E433,'广告费 源文件后台下'!M:M))*-1</f>
        <v>0</v>
      </c>
      <c r="AL433">
        <f>SUMIFS('总明细 源文件后台下'!W:W,'总明细 源文件后台下'!E:E,E433,'总明细 源文件后台下'!C:C,"Adjustment",'总明细 源文件后台下'!F:F,"FBA Inventory Reimbursement - Customer Return")</f>
        <v>0</v>
      </c>
      <c r="AM433">
        <f>SUMIFS('总明细 源文件后台下'!W:W,'总明细 源文件后台下'!E:E,E433,'总明细 源文件后台下'!C:C,"Adjustment",'总明细 源文件后台下'!F:F,"FBA Inventory Reimbursement - Damaged:Warehouse")</f>
        <v>0</v>
      </c>
      <c r="AN433">
        <f>SUMIFS('总明细 源文件后台下'!W:W,'总明细 源文件后台下'!E:E,E433,'总明细 源文件后台下'!C:C,"Adjustment",'总明细 源文件后台下'!F:F,"FBA Inventory Reimbursement - Customer Service Issue")</f>
        <v>0</v>
      </c>
      <c r="AO433">
        <f>SUMIFS('总明细 源文件后台下'!W:W,'总明细 源文件后台下'!E:E,E433,'总明细 源文件后台下'!C:C,"Adjustment",'总明细 源文件后台下'!F:F,"FBA Inventory Reimbursement - Fee Correction")</f>
        <v>0</v>
      </c>
      <c r="AP433">
        <f>SUMIFS('总明细 源文件后台下'!W:W,'总明细 源文件后台下'!E:E,E433,'总明细 源文件后台下'!C:C,"Adjustment",'总明细 源文件后台下'!F:F,"FBA Inventory Reimbursement - General Adjustment")</f>
        <v>0</v>
      </c>
      <c r="AQ433">
        <f>SUMIFS('总明细 源文件后台下'!W:W,'总明细 源文件后台下'!E:E,E433,'总明细 源文件后台下'!C:C,"Adjustment",'总明细 源文件后台下'!F:F,"FBA Inventory Reimbursement - Lost:Inbound")</f>
        <v>0</v>
      </c>
      <c r="AR433">
        <f>SUMIFS('总明细 源文件后台下'!W:W,'总明细 源文件后台下'!E:E,E433,'总明细 源文件后台下'!C:C,"Adjustment",'总明细 源文件后台下'!F:F,"FBA Inventory Reimbursement - Lost:Warehouse")</f>
        <v>0</v>
      </c>
      <c r="AS433">
        <f>SUMIFS('总明细 源文件后台下'!W:W,'总明细 源文件后台下'!E:E,E433,'总明细 源文件后台下'!C:C,"Adjustment",'总明细 源文件后台下'!F:F,"Non-subscription Fee Adjustment")</f>
        <v>0</v>
      </c>
      <c r="AT433">
        <f>SUMIFS('总明细 源文件后台下'!W:W,'总明细 源文件后台下'!E:E,E433,'总明细 源文件后台下'!C:C,"Adjustment",'总明细 源文件后台下'!F:F,"FBA Inventory Placement Service Fee")</f>
        <v>0</v>
      </c>
      <c r="AV433">
        <f>SUMIF('FBA Customer Return Per Unit Fe'!B:B,E433,'FBA Customer Return Per Unit Fe'!C:C)</f>
        <v>0</v>
      </c>
      <c r="AX433">
        <f>(SUMIF('仓储费 源文件后台下'!C:C,E433,'仓储费 源文件后台下'!V:V))*-1</f>
        <v>0</v>
      </c>
      <c r="AZ433">
        <f>SUMIF('Disposal Fee销毁费用-160.95'!B:B,E433,'Disposal Fee销毁费用-160.95'!D:D)*-1</f>
        <v>0</v>
      </c>
      <c r="BC433">
        <f>IFERROR(VLOOKUP(F433,'优惠券-86.4'!F:I,4,0),0)</f>
        <v>0</v>
      </c>
      <c r="BD433">
        <f>IFERROR(VLOOKUP(F433,'早评-120'!E:H,4,0),0)</f>
        <v>0</v>
      </c>
      <c r="BF433">
        <f t="shared" si="48"/>
        <v>0</v>
      </c>
      <c r="BG433">
        <f t="shared" si="49"/>
        <v>0</v>
      </c>
      <c r="BH433">
        <f t="shared" si="50"/>
        <v>0</v>
      </c>
      <c r="BQ433" s="45">
        <f t="shared" si="51"/>
        <v>0</v>
      </c>
      <c r="BR433">
        <f>SUMIFS('9月销毁明细'!D:D,'9月销毁明细'!A:A,E433,'9月销毁明细'!H:H,"Sellable")</f>
        <v>0</v>
      </c>
      <c r="BS433">
        <f>SUMIFS('9月销毁明细'!G:G,'9月销毁明细'!A:A,E433,'9月销毁明细'!H:H,"Sellable")</f>
        <v>0</v>
      </c>
      <c r="BT433">
        <f>SUMIFS('9月销毁明细'!D:D,'9月销毁明细'!A:A,E433,'9月销毁明细'!H:H,"Unsellable")</f>
        <v>0</v>
      </c>
      <c r="BU433">
        <f>SUMIFS('9月销毁明细'!G:G,'9月销毁明细'!A:A,E433,'9月销毁明细'!H:H,"Unsellable")</f>
        <v>0</v>
      </c>
      <c r="BW433">
        <f>IFERROR(I433*VLOOKUP(F433,'9.3成本表'!C:L,10,0),0)</f>
        <v>0</v>
      </c>
      <c r="BX433">
        <f t="shared" si="52"/>
        <v>0</v>
      </c>
      <c r="CC433" s="45">
        <f t="shared" si="53"/>
        <v>0</v>
      </c>
      <c r="CD433" s="45">
        <f t="shared" si="54"/>
        <v>0</v>
      </c>
      <c r="CE433" s="45">
        <f t="shared" si="55"/>
        <v>0</v>
      </c>
    </row>
    <row r="434" spans="4:83" x14ac:dyDescent="0.25">
      <c r="D434" s="20" t="s">
        <v>977</v>
      </c>
      <c r="E434" s="20" t="s">
        <v>978</v>
      </c>
      <c r="F434" s="20">
        <v>4122</v>
      </c>
      <c r="G434">
        <v>428</v>
      </c>
      <c r="H434" s="20"/>
      <c r="I434">
        <f>SUMIFS('总明细 源文件后台下'!G:G,'总明细 源文件后台下'!E:E,E434,'总明细 源文件后台下'!C:C,"Order")</f>
        <v>0</v>
      </c>
      <c r="J434">
        <f>SUMIFS('总明细 源文件后台下'!M:M,'总明细 源文件后台下'!E:E,E434,'总明细 源文件后台下'!C:C,"Order")</f>
        <v>0</v>
      </c>
      <c r="K434">
        <f>SUMIFS('总明细 源文件后台下'!N:N,'总明细 源文件后台下'!E:E,E434,'总明细 源文件后台下'!C:C,"Order")</f>
        <v>0</v>
      </c>
      <c r="L434">
        <f>SUMIFS('总明细 源文件后台下'!O:O,'总明细 源文件后台下'!E:E,E434,'总明细 源文件后台下'!C:C,"Order")</f>
        <v>0</v>
      </c>
      <c r="M434">
        <f>SUMIFS('总明细 源文件后台下'!P:P,'总明细 源文件后台下'!E:E,E434,'总明细 源文件后台下'!C:C,"Order")</f>
        <v>0</v>
      </c>
      <c r="N434">
        <f>SUMIFS('总明细 源文件后台下'!Q:Q,'总明细 源文件后台下'!E:E,E434,'总明细 源文件后台下'!C:C,"Order")</f>
        <v>0</v>
      </c>
      <c r="O434">
        <f>SUMIFS('总明细 源文件后台下'!R:R,'总明细 源文件后台下'!E:E,E434,'总明细 源文件后台下'!C:C,"Order")</f>
        <v>0</v>
      </c>
      <c r="P434">
        <f>SUMIFS('总明细 源文件后台下'!S:S,'总明细 源文件后台下'!E:E,E434,'总明细 源文件后台下'!C:C,"Order")</f>
        <v>0</v>
      </c>
      <c r="Q434">
        <f>SUMIFS('总明细 源文件后台下'!T:T,'总明细 源文件后台下'!E:E,E434,'总明细 源文件后台下'!C:C,"Order")</f>
        <v>0</v>
      </c>
      <c r="R434">
        <f>SUMIFS('总明细 源文件后台下'!U:U,'总明细 源文件后台下'!E:E,E434,'总明细 源文件后台下'!C:C,"Order")</f>
        <v>0</v>
      </c>
      <c r="S434">
        <f>SUMIFS('总明细 源文件后台下'!V:V,'总明细 源文件后台下'!E:E,E434,'总明细 源文件后台下'!C:C,"Order")</f>
        <v>0</v>
      </c>
      <c r="T434">
        <f>SUMIFS('总明细 源文件后台下'!W:W,'总明细 源文件后台下'!E:E,E434,'总明细 源文件后台下'!C:C,"Order")</f>
        <v>0</v>
      </c>
      <c r="U434">
        <f>SUMIFS('总明细 源文件后台下'!G:G,'总明细 源文件后台下'!E:E,E434,'总明细 源文件后台下'!C:C,"Refund")</f>
        <v>0</v>
      </c>
      <c r="V434">
        <f>SUMIFS('总明细 源文件后台下'!M:M,'总明细 源文件后台下'!E:E,E434,'总明细 源文件后台下'!C:C,"Refund")</f>
        <v>0</v>
      </c>
      <c r="W434">
        <f>SUMIFS('总明细 源文件后台下'!N:N,'总明细 源文件后台下'!E:E,E434,'总明细 源文件后台下'!C:C,"Refund")</f>
        <v>0</v>
      </c>
      <c r="X434">
        <f>SUMIFS('总明细 源文件后台下'!O:O,'总明细 源文件后台下'!E:E,E434,'总明细 源文件后台下'!C:C,"Refund")</f>
        <v>0</v>
      </c>
      <c r="Y434">
        <f>SUMIFS('总明细 源文件后台下'!P:P,'总明细 源文件后台下'!E:E,E434,'总明细 源文件后台下'!C:C,"Refund")</f>
        <v>0</v>
      </c>
      <c r="Z434">
        <f>SUMIFS('总明细 源文件后台下'!Q:Q,'总明细 源文件后台下'!E:E,E434,'总明细 源文件后台下'!C:C,"Refund")</f>
        <v>0</v>
      </c>
      <c r="AA434">
        <f>SUMIFS('总明细 源文件后台下'!R:R,'总明细 源文件后台下'!E:E,E434,'总明细 源文件后台下'!C:C,"Refund")</f>
        <v>0</v>
      </c>
      <c r="AB434">
        <f>SUMIFS('总明细 源文件后台下'!S:S,'总明细 源文件后台下'!E:E,E434,'总明细 源文件后台下'!C:C,"Refund")</f>
        <v>0</v>
      </c>
      <c r="AC434">
        <f>SUMIFS('总明细 源文件后台下'!T:T,'总明细 源文件后台下'!E:E,E434,'总明细 源文件后台下'!C:C,"Refund")</f>
        <v>0</v>
      </c>
      <c r="AD434">
        <f>SUMIFS('总明细 源文件后台下'!U:U,'总明细 源文件后台下'!E:E,E434,'总明细 源文件后台下'!C:C,"Refund")</f>
        <v>0</v>
      </c>
      <c r="AE434">
        <f>SUMIFS('总明细 源文件后台下'!V:V,'总明细 源文件后台下'!E:E,E434,'总明细 源文件后台下'!C:C,"Refund")</f>
        <v>0</v>
      </c>
      <c r="AF434">
        <f>SUMIFS('总明细 源文件后台下'!W:W,'总明细 源文件后台下'!E:E,E434,'总明细 源文件后台下'!C:C,"Refund")</f>
        <v>0</v>
      </c>
      <c r="AK434">
        <f>(SUMIF('广告费 源文件后台下'!G:G,E434,'广告费 源文件后台下'!M:M))*-1</f>
        <v>0</v>
      </c>
      <c r="AL434">
        <f>SUMIFS('总明细 源文件后台下'!W:W,'总明细 源文件后台下'!E:E,E434,'总明细 源文件后台下'!C:C,"Adjustment",'总明细 源文件后台下'!F:F,"FBA Inventory Reimbursement - Customer Return")</f>
        <v>0</v>
      </c>
      <c r="AM434">
        <f>SUMIFS('总明细 源文件后台下'!W:W,'总明细 源文件后台下'!E:E,E434,'总明细 源文件后台下'!C:C,"Adjustment",'总明细 源文件后台下'!F:F,"FBA Inventory Reimbursement - Damaged:Warehouse")</f>
        <v>0</v>
      </c>
      <c r="AN434">
        <f>SUMIFS('总明细 源文件后台下'!W:W,'总明细 源文件后台下'!E:E,E434,'总明细 源文件后台下'!C:C,"Adjustment",'总明细 源文件后台下'!F:F,"FBA Inventory Reimbursement - Customer Service Issue")</f>
        <v>0</v>
      </c>
      <c r="AO434">
        <f>SUMIFS('总明细 源文件后台下'!W:W,'总明细 源文件后台下'!E:E,E434,'总明细 源文件后台下'!C:C,"Adjustment",'总明细 源文件后台下'!F:F,"FBA Inventory Reimbursement - Fee Correction")</f>
        <v>0</v>
      </c>
      <c r="AP434">
        <f>SUMIFS('总明细 源文件后台下'!W:W,'总明细 源文件后台下'!E:E,E434,'总明细 源文件后台下'!C:C,"Adjustment",'总明细 源文件后台下'!F:F,"FBA Inventory Reimbursement - General Adjustment")</f>
        <v>0</v>
      </c>
      <c r="AQ434">
        <f>SUMIFS('总明细 源文件后台下'!W:W,'总明细 源文件后台下'!E:E,E434,'总明细 源文件后台下'!C:C,"Adjustment",'总明细 源文件后台下'!F:F,"FBA Inventory Reimbursement - Lost:Inbound")</f>
        <v>0</v>
      </c>
      <c r="AR434">
        <f>SUMIFS('总明细 源文件后台下'!W:W,'总明细 源文件后台下'!E:E,E434,'总明细 源文件后台下'!C:C,"Adjustment",'总明细 源文件后台下'!F:F,"FBA Inventory Reimbursement - Lost:Warehouse")</f>
        <v>0</v>
      </c>
      <c r="AS434">
        <f>SUMIFS('总明细 源文件后台下'!W:W,'总明细 源文件后台下'!E:E,E434,'总明细 源文件后台下'!C:C,"Adjustment",'总明细 源文件后台下'!F:F,"Non-subscription Fee Adjustment")</f>
        <v>0</v>
      </c>
      <c r="AT434">
        <f>SUMIFS('总明细 源文件后台下'!W:W,'总明细 源文件后台下'!E:E,E434,'总明细 源文件后台下'!C:C,"Adjustment",'总明细 源文件后台下'!F:F,"FBA Inventory Placement Service Fee")</f>
        <v>0</v>
      </c>
      <c r="AV434">
        <f>SUMIF('FBA Customer Return Per Unit Fe'!B:B,E434,'FBA Customer Return Per Unit Fe'!C:C)</f>
        <v>0</v>
      </c>
      <c r="AX434">
        <f>(SUMIF('仓储费 源文件后台下'!C:C,E434,'仓储费 源文件后台下'!V:V))*-1</f>
        <v>0</v>
      </c>
      <c r="AZ434">
        <f>SUMIF('Disposal Fee销毁费用-160.95'!B:B,E434,'Disposal Fee销毁费用-160.95'!D:D)*-1</f>
        <v>0</v>
      </c>
      <c r="BC434">
        <f>IFERROR(VLOOKUP(F434,'优惠券-86.4'!F:I,4,0),0)</f>
        <v>0</v>
      </c>
      <c r="BD434">
        <f>IFERROR(VLOOKUP(F434,'早评-120'!E:H,4,0),0)</f>
        <v>0</v>
      </c>
      <c r="BF434">
        <f t="shared" si="48"/>
        <v>0</v>
      </c>
      <c r="BG434">
        <f t="shared" si="49"/>
        <v>0</v>
      </c>
      <c r="BH434">
        <f t="shared" si="50"/>
        <v>0</v>
      </c>
      <c r="BQ434" s="45">
        <f t="shared" si="51"/>
        <v>0</v>
      </c>
      <c r="BR434">
        <f>SUMIFS('9月销毁明细'!D:D,'9月销毁明细'!A:A,E434,'9月销毁明细'!H:H,"Sellable")</f>
        <v>0</v>
      </c>
      <c r="BS434">
        <f>SUMIFS('9月销毁明细'!G:G,'9月销毁明细'!A:A,E434,'9月销毁明细'!H:H,"Sellable")</f>
        <v>0</v>
      </c>
      <c r="BT434">
        <f>SUMIFS('9月销毁明细'!D:D,'9月销毁明细'!A:A,E434,'9月销毁明细'!H:H,"Unsellable")</f>
        <v>0</v>
      </c>
      <c r="BU434">
        <f>SUMIFS('9月销毁明细'!G:G,'9月销毁明细'!A:A,E434,'9月销毁明细'!H:H,"Unsellable")</f>
        <v>0</v>
      </c>
      <c r="BW434">
        <f>IFERROR(I434*VLOOKUP(F434,'9.3成本表'!C:L,10,0),0)</f>
        <v>0</v>
      </c>
      <c r="BX434">
        <f t="shared" si="52"/>
        <v>0</v>
      </c>
      <c r="CC434" s="45">
        <f t="shared" si="53"/>
        <v>0</v>
      </c>
      <c r="CD434" s="45">
        <f t="shared" si="54"/>
        <v>0</v>
      </c>
      <c r="CE434" s="45">
        <f t="shared" si="55"/>
        <v>0</v>
      </c>
    </row>
    <row r="435" spans="4:83" x14ac:dyDescent="0.25">
      <c r="D435" s="20" t="s">
        <v>979</v>
      </c>
      <c r="E435" s="20" t="s">
        <v>980</v>
      </c>
      <c r="F435" s="20">
        <v>4122</v>
      </c>
      <c r="G435">
        <v>429</v>
      </c>
      <c r="H435" s="20"/>
      <c r="I435">
        <f>SUMIFS('总明细 源文件后台下'!G:G,'总明细 源文件后台下'!E:E,E435,'总明细 源文件后台下'!C:C,"Order")</f>
        <v>0</v>
      </c>
      <c r="J435">
        <f>SUMIFS('总明细 源文件后台下'!M:M,'总明细 源文件后台下'!E:E,E435,'总明细 源文件后台下'!C:C,"Order")</f>
        <v>0</v>
      </c>
      <c r="K435">
        <f>SUMIFS('总明细 源文件后台下'!N:N,'总明细 源文件后台下'!E:E,E435,'总明细 源文件后台下'!C:C,"Order")</f>
        <v>0</v>
      </c>
      <c r="L435">
        <f>SUMIFS('总明细 源文件后台下'!O:O,'总明细 源文件后台下'!E:E,E435,'总明细 源文件后台下'!C:C,"Order")</f>
        <v>0</v>
      </c>
      <c r="M435">
        <f>SUMIFS('总明细 源文件后台下'!P:P,'总明细 源文件后台下'!E:E,E435,'总明细 源文件后台下'!C:C,"Order")</f>
        <v>0</v>
      </c>
      <c r="N435">
        <f>SUMIFS('总明细 源文件后台下'!Q:Q,'总明细 源文件后台下'!E:E,E435,'总明细 源文件后台下'!C:C,"Order")</f>
        <v>0</v>
      </c>
      <c r="O435">
        <f>SUMIFS('总明细 源文件后台下'!R:R,'总明细 源文件后台下'!E:E,E435,'总明细 源文件后台下'!C:C,"Order")</f>
        <v>0</v>
      </c>
      <c r="P435">
        <f>SUMIFS('总明细 源文件后台下'!S:S,'总明细 源文件后台下'!E:E,E435,'总明细 源文件后台下'!C:C,"Order")</f>
        <v>0</v>
      </c>
      <c r="Q435">
        <f>SUMIFS('总明细 源文件后台下'!T:T,'总明细 源文件后台下'!E:E,E435,'总明细 源文件后台下'!C:C,"Order")</f>
        <v>0</v>
      </c>
      <c r="R435">
        <f>SUMIFS('总明细 源文件后台下'!U:U,'总明细 源文件后台下'!E:E,E435,'总明细 源文件后台下'!C:C,"Order")</f>
        <v>0</v>
      </c>
      <c r="S435">
        <f>SUMIFS('总明细 源文件后台下'!V:V,'总明细 源文件后台下'!E:E,E435,'总明细 源文件后台下'!C:C,"Order")</f>
        <v>0</v>
      </c>
      <c r="T435">
        <f>SUMIFS('总明细 源文件后台下'!W:W,'总明细 源文件后台下'!E:E,E435,'总明细 源文件后台下'!C:C,"Order")</f>
        <v>0</v>
      </c>
      <c r="U435">
        <f>SUMIFS('总明细 源文件后台下'!G:G,'总明细 源文件后台下'!E:E,E435,'总明细 源文件后台下'!C:C,"Refund")</f>
        <v>0</v>
      </c>
      <c r="V435">
        <f>SUMIFS('总明细 源文件后台下'!M:M,'总明细 源文件后台下'!E:E,E435,'总明细 源文件后台下'!C:C,"Refund")</f>
        <v>0</v>
      </c>
      <c r="W435">
        <f>SUMIFS('总明细 源文件后台下'!N:N,'总明细 源文件后台下'!E:E,E435,'总明细 源文件后台下'!C:C,"Refund")</f>
        <v>0</v>
      </c>
      <c r="X435">
        <f>SUMIFS('总明细 源文件后台下'!O:O,'总明细 源文件后台下'!E:E,E435,'总明细 源文件后台下'!C:C,"Refund")</f>
        <v>0</v>
      </c>
      <c r="Y435">
        <f>SUMIFS('总明细 源文件后台下'!P:P,'总明细 源文件后台下'!E:E,E435,'总明细 源文件后台下'!C:C,"Refund")</f>
        <v>0</v>
      </c>
      <c r="Z435">
        <f>SUMIFS('总明细 源文件后台下'!Q:Q,'总明细 源文件后台下'!E:E,E435,'总明细 源文件后台下'!C:C,"Refund")</f>
        <v>0</v>
      </c>
      <c r="AA435">
        <f>SUMIFS('总明细 源文件后台下'!R:R,'总明细 源文件后台下'!E:E,E435,'总明细 源文件后台下'!C:C,"Refund")</f>
        <v>0</v>
      </c>
      <c r="AB435">
        <f>SUMIFS('总明细 源文件后台下'!S:S,'总明细 源文件后台下'!E:E,E435,'总明细 源文件后台下'!C:C,"Refund")</f>
        <v>0</v>
      </c>
      <c r="AC435">
        <f>SUMIFS('总明细 源文件后台下'!T:T,'总明细 源文件后台下'!E:E,E435,'总明细 源文件后台下'!C:C,"Refund")</f>
        <v>0</v>
      </c>
      <c r="AD435">
        <f>SUMIFS('总明细 源文件后台下'!U:U,'总明细 源文件后台下'!E:E,E435,'总明细 源文件后台下'!C:C,"Refund")</f>
        <v>0</v>
      </c>
      <c r="AE435">
        <f>SUMIFS('总明细 源文件后台下'!V:V,'总明细 源文件后台下'!E:E,E435,'总明细 源文件后台下'!C:C,"Refund")</f>
        <v>0</v>
      </c>
      <c r="AF435">
        <f>SUMIFS('总明细 源文件后台下'!W:W,'总明细 源文件后台下'!E:E,E435,'总明细 源文件后台下'!C:C,"Refund")</f>
        <v>0</v>
      </c>
      <c r="AK435">
        <f>(SUMIF('广告费 源文件后台下'!G:G,E435,'广告费 源文件后台下'!M:M))*-1</f>
        <v>0</v>
      </c>
      <c r="AL435">
        <f>SUMIFS('总明细 源文件后台下'!W:W,'总明细 源文件后台下'!E:E,E435,'总明细 源文件后台下'!C:C,"Adjustment",'总明细 源文件后台下'!F:F,"FBA Inventory Reimbursement - Customer Return")</f>
        <v>0</v>
      </c>
      <c r="AM435">
        <f>SUMIFS('总明细 源文件后台下'!W:W,'总明细 源文件后台下'!E:E,E435,'总明细 源文件后台下'!C:C,"Adjustment",'总明细 源文件后台下'!F:F,"FBA Inventory Reimbursement - Damaged:Warehouse")</f>
        <v>0</v>
      </c>
      <c r="AN435">
        <f>SUMIFS('总明细 源文件后台下'!W:W,'总明细 源文件后台下'!E:E,E435,'总明细 源文件后台下'!C:C,"Adjustment",'总明细 源文件后台下'!F:F,"FBA Inventory Reimbursement - Customer Service Issue")</f>
        <v>0</v>
      </c>
      <c r="AO435">
        <f>SUMIFS('总明细 源文件后台下'!W:W,'总明细 源文件后台下'!E:E,E435,'总明细 源文件后台下'!C:C,"Adjustment",'总明细 源文件后台下'!F:F,"FBA Inventory Reimbursement - Fee Correction")</f>
        <v>0</v>
      </c>
      <c r="AP435">
        <f>SUMIFS('总明细 源文件后台下'!W:W,'总明细 源文件后台下'!E:E,E435,'总明细 源文件后台下'!C:C,"Adjustment",'总明细 源文件后台下'!F:F,"FBA Inventory Reimbursement - General Adjustment")</f>
        <v>0</v>
      </c>
      <c r="AQ435">
        <f>SUMIFS('总明细 源文件后台下'!W:W,'总明细 源文件后台下'!E:E,E435,'总明细 源文件后台下'!C:C,"Adjustment",'总明细 源文件后台下'!F:F,"FBA Inventory Reimbursement - Lost:Inbound")</f>
        <v>0</v>
      </c>
      <c r="AR435">
        <f>SUMIFS('总明细 源文件后台下'!W:W,'总明细 源文件后台下'!E:E,E435,'总明细 源文件后台下'!C:C,"Adjustment",'总明细 源文件后台下'!F:F,"FBA Inventory Reimbursement - Lost:Warehouse")</f>
        <v>0</v>
      </c>
      <c r="AS435">
        <f>SUMIFS('总明细 源文件后台下'!W:W,'总明细 源文件后台下'!E:E,E435,'总明细 源文件后台下'!C:C,"Adjustment",'总明细 源文件后台下'!F:F,"Non-subscription Fee Adjustment")</f>
        <v>0</v>
      </c>
      <c r="AT435">
        <f>SUMIFS('总明细 源文件后台下'!W:W,'总明细 源文件后台下'!E:E,E435,'总明细 源文件后台下'!C:C,"Adjustment",'总明细 源文件后台下'!F:F,"FBA Inventory Placement Service Fee")</f>
        <v>0</v>
      </c>
      <c r="AV435">
        <f>SUMIF('FBA Customer Return Per Unit Fe'!B:B,E435,'FBA Customer Return Per Unit Fe'!C:C)</f>
        <v>0</v>
      </c>
      <c r="AX435">
        <f>(SUMIF('仓储费 源文件后台下'!C:C,E435,'仓储费 源文件后台下'!V:V))*-1</f>
        <v>0</v>
      </c>
      <c r="AZ435">
        <f>SUMIF('Disposal Fee销毁费用-160.95'!B:B,E435,'Disposal Fee销毁费用-160.95'!D:D)*-1</f>
        <v>0</v>
      </c>
      <c r="BC435">
        <f>IFERROR(VLOOKUP(F435,'优惠券-86.4'!F:I,4,0),0)</f>
        <v>0</v>
      </c>
      <c r="BD435">
        <f>IFERROR(VLOOKUP(F435,'早评-120'!E:H,4,0),0)</f>
        <v>0</v>
      </c>
      <c r="BF435">
        <f t="shared" si="48"/>
        <v>0</v>
      </c>
      <c r="BG435">
        <f t="shared" si="49"/>
        <v>0</v>
      </c>
      <c r="BH435">
        <f t="shared" si="50"/>
        <v>0</v>
      </c>
      <c r="BQ435" s="45">
        <f t="shared" si="51"/>
        <v>0</v>
      </c>
      <c r="BR435">
        <f>SUMIFS('9月销毁明细'!D:D,'9月销毁明细'!A:A,E435,'9月销毁明细'!H:H,"Sellable")</f>
        <v>0</v>
      </c>
      <c r="BS435">
        <f>SUMIFS('9月销毁明细'!G:G,'9月销毁明细'!A:A,E435,'9月销毁明细'!H:H,"Sellable")</f>
        <v>0</v>
      </c>
      <c r="BT435">
        <f>SUMIFS('9月销毁明细'!D:D,'9月销毁明细'!A:A,E435,'9月销毁明细'!H:H,"Unsellable")</f>
        <v>0</v>
      </c>
      <c r="BU435">
        <f>SUMIFS('9月销毁明细'!G:G,'9月销毁明细'!A:A,E435,'9月销毁明细'!H:H,"Unsellable")</f>
        <v>0</v>
      </c>
      <c r="BW435">
        <f>IFERROR(I435*VLOOKUP(F435,'9.3成本表'!C:L,10,0),0)</f>
        <v>0</v>
      </c>
      <c r="BX435">
        <f t="shared" si="52"/>
        <v>0</v>
      </c>
      <c r="CC435" s="45">
        <f t="shared" si="53"/>
        <v>0</v>
      </c>
      <c r="CD435" s="45">
        <f t="shared" si="54"/>
        <v>0</v>
      </c>
      <c r="CE435" s="45">
        <f t="shared" si="55"/>
        <v>0</v>
      </c>
    </row>
    <row r="436" spans="4:83" x14ac:dyDescent="0.25">
      <c r="D436" s="20" t="s">
        <v>981</v>
      </c>
      <c r="E436" s="20" t="s">
        <v>982</v>
      </c>
      <c r="F436" s="20">
        <v>4122</v>
      </c>
      <c r="G436">
        <v>430</v>
      </c>
      <c r="H436" s="20"/>
      <c r="I436">
        <f>SUMIFS('总明细 源文件后台下'!G:G,'总明细 源文件后台下'!E:E,E436,'总明细 源文件后台下'!C:C,"Order")</f>
        <v>0</v>
      </c>
      <c r="J436">
        <f>SUMIFS('总明细 源文件后台下'!M:M,'总明细 源文件后台下'!E:E,E436,'总明细 源文件后台下'!C:C,"Order")</f>
        <v>0</v>
      </c>
      <c r="K436">
        <f>SUMIFS('总明细 源文件后台下'!N:N,'总明细 源文件后台下'!E:E,E436,'总明细 源文件后台下'!C:C,"Order")</f>
        <v>0</v>
      </c>
      <c r="L436">
        <f>SUMIFS('总明细 源文件后台下'!O:O,'总明细 源文件后台下'!E:E,E436,'总明细 源文件后台下'!C:C,"Order")</f>
        <v>0</v>
      </c>
      <c r="M436">
        <f>SUMIFS('总明细 源文件后台下'!P:P,'总明细 源文件后台下'!E:E,E436,'总明细 源文件后台下'!C:C,"Order")</f>
        <v>0</v>
      </c>
      <c r="N436">
        <f>SUMIFS('总明细 源文件后台下'!Q:Q,'总明细 源文件后台下'!E:E,E436,'总明细 源文件后台下'!C:C,"Order")</f>
        <v>0</v>
      </c>
      <c r="O436">
        <f>SUMIFS('总明细 源文件后台下'!R:R,'总明细 源文件后台下'!E:E,E436,'总明细 源文件后台下'!C:C,"Order")</f>
        <v>0</v>
      </c>
      <c r="P436">
        <f>SUMIFS('总明细 源文件后台下'!S:S,'总明细 源文件后台下'!E:E,E436,'总明细 源文件后台下'!C:C,"Order")</f>
        <v>0</v>
      </c>
      <c r="Q436">
        <f>SUMIFS('总明细 源文件后台下'!T:T,'总明细 源文件后台下'!E:E,E436,'总明细 源文件后台下'!C:C,"Order")</f>
        <v>0</v>
      </c>
      <c r="R436">
        <f>SUMIFS('总明细 源文件后台下'!U:U,'总明细 源文件后台下'!E:E,E436,'总明细 源文件后台下'!C:C,"Order")</f>
        <v>0</v>
      </c>
      <c r="S436">
        <f>SUMIFS('总明细 源文件后台下'!V:V,'总明细 源文件后台下'!E:E,E436,'总明细 源文件后台下'!C:C,"Order")</f>
        <v>0</v>
      </c>
      <c r="T436">
        <f>SUMIFS('总明细 源文件后台下'!W:W,'总明细 源文件后台下'!E:E,E436,'总明细 源文件后台下'!C:C,"Order")</f>
        <v>0</v>
      </c>
      <c r="U436">
        <f>SUMIFS('总明细 源文件后台下'!G:G,'总明细 源文件后台下'!E:E,E436,'总明细 源文件后台下'!C:C,"Refund")</f>
        <v>0</v>
      </c>
      <c r="V436">
        <f>SUMIFS('总明细 源文件后台下'!M:M,'总明细 源文件后台下'!E:E,E436,'总明细 源文件后台下'!C:C,"Refund")</f>
        <v>0</v>
      </c>
      <c r="W436">
        <f>SUMIFS('总明细 源文件后台下'!N:N,'总明细 源文件后台下'!E:E,E436,'总明细 源文件后台下'!C:C,"Refund")</f>
        <v>0</v>
      </c>
      <c r="X436">
        <f>SUMIFS('总明细 源文件后台下'!O:O,'总明细 源文件后台下'!E:E,E436,'总明细 源文件后台下'!C:C,"Refund")</f>
        <v>0</v>
      </c>
      <c r="Y436">
        <f>SUMIFS('总明细 源文件后台下'!P:P,'总明细 源文件后台下'!E:E,E436,'总明细 源文件后台下'!C:C,"Refund")</f>
        <v>0</v>
      </c>
      <c r="Z436">
        <f>SUMIFS('总明细 源文件后台下'!Q:Q,'总明细 源文件后台下'!E:E,E436,'总明细 源文件后台下'!C:C,"Refund")</f>
        <v>0</v>
      </c>
      <c r="AA436">
        <f>SUMIFS('总明细 源文件后台下'!R:R,'总明细 源文件后台下'!E:E,E436,'总明细 源文件后台下'!C:C,"Refund")</f>
        <v>0</v>
      </c>
      <c r="AB436">
        <f>SUMIFS('总明细 源文件后台下'!S:S,'总明细 源文件后台下'!E:E,E436,'总明细 源文件后台下'!C:C,"Refund")</f>
        <v>0</v>
      </c>
      <c r="AC436">
        <f>SUMIFS('总明细 源文件后台下'!T:T,'总明细 源文件后台下'!E:E,E436,'总明细 源文件后台下'!C:C,"Refund")</f>
        <v>0</v>
      </c>
      <c r="AD436">
        <f>SUMIFS('总明细 源文件后台下'!U:U,'总明细 源文件后台下'!E:E,E436,'总明细 源文件后台下'!C:C,"Refund")</f>
        <v>0</v>
      </c>
      <c r="AE436">
        <f>SUMIFS('总明细 源文件后台下'!V:V,'总明细 源文件后台下'!E:E,E436,'总明细 源文件后台下'!C:C,"Refund")</f>
        <v>0</v>
      </c>
      <c r="AF436">
        <f>SUMIFS('总明细 源文件后台下'!W:W,'总明细 源文件后台下'!E:E,E436,'总明细 源文件后台下'!C:C,"Refund")</f>
        <v>0</v>
      </c>
      <c r="AK436">
        <f>(SUMIF('广告费 源文件后台下'!G:G,E436,'广告费 源文件后台下'!M:M))*-1</f>
        <v>0</v>
      </c>
      <c r="AL436">
        <f>SUMIFS('总明细 源文件后台下'!W:W,'总明细 源文件后台下'!E:E,E436,'总明细 源文件后台下'!C:C,"Adjustment",'总明细 源文件后台下'!F:F,"FBA Inventory Reimbursement - Customer Return")</f>
        <v>0</v>
      </c>
      <c r="AM436">
        <f>SUMIFS('总明细 源文件后台下'!W:W,'总明细 源文件后台下'!E:E,E436,'总明细 源文件后台下'!C:C,"Adjustment",'总明细 源文件后台下'!F:F,"FBA Inventory Reimbursement - Damaged:Warehouse")</f>
        <v>0</v>
      </c>
      <c r="AN436">
        <f>SUMIFS('总明细 源文件后台下'!W:W,'总明细 源文件后台下'!E:E,E436,'总明细 源文件后台下'!C:C,"Adjustment",'总明细 源文件后台下'!F:F,"FBA Inventory Reimbursement - Customer Service Issue")</f>
        <v>0</v>
      </c>
      <c r="AO436">
        <f>SUMIFS('总明细 源文件后台下'!W:W,'总明细 源文件后台下'!E:E,E436,'总明细 源文件后台下'!C:C,"Adjustment",'总明细 源文件后台下'!F:F,"FBA Inventory Reimbursement - Fee Correction")</f>
        <v>0</v>
      </c>
      <c r="AP436">
        <f>SUMIFS('总明细 源文件后台下'!W:W,'总明细 源文件后台下'!E:E,E436,'总明细 源文件后台下'!C:C,"Adjustment",'总明细 源文件后台下'!F:F,"FBA Inventory Reimbursement - General Adjustment")</f>
        <v>0</v>
      </c>
      <c r="AQ436">
        <f>SUMIFS('总明细 源文件后台下'!W:W,'总明细 源文件后台下'!E:E,E436,'总明细 源文件后台下'!C:C,"Adjustment",'总明细 源文件后台下'!F:F,"FBA Inventory Reimbursement - Lost:Inbound")</f>
        <v>0</v>
      </c>
      <c r="AR436">
        <f>SUMIFS('总明细 源文件后台下'!W:W,'总明细 源文件后台下'!E:E,E436,'总明细 源文件后台下'!C:C,"Adjustment",'总明细 源文件后台下'!F:F,"FBA Inventory Reimbursement - Lost:Warehouse")</f>
        <v>0</v>
      </c>
      <c r="AS436">
        <f>SUMIFS('总明细 源文件后台下'!W:W,'总明细 源文件后台下'!E:E,E436,'总明细 源文件后台下'!C:C,"Adjustment",'总明细 源文件后台下'!F:F,"Non-subscription Fee Adjustment")</f>
        <v>0</v>
      </c>
      <c r="AT436">
        <f>SUMIFS('总明细 源文件后台下'!W:W,'总明细 源文件后台下'!E:E,E436,'总明细 源文件后台下'!C:C,"Adjustment",'总明细 源文件后台下'!F:F,"FBA Inventory Placement Service Fee")</f>
        <v>0</v>
      </c>
      <c r="AV436">
        <f>SUMIF('FBA Customer Return Per Unit Fe'!B:B,E436,'FBA Customer Return Per Unit Fe'!C:C)</f>
        <v>0</v>
      </c>
      <c r="AX436">
        <f>(SUMIF('仓储费 源文件后台下'!C:C,E436,'仓储费 源文件后台下'!V:V))*-1</f>
        <v>0</v>
      </c>
      <c r="AZ436">
        <f>SUMIF('Disposal Fee销毁费用-160.95'!B:B,E436,'Disposal Fee销毁费用-160.95'!D:D)*-1</f>
        <v>0</v>
      </c>
      <c r="BC436">
        <f>IFERROR(VLOOKUP(F436,'优惠券-86.4'!F:I,4,0),0)</f>
        <v>0</v>
      </c>
      <c r="BD436">
        <f>IFERROR(VLOOKUP(F436,'早评-120'!E:H,4,0),0)</f>
        <v>0</v>
      </c>
      <c r="BF436">
        <f t="shared" si="48"/>
        <v>0</v>
      </c>
      <c r="BG436">
        <f t="shared" si="49"/>
        <v>0</v>
      </c>
      <c r="BH436">
        <f t="shared" si="50"/>
        <v>0</v>
      </c>
      <c r="BQ436" s="45">
        <f t="shared" si="51"/>
        <v>0</v>
      </c>
      <c r="BR436">
        <f>SUMIFS('9月销毁明细'!D:D,'9月销毁明细'!A:A,E436,'9月销毁明细'!H:H,"Sellable")</f>
        <v>0</v>
      </c>
      <c r="BS436">
        <f>SUMIFS('9月销毁明细'!G:G,'9月销毁明细'!A:A,E436,'9月销毁明细'!H:H,"Sellable")</f>
        <v>0</v>
      </c>
      <c r="BT436">
        <f>SUMIFS('9月销毁明细'!D:D,'9月销毁明细'!A:A,E436,'9月销毁明细'!H:H,"Unsellable")</f>
        <v>0</v>
      </c>
      <c r="BU436">
        <f>SUMIFS('9月销毁明细'!G:G,'9月销毁明细'!A:A,E436,'9月销毁明细'!H:H,"Unsellable")</f>
        <v>0</v>
      </c>
      <c r="BW436">
        <f>IFERROR(I436*VLOOKUP(F436,'9.3成本表'!C:L,10,0),0)</f>
        <v>0</v>
      </c>
      <c r="BX436">
        <f t="shared" si="52"/>
        <v>0</v>
      </c>
      <c r="CC436" s="45">
        <f t="shared" si="53"/>
        <v>0</v>
      </c>
      <c r="CD436" s="45">
        <f t="shared" si="54"/>
        <v>0</v>
      </c>
      <c r="CE436" s="45">
        <f t="shared" si="55"/>
        <v>0</v>
      </c>
    </row>
    <row r="437" spans="4:83" x14ac:dyDescent="0.25">
      <c r="D437" s="20" t="s">
        <v>983</v>
      </c>
      <c r="E437" s="20" t="s">
        <v>984</v>
      </c>
      <c r="F437" s="20">
        <v>4122</v>
      </c>
      <c r="G437">
        <v>431</v>
      </c>
      <c r="H437" s="20"/>
      <c r="I437">
        <f>SUMIFS('总明细 源文件后台下'!G:G,'总明细 源文件后台下'!E:E,E437,'总明细 源文件后台下'!C:C,"Order")</f>
        <v>0</v>
      </c>
      <c r="J437">
        <f>SUMIFS('总明细 源文件后台下'!M:M,'总明细 源文件后台下'!E:E,E437,'总明细 源文件后台下'!C:C,"Order")</f>
        <v>0</v>
      </c>
      <c r="K437">
        <f>SUMIFS('总明细 源文件后台下'!N:N,'总明细 源文件后台下'!E:E,E437,'总明细 源文件后台下'!C:C,"Order")</f>
        <v>0</v>
      </c>
      <c r="L437">
        <f>SUMIFS('总明细 源文件后台下'!O:O,'总明细 源文件后台下'!E:E,E437,'总明细 源文件后台下'!C:C,"Order")</f>
        <v>0</v>
      </c>
      <c r="M437">
        <f>SUMIFS('总明细 源文件后台下'!P:P,'总明细 源文件后台下'!E:E,E437,'总明细 源文件后台下'!C:C,"Order")</f>
        <v>0</v>
      </c>
      <c r="N437">
        <f>SUMIFS('总明细 源文件后台下'!Q:Q,'总明细 源文件后台下'!E:E,E437,'总明细 源文件后台下'!C:C,"Order")</f>
        <v>0</v>
      </c>
      <c r="O437">
        <f>SUMIFS('总明细 源文件后台下'!R:R,'总明细 源文件后台下'!E:E,E437,'总明细 源文件后台下'!C:C,"Order")</f>
        <v>0</v>
      </c>
      <c r="P437">
        <f>SUMIFS('总明细 源文件后台下'!S:S,'总明细 源文件后台下'!E:E,E437,'总明细 源文件后台下'!C:C,"Order")</f>
        <v>0</v>
      </c>
      <c r="Q437">
        <f>SUMIFS('总明细 源文件后台下'!T:T,'总明细 源文件后台下'!E:E,E437,'总明细 源文件后台下'!C:C,"Order")</f>
        <v>0</v>
      </c>
      <c r="R437">
        <f>SUMIFS('总明细 源文件后台下'!U:U,'总明细 源文件后台下'!E:E,E437,'总明细 源文件后台下'!C:C,"Order")</f>
        <v>0</v>
      </c>
      <c r="S437">
        <f>SUMIFS('总明细 源文件后台下'!V:V,'总明细 源文件后台下'!E:E,E437,'总明细 源文件后台下'!C:C,"Order")</f>
        <v>0</v>
      </c>
      <c r="T437">
        <f>SUMIFS('总明细 源文件后台下'!W:W,'总明细 源文件后台下'!E:E,E437,'总明细 源文件后台下'!C:C,"Order")</f>
        <v>0</v>
      </c>
      <c r="U437">
        <f>SUMIFS('总明细 源文件后台下'!G:G,'总明细 源文件后台下'!E:E,E437,'总明细 源文件后台下'!C:C,"Refund")</f>
        <v>0</v>
      </c>
      <c r="V437">
        <f>SUMIFS('总明细 源文件后台下'!M:M,'总明细 源文件后台下'!E:E,E437,'总明细 源文件后台下'!C:C,"Refund")</f>
        <v>0</v>
      </c>
      <c r="W437">
        <f>SUMIFS('总明细 源文件后台下'!N:N,'总明细 源文件后台下'!E:E,E437,'总明细 源文件后台下'!C:C,"Refund")</f>
        <v>0</v>
      </c>
      <c r="X437">
        <f>SUMIFS('总明细 源文件后台下'!O:O,'总明细 源文件后台下'!E:E,E437,'总明细 源文件后台下'!C:C,"Refund")</f>
        <v>0</v>
      </c>
      <c r="Y437">
        <f>SUMIFS('总明细 源文件后台下'!P:P,'总明细 源文件后台下'!E:E,E437,'总明细 源文件后台下'!C:C,"Refund")</f>
        <v>0</v>
      </c>
      <c r="Z437">
        <f>SUMIFS('总明细 源文件后台下'!Q:Q,'总明细 源文件后台下'!E:E,E437,'总明细 源文件后台下'!C:C,"Refund")</f>
        <v>0</v>
      </c>
      <c r="AA437">
        <f>SUMIFS('总明细 源文件后台下'!R:R,'总明细 源文件后台下'!E:E,E437,'总明细 源文件后台下'!C:C,"Refund")</f>
        <v>0</v>
      </c>
      <c r="AB437">
        <f>SUMIFS('总明细 源文件后台下'!S:S,'总明细 源文件后台下'!E:E,E437,'总明细 源文件后台下'!C:C,"Refund")</f>
        <v>0</v>
      </c>
      <c r="AC437">
        <f>SUMIFS('总明细 源文件后台下'!T:T,'总明细 源文件后台下'!E:E,E437,'总明细 源文件后台下'!C:C,"Refund")</f>
        <v>0</v>
      </c>
      <c r="AD437">
        <f>SUMIFS('总明细 源文件后台下'!U:U,'总明细 源文件后台下'!E:E,E437,'总明细 源文件后台下'!C:C,"Refund")</f>
        <v>0</v>
      </c>
      <c r="AE437">
        <f>SUMIFS('总明细 源文件后台下'!V:V,'总明细 源文件后台下'!E:E,E437,'总明细 源文件后台下'!C:C,"Refund")</f>
        <v>0</v>
      </c>
      <c r="AF437">
        <f>SUMIFS('总明细 源文件后台下'!W:W,'总明细 源文件后台下'!E:E,E437,'总明细 源文件后台下'!C:C,"Refund")</f>
        <v>0</v>
      </c>
      <c r="AK437">
        <f>(SUMIF('广告费 源文件后台下'!G:G,E437,'广告费 源文件后台下'!M:M))*-1</f>
        <v>0</v>
      </c>
      <c r="AL437">
        <f>SUMIFS('总明细 源文件后台下'!W:W,'总明细 源文件后台下'!E:E,E437,'总明细 源文件后台下'!C:C,"Adjustment",'总明细 源文件后台下'!F:F,"FBA Inventory Reimbursement - Customer Return")</f>
        <v>0</v>
      </c>
      <c r="AM437">
        <f>SUMIFS('总明细 源文件后台下'!W:W,'总明细 源文件后台下'!E:E,E437,'总明细 源文件后台下'!C:C,"Adjustment",'总明细 源文件后台下'!F:F,"FBA Inventory Reimbursement - Damaged:Warehouse")</f>
        <v>0</v>
      </c>
      <c r="AN437">
        <f>SUMIFS('总明细 源文件后台下'!W:W,'总明细 源文件后台下'!E:E,E437,'总明细 源文件后台下'!C:C,"Adjustment",'总明细 源文件后台下'!F:F,"FBA Inventory Reimbursement - Customer Service Issue")</f>
        <v>0</v>
      </c>
      <c r="AO437">
        <f>SUMIFS('总明细 源文件后台下'!W:W,'总明细 源文件后台下'!E:E,E437,'总明细 源文件后台下'!C:C,"Adjustment",'总明细 源文件后台下'!F:F,"FBA Inventory Reimbursement - Fee Correction")</f>
        <v>0</v>
      </c>
      <c r="AP437">
        <f>SUMIFS('总明细 源文件后台下'!W:W,'总明细 源文件后台下'!E:E,E437,'总明细 源文件后台下'!C:C,"Adjustment",'总明细 源文件后台下'!F:F,"FBA Inventory Reimbursement - General Adjustment")</f>
        <v>0</v>
      </c>
      <c r="AQ437">
        <f>SUMIFS('总明细 源文件后台下'!W:W,'总明细 源文件后台下'!E:E,E437,'总明细 源文件后台下'!C:C,"Adjustment",'总明细 源文件后台下'!F:F,"FBA Inventory Reimbursement - Lost:Inbound")</f>
        <v>0</v>
      </c>
      <c r="AR437">
        <f>SUMIFS('总明细 源文件后台下'!W:W,'总明细 源文件后台下'!E:E,E437,'总明细 源文件后台下'!C:C,"Adjustment",'总明细 源文件后台下'!F:F,"FBA Inventory Reimbursement - Lost:Warehouse")</f>
        <v>0</v>
      </c>
      <c r="AS437">
        <f>SUMIFS('总明细 源文件后台下'!W:W,'总明细 源文件后台下'!E:E,E437,'总明细 源文件后台下'!C:C,"Adjustment",'总明细 源文件后台下'!F:F,"Non-subscription Fee Adjustment")</f>
        <v>0</v>
      </c>
      <c r="AT437">
        <f>SUMIFS('总明细 源文件后台下'!W:W,'总明细 源文件后台下'!E:E,E437,'总明细 源文件后台下'!C:C,"Adjustment",'总明细 源文件后台下'!F:F,"FBA Inventory Placement Service Fee")</f>
        <v>0</v>
      </c>
      <c r="AV437">
        <f>SUMIF('FBA Customer Return Per Unit Fe'!B:B,E437,'FBA Customer Return Per Unit Fe'!C:C)</f>
        <v>0</v>
      </c>
      <c r="AX437">
        <f>(SUMIF('仓储费 源文件后台下'!C:C,E437,'仓储费 源文件后台下'!V:V))*-1</f>
        <v>0</v>
      </c>
      <c r="AZ437">
        <f>SUMIF('Disposal Fee销毁费用-160.95'!B:B,E437,'Disposal Fee销毁费用-160.95'!D:D)*-1</f>
        <v>0</v>
      </c>
      <c r="BC437">
        <f>IFERROR(VLOOKUP(F437,'优惠券-86.4'!F:I,4,0),0)</f>
        <v>0</v>
      </c>
      <c r="BD437">
        <f>IFERROR(VLOOKUP(F437,'早评-120'!E:H,4,0),0)</f>
        <v>0</v>
      </c>
      <c r="BF437">
        <f t="shared" si="48"/>
        <v>0</v>
      </c>
      <c r="BG437">
        <f t="shared" si="49"/>
        <v>0</v>
      </c>
      <c r="BH437">
        <f t="shared" si="50"/>
        <v>0</v>
      </c>
      <c r="BQ437" s="45">
        <f t="shared" si="51"/>
        <v>0</v>
      </c>
      <c r="BR437">
        <f>SUMIFS('9月销毁明细'!D:D,'9月销毁明细'!A:A,E437,'9月销毁明细'!H:H,"Sellable")</f>
        <v>0</v>
      </c>
      <c r="BS437">
        <f>SUMIFS('9月销毁明细'!G:G,'9月销毁明细'!A:A,E437,'9月销毁明细'!H:H,"Sellable")</f>
        <v>0</v>
      </c>
      <c r="BT437">
        <f>SUMIFS('9月销毁明细'!D:D,'9月销毁明细'!A:A,E437,'9月销毁明细'!H:H,"Unsellable")</f>
        <v>0</v>
      </c>
      <c r="BU437">
        <f>SUMIFS('9月销毁明细'!G:G,'9月销毁明细'!A:A,E437,'9月销毁明细'!H:H,"Unsellable")</f>
        <v>0</v>
      </c>
      <c r="BW437">
        <f>IFERROR(I437*VLOOKUP(F437,'9.3成本表'!C:L,10,0),0)</f>
        <v>0</v>
      </c>
      <c r="BX437">
        <f t="shared" si="52"/>
        <v>0</v>
      </c>
      <c r="CC437" s="45">
        <f t="shared" si="53"/>
        <v>0</v>
      </c>
      <c r="CD437" s="45">
        <f t="shared" si="54"/>
        <v>0</v>
      </c>
      <c r="CE437" s="45">
        <f t="shared" si="55"/>
        <v>0</v>
      </c>
    </row>
    <row r="438" spans="4:83" x14ac:dyDescent="0.25">
      <c r="D438" s="20" t="s">
        <v>985</v>
      </c>
      <c r="E438" s="20" t="s">
        <v>986</v>
      </c>
      <c r="F438" s="20">
        <v>4122</v>
      </c>
      <c r="G438">
        <v>432</v>
      </c>
      <c r="H438" s="20"/>
      <c r="I438">
        <f>SUMIFS('总明细 源文件后台下'!G:G,'总明细 源文件后台下'!E:E,E438,'总明细 源文件后台下'!C:C,"Order")</f>
        <v>0</v>
      </c>
      <c r="J438">
        <f>SUMIFS('总明细 源文件后台下'!M:M,'总明细 源文件后台下'!E:E,E438,'总明细 源文件后台下'!C:C,"Order")</f>
        <v>0</v>
      </c>
      <c r="K438">
        <f>SUMIFS('总明细 源文件后台下'!N:N,'总明细 源文件后台下'!E:E,E438,'总明细 源文件后台下'!C:C,"Order")</f>
        <v>0</v>
      </c>
      <c r="L438">
        <f>SUMIFS('总明细 源文件后台下'!O:O,'总明细 源文件后台下'!E:E,E438,'总明细 源文件后台下'!C:C,"Order")</f>
        <v>0</v>
      </c>
      <c r="M438">
        <f>SUMIFS('总明细 源文件后台下'!P:P,'总明细 源文件后台下'!E:E,E438,'总明细 源文件后台下'!C:C,"Order")</f>
        <v>0</v>
      </c>
      <c r="N438">
        <f>SUMIFS('总明细 源文件后台下'!Q:Q,'总明细 源文件后台下'!E:E,E438,'总明细 源文件后台下'!C:C,"Order")</f>
        <v>0</v>
      </c>
      <c r="O438">
        <f>SUMIFS('总明细 源文件后台下'!R:R,'总明细 源文件后台下'!E:E,E438,'总明细 源文件后台下'!C:C,"Order")</f>
        <v>0</v>
      </c>
      <c r="P438">
        <f>SUMIFS('总明细 源文件后台下'!S:S,'总明细 源文件后台下'!E:E,E438,'总明细 源文件后台下'!C:C,"Order")</f>
        <v>0</v>
      </c>
      <c r="Q438">
        <f>SUMIFS('总明细 源文件后台下'!T:T,'总明细 源文件后台下'!E:E,E438,'总明细 源文件后台下'!C:C,"Order")</f>
        <v>0</v>
      </c>
      <c r="R438">
        <f>SUMIFS('总明细 源文件后台下'!U:U,'总明细 源文件后台下'!E:E,E438,'总明细 源文件后台下'!C:C,"Order")</f>
        <v>0</v>
      </c>
      <c r="S438">
        <f>SUMIFS('总明细 源文件后台下'!V:V,'总明细 源文件后台下'!E:E,E438,'总明细 源文件后台下'!C:C,"Order")</f>
        <v>0</v>
      </c>
      <c r="T438">
        <f>SUMIFS('总明细 源文件后台下'!W:W,'总明细 源文件后台下'!E:E,E438,'总明细 源文件后台下'!C:C,"Order")</f>
        <v>0</v>
      </c>
      <c r="U438">
        <f>SUMIFS('总明细 源文件后台下'!G:G,'总明细 源文件后台下'!E:E,E438,'总明细 源文件后台下'!C:C,"Refund")</f>
        <v>0</v>
      </c>
      <c r="V438">
        <f>SUMIFS('总明细 源文件后台下'!M:M,'总明细 源文件后台下'!E:E,E438,'总明细 源文件后台下'!C:C,"Refund")</f>
        <v>0</v>
      </c>
      <c r="W438">
        <f>SUMIFS('总明细 源文件后台下'!N:N,'总明细 源文件后台下'!E:E,E438,'总明细 源文件后台下'!C:C,"Refund")</f>
        <v>0</v>
      </c>
      <c r="X438">
        <f>SUMIFS('总明细 源文件后台下'!O:O,'总明细 源文件后台下'!E:E,E438,'总明细 源文件后台下'!C:C,"Refund")</f>
        <v>0</v>
      </c>
      <c r="Y438">
        <f>SUMIFS('总明细 源文件后台下'!P:P,'总明细 源文件后台下'!E:E,E438,'总明细 源文件后台下'!C:C,"Refund")</f>
        <v>0</v>
      </c>
      <c r="Z438">
        <f>SUMIFS('总明细 源文件后台下'!Q:Q,'总明细 源文件后台下'!E:E,E438,'总明细 源文件后台下'!C:C,"Refund")</f>
        <v>0</v>
      </c>
      <c r="AA438">
        <f>SUMIFS('总明细 源文件后台下'!R:R,'总明细 源文件后台下'!E:E,E438,'总明细 源文件后台下'!C:C,"Refund")</f>
        <v>0</v>
      </c>
      <c r="AB438">
        <f>SUMIFS('总明细 源文件后台下'!S:S,'总明细 源文件后台下'!E:E,E438,'总明细 源文件后台下'!C:C,"Refund")</f>
        <v>0</v>
      </c>
      <c r="AC438">
        <f>SUMIFS('总明细 源文件后台下'!T:T,'总明细 源文件后台下'!E:E,E438,'总明细 源文件后台下'!C:C,"Refund")</f>
        <v>0</v>
      </c>
      <c r="AD438">
        <f>SUMIFS('总明细 源文件后台下'!U:U,'总明细 源文件后台下'!E:E,E438,'总明细 源文件后台下'!C:C,"Refund")</f>
        <v>0</v>
      </c>
      <c r="AE438">
        <f>SUMIFS('总明细 源文件后台下'!V:V,'总明细 源文件后台下'!E:E,E438,'总明细 源文件后台下'!C:C,"Refund")</f>
        <v>0</v>
      </c>
      <c r="AF438">
        <f>SUMIFS('总明细 源文件后台下'!W:W,'总明细 源文件后台下'!E:E,E438,'总明细 源文件后台下'!C:C,"Refund")</f>
        <v>0</v>
      </c>
      <c r="AK438">
        <f>(SUMIF('广告费 源文件后台下'!G:G,E438,'广告费 源文件后台下'!M:M))*-1</f>
        <v>0</v>
      </c>
      <c r="AL438">
        <f>SUMIFS('总明细 源文件后台下'!W:W,'总明细 源文件后台下'!E:E,E438,'总明细 源文件后台下'!C:C,"Adjustment",'总明细 源文件后台下'!F:F,"FBA Inventory Reimbursement - Customer Return")</f>
        <v>0</v>
      </c>
      <c r="AM438">
        <f>SUMIFS('总明细 源文件后台下'!W:W,'总明细 源文件后台下'!E:E,E438,'总明细 源文件后台下'!C:C,"Adjustment",'总明细 源文件后台下'!F:F,"FBA Inventory Reimbursement - Damaged:Warehouse")</f>
        <v>0</v>
      </c>
      <c r="AN438">
        <f>SUMIFS('总明细 源文件后台下'!W:W,'总明细 源文件后台下'!E:E,E438,'总明细 源文件后台下'!C:C,"Adjustment",'总明细 源文件后台下'!F:F,"FBA Inventory Reimbursement - Customer Service Issue")</f>
        <v>0</v>
      </c>
      <c r="AO438">
        <f>SUMIFS('总明细 源文件后台下'!W:W,'总明细 源文件后台下'!E:E,E438,'总明细 源文件后台下'!C:C,"Adjustment",'总明细 源文件后台下'!F:F,"FBA Inventory Reimbursement - Fee Correction")</f>
        <v>0</v>
      </c>
      <c r="AP438">
        <f>SUMIFS('总明细 源文件后台下'!W:W,'总明细 源文件后台下'!E:E,E438,'总明细 源文件后台下'!C:C,"Adjustment",'总明细 源文件后台下'!F:F,"FBA Inventory Reimbursement - General Adjustment")</f>
        <v>0</v>
      </c>
      <c r="AQ438">
        <f>SUMIFS('总明细 源文件后台下'!W:W,'总明细 源文件后台下'!E:E,E438,'总明细 源文件后台下'!C:C,"Adjustment",'总明细 源文件后台下'!F:F,"FBA Inventory Reimbursement - Lost:Inbound")</f>
        <v>0</v>
      </c>
      <c r="AR438">
        <f>SUMIFS('总明细 源文件后台下'!W:W,'总明细 源文件后台下'!E:E,E438,'总明细 源文件后台下'!C:C,"Adjustment",'总明细 源文件后台下'!F:F,"FBA Inventory Reimbursement - Lost:Warehouse")</f>
        <v>0</v>
      </c>
      <c r="AS438">
        <f>SUMIFS('总明细 源文件后台下'!W:W,'总明细 源文件后台下'!E:E,E438,'总明细 源文件后台下'!C:C,"Adjustment",'总明细 源文件后台下'!F:F,"Non-subscription Fee Adjustment")</f>
        <v>0</v>
      </c>
      <c r="AT438">
        <f>SUMIFS('总明细 源文件后台下'!W:W,'总明细 源文件后台下'!E:E,E438,'总明细 源文件后台下'!C:C,"Adjustment",'总明细 源文件后台下'!F:F,"FBA Inventory Placement Service Fee")</f>
        <v>0</v>
      </c>
      <c r="AV438">
        <f>SUMIF('FBA Customer Return Per Unit Fe'!B:B,E438,'FBA Customer Return Per Unit Fe'!C:C)</f>
        <v>0</v>
      </c>
      <c r="AX438">
        <f>(SUMIF('仓储费 源文件后台下'!C:C,E438,'仓储费 源文件后台下'!V:V))*-1</f>
        <v>0</v>
      </c>
      <c r="AZ438">
        <f>SUMIF('Disposal Fee销毁费用-160.95'!B:B,E438,'Disposal Fee销毁费用-160.95'!D:D)*-1</f>
        <v>0</v>
      </c>
      <c r="BC438">
        <f>IFERROR(VLOOKUP(F438,'优惠券-86.4'!F:I,4,0),0)</f>
        <v>0</v>
      </c>
      <c r="BD438">
        <f>IFERROR(VLOOKUP(F438,'早评-120'!E:H,4,0),0)</f>
        <v>0</v>
      </c>
      <c r="BF438">
        <f t="shared" si="48"/>
        <v>0</v>
      </c>
      <c r="BG438">
        <f t="shared" si="49"/>
        <v>0</v>
      </c>
      <c r="BH438">
        <f t="shared" si="50"/>
        <v>0</v>
      </c>
      <c r="BQ438" s="45">
        <f t="shared" si="51"/>
        <v>0</v>
      </c>
      <c r="BR438">
        <f>SUMIFS('9月销毁明细'!D:D,'9月销毁明细'!A:A,E438,'9月销毁明细'!H:H,"Sellable")</f>
        <v>0</v>
      </c>
      <c r="BS438">
        <f>SUMIFS('9月销毁明细'!G:G,'9月销毁明细'!A:A,E438,'9月销毁明细'!H:H,"Sellable")</f>
        <v>0</v>
      </c>
      <c r="BT438">
        <f>SUMIFS('9月销毁明细'!D:D,'9月销毁明细'!A:A,E438,'9月销毁明细'!H:H,"Unsellable")</f>
        <v>0</v>
      </c>
      <c r="BU438">
        <f>SUMIFS('9月销毁明细'!G:G,'9月销毁明细'!A:A,E438,'9月销毁明细'!H:H,"Unsellable")</f>
        <v>0</v>
      </c>
      <c r="BW438">
        <f>IFERROR(I438*VLOOKUP(F438,'9.3成本表'!C:L,10,0),0)</f>
        <v>0</v>
      </c>
      <c r="BX438">
        <f t="shared" si="52"/>
        <v>0</v>
      </c>
      <c r="CC438" s="45">
        <f t="shared" si="53"/>
        <v>0</v>
      </c>
      <c r="CD438" s="45">
        <f t="shared" si="54"/>
        <v>0</v>
      </c>
      <c r="CE438" s="45">
        <f t="shared" si="55"/>
        <v>0</v>
      </c>
    </row>
    <row r="439" spans="4:83" x14ac:dyDescent="0.25">
      <c r="D439" s="20" t="s">
        <v>987</v>
      </c>
      <c r="E439" s="20" t="s">
        <v>988</v>
      </c>
      <c r="F439" s="20">
        <v>4122</v>
      </c>
      <c r="G439">
        <v>433</v>
      </c>
      <c r="H439" s="20"/>
      <c r="I439">
        <f>SUMIFS('总明细 源文件后台下'!G:G,'总明细 源文件后台下'!E:E,E439,'总明细 源文件后台下'!C:C,"Order")</f>
        <v>0</v>
      </c>
      <c r="J439">
        <f>SUMIFS('总明细 源文件后台下'!M:M,'总明细 源文件后台下'!E:E,E439,'总明细 源文件后台下'!C:C,"Order")</f>
        <v>0</v>
      </c>
      <c r="K439">
        <f>SUMIFS('总明细 源文件后台下'!N:N,'总明细 源文件后台下'!E:E,E439,'总明细 源文件后台下'!C:C,"Order")</f>
        <v>0</v>
      </c>
      <c r="L439">
        <f>SUMIFS('总明细 源文件后台下'!O:O,'总明细 源文件后台下'!E:E,E439,'总明细 源文件后台下'!C:C,"Order")</f>
        <v>0</v>
      </c>
      <c r="M439">
        <f>SUMIFS('总明细 源文件后台下'!P:P,'总明细 源文件后台下'!E:E,E439,'总明细 源文件后台下'!C:C,"Order")</f>
        <v>0</v>
      </c>
      <c r="N439">
        <f>SUMIFS('总明细 源文件后台下'!Q:Q,'总明细 源文件后台下'!E:E,E439,'总明细 源文件后台下'!C:C,"Order")</f>
        <v>0</v>
      </c>
      <c r="O439">
        <f>SUMIFS('总明细 源文件后台下'!R:R,'总明细 源文件后台下'!E:E,E439,'总明细 源文件后台下'!C:C,"Order")</f>
        <v>0</v>
      </c>
      <c r="P439">
        <f>SUMIFS('总明细 源文件后台下'!S:S,'总明细 源文件后台下'!E:E,E439,'总明细 源文件后台下'!C:C,"Order")</f>
        <v>0</v>
      </c>
      <c r="Q439">
        <f>SUMIFS('总明细 源文件后台下'!T:T,'总明细 源文件后台下'!E:E,E439,'总明细 源文件后台下'!C:C,"Order")</f>
        <v>0</v>
      </c>
      <c r="R439">
        <f>SUMIFS('总明细 源文件后台下'!U:U,'总明细 源文件后台下'!E:E,E439,'总明细 源文件后台下'!C:C,"Order")</f>
        <v>0</v>
      </c>
      <c r="S439">
        <f>SUMIFS('总明细 源文件后台下'!V:V,'总明细 源文件后台下'!E:E,E439,'总明细 源文件后台下'!C:C,"Order")</f>
        <v>0</v>
      </c>
      <c r="T439">
        <f>SUMIFS('总明细 源文件后台下'!W:W,'总明细 源文件后台下'!E:E,E439,'总明细 源文件后台下'!C:C,"Order")</f>
        <v>0</v>
      </c>
      <c r="U439">
        <f>SUMIFS('总明细 源文件后台下'!G:G,'总明细 源文件后台下'!E:E,E439,'总明细 源文件后台下'!C:C,"Refund")</f>
        <v>0</v>
      </c>
      <c r="V439">
        <f>SUMIFS('总明细 源文件后台下'!M:M,'总明细 源文件后台下'!E:E,E439,'总明细 源文件后台下'!C:C,"Refund")</f>
        <v>0</v>
      </c>
      <c r="W439">
        <f>SUMIFS('总明细 源文件后台下'!N:N,'总明细 源文件后台下'!E:E,E439,'总明细 源文件后台下'!C:C,"Refund")</f>
        <v>0</v>
      </c>
      <c r="X439">
        <f>SUMIFS('总明细 源文件后台下'!O:O,'总明细 源文件后台下'!E:E,E439,'总明细 源文件后台下'!C:C,"Refund")</f>
        <v>0</v>
      </c>
      <c r="Y439">
        <f>SUMIFS('总明细 源文件后台下'!P:P,'总明细 源文件后台下'!E:E,E439,'总明细 源文件后台下'!C:C,"Refund")</f>
        <v>0</v>
      </c>
      <c r="Z439">
        <f>SUMIFS('总明细 源文件后台下'!Q:Q,'总明细 源文件后台下'!E:E,E439,'总明细 源文件后台下'!C:C,"Refund")</f>
        <v>0</v>
      </c>
      <c r="AA439">
        <f>SUMIFS('总明细 源文件后台下'!R:R,'总明细 源文件后台下'!E:E,E439,'总明细 源文件后台下'!C:C,"Refund")</f>
        <v>0</v>
      </c>
      <c r="AB439">
        <f>SUMIFS('总明细 源文件后台下'!S:S,'总明细 源文件后台下'!E:E,E439,'总明细 源文件后台下'!C:C,"Refund")</f>
        <v>0</v>
      </c>
      <c r="AC439">
        <f>SUMIFS('总明细 源文件后台下'!T:T,'总明细 源文件后台下'!E:E,E439,'总明细 源文件后台下'!C:C,"Refund")</f>
        <v>0</v>
      </c>
      <c r="AD439">
        <f>SUMIFS('总明细 源文件后台下'!U:U,'总明细 源文件后台下'!E:E,E439,'总明细 源文件后台下'!C:C,"Refund")</f>
        <v>0</v>
      </c>
      <c r="AE439">
        <f>SUMIFS('总明细 源文件后台下'!V:V,'总明细 源文件后台下'!E:E,E439,'总明细 源文件后台下'!C:C,"Refund")</f>
        <v>0</v>
      </c>
      <c r="AF439">
        <f>SUMIFS('总明细 源文件后台下'!W:W,'总明细 源文件后台下'!E:E,E439,'总明细 源文件后台下'!C:C,"Refund")</f>
        <v>0</v>
      </c>
      <c r="AK439">
        <f>(SUMIF('广告费 源文件后台下'!G:G,E439,'广告费 源文件后台下'!M:M))*-1</f>
        <v>0</v>
      </c>
      <c r="AL439">
        <f>SUMIFS('总明细 源文件后台下'!W:W,'总明细 源文件后台下'!E:E,E439,'总明细 源文件后台下'!C:C,"Adjustment",'总明细 源文件后台下'!F:F,"FBA Inventory Reimbursement - Customer Return")</f>
        <v>0</v>
      </c>
      <c r="AM439">
        <f>SUMIFS('总明细 源文件后台下'!W:W,'总明细 源文件后台下'!E:E,E439,'总明细 源文件后台下'!C:C,"Adjustment",'总明细 源文件后台下'!F:F,"FBA Inventory Reimbursement - Damaged:Warehouse")</f>
        <v>0</v>
      </c>
      <c r="AN439">
        <f>SUMIFS('总明细 源文件后台下'!W:W,'总明细 源文件后台下'!E:E,E439,'总明细 源文件后台下'!C:C,"Adjustment",'总明细 源文件后台下'!F:F,"FBA Inventory Reimbursement - Customer Service Issue")</f>
        <v>0</v>
      </c>
      <c r="AO439">
        <f>SUMIFS('总明细 源文件后台下'!W:W,'总明细 源文件后台下'!E:E,E439,'总明细 源文件后台下'!C:C,"Adjustment",'总明细 源文件后台下'!F:F,"FBA Inventory Reimbursement - Fee Correction")</f>
        <v>0</v>
      </c>
      <c r="AP439">
        <f>SUMIFS('总明细 源文件后台下'!W:W,'总明细 源文件后台下'!E:E,E439,'总明细 源文件后台下'!C:C,"Adjustment",'总明细 源文件后台下'!F:F,"FBA Inventory Reimbursement - General Adjustment")</f>
        <v>0</v>
      </c>
      <c r="AQ439">
        <f>SUMIFS('总明细 源文件后台下'!W:W,'总明细 源文件后台下'!E:E,E439,'总明细 源文件后台下'!C:C,"Adjustment",'总明细 源文件后台下'!F:F,"FBA Inventory Reimbursement - Lost:Inbound")</f>
        <v>0</v>
      </c>
      <c r="AR439">
        <f>SUMIFS('总明细 源文件后台下'!W:W,'总明细 源文件后台下'!E:E,E439,'总明细 源文件后台下'!C:C,"Adjustment",'总明细 源文件后台下'!F:F,"FBA Inventory Reimbursement - Lost:Warehouse")</f>
        <v>0</v>
      </c>
      <c r="AS439">
        <f>SUMIFS('总明细 源文件后台下'!W:W,'总明细 源文件后台下'!E:E,E439,'总明细 源文件后台下'!C:C,"Adjustment",'总明细 源文件后台下'!F:F,"Non-subscription Fee Adjustment")</f>
        <v>0</v>
      </c>
      <c r="AT439">
        <f>SUMIFS('总明细 源文件后台下'!W:W,'总明细 源文件后台下'!E:E,E439,'总明细 源文件后台下'!C:C,"Adjustment",'总明细 源文件后台下'!F:F,"FBA Inventory Placement Service Fee")</f>
        <v>0</v>
      </c>
      <c r="AV439">
        <f>SUMIF('FBA Customer Return Per Unit Fe'!B:B,E439,'FBA Customer Return Per Unit Fe'!C:C)</f>
        <v>0</v>
      </c>
      <c r="AX439">
        <f>(SUMIF('仓储费 源文件后台下'!C:C,E439,'仓储费 源文件后台下'!V:V))*-1</f>
        <v>0</v>
      </c>
      <c r="AZ439">
        <f>SUMIF('Disposal Fee销毁费用-160.95'!B:B,E439,'Disposal Fee销毁费用-160.95'!D:D)*-1</f>
        <v>0</v>
      </c>
      <c r="BC439">
        <f>IFERROR(VLOOKUP(F439,'优惠券-86.4'!F:I,4,0),0)</f>
        <v>0</v>
      </c>
      <c r="BD439">
        <f>IFERROR(VLOOKUP(F439,'早评-120'!E:H,4,0),0)</f>
        <v>0</v>
      </c>
      <c r="BF439">
        <f t="shared" si="48"/>
        <v>0</v>
      </c>
      <c r="BG439">
        <f t="shared" si="49"/>
        <v>0</v>
      </c>
      <c r="BH439">
        <f t="shared" si="50"/>
        <v>0</v>
      </c>
      <c r="BQ439" s="45">
        <f t="shared" si="51"/>
        <v>0</v>
      </c>
      <c r="BR439">
        <f>SUMIFS('9月销毁明细'!D:D,'9月销毁明细'!A:A,E439,'9月销毁明细'!H:H,"Sellable")</f>
        <v>0</v>
      </c>
      <c r="BS439">
        <f>SUMIFS('9月销毁明细'!G:G,'9月销毁明细'!A:A,E439,'9月销毁明细'!H:H,"Sellable")</f>
        <v>0</v>
      </c>
      <c r="BT439">
        <f>SUMIFS('9月销毁明细'!D:D,'9月销毁明细'!A:A,E439,'9月销毁明细'!H:H,"Unsellable")</f>
        <v>0</v>
      </c>
      <c r="BU439">
        <f>SUMIFS('9月销毁明细'!G:G,'9月销毁明细'!A:A,E439,'9月销毁明细'!H:H,"Unsellable")</f>
        <v>0</v>
      </c>
      <c r="BW439">
        <f>IFERROR(I439*VLOOKUP(F439,'9.3成本表'!C:L,10,0),0)</f>
        <v>0</v>
      </c>
      <c r="BX439">
        <f t="shared" si="52"/>
        <v>0</v>
      </c>
      <c r="CC439" s="45">
        <f t="shared" si="53"/>
        <v>0</v>
      </c>
      <c r="CD439" s="45">
        <f t="shared" si="54"/>
        <v>0</v>
      </c>
      <c r="CE439" s="45">
        <f t="shared" si="55"/>
        <v>0</v>
      </c>
    </row>
    <row r="440" spans="4:83" x14ac:dyDescent="0.25">
      <c r="D440" s="20" t="s">
        <v>989</v>
      </c>
      <c r="E440" s="20" t="s">
        <v>990</v>
      </c>
      <c r="F440" s="20">
        <v>4123</v>
      </c>
      <c r="G440">
        <v>434</v>
      </c>
      <c r="H440" s="20"/>
      <c r="I440">
        <f>SUMIFS('总明细 源文件后台下'!G:G,'总明细 源文件后台下'!E:E,E440,'总明细 源文件后台下'!C:C,"Order")</f>
        <v>0</v>
      </c>
      <c r="J440">
        <f>SUMIFS('总明细 源文件后台下'!M:M,'总明细 源文件后台下'!E:E,E440,'总明细 源文件后台下'!C:C,"Order")</f>
        <v>0</v>
      </c>
      <c r="K440">
        <f>SUMIFS('总明细 源文件后台下'!N:N,'总明细 源文件后台下'!E:E,E440,'总明细 源文件后台下'!C:C,"Order")</f>
        <v>0</v>
      </c>
      <c r="L440">
        <f>SUMIFS('总明细 源文件后台下'!O:O,'总明细 源文件后台下'!E:E,E440,'总明细 源文件后台下'!C:C,"Order")</f>
        <v>0</v>
      </c>
      <c r="M440">
        <f>SUMIFS('总明细 源文件后台下'!P:P,'总明细 源文件后台下'!E:E,E440,'总明细 源文件后台下'!C:C,"Order")</f>
        <v>0</v>
      </c>
      <c r="N440">
        <f>SUMIFS('总明细 源文件后台下'!Q:Q,'总明细 源文件后台下'!E:E,E440,'总明细 源文件后台下'!C:C,"Order")</f>
        <v>0</v>
      </c>
      <c r="O440">
        <f>SUMIFS('总明细 源文件后台下'!R:R,'总明细 源文件后台下'!E:E,E440,'总明细 源文件后台下'!C:C,"Order")</f>
        <v>0</v>
      </c>
      <c r="P440">
        <f>SUMIFS('总明细 源文件后台下'!S:S,'总明细 源文件后台下'!E:E,E440,'总明细 源文件后台下'!C:C,"Order")</f>
        <v>0</v>
      </c>
      <c r="Q440">
        <f>SUMIFS('总明细 源文件后台下'!T:T,'总明细 源文件后台下'!E:E,E440,'总明细 源文件后台下'!C:C,"Order")</f>
        <v>0</v>
      </c>
      <c r="R440">
        <f>SUMIFS('总明细 源文件后台下'!U:U,'总明细 源文件后台下'!E:E,E440,'总明细 源文件后台下'!C:C,"Order")</f>
        <v>0</v>
      </c>
      <c r="S440">
        <f>SUMIFS('总明细 源文件后台下'!V:V,'总明细 源文件后台下'!E:E,E440,'总明细 源文件后台下'!C:C,"Order")</f>
        <v>0</v>
      </c>
      <c r="T440">
        <f>SUMIFS('总明细 源文件后台下'!W:W,'总明细 源文件后台下'!E:E,E440,'总明细 源文件后台下'!C:C,"Order")</f>
        <v>0</v>
      </c>
      <c r="U440">
        <f>SUMIFS('总明细 源文件后台下'!G:G,'总明细 源文件后台下'!E:E,E440,'总明细 源文件后台下'!C:C,"Refund")</f>
        <v>0</v>
      </c>
      <c r="V440">
        <f>SUMIFS('总明细 源文件后台下'!M:M,'总明细 源文件后台下'!E:E,E440,'总明细 源文件后台下'!C:C,"Refund")</f>
        <v>0</v>
      </c>
      <c r="W440">
        <f>SUMIFS('总明细 源文件后台下'!N:N,'总明细 源文件后台下'!E:E,E440,'总明细 源文件后台下'!C:C,"Refund")</f>
        <v>0</v>
      </c>
      <c r="X440">
        <f>SUMIFS('总明细 源文件后台下'!O:O,'总明细 源文件后台下'!E:E,E440,'总明细 源文件后台下'!C:C,"Refund")</f>
        <v>0</v>
      </c>
      <c r="Y440">
        <f>SUMIFS('总明细 源文件后台下'!P:P,'总明细 源文件后台下'!E:E,E440,'总明细 源文件后台下'!C:C,"Refund")</f>
        <v>0</v>
      </c>
      <c r="Z440">
        <f>SUMIFS('总明细 源文件后台下'!Q:Q,'总明细 源文件后台下'!E:E,E440,'总明细 源文件后台下'!C:C,"Refund")</f>
        <v>0</v>
      </c>
      <c r="AA440">
        <f>SUMIFS('总明细 源文件后台下'!R:R,'总明细 源文件后台下'!E:E,E440,'总明细 源文件后台下'!C:C,"Refund")</f>
        <v>0</v>
      </c>
      <c r="AB440">
        <f>SUMIFS('总明细 源文件后台下'!S:S,'总明细 源文件后台下'!E:E,E440,'总明细 源文件后台下'!C:C,"Refund")</f>
        <v>0</v>
      </c>
      <c r="AC440">
        <f>SUMIFS('总明细 源文件后台下'!T:T,'总明细 源文件后台下'!E:E,E440,'总明细 源文件后台下'!C:C,"Refund")</f>
        <v>0</v>
      </c>
      <c r="AD440">
        <f>SUMIFS('总明细 源文件后台下'!U:U,'总明细 源文件后台下'!E:E,E440,'总明细 源文件后台下'!C:C,"Refund")</f>
        <v>0</v>
      </c>
      <c r="AE440">
        <f>SUMIFS('总明细 源文件后台下'!V:V,'总明细 源文件后台下'!E:E,E440,'总明细 源文件后台下'!C:C,"Refund")</f>
        <v>0</v>
      </c>
      <c r="AF440">
        <f>SUMIFS('总明细 源文件后台下'!W:W,'总明细 源文件后台下'!E:E,E440,'总明细 源文件后台下'!C:C,"Refund")</f>
        <v>0</v>
      </c>
      <c r="AK440">
        <f>(SUMIF('广告费 源文件后台下'!G:G,E440,'广告费 源文件后台下'!M:M))*-1</f>
        <v>0</v>
      </c>
      <c r="AL440">
        <f>SUMIFS('总明细 源文件后台下'!W:W,'总明细 源文件后台下'!E:E,E440,'总明细 源文件后台下'!C:C,"Adjustment",'总明细 源文件后台下'!F:F,"FBA Inventory Reimbursement - Customer Return")</f>
        <v>0</v>
      </c>
      <c r="AM440">
        <f>SUMIFS('总明细 源文件后台下'!W:W,'总明细 源文件后台下'!E:E,E440,'总明细 源文件后台下'!C:C,"Adjustment",'总明细 源文件后台下'!F:F,"FBA Inventory Reimbursement - Damaged:Warehouse")</f>
        <v>0</v>
      </c>
      <c r="AN440">
        <f>SUMIFS('总明细 源文件后台下'!W:W,'总明细 源文件后台下'!E:E,E440,'总明细 源文件后台下'!C:C,"Adjustment",'总明细 源文件后台下'!F:F,"FBA Inventory Reimbursement - Customer Service Issue")</f>
        <v>0</v>
      </c>
      <c r="AO440">
        <f>SUMIFS('总明细 源文件后台下'!W:W,'总明细 源文件后台下'!E:E,E440,'总明细 源文件后台下'!C:C,"Adjustment",'总明细 源文件后台下'!F:F,"FBA Inventory Reimbursement - Fee Correction")</f>
        <v>0</v>
      </c>
      <c r="AP440">
        <f>SUMIFS('总明细 源文件后台下'!W:W,'总明细 源文件后台下'!E:E,E440,'总明细 源文件后台下'!C:C,"Adjustment",'总明细 源文件后台下'!F:F,"FBA Inventory Reimbursement - General Adjustment")</f>
        <v>0</v>
      </c>
      <c r="AQ440">
        <f>SUMIFS('总明细 源文件后台下'!W:W,'总明细 源文件后台下'!E:E,E440,'总明细 源文件后台下'!C:C,"Adjustment",'总明细 源文件后台下'!F:F,"FBA Inventory Reimbursement - Lost:Inbound")</f>
        <v>0</v>
      </c>
      <c r="AR440">
        <f>SUMIFS('总明细 源文件后台下'!W:W,'总明细 源文件后台下'!E:E,E440,'总明细 源文件后台下'!C:C,"Adjustment",'总明细 源文件后台下'!F:F,"FBA Inventory Reimbursement - Lost:Warehouse")</f>
        <v>0</v>
      </c>
      <c r="AS440">
        <f>SUMIFS('总明细 源文件后台下'!W:W,'总明细 源文件后台下'!E:E,E440,'总明细 源文件后台下'!C:C,"Adjustment",'总明细 源文件后台下'!F:F,"Non-subscription Fee Adjustment")</f>
        <v>0</v>
      </c>
      <c r="AT440">
        <f>SUMIFS('总明细 源文件后台下'!W:W,'总明细 源文件后台下'!E:E,E440,'总明细 源文件后台下'!C:C,"Adjustment",'总明细 源文件后台下'!F:F,"FBA Inventory Placement Service Fee")</f>
        <v>0</v>
      </c>
      <c r="AV440">
        <f>SUMIF('FBA Customer Return Per Unit Fe'!B:B,E440,'FBA Customer Return Per Unit Fe'!C:C)</f>
        <v>0</v>
      </c>
      <c r="AX440">
        <f>(SUMIF('仓储费 源文件后台下'!C:C,E440,'仓储费 源文件后台下'!V:V))*-1</f>
        <v>0</v>
      </c>
      <c r="AZ440">
        <f>SUMIF('Disposal Fee销毁费用-160.95'!B:B,E440,'Disposal Fee销毁费用-160.95'!D:D)*-1</f>
        <v>0</v>
      </c>
      <c r="BC440">
        <f>IFERROR(VLOOKUP(F440,'优惠券-86.4'!F:I,4,0),0)</f>
        <v>0</v>
      </c>
      <c r="BD440">
        <f>IFERROR(VLOOKUP(F440,'早评-120'!E:H,4,0),0)</f>
        <v>0</v>
      </c>
      <c r="BF440">
        <f t="shared" si="48"/>
        <v>0</v>
      </c>
      <c r="BG440">
        <f t="shared" si="49"/>
        <v>0</v>
      </c>
      <c r="BH440">
        <f t="shared" si="50"/>
        <v>0</v>
      </c>
      <c r="BQ440" s="45">
        <f t="shared" si="51"/>
        <v>0</v>
      </c>
      <c r="BR440">
        <f>SUMIFS('9月销毁明细'!D:D,'9月销毁明细'!A:A,E440,'9月销毁明细'!H:H,"Sellable")</f>
        <v>0</v>
      </c>
      <c r="BS440">
        <f>SUMIFS('9月销毁明细'!G:G,'9月销毁明细'!A:A,E440,'9月销毁明细'!H:H,"Sellable")</f>
        <v>0</v>
      </c>
      <c r="BT440">
        <f>SUMIFS('9月销毁明细'!D:D,'9月销毁明细'!A:A,E440,'9月销毁明细'!H:H,"Unsellable")</f>
        <v>0</v>
      </c>
      <c r="BU440">
        <f>SUMIFS('9月销毁明细'!G:G,'9月销毁明细'!A:A,E440,'9月销毁明细'!H:H,"Unsellable")</f>
        <v>0</v>
      </c>
      <c r="BW440">
        <f>IFERROR(I440*VLOOKUP(F440,'9.3成本表'!C:L,10,0),0)</f>
        <v>0</v>
      </c>
      <c r="BX440">
        <f t="shared" si="52"/>
        <v>0</v>
      </c>
      <c r="CC440" s="45">
        <f t="shared" si="53"/>
        <v>0</v>
      </c>
      <c r="CD440" s="45">
        <f t="shared" si="54"/>
        <v>0</v>
      </c>
      <c r="CE440" s="45">
        <f t="shared" si="55"/>
        <v>0</v>
      </c>
    </row>
    <row r="441" spans="4:83" x14ac:dyDescent="0.25">
      <c r="D441" s="20" t="s">
        <v>991</v>
      </c>
      <c r="E441" s="20" t="s">
        <v>992</v>
      </c>
      <c r="F441" s="20">
        <v>4123</v>
      </c>
      <c r="G441">
        <v>435</v>
      </c>
      <c r="H441" s="20"/>
      <c r="I441">
        <f>SUMIFS('总明细 源文件后台下'!G:G,'总明细 源文件后台下'!E:E,E441,'总明细 源文件后台下'!C:C,"Order")</f>
        <v>0</v>
      </c>
      <c r="J441">
        <f>SUMIFS('总明细 源文件后台下'!M:M,'总明细 源文件后台下'!E:E,E441,'总明细 源文件后台下'!C:C,"Order")</f>
        <v>0</v>
      </c>
      <c r="K441">
        <f>SUMIFS('总明细 源文件后台下'!N:N,'总明细 源文件后台下'!E:E,E441,'总明细 源文件后台下'!C:C,"Order")</f>
        <v>0</v>
      </c>
      <c r="L441">
        <f>SUMIFS('总明细 源文件后台下'!O:O,'总明细 源文件后台下'!E:E,E441,'总明细 源文件后台下'!C:C,"Order")</f>
        <v>0</v>
      </c>
      <c r="M441">
        <f>SUMIFS('总明细 源文件后台下'!P:P,'总明细 源文件后台下'!E:E,E441,'总明细 源文件后台下'!C:C,"Order")</f>
        <v>0</v>
      </c>
      <c r="N441">
        <f>SUMIFS('总明细 源文件后台下'!Q:Q,'总明细 源文件后台下'!E:E,E441,'总明细 源文件后台下'!C:C,"Order")</f>
        <v>0</v>
      </c>
      <c r="O441">
        <f>SUMIFS('总明细 源文件后台下'!R:R,'总明细 源文件后台下'!E:E,E441,'总明细 源文件后台下'!C:C,"Order")</f>
        <v>0</v>
      </c>
      <c r="P441">
        <f>SUMIFS('总明细 源文件后台下'!S:S,'总明细 源文件后台下'!E:E,E441,'总明细 源文件后台下'!C:C,"Order")</f>
        <v>0</v>
      </c>
      <c r="Q441">
        <f>SUMIFS('总明细 源文件后台下'!T:T,'总明细 源文件后台下'!E:E,E441,'总明细 源文件后台下'!C:C,"Order")</f>
        <v>0</v>
      </c>
      <c r="R441">
        <f>SUMIFS('总明细 源文件后台下'!U:U,'总明细 源文件后台下'!E:E,E441,'总明细 源文件后台下'!C:C,"Order")</f>
        <v>0</v>
      </c>
      <c r="S441">
        <f>SUMIFS('总明细 源文件后台下'!V:V,'总明细 源文件后台下'!E:E,E441,'总明细 源文件后台下'!C:C,"Order")</f>
        <v>0</v>
      </c>
      <c r="T441">
        <f>SUMIFS('总明细 源文件后台下'!W:W,'总明细 源文件后台下'!E:E,E441,'总明细 源文件后台下'!C:C,"Order")</f>
        <v>0</v>
      </c>
      <c r="U441">
        <f>SUMIFS('总明细 源文件后台下'!G:G,'总明细 源文件后台下'!E:E,E441,'总明细 源文件后台下'!C:C,"Refund")</f>
        <v>0</v>
      </c>
      <c r="V441">
        <f>SUMIFS('总明细 源文件后台下'!M:M,'总明细 源文件后台下'!E:E,E441,'总明细 源文件后台下'!C:C,"Refund")</f>
        <v>0</v>
      </c>
      <c r="W441">
        <f>SUMIFS('总明细 源文件后台下'!N:N,'总明细 源文件后台下'!E:E,E441,'总明细 源文件后台下'!C:C,"Refund")</f>
        <v>0</v>
      </c>
      <c r="X441">
        <f>SUMIFS('总明细 源文件后台下'!O:O,'总明细 源文件后台下'!E:E,E441,'总明细 源文件后台下'!C:C,"Refund")</f>
        <v>0</v>
      </c>
      <c r="Y441">
        <f>SUMIFS('总明细 源文件后台下'!P:P,'总明细 源文件后台下'!E:E,E441,'总明细 源文件后台下'!C:C,"Refund")</f>
        <v>0</v>
      </c>
      <c r="Z441">
        <f>SUMIFS('总明细 源文件后台下'!Q:Q,'总明细 源文件后台下'!E:E,E441,'总明细 源文件后台下'!C:C,"Refund")</f>
        <v>0</v>
      </c>
      <c r="AA441">
        <f>SUMIFS('总明细 源文件后台下'!R:R,'总明细 源文件后台下'!E:E,E441,'总明细 源文件后台下'!C:C,"Refund")</f>
        <v>0</v>
      </c>
      <c r="AB441">
        <f>SUMIFS('总明细 源文件后台下'!S:S,'总明细 源文件后台下'!E:E,E441,'总明细 源文件后台下'!C:C,"Refund")</f>
        <v>0</v>
      </c>
      <c r="AC441">
        <f>SUMIFS('总明细 源文件后台下'!T:T,'总明细 源文件后台下'!E:E,E441,'总明细 源文件后台下'!C:C,"Refund")</f>
        <v>0</v>
      </c>
      <c r="AD441">
        <f>SUMIFS('总明细 源文件后台下'!U:U,'总明细 源文件后台下'!E:E,E441,'总明细 源文件后台下'!C:C,"Refund")</f>
        <v>0</v>
      </c>
      <c r="AE441">
        <f>SUMIFS('总明细 源文件后台下'!V:V,'总明细 源文件后台下'!E:E,E441,'总明细 源文件后台下'!C:C,"Refund")</f>
        <v>0</v>
      </c>
      <c r="AF441">
        <f>SUMIFS('总明细 源文件后台下'!W:W,'总明细 源文件后台下'!E:E,E441,'总明细 源文件后台下'!C:C,"Refund")</f>
        <v>0</v>
      </c>
      <c r="AK441">
        <f>(SUMIF('广告费 源文件后台下'!G:G,E441,'广告费 源文件后台下'!M:M))*-1</f>
        <v>0</v>
      </c>
      <c r="AL441">
        <f>SUMIFS('总明细 源文件后台下'!W:W,'总明细 源文件后台下'!E:E,E441,'总明细 源文件后台下'!C:C,"Adjustment",'总明细 源文件后台下'!F:F,"FBA Inventory Reimbursement - Customer Return")</f>
        <v>0</v>
      </c>
      <c r="AM441">
        <f>SUMIFS('总明细 源文件后台下'!W:W,'总明细 源文件后台下'!E:E,E441,'总明细 源文件后台下'!C:C,"Adjustment",'总明细 源文件后台下'!F:F,"FBA Inventory Reimbursement - Damaged:Warehouse")</f>
        <v>0</v>
      </c>
      <c r="AN441">
        <f>SUMIFS('总明细 源文件后台下'!W:W,'总明细 源文件后台下'!E:E,E441,'总明细 源文件后台下'!C:C,"Adjustment",'总明细 源文件后台下'!F:F,"FBA Inventory Reimbursement - Customer Service Issue")</f>
        <v>0</v>
      </c>
      <c r="AO441">
        <f>SUMIFS('总明细 源文件后台下'!W:W,'总明细 源文件后台下'!E:E,E441,'总明细 源文件后台下'!C:C,"Adjustment",'总明细 源文件后台下'!F:F,"FBA Inventory Reimbursement - Fee Correction")</f>
        <v>0</v>
      </c>
      <c r="AP441">
        <f>SUMIFS('总明细 源文件后台下'!W:W,'总明细 源文件后台下'!E:E,E441,'总明细 源文件后台下'!C:C,"Adjustment",'总明细 源文件后台下'!F:F,"FBA Inventory Reimbursement - General Adjustment")</f>
        <v>0</v>
      </c>
      <c r="AQ441">
        <f>SUMIFS('总明细 源文件后台下'!W:W,'总明细 源文件后台下'!E:E,E441,'总明细 源文件后台下'!C:C,"Adjustment",'总明细 源文件后台下'!F:F,"FBA Inventory Reimbursement - Lost:Inbound")</f>
        <v>0</v>
      </c>
      <c r="AR441">
        <f>SUMIFS('总明细 源文件后台下'!W:W,'总明细 源文件后台下'!E:E,E441,'总明细 源文件后台下'!C:C,"Adjustment",'总明细 源文件后台下'!F:F,"FBA Inventory Reimbursement - Lost:Warehouse")</f>
        <v>0</v>
      </c>
      <c r="AS441">
        <f>SUMIFS('总明细 源文件后台下'!W:W,'总明细 源文件后台下'!E:E,E441,'总明细 源文件后台下'!C:C,"Adjustment",'总明细 源文件后台下'!F:F,"Non-subscription Fee Adjustment")</f>
        <v>0</v>
      </c>
      <c r="AT441">
        <f>SUMIFS('总明细 源文件后台下'!W:W,'总明细 源文件后台下'!E:E,E441,'总明细 源文件后台下'!C:C,"Adjustment",'总明细 源文件后台下'!F:F,"FBA Inventory Placement Service Fee")</f>
        <v>0</v>
      </c>
      <c r="AV441">
        <f>SUMIF('FBA Customer Return Per Unit Fe'!B:B,E441,'FBA Customer Return Per Unit Fe'!C:C)</f>
        <v>0</v>
      </c>
      <c r="AX441">
        <f>(SUMIF('仓储费 源文件后台下'!C:C,E441,'仓储费 源文件后台下'!V:V))*-1</f>
        <v>0</v>
      </c>
      <c r="AZ441">
        <f>SUMIF('Disposal Fee销毁费用-160.95'!B:B,E441,'Disposal Fee销毁费用-160.95'!D:D)*-1</f>
        <v>0</v>
      </c>
      <c r="BC441">
        <f>IFERROR(VLOOKUP(F441,'优惠券-86.4'!F:I,4,0),0)</f>
        <v>0</v>
      </c>
      <c r="BD441">
        <f>IFERROR(VLOOKUP(F441,'早评-120'!E:H,4,0),0)</f>
        <v>0</v>
      </c>
      <c r="BF441">
        <f t="shared" si="48"/>
        <v>0</v>
      </c>
      <c r="BG441">
        <f t="shared" si="49"/>
        <v>0</v>
      </c>
      <c r="BH441">
        <f t="shared" si="50"/>
        <v>0</v>
      </c>
      <c r="BQ441" s="45">
        <f t="shared" si="51"/>
        <v>0</v>
      </c>
      <c r="BR441">
        <f>SUMIFS('9月销毁明细'!D:D,'9月销毁明细'!A:A,E441,'9月销毁明细'!H:H,"Sellable")</f>
        <v>0</v>
      </c>
      <c r="BS441">
        <f>SUMIFS('9月销毁明细'!G:G,'9月销毁明细'!A:A,E441,'9月销毁明细'!H:H,"Sellable")</f>
        <v>0</v>
      </c>
      <c r="BT441">
        <f>SUMIFS('9月销毁明细'!D:D,'9月销毁明细'!A:A,E441,'9月销毁明细'!H:H,"Unsellable")</f>
        <v>0</v>
      </c>
      <c r="BU441">
        <f>SUMIFS('9月销毁明细'!G:G,'9月销毁明细'!A:A,E441,'9月销毁明细'!H:H,"Unsellable")</f>
        <v>0</v>
      </c>
      <c r="BW441">
        <f>IFERROR(I441*VLOOKUP(F441,'9.3成本表'!C:L,10,0),0)</f>
        <v>0</v>
      </c>
      <c r="BX441">
        <f t="shared" si="52"/>
        <v>0</v>
      </c>
      <c r="CC441" s="45">
        <f t="shared" si="53"/>
        <v>0</v>
      </c>
      <c r="CD441" s="45">
        <f t="shared" si="54"/>
        <v>0</v>
      </c>
      <c r="CE441" s="45">
        <f t="shared" si="55"/>
        <v>0</v>
      </c>
    </row>
    <row r="442" spans="4:83" x14ac:dyDescent="0.25">
      <c r="D442" s="20" t="s">
        <v>993</v>
      </c>
      <c r="E442" s="20" t="s">
        <v>994</v>
      </c>
      <c r="F442" s="20">
        <v>4123</v>
      </c>
      <c r="G442">
        <v>436</v>
      </c>
      <c r="H442" s="20"/>
      <c r="I442">
        <f>SUMIFS('总明细 源文件后台下'!G:G,'总明细 源文件后台下'!E:E,E442,'总明细 源文件后台下'!C:C,"Order")</f>
        <v>0</v>
      </c>
      <c r="J442">
        <f>SUMIFS('总明细 源文件后台下'!M:M,'总明细 源文件后台下'!E:E,E442,'总明细 源文件后台下'!C:C,"Order")</f>
        <v>0</v>
      </c>
      <c r="K442">
        <f>SUMIFS('总明细 源文件后台下'!N:N,'总明细 源文件后台下'!E:E,E442,'总明细 源文件后台下'!C:C,"Order")</f>
        <v>0</v>
      </c>
      <c r="L442">
        <f>SUMIFS('总明细 源文件后台下'!O:O,'总明细 源文件后台下'!E:E,E442,'总明细 源文件后台下'!C:C,"Order")</f>
        <v>0</v>
      </c>
      <c r="M442">
        <f>SUMIFS('总明细 源文件后台下'!P:P,'总明细 源文件后台下'!E:E,E442,'总明细 源文件后台下'!C:C,"Order")</f>
        <v>0</v>
      </c>
      <c r="N442">
        <f>SUMIFS('总明细 源文件后台下'!Q:Q,'总明细 源文件后台下'!E:E,E442,'总明细 源文件后台下'!C:C,"Order")</f>
        <v>0</v>
      </c>
      <c r="O442">
        <f>SUMIFS('总明细 源文件后台下'!R:R,'总明细 源文件后台下'!E:E,E442,'总明细 源文件后台下'!C:C,"Order")</f>
        <v>0</v>
      </c>
      <c r="P442">
        <f>SUMIFS('总明细 源文件后台下'!S:S,'总明细 源文件后台下'!E:E,E442,'总明细 源文件后台下'!C:C,"Order")</f>
        <v>0</v>
      </c>
      <c r="Q442">
        <f>SUMIFS('总明细 源文件后台下'!T:T,'总明细 源文件后台下'!E:E,E442,'总明细 源文件后台下'!C:C,"Order")</f>
        <v>0</v>
      </c>
      <c r="R442">
        <f>SUMIFS('总明细 源文件后台下'!U:U,'总明细 源文件后台下'!E:E,E442,'总明细 源文件后台下'!C:C,"Order")</f>
        <v>0</v>
      </c>
      <c r="S442">
        <f>SUMIFS('总明细 源文件后台下'!V:V,'总明细 源文件后台下'!E:E,E442,'总明细 源文件后台下'!C:C,"Order")</f>
        <v>0</v>
      </c>
      <c r="T442">
        <f>SUMIFS('总明细 源文件后台下'!W:W,'总明细 源文件后台下'!E:E,E442,'总明细 源文件后台下'!C:C,"Order")</f>
        <v>0</v>
      </c>
      <c r="U442">
        <f>SUMIFS('总明细 源文件后台下'!G:G,'总明细 源文件后台下'!E:E,E442,'总明细 源文件后台下'!C:C,"Refund")</f>
        <v>0</v>
      </c>
      <c r="V442">
        <f>SUMIFS('总明细 源文件后台下'!M:M,'总明细 源文件后台下'!E:E,E442,'总明细 源文件后台下'!C:C,"Refund")</f>
        <v>0</v>
      </c>
      <c r="W442">
        <f>SUMIFS('总明细 源文件后台下'!N:N,'总明细 源文件后台下'!E:E,E442,'总明细 源文件后台下'!C:C,"Refund")</f>
        <v>0</v>
      </c>
      <c r="X442">
        <f>SUMIFS('总明细 源文件后台下'!O:O,'总明细 源文件后台下'!E:E,E442,'总明细 源文件后台下'!C:C,"Refund")</f>
        <v>0</v>
      </c>
      <c r="Y442">
        <f>SUMIFS('总明细 源文件后台下'!P:P,'总明细 源文件后台下'!E:E,E442,'总明细 源文件后台下'!C:C,"Refund")</f>
        <v>0</v>
      </c>
      <c r="Z442">
        <f>SUMIFS('总明细 源文件后台下'!Q:Q,'总明细 源文件后台下'!E:E,E442,'总明细 源文件后台下'!C:C,"Refund")</f>
        <v>0</v>
      </c>
      <c r="AA442">
        <f>SUMIFS('总明细 源文件后台下'!R:R,'总明细 源文件后台下'!E:E,E442,'总明细 源文件后台下'!C:C,"Refund")</f>
        <v>0</v>
      </c>
      <c r="AB442">
        <f>SUMIFS('总明细 源文件后台下'!S:S,'总明细 源文件后台下'!E:E,E442,'总明细 源文件后台下'!C:C,"Refund")</f>
        <v>0</v>
      </c>
      <c r="AC442">
        <f>SUMIFS('总明细 源文件后台下'!T:T,'总明细 源文件后台下'!E:E,E442,'总明细 源文件后台下'!C:C,"Refund")</f>
        <v>0</v>
      </c>
      <c r="AD442">
        <f>SUMIFS('总明细 源文件后台下'!U:U,'总明细 源文件后台下'!E:E,E442,'总明细 源文件后台下'!C:C,"Refund")</f>
        <v>0</v>
      </c>
      <c r="AE442">
        <f>SUMIFS('总明细 源文件后台下'!V:V,'总明细 源文件后台下'!E:E,E442,'总明细 源文件后台下'!C:C,"Refund")</f>
        <v>0</v>
      </c>
      <c r="AF442">
        <f>SUMIFS('总明细 源文件后台下'!W:W,'总明细 源文件后台下'!E:E,E442,'总明细 源文件后台下'!C:C,"Refund")</f>
        <v>0</v>
      </c>
      <c r="AK442">
        <f>(SUMIF('广告费 源文件后台下'!G:G,E442,'广告费 源文件后台下'!M:M))*-1</f>
        <v>0</v>
      </c>
      <c r="AL442">
        <f>SUMIFS('总明细 源文件后台下'!W:W,'总明细 源文件后台下'!E:E,E442,'总明细 源文件后台下'!C:C,"Adjustment",'总明细 源文件后台下'!F:F,"FBA Inventory Reimbursement - Customer Return")</f>
        <v>0</v>
      </c>
      <c r="AM442">
        <f>SUMIFS('总明细 源文件后台下'!W:W,'总明细 源文件后台下'!E:E,E442,'总明细 源文件后台下'!C:C,"Adjustment",'总明细 源文件后台下'!F:F,"FBA Inventory Reimbursement - Damaged:Warehouse")</f>
        <v>0</v>
      </c>
      <c r="AN442">
        <f>SUMIFS('总明细 源文件后台下'!W:W,'总明细 源文件后台下'!E:E,E442,'总明细 源文件后台下'!C:C,"Adjustment",'总明细 源文件后台下'!F:F,"FBA Inventory Reimbursement - Customer Service Issue")</f>
        <v>0</v>
      </c>
      <c r="AO442">
        <f>SUMIFS('总明细 源文件后台下'!W:W,'总明细 源文件后台下'!E:E,E442,'总明细 源文件后台下'!C:C,"Adjustment",'总明细 源文件后台下'!F:F,"FBA Inventory Reimbursement - Fee Correction")</f>
        <v>0</v>
      </c>
      <c r="AP442">
        <f>SUMIFS('总明细 源文件后台下'!W:W,'总明细 源文件后台下'!E:E,E442,'总明细 源文件后台下'!C:C,"Adjustment",'总明细 源文件后台下'!F:F,"FBA Inventory Reimbursement - General Adjustment")</f>
        <v>0</v>
      </c>
      <c r="AQ442">
        <f>SUMIFS('总明细 源文件后台下'!W:W,'总明细 源文件后台下'!E:E,E442,'总明细 源文件后台下'!C:C,"Adjustment",'总明细 源文件后台下'!F:F,"FBA Inventory Reimbursement - Lost:Inbound")</f>
        <v>0</v>
      </c>
      <c r="AR442">
        <f>SUMIFS('总明细 源文件后台下'!W:W,'总明细 源文件后台下'!E:E,E442,'总明细 源文件后台下'!C:C,"Adjustment",'总明细 源文件后台下'!F:F,"FBA Inventory Reimbursement - Lost:Warehouse")</f>
        <v>0</v>
      </c>
      <c r="AS442">
        <f>SUMIFS('总明细 源文件后台下'!W:W,'总明细 源文件后台下'!E:E,E442,'总明细 源文件后台下'!C:C,"Adjustment",'总明细 源文件后台下'!F:F,"Non-subscription Fee Adjustment")</f>
        <v>0</v>
      </c>
      <c r="AT442">
        <f>SUMIFS('总明细 源文件后台下'!W:W,'总明细 源文件后台下'!E:E,E442,'总明细 源文件后台下'!C:C,"Adjustment",'总明细 源文件后台下'!F:F,"FBA Inventory Placement Service Fee")</f>
        <v>0</v>
      </c>
      <c r="AV442">
        <f>SUMIF('FBA Customer Return Per Unit Fe'!B:B,E442,'FBA Customer Return Per Unit Fe'!C:C)</f>
        <v>0</v>
      </c>
      <c r="AX442">
        <f>(SUMIF('仓储费 源文件后台下'!C:C,E442,'仓储费 源文件后台下'!V:V))*-1</f>
        <v>0</v>
      </c>
      <c r="AZ442">
        <f>SUMIF('Disposal Fee销毁费用-160.95'!B:B,E442,'Disposal Fee销毁费用-160.95'!D:D)*-1</f>
        <v>0</v>
      </c>
      <c r="BC442">
        <f>IFERROR(VLOOKUP(F442,'优惠券-86.4'!F:I,4,0),0)</f>
        <v>0</v>
      </c>
      <c r="BD442">
        <f>IFERROR(VLOOKUP(F442,'早评-120'!E:H,4,0),0)</f>
        <v>0</v>
      </c>
      <c r="BF442">
        <f t="shared" si="48"/>
        <v>0</v>
      </c>
      <c r="BG442">
        <f t="shared" si="49"/>
        <v>0</v>
      </c>
      <c r="BH442">
        <f t="shared" si="50"/>
        <v>0</v>
      </c>
      <c r="BQ442" s="45">
        <f t="shared" si="51"/>
        <v>0</v>
      </c>
      <c r="BR442">
        <f>SUMIFS('9月销毁明细'!D:D,'9月销毁明细'!A:A,E442,'9月销毁明细'!H:H,"Sellable")</f>
        <v>0</v>
      </c>
      <c r="BS442">
        <f>SUMIFS('9月销毁明细'!G:G,'9月销毁明细'!A:A,E442,'9月销毁明细'!H:H,"Sellable")</f>
        <v>0</v>
      </c>
      <c r="BT442">
        <f>SUMIFS('9月销毁明细'!D:D,'9月销毁明细'!A:A,E442,'9月销毁明细'!H:H,"Unsellable")</f>
        <v>0</v>
      </c>
      <c r="BU442">
        <f>SUMIFS('9月销毁明细'!G:G,'9月销毁明细'!A:A,E442,'9月销毁明细'!H:H,"Unsellable")</f>
        <v>0</v>
      </c>
      <c r="BW442">
        <f>IFERROR(I442*VLOOKUP(F442,'9.3成本表'!C:L,10,0),0)</f>
        <v>0</v>
      </c>
      <c r="BX442">
        <f t="shared" si="52"/>
        <v>0</v>
      </c>
      <c r="CC442" s="45">
        <f t="shared" si="53"/>
        <v>0</v>
      </c>
      <c r="CD442" s="45">
        <f t="shared" si="54"/>
        <v>0</v>
      </c>
      <c r="CE442" s="45">
        <f t="shared" si="55"/>
        <v>0</v>
      </c>
    </row>
    <row r="443" spans="4:83" x14ac:dyDescent="0.25">
      <c r="D443" s="20" t="s">
        <v>995</v>
      </c>
      <c r="E443" s="20" t="s">
        <v>996</v>
      </c>
      <c r="F443" s="20">
        <v>4123</v>
      </c>
      <c r="G443">
        <v>437</v>
      </c>
      <c r="H443" s="20"/>
      <c r="I443">
        <f>SUMIFS('总明细 源文件后台下'!G:G,'总明细 源文件后台下'!E:E,E443,'总明细 源文件后台下'!C:C,"Order")</f>
        <v>0</v>
      </c>
      <c r="J443">
        <f>SUMIFS('总明细 源文件后台下'!M:M,'总明细 源文件后台下'!E:E,E443,'总明细 源文件后台下'!C:C,"Order")</f>
        <v>0</v>
      </c>
      <c r="K443">
        <f>SUMIFS('总明细 源文件后台下'!N:N,'总明细 源文件后台下'!E:E,E443,'总明细 源文件后台下'!C:C,"Order")</f>
        <v>0</v>
      </c>
      <c r="L443">
        <f>SUMIFS('总明细 源文件后台下'!O:O,'总明细 源文件后台下'!E:E,E443,'总明细 源文件后台下'!C:C,"Order")</f>
        <v>0</v>
      </c>
      <c r="M443">
        <f>SUMIFS('总明细 源文件后台下'!P:P,'总明细 源文件后台下'!E:E,E443,'总明细 源文件后台下'!C:C,"Order")</f>
        <v>0</v>
      </c>
      <c r="N443">
        <f>SUMIFS('总明细 源文件后台下'!Q:Q,'总明细 源文件后台下'!E:E,E443,'总明细 源文件后台下'!C:C,"Order")</f>
        <v>0</v>
      </c>
      <c r="O443">
        <f>SUMIFS('总明细 源文件后台下'!R:R,'总明细 源文件后台下'!E:E,E443,'总明细 源文件后台下'!C:C,"Order")</f>
        <v>0</v>
      </c>
      <c r="P443">
        <f>SUMIFS('总明细 源文件后台下'!S:S,'总明细 源文件后台下'!E:E,E443,'总明细 源文件后台下'!C:C,"Order")</f>
        <v>0</v>
      </c>
      <c r="Q443">
        <f>SUMIFS('总明细 源文件后台下'!T:T,'总明细 源文件后台下'!E:E,E443,'总明细 源文件后台下'!C:C,"Order")</f>
        <v>0</v>
      </c>
      <c r="R443">
        <f>SUMIFS('总明细 源文件后台下'!U:U,'总明细 源文件后台下'!E:E,E443,'总明细 源文件后台下'!C:C,"Order")</f>
        <v>0</v>
      </c>
      <c r="S443">
        <f>SUMIFS('总明细 源文件后台下'!V:V,'总明细 源文件后台下'!E:E,E443,'总明细 源文件后台下'!C:C,"Order")</f>
        <v>0</v>
      </c>
      <c r="T443">
        <f>SUMIFS('总明细 源文件后台下'!W:W,'总明细 源文件后台下'!E:E,E443,'总明细 源文件后台下'!C:C,"Order")</f>
        <v>0</v>
      </c>
      <c r="U443">
        <f>SUMIFS('总明细 源文件后台下'!G:G,'总明细 源文件后台下'!E:E,E443,'总明细 源文件后台下'!C:C,"Refund")</f>
        <v>0</v>
      </c>
      <c r="V443">
        <f>SUMIFS('总明细 源文件后台下'!M:M,'总明细 源文件后台下'!E:E,E443,'总明细 源文件后台下'!C:C,"Refund")</f>
        <v>0</v>
      </c>
      <c r="W443">
        <f>SUMIFS('总明细 源文件后台下'!N:N,'总明细 源文件后台下'!E:E,E443,'总明细 源文件后台下'!C:C,"Refund")</f>
        <v>0</v>
      </c>
      <c r="X443">
        <f>SUMIFS('总明细 源文件后台下'!O:O,'总明细 源文件后台下'!E:E,E443,'总明细 源文件后台下'!C:C,"Refund")</f>
        <v>0</v>
      </c>
      <c r="Y443">
        <f>SUMIFS('总明细 源文件后台下'!P:P,'总明细 源文件后台下'!E:E,E443,'总明细 源文件后台下'!C:C,"Refund")</f>
        <v>0</v>
      </c>
      <c r="Z443">
        <f>SUMIFS('总明细 源文件后台下'!Q:Q,'总明细 源文件后台下'!E:E,E443,'总明细 源文件后台下'!C:C,"Refund")</f>
        <v>0</v>
      </c>
      <c r="AA443">
        <f>SUMIFS('总明细 源文件后台下'!R:R,'总明细 源文件后台下'!E:E,E443,'总明细 源文件后台下'!C:C,"Refund")</f>
        <v>0</v>
      </c>
      <c r="AB443">
        <f>SUMIFS('总明细 源文件后台下'!S:S,'总明细 源文件后台下'!E:E,E443,'总明细 源文件后台下'!C:C,"Refund")</f>
        <v>0</v>
      </c>
      <c r="AC443">
        <f>SUMIFS('总明细 源文件后台下'!T:T,'总明细 源文件后台下'!E:E,E443,'总明细 源文件后台下'!C:C,"Refund")</f>
        <v>0</v>
      </c>
      <c r="AD443">
        <f>SUMIFS('总明细 源文件后台下'!U:U,'总明细 源文件后台下'!E:E,E443,'总明细 源文件后台下'!C:C,"Refund")</f>
        <v>0</v>
      </c>
      <c r="AE443">
        <f>SUMIFS('总明细 源文件后台下'!V:V,'总明细 源文件后台下'!E:E,E443,'总明细 源文件后台下'!C:C,"Refund")</f>
        <v>0</v>
      </c>
      <c r="AF443">
        <f>SUMIFS('总明细 源文件后台下'!W:W,'总明细 源文件后台下'!E:E,E443,'总明细 源文件后台下'!C:C,"Refund")</f>
        <v>0</v>
      </c>
      <c r="AK443">
        <f>(SUMIF('广告费 源文件后台下'!G:G,E443,'广告费 源文件后台下'!M:M))*-1</f>
        <v>0</v>
      </c>
      <c r="AL443">
        <f>SUMIFS('总明细 源文件后台下'!W:W,'总明细 源文件后台下'!E:E,E443,'总明细 源文件后台下'!C:C,"Adjustment",'总明细 源文件后台下'!F:F,"FBA Inventory Reimbursement - Customer Return")</f>
        <v>0</v>
      </c>
      <c r="AM443">
        <f>SUMIFS('总明细 源文件后台下'!W:W,'总明细 源文件后台下'!E:E,E443,'总明细 源文件后台下'!C:C,"Adjustment",'总明细 源文件后台下'!F:F,"FBA Inventory Reimbursement - Damaged:Warehouse")</f>
        <v>0</v>
      </c>
      <c r="AN443">
        <f>SUMIFS('总明细 源文件后台下'!W:W,'总明细 源文件后台下'!E:E,E443,'总明细 源文件后台下'!C:C,"Adjustment",'总明细 源文件后台下'!F:F,"FBA Inventory Reimbursement - Customer Service Issue")</f>
        <v>0</v>
      </c>
      <c r="AO443">
        <f>SUMIFS('总明细 源文件后台下'!W:W,'总明细 源文件后台下'!E:E,E443,'总明细 源文件后台下'!C:C,"Adjustment",'总明细 源文件后台下'!F:F,"FBA Inventory Reimbursement - Fee Correction")</f>
        <v>0</v>
      </c>
      <c r="AP443">
        <f>SUMIFS('总明细 源文件后台下'!W:W,'总明细 源文件后台下'!E:E,E443,'总明细 源文件后台下'!C:C,"Adjustment",'总明细 源文件后台下'!F:F,"FBA Inventory Reimbursement - General Adjustment")</f>
        <v>0</v>
      </c>
      <c r="AQ443">
        <f>SUMIFS('总明细 源文件后台下'!W:W,'总明细 源文件后台下'!E:E,E443,'总明细 源文件后台下'!C:C,"Adjustment",'总明细 源文件后台下'!F:F,"FBA Inventory Reimbursement - Lost:Inbound")</f>
        <v>0</v>
      </c>
      <c r="AR443">
        <f>SUMIFS('总明细 源文件后台下'!W:W,'总明细 源文件后台下'!E:E,E443,'总明细 源文件后台下'!C:C,"Adjustment",'总明细 源文件后台下'!F:F,"FBA Inventory Reimbursement - Lost:Warehouse")</f>
        <v>0</v>
      </c>
      <c r="AS443">
        <f>SUMIFS('总明细 源文件后台下'!W:W,'总明细 源文件后台下'!E:E,E443,'总明细 源文件后台下'!C:C,"Adjustment",'总明细 源文件后台下'!F:F,"Non-subscription Fee Adjustment")</f>
        <v>0</v>
      </c>
      <c r="AT443">
        <f>SUMIFS('总明细 源文件后台下'!W:W,'总明细 源文件后台下'!E:E,E443,'总明细 源文件后台下'!C:C,"Adjustment",'总明细 源文件后台下'!F:F,"FBA Inventory Placement Service Fee")</f>
        <v>0</v>
      </c>
      <c r="AV443">
        <f>SUMIF('FBA Customer Return Per Unit Fe'!B:B,E443,'FBA Customer Return Per Unit Fe'!C:C)</f>
        <v>0</v>
      </c>
      <c r="AX443">
        <f>(SUMIF('仓储费 源文件后台下'!C:C,E443,'仓储费 源文件后台下'!V:V))*-1</f>
        <v>0</v>
      </c>
      <c r="AZ443">
        <f>SUMIF('Disposal Fee销毁费用-160.95'!B:B,E443,'Disposal Fee销毁费用-160.95'!D:D)*-1</f>
        <v>0</v>
      </c>
      <c r="BC443">
        <f>IFERROR(VLOOKUP(F443,'优惠券-86.4'!F:I,4,0),0)</f>
        <v>0</v>
      </c>
      <c r="BD443">
        <f>IFERROR(VLOOKUP(F443,'早评-120'!E:H,4,0),0)</f>
        <v>0</v>
      </c>
      <c r="BF443">
        <f t="shared" si="48"/>
        <v>0</v>
      </c>
      <c r="BG443">
        <f t="shared" si="49"/>
        <v>0</v>
      </c>
      <c r="BH443">
        <f t="shared" si="50"/>
        <v>0</v>
      </c>
      <c r="BQ443" s="45">
        <f t="shared" si="51"/>
        <v>0</v>
      </c>
      <c r="BR443">
        <f>SUMIFS('9月销毁明细'!D:D,'9月销毁明细'!A:A,E443,'9月销毁明细'!H:H,"Sellable")</f>
        <v>0</v>
      </c>
      <c r="BS443">
        <f>SUMIFS('9月销毁明细'!G:G,'9月销毁明细'!A:A,E443,'9月销毁明细'!H:H,"Sellable")</f>
        <v>0</v>
      </c>
      <c r="BT443">
        <f>SUMIFS('9月销毁明细'!D:D,'9月销毁明细'!A:A,E443,'9月销毁明细'!H:H,"Unsellable")</f>
        <v>0</v>
      </c>
      <c r="BU443">
        <f>SUMIFS('9月销毁明细'!G:G,'9月销毁明细'!A:A,E443,'9月销毁明细'!H:H,"Unsellable")</f>
        <v>0</v>
      </c>
      <c r="BW443">
        <f>IFERROR(I443*VLOOKUP(F443,'9.3成本表'!C:L,10,0),0)</f>
        <v>0</v>
      </c>
      <c r="BX443">
        <f t="shared" si="52"/>
        <v>0</v>
      </c>
      <c r="CC443" s="45">
        <f t="shared" si="53"/>
        <v>0</v>
      </c>
      <c r="CD443" s="45">
        <f t="shared" si="54"/>
        <v>0</v>
      </c>
      <c r="CE443" s="45">
        <f t="shared" si="55"/>
        <v>0</v>
      </c>
    </row>
    <row r="444" spans="4:83" x14ac:dyDescent="0.25">
      <c r="D444" s="20" t="s">
        <v>997</v>
      </c>
      <c r="E444" s="20" t="s">
        <v>998</v>
      </c>
      <c r="F444" s="20">
        <v>4123</v>
      </c>
      <c r="G444">
        <v>438</v>
      </c>
      <c r="H444" s="20"/>
      <c r="I444">
        <f>SUMIFS('总明细 源文件后台下'!G:G,'总明细 源文件后台下'!E:E,E444,'总明细 源文件后台下'!C:C,"Order")</f>
        <v>0</v>
      </c>
      <c r="J444">
        <f>SUMIFS('总明细 源文件后台下'!M:M,'总明细 源文件后台下'!E:E,E444,'总明细 源文件后台下'!C:C,"Order")</f>
        <v>0</v>
      </c>
      <c r="K444">
        <f>SUMIFS('总明细 源文件后台下'!N:N,'总明细 源文件后台下'!E:E,E444,'总明细 源文件后台下'!C:C,"Order")</f>
        <v>0</v>
      </c>
      <c r="L444">
        <f>SUMIFS('总明细 源文件后台下'!O:O,'总明细 源文件后台下'!E:E,E444,'总明细 源文件后台下'!C:C,"Order")</f>
        <v>0</v>
      </c>
      <c r="M444">
        <f>SUMIFS('总明细 源文件后台下'!P:P,'总明细 源文件后台下'!E:E,E444,'总明细 源文件后台下'!C:C,"Order")</f>
        <v>0</v>
      </c>
      <c r="N444">
        <f>SUMIFS('总明细 源文件后台下'!Q:Q,'总明细 源文件后台下'!E:E,E444,'总明细 源文件后台下'!C:C,"Order")</f>
        <v>0</v>
      </c>
      <c r="O444">
        <f>SUMIFS('总明细 源文件后台下'!R:R,'总明细 源文件后台下'!E:E,E444,'总明细 源文件后台下'!C:C,"Order")</f>
        <v>0</v>
      </c>
      <c r="P444">
        <f>SUMIFS('总明细 源文件后台下'!S:S,'总明细 源文件后台下'!E:E,E444,'总明细 源文件后台下'!C:C,"Order")</f>
        <v>0</v>
      </c>
      <c r="Q444">
        <f>SUMIFS('总明细 源文件后台下'!T:T,'总明细 源文件后台下'!E:E,E444,'总明细 源文件后台下'!C:C,"Order")</f>
        <v>0</v>
      </c>
      <c r="R444">
        <f>SUMIFS('总明细 源文件后台下'!U:U,'总明细 源文件后台下'!E:E,E444,'总明细 源文件后台下'!C:C,"Order")</f>
        <v>0</v>
      </c>
      <c r="S444">
        <f>SUMIFS('总明细 源文件后台下'!V:V,'总明细 源文件后台下'!E:E,E444,'总明细 源文件后台下'!C:C,"Order")</f>
        <v>0</v>
      </c>
      <c r="T444">
        <f>SUMIFS('总明细 源文件后台下'!W:W,'总明细 源文件后台下'!E:E,E444,'总明细 源文件后台下'!C:C,"Order")</f>
        <v>0</v>
      </c>
      <c r="U444">
        <f>SUMIFS('总明细 源文件后台下'!G:G,'总明细 源文件后台下'!E:E,E444,'总明细 源文件后台下'!C:C,"Refund")</f>
        <v>0</v>
      </c>
      <c r="V444">
        <f>SUMIFS('总明细 源文件后台下'!M:M,'总明细 源文件后台下'!E:E,E444,'总明细 源文件后台下'!C:C,"Refund")</f>
        <v>0</v>
      </c>
      <c r="W444">
        <f>SUMIFS('总明细 源文件后台下'!N:N,'总明细 源文件后台下'!E:E,E444,'总明细 源文件后台下'!C:C,"Refund")</f>
        <v>0</v>
      </c>
      <c r="X444">
        <f>SUMIFS('总明细 源文件后台下'!O:O,'总明细 源文件后台下'!E:E,E444,'总明细 源文件后台下'!C:C,"Refund")</f>
        <v>0</v>
      </c>
      <c r="Y444">
        <f>SUMIFS('总明细 源文件后台下'!P:P,'总明细 源文件后台下'!E:E,E444,'总明细 源文件后台下'!C:C,"Refund")</f>
        <v>0</v>
      </c>
      <c r="Z444">
        <f>SUMIFS('总明细 源文件后台下'!Q:Q,'总明细 源文件后台下'!E:E,E444,'总明细 源文件后台下'!C:C,"Refund")</f>
        <v>0</v>
      </c>
      <c r="AA444">
        <f>SUMIFS('总明细 源文件后台下'!R:R,'总明细 源文件后台下'!E:E,E444,'总明细 源文件后台下'!C:C,"Refund")</f>
        <v>0</v>
      </c>
      <c r="AB444">
        <f>SUMIFS('总明细 源文件后台下'!S:S,'总明细 源文件后台下'!E:E,E444,'总明细 源文件后台下'!C:C,"Refund")</f>
        <v>0</v>
      </c>
      <c r="AC444">
        <f>SUMIFS('总明细 源文件后台下'!T:T,'总明细 源文件后台下'!E:E,E444,'总明细 源文件后台下'!C:C,"Refund")</f>
        <v>0</v>
      </c>
      <c r="AD444">
        <f>SUMIFS('总明细 源文件后台下'!U:U,'总明细 源文件后台下'!E:E,E444,'总明细 源文件后台下'!C:C,"Refund")</f>
        <v>0</v>
      </c>
      <c r="AE444">
        <f>SUMIFS('总明细 源文件后台下'!V:V,'总明细 源文件后台下'!E:E,E444,'总明细 源文件后台下'!C:C,"Refund")</f>
        <v>0</v>
      </c>
      <c r="AF444">
        <f>SUMIFS('总明细 源文件后台下'!W:W,'总明细 源文件后台下'!E:E,E444,'总明细 源文件后台下'!C:C,"Refund")</f>
        <v>0</v>
      </c>
      <c r="AK444">
        <f>(SUMIF('广告费 源文件后台下'!G:G,E444,'广告费 源文件后台下'!M:M))*-1</f>
        <v>0</v>
      </c>
      <c r="AL444">
        <f>SUMIFS('总明细 源文件后台下'!W:W,'总明细 源文件后台下'!E:E,E444,'总明细 源文件后台下'!C:C,"Adjustment",'总明细 源文件后台下'!F:F,"FBA Inventory Reimbursement - Customer Return")</f>
        <v>0</v>
      </c>
      <c r="AM444">
        <f>SUMIFS('总明细 源文件后台下'!W:W,'总明细 源文件后台下'!E:E,E444,'总明细 源文件后台下'!C:C,"Adjustment",'总明细 源文件后台下'!F:F,"FBA Inventory Reimbursement - Damaged:Warehouse")</f>
        <v>0</v>
      </c>
      <c r="AN444">
        <f>SUMIFS('总明细 源文件后台下'!W:W,'总明细 源文件后台下'!E:E,E444,'总明细 源文件后台下'!C:C,"Adjustment",'总明细 源文件后台下'!F:F,"FBA Inventory Reimbursement - Customer Service Issue")</f>
        <v>0</v>
      </c>
      <c r="AO444">
        <f>SUMIFS('总明细 源文件后台下'!W:W,'总明细 源文件后台下'!E:E,E444,'总明细 源文件后台下'!C:C,"Adjustment",'总明细 源文件后台下'!F:F,"FBA Inventory Reimbursement - Fee Correction")</f>
        <v>0</v>
      </c>
      <c r="AP444">
        <f>SUMIFS('总明细 源文件后台下'!W:W,'总明细 源文件后台下'!E:E,E444,'总明细 源文件后台下'!C:C,"Adjustment",'总明细 源文件后台下'!F:F,"FBA Inventory Reimbursement - General Adjustment")</f>
        <v>0</v>
      </c>
      <c r="AQ444">
        <f>SUMIFS('总明细 源文件后台下'!W:W,'总明细 源文件后台下'!E:E,E444,'总明细 源文件后台下'!C:C,"Adjustment",'总明细 源文件后台下'!F:F,"FBA Inventory Reimbursement - Lost:Inbound")</f>
        <v>0</v>
      </c>
      <c r="AR444">
        <f>SUMIFS('总明细 源文件后台下'!W:W,'总明细 源文件后台下'!E:E,E444,'总明细 源文件后台下'!C:C,"Adjustment",'总明细 源文件后台下'!F:F,"FBA Inventory Reimbursement - Lost:Warehouse")</f>
        <v>0</v>
      </c>
      <c r="AS444">
        <f>SUMIFS('总明细 源文件后台下'!W:W,'总明细 源文件后台下'!E:E,E444,'总明细 源文件后台下'!C:C,"Adjustment",'总明细 源文件后台下'!F:F,"Non-subscription Fee Adjustment")</f>
        <v>0</v>
      </c>
      <c r="AT444">
        <f>SUMIFS('总明细 源文件后台下'!W:W,'总明细 源文件后台下'!E:E,E444,'总明细 源文件后台下'!C:C,"Adjustment",'总明细 源文件后台下'!F:F,"FBA Inventory Placement Service Fee")</f>
        <v>0</v>
      </c>
      <c r="AV444">
        <f>SUMIF('FBA Customer Return Per Unit Fe'!B:B,E444,'FBA Customer Return Per Unit Fe'!C:C)</f>
        <v>0</v>
      </c>
      <c r="AX444">
        <f>(SUMIF('仓储费 源文件后台下'!C:C,E444,'仓储费 源文件后台下'!V:V))*-1</f>
        <v>0</v>
      </c>
      <c r="AZ444">
        <f>SUMIF('Disposal Fee销毁费用-160.95'!B:B,E444,'Disposal Fee销毁费用-160.95'!D:D)*-1</f>
        <v>0</v>
      </c>
      <c r="BC444">
        <f>IFERROR(VLOOKUP(F444,'优惠券-86.4'!F:I,4,0),0)</f>
        <v>0</v>
      </c>
      <c r="BD444">
        <f>IFERROR(VLOOKUP(F444,'早评-120'!E:H,4,0),0)</f>
        <v>0</v>
      </c>
      <c r="BF444">
        <f t="shared" si="48"/>
        <v>0</v>
      </c>
      <c r="BG444">
        <f t="shared" si="49"/>
        <v>0</v>
      </c>
      <c r="BH444">
        <f t="shared" si="50"/>
        <v>0</v>
      </c>
      <c r="BQ444" s="45">
        <f t="shared" si="51"/>
        <v>0</v>
      </c>
      <c r="BR444">
        <f>SUMIFS('9月销毁明细'!D:D,'9月销毁明细'!A:A,E444,'9月销毁明细'!H:H,"Sellable")</f>
        <v>0</v>
      </c>
      <c r="BS444">
        <f>SUMIFS('9月销毁明细'!G:G,'9月销毁明细'!A:A,E444,'9月销毁明细'!H:H,"Sellable")</f>
        <v>0</v>
      </c>
      <c r="BT444">
        <f>SUMIFS('9月销毁明细'!D:D,'9月销毁明细'!A:A,E444,'9月销毁明细'!H:H,"Unsellable")</f>
        <v>0</v>
      </c>
      <c r="BU444">
        <f>SUMIFS('9月销毁明细'!G:G,'9月销毁明细'!A:A,E444,'9月销毁明细'!H:H,"Unsellable")</f>
        <v>0</v>
      </c>
      <c r="BW444">
        <f>IFERROR(I444*VLOOKUP(F444,'9.3成本表'!C:L,10,0),0)</f>
        <v>0</v>
      </c>
      <c r="BX444">
        <f t="shared" si="52"/>
        <v>0</v>
      </c>
      <c r="CC444" s="45">
        <f t="shared" si="53"/>
        <v>0</v>
      </c>
      <c r="CD444" s="45">
        <f t="shared" si="54"/>
        <v>0</v>
      </c>
      <c r="CE444" s="45">
        <f t="shared" si="55"/>
        <v>0</v>
      </c>
    </row>
    <row r="445" spans="4:83" x14ac:dyDescent="0.25">
      <c r="D445" s="20" t="s">
        <v>999</v>
      </c>
      <c r="E445" s="20" t="s">
        <v>1000</v>
      </c>
      <c r="F445" s="20">
        <v>4123</v>
      </c>
      <c r="G445">
        <v>439</v>
      </c>
      <c r="H445" s="20"/>
      <c r="I445">
        <f>SUMIFS('总明细 源文件后台下'!G:G,'总明细 源文件后台下'!E:E,E445,'总明细 源文件后台下'!C:C,"Order")</f>
        <v>0</v>
      </c>
      <c r="J445">
        <f>SUMIFS('总明细 源文件后台下'!M:M,'总明细 源文件后台下'!E:E,E445,'总明细 源文件后台下'!C:C,"Order")</f>
        <v>0</v>
      </c>
      <c r="K445">
        <f>SUMIFS('总明细 源文件后台下'!N:N,'总明细 源文件后台下'!E:E,E445,'总明细 源文件后台下'!C:C,"Order")</f>
        <v>0</v>
      </c>
      <c r="L445">
        <f>SUMIFS('总明细 源文件后台下'!O:O,'总明细 源文件后台下'!E:E,E445,'总明细 源文件后台下'!C:C,"Order")</f>
        <v>0</v>
      </c>
      <c r="M445">
        <f>SUMIFS('总明细 源文件后台下'!P:P,'总明细 源文件后台下'!E:E,E445,'总明细 源文件后台下'!C:C,"Order")</f>
        <v>0</v>
      </c>
      <c r="N445">
        <f>SUMIFS('总明细 源文件后台下'!Q:Q,'总明细 源文件后台下'!E:E,E445,'总明细 源文件后台下'!C:C,"Order")</f>
        <v>0</v>
      </c>
      <c r="O445">
        <f>SUMIFS('总明细 源文件后台下'!R:R,'总明细 源文件后台下'!E:E,E445,'总明细 源文件后台下'!C:C,"Order")</f>
        <v>0</v>
      </c>
      <c r="P445">
        <f>SUMIFS('总明细 源文件后台下'!S:S,'总明细 源文件后台下'!E:E,E445,'总明细 源文件后台下'!C:C,"Order")</f>
        <v>0</v>
      </c>
      <c r="Q445">
        <f>SUMIFS('总明细 源文件后台下'!T:T,'总明细 源文件后台下'!E:E,E445,'总明细 源文件后台下'!C:C,"Order")</f>
        <v>0</v>
      </c>
      <c r="R445">
        <f>SUMIFS('总明细 源文件后台下'!U:U,'总明细 源文件后台下'!E:E,E445,'总明细 源文件后台下'!C:C,"Order")</f>
        <v>0</v>
      </c>
      <c r="S445">
        <f>SUMIFS('总明细 源文件后台下'!V:V,'总明细 源文件后台下'!E:E,E445,'总明细 源文件后台下'!C:C,"Order")</f>
        <v>0</v>
      </c>
      <c r="T445">
        <f>SUMIFS('总明细 源文件后台下'!W:W,'总明细 源文件后台下'!E:E,E445,'总明细 源文件后台下'!C:C,"Order")</f>
        <v>0</v>
      </c>
      <c r="U445">
        <f>SUMIFS('总明细 源文件后台下'!G:G,'总明细 源文件后台下'!E:E,E445,'总明细 源文件后台下'!C:C,"Refund")</f>
        <v>0</v>
      </c>
      <c r="V445">
        <f>SUMIFS('总明细 源文件后台下'!M:M,'总明细 源文件后台下'!E:E,E445,'总明细 源文件后台下'!C:C,"Refund")</f>
        <v>0</v>
      </c>
      <c r="W445">
        <f>SUMIFS('总明细 源文件后台下'!N:N,'总明细 源文件后台下'!E:E,E445,'总明细 源文件后台下'!C:C,"Refund")</f>
        <v>0</v>
      </c>
      <c r="X445">
        <f>SUMIFS('总明细 源文件后台下'!O:O,'总明细 源文件后台下'!E:E,E445,'总明细 源文件后台下'!C:C,"Refund")</f>
        <v>0</v>
      </c>
      <c r="Y445">
        <f>SUMIFS('总明细 源文件后台下'!P:P,'总明细 源文件后台下'!E:E,E445,'总明细 源文件后台下'!C:C,"Refund")</f>
        <v>0</v>
      </c>
      <c r="Z445">
        <f>SUMIFS('总明细 源文件后台下'!Q:Q,'总明细 源文件后台下'!E:E,E445,'总明细 源文件后台下'!C:C,"Refund")</f>
        <v>0</v>
      </c>
      <c r="AA445">
        <f>SUMIFS('总明细 源文件后台下'!R:R,'总明细 源文件后台下'!E:E,E445,'总明细 源文件后台下'!C:C,"Refund")</f>
        <v>0</v>
      </c>
      <c r="AB445">
        <f>SUMIFS('总明细 源文件后台下'!S:S,'总明细 源文件后台下'!E:E,E445,'总明细 源文件后台下'!C:C,"Refund")</f>
        <v>0</v>
      </c>
      <c r="AC445">
        <f>SUMIFS('总明细 源文件后台下'!T:T,'总明细 源文件后台下'!E:E,E445,'总明细 源文件后台下'!C:C,"Refund")</f>
        <v>0</v>
      </c>
      <c r="AD445">
        <f>SUMIFS('总明细 源文件后台下'!U:U,'总明细 源文件后台下'!E:E,E445,'总明细 源文件后台下'!C:C,"Refund")</f>
        <v>0</v>
      </c>
      <c r="AE445">
        <f>SUMIFS('总明细 源文件后台下'!V:V,'总明细 源文件后台下'!E:E,E445,'总明细 源文件后台下'!C:C,"Refund")</f>
        <v>0</v>
      </c>
      <c r="AF445">
        <f>SUMIFS('总明细 源文件后台下'!W:W,'总明细 源文件后台下'!E:E,E445,'总明细 源文件后台下'!C:C,"Refund")</f>
        <v>0</v>
      </c>
      <c r="AK445">
        <f>(SUMIF('广告费 源文件后台下'!G:G,E445,'广告费 源文件后台下'!M:M))*-1</f>
        <v>0</v>
      </c>
      <c r="AL445">
        <f>SUMIFS('总明细 源文件后台下'!W:W,'总明细 源文件后台下'!E:E,E445,'总明细 源文件后台下'!C:C,"Adjustment",'总明细 源文件后台下'!F:F,"FBA Inventory Reimbursement - Customer Return")</f>
        <v>0</v>
      </c>
      <c r="AM445">
        <f>SUMIFS('总明细 源文件后台下'!W:W,'总明细 源文件后台下'!E:E,E445,'总明细 源文件后台下'!C:C,"Adjustment",'总明细 源文件后台下'!F:F,"FBA Inventory Reimbursement - Damaged:Warehouse")</f>
        <v>0</v>
      </c>
      <c r="AN445">
        <f>SUMIFS('总明细 源文件后台下'!W:W,'总明细 源文件后台下'!E:E,E445,'总明细 源文件后台下'!C:C,"Adjustment",'总明细 源文件后台下'!F:F,"FBA Inventory Reimbursement - Customer Service Issue")</f>
        <v>0</v>
      </c>
      <c r="AO445">
        <f>SUMIFS('总明细 源文件后台下'!W:W,'总明细 源文件后台下'!E:E,E445,'总明细 源文件后台下'!C:C,"Adjustment",'总明细 源文件后台下'!F:F,"FBA Inventory Reimbursement - Fee Correction")</f>
        <v>0</v>
      </c>
      <c r="AP445">
        <f>SUMIFS('总明细 源文件后台下'!W:W,'总明细 源文件后台下'!E:E,E445,'总明细 源文件后台下'!C:C,"Adjustment",'总明细 源文件后台下'!F:F,"FBA Inventory Reimbursement - General Adjustment")</f>
        <v>0</v>
      </c>
      <c r="AQ445">
        <f>SUMIFS('总明细 源文件后台下'!W:W,'总明细 源文件后台下'!E:E,E445,'总明细 源文件后台下'!C:C,"Adjustment",'总明细 源文件后台下'!F:F,"FBA Inventory Reimbursement - Lost:Inbound")</f>
        <v>0</v>
      </c>
      <c r="AR445">
        <f>SUMIFS('总明细 源文件后台下'!W:W,'总明细 源文件后台下'!E:E,E445,'总明细 源文件后台下'!C:C,"Adjustment",'总明细 源文件后台下'!F:F,"FBA Inventory Reimbursement - Lost:Warehouse")</f>
        <v>0</v>
      </c>
      <c r="AS445">
        <f>SUMIFS('总明细 源文件后台下'!W:W,'总明细 源文件后台下'!E:E,E445,'总明细 源文件后台下'!C:C,"Adjustment",'总明细 源文件后台下'!F:F,"Non-subscription Fee Adjustment")</f>
        <v>0</v>
      </c>
      <c r="AT445">
        <f>SUMIFS('总明细 源文件后台下'!W:W,'总明细 源文件后台下'!E:E,E445,'总明细 源文件后台下'!C:C,"Adjustment",'总明细 源文件后台下'!F:F,"FBA Inventory Placement Service Fee")</f>
        <v>0</v>
      </c>
      <c r="AV445">
        <f>SUMIF('FBA Customer Return Per Unit Fe'!B:B,E445,'FBA Customer Return Per Unit Fe'!C:C)</f>
        <v>0</v>
      </c>
      <c r="AX445">
        <f>(SUMIF('仓储费 源文件后台下'!C:C,E445,'仓储费 源文件后台下'!V:V))*-1</f>
        <v>0</v>
      </c>
      <c r="AZ445">
        <f>SUMIF('Disposal Fee销毁费用-160.95'!B:B,E445,'Disposal Fee销毁费用-160.95'!D:D)*-1</f>
        <v>0</v>
      </c>
      <c r="BC445">
        <f>IFERROR(VLOOKUP(F445,'优惠券-86.4'!F:I,4,0),0)</f>
        <v>0</v>
      </c>
      <c r="BD445">
        <f>IFERROR(VLOOKUP(F445,'早评-120'!E:H,4,0),0)</f>
        <v>0</v>
      </c>
      <c r="BF445">
        <f t="shared" si="48"/>
        <v>0</v>
      </c>
      <c r="BG445">
        <f t="shared" si="49"/>
        <v>0</v>
      </c>
      <c r="BH445">
        <f t="shared" si="50"/>
        <v>0</v>
      </c>
      <c r="BQ445" s="45">
        <f t="shared" si="51"/>
        <v>0</v>
      </c>
      <c r="BR445">
        <f>SUMIFS('9月销毁明细'!D:D,'9月销毁明细'!A:A,E445,'9月销毁明细'!H:H,"Sellable")</f>
        <v>0</v>
      </c>
      <c r="BS445">
        <f>SUMIFS('9月销毁明细'!G:G,'9月销毁明细'!A:A,E445,'9月销毁明细'!H:H,"Sellable")</f>
        <v>0</v>
      </c>
      <c r="BT445">
        <f>SUMIFS('9月销毁明细'!D:D,'9月销毁明细'!A:A,E445,'9月销毁明细'!H:H,"Unsellable")</f>
        <v>0</v>
      </c>
      <c r="BU445">
        <f>SUMIFS('9月销毁明细'!G:G,'9月销毁明细'!A:A,E445,'9月销毁明细'!H:H,"Unsellable")</f>
        <v>0</v>
      </c>
      <c r="BW445">
        <f>IFERROR(I445*VLOOKUP(F445,'9.3成本表'!C:L,10,0),0)</f>
        <v>0</v>
      </c>
      <c r="BX445">
        <f t="shared" si="52"/>
        <v>0</v>
      </c>
      <c r="CC445" s="45">
        <f t="shared" si="53"/>
        <v>0</v>
      </c>
      <c r="CD445" s="45">
        <f t="shared" si="54"/>
        <v>0</v>
      </c>
      <c r="CE445" s="45">
        <f t="shared" si="55"/>
        <v>0</v>
      </c>
    </row>
    <row r="446" spans="4:83" x14ac:dyDescent="0.25">
      <c r="D446" s="20" t="s">
        <v>1001</v>
      </c>
      <c r="E446" s="20" t="s">
        <v>1002</v>
      </c>
      <c r="F446" s="20">
        <v>4123</v>
      </c>
      <c r="G446">
        <v>440</v>
      </c>
      <c r="H446" s="20"/>
      <c r="I446">
        <f>SUMIFS('总明细 源文件后台下'!G:G,'总明细 源文件后台下'!E:E,E446,'总明细 源文件后台下'!C:C,"Order")</f>
        <v>0</v>
      </c>
      <c r="J446">
        <f>SUMIFS('总明细 源文件后台下'!M:M,'总明细 源文件后台下'!E:E,E446,'总明细 源文件后台下'!C:C,"Order")</f>
        <v>0</v>
      </c>
      <c r="K446">
        <f>SUMIFS('总明细 源文件后台下'!N:N,'总明细 源文件后台下'!E:E,E446,'总明细 源文件后台下'!C:C,"Order")</f>
        <v>0</v>
      </c>
      <c r="L446">
        <f>SUMIFS('总明细 源文件后台下'!O:O,'总明细 源文件后台下'!E:E,E446,'总明细 源文件后台下'!C:C,"Order")</f>
        <v>0</v>
      </c>
      <c r="M446">
        <f>SUMIFS('总明细 源文件后台下'!P:P,'总明细 源文件后台下'!E:E,E446,'总明细 源文件后台下'!C:C,"Order")</f>
        <v>0</v>
      </c>
      <c r="N446">
        <f>SUMIFS('总明细 源文件后台下'!Q:Q,'总明细 源文件后台下'!E:E,E446,'总明细 源文件后台下'!C:C,"Order")</f>
        <v>0</v>
      </c>
      <c r="O446">
        <f>SUMIFS('总明细 源文件后台下'!R:R,'总明细 源文件后台下'!E:E,E446,'总明细 源文件后台下'!C:C,"Order")</f>
        <v>0</v>
      </c>
      <c r="P446">
        <f>SUMIFS('总明细 源文件后台下'!S:S,'总明细 源文件后台下'!E:E,E446,'总明细 源文件后台下'!C:C,"Order")</f>
        <v>0</v>
      </c>
      <c r="Q446">
        <f>SUMIFS('总明细 源文件后台下'!T:T,'总明细 源文件后台下'!E:E,E446,'总明细 源文件后台下'!C:C,"Order")</f>
        <v>0</v>
      </c>
      <c r="R446">
        <f>SUMIFS('总明细 源文件后台下'!U:U,'总明细 源文件后台下'!E:E,E446,'总明细 源文件后台下'!C:C,"Order")</f>
        <v>0</v>
      </c>
      <c r="S446">
        <f>SUMIFS('总明细 源文件后台下'!V:V,'总明细 源文件后台下'!E:E,E446,'总明细 源文件后台下'!C:C,"Order")</f>
        <v>0</v>
      </c>
      <c r="T446">
        <f>SUMIFS('总明细 源文件后台下'!W:W,'总明细 源文件后台下'!E:E,E446,'总明细 源文件后台下'!C:C,"Order")</f>
        <v>0</v>
      </c>
      <c r="U446">
        <f>SUMIFS('总明细 源文件后台下'!G:G,'总明细 源文件后台下'!E:E,E446,'总明细 源文件后台下'!C:C,"Refund")</f>
        <v>0</v>
      </c>
      <c r="V446">
        <f>SUMIFS('总明细 源文件后台下'!M:M,'总明细 源文件后台下'!E:E,E446,'总明细 源文件后台下'!C:C,"Refund")</f>
        <v>0</v>
      </c>
      <c r="W446">
        <f>SUMIFS('总明细 源文件后台下'!N:N,'总明细 源文件后台下'!E:E,E446,'总明细 源文件后台下'!C:C,"Refund")</f>
        <v>0</v>
      </c>
      <c r="X446">
        <f>SUMIFS('总明细 源文件后台下'!O:O,'总明细 源文件后台下'!E:E,E446,'总明细 源文件后台下'!C:C,"Refund")</f>
        <v>0</v>
      </c>
      <c r="Y446">
        <f>SUMIFS('总明细 源文件后台下'!P:P,'总明细 源文件后台下'!E:E,E446,'总明细 源文件后台下'!C:C,"Refund")</f>
        <v>0</v>
      </c>
      <c r="Z446">
        <f>SUMIFS('总明细 源文件后台下'!Q:Q,'总明细 源文件后台下'!E:E,E446,'总明细 源文件后台下'!C:C,"Refund")</f>
        <v>0</v>
      </c>
      <c r="AA446">
        <f>SUMIFS('总明细 源文件后台下'!R:R,'总明细 源文件后台下'!E:E,E446,'总明细 源文件后台下'!C:C,"Refund")</f>
        <v>0</v>
      </c>
      <c r="AB446">
        <f>SUMIFS('总明细 源文件后台下'!S:S,'总明细 源文件后台下'!E:E,E446,'总明细 源文件后台下'!C:C,"Refund")</f>
        <v>0</v>
      </c>
      <c r="AC446">
        <f>SUMIFS('总明细 源文件后台下'!T:T,'总明细 源文件后台下'!E:E,E446,'总明细 源文件后台下'!C:C,"Refund")</f>
        <v>0</v>
      </c>
      <c r="AD446">
        <f>SUMIFS('总明细 源文件后台下'!U:U,'总明细 源文件后台下'!E:E,E446,'总明细 源文件后台下'!C:C,"Refund")</f>
        <v>0</v>
      </c>
      <c r="AE446">
        <f>SUMIFS('总明细 源文件后台下'!V:V,'总明细 源文件后台下'!E:E,E446,'总明细 源文件后台下'!C:C,"Refund")</f>
        <v>0</v>
      </c>
      <c r="AF446">
        <f>SUMIFS('总明细 源文件后台下'!W:W,'总明细 源文件后台下'!E:E,E446,'总明细 源文件后台下'!C:C,"Refund")</f>
        <v>0</v>
      </c>
      <c r="AK446">
        <f>(SUMIF('广告费 源文件后台下'!G:G,E446,'广告费 源文件后台下'!M:M))*-1</f>
        <v>0</v>
      </c>
      <c r="AL446">
        <f>SUMIFS('总明细 源文件后台下'!W:W,'总明细 源文件后台下'!E:E,E446,'总明细 源文件后台下'!C:C,"Adjustment",'总明细 源文件后台下'!F:F,"FBA Inventory Reimbursement - Customer Return")</f>
        <v>0</v>
      </c>
      <c r="AM446">
        <f>SUMIFS('总明细 源文件后台下'!W:W,'总明细 源文件后台下'!E:E,E446,'总明细 源文件后台下'!C:C,"Adjustment",'总明细 源文件后台下'!F:F,"FBA Inventory Reimbursement - Damaged:Warehouse")</f>
        <v>0</v>
      </c>
      <c r="AN446">
        <f>SUMIFS('总明细 源文件后台下'!W:W,'总明细 源文件后台下'!E:E,E446,'总明细 源文件后台下'!C:C,"Adjustment",'总明细 源文件后台下'!F:F,"FBA Inventory Reimbursement - Customer Service Issue")</f>
        <v>0</v>
      </c>
      <c r="AO446">
        <f>SUMIFS('总明细 源文件后台下'!W:W,'总明细 源文件后台下'!E:E,E446,'总明细 源文件后台下'!C:C,"Adjustment",'总明细 源文件后台下'!F:F,"FBA Inventory Reimbursement - Fee Correction")</f>
        <v>0</v>
      </c>
      <c r="AP446">
        <f>SUMIFS('总明细 源文件后台下'!W:W,'总明细 源文件后台下'!E:E,E446,'总明细 源文件后台下'!C:C,"Adjustment",'总明细 源文件后台下'!F:F,"FBA Inventory Reimbursement - General Adjustment")</f>
        <v>0</v>
      </c>
      <c r="AQ446">
        <f>SUMIFS('总明细 源文件后台下'!W:W,'总明细 源文件后台下'!E:E,E446,'总明细 源文件后台下'!C:C,"Adjustment",'总明细 源文件后台下'!F:F,"FBA Inventory Reimbursement - Lost:Inbound")</f>
        <v>0</v>
      </c>
      <c r="AR446">
        <f>SUMIFS('总明细 源文件后台下'!W:W,'总明细 源文件后台下'!E:E,E446,'总明细 源文件后台下'!C:C,"Adjustment",'总明细 源文件后台下'!F:F,"FBA Inventory Reimbursement - Lost:Warehouse")</f>
        <v>0</v>
      </c>
      <c r="AS446">
        <f>SUMIFS('总明细 源文件后台下'!W:W,'总明细 源文件后台下'!E:E,E446,'总明细 源文件后台下'!C:C,"Adjustment",'总明细 源文件后台下'!F:F,"Non-subscription Fee Adjustment")</f>
        <v>0</v>
      </c>
      <c r="AT446">
        <f>SUMIFS('总明细 源文件后台下'!W:W,'总明细 源文件后台下'!E:E,E446,'总明细 源文件后台下'!C:C,"Adjustment",'总明细 源文件后台下'!F:F,"FBA Inventory Placement Service Fee")</f>
        <v>0</v>
      </c>
      <c r="AV446">
        <f>SUMIF('FBA Customer Return Per Unit Fe'!B:B,E446,'FBA Customer Return Per Unit Fe'!C:C)</f>
        <v>0</v>
      </c>
      <c r="AX446">
        <f>(SUMIF('仓储费 源文件后台下'!C:C,E446,'仓储费 源文件后台下'!V:V))*-1</f>
        <v>0</v>
      </c>
      <c r="AZ446">
        <f>SUMIF('Disposal Fee销毁费用-160.95'!B:B,E446,'Disposal Fee销毁费用-160.95'!D:D)*-1</f>
        <v>0</v>
      </c>
      <c r="BC446">
        <f>IFERROR(VLOOKUP(F446,'优惠券-86.4'!F:I,4,0),0)</f>
        <v>0</v>
      </c>
      <c r="BD446">
        <f>IFERROR(VLOOKUP(F446,'早评-120'!E:H,4,0),0)</f>
        <v>0</v>
      </c>
      <c r="BF446">
        <f t="shared" si="48"/>
        <v>0</v>
      </c>
      <c r="BG446">
        <f t="shared" si="49"/>
        <v>0</v>
      </c>
      <c r="BH446">
        <f t="shared" si="50"/>
        <v>0</v>
      </c>
      <c r="BQ446" s="45">
        <f t="shared" si="51"/>
        <v>0</v>
      </c>
      <c r="BR446">
        <f>SUMIFS('9月销毁明细'!D:D,'9月销毁明细'!A:A,E446,'9月销毁明细'!H:H,"Sellable")</f>
        <v>0</v>
      </c>
      <c r="BS446">
        <f>SUMIFS('9月销毁明细'!G:G,'9月销毁明细'!A:A,E446,'9月销毁明细'!H:H,"Sellable")</f>
        <v>0</v>
      </c>
      <c r="BT446">
        <f>SUMIFS('9月销毁明细'!D:D,'9月销毁明细'!A:A,E446,'9月销毁明细'!H:H,"Unsellable")</f>
        <v>0</v>
      </c>
      <c r="BU446">
        <f>SUMIFS('9月销毁明细'!G:G,'9月销毁明细'!A:A,E446,'9月销毁明细'!H:H,"Unsellable")</f>
        <v>0</v>
      </c>
      <c r="BW446">
        <f>IFERROR(I446*VLOOKUP(F446,'9.3成本表'!C:L,10,0),0)</f>
        <v>0</v>
      </c>
      <c r="BX446">
        <f t="shared" si="52"/>
        <v>0</v>
      </c>
      <c r="CC446" s="45">
        <f t="shared" si="53"/>
        <v>0</v>
      </c>
      <c r="CD446" s="45">
        <f t="shared" si="54"/>
        <v>0</v>
      </c>
      <c r="CE446" s="45">
        <f t="shared" si="55"/>
        <v>0</v>
      </c>
    </row>
    <row r="447" spans="4:83" x14ac:dyDescent="0.25">
      <c r="D447" s="20" t="s">
        <v>1003</v>
      </c>
      <c r="E447" s="20" t="s">
        <v>1004</v>
      </c>
      <c r="F447" s="20">
        <v>4123</v>
      </c>
      <c r="G447">
        <v>441</v>
      </c>
      <c r="H447" s="20"/>
      <c r="I447">
        <f>SUMIFS('总明细 源文件后台下'!G:G,'总明细 源文件后台下'!E:E,E447,'总明细 源文件后台下'!C:C,"Order")</f>
        <v>0</v>
      </c>
      <c r="J447">
        <f>SUMIFS('总明细 源文件后台下'!M:M,'总明细 源文件后台下'!E:E,E447,'总明细 源文件后台下'!C:C,"Order")</f>
        <v>0</v>
      </c>
      <c r="K447">
        <f>SUMIFS('总明细 源文件后台下'!N:N,'总明细 源文件后台下'!E:E,E447,'总明细 源文件后台下'!C:C,"Order")</f>
        <v>0</v>
      </c>
      <c r="L447">
        <f>SUMIFS('总明细 源文件后台下'!O:O,'总明细 源文件后台下'!E:E,E447,'总明细 源文件后台下'!C:C,"Order")</f>
        <v>0</v>
      </c>
      <c r="M447">
        <f>SUMIFS('总明细 源文件后台下'!P:P,'总明细 源文件后台下'!E:E,E447,'总明细 源文件后台下'!C:C,"Order")</f>
        <v>0</v>
      </c>
      <c r="N447">
        <f>SUMIFS('总明细 源文件后台下'!Q:Q,'总明细 源文件后台下'!E:E,E447,'总明细 源文件后台下'!C:C,"Order")</f>
        <v>0</v>
      </c>
      <c r="O447">
        <f>SUMIFS('总明细 源文件后台下'!R:R,'总明细 源文件后台下'!E:E,E447,'总明细 源文件后台下'!C:C,"Order")</f>
        <v>0</v>
      </c>
      <c r="P447">
        <f>SUMIFS('总明细 源文件后台下'!S:S,'总明细 源文件后台下'!E:E,E447,'总明细 源文件后台下'!C:C,"Order")</f>
        <v>0</v>
      </c>
      <c r="Q447">
        <f>SUMIFS('总明细 源文件后台下'!T:T,'总明细 源文件后台下'!E:E,E447,'总明细 源文件后台下'!C:C,"Order")</f>
        <v>0</v>
      </c>
      <c r="R447">
        <f>SUMIFS('总明细 源文件后台下'!U:U,'总明细 源文件后台下'!E:E,E447,'总明细 源文件后台下'!C:C,"Order")</f>
        <v>0</v>
      </c>
      <c r="S447">
        <f>SUMIFS('总明细 源文件后台下'!V:V,'总明细 源文件后台下'!E:E,E447,'总明细 源文件后台下'!C:C,"Order")</f>
        <v>0</v>
      </c>
      <c r="T447">
        <f>SUMIFS('总明细 源文件后台下'!W:W,'总明细 源文件后台下'!E:E,E447,'总明细 源文件后台下'!C:C,"Order")</f>
        <v>0</v>
      </c>
      <c r="U447">
        <f>SUMIFS('总明细 源文件后台下'!G:G,'总明细 源文件后台下'!E:E,E447,'总明细 源文件后台下'!C:C,"Refund")</f>
        <v>0</v>
      </c>
      <c r="V447">
        <f>SUMIFS('总明细 源文件后台下'!M:M,'总明细 源文件后台下'!E:E,E447,'总明细 源文件后台下'!C:C,"Refund")</f>
        <v>0</v>
      </c>
      <c r="W447">
        <f>SUMIFS('总明细 源文件后台下'!N:N,'总明细 源文件后台下'!E:E,E447,'总明细 源文件后台下'!C:C,"Refund")</f>
        <v>0</v>
      </c>
      <c r="X447">
        <f>SUMIFS('总明细 源文件后台下'!O:O,'总明细 源文件后台下'!E:E,E447,'总明细 源文件后台下'!C:C,"Refund")</f>
        <v>0</v>
      </c>
      <c r="Y447">
        <f>SUMIFS('总明细 源文件后台下'!P:P,'总明细 源文件后台下'!E:E,E447,'总明细 源文件后台下'!C:C,"Refund")</f>
        <v>0</v>
      </c>
      <c r="Z447">
        <f>SUMIFS('总明细 源文件后台下'!Q:Q,'总明细 源文件后台下'!E:E,E447,'总明细 源文件后台下'!C:C,"Refund")</f>
        <v>0</v>
      </c>
      <c r="AA447">
        <f>SUMIFS('总明细 源文件后台下'!R:R,'总明细 源文件后台下'!E:E,E447,'总明细 源文件后台下'!C:C,"Refund")</f>
        <v>0</v>
      </c>
      <c r="AB447">
        <f>SUMIFS('总明细 源文件后台下'!S:S,'总明细 源文件后台下'!E:E,E447,'总明细 源文件后台下'!C:C,"Refund")</f>
        <v>0</v>
      </c>
      <c r="AC447">
        <f>SUMIFS('总明细 源文件后台下'!T:T,'总明细 源文件后台下'!E:E,E447,'总明细 源文件后台下'!C:C,"Refund")</f>
        <v>0</v>
      </c>
      <c r="AD447">
        <f>SUMIFS('总明细 源文件后台下'!U:U,'总明细 源文件后台下'!E:E,E447,'总明细 源文件后台下'!C:C,"Refund")</f>
        <v>0</v>
      </c>
      <c r="AE447">
        <f>SUMIFS('总明细 源文件后台下'!V:V,'总明细 源文件后台下'!E:E,E447,'总明细 源文件后台下'!C:C,"Refund")</f>
        <v>0</v>
      </c>
      <c r="AF447">
        <f>SUMIFS('总明细 源文件后台下'!W:W,'总明细 源文件后台下'!E:E,E447,'总明细 源文件后台下'!C:C,"Refund")</f>
        <v>0</v>
      </c>
      <c r="AK447">
        <f>(SUMIF('广告费 源文件后台下'!G:G,E447,'广告费 源文件后台下'!M:M))*-1</f>
        <v>0</v>
      </c>
      <c r="AL447">
        <f>SUMIFS('总明细 源文件后台下'!W:W,'总明细 源文件后台下'!E:E,E447,'总明细 源文件后台下'!C:C,"Adjustment",'总明细 源文件后台下'!F:F,"FBA Inventory Reimbursement - Customer Return")</f>
        <v>0</v>
      </c>
      <c r="AM447">
        <f>SUMIFS('总明细 源文件后台下'!W:W,'总明细 源文件后台下'!E:E,E447,'总明细 源文件后台下'!C:C,"Adjustment",'总明细 源文件后台下'!F:F,"FBA Inventory Reimbursement - Damaged:Warehouse")</f>
        <v>0</v>
      </c>
      <c r="AN447">
        <f>SUMIFS('总明细 源文件后台下'!W:W,'总明细 源文件后台下'!E:E,E447,'总明细 源文件后台下'!C:C,"Adjustment",'总明细 源文件后台下'!F:F,"FBA Inventory Reimbursement - Customer Service Issue")</f>
        <v>0</v>
      </c>
      <c r="AO447">
        <f>SUMIFS('总明细 源文件后台下'!W:W,'总明细 源文件后台下'!E:E,E447,'总明细 源文件后台下'!C:C,"Adjustment",'总明细 源文件后台下'!F:F,"FBA Inventory Reimbursement - Fee Correction")</f>
        <v>0</v>
      </c>
      <c r="AP447">
        <f>SUMIFS('总明细 源文件后台下'!W:W,'总明细 源文件后台下'!E:E,E447,'总明细 源文件后台下'!C:C,"Adjustment",'总明细 源文件后台下'!F:F,"FBA Inventory Reimbursement - General Adjustment")</f>
        <v>0</v>
      </c>
      <c r="AQ447">
        <f>SUMIFS('总明细 源文件后台下'!W:W,'总明细 源文件后台下'!E:E,E447,'总明细 源文件后台下'!C:C,"Adjustment",'总明细 源文件后台下'!F:F,"FBA Inventory Reimbursement - Lost:Inbound")</f>
        <v>0</v>
      </c>
      <c r="AR447">
        <f>SUMIFS('总明细 源文件后台下'!W:W,'总明细 源文件后台下'!E:E,E447,'总明细 源文件后台下'!C:C,"Adjustment",'总明细 源文件后台下'!F:F,"FBA Inventory Reimbursement - Lost:Warehouse")</f>
        <v>0</v>
      </c>
      <c r="AS447">
        <f>SUMIFS('总明细 源文件后台下'!W:W,'总明细 源文件后台下'!E:E,E447,'总明细 源文件后台下'!C:C,"Adjustment",'总明细 源文件后台下'!F:F,"Non-subscription Fee Adjustment")</f>
        <v>0</v>
      </c>
      <c r="AT447">
        <f>SUMIFS('总明细 源文件后台下'!W:W,'总明细 源文件后台下'!E:E,E447,'总明细 源文件后台下'!C:C,"Adjustment",'总明细 源文件后台下'!F:F,"FBA Inventory Placement Service Fee")</f>
        <v>0</v>
      </c>
      <c r="AV447">
        <f>SUMIF('FBA Customer Return Per Unit Fe'!B:B,E447,'FBA Customer Return Per Unit Fe'!C:C)</f>
        <v>0</v>
      </c>
      <c r="AX447">
        <f>(SUMIF('仓储费 源文件后台下'!C:C,E447,'仓储费 源文件后台下'!V:V))*-1</f>
        <v>0</v>
      </c>
      <c r="AZ447">
        <f>SUMIF('Disposal Fee销毁费用-160.95'!B:B,E447,'Disposal Fee销毁费用-160.95'!D:D)*-1</f>
        <v>0</v>
      </c>
      <c r="BC447">
        <f>IFERROR(VLOOKUP(F447,'优惠券-86.4'!F:I,4,0),0)</f>
        <v>0</v>
      </c>
      <c r="BD447">
        <f>IFERROR(VLOOKUP(F447,'早评-120'!E:H,4,0),0)</f>
        <v>0</v>
      </c>
      <c r="BF447">
        <f t="shared" si="48"/>
        <v>0</v>
      </c>
      <c r="BG447">
        <f t="shared" si="49"/>
        <v>0</v>
      </c>
      <c r="BH447">
        <f t="shared" si="50"/>
        <v>0</v>
      </c>
      <c r="BQ447" s="45">
        <f t="shared" si="51"/>
        <v>0</v>
      </c>
      <c r="BR447">
        <f>SUMIFS('9月销毁明细'!D:D,'9月销毁明细'!A:A,E447,'9月销毁明细'!H:H,"Sellable")</f>
        <v>0</v>
      </c>
      <c r="BS447">
        <f>SUMIFS('9月销毁明细'!G:G,'9月销毁明细'!A:A,E447,'9月销毁明细'!H:H,"Sellable")</f>
        <v>0</v>
      </c>
      <c r="BT447">
        <f>SUMIFS('9月销毁明细'!D:D,'9月销毁明细'!A:A,E447,'9月销毁明细'!H:H,"Unsellable")</f>
        <v>0</v>
      </c>
      <c r="BU447">
        <f>SUMIFS('9月销毁明细'!G:G,'9月销毁明细'!A:A,E447,'9月销毁明细'!H:H,"Unsellable")</f>
        <v>0</v>
      </c>
      <c r="BW447">
        <f>IFERROR(I447*VLOOKUP(F447,'9.3成本表'!C:L,10,0),0)</f>
        <v>0</v>
      </c>
      <c r="BX447">
        <f t="shared" si="52"/>
        <v>0</v>
      </c>
      <c r="CC447" s="45">
        <f t="shared" si="53"/>
        <v>0</v>
      </c>
      <c r="CD447" s="45">
        <f t="shared" si="54"/>
        <v>0</v>
      </c>
      <c r="CE447" s="45">
        <f t="shared" si="55"/>
        <v>0</v>
      </c>
    </row>
    <row r="448" spans="4:83" x14ac:dyDescent="0.25">
      <c r="D448" s="20" t="s">
        <v>1005</v>
      </c>
      <c r="E448" s="20" t="s">
        <v>1006</v>
      </c>
      <c r="F448" s="20">
        <v>4125</v>
      </c>
      <c r="G448">
        <v>442</v>
      </c>
      <c r="H448" s="20"/>
      <c r="I448">
        <f>SUMIFS('总明细 源文件后台下'!G:G,'总明细 源文件后台下'!E:E,E448,'总明细 源文件后台下'!C:C,"Order")</f>
        <v>0</v>
      </c>
      <c r="J448">
        <f>SUMIFS('总明细 源文件后台下'!M:M,'总明细 源文件后台下'!E:E,E448,'总明细 源文件后台下'!C:C,"Order")</f>
        <v>0</v>
      </c>
      <c r="K448">
        <f>SUMIFS('总明细 源文件后台下'!N:N,'总明细 源文件后台下'!E:E,E448,'总明细 源文件后台下'!C:C,"Order")</f>
        <v>0</v>
      </c>
      <c r="L448">
        <f>SUMIFS('总明细 源文件后台下'!O:O,'总明细 源文件后台下'!E:E,E448,'总明细 源文件后台下'!C:C,"Order")</f>
        <v>0</v>
      </c>
      <c r="M448">
        <f>SUMIFS('总明细 源文件后台下'!P:P,'总明细 源文件后台下'!E:E,E448,'总明细 源文件后台下'!C:C,"Order")</f>
        <v>0</v>
      </c>
      <c r="N448">
        <f>SUMIFS('总明细 源文件后台下'!Q:Q,'总明细 源文件后台下'!E:E,E448,'总明细 源文件后台下'!C:C,"Order")</f>
        <v>0</v>
      </c>
      <c r="O448">
        <f>SUMIFS('总明细 源文件后台下'!R:R,'总明细 源文件后台下'!E:E,E448,'总明细 源文件后台下'!C:C,"Order")</f>
        <v>0</v>
      </c>
      <c r="P448">
        <f>SUMIFS('总明细 源文件后台下'!S:S,'总明细 源文件后台下'!E:E,E448,'总明细 源文件后台下'!C:C,"Order")</f>
        <v>0</v>
      </c>
      <c r="Q448">
        <f>SUMIFS('总明细 源文件后台下'!T:T,'总明细 源文件后台下'!E:E,E448,'总明细 源文件后台下'!C:C,"Order")</f>
        <v>0</v>
      </c>
      <c r="R448">
        <f>SUMIFS('总明细 源文件后台下'!U:U,'总明细 源文件后台下'!E:E,E448,'总明细 源文件后台下'!C:C,"Order")</f>
        <v>0</v>
      </c>
      <c r="S448">
        <f>SUMIFS('总明细 源文件后台下'!V:V,'总明细 源文件后台下'!E:E,E448,'总明细 源文件后台下'!C:C,"Order")</f>
        <v>0</v>
      </c>
      <c r="T448">
        <f>SUMIFS('总明细 源文件后台下'!W:W,'总明细 源文件后台下'!E:E,E448,'总明细 源文件后台下'!C:C,"Order")</f>
        <v>0</v>
      </c>
      <c r="U448">
        <f>SUMIFS('总明细 源文件后台下'!G:G,'总明细 源文件后台下'!E:E,E448,'总明细 源文件后台下'!C:C,"Refund")</f>
        <v>0</v>
      </c>
      <c r="V448">
        <f>SUMIFS('总明细 源文件后台下'!M:M,'总明细 源文件后台下'!E:E,E448,'总明细 源文件后台下'!C:C,"Refund")</f>
        <v>0</v>
      </c>
      <c r="W448">
        <f>SUMIFS('总明细 源文件后台下'!N:N,'总明细 源文件后台下'!E:E,E448,'总明细 源文件后台下'!C:C,"Refund")</f>
        <v>0</v>
      </c>
      <c r="X448">
        <f>SUMIFS('总明细 源文件后台下'!O:O,'总明细 源文件后台下'!E:E,E448,'总明细 源文件后台下'!C:C,"Refund")</f>
        <v>0</v>
      </c>
      <c r="Y448">
        <f>SUMIFS('总明细 源文件后台下'!P:P,'总明细 源文件后台下'!E:E,E448,'总明细 源文件后台下'!C:C,"Refund")</f>
        <v>0</v>
      </c>
      <c r="Z448">
        <f>SUMIFS('总明细 源文件后台下'!Q:Q,'总明细 源文件后台下'!E:E,E448,'总明细 源文件后台下'!C:C,"Refund")</f>
        <v>0</v>
      </c>
      <c r="AA448">
        <f>SUMIFS('总明细 源文件后台下'!R:R,'总明细 源文件后台下'!E:E,E448,'总明细 源文件后台下'!C:C,"Refund")</f>
        <v>0</v>
      </c>
      <c r="AB448">
        <f>SUMIFS('总明细 源文件后台下'!S:S,'总明细 源文件后台下'!E:E,E448,'总明细 源文件后台下'!C:C,"Refund")</f>
        <v>0</v>
      </c>
      <c r="AC448">
        <f>SUMIFS('总明细 源文件后台下'!T:T,'总明细 源文件后台下'!E:E,E448,'总明细 源文件后台下'!C:C,"Refund")</f>
        <v>0</v>
      </c>
      <c r="AD448">
        <f>SUMIFS('总明细 源文件后台下'!U:U,'总明细 源文件后台下'!E:E,E448,'总明细 源文件后台下'!C:C,"Refund")</f>
        <v>0</v>
      </c>
      <c r="AE448">
        <f>SUMIFS('总明细 源文件后台下'!V:V,'总明细 源文件后台下'!E:E,E448,'总明细 源文件后台下'!C:C,"Refund")</f>
        <v>0</v>
      </c>
      <c r="AF448">
        <f>SUMIFS('总明细 源文件后台下'!W:W,'总明细 源文件后台下'!E:E,E448,'总明细 源文件后台下'!C:C,"Refund")</f>
        <v>0</v>
      </c>
      <c r="AK448">
        <f>(SUMIF('广告费 源文件后台下'!G:G,E448,'广告费 源文件后台下'!M:M))*-1</f>
        <v>0</v>
      </c>
      <c r="AL448">
        <f>SUMIFS('总明细 源文件后台下'!W:W,'总明细 源文件后台下'!E:E,E448,'总明细 源文件后台下'!C:C,"Adjustment",'总明细 源文件后台下'!F:F,"FBA Inventory Reimbursement - Customer Return")</f>
        <v>0</v>
      </c>
      <c r="AM448">
        <f>SUMIFS('总明细 源文件后台下'!W:W,'总明细 源文件后台下'!E:E,E448,'总明细 源文件后台下'!C:C,"Adjustment",'总明细 源文件后台下'!F:F,"FBA Inventory Reimbursement - Damaged:Warehouse")</f>
        <v>0</v>
      </c>
      <c r="AN448">
        <f>SUMIFS('总明细 源文件后台下'!W:W,'总明细 源文件后台下'!E:E,E448,'总明细 源文件后台下'!C:C,"Adjustment",'总明细 源文件后台下'!F:F,"FBA Inventory Reimbursement - Customer Service Issue")</f>
        <v>0</v>
      </c>
      <c r="AO448">
        <f>SUMIFS('总明细 源文件后台下'!W:W,'总明细 源文件后台下'!E:E,E448,'总明细 源文件后台下'!C:C,"Adjustment",'总明细 源文件后台下'!F:F,"FBA Inventory Reimbursement - Fee Correction")</f>
        <v>0</v>
      </c>
      <c r="AP448">
        <f>SUMIFS('总明细 源文件后台下'!W:W,'总明细 源文件后台下'!E:E,E448,'总明细 源文件后台下'!C:C,"Adjustment",'总明细 源文件后台下'!F:F,"FBA Inventory Reimbursement - General Adjustment")</f>
        <v>0</v>
      </c>
      <c r="AQ448">
        <f>SUMIFS('总明细 源文件后台下'!W:W,'总明细 源文件后台下'!E:E,E448,'总明细 源文件后台下'!C:C,"Adjustment",'总明细 源文件后台下'!F:F,"FBA Inventory Reimbursement - Lost:Inbound")</f>
        <v>0</v>
      </c>
      <c r="AR448">
        <f>SUMIFS('总明细 源文件后台下'!W:W,'总明细 源文件后台下'!E:E,E448,'总明细 源文件后台下'!C:C,"Adjustment",'总明细 源文件后台下'!F:F,"FBA Inventory Reimbursement - Lost:Warehouse")</f>
        <v>0</v>
      </c>
      <c r="AS448">
        <f>SUMIFS('总明细 源文件后台下'!W:W,'总明细 源文件后台下'!E:E,E448,'总明细 源文件后台下'!C:C,"Adjustment",'总明细 源文件后台下'!F:F,"Non-subscription Fee Adjustment")</f>
        <v>0</v>
      </c>
      <c r="AT448">
        <f>SUMIFS('总明细 源文件后台下'!W:W,'总明细 源文件后台下'!E:E,E448,'总明细 源文件后台下'!C:C,"Adjustment",'总明细 源文件后台下'!F:F,"FBA Inventory Placement Service Fee")</f>
        <v>0</v>
      </c>
      <c r="AV448">
        <f>SUMIF('FBA Customer Return Per Unit Fe'!B:B,E448,'FBA Customer Return Per Unit Fe'!C:C)</f>
        <v>0</v>
      </c>
      <c r="AX448">
        <f>(SUMIF('仓储费 源文件后台下'!C:C,E448,'仓储费 源文件后台下'!V:V))*-1</f>
        <v>0</v>
      </c>
      <c r="AZ448">
        <f>SUMIF('Disposal Fee销毁费用-160.95'!B:B,E448,'Disposal Fee销毁费用-160.95'!D:D)*-1</f>
        <v>0</v>
      </c>
      <c r="BC448">
        <f>IFERROR(VLOOKUP(F448,'优惠券-86.4'!F:I,4,0),0)</f>
        <v>0</v>
      </c>
      <c r="BD448">
        <f>IFERROR(VLOOKUP(F448,'早评-120'!E:H,4,0),0)</f>
        <v>0</v>
      </c>
      <c r="BF448">
        <f t="shared" si="48"/>
        <v>0</v>
      </c>
      <c r="BG448">
        <f t="shared" si="49"/>
        <v>0</v>
      </c>
      <c r="BH448">
        <f t="shared" si="50"/>
        <v>0</v>
      </c>
      <c r="BQ448" s="45">
        <f t="shared" si="51"/>
        <v>0</v>
      </c>
      <c r="BR448">
        <f>SUMIFS('9月销毁明细'!D:D,'9月销毁明细'!A:A,E448,'9月销毁明细'!H:H,"Sellable")</f>
        <v>0</v>
      </c>
      <c r="BS448">
        <f>SUMIFS('9月销毁明细'!G:G,'9月销毁明细'!A:A,E448,'9月销毁明细'!H:H,"Sellable")</f>
        <v>0</v>
      </c>
      <c r="BT448">
        <f>SUMIFS('9月销毁明细'!D:D,'9月销毁明细'!A:A,E448,'9月销毁明细'!H:H,"Unsellable")</f>
        <v>0</v>
      </c>
      <c r="BU448">
        <f>SUMIFS('9月销毁明细'!G:G,'9月销毁明细'!A:A,E448,'9月销毁明细'!H:H,"Unsellable")</f>
        <v>0</v>
      </c>
      <c r="BW448">
        <f>IFERROR(I448*VLOOKUP(F448,'9.3成本表'!C:L,10,0),0)</f>
        <v>0</v>
      </c>
      <c r="BX448">
        <f t="shared" si="52"/>
        <v>0</v>
      </c>
      <c r="CC448" s="45">
        <f t="shared" si="53"/>
        <v>0</v>
      </c>
      <c r="CD448" s="45">
        <f t="shared" si="54"/>
        <v>0</v>
      </c>
      <c r="CE448" s="45">
        <f t="shared" si="55"/>
        <v>0</v>
      </c>
    </row>
    <row r="449" spans="4:83" x14ac:dyDescent="0.25">
      <c r="D449" s="20" t="s">
        <v>1007</v>
      </c>
      <c r="E449" s="20" t="s">
        <v>1008</v>
      </c>
      <c r="F449" s="20">
        <v>4125</v>
      </c>
      <c r="G449">
        <v>443</v>
      </c>
      <c r="H449" s="20"/>
      <c r="I449">
        <f>SUMIFS('总明细 源文件后台下'!G:G,'总明细 源文件后台下'!E:E,E449,'总明细 源文件后台下'!C:C,"Order")</f>
        <v>0</v>
      </c>
      <c r="J449">
        <f>SUMIFS('总明细 源文件后台下'!M:M,'总明细 源文件后台下'!E:E,E449,'总明细 源文件后台下'!C:C,"Order")</f>
        <v>0</v>
      </c>
      <c r="K449">
        <f>SUMIFS('总明细 源文件后台下'!N:N,'总明细 源文件后台下'!E:E,E449,'总明细 源文件后台下'!C:C,"Order")</f>
        <v>0</v>
      </c>
      <c r="L449">
        <f>SUMIFS('总明细 源文件后台下'!O:O,'总明细 源文件后台下'!E:E,E449,'总明细 源文件后台下'!C:C,"Order")</f>
        <v>0</v>
      </c>
      <c r="M449">
        <f>SUMIFS('总明细 源文件后台下'!P:P,'总明细 源文件后台下'!E:E,E449,'总明细 源文件后台下'!C:C,"Order")</f>
        <v>0</v>
      </c>
      <c r="N449">
        <f>SUMIFS('总明细 源文件后台下'!Q:Q,'总明细 源文件后台下'!E:E,E449,'总明细 源文件后台下'!C:C,"Order")</f>
        <v>0</v>
      </c>
      <c r="O449">
        <f>SUMIFS('总明细 源文件后台下'!R:R,'总明细 源文件后台下'!E:E,E449,'总明细 源文件后台下'!C:C,"Order")</f>
        <v>0</v>
      </c>
      <c r="P449">
        <f>SUMIFS('总明细 源文件后台下'!S:S,'总明细 源文件后台下'!E:E,E449,'总明细 源文件后台下'!C:C,"Order")</f>
        <v>0</v>
      </c>
      <c r="Q449">
        <f>SUMIFS('总明细 源文件后台下'!T:T,'总明细 源文件后台下'!E:E,E449,'总明细 源文件后台下'!C:C,"Order")</f>
        <v>0</v>
      </c>
      <c r="R449">
        <f>SUMIFS('总明细 源文件后台下'!U:U,'总明细 源文件后台下'!E:E,E449,'总明细 源文件后台下'!C:C,"Order")</f>
        <v>0</v>
      </c>
      <c r="S449">
        <f>SUMIFS('总明细 源文件后台下'!V:V,'总明细 源文件后台下'!E:E,E449,'总明细 源文件后台下'!C:C,"Order")</f>
        <v>0</v>
      </c>
      <c r="T449">
        <f>SUMIFS('总明细 源文件后台下'!W:W,'总明细 源文件后台下'!E:E,E449,'总明细 源文件后台下'!C:C,"Order")</f>
        <v>0</v>
      </c>
      <c r="U449">
        <f>SUMIFS('总明细 源文件后台下'!G:G,'总明细 源文件后台下'!E:E,E449,'总明细 源文件后台下'!C:C,"Refund")</f>
        <v>0</v>
      </c>
      <c r="V449">
        <f>SUMIFS('总明细 源文件后台下'!M:M,'总明细 源文件后台下'!E:E,E449,'总明细 源文件后台下'!C:C,"Refund")</f>
        <v>0</v>
      </c>
      <c r="W449">
        <f>SUMIFS('总明细 源文件后台下'!N:N,'总明细 源文件后台下'!E:E,E449,'总明细 源文件后台下'!C:C,"Refund")</f>
        <v>0</v>
      </c>
      <c r="X449">
        <f>SUMIFS('总明细 源文件后台下'!O:O,'总明细 源文件后台下'!E:E,E449,'总明细 源文件后台下'!C:C,"Refund")</f>
        <v>0</v>
      </c>
      <c r="Y449">
        <f>SUMIFS('总明细 源文件后台下'!P:P,'总明细 源文件后台下'!E:E,E449,'总明细 源文件后台下'!C:C,"Refund")</f>
        <v>0</v>
      </c>
      <c r="Z449">
        <f>SUMIFS('总明细 源文件后台下'!Q:Q,'总明细 源文件后台下'!E:E,E449,'总明细 源文件后台下'!C:C,"Refund")</f>
        <v>0</v>
      </c>
      <c r="AA449">
        <f>SUMIFS('总明细 源文件后台下'!R:R,'总明细 源文件后台下'!E:E,E449,'总明细 源文件后台下'!C:C,"Refund")</f>
        <v>0</v>
      </c>
      <c r="AB449">
        <f>SUMIFS('总明细 源文件后台下'!S:S,'总明细 源文件后台下'!E:E,E449,'总明细 源文件后台下'!C:C,"Refund")</f>
        <v>0</v>
      </c>
      <c r="AC449">
        <f>SUMIFS('总明细 源文件后台下'!T:T,'总明细 源文件后台下'!E:E,E449,'总明细 源文件后台下'!C:C,"Refund")</f>
        <v>0</v>
      </c>
      <c r="AD449">
        <f>SUMIFS('总明细 源文件后台下'!U:U,'总明细 源文件后台下'!E:E,E449,'总明细 源文件后台下'!C:C,"Refund")</f>
        <v>0</v>
      </c>
      <c r="AE449">
        <f>SUMIFS('总明细 源文件后台下'!V:V,'总明细 源文件后台下'!E:E,E449,'总明细 源文件后台下'!C:C,"Refund")</f>
        <v>0</v>
      </c>
      <c r="AF449">
        <f>SUMIFS('总明细 源文件后台下'!W:W,'总明细 源文件后台下'!E:E,E449,'总明细 源文件后台下'!C:C,"Refund")</f>
        <v>0</v>
      </c>
      <c r="AK449">
        <f>(SUMIF('广告费 源文件后台下'!G:G,E449,'广告费 源文件后台下'!M:M))*-1</f>
        <v>0</v>
      </c>
      <c r="AL449">
        <f>SUMIFS('总明细 源文件后台下'!W:W,'总明细 源文件后台下'!E:E,E449,'总明细 源文件后台下'!C:C,"Adjustment",'总明细 源文件后台下'!F:F,"FBA Inventory Reimbursement - Customer Return")</f>
        <v>0</v>
      </c>
      <c r="AM449">
        <f>SUMIFS('总明细 源文件后台下'!W:W,'总明细 源文件后台下'!E:E,E449,'总明细 源文件后台下'!C:C,"Adjustment",'总明细 源文件后台下'!F:F,"FBA Inventory Reimbursement - Damaged:Warehouse")</f>
        <v>0</v>
      </c>
      <c r="AN449">
        <f>SUMIFS('总明细 源文件后台下'!W:W,'总明细 源文件后台下'!E:E,E449,'总明细 源文件后台下'!C:C,"Adjustment",'总明细 源文件后台下'!F:F,"FBA Inventory Reimbursement - Customer Service Issue")</f>
        <v>0</v>
      </c>
      <c r="AO449">
        <f>SUMIFS('总明细 源文件后台下'!W:W,'总明细 源文件后台下'!E:E,E449,'总明细 源文件后台下'!C:C,"Adjustment",'总明细 源文件后台下'!F:F,"FBA Inventory Reimbursement - Fee Correction")</f>
        <v>0</v>
      </c>
      <c r="AP449">
        <f>SUMIFS('总明细 源文件后台下'!W:W,'总明细 源文件后台下'!E:E,E449,'总明细 源文件后台下'!C:C,"Adjustment",'总明细 源文件后台下'!F:F,"FBA Inventory Reimbursement - General Adjustment")</f>
        <v>0</v>
      </c>
      <c r="AQ449">
        <f>SUMIFS('总明细 源文件后台下'!W:W,'总明细 源文件后台下'!E:E,E449,'总明细 源文件后台下'!C:C,"Adjustment",'总明细 源文件后台下'!F:F,"FBA Inventory Reimbursement - Lost:Inbound")</f>
        <v>0</v>
      </c>
      <c r="AR449">
        <f>SUMIFS('总明细 源文件后台下'!W:W,'总明细 源文件后台下'!E:E,E449,'总明细 源文件后台下'!C:C,"Adjustment",'总明细 源文件后台下'!F:F,"FBA Inventory Reimbursement - Lost:Warehouse")</f>
        <v>0</v>
      </c>
      <c r="AS449">
        <f>SUMIFS('总明细 源文件后台下'!W:W,'总明细 源文件后台下'!E:E,E449,'总明细 源文件后台下'!C:C,"Adjustment",'总明细 源文件后台下'!F:F,"Non-subscription Fee Adjustment")</f>
        <v>0</v>
      </c>
      <c r="AT449">
        <f>SUMIFS('总明细 源文件后台下'!W:W,'总明细 源文件后台下'!E:E,E449,'总明细 源文件后台下'!C:C,"Adjustment",'总明细 源文件后台下'!F:F,"FBA Inventory Placement Service Fee")</f>
        <v>0</v>
      </c>
      <c r="AV449">
        <f>SUMIF('FBA Customer Return Per Unit Fe'!B:B,E449,'FBA Customer Return Per Unit Fe'!C:C)</f>
        <v>0</v>
      </c>
      <c r="AX449">
        <f>(SUMIF('仓储费 源文件后台下'!C:C,E449,'仓储费 源文件后台下'!V:V))*-1</f>
        <v>0</v>
      </c>
      <c r="AZ449">
        <f>SUMIF('Disposal Fee销毁费用-160.95'!B:B,E449,'Disposal Fee销毁费用-160.95'!D:D)*-1</f>
        <v>0</v>
      </c>
      <c r="BC449">
        <f>IFERROR(VLOOKUP(F449,'优惠券-86.4'!F:I,4,0),0)</f>
        <v>0</v>
      </c>
      <c r="BD449">
        <f>IFERROR(VLOOKUP(F449,'早评-120'!E:H,4,0),0)</f>
        <v>0</v>
      </c>
      <c r="BF449">
        <f t="shared" si="48"/>
        <v>0</v>
      </c>
      <c r="BG449">
        <f t="shared" si="49"/>
        <v>0</v>
      </c>
      <c r="BH449">
        <f t="shared" si="50"/>
        <v>0</v>
      </c>
      <c r="BQ449" s="45">
        <f t="shared" si="51"/>
        <v>0</v>
      </c>
      <c r="BR449">
        <f>SUMIFS('9月销毁明细'!D:D,'9月销毁明细'!A:A,E449,'9月销毁明细'!H:H,"Sellable")</f>
        <v>0</v>
      </c>
      <c r="BS449">
        <f>SUMIFS('9月销毁明细'!G:G,'9月销毁明细'!A:A,E449,'9月销毁明细'!H:H,"Sellable")</f>
        <v>0</v>
      </c>
      <c r="BT449">
        <f>SUMIFS('9月销毁明细'!D:D,'9月销毁明细'!A:A,E449,'9月销毁明细'!H:H,"Unsellable")</f>
        <v>0</v>
      </c>
      <c r="BU449">
        <f>SUMIFS('9月销毁明细'!G:G,'9月销毁明细'!A:A,E449,'9月销毁明细'!H:H,"Unsellable")</f>
        <v>0</v>
      </c>
      <c r="BW449">
        <f>IFERROR(I449*VLOOKUP(F449,'9.3成本表'!C:L,10,0),0)</f>
        <v>0</v>
      </c>
      <c r="BX449">
        <f t="shared" si="52"/>
        <v>0</v>
      </c>
      <c r="CC449" s="45">
        <f t="shared" si="53"/>
        <v>0</v>
      </c>
      <c r="CD449" s="45">
        <f t="shared" si="54"/>
        <v>0</v>
      </c>
      <c r="CE449" s="45">
        <f t="shared" si="55"/>
        <v>0</v>
      </c>
    </row>
    <row r="450" spans="4:83" x14ac:dyDescent="0.25">
      <c r="D450" s="20" t="s">
        <v>1009</v>
      </c>
      <c r="E450" s="20" t="s">
        <v>1010</v>
      </c>
      <c r="F450" s="20">
        <v>4125</v>
      </c>
      <c r="G450">
        <v>444</v>
      </c>
      <c r="H450" s="20"/>
      <c r="I450">
        <f>SUMIFS('总明细 源文件后台下'!G:G,'总明细 源文件后台下'!E:E,E450,'总明细 源文件后台下'!C:C,"Order")</f>
        <v>0</v>
      </c>
      <c r="J450">
        <f>SUMIFS('总明细 源文件后台下'!M:M,'总明细 源文件后台下'!E:E,E450,'总明细 源文件后台下'!C:C,"Order")</f>
        <v>0</v>
      </c>
      <c r="K450">
        <f>SUMIFS('总明细 源文件后台下'!N:N,'总明细 源文件后台下'!E:E,E450,'总明细 源文件后台下'!C:C,"Order")</f>
        <v>0</v>
      </c>
      <c r="L450">
        <f>SUMIFS('总明细 源文件后台下'!O:O,'总明细 源文件后台下'!E:E,E450,'总明细 源文件后台下'!C:C,"Order")</f>
        <v>0</v>
      </c>
      <c r="M450">
        <f>SUMIFS('总明细 源文件后台下'!P:P,'总明细 源文件后台下'!E:E,E450,'总明细 源文件后台下'!C:C,"Order")</f>
        <v>0</v>
      </c>
      <c r="N450">
        <f>SUMIFS('总明细 源文件后台下'!Q:Q,'总明细 源文件后台下'!E:E,E450,'总明细 源文件后台下'!C:C,"Order")</f>
        <v>0</v>
      </c>
      <c r="O450">
        <f>SUMIFS('总明细 源文件后台下'!R:R,'总明细 源文件后台下'!E:E,E450,'总明细 源文件后台下'!C:C,"Order")</f>
        <v>0</v>
      </c>
      <c r="P450">
        <f>SUMIFS('总明细 源文件后台下'!S:S,'总明细 源文件后台下'!E:E,E450,'总明细 源文件后台下'!C:C,"Order")</f>
        <v>0</v>
      </c>
      <c r="Q450">
        <f>SUMIFS('总明细 源文件后台下'!T:T,'总明细 源文件后台下'!E:E,E450,'总明细 源文件后台下'!C:C,"Order")</f>
        <v>0</v>
      </c>
      <c r="R450">
        <f>SUMIFS('总明细 源文件后台下'!U:U,'总明细 源文件后台下'!E:E,E450,'总明细 源文件后台下'!C:C,"Order")</f>
        <v>0</v>
      </c>
      <c r="S450">
        <f>SUMIFS('总明细 源文件后台下'!V:V,'总明细 源文件后台下'!E:E,E450,'总明细 源文件后台下'!C:C,"Order")</f>
        <v>0</v>
      </c>
      <c r="T450">
        <f>SUMIFS('总明细 源文件后台下'!W:W,'总明细 源文件后台下'!E:E,E450,'总明细 源文件后台下'!C:C,"Order")</f>
        <v>0</v>
      </c>
      <c r="U450">
        <f>SUMIFS('总明细 源文件后台下'!G:G,'总明细 源文件后台下'!E:E,E450,'总明细 源文件后台下'!C:C,"Refund")</f>
        <v>0</v>
      </c>
      <c r="V450">
        <f>SUMIFS('总明细 源文件后台下'!M:M,'总明细 源文件后台下'!E:E,E450,'总明细 源文件后台下'!C:C,"Refund")</f>
        <v>0</v>
      </c>
      <c r="W450">
        <f>SUMIFS('总明细 源文件后台下'!N:N,'总明细 源文件后台下'!E:E,E450,'总明细 源文件后台下'!C:C,"Refund")</f>
        <v>0</v>
      </c>
      <c r="X450">
        <f>SUMIFS('总明细 源文件后台下'!O:O,'总明细 源文件后台下'!E:E,E450,'总明细 源文件后台下'!C:C,"Refund")</f>
        <v>0</v>
      </c>
      <c r="Y450">
        <f>SUMIFS('总明细 源文件后台下'!P:P,'总明细 源文件后台下'!E:E,E450,'总明细 源文件后台下'!C:C,"Refund")</f>
        <v>0</v>
      </c>
      <c r="Z450">
        <f>SUMIFS('总明细 源文件后台下'!Q:Q,'总明细 源文件后台下'!E:E,E450,'总明细 源文件后台下'!C:C,"Refund")</f>
        <v>0</v>
      </c>
      <c r="AA450">
        <f>SUMIFS('总明细 源文件后台下'!R:R,'总明细 源文件后台下'!E:E,E450,'总明细 源文件后台下'!C:C,"Refund")</f>
        <v>0</v>
      </c>
      <c r="AB450">
        <f>SUMIFS('总明细 源文件后台下'!S:S,'总明细 源文件后台下'!E:E,E450,'总明细 源文件后台下'!C:C,"Refund")</f>
        <v>0</v>
      </c>
      <c r="AC450">
        <f>SUMIFS('总明细 源文件后台下'!T:T,'总明细 源文件后台下'!E:E,E450,'总明细 源文件后台下'!C:C,"Refund")</f>
        <v>0</v>
      </c>
      <c r="AD450">
        <f>SUMIFS('总明细 源文件后台下'!U:U,'总明细 源文件后台下'!E:E,E450,'总明细 源文件后台下'!C:C,"Refund")</f>
        <v>0</v>
      </c>
      <c r="AE450">
        <f>SUMIFS('总明细 源文件后台下'!V:V,'总明细 源文件后台下'!E:E,E450,'总明细 源文件后台下'!C:C,"Refund")</f>
        <v>0</v>
      </c>
      <c r="AF450">
        <f>SUMIFS('总明细 源文件后台下'!W:W,'总明细 源文件后台下'!E:E,E450,'总明细 源文件后台下'!C:C,"Refund")</f>
        <v>0</v>
      </c>
      <c r="AK450">
        <f>(SUMIF('广告费 源文件后台下'!G:G,E450,'广告费 源文件后台下'!M:M))*-1</f>
        <v>0</v>
      </c>
      <c r="AL450">
        <f>SUMIFS('总明细 源文件后台下'!W:W,'总明细 源文件后台下'!E:E,E450,'总明细 源文件后台下'!C:C,"Adjustment",'总明细 源文件后台下'!F:F,"FBA Inventory Reimbursement - Customer Return")</f>
        <v>0</v>
      </c>
      <c r="AM450">
        <f>SUMIFS('总明细 源文件后台下'!W:W,'总明细 源文件后台下'!E:E,E450,'总明细 源文件后台下'!C:C,"Adjustment",'总明细 源文件后台下'!F:F,"FBA Inventory Reimbursement - Damaged:Warehouse")</f>
        <v>0</v>
      </c>
      <c r="AN450">
        <f>SUMIFS('总明细 源文件后台下'!W:W,'总明细 源文件后台下'!E:E,E450,'总明细 源文件后台下'!C:C,"Adjustment",'总明细 源文件后台下'!F:F,"FBA Inventory Reimbursement - Customer Service Issue")</f>
        <v>0</v>
      </c>
      <c r="AO450">
        <f>SUMIFS('总明细 源文件后台下'!W:W,'总明细 源文件后台下'!E:E,E450,'总明细 源文件后台下'!C:C,"Adjustment",'总明细 源文件后台下'!F:F,"FBA Inventory Reimbursement - Fee Correction")</f>
        <v>0</v>
      </c>
      <c r="AP450">
        <f>SUMIFS('总明细 源文件后台下'!W:W,'总明细 源文件后台下'!E:E,E450,'总明细 源文件后台下'!C:C,"Adjustment",'总明细 源文件后台下'!F:F,"FBA Inventory Reimbursement - General Adjustment")</f>
        <v>0</v>
      </c>
      <c r="AQ450">
        <f>SUMIFS('总明细 源文件后台下'!W:W,'总明细 源文件后台下'!E:E,E450,'总明细 源文件后台下'!C:C,"Adjustment",'总明细 源文件后台下'!F:F,"FBA Inventory Reimbursement - Lost:Inbound")</f>
        <v>0</v>
      </c>
      <c r="AR450">
        <f>SUMIFS('总明细 源文件后台下'!W:W,'总明细 源文件后台下'!E:E,E450,'总明细 源文件后台下'!C:C,"Adjustment",'总明细 源文件后台下'!F:F,"FBA Inventory Reimbursement - Lost:Warehouse")</f>
        <v>0</v>
      </c>
      <c r="AS450">
        <f>SUMIFS('总明细 源文件后台下'!W:W,'总明细 源文件后台下'!E:E,E450,'总明细 源文件后台下'!C:C,"Adjustment",'总明细 源文件后台下'!F:F,"Non-subscription Fee Adjustment")</f>
        <v>0</v>
      </c>
      <c r="AT450">
        <f>SUMIFS('总明细 源文件后台下'!W:W,'总明细 源文件后台下'!E:E,E450,'总明细 源文件后台下'!C:C,"Adjustment",'总明细 源文件后台下'!F:F,"FBA Inventory Placement Service Fee")</f>
        <v>0</v>
      </c>
      <c r="AV450">
        <f>SUMIF('FBA Customer Return Per Unit Fe'!B:B,E450,'FBA Customer Return Per Unit Fe'!C:C)</f>
        <v>0</v>
      </c>
      <c r="AX450">
        <f>(SUMIF('仓储费 源文件后台下'!C:C,E450,'仓储费 源文件后台下'!V:V))*-1</f>
        <v>0</v>
      </c>
      <c r="AZ450">
        <f>SUMIF('Disposal Fee销毁费用-160.95'!B:B,E450,'Disposal Fee销毁费用-160.95'!D:D)*-1</f>
        <v>0</v>
      </c>
      <c r="BC450">
        <f>IFERROR(VLOOKUP(F450,'优惠券-86.4'!F:I,4,0),0)</f>
        <v>0</v>
      </c>
      <c r="BD450">
        <f>IFERROR(VLOOKUP(F450,'早评-120'!E:H,4,0),0)</f>
        <v>0</v>
      </c>
      <c r="BF450">
        <f t="shared" si="48"/>
        <v>0</v>
      </c>
      <c r="BG450">
        <f t="shared" si="49"/>
        <v>0</v>
      </c>
      <c r="BH450">
        <f t="shared" si="50"/>
        <v>0</v>
      </c>
      <c r="BQ450" s="45">
        <f t="shared" si="51"/>
        <v>0</v>
      </c>
      <c r="BR450">
        <f>SUMIFS('9月销毁明细'!D:D,'9月销毁明细'!A:A,E450,'9月销毁明细'!H:H,"Sellable")</f>
        <v>0</v>
      </c>
      <c r="BS450">
        <f>SUMIFS('9月销毁明细'!G:G,'9月销毁明细'!A:A,E450,'9月销毁明细'!H:H,"Sellable")</f>
        <v>0</v>
      </c>
      <c r="BT450">
        <f>SUMIFS('9月销毁明细'!D:D,'9月销毁明细'!A:A,E450,'9月销毁明细'!H:H,"Unsellable")</f>
        <v>0</v>
      </c>
      <c r="BU450">
        <f>SUMIFS('9月销毁明细'!G:G,'9月销毁明细'!A:A,E450,'9月销毁明细'!H:H,"Unsellable")</f>
        <v>0</v>
      </c>
      <c r="BW450">
        <f>IFERROR(I450*VLOOKUP(F450,'9.3成本表'!C:L,10,0),0)</f>
        <v>0</v>
      </c>
      <c r="BX450">
        <f t="shared" si="52"/>
        <v>0</v>
      </c>
      <c r="CC450" s="45">
        <f t="shared" si="53"/>
        <v>0</v>
      </c>
      <c r="CD450" s="45">
        <f t="shared" si="54"/>
        <v>0</v>
      </c>
      <c r="CE450" s="45">
        <f t="shared" si="55"/>
        <v>0</v>
      </c>
    </row>
    <row r="451" spans="4:83" x14ac:dyDescent="0.25">
      <c r="D451" s="20" t="s">
        <v>1011</v>
      </c>
      <c r="E451" s="20" t="s">
        <v>1012</v>
      </c>
      <c r="F451" s="20">
        <v>4125</v>
      </c>
      <c r="G451">
        <v>445</v>
      </c>
      <c r="H451" s="20"/>
      <c r="I451">
        <f>SUMIFS('总明细 源文件后台下'!G:G,'总明细 源文件后台下'!E:E,E451,'总明细 源文件后台下'!C:C,"Order")</f>
        <v>0</v>
      </c>
      <c r="J451">
        <f>SUMIFS('总明细 源文件后台下'!M:M,'总明细 源文件后台下'!E:E,E451,'总明细 源文件后台下'!C:C,"Order")</f>
        <v>0</v>
      </c>
      <c r="K451">
        <f>SUMIFS('总明细 源文件后台下'!N:N,'总明细 源文件后台下'!E:E,E451,'总明细 源文件后台下'!C:C,"Order")</f>
        <v>0</v>
      </c>
      <c r="L451">
        <f>SUMIFS('总明细 源文件后台下'!O:O,'总明细 源文件后台下'!E:E,E451,'总明细 源文件后台下'!C:C,"Order")</f>
        <v>0</v>
      </c>
      <c r="M451">
        <f>SUMIFS('总明细 源文件后台下'!P:P,'总明细 源文件后台下'!E:E,E451,'总明细 源文件后台下'!C:C,"Order")</f>
        <v>0</v>
      </c>
      <c r="N451">
        <f>SUMIFS('总明细 源文件后台下'!Q:Q,'总明细 源文件后台下'!E:E,E451,'总明细 源文件后台下'!C:C,"Order")</f>
        <v>0</v>
      </c>
      <c r="O451">
        <f>SUMIFS('总明细 源文件后台下'!R:R,'总明细 源文件后台下'!E:E,E451,'总明细 源文件后台下'!C:C,"Order")</f>
        <v>0</v>
      </c>
      <c r="P451">
        <f>SUMIFS('总明细 源文件后台下'!S:S,'总明细 源文件后台下'!E:E,E451,'总明细 源文件后台下'!C:C,"Order")</f>
        <v>0</v>
      </c>
      <c r="Q451">
        <f>SUMIFS('总明细 源文件后台下'!T:T,'总明细 源文件后台下'!E:E,E451,'总明细 源文件后台下'!C:C,"Order")</f>
        <v>0</v>
      </c>
      <c r="R451">
        <f>SUMIFS('总明细 源文件后台下'!U:U,'总明细 源文件后台下'!E:E,E451,'总明细 源文件后台下'!C:C,"Order")</f>
        <v>0</v>
      </c>
      <c r="S451">
        <f>SUMIFS('总明细 源文件后台下'!V:V,'总明细 源文件后台下'!E:E,E451,'总明细 源文件后台下'!C:C,"Order")</f>
        <v>0</v>
      </c>
      <c r="T451">
        <f>SUMIFS('总明细 源文件后台下'!W:W,'总明细 源文件后台下'!E:E,E451,'总明细 源文件后台下'!C:C,"Order")</f>
        <v>0</v>
      </c>
      <c r="U451">
        <f>SUMIFS('总明细 源文件后台下'!G:G,'总明细 源文件后台下'!E:E,E451,'总明细 源文件后台下'!C:C,"Refund")</f>
        <v>0</v>
      </c>
      <c r="V451">
        <f>SUMIFS('总明细 源文件后台下'!M:M,'总明细 源文件后台下'!E:E,E451,'总明细 源文件后台下'!C:C,"Refund")</f>
        <v>0</v>
      </c>
      <c r="W451">
        <f>SUMIFS('总明细 源文件后台下'!N:N,'总明细 源文件后台下'!E:E,E451,'总明细 源文件后台下'!C:C,"Refund")</f>
        <v>0</v>
      </c>
      <c r="X451">
        <f>SUMIFS('总明细 源文件后台下'!O:O,'总明细 源文件后台下'!E:E,E451,'总明细 源文件后台下'!C:C,"Refund")</f>
        <v>0</v>
      </c>
      <c r="Y451">
        <f>SUMIFS('总明细 源文件后台下'!P:P,'总明细 源文件后台下'!E:E,E451,'总明细 源文件后台下'!C:C,"Refund")</f>
        <v>0</v>
      </c>
      <c r="Z451">
        <f>SUMIFS('总明细 源文件后台下'!Q:Q,'总明细 源文件后台下'!E:E,E451,'总明细 源文件后台下'!C:C,"Refund")</f>
        <v>0</v>
      </c>
      <c r="AA451">
        <f>SUMIFS('总明细 源文件后台下'!R:R,'总明细 源文件后台下'!E:E,E451,'总明细 源文件后台下'!C:C,"Refund")</f>
        <v>0</v>
      </c>
      <c r="AB451">
        <f>SUMIFS('总明细 源文件后台下'!S:S,'总明细 源文件后台下'!E:E,E451,'总明细 源文件后台下'!C:C,"Refund")</f>
        <v>0</v>
      </c>
      <c r="AC451">
        <f>SUMIFS('总明细 源文件后台下'!T:T,'总明细 源文件后台下'!E:E,E451,'总明细 源文件后台下'!C:C,"Refund")</f>
        <v>0</v>
      </c>
      <c r="AD451">
        <f>SUMIFS('总明细 源文件后台下'!U:U,'总明细 源文件后台下'!E:E,E451,'总明细 源文件后台下'!C:C,"Refund")</f>
        <v>0</v>
      </c>
      <c r="AE451">
        <f>SUMIFS('总明细 源文件后台下'!V:V,'总明细 源文件后台下'!E:E,E451,'总明细 源文件后台下'!C:C,"Refund")</f>
        <v>0</v>
      </c>
      <c r="AF451">
        <f>SUMIFS('总明细 源文件后台下'!W:W,'总明细 源文件后台下'!E:E,E451,'总明细 源文件后台下'!C:C,"Refund")</f>
        <v>0</v>
      </c>
      <c r="AK451">
        <f>(SUMIF('广告费 源文件后台下'!G:G,E451,'广告费 源文件后台下'!M:M))*-1</f>
        <v>0</v>
      </c>
      <c r="AL451">
        <f>SUMIFS('总明细 源文件后台下'!W:W,'总明细 源文件后台下'!E:E,E451,'总明细 源文件后台下'!C:C,"Adjustment",'总明细 源文件后台下'!F:F,"FBA Inventory Reimbursement - Customer Return")</f>
        <v>0</v>
      </c>
      <c r="AM451">
        <f>SUMIFS('总明细 源文件后台下'!W:W,'总明细 源文件后台下'!E:E,E451,'总明细 源文件后台下'!C:C,"Adjustment",'总明细 源文件后台下'!F:F,"FBA Inventory Reimbursement - Damaged:Warehouse")</f>
        <v>0</v>
      </c>
      <c r="AN451">
        <f>SUMIFS('总明细 源文件后台下'!W:W,'总明细 源文件后台下'!E:E,E451,'总明细 源文件后台下'!C:C,"Adjustment",'总明细 源文件后台下'!F:F,"FBA Inventory Reimbursement - Customer Service Issue")</f>
        <v>0</v>
      </c>
      <c r="AO451">
        <f>SUMIFS('总明细 源文件后台下'!W:W,'总明细 源文件后台下'!E:E,E451,'总明细 源文件后台下'!C:C,"Adjustment",'总明细 源文件后台下'!F:F,"FBA Inventory Reimbursement - Fee Correction")</f>
        <v>0</v>
      </c>
      <c r="AP451">
        <f>SUMIFS('总明细 源文件后台下'!W:W,'总明细 源文件后台下'!E:E,E451,'总明细 源文件后台下'!C:C,"Adjustment",'总明细 源文件后台下'!F:F,"FBA Inventory Reimbursement - General Adjustment")</f>
        <v>0</v>
      </c>
      <c r="AQ451">
        <f>SUMIFS('总明细 源文件后台下'!W:W,'总明细 源文件后台下'!E:E,E451,'总明细 源文件后台下'!C:C,"Adjustment",'总明细 源文件后台下'!F:F,"FBA Inventory Reimbursement - Lost:Inbound")</f>
        <v>0</v>
      </c>
      <c r="AR451">
        <f>SUMIFS('总明细 源文件后台下'!W:W,'总明细 源文件后台下'!E:E,E451,'总明细 源文件后台下'!C:C,"Adjustment",'总明细 源文件后台下'!F:F,"FBA Inventory Reimbursement - Lost:Warehouse")</f>
        <v>0</v>
      </c>
      <c r="AS451">
        <f>SUMIFS('总明细 源文件后台下'!W:W,'总明细 源文件后台下'!E:E,E451,'总明细 源文件后台下'!C:C,"Adjustment",'总明细 源文件后台下'!F:F,"Non-subscription Fee Adjustment")</f>
        <v>0</v>
      </c>
      <c r="AT451">
        <f>SUMIFS('总明细 源文件后台下'!W:W,'总明细 源文件后台下'!E:E,E451,'总明细 源文件后台下'!C:C,"Adjustment",'总明细 源文件后台下'!F:F,"FBA Inventory Placement Service Fee")</f>
        <v>0</v>
      </c>
      <c r="AV451">
        <f>SUMIF('FBA Customer Return Per Unit Fe'!B:B,E451,'FBA Customer Return Per Unit Fe'!C:C)</f>
        <v>0</v>
      </c>
      <c r="AX451">
        <f>(SUMIF('仓储费 源文件后台下'!C:C,E451,'仓储费 源文件后台下'!V:V))*-1</f>
        <v>-2.7800000000000002E-2</v>
      </c>
      <c r="AZ451">
        <f>SUMIF('Disposal Fee销毁费用-160.95'!B:B,E451,'Disposal Fee销毁费用-160.95'!D:D)*-1</f>
        <v>-0.15</v>
      </c>
      <c r="BC451">
        <f>IFERROR(VLOOKUP(F451,'优惠券-86.4'!F:I,4,0),0)</f>
        <v>0</v>
      </c>
      <c r="BD451">
        <f>IFERROR(VLOOKUP(F451,'早评-120'!E:H,4,0),0)</f>
        <v>0</v>
      </c>
      <c r="BF451">
        <f t="shared" si="48"/>
        <v>-0.17779999999999999</v>
      </c>
      <c r="BG451">
        <f t="shared" si="49"/>
        <v>0</v>
      </c>
      <c r="BH451">
        <f t="shared" si="50"/>
        <v>-1.1556999999999999</v>
      </c>
      <c r="BQ451" s="45">
        <f t="shared" si="51"/>
        <v>-1.1556999999999999</v>
      </c>
      <c r="BR451">
        <f>SUMIFS('9月销毁明细'!D:D,'9月销毁明细'!A:A,E451,'9月销毁明细'!H:H,"Sellable")</f>
        <v>0</v>
      </c>
      <c r="BS451">
        <f>SUMIFS('9月销毁明细'!G:G,'9月销毁明细'!A:A,E451,'9月销毁明细'!H:H,"Sellable")</f>
        <v>0</v>
      </c>
      <c r="BT451">
        <f>SUMIFS('9月销毁明细'!D:D,'9月销毁明细'!A:A,E451,'9月销毁明细'!H:H,"Unsellable")</f>
        <v>0</v>
      </c>
      <c r="BU451">
        <f>SUMIFS('9月销毁明细'!G:G,'9月销毁明细'!A:A,E451,'9月销毁明细'!H:H,"Unsellable")</f>
        <v>0</v>
      </c>
      <c r="BW451">
        <f>IFERROR(I451*VLOOKUP(F451,'9.3成本表'!C:L,10,0),0)</f>
        <v>0</v>
      </c>
      <c r="BX451">
        <f t="shared" si="52"/>
        <v>0</v>
      </c>
      <c r="CC451" s="45">
        <f t="shared" si="53"/>
        <v>-1.1556999999999999</v>
      </c>
      <c r="CD451" s="45">
        <f t="shared" si="54"/>
        <v>0</v>
      </c>
      <c r="CE451" s="45">
        <f t="shared" si="55"/>
        <v>0</v>
      </c>
    </row>
    <row r="452" spans="4:83" x14ac:dyDescent="0.25">
      <c r="D452" s="20" t="s">
        <v>1013</v>
      </c>
      <c r="E452" s="20" t="s">
        <v>1014</v>
      </c>
      <c r="F452" s="20">
        <v>4125</v>
      </c>
      <c r="G452">
        <v>446</v>
      </c>
      <c r="H452" s="20"/>
      <c r="I452">
        <f>SUMIFS('总明细 源文件后台下'!G:G,'总明细 源文件后台下'!E:E,E452,'总明细 源文件后台下'!C:C,"Order")</f>
        <v>0</v>
      </c>
      <c r="J452">
        <f>SUMIFS('总明细 源文件后台下'!M:M,'总明细 源文件后台下'!E:E,E452,'总明细 源文件后台下'!C:C,"Order")</f>
        <v>0</v>
      </c>
      <c r="K452">
        <f>SUMIFS('总明细 源文件后台下'!N:N,'总明细 源文件后台下'!E:E,E452,'总明细 源文件后台下'!C:C,"Order")</f>
        <v>0</v>
      </c>
      <c r="L452">
        <f>SUMIFS('总明细 源文件后台下'!O:O,'总明细 源文件后台下'!E:E,E452,'总明细 源文件后台下'!C:C,"Order")</f>
        <v>0</v>
      </c>
      <c r="M452">
        <f>SUMIFS('总明细 源文件后台下'!P:P,'总明细 源文件后台下'!E:E,E452,'总明细 源文件后台下'!C:C,"Order")</f>
        <v>0</v>
      </c>
      <c r="N452">
        <f>SUMIFS('总明细 源文件后台下'!Q:Q,'总明细 源文件后台下'!E:E,E452,'总明细 源文件后台下'!C:C,"Order")</f>
        <v>0</v>
      </c>
      <c r="O452">
        <f>SUMIFS('总明细 源文件后台下'!R:R,'总明细 源文件后台下'!E:E,E452,'总明细 源文件后台下'!C:C,"Order")</f>
        <v>0</v>
      </c>
      <c r="P452">
        <f>SUMIFS('总明细 源文件后台下'!S:S,'总明细 源文件后台下'!E:E,E452,'总明细 源文件后台下'!C:C,"Order")</f>
        <v>0</v>
      </c>
      <c r="Q452">
        <f>SUMIFS('总明细 源文件后台下'!T:T,'总明细 源文件后台下'!E:E,E452,'总明细 源文件后台下'!C:C,"Order")</f>
        <v>0</v>
      </c>
      <c r="R452">
        <f>SUMIFS('总明细 源文件后台下'!U:U,'总明细 源文件后台下'!E:E,E452,'总明细 源文件后台下'!C:C,"Order")</f>
        <v>0</v>
      </c>
      <c r="S452">
        <f>SUMIFS('总明细 源文件后台下'!V:V,'总明细 源文件后台下'!E:E,E452,'总明细 源文件后台下'!C:C,"Order")</f>
        <v>0</v>
      </c>
      <c r="T452">
        <f>SUMIFS('总明细 源文件后台下'!W:W,'总明细 源文件后台下'!E:E,E452,'总明细 源文件后台下'!C:C,"Order")</f>
        <v>0</v>
      </c>
      <c r="U452">
        <f>SUMIFS('总明细 源文件后台下'!G:G,'总明细 源文件后台下'!E:E,E452,'总明细 源文件后台下'!C:C,"Refund")</f>
        <v>0</v>
      </c>
      <c r="V452">
        <f>SUMIFS('总明细 源文件后台下'!M:M,'总明细 源文件后台下'!E:E,E452,'总明细 源文件后台下'!C:C,"Refund")</f>
        <v>0</v>
      </c>
      <c r="W452">
        <f>SUMIFS('总明细 源文件后台下'!N:N,'总明细 源文件后台下'!E:E,E452,'总明细 源文件后台下'!C:C,"Refund")</f>
        <v>0</v>
      </c>
      <c r="X452">
        <f>SUMIFS('总明细 源文件后台下'!O:O,'总明细 源文件后台下'!E:E,E452,'总明细 源文件后台下'!C:C,"Refund")</f>
        <v>0</v>
      </c>
      <c r="Y452">
        <f>SUMIFS('总明细 源文件后台下'!P:P,'总明细 源文件后台下'!E:E,E452,'总明细 源文件后台下'!C:C,"Refund")</f>
        <v>0</v>
      </c>
      <c r="Z452">
        <f>SUMIFS('总明细 源文件后台下'!Q:Q,'总明细 源文件后台下'!E:E,E452,'总明细 源文件后台下'!C:C,"Refund")</f>
        <v>0</v>
      </c>
      <c r="AA452">
        <f>SUMIFS('总明细 源文件后台下'!R:R,'总明细 源文件后台下'!E:E,E452,'总明细 源文件后台下'!C:C,"Refund")</f>
        <v>0</v>
      </c>
      <c r="AB452">
        <f>SUMIFS('总明细 源文件后台下'!S:S,'总明细 源文件后台下'!E:E,E452,'总明细 源文件后台下'!C:C,"Refund")</f>
        <v>0</v>
      </c>
      <c r="AC452">
        <f>SUMIFS('总明细 源文件后台下'!T:T,'总明细 源文件后台下'!E:E,E452,'总明细 源文件后台下'!C:C,"Refund")</f>
        <v>0</v>
      </c>
      <c r="AD452">
        <f>SUMIFS('总明细 源文件后台下'!U:U,'总明细 源文件后台下'!E:E,E452,'总明细 源文件后台下'!C:C,"Refund")</f>
        <v>0</v>
      </c>
      <c r="AE452">
        <f>SUMIFS('总明细 源文件后台下'!V:V,'总明细 源文件后台下'!E:E,E452,'总明细 源文件后台下'!C:C,"Refund")</f>
        <v>0</v>
      </c>
      <c r="AF452">
        <f>SUMIFS('总明细 源文件后台下'!W:W,'总明细 源文件后台下'!E:E,E452,'总明细 源文件后台下'!C:C,"Refund")</f>
        <v>0</v>
      </c>
      <c r="AK452">
        <f>(SUMIF('广告费 源文件后台下'!G:G,E452,'广告费 源文件后台下'!M:M))*-1</f>
        <v>0</v>
      </c>
      <c r="AL452">
        <f>SUMIFS('总明细 源文件后台下'!W:W,'总明细 源文件后台下'!E:E,E452,'总明细 源文件后台下'!C:C,"Adjustment",'总明细 源文件后台下'!F:F,"FBA Inventory Reimbursement - Customer Return")</f>
        <v>0</v>
      </c>
      <c r="AM452">
        <f>SUMIFS('总明细 源文件后台下'!W:W,'总明细 源文件后台下'!E:E,E452,'总明细 源文件后台下'!C:C,"Adjustment",'总明细 源文件后台下'!F:F,"FBA Inventory Reimbursement - Damaged:Warehouse")</f>
        <v>0</v>
      </c>
      <c r="AN452">
        <f>SUMIFS('总明细 源文件后台下'!W:W,'总明细 源文件后台下'!E:E,E452,'总明细 源文件后台下'!C:C,"Adjustment",'总明细 源文件后台下'!F:F,"FBA Inventory Reimbursement - Customer Service Issue")</f>
        <v>0</v>
      </c>
      <c r="AO452">
        <f>SUMIFS('总明细 源文件后台下'!W:W,'总明细 源文件后台下'!E:E,E452,'总明细 源文件后台下'!C:C,"Adjustment",'总明细 源文件后台下'!F:F,"FBA Inventory Reimbursement - Fee Correction")</f>
        <v>0</v>
      </c>
      <c r="AP452">
        <f>SUMIFS('总明细 源文件后台下'!W:W,'总明细 源文件后台下'!E:E,E452,'总明细 源文件后台下'!C:C,"Adjustment",'总明细 源文件后台下'!F:F,"FBA Inventory Reimbursement - General Adjustment")</f>
        <v>0</v>
      </c>
      <c r="AQ452">
        <f>SUMIFS('总明细 源文件后台下'!W:W,'总明细 源文件后台下'!E:E,E452,'总明细 源文件后台下'!C:C,"Adjustment",'总明细 源文件后台下'!F:F,"FBA Inventory Reimbursement - Lost:Inbound")</f>
        <v>0</v>
      </c>
      <c r="AR452">
        <f>SUMIFS('总明细 源文件后台下'!W:W,'总明细 源文件后台下'!E:E,E452,'总明细 源文件后台下'!C:C,"Adjustment",'总明细 源文件后台下'!F:F,"FBA Inventory Reimbursement - Lost:Warehouse")</f>
        <v>0</v>
      </c>
      <c r="AS452">
        <f>SUMIFS('总明细 源文件后台下'!W:W,'总明细 源文件后台下'!E:E,E452,'总明细 源文件后台下'!C:C,"Adjustment",'总明细 源文件后台下'!F:F,"Non-subscription Fee Adjustment")</f>
        <v>0</v>
      </c>
      <c r="AT452">
        <f>SUMIFS('总明细 源文件后台下'!W:W,'总明细 源文件后台下'!E:E,E452,'总明细 源文件后台下'!C:C,"Adjustment",'总明细 源文件后台下'!F:F,"FBA Inventory Placement Service Fee")</f>
        <v>0</v>
      </c>
      <c r="AV452">
        <f>SUMIF('FBA Customer Return Per Unit Fe'!B:B,E452,'FBA Customer Return Per Unit Fe'!C:C)</f>
        <v>0</v>
      </c>
      <c r="AX452">
        <f>(SUMIF('仓储费 源文件后台下'!C:C,E452,'仓储费 源文件后台下'!V:V))*-1</f>
        <v>-4.7500000000000001E-2</v>
      </c>
      <c r="AZ452">
        <f>SUMIF('Disposal Fee销毁费用-160.95'!B:B,E452,'Disposal Fee销毁费用-160.95'!D:D)*-1</f>
        <v>-0.15</v>
      </c>
      <c r="BC452">
        <f>IFERROR(VLOOKUP(F452,'优惠券-86.4'!F:I,4,0),0)</f>
        <v>0</v>
      </c>
      <c r="BD452">
        <f>IFERROR(VLOOKUP(F452,'早评-120'!E:H,4,0),0)</f>
        <v>0</v>
      </c>
      <c r="BF452">
        <f t="shared" si="48"/>
        <v>-0.19750000000000001</v>
      </c>
      <c r="BG452">
        <f t="shared" si="49"/>
        <v>0</v>
      </c>
      <c r="BH452">
        <f t="shared" si="50"/>
        <v>-1.2837499999999999</v>
      </c>
      <c r="BQ452" s="45">
        <f t="shared" si="51"/>
        <v>-1.2837499999999999</v>
      </c>
      <c r="BR452">
        <f>SUMIFS('9月销毁明细'!D:D,'9月销毁明细'!A:A,E452,'9月销毁明细'!H:H,"Sellable")</f>
        <v>0</v>
      </c>
      <c r="BS452">
        <f>SUMIFS('9月销毁明细'!G:G,'9月销毁明细'!A:A,E452,'9月销毁明细'!H:H,"Sellable")</f>
        <v>0</v>
      </c>
      <c r="BT452">
        <f>SUMIFS('9月销毁明细'!D:D,'9月销毁明细'!A:A,E452,'9月销毁明细'!H:H,"Unsellable")</f>
        <v>0</v>
      </c>
      <c r="BU452">
        <f>SUMIFS('9月销毁明细'!G:G,'9月销毁明细'!A:A,E452,'9月销毁明细'!H:H,"Unsellable")</f>
        <v>0</v>
      </c>
      <c r="BW452">
        <f>IFERROR(I452*VLOOKUP(F452,'9.3成本表'!C:L,10,0),0)</f>
        <v>0</v>
      </c>
      <c r="BX452">
        <f t="shared" si="52"/>
        <v>0</v>
      </c>
      <c r="CC452" s="45">
        <f t="shared" si="53"/>
        <v>-1.2837499999999999</v>
      </c>
      <c r="CD452" s="45">
        <f t="shared" si="54"/>
        <v>0</v>
      </c>
      <c r="CE452" s="45">
        <f t="shared" si="55"/>
        <v>0</v>
      </c>
    </row>
    <row r="453" spans="4:83" x14ac:dyDescent="0.25">
      <c r="D453" s="20" t="s">
        <v>1015</v>
      </c>
      <c r="E453" s="20" t="s">
        <v>1016</v>
      </c>
      <c r="F453" s="20">
        <v>4125</v>
      </c>
      <c r="G453">
        <v>447</v>
      </c>
      <c r="H453" s="20"/>
      <c r="I453">
        <f>SUMIFS('总明细 源文件后台下'!G:G,'总明细 源文件后台下'!E:E,E453,'总明细 源文件后台下'!C:C,"Order")</f>
        <v>0</v>
      </c>
      <c r="J453">
        <f>SUMIFS('总明细 源文件后台下'!M:M,'总明细 源文件后台下'!E:E,E453,'总明细 源文件后台下'!C:C,"Order")</f>
        <v>0</v>
      </c>
      <c r="K453">
        <f>SUMIFS('总明细 源文件后台下'!N:N,'总明细 源文件后台下'!E:E,E453,'总明细 源文件后台下'!C:C,"Order")</f>
        <v>0</v>
      </c>
      <c r="L453">
        <f>SUMIFS('总明细 源文件后台下'!O:O,'总明细 源文件后台下'!E:E,E453,'总明细 源文件后台下'!C:C,"Order")</f>
        <v>0</v>
      </c>
      <c r="M453">
        <f>SUMIFS('总明细 源文件后台下'!P:P,'总明细 源文件后台下'!E:E,E453,'总明细 源文件后台下'!C:C,"Order")</f>
        <v>0</v>
      </c>
      <c r="N453">
        <f>SUMIFS('总明细 源文件后台下'!Q:Q,'总明细 源文件后台下'!E:E,E453,'总明细 源文件后台下'!C:C,"Order")</f>
        <v>0</v>
      </c>
      <c r="O453">
        <f>SUMIFS('总明细 源文件后台下'!R:R,'总明细 源文件后台下'!E:E,E453,'总明细 源文件后台下'!C:C,"Order")</f>
        <v>0</v>
      </c>
      <c r="P453">
        <f>SUMIFS('总明细 源文件后台下'!S:S,'总明细 源文件后台下'!E:E,E453,'总明细 源文件后台下'!C:C,"Order")</f>
        <v>0</v>
      </c>
      <c r="Q453">
        <f>SUMIFS('总明细 源文件后台下'!T:T,'总明细 源文件后台下'!E:E,E453,'总明细 源文件后台下'!C:C,"Order")</f>
        <v>0</v>
      </c>
      <c r="R453">
        <f>SUMIFS('总明细 源文件后台下'!U:U,'总明细 源文件后台下'!E:E,E453,'总明细 源文件后台下'!C:C,"Order")</f>
        <v>0</v>
      </c>
      <c r="S453">
        <f>SUMIFS('总明细 源文件后台下'!V:V,'总明细 源文件后台下'!E:E,E453,'总明细 源文件后台下'!C:C,"Order")</f>
        <v>0</v>
      </c>
      <c r="T453">
        <f>SUMIFS('总明细 源文件后台下'!W:W,'总明细 源文件后台下'!E:E,E453,'总明细 源文件后台下'!C:C,"Order")</f>
        <v>0</v>
      </c>
      <c r="U453">
        <f>SUMIFS('总明细 源文件后台下'!G:G,'总明细 源文件后台下'!E:E,E453,'总明细 源文件后台下'!C:C,"Refund")</f>
        <v>0</v>
      </c>
      <c r="V453">
        <f>SUMIFS('总明细 源文件后台下'!M:M,'总明细 源文件后台下'!E:E,E453,'总明细 源文件后台下'!C:C,"Refund")</f>
        <v>0</v>
      </c>
      <c r="W453">
        <f>SUMIFS('总明细 源文件后台下'!N:N,'总明细 源文件后台下'!E:E,E453,'总明细 源文件后台下'!C:C,"Refund")</f>
        <v>0</v>
      </c>
      <c r="X453">
        <f>SUMIFS('总明细 源文件后台下'!O:O,'总明细 源文件后台下'!E:E,E453,'总明细 源文件后台下'!C:C,"Refund")</f>
        <v>0</v>
      </c>
      <c r="Y453">
        <f>SUMIFS('总明细 源文件后台下'!P:P,'总明细 源文件后台下'!E:E,E453,'总明细 源文件后台下'!C:C,"Refund")</f>
        <v>0</v>
      </c>
      <c r="Z453">
        <f>SUMIFS('总明细 源文件后台下'!Q:Q,'总明细 源文件后台下'!E:E,E453,'总明细 源文件后台下'!C:C,"Refund")</f>
        <v>0</v>
      </c>
      <c r="AA453">
        <f>SUMIFS('总明细 源文件后台下'!R:R,'总明细 源文件后台下'!E:E,E453,'总明细 源文件后台下'!C:C,"Refund")</f>
        <v>0</v>
      </c>
      <c r="AB453">
        <f>SUMIFS('总明细 源文件后台下'!S:S,'总明细 源文件后台下'!E:E,E453,'总明细 源文件后台下'!C:C,"Refund")</f>
        <v>0</v>
      </c>
      <c r="AC453">
        <f>SUMIFS('总明细 源文件后台下'!T:T,'总明细 源文件后台下'!E:E,E453,'总明细 源文件后台下'!C:C,"Refund")</f>
        <v>0</v>
      </c>
      <c r="AD453">
        <f>SUMIFS('总明细 源文件后台下'!U:U,'总明细 源文件后台下'!E:E,E453,'总明细 源文件后台下'!C:C,"Refund")</f>
        <v>0</v>
      </c>
      <c r="AE453">
        <f>SUMIFS('总明细 源文件后台下'!V:V,'总明细 源文件后台下'!E:E,E453,'总明细 源文件后台下'!C:C,"Refund")</f>
        <v>0</v>
      </c>
      <c r="AF453">
        <f>SUMIFS('总明细 源文件后台下'!W:W,'总明细 源文件后台下'!E:E,E453,'总明细 源文件后台下'!C:C,"Refund")</f>
        <v>0</v>
      </c>
      <c r="AK453">
        <f>(SUMIF('广告费 源文件后台下'!G:G,E453,'广告费 源文件后台下'!M:M))*-1</f>
        <v>0</v>
      </c>
      <c r="AL453">
        <f>SUMIFS('总明细 源文件后台下'!W:W,'总明细 源文件后台下'!E:E,E453,'总明细 源文件后台下'!C:C,"Adjustment",'总明细 源文件后台下'!F:F,"FBA Inventory Reimbursement - Customer Return")</f>
        <v>0</v>
      </c>
      <c r="AM453">
        <f>SUMIFS('总明细 源文件后台下'!W:W,'总明细 源文件后台下'!E:E,E453,'总明细 源文件后台下'!C:C,"Adjustment",'总明细 源文件后台下'!F:F,"FBA Inventory Reimbursement - Damaged:Warehouse")</f>
        <v>0</v>
      </c>
      <c r="AN453">
        <f>SUMIFS('总明细 源文件后台下'!W:W,'总明细 源文件后台下'!E:E,E453,'总明细 源文件后台下'!C:C,"Adjustment",'总明细 源文件后台下'!F:F,"FBA Inventory Reimbursement - Customer Service Issue")</f>
        <v>0</v>
      </c>
      <c r="AO453">
        <f>SUMIFS('总明细 源文件后台下'!W:W,'总明细 源文件后台下'!E:E,E453,'总明细 源文件后台下'!C:C,"Adjustment",'总明细 源文件后台下'!F:F,"FBA Inventory Reimbursement - Fee Correction")</f>
        <v>0</v>
      </c>
      <c r="AP453">
        <f>SUMIFS('总明细 源文件后台下'!W:W,'总明细 源文件后台下'!E:E,E453,'总明细 源文件后台下'!C:C,"Adjustment",'总明细 源文件后台下'!F:F,"FBA Inventory Reimbursement - General Adjustment")</f>
        <v>0</v>
      </c>
      <c r="AQ453">
        <f>SUMIFS('总明细 源文件后台下'!W:W,'总明细 源文件后台下'!E:E,E453,'总明细 源文件后台下'!C:C,"Adjustment",'总明细 源文件后台下'!F:F,"FBA Inventory Reimbursement - Lost:Inbound")</f>
        <v>0</v>
      </c>
      <c r="AR453">
        <f>SUMIFS('总明细 源文件后台下'!W:W,'总明细 源文件后台下'!E:E,E453,'总明细 源文件后台下'!C:C,"Adjustment",'总明细 源文件后台下'!F:F,"FBA Inventory Reimbursement - Lost:Warehouse")</f>
        <v>0</v>
      </c>
      <c r="AS453">
        <f>SUMIFS('总明细 源文件后台下'!W:W,'总明细 源文件后台下'!E:E,E453,'总明细 源文件后台下'!C:C,"Adjustment",'总明细 源文件后台下'!F:F,"Non-subscription Fee Adjustment")</f>
        <v>0</v>
      </c>
      <c r="AT453">
        <f>SUMIFS('总明细 源文件后台下'!W:W,'总明细 源文件后台下'!E:E,E453,'总明细 源文件后台下'!C:C,"Adjustment",'总明细 源文件后台下'!F:F,"FBA Inventory Placement Service Fee")</f>
        <v>0</v>
      </c>
      <c r="AV453">
        <f>SUMIF('FBA Customer Return Per Unit Fe'!B:B,E453,'FBA Customer Return Per Unit Fe'!C:C)</f>
        <v>0</v>
      </c>
      <c r="AX453">
        <f>(SUMIF('仓储费 源文件后台下'!C:C,E453,'仓储费 源文件后台下'!V:V))*-1</f>
        <v>0</v>
      </c>
      <c r="AZ453">
        <f>SUMIF('Disposal Fee销毁费用-160.95'!B:B,E453,'Disposal Fee销毁费用-160.95'!D:D)*-1</f>
        <v>0</v>
      </c>
      <c r="BC453">
        <f>IFERROR(VLOOKUP(F453,'优惠券-86.4'!F:I,4,0),0)</f>
        <v>0</v>
      </c>
      <c r="BD453">
        <f>IFERROR(VLOOKUP(F453,'早评-120'!E:H,4,0),0)</f>
        <v>0</v>
      </c>
      <c r="BF453">
        <f t="shared" si="48"/>
        <v>0</v>
      </c>
      <c r="BG453">
        <f t="shared" si="49"/>
        <v>0</v>
      </c>
      <c r="BH453">
        <f t="shared" si="50"/>
        <v>0</v>
      </c>
      <c r="BQ453" s="45">
        <f t="shared" si="51"/>
        <v>0</v>
      </c>
      <c r="BR453">
        <f>SUMIFS('9月销毁明细'!D:D,'9月销毁明细'!A:A,E453,'9月销毁明细'!H:H,"Sellable")</f>
        <v>0</v>
      </c>
      <c r="BS453">
        <f>SUMIFS('9月销毁明细'!G:G,'9月销毁明细'!A:A,E453,'9月销毁明细'!H:H,"Sellable")</f>
        <v>0</v>
      </c>
      <c r="BT453">
        <f>SUMIFS('9月销毁明细'!D:D,'9月销毁明细'!A:A,E453,'9月销毁明细'!H:H,"Unsellable")</f>
        <v>0</v>
      </c>
      <c r="BU453">
        <f>SUMIFS('9月销毁明细'!G:G,'9月销毁明细'!A:A,E453,'9月销毁明细'!H:H,"Unsellable")</f>
        <v>0</v>
      </c>
      <c r="BW453">
        <f>IFERROR(I453*VLOOKUP(F453,'9.3成本表'!C:L,10,0),0)</f>
        <v>0</v>
      </c>
      <c r="BX453">
        <f t="shared" si="52"/>
        <v>0</v>
      </c>
      <c r="CC453" s="45">
        <f t="shared" si="53"/>
        <v>0</v>
      </c>
      <c r="CD453" s="45">
        <f t="shared" si="54"/>
        <v>0</v>
      </c>
      <c r="CE453" s="45">
        <f t="shared" si="55"/>
        <v>0</v>
      </c>
    </row>
    <row r="454" spans="4:83" x14ac:dyDescent="0.25">
      <c r="D454" s="20" t="s">
        <v>1017</v>
      </c>
      <c r="E454" s="20" t="s">
        <v>1018</v>
      </c>
      <c r="F454" s="20">
        <v>4125</v>
      </c>
      <c r="G454">
        <v>448</v>
      </c>
      <c r="H454" s="20"/>
      <c r="I454">
        <f>SUMIFS('总明细 源文件后台下'!G:G,'总明细 源文件后台下'!E:E,E454,'总明细 源文件后台下'!C:C,"Order")</f>
        <v>0</v>
      </c>
      <c r="J454">
        <f>SUMIFS('总明细 源文件后台下'!M:M,'总明细 源文件后台下'!E:E,E454,'总明细 源文件后台下'!C:C,"Order")</f>
        <v>0</v>
      </c>
      <c r="K454">
        <f>SUMIFS('总明细 源文件后台下'!N:N,'总明细 源文件后台下'!E:E,E454,'总明细 源文件后台下'!C:C,"Order")</f>
        <v>0</v>
      </c>
      <c r="L454">
        <f>SUMIFS('总明细 源文件后台下'!O:O,'总明细 源文件后台下'!E:E,E454,'总明细 源文件后台下'!C:C,"Order")</f>
        <v>0</v>
      </c>
      <c r="M454">
        <f>SUMIFS('总明细 源文件后台下'!P:P,'总明细 源文件后台下'!E:E,E454,'总明细 源文件后台下'!C:C,"Order")</f>
        <v>0</v>
      </c>
      <c r="N454">
        <f>SUMIFS('总明细 源文件后台下'!Q:Q,'总明细 源文件后台下'!E:E,E454,'总明细 源文件后台下'!C:C,"Order")</f>
        <v>0</v>
      </c>
      <c r="O454">
        <f>SUMIFS('总明细 源文件后台下'!R:R,'总明细 源文件后台下'!E:E,E454,'总明细 源文件后台下'!C:C,"Order")</f>
        <v>0</v>
      </c>
      <c r="P454">
        <f>SUMIFS('总明细 源文件后台下'!S:S,'总明细 源文件后台下'!E:E,E454,'总明细 源文件后台下'!C:C,"Order")</f>
        <v>0</v>
      </c>
      <c r="Q454">
        <f>SUMIFS('总明细 源文件后台下'!T:T,'总明细 源文件后台下'!E:E,E454,'总明细 源文件后台下'!C:C,"Order")</f>
        <v>0</v>
      </c>
      <c r="R454">
        <f>SUMIFS('总明细 源文件后台下'!U:U,'总明细 源文件后台下'!E:E,E454,'总明细 源文件后台下'!C:C,"Order")</f>
        <v>0</v>
      </c>
      <c r="S454">
        <f>SUMIFS('总明细 源文件后台下'!V:V,'总明细 源文件后台下'!E:E,E454,'总明细 源文件后台下'!C:C,"Order")</f>
        <v>0</v>
      </c>
      <c r="T454">
        <f>SUMIFS('总明细 源文件后台下'!W:W,'总明细 源文件后台下'!E:E,E454,'总明细 源文件后台下'!C:C,"Order")</f>
        <v>0</v>
      </c>
      <c r="U454">
        <f>SUMIFS('总明细 源文件后台下'!G:G,'总明细 源文件后台下'!E:E,E454,'总明细 源文件后台下'!C:C,"Refund")</f>
        <v>0</v>
      </c>
      <c r="V454">
        <f>SUMIFS('总明细 源文件后台下'!M:M,'总明细 源文件后台下'!E:E,E454,'总明细 源文件后台下'!C:C,"Refund")</f>
        <v>0</v>
      </c>
      <c r="W454">
        <f>SUMIFS('总明细 源文件后台下'!N:N,'总明细 源文件后台下'!E:E,E454,'总明细 源文件后台下'!C:C,"Refund")</f>
        <v>0</v>
      </c>
      <c r="X454">
        <f>SUMIFS('总明细 源文件后台下'!O:O,'总明细 源文件后台下'!E:E,E454,'总明细 源文件后台下'!C:C,"Refund")</f>
        <v>0</v>
      </c>
      <c r="Y454">
        <f>SUMIFS('总明细 源文件后台下'!P:P,'总明细 源文件后台下'!E:E,E454,'总明细 源文件后台下'!C:C,"Refund")</f>
        <v>0</v>
      </c>
      <c r="Z454">
        <f>SUMIFS('总明细 源文件后台下'!Q:Q,'总明细 源文件后台下'!E:E,E454,'总明细 源文件后台下'!C:C,"Refund")</f>
        <v>0</v>
      </c>
      <c r="AA454">
        <f>SUMIFS('总明细 源文件后台下'!R:R,'总明细 源文件后台下'!E:E,E454,'总明细 源文件后台下'!C:C,"Refund")</f>
        <v>0</v>
      </c>
      <c r="AB454">
        <f>SUMIFS('总明细 源文件后台下'!S:S,'总明细 源文件后台下'!E:E,E454,'总明细 源文件后台下'!C:C,"Refund")</f>
        <v>0</v>
      </c>
      <c r="AC454">
        <f>SUMIFS('总明细 源文件后台下'!T:T,'总明细 源文件后台下'!E:E,E454,'总明细 源文件后台下'!C:C,"Refund")</f>
        <v>0</v>
      </c>
      <c r="AD454">
        <f>SUMIFS('总明细 源文件后台下'!U:U,'总明细 源文件后台下'!E:E,E454,'总明细 源文件后台下'!C:C,"Refund")</f>
        <v>0</v>
      </c>
      <c r="AE454">
        <f>SUMIFS('总明细 源文件后台下'!V:V,'总明细 源文件后台下'!E:E,E454,'总明细 源文件后台下'!C:C,"Refund")</f>
        <v>0</v>
      </c>
      <c r="AF454">
        <f>SUMIFS('总明细 源文件后台下'!W:W,'总明细 源文件后台下'!E:E,E454,'总明细 源文件后台下'!C:C,"Refund")</f>
        <v>0</v>
      </c>
      <c r="AK454">
        <f>(SUMIF('广告费 源文件后台下'!G:G,E454,'广告费 源文件后台下'!M:M))*-1</f>
        <v>0</v>
      </c>
      <c r="AL454">
        <f>SUMIFS('总明细 源文件后台下'!W:W,'总明细 源文件后台下'!E:E,E454,'总明细 源文件后台下'!C:C,"Adjustment",'总明细 源文件后台下'!F:F,"FBA Inventory Reimbursement - Customer Return")</f>
        <v>0</v>
      </c>
      <c r="AM454">
        <f>SUMIFS('总明细 源文件后台下'!W:W,'总明细 源文件后台下'!E:E,E454,'总明细 源文件后台下'!C:C,"Adjustment",'总明细 源文件后台下'!F:F,"FBA Inventory Reimbursement - Damaged:Warehouse")</f>
        <v>0</v>
      </c>
      <c r="AN454">
        <f>SUMIFS('总明细 源文件后台下'!W:W,'总明细 源文件后台下'!E:E,E454,'总明细 源文件后台下'!C:C,"Adjustment",'总明细 源文件后台下'!F:F,"FBA Inventory Reimbursement - Customer Service Issue")</f>
        <v>0</v>
      </c>
      <c r="AO454">
        <f>SUMIFS('总明细 源文件后台下'!W:W,'总明细 源文件后台下'!E:E,E454,'总明细 源文件后台下'!C:C,"Adjustment",'总明细 源文件后台下'!F:F,"FBA Inventory Reimbursement - Fee Correction")</f>
        <v>0</v>
      </c>
      <c r="AP454">
        <f>SUMIFS('总明细 源文件后台下'!W:W,'总明细 源文件后台下'!E:E,E454,'总明细 源文件后台下'!C:C,"Adjustment",'总明细 源文件后台下'!F:F,"FBA Inventory Reimbursement - General Adjustment")</f>
        <v>0</v>
      </c>
      <c r="AQ454">
        <f>SUMIFS('总明细 源文件后台下'!W:W,'总明细 源文件后台下'!E:E,E454,'总明细 源文件后台下'!C:C,"Adjustment",'总明细 源文件后台下'!F:F,"FBA Inventory Reimbursement - Lost:Inbound")</f>
        <v>0</v>
      </c>
      <c r="AR454">
        <f>SUMIFS('总明细 源文件后台下'!W:W,'总明细 源文件后台下'!E:E,E454,'总明细 源文件后台下'!C:C,"Adjustment",'总明细 源文件后台下'!F:F,"FBA Inventory Reimbursement - Lost:Warehouse")</f>
        <v>0</v>
      </c>
      <c r="AS454">
        <f>SUMIFS('总明细 源文件后台下'!W:W,'总明细 源文件后台下'!E:E,E454,'总明细 源文件后台下'!C:C,"Adjustment",'总明细 源文件后台下'!F:F,"Non-subscription Fee Adjustment")</f>
        <v>0</v>
      </c>
      <c r="AT454">
        <f>SUMIFS('总明细 源文件后台下'!W:W,'总明细 源文件后台下'!E:E,E454,'总明细 源文件后台下'!C:C,"Adjustment",'总明细 源文件后台下'!F:F,"FBA Inventory Placement Service Fee")</f>
        <v>0</v>
      </c>
      <c r="AV454">
        <f>SUMIF('FBA Customer Return Per Unit Fe'!B:B,E454,'FBA Customer Return Per Unit Fe'!C:C)</f>
        <v>0</v>
      </c>
      <c r="AX454">
        <f>(SUMIF('仓储费 源文件后台下'!C:C,E454,'仓储费 源文件后台下'!V:V))*-1</f>
        <v>0</v>
      </c>
      <c r="AZ454">
        <f>SUMIF('Disposal Fee销毁费用-160.95'!B:B,E454,'Disposal Fee销毁费用-160.95'!D:D)*-1</f>
        <v>0</v>
      </c>
      <c r="BC454">
        <f>IFERROR(VLOOKUP(F454,'优惠券-86.4'!F:I,4,0),0)</f>
        <v>0</v>
      </c>
      <c r="BD454">
        <f>IFERROR(VLOOKUP(F454,'早评-120'!E:H,4,0),0)</f>
        <v>0</v>
      </c>
      <c r="BF454">
        <f t="shared" si="48"/>
        <v>0</v>
      </c>
      <c r="BG454">
        <f t="shared" si="49"/>
        <v>0</v>
      </c>
      <c r="BH454">
        <f t="shared" si="50"/>
        <v>0</v>
      </c>
      <c r="BQ454" s="45">
        <f t="shared" si="51"/>
        <v>0</v>
      </c>
      <c r="BR454">
        <f>SUMIFS('9月销毁明细'!D:D,'9月销毁明细'!A:A,E454,'9月销毁明细'!H:H,"Sellable")</f>
        <v>0</v>
      </c>
      <c r="BS454">
        <f>SUMIFS('9月销毁明细'!G:G,'9月销毁明细'!A:A,E454,'9月销毁明细'!H:H,"Sellable")</f>
        <v>0</v>
      </c>
      <c r="BT454">
        <f>SUMIFS('9月销毁明细'!D:D,'9月销毁明细'!A:A,E454,'9月销毁明细'!H:H,"Unsellable")</f>
        <v>0</v>
      </c>
      <c r="BU454">
        <f>SUMIFS('9月销毁明细'!G:G,'9月销毁明细'!A:A,E454,'9月销毁明细'!H:H,"Unsellable")</f>
        <v>0</v>
      </c>
      <c r="BW454">
        <f>IFERROR(I454*VLOOKUP(F454,'9.3成本表'!C:L,10,0),0)</f>
        <v>0</v>
      </c>
      <c r="BX454">
        <f t="shared" si="52"/>
        <v>0</v>
      </c>
      <c r="CC454" s="45">
        <f t="shared" si="53"/>
        <v>0</v>
      </c>
      <c r="CD454" s="45">
        <f t="shared" si="54"/>
        <v>0</v>
      </c>
      <c r="CE454" s="45">
        <f t="shared" si="55"/>
        <v>0</v>
      </c>
    </row>
    <row r="455" spans="4:83" x14ac:dyDescent="0.25">
      <c r="D455" s="20" t="s">
        <v>1019</v>
      </c>
      <c r="E455" s="20" t="s">
        <v>1020</v>
      </c>
      <c r="F455" s="20">
        <v>4125</v>
      </c>
      <c r="G455">
        <v>449</v>
      </c>
      <c r="H455" s="20"/>
      <c r="I455">
        <f>SUMIFS('总明细 源文件后台下'!G:G,'总明细 源文件后台下'!E:E,E455,'总明细 源文件后台下'!C:C,"Order")</f>
        <v>0</v>
      </c>
      <c r="J455">
        <f>SUMIFS('总明细 源文件后台下'!M:M,'总明细 源文件后台下'!E:E,E455,'总明细 源文件后台下'!C:C,"Order")</f>
        <v>0</v>
      </c>
      <c r="K455">
        <f>SUMIFS('总明细 源文件后台下'!N:N,'总明细 源文件后台下'!E:E,E455,'总明细 源文件后台下'!C:C,"Order")</f>
        <v>0</v>
      </c>
      <c r="L455">
        <f>SUMIFS('总明细 源文件后台下'!O:O,'总明细 源文件后台下'!E:E,E455,'总明细 源文件后台下'!C:C,"Order")</f>
        <v>0</v>
      </c>
      <c r="M455">
        <f>SUMIFS('总明细 源文件后台下'!P:P,'总明细 源文件后台下'!E:E,E455,'总明细 源文件后台下'!C:C,"Order")</f>
        <v>0</v>
      </c>
      <c r="N455">
        <f>SUMIFS('总明细 源文件后台下'!Q:Q,'总明细 源文件后台下'!E:E,E455,'总明细 源文件后台下'!C:C,"Order")</f>
        <v>0</v>
      </c>
      <c r="O455">
        <f>SUMIFS('总明细 源文件后台下'!R:R,'总明细 源文件后台下'!E:E,E455,'总明细 源文件后台下'!C:C,"Order")</f>
        <v>0</v>
      </c>
      <c r="P455">
        <f>SUMIFS('总明细 源文件后台下'!S:S,'总明细 源文件后台下'!E:E,E455,'总明细 源文件后台下'!C:C,"Order")</f>
        <v>0</v>
      </c>
      <c r="Q455">
        <f>SUMIFS('总明细 源文件后台下'!T:T,'总明细 源文件后台下'!E:E,E455,'总明细 源文件后台下'!C:C,"Order")</f>
        <v>0</v>
      </c>
      <c r="R455">
        <f>SUMIFS('总明细 源文件后台下'!U:U,'总明细 源文件后台下'!E:E,E455,'总明细 源文件后台下'!C:C,"Order")</f>
        <v>0</v>
      </c>
      <c r="S455">
        <f>SUMIFS('总明细 源文件后台下'!V:V,'总明细 源文件后台下'!E:E,E455,'总明细 源文件后台下'!C:C,"Order")</f>
        <v>0</v>
      </c>
      <c r="T455">
        <f>SUMIFS('总明细 源文件后台下'!W:W,'总明细 源文件后台下'!E:E,E455,'总明细 源文件后台下'!C:C,"Order")</f>
        <v>0</v>
      </c>
      <c r="U455">
        <f>SUMIFS('总明细 源文件后台下'!G:G,'总明细 源文件后台下'!E:E,E455,'总明细 源文件后台下'!C:C,"Refund")</f>
        <v>0</v>
      </c>
      <c r="V455">
        <f>SUMIFS('总明细 源文件后台下'!M:M,'总明细 源文件后台下'!E:E,E455,'总明细 源文件后台下'!C:C,"Refund")</f>
        <v>0</v>
      </c>
      <c r="W455">
        <f>SUMIFS('总明细 源文件后台下'!N:N,'总明细 源文件后台下'!E:E,E455,'总明细 源文件后台下'!C:C,"Refund")</f>
        <v>0</v>
      </c>
      <c r="X455">
        <f>SUMIFS('总明细 源文件后台下'!O:O,'总明细 源文件后台下'!E:E,E455,'总明细 源文件后台下'!C:C,"Refund")</f>
        <v>0</v>
      </c>
      <c r="Y455">
        <f>SUMIFS('总明细 源文件后台下'!P:P,'总明细 源文件后台下'!E:E,E455,'总明细 源文件后台下'!C:C,"Refund")</f>
        <v>0</v>
      </c>
      <c r="Z455">
        <f>SUMIFS('总明细 源文件后台下'!Q:Q,'总明细 源文件后台下'!E:E,E455,'总明细 源文件后台下'!C:C,"Refund")</f>
        <v>0</v>
      </c>
      <c r="AA455">
        <f>SUMIFS('总明细 源文件后台下'!R:R,'总明细 源文件后台下'!E:E,E455,'总明细 源文件后台下'!C:C,"Refund")</f>
        <v>0</v>
      </c>
      <c r="AB455">
        <f>SUMIFS('总明细 源文件后台下'!S:S,'总明细 源文件后台下'!E:E,E455,'总明细 源文件后台下'!C:C,"Refund")</f>
        <v>0</v>
      </c>
      <c r="AC455">
        <f>SUMIFS('总明细 源文件后台下'!T:T,'总明细 源文件后台下'!E:E,E455,'总明细 源文件后台下'!C:C,"Refund")</f>
        <v>0</v>
      </c>
      <c r="AD455">
        <f>SUMIFS('总明细 源文件后台下'!U:U,'总明细 源文件后台下'!E:E,E455,'总明细 源文件后台下'!C:C,"Refund")</f>
        <v>0</v>
      </c>
      <c r="AE455">
        <f>SUMIFS('总明细 源文件后台下'!V:V,'总明细 源文件后台下'!E:E,E455,'总明细 源文件后台下'!C:C,"Refund")</f>
        <v>0</v>
      </c>
      <c r="AF455">
        <f>SUMIFS('总明细 源文件后台下'!W:W,'总明细 源文件后台下'!E:E,E455,'总明细 源文件后台下'!C:C,"Refund")</f>
        <v>0</v>
      </c>
      <c r="AK455">
        <f>(SUMIF('广告费 源文件后台下'!G:G,E455,'广告费 源文件后台下'!M:M))*-1</f>
        <v>0</v>
      </c>
      <c r="AL455">
        <f>SUMIFS('总明细 源文件后台下'!W:W,'总明细 源文件后台下'!E:E,E455,'总明细 源文件后台下'!C:C,"Adjustment",'总明细 源文件后台下'!F:F,"FBA Inventory Reimbursement - Customer Return")</f>
        <v>0</v>
      </c>
      <c r="AM455">
        <f>SUMIFS('总明细 源文件后台下'!W:W,'总明细 源文件后台下'!E:E,E455,'总明细 源文件后台下'!C:C,"Adjustment",'总明细 源文件后台下'!F:F,"FBA Inventory Reimbursement - Damaged:Warehouse")</f>
        <v>0</v>
      </c>
      <c r="AN455">
        <f>SUMIFS('总明细 源文件后台下'!W:W,'总明细 源文件后台下'!E:E,E455,'总明细 源文件后台下'!C:C,"Adjustment",'总明细 源文件后台下'!F:F,"FBA Inventory Reimbursement - Customer Service Issue")</f>
        <v>0</v>
      </c>
      <c r="AO455">
        <f>SUMIFS('总明细 源文件后台下'!W:W,'总明细 源文件后台下'!E:E,E455,'总明细 源文件后台下'!C:C,"Adjustment",'总明细 源文件后台下'!F:F,"FBA Inventory Reimbursement - Fee Correction")</f>
        <v>0</v>
      </c>
      <c r="AP455">
        <f>SUMIFS('总明细 源文件后台下'!W:W,'总明细 源文件后台下'!E:E,E455,'总明细 源文件后台下'!C:C,"Adjustment",'总明细 源文件后台下'!F:F,"FBA Inventory Reimbursement - General Adjustment")</f>
        <v>0</v>
      </c>
      <c r="AQ455">
        <f>SUMIFS('总明细 源文件后台下'!W:W,'总明细 源文件后台下'!E:E,E455,'总明细 源文件后台下'!C:C,"Adjustment",'总明细 源文件后台下'!F:F,"FBA Inventory Reimbursement - Lost:Inbound")</f>
        <v>0</v>
      </c>
      <c r="AR455">
        <f>SUMIFS('总明细 源文件后台下'!W:W,'总明细 源文件后台下'!E:E,E455,'总明细 源文件后台下'!C:C,"Adjustment",'总明细 源文件后台下'!F:F,"FBA Inventory Reimbursement - Lost:Warehouse")</f>
        <v>0</v>
      </c>
      <c r="AS455">
        <f>SUMIFS('总明细 源文件后台下'!W:W,'总明细 源文件后台下'!E:E,E455,'总明细 源文件后台下'!C:C,"Adjustment",'总明细 源文件后台下'!F:F,"Non-subscription Fee Adjustment")</f>
        <v>0</v>
      </c>
      <c r="AT455">
        <f>SUMIFS('总明细 源文件后台下'!W:W,'总明细 源文件后台下'!E:E,E455,'总明细 源文件后台下'!C:C,"Adjustment",'总明细 源文件后台下'!F:F,"FBA Inventory Placement Service Fee")</f>
        <v>0</v>
      </c>
      <c r="AV455">
        <f>SUMIF('FBA Customer Return Per Unit Fe'!B:B,E455,'FBA Customer Return Per Unit Fe'!C:C)</f>
        <v>0</v>
      </c>
      <c r="AX455">
        <f>(SUMIF('仓储费 源文件后台下'!C:C,E455,'仓储费 源文件后台下'!V:V))*-1</f>
        <v>0</v>
      </c>
      <c r="AZ455">
        <f>SUMIF('Disposal Fee销毁费用-160.95'!B:B,E455,'Disposal Fee销毁费用-160.95'!D:D)*-1</f>
        <v>0</v>
      </c>
      <c r="BC455">
        <f>IFERROR(VLOOKUP(F455,'优惠券-86.4'!F:I,4,0),0)</f>
        <v>0</v>
      </c>
      <c r="BD455">
        <f>IFERROR(VLOOKUP(F455,'早评-120'!E:H,4,0),0)</f>
        <v>0</v>
      </c>
      <c r="BF455">
        <f t="shared" si="48"/>
        <v>0</v>
      </c>
      <c r="BG455">
        <f t="shared" si="49"/>
        <v>0</v>
      </c>
      <c r="BH455">
        <f t="shared" si="50"/>
        <v>0</v>
      </c>
      <c r="BQ455" s="45">
        <f t="shared" si="51"/>
        <v>0</v>
      </c>
      <c r="BR455">
        <f>SUMIFS('9月销毁明细'!D:D,'9月销毁明细'!A:A,E455,'9月销毁明细'!H:H,"Sellable")</f>
        <v>0</v>
      </c>
      <c r="BS455">
        <f>SUMIFS('9月销毁明细'!G:G,'9月销毁明细'!A:A,E455,'9月销毁明细'!H:H,"Sellable")</f>
        <v>0</v>
      </c>
      <c r="BT455">
        <f>SUMIFS('9月销毁明细'!D:D,'9月销毁明细'!A:A,E455,'9月销毁明细'!H:H,"Unsellable")</f>
        <v>0</v>
      </c>
      <c r="BU455">
        <f>SUMIFS('9月销毁明细'!G:G,'9月销毁明细'!A:A,E455,'9月销毁明细'!H:H,"Unsellable")</f>
        <v>0</v>
      </c>
      <c r="BW455">
        <f>IFERROR(I455*VLOOKUP(F455,'9.3成本表'!C:L,10,0),0)</f>
        <v>0</v>
      </c>
      <c r="BX455">
        <f t="shared" si="52"/>
        <v>0</v>
      </c>
      <c r="CC455" s="45">
        <f t="shared" si="53"/>
        <v>0</v>
      </c>
      <c r="CD455" s="45">
        <f t="shared" si="54"/>
        <v>0</v>
      </c>
      <c r="CE455" s="45">
        <f t="shared" si="55"/>
        <v>0</v>
      </c>
    </row>
    <row r="456" spans="4:83" x14ac:dyDescent="0.25">
      <c r="D456" s="20" t="s">
        <v>1021</v>
      </c>
      <c r="E456" s="20" t="s">
        <v>1022</v>
      </c>
      <c r="F456" s="20">
        <v>4125</v>
      </c>
      <c r="G456">
        <v>450</v>
      </c>
      <c r="H456" s="20"/>
      <c r="I456">
        <f>SUMIFS('总明细 源文件后台下'!G:G,'总明细 源文件后台下'!E:E,E456,'总明细 源文件后台下'!C:C,"Order")</f>
        <v>0</v>
      </c>
      <c r="J456">
        <f>SUMIFS('总明细 源文件后台下'!M:M,'总明细 源文件后台下'!E:E,E456,'总明细 源文件后台下'!C:C,"Order")</f>
        <v>0</v>
      </c>
      <c r="K456">
        <f>SUMIFS('总明细 源文件后台下'!N:N,'总明细 源文件后台下'!E:E,E456,'总明细 源文件后台下'!C:C,"Order")</f>
        <v>0</v>
      </c>
      <c r="L456">
        <f>SUMIFS('总明细 源文件后台下'!O:O,'总明细 源文件后台下'!E:E,E456,'总明细 源文件后台下'!C:C,"Order")</f>
        <v>0</v>
      </c>
      <c r="M456">
        <f>SUMIFS('总明细 源文件后台下'!P:P,'总明细 源文件后台下'!E:E,E456,'总明细 源文件后台下'!C:C,"Order")</f>
        <v>0</v>
      </c>
      <c r="N456">
        <f>SUMIFS('总明细 源文件后台下'!Q:Q,'总明细 源文件后台下'!E:E,E456,'总明细 源文件后台下'!C:C,"Order")</f>
        <v>0</v>
      </c>
      <c r="O456">
        <f>SUMIFS('总明细 源文件后台下'!R:R,'总明细 源文件后台下'!E:E,E456,'总明细 源文件后台下'!C:C,"Order")</f>
        <v>0</v>
      </c>
      <c r="P456">
        <f>SUMIFS('总明细 源文件后台下'!S:S,'总明细 源文件后台下'!E:E,E456,'总明细 源文件后台下'!C:C,"Order")</f>
        <v>0</v>
      </c>
      <c r="Q456">
        <f>SUMIFS('总明细 源文件后台下'!T:T,'总明细 源文件后台下'!E:E,E456,'总明细 源文件后台下'!C:C,"Order")</f>
        <v>0</v>
      </c>
      <c r="R456">
        <f>SUMIFS('总明细 源文件后台下'!U:U,'总明细 源文件后台下'!E:E,E456,'总明细 源文件后台下'!C:C,"Order")</f>
        <v>0</v>
      </c>
      <c r="S456">
        <f>SUMIFS('总明细 源文件后台下'!V:V,'总明细 源文件后台下'!E:E,E456,'总明细 源文件后台下'!C:C,"Order")</f>
        <v>0</v>
      </c>
      <c r="T456">
        <f>SUMIFS('总明细 源文件后台下'!W:W,'总明细 源文件后台下'!E:E,E456,'总明细 源文件后台下'!C:C,"Order")</f>
        <v>0</v>
      </c>
      <c r="U456">
        <f>SUMIFS('总明细 源文件后台下'!G:G,'总明细 源文件后台下'!E:E,E456,'总明细 源文件后台下'!C:C,"Refund")</f>
        <v>0</v>
      </c>
      <c r="V456">
        <f>SUMIFS('总明细 源文件后台下'!M:M,'总明细 源文件后台下'!E:E,E456,'总明细 源文件后台下'!C:C,"Refund")</f>
        <v>0</v>
      </c>
      <c r="W456">
        <f>SUMIFS('总明细 源文件后台下'!N:N,'总明细 源文件后台下'!E:E,E456,'总明细 源文件后台下'!C:C,"Refund")</f>
        <v>0</v>
      </c>
      <c r="X456">
        <f>SUMIFS('总明细 源文件后台下'!O:O,'总明细 源文件后台下'!E:E,E456,'总明细 源文件后台下'!C:C,"Refund")</f>
        <v>0</v>
      </c>
      <c r="Y456">
        <f>SUMIFS('总明细 源文件后台下'!P:P,'总明细 源文件后台下'!E:E,E456,'总明细 源文件后台下'!C:C,"Refund")</f>
        <v>0</v>
      </c>
      <c r="Z456">
        <f>SUMIFS('总明细 源文件后台下'!Q:Q,'总明细 源文件后台下'!E:E,E456,'总明细 源文件后台下'!C:C,"Refund")</f>
        <v>0</v>
      </c>
      <c r="AA456">
        <f>SUMIFS('总明细 源文件后台下'!R:R,'总明细 源文件后台下'!E:E,E456,'总明细 源文件后台下'!C:C,"Refund")</f>
        <v>0</v>
      </c>
      <c r="AB456">
        <f>SUMIFS('总明细 源文件后台下'!S:S,'总明细 源文件后台下'!E:E,E456,'总明细 源文件后台下'!C:C,"Refund")</f>
        <v>0</v>
      </c>
      <c r="AC456">
        <f>SUMIFS('总明细 源文件后台下'!T:T,'总明细 源文件后台下'!E:E,E456,'总明细 源文件后台下'!C:C,"Refund")</f>
        <v>0</v>
      </c>
      <c r="AD456">
        <f>SUMIFS('总明细 源文件后台下'!U:U,'总明细 源文件后台下'!E:E,E456,'总明细 源文件后台下'!C:C,"Refund")</f>
        <v>0</v>
      </c>
      <c r="AE456">
        <f>SUMIFS('总明细 源文件后台下'!V:V,'总明细 源文件后台下'!E:E,E456,'总明细 源文件后台下'!C:C,"Refund")</f>
        <v>0</v>
      </c>
      <c r="AF456">
        <f>SUMIFS('总明细 源文件后台下'!W:W,'总明细 源文件后台下'!E:E,E456,'总明细 源文件后台下'!C:C,"Refund")</f>
        <v>0</v>
      </c>
      <c r="AK456">
        <f>(SUMIF('广告费 源文件后台下'!G:G,E456,'广告费 源文件后台下'!M:M))*-1</f>
        <v>0</v>
      </c>
      <c r="AL456">
        <f>SUMIFS('总明细 源文件后台下'!W:W,'总明细 源文件后台下'!E:E,E456,'总明细 源文件后台下'!C:C,"Adjustment",'总明细 源文件后台下'!F:F,"FBA Inventory Reimbursement - Customer Return")</f>
        <v>0</v>
      </c>
      <c r="AM456">
        <f>SUMIFS('总明细 源文件后台下'!W:W,'总明细 源文件后台下'!E:E,E456,'总明细 源文件后台下'!C:C,"Adjustment",'总明细 源文件后台下'!F:F,"FBA Inventory Reimbursement - Damaged:Warehouse")</f>
        <v>0</v>
      </c>
      <c r="AN456">
        <f>SUMIFS('总明细 源文件后台下'!W:W,'总明细 源文件后台下'!E:E,E456,'总明细 源文件后台下'!C:C,"Adjustment",'总明细 源文件后台下'!F:F,"FBA Inventory Reimbursement - Customer Service Issue")</f>
        <v>0</v>
      </c>
      <c r="AO456">
        <f>SUMIFS('总明细 源文件后台下'!W:W,'总明细 源文件后台下'!E:E,E456,'总明细 源文件后台下'!C:C,"Adjustment",'总明细 源文件后台下'!F:F,"FBA Inventory Reimbursement - Fee Correction")</f>
        <v>0</v>
      </c>
      <c r="AP456">
        <f>SUMIFS('总明细 源文件后台下'!W:W,'总明细 源文件后台下'!E:E,E456,'总明细 源文件后台下'!C:C,"Adjustment",'总明细 源文件后台下'!F:F,"FBA Inventory Reimbursement - General Adjustment")</f>
        <v>0</v>
      </c>
      <c r="AQ456">
        <f>SUMIFS('总明细 源文件后台下'!W:W,'总明细 源文件后台下'!E:E,E456,'总明细 源文件后台下'!C:C,"Adjustment",'总明细 源文件后台下'!F:F,"FBA Inventory Reimbursement - Lost:Inbound")</f>
        <v>0</v>
      </c>
      <c r="AR456">
        <f>SUMIFS('总明细 源文件后台下'!W:W,'总明细 源文件后台下'!E:E,E456,'总明细 源文件后台下'!C:C,"Adjustment",'总明细 源文件后台下'!F:F,"FBA Inventory Reimbursement - Lost:Warehouse")</f>
        <v>0</v>
      </c>
      <c r="AS456">
        <f>SUMIFS('总明细 源文件后台下'!W:W,'总明细 源文件后台下'!E:E,E456,'总明细 源文件后台下'!C:C,"Adjustment",'总明细 源文件后台下'!F:F,"Non-subscription Fee Adjustment")</f>
        <v>0</v>
      </c>
      <c r="AT456">
        <f>SUMIFS('总明细 源文件后台下'!W:W,'总明细 源文件后台下'!E:E,E456,'总明细 源文件后台下'!C:C,"Adjustment",'总明细 源文件后台下'!F:F,"FBA Inventory Placement Service Fee")</f>
        <v>0</v>
      </c>
      <c r="AV456">
        <f>SUMIF('FBA Customer Return Per Unit Fe'!B:B,E456,'FBA Customer Return Per Unit Fe'!C:C)</f>
        <v>0</v>
      </c>
      <c r="AX456">
        <f>(SUMIF('仓储费 源文件后台下'!C:C,E456,'仓储费 源文件后台下'!V:V))*-1</f>
        <v>0</v>
      </c>
      <c r="AZ456">
        <f>SUMIF('Disposal Fee销毁费用-160.95'!B:B,E456,'Disposal Fee销毁费用-160.95'!D:D)*-1</f>
        <v>0</v>
      </c>
      <c r="BC456">
        <f>IFERROR(VLOOKUP(F456,'优惠券-86.4'!F:I,4,0),0)</f>
        <v>0</v>
      </c>
      <c r="BD456">
        <f>IFERROR(VLOOKUP(F456,'早评-120'!E:H,4,0),0)</f>
        <v>0</v>
      </c>
      <c r="BF456">
        <f t="shared" ref="BF456:BF519" si="56">T456+AF456+SUM(AG456:BD456)</f>
        <v>0</v>
      </c>
      <c r="BG456">
        <f t="shared" ref="BG456:BG519" si="57">IFERROR(BF456/J456,0)</f>
        <v>0</v>
      </c>
      <c r="BH456">
        <f t="shared" ref="BH456:BH519" si="58">IFERROR((BF456*6.5),0)</f>
        <v>0</v>
      </c>
      <c r="BQ456" s="45">
        <f t="shared" ref="BQ456:BQ519" si="59">BH456+BI456-BJ456-BK456-BL456-BM456-BN456-BO456-BP456</f>
        <v>0</v>
      </c>
      <c r="BR456">
        <f>SUMIFS('9月销毁明细'!D:D,'9月销毁明细'!A:A,E456,'9月销毁明细'!H:H,"Sellable")</f>
        <v>0</v>
      </c>
      <c r="BS456">
        <f>SUMIFS('9月销毁明细'!G:G,'9月销毁明细'!A:A,E456,'9月销毁明细'!H:H,"Sellable")</f>
        <v>0</v>
      </c>
      <c r="BT456">
        <f>SUMIFS('9月销毁明细'!D:D,'9月销毁明细'!A:A,E456,'9月销毁明细'!H:H,"Unsellable")</f>
        <v>0</v>
      </c>
      <c r="BU456">
        <f>SUMIFS('9月销毁明细'!G:G,'9月销毁明细'!A:A,E456,'9月销毁明细'!H:H,"Unsellable")</f>
        <v>0</v>
      </c>
      <c r="BW456">
        <f>IFERROR(I456*VLOOKUP(F456,'9.3成本表'!C:L,10,0),0)</f>
        <v>0</v>
      </c>
      <c r="BX456">
        <f t="shared" ref="BX456:BX519" si="60">13.26*I456</f>
        <v>0</v>
      </c>
      <c r="CC456" s="45">
        <f t="shared" ref="CC456:CC519" si="61">BQ456-BS456-BU456-BW456-BX456</f>
        <v>0</v>
      </c>
      <c r="CD456" s="45">
        <f t="shared" ref="CD456:CD519" si="62">IFERROR(CC456/(J456*6.5),0)</f>
        <v>0</v>
      </c>
      <c r="CE456" s="45">
        <f t="shared" ref="CE456:CE519" si="63">IFERROR(CC456/(BW456+BX456),0)</f>
        <v>0</v>
      </c>
    </row>
    <row r="457" spans="4:83" x14ac:dyDescent="0.25">
      <c r="D457" s="20" t="s">
        <v>1023</v>
      </c>
      <c r="E457" s="20" t="s">
        <v>1024</v>
      </c>
      <c r="F457" s="20">
        <v>4125</v>
      </c>
      <c r="G457">
        <v>451</v>
      </c>
      <c r="H457" s="20"/>
      <c r="I457">
        <f>SUMIFS('总明细 源文件后台下'!G:G,'总明细 源文件后台下'!E:E,E457,'总明细 源文件后台下'!C:C,"Order")</f>
        <v>0</v>
      </c>
      <c r="J457">
        <f>SUMIFS('总明细 源文件后台下'!M:M,'总明细 源文件后台下'!E:E,E457,'总明细 源文件后台下'!C:C,"Order")</f>
        <v>0</v>
      </c>
      <c r="K457">
        <f>SUMIFS('总明细 源文件后台下'!N:N,'总明细 源文件后台下'!E:E,E457,'总明细 源文件后台下'!C:C,"Order")</f>
        <v>0</v>
      </c>
      <c r="L457">
        <f>SUMIFS('总明细 源文件后台下'!O:O,'总明细 源文件后台下'!E:E,E457,'总明细 源文件后台下'!C:C,"Order")</f>
        <v>0</v>
      </c>
      <c r="M457">
        <f>SUMIFS('总明细 源文件后台下'!P:P,'总明细 源文件后台下'!E:E,E457,'总明细 源文件后台下'!C:C,"Order")</f>
        <v>0</v>
      </c>
      <c r="N457">
        <f>SUMIFS('总明细 源文件后台下'!Q:Q,'总明细 源文件后台下'!E:E,E457,'总明细 源文件后台下'!C:C,"Order")</f>
        <v>0</v>
      </c>
      <c r="O457">
        <f>SUMIFS('总明细 源文件后台下'!R:R,'总明细 源文件后台下'!E:E,E457,'总明细 源文件后台下'!C:C,"Order")</f>
        <v>0</v>
      </c>
      <c r="P457">
        <f>SUMIFS('总明细 源文件后台下'!S:S,'总明细 源文件后台下'!E:E,E457,'总明细 源文件后台下'!C:C,"Order")</f>
        <v>0</v>
      </c>
      <c r="Q457">
        <f>SUMIFS('总明细 源文件后台下'!T:T,'总明细 源文件后台下'!E:E,E457,'总明细 源文件后台下'!C:C,"Order")</f>
        <v>0</v>
      </c>
      <c r="R457">
        <f>SUMIFS('总明细 源文件后台下'!U:U,'总明细 源文件后台下'!E:E,E457,'总明细 源文件后台下'!C:C,"Order")</f>
        <v>0</v>
      </c>
      <c r="S457">
        <f>SUMIFS('总明细 源文件后台下'!V:V,'总明细 源文件后台下'!E:E,E457,'总明细 源文件后台下'!C:C,"Order")</f>
        <v>0</v>
      </c>
      <c r="T457">
        <f>SUMIFS('总明细 源文件后台下'!W:W,'总明细 源文件后台下'!E:E,E457,'总明细 源文件后台下'!C:C,"Order")</f>
        <v>0</v>
      </c>
      <c r="U457">
        <f>SUMIFS('总明细 源文件后台下'!G:G,'总明细 源文件后台下'!E:E,E457,'总明细 源文件后台下'!C:C,"Refund")</f>
        <v>0</v>
      </c>
      <c r="V457">
        <f>SUMIFS('总明细 源文件后台下'!M:M,'总明细 源文件后台下'!E:E,E457,'总明细 源文件后台下'!C:C,"Refund")</f>
        <v>0</v>
      </c>
      <c r="W457">
        <f>SUMIFS('总明细 源文件后台下'!N:N,'总明细 源文件后台下'!E:E,E457,'总明细 源文件后台下'!C:C,"Refund")</f>
        <v>0</v>
      </c>
      <c r="X457">
        <f>SUMIFS('总明细 源文件后台下'!O:O,'总明细 源文件后台下'!E:E,E457,'总明细 源文件后台下'!C:C,"Refund")</f>
        <v>0</v>
      </c>
      <c r="Y457">
        <f>SUMIFS('总明细 源文件后台下'!P:P,'总明细 源文件后台下'!E:E,E457,'总明细 源文件后台下'!C:C,"Refund")</f>
        <v>0</v>
      </c>
      <c r="Z457">
        <f>SUMIFS('总明细 源文件后台下'!Q:Q,'总明细 源文件后台下'!E:E,E457,'总明细 源文件后台下'!C:C,"Refund")</f>
        <v>0</v>
      </c>
      <c r="AA457">
        <f>SUMIFS('总明细 源文件后台下'!R:R,'总明细 源文件后台下'!E:E,E457,'总明细 源文件后台下'!C:C,"Refund")</f>
        <v>0</v>
      </c>
      <c r="AB457">
        <f>SUMIFS('总明细 源文件后台下'!S:S,'总明细 源文件后台下'!E:E,E457,'总明细 源文件后台下'!C:C,"Refund")</f>
        <v>0</v>
      </c>
      <c r="AC457">
        <f>SUMIFS('总明细 源文件后台下'!T:T,'总明细 源文件后台下'!E:E,E457,'总明细 源文件后台下'!C:C,"Refund")</f>
        <v>0</v>
      </c>
      <c r="AD457">
        <f>SUMIFS('总明细 源文件后台下'!U:U,'总明细 源文件后台下'!E:E,E457,'总明细 源文件后台下'!C:C,"Refund")</f>
        <v>0</v>
      </c>
      <c r="AE457">
        <f>SUMIFS('总明细 源文件后台下'!V:V,'总明细 源文件后台下'!E:E,E457,'总明细 源文件后台下'!C:C,"Refund")</f>
        <v>0</v>
      </c>
      <c r="AF457">
        <f>SUMIFS('总明细 源文件后台下'!W:W,'总明细 源文件后台下'!E:E,E457,'总明细 源文件后台下'!C:C,"Refund")</f>
        <v>0</v>
      </c>
      <c r="AK457">
        <f>(SUMIF('广告费 源文件后台下'!G:G,E457,'广告费 源文件后台下'!M:M))*-1</f>
        <v>0</v>
      </c>
      <c r="AL457">
        <f>SUMIFS('总明细 源文件后台下'!W:W,'总明细 源文件后台下'!E:E,E457,'总明细 源文件后台下'!C:C,"Adjustment",'总明细 源文件后台下'!F:F,"FBA Inventory Reimbursement - Customer Return")</f>
        <v>0</v>
      </c>
      <c r="AM457">
        <f>SUMIFS('总明细 源文件后台下'!W:W,'总明细 源文件后台下'!E:E,E457,'总明细 源文件后台下'!C:C,"Adjustment",'总明细 源文件后台下'!F:F,"FBA Inventory Reimbursement - Damaged:Warehouse")</f>
        <v>0</v>
      </c>
      <c r="AN457">
        <f>SUMIFS('总明细 源文件后台下'!W:W,'总明细 源文件后台下'!E:E,E457,'总明细 源文件后台下'!C:C,"Adjustment",'总明细 源文件后台下'!F:F,"FBA Inventory Reimbursement - Customer Service Issue")</f>
        <v>0</v>
      </c>
      <c r="AO457">
        <f>SUMIFS('总明细 源文件后台下'!W:W,'总明细 源文件后台下'!E:E,E457,'总明细 源文件后台下'!C:C,"Adjustment",'总明细 源文件后台下'!F:F,"FBA Inventory Reimbursement - Fee Correction")</f>
        <v>0</v>
      </c>
      <c r="AP457">
        <f>SUMIFS('总明细 源文件后台下'!W:W,'总明细 源文件后台下'!E:E,E457,'总明细 源文件后台下'!C:C,"Adjustment",'总明细 源文件后台下'!F:F,"FBA Inventory Reimbursement - General Adjustment")</f>
        <v>0</v>
      </c>
      <c r="AQ457">
        <f>SUMIFS('总明细 源文件后台下'!W:W,'总明细 源文件后台下'!E:E,E457,'总明细 源文件后台下'!C:C,"Adjustment",'总明细 源文件后台下'!F:F,"FBA Inventory Reimbursement - Lost:Inbound")</f>
        <v>0</v>
      </c>
      <c r="AR457">
        <f>SUMIFS('总明细 源文件后台下'!W:W,'总明细 源文件后台下'!E:E,E457,'总明细 源文件后台下'!C:C,"Adjustment",'总明细 源文件后台下'!F:F,"FBA Inventory Reimbursement - Lost:Warehouse")</f>
        <v>0</v>
      </c>
      <c r="AS457">
        <f>SUMIFS('总明细 源文件后台下'!W:W,'总明细 源文件后台下'!E:E,E457,'总明细 源文件后台下'!C:C,"Adjustment",'总明细 源文件后台下'!F:F,"Non-subscription Fee Adjustment")</f>
        <v>0</v>
      </c>
      <c r="AT457">
        <f>SUMIFS('总明细 源文件后台下'!W:W,'总明细 源文件后台下'!E:E,E457,'总明细 源文件后台下'!C:C,"Adjustment",'总明细 源文件后台下'!F:F,"FBA Inventory Placement Service Fee")</f>
        <v>0</v>
      </c>
      <c r="AV457">
        <f>SUMIF('FBA Customer Return Per Unit Fe'!B:B,E457,'FBA Customer Return Per Unit Fe'!C:C)</f>
        <v>0</v>
      </c>
      <c r="AX457">
        <f>(SUMIF('仓储费 源文件后台下'!C:C,E457,'仓储费 源文件后台下'!V:V))*-1</f>
        <v>0</v>
      </c>
      <c r="AZ457">
        <f>SUMIF('Disposal Fee销毁费用-160.95'!B:B,E457,'Disposal Fee销毁费用-160.95'!D:D)*-1</f>
        <v>0</v>
      </c>
      <c r="BC457">
        <f>IFERROR(VLOOKUP(F457,'优惠券-86.4'!F:I,4,0),0)</f>
        <v>0</v>
      </c>
      <c r="BD457">
        <f>IFERROR(VLOOKUP(F457,'早评-120'!E:H,4,0),0)</f>
        <v>0</v>
      </c>
      <c r="BF457">
        <f t="shared" si="56"/>
        <v>0</v>
      </c>
      <c r="BG457">
        <f t="shared" si="57"/>
        <v>0</v>
      </c>
      <c r="BH457">
        <f t="shared" si="58"/>
        <v>0</v>
      </c>
      <c r="BQ457" s="45">
        <f t="shared" si="59"/>
        <v>0</v>
      </c>
      <c r="BR457">
        <f>SUMIFS('9月销毁明细'!D:D,'9月销毁明细'!A:A,E457,'9月销毁明细'!H:H,"Sellable")</f>
        <v>0</v>
      </c>
      <c r="BS457">
        <f>SUMIFS('9月销毁明细'!G:G,'9月销毁明细'!A:A,E457,'9月销毁明细'!H:H,"Sellable")</f>
        <v>0</v>
      </c>
      <c r="BT457">
        <f>SUMIFS('9月销毁明细'!D:D,'9月销毁明细'!A:A,E457,'9月销毁明细'!H:H,"Unsellable")</f>
        <v>0</v>
      </c>
      <c r="BU457">
        <f>SUMIFS('9月销毁明细'!G:G,'9月销毁明细'!A:A,E457,'9月销毁明细'!H:H,"Unsellable")</f>
        <v>0</v>
      </c>
      <c r="BW457">
        <f>IFERROR(I457*VLOOKUP(F457,'9.3成本表'!C:L,10,0),0)</f>
        <v>0</v>
      </c>
      <c r="BX457">
        <f t="shared" si="60"/>
        <v>0</v>
      </c>
      <c r="CC457" s="45">
        <f t="shared" si="61"/>
        <v>0</v>
      </c>
      <c r="CD457" s="45">
        <f t="shared" si="62"/>
        <v>0</v>
      </c>
      <c r="CE457" s="45">
        <f t="shared" si="63"/>
        <v>0</v>
      </c>
    </row>
    <row r="458" spans="4:83" x14ac:dyDescent="0.25">
      <c r="D458" s="20" t="s">
        <v>1025</v>
      </c>
      <c r="E458" s="20" t="s">
        <v>1026</v>
      </c>
      <c r="F458" s="20">
        <v>4125</v>
      </c>
      <c r="G458">
        <v>452</v>
      </c>
      <c r="H458" s="20"/>
      <c r="I458">
        <f>SUMIFS('总明细 源文件后台下'!G:G,'总明细 源文件后台下'!E:E,E458,'总明细 源文件后台下'!C:C,"Order")</f>
        <v>0</v>
      </c>
      <c r="J458">
        <f>SUMIFS('总明细 源文件后台下'!M:M,'总明细 源文件后台下'!E:E,E458,'总明细 源文件后台下'!C:C,"Order")</f>
        <v>0</v>
      </c>
      <c r="K458">
        <f>SUMIFS('总明细 源文件后台下'!N:N,'总明细 源文件后台下'!E:E,E458,'总明细 源文件后台下'!C:C,"Order")</f>
        <v>0</v>
      </c>
      <c r="L458">
        <f>SUMIFS('总明细 源文件后台下'!O:O,'总明细 源文件后台下'!E:E,E458,'总明细 源文件后台下'!C:C,"Order")</f>
        <v>0</v>
      </c>
      <c r="M458">
        <f>SUMIFS('总明细 源文件后台下'!P:P,'总明细 源文件后台下'!E:E,E458,'总明细 源文件后台下'!C:C,"Order")</f>
        <v>0</v>
      </c>
      <c r="N458">
        <f>SUMIFS('总明细 源文件后台下'!Q:Q,'总明细 源文件后台下'!E:E,E458,'总明细 源文件后台下'!C:C,"Order")</f>
        <v>0</v>
      </c>
      <c r="O458">
        <f>SUMIFS('总明细 源文件后台下'!R:R,'总明细 源文件后台下'!E:E,E458,'总明细 源文件后台下'!C:C,"Order")</f>
        <v>0</v>
      </c>
      <c r="P458">
        <f>SUMIFS('总明细 源文件后台下'!S:S,'总明细 源文件后台下'!E:E,E458,'总明细 源文件后台下'!C:C,"Order")</f>
        <v>0</v>
      </c>
      <c r="Q458">
        <f>SUMIFS('总明细 源文件后台下'!T:T,'总明细 源文件后台下'!E:E,E458,'总明细 源文件后台下'!C:C,"Order")</f>
        <v>0</v>
      </c>
      <c r="R458">
        <f>SUMIFS('总明细 源文件后台下'!U:U,'总明细 源文件后台下'!E:E,E458,'总明细 源文件后台下'!C:C,"Order")</f>
        <v>0</v>
      </c>
      <c r="S458">
        <f>SUMIFS('总明细 源文件后台下'!V:V,'总明细 源文件后台下'!E:E,E458,'总明细 源文件后台下'!C:C,"Order")</f>
        <v>0</v>
      </c>
      <c r="T458">
        <f>SUMIFS('总明细 源文件后台下'!W:W,'总明细 源文件后台下'!E:E,E458,'总明细 源文件后台下'!C:C,"Order")</f>
        <v>0</v>
      </c>
      <c r="U458">
        <f>SUMIFS('总明细 源文件后台下'!G:G,'总明细 源文件后台下'!E:E,E458,'总明细 源文件后台下'!C:C,"Refund")</f>
        <v>0</v>
      </c>
      <c r="V458">
        <f>SUMIFS('总明细 源文件后台下'!M:M,'总明细 源文件后台下'!E:E,E458,'总明细 源文件后台下'!C:C,"Refund")</f>
        <v>0</v>
      </c>
      <c r="W458">
        <f>SUMIFS('总明细 源文件后台下'!N:N,'总明细 源文件后台下'!E:E,E458,'总明细 源文件后台下'!C:C,"Refund")</f>
        <v>0</v>
      </c>
      <c r="X458">
        <f>SUMIFS('总明细 源文件后台下'!O:O,'总明细 源文件后台下'!E:E,E458,'总明细 源文件后台下'!C:C,"Refund")</f>
        <v>0</v>
      </c>
      <c r="Y458">
        <f>SUMIFS('总明细 源文件后台下'!P:P,'总明细 源文件后台下'!E:E,E458,'总明细 源文件后台下'!C:C,"Refund")</f>
        <v>0</v>
      </c>
      <c r="Z458">
        <f>SUMIFS('总明细 源文件后台下'!Q:Q,'总明细 源文件后台下'!E:E,E458,'总明细 源文件后台下'!C:C,"Refund")</f>
        <v>0</v>
      </c>
      <c r="AA458">
        <f>SUMIFS('总明细 源文件后台下'!R:R,'总明细 源文件后台下'!E:E,E458,'总明细 源文件后台下'!C:C,"Refund")</f>
        <v>0</v>
      </c>
      <c r="AB458">
        <f>SUMIFS('总明细 源文件后台下'!S:S,'总明细 源文件后台下'!E:E,E458,'总明细 源文件后台下'!C:C,"Refund")</f>
        <v>0</v>
      </c>
      <c r="AC458">
        <f>SUMIFS('总明细 源文件后台下'!T:T,'总明细 源文件后台下'!E:E,E458,'总明细 源文件后台下'!C:C,"Refund")</f>
        <v>0</v>
      </c>
      <c r="AD458">
        <f>SUMIFS('总明细 源文件后台下'!U:U,'总明细 源文件后台下'!E:E,E458,'总明细 源文件后台下'!C:C,"Refund")</f>
        <v>0</v>
      </c>
      <c r="AE458">
        <f>SUMIFS('总明细 源文件后台下'!V:V,'总明细 源文件后台下'!E:E,E458,'总明细 源文件后台下'!C:C,"Refund")</f>
        <v>0</v>
      </c>
      <c r="AF458">
        <f>SUMIFS('总明细 源文件后台下'!W:W,'总明细 源文件后台下'!E:E,E458,'总明细 源文件后台下'!C:C,"Refund")</f>
        <v>0</v>
      </c>
      <c r="AK458">
        <f>(SUMIF('广告费 源文件后台下'!G:G,E458,'广告费 源文件后台下'!M:M))*-1</f>
        <v>0</v>
      </c>
      <c r="AL458">
        <f>SUMIFS('总明细 源文件后台下'!W:W,'总明细 源文件后台下'!E:E,E458,'总明细 源文件后台下'!C:C,"Adjustment",'总明细 源文件后台下'!F:F,"FBA Inventory Reimbursement - Customer Return")</f>
        <v>0</v>
      </c>
      <c r="AM458">
        <f>SUMIFS('总明细 源文件后台下'!W:W,'总明细 源文件后台下'!E:E,E458,'总明细 源文件后台下'!C:C,"Adjustment",'总明细 源文件后台下'!F:F,"FBA Inventory Reimbursement - Damaged:Warehouse")</f>
        <v>0</v>
      </c>
      <c r="AN458">
        <f>SUMIFS('总明细 源文件后台下'!W:W,'总明细 源文件后台下'!E:E,E458,'总明细 源文件后台下'!C:C,"Adjustment",'总明细 源文件后台下'!F:F,"FBA Inventory Reimbursement - Customer Service Issue")</f>
        <v>0</v>
      </c>
      <c r="AO458">
        <f>SUMIFS('总明细 源文件后台下'!W:W,'总明细 源文件后台下'!E:E,E458,'总明细 源文件后台下'!C:C,"Adjustment",'总明细 源文件后台下'!F:F,"FBA Inventory Reimbursement - Fee Correction")</f>
        <v>0</v>
      </c>
      <c r="AP458">
        <f>SUMIFS('总明细 源文件后台下'!W:W,'总明细 源文件后台下'!E:E,E458,'总明细 源文件后台下'!C:C,"Adjustment",'总明细 源文件后台下'!F:F,"FBA Inventory Reimbursement - General Adjustment")</f>
        <v>0</v>
      </c>
      <c r="AQ458">
        <f>SUMIFS('总明细 源文件后台下'!W:W,'总明细 源文件后台下'!E:E,E458,'总明细 源文件后台下'!C:C,"Adjustment",'总明细 源文件后台下'!F:F,"FBA Inventory Reimbursement - Lost:Inbound")</f>
        <v>0</v>
      </c>
      <c r="AR458">
        <f>SUMIFS('总明细 源文件后台下'!W:W,'总明细 源文件后台下'!E:E,E458,'总明细 源文件后台下'!C:C,"Adjustment",'总明细 源文件后台下'!F:F,"FBA Inventory Reimbursement - Lost:Warehouse")</f>
        <v>0</v>
      </c>
      <c r="AS458">
        <f>SUMIFS('总明细 源文件后台下'!W:W,'总明细 源文件后台下'!E:E,E458,'总明细 源文件后台下'!C:C,"Adjustment",'总明细 源文件后台下'!F:F,"Non-subscription Fee Adjustment")</f>
        <v>0</v>
      </c>
      <c r="AT458">
        <f>SUMIFS('总明细 源文件后台下'!W:W,'总明细 源文件后台下'!E:E,E458,'总明细 源文件后台下'!C:C,"Adjustment",'总明细 源文件后台下'!F:F,"FBA Inventory Placement Service Fee")</f>
        <v>0</v>
      </c>
      <c r="AV458">
        <f>SUMIF('FBA Customer Return Per Unit Fe'!B:B,E458,'FBA Customer Return Per Unit Fe'!C:C)</f>
        <v>0</v>
      </c>
      <c r="AX458">
        <f>(SUMIF('仓储费 源文件后台下'!C:C,E458,'仓储费 源文件后台下'!V:V))*-1</f>
        <v>0</v>
      </c>
      <c r="AZ458">
        <f>SUMIF('Disposal Fee销毁费用-160.95'!B:B,E458,'Disposal Fee销毁费用-160.95'!D:D)*-1</f>
        <v>0</v>
      </c>
      <c r="BC458">
        <f>IFERROR(VLOOKUP(F458,'优惠券-86.4'!F:I,4,0),0)</f>
        <v>0</v>
      </c>
      <c r="BD458">
        <f>IFERROR(VLOOKUP(F458,'早评-120'!E:H,4,0),0)</f>
        <v>0</v>
      </c>
      <c r="BF458">
        <f t="shared" si="56"/>
        <v>0</v>
      </c>
      <c r="BG458">
        <f t="shared" si="57"/>
        <v>0</v>
      </c>
      <c r="BH458">
        <f t="shared" si="58"/>
        <v>0</v>
      </c>
      <c r="BQ458" s="45">
        <f t="shared" si="59"/>
        <v>0</v>
      </c>
      <c r="BR458">
        <f>SUMIFS('9月销毁明细'!D:D,'9月销毁明细'!A:A,E458,'9月销毁明细'!H:H,"Sellable")</f>
        <v>0</v>
      </c>
      <c r="BS458">
        <f>SUMIFS('9月销毁明细'!G:G,'9月销毁明细'!A:A,E458,'9月销毁明细'!H:H,"Sellable")</f>
        <v>0</v>
      </c>
      <c r="BT458">
        <f>SUMIFS('9月销毁明细'!D:D,'9月销毁明细'!A:A,E458,'9月销毁明细'!H:H,"Unsellable")</f>
        <v>0</v>
      </c>
      <c r="BU458">
        <f>SUMIFS('9月销毁明细'!G:G,'9月销毁明细'!A:A,E458,'9月销毁明细'!H:H,"Unsellable")</f>
        <v>0</v>
      </c>
      <c r="BW458">
        <f>IFERROR(I458*VLOOKUP(F458,'9.3成本表'!C:L,10,0),0)</f>
        <v>0</v>
      </c>
      <c r="BX458">
        <f t="shared" si="60"/>
        <v>0</v>
      </c>
      <c r="CC458" s="45">
        <f t="shared" si="61"/>
        <v>0</v>
      </c>
      <c r="CD458" s="45">
        <f t="shared" si="62"/>
        <v>0</v>
      </c>
      <c r="CE458" s="45">
        <f t="shared" si="63"/>
        <v>0</v>
      </c>
    </row>
    <row r="459" spans="4:83" x14ac:dyDescent="0.25">
      <c r="D459" s="20" t="s">
        <v>1027</v>
      </c>
      <c r="E459" s="20" t="s">
        <v>1028</v>
      </c>
      <c r="F459" s="20">
        <v>4125</v>
      </c>
      <c r="G459">
        <v>453</v>
      </c>
      <c r="H459" s="20"/>
      <c r="I459">
        <f>SUMIFS('总明细 源文件后台下'!G:G,'总明细 源文件后台下'!E:E,E459,'总明细 源文件后台下'!C:C,"Order")</f>
        <v>0</v>
      </c>
      <c r="J459">
        <f>SUMIFS('总明细 源文件后台下'!M:M,'总明细 源文件后台下'!E:E,E459,'总明细 源文件后台下'!C:C,"Order")</f>
        <v>0</v>
      </c>
      <c r="K459">
        <f>SUMIFS('总明细 源文件后台下'!N:N,'总明细 源文件后台下'!E:E,E459,'总明细 源文件后台下'!C:C,"Order")</f>
        <v>0</v>
      </c>
      <c r="L459">
        <f>SUMIFS('总明细 源文件后台下'!O:O,'总明细 源文件后台下'!E:E,E459,'总明细 源文件后台下'!C:C,"Order")</f>
        <v>0</v>
      </c>
      <c r="M459">
        <f>SUMIFS('总明细 源文件后台下'!P:P,'总明细 源文件后台下'!E:E,E459,'总明细 源文件后台下'!C:C,"Order")</f>
        <v>0</v>
      </c>
      <c r="N459">
        <f>SUMIFS('总明细 源文件后台下'!Q:Q,'总明细 源文件后台下'!E:E,E459,'总明细 源文件后台下'!C:C,"Order")</f>
        <v>0</v>
      </c>
      <c r="O459">
        <f>SUMIFS('总明细 源文件后台下'!R:R,'总明细 源文件后台下'!E:E,E459,'总明细 源文件后台下'!C:C,"Order")</f>
        <v>0</v>
      </c>
      <c r="P459">
        <f>SUMIFS('总明细 源文件后台下'!S:S,'总明细 源文件后台下'!E:E,E459,'总明细 源文件后台下'!C:C,"Order")</f>
        <v>0</v>
      </c>
      <c r="Q459">
        <f>SUMIFS('总明细 源文件后台下'!T:T,'总明细 源文件后台下'!E:E,E459,'总明细 源文件后台下'!C:C,"Order")</f>
        <v>0</v>
      </c>
      <c r="R459">
        <f>SUMIFS('总明细 源文件后台下'!U:U,'总明细 源文件后台下'!E:E,E459,'总明细 源文件后台下'!C:C,"Order")</f>
        <v>0</v>
      </c>
      <c r="S459">
        <f>SUMIFS('总明细 源文件后台下'!V:V,'总明细 源文件后台下'!E:E,E459,'总明细 源文件后台下'!C:C,"Order")</f>
        <v>0</v>
      </c>
      <c r="T459">
        <f>SUMIFS('总明细 源文件后台下'!W:W,'总明细 源文件后台下'!E:E,E459,'总明细 源文件后台下'!C:C,"Order")</f>
        <v>0</v>
      </c>
      <c r="U459">
        <f>SUMIFS('总明细 源文件后台下'!G:G,'总明细 源文件后台下'!E:E,E459,'总明细 源文件后台下'!C:C,"Refund")</f>
        <v>0</v>
      </c>
      <c r="V459">
        <f>SUMIFS('总明细 源文件后台下'!M:M,'总明细 源文件后台下'!E:E,E459,'总明细 源文件后台下'!C:C,"Refund")</f>
        <v>0</v>
      </c>
      <c r="W459">
        <f>SUMIFS('总明细 源文件后台下'!N:N,'总明细 源文件后台下'!E:E,E459,'总明细 源文件后台下'!C:C,"Refund")</f>
        <v>0</v>
      </c>
      <c r="X459">
        <f>SUMIFS('总明细 源文件后台下'!O:O,'总明细 源文件后台下'!E:E,E459,'总明细 源文件后台下'!C:C,"Refund")</f>
        <v>0</v>
      </c>
      <c r="Y459">
        <f>SUMIFS('总明细 源文件后台下'!P:P,'总明细 源文件后台下'!E:E,E459,'总明细 源文件后台下'!C:C,"Refund")</f>
        <v>0</v>
      </c>
      <c r="Z459">
        <f>SUMIFS('总明细 源文件后台下'!Q:Q,'总明细 源文件后台下'!E:E,E459,'总明细 源文件后台下'!C:C,"Refund")</f>
        <v>0</v>
      </c>
      <c r="AA459">
        <f>SUMIFS('总明细 源文件后台下'!R:R,'总明细 源文件后台下'!E:E,E459,'总明细 源文件后台下'!C:C,"Refund")</f>
        <v>0</v>
      </c>
      <c r="AB459">
        <f>SUMIFS('总明细 源文件后台下'!S:S,'总明细 源文件后台下'!E:E,E459,'总明细 源文件后台下'!C:C,"Refund")</f>
        <v>0</v>
      </c>
      <c r="AC459">
        <f>SUMIFS('总明细 源文件后台下'!T:T,'总明细 源文件后台下'!E:E,E459,'总明细 源文件后台下'!C:C,"Refund")</f>
        <v>0</v>
      </c>
      <c r="AD459">
        <f>SUMIFS('总明细 源文件后台下'!U:U,'总明细 源文件后台下'!E:E,E459,'总明细 源文件后台下'!C:C,"Refund")</f>
        <v>0</v>
      </c>
      <c r="AE459">
        <f>SUMIFS('总明细 源文件后台下'!V:V,'总明细 源文件后台下'!E:E,E459,'总明细 源文件后台下'!C:C,"Refund")</f>
        <v>0</v>
      </c>
      <c r="AF459">
        <f>SUMIFS('总明细 源文件后台下'!W:W,'总明细 源文件后台下'!E:E,E459,'总明细 源文件后台下'!C:C,"Refund")</f>
        <v>0</v>
      </c>
      <c r="AK459">
        <f>(SUMIF('广告费 源文件后台下'!G:G,E459,'广告费 源文件后台下'!M:M))*-1</f>
        <v>0</v>
      </c>
      <c r="AL459">
        <f>SUMIFS('总明细 源文件后台下'!W:W,'总明细 源文件后台下'!E:E,E459,'总明细 源文件后台下'!C:C,"Adjustment",'总明细 源文件后台下'!F:F,"FBA Inventory Reimbursement - Customer Return")</f>
        <v>0</v>
      </c>
      <c r="AM459">
        <f>SUMIFS('总明细 源文件后台下'!W:W,'总明细 源文件后台下'!E:E,E459,'总明细 源文件后台下'!C:C,"Adjustment",'总明细 源文件后台下'!F:F,"FBA Inventory Reimbursement - Damaged:Warehouse")</f>
        <v>0</v>
      </c>
      <c r="AN459">
        <f>SUMIFS('总明细 源文件后台下'!W:W,'总明细 源文件后台下'!E:E,E459,'总明细 源文件后台下'!C:C,"Adjustment",'总明细 源文件后台下'!F:F,"FBA Inventory Reimbursement - Customer Service Issue")</f>
        <v>0</v>
      </c>
      <c r="AO459">
        <f>SUMIFS('总明细 源文件后台下'!W:W,'总明细 源文件后台下'!E:E,E459,'总明细 源文件后台下'!C:C,"Adjustment",'总明细 源文件后台下'!F:F,"FBA Inventory Reimbursement - Fee Correction")</f>
        <v>0</v>
      </c>
      <c r="AP459">
        <f>SUMIFS('总明细 源文件后台下'!W:W,'总明细 源文件后台下'!E:E,E459,'总明细 源文件后台下'!C:C,"Adjustment",'总明细 源文件后台下'!F:F,"FBA Inventory Reimbursement - General Adjustment")</f>
        <v>0</v>
      </c>
      <c r="AQ459">
        <f>SUMIFS('总明细 源文件后台下'!W:W,'总明细 源文件后台下'!E:E,E459,'总明细 源文件后台下'!C:C,"Adjustment",'总明细 源文件后台下'!F:F,"FBA Inventory Reimbursement - Lost:Inbound")</f>
        <v>0</v>
      </c>
      <c r="AR459">
        <f>SUMIFS('总明细 源文件后台下'!W:W,'总明细 源文件后台下'!E:E,E459,'总明细 源文件后台下'!C:C,"Adjustment",'总明细 源文件后台下'!F:F,"FBA Inventory Reimbursement - Lost:Warehouse")</f>
        <v>0</v>
      </c>
      <c r="AS459">
        <f>SUMIFS('总明细 源文件后台下'!W:W,'总明细 源文件后台下'!E:E,E459,'总明细 源文件后台下'!C:C,"Adjustment",'总明细 源文件后台下'!F:F,"Non-subscription Fee Adjustment")</f>
        <v>0</v>
      </c>
      <c r="AT459">
        <f>SUMIFS('总明细 源文件后台下'!W:W,'总明细 源文件后台下'!E:E,E459,'总明细 源文件后台下'!C:C,"Adjustment",'总明细 源文件后台下'!F:F,"FBA Inventory Placement Service Fee")</f>
        <v>0</v>
      </c>
      <c r="AV459">
        <f>SUMIF('FBA Customer Return Per Unit Fe'!B:B,E459,'FBA Customer Return Per Unit Fe'!C:C)</f>
        <v>0</v>
      </c>
      <c r="AX459">
        <f>(SUMIF('仓储费 源文件后台下'!C:C,E459,'仓储费 源文件后台下'!V:V))*-1</f>
        <v>0</v>
      </c>
      <c r="AZ459">
        <f>SUMIF('Disposal Fee销毁费用-160.95'!B:B,E459,'Disposal Fee销毁费用-160.95'!D:D)*-1</f>
        <v>0</v>
      </c>
      <c r="BC459">
        <f>IFERROR(VLOOKUP(F459,'优惠券-86.4'!F:I,4,0),0)</f>
        <v>0</v>
      </c>
      <c r="BD459">
        <f>IFERROR(VLOOKUP(F459,'早评-120'!E:H,4,0),0)</f>
        <v>0</v>
      </c>
      <c r="BF459">
        <f t="shared" si="56"/>
        <v>0</v>
      </c>
      <c r="BG459">
        <f t="shared" si="57"/>
        <v>0</v>
      </c>
      <c r="BH459">
        <f t="shared" si="58"/>
        <v>0</v>
      </c>
      <c r="BQ459" s="45">
        <f t="shared" si="59"/>
        <v>0</v>
      </c>
      <c r="BR459">
        <f>SUMIFS('9月销毁明细'!D:D,'9月销毁明细'!A:A,E459,'9月销毁明细'!H:H,"Sellable")</f>
        <v>0</v>
      </c>
      <c r="BS459">
        <f>SUMIFS('9月销毁明细'!G:G,'9月销毁明细'!A:A,E459,'9月销毁明细'!H:H,"Sellable")</f>
        <v>0</v>
      </c>
      <c r="BT459">
        <f>SUMIFS('9月销毁明细'!D:D,'9月销毁明细'!A:A,E459,'9月销毁明细'!H:H,"Unsellable")</f>
        <v>0</v>
      </c>
      <c r="BU459">
        <f>SUMIFS('9月销毁明细'!G:G,'9月销毁明细'!A:A,E459,'9月销毁明细'!H:H,"Unsellable")</f>
        <v>0</v>
      </c>
      <c r="BW459">
        <f>IFERROR(I459*VLOOKUP(F459,'9.3成本表'!C:L,10,0),0)</f>
        <v>0</v>
      </c>
      <c r="BX459">
        <f t="shared" si="60"/>
        <v>0</v>
      </c>
      <c r="CC459" s="45">
        <f t="shared" si="61"/>
        <v>0</v>
      </c>
      <c r="CD459" s="45">
        <f t="shared" si="62"/>
        <v>0</v>
      </c>
      <c r="CE459" s="45">
        <f t="shared" si="63"/>
        <v>0</v>
      </c>
    </row>
    <row r="460" spans="4:83" x14ac:dyDescent="0.25">
      <c r="D460" s="20" t="s">
        <v>1029</v>
      </c>
      <c r="E460" s="20" t="s">
        <v>1030</v>
      </c>
      <c r="F460" s="20">
        <v>4125</v>
      </c>
      <c r="G460">
        <v>454</v>
      </c>
      <c r="H460" s="20"/>
      <c r="I460">
        <f>SUMIFS('总明细 源文件后台下'!G:G,'总明细 源文件后台下'!E:E,E460,'总明细 源文件后台下'!C:C,"Order")</f>
        <v>0</v>
      </c>
      <c r="J460">
        <f>SUMIFS('总明细 源文件后台下'!M:M,'总明细 源文件后台下'!E:E,E460,'总明细 源文件后台下'!C:C,"Order")</f>
        <v>0</v>
      </c>
      <c r="K460">
        <f>SUMIFS('总明细 源文件后台下'!N:N,'总明细 源文件后台下'!E:E,E460,'总明细 源文件后台下'!C:C,"Order")</f>
        <v>0</v>
      </c>
      <c r="L460">
        <f>SUMIFS('总明细 源文件后台下'!O:O,'总明细 源文件后台下'!E:E,E460,'总明细 源文件后台下'!C:C,"Order")</f>
        <v>0</v>
      </c>
      <c r="M460">
        <f>SUMIFS('总明细 源文件后台下'!P:P,'总明细 源文件后台下'!E:E,E460,'总明细 源文件后台下'!C:C,"Order")</f>
        <v>0</v>
      </c>
      <c r="N460">
        <f>SUMIFS('总明细 源文件后台下'!Q:Q,'总明细 源文件后台下'!E:E,E460,'总明细 源文件后台下'!C:C,"Order")</f>
        <v>0</v>
      </c>
      <c r="O460">
        <f>SUMIFS('总明细 源文件后台下'!R:R,'总明细 源文件后台下'!E:E,E460,'总明细 源文件后台下'!C:C,"Order")</f>
        <v>0</v>
      </c>
      <c r="P460">
        <f>SUMIFS('总明细 源文件后台下'!S:S,'总明细 源文件后台下'!E:E,E460,'总明细 源文件后台下'!C:C,"Order")</f>
        <v>0</v>
      </c>
      <c r="Q460">
        <f>SUMIFS('总明细 源文件后台下'!T:T,'总明细 源文件后台下'!E:E,E460,'总明细 源文件后台下'!C:C,"Order")</f>
        <v>0</v>
      </c>
      <c r="R460">
        <f>SUMIFS('总明细 源文件后台下'!U:U,'总明细 源文件后台下'!E:E,E460,'总明细 源文件后台下'!C:C,"Order")</f>
        <v>0</v>
      </c>
      <c r="S460">
        <f>SUMIFS('总明细 源文件后台下'!V:V,'总明细 源文件后台下'!E:E,E460,'总明细 源文件后台下'!C:C,"Order")</f>
        <v>0</v>
      </c>
      <c r="T460">
        <f>SUMIFS('总明细 源文件后台下'!W:W,'总明细 源文件后台下'!E:E,E460,'总明细 源文件后台下'!C:C,"Order")</f>
        <v>0</v>
      </c>
      <c r="U460">
        <f>SUMIFS('总明细 源文件后台下'!G:G,'总明细 源文件后台下'!E:E,E460,'总明细 源文件后台下'!C:C,"Refund")</f>
        <v>0</v>
      </c>
      <c r="V460">
        <f>SUMIFS('总明细 源文件后台下'!M:M,'总明细 源文件后台下'!E:E,E460,'总明细 源文件后台下'!C:C,"Refund")</f>
        <v>0</v>
      </c>
      <c r="W460">
        <f>SUMIFS('总明细 源文件后台下'!N:N,'总明细 源文件后台下'!E:E,E460,'总明细 源文件后台下'!C:C,"Refund")</f>
        <v>0</v>
      </c>
      <c r="X460">
        <f>SUMIFS('总明细 源文件后台下'!O:O,'总明细 源文件后台下'!E:E,E460,'总明细 源文件后台下'!C:C,"Refund")</f>
        <v>0</v>
      </c>
      <c r="Y460">
        <f>SUMIFS('总明细 源文件后台下'!P:P,'总明细 源文件后台下'!E:E,E460,'总明细 源文件后台下'!C:C,"Refund")</f>
        <v>0</v>
      </c>
      <c r="Z460">
        <f>SUMIFS('总明细 源文件后台下'!Q:Q,'总明细 源文件后台下'!E:E,E460,'总明细 源文件后台下'!C:C,"Refund")</f>
        <v>0</v>
      </c>
      <c r="AA460">
        <f>SUMIFS('总明细 源文件后台下'!R:R,'总明细 源文件后台下'!E:E,E460,'总明细 源文件后台下'!C:C,"Refund")</f>
        <v>0</v>
      </c>
      <c r="AB460">
        <f>SUMIFS('总明细 源文件后台下'!S:S,'总明细 源文件后台下'!E:E,E460,'总明细 源文件后台下'!C:C,"Refund")</f>
        <v>0</v>
      </c>
      <c r="AC460">
        <f>SUMIFS('总明细 源文件后台下'!T:T,'总明细 源文件后台下'!E:E,E460,'总明细 源文件后台下'!C:C,"Refund")</f>
        <v>0</v>
      </c>
      <c r="AD460">
        <f>SUMIFS('总明细 源文件后台下'!U:U,'总明细 源文件后台下'!E:E,E460,'总明细 源文件后台下'!C:C,"Refund")</f>
        <v>0</v>
      </c>
      <c r="AE460">
        <f>SUMIFS('总明细 源文件后台下'!V:V,'总明细 源文件后台下'!E:E,E460,'总明细 源文件后台下'!C:C,"Refund")</f>
        <v>0</v>
      </c>
      <c r="AF460">
        <f>SUMIFS('总明细 源文件后台下'!W:W,'总明细 源文件后台下'!E:E,E460,'总明细 源文件后台下'!C:C,"Refund")</f>
        <v>0</v>
      </c>
      <c r="AK460">
        <f>(SUMIF('广告费 源文件后台下'!G:G,E460,'广告费 源文件后台下'!M:M))*-1</f>
        <v>0</v>
      </c>
      <c r="AL460">
        <f>SUMIFS('总明细 源文件后台下'!W:W,'总明细 源文件后台下'!E:E,E460,'总明细 源文件后台下'!C:C,"Adjustment",'总明细 源文件后台下'!F:F,"FBA Inventory Reimbursement - Customer Return")</f>
        <v>0</v>
      </c>
      <c r="AM460">
        <f>SUMIFS('总明细 源文件后台下'!W:W,'总明细 源文件后台下'!E:E,E460,'总明细 源文件后台下'!C:C,"Adjustment",'总明细 源文件后台下'!F:F,"FBA Inventory Reimbursement - Damaged:Warehouse")</f>
        <v>0</v>
      </c>
      <c r="AN460">
        <f>SUMIFS('总明细 源文件后台下'!W:W,'总明细 源文件后台下'!E:E,E460,'总明细 源文件后台下'!C:C,"Adjustment",'总明细 源文件后台下'!F:F,"FBA Inventory Reimbursement - Customer Service Issue")</f>
        <v>0</v>
      </c>
      <c r="AO460">
        <f>SUMIFS('总明细 源文件后台下'!W:W,'总明细 源文件后台下'!E:E,E460,'总明细 源文件后台下'!C:C,"Adjustment",'总明细 源文件后台下'!F:F,"FBA Inventory Reimbursement - Fee Correction")</f>
        <v>0</v>
      </c>
      <c r="AP460">
        <f>SUMIFS('总明细 源文件后台下'!W:W,'总明细 源文件后台下'!E:E,E460,'总明细 源文件后台下'!C:C,"Adjustment",'总明细 源文件后台下'!F:F,"FBA Inventory Reimbursement - General Adjustment")</f>
        <v>0</v>
      </c>
      <c r="AQ460">
        <f>SUMIFS('总明细 源文件后台下'!W:W,'总明细 源文件后台下'!E:E,E460,'总明细 源文件后台下'!C:C,"Adjustment",'总明细 源文件后台下'!F:F,"FBA Inventory Reimbursement - Lost:Inbound")</f>
        <v>0</v>
      </c>
      <c r="AR460">
        <f>SUMIFS('总明细 源文件后台下'!W:W,'总明细 源文件后台下'!E:E,E460,'总明细 源文件后台下'!C:C,"Adjustment",'总明细 源文件后台下'!F:F,"FBA Inventory Reimbursement - Lost:Warehouse")</f>
        <v>0</v>
      </c>
      <c r="AS460">
        <f>SUMIFS('总明细 源文件后台下'!W:W,'总明细 源文件后台下'!E:E,E460,'总明细 源文件后台下'!C:C,"Adjustment",'总明细 源文件后台下'!F:F,"Non-subscription Fee Adjustment")</f>
        <v>0</v>
      </c>
      <c r="AT460">
        <f>SUMIFS('总明细 源文件后台下'!W:W,'总明细 源文件后台下'!E:E,E460,'总明细 源文件后台下'!C:C,"Adjustment",'总明细 源文件后台下'!F:F,"FBA Inventory Placement Service Fee")</f>
        <v>0</v>
      </c>
      <c r="AV460">
        <f>SUMIF('FBA Customer Return Per Unit Fe'!B:B,E460,'FBA Customer Return Per Unit Fe'!C:C)</f>
        <v>0</v>
      </c>
      <c r="AX460">
        <f>(SUMIF('仓储费 源文件后台下'!C:C,E460,'仓储费 源文件后台下'!V:V))*-1</f>
        <v>0</v>
      </c>
      <c r="AZ460">
        <f>SUMIF('Disposal Fee销毁费用-160.95'!B:B,E460,'Disposal Fee销毁费用-160.95'!D:D)*-1</f>
        <v>0</v>
      </c>
      <c r="BC460">
        <f>IFERROR(VLOOKUP(F460,'优惠券-86.4'!F:I,4,0),0)</f>
        <v>0</v>
      </c>
      <c r="BD460">
        <f>IFERROR(VLOOKUP(F460,'早评-120'!E:H,4,0),0)</f>
        <v>0</v>
      </c>
      <c r="BF460">
        <f t="shared" si="56"/>
        <v>0</v>
      </c>
      <c r="BG460">
        <f t="shared" si="57"/>
        <v>0</v>
      </c>
      <c r="BH460">
        <f t="shared" si="58"/>
        <v>0</v>
      </c>
      <c r="BQ460" s="45">
        <f t="shared" si="59"/>
        <v>0</v>
      </c>
      <c r="BR460">
        <f>SUMIFS('9月销毁明细'!D:D,'9月销毁明细'!A:A,E460,'9月销毁明细'!H:H,"Sellable")</f>
        <v>0</v>
      </c>
      <c r="BS460">
        <f>SUMIFS('9月销毁明细'!G:G,'9月销毁明细'!A:A,E460,'9月销毁明细'!H:H,"Sellable")</f>
        <v>0</v>
      </c>
      <c r="BT460">
        <f>SUMIFS('9月销毁明细'!D:D,'9月销毁明细'!A:A,E460,'9月销毁明细'!H:H,"Unsellable")</f>
        <v>0</v>
      </c>
      <c r="BU460">
        <f>SUMIFS('9月销毁明细'!G:G,'9月销毁明细'!A:A,E460,'9月销毁明细'!H:H,"Unsellable")</f>
        <v>0</v>
      </c>
      <c r="BW460">
        <f>IFERROR(I460*VLOOKUP(F460,'9.3成本表'!C:L,10,0),0)</f>
        <v>0</v>
      </c>
      <c r="BX460">
        <f t="shared" si="60"/>
        <v>0</v>
      </c>
      <c r="CC460" s="45">
        <f t="shared" si="61"/>
        <v>0</v>
      </c>
      <c r="CD460" s="45">
        <f t="shared" si="62"/>
        <v>0</v>
      </c>
      <c r="CE460" s="45">
        <f t="shared" si="63"/>
        <v>0</v>
      </c>
    </row>
    <row r="461" spans="4:83" x14ac:dyDescent="0.25">
      <c r="D461" s="20" t="s">
        <v>1031</v>
      </c>
      <c r="E461" s="20" t="s">
        <v>1032</v>
      </c>
      <c r="F461" s="20">
        <v>4125</v>
      </c>
      <c r="G461">
        <v>455</v>
      </c>
      <c r="H461" s="20"/>
      <c r="I461">
        <f>SUMIFS('总明细 源文件后台下'!G:G,'总明细 源文件后台下'!E:E,E461,'总明细 源文件后台下'!C:C,"Order")</f>
        <v>0</v>
      </c>
      <c r="J461">
        <f>SUMIFS('总明细 源文件后台下'!M:M,'总明细 源文件后台下'!E:E,E461,'总明细 源文件后台下'!C:C,"Order")</f>
        <v>0</v>
      </c>
      <c r="K461">
        <f>SUMIFS('总明细 源文件后台下'!N:N,'总明细 源文件后台下'!E:E,E461,'总明细 源文件后台下'!C:C,"Order")</f>
        <v>0</v>
      </c>
      <c r="L461">
        <f>SUMIFS('总明细 源文件后台下'!O:O,'总明细 源文件后台下'!E:E,E461,'总明细 源文件后台下'!C:C,"Order")</f>
        <v>0</v>
      </c>
      <c r="M461">
        <f>SUMIFS('总明细 源文件后台下'!P:P,'总明细 源文件后台下'!E:E,E461,'总明细 源文件后台下'!C:C,"Order")</f>
        <v>0</v>
      </c>
      <c r="N461">
        <f>SUMIFS('总明细 源文件后台下'!Q:Q,'总明细 源文件后台下'!E:E,E461,'总明细 源文件后台下'!C:C,"Order")</f>
        <v>0</v>
      </c>
      <c r="O461">
        <f>SUMIFS('总明细 源文件后台下'!R:R,'总明细 源文件后台下'!E:E,E461,'总明细 源文件后台下'!C:C,"Order")</f>
        <v>0</v>
      </c>
      <c r="P461">
        <f>SUMIFS('总明细 源文件后台下'!S:S,'总明细 源文件后台下'!E:E,E461,'总明细 源文件后台下'!C:C,"Order")</f>
        <v>0</v>
      </c>
      <c r="Q461">
        <f>SUMIFS('总明细 源文件后台下'!T:T,'总明细 源文件后台下'!E:E,E461,'总明细 源文件后台下'!C:C,"Order")</f>
        <v>0</v>
      </c>
      <c r="R461">
        <f>SUMIFS('总明细 源文件后台下'!U:U,'总明细 源文件后台下'!E:E,E461,'总明细 源文件后台下'!C:C,"Order")</f>
        <v>0</v>
      </c>
      <c r="S461">
        <f>SUMIFS('总明细 源文件后台下'!V:V,'总明细 源文件后台下'!E:E,E461,'总明细 源文件后台下'!C:C,"Order")</f>
        <v>0</v>
      </c>
      <c r="T461">
        <f>SUMIFS('总明细 源文件后台下'!W:W,'总明细 源文件后台下'!E:E,E461,'总明细 源文件后台下'!C:C,"Order")</f>
        <v>0</v>
      </c>
      <c r="U461">
        <f>SUMIFS('总明细 源文件后台下'!G:G,'总明细 源文件后台下'!E:E,E461,'总明细 源文件后台下'!C:C,"Refund")</f>
        <v>0</v>
      </c>
      <c r="V461">
        <f>SUMIFS('总明细 源文件后台下'!M:M,'总明细 源文件后台下'!E:E,E461,'总明细 源文件后台下'!C:C,"Refund")</f>
        <v>0</v>
      </c>
      <c r="W461">
        <f>SUMIFS('总明细 源文件后台下'!N:N,'总明细 源文件后台下'!E:E,E461,'总明细 源文件后台下'!C:C,"Refund")</f>
        <v>0</v>
      </c>
      <c r="X461">
        <f>SUMIFS('总明细 源文件后台下'!O:O,'总明细 源文件后台下'!E:E,E461,'总明细 源文件后台下'!C:C,"Refund")</f>
        <v>0</v>
      </c>
      <c r="Y461">
        <f>SUMIFS('总明细 源文件后台下'!P:P,'总明细 源文件后台下'!E:E,E461,'总明细 源文件后台下'!C:C,"Refund")</f>
        <v>0</v>
      </c>
      <c r="Z461">
        <f>SUMIFS('总明细 源文件后台下'!Q:Q,'总明细 源文件后台下'!E:E,E461,'总明细 源文件后台下'!C:C,"Refund")</f>
        <v>0</v>
      </c>
      <c r="AA461">
        <f>SUMIFS('总明细 源文件后台下'!R:R,'总明细 源文件后台下'!E:E,E461,'总明细 源文件后台下'!C:C,"Refund")</f>
        <v>0</v>
      </c>
      <c r="AB461">
        <f>SUMIFS('总明细 源文件后台下'!S:S,'总明细 源文件后台下'!E:E,E461,'总明细 源文件后台下'!C:C,"Refund")</f>
        <v>0</v>
      </c>
      <c r="AC461">
        <f>SUMIFS('总明细 源文件后台下'!T:T,'总明细 源文件后台下'!E:E,E461,'总明细 源文件后台下'!C:C,"Refund")</f>
        <v>0</v>
      </c>
      <c r="AD461">
        <f>SUMIFS('总明细 源文件后台下'!U:U,'总明细 源文件后台下'!E:E,E461,'总明细 源文件后台下'!C:C,"Refund")</f>
        <v>0</v>
      </c>
      <c r="AE461">
        <f>SUMIFS('总明细 源文件后台下'!V:V,'总明细 源文件后台下'!E:E,E461,'总明细 源文件后台下'!C:C,"Refund")</f>
        <v>0</v>
      </c>
      <c r="AF461">
        <f>SUMIFS('总明细 源文件后台下'!W:W,'总明细 源文件后台下'!E:E,E461,'总明细 源文件后台下'!C:C,"Refund")</f>
        <v>0</v>
      </c>
      <c r="AK461">
        <f>(SUMIF('广告费 源文件后台下'!G:G,E461,'广告费 源文件后台下'!M:M))*-1</f>
        <v>0</v>
      </c>
      <c r="AL461">
        <f>SUMIFS('总明细 源文件后台下'!W:W,'总明细 源文件后台下'!E:E,E461,'总明细 源文件后台下'!C:C,"Adjustment",'总明细 源文件后台下'!F:F,"FBA Inventory Reimbursement - Customer Return")</f>
        <v>0</v>
      </c>
      <c r="AM461">
        <f>SUMIFS('总明细 源文件后台下'!W:W,'总明细 源文件后台下'!E:E,E461,'总明细 源文件后台下'!C:C,"Adjustment",'总明细 源文件后台下'!F:F,"FBA Inventory Reimbursement - Damaged:Warehouse")</f>
        <v>0</v>
      </c>
      <c r="AN461">
        <f>SUMIFS('总明细 源文件后台下'!W:W,'总明细 源文件后台下'!E:E,E461,'总明细 源文件后台下'!C:C,"Adjustment",'总明细 源文件后台下'!F:F,"FBA Inventory Reimbursement - Customer Service Issue")</f>
        <v>0</v>
      </c>
      <c r="AO461">
        <f>SUMIFS('总明细 源文件后台下'!W:W,'总明细 源文件后台下'!E:E,E461,'总明细 源文件后台下'!C:C,"Adjustment",'总明细 源文件后台下'!F:F,"FBA Inventory Reimbursement - Fee Correction")</f>
        <v>0</v>
      </c>
      <c r="AP461">
        <f>SUMIFS('总明细 源文件后台下'!W:W,'总明细 源文件后台下'!E:E,E461,'总明细 源文件后台下'!C:C,"Adjustment",'总明细 源文件后台下'!F:F,"FBA Inventory Reimbursement - General Adjustment")</f>
        <v>0</v>
      </c>
      <c r="AQ461">
        <f>SUMIFS('总明细 源文件后台下'!W:W,'总明细 源文件后台下'!E:E,E461,'总明细 源文件后台下'!C:C,"Adjustment",'总明细 源文件后台下'!F:F,"FBA Inventory Reimbursement - Lost:Inbound")</f>
        <v>0</v>
      </c>
      <c r="AR461">
        <f>SUMIFS('总明细 源文件后台下'!W:W,'总明细 源文件后台下'!E:E,E461,'总明细 源文件后台下'!C:C,"Adjustment",'总明细 源文件后台下'!F:F,"FBA Inventory Reimbursement - Lost:Warehouse")</f>
        <v>0</v>
      </c>
      <c r="AS461">
        <f>SUMIFS('总明细 源文件后台下'!W:W,'总明细 源文件后台下'!E:E,E461,'总明细 源文件后台下'!C:C,"Adjustment",'总明细 源文件后台下'!F:F,"Non-subscription Fee Adjustment")</f>
        <v>0</v>
      </c>
      <c r="AT461">
        <f>SUMIFS('总明细 源文件后台下'!W:W,'总明细 源文件后台下'!E:E,E461,'总明细 源文件后台下'!C:C,"Adjustment",'总明细 源文件后台下'!F:F,"FBA Inventory Placement Service Fee")</f>
        <v>0</v>
      </c>
      <c r="AV461">
        <f>SUMIF('FBA Customer Return Per Unit Fe'!B:B,E461,'FBA Customer Return Per Unit Fe'!C:C)</f>
        <v>0</v>
      </c>
      <c r="AX461">
        <f>(SUMIF('仓储费 源文件后台下'!C:C,E461,'仓储费 源文件后台下'!V:V))*-1</f>
        <v>0</v>
      </c>
      <c r="AZ461">
        <f>SUMIF('Disposal Fee销毁费用-160.95'!B:B,E461,'Disposal Fee销毁费用-160.95'!D:D)*-1</f>
        <v>0</v>
      </c>
      <c r="BC461">
        <f>IFERROR(VLOOKUP(F461,'优惠券-86.4'!F:I,4,0),0)</f>
        <v>0</v>
      </c>
      <c r="BD461">
        <f>IFERROR(VLOOKUP(F461,'早评-120'!E:H,4,0),0)</f>
        <v>0</v>
      </c>
      <c r="BF461">
        <f t="shared" si="56"/>
        <v>0</v>
      </c>
      <c r="BG461">
        <f t="shared" si="57"/>
        <v>0</v>
      </c>
      <c r="BH461">
        <f t="shared" si="58"/>
        <v>0</v>
      </c>
      <c r="BQ461" s="45">
        <f t="shared" si="59"/>
        <v>0</v>
      </c>
      <c r="BR461">
        <f>SUMIFS('9月销毁明细'!D:D,'9月销毁明细'!A:A,E461,'9月销毁明细'!H:H,"Sellable")</f>
        <v>0</v>
      </c>
      <c r="BS461">
        <f>SUMIFS('9月销毁明细'!G:G,'9月销毁明细'!A:A,E461,'9月销毁明细'!H:H,"Sellable")</f>
        <v>0</v>
      </c>
      <c r="BT461">
        <f>SUMIFS('9月销毁明细'!D:D,'9月销毁明细'!A:A,E461,'9月销毁明细'!H:H,"Unsellable")</f>
        <v>0</v>
      </c>
      <c r="BU461">
        <f>SUMIFS('9月销毁明细'!G:G,'9月销毁明细'!A:A,E461,'9月销毁明细'!H:H,"Unsellable")</f>
        <v>0</v>
      </c>
      <c r="BW461">
        <f>IFERROR(I461*VLOOKUP(F461,'9.3成本表'!C:L,10,0),0)</f>
        <v>0</v>
      </c>
      <c r="BX461">
        <f t="shared" si="60"/>
        <v>0</v>
      </c>
      <c r="CC461" s="45">
        <f t="shared" si="61"/>
        <v>0</v>
      </c>
      <c r="CD461" s="45">
        <f t="shared" si="62"/>
        <v>0</v>
      </c>
      <c r="CE461" s="45">
        <f t="shared" si="63"/>
        <v>0</v>
      </c>
    </row>
    <row r="462" spans="4:83" x14ac:dyDescent="0.25">
      <c r="D462" s="20" t="s">
        <v>1033</v>
      </c>
      <c r="E462" s="20" t="s">
        <v>1034</v>
      </c>
      <c r="F462" s="20">
        <v>4125</v>
      </c>
      <c r="G462">
        <v>456</v>
      </c>
      <c r="H462" s="20"/>
      <c r="I462">
        <f>SUMIFS('总明细 源文件后台下'!G:G,'总明细 源文件后台下'!E:E,E462,'总明细 源文件后台下'!C:C,"Order")</f>
        <v>0</v>
      </c>
      <c r="J462">
        <f>SUMIFS('总明细 源文件后台下'!M:M,'总明细 源文件后台下'!E:E,E462,'总明细 源文件后台下'!C:C,"Order")</f>
        <v>0</v>
      </c>
      <c r="K462">
        <f>SUMIFS('总明细 源文件后台下'!N:N,'总明细 源文件后台下'!E:E,E462,'总明细 源文件后台下'!C:C,"Order")</f>
        <v>0</v>
      </c>
      <c r="L462">
        <f>SUMIFS('总明细 源文件后台下'!O:O,'总明细 源文件后台下'!E:E,E462,'总明细 源文件后台下'!C:C,"Order")</f>
        <v>0</v>
      </c>
      <c r="M462">
        <f>SUMIFS('总明细 源文件后台下'!P:P,'总明细 源文件后台下'!E:E,E462,'总明细 源文件后台下'!C:C,"Order")</f>
        <v>0</v>
      </c>
      <c r="N462">
        <f>SUMIFS('总明细 源文件后台下'!Q:Q,'总明细 源文件后台下'!E:E,E462,'总明细 源文件后台下'!C:C,"Order")</f>
        <v>0</v>
      </c>
      <c r="O462">
        <f>SUMIFS('总明细 源文件后台下'!R:R,'总明细 源文件后台下'!E:E,E462,'总明细 源文件后台下'!C:C,"Order")</f>
        <v>0</v>
      </c>
      <c r="P462">
        <f>SUMIFS('总明细 源文件后台下'!S:S,'总明细 源文件后台下'!E:E,E462,'总明细 源文件后台下'!C:C,"Order")</f>
        <v>0</v>
      </c>
      <c r="Q462">
        <f>SUMIFS('总明细 源文件后台下'!T:T,'总明细 源文件后台下'!E:E,E462,'总明细 源文件后台下'!C:C,"Order")</f>
        <v>0</v>
      </c>
      <c r="R462">
        <f>SUMIFS('总明细 源文件后台下'!U:U,'总明细 源文件后台下'!E:E,E462,'总明细 源文件后台下'!C:C,"Order")</f>
        <v>0</v>
      </c>
      <c r="S462">
        <f>SUMIFS('总明细 源文件后台下'!V:V,'总明细 源文件后台下'!E:E,E462,'总明细 源文件后台下'!C:C,"Order")</f>
        <v>0</v>
      </c>
      <c r="T462">
        <f>SUMIFS('总明细 源文件后台下'!W:W,'总明细 源文件后台下'!E:E,E462,'总明细 源文件后台下'!C:C,"Order")</f>
        <v>0</v>
      </c>
      <c r="U462">
        <f>SUMIFS('总明细 源文件后台下'!G:G,'总明细 源文件后台下'!E:E,E462,'总明细 源文件后台下'!C:C,"Refund")</f>
        <v>0</v>
      </c>
      <c r="V462">
        <f>SUMIFS('总明细 源文件后台下'!M:M,'总明细 源文件后台下'!E:E,E462,'总明细 源文件后台下'!C:C,"Refund")</f>
        <v>0</v>
      </c>
      <c r="W462">
        <f>SUMIFS('总明细 源文件后台下'!N:N,'总明细 源文件后台下'!E:E,E462,'总明细 源文件后台下'!C:C,"Refund")</f>
        <v>0</v>
      </c>
      <c r="X462">
        <f>SUMIFS('总明细 源文件后台下'!O:O,'总明细 源文件后台下'!E:E,E462,'总明细 源文件后台下'!C:C,"Refund")</f>
        <v>0</v>
      </c>
      <c r="Y462">
        <f>SUMIFS('总明细 源文件后台下'!P:P,'总明细 源文件后台下'!E:E,E462,'总明细 源文件后台下'!C:C,"Refund")</f>
        <v>0</v>
      </c>
      <c r="Z462">
        <f>SUMIFS('总明细 源文件后台下'!Q:Q,'总明细 源文件后台下'!E:E,E462,'总明细 源文件后台下'!C:C,"Refund")</f>
        <v>0</v>
      </c>
      <c r="AA462">
        <f>SUMIFS('总明细 源文件后台下'!R:R,'总明细 源文件后台下'!E:E,E462,'总明细 源文件后台下'!C:C,"Refund")</f>
        <v>0</v>
      </c>
      <c r="AB462">
        <f>SUMIFS('总明细 源文件后台下'!S:S,'总明细 源文件后台下'!E:E,E462,'总明细 源文件后台下'!C:C,"Refund")</f>
        <v>0</v>
      </c>
      <c r="AC462">
        <f>SUMIFS('总明细 源文件后台下'!T:T,'总明细 源文件后台下'!E:E,E462,'总明细 源文件后台下'!C:C,"Refund")</f>
        <v>0</v>
      </c>
      <c r="AD462">
        <f>SUMIFS('总明细 源文件后台下'!U:U,'总明细 源文件后台下'!E:E,E462,'总明细 源文件后台下'!C:C,"Refund")</f>
        <v>0</v>
      </c>
      <c r="AE462">
        <f>SUMIFS('总明细 源文件后台下'!V:V,'总明细 源文件后台下'!E:E,E462,'总明细 源文件后台下'!C:C,"Refund")</f>
        <v>0</v>
      </c>
      <c r="AF462">
        <f>SUMIFS('总明细 源文件后台下'!W:W,'总明细 源文件后台下'!E:E,E462,'总明细 源文件后台下'!C:C,"Refund")</f>
        <v>0</v>
      </c>
      <c r="AK462">
        <f>(SUMIF('广告费 源文件后台下'!G:G,E462,'广告费 源文件后台下'!M:M))*-1</f>
        <v>0</v>
      </c>
      <c r="AL462">
        <f>SUMIFS('总明细 源文件后台下'!W:W,'总明细 源文件后台下'!E:E,E462,'总明细 源文件后台下'!C:C,"Adjustment",'总明细 源文件后台下'!F:F,"FBA Inventory Reimbursement - Customer Return")</f>
        <v>0</v>
      </c>
      <c r="AM462">
        <f>SUMIFS('总明细 源文件后台下'!W:W,'总明细 源文件后台下'!E:E,E462,'总明细 源文件后台下'!C:C,"Adjustment",'总明细 源文件后台下'!F:F,"FBA Inventory Reimbursement - Damaged:Warehouse")</f>
        <v>0</v>
      </c>
      <c r="AN462">
        <f>SUMIFS('总明细 源文件后台下'!W:W,'总明细 源文件后台下'!E:E,E462,'总明细 源文件后台下'!C:C,"Adjustment",'总明细 源文件后台下'!F:F,"FBA Inventory Reimbursement - Customer Service Issue")</f>
        <v>0</v>
      </c>
      <c r="AO462">
        <f>SUMIFS('总明细 源文件后台下'!W:W,'总明细 源文件后台下'!E:E,E462,'总明细 源文件后台下'!C:C,"Adjustment",'总明细 源文件后台下'!F:F,"FBA Inventory Reimbursement - Fee Correction")</f>
        <v>0</v>
      </c>
      <c r="AP462">
        <f>SUMIFS('总明细 源文件后台下'!W:W,'总明细 源文件后台下'!E:E,E462,'总明细 源文件后台下'!C:C,"Adjustment",'总明细 源文件后台下'!F:F,"FBA Inventory Reimbursement - General Adjustment")</f>
        <v>0</v>
      </c>
      <c r="AQ462">
        <f>SUMIFS('总明细 源文件后台下'!W:W,'总明细 源文件后台下'!E:E,E462,'总明细 源文件后台下'!C:C,"Adjustment",'总明细 源文件后台下'!F:F,"FBA Inventory Reimbursement - Lost:Inbound")</f>
        <v>0</v>
      </c>
      <c r="AR462">
        <f>SUMIFS('总明细 源文件后台下'!W:W,'总明细 源文件后台下'!E:E,E462,'总明细 源文件后台下'!C:C,"Adjustment",'总明细 源文件后台下'!F:F,"FBA Inventory Reimbursement - Lost:Warehouse")</f>
        <v>0</v>
      </c>
      <c r="AS462">
        <f>SUMIFS('总明细 源文件后台下'!W:W,'总明细 源文件后台下'!E:E,E462,'总明细 源文件后台下'!C:C,"Adjustment",'总明细 源文件后台下'!F:F,"Non-subscription Fee Adjustment")</f>
        <v>0</v>
      </c>
      <c r="AT462">
        <f>SUMIFS('总明细 源文件后台下'!W:W,'总明细 源文件后台下'!E:E,E462,'总明细 源文件后台下'!C:C,"Adjustment",'总明细 源文件后台下'!F:F,"FBA Inventory Placement Service Fee")</f>
        <v>0</v>
      </c>
      <c r="AV462">
        <f>SUMIF('FBA Customer Return Per Unit Fe'!B:B,E462,'FBA Customer Return Per Unit Fe'!C:C)</f>
        <v>0</v>
      </c>
      <c r="AX462">
        <f>(SUMIF('仓储费 源文件后台下'!C:C,E462,'仓储费 源文件后台下'!V:V))*-1</f>
        <v>0</v>
      </c>
      <c r="AZ462">
        <f>SUMIF('Disposal Fee销毁费用-160.95'!B:B,E462,'Disposal Fee销毁费用-160.95'!D:D)*-1</f>
        <v>0</v>
      </c>
      <c r="BC462">
        <f>IFERROR(VLOOKUP(F462,'优惠券-86.4'!F:I,4,0),0)</f>
        <v>0</v>
      </c>
      <c r="BD462">
        <f>IFERROR(VLOOKUP(F462,'早评-120'!E:H,4,0),0)</f>
        <v>0</v>
      </c>
      <c r="BF462">
        <f t="shared" si="56"/>
        <v>0</v>
      </c>
      <c r="BG462">
        <f t="shared" si="57"/>
        <v>0</v>
      </c>
      <c r="BH462">
        <f t="shared" si="58"/>
        <v>0</v>
      </c>
      <c r="BQ462" s="45">
        <f t="shared" si="59"/>
        <v>0</v>
      </c>
      <c r="BR462">
        <f>SUMIFS('9月销毁明细'!D:D,'9月销毁明细'!A:A,E462,'9月销毁明细'!H:H,"Sellable")</f>
        <v>0</v>
      </c>
      <c r="BS462">
        <f>SUMIFS('9月销毁明细'!G:G,'9月销毁明细'!A:A,E462,'9月销毁明细'!H:H,"Sellable")</f>
        <v>0</v>
      </c>
      <c r="BT462">
        <f>SUMIFS('9月销毁明细'!D:D,'9月销毁明细'!A:A,E462,'9月销毁明细'!H:H,"Unsellable")</f>
        <v>0</v>
      </c>
      <c r="BU462">
        <f>SUMIFS('9月销毁明细'!G:G,'9月销毁明细'!A:A,E462,'9月销毁明细'!H:H,"Unsellable")</f>
        <v>0</v>
      </c>
      <c r="BW462">
        <f>IFERROR(I462*VLOOKUP(F462,'9.3成本表'!C:L,10,0),0)</f>
        <v>0</v>
      </c>
      <c r="BX462">
        <f t="shared" si="60"/>
        <v>0</v>
      </c>
      <c r="CC462" s="45">
        <f t="shared" si="61"/>
        <v>0</v>
      </c>
      <c r="CD462" s="45">
        <f t="shared" si="62"/>
        <v>0</v>
      </c>
      <c r="CE462" s="45">
        <f t="shared" si="63"/>
        <v>0</v>
      </c>
    </row>
    <row r="463" spans="4:83" x14ac:dyDescent="0.25">
      <c r="D463" s="20" t="s">
        <v>1035</v>
      </c>
      <c r="E463" s="20" t="s">
        <v>1036</v>
      </c>
      <c r="F463" s="20">
        <v>4125</v>
      </c>
      <c r="G463">
        <v>457</v>
      </c>
      <c r="H463" s="20"/>
      <c r="I463">
        <f>SUMIFS('总明细 源文件后台下'!G:G,'总明细 源文件后台下'!E:E,E463,'总明细 源文件后台下'!C:C,"Order")</f>
        <v>0</v>
      </c>
      <c r="J463">
        <f>SUMIFS('总明细 源文件后台下'!M:M,'总明细 源文件后台下'!E:E,E463,'总明细 源文件后台下'!C:C,"Order")</f>
        <v>0</v>
      </c>
      <c r="K463">
        <f>SUMIFS('总明细 源文件后台下'!N:N,'总明细 源文件后台下'!E:E,E463,'总明细 源文件后台下'!C:C,"Order")</f>
        <v>0</v>
      </c>
      <c r="L463">
        <f>SUMIFS('总明细 源文件后台下'!O:O,'总明细 源文件后台下'!E:E,E463,'总明细 源文件后台下'!C:C,"Order")</f>
        <v>0</v>
      </c>
      <c r="M463">
        <f>SUMIFS('总明细 源文件后台下'!P:P,'总明细 源文件后台下'!E:E,E463,'总明细 源文件后台下'!C:C,"Order")</f>
        <v>0</v>
      </c>
      <c r="N463">
        <f>SUMIFS('总明细 源文件后台下'!Q:Q,'总明细 源文件后台下'!E:E,E463,'总明细 源文件后台下'!C:C,"Order")</f>
        <v>0</v>
      </c>
      <c r="O463">
        <f>SUMIFS('总明细 源文件后台下'!R:R,'总明细 源文件后台下'!E:E,E463,'总明细 源文件后台下'!C:C,"Order")</f>
        <v>0</v>
      </c>
      <c r="P463">
        <f>SUMIFS('总明细 源文件后台下'!S:S,'总明细 源文件后台下'!E:E,E463,'总明细 源文件后台下'!C:C,"Order")</f>
        <v>0</v>
      </c>
      <c r="Q463">
        <f>SUMIFS('总明细 源文件后台下'!T:T,'总明细 源文件后台下'!E:E,E463,'总明细 源文件后台下'!C:C,"Order")</f>
        <v>0</v>
      </c>
      <c r="R463">
        <f>SUMIFS('总明细 源文件后台下'!U:U,'总明细 源文件后台下'!E:E,E463,'总明细 源文件后台下'!C:C,"Order")</f>
        <v>0</v>
      </c>
      <c r="S463">
        <f>SUMIFS('总明细 源文件后台下'!V:V,'总明细 源文件后台下'!E:E,E463,'总明细 源文件后台下'!C:C,"Order")</f>
        <v>0</v>
      </c>
      <c r="T463">
        <f>SUMIFS('总明细 源文件后台下'!W:W,'总明细 源文件后台下'!E:E,E463,'总明细 源文件后台下'!C:C,"Order")</f>
        <v>0</v>
      </c>
      <c r="U463">
        <f>SUMIFS('总明细 源文件后台下'!G:G,'总明细 源文件后台下'!E:E,E463,'总明细 源文件后台下'!C:C,"Refund")</f>
        <v>0</v>
      </c>
      <c r="V463">
        <f>SUMIFS('总明细 源文件后台下'!M:M,'总明细 源文件后台下'!E:E,E463,'总明细 源文件后台下'!C:C,"Refund")</f>
        <v>0</v>
      </c>
      <c r="W463">
        <f>SUMIFS('总明细 源文件后台下'!N:N,'总明细 源文件后台下'!E:E,E463,'总明细 源文件后台下'!C:C,"Refund")</f>
        <v>0</v>
      </c>
      <c r="X463">
        <f>SUMIFS('总明细 源文件后台下'!O:O,'总明细 源文件后台下'!E:E,E463,'总明细 源文件后台下'!C:C,"Refund")</f>
        <v>0</v>
      </c>
      <c r="Y463">
        <f>SUMIFS('总明细 源文件后台下'!P:P,'总明细 源文件后台下'!E:E,E463,'总明细 源文件后台下'!C:C,"Refund")</f>
        <v>0</v>
      </c>
      <c r="Z463">
        <f>SUMIFS('总明细 源文件后台下'!Q:Q,'总明细 源文件后台下'!E:E,E463,'总明细 源文件后台下'!C:C,"Refund")</f>
        <v>0</v>
      </c>
      <c r="AA463">
        <f>SUMIFS('总明细 源文件后台下'!R:R,'总明细 源文件后台下'!E:E,E463,'总明细 源文件后台下'!C:C,"Refund")</f>
        <v>0</v>
      </c>
      <c r="AB463">
        <f>SUMIFS('总明细 源文件后台下'!S:S,'总明细 源文件后台下'!E:E,E463,'总明细 源文件后台下'!C:C,"Refund")</f>
        <v>0</v>
      </c>
      <c r="AC463">
        <f>SUMIFS('总明细 源文件后台下'!T:T,'总明细 源文件后台下'!E:E,E463,'总明细 源文件后台下'!C:C,"Refund")</f>
        <v>0</v>
      </c>
      <c r="AD463">
        <f>SUMIFS('总明细 源文件后台下'!U:U,'总明细 源文件后台下'!E:E,E463,'总明细 源文件后台下'!C:C,"Refund")</f>
        <v>0</v>
      </c>
      <c r="AE463">
        <f>SUMIFS('总明细 源文件后台下'!V:V,'总明细 源文件后台下'!E:E,E463,'总明细 源文件后台下'!C:C,"Refund")</f>
        <v>0</v>
      </c>
      <c r="AF463">
        <f>SUMIFS('总明细 源文件后台下'!W:W,'总明细 源文件后台下'!E:E,E463,'总明细 源文件后台下'!C:C,"Refund")</f>
        <v>0</v>
      </c>
      <c r="AK463">
        <f>(SUMIF('广告费 源文件后台下'!G:G,E463,'广告费 源文件后台下'!M:M))*-1</f>
        <v>0</v>
      </c>
      <c r="AL463">
        <f>SUMIFS('总明细 源文件后台下'!W:W,'总明细 源文件后台下'!E:E,E463,'总明细 源文件后台下'!C:C,"Adjustment",'总明细 源文件后台下'!F:F,"FBA Inventory Reimbursement - Customer Return")</f>
        <v>0</v>
      </c>
      <c r="AM463">
        <f>SUMIFS('总明细 源文件后台下'!W:W,'总明细 源文件后台下'!E:E,E463,'总明细 源文件后台下'!C:C,"Adjustment",'总明细 源文件后台下'!F:F,"FBA Inventory Reimbursement - Damaged:Warehouse")</f>
        <v>0</v>
      </c>
      <c r="AN463">
        <f>SUMIFS('总明细 源文件后台下'!W:W,'总明细 源文件后台下'!E:E,E463,'总明细 源文件后台下'!C:C,"Adjustment",'总明细 源文件后台下'!F:F,"FBA Inventory Reimbursement - Customer Service Issue")</f>
        <v>0</v>
      </c>
      <c r="AO463">
        <f>SUMIFS('总明细 源文件后台下'!W:W,'总明细 源文件后台下'!E:E,E463,'总明细 源文件后台下'!C:C,"Adjustment",'总明细 源文件后台下'!F:F,"FBA Inventory Reimbursement - Fee Correction")</f>
        <v>0</v>
      </c>
      <c r="AP463">
        <f>SUMIFS('总明细 源文件后台下'!W:W,'总明细 源文件后台下'!E:E,E463,'总明细 源文件后台下'!C:C,"Adjustment",'总明细 源文件后台下'!F:F,"FBA Inventory Reimbursement - General Adjustment")</f>
        <v>0</v>
      </c>
      <c r="AQ463">
        <f>SUMIFS('总明细 源文件后台下'!W:W,'总明细 源文件后台下'!E:E,E463,'总明细 源文件后台下'!C:C,"Adjustment",'总明细 源文件后台下'!F:F,"FBA Inventory Reimbursement - Lost:Inbound")</f>
        <v>0</v>
      </c>
      <c r="AR463">
        <f>SUMIFS('总明细 源文件后台下'!W:W,'总明细 源文件后台下'!E:E,E463,'总明细 源文件后台下'!C:C,"Adjustment",'总明细 源文件后台下'!F:F,"FBA Inventory Reimbursement - Lost:Warehouse")</f>
        <v>0</v>
      </c>
      <c r="AS463">
        <f>SUMIFS('总明细 源文件后台下'!W:W,'总明细 源文件后台下'!E:E,E463,'总明细 源文件后台下'!C:C,"Adjustment",'总明细 源文件后台下'!F:F,"Non-subscription Fee Adjustment")</f>
        <v>0</v>
      </c>
      <c r="AT463">
        <f>SUMIFS('总明细 源文件后台下'!W:W,'总明细 源文件后台下'!E:E,E463,'总明细 源文件后台下'!C:C,"Adjustment",'总明细 源文件后台下'!F:F,"FBA Inventory Placement Service Fee")</f>
        <v>0</v>
      </c>
      <c r="AV463">
        <f>SUMIF('FBA Customer Return Per Unit Fe'!B:B,E463,'FBA Customer Return Per Unit Fe'!C:C)</f>
        <v>0</v>
      </c>
      <c r="AX463">
        <f>(SUMIF('仓储费 源文件后台下'!C:C,E463,'仓储费 源文件后台下'!V:V))*-1</f>
        <v>0</v>
      </c>
      <c r="AZ463">
        <f>SUMIF('Disposal Fee销毁费用-160.95'!B:B,E463,'Disposal Fee销毁费用-160.95'!D:D)*-1</f>
        <v>0</v>
      </c>
      <c r="BC463">
        <f>IFERROR(VLOOKUP(F463,'优惠券-86.4'!F:I,4,0),0)</f>
        <v>0</v>
      </c>
      <c r="BD463">
        <f>IFERROR(VLOOKUP(F463,'早评-120'!E:H,4,0),0)</f>
        <v>0</v>
      </c>
      <c r="BF463">
        <f t="shared" si="56"/>
        <v>0</v>
      </c>
      <c r="BG463">
        <f t="shared" si="57"/>
        <v>0</v>
      </c>
      <c r="BH463">
        <f t="shared" si="58"/>
        <v>0</v>
      </c>
      <c r="BQ463" s="45">
        <f t="shared" si="59"/>
        <v>0</v>
      </c>
      <c r="BR463">
        <f>SUMIFS('9月销毁明细'!D:D,'9月销毁明细'!A:A,E463,'9月销毁明细'!H:H,"Sellable")</f>
        <v>0</v>
      </c>
      <c r="BS463">
        <f>SUMIFS('9月销毁明细'!G:G,'9月销毁明细'!A:A,E463,'9月销毁明细'!H:H,"Sellable")</f>
        <v>0</v>
      </c>
      <c r="BT463">
        <f>SUMIFS('9月销毁明细'!D:D,'9月销毁明细'!A:A,E463,'9月销毁明细'!H:H,"Unsellable")</f>
        <v>0</v>
      </c>
      <c r="BU463">
        <f>SUMIFS('9月销毁明细'!G:G,'9月销毁明细'!A:A,E463,'9月销毁明细'!H:H,"Unsellable")</f>
        <v>0</v>
      </c>
      <c r="BW463">
        <f>IFERROR(I463*VLOOKUP(F463,'9.3成本表'!C:L,10,0),0)</f>
        <v>0</v>
      </c>
      <c r="BX463">
        <f t="shared" si="60"/>
        <v>0</v>
      </c>
      <c r="CC463" s="45">
        <f t="shared" si="61"/>
        <v>0</v>
      </c>
      <c r="CD463" s="45">
        <f t="shared" si="62"/>
        <v>0</v>
      </c>
      <c r="CE463" s="45">
        <f t="shared" si="63"/>
        <v>0</v>
      </c>
    </row>
    <row r="464" spans="4:83" x14ac:dyDescent="0.25">
      <c r="D464" s="20" t="s">
        <v>1037</v>
      </c>
      <c r="E464" s="20" t="s">
        <v>1038</v>
      </c>
      <c r="F464" s="20">
        <v>4127</v>
      </c>
      <c r="G464">
        <v>458</v>
      </c>
      <c r="H464" s="20"/>
      <c r="I464">
        <f>SUMIFS('总明细 源文件后台下'!G:G,'总明细 源文件后台下'!E:E,E464,'总明细 源文件后台下'!C:C,"Order")</f>
        <v>0</v>
      </c>
      <c r="J464">
        <f>SUMIFS('总明细 源文件后台下'!M:M,'总明细 源文件后台下'!E:E,E464,'总明细 源文件后台下'!C:C,"Order")</f>
        <v>0</v>
      </c>
      <c r="K464">
        <f>SUMIFS('总明细 源文件后台下'!N:N,'总明细 源文件后台下'!E:E,E464,'总明细 源文件后台下'!C:C,"Order")</f>
        <v>0</v>
      </c>
      <c r="L464">
        <f>SUMIFS('总明细 源文件后台下'!O:O,'总明细 源文件后台下'!E:E,E464,'总明细 源文件后台下'!C:C,"Order")</f>
        <v>0</v>
      </c>
      <c r="M464">
        <f>SUMIFS('总明细 源文件后台下'!P:P,'总明细 源文件后台下'!E:E,E464,'总明细 源文件后台下'!C:C,"Order")</f>
        <v>0</v>
      </c>
      <c r="N464">
        <f>SUMIFS('总明细 源文件后台下'!Q:Q,'总明细 源文件后台下'!E:E,E464,'总明细 源文件后台下'!C:C,"Order")</f>
        <v>0</v>
      </c>
      <c r="O464">
        <f>SUMIFS('总明细 源文件后台下'!R:R,'总明细 源文件后台下'!E:E,E464,'总明细 源文件后台下'!C:C,"Order")</f>
        <v>0</v>
      </c>
      <c r="P464">
        <f>SUMIFS('总明细 源文件后台下'!S:S,'总明细 源文件后台下'!E:E,E464,'总明细 源文件后台下'!C:C,"Order")</f>
        <v>0</v>
      </c>
      <c r="Q464">
        <f>SUMIFS('总明细 源文件后台下'!T:T,'总明细 源文件后台下'!E:E,E464,'总明细 源文件后台下'!C:C,"Order")</f>
        <v>0</v>
      </c>
      <c r="R464">
        <f>SUMIFS('总明细 源文件后台下'!U:U,'总明细 源文件后台下'!E:E,E464,'总明细 源文件后台下'!C:C,"Order")</f>
        <v>0</v>
      </c>
      <c r="S464">
        <f>SUMIFS('总明细 源文件后台下'!V:V,'总明细 源文件后台下'!E:E,E464,'总明细 源文件后台下'!C:C,"Order")</f>
        <v>0</v>
      </c>
      <c r="T464">
        <f>SUMIFS('总明细 源文件后台下'!W:W,'总明细 源文件后台下'!E:E,E464,'总明细 源文件后台下'!C:C,"Order")</f>
        <v>0</v>
      </c>
      <c r="U464">
        <f>SUMIFS('总明细 源文件后台下'!G:G,'总明细 源文件后台下'!E:E,E464,'总明细 源文件后台下'!C:C,"Refund")</f>
        <v>0</v>
      </c>
      <c r="V464">
        <f>SUMIFS('总明细 源文件后台下'!M:M,'总明细 源文件后台下'!E:E,E464,'总明细 源文件后台下'!C:C,"Refund")</f>
        <v>0</v>
      </c>
      <c r="W464">
        <f>SUMIFS('总明细 源文件后台下'!N:N,'总明细 源文件后台下'!E:E,E464,'总明细 源文件后台下'!C:C,"Refund")</f>
        <v>0</v>
      </c>
      <c r="X464">
        <f>SUMIFS('总明细 源文件后台下'!O:O,'总明细 源文件后台下'!E:E,E464,'总明细 源文件后台下'!C:C,"Refund")</f>
        <v>0</v>
      </c>
      <c r="Y464">
        <f>SUMIFS('总明细 源文件后台下'!P:P,'总明细 源文件后台下'!E:E,E464,'总明细 源文件后台下'!C:C,"Refund")</f>
        <v>0</v>
      </c>
      <c r="Z464">
        <f>SUMIFS('总明细 源文件后台下'!Q:Q,'总明细 源文件后台下'!E:E,E464,'总明细 源文件后台下'!C:C,"Refund")</f>
        <v>0</v>
      </c>
      <c r="AA464">
        <f>SUMIFS('总明细 源文件后台下'!R:R,'总明细 源文件后台下'!E:E,E464,'总明细 源文件后台下'!C:C,"Refund")</f>
        <v>0</v>
      </c>
      <c r="AB464">
        <f>SUMIFS('总明细 源文件后台下'!S:S,'总明细 源文件后台下'!E:E,E464,'总明细 源文件后台下'!C:C,"Refund")</f>
        <v>0</v>
      </c>
      <c r="AC464">
        <f>SUMIFS('总明细 源文件后台下'!T:T,'总明细 源文件后台下'!E:E,E464,'总明细 源文件后台下'!C:C,"Refund")</f>
        <v>0</v>
      </c>
      <c r="AD464">
        <f>SUMIFS('总明细 源文件后台下'!U:U,'总明细 源文件后台下'!E:E,E464,'总明细 源文件后台下'!C:C,"Refund")</f>
        <v>0</v>
      </c>
      <c r="AE464">
        <f>SUMIFS('总明细 源文件后台下'!V:V,'总明细 源文件后台下'!E:E,E464,'总明细 源文件后台下'!C:C,"Refund")</f>
        <v>0</v>
      </c>
      <c r="AF464">
        <f>SUMIFS('总明细 源文件后台下'!W:W,'总明细 源文件后台下'!E:E,E464,'总明细 源文件后台下'!C:C,"Refund")</f>
        <v>0</v>
      </c>
      <c r="AK464">
        <f>(SUMIF('广告费 源文件后台下'!G:G,E464,'广告费 源文件后台下'!M:M))*-1</f>
        <v>0</v>
      </c>
      <c r="AL464">
        <f>SUMIFS('总明细 源文件后台下'!W:W,'总明细 源文件后台下'!E:E,E464,'总明细 源文件后台下'!C:C,"Adjustment",'总明细 源文件后台下'!F:F,"FBA Inventory Reimbursement - Customer Return")</f>
        <v>0</v>
      </c>
      <c r="AM464">
        <f>SUMIFS('总明细 源文件后台下'!W:W,'总明细 源文件后台下'!E:E,E464,'总明细 源文件后台下'!C:C,"Adjustment",'总明细 源文件后台下'!F:F,"FBA Inventory Reimbursement - Damaged:Warehouse")</f>
        <v>0</v>
      </c>
      <c r="AN464">
        <f>SUMIFS('总明细 源文件后台下'!W:W,'总明细 源文件后台下'!E:E,E464,'总明细 源文件后台下'!C:C,"Adjustment",'总明细 源文件后台下'!F:F,"FBA Inventory Reimbursement - Customer Service Issue")</f>
        <v>0</v>
      </c>
      <c r="AO464">
        <f>SUMIFS('总明细 源文件后台下'!W:W,'总明细 源文件后台下'!E:E,E464,'总明细 源文件后台下'!C:C,"Adjustment",'总明细 源文件后台下'!F:F,"FBA Inventory Reimbursement - Fee Correction")</f>
        <v>0</v>
      </c>
      <c r="AP464">
        <f>SUMIFS('总明细 源文件后台下'!W:W,'总明细 源文件后台下'!E:E,E464,'总明细 源文件后台下'!C:C,"Adjustment",'总明细 源文件后台下'!F:F,"FBA Inventory Reimbursement - General Adjustment")</f>
        <v>0</v>
      </c>
      <c r="AQ464">
        <f>SUMIFS('总明细 源文件后台下'!W:W,'总明细 源文件后台下'!E:E,E464,'总明细 源文件后台下'!C:C,"Adjustment",'总明细 源文件后台下'!F:F,"FBA Inventory Reimbursement - Lost:Inbound")</f>
        <v>0</v>
      </c>
      <c r="AR464">
        <f>SUMIFS('总明细 源文件后台下'!W:W,'总明细 源文件后台下'!E:E,E464,'总明细 源文件后台下'!C:C,"Adjustment",'总明细 源文件后台下'!F:F,"FBA Inventory Reimbursement - Lost:Warehouse")</f>
        <v>0</v>
      </c>
      <c r="AS464">
        <f>SUMIFS('总明细 源文件后台下'!W:W,'总明细 源文件后台下'!E:E,E464,'总明细 源文件后台下'!C:C,"Adjustment",'总明细 源文件后台下'!F:F,"Non-subscription Fee Adjustment")</f>
        <v>0</v>
      </c>
      <c r="AT464">
        <f>SUMIFS('总明细 源文件后台下'!W:W,'总明细 源文件后台下'!E:E,E464,'总明细 源文件后台下'!C:C,"Adjustment",'总明细 源文件后台下'!F:F,"FBA Inventory Placement Service Fee")</f>
        <v>0</v>
      </c>
      <c r="AV464">
        <f>SUMIF('FBA Customer Return Per Unit Fe'!B:B,E464,'FBA Customer Return Per Unit Fe'!C:C)</f>
        <v>0</v>
      </c>
      <c r="AX464">
        <f>(SUMIF('仓储费 源文件后台下'!C:C,E464,'仓储费 源文件后台下'!V:V))*-1</f>
        <v>0</v>
      </c>
      <c r="AZ464">
        <f>SUMIF('Disposal Fee销毁费用-160.95'!B:B,E464,'Disposal Fee销毁费用-160.95'!D:D)*-1</f>
        <v>0</v>
      </c>
      <c r="BC464">
        <f>IFERROR(VLOOKUP(F464,'优惠券-86.4'!F:I,4,0),0)</f>
        <v>0</v>
      </c>
      <c r="BD464">
        <f>IFERROR(VLOOKUP(F464,'早评-120'!E:H,4,0),0)</f>
        <v>0</v>
      </c>
      <c r="BF464">
        <f t="shared" si="56"/>
        <v>0</v>
      </c>
      <c r="BG464">
        <f t="shared" si="57"/>
        <v>0</v>
      </c>
      <c r="BH464">
        <f t="shared" si="58"/>
        <v>0</v>
      </c>
      <c r="BQ464" s="45">
        <f t="shared" si="59"/>
        <v>0</v>
      </c>
      <c r="BR464">
        <f>SUMIFS('9月销毁明细'!D:D,'9月销毁明细'!A:A,E464,'9月销毁明细'!H:H,"Sellable")</f>
        <v>0</v>
      </c>
      <c r="BS464">
        <f>SUMIFS('9月销毁明细'!G:G,'9月销毁明细'!A:A,E464,'9月销毁明细'!H:H,"Sellable")</f>
        <v>0</v>
      </c>
      <c r="BT464">
        <f>SUMIFS('9月销毁明细'!D:D,'9月销毁明细'!A:A,E464,'9月销毁明细'!H:H,"Unsellable")</f>
        <v>0</v>
      </c>
      <c r="BU464">
        <f>SUMIFS('9月销毁明细'!G:G,'9月销毁明细'!A:A,E464,'9月销毁明细'!H:H,"Unsellable")</f>
        <v>0</v>
      </c>
      <c r="BW464">
        <f>IFERROR(I464*VLOOKUP(F464,'9.3成本表'!C:L,10,0),0)</f>
        <v>0</v>
      </c>
      <c r="BX464">
        <f t="shared" si="60"/>
        <v>0</v>
      </c>
      <c r="CC464" s="45">
        <f t="shared" si="61"/>
        <v>0</v>
      </c>
      <c r="CD464" s="45">
        <f t="shared" si="62"/>
        <v>0</v>
      </c>
      <c r="CE464" s="45">
        <f t="shared" si="63"/>
        <v>0</v>
      </c>
    </row>
    <row r="465" spans="4:83" x14ac:dyDescent="0.25">
      <c r="D465" s="20" t="s">
        <v>1039</v>
      </c>
      <c r="E465" s="20" t="s">
        <v>1040</v>
      </c>
      <c r="F465" s="20">
        <v>4127</v>
      </c>
      <c r="G465">
        <v>459</v>
      </c>
      <c r="H465" s="20"/>
      <c r="I465">
        <f>SUMIFS('总明细 源文件后台下'!G:G,'总明细 源文件后台下'!E:E,E465,'总明细 源文件后台下'!C:C,"Order")</f>
        <v>0</v>
      </c>
      <c r="J465">
        <f>SUMIFS('总明细 源文件后台下'!M:M,'总明细 源文件后台下'!E:E,E465,'总明细 源文件后台下'!C:C,"Order")</f>
        <v>0</v>
      </c>
      <c r="K465">
        <f>SUMIFS('总明细 源文件后台下'!N:N,'总明细 源文件后台下'!E:E,E465,'总明细 源文件后台下'!C:C,"Order")</f>
        <v>0</v>
      </c>
      <c r="L465">
        <f>SUMIFS('总明细 源文件后台下'!O:O,'总明细 源文件后台下'!E:E,E465,'总明细 源文件后台下'!C:C,"Order")</f>
        <v>0</v>
      </c>
      <c r="M465">
        <f>SUMIFS('总明细 源文件后台下'!P:P,'总明细 源文件后台下'!E:E,E465,'总明细 源文件后台下'!C:C,"Order")</f>
        <v>0</v>
      </c>
      <c r="N465">
        <f>SUMIFS('总明细 源文件后台下'!Q:Q,'总明细 源文件后台下'!E:E,E465,'总明细 源文件后台下'!C:C,"Order")</f>
        <v>0</v>
      </c>
      <c r="O465">
        <f>SUMIFS('总明细 源文件后台下'!R:R,'总明细 源文件后台下'!E:E,E465,'总明细 源文件后台下'!C:C,"Order")</f>
        <v>0</v>
      </c>
      <c r="P465">
        <f>SUMIFS('总明细 源文件后台下'!S:S,'总明细 源文件后台下'!E:E,E465,'总明细 源文件后台下'!C:C,"Order")</f>
        <v>0</v>
      </c>
      <c r="Q465">
        <f>SUMIFS('总明细 源文件后台下'!T:T,'总明细 源文件后台下'!E:E,E465,'总明细 源文件后台下'!C:C,"Order")</f>
        <v>0</v>
      </c>
      <c r="R465">
        <f>SUMIFS('总明细 源文件后台下'!U:U,'总明细 源文件后台下'!E:E,E465,'总明细 源文件后台下'!C:C,"Order")</f>
        <v>0</v>
      </c>
      <c r="S465">
        <f>SUMIFS('总明细 源文件后台下'!V:V,'总明细 源文件后台下'!E:E,E465,'总明细 源文件后台下'!C:C,"Order")</f>
        <v>0</v>
      </c>
      <c r="T465">
        <f>SUMIFS('总明细 源文件后台下'!W:W,'总明细 源文件后台下'!E:E,E465,'总明细 源文件后台下'!C:C,"Order")</f>
        <v>0</v>
      </c>
      <c r="U465">
        <f>SUMIFS('总明细 源文件后台下'!G:G,'总明细 源文件后台下'!E:E,E465,'总明细 源文件后台下'!C:C,"Refund")</f>
        <v>0</v>
      </c>
      <c r="V465">
        <f>SUMIFS('总明细 源文件后台下'!M:M,'总明细 源文件后台下'!E:E,E465,'总明细 源文件后台下'!C:C,"Refund")</f>
        <v>0</v>
      </c>
      <c r="W465">
        <f>SUMIFS('总明细 源文件后台下'!N:N,'总明细 源文件后台下'!E:E,E465,'总明细 源文件后台下'!C:C,"Refund")</f>
        <v>0</v>
      </c>
      <c r="X465">
        <f>SUMIFS('总明细 源文件后台下'!O:O,'总明细 源文件后台下'!E:E,E465,'总明细 源文件后台下'!C:C,"Refund")</f>
        <v>0</v>
      </c>
      <c r="Y465">
        <f>SUMIFS('总明细 源文件后台下'!P:P,'总明细 源文件后台下'!E:E,E465,'总明细 源文件后台下'!C:C,"Refund")</f>
        <v>0</v>
      </c>
      <c r="Z465">
        <f>SUMIFS('总明细 源文件后台下'!Q:Q,'总明细 源文件后台下'!E:E,E465,'总明细 源文件后台下'!C:C,"Refund")</f>
        <v>0</v>
      </c>
      <c r="AA465">
        <f>SUMIFS('总明细 源文件后台下'!R:R,'总明细 源文件后台下'!E:E,E465,'总明细 源文件后台下'!C:C,"Refund")</f>
        <v>0</v>
      </c>
      <c r="AB465">
        <f>SUMIFS('总明细 源文件后台下'!S:S,'总明细 源文件后台下'!E:E,E465,'总明细 源文件后台下'!C:C,"Refund")</f>
        <v>0</v>
      </c>
      <c r="AC465">
        <f>SUMIFS('总明细 源文件后台下'!T:T,'总明细 源文件后台下'!E:E,E465,'总明细 源文件后台下'!C:C,"Refund")</f>
        <v>0</v>
      </c>
      <c r="AD465">
        <f>SUMIFS('总明细 源文件后台下'!U:U,'总明细 源文件后台下'!E:E,E465,'总明细 源文件后台下'!C:C,"Refund")</f>
        <v>0</v>
      </c>
      <c r="AE465">
        <f>SUMIFS('总明细 源文件后台下'!V:V,'总明细 源文件后台下'!E:E,E465,'总明细 源文件后台下'!C:C,"Refund")</f>
        <v>0</v>
      </c>
      <c r="AF465">
        <f>SUMIFS('总明细 源文件后台下'!W:W,'总明细 源文件后台下'!E:E,E465,'总明细 源文件后台下'!C:C,"Refund")</f>
        <v>0</v>
      </c>
      <c r="AK465">
        <f>(SUMIF('广告费 源文件后台下'!G:G,E465,'广告费 源文件后台下'!M:M))*-1</f>
        <v>0</v>
      </c>
      <c r="AL465">
        <f>SUMIFS('总明细 源文件后台下'!W:W,'总明细 源文件后台下'!E:E,E465,'总明细 源文件后台下'!C:C,"Adjustment",'总明细 源文件后台下'!F:F,"FBA Inventory Reimbursement - Customer Return")</f>
        <v>0</v>
      </c>
      <c r="AM465">
        <f>SUMIFS('总明细 源文件后台下'!W:W,'总明细 源文件后台下'!E:E,E465,'总明细 源文件后台下'!C:C,"Adjustment",'总明细 源文件后台下'!F:F,"FBA Inventory Reimbursement - Damaged:Warehouse")</f>
        <v>0</v>
      </c>
      <c r="AN465">
        <f>SUMIFS('总明细 源文件后台下'!W:W,'总明细 源文件后台下'!E:E,E465,'总明细 源文件后台下'!C:C,"Adjustment",'总明细 源文件后台下'!F:F,"FBA Inventory Reimbursement - Customer Service Issue")</f>
        <v>0</v>
      </c>
      <c r="AO465">
        <f>SUMIFS('总明细 源文件后台下'!W:W,'总明细 源文件后台下'!E:E,E465,'总明细 源文件后台下'!C:C,"Adjustment",'总明细 源文件后台下'!F:F,"FBA Inventory Reimbursement - Fee Correction")</f>
        <v>0</v>
      </c>
      <c r="AP465">
        <f>SUMIFS('总明细 源文件后台下'!W:W,'总明细 源文件后台下'!E:E,E465,'总明细 源文件后台下'!C:C,"Adjustment",'总明细 源文件后台下'!F:F,"FBA Inventory Reimbursement - General Adjustment")</f>
        <v>0</v>
      </c>
      <c r="AQ465">
        <f>SUMIFS('总明细 源文件后台下'!W:W,'总明细 源文件后台下'!E:E,E465,'总明细 源文件后台下'!C:C,"Adjustment",'总明细 源文件后台下'!F:F,"FBA Inventory Reimbursement - Lost:Inbound")</f>
        <v>0</v>
      </c>
      <c r="AR465">
        <f>SUMIFS('总明细 源文件后台下'!W:W,'总明细 源文件后台下'!E:E,E465,'总明细 源文件后台下'!C:C,"Adjustment",'总明细 源文件后台下'!F:F,"FBA Inventory Reimbursement - Lost:Warehouse")</f>
        <v>0</v>
      </c>
      <c r="AS465">
        <f>SUMIFS('总明细 源文件后台下'!W:W,'总明细 源文件后台下'!E:E,E465,'总明细 源文件后台下'!C:C,"Adjustment",'总明细 源文件后台下'!F:F,"Non-subscription Fee Adjustment")</f>
        <v>0</v>
      </c>
      <c r="AT465">
        <f>SUMIFS('总明细 源文件后台下'!W:W,'总明细 源文件后台下'!E:E,E465,'总明细 源文件后台下'!C:C,"Adjustment",'总明细 源文件后台下'!F:F,"FBA Inventory Placement Service Fee")</f>
        <v>0</v>
      </c>
      <c r="AV465">
        <f>SUMIF('FBA Customer Return Per Unit Fe'!B:B,E465,'FBA Customer Return Per Unit Fe'!C:C)</f>
        <v>0</v>
      </c>
      <c r="AX465">
        <f>(SUMIF('仓储费 源文件后台下'!C:C,E465,'仓储费 源文件后台下'!V:V))*-1</f>
        <v>0</v>
      </c>
      <c r="AZ465">
        <f>SUMIF('Disposal Fee销毁费用-160.95'!B:B,E465,'Disposal Fee销毁费用-160.95'!D:D)*-1</f>
        <v>0</v>
      </c>
      <c r="BC465">
        <f>IFERROR(VLOOKUP(F465,'优惠券-86.4'!F:I,4,0),0)</f>
        <v>0</v>
      </c>
      <c r="BD465">
        <f>IFERROR(VLOOKUP(F465,'早评-120'!E:H,4,0),0)</f>
        <v>0</v>
      </c>
      <c r="BF465">
        <f t="shared" si="56"/>
        <v>0</v>
      </c>
      <c r="BG465">
        <f t="shared" si="57"/>
        <v>0</v>
      </c>
      <c r="BH465">
        <f t="shared" si="58"/>
        <v>0</v>
      </c>
      <c r="BQ465" s="45">
        <f t="shared" si="59"/>
        <v>0</v>
      </c>
      <c r="BR465">
        <f>SUMIFS('9月销毁明细'!D:D,'9月销毁明细'!A:A,E465,'9月销毁明细'!H:H,"Sellable")</f>
        <v>0</v>
      </c>
      <c r="BS465">
        <f>SUMIFS('9月销毁明细'!G:G,'9月销毁明细'!A:A,E465,'9月销毁明细'!H:H,"Sellable")</f>
        <v>0</v>
      </c>
      <c r="BT465">
        <f>SUMIFS('9月销毁明细'!D:D,'9月销毁明细'!A:A,E465,'9月销毁明细'!H:H,"Unsellable")</f>
        <v>0</v>
      </c>
      <c r="BU465">
        <f>SUMIFS('9月销毁明细'!G:G,'9月销毁明细'!A:A,E465,'9月销毁明细'!H:H,"Unsellable")</f>
        <v>0</v>
      </c>
      <c r="BW465">
        <f>IFERROR(I465*VLOOKUP(F465,'9.3成本表'!C:L,10,0),0)</f>
        <v>0</v>
      </c>
      <c r="BX465">
        <f t="shared" si="60"/>
        <v>0</v>
      </c>
      <c r="CC465" s="45">
        <f t="shared" si="61"/>
        <v>0</v>
      </c>
      <c r="CD465" s="45">
        <f t="shared" si="62"/>
        <v>0</v>
      </c>
      <c r="CE465" s="45">
        <f t="shared" si="63"/>
        <v>0</v>
      </c>
    </row>
    <row r="466" spans="4:83" x14ac:dyDescent="0.25">
      <c r="D466" s="20" t="s">
        <v>1041</v>
      </c>
      <c r="E466" s="20" t="s">
        <v>1042</v>
      </c>
      <c r="F466" s="20">
        <v>4127</v>
      </c>
      <c r="G466">
        <v>460</v>
      </c>
      <c r="H466" s="20"/>
      <c r="I466">
        <f>SUMIFS('总明细 源文件后台下'!G:G,'总明细 源文件后台下'!E:E,E466,'总明细 源文件后台下'!C:C,"Order")</f>
        <v>0</v>
      </c>
      <c r="J466">
        <f>SUMIFS('总明细 源文件后台下'!M:M,'总明细 源文件后台下'!E:E,E466,'总明细 源文件后台下'!C:C,"Order")</f>
        <v>0</v>
      </c>
      <c r="K466">
        <f>SUMIFS('总明细 源文件后台下'!N:N,'总明细 源文件后台下'!E:E,E466,'总明细 源文件后台下'!C:C,"Order")</f>
        <v>0</v>
      </c>
      <c r="L466">
        <f>SUMIFS('总明细 源文件后台下'!O:O,'总明细 源文件后台下'!E:E,E466,'总明细 源文件后台下'!C:C,"Order")</f>
        <v>0</v>
      </c>
      <c r="M466">
        <f>SUMIFS('总明细 源文件后台下'!P:P,'总明细 源文件后台下'!E:E,E466,'总明细 源文件后台下'!C:C,"Order")</f>
        <v>0</v>
      </c>
      <c r="N466">
        <f>SUMIFS('总明细 源文件后台下'!Q:Q,'总明细 源文件后台下'!E:E,E466,'总明细 源文件后台下'!C:C,"Order")</f>
        <v>0</v>
      </c>
      <c r="O466">
        <f>SUMIFS('总明细 源文件后台下'!R:R,'总明细 源文件后台下'!E:E,E466,'总明细 源文件后台下'!C:C,"Order")</f>
        <v>0</v>
      </c>
      <c r="P466">
        <f>SUMIFS('总明细 源文件后台下'!S:S,'总明细 源文件后台下'!E:E,E466,'总明细 源文件后台下'!C:C,"Order")</f>
        <v>0</v>
      </c>
      <c r="Q466">
        <f>SUMIFS('总明细 源文件后台下'!T:T,'总明细 源文件后台下'!E:E,E466,'总明细 源文件后台下'!C:C,"Order")</f>
        <v>0</v>
      </c>
      <c r="R466">
        <f>SUMIFS('总明细 源文件后台下'!U:U,'总明细 源文件后台下'!E:E,E466,'总明细 源文件后台下'!C:C,"Order")</f>
        <v>0</v>
      </c>
      <c r="S466">
        <f>SUMIFS('总明细 源文件后台下'!V:V,'总明细 源文件后台下'!E:E,E466,'总明细 源文件后台下'!C:C,"Order")</f>
        <v>0</v>
      </c>
      <c r="T466">
        <f>SUMIFS('总明细 源文件后台下'!W:W,'总明细 源文件后台下'!E:E,E466,'总明细 源文件后台下'!C:C,"Order")</f>
        <v>0</v>
      </c>
      <c r="U466">
        <f>SUMIFS('总明细 源文件后台下'!G:G,'总明细 源文件后台下'!E:E,E466,'总明细 源文件后台下'!C:C,"Refund")</f>
        <v>0</v>
      </c>
      <c r="V466">
        <f>SUMIFS('总明细 源文件后台下'!M:M,'总明细 源文件后台下'!E:E,E466,'总明细 源文件后台下'!C:C,"Refund")</f>
        <v>0</v>
      </c>
      <c r="W466">
        <f>SUMIFS('总明细 源文件后台下'!N:N,'总明细 源文件后台下'!E:E,E466,'总明细 源文件后台下'!C:C,"Refund")</f>
        <v>0</v>
      </c>
      <c r="X466">
        <f>SUMIFS('总明细 源文件后台下'!O:O,'总明细 源文件后台下'!E:E,E466,'总明细 源文件后台下'!C:C,"Refund")</f>
        <v>0</v>
      </c>
      <c r="Y466">
        <f>SUMIFS('总明细 源文件后台下'!P:P,'总明细 源文件后台下'!E:E,E466,'总明细 源文件后台下'!C:C,"Refund")</f>
        <v>0</v>
      </c>
      <c r="Z466">
        <f>SUMIFS('总明细 源文件后台下'!Q:Q,'总明细 源文件后台下'!E:E,E466,'总明细 源文件后台下'!C:C,"Refund")</f>
        <v>0</v>
      </c>
      <c r="AA466">
        <f>SUMIFS('总明细 源文件后台下'!R:R,'总明细 源文件后台下'!E:E,E466,'总明细 源文件后台下'!C:C,"Refund")</f>
        <v>0</v>
      </c>
      <c r="AB466">
        <f>SUMIFS('总明细 源文件后台下'!S:S,'总明细 源文件后台下'!E:E,E466,'总明细 源文件后台下'!C:C,"Refund")</f>
        <v>0</v>
      </c>
      <c r="AC466">
        <f>SUMIFS('总明细 源文件后台下'!T:T,'总明细 源文件后台下'!E:E,E466,'总明细 源文件后台下'!C:C,"Refund")</f>
        <v>0</v>
      </c>
      <c r="AD466">
        <f>SUMIFS('总明细 源文件后台下'!U:U,'总明细 源文件后台下'!E:E,E466,'总明细 源文件后台下'!C:C,"Refund")</f>
        <v>0</v>
      </c>
      <c r="AE466">
        <f>SUMIFS('总明细 源文件后台下'!V:V,'总明细 源文件后台下'!E:E,E466,'总明细 源文件后台下'!C:C,"Refund")</f>
        <v>0</v>
      </c>
      <c r="AF466">
        <f>SUMIFS('总明细 源文件后台下'!W:W,'总明细 源文件后台下'!E:E,E466,'总明细 源文件后台下'!C:C,"Refund")</f>
        <v>0</v>
      </c>
      <c r="AK466">
        <f>(SUMIF('广告费 源文件后台下'!G:G,E466,'广告费 源文件后台下'!M:M))*-1</f>
        <v>0</v>
      </c>
      <c r="AL466">
        <f>SUMIFS('总明细 源文件后台下'!W:W,'总明细 源文件后台下'!E:E,E466,'总明细 源文件后台下'!C:C,"Adjustment",'总明细 源文件后台下'!F:F,"FBA Inventory Reimbursement - Customer Return")</f>
        <v>0</v>
      </c>
      <c r="AM466">
        <f>SUMIFS('总明细 源文件后台下'!W:W,'总明细 源文件后台下'!E:E,E466,'总明细 源文件后台下'!C:C,"Adjustment",'总明细 源文件后台下'!F:F,"FBA Inventory Reimbursement - Damaged:Warehouse")</f>
        <v>0</v>
      </c>
      <c r="AN466">
        <f>SUMIFS('总明细 源文件后台下'!W:W,'总明细 源文件后台下'!E:E,E466,'总明细 源文件后台下'!C:C,"Adjustment",'总明细 源文件后台下'!F:F,"FBA Inventory Reimbursement - Customer Service Issue")</f>
        <v>0</v>
      </c>
      <c r="AO466">
        <f>SUMIFS('总明细 源文件后台下'!W:W,'总明细 源文件后台下'!E:E,E466,'总明细 源文件后台下'!C:C,"Adjustment",'总明细 源文件后台下'!F:F,"FBA Inventory Reimbursement - Fee Correction")</f>
        <v>0</v>
      </c>
      <c r="AP466">
        <f>SUMIFS('总明细 源文件后台下'!W:W,'总明细 源文件后台下'!E:E,E466,'总明细 源文件后台下'!C:C,"Adjustment",'总明细 源文件后台下'!F:F,"FBA Inventory Reimbursement - General Adjustment")</f>
        <v>0</v>
      </c>
      <c r="AQ466">
        <f>SUMIFS('总明细 源文件后台下'!W:W,'总明细 源文件后台下'!E:E,E466,'总明细 源文件后台下'!C:C,"Adjustment",'总明细 源文件后台下'!F:F,"FBA Inventory Reimbursement - Lost:Inbound")</f>
        <v>0</v>
      </c>
      <c r="AR466">
        <f>SUMIFS('总明细 源文件后台下'!W:W,'总明细 源文件后台下'!E:E,E466,'总明细 源文件后台下'!C:C,"Adjustment",'总明细 源文件后台下'!F:F,"FBA Inventory Reimbursement - Lost:Warehouse")</f>
        <v>0</v>
      </c>
      <c r="AS466">
        <f>SUMIFS('总明细 源文件后台下'!W:W,'总明细 源文件后台下'!E:E,E466,'总明细 源文件后台下'!C:C,"Adjustment",'总明细 源文件后台下'!F:F,"Non-subscription Fee Adjustment")</f>
        <v>0</v>
      </c>
      <c r="AT466">
        <f>SUMIFS('总明细 源文件后台下'!W:W,'总明细 源文件后台下'!E:E,E466,'总明细 源文件后台下'!C:C,"Adjustment",'总明细 源文件后台下'!F:F,"FBA Inventory Placement Service Fee")</f>
        <v>0</v>
      </c>
      <c r="AV466">
        <f>SUMIF('FBA Customer Return Per Unit Fe'!B:B,E466,'FBA Customer Return Per Unit Fe'!C:C)</f>
        <v>0</v>
      </c>
      <c r="AX466">
        <f>(SUMIF('仓储费 源文件后台下'!C:C,E466,'仓储费 源文件后台下'!V:V))*-1</f>
        <v>0</v>
      </c>
      <c r="AZ466">
        <f>SUMIF('Disposal Fee销毁费用-160.95'!B:B,E466,'Disposal Fee销毁费用-160.95'!D:D)*-1</f>
        <v>0</v>
      </c>
      <c r="BC466">
        <f>IFERROR(VLOOKUP(F466,'优惠券-86.4'!F:I,4,0),0)</f>
        <v>0</v>
      </c>
      <c r="BD466">
        <f>IFERROR(VLOOKUP(F466,'早评-120'!E:H,4,0),0)</f>
        <v>0</v>
      </c>
      <c r="BF466">
        <f t="shared" si="56"/>
        <v>0</v>
      </c>
      <c r="BG466">
        <f t="shared" si="57"/>
        <v>0</v>
      </c>
      <c r="BH466">
        <f t="shared" si="58"/>
        <v>0</v>
      </c>
      <c r="BQ466" s="45">
        <f t="shared" si="59"/>
        <v>0</v>
      </c>
      <c r="BR466">
        <f>SUMIFS('9月销毁明细'!D:D,'9月销毁明细'!A:A,E466,'9月销毁明细'!H:H,"Sellable")</f>
        <v>0</v>
      </c>
      <c r="BS466">
        <f>SUMIFS('9月销毁明细'!G:G,'9月销毁明细'!A:A,E466,'9月销毁明细'!H:H,"Sellable")</f>
        <v>0</v>
      </c>
      <c r="BT466">
        <f>SUMIFS('9月销毁明细'!D:D,'9月销毁明细'!A:A,E466,'9月销毁明细'!H:H,"Unsellable")</f>
        <v>0</v>
      </c>
      <c r="BU466">
        <f>SUMIFS('9月销毁明细'!G:G,'9月销毁明细'!A:A,E466,'9月销毁明细'!H:H,"Unsellable")</f>
        <v>0</v>
      </c>
      <c r="BW466">
        <f>IFERROR(I466*VLOOKUP(F466,'9.3成本表'!C:L,10,0),0)</f>
        <v>0</v>
      </c>
      <c r="BX466">
        <f t="shared" si="60"/>
        <v>0</v>
      </c>
      <c r="CC466" s="45">
        <f t="shared" si="61"/>
        <v>0</v>
      </c>
      <c r="CD466" s="45">
        <f t="shared" si="62"/>
        <v>0</v>
      </c>
      <c r="CE466" s="45">
        <f t="shared" si="63"/>
        <v>0</v>
      </c>
    </row>
    <row r="467" spans="4:83" x14ac:dyDescent="0.25">
      <c r="D467" s="20" t="s">
        <v>1043</v>
      </c>
      <c r="E467" s="20" t="s">
        <v>1044</v>
      </c>
      <c r="F467" s="20">
        <v>4127</v>
      </c>
      <c r="G467">
        <v>461</v>
      </c>
      <c r="H467" s="20"/>
      <c r="I467">
        <f>SUMIFS('总明细 源文件后台下'!G:G,'总明细 源文件后台下'!E:E,E467,'总明细 源文件后台下'!C:C,"Order")</f>
        <v>0</v>
      </c>
      <c r="J467">
        <f>SUMIFS('总明细 源文件后台下'!M:M,'总明细 源文件后台下'!E:E,E467,'总明细 源文件后台下'!C:C,"Order")</f>
        <v>0</v>
      </c>
      <c r="K467">
        <f>SUMIFS('总明细 源文件后台下'!N:N,'总明细 源文件后台下'!E:E,E467,'总明细 源文件后台下'!C:C,"Order")</f>
        <v>0</v>
      </c>
      <c r="L467">
        <f>SUMIFS('总明细 源文件后台下'!O:O,'总明细 源文件后台下'!E:E,E467,'总明细 源文件后台下'!C:C,"Order")</f>
        <v>0</v>
      </c>
      <c r="M467">
        <f>SUMIFS('总明细 源文件后台下'!P:P,'总明细 源文件后台下'!E:E,E467,'总明细 源文件后台下'!C:C,"Order")</f>
        <v>0</v>
      </c>
      <c r="N467">
        <f>SUMIFS('总明细 源文件后台下'!Q:Q,'总明细 源文件后台下'!E:E,E467,'总明细 源文件后台下'!C:C,"Order")</f>
        <v>0</v>
      </c>
      <c r="O467">
        <f>SUMIFS('总明细 源文件后台下'!R:R,'总明细 源文件后台下'!E:E,E467,'总明细 源文件后台下'!C:C,"Order")</f>
        <v>0</v>
      </c>
      <c r="P467">
        <f>SUMIFS('总明细 源文件后台下'!S:S,'总明细 源文件后台下'!E:E,E467,'总明细 源文件后台下'!C:C,"Order")</f>
        <v>0</v>
      </c>
      <c r="Q467">
        <f>SUMIFS('总明细 源文件后台下'!T:T,'总明细 源文件后台下'!E:E,E467,'总明细 源文件后台下'!C:C,"Order")</f>
        <v>0</v>
      </c>
      <c r="R467">
        <f>SUMIFS('总明细 源文件后台下'!U:U,'总明细 源文件后台下'!E:E,E467,'总明细 源文件后台下'!C:C,"Order")</f>
        <v>0</v>
      </c>
      <c r="S467">
        <f>SUMIFS('总明细 源文件后台下'!V:V,'总明细 源文件后台下'!E:E,E467,'总明细 源文件后台下'!C:C,"Order")</f>
        <v>0</v>
      </c>
      <c r="T467">
        <f>SUMIFS('总明细 源文件后台下'!W:W,'总明细 源文件后台下'!E:E,E467,'总明细 源文件后台下'!C:C,"Order")</f>
        <v>0</v>
      </c>
      <c r="U467">
        <f>SUMIFS('总明细 源文件后台下'!G:G,'总明细 源文件后台下'!E:E,E467,'总明细 源文件后台下'!C:C,"Refund")</f>
        <v>0</v>
      </c>
      <c r="V467">
        <f>SUMIFS('总明细 源文件后台下'!M:M,'总明细 源文件后台下'!E:E,E467,'总明细 源文件后台下'!C:C,"Refund")</f>
        <v>0</v>
      </c>
      <c r="W467">
        <f>SUMIFS('总明细 源文件后台下'!N:N,'总明细 源文件后台下'!E:E,E467,'总明细 源文件后台下'!C:C,"Refund")</f>
        <v>0</v>
      </c>
      <c r="X467">
        <f>SUMIFS('总明细 源文件后台下'!O:O,'总明细 源文件后台下'!E:E,E467,'总明细 源文件后台下'!C:C,"Refund")</f>
        <v>0</v>
      </c>
      <c r="Y467">
        <f>SUMIFS('总明细 源文件后台下'!P:P,'总明细 源文件后台下'!E:E,E467,'总明细 源文件后台下'!C:C,"Refund")</f>
        <v>0</v>
      </c>
      <c r="Z467">
        <f>SUMIFS('总明细 源文件后台下'!Q:Q,'总明细 源文件后台下'!E:E,E467,'总明细 源文件后台下'!C:C,"Refund")</f>
        <v>0</v>
      </c>
      <c r="AA467">
        <f>SUMIFS('总明细 源文件后台下'!R:R,'总明细 源文件后台下'!E:E,E467,'总明细 源文件后台下'!C:C,"Refund")</f>
        <v>0</v>
      </c>
      <c r="AB467">
        <f>SUMIFS('总明细 源文件后台下'!S:S,'总明细 源文件后台下'!E:E,E467,'总明细 源文件后台下'!C:C,"Refund")</f>
        <v>0</v>
      </c>
      <c r="AC467">
        <f>SUMIFS('总明细 源文件后台下'!T:T,'总明细 源文件后台下'!E:E,E467,'总明细 源文件后台下'!C:C,"Refund")</f>
        <v>0</v>
      </c>
      <c r="AD467">
        <f>SUMIFS('总明细 源文件后台下'!U:U,'总明细 源文件后台下'!E:E,E467,'总明细 源文件后台下'!C:C,"Refund")</f>
        <v>0</v>
      </c>
      <c r="AE467">
        <f>SUMIFS('总明细 源文件后台下'!V:V,'总明细 源文件后台下'!E:E,E467,'总明细 源文件后台下'!C:C,"Refund")</f>
        <v>0</v>
      </c>
      <c r="AF467">
        <f>SUMIFS('总明细 源文件后台下'!W:W,'总明细 源文件后台下'!E:E,E467,'总明细 源文件后台下'!C:C,"Refund")</f>
        <v>0</v>
      </c>
      <c r="AK467">
        <f>(SUMIF('广告费 源文件后台下'!G:G,E467,'广告费 源文件后台下'!M:M))*-1</f>
        <v>0</v>
      </c>
      <c r="AL467">
        <f>SUMIFS('总明细 源文件后台下'!W:W,'总明细 源文件后台下'!E:E,E467,'总明细 源文件后台下'!C:C,"Adjustment",'总明细 源文件后台下'!F:F,"FBA Inventory Reimbursement - Customer Return")</f>
        <v>0</v>
      </c>
      <c r="AM467">
        <f>SUMIFS('总明细 源文件后台下'!W:W,'总明细 源文件后台下'!E:E,E467,'总明细 源文件后台下'!C:C,"Adjustment",'总明细 源文件后台下'!F:F,"FBA Inventory Reimbursement - Damaged:Warehouse")</f>
        <v>0</v>
      </c>
      <c r="AN467">
        <f>SUMIFS('总明细 源文件后台下'!W:W,'总明细 源文件后台下'!E:E,E467,'总明细 源文件后台下'!C:C,"Adjustment",'总明细 源文件后台下'!F:F,"FBA Inventory Reimbursement - Customer Service Issue")</f>
        <v>0</v>
      </c>
      <c r="AO467">
        <f>SUMIFS('总明细 源文件后台下'!W:W,'总明细 源文件后台下'!E:E,E467,'总明细 源文件后台下'!C:C,"Adjustment",'总明细 源文件后台下'!F:F,"FBA Inventory Reimbursement - Fee Correction")</f>
        <v>0</v>
      </c>
      <c r="AP467">
        <f>SUMIFS('总明细 源文件后台下'!W:W,'总明细 源文件后台下'!E:E,E467,'总明细 源文件后台下'!C:C,"Adjustment",'总明细 源文件后台下'!F:F,"FBA Inventory Reimbursement - General Adjustment")</f>
        <v>0</v>
      </c>
      <c r="AQ467">
        <f>SUMIFS('总明细 源文件后台下'!W:W,'总明细 源文件后台下'!E:E,E467,'总明细 源文件后台下'!C:C,"Adjustment",'总明细 源文件后台下'!F:F,"FBA Inventory Reimbursement - Lost:Inbound")</f>
        <v>0</v>
      </c>
      <c r="AR467">
        <f>SUMIFS('总明细 源文件后台下'!W:W,'总明细 源文件后台下'!E:E,E467,'总明细 源文件后台下'!C:C,"Adjustment",'总明细 源文件后台下'!F:F,"FBA Inventory Reimbursement - Lost:Warehouse")</f>
        <v>0</v>
      </c>
      <c r="AS467">
        <f>SUMIFS('总明细 源文件后台下'!W:W,'总明细 源文件后台下'!E:E,E467,'总明细 源文件后台下'!C:C,"Adjustment",'总明细 源文件后台下'!F:F,"Non-subscription Fee Adjustment")</f>
        <v>0</v>
      </c>
      <c r="AT467">
        <f>SUMIFS('总明细 源文件后台下'!W:W,'总明细 源文件后台下'!E:E,E467,'总明细 源文件后台下'!C:C,"Adjustment",'总明细 源文件后台下'!F:F,"FBA Inventory Placement Service Fee")</f>
        <v>0</v>
      </c>
      <c r="AV467">
        <f>SUMIF('FBA Customer Return Per Unit Fe'!B:B,E467,'FBA Customer Return Per Unit Fe'!C:C)</f>
        <v>0</v>
      </c>
      <c r="AX467">
        <f>(SUMIF('仓储费 源文件后台下'!C:C,E467,'仓储费 源文件后台下'!V:V))*-1</f>
        <v>0</v>
      </c>
      <c r="AZ467">
        <f>SUMIF('Disposal Fee销毁费用-160.95'!B:B,E467,'Disposal Fee销毁费用-160.95'!D:D)*-1</f>
        <v>0</v>
      </c>
      <c r="BC467">
        <f>IFERROR(VLOOKUP(F467,'优惠券-86.4'!F:I,4,0),0)</f>
        <v>0</v>
      </c>
      <c r="BD467">
        <f>IFERROR(VLOOKUP(F467,'早评-120'!E:H,4,0),0)</f>
        <v>0</v>
      </c>
      <c r="BF467">
        <f t="shared" si="56"/>
        <v>0</v>
      </c>
      <c r="BG467">
        <f t="shared" si="57"/>
        <v>0</v>
      </c>
      <c r="BH467">
        <f t="shared" si="58"/>
        <v>0</v>
      </c>
      <c r="BQ467" s="45">
        <f t="shared" si="59"/>
        <v>0</v>
      </c>
      <c r="BR467">
        <f>SUMIFS('9月销毁明细'!D:D,'9月销毁明细'!A:A,E467,'9月销毁明细'!H:H,"Sellable")</f>
        <v>0</v>
      </c>
      <c r="BS467">
        <f>SUMIFS('9月销毁明细'!G:G,'9月销毁明细'!A:A,E467,'9月销毁明细'!H:H,"Sellable")</f>
        <v>0</v>
      </c>
      <c r="BT467">
        <f>SUMIFS('9月销毁明细'!D:D,'9月销毁明细'!A:A,E467,'9月销毁明细'!H:H,"Unsellable")</f>
        <v>0</v>
      </c>
      <c r="BU467">
        <f>SUMIFS('9月销毁明细'!G:G,'9月销毁明细'!A:A,E467,'9月销毁明细'!H:H,"Unsellable")</f>
        <v>0</v>
      </c>
      <c r="BW467">
        <f>IFERROR(I467*VLOOKUP(F467,'9.3成本表'!C:L,10,0),0)</f>
        <v>0</v>
      </c>
      <c r="BX467">
        <f t="shared" si="60"/>
        <v>0</v>
      </c>
      <c r="CC467" s="45">
        <f t="shared" si="61"/>
        <v>0</v>
      </c>
      <c r="CD467" s="45">
        <f t="shared" si="62"/>
        <v>0</v>
      </c>
      <c r="CE467" s="45">
        <f t="shared" si="63"/>
        <v>0</v>
      </c>
    </row>
    <row r="468" spans="4:83" x14ac:dyDescent="0.25">
      <c r="D468" s="20" t="s">
        <v>1045</v>
      </c>
      <c r="E468" s="20" t="s">
        <v>1046</v>
      </c>
      <c r="F468" s="20">
        <v>4127</v>
      </c>
      <c r="G468">
        <v>462</v>
      </c>
      <c r="H468" s="20"/>
      <c r="I468">
        <f>SUMIFS('总明细 源文件后台下'!G:G,'总明细 源文件后台下'!E:E,E468,'总明细 源文件后台下'!C:C,"Order")</f>
        <v>0</v>
      </c>
      <c r="J468">
        <f>SUMIFS('总明细 源文件后台下'!M:M,'总明细 源文件后台下'!E:E,E468,'总明细 源文件后台下'!C:C,"Order")</f>
        <v>0</v>
      </c>
      <c r="K468">
        <f>SUMIFS('总明细 源文件后台下'!N:N,'总明细 源文件后台下'!E:E,E468,'总明细 源文件后台下'!C:C,"Order")</f>
        <v>0</v>
      </c>
      <c r="L468">
        <f>SUMIFS('总明细 源文件后台下'!O:O,'总明细 源文件后台下'!E:E,E468,'总明细 源文件后台下'!C:C,"Order")</f>
        <v>0</v>
      </c>
      <c r="M468">
        <f>SUMIFS('总明细 源文件后台下'!P:P,'总明细 源文件后台下'!E:E,E468,'总明细 源文件后台下'!C:C,"Order")</f>
        <v>0</v>
      </c>
      <c r="N468">
        <f>SUMIFS('总明细 源文件后台下'!Q:Q,'总明细 源文件后台下'!E:E,E468,'总明细 源文件后台下'!C:C,"Order")</f>
        <v>0</v>
      </c>
      <c r="O468">
        <f>SUMIFS('总明细 源文件后台下'!R:R,'总明细 源文件后台下'!E:E,E468,'总明细 源文件后台下'!C:C,"Order")</f>
        <v>0</v>
      </c>
      <c r="P468">
        <f>SUMIFS('总明细 源文件后台下'!S:S,'总明细 源文件后台下'!E:E,E468,'总明细 源文件后台下'!C:C,"Order")</f>
        <v>0</v>
      </c>
      <c r="Q468">
        <f>SUMIFS('总明细 源文件后台下'!T:T,'总明细 源文件后台下'!E:E,E468,'总明细 源文件后台下'!C:C,"Order")</f>
        <v>0</v>
      </c>
      <c r="R468">
        <f>SUMIFS('总明细 源文件后台下'!U:U,'总明细 源文件后台下'!E:E,E468,'总明细 源文件后台下'!C:C,"Order")</f>
        <v>0</v>
      </c>
      <c r="S468">
        <f>SUMIFS('总明细 源文件后台下'!V:V,'总明细 源文件后台下'!E:E,E468,'总明细 源文件后台下'!C:C,"Order")</f>
        <v>0</v>
      </c>
      <c r="T468">
        <f>SUMIFS('总明细 源文件后台下'!W:W,'总明细 源文件后台下'!E:E,E468,'总明细 源文件后台下'!C:C,"Order")</f>
        <v>0</v>
      </c>
      <c r="U468">
        <f>SUMIFS('总明细 源文件后台下'!G:G,'总明细 源文件后台下'!E:E,E468,'总明细 源文件后台下'!C:C,"Refund")</f>
        <v>0</v>
      </c>
      <c r="V468">
        <f>SUMIFS('总明细 源文件后台下'!M:M,'总明细 源文件后台下'!E:E,E468,'总明细 源文件后台下'!C:C,"Refund")</f>
        <v>0</v>
      </c>
      <c r="W468">
        <f>SUMIFS('总明细 源文件后台下'!N:N,'总明细 源文件后台下'!E:E,E468,'总明细 源文件后台下'!C:C,"Refund")</f>
        <v>0</v>
      </c>
      <c r="X468">
        <f>SUMIFS('总明细 源文件后台下'!O:O,'总明细 源文件后台下'!E:E,E468,'总明细 源文件后台下'!C:C,"Refund")</f>
        <v>0</v>
      </c>
      <c r="Y468">
        <f>SUMIFS('总明细 源文件后台下'!P:P,'总明细 源文件后台下'!E:E,E468,'总明细 源文件后台下'!C:C,"Refund")</f>
        <v>0</v>
      </c>
      <c r="Z468">
        <f>SUMIFS('总明细 源文件后台下'!Q:Q,'总明细 源文件后台下'!E:E,E468,'总明细 源文件后台下'!C:C,"Refund")</f>
        <v>0</v>
      </c>
      <c r="AA468">
        <f>SUMIFS('总明细 源文件后台下'!R:R,'总明细 源文件后台下'!E:E,E468,'总明细 源文件后台下'!C:C,"Refund")</f>
        <v>0</v>
      </c>
      <c r="AB468">
        <f>SUMIFS('总明细 源文件后台下'!S:S,'总明细 源文件后台下'!E:E,E468,'总明细 源文件后台下'!C:C,"Refund")</f>
        <v>0</v>
      </c>
      <c r="AC468">
        <f>SUMIFS('总明细 源文件后台下'!T:T,'总明细 源文件后台下'!E:E,E468,'总明细 源文件后台下'!C:C,"Refund")</f>
        <v>0</v>
      </c>
      <c r="AD468">
        <f>SUMIFS('总明细 源文件后台下'!U:U,'总明细 源文件后台下'!E:E,E468,'总明细 源文件后台下'!C:C,"Refund")</f>
        <v>0</v>
      </c>
      <c r="AE468">
        <f>SUMIFS('总明细 源文件后台下'!V:V,'总明细 源文件后台下'!E:E,E468,'总明细 源文件后台下'!C:C,"Refund")</f>
        <v>0</v>
      </c>
      <c r="AF468">
        <f>SUMIFS('总明细 源文件后台下'!W:W,'总明细 源文件后台下'!E:E,E468,'总明细 源文件后台下'!C:C,"Refund")</f>
        <v>0</v>
      </c>
      <c r="AK468">
        <f>(SUMIF('广告费 源文件后台下'!G:G,E468,'广告费 源文件后台下'!M:M))*-1</f>
        <v>0</v>
      </c>
      <c r="AL468">
        <f>SUMIFS('总明细 源文件后台下'!W:W,'总明细 源文件后台下'!E:E,E468,'总明细 源文件后台下'!C:C,"Adjustment",'总明细 源文件后台下'!F:F,"FBA Inventory Reimbursement - Customer Return")</f>
        <v>0</v>
      </c>
      <c r="AM468">
        <f>SUMIFS('总明细 源文件后台下'!W:W,'总明细 源文件后台下'!E:E,E468,'总明细 源文件后台下'!C:C,"Adjustment",'总明细 源文件后台下'!F:F,"FBA Inventory Reimbursement - Damaged:Warehouse")</f>
        <v>0</v>
      </c>
      <c r="AN468">
        <f>SUMIFS('总明细 源文件后台下'!W:W,'总明细 源文件后台下'!E:E,E468,'总明细 源文件后台下'!C:C,"Adjustment",'总明细 源文件后台下'!F:F,"FBA Inventory Reimbursement - Customer Service Issue")</f>
        <v>0</v>
      </c>
      <c r="AO468">
        <f>SUMIFS('总明细 源文件后台下'!W:W,'总明细 源文件后台下'!E:E,E468,'总明细 源文件后台下'!C:C,"Adjustment",'总明细 源文件后台下'!F:F,"FBA Inventory Reimbursement - Fee Correction")</f>
        <v>0</v>
      </c>
      <c r="AP468">
        <f>SUMIFS('总明细 源文件后台下'!W:W,'总明细 源文件后台下'!E:E,E468,'总明细 源文件后台下'!C:C,"Adjustment",'总明细 源文件后台下'!F:F,"FBA Inventory Reimbursement - General Adjustment")</f>
        <v>0</v>
      </c>
      <c r="AQ468">
        <f>SUMIFS('总明细 源文件后台下'!W:W,'总明细 源文件后台下'!E:E,E468,'总明细 源文件后台下'!C:C,"Adjustment",'总明细 源文件后台下'!F:F,"FBA Inventory Reimbursement - Lost:Inbound")</f>
        <v>0</v>
      </c>
      <c r="AR468">
        <f>SUMIFS('总明细 源文件后台下'!W:W,'总明细 源文件后台下'!E:E,E468,'总明细 源文件后台下'!C:C,"Adjustment",'总明细 源文件后台下'!F:F,"FBA Inventory Reimbursement - Lost:Warehouse")</f>
        <v>0</v>
      </c>
      <c r="AS468">
        <f>SUMIFS('总明细 源文件后台下'!W:W,'总明细 源文件后台下'!E:E,E468,'总明细 源文件后台下'!C:C,"Adjustment",'总明细 源文件后台下'!F:F,"Non-subscription Fee Adjustment")</f>
        <v>0</v>
      </c>
      <c r="AT468">
        <f>SUMIFS('总明细 源文件后台下'!W:W,'总明细 源文件后台下'!E:E,E468,'总明细 源文件后台下'!C:C,"Adjustment",'总明细 源文件后台下'!F:F,"FBA Inventory Placement Service Fee")</f>
        <v>0</v>
      </c>
      <c r="AV468">
        <f>SUMIF('FBA Customer Return Per Unit Fe'!B:B,E468,'FBA Customer Return Per Unit Fe'!C:C)</f>
        <v>0</v>
      </c>
      <c r="AX468">
        <f>(SUMIF('仓储费 源文件后台下'!C:C,E468,'仓储费 源文件后台下'!V:V))*-1</f>
        <v>0</v>
      </c>
      <c r="AZ468">
        <f>SUMIF('Disposal Fee销毁费用-160.95'!B:B,E468,'Disposal Fee销毁费用-160.95'!D:D)*-1</f>
        <v>0</v>
      </c>
      <c r="BC468">
        <f>IFERROR(VLOOKUP(F468,'优惠券-86.4'!F:I,4,0),0)</f>
        <v>0</v>
      </c>
      <c r="BD468">
        <f>IFERROR(VLOOKUP(F468,'早评-120'!E:H,4,0),0)</f>
        <v>0</v>
      </c>
      <c r="BF468">
        <f t="shared" si="56"/>
        <v>0</v>
      </c>
      <c r="BG468">
        <f t="shared" si="57"/>
        <v>0</v>
      </c>
      <c r="BH468">
        <f t="shared" si="58"/>
        <v>0</v>
      </c>
      <c r="BQ468" s="45">
        <f t="shared" si="59"/>
        <v>0</v>
      </c>
      <c r="BR468">
        <f>SUMIFS('9月销毁明细'!D:D,'9月销毁明细'!A:A,E468,'9月销毁明细'!H:H,"Sellable")</f>
        <v>0</v>
      </c>
      <c r="BS468">
        <f>SUMIFS('9月销毁明细'!G:G,'9月销毁明细'!A:A,E468,'9月销毁明细'!H:H,"Sellable")</f>
        <v>0</v>
      </c>
      <c r="BT468">
        <f>SUMIFS('9月销毁明细'!D:D,'9月销毁明细'!A:A,E468,'9月销毁明细'!H:H,"Unsellable")</f>
        <v>0</v>
      </c>
      <c r="BU468">
        <f>SUMIFS('9月销毁明细'!G:G,'9月销毁明细'!A:A,E468,'9月销毁明细'!H:H,"Unsellable")</f>
        <v>0</v>
      </c>
      <c r="BW468">
        <f>IFERROR(I468*VLOOKUP(F468,'9.3成本表'!C:L,10,0),0)</f>
        <v>0</v>
      </c>
      <c r="BX468">
        <f t="shared" si="60"/>
        <v>0</v>
      </c>
      <c r="CC468" s="45">
        <f t="shared" si="61"/>
        <v>0</v>
      </c>
      <c r="CD468" s="45">
        <f t="shared" si="62"/>
        <v>0</v>
      </c>
      <c r="CE468" s="45">
        <f t="shared" si="63"/>
        <v>0</v>
      </c>
    </row>
    <row r="469" spans="4:83" x14ac:dyDescent="0.25">
      <c r="D469" s="20" t="s">
        <v>1047</v>
      </c>
      <c r="E469" s="20" t="s">
        <v>1048</v>
      </c>
      <c r="F469" s="20">
        <v>4127</v>
      </c>
      <c r="G469">
        <v>463</v>
      </c>
      <c r="H469" s="20"/>
      <c r="I469">
        <f>SUMIFS('总明细 源文件后台下'!G:G,'总明细 源文件后台下'!E:E,E469,'总明细 源文件后台下'!C:C,"Order")</f>
        <v>0</v>
      </c>
      <c r="J469">
        <f>SUMIFS('总明细 源文件后台下'!M:M,'总明细 源文件后台下'!E:E,E469,'总明细 源文件后台下'!C:C,"Order")</f>
        <v>0</v>
      </c>
      <c r="K469">
        <f>SUMIFS('总明细 源文件后台下'!N:N,'总明细 源文件后台下'!E:E,E469,'总明细 源文件后台下'!C:C,"Order")</f>
        <v>0</v>
      </c>
      <c r="L469">
        <f>SUMIFS('总明细 源文件后台下'!O:O,'总明细 源文件后台下'!E:E,E469,'总明细 源文件后台下'!C:C,"Order")</f>
        <v>0</v>
      </c>
      <c r="M469">
        <f>SUMIFS('总明细 源文件后台下'!P:P,'总明细 源文件后台下'!E:E,E469,'总明细 源文件后台下'!C:C,"Order")</f>
        <v>0</v>
      </c>
      <c r="N469">
        <f>SUMIFS('总明细 源文件后台下'!Q:Q,'总明细 源文件后台下'!E:E,E469,'总明细 源文件后台下'!C:C,"Order")</f>
        <v>0</v>
      </c>
      <c r="O469">
        <f>SUMIFS('总明细 源文件后台下'!R:R,'总明细 源文件后台下'!E:E,E469,'总明细 源文件后台下'!C:C,"Order")</f>
        <v>0</v>
      </c>
      <c r="P469">
        <f>SUMIFS('总明细 源文件后台下'!S:S,'总明细 源文件后台下'!E:E,E469,'总明细 源文件后台下'!C:C,"Order")</f>
        <v>0</v>
      </c>
      <c r="Q469">
        <f>SUMIFS('总明细 源文件后台下'!T:T,'总明细 源文件后台下'!E:E,E469,'总明细 源文件后台下'!C:C,"Order")</f>
        <v>0</v>
      </c>
      <c r="R469">
        <f>SUMIFS('总明细 源文件后台下'!U:U,'总明细 源文件后台下'!E:E,E469,'总明细 源文件后台下'!C:C,"Order")</f>
        <v>0</v>
      </c>
      <c r="S469">
        <f>SUMIFS('总明细 源文件后台下'!V:V,'总明细 源文件后台下'!E:E,E469,'总明细 源文件后台下'!C:C,"Order")</f>
        <v>0</v>
      </c>
      <c r="T469">
        <f>SUMIFS('总明细 源文件后台下'!W:W,'总明细 源文件后台下'!E:E,E469,'总明细 源文件后台下'!C:C,"Order")</f>
        <v>0</v>
      </c>
      <c r="U469">
        <f>SUMIFS('总明细 源文件后台下'!G:G,'总明细 源文件后台下'!E:E,E469,'总明细 源文件后台下'!C:C,"Refund")</f>
        <v>0</v>
      </c>
      <c r="V469">
        <f>SUMIFS('总明细 源文件后台下'!M:M,'总明细 源文件后台下'!E:E,E469,'总明细 源文件后台下'!C:C,"Refund")</f>
        <v>0</v>
      </c>
      <c r="W469">
        <f>SUMIFS('总明细 源文件后台下'!N:N,'总明细 源文件后台下'!E:E,E469,'总明细 源文件后台下'!C:C,"Refund")</f>
        <v>0</v>
      </c>
      <c r="X469">
        <f>SUMIFS('总明细 源文件后台下'!O:O,'总明细 源文件后台下'!E:E,E469,'总明细 源文件后台下'!C:C,"Refund")</f>
        <v>0</v>
      </c>
      <c r="Y469">
        <f>SUMIFS('总明细 源文件后台下'!P:P,'总明细 源文件后台下'!E:E,E469,'总明细 源文件后台下'!C:C,"Refund")</f>
        <v>0</v>
      </c>
      <c r="Z469">
        <f>SUMIFS('总明细 源文件后台下'!Q:Q,'总明细 源文件后台下'!E:E,E469,'总明细 源文件后台下'!C:C,"Refund")</f>
        <v>0</v>
      </c>
      <c r="AA469">
        <f>SUMIFS('总明细 源文件后台下'!R:R,'总明细 源文件后台下'!E:E,E469,'总明细 源文件后台下'!C:C,"Refund")</f>
        <v>0</v>
      </c>
      <c r="AB469">
        <f>SUMIFS('总明细 源文件后台下'!S:S,'总明细 源文件后台下'!E:E,E469,'总明细 源文件后台下'!C:C,"Refund")</f>
        <v>0</v>
      </c>
      <c r="AC469">
        <f>SUMIFS('总明细 源文件后台下'!T:T,'总明细 源文件后台下'!E:E,E469,'总明细 源文件后台下'!C:C,"Refund")</f>
        <v>0</v>
      </c>
      <c r="AD469">
        <f>SUMIFS('总明细 源文件后台下'!U:U,'总明细 源文件后台下'!E:E,E469,'总明细 源文件后台下'!C:C,"Refund")</f>
        <v>0</v>
      </c>
      <c r="AE469">
        <f>SUMIFS('总明细 源文件后台下'!V:V,'总明细 源文件后台下'!E:E,E469,'总明细 源文件后台下'!C:C,"Refund")</f>
        <v>0</v>
      </c>
      <c r="AF469">
        <f>SUMIFS('总明细 源文件后台下'!W:W,'总明细 源文件后台下'!E:E,E469,'总明细 源文件后台下'!C:C,"Refund")</f>
        <v>0</v>
      </c>
      <c r="AK469">
        <f>(SUMIF('广告费 源文件后台下'!G:G,E469,'广告费 源文件后台下'!M:M))*-1</f>
        <v>0</v>
      </c>
      <c r="AL469">
        <f>SUMIFS('总明细 源文件后台下'!W:W,'总明细 源文件后台下'!E:E,E469,'总明细 源文件后台下'!C:C,"Adjustment",'总明细 源文件后台下'!F:F,"FBA Inventory Reimbursement - Customer Return")</f>
        <v>0</v>
      </c>
      <c r="AM469">
        <f>SUMIFS('总明细 源文件后台下'!W:W,'总明细 源文件后台下'!E:E,E469,'总明细 源文件后台下'!C:C,"Adjustment",'总明细 源文件后台下'!F:F,"FBA Inventory Reimbursement - Damaged:Warehouse")</f>
        <v>0</v>
      </c>
      <c r="AN469">
        <f>SUMIFS('总明细 源文件后台下'!W:W,'总明细 源文件后台下'!E:E,E469,'总明细 源文件后台下'!C:C,"Adjustment",'总明细 源文件后台下'!F:F,"FBA Inventory Reimbursement - Customer Service Issue")</f>
        <v>0</v>
      </c>
      <c r="AO469">
        <f>SUMIFS('总明细 源文件后台下'!W:W,'总明细 源文件后台下'!E:E,E469,'总明细 源文件后台下'!C:C,"Adjustment",'总明细 源文件后台下'!F:F,"FBA Inventory Reimbursement - Fee Correction")</f>
        <v>0</v>
      </c>
      <c r="AP469">
        <f>SUMIFS('总明细 源文件后台下'!W:W,'总明细 源文件后台下'!E:E,E469,'总明细 源文件后台下'!C:C,"Adjustment",'总明细 源文件后台下'!F:F,"FBA Inventory Reimbursement - General Adjustment")</f>
        <v>0</v>
      </c>
      <c r="AQ469">
        <f>SUMIFS('总明细 源文件后台下'!W:W,'总明细 源文件后台下'!E:E,E469,'总明细 源文件后台下'!C:C,"Adjustment",'总明细 源文件后台下'!F:F,"FBA Inventory Reimbursement - Lost:Inbound")</f>
        <v>0</v>
      </c>
      <c r="AR469">
        <f>SUMIFS('总明细 源文件后台下'!W:W,'总明细 源文件后台下'!E:E,E469,'总明细 源文件后台下'!C:C,"Adjustment",'总明细 源文件后台下'!F:F,"FBA Inventory Reimbursement - Lost:Warehouse")</f>
        <v>0</v>
      </c>
      <c r="AS469">
        <f>SUMIFS('总明细 源文件后台下'!W:W,'总明细 源文件后台下'!E:E,E469,'总明细 源文件后台下'!C:C,"Adjustment",'总明细 源文件后台下'!F:F,"Non-subscription Fee Adjustment")</f>
        <v>0</v>
      </c>
      <c r="AT469">
        <f>SUMIFS('总明细 源文件后台下'!W:W,'总明细 源文件后台下'!E:E,E469,'总明细 源文件后台下'!C:C,"Adjustment",'总明细 源文件后台下'!F:F,"FBA Inventory Placement Service Fee")</f>
        <v>0</v>
      </c>
      <c r="AV469">
        <f>SUMIF('FBA Customer Return Per Unit Fe'!B:B,E469,'FBA Customer Return Per Unit Fe'!C:C)</f>
        <v>0</v>
      </c>
      <c r="AX469">
        <f>(SUMIF('仓储费 源文件后台下'!C:C,E469,'仓储费 源文件后台下'!V:V))*-1</f>
        <v>0</v>
      </c>
      <c r="AZ469">
        <f>SUMIF('Disposal Fee销毁费用-160.95'!B:B,E469,'Disposal Fee销毁费用-160.95'!D:D)*-1</f>
        <v>0</v>
      </c>
      <c r="BC469">
        <f>IFERROR(VLOOKUP(F469,'优惠券-86.4'!F:I,4,0),0)</f>
        <v>0</v>
      </c>
      <c r="BD469">
        <f>IFERROR(VLOOKUP(F469,'早评-120'!E:H,4,0),0)</f>
        <v>0</v>
      </c>
      <c r="BF469">
        <f t="shared" si="56"/>
        <v>0</v>
      </c>
      <c r="BG469">
        <f t="shared" si="57"/>
        <v>0</v>
      </c>
      <c r="BH469">
        <f t="shared" si="58"/>
        <v>0</v>
      </c>
      <c r="BQ469" s="45">
        <f t="shared" si="59"/>
        <v>0</v>
      </c>
      <c r="BR469">
        <f>SUMIFS('9月销毁明细'!D:D,'9月销毁明细'!A:A,E469,'9月销毁明细'!H:H,"Sellable")</f>
        <v>0</v>
      </c>
      <c r="BS469">
        <f>SUMIFS('9月销毁明细'!G:G,'9月销毁明细'!A:A,E469,'9月销毁明细'!H:H,"Sellable")</f>
        <v>0</v>
      </c>
      <c r="BT469">
        <f>SUMIFS('9月销毁明细'!D:D,'9月销毁明细'!A:A,E469,'9月销毁明细'!H:H,"Unsellable")</f>
        <v>0</v>
      </c>
      <c r="BU469">
        <f>SUMIFS('9月销毁明细'!G:G,'9月销毁明细'!A:A,E469,'9月销毁明细'!H:H,"Unsellable")</f>
        <v>0</v>
      </c>
      <c r="BW469">
        <f>IFERROR(I469*VLOOKUP(F469,'9.3成本表'!C:L,10,0),0)</f>
        <v>0</v>
      </c>
      <c r="BX469">
        <f t="shared" si="60"/>
        <v>0</v>
      </c>
      <c r="CC469" s="45">
        <f t="shared" si="61"/>
        <v>0</v>
      </c>
      <c r="CD469" s="45">
        <f t="shared" si="62"/>
        <v>0</v>
      </c>
      <c r="CE469" s="45">
        <f t="shared" si="63"/>
        <v>0</v>
      </c>
    </row>
    <row r="470" spans="4:83" x14ac:dyDescent="0.25">
      <c r="D470" s="20" t="s">
        <v>1049</v>
      </c>
      <c r="E470" s="20" t="s">
        <v>1050</v>
      </c>
      <c r="F470" s="20">
        <v>4127</v>
      </c>
      <c r="G470">
        <v>464</v>
      </c>
      <c r="H470" s="20"/>
      <c r="I470">
        <f>SUMIFS('总明细 源文件后台下'!G:G,'总明细 源文件后台下'!E:E,E470,'总明细 源文件后台下'!C:C,"Order")</f>
        <v>0</v>
      </c>
      <c r="J470">
        <f>SUMIFS('总明细 源文件后台下'!M:M,'总明细 源文件后台下'!E:E,E470,'总明细 源文件后台下'!C:C,"Order")</f>
        <v>0</v>
      </c>
      <c r="K470">
        <f>SUMIFS('总明细 源文件后台下'!N:N,'总明细 源文件后台下'!E:E,E470,'总明细 源文件后台下'!C:C,"Order")</f>
        <v>0</v>
      </c>
      <c r="L470">
        <f>SUMIFS('总明细 源文件后台下'!O:O,'总明细 源文件后台下'!E:E,E470,'总明细 源文件后台下'!C:C,"Order")</f>
        <v>0</v>
      </c>
      <c r="M470">
        <f>SUMIFS('总明细 源文件后台下'!P:P,'总明细 源文件后台下'!E:E,E470,'总明细 源文件后台下'!C:C,"Order")</f>
        <v>0</v>
      </c>
      <c r="N470">
        <f>SUMIFS('总明细 源文件后台下'!Q:Q,'总明细 源文件后台下'!E:E,E470,'总明细 源文件后台下'!C:C,"Order")</f>
        <v>0</v>
      </c>
      <c r="O470">
        <f>SUMIFS('总明细 源文件后台下'!R:R,'总明细 源文件后台下'!E:E,E470,'总明细 源文件后台下'!C:C,"Order")</f>
        <v>0</v>
      </c>
      <c r="P470">
        <f>SUMIFS('总明细 源文件后台下'!S:S,'总明细 源文件后台下'!E:E,E470,'总明细 源文件后台下'!C:C,"Order")</f>
        <v>0</v>
      </c>
      <c r="Q470">
        <f>SUMIFS('总明细 源文件后台下'!T:T,'总明细 源文件后台下'!E:E,E470,'总明细 源文件后台下'!C:C,"Order")</f>
        <v>0</v>
      </c>
      <c r="R470">
        <f>SUMIFS('总明细 源文件后台下'!U:U,'总明细 源文件后台下'!E:E,E470,'总明细 源文件后台下'!C:C,"Order")</f>
        <v>0</v>
      </c>
      <c r="S470">
        <f>SUMIFS('总明细 源文件后台下'!V:V,'总明细 源文件后台下'!E:E,E470,'总明细 源文件后台下'!C:C,"Order")</f>
        <v>0</v>
      </c>
      <c r="T470">
        <f>SUMIFS('总明细 源文件后台下'!W:W,'总明细 源文件后台下'!E:E,E470,'总明细 源文件后台下'!C:C,"Order")</f>
        <v>0</v>
      </c>
      <c r="U470">
        <f>SUMIFS('总明细 源文件后台下'!G:G,'总明细 源文件后台下'!E:E,E470,'总明细 源文件后台下'!C:C,"Refund")</f>
        <v>0</v>
      </c>
      <c r="V470">
        <f>SUMIFS('总明细 源文件后台下'!M:M,'总明细 源文件后台下'!E:E,E470,'总明细 源文件后台下'!C:C,"Refund")</f>
        <v>0</v>
      </c>
      <c r="W470">
        <f>SUMIFS('总明细 源文件后台下'!N:N,'总明细 源文件后台下'!E:E,E470,'总明细 源文件后台下'!C:C,"Refund")</f>
        <v>0</v>
      </c>
      <c r="X470">
        <f>SUMIFS('总明细 源文件后台下'!O:O,'总明细 源文件后台下'!E:E,E470,'总明细 源文件后台下'!C:C,"Refund")</f>
        <v>0</v>
      </c>
      <c r="Y470">
        <f>SUMIFS('总明细 源文件后台下'!P:P,'总明细 源文件后台下'!E:E,E470,'总明细 源文件后台下'!C:C,"Refund")</f>
        <v>0</v>
      </c>
      <c r="Z470">
        <f>SUMIFS('总明细 源文件后台下'!Q:Q,'总明细 源文件后台下'!E:E,E470,'总明细 源文件后台下'!C:C,"Refund")</f>
        <v>0</v>
      </c>
      <c r="AA470">
        <f>SUMIFS('总明细 源文件后台下'!R:R,'总明细 源文件后台下'!E:E,E470,'总明细 源文件后台下'!C:C,"Refund")</f>
        <v>0</v>
      </c>
      <c r="AB470">
        <f>SUMIFS('总明细 源文件后台下'!S:S,'总明细 源文件后台下'!E:E,E470,'总明细 源文件后台下'!C:C,"Refund")</f>
        <v>0</v>
      </c>
      <c r="AC470">
        <f>SUMIFS('总明细 源文件后台下'!T:T,'总明细 源文件后台下'!E:E,E470,'总明细 源文件后台下'!C:C,"Refund")</f>
        <v>0</v>
      </c>
      <c r="AD470">
        <f>SUMIFS('总明细 源文件后台下'!U:U,'总明细 源文件后台下'!E:E,E470,'总明细 源文件后台下'!C:C,"Refund")</f>
        <v>0</v>
      </c>
      <c r="AE470">
        <f>SUMIFS('总明细 源文件后台下'!V:V,'总明细 源文件后台下'!E:E,E470,'总明细 源文件后台下'!C:C,"Refund")</f>
        <v>0</v>
      </c>
      <c r="AF470">
        <f>SUMIFS('总明细 源文件后台下'!W:W,'总明细 源文件后台下'!E:E,E470,'总明细 源文件后台下'!C:C,"Refund")</f>
        <v>0</v>
      </c>
      <c r="AK470">
        <f>(SUMIF('广告费 源文件后台下'!G:G,E470,'广告费 源文件后台下'!M:M))*-1</f>
        <v>0</v>
      </c>
      <c r="AL470">
        <f>SUMIFS('总明细 源文件后台下'!W:W,'总明细 源文件后台下'!E:E,E470,'总明细 源文件后台下'!C:C,"Adjustment",'总明细 源文件后台下'!F:F,"FBA Inventory Reimbursement - Customer Return")</f>
        <v>0</v>
      </c>
      <c r="AM470">
        <f>SUMIFS('总明细 源文件后台下'!W:W,'总明细 源文件后台下'!E:E,E470,'总明细 源文件后台下'!C:C,"Adjustment",'总明细 源文件后台下'!F:F,"FBA Inventory Reimbursement - Damaged:Warehouse")</f>
        <v>0</v>
      </c>
      <c r="AN470">
        <f>SUMIFS('总明细 源文件后台下'!W:W,'总明细 源文件后台下'!E:E,E470,'总明细 源文件后台下'!C:C,"Adjustment",'总明细 源文件后台下'!F:F,"FBA Inventory Reimbursement - Customer Service Issue")</f>
        <v>0</v>
      </c>
      <c r="AO470">
        <f>SUMIFS('总明细 源文件后台下'!W:W,'总明细 源文件后台下'!E:E,E470,'总明细 源文件后台下'!C:C,"Adjustment",'总明细 源文件后台下'!F:F,"FBA Inventory Reimbursement - Fee Correction")</f>
        <v>0</v>
      </c>
      <c r="AP470">
        <f>SUMIFS('总明细 源文件后台下'!W:W,'总明细 源文件后台下'!E:E,E470,'总明细 源文件后台下'!C:C,"Adjustment",'总明细 源文件后台下'!F:F,"FBA Inventory Reimbursement - General Adjustment")</f>
        <v>0</v>
      </c>
      <c r="AQ470">
        <f>SUMIFS('总明细 源文件后台下'!W:W,'总明细 源文件后台下'!E:E,E470,'总明细 源文件后台下'!C:C,"Adjustment",'总明细 源文件后台下'!F:F,"FBA Inventory Reimbursement - Lost:Inbound")</f>
        <v>0</v>
      </c>
      <c r="AR470">
        <f>SUMIFS('总明细 源文件后台下'!W:W,'总明细 源文件后台下'!E:E,E470,'总明细 源文件后台下'!C:C,"Adjustment",'总明细 源文件后台下'!F:F,"FBA Inventory Reimbursement - Lost:Warehouse")</f>
        <v>0</v>
      </c>
      <c r="AS470">
        <f>SUMIFS('总明细 源文件后台下'!W:W,'总明细 源文件后台下'!E:E,E470,'总明细 源文件后台下'!C:C,"Adjustment",'总明细 源文件后台下'!F:F,"Non-subscription Fee Adjustment")</f>
        <v>0</v>
      </c>
      <c r="AT470">
        <f>SUMIFS('总明细 源文件后台下'!W:W,'总明细 源文件后台下'!E:E,E470,'总明细 源文件后台下'!C:C,"Adjustment",'总明细 源文件后台下'!F:F,"FBA Inventory Placement Service Fee")</f>
        <v>0</v>
      </c>
      <c r="AV470">
        <f>SUMIF('FBA Customer Return Per Unit Fe'!B:B,E470,'FBA Customer Return Per Unit Fe'!C:C)</f>
        <v>0</v>
      </c>
      <c r="AX470">
        <f>(SUMIF('仓储费 源文件后台下'!C:C,E470,'仓储费 源文件后台下'!V:V))*-1</f>
        <v>0</v>
      </c>
      <c r="AZ470">
        <f>SUMIF('Disposal Fee销毁费用-160.95'!B:B,E470,'Disposal Fee销毁费用-160.95'!D:D)*-1</f>
        <v>0</v>
      </c>
      <c r="BC470">
        <f>IFERROR(VLOOKUP(F470,'优惠券-86.4'!F:I,4,0),0)</f>
        <v>0</v>
      </c>
      <c r="BD470">
        <f>IFERROR(VLOOKUP(F470,'早评-120'!E:H,4,0),0)</f>
        <v>0</v>
      </c>
      <c r="BF470">
        <f t="shared" si="56"/>
        <v>0</v>
      </c>
      <c r="BG470">
        <f t="shared" si="57"/>
        <v>0</v>
      </c>
      <c r="BH470">
        <f t="shared" si="58"/>
        <v>0</v>
      </c>
      <c r="BQ470" s="45">
        <f t="shared" si="59"/>
        <v>0</v>
      </c>
      <c r="BR470">
        <f>SUMIFS('9月销毁明细'!D:D,'9月销毁明细'!A:A,E470,'9月销毁明细'!H:H,"Sellable")</f>
        <v>0</v>
      </c>
      <c r="BS470">
        <f>SUMIFS('9月销毁明细'!G:G,'9月销毁明细'!A:A,E470,'9月销毁明细'!H:H,"Sellable")</f>
        <v>0</v>
      </c>
      <c r="BT470">
        <f>SUMIFS('9月销毁明细'!D:D,'9月销毁明细'!A:A,E470,'9月销毁明细'!H:H,"Unsellable")</f>
        <v>0</v>
      </c>
      <c r="BU470">
        <f>SUMIFS('9月销毁明细'!G:G,'9月销毁明细'!A:A,E470,'9月销毁明细'!H:H,"Unsellable")</f>
        <v>0</v>
      </c>
      <c r="BW470">
        <f>IFERROR(I470*VLOOKUP(F470,'9.3成本表'!C:L,10,0),0)</f>
        <v>0</v>
      </c>
      <c r="BX470">
        <f t="shared" si="60"/>
        <v>0</v>
      </c>
      <c r="CC470" s="45">
        <f t="shared" si="61"/>
        <v>0</v>
      </c>
      <c r="CD470" s="45">
        <f t="shared" si="62"/>
        <v>0</v>
      </c>
      <c r="CE470" s="45">
        <f t="shared" si="63"/>
        <v>0</v>
      </c>
    </row>
    <row r="471" spans="4:83" x14ac:dyDescent="0.25">
      <c r="D471" s="20" t="s">
        <v>1051</v>
      </c>
      <c r="E471" s="20" t="s">
        <v>1052</v>
      </c>
      <c r="F471" s="20">
        <v>4127</v>
      </c>
      <c r="G471">
        <v>465</v>
      </c>
      <c r="H471" s="20"/>
      <c r="I471">
        <f>SUMIFS('总明细 源文件后台下'!G:G,'总明细 源文件后台下'!E:E,E471,'总明细 源文件后台下'!C:C,"Order")</f>
        <v>0</v>
      </c>
      <c r="J471">
        <f>SUMIFS('总明细 源文件后台下'!M:M,'总明细 源文件后台下'!E:E,E471,'总明细 源文件后台下'!C:C,"Order")</f>
        <v>0</v>
      </c>
      <c r="K471">
        <f>SUMIFS('总明细 源文件后台下'!N:N,'总明细 源文件后台下'!E:E,E471,'总明细 源文件后台下'!C:C,"Order")</f>
        <v>0</v>
      </c>
      <c r="L471">
        <f>SUMIFS('总明细 源文件后台下'!O:O,'总明细 源文件后台下'!E:E,E471,'总明细 源文件后台下'!C:C,"Order")</f>
        <v>0</v>
      </c>
      <c r="M471">
        <f>SUMIFS('总明细 源文件后台下'!P:P,'总明细 源文件后台下'!E:E,E471,'总明细 源文件后台下'!C:C,"Order")</f>
        <v>0</v>
      </c>
      <c r="N471">
        <f>SUMIFS('总明细 源文件后台下'!Q:Q,'总明细 源文件后台下'!E:E,E471,'总明细 源文件后台下'!C:C,"Order")</f>
        <v>0</v>
      </c>
      <c r="O471">
        <f>SUMIFS('总明细 源文件后台下'!R:R,'总明细 源文件后台下'!E:E,E471,'总明细 源文件后台下'!C:C,"Order")</f>
        <v>0</v>
      </c>
      <c r="P471">
        <f>SUMIFS('总明细 源文件后台下'!S:S,'总明细 源文件后台下'!E:E,E471,'总明细 源文件后台下'!C:C,"Order")</f>
        <v>0</v>
      </c>
      <c r="Q471">
        <f>SUMIFS('总明细 源文件后台下'!T:T,'总明细 源文件后台下'!E:E,E471,'总明细 源文件后台下'!C:C,"Order")</f>
        <v>0</v>
      </c>
      <c r="R471">
        <f>SUMIFS('总明细 源文件后台下'!U:U,'总明细 源文件后台下'!E:E,E471,'总明细 源文件后台下'!C:C,"Order")</f>
        <v>0</v>
      </c>
      <c r="S471">
        <f>SUMIFS('总明细 源文件后台下'!V:V,'总明细 源文件后台下'!E:E,E471,'总明细 源文件后台下'!C:C,"Order")</f>
        <v>0</v>
      </c>
      <c r="T471">
        <f>SUMIFS('总明细 源文件后台下'!W:W,'总明细 源文件后台下'!E:E,E471,'总明细 源文件后台下'!C:C,"Order")</f>
        <v>0</v>
      </c>
      <c r="U471">
        <f>SUMIFS('总明细 源文件后台下'!G:G,'总明细 源文件后台下'!E:E,E471,'总明细 源文件后台下'!C:C,"Refund")</f>
        <v>0</v>
      </c>
      <c r="V471">
        <f>SUMIFS('总明细 源文件后台下'!M:M,'总明细 源文件后台下'!E:E,E471,'总明细 源文件后台下'!C:C,"Refund")</f>
        <v>0</v>
      </c>
      <c r="W471">
        <f>SUMIFS('总明细 源文件后台下'!N:N,'总明细 源文件后台下'!E:E,E471,'总明细 源文件后台下'!C:C,"Refund")</f>
        <v>0</v>
      </c>
      <c r="X471">
        <f>SUMIFS('总明细 源文件后台下'!O:O,'总明细 源文件后台下'!E:E,E471,'总明细 源文件后台下'!C:C,"Refund")</f>
        <v>0</v>
      </c>
      <c r="Y471">
        <f>SUMIFS('总明细 源文件后台下'!P:P,'总明细 源文件后台下'!E:E,E471,'总明细 源文件后台下'!C:C,"Refund")</f>
        <v>0</v>
      </c>
      <c r="Z471">
        <f>SUMIFS('总明细 源文件后台下'!Q:Q,'总明细 源文件后台下'!E:E,E471,'总明细 源文件后台下'!C:C,"Refund")</f>
        <v>0</v>
      </c>
      <c r="AA471">
        <f>SUMIFS('总明细 源文件后台下'!R:R,'总明细 源文件后台下'!E:E,E471,'总明细 源文件后台下'!C:C,"Refund")</f>
        <v>0</v>
      </c>
      <c r="AB471">
        <f>SUMIFS('总明细 源文件后台下'!S:S,'总明细 源文件后台下'!E:E,E471,'总明细 源文件后台下'!C:C,"Refund")</f>
        <v>0</v>
      </c>
      <c r="AC471">
        <f>SUMIFS('总明细 源文件后台下'!T:T,'总明细 源文件后台下'!E:E,E471,'总明细 源文件后台下'!C:C,"Refund")</f>
        <v>0</v>
      </c>
      <c r="AD471">
        <f>SUMIFS('总明细 源文件后台下'!U:U,'总明细 源文件后台下'!E:E,E471,'总明细 源文件后台下'!C:C,"Refund")</f>
        <v>0</v>
      </c>
      <c r="AE471">
        <f>SUMIFS('总明细 源文件后台下'!V:V,'总明细 源文件后台下'!E:E,E471,'总明细 源文件后台下'!C:C,"Refund")</f>
        <v>0</v>
      </c>
      <c r="AF471">
        <f>SUMIFS('总明细 源文件后台下'!W:W,'总明细 源文件后台下'!E:E,E471,'总明细 源文件后台下'!C:C,"Refund")</f>
        <v>0</v>
      </c>
      <c r="AK471">
        <f>(SUMIF('广告费 源文件后台下'!G:G,E471,'广告费 源文件后台下'!M:M))*-1</f>
        <v>0</v>
      </c>
      <c r="AL471">
        <f>SUMIFS('总明细 源文件后台下'!W:W,'总明细 源文件后台下'!E:E,E471,'总明细 源文件后台下'!C:C,"Adjustment",'总明细 源文件后台下'!F:F,"FBA Inventory Reimbursement - Customer Return")</f>
        <v>0</v>
      </c>
      <c r="AM471">
        <f>SUMIFS('总明细 源文件后台下'!W:W,'总明细 源文件后台下'!E:E,E471,'总明细 源文件后台下'!C:C,"Adjustment",'总明细 源文件后台下'!F:F,"FBA Inventory Reimbursement - Damaged:Warehouse")</f>
        <v>0</v>
      </c>
      <c r="AN471">
        <f>SUMIFS('总明细 源文件后台下'!W:W,'总明细 源文件后台下'!E:E,E471,'总明细 源文件后台下'!C:C,"Adjustment",'总明细 源文件后台下'!F:F,"FBA Inventory Reimbursement - Customer Service Issue")</f>
        <v>0</v>
      </c>
      <c r="AO471">
        <f>SUMIFS('总明细 源文件后台下'!W:W,'总明细 源文件后台下'!E:E,E471,'总明细 源文件后台下'!C:C,"Adjustment",'总明细 源文件后台下'!F:F,"FBA Inventory Reimbursement - Fee Correction")</f>
        <v>0</v>
      </c>
      <c r="AP471">
        <f>SUMIFS('总明细 源文件后台下'!W:W,'总明细 源文件后台下'!E:E,E471,'总明细 源文件后台下'!C:C,"Adjustment",'总明细 源文件后台下'!F:F,"FBA Inventory Reimbursement - General Adjustment")</f>
        <v>0</v>
      </c>
      <c r="AQ471">
        <f>SUMIFS('总明细 源文件后台下'!W:W,'总明细 源文件后台下'!E:E,E471,'总明细 源文件后台下'!C:C,"Adjustment",'总明细 源文件后台下'!F:F,"FBA Inventory Reimbursement - Lost:Inbound")</f>
        <v>0</v>
      </c>
      <c r="AR471">
        <f>SUMIFS('总明细 源文件后台下'!W:W,'总明细 源文件后台下'!E:E,E471,'总明细 源文件后台下'!C:C,"Adjustment",'总明细 源文件后台下'!F:F,"FBA Inventory Reimbursement - Lost:Warehouse")</f>
        <v>0</v>
      </c>
      <c r="AS471">
        <f>SUMIFS('总明细 源文件后台下'!W:W,'总明细 源文件后台下'!E:E,E471,'总明细 源文件后台下'!C:C,"Adjustment",'总明细 源文件后台下'!F:F,"Non-subscription Fee Adjustment")</f>
        <v>0</v>
      </c>
      <c r="AT471">
        <f>SUMIFS('总明细 源文件后台下'!W:W,'总明细 源文件后台下'!E:E,E471,'总明细 源文件后台下'!C:C,"Adjustment",'总明细 源文件后台下'!F:F,"FBA Inventory Placement Service Fee")</f>
        <v>0</v>
      </c>
      <c r="AV471">
        <f>SUMIF('FBA Customer Return Per Unit Fe'!B:B,E471,'FBA Customer Return Per Unit Fe'!C:C)</f>
        <v>0</v>
      </c>
      <c r="AX471">
        <f>(SUMIF('仓储费 源文件后台下'!C:C,E471,'仓储费 源文件后台下'!V:V))*-1</f>
        <v>-7.7700000000000005E-2</v>
      </c>
      <c r="AZ471">
        <f>SUMIF('Disposal Fee销毁费用-160.95'!B:B,E471,'Disposal Fee销毁费用-160.95'!D:D)*-1</f>
        <v>-0.15</v>
      </c>
      <c r="BC471">
        <f>IFERROR(VLOOKUP(F471,'优惠券-86.4'!F:I,4,0),0)</f>
        <v>0</v>
      </c>
      <c r="BD471">
        <f>IFERROR(VLOOKUP(F471,'早评-120'!E:H,4,0),0)</f>
        <v>0</v>
      </c>
      <c r="BF471">
        <f t="shared" si="56"/>
        <v>-0.22770000000000001</v>
      </c>
      <c r="BG471">
        <f t="shared" si="57"/>
        <v>0</v>
      </c>
      <c r="BH471">
        <f t="shared" si="58"/>
        <v>-1.4800500000000001</v>
      </c>
      <c r="BQ471" s="45">
        <f t="shared" si="59"/>
        <v>-1.4800500000000001</v>
      </c>
      <c r="BR471">
        <f>SUMIFS('9月销毁明细'!D:D,'9月销毁明细'!A:A,E471,'9月销毁明细'!H:H,"Sellable")</f>
        <v>0</v>
      </c>
      <c r="BS471">
        <f>SUMIFS('9月销毁明细'!G:G,'9月销毁明细'!A:A,E471,'9月销毁明细'!H:H,"Sellable")</f>
        <v>0</v>
      </c>
      <c r="BT471">
        <f>SUMIFS('9月销毁明细'!D:D,'9月销毁明细'!A:A,E471,'9月销毁明细'!H:H,"Unsellable")</f>
        <v>0</v>
      </c>
      <c r="BU471">
        <f>SUMIFS('9月销毁明细'!G:G,'9月销毁明细'!A:A,E471,'9月销毁明细'!H:H,"Unsellable")</f>
        <v>0</v>
      </c>
      <c r="BW471">
        <f>IFERROR(I471*VLOOKUP(F471,'9.3成本表'!C:L,10,0),0)</f>
        <v>0</v>
      </c>
      <c r="BX471">
        <f t="shared" si="60"/>
        <v>0</v>
      </c>
      <c r="CC471" s="45">
        <f t="shared" si="61"/>
        <v>-1.4800500000000001</v>
      </c>
      <c r="CD471" s="45">
        <f t="shared" si="62"/>
        <v>0</v>
      </c>
      <c r="CE471" s="45">
        <f t="shared" si="63"/>
        <v>0</v>
      </c>
    </row>
    <row r="472" spans="4:83" x14ac:dyDescent="0.25">
      <c r="D472" s="20" t="s">
        <v>1053</v>
      </c>
      <c r="E472" s="20" t="s">
        <v>1054</v>
      </c>
      <c r="F472" s="20">
        <v>4127</v>
      </c>
      <c r="G472">
        <v>466</v>
      </c>
      <c r="H472" s="20"/>
      <c r="I472">
        <f>SUMIFS('总明细 源文件后台下'!G:G,'总明细 源文件后台下'!E:E,E472,'总明细 源文件后台下'!C:C,"Order")</f>
        <v>0</v>
      </c>
      <c r="J472">
        <f>SUMIFS('总明细 源文件后台下'!M:M,'总明细 源文件后台下'!E:E,E472,'总明细 源文件后台下'!C:C,"Order")</f>
        <v>0</v>
      </c>
      <c r="K472">
        <f>SUMIFS('总明细 源文件后台下'!N:N,'总明细 源文件后台下'!E:E,E472,'总明细 源文件后台下'!C:C,"Order")</f>
        <v>0</v>
      </c>
      <c r="L472">
        <f>SUMIFS('总明细 源文件后台下'!O:O,'总明细 源文件后台下'!E:E,E472,'总明细 源文件后台下'!C:C,"Order")</f>
        <v>0</v>
      </c>
      <c r="M472">
        <f>SUMIFS('总明细 源文件后台下'!P:P,'总明细 源文件后台下'!E:E,E472,'总明细 源文件后台下'!C:C,"Order")</f>
        <v>0</v>
      </c>
      <c r="N472">
        <f>SUMIFS('总明细 源文件后台下'!Q:Q,'总明细 源文件后台下'!E:E,E472,'总明细 源文件后台下'!C:C,"Order")</f>
        <v>0</v>
      </c>
      <c r="O472">
        <f>SUMIFS('总明细 源文件后台下'!R:R,'总明细 源文件后台下'!E:E,E472,'总明细 源文件后台下'!C:C,"Order")</f>
        <v>0</v>
      </c>
      <c r="P472">
        <f>SUMIFS('总明细 源文件后台下'!S:S,'总明细 源文件后台下'!E:E,E472,'总明细 源文件后台下'!C:C,"Order")</f>
        <v>0</v>
      </c>
      <c r="Q472">
        <f>SUMIFS('总明细 源文件后台下'!T:T,'总明细 源文件后台下'!E:E,E472,'总明细 源文件后台下'!C:C,"Order")</f>
        <v>0</v>
      </c>
      <c r="R472">
        <f>SUMIFS('总明细 源文件后台下'!U:U,'总明细 源文件后台下'!E:E,E472,'总明细 源文件后台下'!C:C,"Order")</f>
        <v>0</v>
      </c>
      <c r="S472">
        <f>SUMIFS('总明细 源文件后台下'!V:V,'总明细 源文件后台下'!E:E,E472,'总明细 源文件后台下'!C:C,"Order")</f>
        <v>0</v>
      </c>
      <c r="T472">
        <f>SUMIFS('总明细 源文件后台下'!W:W,'总明细 源文件后台下'!E:E,E472,'总明细 源文件后台下'!C:C,"Order")</f>
        <v>0</v>
      </c>
      <c r="U472">
        <f>SUMIFS('总明细 源文件后台下'!G:G,'总明细 源文件后台下'!E:E,E472,'总明细 源文件后台下'!C:C,"Refund")</f>
        <v>0</v>
      </c>
      <c r="V472">
        <f>SUMIFS('总明细 源文件后台下'!M:M,'总明细 源文件后台下'!E:E,E472,'总明细 源文件后台下'!C:C,"Refund")</f>
        <v>0</v>
      </c>
      <c r="W472">
        <f>SUMIFS('总明细 源文件后台下'!N:N,'总明细 源文件后台下'!E:E,E472,'总明细 源文件后台下'!C:C,"Refund")</f>
        <v>0</v>
      </c>
      <c r="X472">
        <f>SUMIFS('总明细 源文件后台下'!O:O,'总明细 源文件后台下'!E:E,E472,'总明细 源文件后台下'!C:C,"Refund")</f>
        <v>0</v>
      </c>
      <c r="Y472">
        <f>SUMIFS('总明细 源文件后台下'!P:P,'总明细 源文件后台下'!E:E,E472,'总明细 源文件后台下'!C:C,"Refund")</f>
        <v>0</v>
      </c>
      <c r="Z472">
        <f>SUMIFS('总明细 源文件后台下'!Q:Q,'总明细 源文件后台下'!E:E,E472,'总明细 源文件后台下'!C:C,"Refund")</f>
        <v>0</v>
      </c>
      <c r="AA472">
        <f>SUMIFS('总明细 源文件后台下'!R:R,'总明细 源文件后台下'!E:E,E472,'总明细 源文件后台下'!C:C,"Refund")</f>
        <v>0</v>
      </c>
      <c r="AB472">
        <f>SUMIFS('总明细 源文件后台下'!S:S,'总明细 源文件后台下'!E:E,E472,'总明细 源文件后台下'!C:C,"Refund")</f>
        <v>0</v>
      </c>
      <c r="AC472">
        <f>SUMIFS('总明细 源文件后台下'!T:T,'总明细 源文件后台下'!E:E,E472,'总明细 源文件后台下'!C:C,"Refund")</f>
        <v>0</v>
      </c>
      <c r="AD472">
        <f>SUMIFS('总明细 源文件后台下'!U:U,'总明细 源文件后台下'!E:E,E472,'总明细 源文件后台下'!C:C,"Refund")</f>
        <v>0</v>
      </c>
      <c r="AE472">
        <f>SUMIFS('总明细 源文件后台下'!V:V,'总明细 源文件后台下'!E:E,E472,'总明细 源文件后台下'!C:C,"Refund")</f>
        <v>0</v>
      </c>
      <c r="AF472">
        <f>SUMIFS('总明细 源文件后台下'!W:W,'总明细 源文件后台下'!E:E,E472,'总明细 源文件后台下'!C:C,"Refund")</f>
        <v>0</v>
      </c>
      <c r="AK472">
        <f>(SUMIF('广告费 源文件后台下'!G:G,E472,'广告费 源文件后台下'!M:M))*-1</f>
        <v>0</v>
      </c>
      <c r="AL472">
        <f>SUMIFS('总明细 源文件后台下'!W:W,'总明细 源文件后台下'!E:E,E472,'总明细 源文件后台下'!C:C,"Adjustment",'总明细 源文件后台下'!F:F,"FBA Inventory Reimbursement - Customer Return")</f>
        <v>0</v>
      </c>
      <c r="AM472">
        <f>SUMIFS('总明细 源文件后台下'!W:W,'总明细 源文件后台下'!E:E,E472,'总明细 源文件后台下'!C:C,"Adjustment",'总明细 源文件后台下'!F:F,"FBA Inventory Reimbursement - Damaged:Warehouse")</f>
        <v>0</v>
      </c>
      <c r="AN472">
        <f>SUMIFS('总明细 源文件后台下'!W:W,'总明细 源文件后台下'!E:E,E472,'总明细 源文件后台下'!C:C,"Adjustment",'总明细 源文件后台下'!F:F,"FBA Inventory Reimbursement - Customer Service Issue")</f>
        <v>0</v>
      </c>
      <c r="AO472">
        <f>SUMIFS('总明细 源文件后台下'!W:W,'总明细 源文件后台下'!E:E,E472,'总明细 源文件后台下'!C:C,"Adjustment",'总明细 源文件后台下'!F:F,"FBA Inventory Reimbursement - Fee Correction")</f>
        <v>0</v>
      </c>
      <c r="AP472">
        <f>SUMIFS('总明细 源文件后台下'!W:W,'总明细 源文件后台下'!E:E,E472,'总明细 源文件后台下'!C:C,"Adjustment",'总明细 源文件后台下'!F:F,"FBA Inventory Reimbursement - General Adjustment")</f>
        <v>0</v>
      </c>
      <c r="AQ472">
        <f>SUMIFS('总明细 源文件后台下'!W:W,'总明细 源文件后台下'!E:E,E472,'总明细 源文件后台下'!C:C,"Adjustment",'总明细 源文件后台下'!F:F,"FBA Inventory Reimbursement - Lost:Inbound")</f>
        <v>0</v>
      </c>
      <c r="AR472">
        <f>SUMIFS('总明细 源文件后台下'!W:W,'总明细 源文件后台下'!E:E,E472,'总明细 源文件后台下'!C:C,"Adjustment",'总明细 源文件后台下'!F:F,"FBA Inventory Reimbursement - Lost:Warehouse")</f>
        <v>0</v>
      </c>
      <c r="AS472">
        <f>SUMIFS('总明细 源文件后台下'!W:W,'总明细 源文件后台下'!E:E,E472,'总明细 源文件后台下'!C:C,"Adjustment",'总明细 源文件后台下'!F:F,"Non-subscription Fee Adjustment")</f>
        <v>0</v>
      </c>
      <c r="AT472">
        <f>SUMIFS('总明细 源文件后台下'!W:W,'总明细 源文件后台下'!E:E,E472,'总明细 源文件后台下'!C:C,"Adjustment",'总明细 源文件后台下'!F:F,"FBA Inventory Placement Service Fee")</f>
        <v>0</v>
      </c>
      <c r="AV472">
        <f>SUMIF('FBA Customer Return Per Unit Fe'!B:B,E472,'FBA Customer Return Per Unit Fe'!C:C)</f>
        <v>0</v>
      </c>
      <c r="AX472">
        <f>(SUMIF('仓储费 源文件后台下'!C:C,E472,'仓储费 源文件后台下'!V:V))*-1</f>
        <v>0</v>
      </c>
      <c r="AZ472">
        <f>SUMIF('Disposal Fee销毁费用-160.95'!B:B,E472,'Disposal Fee销毁费用-160.95'!D:D)*-1</f>
        <v>0</v>
      </c>
      <c r="BC472">
        <f>IFERROR(VLOOKUP(F472,'优惠券-86.4'!F:I,4,0),0)</f>
        <v>0</v>
      </c>
      <c r="BD472">
        <f>IFERROR(VLOOKUP(F472,'早评-120'!E:H,4,0),0)</f>
        <v>0</v>
      </c>
      <c r="BF472">
        <f t="shared" si="56"/>
        <v>0</v>
      </c>
      <c r="BG472">
        <f t="shared" si="57"/>
        <v>0</v>
      </c>
      <c r="BH472">
        <f t="shared" si="58"/>
        <v>0</v>
      </c>
      <c r="BQ472" s="45">
        <f t="shared" si="59"/>
        <v>0</v>
      </c>
      <c r="BR472">
        <f>SUMIFS('9月销毁明细'!D:D,'9月销毁明细'!A:A,E472,'9月销毁明细'!H:H,"Sellable")</f>
        <v>0</v>
      </c>
      <c r="BS472">
        <f>SUMIFS('9月销毁明细'!G:G,'9月销毁明细'!A:A,E472,'9月销毁明细'!H:H,"Sellable")</f>
        <v>0</v>
      </c>
      <c r="BT472">
        <f>SUMIFS('9月销毁明细'!D:D,'9月销毁明细'!A:A,E472,'9月销毁明细'!H:H,"Unsellable")</f>
        <v>0</v>
      </c>
      <c r="BU472">
        <f>SUMIFS('9月销毁明细'!G:G,'9月销毁明细'!A:A,E472,'9月销毁明细'!H:H,"Unsellable")</f>
        <v>0</v>
      </c>
      <c r="BW472">
        <f>IFERROR(I472*VLOOKUP(F472,'9.3成本表'!C:L,10,0),0)</f>
        <v>0</v>
      </c>
      <c r="BX472">
        <f t="shared" si="60"/>
        <v>0</v>
      </c>
      <c r="CC472" s="45">
        <f t="shared" si="61"/>
        <v>0</v>
      </c>
      <c r="CD472" s="45">
        <f t="shared" si="62"/>
        <v>0</v>
      </c>
      <c r="CE472" s="45">
        <f t="shared" si="63"/>
        <v>0</v>
      </c>
    </row>
    <row r="473" spans="4:83" x14ac:dyDescent="0.25">
      <c r="D473" s="20" t="s">
        <v>1055</v>
      </c>
      <c r="E473" s="20" t="s">
        <v>1056</v>
      </c>
      <c r="F473" s="20">
        <v>4127</v>
      </c>
      <c r="G473">
        <v>467</v>
      </c>
      <c r="H473" s="20"/>
      <c r="I473">
        <f>SUMIFS('总明细 源文件后台下'!G:G,'总明细 源文件后台下'!E:E,E473,'总明细 源文件后台下'!C:C,"Order")</f>
        <v>0</v>
      </c>
      <c r="J473">
        <f>SUMIFS('总明细 源文件后台下'!M:M,'总明细 源文件后台下'!E:E,E473,'总明细 源文件后台下'!C:C,"Order")</f>
        <v>0</v>
      </c>
      <c r="K473">
        <f>SUMIFS('总明细 源文件后台下'!N:N,'总明细 源文件后台下'!E:E,E473,'总明细 源文件后台下'!C:C,"Order")</f>
        <v>0</v>
      </c>
      <c r="L473">
        <f>SUMIFS('总明细 源文件后台下'!O:O,'总明细 源文件后台下'!E:E,E473,'总明细 源文件后台下'!C:C,"Order")</f>
        <v>0</v>
      </c>
      <c r="M473">
        <f>SUMIFS('总明细 源文件后台下'!P:P,'总明细 源文件后台下'!E:E,E473,'总明细 源文件后台下'!C:C,"Order")</f>
        <v>0</v>
      </c>
      <c r="N473">
        <f>SUMIFS('总明细 源文件后台下'!Q:Q,'总明细 源文件后台下'!E:E,E473,'总明细 源文件后台下'!C:C,"Order")</f>
        <v>0</v>
      </c>
      <c r="O473">
        <f>SUMIFS('总明细 源文件后台下'!R:R,'总明细 源文件后台下'!E:E,E473,'总明细 源文件后台下'!C:C,"Order")</f>
        <v>0</v>
      </c>
      <c r="P473">
        <f>SUMIFS('总明细 源文件后台下'!S:S,'总明细 源文件后台下'!E:E,E473,'总明细 源文件后台下'!C:C,"Order")</f>
        <v>0</v>
      </c>
      <c r="Q473">
        <f>SUMIFS('总明细 源文件后台下'!T:T,'总明细 源文件后台下'!E:E,E473,'总明细 源文件后台下'!C:C,"Order")</f>
        <v>0</v>
      </c>
      <c r="R473">
        <f>SUMIFS('总明细 源文件后台下'!U:U,'总明细 源文件后台下'!E:E,E473,'总明细 源文件后台下'!C:C,"Order")</f>
        <v>0</v>
      </c>
      <c r="S473">
        <f>SUMIFS('总明细 源文件后台下'!V:V,'总明细 源文件后台下'!E:E,E473,'总明细 源文件后台下'!C:C,"Order")</f>
        <v>0</v>
      </c>
      <c r="T473">
        <f>SUMIFS('总明细 源文件后台下'!W:W,'总明细 源文件后台下'!E:E,E473,'总明细 源文件后台下'!C:C,"Order")</f>
        <v>0</v>
      </c>
      <c r="U473">
        <f>SUMIFS('总明细 源文件后台下'!G:G,'总明细 源文件后台下'!E:E,E473,'总明细 源文件后台下'!C:C,"Refund")</f>
        <v>0</v>
      </c>
      <c r="V473">
        <f>SUMIFS('总明细 源文件后台下'!M:M,'总明细 源文件后台下'!E:E,E473,'总明细 源文件后台下'!C:C,"Refund")</f>
        <v>0</v>
      </c>
      <c r="W473">
        <f>SUMIFS('总明细 源文件后台下'!N:N,'总明细 源文件后台下'!E:E,E473,'总明细 源文件后台下'!C:C,"Refund")</f>
        <v>0</v>
      </c>
      <c r="X473">
        <f>SUMIFS('总明细 源文件后台下'!O:O,'总明细 源文件后台下'!E:E,E473,'总明细 源文件后台下'!C:C,"Refund")</f>
        <v>0</v>
      </c>
      <c r="Y473">
        <f>SUMIFS('总明细 源文件后台下'!P:P,'总明细 源文件后台下'!E:E,E473,'总明细 源文件后台下'!C:C,"Refund")</f>
        <v>0</v>
      </c>
      <c r="Z473">
        <f>SUMIFS('总明细 源文件后台下'!Q:Q,'总明细 源文件后台下'!E:E,E473,'总明细 源文件后台下'!C:C,"Refund")</f>
        <v>0</v>
      </c>
      <c r="AA473">
        <f>SUMIFS('总明细 源文件后台下'!R:R,'总明细 源文件后台下'!E:E,E473,'总明细 源文件后台下'!C:C,"Refund")</f>
        <v>0</v>
      </c>
      <c r="AB473">
        <f>SUMIFS('总明细 源文件后台下'!S:S,'总明细 源文件后台下'!E:E,E473,'总明细 源文件后台下'!C:C,"Refund")</f>
        <v>0</v>
      </c>
      <c r="AC473">
        <f>SUMIFS('总明细 源文件后台下'!T:T,'总明细 源文件后台下'!E:E,E473,'总明细 源文件后台下'!C:C,"Refund")</f>
        <v>0</v>
      </c>
      <c r="AD473">
        <f>SUMIFS('总明细 源文件后台下'!U:U,'总明细 源文件后台下'!E:E,E473,'总明细 源文件后台下'!C:C,"Refund")</f>
        <v>0</v>
      </c>
      <c r="AE473">
        <f>SUMIFS('总明细 源文件后台下'!V:V,'总明细 源文件后台下'!E:E,E473,'总明细 源文件后台下'!C:C,"Refund")</f>
        <v>0</v>
      </c>
      <c r="AF473">
        <f>SUMIFS('总明细 源文件后台下'!W:W,'总明细 源文件后台下'!E:E,E473,'总明细 源文件后台下'!C:C,"Refund")</f>
        <v>0</v>
      </c>
      <c r="AK473">
        <f>(SUMIF('广告费 源文件后台下'!G:G,E473,'广告费 源文件后台下'!M:M))*-1</f>
        <v>0</v>
      </c>
      <c r="AL473">
        <f>SUMIFS('总明细 源文件后台下'!W:W,'总明细 源文件后台下'!E:E,E473,'总明细 源文件后台下'!C:C,"Adjustment",'总明细 源文件后台下'!F:F,"FBA Inventory Reimbursement - Customer Return")</f>
        <v>0</v>
      </c>
      <c r="AM473">
        <f>SUMIFS('总明细 源文件后台下'!W:W,'总明细 源文件后台下'!E:E,E473,'总明细 源文件后台下'!C:C,"Adjustment",'总明细 源文件后台下'!F:F,"FBA Inventory Reimbursement - Damaged:Warehouse")</f>
        <v>0</v>
      </c>
      <c r="AN473">
        <f>SUMIFS('总明细 源文件后台下'!W:W,'总明细 源文件后台下'!E:E,E473,'总明细 源文件后台下'!C:C,"Adjustment",'总明细 源文件后台下'!F:F,"FBA Inventory Reimbursement - Customer Service Issue")</f>
        <v>0</v>
      </c>
      <c r="AO473">
        <f>SUMIFS('总明细 源文件后台下'!W:W,'总明细 源文件后台下'!E:E,E473,'总明细 源文件后台下'!C:C,"Adjustment",'总明细 源文件后台下'!F:F,"FBA Inventory Reimbursement - Fee Correction")</f>
        <v>0</v>
      </c>
      <c r="AP473">
        <f>SUMIFS('总明细 源文件后台下'!W:W,'总明细 源文件后台下'!E:E,E473,'总明细 源文件后台下'!C:C,"Adjustment",'总明细 源文件后台下'!F:F,"FBA Inventory Reimbursement - General Adjustment")</f>
        <v>0</v>
      </c>
      <c r="AQ473">
        <f>SUMIFS('总明细 源文件后台下'!W:W,'总明细 源文件后台下'!E:E,E473,'总明细 源文件后台下'!C:C,"Adjustment",'总明细 源文件后台下'!F:F,"FBA Inventory Reimbursement - Lost:Inbound")</f>
        <v>0</v>
      </c>
      <c r="AR473">
        <f>SUMIFS('总明细 源文件后台下'!W:W,'总明细 源文件后台下'!E:E,E473,'总明细 源文件后台下'!C:C,"Adjustment",'总明细 源文件后台下'!F:F,"FBA Inventory Reimbursement - Lost:Warehouse")</f>
        <v>0</v>
      </c>
      <c r="AS473">
        <f>SUMIFS('总明细 源文件后台下'!W:W,'总明细 源文件后台下'!E:E,E473,'总明细 源文件后台下'!C:C,"Adjustment",'总明细 源文件后台下'!F:F,"Non-subscription Fee Adjustment")</f>
        <v>0</v>
      </c>
      <c r="AT473">
        <f>SUMIFS('总明细 源文件后台下'!W:W,'总明细 源文件后台下'!E:E,E473,'总明细 源文件后台下'!C:C,"Adjustment",'总明细 源文件后台下'!F:F,"FBA Inventory Placement Service Fee")</f>
        <v>0</v>
      </c>
      <c r="AV473">
        <f>SUMIF('FBA Customer Return Per Unit Fe'!B:B,E473,'FBA Customer Return Per Unit Fe'!C:C)</f>
        <v>0</v>
      </c>
      <c r="AX473">
        <f>(SUMIF('仓储费 源文件后台下'!C:C,E473,'仓储费 源文件后台下'!V:V))*-1</f>
        <v>0</v>
      </c>
      <c r="AZ473">
        <f>SUMIF('Disposal Fee销毁费用-160.95'!B:B,E473,'Disposal Fee销毁费用-160.95'!D:D)*-1</f>
        <v>0</v>
      </c>
      <c r="BC473">
        <f>IFERROR(VLOOKUP(F473,'优惠券-86.4'!F:I,4,0),0)</f>
        <v>0</v>
      </c>
      <c r="BD473">
        <f>IFERROR(VLOOKUP(F473,'早评-120'!E:H,4,0),0)</f>
        <v>0</v>
      </c>
      <c r="BF473">
        <f t="shared" si="56"/>
        <v>0</v>
      </c>
      <c r="BG473">
        <f t="shared" si="57"/>
        <v>0</v>
      </c>
      <c r="BH473">
        <f t="shared" si="58"/>
        <v>0</v>
      </c>
      <c r="BQ473" s="45">
        <f t="shared" si="59"/>
        <v>0</v>
      </c>
      <c r="BR473">
        <f>SUMIFS('9月销毁明细'!D:D,'9月销毁明细'!A:A,E473,'9月销毁明细'!H:H,"Sellable")</f>
        <v>0</v>
      </c>
      <c r="BS473">
        <f>SUMIFS('9月销毁明细'!G:G,'9月销毁明细'!A:A,E473,'9月销毁明细'!H:H,"Sellable")</f>
        <v>0</v>
      </c>
      <c r="BT473">
        <f>SUMIFS('9月销毁明细'!D:D,'9月销毁明细'!A:A,E473,'9月销毁明细'!H:H,"Unsellable")</f>
        <v>0</v>
      </c>
      <c r="BU473">
        <f>SUMIFS('9月销毁明细'!G:G,'9月销毁明细'!A:A,E473,'9月销毁明细'!H:H,"Unsellable")</f>
        <v>0</v>
      </c>
      <c r="BW473">
        <f>IFERROR(I473*VLOOKUP(F473,'9.3成本表'!C:L,10,0),0)</f>
        <v>0</v>
      </c>
      <c r="BX473">
        <f t="shared" si="60"/>
        <v>0</v>
      </c>
      <c r="CC473" s="45">
        <f t="shared" si="61"/>
        <v>0</v>
      </c>
      <c r="CD473" s="45">
        <f t="shared" si="62"/>
        <v>0</v>
      </c>
      <c r="CE473" s="45">
        <f t="shared" si="63"/>
        <v>0</v>
      </c>
    </row>
    <row r="474" spans="4:83" x14ac:dyDescent="0.25">
      <c r="D474" s="20" t="s">
        <v>1057</v>
      </c>
      <c r="E474" s="20" t="s">
        <v>1058</v>
      </c>
      <c r="F474" s="20">
        <v>4127</v>
      </c>
      <c r="G474">
        <v>468</v>
      </c>
      <c r="H474" s="20"/>
      <c r="I474">
        <f>SUMIFS('总明细 源文件后台下'!G:G,'总明细 源文件后台下'!E:E,E474,'总明细 源文件后台下'!C:C,"Order")</f>
        <v>0</v>
      </c>
      <c r="J474">
        <f>SUMIFS('总明细 源文件后台下'!M:M,'总明细 源文件后台下'!E:E,E474,'总明细 源文件后台下'!C:C,"Order")</f>
        <v>0</v>
      </c>
      <c r="K474">
        <f>SUMIFS('总明细 源文件后台下'!N:N,'总明细 源文件后台下'!E:E,E474,'总明细 源文件后台下'!C:C,"Order")</f>
        <v>0</v>
      </c>
      <c r="L474">
        <f>SUMIFS('总明细 源文件后台下'!O:O,'总明细 源文件后台下'!E:E,E474,'总明细 源文件后台下'!C:C,"Order")</f>
        <v>0</v>
      </c>
      <c r="M474">
        <f>SUMIFS('总明细 源文件后台下'!P:P,'总明细 源文件后台下'!E:E,E474,'总明细 源文件后台下'!C:C,"Order")</f>
        <v>0</v>
      </c>
      <c r="N474">
        <f>SUMIFS('总明细 源文件后台下'!Q:Q,'总明细 源文件后台下'!E:E,E474,'总明细 源文件后台下'!C:C,"Order")</f>
        <v>0</v>
      </c>
      <c r="O474">
        <f>SUMIFS('总明细 源文件后台下'!R:R,'总明细 源文件后台下'!E:E,E474,'总明细 源文件后台下'!C:C,"Order")</f>
        <v>0</v>
      </c>
      <c r="P474">
        <f>SUMIFS('总明细 源文件后台下'!S:S,'总明细 源文件后台下'!E:E,E474,'总明细 源文件后台下'!C:C,"Order")</f>
        <v>0</v>
      </c>
      <c r="Q474">
        <f>SUMIFS('总明细 源文件后台下'!T:T,'总明细 源文件后台下'!E:E,E474,'总明细 源文件后台下'!C:C,"Order")</f>
        <v>0</v>
      </c>
      <c r="R474">
        <f>SUMIFS('总明细 源文件后台下'!U:U,'总明细 源文件后台下'!E:E,E474,'总明细 源文件后台下'!C:C,"Order")</f>
        <v>0</v>
      </c>
      <c r="S474">
        <f>SUMIFS('总明细 源文件后台下'!V:V,'总明细 源文件后台下'!E:E,E474,'总明细 源文件后台下'!C:C,"Order")</f>
        <v>0</v>
      </c>
      <c r="T474">
        <f>SUMIFS('总明细 源文件后台下'!W:W,'总明细 源文件后台下'!E:E,E474,'总明细 源文件后台下'!C:C,"Order")</f>
        <v>0</v>
      </c>
      <c r="U474">
        <f>SUMIFS('总明细 源文件后台下'!G:G,'总明细 源文件后台下'!E:E,E474,'总明细 源文件后台下'!C:C,"Refund")</f>
        <v>0</v>
      </c>
      <c r="V474">
        <f>SUMIFS('总明细 源文件后台下'!M:M,'总明细 源文件后台下'!E:E,E474,'总明细 源文件后台下'!C:C,"Refund")</f>
        <v>0</v>
      </c>
      <c r="W474">
        <f>SUMIFS('总明细 源文件后台下'!N:N,'总明细 源文件后台下'!E:E,E474,'总明细 源文件后台下'!C:C,"Refund")</f>
        <v>0</v>
      </c>
      <c r="X474">
        <f>SUMIFS('总明细 源文件后台下'!O:O,'总明细 源文件后台下'!E:E,E474,'总明细 源文件后台下'!C:C,"Refund")</f>
        <v>0</v>
      </c>
      <c r="Y474">
        <f>SUMIFS('总明细 源文件后台下'!P:P,'总明细 源文件后台下'!E:E,E474,'总明细 源文件后台下'!C:C,"Refund")</f>
        <v>0</v>
      </c>
      <c r="Z474">
        <f>SUMIFS('总明细 源文件后台下'!Q:Q,'总明细 源文件后台下'!E:E,E474,'总明细 源文件后台下'!C:C,"Refund")</f>
        <v>0</v>
      </c>
      <c r="AA474">
        <f>SUMIFS('总明细 源文件后台下'!R:R,'总明细 源文件后台下'!E:E,E474,'总明细 源文件后台下'!C:C,"Refund")</f>
        <v>0</v>
      </c>
      <c r="AB474">
        <f>SUMIFS('总明细 源文件后台下'!S:S,'总明细 源文件后台下'!E:E,E474,'总明细 源文件后台下'!C:C,"Refund")</f>
        <v>0</v>
      </c>
      <c r="AC474">
        <f>SUMIFS('总明细 源文件后台下'!T:T,'总明细 源文件后台下'!E:E,E474,'总明细 源文件后台下'!C:C,"Refund")</f>
        <v>0</v>
      </c>
      <c r="AD474">
        <f>SUMIFS('总明细 源文件后台下'!U:U,'总明细 源文件后台下'!E:E,E474,'总明细 源文件后台下'!C:C,"Refund")</f>
        <v>0</v>
      </c>
      <c r="AE474">
        <f>SUMIFS('总明细 源文件后台下'!V:V,'总明细 源文件后台下'!E:E,E474,'总明细 源文件后台下'!C:C,"Refund")</f>
        <v>0</v>
      </c>
      <c r="AF474">
        <f>SUMIFS('总明细 源文件后台下'!W:W,'总明细 源文件后台下'!E:E,E474,'总明细 源文件后台下'!C:C,"Refund")</f>
        <v>0</v>
      </c>
      <c r="AK474">
        <f>(SUMIF('广告费 源文件后台下'!G:G,E474,'广告费 源文件后台下'!M:M))*-1</f>
        <v>0</v>
      </c>
      <c r="AL474">
        <f>SUMIFS('总明细 源文件后台下'!W:W,'总明细 源文件后台下'!E:E,E474,'总明细 源文件后台下'!C:C,"Adjustment",'总明细 源文件后台下'!F:F,"FBA Inventory Reimbursement - Customer Return")</f>
        <v>0</v>
      </c>
      <c r="AM474">
        <f>SUMIFS('总明细 源文件后台下'!W:W,'总明细 源文件后台下'!E:E,E474,'总明细 源文件后台下'!C:C,"Adjustment",'总明细 源文件后台下'!F:F,"FBA Inventory Reimbursement - Damaged:Warehouse")</f>
        <v>0</v>
      </c>
      <c r="AN474">
        <f>SUMIFS('总明细 源文件后台下'!W:W,'总明细 源文件后台下'!E:E,E474,'总明细 源文件后台下'!C:C,"Adjustment",'总明细 源文件后台下'!F:F,"FBA Inventory Reimbursement - Customer Service Issue")</f>
        <v>0</v>
      </c>
      <c r="AO474">
        <f>SUMIFS('总明细 源文件后台下'!W:W,'总明细 源文件后台下'!E:E,E474,'总明细 源文件后台下'!C:C,"Adjustment",'总明细 源文件后台下'!F:F,"FBA Inventory Reimbursement - Fee Correction")</f>
        <v>0</v>
      </c>
      <c r="AP474">
        <f>SUMIFS('总明细 源文件后台下'!W:W,'总明细 源文件后台下'!E:E,E474,'总明细 源文件后台下'!C:C,"Adjustment",'总明细 源文件后台下'!F:F,"FBA Inventory Reimbursement - General Adjustment")</f>
        <v>0</v>
      </c>
      <c r="AQ474">
        <f>SUMIFS('总明细 源文件后台下'!W:W,'总明细 源文件后台下'!E:E,E474,'总明细 源文件后台下'!C:C,"Adjustment",'总明细 源文件后台下'!F:F,"FBA Inventory Reimbursement - Lost:Inbound")</f>
        <v>0</v>
      </c>
      <c r="AR474">
        <f>SUMIFS('总明细 源文件后台下'!W:W,'总明细 源文件后台下'!E:E,E474,'总明细 源文件后台下'!C:C,"Adjustment",'总明细 源文件后台下'!F:F,"FBA Inventory Reimbursement - Lost:Warehouse")</f>
        <v>0</v>
      </c>
      <c r="AS474">
        <f>SUMIFS('总明细 源文件后台下'!W:W,'总明细 源文件后台下'!E:E,E474,'总明细 源文件后台下'!C:C,"Adjustment",'总明细 源文件后台下'!F:F,"Non-subscription Fee Adjustment")</f>
        <v>0</v>
      </c>
      <c r="AT474">
        <f>SUMIFS('总明细 源文件后台下'!W:W,'总明细 源文件后台下'!E:E,E474,'总明细 源文件后台下'!C:C,"Adjustment",'总明细 源文件后台下'!F:F,"FBA Inventory Placement Service Fee")</f>
        <v>0</v>
      </c>
      <c r="AV474">
        <f>SUMIF('FBA Customer Return Per Unit Fe'!B:B,E474,'FBA Customer Return Per Unit Fe'!C:C)</f>
        <v>0</v>
      </c>
      <c r="AX474">
        <f>(SUMIF('仓储费 源文件后台下'!C:C,E474,'仓储费 源文件后台下'!V:V))*-1</f>
        <v>0</v>
      </c>
      <c r="AZ474">
        <f>SUMIF('Disposal Fee销毁费用-160.95'!B:B,E474,'Disposal Fee销毁费用-160.95'!D:D)*-1</f>
        <v>0</v>
      </c>
      <c r="BC474">
        <f>IFERROR(VLOOKUP(F474,'优惠券-86.4'!F:I,4,0),0)</f>
        <v>0</v>
      </c>
      <c r="BD474">
        <f>IFERROR(VLOOKUP(F474,'早评-120'!E:H,4,0),0)</f>
        <v>0</v>
      </c>
      <c r="BF474">
        <f t="shared" si="56"/>
        <v>0</v>
      </c>
      <c r="BG474">
        <f t="shared" si="57"/>
        <v>0</v>
      </c>
      <c r="BH474">
        <f t="shared" si="58"/>
        <v>0</v>
      </c>
      <c r="BQ474" s="45">
        <f t="shared" si="59"/>
        <v>0</v>
      </c>
      <c r="BR474">
        <f>SUMIFS('9月销毁明细'!D:D,'9月销毁明细'!A:A,E474,'9月销毁明细'!H:H,"Sellable")</f>
        <v>0</v>
      </c>
      <c r="BS474">
        <f>SUMIFS('9月销毁明细'!G:G,'9月销毁明细'!A:A,E474,'9月销毁明细'!H:H,"Sellable")</f>
        <v>0</v>
      </c>
      <c r="BT474">
        <f>SUMIFS('9月销毁明细'!D:D,'9月销毁明细'!A:A,E474,'9月销毁明细'!H:H,"Unsellable")</f>
        <v>0</v>
      </c>
      <c r="BU474">
        <f>SUMIFS('9月销毁明细'!G:G,'9月销毁明细'!A:A,E474,'9月销毁明细'!H:H,"Unsellable")</f>
        <v>0</v>
      </c>
      <c r="BW474">
        <f>IFERROR(I474*VLOOKUP(F474,'9.3成本表'!C:L,10,0),0)</f>
        <v>0</v>
      </c>
      <c r="BX474">
        <f t="shared" si="60"/>
        <v>0</v>
      </c>
      <c r="CC474" s="45">
        <f t="shared" si="61"/>
        <v>0</v>
      </c>
      <c r="CD474" s="45">
        <f t="shared" si="62"/>
        <v>0</v>
      </c>
      <c r="CE474" s="45">
        <f t="shared" si="63"/>
        <v>0</v>
      </c>
    </row>
    <row r="475" spans="4:83" x14ac:dyDescent="0.25">
      <c r="D475" s="20" t="s">
        <v>1059</v>
      </c>
      <c r="E475" s="20" t="s">
        <v>1060</v>
      </c>
      <c r="F475" s="20">
        <v>4127</v>
      </c>
      <c r="G475">
        <v>469</v>
      </c>
      <c r="H475" s="20"/>
      <c r="I475">
        <f>SUMIFS('总明细 源文件后台下'!G:G,'总明细 源文件后台下'!E:E,E475,'总明细 源文件后台下'!C:C,"Order")</f>
        <v>0</v>
      </c>
      <c r="J475">
        <f>SUMIFS('总明细 源文件后台下'!M:M,'总明细 源文件后台下'!E:E,E475,'总明细 源文件后台下'!C:C,"Order")</f>
        <v>0</v>
      </c>
      <c r="K475">
        <f>SUMIFS('总明细 源文件后台下'!N:N,'总明细 源文件后台下'!E:E,E475,'总明细 源文件后台下'!C:C,"Order")</f>
        <v>0</v>
      </c>
      <c r="L475">
        <f>SUMIFS('总明细 源文件后台下'!O:O,'总明细 源文件后台下'!E:E,E475,'总明细 源文件后台下'!C:C,"Order")</f>
        <v>0</v>
      </c>
      <c r="M475">
        <f>SUMIFS('总明细 源文件后台下'!P:P,'总明细 源文件后台下'!E:E,E475,'总明细 源文件后台下'!C:C,"Order")</f>
        <v>0</v>
      </c>
      <c r="N475">
        <f>SUMIFS('总明细 源文件后台下'!Q:Q,'总明细 源文件后台下'!E:E,E475,'总明细 源文件后台下'!C:C,"Order")</f>
        <v>0</v>
      </c>
      <c r="O475">
        <f>SUMIFS('总明细 源文件后台下'!R:R,'总明细 源文件后台下'!E:E,E475,'总明细 源文件后台下'!C:C,"Order")</f>
        <v>0</v>
      </c>
      <c r="P475">
        <f>SUMIFS('总明细 源文件后台下'!S:S,'总明细 源文件后台下'!E:E,E475,'总明细 源文件后台下'!C:C,"Order")</f>
        <v>0</v>
      </c>
      <c r="Q475">
        <f>SUMIFS('总明细 源文件后台下'!T:T,'总明细 源文件后台下'!E:E,E475,'总明细 源文件后台下'!C:C,"Order")</f>
        <v>0</v>
      </c>
      <c r="R475">
        <f>SUMIFS('总明细 源文件后台下'!U:U,'总明细 源文件后台下'!E:E,E475,'总明细 源文件后台下'!C:C,"Order")</f>
        <v>0</v>
      </c>
      <c r="S475">
        <f>SUMIFS('总明细 源文件后台下'!V:V,'总明细 源文件后台下'!E:E,E475,'总明细 源文件后台下'!C:C,"Order")</f>
        <v>0</v>
      </c>
      <c r="T475">
        <f>SUMIFS('总明细 源文件后台下'!W:W,'总明细 源文件后台下'!E:E,E475,'总明细 源文件后台下'!C:C,"Order")</f>
        <v>0</v>
      </c>
      <c r="U475">
        <f>SUMIFS('总明细 源文件后台下'!G:G,'总明细 源文件后台下'!E:E,E475,'总明细 源文件后台下'!C:C,"Refund")</f>
        <v>0</v>
      </c>
      <c r="V475">
        <f>SUMIFS('总明细 源文件后台下'!M:M,'总明细 源文件后台下'!E:E,E475,'总明细 源文件后台下'!C:C,"Refund")</f>
        <v>0</v>
      </c>
      <c r="W475">
        <f>SUMIFS('总明细 源文件后台下'!N:N,'总明细 源文件后台下'!E:E,E475,'总明细 源文件后台下'!C:C,"Refund")</f>
        <v>0</v>
      </c>
      <c r="X475">
        <f>SUMIFS('总明细 源文件后台下'!O:O,'总明细 源文件后台下'!E:E,E475,'总明细 源文件后台下'!C:C,"Refund")</f>
        <v>0</v>
      </c>
      <c r="Y475">
        <f>SUMIFS('总明细 源文件后台下'!P:P,'总明细 源文件后台下'!E:E,E475,'总明细 源文件后台下'!C:C,"Refund")</f>
        <v>0</v>
      </c>
      <c r="Z475">
        <f>SUMIFS('总明细 源文件后台下'!Q:Q,'总明细 源文件后台下'!E:E,E475,'总明细 源文件后台下'!C:C,"Refund")</f>
        <v>0</v>
      </c>
      <c r="AA475">
        <f>SUMIFS('总明细 源文件后台下'!R:R,'总明细 源文件后台下'!E:E,E475,'总明细 源文件后台下'!C:C,"Refund")</f>
        <v>0</v>
      </c>
      <c r="AB475">
        <f>SUMIFS('总明细 源文件后台下'!S:S,'总明细 源文件后台下'!E:E,E475,'总明细 源文件后台下'!C:C,"Refund")</f>
        <v>0</v>
      </c>
      <c r="AC475">
        <f>SUMIFS('总明细 源文件后台下'!T:T,'总明细 源文件后台下'!E:E,E475,'总明细 源文件后台下'!C:C,"Refund")</f>
        <v>0</v>
      </c>
      <c r="AD475">
        <f>SUMIFS('总明细 源文件后台下'!U:U,'总明细 源文件后台下'!E:E,E475,'总明细 源文件后台下'!C:C,"Refund")</f>
        <v>0</v>
      </c>
      <c r="AE475">
        <f>SUMIFS('总明细 源文件后台下'!V:V,'总明细 源文件后台下'!E:E,E475,'总明细 源文件后台下'!C:C,"Refund")</f>
        <v>0</v>
      </c>
      <c r="AF475">
        <f>SUMIFS('总明细 源文件后台下'!W:W,'总明细 源文件后台下'!E:E,E475,'总明细 源文件后台下'!C:C,"Refund")</f>
        <v>0</v>
      </c>
      <c r="AK475">
        <f>(SUMIF('广告费 源文件后台下'!G:G,E475,'广告费 源文件后台下'!M:M))*-1</f>
        <v>0</v>
      </c>
      <c r="AL475">
        <f>SUMIFS('总明细 源文件后台下'!W:W,'总明细 源文件后台下'!E:E,E475,'总明细 源文件后台下'!C:C,"Adjustment",'总明细 源文件后台下'!F:F,"FBA Inventory Reimbursement - Customer Return")</f>
        <v>0</v>
      </c>
      <c r="AM475">
        <f>SUMIFS('总明细 源文件后台下'!W:W,'总明细 源文件后台下'!E:E,E475,'总明细 源文件后台下'!C:C,"Adjustment",'总明细 源文件后台下'!F:F,"FBA Inventory Reimbursement - Damaged:Warehouse")</f>
        <v>0</v>
      </c>
      <c r="AN475">
        <f>SUMIFS('总明细 源文件后台下'!W:W,'总明细 源文件后台下'!E:E,E475,'总明细 源文件后台下'!C:C,"Adjustment",'总明细 源文件后台下'!F:F,"FBA Inventory Reimbursement - Customer Service Issue")</f>
        <v>0</v>
      </c>
      <c r="AO475">
        <f>SUMIFS('总明细 源文件后台下'!W:W,'总明细 源文件后台下'!E:E,E475,'总明细 源文件后台下'!C:C,"Adjustment",'总明细 源文件后台下'!F:F,"FBA Inventory Reimbursement - Fee Correction")</f>
        <v>0</v>
      </c>
      <c r="AP475">
        <f>SUMIFS('总明细 源文件后台下'!W:W,'总明细 源文件后台下'!E:E,E475,'总明细 源文件后台下'!C:C,"Adjustment",'总明细 源文件后台下'!F:F,"FBA Inventory Reimbursement - General Adjustment")</f>
        <v>0</v>
      </c>
      <c r="AQ475">
        <f>SUMIFS('总明细 源文件后台下'!W:W,'总明细 源文件后台下'!E:E,E475,'总明细 源文件后台下'!C:C,"Adjustment",'总明细 源文件后台下'!F:F,"FBA Inventory Reimbursement - Lost:Inbound")</f>
        <v>0</v>
      </c>
      <c r="AR475">
        <f>SUMIFS('总明细 源文件后台下'!W:W,'总明细 源文件后台下'!E:E,E475,'总明细 源文件后台下'!C:C,"Adjustment",'总明细 源文件后台下'!F:F,"FBA Inventory Reimbursement - Lost:Warehouse")</f>
        <v>0</v>
      </c>
      <c r="AS475">
        <f>SUMIFS('总明细 源文件后台下'!W:W,'总明细 源文件后台下'!E:E,E475,'总明细 源文件后台下'!C:C,"Adjustment",'总明细 源文件后台下'!F:F,"Non-subscription Fee Adjustment")</f>
        <v>0</v>
      </c>
      <c r="AT475">
        <f>SUMIFS('总明细 源文件后台下'!W:W,'总明细 源文件后台下'!E:E,E475,'总明细 源文件后台下'!C:C,"Adjustment",'总明细 源文件后台下'!F:F,"FBA Inventory Placement Service Fee")</f>
        <v>0</v>
      </c>
      <c r="AV475">
        <f>SUMIF('FBA Customer Return Per Unit Fe'!B:B,E475,'FBA Customer Return Per Unit Fe'!C:C)</f>
        <v>0</v>
      </c>
      <c r="AX475">
        <f>(SUMIF('仓储费 源文件后台下'!C:C,E475,'仓储费 源文件后台下'!V:V))*-1</f>
        <v>0</v>
      </c>
      <c r="AZ475">
        <f>SUMIF('Disposal Fee销毁费用-160.95'!B:B,E475,'Disposal Fee销毁费用-160.95'!D:D)*-1</f>
        <v>0</v>
      </c>
      <c r="BC475">
        <f>IFERROR(VLOOKUP(F475,'优惠券-86.4'!F:I,4,0),0)</f>
        <v>0</v>
      </c>
      <c r="BD475">
        <f>IFERROR(VLOOKUP(F475,'早评-120'!E:H,4,0),0)</f>
        <v>0</v>
      </c>
      <c r="BF475">
        <f t="shared" si="56"/>
        <v>0</v>
      </c>
      <c r="BG475">
        <f t="shared" si="57"/>
        <v>0</v>
      </c>
      <c r="BH475">
        <f t="shared" si="58"/>
        <v>0</v>
      </c>
      <c r="BQ475" s="45">
        <f t="shared" si="59"/>
        <v>0</v>
      </c>
      <c r="BR475">
        <f>SUMIFS('9月销毁明细'!D:D,'9月销毁明细'!A:A,E475,'9月销毁明细'!H:H,"Sellable")</f>
        <v>0</v>
      </c>
      <c r="BS475">
        <f>SUMIFS('9月销毁明细'!G:G,'9月销毁明细'!A:A,E475,'9月销毁明细'!H:H,"Sellable")</f>
        <v>0</v>
      </c>
      <c r="BT475">
        <f>SUMIFS('9月销毁明细'!D:D,'9月销毁明细'!A:A,E475,'9月销毁明细'!H:H,"Unsellable")</f>
        <v>0</v>
      </c>
      <c r="BU475">
        <f>SUMIFS('9月销毁明细'!G:G,'9月销毁明细'!A:A,E475,'9月销毁明细'!H:H,"Unsellable")</f>
        <v>0</v>
      </c>
      <c r="BW475">
        <f>IFERROR(I475*VLOOKUP(F475,'9.3成本表'!C:L,10,0),0)</f>
        <v>0</v>
      </c>
      <c r="BX475">
        <f t="shared" si="60"/>
        <v>0</v>
      </c>
      <c r="CC475" s="45">
        <f t="shared" si="61"/>
        <v>0</v>
      </c>
      <c r="CD475" s="45">
        <f t="shared" si="62"/>
        <v>0</v>
      </c>
      <c r="CE475" s="45">
        <f t="shared" si="63"/>
        <v>0</v>
      </c>
    </row>
    <row r="476" spans="4:83" x14ac:dyDescent="0.25">
      <c r="D476" s="20" t="s">
        <v>1061</v>
      </c>
      <c r="E476" s="20" t="s">
        <v>1062</v>
      </c>
      <c r="F476" s="20">
        <v>4127</v>
      </c>
      <c r="G476">
        <v>470</v>
      </c>
      <c r="H476" s="20"/>
      <c r="I476">
        <f>SUMIFS('总明细 源文件后台下'!G:G,'总明细 源文件后台下'!E:E,E476,'总明细 源文件后台下'!C:C,"Order")</f>
        <v>0</v>
      </c>
      <c r="J476">
        <f>SUMIFS('总明细 源文件后台下'!M:M,'总明细 源文件后台下'!E:E,E476,'总明细 源文件后台下'!C:C,"Order")</f>
        <v>0</v>
      </c>
      <c r="K476">
        <f>SUMIFS('总明细 源文件后台下'!N:N,'总明细 源文件后台下'!E:E,E476,'总明细 源文件后台下'!C:C,"Order")</f>
        <v>0</v>
      </c>
      <c r="L476">
        <f>SUMIFS('总明细 源文件后台下'!O:O,'总明细 源文件后台下'!E:E,E476,'总明细 源文件后台下'!C:C,"Order")</f>
        <v>0</v>
      </c>
      <c r="M476">
        <f>SUMIFS('总明细 源文件后台下'!P:P,'总明细 源文件后台下'!E:E,E476,'总明细 源文件后台下'!C:C,"Order")</f>
        <v>0</v>
      </c>
      <c r="N476">
        <f>SUMIFS('总明细 源文件后台下'!Q:Q,'总明细 源文件后台下'!E:E,E476,'总明细 源文件后台下'!C:C,"Order")</f>
        <v>0</v>
      </c>
      <c r="O476">
        <f>SUMIFS('总明细 源文件后台下'!R:R,'总明细 源文件后台下'!E:E,E476,'总明细 源文件后台下'!C:C,"Order")</f>
        <v>0</v>
      </c>
      <c r="P476">
        <f>SUMIFS('总明细 源文件后台下'!S:S,'总明细 源文件后台下'!E:E,E476,'总明细 源文件后台下'!C:C,"Order")</f>
        <v>0</v>
      </c>
      <c r="Q476">
        <f>SUMIFS('总明细 源文件后台下'!T:T,'总明细 源文件后台下'!E:E,E476,'总明细 源文件后台下'!C:C,"Order")</f>
        <v>0</v>
      </c>
      <c r="R476">
        <f>SUMIFS('总明细 源文件后台下'!U:U,'总明细 源文件后台下'!E:E,E476,'总明细 源文件后台下'!C:C,"Order")</f>
        <v>0</v>
      </c>
      <c r="S476">
        <f>SUMIFS('总明细 源文件后台下'!V:V,'总明细 源文件后台下'!E:E,E476,'总明细 源文件后台下'!C:C,"Order")</f>
        <v>0</v>
      </c>
      <c r="T476">
        <f>SUMIFS('总明细 源文件后台下'!W:W,'总明细 源文件后台下'!E:E,E476,'总明细 源文件后台下'!C:C,"Order")</f>
        <v>0</v>
      </c>
      <c r="U476">
        <f>SUMIFS('总明细 源文件后台下'!G:G,'总明细 源文件后台下'!E:E,E476,'总明细 源文件后台下'!C:C,"Refund")</f>
        <v>0</v>
      </c>
      <c r="V476">
        <f>SUMIFS('总明细 源文件后台下'!M:M,'总明细 源文件后台下'!E:E,E476,'总明细 源文件后台下'!C:C,"Refund")</f>
        <v>0</v>
      </c>
      <c r="W476">
        <f>SUMIFS('总明细 源文件后台下'!N:N,'总明细 源文件后台下'!E:E,E476,'总明细 源文件后台下'!C:C,"Refund")</f>
        <v>0</v>
      </c>
      <c r="X476">
        <f>SUMIFS('总明细 源文件后台下'!O:O,'总明细 源文件后台下'!E:E,E476,'总明细 源文件后台下'!C:C,"Refund")</f>
        <v>0</v>
      </c>
      <c r="Y476">
        <f>SUMIFS('总明细 源文件后台下'!P:P,'总明细 源文件后台下'!E:E,E476,'总明细 源文件后台下'!C:C,"Refund")</f>
        <v>0</v>
      </c>
      <c r="Z476">
        <f>SUMIFS('总明细 源文件后台下'!Q:Q,'总明细 源文件后台下'!E:E,E476,'总明细 源文件后台下'!C:C,"Refund")</f>
        <v>0</v>
      </c>
      <c r="AA476">
        <f>SUMIFS('总明细 源文件后台下'!R:R,'总明细 源文件后台下'!E:E,E476,'总明细 源文件后台下'!C:C,"Refund")</f>
        <v>0</v>
      </c>
      <c r="AB476">
        <f>SUMIFS('总明细 源文件后台下'!S:S,'总明细 源文件后台下'!E:E,E476,'总明细 源文件后台下'!C:C,"Refund")</f>
        <v>0</v>
      </c>
      <c r="AC476">
        <f>SUMIFS('总明细 源文件后台下'!T:T,'总明细 源文件后台下'!E:E,E476,'总明细 源文件后台下'!C:C,"Refund")</f>
        <v>0</v>
      </c>
      <c r="AD476">
        <f>SUMIFS('总明细 源文件后台下'!U:U,'总明细 源文件后台下'!E:E,E476,'总明细 源文件后台下'!C:C,"Refund")</f>
        <v>0</v>
      </c>
      <c r="AE476">
        <f>SUMIFS('总明细 源文件后台下'!V:V,'总明细 源文件后台下'!E:E,E476,'总明细 源文件后台下'!C:C,"Refund")</f>
        <v>0</v>
      </c>
      <c r="AF476">
        <f>SUMIFS('总明细 源文件后台下'!W:W,'总明细 源文件后台下'!E:E,E476,'总明细 源文件后台下'!C:C,"Refund")</f>
        <v>0</v>
      </c>
      <c r="AK476">
        <f>(SUMIF('广告费 源文件后台下'!G:G,E476,'广告费 源文件后台下'!M:M))*-1</f>
        <v>0</v>
      </c>
      <c r="AL476">
        <f>SUMIFS('总明细 源文件后台下'!W:W,'总明细 源文件后台下'!E:E,E476,'总明细 源文件后台下'!C:C,"Adjustment",'总明细 源文件后台下'!F:F,"FBA Inventory Reimbursement - Customer Return")</f>
        <v>0</v>
      </c>
      <c r="AM476">
        <f>SUMIFS('总明细 源文件后台下'!W:W,'总明细 源文件后台下'!E:E,E476,'总明细 源文件后台下'!C:C,"Adjustment",'总明细 源文件后台下'!F:F,"FBA Inventory Reimbursement - Damaged:Warehouse")</f>
        <v>0</v>
      </c>
      <c r="AN476">
        <f>SUMIFS('总明细 源文件后台下'!W:W,'总明细 源文件后台下'!E:E,E476,'总明细 源文件后台下'!C:C,"Adjustment",'总明细 源文件后台下'!F:F,"FBA Inventory Reimbursement - Customer Service Issue")</f>
        <v>0</v>
      </c>
      <c r="AO476">
        <f>SUMIFS('总明细 源文件后台下'!W:W,'总明细 源文件后台下'!E:E,E476,'总明细 源文件后台下'!C:C,"Adjustment",'总明细 源文件后台下'!F:F,"FBA Inventory Reimbursement - Fee Correction")</f>
        <v>0</v>
      </c>
      <c r="AP476">
        <f>SUMIFS('总明细 源文件后台下'!W:W,'总明细 源文件后台下'!E:E,E476,'总明细 源文件后台下'!C:C,"Adjustment",'总明细 源文件后台下'!F:F,"FBA Inventory Reimbursement - General Adjustment")</f>
        <v>0</v>
      </c>
      <c r="AQ476">
        <f>SUMIFS('总明细 源文件后台下'!W:W,'总明细 源文件后台下'!E:E,E476,'总明细 源文件后台下'!C:C,"Adjustment",'总明细 源文件后台下'!F:F,"FBA Inventory Reimbursement - Lost:Inbound")</f>
        <v>0</v>
      </c>
      <c r="AR476">
        <f>SUMIFS('总明细 源文件后台下'!W:W,'总明细 源文件后台下'!E:E,E476,'总明细 源文件后台下'!C:C,"Adjustment",'总明细 源文件后台下'!F:F,"FBA Inventory Reimbursement - Lost:Warehouse")</f>
        <v>0</v>
      </c>
      <c r="AS476">
        <f>SUMIFS('总明细 源文件后台下'!W:W,'总明细 源文件后台下'!E:E,E476,'总明细 源文件后台下'!C:C,"Adjustment",'总明细 源文件后台下'!F:F,"Non-subscription Fee Adjustment")</f>
        <v>0</v>
      </c>
      <c r="AT476">
        <f>SUMIFS('总明细 源文件后台下'!W:W,'总明细 源文件后台下'!E:E,E476,'总明细 源文件后台下'!C:C,"Adjustment",'总明细 源文件后台下'!F:F,"FBA Inventory Placement Service Fee")</f>
        <v>0</v>
      </c>
      <c r="AV476">
        <f>SUMIF('FBA Customer Return Per Unit Fe'!B:B,E476,'FBA Customer Return Per Unit Fe'!C:C)</f>
        <v>0</v>
      </c>
      <c r="AX476">
        <f>(SUMIF('仓储费 源文件后台下'!C:C,E476,'仓储费 源文件后台下'!V:V))*-1</f>
        <v>0</v>
      </c>
      <c r="AZ476">
        <f>SUMIF('Disposal Fee销毁费用-160.95'!B:B,E476,'Disposal Fee销毁费用-160.95'!D:D)*-1</f>
        <v>0</v>
      </c>
      <c r="BC476">
        <f>IFERROR(VLOOKUP(F476,'优惠券-86.4'!F:I,4,0),0)</f>
        <v>0</v>
      </c>
      <c r="BD476">
        <f>IFERROR(VLOOKUP(F476,'早评-120'!E:H,4,0),0)</f>
        <v>0</v>
      </c>
      <c r="BF476">
        <f t="shared" si="56"/>
        <v>0</v>
      </c>
      <c r="BG476">
        <f t="shared" si="57"/>
        <v>0</v>
      </c>
      <c r="BH476">
        <f t="shared" si="58"/>
        <v>0</v>
      </c>
      <c r="BQ476" s="45">
        <f t="shared" si="59"/>
        <v>0</v>
      </c>
      <c r="BR476">
        <f>SUMIFS('9月销毁明细'!D:D,'9月销毁明细'!A:A,E476,'9月销毁明细'!H:H,"Sellable")</f>
        <v>0</v>
      </c>
      <c r="BS476">
        <f>SUMIFS('9月销毁明细'!G:G,'9月销毁明细'!A:A,E476,'9月销毁明细'!H:H,"Sellable")</f>
        <v>0</v>
      </c>
      <c r="BT476">
        <f>SUMIFS('9月销毁明细'!D:D,'9月销毁明细'!A:A,E476,'9月销毁明细'!H:H,"Unsellable")</f>
        <v>0</v>
      </c>
      <c r="BU476">
        <f>SUMIFS('9月销毁明细'!G:G,'9月销毁明细'!A:A,E476,'9月销毁明细'!H:H,"Unsellable")</f>
        <v>0</v>
      </c>
      <c r="BW476">
        <f>IFERROR(I476*VLOOKUP(F476,'9.3成本表'!C:L,10,0),0)</f>
        <v>0</v>
      </c>
      <c r="BX476">
        <f t="shared" si="60"/>
        <v>0</v>
      </c>
      <c r="CC476" s="45">
        <f t="shared" si="61"/>
        <v>0</v>
      </c>
      <c r="CD476" s="45">
        <f t="shared" si="62"/>
        <v>0</v>
      </c>
      <c r="CE476" s="45">
        <f t="shared" si="63"/>
        <v>0</v>
      </c>
    </row>
    <row r="477" spans="4:83" x14ac:dyDescent="0.25">
      <c r="D477" s="20" t="s">
        <v>1063</v>
      </c>
      <c r="E477" s="20" t="s">
        <v>1064</v>
      </c>
      <c r="F477" s="20">
        <v>4127</v>
      </c>
      <c r="G477">
        <v>471</v>
      </c>
      <c r="H477" s="20"/>
      <c r="I477">
        <f>SUMIFS('总明细 源文件后台下'!G:G,'总明细 源文件后台下'!E:E,E477,'总明细 源文件后台下'!C:C,"Order")</f>
        <v>0</v>
      </c>
      <c r="J477">
        <f>SUMIFS('总明细 源文件后台下'!M:M,'总明细 源文件后台下'!E:E,E477,'总明细 源文件后台下'!C:C,"Order")</f>
        <v>0</v>
      </c>
      <c r="K477">
        <f>SUMIFS('总明细 源文件后台下'!N:N,'总明细 源文件后台下'!E:E,E477,'总明细 源文件后台下'!C:C,"Order")</f>
        <v>0</v>
      </c>
      <c r="L477">
        <f>SUMIFS('总明细 源文件后台下'!O:O,'总明细 源文件后台下'!E:E,E477,'总明细 源文件后台下'!C:C,"Order")</f>
        <v>0</v>
      </c>
      <c r="M477">
        <f>SUMIFS('总明细 源文件后台下'!P:P,'总明细 源文件后台下'!E:E,E477,'总明细 源文件后台下'!C:C,"Order")</f>
        <v>0</v>
      </c>
      <c r="N477">
        <f>SUMIFS('总明细 源文件后台下'!Q:Q,'总明细 源文件后台下'!E:E,E477,'总明细 源文件后台下'!C:C,"Order")</f>
        <v>0</v>
      </c>
      <c r="O477">
        <f>SUMIFS('总明细 源文件后台下'!R:R,'总明细 源文件后台下'!E:E,E477,'总明细 源文件后台下'!C:C,"Order")</f>
        <v>0</v>
      </c>
      <c r="P477">
        <f>SUMIFS('总明细 源文件后台下'!S:S,'总明细 源文件后台下'!E:E,E477,'总明细 源文件后台下'!C:C,"Order")</f>
        <v>0</v>
      </c>
      <c r="Q477">
        <f>SUMIFS('总明细 源文件后台下'!T:T,'总明细 源文件后台下'!E:E,E477,'总明细 源文件后台下'!C:C,"Order")</f>
        <v>0</v>
      </c>
      <c r="R477">
        <f>SUMIFS('总明细 源文件后台下'!U:U,'总明细 源文件后台下'!E:E,E477,'总明细 源文件后台下'!C:C,"Order")</f>
        <v>0</v>
      </c>
      <c r="S477">
        <f>SUMIFS('总明细 源文件后台下'!V:V,'总明细 源文件后台下'!E:E,E477,'总明细 源文件后台下'!C:C,"Order")</f>
        <v>0</v>
      </c>
      <c r="T477">
        <f>SUMIFS('总明细 源文件后台下'!W:W,'总明细 源文件后台下'!E:E,E477,'总明细 源文件后台下'!C:C,"Order")</f>
        <v>0</v>
      </c>
      <c r="U477">
        <f>SUMIFS('总明细 源文件后台下'!G:G,'总明细 源文件后台下'!E:E,E477,'总明细 源文件后台下'!C:C,"Refund")</f>
        <v>0</v>
      </c>
      <c r="V477">
        <f>SUMIFS('总明细 源文件后台下'!M:M,'总明细 源文件后台下'!E:E,E477,'总明细 源文件后台下'!C:C,"Refund")</f>
        <v>0</v>
      </c>
      <c r="W477">
        <f>SUMIFS('总明细 源文件后台下'!N:N,'总明细 源文件后台下'!E:E,E477,'总明细 源文件后台下'!C:C,"Refund")</f>
        <v>0</v>
      </c>
      <c r="X477">
        <f>SUMIFS('总明细 源文件后台下'!O:O,'总明细 源文件后台下'!E:E,E477,'总明细 源文件后台下'!C:C,"Refund")</f>
        <v>0</v>
      </c>
      <c r="Y477">
        <f>SUMIFS('总明细 源文件后台下'!P:P,'总明细 源文件后台下'!E:E,E477,'总明细 源文件后台下'!C:C,"Refund")</f>
        <v>0</v>
      </c>
      <c r="Z477">
        <f>SUMIFS('总明细 源文件后台下'!Q:Q,'总明细 源文件后台下'!E:E,E477,'总明细 源文件后台下'!C:C,"Refund")</f>
        <v>0</v>
      </c>
      <c r="AA477">
        <f>SUMIFS('总明细 源文件后台下'!R:R,'总明细 源文件后台下'!E:E,E477,'总明细 源文件后台下'!C:C,"Refund")</f>
        <v>0</v>
      </c>
      <c r="AB477">
        <f>SUMIFS('总明细 源文件后台下'!S:S,'总明细 源文件后台下'!E:E,E477,'总明细 源文件后台下'!C:C,"Refund")</f>
        <v>0</v>
      </c>
      <c r="AC477">
        <f>SUMIFS('总明细 源文件后台下'!T:T,'总明细 源文件后台下'!E:E,E477,'总明细 源文件后台下'!C:C,"Refund")</f>
        <v>0</v>
      </c>
      <c r="AD477">
        <f>SUMIFS('总明细 源文件后台下'!U:U,'总明细 源文件后台下'!E:E,E477,'总明细 源文件后台下'!C:C,"Refund")</f>
        <v>0</v>
      </c>
      <c r="AE477">
        <f>SUMIFS('总明细 源文件后台下'!V:V,'总明细 源文件后台下'!E:E,E477,'总明细 源文件后台下'!C:C,"Refund")</f>
        <v>0</v>
      </c>
      <c r="AF477">
        <f>SUMIFS('总明细 源文件后台下'!W:W,'总明细 源文件后台下'!E:E,E477,'总明细 源文件后台下'!C:C,"Refund")</f>
        <v>0</v>
      </c>
      <c r="AK477">
        <f>(SUMIF('广告费 源文件后台下'!G:G,E477,'广告费 源文件后台下'!M:M))*-1</f>
        <v>0</v>
      </c>
      <c r="AL477">
        <f>SUMIFS('总明细 源文件后台下'!W:W,'总明细 源文件后台下'!E:E,E477,'总明细 源文件后台下'!C:C,"Adjustment",'总明细 源文件后台下'!F:F,"FBA Inventory Reimbursement - Customer Return")</f>
        <v>0</v>
      </c>
      <c r="AM477">
        <f>SUMIFS('总明细 源文件后台下'!W:W,'总明细 源文件后台下'!E:E,E477,'总明细 源文件后台下'!C:C,"Adjustment",'总明细 源文件后台下'!F:F,"FBA Inventory Reimbursement - Damaged:Warehouse")</f>
        <v>0</v>
      </c>
      <c r="AN477">
        <f>SUMIFS('总明细 源文件后台下'!W:W,'总明细 源文件后台下'!E:E,E477,'总明细 源文件后台下'!C:C,"Adjustment",'总明细 源文件后台下'!F:F,"FBA Inventory Reimbursement - Customer Service Issue")</f>
        <v>0</v>
      </c>
      <c r="AO477">
        <f>SUMIFS('总明细 源文件后台下'!W:W,'总明细 源文件后台下'!E:E,E477,'总明细 源文件后台下'!C:C,"Adjustment",'总明细 源文件后台下'!F:F,"FBA Inventory Reimbursement - Fee Correction")</f>
        <v>0</v>
      </c>
      <c r="AP477">
        <f>SUMIFS('总明细 源文件后台下'!W:W,'总明细 源文件后台下'!E:E,E477,'总明细 源文件后台下'!C:C,"Adjustment",'总明细 源文件后台下'!F:F,"FBA Inventory Reimbursement - General Adjustment")</f>
        <v>0</v>
      </c>
      <c r="AQ477">
        <f>SUMIFS('总明细 源文件后台下'!W:W,'总明细 源文件后台下'!E:E,E477,'总明细 源文件后台下'!C:C,"Adjustment",'总明细 源文件后台下'!F:F,"FBA Inventory Reimbursement - Lost:Inbound")</f>
        <v>0</v>
      </c>
      <c r="AR477">
        <f>SUMIFS('总明细 源文件后台下'!W:W,'总明细 源文件后台下'!E:E,E477,'总明细 源文件后台下'!C:C,"Adjustment",'总明细 源文件后台下'!F:F,"FBA Inventory Reimbursement - Lost:Warehouse")</f>
        <v>0</v>
      </c>
      <c r="AS477">
        <f>SUMIFS('总明细 源文件后台下'!W:W,'总明细 源文件后台下'!E:E,E477,'总明细 源文件后台下'!C:C,"Adjustment",'总明细 源文件后台下'!F:F,"Non-subscription Fee Adjustment")</f>
        <v>0</v>
      </c>
      <c r="AT477">
        <f>SUMIFS('总明细 源文件后台下'!W:W,'总明细 源文件后台下'!E:E,E477,'总明细 源文件后台下'!C:C,"Adjustment",'总明细 源文件后台下'!F:F,"FBA Inventory Placement Service Fee")</f>
        <v>0</v>
      </c>
      <c r="AV477">
        <f>SUMIF('FBA Customer Return Per Unit Fe'!B:B,E477,'FBA Customer Return Per Unit Fe'!C:C)</f>
        <v>0</v>
      </c>
      <c r="AX477">
        <f>(SUMIF('仓储费 源文件后台下'!C:C,E477,'仓储费 源文件后台下'!V:V))*-1</f>
        <v>0</v>
      </c>
      <c r="AZ477">
        <f>SUMIF('Disposal Fee销毁费用-160.95'!B:B,E477,'Disposal Fee销毁费用-160.95'!D:D)*-1</f>
        <v>0</v>
      </c>
      <c r="BC477">
        <f>IFERROR(VLOOKUP(F477,'优惠券-86.4'!F:I,4,0),0)</f>
        <v>0</v>
      </c>
      <c r="BD477">
        <f>IFERROR(VLOOKUP(F477,'早评-120'!E:H,4,0),0)</f>
        <v>0</v>
      </c>
      <c r="BF477">
        <f t="shared" si="56"/>
        <v>0</v>
      </c>
      <c r="BG477">
        <f t="shared" si="57"/>
        <v>0</v>
      </c>
      <c r="BH477">
        <f t="shared" si="58"/>
        <v>0</v>
      </c>
      <c r="BQ477" s="45">
        <f t="shared" si="59"/>
        <v>0</v>
      </c>
      <c r="BR477">
        <f>SUMIFS('9月销毁明细'!D:D,'9月销毁明细'!A:A,E477,'9月销毁明细'!H:H,"Sellable")</f>
        <v>0</v>
      </c>
      <c r="BS477">
        <f>SUMIFS('9月销毁明细'!G:G,'9月销毁明细'!A:A,E477,'9月销毁明细'!H:H,"Sellable")</f>
        <v>0</v>
      </c>
      <c r="BT477">
        <f>SUMIFS('9月销毁明细'!D:D,'9月销毁明细'!A:A,E477,'9月销毁明细'!H:H,"Unsellable")</f>
        <v>0</v>
      </c>
      <c r="BU477">
        <f>SUMIFS('9月销毁明细'!G:G,'9月销毁明细'!A:A,E477,'9月销毁明细'!H:H,"Unsellable")</f>
        <v>0</v>
      </c>
      <c r="BW477">
        <f>IFERROR(I477*VLOOKUP(F477,'9.3成本表'!C:L,10,0),0)</f>
        <v>0</v>
      </c>
      <c r="BX477">
        <f t="shared" si="60"/>
        <v>0</v>
      </c>
      <c r="CC477" s="45">
        <f t="shared" si="61"/>
        <v>0</v>
      </c>
      <c r="CD477" s="45">
        <f t="shared" si="62"/>
        <v>0</v>
      </c>
      <c r="CE477" s="45">
        <f t="shared" si="63"/>
        <v>0</v>
      </c>
    </row>
    <row r="478" spans="4:83" x14ac:dyDescent="0.25">
      <c r="D478" s="20" t="s">
        <v>1065</v>
      </c>
      <c r="E478" s="20" t="s">
        <v>1066</v>
      </c>
      <c r="F478" s="20">
        <v>4127</v>
      </c>
      <c r="G478">
        <v>472</v>
      </c>
      <c r="H478" s="20"/>
      <c r="I478">
        <f>SUMIFS('总明细 源文件后台下'!G:G,'总明细 源文件后台下'!E:E,E478,'总明细 源文件后台下'!C:C,"Order")</f>
        <v>0</v>
      </c>
      <c r="J478">
        <f>SUMIFS('总明细 源文件后台下'!M:M,'总明细 源文件后台下'!E:E,E478,'总明细 源文件后台下'!C:C,"Order")</f>
        <v>0</v>
      </c>
      <c r="K478">
        <f>SUMIFS('总明细 源文件后台下'!N:N,'总明细 源文件后台下'!E:E,E478,'总明细 源文件后台下'!C:C,"Order")</f>
        <v>0</v>
      </c>
      <c r="L478">
        <f>SUMIFS('总明细 源文件后台下'!O:O,'总明细 源文件后台下'!E:E,E478,'总明细 源文件后台下'!C:C,"Order")</f>
        <v>0</v>
      </c>
      <c r="M478">
        <f>SUMIFS('总明细 源文件后台下'!P:P,'总明细 源文件后台下'!E:E,E478,'总明细 源文件后台下'!C:C,"Order")</f>
        <v>0</v>
      </c>
      <c r="N478">
        <f>SUMIFS('总明细 源文件后台下'!Q:Q,'总明细 源文件后台下'!E:E,E478,'总明细 源文件后台下'!C:C,"Order")</f>
        <v>0</v>
      </c>
      <c r="O478">
        <f>SUMIFS('总明细 源文件后台下'!R:R,'总明细 源文件后台下'!E:E,E478,'总明细 源文件后台下'!C:C,"Order")</f>
        <v>0</v>
      </c>
      <c r="P478">
        <f>SUMIFS('总明细 源文件后台下'!S:S,'总明细 源文件后台下'!E:E,E478,'总明细 源文件后台下'!C:C,"Order")</f>
        <v>0</v>
      </c>
      <c r="Q478">
        <f>SUMIFS('总明细 源文件后台下'!T:T,'总明细 源文件后台下'!E:E,E478,'总明细 源文件后台下'!C:C,"Order")</f>
        <v>0</v>
      </c>
      <c r="R478">
        <f>SUMIFS('总明细 源文件后台下'!U:U,'总明细 源文件后台下'!E:E,E478,'总明细 源文件后台下'!C:C,"Order")</f>
        <v>0</v>
      </c>
      <c r="S478">
        <f>SUMIFS('总明细 源文件后台下'!V:V,'总明细 源文件后台下'!E:E,E478,'总明细 源文件后台下'!C:C,"Order")</f>
        <v>0</v>
      </c>
      <c r="T478">
        <f>SUMIFS('总明细 源文件后台下'!W:W,'总明细 源文件后台下'!E:E,E478,'总明细 源文件后台下'!C:C,"Order")</f>
        <v>0</v>
      </c>
      <c r="U478">
        <f>SUMIFS('总明细 源文件后台下'!G:G,'总明细 源文件后台下'!E:E,E478,'总明细 源文件后台下'!C:C,"Refund")</f>
        <v>0</v>
      </c>
      <c r="V478">
        <f>SUMIFS('总明细 源文件后台下'!M:M,'总明细 源文件后台下'!E:E,E478,'总明细 源文件后台下'!C:C,"Refund")</f>
        <v>0</v>
      </c>
      <c r="W478">
        <f>SUMIFS('总明细 源文件后台下'!N:N,'总明细 源文件后台下'!E:E,E478,'总明细 源文件后台下'!C:C,"Refund")</f>
        <v>0</v>
      </c>
      <c r="X478">
        <f>SUMIFS('总明细 源文件后台下'!O:O,'总明细 源文件后台下'!E:E,E478,'总明细 源文件后台下'!C:C,"Refund")</f>
        <v>0</v>
      </c>
      <c r="Y478">
        <f>SUMIFS('总明细 源文件后台下'!P:P,'总明细 源文件后台下'!E:E,E478,'总明细 源文件后台下'!C:C,"Refund")</f>
        <v>0</v>
      </c>
      <c r="Z478">
        <f>SUMIFS('总明细 源文件后台下'!Q:Q,'总明细 源文件后台下'!E:E,E478,'总明细 源文件后台下'!C:C,"Refund")</f>
        <v>0</v>
      </c>
      <c r="AA478">
        <f>SUMIFS('总明细 源文件后台下'!R:R,'总明细 源文件后台下'!E:E,E478,'总明细 源文件后台下'!C:C,"Refund")</f>
        <v>0</v>
      </c>
      <c r="AB478">
        <f>SUMIFS('总明细 源文件后台下'!S:S,'总明细 源文件后台下'!E:E,E478,'总明细 源文件后台下'!C:C,"Refund")</f>
        <v>0</v>
      </c>
      <c r="AC478">
        <f>SUMIFS('总明细 源文件后台下'!T:T,'总明细 源文件后台下'!E:E,E478,'总明细 源文件后台下'!C:C,"Refund")</f>
        <v>0</v>
      </c>
      <c r="AD478">
        <f>SUMIFS('总明细 源文件后台下'!U:U,'总明细 源文件后台下'!E:E,E478,'总明细 源文件后台下'!C:C,"Refund")</f>
        <v>0</v>
      </c>
      <c r="AE478">
        <f>SUMIFS('总明细 源文件后台下'!V:V,'总明细 源文件后台下'!E:E,E478,'总明细 源文件后台下'!C:C,"Refund")</f>
        <v>0</v>
      </c>
      <c r="AF478">
        <f>SUMIFS('总明细 源文件后台下'!W:W,'总明细 源文件后台下'!E:E,E478,'总明细 源文件后台下'!C:C,"Refund")</f>
        <v>0</v>
      </c>
      <c r="AK478">
        <f>(SUMIF('广告费 源文件后台下'!G:G,E478,'广告费 源文件后台下'!M:M))*-1</f>
        <v>0</v>
      </c>
      <c r="AL478">
        <f>SUMIFS('总明细 源文件后台下'!W:W,'总明细 源文件后台下'!E:E,E478,'总明细 源文件后台下'!C:C,"Adjustment",'总明细 源文件后台下'!F:F,"FBA Inventory Reimbursement - Customer Return")</f>
        <v>0</v>
      </c>
      <c r="AM478">
        <f>SUMIFS('总明细 源文件后台下'!W:W,'总明细 源文件后台下'!E:E,E478,'总明细 源文件后台下'!C:C,"Adjustment",'总明细 源文件后台下'!F:F,"FBA Inventory Reimbursement - Damaged:Warehouse")</f>
        <v>0</v>
      </c>
      <c r="AN478">
        <f>SUMIFS('总明细 源文件后台下'!W:W,'总明细 源文件后台下'!E:E,E478,'总明细 源文件后台下'!C:C,"Adjustment",'总明细 源文件后台下'!F:F,"FBA Inventory Reimbursement - Customer Service Issue")</f>
        <v>0</v>
      </c>
      <c r="AO478">
        <f>SUMIFS('总明细 源文件后台下'!W:W,'总明细 源文件后台下'!E:E,E478,'总明细 源文件后台下'!C:C,"Adjustment",'总明细 源文件后台下'!F:F,"FBA Inventory Reimbursement - Fee Correction")</f>
        <v>0</v>
      </c>
      <c r="AP478">
        <f>SUMIFS('总明细 源文件后台下'!W:W,'总明细 源文件后台下'!E:E,E478,'总明细 源文件后台下'!C:C,"Adjustment",'总明细 源文件后台下'!F:F,"FBA Inventory Reimbursement - General Adjustment")</f>
        <v>0</v>
      </c>
      <c r="AQ478">
        <f>SUMIFS('总明细 源文件后台下'!W:W,'总明细 源文件后台下'!E:E,E478,'总明细 源文件后台下'!C:C,"Adjustment",'总明细 源文件后台下'!F:F,"FBA Inventory Reimbursement - Lost:Inbound")</f>
        <v>0</v>
      </c>
      <c r="AR478">
        <f>SUMIFS('总明细 源文件后台下'!W:W,'总明细 源文件后台下'!E:E,E478,'总明细 源文件后台下'!C:C,"Adjustment",'总明细 源文件后台下'!F:F,"FBA Inventory Reimbursement - Lost:Warehouse")</f>
        <v>0</v>
      </c>
      <c r="AS478">
        <f>SUMIFS('总明细 源文件后台下'!W:W,'总明细 源文件后台下'!E:E,E478,'总明细 源文件后台下'!C:C,"Adjustment",'总明细 源文件后台下'!F:F,"Non-subscription Fee Adjustment")</f>
        <v>0</v>
      </c>
      <c r="AT478">
        <f>SUMIFS('总明细 源文件后台下'!W:W,'总明细 源文件后台下'!E:E,E478,'总明细 源文件后台下'!C:C,"Adjustment",'总明细 源文件后台下'!F:F,"FBA Inventory Placement Service Fee")</f>
        <v>0</v>
      </c>
      <c r="AV478">
        <f>SUMIF('FBA Customer Return Per Unit Fe'!B:B,E478,'FBA Customer Return Per Unit Fe'!C:C)</f>
        <v>0</v>
      </c>
      <c r="AX478">
        <f>(SUMIF('仓储费 源文件后台下'!C:C,E478,'仓储费 源文件后台下'!V:V))*-1</f>
        <v>0</v>
      </c>
      <c r="AZ478">
        <f>SUMIF('Disposal Fee销毁费用-160.95'!B:B,E478,'Disposal Fee销毁费用-160.95'!D:D)*-1</f>
        <v>0</v>
      </c>
      <c r="BC478">
        <f>IFERROR(VLOOKUP(F478,'优惠券-86.4'!F:I,4,0),0)</f>
        <v>0</v>
      </c>
      <c r="BD478">
        <f>IFERROR(VLOOKUP(F478,'早评-120'!E:H,4,0),0)</f>
        <v>0</v>
      </c>
      <c r="BF478">
        <f t="shared" si="56"/>
        <v>0</v>
      </c>
      <c r="BG478">
        <f t="shared" si="57"/>
        <v>0</v>
      </c>
      <c r="BH478">
        <f t="shared" si="58"/>
        <v>0</v>
      </c>
      <c r="BQ478" s="45">
        <f t="shared" si="59"/>
        <v>0</v>
      </c>
      <c r="BR478">
        <f>SUMIFS('9月销毁明细'!D:D,'9月销毁明细'!A:A,E478,'9月销毁明细'!H:H,"Sellable")</f>
        <v>0</v>
      </c>
      <c r="BS478">
        <f>SUMIFS('9月销毁明细'!G:G,'9月销毁明细'!A:A,E478,'9月销毁明细'!H:H,"Sellable")</f>
        <v>0</v>
      </c>
      <c r="BT478">
        <f>SUMIFS('9月销毁明细'!D:D,'9月销毁明细'!A:A,E478,'9月销毁明细'!H:H,"Unsellable")</f>
        <v>0</v>
      </c>
      <c r="BU478">
        <f>SUMIFS('9月销毁明细'!G:G,'9月销毁明细'!A:A,E478,'9月销毁明细'!H:H,"Unsellable")</f>
        <v>0</v>
      </c>
      <c r="BW478">
        <f>IFERROR(I478*VLOOKUP(F478,'9.3成本表'!C:L,10,0),0)</f>
        <v>0</v>
      </c>
      <c r="BX478">
        <f t="shared" si="60"/>
        <v>0</v>
      </c>
      <c r="CC478" s="45">
        <f t="shared" si="61"/>
        <v>0</v>
      </c>
      <c r="CD478" s="45">
        <f t="shared" si="62"/>
        <v>0</v>
      </c>
      <c r="CE478" s="45">
        <f t="shared" si="63"/>
        <v>0</v>
      </c>
    </row>
    <row r="479" spans="4:83" x14ac:dyDescent="0.25">
      <c r="D479" s="20" t="s">
        <v>1067</v>
      </c>
      <c r="E479" s="20" t="s">
        <v>1068</v>
      </c>
      <c r="F479" s="20">
        <v>4127</v>
      </c>
      <c r="G479">
        <v>473</v>
      </c>
      <c r="H479" s="20"/>
      <c r="I479">
        <f>SUMIFS('总明细 源文件后台下'!G:G,'总明细 源文件后台下'!E:E,E479,'总明细 源文件后台下'!C:C,"Order")</f>
        <v>0</v>
      </c>
      <c r="J479">
        <f>SUMIFS('总明细 源文件后台下'!M:M,'总明细 源文件后台下'!E:E,E479,'总明细 源文件后台下'!C:C,"Order")</f>
        <v>0</v>
      </c>
      <c r="K479">
        <f>SUMIFS('总明细 源文件后台下'!N:N,'总明细 源文件后台下'!E:E,E479,'总明细 源文件后台下'!C:C,"Order")</f>
        <v>0</v>
      </c>
      <c r="L479">
        <f>SUMIFS('总明细 源文件后台下'!O:O,'总明细 源文件后台下'!E:E,E479,'总明细 源文件后台下'!C:C,"Order")</f>
        <v>0</v>
      </c>
      <c r="M479">
        <f>SUMIFS('总明细 源文件后台下'!P:P,'总明细 源文件后台下'!E:E,E479,'总明细 源文件后台下'!C:C,"Order")</f>
        <v>0</v>
      </c>
      <c r="N479">
        <f>SUMIFS('总明细 源文件后台下'!Q:Q,'总明细 源文件后台下'!E:E,E479,'总明细 源文件后台下'!C:C,"Order")</f>
        <v>0</v>
      </c>
      <c r="O479">
        <f>SUMIFS('总明细 源文件后台下'!R:R,'总明细 源文件后台下'!E:E,E479,'总明细 源文件后台下'!C:C,"Order")</f>
        <v>0</v>
      </c>
      <c r="P479">
        <f>SUMIFS('总明细 源文件后台下'!S:S,'总明细 源文件后台下'!E:E,E479,'总明细 源文件后台下'!C:C,"Order")</f>
        <v>0</v>
      </c>
      <c r="Q479">
        <f>SUMIFS('总明细 源文件后台下'!T:T,'总明细 源文件后台下'!E:E,E479,'总明细 源文件后台下'!C:C,"Order")</f>
        <v>0</v>
      </c>
      <c r="R479">
        <f>SUMIFS('总明细 源文件后台下'!U:U,'总明细 源文件后台下'!E:E,E479,'总明细 源文件后台下'!C:C,"Order")</f>
        <v>0</v>
      </c>
      <c r="S479">
        <f>SUMIFS('总明细 源文件后台下'!V:V,'总明细 源文件后台下'!E:E,E479,'总明细 源文件后台下'!C:C,"Order")</f>
        <v>0</v>
      </c>
      <c r="T479">
        <f>SUMIFS('总明细 源文件后台下'!W:W,'总明细 源文件后台下'!E:E,E479,'总明细 源文件后台下'!C:C,"Order")</f>
        <v>0</v>
      </c>
      <c r="U479">
        <f>SUMIFS('总明细 源文件后台下'!G:G,'总明细 源文件后台下'!E:E,E479,'总明细 源文件后台下'!C:C,"Refund")</f>
        <v>0</v>
      </c>
      <c r="V479">
        <f>SUMIFS('总明细 源文件后台下'!M:M,'总明细 源文件后台下'!E:E,E479,'总明细 源文件后台下'!C:C,"Refund")</f>
        <v>0</v>
      </c>
      <c r="W479">
        <f>SUMIFS('总明细 源文件后台下'!N:N,'总明细 源文件后台下'!E:E,E479,'总明细 源文件后台下'!C:C,"Refund")</f>
        <v>0</v>
      </c>
      <c r="X479">
        <f>SUMIFS('总明细 源文件后台下'!O:O,'总明细 源文件后台下'!E:E,E479,'总明细 源文件后台下'!C:C,"Refund")</f>
        <v>0</v>
      </c>
      <c r="Y479">
        <f>SUMIFS('总明细 源文件后台下'!P:P,'总明细 源文件后台下'!E:E,E479,'总明细 源文件后台下'!C:C,"Refund")</f>
        <v>0</v>
      </c>
      <c r="Z479">
        <f>SUMIFS('总明细 源文件后台下'!Q:Q,'总明细 源文件后台下'!E:E,E479,'总明细 源文件后台下'!C:C,"Refund")</f>
        <v>0</v>
      </c>
      <c r="AA479">
        <f>SUMIFS('总明细 源文件后台下'!R:R,'总明细 源文件后台下'!E:E,E479,'总明细 源文件后台下'!C:C,"Refund")</f>
        <v>0</v>
      </c>
      <c r="AB479">
        <f>SUMIFS('总明细 源文件后台下'!S:S,'总明细 源文件后台下'!E:E,E479,'总明细 源文件后台下'!C:C,"Refund")</f>
        <v>0</v>
      </c>
      <c r="AC479">
        <f>SUMIFS('总明细 源文件后台下'!T:T,'总明细 源文件后台下'!E:E,E479,'总明细 源文件后台下'!C:C,"Refund")</f>
        <v>0</v>
      </c>
      <c r="AD479">
        <f>SUMIFS('总明细 源文件后台下'!U:U,'总明细 源文件后台下'!E:E,E479,'总明细 源文件后台下'!C:C,"Refund")</f>
        <v>0</v>
      </c>
      <c r="AE479">
        <f>SUMIFS('总明细 源文件后台下'!V:V,'总明细 源文件后台下'!E:E,E479,'总明细 源文件后台下'!C:C,"Refund")</f>
        <v>0</v>
      </c>
      <c r="AF479">
        <f>SUMIFS('总明细 源文件后台下'!W:W,'总明细 源文件后台下'!E:E,E479,'总明细 源文件后台下'!C:C,"Refund")</f>
        <v>0</v>
      </c>
      <c r="AK479">
        <f>(SUMIF('广告费 源文件后台下'!G:G,E479,'广告费 源文件后台下'!M:M))*-1</f>
        <v>0</v>
      </c>
      <c r="AL479">
        <f>SUMIFS('总明细 源文件后台下'!W:W,'总明细 源文件后台下'!E:E,E479,'总明细 源文件后台下'!C:C,"Adjustment",'总明细 源文件后台下'!F:F,"FBA Inventory Reimbursement - Customer Return")</f>
        <v>0</v>
      </c>
      <c r="AM479">
        <f>SUMIFS('总明细 源文件后台下'!W:W,'总明细 源文件后台下'!E:E,E479,'总明细 源文件后台下'!C:C,"Adjustment",'总明细 源文件后台下'!F:F,"FBA Inventory Reimbursement - Damaged:Warehouse")</f>
        <v>0</v>
      </c>
      <c r="AN479">
        <f>SUMIFS('总明细 源文件后台下'!W:W,'总明细 源文件后台下'!E:E,E479,'总明细 源文件后台下'!C:C,"Adjustment",'总明细 源文件后台下'!F:F,"FBA Inventory Reimbursement - Customer Service Issue")</f>
        <v>0</v>
      </c>
      <c r="AO479">
        <f>SUMIFS('总明细 源文件后台下'!W:W,'总明细 源文件后台下'!E:E,E479,'总明细 源文件后台下'!C:C,"Adjustment",'总明细 源文件后台下'!F:F,"FBA Inventory Reimbursement - Fee Correction")</f>
        <v>0</v>
      </c>
      <c r="AP479">
        <f>SUMIFS('总明细 源文件后台下'!W:W,'总明细 源文件后台下'!E:E,E479,'总明细 源文件后台下'!C:C,"Adjustment",'总明细 源文件后台下'!F:F,"FBA Inventory Reimbursement - General Adjustment")</f>
        <v>0</v>
      </c>
      <c r="AQ479">
        <f>SUMIFS('总明细 源文件后台下'!W:W,'总明细 源文件后台下'!E:E,E479,'总明细 源文件后台下'!C:C,"Adjustment",'总明细 源文件后台下'!F:F,"FBA Inventory Reimbursement - Lost:Inbound")</f>
        <v>0</v>
      </c>
      <c r="AR479">
        <f>SUMIFS('总明细 源文件后台下'!W:W,'总明细 源文件后台下'!E:E,E479,'总明细 源文件后台下'!C:C,"Adjustment",'总明细 源文件后台下'!F:F,"FBA Inventory Reimbursement - Lost:Warehouse")</f>
        <v>0</v>
      </c>
      <c r="AS479">
        <f>SUMIFS('总明细 源文件后台下'!W:W,'总明细 源文件后台下'!E:E,E479,'总明细 源文件后台下'!C:C,"Adjustment",'总明细 源文件后台下'!F:F,"Non-subscription Fee Adjustment")</f>
        <v>0</v>
      </c>
      <c r="AT479">
        <f>SUMIFS('总明细 源文件后台下'!W:W,'总明细 源文件后台下'!E:E,E479,'总明细 源文件后台下'!C:C,"Adjustment",'总明细 源文件后台下'!F:F,"FBA Inventory Placement Service Fee")</f>
        <v>0</v>
      </c>
      <c r="AV479">
        <f>SUMIF('FBA Customer Return Per Unit Fe'!B:B,E479,'FBA Customer Return Per Unit Fe'!C:C)</f>
        <v>0</v>
      </c>
      <c r="AX479">
        <f>(SUMIF('仓储费 源文件后台下'!C:C,E479,'仓储费 源文件后台下'!V:V))*-1</f>
        <v>0</v>
      </c>
      <c r="AZ479">
        <f>SUMIF('Disposal Fee销毁费用-160.95'!B:B,E479,'Disposal Fee销毁费用-160.95'!D:D)*-1</f>
        <v>0</v>
      </c>
      <c r="BC479">
        <f>IFERROR(VLOOKUP(F479,'优惠券-86.4'!F:I,4,0),0)</f>
        <v>0</v>
      </c>
      <c r="BD479">
        <f>IFERROR(VLOOKUP(F479,'早评-120'!E:H,4,0),0)</f>
        <v>0</v>
      </c>
      <c r="BF479">
        <f t="shared" si="56"/>
        <v>0</v>
      </c>
      <c r="BG479">
        <f t="shared" si="57"/>
        <v>0</v>
      </c>
      <c r="BH479">
        <f t="shared" si="58"/>
        <v>0</v>
      </c>
      <c r="BQ479" s="45">
        <f t="shared" si="59"/>
        <v>0</v>
      </c>
      <c r="BR479">
        <f>SUMIFS('9月销毁明细'!D:D,'9月销毁明细'!A:A,E479,'9月销毁明细'!H:H,"Sellable")</f>
        <v>0</v>
      </c>
      <c r="BS479">
        <f>SUMIFS('9月销毁明细'!G:G,'9月销毁明细'!A:A,E479,'9月销毁明细'!H:H,"Sellable")</f>
        <v>0</v>
      </c>
      <c r="BT479">
        <f>SUMIFS('9月销毁明细'!D:D,'9月销毁明细'!A:A,E479,'9月销毁明细'!H:H,"Unsellable")</f>
        <v>0</v>
      </c>
      <c r="BU479">
        <f>SUMIFS('9月销毁明细'!G:G,'9月销毁明细'!A:A,E479,'9月销毁明细'!H:H,"Unsellable")</f>
        <v>0</v>
      </c>
      <c r="BW479">
        <f>IFERROR(I479*VLOOKUP(F479,'9.3成本表'!C:L,10,0),0)</f>
        <v>0</v>
      </c>
      <c r="BX479">
        <f t="shared" si="60"/>
        <v>0</v>
      </c>
      <c r="CC479" s="45">
        <f t="shared" si="61"/>
        <v>0</v>
      </c>
      <c r="CD479" s="45">
        <f t="shared" si="62"/>
        <v>0</v>
      </c>
      <c r="CE479" s="45">
        <f t="shared" si="63"/>
        <v>0</v>
      </c>
    </row>
    <row r="480" spans="4:83" x14ac:dyDescent="0.25">
      <c r="D480" s="20" t="s">
        <v>1069</v>
      </c>
      <c r="E480" s="20" t="s">
        <v>1070</v>
      </c>
      <c r="F480" s="20">
        <v>4254</v>
      </c>
      <c r="G480">
        <v>474</v>
      </c>
      <c r="H480" s="20"/>
      <c r="I480">
        <f>SUMIFS('总明细 源文件后台下'!G:G,'总明细 源文件后台下'!E:E,E480,'总明细 源文件后台下'!C:C,"Order")</f>
        <v>0</v>
      </c>
      <c r="J480">
        <f>SUMIFS('总明细 源文件后台下'!M:M,'总明细 源文件后台下'!E:E,E480,'总明细 源文件后台下'!C:C,"Order")</f>
        <v>0</v>
      </c>
      <c r="K480">
        <f>SUMIFS('总明细 源文件后台下'!N:N,'总明细 源文件后台下'!E:E,E480,'总明细 源文件后台下'!C:C,"Order")</f>
        <v>0</v>
      </c>
      <c r="L480">
        <f>SUMIFS('总明细 源文件后台下'!O:O,'总明细 源文件后台下'!E:E,E480,'总明细 源文件后台下'!C:C,"Order")</f>
        <v>0</v>
      </c>
      <c r="M480">
        <f>SUMIFS('总明细 源文件后台下'!P:P,'总明细 源文件后台下'!E:E,E480,'总明细 源文件后台下'!C:C,"Order")</f>
        <v>0</v>
      </c>
      <c r="N480">
        <f>SUMIFS('总明细 源文件后台下'!Q:Q,'总明细 源文件后台下'!E:E,E480,'总明细 源文件后台下'!C:C,"Order")</f>
        <v>0</v>
      </c>
      <c r="O480">
        <f>SUMIFS('总明细 源文件后台下'!R:R,'总明细 源文件后台下'!E:E,E480,'总明细 源文件后台下'!C:C,"Order")</f>
        <v>0</v>
      </c>
      <c r="P480">
        <f>SUMIFS('总明细 源文件后台下'!S:S,'总明细 源文件后台下'!E:E,E480,'总明细 源文件后台下'!C:C,"Order")</f>
        <v>0</v>
      </c>
      <c r="Q480">
        <f>SUMIFS('总明细 源文件后台下'!T:T,'总明细 源文件后台下'!E:E,E480,'总明细 源文件后台下'!C:C,"Order")</f>
        <v>0</v>
      </c>
      <c r="R480">
        <f>SUMIFS('总明细 源文件后台下'!U:U,'总明细 源文件后台下'!E:E,E480,'总明细 源文件后台下'!C:C,"Order")</f>
        <v>0</v>
      </c>
      <c r="S480">
        <f>SUMIFS('总明细 源文件后台下'!V:V,'总明细 源文件后台下'!E:E,E480,'总明细 源文件后台下'!C:C,"Order")</f>
        <v>0</v>
      </c>
      <c r="T480">
        <f>SUMIFS('总明细 源文件后台下'!W:W,'总明细 源文件后台下'!E:E,E480,'总明细 源文件后台下'!C:C,"Order")</f>
        <v>0</v>
      </c>
      <c r="U480">
        <f>SUMIFS('总明细 源文件后台下'!G:G,'总明细 源文件后台下'!E:E,E480,'总明细 源文件后台下'!C:C,"Refund")</f>
        <v>0</v>
      </c>
      <c r="V480">
        <f>SUMIFS('总明细 源文件后台下'!M:M,'总明细 源文件后台下'!E:E,E480,'总明细 源文件后台下'!C:C,"Refund")</f>
        <v>0</v>
      </c>
      <c r="W480">
        <f>SUMIFS('总明细 源文件后台下'!N:N,'总明细 源文件后台下'!E:E,E480,'总明细 源文件后台下'!C:C,"Refund")</f>
        <v>0</v>
      </c>
      <c r="X480">
        <f>SUMIFS('总明细 源文件后台下'!O:O,'总明细 源文件后台下'!E:E,E480,'总明细 源文件后台下'!C:C,"Refund")</f>
        <v>0</v>
      </c>
      <c r="Y480">
        <f>SUMIFS('总明细 源文件后台下'!P:P,'总明细 源文件后台下'!E:E,E480,'总明细 源文件后台下'!C:C,"Refund")</f>
        <v>0</v>
      </c>
      <c r="Z480">
        <f>SUMIFS('总明细 源文件后台下'!Q:Q,'总明细 源文件后台下'!E:E,E480,'总明细 源文件后台下'!C:C,"Refund")</f>
        <v>0</v>
      </c>
      <c r="AA480">
        <f>SUMIFS('总明细 源文件后台下'!R:R,'总明细 源文件后台下'!E:E,E480,'总明细 源文件后台下'!C:C,"Refund")</f>
        <v>0</v>
      </c>
      <c r="AB480">
        <f>SUMIFS('总明细 源文件后台下'!S:S,'总明细 源文件后台下'!E:E,E480,'总明细 源文件后台下'!C:C,"Refund")</f>
        <v>0</v>
      </c>
      <c r="AC480">
        <f>SUMIFS('总明细 源文件后台下'!T:T,'总明细 源文件后台下'!E:E,E480,'总明细 源文件后台下'!C:C,"Refund")</f>
        <v>0</v>
      </c>
      <c r="AD480">
        <f>SUMIFS('总明细 源文件后台下'!U:U,'总明细 源文件后台下'!E:E,E480,'总明细 源文件后台下'!C:C,"Refund")</f>
        <v>0</v>
      </c>
      <c r="AE480">
        <f>SUMIFS('总明细 源文件后台下'!V:V,'总明细 源文件后台下'!E:E,E480,'总明细 源文件后台下'!C:C,"Refund")</f>
        <v>0</v>
      </c>
      <c r="AF480">
        <f>SUMIFS('总明细 源文件后台下'!W:W,'总明细 源文件后台下'!E:E,E480,'总明细 源文件后台下'!C:C,"Refund")</f>
        <v>0</v>
      </c>
      <c r="AK480">
        <f>(SUMIF('广告费 源文件后台下'!G:G,E480,'广告费 源文件后台下'!M:M))*-1</f>
        <v>0</v>
      </c>
      <c r="AL480">
        <f>SUMIFS('总明细 源文件后台下'!W:W,'总明细 源文件后台下'!E:E,E480,'总明细 源文件后台下'!C:C,"Adjustment",'总明细 源文件后台下'!F:F,"FBA Inventory Reimbursement - Customer Return")</f>
        <v>0</v>
      </c>
      <c r="AM480">
        <f>SUMIFS('总明细 源文件后台下'!W:W,'总明细 源文件后台下'!E:E,E480,'总明细 源文件后台下'!C:C,"Adjustment",'总明细 源文件后台下'!F:F,"FBA Inventory Reimbursement - Damaged:Warehouse")</f>
        <v>0</v>
      </c>
      <c r="AN480">
        <f>SUMIFS('总明细 源文件后台下'!W:W,'总明细 源文件后台下'!E:E,E480,'总明细 源文件后台下'!C:C,"Adjustment",'总明细 源文件后台下'!F:F,"FBA Inventory Reimbursement - Customer Service Issue")</f>
        <v>0</v>
      </c>
      <c r="AO480">
        <f>SUMIFS('总明细 源文件后台下'!W:W,'总明细 源文件后台下'!E:E,E480,'总明细 源文件后台下'!C:C,"Adjustment",'总明细 源文件后台下'!F:F,"FBA Inventory Reimbursement - Fee Correction")</f>
        <v>0</v>
      </c>
      <c r="AP480">
        <f>SUMIFS('总明细 源文件后台下'!W:W,'总明细 源文件后台下'!E:E,E480,'总明细 源文件后台下'!C:C,"Adjustment",'总明细 源文件后台下'!F:F,"FBA Inventory Reimbursement - General Adjustment")</f>
        <v>0</v>
      </c>
      <c r="AQ480">
        <f>SUMIFS('总明细 源文件后台下'!W:W,'总明细 源文件后台下'!E:E,E480,'总明细 源文件后台下'!C:C,"Adjustment",'总明细 源文件后台下'!F:F,"FBA Inventory Reimbursement - Lost:Inbound")</f>
        <v>0</v>
      </c>
      <c r="AR480">
        <f>SUMIFS('总明细 源文件后台下'!W:W,'总明细 源文件后台下'!E:E,E480,'总明细 源文件后台下'!C:C,"Adjustment",'总明细 源文件后台下'!F:F,"FBA Inventory Reimbursement - Lost:Warehouse")</f>
        <v>0</v>
      </c>
      <c r="AS480">
        <f>SUMIFS('总明细 源文件后台下'!W:W,'总明细 源文件后台下'!E:E,E480,'总明细 源文件后台下'!C:C,"Adjustment",'总明细 源文件后台下'!F:F,"Non-subscription Fee Adjustment")</f>
        <v>0</v>
      </c>
      <c r="AT480">
        <f>SUMIFS('总明细 源文件后台下'!W:W,'总明细 源文件后台下'!E:E,E480,'总明细 源文件后台下'!C:C,"Adjustment",'总明细 源文件后台下'!F:F,"FBA Inventory Placement Service Fee")</f>
        <v>0</v>
      </c>
      <c r="AV480">
        <f>SUMIF('FBA Customer Return Per Unit Fe'!B:B,E480,'FBA Customer Return Per Unit Fe'!C:C)</f>
        <v>0</v>
      </c>
      <c r="AX480">
        <f>(SUMIF('仓储费 源文件后台下'!C:C,E480,'仓储费 源文件后台下'!V:V))*-1</f>
        <v>-1.0747</v>
      </c>
      <c r="AZ480">
        <f>SUMIF('Disposal Fee销毁费用-160.95'!B:B,E480,'Disposal Fee销毁费用-160.95'!D:D)*-1</f>
        <v>0</v>
      </c>
      <c r="BC480">
        <f>IFERROR(VLOOKUP(F480,'优惠券-86.4'!F:I,4,0),0)</f>
        <v>0</v>
      </c>
      <c r="BD480">
        <f>IFERROR(VLOOKUP(F480,'早评-120'!E:H,4,0),0)</f>
        <v>0</v>
      </c>
      <c r="BF480">
        <f t="shared" si="56"/>
        <v>-1.0747</v>
      </c>
      <c r="BG480">
        <f t="shared" si="57"/>
        <v>0</v>
      </c>
      <c r="BH480">
        <f t="shared" si="58"/>
        <v>-6.9855499999999999</v>
      </c>
      <c r="BQ480" s="45">
        <f t="shared" si="59"/>
        <v>-6.9855499999999999</v>
      </c>
      <c r="BR480">
        <f>SUMIFS('9月销毁明细'!D:D,'9月销毁明细'!A:A,E480,'9月销毁明细'!H:H,"Sellable")</f>
        <v>0</v>
      </c>
      <c r="BS480">
        <f>SUMIFS('9月销毁明细'!G:G,'9月销毁明细'!A:A,E480,'9月销毁明细'!H:H,"Sellable")</f>
        <v>0</v>
      </c>
      <c r="BT480">
        <f>SUMIFS('9月销毁明细'!D:D,'9月销毁明细'!A:A,E480,'9月销毁明细'!H:H,"Unsellable")</f>
        <v>0</v>
      </c>
      <c r="BU480">
        <f>SUMIFS('9月销毁明细'!G:G,'9月销毁明细'!A:A,E480,'9月销毁明细'!H:H,"Unsellable")</f>
        <v>0</v>
      </c>
      <c r="BW480">
        <f>IFERROR(I480*VLOOKUP(F480,'9.3成本表'!C:L,10,0),0)</f>
        <v>0</v>
      </c>
      <c r="BX480">
        <f t="shared" si="60"/>
        <v>0</v>
      </c>
      <c r="CC480" s="45">
        <f t="shared" si="61"/>
        <v>-6.9855499999999999</v>
      </c>
      <c r="CD480" s="45">
        <f t="shared" si="62"/>
        <v>0</v>
      </c>
      <c r="CE480" s="45">
        <f t="shared" si="63"/>
        <v>0</v>
      </c>
    </row>
    <row r="481" spans="4:83" x14ac:dyDescent="0.25">
      <c r="D481" s="20" t="s">
        <v>1071</v>
      </c>
      <c r="E481" s="20" t="s">
        <v>1072</v>
      </c>
      <c r="F481" s="20">
        <v>4254</v>
      </c>
      <c r="G481">
        <v>475</v>
      </c>
      <c r="H481" s="20"/>
      <c r="I481">
        <f>SUMIFS('总明细 源文件后台下'!G:G,'总明细 源文件后台下'!E:E,E481,'总明细 源文件后台下'!C:C,"Order")</f>
        <v>0</v>
      </c>
      <c r="J481">
        <f>SUMIFS('总明细 源文件后台下'!M:M,'总明细 源文件后台下'!E:E,E481,'总明细 源文件后台下'!C:C,"Order")</f>
        <v>0</v>
      </c>
      <c r="K481">
        <f>SUMIFS('总明细 源文件后台下'!N:N,'总明细 源文件后台下'!E:E,E481,'总明细 源文件后台下'!C:C,"Order")</f>
        <v>0</v>
      </c>
      <c r="L481">
        <f>SUMIFS('总明细 源文件后台下'!O:O,'总明细 源文件后台下'!E:E,E481,'总明细 源文件后台下'!C:C,"Order")</f>
        <v>0</v>
      </c>
      <c r="M481">
        <f>SUMIFS('总明细 源文件后台下'!P:P,'总明细 源文件后台下'!E:E,E481,'总明细 源文件后台下'!C:C,"Order")</f>
        <v>0</v>
      </c>
      <c r="N481">
        <f>SUMIFS('总明细 源文件后台下'!Q:Q,'总明细 源文件后台下'!E:E,E481,'总明细 源文件后台下'!C:C,"Order")</f>
        <v>0</v>
      </c>
      <c r="O481">
        <f>SUMIFS('总明细 源文件后台下'!R:R,'总明细 源文件后台下'!E:E,E481,'总明细 源文件后台下'!C:C,"Order")</f>
        <v>0</v>
      </c>
      <c r="P481">
        <f>SUMIFS('总明细 源文件后台下'!S:S,'总明细 源文件后台下'!E:E,E481,'总明细 源文件后台下'!C:C,"Order")</f>
        <v>0</v>
      </c>
      <c r="Q481">
        <f>SUMIFS('总明细 源文件后台下'!T:T,'总明细 源文件后台下'!E:E,E481,'总明细 源文件后台下'!C:C,"Order")</f>
        <v>0</v>
      </c>
      <c r="R481">
        <f>SUMIFS('总明细 源文件后台下'!U:U,'总明细 源文件后台下'!E:E,E481,'总明细 源文件后台下'!C:C,"Order")</f>
        <v>0</v>
      </c>
      <c r="S481">
        <f>SUMIFS('总明细 源文件后台下'!V:V,'总明细 源文件后台下'!E:E,E481,'总明细 源文件后台下'!C:C,"Order")</f>
        <v>0</v>
      </c>
      <c r="T481">
        <f>SUMIFS('总明细 源文件后台下'!W:W,'总明细 源文件后台下'!E:E,E481,'总明细 源文件后台下'!C:C,"Order")</f>
        <v>0</v>
      </c>
      <c r="U481">
        <f>SUMIFS('总明细 源文件后台下'!G:G,'总明细 源文件后台下'!E:E,E481,'总明细 源文件后台下'!C:C,"Refund")</f>
        <v>0</v>
      </c>
      <c r="V481">
        <f>SUMIFS('总明细 源文件后台下'!M:M,'总明细 源文件后台下'!E:E,E481,'总明细 源文件后台下'!C:C,"Refund")</f>
        <v>0</v>
      </c>
      <c r="W481">
        <f>SUMIFS('总明细 源文件后台下'!N:N,'总明细 源文件后台下'!E:E,E481,'总明细 源文件后台下'!C:C,"Refund")</f>
        <v>0</v>
      </c>
      <c r="X481">
        <f>SUMIFS('总明细 源文件后台下'!O:O,'总明细 源文件后台下'!E:E,E481,'总明细 源文件后台下'!C:C,"Refund")</f>
        <v>0</v>
      </c>
      <c r="Y481">
        <f>SUMIFS('总明细 源文件后台下'!P:P,'总明细 源文件后台下'!E:E,E481,'总明细 源文件后台下'!C:C,"Refund")</f>
        <v>0</v>
      </c>
      <c r="Z481">
        <f>SUMIFS('总明细 源文件后台下'!Q:Q,'总明细 源文件后台下'!E:E,E481,'总明细 源文件后台下'!C:C,"Refund")</f>
        <v>0</v>
      </c>
      <c r="AA481">
        <f>SUMIFS('总明细 源文件后台下'!R:R,'总明细 源文件后台下'!E:E,E481,'总明细 源文件后台下'!C:C,"Refund")</f>
        <v>0</v>
      </c>
      <c r="AB481">
        <f>SUMIFS('总明细 源文件后台下'!S:S,'总明细 源文件后台下'!E:E,E481,'总明细 源文件后台下'!C:C,"Refund")</f>
        <v>0</v>
      </c>
      <c r="AC481">
        <f>SUMIFS('总明细 源文件后台下'!T:T,'总明细 源文件后台下'!E:E,E481,'总明细 源文件后台下'!C:C,"Refund")</f>
        <v>0</v>
      </c>
      <c r="AD481">
        <f>SUMIFS('总明细 源文件后台下'!U:U,'总明细 源文件后台下'!E:E,E481,'总明细 源文件后台下'!C:C,"Refund")</f>
        <v>0</v>
      </c>
      <c r="AE481">
        <f>SUMIFS('总明细 源文件后台下'!V:V,'总明细 源文件后台下'!E:E,E481,'总明细 源文件后台下'!C:C,"Refund")</f>
        <v>0</v>
      </c>
      <c r="AF481">
        <f>SUMIFS('总明细 源文件后台下'!W:W,'总明细 源文件后台下'!E:E,E481,'总明细 源文件后台下'!C:C,"Refund")</f>
        <v>0</v>
      </c>
      <c r="AK481">
        <f>(SUMIF('广告费 源文件后台下'!G:G,E481,'广告费 源文件后台下'!M:M))*-1</f>
        <v>0</v>
      </c>
      <c r="AL481">
        <f>SUMIFS('总明细 源文件后台下'!W:W,'总明细 源文件后台下'!E:E,E481,'总明细 源文件后台下'!C:C,"Adjustment",'总明细 源文件后台下'!F:F,"FBA Inventory Reimbursement - Customer Return")</f>
        <v>0</v>
      </c>
      <c r="AM481">
        <f>SUMIFS('总明细 源文件后台下'!W:W,'总明细 源文件后台下'!E:E,E481,'总明细 源文件后台下'!C:C,"Adjustment",'总明细 源文件后台下'!F:F,"FBA Inventory Reimbursement - Damaged:Warehouse")</f>
        <v>0</v>
      </c>
      <c r="AN481">
        <f>SUMIFS('总明细 源文件后台下'!W:W,'总明细 源文件后台下'!E:E,E481,'总明细 源文件后台下'!C:C,"Adjustment",'总明细 源文件后台下'!F:F,"FBA Inventory Reimbursement - Customer Service Issue")</f>
        <v>0</v>
      </c>
      <c r="AO481">
        <f>SUMIFS('总明细 源文件后台下'!W:W,'总明细 源文件后台下'!E:E,E481,'总明细 源文件后台下'!C:C,"Adjustment",'总明细 源文件后台下'!F:F,"FBA Inventory Reimbursement - Fee Correction")</f>
        <v>0</v>
      </c>
      <c r="AP481">
        <f>SUMIFS('总明细 源文件后台下'!W:W,'总明细 源文件后台下'!E:E,E481,'总明细 源文件后台下'!C:C,"Adjustment",'总明细 源文件后台下'!F:F,"FBA Inventory Reimbursement - General Adjustment")</f>
        <v>0</v>
      </c>
      <c r="AQ481">
        <f>SUMIFS('总明细 源文件后台下'!W:W,'总明细 源文件后台下'!E:E,E481,'总明细 源文件后台下'!C:C,"Adjustment",'总明细 源文件后台下'!F:F,"FBA Inventory Reimbursement - Lost:Inbound")</f>
        <v>0</v>
      </c>
      <c r="AR481">
        <f>SUMIFS('总明细 源文件后台下'!W:W,'总明细 源文件后台下'!E:E,E481,'总明细 源文件后台下'!C:C,"Adjustment",'总明细 源文件后台下'!F:F,"FBA Inventory Reimbursement - Lost:Warehouse")</f>
        <v>0</v>
      </c>
      <c r="AS481">
        <f>SUMIFS('总明细 源文件后台下'!W:W,'总明细 源文件后台下'!E:E,E481,'总明细 源文件后台下'!C:C,"Adjustment",'总明细 源文件后台下'!F:F,"Non-subscription Fee Adjustment")</f>
        <v>0</v>
      </c>
      <c r="AT481">
        <f>SUMIFS('总明细 源文件后台下'!W:W,'总明细 源文件后台下'!E:E,E481,'总明细 源文件后台下'!C:C,"Adjustment",'总明细 源文件后台下'!F:F,"FBA Inventory Placement Service Fee")</f>
        <v>0</v>
      </c>
      <c r="AV481">
        <f>SUMIF('FBA Customer Return Per Unit Fe'!B:B,E481,'FBA Customer Return Per Unit Fe'!C:C)</f>
        <v>0</v>
      </c>
      <c r="AX481">
        <f>(SUMIF('仓储费 源文件后台下'!C:C,E481,'仓储费 源文件后台下'!V:V))*-1</f>
        <v>-1.1051</v>
      </c>
      <c r="AZ481">
        <f>SUMIF('Disposal Fee销毁费用-160.95'!B:B,E481,'Disposal Fee销毁费用-160.95'!D:D)*-1</f>
        <v>0</v>
      </c>
      <c r="BC481">
        <f>IFERROR(VLOOKUP(F481,'优惠券-86.4'!F:I,4,0),0)</f>
        <v>0</v>
      </c>
      <c r="BD481">
        <f>IFERROR(VLOOKUP(F481,'早评-120'!E:H,4,0),0)</f>
        <v>0</v>
      </c>
      <c r="BF481">
        <f t="shared" si="56"/>
        <v>-1.1051</v>
      </c>
      <c r="BG481">
        <f t="shared" si="57"/>
        <v>0</v>
      </c>
      <c r="BH481">
        <f t="shared" si="58"/>
        <v>-7.1831499999999995</v>
      </c>
      <c r="BQ481" s="45">
        <f t="shared" si="59"/>
        <v>-7.1831499999999995</v>
      </c>
      <c r="BR481">
        <f>SUMIFS('9月销毁明细'!D:D,'9月销毁明细'!A:A,E481,'9月销毁明细'!H:H,"Sellable")</f>
        <v>0</v>
      </c>
      <c r="BS481">
        <f>SUMIFS('9月销毁明细'!G:G,'9月销毁明细'!A:A,E481,'9月销毁明细'!H:H,"Sellable")</f>
        <v>0</v>
      </c>
      <c r="BT481">
        <f>SUMIFS('9月销毁明细'!D:D,'9月销毁明细'!A:A,E481,'9月销毁明细'!H:H,"Unsellable")</f>
        <v>0</v>
      </c>
      <c r="BU481">
        <f>SUMIFS('9月销毁明细'!G:G,'9月销毁明细'!A:A,E481,'9月销毁明细'!H:H,"Unsellable")</f>
        <v>0</v>
      </c>
      <c r="BW481">
        <f>IFERROR(I481*VLOOKUP(F481,'9.3成本表'!C:L,10,0),0)</f>
        <v>0</v>
      </c>
      <c r="BX481">
        <f t="shared" si="60"/>
        <v>0</v>
      </c>
      <c r="CC481" s="45">
        <f t="shared" si="61"/>
        <v>-7.1831499999999995</v>
      </c>
      <c r="CD481" s="45">
        <f t="shared" si="62"/>
        <v>0</v>
      </c>
      <c r="CE481" s="45">
        <f t="shared" si="63"/>
        <v>0</v>
      </c>
    </row>
    <row r="482" spans="4:83" x14ac:dyDescent="0.25">
      <c r="D482" s="20" t="s">
        <v>1073</v>
      </c>
      <c r="E482" s="20" t="s">
        <v>1074</v>
      </c>
      <c r="F482" s="20">
        <v>4254</v>
      </c>
      <c r="G482">
        <v>476</v>
      </c>
      <c r="H482" s="20"/>
      <c r="I482">
        <f>SUMIFS('总明细 源文件后台下'!G:G,'总明细 源文件后台下'!E:E,E482,'总明细 源文件后台下'!C:C,"Order")</f>
        <v>0</v>
      </c>
      <c r="J482">
        <f>SUMIFS('总明细 源文件后台下'!M:M,'总明细 源文件后台下'!E:E,E482,'总明细 源文件后台下'!C:C,"Order")</f>
        <v>0</v>
      </c>
      <c r="K482">
        <f>SUMIFS('总明细 源文件后台下'!N:N,'总明细 源文件后台下'!E:E,E482,'总明细 源文件后台下'!C:C,"Order")</f>
        <v>0</v>
      </c>
      <c r="L482">
        <f>SUMIFS('总明细 源文件后台下'!O:O,'总明细 源文件后台下'!E:E,E482,'总明细 源文件后台下'!C:C,"Order")</f>
        <v>0</v>
      </c>
      <c r="M482">
        <f>SUMIFS('总明细 源文件后台下'!P:P,'总明细 源文件后台下'!E:E,E482,'总明细 源文件后台下'!C:C,"Order")</f>
        <v>0</v>
      </c>
      <c r="N482">
        <f>SUMIFS('总明细 源文件后台下'!Q:Q,'总明细 源文件后台下'!E:E,E482,'总明细 源文件后台下'!C:C,"Order")</f>
        <v>0</v>
      </c>
      <c r="O482">
        <f>SUMIFS('总明细 源文件后台下'!R:R,'总明细 源文件后台下'!E:E,E482,'总明细 源文件后台下'!C:C,"Order")</f>
        <v>0</v>
      </c>
      <c r="P482">
        <f>SUMIFS('总明细 源文件后台下'!S:S,'总明细 源文件后台下'!E:E,E482,'总明细 源文件后台下'!C:C,"Order")</f>
        <v>0</v>
      </c>
      <c r="Q482">
        <f>SUMIFS('总明细 源文件后台下'!T:T,'总明细 源文件后台下'!E:E,E482,'总明细 源文件后台下'!C:C,"Order")</f>
        <v>0</v>
      </c>
      <c r="R482">
        <f>SUMIFS('总明细 源文件后台下'!U:U,'总明细 源文件后台下'!E:E,E482,'总明细 源文件后台下'!C:C,"Order")</f>
        <v>0</v>
      </c>
      <c r="S482">
        <f>SUMIFS('总明细 源文件后台下'!V:V,'总明细 源文件后台下'!E:E,E482,'总明细 源文件后台下'!C:C,"Order")</f>
        <v>0</v>
      </c>
      <c r="T482">
        <f>SUMIFS('总明细 源文件后台下'!W:W,'总明细 源文件后台下'!E:E,E482,'总明细 源文件后台下'!C:C,"Order")</f>
        <v>0</v>
      </c>
      <c r="U482">
        <f>SUMIFS('总明细 源文件后台下'!G:G,'总明细 源文件后台下'!E:E,E482,'总明细 源文件后台下'!C:C,"Refund")</f>
        <v>0</v>
      </c>
      <c r="V482">
        <f>SUMIFS('总明细 源文件后台下'!M:M,'总明细 源文件后台下'!E:E,E482,'总明细 源文件后台下'!C:C,"Refund")</f>
        <v>0</v>
      </c>
      <c r="W482">
        <f>SUMIFS('总明细 源文件后台下'!N:N,'总明细 源文件后台下'!E:E,E482,'总明细 源文件后台下'!C:C,"Refund")</f>
        <v>0</v>
      </c>
      <c r="X482">
        <f>SUMIFS('总明细 源文件后台下'!O:O,'总明细 源文件后台下'!E:E,E482,'总明细 源文件后台下'!C:C,"Refund")</f>
        <v>0</v>
      </c>
      <c r="Y482">
        <f>SUMIFS('总明细 源文件后台下'!P:P,'总明细 源文件后台下'!E:E,E482,'总明细 源文件后台下'!C:C,"Refund")</f>
        <v>0</v>
      </c>
      <c r="Z482">
        <f>SUMIFS('总明细 源文件后台下'!Q:Q,'总明细 源文件后台下'!E:E,E482,'总明细 源文件后台下'!C:C,"Refund")</f>
        <v>0</v>
      </c>
      <c r="AA482">
        <f>SUMIFS('总明细 源文件后台下'!R:R,'总明细 源文件后台下'!E:E,E482,'总明细 源文件后台下'!C:C,"Refund")</f>
        <v>0</v>
      </c>
      <c r="AB482">
        <f>SUMIFS('总明细 源文件后台下'!S:S,'总明细 源文件后台下'!E:E,E482,'总明细 源文件后台下'!C:C,"Refund")</f>
        <v>0</v>
      </c>
      <c r="AC482">
        <f>SUMIFS('总明细 源文件后台下'!T:T,'总明细 源文件后台下'!E:E,E482,'总明细 源文件后台下'!C:C,"Refund")</f>
        <v>0</v>
      </c>
      <c r="AD482">
        <f>SUMIFS('总明细 源文件后台下'!U:U,'总明细 源文件后台下'!E:E,E482,'总明细 源文件后台下'!C:C,"Refund")</f>
        <v>0</v>
      </c>
      <c r="AE482">
        <f>SUMIFS('总明细 源文件后台下'!V:V,'总明细 源文件后台下'!E:E,E482,'总明细 源文件后台下'!C:C,"Refund")</f>
        <v>0</v>
      </c>
      <c r="AF482">
        <f>SUMIFS('总明细 源文件后台下'!W:W,'总明细 源文件后台下'!E:E,E482,'总明细 源文件后台下'!C:C,"Refund")</f>
        <v>0</v>
      </c>
      <c r="AK482">
        <f>(SUMIF('广告费 源文件后台下'!G:G,E482,'广告费 源文件后台下'!M:M))*-1</f>
        <v>0</v>
      </c>
      <c r="AL482">
        <f>SUMIFS('总明细 源文件后台下'!W:W,'总明细 源文件后台下'!E:E,E482,'总明细 源文件后台下'!C:C,"Adjustment",'总明细 源文件后台下'!F:F,"FBA Inventory Reimbursement - Customer Return")</f>
        <v>0</v>
      </c>
      <c r="AM482">
        <f>SUMIFS('总明细 源文件后台下'!W:W,'总明细 源文件后台下'!E:E,E482,'总明细 源文件后台下'!C:C,"Adjustment",'总明细 源文件后台下'!F:F,"FBA Inventory Reimbursement - Damaged:Warehouse")</f>
        <v>0</v>
      </c>
      <c r="AN482">
        <f>SUMIFS('总明细 源文件后台下'!W:W,'总明细 源文件后台下'!E:E,E482,'总明细 源文件后台下'!C:C,"Adjustment",'总明细 源文件后台下'!F:F,"FBA Inventory Reimbursement - Customer Service Issue")</f>
        <v>0</v>
      </c>
      <c r="AO482">
        <f>SUMIFS('总明细 源文件后台下'!W:W,'总明细 源文件后台下'!E:E,E482,'总明细 源文件后台下'!C:C,"Adjustment",'总明细 源文件后台下'!F:F,"FBA Inventory Reimbursement - Fee Correction")</f>
        <v>0</v>
      </c>
      <c r="AP482">
        <f>SUMIFS('总明细 源文件后台下'!W:W,'总明细 源文件后台下'!E:E,E482,'总明细 源文件后台下'!C:C,"Adjustment",'总明细 源文件后台下'!F:F,"FBA Inventory Reimbursement - General Adjustment")</f>
        <v>0</v>
      </c>
      <c r="AQ482">
        <f>SUMIFS('总明细 源文件后台下'!W:W,'总明细 源文件后台下'!E:E,E482,'总明细 源文件后台下'!C:C,"Adjustment",'总明细 源文件后台下'!F:F,"FBA Inventory Reimbursement - Lost:Inbound")</f>
        <v>0</v>
      </c>
      <c r="AR482">
        <f>SUMIFS('总明细 源文件后台下'!W:W,'总明细 源文件后台下'!E:E,E482,'总明细 源文件后台下'!C:C,"Adjustment",'总明细 源文件后台下'!F:F,"FBA Inventory Reimbursement - Lost:Warehouse")</f>
        <v>0</v>
      </c>
      <c r="AS482">
        <f>SUMIFS('总明细 源文件后台下'!W:W,'总明细 源文件后台下'!E:E,E482,'总明细 源文件后台下'!C:C,"Adjustment",'总明细 源文件后台下'!F:F,"Non-subscription Fee Adjustment")</f>
        <v>0</v>
      </c>
      <c r="AT482">
        <f>SUMIFS('总明细 源文件后台下'!W:W,'总明细 源文件后台下'!E:E,E482,'总明细 源文件后台下'!C:C,"Adjustment",'总明细 源文件后台下'!F:F,"FBA Inventory Placement Service Fee")</f>
        <v>0</v>
      </c>
      <c r="AV482">
        <f>SUMIF('FBA Customer Return Per Unit Fe'!B:B,E482,'FBA Customer Return Per Unit Fe'!C:C)</f>
        <v>0</v>
      </c>
      <c r="AX482">
        <f>(SUMIF('仓储费 源文件后台下'!C:C,E482,'仓储费 源文件后台下'!V:V))*-1</f>
        <v>-1.0289999999999999</v>
      </c>
      <c r="AZ482">
        <f>SUMIF('Disposal Fee销毁费用-160.95'!B:B,E482,'Disposal Fee销毁费用-160.95'!D:D)*-1</f>
        <v>0</v>
      </c>
      <c r="BC482">
        <f>IFERROR(VLOOKUP(F482,'优惠券-86.4'!F:I,4,0),0)</f>
        <v>0</v>
      </c>
      <c r="BD482">
        <f>IFERROR(VLOOKUP(F482,'早评-120'!E:H,4,0),0)</f>
        <v>0</v>
      </c>
      <c r="BF482">
        <f t="shared" si="56"/>
        <v>-1.0289999999999999</v>
      </c>
      <c r="BG482">
        <f t="shared" si="57"/>
        <v>0</v>
      </c>
      <c r="BH482">
        <f t="shared" si="58"/>
        <v>-6.6884999999999994</v>
      </c>
      <c r="BQ482" s="45">
        <f t="shared" si="59"/>
        <v>-6.6884999999999994</v>
      </c>
      <c r="BR482">
        <f>SUMIFS('9月销毁明细'!D:D,'9月销毁明细'!A:A,E482,'9月销毁明细'!H:H,"Sellable")</f>
        <v>0</v>
      </c>
      <c r="BS482">
        <f>SUMIFS('9月销毁明细'!G:G,'9月销毁明细'!A:A,E482,'9月销毁明细'!H:H,"Sellable")</f>
        <v>0</v>
      </c>
      <c r="BT482">
        <f>SUMIFS('9月销毁明细'!D:D,'9月销毁明细'!A:A,E482,'9月销毁明细'!H:H,"Unsellable")</f>
        <v>0</v>
      </c>
      <c r="BU482">
        <f>SUMIFS('9月销毁明细'!G:G,'9月销毁明细'!A:A,E482,'9月销毁明细'!H:H,"Unsellable")</f>
        <v>0</v>
      </c>
      <c r="BW482">
        <f>IFERROR(I482*VLOOKUP(F482,'9.3成本表'!C:L,10,0),0)</f>
        <v>0</v>
      </c>
      <c r="BX482">
        <f t="shared" si="60"/>
        <v>0</v>
      </c>
      <c r="CC482" s="45">
        <f t="shared" si="61"/>
        <v>-6.6884999999999994</v>
      </c>
      <c r="CD482" s="45">
        <f t="shared" si="62"/>
        <v>0</v>
      </c>
      <c r="CE482" s="45">
        <f t="shared" si="63"/>
        <v>0</v>
      </c>
    </row>
    <row r="483" spans="4:83" x14ac:dyDescent="0.25">
      <c r="D483" s="20" t="s">
        <v>1075</v>
      </c>
      <c r="E483" s="20" t="s">
        <v>1076</v>
      </c>
      <c r="F483" s="20">
        <v>4254</v>
      </c>
      <c r="G483">
        <v>477</v>
      </c>
      <c r="H483" s="20"/>
      <c r="I483">
        <f>SUMIFS('总明细 源文件后台下'!G:G,'总明细 源文件后台下'!E:E,E483,'总明细 源文件后台下'!C:C,"Order")</f>
        <v>2</v>
      </c>
      <c r="J483">
        <f>SUMIFS('总明细 源文件后台下'!M:M,'总明细 源文件后台下'!E:E,E483,'总明细 源文件后台下'!C:C,"Order")</f>
        <v>35.979999999999997</v>
      </c>
      <c r="K483">
        <f>SUMIFS('总明细 源文件后台下'!N:N,'总明细 源文件后台下'!E:E,E483,'总明细 源文件后台下'!C:C,"Order")</f>
        <v>12.5</v>
      </c>
      <c r="L483">
        <f>SUMIFS('总明细 源文件后台下'!O:O,'总明细 源文件后台下'!E:E,E483,'总明细 源文件后台下'!C:C,"Order")</f>
        <v>0</v>
      </c>
      <c r="M483">
        <f>SUMIFS('总明细 源文件后台下'!P:P,'总明细 源文件后台下'!E:E,E483,'总明细 源文件后台下'!C:C,"Order")</f>
        <v>0</v>
      </c>
      <c r="N483">
        <f>SUMIFS('总明细 源文件后台下'!Q:Q,'总明细 源文件后台下'!E:E,E483,'总明细 源文件后台下'!C:C,"Order")</f>
        <v>0</v>
      </c>
      <c r="O483">
        <f>SUMIFS('总明细 源文件后台下'!R:R,'总明细 源文件后台下'!E:E,E483,'总明细 源文件后台下'!C:C,"Order")</f>
        <v>0</v>
      </c>
      <c r="P483">
        <f>SUMIFS('总明细 源文件后台下'!S:S,'总明细 源文件后台下'!E:E,E483,'总明细 源文件后台下'!C:C,"Order")</f>
        <v>-6.12</v>
      </c>
      <c r="Q483">
        <f>SUMIFS('总明细 源文件后台下'!T:T,'总明细 源文件后台下'!E:E,E483,'总明细 源文件后台下'!C:C,"Order")</f>
        <v>-19.86</v>
      </c>
      <c r="R483">
        <f>SUMIFS('总明细 源文件后台下'!U:U,'总明细 源文件后台下'!E:E,E483,'总明细 源文件后台下'!C:C,"Order")</f>
        <v>0</v>
      </c>
      <c r="S483">
        <f>SUMIFS('总明细 源文件后台下'!V:V,'总明细 源文件后台下'!E:E,E483,'总明细 源文件后台下'!C:C,"Order")</f>
        <v>0</v>
      </c>
      <c r="T483">
        <f>SUMIFS('总明细 源文件后台下'!W:W,'总明细 源文件后台下'!E:E,E483,'总明细 源文件后台下'!C:C,"Order")</f>
        <v>22.5</v>
      </c>
      <c r="U483">
        <f>SUMIFS('总明细 源文件后台下'!G:G,'总明细 源文件后台下'!E:E,E483,'总明细 源文件后台下'!C:C,"Refund")</f>
        <v>0</v>
      </c>
      <c r="V483">
        <f>SUMIFS('总明细 源文件后台下'!M:M,'总明细 源文件后台下'!E:E,E483,'总明细 源文件后台下'!C:C,"Refund")</f>
        <v>0</v>
      </c>
      <c r="W483">
        <f>SUMIFS('总明细 源文件后台下'!N:N,'总明细 源文件后台下'!E:E,E483,'总明细 源文件后台下'!C:C,"Refund")</f>
        <v>0</v>
      </c>
      <c r="X483">
        <f>SUMIFS('总明细 源文件后台下'!O:O,'总明细 源文件后台下'!E:E,E483,'总明细 源文件后台下'!C:C,"Refund")</f>
        <v>0</v>
      </c>
      <c r="Y483">
        <f>SUMIFS('总明细 源文件后台下'!P:P,'总明细 源文件后台下'!E:E,E483,'总明细 源文件后台下'!C:C,"Refund")</f>
        <v>0</v>
      </c>
      <c r="Z483">
        <f>SUMIFS('总明细 源文件后台下'!Q:Q,'总明细 源文件后台下'!E:E,E483,'总明细 源文件后台下'!C:C,"Refund")</f>
        <v>0</v>
      </c>
      <c r="AA483">
        <f>SUMIFS('总明细 源文件后台下'!R:R,'总明细 源文件后台下'!E:E,E483,'总明细 源文件后台下'!C:C,"Refund")</f>
        <v>0</v>
      </c>
      <c r="AB483">
        <f>SUMIFS('总明细 源文件后台下'!S:S,'总明细 源文件后台下'!E:E,E483,'总明细 源文件后台下'!C:C,"Refund")</f>
        <v>0</v>
      </c>
      <c r="AC483">
        <f>SUMIFS('总明细 源文件后台下'!T:T,'总明细 源文件后台下'!E:E,E483,'总明细 源文件后台下'!C:C,"Refund")</f>
        <v>0</v>
      </c>
      <c r="AD483">
        <f>SUMIFS('总明细 源文件后台下'!U:U,'总明细 源文件后台下'!E:E,E483,'总明细 源文件后台下'!C:C,"Refund")</f>
        <v>0</v>
      </c>
      <c r="AE483">
        <f>SUMIFS('总明细 源文件后台下'!V:V,'总明细 源文件后台下'!E:E,E483,'总明细 源文件后台下'!C:C,"Refund")</f>
        <v>0</v>
      </c>
      <c r="AF483">
        <f>SUMIFS('总明细 源文件后台下'!W:W,'总明细 源文件后台下'!E:E,E483,'总明细 源文件后台下'!C:C,"Refund")</f>
        <v>0</v>
      </c>
      <c r="AK483">
        <f>(SUMIF('广告费 源文件后台下'!G:G,E483,'广告费 源文件后台下'!M:M))*-1</f>
        <v>0</v>
      </c>
      <c r="AL483">
        <f>SUMIFS('总明细 源文件后台下'!W:W,'总明细 源文件后台下'!E:E,E483,'总明细 源文件后台下'!C:C,"Adjustment",'总明细 源文件后台下'!F:F,"FBA Inventory Reimbursement - Customer Return")</f>
        <v>0</v>
      </c>
      <c r="AM483">
        <f>SUMIFS('总明细 源文件后台下'!W:W,'总明细 源文件后台下'!E:E,E483,'总明细 源文件后台下'!C:C,"Adjustment",'总明细 源文件后台下'!F:F,"FBA Inventory Reimbursement - Damaged:Warehouse")</f>
        <v>0</v>
      </c>
      <c r="AN483">
        <f>SUMIFS('总明细 源文件后台下'!W:W,'总明细 源文件后台下'!E:E,E483,'总明细 源文件后台下'!C:C,"Adjustment",'总明细 源文件后台下'!F:F,"FBA Inventory Reimbursement - Customer Service Issue")</f>
        <v>0</v>
      </c>
      <c r="AO483">
        <f>SUMIFS('总明细 源文件后台下'!W:W,'总明细 源文件后台下'!E:E,E483,'总明细 源文件后台下'!C:C,"Adjustment",'总明细 源文件后台下'!F:F,"FBA Inventory Reimbursement - Fee Correction")</f>
        <v>0</v>
      </c>
      <c r="AP483">
        <f>SUMIFS('总明细 源文件后台下'!W:W,'总明细 源文件后台下'!E:E,E483,'总明细 源文件后台下'!C:C,"Adjustment",'总明细 源文件后台下'!F:F,"FBA Inventory Reimbursement - General Adjustment")</f>
        <v>0</v>
      </c>
      <c r="AQ483">
        <f>SUMIFS('总明细 源文件后台下'!W:W,'总明细 源文件后台下'!E:E,E483,'总明细 源文件后台下'!C:C,"Adjustment",'总明细 源文件后台下'!F:F,"FBA Inventory Reimbursement - Lost:Inbound")</f>
        <v>0</v>
      </c>
      <c r="AR483">
        <f>SUMIFS('总明细 源文件后台下'!W:W,'总明细 源文件后台下'!E:E,E483,'总明细 源文件后台下'!C:C,"Adjustment",'总明细 源文件后台下'!F:F,"FBA Inventory Reimbursement - Lost:Warehouse")</f>
        <v>0</v>
      </c>
      <c r="AS483">
        <f>SUMIFS('总明细 源文件后台下'!W:W,'总明细 源文件后台下'!E:E,E483,'总明细 源文件后台下'!C:C,"Adjustment",'总明细 源文件后台下'!F:F,"Non-subscription Fee Adjustment")</f>
        <v>0</v>
      </c>
      <c r="AT483">
        <f>SUMIFS('总明细 源文件后台下'!W:W,'总明细 源文件后台下'!E:E,E483,'总明细 源文件后台下'!C:C,"Adjustment",'总明细 源文件后台下'!F:F,"FBA Inventory Placement Service Fee")</f>
        <v>0</v>
      </c>
      <c r="AV483">
        <f>SUMIF('FBA Customer Return Per Unit Fe'!B:B,E483,'FBA Customer Return Per Unit Fe'!C:C)</f>
        <v>0</v>
      </c>
      <c r="AX483">
        <f>(SUMIF('仓储费 源文件后台下'!C:C,E483,'仓储费 源文件后台下'!V:V))*-1</f>
        <v>-0.95550000000000002</v>
      </c>
      <c r="AZ483">
        <f>SUMIF('Disposal Fee销毁费用-160.95'!B:B,E483,'Disposal Fee销毁费用-160.95'!D:D)*-1</f>
        <v>0</v>
      </c>
      <c r="BC483">
        <f>IFERROR(VLOOKUP(F483,'优惠券-86.4'!F:I,4,0),0)</f>
        <v>0</v>
      </c>
      <c r="BD483">
        <f>IFERROR(VLOOKUP(F483,'早评-120'!E:H,4,0),0)</f>
        <v>0</v>
      </c>
      <c r="BF483">
        <f t="shared" si="56"/>
        <v>21.544499999999999</v>
      </c>
      <c r="BG483">
        <f t="shared" si="57"/>
        <v>0.59879099499722066</v>
      </c>
      <c r="BH483">
        <f t="shared" si="58"/>
        <v>140.03924999999998</v>
      </c>
      <c r="BQ483" s="45">
        <f t="shared" si="59"/>
        <v>140.03924999999998</v>
      </c>
      <c r="BR483">
        <f>SUMIFS('9月销毁明细'!D:D,'9月销毁明细'!A:A,E483,'9月销毁明细'!H:H,"Sellable")</f>
        <v>0</v>
      </c>
      <c r="BS483">
        <f>SUMIFS('9月销毁明细'!G:G,'9月销毁明细'!A:A,E483,'9月销毁明细'!H:H,"Sellable")</f>
        <v>0</v>
      </c>
      <c r="BT483">
        <f>SUMIFS('9月销毁明细'!D:D,'9月销毁明细'!A:A,E483,'9月销毁明细'!H:H,"Unsellable")</f>
        <v>0</v>
      </c>
      <c r="BU483">
        <f>SUMIFS('9月销毁明细'!G:G,'9月销毁明细'!A:A,E483,'9月销毁明细'!H:H,"Unsellable")</f>
        <v>0</v>
      </c>
      <c r="BW483">
        <f>IFERROR(I483*VLOOKUP(F483,'9.3成本表'!C:L,10,0),0)</f>
        <v>39.799999999999997</v>
      </c>
      <c r="BX483">
        <f t="shared" si="60"/>
        <v>26.52</v>
      </c>
      <c r="CC483" s="45">
        <f t="shared" si="61"/>
        <v>73.719249999999988</v>
      </c>
      <c r="CD483" s="45">
        <f t="shared" si="62"/>
        <v>0.3152146491640655</v>
      </c>
      <c r="CE483" s="45">
        <f t="shared" si="63"/>
        <v>1.1115689083232809</v>
      </c>
    </row>
    <row r="484" spans="4:83" x14ac:dyDescent="0.25">
      <c r="D484" s="20" t="s">
        <v>1077</v>
      </c>
      <c r="E484" s="20" t="s">
        <v>1078</v>
      </c>
      <c r="F484" s="20">
        <v>4254</v>
      </c>
      <c r="G484">
        <v>478</v>
      </c>
      <c r="H484" s="20"/>
      <c r="I484">
        <f>SUMIFS('总明细 源文件后台下'!G:G,'总明细 源文件后台下'!E:E,E484,'总明细 源文件后台下'!C:C,"Order")</f>
        <v>0</v>
      </c>
      <c r="J484">
        <f>SUMIFS('总明细 源文件后台下'!M:M,'总明细 源文件后台下'!E:E,E484,'总明细 源文件后台下'!C:C,"Order")</f>
        <v>0</v>
      </c>
      <c r="K484">
        <f>SUMIFS('总明细 源文件后台下'!N:N,'总明细 源文件后台下'!E:E,E484,'总明细 源文件后台下'!C:C,"Order")</f>
        <v>0</v>
      </c>
      <c r="L484">
        <f>SUMIFS('总明细 源文件后台下'!O:O,'总明细 源文件后台下'!E:E,E484,'总明细 源文件后台下'!C:C,"Order")</f>
        <v>0</v>
      </c>
      <c r="M484">
        <f>SUMIFS('总明细 源文件后台下'!P:P,'总明细 源文件后台下'!E:E,E484,'总明细 源文件后台下'!C:C,"Order")</f>
        <v>0</v>
      </c>
      <c r="N484">
        <f>SUMIFS('总明细 源文件后台下'!Q:Q,'总明细 源文件后台下'!E:E,E484,'总明细 源文件后台下'!C:C,"Order")</f>
        <v>0</v>
      </c>
      <c r="O484">
        <f>SUMIFS('总明细 源文件后台下'!R:R,'总明细 源文件后台下'!E:E,E484,'总明细 源文件后台下'!C:C,"Order")</f>
        <v>0</v>
      </c>
      <c r="P484">
        <f>SUMIFS('总明细 源文件后台下'!S:S,'总明细 源文件后台下'!E:E,E484,'总明细 源文件后台下'!C:C,"Order")</f>
        <v>0</v>
      </c>
      <c r="Q484">
        <f>SUMIFS('总明细 源文件后台下'!T:T,'总明细 源文件后台下'!E:E,E484,'总明细 源文件后台下'!C:C,"Order")</f>
        <v>0</v>
      </c>
      <c r="R484">
        <f>SUMIFS('总明细 源文件后台下'!U:U,'总明细 源文件后台下'!E:E,E484,'总明细 源文件后台下'!C:C,"Order")</f>
        <v>0</v>
      </c>
      <c r="S484">
        <f>SUMIFS('总明细 源文件后台下'!V:V,'总明细 源文件后台下'!E:E,E484,'总明细 源文件后台下'!C:C,"Order")</f>
        <v>0</v>
      </c>
      <c r="T484">
        <f>SUMIFS('总明细 源文件后台下'!W:W,'总明细 源文件后台下'!E:E,E484,'总明细 源文件后台下'!C:C,"Order")</f>
        <v>0</v>
      </c>
      <c r="U484">
        <f>SUMIFS('总明细 源文件后台下'!G:G,'总明细 源文件后台下'!E:E,E484,'总明细 源文件后台下'!C:C,"Refund")</f>
        <v>0</v>
      </c>
      <c r="V484">
        <f>SUMIFS('总明细 源文件后台下'!M:M,'总明细 源文件后台下'!E:E,E484,'总明细 源文件后台下'!C:C,"Refund")</f>
        <v>0</v>
      </c>
      <c r="W484">
        <f>SUMIFS('总明细 源文件后台下'!N:N,'总明细 源文件后台下'!E:E,E484,'总明细 源文件后台下'!C:C,"Refund")</f>
        <v>0</v>
      </c>
      <c r="X484">
        <f>SUMIFS('总明细 源文件后台下'!O:O,'总明细 源文件后台下'!E:E,E484,'总明细 源文件后台下'!C:C,"Refund")</f>
        <v>0</v>
      </c>
      <c r="Y484">
        <f>SUMIFS('总明细 源文件后台下'!P:P,'总明细 源文件后台下'!E:E,E484,'总明细 源文件后台下'!C:C,"Refund")</f>
        <v>0</v>
      </c>
      <c r="Z484">
        <f>SUMIFS('总明细 源文件后台下'!Q:Q,'总明细 源文件后台下'!E:E,E484,'总明细 源文件后台下'!C:C,"Refund")</f>
        <v>0</v>
      </c>
      <c r="AA484">
        <f>SUMIFS('总明细 源文件后台下'!R:R,'总明细 源文件后台下'!E:E,E484,'总明细 源文件后台下'!C:C,"Refund")</f>
        <v>0</v>
      </c>
      <c r="AB484">
        <f>SUMIFS('总明细 源文件后台下'!S:S,'总明细 源文件后台下'!E:E,E484,'总明细 源文件后台下'!C:C,"Refund")</f>
        <v>0</v>
      </c>
      <c r="AC484">
        <f>SUMIFS('总明细 源文件后台下'!T:T,'总明细 源文件后台下'!E:E,E484,'总明细 源文件后台下'!C:C,"Refund")</f>
        <v>0</v>
      </c>
      <c r="AD484">
        <f>SUMIFS('总明细 源文件后台下'!U:U,'总明细 源文件后台下'!E:E,E484,'总明细 源文件后台下'!C:C,"Refund")</f>
        <v>0</v>
      </c>
      <c r="AE484">
        <f>SUMIFS('总明细 源文件后台下'!V:V,'总明细 源文件后台下'!E:E,E484,'总明细 源文件后台下'!C:C,"Refund")</f>
        <v>0</v>
      </c>
      <c r="AF484">
        <f>SUMIFS('总明细 源文件后台下'!W:W,'总明细 源文件后台下'!E:E,E484,'总明细 源文件后台下'!C:C,"Refund")</f>
        <v>0</v>
      </c>
      <c r="AK484">
        <f>(SUMIF('广告费 源文件后台下'!G:G,E484,'广告费 源文件后台下'!M:M))*-1</f>
        <v>-0.45</v>
      </c>
      <c r="AL484">
        <f>SUMIFS('总明细 源文件后台下'!W:W,'总明细 源文件后台下'!E:E,E484,'总明细 源文件后台下'!C:C,"Adjustment",'总明细 源文件后台下'!F:F,"FBA Inventory Reimbursement - Customer Return")</f>
        <v>0</v>
      </c>
      <c r="AM484">
        <f>SUMIFS('总明细 源文件后台下'!W:W,'总明细 源文件后台下'!E:E,E484,'总明细 源文件后台下'!C:C,"Adjustment",'总明细 源文件后台下'!F:F,"FBA Inventory Reimbursement - Damaged:Warehouse")</f>
        <v>0</v>
      </c>
      <c r="AN484">
        <f>SUMIFS('总明细 源文件后台下'!W:W,'总明细 源文件后台下'!E:E,E484,'总明细 源文件后台下'!C:C,"Adjustment",'总明细 源文件后台下'!F:F,"FBA Inventory Reimbursement - Customer Service Issue")</f>
        <v>0</v>
      </c>
      <c r="AO484">
        <f>SUMIFS('总明细 源文件后台下'!W:W,'总明细 源文件后台下'!E:E,E484,'总明细 源文件后台下'!C:C,"Adjustment",'总明细 源文件后台下'!F:F,"FBA Inventory Reimbursement - Fee Correction")</f>
        <v>0</v>
      </c>
      <c r="AP484">
        <f>SUMIFS('总明细 源文件后台下'!W:W,'总明细 源文件后台下'!E:E,E484,'总明细 源文件后台下'!C:C,"Adjustment",'总明细 源文件后台下'!F:F,"FBA Inventory Reimbursement - General Adjustment")</f>
        <v>0</v>
      </c>
      <c r="AQ484">
        <f>SUMIFS('总明细 源文件后台下'!W:W,'总明细 源文件后台下'!E:E,E484,'总明细 源文件后台下'!C:C,"Adjustment",'总明细 源文件后台下'!F:F,"FBA Inventory Reimbursement - Lost:Inbound")</f>
        <v>0</v>
      </c>
      <c r="AR484">
        <f>SUMIFS('总明细 源文件后台下'!W:W,'总明细 源文件后台下'!E:E,E484,'总明细 源文件后台下'!C:C,"Adjustment",'总明细 源文件后台下'!F:F,"FBA Inventory Reimbursement - Lost:Warehouse")</f>
        <v>0</v>
      </c>
      <c r="AS484">
        <f>SUMIFS('总明细 源文件后台下'!W:W,'总明细 源文件后台下'!E:E,E484,'总明细 源文件后台下'!C:C,"Adjustment",'总明细 源文件后台下'!F:F,"Non-subscription Fee Adjustment")</f>
        <v>0</v>
      </c>
      <c r="AT484">
        <f>SUMIFS('总明细 源文件后台下'!W:W,'总明细 源文件后台下'!E:E,E484,'总明细 源文件后台下'!C:C,"Adjustment",'总明细 源文件后台下'!F:F,"FBA Inventory Placement Service Fee")</f>
        <v>0</v>
      </c>
      <c r="AV484">
        <f>SUMIF('FBA Customer Return Per Unit Fe'!B:B,E484,'FBA Customer Return Per Unit Fe'!C:C)</f>
        <v>0</v>
      </c>
      <c r="AX484">
        <f>(SUMIF('仓储费 源文件后台下'!C:C,E484,'仓储费 源文件后台下'!V:V))*-1</f>
        <v>-0.73509999999999998</v>
      </c>
      <c r="AZ484">
        <f>SUMIF('Disposal Fee销毁费用-160.95'!B:B,E484,'Disposal Fee销毁费用-160.95'!D:D)*-1</f>
        <v>0</v>
      </c>
      <c r="BC484">
        <f>IFERROR(VLOOKUP(F484,'优惠券-86.4'!F:I,4,0),0)</f>
        <v>0</v>
      </c>
      <c r="BD484">
        <f>IFERROR(VLOOKUP(F484,'早评-120'!E:H,4,0),0)</f>
        <v>0</v>
      </c>
      <c r="BF484">
        <f t="shared" si="56"/>
        <v>-1.1851</v>
      </c>
      <c r="BG484">
        <f t="shared" si="57"/>
        <v>0</v>
      </c>
      <c r="BH484">
        <f t="shared" si="58"/>
        <v>-7.7031499999999999</v>
      </c>
      <c r="BQ484" s="45">
        <f t="shared" si="59"/>
        <v>-7.7031499999999999</v>
      </c>
      <c r="BR484">
        <f>SUMIFS('9月销毁明细'!D:D,'9月销毁明细'!A:A,E484,'9月销毁明细'!H:H,"Sellable")</f>
        <v>0</v>
      </c>
      <c r="BS484">
        <f>SUMIFS('9月销毁明细'!G:G,'9月销毁明细'!A:A,E484,'9月销毁明细'!H:H,"Sellable")</f>
        <v>0</v>
      </c>
      <c r="BT484">
        <f>SUMIFS('9月销毁明细'!D:D,'9月销毁明细'!A:A,E484,'9月销毁明细'!H:H,"Unsellable")</f>
        <v>0</v>
      </c>
      <c r="BU484">
        <f>SUMIFS('9月销毁明细'!G:G,'9月销毁明细'!A:A,E484,'9月销毁明细'!H:H,"Unsellable")</f>
        <v>0</v>
      </c>
      <c r="BW484">
        <f>IFERROR(I484*VLOOKUP(F484,'9.3成本表'!C:L,10,0),0)</f>
        <v>0</v>
      </c>
      <c r="BX484">
        <f t="shared" si="60"/>
        <v>0</v>
      </c>
      <c r="CC484" s="45">
        <f t="shared" si="61"/>
        <v>-7.7031499999999999</v>
      </c>
      <c r="CD484" s="45">
        <f t="shared" si="62"/>
        <v>0</v>
      </c>
      <c r="CE484" s="45">
        <f t="shared" si="63"/>
        <v>0</v>
      </c>
    </row>
    <row r="485" spans="4:83" x14ac:dyDescent="0.25">
      <c r="D485" s="20" t="s">
        <v>1079</v>
      </c>
      <c r="E485" s="20" t="s">
        <v>1080</v>
      </c>
      <c r="F485" s="20">
        <v>4254</v>
      </c>
      <c r="G485">
        <v>479</v>
      </c>
      <c r="H485" s="20"/>
      <c r="I485">
        <f>SUMIFS('总明细 源文件后台下'!G:G,'总明细 源文件后台下'!E:E,E485,'总明细 源文件后台下'!C:C,"Order")</f>
        <v>0</v>
      </c>
      <c r="J485">
        <f>SUMIFS('总明细 源文件后台下'!M:M,'总明细 源文件后台下'!E:E,E485,'总明细 源文件后台下'!C:C,"Order")</f>
        <v>0</v>
      </c>
      <c r="K485">
        <f>SUMIFS('总明细 源文件后台下'!N:N,'总明细 源文件后台下'!E:E,E485,'总明细 源文件后台下'!C:C,"Order")</f>
        <v>0</v>
      </c>
      <c r="L485">
        <f>SUMIFS('总明细 源文件后台下'!O:O,'总明细 源文件后台下'!E:E,E485,'总明细 源文件后台下'!C:C,"Order")</f>
        <v>0</v>
      </c>
      <c r="M485">
        <f>SUMIFS('总明细 源文件后台下'!P:P,'总明细 源文件后台下'!E:E,E485,'总明细 源文件后台下'!C:C,"Order")</f>
        <v>0</v>
      </c>
      <c r="N485">
        <f>SUMIFS('总明细 源文件后台下'!Q:Q,'总明细 源文件后台下'!E:E,E485,'总明细 源文件后台下'!C:C,"Order")</f>
        <v>0</v>
      </c>
      <c r="O485">
        <f>SUMIFS('总明细 源文件后台下'!R:R,'总明细 源文件后台下'!E:E,E485,'总明细 源文件后台下'!C:C,"Order")</f>
        <v>0</v>
      </c>
      <c r="P485">
        <f>SUMIFS('总明细 源文件后台下'!S:S,'总明细 源文件后台下'!E:E,E485,'总明细 源文件后台下'!C:C,"Order")</f>
        <v>0</v>
      </c>
      <c r="Q485">
        <f>SUMIFS('总明细 源文件后台下'!T:T,'总明细 源文件后台下'!E:E,E485,'总明细 源文件后台下'!C:C,"Order")</f>
        <v>0</v>
      </c>
      <c r="R485">
        <f>SUMIFS('总明细 源文件后台下'!U:U,'总明细 源文件后台下'!E:E,E485,'总明细 源文件后台下'!C:C,"Order")</f>
        <v>0</v>
      </c>
      <c r="S485">
        <f>SUMIFS('总明细 源文件后台下'!V:V,'总明细 源文件后台下'!E:E,E485,'总明细 源文件后台下'!C:C,"Order")</f>
        <v>0</v>
      </c>
      <c r="T485">
        <f>SUMIFS('总明细 源文件后台下'!W:W,'总明细 源文件后台下'!E:E,E485,'总明细 源文件后台下'!C:C,"Order")</f>
        <v>0</v>
      </c>
      <c r="U485">
        <f>SUMIFS('总明细 源文件后台下'!G:G,'总明细 源文件后台下'!E:E,E485,'总明细 源文件后台下'!C:C,"Refund")</f>
        <v>0</v>
      </c>
      <c r="V485">
        <f>SUMIFS('总明细 源文件后台下'!M:M,'总明细 源文件后台下'!E:E,E485,'总明细 源文件后台下'!C:C,"Refund")</f>
        <v>0</v>
      </c>
      <c r="W485">
        <f>SUMIFS('总明细 源文件后台下'!N:N,'总明细 源文件后台下'!E:E,E485,'总明细 源文件后台下'!C:C,"Refund")</f>
        <v>0</v>
      </c>
      <c r="X485">
        <f>SUMIFS('总明细 源文件后台下'!O:O,'总明细 源文件后台下'!E:E,E485,'总明细 源文件后台下'!C:C,"Refund")</f>
        <v>0</v>
      </c>
      <c r="Y485">
        <f>SUMIFS('总明细 源文件后台下'!P:P,'总明细 源文件后台下'!E:E,E485,'总明细 源文件后台下'!C:C,"Refund")</f>
        <v>0</v>
      </c>
      <c r="Z485">
        <f>SUMIFS('总明细 源文件后台下'!Q:Q,'总明细 源文件后台下'!E:E,E485,'总明细 源文件后台下'!C:C,"Refund")</f>
        <v>0</v>
      </c>
      <c r="AA485">
        <f>SUMIFS('总明细 源文件后台下'!R:R,'总明细 源文件后台下'!E:E,E485,'总明细 源文件后台下'!C:C,"Refund")</f>
        <v>0</v>
      </c>
      <c r="AB485">
        <f>SUMIFS('总明细 源文件后台下'!S:S,'总明细 源文件后台下'!E:E,E485,'总明细 源文件后台下'!C:C,"Refund")</f>
        <v>0</v>
      </c>
      <c r="AC485">
        <f>SUMIFS('总明细 源文件后台下'!T:T,'总明细 源文件后台下'!E:E,E485,'总明细 源文件后台下'!C:C,"Refund")</f>
        <v>0</v>
      </c>
      <c r="AD485">
        <f>SUMIFS('总明细 源文件后台下'!U:U,'总明细 源文件后台下'!E:E,E485,'总明细 源文件后台下'!C:C,"Refund")</f>
        <v>0</v>
      </c>
      <c r="AE485">
        <f>SUMIFS('总明细 源文件后台下'!V:V,'总明细 源文件后台下'!E:E,E485,'总明细 源文件后台下'!C:C,"Refund")</f>
        <v>0</v>
      </c>
      <c r="AF485">
        <f>SUMIFS('总明细 源文件后台下'!W:W,'总明细 源文件后台下'!E:E,E485,'总明细 源文件后台下'!C:C,"Refund")</f>
        <v>0</v>
      </c>
      <c r="AK485">
        <f>(SUMIF('广告费 源文件后台下'!G:G,E485,'广告费 源文件后台下'!M:M))*-1</f>
        <v>-0.23</v>
      </c>
      <c r="AL485">
        <f>SUMIFS('总明细 源文件后台下'!W:W,'总明细 源文件后台下'!E:E,E485,'总明细 源文件后台下'!C:C,"Adjustment",'总明细 源文件后台下'!F:F,"FBA Inventory Reimbursement - Customer Return")</f>
        <v>0</v>
      </c>
      <c r="AM485">
        <f>SUMIFS('总明细 源文件后台下'!W:W,'总明细 源文件后台下'!E:E,E485,'总明细 源文件后台下'!C:C,"Adjustment",'总明细 源文件后台下'!F:F,"FBA Inventory Reimbursement - Damaged:Warehouse")</f>
        <v>0</v>
      </c>
      <c r="AN485">
        <f>SUMIFS('总明细 源文件后台下'!W:W,'总明细 源文件后台下'!E:E,E485,'总明细 源文件后台下'!C:C,"Adjustment",'总明细 源文件后台下'!F:F,"FBA Inventory Reimbursement - Customer Service Issue")</f>
        <v>0</v>
      </c>
      <c r="AO485">
        <f>SUMIFS('总明细 源文件后台下'!W:W,'总明细 源文件后台下'!E:E,E485,'总明细 源文件后台下'!C:C,"Adjustment",'总明细 源文件后台下'!F:F,"FBA Inventory Reimbursement - Fee Correction")</f>
        <v>0</v>
      </c>
      <c r="AP485">
        <f>SUMIFS('总明细 源文件后台下'!W:W,'总明细 源文件后台下'!E:E,E485,'总明细 源文件后台下'!C:C,"Adjustment",'总明细 源文件后台下'!F:F,"FBA Inventory Reimbursement - General Adjustment")</f>
        <v>0</v>
      </c>
      <c r="AQ485">
        <f>SUMIFS('总明细 源文件后台下'!W:W,'总明细 源文件后台下'!E:E,E485,'总明细 源文件后台下'!C:C,"Adjustment",'总明细 源文件后台下'!F:F,"FBA Inventory Reimbursement - Lost:Inbound")</f>
        <v>0</v>
      </c>
      <c r="AR485">
        <f>SUMIFS('总明细 源文件后台下'!W:W,'总明细 源文件后台下'!E:E,E485,'总明细 源文件后台下'!C:C,"Adjustment",'总明细 源文件后台下'!F:F,"FBA Inventory Reimbursement - Lost:Warehouse")</f>
        <v>0</v>
      </c>
      <c r="AS485">
        <f>SUMIFS('总明细 源文件后台下'!W:W,'总明细 源文件后台下'!E:E,E485,'总明细 源文件后台下'!C:C,"Adjustment",'总明细 源文件后台下'!F:F,"Non-subscription Fee Adjustment")</f>
        <v>0</v>
      </c>
      <c r="AT485">
        <f>SUMIFS('总明细 源文件后台下'!W:W,'总明细 源文件后台下'!E:E,E485,'总明细 源文件后台下'!C:C,"Adjustment",'总明细 源文件后台下'!F:F,"FBA Inventory Placement Service Fee")</f>
        <v>0</v>
      </c>
      <c r="AV485">
        <f>SUMIF('FBA Customer Return Per Unit Fe'!B:B,E485,'FBA Customer Return Per Unit Fe'!C:C)</f>
        <v>0</v>
      </c>
      <c r="AX485">
        <f>(SUMIF('仓储费 源文件后台下'!C:C,E485,'仓储费 源文件后台下'!V:V))*-1</f>
        <v>-0.747</v>
      </c>
      <c r="AZ485">
        <f>SUMIF('Disposal Fee销毁费用-160.95'!B:B,E485,'Disposal Fee销毁费用-160.95'!D:D)*-1</f>
        <v>0</v>
      </c>
      <c r="BC485">
        <f>IFERROR(VLOOKUP(F485,'优惠券-86.4'!F:I,4,0),0)</f>
        <v>0</v>
      </c>
      <c r="BD485">
        <f>IFERROR(VLOOKUP(F485,'早评-120'!E:H,4,0),0)</f>
        <v>0</v>
      </c>
      <c r="BF485">
        <f t="shared" si="56"/>
        <v>-0.97699999999999998</v>
      </c>
      <c r="BG485">
        <f t="shared" si="57"/>
        <v>0</v>
      </c>
      <c r="BH485">
        <f t="shared" si="58"/>
        <v>-6.3505000000000003</v>
      </c>
      <c r="BQ485" s="45">
        <f t="shared" si="59"/>
        <v>-6.3505000000000003</v>
      </c>
      <c r="BR485">
        <f>SUMIFS('9月销毁明细'!D:D,'9月销毁明细'!A:A,E485,'9月销毁明细'!H:H,"Sellable")</f>
        <v>0</v>
      </c>
      <c r="BS485">
        <f>SUMIFS('9月销毁明细'!G:G,'9月销毁明细'!A:A,E485,'9月销毁明细'!H:H,"Sellable")</f>
        <v>0</v>
      </c>
      <c r="BT485">
        <f>SUMIFS('9月销毁明细'!D:D,'9月销毁明细'!A:A,E485,'9月销毁明细'!H:H,"Unsellable")</f>
        <v>0</v>
      </c>
      <c r="BU485">
        <f>SUMIFS('9月销毁明细'!G:G,'9月销毁明细'!A:A,E485,'9月销毁明细'!H:H,"Unsellable")</f>
        <v>0</v>
      </c>
      <c r="BW485">
        <f>IFERROR(I485*VLOOKUP(F485,'9.3成本表'!C:L,10,0),0)</f>
        <v>0</v>
      </c>
      <c r="BX485">
        <f t="shared" si="60"/>
        <v>0</v>
      </c>
      <c r="CC485" s="45">
        <f t="shared" si="61"/>
        <v>-6.3505000000000003</v>
      </c>
      <c r="CD485" s="45">
        <f t="shared" si="62"/>
        <v>0</v>
      </c>
      <c r="CE485" s="45">
        <f t="shared" si="63"/>
        <v>0</v>
      </c>
    </row>
    <row r="486" spans="4:83" x14ac:dyDescent="0.25">
      <c r="D486" s="20" t="s">
        <v>1081</v>
      </c>
      <c r="E486" s="20" t="s">
        <v>1082</v>
      </c>
      <c r="F486" s="20">
        <v>4254</v>
      </c>
      <c r="G486">
        <v>480</v>
      </c>
      <c r="H486" s="20"/>
      <c r="I486">
        <f>SUMIFS('总明细 源文件后台下'!G:G,'总明细 源文件后台下'!E:E,E486,'总明细 源文件后台下'!C:C,"Order")</f>
        <v>0</v>
      </c>
      <c r="J486">
        <f>SUMIFS('总明细 源文件后台下'!M:M,'总明细 源文件后台下'!E:E,E486,'总明细 源文件后台下'!C:C,"Order")</f>
        <v>0</v>
      </c>
      <c r="K486">
        <f>SUMIFS('总明细 源文件后台下'!N:N,'总明细 源文件后台下'!E:E,E486,'总明细 源文件后台下'!C:C,"Order")</f>
        <v>0</v>
      </c>
      <c r="L486">
        <f>SUMIFS('总明细 源文件后台下'!O:O,'总明细 源文件后台下'!E:E,E486,'总明细 源文件后台下'!C:C,"Order")</f>
        <v>0</v>
      </c>
      <c r="M486">
        <f>SUMIFS('总明细 源文件后台下'!P:P,'总明细 源文件后台下'!E:E,E486,'总明细 源文件后台下'!C:C,"Order")</f>
        <v>0</v>
      </c>
      <c r="N486">
        <f>SUMIFS('总明细 源文件后台下'!Q:Q,'总明细 源文件后台下'!E:E,E486,'总明细 源文件后台下'!C:C,"Order")</f>
        <v>0</v>
      </c>
      <c r="O486">
        <f>SUMIFS('总明细 源文件后台下'!R:R,'总明细 源文件后台下'!E:E,E486,'总明细 源文件后台下'!C:C,"Order")</f>
        <v>0</v>
      </c>
      <c r="P486">
        <f>SUMIFS('总明细 源文件后台下'!S:S,'总明细 源文件后台下'!E:E,E486,'总明细 源文件后台下'!C:C,"Order")</f>
        <v>0</v>
      </c>
      <c r="Q486">
        <f>SUMIFS('总明细 源文件后台下'!T:T,'总明细 源文件后台下'!E:E,E486,'总明细 源文件后台下'!C:C,"Order")</f>
        <v>0</v>
      </c>
      <c r="R486">
        <f>SUMIFS('总明细 源文件后台下'!U:U,'总明细 源文件后台下'!E:E,E486,'总明细 源文件后台下'!C:C,"Order")</f>
        <v>0</v>
      </c>
      <c r="S486">
        <f>SUMIFS('总明细 源文件后台下'!V:V,'总明细 源文件后台下'!E:E,E486,'总明细 源文件后台下'!C:C,"Order")</f>
        <v>0</v>
      </c>
      <c r="T486">
        <f>SUMIFS('总明细 源文件后台下'!W:W,'总明细 源文件后台下'!E:E,E486,'总明细 源文件后台下'!C:C,"Order")</f>
        <v>0</v>
      </c>
      <c r="U486">
        <f>SUMIFS('总明细 源文件后台下'!G:G,'总明细 源文件后台下'!E:E,E486,'总明细 源文件后台下'!C:C,"Refund")</f>
        <v>0</v>
      </c>
      <c r="V486">
        <f>SUMIFS('总明细 源文件后台下'!M:M,'总明细 源文件后台下'!E:E,E486,'总明细 源文件后台下'!C:C,"Refund")</f>
        <v>0</v>
      </c>
      <c r="W486">
        <f>SUMIFS('总明细 源文件后台下'!N:N,'总明细 源文件后台下'!E:E,E486,'总明细 源文件后台下'!C:C,"Refund")</f>
        <v>0</v>
      </c>
      <c r="X486">
        <f>SUMIFS('总明细 源文件后台下'!O:O,'总明细 源文件后台下'!E:E,E486,'总明细 源文件后台下'!C:C,"Refund")</f>
        <v>0</v>
      </c>
      <c r="Y486">
        <f>SUMIFS('总明细 源文件后台下'!P:P,'总明细 源文件后台下'!E:E,E486,'总明细 源文件后台下'!C:C,"Refund")</f>
        <v>0</v>
      </c>
      <c r="Z486">
        <f>SUMIFS('总明细 源文件后台下'!Q:Q,'总明细 源文件后台下'!E:E,E486,'总明细 源文件后台下'!C:C,"Refund")</f>
        <v>0</v>
      </c>
      <c r="AA486">
        <f>SUMIFS('总明细 源文件后台下'!R:R,'总明细 源文件后台下'!E:E,E486,'总明细 源文件后台下'!C:C,"Refund")</f>
        <v>0</v>
      </c>
      <c r="AB486">
        <f>SUMIFS('总明细 源文件后台下'!S:S,'总明细 源文件后台下'!E:E,E486,'总明细 源文件后台下'!C:C,"Refund")</f>
        <v>0</v>
      </c>
      <c r="AC486">
        <f>SUMIFS('总明细 源文件后台下'!T:T,'总明细 源文件后台下'!E:E,E486,'总明细 源文件后台下'!C:C,"Refund")</f>
        <v>0</v>
      </c>
      <c r="AD486">
        <f>SUMIFS('总明细 源文件后台下'!U:U,'总明细 源文件后台下'!E:E,E486,'总明细 源文件后台下'!C:C,"Refund")</f>
        <v>0</v>
      </c>
      <c r="AE486">
        <f>SUMIFS('总明细 源文件后台下'!V:V,'总明细 源文件后台下'!E:E,E486,'总明细 源文件后台下'!C:C,"Refund")</f>
        <v>0</v>
      </c>
      <c r="AF486">
        <f>SUMIFS('总明细 源文件后台下'!W:W,'总明细 源文件后台下'!E:E,E486,'总明细 源文件后台下'!C:C,"Refund")</f>
        <v>0</v>
      </c>
      <c r="AK486">
        <f>(SUMIF('广告费 源文件后台下'!G:G,E486,'广告费 源文件后台下'!M:M))*-1</f>
        <v>-0.17</v>
      </c>
      <c r="AL486">
        <f>SUMIFS('总明细 源文件后台下'!W:W,'总明细 源文件后台下'!E:E,E486,'总明细 源文件后台下'!C:C,"Adjustment",'总明细 源文件后台下'!F:F,"FBA Inventory Reimbursement - Customer Return")</f>
        <v>0</v>
      </c>
      <c r="AM486">
        <f>SUMIFS('总明细 源文件后台下'!W:W,'总明细 源文件后台下'!E:E,E486,'总明细 源文件后台下'!C:C,"Adjustment",'总明细 源文件后台下'!F:F,"FBA Inventory Reimbursement - Damaged:Warehouse")</f>
        <v>0</v>
      </c>
      <c r="AN486">
        <f>SUMIFS('总明细 源文件后台下'!W:W,'总明细 源文件后台下'!E:E,E486,'总明细 源文件后台下'!C:C,"Adjustment",'总明细 源文件后台下'!F:F,"FBA Inventory Reimbursement - Customer Service Issue")</f>
        <v>0</v>
      </c>
      <c r="AO486">
        <f>SUMIFS('总明细 源文件后台下'!W:W,'总明细 源文件后台下'!E:E,E486,'总明细 源文件后台下'!C:C,"Adjustment",'总明细 源文件后台下'!F:F,"FBA Inventory Reimbursement - Fee Correction")</f>
        <v>0</v>
      </c>
      <c r="AP486">
        <f>SUMIFS('总明细 源文件后台下'!W:W,'总明细 源文件后台下'!E:E,E486,'总明细 源文件后台下'!C:C,"Adjustment",'总明细 源文件后台下'!F:F,"FBA Inventory Reimbursement - General Adjustment")</f>
        <v>0</v>
      </c>
      <c r="AQ486">
        <f>SUMIFS('总明细 源文件后台下'!W:W,'总明细 源文件后台下'!E:E,E486,'总明细 源文件后台下'!C:C,"Adjustment",'总明细 源文件后台下'!F:F,"FBA Inventory Reimbursement - Lost:Inbound")</f>
        <v>0</v>
      </c>
      <c r="AR486">
        <f>SUMIFS('总明细 源文件后台下'!W:W,'总明细 源文件后台下'!E:E,E486,'总明细 源文件后台下'!C:C,"Adjustment",'总明细 源文件后台下'!F:F,"FBA Inventory Reimbursement - Lost:Warehouse")</f>
        <v>0</v>
      </c>
      <c r="AS486">
        <f>SUMIFS('总明细 源文件后台下'!W:W,'总明细 源文件后台下'!E:E,E486,'总明细 源文件后台下'!C:C,"Adjustment",'总明细 源文件后台下'!F:F,"Non-subscription Fee Adjustment")</f>
        <v>0</v>
      </c>
      <c r="AT486">
        <f>SUMIFS('总明细 源文件后台下'!W:W,'总明细 源文件后台下'!E:E,E486,'总明细 源文件后台下'!C:C,"Adjustment",'总明细 源文件后台下'!F:F,"FBA Inventory Placement Service Fee")</f>
        <v>0</v>
      </c>
      <c r="AV486">
        <f>SUMIF('FBA Customer Return Per Unit Fe'!B:B,E486,'FBA Customer Return Per Unit Fe'!C:C)</f>
        <v>0</v>
      </c>
      <c r="AX486">
        <f>(SUMIF('仓储费 源文件后台下'!C:C,E486,'仓储费 源文件后台下'!V:V))*-1</f>
        <v>-1.1027</v>
      </c>
      <c r="AZ486">
        <f>SUMIF('Disposal Fee销毁费用-160.95'!B:B,E486,'Disposal Fee销毁费用-160.95'!D:D)*-1</f>
        <v>0</v>
      </c>
      <c r="BC486">
        <f>IFERROR(VLOOKUP(F486,'优惠券-86.4'!F:I,4,0),0)</f>
        <v>0</v>
      </c>
      <c r="BD486">
        <f>IFERROR(VLOOKUP(F486,'早评-120'!E:H,4,0),0)</f>
        <v>0</v>
      </c>
      <c r="BF486">
        <f t="shared" si="56"/>
        <v>-1.2726999999999999</v>
      </c>
      <c r="BG486">
        <f t="shared" si="57"/>
        <v>0</v>
      </c>
      <c r="BH486">
        <f t="shared" si="58"/>
        <v>-8.272549999999999</v>
      </c>
      <c r="BQ486" s="45">
        <f t="shared" si="59"/>
        <v>-8.272549999999999</v>
      </c>
      <c r="BR486">
        <f>SUMIFS('9月销毁明细'!D:D,'9月销毁明细'!A:A,E486,'9月销毁明细'!H:H,"Sellable")</f>
        <v>0</v>
      </c>
      <c r="BS486">
        <f>SUMIFS('9月销毁明细'!G:G,'9月销毁明细'!A:A,E486,'9月销毁明细'!H:H,"Sellable")</f>
        <v>0</v>
      </c>
      <c r="BT486">
        <f>SUMIFS('9月销毁明细'!D:D,'9月销毁明细'!A:A,E486,'9月销毁明细'!H:H,"Unsellable")</f>
        <v>0</v>
      </c>
      <c r="BU486">
        <f>SUMIFS('9月销毁明细'!G:G,'9月销毁明细'!A:A,E486,'9月销毁明细'!H:H,"Unsellable")</f>
        <v>0</v>
      </c>
      <c r="BW486">
        <f>IFERROR(I486*VLOOKUP(F486,'9.3成本表'!C:L,10,0),0)</f>
        <v>0</v>
      </c>
      <c r="BX486">
        <f t="shared" si="60"/>
        <v>0</v>
      </c>
      <c r="CC486" s="45">
        <f t="shared" si="61"/>
        <v>-8.272549999999999</v>
      </c>
      <c r="CD486" s="45">
        <f t="shared" si="62"/>
        <v>0</v>
      </c>
      <c r="CE486" s="45">
        <f t="shared" si="63"/>
        <v>0</v>
      </c>
    </row>
    <row r="487" spans="4:83" x14ac:dyDescent="0.25">
      <c r="D487" s="20" t="s">
        <v>1083</v>
      </c>
      <c r="E487" s="20" t="s">
        <v>1084</v>
      </c>
      <c r="F487" s="20">
        <v>4254</v>
      </c>
      <c r="G487">
        <v>481</v>
      </c>
      <c r="H487" s="20"/>
      <c r="I487">
        <f>SUMIFS('总明细 源文件后台下'!G:G,'总明细 源文件后台下'!E:E,E487,'总明细 源文件后台下'!C:C,"Order")</f>
        <v>0</v>
      </c>
      <c r="J487">
        <f>SUMIFS('总明细 源文件后台下'!M:M,'总明细 源文件后台下'!E:E,E487,'总明细 源文件后台下'!C:C,"Order")</f>
        <v>0</v>
      </c>
      <c r="K487">
        <f>SUMIFS('总明细 源文件后台下'!N:N,'总明细 源文件后台下'!E:E,E487,'总明细 源文件后台下'!C:C,"Order")</f>
        <v>0</v>
      </c>
      <c r="L487">
        <f>SUMIFS('总明细 源文件后台下'!O:O,'总明细 源文件后台下'!E:E,E487,'总明细 源文件后台下'!C:C,"Order")</f>
        <v>0</v>
      </c>
      <c r="M487">
        <f>SUMIFS('总明细 源文件后台下'!P:P,'总明细 源文件后台下'!E:E,E487,'总明细 源文件后台下'!C:C,"Order")</f>
        <v>0</v>
      </c>
      <c r="N487">
        <f>SUMIFS('总明细 源文件后台下'!Q:Q,'总明细 源文件后台下'!E:E,E487,'总明细 源文件后台下'!C:C,"Order")</f>
        <v>0</v>
      </c>
      <c r="O487">
        <f>SUMIFS('总明细 源文件后台下'!R:R,'总明细 源文件后台下'!E:E,E487,'总明细 源文件后台下'!C:C,"Order")</f>
        <v>0</v>
      </c>
      <c r="P487">
        <f>SUMIFS('总明细 源文件后台下'!S:S,'总明细 源文件后台下'!E:E,E487,'总明细 源文件后台下'!C:C,"Order")</f>
        <v>0</v>
      </c>
      <c r="Q487">
        <f>SUMIFS('总明细 源文件后台下'!T:T,'总明细 源文件后台下'!E:E,E487,'总明细 源文件后台下'!C:C,"Order")</f>
        <v>0</v>
      </c>
      <c r="R487">
        <f>SUMIFS('总明细 源文件后台下'!U:U,'总明细 源文件后台下'!E:E,E487,'总明细 源文件后台下'!C:C,"Order")</f>
        <v>0</v>
      </c>
      <c r="S487">
        <f>SUMIFS('总明细 源文件后台下'!V:V,'总明细 源文件后台下'!E:E,E487,'总明细 源文件后台下'!C:C,"Order")</f>
        <v>0</v>
      </c>
      <c r="T487">
        <f>SUMIFS('总明细 源文件后台下'!W:W,'总明细 源文件后台下'!E:E,E487,'总明细 源文件后台下'!C:C,"Order")</f>
        <v>0</v>
      </c>
      <c r="U487">
        <f>SUMIFS('总明细 源文件后台下'!G:G,'总明细 源文件后台下'!E:E,E487,'总明细 源文件后台下'!C:C,"Refund")</f>
        <v>0</v>
      </c>
      <c r="V487">
        <f>SUMIFS('总明细 源文件后台下'!M:M,'总明细 源文件后台下'!E:E,E487,'总明细 源文件后台下'!C:C,"Refund")</f>
        <v>0</v>
      </c>
      <c r="W487">
        <f>SUMIFS('总明细 源文件后台下'!N:N,'总明细 源文件后台下'!E:E,E487,'总明细 源文件后台下'!C:C,"Refund")</f>
        <v>0</v>
      </c>
      <c r="X487">
        <f>SUMIFS('总明细 源文件后台下'!O:O,'总明细 源文件后台下'!E:E,E487,'总明细 源文件后台下'!C:C,"Refund")</f>
        <v>0</v>
      </c>
      <c r="Y487">
        <f>SUMIFS('总明细 源文件后台下'!P:P,'总明细 源文件后台下'!E:E,E487,'总明细 源文件后台下'!C:C,"Refund")</f>
        <v>0</v>
      </c>
      <c r="Z487">
        <f>SUMIFS('总明细 源文件后台下'!Q:Q,'总明细 源文件后台下'!E:E,E487,'总明细 源文件后台下'!C:C,"Refund")</f>
        <v>0</v>
      </c>
      <c r="AA487">
        <f>SUMIFS('总明细 源文件后台下'!R:R,'总明细 源文件后台下'!E:E,E487,'总明细 源文件后台下'!C:C,"Refund")</f>
        <v>0</v>
      </c>
      <c r="AB487">
        <f>SUMIFS('总明细 源文件后台下'!S:S,'总明细 源文件后台下'!E:E,E487,'总明细 源文件后台下'!C:C,"Refund")</f>
        <v>0</v>
      </c>
      <c r="AC487">
        <f>SUMIFS('总明细 源文件后台下'!T:T,'总明细 源文件后台下'!E:E,E487,'总明细 源文件后台下'!C:C,"Refund")</f>
        <v>0</v>
      </c>
      <c r="AD487">
        <f>SUMIFS('总明细 源文件后台下'!U:U,'总明细 源文件后台下'!E:E,E487,'总明细 源文件后台下'!C:C,"Refund")</f>
        <v>0</v>
      </c>
      <c r="AE487">
        <f>SUMIFS('总明细 源文件后台下'!V:V,'总明细 源文件后台下'!E:E,E487,'总明细 源文件后台下'!C:C,"Refund")</f>
        <v>0</v>
      </c>
      <c r="AF487">
        <f>SUMIFS('总明细 源文件后台下'!W:W,'总明细 源文件后台下'!E:E,E487,'总明细 源文件后台下'!C:C,"Refund")</f>
        <v>0</v>
      </c>
      <c r="AK487">
        <f>(SUMIF('广告费 源文件后台下'!G:G,E487,'广告费 源文件后台下'!M:M))*-1</f>
        <v>-5.12</v>
      </c>
      <c r="AL487">
        <f>SUMIFS('总明细 源文件后台下'!W:W,'总明细 源文件后台下'!E:E,E487,'总明细 源文件后台下'!C:C,"Adjustment",'总明细 源文件后台下'!F:F,"FBA Inventory Reimbursement - Customer Return")</f>
        <v>0</v>
      </c>
      <c r="AM487">
        <f>SUMIFS('总明细 源文件后台下'!W:W,'总明细 源文件后台下'!E:E,E487,'总明细 源文件后台下'!C:C,"Adjustment",'总明细 源文件后台下'!F:F,"FBA Inventory Reimbursement - Damaged:Warehouse")</f>
        <v>0</v>
      </c>
      <c r="AN487">
        <f>SUMIFS('总明细 源文件后台下'!W:W,'总明细 源文件后台下'!E:E,E487,'总明细 源文件后台下'!C:C,"Adjustment",'总明细 源文件后台下'!F:F,"FBA Inventory Reimbursement - Customer Service Issue")</f>
        <v>0</v>
      </c>
      <c r="AO487">
        <f>SUMIFS('总明细 源文件后台下'!W:W,'总明细 源文件后台下'!E:E,E487,'总明细 源文件后台下'!C:C,"Adjustment",'总明细 源文件后台下'!F:F,"FBA Inventory Reimbursement - Fee Correction")</f>
        <v>0</v>
      </c>
      <c r="AP487">
        <f>SUMIFS('总明细 源文件后台下'!W:W,'总明细 源文件后台下'!E:E,E487,'总明细 源文件后台下'!C:C,"Adjustment",'总明细 源文件后台下'!F:F,"FBA Inventory Reimbursement - General Adjustment")</f>
        <v>0</v>
      </c>
      <c r="AQ487">
        <f>SUMIFS('总明细 源文件后台下'!W:W,'总明细 源文件后台下'!E:E,E487,'总明细 源文件后台下'!C:C,"Adjustment",'总明细 源文件后台下'!F:F,"FBA Inventory Reimbursement - Lost:Inbound")</f>
        <v>0</v>
      </c>
      <c r="AR487">
        <f>SUMIFS('总明细 源文件后台下'!W:W,'总明细 源文件后台下'!E:E,E487,'总明细 源文件后台下'!C:C,"Adjustment",'总明细 源文件后台下'!F:F,"FBA Inventory Reimbursement - Lost:Warehouse")</f>
        <v>0</v>
      </c>
      <c r="AS487">
        <f>SUMIFS('总明细 源文件后台下'!W:W,'总明细 源文件后台下'!E:E,E487,'总明细 源文件后台下'!C:C,"Adjustment",'总明细 源文件后台下'!F:F,"Non-subscription Fee Adjustment")</f>
        <v>0</v>
      </c>
      <c r="AT487">
        <f>SUMIFS('总明细 源文件后台下'!W:W,'总明细 源文件后台下'!E:E,E487,'总明细 源文件后台下'!C:C,"Adjustment",'总明细 源文件后台下'!F:F,"FBA Inventory Placement Service Fee")</f>
        <v>0</v>
      </c>
      <c r="AV487">
        <f>SUMIF('FBA Customer Return Per Unit Fe'!B:B,E487,'FBA Customer Return Per Unit Fe'!C:C)</f>
        <v>0</v>
      </c>
      <c r="AX487">
        <f>(SUMIF('仓储费 源文件后台下'!C:C,E487,'仓储费 源文件后台下'!V:V))*-1</f>
        <v>-1.1003000000000001</v>
      </c>
      <c r="AZ487">
        <f>SUMIF('Disposal Fee销毁费用-160.95'!B:B,E487,'Disposal Fee销毁费用-160.95'!D:D)*-1</f>
        <v>0</v>
      </c>
      <c r="BC487">
        <f>IFERROR(VLOOKUP(F487,'优惠券-86.4'!F:I,4,0),0)</f>
        <v>0</v>
      </c>
      <c r="BD487">
        <f>IFERROR(VLOOKUP(F487,'早评-120'!E:H,4,0),0)</f>
        <v>0</v>
      </c>
      <c r="BF487">
        <f t="shared" si="56"/>
        <v>-6.2202999999999999</v>
      </c>
      <c r="BG487">
        <f t="shared" si="57"/>
        <v>0</v>
      </c>
      <c r="BH487">
        <f t="shared" si="58"/>
        <v>-40.431950000000001</v>
      </c>
      <c r="BQ487" s="45">
        <f t="shared" si="59"/>
        <v>-40.431950000000001</v>
      </c>
      <c r="BR487">
        <f>SUMIFS('9月销毁明细'!D:D,'9月销毁明细'!A:A,E487,'9月销毁明细'!H:H,"Sellable")</f>
        <v>0</v>
      </c>
      <c r="BS487">
        <f>SUMIFS('9月销毁明细'!G:G,'9月销毁明细'!A:A,E487,'9月销毁明细'!H:H,"Sellable")</f>
        <v>0</v>
      </c>
      <c r="BT487">
        <f>SUMIFS('9月销毁明细'!D:D,'9月销毁明细'!A:A,E487,'9月销毁明细'!H:H,"Unsellable")</f>
        <v>0</v>
      </c>
      <c r="BU487">
        <f>SUMIFS('9月销毁明细'!G:G,'9月销毁明细'!A:A,E487,'9月销毁明细'!H:H,"Unsellable")</f>
        <v>0</v>
      </c>
      <c r="BW487">
        <f>IFERROR(I487*VLOOKUP(F487,'9.3成本表'!C:L,10,0),0)</f>
        <v>0</v>
      </c>
      <c r="BX487">
        <f t="shared" si="60"/>
        <v>0</v>
      </c>
      <c r="CC487" s="45">
        <f t="shared" si="61"/>
        <v>-40.431950000000001</v>
      </c>
      <c r="CD487" s="45">
        <f t="shared" si="62"/>
        <v>0</v>
      </c>
      <c r="CE487" s="45">
        <f t="shared" si="63"/>
        <v>0</v>
      </c>
    </row>
    <row r="488" spans="4:83" x14ac:dyDescent="0.25">
      <c r="D488" s="20" t="s">
        <v>1085</v>
      </c>
      <c r="E488" s="20" t="s">
        <v>1086</v>
      </c>
      <c r="F488" s="20">
        <v>4254</v>
      </c>
      <c r="G488">
        <v>482</v>
      </c>
      <c r="H488" s="20"/>
      <c r="I488">
        <f>SUMIFS('总明细 源文件后台下'!G:G,'总明细 源文件后台下'!E:E,E488,'总明细 源文件后台下'!C:C,"Order")</f>
        <v>1</v>
      </c>
      <c r="J488">
        <f>SUMIFS('总明细 源文件后台下'!M:M,'总明细 源文件后台下'!E:E,E488,'总明细 源文件后台下'!C:C,"Order")</f>
        <v>17.09</v>
      </c>
      <c r="K488">
        <f>SUMIFS('总明细 源文件后台下'!N:N,'总明细 源文件后台下'!E:E,E488,'总明细 源文件后台下'!C:C,"Order")</f>
        <v>0</v>
      </c>
      <c r="L488">
        <f>SUMIFS('总明细 源文件后台下'!O:O,'总明细 源文件后台下'!E:E,E488,'总明细 源文件后台下'!C:C,"Order")</f>
        <v>0</v>
      </c>
      <c r="M488">
        <f>SUMIFS('总明细 源文件后台下'!P:P,'总明细 源文件后台下'!E:E,E488,'总明细 源文件后台下'!C:C,"Order")</f>
        <v>-0.35</v>
      </c>
      <c r="N488">
        <f>SUMIFS('总明细 源文件后台下'!Q:Q,'总明细 源文件后台下'!E:E,E488,'总明细 源文件后台下'!C:C,"Order")</f>
        <v>0</v>
      </c>
      <c r="O488">
        <f>SUMIFS('总明细 源文件后台下'!R:R,'总明细 源文件后台下'!E:E,E488,'总明细 源文件后台下'!C:C,"Order")</f>
        <v>0</v>
      </c>
      <c r="P488">
        <f>SUMIFS('总明细 源文件后台下'!S:S,'总明细 源文件后台下'!E:E,E488,'总明细 源文件后台下'!C:C,"Order")</f>
        <v>-2.85</v>
      </c>
      <c r="Q488">
        <f>SUMIFS('总明细 源文件后台下'!T:T,'总明细 源文件后台下'!E:E,E488,'总明细 源文件后台下'!C:C,"Order")</f>
        <v>-3.68</v>
      </c>
      <c r="R488">
        <f>SUMIFS('总明细 源文件后台下'!U:U,'总明细 源文件后台下'!E:E,E488,'总明细 源文件后台下'!C:C,"Order")</f>
        <v>0</v>
      </c>
      <c r="S488">
        <f>SUMIFS('总明细 源文件后台下'!V:V,'总明细 源文件后台下'!E:E,E488,'总明细 源文件后台下'!C:C,"Order")</f>
        <v>0</v>
      </c>
      <c r="T488">
        <f>SUMIFS('总明细 源文件后台下'!W:W,'总明细 源文件后台下'!E:E,E488,'总明细 源文件后台下'!C:C,"Order")</f>
        <v>10.210000000000001</v>
      </c>
      <c r="U488">
        <f>SUMIFS('总明细 源文件后台下'!G:G,'总明细 源文件后台下'!E:E,E488,'总明细 源文件后台下'!C:C,"Refund")</f>
        <v>1</v>
      </c>
      <c r="V488">
        <f>SUMIFS('总明细 源文件后台下'!M:M,'总明细 源文件后台下'!E:E,E488,'总明细 源文件后台下'!C:C,"Refund")</f>
        <v>-17.09</v>
      </c>
      <c r="W488">
        <f>SUMIFS('总明细 源文件后台下'!N:N,'总明细 源文件后台下'!E:E,E488,'总明细 源文件后台下'!C:C,"Refund")</f>
        <v>0</v>
      </c>
      <c r="X488">
        <f>SUMIFS('总明细 源文件后台下'!O:O,'总明细 源文件后台下'!E:E,E488,'总明细 源文件后台下'!C:C,"Refund")</f>
        <v>0</v>
      </c>
      <c r="Y488">
        <f>SUMIFS('总明细 源文件后台下'!P:P,'总明细 源文件后台下'!E:E,E488,'总明细 源文件后台下'!C:C,"Refund")</f>
        <v>0.35</v>
      </c>
      <c r="Z488">
        <f>SUMIFS('总明细 源文件后台下'!Q:Q,'总明细 源文件后台下'!E:E,E488,'总明细 源文件后台下'!C:C,"Refund")</f>
        <v>0</v>
      </c>
      <c r="AA488">
        <f>SUMIFS('总明细 源文件后台下'!R:R,'总明细 源文件后台下'!E:E,E488,'总明细 源文件后台下'!C:C,"Refund")</f>
        <v>0</v>
      </c>
      <c r="AB488">
        <f>SUMIFS('总明细 源文件后台下'!S:S,'总明细 源文件后台下'!E:E,E488,'总明细 源文件后台下'!C:C,"Refund")</f>
        <v>2.2799999999999998</v>
      </c>
      <c r="AC488">
        <f>SUMIFS('总明细 源文件后台下'!T:T,'总明细 源文件后台下'!E:E,E488,'总明细 源文件后台下'!C:C,"Refund")</f>
        <v>0</v>
      </c>
      <c r="AD488">
        <f>SUMIFS('总明细 源文件后台下'!U:U,'总明细 源文件后台下'!E:E,E488,'总明细 源文件后台下'!C:C,"Refund")</f>
        <v>0</v>
      </c>
      <c r="AE488">
        <f>SUMIFS('总明细 源文件后台下'!V:V,'总明细 源文件后台下'!E:E,E488,'总明细 源文件后台下'!C:C,"Refund")</f>
        <v>0</v>
      </c>
      <c r="AF488">
        <f>SUMIFS('总明细 源文件后台下'!W:W,'总明细 源文件后台下'!E:E,E488,'总明细 源文件后台下'!C:C,"Refund")</f>
        <v>-14.46</v>
      </c>
      <c r="AK488">
        <f>(SUMIF('广告费 源文件后台下'!G:G,E488,'广告费 源文件后台下'!M:M))*-1</f>
        <v>-0.45</v>
      </c>
      <c r="AL488">
        <f>SUMIFS('总明细 源文件后台下'!W:W,'总明细 源文件后台下'!E:E,E488,'总明细 源文件后台下'!C:C,"Adjustment",'总明细 源文件后台下'!F:F,"FBA Inventory Reimbursement - Customer Return")</f>
        <v>0</v>
      </c>
      <c r="AM488">
        <f>SUMIFS('总明细 源文件后台下'!W:W,'总明细 源文件后台下'!E:E,E488,'总明细 源文件后台下'!C:C,"Adjustment",'总明细 源文件后台下'!F:F,"FBA Inventory Reimbursement - Damaged:Warehouse")</f>
        <v>0</v>
      </c>
      <c r="AN488">
        <f>SUMIFS('总明细 源文件后台下'!W:W,'总明细 源文件后台下'!E:E,E488,'总明细 源文件后台下'!C:C,"Adjustment",'总明细 源文件后台下'!F:F,"FBA Inventory Reimbursement - Customer Service Issue")</f>
        <v>0</v>
      </c>
      <c r="AO488">
        <f>SUMIFS('总明细 源文件后台下'!W:W,'总明细 源文件后台下'!E:E,E488,'总明细 源文件后台下'!C:C,"Adjustment",'总明细 源文件后台下'!F:F,"FBA Inventory Reimbursement - Fee Correction")</f>
        <v>0</v>
      </c>
      <c r="AP488">
        <f>SUMIFS('总明细 源文件后台下'!W:W,'总明细 源文件后台下'!E:E,E488,'总明细 源文件后台下'!C:C,"Adjustment",'总明细 源文件后台下'!F:F,"FBA Inventory Reimbursement - General Adjustment")</f>
        <v>0</v>
      </c>
      <c r="AQ488">
        <f>SUMIFS('总明细 源文件后台下'!W:W,'总明细 源文件后台下'!E:E,E488,'总明细 源文件后台下'!C:C,"Adjustment",'总明细 源文件后台下'!F:F,"FBA Inventory Reimbursement - Lost:Inbound")</f>
        <v>0</v>
      </c>
      <c r="AR488">
        <f>SUMIFS('总明细 源文件后台下'!W:W,'总明细 源文件后台下'!E:E,E488,'总明细 源文件后台下'!C:C,"Adjustment",'总明细 源文件后台下'!F:F,"FBA Inventory Reimbursement - Lost:Warehouse")</f>
        <v>0</v>
      </c>
      <c r="AS488">
        <f>SUMIFS('总明细 源文件后台下'!W:W,'总明细 源文件后台下'!E:E,E488,'总明细 源文件后台下'!C:C,"Adjustment",'总明细 源文件后台下'!F:F,"Non-subscription Fee Adjustment")</f>
        <v>0</v>
      </c>
      <c r="AT488">
        <f>SUMIFS('总明细 源文件后台下'!W:W,'总明细 源文件后台下'!E:E,E488,'总明细 源文件后台下'!C:C,"Adjustment",'总明细 源文件后台下'!F:F,"FBA Inventory Placement Service Fee")</f>
        <v>0</v>
      </c>
      <c r="AV488">
        <f>SUMIF('FBA Customer Return Per Unit Fe'!B:B,E488,'FBA Customer Return Per Unit Fe'!C:C)</f>
        <v>0</v>
      </c>
      <c r="AX488">
        <f>(SUMIF('仓储费 源文件后台下'!C:C,E488,'仓储费 源文件后台下'!V:V))*-1</f>
        <v>-0.73509999999999998</v>
      </c>
      <c r="AZ488">
        <f>SUMIF('Disposal Fee销毁费用-160.95'!B:B,E488,'Disposal Fee销毁费用-160.95'!D:D)*-1</f>
        <v>0</v>
      </c>
      <c r="BC488">
        <f>IFERROR(VLOOKUP(F488,'优惠券-86.4'!F:I,4,0),0)</f>
        <v>0</v>
      </c>
      <c r="BD488">
        <f>IFERROR(VLOOKUP(F488,'早评-120'!E:H,4,0),0)</f>
        <v>0</v>
      </c>
      <c r="BF488">
        <f t="shared" si="56"/>
        <v>-5.4351000000000003</v>
      </c>
      <c r="BG488">
        <f t="shared" si="57"/>
        <v>-0.31802808660035109</v>
      </c>
      <c r="BH488">
        <f t="shared" si="58"/>
        <v>-35.328150000000001</v>
      </c>
      <c r="BQ488" s="45">
        <f t="shared" si="59"/>
        <v>-35.328150000000001</v>
      </c>
      <c r="BR488">
        <f>SUMIFS('9月销毁明细'!D:D,'9月销毁明细'!A:A,E488,'9月销毁明细'!H:H,"Sellable")</f>
        <v>0</v>
      </c>
      <c r="BS488">
        <f>SUMIFS('9月销毁明细'!G:G,'9月销毁明细'!A:A,E488,'9月销毁明细'!H:H,"Sellable")</f>
        <v>0</v>
      </c>
      <c r="BT488">
        <f>SUMIFS('9月销毁明细'!D:D,'9月销毁明细'!A:A,E488,'9月销毁明细'!H:H,"Unsellable")</f>
        <v>0</v>
      </c>
      <c r="BU488">
        <f>SUMIFS('9月销毁明细'!G:G,'9月销毁明细'!A:A,E488,'9月销毁明细'!H:H,"Unsellable")</f>
        <v>0</v>
      </c>
      <c r="BW488">
        <f>IFERROR(I488*VLOOKUP(F488,'9.3成本表'!C:L,10,0),0)</f>
        <v>19.899999999999999</v>
      </c>
      <c r="BX488">
        <f t="shared" si="60"/>
        <v>13.26</v>
      </c>
      <c r="CC488" s="45">
        <f t="shared" si="61"/>
        <v>-68.488150000000005</v>
      </c>
      <c r="CD488" s="45">
        <f t="shared" si="62"/>
        <v>-0.61653823648557415</v>
      </c>
      <c r="CE488" s="45">
        <f t="shared" si="63"/>
        <v>-2.0653844993968642</v>
      </c>
    </row>
    <row r="489" spans="4:83" x14ac:dyDescent="0.25">
      <c r="D489" s="20" t="s">
        <v>1087</v>
      </c>
      <c r="E489" s="20" t="s">
        <v>1088</v>
      </c>
      <c r="F489" s="20">
        <v>4254</v>
      </c>
      <c r="G489">
        <v>483</v>
      </c>
      <c r="H489" s="20"/>
      <c r="I489">
        <f>SUMIFS('总明细 源文件后台下'!G:G,'总明细 源文件后台下'!E:E,E489,'总明细 源文件后台下'!C:C,"Order")</f>
        <v>0</v>
      </c>
      <c r="J489">
        <f>SUMIFS('总明细 源文件后台下'!M:M,'总明细 源文件后台下'!E:E,E489,'总明细 源文件后台下'!C:C,"Order")</f>
        <v>0</v>
      </c>
      <c r="K489">
        <f>SUMIFS('总明细 源文件后台下'!N:N,'总明细 源文件后台下'!E:E,E489,'总明细 源文件后台下'!C:C,"Order")</f>
        <v>0</v>
      </c>
      <c r="L489">
        <f>SUMIFS('总明细 源文件后台下'!O:O,'总明细 源文件后台下'!E:E,E489,'总明细 源文件后台下'!C:C,"Order")</f>
        <v>0</v>
      </c>
      <c r="M489">
        <f>SUMIFS('总明细 源文件后台下'!P:P,'总明细 源文件后台下'!E:E,E489,'总明细 源文件后台下'!C:C,"Order")</f>
        <v>0</v>
      </c>
      <c r="N489">
        <f>SUMIFS('总明细 源文件后台下'!Q:Q,'总明细 源文件后台下'!E:E,E489,'总明细 源文件后台下'!C:C,"Order")</f>
        <v>0</v>
      </c>
      <c r="O489">
        <f>SUMIFS('总明细 源文件后台下'!R:R,'总明细 源文件后台下'!E:E,E489,'总明细 源文件后台下'!C:C,"Order")</f>
        <v>0</v>
      </c>
      <c r="P489">
        <f>SUMIFS('总明细 源文件后台下'!S:S,'总明细 源文件后台下'!E:E,E489,'总明细 源文件后台下'!C:C,"Order")</f>
        <v>0</v>
      </c>
      <c r="Q489">
        <f>SUMIFS('总明细 源文件后台下'!T:T,'总明细 源文件后台下'!E:E,E489,'总明细 源文件后台下'!C:C,"Order")</f>
        <v>0</v>
      </c>
      <c r="R489">
        <f>SUMIFS('总明细 源文件后台下'!U:U,'总明细 源文件后台下'!E:E,E489,'总明细 源文件后台下'!C:C,"Order")</f>
        <v>0</v>
      </c>
      <c r="S489">
        <f>SUMIFS('总明细 源文件后台下'!V:V,'总明细 源文件后台下'!E:E,E489,'总明细 源文件后台下'!C:C,"Order")</f>
        <v>0</v>
      </c>
      <c r="T489">
        <f>SUMIFS('总明细 源文件后台下'!W:W,'总明细 源文件后台下'!E:E,E489,'总明细 源文件后台下'!C:C,"Order")</f>
        <v>0</v>
      </c>
      <c r="U489">
        <f>SUMIFS('总明细 源文件后台下'!G:G,'总明细 源文件后台下'!E:E,E489,'总明细 源文件后台下'!C:C,"Refund")</f>
        <v>0</v>
      </c>
      <c r="V489">
        <f>SUMIFS('总明细 源文件后台下'!M:M,'总明细 源文件后台下'!E:E,E489,'总明细 源文件后台下'!C:C,"Refund")</f>
        <v>0</v>
      </c>
      <c r="W489">
        <f>SUMIFS('总明细 源文件后台下'!N:N,'总明细 源文件后台下'!E:E,E489,'总明细 源文件后台下'!C:C,"Refund")</f>
        <v>0</v>
      </c>
      <c r="X489">
        <f>SUMIFS('总明细 源文件后台下'!O:O,'总明细 源文件后台下'!E:E,E489,'总明细 源文件后台下'!C:C,"Refund")</f>
        <v>0</v>
      </c>
      <c r="Y489">
        <f>SUMIFS('总明细 源文件后台下'!P:P,'总明细 源文件后台下'!E:E,E489,'总明细 源文件后台下'!C:C,"Refund")</f>
        <v>0</v>
      </c>
      <c r="Z489">
        <f>SUMIFS('总明细 源文件后台下'!Q:Q,'总明细 源文件后台下'!E:E,E489,'总明细 源文件后台下'!C:C,"Refund")</f>
        <v>0</v>
      </c>
      <c r="AA489">
        <f>SUMIFS('总明细 源文件后台下'!R:R,'总明细 源文件后台下'!E:E,E489,'总明细 源文件后台下'!C:C,"Refund")</f>
        <v>0</v>
      </c>
      <c r="AB489">
        <f>SUMIFS('总明细 源文件后台下'!S:S,'总明细 源文件后台下'!E:E,E489,'总明细 源文件后台下'!C:C,"Refund")</f>
        <v>0</v>
      </c>
      <c r="AC489">
        <f>SUMIFS('总明细 源文件后台下'!T:T,'总明细 源文件后台下'!E:E,E489,'总明细 源文件后台下'!C:C,"Refund")</f>
        <v>0</v>
      </c>
      <c r="AD489">
        <f>SUMIFS('总明细 源文件后台下'!U:U,'总明细 源文件后台下'!E:E,E489,'总明细 源文件后台下'!C:C,"Refund")</f>
        <v>0</v>
      </c>
      <c r="AE489">
        <f>SUMIFS('总明细 源文件后台下'!V:V,'总明细 源文件后台下'!E:E,E489,'总明细 源文件后台下'!C:C,"Refund")</f>
        <v>0</v>
      </c>
      <c r="AF489">
        <f>SUMIFS('总明细 源文件后台下'!W:W,'总明细 源文件后台下'!E:E,E489,'总明细 源文件后台下'!C:C,"Refund")</f>
        <v>0</v>
      </c>
      <c r="AK489">
        <f>(SUMIF('广告费 源文件后台下'!G:G,E489,'广告费 源文件后台下'!M:M))*-1</f>
        <v>-0.4</v>
      </c>
      <c r="AL489">
        <f>SUMIFS('总明细 源文件后台下'!W:W,'总明细 源文件后台下'!E:E,E489,'总明细 源文件后台下'!C:C,"Adjustment",'总明细 源文件后台下'!F:F,"FBA Inventory Reimbursement - Customer Return")</f>
        <v>0</v>
      </c>
      <c r="AM489">
        <f>SUMIFS('总明细 源文件后台下'!W:W,'总明细 源文件后台下'!E:E,E489,'总明细 源文件后台下'!C:C,"Adjustment",'总明细 源文件后台下'!F:F,"FBA Inventory Reimbursement - Damaged:Warehouse")</f>
        <v>0</v>
      </c>
      <c r="AN489">
        <f>SUMIFS('总明细 源文件后台下'!W:W,'总明细 源文件后台下'!E:E,E489,'总明细 源文件后台下'!C:C,"Adjustment",'总明细 源文件后台下'!F:F,"FBA Inventory Reimbursement - Customer Service Issue")</f>
        <v>0</v>
      </c>
      <c r="AO489">
        <f>SUMIFS('总明细 源文件后台下'!W:W,'总明细 源文件后台下'!E:E,E489,'总明细 源文件后台下'!C:C,"Adjustment",'总明细 源文件后台下'!F:F,"FBA Inventory Reimbursement - Fee Correction")</f>
        <v>0</v>
      </c>
      <c r="AP489">
        <f>SUMIFS('总明细 源文件后台下'!W:W,'总明细 源文件后台下'!E:E,E489,'总明细 源文件后台下'!C:C,"Adjustment",'总明细 源文件后台下'!F:F,"FBA Inventory Reimbursement - General Adjustment")</f>
        <v>0</v>
      </c>
      <c r="AQ489">
        <f>SUMIFS('总明细 源文件后台下'!W:W,'总明细 源文件后台下'!E:E,E489,'总明细 源文件后台下'!C:C,"Adjustment",'总明细 源文件后台下'!F:F,"FBA Inventory Reimbursement - Lost:Inbound")</f>
        <v>0</v>
      </c>
      <c r="AR489">
        <f>SUMIFS('总明细 源文件后台下'!W:W,'总明细 源文件后台下'!E:E,E489,'总明细 源文件后台下'!C:C,"Adjustment",'总明细 源文件后台下'!F:F,"FBA Inventory Reimbursement - Lost:Warehouse")</f>
        <v>0</v>
      </c>
      <c r="AS489">
        <f>SUMIFS('总明细 源文件后台下'!W:W,'总明细 源文件后台下'!E:E,E489,'总明细 源文件后台下'!C:C,"Adjustment",'总明细 源文件后台下'!F:F,"Non-subscription Fee Adjustment")</f>
        <v>0</v>
      </c>
      <c r="AT489">
        <f>SUMIFS('总明细 源文件后台下'!W:W,'总明细 源文件后台下'!E:E,E489,'总明细 源文件后台下'!C:C,"Adjustment",'总明细 源文件后台下'!F:F,"FBA Inventory Placement Service Fee")</f>
        <v>0</v>
      </c>
      <c r="AV489">
        <f>SUMIF('FBA Customer Return Per Unit Fe'!B:B,E489,'FBA Customer Return Per Unit Fe'!C:C)</f>
        <v>0</v>
      </c>
      <c r="AX489">
        <f>(SUMIF('仓储费 源文件后台下'!C:C,E489,'仓储费 源文件后台下'!V:V))*-1</f>
        <v>-0.80859999999999999</v>
      </c>
      <c r="AZ489">
        <f>SUMIF('Disposal Fee销毁费用-160.95'!B:B,E489,'Disposal Fee销毁费用-160.95'!D:D)*-1</f>
        <v>0</v>
      </c>
      <c r="BC489">
        <f>IFERROR(VLOOKUP(F489,'优惠券-86.4'!F:I,4,0),0)</f>
        <v>0</v>
      </c>
      <c r="BD489">
        <f>IFERROR(VLOOKUP(F489,'早评-120'!E:H,4,0),0)</f>
        <v>0</v>
      </c>
      <c r="BF489">
        <f t="shared" si="56"/>
        <v>-1.2086000000000001</v>
      </c>
      <c r="BG489">
        <f t="shared" si="57"/>
        <v>0</v>
      </c>
      <c r="BH489">
        <f t="shared" si="58"/>
        <v>-7.855900000000001</v>
      </c>
      <c r="BQ489" s="45">
        <f t="shared" si="59"/>
        <v>-7.855900000000001</v>
      </c>
      <c r="BR489">
        <f>SUMIFS('9月销毁明细'!D:D,'9月销毁明细'!A:A,E489,'9月销毁明细'!H:H,"Sellable")</f>
        <v>0</v>
      </c>
      <c r="BS489">
        <f>SUMIFS('9月销毁明细'!G:G,'9月销毁明细'!A:A,E489,'9月销毁明细'!H:H,"Sellable")</f>
        <v>0</v>
      </c>
      <c r="BT489">
        <f>SUMIFS('9月销毁明细'!D:D,'9月销毁明细'!A:A,E489,'9月销毁明细'!H:H,"Unsellable")</f>
        <v>0</v>
      </c>
      <c r="BU489">
        <f>SUMIFS('9月销毁明细'!G:G,'9月销毁明细'!A:A,E489,'9月销毁明细'!H:H,"Unsellable")</f>
        <v>0</v>
      </c>
      <c r="BW489">
        <f>IFERROR(I489*VLOOKUP(F489,'9.3成本表'!C:L,10,0),0)</f>
        <v>0</v>
      </c>
      <c r="BX489">
        <f t="shared" si="60"/>
        <v>0</v>
      </c>
      <c r="CC489" s="45">
        <f t="shared" si="61"/>
        <v>-7.855900000000001</v>
      </c>
      <c r="CD489" s="45">
        <f t="shared" si="62"/>
        <v>0</v>
      </c>
      <c r="CE489" s="45">
        <f t="shared" si="63"/>
        <v>0</v>
      </c>
    </row>
    <row r="490" spans="4:83" x14ac:dyDescent="0.25">
      <c r="D490" s="20" t="s">
        <v>1089</v>
      </c>
      <c r="E490" s="20" t="s">
        <v>1090</v>
      </c>
      <c r="F490" s="20">
        <v>4254</v>
      </c>
      <c r="G490">
        <v>484</v>
      </c>
      <c r="H490" s="20"/>
      <c r="I490">
        <f>SUMIFS('总明细 源文件后台下'!G:G,'总明细 源文件后台下'!E:E,E490,'总明细 源文件后台下'!C:C,"Order")</f>
        <v>0</v>
      </c>
      <c r="J490">
        <f>SUMIFS('总明细 源文件后台下'!M:M,'总明细 源文件后台下'!E:E,E490,'总明细 源文件后台下'!C:C,"Order")</f>
        <v>0</v>
      </c>
      <c r="K490">
        <f>SUMIFS('总明细 源文件后台下'!N:N,'总明细 源文件后台下'!E:E,E490,'总明细 源文件后台下'!C:C,"Order")</f>
        <v>0</v>
      </c>
      <c r="L490">
        <f>SUMIFS('总明细 源文件后台下'!O:O,'总明细 源文件后台下'!E:E,E490,'总明细 源文件后台下'!C:C,"Order")</f>
        <v>0</v>
      </c>
      <c r="M490">
        <f>SUMIFS('总明细 源文件后台下'!P:P,'总明细 源文件后台下'!E:E,E490,'总明细 源文件后台下'!C:C,"Order")</f>
        <v>0</v>
      </c>
      <c r="N490">
        <f>SUMIFS('总明细 源文件后台下'!Q:Q,'总明细 源文件后台下'!E:E,E490,'总明细 源文件后台下'!C:C,"Order")</f>
        <v>0</v>
      </c>
      <c r="O490">
        <f>SUMIFS('总明细 源文件后台下'!R:R,'总明细 源文件后台下'!E:E,E490,'总明细 源文件后台下'!C:C,"Order")</f>
        <v>0</v>
      </c>
      <c r="P490">
        <f>SUMIFS('总明细 源文件后台下'!S:S,'总明细 源文件后台下'!E:E,E490,'总明细 源文件后台下'!C:C,"Order")</f>
        <v>0</v>
      </c>
      <c r="Q490">
        <f>SUMIFS('总明细 源文件后台下'!T:T,'总明细 源文件后台下'!E:E,E490,'总明细 源文件后台下'!C:C,"Order")</f>
        <v>0</v>
      </c>
      <c r="R490">
        <f>SUMIFS('总明细 源文件后台下'!U:U,'总明细 源文件后台下'!E:E,E490,'总明细 源文件后台下'!C:C,"Order")</f>
        <v>0</v>
      </c>
      <c r="S490">
        <f>SUMIFS('总明细 源文件后台下'!V:V,'总明细 源文件后台下'!E:E,E490,'总明细 源文件后台下'!C:C,"Order")</f>
        <v>0</v>
      </c>
      <c r="T490">
        <f>SUMIFS('总明细 源文件后台下'!W:W,'总明细 源文件后台下'!E:E,E490,'总明细 源文件后台下'!C:C,"Order")</f>
        <v>0</v>
      </c>
      <c r="U490">
        <f>SUMIFS('总明细 源文件后台下'!G:G,'总明细 源文件后台下'!E:E,E490,'总明细 源文件后台下'!C:C,"Refund")</f>
        <v>0</v>
      </c>
      <c r="V490">
        <f>SUMIFS('总明细 源文件后台下'!M:M,'总明细 源文件后台下'!E:E,E490,'总明细 源文件后台下'!C:C,"Refund")</f>
        <v>0</v>
      </c>
      <c r="W490">
        <f>SUMIFS('总明细 源文件后台下'!N:N,'总明细 源文件后台下'!E:E,E490,'总明细 源文件后台下'!C:C,"Refund")</f>
        <v>0</v>
      </c>
      <c r="X490">
        <f>SUMIFS('总明细 源文件后台下'!O:O,'总明细 源文件后台下'!E:E,E490,'总明细 源文件后台下'!C:C,"Refund")</f>
        <v>0</v>
      </c>
      <c r="Y490">
        <f>SUMIFS('总明细 源文件后台下'!P:P,'总明细 源文件后台下'!E:E,E490,'总明细 源文件后台下'!C:C,"Refund")</f>
        <v>0</v>
      </c>
      <c r="Z490">
        <f>SUMIFS('总明细 源文件后台下'!Q:Q,'总明细 源文件后台下'!E:E,E490,'总明细 源文件后台下'!C:C,"Refund")</f>
        <v>0</v>
      </c>
      <c r="AA490">
        <f>SUMIFS('总明细 源文件后台下'!R:R,'总明细 源文件后台下'!E:E,E490,'总明细 源文件后台下'!C:C,"Refund")</f>
        <v>0</v>
      </c>
      <c r="AB490">
        <f>SUMIFS('总明细 源文件后台下'!S:S,'总明细 源文件后台下'!E:E,E490,'总明细 源文件后台下'!C:C,"Refund")</f>
        <v>0</v>
      </c>
      <c r="AC490">
        <f>SUMIFS('总明细 源文件后台下'!T:T,'总明细 源文件后台下'!E:E,E490,'总明细 源文件后台下'!C:C,"Refund")</f>
        <v>0</v>
      </c>
      <c r="AD490">
        <f>SUMIFS('总明细 源文件后台下'!U:U,'总明细 源文件后台下'!E:E,E490,'总明细 源文件后台下'!C:C,"Refund")</f>
        <v>0</v>
      </c>
      <c r="AE490">
        <f>SUMIFS('总明细 源文件后台下'!V:V,'总明细 源文件后台下'!E:E,E490,'总明细 源文件后台下'!C:C,"Refund")</f>
        <v>0</v>
      </c>
      <c r="AF490">
        <f>SUMIFS('总明细 源文件后台下'!W:W,'总明细 源文件后台下'!E:E,E490,'总明细 源文件后台下'!C:C,"Refund")</f>
        <v>0</v>
      </c>
      <c r="AK490">
        <f>(SUMIF('广告费 源文件后台下'!G:G,E490,'广告费 源文件后台下'!M:M))*-1</f>
        <v>-2.23</v>
      </c>
      <c r="AL490">
        <f>SUMIFS('总明细 源文件后台下'!W:W,'总明细 源文件后台下'!E:E,E490,'总明细 源文件后台下'!C:C,"Adjustment",'总明细 源文件后台下'!F:F,"FBA Inventory Reimbursement - Customer Return")</f>
        <v>0</v>
      </c>
      <c r="AM490">
        <f>SUMIFS('总明细 源文件后台下'!W:W,'总明细 源文件后台下'!E:E,E490,'总明细 源文件后台下'!C:C,"Adjustment",'总明细 源文件后台下'!F:F,"FBA Inventory Reimbursement - Damaged:Warehouse")</f>
        <v>0</v>
      </c>
      <c r="AN490">
        <f>SUMIFS('总明细 源文件后台下'!W:W,'总明细 源文件后台下'!E:E,E490,'总明细 源文件后台下'!C:C,"Adjustment",'总明细 源文件后台下'!F:F,"FBA Inventory Reimbursement - Customer Service Issue")</f>
        <v>0</v>
      </c>
      <c r="AO490">
        <f>SUMIFS('总明细 源文件后台下'!W:W,'总明细 源文件后台下'!E:E,E490,'总明细 源文件后台下'!C:C,"Adjustment",'总明细 源文件后台下'!F:F,"FBA Inventory Reimbursement - Fee Correction")</f>
        <v>0</v>
      </c>
      <c r="AP490">
        <f>SUMIFS('总明细 源文件后台下'!W:W,'总明细 源文件后台下'!E:E,E490,'总明细 源文件后台下'!C:C,"Adjustment",'总明细 源文件后台下'!F:F,"FBA Inventory Reimbursement - General Adjustment")</f>
        <v>0</v>
      </c>
      <c r="AQ490">
        <f>SUMIFS('总明细 源文件后台下'!W:W,'总明细 源文件后台下'!E:E,E490,'总明细 源文件后台下'!C:C,"Adjustment",'总明细 源文件后台下'!F:F,"FBA Inventory Reimbursement - Lost:Inbound")</f>
        <v>0</v>
      </c>
      <c r="AR490">
        <f>SUMIFS('总明细 源文件后台下'!W:W,'总明细 源文件后台下'!E:E,E490,'总明细 源文件后台下'!C:C,"Adjustment",'总明细 源文件后台下'!F:F,"FBA Inventory Reimbursement - Lost:Warehouse")</f>
        <v>0</v>
      </c>
      <c r="AS490">
        <f>SUMIFS('总明细 源文件后台下'!W:W,'总明细 源文件后台下'!E:E,E490,'总明细 源文件后台下'!C:C,"Adjustment",'总明细 源文件后台下'!F:F,"Non-subscription Fee Adjustment")</f>
        <v>0</v>
      </c>
      <c r="AT490">
        <f>SUMIFS('总明细 源文件后台下'!W:W,'总明细 源文件后台下'!E:E,E490,'总明细 源文件后台下'!C:C,"Adjustment",'总明细 源文件后台下'!F:F,"FBA Inventory Placement Service Fee")</f>
        <v>0</v>
      </c>
      <c r="AV490">
        <f>SUMIF('FBA Customer Return Per Unit Fe'!B:B,E490,'FBA Customer Return Per Unit Fe'!C:C)</f>
        <v>0</v>
      </c>
      <c r="AX490">
        <f>(SUMIF('仓储费 源文件后台下'!C:C,E490,'仓储费 源文件后台下'!V:V))*-1</f>
        <v>-1.1040000000000001</v>
      </c>
      <c r="AZ490">
        <f>SUMIF('Disposal Fee销毁费用-160.95'!B:B,E490,'Disposal Fee销毁费用-160.95'!D:D)*-1</f>
        <v>0</v>
      </c>
      <c r="BC490">
        <f>IFERROR(VLOOKUP(F490,'优惠券-86.4'!F:I,4,0),0)</f>
        <v>0</v>
      </c>
      <c r="BD490">
        <f>IFERROR(VLOOKUP(F490,'早评-120'!E:H,4,0),0)</f>
        <v>0</v>
      </c>
      <c r="BF490">
        <f t="shared" si="56"/>
        <v>-3.3340000000000001</v>
      </c>
      <c r="BG490">
        <f t="shared" si="57"/>
        <v>0</v>
      </c>
      <c r="BH490">
        <f t="shared" si="58"/>
        <v>-21.670999999999999</v>
      </c>
      <c r="BQ490" s="45">
        <f t="shared" si="59"/>
        <v>-21.670999999999999</v>
      </c>
      <c r="BR490">
        <f>SUMIFS('9月销毁明细'!D:D,'9月销毁明细'!A:A,E490,'9月销毁明细'!H:H,"Sellable")</f>
        <v>0</v>
      </c>
      <c r="BS490">
        <f>SUMIFS('9月销毁明细'!G:G,'9月销毁明细'!A:A,E490,'9月销毁明细'!H:H,"Sellable")</f>
        <v>0</v>
      </c>
      <c r="BT490">
        <f>SUMIFS('9月销毁明细'!D:D,'9月销毁明细'!A:A,E490,'9月销毁明细'!H:H,"Unsellable")</f>
        <v>0</v>
      </c>
      <c r="BU490">
        <f>SUMIFS('9月销毁明细'!G:G,'9月销毁明细'!A:A,E490,'9月销毁明细'!H:H,"Unsellable")</f>
        <v>0</v>
      </c>
      <c r="BW490">
        <f>IFERROR(I490*VLOOKUP(F490,'9.3成本表'!C:L,10,0),0)</f>
        <v>0</v>
      </c>
      <c r="BX490">
        <f t="shared" si="60"/>
        <v>0</v>
      </c>
      <c r="CC490" s="45">
        <f t="shared" si="61"/>
        <v>-21.670999999999999</v>
      </c>
      <c r="CD490" s="45">
        <f t="shared" si="62"/>
        <v>0</v>
      </c>
      <c r="CE490" s="45">
        <f t="shared" si="63"/>
        <v>0</v>
      </c>
    </row>
    <row r="491" spans="4:83" x14ac:dyDescent="0.25">
      <c r="D491" s="20" t="s">
        <v>1091</v>
      </c>
      <c r="E491" s="20" t="s">
        <v>1092</v>
      </c>
      <c r="F491" s="20">
        <v>4254</v>
      </c>
      <c r="G491">
        <v>485</v>
      </c>
      <c r="H491" s="20"/>
      <c r="I491">
        <f>SUMIFS('总明细 源文件后台下'!G:G,'总明细 源文件后台下'!E:E,E491,'总明细 源文件后台下'!C:C,"Order")</f>
        <v>1</v>
      </c>
      <c r="J491">
        <f>SUMIFS('总明细 源文件后台下'!M:M,'总明细 源文件后台下'!E:E,E491,'总明细 源文件后台下'!C:C,"Order")</f>
        <v>17.09</v>
      </c>
      <c r="K491">
        <f>SUMIFS('总明细 源文件后台下'!N:N,'总明细 源文件后台下'!E:E,E491,'总明细 源文件后台下'!C:C,"Order")</f>
        <v>0</v>
      </c>
      <c r="L491">
        <f>SUMIFS('总明细 源文件后台下'!O:O,'总明细 源文件后台下'!E:E,E491,'总明细 源文件后台下'!C:C,"Order")</f>
        <v>0</v>
      </c>
      <c r="M491">
        <f>SUMIFS('总明细 源文件后台下'!P:P,'总明细 源文件后台下'!E:E,E491,'总明细 源文件后台下'!C:C,"Order")</f>
        <v>-0.33</v>
      </c>
      <c r="N491">
        <f>SUMIFS('总明细 源文件后台下'!Q:Q,'总明细 源文件后台下'!E:E,E491,'总明细 源文件后台下'!C:C,"Order")</f>
        <v>0</v>
      </c>
      <c r="O491">
        <f>SUMIFS('总明细 源文件后台下'!R:R,'总明细 源文件后台下'!E:E,E491,'总明细 源文件后台下'!C:C,"Order")</f>
        <v>0</v>
      </c>
      <c r="P491">
        <f>SUMIFS('总明细 源文件后台下'!S:S,'总明细 源文件后台下'!E:E,E491,'总明细 源文件后台下'!C:C,"Order")</f>
        <v>-2.85</v>
      </c>
      <c r="Q491">
        <f>SUMIFS('总明细 源文件后台下'!T:T,'总明细 源文件后台下'!E:E,E491,'总明细 源文件后台下'!C:C,"Order")</f>
        <v>-3.68</v>
      </c>
      <c r="R491">
        <f>SUMIFS('总明细 源文件后台下'!U:U,'总明细 源文件后台下'!E:E,E491,'总明细 源文件后台下'!C:C,"Order")</f>
        <v>0</v>
      </c>
      <c r="S491">
        <f>SUMIFS('总明细 源文件后台下'!V:V,'总明细 源文件后台下'!E:E,E491,'总明细 源文件后台下'!C:C,"Order")</f>
        <v>0</v>
      </c>
      <c r="T491">
        <f>SUMIFS('总明细 源文件后台下'!W:W,'总明细 源文件后台下'!E:E,E491,'总明细 源文件后台下'!C:C,"Order")</f>
        <v>10.23</v>
      </c>
      <c r="U491">
        <f>SUMIFS('总明细 源文件后台下'!G:G,'总明细 源文件后台下'!E:E,E491,'总明细 源文件后台下'!C:C,"Refund")</f>
        <v>1</v>
      </c>
      <c r="V491">
        <f>SUMIFS('总明细 源文件后台下'!M:M,'总明细 源文件后台下'!E:E,E491,'总明细 源文件后台下'!C:C,"Refund")</f>
        <v>-17.09</v>
      </c>
      <c r="W491">
        <f>SUMIFS('总明细 源文件后台下'!N:N,'总明细 源文件后台下'!E:E,E491,'总明细 源文件后台下'!C:C,"Refund")</f>
        <v>0</v>
      </c>
      <c r="X491">
        <f>SUMIFS('总明细 源文件后台下'!O:O,'总明细 源文件后台下'!E:E,E491,'总明细 源文件后台下'!C:C,"Refund")</f>
        <v>0</v>
      </c>
      <c r="Y491">
        <f>SUMIFS('总明细 源文件后台下'!P:P,'总明细 源文件后台下'!E:E,E491,'总明细 源文件后台下'!C:C,"Refund")</f>
        <v>0.33</v>
      </c>
      <c r="Z491">
        <f>SUMIFS('总明细 源文件后台下'!Q:Q,'总明细 源文件后台下'!E:E,E491,'总明细 源文件后台下'!C:C,"Refund")</f>
        <v>0</v>
      </c>
      <c r="AA491">
        <f>SUMIFS('总明细 源文件后台下'!R:R,'总明细 源文件后台下'!E:E,E491,'总明细 源文件后台下'!C:C,"Refund")</f>
        <v>0</v>
      </c>
      <c r="AB491">
        <f>SUMIFS('总明细 源文件后台下'!S:S,'总明细 源文件后台下'!E:E,E491,'总明细 源文件后台下'!C:C,"Refund")</f>
        <v>2.2799999999999998</v>
      </c>
      <c r="AC491">
        <f>SUMIFS('总明细 源文件后台下'!T:T,'总明细 源文件后台下'!E:E,E491,'总明细 源文件后台下'!C:C,"Refund")</f>
        <v>0</v>
      </c>
      <c r="AD491">
        <f>SUMIFS('总明细 源文件后台下'!U:U,'总明细 源文件后台下'!E:E,E491,'总明细 源文件后台下'!C:C,"Refund")</f>
        <v>0</v>
      </c>
      <c r="AE491">
        <f>SUMIFS('总明细 源文件后台下'!V:V,'总明细 源文件后台下'!E:E,E491,'总明细 源文件后台下'!C:C,"Refund")</f>
        <v>0</v>
      </c>
      <c r="AF491">
        <f>SUMIFS('总明细 源文件后台下'!W:W,'总明细 源文件后台下'!E:E,E491,'总明细 源文件后台下'!C:C,"Refund")</f>
        <v>-14.48</v>
      </c>
      <c r="AK491">
        <f>(SUMIF('广告费 源文件后台下'!G:G,E491,'广告费 源文件后台下'!M:M))*-1</f>
        <v>-0.48</v>
      </c>
      <c r="AL491">
        <f>SUMIFS('总明细 源文件后台下'!W:W,'总明细 源文件后台下'!E:E,E491,'总明细 源文件后台下'!C:C,"Adjustment",'总明细 源文件后台下'!F:F,"FBA Inventory Reimbursement - Customer Return")</f>
        <v>0</v>
      </c>
      <c r="AM491">
        <f>SUMIFS('总明细 源文件后台下'!W:W,'总明细 源文件后台下'!E:E,E491,'总明细 源文件后台下'!C:C,"Adjustment",'总明细 源文件后台下'!F:F,"FBA Inventory Reimbursement - Damaged:Warehouse")</f>
        <v>0</v>
      </c>
      <c r="AN491">
        <f>SUMIFS('总明细 源文件后台下'!W:W,'总明细 源文件后台下'!E:E,E491,'总明细 源文件后台下'!C:C,"Adjustment",'总明细 源文件后台下'!F:F,"FBA Inventory Reimbursement - Customer Service Issue")</f>
        <v>0</v>
      </c>
      <c r="AO491">
        <f>SUMIFS('总明细 源文件后台下'!W:W,'总明细 源文件后台下'!E:E,E491,'总明细 源文件后台下'!C:C,"Adjustment",'总明细 源文件后台下'!F:F,"FBA Inventory Reimbursement - Fee Correction")</f>
        <v>0</v>
      </c>
      <c r="AP491">
        <f>SUMIFS('总明细 源文件后台下'!W:W,'总明细 源文件后台下'!E:E,E491,'总明细 源文件后台下'!C:C,"Adjustment",'总明细 源文件后台下'!F:F,"FBA Inventory Reimbursement - General Adjustment")</f>
        <v>0</v>
      </c>
      <c r="AQ491">
        <f>SUMIFS('总明细 源文件后台下'!W:W,'总明细 源文件后台下'!E:E,E491,'总明细 源文件后台下'!C:C,"Adjustment",'总明细 源文件后台下'!F:F,"FBA Inventory Reimbursement - Lost:Inbound")</f>
        <v>0</v>
      </c>
      <c r="AR491">
        <f>SUMIFS('总明细 源文件后台下'!W:W,'总明细 源文件后台下'!E:E,E491,'总明细 源文件后台下'!C:C,"Adjustment",'总明细 源文件后台下'!F:F,"FBA Inventory Reimbursement - Lost:Warehouse")</f>
        <v>0</v>
      </c>
      <c r="AS491">
        <f>SUMIFS('总明细 源文件后台下'!W:W,'总明细 源文件后台下'!E:E,E491,'总明细 源文件后台下'!C:C,"Adjustment",'总明细 源文件后台下'!F:F,"Non-subscription Fee Adjustment")</f>
        <v>0</v>
      </c>
      <c r="AT491">
        <f>SUMIFS('总明细 源文件后台下'!W:W,'总明细 源文件后台下'!E:E,E491,'总明细 源文件后台下'!C:C,"Adjustment",'总明细 源文件后台下'!F:F,"FBA Inventory Placement Service Fee")</f>
        <v>0</v>
      </c>
      <c r="AV491">
        <f>SUMIF('FBA Customer Return Per Unit Fe'!B:B,E491,'FBA Customer Return Per Unit Fe'!C:C)</f>
        <v>-7.36</v>
      </c>
      <c r="AX491">
        <f>(SUMIF('仓储费 源文件后台下'!C:C,E491,'仓储费 源文件后台下'!V:V))*-1</f>
        <v>-0.66159999999999997</v>
      </c>
      <c r="AZ491">
        <f>SUMIF('Disposal Fee销毁费用-160.95'!B:B,E491,'Disposal Fee销毁费用-160.95'!D:D)*-1</f>
        <v>0</v>
      </c>
      <c r="BC491">
        <f>IFERROR(VLOOKUP(F491,'优惠券-86.4'!F:I,4,0),0)</f>
        <v>0</v>
      </c>
      <c r="BD491">
        <f>IFERROR(VLOOKUP(F491,'早评-120'!E:H,4,0),0)</f>
        <v>0</v>
      </c>
      <c r="BF491">
        <f t="shared" si="56"/>
        <v>-12.7516</v>
      </c>
      <c r="BG491">
        <f t="shared" si="57"/>
        <v>-0.74614394382679927</v>
      </c>
      <c r="BH491">
        <f t="shared" si="58"/>
        <v>-82.885400000000004</v>
      </c>
      <c r="BQ491" s="45">
        <f t="shared" si="59"/>
        <v>-82.885400000000004</v>
      </c>
      <c r="BR491">
        <f>SUMIFS('9月销毁明细'!D:D,'9月销毁明细'!A:A,E491,'9月销毁明细'!H:H,"Sellable")</f>
        <v>0</v>
      </c>
      <c r="BS491">
        <f>SUMIFS('9月销毁明细'!G:G,'9月销毁明细'!A:A,E491,'9月销毁明细'!H:H,"Sellable")</f>
        <v>0</v>
      </c>
      <c r="BT491">
        <f>SUMIFS('9月销毁明细'!D:D,'9月销毁明细'!A:A,E491,'9月销毁明细'!H:H,"Unsellable")</f>
        <v>0</v>
      </c>
      <c r="BU491">
        <f>SUMIFS('9月销毁明细'!G:G,'9月销毁明细'!A:A,E491,'9月销毁明细'!H:H,"Unsellable")</f>
        <v>0</v>
      </c>
      <c r="BW491">
        <f>IFERROR(I491*VLOOKUP(F491,'9.3成本表'!C:L,10,0),0)</f>
        <v>19.899999999999999</v>
      </c>
      <c r="BX491">
        <f t="shared" si="60"/>
        <v>13.26</v>
      </c>
      <c r="CC491" s="45">
        <f t="shared" si="61"/>
        <v>-116.04540000000001</v>
      </c>
      <c r="CD491" s="45">
        <f t="shared" si="62"/>
        <v>-1.0446540937120226</v>
      </c>
      <c r="CE491" s="45">
        <f t="shared" si="63"/>
        <v>-3.4995597104945726</v>
      </c>
    </row>
    <row r="492" spans="4:83" x14ac:dyDescent="0.25">
      <c r="D492" s="20" t="s">
        <v>1093</v>
      </c>
      <c r="E492" s="20" t="s">
        <v>1094</v>
      </c>
      <c r="F492" s="20">
        <v>4256</v>
      </c>
      <c r="G492">
        <v>486</v>
      </c>
      <c r="H492" s="20"/>
      <c r="I492">
        <f>SUMIFS('总明细 源文件后台下'!G:G,'总明细 源文件后台下'!E:E,E492,'总明细 源文件后台下'!C:C,"Order")</f>
        <v>0</v>
      </c>
      <c r="J492">
        <f>SUMIFS('总明细 源文件后台下'!M:M,'总明细 源文件后台下'!E:E,E492,'总明细 源文件后台下'!C:C,"Order")</f>
        <v>0</v>
      </c>
      <c r="K492">
        <f>SUMIFS('总明细 源文件后台下'!N:N,'总明细 源文件后台下'!E:E,E492,'总明细 源文件后台下'!C:C,"Order")</f>
        <v>0</v>
      </c>
      <c r="L492">
        <f>SUMIFS('总明细 源文件后台下'!O:O,'总明细 源文件后台下'!E:E,E492,'总明细 源文件后台下'!C:C,"Order")</f>
        <v>0</v>
      </c>
      <c r="M492">
        <f>SUMIFS('总明细 源文件后台下'!P:P,'总明细 源文件后台下'!E:E,E492,'总明细 源文件后台下'!C:C,"Order")</f>
        <v>0</v>
      </c>
      <c r="N492">
        <f>SUMIFS('总明细 源文件后台下'!Q:Q,'总明细 源文件后台下'!E:E,E492,'总明细 源文件后台下'!C:C,"Order")</f>
        <v>0</v>
      </c>
      <c r="O492">
        <f>SUMIFS('总明细 源文件后台下'!R:R,'总明细 源文件后台下'!E:E,E492,'总明细 源文件后台下'!C:C,"Order")</f>
        <v>0</v>
      </c>
      <c r="P492">
        <f>SUMIFS('总明细 源文件后台下'!S:S,'总明细 源文件后台下'!E:E,E492,'总明细 源文件后台下'!C:C,"Order")</f>
        <v>0</v>
      </c>
      <c r="Q492">
        <f>SUMIFS('总明细 源文件后台下'!T:T,'总明细 源文件后台下'!E:E,E492,'总明细 源文件后台下'!C:C,"Order")</f>
        <v>0</v>
      </c>
      <c r="R492">
        <f>SUMIFS('总明细 源文件后台下'!U:U,'总明细 源文件后台下'!E:E,E492,'总明细 源文件后台下'!C:C,"Order")</f>
        <v>0</v>
      </c>
      <c r="S492">
        <f>SUMIFS('总明细 源文件后台下'!V:V,'总明细 源文件后台下'!E:E,E492,'总明细 源文件后台下'!C:C,"Order")</f>
        <v>0</v>
      </c>
      <c r="T492">
        <f>SUMIFS('总明细 源文件后台下'!W:W,'总明细 源文件后台下'!E:E,E492,'总明细 源文件后台下'!C:C,"Order")</f>
        <v>0</v>
      </c>
      <c r="U492">
        <f>SUMIFS('总明细 源文件后台下'!G:G,'总明细 源文件后台下'!E:E,E492,'总明细 源文件后台下'!C:C,"Refund")</f>
        <v>0</v>
      </c>
      <c r="V492">
        <f>SUMIFS('总明细 源文件后台下'!M:M,'总明细 源文件后台下'!E:E,E492,'总明细 源文件后台下'!C:C,"Refund")</f>
        <v>0</v>
      </c>
      <c r="W492">
        <f>SUMIFS('总明细 源文件后台下'!N:N,'总明细 源文件后台下'!E:E,E492,'总明细 源文件后台下'!C:C,"Refund")</f>
        <v>0</v>
      </c>
      <c r="X492">
        <f>SUMIFS('总明细 源文件后台下'!O:O,'总明细 源文件后台下'!E:E,E492,'总明细 源文件后台下'!C:C,"Refund")</f>
        <v>0</v>
      </c>
      <c r="Y492">
        <f>SUMIFS('总明细 源文件后台下'!P:P,'总明细 源文件后台下'!E:E,E492,'总明细 源文件后台下'!C:C,"Refund")</f>
        <v>0</v>
      </c>
      <c r="Z492">
        <f>SUMIFS('总明细 源文件后台下'!Q:Q,'总明细 源文件后台下'!E:E,E492,'总明细 源文件后台下'!C:C,"Refund")</f>
        <v>0</v>
      </c>
      <c r="AA492">
        <f>SUMIFS('总明细 源文件后台下'!R:R,'总明细 源文件后台下'!E:E,E492,'总明细 源文件后台下'!C:C,"Refund")</f>
        <v>0</v>
      </c>
      <c r="AB492">
        <f>SUMIFS('总明细 源文件后台下'!S:S,'总明细 源文件后台下'!E:E,E492,'总明细 源文件后台下'!C:C,"Refund")</f>
        <v>0</v>
      </c>
      <c r="AC492">
        <f>SUMIFS('总明细 源文件后台下'!T:T,'总明细 源文件后台下'!E:E,E492,'总明细 源文件后台下'!C:C,"Refund")</f>
        <v>0</v>
      </c>
      <c r="AD492">
        <f>SUMIFS('总明细 源文件后台下'!U:U,'总明细 源文件后台下'!E:E,E492,'总明细 源文件后台下'!C:C,"Refund")</f>
        <v>0</v>
      </c>
      <c r="AE492">
        <f>SUMIFS('总明细 源文件后台下'!V:V,'总明细 源文件后台下'!E:E,E492,'总明细 源文件后台下'!C:C,"Refund")</f>
        <v>0</v>
      </c>
      <c r="AF492">
        <f>SUMIFS('总明细 源文件后台下'!W:W,'总明细 源文件后台下'!E:E,E492,'总明细 源文件后台下'!C:C,"Refund")</f>
        <v>0</v>
      </c>
      <c r="AK492">
        <f>(SUMIF('广告费 源文件后台下'!G:G,E492,'广告费 源文件后台下'!M:M))*-1</f>
        <v>-0.83</v>
      </c>
      <c r="AL492">
        <f>SUMIFS('总明细 源文件后台下'!W:W,'总明细 源文件后台下'!E:E,E492,'总明细 源文件后台下'!C:C,"Adjustment",'总明细 源文件后台下'!F:F,"FBA Inventory Reimbursement - Customer Return")</f>
        <v>0</v>
      </c>
      <c r="AM492">
        <f>SUMIFS('总明细 源文件后台下'!W:W,'总明细 源文件后台下'!E:E,E492,'总明细 源文件后台下'!C:C,"Adjustment",'总明细 源文件后台下'!F:F,"FBA Inventory Reimbursement - Damaged:Warehouse")</f>
        <v>0</v>
      </c>
      <c r="AN492">
        <f>SUMIFS('总明细 源文件后台下'!W:W,'总明细 源文件后台下'!E:E,E492,'总明细 源文件后台下'!C:C,"Adjustment",'总明细 源文件后台下'!F:F,"FBA Inventory Reimbursement - Customer Service Issue")</f>
        <v>0</v>
      </c>
      <c r="AO492">
        <f>SUMIFS('总明细 源文件后台下'!W:W,'总明细 源文件后台下'!E:E,E492,'总明细 源文件后台下'!C:C,"Adjustment",'总明细 源文件后台下'!F:F,"FBA Inventory Reimbursement - Fee Correction")</f>
        <v>0</v>
      </c>
      <c r="AP492">
        <f>SUMIFS('总明细 源文件后台下'!W:W,'总明细 源文件后台下'!E:E,E492,'总明细 源文件后台下'!C:C,"Adjustment",'总明细 源文件后台下'!F:F,"FBA Inventory Reimbursement - General Adjustment")</f>
        <v>0</v>
      </c>
      <c r="AQ492">
        <f>SUMIFS('总明细 源文件后台下'!W:W,'总明细 源文件后台下'!E:E,E492,'总明细 源文件后台下'!C:C,"Adjustment",'总明细 源文件后台下'!F:F,"FBA Inventory Reimbursement - Lost:Inbound")</f>
        <v>0</v>
      </c>
      <c r="AR492">
        <f>SUMIFS('总明细 源文件后台下'!W:W,'总明细 源文件后台下'!E:E,E492,'总明细 源文件后台下'!C:C,"Adjustment",'总明细 源文件后台下'!F:F,"FBA Inventory Reimbursement - Lost:Warehouse")</f>
        <v>0</v>
      </c>
      <c r="AS492">
        <f>SUMIFS('总明细 源文件后台下'!W:W,'总明细 源文件后台下'!E:E,E492,'总明细 源文件后台下'!C:C,"Adjustment",'总明细 源文件后台下'!F:F,"Non-subscription Fee Adjustment")</f>
        <v>0</v>
      </c>
      <c r="AT492">
        <f>SUMIFS('总明细 源文件后台下'!W:W,'总明细 源文件后台下'!E:E,E492,'总明细 源文件后台下'!C:C,"Adjustment",'总明细 源文件后台下'!F:F,"FBA Inventory Placement Service Fee")</f>
        <v>0</v>
      </c>
      <c r="AV492">
        <f>SUMIF('FBA Customer Return Per Unit Fe'!B:B,E492,'FBA Customer Return Per Unit Fe'!C:C)</f>
        <v>0</v>
      </c>
      <c r="AX492">
        <f>(SUMIF('仓储费 源文件后台下'!C:C,E492,'仓储费 源文件后台下'!V:V))*-1</f>
        <v>-0.51260000000000006</v>
      </c>
      <c r="AZ492">
        <f>SUMIF('Disposal Fee销毁费用-160.95'!B:B,E492,'Disposal Fee销毁费用-160.95'!D:D)*-1</f>
        <v>0</v>
      </c>
      <c r="BC492">
        <f>IFERROR(VLOOKUP(F492,'优惠券-86.4'!F:I,4,0),0)</f>
        <v>0</v>
      </c>
      <c r="BD492">
        <f>IFERROR(VLOOKUP(F492,'早评-120'!E:H,4,0),0)</f>
        <v>0</v>
      </c>
      <c r="BF492">
        <f t="shared" si="56"/>
        <v>-1.3426</v>
      </c>
      <c r="BG492">
        <f t="shared" si="57"/>
        <v>0</v>
      </c>
      <c r="BH492">
        <f t="shared" si="58"/>
        <v>-8.7269000000000005</v>
      </c>
      <c r="BQ492" s="45">
        <f t="shared" si="59"/>
        <v>-8.7269000000000005</v>
      </c>
      <c r="BR492">
        <f>SUMIFS('9月销毁明细'!D:D,'9月销毁明细'!A:A,E492,'9月销毁明细'!H:H,"Sellable")</f>
        <v>0</v>
      </c>
      <c r="BS492">
        <f>SUMIFS('9月销毁明细'!G:G,'9月销毁明细'!A:A,E492,'9月销毁明细'!H:H,"Sellable")</f>
        <v>0</v>
      </c>
      <c r="BT492">
        <f>SUMIFS('9月销毁明细'!D:D,'9月销毁明细'!A:A,E492,'9月销毁明细'!H:H,"Unsellable")</f>
        <v>0</v>
      </c>
      <c r="BU492">
        <f>SUMIFS('9月销毁明细'!G:G,'9月销毁明细'!A:A,E492,'9月销毁明细'!H:H,"Unsellable")</f>
        <v>0</v>
      </c>
      <c r="BW492">
        <f>IFERROR(I492*VLOOKUP(F492,'9.3成本表'!C:L,10,0),0)</f>
        <v>0</v>
      </c>
      <c r="BX492">
        <f t="shared" si="60"/>
        <v>0</v>
      </c>
      <c r="CC492" s="45">
        <f t="shared" si="61"/>
        <v>-8.7269000000000005</v>
      </c>
      <c r="CD492" s="45">
        <f t="shared" si="62"/>
        <v>0</v>
      </c>
      <c r="CE492" s="45">
        <f t="shared" si="63"/>
        <v>0</v>
      </c>
    </row>
    <row r="493" spans="4:83" x14ac:dyDescent="0.25">
      <c r="D493" s="20" t="s">
        <v>1095</v>
      </c>
      <c r="E493" s="20" t="s">
        <v>1096</v>
      </c>
      <c r="F493" s="20">
        <v>4256</v>
      </c>
      <c r="G493">
        <v>487</v>
      </c>
      <c r="H493" s="20"/>
      <c r="I493">
        <f>SUMIFS('总明细 源文件后台下'!G:G,'总明细 源文件后台下'!E:E,E493,'总明细 源文件后台下'!C:C,"Order")</f>
        <v>1</v>
      </c>
      <c r="J493">
        <f>SUMIFS('总明细 源文件后台下'!M:M,'总明细 源文件后台下'!E:E,E493,'总明细 源文件后台下'!C:C,"Order")</f>
        <v>17.09</v>
      </c>
      <c r="K493">
        <f>SUMIFS('总明细 源文件后台下'!N:N,'总明细 源文件后台下'!E:E,E493,'总明细 源文件后台下'!C:C,"Order")</f>
        <v>0</v>
      </c>
      <c r="L493">
        <f>SUMIFS('总明细 源文件后台下'!O:O,'总明细 源文件后台下'!E:E,E493,'总明细 源文件后台下'!C:C,"Order")</f>
        <v>0</v>
      </c>
      <c r="M493">
        <f>SUMIFS('总明细 源文件后台下'!P:P,'总明细 源文件后台下'!E:E,E493,'总明细 源文件后台下'!C:C,"Order")</f>
        <v>0</v>
      </c>
      <c r="N493">
        <f>SUMIFS('总明细 源文件后台下'!Q:Q,'总明细 源文件后台下'!E:E,E493,'总明细 源文件后台下'!C:C,"Order")</f>
        <v>0</v>
      </c>
      <c r="O493">
        <f>SUMIFS('总明细 源文件后台下'!R:R,'总明细 源文件后台下'!E:E,E493,'总明细 源文件后台下'!C:C,"Order")</f>
        <v>0</v>
      </c>
      <c r="P493">
        <f>SUMIFS('总明细 源文件后台下'!S:S,'总明细 源文件后台下'!E:E,E493,'总明细 源文件后台下'!C:C,"Order")</f>
        <v>-2.91</v>
      </c>
      <c r="Q493">
        <f>SUMIFS('总明细 源文件后台下'!T:T,'总明细 源文件后台下'!E:E,E493,'总明细 源文件后台下'!C:C,"Order")</f>
        <v>-3.68</v>
      </c>
      <c r="R493">
        <f>SUMIFS('总明细 源文件后台下'!U:U,'总明细 源文件后台下'!E:E,E493,'总明细 源文件后台下'!C:C,"Order")</f>
        <v>0</v>
      </c>
      <c r="S493">
        <f>SUMIFS('总明细 源文件后台下'!V:V,'总明细 源文件后台下'!E:E,E493,'总明细 源文件后台下'!C:C,"Order")</f>
        <v>0</v>
      </c>
      <c r="T493">
        <f>SUMIFS('总明细 源文件后台下'!W:W,'总明细 源文件后台下'!E:E,E493,'总明细 源文件后台下'!C:C,"Order")</f>
        <v>10.5</v>
      </c>
      <c r="U493">
        <f>SUMIFS('总明细 源文件后台下'!G:G,'总明细 源文件后台下'!E:E,E493,'总明细 源文件后台下'!C:C,"Refund")</f>
        <v>0</v>
      </c>
      <c r="V493">
        <f>SUMIFS('总明细 源文件后台下'!M:M,'总明细 源文件后台下'!E:E,E493,'总明细 源文件后台下'!C:C,"Refund")</f>
        <v>0</v>
      </c>
      <c r="W493">
        <f>SUMIFS('总明细 源文件后台下'!N:N,'总明细 源文件后台下'!E:E,E493,'总明细 源文件后台下'!C:C,"Refund")</f>
        <v>0</v>
      </c>
      <c r="X493">
        <f>SUMIFS('总明细 源文件后台下'!O:O,'总明细 源文件后台下'!E:E,E493,'总明细 源文件后台下'!C:C,"Refund")</f>
        <v>0</v>
      </c>
      <c r="Y493">
        <f>SUMIFS('总明细 源文件后台下'!P:P,'总明细 源文件后台下'!E:E,E493,'总明细 源文件后台下'!C:C,"Refund")</f>
        <v>0</v>
      </c>
      <c r="Z493">
        <f>SUMIFS('总明细 源文件后台下'!Q:Q,'总明细 源文件后台下'!E:E,E493,'总明细 源文件后台下'!C:C,"Refund")</f>
        <v>0</v>
      </c>
      <c r="AA493">
        <f>SUMIFS('总明细 源文件后台下'!R:R,'总明细 源文件后台下'!E:E,E493,'总明细 源文件后台下'!C:C,"Refund")</f>
        <v>0</v>
      </c>
      <c r="AB493">
        <f>SUMIFS('总明细 源文件后台下'!S:S,'总明细 源文件后台下'!E:E,E493,'总明细 源文件后台下'!C:C,"Refund")</f>
        <v>0</v>
      </c>
      <c r="AC493">
        <f>SUMIFS('总明细 源文件后台下'!T:T,'总明细 源文件后台下'!E:E,E493,'总明细 源文件后台下'!C:C,"Refund")</f>
        <v>0</v>
      </c>
      <c r="AD493">
        <f>SUMIFS('总明细 源文件后台下'!U:U,'总明细 源文件后台下'!E:E,E493,'总明细 源文件后台下'!C:C,"Refund")</f>
        <v>0</v>
      </c>
      <c r="AE493">
        <f>SUMIFS('总明细 源文件后台下'!V:V,'总明细 源文件后台下'!E:E,E493,'总明细 源文件后台下'!C:C,"Refund")</f>
        <v>0</v>
      </c>
      <c r="AF493">
        <f>SUMIFS('总明细 源文件后台下'!W:W,'总明细 源文件后台下'!E:E,E493,'总明细 源文件后台下'!C:C,"Refund")</f>
        <v>0</v>
      </c>
      <c r="AK493">
        <f>(SUMIF('广告费 源文件后台下'!G:G,E493,'广告费 源文件后台下'!M:M))*-1</f>
        <v>-0.27</v>
      </c>
      <c r="AL493">
        <f>SUMIFS('总明细 源文件后台下'!W:W,'总明细 源文件后台下'!E:E,E493,'总明细 源文件后台下'!C:C,"Adjustment",'总明细 源文件后台下'!F:F,"FBA Inventory Reimbursement - Customer Return")</f>
        <v>0</v>
      </c>
      <c r="AM493">
        <f>SUMIFS('总明细 源文件后台下'!W:W,'总明细 源文件后台下'!E:E,E493,'总明细 源文件后台下'!C:C,"Adjustment",'总明细 源文件后台下'!F:F,"FBA Inventory Reimbursement - Damaged:Warehouse")</f>
        <v>0</v>
      </c>
      <c r="AN493">
        <f>SUMIFS('总明细 源文件后台下'!W:W,'总明细 源文件后台下'!E:E,E493,'总明细 源文件后台下'!C:C,"Adjustment",'总明细 源文件后台下'!F:F,"FBA Inventory Reimbursement - Customer Service Issue")</f>
        <v>0</v>
      </c>
      <c r="AO493">
        <f>SUMIFS('总明细 源文件后台下'!W:W,'总明细 源文件后台下'!E:E,E493,'总明细 源文件后台下'!C:C,"Adjustment",'总明细 源文件后台下'!F:F,"FBA Inventory Reimbursement - Fee Correction")</f>
        <v>0</v>
      </c>
      <c r="AP493">
        <f>SUMIFS('总明细 源文件后台下'!W:W,'总明细 源文件后台下'!E:E,E493,'总明细 源文件后台下'!C:C,"Adjustment",'总明细 源文件后台下'!F:F,"FBA Inventory Reimbursement - General Adjustment")</f>
        <v>0</v>
      </c>
      <c r="AQ493">
        <f>SUMIFS('总明细 源文件后台下'!W:W,'总明细 源文件后台下'!E:E,E493,'总明细 源文件后台下'!C:C,"Adjustment",'总明细 源文件后台下'!F:F,"FBA Inventory Reimbursement - Lost:Inbound")</f>
        <v>0</v>
      </c>
      <c r="AR493">
        <f>SUMIFS('总明细 源文件后台下'!W:W,'总明细 源文件后台下'!E:E,E493,'总明细 源文件后台下'!C:C,"Adjustment",'总明细 源文件后台下'!F:F,"FBA Inventory Reimbursement - Lost:Warehouse")</f>
        <v>0</v>
      </c>
      <c r="AS493">
        <f>SUMIFS('总明细 源文件后台下'!W:W,'总明细 源文件后台下'!E:E,E493,'总明细 源文件后台下'!C:C,"Adjustment",'总明细 源文件后台下'!F:F,"Non-subscription Fee Adjustment")</f>
        <v>0</v>
      </c>
      <c r="AT493">
        <f>SUMIFS('总明细 源文件后台下'!W:W,'总明细 源文件后台下'!E:E,E493,'总明细 源文件后台下'!C:C,"Adjustment",'总明细 源文件后台下'!F:F,"FBA Inventory Placement Service Fee")</f>
        <v>0</v>
      </c>
      <c r="AV493">
        <f>SUMIF('FBA Customer Return Per Unit Fe'!B:B,E493,'FBA Customer Return Per Unit Fe'!C:C)</f>
        <v>0</v>
      </c>
      <c r="AX493">
        <f>(SUMIF('仓储费 源文件后台下'!C:C,E493,'仓储费 源文件后台下'!V:V))*-1</f>
        <v>-0.32950000000000002</v>
      </c>
      <c r="AZ493">
        <f>SUMIF('Disposal Fee销毁费用-160.95'!B:B,E493,'Disposal Fee销毁费用-160.95'!D:D)*-1</f>
        <v>0</v>
      </c>
      <c r="BC493">
        <f>IFERROR(VLOOKUP(F493,'优惠券-86.4'!F:I,4,0),0)</f>
        <v>0</v>
      </c>
      <c r="BD493">
        <f>IFERROR(VLOOKUP(F493,'早评-120'!E:H,4,0),0)</f>
        <v>0</v>
      </c>
      <c r="BF493">
        <f t="shared" si="56"/>
        <v>9.9004999999999992</v>
      </c>
      <c r="BG493">
        <f t="shared" si="57"/>
        <v>0.57931538911644231</v>
      </c>
      <c r="BH493">
        <f t="shared" si="58"/>
        <v>64.353249999999989</v>
      </c>
      <c r="BQ493" s="45">
        <f t="shared" si="59"/>
        <v>64.353249999999989</v>
      </c>
      <c r="BR493">
        <f>SUMIFS('9月销毁明细'!D:D,'9月销毁明细'!A:A,E493,'9月销毁明细'!H:H,"Sellable")</f>
        <v>0</v>
      </c>
      <c r="BS493">
        <f>SUMIFS('9月销毁明细'!G:G,'9月销毁明细'!A:A,E493,'9月销毁明细'!H:H,"Sellable")</f>
        <v>0</v>
      </c>
      <c r="BT493">
        <f>SUMIFS('9月销毁明细'!D:D,'9月销毁明细'!A:A,E493,'9月销毁明细'!H:H,"Unsellable")</f>
        <v>0</v>
      </c>
      <c r="BU493">
        <f>SUMIFS('9月销毁明细'!G:G,'9月销毁明细'!A:A,E493,'9月销毁明细'!H:H,"Unsellable")</f>
        <v>0</v>
      </c>
      <c r="BW493">
        <f>IFERROR(I493*VLOOKUP(F493,'9.3成本表'!C:L,10,0),0)</f>
        <v>20.399999999999999</v>
      </c>
      <c r="BX493">
        <f t="shared" si="60"/>
        <v>13.26</v>
      </c>
      <c r="CC493" s="45">
        <f t="shared" si="61"/>
        <v>30.693249999999992</v>
      </c>
      <c r="CD493" s="45">
        <f t="shared" si="62"/>
        <v>0.27630418148264835</v>
      </c>
      <c r="CE493" s="45">
        <f t="shared" si="63"/>
        <v>0.91186125965537712</v>
      </c>
    </row>
    <row r="494" spans="4:83" x14ac:dyDescent="0.25">
      <c r="D494" s="20" t="s">
        <v>1097</v>
      </c>
      <c r="E494" s="20" t="s">
        <v>1098</v>
      </c>
      <c r="F494" s="20">
        <v>4256</v>
      </c>
      <c r="G494">
        <v>488</v>
      </c>
      <c r="H494" s="20"/>
      <c r="I494">
        <f>SUMIFS('总明细 源文件后台下'!G:G,'总明细 源文件后台下'!E:E,E494,'总明细 源文件后台下'!C:C,"Order")</f>
        <v>0</v>
      </c>
      <c r="J494">
        <f>SUMIFS('总明细 源文件后台下'!M:M,'总明细 源文件后台下'!E:E,E494,'总明细 源文件后台下'!C:C,"Order")</f>
        <v>0</v>
      </c>
      <c r="K494">
        <f>SUMIFS('总明细 源文件后台下'!N:N,'总明细 源文件后台下'!E:E,E494,'总明细 源文件后台下'!C:C,"Order")</f>
        <v>0</v>
      </c>
      <c r="L494">
        <f>SUMIFS('总明细 源文件后台下'!O:O,'总明细 源文件后台下'!E:E,E494,'总明细 源文件后台下'!C:C,"Order")</f>
        <v>0</v>
      </c>
      <c r="M494">
        <f>SUMIFS('总明细 源文件后台下'!P:P,'总明细 源文件后台下'!E:E,E494,'总明细 源文件后台下'!C:C,"Order")</f>
        <v>0</v>
      </c>
      <c r="N494">
        <f>SUMIFS('总明细 源文件后台下'!Q:Q,'总明细 源文件后台下'!E:E,E494,'总明细 源文件后台下'!C:C,"Order")</f>
        <v>0</v>
      </c>
      <c r="O494">
        <f>SUMIFS('总明细 源文件后台下'!R:R,'总明细 源文件后台下'!E:E,E494,'总明细 源文件后台下'!C:C,"Order")</f>
        <v>0</v>
      </c>
      <c r="P494">
        <f>SUMIFS('总明细 源文件后台下'!S:S,'总明细 源文件后台下'!E:E,E494,'总明细 源文件后台下'!C:C,"Order")</f>
        <v>0</v>
      </c>
      <c r="Q494">
        <f>SUMIFS('总明细 源文件后台下'!T:T,'总明细 源文件后台下'!E:E,E494,'总明细 源文件后台下'!C:C,"Order")</f>
        <v>0</v>
      </c>
      <c r="R494">
        <f>SUMIFS('总明细 源文件后台下'!U:U,'总明细 源文件后台下'!E:E,E494,'总明细 源文件后台下'!C:C,"Order")</f>
        <v>0</v>
      </c>
      <c r="S494">
        <f>SUMIFS('总明细 源文件后台下'!V:V,'总明细 源文件后台下'!E:E,E494,'总明细 源文件后台下'!C:C,"Order")</f>
        <v>0</v>
      </c>
      <c r="T494">
        <f>SUMIFS('总明细 源文件后台下'!W:W,'总明细 源文件后台下'!E:E,E494,'总明细 源文件后台下'!C:C,"Order")</f>
        <v>0</v>
      </c>
      <c r="U494">
        <f>SUMIFS('总明细 源文件后台下'!G:G,'总明细 源文件后台下'!E:E,E494,'总明细 源文件后台下'!C:C,"Refund")</f>
        <v>0</v>
      </c>
      <c r="V494">
        <f>SUMIFS('总明细 源文件后台下'!M:M,'总明细 源文件后台下'!E:E,E494,'总明细 源文件后台下'!C:C,"Refund")</f>
        <v>0</v>
      </c>
      <c r="W494">
        <f>SUMIFS('总明细 源文件后台下'!N:N,'总明细 源文件后台下'!E:E,E494,'总明细 源文件后台下'!C:C,"Refund")</f>
        <v>0</v>
      </c>
      <c r="X494">
        <f>SUMIFS('总明细 源文件后台下'!O:O,'总明细 源文件后台下'!E:E,E494,'总明细 源文件后台下'!C:C,"Refund")</f>
        <v>0</v>
      </c>
      <c r="Y494">
        <f>SUMIFS('总明细 源文件后台下'!P:P,'总明细 源文件后台下'!E:E,E494,'总明细 源文件后台下'!C:C,"Refund")</f>
        <v>0</v>
      </c>
      <c r="Z494">
        <f>SUMIFS('总明细 源文件后台下'!Q:Q,'总明细 源文件后台下'!E:E,E494,'总明细 源文件后台下'!C:C,"Refund")</f>
        <v>0</v>
      </c>
      <c r="AA494">
        <f>SUMIFS('总明细 源文件后台下'!R:R,'总明细 源文件后台下'!E:E,E494,'总明细 源文件后台下'!C:C,"Refund")</f>
        <v>0</v>
      </c>
      <c r="AB494">
        <f>SUMIFS('总明细 源文件后台下'!S:S,'总明细 源文件后台下'!E:E,E494,'总明细 源文件后台下'!C:C,"Refund")</f>
        <v>0</v>
      </c>
      <c r="AC494">
        <f>SUMIFS('总明细 源文件后台下'!T:T,'总明细 源文件后台下'!E:E,E494,'总明细 源文件后台下'!C:C,"Refund")</f>
        <v>0</v>
      </c>
      <c r="AD494">
        <f>SUMIFS('总明细 源文件后台下'!U:U,'总明细 源文件后台下'!E:E,E494,'总明细 源文件后台下'!C:C,"Refund")</f>
        <v>0</v>
      </c>
      <c r="AE494">
        <f>SUMIFS('总明细 源文件后台下'!V:V,'总明细 源文件后台下'!E:E,E494,'总明细 源文件后台下'!C:C,"Refund")</f>
        <v>0</v>
      </c>
      <c r="AF494">
        <f>SUMIFS('总明细 源文件后台下'!W:W,'总明细 源文件后台下'!E:E,E494,'总明细 源文件后台下'!C:C,"Refund")</f>
        <v>0</v>
      </c>
      <c r="AK494">
        <f>(SUMIF('广告费 源文件后台下'!G:G,E494,'广告费 源文件后台下'!M:M))*-1</f>
        <v>-1.32</v>
      </c>
      <c r="AL494">
        <f>SUMIFS('总明细 源文件后台下'!W:W,'总明细 源文件后台下'!E:E,E494,'总明细 源文件后台下'!C:C,"Adjustment",'总明细 源文件后台下'!F:F,"FBA Inventory Reimbursement - Customer Return")</f>
        <v>0</v>
      </c>
      <c r="AM494">
        <f>SUMIFS('总明细 源文件后台下'!W:W,'总明细 源文件后台下'!E:E,E494,'总明细 源文件后台下'!C:C,"Adjustment",'总明细 源文件后台下'!F:F,"FBA Inventory Reimbursement - Damaged:Warehouse")</f>
        <v>0</v>
      </c>
      <c r="AN494">
        <f>SUMIFS('总明细 源文件后台下'!W:W,'总明细 源文件后台下'!E:E,E494,'总明细 源文件后台下'!C:C,"Adjustment",'总明细 源文件后台下'!F:F,"FBA Inventory Reimbursement - Customer Service Issue")</f>
        <v>0</v>
      </c>
      <c r="AO494">
        <f>SUMIFS('总明细 源文件后台下'!W:W,'总明细 源文件后台下'!E:E,E494,'总明细 源文件后台下'!C:C,"Adjustment",'总明细 源文件后台下'!F:F,"FBA Inventory Reimbursement - Fee Correction")</f>
        <v>0</v>
      </c>
      <c r="AP494">
        <f>SUMIFS('总明细 源文件后台下'!W:W,'总明细 源文件后台下'!E:E,E494,'总明细 源文件后台下'!C:C,"Adjustment",'总明细 源文件后台下'!F:F,"FBA Inventory Reimbursement - General Adjustment")</f>
        <v>0</v>
      </c>
      <c r="AQ494">
        <f>SUMIFS('总明细 源文件后台下'!W:W,'总明细 源文件后台下'!E:E,E494,'总明细 源文件后台下'!C:C,"Adjustment",'总明细 源文件后台下'!F:F,"FBA Inventory Reimbursement - Lost:Inbound")</f>
        <v>0</v>
      </c>
      <c r="AR494">
        <f>SUMIFS('总明细 源文件后台下'!W:W,'总明细 源文件后台下'!E:E,E494,'总明细 源文件后台下'!C:C,"Adjustment",'总明细 源文件后台下'!F:F,"FBA Inventory Reimbursement - Lost:Warehouse")</f>
        <v>0</v>
      </c>
      <c r="AS494">
        <f>SUMIFS('总明细 源文件后台下'!W:W,'总明细 源文件后台下'!E:E,E494,'总明细 源文件后台下'!C:C,"Adjustment",'总明细 源文件后台下'!F:F,"Non-subscription Fee Adjustment")</f>
        <v>0</v>
      </c>
      <c r="AT494">
        <f>SUMIFS('总明细 源文件后台下'!W:W,'总明细 源文件后台下'!E:E,E494,'总明细 源文件后台下'!C:C,"Adjustment",'总明细 源文件后台下'!F:F,"FBA Inventory Placement Service Fee")</f>
        <v>0</v>
      </c>
      <c r="AV494">
        <f>SUMIF('FBA Customer Return Per Unit Fe'!B:B,E494,'FBA Customer Return Per Unit Fe'!C:C)</f>
        <v>0</v>
      </c>
      <c r="AX494">
        <f>(SUMIF('仓储费 源文件后台下'!C:C,E494,'仓储费 源文件后台下'!V:V))*-1</f>
        <v>-0.29289999999999999</v>
      </c>
      <c r="AZ494">
        <f>SUMIF('Disposal Fee销毁费用-160.95'!B:B,E494,'Disposal Fee销毁费用-160.95'!D:D)*-1</f>
        <v>0</v>
      </c>
      <c r="BC494">
        <f>IFERROR(VLOOKUP(F494,'优惠券-86.4'!F:I,4,0),0)</f>
        <v>0</v>
      </c>
      <c r="BD494">
        <f>IFERROR(VLOOKUP(F494,'早评-120'!E:H,4,0),0)</f>
        <v>0</v>
      </c>
      <c r="BF494">
        <f t="shared" si="56"/>
        <v>-1.6129</v>
      </c>
      <c r="BG494">
        <f t="shared" si="57"/>
        <v>0</v>
      </c>
      <c r="BH494">
        <f t="shared" si="58"/>
        <v>-10.48385</v>
      </c>
      <c r="BQ494" s="45">
        <f t="shared" si="59"/>
        <v>-10.48385</v>
      </c>
      <c r="BR494">
        <f>SUMIFS('9月销毁明细'!D:D,'9月销毁明细'!A:A,E494,'9月销毁明细'!H:H,"Sellable")</f>
        <v>0</v>
      </c>
      <c r="BS494">
        <f>SUMIFS('9月销毁明细'!G:G,'9月销毁明细'!A:A,E494,'9月销毁明细'!H:H,"Sellable")</f>
        <v>0</v>
      </c>
      <c r="BT494">
        <f>SUMIFS('9月销毁明细'!D:D,'9月销毁明细'!A:A,E494,'9月销毁明细'!H:H,"Unsellable")</f>
        <v>0</v>
      </c>
      <c r="BU494">
        <f>SUMIFS('9月销毁明细'!G:G,'9月销毁明细'!A:A,E494,'9月销毁明细'!H:H,"Unsellable")</f>
        <v>0</v>
      </c>
      <c r="BW494">
        <f>IFERROR(I494*VLOOKUP(F494,'9.3成本表'!C:L,10,0),0)</f>
        <v>0</v>
      </c>
      <c r="BX494">
        <f t="shared" si="60"/>
        <v>0</v>
      </c>
      <c r="CC494" s="45">
        <f t="shared" si="61"/>
        <v>-10.48385</v>
      </c>
      <c r="CD494" s="45">
        <f t="shared" si="62"/>
        <v>0</v>
      </c>
      <c r="CE494" s="45">
        <f t="shared" si="63"/>
        <v>0</v>
      </c>
    </row>
    <row r="495" spans="4:83" x14ac:dyDescent="0.25">
      <c r="D495" s="20" t="s">
        <v>1099</v>
      </c>
      <c r="E495" s="20" t="s">
        <v>1100</v>
      </c>
      <c r="F495" s="20">
        <v>4256</v>
      </c>
      <c r="G495">
        <v>489</v>
      </c>
      <c r="H495" s="20"/>
      <c r="I495">
        <f>SUMIFS('总明细 源文件后台下'!G:G,'总明细 源文件后台下'!E:E,E495,'总明细 源文件后台下'!C:C,"Order")</f>
        <v>0</v>
      </c>
      <c r="J495">
        <f>SUMIFS('总明细 源文件后台下'!M:M,'总明细 源文件后台下'!E:E,E495,'总明细 源文件后台下'!C:C,"Order")</f>
        <v>0</v>
      </c>
      <c r="K495">
        <f>SUMIFS('总明细 源文件后台下'!N:N,'总明细 源文件后台下'!E:E,E495,'总明细 源文件后台下'!C:C,"Order")</f>
        <v>0</v>
      </c>
      <c r="L495">
        <f>SUMIFS('总明细 源文件后台下'!O:O,'总明细 源文件后台下'!E:E,E495,'总明细 源文件后台下'!C:C,"Order")</f>
        <v>0</v>
      </c>
      <c r="M495">
        <f>SUMIFS('总明细 源文件后台下'!P:P,'总明细 源文件后台下'!E:E,E495,'总明细 源文件后台下'!C:C,"Order")</f>
        <v>0</v>
      </c>
      <c r="N495">
        <f>SUMIFS('总明细 源文件后台下'!Q:Q,'总明细 源文件后台下'!E:E,E495,'总明细 源文件后台下'!C:C,"Order")</f>
        <v>0</v>
      </c>
      <c r="O495">
        <f>SUMIFS('总明细 源文件后台下'!R:R,'总明细 源文件后台下'!E:E,E495,'总明细 源文件后台下'!C:C,"Order")</f>
        <v>0</v>
      </c>
      <c r="P495">
        <f>SUMIFS('总明细 源文件后台下'!S:S,'总明细 源文件后台下'!E:E,E495,'总明细 源文件后台下'!C:C,"Order")</f>
        <v>0</v>
      </c>
      <c r="Q495">
        <f>SUMIFS('总明细 源文件后台下'!T:T,'总明细 源文件后台下'!E:E,E495,'总明细 源文件后台下'!C:C,"Order")</f>
        <v>0</v>
      </c>
      <c r="R495">
        <f>SUMIFS('总明细 源文件后台下'!U:U,'总明细 源文件后台下'!E:E,E495,'总明细 源文件后台下'!C:C,"Order")</f>
        <v>0</v>
      </c>
      <c r="S495">
        <f>SUMIFS('总明细 源文件后台下'!V:V,'总明细 源文件后台下'!E:E,E495,'总明细 源文件后台下'!C:C,"Order")</f>
        <v>0</v>
      </c>
      <c r="T495">
        <f>SUMIFS('总明细 源文件后台下'!W:W,'总明细 源文件后台下'!E:E,E495,'总明细 源文件后台下'!C:C,"Order")</f>
        <v>0</v>
      </c>
      <c r="U495">
        <f>SUMIFS('总明细 源文件后台下'!G:G,'总明细 源文件后台下'!E:E,E495,'总明细 源文件后台下'!C:C,"Refund")</f>
        <v>0</v>
      </c>
      <c r="V495">
        <f>SUMIFS('总明细 源文件后台下'!M:M,'总明细 源文件后台下'!E:E,E495,'总明细 源文件后台下'!C:C,"Refund")</f>
        <v>0</v>
      </c>
      <c r="W495">
        <f>SUMIFS('总明细 源文件后台下'!N:N,'总明细 源文件后台下'!E:E,E495,'总明细 源文件后台下'!C:C,"Refund")</f>
        <v>0</v>
      </c>
      <c r="X495">
        <f>SUMIFS('总明细 源文件后台下'!O:O,'总明细 源文件后台下'!E:E,E495,'总明细 源文件后台下'!C:C,"Refund")</f>
        <v>0</v>
      </c>
      <c r="Y495">
        <f>SUMIFS('总明细 源文件后台下'!P:P,'总明细 源文件后台下'!E:E,E495,'总明细 源文件后台下'!C:C,"Refund")</f>
        <v>0</v>
      </c>
      <c r="Z495">
        <f>SUMIFS('总明细 源文件后台下'!Q:Q,'总明细 源文件后台下'!E:E,E495,'总明细 源文件后台下'!C:C,"Refund")</f>
        <v>0</v>
      </c>
      <c r="AA495">
        <f>SUMIFS('总明细 源文件后台下'!R:R,'总明细 源文件后台下'!E:E,E495,'总明细 源文件后台下'!C:C,"Refund")</f>
        <v>0</v>
      </c>
      <c r="AB495">
        <f>SUMIFS('总明细 源文件后台下'!S:S,'总明细 源文件后台下'!E:E,E495,'总明细 源文件后台下'!C:C,"Refund")</f>
        <v>0</v>
      </c>
      <c r="AC495">
        <f>SUMIFS('总明细 源文件后台下'!T:T,'总明细 源文件后台下'!E:E,E495,'总明细 源文件后台下'!C:C,"Refund")</f>
        <v>0</v>
      </c>
      <c r="AD495">
        <f>SUMIFS('总明细 源文件后台下'!U:U,'总明细 源文件后台下'!E:E,E495,'总明细 源文件后台下'!C:C,"Refund")</f>
        <v>0</v>
      </c>
      <c r="AE495">
        <f>SUMIFS('总明细 源文件后台下'!V:V,'总明细 源文件后台下'!E:E,E495,'总明细 源文件后台下'!C:C,"Refund")</f>
        <v>0</v>
      </c>
      <c r="AF495">
        <f>SUMIFS('总明细 源文件后台下'!W:W,'总明细 源文件后台下'!E:E,E495,'总明细 源文件后台下'!C:C,"Refund")</f>
        <v>0</v>
      </c>
      <c r="AK495">
        <f>(SUMIF('广告费 源文件后台下'!G:G,E495,'广告费 源文件后台下'!M:M))*-1</f>
        <v>-0.65</v>
      </c>
      <c r="AL495">
        <f>SUMIFS('总明细 源文件后台下'!W:W,'总明细 源文件后台下'!E:E,E495,'总明细 源文件后台下'!C:C,"Adjustment",'总明细 源文件后台下'!F:F,"FBA Inventory Reimbursement - Customer Return")</f>
        <v>0</v>
      </c>
      <c r="AM495">
        <f>SUMIFS('总明细 源文件后台下'!W:W,'总明细 源文件后台下'!E:E,E495,'总明细 源文件后台下'!C:C,"Adjustment",'总明细 源文件后台下'!F:F,"FBA Inventory Reimbursement - Damaged:Warehouse")</f>
        <v>0</v>
      </c>
      <c r="AN495">
        <f>SUMIFS('总明细 源文件后台下'!W:W,'总明细 源文件后台下'!E:E,E495,'总明细 源文件后台下'!C:C,"Adjustment",'总明细 源文件后台下'!F:F,"FBA Inventory Reimbursement - Customer Service Issue")</f>
        <v>0</v>
      </c>
      <c r="AO495">
        <f>SUMIFS('总明细 源文件后台下'!W:W,'总明细 源文件后台下'!E:E,E495,'总明细 源文件后台下'!C:C,"Adjustment",'总明细 源文件后台下'!F:F,"FBA Inventory Reimbursement - Fee Correction")</f>
        <v>0</v>
      </c>
      <c r="AP495">
        <f>SUMIFS('总明细 源文件后台下'!W:W,'总明细 源文件后台下'!E:E,E495,'总明细 源文件后台下'!C:C,"Adjustment",'总明细 源文件后台下'!F:F,"FBA Inventory Reimbursement - General Adjustment")</f>
        <v>0</v>
      </c>
      <c r="AQ495">
        <f>SUMIFS('总明细 源文件后台下'!W:W,'总明细 源文件后台下'!E:E,E495,'总明细 源文件后台下'!C:C,"Adjustment",'总明细 源文件后台下'!F:F,"FBA Inventory Reimbursement - Lost:Inbound")</f>
        <v>0</v>
      </c>
      <c r="AR495">
        <f>SUMIFS('总明细 源文件后台下'!W:W,'总明细 源文件后台下'!E:E,E495,'总明细 源文件后台下'!C:C,"Adjustment",'总明细 源文件后台下'!F:F,"FBA Inventory Reimbursement - Lost:Warehouse")</f>
        <v>0</v>
      </c>
      <c r="AS495">
        <f>SUMIFS('总明细 源文件后台下'!W:W,'总明细 源文件后台下'!E:E,E495,'总明细 源文件后台下'!C:C,"Adjustment",'总明细 源文件后台下'!F:F,"Non-subscription Fee Adjustment")</f>
        <v>0</v>
      </c>
      <c r="AT495">
        <f>SUMIFS('总明细 源文件后台下'!W:W,'总明细 源文件后台下'!E:E,E495,'总明细 源文件后台下'!C:C,"Adjustment",'总明细 源文件后台下'!F:F,"FBA Inventory Placement Service Fee")</f>
        <v>0</v>
      </c>
      <c r="AV495">
        <f>SUMIF('FBA Customer Return Per Unit Fe'!B:B,E495,'FBA Customer Return Per Unit Fe'!C:C)</f>
        <v>0</v>
      </c>
      <c r="AX495">
        <f>(SUMIF('仓储费 源文件后台下'!C:C,E495,'仓储费 源文件后台下'!V:V))*-1</f>
        <v>-0.47590000000000005</v>
      </c>
      <c r="AZ495">
        <f>SUMIF('Disposal Fee销毁费用-160.95'!B:B,E495,'Disposal Fee销毁费用-160.95'!D:D)*-1</f>
        <v>0</v>
      </c>
      <c r="BC495">
        <f>IFERROR(VLOOKUP(F495,'优惠券-86.4'!F:I,4,0),0)</f>
        <v>0</v>
      </c>
      <c r="BD495">
        <f>IFERROR(VLOOKUP(F495,'早评-120'!E:H,4,0),0)</f>
        <v>0</v>
      </c>
      <c r="BF495">
        <f t="shared" si="56"/>
        <v>-1.1259000000000001</v>
      </c>
      <c r="BG495">
        <f t="shared" si="57"/>
        <v>0</v>
      </c>
      <c r="BH495">
        <f t="shared" si="58"/>
        <v>-7.3183500000000006</v>
      </c>
      <c r="BQ495" s="45">
        <f t="shared" si="59"/>
        <v>-7.3183500000000006</v>
      </c>
      <c r="BR495">
        <f>SUMIFS('9月销毁明细'!D:D,'9月销毁明细'!A:A,E495,'9月销毁明细'!H:H,"Sellable")</f>
        <v>0</v>
      </c>
      <c r="BS495">
        <f>SUMIFS('9月销毁明细'!G:G,'9月销毁明细'!A:A,E495,'9月销毁明细'!H:H,"Sellable")</f>
        <v>0</v>
      </c>
      <c r="BT495">
        <f>SUMIFS('9月销毁明细'!D:D,'9月销毁明细'!A:A,E495,'9月销毁明细'!H:H,"Unsellable")</f>
        <v>0</v>
      </c>
      <c r="BU495">
        <f>SUMIFS('9月销毁明细'!G:G,'9月销毁明细'!A:A,E495,'9月销毁明细'!H:H,"Unsellable")</f>
        <v>0</v>
      </c>
      <c r="BW495">
        <f>IFERROR(I495*VLOOKUP(F495,'9.3成本表'!C:L,10,0),0)</f>
        <v>0</v>
      </c>
      <c r="BX495">
        <f t="shared" si="60"/>
        <v>0</v>
      </c>
      <c r="CC495" s="45">
        <f t="shared" si="61"/>
        <v>-7.3183500000000006</v>
      </c>
      <c r="CD495" s="45">
        <f t="shared" si="62"/>
        <v>0</v>
      </c>
      <c r="CE495" s="45">
        <f t="shared" si="63"/>
        <v>0</v>
      </c>
    </row>
    <row r="496" spans="4:83" x14ac:dyDescent="0.25">
      <c r="D496" s="20" t="s">
        <v>1101</v>
      </c>
      <c r="E496" s="20" t="s">
        <v>1102</v>
      </c>
      <c r="F496" s="20">
        <v>4256</v>
      </c>
      <c r="G496">
        <v>490</v>
      </c>
      <c r="H496" s="20"/>
      <c r="I496">
        <f>SUMIFS('总明细 源文件后台下'!G:G,'总明细 源文件后台下'!E:E,E496,'总明细 源文件后台下'!C:C,"Order")</f>
        <v>0</v>
      </c>
      <c r="J496">
        <f>SUMIFS('总明细 源文件后台下'!M:M,'总明细 源文件后台下'!E:E,E496,'总明细 源文件后台下'!C:C,"Order")</f>
        <v>0</v>
      </c>
      <c r="K496">
        <f>SUMIFS('总明细 源文件后台下'!N:N,'总明细 源文件后台下'!E:E,E496,'总明细 源文件后台下'!C:C,"Order")</f>
        <v>0</v>
      </c>
      <c r="L496">
        <f>SUMIFS('总明细 源文件后台下'!O:O,'总明细 源文件后台下'!E:E,E496,'总明细 源文件后台下'!C:C,"Order")</f>
        <v>0</v>
      </c>
      <c r="M496">
        <f>SUMIFS('总明细 源文件后台下'!P:P,'总明细 源文件后台下'!E:E,E496,'总明细 源文件后台下'!C:C,"Order")</f>
        <v>0</v>
      </c>
      <c r="N496">
        <f>SUMIFS('总明细 源文件后台下'!Q:Q,'总明细 源文件后台下'!E:E,E496,'总明细 源文件后台下'!C:C,"Order")</f>
        <v>0</v>
      </c>
      <c r="O496">
        <f>SUMIFS('总明细 源文件后台下'!R:R,'总明细 源文件后台下'!E:E,E496,'总明细 源文件后台下'!C:C,"Order")</f>
        <v>0</v>
      </c>
      <c r="P496">
        <f>SUMIFS('总明细 源文件后台下'!S:S,'总明细 源文件后台下'!E:E,E496,'总明细 源文件后台下'!C:C,"Order")</f>
        <v>0</v>
      </c>
      <c r="Q496">
        <f>SUMIFS('总明细 源文件后台下'!T:T,'总明细 源文件后台下'!E:E,E496,'总明细 源文件后台下'!C:C,"Order")</f>
        <v>0</v>
      </c>
      <c r="R496">
        <f>SUMIFS('总明细 源文件后台下'!U:U,'总明细 源文件后台下'!E:E,E496,'总明细 源文件后台下'!C:C,"Order")</f>
        <v>0</v>
      </c>
      <c r="S496">
        <f>SUMIFS('总明细 源文件后台下'!V:V,'总明细 源文件后台下'!E:E,E496,'总明细 源文件后台下'!C:C,"Order")</f>
        <v>0</v>
      </c>
      <c r="T496">
        <f>SUMIFS('总明细 源文件后台下'!W:W,'总明细 源文件后台下'!E:E,E496,'总明细 源文件后台下'!C:C,"Order")</f>
        <v>0</v>
      </c>
      <c r="U496">
        <f>SUMIFS('总明细 源文件后台下'!G:G,'总明细 源文件后台下'!E:E,E496,'总明细 源文件后台下'!C:C,"Refund")</f>
        <v>0</v>
      </c>
      <c r="V496">
        <f>SUMIFS('总明细 源文件后台下'!M:M,'总明细 源文件后台下'!E:E,E496,'总明细 源文件后台下'!C:C,"Refund")</f>
        <v>0</v>
      </c>
      <c r="W496">
        <f>SUMIFS('总明细 源文件后台下'!N:N,'总明细 源文件后台下'!E:E,E496,'总明细 源文件后台下'!C:C,"Refund")</f>
        <v>0</v>
      </c>
      <c r="X496">
        <f>SUMIFS('总明细 源文件后台下'!O:O,'总明细 源文件后台下'!E:E,E496,'总明细 源文件后台下'!C:C,"Refund")</f>
        <v>0</v>
      </c>
      <c r="Y496">
        <f>SUMIFS('总明细 源文件后台下'!P:P,'总明细 源文件后台下'!E:E,E496,'总明细 源文件后台下'!C:C,"Refund")</f>
        <v>0</v>
      </c>
      <c r="Z496">
        <f>SUMIFS('总明细 源文件后台下'!Q:Q,'总明细 源文件后台下'!E:E,E496,'总明细 源文件后台下'!C:C,"Refund")</f>
        <v>0</v>
      </c>
      <c r="AA496">
        <f>SUMIFS('总明细 源文件后台下'!R:R,'总明细 源文件后台下'!E:E,E496,'总明细 源文件后台下'!C:C,"Refund")</f>
        <v>0</v>
      </c>
      <c r="AB496">
        <f>SUMIFS('总明细 源文件后台下'!S:S,'总明细 源文件后台下'!E:E,E496,'总明细 源文件后台下'!C:C,"Refund")</f>
        <v>0</v>
      </c>
      <c r="AC496">
        <f>SUMIFS('总明细 源文件后台下'!T:T,'总明细 源文件后台下'!E:E,E496,'总明细 源文件后台下'!C:C,"Refund")</f>
        <v>0</v>
      </c>
      <c r="AD496">
        <f>SUMIFS('总明细 源文件后台下'!U:U,'总明细 源文件后台下'!E:E,E496,'总明细 源文件后台下'!C:C,"Refund")</f>
        <v>0</v>
      </c>
      <c r="AE496">
        <f>SUMIFS('总明细 源文件后台下'!V:V,'总明细 源文件后台下'!E:E,E496,'总明细 源文件后台下'!C:C,"Refund")</f>
        <v>0</v>
      </c>
      <c r="AF496">
        <f>SUMIFS('总明细 源文件后台下'!W:W,'总明细 源文件后台下'!E:E,E496,'总明细 源文件后台下'!C:C,"Refund")</f>
        <v>0</v>
      </c>
      <c r="AK496">
        <f>(SUMIF('广告费 源文件后台下'!G:G,E496,'广告费 源文件后台下'!M:M))*-1</f>
        <v>0</v>
      </c>
      <c r="AL496">
        <f>SUMIFS('总明细 源文件后台下'!W:W,'总明细 源文件后台下'!E:E,E496,'总明细 源文件后台下'!C:C,"Adjustment",'总明细 源文件后台下'!F:F,"FBA Inventory Reimbursement - Customer Return")</f>
        <v>0</v>
      </c>
      <c r="AM496">
        <f>SUMIFS('总明细 源文件后台下'!W:W,'总明细 源文件后台下'!E:E,E496,'总明细 源文件后台下'!C:C,"Adjustment",'总明细 源文件后台下'!F:F,"FBA Inventory Reimbursement - Damaged:Warehouse")</f>
        <v>0</v>
      </c>
      <c r="AN496">
        <f>SUMIFS('总明细 源文件后台下'!W:W,'总明细 源文件后台下'!E:E,E496,'总明细 源文件后台下'!C:C,"Adjustment",'总明细 源文件后台下'!F:F,"FBA Inventory Reimbursement - Customer Service Issue")</f>
        <v>0</v>
      </c>
      <c r="AO496">
        <f>SUMIFS('总明细 源文件后台下'!W:W,'总明细 源文件后台下'!E:E,E496,'总明细 源文件后台下'!C:C,"Adjustment",'总明细 源文件后台下'!F:F,"FBA Inventory Reimbursement - Fee Correction")</f>
        <v>0</v>
      </c>
      <c r="AP496">
        <f>SUMIFS('总明细 源文件后台下'!W:W,'总明细 源文件后台下'!E:E,E496,'总明细 源文件后台下'!C:C,"Adjustment",'总明细 源文件后台下'!F:F,"FBA Inventory Reimbursement - General Adjustment")</f>
        <v>0</v>
      </c>
      <c r="AQ496">
        <f>SUMIFS('总明细 源文件后台下'!W:W,'总明细 源文件后台下'!E:E,E496,'总明细 源文件后台下'!C:C,"Adjustment",'总明细 源文件后台下'!F:F,"FBA Inventory Reimbursement - Lost:Inbound")</f>
        <v>0</v>
      </c>
      <c r="AR496">
        <f>SUMIFS('总明细 源文件后台下'!W:W,'总明细 源文件后台下'!E:E,E496,'总明细 源文件后台下'!C:C,"Adjustment",'总明细 源文件后台下'!F:F,"FBA Inventory Reimbursement - Lost:Warehouse")</f>
        <v>0</v>
      </c>
      <c r="AS496">
        <f>SUMIFS('总明细 源文件后台下'!W:W,'总明细 源文件后台下'!E:E,E496,'总明细 源文件后台下'!C:C,"Adjustment",'总明细 源文件后台下'!F:F,"Non-subscription Fee Adjustment")</f>
        <v>0</v>
      </c>
      <c r="AT496">
        <f>SUMIFS('总明细 源文件后台下'!W:W,'总明细 源文件后台下'!E:E,E496,'总明细 源文件后台下'!C:C,"Adjustment",'总明细 源文件后台下'!F:F,"FBA Inventory Placement Service Fee")</f>
        <v>0</v>
      </c>
      <c r="AV496">
        <f>SUMIF('FBA Customer Return Per Unit Fe'!B:B,E496,'FBA Customer Return Per Unit Fe'!C:C)</f>
        <v>0</v>
      </c>
      <c r="AX496">
        <f>(SUMIF('仓储费 源文件后台下'!C:C,E496,'仓储费 源文件后台下'!V:V))*-1</f>
        <v>-0.44530000000000003</v>
      </c>
      <c r="AZ496">
        <f>SUMIF('Disposal Fee销毁费用-160.95'!B:B,E496,'Disposal Fee销毁费用-160.95'!D:D)*-1</f>
        <v>0</v>
      </c>
      <c r="BC496">
        <f>IFERROR(VLOOKUP(F496,'优惠券-86.4'!F:I,4,0),0)</f>
        <v>0</v>
      </c>
      <c r="BD496">
        <f>IFERROR(VLOOKUP(F496,'早评-120'!E:H,4,0),0)</f>
        <v>0</v>
      </c>
      <c r="BF496">
        <f t="shared" si="56"/>
        <v>-0.44530000000000003</v>
      </c>
      <c r="BG496">
        <f t="shared" si="57"/>
        <v>0</v>
      </c>
      <c r="BH496">
        <f t="shared" si="58"/>
        <v>-2.89445</v>
      </c>
      <c r="BQ496" s="45">
        <f t="shared" si="59"/>
        <v>-2.89445</v>
      </c>
      <c r="BR496">
        <f>SUMIFS('9月销毁明细'!D:D,'9月销毁明细'!A:A,E496,'9月销毁明细'!H:H,"Sellable")</f>
        <v>0</v>
      </c>
      <c r="BS496">
        <f>SUMIFS('9月销毁明细'!G:G,'9月销毁明细'!A:A,E496,'9月销毁明细'!H:H,"Sellable")</f>
        <v>0</v>
      </c>
      <c r="BT496">
        <f>SUMIFS('9月销毁明细'!D:D,'9月销毁明细'!A:A,E496,'9月销毁明细'!H:H,"Unsellable")</f>
        <v>0</v>
      </c>
      <c r="BU496">
        <f>SUMIFS('9月销毁明细'!G:G,'9月销毁明细'!A:A,E496,'9月销毁明细'!H:H,"Unsellable")</f>
        <v>0</v>
      </c>
      <c r="BW496">
        <f>IFERROR(I496*VLOOKUP(F496,'9.3成本表'!C:L,10,0),0)</f>
        <v>0</v>
      </c>
      <c r="BX496">
        <f t="shared" si="60"/>
        <v>0</v>
      </c>
      <c r="CC496" s="45">
        <f t="shared" si="61"/>
        <v>-2.89445</v>
      </c>
      <c r="CD496" s="45">
        <f t="shared" si="62"/>
        <v>0</v>
      </c>
      <c r="CE496" s="45">
        <f t="shared" si="63"/>
        <v>0</v>
      </c>
    </row>
    <row r="497" spans="4:83" x14ac:dyDescent="0.25">
      <c r="D497" s="20" t="s">
        <v>1103</v>
      </c>
      <c r="E497" s="20" t="s">
        <v>1104</v>
      </c>
      <c r="F497" s="20">
        <v>4256</v>
      </c>
      <c r="G497">
        <v>491</v>
      </c>
      <c r="H497" s="20"/>
      <c r="I497">
        <f>SUMIFS('总明细 源文件后台下'!G:G,'总明细 源文件后台下'!E:E,E497,'总明细 源文件后台下'!C:C,"Order")</f>
        <v>0</v>
      </c>
      <c r="J497">
        <f>SUMIFS('总明细 源文件后台下'!M:M,'总明细 源文件后台下'!E:E,E497,'总明细 源文件后台下'!C:C,"Order")</f>
        <v>0</v>
      </c>
      <c r="K497">
        <f>SUMIFS('总明细 源文件后台下'!N:N,'总明细 源文件后台下'!E:E,E497,'总明细 源文件后台下'!C:C,"Order")</f>
        <v>0</v>
      </c>
      <c r="L497">
        <f>SUMIFS('总明细 源文件后台下'!O:O,'总明细 源文件后台下'!E:E,E497,'总明细 源文件后台下'!C:C,"Order")</f>
        <v>0</v>
      </c>
      <c r="M497">
        <f>SUMIFS('总明细 源文件后台下'!P:P,'总明细 源文件后台下'!E:E,E497,'总明细 源文件后台下'!C:C,"Order")</f>
        <v>0</v>
      </c>
      <c r="N497">
        <f>SUMIFS('总明细 源文件后台下'!Q:Q,'总明细 源文件后台下'!E:E,E497,'总明细 源文件后台下'!C:C,"Order")</f>
        <v>0</v>
      </c>
      <c r="O497">
        <f>SUMIFS('总明细 源文件后台下'!R:R,'总明细 源文件后台下'!E:E,E497,'总明细 源文件后台下'!C:C,"Order")</f>
        <v>0</v>
      </c>
      <c r="P497">
        <f>SUMIFS('总明细 源文件后台下'!S:S,'总明细 源文件后台下'!E:E,E497,'总明细 源文件后台下'!C:C,"Order")</f>
        <v>0</v>
      </c>
      <c r="Q497">
        <f>SUMIFS('总明细 源文件后台下'!T:T,'总明细 源文件后台下'!E:E,E497,'总明细 源文件后台下'!C:C,"Order")</f>
        <v>0</v>
      </c>
      <c r="R497">
        <f>SUMIFS('总明细 源文件后台下'!U:U,'总明细 源文件后台下'!E:E,E497,'总明细 源文件后台下'!C:C,"Order")</f>
        <v>0</v>
      </c>
      <c r="S497">
        <f>SUMIFS('总明细 源文件后台下'!V:V,'总明细 源文件后台下'!E:E,E497,'总明细 源文件后台下'!C:C,"Order")</f>
        <v>0</v>
      </c>
      <c r="T497">
        <f>SUMIFS('总明细 源文件后台下'!W:W,'总明细 源文件后台下'!E:E,E497,'总明细 源文件后台下'!C:C,"Order")</f>
        <v>0</v>
      </c>
      <c r="U497">
        <f>SUMIFS('总明细 源文件后台下'!G:G,'总明细 源文件后台下'!E:E,E497,'总明细 源文件后台下'!C:C,"Refund")</f>
        <v>0</v>
      </c>
      <c r="V497">
        <f>SUMIFS('总明细 源文件后台下'!M:M,'总明细 源文件后台下'!E:E,E497,'总明细 源文件后台下'!C:C,"Refund")</f>
        <v>0</v>
      </c>
      <c r="W497">
        <f>SUMIFS('总明细 源文件后台下'!N:N,'总明细 源文件后台下'!E:E,E497,'总明细 源文件后台下'!C:C,"Refund")</f>
        <v>0</v>
      </c>
      <c r="X497">
        <f>SUMIFS('总明细 源文件后台下'!O:O,'总明细 源文件后台下'!E:E,E497,'总明细 源文件后台下'!C:C,"Refund")</f>
        <v>0</v>
      </c>
      <c r="Y497">
        <f>SUMIFS('总明细 源文件后台下'!P:P,'总明细 源文件后台下'!E:E,E497,'总明细 源文件后台下'!C:C,"Refund")</f>
        <v>0</v>
      </c>
      <c r="Z497">
        <f>SUMIFS('总明细 源文件后台下'!Q:Q,'总明细 源文件后台下'!E:E,E497,'总明细 源文件后台下'!C:C,"Refund")</f>
        <v>0</v>
      </c>
      <c r="AA497">
        <f>SUMIFS('总明细 源文件后台下'!R:R,'总明细 源文件后台下'!E:E,E497,'总明细 源文件后台下'!C:C,"Refund")</f>
        <v>0</v>
      </c>
      <c r="AB497">
        <f>SUMIFS('总明细 源文件后台下'!S:S,'总明细 源文件后台下'!E:E,E497,'总明细 源文件后台下'!C:C,"Refund")</f>
        <v>0</v>
      </c>
      <c r="AC497">
        <f>SUMIFS('总明细 源文件后台下'!T:T,'总明细 源文件后台下'!E:E,E497,'总明细 源文件后台下'!C:C,"Refund")</f>
        <v>0</v>
      </c>
      <c r="AD497">
        <f>SUMIFS('总明细 源文件后台下'!U:U,'总明细 源文件后台下'!E:E,E497,'总明细 源文件后台下'!C:C,"Refund")</f>
        <v>0</v>
      </c>
      <c r="AE497">
        <f>SUMIFS('总明细 源文件后台下'!V:V,'总明细 源文件后台下'!E:E,E497,'总明细 源文件后台下'!C:C,"Refund")</f>
        <v>0</v>
      </c>
      <c r="AF497">
        <f>SUMIFS('总明细 源文件后台下'!W:W,'总明细 源文件后台下'!E:E,E497,'总明细 源文件后台下'!C:C,"Refund")</f>
        <v>0</v>
      </c>
      <c r="AK497">
        <f>(SUMIF('广告费 源文件后台下'!G:G,E497,'广告费 源文件后台下'!M:M))*-1</f>
        <v>-0.77</v>
      </c>
      <c r="AL497">
        <f>SUMIFS('总明细 源文件后台下'!W:W,'总明细 源文件后台下'!E:E,E497,'总明细 源文件后台下'!C:C,"Adjustment",'总明细 源文件后台下'!F:F,"FBA Inventory Reimbursement - Customer Return")</f>
        <v>0</v>
      </c>
      <c r="AM497">
        <f>SUMIFS('总明细 源文件后台下'!W:W,'总明细 源文件后台下'!E:E,E497,'总明细 源文件后台下'!C:C,"Adjustment",'总明细 源文件后台下'!F:F,"FBA Inventory Reimbursement - Damaged:Warehouse")</f>
        <v>0</v>
      </c>
      <c r="AN497">
        <f>SUMIFS('总明细 源文件后台下'!W:W,'总明细 源文件后台下'!E:E,E497,'总明细 源文件后台下'!C:C,"Adjustment",'总明细 源文件后台下'!F:F,"FBA Inventory Reimbursement - Customer Service Issue")</f>
        <v>0</v>
      </c>
      <c r="AO497">
        <f>SUMIFS('总明细 源文件后台下'!W:W,'总明细 源文件后台下'!E:E,E497,'总明细 源文件后台下'!C:C,"Adjustment",'总明细 源文件后台下'!F:F,"FBA Inventory Reimbursement - Fee Correction")</f>
        <v>0</v>
      </c>
      <c r="AP497">
        <f>SUMIFS('总明细 源文件后台下'!W:W,'总明细 源文件后台下'!E:E,E497,'总明细 源文件后台下'!C:C,"Adjustment",'总明细 源文件后台下'!F:F,"FBA Inventory Reimbursement - General Adjustment")</f>
        <v>0</v>
      </c>
      <c r="AQ497">
        <f>SUMIFS('总明细 源文件后台下'!W:W,'总明细 源文件后台下'!E:E,E497,'总明细 源文件后台下'!C:C,"Adjustment",'总明细 源文件后台下'!F:F,"FBA Inventory Reimbursement - Lost:Inbound")</f>
        <v>0</v>
      </c>
      <c r="AR497">
        <f>SUMIFS('总明细 源文件后台下'!W:W,'总明细 源文件后台下'!E:E,E497,'总明细 源文件后台下'!C:C,"Adjustment",'总明细 源文件后台下'!F:F,"FBA Inventory Reimbursement - Lost:Warehouse")</f>
        <v>0</v>
      </c>
      <c r="AS497">
        <f>SUMIFS('总明细 源文件后台下'!W:W,'总明细 源文件后台下'!E:E,E497,'总明细 源文件后台下'!C:C,"Adjustment",'总明细 源文件后台下'!F:F,"Non-subscription Fee Adjustment")</f>
        <v>0</v>
      </c>
      <c r="AT497">
        <f>SUMIFS('总明细 源文件后台下'!W:W,'总明细 源文件后台下'!E:E,E497,'总明细 源文件后台下'!C:C,"Adjustment",'总明细 源文件后台下'!F:F,"FBA Inventory Placement Service Fee")</f>
        <v>0</v>
      </c>
      <c r="AV497">
        <f>SUMIF('FBA Customer Return Per Unit Fe'!B:B,E497,'FBA Customer Return Per Unit Fe'!C:C)</f>
        <v>0</v>
      </c>
      <c r="AX497">
        <f>(SUMIF('仓储费 源文件后台下'!C:C,E497,'仓储费 源文件后台下'!V:V))*-1</f>
        <v>-0.51260000000000006</v>
      </c>
      <c r="AZ497">
        <f>SUMIF('Disposal Fee销毁费用-160.95'!B:B,E497,'Disposal Fee销毁费用-160.95'!D:D)*-1</f>
        <v>0</v>
      </c>
      <c r="BC497">
        <f>IFERROR(VLOOKUP(F497,'优惠券-86.4'!F:I,4,0),0)</f>
        <v>0</v>
      </c>
      <c r="BD497">
        <f>IFERROR(VLOOKUP(F497,'早评-120'!E:H,4,0),0)</f>
        <v>0</v>
      </c>
      <c r="BF497">
        <f t="shared" si="56"/>
        <v>-1.2826</v>
      </c>
      <c r="BG497">
        <f t="shared" si="57"/>
        <v>0</v>
      </c>
      <c r="BH497">
        <f t="shared" si="58"/>
        <v>-8.3369</v>
      </c>
      <c r="BQ497" s="45">
        <f t="shared" si="59"/>
        <v>-8.3369</v>
      </c>
      <c r="BR497">
        <f>SUMIFS('9月销毁明细'!D:D,'9月销毁明细'!A:A,E497,'9月销毁明细'!H:H,"Sellable")</f>
        <v>0</v>
      </c>
      <c r="BS497">
        <f>SUMIFS('9月销毁明细'!G:G,'9月销毁明细'!A:A,E497,'9月销毁明细'!H:H,"Sellable")</f>
        <v>0</v>
      </c>
      <c r="BT497">
        <f>SUMIFS('9月销毁明细'!D:D,'9月销毁明细'!A:A,E497,'9月销毁明细'!H:H,"Unsellable")</f>
        <v>0</v>
      </c>
      <c r="BU497">
        <f>SUMIFS('9月销毁明细'!G:G,'9月销毁明细'!A:A,E497,'9月销毁明细'!H:H,"Unsellable")</f>
        <v>0</v>
      </c>
      <c r="BW497">
        <f>IFERROR(I497*VLOOKUP(F497,'9.3成本表'!C:L,10,0),0)</f>
        <v>0</v>
      </c>
      <c r="BX497">
        <f t="shared" si="60"/>
        <v>0</v>
      </c>
      <c r="CC497" s="45">
        <f t="shared" si="61"/>
        <v>-8.3369</v>
      </c>
      <c r="CD497" s="45">
        <f t="shared" si="62"/>
        <v>0</v>
      </c>
      <c r="CE497" s="45">
        <f t="shared" si="63"/>
        <v>0</v>
      </c>
    </row>
    <row r="498" spans="4:83" x14ac:dyDescent="0.25">
      <c r="D498" s="20" t="s">
        <v>1105</v>
      </c>
      <c r="E498" s="20" t="s">
        <v>1106</v>
      </c>
      <c r="F498" s="20">
        <v>4256</v>
      </c>
      <c r="G498">
        <v>492</v>
      </c>
      <c r="H498" s="20"/>
      <c r="I498">
        <f>SUMIFS('总明细 源文件后台下'!G:G,'总明细 源文件后台下'!E:E,E498,'总明细 源文件后台下'!C:C,"Order")</f>
        <v>1</v>
      </c>
      <c r="J498">
        <f>SUMIFS('总明细 源文件后台下'!M:M,'总明细 源文件后台下'!E:E,E498,'总明细 源文件后台下'!C:C,"Order")</f>
        <v>18.989999999999998</v>
      </c>
      <c r="K498">
        <f>SUMIFS('总明细 源文件后台下'!N:N,'总明细 源文件后台下'!E:E,E498,'总明细 源文件后台下'!C:C,"Order")</f>
        <v>0</v>
      </c>
      <c r="L498">
        <f>SUMIFS('总明细 源文件后台下'!O:O,'总明细 源文件后台下'!E:E,E498,'总明细 源文件后台下'!C:C,"Order")</f>
        <v>0</v>
      </c>
      <c r="M498">
        <f>SUMIFS('总明细 源文件后台下'!P:P,'总明细 源文件后台下'!E:E,E498,'总明细 源文件后台下'!C:C,"Order")</f>
        <v>0</v>
      </c>
      <c r="N498">
        <f>SUMIFS('总明细 源文件后台下'!Q:Q,'总明细 源文件后台下'!E:E,E498,'总明细 源文件后台下'!C:C,"Order")</f>
        <v>0</v>
      </c>
      <c r="O498">
        <f>SUMIFS('总明细 源文件后台下'!R:R,'总明细 源文件后台下'!E:E,E498,'总明细 源文件后台下'!C:C,"Order")</f>
        <v>0</v>
      </c>
      <c r="P498">
        <f>SUMIFS('总明细 源文件后台下'!S:S,'总明细 源文件后台下'!E:E,E498,'总明细 源文件后台下'!C:C,"Order")</f>
        <v>-3.23</v>
      </c>
      <c r="Q498">
        <f>SUMIFS('总明细 源文件后台下'!T:T,'总明细 源文件后台下'!E:E,E498,'总明细 源文件后台下'!C:C,"Order")</f>
        <v>-3.68</v>
      </c>
      <c r="R498">
        <f>SUMIFS('总明细 源文件后台下'!U:U,'总明细 源文件后台下'!E:E,E498,'总明细 源文件后台下'!C:C,"Order")</f>
        <v>0</v>
      </c>
      <c r="S498">
        <f>SUMIFS('总明细 源文件后台下'!V:V,'总明细 源文件后台下'!E:E,E498,'总明细 源文件后台下'!C:C,"Order")</f>
        <v>0</v>
      </c>
      <c r="T498">
        <f>SUMIFS('总明细 源文件后台下'!W:W,'总明细 源文件后台下'!E:E,E498,'总明细 源文件后台下'!C:C,"Order")</f>
        <v>12.08</v>
      </c>
      <c r="U498">
        <f>SUMIFS('总明细 源文件后台下'!G:G,'总明细 源文件后台下'!E:E,E498,'总明细 源文件后台下'!C:C,"Refund")</f>
        <v>0</v>
      </c>
      <c r="V498">
        <f>SUMIFS('总明细 源文件后台下'!M:M,'总明细 源文件后台下'!E:E,E498,'总明细 源文件后台下'!C:C,"Refund")</f>
        <v>0</v>
      </c>
      <c r="W498">
        <f>SUMIFS('总明细 源文件后台下'!N:N,'总明细 源文件后台下'!E:E,E498,'总明细 源文件后台下'!C:C,"Refund")</f>
        <v>0</v>
      </c>
      <c r="X498">
        <f>SUMIFS('总明细 源文件后台下'!O:O,'总明细 源文件后台下'!E:E,E498,'总明细 源文件后台下'!C:C,"Refund")</f>
        <v>0</v>
      </c>
      <c r="Y498">
        <f>SUMIFS('总明细 源文件后台下'!P:P,'总明细 源文件后台下'!E:E,E498,'总明细 源文件后台下'!C:C,"Refund")</f>
        <v>0</v>
      </c>
      <c r="Z498">
        <f>SUMIFS('总明细 源文件后台下'!Q:Q,'总明细 源文件后台下'!E:E,E498,'总明细 源文件后台下'!C:C,"Refund")</f>
        <v>0</v>
      </c>
      <c r="AA498">
        <f>SUMIFS('总明细 源文件后台下'!R:R,'总明细 源文件后台下'!E:E,E498,'总明细 源文件后台下'!C:C,"Refund")</f>
        <v>0</v>
      </c>
      <c r="AB498">
        <f>SUMIFS('总明细 源文件后台下'!S:S,'总明细 源文件后台下'!E:E,E498,'总明细 源文件后台下'!C:C,"Refund")</f>
        <v>0</v>
      </c>
      <c r="AC498">
        <f>SUMIFS('总明细 源文件后台下'!T:T,'总明细 源文件后台下'!E:E,E498,'总明细 源文件后台下'!C:C,"Refund")</f>
        <v>0</v>
      </c>
      <c r="AD498">
        <f>SUMIFS('总明细 源文件后台下'!U:U,'总明细 源文件后台下'!E:E,E498,'总明细 源文件后台下'!C:C,"Refund")</f>
        <v>0</v>
      </c>
      <c r="AE498">
        <f>SUMIFS('总明细 源文件后台下'!V:V,'总明细 源文件后台下'!E:E,E498,'总明细 源文件后台下'!C:C,"Refund")</f>
        <v>0</v>
      </c>
      <c r="AF498">
        <f>SUMIFS('总明细 源文件后台下'!W:W,'总明细 源文件后台下'!E:E,E498,'总明细 源文件后台下'!C:C,"Refund")</f>
        <v>0</v>
      </c>
      <c r="AK498">
        <f>(SUMIF('广告费 源文件后台下'!G:G,E498,'广告费 源文件后台下'!M:M))*-1</f>
        <v>-0.57000000000000006</v>
      </c>
      <c r="AL498">
        <f>SUMIFS('总明细 源文件后台下'!W:W,'总明细 源文件后台下'!E:E,E498,'总明细 源文件后台下'!C:C,"Adjustment",'总明细 源文件后台下'!F:F,"FBA Inventory Reimbursement - Customer Return")</f>
        <v>0</v>
      </c>
      <c r="AM498">
        <f>SUMIFS('总明细 源文件后台下'!W:W,'总明细 源文件后台下'!E:E,E498,'总明细 源文件后台下'!C:C,"Adjustment",'总明细 源文件后台下'!F:F,"FBA Inventory Reimbursement - Damaged:Warehouse")</f>
        <v>0</v>
      </c>
      <c r="AN498">
        <f>SUMIFS('总明细 源文件后台下'!W:W,'总明细 源文件后台下'!E:E,E498,'总明细 源文件后台下'!C:C,"Adjustment",'总明细 源文件后台下'!F:F,"FBA Inventory Reimbursement - Customer Service Issue")</f>
        <v>0</v>
      </c>
      <c r="AO498">
        <f>SUMIFS('总明细 源文件后台下'!W:W,'总明细 源文件后台下'!E:E,E498,'总明细 源文件后台下'!C:C,"Adjustment",'总明细 源文件后台下'!F:F,"FBA Inventory Reimbursement - Fee Correction")</f>
        <v>0</v>
      </c>
      <c r="AP498">
        <f>SUMIFS('总明细 源文件后台下'!W:W,'总明细 源文件后台下'!E:E,E498,'总明细 源文件后台下'!C:C,"Adjustment",'总明细 源文件后台下'!F:F,"FBA Inventory Reimbursement - General Adjustment")</f>
        <v>0</v>
      </c>
      <c r="AQ498">
        <f>SUMIFS('总明细 源文件后台下'!W:W,'总明细 源文件后台下'!E:E,E498,'总明细 源文件后台下'!C:C,"Adjustment",'总明细 源文件后台下'!F:F,"FBA Inventory Reimbursement - Lost:Inbound")</f>
        <v>0</v>
      </c>
      <c r="AR498">
        <f>SUMIFS('总明细 源文件后台下'!W:W,'总明细 源文件后台下'!E:E,E498,'总明细 源文件后台下'!C:C,"Adjustment",'总明细 源文件后台下'!F:F,"FBA Inventory Reimbursement - Lost:Warehouse")</f>
        <v>0</v>
      </c>
      <c r="AS498">
        <f>SUMIFS('总明细 源文件后台下'!W:W,'总明细 源文件后台下'!E:E,E498,'总明细 源文件后台下'!C:C,"Adjustment",'总明细 源文件后台下'!F:F,"Non-subscription Fee Adjustment")</f>
        <v>0</v>
      </c>
      <c r="AT498">
        <f>SUMIFS('总明细 源文件后台下'!W:W,'总明细 源文件后台下'!E:E,E498,'总明细 源文件后台下'!C:C,"Adjustment",'总明细 源文件后台下'!F:F,"FBA Inventory Placement Service Fee")</f>
        <v>0</v>
      </c>
      <c r="AV498">
        <f>SUMIF('FBA Customer Return Per Unit Fe'!B:B,E498,'FBA Customer Return Per Unit Fe'!C:C)</f>
        <v>0</v>
      </c>
      <c r="AX498">
        <f>(SUMIF('仓储费 源文件后台下'!C:C,E498,'仓储费 源文件后台下'!V:V))*-1</f>
        <v>-0.28110000000000002</v>
      </c>
      <c r="AZ498">
        <f>SUMIF('Disposal Fee销毁费用-160.95'!B:B,E498,'Disposal Fee销毁费用-160.95'!D:D)*-1</f>
        <v>0</v>
      </c>
      <c r="BC498">
        <f>IFERROR(VLOOKUP(F498,'优惠券-86.4'!F:I,4,0),0)</f>
        <v>0</v>
      </c>
      <c r="BD498">
        <f>IFERROR(VLOOKUP(F498,'早评-120'!E:H,4,0),0)</f>
        <v>0</v>
      </c>
      <c r="BF498">
        <f t="shared" si="56"/>
        <v>11.228899999999999</v>
      </c>
      <c r="BG498">
        <f t="shared" si="57"/>
        <v>0.59130595050026336</v>
      </c>
      <c r="BH498">
        <f t="shared" si="58"/>
        <v>72.987849999999995</v>
      </c>
      <c r="BQ498" s="45">
        <f t="shared" si="59"/>
        <v>72.987849999999995</v>
      </c>
      <c r="BR498">
        <f>SUMIFS('9月销毁明细'!D:D,'9月销毁明细'!A:A,E498,'9月销毁明细'!H:H,"Sellable")</f>
        <v>0</v>
      </c>
      <c r="BS498">
        <f>SUMIFS('9月销毁明细'!G:G,'9月销毁明细'!A:A,E498,'9月销毁明细'!H:H,"Sellable")</f>
        <v>0</v>
      </c>
      <c r="BT498">
        <f>SUMIFS('9月销毁明细'!D:D,'9月销毁明细'!A:A,E498,'9月销毁明细'!H:H,"Unsellable")</f>
        <v>0</v>
      </c>
      <c r="BU498">
        <f>SUMIFS('9月销毁明细'!G:G,'9月销毁明细'!A:A,E498,'9月销毁明细'!H:H,"Unsellable")</f>
        <v>0</v>
      </c>
      <c r="BW498">
        <f>IFERROR(I498*VLOOKUP(F498,'9.3成本表'!C:L,10,0),0)</f>
        <v>20.399999999999999</v>
      </c>
      <c r="BX498">
        <f t="shared" si="60"/>
        <v>13.26</v>
      </c>
      <c r="CC498" s="45">
        <f t="shared" si="61"/>
        <v>39.327849999999998</v>
      </c>
      <c r="CD498" s="45">
        <f t="shared" si="62"/>
        <v>0.31861181998622756</v>
      </c>
      <c r="CE498" s="45">
        <f t="shared" si="63"/>
        <v>1.1683853238265003</v>
      </c>
    </row>
    <row r="499" spans="4:83" x14ac:dyDescent="0.25">
      <c r="D499" s="20" t="s">
        <v>1107</v>
      </c>
      <c r="E499" s="20" t="s">
        <v>1108</v>
      </c>
      <c r="F499" s="20">
        <v>4256</v>
      </c>
      <c r="G499">
        <v>493</v>
      </c>
      <c r="H499" s="20"/>
      <c r="I499">
        <f>SUMIFS('总明细 源文件后台下'!G:G,'总明细 源文件后台下'!E:E,E499,'总明细 源文件后台下'!C:C,"Order")</f>
        <v>0</v>
      </c>
      <c r="J499">
        <f>SUMIFS('总明细 源文件后台下'!M:M,'总明细 源文件后台下'!E:E,E499,'总明细 源文件后台下'!C:C,"Order")</f>
        <v>0</v>
      </c>
      <c r="K499">
        <f>SUMIFS('总明细 源文件后台下'!N:N,'总明细 源文件后台下'!E:E,E499,'总明细 源文件后台下'!C:C,"Order")</f>
        <v>0</v>
      </c>
      <c r="L499">
        <f>SUMIFS('总明细 源文件后台下'!O:O,'总明细 源文件后台下'!E:E,E499,'总明细 源文件后台下'!C:C,"Order")</f>
        <v>0</v>
      </c>
      <c r="M499">
        <f>SUMIFS('总明细 源文件后台下'!P:P,'总明细 源文件后台下'!E:E,E499,'总明细 源文件后台下'!C:C,"Order")</f>
        <v>0</v>
      </c>
      <c r="N499">
        <f>SUMIFS('总明细 源文件后台下'!Q:Q,'总明细 源文件后台下'!E:E,E499,'总明细 源文件后台下'!C:C,"Order")</f>
        <v>0</v>
      </c>
      <c r="O499">
        <f>SUMIFS('总明细 源文件后台下'!R:R,'总明细 源文件后台下'!E:E,E499,'总明细 源文件后台下'!C:C,"Order")</f>
        <v>0</v>
      </c>
      <c r="P499">
        <f>SUMIFS('总明细 源文件后台下'!S:S,'总明细 源文件后台下'!E:E,E499,'总明细 源文件后台下'!C:C,"Order")</f>
        <v>0</v>
      </c>
      <c r="Q499">
        <f>SUMIFS('总明细 源文件后台下'!T:T,'总明细 源文件后台下'!E:E,E499,'总明细 源文件后台下'!C:C,"Order")</f>
        <v>0</v>
      </c>
      <c r="R499">
        <f>SUMIFS('总明细 源文件后台下'!U:U,'总明细 源文件后台下'!E:E,E499,'总明细 源文件后台下'!C:C,"Order")</f>
        <v>0</v>
      </c>
      <c r="S499">
        <f>SUMIFS('总明细 源文件后台下'!V:V,'总明细 源文件后台下'!E:E,E499,'总明细 源文件后台下'!C:C,"Order")</f>
        <v>0</v>
      </c>
      <c r="T499">
        <f>SUMIFS('总明细 源文件后台下'!W:W,'总明细 源文件后台下'!E:E,E499,'总明细 源文件后台下'!C:C,"Order")</f>
        <v>0</v>
      </c>
      <c r="U499">
        <f>SUMIFS('总明细 源文件后台下'!G:G,'总明细 源文件后台下'!E:E,E499,'总明细 源文件后台下'!C:C,"Refund")</f>
        <v>0</v>
      </c>
      <c r="V499">
        <f>SUMIFS('总明细 源文件后台下'!M:M,'总明细 源文件后台下'!E:E,E499,'总明细 源文件后台下'!C:C,"Refund")</f>
        <v>0</v>
      </c>
      <c r="W499">
        <f>SUMIFS('总明细 源文件后台下'!N:N,'总明细 源文件后台下'!E:E,E499,'总明细 源文件后台下'!C:C,"Refund")</f>
        <v>0</v>
      </c>
      <c r="X499">
        <f>SUMIFS('总明细 源文件后台下'!O:O,'总明细 源文件后台下'!E:E,E499,'总明细 源文件后台下'!C:C,"Refund")</f>
        <v>0</v>
      </c>
      <c r="Y499">
        <f>SUMIFS('总明细 源文件后台下'!P:P,'总明细 源文件后台下'!E:E,E499,'总明细 源文件后台下'!C:C,"Refund")</f>
        <v>0</v>
      </c>
      <c r="Z499">
        <f>SUMIFS('总明细 源文件后台下'!Q:Q,'总明细 源文件后台下'!E:E,E499,'总明细 源文件后台下'!C:C,"Refund")</f>
        <v>0</v>
      </c>
      <c r="AA499">
        <f>SUMIFS('总明细 源文件后台下'!R:R,'总明细 源文件后台下'!E:E,E499,'总明细 源文件后台下'!C:C,"Refund")</f>
        <v>0</v>
      </c>
      <c r="AB499">
        <f>SUMIFS('总明细 源文件后台下'!S:S,'总明细 源文件后台下'!E:E,E499,'总明细 源文件后台下'!C:C,"Refund")</f>
        <v>0</v>
      </c>
      <c r="AC499">
        <f>SUMIFS('总明细 源文件后台下'!T:T,'总明细 源文件后台下'!E:E,E499,'总明细 源文件后台下'!C:C,"Refund")</f>
        <v>0</v>
      </c>
      <c r="AD499">
        <f>SUMIFS('总明细 源文件后台下'!U:U,'总明细 源文件后台下'!E:E,E499,'总明细 源文件后台下'!C:C,"Refund")</f>
        <v>0</v>
      </c>
      <c r="AE499">
        <f>SUMIFS('总明细 源文件后台下'!V:V,'总明细 源文件后台下'!E:E,E499,'总明细 源文件后台下'!C:C,"Refund")</f>
        <v>0</v>
      </c>
      <c r="AF499">
        <f>SUMIFS('总明细 源文件后台下'!W:W,'总明细 源文件后台下'!E:E,E499,'总明细 源文件后台下'!C:C,"Refund")</f>
        <v>0</v>
      </c>
      <c r="AK499">
        <f>(SUMIF('广告费 源文件后台下'!G:G,E499,'广告费 源文件后台下'!M:M))*-1</f>
        <v>-0.82</v>
      </c>
      <c r="AL499">
        <f>SUMIFS('总明细 源文件后台下'!W:W,'总明细 源文件后台下'!E:E,E499,'总明细 源文件后台下'!C:C,"Adjustment",'总明细 源文件后台下'!F:F,"FBA Inventory Reimbursement - Customer Return")</f>
        <v>0</v>
      </c>
      <c r="AM499">
        <f>SUMIFS('总明细 源文件后台下'!W:W,'总明细 源文件后台下'!E:E,E499,'总明细 源文件后台下'!C:C,"Adjustment",'总明细 源文件后台下'!F:F,"FBA Inventory Reimbursement - Damaged:Warehouse")</f>
        <v>0</v>
      </c>
      <c r="AN499">
        <f>SUMIFS('总明细 源文件后台下'!W:W,'总明细 源文件后台下'!E:E,E499,'总明细 源文件后台下'!C:C,"Adjustment",'总明细 源文件后台下'!F:F,"FBA Inventory Reimbursement - Customer Service Issue")</f>
        <v>0</v>
      </c>
      <c r="AO499">
        <f>SUMIFS('总明细 源文件后台下'!W:W,'总明细 源文件后台下'!E:E,E499,'总明细 源文件后台下'!C:C,"Adjustment",'总明细 源文件后台下'!F:F,"FBA Inventory Reimbursement - Fee Correction")</f>
        <v>0</v>
      </c>
      <c r="AP499">
        <f>SUMIFS('总明细 源文件后台下'!W:W,'总明细 源文件后台下'!E:E,E499,'总明细 源文件后台下'!C:C,"Adjustment",'总明细 源文件后台下'!F:F,"FBA Inventory Reimbursement - General Adjustment")</f>
        <v>0</v>
      </c>
      <c r="AQ499">
        <f>SUMIFS('总明细 源文件后台下'!W:W,'总明细 源文件后台下'!E:E,E499,'总明细 源文件后台下'!C:C,"Adjustment",'总明细 源文件后台下'!F:F,"FBA Inventory Reimbursement - Lost:Inbound")</f>
        <v>0</v>
      </c>
      <c r="AR499">
        <f>SUMIFS('总明细 源文件后台下'!W:W,'总明细 源文件后台下'!E:E,E499,'总明细 源文件后台下'!C:C,"Adjustment",'总明细 源文件后台下'!F:F,"FBA Inventory Reimbursement - Lost:Warehouse")</f>
        <v>0</v>
      </c>
      <c r="AS499">
        <f>SUMIFS('总明细 源文件后台下'!W:W,'总明细 源文件后台下'!E:E,E499,'总明细 源文件后台下'!C:C,"Adjustment",'总明细 源文件后台下'!F:F,"Non-subscription Fee Adjustment")</f>
        <v>0</v>
      </c>
      <c r="AT499">
        <f>SUMIFS('总明细 源文件后台下'!W:W,'总明细 源文件后台下'!E:E,E499,'总明细 源文件后台下'!C:C,"Adjustment",'总明细 源文件后台下'!F:F,"FBA Inventory Placement Service Fee")</f>
        <v>0</v>
      </c>
      <c r="AV499">
        <f>SUMIF('FBA Customer Return Per Unit Fe'!B:B,E499,'FBA Customer Return Per Unit Fe'!C:C)</f>
        <v>0</v>
      </c>
      <c r="AX499">
        <f>(SUMIF('仓储费 源文件后台下'!C:C,E499,'仓储费 源文件后台下'!V:V))*-1</f>
        <v>-0.49720000000000003</v>
      </c>
      <c r="AZ499">
        <f>SUMIF('Disposal Fee销毁费用-160.95'!B:B,E499,'Disposal Fee销毁费用-160.95'!D:D)*-1</f>
        <v>0</v>
      </c>
      <c r="BC499">
        <f>IFERROR(VLOOKUP(F499,'优惠券-86.4'!F:I,4,0),0)</f>
        <v>0</v>
      </c>
      <c r="BD499">
        <f>IFERROR(VLOOKUP(F499,'早评-120'!E:H,4,0),0)</f>
        <v>0</v>
      </c>
      <c r="BF499">
        <f t="shared" si="56"/>
        <v>-1.3171999999999999</v>
      </c>
      <c r="BG499">
        <f t="shared" si="57"/>
        <v>0</v>
      </c>
      <c r="BH499">
        <f t="shared" si="58"/>
        <v>-8.5617999999999999</v>
      </c>
      <c r="BQ499" s="45">
        <f t="shared" si="59"/>
        <v>-8.5617999999999999</v>
      </c>
      <c r="BR499">
        <f>SUMIFS('9月销毁明细'!D:D,'9月销毁明细'!A:A,E499,'9月销毁明细'!H:H,"Sellable")</f>
        <v>0</v>
      </c>
      <c r="BS499">
        <f>SUMIFS('9月销毁明细'!G:G,'9月销毁明细'!A:A,E499,'9月销毁明细'!H:H,"Sellable")</f>
        <v>0</v>
      </c>
      <c r="BT499">
        <f>SUMIFS('9月销毁明细'!D:D,'9月销毁明细'!A:A,E499,'9月销毁明细'!H:H,"Unsellable")</f>
        <v>0</v>
      </c>
      <c r="BU499">
        <f>SUMIFS('9月销毁明细'!G:G,'9月销毁明细'!A:A,E499,'9月销毁明细'!H:H,"Unsellable")</f>
        <v>0</v>
      </c>
      <c r="BW499">
        <f>IFERROR(I499*VLOOKUP(F499,'9.3成本表'!C:L,10,0),0)</f>
        <v>0</v>
      </c>
      <c r="BX499">
        <f t="shared" si="60"/>
        <v>0</v>
      </c>
      <c r="CC499" s="45">
        <f t="shared" si="61"/>
        <v>-8.5617999999999999</v>
      </c>
      <c r="CD499" s="45">
        <f t="shared" si="62"/>
        <v>0</v>
      </c>
      <c r="CE499" s="45">
        <f t="shared" si="63"/>
        <v>0</v>
      </c>
    </row>
    <row r="500" spans="4:83" x14ac:dyDescent="0.25">
      <c r="D500" s="20" t="s">
        <v>1109</v>
      </c>
      <c r="E500" s="20" t="s">
        <v>1110</v>
      </c>
      <c r="F500" s="20">
        <v>4256</v>
      </c>
      <c r="G500">
        <v>494</v>
      </c>
      <c r="H500" s="20"/>
      <c r="I500">
        <f>SUMIFS('总明细 源文件后台下'!G:G,'总明细 源文件后台下'!E:E,E500,'总明细 源文件后台下'!C:C,"Order")</f>
        <v>0</v>
      </c>
      <c r="J500">
        <f>SUMIFS('总明细 源文件后台下'!M:M,'总明细 源文件后台下'!E:E,E500,'总明细 源文件后台下'!C:C,"Order")</f>
        <v>0</v>
      </c>
      <c r="K500">
        <f>SUMIFS('总明细 源文件后台下'!N:N,'总明细 源文件后台下'!E:E,E500,'总明细 源文件后台下'!C:C,"Order")</f>
        <v>0</v>
      </c>
      <c r="L500">
        <f>SUMIFS('总明细 源文件后台下'!O:O,'总明细 源文件后台下'!E:E,E500,'总明细 源文件后台下'!C:C,"Order")</f>
        <v>0</v>
      </c>
      <c r="M500">
        <f>SUMIFS('总明细 源文件后台下'!P:P,'总明细 源文件后台下'!E:E,E500,'总明细 源文件后台下'!C:C,"Order")</f>
        <v>0</v>
      </c>
      <c r="N500">
        <f>SUMIFS('总明细 源文件后台下'!Q:Q,'总明细 源文件后台下'!E:E,E500,'总明细 源文件后台下'!C:C,"Order")</f>
        <v>0</v>
      </c>
      <c r="O500">
        <f>SUMIFS('总明细 源文件后台下'!R:R,'总明细 源文件后台下'!E:E,E500,'总明细 源文件后台下'!C:C,"Order")</f>
        <v>0</v>
      </c>
      <c r="P500">
        <f>SUMIFS('总明细 源文件后台下'!S:S,'总明细 源文件后台下'!E:E,E500,'总明细 源文件后台下'!C:C,"Order")</f>
        <v>0</v>
      </c>
      <c r="Q500">
        <f>SUMIFS('总明细 源文件后台下'!T:T,'总明细 源文件后台下'!E:E,E500,'总明细 源文件后台下'!C:C,"Order")</f>
        <v>0</v>
      </c>
      <c r="R500">
        <f>SUMIFS('总明细 源文件后台下'!U:U,'总明细 源文件后台下'!E:E,E500,'总明细 源文件后台下'!C:C,"Order")</f>
        <v>0</v>
      </c>
      <c r="S500">
        <f>SUMIFS('总明细 源文件后台下'!V:V,'总明细 源文件后台下'!E:E,E500,'总明细 源文件后台下'!C:C,"Order")</f>
        <v>0</v>
      </c>
      <c r="T500">
        <f>SUMIFS('总明细 源文件后台下'!W:W,'总明细 源文件后台下'!E:E,E500,'总明细 源文件后台下'!C:C,"Order")</f>
        <v>0</v>
      </c>
      <c r="U500">
        <f>SUMIFS('总明细 源文件后台下'!G:G,'总明细 源文件后台下'!E:E,E500,'总明细 源文件后台下'!C:C,"Refund")</f>
        <v>0</v>
      </c>
      <c r="V500">
        <f>SUMIFS('总明细 源文件后台下'!M:M,'总明细 源文件后台下'!E:E,E500,'总明细 源文件后台下'!C:C,"Refund")</f>
        <v>0</v>
      </c>
      <c r="W500">
        <f>SUMIFS('总明细 源文件后台下'!N:N,'总明细 源文件后台下'!E:E,E500,'总明细 源文件后台下'!C:C,"Refund")</f>
        <v>0</v>
      </c>
      <c r="X500">
        <f>SUMIFS('总明细 源文件后台下'!O:O,'总明细 源文件后台下'!E:E,E500,'总明细 源文件后台下'!C:C,"Refund")</f>
        <v>0</v>
      </c>
      <c r="Y500">
        <f>SUMIFS('总明细 源文件后台下'!P:P,'总明细 源文件后台下'!E:E,E500,'总明细 源文件后台下'!C:C,"Refund")</f>
        <v>0</v>
      </c>
      <c r="Z500">
        <f>SUMIFS('总明细 源文件后台下'!Q:Q,'总明细 源文件后台下'!E:E,E500,'总明细 源文件后台下'!C:C,"Refund")</f>
        <v>0</v>
      </c>
      <c r="AA500">
        <f>SUMIFS('总明细 源文件后台下'!R:R,'总明细 源文件后台下'!E:E,E500,'总明细 源文件后台下'!C:C,"Refund")</f>
        <v>0</v>
      </c>
      <c r="AB500">
        <f>SUMIFS('总明细 源文件后台下'!S:S,'总明细 源文件后台下'!E:E,E500,'总明细 源文件后台下'!C:C,"Refund")</f>
        <v>0</v>
      </c>
      <c r="AC500">
        <f>SUMIFS('总明细 源文件后台下'!T:T,'总明细 源文件后台下'!E:E,E500,'总明细 源文件后台下'!C:C,"Refund")</f>
        <v>0</v>
      </c>
      <c r="AD500">
        <f>SUMIFS('总明细 源文件后台下'!U:U,'总明细 源文件后台下'!E:E,E500,'总明细 源文件后台下'!C:C,"Refund")</f>
        <v>0</v>
      </c>
      <c r="AE500">
        <f>SUMIFS('总明细 源文件后台下'!V:V,'总明细 源文件后台下'!E:E,E500,'总明细 源文件后台下'!C:C,"Refund")</f>
        <v>0</v>
      </c>
      <c r="AF500">
        <f>SUMIFS('总明细 源文件后台下'!W:W,'总明细 源文件后台下'!E:E,E500,'总明细 源文件后台下'!C:C,"Refund")</f>
        <v>0</v>
      </c>
      <c r="AK500">
        <f>(SUMIF('广告费 源文件后台下'!G:G,E500,'广告费 源文件后台下'!M:M))*-1</f>
        <v>-1.44</v>
      </c>
      <c r="AL500">
        <f>SUMIFS('总明细 源文件后台下'!W:W,'总明细 源文件后台下'!E:E,E500,'总明细 源文件后台下'!C:C,"Adjustment",'总明细 源文件后台下'!F:F,"FBA Inventory Reimbursement - Customer Return")</f>
        <v>0</v>
      </c>
      <c r="AM500">
        <f>SUMIFS('总明细 源文件后台下'!W:W,'总明细 源文件后台下'!E:E,E500,'总明细 源文件后台下'!C:C,"Adjustment",'总明细 源文件后台下'!F:F,"FBA Inventory Reimbursement - Damaged:Warehouse")</f>
        <v>0</v>
      </c>
      <c r="AN500">
        <f>SUMIFS('总明细 源文件后台下'!W:W,'总明细 源文件后台下'!E:E,E500,'总明细 源文件后台下'!C:C,"Adjustment",'总明细 源文件后台下'!F:F,"FBA Inventory Reimbursement - Customer Service Issue")</f>
        <v>0</v>
      </c>
      <c r="AO500">
        <f>SUMIFS('总明细 源文件后台下'!W:W,'总明细 源文件后台下'!E:E,E500,'总明细 源文件后台下'!C:C,"Adjustment",'总明细 源文件后台下'!F:F,"FBA Inventory Reimbursement - Fee Correction")</f>
        <v>0</v>
      </c>
      <c r="AP500">
        <f>SUMIFS('总明细 源文件后台下'!W:W,'总明细 源文件后台下'!E:E,E500,'总明细 源文件后台下'!C:C,"Adjustment",'总明细 源文件后台下'!F:F,"FBA Inventory Reimbursement - General Adjustment")</f>
        <v>0</v>
      </c>
      <c r="AQ500">
        <f>SUMIFS('总明细 源文件后台下'!W:W,'总明细 源文件后台下'!E:E,E500,'总明细 源文件后台下'!C:C,"Adjustment",'总明细 源文件后台下'!F:F,"FBA Inventory Reimbursement - Lost:Inbound")</f>
        <v>0</v>
      </c>
      <c r="AR500">
        <f>SUMIFS('总明细 源文件后台下'!W:W,'总明细 源文件后台下'!E:E,E500,'总明细 源文件后台下'!C:C,"Adjustment",'总明细 源文件后台下'!F:F,"FBA Inventory Reimbursement - Lost:Warehouse")</f>
        <v>0</v>
      </c>
      <c r="AS500">
        <f>SUMIFS('总明细 源文件后台下'!W:W,'总明细 源文件后台下'!E:E,E500,'总明细 源文件后台下'!C:C,"Adjustment",'总明细 源文件后台下'!F:F,"Non-subscription Fee Adjustment")</f>
        <v>0</v>
      </c>
      <c r="AT500">
        <f>SUMIFS('总明细 源文件后台下'!W:W,'总明细 源文件后台下'!E:E,E500,'总明细 源文件后台下'!C:C,"Adjustment",'总明细 源文件后台下'!F:F,"FBA Inventory Placement Service Fee")</f>
        <v>0</v>
      </c>
      <c r="AV500">
        <f>SUMIF('FBA Customer Return Per Unit Fe'!B:B,E500,'FBA Customer Return Per Unit Fe'!C:C)</f>
        <v>0</v>
      </c>
      <c r="AX500">
        <f>(SUMIF('仓储费 源文件后台下'!C:C,E500,'仓储费 源文件后台下'!V:V))*-1</f>
        <v>-0.5495000000000001</v>
      </c>
      <c r="AZ500">
        <f>SUMIF('Disposal Fee销毁费用-160.95'!B:B,E500,'Disposal Fee销毁费用-160.95'!D:D)*-1</f>
        <v>0</v>
      </c>
      <c r="BC500">
        <f>IFERROR(VLOOKUP(F500,'优惠券-86.4'!F:I,4,0),0)</f>
        <v>0</v>
      </c>
      <c r="BD500">
        <f>IFERROR(VLOOKUP(F500,'早评-120'!E:H,4,0),0)</f>
        <v>0</v>
      </c>
      <c r="BF500">
        <f t="shared" si="56"/>
        <v>-1.9895</v>
      </c>
      <c r="BG500">
        <f t="shared" si="57"/>
        <v>0</v>
      </c>
      <c r="BH500">
        <f t="shared" si="58"/>
        <v>-12.931750000000001</v>
      </c>
      <c r="BQ500" s="45">
        <f t="shared" si="59"/>
        <v>-12.931750000000001</v>
      </c>
      <c r="BR500">
        <f>SUMIFS('9月销毁明细'!D:D,'9月销毁明细'!A:A,E500,'9月销毁明细'!H:H,"Sellable")</f>
        <v>0</v>
      </c>
      <c r="BS500">
        <f>SUMIFS('9月销毁明细'!G:G,'9月销毁明细'!A:A,E500,'9月销毁明细'!H:H,"Sellable")</f>
        <v>0</v>
      </c>
      <c r="BT500">
        <f>SUMIFS('9月销毁明细'!D:D,'9月销毁明细'!A:A,E500,'9月销毁明细'!H:H,"Unsellable")</f>
        <v>0</v>
      </c>
      <c r="BU500">
        <f>SUMIFS('9月销毁明细'!G:G,'9月销毁明细'!A:A,E500,'9月销毁明细'!H:H,"Unsellable")</f>
        <v>0</v>
      </c>
      <c r="BW500">
        <f>IFERROR(I500*VLOOKUP(F500,'9.3成本表'!C:L,10,0),0)</f>
        <v>0</v>
      </c>
      <c r="BX500">
        <f t="shared" si="60"/>
        <v>0</v>
      </c>
      <c r="CC500" s="45">
        <f t="shared" si="61"/>
        <v>-12.931750000000001</v>
      </c>
      <c r="CD500" s="45">
        <f t="shared" si="62"/>
        <v>0</v>
      </c>
      <c r="CE500" s="45">
        <f t="shared" si="63"/>
        <v>0</v>
      </c>
    </row>
    <row r="501" spans="4:83" x14ac:dyDescent="0.25">
      <c r="D501" s="20" t="s">
        <v>1111</v>
      </c>
      <c r="E501" s="20" t="s">
        <v>1112</v>
      </c>
      <c r="F501" s="20">
        <v>4256</v>
      </c>
      <c r="G501">
        <v>495</v>
      </c>
      <c r="H501" s="20"/>
      <c r="I501">
        <f>SUMIFS('总明细 源文件后台下'!G:G,'总明细 源文件后台下'!E:E,E501,'总明细 源文件后台下'!C:C,"Order")</f>
        <v>0</v>
      </c>
      <c r="J501">
        <f>SUMIFS('总明细 源文件后台下'!M:M,'总明细 源文件后台下'!E:E,E501,'总明细 源文件后台下'!C:C,"Order")</f>
        <v>0</v>
      </c>
      <c r="K501">
        <f>SUMIFS('总明细 源文件后台下'!N:N,'总明细 源文件后台下'!E:E,E501,'总明细 源文件后台下'!C:C,"Order")</f>
        <v>0</v>
      </c>
      <c r="L501">
        <f>SUMIFS('总明细 源文件后台下'!O:O,'总明细 源文件后台下'!E:E,E501,'总明细 源文件后台下'!C:C,"Order")</f>
        <v>0</v>
      </c>
      <c r="M501">
        <f>SUMIFS('总明细 源文件后台下'!P:P,'总明细 源文件后台下'!E:E,E501,'总明细 源文件后台下'!C:C,"Order")</f>
        <v>0</v>
      </c>
      <c r="N501">
        <f>SUMIFS('总明细 源文件后台下'!Q:Q,'总明细 源文件后台下'!E:E,E501,'总明细 源文件后台下'!C:C,"Order")</f>
        <v>0</v>
      </c>
      <c r="O501">
        <f>SUMIFS('总明细 源文件后台下'!R:R,'总明细 源文件后台下'!E:E,E501,'总明细 源文件后台下'!C:C,"Order")</f>
        <v>0</v>
      </c>
      <c r="P501">
        <f>SUMIFS('总明细 源文件后台下'!S:S,'总明细 源文件后台下'!E:E,E501,'总明细 源文件后台下'!C:C,"Order")</f>
        <v>0</v>
      </c>
      <c r="Q501">
        <f>SUMIFS('总明细 源文件后台下'!T:T,'总明细 源文件后台下'!E:E,E501,'总明细 源文件后台下'!C:C,"Order")</f>
        <v>0</v>
      </c>
      <c r="R501">
        <f>SUMIFS('总明细 源文件后台下'!U:U,'总明细 源文件后台下'!E:E,E501,'总明细 源文件后台下'!C:C,"Order")</f>
        <v>0</v>
      </c>
      <c r="S501">
        <f>SUMIFS('总明细 源文件后台下'!V:V,'总明细 源文件后台下'!E:E,E501,'总明细 源文件后台下'!C:C,"Order")</f>
        <v>0</v>
      </c>
      <c r="T501">
        <f>SUMIFS('总明细 源文件后台下'!W:W,'总明细 源文件后台下'!E:E,E501,'总明细 源文件后台下'!C:C,"Order")</f>
        <v>0</v>
      </c>
      <c r="U501">
        <f>SUMIFS('总明细 源文件后台下'!G:G,'总明细 源文件后台下'!E:E,E501,'总明细 源文件后台下'!C:C,"Refund")</f>
        <v>0</v>
      </c>
      <c r="V501">
        <f>SUMIFS('总明细 源文件后台下'!M:M,'总明细 源文件后台下'!E:E,E501,'总明细 源文件后台下'!C:C,"Refund")</f>
        <v>0</v>
      </c>
      <c r="W501">
        <f>SUMIFS('总明细 源文件后台下'!N:N,'总明细 源文件后台下'!E:E,E501,'总明细 源文件后台下'!C:C,"Refund")</f>
        <v>0</v>
      </c>
      <c r="X501">
        <f>SUMIFS('总明细 源文件后台下'!O:O,'总明细 源文件后台下'!E:E,E501,'总明细 源文件后台下'!C:C,"Refund")</f>
        <v>0</v>
      </c>
      <c r="Y501">
        <f>SUMIFS('总明细 源文件后台下'!P:P,'总明细 源文件后台下'!E:E,E501,'总明细 源文件后台下'!C:C,"Refund")</f>
        <v>0</v>
      </c>
      <c r="Z501">
        <f>SUMIFS('总明细 源文件后台下'!Q:Q,'总明细 源文件后台下'!E:E,E501,'总明细 源文件后台下'!C:C,"Refund")</f>
        <v>0</v>
      </c>
      <c r="AA501">
        <f>SUMIFS('总明细 源文件后台下'!R:R,'总明细 源文件后台下'!E:E,E501,'总明细 源文件后台下'!C:C,"Refund")</f>
        <v>0</v>
      </c>
      <c r="AB501">
        <f>SUMIFS('总明细 源文件后台下'!S:S,'总明细 源文件后台下'!E:E,E501,'总明细 源文件后台下'!C:C,"Refund")</f>
        <v>0</v>
      </c>
      <c r="AC501">
        <f>SUMIFS('总明细 源文件后台下'!T:T,'总明细 源文件后台下'!E:E,E501,'总明细 源文件后台下'!C:C,"Refund")</f>
        <v>0</v>
      </c>
      <c r="AD501">
        <f>SUMIFS('总明细 源文件后台下'!U:U,'总明细 源文件后台下'!E:E,E501,'总明细 源文件后台下'!C:C,"Refund")</f>
        <v>0</v>
      </c>
      <c r="AE501">
        <f>SUMIFS('总明细 源文件后台下'!V:V,'总明细 源文件后台下'!E:E,E501,'总明细 源文件后台下'!C:C,"Refund")</f>
        <v>0</v>
      </c>
      <c r="AF501">
        <f>SUMIFS('总明细 源文件后台下'!W:W,'总明细 源文件后台下'!E:E,E501,'总明细 源文件后台下'!C:C,"Refund")</f>
        <v>0</v>
      </c>
      <c r="AK501">
        <f>(SUMIF('广告费 源文件后台下'!G:G,E501,'广告费 源文件后台下'!M:M))*-1</f>
        <v>-0.64</v>
      </c>
      <c r="AL501">
        <f>SUMIFS('总明细 源文件后台下'!W:W,'总明细 源文件后台下'!E:E,E501,'总明细 源文件后台下'!C:C,"Adjustment",'总明细 源文件后台下'!F:F,"FBA Inventory Reimbursement - Customer Return")</f>
        <v>0</v>
      </c>
      <c r="AM501">
        <f>SUMIFS('总明细 源文件后台下'!W:W,'总明细 源文件后台下'!E:E,E501,'总明细 源文件后台下'!C:C,"Adjustment",'总明细 源文件后台下'!F:F,"FBA Inventory Reimbursement - Damaged:Warehouse")</f>
        <v>0</v>
      </c>
      <c r="AN501">
        <f>SUMIFS('总明细 源文件后台下'!W:W,'总明细 源文件后台下'!E:E,E501,'总明细 源文件后台下'!C:C,"Adjustment",'总明细 源文件后台下'!F:F,"FBA Inventory Reimbursement - Customer Service Issue")</f>
        <v>0</v>
      </c>
      <c r="AO501">
        <f>SUMIFS('总明细 源文件后台下'!W:W,'总明细 源文件后台下'!E:E,E501,'总明细 源文件后台下'!C:C,"Adjustment",'总明细 源文件后台下'!F:F,"FBA Inventory Reimbursement - Fee Correction")</f>
        <v>0</v>
      </c>
      <c r="AP501">
        <f>SUMIFS('总明细 源文件后台下'!W:W,'总明细 源文件后台下'!E:E,E501,'总明细 源文件后台下'!C:C,"Adjustment",'总明细 源文件后台下'!F:F,"FBA Inventory Reimbursement - General Adjustment")</f>
        <v>0</v>
      </c>
      <c r="AQ501">
        <f>SUMIFS('总明细 源文件后台下'!W:W,'总明细 源文件后台下'!E:E,E501,'总明细 源文件后台下'!C:C,"Adjustment",'总明细 源文件后台下'!F:F,"FBA Inventory Reimbursement - Lost:Inbound")</f>
        <v>0</v>
      </c>
      <c r="AR501">
        <f>SUMIFS('总明细 源文件后台下'!W:W,'总明细 源文件后台下'!E:E,E501,'总明细 源文件后台下'!C:C,"Adjustment",'总明细 源文件后台下'!F:F,"FBA Inventory Reimbursement - Lost:Warehouse")</f>
        <v>0</v>
      </c>
      <c r="AS501">
        <f>SUMIFS('总明细 源文件后台下'!W:W,'总明细 源文件后台下'!E:E,E501,'总明细 源文件后台下'!C:C,"Adjustment",'总明细 源文件后台下'!F:F,"Non-subscription Fee Adjustment")</f>
        <v>0</v>
      </c>
      <c r="AT501">
        <f>SUMIFS('总明细 源文件后台下'!W:W,'总明细 源文件后台下'!E:E,E501,'总明细 源文件后台下'!C:C,"Adjustment",'总明细 源文件后台下'!F:F,"FBA Inventory Placement Service Fee")</f>
        <v>0</v>
      </c>
      <c r="AV501">
        <f>SUMIF('FBA Customer Return Per Unit Fe'!B:B,E501,'FBA Customer Return Per Unit Fe'!C:C)</f>
        <v>0</v>
      </c>
      <c r="AX501">
        <f>(SUMIF('仓储费 源文件后台下'!C:C,E501,'仓储费 源文件后台下'!V:V))*-1</f>
        <v>-0.54910000000000003</v>
      </c>
      <c r="AZ501">
        <f>SUMIF('Disposal Fee销毁费用-160.95'!B:B,E501,'Disposal Fee销毁费用-160.95'!D:D)*-1</f>
        <v>0</v>
      </c>
      <c r="BC501">
        <f>IFERROR(VLOOKUP(F501,'优惠券-86.4'!F:I,4,0),0)</f>
        <v>0</v>
      </c>
      <c r="BD501">
        <f>IFERROR(VLOOKUP(F501,'早评-120'!E:H,4,0),0)</f>
        <v>0</v>
      </c>
      <c r="BF501">
        <f t="shared" si="56"/>
        <v>-1.1891</v>
      </c>
      <c r="BG501">
        <f t="shared" si="57"/>
        <v>0</v>
      </c>
      <c r="BH501">
        <f t="shared" si="58"/>
        <v>-7.7291500000000006</v>
      </c>
      <c r="BQ501" s="45">
        <f t="shared" si="59"/>
        <v>-7.7291500000000006</v>
      </c>
      <c r="BR501">
        <f>SUMIFS('9月销毁明细'!D:D,'9月销毁明细'!A:A,E501,'9月销毁明细'!H:H,"Sellable")</f>
        <v>0</v>
      </c>
      <c r="BS501">
        <f>SUMIFS('9月销毁明细'!G:G,'9月销毁明细'!A:A,E501,'9月销毁明细'!H:H,"Sellable")</f>
        <v>0</v>
      </c>
      <c r="BT501">
        <f>SUMIFS('9月销毁明细'!D:D,'9月销毁明细'!A:A,E501,'9月销毁明细'!H:H,"Unsellable")</f>
        <v>0</v>
      </c>
      <c r="BU501">
        <f>SUMIFS('9月销毁明细'!G:G,'9月销毁明细'!A:A,E501,'9月销毁明细'!H:H,"Unsellable")</f>
        <v>0</v>
      </c>
      <c r="BW501">
        <f>IFERROR(I501*VLOOKUP(F501,'9.3成本表'!C:L,10,0),0)</f>
        <v>0</v>
      </c>
      <c r="BX501">
        <f t="shared" si="60"/>
        <v>0</v>
      </c>
      <c r="CC501" s="45">
        <f t="shared" si="61"/>
        <v>-7.7291500000000006</v>
      </c>
      <c r="CD501" s="45">
        <f t="shared" si="62"/>
        <v>0</v>
      </c>
      <c r="CE501" s="45">
        <f t="shared" si="63"/>
        <v>0</v>
      </c>
    </row>
    <row r="502" spans="4:83" x14ac:dyDescent="0.25">
      <c r="D502" s="20" t="s">
        <v>1113</v>
      </c>
      <c r="E502" s="20" t="s">
        <v>1114</v>
      </c>
      <c r="F502" s="20">
        <v>4256</v>
      </c>
      <c r="G502">
        <v>496</v>
      </c>
      <c r="H502" s="20"/>
      <c r="I502">
        <f>SUMIFS('总明细 源文件后台下'!G:G,'总明细 源文件后台下'!E:E,E502,'总明细 源文件后台下'!C:C,"Order")</f>
        <v>0</v>
      </c>
      <c r="J502">
        <f>SUMIFS('总明细 源文件后台下'!M:M,'总明细 源文件后台下'!E:E,E502,'总明细 源文件后台下'!C:C,"Order")</f>
        <v>0</v>
      </c>
      <c r="K502">
        <f>SUMIFS('总明细 源文件后台下'!N:N,'总明细 源文件后台下'!E:E,E502,'总明细 源文件后台下'!C:C,"Order")</f>
        <v>0</v>
      </c>
      <c r="L502">
        <f>SUMIFS('总明细 源文件后台下'!O:O,'总明细 源文件后台下'!E:E,E502,'总明细 源文件后台下'!C:C,"Order")</f>
        <v>0</v>
      </c>
      <c r="M502">
        <f>SUMIFS('总明细 源文件后台下'!P:P,'总明细 源文件后台下'!E:E,E502,'总明细 源文件后台下'!C:C,"Order")</f>
        <v>0</v>
      </c>
      <c r="N502">
        <f>SUMIFS('总明细 源文件后台下'!Q:Q,'总明细 源文件后台下'!E:E,E502,'总明细 源文件后台下'!C:C,"Order")</f>
        <v>0</v>
      </c>
      <c r="O502">
        <f>SUMIFS('总明细 源文件后台下'!R:R,'总明细 源文件后台下'!E:E,E502,'总明细 源文件后台下'!C:C,"Order")</f>
        <v>0</v>
      </c>
      <c r="P502">
        <f>SUMIFS('总明细 源文件后台下'!S:S,'总明细 源文件后台下'!E:E,E502,'总明细 源文件后台下'!C:C,"Order")</f>
        <v>0</v>
      </c>
      <c r="Q502">
        <f>SUMIFS('总明细 源文件后台下'!T:T,'总明细 源文件后台下'!E:E,E502,'总明细 源文件后台下'!C:C,"Order")</f>
        <v>0</v>
      </c>
      <c r="R502">
        <f>SUMIFS('总明细 源文件后台下'!U:U,'总明细 源文件后台下'!E:E,E502,'总明细 源文件后台下'!C:C,"Order")</f>
        <v>0</v>
      </c>
      <c r="S502">
        <f>SUMIFS('总明细 源文件后台下'!V:V,'总明细 源文件后台下'!E:E,E502,'总明细 源文件后台下'!C:C,"Order")</f>
        <v>0</v>
      </c>
      <c r="T502">
        <f>SUMIFS('总明细 源文件后台下'!W:W,'总明细 源文件后台下'!E:E,E502,'总明细 源文件后台下'!C:C,"Order")</f>
        <v>0</v>
      </c>
      <c r="U502">
        <f>SUMIFS('总明细 源文件后台下'!G:G,'总明细 源文件后台下'!E:E,E502,'总明细 源文件后台下'!C:C,"Refund")</f>
        <v>0</v>
      </c>
      <c r="V502">
        <f>SUMIFS('总明细 源文件后台下'!M:M,'总明细 源文件后台下'!E:E,E502,'总明细 源文件后台下'!C:C,"Refund")</f>
        <v>0</v>
      </c>
      <c r="W502">
        <f>SUMIFS('总明细 源文件后台下'!N:N,'总明细 源文件后台下'!E:E,E502,'总明细 源文件后台下'!C:C,"Refund")</f>
        <v>0</v>
      </c>
      <c r="X502">
        <f>SUMIFS('总明细 源文件后台下'!O:O,'总明细 源文件后台下'!E:E,E502,'总明细 源文件后台下'!C:C,"Refund")</f>
        <v>0</v>
      </c>
      <c r="Y502">
        <f>SUMIFS('总明细 源文件后台下'!P:P,'总明细 源文件后台下'!E:E,E502,'总明细 源文件后台下'!C:C,"Refund")</f>
        <v>0</v>
      </c>
      <c r="Z502">
        <f>SUMIFS('总明细 源文件后台下'!Q:Q,'总明细 源文件后台下'!E:E,E502,'总明细 源文件后台下'!C:C,"Refund")</f>
        <v>0</v>
      </c>
      <c r="AA502">
        <f>SUMIFS('总明细 源文件后台下'!R:R,'总明细 源文件后台下'!E:E,E502,'总明细 源文件后台下'!C:C,"Refund")</f>
        <v>0</v>
      </c>
      <c r="AB502">
        <f>SUMIFS('总明细 源文件后台下'!S:S,'总明细 源文件后台下'!E:E,E502,'总明细 源文件后台下'!C:C,"Refund")</f>
        <v>0</v>
      </c>
      <c r="AC502">
        <f>SUMIFS('总明细 源文件后台下'!T:T,'总明细 源文件后台下'!E:E,E502,'总明细 源文件后台下'!C:C,"Refund")</f>
        <v>0</v>
      </c>
      <c r="AD502">
        <f>SUMIFS('总明细 源文件后台下'!U:U,'总明细 源文件后台下'!E:E,E502,'总明细 源文件后台下'!C:C,"Refund")</f>
        <v>0</v>
      </c>
      <c r="AE502">
        <f>SUMIFS('总明细 源文件后台下'!V:V,'总明细 源文件后台下'!E:E,E502,'总明细 源文件后台下'!C:C,"Refund")</f>
        <v>0</v>
      </c>
      <c r="AF502">
        <f>SUMIFS('总明细 源文件后台下'!W:W,'总明细 源文件后台下'!E:E,E502,'总明细 源文件后台下'!C:C,"Refund")</f>
        <v>0</v>
      </c>
      <c r="AK502">
        <f>(SUMIF('广告费 源文件后台下'!G:G,E502,'广告费 源文件后台下'!M:M))*-1</f>
        <v>-3.31</v>
      </c>
      <c r="AL502">
        <f>SUMIFS('总明细 源文件后台下'!W:W,'总明细 源文件后台下'!E:E,E502,'总明细 源文件后台下'!C:C,"Adjustment",'总明细 源文件后台下'!F:F,"FBA Inventory Reimbursement - Customer Return")</f>
        <v>0</v>
      </c>
      <c r="AM502">
        <f>SUMIFS('总明细 源文件后台下'!W:W,'总明细 源文件后台下'!E:E,E502,'总明细 源文件后台下'!C:C,"Adjustment",'总明细 源文件后台下'!F:F,"FBA Inventory Reimbursement - Damaged:Warehouse")</f>
        <v>0</v>
      </c>
      <c r="AN502">
        <f>SUMIFS('总明细 源文件后台下'!W:W,'总明细 源文件后台下'!E:E,E502,'总明细 源文件后台下'!C:C,"Adjustment",'总明细 源文件后台下'!F:F,"FBA Inventory Reimbursement - Customer Service Issue")</f>
        <v>0</v>
      </c>
      <c r="AO502">
        <f>SUMIFS('总明细 源文件后台下'!W:W,'总明细 源文件后台下'!E:E,E502,'总明细 源文件后台下'!C:C,"Adjustment",'总明细 源文件后台下'!F:F,"FBA Inventory Reimbursement - Fee Correction")</f>
        <v>0</v>
      </c>
      <c r="AP502">
        <f>SUMIFS('总明细 源文件后台下'!W:W,'总明细 源文件后台下'!E:E,E502,'总明细 源文件后台下'!C:C,"Adjustment",'总明细 源文件后台下'!F:F,"FBA Inventory Reimbursement - General Adjustment")</f>
        <v>0</v>
      </c>
      <c r="AQ502">
        <f>SUMIFS('总明细 源文件后台下'!W:W,'总明细 源文件后台下'!E:E,E502,'总明细 源文件后台下'!C:C,"Adjustment",'总明细 源文件后台下'!F:F,"FBA Inventory Reimbursement - Lost:Inbound")</f>
        <v>0</v>
      </c>
      <c r="AR502">
        <f>SUMIFS('总明细 源文件后台下'!W:W,'总明细 源文件后台下'!E:E,E502,'总明细 源文件后台下'!C:C,"Adjustment",'总明细 源文件后台下'!F:F,"FBA Inventory Reimbursement - Lost:Warehouse")</f>
        <v>0</v>
      </c>
      <c r="AS502">
        <f>SUMIFS('总明细 源文件后台下'!W:W,'总明细 源文件后台下'!E:E,E502,'总明细 源文件后台下'!C:C,"Adjustment",'总明细 源文件后台下'!F:F,"Non-subscription Fee Adjustment")</f>
        <v>0</v>
      </c>
      <c r="AT502">
        <f>SUMIFS('总明细 源文件后台下'!W:W,'总明细 源文件后台下'!E:E,E502,'总明细 源文件后台下'!C:C,"Adjustment",'总明细 源文件后台下'!F:F,"FBA Inventory Placement Service Fee")</f>
        <v>0</v>
      </c>
      <c r="AV502">
        <f>SUMIF('FBA Customer Return Per Unit Fe'!B:B,E502,'FBA Customer Return Per Unit Fe'!C:C)</f>
        <v>0</v>
      </c>
      <c r="AX502">
        <f>(SUMIF('仓储费 源文件后台下'!C:C,E502,'仓储费 源文件后台下'!V:V))*-1</f>
        <v>-0.26100000000000001</v>
      </c>
      <c r="AZ502">
        <f>SUMIF('Disposal Fee销毁费用-160.95'!B:B,E502,'Disposal Fee销毁费用-160.95'!D:D)*-1</f>
        <v>0</v>
      </c>
      <c r="BC502">
        <f>IFERROR(VLOOKUP(F502,'优惠券-86.4'!F:I,4,0),0)</f>
        <v>0</v>
      </c>
      <c r="BD502">
        <f>IFERROR(VLOOKUP(F502,'早评-120'!E:H,4,0),0)</f>
        <v>0</v>
      </c>
      <c r="BF502">
        <f t="shared" si="56"/>
        <v>-3.5710000000000002</v>
      </c>
      <c r="BG502">
        <f t="shared" si="57"/>
        <v>0</v>
      </c>
      <c r="BH502">
        <f t="shared" si="58"/>
        <v>-23.211500000000001</v>
      </c>
      <c r="BQ502" s="45">
        <f t="shared" si="59"/>
        <v>-23.211500000000001</v>
      </c>
      <c r="BR502">
        <f>SUMIFS('9月销毁明细'!D:D,'9月销毁明细'!A:A,E502,'9月销毁明细'!H:H,"Sellable")</f>
        <v>0</v>
      </c>
      <c r="BS502">
        <f>SUMIFS('9月销毁明细'!G:G,'9月销毁明细'!A:A,E502,'9月销毁明细'!H:H,"Sellable")</f>
        <v>0</v>
      </c>
      <c r="BT502">
        <f>SUMIFS('9月销毁明细'!D:D,'9月销毁明细'!A:A,E502,'9月销毁明细'!H:H,"Unsellable")</f>
        <v>0</v>
      </c>
      <c r="BU502">
        <f>SUMIFS('9月销毁明细'!G:G,'9月销毁明细'!A:A,E502,'9月销毁明细'!H:H,"Unsellable")</f>
        <v>0</v>
      </c>
      <c r="BW502">
        <f>IFERROR(I502*VLOOKUP(F502,'9.3成本表'!C:L,10,0),0)</f>
        <v>0</v>
      </c>
      <c r="BX502">
        <f t="shared" si="60"/>
        <v>0</v>
      </c>
      <c r="CC502" s="45">
        <f t="shared" si="61"/>
        <v>-23.211500000000001</v>
      </c>
      <c r="CD502" s="45">
        <f t="shared" si="62"/>
        <v>0</v>
      </c>
      <c r="CE502" s="45">
        <f t="shared" si="63"/>
        <v>0</v>
      </c>
    </row>
    <row r="503" spans="4:83" x14ac:dyDescent="0.25">
      <c r="D503" s="20" t="s">
        <v>1115</v>
      </c>
      <c r="E503" s="20" t="s">
        <v>1116</v>
      </c>
      <c r="F503" s="20">
        <v>4256</v>
      </c>
      <c r="G503">
        <v>497</v>
      </c>
      <c r="H503" s="20"/>
      <c r="I503">
        <f>SUMIFS('总明细 源文件后台下'!G:G,'总明细 源文件后台下'!E:E,E503,'总明细 源文件后台下'!C:C,"Order")</f>
        <v>0</v>
      </c>
      <c r="J503">
        <f>SUMIFS('总明细 源文件后台下'!M:M,'总明细 源文件后台下'!E:E,E503,'总明细 源文件后台下'!C:C,"Order")</f>
        <v>0</v>
      </c>
      <c r="K503">
        <f>SUMIFS('总明细 源文件后台下'!N:N,'总明细 源文件后台下'!E:E,E503,'总明细 源文件后台下'!C:C,"Order")</f>
        <v>0</v>
      </c>
      <c r="L503">
        <f>SUMIFS('总明细 源文件后台下'!O:O,'总明细 源文件后台下'!E:E,E503,'总明细 源文件后台下'!C:C,"Order")</f>
        <v>0</v>
      </c>
      <c r="M503">
        <f>SUMIFS('总明细 源文件后台下'!P:P,'总明细 源文件后台下'!E:E,E503,'总明细 源文件后台下'!C:C,"Order")</f>
        <v>0</v>
      </c>
      <c r="N503">
        <f>SUMIFS('总明细 源文件后台下'!Q:Q,'总明细 源文件后台下'!E:E,E503,'总明细 源文件后台下'!C:C,"Order")</f>
        <v>0</v>
      </c>
      <c r="O503">
        <f>SUMIFS('总明细 源文件后台下'!R:R,'总明细 源文件后台下'!E:E,E503,'总明细 源文件后台下'!C:C,"Order")</f>
        <v>0</v>
      </c>
      <c r="P503">
        <f>SUMIFS('总明细 源文件后台下'!S:S,'总明细 源文件后台下'!E:E,E503,'总明细 源文件后台下'!C:C,"Order")</f>
        <v>0</v>
      </c>
      <c r="Q503">
        <f>SUMIFS('总明细 源文件后台下'!T:T,'总明细 源文件后台下'!E:E,E503,'总明细 源文件后台下'!C:C,"Order")</f>
        <v>0</v>
      </c>
      <c r="R503">
        <f>SUMIFS('总明细 源文件后台下'!U:U,'总明细 源文件后台下'!E:E,E503,'总明细 源文件后台下'!C:C,"Order")</f>
        <v>0</v>
      </c>
      <c r="S503">
        <f>SUMIFS('总明细 源文件后台下'!V:V,'总明细 源文件后台下'!E:E,E503,'总明细 源文件后台下'!C:C,"Order")</f>
        <v>0</v>
      </c>
      <c r="T503">
        <f>SUMIFS('总明细 源文件后台下'!W:W,'总明细 源文件后台下'!E:E,E503,'总明细 源文件后台下'!C:C,"Order")</f>
        <v>0</v>
      </c>
      <c r="U503">
        <f>SUMIFS('总明细 源文件后台下'!G:G,'总明细 源文件后台下'!E:E,E503,'总明细 源文件后台下'!C:C,"Refund")</f>
        <v>0</v>
      </c>
      <c r="V503">
        <f>SUMIFS('总明细 源文件后台下'!M:M,'总明细 源文件后台下'!E:E,E503,'总明细 源文件后台下'!C:C,"Refund")</f>
        <v>0</v>
      </c>
      <c r="W503">
        <f>SUMIFS('总明细 源文件后台下'!N:N,'总明细 源文件后台下'!E:E,E503,'总明细 源文件后台下'!C:C,"Refund")</f>
        <v>0</v>
      </c>
      <c r="X503">
        <f>SUMIFS('总明细 源文件后台下'!O:O,'总明细 源文件后台下'!E:E,E503,'总明细 源文件后台下'!C:C,"Refund")</f>
        <v>0</v>
      </c>
      <c r="Y503">
        <f>SUMIFS('总明细 源文件后台下'!P:P,'总明细 源文件后台下'!E:E,E503,'总明细 源文件后台下'!C:C,"Refund")</f>
        <v>0</v>
      </c>
      <c r="Z503">
        <f>SUMIFS('总明细 源文件后台下'!Q:Q,'总明细 源文件后台下'!E:E,E503,'总明细 源文件后台下'!C:C,"Refund")</f>
        <v>0</v>
      </c>
      <c r="AA503">
        <f>SUMIFS('总明细 源文件后台下'!R:R,'总明细 源文件后台下'!E:E,E503,'总明细 源文件后台下'!C:C,"Refund")</f>
        <v>0</v>
      </c>
      <c r="AB503">
        <f>SUMIFS('总明细 源文件后台下'!S:S,'总明细 源文件后台下'!E:E,E503,'总明细 源文件后台下'!C:C,"Refund")</f>
        <v>0</v>
      </c>
      <c r="AC503">
        <f>SUMIFS('总明细 源文件后台下'!T:T,'总明细 源文件后台下'!E:E,E503,'总明细 源文件后台下'!C:C,"Refund")</f>
        <v>0</v>
      </c>
      <c r="AD503">
        <f>SUMIFS('总明细 源文件后台下'!U:U,'总明细 源文件后台下'!E:E,E503,'总明细 源文件后台下'!C:C,"Refund")</f>
        <v>0</v>
      </c>
      <c r="AE503">
        <f>SUMIFS('总明细 源文件后台下'!V:V,'总明细 源文件后台下'!E:E,E503,'总明细 源文件后台下'!C:C,"Refund")</f>
        <v>0</v>
      </c>
      <c r="AF503">
        <f>SUMIFS('总明细 源文件后台下'!W:W,'总明细 源文件后台下'!E:E,E503,'总明细 源文件后台下'!C:C,"Refund")</f>
        <v>0</v>
      </c>
      <c r="AK503">
        <f>(SUMIF('广告费 源文件后台下'!G:G,E503,'广告费 源文件后台下'!M:M))*-1</f>
        <v>-1.97</v>
      </c>
      <c r="AL503">
        <f>SUMIFS('总明细 源文件后台下'!W:W,'总明细 源文件后台下'!E:E,E503,'总明细 源文件后台下'!C:C,"Adjustment",'总明细 源文件后台下'!F:F,"FBA Inventory Reimbursement - Customer Return")</f>
        <v>0</v>
      </c>
      <c r="AM503">
        <f>SUMIFS('总明细 源文件后台下'!W:W,'总明细 源文件后台下'!E:E,E503,'总明细 源文件后台下'!C:C,"Adjustment",'总明细 源文件后台下'!F:F,"FBA Inventory Reimbursement - Damaged:Warehouse")</f>
        <v>0</v>
      </c>
      <c r="AN503">
        <f>SUMIFS('总明细 源文件后台下'!W:W,'总明细 源文件后台下'!E:E,E503,'总明细 源文件后台下'!C:C,"Adjustment",'总明细 源文件后台下'!F:F,"FBA Inventory Reimbursement - Customer Service Issue")</f>
        <v>0</v>
      </c>
      <c r="AO503">
        <f>SUMIFS('总明细 源文件后台下'!W:W,'总明细 源文件后台下'!E:E,E503,'总明细 源文件后台下'!C:C,"Adjustment",'总明细 源文件后台下'!F:F,"FBA Inventory Reimbursement - Fee Correction")</f>
        <v>0</v>
      </c>
      <c r="AP503">
        <f>SUMIFS('总明细 源文件后台下'!W:W,'总明细 源文件后台下'!E:E,E503,'总明细 源文件后台下'!C:C,"Adjustment",'总明细 源文件后台下'!F:F,"FBA Inventory Reimbursement - General Adjustment")</f>
        <v>0</v>
      </c>
      <c r="AQ503">
        <f>SUMIFS('总明细 源文件后台下'!W:W,'总明细 源文件后台下'!E:E,E503,'总明细 源文件后台下'!C:C,"Adjustment",'总明细 源文件后台下'!F:F,"FBA Inventory Reimbursement - Lost:Inbound")</f>
        <v>0</v>
      </c>
      <c r="AR503">
        <f>SUMIFS('总明细 源文件后台下'!W:W,'总明细 源文件后台下'!E:E,E503,'总明细 源文件后台下'!C:C,"Adjustment",'总明细 源文件后台下'!F:F,"FBA Inventory Reimbursement - Lost:Warehouse")</f>
        <v>0</v>
      </c>
      <c r="AS503">
        <f>SUMIFS('总明细 源文件后台下'!W:W,'总明细 源文件后台下'!E:E,E503,'总明细 源文件后台下'!C:C,"Adjustment",'总明细 源文件后台下'!F:F,"Non-subscription Fee Adjustment")</f>
        <v>0</v>
      </c>
      <c r="AT503">
        <f>SUMIFS('总明细 源文件后台下'!W:W,'总明细 源文件后台下'!E:E,E503,'总明细 源文件后台下'!C:C,"Adjustment",'总明细 源文件后台下'!F:F,"FBA Inventory Placement Service Fee")</f>
        <v>0</v>
      </c>
      <c r="AV503">
        <f>SUMIF('FBA Customer Return Per Unit Fe'!B:B,E503,'FBA Customer Return Per Unit Fe'!C:C)</f>
        <v>0</v>
      </c>
      <c r="AX503">
        <f>(SUMIF('仓储费 源文件后台下'!C:C,E503,'仓储费 源文件后台下'!V:V))*-1</f>
        <v>-0.46160000000000001</v>
      </c>
      <c r="AZ503">
        <f>SUMIF('Disposal Fee销毁费用-160.95'!B:B,E503,'Disposal Fee销毁费用-160.95'!D:D)*-1</f>
        <v>0</v>
      </c>
      <c r="BC503">
        <f>IFERROR(VLOOKUP(F503,'优惠券-86.4'!F:I,4,0),0)</f>
        <v>0</v>
      </c>
      <c r="BD503">
        <f>IFERROR(VLOOKUP(F503,'早评-120'!E:H,4,0),0)</f>
        <v>0</v>
      </c>
      <c r="BF503">
        <f t="shared" si="56"/>
        <v>-2.4316</v>
      </c>
      <c r="BG503">
        <f t="shared" si="57"/>
        <v>0</v>
      </c>
      <c r="BH503">
        <f t="shared" si="58"/>
        <v>-15.805400000000001</v>
      </c>
      <c r="BQ503" s="45">
        <f t="shared" si="59"/>
        <v>-15.805400000000001</v>
      </c>
      <c r="BR503">
        <f>SUMIFS('9月销毁明细'!D:D,'9月销毁明细'!A:A,E503,'9月销毁明细'!H:H,"Sellable")</f>
        <v>0</v>
      </c>
      <c r="BS503">
        <f>SUMIFS('9月销毁明细'!G:G,'9月销毁明细'!A:A,E503,'9月销毁明细'!H:H,"Sellable")</f>
        <v>0</v>
      </c>
      <c r="BT503">
        <f>SUMIFS('9月销毁明细'!D:D,'9月销毁明细'!A:A,E503,'9月销毁明细'!H:H,"Unsellable")</f>
        <v>0</v>
      </c>
      <c r="BU503">
        <f>SUMIFS('9月销毁明细'!G:G,'9月销毁明细'!A:A,E503,'9月销毁明细'!H:H,"Unsellable")</f>
        <v>0</v>
      </c>
      <c r="BW503">
        <f>IFERROR(I503*VLOOKUP(F503,'9.3成本表'!C:L,10,0),0)</f>
        <v>0</v>
      </c>
      <c r="BX503">
        <f t="shared" si="60"/>
        <v>0</v>
      </c>
      <c r="CC503" s="45">
        <f t="shared" si="61"/>
        <v>-15.805400000000001</v>
      </c>
      <c r="CD503" s="45">
        <f t="shared" si="62"/>
        <v>0</v>
      </c>
      <c r="CE503" s="45">
        <f t="shared" si="63"/>
        <v>0</v>
      </c>
    </row>
    <row r="504" spans="4:83" x14ac:dyDescent="0.25">
      <c r="D504" s="20" t="s">
        <v>1117</v>
      </c>
      <c r="E504" s="20" t="s">
        <v>1118</v>
      </c>
      <c r="F504" s="20">
        <v>4258</v>
      </c>
      <c r="G504">
        <v>498</v>
      </c>
      <c r="H504" s="20"/>
      <c r="I504">
        <f>SUMIFS('总明细 源文件后台下'!G:G,'总明细 源文件后台下'!E:E,E504,'总明细 源文件后台下'!C:C,"Order")</f>
        <v>1</v>
      </c>
      <c r="J504">
        <f>SUMIFS('总明细 源文件后台下'!M:M,'总明细 源文件后台下'!E:E,E504,'总明细 源文件后台下'!C:C,"Order")</f>
        <v>17.09</v>
      </c>
      <c r="K504">
        <f>SUMIFS('总明细 源文件后台下'!N:N,'总明细 源文件后台下'!E:E,E504,'总明细 源文件后台下'!C:C,"Order")</f>
        <v>0</v>
      </c>
      <c r="L504">
        <f>SUMIFS('总明细 源文件后台下'!O:O,'总明细 源文件后台下'!E:E,E504,'总明细 源文件后台下'!C:C,"Order")</f>
        <v>0</v>
      </c>
      <c r="M504">
        <f>SUMIFS('总明细 源文件后台下'!P:P,'总明细 源文件后台下'!E:E,E504,'总明细 源文件后台下'!C:C,"Order")</f>
        <v>-0.75</v>
      </c>
      <c r="N504">
        <f>SUMIFS('总明细 源文件后台下'!Q:Q,'总明细 源文件后台下'!E:E,E504,'总明细 源文件后台下'!C:C,"Order")</f>
        <v>0</v>
      </c>
      <c r="O504">
        <f>SUMIFS('总明细 源文件后台下'!R:R,'总明细 源文件后台下'!E:E,E504,'总明细 源文件后台下'!C:C,"Order")</f>
        <v>0</v>
      </c>
      <c r="P504">
        <f>SUMIFS('总明细 源文件后台下'!S:S,'总明细 源文件后台下'!E:E,E504,'总明细 源文件后台下'!C:C,"Order")</f>
        <v>-2.78</v>
      </c>
      <c r="Q504">
        <f>SUMIFS('总明细 源文件后台下'!T:T,'总明细 源文件后台下'!E:E,E504,'总明细 源文件后台下'!C:C,"Order")</f>
        <v>-5.66</v>
      </c>
      <c r="R504">
        <f>SUMIFS('总明细 源文件后台下'!U:U,'总明细 源文件后台下'!E:E,E504,'总明细 源文件后台下'!C:C,"Order")</f>
        <v>0</v>
      </c>
      <c r="S504">
        <f>SUMIFS('总明细 源文件后台下'!V:V,'总明细 源文件后台下'!E:E,E504,'总明细 源文件后台下'!C:C,"Order")</f>
        <v>0</v>
      </c>
      <c r="T504">
        <f>SUMIFS('总明细 源文件后台下'!W:W,'总明细 源文件后台下'!E:E,E504,'总明细 源文件后台下'!C:C,"Order")</f>
        <v>7.9</v>
      </c>
      <c r="U504">
        <f>SUMIFS('总明细 源文件后台下'!G:G,'总明细 源文件后台下'!E:E,E504,'总明细 源文件后台下'!C:C,"Refund")</f>
        <v>0</v>
      </c>
      <c r="V504">
        <f>SUMIFS('总明细 源文件后台下'!M:M,'总明细 源文件后台下'!E:E,E504,'总明细 源文件后台下'!C:C,"Refund")</f>
        <v>0</v>
      </c>
      <c r="W504">
        <f>SUMIFS('总明细 源文件后台下'!N:N,'总明细 源文件后台下'!E:E,E504,'总明细 源文件后台下'!C:C,"Refund")</f>
        <v>0</v>
      </c>
      <c r="X504">
        <f>SUMIFS('总明细 源文件后台下'!O:O,'总明细 源文件后台下'!E:E,E504,'总明细 源文件后台下'!C:C,"Refund")</f>
        <v>0</v>
      </c>
      <c r="Y504">
        <f>SUMIFS('总明细 源文件后台下'!P:P,'总明细 源文件后台下'!E:E,E504,'总明细 源文件后台下'!C:C,"Refund")</f>
        <v>0</v>
      </c>
      <c r="Z504">
        <f>SUMIFS('总明细 源文件后台下'!Q:Q,'总明细 源文件后台下'!E:E,E504,'总明细 源文件后台下'!C:C,"Refund")</f>
        <v>0</v>
      </c>
      <c r="AA504">
        <f>SUMIFS('总明细 源文件后台下'!R:R,'总明细 源文件后台下'!E:E,E504,'总明细 源文件后台下'!C:C,"Refund")</f>
        <v>0</v>
      </c>
      <c r="AB504">
        <f>SUMIFS('总明细 源文件后台下'!S:S,'总明细 源文件后台下'!E:E,E504,'总明细 源文件后台下'!C:C,"Refund")</f>
        <v>0</v>
      </c>
      <c r="AC504">
        <f>SUMIFS('总明细 源文件后台下'!T:T,'总明细 源文件后台下'!E:E,E504,'总明细 源文件后台下'!C:C,"Refund")</f>
        <v>0</v>
      </c>
      <c r="AD504">
        <f>SUMIFS('总明细 源文件后台下'!U:U,'总明细 源文件后台下'!E:E,E504,'总明细 源文件后台下'!C:C,"Refund")</f>
        <v>0</v>
      </c>
      <c r="AE504">
        <f>SUMIFS('总明细 源文件后台下'!V:V,'总明细 源文件后台下'!E:E,E504,'总明细 源文件后台下'!C:C,"Refund")</f>
        <v>0</v>
      </c>
      <c r="AF504">
        <f>SUMIFS('总明细 源文件后台下'!W:W,'总明细 源文件后台下'!E:E,E504,'总明细 源文件后台下'!C:C,"Refund")</f>
        <v>0</v>
      </c>
      <c r="AK504">
        <f>(SUMIF('广告费 源文件后台下'!G:G,E504,'广告费 源文件后台下'!M:M))*-1</f>
        <v>-0.79</v>
      </c>
      <c r="AL504">
        <f>SUMIFS('总明细 源文件后台下'!W:W,'总明细 源文件后台下'!E:E,E504,'总明细 源文件后台下'!C:C,"Adjustment",'总明细 源文件后台下'!F:F,"FBA Inventory Reimbursement - Customer Return")</f>
        <v>0</v>
      </c>
      <c r="AM504">
        <f>SUMIFS('总明细 源文件后台下'!W:W,'总明细 源文件后台下'!E:E,E504,'总明细 源文件后台下'!C:C,"Adjustment",'总明细 源文件后台下'!F:F,"FBA Inventory Reimbursement - Damaged:Warehouse")</f>
        <v>0</v>
      </c>
      <c r="AN504">
        <f>SUMIFS('总明细 源文件后台下'!W:W,'总明细 源文件后台下'!E:E,E504,'总明细 源文件后台下'!C:C,"Adjustment",'总明细 源文件后台下'!F:F,"FBA Inventory Reimbursement - Customer Service Issue")</f>
        <v>0</v>
      </c>
      <c r="AO504">
        <f>SUMIFS('总明细 源文件后台下'!W:W,'总明细 源文件后台下'!E:E,E504,'总明细 源文件后台下'!C:C,"Adjustment",'总明细 源文件后台下'!F:F,"FBA Inventory Reimbursement - Fee Correction")</f>
        <v>0</v>
      </c>
      <c r="AP504">
        <f>SUMIFS('总明细 源文件后台下'!W:W,'总明细 源文件后台下'!E:E,E504,'总明细 源文件后台下'!C:C,"Adjustment",'总明细 源文件后台下'!F:F,"FBA Inventory Reimbursement - General Adjustment")</f>
        <v>0</v>
      </c>
      <c r="AQ504">
        <f>SUMIFS('总明细 源文件后台下'!W:W,'总明细 源文件后台下'!E:E,E504,'总明细 源文件后台下'!C:C,"Adjustment",'总明细 源文件后台下'!F:F,"FBA Inventory Reimbursement - Lost:Inbound")</f>
        <v>0</v>
      </c>
      <c r="AR504">
        <f>SUMIFS('总明细 源文件后台下'!W:W,'总明细 源文件后台下'!E:E,E504,'总明细 源文件后台下'!C:C,"Adjustment",'总明细 源文件后台下'!F:F,"FBA Inventory Reimbursement - Lost:Warehouse")</f>
        <v>0</v>
      </c>
      <c r="AS504">
        <f>SUMIFS('总明细 源文件后台下'!W:W,'总明细 源文件后台下'!E:E,E504,'总明细 源文件后台下'!C:C,"Adjustment",'总明细 源文件后台下'!F:F,"Non-subscription Fee Adjustment")</f>
        <v>0</v>
      </c>
      <c r="AT504">
        <f>SUMIFS('总明细 源文件后台下'!W:W,'总明细 源文件后台下'!E:E,E504,'总明细 源文件后台下'!C:C,"Adjustment",'总明细 源文件后台下'!F:F,"FBA Inventory Placement Service Fee")</f>
        <v>0</v>
      </c>
      <c r="AV504">
        <f>SUMIF('FBA Customer Return Per Unit Fe'!B:B,E504,'FBA Customer Return Per Unit Fe'!C:C)</f>
        <v>0</v>
      </c>
      <c r="AX504">
        <f>(SUMIF('仓储费 源文件后台下'!C:C,E504,'仓储费 源文件后台下'!V:V))*-1</f>
        <v>-1.4431999999999998</v>
      </c>
      <c r="AZ504">
        <f>SUMIF('Disposal Fee销毁费用-160.95'!B:B,E504,'Disposal Fee销毁费用-160.95'!D:D)*-1</f>
        <v>0</v>
      </c>
      <c r="BC504">
        <f>IFERROR(VLOOKUP(F504,'优惠券-86.4'!F:I,4,0),0)</f>
        <v>-0.19999999999999998</v>
      </c>
      <c r="BD504">
        <f>IFERROR(VLOOKUP(F504,'早评-120'!E:H,4,0),0)</f>
        <v>-5</v>
      </c>
      <c r="BF504">
        <f t="shared" si="56"/>
        <v>0.4668000000000001</v>
      </c>
      <c r="BG504">
        <f t="shared" si="57"/>
        <v>2.7314218841427741E-2</v>
      </c>
      <c r="BH504">
        <f t="shared" si="58"/>
        <v>3.0342000000000007</v>
      </c>
      <c r="BQ504" s="45">
        <f t="shared" si="59"/>
        <v>3.0342000000000007</v>
      </c>
      <c r="BR504">
        <f>SUMIFS('9月销毁明细'!D:D,'9月销毁明细'!A:A,E504,'9月销毁明细'!H:H,"Sellable")</f>
        <v>0</v>
      </c>
      <c r="BS504">
        <f>SUMIFS('9月销毁明细'!G:G,'9月销毁明细'!A:A,E504,'9月销毁明细'!H:H,"Sellable")</f>
        <v>0</v>
      </c>
      <c r="BT504">
        <f>SUMIFS('9月销毁明细'!D:D,'9月销毁明细'!A:A,E504,'9月销毁明细'!H:H,"Unsellable")</f>
        <v>0</v>
      </c>
      <c r="BU504">
        <f>SUMIFS('9月销毁明细'!G:G,'9月销毁明细'!A:A,E504,'9月销毁明细'!H:H,"Unsellable")</f>
        <v>0</v>
      </c>
      <c r="BW504">
        <f>IFERROR(I504*VLOOKUP(F504,'9.3成本表'!C:L,10,0),0)</f>
        <v>18.899999999999999</v>
      </c>
      <c r="BX504">
        <f t="shared" si="60"/>
        <v>13.26</v>
      </c>
      <c r="CC504" s="45">
        <f t="shared" si="61"/>
        <v>-29.125799999999998</v>
      </c>
      <c r="CD504" s="45">
        <f t="shared" si="62"/>
        <v>-0.26219381554665344</v>
      </c>
      <c r="CE504" s="45">
        <f t="shared" si="63"/>
        <v>-0.90565298507462688</v>
      </c>
    </row>
    <row r="505" spans="4:83" x14ac:dyDescent="0.25">
      <c r="D505" s="20" t="s">
        <v>1119</v>
      </c>
      <c r="E505" s="20" t="s">
        <v>1120</v>
      </c>
      <c r="F505" s="20">
        <v>4258</v>
      </c>
      <c r="G505">
        <v>499</v>
      </c>
      <c r="H505" s="20"/>
      <c r="I505">
        <f>SUMIFS('总明细 源文件后台下'!G:G,'总明细 源文件后台下'!E:E,E505,'总明细 源文件后台下'!C:C,"Order")</f>
        <v>1</v>
      </c>
      <c r="J505">
        <f>SUMIFS('总明细 源文件后台下'!M:M,'总明细 源文件后台下'!E:E,E505,'总明细 源文件后台下'!C:C,"Order")</f>
        <v>17.09</v>
      </c>
      <c r="K505">
        <f>SUMIFS('总明细 源文件后台下'!N:N,'总明细 源文件后台下'!E:E,E505,'总明细 源文件后台下'!C:C,"Order")</f>
        <v>0</v>
      </c>
      <c r="L505">
        <f>SUMIFS('总明细 源文件后台下'!O:O,'总明细 源文件后台下'!E:E,E505,'总明细 源文件后台下'!C:C,"Order")</f>
        <v>0</v>
      </c>
      <c r="M505">
        <f>SUMIFS('总明细 源文件后台下'!P:P,'总明细 源文件后台下'!E:E,E505,'总明细 源文件后台下'!C:C,"Order")</f>
        <v>-0.85</v>
      </c>
      <c r="N505">
        <f>SUMIFS('总明细 源文件后台下'!Q:Q,'总明细 源文件后台下'!E:E,E505,'总明细 源文件后台下'!C:C,"Order")</f>
        <v>1.36</v>
      </c>
      <c r="O505">
        <f>SUMIFS('总明细 源文件后台下'!R:R,'总明细 源文件后台下'!E:E,E505,'总明细 源文件后台下'!C:C,"Order")</f>
        <v>-1.36</v>
      </c>
      <c r="P505">
        <f>SUMIFS('总明细 源文件后台下'!S:S,'总明细 源文件后台下'!E:E,E505,'总明细 源文件后台下'!C:C,"Order")</f>
        <v>-2.76</v>
      </c>
      <c r="Q505">
        <f>SUMIFS('总明细 源文件后台下'!T:T,'总明细 源文件后台下'!E:E,E505,'总明细 源文件后台下'!C:C,"Order")</f>
        <v>-5.66</v>
      </c>
      <c r="R505">
        <f>SUMIFS('总明细 源文件后台下'!U:U,'总明细 源文件后台下'!E:E,E505,'总明细 源文件后台下'!C:C,"Order")</f>
        <v>0</v>
      </c>
      <c r="S505">
        <f>SUMIFS('总明细 源文件后台下'!V:V,'总明细 源文件后台下'!E:E,E505,'总明细 源文件后台下'!C:C,"Order")</f>
        <v>0</v>
      </c>
      <c r="T505">
        <f>SUMIFS('总明细 源文件后台下'!W:W,'总明细 源文件后台下'!E:E,E505,'总明细 源文件后台下'!C:C,"Order")</f>
        <v>7.82</v>
      </c>
      <c r="U505">
        <f>SUMIFS('总明细 源文件后台下'!G:G,'总明细 源文件后台下'!E:E,E505,'总明细 源文件后台下'!C:C,"Refund")</f>
        <v>1</v>
      </c>
      <c r="V505">
        <f>SUMIFS('总明细 源文件后台下'!M:M,'总明细 源文件后台下'!E:E,E505,'总明细 源文件后台下'!C:C,"Refund")</f>
        <v>-17.09</v>
      </c>
      <c r="W505">
        <f>SUMIFS('总明细 源文件后台下'!N:N,'总明细 源文件后台下'!E:E,E505,'总明细 源文件后台下'!C:C,"Refund")</f>
        <v>0</v>
      </c>
      <c r="X505">
        <f>SUMIFS('总明细 源文件后台下'!O:O,'总明细 源文件后台下'!E:E,E505,'总明细 源文件后台下'!C:C,"Refund")</f>
        <v>0</v>
      </c>
      <c r="Y505">
        <f>SUMIFS('总明细 源文件后台下'!P:P,'总明细 源文件后台下'!E:E,E505,'总明细 源文件后台下'!C:C,"Refund")</f>
        <v>0.85</v>
      </c>
      <c r="Z505">
        <f>SUMIFS('总明细 源文件后台下'!Q:Q,'总明细 源文件后台下'!E:E,E505,'总明细 源文件后台下'!C:C,"Refund")</f>
        <v>-1.36</v>
      </c>
      <c r="AA505">
        <f>SUMIFS('总明细 源文件后台下'!R:R,'总明细 源文件后台下'!E:E,E505,'总明细 源文件后台下'!C:C,"Refund")</f>
        <v>1.36</v>
      </c>
      <c r="AB505">
        <f>SUMIFS('总明细 源文件后台下'!S:S,'总明细 源文件后台下'!E:E,E505,'总明细 源文件后台下'!C:C,"Refund")</f>
        <v>2.21</v>
      </c>
      <c r="AC505">
        <f>SUMIFS('总明细 源文件后台下'!T:T,'总明细 源文件后台下'!E:E,E505,'总明细 源文件后台下'!C:C,"Refund")</f>
        <v>0</v>
      </c>
      <c r="AD505">
        <f>SUMIFS('总明细 源文件后台下'!U:U,'总明细 源文件后台下'!E:E,E505,'总明细 源文件后台下'!C:C,"Refund")</f>
        <v>0</v>
      </c>
      <c r="AE505">
        <f>SUMIFS('总明细 源文件后台下'!V:V,'总明细 源文件后台下'!E:E,E505,'总明细 源文件后台下'!C:C,"Refund")</f>
        <v>0</v>
      </c>
      <c r="AF505">
        <f>SUMIFS('总明细 源文件后台下'!W:W,'总明细 源文件后台下'!E:E,E505,'总明细 源文件后台下'!C:C,"Refund")</f>
        <v>-14.03</v>
      </c>
      <c r="AK505">
        <f>(SUMIF('广告费 源文件后台下'!G:G,E505,'广告费 源文件后台下'!M:M))*-1</f>
        <v>-0.2</v>
      </c>
      <c r="AL505">
        <f>SUMIFS('总明细 源文件后台下'!W:W,'总明细 源文件后台下'!E:E,E505,'总明细 源文件后台下'!C:C,"Adjustment",'总明细 源文件后台下'!F:F,"FBA Inventory Reimbursement - Customer Return")</f>
        <v>0</v>
      </c>
      <c r="AM505">
        <f>SUMIFS('总明细 源文件后台下'!W:W,'总明细 源文件后台下'!E:E,E505,'总明细 源文件后台下'!C:C,"Adjustment",'总明细 源文件后台下'!F:F,"FBA Inventory Reimbursement - Damaged:Warehouse")</f>
        <v>0</v>
      </c>
      <c r="AN505">
        <f>SUMIFS('总明细 源文件后台下'!W:W,'总明细 源文件后台下'!E:E,E505,'总明细 源文件后台下'!C:C,"Adjustment",'总明细 源文件后台下'!F:F,"FBA Inventory Reimbursement - Customer Service Issue")</f>
        <v>0</v>
      </c>
      <c r="AO505">
        <f>SUMIFS('总明细 源文件后台下'!W:W,'总明细 源文件后台下'!E:E,E505,'总明细 源文件后台下'!C:C,"Adjustment",'总明细 源文件后台下'!F:F,"FBA Inventory Reimbursement - Fee Correction")</f>
        <v>0</v>
      </c>
      <c r="AP505">
        <f>SUMIFS('总明细 源文件后台下'!W:W,'总明细 源文件后台下'!E:E,E505,'总明细 源文件后台下'!C:C,"Adjustment",'总明细 源文件后台下'!F:F,"FBA Inventory Reimbursement - General Adjustment")</f>
        <v>0</v>
      </c>
      <c r="AQ505">
        <f>SUMIFS('总明细 源文件后台下'!W:W,'总明细 源文件后台下'!E:E,E505,'总明细 源文件后台下'!C:C,"Adjustment",'总明细 源文件后台下'!F:F,"FBA Inventory Reimbursement - Lost:Inbound")</f>
        <v>0</v>
      </c>
      <c r="AR505">
        <f>SUMIFS('总明细 源文件后台下'!W:W,'总明细 源文件后台下'!E:E,E505,'总明细 源文件后台下'!C:C,"Adjustment",'总明细 源文件后台下'!F:F,"FBA Inventory Reimbursement - Lost:Warehouse")</f>
        <v>0</v>
      </c>
      <c r="AS505">
        <f>SUMIFS('总明细 源文件后台下'!W:W,'总明细 源文件后台下'!E:E,E505,'总明细 源文件后台下'!C:C,"Adjustment",'总明细 源文件后台下'!F:F,"Non-subscription Fee Adjustment")</f>
        <v>0</v>
      </c>
      <c r="AT505">
        <f>SUMIFS('总明细 源文件后台下'!W:W,'总明细 源文件后台下'!E:E,E505,'总明细 源文件后台下'!C:C,"Adjustment",'总明细 源文件后台下'!F:F,"FBA Inventory Placement Service Fee")</f>
        <v>0</v>
      </c>
      <c r="AV505">
        <f>SUMIF('FBA Customer Return Per Unit Fe'!B:B,E505,'FBA Customer Return Per Unit Fe'!C:C)</f>
        <v>-5.66</v>
      </c>
      <c r="AX505">
        <f>(SUMIF('仓储费 源文件后台下'!C:C,E505,'仓储费 源文件后台下'!V:V))*-1</f>
        <v>-1.5435999999999999</v>
      </c>
      <c r="AZ505">
        <f>SUMIF('Disposal Fee销毁费用-160.95'!B:B,E505,'Disposal Fee销毁费用-160.95'!D:D)*-1</f>
        <v>0</v>
      </c>
      <c r="BC505">
        <f>IFERROR(VLOOKUP(F505,'优惠券-86.4'!F:I,4,0),0)</f>
        <v>-0.19999999999999998</v>
      </c>
      <c r="BD505">
        <f>IFERROR(VLOOKUP(F505,'早评-120'!E:H,4,0),0)</f>
        <v>-5</v>
      </c>
      <c r="BF505">
        <f t="shared" si="56"/>
        <v>-18.813600000000001</v>
      </c>
      <c r="BG505">
        <f t="shared" si="57"/>
        <v>-1.1008543007606788</v>
      </c>
      <c r="BH505">
        <f t="shared" si="58"/>
        <v>-122.28840000000001</v>
      </c>
      <c r="BQ505" s="45">
        <f t="shared" si="59"/>
        <v>-122.28840000000001</v>
      </c>
      <c r="BR505">
        <f>SUMIFS('9月销毁明细'!D:D,'9月销毁明细'!A:A,E505,'9月销毁明细'!H:H,"Sellable")</f>
        <v>0</v>
      </c>
      <c r="BS505">
        <f>SUMIFS('9月销毁明细'!G:G,'9月销毁明细'!A:A,E505,'9月销毁明细'!H:H,"Sellable")</f>
        <v>0</v>
      </c>
      <c r="BT505">
        <f>SUMIFS('9月销毁明细'!D:D,'9月销毁明细'!A:A,E505,'9月销毁明细'!H:H,"Unsellable")</f>
        <v>0</v>
      </c>
      <c r="BU505">
        <f>SUMIFS('9月销毁明细'!G:G,'9月销毁明细'!A:A,E505,'9月销毁明细'!H:H,"Unsellable")</f>
        <v>0</v>
      </c>
      <c r="BW505">
        <f>IFERROR(I505*VLOOKUP(F505,'9.3成本表'!C:L,10,0),0)</f>
        <v>18.899999999999999</v>
      </c>
      <c r="BX505">
        <f t="shared" si="60"/>
        <v>13.26</v>
      </c>
      <c r="CC505" s="45">
        <f t="shared" si="61"/>
        <v>-154.44839999999999</v>
      </c>
      <c r="CD505" s="45">
        <f t="shared" si="62"/>
        <v>-1.39036233514876</v>
      </c>
      <c r="CE505" s="45">
        <f t="shared" si="63"/>
        <v>-4.8025000000000002</v>
      </c>
    </row>
    <row r="506" spans="4:83" x14ac:dyDescent="0.25">
      <c r="D506" s="20" t="s">
        <v>1121</v>
      </c>
      <c r="E506" s="20" t="s">
        <v>1122</v>
      </c>
      <c r="F506" s="20">
        <v>4258</v>
      </c>
      <c r="G506">
        <v>500</v>
      </c>
      <c r="H506" s="20"/>
      <c r="I506">
        <f>SUMIFS('总明细 源文件后台下'!G:G,'总明细 源文件后台下'!E:E,E506,'总明细 源文件后台下'!C:C,"Order")</f>
        <v>0</v>
      </c>
      <c r="J506">
        <f>SUMIFS('总明细 源文件后台下'!M:M,'总明细 源文件后台下'!E:E,E506,'总明细 源文件后台下'!C:C,"Order")</f>
        <v>0</v>
      </c>
      <c r="K506">
        <f>SUMIFS('总明细 源文件后台下'!N:N,'总明细 源文件后台下'!E:E,E506,'总明细 源文件后台下'!C:C,"Order")</f>
        <v>0</v>
      </c>
      <c r="L506">
        <f>SUMIFS('总明细 源文件后台下'!O:O,'总明细 源文件后台下'!E:E,E506,'总明细 源文件后台下'!C:C,"Order")</f>
        <v>0</v>
      </c>
      <c r="M506">
        <f>SUMIFS('总明细 源文件后台下'!P:P,'总明细 源文件后台下'!E:E,E506,'总明细 源文件后台下'!C:C,"Order")</f>
        <v>0</v>
      </c>
      <c r="N506">
        <f>SUMIFS('总明细 源文件后台下'!Q:Q,'总明细 源文件后台下'!E:E,E506,'总明细 源文件后台下'!C:C,"Order")</f>
        <v>0</v>
      </c>
      <c r="O506">
        <f>SUMIFS('总明细 源文件后台下'!R:R,'总明细 源文件后台下'!E:E,E506,'总明细 源文件后台下'!C:C,"Order")</f>
        <v>0</v>
      </c>
      <c r="P506">
        <f>SUMIFS('总明细 源文件后台下'!S:S,'总明细 源文件后台下'!E:E,E506,'总明细 源文件后台下'!C:C,"Order")</f>
        <v>0</v>
      </c>
      <c r="Q506">
        <f>SUMIFS('总明细 源文件后台下'!T:T,'总明细 源文件后台下'!E:E,E506,'总明细 源文件后台下'!C:C,"Order")</f>
        <v>0</v>
      </c>
      <c r="R506">
        <f>SUMIFS('总明细 源文件后台下'!U:U,'总明细 源文件后台下'!E:E,E506,'总明细 源文件后台下'!C:C,"Order")</f>
        <v>0</v>
      </c>
      <c r="S506">
        <f>SUMIFS('总明细 源文件后台下'!V:V,'总明细 源文件后台下'!E:E,E506,'总明细 源文件后台下'!C:C,"Order")</f>
        <v>0</v>
      </c>
      <c r="T506">
        <f>SUMIFS('总明细 源文件后台下'!W:W,'总明细 源文件后台下'!E:E,E506,'总明细 源文件后台下'!C:C,"Order")</f>
        <v>0</v>
      </c>
      <c r="U506">
        <f>SUMIFS('总明细 源文件后台下'!G:G,'总明细 源文件后台下'!E:E,E506,'总明细 源文件后台下'!C:C,"Refund")</f>
        <v>0</v>
      </c>
      <c r="V506">
        <f>SUMIFS('总明细 源文件后台下'!M:M,'总明细 源文件后台下'!E:E,E506,'总明细 源文件后台下'!C:C,"Refund")</f>
        <v>0</v>
      </c>
      <c r="W506">
        <f>SUMIFS('总明细 源文件后台下'!N:N,'总明细 源文件后台下'!E:E,E506,'总明细 源文件后台下'!C:C,"Refund")</f>
        <v>0</v>
      </c>
      <c r="X506">
        <f>SUMIFS('总明细 源文件后台下'!O:O,'总明细 源文件后台下'!E:E,E506,'总明细 源文件后台下'!C:C,"Refund")</f>
        <v>0</v>
      </c>
      <c r="Y506">
        <f>SUMIFS('总明细 源文件后台下'!P:P,'总明细 源文件后台下'!E:E,E506,'总明细 源文件后台下'!C:C,"Refund")</f>
        <v>0</v>
      </c>
      <c r="Z506">
        <f>SUMIFS('总明细 源文件后台下'!Q:Q,'总明细 源文件后台下'!E:E,E506,'总明细 源文件后台下'!C:C,"Refund")</f>
        <v>0</v>
      </c>
      <c r="AA506">
        <f>SUMIFS('总明细 源文件后台下'!R:R,'总明细 源文件后台下'!E:E,E506,'总明细 源文件后台下'!C:C,"Refund")</f>
        <v>0</v>
      </c>
      <c r="AB506">
        <f>SUMIFS('总明细 源文件后台下'!S:S,'总明细 源文件后台下'!E:E,E506,'总明细 源文件后台下'!C:C,"Refund")</f>
        <v>0</v>
      </c>
      <c r="AC506">
        <f>SUMIFS('总明细 源文件后台下'!T:T,'总明细 源文件后台下'!E:E,E506,'总明细 源文件后台下'!C:C,"Refund")</f>
        <v>0</v>
      </c>
      <c r="AD506">
        <f>SUMIFS('总明细 源文件后台下'!U:U,'总明细 源文件后台下'!E:E,E506,'总明细 源文件后台下'!C:C,"Refund")</f>
        <v>0</v>
      </c>
      <c r="AE506">
        <f>SUMIFS('总明细 源文件后台下'!V:V,'总明细 源文件后台下'!E:E,E506,'总明细 源文件后台下'!C:C,"Refund")</f>
        <v>0</v>
      </c>
      <c r="AF506">
        <f>SUMIFS('总明细 源文件后台下'!W:W,'总明细 源文件后台下'!E:E,E506,'总明细 源文件后台下'!C:C,"Refund")</f>
        <v>0</v>
      </c>
      <c r="AK506">
        <f>(SUMIF('广告费 源文件后台下'!G:G,E506,'广告费 源文件后台下'!M:M))*-1</f>
        <v>0</v>
      </c>
      <c r="AL506">
        <f>SUMIFS('总明细 源文件后台下'!W:W,'总明细 源文件后台下'!E:E,E506,'总明细 源文件后台下'!C:C,"Adjustment",'总明细 源文件后台下'!F:F,"FBA Inventory Reimbursement - Customer Return")</f>
        <v>0</v>
      </c>
      <c r="AM506">
        <f>SUMIFS('总明细 源文件后台下'!W:W,'总明细 源文件后台下'!E:E,E506,'总明细 源文件后台下'!C:C,"Adjustment",'总明细 源文件后台下'!F:F,"FBA Inventory Reimbursement - Damaged:Warehouse")</f>
        <v>0</v>
      </c>
      <c r="AN506">
        <f>SUMIFS('总明细 源文件后台下'!W:W,'总明细 源文件后台下'!E:E,E506,'总明细 源文件后台下'!C:C,"Adjustment",'总明细 源文件后台下'!F:F,"FBA Inventory Reimbursement - Customer Service Issue")</f>
        <v>0</v>
      </c>
      <c r="AO506">
        <f>SUMIFS('总明细 源文件后台下'!W:W,'总明细 源文件后台下'!E:E,E506,'总明细 源文件后台下'!C:C,"Adjustment",'总明细 源文件后台下'!F:F,"FBA Inventory Reimbursement - Fee Correction")</f>
        <v>0</v>
      </c>
      <c r="AP506">
        <f>SUMIFS('总明细 源文件后台下'!W:W,'总明细 源文件后台下'!E:E,E506,'总明细 源文件后台下'!C:C,"Adjustment",'总明细 源文件后台下'!F:F,"FBA Inventory Reimbursement - General Adjustment")</f>
        <v>0</v>
      </c>
      <c r="AQ506">
        <f>SUMIFS('总明细 源文件后台下'!W:W,'总明细 源文件后台下'!E:E,E506,'总明细 源文件后台下'!C:C,"Adjustment",'总明细 源文件后台下'!F:F,"FBA Inventory Reimbursement - Lost:Inbound")</f>
        <v>0</v>
      </c>
      <c r="AR506">
        <f>SUMIFS('总明细 源文件后台下'!W:W,'总明细 源文件后台下'!E:E,E506,'总明细 源文件后台下'!C:C,"Adjustment",'总明细 源文件后台下'!F:F,"FBA Inventory Reimbursement - Lost:Warehouse")</f>
        <v>0</v>
      </c>
      <c r="AS506">
        <f>SUMIFS('总明细 源文件后台下'!W:W,'总明细 源文件后台下'!E:E,E506,'总明细 源文件后台下'!C:C,"Adjustment",'总明细 源文件后台下'!F:F,"Non-subscription Fee Adjustment")</f>
        <v>0</v>
      </c>
      <c r="AT506">
        <f>SUMIFS('总明细 源文件后台下'!W:W,'总明细 源文件后台下'!E:E,E506,'总明细 源文件后台下'!C:C,"Adjustment",'总明细 源文件后台下'!F:F,"FBA Inventory Placement Service Fee")</f>
        <v>0</v>
      </c>
      <c r="AV506">
        <f>SUMIF('FBA Customer Return Per Unit Fe'!B:B,E506,'FBA Customer Return Per Unit Fe'!C:C)</f>
        <v>0</v>
      </c>
      <c r="AX506">
        <f>(SUMIF('仓储费 源文件后台下'!C:C,E506,'仓储费 源文件后台下'!V:V))*-1</f>
        <v>-1.5561999999999998</v>
      </c>
      <c r="AZ506">
        <f>SUMIF('Disposal Fee销毁费用-160.95'!B:B,E506,'Disposal Fee销毁费用-160.95'!D:D)*-1</f>
        <v>0</v>
      </c>
      <c r="BC506">
        <f>IFERROR(VLOOKUP(F506,'优惠券-86.4'!F:I,4,0),0)</f>
        <v>-0.19999999999999998</v>
      </c>
      <c r="BD506">
        <f>IFERROR(VLOOKUP(F506,'早评-120'!E:H,4,0),0)</f>
        <v>-5</v>
      </c>
      <c r="BF506">
        <f t="shared" si="56"/>
        <v>-6.7561999999999998</v>
      </c>
      <c r="BG506">
        <f t="shared" si="57"/>
        <v>0</v>
      </c>
      <c r="BH506">
        <f t="shared" si="58"/>
        <v>-43.915300000000002</v>
      </c>
      <c r="BQ506" s="45">
        <f t="shared" si="59"/>
        <v>-43.915300000000002</v>
      </c>
      <c r="BR506">
        <f>SUMIFS('9月销毁明细'!D:D,'9月销毁明细'!A:A,E506,'9月销毁明细'!H:H,"Sellable")</f>
        <v>0</v>
      </c>
      <c r="BS506">
        <f>SUMIFS('9月销毁明细'!G:G,'9月销毁明细'!A:A,E506,'9月销毁明细'!H:H,"Sellable")</f>
        <v>0</v>
      </c>
      <c r="BT506">
        <f>SUMIFS('9月销毁明细'!D:D,'9月销毁明细'!A:A,E506,'9月销毁明细'!H:H,"Unsellable")</f>
        <v>0</v>
      </c>
      <c r="BU506">
        <f>SUMIFS('9月销毁明细'!G:G,'9月销毁明细'!A:A,E506,'9月销毁明细'!H:H,"Unsellable")</f>
        <v>0</v>
      </c>
      <c r="BW506">
        <f>IFERROR(I506*VLOOKUP(F506,'9.3成本表'!C:L,10,0),0)</f>
        <v>0</v>
      </c>
      <c r="BX506">
        <f t="shared" si="60"/>
        <v>0</v>
      </c>
      <c r="CC506" s="45">
        <f t="shared" si="61"/>
        <v>-43.915300000000002</v>
      </c>
      <c r="CD506" s="45">
        <f t="shared" si="62"/>
        <v>0</v>
      </c>
      <c r="CE506" s="45">
        <f t="shared" si="63"/>
        <v>0</v>
      </c>
    </row>
    <row r="507" spans="4:83" x14ac:dyDescent="0.25">
      <c r="D507" s="20" t="s">
        <v>1123</v>
      </c>
      <c r="E507" s="20" t="s">
        <v>1124</v>
      </c>
      <c r="F507" s="20">
        <v>4258</v>
      </c>
      <c r="G507">
        <v>501</v>
      </c>
      <c r="H507" s="20"/>
      <c r="I507">
        <f>SUMIFS('总明细 源文件后台下'!G:G,'总明细 源文件后台下'!E:E,E507,'总明细 源文件后台下'!C:C,"Order")</f>
        <v>0</v>
      </c>
      <c r="J507">
        <f>SUMIFS('总明细 源文件后台下'!M:M,'总明细 源文件后台下'!E:E,E507,'总明细 源文件后台下'!C:C,"Order")</f>
        <v>0</v>
      </c>
      <c r="K507">
        <f>SUMIFS('总明细 源文件后台下'!N:N,'总明细 源文件后台下'!E:E,E507,'总明细 源文件后台下'!C:C,"Order")</f>
        <v>0</v>
      </c>
      <c r="L507">
        <f>SUMIFS('总明细 源文件后台下'!O:O,'总明细 源文件后台下'!E:E,E507,'总明细 源文件后台下'!C:C,"Order")</f>
        <v>0</v>
      </c>
      <c r="M507">
        <f>SUMIFS('总明细 源文件后台下'!P:P,'总明细 源文件后台下'!E:E,E507,'总明细 源文件后台下'!C:C,"Order")</f>
        <v>0</v>
      </c>
      <c r="N507">
        <f>SUMIFS('总明细 源文件后台下'!Q:Q,'总明细 源文件后台下'!E:E,E507,'总明细 源文件后台下'!C:C,"Order")</f>
        <v>0</v>
      </c>
      <c r="O507">
        <f>SUMIFS('总明细 源文件后台下'!R:R,'总明细 源文件后台下'!E:E,E507,'总明细 源文件后台下'!C:C,"Order")</f>
        <v>0</v>
      </c>
      <c r="P507">
        <f>SUMIFS('总明细 源文件后台下'!S:S,'总明细 源文件后台下'!E:E,E507,'总明细 源文件后台下'!C:C,"Order")</f>
        <v>0</v>
      </c>
      <c r="Q507">
        <f>SUMIFS('总明细 源文件后台下'!T:T,'总明细 源文件后台下'!E:E,E507,'总明细 源文件后台下'!C:C,"Order")</f>
        <v>0</v>
      </c>
      <c r="R507">
        <f>SUMIFS('总明细 源文件后台下'!U:U,'总明细 源文件后台下'!E:E,E507,'总明细 源文件后台下'!C:C,"Order")</f>
        <v>0</v>
      </c>
      <c r="S507">
        <f>SUMIFS('总明细 源文件后台下'!V:V,'总明细 源文件后台下'!E:E,E507,'总明细 源文件后台下'!C:C,"Order")</f>
        <v>0</v>
      </c>
      <c r="T507">
        <f>SUMIFS('总明细 源文件后台下'!W:W,'总明细 源文件后台下'!E:E,E507,'总明细 源文件后台下'!C:C,"Order")</f>
        <v>0</v>
      </c>
      <c r="U507">
        <f>SUMIFS('总明细 源文件后台下'!G:G,'总明细 源文件后台下'!E:E,E507,'总明细 源文件后台下'!C:C,"Refund")</f>
        <v>0</v>
      </c>
      <c r="V507">
        <f>SUMIFS('总明细 源文件后台下'!M:M,'总明细 源文件后台下'!E:E,E507,'总明细 源文件后台下'!C:C,"Refund")</f>
        <v>0</v>
      </c>
      <c r="W507">
        <f>SUMIFS('总明细 源文件后台下'!N:N,'总明细 源文件后台下'!E:E,E507,'总明细 源文件后台下'!C:C,"Refund")</f>
        <v>0</v>
      </c>
      <c r="X507">
        <f>SUMIFS('总明细 源文件后台下'!O:O,'总明细 源文件后台下'!E:E,E507,'总明细 源文件后台下'!C:C,"Refund")</f>
        <v>0</v>
      </c>
      <c r="Y507">
        <f>SUMIFS('总明细 源文件后台下'!P:P,'总明细 源文件后台下'!E:E,E507,'总明细 源文件后台下'!C:C,"Refund")</f>
        <v>0</v>
      </c>
      <c r="Z507">
        <f>SUMIFS('总明细 源文件后台下'!Q:Q,'总明细 源文件后台下'!E:E,E507,'总明细 源文件后台下'!C:C,"Refund")</f>
        <v>0</v>
      </c>
      <c r="AA507">
        <f>SUMIFS('总明细 源文件后台下'!R:R,'总明细 源文件后台下'!E:E,E507,'总明细 源文件后台下'!C:C,"Refund")</f>
        <v>0</v>
      </c>
      <c r="AB507">
        <f>SUMIFS('总明细 源文件后台下'!S:S,'总明细 源文件后台下'!E:E,E507,'总明细 源文件后台下'!C:C,"Refund")</f>
        <v>0</v>
      </c>
      <c r="AC507">
        <f>SUMIFS('总明细 源文件后台下'!T:T,'总明细 源文件后台下'!E:E,E507,'总明细 源文件后台下'!C:C,"Refund")</f>
        <v>0</v>
      </c>
      <c r="AD507">
        <f>SUMIFS('总明细 源文件后台下'!U:U,'总明细 源文件后台下'!E:E,E507,'总明细 源文件后台下'!C:C,"Refund")</f>
        <v>0</v>
      </c>
      <c r="AE507">
        <f>SUMIFS('总明细 源文件后台下'!V:V,'总明细 源文件后台下'!E:E,E507,'总明细 源文件后台下'!C:C,"Refund")</f>
        <v>0</v>
      </c>
      <c r="AF507">
        <f>SUMIFS('总明细 源文件后台下'!W:W,'总明细 源文件后台下'!E:E,E507,'总明细 源文件后台下'!C:C,"Refund")</f>
        <v>0</v>
      </c>
      <c r="AK507">
        <f>(SUMIF('广告费 源文件后台下'!G:G,E507,'广告费 源文件后台下'!M:M))*-1</f>
        <v>0</v>
      </c>
      <c r="AL507">
        <f>SUMIFS('总明细 源文件后台下'!W:W,'总明细 源文件后台下'!E:E,E507,'总明细 源文件后台下'!C:C,"Adjustment",'总明细 源文件后台下'!F:F,"FBA Inventory Reimbursement - Customer Return")</f>
        <v>0</v>
      </c>
      <c r="AM507">
        <f>SUMIFS('总明细 源文件后台下'!W:W,'总明细 源文件后台下'!E:E,E507,'总明细 源文件后台下'!C:C,"Adjustment",'总明细 源文件后台下'!F:F,"FBA Inventory Reimbursement - Damaged:Warehouse")</f>
        <v>0</v>
      </c>
      <c r="AN507">
        <f>SUMIFS('总明细 源文件后台下'!W:W,'总明细 源文件后台下'!E:E,E507,'总明细 源文件后台下'!C:C,"Adjustment",'总明细 源文件后台下'!F:F,"FBA Inventory Reimbursement - Customer Service Issue")</f>
        <v>0</v>
      </c>
      <c r="AO507">
        <f>SUMIFS('总明细 源文件后台下'!W:W,'总明细 源文件后台下'!E:E,E507,'总明细 源文件后台下'!C:C,"Adjustment",'总明细 源文件后台下'!F:F,"FBA Inventory Reimbursement - Fee Correction")</f>
        <v>0</v>
      </c>
      <c r="AP507">
        <f>SUMIFS('总明细 源文件后台下'!W:W,'总明细 源文件后台下'!E:E,E507,'总明细 源文件后台下'!C:C,"Adjustment",'总明细 源文件后台下'!F:F,"FBA Inventory Reimbursement - General Adjustment")</f>
        <v>0</v>
      </c>
      <c r="AQ507">
        <f>SUMIFS('总明细 源文件后台下'!W:W,'总明细 源文件后台下'!E:E,E507,'总明细 源文件后台下'!C:C,"Adjustment",'总明细 源文件后台下'!F:F,"FBA Inventory Reimbursement - Lost:Inbound")</f>
        <v>0</v>
      </c>
      <c r="AR507">
        <f>SUMIFS('总明细 源文件后台下'!W:W,'总明细 源文件后台下'!E:E,E507,'总明细 源文件后台下'!C:C,"Adjustment",'总明细 源文件后台下'!F:F,"FBA Inventory Reimbursement - Lost:Warehouse")</f>
        <v>0</v>
      </c>
      <c r="AS507">
        <f>SUMIFS('总明细 源文件后台下'!W:W,'总明细 源文件后台下'!E:E,E507,'总明细 源文件后台下'!C:C,"Adjustment",'总明细 源文件后台下'!F:F,"Non-subscription Fee Adjustment")</f>
        <v>0</v>
      </c>
      <c r="AT507">
        <f>SUMIFS('总明细 源文件后台下'!W:W,'总明细 源文件后台下'!E:E,E507,'总明细 源文件后台下'!C:C,"Adjustment",'总明细 源文件后台下'!F:F,"FBA Inventory Placement Service Fee")</f>
        <v>0</v>
      </c>
      <c r="AV507">
        <f>SUMIF('FBA Customer Return Per Unit Fe'!B:B,E507,'FBA Customer Return Per Unit Fe'!C:C)</f>
        <v>0</v>
      </c>
      <c r="AX507">
        <f>(SUMIF('仓储费 源文件后台下'!C:C,E507,'仓储费 源文件后台下'!V:V))*-1</f>
        <v>-1.6434999999999997</v>
      </c>
      <c r="AZ507">
        <f>SUMIF('Disposal Fee销毁费用-160.95'!B:B,E507,'Disposal Fee销毁费用-160.95'!D:D)*-1</f>
        <v>0</v>
      </c>
      <c r="BC507">
        <f>IFERROR(VLOOKUP(F507,'优惠券-86.4'!F:I,4,0),0)</f>
        <v>-0.19999999999999998</v>
      </c>
      <c r="BD507">
        <f>IFERROR(VLOOKUP(F507,'早评-120'!E:H,4,0),0)</f>
        <v>-5</v>
      </c>
      <c r="BF507">
        <f t="shared" si="56"/>
        <v>-6.8434999999999997</v>
      </c>
      <c r="BG507">
        <f t="shared" si="57"/>
        <v>0</v>
      </c>
      <c r="BH507">
        <f t="shared" si="58"/>
        <v>-44.482749999999996</v>
      </c>
      <c r="BQ507" s="45">
        <f t="shared" si="59"/>
        <v>-44.482749999999996</v>
      </c>
      <c r="BR507">
        <f>SUMIFS('9月销毁明细'!D:D,'9月销毁明细'!A:A,E507,'9月销毁明细'!H:H,"Sellable")</f>
        <v>0</v>
      </c>
      <c r="BS507">
        <f>SUMIFS('9月销毁明细'!G:G,'9月销毁明细'!A:A,E507,'9月销毁明细'!H:H,"Sellable")</f>
        <v>0</v>
      </c>
      <c r="BT507">
        <f>SUMIFS('9月销毁明细'!D:D,'9月销毁明细'!A:A,E507,'9月销毁明细'!H:H,"Unsellable")</f>
        <v>0</v>
      </c>
      <c r="BU507">
        <f>SUMIFS('9月销毁明细'!G:G,'9月销毁明细'!A:A,E507,'9月销毁明细'!H:H,"Unsellable")</f>
        <v>0</v>
      </c>
      <c r="BW507">
        <f>IFERROR(I507*VLOOKUP(F507,'9.3成本表'!C:L,10,0),0)</f>
        <v>0</v>
      </c>
      <c r="BX507">
        <f t="shared" si="60"/>
        <v>0</v>
      </c>
      <c r="CC507" s="45">
        <f t="shared" si="61"/>
        <v>-44.482749999999996</v>
      </c>
      <c r="CD507" s="45">
        <f t="shared" si="62"/>
        <v>0</v>
      </c>
      <c r="CE507" s="45">
        <f t="shared" si="63"/>
        <v>0</v>
      </c>
    </row>
    <row r="508" spans="4:83" x14ac:dyDescent="0.25">
      <c r="D508" s="20" t="s">
        <v>1125</v>
      </c>
      <c r="E508" s="20" t="s">
        <v>1126</v>
      </c>
      <c r="F508" s="20">
        <v>4258</v>
      </c>
      <c r="G508">
        <v>502</v>
      </c>
      <c r="H508" s="20"/>
      <c r="I508">
        <f>SUMIFS('总明细 源文件后台下'!G:G,'总明细 源文件后台下'!E:E,E508,'总明细 源文件后台下'!C:C,"Order")</f>
        <v>1</v>
      </c>
      <c r="J508">
        <f>SUMIFS('总明细 源文件后台下'!M:M,'总明细 源文件后台下'!E:E,E508,'总明细 源文件后台下'!C:C,"Order")</f>
        <v>17.09</v>
      </c>
      <c r="K508">
        <f>SUMIFS('总明细 源文件后台下'!N:N,'总明细 源文件后台下'!E:E,E508,'总明细 源文件后台下'!C:C,"Order")</f>
        <v>0</v>
      </c>
      <c r="L508">
        <f>SUMIFS('总明细 源文件后台下'!O:O,'总明细 源文件后台下'!E:E,E508,'总明细 源文件后台下'!C:C,"Order")</f>
        <v>0</v>
      </c>
      <c r="M508">
        <f>SUMIFS('总明细 源文件后台下'!P:P,'总明细 源文件后台下'!E:E,E508,'总明细 源文件后台下'!C:C,"Order")</f>
        <v>-0.78</v>
      </c>
      <c r="N508">
        <f>SUMIFS('总明细 源文件后台下'!Q:Q,'总明细 源文件后台下'!E:E,E508,'总明细 源文件后台下'!C:C,"Order")</f>
        <v>0</v>
      </c>
      <c r="O508">
        <f>SUMIFS('总明细 源文件后台下'!R:R,'总明细 源文件后台下'!E:E,E508,'总明细 源文件后台下'!C:C,"Order")</f>
        <v>0</v>
      </c>
      <c r="P508">
        <f>SUMIFS('总明细 源文件后台下'!S:S,'总明细 源文件后台下'!E:E,E508,'总明细 源文件后台下'!C:C,"Order")</f>
        <v>-2.77</v>
      </c>
      <c r="Q508">
        <f>SUMIFS('总明细 源文件后台下'!T:T,'总明细 源文件后台下'!E:E,E508,'总明细 源文件后台下'!C:C,"Order")</f>
        <v>-5.66</v>
      </c>
      <c r="R508">
        <f>SUMIFS('总明细 源文件后台下'!U:U,'总明细 源文件后台下'!E:E,E508,'总明细 源文件后台下'!C:C,"Order")</f>
        <v>0</v>
      </c>
      <c r="S508">
        <f>SUMIFS('总明细 源文件后台下'!V:V,'总明细 源文件后台下'!E:E,E508,'总明细 源文件后台下'!C:C,"Order")</f>
        <v>0</v>
      </c>
      <c r="T508">
        <f>SUMIFS('总明细 源文件后台下'!W:W,'总明细 源文件后台下'!E:E,E508,'总明细 源文件后台下'!C:C,"Order")</f>
        <v>7.88</v>
      </c>
      <c r="U508">
        <f>SUMIFS('总明细 源文件后台下'!G:G,'总明细 源文件后台下'!E:E,E508,'总明细 源文件后台下'!C:C,"Refund")</f>
        <v>0</v>
      </c>
      <c r="V508">
        <f>SUMIFS('总明细 源文件后台下'!M:M,'总明细 源文件后台下'!E:E,E508,'总明细 源文件后台下'!C:C,"Refund")</f>
        <v>0</v>
      </c>
      <c r="W508">
        <f>SUMIFS('总明细 源文件后台下'!N:N,'总明细 源文件后台下'!E:E,E508,'总明细 源文件后台下'!C:C,"Refund")</f>
        <v>0</v>
      </c>
      <c r="X508">
        <f>SUMIFS('总明细 源文件后台下'!O:O,'总明细 源文件后台下'!E:E,E508,'总明细 源文件后台下'!C:C,"Refund")</f>
        <v>0</v>
      </c>
      <c r="Y508">
        <f>SUMIFS('总明细 源文件后台下'!P:P,'总明细 源文件后台下'!E:E,E508,'总明细 源文件后台下'!C:C,"Refund")</f>
        <v>0</v>
      </c>
      <c r="Z508">
        <f>SUMIFS('总明细 源文件后台下'!Q:Q,'总明细 源文件后台下'!E:E,E508,'总明细 源文件后台下'!C:C,"Refund")</f>
        <v>0</v>
      </c>
      <c r="AA508">
        <f>SUMIFS('总明细 源文件后台下'!R:R,'总明细 源文件后台下'!E:E,E508,'总明细 源文件后台下'!C:C,"Refund")</f>
        <v>0</v>
      </c>
      <c r="AB508">
        <f>SUMIFS('总明细 源文件后台下'!S:S,'总明细 源文件后台下'!E:E,E508,'总明细 源文件后台下'!C:C,"Refund")</f>
        <v>0</v>
      </c>
      <c r="AC508">
        <f>SUMIFS('总明细 源文件后台下'!T:T,'总明细 源文件后台下'!E:E,E508,'总明细 源文件后台下'!C:C,"Refund")</f>
        <v>0</v>
      </c>
      <c r="AD508">
        <f>SUMIFS('总明细 源文件后台下'!U:U,'总明细 源文件后台下'!E:E,E508,'总明细 源文件后台下'!C:C,"Refund")</f>
        <v>0</v>
      </c>
      <c r="AE508">
        <f>SUMIFS('总明细 源文件后台下'!V:V,'总明细 源文件后台下'!E:E,E508,'总明细 源文件后台下'!C:C,"Refund")</f>
        <v>0</v>
      </c>
      <c r="AF508">
        <f>SUMIFS('总明细 源文件后台下'!W:W,'总明细 源文件后台下'!E:E,E508,'总明细 源文件后台下'!C:C,"Refund")</f>
        <v>0</v>
      </c>
      <c r="AK508">
        <f>(SUMIF('广告费 源文件后台下'!G:G,E508,'广告费 源文件后台下'!M:M))*-1</f>
        <v>-0.32</v>
      </c>
      <c r="AL508">
        <f>SUMIFS('总明细 源文件后台下'!W:W,'总明细 源文件后台下'!E:E,E508,'总明细 源文件后台下'!C:C,"Adjustment",'总明细 源文件后台下'!F:F,"FBA Inventory Reimbursement - Customer Return")</f>
        <v>0</v>
      </c>
      <c r="AM508">
        <f>SUMIFS('总明细 源文件后台下'!W:W,'总明细 源文件后台下'!E:E,E508,'总明细 源文件后台下'!C:C,"Adjustment",'总明细 源文件后台下'!F:F,"FBA Inventory Reimbursement - Damaged:Warehouse")</f>
        <v>0</v>
      </c>
      <c r="AN508">
        <f>SUMIFS('总明细 源文件后台下'!W:W,'总明细 源文件后台下'!E:E,E508,'总明细 源文件后台下'!C:C,"Adjustment",'总明细 源文件后台下'!F:F,"FBA Inventory Reimbursement - Customer Service Issue")</f>
        <v>0</v>
      </c>
      <c r="AO508">
        <f>SUMIFS('总明细 源文件后台下'!W:W,'总明细 源文件后台下'!E:E,E508,'总明细 源文件后台下'!C:C,"Adjustment",'总明细 源文件后台下'!F:F,"FBA Inventory Reimbursement - Fee Correction")</f>
        <v>0</v>
      </c>
      <c r="AP508">
        <f>SUMIFS('总明细 源文件后台下'!W:W,'总明细 源文件后台下'!E:E,E508,'总明细 源文件后台下'!C:C,"Adjustment",'总明细 源文件后台下'!F:F,"FBA Inventory Reimbursement - General Adjustment")</f>
        <v>0</v>
      </c>
      <c r="AQ508">
        <f>SUMIFS('总明细 源文件后台下'!W:W,'总明细 源文件后台下'!E:E,E508,'总明细 源文件后台下'!C:C,"Adjustment",'总明细 源文件后台下'!F:F,"FBA Inventory Reimbursement - Lost:Inbound")</f>
        <v>0</v>
      </c>
      <c r="AR508">
        <f>SUMIFS('总明细 源文件后台下'!W:W,'总明细 源文件后台下'!E:E,E508,'总明细 源文件后台下'!C:C,"Adjustment",'总明细 源文件后台下'!F:F,"FBA Inventory Reimbursement - Lost:Warehouse")</f>
        <v>0</v>
      </c>
      <c r="AS508">
        <f>SUMIFS('总明细 源文件后台下'!W:W,'总明细 源文件后台下'!E:E,E508,'总明细 源文件后台下'!C:C,"Adjustment",'总明细 源文件后台下'!F:F,"Non-subscription Fee Adjustment")</f>
        <v>0</v>
      </c>
      <c r="AT508">
        <f>SUMIFS('总明细 源文件后台下'!W:W,'总明细 源文件后台下'!E:E,E508,'总明细 源文件后台下'!C:C,"Adjustment",'总明细 源文件后台下'!F:F,"FBA Inventory Placement Service Fee")</f>
        <v>0</v>
      </c>
      <c r="AV508">
        <f>SUMIF('FBA Customer Return Per Unit Fe'!B:B,E508,'FBA Customer Return Per Unit Fe'!C:C)</f>
        <v>0</v>
      </c>
      <c r="AX508">
        <f>(SUMIF('仓储费 源文件后台下'!C:C,E508,'仓储费 源文件后台下'!V:V))*-1</f>
        <v>-1.6501999999999997</v>
      </c>
      <c r="AZ508">
        <f>SUMIF('Disposal Fee销毁费用-160.95'!B:B,E508,'Disposal Fee销毁费用-160.95'!D:D)*-1</f>
        <v>0</v>
      </c>
      <c r="BC508">
        <f>IFERROR(VLOOKUP(F508,'优惠券-86.4'!F:I,4,0),0)</f>
        <v>-0.19999999999999998</v>
      </c>
      <c r="BD508">
        <f>IFERROR(VLOOKUP(F508,'早评-120'!E:H,4,0),0)</f>
        <v>-5</v>
      </c>
      <c r="BF508">
        <f t="shared" si="56"/>
        <v>0.70980000000000043</v>
      </c>
      <c r="BG508">
        <f t="shared" si="57"/>
        <v>4.1533060269163279E-2</v>
      </c>
      <c r="BH508">
        <f t="shared" si="58"/>
        <v>4.6137000000000032</v>
      </c>
      <c r="BQ508" s="45">
        <f t="shared" si="59"/>
        <v>4.6137000000000032</v>
      </c>
      <c r="BR508">
        <f>SUMIFS('9月销毁明细'!D:D,'9月销毁明细'!A:A,E508,'9月销毁明细'!H:H,"Sellable")</f>
        <v>0</v>
      </c>
      <c r="BS508">
        <f>SUMIFS('9月销毁明细'!G:G,'9月销毁明细'!A:A,E508,'9月销毁明细'!H:H,"Sellable")</f>
        <v>0</v>
      </c>
      <c r="BT508">
        <f>SUMIFS('9月销毁明细'!D:D,'9月销毁明细'!A:A,E508,'9月销毁明细'!H:H,"Unsellable")</f>
        <v>0</v>
      </c>
      <c r="BU508">
        <f>SUMIFS('9月销毁明细'!G:G,'9月销毁明细'!A:A,E508,'9月销毁明细'!H:H,"Unsellable")</f>
        <v>0</v>
      </c>
      <c r="BW508">
        <f>IFERROR(I508*VLOOKUP(F508,'9.3成本表'!C:L,10,0),0)</f>
        <v>18.899999999999999</v>
      </c>
      <c r="BX508">
        <f t="shared" si="60"/>
        <v>13.26</v>
      </c>
      <c r="CC508" s="45">
        <f t="shared" si="61"/>
        <v>-27.546299999999995</v>
      </c>
      <c r="CD508" s="45">
        <f t="shared" si="62"/>
        <v>-0.24797497411891792</v>
      </c>
      <c r="CE508" s="45">
        <f t="shared" si="63"/>
        <v>-0.85653917910447752</v>
      </c>
    </row>
    <row r="509" spans="4:83" x14ac:dyDescent="0.25">
      <c r="D509" s="20" t="s">
        <v>1127</v>
      </c>
      <c r="E509" s="20" t="s">
        <v>1128</v>
      </c>
      <c r="F509" s="20">
        <v>4258</v>
      </c>
      <c r="G509">
        <v>503</v>
      </c>
      <c r="H509" s="20"/>
      <c r="I509">
        <f>SUMIFS('总明细 源文件后台下'!G:G,'总明细 源文件后台下'!E:E,E509,'总明细 源文件后台下'!C:C,"Order")</f>
        <v>1</v>
      </c>
      <c r="J509">
        <f>SUMIFS('总明细 源文件后台下'!M:M,'总明细 源文件后台下'!E:E,E509,'总明细 源文件后台下'!C:C,"Order")</f>
        <v>17.09</v>
      </c>
      <c r="K509">
        <f>SUMIFS('总明细 源文件后台下'!N:N,'总明细 源文件后台下'!E:E,E509,'总明细 源文件后台下'!C:C,"Order")</f>
        <v>0</v>
      </c>
      <c r="L509">
        <f>SUMIFS('总明细 源文件后台下'!O:O,'总明细 源文件后台下'!E:E,E509,'总明细 源文件后台下'!C:C,"Order")</f>
        <v>0</v>
      </c>
      <c r="M509">
        <f>SUMIFS('总明细 源文件后台下'!P:P,'总明细 源文件后台下'!E:E,E509,'总明细 源文件后台下'!C:C,"Order")</f>
        <v>-0.85</v>
      </c>
      <c r="N509">
        <f>SUMIFS('总明细 源文件后台下'!Q:Q,'总明细 源文件后台下'!E:E,E509,'总明细 源文件后台下'!C:C,"Order")</f>
        <v>1.1399999999999999</v>
      </c>
      <c r="O509">
        <f>SUMIFS('总明细 源文件后台下'!R:R,'总明细 源文件后台下'!E:E,E509,'总明细 源文件后台下'!C:C,"Order")</f>
        <v>-1.1399999999999999</v>
      </c>
      <c r="P509">
        <f>SUMIFS('总明细 源文件后台下'!S:S,'总明细 源文件后台下'!E:E,E509,'总明细 源文件后台下'!C:C,"Order")</f>
        <v>-2.76</v>
      </c>
      <c r="Q509">
        <f>SUMIFS('总明细 源文件后台下'!T:T,'总明细 源文件后台下'!E:E,E509,'总明细 源文件后台下'!C:C,"Order")</f>
        <v>-5.66</v>
      </c>
      <c r="R509">
        <f>SUMIFS('总明细 源文件后台下'!U:U,'总明细 源文件后台下'!E:E,E509,'总明细 源文件后台下'!C:C,"Order")</f>
        <v>0</v>
      </c>
      <c r="S509">
        <f>SUMIFS('总明细 源文件后台下'!V:V,'总明细 源文件后台下'!E:E,E509,'总明细 源文件后台下'!C:C,"Order")</f>
        <v>0</v>
      </c>
      <c r="T509">
        <f>SUMIFS('总明细 源文件后台下'!W:W,'总明细 源文件后台下'!E:E,E509,'总明细 源文件后台下'!C:C,"Order")</f>
        <v>7.82</v>
      </c>
      <c r="U509">
        <f>SUMIFS('总明细 源文件后台下'!G:G,'总明细 源文件后台下'!E:E,E509,'总明细 源文件后台下'!C:C,"Refund")</f>
        <v>0</v>
      </c>
      <c r="V509">
        <f>SUMIFS('总明细 源文件后台下'!M:M,'总明细 源文件后台下'!E:E,E509,'总明细 源文件后台下'!C:C,"Refund")</f>
        <v>0</v>
      </c>
      <c r="W509">
        <f>SUMIFS('总明细 源文件后台下'!N:N,'总明细 源文件后台下'!E:E,E509,'总明细 源文件后台下'!C:C,"Refund")</f>
        <v>0</v>
      </c>
      <c r="X509">
        <f>SUMIFS('总明细 源文件后台下'!O:O,'总明细 源文件后台下'!E:E,E509,'总明细 源文件后台下'!C:C,"Refund")</f>
        <v>0</v>
      </c>
      <c r="Y509">
        <f>SUMIFS('总明细 源文件后台下'!P:P,'总明细 源文件后台下'!E:E,E509,'总明细 源文件后台下'!C:C,"Refund")</f>
        <v>0</v>
      </c>
      <c r="Z509">
        <f>SUMIFS('总明细 源文件后台下'!Q:Q,'总明细 源文件后台下'!E:E,E509,'总明细 源文件后台下'!C:C,"Refund")</f>
        <v>0</v>
      </c>
      <c r="AA509">
        <f>SUMIFS('总明细 源文件后台下'!R:R,'总明细 源文件后台下'!E:E,E509,'总明细 源文件后台下'!C:C,"Refund")</f>
        <v>0</v>
      </c>
      <c r="AB509">
        <f>SUMIFS('总明细 源文件后台下'!S:S,'总明细 源文件后台下'!E:E,E509,'总明细 源文件后台下'!C:C,"Refund")</f>
        <v>0</v>
      </c>
      <c r="AC509">
        <f>SUMIFS('总明细 源文件后台下'!T:T,'总明细 源文件后台下'!E:E,E509,'总明细 源文件后台下'!C:C,"Refund")</f>
        <v>0</v>
      </c>
      <c r="AD509">
        <f>SUMIFS('总明细 源文件后台下'!U:U,'总明细 源文件后台下'!E:E,E509,'总明细 源文件后台下'!C:C,"Refund")</f>
        <v>0</v>
      </c>
      <c r="AE509">
        <f>SUMIFS('总明细 源文件后台下'!V:V,'总明细 源文件后台下'!E:E,E509,'总明细 源文件后台下'!C:C,"Refund")</f>
        <v>0</v>
      </c>
      <c r="AF509">
        <f>SUMIFS('总明细 源文件后台下'!W:W,'总明细 源文件后台下'!E:E,E509,'总明细 源文件后台下'!C:C,"Refund")</f>
        <v>0</v>
      </c>
      <c r="AK509">
        <f>(SUMIF('广告费 源文件后台下'!G:G,E509,'广告费 源文件后台下'!M:M))*-1</f>
        <v>-0.95</v>
      </c>
      <c r="AL509">
        <f>SUMIFS('总明细 源文件后台下'!W:W,'总明细 源文件后台下'!E:E,E509,'总明细 源文件后台下'!C:C,"Adjustment",'总明细 源文件后台下'!F:F,"FBA Inventory Reimbursement - Customer Return")</f>
        <v>0</v>
      </c>
      <c r="AM509">
        <f>SUMIFS('总明细 源文件后台下'!W:W,'总明细 源文件后台下'!E:E,E509,'总明细 源文件后台下'!C:C,"Adjustment",'总明细 源文件后台下'!F:F,"FBA Inventory Reimbursement - Damaged:Warehouse")</f>
        <v>0</v>
      </c>
      <c r="AN509">
        <f>SUMIFS('总明细 源文件后台下'!W:W,'总明细 源文件后台下'!E:E,E509,'总明细 源文件后台下'!C:C,"Adjustment",'总明细 源文件后台下'!F:F,"FBA Inventory Reimbursement - Customer Service Issue")</f>
        <v>0</v>
      </c>
      <c r="AO509">
        <f>SUMIFS('总明细 源文件后台下'!W:W,'总明细 源文件后台下'!E:E,E509,'总明细 源文件后台下'!C:C,"Adjustment",'总明细 源文件后台下'!F:F,"FBA Inventory Reimbursement - Fee Correction")</f>
        <v>0</v>
      </c>
      <c r="AP509">
        <f>SUMIFS('总明细 源文件后台下'!W:W,'总明细 源文件后台下'!E:E,E509,'总明细 源文件后台下'!C:C,"Adjustment",'总明细 源文件后台下'!F:F,"FBA Inventory Reimbursement - General Adjustment")</f>
        <v>0</v>
      </c>
      <c r="AQ509">
        <f>SUMIFS('总明细 源文件后台下'!W:W,'总明细 源文件后台下'!E:E,E509,'总明细 源文件后台下'!C:C,"Adjustment",'总明细 源文件后台下'!F:F,"FBA Inventory Reimbursement - Lost:Inbound")</f>
        <v>0</v>
      </c>
      <c r="AR509">
        <f>SUMIFS('总明细 源文件后台下'!W:W,'总明细 源文件后台下'!E:E,E509,'总明细 源文件后台下'!C:C,"Adjustment",'总明细 源文件后台下'!F:F,"FBA Inventory Reimbursement - Lost:Warehouse")</f>
        <v>0</v>
      </c>
      <c r="AS509">
        <f>SUMIFS('总明细 源文件后台下'!W:W,'总明细 源文件后台下'!E:E,E509,'总明细 源文件后台下'!C:C,"Adjustment",'总明细 源文件后台下'!F:F,"Non-subscription Fee Adjustment")</f>
        <v>0</v>
      </c>
      <c r="AT509">
        <f>SUMIFS('总明细 源文件后台下'!W:W,'总明细 源文件后台下'!E:E,E509,'总明细 源文件后台下'!C:C,"Adjustment",'总明细 源文件后台下'!F:F,"FBA Inventory Placement Service Fee")</f>
        <v>0</v>
      </c>
      <c r="AV509">
        <f>SUMIF('FBA Customer Return Per Unit Fe'!B:B,E509,'FBA Customer Return Per Unit Fe'!C:C)</f>
        <v>0</v>
      </c>
      <c r="AX509">
        <f>(SUMIF('仓储费 源文件后台下'!C:C,E509,'仓储费 源文件后台下'!V:V))*-1</f>
        <v>-1.6917999999999997</v>
      </c>
      <c r="AZ509">
        <f>SUMIF('Disposal Fee销毁费用-160.95'!B:B,E509,'Disposal Fee销毁费用-160.95'!D:D)*-1</f>
        <v>0</v>
      </c>
      <c r="BC509">
        <f>IFERROR(VLOOKUP(F509,'优惠券-86.4'!F:I,4,0),0)</f>
        <v>-0.19999999999999998</v>
      </c>
      <c r="BD509">
        <f>IFERROR(VLOOKUP(F509,'早评-120'!E:H,4,0),0)</f>
        <v>-5</v>
      </c>
      <c r="BF509">
        <f t="shared" si="56"/>
        <v>-2.179999999999982E-2</v>
      </c>
      <c r="BG509">
        <f t="shared" si="57"/>
        <v>-1.2755997659449866E-3</v>
      </c>
      <c r="BH509">
        <f t="shared" si="58"/>
        <v>-0.14169999999999883</v>
      </c>
      <c r="BQ509" s="45">
        <f t="shared" si="59"/>
        <v>-0.14169999999999883</v>
      </c>
      <c r="BR509">
        <f>SUMIFS('9月销毁明细'!D:D,'9月销毁明细'!A:A,E509,'9月销毁明细'!H:H,"Sellable")</f>
        <v>0</v>
      </c>
      <c r="BS509">
        <f>SUMIFS('9月销毁明细'!G:G,'9月销毁明细'!A:A,E509,'9月销毁明细'!H:H,"Sellable")</f>
        <v>0</v>
      </c>
      <c r="BT509">
        <f>SUMIFS('9月销毁明细'!D:D,'9月销毁明细'!A:A,E509,'9月销毁明细'!H:H,"Unsellable")</f>
        <v>0</v>
      </c>
      <c r="BU509">
        <f>SUMIFS('9月销毁明细'!G:G,'9月销毁明细'!A:A,E509,'9月销毁明细'!H:H,"Unsellable")</f>
        <v>0</v>
      </c>
      <c r="BW509">
        <f>IFERROR(I509*VLOOKUP(F509,'9.3成本表'!C:L,10,0),0)</f>
        <v>18.899999999999999</v>
      </c>
      <c r="BX509">
        <f t="shared" si="60"/>
        <v>13.26</v>
      </c>
      <c r="CC509" s="45">
        <f t="shared" si="61"/>
        <v>-32.301699999999997</v>
      </c>
      <c r="CD509" s="45">
        <f t="shared" si="62"/>
        <v>-0.29078363415402619</v>
      </c>
      <c r="CE509" s="45">
        <f t="shared" si="63"/>
        <v>-1.0044060945273632</v>
      </c>
    </row>
    <row r="510" spans="4:83" x14ac:dyDescent="0.25">
      <c r="D510" s="20" t="s">
        <v>1129</v>
      </c>
      <c r="E510" s="20" t="s">
        <v>1130</v>
      </c>
      <c r="F510" s="20">
        <v>4258</v>
      </c>
      <c r="G510">
        <v>504</v>
      </c>
      <c r="H510" s="20"/>
      <c r="I510">
        <f>SUMIFS('总明细 源文件后台下'!G:G,'总明细 源文件后台下'!E:E,E510,'总明细 源文件后台下'!C:C,"Order")</f>
        <v>0</v>
      </c>
      <c r="J510">
        <f>SUMIFS('总明细 源文件后台下'!M:M,'总明细 源文件后台下'!E:E,E510,'总明细 源文件后台下'!C:C,"Order")</f>
        <v>0</v>
      </c>
      <c r="K510">
        <f>SUMIFS('总明细 源文件后台下'!N:N,'总明细 源文件后台下'!E:E,E510,'总明细 源文件后台下'!C:C,"Order")</f>
        <v>0</v>
      </c>
      <c r="L510">
        <f>SUMIFS('总明细 源文件后台下'!O:O,'总明细 源文件后台下'!E:E,E510,'总明细 源文件后台下'!C:C,"Order")</f>
        <v>0</v>
      </c>
      <c r="M510">
        <f>SUMIFS('总明细 源文件后台下'!P:P,'总明细 源文件后台下'!E:E,E510,'总明细 源文件后台下'!C:C,"Order")</f>
        <v>0</v>
      </c>
      <c r="N510">
        <f>SUMIFS('总明细 源文件后台下'!Q:Q,'总明细 源文件后台下'!E:E,E510,'总明细 源文件后台下'!C:C,"Order")</f>
        <v>0</v>
      </c>
      <c r="O510">
        <f>SUMIFS('总明细 源文件后台下'!R:R,'总明细 源文件后台下'!E:E,E510,'总明细 源文件后台下'!C:C,"Order")</f>
        <v>0</v>
      </c>
      <c r="P510">
        <f>SUMIFS('总明细 源文件后台下'!S:S,'总明细 源文件后台下'!E:E,E510,'总明细 源文件后台下'!C:C,"Order")</f>
        <v>0</v>
      </c>
      <c r="Q510">
        <f>SUMIFS('总明细 源文件后台下'!T:T,'总明细 源文件后台下'!E:E,E510,'总明细 源文件后台下'!C:C,"Order")</f>
        <v>0</v>
      </c>
      <c r="R510">
        <f>SUMIFS('总明细 源文件后台下'!U:U,'总明细 源文件后台下'!E:E,E510,'总明细 源文件后台下'!C:C,"Order")</f>
        <v>0</v>
      </c>
      <c r="S510">
        <f>SUMIFS('总明细 源文件后台下'!V:V,'总明细 源文件后台下'!E:E,E510,'总明细 源文件后台下'!C:C,"Order")</f>
        <v>0</v>
      </c>
      <c r="T510">
        <f>SUMIFS('总明细 源文件后台下'!W:W,'总明细 源文件后台下'!E:E,E510,'总明细 源文件后台下'!C:C,"Order")</f>
        <v>0</v>
      </c>
      <c r="U510">
        <f>SUMIFS('总明细 源文件后台下'!G:G,'总明细 源文件后台下'!E:E,E510,'总明细 源文件后台下'!C:C,"Refund")</f>
        <v>0</v>
      </c>
      <c r="V510">
        <f>SUMIFS('总明细 源文件后台下'!M:M,'总明细 源文件后台下'!E:E,E510,'总明细 源文件后台下'!C:C,"Refund")</f>
        <v>0</v>
      </c>
      <c r="W510">
        <f>SUMIFS('总明细 源文件后台下'!N:N,'总明细 源文件后台下'!E:E,E510,'总明细 源文件后台下'!C:C,"Refund")</f>
        <v>0</v>
      </c>
      <c r="X510">
        <f>SUMIFS('总明细 源文件后台下'!O:O,'总明细 源文件后台下'!E:E,E510,'总明细 源文件后台下'!C:C,"Refund")</f>
        <v>0</v>
      </c>
      <c r="Y510">
        <f>SUMIFS('总明细 源文件后台下'!P:P,'总明细 源文件后台下'!E:E,E510,'总明细 源文件后台下'!C:C,"Refund")</f>
        <v>0</v>
      </c>
      <c r="Z510">
        <f>SUMIFS('总明细 源文件后台下'!Q:Q,'总明细 源文件后台下'!E:E,E510,'总明细 源文件后台下'!C:C,"Refund")</f>
        <v>0</v>
      </c>
      <c r="AA510">
        <f>SUMIFS('总明细 源文件后台下'!R:R,'总明细 源文件后台下'!E:E,E510,'总明细 源文件后台下'!C:C,"Refund")</f>
        <v>0</v>
      </c>
      <c r="AB510">
        <f>SUMIFS('总明细 源文件后台下'!S:S,'总明细 源文件后台下'!E:E,E510,'总明细 源文件后台下'!C:C,"Refund")</f>
        <v>0</v>
      </c>
      <c r="AC510">
        <f>SUMIFS('总明细 源文件后台下'!T:T,'总明细 源文件后台下'!E:E,E510,'总明细 源文件后台下'!C:C,"Refund")</f>
        <v>0</v>
      </c>
      <c r="AD510">
        <f>SUMIFS('总明细 源文件后台下'!U:U,'总明细 源文件后台下'!E:E,E510,'总明细 源文件后台下'!C:C,"Refund")</f>
        <v>0</v>
      </c>
      <c r="AE510">
        <f>SUMIFS('总明细 源文件后台下'!V:V,'总明细 源文件后台下'!E:E,E510,'总明细 源文件后台下'!C:C,"Refund")</f>
        <v>0</v>
      </c>
      <c r="AF510">
        <f>SUMIFS('总明细 源文件后台下'!W:W,'总明细 源文件后台下'!E:E,E510,'总明细 源文件后台下'!C:C,"Refund")</f>
        <v>0</v>
      </c>
      <c r="AK510">
        <f>(SUMIF('广告费 源文件后台下'!G:G,E510,'广告费 源文件后台下'!M:M))*-1</f>
        <v>-1.04</v>
      </c>
      <c r="AL510">
        <f>SUMIFS('总明细 源文件后台下'!W:W,'总明细 源文件后台下'!E:E,E510,'总明细 源文件后台下'!C:C,"Adjustment",'总明细 源文件后台下'!F:F,"FBA Inventory Reimbursement - Customer Return")</f>
        <v>0</v>
      </c>
      <c r="AM510">
        <f>SUMIFS('总明细 源文件后台下'!W:W,'总明细 源文件后台下'!E:E,E510,'总明细 源文件后台下'!C:C,"Adjustment",'总明细 源文件后台下'!F:F,"FBA Inventory Reimbursement - Damaged:Warehouse")</f>
        <v>0</v>
      </c>
      <c r="AN510">
        <f>SUMIFS('总明细 源文件后台下'!W:W,'总明细 源文件后台下'!E:E,E510,'总明细 源文件后台下'!C:C,"Adjustment",'总明细 源文件后台下'!F:F,"FBA Inventory Reimbursement - Customer Service Issue")</f>
        <v>0</v>
      </c>
      <c r="AO510">
        <f>SUMIFS('总明细 源文件后台下'!W:W,'总明细 源文件后台下'!E:E,E510,'总明细 源文件后台下'!C:C,"Adjustment",'总明细 源文件后台下'!F:F,"FBA Inventory Reimbursement - Fee Correction")</f>
        <v>0</v>
      </c>
      <c r="AP510">
        <f>SUMIFS('总明细 源文件后台下'!W:W,'总明细 源文件后台下'!E:E,E510,'总明细 源文件后台下'!C:C,"Adjustment",'总明细 源文件后台下'!F:F,"FBA Inventory Reimbursement - General Adjustment")</f>
        <v>0</v>
      </c>
      <c r="AQ510">
        <f>SUMIFS('总明细 源文件后台下'!W:W,'总明细 源文件后台下'!E:E,E510,'总明细 源文件后台下'!C:C,"Adjustment",'总明细 源文件后台下'!F:F,"FBA Inventory Reimbursement - Lost:Inbound")</f>
        <v>0</v>
      </c>
      <c r="AR510">
        <f>SUMIFS('总明细 源文件后台下'!W:W,'总明细 源文件后台下'!E:E,E510,'总明细 源文件后台下'!C:C,"Adjustment",'总明细 源文件后台下'!F:F,"FBA Inventory Reimbursement - Lost:Warehouse")</f>
        <v>0</v>
      </c>
      <c r="AS510">
        <f>SUMIFS('总明细 源文件后台下'!W:W,'总明细 源文件后台下'!E:E,E510,'总明细 源文件后台下'!C:C,"Adjustment",'总明细 源文件后台下'!F:F,"Non-subscription Fee Adjustment")</f>
        <v>0</v>
      </c>
      <c r="AT510">
        <f>SUMIFS('总明细 源文件后台下'!W:W,'总明细 源文件后台下'!E:E,E510,'总明细 源文件后台下'!C:C,"Adjustment",'总明细 源文件后台下'!F:F,"FBA Inventory Placement Service Fee")</f>
        <v>0</v>
      </c>
      <c r="AV510">
        <f>SUMIF('FBA Customer Return Per Unit Fe'!B:B,E510,'FBA Customer Return Per Unit Fe'!C:C)</f>
        <v>0</v>
      </c>
      <c r="AX510">
        <f>(SUMIF('仓储费 源文件后台下'!C:C,E510,'仓储费 源文件后台下'!V:V))*-1</f>
        <v>-2.0629999999999997</v>
      </c>
      <c r="AZ510">
        <f>SUMIF('Disposal Fee销毁费用-160.95'!B:B,E510,'Disposal Fee销毁费用-160.95'!D:D)*-1</f>
        <v>0</v>
      </c>
      <c r="BC510">
        <f>IFERROR(VLOOKUP(F510,'优惠券-86.4'!F:I,4,0),0)</f>
        <v>-0.19999999999999998</v>
      </c>
      <c r="BD510">
        <f>IFERROR(VLOOKUP(F510,'早评-120'!E:H,4,0),0)</f>
        <v>-5</v>
      </c>
      <c r="BF510">
        <f t="shared" si="56"/>
        <v>-8.3030000000000008</v>
      </c>
      <c r="BG510">
        <f t="shared" si="57"/>
        <v>0</v>
      </c>
      <c r="BH510">
        <f t="shared" si="58"/>
        <v>-53.969500000000004</v>
      </c>
      <c r="BQ510" s="45">
        <f t="shared" si="59"/>
        <v>-53.969500000000004</v>
      </c>
      <c r="BR510">
        <f>SUMIFS('9月销毁明细'!D:D,'9月销毁明细'!A:A,E510,'9月销毁明细'!H:H,"Sellable")</f>
        <v>0</v>
      </c>
      <c r="BS510">
        <f>SUMIFS('9月销毁明细'!G:G,'9月销毁明细'!A:A,E510,'9月销毁明细'!H:H,"Sellable")</f>
        <v>0</v>
      </c>
      <c r="BT510">
        <f>SUMIFS('9月销毁明细'!D:D,'9月销毁明细'!A:A,E510,'9月销毁明细'!H:H,"Unsellable")</f>
        <v>0</v>
      </c>
      <c r="BU510">
        <f>SUMIFS('9月销毁明细'!G:G,'9月销毁明细'!A:A,E510,'9月销毁明细'!H:H,"Unsellable")</f>
        <v>0</v>
      </c>
      <c r="BW510">
        <f>IFERROR(I510*VLOOKUP(F510,'9.3成本表'!C:L,10,0),0)</f>
        <v>0</v>
      </c>
      <c r="BX510">
        <f t="shared" si="60"/>
        <v>0</v>
      </c>
      <c r="CC510" s="45">
        <f t="shared" si="61"/>
        <v>-53.969500000000004</v>
      </c>
      <c r="CD510" s="45">
        <f t="shared" si="62"/>
        <v>0</v>
      </c>
      <c r="CE510" s="45">
        <f t="shared" si="63"/>
        <v>0</v>
      </c>
    </row>
    <row r="511" spans="4:83" x14ac:dyDescent="0.25">
      <c r="D511" s="20" t="s">
        <v>1131</v>
      </c>
      <c r="E511" s="20" t="s">
        <v>1132</v>
      </c>
      <c r="F511" s="20">
        <v>4258</v>
      </c>
      <c r="G511">
        <v>505</v>
      </c>
      <c r="H511" s="20"/>
      <c r="I511">
        <f>SUMIFS('总明细 源文件后台下'!G:G,'总明细 源文件后台下'!E:E,E511,'总明细 源文件后台下'!C:C,"Order")</f>
        <v>0</v>
      </c>
      <c r="J511">
        <f>SUMIFS('总明细 源文件后台下'!M:M,'总明细 源文件后台下'!E:E,E511,'总明细 源文件后台下'!C:C,"Order")</f>
        <v>0</v>
      </c>
      <c r="K511">
        <f>SUMIFS('总明细 源文件后台下'!N:N,'总明细 源文件后台下'!E:E,E511,'总明细 源文件后台下'!C:C,"Order")</f>
        <v>0</v>
      </c>
      <c r="L511">
        <f>SUMIFS('总明细 源文件后台下'!O:O,'总明细 源文件后台下'!E:E,E511,'总明细 源文件后台下'!C:C,"Order")</f>
        <v>0</v>
      </c>
      <c r="M511">
        <f>SUMIFS('总明细 源文件后台下'!P:P,'总明细 源文件后台下'!E:E,E511,'总明细 源文件后台下'!C:C,"Order")</f>
        <v>0</v>
      </c>
      <c r="N511">
        <f>SUMIFS('总明细 源文件后台下'!Q:Q,'总明细 源文件后台下'!E:E,E511,'总明细 源文件后台下'!C:C,"Order")</f>
        <v>0</v>
      </c>
      <c r="O511">
        <f>SUMIFS('总明细 源文件后台下'!R:R,'总明细 源文件后台下'!E:E,E511,'总明细 源文件后台下'!C:C,"Order")</f>
        <v>0</v>
      </c>
      <c r="P511">
        <f>SUMIFS('总明细 源文件后台下'!S:S,'总明细 源文件后台下'!E:E,E511,'总明细 源文件后台下'!C:C,"Order")</f>
        <v>0</v>
      </c>
      <c r="Q511">
        <f>SUMIFS('总明细 源文件后台下'!T:T,'总明细 源文件后台下'!E:E,E511,'总明细 源文件后台下'!C:C,"Order")</f>
        <v>0</v>
      </c>
      <c r="R511">
        <f>SUMIFS('总明细 源文件后台下'!U:U,'总明细 源文件后台下'!E:E,E511,'总明细 源文件后台下'!C:C,"Order")</f>
        <v>0</v>
      </c>
      <c r="S511">
        <f>SUMIFS('总明细 源文件后台下'!V:V,'总明细 源文件后台下'!E:E,E511,'总明细 源文件后台下'!C:C,"Order")</f>
        <v>0</v>
      </c>
      <c r="T511">
        <f>SUMIFS('总明细 源文件后台下'!W:W,'总明细 源文件后台下'!E:E,E511,'总明细 源文件后台下'!C:C,"Order")</f>
        <v>0</v>
      </c>
      <c r="U511">
        <f>SUMIFS('总明细 源文件后台下'!G:G,'总明细 源文件后台下'!E:E,E511,'总明细 源文件后台下'!C:C,"Refund")</f>
        <v>0</v>
      </c>
      <c r="V511">
        <f>SUMIFS('总明细 源文件后台下'!M:M,'总明细 源文件后台下'!E:E,E511,'总明细 源文件后台下'!C:C,"Refund")</f>
        <v>0</v>
      </c>
      <c r="W511">
        <f>SUMIFS('总明细 源文件后台下'!N:N,'总明细 源文件后台下'!E:E,E511,'总明细 源文件后台下'!C:C,"Refund")</f>
        <v>0</v>
      </c>
      <c r="X511">
        <f>SUMIFS('总明细 源文件后台下'!O:O,'总明细 源文件后台下'!E:E,E511,'总明细 源文件后台下'!C:C,"Refund")</f>
        <v>0</v>
      </c>
      <c r="Y511">
        <f>SUMIFS('总明细 源文件后台下'!P:P,'总明细 源文件后台下'!E:E,E511,'总明细 源文件后台下'!C:C,"Refund")</f>
        <v>0</v>
      </c>
      <c r="Z511">
        <f>SUMIFS('总明细 源文件后台下'!Q:Q,'总明细 源文件后台下'!E:E,E511,'总明细 源文件后台下'!C:C,"Refund")</f>
        <v>0</v>
      </c>
      <c r="AA511">
        <f>SUMIFS('总明细 源文件后台下'!R:R,'总明细 源文件后台下'!E:E,E511,'总明细 源文件后台下'!C:C,"Refund")</f>
        <v>0</v>
      </c>
      <c r="AB511">
        <f>SUMIFS('总明细 源文件后台下'!S:S,'总明细 源文件后台下'!E:E,E511,'总明细 源文件后台下'!C:C,"Refund")</f>
        <v>0</v>
      </c>
      <c r="AC511">
        <f>SUMIFS('总明细 源文件后台下'!T:T,'总明细 源文件后台下'!E:E,E511,'总明细 源文件后台下'!C:C,"Refund")</f>
        <v>0</v>
      </c>
      <c r="AD511">
        <f>SUMIFS('总明细 源文件后台下'!U:U,'总明细 源文件后台下'!E:E,E511,'总明细 源文件后台下'!C:C,"Refund")</f>
        <v>0</v>
      </c>
      <c r="AE511">
        <f>SUMIFS('总明细 源文件后台下'!V:V,'总明细 源文件后台下'!E:E,E511,'总明细 源文件后台下'!C:C,"Refund")</f>
        <v>0</v>
      </c>
      <c r="AF511">
        <f>SUMIFS('总明细 源文件后台下'!W:W,'总明细 源文件后台下'!E:E,E511,'总明细 源文件后台下'!C:C,"Refund")</f>
        <v>0</v>
      </c>
      <c r="AK511">
        <f>(SUMIF('广告费 源文件后台下'!G:G,E511,'广告费 源文件后台下'!M:M))*-1</f>
        <v>-0.43</v>
      </c>
      <c r="AL511">
        <f>SUMIFS('总明细 源文件后台下'!W:W,'总明细 源文件后台下'!E:E,E511,'总明细 源文件后台下'!C:C,"Adjustment",'总明细 源文件后台下'!F:F,"FBA Inventory Reimbursement - Customer Return")</f>
        <v>0</v>
      </c>
      <c r="AM511">
        <f>SUMIFS('总明细 源文件后台下'!W:W,'总明细 源文件后台下'!E:E,E511,'总明细 源文件后台下'!C:C,"Adjustment",'总明细 源文件后台下'!F:F,"FBA Inventory Reimbursement - Damaged:Warehouse")</f>
        <v>0</v>
      </c>
      <c r="AN511">
        <f>SUMIFS('总明细 源文件后台下'!W:W,'总明细 源文件后台下'!E:E,E511,'总明细 源文件后台下'!C:C,"Adjustment",'总明细 源文件后台下'!F:F,"FBA Inventory Reimbursement - Customer Service Issue")</f>
        <v>0</v>
      </c>
      <c r="AO511">
        <f>SUMIFS('总明细 源文件后台下'!W:W,'总明细 源文件后台下'!E:E,E511,'总明细 源文件后台下'!C:C,"Adjustment",'总明细 源文件后台下'!F:F,"FBA Inventory Reimbursement - Fee Correction")</f>
        <v>0</v>
      </c>
      <c r="AP511">
        <f>SUMIFS('总明细 源文件后台下'!W:W,'总明细 源文件后台下'!E:E,E511,'总明细 源文件后台下'!C:C,"Adjustment",'总明细 源文件后台下'!F:F,"FBA Inventory Reimbursement - General Adjustment")</f>
        <v>0</v>
      </c>
      <c r="AQ511">
        <f>SUMIFS('总明细 源文件后台下'!W:W,'总明细 源文件后台下'!E:E,E511,'总明细 源文件后台下'!C:C,"Adjustment",'总明细 源文件后台下'!F:F,"FBA Inventory Reimbursement - Lost:Inbound")</f>
        <v>0</v>
      </c>
      <c r="AR511">
        <f>SUMIFS('总明细 源文件后台下'!W:W,'总明细 源文件后台下'!E:E,E511,'总明细 源文件后台下'!C:C,"Adjustment",'总明细 源文件后台下'!F:F,"FBA Inventory Reimbursement - Lost:Warehouse")</f>
        <v>0</v>
      </c>
      <c r="AS511">
        <f>SUMIFS('总明细 源文件后台下'!W:W,'总明细 源文件后台下'!E:E,E511,'总明细 源文件后台下'!C:C,"Adjustment",'总明细 源文件后台下'!F:F,"Non-subscription Fee Adjustment")</f>
        <v>0</v>
      </c>
      <c r="AT511">
        <f>SUMIFS('总明细 源文件后台下'!W:W,'总明细 源文件后台下'!E:E,E511,'总明细 源文件后台下'!C:C,"Adjustment",'总明细 源文件后台下'!F:F,"FBA Inventory Placement Service Fee")</f>
        <v>0</v>
      </c>
      <c r="AV511">
        <f>SUMIF('FBA Customer Return Per Unit Fe'!B:B,E511,'FBA Customer Return Per Unit Fe'!C:C)</f>
        <v>0</v>
      </c>
      <c r="AX511">
        <f>(SUMIF('仓储费 源文件后台下'!C:C,E511,'仓储费 源文件后台下'!V:V))*-1</f>
        <v>-1.5829999999999997</v>
      </c>
      <c r="AZ511">
        <f>SUMIF('Disposal Fee销毁费用-160.95'!B:B,E511,'Disposal Fee销毁费用-160.95'!D:D)*-1</f>
        <v>0</v>
      </c>
      <c r="BC511">
        <f>IFERROR(VLOOKUP(F511,'优惠券-86.4'!F:I,4,0),0)</f>
        <v>-0.19999999999999998</v>
      </c>
      <c r="BD511">
        <f>IFERROR(VLOOKUP(F511,'早评-120'!E:H,4,0),0)</f>
        <v>-5</v>
      </c>
      <c r="BF511">
        <f t="shared" si="56"/>
        <v>-7.2130000000000001</v>
      </c>
      <c r="BG511">
        <f t="shared" si="57"/>
        <v>0</v>
      </c>
      <c r="BH511">
        <f t="shared" si="58"/>
        <v>-46.884500000000003</v>
      </c>
      <c r="BQ511" s="45">
        <f t="shared" si="59"/>
        <v>-46.884500000000003</v>
      </c>
      <c r="BR511">
        <f>SUMIFS('9月销毁明细'!D:D,'9月销毁明细'!A:A,E511,'9月销毁明细'!H:H,"Sellable")</f>
        <v>0</v>
      </c>
      <c r="BS511">
        <f>SUMIFS('9月销毁明细'!G:G,'9月销毁明细'!A:A,E511,'9月销毁明细'!H:H,"Sellable")</f>
        <v>0</v>
      </c>
      <c r="BT511">
        <f>SUMIFS('9月销毁明细'!D:D,'9月销毁明细'!A:A,E511,'9月销毁明细'!H:H,"Unsellable")</f>
        <v>0</v>
      </c>
      <c r="BU511">
        <f>SUMIFS('9月销毁明细'!G:G,'9月销毁明细'!A:A,E511,'9月销毁明细'!H:H,"Unsellable")</f>
        <v>0</v>
      </c>
      <c r="BW511">
        <f>IFERROR(I511*VLOOKUP(F511,'9.3成本表'!C:L,10,0),0)</f>
        <v>0</v>
      </c>
      <c r="BX511">
        <f t="shared" si="60"/>
        <v>0</v>
      </c>
      <c r="CC511" s="45">
        <f t="shared" si="61"/>
        <v>-46.884500000000003</v>
      </c>
      <c r="CD511" s="45">
        <f t="shared" si="62"/>
        <v>0</v>
      </c>
      <c r="CE511" s="45">
        <f t="shared" si="63"/>
        <v>0</v>
      </c>
    </row>
    <row r="512" spans="4:83" x14ac:dyDescent="0.25">
      <c r="D512" s="20" t="s">
        <v>1133</v>
      </c>
      <c r="E512" s="20" t="s">
        <v>1134</v>
      </c>
      <c r="F512" s="20">
        <v>4258</v>
      </c>
      <c r="G512">
        <v>506</v>
      </c>
      <c r="H512" s="20"/>
      <c r="I512">
        <f>SUMIFS('总明细 源文件后台下'!G:G,'总明细 源文件后台下'!E:E,E512,'总明细 源文件后台下'!C:C,"Order")</f>
        <v>0</v>
      </c>
      <c r="J512">
        <f>SUMIFS('总明细 源文件后台下'!M:M,'总明细 源文件后台下'!E:E,E512,'总明细 源文件后台下'!C:C,"Order")</f>
        <v>0</v>
      </c>
      <c r="K512">
        <f>SUMIFS('总明细 源文件后台下'!N:N,'总明细 源文件后台下'!E:E,E512,'总明细 源文件后台下'!C:C,"Order")</f>
        <v>0</v>
      </c>
      <c r="L512">
        <f>SUMIFS('总明细 源文件后台下'!O:O,'总明细 源文件后台下'!E:E,E512,'总明细 源文件后台下'!C:C,"Order")</f>
        <v>0</v>
      </c>
      <c r="M512">
        <f>SUMIFS('总明细 源文件后台下'!P:P,'总明细 源文件后台下'!E:E,E512,'总明细 源文件后台下'!C:C,"Order")</f>
        <v>0</v>
      </c>
      <c r="N512">
        <f>SUMIFS('总明细 源文件后台下'!Q:Q,'总明细 源文件后台下'!E:E,E512,'总明细 源文件后台下'!C:C,"Order")</f>
        <v>0</v>
      </c>
      <c r="O512">
        <f>SUMIFS('总明细 源文件后台下'!R:R,'总明细 源文件后台下'!E:E,E512,'总明细 源文件后台下'!C:C,"Order")</f>
        <v>0</v>
      </c>
      <c r="P512">
        <f>SUMIFS('总明细 源文件后台下'!S:S,'总明细 源文件后台下'!E:E,E512,'总明细 源文件后台下'!C:C,"Order")</f>
        <v>0</v>
      </c>
      <c r="Q512">
        <f>SUMIFS('总明细 源文件后台下'!T:T,'总明细 源文件后台下'!E:E,E512,'总明细 源文件后台下'!C:C,"Order")</f>
        <v>0</v>
      </c>
      <c r="R512">
        <f>SUMIFS('总明细 源文件后台下'!U:U,'总明细 源文件后台下'!E:E,E512,'总明细 源文件后台下'!C:C,"Order")</f>
        <v>0</v>
      </c>
      <c r="S512">
        <f>SUMIFS('总明细 源文件后台下'!V:V,'总明细 源文件后台下'!E:E,E512,'总明细 源文件后台下'!C:C,"Order")</f>
        <v>0</v>
      </c>
      <c r="T512">
        <f>SUMIFS('总明细 源文件后台下'!W:W,'总明细 源文件后台下'!E:E,E512,'总明细 源文件后台下'!C:C,"Order")</f>
        <v>0</v>
      </c>
      <c r="U512">
        <f>SUMIFS('总明细 源文件后台下'!G:G,'总明细 源文件后台下'!E:E,E512,'总明细 源文件后台下'!C:C,"Refund")</f>
        <v>0</v>
      </c>
      <c r="V512">
        <f>SUMIFS('总明细 源文件后台下'!M:M,'总明细 源文件后台下'!E:E,E512,'总明细 源文件后台下'!C:C,"Refund")</f>
        <v>0</v>
      </c>
      <c r="W512">
        <f>SUMIFS('总明细 源文件后台下'!N:N,'总明细 源文件后台下'!E:E,E512,'总明细 源文件后台下'!C:C,"Refund")</f>
        <v>0</v>
      </c>
      <c r="X512">
        <f>SUMIFS('总明细 源文件后台下'!O:O,'总明细 源文件后台下'!E:E,E512,'总明细 源文件后台下'!C:C,"Refund")</f>
        <v>0</v>
      </c>
      <c r="Y512">
        <f>SUMIFS('总明细 源文件后台下'!P:P,'总明细 源文件后台下'!E:E,E512,'总明细 源文件后台下'!C:C,"Refund")</f>
        <v>0</v>
      </c>
      <c r="Z512">
        <f>SUMIFS('总明细 源文件后台下'!Q:Q,'总明细 源文件后台下'!E:E,E512,'总明细 源文件后台下'!C:C,"Refund")</f>
        <v>0</v>
      </c>
      <c r="AA512">
        <f>SUMIFS('总明细 源文件后台下'!R:R,'总明细 源文件后台下'!E:E,E512,'总明细 源文件后台下'!C:C,"Refund")</f>
        <v>0</v>
      </c>
      <c r="AB512">
        <f>SUMIFS('总明细 源文件后台下'!S:S,'总明细 源文件后台下'!E:E,E512,'总明细 源文件后台下'!C:C,"Refund")</f>
        <v>0</v>
      </c>
      <c r="AC512">
        <f>SUMIFS('总明细 源文件后台下'!T:T,'总明细 源文件后台下'!E:E,E512,'总明细 源文件后台下'!C:C,"Refund")</f>
        <v>0</v>
      </c>
      <c r="AD512">
        <f>SUMIFS('总明细 源文件后台下'!U:U,'总明细 源文件后台下'!E:E,E512,'总明细 源文件后台下'!C:C,"Refund")</f>
        <v>0</v>
      </c>
      <c r="AE512">
        <f>SUMIFS('总明细 源文件后台下'!V:V,'总明细 源文件后台下'!E:E,E512,'总明细 源文件后台下'!C:C,"Refund")</f>
        <v>0</v>
      </c>
      <c r="AF512">
        <f>SUMIFS('总明细 源文件后台下'!W:W,'总明细 源文件后台下'!E:E,E512,'总明细 源文件后台下'!C:C,"Refund")</f>
        <v>0</v>
      </c>
      <c r="AK512">
        <f>(SUMIF('广告费 源文件后台下'!G:G,E512,'广告费 源文件后台下'!M:M))*-1</f>
        <v>-4.28</v>
      </c>
      <c r="AL512">
        <f>SUMIFS('总明细 源文件后台下'!W:W,'总明细 源文件后台下'!E:E,E512,'总明细 源文件后台下'!C:C,"Adjustment",'总明细 源文件后台下'!F:F,"FBA Inventory Reimbursement - Customer Return")</f>
        <v>0</v>
      </c>
      <c r="AM512">
        <f>SUMIFS('总明细 源文件后台下'!W:W,'总明细 源文件后台下'!E:E,E512,'总明细 源文件后台下'!C:C,"Adjustment",'总明细 源文件后台下'!F:F,"FBA Inventory Reimbursement - Damaged:Warehouse")</f>
        <v>0</v>
      </c>
      <c r="AN512">
        <f>SUMIFS('总明细 源文件后台下'!W:W,'总明细 源文件后台下'!E:E,E512,'总明细 源文件后台下'!C:C,"Adjustment",'总明细 源文件后台下'!F:F,"FBA Inventory Reimbursement - Customer Service Issue")</f>
        <v>0</v>
      </c>
      <c r="AO512">
        <f>SUMIFS('总明细 源文件后台下'!W:W,'总明细 源文件后台下'!E:E,E512,'总明细 源文件后台下'!C:C,"Adjustment",'总明细 源文件后台下'!F:F,"FBA Inventory Reimbursement - Fee Correction")</f>
        <v>0</v>
      </c>
      <c r="AP512">
        <f>SUMIFS('总明细 源文件后台下'!W:W,'总明细 源文件后台下'!E:E,E512,'总明细 源文件后台下'!C:C,"Adjustment",'总明细 源文件后台下'!F:F,"FBA Inventory Reimbursement - General Adjustment")</f>
        <v>0</v>
      </c>
      <c r="AQ512">
        <f>SUMIFS('总明细 源文件后台下'!W:W,'总明细 源文件后台下'!E:E,E512,'总明细 源文件后台下'!C:C,"Adjustment",'总明细 源文件后台下'!F:F,"FBA Inventory Reimbursement - Lost:Inbound")</f>
        <v>0</v>
      </c>
      <c r="AR512">
        <f>SUMIFS('总明细 源文件后台下'!W:W,'总明细 源文件后台下'!E:E,E512,'总明细 源文件后台下'!C:C,"Adjustment",'总明细 源文件后台下'!F:F,"FBA Inventory Reimbursement - Lost:Warehouse")</f>
        <v>0</v>
      </c>
      <c r="AS512">
        <f>SUMIFS('总明细 源文件后台下'!W:W,'总明细 源文件后台下'!E:E,E512,'总明细 源文件后台下'!C:C,"Adjustment",'总明细 源文件后台下'!F:F,"Non-subscription Fee Adjustment")</f>
        <v>0</v>
      </c>
      <c r="AT512">
        <f>SUMIFS('总明细 源文件后台下'!W:W,'总明细 源文件后台下'!E:E,E512,'总明细 源文件后台下'!C:C,"Adjustment",'总明细 源文件后台下'!F:F,"FBA Inventory Placement Service Fee")</f>
        <v>0</v>
      </c>
      <c r="AV512">
        <f>SUMIF('FBA Customer Return Per Unit Fe'!B:B,E512,'FBA Customer Return Per Unit Fe'!C:C)</f>
        <v>0</v>
      </c>
      <c r="AX512">
        <f>(SUMIF('仓储费 源文件后台下'!C:C,E512,'仓储费 源文件后台下'!V:V))*-1</f>
        <v>-1.3401999999999998</v>
      </c>
      <c r="AZ512">
        <f>SUMIF('Disposal Fee销毁费用-160.95'!B:B,E512,'Disposal Fee销毁费用-160.95'!D:D)*-1</f>
        <v>0</v>
      </c>
      <c r="BC512">
        <f>IFERROR(VLOOKUP(F512,'优惠券-86.4'!F:I,4,0),0)</f>
        <v>-0.19999999999999998</v>
      </c>
      <c r="BD512">
        <f>IFERROR(VLOOKUP(F512,'早评-120'!E:H,4,0),0)</f>
        <v>-5</v>
      </c>
      <c r="BF512">
        <f t="shared" si="56"/>
        <v>-10.8202</v>
      </c>
      <c r="BG512">
        <f t="shared" si="57"/>
        <v>0</v>
      </c>
      <c r="BH512">
        <f t="shared" si="58"/>
        <v>-70.331299999999999</v>
      </c>
      <c r="BQ512" s="45">
        <f t="shared" si="59"/>
        <v>-70.331299999999999</v>
      </c>
      <c r="BR512">
        <f>SUMIFS('9月销毁明细'!D:D,'9月销毁明细'!A:A,E512,'9月销毁明细'!H:H,"Sellable")</f>
        <v>0</v>
      </c>
      <c r="BS512">
        <f>SUMIFS('9月销毁明细'!G:G,'9月销毁明细'!A:A,E512,'9月销毁明细'!H:H,"Sellable")</f>
        <v>0</v>
      </c>
      <c r="BT512">
        <f>SUMIFS('9月销毁明细'!D:D,'9月销毁明细'!A:A,E512,'9月销毁明细'!H:H,"Unsellable")</f>
        <v>0</v>
      </c>
      <c r="BU512">
        <f>SUMIFS('9月销毁明细'!G:G,'9月销毁明细'!A:A,E512,'9月销毁明细'!H:H,"Unsellable")</f>
        <v>0</v>
      </c>
      <c r="BW512">
        <f>IFERROR(I512*VLOOKUP(F512,'9.3成本表'!C:L,10,0),0)</f>
        <v>0</v>
      </c>
      <c r="BX512">
        <f t="shared" si="60"/>
        <v>0</v>
      </c>
      <c r="CC512" s="45">
        <f t="shared" si="61"/>
        <v>-70.331299999999999</v>
      </c>
      <c r="CD512" s="45">
        <f t="shared" si="62"/>
        <v>0</v>
      </c>
      <c r="CE512" s="45">
        <f t="shared" si="63"/>
        <v>0</v>
      </c>
    </row>
    <row r="513" spans="4:83" x14ac:dyDescent="0.25">
      <c r="D513" s="20" t="s">
        <v>1135</v>
      </c>
      <c r="E513" s="20" t="s">
        <v>1136</v>
      </c>
      <c r="F513" s="20">
        <v>4258</v>
      </c>
      <c r="G513">
        <v>507</v>
      </c>
      <c r="H513" s="20"/>
      <c r="I513">
        <f>SUMIFS('总明细 源文件后台下'!G:G,'总明细 源文件后台下'!E:E,E513,'总明细 源文件后台下'!C:C,"Order")</f>
        <v>0</v>
      </c>
      <c r="J513">
        <f>SUMIFS('总明细 源文件后台下'!M:M,'总明细 源文件后台下'!E:E,E513,'总明细 源文件后台下'!C:C,"Order")</f>
        <v>0</v>
      </c>
      <c r="K513">
        <f>SUMIFS('总明细 源文件后台下'!N:N,'总明细 源文件后台下'!E:E,E513,'总明细 源文件后台下'!C:C,"Order")</f>
        <v>0</v>
      </c>
      <c r="L513">
        <f>SUMIFS('总明细 源文件后台下'!O:O,'总明细 源文件后台下'!E:E,E513,'总明细 源文件后台下'!C:C,"Order")</f>
        <v>0</v>
      </c>
      <c r="M513">
        <f>SUMIFS('总明细 源文件后台下'!P:P,'总明细 源文件后台下'!E:E,E513,'总明细 源文件后台下'!C:C,"Order")</f>
        <v>0</v>
      </c>
      <c r="N513">
        <f>SUMIFS('总明细 源文件后台下'!Q:Q,'总明细 源文件后台下'!E:E,E513,'总明细 源文件后台下'!C:C,"Order")</f>
        <v>0</v>
      </c>
      <c r="O513">
        <f>SUMIFS('总明细 源文件后台下'!R:R,'总明细 源文件后台下'!E:E,E513,'总明细 源文件后台下'!C:C,"Order")</f>
        <v>0</v>
      </c>
      <c r="P513">
        <f>SUMIFS('总明细 源文件后台下'!S:S,'总明细 源文件后台下'!E:E,E513,'总明细 源文件后台下'!C:C,"Order")</f>
        <v>0</v>
      </c>
      <c r="Q513">
        <f>SUMIFS('总明细 源文件后台下'!T:T,'总明细 源文件后台下'!E:E,E513,'总明细 源文件后台下'!C:C,"Order")</f>
        <v>0</v>
      </c>
      <c r="R513">
        <f>SUMIFS('总明细 源文件后台下'!U:U,'总明细 源文件后台下'!E:E,E513,'总明细 源文件后台下'!C:C,"Order")</f>
        <v>0</v>
      </c>
      <c r="S513">
        <f>SUMIFS('总明细 源文件后台下'!V:V,'总明细 源文件后台下'!E:E,E513,'总明细 源文件后台下'!C:C,"Order")</f>
        <v>0</v>
      </c>
      <c r="T513">
        <f>SUMIFS('总明细 源文件后台下'!W:W,'总明细 源文件后台下'!E:E,E513,'总明细 源文件后台下'!C:C,"Order")</f>
        <v>0</v>
      </c>
      <c r="U513">
        <f>SUMIFS('总明细 源文件后台下'!G:G,'总明细 源文件后台下'!E:E,E513,'总明细 源文件后台下'!C:C,"Refund")</f>
        <v>0</v>
      </c>
      <c r="V513">
        <f>SUMIFS('总明细 源文件后台下'!M:M,'总明细 源文件后台下'!E:E,E513,'总明细 源文件后台下'!C:C,"Refund")</f>
        <v>0</v>
      </c>
      <c r="W513">
        <f>SUMIFS('总明细 源文件后台下'!N:N,'总明细 源文件后台下'!E:E,E513,'总明细 源文件后台下'!C:C,"Refund")</f>
        <v>0</v>
      </c>
      <c r="X513">
        <f>SUMIFS('总明细 源文件后台下'!O:O,'总明细 源文件后台下'!E:E,E513,'总明细 源文件后台下'!C:C,"Refund")</f>
        <v>0</v>
      </c>
      <c r="Y513">
        <f>SUMIFS('总明细 源文件后台下'!P:P,'总明细 源文件后台下'!E:E,E513,'总明细 源文件后台下'!C:C,"Refund")</f>
        <v>0</v>
      </c>
      <c r="Z513">
        <f>SUMIFS('总明细 源文件后台下'!Q:Q,'总明细 源文件后台下'!E:E,E513,'总明细 源文件后台下'!C:C,"Refund")</f>
        <v>0</v>
      </c>
      <c r="AA513">
        <f>SUMIFS('总明细 源文件后台下'!R:R,'总明细 源文件后台下'!E:E,E513,'总明细 源文件后台下'!C:C,"Refund")</f>
        <v>0</v>
      </c>
      <c r="AB513">
        <f>SUMIFS('总明细 源文件后台下'!S:S,'总明细 源文件后台下'!E:E,E513,'总明细 源文件后台下'!C:C,"Refund")</f>
        <v>0</v>
      </c>
      <c r="AC513">
        <f>SUMIFS('总明细 源文件后台下'!T:T,'总明细 源文件后台下'!E:E,E513,'总明细 源文件后台下'!C:C,"Refund")</f>
        <v>0</v>
      </c>
      <c r="AD513">
        <f>SUMIFS('总明细 源文件后台下'!U:U,'总明细 源文件后台下'!E:E,E513,'总明细 源文件后台下'!C:C,"Refund")</f>
        <v>0</v>
      </c>
      <c r="AE513">
        <f>SUMIFS('总明细 源文件后台下'!V:V,'总明细 源文件后台下'!E:E,E513,'总明细 源文件后台下'!C:C,"Refund")</f>
        <v>0</v>
      </c>
      <c r="AF513">
        <f>SUMIFS('总明细 源文件后台下'!W:W,'总明细 源文件后台下'!E:E,E513,'总明细 源文件后台下'!C:C,"Refund")</f>
        <v>0</v>
      </c>
      <c r="AK513">
        <f>(SUMIF('广告费 源文件后台下'!G:G,E513,'广告费 源文件后台下'!M:M))*-1</f>
        <v>-0.96</v>
      </c>
      <c r="AL513">
        <f>SUMIFS('总明细 源文件后台下'!W:W,'总明细 源文件后台下'!E:E,E513,'总明细 源文件后台下'!C:C,"Adjustment",'总明细 源文件后台下'!F:F,"FBA Inventory Reimbursement - Customer Return")</f>
        <v>0</v>
      </c>
      <c r="AM513">
        <f>SUMIFS('总明细 源文件后台下'!W:W,'总明细 源文件后台下'!E:E,E513,'总明细 源文件后台下'!C:C,"Adjustment",'总明细 源文件后台下'!F:F,"FBA Inventory Reimbursement - Damaged:Warehouse")</f>
        <v>0</v>
      </c>
      <c r="AN513">
        <f>SUMIFS('总明细 源文件后台下'!W:W,'总明细 源文件后台下'!E:E,E513,'总明细 源文件后台下'!C:C,"Adjustment",'总明细 源文件后台下'!F:F,"FBA Inventory Reimbursement - Customer Service Issue")</f>
        <v>0</v>
      </c>
      <c r="AO513">
        <f>SUMIFS('总明细 源文件后台下'!W:W,'总明细 源文件后台下'!E:E,E513,'总明细 源文件后台下'!C:C,"Adjustment",'总明细 源文件后台下'!F:F,"FBA Inventory Reimbursement - Fee Correction")</f>
        <v>0</v>
      </c>
      <c r="AP513">
        <f>SUMIFS('总明细 源文件后台下'!W:W,'总明细 源文件后台下'!E:E,E513,'总明细 源文件后台下'!C:C,"Adjustment",'总明细 源文件后台下'!F:F,"FBA Inventory Reimbursement - General Adjustment")</f>
        <v>0</v>
      </c>
      <c r="AQ513">
        <f>SUMIFS('总明细 源文件后台下'!W:W,'总明细 源文件后台下'!E:E,E513,'总明细 源文件后台下'!C:C,"Adjustment",'总明细 源文件后台下'!F:F,"FBA Inventory Reimbursement - Lost:Inbound")</f>
        <v>0</v>
      </c>
      <c r="AR513">
        <f>SUMIFS('总明细 源文件后台下'!W:W,'总明细 源文件后台下'!E:E,E513,'总明细 源文件后台下'!C:C,"Adjustment",'总明细 源文件后台下'!F:F,"FBA Inventory Reimbursement - Lost:Warehouse")</f>
        <v>0</v>
      </c>
      <c r="AS513">
        <f>SUMIFS('总明细 源文件后台下'!W:W,'总明细 源文件后台下'!E:E,E513,'总明细 源文件后台下'!C:C,"Adjustment",'总明细 源文件后台下'!F:F,"Non-subscription Fee Adjustment")</f>
        <v>0</v>
      </c>
      <c r="AT513">
        <f>SUMIFS('总明细 源文件后台下'!W:W,'总明细 源文件后台下'!E:E,E513,'总明细 源文件后台下'!C:C,"Adjustment",'总明细 源文件后台下'!F:F,"FBA Inventory Placement Service Fee")</f>
        <v>0</v>
      </c>
      <c r="AV513">
        <f>SUMIF('FBA Customer Return Per Unit Fe'!B:B,E513,'FBA Customer Return Per Unit Fe'!C:C)</f>
        <v>0</v>
      </c>
      <c r="AX513">
        <f>(SUMIF('仓储费 源文件后台下'!C:C,E513,'仓储费 源文件后台下'!V:V))*-1</f>
        <v>-1.5162999999999998</v>
      </c>
      <c r="AZ513">
        <f>SUMIF('Disposal Fee销毁费用-160.95'!B:B,E513,'Disposal Fee销毁费用-160.95'!D:D)*-1</f>
        <v>0</v>
      </c>
      <c r="BC513">
        <f>IFERROR(VLOOKUP(F513,'优惠券-86.4'!F:I,4,0),0)</f>
        <v>-0.19999999999999998</v>
      </c>
      <c r="BD513">
        <f>IFERROR(VLOOKUP(F513,'早评-120'!E:H,4,0),0)</f>
        <v>-5</v>
      </c>
      <c r="BF513">
        <f t="shared" si="56"/>
        <v>-7.6762999999999995</v>
      </c>
      <c r="BG513">
        <f t="shared" si="57"/>
        <v>0</v>
      </c>
      <c r="BH513">
        <f t="shared" si="58"/>
        <v>-49.895949999999999</v>
      </c>
      <c r="BQ513" s="45">
        <f t="shared" si="59"/>
        <v>-49.895949999999999</v>
      </c>
      <c r="BR513">
        <f>SUMIFS('9月销毁明细'!D:D,'9月销毁明细'!A:A,E513,'9月销毁明细'!H:H,"Sellable")</f>
        <v>0</v>
      </c>
      <c r="BS513">
        <f>SUMIFS('9月销毁明细'!G:G,'9月销毁明细'!A:A,E513,'9月销毁明细'!H:H,"Sellable")</f>
        <v>0</v>
      </c>
      <c r="BT513">
        <f>SUMIFS('9月销毁明细'!D:D,'9月销毁明细'!A:A,E513,'9月销毁明细'!H:H,"Unsellable")</f>
        <v>0</v>
      </c>
      <c r="BU513">
        <f>SUMIFS('9月销毁明细'!G:G,'9月销毁明细'!A:A,E513,'9月销毁明细'!H:H,"Unsellable")</f>
        <v>0</v>
      </c>
      <c r="BW513">
        <f>IFERROR(I513*VLOOKUP(F513,'9.3成本表'!C:L,10,0),0)</f>
        <v>0</v>
      </c>
      <c r="BX513">
        <f t="shared" si="60"/>
        <v>0</v>
      </c>
      <c r="CC513" s="45">
        <f t="shared" si="61"/>
        <v>-49.895949999999999</v>
      </c>
      <c r="CD513" s="45">
        <f t="shared" si="62"/>
        <v>0</v>
      </c>
      <c r="CE513" s="45">
        <f t="shared" si="63"/>
        <v>0</v>
      </c>
    </row>
    <row r="514" spans="4:83" x14ac:dyDescent="0.25">
      <c r="D514" s="20" t="s">
        <v>1137</v>
      </c>
      <c r="E514" s="20" t="s">
        <v>1138</v>
      </c>
      <c r="F514" s="20">
        <v>4258</v>
      </c>
      <c r="G514">
        <v>508</v>
      </c>
      <c r="H514" s="20"/>
      <c r="I514">
        <f>SUMIFS('总明细 源文件后台下'!G:G,'总明细 源文件后台下'!E:E,E514,'总明细 源文件后台下'!C:C,"Order")</f>
        <v>1</v>
      </c>
      <c r="J514">
        <f>SUMIFS('总明细 源文件后台下'!M:M,'总明细 源文件后台下'!E:E,E514,'总明细 源文件后台下'!C:C,"Order")</f>
        <v>17.09</v>
      </c>
      <c r="K514">
        <f>SUMIFS('总明细 源文件后台下'!N:N,'总明细 源文件后台下'!E:E,E514,'总明细 源文件后台下'!C:C,"Order")</f>
        <v>0</v>
      </c>
      <c r="L514">
        <f>SUMIFS('总明细 源文件后台下'!O:O,'总明细 源文件后台下'!E:E,E514,'总明细 源文件后台下'!C:C,"Order")</f>
        <v>0</v>
      </c>
      <c r="M514">
        <f>SUMIFS('总明细 源文件后台下'!P:P,'总明细 源文件后台下'!E:E,E514,'总明细 源文件后台下'!C:C,"Order")</f>
        <v>-0.85</v>
      </c>
      <c r="N514">
        <f>SUMIFS('总明细 源文件后台下'!Q:Q,'总明细 源文件后台下'!E:E,E514,'总明细 源文件后台下'!C:C,"Order")</f>
        <v>0</v>
      </c>
      <c r="O514">
        <f>SUMIFS('总明细 源文件后台下'!R:R,'总明细 源文件后台下'!E:E,E514,'总明细 源文件后台下'!C:C,"Order")</f>
        <v>0</v>
      </c>
      <c r="P514">
        <f>SUMIFS('总明细 源文件后台下'!S:S,'总明细 源文件后台下'!E:E,E514,'总明细 源文件后台下'!C:C,"Order")</f>
        <v>-2.76</v>
      </c>
      <c r="Q514">
        <f>SUMIFS('总明细 源文件后台下'!T:T,'总明细 源文件后台下'!E:E,E514,'总明细 源文件后台下'!C:C,"Order")</f>
        <v>-5.66</v>
      </c>
      <c r="R514">
        <f>SUMIFS('总明细 源文件后台下'!U:U,'总明细 源文件后台下'!E:E,E514,'总明细 源文件后台下'!C:C,"Order")</f>
        <v>0</v>
      </c>
      <c r="S514">
        <f>SUMIFS('总明细 源文件后台下'!V:V,'总明细 源文件后台下'!E:E,E514,'总明细 源文件后台下'!C:C,"Order")</f>
        <v>0</v>
      </c>
      <c r="T514">
        <f>SUMIFS('总明细 源文件后台下'!W:W,'总明细 源文件后台下'!E:E,E514,'总明细 源文件后台下'!C:C,"Order")</f>
        <v>7.82</v>
      </c>
      <c r="U514">
        <f>SUMIFS('总明细 源文件后台下'!G:G,'总明细 源文件后台下'!E:E,E514,'总明细 源文件后台下'!C:C,"Refund")</f>
        <v>0</v>
      </c>
      <c r="V514">
        <f>SUMIFS('总明细 源文件后台下'!M:M,'总明细 源文件后台下'!E:E,E514,'总明细 源文件后台下'!C:C,"Refund")</f>
        <v>0</v>
      </c>
      <c r="W514">
        <f>SUMIFS('总明细 源文件后台下'!N:N,'总明细 源文件后台下'!E:E,E514,'总明细 源文件后台下'!C:C,"Refund")</f>
        <v>0</v>
      </c>
      <c r="X514">
        <f>SUMIFS('总明细 源文件后台下'!O:O,'总明细 源文件后台下'!E:E,E514,'总明细 源文件后台下'!C:C,"Refund")</f>
        <v>0</v>
      </c>
      <c r="Y514">
        <f>SUMIFS('总明细 源文件后台下'!P:P,'总明细 源文件后台下'!E:E,E514,'总明细 源文件后台下'!C:C,"Refund")</f>
        <v>0</v>
      </c>
      <c r="Z514">
        <f>SUMIFS('总明细 源文件后台下'!Q:Q,'总明细 源文件后台下'!E:E,E514,'总明细 源文件后台下'!C:C,"Refund")</f>
        <v>0</v>
      </c>
      <c r="AA514">
        <f>SUMIFS('总明细 源文件后台下'!R:R,'总明细 源文件后台下'!E:E,E514,'总明细 源文件后台下'!C:C,"Refund")</f>
        <v>0</v>
      </c>
      <c r="AB514">
        <f>SUMIFS('总明细 源文件后台下'!S:S,'总明细 源文件后台下'!E:E,E514,'总明细 源文件后台下'!C:C,"Refund")</f>
        <v>0</v>
      </c>
      <c r="AC514">
        <f>SUMIFS('总明细 源文件后台下'!T:T,'总明细 源文件后台下'!E:E,E514,'总明细 源文件后台下'!C:C,"Refund")</f>
        <v>0</v>
      </c>
      <c r="AD514">
        <f>SUMIFS('总明细 源文件后台下'!U:U,'总明细 源文件后台下'!E:E,E514,'总明细 源文件后台下'!C:C,"Refund")</f>
        <v>0</v>
      </c>
      <c r="AE514">
        <f>SUMIFS('总明细 源文件后台下'!V:V,'总明细 源文件后台下'!E:E,E514,'总明细 源文件后台下'!C:C,"Refund")</f>
        <v>0</v>
      </c>
      <c r="AF514">
        <f>SUMIFS('总明细 源文件后台下'!W:W,'总明细 源文件后台下'!E:E,E514,'总明细 源文件后台下'!C:C,"Refund")</f>
        <v>0</v>
      </c>
      <c r="AK514">
        <f>(SUMIF('广告费 源文件后台下'!G:G,E514,'广告费 源文件后台下'!M:M))*-1</f>
        <v>-1.48</v>
      </c>
      <c r="AL514">
        <f>SUMIFS('总明细 源文件后台下'!W:W,'总明细 源文件后台下'!E:E,E514,'总明细 源文件后台下'!C:C,"Adjustment",'总明细 源文件后台下'!F:F,"FBA Inventory Reimbursement - Customer Return")</f>
        <v>0</v>
      </c>
      <c r="AM514">
        <f>SUMIFS('总明细 源文件后台下'!W:W,'总明细 源文件后台下'!E:E,E514,'总明细 源文件后台下'!C:C,"Adjustment",'总明细 源文件后台下'!F:F,"FBA Inventory Reimbursement - Damaged:Warehouse")</f>
        <v>0</v>
      </c>
      <c r="AN514">
        <f>SUMIFS('总明细 源文件后台下'!W:W,'总明细 源文件后台下'!E:E,E514,'总明细 源文件后台下'!C:C,"Adjustment",'总明细 源文件后台下'!F:F,"FBA Inventory Reimbursement - Customer Service Issue")</f>
        <v>0</v>
      </c>
      <c r="AO514">
        <f>SUMIFS('总明细 源文件后台下'!W:W,'总明细 源文件后台下'!E:E,E514,'总明细 源文件后台下'!C:C,"Adjustment",'总明细 源文件后台下'!F:F,"FBA Inventory Reimbursement - Fee Correction")</f>
        <v>0</v>
      </c>
      <c r="AP514">
        <f>SUMIFS('总明细 源文件后台下'!W:W,'总明细 源文件后台下'!E:E,E514,'总明细 源文件后台下'!C:C,"Adjustment",'总明细 源文件后台下'!F:F,"FBA Inventory Reimbursement - General Adjustment")</f>
        <v>0</v>
      </c>
      <c r="AQ514">
        <f>SUMIFS('总明细 源文件后台下'!W:W,'总明细 源文件后台下'!E:E,E514,'总明细 源文件后台下'!C:C,"Adjustment",'总明细 源文件后台下'!F:F,"FBA Inventory Reimbursement - Lost:Inbound")</f>
        <v>0</v>
      </c>
      <c r="AR514">
        <f>SUMIFS('总明细 源文件后台下'!W:W,'总明细 源文件后台下'!E:E,E514,'总明细 源文件后台下'!C:C,"Adjustment",'总明细 源文件后台下'!F:F,"FBA Inventory Reimbursement - Lost:Warehouse")</f>
        <v>0</v>
      </c>
      <c r="AS514">
        <f>SUMIFS('总明细 源文件后台下'!W:W,'总明细 源文件后台下'!E:E,E514,'总明细 源文件后台下'!C:C,"Adjustment",'总明细 源文件后台下'!F:F,"Non-subscription Fee Adjustment")</f>
        <v>0</v>
      </c>
      <c r="AT514">
        <f>SUMIFS('总明细 源文件后台下'!W:W,'总明细 源文件后台下'!E:E,E514,'总明细 源文件后台下'!C:C,"Adjustment",'总明细 源文件后台下'!F:F,"FBA Inventory Placement Service Fee")</f>
        <v>0</v>
      </c>
      <c r="AV514">
        <f>SUMIF('FBA Customer Return Per Unit Fe'!B:B,E514,'FBA Customer Return Per Unit Fe'!C:C)</f>
        <v>0</v>
      </c>
      <c r="AX514">
        <f>(SUMIF('仓储费 源文件后台下'!C:C,E514,'仓储费 源文件后台下'!V:V))*-1</f>
        <v>-1.6491999999999998</v>
      </c>
      <c r="AZ514">
        <f>SUMIF('Disposal Fee销毁费用-160.95'!B:B,E514,'Disposal Fee销毁费用-160.95'!D:D)*-1</f>
        <v>0</v>
      </c>
      <c r="BC514">
        <f>IFERROR(VLOOKUP(F514,'优惠券-86.4'!F:I,4,0),0)</f>
        <v>-0.19999999999999998</v>
      </c>
      <c r="BD514">
        <f>IFERROR(VLOOKUP(F514,'早评-120'!E:H,4,0),0)</f>
        <v>-5</v>
      </c>
      <c r="BF514">
        <f t="shared" si="56"/>
        <v>-0.50919999999999987</v>
      </c>
      <c r="BG514">
        <f t="shared" si="57"/>
        <v>-2.9795201872440016E-2</v>
      </c>
      <c r="BH514">
        <f t="shared" si="58"/>
        <v>-3.3097999999999992</v>
      </c>
      <c r="BQ514" s="45">
        <f t="shared" si="59"/>
        <v>-3.3097999999999992</v>
      </c>
      <c r="BR514">
        <f>SUMIFS('9月销毁明细'!D:D,'9月销毁明细'!A:A,E514,'9月销毁明细'!H:H,"Sellable")</f>
        <v>0</v>
      </c>
      <c r="BS514">
        <f>SUMIFS('9月销毁明细'!G:G,'9月销毁明细'!A:A,E514,'9月销毁明细'!H:H,"Sellable")</f>
        <v>0</v>
      </c>
      <c r="BT514">
        <f>SUMIFS('9月销毁明细'!D:D,'9月销毁明细'!A:A,E514,'9月销毁明细'!H:H,"Unsellable")</f>
        <v>0</v>
      </c>
      <c r="BU514">
        <f>SUMIFS('9月销毁明细'!G:G,'9月销毁明细'!A:A,E514,'9月销毁明细'!H:H,"Unsellable")</f>
        <v>0</v>
      </c>
      <c r="BW514">
        <f>IFERROR(I514*VLOOKUP(F514,'9.3成本表'!C:L,10,0),0)</f>
        <v>18.899999999999999</v>
      </c>
      <c r="BX514">
        <f t="shared" si="60"/>
        <v>13.26</v>
      </c>
      <c r="CC514" s="45">
        <f t="shared" si="61"/>
        <v>-35.469799999999999</v>
      </c>
      <c r="CD514" s="45">
        <f t="shared" si="62"/>
        <v>-0.31930323626052126</v>
      </c>
      <c r="CE514" s="45">
        <f t="shared" si="63"/>
        <v>-1.1029166666666668</v>
      </c>
    </row>
    <row r="515" spans="4:83" x14ac:dyDescent="0.25">
      <c r="D515" s="20" t="s">
        <v>1139</v>
      </c>
      <c r="E515" s="20" t="s">
        <v>1140</v>
      </c>
      <c r="F515" s="20">
        <v>4258</v>
      </c>
      <c r="G515">
        <v>509</v>
      </c>
      <c r="H515" s="20"/>
      <c r="I515">
        <f>SUMIFS('总明细 源文件后台下'!G:G,'总明细 源文件后台下'!E:E,E515,'总明细 源文件后台下'!C:C,"Order")</f>
        <v>0</v>
      </c>
      <c r="J515">
        <f>SUMIFS('总明细 源文件后台下'!M:M,'总明细 源文件后台下'!E:E,E515,'总明细 源文件后台下'!C:C,"Order")</f>
        <v>0</v>
      </c>
      <c r="K515">
        <f>SUMIFS('总明细 源文件后台下'!N:N,'总明细 源文件后台下'!E:E,E515,'总明细 源文件后台下'!C:C,"Order")</f>
        <v>0</v>
      </c>
      <c r="L515">
        <f>SUMIFS('总明细 源文件后台下'!O:O,'总明细 源文件后台下'!E:E,E515,'总明细 源文件后台下'!C:C,"Order")</f>
        <v>0</v>
      </c>
      <c r="M515">
        <f>SUMIFS('总明细 源文件后台下'!P:P,'总明细 源文件后台下'!E:E,E515,'总明细 源文件后台下'!C:C,"Order")</f>
        <v>0</v>
      </c>
      <c r="N515">
        <f>SUMIFS('总明细 源文件后台下'!Q:Q,'总明细 源文件后台下'!E:E,E515,'总明细 源文件后台下'!C:C,"Order")</f>
        <v>0</v>
      </c>
      <c r="O515">
        <f>SUMIFS('总明细 源文件后台下'!R:R,'总明细 源文件后台下'!E:E,E515,'总明细 源文件后台下'!C:C,"Order")</f>
        <v>0</v>
      </c>
      <c r="P515">
        <f>SUMIFS('总明细 源文件后台下'!S:S,'总明细 源文件后台下'!E:E,E515,'总明细 源文件后台下'!C:C,"Order")</f>
        <v>0</v>
      </c>
      <c r="Q515">
        <f>SUMIFS('总明细 源文件后台下'!T:T,'总明细 源文件后台下'!E:E,E515,'总明细 源文件后台下'!C:C,"Order")</f>
        <v>0</v>
      </c>
      <c r="R515">
        <f>SUMIFS('总明细 源文件后台下'!U:U,'总明细 源文件后台下'!E:E,E515,'总明细 源文件后台下'!C:C,"Order")</f>
        <v>0</v>
      </c>
      <c r="S515">
        <f>SUMIFS('总明细 源文件后台下'!V:V,'总明细 源文件后台下'!E:E,E515,'总明细 源文件后台下'!C:C,"Order")</f>
        <v>0</v>
      </c>
      <c r="T515">
        <f>SUMIFS('总明细 源文件后台下'!W:W,'总明细 源文件后台下'!E:E,E515,'总明细 源文件后台下'!C:C,"Order")</f>
        <v>0</v>
      </c>
      <c r="U515">
        <f>SUMIFS('总明细 源文件后台下'!G:G,'总明细 源文件后台下'!E:E,E515,'总明细 源文件后台下'!C:C,"Refund")</f>
        <v>0</v>
      </c>
      <c r="V515">
        <f>SUMIFS('总明细 源文件后台下'!M:M,'总明细 源文件后台下'!E:E,E515,'总明细 源文件后台下'!C:C,"Refund")</f>
        <v>0</v>
      </c>
      <c r="W515">
        <f>SUMIFS('总明细 源文件后台下'!N:N,'总明细 源文件后台下'!E:E,E515,'总明细 源文件后台下'!C:C,"Refund")</f>
        <v>0</v>
      </c>
      <c r="X515">
        <f>SUMIFS('总明细 源文件后台下'!O:O,'总明细 源文件后台下'!E:E,E515,'总明细 源文件后台下'!C:C,"Refund")</f>
        <v>0</v>
      </c>
      <c r="Y515">
        <f>SUMIFS('总明细 源文件后台下'!P:P,'总明细 源文件后台下'!E:E,E515,'总明细 源文件后台下'!C:C,"Refund")</f>
        <v>0</v>
      </c>
      <c r="Z515">
        <f>SUMIFS('总明细 源文件后台下'!Q:Q,'总明细 源文件后台下'!E:E,E515,'总明细 源文件后台下'!C:C,"Refund")</f>
        <v>0</v>
      </c>
      <c r="AA515">
        <f>SUMIFS('总明细 源文件后台下'!R:R,'总明细 源文件后台下'!E:E,E515,'总明细 源文件后台下'!C:C,"Refund")</f>
        <v>0</v>
      </c>
      <c r="AB515">
        <f>SUMIFS('总明细 源文件后台下'!S:S,'总明细 源文件后台下'!E:E,E515,'总明细 源文件后台下'!C:C,"Refund")</f>
        <v>0</v>
      </c>
      <c r="AC515">
        <f>SUMIFS('总明细 源文件后台下'!T:T,'总明细 源文件后台下'!E:E,E515,'总明细 源文件后台下'!C:C,"Refund")</f>
        <v>0</v>
      </c>
      <c r="AD515">
        <f>SUMIFS('总明细 源文件后台下'!U:U,'总明细 源文件后台下'!E:E,E515,'总明细 源文件后台下'!C:C,"Refund")</f>
        <v>0</v>
      </c>
      <c r="AE515">
        <f>SUMIFS('总明细 源文件后台下'!V:V,'总明细 源文件后台下'!E:E,E515,'总明细 源文件后台下'!C:C,"Refund")</f>
        <v>0</v>
      </c>
      <c r="AF515">
        <f>SUMIFS('总明细 源文件后台下'!W:W,'总明细 源文件后台下'!E:E,E515,'总明细 源文件后台下'!C:C,"Refund")</f>
        <v>0</v>
      </c>
      <c r="AK515">
        <f>(SUMIF('广告费 源文件后台下'!G:G,E515,'广告费 源文件后台下'!M:M))*-1</f>
        <v>-15.41</v>
      </c>
      <c r="AL515">
        <f>SUMIFS('总明细 源文件后台下'!W:W,'总明细 源文件后台下'!E:E,E515,'总明细 源文件后台下'!C:C,"Adjustment",'总明细 源文件后台下'!F:F,"FBA Inventory Reimbursement - Customer Return")</f>
        <v>0</v>
      </c>
      <c r="AM515">
        <f>SUMIFS('总明细 源文件后台下'!W:W,'总明细 源文件后台下'!E:E,E515,'总明细 源文件后台下'!C:C,"Adjustment",'总明细 源文件后台下'!F:F,"FBA Inventory Reimbursement - Damaged:Warehouse")</f>
        <v>0</v>
      </c>
      <c r="AN515">
        <f>SUMIFS('总明细 源文件后台下'!W:W,'总明细 源文件后台下'!E:E,E515,'总明细 源文件后台下'!C:C,"Adjustment",'总明细 源文件后台下'!F:F,"FBA Inventory Reimbursement - Customer Service Issue")</f>
        <v>0</v>
      </c>
      <c r="AO515">
        <f>SUMIFS('总明细 源文件后台下'!W:W,'总明细 源文件后台下'!E:E,E515,'总明细 源文件后台下'!C:C,"Adjustment",'总明细 源文件后台下'!F:F,"FBA Inventory Reimbursement - Fee Correction")</f>
        <v>0</v>
      </c>
      <c r="AP515">
        <f>SUMIFS('总明细 源文件后台下'!W:W,'总明细 源文件后台下'!E:E,E515,'总明细 源文件后台下'!C:C,"Adjustment",'总明细 源文件后台下'!F:F,"FBA Inventory Reimbursement - General Adjustment")</f>
        <v>0</v>
      </c>
      <c r="AQ515">
        <f>SUMIFS('总明细 源文件后台下'!W:W,'总明细 源文件后台下'!E:E,E515,'总明细 源文件后台下'!C:C,"Adjustment",'总明细 源文件后台下'!F:F,"FBA Inventory Reimbursement - Lost:Inbound")</f>
        <v>0</v>
      </c>
      <c r="AR515">
        <f>SUMIFS('总明细 源文件后台下'!W:W,'总明细 源文件后台下'!E:E,E515,'总明细 源文件后台下'!C:C,"Adjustment",'总明细 源文件后台下'!F:F,"FBA Inventory Reimbursement - Lost:Warehouse")</f>
        <v>0</v>
      </c>
      <c r="AS515">
        <f>SUMIFS('总明细 源文件后台下'!W:W,'总明细 源文件后台下'!E:E,E515,'总明细 源文件后台下'!C:C,"Adjustment",'总明细 源文件后台下'!F:F,"Non-subscription Fee Adjustment")</f>
        <v>0</v>
      </c>
      <c r="AT515">
        <f>SUMIFS('总明细 源文件后台下'!W:W,'总明细 源文件后台下'!E:E,E515,'总明细 源文件后台下'!C:C,"Adjustment",'总明细 源文件后台下'!F:F,"FBA Inventory Placement Service Fee")</f>
        <v>0</v>
      </c>
      <c r="AV515">
        <f>SUMIF('FBA Customer Return Per Unit Fe'!B:B,E515,'FBA Customer Return Per Unit Fe'!C:C)</f>
        <v>0</v>
      </c>
      <c r="AX515">
        <f>(SUMIF('仓储费 源文件后台下'!C:C,E515,'仓储费 源文件后台下'!V:V))*-1</f>
        <v>-1.4664999999999997</v>
      </c>
      <c r="AZ515">
        <f>SUMIF('Disposal Fee销毁费用-160.95'!B:B,E515,'Disposal Fee销毁费用-160.95'!D:D)*-1</f>
        <v>0</v>
      </c>
      <c r="BC515">
        <f>IFERROR(VLOOKUP(F515,'优惠券-86.4'!F:I,4,0),0)</f>
        <v>-0.19999999999999998</v>
      </c>
      <c r="BD515">
        <f>IFERROR(VLOOKUP(F515,'早评-120'!E:H,4,0),0)</f>
        <v>-5</v>
      </c>
      <c r="BF515">
        <f t="shared" si="56"/>
        <v>-22.076499999999999</v>
      </c>
      <c r="BG515">
        <f t="shared" si="57"/>
        <v>0</v>
      </c>
      <c r="BH515">
        <f t="shared" si="58"/>
        <v>-143.49725000000001</v>
      </c>
      <c r="BQ515" s="45">
        <f t="shared" si="59"/>
        <v>-143.49725000000001</v>
      </c>
      <c r="BR515">
        <f>SUMIFS('9月销毁明细'!D:D,'9月销毁明细'!A:A,E515,'9月销毁明细'!H:H,"Sellable")</f>
        <v>0</v>
      </c>
      <c r="BS515">
        <f>SUMIFS('9月销毁明细'!G:G,'9月销毁明细'!A:A,E515,'9月销毁明细'!H:H,"Sellable")</f>
        <v>0</v>
      </c>
      <c r="BT515">
        <f>SUMIFS('9月销毁明细'!D:D,'9月销毁明细'!A:A,E515,'9月销毁明细'!H:H,"Unsellable")</f>
        <v>0</v>
      </c>
      <c r="BU515">
        <f>SUMIFS('9月销毁明细'!G:G,'9月销毁明细'!A:A,E515,'9月销毁明细'!H:H,"Unsellable")</f>
        <v>0</v>
      </c>
      <c r="BW515">
        <f>IFERROR(I515*VLOOKUP(F515,'9.3成本表'!C:L,10,0),0)</f>
        <v>0</v>
      </c>
      <c r="BX515">
        <f t="shared" si="60"/>
        <v>0</v>
      </c>
      <c r="CC515" s="45">
        <f t="shared" si="61"/>
        <v>-143.49725000000001</v>
      </c>
      <c r="CD515" s="45">
        <f t="shared" si="62"/>
        <v>0</v>
      </c>
      <c r="CE515" s="45">
        <f t="shared" si="63"/>
        <v>0</v>
      </c>
    </row>
    <row r="516" spans="4:83" x14ac:dyDescent="0.25">
      <c r="D516" s="20" t="s">
        <v>1141</v>
      </c>
      <c r="E516" s="20" t="s">
        <v>1142</v>
      </c>
      <c r="F516" s="20">
        <v>4259</v>
      </c>
      <c r="G516">
        <v>510</v>
      </c>
      <c r="H516" s="20"/>
      <c r="I516">
        <f>SUMIFS('总明细 源文件后台下'!G:G,'总明细 源文件后台下'!E:E,E516,'总明细 源文件后台下'!C:C,"Order")</f>
        <v>1</v>
      </c>
      <c r="J516">
        <f>SUMIFS('总明细 源文件后台下'!M:M,'总明细 源文件后台下'!E:E,E516,'总明细 源文件后台下'!C:C,"Order")</f>
        <v>17.09</v>
      </c>
      <c r="K516">
        <f>SUMIFS('总明细 源文件后台下'!N:N,'总明细 源文件后台下'!E:E,E516,'总明细 源文件后台下'!C:C,"Order")</f>
        <v>0</v>
      </c>
      <c r="L516">
        <f>SUMIFS('总明细 源文件后台下'!O:O,'总明细 源文件后台下'!E:E,E516,'总明细 源文件后台下'!C:C,"Order")</f>
        <v>0</v>
      </c>
      <c r="M516">
        <f>SUMIFS('总明细 源文件后台下'!P:P,'总明细 源文件后台下'!E:E,E516,'总明细 源文件后台下'!C:C,"Order")</f>
        <v>-0.75</v>
      </c>
      <c r="N516">
        <f>SUMIFS('总明细 源文件后台下'!Q:Q,'总明细 源文件后台下'!E:E,E516,'总明细 源文件后台下'!C:C,"Order")</f>
        <v>0</v>
      </c>
      <c r="O516">
        <f>SUMIFS('总明细 源文件后台下'!R:R,'总明细 源文件后台下'!E:E,E516,'总明细 源文件后台下'!C:C,"Order")</f>
        <v>0</v>
      </c>
      <c r="P516">
        <f>SUMIFS('总明细 源文件后台下'!S:S,'总明细 源文件后台下'!E:E,E516,'总明细 源文件后台下'!C:C,"Order")</f>
        <v>-2.78</v>
      </c>
      <c r="Q516">
        <f>SUMIFS('总明细 源文件后台下'!T:T,'总明细 源文件后台下'!E:E,E516,'总明细 源文件后台下'!C:C,"Order")</f>
        <v>-3.68</v>
      </c>
      <c r="R516">
        <f>SUMIFS('总明细 源文件后台下'!U:U,'总明细 源文件后台下'!E:E,E516,'总明细 源文件后台下'!C:C,"Order")</f>
        <v>0</v>
      </c>
      <c r="S516">
        <f>SUMIFS('总明细 源文件后台下'!V:V,'总明细 源文件后台下'!E:E,E516,'总明细 源文件后台下'!C:C,"Order")</f>
        <v>0</v>
      </c>
      <c r="T516">
        <f>SUMIFS('总明细 源文件后台下'!W:W,'总明细 源文件后台下'!E:E,E516,'总明细 源文件后台下'!C:C,"Order")</f>
        <v>9.8800000000000008</v>
      </c>
      <c r="U516">
        <f>SUMIFS('总明细 源文件后台下'!G:G,'总明细 源文件后台下'!E:E,E516,'总明细 源文件后台下'!C:C,"Refund")</f>
        <v>0</v>
      </c>
      <c r="V516">
        <f>SUMIFS('总明细 源文件后台下'!M:M,'总明细 源文件后台下'!E:E,E516,'总明细 源文件后台下'!C:C,"Refund")</f>
        <v>0</v>
      </c>
      <c r="W516">
        <f>SUMIFS('总明细 源文件后台下'!N:N,'总明细 源文件后台下'!E:E,E516,'总明细 源文件后台下'!C:C,"Refund")</f>
        <v>0</v>
      </c>
      <c r="X516">
        <f>SUMIFS('总明细 源文件后台下'!O:O,'总明细 源文件后台下'!E:E,E516,'总明细 源文件后台下'!C:C,"Refund")</f>
        <v>0</v>
      </c>
      <c r="Y516">
        <f>SUMIFS('总明细 源文件后台下'!P:P,'总明细 源文件后台下'!E:E,E516,'总明细 源文件后台下'!C:C,"Refund")</f>
        <v>0</v>
      </c>
      <c r="Z516">
        <f>SUMIFS('总明细 源文件后台下'!Q:Q,'总明细 源文件后台下'!E:E,E516,'总明细 源文件后台下'!C:C,"Refund")</f>
        <v>0</v>
      </c>
      <c r="AA516">
        <f>SUMIFS('总明细 源文件后台下'!R:R,'总明细 源文件后台下'!E:E,E516,'总明细 源文件后台下'!C:C,"Refund")</f>
        <v>0</v>
      </c>
      <c r="AB516">
        <f>SUMIFS('总明细 源文件后台下'!S:S,'总明细 源文件后台下'!E:E,E516,'总明细 源文件后台下'!C:C,"Refund")</f>
        <v>0</v>
      </c>
      <c r="AC516">
        <f>SUMIFS('总明细 源文件后台下'!T:T,'总明细 源文件后台下'!E:E,E516,'总明细 源文件后台下'!C:C,"Refund")</f>
        <v>0</v>
      </c>
      <c r="AD516">
        <f>SUMIFS('总明细 源文件后台下'!U:U,'总明细 源文件后台下'!E:E,E516,'总明细 源文件后台下'!C:C,"Refund")</f>
        <v>0</v>
      </c>
      <c r="AE516">
        <f>SUMIFS('总明细 源文件后台下'!V:V,'总明细 源文件后台下'!E:E,E516,'总明细 源文件后台下'!C:C,"Refund")</f>
        <v>0</v>
      </c>
      <c r="AF516">
        <f>SUMIFS('总明细 源文件后台下'!W:W,'总明细 源文件后台下'!E:E,E516,'总明细 源文件后台下'!C:C,"Refund")</f>
        <v>0</v>
      </c>
      <c r="AK516">
        <f>(SUMIF('广告费 源文件后台下'!G:G,E516,'广告费 源文件后台下'!M:M))*-1</f>
        <v>-0.48</v>
      </c>
      <c r="AL516">
        <f>SUMIFS('总明细 源文件后台下'!W:W,'总明细 源文件后台下'!E:E,E516,'总明细 源文件后台下'!C:C,"Adjustment",'总明细 源文件后台下'!F:F,"FBA Inventory Reimbursement - Customer Return")</f>
        <v>0</v>
      </c>
      <c r="AM516">
        <f>SUMIFS('总明细 源文件后台下'!W:W,'总明细 源文件后台下'!E:E,E516,'总明细 源文件后台下'!C:C,"Adjustment",'总明细 源文件后台下'!F:F,"FBA Inventory Reimbursement - Damaged:Warehouse")</f>
        <v>0</v>
      </c>
      <c r="AN516">
        <f>SUMIFS('总明细 源文件后台下'!W:W,'总明细 源文件后台下'!E:E,E516,'总明细 源文件后台下'!C:C,"Adjustment",'总明细 源文件后台下'!F:F,"FBA Inventory Reimbursement - Customer Service Issue")</f>
        <v>0</v>
      </c>
      <c r="AO516">
        <f>SUMIFS('总明细 源文件后台下'!W:W,'总明细 源文件后台下'!E:E,E516,'总明细 源文件后台下'!C:C,"Adjustment",'总明细 源文件后台下'!F:F,"FBA Inventory Reimbursement - Fee Correction")</f>
        <v>0</v>
      </c>
      <c r="AP516">
        <f>SUMIFS('总明细 源文件后台下'!W:W,'总明细 源文件后台下'!E:E,E516,'总明细 源文件后台下'!C:C,"Adjustment",'总明细 源文件后台下'!F:F,"FBA Inventory Reimbursement - General Adjustment")</f>
        <v>0</v>
      </c>
      <c r="AQ516">
        <f>SUMIFS('总明细 源文件后台下'!W:W,'总明细 源文件后台下'!E:E,E516,'总明细 源文件后台下'!C:C,"Adjustment",'总明细 源文件后台下'!F:F,"FBA Inventory Reimbursement - Lost:Inbound")</f>
        <v>0</v>
      </c>
      <c r="AR516">
        <f>SUMIFS('总明细 源文件后台下'!W:W,'总明细 源文件后台下'!E:E,E516,'总明细 源文件后台下'!C:C,"Adjustment",'总明细 源文件后台下'!F:F,"FBA Inventory Reimbursement - Lost:Warehouse")</f>
        <v>0</v>
      </c>
      <c r="AS516">
        <f>SUMIFS('总明细 源文件后台下'!W:W,'总明细 源文件后台下'!E:E,E516,'总明细 源文件后台下'!C:C,"Adjustment",'总明细 源文件后台下'!F:F,"Non-subscription Fee Adjustment")</f>
        <v>0</v>
      </c>
      <c r="AT516">
        <f>SUMIFS('总明细 源文件后台下'!W:W,'总明细 源文件后台下'!E:E,E516,'总明细 源文件后台下'!C:C,"Adjustment",'总明细 源文件后台下'!F:F,"FBA Inventory Placement Service Fee")</f>
        <v>0</v>
      </c>
      <c r="AV516">
        <f>SUMIF('FBA Customer Return Per Unit Fe'!B:B,E516,'FBA Customer Return Per Unit Fe'!C:C)</f>
        <v>0</v>
      </c>
      <c r="AX516">
        <f>(SUMIF('仓储费 源文件后台下'!C:C,E516,'仓储费 源文件后台下'!V:V))*-1</f>
        <v>-1.1190000000000002</v>
      </c>
      <c r="AZ516">
        <f>SUMIF('Disposal Fee销毁费用-160.95'!B:B,E516,'Disposal Fee销毁费用-160.95'!D:D)*-1</f>
        <v>0</v>
      </c>
      <c r="BC516">
        <f>IFERROR(VLOOKUP(F516,'优惠券-86.4'!F:I,4,0),0)</f>
        <v>-0.19999999999999998</v>
      </c>
      <c r="BD516">
        <f>IFERROR(VLOOKUP(F516,'早评-120'!E:H,4,0),0)</f>
        <v>0</v>
      </c>
      <c r="BF516">
        <f t="shared" si="56"/>
        <v>8.0810000000000013</v>
      </c>
      <c r="BG516">
        <f t="shared" si="57"/>
        <v>0.47284961966062034</v>
      </c>
      <c r="BH516">
        <f t="shared" si="58"/>
        <v>52.526500000000006</v>
      </c>
      <c r="BQ516" s="45">
        <f t="shared" si="59"/>
        <v>52.526500000000006</v>
      </c>
      <c r="BR516">
        <f>SUMIFS('9月销毁明细'!D:D,'9月销毁明细'!A:A,E516,'9月销毁明细'!H:H,"Sellable")</f>
        <v>0</v>
      </c>
      <c r="BS516">
        <f>SUMIFS('9月销毁明细'!G:G,'9月销毁明细'!A:A,E516,'9月销毁明细'!H:H,"Sellable")</f>
        <v>0</v>
      </c>
      <c r="BT516">
        <f>SUMIFS('9月销毁明细'!D:D,'9月销毁明细'!A:A,E516,'9月销毁明细'!H:H,"Unsellable")</f>
        <v>0</v>
      </c>
      <c r="BU516">
        <f>SUMIFS('9月销毁明细'!G:G,'9月销毁明细'!A:A,E516,'9月销毁明细'!H:H,"Unsellable")</f>
        <v>0</v>
      </c>
      <c r="BW516">
        <f>IFERROR(I516*VLOOKUP(F516,'9.3成本表'!C:L,10,0),0)</f>
        <v>15.4</v>
      </c>
      <c r="BX516">
        <f t="shared" si="60"/>
        <v>13.26</v>
      </c>
      <c r="CC516" s="45">
        <f t="shared" si="61"/>
        <v>23.866500000000009</v>
      </c>
      <c r="CD516" s="45">
        <f t="shared" si="62"/>
        <v>0.21484898951253553</v>
      </c>
      <c r="CE516" s="45">
        <f t="shared" si="63"/>
        <v>0.83274598743893957</v>
      </c>
    </row>
    <row r="517" spans="4:83" x14ac:dyDescent="0.25">
      <c r="D517" s="20" t="s">
        <v>1143</v>
      </c>
      <c r="E517" s="20" t="s">
        <v>1144</v>
      </c>
      <c r="F517" s="20">
        <v>4259</v>
      </c>
      <c r="G517">
        <v>511</v>
      </c>
      <c r="H517" s="20"/>
      <c r="I517">
        <f>SUMIFS('总明细 源文件后台下'!G:G,'总明细 源文件后台下'!E:E,E517,'总明细 源文件后台下'!C:C,"Order")</f>
        <v>0</v>
      </c>
      <c r="J517">
        <f>SUMIFS('总明细 源文件后台下'!M:M,'总明细 源文件后台下'!E:E,E517,'总明细 源文件后台下'!C:C,"Order")</f>
        <v>0</v>
      </c>
      <c r="K517">
        <f>SUMIFS('总明细 源文件后台下'!N:N,'总明细 源文件后台下'!E:E,E517,'总明细 源文件后台下'!C:C,"Order")</f>
        <v>0</v>
      </c>
      <c r="L517">
        <f>SUMIFS('总明细 源文件后台下'!O:O,'总明细 源文件后台下'!E:E,E517,'总明细 源文件后台下'!C:C,"Order")</f>
        <v>0</v>
      </c>
      <c r="M517">
        <f>SUMIFS('总明细 源文件后台下'!P:P,'总明细 源文件后台下'!E:E,E517,'总明细 源文件后台下'!C:C,"Order")</f>
        <v>0</v>
      </c>
      <c r="N517">
        <f>SUMIFS('总明细 源文件后台下'!Q:Q,'总明细 源文件后台下'!E:E,E517,'总明细 源文件后台下'!C:C,"Order")</f>
        <v>0</v>
      </c>
      <c r="O517">
        <f>SUMIFS('总明细 源文件后台下'!R:R,'总明细 源文件后台下'!E:E,E517,'总明细 源文件后台下'!C:C,"Order")</f>
        <v>0</v>
      </c>
      <c r="P517">
        <f>SUMIFS('总明细 源文件后台下'!S:S,'总明细 源文件后台下'!E:E,E517,'总明细 源文件后台下'!C:C,"Order")</f>
        <v>0</v>
      </c>
      <c r="Q517">
        <f>SUMIFS('总明细 源文件后台下'!T:T,'总明细 源文件后台下'!E:E,E517,'总明细 源文件后台下'!C:C,"Order")</f>
        <v>0</v>
      </c>
      <c r="R517">
        <f>SUMIFS('总明细 源文件后台下'!U:U,'总明细 源文件后台下'!E:E,E517,'总明细 源文件后台下'!C:C,"Order")</f>
        <v>0</v>
      </c>
      <c r="S517">
        <f>SUMIFS('总明细 源文件后台下'!V:V,'总明细 源文件后台下'!E:E,E517,'总明细 源文件后台下'!C:C,"Order")</f>
        <v>0</v>
      </c>
      <c r="T517">
        <f>SUMIFS('总明细 源文件后台下'!W:W,'总明细 源文件后台下'!E:E,E517,'总明细 源文件后台下'!C:C,"Order")</f>
        <v>0</v>
      </c>
      <c r="U517">
        <f>SUMIFS('总明细 源文件后台下'!G:G,'总明细 源文件后台下'!E:E,E517,'总明细 源文件后台下'!C:C,"Refund")</f>
        <v>0</v>
      </c>
      <c r="V517">
        <f>SUMIFS('总明细 源文件后台下'!M:M,'总明细 源文件后台下'!E:E,E517,'总明细 源文件后台下'!C:C,"Refund")</f>
        <v>0</v>
      </c>
      <c r="W517">
        <f>SUMIFS('总明细 源文件后台下'!N:N,'总明细 源文件后台下'!E:E,E517,'总明细 源文件后台下'!C:C,"Refund")</f>
        <v>0</v>
      </c>
      <c r="X517">
        <f>SUMIFS('总明细 源文件后台下'!O:O,'总明细 源文件后台下'!E:E,E517,'总明细 源文件后台下'!C:C,"Refund")</f>
        <v>0</v>
      </c>
      <c r="Y517">
        <f>SUMIFS('总明细 源文件后台下'!P:P,'总明细 源文件后台下'!E:E,E517,'总明细 源文件后台下'!C:C,"Refund")</f>
        <v>0</v>
      </c>
      <c r="Z517">
        <f>SUMIFS('总明细 源文件后台下'!Q:Q,'总明细 源文件后台下'!E:E,E517,'总明细 源文件后台下'!C:C,"Refund")</f>
        <v>0</v>
      </c>
      <c r="AA517">
        <f>SUMIFS('总明细 源文件后台下'!R:R,'总明细 源文件后台下'!E:E,E517,'总明细 源文件后台下'!C:C,"Refund")</f>
        <v>0</v>
      </c>
      <c r="AB517">
        <f>SUMIFS('总明细 源文件后台下'!S:S,'总明细 源文件后台下'!E:E,E517,'总明细 源文件后台下'!C:C,"Refund")</f>
        <v>0</v>
      </c>
      <c r="AC517">
        <f>SUMIFS('总明细 源文件后台下'!T:T,'总明细 源文件后台下'!E:E,E517,'总明细 源文件后台下'!C:C,"Refund")</f>
        <v>0</v>
      </c>
      <c r="AD517">
        <f>SUMIFS('总明细 源文件后台下'!U:U,'总明细 源文件后台下'!E:E,E517,'总明细 源文件后台下'!C:C,"Refund")</f>
        <v>0</v>
      </c>
      <c r="AE517">
        <f>SUMIFS('总明细 源文件后台下'!V:V,'总明细 源文件后台下'!E:E,E517,'总明细 源文件后台下'!C:C,"Refund")</f>
        <v>0</v>
      </c>
      <c r="AF517">
        <f>SUMIFS('总明细 源文件后台下'!W:W,'总明细 源文件后台下'!E:E,E517,'总明细 源文件后台下'!C:C,"Refund")</f>
        <v>0</v>
      </c>
      <c r="AK517">
        <f>(SUMIF('广告费 源文件后台下'!G:G,E517,'广告费 源文件后台下'!M:M))*-1</f>
        <v>-0.63</v>
      </c>
      <c r="AL517">
        <f>SUMIFS('总明细 源文件后台下'!W:W,'总明细 源文件后台下'!E:E,E517,'总明细 源文件后台下'!C:C,"Adjustment",'总明细 源文件后台下'!F:F,"FBA Inventory Reimbursement - Customer Return")</f>
        <v>0</v>
      </c>
      <c r="AM517">
        <f>SUMIFS('总明细 源文件后台下'!W:W,'总明细 源文件后台下'!E:E,E517,'总明细 源文件后台下'!C:C,"Adjustment",'总明细 源文件后台下'!F:F,"FBA Inventory Reimbursement - Damaged:Warehouse")</f>
        <v>0</v>
      </c>
      <c r="AN517">
        <f>SUMIFS('总明细 源文件后台下'!W:W,'总明细 源文件后台下'!E:E,E517,'总明细 源文件后台下'!C:C,"Adjustment",'总明细 源文件后台下'!F:F,"FBA Inventory Reimbursement - Customer Service Issue")</f>
        <v>0</v>
      </c>
      <c r="AO517">
        <f>SUMIFS('总明细 源文件后台下'!W:W,'总明细 源文件后台下'!E:E,E517,'总明细 源文件后台下'!C:C,"Adjustment",'总明细 源文件后台下'!F:F,"FBA Inventory Reimbursement - Fee Correction")</f>
        <v>0</v>
      </c>
      <c r="AP517">
        <f>SUMIFS('总明细 源文件后台下'!W:W,'总明细 源文件后台下'!E:E,E517,'总明细 源文件后台下'!C:C,"Adjustment",'总明细 源文件后台下'!F:F,"FBA Inventory Reimbursement - General Adjustment")</f>
        <v>0</v>
      </c>
      <c r="AQ517">
        <f>SUMIFS('总明细 源文件后台下'!W:W,'总明细 源文件后台下'!E:E,E517,'总明细 源文件后台下'!C:C,"Adjustment",'总明细 源文件后台下'!F:F,"FBA Inventory Reimbursement - Lost:Inbound")</f>
        <v>0</v>
      </c>
      <c r="AR517">
        <f>SUMIFS('总明细 源文件后台下'!W:W,'总明细 源文件后台下'!E:E,E517,'总明细 源文件后台下'!C:C,"Adjustment",'总明细 源文件后台下'!F:F,"FBA Inventory Reimbursement - Lost:Warehouse")</f>
        <v>0</v>
      </c>
      <c r="AS517">
        <f>SUMIFS('总明细 源文件后台下'!W:W,'总明细 源文件后台下'!E:E,E517,'总明细 源文件后台下'!C:C,"Adjustment",'总明细 源文件后台下'!F:F,"Non-subscription Fee Adjustment")</f>
        <v>0</v>
      </c>
      <c r="AT517">
        <f>SUMIFS('总明细 源文件后台下'!W:W,'总明细 源文件后台下'!E:E,E517,'总明细 源文件后台下'!C:C,"Adjustment",'总明细 源文件后台下'!F:F,"FBA Inventory Placement Service Fee")</f>
        <v>0</v>
      </c>
      <c r="AV517">
        <f>SUMIF('FBA Customer Return Per Unit Fe'!B:B,E517,'FBA Customer Return Per Unit Fe'!C:C)</f>
        <v>0</v>
      </c>
      <c r="AX517">
        <f>(SUMIF('仓储费 源文件后台下'!C:C,E517,'仓储费 源文件后台下'!V:V))*-1</f>
        <v>-1.1522000000000003</v>
      </c>
      <c r="AZ517">
        <f>SUMIF('Disposal Fee销毁费用-160.95'!B:B,E517,'Disposal Fee销毁费用-160.95'!D:D)*-1</f>
        <v>0</v>
      </c>
      <c r="BC517">
        <f>IFERROR(VLOOKUP(F517,'优惠券-86.4'!F:I,4,0),0)</f>
        <v>-0.19999999999999998</v>
      </c>
      <c r="BD517">
        <f>IFERROR(VLOOKUP(F517,'早评-120'!E:H,4,0),0)</f>
        <v>0</v>
      </c>
      <c r="BF517">
        <f t="shared" si="56"/>
        <v>-1.9822000000000004</v>
      </c>
      <c r="BG517">
        <f t="shared" si="57"/>
        <v>0</v>
      </c>
      <c r="BH517">
        <f t="shared" si="58"/>
        <v>-12.884300000000003</v>
      </c>
      <c r="BQ517" s="45">
        <f t="shared" si="59"/>
        <v>-12.884300000000003</v>
      </c>
      <c r="BR517">
        <f>SUMIFS('9月销毁明细'!D:D,'9月销毁明细'!A:A,E517,'9月销毁明细'!H:H,"Sellable")</f>
        <v>0</v>
      </c>
      <c r="BS517">
        <f>SUMIFS('9月销毁明细'!G:G,'9月销毁明细'!A:A,E517,'9月销毁明细'!H:H,"Sellable")</f>
        <v>0</v>
      </c>
      <c r="BT517">
        <f>SUMIFS('9月销毁明细'!D:D,'9月销毁明细'!A:A,E517,'9月销毁明细'!H:H,"Unsellable")</f>
        <v>0</v>
      </c>
      <c r="BU517">
        <f>SUMIFS('9月销毁明细'!G:G,'9月销毁明细'!A:A,E517,'9月销毁明细'!H:H,"Unsellable")</f>
        <v>0</v>
      </c>
      <c r="BW517">
        <f>IFERROR(I517*VLOOKUP(F517,'9.3成本表'!C:L,10,0),0)</f>
        <v>0</v>
      </c>
      <c r="BX517">
        <f t="shared" si="60"/>
        <v>0</v>
      </c>
      <c r="CC517" s="45">
        <f t="shared" si="61"/>
        <v>-12.884300000000003</v>
      </c>
      <c r="CD517" s="45">
        <f t="shared" si="62"/>
        <v>0</v>
      </c>
      <c r="CE517" s="45">
        <f t="shared" si="63"/>
        <v>0</v>
      </c>
    </row>
    <row r="518" spans="4:83" x14ac:dyDescent="0.25">
      <c r="D518" s="20" t="s">
        <v>1145</v>
      </c>
      <c r="E518" s="20" t="s">
        <v>1146</v>
      </c>
      <c r="F518" s="20">
        <v>4259</v>
      </c>
      <c r="G518">
        <v>512</v>
      </c>
      <c r="H518" s="20"/>
      <c r="I518">
        <f>SUMIFS('总明细 源文件后台下'!G:G,'总明细 源文件后台下'!E:E,E518,'总明细 源文件后台下'!C:C,"Order")</f>
        <v>1</v>
      </c>
      <c r="J518">
        <f>SUMIFS('总明细 源文件后台下'!M:M,'总明细 源文件后台下'!E:E,E518,'总明细 源文件后台下'!C:C,"Order")</f>
        <v>17.09</v>
      </c>
      <c r="K518">
        <f>SUMIFS('总明细 源文件后台下'!N:N,'总明细 源文件后台下'!E:E,E518,'总明细 源文件后台下'!C:C,"Order")</f>
        <v>0</v>
      </c>
      <c r="L518">
        <f>SUMIFS('总明细 源文件后台下'!O:O,'总明细 源文件后台下'!E:E,E518,'总明细 源文件后台下'!C:C,"Order")</f>
        <v>0</v>
      </c>
      <c r="M518">
        <f>SUMIFS('总明细 源文件后台下'!P:P,'总明细 源文件后台下'!E:E,E518,'总明细 源文件后台下'!C:C,"Order")</f>
        <v>-0.85</v>
      </c>
      <c r="N518">
        <f>SUMIFS('总明细 源文件后台下'!Q:Q,'总明细 源文件后台下'!E:E,E518,'总明细 源文件后台下'!C:C,"Order")</f>
        <v>0.97</v>
      </c>
      <c r="O518">
        <f>SUMIFS('总明细 源文件后台下'!R:R,'总明细 源文件后台下'!E:E,E518,'总明细 源文件后台下'!C:C,"Order")</f>
        <v>-0.97</v>
      </c>
      <c r="P518">
        <f>SUMIFS('总明细 源文件后台下'!S:S,'总明细 源文件后台下'!E:E,E518,'总明细 源文件后台下'!C:C,"Order")</f>
        <v>-2.76</v>
      </c>
      <c r="Q518">
        <f>SUMIFS('总明细 源文件后台下'!T:T,'总明细 源文件后台下'!E:E,E518,'总明细 源文件后台下'!C:C,"Order")</f>
        <v>-3.68</v>
      </c>
      <c r="R518">
        <f>SUMIFS('总明细 源文件后台下'!U:U,'总明细 源文件后台下'!E:E,E518,'总明细 源文件后台下'!C:C,"Order")</f>
        <v>0</v>
      </c>
      <c r="S518">
        <f>SUMIFS('总明细 源文件后台下'!V:V,'总明细 源文件后台下'!E:E,E518,'总明细 源文件后台下'!C:C,"Order")</f>
        <v>0</v>
      </c>
      <c r="T518">
        <f>SUMIFS('总明细 源文件后台下'!W:W,'总明细 源文件后台下'!E:E,E518,'总明细 源文件后台下'!C:C,"Order")</f>
        <v>9.8000000000000007</v>
      </c>
      <c r="U518">
        <f>SUMIFS('总明细 源文件后台下'!G:G,'总明细 源文件后台下'!E:E,E518,'总明细 源文件后台下'!C:C,"Refund")</f>
        <v>0</v>
      </c>
      <c r="V518">
        <f>SUMIFS('总明细 源文件后台下'!M:M,'总明细 源文件后台下'!E:E,E518,'总明细 源文件后台下'!C:C,"Refund")</f>
        <v>0</v>
      </c>
      <c r="W518">
        <f>SUMIFS('总明细 源文件后台下'!N:N,'总明细 源文件后台下'!E:E,E518,'总明细 源文件后台下'!C:C,"Refund")</f>
        <v>0</v>
      </c>
      <c r="X518">
        <f>SUMIFS('总明细 源文件后台下'!O:O,'总明细 源文件后台下'!E:E,E518,'总明细 源文件后台下'!C:C,"Refund")</f>
        <v>0</v>
      </c>
      <c r="Y518">
        <f>SUMIFS('总明细 源文件后台下'!P:P,'总明细 源文件后台下'!E:E,E518,'总明细 源文件后台下'!C:C,"Refund")</f>
        <v>0</v>
      </c>
      <c r="Z518">
        <f>SUMIFS('总明细 源文件后台下'!Q:Q,'总明细 源文件后台下'!E:E,E518,'总明细 源文件后台下'!C:C,"Refund")</f>
        <v>0</v>
      </c>
      <c r="AA518">
        <f>SUMIFS('总明细 源文件后台下'!R:R,'总明细 源文件后台下'!E:E,E518,'总明细 源文件后台下'!C:C,"Refund")</f>
        <v>0</v>
      </c>
      <c r="AB518">
        <f>SUMIFS('总明细 源文件后台下'!S:S,'总明细 源文件后台下'!E:E,E518,'总明细 源文件后台下'!C:C,"Refund")</f>
        <v>0</v>
      </c>
      <c r="AC518">
        <f>SUMIFS('总明细 源文件后台下'!T:T,'总明细 源文件后台下'!E:E,E518,'总明细 源文件后台下'!C:C,"Refund")</f>
        <v>0</v>
      </c>
      <c r="AD518">
        <f>SUMIFS('总明细 源文件后台下'!U:U,'总明细 源文件后台下'!E:E,E518,'总明细 源文件后台下'!C:C,"Refund")</f>
        <v>0</v>
      </c>
      <c r="AE518">
        <f>SUMIFS('总明细 源文件后台下'!V:V,'总明细 源文件后台下'!E:E,E518,'总明细 源文件后台下'!C:C,"Refund")</f>
        <v>0</v>
      </c>
      <c r="AF518">
        <f>SUMIFS('总明细 源文件后台下'!W:W,'总明细 源文件后台下'!E:E,E518,'总明细 源文件后台下'!C:C,"Refund")</f>
        <v>0</v>
      </c>
      <c r="AK518">
        <f>(SUMIF('广告费 源文件后台下'!G:G,E518,'广告费 源文件后台下'!M:M))*-1</f>
        <v>-1.4</v>
      </c>
      <c r="AL518">
        <f>SUMIFS('总明细 源文件后台下'!W:W,'总明细 源文件后台下'!E:E,E518,'总明细 源文件后台下'!C:C,"Adjustment",'总明细 源文件后台下'!F:F,"FBA Inventory Reimbursement - Customer Return")</f>
        <v>0</v>
      </c>
      <c r="AM518">
        <f>SUMIFS('总明细 源文件后台下'!W:W,'总明细 源文件后台下'!E:E,E518,'总明细 源文件后台下'!C:C,"Adjustment",'总明细 源文件后台下'!F:F,"FBA Inventory Reimbursement - Damaged:Warehouse")</f>
        <v>0</v>
      </c>
      <c r="AN518">
        <f>SUMIFS('总明细 源文件后台下'!W:W,'总明细 源文件后台下'!E:E,E518,'总明细 源文件后台下'!C:C,"Adjustment",'总明细 源文件后台下'!F:F,"FBA Inventory Reimbursement - Customer Service Issue")</f>
        <v>0</v>
      </c>
      <c r="AO518">
        <f>SUMIFS('总明细 源文件后台下'!W:W,'总明细 源文件后台下'!E:E,E518,'总明细 源文件后台下'!C:C,"Adjustment",'总明细 源文件后台下'!F:F,"FBA Inventory Reimbursement - Fee Correction")</f>
        <v>0</v>
      </c>
      <c r="AP518">
        <f>SUMIFS('总明细 源文件后台下'!W:W,'总明细 源文件后台下'!E:E,E518,'总明细 源文件后台下'!C:C,"Adjustment",'总明细 源文件后台下'!F:F,"FBA Inventory Reimbursement - General Adjustment")</f>
        <v>0</v>
      </c>
      <c r="AQ518">
        <f>SUMIFS('总明细 源文件后台下'!W:W,'总明细 源文件后台下'!E:E,E518,'总明细 源文件后台下'!C:C,"Adjustment",'总明细 源文件后台下'!F:F,"FBA Inventory Reimbursement - Lost:Inbound")</f>
        <v>0</v>
      </c>
      <c r="AR518">
        <f>SUMIFS('总明细 源文件后台下'!W:W,'总明细 源文件后台下'!E:E,E518,'总明细 源文件后台下'!C:C,"Adjustment",'总明细 源文件后台下'!F:F,"FBA Inventory Reimbursement - Lost:Warehouse")</f>
        <v>0</v>
      </c>
      <c r="AS518">
        <f>SUMIFS('总明细 源文件后台下'!W:W,'总明细 源文件后台下'!E:E,E518,'总明细 源文件后台下'!C:C,"Adjustment",'总明细 源文件后台下'!F:F,"Non-subscription Fee Adjustment")</f>
        <v>0</v>
      </c>
      <c r="AT518">
        <f>SUMIFS('总明细 源文件后台下'!W:W,'总明细 源文件后台下'!E:E,E518,'总明细 源文件后台下'!C:C,"Adjustment",'总明细 源文件后台下'!F:F,"FBA Inventory Placement Service Fee")</f>
        <v>0</v>
      </c>
      <c r="AV518">
        <f>SUMIF('FBA Customer Return Per Unit Fe'!B:B,E518,'FBA Customer Return Per Unit Fe'!C:C)</f>
        <v>0</v>
      </c>
      <c r="AX518">
        <f>(SUMIF('仓储费 源文件后台下'!C:C,E518,'仓储费 源文件后台下'!V:V))*-1</f>
        <v>-1.1382000000000003</v>
      </c>
      <c r="AZ518">
        <f>SUMIF('Disposal Fee销毁费用-160.95'!B:B,E518,'Disposal Fee销毁费用-160.95'!D:D)*-1</f>
        <v>0</v>
      </c>
      <c r="BC518">
        <f>IFERROR(VLOOKUP(F518,'优惠券-86.4'!F:I,4,0),0)</f>
        <v>-0.19999999999999998</v>
      </c>
      <c r="BD518">
        <f>IFERROR(VLOOKUP(F518,'早评-120'!E:H,4,0),0)</f>
        <v>0</v>
      </c>
      <c r="BF518">
        <f t="shared" si="56"/>
        <v>7.0617999999999999</v>
      </c>
      <c r="BG518">
        <f t="shared" si="57"/>
        <v>0.41321240491515504</v>
      </c>
      <c r="BH518">
        <f t="shared" si="58"/>
        <v>45.901699999999998</v>
      </c>
      <c r="BQ518" s="45">
        <f t="shared" si="59"/>
        <v>45.901699999999998</v>
      </c>
      <c r="BR518">
        <f>SUMIFS('9月销毁明细'!D:D,'9月销毁明细'!A:A,E518,'9月销毁明细'!H:H,"Sellable")</f>
        <v>0</v>
      </c>
      <c r="BS518">
        <f>SUMIFS('9月销毁明细'!G:G,'9月销毁明细'!A:A,E518,'9月销毁明细'!H:H,"Sellable")</f>
        <v>0</v>
      </c>
      <c r="BT518">
        <f>SUMIFS('9月销毁明细'!D:D,'9月销毁明细'!A:A,E518,'9月销毁明细'!H:H,"Unsellable")</f>
        <v>0</v>
      </c>
      <c r="BU518">
        <f>SUMIFS('9月销毁明细'!G:G,'9月销毁明细'!A:A,E518,'9月销毁明细'!H:H,"Unsellable")</f>
        <v>0</v>
      </c>
      <c r="BW518">
        <f>IFERROR(I518*VLOOKUP(F518,'9.3成本表'!C:L,10,0),0)</f>
        <v>15.4</v>
      </c>
      <c r="BX518">
        <f t="shared" si="60"/>
        <v>13.26</v>
      </c>
      <c r="CC518" s="45">
        <f t="shared" si="61"/>
        <v>17.241700000000002</v>
      </c>
      <c r="CD518" s="45">
        <f t="shared" si="62"/>
        <v>0.15521177476707029</v>
      </c>
      <c r="CE518" s="45">
        <f t="shared" si="63"/>
        <v>0.60159455687369157</v>
      </c>
    </row>
    <row r="519" spans="4:83" x14ac:dyDescent="0.25">
      <c r="D519" s="20" t="s">
        <v>1147</v>
      </c>
      <c r="E519" s="20" t="s">
        <v>1148</v>
      </c>
      <c r="F519" s="20">
        <v>4259</v>
      </c>
      <c r="G519">
        <v>513</v>
      </c>
      <c r="H519" s="20"/>
      <c r="I519">
        <f>SUMIFS('总明细 源文件后台下'!G:G,'总明细 源文件后台下'!E:E,E519,'总明细 源文件后台下'!C:C,"Order")</f>
        <v>0</v>
      </c>
      <c r="J519">
        <f>SUMIFS('总明细 源文件后台下'!M:M,'总明细 源文件后台下'!E:E,E519,'总明细 源文件后台下'!C:C,"Order")</f>
        <v>0</v>
      </c>
      <c r="K519">
        <f>SUMIFS('总明细 源文件后台下'!N:N,'总明细 源文件后台下'!E:E,E519,'总明细 源文件后台下'!C:C,"Order")</f>
        <v>0</v>
      </c>
      <c r="L519">
        <f>SUMIFS('总明细 源文件后台下'!O:O,'总明细 源文件后台下'!E:E,E519,'总明细 源文件后台下'!C:C,"Order")</f>
        <v>0</v>
      </c>
      <c r="M519">
        <f>SUMIFS('总明细 源文件后台下'!P:P,'总明细 源文件后台下'!E:E,E519,'总明细 源文件后台下'!C:C,"Order")</f>
        <v>0</v>
      </c>
      <c r="N519">
        <f>SUMIFS('总明细 源文件后台下'!Q:Q,'总明细 源文件后台下'!E:E,E519,'总明细 源文件后台下'!C:C,"Order")</f>
        <v>0</v>
      </c>
      <c r="O519">
        <f>SUMIFS('总明细 源文件后台下'!R:R,'总明细 源文件后台下'!E:E,E519,'总明细 源文件后台下'!C:C,"Order")</f>
        <v>0</v>
      </c>
      <c r="P519">
        <f>SUMIFS('总明细 源文件后台下'!S:S,'总明细 源文件后台下'!E:E,E519,'总明细 源文件后台下'!C:C,"Order")</f>
        <v>0</v>
      </c>
      <c r="Q519">
        <f>SUMIFS('总明细 源文件后台下'!T:T,'总明细 源文件后台下'!E:E,E519,'总明细 源文件后台下'!C:C,"Order")</f>
        <v>0</v>
      </c>
      <c r="R519">
        <f>SUMIFS('总明细 源文件后台下'!U:U,'总明细 源文件后台下'!E:E,E519,'总明细 源文件后台下'!C:C,"Order")</f>
        <v>0</v>
      </c>
      <c r="S519">
        <f>SUMIFS('总明细 源文件后台下'!V:V,'总明细 源文件后台下'!E:E,E519,'总明细 源文件后台下'!C:C,"Order")</f>
        <v>0</v>
      </c>
      <c r="T519">
        <f>SUMIFS('总明细 源文件后台下'!W:W,'总明细 源文件后台下'!E:E,E519,'总明细 源文件后台下'!C:C,"Order")</f>
        <v>0</v>
      </c>
      <c r="U519">
        <f>SUMIFS('总明细 源文件后台下'!G:G,'总明细 源文件后台下'!E:E,E519,'总明细 源文件后台下'!C:C,"Refund")</f>
        <v>0</v>
      </c>
      <c r="V519">
        <f>SUMIFS('总明细 源文件后台下'!M:M,'总明细 源文件后台下'!E:E,E519,'总明细 源文件后台下'!C:C,"Refund")</f>
        <v>0</v>
      </c>
      <c r="W519">
        <f>SUMIFS('总明细 源文件后台下'!N:N,'总明细 源文件后台下'!E:E,E519,'总明细 源文件后台下'!C:C,"Refund")</f>
        <v>0</v>
      </c>
      <c r="X519">
        <f>SUMIFS('总明细 源文件后台下'!O:O,'总明细 源文件后台下'!E:E,E519,'总明细 源文件后台下'!C:C,"Refund")</f>
        <v>0</v>
      </c>
      <c r="Y519">
        <f>SUMIFS('总明细 源文件后台下'!P:P,'总明细 源文件后台下'!E:E,E519,'总明细 源文件后台下'!C:C,"Refund")</f>
        <v>0</v>
      </c>
      <c r="Z519">
        <f>SUMIFS('总明细 源文件后台下'!Q:Q,'总明细 源文件后台下'!E:E,E519,'总明细 源文件后台下'!C:C,"Refund")</f>
        <v>0</v>
      </c>
      <c r="AA519">
        <f>SUMIFS('总明细 源文件后台下'!R:R,'总明细 源文件后台下'!E:E,E519,'总明细 源文件后台下'!C:C,"Refund")</f>
        <v>0</v>
      </c>
      <c r="AB519">
        <f>SUMIFS('总明细 源文件后台下'!S:S,'总明细 源文件后台下'!E:E,E519,'总明细 源文件后台下'!C:C,"Refund")</f>
        <v>0</v>
      </c>
      <c r="AC519">
        <f>SUMIFS('总明细 源文件后台下'!T:T,'总明细 源文件后台下'!E:E,E519,'总明细 源文件后台下'!C:C,"Refund")</f>
        <v>0</v>
      </c>
      <c r="AD519">
        <f>SUMIFS('总明细 源文件后台下'!U:U,'总明细 源文件后台下'!E:E,E519,'总明细 源文件后台下'!C:C,"Refund")</f>
        <v>0</v>
      </c>
      <c r="AE519">
        <f>SUMIFS('总明细 源文件后台下'!V:V,'总明细 源文件后台下'!E:E,E519,'总明细 源文件后台下'!C:C,"Refund")</f>
        <v>0</v>
      </c>
      <c r="AF519">
        <f>SUMIFS('总明细 源文件后台下'!W:W,'总明细 源文件后台下'!E:E,E519,'总明细 源文件后台下'!C:C,"Refund")</f>
        <v>0</v>
      </c>
      <c r="AK519">
        <f>(SUMIF('广告费 源文件后台下'!G:G,E519,'广告费 源文件后台下'!M:M))*-1</f>
        <v>-4.72</v>
      </c>
      <c r="AL519">
        <f>SUMIFS('总明细 源文件后台下'!W:W,'总明细 源文件后台下'!E:E,E519,'总明细 源文件后台下'!C:C,"Adjustment",'总明细 源文件后台下'!F:F,"FBA Inventory Reimbursement - Customer Return")</f>
        <v>0</v>
      </c>
      <c r="AM519">
        <f>SUMIFS('总明细 源文件后台下'!W:W,'总明细 源文件后台下'!E:E,E519,'总明细 源文件后台下'!C:C,"Adjustment",'总明细 源文件后台下'!F:F,"FBA Inventory Reimbursement - Damaged:Warehouse")</f>
        <v>0</v>
      </c>
      <c r="AN519">
        <f>SUMIFS('总明细 源文件后台下'!W:W,'总明细 源文件后台下'!E:E,E519,'总明细 源文件后台下'!C:C,"Adjustment",'总明细 源文件后台下'!F:F,"FBA Inventory Reimbursement - Customer Service Issue")</f>
        <v>0</v>
      </c>
      <c r="AO519">
        <f>SUMIFS('总明细 源文件后台下'!W:W,'总明细 源文件后台下'!E:E,E519,'总明细 源文件后台下'!C:C,"Adjustment",'总明细 源文件后台下'!F:F,"FBA Inventory Reimbursement - Fee Correction")</f>
        <v>0</v>
      </c>
      <c r="AP519">
        <f>SUMIFS('总明细 源文件后台下'!W:W,'总明细 源文件后台下'!E:E,E519,'总明细 源文件后台下'!C:C,"Adjustment",'总明细 源文件后台下'!F:F,"FBA Inventory Reimbursement - General Adjustment")</f>
        <v>0</v>
      </c>
      <c r="AQ519">
        <f>SUMIFS('总明细 源文件后台下'!W:W,'总明细 源文件后台下'!E:E,E519,'总明细 源文件后台下'!C:C,"Adjustment",'总明细 源文件后台下'!F:F,"FBA Inventory Reimbursement - Lost:Inbound")</f>
        <v>0</v>
      </c>
      <c r="AR519">
        <f>SUMIFS('总明细 源文件后台下'!W:W,'总明细 源文件后台下'!E:E,E519,'总明细 源文件后台下'!C:C,"Adjustment",'总明细 源文件后台下'!F:F,"FBA Inventory Reimbursement - Lost:Warehouse")</f>
        <v>0</v>
      </c>
      <c r="AS519">
        <f>SUMIFS('总明细 源文件后台下'!W:W,'总明细 源文件后台下'!E:E,E519,'总明细 源文件后台下'!C:C,"Adjustment",'总明细 源文件后台下'!F:F,"Non-subscription Fee Adjustment")</f>
        <v>0</v>
      </c>
      <c r="AT519">
        <f>SUMIFS('总明细 源文件后台下'!W:W,'总明细 源文件后台下'!E:E,E519,'总明细 源文件后台下'!C:C,"Adjustment",'总明细 源文件后台下'!F:F,"FBA Inventory Placement Service Fee")</f>
        <v>0</v>
      </c>
      <c r="AV519">
        <f>SUMIF('FBA Customer Return Per Unit Fe'!B:B,E519,'FBA Customer Return Per Unit Fe'!C:C)</f>
        <v>0</v>
      </c>
      <c r="AX519">
        <f>(SUMIF('仓储费 源文件后台下'!C:C,E519,'仓储费 源文件后台下'!V:V))*-1</f>
        <v>-1.1242000000000001</v>
      </c>
      <c r="AZ519">
        <f>SUMIF('Disposal Fee销毁费用-160.95'!B:B,E519,'Disposal Fee销毁费用-160.95'!D:D)*-1</f>
        <v>0</v>
      </c>
      <c r="BC519">
        <f>IFERROR(VLOOKUP(F519,'优惠券-86.4'!F:I,4,0),0)</f>
        <v>-0.19999999999999998</v>
      </c>
      <c r="BD519">
        <f>IFERROR(VLOOKUP(F519,'早评-120'!E:H,4,0),0)</f>
        <v>0</v>
      </c>
      <c r="BF519">
        <f t="shared" si="56"/>
        <v>-6.0442</v>
      </c>
      <c r="BG519">
        <f t="shared" si="57"/>
        <v>0</v>
      </c>
      <c r="BH519">
        <f t="shared" si="58"/>
        <v>-39.287300000000002</v>
      </c>
      <c r="BQ519" s="45">
        <f t="shared" si="59"/>
        <v>-39.287300000000002</v>
      </c>
      <c r="BR519">
        <f>SUMIFS('9月销毁明细'!D:D,'9月销毁明细'!A:A,E519,'9月销毁明细'!H:H,"Sellable")</f>
        <v>0</v>
      </c>
      <c r="BS519">
        <f>SUMIFS('9月销毁明细'!G:G,'9月销毁明细'!A:A,E519,'9月销毁明细'!H:H,"Sellable")</f>
        <v>0</v>
      </c>
      <c r="BT519">
        <f>SUMIFS('9月销毁明细'!D:D,'9月销毁明细'!A:A,E519,'9月销毁明细'!H:H,"Unsellable")</f>
        <v>0</v>
      </c>
      <c r="BU519">
        <f>SUMIFS('9月销毁明细'!G:G,'9月销毁明细'!A:A,E519,'9月销毁明细'!H:H,"Unsellable")</f>
        <v>0</v>
      </c>
      <c r="BW519">
        <f>IFERROR(I519*VLOOKUP(F519,'9.3成本表'!C:L,10,0),0)</f>
        <v>0</v>
      </c>
      <c r="BX519">
        <f t="shared" si="60"/>
        <v>0</v>
      </c>
      <c r="CC519" s="45">
        <f t="shared" si="61"/>
        <v>-39.287300000000002</v>
      </c>
      <c r="CD519" s="45">
        <f t="shared" si="62"/>
        <v>0</v>
      </c>
      <c r="CE519" s="45">
        <f t="shared" si="63"/>
        <v>0</v>
      </c>
    </row>
    <row r="520" spans="4:83" x14ac:dyDescent="0.25">
      <c r="D520" s="20" t="s">
        <v>1149</v>
      </c>
      <c r="E520" s="20" t="s">
        <v>1150</v>
      </c>
      <c r="F520" s="20">
        <v>4259</v>
      </c>
      <c r="G520">
        <v>514</v>
      </c>
      <c r="H520" s="20"/>
      <c r="I520">
        <f>SUMIFS('总明细 源文件后台下'!G:G,'总明细 源文件后台下'!E:E,E520,'总明细 源文件后台下'!C:C,"Order")</f>
        <v>0</v>
      </c>
      <c r="J520">
        <f>SUMIFS('总明细 源文件后台下'!M:M,'总明细 源文件后台下'!E:E,E520,'总明细 源文件后台下'!C:C,"Order")</f>
        <v>0</v>
      </c>
      <c r="K520">
        <f>SUMIFS('总明细 源文件后台下'!N:N,'总明细 源文件后台下'!E:E,E520,'总明细 源文件后台下'!C:C,"Order")</f>
        <v>0</v>
      </c>
      <c r="L520">
        <f>SUMIFS('总明细 源文件后台下'!O:O,'总明细 源文件后台下'!E:E,E520,'总明细 源文件后台下'!C:C,"Order")</f>
        <v>0</v>
      </c>
      <c r="M520">
        <f>SUMIFS('总明细 源文件后台下'!P:P,'总明细 源文件后台下'!E:E,E520,'总明细 源文件后台下'!C:C,"Order")</f>
        <v>0</v>
      </c>
      <c r="N520">
        <f>SUMIFS('总明细 源文件后台下'!Q:Q,'总明细 源文件后台下'!E:E,E520,'总明细 源文件后台下'!C:C,"Order")</f>
        <v>0</v>
      </c>
      <c r="O520">
        <f>SUMIFS('总明细 源文件后台下'!R:R,'总明细 源文件后台下'!E:E,E520,'总明细 源文件后台下'!C:C,"Order")</f>
        <v>0</v>
      </c>
      <c r="P520">
        <f>SUMIFS('总明细 源文件后台下'!S:S,'总明细 源文件后台下'!E:E,E520,'总明细 源文件后台下'!C:C,"Order")</f>
        <v>0</v>
      </c>
      <c r="Q520">
        <f>SUMIFS('总明细 源文件后台下'!T:T,'总明细 源文件后台下'!E:E,E520,'总明细 源文件后台下'!C:C,"Order")</f>
        <v>0</v>
      </c>
      <c r="R520">
        <f>SUMIFS('总明细 源文件后台下'!U:U,'总明细 源文件后台下'!E:E,E520,'总明细 源文件后台下'!C:C,"Order")</f>
        <v>0</v>
      </c>
      <c r="S520">
        <f>SUMIFS('总明细 源文件后台下'!V:V,'总明细 源文件后台下'!E:E,E520,'总明细 源文件后台下'!C:C,"Order")</f>
        <v>0</v>
      </c>
      <c r="T520">
        <f>SUMIFS('总明细 源文件后台下'!W:W,'总明细 源文件后台下'!E:E,E520,'总明细 源文件后台下'!C:C,"Order")</f>
        <v>0</v>
      </c>
      <c r="U520">
        <f>SUMIFS('总明细 源文件后台下'!G:G,'总明细 源文件后台下'!E:E,E520,'总明细 源文件后台下'!C:C,"Refund")</f>
        <v>0</v>
      </c>
      <c r="V520">
        <f>SUMIFS('总明细 源文件后台下'!M:M,'总明细 源文件后台下'!E:E,E520,'总明细 源文件后台下'!C:C,"Refund")</f>
        <v>0</v>
      </c>
      <c r="W520">
        <f>SUMIFS('总明细 源文件后台下'!N:N,'总明细 源文件后台下'!E:E,E520,'总明细 源文件后台下'!C:C,"Refund")</f>
        <v>0</v>
      </c>
      <c r="X520">
        <f>SUMIFS('总明细 源文件后台下'!O:O,'总明细 源文件后台下'!E:E,E520,'总明细 源文件后台下'!C:C,"Refund")</f>
        <v>0</v>
      </c>
      <c r="Y520">
        <f>SUMIFS('总明细 源文件后台下'!P:P,'总明细 源文件后台下'!E:E,E520,'总明细 源文件后台下'!C:C,"Refund")</f>
        <v>0</v>
      </c>
      <c r="Z520">
        <f>SUMIFS('总明细 源文件后台下'!Q:Q,'总明细 源文件后台下'!E:E,E520,'总明细 源文件后台下'!C:C,"Refund")</f>
        <v>0</v>
      </c>
      <c r="AA520">
        <f>SUMIFS('总明细 源文件后台下'!R:R,'总明细 源文件后台下'!E:E,E520,'总明细 源文件后台下'!C:C,"Refund")</f>
        <v>0</v>
      </c>
      <c r="AB520">
        <f>SUMIFS('总明细 源文件后台下'!S:S,'总明细 源文件后台下'!E:E,E520,'总明细 源文件后台下'!C:C,"Refund")</f>
        <v>0</v>
      </c>
      <c r="AC520">
        <f>SUMIFS('总明细 源文件后台下'!T:T,'总明细 源文件后台下'!E:E,E520,'总明细 源文件后台下'!C:C,"Refund")</f>
        <v>0</v>
      </c>
      <c r="AD520">
        <f>SUMIFS('总明细 源文件后台下'!U:U,'总明细 源文件后台下'!E:E,E520,'总明细 源文件后台下'!C:C,"Refund")</f>
        <v>0</v>
      </c>
      <c r="AE520">
        <f>SUMIFS('总明细 源文件后台下'!V:V,'总明细 源文件后台下'!E:E,E520,'总明细 源文件后台下'!C:C,"Refund")</f>
        <v>0</v>
      </c>
      <c r="AF520">
        <f>SUMIFS('总明细 源文件后台下'!W:W,'总明细 源文件后台下'!E:E,E520,'总明细 源文件后台下'!C:C,"Refund")</f>
        <v>0</v>
      </c>
      <c r="AK520">
        <f>(SUMIF('广告费 源文件后台下'!G:G,E520,'广告费 源文件后台下'!M:M))*-1</f>
        <v>-0.24</v>
      </c>
      <c r="AL520">
        <f>SUMIFS('总明细 源文件后台下'!W:W,'总明细 源文件后台下'!E:E,E520,'总明细 源文件后台下'!C:C,"Adjustment",'总明细 源文件后台下'!F:F,"FBA Inventory Reimbursement - Customer Return")</f>
        <v>0</v>
      </c>
      <c r="AM520">
        <f>SUMIFS('总明细 源文件后台下'!W:W,'总明细 源文件后台下'!E:E,E520,'总明细 源文件后台下'!C:C,"Adjustment",'总明细 源文件后台下'!F:F,"FBA Inventory Reimbursement - Damaged:Warehouse")</f>
        <v>0</v>
      </c>
      <c r="AN520">
        <f>SUMIFS('总明细 源文件后台下'!W:W,'总明细 源文件后台下'!E:E,E520,'总明细 源文件后台下'!C:C,"Adjustment",'总明细 源文件后台下'!F:F,"FBA Inventory Reimbursement - Customer Service Issue")</f>
        <v>0</v>
      </c>
      <c r="AO520">
        <f>SUMIFS('总明细 源文件后台下'!W:W,'总明细 源文件后台下'!E:E,E520,'总明细 源文件后台下'!C:C,"Adjustment",'总明细 源文件后台下'!F:F,"FBA Inventory Reimbursement - Fee Correction")</f>
        <v>0</v>
      </c>
      <c r="AP520">
        <f>SUMIFS('总明细 源文件后台下'!W:W,'总明细 源文件后台下'!E:E,E520,'总明细 源文件后台下'!C:C,"Adjustment",'总明细 源文件后台下'!F:F,"FBA Inventory Reimbursement - General Adjustment")</f>
        <v>0</v>
      </c>
      <c r="AQ520">
        <f>SUMIFS('总明细 源文件后台下'!W:W,'总明细 源文件后台下'!E:E,E520,'总明细 源文件后台下'!C:C,"Adjustment",'总明细 源文件后台下'!F:F,"FBA Inventory Reimbursement - Lost:Inbound")</f>
        <v>0</v>
      </c>
      <c r="AR520">
        <f>SUMIFS('总明细 源文件后台下'!W:W,'总明细 源文件后台下'!E:E,E520,'总明细 源文件后台下'!C:C,"Adjustment",'总明细 源文件后台下'!F:F,"FBA Inventory Reimbursement - Lost:Warehouse")</f>
        <v>0</v>
      </c>
      <c r="AS520">
        <f>SUMIFS('总明细 源文件后台下'!W:W,'总明细 源文件后台下'!E:E,E520,'总明细 源文件后台下'!C:C,"Adjustment",'总明细 源文件后台下'!F:F,"Non-subscription Fee Adjustment")</f>
        <v>0</v>
      </c>
      <c r="AT520">
        <f>SUMIFS('总明细 源文件后台下'!W:W,'总明细 源文件后台下'!E:E,E520,'总明细 源文件后台下'!C:C,"Adjustment",'总明细 源文件后台下'!F:F,"FBA Inventory Placement Service Fee")</f>
        <v>0</v>
      </c>
      <c r="AV520">
        <f>SUMIF('FBA Customer Return Per Unit Fe'!B:B,E520,'FBA Customer Return Per Unit Fe'!C:C)</f>
        <v>0</v>
      </c>
      <c r="AX520">
        <f>(SUMIF('仓储费 源文件后台下'!C:C,E520,'仓储费 源文件后台下'!V:V))*-1</f>
        <v>-1.3235000000000001</v>
      </c>
      <c r="AZ520">
        <f>SUMIF('Disposal Fee销毁费用-160.95'!B:B,E520,'Disposal Fee销毁费用-160.95'!D:D)*-1</f>
        <v>0</v>
      </c>
      <c r="BC520">
        <f>IFERROR(VLOOKUP(F520,'优惠券-86.4'!F:I,4,0),0)</f>
        <v>-0.19999999999999998</v>
      </c>
      <c r="BD520">
        <f>IFERROR(VLOOKUP(F520,'早评-120'!E:H,4,0),0)</f>
        <v>0</v>
      </c>
      <c r="BF520">
        <f t="shared" ref="BF520:BF583" si="64">T520+AF520+SUM(AG520:BD520)</f>
        <v>-1.7635000000000001</v>
      </c>
      <c r="BG520">
        <f t="shared" ref="BG520:BG583" si="65">IFERROR(BF520/J520,0)</f>
        <v>0</v>
      </c>
      <c r="BH520">
        <f t="shared" ref="BH520:BH583" si="66">IFERROR((BF520*6.5),0)</f>
        <v>-11.46275</v>
      </c>
      <c r="BQ520" s="45">
        <f t="shared" ref="BQ520:BQ583" si="67">BH520+BI520-BJ520-BK520-BL520-BM520-BN520-BO520-BP520</f>
        <v>-11.46275</v>
      </c>
      <c r="BR520">
        <f>SUMIFS('9月销毁明细'!D:D,'9月销毁明细'!A:A,E520,'9月销毁明细'!H:H,"Sellable")</f>
        <v>0</v>
      </c>
      <c r="BS520">
        <f>SUMIFS('9月销毁明细'!G:G,'9月销毁明细'!A:A,E520,'9月销毁明细'!H:H,"Sellable")</f>
        <v>0</v>
      </c>
      <c r="BT520">
        <f>SUMIFS('9月销毁明细'!D:D,'9月销毁明细'!A:A,E520,'9月销毁明细'!H:H,"Unsellable")</f>
        <v>0</v>
      </c>
      <c r="BU520">
        <f>SUMIFS('9月销毁明细'!G:G,'9月销毁明细'!A:A,E520,'9月销毁明细'!H:H,"Unsellable")</f>
        <v>0</v>
      </c>
      <c r="BW520">
        <f>IFERROR(I520*VLOOKUP(F520,'9.3成本表'!C:L,10,0),0)</f>
        <v>0</v>
      </c>
      <c r="BX520">
        <f t="shared" ref="BX520:BX583" si="68">13.26*I520</f>
        <v>0</v>
      </c>
      <c r="CC520" s="45">
        <f t="shared" ref="CC520:CC583" si="69">BQ520-BS520-BU520-BW520-BX520</f>
        <v>-11.46275</v>
      </c>
      <c r="CD520" s="45">
        <f t="shared" ref="CD520:CD583" si="70">IFERROR(CC520/(J520*6.5),0)</f>
        <v>0</v>
      </c>
      <c r="CE520" s="45">
        <f t="shared" ref="CE520:CE583" si="71">IFERROR(CC520/(BW520+BX520),0)</f>
        <v>0</v>
      </c>
    </row>
    <row r="521" spans="4:83" x14ac:dyDescent="0.25">
      <c r="D521" s="20" t="s">
        <v>1151</v>
      </c>
      <c r="E521" s="20" t="s">
        <v>1152</v>
      </c>
      <c r="F521" s="20">
        <v>4259</v>
      </c>
      <c r="G521">
        <v>515</v>
      </c>
      <c r="H521" s="20"/>
      <c r="I521">
        <f>SUMIFS('总明细 源文件后台下'!G:G,'总明细 源文件后台下'!E:E,E521,'总明细 源文件后台下'!C:C,"Order")</f>
        <v>0</v>
      </c>
      <c r="J521">
        <f>SUMIFS('总明细 源文件后台下'!M:M,'总明细 源文件后台下'!E:E,E521,'总明细 源文件后台下'!C:C,"Order")</f>
        <v>0</v>
      </c>
      <c r="K521">
        <f>SUMIFS('总明细 源文件后台下'!N:N,'总明细 源文件后台下'!E:E,E521,'总明细 源文件后台下'!C:C,"Order")</f>
        <v>0</v>
      </c>
      <c r="L521">
        <f>SUMIFS('总明细 源文件后台下'!O:O,'总明细 源文件后台下'!E:E,E521,'总明细 源文件后台下'!C:C,"Order")</f>
        <v>0</v>
      </c>
      <c r="M521">
        <f>SUMIFS('总明细 源文件后台下'!P:P,'总明细 源文件后台下'!E:E,E521,'总明细 源文件后台下'!C:C,"Order")</f>
        <v>0</v>
      </c>
      <c r="N521">
        <f>SUMIFS('总明细 源文件后台下'!Q:Q,'总明细 源文件后台下'!E:E,E521,'总明细 源文件后台下'!C:C,"Order")</f>
        <v>0</v>
      </c>
      <c r="O521">
        <f>SUMIFS('总明细 源文件后台下'!R:R,'总明细 源文件后台下'!E:E,E521,'总明细 源文件后台下'!C:C,"Order")</f>
        <v>0</v>
      </c>
      <c r="P521">
        <f>SUMIFS('总明细 源文件后台下'!S:S,'总明细 源文件后台下'!E:E,E521,'总明细 源文件后台下'!C:C,"Order")</f>
        <v>0</v>
      </c>
      <c r="Q521">
        <f>SUMIFS('总明细 源文件后台下'!T:T,'总明细 源文件后台下'!E:E,E521,'总明细 源文件后台下'!C:C,"Order")</f>
        <v>0</v>
      </c>
      <c r="R521">
        <f>SUMIFS('总明细 源文件后台下'!U:U,'总明细 源文件后台下'!E:E,E521,'总明细 源文件后台下'!C:C,"Order")</f>
        <v>0</v>
      </c>
      <c r="S521">
        <f>SUMIFS('总明细 源文件后台下'!V:V,'总明细 源文件后台下'!E:E,E521,'总明细 源文件后台下'!C:C,"Order")</f>
        <v>0</v>
      </c>
      <c r="T521">
        <f>SUMIFS('总明细 源文件后台下'!W:W,'总明细 源文件后台下'!E:E,E521,'总明细 源文件后台下'!C:C,"Order")</f>
        <v>0</v>
      </c>
      <c r="U521">
        <f>SUMIFS('总明细 源文件后台下'!G:G,'总明细 源文件后台下'!E:E,E521,'总明细 源文件后台下'!C:C,"Refund")</f>
        <v>0</v>
      </c>
      <c r="V521">
        <f>SUMIFS('总明细 源文件后台下'!M:M,'总明细 源文件后台下'!E:E,E521,'总明细 源文件后台下'!C:C,"Refund")</f>
        <v>0</v>
      </c>
      <c r="W521">
        <f>SUMIFS('总明细 源文件后台下'!N:N,'总明细 源文件后台下'!E:E,E521,'总明细 源文件后台下'!C:C,"Refund")</f>
        <v>0</v>
      </c>
      <c r="X521">
        <f>SUMIFS('总明细 源文件后台下'!O:O,'总明细 源文件后台下'!E:E,E521,'总明细 源文件后台下'!C:C,"Refund")</f>
        <v>0</v>
      </c>
      <c r="Y521">
        <f>SUMIFS('总明细 源文件后台下'!P:P,'总明细 源文件后台下'!E:E,E521,'总明细 源文件后台下'!C:C,"Refund")</f>
        <v>0</v>
      </c>
      <c r="Z521">
        <f>SUMIFS('总明细 源文件后台下'!Q:Q,'总明细 源文件后台下'!E:E,E521,'总明细 源文件后台下'!C:C,"Refund")</f>
        <v>0</v>
      </c>
      <c r="AA521">
        <f>SUMIFS('总明细 源文件后台下'!R:R,'总明细 源文件后台下'!E:E,E521,'总明细 源文件后台下'!C:C,"Refund")</f>
        <v>0</v>
      </c>
      <c r="AB521">
        <f>SUMIFS('总明细 源文件后台下'!S:S,'总明细 源文件后台下'!E:E,E521,'总明细 源文件后台下'!C:C,"Refund")</f>
        <v>0</v>
      </c>
      <c r="AC521">
        <f>SUMIFS('总明细 源文件后台下'!T:T,'总明细 源文件后台下'!E:E,E521,'总明细 源文件后台下'!C:C,"Refund")</f>
        <v>0</v>
      </c>
      <c r="AD521">
        <f>SUMIFS('总明细 源文件后台下'!U:U,'总明细 源文件后台下'!E:E,E521,'总明细 源文件后台下'!C:C,"Refund")</f>
        <v>0</v>
      </c>
      <c r="AE521">
        <f>SUMIFS('总明细 源文件后台下'!V:V,'总明细 源文件后台下'!E:E,E521,'总明细 源文件后台下'!C:C,"Refund")</f>
        <v>0</v>
      </c>
      <c r="AF521">
        <f>SUMIFS('总明细 源文件后台下'!W:W,'总明细 源文件后台下'!E:E,E521,'总明细 源文件后台下'!C:C,"Refund")</f>
        <v>0</v>
      </c>
      <c r="AK521">
        <f>(SUMIF('广告费 源文件后台下'!G:G,E521,'广告费 源文件后台下'!M:M))*-1</f>
        <v>-0.47000000000000003</v>
      </c>
      <c r="AL521">
        <f>SUMIFS('总明细 源文件后台下'!W:W,'总明细 源文件后台下'!E:E,E521,'总明细 源文件后台下'!C:C,"Adjustment",'总明细 源文件后台下'!F:F,"FBA Inventory Reimbursement - Customer Return")</f>
        <v>0</v>
      </c>
      <c r="AM521">
        <f>SUMIFS('总明细 源文件后台下'!W:W,'总明细 源文件后台下'!E:E,E521,'总明细 源文件后台下'!C:C,"Adjustment",'总明细 源文件后台下'!F:F,"FBA Inventory Reimbursement - Damaged:Warehouse")</f>
        <v>0</v>
      </c>
      <c r="AN521">
        <f>SUMIFS('总明细 源文件后台下'!W:W,'总明细 源文件后台下'!E:E,E521,'总明细 源文件后台下'!C:C,"Adjustment",'总明细 源文件后台下'!F:F,"FBA Inventory Reimbursement - Customer Service Issue")</f>
        <v>0</v>
      </c>
      <c r="AO521">
        <f>SUMIFS('总明细 源文件后台下'!W:W,'总明细 源文件后台下'!E:E,E521,'总明细 源文件后台下'!C:C,"Adjustment",'总明细 源文件后台下'!F:F,"FBA Inventory Reimbursement - Fee Correction")</f>
        <v>0</v>
      </c>
      <c r="AP521">
        <f>SUMIFS('总明细 源文件后台下'!W:W,'总明细 源文件后台下'!E:E,E521,'总明细 源文件后台下'!C:C,"Adjustment",'总明细 源文件后台下'!F:F,"FBA Inventory Reimbursement - General Adjustment")</f>
        <v>0</v>
      </c>
      <c r="AQ521">
        <f>SUMIFS('总明细 源文件后台下'!W:W,'总明细 源文件后台下'!E:E,E521,'总明细 源文件后台下'!C:C,"Adjustment",'总明细 源文件后台下'!F:F,"FBA Inventory Reimbursement - Lost:Inbound")</f>
        <v>0</v>
      </c>
      <c r="AR521">
        <f>SUMIFS('总明细 源文件后台下'!W:W,'总明细 源文件后台下'!E:E,E521,'总明细 源文件后台下'!C:C,"Adjustment",'总明细 源文件后台下'!F:F,"FBA Inventory Reimbursement - Lost:Warehouse")</f>
        <v>0</v>
      </c>
      <c r="AS521">
        <f>SUMIFS('总明细 源文件后台下'!W:W,'总明细 源文件后台下'!E:E,E521,'总明细 源文件后台下'!C:C,"Adjustment",'总明细 源文件后台下'!F:F,"Non-subscription Fee Adjustment")</f>
        <v>0</v>
      </c>
      <c r="AT521">
        <f>SUMIFS('总明细 源文件后台下'!W:W,'总明细 源文件后台下'!E:E,E521,'总明细 源文件后台下'!C:C,"Adjustment",'总明细 源文件后台下'!F:F,"FBA Inventory Placement Service Fee")</f>
        <v>0</v>
      </c>
      <c r="AV521">
        <f>SUMIF('FBA Customer Return Per Unit Fe'!B:B,E521,'FBA Customer Return Per Unit Fe'!C:C)</f>
        <v>0</v>
      </c>
      <c r="AX521">
        <f>(SUMIF('仓储费 源文件后台下'!C:C,E521,'仓储费 源文件后台下'!V:V))*-1</f>
        <v>-1.3014000000000001</v>
      </c>
      <c r="AZ521">
        <f>SUMIF('Disposal Fee销毁费用-160.95'!B:B,E521,'Disposal Fee销毁费用-160.95'!D:D)*-1</f>
        <v>0</v>
      </c>
      <c r="BC521">
        <f>IFERROR(VLOOKUP(F521,'优惠券-86.4'!F:I,4,0),0)</f>
        <v>-0.19999999999999998</v>
      </c>
      <c r="BD521">
        <f>IFERROR(VLOOKUP(F521,'早评-120'!E:H,4,0),0)</f>
        <v>0</v>
      </c>
      <c r="BF521">
        <f t="shared" si="64"/>
        <v>-1.9714</v>
      </c>
      <c r="BG521">
        <f t="shared" si="65"/>
        <v>0</v>
      </c>
      <c r="BH521">
        <f t="shared" si="66"/>
        <v>-12.8141</v>
      </c>
      <c r="BQ521" s="45">
        <f t="shared" si="67"/>
        <v>-12.8141</v>
      </c>
      <c r="BR521">
        <f>SUMIFS('9月销毁明细'!D:D,'9月销毁明细'!A:A,E521,'9月销毁明细'!H:H,"Sellable")</f>
        <v>0</v>
      </c>
      <c r="BS521">
        <f>SUMIFS('9月销毁明细'!G:G,'9月销毁明细'!A:A,E521,'9月销毁明细'!H:H,"Sellable")</f>
        <v>0</v>
      </c>
      <c r="BT521">
        <f>SUMIFS('9月销毁明细'!D:D,'9月销毁明细'!A:A,E521,'9月销毁明细'!H:H,"Unsellable")</f>
        <v>0</v>
      </c>
      <c r="BU521">
        <f>SUMIFS('9月销毁明细'!G:G,'9月销毁明细'!A:A,E521,'9月销毁明细'!H:H,"Unsellable")</f>
        <v>0</v>
      </c>
      <c r="BW521">
        <f>IFERROR(I521*VLOOKUP(F521,'9.3成本表'!C:L,10,0),0)</f>
        <v>0</v>
      </c>
      <c r="BX521">
        <f t="shared" si="68"/>
        <v>0</v>
      </c>
      <c r="CC521" s="45">
        <f t="shared" si="69"/>
        <v>-12.8141</v>
      </c>
      <c r="CD521" s="45">
        <f t="shared" si="70"/>
        <v>0</v>
      </c>
      <c r="CE521" s="45">
        <f t="shared" si="71"/>
        <v>0</v>
      </c>
    </row>
    <row r="522" spans="4:83" x14ac:dyDescent="0.25">
      <c r="D522" s="20" t="s">
        <v>1153</v>
      </c>
      <c r="E522" s="20" t="s">
        <v>1154</v>
      </c>
      <c r="F522" s="20">
        <v>4259</v>
      </c>
      <c r="G522">
        <v>516</v>
      </c>
      <c r="H522" s="20"/>
      <c r="I522">
        <f>SUMIFS('总明细 源文件后台下'!G:G,'总明细 源文件后台下'!E:E,E522,'总明细 源文件后台下'!C:C,"Order")</f>
        <v>0</v>
      </c>
      <c r="J522">
        <f>SUMIFS('总明细 源文件后台下'!M:M,'总明细 源文件后台下'!E:E,E522,'总明细 源文件后台下'!C:C,"Order")</f>
        <v>0</v>
      </c>
      <c r="K522">
        <f>SUMIFS('总明细 源文件后台下'!N:N,'总明细 源文件后台下'!E:E,E522,'总明细 源文件后台下'!C:C,"Order")</f>
        <v>0</v>
      </c>
      <c r="L522">
        <f>SUMIFS('总明细 源文件后台下'!O:O,'总明细 源文件后台下'!E:E,E522,'总明细 源文件后台下'!C:C,"Order")</f>
        <v>0</v>
      </c>
      <c r="M522">
        <f>SUMIFS('总明细 源文件后台下'!P:P,'总明细 源文件后台下'!E:E,E522,'总明细 源文件后台下'!C:C,"Order")</f>
        <v>0</v>
      </c>
      <c r="N522">
        <f>SUMIFS('总明细 源文件后台下'!Q:Q,'总明细 源文件后台下'!E:E,E522,'总明细 源文件后台下'!C:C,"Order")</f>
        <v>0</v>
      </c>
      <c r="O522">
        <f>SUMIFS('总明细 源文件后台下'!R:R,'总明细 源文件后台下'!E:E,E522,'总明细 源文件后台下'!C:C,"Order")</f>
        <v>0</v>
      </c>
      <c r="P522">
        <f>SUMIFS('总明细 源文件后台下'!S:S,'总明细 源文件后台下'!E:E,E522,'总明细 源文件后台下'!C:C,"Order")</f>
        <v>0</v>
      </c>
      <c r="Q522">
        <f>SUMIFS('总明细 源文件后台下'!T:T,'总明细 源文件后台下'!E:E,E522,'总明细 源文件后台下'!C:C,"Order")</f>
        <v>0</v>
      </c>
      <c r="R522">
        <f>SUMIFS('总明细 源文件后台下'!U:U,'总明细 源文件后台下'!E:E,E522,'总明细 源文件后台下'!C:C,"Order")</f>
        <v>0</v>
      </c>
      <c r="S522">
        <f>SUMIFS('总明细 源文件后台下'!V:V,'总明细 源文件后台下'!E:E,E522,'总明细 源文件后台下'!C:C,"Order")</f>
        <v>0</v>
      </c>
      <c r="T522">
        <f>SUMIFS('总明细 源文件后台下'!W:W,'总明细 源文件后台下'!E:E,E522,'总明细 源文件后台下'!C:C,"Order")</f>
        <v>0</v>
      </c>
      <c r="U522">
        <f>SUMIFS('总明细 源文件后台下'!G:G,'总明细 源文件后台下'!E:E,E522,'总明细 源文件后台下'!C:C,"Refund")</f>
        <v>0</v>
      </c>
      <c r="V522">
        <f>SUMIFS('总明细 源文件后台下'!M:M,'总明细 源文件后台下'!E:E,E522,'总明细 源文件后台下'!C:C,"Refund")</f>
        <v>0</v>
      </c>
      <c r="W522">
        <f>SUMIFS('总明细 源文件后台下'!N:N,'总明细 源文件后台下'!E:E,E522,'总明细 源文件后台下'!C:C,"Refund")</f>
        <v>0</v>
      </c>
      <c r="X522">
        <f>SUMIFS('总明细 源文件后台下'!O:O,'总明细 源文件后台下'!E:E,E522,'总明细 源文件后台下'!C:C,"Refund")</f>
        <v>0</v>
      </c>
      <c r="Y522">
        <f>SUMIFS('总明细 源文件后台下'!P:P,'总明细 源文件后台下'!E:E,E522,'总明细 源文件后台下'!C:C,"Refund")</f>
        <v>0</v>
      </c>
      <c r="Z522">
        <f>SUMIFS('总明细 源文件后台下'!Q:Q,'总明细 源文件后台下'!E:E,E522,'总明细 源文件后台下'!C:C,"Refund")</f>
        <v>0</v>
      </c>
      <c r="AA522">
        <f>SUMIFS('总明细 源文件后台下'!R:R,'总明细 源文件后台下'!E:E,E522,'总明细 源文件后台下'!C:C,"Refund")</f>
        <v>0</v>
      </c>
      <c r="AB522">
        <f>SUMIFS('总明细 源文件后台下'!S:S,'总明细 源文件后台下'!E:E,E522,'总明细 源文件后台下'!C:C,"Refund")</f>
        <v>0</v>
      </c>
      <c r="AC522">
        <f>SUMIFS('总明细 源文件后台下'!T:T,'总明细 源文件后台下'!E:E,E522,'总明细 源文件后台下'!C:C,"Refund")</f>
        <v>0</v>
      </c>
      <c r="AD522">
        <f>SUMIFS('总明细 源文件后台下'!U:U,'总明细 源文件后台下'!E:E,E522,'总明细 源文件后台下'!C:C,"Refund")</f>
        <v>0</v>
      </c>
      <c r="AE522">
        <f>SUMIFS('总明细 源文件后台下'!V:V,'总明细 源文件后台下'!E:E,E522,'总明细 源文件后台下'!C:C,"Refund")</f>
        <v>0</v>
      </c>
      <c r="AF522">
        <f>SUMIFS('总明细 源文件后台下'!W:W,'总明细 源文件后台下'!E:E,E522,'总明细 源文件后台下'!C:C,"Refund")</f>
        <v>0</v>
      </c>
      <c r="AK522">
        <f>(SUMIF('广告费 源文件后台下'!G:G,E522,'广告费 源文件后台下'!M:M))*-1</f>
        <v>-1.9900000000000002</v>
      </c>
      <c r="AL522">
        <f>SUMIFS('总明细 源文件后台下'!W:W,'总明细 源文件后台下'!E:E,E522,'总明细 源文件后台下'!C:C,"Adjustment",'总明细 源文件后台下'!F:F,"FBA Inventory Reimbursement - Customer Return")</f>
        <v>0</v>
      </c>
      <c r="AM522">
        <f>SUMIFS('总明细 源文件后台下'!W:W,'总明细 源文件后台下'!E:E,E522,'总明细 源文件后台下'!C:C,"Adjustment",'总明细 源文件后台下'!F:F,"FBA Inventory Reimbursement - Damaged:Warehouse")</f>
        <v>0</v>
      </c>
      <c r="AN522">
        <f>SUMIFS('总明细 源文件后台下'!W:W,'总明细 源文件后台下'!E:E,E522,'总明细 源文件后台下'!C:C,"Adjustment",'总明细 源文件后台下'!F:F,"FBA Inventory Reimbursement - Customer Service Issue")</f>
        <v>0</v>
      </c>
      <c r="AO522">
        <f>SUMIFS('总明细 源文件后台下'!W:W,'总明细 源文件后台下'!E:E,E522,'总明细 源文件后台下'!C:C,"Adjustment",'总明细 源文件后台下'!F:F,"FBA Inventory Reimbursement - Fee Correction")</f>
        <v>0</v>
      </c>
      <c r="AP522">
        <f>SUMIFS('总明细 源文件后台下'!W:W,'总明细 源文件后台下'!E:E,E522,'总明细 源文件后台下'!C:C,"Adjustment",'总明细 源文件后台下'!F:F,"FBA Inventory Reimbursement - General Adjustment")</f>
        <v>0</v>
      </c>
      <c r="AQ522">
        <f>SUMIFS('总明细 源文件后台下'!W:W,'总明细 源文件后台下'!E:E,E522,'总明细 源文件后台下'!C:C,"Adjustment",'总明细 源文件后台下'!F:F,"FBA Inventory Reimbursement - Lost:Inbound")</f>
        <v>0</v>
      </c>
      <c r="AR522">
        <f>SUMIFS('总明细 源文件后台下'!W:W,'总明细 源文件后台下'!E:E,E522,'总明细 源文件后台下'!C:C,"Adjustment",'总明细 源文件后台下'!F:F,"FBA Inventory Reimbursement - Lost:Warehouse")</f>
        <v>0</v>
      </c>
      <c r="AS522">
        <f>SUMIFS('总明细 源文件后台下'!W:W,'总明细 源文件后台下'!E:E,E522,'总明细 源文件后台下'!C:C,"Adjustment",'总明细 源文件后台下'!F:F,"Non-subscription Fee Adjustment")</f>
        <v>0</v>
      </c>
      <c r="AT522">
        <f>SUMIFS('总明细 源文件后台下'!W:W,'总明细 源文件后台下'!E:E,E522,'总明细 源文件后台下'!C:C,"Adjustment",'总明细 源文件后台下'!F:F,"FBA Inventory Placement Service Fee")</f>
        <v>0</v>
      </c>
      <c r="AV522">
        <f>SUMIF('FBA Customer Return Per Unit Fe'!B:B,E522,'FBA Customer Return Per Unit Fe'!C:C)</f>
        <v>0</v>
      </c>
      <c r="AX522">
        <f>(SUMIF('仓储费 源文件后台下'!C:C,E522,'仓储费 源文件后台下'!V:V))*-1</f>
        <v>-1.2551000000000001</v>
      </c>
      <c r="AZ522">
        <f>SUMIF('Disposal Fee销毁费用-160.95'!B:B,E522,'Disposal Fee销毁费用-160.95'!D:D)*-1</f>
        <v>0</v>
      </c>
      <c r="BC522">
        <f>IFERROR(VLOOKUP(F522,'优惠券-86.4'!F:I,4,0),0)</f>
        <v>-0.19999999999999998</v>
      </c>
      <c r="BD522">
        <f>IFERROR(VLOOKUP(F522,'早评-120'!E:H,4,0),0)</f>
        <v>0</v>
      </c>
      <c r="BF522">
        <f t="shared" si="64"/>
        <v>-3.4451000000000005</v>
      </c>
      <c r="BG522">
        <f t="shared" si="65"/>
        <v>0</v>
      </c>
      <c r="BH522">
        <f t="shared" si="66"/>
        <v>-22.393150000000002</v>
      </c>
      <c r="BQ522" s="45">
        <f t="shared" si="67"/>
        <v>-22.393150000000002</v>
      </c>
      <c r="BR522">
        <f>SUMIFS('9月销毁明细'!D:D,'9月销毁明细'!A:A,E522,'9月销毁明细'!H:H,"Sellable")</f>
        <v>0</v>
      </c>
      <c r="BS522">
        <f>SUMIFS('9月销毁明细'!G:G,'9月销毁明细'!A:A,E522,'9月销毁明细'!H:H,"Sellable")</f>
        <v>0</v>
      </c>
      <c r="BT522">
        <f>SUMIFS('9月销毁明细'!D:D,'9月销毁明细'!A:A,E522,'9月销毁明细'!H:H,"Unsellable")</f>
        <v>0</v>
      </c>
      <c r="BU522">
        <f>SUMIFS('9月销毁明细'!G:G,'9月销毁明细'!A:A,E522,'9月销毁明细'!H:H,"Unsellable")</f>
        <v>0</v>
      </c>
      <c r="BW522">
        <f>IFERROR(I522*VLOOKUP(F522,'9.3成本表'!C:L,10,0),0)</f>
        <v>0</v>
      </c>
      <c r="BX522">
        <f t="shared" si="68"/>
        <v>0</v>
      </c>
      <c r="CC522" s="45">
        <f t="shared" si="69"/>
        <v>-22.393150000000002</v>
      </c>
      <c r="CD522" s="45">
        <f t="shared" si="70"/>
        <v>0</v>
      </c>
      <c r="CE522" s="45">
        <f t="shared" si="71"/>
        <v>0</v>
      </c>
    </row>
    <row r="523" spans="4:83" x14ac:dyDescent="0.25">
      <c r="D523" s="20" t="s">
        <v>1155</v>
      </c>
      <c r="E523" s="20" t="s">
        <v>1156</v>
      </c>
      <c r="F523" s="20">
        <v>4259</v>
      </c>
      <c r="G523">
        <v>517</v>
      </c>
      <c r="H523" s="20"/>
      <c r="I523">
        <f>SUMIFS('总明细 源文件后台下'!G:G,'总明细 源文件后台下'!E:E,E523,'总明细 源文件后台下'!C:C,"Order")</f>
        <v>0</v>
      </c>
      <c r="J523">
        <f>SUMIFS('总明细 源文件后台下'!M:M,'总明细 源文件后台下'!E:E,E523,'总明细 源文件后台下'!C:C,"Order")</f>
        <v>0</v>
      </c>
      <c r="K523">
        <f>SUMIFS('总明细 源文件后台下'!N:N,'总明细 源文件后台下'!E:E,E523,'总明细 源文件后台下'!C:C,"Order")</f>
        <v>0</v>
      </c>
      <c r="L523">
        <f>SUMIFS('总明细 源文件后台下'!O:O,'总明细 源文件后台下'!E:E,E523,'总明细 源文件后台下'!C:C,"Order")</f>
        <v>0</v>
      </c>
      <c r="M523">
        <f>SUMIFS('总明细 源文件后台下'!P:P,'总明细 源文件后台下'!E:E,E523,'总明细 源文件后台下'!C:C,"Order")</f>
        <v>0</v>
      </c>
      <c r="N523">
        <f>SUMIFS('总明细 源文件后台下'!Q:Q,'总明细 源文件后台下'!E:E,E523,'总明细 源文件后台下'!C:C,"Order")</f>
        <v>0</v>
      </c>
      <c r="O523">
        <f>SUMIFS('总明细 源文件后台下'!R:R,'总明细 源文件后台下'!E:E,E523,'总明细 源文件后台下'!C:C,"Order")</f>
        <v>0</v>
      </c>
      <c r="P523">
        <f>SUMIFS('总明细 源文件后台下'!S:S,'总明细 源文件后台下'!E:E,E523,'总明细 源文件后台下'!C:C,"Order")</f>
        <v>0</v>
      </c>
      <c r="Q523">
        <f>SUMIFS('总明细 源文件后台下'!T:T,'总明细 源文件后台下'!E:E,E523,'总明细 源文件后台下'!C:C,"Order")</f>
        <v>0</v>
      </c>
      <c r="R523">
        <f>SUMIFS('总明细 源文件后台下'!U:U,'总明细 源文件后台下'!E:E,E523,'总明细 源文件后台下'!C:C,"Order")</f>
        <v>0</v>
      </c>
      <c r="S523">
        <f>SUMIFS('总明细 源文件后台下'!V:V,'总明细 源文件后台下'!E:E,E523,'总明细 源文件后台下'!C:C,"Order")</f>
        <v>0</v>
      </c>
      <c r="T523">
        <f>SUMIFS('总明细 源文件后台下'!W:W,'总明细 源文件后台下'!E:E,E523,'总明细 源文件后台下'!C:C,"Order")</f>
        <v>0</v>
      </c>
      <c r="U523">
        <f>SUMIFS('总明细 源文件后台下'!G:G,'总明细 源文件后台下'!E:E,E523,'总明细 源文件后台下'!C:C,"Refund")</f>
        <v>0</v>
      </c>
      <c r="V523">
        <f>SUMIFS('总明细 源文件后台下'!M:M,'总明细 源文件后台下'!E:E,E523,'总明细 源文件后台下'!C:C,"Refund")</f>
        <v>0</v>
      </c>
      <c r="W523">
        <f>SUMIFS('总明细 源文件后台下'!N:N,'总明细 源文件后台下'!E:E,E523,'总明细 源文件后台下'!C:C,"Refund")</f>
        <v>0</v>
      </c>
      <c r="X523">
        <f>SUMIFS('总明细 源文件后台下'!O:O,'总明细 源文件后台下'!E:E,E523,'总明细 源文件后台下'!C:C,"Refund")</f>
        <v>0</v>
      </c>
      <c r="Y523">
        <f>SUMIFS('总明细 源文件后台下'!P:P,'总明细 源文件后台下'!E:E,E523,'总明细 源文件后台下'!C:C,"Refund")</f>
        <v>0</v>
      </c>
      <c r="Z523">
        <f>SUMIFS('总明细 源文件后台下'!Q:Q,'总明细 源文件后台下'!E:E,E523,'总明细 源文件后台下'!C:C,"Refund")</f>
        <v>0</v>
      </c>
      <c r="AA523">
        <f>SUMIFS('总明细 源文件后台下'!R:R,'总明细 源文件后台下'!E:E,E523,'总明细 源文件后台下'!C:C,"Refund")</f>
        <v>0</v>
      </c>
      <c r="AB523">
        <f>SUMIFS('总明细 源文件后台下'!S:S,'总明细 源文件后台下'!E:E,E523,'总明细 源文件后台下'!C:C,"Refund")</f>
        <v>0</v>
      </c>
      <c r="AC523">
        <f>SUMIFS('总明细 源文件后台下'!T:T,'总明细 源文件后台下'!E:E,E523,'总明细 源文件后台下'!C:C,"Refund")</f>
        <v>0</v>
      </c>
      <c r="AD523">
        <f>SUMIFS('总明细 源文件后台下'!U:U,'总明细 源文件后台下'!E:E,E523,'总明细 源文件后台下'!C:C,"Refund")</f>
        <v>0</v>
      </c>
      <c r="AE523">
        <f>SUMIFS('总明细 源文件后台下'!V:V,'总明细 源文件后台下'!E:E,E523,'总明细 源文件后台下'!C:C,"Refund")</f>
        <v>0</v>
      </c>
      <c r="AF523">
        <f>SUMIFS('总明细 源文件后台下'!W:W,'总明细 源文件后台下'!E:E,E523,'总明细 源文件后台下'!C:C,"Refund")</f>
        <v>0</v>
      </c>
      <c r="AK523">
        <f>(SUMIF('广告费 源文件后台下'!G:G,E523,'广告费 源文件后台下'!M:M))*-1</f>
        <v>-1.9300000000000002</v>
      </c>
      <c r="AL523">
        <f>SUMIFS('总明细 源文件后台下'!W:W,'总明细 源文件后台下'!E:E,E523,'总明细 源文件后台下'!C:C,"Adjustment",'总明细 源文件后台下'!F:F,"FBA Inventory Reimbursement - Customer Return")</f>
        <v>0</v>
      </c>
      <c r="AM523">
        <f>SUMIFS('总明细 源文件后台下'!W:W,'总明细 源文件后台下'!E:E,E523,'总明细 源文件后台下'!C:C,"Adjustment",'总明细 源文件后台下'!F:F,"FBA Inventory Reimbursement - Damaged:Warehouse")</f>
        <v>0</v>
      </c>
      <c r="AN523">
        <f>SUMIFS('总明细 源文件后台下'!W:W,'总明细 源文件后台下'!E:E,E523,'总明细 源文件后台下'!C:C,"Adjustment",'总明细 源文件后台下'!F:F,"FBA Inventory Reimbursement - Customer Service Issue")</f>
        <v>0</v>
      </c>
      <c r="AO523">
        <f>SUMIFS('总明细 源文件后台下'!W:W,'总明细 源文件后台下'!E:E,E523,'总明细 源文件后台下'!C:C,"Adjustment",'总明细 源文件后台下'!F:F,"FBA Inventory Reimbursement - Fee Correction")</f>
        <v>0</v>
      </c>
      <c r="AP523">
        <f>SUMIFS('总明细 源文件后台下'!W:W,'总明细 源文件后台下'!E:E,E523,'总明细 源文件后台下'!C:C,"Adjustment",'总明细 源文件后台下'!F:F,"FBA Inventory Reimbursement - General Adjustment")</f>
        <v>0</v>
      </c>
      <c r="AQ523">
        <f>SUMIFS('总明细 源文件后台下'!W:W,'总明细 源文件后台下'!E:E,E523,'总明细 源文件后台下'!C:C,"Adjustment",'总明细 源文件后台下'!F:F,"FBA Inventory Reimbursement - Lost:Inbound")</f>
        <v>0</v>
      </c>
      <c r="AR523">
        <f>SUMIFS('总明细 源文件后台下'!W:W,'总明细 源文件后台下'!E:E,E523,'总明细 源文件后台下'!C:C,"Adjustment",'总明细 源文件后台下'!F:F,"FBA Inventory Reimbursement - Lost:Warehouse")</f>
        <v>0</v>
      </c>
      <c r="AS523">
        <f>SUMIFS('总明细 源文件后台下'!W:W,'总明细 源文件后台下'!E:E,E523,'总明细 源文件后台下'!C:C,"Adjustment",'总明细 源文件后台下'!F:F,"Non-subscription Fee Adjustment")</f>
        <v>0</v>
      </c>
      <c r="AT523">
        <f>SUMIFS('总明细 源文件后台下'!W:W,'总明细 源文件后台下'!E:E,E523,'总明细 源文件后台下'!C:C,"Adjustment",'总明细 源文件后台下'!F:F,"FBA Inventory Placement Service Fee")</f>
        <v>0</v>
      </c>
      <c r="AV523">
        <f>SUMIF('FBA Customer Return Per Unit Fe'!B:B,E523,'FBA Customer Return Per Unit Fe'!C:C)</f>
        <v>0</v>
      </c>
      <c r="AX523">
        <f>(SUMIF('仓储费 源文件后台下'!C:C,E523,'仓储费 源文件后台下'!V:V))*-1</f>
        <v>-0.93359999999999999</v>
      </c>
      <c r="AZ523">
        <f>SUMIF('Disposal Fee销毁费用-160.95'!B:B,E523,'Disposal Fee销毁费用-160.95'!D:D)*-1</f>
        <v>0</v>
      </c>
      <c r="BC523">
        <f>IFERROR(VLOOKUP(F523,'优惠券-86.4'!F:I,4,0),0)</f>
        <v>-0.19999999999999998</v>
      </c>
      <c r="BD523">
        <f>IFERROR(VLOOKUP(F523,'早评-120'!E:H,4,0),0)</f>
        <v>0</v>
      </c>
      <c r="BF523">
        <f t="shared" si="64"/>
        <v>-3.0636000000000001</v>
      </c>
      <c r="BG523">
        <f t="shared" si="65"/>
        <v>0</v>
      </c>
      <c r="BH523">
        <f t="shared" si="66"/>
        <v>-19.913399999999999</v>
      </c>
      <c r="BQ523" s="45">
        <f t="shared" si="67"/>
        <v>-19.913399999999999</v>
      </c>
      <c r="BR523">
        <f>SUMIFS('9月销毁明细'!D:D,'9月销毁明细'!A:A,E523,'9月销毁明细'!H:H,"Sellable")</f>
        <v>0</v>
      </c>
      <c r="BS523">
        <f>SUMIFS('9月销毁明细'!G:G,'9月销毁明细'!A:A,E523,'9月销毁明细'!H:H,"Sellable")</f>
        <v>0</v>
      </c>
      <c r="BT523">
        <f>SUMIFS('9月销毁明细'!D:D,'9月销毁明细'!A:A,E523,'9月销毁明细'!H:H,"Unsellable")</f>
        <v>0</v>
      </c>
      <c r="BU523">
        <f>SUMIFS('9月销毁明细'!G:G,'9月销毁明细'!A:A,E523,'9月销毁明细'!H:H,"Unsellable")</f>
        <v>0</v>
      </c>
      <c r="BW523">
        <f>IFERROR(I523*VLOOKUP(F523,'9.3成本表'!C:L,10,0),0)</f>
        <v>0</v>
      </c>
      <c r="BX523">
        <f t="shared" si="68"/>
        <v>0</v>
      </c>
      <c r="CC523" s="45">
        <f t="shared" si="69"/>
        <v>-19.913399999999999</v>
      </c>
      <c r="CD523" s="45">
        <f t="shared" si="70"/>
        <v>0</v>
      </c>
      <c r="CE523" s="45">
        <f t="shared" si="71"/>
        <v>0</v>
      </c>
    </row>
    <row r="524" spans="4:83" x14ac:dyDescent="0.25">
      <c r="D524" s="20" t="s">
        <v>1157</v>
      </c>
      <c r="E524" s="20" t="s">
        <v>1158</v>
      </c>
      <c r="F524" s="20">
        <v>4259</v>
      </c>
      <c r="G524">
        <v>518</v>
      </c>
      <c r="H524" s="20"/>
      <c r="I524">
        <f>SUMIFS('总明细 源文件后台下'!G:G,'总明细 源文件后台下'!E:E,E524,'总明细 源文件后台下'!C:C,"Order")</f>
        <v>1</v>
      </c>
      <c r="J524">
        <f>SUMIFS('总明细 源文件后台下'!M:M,'总明细 源文件后台下'!E:E,E524,'总明细 源文件后台下'!C:C,"Order")</f>
        <v>17.09</v>
      </c>
      <c r="K524">
        <f>SUMIFS('总明细 源文件后台下'!N:N,'总明细 源文件后台下'!E:E,E524,'总明细 源文件后台下'!C:C,"Order")</f>
        <v>0</v>
      </c>
      <c r="L524">
        <f>SUMIFS('总明细 源文件后台下'!O:O,'总明细 源文件后台下'!E:E,E524,'总明细 源文件后台下'!C:C,"Order")</f>
        <v>0</v>
      </c>
      <c r="M524">
        <f>SUMIFS('总明细 源文件后台下'!P:P,'总明细 源文件后台下'!E:E,E524,'总明细 源文件后台下'!C:C,"Order")</f>
        <v>-0.78</v>
      </c>
      <c r="N524">
        <f>SUMIFS('总明细 源文件后台下'!Q:Q,'总明细 源文件后台下'!E:E,E524,'总明细 源文件后台下'!C:C,"Order")</f>
        <v>0</v>
      </c>
      <c r="O524">
        <f>SUMIFS('总明细 源文件后台下'!R:R,'总明细 源文件后台下'!E:E,E524,'总明细 源文件后台下'!C:C,"Order")</f>
        <v>0</v>
      </c>
      <c r="P524">
        <f>SUMIFS('总明细 源文件后台下'!S:S,'总明细 源文件后台下'!E:E,E524,'总明细 源文件后台下'!C:C,"Order")</f>
        <v>-2.77</v>
      </c>
      <c r="Q524">
        <f>SUMIFS('总明细 源文件后台下'!T:T,'总明细 源文件后台下'!E:E,E524,'总明细 源文件后台下'!C:C,"Order")</f>
        <v>-3.68</v>
      </c>
      <c r="R524">
        <f>SUMIFS('总明细 源文件后台下'!U:U,'总明细 源文件后台下'!E:E,E524,'总明细 源文件后台下'!C:C,"Order")</f>
        <v>0</v>
      </c>
      <c r="S524">
        <f>SUMIFS('总明细 源文件后台下'!V:V,'总明细 源文件后台下'!E:E,E524,'总明细 源文件后台下'!C:C,"Order")</f>
        <v>0</v>
      </c>
      <c r="T524">
        <f>SUMIFS('总明细 源文件后台下'!W:W,'总明细 源文件后台下'!E:E,E524,'总明细 源文件后台下'!C:C,"Order")</f>
        <v>9.86</v>
      </c>
      <c r="U524">
        <f>SUMIFS('总明细 源文件后台下'!G:G,'总明细 源文件后台下'!E:E,E524,'总明细 源文件后台下'!C:C,"Refund")</f>
        <v>0</v>
      </c>
      <c r="V524">
        <f>SUMIFS('总明细 源文件后台下'!M:M,'总明细 源文件后台下'!E:E,E524,'总明细 源文件后台下'!C:C,"Refund")</f>
        <v>0</v>
      </c>
      <c r="W524">
        <f>SUMIFS('总明细 源文件后台下'!N:N,'总明细 源文件后台下'!E:E,E524,'总明细 源文件后台下'!C:C,"Refund")</f>
        <v>0</v>
      </c>
      <c r="X524">
        <f>SUMIFS('总明细 源文件后台下'!O:O,'总明细 源文件后台下'!E:E,E524,'总明细 源文件后台下'!C:C,"Refund")</f>
        <v>0</v>
      </c>
      <c r="Y524">
        <f>SUMIFS('总明细 源文件后台下'!P:P,'总明细 源文件后台下'!E:E,E524,'总明细 源文件后台下'!C:C,"Refund")</f>
        <v>0</v>
      </c>
      <c r="Z524">
        <f>SUMIFS('总明细 源文件后台下'!Q:Q,'总明细 源文件后台下'!E:E,E524,'总明细 源文件后台下'!C:C,"Refund")</f>
        <v>0</v>
      </c>
      <c r="AA524">
        <f>SUMIFS('总明细 源文件后台下'!R:R,'总明细 源文件后台下'!E:E,E524,'总明细 源文件后台下'!C:C,"Refund")</f>
        <v>0</v>
      </c>
      <c r="AB524">
        <f>SUMIFS('总明细 源文件后台下'!S:S,'总明细 源文件后台下'!E:E,E524,'总明细 源文件后台下'!C:C,"Refund")</f>
        <v>0</v>
      </c>
      <c r="AC524">
        <f>SUMIFS('总明细 源文件后台下'!T:T,'总明细 源文件后台下'!E:E,E524,'总明细 源文件后台下'!C:C,"Refund")</f>
        <v>0</v>
      </c>
      <c r="AD524">
        <f>SUMIFS('总明细 源文件后台下'!U:U,'总明细 源文件后台下'!E:E,E524,'总明细 源文件后台下'!C:C,"Refund")</f>
        <v>0</v>
      </c>
      <c r="AE524">
        <f>SUMIFS('总明细 源文件后台下'!V:V,'总明细 源文件后台下'!E:E,E524,'总明细 源文件后台下'!C:C,"Refund")</f>
        <v>0</v>
      </c>
      <c r="AF524">
        <f>SUMIFS('总明细 源文件后台下'!W:W,'总明细 源文件后台下'!E:E,E524,'总明细 源文件后台下'!C:C,"Refund")</f>
        <v>0</v>
      </c>
      <c r="AK524">
        <f>(SUMIF('广告费 源文件后台下'!G:G,E524,'广告费 源文件后台下'!M:M))*-1</f>
        <v>-30.919999999999998</v>
      </c>
      <c r="AL524">
        <f>SUMIFS('总明细 源文件后台下'!W:W,'总明细 源文件后台下'!E:E,E524,'总明细 源文件后台下'!C:C,"Adjustment",'总明细 源文件后台下'!F:F,"FBA Inventory Reimbursement - Customer Return")</f>
        <v>0</v>
      </c>
      <c r="AM524">
        <f>SUMIFS('总明细 源文件后台下'!W:W,'总明细 源文件后台下'!E:E,E524,'总明细 源文件后台下'!C:C,"Adjustment",'总明细 源文件后台下'!F:F,"FBA Inventory Reimbursement - Damaged:Warehouse")</f>
        <v>0</v>
      </c>
      <c r="AN524">
        <f>SUMIFS('总明细 源文件后台下'!W:W,'总明细 源文件后台下'!E:E,E524,'总明细 源文件后台下'!C:C,"Adjustment",'总明细 源文件后台下'!F:F,"FBA Inventory Reimbursement - Customer Service Issue")</f>
        <v>0</v>
      </c>
      <c r="AO524">
        <f>SUMIFS('总明细 源文件后台下'!W:W,'总明细 源文件后台下'!E:E,E524,'总明细 源文件后台下'!C:C,"Adjustment",'总明细 源文件后台下'!F:F,"FBA Inventory Reimbursement - Fee Correction")</f>
        <v>0</v>
      </c>
      <c r="AP524">
        <f>SUMIFS('总明细 源文件后台下'!W:W,'总明细 源文件后台下'!E:E,E524,'总明细 源文件后台下'!C:C,"Adjustment",'总明细 源文件后台下'!F:F,"FBA Inventory Reimbursement - General Adjustment")</f>
        <v>0</v>
      </c>
      <c r="AQ524">
        <f>SUMIFS('总明细 源文件后台下'!W:W,'总明细 源文件后台下'!E:E,E524,'总明细 源文件后台下'!C:C,"Adjustment",'总明细 源文件后台下'!F:F,"FBA Inventory Reimbursement - Lost:Inbound")</f>
        <v>0</v>
      </c>
      <c r="AR524">
        <f>SUMIFS('总明细 源文件后台下'!W:W,'总明细 源文件后台下'!E:E,E524,'总明细 源文件后台下'!C:C,"Adjustment",'总明细 源文件后台下'!F:F,"FBA Inventory Reimbursement - Lost:Warehouse")</f>
        <v>0</v>
      </c>
      <c r="AS524">
        <f>SUMIFS('总明细 源文件后台下'!W:W,'总明细 源文件后台下'!E:E,E524,'总明细 源文件后台下'!C:C,"Adjustment",'总明细 源文件后台下'!F:F,"Non-subscription Fee Adjustment")</f>
        <v>0</v>
      </c>
      <c r="AT524">
        <f>SUMIFS('总明细 源文件后台下'!W:W,'总明细 源文件后台下'!E:E,E524,'总明细 源文件后台下'!C:C,"Adjustment",'总明细 源文件后台下'!F:F,"FBA Inventory Placement Service Fee")</f>
        <v>0</v>
      </c>
      <c r="AV524">
        <f>SUMIF('FBA Customer Return Per Unit Fe'!B:B,E524,'FBA Customer Return Per Unit Fe'!C:C)</f>
        <v>0</v>
      </c>
      <c r="AX524">
        <f>(SUMIF('仓储费 源文件后台下'!C:C,E524,'仓储费 源文件后台下'!V:V))*-1</f>
        <v>-1.0298</v>
      </c>
      <c r="AZ524">
        <f>SUMIF('Disposal Fee销毁费用-160.95'!B:B,E524,'Disposal Fee销毁费用-160.95'!D:D)*-1</f>
        <v>0</v>
      </c>
      <c r="BC524">
        <f>IFERROR(VLOOKUP(F524,'优惠券-86.4'!F:I,4,0),0)</f>
        <v>-0.19999999999999998</v>
      </c>
      <c r="BD524">
        <f>IFERROR(VLOOKUP(F524,'早评-120'!E:H,4,0),0)</f>
        <v>0</v>
      </c>
      <c r="BF524">
        <f t="shared" si="64"/>
        <v>-22.2898</v>
      </c>
      <c r="BG524">
        <f t="shared" si="65"/>
        <v>-1.3042598010532476</v>
      </c>
      <c r="BH524">
        <f t="shared" si="66"/>
        <v>-144.8837</v>
      </c>
      <c r="BQ524" s="45">
        <f t="shared" si="67"/>
        <v>-144.8837</v>
      </c>
      <c r="BR524">
        <f>SUMIFS('9月销毁明细'!D:D,'9月销毁明细'!A:A,E524,'9月销毁明细'!H:H,"Sellable")</f>
        <v>0</v>
      </c>
      <c r="BS524">
        <f>SUMIFS('9月销毁明细'!G:G,'9月销毁明细'!A:A,E524,'9月销毁明细'!H:H,"Sellable")</f>
        <v>0</v>
      </c>
      <c r="BT524">
        <f>SUMIFS('9月销毁明细'!D:D,'9月销毁明细'!A:A,E524,'9月销毁明细'!H:H,"Unsellable")</f>
        <v>0</v>
      </c>
      <c r="BU524">
        <f>SUMIFS('9月销毁明细'!G:G,'9月销毁明细'!A:A,E524,'9月销毁明细'!H:H,"Unsellable")</f>
        <v>0</v>
      </c>
      <c r="BW524">
        <f>IFERROR(I524*VLOOKUP(F524,'9.3成本表'!C:L,10,0),0)</f>
        <v>15.4</v>
      </c>
      <c r="BX524">
        <f t="shared" si="68"/>
        <v>13.26</v>
      </c>
      <c r="CC524" s="45">
        <f t="shared" si="69"/>
        <v>-173.5437</v>
      </c>
      <c r="CD524" s="45">
        <f t="shared" si="70"/>
        <v>-1.5622604312013324</v>
      </c>
      <c r="CE524" s="45">
        <f t="shared" si="71"/>
        <v>-6.0552581995812984</v>
      </c>
    </row>
    <row r="525" spans="4:83" x14ac:dyDescent="0.25">
      <c r="D525" s="20" t="s">
        <v>1159</v>
      </c>
      <c r="E525" s="20" t="s">
        <v>1160</v>
      </c>
      <c r="F525" s="20">
        <v>4259</v>
      </c>
      <c r="G525">
        <v>519</v>
      </c>
      <c r="H525" s="20"/>
      <c r="I525">
        <f>SUMIFS('总明细 源文件后台下'!G:G,'总明细 源文件后台下'!E:E,E525,'总明细 源文件后台下'!C:C,"Order")</f>
        <v>2</v>
      </c>
      <c r="J525">
        <f>SUMIFS('总明细 源文件后台下'!M:M,'总明细 源文件后台下'!E:E,E525,'总明细 源文件后台下'!C:C,"Order")</f>
        <v>34.18</v>
      </c>
      <c r="K525">
        <f>SUMIFS('总明细 源文件后台下'!N:N,'总明细 源文件后台下'!E:E,E525,'总明细 源文件后台下'!C:C,"Order")</f>
        <v>0</v>
      </c>
      <c r="L525">
        <f>SUMIFS('总明细 源文件后台下'!O:O,'总明细 源文件后台下'!E:E,E525,'总明细 源文件后台下'!C:C,"Order")</f>
        <v>0</v>
      </c>
      <c r="M525">
        <f>SUMIFS('总明细 源文件后台下'!P:P,'总明细 源文件后台下'!E:E,E525,'总明细 源文件后台下'!C:C,"Order")</f>
        <v>-1.7</v>
      </c>
      <c r="N525">
        <f>SUMIFS('总明细 源文件后台下'!Q:Q,'总明细 源文件后台下'!E:E,E525,'总明细 源文件后台下'!C:C,"Order")</f>
        <v>0.97</v>
      </c>
      <c r="O525">
        <f>SUMIFS('总明细 源文件后台下'!R:R,'总明细 源文件后台下'!E:E,E525,'总明细 源文件后台下'!C:C,"Order")</f>
        <v>-0.97</v>
      </c>
      <c r="P525">
        <f>SUMIFS('总明细 源文件后台下'!S:S,'总明细 源文件后台下'!E:E,E525,'总明细 源文件后台下'!C:C,"Order")</f>
        <v>-5.52</v>
      </c>
      <c r="Q525">
        <f>SUMIFS('总明细 源文件后台下'!T:T,'总明细 源文件后台下'!E:E,E525,'总明细 源文件后台下'!C:C,"Order")</f>
        <v>-7.36</v>
      </c>
      <c r="R525">
        <f>SUMIFS('总明细 源文件后台下'!U:U,'总明细 源文件后台下'!E:E,E525,'总明细 源文件后台下'!C:C,"Order")</f>
        <v>0</v>
      </c>
      <c r="S525">
        <f>SUMIFS('总明细 源文件后台下'!V:V,'总明细 源文件后台下'!E:E,E525,'总明细 源文件后台下'!C:C,"Order")</f>
        <v>0</v>
      </c>
      <c r="T525">
        <f>SUMIFS('总明细 源文件后台下'!W:W,'总明细 源文件后台下'!E:E,E525,'总明细 源文件后台下'!C:C,"Order")</f>
        <v>19.600000000000001</v>
      </c>
      <c r="U525">
        <f>SUMIFS('总明细 源文件后台下'!G:G,'总明细 源文件后台下'!E:E,E525,'总明细 源文件后台下'!C:C,"Refund")</f>
        <v>0</v>
      </c>
      <c r="V525">
        <f>SUMIFS('总明细 源文件后台下'!M:M,'总明细 源文件后台下'!E:E,E525,'总明细 源文件后台下'!C:C,"Refund")</f>
        <v>0</v>
      </c>
      <c r="W525">
        <f>SUMIFS('总明细 源文件后台下'!N:N,'总明细 源文件后台下'!E:E,E525,'总明细 源文件后台下'!C:C,"Refund")</f>
        <v>0</v>
      </c>
      <c r="X525">
        <f>SUMIFS('总明细 源文件后台下'!O:O,'总明细 源文件后台下'!E:E,E525,'总明细 源文件后台下'!C:C,"Refund")</f>
        <v>0</v>
      </c>
      <c r="Y525">
        <f>SUMIFS('总明细 源文件后台下'!P:P,'总明细 源文件后台下'!E:E,E525,'总明细 源文件后台下'!C:C,"Refund")</f>
        <v>0</v>
      </c>
      <c r="Z525">
        <f>SUMIFS('总明细 源文件后台下'!Q:Q,'总明细 源文件后台下'!E:E,E525,'总明细 源文件后台下'!C:C,"Refund")</f>
        <v>0</v>
      </c>
      <c r="AA525">
        <f>SUMIFS('总明细 源文件后台下'!R:R,'总明细 源文件后台下'!E:E,E525,'总明细 源文件后台下'!C:C,"Refund")</f>
        <v>0</v>
      </c>
      <c r="AB525">
        <f>SUMIFS('总明细 源文件后台下'!S:S,'总明细 源文件后台下'!E:E,E525,'总明细 源文件后台下'!C:C,"Refund")</f>
        <v>0</v>
      </c>
      <c r="AC525">
        <f>SUMIFS('总明细 源文件后台下'!T:T,'总明细 源文件后台下'!E:E,E525,'总明细 源文件后台下'!C:C,"Refund")</f>
        <v>0</v>
      </c>
      <c r="AD525">
        <f>SUMIFS('总明细 源文件后台下'!U:U,'总明细 源文件后台下'!E:E,E525,'总明细 源文件后台下'!C:C,"Refund")</f>
        <v>0</v>
      </c>
      <c r="AE525">
        <f>SUMIFS('总明细 源文件后台下'!V:V,'总明细 源文件后台下'!E:E,E525,'总明细 源文件后台下'!C:C,"Refund")</f>
        <v>0</v>
      </c>
      <c r="AF525">
        <f>SUMIFS('总明细 源文件后台下'!W:W,'总明细 源文件后台下'!E:E,E525,'总明细 源文件后台下'!C:C,"Refund")</f>
        <v>0</v>
      </c>
      <c r="AK525">
        <f>(SUMIF('广告费 源文件后台下'!G:G,E525,'广告费 源文件后台下'!M:M))*-1</f>
        <v>-1.29</v>
      </c>
      <c r="AL525">
        <f>SUMIFS('总明细 源文件后台下'!W:W,'总明细 源文件后台下'!E:E,E525,'总明细 源文件后台下'!C:C,"Adjustment",'总明细 源文件后台下'!F:F,"FBA Inventory Reimbursement - Customer Return")</f>
        <v>0</v>
      </c>
      <c r="AM525">
        <f>SUMIFS('总明细 源文件后台下'!W:W,'总明细 源文件后台下'!E:E,E525,'总明细 源文件后台下'!C:C,"Adjustment",'总明细 源文件后台下'!F:F,"FBA Inventory Reimbursement - Damaged:Warehouse")</f>
        <v>0</v>
      </c>
      <c r="AN525">
        <f>SUMIFS('总明细 源文件后台下'!W:W,'总明细 源文件后台下'!E:E,E525,'总明细 源文件后台下'!C:C,"Adjustment",'总明细 源文件后台下'!F:F,"FBA Inventory Reimbursement - Customer Service Issue")</f>
        <v>0</v>
      </c>
      <c r="AO525">
        <f>SUMIFS('总明细 源文件后台下'!W:W,'总明细 源文件后台下'!E:E,E525,'总明细 源文件后台下'!C:C,"Adjustment",'总明细 源文件后台下'!F:F,"FBA Inventory Reimbursement - Fee Correction")</f>
        <v>0</v>
      </c>
      <c r="AP525">
        <f>SUMIFS('总明细 源文件后台下'!W:W,'总明细 源文件后台下'!E:E,E525,'总明细 源文件后台下'!C:C,"Adjustment",'总明细 源文件后台下'!F:F,"FBA Inventory Reimbursement - General Adjustment")</f>
        <v>0</v>
      </c>
      <c r="AQ525">
        <f>SUMIFS('总明细 源文件后台下'!W:W,'总明细 源文件后台下'!E:E,E525,'总明细 源文件后台下'!C:C,"Adjustment",'总明细 源文件后台下'!F:F,"FBA Inventory Reimbursement - Lost:Inbound")</f>
        <v>0</v>
      </c>
      <c r="AR525">
        <f>SUMIFS('总明细 源文件后台下'!W:W,'总明细 源文件后台下'!E:E,E525,'总明细 源文件后台下'!C:C,"Adjustment",'总明细 源文件后台下'!F:F,"FBA Inventory Reimbursement - Lost:Warehouse")</f>
        <v>0</v>
      </c>
      <c r="AS525">
        <f>SUMIFS('总明细 源文件后台下'!W:W,'总明细 源文件后台下'!E:E,E525,'总明细 源文件后台下'!C:C,"Adjustment",'总明细 源文件后台下'!F:F,"Non-subscription Fee Adjustment")</f>
        <v>0</v>
      </c>
      <c r="AT525">
        <f>SUMIFS('总明细 源文件后台下'!W:W,'总明细 源文件后台下'!E:E,E525,'总明细 源文件后台下'!C:C,"Adjustment",'总明细 源文件后台下'!F:F,"FBA Inventory Placement Service Fee")</f>
        <v>0</v>
      </c>
      <c r="AV525">
        <f>SUMIF('FBA Customer Return Per Unit Fe'!B:B,E525,'FBA Customer Return Per Unit Fe'!C:C)</f>
        <v>0</v>
      </c>
      <c r="AX525">
        <f>(SUMIF('仓储费 源文件后台下'!C:C,E525,'仓储费 源文件后台下'!V:V))*-1</f>
        <v>-1.0997000000000003</v>
      </c>
      <c r="AZ525">
        <f>SUMIF('Disposal Fee销毁费用-160.95'!B:B,E525,'Disposal Fee销毁费用-160.95'!D:D)*-1</f>
        <v>0</v>
      </c>
      <c r="BC525">
        <f>IFERROR(VLOOKUP(F525,'优惠券-86.4'!F:I,4,0),0)</f>
        <v>-0.19999999999999998</v>
      </c>
      <c r="BD525">
        <f>IFERROR(VLOOKUP(F525,'早评-120'!E:H,4,0),0)</f>
        <v>0</v>
      </c>
      <c r="BF525">
        <f t="shared" si="64"/>
        <v>17.010300000000001</v>
      </c>
      <c r="BG525">
        <f t="shared" si="65"/>
        <v>0.49766822703335289</v>
      </c>
      <c r="BH525">
        <f t="shared" si="66"/>
        <v>110.56695000000001</v>
      </c>
      <c r="BQ525" s="45">
        <f t="shared" si="67"/>
        <v>110.56695000000001</v>
      </c>
      <c r="BR525">
        <f>SUMIFS('9月销毁明细'!D:D,'9月销毁明细'!A:A,E525,'9月销毁明细'!H:H,"Sellable")</f>
        <v>0</v>
      </c>
      <c r="BS525">
        <f>SUMIFS('9月销毁明细'!G:G,'9月销毁明细'!A:A,E525,'9月销毁明细'!H:H,"Sellable")</f>
        <v>0</v>
      </c>
      <c r="BT525">
        <f>SUMIFS('9月销毁明细'!D:D,'9月销毁明细'!A:A,E525,'9月销毁明细'!H:H,"Unsellable")</f>
        <v>0</v>
      </c>
      <c r="BU525">
        <f>SUMIFS('9月销毁明细'!G:G,'9月销毁明细'!A:A,E525,'9月销毁明细'!H:H,"Unsellable")</f>
        <v>0</v>
      </c>
      <c r="BW525">
        <f>IFERROR(I525*VLOOKUP(F525,'9.3成本表'!C:L,10,0),0)</f>
        <v>30.8</v>
      </c>
      <c r="BX525">
        <f t="shared" si="68"/>
        <v>26.52</v>
      </c>
      <c r="CC525" s="45">
        <f t="shared" si="69"/>
        <v>53.246950000000012</v>
      </c>
      <c r="CD525" s="45">
        <f t="shared" si="70"/>
        <v>0.23966759688526812</v>
      </c>
      <c r="CE525" s="45">
        <f t="shared" si="71"/>
        <v>0.92894190509420815</v>
      </c>
    </row>
    <row r="526" spans="4:83" x14ac:dyDescent="0.25">
      <c r="D526" s="20" t="s">
        <v>1161</v>
      </c>
      <c r="E526" s="20" t="s">
        <v>1162</v>
      </c>
      <c r="F526" s="20">
        <v>4259</v>
      </c>
      <c r="G526">
        <v>520</v>
      </c>
      <c r="H526" s="20"/>
      <c r="I526">
        <f>SUMIFS('总明细 源文件后台下'!G:G,'总明细 源文件后台下'!E:E,E526,'总明细 源文件后台下'!C:C,"Order")</f>
        <v>0</v>
      </c>
      <c r="J526">
        <f>SUMIFS('总明细 源文件后台下'!M:M,'总明细 源文件后台下'!E:E,E526,'总明细 源文件后台下'!C:C,"Order")</f>
        <v>0</v>
      </c>
      <c r="K526">
        <f>SUMIFS('总明细 源文件后台下'!N:N,'总明细 源文件后台下'!E:E,E526,'总明细 源文件后台下'!C:C,"Order")</f>
        <v>0</v>
      </c>
      <c r="L526">
        <f>SUMIFS('总明细 源文件后台下'!O:O,'总明细 源文件后台下'!E:E,E526,'总明细 源文件后台下'!C:C,"Order")</f>
        <v>0</v>
      </c>
      <c r="M526">
        <f>SUMIFS('总明细 源文件后台下'!P:P,'总明细 源文件后台下'!E:E,E526,'总明细 源文件后台下'!C:C,"Order")</f>
        <v>0</v>
      </c>
      <c r="N526">
        <f>SUMIFS('总明细 源文件后台下'!Q:Q,'总明细 源文件后台下'!E:E,E526,'总明细 源文件后台下'!C:C,"Order")</f>
        <v>0</v>
      </c>
      <c r="O526">
        <f>SUMIFS('总明细 源文件后台下'!R:R,'总明细 源文件后台下'!E:E,E526,'总明细 源文件后台下'!C:C,"Order")</f>
        <v>0</v>
      </c>
      <c r="P526">
        <f>SUMIFS('总明细 源文件后台下'!S:S,'总明细 源文件后台下'!E:E,E526,'总明细 源文件后台下'!C:C,"Order")</f>
        <v>0</v>
      </c>
      <c r="Q526">
        <f>SUMIFS('总明细 源文件后台下'!T:T,'总明细 源文件后台下'!E:E,E526,'总明细 源文件后台下'!C:C,"Order")</f>
        <v>0</v>
      </c>
      <c r="R526">
        <f>SUMIFS('总明细 源文件后台下'!U:U,'总明细 源文件后台下'!E:E,E526,'总明细 源文件后台下'!C:C,"Order")</f>
        <v>0</v>
      </c>
      <c r="S526">
        <f>SUMIFS('总明细 源文件后台下'!V:V,'总明细 源文件后台下'!E:E,E526,'总明细 源文件后台下'!C:C,"Order")</f>
        <v>0</v>
      </c>
      <c r="T526">
        <f>SUMIFS('总明细 源文件后台下'!W:W,'总明细 源文件后台下'!E:E,E526,'总明细 源文件后台下'!C:C,"Order")</f>
        <v>0</v>
      </c>
      <c r="U526">
        <f>SUMIFS('总明细 源文件后台下'!G:G,'总明细 源文件后台下'!E:E,E526,'总明细 源文件后台下'!C:C,"Refund")</f>
        <v>0</v>
      </c>
      <c r="V526">
        <f>SUMIFS('总明细 源文件后台下'!M:M,'总明细 源文件后台下'!E:E,E526,'总明细 源文件后台下'!C:C,"Refund")</f>
        <v>0</v>
      </c>
      <c r="W526">
        <f>SUMIFS('总明细 源文件后台下'!N:N,'总明细 源文件后台下'!E:E,E526,'总明细 源文件后台下'!C:C,"Refund")</f>
        <v>0</v>
      </c>
      <c r="X526">
        <f>SUMIFS('总明细 源文件后台下'!O:O,'总明细 源文件后台下'!E:E,E526,'总明细 源文件后台下'!C:C,"Refund")</f>
        <v>0</v>
      </c>
      <c r="Y526">
        <f>SUMIFS('总明细 源文件后台下'!P:P,'总明细 源文件后台下'!E:E,E526,'总明细 源文件后台下'!C:C,"Refund")</f>
        <v>0</v>
      </c>
      <c r="Z526">
        <f>SUMIFS('总明细 源文件后台下'!Q:Q,'总明细 源文件后台下'!E:E,E526,'总明细 源文件后台下'!C:C,"Refund")</f>
        <v>0</v>
      </c>
      <c r="AA526">
        <f>SUMIFS('总明细 源文件后台下'!R:R,'总明细 源文件后台下'!E:E,E526,'总明细 源文件后台下'!C:C,"Refund")</f>
        <v>0</v>
      </c>
      <c r="AB526">
        <f>SUMIFS('总明细 源文件后台下'!S:S,'总明细 源文件后台下'!E:E,E526,'总明细 源文件后台下'!C:C,"Refund")</f>
        <v>0</v>
      </c>
      <c r="AC526">
        <f>SUMIFS('总明细 源文件后台下'!T:T,'总明细 源文件后台下'!E:E,E526,'总明细 源文件后台下'!C:C,"Refund")</f>
        <v>0</v>
      </c>
      <c r="AD526">
        <f>SUMIFS('总明细 源文件后台下'!U:U,'总明细 源文件后台下'!E:E,E526,'总明细 源文件后台下'!C:C,"Refund")</f>
        <v>0</v>
      </c>
      <c r="AE526">
        <f>SUMIFS('总明细 源文件后台下'!V:V,'总明细 源文件后台下'!E:E,E526,'总明细 源文件后台下'!C:C,"Refund")</f>
        <v>0</v>
      </c>
      <c r="AF526">
        <f>SUMIFS('总明细 源文件后台下'!W:W,'总明细 源文件后台下'!E:E,E526,'总明细 源文件后台下'!C:C,"Refund")</f>
        <v>0</v>
      </c>
      <c r="AK526">
        <f>(SUMIF('广告费 源文件后台下'!G:G,E526,'广告费 源文件后台下'!M:M))*-1</f>
        <v>-1.4</v>
      </c>
      <c r="AL526">
        <f>SUMIFS('总明细 源文件后台下'!W:W,'总明细 源文件后台下'!E:E,E526,'总明细 源文件后台下'!C:C,"Adjustment",'总明细 源文件后台下'!F:F,"FBA Inventory Reimbursement - Customer Return")</f>
        <v>0</v>
      </c>
      <c r="AM526">
        <f>SUMIFS('总明细 源文件后台下'!W:W,'总明细 源文件后台下'!E:E,E526,'总明细 源文件后台下'!C:C,"Adjustment",'总明细 源文件后台下'!F:F,"FBA Inventory Reimbursement - Damaged:Warehouse")</f>
        <v>0</v>
      </c>
      <c r="AN526">
        <f>SUMIFS('总明细 源文件后台下'!W:W,'总明细 源文件后台下'!E:E,E526,'总明细 源文件后台下'!C:C,"Adjustment",'总明细 源文件后台下'!F:F,"FBA Inventory Reimbursement - Customer Service Issue")</f>
        <v>0</v>
      </c>
      <c r="AO526">
        <f>SUMIFS('总明细 源文件后台下'!W:W,'总明细 源文件后台下'!E:E,E526,'总明细 源文件后台下'!C:C,"Adjustment",'总明细 源文件后台下'!F:F,"FBA Inventory Reimbursement - Fee Correction")</f>
        <v>0</v>
      </c>
      <c r="AP526">
        <f>SUMIFS('总明细 源文件后台下'!W:W,'总明细 源文件后台下'!E:E,E526,'总明细 源文件后台下'!C:C,"Adjustment",'总明细 源文件后台下'!F:F,"FBA Inventory Reimbursement - General Adjustment")</f>
        <v>0</v>
      </c>
      <c r="AQ526">
        <f>SUMIFS('总明细 源文件后台下'!W:W,'总明细 源文件后台下'!E:E,E526,'总明细 源文件后台下'!C:C,"Adjustment",'总明细 源文件后台下'!F:F,"FBA Inventory Reimbursement - Lost:Inbound")</f>
        <v>0</v>
      </c>
      <c r="AR526">
        <f>SUMIFS('总明细 源文件后台下'!W:W,'总明细 源文件后台下'!E:E,E526,'总明细 源文件后台下'!C:C,"Adjustment",'总明细 源文件后台下'!F:F,"FBA Inventory Reimbursement - Lost:Warehouse")</f>
        <v>0</v>
      </c>
      <c r="AS526">
        <f>SUMIFS('总明细 源文件后台下'!W:W,'总明细 源文件后台下'!E:E,E526,'总明细 源文件后台下'!C:C,"Adjustment",'总明细 源文件后台下'!F:F,"Non-subscription Fee Adjustment")</f>
        <v>0</v>
      </c>
      <c r="AT526">
        <f>SUMIFS('总明细 源文件后台下'!W:W,'总明细 源文件后台下'!E:E,E526,'总明细 源文件后台下'!C:C,"Adjustment",'总明细 源文件后台下'!F:F,"FBA Inventory Placement Service Fee")</f>
        <v>0</v>
      </c>
      <c r="AV526">
        <f>SUMIF('FBA Customer Return Per Unit Fe'!B:B,E526,'FBA Customer Return Per Unit Fe'!C:C)</f>
        <v>0</v>
      </c>
      <c r="AX526">
        <f>(SUMIF('仓储费 源文件后台下'!C:C,E526,'仓储费 源文件后台下'!V:V))*-1</f>
        <v>-0.98039999999999994</v>
      </c>
      <c r="AZ526">
        <f>SUMIF('Disposal Fee销毁费用-160.95'!B:B,E526,'Disposal Fee销毁费用-160.95'!D:D)*-1</f>
        <v>0</v>
      </c>
      <c r="BC526">
        <f>IFERROR(VLOOKUP(F526,'优惠券-86.4'!F:I,4,0),0)</f>
        <v>-0.19999999999999998</v>
      </c>
      <c r="BD526">
        <f>IFERROR(VLOOKUP(F526,'早评-120'!E:H,4,0),0)</f>
        <v>0</v>
      </c>
      <c r="BF526">
        <f t="shared" si="64"/>
        <v>-2.5804</v>
      </c>
      <c r="BG526">
        <f t="shared" si="65"/>
        <v>0</v>
      </c>
      <c r="BH526">
        <f t="shared" si="66"/>
        <v>-16.772600000000001</v>
      </c>
      <c r="BQ526" s="45">
        <f t="shared" si="67"/>
        <v>-16.772600000000001</v>
      </c>
      <c r="BR526">
        <f>SUMIFS('9月销毁明细'!D:D,'9月销毁明细'!A:A,E526,'9月销毁明细'!H:H,"Sellable")</f>
        <v>0</v>
      </c>
      <c r="BS526">
        <f>SUMIFS('9月销毁明细'!G:G,'9月销毁明细'!A:A,E526,'9月销毁明细'!H:H,"Sellable")</f>
        <v>0</v>
      </c>
      <c r="BT526">
        <f>SUMIFS('9月销毁明细'!D:D,'9月销毁明细'!A:A,E526,'9月销毁明细'!H:H,"Unsellable")</f>
        <v>0</v>
      </c>
      <c r="BU526">
        <f>SUMIFS('9月销毁明细'!G:G,'9月销毁明细'!A:A,E526,'9月销毁明细'!H:H,"Unsellable")</f>
        <v>0</v>
      </c>
      <c r="BW526">
        <f>IFERROR(I526*VLOOKUP(F526,'9.3成本表'!C:L,10,0),0)</f>
        <v>0</v>
      </c>
      <c r="BX526">
        <f t="shared" si="68"/>
        <v>0</v>
      </c>
      <c r="CC526" s="45">
        <f t="shared" si="69"/>
        <v>-16.772600000000001</v>
      </c>
      <c r="CD526" s="45">
        <f t="shared" si="70"/>
        <v>0</v>
      </c>
      <c r="CE526" s="45">
        <f t="shared" si="71"/>
        <v>0</v>
      </c>
    </row>
    <row r="527" spans="4:83" x14ac:dyDescent="0.25">
      <c r="D527" s="20" t="s">
        <v>1163</v>
      </c>
      <c r="E527" s="20" t="s">
        <v>1164</v>
      </c>
      <c r="F527" s="20">
        <v>4259</v>
      </c>
      <c r="G527">
        <v>521</v>
      </c>
      <c r="H527" s="20"/>
      <c r="I527">
        <f>SUMIFS('总明细 源文件后台下'!G:G,'总明细 源文件后台下'!E:E,E527,'总明细 源文件后台下'!C:C,"Order")</f>
        <v>0</v>
      </c>
      <c r="J527">
        <f>SUMIFS('总明细 源文件后台下'!M:M,'总明细 源文件后台下'!E:E,E527,'总明细 源文件后台下'!C:C,"Order")</f>
        <v>0</v>
      </c>
      <c r="K527">
        <f>SUMIFS('总明细 源文件后台下'!N:N,'总明细 源文件后台下'!E:E,E527,'总明细 源文件后台下'!C:C,"Order")</f>
        <v>0</v>
      </c>
      <c r="L527">
        <f>SUMIFS('总明细 源文件后台下'!O:O,'总明细 源文件后台下'!E:E,E527,'总明细 源文件后台下'!C:C,"Order")</f>
        <v>0</v>
      </c>
      <c r="M527">
        <f>SUMIFS('总明细 源文件后台下'!P:P,'总明细 源文件后台下'!E:E,E527,'总明细 源文件后台下'!C:C,"Order")</f>
        <v>0</v>
      </c>
      <c r="N527">
        <f>SUMIFS('总明细 源文件后台下'!Q:Q,'总明细 源文件后台下'!E:E,E527,'总明细 源文件后台下'!C:C,"Order")</f>
        <v>0</v>
      </c>
      <c r="O527">
        <f>SUMIFS('总明细 源文件后台下'!R:R,'总明细 源文件后台下'!E:E,E527,'总明细 源文件后台下'!C:C,"Order")</f>
        <v>0</v>
      </c>
      <c r="P527">
        <f>SUMIFS('总明细 源文件后台下'!S:S,'总明细 源文件后台下'!E:E,E527,'总明细 源文件后台下'!C:C,"Order")</f>
        <v>0</v>
      </c>
      <c r="Q527">
        <f>SUMIFS('总明细 源文件后台下'!T:T,'总明细 源文件后台下'!E:E,E527,'总明细 源文件后台下'!C:C,"Order")</f>
        <v>0</v>
      </c>
      <c r="R527">
        <f>SUMIFS('总明细 源文件后台下'!U:U,'总明细 源文件后台下'!E:E,E527,'总明细 源文件后台下'!C:C,"Order")</f>
        <v>0</v>
      </c>
      <c r="S527">
        <f>SUMIFS('总明细 源文件后台下'!V:V,'总明细 源文件后台下'!E:E,E527,'总明细 源文件后台下'!C:C,"Order")</f>
        <v>0</v>
      </c>
      <c r="T527">
        <f>SUMIFS('总明细 源文件后台下'!W:W,'总明细 源文件后台下'!E:E,E527,'总明细 源文件后台下'!C:C,"Order")</f>
        <v>0</v>
      </c>
      <c r="U527">
        <f>SUMIFS('总明细 源文件后台下'!G:G,'总明细 源文件后台下'!E:E,E527,'总明细 源文件后台下'!C:C,"Refund")</f>
        <v>0</v>
      </c>
      <c r="V527">
        <f>SUMIFS('总明细 源文件后台下'!M:M,'总明细 源文件后台下'!E:E,E527,'总明细 源文件后台下'!C:C,"Refund")</f>
        <v>0</v>
      </c>
      <c r="W527">
        <f>SUMIFS('总明细 源文件后台下'!N:N,'总明细 源文件后台下'!E:E,E527,'总明细 源文件后台下'!C:C,"Refund")</f>
        <v>0</v>
      </c>
      <c r="X527">
        <f>SUMIFS('总明细 源文件后台下'!O:O,'总明细 源文件后台下'!E:E,E527,'总明细 源文件后台下'!C:C,"Refund")</f>
        <v>0</v>
      </c>
      <c r="Y527">
        <f>SUMIFS('总明细 源文件后台下'!P:P,'总明细 源文件后台下'!E:E,E527,'总明细 源文件后台下'!C:C,"Refund")</f>
        <v>0</v>
      </c>
      <c r="Z527">
        <f>SUMIFS('总明细 源文件后台下'!Q:Q,'总明细 源文件后台下'!E:E,E527,'总明细 源文件后台下'!C:C,"Refund")</f>
        <v>0</v>
      </c>
      <c r="AA527">
        <f>SUMIFS('总明细 源文件后台下'!R:R,'总明细 源文件后台下'!E:E,E527,'总明细 源文件后台下'!C:C,"Refund")</f>
        <v>0</v>
      </c>
      <c r="AB527">
        <f>SUMIFS('总明细 源文件后台下'!S:S,'总明细 源文件后台下'!E:E,E527,'总明细 源文件后台下'!C:C,"Refund")</f>
        <v>0</v>
      </c>
      <c r="AC527">
        <f>SUMIFS('总明细 源文件后台下'!T:T,'总明细 源文件后台下'!E:E,E527,'总明细 源文件后台下'!C:C,"Refund")</f>
        <v>0</v>
      </c>
      <c r="AD527">
        <f>SUMIFS('总明细 源文件后台下'!U:U,'总明细 源文件后台下'!E:E,E527,'总明细 源文件后台下'!C:C,"Refund")</f>
        <v>0</v>
      </c>
      <c r="AE527">
        <f>SUMIFS('总明细 源文件后台下'!V:V,'总明细 源文件后台下'!E:E,E527,'总明细 源文件后台下'!C:C,"Refund")</f>
        <v>0</v>
      </c>
      <c r="AF527">
        <f>SUMIFS('总明细 源文件后台下'!W:W,'总明细 源文件后台下'!E:E,E527,'总明细 源文件后台下'!C:C,"Refund")</f>
        <v>0</v>
      </c>
      <c r="AK527">
        <f>(SUMIF('广告费 源文件后台下'!G:G,E527,'广告费 源文件后台下'!M:M))*-1</f>
        <v>-0.25</v>
      </c>
      <c r="AL527">
        <f>SUMIFS('总明细 源文件后台下'!W:W,'总明细 源文件后台下'!E:E,E527,'总明细 源文件后台下'!C:C,"Adjustment",'总明细 源文件后台下'!F:F,"FBA Inventory Reimbursement - Customer Return")</f>
        <v>0</v>
      </c>
      <c r="AM527">
        <f>SUMIFS('总明细 源文件后台下'!W:W,'总明细 源文件后台下'!E:E,E527,'总明细 源文件后台下'!C:C,"Adjustment",'总明细 源文件后台下'!F:F,"FBA Inventory Reimbursement - Damaged:Warehouse")</f>
        <v>0</v>
      </c>
      <c r="AN527">
        <f>SUMIFS('总明细 源文件后台下'!W:W,'总明细 源文件后台下'!E:E,E527,'总明细 源文件后台下'!C:C,"Adjustment",'总明细 源文件后台下'!F:F,"FBA Inventory Reimbursement - Customer Service Issue")</f>
        <v>0</v>
      </c>
      <c r="AO527">
        <f>SUMIFS('总明细 源文件后台下'!W:W,'总明细 源文件后台下'!E:E,E527,'总明细 源文件后台下'!C:C,"Adjustment",'总明细 源文件后台下'!F:F,"FBA Inventory Reimbursement - Fee Correction")</f>
        <v>0</v>
      </c>
      <c r="AP527">
        <f>SUMIFS('总明细 源文件后台下'!W:W,'总明细 源文件后台下'!E:E,E527,'总明细 源文件后台下'!C:C,"Adjustment",'总明细 源文件后台下'!F:F,"FBA Inventory Reimbursement - General Adjustment")</f>
        <v>0</v>
      </c>
      <c r="AQ527">
        <f>SUMIFS('总明细 源文件后台下'!W:W,'总明细 源文件后台下'!E:E,E527,'总明细 源文件后台下'!C:C,"Adjustment",'总明细 源文件后台下'!F:F,"FBA Inventory Reimbursement - Lost:Inbound")</f>
        <v>0</v>
      </c>
      <c r="AR527">
        <f>SUMIFS('总明细 源文件后台下'!W:W,'总明细 源文件后台下'!E:E,E527,'总明细 源文件后台下'!C:C,"Adjustment",'总明细 源文件后台下'!F:F,"FBA Inventory Reimbursement - Lost:Warehouse")</f>
        <v>0</v>
      </c>
      <c r="AS527">
        <f>SUMIFS('总明细 源文件后台下'!W:W,'总明细 源文件后台下'!E:E,E527,'总明细 源文件后台下'!C:C,"Adjustment",'总明细 源文件后台下'!F:F,"Non-subscription Fee Adjustment")</f>
        <v>0</v>
      </c>
      <c r="AT527">
        <f>SUMIFS('总明细 源文件后台下'!W:W,'总明细 源文件后台下'!E:E,E527,'总明细 源文件后台下'!C:C,"Adjustment",'总明细 源文件后台下'!F:F,"FBA Inventory Placement Service Fee")</f>
        <v>0</v>
      </c>
      <c r="AV527">
        <f>SUMIF('FBA Customer Return Per Unit Fe'!B:B,E527,'FBA Customer Return Per Unit Fe'!C:C)</f>
        <v>0</v>
      </c>
      <c r="AX527">
        <f>(SUMIF('仓储费 源文件后台下'!C:C,E527,'仓储费 源文件后台下'!V:V))*-1</f>
        <v>-1.1697</v>
      </c>
      <c r="AZ527">
        <f>SUMIF('Disposal Fee销毁费用-160.95'!B:B,E527,'Disposal Fee销毁费用-160.95'!D:D)*-1</f>
        <v>0</v>
      </c>
      <c r="BC527">
        <f>IFERROR(VLOOKUP(F527,'优惠券-86.4'!F:I,4,0),0)</f>
        <v>-0.19999999999999998</v>
      </c>
      <c r="BD527">
        <f>IFERROR(VLOOKUP(F527,'早评-120'!E:H,4,0),0)</f>
        <v>0</v>
      </c>
      <c r="BF527">
        <f t="shared" si="64"/>
        <v>-1.6196999999999999</v>
      </c>
      <c r="BG527">
        <f t="shared" si="65"/>
        <v>0</v>
      </c>
      <c r="BH527">
        <f t="shared" si="66"/>
        <v>-10.52805</v>
      </c>
      <c r="BQ527" s="45">
        <f t="shared" si="67"/>
        <v>-10.52805</v>
      </c>
      <c r="BR527">
        <f>SUMIFS('9月销毁明细'!D:D,'9月销毁明细'!A:A,E527,'9月销毁明细'!H:H,"Sellable")</f>
        <v>0</v>
      </c>
      <c r="BS527">
        <f>SUMIFS('9月销毁明细'!G:G,'9月销毁明细'!A:A,E527,'9月销毁明细'!H:H,"Sellable")</f>
        <v>0</v>
      </c>
      <c r="BT527">
        <f>SUMIFS('9月销毁明细'!D:D,'9月销毁明细'!A:A,E527,'9月销毁明细'!H:H,"Unsellable")</f>
        <v>0</v>
      </c>
      <c r="BU527">
        <f>SUMIFS('9月销毁明细'!G:G,'9月销毁明细'!A:A,E527,'9月销毁明细'!H:H,"Unsellable")</f>
        <v>0</v>
      </c>
      <c r="BW527">
        <f>IFERROR(I527*VLOOKUP(F527,'9.3成本表'!C:L,10,0),0)</f>
        <v>0</v>
      </c>
      <c r="BX527">
        <f t="shared" si="68"/>
        <v>0</v>
      </c>
      <c r="CC527" s="45">
        <f t="shared" si="69"/>
        <v>-10.52805</v>
      </c>
      <c r="CD527" s="45">
        <f t="shared" si="70"/>
        <v>0</v>
      </c>
      <c r="CE527" s="45">
        <f t="shared" si="71"/>
        <v>0</v>
      </c>
    </row>
    <row r="528" spans="4:83" x14ac:dyDescent="0.25">
      <c r="D528" s="20" t="s">
        <v>1165</v>
      </c>
      <c r="E528" s="20" t="s">
        <v>1166</v>
      </c>
      <c r="F528" s="20">
        <v>4260</v>
      </c>
      <c r="G528">
        <v>522</v>
      </c>
      <c r="H528" s="20"/>
      <c r="I528">
        <f>SUMIFS('总明细 源文件后台下'!G:G,'总明细 源文件后台下'!E:E,E528,'总明细 源文件后台下'!C:C,"Order")</f>
        <v>0</v>
      </c>
      <c r="J528">
        <f>SUMIFS('总明细 源文件后台下'!M:M,'总明细 源文件后台下'!E:E,E528,'总明细 源文件后台下'!C:C,"Order")</f>
        <v>0</v>
      </c>
      <c r="K528">
        <f>SUMIFS('总明细 源文件后台下'!N:N,'总明细 源文件后台下'!E:E,E528,'总明细 源文件后台下'!C:C,"Order")</f>
        <v>0</v>
      </c>
      <c r="L528">
        <f>SUMIFS('总明细 源文件后台下'!O:O,'总明细 源文件后台下'!E:E,E528,'总明细 源文件后台下'!C:C,"Order")</f>
        <v>0</v>
      </c>
      <c r="M528">
        <f>SUMIFS('总明细 源文件后台下'!P:P,'总明细 源文件后台下'!E:E,E528,'总明细 源文件后台下'!C:C,"Order")</f>
        <v>0</v>
      </c>
      <c r="N528">
        <f>SUMIFS('总明细 源文件后台下'!Q:Q,'总明细 源文件后台下'!E:E,E528,'总明细 源文件后台下'!C:C,"Order")</f>
        <v>0</v>
      </c>
      <c r="O528">
        <f>SUMIFS('总明细 源文件后台下'!R:R,'总明细 源文件后台下'!E:E,E528,'总明细 源文件后台下'!C:C,"Order")</f>
        <v>0</v>
      </c>
      <c r="P528">
        <f>SUMIFS('总明细 源文件后台下'!S:S,'总明细 源文件后台下'!E:E,E528,'总明细 源文件后台下'!C:C,"Order")</f>
        <v>0</v>
      </c>
      <c r="Q528">
        <f>SUMIFS('总明细 源文件后台下'!T:T,'总明细 源文件后台下'!E:E,E528,'总明细 源文件后台下'!C:C,"Order")</f>
        <v>0</v>
      </c>
      <c r="R528">
        <f>SUMIFS('总明细 源文件后台下'!U:U,'总明细 源文件后台下'!E:E,E528,'总明细 源文件后台下'!C:C,"Order")</f>
        <v>0</v>
      </c>
      <c r="S528">
        <f>SUMIFS('总明细 源文件后台下'!V:V,'总明细 源文件后台下'!E:E,E528,'总明细 源文件后台下'!C:C,"Order")</f>
        <v>0</v>
      </c>
      <c r="T528">
        <f>SUMIFS('总明细 源文件后台下'!W:W,'总明细 源文件后台下'!E:E,E528,'总明细 源文件后台下'!C:C,"Order")</f>
        <v>0</v>
      </c>
      <c r="U528">
        <f>SUMIFS('总明细 源文件后台下'!G:G,'总明细 源文件后台下'!E:E,E528,'总明细 源文件后台下'!C:C,"Refund")</f>
        <v>0</v>
      </c>
      <c r="V528">
        <f>SUMIFS('总明细 源文件后台下'!M:M,'总明细 源文件后台下'!E:E,E528,'总明细 源文件后台下'!C:C,"Refund")</f>
        <v>0</v>
      </c>
      <c r="W528">
        <f>SUMIFS('总明细 源文件后台下'!N:N,'总明细 源文件后台下'!E:E,E528,'总明细 源文件后台下'!C:C,"Refund")</f>
        <v>0</v>
      </c>
      <c r="X528">
        <f>SUMIFS('总明细 源文件后台下'!O:O,'总明细 源文件后台下'!E:E,E528,'总明细 源文件后台下'!C:C,"Refund")</f>
        <v>0</v>
      </c>
      <c r="Y528">
        <f>SUMIFS('总明细 源文件后台下'!P:P,'总明细 源文件后台下'!E:E,E528,'总明细 源文件后台下'!C:C,"Refund")</f>
        <v>0</v>
      </c>
      <c r="Z528">
        <f>SUMIFS('总明细 源文件后台下'!Q:Q,'总明细 源文件后台下'!E:E,E528,'总明细 源文件后台下'!C:C,"Refund")</f>
        <v>0</v>
      </c>
      <c r="AA528">
        <f>SUMIFS('总明细 源文件后台下'!R:R,'总明细 源文件后台下'!E:E,E528,'总明细 源文件后台下'!C:C,"Refund")</f>
        <v>0</v>
      </c>
      <c r="AB528">
        <f>SUMIFS('总明细 源文件后台下'!S:S,'总明细 源文件后台下'!E:E,E528,'总明细 源文件后台下'!C:C,"Refund")</f>
        <v>0</v>
      </c>
      <c r="AC528">
        <f>SUMIFS('总明细 源文件后台下'!T:T,'总明细 源文件后台下'!E:E,E528,'总明细 源文件后台下'!C:C,"Refund")</f>
        <v>0</v>
      </c>
      <c r="AD528">
        <f>SUMIFS('总明细 源文件后台下'!U:U,'总明细 源文件后台下'!E:E,E528,'总明细 源文件后台下'!C:C,"Refund")</f>
        <v>0</v>
      </c>
      <c r="AE528">
        <f>SUMIFS('总明细 源文件后台下'!V:V,'总明细 源文件后台下'!E:E,E528,'总明细 源文件后台下'!C:C,"Refund")</f>
        <v>0</v>
      </c>
      <c r="AF528">
        <f>SUMIFS('总明细 源文件后台下'!W:W,'总明细 源文件后台下'!E:E,E528,'总明细 源文件后台下'!C:C,"Refund")</f>
        <v>0</v>
      </c>
      <c r="AK528">
        <f>(SUMIF('广告费 源文件后台下'!G:G,E528,'广告费 源文件后台下'!M:M))*-1</f>
        <v>-7.55</v>
      </c>
      <c r="AL528">
        <f>SUMIFS('总明细 源文件后台下'!W:W,'总明细 源文件后台下'!E:E,E528,'总明细 源文件后台下'!C:C,"Adjustment",'总明细 源文件后台下'!F:F,"FBA Inventory Reimbursement - Customer Return")</f>
        <v>0</v>
      </c>
      <c r="AM528">
        <f>SUMIFS('总明细 源文件后台下'!W:W,'总明细 源文件后台下'!E:E,E528,'总明细 源文件后台下'!C:C,"Adjustment",'总明细 源文件后台下'!F:F,"FBA Inventory Reimbursement - Damaged:Warehouse")</f>
        <v>0</v>
      </c>
      <c r="AN528">
        <f>SUMIFS('总明细 源文件后台下'!W:W,'总明细 源文件后台下'!E:E,E528,'总明细 源文件后台下'!C:C,"Adjustment",'总明细 源文件后台下'!F:F,"FBA Inventory Reimbursement - Customer Service Issue")</f>
        <v>0</v>
      </c>
      <c r="AO528">
        <f>SUMIFS('总明细 源文件后台下'!W:W,'总明细 源文件后台下'!E:E,E528,'总明细 源文件后台下'!C:C,"Adjustment",'总明细 源文件后台下'!F:F,"FBA Inventory Reimbursement - Fee Correction")</f>
        <v>0</v>
      </c>
      <c r="AP528">
        <f>SUMIFS('总明细 源文件后台下'!W:W,'总明细 源文件后台下'!E:E,E528,'总明细 源文件后台下'!C:C,"Adjustment",'总明细 源文件后台下'!F:F,"FBA Inventory Reimbursement - General Adjustment")</f>
        <v>0</v>
      </c>
      <c r="AQ528">
        <f>SUMIFS('总明细 源文件后台下'!W:W,'总明细 源文件后台下'!E:E,E528,'总明细 源文件后台下'!C:C,"Adjustment",'总明细 源文件后台下'!F:F,"FBA Inventory Reimbursement - Lost:Inbound")</f>
        <v>0</v>
      </c>
      <c r="AR528">
        <f>SUMIFS('总明细 源文件后台下'!W:W,'总明细 源文件后台下'!E:E,E528,'总明细 源文件后台下'!C:C,"Adjustment",'总明细 源文件后台下'!F:F,"FBA Inventory Reimbursement - Lost:Warehouse")</f>
        <v>0</v>
      </c>
      <c r="AS528">
        <f>SUMIFS('总明细 源文件后台下'!W:W,'总明细 源文件后台下'!E:E,E528,'总明细 源文件后台下'!C:C,"Adjustment",'总明细 源文件后台下'!F:F,"Non-subscription Fee Adjustment")</f>
        <v>0</v>
      </c>
      <c r="AT528">
        <f>SUMIFS('总明细 源文件后台下'!W:W,'总明细 源文件后台下'!E:E,E528,'总明细 源文件后台下'!C:C,"Adjustment",'总明细 源文件后台下'!F:F,"FBA Inventory Placement Service Fee")</f>
        <v>0</v>
      </c>
      <c r="AV528">
        <f>SUMIF('FBA Customer Return Per Unit Fe'!B:B,E528,'FBA Customer Return Per Unit Fe'!C:C)</f>
        <v>0</v>
      </c>
      <c r="AX528">
        <f>(SUMIF('仓储费 源文件后台下'!C:C,E528,'仓储费 源文件后台下'!V:V))*-1</f>
        <v>-1.0165999999999999</v>
      </c>
      <c r="AZ528">
        <f>SUMIF('Disposal Fee销毁费用-160.95'!B:B,E528,'Disposal Fee销毁费用-160.95'!D:D)*-1</f>
        <v>0</v>
      </c>
      <c r="BC528">
        <f>IFERROR(VLOOKUP(F528,'优惠券-86.4'!F:I,4,0),0)</f>
        <v>0</v>
      </c>
      <c r="BD528">
        <f>IFERROR(VLOOKUP(F528,'早评-120'!E:H,4,0),0)</f>
        <v>0</v>
      </c>
      <c r="BF528">
        <f t="shared" si="64"/>
        <v>-8.5665999999999993</v>
      </c>
      <c r="BG528">
        <f t="shared" si="65"/>
        <v>0</v>
      </c>
      <c r="BH528">
        <f t="shared" si="66"/>
        <v>-55.682899999999997</v>
      </c>
      <c r="BQ528" s="45">
        <f t="shared" si="67"/>
        <v>-55.682899999999997</v>
      </c>
      <c r="BR528">
        <f>SUMIFS('9月销毁明细'!D:D,'9月销毁明细'!A:A,E528,'9月销毁明细'!H:H,"Sellable")</f>
        <v>0</v>
      </c>
      <c r="BS528">
        <f>SUMIFS('9月销毁明细'!G:G,'9月销毁明细'!A:A,E528,'9月销毁明细'!H:H,"Sellable")</f>
        <v>0</v>
      </c>
      <c r="BT528">
        <f>SUMIFS('9月销毁明细'!D:D,'9月销毁明细'!A:A,E528,'9月销毁明细'!H:H,"Unsellable")</f>
        <v>0</v>
      </c>
      <c r="BU528">
        <f>SUMIFS('9月销毁明细'!G:G,'9月销毁明细'!A:A,E528,'9月销毁明细'!H:H,"Unsellable")</f>
        <v>0</v>
      </c>
      <c r="BW528">
        <f>IFERROR(I528*VLOOKUP(F528,'9.3成本表'!C:L,10,0),0)</f>
        <v>0</v>
      </c>
      <c r="BX528">
        <f t="shared" si="68"/>
        <v>0</v>
      </c>
      <c r="CC528" s="45">
        <f t="shared" si="69"/>
        <v>-55.682899999999997</v>
      </c>
      <c r="CD528" s="45">
        <f t="shared" si="70"/>
        <v>0</v>
      </c>
      <c r="CE528" s="45">
        <f t="shared" si="71"/>
        <v>0</v>
      </c>
    </row>
    <row r="529" spans="4:83" x14ac:dyDescent="0.25">
      <c r="D529" s="20" t="s">
        <v>1167</v>
      </c>
      <c r="E529" s="20" t="s">
        <v>1168</v>
      </c>
      <c r="F529" s="20">
        <v>4260</v>
      </c>
      <c r="G529">
        <v>523</v>
      </c>
      <c r="H529" s="20"/>
      <c r="I529">
        <f>SUMIFS('总明细 源文件后台下'!G:G,'总明细 源文件后台下'!E:E,E529,'总明细 源文件后台下'!C:C,"Order")</f>
        <v>1</v>
      </c>
      <c r="J529">
        <f>SUMIFS('总明细 源文件后台下'!M:M,'总明细 源文件后台下'!E:E,E529,'总明细 源文件后台下'!C:C,"Order")</f>
        <v>17.09</v>
      </c>
      <c r="K529">
        <f>SUMIFS('总明细 源文件后台下'!N:N,'总明细 源文件后台下'!E:E,E529,'总明细 源文件后台下'!C:C,"Order")</f>
        <v>0</v>
      </c>
      <c r="L529">
        <f>SUMIFS('总明细 源文件后台下'!O:O,'总明细 源文件后台下'!E:E,E529,'总明细 源文件后台下'!C:C,"Order")</f>
        <v>0</v>
      </c>
      <c r="M529">
        <f>SUMIFS('总明细 源文件后台下'!P:P,'总明细 源文件后台下'!E:E,E529,'总明细 源文件后台下'!C:C,"Order")</f>
        <v>0</v>
      </c>
      <c r="N529">
        <f>SUMIFS('总明细 源文件后台下'!Q:Q,'总明细 源文件后台下'!E:E,E529,'总明细 源文件后台下'!C:C,"Order")</f>
        <v>0</v>
      </c>
      <c r="O529">
        <f>SUMIFS('总明细 源文件后台下'!R:R,'总明细 源文件后台下'!E:E,E529,'总明细 源文件后台下'!C:C,"Order")</f>
        <v>0</v>
      </c>
      <c r="P529">
        <f>SUMIFS('总明细 源文件后台下'!S:S,'总明细 源文件后台下'!E:E,E529,'总明细 源文件后台下'!C:C,"Order")</f>
        <v>-2.91</v>
      </c>
      <c r="Q529">
        <f>SUMIFS('总明细 源文件后台下'!T:T,'总明细 源文件后台下'!E:E,E529,'总明细 源文件后台下'!C:C,"Order")</f>
        <v>-3.68</v>
      </c>
      <c r="R529">
        <f>SUMIFS('总明细 源文件后台下'!U:U,'总明细 源文件后台下'!E:E,E529,'总明细 源文件后台下'!C:C,"Order")</f>
        <v>0</v>
      </c>
      <c r="S529">
        <f>SUMIFS('总明细 源文件后台下'!V:V,'总明细 源文件后台下'!E:E,E529,'总明细 源文件后台下'!C:C,"Order")</f>
        <v>0</v>
      </c>
      <c r="T529">
        <f>SUMIFS('总明细 源文件后台下'!W:W,'总明细 源文件后台下'!E:E,E529,'总明细 源文件后台下'!C:C,"Order")</f>
        <v>10.5</v>
      </c>
      <c r="U529">
        <f>SUMIFS('总明细 源文件后台下'!G:G,'总明细 源文件后台下'!E:E,E529,'总明细 源文件后台下'!C:C,"Refund")</f>
        <v>0</v>
      </c>
      <c r="V529">
        <f>SUMIFS('总明细 源文件后台下'!M:M,'总明细 源文件后台下'!E:E,E529,'总明细 源文件后台下'!C:C,"Refund")</f>
        <v>0</v>
      </c>
      <c r="W529">
        <f>SUMIFS('总明细 源文件后台下'!N:N,'总明细 源文件后台下'!E:E,E529,'总明细 源文件后台下'!C:C,"Refund")</f>
        <v>0</v>
      </c>
      <c r="X529">
        <f>SUMIFS('总明细 源文件后台下'!O:O,'总明细 源文件后台下'!E:E,E529,'总明细 源文件后台下'!C:C,"Refund")</f>
        <v>0</v>
      </c>
      <c r="Y529">
        <f>SUMIFS('总明细 源文件后台下'!P:P,'总明细 源文件后台下'!E:E,E529,'总明细 源文件后台下'!C:C,"Refund")</f>
        <v>0</v>
      </c>
      <c r="Z529">
        <f>SUMIFS('总明细 源文件后台下'!Q:Q,'总明细 源文件后台下'!E:E,E529,'总明细 源文件后台下'!C:C,"Refund")</f>
        <v>0</v>
      </c>
      <c r="AA529">
        <f>SUMIFS('总明细 源文件后台下'!R:R,'总明细 源文件后台下'!E:E,E529,'总明细 源文件后台下'!C:C,"Refund")</f>
        <v>0</v>
      </c>
      <c r="AB529">
        <f>SUMIFS('总明细 源文件后台下'!S:S,'总明细 源文件后台下'!E:E,E529,'总明细 源文件后台下'!C:C,"Refund")</f>
        <v>0</v>
      </c>
      <c r="AC529">
        <f>SUMIFS('总明细 源文件后台下'!T:T,'总明细 源文件后台下'!E:E,E529,'总明细 源文件后台下'!C:C,"Refund")</f>
        <v>0</v>
      </c>
      <c r="AD529">
        <f>SUMIFS('总明细 源文件后台下'!U:U,'总明细 源文件后台下'!E:E,E529,'总明细 源文件后台下'!C:C,"Refund")</f>
        <v>0</v>
      </c>
      <c r="AE529">
        <f>SUMIFS('总明细 源文件后台下'!V:V,'总明细 源文件后台下'!E:E,E529,'总明细 源文件后台下'!C:C,"Refund")</f>
        <v>0</v>
      </c>
      <c r="AF529">
        <f>SUMIFS('总明细 源文件后台下'!W:W,'总明细 源文件后台下'!E:E,E529,'总明细 源文件后台下'!C:C,"Refund")</f>
        <v>0</v>
      </c>
      <c r="AK529">
        <f>(SUMIF('广告费 源文件后台下'!G:G,E529,'广告费 源文件后台下'!M:M))*-1</f>
        <v>-3.05</v>
      </c>
      <c r="AL529">
        <f>SUMIFS('总明细 源文件后台下'!W:W,'总明细 源文件后台下'!E:E,E529,'总明细 源文件后台下'!C:C,"Adjustment",'总明细 源文件后台下'!F:F,"FBA Inventory Reimbursement - Customer Return")</f>
        <v>0</v>
      </c>
      <c r="AM529">
        <f>SUMIFS('总明细 源文件后台下'!W:W,'总明细 源文件后台下'!E:E,E529,'总明细 源文件后台下'!C:C,"Adjustment",'总明细 源文件后台下'!F:F,"FBA Inventory Reimbursement - Damaged:Warehouse")</f>
        <v>0</v>
      </c>
      <c r="AN529">
        <f>SUMIFS('总明细 源文件后台下'!W:W,'总明细 源文件后台下'!E:E,E529,'总明细 源文件后台下'!C:C,"Adjustment",'总明细 源文件后台下'!F:F,"FBA Inventory Reimbursement - Customer Service Issue")</f>
        <v>0</v>
      </c>
      <c r="AO529">
        <f>SUMIFS('总明细 源文件后台下'!W:W,'总明细 源文件后台下'!E:E,E529,'总明细 源文件后台下'!C:C,"Adjustment",'总明细 源文件后台下'!F:F,"FBA Inventory Reimbursement - Fee Correction")</f>
        <v>0</v>
      </c>
      <c r="AP529">
        <f>SUMIFS('总明细 源文件后台下'!W:W,'总明细 源文件后台下'!E:E,E529,'总明细 源文件后台下'!C:C,"Adjustment",'总明细 源文件后台下'!F:F,"FBA Inventory Reimbursement - General Adjustment")</f>
        <v>0</v>
      </c>
      <c r="AQ529">
        <f>SUMIFS('总明细 源文件后台下'!W:W,'总明细 源文件后台下'!E:E,E529,'总明细 源文件后台下'!C:C,"Adjustment",'总明细 源文件后台下'!F:F,"FBA Inventory Reimbursement - Lost:Inbound")</f>
        <v>0</v>
      </c>
      <c r="AR529">
        <f>SUMIFS('总明细 源文件后台下'!W:W,'总明细 源文件后台下'!E:E,E529,'总明细 源文件后台下'!C:C,"Adjustment",'总明细 源文件后台下'!F:F,"FBA Inventory Reimbursement - Lost:Warehouse")</f>
        <v>0</v>
      </c>
      <c r="AS529">
        <f>SUMIFS('总明细 源文件后台下'!W:W,'总明细 源文件后台下'!E:E,E529,'总明细 源文件后台下'!C:C,"Adjustment",'总明细 源文件后台下'!F:F,"Non-subscription Fee Adjustment")</f>
        <v>0</v>
      </c>
      <c r="AT529">
        <f>SUMIFS('总明细 源文件后台下'!W:W,'总明细 源文件后台下'!E:E,E529,'总明细 源文件后台下'!C:C,"Adjustment",'总明细 源文件后台下'!F:F,"FBA Inventory Placement Service Fee")</f>
        <v>0</v>
      </c>
      <c r="AV529">
        <f>SUMIF('FBA Customer Return Per Unit Fe'!B:B,E529,'FBA Customer Return Per Unit Fe'!C:C)</f>
        <v>0</v>
      </c>
      <c r="AX529">
        <f>(SUMIF('仓储费 源文件后台下'!C:C,E529,'仓储费 源文件后台下'!V:V))*-1</f>
        <v>-0.88830000000000009</v>
      </c>
      <c r="AZ529">
        <f>SUMIF('Disposal Fee销毁费用-160.95'!B:B,E529,'Disposal Fee销毁费用-160.95'!D:D)*-1</f>
        <v>0</v>
      </c>
      <c r="BC529">
        <f>IFERROR(VLOOKUP(F529,'优惠券-86.4'!F:I,4,0),0)</f>
        <v>0</v>
      </c>
      <c r="BD529">
        <f>IFERROR(VLOOKUP(F529,'早评-120'!E:H,4,0),0)</f>
        <v>0</v>
      </c>
      <c r="BF529">
        <f t="shared" si="64"/>
        <v>6.5617000000000001</v>
      </c>
      <c r="BG529">
        <f t="shared" si="65"/>
        <v>0.38394967817437098</v>
      </c>
      <c r="BH529">
        <f t="shared" si="66"/>
        <v>42.651049999999998</v>
      </c>
      <c r="BQ529" s="45">
        <f t="shared" si="67"/>
        <v>42.651049999999998</v>
      </c>
      <c r="BR529">
        <f>SUMIFS('9月销毁明细'!D:D,'9月销毁明细'!A:A,E529,'9月销毁明细'!H:H,"Sellable")</f>
        <v>0</v>
      </c>
      <c r="BS529">
        <f>SUMIFS('9月销毁明细'!G:G,'9月销毁明细'!A:A,E529,'9月销毁明细'!H:H,"Sellable")</f>
        <v>0</v>
      </c>
      <c r="BT529">
        <f>SUMIFS('9月销毁明细'!D:D,'9月销毁明细'!A:A,E529,'9月销毁明细'!H:H,"Unsellable")</f>
        <v>0</v>
      </c>
      <c r="BU529">
        <f>SUMIFS('9月销毁明细'!G:G,'9月销毁明细'!A:A,E529,'9月销毁明细'!H:H,"Unsellable")</f>
        <v>0</v>
      </c>
      <c r="BW529">
        <f>IFERROR(I529*VLOOKUP(F529,'9.3成本表'!C:L,10,0),0)</f>
        <v>22.4</v>
      </c>
      <c r="BX529">
        <f t="shared" si="68"/>
        <v>13.26</v>
      </c>
      <c r="CC529" s="45">
        <f t="shared" si="69"/>
        <v>6.9910499999999995</v>
      </c>
      <c r="CD529" s="45">
        <f t="shared" si="70"/>
        <v>6.2934239546293375E-2</v>
      </c>
      <c r="CE529" s="45">
        <f t="shared" si="71"/>
        <v>0.19604739203589455</v>
      </c>
    </row>
    <row r="530" spans="4:83" x14ac:dyDescent="0.25">
      <c r="D530" s="20" t="s">
        <v>1169</v>
      </c>
      <c r="E530" s="20" t="s">
        <v>1170</v>
      </c>
      <c r="F530" s="20">
        <v>4260</v>
      </c>
      <c r="G530">
        <v>524</v>
      </c>
      <c r="H530" s="20"/>
      <c r="I530">
        <f>SUMIFS('总明细 源文件后台下'!G:G,'总明细 源文件后台下'!E:E,E530,'总明细 源文件后台下'!C:C,"Order")</f>
        <v>1</v>
      </c>
      <c r="J530">
        <f>SUMIFS('总明细 源文件后台下'!M:M,'总明细 源文件后台下'!E:E,E530,'总明细 源文件后台下'!C:C,"Order")</f>
        <v>17.09</v>
      </c>
      <c r="K530">
        <f>SUMIFS('总明细 源文件后台下'!N:N,'总明细 源文件后台下'!E:E,E530,'总明细 源文件后台下'!C:C,"Order")</f>
        <v>0</v>
      </c>
      <c r="L530">
        <f>SUMIFS('总明细 源文件后台下'!O:O,'总明细 源文件后台下'!E:E,E530,'总明细 源文件后台下'!C:C,"Order")</f>
        <v>0</v>
      </c>
      <c r="M530">
        <f>SUMIFS('总明细 源文件后台下'!P:P,'总明细 源文件后台下'!E:E,E530,'总明细 源文件后台下'!C:C,"Order")</f>
        <v>0</v>
      </c>
      <c r="N530">
        <f>SUMIFS('总明细 源文件后台下'!Q:Q,'总明细 源文件后台下'!E:E,E530,'总明细 源文件后台下'!C:C,"Order")</f>
        <v>1.0900000000000001</v>
      </c>
      <c r="O530">
        <f>SUMIFS('总明细 源文件后台下'!R:R,'总明细 源文件后台下'!E:E,E530,'总明细 源文件后台下'!C:C,"Order")</f>
        <v>-1.0900000000000001</v>
      </c>
      <c r="P530">
        <f>SUMIFS('总明细 源文件后台下'!S:S,'总明细 源文件后台下'!E:E,E530,'总明细 源文件后台下'!C:C,"Order")</f>
        <v>-2.91</v>
      </c>
      <c r="Q530">
        <f>SUMIFS('总明细 源文件后台下'!T:T,'总明细 源文件后台下'!E:E,E530,'总明细 源文件后台下'!C:C,"Order")</f>
        <v>-3.68</v>
      </c>
      <c r="R530">
        <f>SUMIFS('总明细 源文件后台下'!U:U,'总明细 源文件后台下'!E:E,E530,'总明细 源文件后台下'!C:C,"Order")</f>
        <v>0</v>
      </c>
      <c r="S530">
        <f>SUMIFS('总明细 源文件后台下'!V:V,'总明细 源文件后台下'!E:E,E530,'总明细 源文件后台下'!C:C,"Order")</f>
        <v>0</v>
      </c>
      <c r="T530">
        <f>SUMIFS('总明细 源文件后台下'!W:W,'总明细 源文件后台下'!E:E,E530,'总明细 源文件后台下'!C:C,"Order")</f>
        <v>10.5</v>
      </c>
      <c r="U530">
        <f>SUMIFS('总明细 源文件后台下'!G:G,'总明细 源文件后台下'!E:E,E530,'总明细 源文件后台下'!C:C,"Refund")</f>
        <v>0</v>
      </c>
      <c r="V530">
        <f>SUMIFS('总明细 源文件后台下'!M:M,'总明细 源文件后台下'!E:E,E530,'总明细 源文件后台下'!C:C,"Refund")</f>
        <v>0</v>
      </c>
      <c r="W530">
        <f>SUMIFS('总明细 源文件后台下'!N:N,'总明细 源文件后台下'!E:E,E530,'总明细 源文件后台下'!C:C,"Refund")</f>
        <v>0</v>
      </c>
      <c r="X530">
        <f>SUMIFS('总明细 源文件后台下'!O:O,'总明细 源文件后台下'!E:E,E530,'总明细 源文件后台下'!C:C,"Refund")</f>
        <v>0</v>
      </c>
      <c r="Y530">
        <f>SUMIFS('总明细 源文件后台下'!P:P,'总明细 源文件后台下'!E:E,E530,'总明细 源文件后台下'!C:C,"Refund")</f>
        <v>0</v>
      </c>
      <c r="Z530">
        <f>SUMIFS('总明细 源文件后台下'!Q:Q,'总明细 源文件后台下'!E:E,E530,'总明细 源文件后台下'!C:C,"Refund")</f>
        <v>0</v>
      </c>
      <c r="AA530">
        <f>SUMIFS('总明细 源文件后台下'!R:R,'总明细 源文件后台下'!E:E,E530,'总明细 源文件后台下'!C:C,"Refund")</f>
        <v>0</v>
      </c>
      <c r="AB530">
        <f>SUMIFS('总明细 源文件后台下'!S:S,'总明细 源文件后台下'!E:E,E530,'总明细 源文件后台下'!C:C,"Refund")</f>
        <v>0</v>
      </c>
      <c r="AC530">
        <f>SUMIFS('总明细 源文件后台下'!T:T,'总明细 源文件后台下'!E:E,E530,'总明细 源文件后台下'!C:C,"Refund")</f>
        <v>0</v>
      </c>
      <c r="AD530">
        <f>SUMIFS('总明细 源文件后台下'!U:U,'总明细 源文件后台下'!E:E,E530,'总明细 源文件后台下'!C:C,"Refund")</f>
        <v>0</v>
      </c>
      <c r="AE530">
        <f>SUMIFS('总明细 源文件后台下'!V:V,'总明细 源文件后台下'!E:E,E530,'总明细 源文件后台下'!C:C,"Refund")</f>
        <v>0</v>
      </c>
      <c r="AF530">
        <f>SUMIFS('总明细 源文件后台下'!W:W,'总明细 源文件后台下'!E:E,E530,'总明细 源文件后台下'!C:C,"Refund")</f>
        <v>0</v>
      </c>
      <c r="AK530">
        <f>(SUMIF('广告费 源文件后台下'!G:G,E530,'广告费 源文件后台下'!M:M))*-1</f>
        <v>-1.21</v>
      </c>
      <c r="AL530">
        <f>SUMIFS('总明细 源文件后台下'!W:W,'总明细 源文件后台下'!E:E,E530,'总明细 源文件后台下'!C:C,"Adjustment",'总明细 源文件后台下'!F:F,"FBA Inventory Reimbursement - Customer Return")</f>
        <v>0</v>
      </c>
      <c r="AM530">
        <f>SUMIFS('总明细 源文件后台下'!W:W,'总明细 源文件后台下'!E:E,E530,'总明细 源文件后台下'!C:C,"Adjustment",'总明细 源文件后台下'!F:F,"FBA Inventory Reimbursement - Damaged:Warehouse")</f>
        <v>0</v>
      </c>
      <c r="AN530">
        <f>SUMIFS('总明细 源文件后台下'!W:W,'总明细 源文件后台下'!E:E,E530,'总明细 源文件后台下'!C:C,"Adjustment",'总明细 源文件后台下'!F:F,"FBA Inventory Reimbursement - Customer Service Issue")</f>
        <v>0</v>
      </c>
      <c r="AO530">
        <f>SUMIFS('总明细 源文件后台下'!W:W,'总明细 源文件后台下'!E:E,E530,'总明细 源文件后台下'!C:C,"Adjustment",'总明细 源文件后台下'!F:F,"FBA Inventory Reimbursement - Fee Correction")</f>
        <v>0</v>
      </c>
      <c r="AP530">
        <f>SUMIFS('总明细 源文件后台下'!W:W,'总明细 源文件后台下'!E:E,E530,'总明细 源文件后台下'!C:C,"Adjustment",'总明细 源文件后台下'!F:F,"FBA Inventory Reimbursement - General Adjustment")</f>
        <v>0</v>
      </c>
      <c r="AQ530">
        <f>SUMIFS('总明细 源文件后台下'!W:W,'总明细 源文件后台下'!E:E,E530,'总明细 源文件后台下'!C:C,"Adjustment",'总明细 源文件后台下'!F:F,"FBA Inventory Reimbursement - Lost:Inbound")</f>
        <v>0</v>
      </c>
      <c r="AR530">
        <f>SUMIFS('总明细 源文件后台下'!W:W,'总明细 源文件后台下'!E:E,E530,'总明细 源文件后台下'!C:C,"Adjustment",'总明细 源文件后台下'!F:F,"FBA Inventory Reimbursement - Lost:Warehouse")</f>
        <v>0</v>
      </c>
      <c r="AS530">
        <f>SUMIFS('总明细 源文件后台下'!W:W,'总明细 源文件后台下'!E:E,E530,'总明细 源文件后台下'!C:C,"Adjustment",'总明细 源文件后台下'!F:F,"Non-subscription Fee Adjustment")</f>
        <v>0</v>
      </c>
      <c r="AT530">
        <f>SUMIFS('总明细 源文件后台下'!W:W,'总明细 源文件后台下'!E:E,E530,'总明细 源文件后台下'!C:C,"Adjustment",'总明细 源文件后台下'!F:F,"FBA Inventory Placement Service Fee")</f>
        <v>0</v>
      </c>
      <c r="AV530">
        <f>SUMIF('FBA Customer Return Per Unit Fe'!B:B,E530,'FBA Customer Return Per Unit Fe'!C:C)</f>
        <v>0</v>
      </c>
      <c r="AX530">
        <f>(SUMIF('仓储费 源文件后台下'!C:C,E530,'仓储费 源文件后台下'!V:V))*-1</f>
        <v>-0.99450000000000005</v>
      </c>
      <c r="AZ530">
        <f>SUMIF('Disposal Fee销毁费用-160.95'!B:B,E530,'Disposal Fee销毁费用-160.95'!D:D)*-1</f>
        <v>0</v>
      </c>
      <c r="BC530">
        <f>IFERROR(VLOOKUP(F530,'优惠券-86.4'!F:I,4,0),0)</f>
        <v>0</v>
      </c>
      <c r="BD530">
        <f>IFERROR(VLOOKUP(F530,'早评-120'!E:H,4,0),0)</f>
        <v>0</v>
      </c>
      <c r="BF530">
        <f t="shared" si="64"/>
        <v>8.2955000000000005</v>
      </c>
      <c r="BG530">
        <f t="shared" si="65"/>
        <v>0.48540081919251027</v>
      </c>
      <c r="BH530">
        <f t="shared" si="66"/>
        <v>53.920750000000005</v>
      </c>
      <c r="BQ530" s="45">
        <f t="shared" si="67"/>
        <v>53.920750000000005</v>
      </c>
      <c r="BR530">
        <f>SUMIFS('9月销毁明细'!D:D,'9月销毁明细'!A:A,E530,'9月销毁明细'!H:H,"Sellable")</f>
        <v>0</v>
      </c>
      <c r="BS530">
        <f>SUMIFS('9月销毁明细'!G:G,'9月销毁明细'!A:A,E530,'9月销毁明细'!H:H,"Sellable")</f>
        <v>0</v>
      </c>
      <c r="BT530">
        <f>SUMIFS('9月销毁明细'!D:D,'9月销毁明细'!A:A,E530,'9月销毁明细'!H:H,"Unsellable")</f>
        <v>0</v>
      </c>
      <c r="BU530">
        <f>SUMIFS('9月销毁明细'!G:G,'9月销毁明细'!A:A,E530,'9月销毁明细'!H:H,"Unsellable")</f>
        <v>0</v>
      </c>
      <c r="BW530">
        <f>IFERROR(I530*VLOOKUP(F530,'9.3成本表'!C:L,10,0),0)</f>
        <v>22.4</v>
      </c>
      <c r="BX530">
        <f t="shared" si="68"/>
        <v>13.26</v>
      </c>
      <c r="CC530" s="45">
        <f t="shared" si="69"/>
        <v>18.260750000000009</v>
      </c>
      <c r="CD530" s="45">
        <f t="shared" si="70"/>
        <v>0.16438538056443272</v>
      </c>
      <c r="CE530" s="45">
        <f t="shared" si="71"/>
        <v>0.51207936062815507</v>
      </c>
    </row>
    <row r="531" spans="4:83" x14ac:dyDescent="0.25">
      <c r="D531" s="20" t="s">
        <v>1171</v>
      </c>
      <c r="E531" s="20" t="s">
        <v>1172</v>
      </c>
      <c r="F531" s="20">
        <v>4260</v>
      </c>
      <c r="G531">
        <v>525</v>
      </c>
      <c r="H531" s="20"/>
      <c r="I531">
        <f>SUMIFS('总明细 源文件后台下'!G:G,'总明细 源文件后台下'!E:E,E531,'总明细 源文件后台下'!C:C,"Order")</f>
        <v>0</v>
      </c>
      <c r="J531">
        <f>SUMIFS('总明细 源文件后台下'!M:M,'总明细 源文件后台下'!E:E,E531,'总明细 源文件后台下'!C:C,"Order")</f>
        <v>0</v>
      </c>
      <c r="K531">
        <f>SUMIFS('总明细 源文件后台下'!N:N,'总明细 源文件后台下'!E:E,E531,'总明细 源文件后台下'!C:C,"Order")</f>
        <v>0</v>
      </c>
      <c r="L531">
        <f>SUMIFS('总明细 源文件后台下'!O:O,'总明细 源文件后台下'!E:E,E531,'总明细 源文件后台下'!C:C,"Order")</f>
        <v>0</v>
      </c>
      <c r="M531">
        <f>SUMIFS('总明细 源文件后台下'!P:P,'总明细 源文件后台下'!E:E,E531,'总明细 源文件后台下'!C:C,"Order")</f>
        <v>0</v>
      </c>
      <c r="N531">
        <f>SUMIFS('总明细 源文件后台下'!Q:Q,'总明细 源文件后台下'!E:E,E531,'总明细 源文件后台下'!C:C,"Order")</f>
        <v>0</v>
      </c>
      <c r="O531">
        <f>SUMIFS('总明细 源文件后台下'!R:R,'总明细 源文件后台下'!E:E,E531,'总明细 源文件后台下'!C:C,"Order")</f>
        <v>0</v>
      </c>
      <c r="P531">
        <f>SUMIFS('总明细 源文件后台下'!S:S,'总明细 源文件后台下'!E:E,E531,'总明细 源文件后台下'!C:C,"Order")</f>
        <v>0</v>
      </c>
      <c r="Q531">
        <f>SUMIFS('总明细 源文件后台下'!T:T,'总明细 源文件后台下'!E:E,E531,'总明细 源文件后台下'!C:C,"Order")</f>
        <v>0</v>
      </c>
      <c r="R531">
        <f>SUMIFS('总明细 源文件后台下'!U:U,'总明细 源文件后台下'!E:E,E531,'总明细 源文件后台下'!C:C,"Order")</f>
        <v>0</v>
      </c>
      <c r="S531">
        <f>SUMIFS('总明细 源文件后台下'!V:V,'总明细 源文件后台下'!E:E,E531,'总明细 源文件后台下'!C:C,"Order")</f>
        <v>0</v>
      </c>
      <c r="T531">
        <f>SUMIFS('总明细 源文件后台下'!W:W,'总明细 源文件后台下'!E:E,E531,'总明细 源文件后台下'!C:C,"Order")</f>
        <v>0</v>
      </c>
      <c r="U531">
        <f>SUMIFS('总明细 源文件后台下'!G:G,'总明细 源文件后台下'!E:E,E531,'总明细 源文件后台下'!C:C,"Refund")</f>
        <v>0</v>
      </c>
      <c r="V531">
        <f>SUMIFS('总明细 源文件后台下'!M:M,'总明细 源文件后台下'!E:E,E531,'总明细 源文件后台下'!C:C,"Refund")</f>
        <v>0</v>
      </c>
      <c r="W531">
        <f>SUMIFS('总明细 源文件后台下'!N:N,'总明细 源文件后台下'!E:E,E531,'总明细 源文件后台下'!C:C,"Refund")</f>
        <v>0</v>
      </c>
      <c r="X531">
        <f>SUMIFS('总明细 源文件后台下'!O:O,'总明细 源文件后台下'!E:E,E531,'总明细 源文件后台下'!C:C,"Refund")</f>
        <v>0</v>
      </c>
      <c r="Y531">
        <f>SUMIFS('总明细 源文件后台下'!P:P,'总明细 源文件后台下'!E:E,E531,'总明细 源文件后台下'!C:C,"Refund")</f>
        <v>0</v>
      </c>
      <c r="Z531">
        <f>SUMIFS('总明细 源文件后台下'!Q:Q,'总明细 源文件后台下'!E:E,E531,'总明细 源文件后台下'!C:C,"Refund")</f>
        <v>0</v>
      </c>
      <c r="AA531">
        <f>SUMIFS('总明细 源文件后台下'!R:R,'总明细 源文件后台下'!E:E,E531,'总明细 源文件后台下'!C:C,"Refund")</f>
        <v>0</v>
      </c>
      <c r="AB531">
        <f>SUMIFS('总明细 源文件后台下'!S:S,'总明细 源文件后台下'!E:E,E531,'总明细 源文件后台下'!C:C,"Refund")</f>
        <v>0</v>
      </c>
      <c r="AC531">
        <f>SUMIFS('总明细 源文件后台下'!T:T,'总明细 源文件后台下'!E:E,E531,'总明细 源文件后台下'!C:C,"Refund")</f>
        <v>0</v>
      </c>
      <c r="AD531">
        <f>SUMIFS('总明细 源文件后台下'!U:U,'总明细 源文件后台下'!E:E,E531,'总明细 源文件后台下'!C:C,"Refund")</f>
        <v>0</v>
      </c>
      <c r="AE531">
        <f>SUMIFS('总明细 源文件后台下'!V:V,'总明细 源文件后台下'!E:E,E531,'总明细 源文件后台下'!C:C,"Refund")</f>
        <v>0</v>
      </c>
      <c r="AF531">
        <f>SUMIFS('总明细 源文件后台下'!W:W,'总明细 源文件后台下'!E:E,E531,'总明细 源文件后台下'!C:C,"Refund")</f>
        <v>0</v>
      </c>
      <c r="AK531">
        <f>(SUMIF('广告费 源文件后台下'!G:G,E531,'广告费 源文件后台下'!M:M))*-1</f>
        <v>-0.72</v>
      </c>
      <c r="AL531">
        <f>SUMIFS('总明细 源文件后台下'!W:W,'总明细 源文件后台下'!E:E,E531,'总明细 源文件后台下'!C:C,"Adjustment",'总明细 源文件后台下'!F:F,"FBA Inventory Reimbursement - Customer Return")</f>
        <v>0</v>
      </c>
      <c r="AM531">
        <f>SUMIFS('总明细 源文件后台下'!W:W,'总明细 源文件后台下'!E:E,E531,'总明细 源文件后台下'!C:C,"Adjustment",'总明细 源文件后台下'!F:F,"FBA Inventory Reimbursement - Damaged:Warehouse")</f>
        <v>0</v>
      </c>
      <c r="AN531">
        <f>SUMIFS('总明细 源文件后台下'!W:W,'总明细 源文件后台下'!E:E,E531,'总明细 源文件后台下'!C:C,"Adjustment",'总明细 源文件后台下'!F:F,"FBA Inventory Reimbursement - Customer Service Issue")</f>
        <v>0</v>
      </c>
      <c r="AO531">
        <f>SUMIFS('总明细 源文件后台下'!W:W,'总明细 源文件后台下'!E:E,E531,'总明细 源文件后台下'!C:C,"Adjustment",'总明细 源文件后台下'!F:F,"FBA Inventory Reimbursement - Fee Correction")</f>
        <v>0</v>
      </c>
      <c r="AP531">
        <f>SUMIFS('总明细 源文件后台下'!W:W,'总明细 源文件后台下'!E:E,E531,'总明细 源文件后台下'!C:C,"Adjustment",'总明细 源文件后台下'!F:F,"FBA Inventory Reimbursement - General Adjustment")</f>
        <v>0</v>
      </c>
      <c r="AQ531">
        <f>SUMIFS('总明细 源文件后台下'!W:W,'总明细 源文件后台下'!E:E,E531,'总明细 源文件后台下'!C:C,"Adjustment",'总明细 源文件后台下'!F:F,"FBA Inventory Reimbursement - Lost:Inbound")</f>
        <v>0</v>
      </c>
      <c r="AR531">
        <f>SUMIFS('总明细 源文件后台下'!W:W,'总明细 源文件后台下'!E:E,E531,'总明细 源文件后台下'!C:C,"Adjustment",'总明细 源文件后台下'!F:F,"FBA Inventory Reimbursement - Lost:Warehouse")</f>
        <v>0</v>
      </c>
      <c r="AS531">
        <f>SUMIFS('总明细 源文件后台下'!W:W,'总明细 源文件后台下'!E:E,E531,'总明细 源文件后台下'!C:C,"Adjustment",'总明细 源文件后台下'!F:F,"Non-subscription Fee Adjustment")</f>
        <v>0</v>
      </c>
      <c r="AT531">
        <f>SUMIFS('总明细 源文件后台下'!W:W,'总明细 源文件后台下'!E:E,E531,'总明细 源文件后台下'!C:C,"Adjustment",'总明细 源文件后台下'!F:F,"FBA Inventory Placement Service Fee")</f>
        <v>0</v>
      </c>
      <c r="AV531">
        <f>SUMIF('FBA Customer Return Per Unit Fe'!B:B,E531,'FBA Customer Return Per Unit Fe'!C:C)</f>
        <v>0</v>
      </c>
      <c r="AX531">
        <f>(SUMIF('仓储费 源文件后台下'!C:C,E531,'仓储费 源文件后台下'!V:V))*-1</f>
        <v>-0.61440000000000006</v>
      </c>
      <c r="AZ531">
        <f>SUMIF('Disposal Fee销毁费用-160.95'!B:B,E531,'Disposal Fee销毁费用-160.95'!D:D)*-1</f>
        <v>0</v>
      </c>
      <c r="BC531">
        <f>IFERROR(VLOOKUP(F531,'优惠券-86.4'!F:I,4,0),0)</f>
        <v>0</v>
      </c>
      <c r="BD531">
        <f>IFERROR(VLOOKUP(F531,'早评-120'!E:H,4,0),0)</f>
        <v>0</v>
      </c>
      <c r="BF531">
        <f t="shared" si="64"/>
        <v>-1.3344</v>
      </c>
      <c r="BG531">
        <f t="shared" si="65"/>
        <v>0</v>
      </c>
      <c r="BH531">
        <f t="shared" si="66"/>
        <v>-8.6736000000000004</v>
      </c>
      <c r="BQ531" s="45">
        <f t="shared" si="67"/>
        <v>-8.6736000000000004</v>
      </c>
      <c r="BR531">
        <f>SUMIFS('9月销毁明细'!D:D,'9月销毁明细'!A:A,E531,'9月销毁明细'!H:H,"Sellable")</f>
        <v>0</v>
      </c>
      <c r="BS531">
        <f>SUMIFS('9月销毁明细'!G:G,'9月销毁明细'!A:A,E531,'9月销毁明细'!H:H,"Sellable")</f>
        <v>0</v>
      </c>
      <c r="BT531">
        <f>SUMIFS('9月销毁明细'!D:D,'9月销毁明细'!A:A,E531,'9月销毁明细'!H:H,"Unsellable")</f>
        <v>0</v>
      </c>
      <c r="BU531">
        <f>SUMIFS('9月销毁明细'!G:G,'9月销毁明细'!A:A,E531,'9月销毁明细'!H:H,"Unsellable")</f>
        <v>0</v>
      </c>
      <c r="BW531">
        <f>IFERROR(I531*VLOOKUP(F531,'9.3成本表'!C:L,10,0),0)</f>
        <v>0</v>
      </c>
      <c r="BX531">
        <f t="shared" si="68"/>
        <v>0</v>
      </c>
      <c r="CC531" s="45">
        <f t="shared" si="69"/>
        <v>-8.6736000000000004</v>
      </c>
      <c r="CD531" s="45">
        <f t="shared" si="70"/>
        <v>0</v>
      </c>
      <c r="CE531" s="45">
        <f t="shared" si="71"/>
        <v>0</v>
      </c>
    </row>
    <row r="532" spans="4:83" x14ac:dyDescent="0.25">
      <c r="D532" s="20" t="s">
        <v>1173</v>
      </c>
      <c r="E532" s="20" t="s">
        <v>1174</v>
      </c>
      <c r="F532" s="20">
        <v>4260</v>
      </c>
      <c r="G532">
        <v>526</v>
      </c>
      <c r="H532" s="20"/>
      <c r="I532">
        <f>SUMIFS('总明细 源文件后台下'!G:G,'总明细 源文件后台下'!E:E,E532,'总明细 源文件后台下'!C:C,"Order")</f>
        <v>0</v>
      </c>
      <c r="J532">
        <f>SUMIFS('总明细 源文件后台下'!M:M,'总明细 源文件后台下'!E:E,E532,'总明细 源文件后台下'!C:C,"Order")</f>
        <v>0</v>
      </c>
      <c r="K532">
        <f>SUMIFS('总明细 源文件后台下'!N:N,'总明细 源文件后台下'!E:E,E532,'总明细 源文件后台下'!C:C,"Order")</f>
        <v>0</v>
      </c>
      <c r="L532">
        <f>SUMIFS('总明细 源文件后台下'!O:O,'总明细 源文件后台下'!E:E,E532,'总明细 源文件后台下'!C:C,"Order")</f>
        <v>0</v>
      </c>
      <c r="M532">
        <f>SUMIFS('总明细 源文件后台下'!P:P,'总明细 源文件后台下'!E:E,E532,'总明细 源文件后台下'!C:C,"Order")</f>
        <v>0</v>
      </c>
      <c r="N532">
        <f>SUMIFS('总明细 源文件后台下'!Q:Q,'总明细 源文件后台下'!E:E,E532,'总明细 源文件后台下'!C:C,"Order")</f>
        <v>0</v>
      </c>
      <c r="O532">
        <f>SUMIFS('总明细 源文件后台下'!R:R,'总明细 源文件后台下'!E:E,E532,'总明细 源文件后台下'!C:C,"Order")</f>
        <v>0</v>
      </c>
      <c r="P532">
        <f>SUMIFS('总明细 源文件后台下'!S:S,'总明细 源文件后台下'!E:E,E532,'总明细 源文件后台下'!C:C,"Order")</f>
        <v>0</v>
      </c>
      <c r="Q532">
        <f>SUMIFS('总明细 源文件后台下'!T:T,'总明细 源文件后台下'!E:E,E532,'总明细 源文件后台下'!C:C,"Order")</f>
        <v>0</v>
      </c>
      <c r="R532">
        <f>SUMIFS('总明细 源文件后台下'!U:U,'总明细 源文件后台下'!E:E,E532,'总明细 源文件后台下'!C:C,"Order")</f>
        <v>0</v>
      </c>
      <c r="S532">
        <f>SUMIFS('总明细 源文件后台下'!V:V,'总明细 源文件后台下'!E:E,E532,'总明细 源文件后台下'!C:C,"Order")</f>
        <v>0</v>
      </c>
      <c r="T532">
        <f>SUMIFS('总明细 源文件后台下'!W:W,'总明细 源文件后台下'!E:E,E532,'总明细 源文件后台下'!C:C,"Order")</f>
        <v>0</v>
      </c>
      <c r="U532">
        <f>SUMIFS('总明细 源文件后台下'!G:G,'总明细 源文件后台下'!E:E,E532,'总明细 源文件后台下'!C:C,"Refund")</f>
        <v>0</v>
      </c>
      <c r="V532">
        <f>SUMIFS('总明细 源文件后台下'!M:M,'总明细 源文件后台下'!E:E,E532,'总明细 源文件后台下'!C:C,"Refund")</f>
        <v>0</v>
      </c>
      <c r="W532">
        <f>SUMIFS('总明细 源文件后台下'!N:N,'总明细 源文件后台下'!E:E,E532,'总明细 源文件后台下'!C:C,"Refund")</f>
        <v>0</v>
      </c>
      <c r="X532">
        <f>SUMIFS('总明细 源文件后台下'!O:O,'总明细 源文件后台下'!E:E,E532,'总明细 源文件后台下'!C:C,"Refund")</f>
        <v>0</v>
      </c>
      <c r="Y532">
        <f>SUMIFS('总明细 源文件后台下'!P:P,'总明细 源文件后台下'!E:E,E532,'总明细 源文件后台下'!C:C,"Refund")</f>
        <v>0</v>
      </c>
      <c r="Z532">
        <f>SUMIFS('总明细 源文件后台下'!Q:Q,'总明细 源文件后台下'!E:E,E532,'总明细 源文件后台下'!C:C,"Refund")</f>
        <v>0</v>
      </c>
      <c r="AA532">
        <f>SUMIFS('总明细 源文件后台下'!R:R,'总明细 源文件后台下'!E:E,E532,'总明细 源文件后台下'!C:C,"Refund")</f>
        <v>0</v>
      </c>
      <c r="AB532">
        <f>SUMIFS('总明细 源文件后台下'!S:S,'总明细 源文件后台下'!E:E,E532,'总明细 源文件后台下'!C:C,"Refund")</f>
        <v>0</v>
      </c>
      <c r="AC532">
        <f>SUMIFS('总明细 源文件后台下'!T:T,'总明细 源文件后台下'!E:E,E532,'总明细 源文件后台下'!C:C,"Refund")</f>
        <v>0</v>
      </c>
      <c r="AD532">
        <f>SUMIFS('总明细 源文件后台下'!U:U,'总明细 源文件后台下'!E:E,E532,'总明细 源文件后台下'!C:C,"Refund")</f>
        <v>0</v>
      </c>
      <c r="AE532">
        <f>SUMIFS('总明细 源文件后台下'!V:V,'总明细 源文件后台下'!E:E,E532,'总明细 源文件后台下'!C:C,"Refund")</f>
        <v>0</v>
      </c>
      <c r="AF532">
        <f>SUMIFS('总明细 源文件后台下'!W:W,'总明细 源文件后台下'!E:E,E532,'总明细 源文件后台下'!C:C,"Refund")</f>
        <v>0</v>
      </c>
      <c r="AK532">
        <f>(SUMIF('广告费 源文件后台下'!G:G,E532,'广告费 源文件后台下'!M:M))*-1</f>
        <v>-0.27</v>
      </c>
      <c r="AL532">
        <f>SUMIFS('总明细 源文件后台下'!W:W,'总明细 源文件后台下'!E:E,E532,'总明细 源文件后台下'!C:C,"Adjustment",'总明细 源文件后台下'!F:F,"FBA Inventory Reimbursement - Customer Return")</f>
        <v>0</v>
      </c>
      <c r="AM532">
        <f>SUMIFS('总明细 源文件后台下'!W:W,'总明细 源文件后台下'!E:E,E532,'总明细 源文件后台下'!C:C,"Adjustment",'总明细 源文件后台下'!F:F,"FBA Inventory Reimbursement - Damaged:Warehouse")</f>
        <v>0</v>
      </c>
      <c r="AN532">
        <f>SUMIFS('总明细 源文件后台下'!W:W,'总明细 源文件后台下'!E:E,E532,'总明细 源文件后台下'!C:C,"Adjustment",'总明细 源文件后台下'!F:F,"FBA Inventory Reimbursement - Customer Service Issue")</f>
        <v>0</v>
      </c>
      <c r="AO532">
        <f>SUMIFS('总明细 源文件后台下'!W:W,'总明细 源文件后台下'!E:E,E532,'总明细 源文件后台下'!C:C,"Adjustment",'总明细 源文件后台下'!F:F,"FBA Inventory Reimbursement - Fee Correction")</f>
        <v>0</v>
      </c>
      <c r="AP532">
        <f>SUMIFS('总明细 源文件后台下'!W:W,'总明细 源文件后台下'!E:E,E532,'总明细 源文件后台下'!C:C,"Adjustment",'总明细 源文件后台下'!F:F,"FBA Inventory Reimbursement - General Adjustment")</f>
        <v>0</v>
      </c>
      <c r="AQ532">
        <f>SUMIFS('总明细 源文件后台下'!W:W,'总明细 源文件后台下'!E:E,E532,'总明细 源文件后台下'!C:C,"Adjustment",'总明细 源文件后台下'!F:F,"FBA Inventory Reimbursement - Lost:Inbound")</f>
        <v>0</v>
      </c>
      <c r="AR532">
        <f>SUMIFS('总明细 源文件后台下'!W:W,'总明细 源文件后台下'!E:E,E532,'总明细 源文件后台下'!C:C,"Adjustment",'总明细 源文件后台下'!F:F,"FBA Inventory Reimbursement - Lost:Warehouse")</f>
        <v>0</v>
      </c>
      <c r="AS532">
        <f>SUMIFS('总明细 源文件后台下'!W:W,'总明细 源文件后台下'!E:E,E532,'总明细 源文件后台下'!C:C,"Adjustment",'总明细 源文件后台下'!F:F,"Non-subscription Fee Adjustment")</f>
        <v>0</v>
      </c>
      <c r="AT532">
        <f>SUMIFS('总明细 源文件后台下'!W:W,'总明细 源文件后台下'!E:E,E532,'总明细 源文件后台下'!C:C,"Adjustment",'总明细 源文件后台下'!F:F,"FBA Inventory Placement Service Fee")</f>
        <v>0</v>
      </c>
      <c r="AV532">
        <f>SUMIF('FBA Customer Return Per Unit Fe'!B:B,E532,'FBA Customer Return Per Unit Fe'!C:C)</f>
        <v>0</v>
      </c>
      <c r="AX532">
        <f>(SUMIF('仓储费 源文件后台下'!C:C,E532,'仓储费 源文件后台下'!V:V))*-1</f>
        <v>-0.99450000000000005</v>
      </c>
      <c r="AZ532">
        <f>SUMIF('Disposal Fee销毁费用-160.95'!B:B,E532,'Disposal Fee销毁费用-160.95'!D:D)*-1</f>
        <v>0</v>
      </c>
      <c r="BC532">
        <f>IFERROR(VLOOKUP(F532,'优惠券-86.4'!F:I,4,0),0)</f>
        <v>0</v>
      </c>
      <c r="BD532">
        <f>IFERROR(VLOOKUP(F532,'早评-120'!E:H,4,0),0)</f>
        <v>0</v>
      </c>
      <c r="BF532">
        <f t="shared" si="64"/>
        <v>-1.2645</v>
      </c>
      <c r="BG532">
        <f t="shared" si="65"/>
        <v>0</v>
      </c>
      <c r="BH532">
        <f t="shared" si="66"/>
        <v>-8.2192499999999988</v>
      </c>
      <c r="BQ532" s="45">
        <f t="shared" si="67"/>
        <v>-8.2192499999999988</v>
      </c>
      <c r="BR532">
        <f>SUMIFS('9月销毁明细'!D:D,'9月销毁明细'!A:A,E532,'9月销毁明细'!H:H,"Sellable")</f>
        <v>0</v>
      </c>
      <c r="BS532">
        <f>SUMIFS('9月销毁明细'!G:G,'9月销毁明细'!A:A,E532,'9月销毁明细'!H:H,"Sellable")</f>
        <v>0</v>
      </c>
      <c r="BT532">
        <f>SUMIFS('9月销毁明细'!D:D,'9月销毁明细'!A:A,E532,'9月销毁明细'!H:H,"Unsellable")</f>
        <v>0</v>
      </c>
      <c r="BU532">
        <f>SUMIFS('9月销毁明细'!G:G,'9月销毁明细'!A:A,E532,'9月销毁明细'!H:H,"Unsellable")</f>
        <v>0</v>
      </c>
      <c r="BW532">
        <f>IFERROR(I532*VLOOKUP(F532,'9.3成本表'!C:L,10,0),0)</f>
        <v>0</v>
      </c>
      <c r="BX532">
        <f t="shared" si="68"/>
        <v>0</v>
      </c>
      <c r="CC532" s="45">
        <f t="shared" si="69"/>
        <v>-8.2192499999999988</v>
      </c>
      <c r="CD532" s="45">
        <f t="shared" si="70"/>
        <v>0</v>
      </c>
      <c r="CE532" s="45">
        <f t="shared" si="71"/>
        <v>0</v>
      </c>
    </row>
    <row r="533" spans="4:83" x14ac:dyDescent="0.25">
      <c r="D533" s="20" t="s">
        <v>1175</v>
      </c>
      <c r="E533" s="20" t="s">
        <v>1176</v>
      </c>
      <c r="F533" s="20">
        <v>4260</v>
      </c>
      <c r="G533">
        <v>527</v>
      </c>
      <c r="H533" s="20"/>
      <c r="I533">
        <f>SUMIFS('总明细 源文件后台下'!G:G,'总明细 源文件后台下'!E:E,E533,'总明细 源文件后台下'!C:C,"Order")</f>
        <v>1</v>
      </c>
      <c r="J533">
        <f>SUMIFS('总明细 源文件后台下'!M:M,'总明细 源文件后台下'!E:E,E533,'总明细 源文件后台下'!C:C,"Order")</f>
        <v>17.09</v>
      </c>
      <c r="K533">
        <f>SUMIFS('总明细 源文件后台下'!N:N,'总明细 源文件后台下'!E:E,E533,'总明细 源文件后台下'!C:C,"Order")</f>
        <v>0</v>
      </c>
      <c r="L533">
        <f>SUMIFS('总明细 源文件后台下'!O:O,'总明细 源文件后台下'!E:E,E533,'总明细 源文件后台下'!C:C,"Order")</f>
        <v>0</v>
      </c>
      <c r="M533">
        <f>SUMIFS('总明细 源文件后台下'!P:P,'总明细 源文件后台下'!E:E,E533,'总明细 源文件后台下'!C:C,"Order")</f>
        <v>0</v>
      </c>
      <c r="N533">
        <f>SUMIFS('总明细 源文件后台下'!Q:Q,'总明细 源文件后台下'!E:E,E533,'总明细 源文件后台下'!C:C,"Order")</f>
        <v>1.03</v>
      </c>
      <c r="O533">
        <f>SUMIFS('总明细 源文件后台下'!R:R,'总明细 源文件后台下'!E:E,E533,'总明细 源文件后台下'!C:C,"Order")</f>
        <v>-1.03</v>
      </c>
      <c r="P533">
        <f>SUMIFS('总明细 源文件后台下'!S:S,'总明细 源文件后台下'!E:E,E533,'总明细 源文件后台下'!C:C,"Order")</f>
        <v>-2.91</v>
      </c>
      <c r="Q533">
        <f>SUMIFS('总明细 源文件后台下'!T:T,'总明细 源文件后台下'!E:E,E533,'总明细 源文件后台下'!C:C,"Order")</f>
        <v>-3.68</v>
      </c>
      <c r="R533">
        <f>SUMIFS('总明细 源文件后台下'!U:U,'总明细 源文件后台下'!E:E,E533,'总明细 源文件后台下'!C:C,"Order")</f>
        <v>0</v>
      </c>
      <c r="S533">
        <f>SUMIFS('总明细 源文件后台下'!V:V,'总明细 源文件后台下'!E:E,E533,'总明细 源文件后台下'!C:C,"Order")</f>
        <v>0</v>
      </c>
      <c r="T533">
        <f>SUMIFS('总明细 源文件后台下'!W:W,'总明细 源文件后台下'!E:E,E533,'总明细 源文件后台下'!C:C,"Order")</f>
        <v>10.5</v>
      </c>
      <c r="U533">
        <f>SUMIFS('总明细 源文件后台下'!G:G,'总明细 源文件后台下'!E:E,E533,'总明细 源文件后台下'!C:C,"Refund")</f>
        <v>0</v>
      </c>
      <c r="V533">
        <f>SUMIFS('总明细 源文件后台下'!M:M,'总明细 源文件后台下'!E:E,E533,'总明细 源文件后台下'!C:C,"Refund")</f>
        <v>0</v>
      </c>
      <c r="W533">
        <f>SUMIFS('总明细 源文件后台下'!N:N,'总明细 源文件后台下'!E:E,E533,'总明细 源文件后台下'!C:C,"Refund")</f>
        <v>0</v>
      </c>
      <c r="X533">
        <f>SUMIFS('总明细 源文件后台下'!O:O,'总明细 源文件后台下'!E:E,E533,'总明细 源文件后台下'!C:C,"Refund")</f>
        <v>0</v>
      </c>
      <c r="Y533">
        <f>SUMIFS('总明细 源文件后台下'!P:P,'总明细 源文件后台下'!E:E,E533,'总明细 源文件后台下'!C:C,"Refund")</f>
        <v>0</v>
      </c>
      <c r="Z533">
        <f>SUMIFS('总明细 源文件后台下'!Q:Q,'总明细 源文件后台下'!E:E,E533,'总明细 源文件后台下'!C:C,"Refund")</f>
        <v>0</v>
      </c>
      <c r="AA533">
        <f>SUMIFS('总明细 源文件后台下'!R:R,'总明细 源文件后台下'!E:E,E533,'总明细 源文件后台下'!C:C,"Refund")</f>
        <v>0</v>
      </c>
      <c r="AB533">
        <f>SUMIFS('总明细 源文件后台下'!S:S,'总明细 源文件后台下'!E:E,E533,'总明细 源文件后台下'!C:C,"Refund")</f>
        <v>0</v>
      </c>
      <c r="AC533">
        <f>SUMIFS('总明细 源文件后台下'!T:T,'总明细 源文件后台下'!E:E,E533,'总明细 源文件后台下'!C:C,"Refund")</f>
        <v>0</v>
      </c>
      <c r="AD533">
        <f>SUMIFS('总明细 源文件后台下'!U:U,'总明细 源文件后台下'!E:E,E533,'总明细 源文件后台下'!C:C,"Refund")</f>
        <v>0</v>
      </c>
      <c r="AE533">
        <f>SUMIFS('总明细 源文件后台下'!V:V,'总明细 源文件后台下'!E:E,E533,'总明细 源文件后台下'!C:C,"Refund")</f>
        <v>0</v>
      </c>
      <c r="AF533">
        <f>SUMIFS('总明细 源文件后台下'!W:W,'总明细 源文件后台下'!E:E,E533,'总明细 源文件后台下'!C:C,"Refund")</f>
        <v>0</v>
      </c>
      <c r="AK533">
        <f>(SUMIF('广告费 源文件后台下'!G:G,E533,'广告费 源文件后台下'!M:M))*-1</f>
        <v>-8.41</v>
      </c>
      <c r="AL533">
        <f>SUMIFS('总明细 源文件后台下'!W:W,'总明细 源文件后台下'!E:E,E533,'总明细 源文件后台下'!C:C,"Adjustment",'总明细 源文件后台下'!F:F,"FBA Inventory Reimbursement - Customer Return")</f>
        <v>0</v>
      </c>
      <c r="AM533">
        <f>SUMIFS('总明细 源文件后台下'!W:W,'总明细 源文件后台下'!E:E,E533,'总明细 源文件后台下'!C:C,"Adjustment",'总明细 源文件后台下'!F:F,"FBA Inventory Reimbursement - Damaged:Warehouse")</f>
        <v>0</v>
      </c>
      <c r="AN533">
        <f>SUMIFS('总明细 源文件后台下'!W:W,'总明细 源文件后台下'!E:E,E533,'总明细 源文件后台下'!C:C,"Adjustment",'总明细 源文件后台下'!F:F,"FBA Inventory Reimbursement - Customer Service Issue")</f>
        <v>0</v>
      </c>
      <c r="AO533">
        <f>SUMIFS('总明细 源文件后台下'!W:W,'总明细 源文件后台下'!E:E,E533,'总明细 源文件后台下'!C:C,"Adjustment",'总明细 源文件后台下'!F:F,"FBA Inventory Reimbursement - Fee Correction")</f>
        <v>0</v>
      </c>
      <c r="AP533">
        <f>SUMIFS('总明细 源文件后台下'!W:W,'总明细 源文件后台下'!E:E,E533,'总明细 源文件后台下'!C:C,"Adjustment",'总明细 源文件后台下'!F:F,"FBA Inventory Reimbursement - General Adjustment")</f>
        <v>0</v>
      </c>
      <c r="AQ533">
        <f>SUMIFS('总明细 源文件后台下'!W:W,'总明细 源文件后台下'!E:E,E533,'总明细 源文件后台下'!C:C,"Adjustment",'总明细 源文件后台下'!F:F,"FBA Inventory Reimbursement - Lost:Inbound")</f>
        <v>0</v>
      </c>
      <c r="AR533">
        <f>SUMIFS('总明细 源文件后台下'!W:W,'总明细 源文件后台下'!E:E,E533,'总明细 源文件后台下'!C:C,"Adjustment",'总明细 源文件后台下'!F:F,"FBA Inventory Reimbursement - Lost:Warehouse")</f>
        <v>0</v>
      </c>
      <c r="AS533">
        <f>SUMIFS('总明细 源文件后台下'!W:W,'总明细 源文件后台下'!E:E,E533,'总明细 源文件后台下'!C:C,"Adjustment",'总明细 源文件后台下'!F:F,"Non-subscription Fee Adjustment")</f>
        <v>0</v>
      </c>
      <c r="AT533">
        <f>SUMIFS('总明细 源文件后台下'!W:W,'总明细 源文件后台下'!E:E,E533,'总明细 源文件后台下'!C:C,"Adjustment",'总明细 源文件后台下'!F:F,"FBA Inventory Placement Service Fee")</f>
        <v>0</v>
      </c>
      <c r="AV533">
        <f>SUMIF('FBA Customer Return Per Unit Fe'!B:B,E533,'FBA Customer Return Per Unit Fe'!C:C)</f>
        <v>0</v>
      </c>
      <c r="AX533">
        <f>(SUMIF('仓储费 源文件后台下'!C:C,E533,'仓储费 源文件后台下'!V:V))*-1</f>
        <v>-0.93020000000000003</v>
      </c>
      <c r="AZ533">
        <f>SUMIF('Disposal Fee销毁费用-160.95'!B:B,E533,'Disposal Fee销毁费用-160.95'!D:D)*-1</f>
        <v>0</v>
      </c>
      <c r="BC533">
        <f>IFERROR(VLOOKUP(F533,'优惠券-86.4'!F:I,4,0),0)</f>
        <v>0</v>
      </c>
      <c r="BD533">
        <f>IFERROR(VLOOKUP(F533,'早评-120'!E:H,4,0),0)</f>
        <v>0</v>
      </c>
      <c r="BF533">
        <f t="shared" si="64"/>
        <v>1.1598000000000006</v>
      </c>
      <c r="BG533">
        <f t="shared" si="65"/>
        <v>6.7864248098303132E-2</v>
      </c>
      <c r="BH533">
        <f t="shared" si="66"/>
        <v>7.538700000000004</v>
      </c>
      <c r="BQ533" s="45">
        <f t="shared" si="67"/>
        <v>7.538700000000004</v>
      </c>
      <c r="BR533">
        <f>SUMIFS('9月销毁明细'!D:D,'9月销毁明细'!A:A,E533,'9月销毁明细'!H:H,"Sellable")</f>
        <v>0</v>
      </c>
      <c r="BS533">
        <f>SUMIFS('9月销毁明细'!G:G,'9月销毁明细'!A:A,E533,'9月销毁明细'!H:H,"Sellable")</f>
        <v>0</v>
      </c>
      <c r="BT533">
        <f>SUMIFS('9月销毁明细'!D:D,'9月销毁明细'!A:A,E533,'9月销毁明细'!H:H,"Unsellable")</f>
        <v>0</v>
      </c>
      <c r="BU533">
        <f>SUMIFS('9月销毁明细'!G:G,'9月销毁明细'!A:A,E533,'9月销毁明细'!H:H,"Unsellable")</f>
        <v>0</v>
      </c>
      <c r="BW533">
        <f>IFERROR(I533*VLOOKUP(F533,'9.3成本表'!C:L,10,0),0)</f>
        <v>22.4</v>
      </c>
      <c r="BX533">
        <f t="shared" si="68"/>
        <v>13.26</v>
      </c>
      <c r="CC533" s="45">
        <f t="shared" si="69"/>
        <v>-28.121299999999994</v>
      </c>
      <c r="CD533" s="45">
        <f t="shared" si="70"/>
        <v>-0.25315119052977447</v>
      </c>
      <c r="CE533" s="45">
        <f t="shared" si="71"/>
        <v>-0.78859506449803696</v>
      </c>
    </row>
    <row r="534" spans="4:83" x14ac:dyDescent="0.25">
      <c r="D534" s="20" t="s">
        <v>1177</v>
      </c>
      <c r="E534" s="20" t="s">
        <v>1178</v>
      </c>
      <c r="F534" s="20">
        <v>4260</v>
      </c>
      <c r="G534">
        <v>528</v>
      </c>
      <c r="H534" s="20"/>
      <c r="I534">
        <f>SUMIFS('总明细 源文件后台下'!G:G,'总明细 源文件后台下'!E:E,E534,'总明细 源文件后台下'!C:C,"Order")</f>
        <v>2</v>
      </c>
      <c r="J534">
        <f>SUMIFS('总明细 源文件后台下'!M:M,'总明细 源文件后台下'!E:E,E534,'总明细 源文件后台下'!C:C,"Order")</f>
        <v>34.18</v>
      </c>
      <c r="K534">
        <f>SUMIFS('总明细 源文件后台下'!N:N,'总明细 源文件后台下'!E:E,E534,'总明细 源文件后台下'!C:C,"Order")</f>
        <v>0</v>
      </c>
      <c r="L534">
        <f>SUMIFS('总明细 源文件后台下'!O:O,'总明细 源文件后台下'!E:E,E534,'总明细 源文件后台下'!C:C,"Order")</f>
        <v>0</v>
      </c>
      <c r="M534">
        <f>SUMIFS('总明细 源文件后台下'!P:P,'总明细 源文件后台下'!E:E,E534,'总明细 源文件后台下'!C:C,"Order")</f>
        <v>0</v>
      </c>
      <c r="N534">
        <f>SUMIFS('总明细 源文件后台下'!Q:Q,'总明细 源文件后台下'!E:E,E534,'总明细 源文件后台下'!C:C,"Order")</f>
        <v>1.1100000000000001</v>
      </c>
      <c r="O534">
        <f>SUMIFS('总明细 源文件后台下'!R:R,'总明细 源文件后台下'!E:E,E534,'总明细 源文件后台下'!C:C,"Order")</f>
        <v>-1.1100000000000001</v>
      </c>
      <c r="P534">
        <f>SUMIFS('总明细 源文件后台下'!S:S,'总明细 源文件后台下'!E:E,E534,'总明细 源文件后台下'!C:C,"Order")</f>
        <v>-5.82</v>
      </c>
      <c r="Q534">
        <f>SUMIFS('总明细 源文件后台下'!T:T,'总明细 源文件后台下'!E:E,E534,'总明细 源文件后台下'!C:C,"Order")</f>
        <v>-7.36</v>
      </c>
      <c r="R534">
        <f>SUMIFS('总明细 源文件后台下'!U:U,'总明细 源文件后台下'!E:E,E534,'总明细 源文件后台下'!C:C,"Order")</f>
        <v>0</v>
      </c>
      <c r="S534">
        <f>SUMIFS('总明细 源文件后台下'!V:V,'总明细 源文件后台下'!E:E,E534,'总明细 源文件后台下'!C:C,"Order")</f>
        <v>0</v>
      </c>
      <c r="T534">
        <f>SUMIFS('总明细 源文件后台下'!W:W,'总明细 源文件后台下'!E:E,E534,'总明细 源文件后台下'!C:C,"Order")</f>
        <v>21</v>
      </c>
      <c r="U534">
        <f>SUMIFS('总明细 源文件后台下'!G:G,'总明细 源文件后台下'!E:E,E534,'总明细 源文件后台下'!C:C,"Refund")</f>
        <v>0</v>
      </c>
      <c r="V534">
        <f>SUMIFS('总明细 源文件后台下'!M:M,'总明细 源文件后台下'!E:E,E534,'总明细 源文件后台下'!C:C,"Refund")</f>
        <v>0</v>
      </c>
      <c r="W534">
        <f>SUMIFS('总明细 源文件后台下'!N:N,'总明细 源文件后台下'!E:E,E534,'总明细 源文件后台下'!C:C,"Refund")</f>
        <v>0</v>
      </c>
      <c r="X534">
        <f>SUMIFS('总明细 源文件后台下'!O:O,'总明细 源文件后台下'!E:E,E534,'总明细 源文件后台下'!C:C,"Refund")</f>
        <v>0</v>
      </c>
      <c r="Y534">
        <f>SUMIFS('总明细 源文件后台下'!P:P,'总明细 源文件后台下'!E:E,E534,'总明细 源文件后台下'!C:C,"Refund")</f>
        <v>0</v>
      </c>
      <c r="Z534">
        <f>SUMIFS('总明细 源文件后台下'!Q:Q,'总明细 源文件后台下'!E:E,E534,'总明细 源文件后台下'!C:C,"Refund")</f>
        <v>0</v>
      </c>
      <c r="AA534">
        <f>SUMIFS('总明细 源文件后台下'!R:R,'总明细 源文件后台下'!E:E,E534,'总明细 源文件后台下'!C:C,"Refund")</f>
        <v>0</v>
      </c>
      <c r="AB534">
        <f>SUMIFS('总明细 源文件后台下'!S:S,'总明细 源文件后台下'!E:E,E534,'总明细 源文件后台下'!C:C,"Refund")</f>
        <v>0</v>
      </c>
      <c r="AC534">
        <f>SUMIFS('总明细 源文件后台下'!T:T,'总明细 源文件后台下'!E:E,E534,'总明细 源文件后台下'!C:C,"Refund")</f>
        <v>0</v>
      </c>
      <c r="AD534">
        <f>SUMIFS('总明细 源文件后台下'!U:U,'总明细 源文件后台下'!E:E,E534,'总明细 源文件后台下'!C:C,"Refund")</f>
        <v>0</v>
      </c>
      <c r="AE534">
        <f>SUMIFS('总明细 源文件后台下'!V:V,'总明细 源文件后台下'!E:E,E534,'总明细 源文件后台下'!C:C,"Refund")</f>
        <v>0</v>
      </c>
      <c r="AF534">
        <f>SUMIFS('总明细 源文件后台下'!W:W,'总明细 源文件后台下'!E:E,E534,'总明细 源文件后台下'!C:C,"Refund")</f>
        <v>0</v>
      </c>
      <c r="AK534">
        <f>(SUMIF('广告费 源文件后台下'!G:G,E534,'广告费 源文件后台下'!M:M))*-1</f>
        <v>-0.23</v>
      </c>
      <c r="AL534">
        <f>SUMIFS('总明细 源文件后台下'!W:W,'总明细 源文件后台下'!E:E,E534,'总明细 源文件后台下'!C:C,"Adjustment",'总明细 源文件后台下'!F:F,"FBA Inventory Reimbursement - Customer Return")</f>
        <v>0</v>
      </c>
      <c r="AM534">
        <f>SUMIFS('总明细 源文件后台下'!W:W,'总明细 源文件后台下'!E:E,E534,'总明细 源文件后台下'!C:C,"Adjustment",'总明细 源文件后台下'!F:F,"FBA Inventory Reimbursement - Damaged:Warehouse")</f>
        <v>0</v>
      </c>
      <c r="AN534">
        <f>SUMIFS('总明细 源文件后台下'!W:W,'总明细 源文件后台下'!E:E,E534,'总明细 源文件后台下'!C:C,"Adjustment",'总明细 源文件后台下'!F:F,"FBA Inventory Reimbursement - Customer Service Issue")</f>
        <v>0</v>
      </c>
      <c r="AO534">
        <f>SUMIFS('总明细 源文件后台下'!W:W,'总明细 源文件后台下'!E:E,E534,'总明细 源文件后台下'!C:C,"Adjustment",'总明细 源文件后台下'!F:F,"FBA Inventory Reimbursement - Fee Correction")</f>
        <v>0</v>
      </c>
      <c r="AP534">
        <f>SUMIFS('总明细 源文件后台下'!W:W,'总明细 源文件后台下'!E:E,E534,'总明细 源文件后台下'!C:C,"Adjustment",'总明细 源文件后台下'!F:F,"FBA Inventory Reimbursement - General Adjustment")</f>
        <v>0</v>
      </c>
      <c r="AQ534">
        <f>SUMIFS('总明细 源文件后台下'!W:W,'总明细 源文件后台下'!E:E,E534,'总明细 源文件后台下'!C:C,"Adjustment",'总明细 源文件后台下'!F:F,"FBA Inventory Reimbursement - Lost:Inbound")</f>
        <v>0</v>
      </c>
      <c r="AR534">
        <f>SUMIFS('总明细 源文件后台下'!W:W,'总明细 源文件后台下'!E:E,E534,'总明细 源文件后台下'!C:C,"Adjustment",'总明细 源文件后台下'!F:F,"FBA Inventory Reimbursement - Lost:Warehouse")</f>
        <v>0</v>
      </c>
      <c r="AS534">
        <f>SUMIFS('总明细 源文件后台下'!W:W,'总明细 源文件后台下'!E:E,E534,'总明细 源文件后台下'!C:C,"Adjustment",'总明细 源文件后台下'!F:F,"Non-subscription Fee Adjustment")</f>
        <v>0</v>
      </c>
      <c r="AT534">
        <f>SUMIFS('总明细 源文件后台下'!W:W,'总明细 源文件后台下'!E:E,E534,'总明细 源文件后台下'!C:C,"Adjustment",'总明细 源文件后台下'!F:F,"FBA Inventory Placement Service Fee")</f>
        <v>0</v>
      </c>
      <c r="AV534">
        <f>SUMIF('FBA Customer Return Per Unit Fe'!B:B,E534,'FBA Customer Return Per Unit Fe'!C:C)</f>
        <v>0</v>
      </c>
      <c r="AX534">
        <f>(SUMIF('仓储费 源文件后台下'!C:C,E534,'仓储费 源文件后台下'!V:V))*-1</f>
        <v>-0.99450000000000005</v>
      </c>
      <c r="AZ534">
        <f>SUMIF('Disposal Fee销毁费用-160.95'!B:B,E534,'Disposal Fee销毁费用-160.95'!D:D)*-1</f>
        <v>0</v>
      </c>
      <c r="BC534">
        <f>IFERROR(VLOOKUP(F534,'优惠券-86.4'!F:I,4,0),0)</f>
        <v>0</v>
      </c>
      <c r="BD534">
        <f>IFERROR(VLOOKUP(F534,'早评-120'!E:H,4,0),0)</f>
        <v>0</v>
      </c>
      <c r="BF534">
        <f t="shared" si="64"/>
        <v>19.775500000000001</v>
      </c>
      <c r="BG534">
        <f t="shared" si="65"/>
        <v>0.57856933879461681</v>
      </c>
      <c r="BH534">
        <f t="shared" si="66"/>
        <v>128.54075</v>
      </c>
      <c r="BQ534" s="45">
        <f t="shared" si="67"/>
        <v>128.54075</v>
      </c>
      <c r="BR534">
        <f>SUMIFS('9月销毁明细'!D:D,'9月销毁明细'!A:A,E534,'9月销毁明细'!H:H,"Sellable")</f>
        <v>0</v>
      </c>
      <c r="BS534">
        <f>SUMIFS('9月销毁明细'!G:G,'9月销毁明细'!A:A,E534,'9月销毁明细'!H:H,"Sellable")</f>
        <v>0</v>
      </c>
      <c r="BT534">
        <f>SUMIFS('9月销毁明细'!D:D,'9月销毁明细'!A:A,E534,'9月销毁明细'!H:H,"Unsellable")</f>
        <v>0</v>
      </c>
      <c r="BU534">
        <f>SUMIFS('9月销毁明细'!G:G,'9月销毁明细'!A:A,E534,'9月销毁明细'!H:H,"Unsellable")</f>
        <v>0</v>
      </c>
      <c r="BW534">
        <f>IFERROR(I534*VLOOKUP(F534,'9.3成本表'!C:L,10,0),0)</f>
        <v>44.8</v>
      </c>
      <c r="BX534">
        <f t="shared" si="68"/>
        <v>26.52</v>
      </c>
      <c r="CC534" s="45">
        <f t="shared" si="69"/>
        <v>57.22075000000001</v>
      </c>
      <c r="CD534" s="45">
        <f t="shared" si="70"/>
        <v>0.25755390016653917</v>
      </c>
      <c r="CE534" s="45">
        <f t="shared" si="71"/>
        <v>0.80231001121705015</v>
      </c>
    </row>
    <row r="535" spans="4:83" x14ac:dyDescent="0.25">
      <c r="D535" s="20" t="s">
        <v>1179</v>
      </c>
      <c r="E535" s="20" t="s">
        <v>1180</v>
      </c>
      <c r="F535" s="20">
        <v>4260</v>
      </c>
      <c r="G535">
        <v>529</v>
      </c>
      <c r="H535" s="20"/>
      <c r="I535">
        <f>SUMIFS('总明细 源文件后台下'!G:G,'总明细 源文件后台下'!E:E,E535,'总明细 源文件后台下'!C:C,"Order")</f>
        <v>0</v>
      </c>
      <c r="J535">
        <f>SUMIFS('总明细 源文件后台下'!M:M,'总明细 源文件后台下'!E:E,E535,'总明细 源文件后台下'!C:C,"Order")</f>
        <v>0</v>
      </c>
      <c r="K535">
        <f>SUMIFS('总明细 源文件后台下'!N:N,'总明细 源文件后台下'!E:E,E535,'总明细 源文件后台下'!C:C,"Order")</f>
        <v>0</v>
      </c>
      <c r="L535">
        <f>SUMIFS('总明细 源文件后台下'!O:O,'总明细 源文件后台下'!E:E,E535,'总明细 源文件后台下'!C:C,"Order")</f>
        <v>0</v>
      </c>
      <c r="M535">
        <f>SUMIFS('总明细 源文件后台下'!P:P,'总明细 源文件后台下'!E:E,E535,'总明细 源文件后台下'!C:C,"Order")</f>
        <v>0</v>
      </c>
      <c r="N535">
        <f>SUMIFS('总明细 源文件后台下'!Q:Q,'总明细 源文件后台下'!E:E,E535,'总明细 源文件后台下'!C:C,"Order")</f>
        <v>0</v>
      </c>
      <c r="O535">
        <f>SUMIFS('总明细 源文件后台下'!R:R,'总明细 源文件后台下'!E:E,E535,'总明细 源文件后台下'!C:C,"Order")</f>
        <v>0</v>
      </c>
      <c r="P535">
        <f>SUMIFS('总明细 源文件后台下'!S:S,'总明细 源文件后台下'!E:E,E535,'总明细 源文件后台下'!C:C,"Order")</f>
        <v>0</v>
      </c>
      <c r="Q535">
        <f>SUMIFS('总明细 源文件后台下'!T:T,'总明细 源文件后台下'!E:E,E535,'总明细 源文件后台下'!C:C,"Order")</f>
        <v>0</v>
      </c>
      <c r="R535">
        <f>SUMIFS('总明细 源文件后台下'!U:U,'总明细 源文件后台下'!E:E,E535,'总明细 源文件后台下'!C:C,"Order")</f>
        <v>0</v>
      </c>
      <c r="S535">
        <f>SUMIFS('总明细 源文件后台下'!V:V,'总明细 源文件后台下'!E:E,E535,'总明细 源文件后台下'!C:C,"Order")</f>
        <v>0</v>
      </c>
      <c r="T535">
        <f>SUMIFS('总明细 源文件后台下'!W:W,'总明细 源文件后台下'!E:E,E535,'总明细 源文件后台下'!C:C,"Order")</f>
        <v>0</v>
      </c>
      <c r="U535">
        <f>SUMIFS('总明细 源文件后台下'!G:G,'总明细 源文件后台下'!E:E,E535,'总明细 源文件后台下'!C:C,"Refund")</f>
        <v>0</v>
      </c>
      <c r="V535">
        <f>SUMIFS('总明细 源文件后台下'!M:M,'总明细 源文件后台下'!E:E,E535,'总明细 源文件后台下'!C:C,"Refund")</f>
        <v>0</v>
      </c>
      <c r="W535">
        <f>SUMIFS('总明细 源文件后台下'!N:N,'总明细 源文件后台下'!E:E,E535,'总明细 源文件后台下'!C:C,"Refund")</f>
        <v>0</v>
      </c>
      <c r="X535">
        <f>SUMIFS('总明细 源文件后台下'!O:O,'总明细 源文件后台下'!E:E,E535,'总明细 源文件后台下'!C:C,"Refund")</f>
        <v>0</v>
      </c>
      <c r="Y535">
        <f>SUMIFS('总明细 源文件后台下'!P:P,'总明细 源文件后台下'!E:E,E535,'总明细 源文件后台下'!C:C,"Refund")</f>
        <v>0</v>
      </c>
      <c r="Z535">
        <f>SUMIFS('总明细 源文件后台下'!Q:Q,'总明细 源文件后台下'!E:E,E535,'总明细 源文件后台下'!C:C,"Refund")</f>
        <v>0</v>
      </c>
      <c r="AA535">
        <f>SUMIFS('总明细 源文件后台下'!R:R,'总明细 源文件后台下'!E:E,E535,'总明细 源文件后台下'!C:C,"Refund")</f>
        <v>0</v>
      </c>
      <c r="AB535">
        <f>SUMIFS('总明细 源文件后台下'!S:S,'总明细 源文件后台下'!E:E,E535,'总明细 源文件后台下'!C:C,"Refund")</f>
        <v>0</v>
      </c>
      <c r="AC535">
        <f>SUMIFS('总明细 源文件后台下'!T:T,'总明细 源文件后台下'!E:E,E535,'总明细 源文件后台下'!C:C,"Refund")</f>
        <v>0</v>
      </c>
      <c r="AD535">
        <f>SUMIFS('总明细 源文件后台下'!U:U,'总明细 源文件后台下'!E:E,E535,'总明细 源文件后台下'!C:C,"Refund")</f>
        <v>0</v>
      </c>
      <c r="AE535">
        <f>SUMIFS('总明细 源文件后台下'!V:V,'总明细 源文件后台下'!E:E,E535,'总明细 源文件后台下'!C:C,"Refund")</f>
        <v>0</v>
      </c>
      <c r="AF535">
        <f>SUMIFS('总明细 源文件后台下'!W:W,'总明细 源文件后台下'!E:E,E535,'总明细 源文件后台下'!C:C,"Refund")</f>
        <v>0</v>
      </c>
      <c r="AK535">
        <f>(SUMIF('广告费 源文件后台下'!G:G,E535,'广告费 源文件后台下'!M:M))*-1</f>
        <v>-0.48</v>
      </c>
      <c r="AL535">
        <f>SUMIFS('总明细 源文件后台下'!W:W,'总明细 源文件后台下'!E:E,E535,'总明细 源文件后台下'!C:C,"Adjustment",'总明细 源文件后台下'!F:F,"FBA Inventory Reimbursement - Customer Return")</f>
        <v>0</v>
      </c>
      <c r="AM535">
        <f>SUMIFS('总明细 源文件后台下'!W:W,'总明细 源文件后台下'!E:E,E535,'总明细 源文件后台下'!C:C,"Adjustment",'总明细 源文件后台下'!F:F,"FBA Inventory Reimbursement - Damaged:Warehouse")</f>
        <v>0</v>
      </c>
      <c r="AN535">
        <f>SUMIFS('总明细 源文件后台下'!W:W,'总明细 源文件后台下'!E:E,E535,'总明细 源文件后台下'!C:C,"Adjustment",'总明细 源文件后台下'!F:F,"FBA Inventory Reimbursement - Customer Service Issue")</f>
        <v>0</v>
      </c>
      <c r="AO535">
        <f>SUMIFS('总明细 源文件后台下'!W:W,'总明细 源文件后台下'!E:E,E535,'总明细 源文件后台下'!C:C,"Adjustment",'总明细 源文件后台下'!F:F,"FBA Inventory Reimbursement - Fee Correction")</f>
        <v>0</v>
      </c>
      <c r="AP535">
        <f>SUMIFS('总明细 源文件后台下'!W:W,'总明细 源文件后台下'!E:E,E535,'总明细 源文件后台下'!C:C,"Adjustment",'总明细 源文件后台下'!F:F,"FBA Inventory Reimbursement - General Adjustment")</f>
        <v>0</v>
      </c>
      <c r="AQ535">
        <f>SUMIFS('总明细 源文件后台下'!W:W,'总明细 源文件后台下'!E:E,E535,'总明细 源文件后台下'!C:C,"Adjustment",'总明细 源文件后台下'!F:F,"FBA Inventory Reimbursement - Lost:Inbound")</f>
        <v>0</v>
      </c>
      <c r="AR535">
        <f>SUMIFS('总明细 源文件后台下'!W:W,'总明细 源文件后台下'!E:E,E535,'总明细 源文件后台下'!C:C,"Adjustment",'总明细 源文件后台下'!F:F,"FBA Inventory Reimbursement - Lost:Warehouse")</f>
        <v>0</v>
      </c>
      <c r="AS535">
        <f>SUMIFS('总明细 源文件后台下'!W:W,'总明细 源文件后台下'!E:E,E535,'总明细 源文件后台下'!C:C,"Adjustment",'总明细 源文件后台下'!F:F,"Non-subscription Fee Adjustment")</f>
        <v>0</v>
      </c>
      <c r="AT535">
        <f>SUMIFS('总明细 源文件后台下'!W:W,'总明细 源文件后台下'!E:E,E535,'总明细 源文件后台下'!C:C,"Adjustment",'总明细 源文件后台下'!F:F,"FBA Inventory Placement Service Fee")</f>
        <v>0</v>
      </c>
      <c r="AV535">
        <f>SUMIF('FBA Customer Return Per Unit Fe'!B:B,E535,'FBA Customer Return Per Unit Fe'!C:C)</f>
        <v>0</v>
      </c>
      <c r="AX535">
        <f>(SUMIF('仓储费 源文件后台下'!C:C,E535,'仓储费 源文件后台下'!V:V))*-1</f>
        <v>-1.0441</v>
      </c>
      <c r="AZ535">
        <f>SUMIF('Disposal Fee销毁费用-160.95'!B:B,E535,'Disposal Fee销毁费用-160.95'!D:D)*-1</f>
        <v>0</v>
      </c>
      <c r="BC535">
        <f>IFERROR(VLOOKUP(F535,'优惠券-86.4'!F:I,4,0),0)</f>
        <v>0</v>
      </c>
      <c r="BD535">
        <f>IFERROR(VLOOKUP(F535,'早评-120'!E:H,4,0),0)</f>
        <v>0</v>
      </c>
      <c r="BF535">
        <f t="shared" si="64"/>
        <v>-1.5241</v>
      </c>
      <c r="BG535">
        <f t="shared" si="65"/>
        <v>0</v>
      </c>
      <c r="BH535">
        <f t="shared" si="66"/>
        <v>-9.9066500000000008</v>
      </c>
      <c r="BQ535" s="45">
        <f t="shared" si="67"/>
        <v>-9.9066500000000008</v>
      </c>
      <c r="BR535">
        <f>SUMIFS('9月销毁明细'!D:D,'9月销毁明细'!A:A,E535,'9月销毁明细'!H:H,"Sellable")</f>
        <v>0</v>
      </c>
      <c r="BS535">
        <f>SUMIFS('9月销毁明细'!G:G,'9月销毁明细'!A:A,E535,'9月销毁明细'!H:H,"Sellable")</f>
        <v>0</v>
      </c>
      <c r="BT535">
        <f>SUMIFS('9月销毁明细'!D:D,'9月销毁明细'!A:A,E535,'9月销毁明细'!H:H,"Unsellable")</f>
        <v>0</v>
      </c>
      <c r="BU535">
        <f>SUMIFS('9月销毁明细'!G:G,'9月销毁明细'!A:A,E535,'9月销毁明细'!H:H,"Unsellable")</f>
        <v>0</v>
      </c>
      <c r="BW535">
        <f>IFERROR(I535*VLOOKUP(F535,'9.3成本表'!C:L,10,0),0)</f>
        <v>0</v>
      </c>
      <c r="BX535">
        <f t="shared" si="68"/>
        <v>0</v>
      </c>
      <c r="CC535" s="45">
        <f t="shared" si="69"/>
        <v>-9.9066500000000008</v>
      </c>
      <c r="CD535" s="45">
        <f t="shared" si="70"/>
        <v>0</v>
      </c>
      <c r="CE535" s="45">
        <f t="shared" si="71"/>
        <v>0</v>
      </c>
    </row>
    <row r="536" spans="4:83" x14ac:dyDescent="0.25">
      <c r="D536" s="20" t="s">
        <v>1181</v>
      </c>
      <c r="E536" s="20" t="s">
        <v>1182</v>
      </c>
      <c r="F536" s="20">
        <v>4260</v>
      </c>
      <c r="G536">
        <v>530</v>
      </c>
      <c r="H536" s="20"/>
      <c r="I536">
        <f>SUMIFS('总明细 源文件后台下'!G:G,'总明细 源文件后台下'!E:E,E536,'总明细 源文件后台下'!C:C,"Order")</f>
        <v>0</v>
      </c>
      <c r="J536">
        <f>SUMIFS('总明细 源文件后台下'!M:M,'总明细 源文件后台下'!E:E,E536,'总明细 源文件后台下'!C:C,"Order")</f>
        <v>0</v>
      </c>
      <c r="K536">
        <f>SUMIFS('总明细 源文件后台下'!N:N,'总明细 源文件后台下'!E:E,E536,'总明细 源文件后台下'!C:C,"Order")</f>
        <v>0</v>
      </c>
      <c r="L536">
        <f>SUMIFS('总明细 源文件后台下'!O:O,'总明细 源文件后台下'!E:E,E536,'总明细 源文件后台下'!C:C,"Order")</f>
        <v>0</v>
      </c>
      <c r="M536">
        <f>SUMIFS('总明细 源文件后台下'!P:P,'总明细 源文件后台下'!E:E,E536,'总明细 源文件后台下'!C:C,"Order")</f>
        <v>0</v>
      </c>
      <c r="N536">
        <f>SUMIFS('总明细 源文件后台下'!Q:Q,'总明细 源文件后台下'!E:E,E536,'总明细 源文件后台下'!C:C,"Order")</f>
        <v>0</v>
      </c>
      <c r="O536">
        <f>SUMIFS('总明细 源文件后台下'!R:R,'总明细 源文件后台下'!E:E,E536,'总明细 源文件后台下'!C:C,"Order")</f>
        <v>0</v>
      </c>
      <c r="P536">
        <f>SUMIFS('总明细 源文件后台下'!S:S,'总明细 源文件后台下'!E:E,E536,'总明细 源文件后台下'!C:C,"Order")</f>
        <v>0</v>
      </c>
      <c r="Q536">
        <f>SUMIFS('总明细 源文件后台下'!T:T,'总明细 源文件后台下'!E:E,E536,'总明细 源文件后台下'!C:C,"Order")</f>
        <v>0</v>
      </c>
      <c r="R536">
        <f>SUMIFS('总明细 源文件后台下'!U:U,'总明细 源文件后台下'!E:E,E536,'总明细 源文件后台下'!C:C,"Order")</f>
        <v>0</v>
      </c>
      <c r="S536">
        <f>SUMIFS('总明细 源文件后台下'!V:V,'总明细 源文件后台下'!E:E,E536,'总明细 源文件后台下'!C:C,"Order")</f>
        <v>0</v>
      </c>
      <c r="T536">
        <f>SUMIFS('总明细 源文件后台下'!W:W,'总明细 源文件后台下'!E:E,E536,'总明细 源文件后台下'!C:C,"Order")</f>
        <v>0</v>
      </c>
      <c r="U536">
        <f>SUMIFS('总明细 源文件后台下'!G:G,'总明细 源文件后台下'!E:E,E536,'总明细 源文件后台下'!C:C,"Refund")</f>
        <v>0</v>
      </c>
      <c r="V536">
        <f>SUMIFS('总明细 源文件后台下'!M:M,'总明细 源文件后台下'!E:E,E536,'总明细 源文件后台下'!C:C,"Refund")</f>
        <v>0</v>
      </c>
      <c r="W536">
        <f>SUMIFS('总明细 源文件后台下'!N:N,'总明细 源文件后台下'!E:E,E536,'总明细 源文件后台下'!C:C,"Refund")</f>
        <v>0</v>
      </c>
      <c r="X536">
        <f>SUMIFS('总明细 源文件后台下'!O:O,'总明细 源文件后台下'!E:E,E536,'总明细 源文件后台下'!C:C,"Refund")</f>
        <v>0</v>
      </c>
      <c r="Y536">
        <f>SUMIFS('总明细 源文件后台下'!P:P,'总明细 源文件后台下'!E:E,E536,'总明细 源文件后台下'!C:C,"Refund")</f>
        <v>0</v>
      </c>
      <c r="Z536">
        <f>SUMIFS('总明细 源文件后台下'!Q:Q,'总明细 源文件后台下'!E:E,E536,'总明细 源文件后台下'!C:C,"Refund")</f>
        <v>0</v>
      </c>
      <c r="AA536">
        <f>SUMIFS('总明细 源文件后台下'!R:R,'总明细 源文件后台下'!E:E,E536,'总明细 源文件后台下'!C:C,"Refund")</f>
        <v>0</v>
      </c>
      <c r="AB536">
        <f>SUMIFS('总明细 源文件后台下'!S:S,'总明细 源文件后台下'!E:E,E536,'总明细 源文件后台下'!C:C,"Refund")</f>
        <v>0</v>
      </c>
      <c r="AC536">
        <f>SUMIFS('总明细 源文件后台下'!T:T,'总明细 源文件后台下'!E:E,E536,'总明细 源文件后台下'!C:C,"Refund")</f>
        <v>0</v>
      </c>
      <c r="AD536">
        <f>SUMIFS('总明细 源文件后台下'!U:U,'总明细 源文件后台下'!E:E,E536,'总明细 源文件后台下'!C:C,"Refund")</f>
        <v>0</v>
      </c>
      <c r="AE536">
        <f>SUMIFS('总明细 源文件后台下'!V:V,'总明细 源文件后台下'!E:E,E536,'总明细 源文件后台下'!C:C,"Refund")</f>
        <v>0</v>
      </c>
      <c r="AF536">
        <f>SUMIFS('总明细 源文件后台下'!W:W,'总明细 源文件后台下'!E:E,E536,'总明细 源文件后台下'!C:C,"Refund")</f>
        <v>0</v>
      </c>
      <c r="AK536">
        <f>(SUMIF('广告费 源文件后台下'!G:G,E536,'广告费 源文件后台下'!M:M))*-1</f>
        <v>-0.4</v>
      </c>
      <c r="AL536">
        <f>SUMIFS('总明细 源文件后台下'!W:W,'总明细 源文件后台下'!E:E,E536,'总明细 源文件后台下'!C:C,"Adjustment",'总明细 源文件后台下'!F:F,"FBA Inventory Reimbursement - Customer Return")</f>
        <v>0</v>
      </c>
      <c r="AM536">
        <f>SUMIFS('总明细 源文件后台下'!W:W,'总明细 源文件后台下'!E:E,E536,'总明细 源文件后台下'!C:C,"Adjustment",'总明细 源文件后台下'!F:F,"FBA Inventory Reimbursement - Damaged:Warehouse")</f>
        <v>0</v>
      </c>
      <c r="AN536">
        <f>SUMIFS('总明细 源文件后台下'!W:W,'总明细 源文件后台下'!E:E,E536,'总明细 源文件后台下'!C:C,"Adjustment",'总明细 源文件后台下'!F:F,"FBA Inventory Reimbursement - Customer Service Issue")</f>
        <v>0</v>
      </c>
      <c r="AO536">
        <f>SUMIFS('总明细 源文件后台下'!W:W,'总明细 源文件后台下'!E:E,E536,'总明细 源文件后台下'!C:C,"Adjustment",'总明细 源文件后台下'!F:F,"FBA Inventory Reimbursement - Fee Correction")</f>
        <v>0</v>
      </c>
      <c r="AP536">
        <f>SUMIFS('总明细 源文件后台下'!W:W,'总明细 源文件后台下'!E:E,E536,'总明细 源文件后台下'!C:C,"Adjustment",'总明细 源文件后台下'!F:F,"FBA Inventory Reimbursement - General Adjustment")</f>
        <v>0</v>
      </c>
      <c r="AQ536">
        <f>SUMIFS('总明细 源文件后台下'!W:W,'总明细 源文件后台下'!E:E,E536,'总明细 源文件后台下'!C:C,"Adjustment",'总明细 源文件后台下'!F:F,"FBA Inventory Reimbursement - Lost:Inbound")</f>
        <v>0</v>
      </c>
      <c r="AR536">
        <f>SUMIFS('总明细 源文件后台下'!W:W,'总明细 源文件后台下'!E:E,E536,'总明细 源文件后台下'!C:C,"Adjustment",'总明细 源文件后台下'!F:F,"FBA Inventory Reimbursement - Lost:Warehouse")</f>
        <v>0</v>
      </c>
      <c r="AS536">
        <f>SUMIFS('总明细 源文件后台下'!W:W,'总明细 源文件后台下'!E:E,E536,'总明细 源文件后台下'!C:C,"Adjustment",'总明细 源文件后台下'!F:F,"Non-subscription Fee Adjustment")</f>
        <v>0</v>
      </c>
      <c r="AT536">
        <f>SUMIFS('总明细 源文件后台下'!W:W,'总明细 源文件后台下'!E:E,E536,'总明细 源文件后台下'!C:C,"Adjustment",'总明细 源文件后台下'!F:F,"FBA Inventory Placement Service Fee")</f>
        <v>0</v>
      </c>
      <c r="AV536">
        <f>SUMIF('FBA Customer Return Per Unit Fe'!B:B,E536,'FBA Customer Return Per Unit Fe'!C:C)</f>
        <v>0</v>
      </c>
      <c r="AX536">
        <f>(SUMIF('仓储费 源文件后台下'!C:C,E536,'仓储费 源文件后台下'!V:V))*-1</f>
        <v>-1.071</v>
      </c>
      <c r="AZ536">
        <f>SUMIF('Disposal Fee销毁费用-160.95'!B:B,E536,'Disposal Fee销毁费用-160.95'!D:D)*-1</f>
        <v>0</v>
      </c>
      <c r="BC536">
        <f>IFERROR(VLOOKUP(F536,'优惠券-86.4'!F:I,4,0),0)</f>
        <v>0</v>
      </c>
      <c r="BD536">
        <f>IFERROR(VLOOKUP(F536,'早评-120'!E:H,4,0),0)</f>
        <v>0</v>
      </c>
      <c r="BF536">
        <f t="shared" si="64"/>
        <v>-1.4710000000000001</v>
      </c>
      <c r="BG536">
        <f t="shared" si="65"/>
        <v>0</v>
      </c>
      <c r="BH536">
        <f t="shared" si="66"/>
        <v>-9.5615000000000006</v>
      </c>
      <c r="BQ536" s="45">
        <f t="shared" si="67"/>
        <v>-9.5615000000000006</v>
      </c>
      <c r="BR536">
        <f>SUMIFS('9月销毁明细'!D:D,'9月销毁明细'!A:A,E536,'9月销毁明细'!H:H,"Sellable")</f>
        <v>0</v>
      </c>
      <c r="BS536">
        <f>SUMIFS('9月销毁明细'!G:G,'9月销毁明细'!A:A,E536,'9月销毁明细'!H:H,"Sellable")</f>
        <v>0</v>
      </c>
      <c r="BT536">
        <f>SUMIFS('9月销毁明细'!D:D,'9月销毁明细'!A:A,E536,'9月销毁明细'!H:H,"Unsellable")</f>
        <v>0</v>
      </c>
      <c r="BU536">
        <f>SUMIFS('9月销毁明细'!G:G,'9月销毁明细'!A:A,E536,'9月销毁明细'!H:H,"Unsellable")</f>
        <v>0</v>
      </c>
      <c r="BW536">
        <f>IFERROR(I536*VLOOKUP(F536,'9.3成本表'!C:L,10,0),0)</f>
        <v>0</v>
      </c>
      <c r="BX536">
        <f t="shared" si="68"/>
        <v>0</v>
      </c>
      <c r="CC536" s="45">
        <f t="shared" si="69"/>
        <v>-9.5615000000000006</v>
      </c>
      <c r="CD536" s="45">
        <f t="shared" si="70"/>
        <v>0</v>
      </c>
      <c r="CE536" s="45">
        <f t="shared" si="71"/>
        <v>0</v>
      </c>
    </row>
    <row r="537" spans="4:83" x14ac:dyDescent="0.25">
      <c r="D537" s="20" t="s">
        <v>1183</v>
      </c>
      <c r="E537" s="20" t="s">
        <v>1184</v>
      </c>
      <c r="F537" s="20">
        <v>4260</v>
      </c>
      <c r="G537">
        <v>531</v>
      </c>
      <c r="H537" s="20"/>
      <c r="I537">
        <f>SUMIFS('总明细 源文件后台下'!G:G,'总明细 源文件后台下'!E:E,E537,'总明细 源文件后台下'!C:C,"Order")</f>
        <v>0</v>
      </c>
      <c r="J537">
        <f>SUMIFS('总明细 源文件后台下'!M:M,'总明细 源文件后台下'!E:E,E537,'总明细 源文件后台下'!C:C,"Order")</f>
        <v>0</v>
      </c>
      <c r="K537">
        <f>SUMIFS('总明细 源文件后台下'!N:N,'总明细 源文件后台下'!E:E,E537,'总明细 源文件后台下'!C:C,"Order")</f>
        <v>0</v>
      </c>
      <c r="L537">
        <f>SUMIFS('总明细 源文件后台下'!O:O,'总明细 源文件后台下'!E:E,E537,'总明细 源文件后台下'!C:C,"Order")</f>
        <v>0</v>
      </c>
      <c r="M537">
        <f>SUMIFS('总明细 源文件后台下'!P:P,'总明细 源文件后台下'!E:E,E537,'总明细 源文件后台下'!C:C,"Order")</f>
        <v>0</v>
      </c>
      <c r="N537">
        <f>SUMIFS('总明细 源文件后台下'!Q:Q,'总明细 源文件后台下'!E:E,E537,'总明细 源文件后台下'!C:C,"Order")</f>
        <v>0</v>
      </c>
      <c r="O537">
        <f>SUMIFS('总明细 源文件后台下'!R:R,'总明细 源文件后台下'!E:E,E537,'总明细 源文件后台下'!C:C,"Order")</f>
        <v>0</v>
      </c>
      <c r="P537">
        <f>SUMIFS('总明细 源文件后台下'!S:S,'总明细 源文件后台下'!E:E,E537,'总明细 源文件后台下'!C:C,"Order")</f>
        <v>0</v>
      </c>
      <c r="Q537">
        <f>SUMIFS('总明细 源文件后台下'!T:T,'总明细 源文件后台下'!E:E,E537,'总明细 源文件后台下'!C:C,"Order")</f>
        <v>0</v>
      </c>
      <c r="R537">
        <f>SUMIFS('总明细 源文件后台下'!U:U,'总明细 源文件后台下'!E:E,E537,'总明细 源文件后台下'!C:C,"Order")</f>
        <v>0</v>
      </c>
      <c r="S537">
        <f>SUMIFS('总明细 源文件后台下'!V:V,'总明细 源文件后台下'!E:E,E537,'总明细 源文件后台下'!C:C,"Order")</f>
        <v>0</v>
      </c>
      <c r="T537">
        <f>SUMIFS('总明细 源文件后台下'!W:W,'总明细 源文件后台下'!E:E,E537,'总明细 源文件后台下'!C:C,"Order")</f>
        <v>0</v>
      </c>
      <c r="U537">
        <f>SUMIFS('总明细 源文件后台下'!G:G,'总明细 源文件后台下'!E:E,E537,'总明细 源文件后台下'!C:C,"Refund")</f>
        <v>0</v>
      </c>
      <c r="V537">
        <f>SUMIFS('总明细 源文件后台下'!M:M,'总明细 源文件后台下'!E:E,E537,'总明细 源文件后台下'!C:C,"Refund")</f>
        <v>0</v>
      </c>
      <c r="W537">
        <f>SUMIFS('总明细 源文件后台下'!N:N,'总明细 源文件后台下'!E:E,E537,'总明细 源文件后台下'!C:C,"Refund")</f>
        <v>0</v>
      </c>
      <c r="X537">
        <f>SUMIFS('总明细 源文件后台下'!O:O,'总明细 源文件后台下'!E:E,E537,'总明细 源文件后台下'!C:C,"Refund")</f>
        <v>0</v>
      </c>
      <c r="Y537">
        <f>SUMIFS('总明细 源文件后台下'!P:P,'总明细 源文件后台下'!E:E,E537,'总明细 源文件后台下'!C:C,"Refund")</f>
        <v>0</v>
      </c>
      <c r="Z537">
        <f>SUMIFS('总明细 源文件后台下'!Q:Q,'总明细 源文件后台下'!E:E,E537,'总明细 源文件后台下'!C:C,"Refund")</f>
        <v>0</v>
      </c>
      <c r="AA537">
        <f>SUMIFS('总明细 源文件后台下'!R:R,'总明细 源文件后台下'!E:E,E537,'总明细 源文件后台下'!C:C,"Refund")</f>
        <v>0</v>
      </c>
      <c r="AB537">
        <f>SUMIFS('总明细 源文件后台下'!S:S,'总明细 源文件后台下'!E:E,E537,'总明细 源文件后台下'!C:C,"Refund")</f>
        <v>0</v>
      </c>
      <c r="AC537">
        <f>SUMIFS('总明细 源文件后台下'!T:T,'总明细 源文件后台下'!E:E,E537,'总明细 源文件后台下'!C:C,"Refund")</f>
        <v>0</v>
      </c>
      <c r="AD537">
        <f>SUMIFS('总明细 源文件后台下'!U:U,'总明细 源文件后台下'!E:E,E537,'总明细 源文件后台下'!C:C,"Refund")</f>
        <v>0</v>
      </c>
      <c r="AE537">
        <f>SUMIFS('总明细 源文件后台下'!V:V,'总明细 源文件后台下'!E:E,E537,'总明细 源文件后台下'!C:C,"Refund")</f>
        <v>0</v>
      </c>
      <c r="AF537">
        <f>SUMIFS('总明细 源文件后台下'!W:W,'总明细 源文件后台下'!E:E,E537,'总明细 源文件后台下'!C:C,"Refund")</f>
        <v>0</v>
      </c>
      <c r="AK537">
        <f>(SUMIF('广告费 源文件后台下'!G:G,E537,'广告费 源文件后台下'!M:M))*-1</f>
        <v>-1.38</v>
      </c>
      <c r="AL537">
        <f>SUMIFS('总明细 源文件后台下'!W:W,'总明细 源文件后台下'!E:E,E537,'总明细 源文件后台下'!C:C,"Adjustment",'总明细 源文件后台下'!F:F,"FBA Inventory Reimbursement - Customer Return")</f>
        <v>0</v>
      </c>
      <c r="AM537">
        <f>SUMIFS('总明细 源文件后台下'!W:W,'总明细 源文件后台下'!E:E,E537,'总明细 源文件后台下'!C:C,"Adjustment",'总明细 源文件后台下'!F:F,"FBA Inventory Reimbursement - Damaged:Warehouse")</f>
        <v>0</v>
      </c>
      <c r="AN537">
        <f>SUMIFS('总明细 源文件后台下'!W:W,'总明细 源文件后台下'!E:E,E537,'总明细 源文件后台下'!C:C,"Adjustment",'总明细 源文件后台下'!F:F,"FBA Inventory Reimbursement - Customer Service Issue")</f>
        <v>0</v>
      </c>
      <c r="AO537">
        <f>SUMIFS('总明细 源文件后台下'!W:W,'总明细 源文件后台下'!E:E,E537,'总明细 源文件后台下'!C:C,"Adjustment",'总明细 源文件后台下'!F:F,"FBA Inventory Reimbursement - Fee Correction")</f>
        <v>0</v>
      </c>
      <c r="AP537">
        <f>SUMIFS('总明细 源文件后台下'!W:W,'总明细 源文件后台下'!E:E,E537,'总明细 源文件后台下'!C:C,"Adjustment",'总明细 源文件后台下'!F:F,"FBA Inventory Reimbursement - General Adjustment")</f>
        <v>0</v>
      </c>
      <c r="AQ537">
        <f>SUMIFS('总明细 源文件后台下'!W:W,'总明细 源文件后台下'!E:E,E537,'总明细 源文件后台下'!C:C,"Adjustment",'总明细 源文件后台下'!F:F,"FBA Inventory Reimbursement - Lost:Inbound")</f>
        <v>0</v>
      </c>
      <c r="AR537">
        <f>SUMIFS('总明细 源文件后台下'!W:W,'总明细 源文件后台下'!E:E,E537,'总明细 源文件后台下'!C:C,"Adjustment",'总明细 源文件后台下'!F:F,"FBA Inventory Reimbursement - Lost:Warehouse")</f>
        <v>0</v>
      </c>
      <c r="AS537">
        <f>SUMIFS('总明细 源文件后台下'!W:W,'总明细 源文件后台下'!E:E,E537,'总明细 源文件后台下'!C:C,"Adjustment",'总明细 源文件后台下'!F:F,"Non-subscription Fee Adjustment")</f>
        <v>0</v>
      </c>
      <c r="AT537">
        <f>SUMIFS('总明细 源文件后台下'!W:W,'总明细 源文件后台下'!E:E,E537,'总明细 源文件后台下'!C:C,"Adjustment",'总明细 源文件后台下'!F:F,"FBA Inventory Placement Service Fee")</f>
        <v>0</v>
      </c>
      <c r="AV537">
        <f>SUMIF('FBA Customer Return Per Unit Fe'!B:B,E537,'FBA Customer Return Per Unit Fe'!C:C)</f>
        <v>0</v>
      </c>
      <c r="AX537">
        <f>(SUMIF('仓储费 源文件后台下'!C:C,E537,'仓储费 源文件后台下'!V:V))*-1</f>
        <v>-1.1301000000000001</v>
      </c>
      <c r="AZ537">
        <f>SUMIF('Disposal Fee销毁费用-160.95'!B:B,E537,'Disposal Fee销毁费用-160.95'!D:D)*-1</f>
        <v>0</v>
      </c>
      <c r="BC537">
        <f>IFERROR(VLOOKUP(F537,'优惠券-86.4'!F:I,4,0),0)</f>
        <v>0</v>
      </c>
      <c r="BD537">
        <f>IFERROR(VLOOKUP(F537,'早评-120'!E:H,4,0),0)</f>
        <v>0</v>
      </c>
      <c r="BF537">
        <f t="shared" si="64"/>
        <v>-2.5101</v>
      </c>
      <c r="BG537">
        <f t="shared" si="65"/>
        <v>0</v>
      </c>
      <c r="BH537">
        <f t="shared" si="66"/>
        <v>-16.315650000000002</v>
      </c>
      <c r="BQ537" s="45">
        <f t="shared" si="67"/>
        <v>-16.315650000000002</v>
      </c>
      <c r="BR537">
        <f>SUMIFS('9月销毁明细'!D:D,'9月销毁明细'!A:A,E537,'9月销毁明细'!H:H,"Sellable")</f>
        <v>0</v>
      </c>
      <c r="BS537">
        <f>SUMIFS('9月销毁明细'!G:G,'9月销毁明细'!A:A,E537,'9月销毁明细'!H:H,"Sellable")</f>
        <v>0</v>
      </c>
      <c r="BT537">
        <f>SUMIFS('9月销毁明细'!D:D,'9月销毁明细'!A:A,E537,'9月销毁明细'!H:H,"Unsellable")</f>
        <v>0</v>
      </c>
      <c r="BU537">
        <f>SUMIFS('9月销毁明细'!G:G,'9月销毁明细'!A:A,E537,'9月销毁明细'!H:H,"Unsellable")</f>
        <v>0</v>
      </c>
      <c r="BW537">
        <f>IFERROR(I537*VLOOKUP(F537,'9.3成本表'!C:L,10,0),0)</f>
        <v>0</v>
      </c>
      <c r="BX537">
        <f t="shared" si="68"/>
        <v>0</v>
      </c>
      <c r="CC537" s="45">
        <f t="shared" si="69"/>
        <v>-16.315650000000002</v>
      </c>
      <c r="CD537" s="45">
        <f t="shared" si="70"/>
        <v>0</v>
      </c>
      <c r="CE537" s="45">
        <f t="shared" si="71"/>
        <v>0</v>
      </c>
    </row>
    <row r="538" spans="4:83" x14ac:dyDescent="0.25">
      <c r="D538" s="20" t="s">
        <v>1185</v>
      </c>
      <c r="E538" s="20" t="s">
        <v>1186</v>
      </c>
      <c r="F538" s="20">
        <v>4260</v>
      </c>
      <c r="G538">
        <v>532</v>
      </c>
      <c r="H538" s="20"/>
      <c r="I538">
        <f>SUMIFS('总明细 源文件后台下'!G:G,'总明细 源文件后台下'!E:E,E538,'总明细 源文件后台下'!C:C,"Order")</f>
        <v>0</v>
      </c>
      <c r="J538">
        <f>SUMIFS('总明细 源文件后台下'!M:M,'总明细 源文件后台下'!E:E,E538,'总明细 源文件后台下'!C:C,"Order")</f>
        <v>0</v>
      </c>
      <c r="K538">
        <f>SUMIFS('总明细 源文件后台下'!N:N,'总明细 源文件后台下'!E:E,E538,'总明细 源文件后台下'!C:C,"Order")</f>
        <v>0</v>
      </c>
      <c r="L538">
        <f>SUMIFS('总明细 源文件后台下'!O:O,'总明细 源文件后台下'!E:E,E538,'总明细 源文件后台下'!C:C,"Order")</f>
        <v>0</v>
      </c>
      <c r="M538">
        <f>SUMIFS('总明细 源文件后台下'!P:P,'总明细 源文件后台下'!E:E,E538,'总明细 源文件后台下'!C:C,"Order")</f>
        <v>0</v>
      </c>
      <c r="N538">
        <f>SUMIFS('总明细 源文件后台下'!Q:Q,'总明细 源文件后台下'!E:E,E538,'总明细 源文件后台下'!C:C,"Order")</f>
        <v>0</v>
      </c>
      <c r="O538">
        <f>SUMIFS('总明细 源文件后台下'!R:R,'总明细 源文件后台下'!E:E,E538,'总明细 源文件后台下'!C:C,"Order")</f>
        <v>0</v>
      </c>
      <c r="P538">
        <f>SUMIFS('总明细 源文件后台下'!S:S,'总明细 源文件后台下'!E:E,E538,'总明细 源文件后台下'!C:C,"Order")</f>
        <v>0</v>
      </c>
      <c r="Q538">
        <f>SUMIFS('总明细 源文件后台下'!T:T,'总明细 源文件后台下'!E:E,E538,'总明细 源文件后台下'!C:C,"Order")</f>
        <v>0</v>
      </c>
      <c r="R538">
        <f>SUMIFS('总明细 源文件后台下'!U:U,'总明细 源文件后台下'!E:E,E538,'总明细 源文件后台下'!C:C,"Order")</f>
        <v>0</v>
      </c>
      <c r="S538">
        <f>SUMIFS('总明细 源文件后台下'!V:V,'总明细 源文件后台下'!E:E,E538,'总明细 源文件后台下'!C:C,"Order")</f>
        <v>0</v>
      </c>
      <c r="T538">
        <f>SUMIFS('总明细 源文件后台下'!W:W,'总明细 源文件后台下'!E:E,E538,'总明细 源文件后台下'!C:C,"Order")</f>
        <v>0</v>
      </c>
      <c r="U538">
        <f>SUMIFS('总明细 源文件后台下'!G:G,'总明细 源文件后台下'!E:E,E538,'总明细 源文件后台下'!C:C,"Refund")</f>
        <v>0</v>
      </c>
      <c r="V538">
        <f>SUMIFS('总明细 源文件后台下'!M:M,'总明细 源文件后台下'!E:E,E538,'总明细 源文件后台下'!C:C,"Refund")</f>
        <v>0</v>
      </c>
      <c r="W538">
        <f>SUMIFS('总明细 源文件后台下'!N:N,'总明细 源文件后台下'!E:E,E538,'总明细 源文件后台下'!C:C,"Refund")</f>
        <v>0</v>
      </c>
      <c r="X538">
        <f>SUMIFS('总明细 源文件后台下'!O:O,'总明细 源文件后台下'!E:E,E538,'总明细 源文件后台下'!C:C,"Refund")</f>
        <v>0</v>
      </c>
      <c r="Y538">
        <f>SUMIFS('总明细 源文件后台下'!P:P,'总明细 源文件后台下'!E:E,E538,'总明细 源文件后台下'!C:C,"Refund")</f>
        <v>0</v>
      </c>
      <c r="Z538">
        <f>SUMIFS('总明细 源文件后台下'!Q:Q,'总明细 源文件后台下'!E:E,E538,'总明细 源文件后台下'!C:C,"Refund")</f>
        <v>0</v>
      </c>
      <c r="AA538">
        <f>SUMIFS('总明细 源文件后台下'!R:R,'总明细 源文件后台下'!E:E,E538,'总明细 源文件后台下'!C:C,"Refund")</f>
        <v>0</v>
      </c>
      <c r="AB538">
        <f>SUMIFS('总明细 源文件后台下'!S:S,'总明细 源文件后台下'!E:E,E538,'总明细 源文件后台下'!C:C,"Refund")</f>
        <v>0</v>
      </c>
      <c r="AC538">
        <f>SUMIFS('总明细 源文件后台下'!T:T,'总明细 源文件后台下'!E:E,E538,'总明细 源文件后台下'!C:C,"Refund")</f>
        <v>0</v>
      </c>
      <c r="AD538">
        <f>SUMIFS('总明细 源文件后台下'!U:U,'总明细 源文件后台下'!E:E,E538,'总明细 源文件后台下'!C:C,"Refund")</f>
        <v>0</v>
      </c>
      <c r="AE538">
        <f>SUMIFS('总明细 源文件后台下'!V:V,'总明细 源文件后台下'!E:E,E538,'总明细 源文件后台下'!C:C,"Refund")</f>
        <v>0</v>
      </c>
      <c r="AF538">
        <f>SUMIFS('总明细 源文件后台下'!W:W,'总明细 源文件后台下'!E:E,E538,'总明细 源文件后台下'!C:C,"Refund")</f>
        <v>0</v>
      </c>
      <c r="AK538">
        <f>(SUMIF('广告费 源文件后台下'!G:G,E538,'广告费 源文件后台下'!M:M))*-1</f>
        <v>-6.42</v>
      </c>
      <c r="AL538">
        <f>SUMIFS('总明细 源文件后台下'!W:W,'总明细 源文件后台下'!E:E,E538,'总明细 源文件后台下'!C:C,"Adjustment",'总明细 源文件后台下'!F:F,"FBA Inventory Reimbursement - Customer Return")</f>
        <v>0</v>
      </c>
      <c r="AM538">
        <f>SUMIFS('总明细 源文件后台下'!W:W,'总明细 源文件后台下'!E:E,E538,'总明细 源文件后台下'!C:C,"Adjustment",'总明细 源文件后台下'!F:F,"FBA Inventory Reimbursement - Damaged:Warehouse")</f>
        <v>0</v>
      </c>
      <c r="AN538">
        <f>SUMIFS('总明细 源文件后台下'!W:W,'总明细 源文件后台下'!E:E,E538,'总明细 源文件后台下'!C:C,"Adjustment",'总明细 源文件后台下'!F:F,"FBA Inventory Reimbursement - Customer Service Issue")</f>
        <v>0</v>
      </c>
      <c r="AO538">
        <f>SUMIFS('总明细 源文件后台下'!W:W,'总明细 源文件后台下'!E:E,E538,'总明细 源文件后台下'!C:C,"Adjustment",'总明细 源文件后台下'!F:F,"FBA Inventory Reimbursement - Fee Correction")</f>
        <v>0</v>
      </c>
      <c r="AP538">
        <f>SUMIFS('总明细 源文件后台下'!W:W,'总明细 源文件后台下'!E:E,E538,'总明细 源文件后台下'!C:C,"Adjustment",'总明细 源文件后台下'!F:F,"FBA Inventory Reimbursement - General Adjustment")</f>
        <v>0</v>
      </c>
      <c r="AQ538">
        <f>SUMIFS('总明细 源文件后台下'!W:W,'总明细 源文件后台下'!E:E,E538,'总明细 源文件后台下'!C:C,"Adjustment",'总明细 源文件后台下'!F:F,"FBA Inventory Reimbursement - Lost:Inbound")</f>
        <v>0</v>
      </c>
      <c r="AR538">
        <f>SUMIFS('总明细 源文件后台下'!W:W,'总明细 源文件后台下'!E:E,E538,'总明细 源文件后台下'!C:C,"Adjustment",'总明细 源文件后台下'!F:F,"FBA Inventory Reimbursement - Lost:Warehouse")</f>
        <v>0</v>
      </c>
      <c r="AS538">
        <f>SUMIFS('总明细 源文件后台下'!W:W,'总明细 源文件后台下'!E:E,E538,'总明细 源文件后台下'!C:C,"Adjustment",'总明细 源文件后台下'!F:F,"Non-subscription Fee Adjustment")</f>
        <v>0</v>
      </c>
      <c r="AT538">
        <f>SUMIFS('总明细 源文件后台下'!W:W,'总明细 源文件后台下'!E:E,E538,'总明细 源文件后台下'!C:C,"Adjustment",'总明细 源文件后台下'!F:F,"FBA Inventory Placement Service Fee")</f>
        <v>0</v>
      </c>
      <c r="AV538">
        <f>SUMIF('FBA Customer Return Per Unit Fe'!B:B,E538,'FBA Customer Return Per Unit Fe'!C:C)</f>
        <v>0</v>
      </c>
      <c r="AX538">
        <f>(SUMIF('仓储费 源文件后台下'!C:C,E538,'仓储费 源文件后台下'!V:V))*-1</f>
        <v>-1.0364</v>
      </c>
      <c r="AZ538">
        <f>SUMIF('Disposal Fee销毁费用-160.95'!B:B,E538,'Disposal Fee销毁费用-160.95'!D:D)*-1</f>
        <v>0</v>
      </c>
      <c r="BC538">
        <f>IFERROR(VLOOKUP(F538,'优惠券-86.4'!F:I,4,0),0)</f>
        <v>0</v>
      </c>
      <c r="BD538">
        <f>IFERROR(VLOOKUP(F538,'早评-120'!E:H,4,0),0)</f>
        <v>0</v>
      </c>
      <c r="BF538">
        <f t="shared" si="64"/>
        <v>-7.4564000000000004</v>
      </c>
      <c r="BG538">
        <f t="shared" si="65"/>
        <v>0</v>
      </c>
      <c r="BH538">
        <f t="shared" si="66"/>
        <v>-48.4666</v>
      </c>
      <c r="BQ538" s="45">
        <f t="shared" si="67"/>
        <v>-48.4666</v>
      </c>
      <c r="BR538">
        <f>SUMIFS('9月销毁明细'!D:D,'9月销毁明细'!A:A,E538,'9月销毁明细'!H:H,"Sellable")</f>
        <v>0</v>
      </c>
      <c r="BS538">
        <f>SUMIFS('9月销毁明细'!G:G,'9月销毁明细'!A:A,E538,'9月销毁明细'!H:H,"Sellable")</f>
        <v>0</v>
      </c>
      <c r="BT538">
        <f>SUMIFS('9月销毁明细'!D:D,'9月销毁明细'!A:A,E538,'9月销毁明细'!H:H,"Unsellable")</f>
        <v>0</v>
      </c>
      <c r="BU538">
        <f>SUMIFS('9月销毁明细'!G:G,'9月销毁明细'!A:A,E538,'9月销毁明细'!H:H,"Unsellable")</f>
        <v>0</v>
      </c>
      <c r="BW538">
        <f>IFERROR(I538*VLOOKUP(F538,'9.3成本表'!C:L,10,0),0)</f>
        <v>0</v>
      </c>
      <c r="BX538">
        <f t="shared" si="68"/>
        <v>0</v>
      </c>
      <c r="CC538" s="45">
        <f t="shared" si="69"/>
        <v>-48.4666</v>
      </c>
      <c r="CD538" s="45">
        <f t="shared" si="70"/>
        <v>0</v>
      </c>
      <c r="CE538" s="45">
        <f t="shared" si="71"/>
        <v>0</v>
      </c>
    </row>
    <row r="539" spans="4:83" x14ac:dyDescent="0.25">
      <c r="D539" s="20" t="s">
        <v>1187</v>
      </c>
      <c r="E539" s="20" t="s">
        <v>1188</v>
      </c>
      <c r="F539" s="20">
        <v>4260</v>
      </c>
      <c r="G539">
        <v>533</v>
      </c>
      <c r="H539" s="20"/>
      <c r="I539">
        <f>SUMIFS('总明细 源文件后台下'!G:G,'总明细 源文件后台下'!E:E,E539,'总明细 源文件后台下'!C:C,"Order")</f>
        <v>0</v>
      </c>
      <c r="J539">
        <f>SUMIFS('总明细 源文件后台下'!M:M,'总明细 源文件后台下'!E:E,E539,'总明细 源文件后台下'!C:C,"Order")</f>
        <v>0</v>
      </c>
      <c r="K539">
        <f>SUMIFS('总明细 源文件后台下'!N:N,'总明细 源文件后台下'!E:E,E539,'总明细 源文件后台下'!C:C,"Order")</f>
        <v>0</v>
      </c>
      <c r="L539">
        <f>SUMIFS('总明细 源文件后台下'!O:O,'总明细 源文件后台下'!E:E,E539,'总明细 源文件后台下'!C:C,"Order")</f>
        <v>0</v>
      </c>
      <c r="M539">
        <f>SUMIFS('总明细 源文件后台下'!P:P,'总明细 源文件后台下'!E:E,E539,'总明细 源文件后台下'!C:C,"Order")</f>
        <v>0</v>
      </c>
      <c r="N539">
        <f>SUMIFS('总明细 源文件后台下'!Q:Q,'总明细 源文件后台下'!E:E,E539,'总明细 源文件后台下'!C:C,"Order")</f>
        <v>0</v>
      </c>
      <c r="O539">
        <f>SUMIFS('总明细 源文件后台下'!R:R,'总明细 源文件后台下'!E:E,E539,'总明细 源文件后台下'!C:C,"Order")</f>
        <v>0</v>
      </c>
      <c r="P539">
        <f>SUMIFS('总明细 源文件后台下'!S:S,'总明细 源文件后台下'!E:E,E539,'总明细 源文件后台下'!C:C,"Order")</f>
        <v>0</v>
      </c>
      <c r="Q539">
        <f>SUMIFS('总明细 源文件后台下'!T:T,'总明细 源文件后台下'!E:E,E539,'总明细 源文件后台下'!C:C,"Order")</f>
        <v>0</v>
      </c>
      <c r="R539">
        <f>SUMIFS('总明细 源文件后台下'!U:U,'总明细 源文件后台下'!E:E,E539,'总明细 源文件后台下'!C:C,"Order")</f>
        <v>0</v>
      </c>
      <c r="S539">
        <f>SUMIFS('总明细 源文件后台下'!V:V,'总明细 源文件后台下'!E:E,E539,'总明细 源文件后台下'!C:C,"Order")</f>
        <v>0</v>
      </c>
      <c r="T539">
        <f>SUMIFS('总明细 源文件后台下'!W:W,'总明细 源文件后台下'!E:E,E539,'总明细 源文件后台下'!C:C,"Order")</f>
        <v>0</v>
      </c>
      <c r="U539">
        <f>SUMIFS('总明细 源文件后台下'!G:G,'总明细 源文件后台下'!E:E,E539,'总明细 源文件后台下'!C:C,"Refund")</f>
        <v>1</v>
      </c>
      <c r="V539">
        <f>SUMIFS('总明细 源文件后台下'!M:M,'总明细 源文件后台下'!E:E,E539,'总明细 源文件后台下'!C:C,"Refund")</f>
        <v>0</v>
      </c>
      <c r="W539">
        <f>SUMIFS('总明细 源文件后台下'!N:N,'总明细 源文件后台下'!E:E,E539,'总明细 源文件后台下'!C:C,"Refund")</f>
        <v>0</v>
      </c>
      <c r="X539">
        <f>SUMIFS('总明细 源文件后台下'!O:O,'总明细 源文件后台下'!E:E,E539,'总明细 源文件后台下'!C:C,"Refund")</f>
        <v>0</v>
      </c>
      <c r="Y539">
        <f>SUMIFS('总明细 源文件后台下'!P:P,'总明细 源文件后台下'!E:E,E539,'总明细 源文件后台下'!C:C,"Refund")</f>
        <v>0</v>
      </c>
      <c r="Z539">
        <f>SUMIFS('总明细 源文件后台下'!Q:Q,'总明细 源文件后台下'!E:E,E539,'总明细 源文件后台下'!C:C,"Refund")</f>
        <v>0</v>
      </c>
      <c r="AA539">
        <f>SUMIFS('总明细 源文件后台下'!R:R,'总明细 源文件后台下'!E:E,E539,'总明细 源文件后台下'!C:C,"Refund")</f>
        <v>0</v>
      </c>
      <c r="AB539">
        <f>SUMIFS('总明细 源文件后台下'!S:S,'总明细 源文件后台下'!E:E,E539,'总明细 源文件后台下'!C:C,"Refund")</f>
        <v>0</v>
      </c>
      <c r="AC539">
        <f>SUMIFS('总明细 源文件后台下'!T:T,'总明细 源文件后台下'!E:E,E539,'总明细 源文件后台下'!C:C,"Refund")</f>
        <v>0</v>
      </c>
      <c r="AD539">
        <f>SUMIFS('总明细 源文件后台下'!U:U,'总明细 源文件后台下'!E:E,E539,'总明细 源文件后台下'!C:C,"Refund")</f>
        <v>0</v>
      </c>
      <c r="AE539">
        <f>SUMIFS('总明细 源文件后台下'!V:V,'总明细 源文件后台下'!E:E,E539,'总明细 源文件后台下'!C:C,"Refund")</f>
        <v>0</v>
      </c>
      <c r="AF539">
        <f>SUMIFS('总明细 源文件后台下'!W:W,'总明细 源文件后台下'!E:E,E539,'总明细 源文件后台下'!C:C,"Refund")</f>
        <v>0</v>
      </c>
      <c r="AK539">
        <f>(SUMIF('广告费 源文件后台下'!G:G,E539,'广告费 源文件后台下'!M:M))*-1</f>
        <v>-1.1599999999999999</v>
      </c>
      <c r="AL539">
        <f>SUMIFS('总明细 源文件后台下'!W:W,'总明细 源文件后台下'!E:E,E539,'总明细 源文件后台下'!C:C,"Adjustment",'总明细 源文件后台下'!F:F,"FBA Inventory Reimbursement - Customer Return")</f>
        <v>0</v>
      </c>
      <c r="AM539">
        <f>SUMIFS('总明细 源文件后台下'!W:W,'总明细 源文件后台下'!E:E,E539,'总明细 源文件后台下'!C:C,"Adjustment",'总明细 源文件后台下'!F:F,"FBA Inventory Reimbursement - Damaged:Warehouse")</f>
        <v>0</v>
      </c>
      <c r="AN539">
        <f>SUMIFS('总明细 源文件后台下'!W:W,'总明细 源文件后台下'!E:E,E539,'总明细 源文件后台下'!C:C,"Adjustment",'总明细 源文件后台下'!F:F,"FBA Inventory Reimbursement - Customer Service Issue")</f>
        <v>0</v>
      </c>
      <c r="AO539">
        <f>SUMIFS('总明细 源文件后台下'!W:W,'总明细 源文件后台下'!E:E,E539,'总明细 源文件后台下'!C:C,"Adjustment",'总明细 源文件后台下'!F:F,"FBA Inventory Reimbursement - Fee Correction")</f>
        <v>0</v>
      </c>
      <c r="AP539">
        <f>SUMIFS('总明细 源文件后台下'!W:W,'总明细 源文件后台下'!E:E,E539,'总明细 源文件后台下'!C:C,"Adjustment",'总明细 源文件后台下'!F:F,"FBA Inventory Reimbursement - General Adjustment")</f>
        <v>0</v>
      </c>
      <c r="AQ539">
        <f>SUMIFS('总明细 源文件后台下'!W:W,'总明细 源文件后台下'!E:E,E539,'总明细 源文件后台下'!C:C,"Adjustment",'总明细 源文件后台下'!F:F,"FBA Inventory Reimbursement - Lost:Inbound")</f>
        <v>0</v>
      </c>
      <c r="AR539">
        <f>SUMIFS('总明细 源文件后台下'!W:W,'总明细 源文件后台下'!E:E,E539,'总明细 源文件后台下'!C:C,"Adjustment",'总明细 源文件后台下'!F:F,"FBA Inventory Reimbursement - Lost:Warehouse")</f>
        <v>0</v>
      </c>
      <c r="AS539">
        <f>SUMIFS('总明细 源文件后台下'!W:W,'总明细 源文件后台下'!E:E,E539,'总明细 源文件后台下'!C:C,"Adjustment",'总明细 源文件后台下'!F:F,"Non-subscription Fee Adjustment")</f>
        <v>0</v>
      </c>
      <c r="AT539">
        <f>SUMIFS('总明细 源文件后台下'!W:W,'总明细 源文件后台下'!E:E,E539,'总明细 源文件后台下'!C:C,"Adjustment",'总明细 源文件后台下'!F:F,"FBA Inventory Placement Service Fee")</f>
        <v>0</v>
      </c>
      <c r="AV539">
        <f>SUMIF('FBA Customer Return Per Unit Fe'!B:B,E539,'FBA Customer Return Per Unit Fe'!C:C)</f>
        <v>0</v>
      </c>
      <c r="AX539">
        <f>(SUMIF('仓储费 源文件后台下'!C:C,E539,'仓储费 源文件后台下'!V:V))*-1</f>
        <v>-1.1228</v>
      </c>
      <c r="AZ539">
        <f>SUMIF('Disposal Fee销毁费用-160.95'!B:B,E539,'Disposal Fee销毁费用-160.95'!D:D)*-1</f>
        <v>0</v>
      </c>
      <c r="BC539">
        <f>IFERROR(VLOOKUP(F539,'优惠券-86.4'!F:I,4,0),0)</f>
        <v>0</v>
      </c>
      <c r="BD539">
        <f>IFERROR(VLOOKUP(F539,'早评-120'!E:H,4,0),0)</f>
        <v>0</v>
      </c>
      <c r="BF539">
        <f t="shared" si="64"/>
        <v>-2.2827999999999999</v>
      </c>
      <c r="BG539">
        <f t="shared" si="65"/>
        <v>0</v>
      </c>
      <c r="BH539">
        <f t="shared" si="66"/>
        <v>-14.838200000000001</v>
      </c>
      <c r="BQ539" s="45">
        <f t="shared" si="67"/>
        <v>-14.838200000000001</v>
      </c>
      <c r="BR539">
        <f>SUMIFS('9月销毁明细'!D:D,'9月销毁明细'!A:A,E539,'9月销毁明细'!H:H,"Sellable")</f>
        <v>0</v>
      </c>
      <c r="BS539">
        <f>SUMIFS('9月销毁明细'!G:G,'9月销毁明细'!A:A,E539,'9月销毁明细'!H:H,"Sellable")</f>
        <v>0</v>
      </c>
      <c r="BT539">
        <f>SUMIFS('9月销毁明细'!D:D,'9月销毁明细'!A:A,E539,'9月销毁明细'!H:H,"Unsellable")</f>
        <v>0</v>
      </c>
      <c r="BU539">
        <f>SUMIFS('9月销毁明细'!G:G,'9月销毁明细'!A:A,E539,'9月销毁明细'!H:H,"Unsellable")</f>
        <v>0</v>
      </c>
      <c r="BW539">
        <f>IFERROR(I539*VLOOKUP(F539,'9.3成本表'!C:L,10,0),0)</f>
        <v>0</v>
      </c>
      <c r="BX539">
        <f t="shared" si="68"/>
        <v>0</v>
      </c>
      <c r="CC539" s="45">
        <f t="shared" si="69"/>
        <v>-14.838200000000001</v>
      </c>
      <c r="CD539" s="45">
        <f t="shared" si="70"/>
        <v>0</v>
      </c>
      <c r="CE539" s="45">
        <f t="shared" si="71"/>
        <v>0</v>
      </c>
    </row>
    <row r="540" spans="4:83" x14ac:dyDescent="0.25">
      <c r="D540" s="20" t="s">
        <v>1189</v>
      </c>
      <c r="E540" s="20" t="s">
        <v>1190</v>
      </c>
      <c r="F540" s="20">
        <v>4262</v>
      </c>
      <c r="G540">
        <v>534</v>
      </c>
      <c r="H540" s="20"/>
      <c r="I540">
        <f>SUMIFS('总明细 源文件后台下'!G:G,'总明细 源文件后台下'!E:E,E540,'总明细 源文件后台下'!C:C,"Order")</f>
        <v>4</v>
      </c>
      <c r="J540">
        <f>SUMIFS('总明细 源文件后台下'!M:M,'总明细 源文件后台下'!E:E,E540,'总明细 源文件后台下'!C:C,"Order")</f>
        <v>68.36</v>
      </c>
      <c r="K540">
        <f>SUMIFS('总明细 源文件后台下'!N:N,'总明细 源文件后台下'!E:E,E540,'总明细 源文件后台下'!C:C,"Order")</f>
        <v>0</v>
      </c>
      <c r="L540">
        <f>SUMIFS('总明细 源文件后台下'!O:O,'总明细 源文件后台下'!E:E,E540,'总明细 源文件后台下'!C:C,"Order")</f>
        <v>0</v>
      </c>
      <c r="M540">
        <f>SUMIFS('总明细 源文件后台下'!P:P,'总明细 源文件后台下'!E:E,E540,'总明细 源文件后台下'!C:C,"Order")</f>
        <v>0</v>
      </c>
      <c r="N540">
        <f>SUMIFS('总明细 源文件后台下'!Q:Q,'总明细 源文件后台下'!E:E,E540,'总明细 源文件后台下'!C:C,"Order")</f>
        <v>1.2</v>
      </c>
      <c r="O540">
        <f>SUMIFS('总明细 源文件后台下'!R:R,'总明细 源文件后台下'!E:E,E540,'总明细 源文件后台下'!C:C,"Order")</f>
        <v>-1.2</v>
      </c>
      <c r="P540">
        <f>SUMIFS('总明细 源文件后台下'!S:S,'总明细 源文件后台下'!E:E,E540,'总明细 源文件后台下'!C:C,"Order")</f>
        <v>-11.64</v>
      </c>
      <c r="Q540">
        <f>SUMIFS('总明细 源文件后台下'!T:T,'总明细 源文件后台下'!E:E,E540,'总明细 源文件后台下'!C:C,"Order")</f>
        <v>-14.72</v>
      </c>
      <c r="R540">
        <f>SUMIFS('总明细 源文件后台下'!U:U,'总明细 源文件后台下'!E:E,E540,'总明细 源文件后台下'!C:C,"Order")</f>
        <v>0</v>
      </c>
      <c r="S540">
        <f>SUMIFS('总明细 源文件后台下'!V:V,'总明细 源文件后台下'!E:E,E540,'总明细 源文件后台下'!C:C,"Order")</f>
        <v>0</v>
      </c>
      <c r="T540">
        <f>SUMIFS('总明细 源文件后台下'!W:W,'总明细 源文件后台下'!E:E,E540,'总明细 源文件后台下'!C:C,"Order")</f>
        <v>42</v>
      </c>
      <c r="U540">
        <f>SUMIFS('总明细 源文件后台下'!G:G,'总明细 源文件后台下'!E:E,E540,'总明细 源文件后台下'!C:C,"Refund")</f>
        <v>0</v>
      </c>
      <c r="V540">
        <f>SUMIFS('总明细 源文件后台下'!M:M,'总明细 源文件后台下'!E:E,E540,'总明细 源文件后台下'!C:C,"Refund")</f>
        <v>0</v>
      </c>
      <c r="W540">
        <f>SUMIFS('总明细 源文件后台下'!N:N,'总明细 源文件后台下'!E:E,E540,'总明细 源文件后台下'!C:C,"Refund")</f>
        <v>0</v>
      </c>
      <c r="X540">
        <f>SUMIFS('总明细 源文件后台下'!O:O,'总明细 源文件后台下'!E:E,E540,'总明细 源文件后台下'!C:C,"Refund")</f>
        <v>0</v>
      </c>
      <c r="Y540">
        <f>SUMIFS('总明细 源文件后台下'!P:P,'总明细 源文件后台下'!E:E,E540,'总明细 源文件后台下'!C:C,"Refund")</f>
        <v>0</v>
      </c>
      <c r="Z540">
        <f>SUMIFS('总明细 源文件后台下'!Q:Q,'总明细 源文件后台下'!E:E,E540,'总明细 源文件后台下'!C:C,"Refund")</f>
        <v>0</v>
      </c>
      <c r="AA540">
        <f>SUMIFS('总明细 源文件后台下'!R:R,'总明细 源文件后台下'!E:E,E540,'总明细 源文件后台下'!C:C,"Refund")</f>
        <v>0</v>
      </c>
      <c r="AB540">
        <f>SUMIFS('总明细 源文件后台下'!S:S,'总明细 源文件后台下'!E:E,E540,'总明细 源文件后台下'!C:C,"Refund")</f>
        <v>0</v>
      </c>
      <c r="AC540">
        <f>SUMIFS('总明细 源文件后台下'!T:T,'总明细 源文件后台下'!E:E,E540,'总明细 源文件后台下'!C:C,"Refund")</f>
        <v>0</v>
      </c>
      <c r="AD540">
        <f>SUMIFS('总明细 源文件后台下'!U:U,'总明细 源文件后台下'!E:E,E540,'总明细 源文件后台下'!C:C,"Refund")</f>
        <v>0</v>
      </c>
      <c r="AE540">
        <f>SUMIFS('总明细 源文件后台下'!V:V,'总明细 源文件后台下'!E:E,E540,'总明细 源文件后台下'!C:C,"Refund")</f>
        <v>0</v>
      </c>
      <c r="AF540">
        <f>SUMIFS('总明细 源文件后台下'!W:W,'总明细 源文件后台下'!E:E,E540,'总明细 源文件后台下'!C:C,"Refund")</f>
        <v>0</v>
      </c>
      <c r="AK540">
        <f>(SUMIF('广告费 源文件后台下'!G:G,E540,'广告费 源文件后台下'!M:M))*-1</f>
        <v>-7.75</v>
      </c>
      <c r="AL540">
        <f>SUMIFS('总明细 源文件后台下'!W:W,'总明细 源文件后台下'!E:E,E540,'总明细 源文件后台下'!C:C,"Adjustment",'总明细 源文件后台下'!F:F,"FBA Inventory Reimbursement - Customer Return")</f>
        <v>0</v>
      </c>
      <c r="AM540">
        <f>SUMIFS('总明细 源文件后台下'!W:W,'总明细 源文件后台下'!E:E,E540,'总明细 源文件后台下'!C:C,"Adjustment",'总明细 源文件后台下'!F:F,"FBA Inventory Reimbursement - Damaged:Warehouse")</f>
        <v>0</v>
      </c>
      <c r="AN540">
        <f>SUMIFS('总明细 源文件后台下'!W:W,'总明细 源文件后台下'!E:E,E540,'总明细 源文件后台下'!C:C,"Adjustment",'总明细 源文件后台下'!F:F,"FBA Inventory Reimbursement - Customer Service Issue")</f>
        <v>0</v>
      </c>
      <c r="AO540">
        <f>SUMIFS('总明细 源文件后台下'!W:W,'总明细 源文件后台下'!E:E,E540,'总明细 源文件后台下'!C:C,"Adjustment",'总明细 源文件后台下'!F:F,"FBA Inventory Reimbursement - Fee Correction")</f>
        <v>0</v>
      </c>
      <c r="AP540">
        <f>SUMIFS('总明细 源文件后台下'!W:W,'总明细 源文件后台下'!E:E,E540,'总明细 源文件后台下'!C:C,"Adjustment",'总明细 源文件后台下'!F:F,"FBA Inventory Reimbursement - General Adjustment")</f>
        <v>0</v>
      </c>
      <c r="AQ540">
        <f>SUMIFS('总明细 源文件后台下'!W:W,'总明细 源文件后台下'!E:E,E540,'总明细 源文件后台下'!C:C,"Adjustment",'总明细 源文件后台下'!F:F,"FBA Inventory Reimbursement - Lost:Inbound")</f>
        <v>0</v>
      </c>
      <c r="AR540">
        <f>SUMIFS('总明细 源文件后台下'!W:W,'总明细 源文件后台下'!E:E,E540,'总明细 源文件后台下'!C:C,"Adjustment",'总明细 源文件后台下'!F:F,"FBA Inventory Reimbursement - Lost:Warehouse")</f>
        <v>0</v>
      </c>
      <c r="AS540">
        <f>SUMIFS('总明细 源文件后台下'!W:W,'总明细 源文件后台下'!E:E,E540,'总明细 源文件后台下'!C:C,"Adjustment",'总明细 源文件后台下'!F:F,"Non-subscription Fee Adjustment")</f>
        <v>0</v>
      </c>
      <c r="AT540">
        <f>SUMIFS('总明细 源文件后台下'!W:W,'总明细 源文件后台下'!E:E,E540,'总明细 源文件后台下'!C:C,"Adjustment",'总明细 源文件后台下'!F:F,"FBA Inventory Placement Service Fee")</f>
        <v>0</v>
      </c>
      <c r="AV540">
        <f>SUMIF('FBA Customer Return Per Unit Fe'!B:B,E540,'FBA Customer Return Per Unit Fe'!C:C)</f>
        <v>0</v>
      </c>
      <c r="AX540">
        <f>(SUMIF('仓储费 源文件后台下'!C:C,E540,'仓储费 源文件后台下'!V:V))*-1</f>
        <v>-0.28800000000000003</v>
      </c>
      <c r="AZ540">
        <f>SUMIF('Disposal Fee销毁费用-160.95'!B:B,E540,'Disposal Fee销毁费用-160.95'!D:D)*-1</f>
        <v>0</v>
      </c>
      <c r="BC540">
        <f>IFERROR(VLOOKUP(F540,'优惠券-86.4'!F:I,4,0),0)</f>
        <v>-0.15</v>
      </c>
      <c r="BD540">
        <f>IFERROR(VLOOKUP(F540,'早评-120'!E:H,4,0),0)</f>
        <v>0</v>
      </c>
      <c r="BF540">
        <f t="shared" si="64"/>
        <v>33.811999999999998</v>
      </c>
      <c r="BG540">
        <f t="shared" si="65"/>
        <v>0.49461673493270913</v>
      </c>
      <c r="BH540">
        <f t="shared" si="66"/>
        <v>219.77799999999999</v>
      </c>
      <c r="BQ540" s="45">
        <f t="shared" si="67"/>
        <v>219.77799999999999</v>
      </c>
      <c r="BR540">
        <f>SUMIFS('9月销毁明细'!D:D,'9月销毁明细'!A:A,E540,'9月销毁明细'!H:H,"Sellable")</f>
        <v>0</v>
      </c>
      <c r="BS540">
        <f>SUMIFS('9月销毁明细'!G:G,'9月销毁明细'!A:A,E540,'9月销毁明细'!H:H,"Sellable")</f>
        <v>0</v>
      </c>
      <c r="BT540">
        <f>SUMIFS('9月销毁明细'!D:D,'9月销毁明细'!A:A,E540,'9月销毁明细'!H:H,"Unsellable")</f>
        <v>0</v>
      </c>
      <c r="BU540">
        <f>SUMIFS('9月销毁明细'!G:G,'9月销毁明细'!A:A,E540,'9月销毁明细'!H:H,"Unsellable")</f>
        <v>0</v>
      </c>
      <c r="BW540">
        <f>IFERROR(I540*VLOOKUP(F540,'9.3成本表'!C:L,10,0),0)</f>
        <v>69.599999999999994</v>
      </c>
      <c r="BX540">
        <f t="shared" si="68"/>
        <v>53.04</v>
      </c>
      <c r="CC540" s="45">
        <f t="shared" si="69"/>
        <v>97.138000000000005</v>
      </c>
      <c r="CD540" s="45">
        <f t="shared" si="70"/>
        <v>0.21861187379034075</v>
      </c>
      <c r="CE540" s="45">
        <f t="shared" si="71"/>
        <v>0.79205805609915214</v>
      </c>
    </row>
    <row r="541" spans="4:83" x14ac:dyDescent="0.25">
      <c r="D541" s="20" t="s">
        <v>1191</v>
      </c>
      <c r="E541" s="20" t="s">
        <v>1192</v>
      </c>
      <c r="F541" s="20">
        <v>4262</v>
      </c>
      <c r="G541">
        <v>535</v>
      </c>
      <c r="H541" s="20"/>
      <c r="I541">
        <f>SUMIFS('总明细 源文件后台下'!G:G,'总明细 源文件后台下'!E:E,E541,'总明细 源文件后台下'!C:C,"Order")</f>
        <v>5</v>
      </c>
      <c r="J541">
        <f>SUMIFS('总明细 源文件后台下'!M:M,'总明细 源文件后台下'!E:E,E541,'总明细 源文件后台下'!C:C,"Order")</f>
        <v>85.45</v>
      </c>
      <c r="K541">
        <f>SUMIFS('总明细 源文件后台下'!N:N,'总明细 源文件后台下'!E:E,E541,'总明细 源文件后台下'!C:C,"Order")</f>
        <v>0</v>
      </c>
      <c r="L541">
        <f>SUMIFS('总明细 源文件后台下'!O:O,'总明细 源文件后台下'!E:E,E541,'总明细 源文件后台下'!C:C,"Order")</f>
        <v>0</v>
      </c>
      <c r="M541">
        <f>SUMIFS('总明细 源文件后台下'!P:P,'总明细 源文件后台下'!E:E,E541,'总明细 源文件后台下'!C:C,"Order")</f>
        <v>-0.85</v>
      </c>
      <c r="N541">
        <f>SUMIFS('总明细 源文件后台下'!Q:Q,'总明细 源文件后台下'!E:E,E541,'总明细 源文件后台下'!C:C,"Order")</f>
        <v>2.21</v>
      </c>
      <c r="O541">
        <f>SUMIFS('总明细 源文件后台下'!R:R,'总明细 源文件后台下'!E:E,E541,'总明细 源文件后台下'!C:C,"Order")</f>
        <v>-2.21</v>
      </c>
      <c r="P541">
        <f>SUMIFS('总明细 源文件后台下'!S:S,'总明细 源文件后台下'!E:E,E541,'总明细 源文件后台下'!C:C,"Order")</f>
        <v>-14.4</v>
      </c>
      <c r="Q541">
        <f>SUMIFS('总明细 源文件后台下'!T:T,'总明细 源文件后台下'!E:E,E541,'总明细 源文件后台下'!C:C,"Order")</f>
        <v>-18.400000000000002</v>
      </c>
      <c r="R541">
        <f>SUMIFS('总明细 源文件后台下'!U:U,'总明细 源文件后台下'!E:E,E541,'总明细 源文件后台下'!C:C,"Order")</f>
        <v>0</v>
      </c>
      <c r="S541">
        <f>SUMIFS('总明细 源文件后台下'!V:V,'总明细 源文件后台下'!E:E,E541,'总明细 源文件后台下'!C:C,"Order")</f>
        <v>0</v>
      </c>
      <c r="T541">
        <f>SUMIFS('总明细 源文件后台下'!W:W,'总明细 源文件后台下'!E:E,E541,'总明细 源文件后台下'!C:C,"Order")</f>
        <v>51.8</v>
      </c>
      <c r="U541">
        <f>SUMIFS('总明细 源文件后台下'!G:G,'总明细 源文件后台下'!E:E,E541,'总明细 源文件后台下'!C:C,"Refund")</f>
        <v>0</v>
      </c>
      <c r="V541">
        <f>SUMIFS('总明细 源文件后台下'!M:M,'总明细 源文件后台下'!E:E,E541,'总明细 源文件后台下'!C:C,"Refund")</f>
        <v>0</v>
      </c>
      <c r="W541">
        <f>SUMIFS('总明细 源文件后台下'!N:N,'总明细 源文件后台下'!E:E,E541,'总明细 源文件后台下'!C:C,"Refund")</f>
        <v>0</v>
      </c>
      <c r="X541">
        <f>SUMIFS('总明细 源文件后台下'!O:O,'总明细 源文件后台下'!E:E,E541,'总明细 源文件后台下'!C:C,"Refund")</f>
        <v>0</v>
      </c>
      <c r="Y541">
        <f>SUMIFS('总明细 源文件后台下'!P:P,'总明细 源文件后台下'!E:E,E541,'总明细 源文件后台下'!C:C,"Refund")</f>
        <v>0</v>
      </c>
      <c r="Z541">
        <f>SUMIFS('总明细 源文件后台下'!Q:Q,'总明细 源文件后台下'!E:E,E541,'总明细 源文件后台下'!C:C,"Refund")</f>
        <v>0</v>
      </c>
      <c r="AA541">
        <f>SUMIFS('总明细 源文件后台下'!R:R,'总明细 源文件后台下'!E:E,E541,'总明细 源文件后台下'!C:C,"Refund")</f>
        <v>0</v>
      </c>
      <c r="AB541">
        <f>SUMIFS('总明细 源文件后台下'!S:S,'总明细 源文件后台下'!E:E,E541,'总明细 源文件后台下'!C:C,"Refund")</f>
        <v>0</v>
      </c>
      <c r="AC541">
        <f>SUMIFS('总明细 源文件后台下'!T:T,'总明细 源文件后台下'!E:E,E541,'总明细 源文件后台下'!C:C,"Refund")</f>
        <v>0</v>
      </c>
      <c r="AD541">
        <f>SUMIFS('总明细 源文件后台下'!U:U,'总明细 源文件后台下'!E:E,E541,'总明细 源文件后台下'!C:C,"Refund")</f>
        <v>0</v>
      </c>
      <c r="AE541">
        <f>SUMIFS('总明细 源文件后台下'!V:V,'总明细 源文件后台下'!E:E,E541,'总明细 源文件后台下'!C:C,"Refund")</f>
        <v>0</v>
      </c>
      <c r="AF541">
        <f>SUMIFS('总明细 源文件后台下'!W:W,'总明细 源文件后台下'!E:E,E541,'总明细 源文件后台下'!C:C,"Refund")</f>
        <v>0</v>
      </c>
      <c r="AK541">
        <f>(SUMIF('广告费 源文件后台下'!G:G,E541,'广告费 源文件后台下'!M:M))*-1</f>
        <v>-21.799999999999997</v>
      </c>
      <c r="AL541">
        <f>SUMIFS('总明细 源文件后台下'!W:W,'总明细 源文件后台下'!E:E,E541,'总明细 源文件后台下'!C:C,"Adjustment",'总明细 源文件后台下'!F:F,"FBA Inventory Reimbursement - Customer Return")</f>
        <v>0</v>
      </c>
      <c r="AM541">
        <f>SUMIFS('总明细 源文件后台下'!W:W,'总明细 源文件后台下'!E:E,E541,'总明细 源文件后台下'!C:C,"Adjustment",'总明细 源文件后台下'!F:F,"FBA Inventory Reimbursement - Damaged:Warehouse")</f>
        <v>0</v>
      </c>
      <c r="AN541">
        <f>SUMIFS('总明细 源文件后台下'!W:W,'总明细 源文件后台下'!E:E,E541,'总明细 源文件后台下'!C:C,"Adjustment",'总明细 源文件后台下'!F:F,"FBA Inventory Reimbursement - Customer Service Issue")</f>
        <v>0</v>
      </c>
      <c r="AO541">
        <f>SUMIFS('总明细 源文件后台下'!W:W,'总明细 源文件后台下'!E:E,E541,'总明细 源文件后台下'!C:C,"Adjustment",'总明细 源文件后台下'!F:F,"FBA Inventory Reimbursement - Fee Correction")</f>
        <v>0</v>
      </c>
      <c r="AP541">
        <f>SUMIFS('总明细 源文件后台下'!W:W,'总明细 源文件后台下'!E:E,E541,'总明细 源文件后台下'!C:C,"Adjustment",'总明细 源文件后台下'!F:F,"FBA Inventory Reimbursement - General Adjustment")</f>
        <v>0</v>
      </c>
      <c r="AQ541">
        <f>SUMIFS('总明细 源文件后台下'!W:W,'总明细 源文件后台下'!E:E,E541,'总明细 源文件后台下'!C:C,"Adjustment",'总明细 源文件后台下'!F:F,"FBA Inventory Reimbursement - Lost:Inbound")</f>
        <v>0</v>
      </c>
      <c r="AR541">
        <f>SUMIFS('总明细 源文件后台下'!W:W,'总明细 源文件后台下'!E:E,E541,'总明细 源文件后台下'!C:C,"Adjustment",'总明细 源文件后台下'!F:F,"FBA Inventory Reimbursement - Lost:Warehouse")</f>
        <v>0</v>
      </c>
      <c r="AS541">
        <f>SUMIFS('总明细 源文件后台下'!W:W,'总明细 源文件后台下'!E:E,E541,'总明细 源文件后台下'!C:C,"Adjustment",'总明细 源文件后台下'!F:F,"Non-subscription Fee Adjustment")</f>
        <v>0</v>
      </c>
      <c r="AT541">
        <f>SUMIFS('总明细 源文件后台下'!W:W,'总明细 源文件后台下'!E:E,E541,'总明细 源文件后台下'!C:C,"Adjustment",'总明细 源文件后台下'!F:F,"FBA Inventory Placement Service Fee")</f>
        <v>0</v>
      </c>
      <c r="AV541">
        <f>SUMIF('FBA Customer Return Per Unit Fe'!B:B,E541,'FBA Customer Return Per Unit Fe'!C:C)</f>
        <v>0</v>
      </c>
      <c r="AX541">
        <f>(SUMIF('仓储费 源文件后台下'!C:C,E541,'仓储费 源文件后台下'!V:V))*-1</f>
        <v>-0.38519999999999993</v>
      </c>
      <c r="AZ541">
        <f>SUMIF('Disposal Fee销毁费用-160.95'!B:B,E541,'Disposal Fee销毁费用-160.95'!D:D)*-1</f>
        <v>0</v>
      </c>
      <c r="BC541">
        <f>IFERROR(VLOOKUP(F541,'优惠券-86.4'!F:I,4,0),0)</f>
        <v>-0.15</v>
      </c>
      <c r="BD541">
        <f>IFERROR(VLOOKUP(F541,'早评-120'!E:H,4,0),0)</f>
        <v>0</v>
      </c>
      <c r="BF541">
        <f t="shared" si="64"/>
        <v>29.4648</v>
      </c>
      <c r="BG541">
        <f t="shared" si="65"/>
        <v>0.3448191925102399</v>
      </c>
      <c r="BH541">
        <f t="shared" si="66"/>
        <v>191.52119999999999</v>
      </c>
      <c r="BQ541" s="45">
        <f t="shared" si="67"/>
        <v>191.52119999999999</v>
      </c>
      <c r="BR541">
        <f>SUMIFS('9月销毁明细'!D:D,'9月销毁明细'!A:A,E541,'9月销毁明细'!H:H,"Sellable")</f>
        <v>0</v>
      </c>
      <c r="BS541">
        <f>SUMIFS('9月销毁明细'!G:G,'9月销毁明细'!A:A,E541,'9月销毁明细'!H:H,"Sellable")</f>
        <v>0</v>
      </c>
      <c r="BT541">
        <f>SUMIFS('9月销毁明细'!D:D,'9月销毁明细'!A:A,E541,'9月销毁明细'!H:H,"Unsellable")</f>
        <v>0</v>
      </c>
      <c r="BU541">
        <f>SUMIFS('9月销毁明细'!G:G,'9月销毁明细'!A:A,E541,'9月销毁明细'!H:H,"Unsellable")</f>
        <v>0</v>
      </c>
      <c r="BW541">
        <f>IFERROR(I541*VLOOKUP(F541,'9.3成本表'!C:L,10,0),0)</f>
        <v>87</v>
      </c>
      <c r="BX541">
        <f t="shared" si="68"/>
        <v>66.3</v>
      </c>
      <c r="CC541" s="45">
        <f t="shared" si="69"/>
        <v>38.221199999999996</v>
      </c>
      <c r="CD541" s="45">
        <f t="shared" si="70"/>
        <v>6.8814331367871434E-2</v>
      </c>
      <c r="CE541" s="45">
        <f t="shared" si="71"/>
        <v>0.24932289628180035</v>
      </c>
    </row>
    <row r="542" spans="4:83" x14ac:dyDescent="0.25">
      <c r="D542" s="20" t="s">
        <v>1193</v>
      </c>
      <c r="E542" s="20" t="s">
        <v>1194</v>
      </c>
      <c r="F542" s="20">
        <v>4262</v>
      </c>
      <c r="G542">
        <v>536</v>
      </c>
      <c r="H542" s="20"/>
      <c r="I542">
        <f>SUMIFS('总明细 源文件后台下'!G:G,'总明细 源文件后台下'!E:E,E542,'总明细 源文件后台下'!C:C,"Order")</f>
        <v>0</v>
      </c>
      <c r="J542">
        <f>SUMIFS('总明细 源文件后台下'!M:M,'总明细 源文件后台下'!E:E,E542,'总明细 源文件后台下'!C:C,"Order")</f>
        <v>0</v>
      </c>
      <c r="K542">
        <f>SUMIFS('总明细 源文件后台下'!N:N,'总明细 源文件后台下'!E:E,E542,'总明细 源文件后台下'!C:C,"Order")</f>
        <v>0</v>
      </c>
      <c r="L542">
        <f>SUMIFS('总明细 源文件后台下'!O:O,'总明细 源文件后台下'!E:E,E542,'总明细 源文件后台下'!C:C,"Order")</f>
        <v>0</v>
      </c>
      <c r="M542">
        <f>SUMIFS('总明细 源文件后台下'!P:P,'总明细 源文件后台下'!E:E,E542,'总明细 源文件后台下'!C:C,"Order")</f>
        <v>0</v>
      </c>
      <c r="N542">
        <f>SUMIFS('总明细 源文件后台下'!Q:Q,'总明细 源文件后台下'!E:E,E542,'总明细 源文件后台下'!C:C,"Order")</f>
        <v>0</v>
      </c>
      <c r="O542">
        <f>SUMIFS('总明细 源文件后台下'!R:R,'总明细 源文件后台下'!E:E,E542,'总明细 源文件后台下'!C:C,"Order")</f>
        <v>0</v>
      </c>
      <c r="P542">
        <f>SUMIFS('总明细 源文件后台下'!S:S,'总明细 源文件后台下'!E:E,E542,'总明细 源文件后台下'!C:C,"Order")</f>
        <v>0</v>
      </c>
      <c r="Q542">
        <f>SUMIFS('总明细 源文件后台下'!T:T,'总明细 源文件后台下'!E:E,E542,'总明细 源文件后台下'!C:C,"Order")</f>
        <v>0</v>
      </c>
      <c r="R542">
        <f>SUMIFS('总明细 源文件后台下'!U:U,'总明细 源文件后台下'!E:E,E542,'总明细 源文件后台下'!C:C,"Order")</f>
        <v>0</v>
      </c>
      <c r="S542">
        <f>SUMIFS('总明细 源文件后台下'!V:V,'总明细 源文件后台下'!E:E,E542,'总明细 源文件后台下'!C:C,"Order")</f>
        <v>0</v>
      </c>
      <c r="T542">
        <f>SUMIFS('总明细 源文件后台下'!W:W,'总明细 源文件后台下'!E:E,E542,'总明细 源文件后台下'!C:C,"Order")</f>
        <v>0</v>
      </c>
      <c r="U542">
        <f>SUMIFS('总明细 源文件后台下'!G:G,'总明细 源文件后台下'!E:E,E542,'总明细 源文件后台下'!C:C,"Refund")</f>
        <v>0</v>
      </c>
      <c r="V542">
        <f>SUMIFS('总明细 源文件后台下'!M:M,'总明细 源文件后台下'!E:E,E542,'总明细 源文件后台下'!C:C,"Refund")</f>
        <v>0</v>
      </c>
      <c r="W542">
        <f>SUMIFS('总明细 源文件后台下'!N:N,'总明细 源文件后台下'!E:E,E542,'总明细 源文件后台下'!C:C,"Refund")</f>
        <v>0</v>
      </c>
      <c r="X542">
        <f>SUMIFS('总明细 源文件后台下'!O:O,'总明细 源文件后台下'!E:E,E542,'总明细 源文件后台下'!C:C,"Refund")</f>
        <v>0</v>
      </c>
      <c r="Y542">
        <f>SUMIFS('总明细 源文件后台下'!P:P,'总明细 源文件后台下'!E:E,E542,'总明细 源文件后台下'!C:C,"Refund")</f>
        <v>0</v>
      </c>
      <c r="Z542">
        <f>SUMIFS('总明细 源文件后台下'!Q:Q,'总明细 源文件后台下'!E:E,E542,'总明细 源文件后台下'!C:C,"Refund")</f>
        <v>0</v>
      </c>
      <c r="AA542">
        <f>SUMIFS('总明细 源文件后台下'!R:R,'总明细 源文件后台下'!E:E,E542,'总明细 源文件后台下'!C:C,"Refund")</f>
        <v>0</v>
      </c>
      <c r="AB542">
        <f>SUMIFS('总明细 源文件后台下'!S:S,'总明细 源文件后台下'!E:E,E542,'总明细 源文件后台下'!C:C,"Refund")</f>
        <v>0</v>
      </c>
      <c r="AC542">
        <f>SUMIFS('总明细 源文件后台下'!T:T,'总明细 源文件后台下'!E:E,E542,'总明细 源文件后台下'!C:C,"Refund")</f>
        <v>0</v>
      </c>
      <c r="AD542">
        <f>SUMIFS('总明细 源文件后台下'!U:U,'总明细 源文件后台下'!E:E,E542,'总明细 源文件后台下'!C:C,"Refund")</f>
        <v>0</v>
      </c>
      <c r="AE542">
        <f>SUMIFS('总明细 源文件后台下'!V:V,'总明细 源文件后台下'!E:E,E542,'总明细 源文件后台下'!C:C,"Refund")</f>
        <v>0</v>
      </c>
      <c r="AF542">
        <f>SUMIFS('总明细 源文件后台下'!W:W,'总明细 源文件后台下'!E:E,E542,'总明细 源文件后台下'!C:C,"Refund")</f>
        <v>0</v>
      </c>
      <c r="AK542">
        <f>(SUMIF('广告费 源文件后台下'!G:G,E542,'广告费 源文件后台下'!M:M))*-1</f>
        <v>-11.34</v>
      </c>
      <c r="AL542">
        <f>SUMIFS('总明细 源文件后台下'!W:W,'总明细 源文件后台下'!E:E,E542,'总明细 源文件后台下'!C:C,"Adjustment",'总明细 源文件后台下'!F:F,"FBA Inventory Reimbursement - Customer Return")</f>
        <v>0</v>
      </c>
      <c r="AM542">
        <f>SUMIFS('总明细 源文件后台下'!W:W,'总明细 源文件后台下'!E:E,E542,'总明细 源文件后台下'!C:C,"Adjustment",'总明细 源文件后台下'!F:F,"FBA Inventory Reimbursement - Damaged:Warehouse")</f>
        <v>0</v>
      </c>
      <c r="AN542">
        <f>SUMIFS('总明细 源文件后台下'!W:W,'总明细 源文件后台下'!E:E,E542,'总明细 源文件后台下'!C:C,"Adjustment",'总明细 源文件后台下'!F:F,"FBA Inventory Reimbursement - Customer Service Issue")</f>
        <v>0</v>
      </c>
      <c r="AO542">
        <f>SUMIFS('总明细 源文件后台下'!W:W,'总明细 源文件后台下'!E:E,E542,'总明细 源文件后台下'!C:C,"Adjustment",'总明细 源文件后台下'!F:F,"FBA Inventory Reimbursement - Fee Correction")</f>
        <v>0</v>
      </c>
      <c r="AP542">
        <f>SUMIFS('总明细 源文件后台下'!W:W,'总明细 源文件后台下'!E:E,E542,'总明细 源文件后台下'!C:C,"Adjustment",'总明细 源文件后台下'!F:F,"FBA Inventory Reimbursement - General Adjustment")</f>
        <v>0</v>
      </c>
      <c r="AQ542">
        <f>SUMIFS('总明细 源文件后台下'!W:W,'总明细 源文件后台下'!E:E,E542,'总明细 源文件后台下'!C:C,"Adjustment",'总明细 源文件后台下'!F:F,"FBA Inventory Reimbursement - Lost:Inbound")</f>
        <v>0</v>
      </c>
      <c r="AR542">
        <f>SUMIFS('总明细 源文件后台下'!W:W,'总明细 源文件后台下'!E:E,E542,'总明细 源文件后台下'!C:C,"Adjustment",'总明细 源文件后台下'!F:F,"FBA Inventory Reimbursement - Lost:Warehouse")</f>
        <v>0</v>
      </c>
      <c r="AS542">
        <f>SUMIFS('总明细 源文件后台下'!W:W,'总明细 源文件后台下'!E:E,E542,'总明细 源文件后台下'!C:C,"Adjustment",'总明细 源文件后台下'!F:F,"Non-subscription Fee Adjustment")</f>
        <v>0</v>
      </c>
      <c r="AT542">
        <f>SUMIFS('总明细 源文件后台下'!W:W,'总明细 源文件后台下'!E:E,E542,'总明细 源文件后台下'!C:C,"Adjustment",'总明细 源文件后台下'!F:F,"FBA Inventory Placement Service Fee")</f>
        <v>0</v>
      </c>
      <c r="AV542">
        <f>SUMIF('FBA Customer Return Per Unit Fe'!B:B,E542,'FBA Customer Return Per Unit Fe'!C:C)</f>
        <v>0</v>
      </c>
      <c r="AX542">
        <f>(SUMIF('仓储费 源文件后台下'!C:C,E542,'仓储费 源文件后台下'!V:V))*-1</f>
        <v>-0.34179999999999994</v>
      </c>
      <c r="AZ542">
        <f>SUMIF('Disposal Fee销毁费用-160.95'!B:B,E542,'Disposal Fee销毁费用-160.95'!D:D)*-1</f>
        <v>0</v>
      </c>
      <c r="BC542">
        <f>IFERROR(VLOOKUP(F542,'优惠券-86.4'!F:I,4,0),0)</f>
        <v>-0.15</v>
      </c>
      <c r="BD542">
        <f>IFERROR(VLOOKUP(F542,'早评-120'!E:H,4,0),0)</f>
        <v>0</v>
      </c>
      <c r="BF542">
        <f t="shared" si="64"/>
        <v>-11.831799999999999</v>
      </c>
      <c r="BG542">
        <f t="shared" si="65"/>
        <v>0</v>
      </c>
      <c r="BH542">
        <f t="shared" si="66"/>
        <v>-76.906700000000001</v>
      </c>
      <c r="BQ542" s="45">
        <f t="shared" si="67"/>
        <v>-76.906700000000001</v>
      </c>
      <c r="BR542">
        <f>SUMIFS('9月销毁明细'!D:D,'9月销毁明细'!A:A,E542,'9月销毁明细'!H:H,"Sellable")</f>
        <v>0</v>
      </c>
      <c r="BS542">
        <f>SUMIFS('9月销毁明细'!G:G,'9月销毁明细'!A:A,E542,'9月销毁明细'!H:H,"Sellable")</f>
        <v>0</v>
      </c>
      <c r="BT542">
        <f>SUMIFS('9月销毁明细'!D:D,'9月销毁明细'!A:A,E542,'9月销毁明细'!H:H,"Unsellable")</f>
        <v>0</v>
      </c>
      <c r="BU542">
        <f>SUMIFS('9月销毁明细'!G:G,'9月销毁明细'!A:A,E542,'9月销毁明细'!H:H,"Unsellable")</f>
        <v>0</v>
      </c>
      <c r="BW542">
        <f>IFERROR(I542*VLOOKUP(F542,'9.3成本表'!C:L,10,0),0)</f>
        <v>0</v>
      </c>
      <c r="BX542">
        <f t="shared" si="68"/>
        <v>0</v>
      </c>
      <c r="CC542" s="45">
        <f t="shared" si="69"/>
        <v>-76.906700000000001</v>
      </c>
      <c r="CD542" s="45">
        <f t="shared" si="70"/>
        <v>0</v>
      </c>
      <c r="CE542" s="45">
        <f t="shared" si="71"/>
        <v>0</v>
      </c>
    </row>
    <row r="543" spans="4:83" x14ac:dyDescent="0.25">
      <c r="D543" s="20" t="s">
        <v>1195</v>
      </c>
      <c r="E543" s="20" t="s">
        <v>1196</v>
      </c>
      <c r="F543" s="20">
        <v>4262</v>
      </c>
      <c r="G543">
        <v>537</v>
      </c>
      <c r="H543" s="20"/>
      <c r="I543">
        <f>SUMIFS('总明细 源文件后台下'!G:G,'总明细 源文件后台下'!E:E,E543,'总明细 源文件后台下'!C:C,"Order")</f>
        <v>1</v>
      </c>
      <c r="J543">
        <f>SUMIFS('总明细 源文件后台下'!M:M,'总明细 源文件后台下'!E:E,E543,'总明细 源文件后台下'!C:C,"Order")</f>
        <v>17.09</v>
      </c>
      <c r="K543">
        <f>SUMIFS('总明细 源文件后台下'!N:N,'总明细 源文件后台下'!E:E,E543,'总明细 源文件后台下'!C:C,"Order")</f>
        <v>0</v>
      </c>
      <c r="L543">
        <f>SUMIFS('总明细 源文件后台下'!O:O,'总明细 源文件后台下'!E:E,E543,'总明细 源文件后台下'!C:C,"Order")</f>
        <v>0</v>
      </c>
      <c r="M543">
        <f>SUMIFS('总明细 源文件后台下'!P:P,'总明细 源文件后台下'!E:E,E543,'总明细 源文件后台下'!C:C,"Order")</f>
        <v>0</v>
      </c>
      <c r="N543">
        <f>SUMIFS('总明细 源文件后台下'!Q:Q,'总明细 源文件后台下'!E:E,E543,'总明细 源文件后台下'!C:C,"Order")</f>
        <v>0</v>
      </c>
      <c r="O543">
        <f>SUMIFS('总明细 源文件后台下'!R:R,'总明细 源文件后台下'!E:E,E543,'总明细 源文件后台下'!C:C,"Order")</f>
        <v>0</v>
      </c>
      <c r="P543">
        <f>SUMIFS('总明细 源文件后台下'!S:S,'总明细 源文件后台下'!E:E,E543,'总明细 源文件后台下'!C:C,"Order")</f>
        <v>-2.91</v>
      </c>
      <c r="Q543">
        <f>SUMIFS('总明细 源文件后台下'!T:T,'总明细 源文件后台下'!E:E,E543,'总明细 源文件后台下'!C:C,"Order")</f>
        <v>-3.68</v>
      </c>
      <c r="R543">
        <f>SUMIFS('总明细 源文件后台下'!U:U,'总明细 源文件后台下'!E:E,E543,'总明细 源文件后台下'!C:C,"Order")</f>
        <v>0</v>
      </c>
      <c r="S543">
        <f>SUMIFS('总明细 源文件后台下'!V:V,'总明细 源文件后台下'!E:E,E543,'总明细 源文件后台下'!C:C,"Order")</f>
        <v>0</v>
      </c>
      <c r="T543">
        <f>SUMIFS('总明细 源文件后台下'!W:W,'总明细 源文件后台下'!E:E,E543,'总明细 源文件后台下'!C:C,"Order")</f>
        <v>10.5</v>
      </c>
      <c r="U543">
        <f>SUMIFS('总明细 源文件后台下'!G:G,'总明细 源文件后台下'!E:E,E543,'总明细 源文件后台下'!C:C,"Refund")</f>
        <v>0</v>
      </c>
      <c r="V543">
        <f>SUMIFS('总明细 源文件后台下'!M:M,'总明细 源文件后台下'!E:E,E543,'总明细 源文件后台下'!C:C,"Refund")</f>
        <v>0</v>
      </c>
      <c r="W543">
        <f>SUMIFS('总明细 源文件后台下'!N:N,'总明细 源文件后台下'!E:E,E543,'总明细 源文件后台下'!C:C,"Refund")</f>
        <v>0</v>
      </c>
      <c r="X543">
        <f>SUMIFS('总明细 源文件后台下'!O:O,'总明细 源文件后台下'!E:E,E543,'总明细 源文件后台下'!C:C,"Refund")</f>
        <v>0</v>
      </c>
      <c r="Y543">
        <f>SUMIFS('总明细 源文件后台下'!P:P,'总明细 源文件后台下'!E:E,E543,'总明细 源文件后台下'!C:C,"Refund")</f>
        <v>0</v>
      </c>
      <c r="Z543">
        <f>SUMIFS('总明细 源文件后台下'!Q:Q,'总明细 源文件后台下'!E:E,E543,'总明细 源文件后台下'!C:C,"Refund")</f>
        <v>0</v>
      </c>
      <c r="AA543">
        <f>SUMIFS('总明细 源文件后台下'!R:R,'总明细 源文件后台下'!E:E,E543,'总明细 源文件后台下'!C:C,"Refund")</f>
        <v>0</v>
      </c>
      <c r="AB543">
        <f>SUMIFS('总明细 源文件后台下'!S:S,'总明细 源文件后台下'!E:E,E543,'总明细 源文件后台下'!C:C,"Refund")</f>
        <v>0</v>
      </c>
      <c r="AC543">
        <f>SUMIFS('总明细 源文件后台下'!T:T,'总明细 源文件后台下'!E:E,E543,'总明细 源文件后台下'!C:C,"Refund")</f>
        <v>0</v>
      </c>
      <c r="AD543">
        <f>SUMIFS('总明细 源文件后台下'!U:U,'总明细 源文件后台下'!E:E,E543,'总明细 源文件后台下'!C:C,"Refund")</f>
        <v>0</v>
      </c>
      <c r="AE543">
        <f>SUMIFS('总明细 源文件后台下'!V:V,'总明细 源文件后台下'!E:E,E543,'总明细 源文件后台下'!C:C,"Refund")</f>
        <v>0</v>
      </c>
      <c r="AF543">
        <f>SUMIFS('总明细 源文件后台下'!W:W,'总明细 源文件后台下'!E:E,E543,'总明细 源文件后台下'!C:C,"Refund")</f>
        <v>0</v>
      </c>
      <c r="AK543">
        <f>(SUMIF('广告费 源文件后台下'!G:G,E543,'广告费 源文件后台下'!M:M))*-1</f>
        <v>-13.16</v>
      </c>
      <c r="AL543">
        <f>SUMIFS('总明细 源文件后台下'!W:W,'总明细 源文件后台下'!E:E,E543,'总明细 源文件后台下'!C:C,"Adjustment",'总明细 源文件后台下'!F:F,"FBA Inventory Reimbursement - Customer Return")</f>
        <v>0</v>
      </c>
      <c r="AM543">
        <f>SUMIFS('总明细 源文件后台下'!W:W,'总明细 源文件后台下'!E:E,E543,'总明细 源文件后台下'!C:C,"Adjustment",'总明细 源文件后台下'!F:F,"FBA Inventory Reimbursement - Damaged:Warehouse")</f>
        <v>0</v>
      </c>
      <c r="AN543">
        <f>SUMIFS('总明细 源文件后台下'!W:W,'总明细 源文件后台下'!E:E,E543,'总明细 源文件后台下'!C:C,"Adjustment",'总明细 源文件后台下'!F:F,"FBA Inventory Reimbursement - Customer Service Issue")</f>
        <v>0</v>
      </c>
      <c r="AO543">
        <f>SUMIFS('总明细 源文件后台下'!W:W,'总明细 源文件后台下'!E:E,E543,'总明细 源文件后台下'!C:C,"Adjustment",'总明细 源文件后台下'!F:F,"FBA Inventory Reimbursement - Fee Correction")</f>
        <v>0</v>
      </c>
      <c r="AP543">
        <f>SUMIFS('总明细 源文件后台下'!W:W,'总明细 源文件后台下'!E:E,E543,'总明细 源文件后台下'!C:C,"Adjustment",'总明细 源文件后台下'!F:F,"FBA Inventory Reimbursement - General Adjustment")</f>
        <v>0</v>
      </c>
      <c r="AQ543">
        <f>SUMIFS('总明细 源文件后台下'!W:W,'总明细 源文件后台下'!E:E,E543,'总明细 源文件后台下'!C:C,"Adjustment",'总明细 源文件后台下'!F:F,"FBA Inventory Reimbursement - Lost:Inbound")</f>
        <v>0</v>
      </c>
      <c r="AR543">
        <f>SUMIFS('总明细 源文件后台下'!W:W,'总明细 源文件后台下'!E:E,E543,'总明细 源文件后台下'!C:C,"Adjustment",'总明细 源文件后台下'!F:F,"FBA Inventory Reimbursement - Lost:Warehouse")</f>
        <v>0</v>
      </c>
      <c r="AS543">
        <f>SUMIFS('总明细 源文件后台下'!W:W,'总明细 源文件后台下'!E:E,E543,'总明细 源文件后台下'!C:C,"Adjustment",'总明细 源文件后台下'!F:F,"Non-subscription Fee Adjustment")</f>
        <v>0</v>
      </c>
      <c r="AT543">
        <f>SUMIFS('总明细 源文件后台下'!W:W,'总明细 源文件后台下'!E:E,E543,'总明细 源文件后台下'!C:C,"Adjustment",'总明细 源文件后台下'!F:F,"FBA Inventory Placement Service Fee")</f>
        <v>0</v>
      </c>
      <c r="AV543">
        <f>SUMIF('FBA Customer Return Per Unit Fe'!B:B,E543,'FBA Customer Return Per Unit Fe'!C:C)</f>
        <v>0</v>
      </c>
      <c r="AX543">
        <f>(SUMIF('仓储费 源文件后台下'!C:C,E543,'仓储费 源文件后台下'!V:V))*-1</f>
        <v>-0.46189999999999992</v>
      </c>
      <c r="AZ543">
        <f>SUMIF('Disposal Fee销毁费用-160.95'!B:B,E543,'Disposal Fee销毁费用-160.95'!D:D)*-1</f>
        <v>0</v>
      </c>
      <c r="BC543">
        <f>IFERROR(VLOOKUP(F543,'优惠券-86.4'!F:I,4,0),0)</f>
        <v>-0.15</v>
      </c>
      <c r="BD543">
        <f>IFERROR(VLOOKUP(F543,'早评-120'!E:H,4,0),0)</f>
        <v>0</v>
      </c>
      <c r="BF543">
        <f t="shared" si="64"/>
        <v>-3.2719000000000005</v>
      </c>
      <c r="BG543">
        <f t="shared" si="65"/>
        <v>-0.19145114101813929</v>
      </c>
      <c r="BH543">
        <f t="shared" si="66"/>
        <v>-21.267350000000004</v>
      </c>
      <c r="BQ543" s="45">
        <f t="shared" si="67"/>
        <v>-21.267350000000004</v>
      </c>
      <c r="BR543">
        <f>SUMIFS('9月销毁明细'!D:D,'9月销毁明细'!A:A,E543,'9月销毁明细'!H:H,"Sellable")</f>
        <v>0</v>
      </c>
      <c r="BS543">
        <f>SUMIFS('9月销毁明细'!G:G,'9月销毁明细'!A:A,E543,'9月销毁明细'!H:H,"Sellable")</f>
        <v>0</v>
      </c>
      <c r="BT543">
        <f>SUMIFS('9月销毁明细'!D:D,'9月销毁明细'!A:A,E543,'9月销毁明细'!H:H,"Unsellable")</f>
        <v>0</v>
      </c>
      <c r="BU543">
        <f>SUMIFS('9月销毁明细'!G:G,'9月销毁明细'!A:A,E543,'9月销毁明细'!H:H,"Unsellable")</f>
        <v>0</v>
      </c>
      <c r="BW543">
        <f>IFERROR(I543*VLOOKUP(F543,'9.3成本表'!C:L,10,0),0)</f>
        <v>17.399999999999999</v>
      </c>
      <c r="BX543">
        <f t="shared" si="68"/>
        <v>13.26</v>
      </c>
      <c r="CC543" s="45">
        <f t="shared" si="69"/>
        <v>-51.927349999999997</v>
      </c>
      <c r="CD543" s="45">
        <f t="shared" si="70"/>
        <v>-0.4674560021605077</v>
      </c>
      <c r="CE543" s="45">
        <f t="shared" si="71"/>
        <v>-1.6936513372472277</v>
      </c>
    </row>
    <row r="544" spans="4:83" x14ac:dyDescent="0.25">
      <c r="D544" s="20" t="s">
        <v>1197</v>
      </c>
      <c r="E544" s="20" t="s">
        <v>1198</v>
      </c>
      <c r="F544" s="20">
        <v>4264</v>
      </c>
      <c r="G544">
        <v>538</v>
      </c>
      <c r="H544" s="20"/>
      <c r="I544">
        <f>SUMIFS('总明细 源文件后台下'!G:G,'总明细 源文件后台下'!E:E,E544,'总明细 源文件后台下'!C:C,"Order")</f>
        <v>3</v>
      </c>
      <c r="J544">
        <f>SUMIFS('总明细 源文件后台下'!M:M,'总明细 源文件后台下'!E:E,E544,'总明细 源文件后台下'!C:C,"Order")</f>
        <v>59.97</v>
      </c>
      <c r="K544">
        <f>SUMIFS('总明细 源文件后台下'!N:N,'总明细 源文件后台下'!E:E,E544,'总明细 源文件后台下'!C:C,"Order")</f>
        <v>0</v>
      </c>
      <c r="L544">
        <f>SUMIFS('总明细 源文件后台下'!O:O,'总明细 源文件后台下'!E:E,E544,'总明细 源文件后台下'!C:C,"Order")</f>
        <v>0</v>
      </c>
      <c r="M544">
        <f>SUMIFS('总明细 源文件后台下'!P:P,'总明细 源文件后台下'!E:E,E544,'总明细 源文件后台下'!C:C,"Order")</f>
        <v>-2</v>
      </c>
      <c r="N544">
        <f>SUMIFS('总明细 源文件后台下'!Q:Q,'总明细 源文件后台下'!E:E,E544,'总明细 源文件后台下'!C:C,"Order")</f>
        <v>0</v>
      </c>
      <c r="O544">
        <f>SUMIFS('总明细 源文件后台下'!R:R,'总明细 源文件后台下'!E:E,E544,'总明细 源文件后台下'!C:C,"Order")</f>
        <v>0</v>
      </c>
      <c r="P544">
        <f>SUMIFS('总明细 源文件后台下'!S:S,'总明细 源文件后台下'!E:E,E544,'总明细 源文件后台下'!C:C,"Order")</f>
        <v>-9.86</v>
      </c>
      <c r="Q544">
        <f>SUMIFS('总明细 源文件后台下'!T:T,'总明细 源文件后台下'!E:E,E544,'总明细 源文件后台下'!C:C,"Order")</f>
        <v>-11.040000000000001</v>
      </c>
      <c r="R544">
        <f>SUMIFS('总明细 源文件后台下'!U:U,'总明细 源文件后台下'!E:E,E544,'总明细 源文件后台下'!C:C,"Order")</f>
        <v>0</v>
      </c>
      <c r="S544">
        <f>SUMIFS('总明细 源文件后台下'!V:V,'总明细 源文件后台下'!E:E,E544,'总明细 源文件后台下'!C:C,"Order")</f>
        <v>0</v>
      </c>
      <c r="T544">
        <f>SUMIFS('总明细 源文件后台下'!W:W,'总明细 源文件后台下'!E:E,E544,'总明细 源文件后台下'!C:C,"Order")</f>
        <v>37.07</v>
      </c>
      <c r="U544">
        <f>SUMIFS('总明细 源文件后台下'!G:G,'总明细 源文件后台下'!E:E,E544,'总明细 源文件后台下'!C:C,"Refund")</f>
        <v>0</v>
      </c>
      <c r="V544">
        <f>SUMIFS('总明细 源文件后台下'!M:M,'总明细 源文件后台下'!E:E,E544,'总明细 源文件后台下'!C:C,"Refund")</f>
        <v>0</v>
      </c>
      <c r="W544">
        <f>SUMIFS('总明细 源文件后台下'!N:N,'总明细 源文件后台下'!E:E,E544,'总明细 源文件后台下'!C:C,"Refund")</f>
        <v>0</v>
      </c>
      <c r="X544">
        <f>SUMIFS('总明细 源文件后台下'!O:O,'总明细 源文件后台下'!E:E,E544,'总明细 源文件后台下'!C:C,"Refund")</f>
        <v>0</v>
      </c>
      <c r="Y544">
        <f>SUMIFS('总明细 源文件后台下'!P:P,'总明细 源文件后台下'!E:E,E544,'总明细 源文件后台下'!C:C,"Refund")</f>
        <v>0</v>
      </c>
      <c r="Z544">
        <f>SUMIFS('总明细 源文件后台下'!Q:Q,'总明细 源文件后台下'!E:E,E544,'总明细 源文件后台下'!C:C,"Refund")</f>
        <v>0</v>
      </c>
      <c r="AA544">
        <f>SUMIFS('总明细 源文件后台下'!R:R,'总明细 源文件后台下'!E:E,E544,'总明细 源文件后台下'!C:C,"Refund")</f>
        <v>0</v>
      </c>
      <c r="AB544">
        <f>SUMIFS('总明细 源文件后台下'!S:S,'总明细 源文件后台下'!E:E,E544,'总明细 源文件后台下'!C:C,"Refund")</f>
        <v>0</v>
      </c>
      <c r="AC544">
        <f>SUMIFS('总明细 源文件后台下'!T:T,'总明细 源文件后台下'!E:E,E544,'总明细 源文件后台下'!C:C,"Refund")</f>
        <v>0</v>
      </c>
      <c r="AD544">
        <f>SUMIFS('总明细 源文件后台下'!U:U,'总明细 源文件后台下'!E:E,E544,'总明细 源文件后台下'!C:C,"Refund")</f>
        <v>0</v>
      </c>
      <c r="AE544">
        <f>SUMIFS('总明细 源文件后台下'!V:V,'总明细 源文件后台下'!E:E,E544,'总明细 源文件后台下'!C:C,"Refund")</f>
        <v>0</v>
      </c>
      <c r="AF544">
        <f>SUMIFS('总明细 源文件后台下'!W:W,'总明细 源文件后台下'!E:E,E544,'总明细 源文件后台下'!C:C,"Refund")</f>
        <v>0</v>
      </c>
      <c r="AK544">
        <f>(SUMIF('广告费 源文件后台下'!G:G,E544,'广告费 源文件后台下'!M:M))*-1</f>
        <v>-34.83</v>
      </c>
      <c r="AL544">
        <f>SUMIFS('总明细 源文件后台下'!W:W,'总明细 源文件后台下'!E:E,E544,'总明细 源文件后台下'!C:C,"Adjustment",'总明细 源文件后台下'!F:F,"FBA Inventory Reimbursement - Customer Return")</f>
        <v>0</v>
      </c>
      <c r="AM544">
        <f>SUMIFS('总明细 源文件后台下'!W:W,'总明细 源文件后台下'!E:E,E544,'总明细 源文件后台下'!C:C,"Adjustment",'总明细 源文件后台下'!F:F,"FBA Inventory Reimbursement - Damaged:Warehouse")</f>
        <v>0</v>
      </c>
      <c r="AN544">
        <f>SUMIFS('总明细 源文件后台下'!W:W,'总明细 源文件后台下'!E:E,E544,'总明细 源文件后台下'!C:C,"Adjustment",'总明细 源文件后台下'!F:F,"FBA Inventory Reimbursement - Customer Service Issue")</f>
        <v>0</v>
      </c>
      <c r="AO544">
        <f>SUMIFS('总明细 源文件后台下'!W:W,'总明细 源文件后台下'!E:E,E544,'总明细 源文件后台下'!C:C,"Adjustment",'总明细 源文件后台下'!F:F,"FBA Inventory Reimbursement - Fee Correction")</f>
        <v>0</v>
      </c>
      <c r="AP544">
        <f>SUMIFS('总明细 源文件后台下'!W:W,'总明细 源文件后台下'!E:E,E544,'总明细 源文件后台下'!C:C,"Adjustment",'总明细 源文件后台下'!F:F,"FBA Inventory Reimbursement - General Adjustment")</f>
        <v>0</v>
      </c>
      <c r="AQ544">
        <f>SUMIFS('总明细 源文件后台下'!W:W,'总明细 源文件后台下'!E:E,E544,'总明细 源文件后台下'!C:C,"Adjustment",'总明细 源文件后台下'!F:F,"FBA Inventory Reimbursement - Lost:Inbound")</f>
        <v>0</v>
      </c>
      <c r="AR544">
        <f>SUMIFS('总明细 源文件后台下'!W:W,'总明细 源文件后台下'!E:E,E544,'总明细 源文件后台下'!C:C,"Adjustment",'总明细 源文件后台下'!F:F,"FBA Inventory Reimbursement - Lost:Warehouse")</f>
        <v>0</v>
      </c>
      <c r="AS544">
        <f>SUMIFS('总明细 源文件后台下'!W:W,'总明细 源文件后台下'!E:E,E544,'总明细 源文件后台下'!C:C,"Adjustment",'总明细 源文件后台下'!F:F,"Non-subscription Fee Adjustment")</f>
        <v>0</v>
      </c>
      <c r="AT544">
        <f>SUMIFS('总明细 源文件后台下'!W:W,'总明细 源文件后台下'!E:E,E544,'总明细 源文件后台下'!C:C,"Adjustment",'总明细 源文件后台下'!F:F,"FBA Inventory Placement Service Fee")</f>
        <v>0</v>
      </c>
      <c r="AV544">
        <f>SUMIF('FBA Customer Return Per Unit Fe'!B:B,E544,'FBA Customer Return Per Unit Fe'!C:C)</f>
        <v>0</v>
      </c>
      <c r="AX544">
        <f>(SUMIF('仓储费 源文件后台下'!C:C,E544,'仓储费 源文件后台下'!V:V))*-1</f>
        <v>-1.0855999999999999</v>
      </c>
      <c r="AZ544">
        <f>SUMIF('Disposal Fee销毁费用-160.95'!B:B,E544,'Disposal Fee销毁费用-160.95'!D:D)*-1</f>
        <v>0</v>
      </c>
      <c r="BC544">
        <f>IFERROR(VLOOKUP(F544,'优惠券-86.4'!F:I,4,0),0)</f>
        <v>-0.52500000000000002</v>
      </c>
      <c r="BD544">
        <f>IFERROR(VLOOKUP(F544,'早评-120'!E:H,4,0),0)</f>
        <v>0</v>
      </c>
      <c r="BF544">
        <f t="shared" si="64"/>
        <v>0.62940000000000396</v>
      </c>
      <c r="BG544">
        <f t="shared" si="65"/>
        <v>1.0495247623811972E-2</v>
      </c>
      <c r="BH544">
        <f t="shared" si="66"/>
        <v>4.0911000000000257</v>
      </c>
      <c r="BQ544" s="45">
        <f t="shared" si="67"/>
        <v>4.0911000000000257</v>
      </c>
      <c r="BR544">
        <f>SUMIFS('9月销毁明细'!D:D,'9月销毁明细'!A:A,E544,'9月销毁明细'!H:H,"Sellable")</f>
        <v>0</v>
      </c>
      <c r="BS544">
        <f>SUMIFS('9月销毁明细'!G:G,'9月销毁明细'!A:A,E544,'9月销毁明细'!H:H,"Sellable")</f>
        <v>0</v>
      </c>
      <c r="BT544">
        <f>SUMIFS('9月销毁明细'!D:D,'9月销毁明细'!A:A,E544,'9月销毁明细'!H:H,"Unsellable")</f>
        <v>0</v>
      </c>
      <c r="BU544">
        <f>SUMIFS('9月销毁明细'!G:G,'9月销毁明细'!A:A,E544,'9月销毁明细'!H:H,"Unsellable")</f>
        <v>0</v>
      </c>
      <c r="BW544">
        <f>IFERROR(I544*VLOOKUP(F544,'9.3成本表'!C:L,10,0),0)</f>
        <v>40.200000000000003</v>
      </c>
      <c r="BX544">
        <f t="shared" si="68"/>
        <v>39.78</v>
      </c>
      <c r="CC544" s="45">
        <f t="shared" si="69"/>
        <v>-75.888899999999978</v>
      </c>
      <c r="CD544" s="45">
        <f t="shared" si="70"/>
        <v>-0.19468426520952778</v>
      </c>
      <c r="CE544" s="45">
        <f t="shared" si="71"/>
        <v>-0.94884846211552853</v>
      </c>
    </row>
    <row r="545" spans="4:83" x14ac:dyDescent="0.25">
      <c r="D545" s="20" t="s">
        <v>1199</v>
      </c>
      <c r="E545" s="20" t="s">
        <v>1200</v>
      </c>
      <c r="F545" s="20">
        <v>4264</v>
      </c>
      <c r="G545">
        <v>539</v>
      </c>
      <c r="H545" s="20"/>
      <c r="I545">
        <f>SUMIFS('总明细 源文件后台下'!G:G,'总明细 源文件后台下'!E:E,E545,'总明细 源文件后台下'!C:C,"Order")</f>
        <v>2</v>
      </c>
      <c r="J545">
        <f>SUMIFS('总明细 源文件后台下'!M:M,'总明细 源文件后台下'!E:E,E545,'总明细 源文件后台下'!C:C,"Order")</f>
        <v>36.979999999999997</v>
      </c>
      <c r="K545">
        <f>SUMIFS('总明细 源文件后台下'!N:N,'总明细 源文件后台下'!E:E,E545,'总明细 源文件后台下'!C:C,"Order")</f>
        <v>6.98</v>
      </c>
      <c r="L545">
        <f>SUMIFS('总明细 源文件后台下'!O:O,'总明细 源文件后台下'!E:E,E545,'总明细 源文件后台下'!C:C,"Order")</f>
        <v>0</v>
      </c>
      <c r="M545">
        <f>SUMIFS('总明细 源文件后台下'!P:P,'总明细 源文件后台下'!E:E,E545,'总明细 源文件后台下'!C:C,"Order")</f>
        <v>-2.99</v>
      </c>
      <c r="N545">
        <f>SUMIFS('总明细 源文件后台下'!Q:Q,'总明细 源文件后台下'!E:E,E545,'总明细 源文件后台下'!C:C,"Order")</f>
        <v>0</v>
      </c>
      <c r="O545">
        <f>SUMIFS('总明细 源文件后台下'!R:R,'总明细 源文件后台下'!E:E,E545,'总明细 源文件后台下'!C:C,"Order")</f>
        <v>0</v>
      </c>
      <c r="P545">
        <f>SUMIFS('总明细 源文件后台下'!S:S,'总明细 源文件后台下'!E:E,E545,'总明细 源文件后台下'!C:C,"Order")</f>
        <v>-6.29</v>
      </c>
      <c r="Q545">
        <f>SUMIFS('总明细 源文件后台下'!T:T,'总明细 源文件后台下'!E:E,E545,'总明细 源文件后台下'!C:C,"Order")</f>
        <v>-11.35</v>
      </c>
      <c r="R545">
        <f>SUMIFS('总明细 源文件后台下'!U:U,'总明细 源文件后台下'!E:E,E545,'总明细 源文件后台下'!C:C,"Order")</f>
        <v>0</v>
      </c>
      <c r="S545">
        <f>SUMIFS('总明细 源文件后台下'!V:V,'总明细 源文件后台下'!E:E,E545,'总明细 源文件后台下'!C:C,"Order")</f>
        <v>0</v>
      </c>
      <c r="T545">
        <f>SUMIFS('总明细 源文件后台下'!W:W,'总明细 源文件后台下'!E:E,E545,'总明细 源文件后台下'!C:C,"Order")</f>
        <v>23.33</v>
      </c>
      <c r="U545">
        <f>SUMIFS('总明细 源文件后台下'!G:G,'总明细 源文件后台下'!E:E,E545,'总明细 源文件后台下'!C:C,"Refund")</f>
        <v>0</v>
      </c>
      <c r="V545">
        <f>SUMIFS('总明细 源文件后台下'!M:M,'总明细 源文件后台下'!E:E,E545,'总明细 源文件后台下'!C:C,"Refund")</f>
        <v>0</v>
      </c>
      <c r="W545">
        <f>SUMIFS('总明细 源文件后台下'!N:N,'总明细 源文件后台下'!E:E,E545,'总明细 源文件后台下'!C:C,"Refund")</f>
        <v>0</v>
      </c>
      <c r="X545">
        <f>SUMIFS('总明细 源文件后台下'!O:O,'总明细 源文件后台下'!E:E,E545,'总明细 源文件后台下'!C:C,"Refund")</f>
        <v>0</v>
      </c>
      <c r="Y545">
        <f>SUMIFS('总明细 源文件后台下'!P:P,'总明细 源文件后台下'!E:E,E545,'总明细 源文件后台下'!C:C,"Refund")</f>
        <v>0</v>
      </c>
      <c r="Z545">
        <f>SUMIFS('总明细 源文件后台下'!Q:Q,'总明细 源文件后台下'!E:E,E545,'总明细 源文件后台下'!C:C,"Refund")</f>
        <v>0</v>
      </c>
      <c r="AA545">
        <f>SUMIFS('总明细 源文件后台下'!R:R,'总明细 源文件后台下'!E:E,E545,'总明细 源文件后台下'!C:C,"Refund")</f>
        <v>0</v>
      </c>
      <c r="AB545">
        <f>SUMIFS('总明细 源文件后台下'!S:S,'总明细 源文件后台下'!E:E,E545,'总明细 源文件后台下'!C:C,"Refund")</f>
        <v>0</v>
      </c>
      <c r="AC545">
        <f>SUMIFS('总明细 源文件后台下'!T:T,'总明细 源文件后台下'!E:E,E545,'总明细 源文件后台下'!C:C,"Refund")</f>
        <v>0</v>
      </c>
      <c r="AD545">
        <f>SUMIFS('总明细 源文件后台下'!U:U,'总明细 源文件后台下'!E:E,E545,'总明细 源文件后台下'!C:C,"Refund")</f>
        <v>0</v>
      </c>
      <c r="AE545">
        <f>SUMIFS('总明细 源文件后台下'!V:V,'总明细 源文件后台下'!E:E,E545,'总明细 源文件后台下'!C:C,"Refund")</f>
        <v>0</v>
      </c>
      <c r="AF545">
        <f>SUMIFS('总明细 源文件后台下'!W:W,'总明细 源文件后台下'!E:E,E545,'总明细 源文件后台下'!C:C,"Refund")</f>
        <v>0</v>
      </c>
      <c r="AK545">
        <f>(SUMIF('广告费 源文件后台下'!G:G,E545,'广告费 源文件后台下'!M:M))*-1</f>
        <v>-40.76</v>
      </c>
      <c r="AL545">
        <f>SUMIFS('总明细 源文件后台下'!W:W,'总明细 源文件后台下'!E:E,E545,'总明细 源文件后台下'!C:C,"Adjustment",'总明细 源文件后台下'!F:F,"FBA Inventory Reimbursement - Customer Return")</f>
        <v>0</v>
      </c>
      <c r="AM545">
        <f>SUMIFS('总明细 源文件后台下'!W:W,'总明细 源文件后台下'!E:E,E545,'总明细 源文件后台下'!C:C,"Adjustment",'总明细 源文件后台下'!F:F,"FBA Inventory Reimbursement - Damaged:Warehouse")</f>
        <v>0</v>
      </c>
      <c r="AN545">
        <f>SUMIFS('总明细 源文件后台下'!W:W,'总明细 源文件后台下'!E:E,E545,'总明细 源文件后台下'!C:C,"Adjustment",'总明细 源文件后台下'!F:F,"FBA Inventory Reimbursement - Customer Service Issue")</f>
        <v>0</v>
      </c>
      <c r="AO545">
        <f>SUMIFS('总明细 源文件后台下'!W:W,'总明细 源文件后台下'!E:E,E545,'总明细 源文件后台下'!C:C,"Adjustment",'总明细 源文件后台下'!F:F,"FBA Inventory Reimbursement - Fee Correction")</f>
        <v>0</v>
      </c>
      <c r="AP545">
        <f>SUMIFS('总明细 源文件后台下'!W:W,'总明细 源文件后台下'!E:E,E545,'总明细 源文件后台下'!C:C,"Adjustment",'总明细 源文件后台下'!F:F,"FBA Inventory Reimbursement - General Adjustment")</f>
        <v>0</v>
      </c>
      <c r="AQ545">
        <f>SUMIFS('总明细 源文件后台下'!W:W,'总明细 源文件后台下'!E:E,E545,'总明细 源文件后台下'!C:C,"Adjustment",'总明细 源文件后台下'!F:F,"FBA Inventory Reimbursement - Lost:Inbound")</f>
        <v>0</v>
      </c>
      <c r="AR545">
        <f>SUMIFS('总明细 源文件后台下'!W:W,'总明细 源文件后台下'!E:E,E545,'总明细 源文件后台下'!C:C,"Adjustment",'总明细 源文件后台下'!F:F,"FBA Inventory Reimbursement - Lost:Warehouse")</f>
        <v>0</v>
      </c>
      <c r="AS545">
        <f>SUMIFS('总明细 源文件后台下'!W:W,'总明细 源文件后台下'!E:E,E545,'总明细 源文件后台下'!C:C,"Adjustment",'总明细 源文件后台下'!F:F,"Non-subscription Fee Adjustment")</f>
        <v>0</v>
      </c>
      <c r="AT545">
        <f>SUMIFS('总明细 源文件后台下'!W:W,'总明细 源文件后台下'!E:E,E545,'总明细 源文件后台下'!C:C,"Adjustment",'总明细 源文件后台下'!F:F,"FBA Inventory Placement Service Fee")</f>
        <v>0</v>
      </c>
      <c r="AV545">
        <f>SUMIF('FBA Customer Return Per Unit Fe'!B:B,E545,'FBA Customer Return Per Unit Fe'!C:C)</f>
        <v>0</v>
      </c>
      <c r="AX545">
        <f>(SUMIF('仓储费 源文件后台下'!C:C,E545,'仓储费 源文件后台下'!V:V))*-1</f>
        <v>-1.083</v>
      </c>
      <c r="AZ545">
        <f>SUMIF('Disposal Fee销毁费用-160.95'!B:B,E545,'Disposal Fee销毁费用-160.95'!D:D)*-1</f>
        <v>0</v>
      </c>
      <c r="BC545">
        <f>IFERROR(VLOOKUP(F545,'优惠券-86.4'!F:I,4,0),0)</f>
        <v>-0.52500000000000002</v>
      </c>
      <c r="BD545">
        <f>IFERROR(VLOOKUP(F545,'早评-120'!E:H,4,0),0)</f>
        <v>0</v>
      </c>
      <c r="BF545">
        <f t="shared" si="64"/>
        <v>-19.037999999999997</v>
      </c>
      <c r="BG545">
        <f t="shared" si="65"/>
        <v>-0.51481882098431575</v>
      </c>
      <c r="BH545">
        <f t="shared" si="66"/>
        <v>-123.74699999999999</v>
      </c>
      <c r="BQ545" s="45">
        <f t="shared" si="67"/>
        <v>-123.74699999999999</v>
      </c>
      <c r="BR545">
        <f>SUMIFS('9月销毁明细'!D:D,'9月销毁明细'!A:A,E545,'9月销毁明细'!H:H,"Sellable")</f>
        <v>0</v>
      </c>
      <c r="BS545">
        <f>SUMIFS('9月销毁明细'!G:G,'9月销毁明细'!A:A,E545,'9月销毁明细'!H:H,"Sellable")</f>
        <v>0</v>
      </c>
      <c r="BT545">
        <f>SUMIFS('9月销毁明细'!D:D,'9月销毁明细'!A:A,E545,'9月销毁明细'!H:H,"Unsellable")</f>
        <v>0</v>
      </c>
      <c r="BU545">
        <f>SUMIFS('9月销毁明细'!G:G,'9月销毁明细'!A:A,E545,'9月销毁明细'!H:H,"Unsellable")</f>
        <v>0</v>
      </c>
      <c r="BW545">
        <f>IFERROR(I545*VLOOKUP(F545,'9.3成本表'!C:L,10,0),0)</f>
        <v>26.8</v>
      </c>
      <c r="BX545">
        <f t="shared" si="68"/>
        <v>26.52</v>
      </c>
      <c r="CC545" s="45">
        <f t="shared" si="69"/>
        <v>-177.06700000000001</v>
      </c>
      <c r="CD545" s="45">
        <f t="shared" si="70"/>
        <v>-0.73664350792528199</v>
      </c>
      <c r="CE545" s="45">
        <f t="shared" si="71"/>
        <v>-3.320836459114779</v>
      </c>
    </row>
    <row r="546" spans="4:83" x14ac:dyDescent="0.25">
      <c r="D546" s="20" t="s">
        <v>1201</v>
      </c>
      <c r="E546" s="20" t="s">
        <v>1202</v>
      </c>
      <c r="F546" s="20">
        <v>4264</v>
      </c>
      <c r="G546">
        <v>540</v>
      </c>
      <c r="H546" s="20"/>
      <c r="I546">
        <f>SUMIFS('总明细 源文件后台下'!G:G,'总明细 源文件后台下'!E:E,E546,'总明细 源文件后台下'!C:C,"Order")</f>
        <v>1</v>
      </c>
      <c r="J546">
        <f>SUMIFS('总明细 源文件后台下'!M:M,'总明细 源文件后台下'!E:E,E546,'总明细 源文件后台下'!C:C,"Order")</f>
        <v>19.989999999999998</v>
      </c>
      <c r="K546">
        <f>SUMIFS('总明细 源文件后台下'!N:N,'总明细 源文件后台下'!E:E,E546,'总明细 源文件后台下'!C:C,"Order")</f>
        <v>0</v>
      </c>
      <c r="L546">
        <f>SUMIFS('总明细 源文件后台下'!O:O,'总明细 源文件后台下'!E:E,E546,'总明细 源文件后台下'!C:C,"Order")</f>
        <v>0</v>
      </c>
      <c r="M546">
        <f>SUMIFS('总明细 源文件后台下'!P:P,'总明细 源文件后台下'!E:E,E546,'总明细 源文件后台下'!C:C,"Order")</f>
        <v>-1</v>
      </c>
      <c r="N546">
        <f>SUMIFS('总明细 源文件后台下'!Q:Q,'总明细 源文件后台下'!E:E,E546,'总明细 源文件后台下'!C:C,"Order")</f>
        <v>1.33</v>
      </c>
      <c r="O546">
        <f>SUMIFS('总明细 源文件后台下'!R:R,'总明细 源文件后台下'!E:E,E546,'总明细 源文件后台下'!C:C,"Order")</f>
        <v>-1.33</v>
      </c>
      <c r="P546">
        <f>SUMIFS('总明细 源文件后台下'!S:S,'总明细 源文件后台下'!E:E,E546,'总明细 源文件后台下'!C:C,"Order")</f>
        <v>-3.23</v>
      </c>
      <c r="Q546">
        <f>SUMIFS('总明细 源文件后台下'!T:T,'总明细 源文件后台下'!E:E,E546,'总明细 源文件后台下'!C:C,"Order")</f>
        <v>-3.68</v>
      </c>
      <c r="R546">
        <f>SUMIFS('总明细 源文件后台下'!U:U,'总明细 源文件后台下'!E:E,E546,'总明细 源文件后台下'!C:C,"Order")</f>
        <v>0</v>
      </c>
      <c r="S546">
        <f>SUMIFS('总明细 源文件后台下'!V:V,'总明细 源文件后台下'!E:E,E546,'总明细 源文件后台下'!C:C,"Order")</f>
        <v>0</v>
      </c>
      <c r="T546">
        <f>SUMIFS('总明细 源文件后台下'!W:W,'总明细 源文件后台下'!E:E,E546,'总明细 源文件后台下'!C:C,"Order")</f>
        <v>12.08</v>
      </c>
      <c r="U546">
        <f>SUMIFS('总明细 源文件后台下'!G:G,'总明细 源文件后台下'!E:E,E546,'总明细 源文件后台下'!C:C,"Refund")</f>
        <v>0</v>
      </c>
      <c r="V546">
        <f>SUMIFS('总明细 源文件后台下'!M:M,'总明细 源文件后台下'!E:E,E546,'总明细 源文件后台下'!C:C,"Refund")</f>
        <v>0</v>
      </c>
      <c r="W546">
        <f>SUMIFS('总明细 源文件后台下'!N:N,'总明细 源文件后台下'!E:E,E546,'总明细 源文件后台下'!C:C,"Refund")</f>
        <v>0</v>
      </c>
      <c r="X546">
        <f>SUMIFS('总明细 源文件后台下'!O:O,'总明细 源文件后台下'!E:E,E546,'总明细 源文件后台下'!C:C,"Refund")</f>
        <v>0</v>
      </c>
      <c r="Y546">
        <f>SUMIFS('总明细 源文件后台下'!P:P,'总明细 源文件后台下'!E:E,E546,'总明细 源文件后台下'!C:C,"Refund")</f>
        <v>0</v>
      </c>
      <c r="Z546">
        <f>SUMIFS('总明细 源文件后台下'!Q:Q,'总明细 源文件后台下'!E:E,E546,'总明细 源文件后台下'!C:C,"Refund")</f>
        <v>0</v>
      </c>
      <c r="AA546">
        <f>SUMIFS('总明细 源文件后台下'!R:R,'总明细 源文件后台下'!E:E,E546,'总明细 源文件后台下'!C:C,"Refund")</f>
        <v>0</v>
      </c>
      <c r="AB546">
        <f>SUMIFS('总明细 源文件后台下'!S:S,'总明细 源文件后台下'!E:E,E546,'总明细 源文件后台下'!C:C,"Refund")</f>
        <v>0</v>
      </c>
      <c r="AC546">
        <f>SUMIFS('总明细 源文件后台下'!T:T,'总明细 源文件后台下'!E:E,E546,'总明细 源文件后台下'!C:C,"Refund")</f>
        <v>0</v>
      </c>
      <c r="AD546">
        <f>SUMIFS('总明细 源文件后台下'!U:U,'总明细 源文件后台下'!E:E,E546,'总明细 源文件后台下'!C:C,"Refund")</f>
        <v>0</v>
      </c>
      <c r="AE546">
        <f>SUMIFS('总明细 源文件后台下'!V:V,'总明细 源文件后台下'!E:E,E546,'总明细 源文件后台下'!C:C,"Refund")</f>
        <v>0</v>
      </c>
      <c r="AF546">
        <f>SUMIFS('总明细 源文件后台下'!W:W,'总明细 源文件后台下'!E:E,E546,'总明细 源文件后台下'!C:C,"Refund")</f>
        <v>0</v>
      </c>
      <c r="AK546">
        <f>(SUMIF('广告费 源文件后台下'!G:G,E546,'广告费 源文件后台下'!M:M))*-1</f>
        <v>-4.84</v>
      </c>
      <c r="AL546">
        <f>SUMIFS('总明细 源文件后台下'!W:W,'总明细 源文件后台下'!E:E,E546,'总明细 源文件后台下'!C:C,"Adjustment",'总明细 源文件后台下'!F:F,"FBA Inventory Reimbursement - Customer Return")</f>
        <v>0</v>
      </c>
      <c r="AM546">
        <f>SUMIFS('总明细 源文件后台下'!W:W,'总明细 源文件后台下'!E:E,E546,'总明细 源文件后台下'!C:C,"Adjustment",'总明细 源文件后台下'!F:F,"FBA Inventory Reimbursement - Damaged:Warehouse")</f>
        <v>0</v>
      </c>
      <c r="AN546">
        <f>SUMIFS('总明细 源文件后台下'!W:W,'总明细 源文件后台下'!E:E,E546,'总明细 源文件后台下'!C:C,"Adjustment",'总明细 源文件后台下'!F:F,"FBA Inventory Reimbursement - Customer Service Issue")</f>
        <v>11.08</v>
      </c>
      <c r="AO546">
        <f>SUMIFS('总明细 源文件后台下'!W:W,'总明细 源文件后台下'!E:E,E546,'总明细 源文件后台下'!C:C,"Adjustment",'总明细 源文件后台下'!F:F,"FBA Inventory Reimbursement - Fee Correction")</f>
        <v>0</v>
      </c>
      <c r="AP546">
        <f>SUMIFS('总明细 源文件后台下'!W:W,'总明细 源文件后台下'!E:E,E546,'总明细 源文件后台下'!C:C,"Adjustment",'总明细 源文件后台下'!F:F,"FBA Inventory Reimbursement - General Adjustment")</f>
        <v>0</v>
      </c>
      <c r="AQ546">
        <f>SUMIFS('总明细 源文件后台下'!W:W,'总明细 源文件后台下'!E:E,E546,'总明细 源文件后台下'!C:C,"Adjustment",'总明细 源文件后台下'!F:F,"FBA Inventory Reimbursement - Lost:Inbound")</f>
        <v>0</v>
      </c>
      <c r="AR546">
        <f>SUMIFS('总明细 源文件后台下'!W:W,'总明细 源文件后台下'!E:E,E546,'总明细 源文件后台下'!C:C,"Adjustment",'总明细 源文件后台下'!F:F,"FBA Inventory Reimbursement - Lost:Warehouse")</f>
        <v>0</v>
      </c>
      <c r="AS546">
        <f>SUMIFS('总明细 源文件后台下'!W:W,'总明细 源文件后台下'!E:E,E546,'总明细 源文件后台下'!C:C,"Adjustment",'总明细 源文件后台下'!F:F,"Non-subscription Fee Adjustment")</f>
        <v>0</v>
      </c>
      <c r="AT546">
        <f>SUMIFS('总明细 源文件后台下'!W:W,'总明细 源文件后台下'!E:E,E546,'总明细 源文件后台下'!C:C,"Adjustment",'总明细 源文件后台下'!F:F,"FBA Inventory Placement Service Fee")</f>
        <v>0</v>
      </c>
      <c r="AV546">
        <f>SUMIF('FBA Customer Return Per Unit Fe'!B:B,E546,'FBA Customer Return Per Unit Fe'!C:C)</f>
        <v>0</v>
      </c>
      <c r="AX546">
        <f>(SUMIF('仓储费 源文件后台下'!C:C,E546,'仓储费 源文件后台下'!V:V))*-1</f>
        <v>-1.0801000000000001</v>
      </c>
      <c r="AZ546">
        <f>SUMIF('Disposal Fee销毁费用-160.95'!B:B,E546,'Disposal Fee销毁费用-160.95'!D:D)*-1</f>
        <v>0</v>
      </c>
      <c r="BC546">
        <f>IFERROR(VLOOKUP(F546,'优惠券-86.4'!F:I,4,0),0)</f>
        <v>-0.52500000000000002</v>
      </c>
      <c r="BD546">
        <f>IFERROR(VLOOKUP(F546,'早评-120'!E:H,4,0),0)</f>
        <v>0</v>
      </c>
      <c r="BF546">
        <f t="shared" si="64"/>
        <v>16.7149</v>
      </c>
      <c r="BG546">
        <f t="shared" si="65"/>
        <v>0.83616308154077046</v>
      </c>
      <c r="BH546">
        <f t="shared" si="66"/>
        <v>108.64685</v>
      </c>
      <c r="BQ546" s="45">
        <f t="shared" si="67"/>
        <v>108.64685</v>
      </c>
      <c r="BR546">
        <f>SUMIFS('9月销毁明细'!D:D,'9月销毁明细'!A:A,E546,'9月销毁明细'!H:H,"Sellable")</f>
        <v>0</v>
      </c>
      <c r="BS546">
        <f>SUMIFS('9月销毁明细'!G:G,'9月销毁明细'!A:A,E546,'9月销毁明细'!H:H,"Sellable")</f>
        <v>0</v>
      </c>
      <c r="BT546">
        <f>SUMIFS('9月销毁明细'!D:D,'9月销毁明细'!A:A,E546,'9月销毁明细'!H:H,"Unsellable")</f>
        <v>0</v>
      </c>
      <c r="BU546">
        <f>SUMIFS('9月销毁明细'!G:G,'9月销毁明细'!A:A,E546,'9月销毁明细'!H:H,"Unsellable")</f>
        <v>0</v>
      </c>
      <c r="BW546">
        <f>IFERROR(I546*VLOOKUP(F546,'9.3成本表'!C:L,10,0),0)</f>
        <v>13.4</v>
      </c>
      <c r="BX546">
        <f t="shared" si="68"/>
        <v>13.26</v>
      </c>
      <c r="CC546" s="45">
        <f t="shared" si="69"/>
        <v>81.98684999999999</v>
      </c>
      <c r="CD546" s="45">
        <f t="shared" si="70"/>
        <v>0.63098356870743055</v>
      </c>
      <c r="CE546" s="45">
        <f t="shared" si="71"/>
        <v>3.0752756939234804</v>
      </c>
    </row>
    <row r="547" spans="4:83" x14ac:dyDescent="0.25">
      <c r="D547" s="20" t="s">
        <v>1203</v>
      </c>
      <c r="E547" s="20" t="s">
        <v>1204</v>
      </c>
      <c r="F547" s="20">
        <v>4264</v>
      </c>
      <c r="G547">
        <v>541</v>
      </c>
      <c r="H547" s="20"/>
      <c r="I547">
        <f>SUMIFS('总明细 源文件后台下'!G:G,'总明细 源文件后台下'!E:E,E547,'总明细 源文件后台下'!C:C,"Order")</f>
        <v>1</v>
      </c>
      <c r="J547">
        <f>SUMIFS('总明细 源文件后台下'!M:M,'总明细 源文件后台下'!E:E,E547,'总明细 源文件后台下'!C:C,"Order")</f>
        <v>19.989999999999998</v>
      </c>
      <c r="K547">
        <f>SUMIFS('总明细 源文件后台下'!N:N,'总明细 源文件后台下'!E:E,E547,'总明细 源文件后台下'!C:C,"Order")</f>
        <v>0</v>
      </c>
      <c r="L547">
        <f>SUMIFS('总明细 源文件后台下'!O:O,'总明细 源文件后台下'!E:E,E547,'总明细 源文件后台下'!C:C,"Order")</f>
        <v>0</v>
      </c>
      <c r="M547">
        <f>SUMIFS('总明细 源文件后台下'!P:P,'总明细 源文件后台下'!E:E,E547,'总明细 源文件后台下'!C:C,"Order")</f>
        <v>-1</v>
      </c>
      <c r="N547">
        <f>SUMIFS('总明细 源文件后台下'!Q:Q,'总明细 源文件后台下'!E:E,E547,'总明细 源文件后台下'!C:C,"Order")</f>
        <v>0</v>
      </c>
      <c r="O547">
        <f>SUMIFS('总明细 源文件后台下'!R:R,'总明细 源文件后台下'!E:E,E547,'总明细 源文件后台下'!C:C,"Order")</f>
        <v>0</v>
      </c>
      <c r="P547">
        <f>SUMIFS('总明细 源文件后台下'!S:S,'总明细 源文件后台下'!E:E,E547,'总明细 源文件后台下'!C:C,"Order")</f>
        <v>-3.23</v>
      </c>
      <c r="Q547">
        <f>SUMIFS('总明细 源文件后台下'!T:T,'总明细 源文件后台下'!E:E,E547,'总明细 源文件后台下'!C:C,"Order")</f>
        <v>-3.68</v>
      </c>
      <c r="R547">
        <f>SUMIFS('总明细 源文件后台下'!U:U,'总明细 源文件后台下'!E:E,E547,'总明细 源文件后台下'!C:C,"Order")</f>
        <v>0</v>
      </c>
      <c r="S547">
        <f>SUMIFS('总明细 源文件后台下'!V:V,'总明细 源文件后台下'!E:E,E547,'总明细 源文件后台下'!C:C,"Order")</f>
        <v>0</v>
      </c>
      <c r="T547">
        <f>SUMIFS('总明细 源文件后台下'!W:W,'总明细 源文件后台下'!E:E,E547,'总明细 源文件后台下'!C:C,"Order")</f>
        <v>12.08</v>
      </c>
      <c r="U547">
        <f>SUMIFS('总明细 源文件后台下'!G:G,'总明细 源文件后台下'!E:E,E547,'总明细 源文件后台下'!C:C,"Refund")</f>
        <v>0</v>
      </c>
      <c r="V547">
        <f>SUMIFS('总明细 源文件后台下'!M:M,'总明细 源文件后台下'!E:E,E547,'总明细 源文件后台下'!C:C,"Refund")</f>
        <v>0</v>
      </c>
      <c r="W547">
        <f>SUMIFS('总明细 源文件后台下'!N:N,'总明细 源文件后台下'!E:E,E547,'总明细 源文件后台下'!C:C,"Refund")</f>
        <v>0</v>
      </c>
      <c r="X547">
        <f>SUMIFS('总明细 源文件后台下'!O:O,'总明细 源文件后台下'!E:E,E547,'总明细 源文件后台下'!C:C,"Refund")</f>
        <v>0</v>
      </c>
      <c r="Y547">
        <f>SUMIFS('总明细 源文件后台下'!P:P,'总明细 源文件后台下'!E:E,E547,'总明细 源文件后台下'!C:C,"Refund")</f>
        <v>0</v>
      </c>
      <c r="Z547">
        <f>SUMIFS('总明细 源文件后台下'!Q:Q,'总明细 源文件后台下'!E:E,E547,'总明细 源文件后台下'!C:C,"Refund")</f>
        <v>0</v>
      </c>
      <c r="AA547">
        <f>SUMIFS('总明细 源文件后台下'!R:R,'总明细 源文件后台下'!E:E,E547,'总明细 源文件后台下'!C:C,"Refund")</f>
        <v>0</v>
      </c>
      <c r="AB547">
        <f>SUMIFS('总明细 源文件后台下'!S:S,'总明细 源文件后台下'!E:E,E547,'总明细 源文件后台下'!C:C,"Refund")</f>
        <v>0</v>
      </c>
      <c r="AC547">
        <f>SUMIFS('总明细 源文件后台下'!T:T,'总明细 源文件后台下'!E:E,E547,'总明细 源文件后台下'!C:C,"Refund")</f>
        <v>0</v>
      </c>
      <c r="AD547">
        <f>SUMIFS('总明细 源文件后台下'!U:U,'总明细 源文件后台下'!E:E,E547,'总明细 源文件后台下'!C:C,"Refund")</f>
        <v>0</v>
      </c>
      <c r="AE547">
        <f>SUMIFS('总明细 源文件后台下'!V:V,'总明细 源文件后台下'!E:E,E547,'总明细 源文件后台下'!C:C,"Refund")</f>
        <v>0</v>
      </c>
      <c r="AF547">
        <f>SUMIFS('总明细 源文件后台下'!W:W,'总明细 源文件后台下'!E:E,E547,'总明细 源文件后台下'!C:C,"Refund")</f>
        <v>0</v>
      </c>
      <c r="AK547">
        <f>(SUMIF('广告费 源文件后台下'!G:G,E547,'广告费 源文件后台下'!M:M))*-1</f>
        <v>-0.81</v>
      </c>
      <c r="AL547">
        <f>SUMIFS('总明细 源文件后台下'!W:W,'总明细 源文件后台下'!E:E,E547,'总明细 源文件后台下'!C:C,"Adjustment",'总明细 源文件后台下'!F:F,"FBA Inventory Reimbursement - Customer Return")</f>
        <v>0</v>
      </c>
      <c r="AM547">
        <f>SUMIFS('总明细 源文件后台下'!W:W,'总明细 源文件后台下'!E:E,E547,'总明细 源文件后台下'!C:C,"Adjustment",'总明细 源文件后台下'!F:F,"FBA Inventory Reimbursement - Damaged:Warehouse")</f>
        <v>0</v>
      </c>
      <c r="AN547">
        <f>SUMIFS('总明细 源文件后台下'!W:W,'总明细 源文件后台下'!E:E,E547,'总明细 源文件后台下'!C:C,"Adjustment",'总明细 源文件后台下'!F:F,"FBA Inventory Reimbursement - Customer Service Issue")</f>
        <v>0</v>
      </c>
      <c r="AO547">
        <f>SUMIFS('总明细 源文件后台下'!W:W,'总明细 源文件后台下'!E:E,E547,'总明细 源文件后台下'!C:C,"Adjustment",'总明细 源文件后台下'!F:F,"FBA Inventory Reimbursement - Fee Correction")</f>
        <v>0</v>
      </c>
      <c r="AP547">
        <f>SUMIFS('总明细 源文件后台下'!W:W,'总明细 源文件后台下'!E:E,E547,'总明细 源文件后台下'!C:C,"Adjustment",'总明细 源文件后台下'!F:F,"FBA Inventory Reimbursement - General Adjustment")</f>
        <v>0</v>
      </c>
      <c r="AQ547">
        <f>SUMIFS('总明细 源文件后台下'!W:W,'总明细 源文件后台下'!E:E,E547,'总明细 源文件后台下'!C:C,"Adjustment",'总明细 源文件后台下'!F:F,"FBA Inventory Reimbursement - Lost:Inbound")</f>
        <v>0</v>
      </c>
      <c r="AR547">
        <f>SUMIFS('总明细 源文件后台下'!W:W,'总明细 源文件后台下'!E:E,E547,'总明细 源文件后台下'!C:C,"Adjustment",'总明细 源文件后台下'!F:F,"FBA Inventory Reimbursement - Lost:Warehouse")</f>
        <v>0</v>
      </c>
      <c r="AS547">
        <f>SUMIFS('总明细 源文件后台下'!W:W,'总明细 源文件后台下'!E:E,E547,'总明细 源文件后台下'!C:C,"Adjustment",'总明细 源文件后台下'!F:F,"Non-subscription Fee Adjustment")</f>
        <v>0</v>
      </c>
      <c r="AT547">
        <f>SUMIFS('总明细 源文件后台下'!W:W,'总明细 源文件后台下'!E:E,E547,'总明细 源文件后台下'!C:C,"Adjustment",'总明细 源文件后台下'!F:F,"FBA Inventory Placement Service Fee")</f>
        <v>0</v>
      </c>
      <c r="AV547">
        <f>SUMIF('FBA Customer Return Per Unit Fe'!B:B,E547,'FBA Customer Return Per Unit Fe'!C:C)</f>
        <v>0</v>
      </c>
      <c r="AX547">
        <f>(SUMIF('仓储费 源文件后台下'!C:C,E547,'仓储费 源文件后台下'!V:V))*-1</f>
        <v>-0.86290000000000011</v>
      </c>
      <c r="AZ547">
        <f>SUMIF('Disposal Fee销毁费用-160.95'!B:B,E547,'Disposal Fee销毁费用-160.95'!D:D)*-1</f>
        <v>0</v>
      </c>
      <c r="BC547">
        <f>IFERROR(VLOOKUP(F547,'优惠券-86.4'!F:I,4,0),0)</f>
        <v>-0.52500000000000002</v>
      </c>
      <c r="BD547">
        <f>IFERROR(VLOOKUP(F547,'早评-120'!E:H,4,0),0)</f>
        <v>0</v>
      </c>
      <c r="BF547">
        <f t="shared" si="64"/>
        <v>9.8820999999999994</v>
      </c>
      <c r="BG547">
        <f t="shared" si="65"/>
        <v>0.49435217608804405</v>
      </c>
      <c r="BH547">
        <f t="shared" si="66"/>
        <v>64.233649999999997</v>
      </c>
      <c r="BQ547" s="45">
        <f t="shared" si="67"/>
        <v>64.233649999999997</v>
      </c>
      <c r="BR547">
        <f>SUMIFS('9月销毁明细'!D:D,'9月销毁明细'!A:A,E547,'9月销毁明细'!H:H,"Sellable")</f>
        <v>0</v>
      </c>
      <c r="BS547">
        <f>SUMIFS('9月销毁明细'!G:G,'9月销毁明细'!A:A,E547,'9月销毁明细'!H:H,"Sellable")</f>
        <v>0</v>
      </c>
      <c r="BT547">
        <f>SUMIFS('9月销毁明细'!D:D,'9月销毁明细'!A:A,E547,'9月销毁明细'!H:H,"Unsellable")</f>
        <v>0</v>
      </c>
      <c r="BU547">
        <f>SUMIFS('9月销毁明细'!G:G,'9月销毁明细'!A:A,E547,'9月销毁明细'!H:H,"Unsellable")</f>
        <v>0</v>
      </c>
      <c r="BW547">
        <f>IFERROR(I547*VLOOKUP(F547,'9.3成本表'!C:L,10,0),0)</f>
        <v>13.4</v>
      </c>
      <c r="BX547">
        <f t="shared" si="68"/>
        <v>13.26</v>
      </c>
      <c r="CC547" s="45">
        <f t="shared" si="69"/>
        <v>37.573650000000001</v>
      </c>
      <c r="CD547" s="45">
        <f t="shared" si="70"/>
        <v>0.28917266325470425</v>
      </c>
      <c r="CE547" s="45">
        <f t="shared" si="71"/>
        <v>1.4093642160540136</v>
      </c>
    </row>
    <row r="548" spans="4:83" x14ac:dyDescent="0.25">
      <c r="D548" s="20" t="s">
        <v>1205</v>
      </c>
      <c r="E548" s="20" t="s">
        <v>1206</v>
      </c>
      <c r="F548" s="20">
        <v>4264</v>
      </c>
      <c r="G548">
        <v>542</v>
      </c>
      <c r="H548" s="20"/>
      <c r="I548">
        <f>SUMIFS('总明细 源文件后台下'!G:G,'总明细 源文件后台下'!E:E,E548,'总明细 源文件后台下'!C:C,"Order")</f>
        <v>1</v>
      </c>
      <c r="J548">
        <f>SUMIFS('总明细 源文件后台下'!M:M,'总明细 源文件后台下'!E:E,E548,'总明细 源文件后台下'!C:C,"Order")</f>
        <v>19.989999999999998</v>
      </c>
      <c r="K548">
        <f>SUMIFS('总明细 源文件后台下'!N:N,'总明细 源文件后台下'!E:E,E548,'总明细 源文件后台下'!C:C,"Order")</f>
        <v>0</v>
      </c>
      <c r="L548">
        <f>SUMIFS('总明细 源文件后台下'!O:O,'总明细 源文件后台下'!E:E,E548,'总明细 源文件后台下'!C:C,"Order")</f>
        <v>0</v>
      </c>
      <c r="M548">
        <f>SUMIFS('总明细 源文件后台下'!P:P,'总明细 源文件后台下'!E:E,E548,'总明细 源文件后台下'!C:C,"Order")</f>
        <v>-1</v>
      </c>
      <c r="N548">
        <f>SUMIFS('总明细 源文件后台下'!Q:Q,'总明细 源文件后台下'!E:E,E548,'总明细 源文件后台下'!C:C,"Order")</f>
        <v>0</v>
      </c>
      <c r="O548">
        <f>SUMIFS('总明细 源文件后台下'!R:R,'总明细 源文件后台下'!E:E,E548,'总明细 源文件后台下'!C:C,"Order")</f>
        <v>0</v>
      </c>
      <c r="P548">
        <f>SUMIFS('总明细 源文件后台下'!S:S,'总明细 源文件后台下'!E:E,E548,'总明细 源文件后台下'!C:C,"Order")</f>
        <v>-3.23</v>
      </c>
      <c r="Q548">
        <f>SUMIFS('总明细 源文件后台下'!T:T,'总明细 源文件后台下'!E:E,E548,'总明细 源文件后台下'!C:C,"Order")</f>
        <v>-3.68</v>
      </c>
      <c r="R548">
        <f>SUMIFS('总明细 源文件后台下'!U:U,'总明细 源文件后台下'!E:E,E548,'总明细 源文件后台下'!C:C,"Order")</f>
        <v>0</v>
      </c>
      <c r="S548">
        <f>SUMIFS('总明细 源文件后台下'!V:V,'总明细 源文件后台下'!E:E,E548,'总明细 源文件后台下'!C:C,"Order")</f>
        <v>0</v>
      </c>
      <c r="T548">
        <f>SUMIFS('总明细 源文件后台下'!W:W,'总明细 源文件后台下'!E:E,E548,'总明细 源文件后台下'!C:C,"Order")</f>
        <v>12.08</v>
      </c>
      <c r="U548">
        <f>SUMIFS('总明细 源文件后台下'!G:G,'总明细 源文件后台下'!E:E,E548,'总明细 源文件后台下'!C:C,"Refund")</f>
        <v>0</v>
      </c>
      <c r="V548">
        <f>SUMIFS('总明细 源文件后台下'!M:M,'总明细 源文件后台下'!E:E,E548,'总明细 源文件后台下'!C:C,"Refund")</f>
        <v>0</v>
      </c>
      <c r="W548">
        <f>SUMIFS('总明细 源文件后台下'!N:N,'总明细 源文件后台下'!E:E,E548,'总明细 源文件后台下'!C:C,"Refund")</f>
        <v>0</v>
      </c>
      <c r="X548">
        <f>SUMIFS('总明细 源文件后台下'!O:O,'总明细 源文件后台下'!E:E,E548,'总明细 源文件后台下'!C:C,"Refund")</f>
        <v>0</v>
      </c>
      <c r="Y548">
        <f>SUMIFS('总明细 源文件后台下'!P:P,'总明细 源文件后台下'!E:E,E548,'总明细 源文件后台下'!C:C,"Refund")</f>
        <v>0</v>
      </c>
      <c r="Z548">
        <f>SUMIFS('总明细 源文件后台下'!Q:Q,'总明细 源文件后台下'!E:E,E548,'总明细 源文件后台下'!C:C,"Refund")</f>
        <v>0</v>
      </c>
      <c r="AA548">
        <f>SUMIFS('总明细 源文件后台下'!R:R,'总明细 源文件后台下'!E:E,E548,'总明细 源文件后台下'!C:C,"Refund")</f>
        <v>0</v>
      </c>
      <c r="AB548">
        <f>SUMIFS('总明细 源文件后台下'!S:S,'总明细 源文件后台下'!E:E,E548,'总明细 源文件后台下'!C:C,"Refund")</f>
        <v>0</v>
      </c>
      <c r="AC548">
        <f>SUMIFS('总明细 源文件后台下'!T:T,'总明细 源文件后台下'!E:E,E548,'总明细 源文件后台下'!C:C,"Refund")</f>
        <v>0</v>
      </c>
      <c r="AD548">
        <f>SUMIFS('总明细 源文件后台下'!U:U,'总明细 源文件后台下'!E:E,E548,'总明细 源文件后台下'!C:C,"Refund")</f>
        <v>0</v>
      </c>
      <c r="AE548">
        <f>SUMIFS('总明细 源文件后台下'!V:V,'总明细 源文件后台下'!E:E,E548,'总明细 源文件后台下'!C:C,"Refund")</f>
        <v>0</v>
      </c>
      <c r="AF548">
        <f>SUMIFS('总明细 源文件后台下'!W:W,'总明细 源文件后台下'!E:E,E548,'总明细 源文件后台下'!C:C,"Refund")</f>
        <v>0</v>
      </c>
      <c r="AK548">
        <f>(SUMIF('广告费 源文件后台下'!G:G,E548,'广告费 源文件后台下'!M:M))*-1</f>
        <v>-8.2200000000000006</v>
      </c>
      <c r="AL548">
        <f>SUMIFS('总明细 源文件后台下'!W:W,'总明细 源文件后台下'!E:E,E548,'总明细 源文件后台下'!C:C,"Adjustment",'总明细 源文件后台下'!F:F,"FBA Inventory Reimbursement - Customer Return")</f>
        <v>0</v>
      </c>
      <c r="AM548">
        <f>SUMIFS('总明细 源文件后台下'!W:W,'总明细 源文件后台下'!E:E,E548,'总明细 源文件后台下'!C:C,"Adjustment",'总明细 源文件后台下'!F:F,"FBA Inventory Reimbursement - Damaged:Warehouse")</f>
        <v>0</v>
      </c>
      <c r="AN548">
        <f>SUMIFS('总明细 源文件后台下'!W:W,'总明细 源文件后台下'!E:E,E548,'总明细 源文件后台下'!C:C,"Adjustment",'总明细 源文件后台下'!F:F,"FBA Inventory Reimbursement - Customer Service Issue")</f>
        <v>0</v>
      </c>
      <c r="AO548">
        <f>SUMIFS('总明细 源文件后台下'!W:W,'总明细 源文件后台下'!E:E,E548,'总明细 源文件后台下'!C:C,"Adjustment",'总明细 源文件后台下'!F:F,"FBA Inventory Reimbursement - Fee Correction")</f>
        <v>0</v>
      </c>
      <c r="AP548">
        <f>SUMIFS('总明细 源文件后台下'!W:W,'总明细 源文件后台下'!E:E,E548,'总明细 源文件后台下'!C:C,"Adjustment",'总明细 源文件后台下'!F:F,"FBA Inventory Reimbursement - General Adjustment")</f>
        <v>0</v>
      </c>
      <c r="AQ548">
        <f>SUMIFS('总明细 源文件后台下'!W:W,'总明细 源文件后台下'!E:E,E548,'总明细 源文件后台下'!C:C,"Adjustment",'总明细 源文件后台下'!F:F,"FBA Inventory Reimbursement - Lost:Inbound")</f>
        <v>0</v>
      </c>
      <c r="AR548">
        <f>SUMIFS('总明细 源文件后台下'!W:W,'总明细 源文件后台下'!E:E,E548,'总明细 源文件后台下'!C:C,"Adjustment",'总明细 源文件后台下'!F:F,"FBA Inventory Reimbursement - Lost:Warehouse")</f>
        <v>0</v>
      </c>
      <c r="AS548">
        <f>SUMIFS('总明细 源文件后台下'!W:W,'总明细 源文件后台下'!E:E,E548,'总明细 源文件后台下'!C:C,"Adjustment",'总明细 源文件后台下'!F:F,"Non-subscription Fee Adjustment")</f>
        <v>0</v>
      </c>
      <c r="AT548">
        <f>SUMIFS('总明细 源文件后台下'!W:W,'总明细 源文件后台下'!E:E,E548,'总明细 源文件后台下'!C:C,"Adjustment",'总明细 源文件后台下'!F:F,"FBA Inventory Placement Service Fee")</f>
        <v>0</v>
      </c>
      <c r="AV548">
        <f>SUMIF('FBA Customer Return Per Unit Fe'!B:B,E548,'FBA Customer Return Per Unit Fe'!C:C)</f>
        <v>0</v>
      </c>
      <c r="AX548">
        <f>(SUMIF('仓储费 源文件后台下'!C:C,E548,'仓储费 源文件后台下'!V:V))*-1</f>
        <v>-0.88220000000000021</v>
      </c>
      <c r="AZ548">
        <f>SUMIF('Disposal Fee销毁费用-160.95'!B:B,E548,'Disposal Fee销毁费用-160.95'!D:D)*-1</f>
        <v>0</v>
      </c>
      <c r="BC548">
        <f>IFERROR(VLOOKUP(F548,'优惠券-86.4'!F:I,4,0),0)</f>
        <v>-0.52500000000000002</v>
      </c>
      <c r="BD548">
        <f>IFERROR(VLOOKUP(F548,'早评-120'!E:H,4,0),0)</f>
        <v>0</v>
      </c>
      <c r="BF548">
        <f t="shared" si="64"/>
        <v>2.4527999999999981</v>
      </c>
      <c r="BG548">
        <f t="shared" si="65"/>
        <v>0.12270135067533758</v>
      </c>
      <c r="BH548">
        <f t="shared" si="66"/>
        <v>15.943199999999987</v>
      </c>
      <c r="BQ548" s="45">
        <f t="shared" si="67"/>
        <v>15.943199999999987</v>
      </c>
      <c r="BR548">
        <f>SUMIFS('9月销毁明细'!D:D,'9月销毁明细'!A:A,E548,'9月销毁明细'!H:H,"Sellable")</f>
        <v>0</v>
      </c>
      <c r="BS548">
        <f>SUMIFS('9月销毁明细'!G:G,'9月销毁明细'!A:A,E548,'9月销毁明细'!H:H,"Sellable")</f>
        <v>0</v>
      </c>
      <c r="BT548">
        <f>SUMIFS('9月销毁明细'!D:D,'9月销毁明细'!A:A,E548,'9月销毁明细'!H:H,"Unsellable")</f>
        <v>0</v>
      </c>
      <c r="BU548">
        <f>SUMIFS('9月销毁明细'!G:G,'9月销毁明细'!A:A,E548,'9月销毁明细'!H:H,"Unsellable")</f>
        <v>0</v>
      </c>
      <c r="BW548">
        <f>IFERROR(I548*VLOOKUP(F548,'9.3成本表'!C:L,10,0),0)</f>
        <v>13.4</v>
      </c>
      <c r="BX548">
        <f t="shared" si="68"/>
        <v>13.26</v>
      </c>
      <c r="CC548" s="45">
        <f t="shared" si="69"/>
        <v>-10.716800000000013</v>
      </c>
      <c r="CD548" s="45">
        <f t="shared" si="70"/>
        <v>-8.2478162158002175E-2</v>
      </c>
      <c r="CE548" s="45">
        <f t="shared" si="71"/>
        <v>-0.40198049512378142</v>
      </c>
    </row>
    <row r="549" spans="4:83" x14ac:dyDescent="0.25">
      <c r="D549" s="20" t="s">
        <v>1207</v>
      </c>
      <c r="E549" s="20" t="s">
        <v>1208</v>
      </c>
      <c r="F549" s="20">
        <v>4264</v>
      </c>
      <c r="G549">
        <v>543</v>
      </c>
      <c r="H549" s="20"/>
      <c r="I549">
        <f>SUMIFS('总明细 源文件后台下'!G:G,'总明细 源文件后台下'!E:E,E549,'总明细 源文件后台下'!C:C,"Order")</f>
        <v>4</v>
      </c>
      <c r="J549">
        <f>SUMIFS('总明细 源文件后台下'!M:M,'总明细 源文件后台下'!E:E,E549,'总明细 源文件后台下'!C:C,"Order")</f>
        <v>79.959999999999994</v>
      </c>
      <c r="K549">
        <f>SUMIFS('总明细 源文件后台下'!N:N,'总明细 源文件后台下'!E:E,E549,'总明细 源文件后台下'!C:C,"Order")</f>
        <v>0</v>
      </c>
      <c r="L549">
        <f>SUMIFS('总明细 源文件后台下'!O:O,'总明细 源文件后台下'!E:E,E549,'总明细 源文件后台下'!C:C,"Order")</f>
        <v>0</v>
      </c>
      <c r="M549">
        <f>SUMIFS('总明细 源文件后台下'!P:P,'总明细 源文件后台下'!E:E,E549,'总明细 源文件后台下'!C:C,"Order")</f>
        <v>-2</v>
      </c>
      <c r="N549">
        <f>SUMIFS('总明细 源文件后台下'!Q:Q,'总明细 源文件后台下'!E:E,E549,'总明细 源文件后台下'!C:C,"Order")</f>
        <v>2.95</v>
      </c>
      <c r="O549">
        <f>SUMIFS('总明细 源文件后台下'!R:R,'总明细 源文件后台下'!E:E,E549,'总明细 源文件后台下'!C:C,"Order")</f>
        <v>-2.95</v>
      </c>
      <c r="P549">
        <f>SUMIFS('总明细 源文件后台下'!S:S,'总明细 源文件后台下'!E:E,E549,'总明细 源文件后台下'!C:C,"Order")</f>
        <v>-13.26</v>
      </c>
      <c r="Q549">
        <f>SUMIFS('总明细 源文件后台下'!T:T,'总明细 源文件后台下'!E:E,E549,'总明细 源文件后台下'!C:C,"Order")</f>
        <v>-14.72</v>
      </c>
      <c r="R549">
        <f>SUMIFS('总明细 源文件后台下'!U:U,'总明细 源文件后台下'!E:E,E549,'总明细 源文件后台下'!C:C,"Order")</f>
        <v>0</v>
      </c>
      <c r="S549">
        <f>SUMIFS('总明细 源文件后台下'!V:V,'总明细 源文件后台下'!E:E,E549,'总明细 源文件后台下'!C:C,"Order")</f>
        <v>0</v>
      </c>
      <c r="T549">
        <f>SUMIFS('总明细 源文件后台下'!W:W,'总明细 源文件后台下'!E:E,E549,'总明细 源文件后台下'!C:C,"Order")</f>
        <v>49.980000000000004</v>
      </c>
      <c r="U549">
        <f>SUMIFS('总明细 源文件后台下'!G:G,'总明细 源文件后台下'!E:E,E549,'总明细 源文件后台下'!C:C,"Refund")</f>
        <v>1</v>
      </c>
      <c r="V549">
        <f>SUMIFS('总明细 源文件后台下'!M:M,'总明细 源文件后台下'!E:E,E549,'总明细 源文件后台下'!C:C,"Refund")</f>
        <v>-19.989999999999998</v>
      </c>
      <c r="W549">
        <f>SUMIFS('总明细 源文件后台下'!N:N,'总明细 源文件后台下'!E:E,E549,'总明细 源文件后台下'!C:C,"Refund")</f>
        <v>0</v>
      </c>
      <c r="X549">
        <f>SUMIFS('总明细 源文件后台下'!O:O,'总明细 源文件后台下'!E:E,E549,'总明细 源文件后台下'!C:C,"Refund")</f>
        <v>0</v>
      </c>
      <c r="Y549">
        <f>SUMIFS('总明细 源文件后台下'!P:P,'总明细 源文件后台下'!E:E,E549,'总明细 源文件后台下'!C:C,"Refund")</f>
        <v>1</v>
      </c>
      <c r="Z549">
        <f>SUMIFS('总明细 源文件后台下'!Q:Q,'总明细 源文件后台下'!E:E,E549,'总明细 源文件后台下'!C:C,"Refund")</f>
        <v>0</v>
      </c>
      <c r="AA549">
        <f>SUMIFS('总明细 源文件后台下'!R:R,'总明细 源文件后台下'!E:E,E549,'总明细 源文件后台下'!C:C,"Refund")</f>
        <v>0</v>
      </c>
      <c r="AB549">
        <f>SUMIFS('总明细 源文件后台下'!S:S,'总明细 源文件后台下'!E:E,E549,'总明细 源文件后台下'!C:C,"Refund")</f>
        <v>2.58</v>
      </c>
      <c r="AC549">
        <f>SUMIFS('总明细 源文件后台下'!T:T,'总明细 源文件后台下'!E:E,E549,'总明细 源文件后台下'!C:C,"Refund")</f>
        <v>0</v>
      </c>
      <c r="AD549">
        <f>SUMIFS('总明细 源文件后台下'!U:U,'总明细 源文件后台下'!E:E,E549,'总明细 源文件后台下'!C:C,"Refund")</f>
        <v>0</v>
      </c>
      <c r="AE549">
        <f>SUMIFS('总明细 源文件后台下'!V:V,'总明细 源文件后台下'!E:E,E549,'总明细 源文件后台下'!C:C,"Refund")</f>
        <v>0</v>
      </c>
      <c r="AF549">
        <f>SUMIFS('总明细 源文件后台下'!W:W,'总明细 源文件后台下'!E:E,E549,'总明细 源文件后台下'!C:C,"Refund")</f>
        <v>-16.41</v>
      </c>
      <c r="AK549">
        <f>(SUMIF('广告费 源文件后台下'!G:G,E549,'广告费 源文件后台下'!M:M))*-1</f>
        <v>-16.649999999999999</v>
      </c>
      <c r="AL549">
        <f>SUMIFS('总明细 源文件后台下'!W:W,'总明细 源文件后台下'!E:E,E549,'总明细 源文件后台下'!C:C,"Adjustment",'总明细 源文件后台下'!F:F,"FBA Inventory Reimbursement - Customer Return")</f>
        <v>0</v>
      </c>
      <c r="AM549">
        <f>SUMIFS('总明细 源文件后台下'!W:W,'总明细 源文件后台下'!E:E,E549,'总明细 源文件后台下'!C:C,"Adjustment",'总明细 源文件后台下'!F:F,"FBA Inventory Reimbursement - Damaged:Warehouse")</f>
        <v>0</v>
      </c>
      <c r="AN549">
        <f>SUMIFS('总明细 源文件后台下'!W:W,'总明细 源文件后台下'!E:E,E549,'总明细 源文件后台下'!C:C,"Adjustment",'总明细 源文件后台下'!F:F,"FBA Inventory Reimbursement - Customer Service Issue")</f>
        <v>0</v>
      </c>
      <c r="AO549">
        <f>SUMIFS('总明细 源文件后台下'!W:W,'总明细 源文件后台下'!E:E,E549,'总明细 源文件后台下'!C:C,"Adjustment",'总明细 源文件后台下'!F:F,"FBA Inventory Reimbursement - Fee Correction")</f>
        <v>0</v>
      </c>
      <c r="AP549">
        <f>SUMIFS('总明细 源文件后台下'!W:W,'总明细 源文件后台下'!E:E,E549,'总明细 源文件后台下'!C:C,"Adjustment",'总明细 源文件后台下'!F:F,"FBA Inventory Reimbursement - General Adjustment")</f>
        <v>0</v>
      </c>
      <c r="AQ549">
        <f>SUMIFS('总明细 源文件后台下'!W:W,'总明细 源文件后台下'!E:E,E549,'总明细 源文件后台下'!C:C,"Adjustment",'总明细 源文件后台下'!F:F,"FBA Inventory Reimbursement - Lost:Inbound")</f>
        <v>0</v>
      </c>
      <c r="AR549">
        <f>SUMIFS('总明细 源文件后台下'!W:W,'总明细 源文件后台下'!E:E,E549,'总明细 源文件后台下'!C:C,"Adjustment",'总明细 源文件后台下'!F:F,"FBA Inventory Reimbursement - Lost:Warehouse")</f>
        <v>0</v>
      </c>
      <c r="AS549">
        <f>SUMIFS('总明细 源文件后台下'!W:W,'总明细 源文件后台下'!E:E,E549,'总明细 源文件后台下'!C:C,"Adjustment",'总明细 源文件后台下'!F:F,"Non-subscription Fee Adjustment")</f>
        <v>0</v>
      </c>
      <c r="AT549">
        <f>SUMIFS('总明细 源文件后台下'!W:W,'总明细 源文件后台下'!E:E,E549,'总明细 源文件后台下'!C:C,"Adjustment",'总明细 源文件后台下'!F:F,"FBA Inventory Placement Service Fee")</f>
        <v>0</v>
      </c>
      <c r="AV549">
        <f>SUMIF('FBA Customer Return Per Unit Fe'!B:B,E549,'FBA Customer Return Per Unit Fe'!C:C)</f>
        <v>-3.68</v>
      </c>
      <c r="AX549">
        <f>(SUMIF('仓储费 源文件后台下'!C:C,E549,'仓储费 源文件后台下'!V:V))*-1</f>
        <v>-0.93220000000000003</v>
      </c>
      <c r="AZ549">
        <f>SUMIF('Disposal Fee销毁费用-160.95'!B:B,E549,'Disposal Fee销毁费用-160.95'!D:D)*-1</f>
        <v>0</v>
      </c>
      <c r="BC549">
        <f>IFERROR(VLOOKUP(F549,'优惠券-86.4'!F:I,4,0),0)</f>
        <v>-0.52500000000000002</v>
      </c>
      <c r="BD549">
        <f>IFERROR(VLOOKUP(F549,'早评-120'!E:H,4,0),0)</f>
        <v>0</v>
      </c>
      <c r="BF549">
        <f t="shared" si="64"/>
        <v>11.782800000000009</v>
      </c>
      <c r="BG549">
        <f t="shared" si="65"/>
        <v>0.14735867933966995</v>
      </c>
      <c r="BH549">
        <f t="shared" si="66"/>
        <v>76.588200000000057</v>
      </c>
      <c r="BQ549" s="45">
        <f t="shared" si="67"/>
        <v>76.588200000000057</v>
      </c>
      <c r="BR549">
        <f>SUMIFS('9月销毁明细'!D:D,'9月销毁明细'!A:A,E549,'9月销毁明细'!H:H,"Sellable")</f>
        <v>0</v>
      </c>
      <c r="BS549">
        <f>SUMIFS('9月销毁明细'!G:G,'9月销毁明细'!A:A,E549,'9月销毁明细'!H:H,"Sellable")</f>
        <v>0</v>
      </c>
      <c r="BT549">
        <f>SUMIFS('9月销毁明细'!D:D,'9月销毁明细'!A:A,E549,'9月销毁明细'!H:H,"Unsellable")</f>
        <v>0</v>
      </c>
      <c r="BU549">
        <f>SUMIFS('9月销毁明细'!G:G,'9月销毁明细'!A:A,E549,'9月销毁明细'!H:H,"Unsellable")</f>
        <v>0</v>
      </c>
      <c r="BW549">
        <f>IFERROR(I549*VLOOKUP(F549,'9.3成本表'!C:L,10,0),0)</f>
        <v>53.6</v>
      </c>
      <c r="BX549">
        <f t="shared" si="68"/>
        <v>53.04</v>
      </c>
      <c r="CC549" s="45">
        <f t="shared" si="69"/>
        <v>-30.051799999999943</v>
      </c>
      <c r="CD549" s="45">
        <f t="shared" si="70"/>
        <v>-5.7820833493669802E-2</v>
      </c>
      <c r="CE549" s="45">
        <f t="shared" si="71"/>
        <v>-0.28180607651912926</v>
      </c>
    </row>
    <row r="550" spans="4:83" x14ac:dyDescent="0.25">
      <c r="D550" s="20" t="s">
        <v>1209</v>
      </c>
      <c r="E550" s="20" t="s">
        <v>1210</v>
      </c>
      <c r="F550" s="20">
        <v>4264</v>
      </c>
      <c r="G550">
        <v>544</v>
      </c>
      <c r="H550" s="20"/>
      <c r="I550">
        <f>SUMIFS('总明细 源文件后台下'!G:G,'总明细 源文件后台下'!E:E,E550,'总明细 源文件后台下'!C:C,"Order")</f>
        <v>0</v>
      </c>
      <c r="J550">
        <f>SUMIFS('总明细 源文件后台下'!M:M,'总明细 源文件后台下'!E:E,E550,'总明细 源文件后台下'!C:C,"Order")</f>
        <v>0</v>
      </c>
      <c r="K550">
        <f>SUMIFS('总明细 源文件后台下'!N:N,'总明细 源文件后台下'!E:E,E550,'总明细 源文件后台下'!C:C,"Order")</f>
        <v>0</v>
      </c>
      <c r="L550">
        <f>SUMIFS('总明细 源文件后台下'!O:O,'总明细 源文件后台下'!E:E,E550,'总明细 源文件后台下'!C:C,"Order")</f>
        <v>0</v>
      </c>
      <c r="M550">
        <f>SUMIFS('总明细 源文件后台下'!P:P,'总明细 源文件后台下'!E:E,E550,'总明细 源文件后台下'!C:C,"Order")</f>
        <v>0</v>
      </c>
      <c r="N550">
        <f>SUMIFS('总明细 源文件后台下'!Q:Q,'总明细 源文件后台下'!E:E,E550,'总明细 源文件后台下'!C:C,"Order")</f>
        <v>0</v>
      </c>
      <c r="O550">
        <f>SUMIFS('总明细 源文件后台下'!R:R,'总明细 源文件后台下'!E:E,E550,'总明细 源文件后台下'!C:C,"Order")</f>
        <v>0</v>
      </c>
      <c r="P550">
        <f>SUMIFS('总明细 源文件后台下'!S:S,'总明细 源文件后台下'!E:E,E550,'总明细 源文件后台下'!C:C,"Order")</f>
        <v>0</v>
      </c>
      <c r="Q550">
        <f>SUMIFS('总明细 源文件后台下'!T:T,'总明细 源文件后台下'!E:E,E550,'总明细 源文件后台下'!C:C,"Order")</f>
        <v>0</v>
      </c>
      <c r="R550">
        <f>SUMIFS('总明细 源文件后台下'!U:U,'总明细 源文件后台下'!E:E,E550,'总明细 源文件后台下'!C:C,"Order")</f>
        <v>0</v>
      </c>
      <c r="S550">
        <f>SUMIFS('总明细 源文件后台下'!V:V,'总明细 源文件后台下'!E:E,E550,'总明细 源文件后台下'!C:C,"Order")</f>
        <v>0</v>
      </c>
      <c r="T550">
        <f>SUMIFS('总明细 源文件后台下'!W:W,'总明细 源文件后台下'!E:E,E550,'总明细 源文件后台下'!C:C,"Order")</f>
        <v>0</v>
      </c>
      <c r="U550">
        <f>SUMIFS('总明细 源文件后台下'!G:G,'总明细 源文件后台下'!E:E,E550,'总明细 源文件后台下'!C:C,"Refund")</f>
        <v>0</v>
      </c>
      <c r="V550">
        <f>SUMIFS('总明细 源文件后台下'!M:M,'总明细 源文件后台下'!E:E,E550,'总明细 源文件后台下'!C:C,"Refund")</f>
        <v>0</v>
      </c>
      <c r="W550">
        <f>SUMIFS('总明细 源文件后台下'!N:N,'总明细 源文件后台下'!E:E,E550,'总明细 源文件后台下'!C:C,"Refund")</f>
        <v>0</v>
      </c>
      <c r="X550">
        <f>SUMIFS('总明细 源文件后台下'!O:O,'总明细 源文件后台下'!E:E,E550,'总明细 源文件后台下'!C:C,"Refund")</f>
        <v>0</v>
      </c>
      <c r="Y550">
        <f>SUMIFS('总明细 源文件后台下'!P:P,'总明细 源文件后台下'!E:E,E550,'总明细 源文件后台下'!C:C,"Refund")</f>
        <v>0</v>
      </c>
      <c r="Z550">
        <f>SUMIFS('总明细 源文件后台下'!Q:Q,'总明细 源文件后台下'!E:E,E550,'总明细 源文件后台下'!C:C,"Refund")</f>
        <v>0</v>
      </c>
      <c r="AA550">
        <f>SUMIFS('总明细 源文件后台下'!R:R,'总明细 源文件后台下'!E:E,E550,'总明细 源文件后台下'!C:C,"Refund")</f>
        <v>0</v>
      </c>
      <c r="AB550">
        <f>SUMIFS('总明细 源文件后台下'!S:S,'总明细 源文件后台下'!E:E,E550,'总明细 源文件后台下'!C:C,"Refund")</f>
        <v>0</v>
      </c>
      <c r="AC550">
        <f>SUMIFS('总明细 源文件后台下'!T:T,'总明细 源文件后台下'!E:E,E550,'总明细 源文件后台下'!C:C,"Refund")</f>
        <v>0</v>
      </c>
      <c r="AD550">
        <f>SUMIFS('总明细 源文件后台下'!U:U,'总明细 源文件后台下'!E:E,E550,'总明细 源文件后台下'!C:C,"Refund")</f>
        <v>0</v>
      </c>
      <c r="AE550">
        <f>SUMIFS('总明细 源文件后台下'!V:V,'总明细 源文件后台下'!E:E,E550,'总明细 源文件后台下'!C:C,"Refund")</f>
        <v>0</v>
      </c>
      <c r="AF550">
        <f>SUMIFS('总明细 源文件后台下'!W:W,'总明细 源文件后台下'!E:E,E550,'总明细 源文件后台下'!C:C,"Refund")</f>
        <v>0</v>
      </c>
      <c r="AK550">
        <f>(SUMIF('广告费 源文件后台下'!G:G,E550,'广告费 源文件后台下'!M:M))*-1</f>
        <v>-1.6400000000000001</v>
      </c>
      <c r="AL550">
        <f>SUMIFS('总明细 源文件后台下'!W:W,'总明细 源文件后台下'!E:E,E550,'总明细 源文件后台下'!C:C,"Adjustment",'总明细 源文件后台下'!F:F,"FBA Inventory Reimbursement - Customer Return")</f>
        <v>0</v>
      </c>
      <c r="AM550">
        <f>SUMIFS('总明细 源文件后台下'!W:W,'总明细 源文件后台下'!E:E,E550,'总明细 源文件后台下'!C:C,"Adjustment",'总明细 源文件后台下'!F:F,"FBA Inventory Reimbursement - Damaged:Warehouse")</f>
        <v>0</v>
      </c>
      <c r="AN550">
        <f>SUMIFS('总明细 源文件后台下'!W:W,'总明细 源文件后台下'!E:E,E550,'总明细 源文件后台下'!C:C,"Adjustment",'总明细 源文件后台下'!F:F,"FBA Inventory Reimbursement - Customer Service Issue")</f>
        <v>0</v>
      </c>
      <c r="AO550">
        <f>SUMIFS('总明细 源文件后台下'!W:W,'总明细 源文件后台下'!E:E,E550,'总明细 源文件后台下'!C:C,"Adjustment",'总明细 源文件后台下'!F:F,"FBA Inventory Reimbursement - Fee Correction")</f>
        <v>0</v>
      </c>
      <c r="AP550">
        <f>SUMIFS('总明细 源文件后台下'!W:W,'总明细 源文件后台下'!E:E,E550,'总明细 源文件后台下'!C:C,"Adjustment",'总明细 源文件后台下'!F:F,"FBA Inventory Reimbursement - General Adjustment")</f>
        <v>0</v>
      </c>
      <c r="AQ550">
        <f>SUMIFS('总明细 源文件后台下'!W:W,'总明细 源文件后台下'!E:E,E550,'总明细 源文件后台下'!C:C,"Adjustment",'总明细 源文件后台下'!F:F,"FBA Inventory Reimbursement - Lost:Inbound")</f>
        <v>0</v>
      </c>
      <c r="AR550">
        <f>SUMIFS('总明细 源文件后台下'!W:W,'总明细 源文件后台下'!E:E,E550,'总明细 源文件后台下'!C:C,"Adjustment",'总明细 源文件后台下'!F:F,"FBA Inventory Reimbursement - Lost:Warehouse")</f>
        <v>0</v>
      </c>
      <c r="AS550">
        <f>SUMIFS('总明细 源文件后台下'!W:W,'总明细 源文件后台下'!E:E,E550,'总明细 源文件后台下'!C:C,"Adjustment",'总明细 源文件后台下'!F:F,"Non-subscription Fee Adjustment")</f>
        <v>0</v>
      </c>
      <c r="AT550">
        <f>SUMIFS('总明细 源文件后台下'!W:W,'总明细 源文件后台下'!E:E,E550,'总明细 源文件后台下'!C:C,"Adjustment",'总明细 源文件后台下'!F:F,"FBA Inventory Placement Service Fee")</f>
        <v>0</v>
      </c>
      <c r="AV550">
        <f>SUMIF('FBA Customer Return Per Unit Fe'!B:B,E550,'FBA Customer Return Per Unit Fe'!C:C)</f>
        <v>0</v>
      </c>
      <c r="AX550">
        <f>(SUMIF('仓储费 源文件后台下'!C:C,E550,'仓储费 源文件后台下'!V:V))*-1</f>
        <v>-0.98699999999999988</v>
      </c>
      <c r="AZ550">
        <f>SUMIF('Disposal Fee销毁费用-160.95'!B:B,E550,'Disposal Fee销毁费用-160.95'!D:D)*-1</f>
        <v>0</v>
      </c>
      <c r="BC550">
        <f>IFERROR(VLOOKUP(F550,'优惠券-86.4'!F:I,4,0),0)</f>
        <v>-0.52500000000000002</v>
      </c>
      <c r="BD550">
        <f>IFERROR(VLOOKUP(F550,'早评-120'!E:H,4,0),0)</f>
        <v>0</v>
      </c>
      <c r="BF550">
        <f t="shared" si="64"/>
        <v>-3.1519999999999997</v>
      </c>
      <c r="BG550">
        <f t="shared" si="65"/>
        <v>0</v>
      </c>
      <c r="BH550">
        <f t="shared" si="66"/>
        <v>-20.488</v>
      </c>
      <c r="BQ550" s="45">
        <f t="shared" si="67"/>
        <v>-20.488</v>
      </c>
      <c r="BR550">
        <f>SUMIFS('9月销毁明细'!D:D,'9月销毁明细'!A:A,E550,'9月销毁明细'!H:H,"Sellable")</f>
        <v>0</v>
      </c>
      <c r="BS550">
        <f>SUMIFS('9月销毁明细'!G:G,'9月销毁明细'!A:A,E550,'9月销毁明细'!H:H,"Sellable")</f>
        <v>0</v>
      </c>
      <c r="BT550">
        <f>SUMIFS('9月销毁明细'!D:D,'9月销毁明细'!A:A,E550,'9月销毁明细'!H:H,"Unsellable")</f>
        <v>0</v>
      </c>
      <c r="BU550">
        <f>SUMIFS('9月销毁明细'!G:G,'9月销毁明细'!A:A,E550,'9月销毁明细'!H:H,"Unsellable")</f>
        <v>0</v>
      </c>
      <c r="BW550">
        <f>IFERROR(I550*VLOOKUP(F550,'9.3成本表'!C:L,10,0),0)</f>
        <v>0</v>
      </c>
      <c r="BX550">
        <f t="shared" si="68"/>
        <v>0</v>
      </c>
      <c r="CC550" s="45">
        <f t="shared" si="69"/>
        <v>-20.488</v>
      </c>
      <c r="CD550" s="45">
        <f t="shared" si="70"/>
        <v>0</v>
      </c>
      <c r="CE550" s="45">
        <f t="shared" si="71"/>
        <v>0</v>
      </c>
    </row>
    <row r="551" spans="4:83" x14ac:dyDescent="0.25">
      <c r="D551" s="20" t="s">
        <v>1211</v>
      </c>
      <c r="E551" s="20" t="s">
        <v>1212</v>
      </c>
      <c r="F551" s="20">
        <v>4264</v>
      </c>
      <c r="G551">
        <v>545</v>
      </c>
      <c r="H551" s="20"/>
      <c r="I551">
        <f>SUMIFS('总明细 源文件后台下'!G:G,'总明细 源文件后台下'!E:E,E551,'总明细 源文件后台下'!C:C,"Order")</f>
        <v>0</v>
      </c>
      <c r="J551">
        <f>SUMIFS('总明细 源文件后台下'!M:M,'总明细 源文件后台下'!E:E,E551,'总明细 源文件后台下'!C:C,"Order")</f>
        <v>0</v>
      </c>
      <c r="K551">
        <f>SUMIFS('总明细 源文件后台下'!N:N,'总明细 源文件后台下'!E:E,E551,'总明细 源文件后台下'!C:C,"Order")</f>
        <v>0</v>
      </c>
      <c r="L551">
        <f>SUMIFS('总明细 源文件后台下'!O:O,'总明细 源文件后台下'!E:E,E551,'总明细 源文件后台下'!C:C,"Order")</f>
        <v>0</v>
      </c>
      <c r="M551">
        <f>SUMIFS('总明细 源文件后台下'!P:P,'总明细 源文件后台下'!E:E,E551,'总明细 源文件后台下'!C:C,"Order")</f>
        <v>0</v>
      </c>
      <c r="N551">
        <f>SUMIFS('总明细 源文件后台下'!Q:Q,'总明细 源文件后台下'!E:E,E551,'总明细 源文件后台下'!C:C,"Order")</f>
        <v>0</v>
      </c>
      <c r="O551">
        <f>SUMIFS('总明细 源文件后台下'!R:R,'总明细 源文件后台下'!E:E,E551,'总明细 源文件后台下'!C:C,"Order")</f>
        <v>0</v>
      </c>
      <c r="P551">
        <f>SUMIFS('总明细 源文件后台下'!S:S,'总明细 源文件后台下'!E:E,E551,'总明细 源文件后台下'!C:C,"Order")</f>
        <v>0</v>
      </c>
      <c r="Q551">
        <f>SUMIFS('总明细 源文件后台下'!T:T,'总明细 源文件后台下'!E:E,E551,'总明细 源文件后台下'!C:C,"Order")</f>
        <v>0</v>
      </c>
      <c r="R551">
        <f>SUMIFS('总明细 源文件后台下'!U:U,'总明细 源文件后台下'!E:E,E551,'总明细 源文件后台下'!C:C,"Order")</f>
        <v>0</v>
      </c>
      <c r="S551">
        <f>SUMIFS('总明细 源文件后台下'!V:V,'总明细 源文件后台下'!E:E,E551,'总明细 源文件后台下'!C:C,"Order")</f>
        <v>0</v>
      </c>
      <c r="T551">
        <f>SUMIFS('总明细 源文件后台下'!W:W,'总明细 源文件后台下'!E:E,E551,'总明细 源文件后台下'!C:C,"Order")</f>
        <v>0</v>
      </c>
      <c r="U551">
        <f>SUMIFS('总明细 源文件后台下'!G:G,'总明细 源文件后台下'!E:E,E551,'总明细 源文件后台下'!C:C,"Refund")</f>
        <v>0</v>
      </c>
      <c r="V551">
        <f>SUMIFS('总明细 源文件后台下'!M:M,'总明细 源文件后台下'!E:E,E551,'总明细 源文件后台下'!C:C,"Refund")</f>
        <v>0</v>
      </c>
      <c r="W551">
        <f>SUMIFS('总明细 源文件后台下'!N:N,'总明细 源文件后台下'!E:E,E551,'总明细 源文件后台下'!C:C,"Refund")</f>
        <v>0</v>
      </c>
      <c r="X551">
        <f>SUMIFS('总明细 源文件后台下'!O:O,'总明细 源文件后台下'!E:E,E551,'总明细 源文件后台下'!C:C,"Refund")</f>
        <v>0</v>
      </c>
      <c r="Y551">
        <f>SUMIFS('总明细 源文件后台下'!P:P,'总明细 源文件后台下'!E:E,E551,'总明细 源文件后台下'!C:C,"Refund")</f>
        <v>0</v>
      </c>
      <c r="Z551">
        <f>SUMIFS('总明细 源文件后台下'!Q:Q,'总明细 源文件后台下'!E:E,E551,'总明细 源文件后台下'!C:C,"Refund")</f>
        <v>0</v>
      </c>
      <c r="AA551">
        <f>SUMIFS('总明细 源文件后台下'!R:R,'总明细 源文件后台下'!E:E,E551,'总明细 源文件后台下'!C:C,"Refund")</f>
        <v>0</v>
      </c>
      <c r="AB551">
        <f>SUMIFS('总明细 源文件后台下'!S:S,'总明细 源文件后台下'!E:E,E551,'总明细 源文件后台下'!C:C,"Refund")</f>
        <v>0</v>
      </c>
      <c r="AC551">
        <f>SUMIFS('总明细 源文件后台下'!T:T,'总明细 源文件后台下'!E:E,E551,'总明细 源文件后台下'!C:C,"Refund")</f>
        <v>0</v>
      </c>
      <c r="AD551">
        <f>SUMIFS('总明细 源文件后台下'!U:U,'总明细 源文件后台下'!E:E,E551,'总明细 源文件后台下'!C:C,"Refund")</f>
        <v>0</v>
      </c>
      <c r="AE551">
        <f>SUMIFS('总明细 源文件后台下'!V:V,'总明细 源文件后台下'!E:E,E551,'总明细 源文件后台下'!C:C,"Refund")</f>
        <v>0</v>
      </c>
      <c r="AF551">
        <f>SUMIFS('总明细 源文件后台下'!W:W,'总明细 源文件后台下'!E:E,E551,'总明细 源文件后台下'!C:C,"Refund")</f>
        <v>0</v>
      </c>
      <c r="AK551">
        <f>(SUMIF('广告费 源文件后台下'!G:G,E551,'广告费 源文件后台下'!M:M))*-1</f>
        <v>-16.37</v>
      </c>
      <c r="AL551">
        <f>SUMIFS('总明细 源文件后台下'!W:W,'总明细 源文件后台下'!E:E,E551,'总明细 源文件后台下'!C:C,"Adjustment",'总明细 源文件后台下'!F:F,"FBA Inventory Reimbursement - Customer Return")</f>
        <v>0</v>
      </c>
      <c r="AM551">
        <f>SUMIFS('总明细 源文件后台下'!W:W,'总明细 源文件后台下'!E:E,E551,'总明细 源文件后台下'!C:C,"Adjustment",'总明细 源文件后台下'!F:F,"FBA Inventory Reimbursement - Damaged:Warehouse")</f>
        <v>0</v>
      </c>
      <c r="AN551">
        <f>SUMIFS('总明细 源文件后台下'!W:W,'总明细 源文件后台下'!E:E,E551,'总明细 源文件后台下'!C:C,"Adjustment",'总明细 源文件后台下'!F:F,"FBA Inventory Reimbursement - Customer Service Issue")</f>
        <v>0</v>
      </c>
      <c r="AO551">
        <f>SUMIFS('总明细 源文件后台下'!W:W,'总明细 源文件后台下'!E:E,E551,'总明细 源文件后台下'!C:C,"Adjustment",'总明细 源文件后台下'!F:F,"FBA Inventory Reimbursement - Fee Correction")</f>
        <v>0</v>
      </c>
      <c r="AP551">
        <f>SUMIFS('总明细 源文件后台下'!W:W,'总明细 源文件后台下'!E:E,E551,'总明细 源文件后台下'!C:C,"Adjustment",'总明细 源文件后台下'!F:F,"FBA Inventory Reimbursement - General Adjustment")</f>
        <v>0</v>
      </c>
      <c r="AQ551">
        <f>SUMIFS('总明细 源文件后台下'!W:W,'总明细 源文件后台下'!E:E,E551,'总明细 源文件后台下'!C:C,"Adjustment",'总明细 源文件后台下'!F:F,"FBA Inventory Reimbursement - Lost:Inbound")</f>
        <v>0</v>
      </c>
      <c r="AR551">
        <f>SUMIFS('总明细 源文件后台下'!W:W,'总明细 源文件后台下'!E:E,E551,'总明细 源文件后台下'!C:C,"Adjustment",'总明细 源文件后台下'!F:F,"FBA Inventory Reimbursement - Lost:Warehouse")</f>
        <v>0</v>
      </c>
      <c r="AS551">
        <f>SUMIFS('总明细 源文件后台下'!W:W,'总明细 源文件后台下'!E:E,E551,'总明细 源文件后台下'!C:C,"Adjustment",'总明细 源文件后台下'!F:F,"Non-subscription Fee Adjustment")</f>
        <v>0</v>
      </c>
      <c r="AT551">
        <f>SUMIFS('总明细 源文件后台下'!W:W,'总明细 源文件后台下'!E:E,E551,'总明细 源文件后台下'!C:C,"Adjustment",'总明细 源文件后台下'!F:F,"FBA Inventory Placement Service Fee")</f>
        <v>0</v>
      </c>
      <c r="AV551">
        <f>SUMIF('FBA Customer Return Per Unit Fe'!B:B,E551,'FBA Customer Return Per Unit Fe'!C:C)</f>
        <v>0</v>
      </c>
      <c r="AX551">
        <f>(SUMIF('仓储费 源文件后台下'!C:C,E551,'仓储费 源文件后台下'!V:V))*-1</f>
        <v>-0.87350000000000005</v>
      </c>
      <c r="AZ551">
        <f>SUMIF('Disposal Fee销毁费用-160.95'!B:B,E551,'Disposal Fee销毁费用-160.95'!D:D)*-1</f>
        <v>0</v>
      </c>
      <c r="BC551">
        <f>IFERROR(VLOOKUP(F551,'优惠券-86.4'!F:I,4,0),0)</f>
        <v>-0.52500000000000002</v>
      </c>
      <c r="BD551">
        <f>IFERROR(VLOOKUP(F551,'早评-120'!E:H,4,0),0)</f>
        <v>0</v>
      </c>
      <c r="BF551">
        <f t="shared" si="64"/>
        <v>-17.7685</v>
      </c>
      <c r="BG551">
        <f t="shared" si="65"/>
        <v>0</v>
      </c>
      <c r="BH551">
        <f t="shared" si="66"/>
        <v>-115.49525</v>
      </c>
      <c r="BQ551" s="45">
        <f t="shared" si="67"/>
        <v>-115.49525</v>
      </c>
      <c r="BR551">
        <f>SUMIFS('9月销毁明细'!D:D,'9月销毁明细'!A:A,E551,'9月销毁明细'!H:H,"Sellable")</f>
        <v>0</v>
      </c>
      <c r="BS551">
        <f>SUMIFS('9月销毁明细'!G:G,'9月销毁明细'!A:A,E551,'9月销毁明细'!H:H,"Sellable")</f>
        <v>0</v>
      </c>
      <c r="BT551">
        <f>SUMIFS('9月销毁明细'!D:D,'9月销毁明细'!A:A,E551,'9月销毁明细'!H:H,"Unsellable")</f>
        <v>0</v>
      </c>
      <c r="BU551">
        <f>SUMIFS('9月销毁明细'!G:G,'9月销毁明细'!A:A,E551,'9月销毁明细'!H:H,"Unsellable")</f>
        <v>0</v>
      </c>
      <c r="BW551">
        <f>IFERROR(I551*VLOOKUP(F551,'9.3成本表'!C:L,10,0),0)</f>
        <v>0</v>
      </c>
      <c r="BX551">
        <f t="shared" si="68"/>
        <v>0</v>
      </c>
      <c r="CC551" s="45">
        <f t="shared" si="69"/>
        <v>-115.49525</v>
      </c>
      <c r="CD551" s="45">
        <f t="shared" si="70"/>
        <v>0</v>
      </c>
      <c r="CE551" s="45">
        <f t="shared" si="71"/>
        <v>0</v>
      </c>
    </row>
    <row r="552" spans="4:83" x14ac:dyDescent="0.25">
      <c r="D552" s="20" t="s">
        <v>1213</v>
      </c>
      <c r="E552" s="20" t="s">
        <v>1214</v>
      </c>
      <c r="F552" s="20">
        <v>4265</v>
      </c>
      <c r="G552">
        <v>546</v>
      </c>
      <c r="H552" s="20"/>
      <c r="I552">
        <f>SUMIFS('总明细 源文件后台下'!G:G,'总明细 源文件后台下'!E:E,E552,'总明细 源文件后台下'!C:C,"Order")</f>
        <v>2</v>
      </c>
      <c r="J552">
        <f>SUMIFS('总明细 源文件后台下'!M:M,'总明细 源文件后台下'!E:E,E552,'总明细 源文件后台下'!C:C,"Order")</f>
        <v>41.98</v>
      </c>
      <c r="K552">
        <f>SUMIFS('总明细 源文件后台下'!N:N,'总明细 源文件后台下'!E:E,E552,'总明细 源文件后台下'!C:C,"Order")</f>
        <v>0</v>
      </c>
      <c r="L552">
        <f>SUMIFS('总明细 源文件后台下'!O:O,'总明细 源文件后台下'!E:E,E552,'总明细 源文件后台下'!C:C,"Order")</f>
        <v>0</v>
      </c>
      <c r="M552">
        <f>SUMIFS('总明细 源文件后台下'!P:P,'总明细 源文件后台下'!E:E,E552,'总明细 源文件后台下'!C:C,"Order")</f>
        <v>-0.84</v>
      </c>
      <c r="N552">
        <f>SUMIFS('总明细 源文件后台下'!Q:Q,'总明细 源文件后台下'!E:E,E552,'总明细 源文件后台下'!C:C,"Order")</f>
        <v>1.9</v>
      </c>
      <c r="O552">
        <f>SUMIFS('总明细 源文件后台下'!R:R,'总明细 源文件后台下'!E:E,E552,'总明细 源文件后台下'!C:C,"Order")</f>
        <v>-1.9</v>
      </c>
      <c r="P552">
        <f>SUMIFS('总明细 源文件后台下'!S:S,'总明细 源文件后台下'!E:E,E552,'总明细 源文件后台下'!C:C,"Order")</f>
        <v>-7</v>
      </c>
      <c r="Q552">
        <f>SUMIFS('总明细 源文件后台下'!T:T,'总明细 源文件后台下'!E:E,E552,'总明细 源文件后台下'!C:C,"Order")</f>
        <v>-7.36</v>
      </c>
      <c r="R552">
        <f>SUMIFS('总明细 源文件后台下'!U:U,'总明细 源文件后台下'!E:E,E552,'总明细 源文件后台下'!C:C,"Order")</f>
        <v>0</v>
      </c>
      <c r="S552">
        <f>SUMIFS('总明细 源文件后台下'!V:V,'总明细 源文件后台下'!E:E,E552,'总明细 源文件后台下'!C:C,"Order")</f>
        <v>0</v>
      </c>
      <c r="T552">
        <f>SUMIFS('总明细 源文件后台下'!W:W,'总明细 源文件后台下'!E:E,E552,'总明细 源文件后台下'!C:C,"Order")</f>
        <v>26.78</v>
      </c>
      <c r="U552">
        <f>SUMIFS('总明细 源文件后台下'!G:G,'总明细 源文件后台下'!E:E,E552,'总明细 源文件后台下'!C:C,"Refund")</f>
        <v>0</v>
      </c>
      <c r="V552">
        <f>SUMIFS('总明细 源文件后台下'!M:M,'总明细 源文件后台下'!E:E,E552,'总明细 源文件后台下'!C:C,"Refund")</f>
        <v>0</v>
      </c>
      <c r="W552">
        <f>SUMIFS('总明细 源文件后台下'!N:N,'总明细 源文件后台下'!E:E,E552,'总明细 源文件后台下'!C:C,"Refund")</f>
        <v>0</v>
      </c>
      <c r="X552">
        <f>SUMIFS('总明细 源文件后台下'!O:O,'总明细 源文件后台下'!E:E,E552,'总明细 源文件后台下'!C:C,"Refund")</f>
        <v>0</v>
      </c>
      <c r="Y552">
        <f>SUMIFS('总明细 源文件后台下'!P:P,'总明细 源文件后台下'!E:E,E552,'总明细 源文件后台下'!C:C,"Refund")</f>
        <v>0</v>
      </c>
      <c r="Z552">
        <f>SUMIFS('总明细 源文件后台下'!Q:Q,'总明细 源文件后台下'!E:E,E552,'总明细 源文件后台下'!C:C,"Refund")</f>
        <v>0</v>
      </c>
      <c r="AA552">
        <f>SUMIFS('总明细 源文件后台下'!R:R,'总明细 源文件后台下'!E:E,E552,'总明细 源文件后台下'!C:C,"Refund")</f>
        <v>0</v>
      </c>
      <c r="AB552">
        <f>SUMIFS('总明细 源文件后台下'!S:S,'总明细 源文件后台下'!E:E,E552,'总明细 源文件后台下'!C:C,"Refund")</f>
        <v>0</v>
      </c>
      <c r="AC552">
        <f>SUMIFS('总明细 源文件后台下'!T:T,'总明细 源文件后台下'!E:E,E552,'总明细 源文件后台下'!C:C,"Refund")</f>
        <v>0</v>
      </c>
      <c r="AD552">
        <f>SUMIFS('总明细 源文件后台下'!U:U,'总明细 源文件后台下'!E:E,E552,'总明细 源文件后台下'!C:C,"Refund")</f>
        <v>0</v>
      </c>
      <c r="AE552">
        <f>SUMIFS('总明细 源文件后台下'!V:V,'总明细 源文件后台下'!E:E,E552,'总明细 源文件后台下'!C:C,"Refund")</f>
        <v>0</v>
      </c>
      <c r="AF552">
        <f>SUMIFS('总明细 源文件后台下'!W:W,'总明细 源文件后台下'!E:E,E552,'总明细 源文件后台下'!C:C,"Refund")</f>
        <v>0</v>
      </c>
      <c r="AK552">
        <f>(SUMIF('广告费 源文件后台下'!G:G,E552,'广告费 源文件后台下'!M:M))*-1</f>
        <v>-13.51</v>
      </c>
      <c r="AL552">
        <f>SUMIFS('总明细 源文件后台下'!W:W,'总明细 源文件后台下'!E:E,E552,'总明细 源文件后台下'!C:C,"Adjustment",'总明细 源文件后台下'!F:F,"FBA Inventory Reimbursement - Customer Return")</f>
        <v>0</v>
      </c>
      <c r="AM552">
        <f>SUMIFS('总明细 源文件后台下'!W:W,'总明细 源文件后台下'!E:E,E552,'总明细 源文件后台下'!C:C,"Adjustment",'总明细 源文件后台下'!F:F,"FBA Inventory Reimbursement - Damaged:Warehouse")</f>
        <v>0</v>
      </c>
      <c r="AN552">
        <f>SUMIFS('总明细 源文件后台下'!W:W,'总明细 源文件后台下'!E:E,E552,'总明细 源文件后台下'!C:C,"Adjustment",'总明细 源文件后台下'!F:F,"FBA Inventory Reimbursement - Customer Service Issue")</f>
        <v>0</v>
      </c>
      <c r="AO552">
        <f>SUMIFS('总明细 源文件后台下'!W:W,'总明细 源文件后台下'!E:E,E552,'总明细 源文件后台下'!C:C,"Adjustment",'总明细 源文件后台下'!F:F,"FBA Inventory Reimbursement - Fee Correction")</f>
        <v>0</v>
      </c>
      <c r="AP552">
        <f>SUMIFS('总明细 源文件后台下'!W:W,'总明细 源文件后台下'!E:E,E552,'总明细 源文件后台下'!C:C,"Adjustment",'总明细 源文件后台下'!F:F,"FBA Inventory Reimbursement - General Adjustment")</f>
        <v>0</v>
      </c>
      <c r="AQ552">
        <f>SUMIFS('总明细 源文件后台下'!W:W,'总明细 源文件后台下'!E:E,E552,'总明细 源文件后台下'!C:C,"Adjustment",'总明细 源文件后台下'!F:F,"FBA Inventory Reimbursement - Lost:Inbound")</f>
        <v>0</v>
      </c>
      <c r="AR552">
        <f>SUMIFS('总明细 源文件后台下'!W:W,'总明细 源文件后台下'!E:E,E552,'总明细 源文件后台下'!C:C,"Adjustment",'总明细 源文件后台下'!F:F,"FBA Inventory Reimbursement - Lost:Warehouse")</f>
        <v>0</v>
      </c>
      <c r="AS552">
        <f>SUMIFS('总明细 源文件后台下'!W:W,'总明细 源文件后台下'!E:E,E552,'总明细 源文件后台下'!C:C,"Adjustment",'总明细 源文件后台下'!F:F,"Non-subscription Fee Adjustment")</f>
        <v>0</v>
      </c>
      <c r="AT552">
        <f>SUMIFS('总明细 源文件后台下'!W:W,'总明细 源文件后台下'!E:E,E552,'总明细 源文件后台下'!C:C,"Adjustment",'总明细 源文件后台下'!F:F,"FBA Inventory Placement Service Fee")</f>
        <v>0</v>
      </c>
      <c r="AV552">
        <f>SUMIF('FBA Customer Return Per Unit Fe'!B:B,E552,'FBA Customer Return Per Unit Fe'!C:C)</f>
        <v>0</v>
      </c>
      <c r="AX552">
        <f>(SUMIF('仓储费 源文件后台下'!C:C,E552,'仓储费 源文件后台下'!V:V))*-1</f>
        <v>-1.3672999999999997</v>
      </c>
      <c r="AZ552">
        <f>SUMIF('Disposal Fee销毁费用-160.95'!B:B,E552,'Disposal Fee销毁费用-160.95'!D:D)*-1</f>
        <v>0</v>
      </c>
      <c r="BC552">
        <f>IFERROR(VLOOKUP(F552,'优惠券-86.4'!F:I,4,0),0)</f>
        <v>-1.05</v>
      </c>
      <c r="BD552">
        <f>IFERROR(VLOOKUP(F552,'早评-120'!E:H,4,0),0)</f>
        <v>0</v>
      </c>
      <c r="BF552">
        <f t="shared" si="64"/>
        <v>10.8527</v>
      </c>
      <c r="BG552">
        <f t="shared" si="65"/>
        <v>0.25852072415435923</v>
      </c>
      <c r="BH552">
        <f t="shared" si="66"/>
        <v>70.542550000000006</v>
      </c>
      <c r="BQ552" s="45">
        <f t="shared" si="67"/>
        <v>70.542550000000006</v>
      </c>
      <c r="BR552">
        <f>SUMIFS('9月销毁明细'!D:D,'9月销毁明细'!A:A,E552,'9月销毁明细'!H:H,"Sellable")</f>
        <v>0</v>
      </c>
      <c r="BS552">
        <f>SUMIFS('9月销毁明细'!G:G,'9月销毁明细'!A:A,E552,'9月销毁明细'!H:H,"Sellable")</f>
        <v>0</v>
      </c>
      <c r="BT552">
        <f>SUMIFS('9月销毁明细'!D:D,'9月销毁明细'!A:A,E552,'9月销毁明细'!H:H,"Unsellable")</f>
        <v>0</v>
      </c>
      <c r="BU552">
        <f>SUMIFS('9月销毁明细'!G:G,'9月销毁明细'!A:A,E552,'9月销毁明细'!H:H,"Unsellable")</f>
        <v>0</v>
      </c>
      <c r="BW552">
        <f>IFERROR(I552*VLOOKUP(F552,'9.3成本表'!C:L,10,0),0)</f>
        <v>33.200000000000003</v>
      </c>
      <c r="BX552">
        <f t="shared" si="68"/>
        <v>26.52</v>
      </c>
      <c r="CC552" s="45">
        <f t="shared" si="69"/>
        <v>10.822550000000003</v>
      </c>
      <c r="CD552" s="45">
        <f t="shared" si="70"/>
        <v>3.9661926924909309E-2</v>
      </c>
      <c r="CE552" s="45">
        <f t="shared" si="71"/>
        <v>0.18122153382451445</v>
      </c>
    </row>
    <row r="553" spans="4:83" x14ac:dyDescent="0.25">
      <c r="D553" s="20" t="s">
        <v>1215</v>
      </c>
      <c r="E553" s="20" t="s">
        <v>1216</v>
      </c>
      <c r="F553" s="20">
        <v>4265</v>
      </c>
      <c r="G553">
        <v>547</v>
      </c>
      <c r="H553" s="20"/>
      <c r="I553">
        <f>SUMIFS('总明细 源文件后台下'!G:G,'总明细 源文件后台下'!E:E,E553,'总明细 源文件后台下'!C:C,"Order")</f>
        <v>2</v>
      </c>
      <c r="J553">
        <f>SUMIFS('总明细 源文件后台下'!M:M,'总明细 源文件后台下'!E:E,E553,'总明细 源文件后台下'!C:C,"Order")</f>
        <v>41.98</v>
      </c>
      <c r="K553">
        <f>SUMIFS('总明细 源文件后台下'!N:N,'总明细 源文件后台下'!E:E,E553,'总明细 源文件后台下'!C:C,"Order")</f>
        <v>0</v>
      </c>
      <c r="L553">
        <f>SUMIFS('总明细 源文件后台下'!O:O,'总明细 源文件后台下'!E:E,E553,'总明细 源文件后台下'!C:C,"Order")</f>
        <v>0</v>
      </c>
      <c r="M553">
        <f>SUMIFS('总明细 源文件后台下'!P:P,'总明细 源文件后台下'!E:E,E553,'总明细 源文件后台下'!C:C,"Order")</f>
        <v>-2.1</v>
      </c>
      <c r="N553">
        <f>SUMIFS('总明细 源文件后台下'!Q:Q,'总明细 源文件后台下'!E:E,E553,'总明细 源文件后台下'!C:C,"Order")</f>
        <v>1.6</v>
      </c>
      <c r="O553">
        <f>SUMIFS('总明细 源文件后台下'!R:R,'总明细 源文件后台下'!E:E,E553,'总明细 源文件后台下'!C:C,"Order")</f>
        <v>-1.6</v>
      </c>
      <c r="P553">
        <f>SUMIFS('总明细 源文件后台下'!S:S,'总明细 源文件后台下'!E:E,E553,'总明细 源文件后台下'!C:C,"Order")</f>
        <v>-6.78</v>
      </c>
      <c r="Q553">
        <f>SUMIFS('总明细 源文件后台下'!T:T,'总明细 源文件后台下'!E:E,E553,'总明细 源文件后台下'!C:C,"Order")</f>
        <v>-7.36</v>
      </c>
      <c r="R553">
        <f>SUMIFS('总明细 源文件后台下'!U:U,'总明细 源文件后台下'!E:E,E553,'总明细 源文件后台下'!C:C,"Order")</f>
        <v>0</v>
      </c>
      <c r="S553">
        <f>SUMIFS('总明细 源文件后台下'!V:V,'总明细 源文件后台下'!E:E,E553,'总明细 源文件后台下'!C:C,"Order")</f>
        <v>0</v>
      </c>
      <c r="T553">
        <f>SUMIFS('总明细 源文件后台下'!W:W,'总明细 源文件后台下'!E:E,E553,'总明细 源文件后台下'!C:C,"Order")</f>
        <v>25.74</v>
      </c>
      <c r="U553">
        <f>SUMIFS('总明细 源文件后台下'!G:G,'总明细 源文件后台下'!E:E,E553,'总明细 源文件后台下'!C:C,"Refund")</f>
        <v>0</v>
      </c>
      <c r="V553">
        <f>SUMIFS('总明细 源文件后台下'!M:M,'总明细 源文件后台下'!E:E,E553,'总明细 源文件后台下'!C:C,"Refund")</f>
        <v>0</v>
      </c>
      <c r="W553">
        <f>SUMIFS('总明细 源文件后台下'!N:N,'总明细 源文件后台下'!E:E,E553,'总明细 源文件后台下'!C:C,"Refund")</f>
        <v>0</v>
      </c>
      <c r="X553">
        <f>SUMIFS('总明细 源文件后台下'!O:O,'总明细 源文件后台下'!E:E,E553,'总明细 源文件后台下'!C:C,"Refund")</f>
        <v>0</v>
      </c>
      <c r="Y553">
        <f>SUMIFS('总明细 源文件后台下'!P:P,'总明细 源文件后台下'!E:E,E553,'总明细 源文件后台下'!C:C,"Refund")</f>
        <v>0</v>
      </c>
      <c r="Z553">
        <f>SUMIFS('总明细 源文件后台下'!Q:Q,'总明细 源文件后台下'!E:E,E553,'总明细 源文件后台下'!C:C,"Refund")</f>
        <v>0</v>
      </c>
      <c r="AA553">
        <f>SUMIFS('总明细 源文件后台下'!R:R,'总明细 源文件后台下'!E:E,E553,'总明细 源文件后台下'!C:C,"Refund")</f>
        <v>0</v>
      </c>
      <c r="AB553">
        <f>SUMIFS('总明细 源文件后台下'!S:S,'总明细 源文件后台下'!E:E,E553,'总明细 源文件后台下'!C:C,"Refund")</f>
        <v>0</v>
      </c>
      <c r="AC553">
        <f>SUMIFS('总明细 源文件后台下'!T:T,'总明细 源文件后台下'!E:E,E553,'总明细 源文件后台下'!C:C,"Refund")</f>
        <v>0</v>
      </c>
      <c r="AD553">
        <f>SUMIFS('总明细 源文件后台下'!U:U,'总明细 源文件后台下'!E:E,E553,'总明细 源文件后台下'!C:C,"Refund")</f>
        <v>0</v>
      </c>
      <c r="AE553">
        <f>SUMIFS('总明细 源文件后台下'!V:V,'总明细 源文件后台下'!E:E,E553,'总明细 源文件后台下'!C:C,"Refund")</f>
        <v>0</v>
      </c>
      <c r="AF553">
        <f>SUMIFS('总明细 源文件后台下'!W:W,'总明细 源文件后台下'!E:E,E553,'总明细 源文件后台下'!C:C,"Refund")</f>
        <v>0</v>
      </c>
      <c r="AK553">
        <f>(SUMIF('广告费 源文件后台下'!G:G,E553,'广告费 源文件后台下'!M:M))*-1</f>
        <v>-4.51</v>
      </c>
      <c r="AL553">
        <f>SUMIFS('总明细 源文件后台下'!W:W,'总明细 源文件后台下'!E:E,E553,'总明细 源文件后台下'!C:C,"Adjustment",'总明细 源文件后台下'!F:F,"FBA Inventory Reimbursement - Customer Return")</f>
        <v>0</v>
      </c>
      <c r="AM553">
        <f>SUMIFS('总明细 源文件后台下'!W:W,'总明细 源文件后台下'!E:E,E553,'总明细 源文件后台下'!C:C,"Adjustment",'总明细 源文件后台下'!F:F,"FBA Inventory Reimbursement - Damaged:Warehouse")</f>
        <v>0</v>
      </c>
      <c r="AN553">
        <f>SUMIFS('总明细 源文件后台下'!W:W,'总明细 源文件后台下'!E:E,E553,'总明细 源文件后台下'!C:C,"Adjustment",'总明细 源文件后台下'!F:F,"FBA Inventory Reimbursement - Customer Service Issue")</f>
        <v>0</v>
      </c>
      <c r="AO553">
        <f>SUMIFS('总明细 源文件后台下'!W:W,'总明细 源文件后台下'!E:E,E553,'总明细 源文件后台下'!C:C,"Adjustment",'总明细 源文件后台下'!F:F,"FBA Inventory Reimbursement - Fee Correction")</f>
        <v>0</v>
      </c>
      <c r="AP553">
        <f>SUMIFS('总明细 源文件后台下'!W:W,'总明细 源文件后台下'!E:E,E553,'总明细 源文件后台下'!C:C,"Adjustment",'总明细 源文件后台下'!F:F,"FBA Inventory Reimbursement - General Adjustment")</f>
        <v>0</v>
      </c>
      <c r="AQ553">
        <f>SUMIFS('总明细 源文件后台下'!W:W,'总明细 源文件后台下'!E:E,E553,'总明细 源文件后台下'!C:C,"Adjustment",'总明细 源文件后台下'!F:F,"FBA Inventory Reimbursement - Lost:Inbound")</f>
        <v>0</v>
      </c>
      <c r="AR553">
        <f>SUMIFS('总明细 源文件后台下'!W:W,'总明细 源文件后台下'!E:E,E553,'总明细 源文件后台下'!C:C,"Adjustment",'总明细 源文件后台下'!F:F,"FBA Inventory Reimbursement - Lost:Warehouse")</f>
        <v>0</v>
      </c>
      <c r="AS553">
        <f>SUMIFS('总明细 源文件后台下'!W:W,'总明细 源文件后台下'!E:E,E553,'总明细 源文件后台下'!C:C,"Adjustment",'总明细 源文件后台下'!F:F,"Non-subscription Fee Adjustment")</f>
        <v>0</v>
      </c>
      <c r="AT553">
        <f>SUMIFS('总明细 源文件后台下'!W:W,'总明细 源文件后台下'!E:E,E553,'总明细 源文件后台下'!C:C,"Adjustment",'总明细 源文件后台下'!F:F,"FBA Inventory Placement Service Fee")</f>
        <v>0</v>
      </c>
      <c r="AV553">
        <f>SUMIF('FBA Customer Return Per Unit Fe'!B:B,E553,'FBA Customer Return Per Unit Fe'!C:C)</f>
        <v>-3.68</v>
      </c>
      <c r="AX553">
        <f>(SUMIF('仓储费 源文件后台下'!C:C,E553,'仓储费 源文件后台下'!V:V))*-1</f>
        <v>-1.177</v>
      </c>
      <c r="AZ553">
        <f>SUMIF('Disposal Fee销毁费用-160.95'!B:B,E553,'Disposal Fee销毁费用-160.95'!D:D)*-1</f>
        <v>0</v>
      </c>
      <c r="BC553">
        <f>IFERROR(VLOOKUP(F553,'优惠券-86.4'!F:I,4,0),0)</f>
        <v>-1.05</v>
      </c>
      <c r="BD553">
        <f>IFERROR(VLOOKUP(F553,'早评-120'!E:H,4,0),0)</f>
        <v>0</v>
      </c>
      <c r="BF553">
        <f t="shared" si="64"/>
        <v>15.322999999999999</v>
      </c>
      <c r="BG553">
        <f t="shared" si="65"/>
        <v>0.36500714626012387</v>
      </c>
      <c r="BH553">
        <f t="shared" si="66"/>
        <v>99.599499999999992</v>
      </c>
      <c r="BQ553" s="45">
        <f t="shared" si="67"/>
        <v>99.599499999999992</v>
      </c>
      <c r="BR553">
        <f>SUMIFS('9月销毁明细'!D:D,'9月销毁明细'!A:A,E553,'9月销毁明细'!H:H,"Sellable")</f>
        <v>0</v>
      </c>
      <c r="BS553">
        <f>SUMIFS('9月销毁明细'!G:G,'9月销毁明细'!A:A,E553,'9月销毁明细'!H:H,"Sellable")</f>
        <v>0</v>
      </c>
      <c r="BT553">
        <f>SUMIFS('9月销毁明细'!D:D,'9月销毁明细'!A:A,E553,'9月销毁明细'!H:H,"Unsellable")</f>
        <v>0</v>
      </c>
      <c r="BU553">
        <f>SUMIFS('9月销毁明细'!G:G,'9月销毁明细'!A:A,E553,'9月销毁明细'!H:H,"Unsellable")</f>
        <v>0</v>
      </c>
      <c r="BW553">
        <f>IFERROR(I553*VLOOKUP(F553,'9.3成本表'!C:L,10,0),0)</f>
        <v>33.200000000000003</v>
      </c>
      <c r="BX553">
        <f t="shared" si="68"/>
        <v>26.52</v>
      </c>
      <c r="CC553" s="45">
        <f t="shared" si="69"/>
        <v>39.879499999999993</v>
      </c>
      <c r="CD553" s="45">
        <f t="shared" si="70"/>
        <v>0.14614834903067392</v>
      </c>
      <c r="CE553" s="45">
        <f t="shared" si="71"/>
        <v>0.66777461486939038</v>
      </c>
    </row>
    <row r="554" spans="4:83" x14ac:dyDescent="0.25">
      <c r="D554" s="20" t="s">
        <v>1217</v>
      </c>
      <c r="E554" s="20" t="s">
        <v>1218</v>
      </c>
      <c r="F554" s="20">
        <v>4265</v>
      </c>
      <c r="G554">
        <v>548</v>
      </c>
      <c r="H554" s="20"/>
      <c r="I554">
        <f>SUMIFS('总明细 源文件后台下'!G:G,'总明细 源文件后台下'!E:E,E554,'总明细 源文件后台下'!C:C,"Order")</f>
        <v>8</v>
      </c>
      <c r="J554">
        <f>SUMIFS('总明细 源文件后台下'!M:M,'总明细 源文件后台下'!E:E,E554,'总明细 源文件后台下'!C:C,"Order")</f>
        <v>165.92</v>
      </c>
      <c r="K554">
        <f>SUMIFS('总明细 源文件后台下'!N:N,'总明细 源文件后台下'!E:E,E554,'总明细 源文件后台下'!C:C,"Order")</f>
        <v>1.8</v>
      </c>
      <c r="L554">
        <f>SUMIFS('总明细 源文件后台下'!O:O,'总明细 源文件后台下'!E:E,E554,'总明细 源文件后台下'!C:C,"Order")</f>
        <v>0</v>
      </c>
      <c r="M554">
        <f>SUMIFS('总明细 源文件后台下'!P:P,'总明细 源文件后台下'!E:E,E554,'总明细 源文件后台下'!C:C,"Order")</f>
        <v>-7.95</v>
      </c>
      <c r="N554">
        <f>SUMIFS('总明细 源文件后台下'!Q:Q,'总明细 源文件后台下'!E:E,E554,'总明细 源文件后台下'!C:C,"Order")</f>
        <v>1.2</v>
      </c>
      <c r="O554">
        <f>SUMIFS('总明细 源文件后台下'!R:R,'总明细 源文件后台下'!E:E,E554,'总明细 源文件后台下'!C:C,"Order")</f>
        <v>-1.2</v>
      </c>
      <c r="P554">
        <f>SUMIFS('总明细 源文件后台下'!S:S,'总明细 源文件后台下'!E:E,E554,'总明细 源文件后台下'!C:C,"Order")</f>
        <v>-27.169999999999998</v>
      </c>
      <c r="Q554">
        <f>SUMIFS('总明细 源文件后台下'!T:T,'总明细 源文件后台下'!E:E,E554,'总明细 源文件后台下'!C:C,"Order")</f>
        <v>-29.44</v>
      </c>
      <c r="R554">
        <f>SUMIFS('总明细 源文件后台下'!U:U,'总明细 源文件后台下'!E:E,E554,'总明细 源文件后台下'!C:C,"Order")</f>
        <v>0</v>
      </c>
      <c r="S554">
        <f>SUMIFS('总明细 源文件后台下'!V:V,'总明细 源文件后台下'!E:E,E554,'总明细 源文件后台下'!C:C,"Order")</f>
        <v>0</v>
      </c>
      <c r="T554">
        <f>SUMIFS('总明细 源文件后台下'!W:W,'总明细 源文件后台下'!E:E,E554,'总明细 源文件后台下'!C:C,"Order")</f>
        <v>103.15999999999998</v>
      </c>
      <c r="U554">
        <f>SUMIFS('总明细 源文件后台下'!G:G,'总明细 源文件后台下'!E:E,E554,'总明细 源文件后台下'!C:C,"Refund")</f>
        <v>1</v>
      </c>
      <c r="V554">
        <f>SUMIFS('总明细 源文件后台下'!M:M,'总明细 源文件后台下'!E:E,E554,'总明细 源文件后台下'!C:C,"Refund")</f>
        <v>-20.99</v>
      </c>
      <c r="W554">
        <f>SUMIFS('总明细 源文件后台下'!N:N,'总明细 源文件后台下'!E:E,E554,'总明细 源文件后台下'!C:C,"Refund")</f>
        <v>0</v>
      </c>
      <c r="X554">
        <f>SUMIFS('总明细 源文件后台下'!O:O,'总明细 源文件后台下'!E:E,E554,'总明细 源文件后台下'!C:C,"Refund")</f>
        <v>0</v>
      </c>
      <c r="Y554">
        <f>SUMIFS('总明细 源文件后台下'!P:P,'总明细 源文件后台下'!E:E,E554,'总明细 源文件后台下'!C:C,"Refund")</f>
        <v>1.05</v>
      </c>
      <c r="Z554">
        <f>SUMIFS('总明细 源文件后台下'!Q:Q,'总明细 源文件后台下'!E:E,E554,'总明细 源文件后台下'!C:C,"Refund")</f>
        <v>-1.2</v>
      </c>
      <c r="AA554">
        <f>SUMIFS('总明细 源文件后台下'!R:R,'总明细 源文件后台下'!E:E,E554,'总明细 源文件后台下'!C:C,"Refund")</f>
        <v>1.2</v>
      </c>
      <c r="AB554">
        <f>SUMIFS('总明细 源文件后台下'!S:S,'总明细 源文件后台下'!E:E,E554,'总明细 源文件后台下'!C:C,"Refund")</f>
        <v>2.71</v>
      </c>
      <c r="AC554">
        <f>SUMIFS('总明细 源文件后台下'!T:T,'总明细 源文件后台下'!E:E,E554,'总明细 源文件后台下'!C:C,"Refund")</f>
        <v>0</v>
      </c>
      <c r="AD554">
        <f>SUMIFS('总明细 源文件后台下'!U:U,'总明细 源文件后台下'!E:E,E554,'总明细 源文件后台下'!C:C,"Refund")</f>
        <v>0</v>
      </c>
      <c r="AE554">
        <f>SUMIFS('总明细 源文件后台下'!V:V,'总明细 源文件后台下'!E:E,E554,'总明细 源文件后台下'!C:C,"Refund")</f>
        <v>0</v>
      </c>
      <c r="AF554">
        <f>SUMIFS('总明细 源文件后台下'!W:W,'总明细 源文件后台下'!E:E,E554,'总明细 源文件后台下'!C:C,"Refund")</f>
        <v>-17.23</v>
      </c>
      <c r="AK554">
        <f>(SUMIF('广告费 源文件后台下'!G:G,E554,'广告费 源文件后台下'!M:M))*-1</f>
        <v>-0.8</v>
      </c>
      <c r="AL554">
        <f>SUMIFS('总明细 源文件后台下'!W:W,'总明细 源文件后台下'!E:E,E554,'总明细 源文件后台下'!C:C,"Adjustment",'总明细 源文件后台下'!F:F,"FBA Inventory Reimbursement - Customer Return")</f>
        <v>11.25</v>
      </c>
      <c r="AM554">
        <f>SUMIFS('总明细 源文件后台下'!W:W,'总明细 源文件后台下'!E:E,E554,'总明细 源文件后台下'!C:C,"Adjustment",'总明细 源文件后台下'!F:F,"FBA Inventory Reimbursement - Damaged:Warehouse")</f>
        <v>0</v>
      </c>
      <c r="AN554">
        <f>SUMIFS('总明细 源文件后台下'!W:W,'总明细 源文件后台下'!E:E,E554,'总明细 源文件后台下'!C:C,"Adjustment",'总明细 源文件后台下'!F:F,"FBA Inventory Reimbursement - Customer Service Issue")</f>
        <v>0</v>
      </c>
      <c r="AO554">
        <f>SUMIFS('总明细 源文件后台下'!W:W,'总明细 源文件后台下'!E:E,E554,'总明细 源文件后台下'!C:C,"Adjustment",'总明细 源文件后台下'!F:F,"FBA Inventory Reimbursement - Fee Correction")</f>
        <v>0</v>
      </c>
      <c r="AP554">
        <f>SUMIFS('总明细 源文件后台下'!W:W,'总明细 源文件后台下'!E:E,E554,'总明细 源文件后台下'!C:C,"Adjustment",'总明细 源文件后台下'!F:F,"FBA Inventory Reimbursement - General Adjustment")</f>
        <v>0</v>
      </c>
      <c r="AQ554">
        <f>SUMIFS('总明细 源文件后台下'!W:W,'总明细 源文件后台下'!E:E,E554,'总明细 源文件后台下'!C:C,"Adjustment",'总明细 源文件后台下'!F:F,"FBA Inventory Reimbursement - Lost:Inbound")</f>
        <v>0</v>
      </c>
      <c r="AR554">
        <f>SUMIFS('总明细 源文件后台下'!W:W,'总明细 源文件后台下'!E:E,E554,'总明细 源文件后台下'!C:C,"Adjustment",'总明细 源文件后台下'!F:F,"FBA Inventory Reimbursement - Lost:Warehouse")</f>
        <v>0</v>
      </c>
      <c r="AS554">
        <f>SUMIFS('总明细 源文件后台下'!W:W,'总明细 源文件后台下'!E:E,E554,'总明细 源文件后台下'!C:C,"Adjustment",'总明细 源文件后台下'!F:F,"Non-subscription Fee Adjustment")</f>
        <v>0</v>
      </c>
      <c r="AT554">
        <f>SUMIFS('总明细 源文件后台下'!W:W,'总明细 源文件后台下'!E:E,E554,'总明细 源文件后台下'!C:C,"Adjustment",'总明细 源文件后台下'!F:F,"FBA Inventory Placement Service Fee")</f>
        <v>0</v>
      </c>
      <c r="AV554">
        <f>SUMIF('FBA Customer Return Per Unit Fe'!B:B,E554,'FBA Customer Return Per Unit Fe'!C:C)</f>
        <v>0</v>
      </c>
      <c r="AX554">
        <f>(SUMIF('仓储费 源文件后台下'!C:C,E554,'仓储费 源文件后台下'!V:V))*-1</f>
        <v>-1.1495</v>
      </c>
      <c r="AZ554">
        <f>SUMIF('Disposal Fee销毁费用-160.95'!B:B,E554,'Disposal Fee销毁费用-160.95'!D:D)*-1</f>
        <v>0</v>
      </c>
      <c r="BC554">
        <f>IFERROR(VLOOKUP(F554,'优惠券-86.4'!F:I,4,0),0)</f>
        <v>-1.05</v>
      </c>
      <c r="BD554">
        <f>IFERROR(VLOOKUP(F554,'早评-120'!E:H,4,0),0)</f>
        <v>0</v>
      </c>
      <c r="BF554">
        <f t="shared" si="64"/>
        <v>94.180499999999981</v>
      </c>
      <c r="BG554">
        <f t="shared" si="65"/>
        <v>0.56762596432015422</v>
      </c>
      <c r="BH554">
        <f t="shared" si="66"/>
        <v>612.17324999999983</v>
      </c>
      <c r="BQ554" s="45">
        <f t="shared" si="67"/>
        <v>612.17324999999983</v>
      </c>
      <c r="BR554">
        <f>SUMIFS('9月销毁明细'!D:D,'9月销毁明细'!A:A,E554,'9月销毁明细'!H:H,"Sellable")</f>
        <v>0</v>
      </c>
      <c r="BS554">
        <f>SUMIFS('9月销毁明细'!G:G,'9月销毁明细'!A:A,E554,'9月销毁明细'!H:H,"Sellable")</f>
        <v>0</v>
      </c>
      <c r="BT554">
        <f>SUMIFS('9月销毁明细'!D:D,'9月销毁明细'!A:A,E554,'9月销毁明细'!H:H,"Unsellable")</f>
        <v>0</v>
      </c>
      <c r="BU554">
        <f>SUMIFS('9月销毁明细'!G:G,'9月销毁明细'!A:A,E554,'9月销毁明细'!H:H,"Unsellable")</f>
        <v>0</v>
      </c>
      <c r="BW554">
        <f>IFERROR(I554*VLOOKUP(F554,'9.3成本表'!C:L,10,0),0)</f>
        <v>132.80000000000001</v>
      </c>
      <c r="BX554">
        <f t="shared" si="68"/>
        <v>106.08</v>
      </c>
      <c r="CC554" s="45">
        <f t="shared" si="69"/>
        <v>373.29324999999983</v>
      </c>
      <c r="CD554" s="45">
        <f t="shared" si="70"/>
        <v>0.34612904272680051</v>
      </c>
      <c r="CE554" s="45">
        <f t="shared" si="71"/>
        <v>1.5626810532484923</v>
      </c>
    </row>
    <row r="555" spans="4:83" x14ac:dyDescent="0.25">
      <c r="D555" s="20" t="s">
        <v>1219</v>
      </c>
      <c r="E555" s="20" t="s">
        <v>1220</v>
      </c>
      <c r="F555" s="20">
        <v>4265</v>
      </c>
      <c r="G555">
        <v>549</v>
      </c>
      <c r="H555" s="20"/>
      <c r="I555">
        <f>SUMIFS('总明细 源文件后台下'!G:G,'总明细 源文件后台下'!E:E,E555,'总明细 源文件后台下'!C:C,"Order")</f>
        <v>4</v>
      </c>
      <c r="J555">
        <f>SUMIFS('总明细 源文件后台下'!M:M,'总明细 源文件后台下'!E:E,E555,'总明细 源文件后台下'!C:C,"Order")</f>
        <v>83.96</v>
      </c>
      <c r="K555">
        <f>SUMIFS('总明细 源文件后台下'!N:N,'总明细 源文件后台下'!E:E,E555,'总明细 源文件后台下'!C:C,"Order")</f>
        <v>0</v>
      </c>
      <c r="L555">
        <f>SUMIFS('总明细 源文件后台下'!O:O,'总明细 源文件后台下'!E:E,E555,'总明细 源文件后台下'!C:C,"Order")</f>
        <v>0</v>
      </c>
      <c r="M555">
        <f>SUMIFS('总明细 源文件后台下'!P:P,'总明细 源文件后台下'!E:E,E555,'总明细 源文件后台下'!C:C,"Order")</f>
        <v>-3.1500000000000004</v>
      </c>
      <c r="N555">
        <f>SUMIFS('总明细 源文件后台下'!Q:Q,'总明细 源文件后台下'!E:E,E555,'总明细 源文件后台下'!C:C,"Order")</f>
        <v>1.68</v>
      </c>
      <c r="O555">
        <f>SUMIFS('总明细 源文件后台下'!R:R,'总明细 源文件后台下'!E:E,E555,'总明细 源文件后台下'!C:C,"Order")</f>
        <v>-1.68</v>
      </c>
      <c r="P555">
        <f>SUMIFS('总明细 源文件后台下'!S:S,'总明细 源文件后台下'!E:E,E555,'总明细 源文件后台下'!C:C,"Order")</f>
        <v>-13.74</v>
      </c>
      <c r="Q555">
        <f>SUMIFS('总明细 源文件后台下'!T:T,'总明细 源文件后台下'!E:E,E555,'总明细 源文件后台下'!C:C,"Order")</f>
        <v>-14.72</v>
      </c>
      <c r="R555">
        <f>SUMIFS('总明细 源文件后台下'!U:U,'总明细 源文件后台下'!E:E,E555,'总明细 源文件后台下'!C:C,"Order")</f>
        <v>0</v>
      </c>
      <c r="S555">
        <f>SUMIFS('总明细 源文件后台下'!V:V,'总明细 源文件后台下'!E:E,E555,'总明细 源文件后台下'!C:C,"Order")</f>
        <v>0</v>
      </c>
      <c r="T555">
        <f>SUMIFS('总明细 源文件后台下'!W:W,'总明细 源文件后台下'!E:E,E555,'总明细 源文件后台下'!C:C,"Order")</f>
        <v>52.35</v>
      </c>
      <c r="U555">
        <f>SUMIFS('总明细 源文件后台下'!G:G,'总明细 源文件后台下'!E:E,E555,'总明细 源文件后台下'!C:C,"Refund")</f>
        <v>0</v>
      </c>
      <c r="V555">
        <f>SUMIFS('总明细 源文件后台下'!M:M,'总明细 源文件后台下'!E:E,E555,'总明细 源文件后台下'!C:C,"Refund")</f>
        <v>0</v>
      </c>
      <c r="W555">
        <f>SUMIFS('总明细 源文件后台下'!N:N,'总明细 源文件后台下'!E:E,E555,'总明细 源文件后台下'!C:C,"Refund")</f>
        <v>0</v>
      </c>
      <c r="X555">
        <f>SUMIFS('总明细 源文件后台下'!O:O,'总明细 源文件后台下'!E:E,E555,'总明细 源文件后台下'!C:C,"Refund")</f>
        <v>0</v>
      </c>
      <c r="Y555">
        <f>SUMIFS('总明细 源文件后台下'!P:P,'总明细 源文件后台下'!E:E,E555,'总明细 源文件后台下'!C:C,"Refund")</f>
        <v>0</v>
      </c>
      <c r="Z555">
        <f>SUMIFS('总明细 源文件后台下'!Q:Q,'总明细 源文件后台下'!E:E,E555,'总明细 源文件后台下'!C:C,"Refund")</f>
        <v>0</v>
      </c>
      <c r="AA555">
        <f>SUMIFS('总明细 源文件后台下'!R:R,'总明细 源文件后台下'!E:E,E555,'总明细 源文件后台下'!C:C,"Refund")</f>
        <v>0</v>
      </c>
      <c r="AB555">
        <f>SUMIFS('总明细 源文件后台下'!S:S,'总明细 源文件后台下'!E:E,E555,'总明细 源文件后台下'!C:C,"Refund")</f>
        <v>0</v>
      </c>
      <c r="AC555">
        <f>SUMIFS('总明细 源文件后台下'!T:T,'总明细 源文件后台下'!E:E,E555,'总明细 源文件后台下'!C:C,"Refund")</f>
        <v>0</v>
      </c>
      <c r="AD555">
        <f>SUMIFS('总明细 源文件后台下'!U:U,'总明细 源文件后台下'!E:E,E555,'总明细 源文件后台下'!C:C,"Refund")</f>
        <v>0</v>
      </c>
      <c r="AE555">
        <f>SUMIFS('总明细 源文件后台下'!V:V,'总明细 源文件后台下'!E:E,E555,'总明细 源文件后台下'!C:C,"Refund")</f>
        <v>0</v>
      </c>
      <c r="AF555">
        <f>SUMIFS('总明细 源文件后台下'!W:W,'总明细 源文件后台下'!E:E,E555,'总明细 源文件后台下'!C:C,"Refund")</f>
        <v>0</v>
      </c>
      <c r="AK555">
        <f>(SUMIF('广告费 源文件后台下'!G:G,E555,'广告费 源文件后台下'!M:M))*-1</f>
        <v>-0.4</v>
      </c>
      <c r="AL555">
        <f>SUMIFS('总明细 源文件后台下'!W:W,'总明细 源文件后台下'!E:E,E555,'总明细 源文件后台下'!C:C,"Adjustment",'总明细 源文件后台下'!F:F,"FBA Inventory Reimbursement - Customer Return")</f>
        <v>0</v>
      </c>
      <c r="AM555">
        <f>SUMIFS('总明细 源文件后台下'!W:W,'总明细 源文件后台下'!E:E,E555,'总明细 源文件后台下'!C:C,"Adjustment",'总明细 源文件后台下'!F:F,"FBA Inventory Reimbursement - Damaged:Warehouse")</f>
        <v>0</v>
      </c>
      <c r="AN555">
        <f>SUMIFS('总明细 源文件后台下'!W:W,'总明细 源文件后台下'!E:E,E555,'总明细 源文件后台下'!C:C,"Adjustment",'总明细 源文件后台下'!F:F,"FBA Inventory Reimbursement - Customer Service Issue")</f>
        <v>0</v>
      </c>
      <c r="AO555">
        <f>SUMIFS('总明细 源文件后台下'!W:W,'总明细 源文件后台下'!E:E,E555,'总明细 源文件后台下'!C:C,"Adjustment",'总明细 源文件后台下'!F:F,"FBA Inventory Reimbursement - Fee Correction")</f>
        <v>0</v>
      </c>
      <c r="AP555">
        <f>SUMIFS('总明细 源文件后台下'!W:W,'总明细 源文件后台下'!E:E,E555,'总明细 源文件后台下'!C:C,"Adjustment",'总明细 源文件后台下'!F:F,"FBA Inventory Reimbursement - General Adjustment")</f>
        <v>0</v>
      </c>
      <c r="AQ555">
        <f>SUMIFS('总明细 源文件后台下'!W:W,'总明细 源文件后台下'!E:E,E555,'总明细 源文件后台下'!C:C,"Adjustment",'总明细 源文件后台下'!F:F,"FBA Inventory Reimbursement - Lost:Inbound")</f>
        <v>0</v>
      </c>
      <c r="AR555">
        <f>SUMIFS('总明细 源文件后台下'!W:W,'总明细 源文件后台下'!E:E,E555,'总明细 源文件后台下'!C:C,"Adjustment",'总明细 源文件后台下'!F:F,"FBA Inventory Reimbursement - Lost:Warehouse")</f>
        <v>0</v>
      </c>
      <c r="AS555">
        <f>SUMIFS('总明细 源文件后台下'!W:W,'总明细 源文件后台下'!E:E,E555,'总明细 源文件后台下'!C:C,"Adjustment",'总明细 源文件后台下'!F:F,"Non-subscription Fee Adjustment")</f>
        <v>0</v>
      </c>
      <c r="AT555">
        <f>SUMIFS('总明细 源文件后台下'!W:W,'总明细 源文件后台下'!E:E,E555,'总明细 源文件后台下'!C:C,"Adjustment",'总明细 源文件后台下'!F:F,"FBA Inventory Placement Service Fee")</f>
        <v>0</v>
      </c>
      <c r="AV555">
        <f>SUMIF('FBA Customer Return Per Unit Fe'!B:B,E555,'FBA Customer Return Per Unit Fe'!C:C)</f>
        <v>0</v>
      </c>
      <c r="AX555">
        <f>(SUMIF('仓储费 源文件后台下'!C:C,E555,'仓储费 源文件后台下'!V:V))*-1</f>
        <v>-1.2073999999999998</v>
      </c>
      <c r="AZ555">
        <f>SUMIF('Disposal Fee销毁费用-160.95'!B:B,E555,'Disposal Fee销毁费用-160.95'!D:D)*-1</f>
        <v>0</v>
      </c>
      <c r="BC555">
        <f>IFERROR(VLOOKUP(F555,'优惠券-86.4'!F:I,4,0),0)</f>
        <v>-1.05</v>
      </c>
      <c r="BD555">
        <f>IFERROR(VLOOKUP(F555,'早评-120'!E:H,4,0),0)</f>
        <v>0</v>
      </c>
      <c r="BF555">
        <f t="shared" si="64"/>
        <v>49.692599999999999</v>
      </c>
      <c r="BG555">
        <f t="shared" si="65"/>
        <v>0.59186040971891385</v>
      </c>
      <c r="BH555">
        <f t="shared" si="66"/>
        <v>323.00189999999998</v>
      </c>
      <c r="BQ555" s="45">
        <f t="shared" si="67"/>
        <v>323.00189999999998</v>
      </c>
      <c r="BR555">
        <f>SUMIFS('9月销毁明细'!D:D,'9月销毁明细'!A:A,E555,'9月销毁明细'!H:H,"Sellable")</f>
        <v>0</v>
      </c>
      <c r="BS555">
        <f>SUMIFS('9月销毁明细'!G:G,'9月销毁明细'!A:A,E555,'9月销毁明细'!H:H,"Sellable")</f>
        <v>0</v>
      </c>
      <c r="BT555">
        <f>SUMIFS('9月销毁明细'!D:D,'9月销毁明细'!A:A,E555,'9月销毁明细'!H:H,"Unsellable")</f>
        <v>0</v>
      </c>
      <c r="BU555">
        <f>SUMIFS('9月销毁明细'!G:G,'9月销毁明细'!A:A,E555,'9月销毁明细'!H:H,"Unsellable")</f>
        <v>0</v>
      </c>
      <c r="BW555">
        <f>IFERROR(I555*VLOOKUP(F555,'9.3成本表'!C:L,10,0),0)</f>
        <v>66.400000000000006</v>
      </c>
      <c r="BX555">
        <f t="shared" si="68"/>
        <v>53.04</v>
      </c>
      <c r="CC555" s="45">
        <f t="shared" si="69"/>
        <v>203.56190000000001</v>
      </c>
      <c r="CD555" s="45">
        <f t="shared" si="70"/>
        <v>0.37300161248946384</v>
      </c>
      <c r="CE555" s="45">
        <f t="shared" si="71"/>
        <v>1.704302578700603</v>
      </c>
    </row>
    <row r="556" spans="4:83" x14ac:dyDescent="0.25">
      <c r="D556" s="20" t="s">
        <v>1221</v>
      </c>
      <c r="E556" s="20" t="s">
        <v>1222</v>
      </c>
      <c r="F556" s="20">
        <v>4265</v>
      </c>
      <c r="G556">
        <v>550</v>
      </c>
      <c r="H556" s="20"/>
      <c r="I556">
        <f>SUMIFS('总明细 源文件后台下'!G:G,'总明细 源文件后台下'!E:E,E556,'总明细 源文件后台下'!C:C,"Order")</f>
        <v>0</v>
      </c>
      <c r="J556">
        <f>SUMIFS('总明细 源文件后台下'!M:M,'总明细 源文件后台下'!E:E,E556,'总明细 源文件后台下'!C:C,"Order")</f>
        <v>0</v>
      </c>
      <c r="K556">
        <f>SUMIFS('总明细 源文件后台下'!N:N,'总明细 源文件后台下'!E:E,E556,'总明细 源文件后台下'!C:C,"Order")</f>
        <v>0</v>
      </c>
      <c r="L556">
        <f>SUMIFS('总明细 源文件后台下'!O:O,'总明细 源文件后台下'!E:E,E556,'总明细 源文件后台下'!C:C,"Order")</f>
        <v>0</v>
      </c>
      <c r="M556">
        <f>SUMIFS('总明细 源文件后台下'!P:P,'总明细 源文件后台下'!E:E,E556,'总明细 源文件后台下'!C:C,"Order")</f>
        <v>0</v>
      </c>
      <c r="N556">
        <f>SUMIFS('总明细 源文件后台下'!Q:Q,'总明细 源文件后台下'!E:E,E556,'总明细 源文件后台下'!C:C,"Order")</f>
        <v>0</v>
      </c>
      <c r="O556">
        <f>SUMIFS('总明细 源文件后台下'!R:R,'总明细 源文件后台下'!E:E,E556,'总明细 源文件后台下'!C:C,"Order")</f>
        <v>0</v>
      </c>
      <c r="P556">
        <f>SUMIFS('总明细 源文件后台下'!S:S,'总明细 源文件后台下'!E:E,E556,'总明细 源文件后台下'!C:C,"Order")</f>
        <v>0</v>
      </c>
      <c r="Q556">
        <f>SUMIFS('总明细 源文件后台下'!T:T,'总明细 源文件后台下'!E:E,E556,'总明细 源文件后台下'!C:C,"Order")</f>
        <v>0</v>
      </c>
      <c r="R556">
        <f>SUMIFS('总明细 源文件后台下'!U:U,'总明细 源文件后台下'!E:E,E556,'总明细 源文件后台下'!C:C,"Order")</f>
        <v>0</v>
      </c>
      <c r="S556">
        <f>SUMIFS('总明细 源文件后台下'!V:V,'总明细 源文件后台下'!E:E,E556,'总明细 源文件后台下'!C:C,"Order")</f>
        <v>0</v>
      </c>
      <c r="T556">
        <f>SUMIFS('总明细 源文件后台下'!W:W,'总明细 源文件后台下'!E:E,E556,'总明细 源文件后台下'!C:C,"Order")</f>
        <v>0</v>
      </c>
      <c r="U556">
        <f>SUMIFS('总明细 源文件后台下'!G:G,'总明细 源文件后台下'!E:E,E556,'总明细 源文件后台下'!C:C,"Refund")</f>
        <v>0</v>
      </c>
      <c r="V556">
        <f>SUMIFS('总明细 源文件后台下'!M:M,'总明细 源文件后台下'!E:E,E556,'总明细 源文件后台下'!C:C,"Refund")</f>
        <v>0</v>
      </c>
      <c r="W556">
        <f>SUMIFS('总明细 源文件后台下'!N:N,'总明细 源文件后台下'!E:E,E556,'总明细 源文件后台下'!C:C,"Refund")</f>
        <v>0</v>
      </c>
      <c r="X556">
        <f>SUMIFS('总明细 源文件后台下'!O:O,'总明细 源文件后台下'!E:E,E556,'总明细 源文件后台下'!C:C,"Refund")</f>
        <v>0</v>
      </c>
      <c r="Y556">
        <f>SUMIFS('总明细 源文件后台下'!P:P,'总明细 源文件后台下'!E:E,E556,'总明细 源文件后台下'!C:C,"Refund")</f>
        <v>0</v>
      </c>
      <c r="Z556">
        <f>SUMIFS('总明细 源文件后台下'!Q:Q,'总明细 源文件后台下'!E:E,E556,'总明细 源文件后台下'!C:C,"Refund")</f>
        <v>0</v>
      </c>
      <c r="AA556">
        <f>SUMIFS('总明细 源文件后台下'!R:R,'总明细 源文件后台下'!E:E,E556,'总明细 源文件后台下'!C:C,"Refund")</f>
        <v>0</v>
      </c>
      <c r="AB556">
        <f>SUMIFS('总明细 源文件后台下'!S:S,'总明细 源文件后台下'!E:E,E556,'总明细 源文件后台下'!C:C,"Refund")</f>
        <v>0</v>
      </c>
      <c r="AC556">
        <f>SUMIFS('总明细 源文件后台下'!T:T,'总明细 源文件后台下'!E:E,E556,'总明细 源文件后台下'!C:C,"Refund")</f>
        <v>0</v>
      </c>
      <c r="AD556">
        <f>SUMIFS('总明细 源文件后台下'!U:U,'总明细 源文件后台下'!E:E,E556,'总明细 源文件后台下'!C:C,"Refund")</f>
        <v>0</v>
      </c>
      <c r="AE556">
        <f>SUMIFS('总明细 源文件后台下'!V:V,'总明细 源文件后台下'!E:E,E556,'总明细 源文件后台下'!C:C,"Refund")</f>
        <v>0</v>
      </c>
      <c r="AF556">
        <f>SUMIFS('总明细 源文件后台下'!W:W,'总明细 源文件后台下'!E:E,E556,'总明细 源文件后台下'!C:C,"Refund")</f>
        <v>0</v>
      </c>
      <c r="AK556">
        <f>(SUMIF('广告费 源文件后台下'!G:G,E556,'广告费 源文件后台下'!M:M))*-1</f>
        <v>-1.06</v>
      </c>
      <c r="AL556">
        <f>SUMIFS('总明细 源文件后台下'!W:W,'总明细 源文件后台下'!E:E,E556,'总明细 源文件后台下'!C:C,"Adjustment",'总明细 源文件后台下'!F:F,"FBA Inventory Reimbursement - Customer Return")</f>
        <v>0</v>
      </c>
      <c r="AM556">
        <f>SUMIFS('总明细 源文件后台下'!W:W,'总明细 源文件后台下'!E:E,E556,'总明细 源文件后台下'!C:C,"Adjustment",'总明细 源文件后台下'!F:F,"FBA Inventory Reimbursement - Damaged:Warehouse")</f>
        <v>0</v>
      </c>
      <c r="AN556">
        <f>SUMIFS('总明细 源文件后台下'!W:W,'总明细 源文件后台下'!E:E,E556,'总明细 源文件后台下'!C:C,"Adjustment",'总明细 源文件后台下'!F:F,"FBA Inventory Reimbursement - Customer Service Issue")</f>
        <v>0</v>
      </c>
      <c r="AO556">
        <f>SUMIFS('总明细 源文件后台下'!W:W,'总明细 源文件后台下'!E:E,E556,'总明细 源文件后台下'!C:C,"Adjustment",'总明细 源文件后台下'!F:F,"FBA Inventory Reimbursement - Fee Correction")</f>
        <v>0</v>
      </c>
      <c r="AP556">
        <f>SUMIFS('总明细 源文件后台下'!W:W,'总明细 源文件后台下'!E:E,E556,'总明细 源文件后台下'!C:C,"Adjustment",'总明细 源文件后台下'!F:F,"FBA Inventory Reimbursement - General Adjustment")</f>
        <v>0</v>
      </c>
      <c r="AQ556">
        <f>SUMIFS('总明细 源文件后台下'!W:W,'总明细 源文件后台下'!E:E,E556,'总明细 源文件后台下'!C:C,"Adjustment",'总明细 源文件后台下'!F:F,"FBA Inventory Reimbursement - Lost:Inbound")</f>
        <v>0</v>
      </c>
      <c r="AR556">
        <f>SUMIFS('总明细 源文件后台下'!W:W,'总明细 源文件后台下'!E:E,E556,'总明细 源文件后台下'!C:C,"Adjustment",'总明细 源文件后台下'!F:F,"FBA Inventory Reimbursement - Lost:Warehouse")</f>
        <v>0</v>
      </c>
      <c r="AS556">
        <f>SUMIFS('总明细 源文件后台下'!W:W,'总明细 源文件后台下'!E:E,E556,'总明细 源文件后台下'!C:C,"Adjustment",'总明细 源文件后台下'!F:F,"Non-subscription Fee Adjustment")</f>
        <v>0</v>
      </c>
      <c r="AT556">
        <f>SUMIFS('总明细 源文件后台下'!W:W,'总明细 源文件后台下'!E:E,E556,'总明细 源文件后台下'!C:C,"Adjustment",'总明细 源文件后台下'!F:F,"FBA Inventory Placement Service Fee")</f>
        <v>0</v>
      </c>
      <c r="AV556">
        <f>SUMIF('FBA Customer Return Per Unit Fe'!B:B,E556,'FBA Customer Return Per Unit Fe'!C:C)</f>
        <v>0</v>
      </c>
      <c r="AX556">
        <f>(SUMIF('仓储费 源文件后台下'!C:C,E556,'仓储费 源文件后台下'!V:V))*-1</f>
        <v>-1.4202999999999999</v>
      </c>
      <c r="AZ556">
        <f>SUMIF('Disposal Fee销毁费用-160.95'!B:B,E556,'Disposal Fee销毁费用-160.95'!D:D)*-1</f>
        <v>0</v>
      </c>
      <c r="BC556">
        <f>IFERROR(VLOOKUP(F556,'优惠券-86.4'!F:I,4,0),0)</f>
        <v>-1.05</v>
      </c>
      <c r="BD556">
        <f>IFERROR(VLOOKUP(F556,'早评-120'!E:H,4,0),0)</f>
        <v>0</v>
      </c>
      <c r="BF556">
        <f t="shared" si="64"/>
        <v>-3.5302999999999995</v>
      </c>
      <c r="BG556">
        <f t="shared" si="65"/>
        <v>0</v>
      </c>
      <c r="BH556">
        <f t="shared" si="66"/>
        <v>-22.946949999999998</v>
      </c>
      <c r="BQ556" s="45">
        <f t="shared" si="67"/>
        <v>-22.946949999999998</v>
      </c>
      <c r="BR556">
        <f>SUMIFS('9月销毁明细'!D:D,'9月销毁明细'!A:A,E556,'9月销毁明细'!H:H,"Sellable")</f>
        <v>0</v>
      </c>
      <c r="BS556">
        <f>SUMIFS('9月销毁明细'!G:G,'9月销毁明细'!A:A,E556,'9月销毁明细'!H:H,"Sellable")</f>
        <v>0</v>
      </c>
      <c r="BT556">
        <f>SUMIFS('9月销毁明细'!D:D,'9月销毁明细'!A:A,E556,'9月销毁明细'!H:H,"Unsellable")</f>
        <v>0</v>
      </c>
      <c r="BU556">
        <f>SUMIFS('9月销毁明细'!G:G,'9月销毁明细'!A:A,E556,'9月销毁明细'!H:H,"Unsellable")</f>
        <v>0</v>
      </c>
      <c r="BW556">
        <f>IFERROR(I556*VLOOKUP(F556,'9.3成本表'!C:L,10,0),0)</f>
        <v>0</v>
      </c>
      <c r="BX556">
        <f t="shared" si="68"/>
        <v>0</v>
      </c>
      <c r="CC556" s="45">
        <f t="shared" si="69"/>
        <v>-22.946949999999998</v>
      </c>
      <c r="CD556" s="45">
        <f t="shared" si="70"/>
        <v>0</v>
      </c>
      <c r="CE556" s="45">
        <f t="shared" si="71"/>
        <v>0</v>
      </c>
    </row>
    <row r="557" spans="4:83" x14ac:dyDescent="0.25">
      <c r="D557" s="20" t="s">
        <v>1223</v>
      </c>
      <c r="E557" s="20" t="s">
        <v>1224</v>
      </c>
      <c r="F557" s="20">
        <v>4265</v>
      </c>
      <c r="G557">
        <v>551</v>
      </c>
      <c r="H557" s="20"/>
      <c r="I557">
        <f>SUMIFS('总明细 源文件后台下'!G:G,'总明细 源文件后台下'!E:E,E557,'总明细 源文件后台下'!C:C,"Order")</f>
        <v>1</v>
      </c>
      <c r="J557">
        <f>SUMIFS('总明细 源文件后台下'!M:M,'总明细 源文件后台下'!E:E,E557,'总明细 源文件后台下'!C:C,"Order")</f>
        <v>20.99</v>
      </c>
      <c r="K557">
        <f>SUMIFS('总明细 源文件后台下'!N:N,'总明细 源文件后台下'!E:E,E557,'总明细 源文件后台下'!C:C,"Order")</f>
        <v>0</v>
      </c>
      <c r="L557">
        <f>SUMIFS('总明细 源文件后台下'!O:O,'总明细 源文件后台下'!E:E,E557,'总明细 源文件后台下'!C:C,"Order")</f>
        <v>0</v>
      </c>
      <c r="M557">
        <f>SUMIFS('总明细 源文件后台下'!P:P,'总明细 源文件后台下'!E:E,E557,'总明细 源文件后台下'!C:C,"Order")</f>
        <v>0</v>
      </c>
      <c r="N557">
        <f>SUMIFS('总明细 源文件后台下'!Q:Q,'总明细 源文件后台下'!E:E,E557,'总明细 源文件后台下'!C:C,"Order")</f>
        <v>0</v>
      </c>
      <c r="O557">
        <f>SUMIFS('总明细 源文件后台下'!R:R,'总明细 源文件后台下'!E:E,E557,'总明细 源文件后台下'!C:C,"Order")</f>
        <v>0</v>
      </c>
      <c r="P557">
        <f>SUMIFS('总明细 源文件后台下'!S:S,'总明细 源文件后台下'!E:E,E557,'总明细 源文件后台下'!C:C,"Order")</f>
        <v>-3.57</v>
      </c>
      <c r="Q557">
        <f>SUMIFS('总明细 源文件后台下'!T:T,'总明细 源文件后台下'!E:E,E557,'总明细 源文件后台下'!C:C,"Order")</f>
        <v>-3.68</v>
      </c>
      <c r="R557">
        <f>SUMIFS('总明细 源文件后台下'!U:U,'总明细 源文件后台下'!E:E,E557,'总明细 源文件后台下'!C:C,"Order")</f>
        <v>0</v>
      </c>
      <c r="S557">
        <f>SUMIFS('总明细 源文件后台下'!V:V,'总明细 源文件后台下'!E:E,E557,'总明细 源文件后台下'!C:C,"Order")</f>
        <v>0</v>
      </c>
      <c r="T557">
        <f>SUMIFS('总明细 源文件后台下'!W:W,'总明细 源文件后台下'!E:E,E557,'总明细 源文件后台下'!C:C,"Order")</f>
        <v>13.74</v>
      </c>
      <c r="U557">
        <f>SUMIFS('总明细 源文件后台下'!G:G,'总明细 源文件后台下'!E:E,E557,'总明细 源文件后台下'!C:C,"Refund")</f>
        <v>0</v>
      </c>
      <c r="V557">
        <f>SUMIFS('总明细 源文件后台下'!M:M,'总明细 源文件后台下'!E:E,E557,'总明细 源文件后台下'!C:C,"Refund")</f>
        <v>0</v>
      </c>
      <c r="W557">
        <f>SUMIFS('总明细 源文件后台下'!N:N,'总明细 源文件后台下'!E:E,E557,'总明细 源文件后台下'!C:C,"Refund")</f>
        <v>0</v>
      </c>
      <c r="X557">
        <f>SUMIFS('总明细 源文件后台下'!O:O,'总明细 源文件后台下'!E:E,E557,'总明细 源文件后台下'!C:C,"Refund")</f>
        <v>0</v>
      </c>
      <c r="Y557">
        <f>SUMIFS('总明细 源文件后台下'!P:P,'总明细 源文件后台下'!E:E,E557,'总明细 源文件后台下'!C:C,"Refund")</f>
        <v>0</v>
      </c>
      <c r="Z557">
        <f>SUMIFS('总明细 源文件后台下'!Q:Q,'总明细 源文件后台下'!E:E,E557,'总明细 源文件后台下'!C:C,"Refund")</f>
        <v>0</v>
      </c>
      <c r="AA557">
        <f>SUMIFS('总明细 源文件后台下'!R:R,'总明细 源文件后台下'!E:E,E557,'总明细 源文件后台下'!C:C,"Refund")</f>
        <v>0</v>
      </c>
      <c r="AB557">
        <f>SUMIFS('总明细 源文件后台下'!S:S,'总明细 源文件后台下'!E:E,E557,'总明细 源文件后台下'!C:C,"Refund")</f>
        <v>0</v>
      </c>
      <c r="AC557">
        <f>SUMIFS('总明细 源文件后台下'!T:T,'总明细 源文件后台下'!E:E,E557,'总明细 源文件后台下'!C:C,"Refund")</f>
        <v>0</v>
      </c>
      <c r="AD557">
        <f>SUMIFS('总明细 源文件后台下'!U:U,'总明细 源文件后台下'!E:E,E557,'总明细 源文件后台下'!C:C,"Refund")</f>
        <v>0</v>
      </c>
      <c r="AE557">
        <f>SUMIFS('总明细 源文件后台下'!V:V,'总明细 源文件后台下'!E:E,E557,'总明细 源文件后台下'!C:C,"Refund")</f>
        <v>0</v>
      </c>
      <c r="AF557">
        <f>SUMIFS('总明细 源文件后台下'!W:W,'总明细 源文件后台下'!E:E,E557,'总明细 源文件后台下'!C:C,"Refund")</f>
        <v>0</v>
      </c>
      <c r="AK557">
        <f>(SUMIF('广告费 源文件后台下'!G:G,E557,'广告费 源文件后台下'!M:M))*-1</f>
        <v>-15.06</v>
      </c>
      <c r="AL557">
        <f>SUMIFS('总明细 源文件后台下'!W:W,'总明细 源文件后台下'!E:E,E557,'总明细 源文件后台下'!C:C,"Adjustment",'总明细 源文件后台下'!F:F,"FBA Inventory Reimbursement - Customer Return")</f>
        <v>0</v>
      </c>
      <c r="AM557">
        <f>SUMIFS('总明细 源文件后台下'!W:W,'总明细 源文件后台下'!E:E,E557,'总明细 源文件后台下'!C:C,"Adjustment",'总明细 源文件后台下'!F:F,"FBA Inventory Reimbursement - Damaged:Warehouse")</f>
        <v>0</v>
      </c>
      <c r="AN557">
        <f>SUMIFS('总明细 源文件后台下'!W:W,'总明细 源文件后台下'!E:E,E557,'总明细 源文件后台下'!C:C,"Adjustment",'总明细 源文件后台下'!F:F,"FBA Inventory Reimbursement - Customer Service Issue")</f>
        <v>0</v>
      </c>
      <c r="AO557">
        <f>SUMIFS('总明细 源文件后台下'!W:W,'总明细 源文件后台下'!E:E,E557,'总明细 源文件后台下'!C:C,"Adjustment",'总明细 源文件后台下'!F:F,"FBA Inventory Reimbursement - Fee Correction")</f>
        <v>0</v>
      </c>
      <c r="AP557">
        <f>SUMIFS('总明细 源文件后台下'!W:W,'总明细 源文件后台下'!E:E,E557,'总明细 源文件后台下'!C:C,"Adjustment",'总明细 源文件后台下'!F:F,"FBA Inventory Reimbursement - General Adjustment")</f>
        <v>0</v>
      </c>
      <c r="AQ557">
        <f>SUMIFS('总明细 源文件后台下'!W:W,'总明细 源文件后台下'!E:E,E557,'总明细 源文件后台下'!C:C,"Adjustment",'总明细 源文件后台下'!F:F,"FBA Inventory Reimbursement - Lost:Inbound")</f>
        <v>0</v>
      </c>
      <c r="AR557">
        <f>SUMIFS('总明细 源文件后台下'!W:W,'总明细 源文件后台下'!E:E,E557,'总明细 源文件后台下'!C:C,"Adjustment",'总明细 源文件后台下'!F:F,"FBA Inventory Reimbursement - Lost:Warehouse")</f>
        <v>0</v>
      </c>
      <c r="AS557">
        <f>SUMIFS('总明细 源文件后台下'!W:W,'总明细 源文件后台下'!E:E,E557,'总明细 源文件后台下'!C:C,"Adjustment",'总明细 源文件后台下'!F:F,"Non-subscription Fee Adjustment")</f>
        <v>0</v>
      </c>
      <c r="AT557">
        <f>SUMIFS('总明细 源文件后台下'!W:W,'总明细 源文件后台下'!E:E,E557,'总明细 源文件后台下'!C:C,"Adjustment",'总明细 源文件后台下'!F:F,"FBA Inventory Placement Service Fee")</f>
        <v>0</v>
      </c>
      <c r="AV557">
        <f>SUMIF('FBA Customer Return Per Unit Fe'!B:B,E557,'FBA Customer Return Per Unit Fe'!C:C)</f>
        <v>0</v>
      </c>
      <c r="AX557">
        <f>(SUMIF('仓储费 源文件后台下'!C:C,E557,'仓储费 源文件后台下'!V:V))*-1</f>
        <v>-1.3441999999999998</v>
      </c>
      <c r="AZ557">
        <f>SUMIF('Disposal Fee销毁费用-160.95'!B:B,E557,'Disposal Fee销毁费用-160.95'!D:D)*-1</f>
        <v>0</v>
      </c>
      <c r="BC557">
        <f>IFERROR(VLOOKUP(F557,'优惠券-86.4'!F:I,4,0),0)</f>
        <v>-1.05</v>
      </c>
      <c r="BD557">
        <f>IFERROR(VLOOKUP(F557,'早评-120'!E:H,4,0),0)</f>
        <v>0</v>
      </c>
      <c r="BF557">
        <f t="shared" si="64"/>
        <v>-3.7141999999999999</v>
      </c>
      <c r="BG557">
        <f t="shared" si="65"/>
        <v>-0.17695092901381612</v>
      </c>
      <c r="BH557">
        <f t="shared" si="66"/>
        <v>-24.142299999999999</v>
      </c>
      <c r="BQ557" s="45">
        <f t="shared" si="67"/>
        <v>-24.142299999999999</v>
      </c>
      <c r="BR557">
        <f>SUMIFS('9月销毁明细'!D:D,'9月销毁明细'!A:A,E557,'9月销毁明细'!H:H,"Sellable")</f>
        <v>0</v>
      </c>
      <c r="BS557">
        <f>SUMIFS('9月销毁明细'!G:G,'9月销毁明细'!A:A,E557,'9月销毁明细'!H:H,"Sellable")</f>
        <v>0</v>
      </c>
      <c r="BT557">
        <f>SUMIFS('9月销毁明细'!D:D,'9月销毁明细'!A:A,E557,'9月销毁明细'!H:H,"Unsellable")</f>
        <v>0</v>
      </c>
      <c r="BU557">
        <f>SUMIFS('9月销毁明细'!G:G,'9月销毁明细'!A:A,E557,'9月销毁明细'!H:H,"Unsellable")</f>
        <v>0</v>
      </c>
      <c r="BW557">
        <f>IFERROR(I557*VLOOKUP(F557,'9.3成本表'!C:L,10,0),0)</f>
        <v>16.600000000000001</v>
      </c>
      <c r="BX557">
        <f t="shared" si="68"/>
        <v>13.26</v>
      </c>
      <c r="CC557" s="45">
        <f t="shared" si="69"/>
        <v>-54.002299999999998</v>
      </c>
      <c r="CD557" s="45">
        <f t="shared" si="70"/>
        <v>-0.39580972624326599</v>
      </c>
      <c r="CE557" s="45">
        <f t="shared" si="71"/>
        <v>-1.8085164099129269</v>
      </c>
    </row>
    <row r="558" spans="4:83" x14ac:dyDescent="0.25">
      <c r="D558" s="20" t="s">
        <v>1225</v>
      </c>
      <c r="E558" s="20" t="s">
        <v>1226</v>
      </c>
      <c r="F558" s="20">
        <v>4265</v>
      </c>
      <c r="G558">
        <v>552</v>
      </c>
      <c r="H558" s="20"/>
      <c r="I558">
        <f>SUMIFS('总明细 源文件后台下'!G:G,'总明细 源文件后台下'!E:E,E558,'总明细 源文件后台下'!C:C,"Order")</f>
        <v>3</v>
      </c>
      <c r="J558">
        <f>SUMIFS('总明细 源文件后台下'!M:M,'总明细 源文件后台下'!E:E,E558,'总明细 源文件后台下'!C:C,"Order")</f>
        <v>62.97</v>
      </c>
      <c r="K558">
        <f>SUMIFS('总明细 源文件后台下'!N:N,'总明细 源文件后台下'!E:E,E558,'总明细 源文件后台下'!C:C,"Order")</f>
        <v>0</v>
      </c>
      <c r="L558">
        <f>SUMIFS('总明细 源文件后台下'!O:O,'总明细 源文件后台下'!E:E,E558,'总明细 源文件后台下'!C:C,"Order")</f>
        <v>0</v>
      </c>
      <c r="M558">
        <f>SUMIFS('总明细 源文件后台下'!P:P,'总明细 源文件后台下'!E:E,E558,'总明细 源文件后台下'!C:C,"Order")</f>
        <v>-0.63</v>
      </c>
      <c r="N558">
        <f>SUMIFS('总明细 源文件后台下'!Q:Q,'总明细 源文件后台下'!E:E,E558,'总明细 源文件后台下'!C:C,"Order")</f>
        <v>1.68</v>
      </c>
      <c r="O558">
        <f>SUMIFS('总明细 源文件后台下'!R:R,'总明细 源文件后台下'!E:E,E558,'总明细 源文件后台下'!C:C,"Order")</f>
        <v>-1.68</v>
      </c>
      <c r="P558">
        <f>SUMIFS('总明细 源文件后台下'!S:S,'总明细 源文件后台下'!E:E,E558,'总明细 源文件后台下'!C:C,"Order")</f>
        <v>-10.6</v>
      </c>
      <c r="Q558">
        <f>SUMIFS('总明细 源文件后台下'!T:T,'总明细 源文件后台下'!E:E,E558,'总明细 源文件后台下'!C:C,"Order")</f>
        <v>-11.040000000000001</v>
      </c>
      <c r="R558">
        <f>SUMIFS('总明细 源文件后台下'!U:U,'总明细 源文件后台下'!E:E,E558,'总明细 源文件后台下'!C:C,"Order")</f>
        <v>0</v>
      </c>
      <c r="S558">
        <f>SUMIFS('总明细 源文件后台下'!V:V,'总明细 源文件后台下'!E:E,E558,'总明细 源文件后台下'!C:C,"Order")</f>
        <v>0</v>
      </c>
      <c r="T558">
        <f>SUMIFS('总明细 源文件后台下'!W:W,'总明细 源文件后台下'!E:E,E558,'总明细 源文件后台下'!C:C,"Order")</f>
        <v>40.700000000000003</v>
      </c>
      <c r="U558">
        <f>SUMIFS('总明细 源文件后台下'!G:G,'总明细 源文件后台下'!E:E,E558,'总明细 源文件后台下'!C:C,"Refund")</f>
        <v>0</v>
      </c>
      <c r="V558">
        <f>SUMIFS('总明细 源文件后台下'!M:M,'总明细 源文件后台下'!E:E,E558,'总明细 源文件后台下'!C:C,"Refund")</f>
        <v>0</v>
      </c>
      <c r="W558">
        <f>SUMIFS('总明细 源文件后台下'!N:N,'总明细 源文件后台下'!E:E,E558,'总明细 源文件后台下'!C:C,"Refund")</f>
        <v>0</v>
      </c>
      <c r="X558">
        <f>SUMIFS('总明细 源文件后台下'!O:O,'总明细 源文件后台下'!E:E,E558,'总明细 源文件后台下'!C:C,"Refund")</f>
        <v>0</v>
      </c>
      <c r="Y558">
        <f>SUMIFS('总明细 源文件后台下'!P:P,'总明细 源文件后台下'!E:E,E558,'总明细 源文件后台下'!C:C,"Refund")</f>
        <v>0</v>
      </c>
      <c r="Z558">
        <f>SUMIFS('总明细 源文件后台下'!Q:Q,'总明细 源文件后台下'!E:E,E558,'总明细 源文件后台下'!C:C,"Refund")</f>
        <v>0</v>
      </c>
      <c r="AA558">
        <f>SUMIFS('总明细 源文件后台下'!R:R,'总明细 源文件后台下'!E:E,E558,'总明细 源文件后台下'!C:C,"Refund")</f>
        <v>0</v>
      </c>
      <c r="AB558">
        <f>SUMIFS('总明细 源文件后台下'!S:S,'总明细 源文件后台下'!E:E,E558,'总明细 源文件后台下'!C:C,"Refund")</f>
        <v>0</v>
      </c>
      <c r="AC558">
        <f>SUMIFS('总明细 源文件后台下'!T:T,'总明细 源文件后台下'!E:E,E558,'总明细 源文件后台下'!C:C,"Refund")</f>
        <v>0</v>
      </c>
      <c r="AD558">
        <f>SUMIFS('总明细 源文件后台下'!U:U,'总明细 源文件后台下'!E:E,E558,'总明细 源文件后台下'!C:C,"Refund")</f>
        <v>0</v>
      </c>
      <c r="AE558">
        <f>SUMIFS('总明细 源文件后台下'!V:V,'总明细 源文件后台下'!E:E,E558,'总明细 源文件后台下'!C:C,"Refund")</f>
        <v>0</v>
      </c>
      <c r="AF558">
        <f>SUMIFS('总明细 源文件后台下'!W:W,'总明细 源文件后台下'!E:E,E558,'总明细 源文件后台下'!C:C,"Refund")</f>
        <v>0</v>
      </c>
      <c r="AK558">
        <f>(SUMIF('广告费 源文件后台下'!G:G,E558,'广告费 源文件后台下'!M:M))*-1</f>
        <v>-1.86</v>
      </c>
      <c r="AL558">
        <f>SUMIFS('总明细 源文件后台下'!W:W,'总明细 源文件后台下'!E:E,E558,'总明细 源文件后台下'!C:C,"Adjustment",'总明细 源文件后台下'!F:F,"FBA Inventory Reimbursement - Customer Return")</f>
        <v>0</v>
      </c>
      <c r="AM558">
        <f>SUMIFS('总明细 源文件后台下'!W:W,'总明细 源文件后台下'!E:E,E558,'总明细 源文件后台下'!C:C,"Adjustment",'总明细 源文件后台下'!F:F,"FBA Inventory Reimbursement - Damaged:Warehouse")</f>
        <v>0</v>
      </c>
      <c r="AN558">
        <f>SUMIFS('总明细 源文件后台下'!W:W,'总明细 源文件后台下'!E:E,E558,'总明细 源文件后台下'!C:C,"Adjustment",'总明细 源文件后台下'!F:F,"FBA Inventory Reimbursement - Customer Service Issue")</f>
        <v>0</v>
      </c>
      <c r="AO558">
        <f>SUMIFS('总明细 源文件后台下'!W:W,'总明细 源文件后台下'!E:E,E558,'总明细 源文件后台下'!C:C,"Adjustment",'总明细 源文件后台下'!F:F,"FBA Inventory Reimbursement - Fee Correction")</f>
        <v>0</v>
      </c>
      <c r="AP558">
        <f>SUMIFS('总明细 源文件后台下'!W:W,'总明细 源文件后台下'!E:E,E558,'总明细 源文件后台下'!C:C,"Adjustment",'总明细 源文件后台下'!F:F,"FBA Inventory Reimbursement - General Adjustment")</f>
        <v>0</v>
      </c>
      <c r="AQ558">
        <f>SUMIFS('总明细 源文件后台下'!W:W,'总明细 源文件后台下'!E:E,E558,'总明细 源文件后台下'!C:C,"Adjustment",'总明细 源文件后台下'!F:F,"FBA Inventory Reimbursement - Lost:Inbound")</f>
        <v>0</v>
      </c>
      <c r="AR558">
        <f>SUMIFS('总明细 源文件后台下'!W:W,'总明细 源文件后台下'!E:E,E558,'总明细 源文件后台下'!C:C,"Adjustment",'总明细 源文件后台下'!F:F,"FBA Inventory Reimbursement - Lost:Warehouse")</f>
        <v>0</v>
      </c>
      <c r="AS558">
        <f>SUMIFS('总明细 源文件后台下'!W:W,'总明细 源文件后台下'!E:E,E558,'总明细 源文件后台下'!C:C,"Adjustment",'总明细 源文件后台下'!F:F,"Non-subscription Fee Adjustment")</f>
        <v>0</v>
      </c>
      <c r="AT558">
        <f>SUMIFS('总明细 源文件后台下'!W:W,'总明细 源文件后台下'!E:E,E558,'总明细 源文件后台下'!C:C,"Adjustment",'总明细 源文件后台下'!F:F,"FBA Inventory Placement Service Fee")</f>
        <v>0</v>
      </c>
      <c r="AV558">
        <f>SUMIF('FBA Customer Return Per Unit Fe'!B:B,E558,'FBA Customer Return Per Unit Fe'!C:C)</f>
        <v>0</v>
      </c>
      <c r="AX558">
        <f>(SUMIF('仓储费 源文件后台下'!C:C,E558,'仓储费 源文件后台下'!V:V))*-1</f>
        <v>-1.2591000000000001</v>
      </c>
      <c r="AZ558">
        <f>SUMIF('Disposal Fee销毁费用-160.95'!B:B,E558,'Disposal Fee销毁费用-160.95'!D:D)*-1</f>
        <v>0</v>
      </c>
      <c r="BC558">
        <f>IFERROR(VLOOKUP(F558,'优惠券-86.4'!F:I,4,0),0)</f>
        <v>-1.05</v>
      </c>
      <c r="BD558">
        <f>IFERROR(VLOOKUP(F558,'早评-120'!E:H,4,0),0)</f>
        <v>0</v>
      </c>
      <c r="BF558">
        <f t="shared" si="64"/>
        <v>36.530900000000003</v>
      </c>
      <c r="BG558">
        <f t="shared" si="65"/>
        <v>0.58013180879784032</v>
      </c>
      <c r="BH558">
        <f t="shared" si="66"/>
        <v>237.45085</v>
      </c>
      <c r="BQ558" s="45">
        <f t="shared" si="67"/>
        <v>237.45085</v>
      </c>
      <c r="BR558">
        <f>SUMIFS('9月销毁明细'!D:D,'9月销毁明细'!A:A,E558,'9月销毁明细'!H:H,"Sellable")</f>
        <v>0</v>
      </c>
      <c r="BS558">
        <f>SUMIFS('9月销毁明细'!G:G,'9月销毁明细'!A:A,E558,'9月销毁明细'!H:H,"Sellable")</f>
        <v>0</v>
      </c>
      <c r="BT558">
        <f>SUMIFS('9月销毁明细'!D:D,'9月销毁明细'!A:A,E558,'9月销毁明细'!H:H,"Unsellable")</f>
        <v>0</v>
      </c>
      <c r="BU558">
        <f>SUMIFS('9月销毁明细'!G:G,'9月销毁明细'!A:A,E558,'9月销毁明细'!H:H,"Unsellable")</f>
        <v>0</v>
      </c>
      <c r="BW558">
        <f>IFERROR(I558*VLOOKUP(F558,'9.3成本表'!C:L,10,0),0)</f>
        <v>49.800000000000004</v>
      </c>
      <c r="BX558">
        <f t="shared" si="68"/>
        <v>39.78</v>
      </c>
      <c r="CC558" s="45">
        <f t="shared" si="69"/>
        <v>147.87084999999999</v>
      </c>
      <c r="CD558" s="45">
        <f t="shared" si="70"/>
        <v>0.36127301156839031</v>
      </c>
      <c r="CE558" s="45">
        <f t="shared" si="71"/>
        <v>1.6507127707077469</v>
      </c>
    </row>
    <row r="559" spans="4:83" x14ac:dyDescent="0.25">
      <c r="D559" s="20" t="s">
        <v>1227</v>
      </c>
      <c r="E559" s="20" t="s">
        <v>1228</v>
      </c>
      <c r="F559" s="20">
        <v>4265</v>
      </c>
      <c r="G559">
        <v>553</v>
      </c>
      <c r="H559" s="20"/>
      <c r="I559">
        <f>SUMIFS('总明细 源文件后台下'!G:G,'总明细 源文件后台下'!E:E,E559,'总明细 源文件后台下'!C:C,"Order")</f>
        <v>0</v>
      </c>
      <c r="J559">
        <f>SUMIFS('总明细 源文件后台下'!M:M,'总明细 源文件后台下'!E:E,E559,'总明细 源文件后台下'!C:C,"Order")</f>
        <v>0</v>
      </c>
      <c r="K559">
        <f>SUMIFS('总明细 源文件后台下'!N:N,'总明细 源文件后台下'!E:E,E559,'总明细 源文件后台下'!C:C,"Order")</f>
        <v>0</v>
      </c>
      <c r="L559">
        <f>SUMIFS('总明细 源文件后台下'!O:O,'总明细 源文件后台下'!E:E,E559,'总明细 源文件后台下'!C:C,"Order")</f>
        <v>0</v>
      </c>
      <c r="M559">
        <f>SUMIFS('总明细 源文件后台下'!P:P,'总明细 源文件后台下'!E:E,E559,'总明细 源文件后台下'!C:C,"Order")</f>
        <v>0</v>
      </c>
      <c r="N559">
        <f>SUMIFS('总明细 源文件后台下'!Q:Q,'总明细 源文件后台下'!E:E,E559,'总明细 源文件后台下'!C:C,"Order")</f>
        <v>0</v>
      </c>
      <c r="O559">
        <f>SUMIFS('总明细 源文件后台下'!R:R,'总明细 源文件后台下'!E:E,E559,'总明细 源文件后台下'!C:C,"Order")</f>
        <v>0</v>
      </c>
      <c r="P559">
        <f>SUMIFS('总明细 源文件后台下'!S:S,'总明细 源文件后台下'!E:E,E559,'总明细 源文件后台下'!C:C,"Order")</f>
        <v>0</v>
      </c>
      <c r="Q559">
        <f>SUMIFS('总明细 源文件后台下'!T:T,'总明细 源文件后台下'!E:E,E559,'总明细 源文件后台下'!C:C,"Order")</f>
        <v>0</v>
      </c>
      <c r="R559">
        <f>SUMIFS('总明细 源文件后台下'!U:U,'总明细 源文件后台下'!E:E,E559,'总明细 源文件后台下'!C:C,"Order")</f>
        <v>0</v>
      </c>
      <c r="S559">
        <f>SUMIFS('总明细 源文件后台下'!V:V,'总明细 源文件后台下'!E:E,E559,'总明细 源文件后台下'!C:C,"Order")</f>
        <v>0</v>
      </c>
      <c r="T559">
        <f>SUMIFS('总明细 源文件后台下'!W:W,'总明细 源文件后台下'!E:E,E559,'总明细 源文件后台下'!C:C,"Order")</f>
        <v>0</v>
      </c>
      <c r="U559">
        <f>SUMIFS('总明细 源文件后台下'!G:G,'总明细 源文件后台下'!E:E,E559,'总明细 源文件后台下'!C:C,"Refund")</f>
        <v>0</v>
      </c>
      <c r="V559">
        <f>SUMIFS('总明细 源文件后台下'!M:M,'总明细 源文件后台下'!E:E,E559,'总明细 源文件后台下'!C:C,"Refund")</f>
        <v>0</v>
      </c>
      <c r="W559">
        <f>SUMIFS('总明细 源文件后台下'!N:N,'总明细 源文件后台下'!E:E,E559,'总明细 源文件后台下'!C:C,"Refund")</f>
        <v>0</v>
      </c>
      <c r="X559">
        <f>SUMIFS('总明细 源文件后台下'!O:O,'总明细 源文件后台下'!E:E,E559,'总明细 源文件后台下'!C:C,"Refund")</f>
        <v>0</v>
      </c>
      <c r="Y559">
        <f>SUMIFS('总明细 源文件后台下'!P:P,'总明细 源文件后台下'!E:E,E559,'总明细 源文件后台下'!C:C,"Refund")</f>
        <v>0</v>
      </c>
      <c r="Z559">
        <f>SUMIFS('总明细 源文件后台下'!Q:Q,'总明细 源文件后台下'!E:E,E559,'总明细 源文件后台下'!C:C,"Refund")</f>
        <v>0</v>
      </c>
      <c r="AA559">
        <f>SUMIFS('总明细 源文件后台下'!R:R,'总明细 源文件后台下'!E:E,E559,'总明细 源文件后台下'!C:C,"Refund")</f>
        <v>0</v>
      </c>
      <c r="AB559">
        <f>SUMIFS('总明细 源文件后台下'!S:S,'总明细 源文件后台下'!E:E,E559,'总明细 源文件后台下'!C:C,"Refund")</f>
        <v>0</v>
      </c>
      <c r="AC559">
        <f>SUMIFS('总明细 源文件后台下'!T:T,'总明细 源文件后台下'!E:E,E559,'总明细 源文件后台下'!C:C,"Refund")</f>
        <v>0</v>
      </c>
      <c r="AD559">
        <f>SUMIFS('总明细 源文件后台下'!U:U,'总明细 源文件后台下'!E:E,E559,'总明细 源文件后台下'!C:C,"Refund")</f>
        <v>0</v>
      </c>
      <c r="AE559">
        <f>SUMIFS('总明细 源文件后台下'!V:V,'总明细 源文件后台下'!E:E,E559,'总明细 源文件后台下'!C:C,"Refund")</f>
        <v>0</v>
      </c>
      <c r="AF559">
        <f>SUMIFS('总明细 源文件后台下'!W:W,'总明细 源文件后台下'!E:E,E559,'总明细 源文件后台下'!C:C,"Refund")</f>
        <v>0</v>
      </c>
      <c r="AK559">
        <f>(SUMIF('广告费 源文件后台下'!G:G,E559,'广告费 源文件后台下'!M:M))*-1</f>
        <v>-1.55</v>
      </c>
      <c r="AL559">
        <f>SUMIFS('总明细 源文件后台下'!W:W,'总明细 源文件后台下'!E:E,E559,'总明细 源文件后台下'!C:C,"Adjustment",'总明细 源文件后台下'!F:F,"FBA Inventory Reimbursement - Customer Return")</f>
        <v>0</v>
      </c>
      <c r="AM559">
        <f>SUMIFS('总明细 源文件后台下'!W:W,'总明细 源文件后台下'!E:E,E559,'总明细 源文件后台下'!C:C,"Adjustment",'总明细 源文件后台下'!F:F,"FBA Inventory Reimbursement - Damaged:Warehouse")</f>
        <v>0</v>
      </c>
      <c r="AN559">
        <f>SUMIFS('总明细 源文件后台下'!W:W,'总明细 源文件后台下'!E:E,E559,'总明细 源文件后台下'!C:C,"Adjustment",'总明细 源文件后台下'!F:F,"FBA Inventory Reimbursement - Customer Service Issue")</f>
        <v>0</v>
      </c>
      <c r="AO559">
        <f>SUMIFS('总明细 源文件后台下'!W:W,'总明细 源文件后台下'!E:E,E559,'总明细 源文件后台下'!C:C,"Adjustment",'总明细 源文件后台下'!F:F,"FBA Inventory Reimbursement - Fee Correction")</f>
        <v>0</v>
      </c>
      <c r="AP559">
        <f>SUMIFS('总明细 源文件后台下'!W:W,'总明细 源文件后台下'!E:E,E559,'总明细 源文件后台下'!C:C,"Adjustment",'总明细 源文件后台下'!F:F,"FBA Inventory Reimbursement - General Adjustment")</f>
        <v>0</v>
      </c>
      <c r="AQ559">
        <f>SUMIFS('总明细 源文件后台下'!W:W,'总明细 源文件后台下'!E:E,E559,'总明细 源文件后台下'!C:C,"Adjustment",'总明细 源文件后台下'!F:F,"FBA Inventory Reimbursement - Lost:Inbound")</f>
        <v>0</v>
      </c>
      <c r="AR559">
        <f>SUMIFS('总明细 源文件后台下'!W:W,'总明细 源文件后台下'!E:E,E559,'总明细 源文件后台下'!C:C,"Adjustment",'总明细 源文件后台下'!F:F,"FBA Inventory Reimbursement - Lost:Warehouse")</f>
        <v>0</v>
      </c>
      <c r="AS559">
        <f>SUMIFS('总明细 源文件后台下'!W:W,'总明细 源文件后台下'!E:E,E559,'总明细 源文件后台下'!C:C,"Adjustment",'总明细 源文件后台下'!F:F,"Non-subscription Fee Adjustment")</f>
        <v>0</v>
      </c>
      <c r="AT559">
        <f>SUMIFS('总明细 源文件后台下'!W:W,'总明细 源文件后台下'!E:E,E559,'总明细 源文件后台下'!C:C,"Adjustment",'总明细 源文件后台下'!F:F,"FBA Inventory Placement Service Fee")</f>
        <v>0</v>
      </c>
      <c r="AV559">
        <f>SUMIF('FBA Customer Return Per Unit Fe'!B:B,E559,'FBA Customer Return Per Unit Fe'!C:C)</f>
        <v>0</v>
      </c>
      <c r="AX559">
        <f>(SUMIF('仓储费 源文件后台下'!C:C,E559,'仓储费 源文件后台下'!V:V))*-1</f>
        <v>-1.3639999999999999</v>
      </c>
      <c r="AZ559">
        <f>SUMIF('Disposal Fee销毁费用-160.95'!B:B,E559,'Disposal Fee销毁费用-160.95'!D:D)*-1</f>
        <v>0</v>
      </c>
      <c r="BC559">
        <f>IFERROR(VLOOKUP(F559,'优惠券-86.4'!F:I,4,0),0)</f>
        <v>-1.05</v>
      </c>
      <c r="BD559">
        <f>IFERROR(VLOOKUP(F559,'早评-120'!E:H,4,0),0)</f>
        <v>0</v>
      </c>
      <c r="BF559">
        <f t="shared" si="64"/>
        <v>-3.9639999999999995</v>
      </c>
      <c r="BG559">
        <f t="shared" si="65"/>
        <v>0</v>
      </c>
      <c r="BH559">
        <f t="shared" si="66"/>
        <v>-25.765999999999998</v>
      </c>
      <c r="BQ559" s="45">
        <f t="shared" si="67"/>
        <v>-25.765999999999998</v>
      </c>
      <c r="BR559">
        <f>SUMIFS('9月销毁明细'!D:D,'9月销毁明细'!A:A,E559,'9月销毁明细'!H:H,"Sellable")</f>
        <v>0</v>
      </c>
      <c r="BS559">
        <f>SUMIFS('9月销毁明细'!G:G,'9月销毁明细'!A:A,E559,'9月销毁明细'!H:H,"Sellable")</f>
        <v>0</v>
      </c>
      <c r="BT559">
        <f>SUMIFS('9月销毁明细'!D:D,'9月销毁明细'!A:A,E559,'9月销毁明细'!H:H,"Unsellable")</f>
        <v>0</v>
      </c>
      <c r="BU559">
        <f>SUMIFS('9月销毁明细'!G:G,'9月销毁明细'!A:A,E559,'9月销毁明细'!H:H,"Unsellable")</f>
        <v>0</v>
      </c>
      <c r="BW559">
        <f>IFERROR(I559*VLOOKUP(F559,'9.3成本表'!C:L,10,0),0)</f>
        <v>0</v>
      </c>
      <c r="BX559">
        <f t="shared" si="68"/>
        <v>0</v>
      </c>
      <c r="CC559" s="45">
        <f t="shared" si="69"/>
        <v>-25.765999999999998</v>
      </c>
      <c r="CD559" s="45">
        <f t="shared" si="70"/>
        <v>0</v>
      </c>
      <c r="CE559" s="45">
        <f t="shared" si="71"/>
        <v>0</v>
      </c>
    </row>
    <row r="560" spans="4:83" x14ac:dyDescent="0.25">
      <c r="D560" s="20" t="s">
        <v>1229</v>
      </c>
      <c r="E560" s="20" t="s">
        <v>1230</v>
      </c>
      <c r="F560" s="20">
        <v>4265</v>
      </c>
      <c r="G560">
        <v>554</v>
      </c>
      <c r="H560" s="20"/>
      <c r="I560">
        <f>SUMIFS('总明细 源文件后台下'!G:G,'总明细 源文件后台下'!E:E,E560,'总明细 源文件后台下'!C:C,"Order")</f>
        <v>2</v>
      </c>
      <c r="J560">
        <f>SUMIFS('总明细 源文件后台下'!M:M,'总明细 源文件后台下'!E:E,E560,'总明细 源文件后台下'!C:C,"Order")</f>
        <v>41.98</v>
      </c>
      <c r="K560">
        <f>SUMIFS('总明细 源文件后台下'!N:N,'总明细 源文件后台下'!E:E,E560,'总明细 源文件后台下'!C:C,"Order")</f>
        <v>0</v>
      </c>
      <c r="L560">
        <f>SUMIFS('总明细 源文件后台下'!O:O,'总明细 源文件后台下'!E:E,E560,'总明细 源文件后台下'!C:C,"Order")</f>
        <v>0</v>
      </c>
      <c r="M560">
        <f>SUMIFS('总明细 源文件后台下'!P:P,'总明细 源文件后台下'!E:E,E560,'总明细 源文件后台下'!C:C,"Order")</f>
        <v>-1.05</v>
      </c>
      <c r="N560">
        <f>SUMIFS('总明细 源文件后台下'!Q:Q,'总明细 源文件后台下'!E:E,E560,'总明细 源文件后台下'!C:C,"Order")</f>
        <v>0</v>
      </c>
      <c r="O560">
        <f>SUMIFS('总明细 源文件后台下'!R:R,'总明细 源文件后台下'!E:E,E560,'总明细 源文件后台下'!C:C,"Order")</f>
        <v>0</v>
      </c>
      <c r="P560">
        <f>SUMIFS('总明细 源文件后台下'!S:S,'总明细 源文件后台下'!E:E,E560,'总明细 源文件后台下'!C:C,"Order")</f>
        <v>-6.96</v>
      </c>
      <c r="Q560">
        <f>SUMIFS('总明细 源文件后台下'!T:T,'总明细 源文件后台下'!E:E,E560,'总明细 源文件后台下'!C:C,"Order")</f>
        <v>-7.36</v>
      </c>
      <c r="R560">
        <f>SUMIFS('总明细 源文件后台下'!U:U,'总明细 源文件后台下'!E:E,E560,'总明细 源文件后台下'!C:C,"Order")</f>
        <v>0</v>
      </c>
      <c r="S560">
        <f>SUMIFS('总明细 源文件后台下'!V:V,'总明细 源文件后台下'!E:E,E560,'总明细 源文件后台下'!C:C,"Order")</f>
        <v>0</v>
      </c>
      <c r="T560">
        <f>SUMIFS('总明细 源文件后台下'!W:W,'总明细 源文件后台下'!E:E,E560,'总明细 源文件后台下'!C:C,"Order")</f>
        <v>26.61</v>
      </c>
      <c r="U560">
        <f>SUMIFS('总明细 源文件后台下'!G:G,'总明细 源文件后台下'!E:E,E560,'总明细 源文件后台下'!C:C,"Refund")</f>
        <v>0</v>
      </c>
      <c r="V560">
        <f>SUMIFS('总明细 源文件后台下'!M:M,'总明细 源文件后台下'!E:E,E560,'总明细 源文件后台下'!C:C,"Refund")</f>
        <v>0</v>
      </c>
      <c r="W560">
        <f>SUMIFS('总明细 源文件后台下'!N:N,'总明细 源文件后台下'!E:E,E560,'总明细 源文件后台下'!C:C,"Refund")</f>
        <v>0</v>
      </c>
      <c r="X560">
        <f>SUMIFS('总明细 源文件后台下'!O:O,'总明细 源文件后台下'!E:E,E560,'总明细 源文件后台下'!C:C,"Refund")</f>
        <v>0</v>
      </c>
      <c r="Y560">
        <f>SUMIFS('总明细 源文件后台下'!P:P,'总明细 源文件后台下'!E:E,E560,'总明细 源文件后台下'!C:C,"Refund")</f>
        <v>0</v>
      </c>
      <c r="Z560">
        <f>SUMIFS('总明细 源文件后台下'!Q:Q,'总明细 源文件后台下'!E:E,E560,'总明细 源文件后台下'!C:C,"Refund")</f>
        <v>0</v>
      </c>
      <c r="AA560">
        <f>SUMIFS('总明细 源文件后台下'!R:R,'总明细 源文件后台下'!E:E,E560,'总明细 源文件后台下'!C:C,"Refund")</f>
        <v>0</v>
      </c>
      <c r="AB560">
        <f>SUMIFS('总明细 源文件后台下'!S:S,'总明细 源文件后台下'!E:E,E560,'总明细 源文件后台下'!C:C,"Refund")</f>
        <v>0</v>
      </c>
      <c r="AC560">
        <f>SUMIFS('总明细 源文件后台下'!T:T,'总明细 源文件后台下'!E:E,E560,'总明细 源文件后台下'!C:C,"Refund")</f>
        <v>0</v>
      </c>
      <c r="AD560">
        <f>SUMIFS('总明细 源文件后台下'!U:U,'总明细 源文件后台下'!E:E,E560,'总明细 源文件后台下'!C:C,"Refund")</f>
        <v>0</v>
      </c>
      <c r="AE560">
        <f>SUMIFS('总明细 源文件后台下'!V:V,'总明细 源文件后台下'!E:E,E560,'总明细 源文件后台下'!C:C,"Refund")</f>
        <v>0</v>
      </c>
      <c r="AF560">
        <f>SUMIFS('总明细 源文件后台下'!W:W,'总明细 源文件后台下'!E:E,E560,'总明细 源文件后台下'!C:C,"Refund")</f>
        <v>0</v>
      </c>
      <c r="AK560">
        <f>(SUMIF('广告费 源文件后台下'!G:G,E560,'广告费 源文件后台下'!M:M))*-1</f>
        <v>-14.5</v>
      </c>
      <c r="AL560">
        <f>SUMIFS('总明细 源文件后台下'!W:W,'总明细 源文件后台下'!E:E,E560,'总明细 源文件后台下'!C:C,"Adjustment",'总明细 源文件后台下'!F:F,"FBA Inventory Reimbursement - Customer Return")</f>
        <v>0</v>
      </c>
      <c r="AM560">
        <f>SUMIFS('总明细 源文件后台下'!W:W,'总明细 源文件后台下'!E:E,E560,'总明细 源文件后台下'!C:C,"Adjustment",'总明细 源文件后台下'!F:F,"FBA Inventory Reimbursement - Damaged:Warehouse")</f>
        <v>0</v>
      </c>
      <c r="AN560">
        <f>SUMIFS('总明细 源文件后台下'!W:W,'总明细 源文件后台下'!E:E,E560,'总明细 源文件后台下'!C:C,"Adjustment",'总明细 源文件后台下'!F:F,"FBA Inventory Reimbursement - Customer Service Issue")</f>
        <v>0</v>
      </c>
      <c r="AO560">
        <f>SUMIFS('总明细 源文件后台下'!W:W,'总明细 源文件后台下'!E:E,E560,'总明细 源文件后台下'!C:C,"Adjustment",'总明细 源文件后台下'!F:F,"FBA Inventory Reimbursement - Fee Correction")</f>
        <v>0</v>
      </c>
      <c r="AP560">
        <f>SUMIFS('总明细 源文件后台下'!W:W,'总明细 源文件后台下'!E:E,E560,'总明细 源文件后台下'!C:C,"Adjustment",'总明细 源文件后台下'!F:F,"FBA Inventory Reimbursement - General Adjustment")</f>
        <v>0</v>
      </c>
      <c r="AQ560">
        <f>SUMIFS('总明细 源文件后台下'!W:W,'总明细 源文件后台下'!E:E,E560,'总明细 源文件后台下'!C:C,"Adjustment",'总明细 源文件后台下'!F:F,"FBA Inventory Reimbursement - Lost:Inbound")</f>
        <v>0</v>
      </c>
      <c r="AR560">
        <f>SUMIFS('总明细 源文件后台下'!W:W,'总明细 源文件后台下'!E:E,E560,'总明细 源文件后台下'!C:C,"Adjustment",'总明细 源文件后台下'!F:F,"FBA Inventory Reimbursement - Lost:Warehouse")</f>
        <v>0</v>
      </c>
      <c r="AS560">
        <f>SUMIFS('总明细 源文件后台下'!W:W,'总明细 源文件后台下'!E:E,E560,'总明细 源文件后台下'!C:C,"Adjustment",'总明细 源文件后台下'!F:F,"Non-subscription Fee Adjustment")</f>
        <v>0</v>
      </c>
      <c r="AT560">
        <f>SUMIFS('总明细 源文件后台下'!W:W,'总明细 源文件后台下'!E:E,E560,'总明细 源文件后台下'!C:C,"Adjustment",'总明细 源文件后台下'!F:F,"FBA Inventory Placement Service Fee")</f>
        <v>0</v>
      </c>
      <c r="AV560">
        <f>SUMIF('FBA Customer Return Per Unit Fe'!B:B,E560,'FBA Customer Return Per Unit Fe'!C:C)</f>
        <v>0</v>
      </c>
      <c r="AX560">
        <f>(SUMIF('仓储费 源文件后台下'!C:C,E560,'仓储费 源文件后台下'!V:V))*-1</f>
        <v>-1.3563000000000001</v>
      </c>
      <c r="AZ560">
        <f>SUMIF('Disposal Fee销毁费用-160.95'!B:B,E560,'Disposal Fee销毁费用-160.95'!D:D)*-1</f>
        <v>0</v>
      </c>
      <c r="BC560">
        <f>IFERROR(VLOOKUP(F560,'优惠券-86.4'!F:I,4,0),0)</f>
        <v>-1.05</v>
      </c>
      <c r="BD560">
        <f>IFERROR(VLOOKUP(F560,'早评-120'!E:H,4,0),0)</f>
        <v>0</v>
      </c>
      <c r="BF560">
        <f t="shared" si="64"/>
        <v>9.7036999999999978</v>
      </c>
      <c r="BG560">
        <f t="shared" si="65"/>
        <v>0.2311505478799428</v>
      </c>
      <c r="BH560">
        <f t="shared" si="66"/>
        <v>63.074049999999986</v>
      </c>
      <c r="BQ560" s="45">
        <f t="shared" si="67"/>
        <v>63.074049999999986</v>
      </c>
      <c r="BR560">
        <f>SUMIFS('9月销毁明细'!D:D,'9月销毁明细'!A:A,E560,'9月销毁明细'!H:H,"Sellable")</f>
        <v>0</v>
      </c>
      <c r="BS560">
        <f>SUMIFS('9月销毁明细'!G:G,'9月销毁明细'!A:A,E560,'9月销毁明细'!H:H,"Sellable")</f>
        <v>0</v>
      </c>
      <c r="BT560">
        <f>SUMIFS('9月销毁明细'!D:D,'9月销毁明细'!A:A,E560,'9月销毁明细'!H:H,"Unsellable")</f>
        <v>0</v>
      </c>
      <c r="BU560">
        <f>SUMIFS('9月销毁明细'!G:G,'9月销毁明细'!A:A,E560,'9月销毁明细'!H:H,"Unsellable")</f>
        <v>0</v>
      </c>
      <c r="BW560">
        <f>IFERROR(I560*VLOOKUP(F560,'9.3成本表'!C:L,10,0),0)</f>
        <v>33.200000000000003</v>
      </c>
      <c r="BX560">
        <f t="shared" si="68"/>
        <v>26.52</v>
      </c>
      <c r="CC560" s="45">
        <f t="shared" si="69"/>
        <v>3.3540499999999831</v>
      </c>
      <c r="CD560" s="45">
        <f t="shared" si="70"/>
        <v>1.2291750650492846E-2</v>
      </c>
      <c r="CE560" s="45">
        <f t="shared" si="71"/>
        <v>5.6162926992631999E-2</v>
      </c>
    </row>
    <row r="561" spans="4:83" x14ac:dyDescent="0.25">
      <c r="D561" s="20" t="s">
        <v>1231</v>
      </c>
      <c r="E561" s="20" t="s">
        <v>1232</v>
      </c>
      <c r="F561" s="20">
        <v>4265</v>
      </c>
      <c r="G561">
        <v>555</v>
      </c>
      <c r="H561" s="20"/>
      <c r="I561">
        <f>SUMIFS('总明细 源文件后台下'!G:G,'总明细 源文件后台下'!E:E,E561,'总明细 源文件后台下'!C:C,"Order")</f>
        <v>3</v>
      </c>
      <c r="J561">
        <f>SUMIFS('总明细 源文件后台下'!M:M,'总明细 源文件后台下'!E:E,E561,'总明细 源文件后台下'!C:C,"Order")</f>
        <v>62.97</v>
      </c>
      <c r="K561">
        <f>SUMIFS('总明细 源文件后台下'!N:N,'总明细 源文件后台下'!E:E,E561,'总明细 源文件后台下'!C:C,"Order")</f>
        <v>0</v>
      </c>
      <c r="L561">
        <f>SUMIFS('总明细 源文件后台下'!O:O,'总明细 源文件后台下'!E:E,E561,'总明细 源文件后台下'!C:C,"Order")</f>
        <v>0</v>
      </c>
      <c r="M561">
        <f>SUMIFS('总明细 源文件后台下'!P:P,'总明细 源文件后台下'!E:E,E561,'总明细 源文件后台下'!C:C,"Order")</f>
        <v>-2.1</v>
      </c>
      <c r="N561">
        <f>SUMIFS('总明细 源文件后台下'!Q:Q,'总明细 源文件后台下'!E:E,E561,'总明细 源文件后台下'!C:C,"Order")</f>
        <v>3.8</v>
      </c>
      <c r="O561">
        <f>SUMIFS('总明细 源文件后台下'!R:R,'总明细 源文件后台下'!E:E,E561,'总明细 源文件后台下'!C:C,"Order")</f>
        <v>-3.8</v>
      </c>
      <c r="P561">
        <f>SUMIFS('总明细 源文件后台下'!S:S,'总明细 源文件后台下'!E:E,E561,'总明细 源文件后台下'!C:C,"Order")</f>
        <v>-10.35</v>
      </c>
      <c r="Q561">
        <f>SUMIFS('总明细 源文件后台下'!T:T,'总明细 源文件后台下'!E:E,E561,'总明细 源文件后台下'!C:C,"Order")</f>
        <v>-11.040000000000001</v>
      </c>
      <c r="R561">
        <f>SUMIFS('总明细 源文件后台下'!U:U,'总明细 源文件后台下'!E:E,E561,'总明细 源文件后台下'!C:C,"Order")</f>
        <v>0</v>
      </c>
      <c r="S561">
        <f>SUMIFS('总明细 源文件后台下'!V:V,'总明细 源文件后台下'!E:E,E561,'总明细 源文件后台下'!C:C,"Order")</f>
        <v>0</v>
      </c>
      <c r="T561">
        <f>SUMIFS('总明细 源文件后台下'!W:W,'总明细 源文件后台下'!E:E,E561,'总明细 源文件后台下'!C:C,"Order")</f>
        <v>39.479999999999997</v>
      </c>
      <c r="U561">
        <f>SUMIFS('总明细 源文件后台下'!G:G,'总明细 源文件后台下'!E:E,E561,'总明细 源文件后台下'!C:C,"Refund")</f>
        <v>0</v>
      </c>
      <c r="V561">
        <f>SUMIFS('总明细 源文件后台下'!M:M,'总明细 源文件后台下'!E:E,E561,'总明细 源文件后台下'!C:C,"Refund")</f>
        <v>0</v>
      </c>
      <c r="W561">
        <f>SUMIFS('总明细 源文件后台下'!N:N,'总明细 源文件后台下'!E:E,E561,'总明细 源文件后台下'!C:C,"Refund")</f>
        <v>0</v>
      </c>
      <c r="X561">
        <f>SUMIFS('总明细 源文件后台下'!O:O,'总明细 源文件后台下'!E:E,E561,'总明细 源文件后台下'!C:C,"Refund")</f>
        <v>0</v>
      </c>
      <c r="Y561">
        <f>SUMIFS('总明细 源文件后台下'!P:P,'总明细 源文件后台下'!E:E,E561,'总明细 源文件后台下'!C:C,"Refund")</f>
        <v>0</v>
      </c>
      <c r="Z561">
        <f>SUMIFS('总明细 源文件后台下'!Q:Q,'总明细 源文件后台下'!E:E,E561,'总明细 源文件后台下'!C:C,"Refund")</f>
        <v>0</v>
      </c>
      <c r="AA561">
        <f>SUMIFS('总明细 源文件后台下'!R:R,'总明细 源文件后台下'!E:E,E561,'总明细 源文件后台下'!C:C,"Refund")</f>
        <v>0</v>
      </c>
      <c r="AB561">
        <f>SUMIFS('总明细 源文件后台下'!S:S,'总明细 源文件后台下'!E:E,E561,'总明细 源文件后台下'!C:C,"Refund")</f>
        <v>0</v>
      </c>
      <c r="AC561">
        <f>SUMIFS('总明细 源文件后台下'!T:T,'总明细 源文件后台下'!E:E,E561,'总明细 源文件后台下'!C:C,"Refund")</f>
        <v>0</v>
      </c>
      <c r="AD561">
        <f>SUMIFS('总明细 源文件后台下'!U:U,'总明细 源文件后台下'!E:E,E561,'总明细 源文件后台下'!C:C,"Refund")</f>
        <v>0</v>
      </c>
      <c r="AE561">
        <f>SUMIFS('总明细 源文件后台下'!V:V,'总明细 源文件后台下'!E:E,E561,'总明细 源文件后台下'!C:C,"Refund")</f>
        <v>0</v>
      </c>
      <c r="AF561">
        <f>SUMIFS('总明细 源文件后台下'!W:W,'总明细 源文件后台下'!E:E,E561,'总明细 源文件后台下'!C:C,"Refund")</f>
        <v>0</v>
      </c>
      <c r="AK561">
        <f>(SUMIF('广告费 源文件后台下'!G:G,E561,'广告费 源文件后台下'!M:M))*-1</f>
        <v>-0.16</v>
      </c>
      <c r="AL561">
        <f>SUMIFS('总明细 源文件后台下'!W:W,'总明细 源文件后台下'!E:E,E561,'总明细 源文件后台下'!C:C,"Adjustment",'总明细 源文件后台下'!F:F,"FBA Inventory Reimbursement - Customer Return")</f>
        <v>0</v>
      </c>
      <c r="AM561">
        <f>SUMIFS('总明细 源文件后台下'!W:W,'总明细 源文件后台下'!E:E,E561,'总明细 源文件后台下'!C:C,"Adjustment",'总明细 源文件后台下'!F:F,"FBA Inventory Reimbursement - Damaged:Warehouse")</f>
        <v>0</v>
      </c>
      <c r="AN561">
        <f>SUMIFS('总明细 源文件后台下'!W:W,'总明细 源文件后台下'!E:E,E561,'总明细 源文件后台下'!C:C,"Adjustment",'总明细 源文件后台下'!F:F,"FBA Inventory Reimbursement - Customer Service Issue")</f>
        <v>0</v>
      </c>
      <c r="AO561">
        <f>SUMIFS('总明细 源文件后台下'!W:W,'总明细 源文件后台下'!E:E,E561,'总明细 源文件后台下'!C:C,"Adjustment",'总明细 源文件后台下'!F:F,"FBA Inventory Reimbursement - Fee Correction")</f>
        <v>0</v>
      </c>
      <c r="AP561">
        <f>SUMIFS('总明细 源文件后台下'!W:W,'总明细 源文件后台下'!E:E,E561,'总明细 源文件后台下'!C:C,"Adjustment",'总明细 源文件后台下'!F:F,"FBA Inventory Reimbursement - General Adjustment")</f>
        <v>0</v>
      </c>
      <c r="AQ561">
        <f>SUMIFS('总明细 源文件后台下'!W:W,'总明细 源文件后台下'!E:E,E561,'总明细 源文件后台下'!C:C,"Adjustment",'总明细 源文件后台下'!F:F,"FBA Inventory Reimbursement - Lost:Inbound")</f>
        <v>0</v>
      </c>
      <c r="AR561">
        <f>SUMIFS('总明细 源文件后台下'!W:W,'总明细 源文件后台下'!E:E,E561,'总明细 源文件后台下'!C:C,"Adjustment",'总明细 源文件后台下'!F:F,"FBA Inventory Reimbursement - Lost:Warehouse")</f>
        <v>0</v>
      </c>
      <c r="AS561">
        <f>SUMIFS('总明细 源文件后台下'!W:W,'总明细 源文件后台下'!E:E,E561,'总明细 源文件后台下'!C:C,"Adjustment",'总明细 源文件后台下'!F:F,"Non-subscription Fee Adjustment")</f>
        <v>0</v>
      </c>
      <c r="AT561">
        <f>SUMIFS('总明细 源文件后台下'!W:W,'总明细 源文件后台下'!E:E,E561,'总明细 源文件后台下'!C:C,"Adjustment",'总明细 源文件后台下'!F:F,"FBA Inventory Placement Service Fee")</f>
        <v>0</v>
      </c>
      <c r="AV561">
        <f>SUMIF('FBA Customer Return Per Unit Fe'!B:B,E561,'FBA Customer Return Per Unit Fe'!C:C)</f>
        <v>0</v>
      </c>
      <c r="AX561">
        <f>(SUMIF('仓储费 源文件后台下'!C:C,E561,'仓储费 源文件后台下'!V:V))*-1</f>
        <v>-1.5253999999999999</v>
      </c>
      <c r="AZ561">
        <f>SUMIF('Disposal Fee销毁费用-160.95'!B:B,E561,'Disposal Fee销毁费用-160.95'!D:D)*-1</f>
        <v>0</v>
      </c>
      <c r="BC561">
        <f>IFERROR(VLOOKUP(F561,'优惠券-86.4'!F:I,4,0),0)</f>
        <v>-1.05</v>
      </c>
      <c r="BD561">
        <f>IFERROR(VLOOKUP(F561,'早评-120'!E:H,4,0),0)</f>
        <v>0</v>
      </c>
      <c r="BF561">
        <f t="shared" si="64"/>
        <v>36.744599999999998</v>
      </c>
      <c r="BG561">
        <f t="shared" si="65"/>
        <v>0.58352548832777507</v>
      </c>
      <c r="BH561">
        <f t="shared" si="66"/>
        <v>238.8399</v>
      </c>
      <c r="BQ561" s="45">
        <f t="shared" si="67"/>
        <v>238.8399</v>
      </c>
      <c r="BR561">
        <f>SUMIFS('9月销毁明细'!D:D,'9月销毁明细'!A:A,E561,'9月销毁明细'!H:H,"Sellable")</f>
        <v>0</v>
      </c>
      <c r="BS561">
        <f>SUMIFS('9月销毁明细'!G:G,'9月销毁明细'!A:A,E561,'9月销毁明细'!H:H,"Sellable")</f>
        <v>0</v>
      </c>
      <c r="BT561">
        <f>SUMIFS('9月销毁明细'!D:D,'9月销毁明细'!A:A,E561,'9月销毁明细'!H:H,"Unsellable")</f>
        <v>0</v>
      </c>
      <c r="BU561">
        <f>SUMIFS('9月销毁明细'!G:G,'9月销毁明细'!A:A,E561,'9月销毁明细'!H:H,"Unsellable")</f>
        <v>0</v>
      </c>
      <c r="BW561">
        <f>IFERROR(I561*VLOOKUP(F561,'9.3成本表'!C:L,10,0),0)</f>
        <v>49.800000000000004</v>
      </c>
      <c r="BX561">
        <f t="shared" si="68"/>
        <v>39.78</v>
      </c>
      <c r="CC561" s="45">
        <f t="shared" si="69"/>
        <v>149.25989999999999</v>
      </c>
      <c r="CD561" s="45">
        <f t="shared" si="70"/>
        <v>0.36466669109832517</v>
      </c>
      <c r="CE561" s="45">
        <f t="shared" si="71"/>
        <v>1.6662190221031477</v>
      </c>
    </row>
    <row r="562" spans="4:83" x14ac:dyDescent="0.25">
      <c r="D562" s="20" t="s">
        <v>1233</v>
      </c>
      <c r="E562" s="20" t="s">
        <v>1234</v>
      </c>
      <c r="F562" s="20">
        <v>4265</v>
      </c>
      <c r="G562">
        <v>556</v>
      </c>
      <c r="H562" s="20"/>
      <c r="I562">
        <f>SUMIFS('总明细 源文件后台下'!G:G,'总明细 源文件后台下'!E:E,E562,'总明细 源文件后台下'!C:C,"Order")</f>
        <v>4</v>
      </c>
      <c r="J562">
        <f>SUMIFS('总明细 源文件后台下'!M:M,'总明细 源文件后台下'!E:E,E562,'总明细 源文件后台下'!C:C,"Order")</f>
        <v>81.96</v>
      </c>
      <c r="K562">
        <f>SUMIFS('总明细 源文件后台下'!N:N,'总明细 源文件后台下'!E:E,E562,'总明细 源文件后台下'!C:C,"Order")</f>
        <v>1.81</v>
      </c>
      <c r="L562">
        <f>SUMIFS('总明细 源文件后台下'!O:O,'总明细 源文件后台下'!E:E,E562,'总明细 源文件后台下'!C:C,"Order")</f>
        <v>0</v>
      </c>
      <c r="M562">
        <f>SUMIFS('总明细 源文件后台下'!P:P,'总明细 源文件后台下'!E:E,E562,'总明细 源文件后台下'!C:C,"Order")</f>
        <v>-4.3900000000000006</v>
      </c>
      <c r="N562">
        <f>SUMIFS('总明细 源文件后台下'!Q:Q,'总明细 源文件后台下'!E:E,E562,'总明细 源文件后台下'!C:C,"Order")</f>
        <v>2.0099999999999998</v>
      </c>
      <c r="O562">
        <f>SUMIFS('总明细 源文件后台下'!R:R,'总明细 源文件后台下'!E:E,E562,'总明细 源文件后台下'!C:C,"Order")</f>
        <v>-2.0099999999999998</v>
      </c>
      <c r="P562">
        <f>SUMIFS('总明细 源文件后台下'!S:S,'总明细 源文件后台下'!E:E,E562,'总明细 源文件后台下'!C:C,"Order")</f>
        <v>-13.5</v>
      </c>
      <c r="Q562">
        <f>SUMIFS('总明细 源文件后台下'!T:T,'总明细 源文件后台下'!E:E,E562,'总明细 源文件后台下'!C:C,"Order")</f>
        <v>-14.72</v>
      </c>
      <c r="R562">
        <f>SUMIFS('总明细 源文件后台下'!U:U,'总明细 源文件后台下'!E:E,E562,'总明细 源文件后台下'!C:C,"Order")</f>
        <v>0</v>
      </c>
      <c r="S562">
        <f>SUMIFS('总明细 源文件后台下'!V:V,'总明细 源文件后台下'!E:E,E562,'总明细 源文件后台下'!C:C,"Order")</f>
        <v>0</v>
      </c>
      <c r="T562">
        <f>SUMIFS('总明细 源文件后台下'!W:W,'总明细 源文件后台下'!E:E,E562,'总明细 源文件后台下'!C:C,"Order")</f>
        <v>51.16</v>
      </c>
      <c r="U562">
        <f>SUMIFS('总明细 源文件后台下'!G:G,'总明细 源文件后台下'!E:E,E562,'总明细 源文件后台下'!C:C,"Refund")</f>
        <v>0</v>
      </c>
      <c r="V562">
        <f>SUMIFS('总明细 源文件后台下'!M:M,'总明细 源文件后台下'!E:E,E562,'总明细 源文件后台下'!C:C,"Refund")</f>
        <v>0</v>
      </c>
      <c r="W562">
        <f>SUMIFS('总明细 源文件后台下'!N:N,'总明细 源文件后台下'!E:E,E562,'总明细 源文件后台下'!C:C,"Refund")</f>
        <v>0</v>
      </c>
      <c r="X562">
        <f>SUMIFS('总明细 源文件后台下'!O:O,'总明细 源文件后台下'!E:E,E562,'总明细 源文件后台下'!C:C,"Refund")</f>
        <v>0</v>
      </c>
      <c r="Y562">
        <f>SUMIFS('总明细 源文件后台下'!P:P,'总明细 源文件后台下'!E:E,E562,'总明细 源文件后台下'!C:C,"Refund")</f>
        <v>0</v>
      </c>
      <c r="Z562">
        <f>SUMIFS('总明细 源文件后台下'!Q:Q,'总明细 源文件后台下'!E:E,E562,'总明细 源文件后台下'!C:C,"Refund")</f>
        <v>0</v>
      </c>
      <c r="AA562">
        <f>SUMIFS('总明细 源文件后台下'!R:R,'总明细 源文件后台下'!E:E,E562,'总明细 源文件后台下'!C:C,"Refund")</f>
        <v>0</v>
      </c>
      <c r="AB562">
        <f>SUMIFS('总明细 源文件后台下'!S:S,'总明细 源文件后台下'!E:E,E562,'总明细 源文件后台下'!C:C,"Refund")</f>
        <v>0</v>
      </c>
      <c r="AC562">
        <f>SUMIFS('总明细 源文件后台下'!T:T,'总明细 源文件后台下'!E:E,E562,'总明细 源文件后台下'!C:C,"Refund")</f>
        <v>0</v>
      </c>
      <c r="AD562">
        <f>SUMIFS('总明细 源文件后台下'!U:U,'总明细 源文件后台下'!E:E,E562,'总明细 源文件后台下'!C:C,"Refund")</f>
        <v>0</v>
      </c>
      <c r="AE562">
        <f>SUMIFS('总明细 源文件后台下'!V:V,'总明细 源文件后台下'!E:E,E562,'总明细 源文件后台下'!C:C,"Refund")</f>
        <v>0</v>
      </c>
      <c r="AF562">
        <f>SUMIFS('总明细 源文件后台下'!W:W,'总明细 源文件后台下'!E:E,E562,'总明细 源文件后台下'!C:C,"Refund")</f>
        <v>0</v>
      </c>
      <c r="AK562">
        <f>(SUMIF('广告费 源文件后台下'!G:G,E562,'广告费 源文件后台下'!M:M))*-1</f>
        <v>-7.58</v>
      </c>
      <c r="AL562">
        <f>SUMIFS('总明细 源文件后台下'!W:W,'总明细 源文件后台下'!E:E,E562,'总明细 源文件后台下'!C:C,"Adjustment",'总明细 源文件后台下'!F:F,"FBA Inventory Reimbursement - Customer Return")</f>
        <v>0</v>
      </c>
      <c r="AM562">
        <f>SUMIFS('总明细 源文件后台下'!W:W,'总明细 源文件后台下'!E:E,E562,'总明细 源文件后台下'!C:C,"Adjustment",'总明细 源文件后台下'!F:F,"FBA Inventory Reimbursement - Damaged:Warehouse")</f>
        <v>0</v>
      </c>
      <c r="AN562">
        <f>SUMIFS('总明细 源文件后台下'!W:W,'总明细 源文件后台下'!E:E,E562,'总明细 源文件后台下'!C:C,"Adjustment",'总明细 源文件后台下'!F:F,"FBA Inventory Reimbursement - Customer Service Issue")</f>
        <v>0</v>
      </c>
      <c r="AO562">
        <f>SUMIFS('总明细 源文件后台下'!W:W,'总明细 源文件后台下'!E:E,E562,'总明细 源文件后台下'!C:C,"Adjustment",'总明细 源文件后台下'!F:F,"FBA Inventory Reimbursement - Fee Correction")</f>
        <v>0</v>
      </c>
      <c r="AP562">
        <f>SUMIFS('总明细 源文件后台下'!W:W,'总明细 源文件后台下'!E:E,E562,'总明细 源文件后台下'!C:C,"Adjustment",'总明细 源文件后台下'!F:F,"FBA Inventory Reimbursement - General Adjustment")</f>
        <v>0</v>
      </c>
      <c r="AQ562">
        <f>SUMIFS('总明细 源文件后台下'!W:W,'总明细 源文件后台下'!E:E,E562,'总明细 源文件后台下'!C:C,"Adjustment",'总明细 源文件后台下'!F:F,"FBA Inventory Reimbursement - Lost:Inbound")</f>
        <v>0</v>
      </c>
      <c r="AR562">
        <f>SUMIFS('总明细 源文件后台下'!W:W,'总明细 源文件后台下'!E:E,E562,'总明细 源文件后台下'!C:C,"Adjustment",'总明细 源文件后台下'!F:F,"FBA Inventory Reimbursement - Lost:Warehouse")</f>
        <v>0</v>
      </c>
      <c r="AS562">
        <f>SUMIFS('总明细 源文件后台下'!W:W,'总明细 源文件后台下'!E:E,E562,'总明细 源文件后台下'!C:C,"Adjustment",'总明细 源文件后台下'!F:F,"Non-subscription Fee Adjustment")</f>
        <v>0</v>
      </c>
      <c r="AT562">
        <f>SUMIFS('总明细 源文件后台下'!W:W,'总明细 源文件后台下'!E:E,E562,'总明细 源文件后台下'!C:C,"Adjustment",'总明细 源文件后台下'!F:F,"FBA Inventory Placement Service Fee")</f>
        <v>0</v>
      </c>
      <c r="AV562">
        <f>SUMIF('FBA Customer Return Per Unit Fe'!B:B,E562,'FBA Customer Return Per Unit Fe'!C:C)</f>
        <v>0</v>
      </c>
      <c r="AX562">
        <f>(SUMIF('仓储费 源文件后台下'!C:C,E562,'仓储费 源文件后台下'!V:V))*-1</f>
        <v>-1.3533999999999999</v>
      </c>
      <c r="AZ562">
        <f>SUMIF('Disposal Fee销毁费用-160.95'!B:B,E562,'Disposal Fee销毁费用-160.95'!D:D)*-1</f>
        <v>0</v>
      </c>
      <c r="BC562">
        <f>IFERROR(VLOOKUP(F562,'优惠券-86.4'!F:I,4,0),0)</f>
        <v>-1.05</v>
      </c>
      <c r="BD562">
        <f>IFERROR(VLOOKUP(F562,'早评-120'!E:H,4,0),0)</f>
        <v>0</v>
      </c>
      <c r="BF562">
        <f t="shared" si="64"/>
        <v>41.176599999999993</v>
      </c>
      <c r="BG562">
        <f t="shared" si="65"/>
        <v>0.50239873108833577</v>
      </c>
      <c r="BH562">
        <f t="shared" si="66"/>
        <v>267.64789999999994</v>
      </c>
      <c r="BQ562" s="45">
        <f t="shared" si="67"/>
        <v>267.64789999999994</v>
      </c>
      <c r="BR562">
        <f>SUMIFS('9月销毁明细'!D:D,'9月销毁明细'!A:A,E562,'9月销毁明细'!H:H,"Sellable")</f>
        <v>0</v>
      </c>
      <c r="BS562">
        <f>SUMIFS('9月销毁明细'!G:G,'9月销毁明细'!A:A,E562,'9月销毁明细'!H:H,"Sellable")</f>
        <v>0</v>
      </c>
      <c r="BT562">
        <f>SUMIFS('9月销毁明细'!D:D,'9月销毁明细'!A:A,E562,'9月销毁明细'!H:H,"Unsellable")</f>
        <v>0</v>
      </c>
      <c r="BU562">
        <f>SUMIFS('9月销毁明细'!G:G,'9月销毁明细'!A:A,E562,'9月销毁明细'!H:H,"Unsellable")</f>
        <v>0</v>
      </c>
      <c r="BW562">
        <f>IFERROR(I562*VLOOKUP(F562,'9.3成本表'!C:L,10,0),0)</f>
        <v>66.400000000000006</v>
      </c>
      <c r="BX562">
        <f t="shared" si="68"/>
        <v>53.04</v>
      </c>
      <c r="CC562" s="45">
        <f t="shared" si="69"/>
        <v>148.20789999999994</v>
      </c>
      <c r="CD562" s="45">
        <f t="shared" si="70"/>
        <v>0.27819930923151992</v>
      </c>
      <c r="CE562" s="45">
        <f t="shared" si="71"/>
        <v>1.2408564969859339</v>
      </c>
    </row>
    <row r="563" spans="4:83" x14ac:dyDescent="0.25">
      <c r="D563" s="20" t="s">
        <v>1235</v>
      </c>
      <c r="E563" s="20" t="s">
        <v>1236</v>
      </c>
      <c r="F563" s="20">
        <v>4265</v>
      </c>
      <c r="G563">
        <v>557</v>
      </c>
      <c r="H563" s="20"/>
      <c r="I563">
        <f>SUMIFS('总明细 源文件后台下'!G:G,'总明细 源文件后台下'!E:E,E563,'总明细 源文件后台下'!C:C,"Order")</f>
        <v>1</v>
      </c>
      <c r="J563">
        <f>SUMIFS('总明细 源文件后台下'!M:M,'总明细 源文件后台下'!E:E,E563,'总明细 源文件后台下'!C:C,"Order")</f>
        <v>20.99</v>
      </c>
      <c r="K563">
        <f>SUMIFS('总明细 源文件后台下'!N:N,'总明细 源文件后台下'!E:E,E563,'总明细 源文件后台下'!C:C,"Order")</f>
        <v>0</v>
      </c>
      <c r="L563">
        <f>SUMIFS('总明细 源文件后台下'!O:O,'总明细 源文件后台下'!E:E,E563,'总明细 源文件后台下'!C:C,"Order")</f>
        <v>0</v>
      </c>
      <c r="M563">
        <f>SUMIFS('总明细 源文件后台下'!P:P,'总明细 源文件后台下'!E:E,E563,'总明细 源文件后台下'!C:C,"Order")</f>
        <v>-1.05</v>
      </c>
      <c r="N563">
        <f>SUMIFS('总明细 源文件后台下'!Q:Q,'总明细 源文件后台下'!E:E,E563,'总明细 源文件后台下'!C:C,"Order")</f>
        <v>0</v>
      </c>
      <c r="O563">
        <f>SUMIFS('总明细 源文件后台下'!R:R,'总明细 源文件后台下'!E:E,E563,'总明细 源文件后台下'!C:C,"Order")</f>
        <v>0</v>
      </c>
      <c r="P563">
        <f>SUMIFS('总明细 源文件后台下'!S:S,'总明细 源文件后台下'!E:E,E563,'总明细 源文件后台下'!C:C,"Order")</f>
        <v>-3.39</v>
      </c>
      <c r="Q563">
        <f>SUMIFS('总明细 源文件后台下'!T:T,'总明细 源文件后台下'!E:E,E563,'总明细 源文件后台下'!C:C,"Order")</f>
        <v>-3.68</v>
      </c>
      <c r="R563">
        <f>SUMIFS('总明细 源文件后台下'!U:U,'总明细 源文件后台下'!E:E,E563,'总明细 源文件后台下'!C:C,"Order")</f>
        <v>0</v>
      </c>
      <c r="S563">
        <f>SUMIFS('总明细 源文件后台下'!V:V,'总明细 源文件后台下'!E:E,E563,'总明细 源文件后台下'!C:C,"Order")</f>
        <v>0</v>
      </c>
      <c r="T563">
        <f>SUMIFS('总明细 源文件后台下'!W:W,'总明细 源文件后台下'!E:E,E563,'总明细 源文件后台下'!C:C,"Order")</f>
        <v>12.87</v>
      </c>
      <c r="U563">
        <f>SUMIFS('总明细 源文件后台下'!G:G,'总明细 源文件后台下'!E:E,E563,'总明细 源文件后台下'!C:C,"Refund")</f>
        <v>0</v>
      </c>
      <c r="V563">
        <f>SUMIFS('总明细 源文件后台下'!M:M,'总明细 源文件后台下'!E:E,E563,'总明细 源文件后台下'!C:C,"Refund")</f>
        <v>0</v>
      </c>
      <c r="W563">
        <f>SUMIFS('总明细 源文件后台下'!N:N,'总明细 源文件后台下'!E:E,E563,'总明细 源文件后台下'!C:C,"Refund")</f>
        <v>0</v>
      </c>
      <c r="X563">
        <f>SUMIFS('总明细 源文件后台下'!O:O,'总明细 源文件后台下'!E:E,E563,'总明细 源文件后台下'!C:C,"Refund")</f>
        <v>0</v>
      </c>
      <c r="Y563">
        <f>SUMIFS('总明细 源文件后台下'!P:P,'总明细 源文件后台下'!E:E,E563,'总明细 源文件后台下'!C:C,"Refund")</f>
        <v>0</v>
      </c>
      <c r="Z563">
        <f>SUMIFS('总明细 源文件后台下'!Q:Q,'总明细 源文件后台下'!E:E,E563,'总明细 源文件后台下'!C:C,"Refund")</f>
        <v>0</v>
      </c>
      <c r="AA563">
        <f>SUMIFS('总明细 源文件后台下'!R:R,'总明细 源文件后台下'!E:E,E563,'总明细 源文件后台下'!C:C,"Refund")</f>
        <v>0</v>
      </c>
      <c r="AB563">
        <f>SUMIFS('总明细 源文件后台下'!S:S,'总明细 源文件后台下'!E:E,E563,'总明细 源文件后台下'!C:C,"Refund")</f>
        <v>0</v>
      </c>
      <c r="AC563">
        <f>SUMIFS('总明细 源文件后台下'!T:T,'总明细 源文件后台下'!E:E,E563,'总明细 源文件后台下'!C:C,"Refund")</f>
        <v>0</v>
      </c>
      <c r="AD563">
        <f>SUMIFS('总明细 源文件后台下'!U:U,'总明细 源文件后台下'!E:E,E563,'总明细 源文件后台下'!C:C,"Refund")</f>
        <v>0</v>
      </c>
      <c r="AE563">
        <f>SUMIFS('总明细 源文件后台下'!V:V,'总明细 源文件后台下'!E:E,E563,'总明细 源文件后台下'!C:C,"Refund")</f>
        <v>0</v>
      </c>
      <c r="AF563">
        <f>SUMIFS('总明细 源文件后台下'!W:W,'总明细 源文件后台下'!E:E,E563,'总明细 源文件后台下'!C:C,"Refund")</f>
        <v>0</v>
      </c>
      <c r="AK563">
        <f>(SUMIF('广告费 源文件后台下'!G:G,E563,'广告费 源文件后台下'!M:M))*-1</f>
        <v>-19.079999999999998</v>
      </c>
      <c r="AL563">
        <f>SUMIFS('总明细 源文件后台下'!W:W,'总明细 源文件后台下'!E:E,E563,'总明细 源文件后台下'!C:C,"Adjustment",'总明细 源文件后台下'!F:F,"FBA Inventory Reimbursement - Customer Return")</f>
        <v>0</v>
      </c>
      <c r="AM563">
        <f>SUMIFS('总明细 源文件后台下'!W:W,'总明细 源文件后台下'!E:E,E563,'总明细 源文件后台下'!C:C,"Adjustment",'总明细 源文件后台下'!F:F,"FBA Inventory Reimbursement - Damaged:Warehouse")</f>
        <v>0</v>
      </c>
      <c r="AN563">
        <f>SUMIFS('总明细 源文件后台下'!W:W,'总明细 源文件后台下'!E:E,E563,'总明细 源文件后台下'!C:C,"Adjustment",'总明细 源文件后台下'!F:F,"FBA Inventory Reimbursement - Customer Service Issue")</f>
        <v>0</v>
      </c>
      <c r="AO563">
        <f>SUMIFS('总明细 源文件后台下'!W:W,'总明细 源文件后台下'!E:E,E563,'总明细 源文件后台下'!C:C,"Adjustment",'总明细 源文件后台下'!F:F,"FBA Inventory Reimbursement - Fee Correction")</f>
        <v>0</v>
      </c>
      <c r="AP563">
        <f>SUMIFS('总明细 源文件后台下'!W:W,'总明细 源文件后台下'!E:E,E563,'总明细 源文件后台下'!C:C,"Adjustment",'总明细 源文件后台下'!F:F,"FBA Inventory Reimbursement - General Adjustment")</f>
        <v>0</v>
      </c>
      <c r="AQ563">
        <f>SUMIFS('总明细 源文件后台下'!W:W,'总明细 源文件后台下'!E:E,E563,'总明细 源文件后台下'!C:C,"Adjustment",'总明细 源文件后台下'!F:F,"FBA Inventory Reimbursement - Lost:Inbound")</f>
        <v>0</v>
      </c>
      <c r="AR563">
        <f>SUMIFS('总明细 源文件后台下'!W:W,'总明细 源文件后台下'!E:E,E563,'总明细 源文件后台下'!C:C,"Adjustment",'总明细 源文件后台下'!F:F,"FBA Inventory Reimbursement - Lost:Warehouse")</f>
        <v>0</v>
      </c>
      <c r="AS563">
        <f>SUMIFS('总明细 源文件后台下'!W:W,'总明细 源文件后台下'!E:E,E563,'总明细 源文件后台下'!C:C,"Adjustment",'总明细 源文件后台下'!F:F,"Non-subscription Fee Adjustment")</f>
        <v>0</v>
      </c>
      <c r="AT563">
        <f>SUMIFS('总明细 源文件后台下'!W:W,'总明细 源文件后台下'!E:E,E563,'总明细 源文件后台下'!C:C,"Adjustment",'总明细 源文件后台下'!F:F,"FBA Inventory Placement Service Fee")</f>
        <v>0</v>
      </c>
      <c r="AV563">
        <f>SUMIF('FBA Customer Return Per Unit Fe'!B:B,E563,'FBA Customer Return Per Unit Fe'!C:C)</f>
        <v>0</v>
      </c>
      <c r="AX563">
        <f>(SUMIF('仓储费 源文件后台下'!C:C,E563,'仓储费 源文件后台下'!V:V))*-1</f>
        <v>-1.3035999999999999</v>
      </c>
      <c r="AZ563">
        <f>SUMIF('Disposal Fee销毁费用-160.95'!B:B,E563,'Disposal Fee销毁费用-160.95'!D:D)*-1</f>
        <v>0</v>
      </c>
      <c r="BC563">
        <f>IFERROR(VLOOKUP(F563,'优惠券-86.4'!F:I,4,0),0)</f>
        <v>-1.05</v>
      </c>
      <c r="BD563">
        <f>IFERROR(VLOOKUP(F563,'早评-120'!E:H,4,0),0)</f>
        <v>0</v>
      </c>
      <c r="BF563">
        <f t="shared" si="64"/>
        <v>-8.5635999999999992</v>
      </c>
      <c r="BG563">
        <f t="shared" si="65"/>
        <v>-0.40798475464506906</v>
      </c>
      <c r="BH563">
        <f t="shared" si="66"/>
        <v>-55.663399999999996</v>
      </c>
      <c r="BQ563" s="45">
        <f t="shared" si="67"/>
        <v>-55.663399999999996</v>
      </c>
      <c r="BR563">
        <f>SUMIFS('9月销毁明细'!D:D,'9月销毁明细'!A:A,E563,'9月销毁明细'!H:H,"Sellable")</f>
        <v>0</v>
      </c>
      <c r="BS563">
        <f>SUMIFS('9月销毁明细'!G:G,'9月销毁明细'!A:A,E563,'9月销毁明细'!H:H,"Sellable")</f>
        <v>0</v>
      </c>
      <c r="BT563">
        <f>SUMIFS('9月销毁明细'!D:D,'9月销毁明细'!A:A,E563,'9月销毁明细'!H:H,"Unsellable")</f>
        <v>0</v>
      </c>
      <c r="BU563">
        <f>SUMIFS('9月销毁明细'!G:G,'9月销毁明细'!A:A,E563,'9月销毁明细'!H:H,"Unsellable")</f>
        <v>0</v>
      </c>
      <c r="BW563">
        <f>IFERROR(I563*VLOOKUP(F563,'9.3成本表'!C:L,10,0),0)</f>
        <v>16.600000000000001</v>
      </c>
      <c r="BX563">
        <f t="shared" si="68"/>
        <v>13.26</v>
      </c>
      <c r="CC563" s="45">
        <f t="shared" si="69"/>
        <v>-85.523399999999995</v>
      </c>
      <c r="CD563" s="45">
        <f t="shared" si="70"/>
        <v>-0.62684355187451901</v>
      </c>
      <c r="CE563" s="45">
        <f t="shared" si="71"/>
        <v>-2.8641460147354318</v>
      </c>
    </row>
    <row r="564" spans="4:83" x14ac:dyDescent="0.25">
      <c r="D564" s="20" t="s">
        <v>1237</v>
      </c>
      <c r="E564" s="20" t="s">
        <v>1238</v>
      </c>
      <c r="F564" s="20">
        <v>4430</v>
      </c>
      <c r="G564">
        <v>558</v>
      </c>
      <c r="H564" s="20"/>
      <c r="I564">
        <f>SUMIFS('总明细 源文件后台下'!G:G,'总明细 源文件后台下'!E:E,E564,'总明细 源文件后台下'!C:C,"Order")</f>
        <v>0</v>
      </c>
      <c r="J564">
        <f>SUMIFS('总明细 源文件后台下'!M:M,'总明细 源文件后台下'!E:E,E564,'总明细 源文件后台下'!C:C,"Order")</f>
        <v>0</v>
      </c>
      <c r="K564">
        <f>SUMIFS('总明细 源文件后台下'!N:N,'总明细 源文件后台下'!E:E,E564,'总明细 源文件后台下'!C:C,"Order")</f>
        <v>0</v>
      </c>
      <c r="L564">
        <f>SUMIFS('总明细 源文件后台下'!O:O,'总明细 源文件后台下'!E:E,E564,'总明细 源文件后台下'!C:C,"Order")</f>
        <v>0</v>
      </c>
      <c r="M564">
        <f>SUMIFS('总明细 源文件后台下'!P:P,'总明细 源文件后台下'!E:E,E564,'总明细 源文件后台下'!C:C,"Order")</f>
        <v>0</v>
      </c>
      <c r="N564">
        <f>SUMIFS('总明细 源文件后台下'!Q:Q,'总明细 源文件后台下'!E:E,E564,'总明细 源文件后台下'!C:C,"Order")</f>
        <v>0</v>
      </c>
      <c r="O564">
        <f>SUMIFS('总明细 源文件后台下'!R:R,'总明细 源文件后台下'!E:E,E564,'总明细 源文件后台下'!C:C,"Order")</f>
        <v>0</v>
      </c>
      <c r="P564">
        <f>SUMIFS('总明细 源文件后台下'!S:S,'总明细 源文件后台下'!E:E,E564,'总明细 源文件后台下'!C:C,"Order")</f>
        <v>0</v>
      </c>
      <c r="Q564">
        <f>SUMIFS('总明细 源文件后台下'!T:T,'总明细 源文件后台下'!E:E,E564,'总明细 源文件后台下'!C:C,"Order")</f>
        <v>0</v>
      </c>
      <c r="R564">
        <f>SUMIFS('总明细 源文件后台下'!U:U,'总明细 源文件后台下'!E:E,E564,'总明细 源文件后台下'!C:C,"Order")</f>
        <v>0</v>
      </c>
      <c r="S564">
        <f>SUMIFS('总明细 源文件后台下'!V:V,'总明细 源文件后台下'!E:E,E564,'总明细 源文件后台下'!C:C,"Order")</f>
        <v>0</v>
      </c>
      <c r="T564">
        <f>SUMIFS('总明细 源文件后台下'!W:W,'总明细 源文件后台下'!E:E,E564,'总明细 源文件后台下'!C:C,"Order")</f>
        <v>0</v>
      </c>
      <c r="U564">
        <f>SUMIFS('总明细 源文件后台下'!G:G,'总明细 源文件后台下'!E:E,E564,'总明细 源文件后台下'!C:C,"Refund")</f>
        <v>0</v>
      </c>
      <c r="V564">
        <f>SUMIFS('总明细 源文件后台下'!M:M,'总明细 源文件后台下'!E:E,E564,'总明细 源文件后台下'!C:C,"Refund")</f>
        <v>0</v>
      </c>
      <c r="W564">
        <f>SUMIFS('总明细 源文件后台下'!N:N,'总明细 源文件后台下'!E:E,E564,'总明细 源文件后台下'!C:C,"Refund")</f>
        <v>0</v>
      </c>
      <c r="X564">
        <f>SUMIFS('总明细 源文件后台下'!O:O,'总明细 源文件后台下'!E:E,E564,'总明细 源文件后台下'!C:C,"Refund")</f>
        <v>0</v>
      </c>
      <c r="Y564">
        <f>SUMIFS('总明细 源文件后台下'!P:P,'总明细 源文件后台下'!E:E,E564,'总明细 源文件后台下'!C:C,"Refund")</f>
        <v>0</v>
      </c>
      <c r="Z564">
        <f>SUMIFS('总明细 源文件后台下'!Q:Q,'总明细 源文件后台下'!E:E,E564,'总明细 源文件后台下'!C:C,"Refund")</f>
        <v>0</v>
      </c>
      <c r="AA564">
        <f>SUMIFS('总明细 源文件后台下'!R:R,'总明细 源文件后台下'!E:E,E564,'总明细 源文件后台下'!C:C,"Refund")</f>
        <v>0</v>
      </c>
      <c r="AB564">
        <f>SUMIFS('总明细 源文件后台下'!S:S,'总明细 源文件后台下'!E:E,E564,'总明细 源文件后台下'!C:C,"Refund")</f>
        <v>0</v>
      </c>
      <c r="AC564">
        <f>SUMIFS('总明细 源文件后台下'!T:T,'总明细 源文件后台下'!E:E,E564,'总明细 源文件后台下'!C:C,"Refund")</f>
        <v>0</v>
      </c>
      <c r="AD564">
        <f>SUMIFS('总明细 源文件后台下'!U:U,'总明细 源文件后台下'!E:E,E564,'总明细 源文件后台下'!C:C,"Refund")</f>
        <v>0</v>
      </c>
      <c r="AE564">
        <f>SUMIFS('总明细 源文件后台下'!V:V,'总明细 源文件后台下'!E:E,E564,'总明细 源文件后台下'!C:C,"Refund")</f>
        <v>0</v>
      </c>
      <c r="AF564">
        <f>SUMIFS('总明细 源文件后台下'!W:W,'总明细 源文件后台下'!E:E,E564,'总明细 源文件后台下'!C:C,"Refund")</f>
        <v>0</v>
      </c>
      <c r="AK564">
        <f>(SUMIF('广告费 源文件后台下'!G:G,E564,'广告费 源文件后台下'!M:M))*-1</f>
        <v>0</v>
      </c>
      <c r="AL564">
        <f>SUMIFS('总明细 源文件后台下'!W:W,'总明细 源文件后台下'!E:E,E564,'总明细 源文件后台下'!C:C,"Adjustment",'总明细 源文件后台下'!F:F,"FBA Inventory Reimbursement - Customer Return")</f>
        <v>0</v>
      </c>
      <c r="AM564">
        <f>SUMIFS('总明细 源文件后台下'!W:W,'总明细 源文件后台下'!E:E,E564,'总明细 源文件后台下'!C:C,"Adjustment",'总明细 源文件后台下'!F:F,"FBA Inventory Reimbursement - Damaged:Warehouse")</f>
        <v>0</v>
      </c>
      <c r="AN564">
        <f>SUMIFS('总明细 源文件后台下'!W:W,'总明细 源文件后台下'!E:E,E564,'总明细 源文件后台下'!C:C,"Adjustment",'总明细 源文件后台下'!F:F,"FBA Inventory Reimbursement - Customer Service Issue")</f>
        <v>0</v>
      </c>
      <c r="AO564">
        <f>SUMIFS('总明细 源文件后台下'!W:W,'总明细 源文件后台下'!E:E,E564,'总明细 源文件后台下'!C:C,"Adjustment",'总明细 源文件后台下'!F:F,"FBA Inventory Reimbursement - Fee Correction")</f>
        <v>0</v>
      </c>
      <c r="AP564">
        <f>SUMIFS('总明细 源文件后台下'!W:W,'总明细 源文件后台下'!E:E,E564,'总明细 源文件后台下'!C:C,"Adjustment",'总明细 源文件后台下'!F:F,"FBA Inventory Reimbursement - General Adjustment")</f>
        <v>0</v>
      </c>
      <c r="AQ564">
        <f>SUMIFS('总明细 源文件后台下'!W:W,'总明细 源文件后台下'!E:E,E564,'总明细 源文件后台下'!C:C,"Adjustment",'总明细 源文件后台下'!F:F,"FBA Inventory Reimbursement - Lost:Inbound")</f>
        <v>0</v>
      </c>
      <c r="AR564">
        <f>SUMIFS('总明细 源文件后台下'!W:W,'总明细 源文件后台下'!E:E,E564,'总明细 源文件后台下'!C:C,"Adjustment",'总明细 源文件后台下'!F:F,"FBA Inventory Reimbursement - Lost:Warehouse")</f>
        <v>0</v>
      </c>
      <c r="AS564">
        <f>SUMIFS('总明细 源文件后台下'!W:W,'总明细 源文件后台下'!E:E,E564,'总明细 源文件后台下'!C:C,"Adjustment",'总明细 源文件后台下'!F:F,"Non-subscription Fee Adjustment")</f>
        <v>0</v>
      </c>
      <c r="AT564">
        <f>SUMIFS('总明细 源文件后台下'!W:W,'总明细 源文件后台下'!E:E,E564,'总明细 源文件后台下'!C:C,"Adjustment",'总明细 源文件后台下'!F:F,"FBA Inventory Placement Service Fee")</f>
        <v>0</v>
      </c>
      <c r="AV564">
        <f>SUMIF('FBA Customer Return Per Unit Fe'!B:B,E564,'FBA Customer Return Per Unit Fe'!C:C)</f>
        <v>0</v>
      </c>
      <c r="AX564">
        <f>(SUMIF('仓储费 源文件后台下'!C:C,E564,'仓储费 源文件后台下'!V:V))*-1</f>
        <v>0</v>
      </c>
      <c r="AZ564">
        <f>SUMIF('Disposal Fee销毁费用-160.95'!B:B,E564,'Disposal Fee销毁费用-160.95'!D:D)*-1</f>
        <v>0</v>
      </c>
      <c r="BC564">
        <f>IFERROR(VLOOKUP(F564,'优惠券-86.4'!F:I,4,0),0)</f>
        <v>0</v>
      </c>
      <c r="BD564">
        <f>IFERROR(VLOOKUP(F564,'早评-120'!E:H,4,0),0)</f>
        <v>0</v>
      </c>
      <c r="BF564">
        <f t="shared" si="64"/>
        <v>0</v>
      </c>
      <c r="BG564">
        <f t="shared" si="65"/>
        <v>0</v>
      </c>
      <c r="BH564">
        <f t="shared" si="66"/>
        <v>0</v>
      </c>
      <c r="BQ564" s="45">
        <f t="shared" si="67"/>
        <v>0</v>
      </c>
      <c r="BR564">
        <f>SUMIFS('9月销毁明细'!D:D,'9月销毁明细'!A:A,E564,'9月销毁明细'!H:H,"Sellable")</f>
        <v>0</v>
      </c>
      <c r="BS564">
        <f>SUMIFS('9月销毁明细'!G:G,'9月销毁明细'!A:A,E564,'9月销毁明细'!H:H,"Sellable")</f>
        <v>0</v>
      </c>
      <c r="BT564">
        <f>SUMIFS('9月销毁明细'!D:D,'9月销毁明细'!A:A,E564,'9月销毁明细'!H:H,"Unsellable")</f>
        <v>0</v>
      </c>
      <c r="BU564">
        <f>SUMIFS('9月销毁明细'!G:G,'9月销毁明细'!A:A,E564,'9月销毁明细'!H:H,"Unsellable")</f>
        <v>0</v>
      </c>
      <c r="BW564">
        <f>IFERROR(I564*VLOOKUP(F564,'9.3成本表'!C:L,10,0),0)</f>
        <v>0</v>
      </c>
      <c r="BX564">
        <f t="shared" si="68"/>
        <v>0</v>
      </c>
      <c r="CC564" s="45">
        <f t="shared" si="69"/>
        <v>0</v>
      </c>
      <c r="CD564" s="45">
        <f t="shared" si="70"/>
        <v>0</v>
      </c>
      <c r="CE564" s="45">
        <f t="shared" si="71"/>
        <v>0</v>
      </c>
    </row>
    <row r="565" spans="4:83" x14ac:dyDescent="0.25">
      <c r="D565" s="20" t="s">
        <v>1239</v>
      </c>
      <c r="E565" s="20" t="s">
        <v>1240</v>
      </c>
      <c r="F565" s="20">
        <v>4430</v>
      </c>
      <c r="G565">
        <v>559</v>
      </c>
      <c r="H565" s="20"/>
      <c r="I565">
        <f>SUMIFS('总明细 源文件后台下'!G:G,'总明细 源文件后台下'!E:E,E565,'总明细 源文件后台下'!C:C,"Order")</f>
        <v>0</v>
      </c>
      <c r="J565">
        <f>SUMIFS('总明细 源文件后台下'!M:M,'总明细 源文件后台下'!E:E,E565,'总明细 源文件后台下'!C:C,"Order")</f>
        <v>0</v>
      </c>
      <c r="K565">
        <f>SUMIFS('总明细 源文件后台下'!N:N,'总明细 源文件后台下'!E:E,E565,'总明细 源文件后台下'!C:C,"Order")</f>
        <v>0</v>
      </c>
      <c r="L565">
        <f>SUMIFS('总明细 源文件后台下'!O:O,'总明细 源文件后台下'!E:E,E565,'总明细 源文件后台下'!C:C,"Order")</f>
        <v>0</v>
      </c>
      <c r="M565">
        <f>SUMIFS('总明细 源文件后台下'!P:P,'总明细 源文件后台下'!E:E,E565,'总明细 源文件后台下'!C:C,"Order")</f>
        <v>0</v>
      </c>
      <c r="N565">
        <f>SUMIFS('总明细 源文件后台下'!Q:Q,'总明细 源文件后台下'!E:E,E565,'总明细 源文件后台下'!C:C,"Order")</f>
        <v>0</v>
      </c>
      <c r="O565">
        <f>SUMIFS('总明细 源文件后台下'!R:R,'总明细 源文件后台下'!E:E,E565,'总明细 源文件后台下'!C:C,"Order")</f>
        <v>0</v>
      </c>
      <c r="P565">
        <f>SUMIFS('总明细 源文件后台下'!S:S,'总明细 源文件后台下'!E:E,E565,'总明细 源文件后台下'!C:C,"Order")</f>
        <v>0</v>
      </c>
      <c r="Q565">
        <f>SUMIFS('总明细 源文件后台下'!T:T,'总明细 源文件后台下'!E:E,E565,'总明细 源文件后台下'!C:C,"Order")</f>
        <v>0</v>
      </c>
      <c r="R565">
        <f>SUMIFS('总明细 源文件后台下'!U:U,'总明细 源文件后台下'!E:E,E565,'总明细 源文件后台下'!C:C,"Order")</f>
        <v>0</v>
      </c>
      <c r="S565">
        <f>SUMIFS('总明细 源文件后台下'!V:V,'总明细 源文件后台下'!E:E,E565,'总明细 源文件后台下'!C:C,"Order")</f>
        <v>0</v>
      </c>
      <c r="T565">
        <f>SUMIFS('总明细 源文件后台下'!W:W,'总明细 源文件后台下'!E:E,E565,'总明细 源文件后台下'!C:C,"Order")</f>
        <v>0</v>
      </c>
      <c r="U565">
        <f>SUMIFS('总明细 源文件后台下'!G:G,'总明细 源文件后台下'!E:E,E565,'总明细 源文件后台下'!C:C,"Refund")</f>
        <v>0</v>
      </c>
      <c r="V565">
        <f>SUMIFS('总明细 源文件后台下'!M:M,'总明细 源文件后台下'!E:E,E565,'总明细 源文件后台下'!C:C,"Refund")</f>
        <v>0</v>
      </c>
      <c r="W565">
        <f>SUMIFS('总明细 源文件后台下'!N:N,'总明细 源文件后台下'!E:E,E565,'总明细 源文件后台下'!C:C,"Refund")</f>
        <v>0</v>
      </c>
      <c r="X565">
        <f>SUMIFS('总明细 源文件后台下'!O:O,'总明细 源文件后台下'!E:E,E565,'总明细 源文件后台下'!C:C,"Refund")</f>
        <v>0</v>
      </c>
      <c r="Y565">
        <f>SUMIFS('总明细 源文件后台下'!P:P,'总明细 源文件后台下'!E:E,E565,'总明细 源文件后台下'!C:C,"Refund")</f>
        <v>0</v>
      </c>
      <c r="Z565">
        <f>SUMIFS('总明细 源文件后台下'!Q:Q,'总明细 源文件后台下'!E:E,E565,'总明细 源文件后台下'!C:C,"Refund")</f>
        <v>0</v>
      </c>
      <c r="AA565">
        <f>SUMIFS('总明细 源文件后台下'!R:R,'总明细 源文件后台下'!E:E,E565,'总明细 源文件后台下'!C:C,"Refund")</f>
        <v>0</v>
      </c>
      <c r="AB565">
        <f>SUMIFS('总明细 源文件后台下'!S:S,'总明细 源文件后台下'!E:E,E565,'总明细 源文件后台下'!C:C,"Refund")</f>
        <v>0</v>
      </c>
      <c r="AC565">
        <f>SUMIFS('总明细 源文件后台下'!T:T,'总明细 源文件后台下'!E:E,E565,'总明细 源文件后台下'!C:C,"Refund")</f>
        <v>0</v>
      </c>
      <c r="AD565">
        <f>SUMIFS('总明细 源文件后台下'!U:U,'总明细 源文件后台下'!E:E,E565,'总明细 源文件后台下'!C:C,"Refund")</f>
        <v>0</v>
      </c>
      <c r="AE565">
        <f>SUMIFS('总明细 源文件后台下'!V:V,'总明细 源文件后台下'!E:E,E565,'总明细 源文件后台下'!C:C,"Refund")</f>
        <v>0</v>
      </c>
      <c r="AF565">
        <f>SUMIFS('总明细 源文件后台下'!W:W,'总明细 源文件后台下'!E:E,E565,'总明细 源文件后台下'!C:C,"Refund")</f>
        <v>0</v>
      </c>
      <c r="AK565">
        <f>(SUMIF('广告费 源文件后台下'!G:G,E565,'广告费 源文件后台下'!M:M))*-1</f>
        <v>0</v>
      </c>
      <c r="AL565">
        <f>SUMIFS('总明细 源文件后台下'!W:W,'总明细 源文件后台下'!E:E,E565,'总明细 源文件后台下'!C:C,"Adjustment",'总明细 源文件后台下'!F:F,"FBA Inventory Reimbursement - Customer Return")</f>
        <v>0</v>
      </c>
      <c r="AM565">
        <f>SUMIFS('总明细 源文件后台下'!W:W,'总明细 源文件后台下'!E:E,E565,'总明细 源文件后台下'!C:C,"Adjustment",'总明细 源文件后台下'!F:F,"FBA Inventory Reimbursement - Damaged:Warehouse")</f>
        <v>0</v>
      </c>
      <c r="AN565">
        <f>SUMIFS('总明细 源文件后台下'!W:W,'总明细 源文件后台下'!E:E,E565,'总明细 源文件后台下'!C:C,"Adjustment",'总明细 源文件后台下'!F:F,"FBA Inventory Reimbursement - Customer Service Issue")</f>
        <v>0</v>
      </c>
      <c r="AO565">
        <f>SUMIFS('总明细 源文件后台下'!W:W,'总明细 源文件后台下'!E:E,E565,'总明细 源文件后台下'!C:C,"Adjustment",'总明细 源文件后台下'!F:F,"FBA Inventory Reimbursement - Fee Correction")</f>
        <v>0</v>
      </c>
      <c r="AP565">
        <f>SUMIFS('总明细 源文件后台下'!W:W,'总明细 源文件后台下'!E:E,E565,'总明细 源文件后台下'!C:C,"Adjustment",'总明细 源文件后台下'!F:F,"FBA Inventory Reimbursement - General Adjustment")</f>
        <v>0</v>
      </c>
      <c r="AQ565">
        <f>SUMIFS('总明细 源文件后台下'!W:W,'总明细 源文件后台下'!E:E,E565,'总明细 源文件后台下'!C:C,"Adjustment",'总明细 源文件后台下'!F:F,"FBA Inventory Reimbursement - Lost:Inbound")</f>
        <v>0</v>
      </c>
      <c r="AR565">
        <f>SUMIFS('总明细 源文件后台下'!W:W,'总明细 源文件后台下'!E:E,E565,'总明细 源文件后台下'!C:C,"Adjustment",'总明细 源文件后台下'!F:F,"FBA Inventory Reimbursement - Lost:Warehouse")</f>
        <v>0</v>
      </c>
      <c r="AS565">
        <f>SUMIFS('总明细 源文件后台下'!W:W,'总明细 源文件后台下'!E:E,E565,'总明细 源文件后台下'!C:C,"Adjustment",'总明细 源文件后台下'!F:F,"Non-subscription Fee Adjustment")</f>
        <v>0</v>
      </c>
      <c r="AT565">
        <f>SUMIFS('总明细 源文件后台下'!W:W,'总明细 源文件后台下'!E:E,E565,'总明细 源文件后台下'!C:C,"Adjustment",'总明细 源文件后台下'!F:F,"FBA Inventory Placement Service Fee")</f>
        <v>0</v>
      </c>
      <c r="AV565">
        <f>SUMIF('FBA Customer Return Per Unit Fe'!B:B,E565,'FBA Customer Return Per Unit Fe'!C:C)</f>
        <v>0</v>
      </c>
      <c r="AX565">
        <f>(SUMIF('仓储费 源文件后台下'!C:C,E565,'仓储费 源文件后台下'!V:V))*-1</f>
        <v>0</v>
      </c>
      <c r="AZ565">
        <f>SUMIF('Disposal Fee销毁费用-160.95'!B:B,E565,'Disposal Fee销毁费用-160.95'!D:D)*-1</f>
        <v>0</v>
      </c>
      <c r="BC565">
        <f>IFERROR(VLOOKUP(F565,'优惠券-86.4'!F:I,4,0),0)</f>
        <v>0</v>
      </c>
      <c r="BD565">
        <f>IFERROR(VLOOKUP(F565,'早评-120'!E:H,4,0),0)</f>
        <v>0</v>
      </c>
      <c r="BF565">
        <f t="shared" si="64"/>
        <v>0</v>
      </c>
      <c r="BG565">
        <f t="shared" si="65"/>
        <v>0</v>
      </c>
      <c r="BH565">
        <f t="shared" si="66"/>
        <v>0</v>
      </c>
      <c r="BQ565" s="45">
        <f t="shared" si="67"/>
        <v>0</v>
      </c>
      <c r="BR565">
        <f>SUMIFS('9月销毁明细'!D:D,'9月销毁明细'!A:A,E565,'9月销毁明细'!H:H,"Sellable")</f>
        <v>0</v>
      </c>
      <c r="BS565">
        <f>SUMIFS('9月销毁明细'!G:G,'9月销毁明细'!A:A,E565,'9月销毁明细'!H:H,"Sellable")</f>
        <v>0</v>
      </c>
      <c r="BT565">
        <f>SUMIFS('9月销毁明细'!D:D,'9月销毁明细'!A:A,E565,'9月销毁明细'!H:H,"Unsellable")</f>
        <v>0</v>
      </c>
      <c r="BU565">
        <f>SUMIFS('9月销毁明细'!G:G,'9月销毁明细'!A:A,E565,'9月销毁明细'!H:H,"Unsellable")</f>
        <v>0</v>
      </c>
      <c r="BW565">
        <f>IFERROR(I565*VLOOKUP(F565,'9.3成本表'!C:L,10,0),0)</f>
        <v>0</v>
      </c>
      <c r="BX565">
        <f t="shared" si="68"/>
        <v>0</v>
      </c>
      <c r="CC565" s="45">
        <f t="shared" si="69"/>
        <v>0</v>
      </c>
      <c r="CD565" s="45">
        <f t="shared" si="70"/>
        <v>0</v>
      </c>
      <c r="CE565" s="45">
        <f t="shared" si="71"/>
        <v>0</v>
      </c>
    </row>
    <row r="566" spans="4:83" x14ac:dyDescent="0.25">
      <c r="D566" s="20" t="s">
        <v>1241</v>
      </c>
      <c r="E566" s="20" t="s">
        <v>1242</v>
      </c>
      <c r="F566" s="20">
        <v>4430</v>
      </c>
      <c r="G566">
        <v>560</v>
      </c>
      <c r="H566" s="20"/>
      <c r="I566">
        <f>SUMIFS('总明细 源文件后台下'!G:G,'总明细 源文件后台下'!E:E,E566,'总明细 源文件后台下'!C:C,"Order")</f>
        <v>0</v>
      </c>
      <c r="J566">
        <f>SUMIFS('总明细 源文件后台下'!M:M,'总明细 源文件后台下'!E:E,E566,'总明细 源文件后台下'!C:C,"Order")</f>
        <v>0</v>
      </c>
      <c r="K566">
        <f>SUMIFS('总明细 源文件后台下'!N:N,'总明细 源文件后台下'!E:E,E566,'总明细 源文件后台下'!C:C,"Order")</f>
        <v>0</v>
      </c>
      <c r="L566">
        <f>SUMIFS('总明细 源文件后台下'!O:O,'总明细 源文件后台下'!E:E,E566,'总明细 源文件后台下'!C:C,"Order")</f>
        <v>0</v>
      </c>
      <c r="M566">
        <f>SUMIFS('总明细 源文件后台下'!P:P,'总明细 源文件后台下'!E:E,E566,'总明细 源文件后台下'!C:C,"Order")</f>
        <v>0</v>
      </c>
      <c r="N566">
        <f>SUMIFS('总明细 源文件后台下'!Q:Q,'总明细 源文件后台下'!E:E,E566,'总明细 源文件后台下'!C:C,"Order")</f>
        <v>0</v>
      </c>
      <c r="O566">
        <f>SUMIFS('总明细 源文件后台下'!R:R,'总明细 源文件后台下'!E:E,E566,'总明细 源文件后台下'!C:C,"Order")</f>
        <v>0</v>
      </c>
      <c r="P566">
        <f>SUMIFS('总明细 源文件后台下'!S:S,'总明细 源文件后台下'!E:E,E566,'总明细 源文件后台下'!C:C,"Order")</f>
        <v>0</v>
      </c>
      <c r="Q566">
        <f>SUMIFS('总明细 源文件后台下'!T:T,'总明细 源文件后台下'!E:E,E566,'总明细 源文件后台下'!C:C,"Order")</f>
        <v>0</v>
      </c>
      <c r="R566">
        <f>SUMIFS('总明细 源文件后台下'!U:U,'总明细 源文件后台下'!E:E,E566,'总明细 源文件后台下'!C:C,"Order")</f>
        <v>0</v>
      </c>
      <c r="S566">
        <f>SUMIFS('总明细 源文件后台下'!V:V,'总明细 源文件后台下'!E:E,E566,'总明细 源文件后台下'!C:C,"Order")</f>
        <v>0</v>
      </c>
      <c r="T566">
        <f>SUMIFS('总明细 源文件后台下'!W:W,'总明细 源文件后台下'!E:E,E566,'总明细 源文件后台下'!C:C,"Order")</f>
        <v>0</v>
      </c>
      <c r="U566">
        <f>SUMIFS('总明细 源文件后台下'!G:G,'总明细 源文件后台下'!E:E,E566,'总明细 源文件后台下'!C:C,"Refund")</f>
        <v>0</v>
      </c>
      <c r="V566">
        <f>SUMIFS('总明细 源文件后台下'!M:M,'总明细 源文件后台下'!E:E,E566,'总明细 源文件后台下'!C:C,"Refund")</f>
        <v>0</v>
      </c>
      <c r="W566">
        <f>SUMIFS('总明细 源文件后台下'!N:N,'总明细 源文件后台下'!E:E,E566,'总明细 源文件后台下'!C:C,"Refund")</f>
        <v>0</v>
      </c>
      <c r="X566">
        <f>SUMIFS('总明细 源文件后台下'!O:O,'总明细 源文件后台下'!E:E,E566,'总明细 源文件后台下'!C:C,"Refund")</f>
        <v>0</v>
      </c>
      <c r="Y566">
        <f>SUMIFS('总明细 源文件后台下'!P:P,'总明细 源文件后台下'!E:E,E566,'总明细 源文件后台下'!C:C,"Refund")</f>
        <v>0</v>
      </c>
      <c r="Z566">
        <f>SUMIFS('总明细 源文件后台下'!Q:Q,'总明细 源文件后台下'!E:E,E566,'总明细 源文件后台下'!C:C,"Refund")</f>
        <v>0</v>
      </c>
      <c r="AA566">
        <f>SUMIFS('总明细 源文件后台下'!R:R,'总明细 源文件后台下'!E:E,E566,'总明细 源文件后台下'!C:C,"Refund")</f>
        <v>0</v>
      </c>
      <c r="AB566">
        <f>SUMIFS('总明细 源文件后台下'!S:S,'总明细 源文件后台下'!E:E,E566,'总明细 源文件后台下'!C:C,"Refund")</f>
        <v>0</v>
      </c>
      <c r="AC566">
        <f>SUMIFS('总明细 源文件后台下'!T:T,'总明细 源文件后台下'!E:E,E566,'总明细 源文件后台下'!C:C,"Refund")</f>
        <v>0</v>
      </c>
      <c r="AD566">
        <f>SUMIFS('总明细 源文件后台下'!U:U,'总明细 源文件后台下'!E:E,E566,'总明细 源文件后台下'!C:C,"Refund")</f>
        <v>0</v>
      </c>
      <c r="AE566">
        <f>SUMIFS('总明细 源文件后台下'!V:V,'总明细 源文件后台下'!E:E,E566,'总明细 源文件后台下'!C:C,"Refund")</f>
        <v>0</v>
      </c>
      <c r="AF566">
        <f>SUMIFS('总明细 源文件后台下'!W:W,'总明细 源文件后台下'!E:E,E566,'总明细 源文件后台下'!C:C,"Refund")</f>
        <v>0</v>
      </c>
      <c r="AK566">
        <f>(SUMIF('广告费 源文件后台下'!G:G,E566,'广告费 源文件后台下'!M:M))*-1</f>
        <v>0</v>
      </c>
      <c r="AL566">
        <f>SUMIFS('总明细 源文件后台下'!W:W,'总明细 源文件后台下'!E:E,E566,'总明细 源文件后台下'!C:C,"Adjustment",'总明细 源文件后台下'!F:F,"FBA Inventory Reimbursement - Customer Return")</f>
        <v>0</v>
      </c>
      <c r="AM566">
        <f>SUMIFS('总明细 源文件后台下'!W:W,'总明细 源文件后台下'!E:E,E566,'总明细 源文件后台下'!C:C,"Adjustment",'总明细 源文件后台下'!F:F,"FBA Inventory Reimbursement - Damaged:Warehouse")</f>
        <v>0</v>
      </c>
      <c r="AN566">
        <f>SUMIFS('总明细 源文件后台下'!W:W,'总明细 源文件后台下'!E:E,E566,'总明细 源文件后台下'!C:C,"Adjustment",'总明细 源文件后台下'!F:F,"FBA Inventory Reimbursement - Customer Service Issue")</f>
        <v>0</v>
      </c>
      <c r="AO566">
        <f>SUMIFS('总明细 源文件后台下'!W:W,'总明细 源文件后台下'!E:E,E566,'总明细 源文件后台下'!C:C,"Adjustment",'总明细 源文件后台下'!F:F,"FBA Inventory Reimbursement - Fee Correction")</f>
        <v>0</v>
      </c>
      <c r="AP566">
        <f>SUMIFS('总明细 源文件后台下'!W:W,'总明细 源文件后台下'!E:E,E566,'总明细 源文件后台下'!C:C,"Adjustment",'总明细 源文件后台下'!F:F,"FBA Inventory Reimbursement - General Adjustment")</f>
        <v>0</v>
      </c>
      <c r="AQ566">
        <f>SUMIFS('总明细 源文件后台下'!W:W,'总明细 源文件后台下'!E:E,E566,'总明细 源文件后台下'!C:C,"Adjustment",'总明细 源文件后台下'!F:F,"FBA Inventory Reimbursement - Lost:Inbound")</f>
        <v>0</v>
      </c>
      <c r="AR566">
        <f>SUMIFS('总明细 源文件后台下'!W:W,'总明细 源文件后台下'!E:E,E566,'总明细 源文件后台下'!C:C,"Adjustment",'总明细 源文件后台下'!F:F,"FBA Inventory Reimbursement - Lost:Warehouse")</f>
        <v>0</v>
      </c>
      <c r="AS566">
        <f>SUMIFS('总明细 源文件后台下'!W:W,'总明细 源文件后台下'!E:E,E566,'总明细 源文件后台下'!C:C,"Adjustment",'总明细 源文件后台下'!F:F,"Non-subscription Fee Adjustment")</f>
        <v>0</v>
      </c>
      <c r="AT566">
        <f>SUMIFS('总明细 源文件后台下'!W:W,'总明细 源文件后台下'!E:E,E566,'总明细 源文件后台下'!C:C,"Adjustment",'总明细 源文件后台下'!F:F,"FBA Inventory Placement Service Fee")</f>
        <v>0</v>
      </c>
      <c r="AV566">
        <f>SUMIF('FBA Customer Return Per Unit Fe'!B:B,E566,'FBA Customer Return Per Unit Fe'!C:C)</f>
        <v>0</v>
      </c>
      <c r="AX566">
        <f>(SUMIF('仓储费 源文件后台下'!C:C,E566,'仓储费 源文件后台下'!V:V))*-1</f>
        <v>0</v>
      </c>
      <c r="AZ566">
        <f>SUMIF('Disposal Fee销毁费用-160.95'!B:B,E566,'Disposal Fee销毁费用-160.95'!D:D)*-1</f>
        <v>0</v>
      </c>
      <c r="BC566">
        <f>IFERROR(VLOOKUP(F566,'优惠券-86.4'!F:I,4,0),0)</f>
        <v>0</v>
      </c>
      <c r="BD566">
        <f>IFERROR(VLOOKUP(F566,'早评-120'!E:H,4,0),0)</f>
        <v>0</v>
      </c>
      <c r="BF566">
        <f t="shared" si="64"/>
        <v>0</v>
      </c>
      <c r="BG566">
        <f t="shared" si="65"/>
        <v>0</v>
      </c>
      <c r="BH566">
        <f t="shared" si="66"/>
        <v>0</v>
      </c>
      <c r="BQ566" s="45">
        <f t="shared" si="67"/>
        <v>0</v>
      </c>
      <c r="BR566">
        <f>SUMIFS('9月销毁明细'!D:D,'9月销毁明细'!A:A,E566,'9月销毁明细'!H:H,"Sellable")</f>
        <v>0</v>
      </c>
      <c r="BS566">
        <f>SUMIFS('9月销毁明细'!G:G,'9月销毁明细'!A:A,E566,'9月销毁明细'!H:H,"Sellable")</f>
        <v>0</v>
      </c>
      <c r="BT566">
        <f>SUMIFS('9月销毁明细'!D:D,'9月销毁明细'!A:A,E566,'9月销毁明细'!H:H,"Unsellable")</f>
        <v>0</v>
      </c>
      <c r="BU566">
        <f>SUMIFS('9月销毁明细'!G:G,'9月销毁明细'!A:A,E566,'9月销毁明细'!H:H,"Unsellable")</f>
        <v>0</v>
      </c>
      <c r="BW566">
        <f>IFERROR(I566*VLOOKUP(F566,'9.3成本表'!C:L,10,0),0)</f>
        <v>0</v>
      </c>
      <c r="BX566">
        <f t="shared" si="68"/>
        <v>0</v>
      </c>
      <c r="CC566" s="45">
        <f t="shared" si="69"/>
        <v>0</v>
      </c>
      <c r="CD566" s="45">
        <f t="shared" si="70"/>
        <v>0</v>
      </c>
      <c r="CE566" s="45">
        <f t="shared" si="71"/>
        <v>0</v>
      </c>
    </row>
    <row r="567" spans="4:83" x14ac:dyDescent="0.25">
      <c r="D567" s="20" t="s">
        <v>1243</v>
      </c>
      <c r="E567" s="20" t="s">
        <v>1244</v>
      </c>
      <c r="F567" s="20">
        <v>4614</v>
      </c>
      <c r="G567">
        <v>561</v>
      </c>
      <c r="H567" s="20"/>
      <c r="I567">
        <f>SUMIFS('总明细 源文件后台下'!G:G,'总明细 源文件后台下'!E:E,E567,'总明细 源文件后台下'!C:C,"Order")</f>
        <v>0</v>
      </c>
      <c r="J567">
        <f>SUMIFS('总明细 源文件后台下'!M:M,'总明细 源文件后台下'!E:E,E567,'总明细 源文件后台下'!C:C,"Order")</f>
        <v>0</v>
      </c>
      <c r="K567">
        <f>SUMIFS('总明细 源文件后台下'!N:N,'总明细 源文件后台下'!E:E,E567,'总明细 源文件后台下'!C:C,"Order")</f>
        <v>0</v>
      </c>
      <c r="L567">
        <f>SUMIFS('总明细 源文件后台下'!O:O,'总明细 源文件后台下'!E:E,E567,'总明细 源文件后台下'!C:C,"Order")</f>
        <v>0</v>
      </c>
      <c r="M567">
        <f>SUMIFS('总明细 源文件后台下'!P:P,'总明细 源文件后台下'!E:E,E567,'总明细 源文件后台下'!C:C,"Order")</f>
        <v>0</v>
      </c>
      <c r="N567">
        <f>SUMIFS('总明细 源文件后台下'!Q:Q,'总明细 源文件后台下'!E:E,E567,'总明细 源文件后台下'!C:C,"Order")</f>
        <v>0</v>
      </c>
      <c r="O567">
        <f>SUMIFS('总明细 源文件后台下'!R:R,'总明细 源文件后台下'!E:E,E567,'总明细 源文件后台下'!C:C,"Order")</f>
        <v>0</v>
      </c>
      <c r="P567">
        <f>SUMIFS('总明细 源文件后台下'!S:S,'总明细 源文件后台下'!E:E,E567,'总明细 源文件后台下'!C:C,"Order")</f>
        <v>0</v>
      </c>
      <c r="Q567">
        <f>SUMIFS('总明细 源文件后台下'!T:T,'总明细 源文件后台下'!E:E,E567,'总明细 源文件后台下'!C:C,"Order")</f>
        <v>0</v>
      </c>
      <c r="R567">
        <f>SUMIFS('总明细 源文件后台下'!U:U,'总明细 源文件后台下'!E:E,E567,'总明细 源文件后台下'!C:C,"Order")</f>
        <v>0</v>
      </c>
      <c r="S567">
        <f>SUMIFS('总明细 源文件后台下'!V:V,'总明细 源文件后台下'!E:E,E567,'总明细 源文件后台下'!C:C,"Order")</f>
        <v>0</v>
      </c>
      <c r="T567">
        <f>SUMIFS('总明细 源文件后台下'!W:W,'总明细 源文件后台下'!E:E,E567,'总明细 源文件后台下'!C:C,"Order")</f>
        <v>0</v>
      </c>
      <c r="U567">
        <f>SUMIFS('总明细 源文件后台下'!G:G,'总明细 源文件后台下'!E:E,E567,'总明细 源文件后台下'!C:C,"Refund")</f>
        <v>0</v>
      </c>
      <c r="V567">
        <f>SUMIFS('总明细 源文件后台下'!M:M,'总明细 源文件后台下'!E:E,E567,'总明细 源文件后台下'!C:C,"Refund")</f>
        <v>0</v>
      </c>
      <c r="W567">
        <f>SUMIFS('总明细 源文件后台下'!N:N,'总明细 源文件后台下'!E:E,E567,'总明细 源文件后台下'!C:C,"Refund")</f>
        <v>0</v>
      </c>
      <c r="X567">
        <f>SUMIFS('总明细 源文件后台下'!O:O,'总明细 源文件后台下'!E:E,E567,'总明细 源文件后台下'!C:C,"Refund")</f>
        <v>0</v>
      </c>
      <c r="Y567">
        <f>SUMIFS('总明细 源文件后台下'!P:P,'总明细 源文件后台下'!E:E,E567,'总明细 源文件后台下'!C:C,"Refund")</f>
        <v>0</v>
      </c>
      <c r="Z567">
        <f>SUMIFS('总明细 源文件后台下'!Q:Q,'总明细 源文件后台下'!E:E,E567,'总明细 源文件后台下'!C:C,"Refund")</f>
        <v>0</v>
      </c>
      <c r="AA567">
        <f>SUMIFS('总明细 源文件后台下'!R:R,'总明细 源文件后台下'!E:E,E567,'总明细 源文件后台下'!C:C,"Refund")</f>
        <v>0</v>
      </c>
      <c r="AB567">
        <f>SUMIFS('总明细 源文件后台下'!S:S,'总明细 源文件后台下'!E:E,E567,'总明细 源文件后台下'!C:C,"Refund")</f>
        <v>0</v>
      </c>
      <c r="AC567">
        <f>SUMIFS('总明细 源文件后台下'!T:T,'总明细 源文件后台下'!E:E,E567,'总明细 源文件后台下'!C:C,"Refund")</f>
        <v>0</v>
      </c>
      <c r="AD567">
        <f>SUMIFS('总明细 源文件后台下'!U:U,'总明细 源文件后台下'!E:E,E567,'总明细 源文件后台下'!C:C,"Refund")</f>
        <v>0</v>
      </c>
      <c r="AE567">
        <f>SUMIFS('总明细 源文件后台下'!V:V,'总明细 源文件后台下'!E:E,E567,'总明细 源文件后台下'!C:C,"Refund")</f>
        <v>0</v>
      </c>
      <c r="AF567">
        <f>SUMIFS('总明细 源文件后台下'!W:W,'总明细 源文件后台下'!E:E,E567,'总明细 源文件后台下'!C:C,"Refund")</f>
        <v>0</v>
      </c>
      <c r="AK567">
        <f>(SUMIF('广告费 源文件后台下'!G:G,E567,'广告费 源文件后台下'!M:M))*-1</f>
        <v>0</v>
      </c>
      <c r="AL567">
        <f>SUMIFS('总明细 源文件后台下'!W:W,'总明细 源文件后台下'!E:E,E567,'总明细 源文件后台下'!C:C,"Adjustment",'总明细 源文件后台下'!F:F,"FBA Inventory Reimbursement - Customer Return")</f>
        <v>0</v>
      </c>
      <c r="AM567">
        <f>SUMIFS('总明细 源文件后台下'!W:W,'总明细 源文件后台下'!E:E,E567,'总明细 源文件后台下'!C:C,"Adjustment",'总明细 源文件后台下'!F:F,"FBA Inventory Reimbursement - Damaged:Warehouse")</f>
        <v>0</v>
      </c>
      <c r="AN567">
        <f>SUMIFS('总明细 源文件后台下'!W:W,'总明细 源文件后台下'!E:E,E567,'总明细 源文件后台下'!C:C,"Adjustment",'总明细 源文件后台下'!F:F,"FBA Inventory Reimbursement - Customer Service Issue")</f>
        <v>0</v>
      </c>
      <c r="AO567">
        <f>SUMIFS('总明细 源文件后台下'!W:W,'总明细 源文件后台下'!E:E,E567,'总明细 源文件后台下'!C:C,"Adjustment",'总明细 源文件后台下'!F:F,"FBA Inventory Reimbursement - Fee Correction")</f>
        <v>0</v>
      </c>
      <c r="AP567">
        <f>SUMIFS('总明细 源文件后台下'!W:W,'总明细 源文件后台下'!E:E,E567,'总明细 源文件后台下'!C:C,"Adjustment",'总明细 源文件后台下'!F:F,"FBA Inventory Reimbursement - General Adjustment")</f>
        <v>0</v>
      </c>
      <c r="AQ567">
        <f>SUMIFS('总明细 源文件后台下'!W:W,'总明细 源文件后台下'!E:E,E567,'总明细 源文件后台下'!C:C,"Adjustment",'总明细 源文件后台下'!F:F,"FBA Inventory Reimbursement - Lost:Inbound")</f>
        <v>0</v>
      </c>
      <c r="AR567">
        <f>SUMIFS('总明细 源文件后台下'!W:W,'总明细 源文件后台下'!E:E,E567,'总明细 源文件后台下'!C:C,"Adjustment",'总明细 源文件后台下'!F:F,"FBA Inventory Reimbursement - Lost:Warehouse")</f>
        <v>0</v>
      </c>
      <c r="AS567">
        <f>SUMIFS('总明细 源文件后台下'!W:W,'总明细 源文件后台下'!E:E,E567,'总明细 源文件后台下'!C:C,"Adjustment",'总明细 源文件后台下'!F:F,"Non-subscription Fee Adjustment")</f>
        <v>0</v>
      </c>
      <c r="AT567">
        <f>SUMIFS('总明细 源文件后台下'!W:W,'总明细 源文件后台下'!E:E,E567,'总明细 源文件后台下'!C:C,"Adjustment",'总明细 源文件后台下'!F:F,"FBA Inventory Placement Service Fee")</f>
        <v>0</v>
      </c>
      <c r="AV567">
        <f>SUMIF('FBA Customer Return Per Unit Fe'!B:B,E567,'FBA Customer Return Per Unit Fe'!C:C)</f>
        <v>0</v>
      </c>
      <c r="AX567">
        <f>(SUMIF('仓储费 源文件后台下'!C:C,E567,'仓储费 源文件后台下'!V:V))*-1</f>
        <v>0</v>
      </c>
      <c r="AZ567">
        <f>SUMIF('Disposal Fee销毁费用-160.95'!B:B,E567,'Disposal Fee销毁费用-160.95'!D:D)*-1</f>
        <v>-0.6</v>
      </c>
      <c r="BC567">
        <f>IFERROR(VLOOKUP(F567,'优惠券-86.4'!F:I,4,0),0)</f>
        <v>0</v>
      </c>
      <c r="BD567">
        <f>IFERROR(VLOOKUP(F567,'早评-120'!E:H,4,0),0)</f>
        <v>0</v>
      </c>
      <c r="BF567">
        <f t="shared" si="64"/>
        <v>-0.6</v>
      </c>
      <c r="BG567">
        <f t="shared" si="65"/>
        <v>0</v>
      </c>
      <c r="BH567">
        <f t="shared" si="66"/>
        <v>-3.9</v>
      </c>
      <c r="BQ567" s="45">
        <f t="shared" si="67"/>
        <v>-3.9</v>
      </c>
      <c r="BR567">
        <f>SUMIFS('9月销毁明细'!D:D,'9月销毁明细'!A:A,E567,'9月销毁明细'!H:H,"Sellable")</f>
        <v>0</v>
      </c>
      <c r="BS567">
        <f>SUMIFS('9月销毁明细'!G:G,'9月销毁明细'!A:A,E567,'9月销毁明细'!H:H,"Sellable")</f>
        <v>0</v>
      </c>
      <c r="BT567">
        <f>SUMIFS('9月销毁明细'!D:D,'9月销毁明细'!A:A,E567,'9月销毁明细'!H:H,"Unsellable")</f>
        <v>0</v>
      </c>
      <c r="BU567">
        <f>SUMIFS('9月销毁明细'!G:G,'9月销毁明细'!A:A,E567,'9月销毁明细'!H:H,"Unsellable")</f>
        <v>0</v>
      </c>
      <c r="BW567">
        <f>IFERROR(I567*VLOOKUP(F567,'9.3成本表'!C:L,10,0),0)</f>
        <v>0</v>
      </c>
      <c r="BX567">
        <f t="shared" si="68"/>
        <v>0</v>
      </c>
      <c r="CC567" s="45">
        <f t="shared" si="69"/>
        <v>-3.9</v>
      </c>
      <c r="CD567" s="45">
        <f t="shared" si="70"/>
        <v>0</v>
      </c>
      <c r="CE567" s="45">
        <f t="shared" si="71"/>
        <v>0</v>
      </c>
    </row>
    <row r="568" spans="4:83" x14ac:dyDescent="0.25">
      <c r="D568" s="20" t="s">
        <v>1245</v>
      </c>
      <c r="E568" s="20" t="s">
        <v>1246</v>
      </c>
      <c r="F568" s="20">
        <v>4614</v>
      </c>
      <c r="G568">
        <v>562</v>
      </c>
      <c r="H568" s="20"/>
      <c r="I568">
        <f>SUMIFS('总明细 源文件后台下'!G:G,'总明细 源文件后台下'!E:E,E568,'总明细 源文件后台下'!C:C,"Order")</f>
        <v>0</v>
      </c>
      <c r="J568">
        <f>SUMIFS('总明细 源文件后台下'!M:M,'总明细 源文件后台下'!E:E,E568,'总明细 源文件后台下'!C:C,"Order")</f>
        <v>0</v>
      </c>
      <c r="K568">
        <f>SUMIFS('总明细 源文件后台下'!N:N,'总明细 源文件后台下'!E:E,E568,'总明细 源文件后台下'!C:C,"Order")</f>
        <v>0</v>
      </c>
      <c r="L568">
        <f>SUMIFS('总明细 源文件后台下'!O:O,'总明细 源文件后台下'!E:E,E568,'总明细 源文件后台下'!C:C,"Order")</f>
        <v>0</v>
      </c>
      <c r="M568">
        <f>SUMIFS('总明细 源文件后台下'!P:P,'总明细 源文件后台下'!E:E,E568,'总明细 源文件后台下'!C:C,"Order")</f>
        <v>0</v>
      </c>
      <c r="N568">
        <f>SUMIFS('总明细 源文件后台下'!Q:Q,'总明细 源文件后台下'!E:E,E568,'总明细 源文件后台下'!C:C,"Order")</f>
        <v>0</v>
      </c>
      <c r="O568">
        <f>SUMIFS('总明细 源文件后台下'!R:R,'总明细 源文件后台下'!E:E,E568,'总明细 源文件后台下'!C:C,"Order")</f>
        <v>0</v>
      </c>
      <c r="P568">
        <f>SUMIFS('总明细 源文件后台下'!S:S,'总明细 源文件后台下'!E:E,E568,'总明细 源文件后台下'!C:C,"Order")</f>
        <v>0</v>
      </c>
      <c r="Q568">
        <f>SUMIFS('总明细 源文件后台下'!T:T,'总明细 源文件后台下'!E:E,E568,'总明细 源文件后台下'!C:C,"Order")</f>
        <v>0</v>
      </c>
      <c r="R568">
        <f>SUMIFS('总明细 源文件后台下'!U:U,'总明细 源文件后台下'!E:E,E568,'总明细 源文件后台下'!C:C,"Order")</f>
        <v>0</v>
      </c>
      <c r="S568">
        <f>SUMIFS('总明细 源文件后台下'!V:V,'总明细 源文件后台下'!E:E,E568,'总明细 源文件后台下'!C:C,"Order")</f>
        <v>0</v>
      </c>
      <c r="T568">
        <f>SUMIFS('总明细 源文件后台下'!W:W,'总明细 源文件后台下'!E:E,E568,'总明细 源文件后台下'!C:C,"Order")</f>
        <v>0</v>
      </c>
      <c r="U568">
        <f>SUMIFS('总明细 源文件后台下'!G:G,'总明细 源文件后台下'!E:E,E568,'总明细 源文件后台下'!C:C,"Refund")</f>
        <v>0</v>
      </c>
      <c r="V568">
        <f>SUMIFS('总明细 源文件后台下'!M:M,'总明细 源文件后台下'!E:E,E568,'总明细 源文件后台下'!C:C,"Refund")</f>
        <v>0</v>
      </c>
      <c r="W568">
        <f>SUMIFS('总明细 源文件后台下'!N:N,'总明细 源文件后台下'!E:E,E568,'总明细 源文件后台下'!C:C,"Refund")</f>
        <v>0</v>
      </c>
      <c r="X568">
        <f>SUMIFS('总明细 源文件后台下'!O:O,'总明细 源文件后台下'!E:E,E568,'总明细 源文件后台下'!C:C,"Refund")</f>
        <v>0</v>
      </c>
      <c r="Y568">
        <f>SUMIFS('总明细 源文件后台下'!P:P,'总明细 源文件后台下'!E:E,E568,'总明细 源文件后台下'!C:C,"Refund")</f>
        <v>0</v>
      </c>
      <c r="Z568">
        <f>SUMIFS('总明细 源文件后台下'!Q:Q,'总明细 源文件后台下'!E:E,E568,'总明细 源文件后台下'!C:C,"Refund")</f>
        <v>0</v>
      </c>
      <c r="AA568">
        <f>SUMIFS('总明细 源文件后台下'!R:R,'总明细 源文件后台下'!E:E,E568,'总明细 源文件后台下'!C:C,"Refund")</f>
        <v>0</v>
      </c>
      <c r="AB568">
        <f>SUMIFS('总明细 源文件后台下'!S:S,'总明细 源文件后台下'!E:E,E568,'总明细 源文件后台下'!C:C,"Refund")</f>
        <v>0</v>
      </c>
      <c r="AC568">
        <f>SUMIFS('总明细 源文件后台下'!T:T,'总明细 源文件后台下'!E:E,E568,'总明细 源文件后台下'!C:C,"Refund")</f>
        <v>0</v>
      </c>
      <c r="AD568">
        <f>SUMIFS('总明细 源文件后台下'!U:U,'总明细 源文件后台下'!E:E,E568,'总明细 源文件后台下'!C:C,"Refund")</f>
        <v>0</v>
      </c>
      <c r="AE568">
        <f>SUMIFS('总明细 源文件后台下'!V:V,'总明细 源文件后台下'!E:E,E568,'总明细 源文件后台下'!C:C,"Refund")</f>
        <v>0</v>
      </c>
      <c r="AF568">
        <f>SUMIFS('总明细 源文件后台下'!W:W,'总明细 源文件后台下'!E:E,E568,'总明细 源文件后台下'!C:C,"Refund")</f>
        <v>0</v>
      </c>
      <c r="AK568">
        <f>(SUMIF('广告费 源文件后台下'!G:G,E568,'广告费 源文件后台下'!M:M))*-1</f>
        <v>0</v>
      </c>
      <c r="AL568">
        <f>SUMIFS('总明细 源文件后台下'!W:W,'总明细 源文件后台下'!E:E,E568,'总明细 源文件后台下'!C:C,"Adjustment",'总明细 源文件后台下'!F:F,"FBA Inventory Reimbursement - Customer Return")</f>
        <v>0</v>
      </c>
      <c r="AM568">
        <f>SUMIFS('总明细 源文件后台下'!W:W,'总明细 源文件后台下'!E:E,E568,'总明细 源文件后台下'!C:C,"Adjustment",'总明细 源文件后台下'!F:F,"FBA Inventory Reimbursement - Damaged:Warehouse")</f>
        <v>0</v>
      </c>
      <c r="AN568">
        <f>SUMIFS('总明细 源文件后台下'!W:W,'总明细 源文件后台下'!E:E,E568,'总明细 源文件后台下'!C:C,"Adjustment",'总明细 源文件后台下'!F:F,"FBA Inventory Reimbursement - Customer Service Issue")</f>
        <v>0</v>
      </c>
      <c r="AO568">
        <f>SUMIFS('总明细 源文件后台下'!W:W,'总明细 源文件后台下'!E:E,E568,'总明细 源文件后台下'!C:C,"Adjustment",'总明细 源文件后台下'!F:F,"FBA Inventory Reimbursement - Fee Correction")</f>
        <v>0</v>
      </c>
      <c r="AP568">
        <f>SUMIFS('总明细 源文件后台下'!W:W,'总明细 源文件后台下'!E:E,E568,'总明细 源文件后台下'!C:C,"Adjustment",'总明细 源文件后台下'!F:F,"FBA Inventory Reimbursement - General Adjustment")</f>
        <v>0</v>
      </c>
      <c r="AQ568">
        <f>SUMIFS('总明细 源文件后台下'!W:W,'总明细 源文件后台下'!E:E,E568,'总明细 源文件后台下'!C:C,"Adjustment",'总明细 源文件后台下'!F:F,"FBA Inventory Reimbursement - Lost:Inbound")</f>
        <v>0</v>
      </c>
      <c r="AR568">
        <f>SUMIFS('总明细 源文件后台下'!W:W,'总明细 源文件后台下'!E:E,E568,'总明细 源文件后台下'!C:C,"Adjustment",'总明细 源文件后台下'!F:F,"FBA Inventory Reimbursement - Lost:Warehouse")</f>
        <v>0</v>
      </c>
      <c r="AS568">
        <f>SUMIFS('总明细 源文件后台下'!W:W,'总明细 源文件后台下'!E:E,E568,'总明细 源文件后台下'!C:C,"Adjustment",'总明细 源文件后台下'!F:F,"Non-subscription Fee Adjustment")</f>
        <v>0</v>
      </c>
      <c r="AT568">
        <f>SUMIFS('总明细 源文件后台下'!W:W,'总明细 源文件后台下'!E:E,E568,'总明细 源文件后台下'!C:C,"Adjustment",'总明细 源文件后台下'!F:F,"FBA Inventory Placement Service Fee")</f>
        <v>0</v>
      </c>
      <c r="AV568">
        <f>SUMIF('FBA Customer Return Per Unit Fe'!B:B,E568,'FBA Customer Return Per Unit Fe'!C:C)</f>
        <v>0</v>
      </c>
      <c r="AX568">
        <f>(SUMIF('仓储费 源文件后台下'!C:C,E568,'仓储费 源文件后台下'!V:V))*-1</f>
        <v>0</v>
      </c>
      <c r="AZ568">
        <f>SUMIF('Disposal Fee销毁费用-160.95'!B:B,E568,'Disposal Fee销毁费用-160.95'!D:D)*-1</f>
        <v>-0.75</v>
      </c>
      <c r="BC568">
        <f>IFERROR(VLOOKUP(F568,'优惠券-86.4'!F:I,4,0),0)</f>
        <v>0</v>
      </c>
      <c r="BD568">
        <f>IFERROR(VLOOKUP(F568,'早评-120'!E:H,4,0),0)</f>
        <v>0</v>
      </c>
      <c r="BF568">
        <f t="shared" si="64"/>
        <v>-0.75</v>
      </c>
      <c r="BG568">
        <f t="shared" si="65"/>
        <v>0</v>
      </c>
      <c r="BH568">
        <f t="shared" si="66"/>
        <v>-4.875</v>
      </c>
      <c r="BQ568" s="45">
        <f t="shared" si="67"/>
        <v>-4.875</v>
      </c>
      <c r="BR568">
        <f>SUMIFS('9月销毁明细'!D:D,'9月销毁明细'!A:A,E568,'9月销毁明细'!H:H,"Sellable")</f>
        <v>0</v>
      </c>
      <c r="BS568">
        <f>SUMIFS('9月销毁明细'!G:G,'9月销毁明细'!A:A,E568,'9月销毁明细'!H:H,"Sellable")</f>
        <v>0</v>
      </c>
      <c r="BT568">
        <f>SUMIFS('9月销毁明细'!D:D,'9月销毁明细'!A:A,E568,'9月销毁明细'!H:H,"Unsellable")</f>
        <v>0</v>
      </c>
      <c r="BU568">
        <f>SUMIFS('9月销毁明细'!G:G,'9月销毁明细'!A:A,E568,'9月销毁明细'!H:H,"Unsellable")</f>
        <v>0</v>
      </c>
      <c r="BW568">
        <f>IFERROR(I568*VLOOKUP(F568,'9.3成本表'!C:L,10,0),0)</f>
        <v>0</v>
      </c>
      <c r="BX568">
        <f t="shared" si="68"/>
        <v>0</v>
      </c>
      <c r="CC568" s="45">
        <f t="shared" si="69"/>
        <v>-4.875</v>
      </c>
      <c r="CD568" s="45">
        <f t="shared" si="70"/>
        <v>0</v>
      </c>
      <c r="CE568" s="45">
        <f t="shared" si="71"/>
        <v>0</v>
      </c>
    </row>
    <row r="569" spans="4:83" x14ac:dyDescent="0.25">
      <c r="D569" s="20" t="s">
        <v>1247</v>
      </c>
      <c r="E569" s="20" t="s">
        <v>1248</v>
      </c>
      <c r="F569" s="20">
        <v>4614</v>
      </c>
      <c r="G569">
        <v>563</v>
      </c>
      <c r="H569" s="20"/>
      <c r="I569">
        <f>SUMIFS('总明细 源文件后台下'!G:G,'总明细 源文件后台下'!E:E,E569,'总明细 源文件后台下'!C:C,"Order")</f>
        <v>0</v>
      </c>
      <c r="J569">
        <f>SUMIFS('总明细 源文件后台下'!M:M,'总明细 源文件后台下'!E:E,E569,'总明细 源文件后台下'!C:C,"Order")</f>
        <v>0</v>
      </c>
      <c r="K569">
        <f>SUMIFS('总明细 源文件后台下'!N:N,'总明细 源文件后台下'!E:E,E569,'总明细 源文件后台下'!C:C,"Order")</f>
        <v>0</v>
      </c>
      <c r="L569">
        <f>SUMIFS('总明细 源文件后台下'!O:O,'总明细 源文件后台下'!E:E,E569,'总明细 源文件后台下'!C:C,"Order")</f>
        <v>0</v>
      </c>
      <c r="M569">
        <f>SUMIFS('总明细 源文件后台下'!P:P,'总明细 源文件后台下'!E:E,E569,'总明细 源文件后台下'!C:C,"Order")</f>
        <v>0</v>
      </c>
      <c r="N569">
        <f>SUMIFS('总明细 源文件后台下'!Q:Q,'总明细 源文件后台下'!E:E,E569,'总明细 源文件后台下'!C:C,"Order")</f>
        <v>0</v>
      </c>
      <c r="O569">
        <f>SUMIFS('总明细 源文件后台下'!R:R,'总明细 源文件后台下'!E:E,E569,'总明细 源文件后台下'!C:C,"Order")</f>
        <v>0</v>
      </c>
      <c r="P569">
        <f>SUMIFS('总明细 源文件后台下'!S:S,'总明细 源文件后台下'!E:E,E569,'总明细 源文件后台下'!C:C,"Order")</f>
        <v>0</v>
      </c>
      <c r="Q569">
        <f>SUMIFS('总明细 源文件后台下'!T:T,'总明细 源文件后台下'!E:E,E569,'总明细 源文件后台下'!C:C,"Order")</f>
        <v>0</v>
      </c>
      <c r="R569">
        <f>SUMIFS('总明细 源文件后台下'!U:U,'总明细 源文件后台下'!E:E,E569,'总明细 源文件后台下'!C:C,"Order")</f>
        <v>0</v>
      </c>
      <c r="S569">
        <f>SUMIFS('总明细 源文件后台下'!V:V,'总明细 源文件后台下'!E:E,E569,'总明细 源文件后台下'!C:C,"Order")</f>
        <v>0</v>
      </c>
      <c r="T569">
        <f>SUMIFS('总明细 源文件后台下'!W:W,'总明细 源文件后台下'!E:E,E569,'总明细 源文件后台下'!C:C,"Order")</f>
        <v>0</v>
      </c>
      <c r="U569">
        <f>SUMIFS('总明细 源文件后台下'!G:G,'总明细 源文件后台下'!E:E,E569,'总明细 源文件后台下'!C:C,"Refund")</f>
        <v>0</v>
      </c>
      <c r="V569">
        <f>SUMIFS('总明细 源文件后台下'!M:M,'总明细 源文件后台下'!E:E,E569,'总明细 源文件后台下'!C:C,"Refund")</f>
        <v>0</v>
      </c>
      <c r="W569">
        <f>SUMIFS('总明细 源文件后台下'!N:N,'总明细 源文件后台下'!E:E,E569,'总明细 源文件后台下'!C:C,"Refund")</f>
        <v>0</v>
      </c>
      <c r="X569">
        <f>SUMIFS('总明细 源文件后台下'!O:O,'总明细 源文件后台下'!E:E,E569,'总明细 源文件后台下'!C:C,"Refund")</f>
        <v>0</v>
      </c>
      <c r="Y569">
        <f>SUMIFS('总明细 源文件后台下'!P:P,'总明细 源文件后台下'!E:E,E569,'总明细 源文件后台下'!C:C,"Refund")</f>
        <v>0</v>
      </c>
      <c r="Z569">
        <f>SUMIFS('总明细 源文件后台下'!Q:Q,'总明细 源文件后台下'!E:E,E569,'总明细 源文件后台下'!C:C,"Refund")</f>
        <v>0</v>
      </c>
      <c r="AA569">
        <f>SUMIFS('总明细 源文件后台下'!R:R,'总明细 源文件后台下'!E:E,E569,'总明细 源文件后台下'!C:C,"Refund")</f>
        <v>0</v>
      </c>
      <c r="AB569">
        <f>SUMIFS('总明细 源文件后台下'!S:S,'总明细 源文件后台下'!E:E,E569,'总明细 源文件后台下'!C:C,"Refund")</f>
        <v>0</v>
      </c>
      <c r="AC569">
        <f>SUMIFS('总明细 源文件后台下'!T:T,'总明细 源文件后台下'!E:E,E569,'总明细 源文件后台下'!C:C,"Refund")</f>
        <v>0</v>
      </c>
      <c r="AD569">
        <f>SUMIFS('总明细 源文件后台下'!U:U,'总明细 源文件后台下'!E:E,E569,'总明细 源文件后台下'!C:C,"Refund")</f>
        <v>0</v>
      </c>
      <c r="AE569">
        <f>SUMIFS('总明细 源文件后台下'!V:V,'总明细 源文件后台下'!E:E,E569,'总明细 源文件后台下'!C:C,"Refund")</f>
        <v>0</v>
      </c>
      <c r="AF569">
        <f>SUMIFS('总明细 源文件后台下'!W:W,'总明细 源文件后台下'!E:E,E569,'总明细 源文件后台下'!C:C,"Refund")</f>
        <v>0</v>
      </c>
      <c r="AK569">
        <f>(SUMIF('广告费 源文件后台下'!G:G,E569,'广告费 源文件后台下'!M:M))*-1</f>
        <v>0</v>
      </c>
      <c r="AL569">
        <f>SUMIFS('总明细 源文件后台下'!W:W,'总明细 源文件后台下'!E:E,E569,'总明细 源文件后台下'!C:C,"Adjustment",'总明细 源文件后台下'!F:F,"FBA Inventory Reimbursement - Customer Return")</f>
        <v>0</v>
      </c>
      <c r="AM569">
        <f>SUMIFS('总明细 源文件后台下'!W:W,'总明细 源文件后台下'!E:E,E569,'总明细 源文件后台下'!C:C,"Adjustment",'总明细 源文件后台下'!F:F,"FBA Inventory Reimbursement - Damaged:Warehouse")</f>
        <v>0</v>
      </c>
      <c r="AN569">
        <f>SUMIFS('总明细 源文件后台下'!W:W,'总明细 源文件后台下'!E:E,E569,'总明细 源文件后台下'!C:C,"Adjustment",'总明细 源文件后台下'!F:F,"FBA Inventory Reimbursement - Customer Service Issue")</f>
        <v>0</v>
      </c>
      <c r="AO569">
        <f>SUMIFS('总明细 源文件后台下'!W:W,'总明细 源文件后台下'!E:E,E569,'总明细 源文件后台下'!C:C,"Adjustment",'总明细 源文件后台下'!F:F,"FBA Inventory Reimbursement - Fee Correction")</f>
        <v>0</v>
      </c>
      <c r="AP569">
        <f>SUMIFS('总明细 源文件后台下'!W:W,'总明细 源文件后台下'!E:E,E569,'总明细 源文件后台下'!C:C,"Adjustment",'总明细 源文件后台下'!F:F,"FBA Inventory Reimbursement - General Adjustment")</f>
        <v>0</v>
      </c>
      <c r="AQ569">
        <f>SUMIFS('总明细 源文件后台下'!W:W,'总明细 源文件后台下'!E:E,E569,'总明细 源文件后台下'!C:C,"Adjustment",'总明细 源文件后台下'!F:F,"FBA Inventory Reimbursement - Lost:Inbound")</f>
        <v>0</v>
      </c>
      <c r="AR569">
        <f>SUMIFS('总明细 源文件后台下'!W:W,'总明细 源文件后台下'!E:E,E569,'总明细 源文件后台下'!C:C,"Adjustment",'总明细 源文件后台下'!F:F,"FBA Inventory Reimbursement - Lost:Warehouse")</f>
        <v>0</v>
      </c>
      <c r="AS569">
        <f>SUMIFS('总明细 源文件后台下'!W:W,'总明细 源文件后台下'!E:E,E569,'总明细 源文件后台下'!C:C,"Adjustment",'总明细 源文件后台下'!F:F,"Non-subscription Fee Adjustment")</f>
        <v>0</v>
      </c>
      <c r="AT569">
        <f>SUMIFS('总明细 源文件后台下'!W:W,'总明细 源文件后台下'!E:E,E569,'总明细 源文件后台下'!C:C,"Adjustment",'总明细 源文件后台下'!F:F,"FBA Inventory Placement Service Fee")</f>
        <v>0</v>
      </c>
      <c r="AV569">
        <f>SUMIF('FBA Customer Return Per Unit Fe'!B:B,E569,'FBA Customer Return Per Unit Fe'!C:C)</f>
        <v>0</v>
      </c>
      <c r="AX569">
        <f>(SUMIF('仓储费 源文件后台下'!C:C,E569,'仓储费 源文件后台下'!V:V))*-1</f>
        <v>0</v>
      </c>
      <c r="AZ569">
        <f>SUMIF('Disposal Fee销毁费用-160.95'!B:B,E569,'Disposal Fee销毁费用-160.95'!D:D)*-1</f>
        <v>-0.75</v>
      </c>
      <c r="BC569">
        <f>IFERROR(VLOOKUP(F569,'优惠券-86.4'!F:I,4,0),0)</f>
        <v>0</v>
      </c>
      <c r="BD569">
        <f>IFERROR(VLOOKUP(F569,'早评-120'!E:H,4,0),0)</f>
        <v>0</v>
      </c>
      <c r="BF569">
        <f t="shared" si="64"/>
        <v>-0.75</v>
      </c>
      <c r="BG569">
        <f t="shared" si="65"/>
        <v>0</v>
      </c>
      <c r="BH569">
        <f t="shared" si="66"/>
        <v>-4.875</v>
      </c>
      <c r="BQ569" s="45">
        <f t="shared" si="67"/>
        <v>-4.875</v>
      </c>
      <c r="BR569">
        <f>SUMIFS('9月销毁明细'!D:D,'9月销毁明细'!A:A,E569,'9月销毁明细'!H:H,"Sellable")</f>
        <v>0</v>
      </c>
      <c r="BS569">
        <f>SUMIFS('9月销毁明细'!G:G,'9月销毁明细'!A:A,E569,'9月销毁明细'!H:H,"Sellable")</f>
        <v>0</v>
      </c>
      <c r="BT569">
        <f>SUMIFS('9月销毁明细'!D:D,'9月销毁明细'!A:A,E569,'9月销毁明细'!H:H,"Unsellable")</f>
        <v>0</v>
      </c>
      <c r="BU569">
        <f>SUMIFS('9月销毁明细'!G:G,'9月销毁明细'!A:A,E569,'9月销毁明细'!H:H,"Unsellable")</f>
        <v>0</v>
      </c>
      <c r="BW569">
        <f>IFERROR(I569*VLOOKUP(F569,'9.3成本表'!C:L,10,0),0)</f>
        <v>0</v>
      </c>
      <c r="BX569">
        <f t="shared" si="68"/>
        <v>0</v>
      </c>
      <c r="CC569" s="45">
        <f t="shared" si="69"/>
        <v>-4.875</v>
      </c>
      <c r="CD569" s="45">
        <f t="shared" si="70"/>
        <v>0</v>
      </c>
      <c r="CE569" s="45">
        <f t="shared" si="71"/>
        <v>0</v>
      </c>
    </row>
    <row r="570" spans="4:83" x14ac:dyDescent="0.25">
      <c r="D570" s="20" t="s">
        <v>1249</v>
      </c>
      <c r="E570" s="20" t="s">
        <v>1250</v>
      </c>
      <c r="F570" s="20">
        <v>4614</v>
      </c>
      <c r="G570">
        <v>564</v>
      </c>
      <c r="H570" s="20"/>
      <c r="I570">
        <f>SUMIFS('总明细 源文件后台下'!G:G,'总明细 源文件后台下'!E:E,E570,'总明细 源文件后台下'!C:C,"Order")</f>
        <v>0</v>
      </c>
      <c r="J570">
        <f>SUMIFS('总明细 源文件后台下'!M:M,'总明细 源文件后台下'!E:E,E570,'总明细 源文件后台下'!C:C,"Order")</f>
        <v>0</v>
      </c>
      <c r="K570">
        <f>SUMIFS('总明细 源文件后台下'!N:N,'总明细 源文件后台下'!E:E,E570,'总明细 源文件后台下'!C:C,"Order")</f>
        <v>0</v>
      </c>
      <c r="L570">
        <f>SUMIFS('总明细 源文件后台下'!O:O,'总明细 源文件后台下'!E:E,E570,'总明细 源文件后台下'!C:C,"Order")</f>
        <v>0</v>
      </c>
      <c r="M570">
        <f>SUMIFS('总明细 源文件后台下'!P:P,'总明细 源文件后台下'!E:E,E570,'总明细 源文件后台下'!C:C,"Order")</f>
        <v>0</v>
      </c>
      <c r="N570">
        <f>SUMIFS('总明细 源文件后台下'!Q:Q,'总明细 源文件后台下'!E:E,E570,'总明细 源文件后台下'!C:C,"Order")</f>
        <v>0</v>
      </c>
      <c r="O570">
        <f>SUMIFS('总明细 源文件后台下'!R:R,'总明细 源文件后台下'!E:E,E570,'总明细 源文件后台下'!C:C,"Order")</f>
        <v>0</v>
      </c>
      <c r="P570">
        <f>SUMIFS('总明细 源文件后台下'!S:S,'总明细 源文件后台下'!E:E,E570,'总明细 源文件后台下'!C:C,"Order")</f>
        <v>0</v>
      </c>
      <c r="Q570">
        <f>SUMIFS('总明细 源文件后台下'!T:T,'总明细 源文件后台下'!E:E,E570,'总明细 源文件后台下'!C:C,"Order")</f>
        <v>0</v>
      </c>
      <c r="R570">
        <f>SUMIFS('总明细 源文件后台下'!U:U,'总明细 源文件后台下'!E:E,E570,'总明细 源文件后台下'!C:C,"Order")</f>
        <v>0</v>
      </c>
      <c r="S570">
        <f>SUMIFS('总明细 源文件后台下'!V:V,'总明细 源文件后台下'!E:E,E570,'总明细 源文件后台下'!C:C,"Order")</f>
        <v>0</v>
      </c>
      <c r="T570">
        <f>SUMIFS('总明细 源文件后台下'!W:W,'总明细 源文件后台下'!E:E,E570,'总明细 源文件后台下'!C:C,"Order")</f>
        <v>0</v>
      </c>
      <c r="U570">
        <f>SUMIFS('总明细 源文件后台下'!G:G,'总明细 源文件后台下'!E:E,E570,'总明细 源文件后台下'!C:C,"Refund")</f>
        <v>0</v>
      </c>
      <c r="V570">
        <f>SUMIFS('总明细 源文件后台下'!M:M,'总明细 源文件后台下'!E:E,E570,'总明细 源文件后台下'!C:C,"Refund")</f>
        <v>0</v>
      </c>
      <c r="W570">
        <f>SUMIFS('总明细 源文件后台下'!N:N,'总明细 源文件后台下'!E:E,E570,'总明细 源文件后台下'!C:C,"Refund")</f>
        <v>0</v>
      </c>
      <c r="X570">
        <f>SUMIFS('总明细 源文件后台下'!O:O,'总明细 源文件后台下'!E:E,E570,'总明细 源文件后台下'!C:C,"Refund")</f>
        <v>0</v>
      </c>
      <c r="Y570">
        <f>SUMIFS('总明细 源文件后台下'!P:P,'总明细 源文件后台下'!E:E,E570,'总明细 源文件后台下'!C:C,"Refund")</f>
        <v>0</v>
      </c>
      <c r="Z570">
        <f>SUMIFS('总明细 源文件后台下'!Q:Q,'总明细 源文件后台下'!E:E,E570,'总明细 源文件后台下'!C:C,"Refund")</f>
        <v>0</v>
      </c>
      <c r="AA570">
        <f>SUMIFS('总明细 源文件后台下'!R:R,'总明细 源文件后台下'!E:E,E570,'总明细 源文件后台下'!C:C,"Refund")</f>
        <v>0</v>
      </c>
      <c r="AB570">
        <f>SUMIFS('总明细 源文件后台下'!S:S,'总明细 源文件后台下'!E:E,E570,'总明细 源文件后台下'!C:C,"Refund")</f>
        <v>0</v>
      </c>
      <c r="AC570">
        <f>SUMIFS('总明细 源文件后台下'!T:T,'总明细 源文件后台下'!E:E,E570,'总明细 源文件后台下'!C:C,"Refund")</f>
        <v>0</v>
      </c>
      <c r="AD570">
        <f>SUMIFS('总明细 源文件后台下'!U:U,'总明细 源文件后台下'!E:E,E570,'总明细 源文件后台下'!C:C,"Refund")</f>
        <v>0</v>
      </c>
      <c r="AE570">
        <f>SUMIFS('总明细 源文件后台下'!V:V,'总明细 源文件后台下'!E:E,E570,'总明细 源文件后台下'!C:C,"Refund")</f>
        <v>0</v>
      </c>
      <c r="AF570">
        <f>SUMIFS('总明细 源文件后台下'!W:W,'总明细 源文件后台下'!E:E,E570,'总明细 源文件后台下'!C:C,"Refund")</f>
        <v>0</v>
      </c>
      <c r="AK570">
        <f>(SUMIF('广告费 源文件后台下'!G:G,E570,'广告费 源文件后台下'!M:M))*-1</f>
        <v>0</v>
      </c>
      <c r="AL570">
        <f>SUMIFS('总明细 源文件后台下'!W:W,'总明细 源文件后台下'!E:E,E570,'总明细 源文件后台下'!C:C,"Adjustment",'总明细 源文件后台下'!F:F,"FBA Inventory Reimbursement - Customer Return")</f>
        <v>0</v>
      </c>
      <c r="AM570">
        <f>SUMIFS('总明细 源文件后台下'!W:W,'总明细 源文件后台下'!E:E,E570,'总明细 源文件后台下'!C:C,"Adjustment",'总明细 源文件后台下'!F:F,"FBA Inventory Reimbursement - Damaged:Warehouse")</f>
        <v>0</v>
      </c>
      <c r="AN570">
        <f>SUMIFS('总明细 源文件后台下'!W:W,'总明细 源文件后台下'!E:E,E570,'总明细 源文件后台下'!C:C,"Adjustment",'总明细 源文件后台下'!F:F,"FBA Inventory Reimbursement - Customer Service Issue")</f>
        <v>0</v>
      </c>
      <c r="AO570">
        <f>SUMIFS('总明细 源文件后台下'!W:W,'总明细 源文件后台下'!E:E,E570,'总明细 源文件后台下'!C:C,"Adjustment",'总明细 源文件后台下'!F:F,"FBA Inventory Reimbursement - Fee Correction")</f>
        <v>0</v>
      </c>
      <c r="AP570">
        <f>SUMIFS('总明细 源文件后台下'!W:W,'总明细 源文件后台下'!E:E,E570,'总明细 源文件后台下'!C:C,"Adjustment",'总明细 源文件后台下'!F:F,"FBA Inventory Reimbursement - General Adjustment")</f>
        <v>0</v>
      </c>
      <c r="AQ570">
        <f>SUMIFS('总明细 源文件后台下'!W:W,'总明细 源文件后台下'!E:E,E570,'总明细 源文件后台下'!C:C,"Adjustment",'总明细 源文件后台下'!F:F,"FBA Inventory Reimbursement - Lost:Inbound")</f>
        <v>0</v>
      </c>
      <c r="AR570">
        <f>SUMIFS('总明细 源文件后台下'!W:W,'总明细 源文件后台下'!E:E,E570,'总明细 源文件后台下'!C:C,"Adjustment",'总明细 源文件后台下'!F:F,"FBA Inventory Reimbursement - Lost:Warehouse")</f>
        <v>0</v>
      </c>
      <c r="AS570">
        <f>SUMIFS('总明细 源文件后台下'!W:W,'总明细 源文件后台下'!E:E,E570,'总明细 源文件后台下'!C:C,"Adjustment",'总明细 源文件后台下'!F:F,"Non-subscription Fee Adjustment")</f>
        <v>0</v>
      </c>
      <c r="AT570">
        <f>SUMIFS('总明细 源文件后台下'!W:W,'总明细 源文件后台下'!E:E,E570,'总明细 源文件后台下'!C:C,"Adjustment",'总明细 源文件后台下'!F:F,"FBA Inventory Placement Service Fee")</f>
        <v>0</v>
      </c>
      <c r="AV570">
        <f>SUMIF('FBA Customer Return Per Unit Fe'!B:B,E570,'FBA Customer Return Per Unit Fe'!C:C)</f>
        <v>0</v>
      </c>
      <c r="AX570">
        <f>(SUMIF('仓储费 源文件后台下'!C:C,E570,'仓储费 源文件后台下'!V:V))*-1</f>
        <v>0</v>
      </c>
      <c r="AZ570">
        <f>SUMIF('Disposal Fee销毁费用-160.95'!B:B,E570,'Disposal Fee销毁费用-160.95'!D:D)*-1</f>
        <v>-0.75</v>
      </c>
      <c r="BC570">
        <f>IFERROR(VLOOKUP(F570,'优惠券-86.4'!F:I,4,0),0)</f>
        <v>0</v>
      </c>
      <c r="BD570">
        <f>IFERROR(VLOOKUP(F570,'早评-120'!E:H,4,0),0)</f>
        <v>0</v>
      </c>
      <c r="BF570">
        <f t="shared" si="64"/>
        <v>-0.75</v>
      </c>
      <c r="BG570">
        <f t="shared" si="65"/>
        <v>0</v>
      </c>
      <c r="BH570">
        <f t="shared" si="66"/>
        <v>-4.875</v>
      </c>
      <c r="BQ570" s="45">
        <f t="shared" si="67"/>
        <v>-4.875</v>
      </c>
      <c r="BR570">
        <f>SUMIFS('9月销毁明细'!D:D,'9月销毁明细'!A:A,E570,'9月销毁明细'!H:H,"Sellable")</f>
        <v>0</v>
      </c>
      <c r="BS570">
        <f>SUMIFS('9月销毁明细'!G:G,'9月销毁明细'!A:A,E570,'9月销毁明细'!H:H,"Sellable")</f>
        <v>0</v>
      </c>
      <c r="BT570">
        <f>SUMIFS('9月销毁明细'!D:D,'9月销毁明细'!A:A,E570,'9月销毁明细'!H:H,"Unsellable")</f>
        <v>0</v>
      </c>
      <c r="BU570">
        <f>SUMIFS('9月销毁明细'!G:G,'9月销毁明细'!A:A,E570,'9月销毁明细'!H:H,"Unsellable")</f>
        <v>0</v>
      </c>
      <c r="BW570">
        <f>IFERROR(I570*VLOOKUP(F570,'9.3成本表'!C:L,10,0),0)</f>
        <v>0</v>
      </c>
      <c r="BX570">
        <f t="shared" si="68"/>
        <v>0</v>
      </c>
      <c r="CC570" s="45">
        <f t="shared" si="69"/>
        <v>-4.875</v>
      </c>
      <c r="CD570" s="45">
        <f t="shared" si="70"/>
        <v>0</v>
      </c>
      <c r="CE570" s="45">
        <f t="shared" si="71"/>
        <v>0</v>
      </c>
    </row>
    <row r="571" spans="4:83" x14ac:dyDescent="0.25">
      <c r="D571" s="20" t="s">
        <v>1251</v>
      </c>
      <c r="E571" s="20" t="s">
        <v>1252</v>
      </c>
      <c r="F571" s="20">
        <v>4614</v>
      </c>
      <c r="G571">
        <v>565</v>
      </c>
      <c r="H571" s="20"/>
      <c r="I571">
        <f>SUMIFS('总明细 源文件后台下'!G:G,'总明细 源文件后台下'!E:E,E571,'总明细 源文件后台下'!C:C,"Order")</f>
        <v>0</v>
      </c>
      <c r="J571">
        <f>SUMIFS('总明细 源文件后台下'!M:M,'总明细 源文件后台下'!E:E,E571,'总明细 源文件后台下'!C:C,"Order")</f>
        <v>0</v>
      </c>
      <c r="K571">
        <f>SUMIFS('总明细 源文件后台下'!N:N,'总明细 源文件后台下'!E:E,E571,'总明细 源文件后台下'!C:C,"Order")</f>
        <v>0</v>
      </c>
      <c r="L571">
        <f>SUMIFS('总明细 源文件后台下'!O:O,'总明细 源文件后台下'!E:E,E571,'总明细 源文件后台下'!C:C,"Order")</f>
        <v>0</v>
      </c>
      <c r="M571">
        <f>SUMIFS('总明细 源文件后台下'!P:P,'总明细 源文件后台下'!E:E,E571,'总明细 源文件后台下'!C:C,"Order")</f>
        <v>0</v>
      </c>
      <c r="N571">
        <f>SUMIFS('总明细 源文件后台下'!Q:Q,'总明细 源文件后台下'!E:E,E571,'总明细 源文件后台下'!C:C,"Order")</f>
        <v>0</v>
      </c>
      <c r="O571">
        <f>SUMIFS('总明细 源文件后台下'!R:R,'总明细 源文件后台下'!E:E,E571,'总明细 源文件后台下'!C:C,"Order")</f>
        <v>0</v>
      </c>
      <c r="P571">
        <f>SUMIFS('总明细 源文件后台下'!S:S,'总明细 源文件后台下'!E:E,E571,'总明细 源文件后台下'!C:C,"Order")</f>
        <v>0</v>
      </c>
      <c r="Q571">
        <f>SUMIFS('总明细 源文件后台下'!T:T,'总明细 源文件后台下'!E:E,E571,'总明细 源文件后台下'!C:C,"Order")</f>
        <v>0</v>
      </c>
      <c r="R571">
        <f>SUMIFS('总明细 源文件后台下'!U:U,'总明细 源文件后台下'!E:E,E571,'总明细 源文件后台下'!C:C,"Order")</f>
        <v>0</v>
      </c>
      <c r="S571">
        <f>SUMIFS('总明细 源文件后台下'!V:V,'总明细 源文件后台下'!E:E,E571,'总明细 源文件后台下'!C:C,"Order")</f>
        <v>0</v>
      </c>
      <c r="T571">
        <f>SUMIFS('总明细 源文件后台下'!W:W,'总明细 源文件后台下'!E:E,E571,'总明细 源文件后台下'!C:C,"Order")</f>
        <v>0</v>
      </c>
      <c r="U571">
        <f>SUMIFS('总明细 源文件后台下'!G:G,'总明细 源文件后台下'!E:E,E571,'总明细 源文件后台下'!C:C,"Refund")</f>
        <v>0</v>
      </c>
      <c r="V571">
        <f>SUMIFS('总明细 源文件后台下'!M:M,'总明细 源文件后台下'!E:E,E571,'总明细 源文件后台下'!C:C,"Refund")</f>
        <v>0</v>
      </c>
      <c r="W571">
        <f>SUMIFS('总明细 源文件后台下'!N:N,'总明细 源文件后台下'!E:E,E571,'总明细 源文件后台下'!C:C,"Refund")</f>
        <v>0</v>
      </c>
      <c r="X571">
        <f>SUMIFS('总明细 源文件后台下'!O:O,'总明细 源文件后台下'!E:E,E571,'总明细 源文件后台下'!C:C,"Refund")</f>
        <v>0</v>
      </c>
      <c r="Y571">
        <f>SUMIFS('总明细 源文件后台下'!P:P,'总明细 源文件后台下'!E:E,E571,'总明细 源文件后台下'!C:C,"Refund")</f>
        <v>0</v>
      </c>
      <c r="Z571">
        <f>SUMIFS('总明细 源文件后台下'!Q:Q,'总明细 源文件后台下'!E:E,E571,'总明细 源文件后台下'!C:C,"Refund")</f>
        <v>0</v>
      </c>
      <c r="AA571">
        <f>SUMIFS('总明细 源文件后台下'!R:R,'总明细 源文件后台下'!E:E,E571,'总明细 源文件后台下'!C:C,"Refund")</f>
        <v>0</v>
      </c>
      <c r="AB571">
        <f>SUMIFS('总明细 源文件后台下'!S:S,'总明细 源文件后台下'!E:E,E571,'总明细 源文件后台下'!C:C,"Refund")</f>
        <v>0</v>
      </c>
      <c r="AC571">
        <f>SUMIFS('总明细 源文件后台下'!T:T,'总明细 源文件后台下'!E:E,E571,'总明细 源文件后台下'!C:C,"Refund")</f>
        <v>0</v>
      </c>
      <c r="AD571">
        <f>SUMIFS('总明细 源文件后台下'!U:U,'总明细 源文件后台下'!E:E,E571,'总明细 源文件后台下'!C:C,"Refund")</f>
        <v>0</v>
      </c>
      <c r="AE571">
        <f>SUMIFS('总明细 源文件后台下'!V:V,'总明细 源文件后台下'!E:E,E571,'总明细 源文件后台下'!C:C,"Refund")</f>
        <v>0</v>
      </c>
      <c r="AF571">
        <f>SUMIFS('总明细 源文件后台下'!W:W,'总明细 源文件后台下'!E:E,E571,'总明细 源文件后台下'!C:C,"Refund")</f>
        <v>0</v>
      </c>
      <c r="AK571">
        <f>(SUMIF('广告费 源文件后台下'!G:G,E571,'广告费 源文件后台下'!M:M))*-1</f>
        <v>0</v>
      </c>
      <c r="AL571">
        <f>SUMIFS('总明细 源文件后台下'!W:W,'总明细 源文件后台下'!E:E,E571,'总明细 源文件后台下'!C:C,"Adjustment",'总明细 源文件后台下'!F:F,"FBA Inventory Reimbursement - Customer Return")</f>
        <v>0</v>
      </c>
      <c r="AM571">
        <f>SUMIFS('总明细 源文件后台下'!W:W,'总明细 源文件后台下'!E:E,E571,'总明细 源文件后台下'!C:C,"Adjustment",'总明细 源文件后台下'!F:F,"FBA Inventory Reimbursement - Damaged:Warehouse")</f>
        <v>0</v>
      </c>
      <c r="AN571">
        <f>SUMIFS('总明细 源文件后台下'!W:W,'总明细 源文件后台下'!E:E,E571,'总明细 源文件后台下'!C:C,"Adjustment",'总明细 源文件后台下'!F:F,"FBA Inventory Reimbursement - Customer Service Issue")</f>
        <v>0</v>
      </c>
      <c r="AO571">
        <f>SUMIFS('总明细 源文件后台下'!W:W,'总明细 源文件后台下'!E:E,E571,'总明细 源文件后台下'!C:C,"Adjustment",'总明细 源文件后台下'!F:F,"FBA Inventory Reimbursement - Fee Correction")</f>
        <v>0</v>
      </c>
      <c r="AP571">
        <f>SUMIFS('总明细 源文件后台下'!W:W,'总明细 源文件后台下'!E:E,E571,'总明细 源文件后台下'!C:C,"Adjustment",'总明细 源文件后台下'!F:F,"FBA Inventory Reimbursement - General Adjustment")</f>
        <v>0</v>
      </c>
      <c r="AQ571">
        <f>SUMIFS('总明细 源文件后台下'!W:W,'总明细 源文件后台下'!E:E,E571,'总明细 源文件后台下'!C:C,"Adjustment",'总明细 源文件后台下'!F:F,"FBA Inventory Reimbursement - Lost:Inbound")</f>
        <v>0</v>
      </c>
      <c r="AR571">
        <f>SUMIFS('总明细 源文件后台下'!W:W,'总明细 源文件后台下'!E:E,E571,'总明细 源文件后台下'!C:C,"Adjustment",'总明细 源文件后台下'!F:F,"FBA Inventory Reimbursement - Lost:Warehouse")</f>
        <v>0</v>
      </c>
      <c r="AS571">
        <f>SUMIFS('总明细 源文件后台下'!W:W,'总明细 源文件后台下'!E:E,E571,'总明细 源文件后台下'!C:C,"Adjustment",'总明细 源文件后台下'!F:F,"Non-subscription Fee Adjustment")</f>
        <v>0</v>
      </c>
      <c r="AT571">
        <f>SUMIFS('总明细 源文件后台下'!W:W,'总明细 源文件后台下'!E:E,E571,'总明细 源文件后台下'!C:C,"Adjustment",'总明细 源文件后台下'!F:F,"FBA Inventory Placement Service Fee")</f>
        <v>0</v>
      </c>
      <c r="AV571">
        <f>SUMIF('FBA Customer Return Per Unit Fe'!B:B,E571,'FBA Customer Return Per Unit Fe'!C:C)</f>
        <v>0</v>
      </c>
      <c r="AX571">
        <f>(SUMIF('仓储费 源文件后台下'!C:C,E571,'仓储费 源文件后台下'!V:V))*-1</f>
        <v>0</v>
      </c>
      <c r="AZ571">
        <f>SUMIF('Disposal Fee销毁费用-160.95'!B:B,E571,'Disposal Fee销毁费用-160.95'!D:D)*-1</f>
        <v>-0.75</v>
      </c>
      <c r="BC571">
        <f>IFERROR(VLOOKUP(F571,'优惠券-86.4'!F:I,4,0),0)</f>
        <v>0</v>
      </c>
      <c r="BD571">
        <f>IFERROR(VLOOKUP(F571,'早评-120'!E:H,4,0),0)</f>
        <v>0</v>
      </c>
      <c r="BF571">
        <f t="shared" si="64"/>
        <v>-0.75</v>
      </c>
      <c r="BG571">
        <f t="shared" si="65"/>
        <v>0</v>
      </c>
      <c r="BH571">
        <f t="shared" si="66"/>
        <v>-4.875</v>
      </c>
      <c r="BQ571" s="45">
        <f t="shared" si="67"/>
        <v>-4.875</v>
      </c>
      <c r="BR571">
        <f>SUMIFS('9月销毁明细'!D:D,'9月销毁明细'!A:A,E571,'9月销毁明细'!H:H,"Sellable")</f>
        <v>0</v>
      </c>
      <c r="BS571">
        <f>SUMIFS('9月销毁明细'!G:G,'9月销毁明细'!A:A,E571,'9月销毁明细'!H:H,"Sellable")</f>
        <v>0</v>
      </c>
      <c r="BT571">
        <f>SUMIFS('9月销毁明细'!D:D,'9月销毁明细'!A:A,E571,'9月销毁明细'!H:H,"Unsellable")</f>
        <v>0</v>
      </c>
      <c r="BU571">
        <f>SUMIFS('9月销毁明细'!G:G,'9月销毁明细'!A:A,E571,'9月销毁明细'!H:H,"Unsellable")</f>
        <v>0</v>
      </c>
      <c r="BW571">
        <f>IFERROR(I571*VLOOKUP(F571,'9.3成本表'!C:L,10,0),0)</f>
        <v>0</v>
      </c>
      <c r="BX571">
        <f t="shared" si="68"/>
        <v>0</v>
      </c>
      <c r="CC571" s="45">
        <f t="shared" si="69"/>
        <v>-4.875</v>
      </c>
      <c r="CD571" s="45">
        <f t="shared" si="70"/>
        <v>0</v>
      </c>
      <c r="CE571" s="45">
        <f t="shared" si="71"/>
        <v>0</v>
      </c>
    </row>
    <row r="572" spans="4:83" x14ac:dyDescent="0.25">
      <c r="D572" s="20" t="s">
        <v>1253</v>
      </c>
      <c r="E572" s="20" t="s">
        <v>1254</v>
      </c>
      <c r="F572" s="20">
        <v>4614</v>
      </c>
      <c r="G572">
        <v>566</v>
      </c>
      <c r="H572" s="20"/>
      <c r="I572">
        <f>SUMIFS('总明细 源文件后台下'!G:G,'总明细 源文件后台下'!E:E,E572,'总明细 源文件后台下'!C:C,"Order")</f>
        <v>0</v>
      </c>
      <c r="J572">
        <f>SUMIFS('总明细 源文件后台下'!M:M,'总明细 源文件后台下'!E:E,E572,'总明细 源文件后台下'!C:C,"Order")</f>
        <v>0</v>
      </c>
      <c r="K572">
        <f>SUMIFS('总明细 源文件后台下'!N:N,'总明细 源文件后台下'!E:E,E572,'总明细 源文件后台下'!C:C,"Order")</f>
        <v>0</v>
      </c>
      <c r="L572">
        <f>SUMIFS('总明细 源文件后台下'!O:O,'总明细 源文件后台下'!E:E,E572,'总明细 源文件后台下'!C:C,"Order")</f>
        <v>0</v>
      </c>
      <c r="M572">
        <f>SUMIFS('总明细 源文件后台下'!P:P,'总明细 源文件后台下'!E:E,E572,'总明细 源文件后台下'!C:C,"Order")</f>
        <v>0</v>
      </c>
      <c r="N572">
        <f>SUMIFS('总明细 源文件后台下'!Q:Q,'总明细 源文件后台下'!E:E,E572,'总明细 源文件后台下'!C:C,"Order")</f>
        <v>0</v>
      </c>
      <c r="O572">
        <f>SUMIFS('总明细 源文件后台下'!R:R,'总明细 源文件后台下'!E:E,E572,'总明细 源文件后台下'!C:C,"Order")</f>
        <v>0</v>
      </c>
      <c r="P572">
        <f>SUMIFS('总明细 源文件后台下'!S:S,'总明细 源文件后台下'!E:E,E572,'总明细 源文件后台下'!C:C,"Order")</f>
        <v>0</v>
      </c>
      <c r="Q572">
        <f>SUMIFS('总明细 源文件后台下'!T:T,'总明细 源文件后台下'!E:E,E572,'总明细 源文件后台下'!C:C,"Order")</f>
        <v>0</v>
      </c>
      <c r="R572">
        <f>SUMIFS('总明细 源文件后台下'!U:U,'总明细 源文件后台下'!E:E,E572,'总明细 源文件后台下'!C:C,"Order")</f>
        <v>0</v>
      </c>
      <c r="S572">
        <f>SUMIFS('总明细 源文件后台下'!V:V,'总明细 源文件后台下'!E:E,E572,'总明细 源文件后台下'!C:C,"Order")</f>
        <v>0</v>
      </c>
      <c r="T572">
        <f>SUMIFS('总明细 源文件后台下'!W:W,'总明细 源文件后台下'!E:E,E572,'总明细 源文件后台下'!C:C,"Order")</f>
        <v>0</v>
      </c>
      <c r="U572">
        <f>SUMIFS('总明细 源文件后台下'!G:G,'总明细 源文件后台下'!E:E,E572,'总明细 源文件后台下'!C:C,"Refund")</f>
        <v>0</v>
      </c>
      <c r="V572">
        <f>SUMIFS('总明细 源文件后台下'!M:M,'总明细 源文件后台下'!E:E,E572,'总明细 源文件后台下'!C:C,"Refund")</f>
        <v>0</v>
      </c>
      <c r="W572">
        <f>SUMIFS('总明细 源文件后台下'!N:N,'总明细 源文件后台下'!E:E,E572,'总明细 源文件后台下'!C:C,"Refund")</f>
        <v>0</v>
      </c>
      <c r="X572">
        <f>SUMIFS('总明细 源文件后台下'!O:O,'总明细 源文件后台下'!E:E,E572,'总明细 源文件后台下'!C:C,"Refund")</f>
        <v>0</v>
      </c>
      <c r="Y572">
        <f>SUMIFS('总明细 源文件后台下'!P:P,'总明细 源文件后台下'!E:E,E572,'总明细 源文件后台下'!C:C,"Refund")</f>
        <v>0</v>
      </c>
      <c r="Z572">
        <f>SUMIFS('总明细 源文件后台下'!Q:Q,'总明细 源文件后台下'!E:E,E572,'总明细 源文件后台下'!C:C,"Refund")</f>
        <v>0</v>
      </c>
      <c r="AA572">
        <f>SUMIFS('总明细 源文件后台下'!R:R,'总明细 源文件后台下'!E:E,E572,'总明细 源文件后台下'!C:C,"Refund")</f>
        <v>0</v>
      </c>
      <c r="AB572">
        <f>SUMIFS('总明细 源文件后台下'!S:S,'总明细 源文件后台下'!E:E,E572,'总明细 源文件后台下'!C:C,"Refund")</f>
        <v>0</v>
      </c>
      <c r="AC572">
        <f>SUMIFS('总明细 源文件后台下'!T:T,'总明细 源文件后台下'!E:E,E572,'总明细 源文件后台下'!C:C,"Refund")</f>
        <v>0</v>
      </c>
      <c r="AD572">
        <f>SUMIFS('总明细 源文件后台下'!U:U,'总明细 源文件后台下'!E:E,E572,'总明细 源文件后台下'!C:C,"Refund")</f>
        <v>0</v>
      </c>
      <c r="AE572">
        <f>SUMIFS('总明细 源文件后台下'!V:V,'总明细 源文件后台下'!E:E,E572,'总明细 源文件后台下'!C:C,"Refund")</f>
        <v>0</v>
      </c>
      <c r="AF572">
        <f>SUMIFS('总明细 源文件后台下'!W:W,'总明细 源文件后台下'!E:E,E572,'总明细 源文件后台下'!C:C,"Refund")</f>
        <v>0</v>
      </c>
      <c r="AK572">
        <f>(SUMIF('广告费 源文件后台下'!G:G,E572,'广告费 源文件后台下'!M:M))*-1</f>
        <v>0</v>
      </c>
      <c r="AL572">
        <f>SUMIFS('总明细 源文件后台下'!W:W,'总明细 源文件后台下'!E:E,E572,'总明细 源文件后台下'!C:C,"Adjustment",'总明细 源文件后台下'!F:F,"FBA Inventory Reimbursement - Customer Return")</f>
        <v>0</v>
      </c>
      <c r="AM572">
        <f>SUMIFS('总明细 源文件后台下'!W:W,'总明细 源文件后台下'!E:E,E572,'总明细 源文件后台下'!C:C,"Adjustment",'总明细 源文件后台下'!F:F,"FBA Inventory Reimbursement - Damaged:Warehouse")</f>
        <v>0</v>
      </c>
      <c r="AN572">
        <f>SUMIFS('总明细 源文件后台下'!W:W,'总明细 源文件后台下'!E:E,E572,'总明细 源文件后台下'!C:C,"Adjustment",'总明细 源文件后台下'!F:F,"FBA Inventory Reimbursement - Customer Service Issue")</f>
        <v>0</v>
      </c>
      <c r="AO572">
        <f>SUMIFS('总明细 源文件后台下'!W:W,'总明细 源文件后台下'!E:E,E572,'总明细 源文件后台下'!C:C,"Adjustment",'总明细 源文件后台下'!F:F,"FBA Inventory Reimbursement - Fee Correction")</f>
        <v>0</v>
      </c>
      <c r="AP572">
        <f>SUMIFS('总明细 源文件后台下'!W:W,'总明细 源文件后台下'!E:E,E572,'总明细 源文件后台下'!C:C,"Adjustment",'总明细 源文件后台下'!F:F,"FBA Inventory Reimbursement - General Adjustment")</f>
        <v>0</v>
      </c>
      <c r="AQ572">
        <f>SUMIFS('总明细 源文件后台下'!W:W,'总明细 源文件后台下'!E:E,E572,'总明细 源文件后台下'!C:C,"Adjustment",'总明细 源文件后台下'!F:F,"FBA Inventory Reimbursement - Lost:Inbound")</f>
        <v>0</v>
      </c>
      <c r="AR572">
        <f>SUMIFS('总明细 源文件后台下'!W:W,'总明细 源文件后台下'!E:E,E572,'总明细 源文件后台下'!C:C,"Adjustment",'总明细 源文件后台下'!F:F,"FBA Inventory Reimbursement - Lost:Warehouse")</f>
        <v>0</v>
      </c>
      <c r="AS572">
        <f>SUMIFS('总明细 源文件后台下'!W:W,'总明细 源文件后台下'!E:E,E572,'总明细 源文件后台下'!C:C,"Adjustment",'总明细 源文件后台下'!F:F,"Non-subscription Fee Adjustment")</f>
        <v>0</v>
      </c>
      <c r="AT572">
        <f>SUMIFS('总明细 源文件后台下'!W:W,'总明细 源文件后台下'!E:E,E572,'总明细 源文件后台下'!C:C,"Adjustment",'总明细 源文件后台下'!F:F,"FBA Inventory Placement Service Fee")</f>
        <v>0</v>
      </c>
      <c r="AV572">
        <f>SUMIF('FBA Customer Return Per Unit Fe'!B:B,E572,'FBA Customer Return Per Unit Fe'!C:C)</f>
        <v>0</v>
      </c>
      <c r="AX572">
        <f>(SUMIF('仓储费 源文件后台下'!C:C,E572,'仓储费 源文件后台下'!V:V))*-1</f>
        <v>-0.33210000000000001</v>
      </c>
      <c r="AZ572">
        <f>SUMIF('Disposal Fee销毁费用-160.95'!B:B,E572,'Disposal Fee销毁费用-160.95'!D:D)*-1</f>
        <v>-0.75</v>
      </c>
      <c r="BC572">
        <f>IFERROR(VLOOKUP(F572,'优惠券-86.4'!F:I,4,0),0)</f>
        <v>0</v>
      </c>
      <c r="BD572">
        <f>IFERROR(VLOOKUP(F572,'早评-120'!E:H,4,0),0)</f>
        <v>0</v>
      </c>
      <c r="BF572">
        <f t="shared" si="64"/>
        <v>-1.0821000000000001</v>
      </c>
      <c r="BG572">
        <f t="shared" si="65"/>
        <v>0</v>
      </c>
      <c r="BH572">
        <f t="shared" si="66"/>
        <v>-7.0336500000000006</v>
      </c>
      <c r="BQ572" s="45">
        <f t="shared" si="67"/>
        <v>-7.0336500000000006</v>
      </c>
      <c r="BR572">
        <f>SUMIFS('9月销毁明细'!D:D,'9月销毁明细'!A:A,E572,'9月销毁明细'!H:H,"Sellable")</f>
        <v>0</v>
      </c>
      <c r="BS572">
        <f>SUMIFS('9月销毁明细'!G:G,'9月销毁明细'!A:A,E572,'9月销毁明细'!H:H,"Sellable")</f>
        <v>0</v>
      </c>
      <c r="BT572">
        <f>SUMIFS('9月销毁明细'!D:D,'9月销毁明细'!A:A,E572,'9月销毁明细'!H:H,"Unsellable")</f>
        <v>0</v>
      </c>
      <c r="BU572">
        <f>SUMIFS('9月销毁明细'!G:G,'9月销毁明细'!A:A,E572,'9月销毁明细'!H:H,"Unsellable")</f>
        <v>0</v>
      </c>
      <c r="BW572">
        <f>IFERROR(I572*VLOOKUP(F572,'9.3成本表'!C:L,10,0),0)</f>
        <v>0</v>
      </c>
      <c r="BX572">
        <f t="shared" si="68"/>
        <v>0</v>
      </c>
      <c r="CC572" s="45">
        <f t="shared" si="69"/>
        <v>-7.0336500000000006</v>
      </c>
      <c r="CD572" s="45">
        <f t="shared" si="70"/>
        <v>0</v>
      </c>
      <c r="CE572" s="45">
        <f t="shared" si="71"/>
        <v>0</v>
      </c>
    </row>
    <row r="573" spans="4:83" x14ac:dyDescent="0.25">
      <c r="D573" s="20" t="s">
        <v>1255</v>
      </c>
      <c r="E573" s="20" t="s">
        <v>1256</v>
      </c>
      <c r="F573" s="20">
        <v>4614</v>
      </c>
      <c r="G573">
        <v>567</v>
      </c>
      <c r="H573" s="20"/>
      <c r="I573">
        <f>SUMIFS('总明细 源文件后台下'!G:G,'总明细 源文件后台下'!E:E,E573,'总明细 源文件后台下'!C:C,"Order")</f>
        <v>0</v>
      </c>
      <c r="J573">
        <f>SUMIFS('总明细 源文件后台下'!M:M,'总明细 源文件后台下'!E:E,E573,'总明细 源文件后台下'!C:C,"Order")</f>
        <v>0</v>
      </c>
      <c r="K573">
        <f>SUMIFS('总明细 源文件后台下'!N:N,'总明细 源文件后台下'!E:E,E573,'总明细 源文件后台下'!C:C,"Order")</f>
        <v>0</v>
      </c>
      <c r="L573">
        <f>SUMIFS('总明细 源文件后台下'!O:O,'总明细 源文件后台下'!E:E,E573,'总明细 源文件后台下'!C:C,"Order")</f>
        <v>0</v>
      </c>
      <c r="M573">
        <f>SUMIFS('总明细 源文件后台下'!P:P,'总明细 源文件后台下'!E:E,E573,'总明细 源文件后台下'!C:C,"Order")</f>
        <v>0</v>
      </c>
      <c r="N573">
        <f>SUMIFS('总明细 源文件后台下'!Q:Q,'总明细 源文件后台下'!E:E,E573,'总明细 源文件后台下'!C:C,"Order")</f>
        <v>0</v>
      </c>
      <c r="O573">
        <f>SUMIFS('总明细 源文件后台下'!R:R,'总明细 源文件后台下'!E:E,E573,'总明细 源文件后台下'!C:C,"Order")</f>
        <v>0</v>
      </c>
      <c r="P573">
        <f>SUMIFS('总明细 源文件后台下'!S:S,'总明细 源文件后台下'!E:E,E573,'总明细 源文件后台下'!C:C,"Order")</f>
        <v>0</v>
      </c>
      <c r="Q573">
        <f>SUMIFS('总明细 源文件后台下'!T:T,'总明细 源文件后台下'!E:E,E573,'总明细 源文件后台下'!C:C,"Order")</f>
        <v>0</v>
      </c>
      <c r="R573">
        <f>SUMIFS('总明细 源文件后台下'!U:U,'总明细 源文件后台下'!E:E,E573,'总明细 源文件后台下'!C:C,"Order")</f>
        <v>0</v>
      </c>
      <c r="S573">
        <f>SUMIFS('总明细 源文件后台下'!V:V,'总明细 源文件后台下'!E:E,E573,'总明细 源文件后台下'!C:C,"Order")</f>
        <v>0</v>
      </c>
      <c r="T573">
        <f>SUMIFS('总明细 源文件后台下'!W:W,'总明细 源文件后台下'!E:E,E573,'总明细 源文件后台下'!C:C,"Order")</f>
        <v>0</v>
      </c>
      <c r="U573">
        <f>SUMIFS('总明细 源文件后台下'!G:G,'总明细 源文件后台下'!E:E,E573,'总明细 源文件后台下'!C:C,"Refund")</f>
        <v>0</v>
      </c>
      <c r="V573">
        <f>SUMIFS('总明细 源文件后台下'!M:M,'总明细 源文件后台下'!E:E,E573,'总明细 源文件后台下'!C:C,"Refund")</f>
        <v>0</v>
      </c>
      <c r="W573">
        <f>SUMIFS('总明细 源文件后台下'!N:N,'总明细 源文件后台下'!E:E,E573,'总明细 源文件后台下'!C:C,"Refund")</f>
        <v>0</v>
      </c>
      <c r="X573">
        <f>SUMIFS('总明细 源文件后台下'!O:O,'总明细 源文件后台下'!E:E,E573,'总明细 源文件后台下'!C:C,"Refund")</f>
        <v>0</v>
      </c>
      <c r="Y573">
        <f>SUMIFS('总明细 源文件后台下'!P:P,'总明细 源文件后台下'!E:E,E573,'总明细 源文件后台下'!C:C,"Refund")</f>
        <v>0</v>
      </c>
      <c r="Z573">
        <f>SUMIFS('总明细 源文件后台下'!Q:Q,'总明细 源文件后台下'!E:E,E573,'总明细 源文件后台下'!C:C,"Refund")</f>
        <v>0</v>
      </c>
      <c r="AA573">
        <f>SUMIFS('总明细 源文件后台下'!R:R,'总明细 源文件后台下'!E:E,E573,'总明细 源文件后台下'!C:C,"Refund")</f>
        <v>0</v>
      </c>
      <c r="AB573">
        <f>SUMIFS('总明细 源文件后台下'!S:S,'总明细 源文件后台下'!E:E,E573,'总明细 源文件后台下'!C:C,"Refund")</f>
        <v>0</v>
      </c>
      <c r="AC573">
        <f>SUMIFS('总明细 源文件后台下'!T:T,'总明细 源文件后台下'!E:E,E573,'总明细 源文件后台下'!C:C,"Refund")</f>
        <v>0</v>
      </c>
      <c r="AD573">
        <f>SUMIFS('总明细 源文件后台下'!U:U,'总明细 源文件后台下'!E:E,E573,'总明细 源文件后台下'!C:C,"Refund")</f>
        <v>0</v>
      </c>
      <c r="AE573">
        <f>SUMIFS('总明细 源文件后台下'!V:V,'总明细 源文件后台下'!E:E,E573,'总明细 源文件后台下'!C:C,"Refund")</f>
        <v>0</v>
      </c>
      <c r="AF573">
        <f>SUMIFS('总明细 源文件后台下'!W:W,'总明细 源文件后台下'!E:E,E573,'总明细 源文件后台下'!C:C,"Refund")</f>
        <v>0</v>
      </c>
      <c r="AK573">
        <f>(SUMIF('广告费 源文件后台下'!G:G,E573,'广告费 源文件后台下'!M:M))*-1</f>
        <v>0</v>
      </c>
      <c r="AL573">
        <f>SUMIFS('总明细 源文件后台下'!W:W,'总明细 源文件后台下'!E:E,E573,'总明细 源文件后台下'!C:C,"Adjustment",'总明细 源文件后台下'!F:F,"FBA Inventory Reimbursement - Customer Return")</f>
        <v>0</v>
      </c>
      <c r="AM573">
        <f>SUMIFS('总明细 源文件后台下'!W:W,'总明细 源文件后台下'!E:E,E573,'总明细 源文件后台下'!C:C,"Adjustment",'总明细 源文件后台下'!F:F,"FBA Inventory Reimbursement - Damaged:Warehouse")</f>
        <v>0</v>
      </c>
      <c r="AN573">
        <f>SUMIFS('总明细 源文件后台下'!W:W,'总明细 源文件后台下'!E:E,E573,'总明细 源文件后台下'!C:C,"Adjustment",'总明细 源文件后台下'!F:F,"FBA Inventory Reimbursement - Customer Service Issue")</f>
        <v>0</v>
      </c>
      <c r="AO573">
        <f>SUMIFS('总明细 源文件后台下'!W:W,'总明细 源文件后台下'!E:E,E573,'总明细 源文件后台下'!C:C,"Adjustment",'总明细 源文件后台下'!F:F,"FBA Inventory Reimbursement - Fee Correction")</f>
        <v>0</v>
      </c>
      <c r="AP573">
        <f>SUMIFS('总明细 源文件后台下'!W:W,'总明细 源文件后台下'!E:E,E573,'总明细 源文件后台下'!C:C,"Adjustment",'总明细 源文件后台下'!F:F,"FBA Inventory Reimbursement - General Adjustment")</f>
        <v>0</v>
      </c>
      <c r="AQ573">
        <f>SUMIFS('总明细 源文件后台下'!W:W,'总明细 源文件后台下'!E:E,E573,'总明细 源文件后台下'!C:C,"Adjustment",'总明细 源文件后台下'!F:F,"FBA Inventory Reimbursement - Lost:Inbound")</f>
        <v>0</v>
      </c>
      <c r="AR573">
        <f>SUMIFS('总明细 源文件后台下'!W:W,'总明细 源文件后台下'!E:E,E573,'总明细 源文件后台下'!C:C,"Adjustment",'总明细 源文件后台下'!F:F,"FBA Inventory Reimbursement - Lost:Warehouse")</f>
        <v>0</v>
      </c>
      <c r="AS573">
        <f>SUMIFS('总明细 源文件后台下'!W:W,'总明细 源文件后台下'!E:E,E573,'总明细 源文件后台下'!C:C,"Adjustment",'总明细 源文件后台下'!F:F,"Non-subscription Fee Adjustment")</f>
        <v>0</v>
      </c>
      <c r="AT573">
        <f>SUMIFS('总明细 源文件后台下'!W:W,'总明细 源文件后台下'!E:E,E573,'总明细 源文件后台下'!C:C,"Adjustment",'总明细 源文件后台下'!F:F,"FBA Inventory Placement Service Fee")</f>
        <v>0</v>
      </c>
      <c r="AV573">
        <f>SUMIF('FBA Customer Return Per Unit Fe'!B:B,E573,'FBA Customer Return Per Unit Fe'!C:C)</f>
        <v>0</v>
      </c>
      <c r="AX573">
        <f>(SUMIF('仓储费 源文件后台下'!C:C,E573,'仓储费 源文件后台下'!V:V))*-1</f>
        <v>-0.33210000000000001</v>
      </c>
      <c r="AZ573">
        <f>SUMIF('Disposal Fee销毁费用-160.95'!B:B,E573,'Disposal Fee销毁费用-160.95'!D:D)*-1</f>
        <v>-0.75</v>
      </c>
      <c r="BC573">
        <f>IFERROR(VLOOKUP(F573,'优惠券-86.4'!F:I,4,0),0)</f>
        <v>0</v>
      </c>
      <c r="BD573">
        <f>IFERROR(VLOOKUP(F573,'早评-120'!E:H,4,0),0)</f>
        <v>0</v>
      </c>
      <c r="BF573">
        <f t="shared" si="64"/>
        <v>-1.0821000000000001</v>
      </c>
      <c r="BG573">
        <f t="shared" si="65"/>
        <v>0</v>
      </c>
      <c r="BH573">
        <f t="shared" si="66"/>
        <v>-7.0336500000000006</v>
      </c>
      <c r="BQ573" s="45">
        <f t="shared" si="67"/>
        <v>-7.0336500000000006</v>
      </c>
      <c r="BR573">
        <f>SUMIFS('9月销毁明细'!D:D,'9月销毁明细'!A:A,E573,'9月销毁明细'!H:H,"Sellable")</f>
        <v>0</v>
      </c>
      <c r="BS573">
        <f>SUMIFS('9月销毁明细'!G:G,'9月销毁明细'!A:A,E573,'9月销毁明细'!H:H,"Sellable")</f>
        <v>0</v>
      </c>
      <c r="BT573">
        <f>SUMIFS('9月销毁明细'!D:D,'9月销毁明细'!A:A,E573,'9月销毁明细'!H:H,"Unsellable")</f>
        <v>0</v>
      </c>
      <c r="BU573">
        <f>SUMIFS('9月销毁明细'!G:G,'9月销毁明细'!A:A,E573,'9月销毁明细'!H:H,"Unsellable")</f>
        <v>0</v>
      </c>
      <c r="BW573">
        <f>IFERROR(I573*VLOOKUP(F573,'9.3成本表'!C:L,10,0),0)</f>
        <v>0</v>
      </c>
      <c r="BX573">
        <f t="shared" si="68"/>
        <v>0</v>
      </c>
      <c r="CC573" s="45">
        <f t="shared" si="69"/>
        <v>-7.0336500000000006</v>
      </c>
      <c r="CD573" s="45">
        <f t="shared" si="70"/>
        <v>0</v>
      </c>
      <c r="CE573" s="45">
        <f t="shared" si="71"/>
        <v>0</v>
      </c>
    </row>
    <row r="574" spans="4:83" x14ac:dyDescent="0.25">
      <c r="D574" s="20" t="s">
        <v>1257</v>
      </c>
      <c r="E574" s="20" t="s">
        <v>1258</v>
      </c>
      <c r="F574" s="20">
        <v>4614</v>
      </c>
      <c r="G574">
        <v>568</v>
      </c>
      <c r="H574" s="20"/>
      <c r="I574">
        <f>SUMIFS('总明细 源文件后台下'!G:G,'总明细 源文件后台下'!E:E,E574,'总明细 源文件后台下'!C:C,"Order")</f>
        <v>0</v>
      </c>
      <c r="J574">
        <f>SUMIFS('总明细 源文件后台下'!M:M,'总明细 源文件后台下'!E:E,E574,'总明细 源文件后台下'!C:C,"Order")</f>
        <v>0</v>
      </c>
      <c r="K574">
        <f>SUMIFS('总明细 源文件后台下'!N:N,'总明细 源文件后台下'!E:E,E574,'总明细 源文件后台下'!C:C,"Order")</f>
        <v>0</v>
      </c>
      <c r="L574">
        <f>SUMIFS('总明细 源文件后台下'!O:O,'总明细 源文件后台下'!E:E,E574,'总明细 源文件后台下'!C:C,"Order")</f>
        <v>0</v>
      </c>
      <c r="M574">
        <f>SUMIFS('总明细 源文件后台下'!P:P,'总明细 源文件后台下'!E:E,E574,'总明细 源文件后台下'!C:C,"Order")</f>
        <v>0</v>
      </c>
      <c r="N574">
        <f>SUMIFS('总明细 源文件后台下'!Q:Q,'总明细 源文件后台下'!E:E,E574,'总明细 源文件后台下'!C:C,"Order")</f>
        <v>0</v>
      </c>
      <c r="O574">
        <f>SUMIFS('总明细 源文件后台下'!R:R,'总明细 源文件后台下'!E:E,E574,'总明细 源文件后台下'!C:C,"Order")</f>
        <v>0</v>
      </c>
      <c r="P574">
        <f>SUMIFS('总明细 源文件后台下'!S:S,'总明细 源文件后台下'!E:E,E574,'总明细 源文件后台下'!C:C,"Order")</f>
        <v>0</v>
      </c>
      <c r="Q574">
        <f>SUMIFS('总明细 源文件后台下'!T:T,'总明细 源文件后台下'!E:E,E574,'总明细 源文件后台下'!C:C,"Order")</f>
        <v>0</v>
      </c>
      <c r="R574">
        <f>SUMIFS('总明细 源文件后台下'!U:U,'总明细 源文件后台下'!E:E,E574,'总明细 源文件后台下'!C:C,"Order")</f>
        <v>0</v>
      </c>
      <c r="S574">
        <f>SUMIFS('总明细 源文件后台下'!V:V,'总明细 源文件后台下'!E:E,E574,'总明细 源文件后台下'!C:C,"Order")</f>
        <v>0</v>
      </c>
      <c r="T574">
        <f>SUMIFS('总明细 源文件后台下'!W:W,'总明细 源文件后台下'!E:E,E574,'总明细 源文件后台下'!C:C,"Order")</f>
        <v>0</v>
      </c>
      <c r="U574">
        <f>SUMIFS('总明细 源文件后台下'!G:G,'总明细 源文件后台下'!E:E,E574,'总明细 源文件后台下'!C:C,"Refund")</f>
        <v>0</v>
      </c>
      <c r="V574">
        <f>SUMIFS('总明细 源文件后台下'!M:M,'总明细 源文件后台下'!E:E,E574,'总明细 源文件后台下'!C:C,"Refund")</f>
        <v>0</v>
      </c>
      <c r="W574">
        <f>SUMIFS('总明细 源文件后台下'!N:N,'总明细 源文件后台下'!E:E,E574,'总明细 源文件后台下'!C:C,"Refund")</f>
        <v>0</v>
      </c>
      <c r="X574">
        <f>SUMIFS('总明细 源文件后台下'!O:O,'总明细 源文件后台下'!E:E,E574,'总明细 源文件后台下'!C:C,"Refund")</f>
        <v>0</v>
      </c>
      <c r="Y574">
        <f>SUMIFS('总明细 源文件后台下'!P:P,'总明细 源文件后台下'!E:E,E574,'总明细 源文件后台下'!C:C,"Refund")</f>
        <v>0</v>
      </c>
      <c r="Z574">
        <f>SUMIFS('总明细 源文件后台下'!Q:Q,'总明细 源文件后台下'!E:E,E574,'总明细 源文件后台下'!C:C,"Refund")</f>
        <v>0</v>
      </c>
      <c r="AA574">
        <f>SUMIFS('总明细 源文件后台下'!R:R,'总明细 源文件后台下'!E:E,E574,'总明细 源文件后台下'!C:C,"Refund")</f>
        <v>0</v>
      </c>
      <c r="AB574">
        <f>SUMIFS('总明细 源文件后台下'!S:S,'总明细 源文件后台下'!E:E,E574,'总明细 源文件后台下'!C:C,"Refund")</f>
        <v>0</v>
      </c>
      <c r="AC574">
        <f>SUMIFS('总明细 源文件后台下'!T:T,'总明细 源文件后台下'!E:E,E574,'总明细 源文件后台下'!C:C,"Refund")</f>
        <v>0</v>
      </c>
      <c r="AD574">
        <f>SUMIFS('总明细 源文件后台下'!U:U,'总明细 源文件后台下'!E:E,E574,'总明细 源文件后台下'!C:C,"Refund")</f>
        <v>0</v>
      </c>
      <c r="AE574">
        <f>SUMIFS('总明细 源文件后台下'!V:V,'总明细 源文件后台下'!E:E,E574,'总明细 源文件后台下'!C:C,"Refund")</f>
        <v>0</v>
      </c>
      <c r="AF574">
        <f>SUMIFS('总明细 源文件后台下'!W:W,'总明细 源文件后台下'!E:E,E574,'总明细 源文件后台下'!C:C,"Refund")</f>
        <v>0</v>
      </c>
      <c r="AK574">
        <f>(SUMIF('广告费 源文件后台下'!G:G,E574,'广告费 源文件后台下'!M:M))*-1</f>
        <v>0</v>
      </c>
      <c r="AL574">
        <f>SUMIFS('总明细 源文件后台下'!W:W,'总明细 源文件后台下'!E:E,E574,'总明细 源文件后台下'!C:C,"Adjustment",'总明细 源文件后台下'!F:F,"FBA Inventory Reimbursement - Customer Return")</f>
        <v>0</v>
      </c>
      <c r="AM574">
        <f>SUMIFS('总明细 源文件后台下'!W:W,'总明细 源文件后台下'!E:E,E574,'总明细 源文件后台下'!C:C,"Adjustment",'总明细 源文件后台下'!F:F,"FBA Inventory Reimbursement - Damaged:Warehouse")</f>
        <v>0</v>
      </c>
      <c r="AN574">
        <f>SUMIFS('总明细 源文件后台下'!W:W,'总明细 源文件后台下'!E:E,E574,'总明细 源文件后台下'!C:C,"Adjustment",'总明细 源文件后台下'!F:F,"FBA Inventory Reimbursement - Customer Service Issue")</f>
        <v>0</v>
      </c>
      <c r="AO574">
        <f>SUMIFS('总明细 源文件后台下'!W:W,'总明细 源文件后台下'!E:E,E574,'总明细 源文件后台下'!C:C,"Adjustment",'总明细 源文件后台下'!F:F,"FBA Inventory Reimbursement - Fee Correction")</f>
        <v>0</v>
      </c>
      <c r="AP574">
        <f>SUMIFS('总明细 源文件后台下'!W:W,'总明细 源文件后台下'!E:E,E574,'总明细 源文件后台下'!C:C,"Adjustment",'总明细 源文件后台下'!F:F,"FBA Inventory Reimbursement - General Adjustment")</f>
        <v>0</v>
      </c>
      <c r="AQ574">
        <f>SUMIFS('总明细 源文件后台下'!W:W,'总明细 源文件后台下'!E:E,E574,'总明细 源文件后台下'!C:C,"Adjustment",'总明细 源文件后台下'!F:F,"FBA Inventory Reimbursement - Lost:Inbound")</f>
        <v>0</v>
      </c>
      <c r="AR574">
        <f>SUMIFS('总明细 源文件后台下'!W:W,'总明细 源文件后台下'!E:E,E574,'总明细 源文件后台下'!C:C,"Adjustment",'总明细 源文件后台下'!F:F,"FBA Inventory Reimbursement - Lost:Warehouse")</f>
        <v>0</v>
      </c>
      <c r="AS574">
        <f>SUMIFS('总明细 源文件后台下'!W:W,'总明细 源文件后台下'!E:E,E574,'总明细 源文件后台下'!C:C,"Adjustment",'总明细 源文件后台下'!F:F,"Non-subscription Fee Adjustment")</f>
        <v>0</v>
      </c>
      <c r="AT574">
        <f>SUMIFS('总明细 源文件后台下'!W:W,'总明细 源文件后台下'!E:E,E574,'总明细 源文件后台下'!C:C,"Adjustment",'总明细 源文件后台下'!F:F,"FBA Inventory Placement Service Fee")</f>
        <v>0</v>
      </c>
      <c r="AV574">
        <f>SUMIF('FBA Customer Return Per Unit Fe'!B:B,E574,'FBA Customer Return Per Unit Fe'!C:C)</f>
        <v>0</v>
      </c>
      <c r="AX574">
        <f>(SUMIF('仓储费 源文件后台下'!C:C,E574,'仓储费 源文件后台下'!V:V))*-1</f>
        <v>-0.1237</v>
      </c>
      <c r="AZ574">
        <f>SUMIF('Disposal Fee销毁费用-160.95'!B:B,E574,'Disposal Fee销毁费用-160.95'!D:D)*-1</f>
        <v>-0.6</v>
      </c>
      <c r="BC574">
        <f>IFERROR(VLOOKUP(F574,'优惠券-86.4'!F:I,4,0),0)</f>
        <v>0</v>
      </c>
      <c r="BD574">
        <f>IFERROR(VLOOKUP(F574,'早评-120'!E:H,4,0),0)</f>
        <v>0</v>
      </c>
      <c r="BF574">
        <f t="shared" si="64"/>
        <v>-0.72370000000000001</v>
      </c>
      <c r="BG574">
        <f t="shared" si="65"/>
        <v>0</v>
      </c>
      <c r="BH574">
        <f t="shared" si="66"/>
        <v>-4.7040500000000005</v>
      </c>
      <c r="BQ574" s="45">
        <f t="shared" si="67"/>
        <v>-4.7040500000000005</v>
      </c>
      <c r="BR574">
        <f>SUMIFS('9月销毁明细'!D:D,'9月销毁明细'!A:A,E574,'9月销毁明细'!H:H,"Sellable")</f>
        <v>0</v>
      </c>
      <c r="BS574">
        <f>SUMIFS('9月销毁明细'!G:G,'9月销毁明细'!A:A,E574,'9月销毁明细'!H:H,"Sellable")</f>
        <v>0</v>
      </c>
      <c r="BT574">
        <f>SUMIFS('9月销毁明细'!D:D,'9月销毁明细'!A:A,E574,'9月销毁明细'!H:H,"Unsellable")</f>
        <v>0</v>
      </c>
      <c r="BU574">
        <f>SUMIFS('9月销毁明细'!G:G,'9月销毁明细'!A:A,E574,'9月销毁明细'!H:H,"Unsellable")</f>
        <v>0</v>
      </c>
      <c r="BW574">
        <f>IFERROR(I574*VLOOKUP(F574,'9.3成本表'!C:L,10,0),0)</f>
        <v>0</v>
      </c>
      <c r="BX574">
        <f t="shared" si="68"/>
        <v>0</v>
      </c>
      <c r="CC574" s="45">
        <f t="shared" si="69"/>
        <v>-4.7040500000000005</v>
      </c>
      <c r="CD574" s="45">
        <f t="shared" si="70"/>
        <v>0</v>
      </c>
      <c r="CE574" s="45">
        <f t="shared" si="71"/>
        <v>0</v>
      </c>
    </row>
    <row r="575" spans="4:83" x14ac:dyDescent="0.25">
      <c r="D575" s="20" t="s">
        <v>1259</v>
      </c>
      <c r="E575" s="20" t="s">
        <v>1260</v>
      </c>
      <c r="F575" s="20">
        <v>4614</v>
      </c>
      <c r="G575">
        <v>569</v>
      </c>
      <c r="H575" s="20"/>
      <c r="I575">
        <f>SUMIFS('总明细 源文件后台下'!G:G,'总明细 源文件后台下'!E:E,E575,'总明细 源文件后台下'!C:C,"Order")</f>
        <v>0</v>
      </c>
      <c r="J575">
        <f>SUMIFS('总明细 源文件后台下'!M:M,'总明细 源文件后台下'!E:E,E575,'总明细 源文件后台下'!C:C,"Order")</f>
        <v>0</v>
      </c>
      <c r="K575">
        <f>SUMIFS('总明细 源文件后台下'!N:N,'总明细 源文件后台下'!E:E,E575,'总明细 源文件后台下'!C:C,"Order")</f>
        <v>0</v>
      </c>
      <c r="L575">
        <f>SUMIFS('总明细 源文件后台下'!O:O,'总明细 源文件后台下'!E:E,E575,'总明细 源文件后台下'!C:C,"Order")</f>
        <v>0</v>
      </c>
      <c r="M575">
        <f>SUMIFS('总明细 源文件后台下'!P:P,'总明细 源文件后台下'!E:E,E575,'总明细 源文件后台下'!C:C,"Order")</f>
        <v>0</v>
      </c>
      <c r="N575">
        <f>SUMIFS('总明细 源文件后台下'!Q:Q,'总明细 源文件后台下'!E:E,E575,'总明细 源文件后台下'!C:C,"Order")</f>
        <v>0</v>
      </c>
      <c r="O575">
        <f>SUMIFS('总明细 源文件后台下'!R:R,'总明细 源文件后台下'!E:E,E575,'总明细 源文件后台下'!C:C,"Order")</f>
        <v>0</v>
      </c>
      <c r="P575">
        <f>SUMIFS('总明细 源文件后台下'!S:S,'总明细 源文件后台下'!E:E,E575,'总明细 源文件后台下'!C:C,"Order")</f>
        <v>0</v>
      </c>
      <c r="Q575">
        <f>SUMIFS('总明细 源文件后台下'!T:T,'总明细 源文件后台下'!E:E,E575,'总明细 源文件后台下'!C:C,"Order")</f>
        <v>0</v>
      </c>
      <c r="R575">
        <f>SUMIFS('总明细 源文件后台下'!U:U,'总明细 源文件后台下'!E:E,E575,'总明细 源文件后台下'!C:C,"Order")</f>
        <v>0</v>
      </c>
      <c r="S575">
        <f>SUMIFS('总明细 源文件后台下'!V:V,'总明细 源文件后台下'!E:E,E575,'总明细 源文件后台下'!C:C,"Order")</f>
        <v>0</v>
      </c>
      <c r="T575">
        <f>SUMIFS('总明细 源文件后台下'!W:W,'总明细 源文件后台下'!E:E,E575,'总明细 源文件后台下'!C:C,"Order")</f>
        <v>0</v>
      </c>
      <c r="U575">
        <f>SUMIFS('总明细 源文件后台下'!G:G,'总明细 源文件后台下'!E:E,E575,'总明细 源文件后台下'!C:C,"Refund")</f>
        <v>0</v>
      </c>
      <c r="V575">
        <f>SUMIFS('总明细 源文件后台下'!M:M,'总明细 源文件后台下'!E:E,E575,'总明细 源文件后台下'!C:C,"Refund")</f>
        <v>0</v>
      </c>
      <c r="W575">
        <f>SUMIFS('总明细 源文件后台下'!N:N,'总明细 源文件后台下'!E:E,E575,'总明细 源文件后台下'!C:C,"Refund")</f>
        <v>0</v>
      </c>
      <c r="X575">
        <f>SUMIFS('总明细 源文件后台下'!O:O,'总明细 源文件后台下'!E:E,E575,'总明细 源文件后台下'!C:C,"Refund")</f>
        <v>0</v>
      </c>
      <c r="Y575">
        <f>SUMIFS('总明细 源文件后台下'!P:P,'总明细 源文件后台下'!E:E,E575,'总明细 源文件后台下'!C:C,"Refund")</f>
        <v>0</v>
      </c>
      <c r="Z575">
        <f>SUMIFS('总明细 源文件后台下'!Q:Q,'总明细 源文件后台下'!E:E,E575,'总明细 源文件后台下'!C:C,"Refund")</f>
        <v>0</v>
      </c>
      <c r="AA575">
        <f>SUMIFS('总明细 源文件后台下'!R:R,'总明细 源文件后台下'!E:E,E575,'总明细 源文件后台下'!C:C,"Refund")</f>
        <v>0</v>
      </c>
      <c r="AB575">
        <f>SUMIFS('总明细 源文件后台下'!S:S,'总明细 源文件后台下'!E:E,E575,'总明细 源文件后台下'!C:C,"Refund")</f>
        <v>0</v>
      </c>
      <c r="AC575">
        <f>SUMIFS('总明细 源文件后台下'!T:T,'总明细 源文件后台下'!E:E,E575,'总明细 源文件后台下'!C:C,"Refund")</f>
        <v>0</v>
      </c>
      <c r="AD575">
        <f>SUMIFS('总明细 源文件后台下'!U:U,'总明细 源文件后台下'!E:E,E575,'总明细 源文件后台下'!C:C,"Refund")</f>
        <v>0</v>
      </c>
      <c r="AE575">
        <f>SUMIFS('总明细 源文件后台下'!V:V,'总明细 源文件后台下'!E:E,E575,'总明细 源文件后台下'!C:C,"Refund")</f>
        <v>0</v>
      </c>
      <c r="AF575">
        <f>SUMIFS('总明细 源文件后台下'!W:W,'总明细 源文件后台下'!E:E,E575,'总明细 源文件后台下'!C:C,"Refund")</f>
        <v>0</v>
      </c>
      <c r="AK575">
        <f>(SUMIF('广告费 源文件后台下'!G:G,E575,'广告费 源文件后台下'!M:M))*-1</f>
        <v>0</v>
      </c>
      <c r="AL575">
        <f>SUMIFS('总明细 源文件后台下'!W:W,'总明细 源文件后台下'!E:E,E575,'总明细 源文件后台下'!C:C,"Adjustment",'总明细 源文件后台下'!F:F,"FBA Inventory Reimbursement - Customer Return")</f>
        <v>0</v>
      </c>
      <c r="AM575">
        <f>SUMIFS('总明细 源文件后台下'!W:W,'总明细 源文件后台下'!E:E,E575,'总明细 源文件后台下'!C:C,"Adjustment",'总明细 源文件后台下'!F:F,"FBA Inventory Reimbursement - Damaged:Warehouse")</f>
        <v>0</v>
      </c>
      <c r="AN575">
        <f>SUMIFS('总明细 源文件后台下'!W:W,'总明细 源文件后台下'!E:E,E575,'总明细 源文件后台下'!C:C,"Adjustment",'总明细 源文件后台下'!F:F,"FBA Inventory Reimbursement - Customer Service Issue")</f>
        <v>0</v>
      </c>
      <c r="AO575">
        <f>SUMIFS('总明细 源文件后台下'!W:W,'总明细 源文件后台下'!E:E,E575,'总明细 源文件后台下'!C:C,"Adjustment",'总明细 源文件后台下'!F:F,"FBA Inventory Reimbursement - Fee Correction")</f>
        <v>0</v>
      </c>
      <c r="AP575">
        <f>SUMIFS('总明细 源文件后台下'!W:W,'总明细 源文件后台下'!E:E,E575,'总明细 源文件后台下'!C:C,"Adjustment",'总明细 源文件后台下'!F:F,"FBA Inventory Reimbursement - General Adjustment")</f>
        <v>0</v>
      </c>
      <c r="AQ575">
        <f>SUMIFS('总明细 源文件后台下'!W:W,'总明细 源文件后台下'!E:E,E575,'总明细 源文件后台下'!C:C,"Adjustment",'总明细 源文件后台下'!F:F,"FBA Inventory Reimbursement - Lost:Inbound")</f>
        <v>0</v>
      </c>
      <c r="AR575">
        <f>SUMIFS('总明细 源文件后台下'!W:W,'总明细 源文件后台下'!E:E,E575,'总明细 源文件后台下'!C:C,"Adjustment",'总明细 源文件后台下'!F:F,"FBA Inventory Reimbursement - Lost:Warehouse")</f>
        <v>0</v>
      </c>
      <c r="AS575">
        <f>SUMIFS('总明细 源文件后台下'!W:W,'总明细 源文件后台下'!E:E,E575,'总明细 源文件后台下'!C:C,"Adjustment",'总明细 源文件后台下'!F:F,"Non-subscription Fee Adjustment")</f>
        <v>0</v>
      </c>
      <c r="AT575">
        <f>SUMIFS('总明细 源文件后台下'!W:W,'总明细 源文件后台下'!E:E,E575,'总明细 源文件后台下'!C:C,"Adjustment",'总明细 源文件后台下'!F:F,"FBA Inventory Placement Service Fee")</f>
        <v>0</v>
      </c>
      <c r="AV575">
        <f>SUMIF('FBA Customer Return Per Unit Fe'!B:B,E575,'FBA Customer Return Per Unit Fe'!C:C)</f>
        <v>0</v>
      </c>
      <c r="AX575">
        <f>(SUMIF('仓储费 源文件后台下'!C:C,E575,'仓储费 源文件后台下'!V:V))*-1</f>
        <v>0</v>
      </c>
      <c r="AZ575">
        <f>SUMIF('Disposal Fee销毁费用-160.95'!B:B,E575,'Disposal Fee销毁费用-160.95'!D:D)*-1</f>
        <v>-0.6</v>
      </c>
      <c r="BC575">
        <f>IFERROR(VLOOKUP(F575,'优惠券-86.4'!F:I,4,0),0)</f>
        <v>0</v>
      </c>
      <c r="BD575">
        <f>IFERROR(VLOOKUP(F575,'早评-120'!E:H,4,0),0)</f>
        <v>0</v>
      </c>
      <c r="BF575">
        <f t="shared" si="64"/>
        <v>-0.6</v>
      </c>
      <c r="BG575">
        <f t="shared" si="65"/>
        <v>0</v>
      </c>
      <c r="BH575">
        <f t="shared" si="66"/>
        <v>-3.9</v>
      </c>
      <c r="BQ575" s="45">
        <f t="shared" si="67"/>
        <v>-3.9</v>
      </c>
      <c r="BR575">
        <f>SUMIFS('9月销毁明细'!D:D,'9月销毁明细'!A:A,E575,'9月销毁明细'!H:H,"Sellable")</f>
        <v>0</v>
      </c>
      <c r="BS575">
        <f>SUMIFS('9月销毁明细'!G:G,'9月销毁明细'!A:A,E575,'9月销毁明细'!H:H,"Sellable")</f>
        <v>0</v>
      </c>
      <c r="BT575">
        <f>SUMIFS('9月销毁明细'!D:D,'9月销毁明细'!A:A,E575,'9月销毁明细'!H:H,"Unsellable")</f>
        <v>0</v>
      </c>
      <c r="BU575">
        <f>SUMIFS('9月销毁明细'!G:G,'9月销毁明细'!A:A,E575,'9月销毁明细'!H:H,"Unsellable")</f>
        <v>0</v>
      </c>
      <c r="BW575">
        <f>IFERROR(I575*VLOOKUP(F575,'9.3成本表'!C:L,10,0),0)</f>
        <v>0</v>
      </c>
      <c r="BX575">
        <f t="shared" si="68"/>
        <v>0</v>
      </c>
      <c r="CC575" s="45">
        <f t="shared" si="69"/>
        <v>-3.9</v>
      </c>
      <c r="CD575" s="45">
        <f t="shared" si="70"/>
        <v>0</v>
      </c>
      <c r="CE575" s="45">
        <f t="shared" si="71"/>
        <v>0</v>
      </c>
    </row>
    <row r="576" spans="4:83" x14ac:dyDescent="0.25">
      <c r="D576" s="20" t="s">
        <v>1261</v>
      </c>
      <c r="E576" s="20" t="s">
        <v>1262</v>
      </c>
      <c r="F576" s="20">
        <v>4614</v>
      </c>
      <c r="G576">
        <v>570</v>
      </c>
      <c r="H576" s="20"/>
      <c r="I576">
        <f>SUMIFS('总明细 源文件后台下'!G:G,'总明细 源文件后台下'!E:E,E576,'总明细 源文件后台下'!C:C,"Order")</f>
        <v>0</v>
      </c>
      <c r="J576">
        <f>SUMIFS('总明细 源文件后台下'!M:M,'总明细 源文件后台下'!E:E,E576,'总明细 源文件后台下'!C:C,"Order")</f>
        <v>0</v>
      </c>
      <c r="K576">
        <f>SUMIFS('总明细 源文件后台下'!N:N,'总明细 源文件后台下'!E:E,E576,'总明细 源文件后台下'!C:C,"Order")</f>
        <v>0</v>
      </c>
      <c r="L576">
        <f>SUMIFS('总明细 源文件后台下'!O:O,'总明细 源文件后台下'!E:E,E576,'总明细 源文件后台下'!C:C,"Order")</f>
        <v>0</v>
      </c>
      <c r="M576">
        <f>SUMIFS('总明细 源文件后台下'!P:P,'总明细 源文件后台下'!E:E,E576,'总明细 源文件后台下'!C:C,"Order")</f>
        <v>0</v>
      </c>
      <c r="N576">
        <f>SUMIFS('总明细 源文件后台下'!Q:Q,'总明细 源文件后台下'!E:E,E576,'总明细 源文件后台下'!C:C,"Order")</f>
        <v>0</v>
      </c>
      <c r="O576">
        <f>SUMIFS('总明细 源文件后台下'!R:R,'总明细 源文件后台下'!E:E,E576,'总明细 源文件后台下'!C:C,"Order")</f>
        <v>0</v>
      </c>
      <c r="P576">
        <f>SUMIFS('总明细 源文件后台下'!S:S,'总明细 源文件后台下'!E:E,E576,'总明细 源文件后台下'!C:C,"Order")</f>
        <v>0</v>
      </c>
      <c r="Q576">
        <f>SUMIFS('总明细 源文件后台下'!T:T,'总明细 源文件后台下'!E:E,E576,'总明细 源文件后台下'!C:C,"Order")</f>
        <v>0</v>
      </c>
      <c r="R576">
        <f>SUMIFS('总明细 源文件后台下'!U:U,'总明细 源文件后台下'!E:E,E576,'总明细 源文件后台下'!C:C,"Order")</f>
        <v>0</v>
      </c>
      <c r="S576">
        <f>SUMIFS('总明细 源文件后台下'!V:V,'总明细 源文件后台下'!E:E,E576,'总明细 源文件后台下'!C:C,"Order")</f>
        <v>0</v>
      </c>
      <c r="T576">
        <f>SUMIFS('总明细 源文件后台下'!W:W,'总明细 源文件后台下'!E:E,E576,'总明细 源文件后台下'!C:C,"Order")</f>
        <v>0</v>
      </c>
      <c r="U576">
        <f>SUMIFS('总明细 源文件后台下'!G:G,'总明细 源文件后台下'!E:E,E576,'总明细 源文件后台下'!C:C,"Refund")</f>
        <v>0</v>
      </c>
      <c r="V576">
        <f>SUMIFS('总明细 源文件后台下'!M:M,'总明细 源文件后台下'!E:E,E576,'总明细 源文件后台下'!C:C,"Refund")</f>
        <v>0</v>
      </c>
      <c r="W576">
        <f>SUMIFS('总明细 源文件后台下'!N:N,'总明细 源文件后台下'!E:E,E576,'总明细 源文件后台下'!C:C,"Refund")</f>
        <v>0</v>
      </c>
      <c r="X576">
        <f>SUMIFS('总明细 源文件后台下'!O:O,'总明细 源文件后台下'!E:E,E576,'总明细 源文件后台下'!C:C,"Refund")</f>
        <v>0</v>
      </c>
      <c r="Y576">
        <f>SUMIFS('总明细 源文件后台下'!P:P,'总明细 源文件后台下'!E:E,E576,'总明细 源文件后台下'!C:C,"Refund")</f>
        <v>0</v>
      </c>
      <c r="Z576">
        <f>SUMIFS('总明细 源文件后台下'!Q:Q,'总明细 源文件后台下'!E:E,E576,'总明细 源文件后台下'!C:C,"Refund")</f>
        <v>0</v>
      </c>
      <c r="AA576">
        <f>SUMIFS('总明细 源文件后台下'!R:R,'总明细 源文件后台下'!E:E,E576,'总明细 源文件后台下'!C:C,"Refund")</f>
        <v>0</v>
      </c>
      <c r="AB576">
        <f>SUMIFS('总明细 源文件后台下'!S:S,'总明细 源文件后台下'!E:E,E576,'总明细 源文件后台下'!C:C,"Refund")</f>
        <v>0</v>
      </c>
      <c r="AC576">
        <f>SUMIFS('总明细 源文件后台下'!T:T,'总明细 源文件后台下'!E:E,E576,'总明细 源文件后台下'!C:C,"Refund")</f>
        <v>0</v>
      </c>
      <c r="AD576">
        <f>SUMIFS('总明细 源文件后台下'!U:U,'总明细 源文件后台下'!E:E,E576,'总明细 源文件后台下'!C:C,"Refund")</f>
        <v>0</v>
      </c>
      <c r="AE576">
        <f>SUMIFS('总明细 源文件后台下'!V:V,'总明细 源文件后台下'!E:E,E576,'总明细 源文件后台下'!C:C,"Refund")</f>
        <v>0</v>
      </c>
      <c r="AF576">
        <f>SUMIFS('总明细 源文件后台下'!W:W,'总明细 源文件后台下'!E:E,E576,'总明细 源文件后台下'!C:C,"Refund")</f>
        <v>0</v>
      </c>
      <c r="AK576">
        <f>(SUMIF('广告费 源文件后台下'!G:G,E576,'广告费 源文件后台下'!M:M))*-1</f>
        <v>0</v>
      </c>
      <c r="AL576">
        <f>SUMIFS('总明细 源文件后台下'!W:W,'总明细 源文件后台下'!E:E,E576,'总明细 源文件后台下'!C:C,"Adjustment",'总明细 源文件后台下'!F:F,"FBA Inventory Reimbursement - Customer Return")</f>
        <v>0</v>
      </c>
      <c r="AM576">
        <f>SUMIFS('总明细 源文件后台下'!W:W,'总明细 源文件后台下'!E:E,E576,'总明细 源文件后台下'!C:C,"Adjustment",'总明细 源文件后台下'!F:F,"FBA Inventory Reimbursement - Damaged:Warehouse")</f>
        <v>0</v>
      </c>
      <c r="AN576">
        <f>SUMIFS('总明细 源文件后台下'!W:W,'总明细 源文件后台下'!E:E,E576,'总明细 源文件后台下'!C:C,"Adjustment",'总明细 源文件后台下'!F:F,"FBA Inventory Reimbursement - Customer Service Issue")</f>
        <v>0</v>
      </c>
      <c r="AO576">
        <f>SUMIFS('总明细 源文件后台下'!W:W,'总明细 源文件后台下'!E:E,E576,'总明细 源文件后台下'!C:C,"Adjustment",'总明细 源文件后台下'!F:F,"FBA Inventory Reimbursement - Fee Correction")</f>
        <v>0</v>
      </c>
      <c r="AP576">
        <f>SUMIFS('总明细 源文件后台下'!W:W,'总明细 源文件后台下'!E:E,E576,'总明细 源文件后台下'!C:C,"Adjustment",'总明细 源文件后台下'!F:F,"FBA Inventory Reimbursement - General Adjustment")</f>
        <v>0</v>
      </c>
      <c r="AQ576">
        <f>SUMIFS('总明细 源文件后台下'!W:W,'总明细 源文件后台下'!E:E,E576,'总明细 源文件后台下'!C:C,"Adjustment",'总明细 源文件后台下'!F:F,"FBA Inventory Reimbursement - Lost:Inbound")</f>
        <v>0</v>
      </c>
      <c r="AR576">
        <f>SUMIFS('总明细 源文件后台下'!W:W,'总明细 源文件后台下'!E:E,E576,'总明细 源文件后台下'!C:C,"Adjustment",'总明细 源文件后台下'!F:F,"FBA Inventory Reimbursement - Lost:Warehouse")</f>
        <v>0</v>
      </c>
      <c r="AS576">
        <f>SUMIFS('总明细 源文件后台下'!W:W,'总明细 源文件后台下'!E:E,E576,'总明细 源文件后台下'!C:C,"Adjustment",'总明细 源文件后台下'!F:F,"Non-subscription Fee Adjustment")</f>
        <v>0</v>
      </c>
      <c r="AT576">
        <f>SUMIFS('总明细 源文件后台下'!W:W,'总明细 源文件后台下'!E:E,E576,'总明细 源文件后台下'!C:C,"Adjustment",'总明细 源文件后台下'!F:F,"FBA Inventory Placement Service Fee")</f>
        <v>0</v>
      </c>
      <c r="AV576">
        <f>SUMIF('FBA Customer Return Per Unit Fe'!B:B,E576,'FBA Customer Return Per Unit Fe'!C:C)</f>
        <v>0</v>
      </c>
      <c r="AX576">
        <f>(SUMIF('仓储费 源文件后台下'!C:C,E576,'仓储费 源文件后台下'!V:V))*-1</f>
        <v>0</v>
      </c>
      <c r="AZ576">
        <f>SUMIF('Disposal Fee销毁费用-160.95'!B:B,E576,'Disposal Fee销毁费用-160.95'!D:D)*-1</f>
        <v>-0.6</v>
      </c>
      <c r="BC576">
        <f>IFERROR(VLOOKUP(F576,'优惠券-86.4'!F:I,4,0),0)</f>
        <v>0</v>
      </c>
      <c r="BD576">
        <f>IFERROR(VLOOKUP(F576,'早评-120'!E:H,4,0),0)</f>
        <v>0</v>
      </c>
      <c r="BF576">
        <f t="shared" si="64"/>
        <v>-0.6</v>
      </c>
      <c r="BG576">
        <f t="shared" si="65"/>
        <v>0</v>
      </c>
      <c r="BH576">
        <f t="shared" si="66"/>
        <v>-3.9</v>
      </c>
      <c r="BQ576" s="45">
        <f t="shared" si="67"/>
        <v>-3.9</v>
      </c>
      <c r="BR576">
        <f>SUMIFS('9月销毁明细'!D:D,'9月销毁明细'!A:A,E576,'9月销毁明细'!H:H,"Sellable")</f>
        <v>0</v>
      </c>
      <c r="BS576">
        <f>SUMIFS('9月销毁明细'!G:G,'9月销毁明细'!A:A,E576,'9月销毁明细'!H:H,"Sellable")</f>
        <v>0</v>
      </c>
      <c r="BT576">
        <f>SUMIFS('9月销毁明细'!D:D,'9月销毁明细'!A:A,E576,'9月销毁明细'!H:H,"Unsellable")</f>
        <v>0</v>
      </c>
      <c r="BU576">
        <f>SUMIFS('9月销毁明细'!G:G,'9月销毁明细'!A:A,E576,'9月销毁明细'!H:H,"Unsellable")</f>
        <v>0</v>
      </c>
      <c r="BW576">
        <f>IFERROR(I576*VLOOKUP(F576,'9.3成本表'!C:L,10,0),0)</f>
        <v>0</v>
      </c>
      <c r="BX576">
        <f t="shared" si="68"/>
        <v>0</v>
      </c>
      <c r="CC576" s="45">
        <f t="shared" si="69"/>
        <v>-3.9</v>
      </c>
      <c r="CD576" s="45">
        <f t="shared" si="70"/>
        <v>0</v>
      </c>
      <c r="CE576" s="45">
        <f t="shared" si="71"/>
        <v>0</v>
      </c>
    </row>
    <row r="577" spans="4:83" x14ac:dyDescent="0.25">
      <c r="D577" s="20" t="s">
        <v>1263</v>
      </c>
      <c r="E577" s="20" t="s">
        <v>1264</v>
      </c>
      <c r="F577" s="20">
        <v>4614</v>
      </c>
      <c r="G577">
        <v>571</v>
      </c>
      <c r="H577" s="20"/>
      <c r="I577">
        <f>SUMIFS('总明细 源文件后台下'!G:G,'总明细 源文件后台下'!E:E,E577,'总明细 源文件后台下'!C:C,"Order")</f>
        <v>0</v>
      </c>
      <c r="J577">
        <f>SUMIFS('总明细 源文件后台下'!M:M,'总明细 源文件后台下'!E:E,E577,'总明细 源文件后台下'!C:C,"Order")</f>
        <v>0</v>
      </c>
      <c r="K577">
        <f>SUMIFS('总明细 源文件后台下'!N:N,'总明细 源文件后台下'!E:E,E577,'总明细 源文件后台下'!C:C,"Order")</f>
        <v>0</v>
      </c>
      <c r="L577">
        <f>SUMIFS('总明细 源文件后台下'!O:O,'总明细 源文件后台下'!E:E,E577,'总明细 源文件后台下'!C:C,"Order")</f>
        <v>0</v>
      </c>
      <c r="M577">
        <f>SUMIFS('总明细 源文件后台下'!P:P,'总明细 源文件后台下'!E:E,E577,'总明细 源文件后台下'!C:C,"Order")</f>
        <v>0</v>
      </c>
      <c r="N577">
        <f>SUMIFS('总明细 源文件后台下'!Q:Q,'总明细 源文件后台下'!E:E,E577,'总明细 源文件后台下'!C:C,"Order")</f>
        <v>0</v>
      </c>
      <c r="O577">
        <f>SUMIFS('总明细 源文件后台下'!R:R,'总明细 源文件后台下'!E:E,E577,'总明细 源文件后台下'!C:C,"Order")</f>
        <v>0</v>
      </c>
      <c r="P577">
        <f>SUMIFS('总明细 源文件后台下'!S:S,'总明细 源文件后台下'!E:E,E577,'总明细 源文件后台下'!C:C,"Order")</f>
        <v>0</v>
      </c>
      <c r="Q577">
        <f>SUMIFS('总明细 源文件后台下'!T:T,'总明细 源文件后台下'!E:E,E577,'总明细 源文件后台下'!C:C,"Order")</f>
        <v>0</v>
      </c>
      <c r="R577">
        <f>SUMIFS('总明细 源文件后台下'!U:U,'总明细 源文件后台下'!E:E,E577,'总明细 源文件后台下'!C:C,"Order")</f>
        <v>0</v>
      </c>
      <c r="S577">
        <f>SUMIFS('总明细 源文件后台下'!V:V,'总明细 源文件后台下'!E:E,E577,'总明细 源文件后台下'!C:C,"Order")</f>
        <v>0</v>
      </c>
      <c r="T577">
        <f>SUMIFS('总明细 源文件后台下'!W:W,'总明细 源文件后台下'!E:E,E577,'总明细 源文件后台下'!C:C,"Order")</f>
        <v>0</v>
      </c>
      <c r="U577">
        <f>SUMIFS('总明细 源文件后台下'!G:G,'总明细 源文件后台下'!E:E,E577,'总明细 源文件后台下'!C:C,"Refund")</f>
        <v>0</v>
      </c>
      <c r="V577">
        <f>SUMIFS('总明细 源文件后台下'!M:M,'总明细 源文件后台下'!E:E,E577,'总明细 源文件后台下'!C:C,"Refund")</f>
        <v>0</v>
      </c>
      <c r="W577">
        <f>SUMIFS('总明细 源文件后台下'!N:N,'总明细 源文件后台下'!E:E,E577,'总明细 源文件后台下'!C:C,"Refund")</f>
        <v>0</v>
      </c>
      <c r="X577">
        <f>SUMIFS('总明细 源文件后台下'!O:O,'总明细 源文件后台下'!E:E,E577,'总明细 源文件后台下'!C:C,"Refund")</f>
        <v>0</v>
      </c>
      <c r="Y577">
        <f>SUMIFS('总明细 源文件后台下'!P:P,'总明细 源文件后台下'!E:E,E577,'总明细 源文件后台下'!C:C,"Refund")</f>
        <v>0</v>
      </c>
      <c r="Z577">
        <f>SUMIFS('总明细 源文件后台下'!Q:Q,'总明细 源文件后台下'!E:E,E577,'总明细 源文件后台下'!C:C,"Refund")</f>
        <v>0</v>
      </c>
      <c r="AA577">
        <f>SUMIFS('总明细 源文件后台下'!R:R,'总明细 源文件后台下'!E:E,E577,'总明细 源文件后台下'!C:C,"Refund")</f>
        <v>0</v>
      </c>
      <c r="AB577">
        <f>SUMIFS('总明细 源文件后台下'!S:S,'总明细 源文件后台下'!E:E,E577,'总明细 源文件后台下'!C:C,"Refund")</f>
        <v>0</v>
      </c>
      <c r="AC577">
        <f>SUMIFS('总明细 源文件后台下'!T:T,'总明细 源文件后台下'!E:E,E577,'总明细 源文件后台下'!C:C,"Refund")</f>
        <v>0</v>
      </c>
      <c r="AD577">
        <f>SUMIFS('总明细 源文件后台下'!U:U,'总明细 源文件后台下'!E:E,E577,'总明细 源文件后台下'!C:C,"Refund")</f>
        <v>0</v>
      </c>
      <c r="AE577">
        <f>SUMIFS('总明细 源文件后台下'!V:V,'总明细 源文件后台下'!E:E,E577,'总明细 源文件后台下'!C:C,"Refund")</f>
        <v>0</v>
      </c>
      <c r="AF577">
        <f>SUMIFS('总明细 源文件后台下'!W:W,'总明细 源文件后台下'!E:E,E577,'总明细 源文件后台下'!C:C,"Refund")</f>
        <v>0</v>
      </c>
      <c r="AK577">
        <f>(SUMIF('广告费 源文件后台下'!G:G,E577,'广告费 源文件后台下'!M:M))*-1</f>
        <v>0</v>
      </c>
      <c r="AL577">
        <f>SUMIFS('总明细 源文件后台下'!W:W,'总明细 源文件后台下'!E:E,E577,'总明细 源文件后台下'!C:C,"Adjustment",'总明细 源文件后台下'!F:F,"FBA Inventory Reimbursement - Customer Return")</f>
        <v>0</v>
      </c>
      <c r="AM577">
        <f>SUMIFS('总明细 源文件后台下'!W:W,'总明细 源文件后台下'!E:E,E577,'总明细 源文件后台下'!C:C,"Adjustment",'总明细 源文件后台下'!F:F,"FBA Inventory Reimbursement - Damaged:Warehouse")</f>
        <v>0</v>
      </c>
      <c r="AN577">
        <f>SUMIFS('总明细 源文件后台下'!W:W,'总明细 源文件后台下'!E:E,E577,'总明细 源文件后台下'!C:C,"Adjustment",'总明细 源文件后台下'!F:F,"FBA Inventory Reimbursement - Customer Service Issue")</f>
        <v>0</v>
      </c>
      <c r="AO577">
        <f>SUMIFS('总明细 源文件后台下'!W:W,'总明细 源文件后台下'!E:E,E577,'总明细 源文件后台下'!C:C,"Adjustment",'总明细 源文件后台下'!F:F,"FBA Inventory Reimbursement - Fee Correction")</f>
        <v>0</v>
      </c>
      <c r="AP577">
        <f>SUMIFS('总明细 源文件后台下'!W:W,'总明细 源文件后台下'!E:E,E577,'总明细 源文件后台下'!C:C,"Adjustment",'总明细 源文件后台下'!F:F,"FBA Inventory Reimbursement - General Adjustment")</f>
        <v>0</v>
      </c>
      <c r="AQ577">
        <f>SUMIFS('总明细 源文件后台下'!W:W,'总明细 源文件后台下'!E:E,E577,'总明细 源文件后台下'!C:C,"Adjustment",'总明细 源文件后台下'!F:F,"FBA Inventory Reimbursement - Lost:Inbound")</f>
        <v>0</v>
      </c>
      <c r="AR577">
        <f>SUMIFS('总明细 源文件后台下'!W:W,'总明细 源文件后台下'!E:E,E577,'总明细 源文件后台下'!C:C,"Adjustment",'总明细 源文件后台下'!F:F,"FBA Inventory Reimbursement - Lost:Warehouse")</f>
        <v>0</v>
      </c>
      <c r="AS577">
        <f>SUMIFS('总明细 源文件后台下'!W:W,'总明细 源文件后台下'!E:E,E577,'总明细 源文件后台下'!C:C,"Adjustment",'总明细 源文件后台下'!F:F,"Non-subscription Fee Adjustment")</f>
        <v>0</v>
      </c>
      <c r="AT577">
        <f>SUMIFS('总明细 源文件后台下'!W:W,'总明细 源文件后台下'!E:E,E577,'总明细 源文件后台下'!C:C,"Adjustment",'总明细 源文件后台下'!F:F,"FBA Inventory Placement Service Fee")</f>
        <v>0</v>
      </c>
      <c r="AV577">
        <f>SUMIF('FBA Customer Return Per Unit Fe'!B:B,E577,'FBA Customer Return Per Unit Fe'!C:C)</f>
        <v>0</v>
      </c>
      <c r="AX577">
        <f>(SUMIF('仓储费 源文件后台下'!C:C,E577,'仓储费 源文件后台下'!V:V))*-1</f>
        <v>0</v>
      </c>
      <c r="AZ577">
        <f>SUMIF('Disposal Fee销毁费用-160.95'!B:B,E577,'Disposal Fee销毁费用-160.95'!D:D)*-1</f>
        <v>-0.75</v>
      </c>
      <c r="BC577">
        <f>IFERROR(VLOOKUP(F577,'优惠券-86.4'!F:I,4,0),0)</f>
        <v>0</v>
      </c>
      <c r="BD577">
        <f>IFERROR(VLOOKUP(F577,'早评-120'!E:H,4,0),0)</f>
        <v>0</v>
      </c>
      <c r="BF577">
        <f t="shared" si="64"/>
        <v>-0.75</v>
      </c>
      <c r="BG577">
        <f t="shared" si="65"/>
        <v>0</v>
      </c>
      <c r="BH577">
        <f t="shared" si="66"/>
        <v>-4.875</v>
      </c>
      <c r="BQ577" s="45">
        <f t="shared" si="67"/>
        <v>-4.875</v>
      </c>
      <c r="BR577">
        <f>SUMIFS('9月销毁明细'!D:D,'9月销毁明细'!A:A,E577,'9月销毁明细'!H:H,"Sellable")</f>
        <v>0</v>
      </c>
      <c r="BS577">
        <f>SUMIFS('9月销毁明细'!G:G,'9月销毁明细'!A:A,E577,'9月销毁明细'!H:H,"Sellable")</f>
        <v>0</v>
      </c>
      <c r="BT577">
        <f>SUMIFS('9月销毁明细'!D:D,'9月销毁明细'!A:A,E577,'9月销毁明细'!H:H,"Unsellable")</f>
        <v>0</v>
      </c>
      <c r="BU577">
        <f>SUMIFS('9月销毁明细'!G:G,'9月销毁明细'!A:A,E577,'9月销毁明细'!H:H,"Unsellable")</f>
        <v>0</v>
      </c>
      <c r="BW577">
        <f>IFERROR(I577*VLOOKUP(F577,'9.3成本表'!C:L,10,0),0)</f>
        <v>0</v>
      </c>
      <c r="BX577">
        <f t="shared" si="68"/>
        <v>0</v>
      </c>
      <c r="CC577" s="45">
        <f t="shared" si="69"/>
        <v>-4.875</v>
      </c>
      <c r="CD577" s="45">
        <f t="shared" si="70"/>
        <v>0</v>
      </c>
      <c r="CE577" s="45">
        <f t="shared" si="71"/>
        <v>0</v>
      </c>
    </row>
    <row r="578" spans="4:83" x14ac:dyDescent="0.25">
      <c r="D578" s="20" t="s">
        <v>1265</v>
      </c>
      <c r="E578" s="20" t="s">
        <v>1266</v>
      </c>
      <c r="F578" s="20">
        <v>4614</v>
      </c>
      <c r="G578">
        <v>572</v>
      </c>
      <c r="H578" s="20"/>
      <c r="I578">
        <f>SUMIFS('总明细 源文件后台下'!G:G,'总明细 源文件后台下'!E:E,E578,'总明细 源文件后台下'!C:C,"Order")</f>
        <v>0</v>
      </c>
      <c r="J578">
        <f>SUMIFS('总明细 源文件后台下'!M:M,'总明细 源文件后台下'!E:E,E578,'总明细 源文件后台下'!C:C,"Order")</f>
        <v>0</v>
      </c>
      <c r="K578">
        <f>SUMIFS('总明细 源文件后台下'!N:N,'总明细 源文件后台下'!E:E,E578,'总明细 源文件后台下'!C:C,"Order")</f>
        <v>0</v>
      </c>
      <c r="L578">
        <f>SUMIFS('总明细 源文件后台下'!O:O,'总明细 源文件后台下'!E:E,E578,'总明细 源文件后台下'!C:C,"Order")</f>
        <v>0</v>
      </c>
      <c r="M578">
        <f>SUMIFS('总明细 源文件后台下'!P:P,'总明细 源文件后台下'!E:E,E578,'总明细 源文件后台下'!C:C,"Order")</f>
        <v>0</v>
      </c>
      <c r="N578">
        <f>SUMIFS('总明细 源文件后台下'!Q:Q,'总明细 源文件后台下'!E:E,E578,'总明细 源文件后台下'!C:C,"Order")</f>
        <v>0</v>
      </c>
      <c r="O578">
        <f>SUMIFS('总明细 源文件后台下'!R:R,'总明细 源文件后台下'!E:E,E578,'总明细 源文件后台下'!C:C,"Order")</f>
        <v>0</v>
      </c>
      <c r="P578">
        <f>SUMIFS('总明细 源文件后台下'!S:S,'总明细 源文件后台下'!E:E,E578,'总明细 源文件后台下'!C:C,"Order")</f>
        <v>0</v>
      </c>
      <c r="Q578">
        <f>SUMIFS('总明细 源文件后台下'!T:T,'总明细 源文件后台下'!E:E,E578,'总明细 源文件后台下'!C:C,"Order")</f>
        <v>0</v>
      </c>
      <c r="R578">
        <f>SUMIFS('总明细 源文件后台下'!U:U,'总明细 源文件后台下'!E:E,E578,'总明细 源文件后台下'!C:C,"Order")</f>
        <v>0</v>
      </c>
      <c r="S578">
        <f>SUMIFS('总明细 源文件后台下'!V:V,'总明细 源文件后台下'!E:E,E578,'总明细 源文件后台下'!C:C,"Order")</f>
        <v>0</v>
      </c>
      <c r="T578">
        <f>SUMIFS('总明细 源文件后台下'!W:W,'总明细 源文件后台下'!E:E,E578,'总明细 源文件后台下'!C:C,"Order")</f>
        <v>0</v>
      </c>
      <c r="U578">
        <f>SUMIFS('总明细 源文件后台下'!G:G,'总明细 源文件后台下'!E:E,E578,'总明细 源文件后台下'!C:C,"Refund")</f>
        <v>0</v>
      </c>
      <c r="V578">
        <f>SUMIFS('总明细 源文件后台下'!M:M,'总明细 源文件后台下'!E:E,E578,'总明细 源文件后台下'!C:C,"Refund")</f>
        <v>0</v>
      </c>
      <c r="W578">
        <f>SUMIFS('总明细 源文件后台下'!N:N,'总明细 源文件后台下'!E:E,E578,'总明细 源文件后台下'!C:C,"Refund")</f>
        <v>0</v>
      </c>
      <c r="X578">
        <f>SUMIFS('总明细 源文件后台下'!O:O,'总明细 源文件后台下'!E:E,E578,'总明细 源文件后台下'!C:C,"Refund")</f>
        <v>0</v>
      </c>
      <c r="Y578">
        <f>SUMIFS('总明细 源文件后台下'!P:P,'总明细 源文件后台下'!E:E,E578,'总明细 源文件后台下'!C:C,"Refund")</f>
        <v>0</v>
      </c>
      <c r="Z578">
        <f>SUMIFS('总明细 源文件后台下'!Q:Q,'总明细 源文件后台下'!E:E,E578,'总明细 源文件后台下'!C:C,"Refund")</f>
        <v>0</v>
      </c>
      <c r="AA578">
        <f>SUMIFS('总明细 源文件后台下'!R:R,'总明细 源文件后台下'!E:E,E578,'总明细 源文件后台下'!C:C,"Refund")</f>
        <v>0</v>
      </c>
      <c r="AB578">
        <f>SUMIFS('总明细 源文件后台下'!S:S,'总明细 源文件后台下'!E:E,E578,'总明细 源文件后台下'!C:C,"Refund")</f>
        <v>0</v>
      </c>
      <c r="AC578">
        <f>SUMIFS('总明细 源文件后台下'!T:T,'总明细 源文件后台下'!E:E,E578,'总明细 源文件后台下'!C:C,"Refund")</f>
        <v>0</v>
      </c>
      <c r="AD578">
        <f>SUMIFS('总明细 源文件后台下'!U:U,'总明细 源文件后台下'!E:E,E578,'总明细 源文件后台下'!C:C,"Refund")</f>
        <v>0</v>
      </c>
      <c r="AE578">
        <f>SUMIFS('总明细 源文件后台下'!V:V,'总明细 源文件后台下'!E:E,E578,'总明细 源文件后台下'!C:C,"Refund")</f>
        <v>0</v>
      </c>
      <c r="AF578">
        <f>SUMIFS('总明细 源文件后台下'!W:W,'总明细 源文件后台下'!E:E,E578,'总明细 源文件后台下'!C:C,"Refund")</f>
        <v>0</v>
      </c>
      <c r="AK578">
        <f>(SUMIF('广告费 源文件后台下'!G:G,E578,'广告费 源文件后台下'!M:M))*-1</f>
        <v>0</v>
      </c>
      <c r="AL578">
        <f>SUMIFS('总明细 源文件后台下'!W:W,'总明细 源文件后台下'!E:E,E578,'总明细 源文件后台下'!C:C,"Adjustment",'总明细 源文件后台下'!F:F,"FBA Inventory Reimbursement - Customer Return")</f>
        <v>0</v>
      </c>
      <c r="AM578">
        <f>SUMIFS('总明细 源文件后台下'!W:W,'总明细 源文件后台下'!E:E,E578,'总明细 源文件后台下'!C:C,"Adjustment",'总明细 源文件后台下'!F:F,"FBA Inventory Reimbursement - Damaged:Warehouse")</f>
        <v>0</v>
      </c>
      <c r="AN578">
        <f>SUMIFS('总明细 源文件后台下'!W:W,'总明细 源文件后台下'!E:E,E578,'总明细 源文件后台下'!C:C,"Adjustment",'总明细 源文件后台下'!F:F,"FBA Inventory Reimbursement - Customer Service Issue")</f>
        <v>0</v>
      </c>
      <c r="AO578">
        <f>SUMIFS('总明细 源文件后台下'!W:W,'总明细 源文件后台下'!E:E,E578,'总明细 源文件后台下'!C:C,"Adjustment",'总明细 源文件后台下'!F:F,"FBA Inventory Reimbursement - Fee Correction")</f>
        <v>0</v>
      </c>
      <c r="AP578">
        <f>SUMIFS('总明细 源文件后台下'!W:W,'总明细 源文件后台下'!E:E,E578,'总明细 源文件后台下'!C:C,"Adjustment",'总明细 源文件后台下'!F:F,"FBA Inventory Reimbursement - General Adjustment")</f>
        <v>0</v>
      </c>
      <c r="AQ578">
        <f>SUMIFS('总明细 源文件后台下'!W:W,'总明细 源文件后台下'!E:E,E578,'总明细 源文件后台下'!C:C,"Adjustment",'总明细 源文件后台下'!F:F,"FBA Inventory Reimbursement - Lost:Inbound")</f>
        <v>0</v>
      </c>
      <c r="AR578">
        <f>SUMIFS('总明细 源文件后台下'!W:W,'总明细 源文件后台下'!E:E,E578,'总明细 源文件后台下'!C:C,"Adjustment",'总明细 源文件后台下'!F:F,"FBA Inventory Reimbursement - Lost:Warehouse")</f>
        <v>0</v>
      </c>
      <c r="AS578">
        <f>SUMIFS('总明细 源文件后台下'!W:W,'总明细 源文件后台下'!E:E,E578,'总明细 源文件后台下'!C:C,"Adjustment",'总明细 源文件后台下'!F:F,"Non-subscription Fee Adjustment")</f>
        <v>0</v>
      </c>
      <c r="AT578">
        <f>SUMIFS('总明细 源文件后台下'!W:W,'总明细 源文件后台下'!E:E,E578,'总明细 源文件后台下'!C:C,"Adjustment",'总明细 源文件后台下'!F:F,"FBA Inventory Placement Service Fee")</f>
        <v>0</v>
      </c>
      <c r="AV578">
        <f>SUMIF('FBA Customer Return Per Unit Fe'!B:B,E578,'FBA Customer Return Per Unit Fe'!C:C)</f>
        <v>0</v>
      </c>
      <c r="AX578">
        <f>(SUMIF('仓储费 源文件后台下'!C:C,E578,'仓储费 源文件后台下'!V:V))*-1</f>
        <v>-0.33210000000000001</v>
      </c>
      <c r="AZ578">
        <f>SUMIF('Disposal Fee销毁费用-160.95'!B:B,E578,'Disposal Fee销毁费用-160.95'!D:D)*-1</f>
        <v>-0.75</v>
      </c>
      <c r="BC578">
        <f>IFERROR(VLOOKUP(F578,'优惠券-86.4'!F:I,4,0),0)</f>
        <v>0</v>
      </c>
      <c r="BD578">
        <f>IFERROR(VLOOKUP(F578,'早评-120'!E:H,4,0),0)</f>
        <v>0</v>
      </c>
      <c r="BF578">
        <f t="shared" si="64"/>
        <v>-1.0821000000000001</v>
      </c>
      <c r="BG578">
        <f t="shared" si="65"/>
        <v>0</v>
      </c>
      <c r="BH578">
        <f t="shared" si="66"/>
        <v>-7.0336500000000006</v>
      </c>
      <c r="BQ578" s="45">
        <f t="shared" si="67"/>
        <v>-7.0336500000000006</v>
      </c>
      <c r="BR578">
        <f>SUMIFS('9月销毁明细'!D:D,'9月销毁明细'!A:A,E578,'9月销毁明细'!H:H,"Sellable")</f>
        <v>0</v>
      </c>
      <c r="BS578">
        <f>SUMIFS('9月销毁明细'!G:G,'9月销毁明细'!A:A,E578,'9月销毁明细'!H:H,"Sellable")</f>
        <v>0</v>
      </c>
      <c r="BT578">
        <f>SUMIFS('9月销毁明细'!D:D,'9月销毁明细'!A:A,E578,'9月销毁明细'!H:H,"Unsellable")</f>
        <v>0</v>
      </c>
      <c r="BU578">
        <f>SUMIFS('9月销毁明细'!G:G,'9月销毁明细'!A:A,E578,'9月销毁明细'!H:H,"Unsellable")</f>
        <v>0</v>
      </c>
      <c r="BW578">
        <f>IFERROR(I578*VLOOKUP(F578,'9.3成本表'!C:L,10,0),0)</f>
        <v>0</v>
      </c>
      <c r="BX578">
        <f t="shared" si="68"/>
        <v>0</v>
      </c>
      <c r="CC578" s="45">
        <f t="shared" si="69"/>
        <v>-7.0336500000000006</v>
      </c>
      <c r="CD578" s="45">
        <f t="shared" si="70"/>
        <v>0</v>
      </c>
      <c r="CE578" s="45">
        <f t="shared" si="71"/>
        <v>0</v>
      </c>
    </row>
    <row r="579" spans="4:83" x14ac:dyDescent="0.25">
      <c r="D579" s="20" t="s">
        <v>1267</v>
      </c>
      <c r="E579" s="20" t="s">
        <v>1268</v>
      </c>
      <c r="F579" s="20">
        <v>4614</v>
      </c>
      <c r="G579">
        <v>573</v>
      </c>
      <c r="H579" s="20"/>
      <c r="I579">
        <f>SUMIFS('总明细 源文件后台下'!G:G,'总明细 源文件后台下'!E:E,E579,'总明细 源文件后台下'!C:C,"Order")</f>
        <v>0</v>
      </c>
      <c r="J579">
        <f>SUMIFS('总明细 源文件后台下'!M:M,'总明细 源文件后台下'!E:E,E579,'总明细 源文件后台下'!C:C,"Order")</f>
        <v>0</v>
      </c>
      <c r="K579">
        <f>SUMIFS('总明细 源文件后台下'!N:N,'总明细 源文件后台下'!E:E,E579,'总明细 源文件后台下'!C:C,"Order")</f>
        <v>0</v>
      </c>
      <c r="L579">
        <f>SUMIFS('总明细 源文件后台下'!O:O,'总明细 源文件后台下'!E:E,E579,'总明细 源文件后台下'!C:C,"Order")</f>
        <v>0</v>
      </c>
      <c r="M579">
        <f>SUMIFS('总明细 源文件后台下'!P:P,'总明细 源文件后台下'!E:E,E579,'总明细 源文件后台下'!C:C,"Order")</f>
        <v>0</v>
      </c>
      <c r="N579">
        <f>SUMIFS('总明细 源文件后台下'!Q:Q,'总明细 源文件后台下'!E:E,E579,'总明细 源文件后台下'!C:C,"Order")</f>
        <v>0</v>
      </c>
      <c r="O579">
        <f>SUMIFS('总明细 源文件后台下'!R:R,'总明细 源文件后台下'!E:E,E579,'总明细 源文件后台下'!C:C,"Order")</f>
        <v>0</v>
      </c>
      <c r="P579">
        <f>SUMIFS('总明细 源文件后台下'!S:S,'总明细 源文件后台下'!E:E,E579,'总明细 源文件后台下'!C:C,"Order")</f>
        <v>0</v>
      </c>
      <c r="Q579">
        <f>SUMIFS('总明细 源文件后台下'!T:T,'总明细 源文件后台下'!E:E,E579,'总明细 源文件后台下'!C:C,"Order")</f>
        <v>0</v>
      </c>
      <c r="R579">
        <f>SUMIFS('总明细 源文件后台下'!U:U,'总明细 源文件后台下'!E:E,E579,'总明细 源文件后台下'!C:C,"Order")</f>
        <v>0</v>
      </c>
      <c r="S579">
        <f>SUMIFS('总明细 源文件后台下'!V:V,'总明细 源文件后台下'!E:E,E579,'总明细 源文件后台下'!C:C,"Order")</f>
        <v>0</v>
      </c>
      <c r="T579">
        <f>SUMIFS('总明细 源文件后台下'!W:W,'总明细 源文件后台下'!E:E,E579,'总明细 源文件后台下'!C:C,"Order")</f>
        <v>0</v>
      </c>
      <c r="U579">
        <f>SUMIFS('总明细 源文件后台下'!G:G,'总明细 源文件后台下'!E:E,E579,'总明细 源文件后台下'!C:C,"Refund")</f>
        <v>0</v>
      </c>
      <c r="V579">
        <f>SUMIFS('总明细 源文件后台下'!M:M,'总明细 源文件后台下'!E:E,E579,'总明细 源文件后台下'!C:C,"Refund")</f>
        <v>0</v>
      </c>
      <c r="W579">
        <f>SUMIFS('总明细 源文件后台下'!N:N,'总明细 源文件后台下'!E:E,E579,'总明细 源文件后台下'!C:C,"Refund")</f>
        <v>0</v>
      </c>
      <c r="X579">
        <f>SUMIFS('总明细 源文件后台下'!O:O,'总明细 源文件后台下'!E:E,E579,'总明细 源文件后台下'!C:C,"Refund")</f>
        <v>0</v>
      </c>
      <c r="Y579">
        <f>SUMIFS('总明细 源文件后台下'!P:P,'总明细 源文件后台下'!E:E,E579,'总明细 源文件后台下'!C:C,"Refund")</f>
        <v>0</v>
      </c>
      <c r="Z579">
        <f>SUMIFS('总明细 源文件后台下'!Q:Q,'总明细 源文件后台下'!E:E,E579,'总明细 源文件后台下'!C:C,"Refund")</f>
        <v>0</v>
      </c>
      <c r="AA579">
        <f>SUMIFS('总明细 源文件后台下'!R:R,'总明细 源文件后台下'!E:E,E579,'总明细 源文件后台下'!C:C,"Refund")</f>
        <v>0</v>
      </c>
      <c r="AB579">
        <f>SUMIFS('总明细 源文件后台下'!S:S,'总明细 源文件后台下'!E:E,E579,'总明细 源文件后台下'!C:C,"Refund")</f>
        <v>0</v>
      </c>
      <c r="AC579">
        <f>SUMIFS('总明细 源文件后台下'!T:T,'总明细 源文件后台下'!E:E,E579,'总明细 源文件后台下'!C:C,"Refund")</f>
        <v>0</v>
      </c>
      <c r="AD579">
        <f>SUMIFS('总明细 源文件后台下'!U:U,'总明细 源文件后台下'!E:E,E579,'总明细 源文件后台下'!C:C,"Refund")</f>
        <v>0</v>
      </c>
      <c r="AE579">
        <f>SUMIFS('总明细 源文件后台下'!V:V,'总明细 源文件后台下'!E:E,E579,'总明细 源文件后台下'!C:C,"Refund")</f>
        <v>0</v>
      </c>
      <c r="AF579">
        <f>SUMIFS('总明细 源文件后台下'!W:W,'总明细 源文件后台下'!E:E,E579,'总明细 源文件后台下'!C:C,"Refund")</f>
        <v>0</v>
      </c>
      <c r="AK579">
        <f>(SUMIF('广告费 源文件后台下'!G:G,E579,'广告费 源文件后台下'!M:M))*-1</f>
        <v>0</v>
      </c>
      <c r="AL579">
        <f>SUMIFS('总明细 源文件后台下'!W:W,'总明细 源文件后台下'!E:E,E579,'总明细 源文件后台下'!C:C,"Adjustment",'总明细 源文件后台下'!F:F,"FBA Inventory Reimbursement - Customer Return")</f>
        <v>0</v>
      </c>
      <c r="AM579">
        <f>SUMIFS('总明细 源文件后台下'!W:W,'总明细 源文件后台下'!E:E,E579,'总明细 源文件后台下'!C:C,"Adjustment",'总明细 源文件后台下'!F:F,"FBA Inventory Reimbursement - Damaged:Warehouse")</f>
        <v>0</v>
      </c>
      <c r="AN579">
        <f>SUMIFS('总明细 源文件后台下'!W:W,'总明细 源文件后台下'!E:E,E579,'总明细 源文件后台下'!C:C,"Adjustment",'总明细 源文件后台下'!F:F,"FBA Inventory Reimbursement - Customer Service Issue")</f>
        <v>0</v>
      </c>
      <c r="AO579">
        <f>SUMIFS('总明细 源文件后台下'!W:W,'总明细 源文件后台下'!E:E,E579,'总明细 源文件后台下'!C:C,"Adjustment",'总明细 源文件后台下'!F:F,"FBA Inventory Reimbursement - Fee Correction")</f>
        <v>0</v>
      </c>
      <c r="AP579">
        <f>SUMIFS('总明细 源文件后台下'!W:W,'总明细 源文件后台下'!E:E,E579,'总明细 源文件后台下'!C:C,"Adjustment",'总明细 源文件后台下'!F:F,"FBA Inventory Reimbursement - General Adjustment")</f>
        <v>0</v>
      </c>
      <c r="AQ579">
        <f>SUMIFS('总明细 源文件后台下'!W:W,'总明细 源文件后台下'!E:E,E579,'总明细 源文件后台下'!C:C,"Adjustment",'总明细 源文件后台下'!F:F,"FBA Inventory Reimbursement - Lost:Inbound")</f>
        <v>0</v>
      </c>
      <c r="AR579">
        <f>SUMIFS('总明细 源文件后台下'!W:W,'总明细 源文件后台下'!E:E,E579,'总明细 源文件后台下'!C:C,"Adjustment",'总明细 源文件后台下'!F:F,"FBA Inventory Reimbursement - Lost:Warehouse")</f>
        <v>0</v>
      </c>
      <c r="AS579">
        <f>SUMIFS('总明细 源文件后台下'!W:W,'总明细 源文件后台下'!E:E,E579,'总明细 源文件后台下'!C:C,"Adjustment",'总明细 源文件后台下'!F:F,"Non-subscription Fee Adjustment")</f>
        <v>0</v>
      </c>
      <c r="AT579">
        <f>SUMIFS('总明细 源文件后台下'!W:W,'总明细 源文件后台下'!E:E,E579,'总明细 源文件后台下'!C:C,"Adjustment",'总明细 源文件后台下'!F:F,"FBA Inventory Placement Service Fee")</f>
        <v>0</v>
      </c>
      <c r="AV579">
        <f>SUMIF('FBA Customer Return Per Unit Fe'!B:B,E579,'FBA Customer Return Per Unit Fe'!C:C)</f>
        <v>0</v>
      </c>
      <c r="AX579">
        <f>(SUMIF('仓储费 源文件后台下'!C:C,E579,'仓储费 源文件后台下'!V:V))*-1</f>
        <v>0</v>
      </c>
      <c r="AZ579">
        <f>SUMIF('Disposal Fee销毁费用-160.95'!B:B,E579,'Disposal Fee销毁费用-160.95'!D:D)*-1</f>
        <v>-0.75</v>
      </c>
      <c r="BC579">
        <f>IFERROR(VLOOKUP(F579,'优惠券-86.4'!F:I,4,0),0)</f>
        <v>0</v>
      </c>
      <c r="BD579">
        <f>IFERROR(VLOOKUP(F579,'早评-120'!E:H,4,0),0)</f>
        <v>0</v>
      </c>
      <c r="BF579">
        <f t="shared" si="64"/>
        <v>-0.75</v>
      </c>
      <c r="BG579">
        <f t="shared" si="65"/>
        <v>0</v>
      </c>
      <c r="BH579">
        <f t="shared" si="66"/>
        <v>-4.875</v>
      </c>
      <c r="BQ579" s="45">
        <f t="shared" si="67"/>
        <v>-4.875</v>
      </c>
      <c r="BR579">
        <f>SUMIFS('9月销毁明细'!D:D,'9月销毁明细'!A:A,E579,'9月销毁明细'!H:H,"Sellable")</f>
        <v>0</v>
      </c>
      <c r="BS579">
        <f>SUMIFS('9月销毁明细'!G:G,'9月销毁明细'!A:A,E579,'9月销毁明细'!H:H,"Sellable")</f>
        <v>0</v>
      </c>
      <c r="BT579">
        <f>SUMIFS('9月销毁明细'!D:D,'9月销毁明细'!A:A,E579,'9月销毁明细'!H:H,"Unsellable")</f>
        <v>0</v>
      </c>
      <c r="BU579">
        <f>SUMIFS('9月销毁明细'!G:G,'9月销毁明细'!A:A,E579,'9月销毁明细'!H:H,"Unsellable")</f>
        <v>0</v>
      </c>
      <c r="BW579">
        <f>IFERROR(I579*VLOOKUP(F579,'9.3成本表'!C:L,10,0),0)</f>
        <v>0</v>
      </c>
      <c r="BX579">
        <f t="shared" si="68"/>
        <v>0</v>
      </c>
      <c r="CC579" s="45">
        <f t="shared" si="69"/>
        <v>-4.875</v>
      </c>
      <c r="CD579" s="45">
        <f t="shared" si="70"/>
        <v>0</v>
      </c>
      <c r="CE579" s="45">
        <f t="shared" si="71"/>
        <v>0</v>
      </c>
    </row>
    <row r="580" spans="4:83" x14ac:dyDescent="0.25">
      <c r="D580" s="20" t="s">
        <v>1269</v>
      </c>
      <c r="E580" s="20" t="s">
        <v>1270</v>
      </c>
      <c r="F580" s="20">
        <v>4614</v>
      </c>
      <c r="G580">
        <v>574</v>
      </c>
      <c r="H580" s="20"/>
      <c r="I580">
        <f>SUMIFS('总明细 源文件后台下'!G:G,'总明细 源文件后台下'!E:E,E580,'总明细 源文件后台下'!C:C,"Order")</f>
        <v>0</v>
      </c>
      <c r="J580">
        <f>SUMIFS('总明细 源文件后台下'!M:M,'总明细 源文件后台下'!E:E,E580,'总明细 源文件后台下'!C:C,"Order")</f>
        <v>0</v>
      </c>
      <c r="K580">
        <f>SUMIFS('总明细 源文件后台下'!N:N,'总明细 源文件后台下'!E:E,E580,'总明细 源文件后台下'!C:C,"Order")</f>
        <v>0</v>
      </c>
      <c r="L580">
        <f>SUMIFS('总明细 源文件后台下'!O:O,'总明细 源文件后台下'!E:E,E580,'总明细 源文件后台下'!C:C,"Order")</f>
        <v>0</v>
      </c>
      <c r="M580">
        <f>SUMIFS('总明细 源文件后台下'!P:P,'总明细 源文件后台下'!E:E,E580,'总明细 源文件后台下'!C:C,"Order")</f>
        <v>0</v>
      </c>
      <c r="N580">
        <f>SUMIFS('总明细 源文件后台下'!Q:Q,'总明细 源文件后台下'!E:E,E580,'总明细 源文件后台下'!C:C,"Order")</f>
        <v>0</v>
      </c>
      <c r="O580">
        <f>SUMIFS('总明细 源文件后台下'!R:R,'总明细 源文件后台下'!E:E,E580,'总明细 源文件后台下'!C:C,"Order")</f>
        <v>0</v>
      </c>
      <c r="P580">
        <f>SUMIFS('总明细 源文件后台下'!S:S,'总明细 源文件后台下'!E:E,E580,'总明细 源文件后台下'!C:C,"Order")</f>
        <v>0</v>
      </c>
      <c r="Q580">
        <f>SUMIFS('总明细 源文件后台下'!T:T,'总明细 源文件后台下'!E:E,E580,'总明细 源文件后台下'!C:C,"Order")</f>
        <v>0</v>
      </c>
      <c r="R580">
        <f>SUMIFS('总明细 源文件后台下'!U:U,'总明细 源文件后台下'!E:E,E580,'总明细 源文件后台下'!C:C,"Order")</f>
        <v>0</v>
      </c>
      <c r="S580">
        <f>SUMIFS('总明细 源文件后台下'!V:V,'总明细 源文件后台下'!E:E,E580,'总明细 源文件后台下'!C:C,"Order")</f>
        <v>0</v>
      </c>
      <c r="T580">
        <f>SUMIFS('总明细 源文件后台下'!W:W,'总明细 源文件后台下'!E:E,E580,'总明细 源文件后台下'!C:C,"Order")</f>
        <v>0</v>
      </c>
      <c r="U580">
        <f>SUMIFS('总明细 源文件后台下'!G:G,'总明细 源文件后台下'!E:E,E580,'总明细 源文件后台下'!C:C,"Refund")</f>
        <v>0</v>
      </c>
      <c r="V580">
        <f>SUMIFS('总明细 源文件后台下'!M:M,'总明细 源文件后台下'!E:E,E580,'总明细 源文件后台下'!C:C,"Refund")</f>
        <v>0</v>
      </c>
      <c r="W580">
        <f>SUMIFS('总明细 源文件后台下'!N:N,'总明细 源文件后台下'!E:E,E580,'总明细 源文件后台下'!C:C,"Refund")</f>
        <v>0</v>
      </c>
      <c r="X580">
        <f>SUMIFS('总明细 源文件后台下'!O:O,'总明细 源文件后台下'!E:E,E580,'总明细 源文件后台下'!C:C,"Refund")</f>
        <v>0</v>
      </c>
      <c r="Y580">
        <f>SUMIFS('总明细 源文件后台下'!P:P,'总明细 源文件后台下'!E:E,E580,'总明细 源文件后台下'!C:C,"Refund")</f>
        <v>0</v>
      </c>
      <c r="Z580">
        <f>SUMIFS('总明细 源文件后台下'!Q:Q,'总明细 源文件后台下'!E:E,E580,'总明细 源文件后台下'!C:C,"Refund")</f>
        <v>0</v>
      </c>
      <c r="AA580">
        <f>SUMIFS('总明细 源文件后台下'!R:R,'总明细 源文件后台下'!E:E,E580,'总明细 源文件后台下'!C:C,"Refund")</f>
        <v>0</v>
      </c>
      <c r="AB580">
        <f>SUMIFS('总明细 源文件后台下'!S:S,'总明细 源文件后台下'!E:E,E580,'总明细 源文件后台下'!C:C,"Refund")</f>
        <v>0</v>
      </c>
      <c r="AC580">
        <f>SUMIFS('总明细 源文件后台下'!T:T,'总明细 源文件后台下'!E:E,E580,'总明细 源文件后台下'!C:C,"Refund")</f>
        <v>0</v>
      </c>
      <c r="AD580">
        <f>SUMIFS('总明细 源文件后台下'!U:U,'总明细 源文件后台下'!E:E,E580,'总明细 源文件后台下'!C:C,"Refund")</f>
        <v>0</v>
      </c>
      <c r="AE580">
        <f>SUMIFS('总明细 源文件后台下'!V:V,'总明细 源文件后台下'!E:E,E580,'总明细 源文件后台下'!C:C,"Refund")</f>
        <v>0</v>
      </c>
      <c r="AF580">
        <f>SUMIFS('总明细 源文件后台下'!W:W,'总明细 源文件后台下'!E:E,E580,'总明细 源文件后台下'!C:C,"Refund")</f>
        <v>0</v>
      </c>
      <c r="AK580">
        <f>(SUMIF('广告费 源文件后台下'!G:G,E580,'广告费 源文件后台下'!M:M))*-1</f>
        <v>0</v>
      </c>
      <c r="AL580">
        <f>SUMIFS('总明细 源文件后台下'!W:W,'总明细 源文件后台下'!E:E,E580,'总明细 源文件后台下'!C:C,"Adjustment",'总明细 源文件后台下'!F:F,"FBA Inventory Reimbursement - Customer Return")</f>
        <v>0</v>
      </c>
      <c r="AM580">
        <f>SUMIFS('总明细 源文件后台下'!W:W,'总明细 源文件后台下'!E:E,E580,'总明细 源文件后台下'!C:C,"Adjustment",'总明细 源文件后台下'!F:F,"FBA Inventory Reimbursement - Damaged:Warehouse")</f>
        <v>0</v>
      </c>
      <c r="AN580">
        <f>SUMIFS('总明细 源文件后台下'!W:W,'总明细 源文件后台下'!E:E,E580,'总明细 源文件后台下'!C:C,"Adjustment",'总明细 源文件后台下'!F:F,"FBA Inventory Reimbursement - Customer Service Issue")</f>
        <v>0</v>
      </c>
      <c r="AO580">
        <f>SUMIFS('总明细 源文件后台下'!W:W,'总明细 源文件后台下'!E:E,E580,'总明细 源文件后台下'!C:C,"Adjustment",'总明细 源文件后台下'!F:F,"FBA Inventory Reimbursement - Fee Correction")</f>
        <v>0</v>
      </c>
      <c r="AP580">
        <f>SUMIFS('总明细 源文件后台下'!W:W,'总明细 源文件后台下'!E:E,E580,'总明细 源文件后台下'!C:C,"Adjustment",'总明细 源文件后台下'!F:F,"FBA Inventory Reimbursement - General Adjustment")</f>
        <v>0</v>
      </c>
      <c r="AQ580">
        <f>SUMIFS('总明细 源文件后台下'!W:W,'总明细 源文件后台下'!E:E,E580,'总明细 源文件后台下'!C:C,"Adjustment",'总明细 源文件后台下'!F:F,"FBA Inventory Reimbursement - Lost:Inbound")</f>
        <v>0</v>
      </c>
      <c r="AR580">
        <f>SUMIFS('总明细 源文件后台下'!W:W,'总明细 源文件后台下'!E:E,E580,'总明细 源文件后台下'!C:C,"Adjustment",'总明细 源文件后台下'!F:F,"FBA Inventory Reimbursement - Lost:Warehouse")</f>
        <v>0</v>
      </c>
      <c r="AS580">
        <f>SUMIFS('总明细 源文件后台下'!W:W,'总明细 源文件后台下'!E:E,E580,'总明细 源文件后台下'!C:C,"Adjustment",'总明细 源文件后台下'!F:F,"Non-subscription Fee Adjustment")</f>
        <v>0</v>
      </c>
      <c r="AT580">
        <f>SUMIFS('总明细 源文件后台下'!W:W,'总明细 源文件后台下'!E:E,E580,'总明细 源文件后台下'!C:C,"Adjustment",'总明细 源文件后台下'!F:F,"FBA Inventory Placement Service Fee")</f>
        <v>0</v>
      </c>
      <c r="AV580">
        <f>SUMIF('FBA Customer Return Per Unit Fe'!B:B,E580,'FBA Customer Return Per Unit Fe'!C:C)</f>
        <v>0</v>
      </c>
      <c r="AX580">
        <f>(SUMIF('仓储费 源文件后台下'!C:C,E580,'仓储费 源文件后台下'!V:V))*-1</f>
        <v>-6.6400000000000001E-2</v>
      </c>
      <c r="AZ580">
        <f>SUMIF('Disposal Fee销毁费用-160.95'!B:B,E580,'Disposal Fee销毁费用-160.95'!D:D)*-1</f>
        <v>-0.75</v>
      </c>
      <c r="BC580">
        <f>IFERROR(VLOOKUP(F580,'优惠券-86.4'!F:I,4,0),0)</f>
        <v>0</v>
      </c>
      <c r="BD580">
        <f>IFERROR(VLOOKUP(F580,'早评-120'!E:H,4,0),0)</f>
        <v>0</v>
      </c>
      <c r="BF580">
        <f t="shared" si="64"/>
        <v>-0.81640000000000001</v>
      </c>
      <c r="BG580">
        <f t="shared" si="65"/>
        <v>0</v>
      </c>
      <c r="BH580">
        <f t="shared" si="66"/>
        <v>-5.3066000000000004</v>
      </c>
      <c r="BQ580" s="45">
        <f t="shared" si="67"/>
        <v>-5.3066000000000004</v>
      </c>
      <c r="BR580">
        <f>SUMIFS('9月销毁明细'!D:D,'9月销毁明细'!A:A,E580,'9月销毁明细'!H:H,"Sellable")</f>
        <v>0</v>
      </c>
      <c r="BS580">
        <f>SUMIFS('9月销毁明细'!G:G,'9月销毁明细'!A:A,E580,'9月销毁明细'!H:H,"Sellable")</f>
        <v>0</v>
      </c>
      <c r="BT580">
        <f>SUMIFS('9月销毁明细'!D:D,'9月销毁明细'!A:A,E580,'9月销毁明细'!H:H,"Unsellable")</f>
        <v>0</v>
      </c>
      <c r="BU580">
        <f>SUMIFS('9月销毁明细'!G:G,'9月销毁明细'!A:A,E580,'9月销毁明细'!H:H,"Unsellable")</f>
        <v>0</v>
      </c>
      <c r="BW580">
        <f>IFERROR(I580*VLOOKUP(F580,'9.3成本表'!C:L,10,0),0)</f>
        <v>0</v>
      </c>
      <c r="BX580">
        <f t="shared" si="68"/>
        <v>0</v>
      </c>
      <c r="CC580" s="45">
        <f t="shared" si="69"/>
        <v>-5.3066000000000004</v>
      </c>
      <c r="CD580" s="45">
        <f t="shared" si="70"/>
        <v>0</v>
      </c>
      <c r="CE580" s="45">
        <f t="shared" si="71"/>
        <v>0</v>
      </c>
    </row>
    <row r="581" spans="4:83" x14ac:dyDescent="0.25">
      <c r="D581" s="20" t="s">
        <v>1271</v>
      </c>
      <c r="E581" s="20" t="s">
        <v>1272</v>
      </c>
      <c r="F581" s="20">
        <v>4614</v>
      </c>
      <c r="G581">
        <v>575</v>
      </c>
      <c r="H581" s="20"/>
      <c r="I581">
        <f>SUMIFS('总明细 源文件后台下'!G:G,'总明细 源文件后台下'!E:E,E581,'总明细 源文件后台下'!C:C,"Order")</f>
        <v>0</v>
      </c>
      <c r="J581">
        <f>SUMIFS('总明细 源文件后台下'!M:M,'总明细 源文件后台下'!E:E,E581,'总明细 源文件后台下'!C:C,"Order")</f>
        <v>0</v>
      </c>
      <c r="K581">
        <f>SUMIFS('总明细 源文件后台下'!N:N,'总明细 源文件后台下'!E:E,E581,'总明细 源文件后台下'!C:C,"Order")</f>
        <v>0</v>
      </c>
      <c r="L581">
        <f>SUMIFS('总明细 源文件后台下'!O:O,'总明细 源文件后台下'!E:E,E581,'总明细 源文件后台下'!C:C,"Order")</f>
        <v>0</v>
      </c>
      <c r="M581">
        <f>SUMIFS('总明细 源文件后台下'!P:P,'总明细 源文件后台下'!E:E,E581,'总明细 源文件后台下'!C:C,"Order")</f>
        <v>0</v>
      </c>
      <c r="N581">
        <f>SUMIFS('总明细 源文件后台下'!Q:Q,'总明细 源文件后台下'!E:E,E581,'总明细 源文件后台下'!C:C,"Order")</f>
        <v>0</v>
      </c>
      <c r="O581">
        <f>SUMIFS('总明细 源文件后台下'!R:R,'总明细 源文件后台下'!E:E,E581,'总明细 源文件后台下'!C:C,"Order")</f>
        <v>0</v>
      </c>
      <c r="P581">
        <f>SUMIFS('总明细 源文件后台下'!S:S,'总明细 源文件后台下'!E:E,E581,'总明细 源文件后台下'!C:C,"Order")</f>
        <v>0</v>
      </c>
      <c r="Q581">
        <f>SUMIFS('总明细 源文件后台下'!T:T,'总明细 源文件后台下'!E:E,E581,'总明细 源文件后台下'!C:C,"Order")</f>
        <v>0</v>
      </c>
      <c r="R581">
        <f>SUMIFS('总明细 源文件后台下'!U:U,'总明细 源文件后台下'!E:E,E581,'总明细 源文件后台下'!C:C,"Order")</f>
        <v>0</v>
      </c>
      <c r="S581">
        <f>SUMIFS('总明细 源文件后台下'!V:V,'总明细 源文件后台下'!E:E,E581,'总明细 源文件后台下'!C:C,"Order")</f>
        <v>0</v>
      </c>
      <c r="T581">
        <f>SUMIFS('总明细 源文件后台下'!W:W,'总明细 源文件后台下'!E:E,E581,'总明细 源文件后台下'!C:C,"Order")</f>
        <v>0</v>
      </c>
      <c r="U581">
        <f>SUMIFS('总明细 源文件后台下'!G:G,'总明细 源文件后台下'!E:E,E581,'总明细 源文件后台下'!C:C,"Refund")</f>
        <v>0</v>
      </c>
      <c r="V581">
        <f>SUMIFS('总明细 源文件后台下'!M:M,'总明细 源文件后台下'!E:E,E581,'总明细 源文件后台下'!C:C,"Refund")</f>
        <v>0</v>
      </c>
      <c r="W581">
        <f>SUMIFS('总明细 源文件后台下'!N:N,'总明细 源文件后台下'!E:E,E581,'总明细 源文件后台下'!C:C,"Refund")</f>
        <v>0</v>
      </c>
      <c r="X581">
        <f>SUMIFS('总明细 源文件后台下'!O:O,'总明细 源文件后台下'!E:E,E581,'总明细 源文件后台下'!C:C,"Refund")</f>
        <v>0</v>
      </c>
      <c r="Y581">
        <f>SUMIFS('总明细 源文件后台下'!P:P,'总明细 源文件后台下'!E:E,E581,'总明细 源文件后台下'!C:C,"Refund")</f>
        <v>0</v>
      </c>
      <c r="Z581">
        <f>SUMIFS('总明细 源文件后台下'!Q:Q,'总明细 源文件后台下'!E:E,E581,'总明细 源文件后台下'!C:C,"Refund")</f>
        <v>0</v>
      </c>
      <c r="AA581">
        <f>SUMIFS('总明细 源文件后台下'!R:R,'总明细 源文件后台下'!E:E,E581,'总明细 源文件后台下'!C:C,"Refund")</f>
        <v>0</v>
      </c>
      <c r="AB581">
        <f>SUMIFS('总明细 源文件后台下'!S:S,'总明细 源文件后台下'!E:E,E581,'总明细 源文件后台下'!C:C,"Refund")</f>
        <v>0</v>
      </c>
      <c r="AC581">
        <f>SUMIFS('总明细 源文件后台下'!T:T,'总明细 源文件后台下'!E:E,E581,'总明细 源文件后台下'!C:C,"Refund")</f>
        <v>0</v>
      </c>
      <c r="AD581">
        <f>SUMIFS('总明细 源文件后台下'!U:U,'总明细 源文件后台下'!E:E,E581,'总明细 源文件后台下'!C:C,"Refund")</f>
        <v>0</v>
      </c>
      <c r="AE581">
        <f>SUMIFS('总明细 源文件后台下'!V:V,'总明细 源文件后台下'!E:E,E581,'总明细 源文件后台下'!C:C,"Refund")</f>
        <v>0</v>
      </c>
      <c r="AF581">
        <f>SUMIFS('总明细 源文件后台下'!W:W,'总明细 源文件后台下'!E:E,E581,'总明细 源文件后台下'!C:C,"Refund")</f>
        <v>0</v>
      </c>
      <c r="AK581">
        <f>(SUMIF('广告费 源文件后台下'!G:G,E581,'广告费 源文件后台下'!M:M))*-1</f>
        <v>0</v>
      </c>
      <c r="AL581">
        <f>SUMIFS('总明细 源文件后台下'!W:W,'总明细 源文件后台下'!E:E,E581,'总明细 源文件后台下'!C:C,"Adjustment",'总明细 源文件后台下'!F:F,"FBA Inventory Reimbursement - Customer Return")</f>
        <v>0</v>
      </c>
      <c r="AM581">
        <f>SUMIFS('总明细 源文件后台下'!W:W,'总明细 源文件后台下'!E:E,E581,'总明细 源文件后台下'!C:C,"Adjustment",'总明细 源文件后台下'!F:F,"FBA Inventory Reimbursement - Damaged:Warehouse")</f>
        <v>0</v>
      </c>
      <c r="AN581">
        <f>SUMIFS('总明细 源文件后台下'!W:W,'总明细 源文件后台下'!E:E,E581,'总明细 源文件后台下'!C:C,"Adjustment",'总明细 源文件后台下'!F:F,"FBA Inventory Reimbursement - Customer Service Issue")</f>
        <v>0</v>
      </c>
      <c r="AO581">
        <f>SUMIFS('总明细 源文件后台下'!W:W,'总明细 源文件后台下'!E:E,E581,'总明细 源文件后台下'!C:C,"Adjustment",'总明细 源文件后台下'!F:F,"FBA Inventory Reimbursement - Fee Correction")</f>
        <v>0</v>
      </c>
      <c r="AP581">
        <f>SUMIFS('总明细 源文件后台下'!W:W,'总明细 源文件后台下'!E:E,E581,'总明细 源文件后台下'!C:C,"Adjustment",'总明细 源文件后台下'!F:F,"FBA Inventory Reimbursement - General Adjustment")</f>
        <v>0</v>
      </c>
      <c r="AQ581">
        <f>SUMIFS('总明细 源文件后台下'!W:W,'总明细 源文件后台下'!E:E,E581,'总明细 源文件后台下'!C:C,"Adjustment",'总明细 源文件后台下'!F:F,"FBA Inventory Reimbursement - Lost:Inbound")</f>
        <v>0</v>
      </c>
      <c r="AR581">
        <f>SUMIFS('总明细 源文件后台下'!W:W,'总明细 源文件后台下'!E:E,E581,'总明细 源文件后台下'!C:C,"Adjustment",'总明细 源文件后台下'!F:F,"FBA Inventory Reimbursement - Lost:Warehouse")</f>
        <v>0</v>
      </c>
      <c r="AS581">
        <f>SUMIFS('总明细 源文件后台下'!W:W,'总明细 源文件后台下'!E:E,E581,'总明细 源文件后台下'!C:C,"Adjustment",'总明细 源文件后台下'!F:F,"Non-subscription Fee Adjustment")</f>
        <v>0</v>
      </c>
      <c r="AT581">
        <f>SUMIFS('总明细 源文件后台下'!W:W,'总明细 源文件后台下'!E:E,E581,'总明细 源文件后台下'!C:C,"Adjustment",'总明细 源文件后台下'!F:F,"FBA Inventory Placement Service Fee")</f>
        <v>0</v>
      </c>
      <c r="AV581">
        <f>SUMIF('FBA Customer Return Per Unit Fe'!B:B,E581,'FBA Customer Return Per Unit Fe'!C:C)</f>
        <v>0</v>
      </c>
      <c r="AX581">
        <f>(SUMIF('仓储费 源文件后台下'!C:C,E581,'仓储费 源文件后台下'!V:V))*-1</f>
        <v>0</v>
      </c>
      <c r="AZ581">
        <f>SUMIF('Disposal Fee销毁费用-160.95'!B:B,E581,'Disposal Fee销毁费用-160.95'!D:D)*-1</f>
        <v>-0.6</v>
      </c>
      <c r="BC581">
        <f>IFERROR(VLOOKUP(F581,'优惠券-86.4'!F:I,4,0),0)</f>
        <v>0</v>
      </c>
      <c r="BD581">
        <f>IFERROR(VLOOKUP(F581,'早评-120'!E:H,4,0),0)</f>
        <v>0</v>
      </c>
      <c r="BF581">
        <f t="shared" si="64"/>
        <v>-0.6</v>
      </c>
      <c r="BG581">
        <f t="shared" si="65"/>
        <v>0</v>
      </c>
      <c r="BH581">
        <f t="shared" si="66"/>
        <v>-3.9</v>
      </c>
      <c r="BQ581" s="45">
        <f t="shared" si="67"/>
        <v>-3.9</v>
      </c>
      <c r="BR581">
        <f>SUMIFS('9月销毁明细'!D:D,'9月销毁明细'!A:A,E581,'9月销毁明细'!H:H,"Sellable")</f>
        <v>0</v>
      </c>
      <c r="BS581">
        <f>SUMIFS('9月销毁明细'!G:G,'9月销毁明细'!A:A,E581,'9月销毁明细'!H:H,"Sellable")</f>
        <v>0</v>
      </c>
      <c r="BT581">
        <f>SUMIFS('9月销毁明细'!D:D,'9月销毁明细'!A:A,E581,'9月销毁明细'!H:H,"Unsellable")</f>
        <v>0</v>
      </c>
      <c r="BU581">
        <f>SUMIFS('9月销毁明细'!G:G,'9月销毁明细'!A:A,E581,'9月销毁明细'!H:H,"Unsellable")</f>
        <v>0</v>
      </c>
      <c r="BW581">
        <f>IFERROR(I581*VLOOKUP(F581,'9.3成本表'!C:L,10,0),0)</f>
        <v>0</v>
      </c>
      <c r="BX581">
        <f t="shared" si="68"/>
        <v>0</v>
      </c>
      <c r="CC581" s="45">
        <f t="shared" si="69"/>
        <v>-3.9</v>
      </c>
      <c r="CD581" s="45">
        <f t="shared" si="70"/>
        <v>0</v>
      </c>
      <c r="CE581" s="45">
        <f t="shared" si="71"/>
        <v>0</v>
      </c>
    </row>
    <row r="582" spans="4:83" x14ac:dyDescent="0.25">
      <c r="D582" s="20" t="s">
        <v>1273</v>
      </c>
      <c r="E582" s="20" t="s">
        <v>1274</v>
      </c>
      <c r="F582" s="20">
        <v>4614</v>
      </c>
      <c r="G582">
        <v>576</v>
      </c>
      <c r="H582" s="20"/>
      <c r="I582">
        <f>SUMIFS('总明细 源文件后台下'!G:G,'总明细 源文件后台下'!E:E,E582,'总明细 源文件后台下'!C:C,"Order")</f>
        <v>0</v>
      </c>
      <c r="J582">
        <f>SUMIFS('总明细 源文件后台下'!M:M,'总明细 源文件后台下'!E:E,E582,'总明细 源文件后台下'!C:C,"Order")</f>
        <v>0</v>
      </c>
      <c r="K582">
        <f>SUMIFS('总明细 源文件后台下'!N:N,'总明细 源文件后台下'!E:E,E582,'总明细 源文件后台下'!C:C,"Order")</f>
        <v>0</v>
      </c>
      <c r="L582">
        <f>SUMIFS('总明细 源文件后台下'!O:O,'总明细 源文件后台下'!E:E,E582,'总明细 源文件后台下'!C:C,"Order")</f>
        <v>0</v>
      </c>
      <c r="M582">
        <f>SUMIFS('总明细 源文件后台下'!P:P,'总明细 源文件后台下'!E:E,E582,'总明细 源文件后台下'!C:C,"Order")</f>
        <v>0</v>
      </c>
      <c r="N582">
        <f>SUMIFS('总明细 源文件后台下'!Q:Q,'总明细 源文件后台下'!E:E,E582,'总明细 源文件后台下'!C:C,"Order")</f>
        <v>0</v>
      </c>
      <c r="O582">
        <f>SUMIFS('总明细 源文件后台下'!R:R,'总明细 源文件后台下'!E:E,E582,'总明细 源文件后台下'!C:C,"Order")</f>
        <v>0</v>
      </c>
      <c r="P582">
        <f>SUMIFS('总明细 源文件后台下'!S:S,'总明细 源文件后台下'!E:E,E582,'总明细 源文件后台下'!C:C,"Order")</f>
        <v>0</v>
      </c>
      <c r="Q582">
        <f>SUMIFS('总明细 源文件后台下'!T:T,'总明细 源文件后台下'!E:E,E582,'总明细 源文件后台下'!C:C,"Order")</f>
        <v>0</v>
      </c>
      <c r="R582">
        <f>SUMIFS('总明细 源文件后台下'!U:U,'总明细 源文件后台下'!E:E,E582,'总明细 源文件后台下'!C:C,"Order")</f>
        <v>0</v>
      </c>
      <c r="S582">
        <f>SUMIFS('总明细 源文件后台下'!V:V,'总明细 源文件后台下'!E:E,E582,'总明细 源文件后台下'!C:C,"Order")</f>
        <v>0</v>
      </c>
      <c r="T582">
        <f>SUMIFS('总明细 源文件后台下'!W:W,'总明细 源文件后台下'!E:E,E582,'总明细 源文件后台下'!C:C,"Order")</f>
        <v>0</v>
      </c>
      <c r="U582">
        <f>SUMIFS('总明细 源文件后台下'!G:G,'总明细 源文件后台下'!E:E,E582,'总明细 源文件后台下'!C:C,"Refund")</f>
        <v>0</v>
      </c>
      <c r="V582">
        <f>SUMIFS('总明细 源文件后台下'!M:M,'总明细 源文件后台下'!E:E,E582,'总明细 源文件后台下'!C:C,"Refund")</f>
        <v>0</v>
      </c>
      <c r="W582">
        <f>SUMIFS('总明细 源文件后台下'!N:N,'总明细 源文件后台下'!E:E,E582,'总明细 源文件后台下'!C:C,"Refund")</f>
        <v>0</v>
      </c>
      <c r="X582">
        <f>SUMIFS('总明细 源文件后台下'!O:O,'总明细 源文件后台下'!E:E,E582,'总明细 源文件后台下'!C:C,"Refund")</f>
        <v>0</v>
      </c>
      <c r="Y582">
        <f>SUMIFS('总明细 源文件后台下'!P:P,'总明细 源文件后台下'!E:E,E582,'总明细 源文件后台下'!C:C,"Refund")</f>
        <v>0</v>
      </c>
      <c r="Z582">
        <f>SUMIFS('总明细 源文件后台下'!Q:Q,'总明细 源文件后台下'!E:E,E582,'总明细 源文件后台下'!C:C,"Refund")</f>
        <v>0</v>
      </c>
      <c r="AA582">
        <f>SUMIFS('总明细 源文件后台下'!R:R,'总明细 源文件后台下'!E:E,E582,'总明细 源文件后台下'!C:C,"Refund")</f>
        <v>0</v>
      </c>
      <c r="AB582">
        <f>SUMIFS('总明细 源文件后台下'!S:S,'总明细 源文件后台下'!E:E,E582,'总明细 源文件后台下'!C:C,"Refund")</f>
        <v>0</v>
      </c>
      <c r="AC582">
        <f>SUMIFS('总明细 源文件后台下'!T:T,'总明细 源文件后台下'!E:E,E582,'总明细 源文件后台下'!C:C,"Refund")</f>
        <v>0</v>
      </c>
      <c r="AD582">
        <f>SUMIFS('总明细 源文件后台下'!U:U,'总明细 源文件后台下'!E:E,E582,'总明细 源文件后台下'!C:C,"Refund")</f>
        <v>0</v>
      </c>
      <c r="AE582">
        <f>SUMIFS('总明细 源文件后台下'!V:V,'总明细 源文件后台下'!E:E,E582,'总明细 源文件后台下'!C:C,"Refund")</f>
        <v>0</v>
      </c>
      <c r="AF582">
        <f>SUMIFS('总明细 源文件后台下'!W:W,'总明细 源文件后台下'!E:E,E582,'总明细 源文件后台下'!C:C,"Refund")</f>
        <v>0</v>
      </c>
      <c r="AK582">
        <f>(SUMIF('广告费 源文件后台下'!G:G,E582,'广告费 源文件后台下'!M:M))*-1</f>
        <v>0</v>
      </c>
      <c r="AL582">
        <f>SUMIFS('总明细 源文件后台下'!W:W,'总明细 源文件后台下'!E:E,E582,'总明细 源文件后台下'!C:C,"Adjustment",'总明细 源文件后台下'!F:F,"FBA Inventory Reimbursement - Customer Return")</f>
        <v>0</v>
      </c>
      <c r="AM582">
        <f>SUMIFS('总明细 源文件后台下'!W:W,'总明细 源文件后台下'!E:E,E582,'总明细 源文件后台下'!C:C,"Adjustment",'总明细 源文件后台下'!F:F,"FBA Inventory Reimbursement - Damaged:Warehouse")</f>
        <v>0</v>
      </c>
      <c r="AN582">
        <f>SUMIFS('总明细 源文件后台下'!W:W,'总明细 源文件后台下'!E:E,E582,'总明细 源文件后台下'!C:C,"Adjustment",'总明细 源文件后台下'!F:F,"FBA Inventory Reimbursement - Customer Service Issue")</f>
        <v>0</v>
      </c>
      <c r="AO582">
        <f>SUMIFS('总明细 源文件后台下'!W:W,'总明细 源文件后台下'!E:E,E582,'总明细 源文件后台下'!C:C,"Adjustment",'总明细 源文件后台下'!F:F,"FBA Inventory Reimbursement - Fee Correction")</f>
        <v>0</v>
      </c>
      <c r="AP582">
        <f>SUMIFS('总明细 源文件后台下'!W:W,'总明细 源文件后台下'!E:E,E582,'总明细 源文件后台下'!C:C,"Adjustment",'总明细 源文件后台下'!F:F,"FBA Inventory Reimbursement - General Adjustment")</f>
        <v>0</v>
      </c>
      <c r="AQ582">
        <f>SUMIFS('总明细 源文件后台下'!W:W,'总明细 源文件后台下'!E:E,E582,'总明细 源文件后台下'!C:C,"Adjustment",'总明细 源文件后台下'!F:F,"FBA Inventory Reimbursement - Lost:Inbound")</f>
        <v>0</v>
      </c>
      <c r="AR582">
        <f>SUMIFS('总明细 源文件后台下'!W:W,'总明细 源文件后台下'!E:E,E582,'总明细 源文件后台下'!C:C,"Adjustment",'总明细 源文件后台下'!F:F,"FBA Inventory Reimbursement - Lost:Warehouse")</f>
        <v>0</v>
      </c>
      <c r="AS582">
        <f>SUMIFS('总明细 源文件后台下'!W:W,'总明细 源文件后台下'!E:E,E582,'总明细 源文件后台下'!C:C,"Adjustment",'总明细 源文件后台下'!F:F,"Non-subscription Fee Adjustment")</f>
        <v>0</v>
      </c>
      <c r="AT582">
        <f>SUMIFS('总明细 源文件后台下'!W:W,'总明细 源文件后台下'!E:E,E582,'总明细 源文件后台下'!C:C,"Adjustment",'总明细 源文件后台下'!F:F,"FBA Inventory Placement Service Fee")</f>
        <v>0</v>
      </c>
      <c r="AV582">
        <f>SUMIF('FBA Customer Return Per Unit Fe'!B:B,E582,'FBA Customer Return Per Unit Fe'!C:C)</f>
        <v>0</v>
      </c>
      <c r="AX582">
        <f>(SUMIF('仓储费 源文件后台下'!C:C,E582,'仓储费 源文件后台下'!V:V))*-1</f>
        <v>-0.33210000000000001</v>
      </c>
      <c r="AZ582">
        <f>SUMIF('Disposal Fee销毁费用-160.95'!B:B,E582,'Disposal Fee销毁费用-160.95'!D:D)*-1</f>
        <v>-0.75</v>
      </c>
      <c r="BC582">
        <f>IFERROR(VLOOKUP(F582,'优惠券-86.4'!F:I,4,0),0)</f>
        <v>0</v>
      </c>
      <c r="BD582">
        <f>IFERROR(VLOOKUP(F582,'早评-120'!E:H,4,0),0)</f>
        <v>0</v>
      </c>
      <c r="BF582">
        <f t="shared" si="64"/>
        <v>-1.0821000000000001</v>
      </c>
      <c r="BG582">
        <f t="shared" si="65"/>
        <v>0</v>
      </c>
      <c r="BH582">
        <f t="shared" si="66"/>
        <v>-7.0336500000000006</v>
      </c>
      <c r="BQ582" s="45">
        <f t="shared" si="67"/>
        <v>-7.0336500000000006</v>
      </c>
      <c r="BR582">
        <f>SUMIFS('9月销毁明细'!D:D,'9月销毁明细'!A:A,E582,'9月销毁明细'!H:H,"Sellable")</f>
        <v>0</v>
      </c>
      <c r="BS582">
        <f>SUMIFS('9月销毁明细'!G:G,'9月销毁明细'!A:A,E582,'9月销毁明细'!H:H,"Sellable")</f>
        <v>0</v>
      </c>
      <c r="BT582">
        <f>SUMIFS('9月销毁明细'!D:D,'9月销毁明细'!A:A,E582,'9月销毁明细'!H:H,"Unsellable")</f>
        <v>0</v>
      </c>
      <c r="BU582">
        <f>SUMIFS('9月销毁明细'!G:G,'9月销毁明细'!A:A,E582,'9月销毁明细'!H:H,"Unsellable")</f>
        <v>0</v>
      </c>
      <c r="BW582">
        <f>IFERROR(I582*VLOOKUP(F582,'9.3成本表'!C:L,10,0),0)</f>
        <v>0</v>
      </c>
      <c r="BX582">
        <f t="shared" si="68"/>
        <v>0</v>
      </c>
      <c r="CC582" s="45">
        <f t="shared" si="69"/>
        <v>-7.0336500000000006</v>
      </c>
      <c r="CD582" s="45">
        <f t="shared" si="70"/>
        <v>0</v>
      </c>
      <c r="CE582" s="45">
        <f t="shared" si="71"/>
        <v>0</v>
      </c>
    </row>
    <row r="583" spans="4:83" x14ac:dyDescent="0.25">
      <c r="D583" s="20" t="s">
        <v>1275</v>
      </c>
      <c r="E583" s="20" t="s">
        <v>1276</v>
      </c>
      <c r="F583" s="20">
        <v>4614</v>
      </c>
      <c r="G583">
        <v>577</v>
      </c>
      <c r="H583" s="20"/>
      <c r="I583">
        <f>SUMIFS('总明细 源文件后台下'!G:G,'总明细 源文件后台下'!E:E,E583,'总明细 源文件后台下'!C:C,"Order")</f>
        <v>0</v>
      </c>
      <c r="J583">
        <f>SUMIFS('总明细 源文件后台下'!M:M,'总明细 源文件后台下'!E:E,E583,'总明细 源文件后台下'!C:C,"Order")</f>
        <v>0</v>
      </c>
      <c r="K583">
        <f>SUMIFS('总明细 源文件后台下'!N:N,'总明细 源文件后台下'!E:E,E583,'总明细 源文件后台下'!C:C,"Order")</f>
        <v>0</v>
      </c>
      <c r="L583">
        <f>SUMIFS('总明细 源文件后台下'!O:O,'总明细 源文件后台下'!E:E,E583,'总明细 源文件后台下'!C:C,"Order")</f>
        <v>0</v>
      </c>
      <c r="M583">
        <f>SUMIFS('总明细 源文件后台下'!P:P,'总明细 源文件后台下'!E:E,E583,'总明细 源文件后台下'!C:C,"Order")</f>
        <v>0</v>
      </c>
      <c r="N583">
        <f>SUMIFS('总明细 源文件后台下'!Q:Q,'总明细 源文件后台下'!E:E,E583,'总明细 源文件后台下'!C:C,"Order")</f>
        <v>0</v>
      </c>
      <c r="O583">
        <f>SUMIFS('总明细 源文件后台下'!R:R,'总明细 源文件后台下'!E:E,E583,'总明细 源文件后台下'!C:C,"Order")</f>
        <v>0</v>
      </c>
      <c r="P583">
        <f>SUMIFS('总明细 源文件后台下'!S:S,'总明细 源文件后台下'!E:E,E583,'总明细 源文件后台下'!C:C,"Order")</f>
        <v>0</v>
      </c>
      <c r="Q583">
        <f>SUMIFS('总明细 源文件后台下'!T:T,'总明细 源文件后台下'!E:E,E583,'总明细 源文件后台下'!C:C,"Order")</f>
        <v>0</v>
      </c>
      <c r="R583">
        <f>SUMIFS('总明细 源文件后台下'!U:U,'总明细 源文件后台下'!E:E,E583,'总明细 源文件后台下'!C:C,"Order")</f>
        <v>0</v>
      </c>
      <c r="S583">
        <f>SUMIFS('总明细 源文件后台下'!V:V,'总明细 源文件后台下'!E:E,E583,'总明细 源文件后台下'!C:C,"Order")</f>
        <v>0</v>
      </c>
      <c r="T583">
        <f>SUMIFS('总明细 源文件后台下'!W:W,'总明细 源文件后台下'!E:E,E583,'总明细 源文件后台下'!C:C,"Order")</f>
        <v>0</v>
      </c>
      <c r="U583">
        <f>SUMIFS('总明细 源文件后台下'!G:G,'总明细 源文件后台下'!E:E,E583,'总明细 源文件后台下'!C:C,"Refund")</f>
        <v>0</v>
      </c>
      <c r="V583">
        <f>SUMIFS('总明细 源文件后台下'!M:M,'总明细 源文件后台下'!E:E,E583,'总明细 源文件后台下'!C:C,"Refund")</f>
        <v>0</v>
      </c>
      <c r="W583">
        <f>SUMIFS('总明细 源文件后台下'!N:N,'总明细 源文件后台下'!E:E,E583,'总明细 源文件后台下'!C:C,"Refund")</f>
        <v>0</v>
      </c>
      <c r="X583">
        <f>SUMIFS('总明细 源文件后台下'!O:O,'总明细 源文件后台下'!E:E,E583,'总明细 源文件后台下'!C:C,"Refund")</f>
        <v>0</v>
      </c>
      <c r="Y583">
        <f>SUMIFS('总明细 源文件后台下'!P:P,'总明细 源文件后台下'!E:E,E583,'总明细 源文件后台下'!C:C,"Refund")</f>
        <v>0</v>
      </c>
      <c r="Z583">
        <f>SUMIFS('总明细 源文件后台下'!Q:Q,'总明细 源文件后台下'!E:E,E583,'总明细 源文件后台下'!C:C,"Refund")</f>
        <v>0</v>
      </c>
      <c r="AA583">
        <f>SUMIFS('总明细 源文件后台下'!R:R,'总明细 源文件后台下'!E:E,E583,'总明细 源文件后台下'!C:C,"Refund")</f>
        <v>0</v>
      </c>
      <c r="AB583">
        <f>SUMIFS('总明细 源文件后台下'!S:S,'总明细 源文件后台下'!E:E,E583,'总明细 源文件后台下'!C:C,"Refund")</f>
        <v>0</v>
      </c>
      <c r="AC583">
        <f>SUMIFS('总明细 源文件后台下'!T:T,'总明细 源文件后台下'!E:E,E583,'总明细 源文件后台下'!C:C,"Refund")</f>
        <v>0</v>
      </c>
      <c r="AD583">
        <f>SUMIFS('总明细 源文件后台下'!U:U,'总明细 源文件后台下'!E:E,E583,'总明细 源文件后台下'!C:C,"Refund")</f>
        <v>0</v>
      </c>
      <c r="AE583">
        <f>SUMIFS('总明细 源文件后台下'!V:V,'总明细 源文件后台下'!E:E,E583,'总明细 源文件后台下'!C:C,"Refund")</f>
        <v>0</v>
      </c>
      <c r="AF583">
        <f>SUMIFS('总明细 源文件后台下'!W:W,'总明细 源文件后台下'!E:E,E583,'总明细 源文件后台下'!C:C,"Refund")</f>
        <v>0</v>
      </c>
      <c r="AK583">
        <f>(SUMIF('广告费 源文件后台下'!G:G,E583,'广告费 源文件后台下'!M:M))*-1</f>
        <v>0</v>
      </c>
      <c r="AL583">
        <f>SUMIFS('总明细 源文件后台下'!W:W,'总明细 源文件后台下'!E:E,E583,'总明细 源文件后台下'!C:C,"Adjustment",'总明细 源文件后台下'!F:F,"FBA Inventory Reimbursement - Customer Return")</f>
        <v>0</v>
      </c>
      <c r="AM583">
        <f>SUMIFS('总明细 源文件后台下'!W:W,'总明细 源文件后台下'!E:E,E583,'总明细 源文件后台下'!C:C,"Adjustment",'总明细 源文件后台下'!F:F,"FBA Inventory Reimbursement - Damaged:Warehouse")</f>
        <v>0</v>
      </c>
      <c r="AN583">
        <f>SUMIFS('总明细 源文件后台下'!W:W,'总明细 源文件后台下'!E:E,E583,'总明细 源文件后台下'!C:C,"Adjustment",'总明细 源文件后台下'!F:F,"FBA Inventory Reimbursement - Customer Service Issue")</f>
        <v>0</v>
      </c>
      <c r="AO583">
        <f>SUMIFS('总明细 源文件后台下'!W:W,'总明细 源文件后台下'!E:E,E583,'总明细 源文件后台下'!C:C,"Adjustment",'总明细 源文件后台下'!F:F,"FBA Inventory Reimbursement - Fee Correction")</f>
        <v>0</v>
      </c>
      <c r="AP583">
        <f>SUMIFS('总明细 源文件后台下'!W:W,'总明细 源文件后台下'!E:E,E583,'总明细 源文件后台下'!C:C,"Adjustment",'总明细 源文件后台下'!F:F,"FBA Inventory Reimbursement - General Adjustment")</f>
        <v>0</v>
      </c>
      <c r="AQ583">
        <f>SUMIFS('总明细 源文件后台下'!W:W,'总明细 源文件后台下'!E:E,E583,'总明细 源文件后台下'!C:C,"Adjustment",'总明细 源文件后台下'!F:F,"FBA Inventory Reimbursement - Lost:Inbound")</f>
        <v>0</v>
      </c>
      <c r="AR583">
        <f>SUMIFS('总明细 源文件后台下'!W:W,'总明细 源文件后台下'!E:E,E583,'总明细 源文件后台下'!C:C,"Adjustment",'总明细 源文件后台下'!F:F,"FBA Inventory Reimbursement - Lost:Warehouse")</f>
        <v>0</v>
      </c>
      <c r="AS583">
        <f>SUMIFS('总明细 源文件后台下'!W:W,'总明细 源文件后台下'!E:E,E583,'总明细 源文件后台下'!C:C,"Adjustment",'总明细 源文件后台下'!F:F,"Non-subscription Fee Adjustment")</f>
        <v>0</v>
      </c>
      <c r="AT583">
        <f>SUMIFS('总明细 源文件后台下'!W:W,'总明细 源文件后台下'!E:E,E583,'总明细 源文件后台下'!C:C,"Adjustment",'总明细 源文件后台下'!F:F,"FBA Inventory Placement Service Fee")</f>
        <v>0</v>
      </c>
      <c r="AV583">
        <f>SUMIF('FBA Customer Return Per Unit Fe'!B:B,E583,'FBA Customer Return Per Unit Fe'!C:C)</f>
        <v>0</v>
      </c>
      <c r="AX583">
        <f>(SUMIF('仓储费 源文件后台下'!C:C,E583,'仓储费 源文件后台下'!V:V))*-1</f>
        <v>-2.3E-3</v>
      </c>
      <c r="AZ583">
        <f>SUMIF('Disposal Fee销毁费用-160.95'!B:B,E583,'Disposal Fee销毁费用-160.95'!D:D)*-1</f>
        <v>-0.45</v>
      </c>
      <c r="BC583">
        <f>IFERROR(VLOOKUP(F583,'优惠券-86.4'!F:I,4,0),0)</f>
        <v>0</v>
      </c>
      <c r="BD583">
        <f>IFERROR(VLOOKUP(F583,'早评-120'!E:H,4,0),0)</f>
        <v>0</v>
      </c>
      <c r="BF583">
        <f t="shared" si="64"/>
        <v>-0.45230000000000004</v>
      </c>
      <c r="BG583">
        <f t="shared" si="65"/>
        <v>0</v>
      </c>
      <c r="BH583">
        <f t="shared" si="66"/>
        <v>-2.9399500000000001</v>
      </c>
      <c r="BQ583" s="45">
        <f t="shared" si="67"/>
        <v>-2.9399500000000001</v>
      </c>
      <c r="BR583">
        <f>SUMIFS('9月销毁明细'!D:D,'9月销毁明细'!A:A,E583,'9月销毁明细'!H:H,"Sellable")</f>
        <v>0</v>
      </c>
      <c r="BS583">
        <f>SUMIFS('9月销毁明细'!G:G,'9月销毁明细'!A:A,E583,'9月销毁明细'!H:H,"Sellable")</f>
        <v>0</v>
      </c>
      <c r="BT583">
        <f>SUMIFS('9月销毁明细'!D:D,'9月销毁明细'!A:A,E583,'9月销毁明细'!H:H,"Unsellable")</f>
        <v>0</v>
      </c>
      <c r="BU583">
        <f>SUMIFS('9月销毁明细'!G:G,'9月销毁明细'!A:A,E583,'9月销毁明细'!H:H,"Unsellable")</f>
        <v>0</v>
      </c>
      <c r="BW583">
        <f>IFERROR(I583*VLOOKUP(F583,'9.3成本表'!C:L,10,0),0)</f>
        <v>0</v>
      </c>
      <c r="BX583">
        <f t="shared" si="68"/>
        <v>0</v>
      </c>
      <c r="CC583" s="45">
        <f t="shared" si="69"/>
        <v>-2.9399500000000001</v>
      </c>
      <c r="CD583" s="45">
        <f t="shared" si="70"/>
        <v>0</v>
      </c>
      <c r="CE583" s="45">
        <f t="shared" si="71"/>
        <v>0</v>
      </c>
    </row>
    <row r="584" spans="4:83" x14ac:dyDescent="0.25">
      <c r="D584" s="20" t="s">
        <v>1277</v>
      </c>
      <c r="E584" s="20" t="s">
        <v>1278</v>
      </c>
      <c r="F584" s="20">
        <v>4614</v>
      </c>
      <c r="G584">
        <v>578</v>
      </c>
      <c r="H584" s="20"/>
      <c r="I584">
        <f>SUMIFS('总明细 源文件后台下'!G:G,'总明细 源文件后台下'!E:E,E584,'总明细 源文件后台下'!C:C,"Order")</f>
        <v>0</v>
      </c>
      <c r="J584">
        <f>SUMIFS('总明细 源文件后台下'!M:M,'总明细 源文件后台下'!E:E,E584,'总明细 源文件后台下'!C:C,"Order")</f>
        <v>0</v>
      </c>
      <c r="K584">
        <f>SUMIFS('总明细 源文件后台下'!N:N,'总明细 源文件后台下'!E:E,E584,'总明细 源文件后台下'!C:C,"Order")</f>
        <v>0</v>
      </c>
      <c r="L584">
        <f>SUMIFS('总明细 源文件后台下'!O:O,'总明细 源文件后台下'!E:E,E584,'总明细 源文件后台下'!C:C,"Order")</f>
        <v>0</v>
      </c>
      <c r="M584">
        <f>SUMIFS('总明细 源文件后台下'!P:P,'总明细 源文件后台下'!E:E,E584,'总明细 源文件后台下'!C:C,"Order")</f>
        <v>0</v>
      </c>
      <c r="N584">
        <f>SUMIFS('总明细 源文件后台下'!Q:Q,'总明细 源文件后台下'!E:E,E584,'总明细 源文件后台下'!C:C,"Order")</f>
        <v>0</v>
      </c>
      <c r="O584">
        <f>SUMIFS('总明细 源文件后台下'!R:R,'总明细 源文件后台下'!E:E,E584,'总明细 源文件后台下'!C:C,"Order")</f>
        <v>0</v>
      </c>
      <c r="P584">
        <f>SUMIFS('总明细 源文件后台下'!S:S,'总明细 源文件后台下'!E:E,E584,'总明细 源文件后台下'!C:C,"Order")</f>
        <v>0</v>
      </c>
      <c r="Q584">
        <f>SUMIFS('总明细 源文件后台下'!T:T,'总明细 源文件后台下'!E:E,E584,'总明细 源文件后台下'!C:C,"Order")</f>
        <v>0</v>
      </c>
      <c r="R584">
        <f>SUMIFS('总明细 源文件后台下'!U:U,'总明细 源文件后台下'!E:E,E584,'总明细 源文件后台下'!C:C,"Order")</f>
        <v>0</v>
      </c>
      <c r="S584">
        <f>SUMIFS('总明细 源文件后台下'!V:V,'总明细 源文件后台下'!E:E,E584,'总明细 源文件后台下'!C:C,"Order")</f>
        <v>0</v>
      </c>
      <c r="T584">
        <f>SUMIFS('总明细 源文件后台下'!W:W,'总明细 源文件后台下'!E:E,E584,'总明细 源文件后台下'!C:C,"Order")</f>
        <v>0</v>
      </c>
      <c r="U584">
        <f>SUMIFS('总明细 源文件后台下'!G:G,'总明细 源文件后台下'!E:E,E584,'总明细 源文件后台下'!C:C,"Refund")</f>
        <v>0</v>
      </c>
      <c r="V584">
        <f>SUMIFS('总明细 源文件后台下'!M:M,'总明细 源文件后台下'!E:E,E584,'总明细 源文件后台下'!C:C,"Refund")</f>
        <v>0</v>
      </c>
      <c r="W584">
        <f>SUMIFS('总明细 源文件后台下'!N:N,'总明细 源文件后台下'!E:E,E584,'总明细 源文件后台下'!C:C,"Refund")</f>
        <v>0</v>
      </c>
      <c r="X584">
        <f>SUMIFS('总明细 源文件后台下'!O:O,'总明细 源文件后台下'!E:E,E584,'总明细 源文件后台下'!C:C,"Refund")</f>
        <v>0</v>
      </c>
      <c r="Y584">
        <f>SUMIFS('总明细 源文件后台下'!P:P,'总明细 源文件后台下'!E:E,E584,'总明细 源文件后台下'!C:C,"Refund")</f>
        <v>0</v>
      </c>
      <c r="Z584">
        <f>SUMIFS('总明细 源文件后台下'!Q:Q,'总明细 源文件后台下'!E:E,E584,'总明细 源文件后台下'!C:C,"Refund")</f>
        <v>0</v>
      </c>
      <c r="AA584">
        <f>SUMIFS('总明细 源文件后台下'!R:R,'总明细 源文件后台下'!E:E,E584,'总明细 源文件后台下'!C:C,"Refund")</f>
        <v>0</v>
      </c>
      <c r="AB584">
        <f>SUMIFS('总明细 源文件后台下'!S:S,'总明细 源文件后台下'!E:E,E584,'总明细 源文件后台下'!C:C,"Refund")</f>
        <v>0</v>
      </c>
      <c r="AC584">
        <f>SUMIFS('总明细 源文件后台下'!T:T,'总明细 源文件后台下'!E:E,E584,'总明细 源文件后台下'!C:C,"Refund")</f>
        <v>0</v>
      </c>
      <c r="AD584">
        <f>SUMIFS('总明细 源文件后台下'!U:U,'总明细 源文件后台下'!E:E,E584,'总明细 源文件后台下'!C:C,"Refund")</f>
        <v>0</v>
      </c>
      <c r="AE584">
        <f>SUMIFS('总明细 源文件后台下'!V:V,'总明细 源文件后台下'!E:E,E584,'总明细 源文件后台下'!C:C,"Refund")</f>
        <v>0</v>
      </c>
      <c r="AF584">
        <f>SUMIFS('总明细 源文件后台下'!W:W,'总明细 源文件后台下'!E:E,E584,'总明细 源文件后台下'!C:C,"Refund")</f>
        <v>0</v>
      </c>
      <c r="AK584">
        <f>(SUMIF('广告费 源文件后台下'!G:G,E584,'广告费 源文件后台下'!M:M))*-1</f>
        <v>0</v>
      </c>
      <c r="AL584">
        <f>SUMIFS('总明细 源文件后台下'!W:W,'总明细 源文件后台下'!E:E,E584,'总明细 源文件后台下'!C:C,"Adjustment",'总明细 源文件后台下'!F:F,"FBA Inventory Reimbursement - Customer Return")</f>
        <v>0</v>
      </c>
      <c r="AM584">
        <f>SUMIFS('总明细 源文件后台下'!W:W,'总明细 源文件后台下'!E:E,E584,'总明细 源文件后台下'!C:C,"Adjustment",'总明细 源文件后台下'!F:F,"FBA Inventory Reimbursement - Damaged:Warehouse")</f>
        <v>0</v>
      </c>
      <c r="AN584">
        <f>SUMIFS('总明细 源文件后台下'!W:W,'总明细 源文件后台下'!E:E,E584,'总明细 源文件后台下'!C:C,"Adjustment",'总明细 源文件后台下'!F:F,"FBA Inventory Reimbursement - Customer Service Issue")</f>
        <v>0</v>
      </c>
      <c r="AO584">
        <f>SUMIFS('总明细 源文件后台下'!W:W,'总明细 源文件后台下'!E:E,E584,'总明细 源文件后台下'!C:C,"Adjustment",'总明细 源文件后台下'!F:F,"FBA Inventory Reimbursement - Fee Correction")</f>
        <v>0</v>
      </c>
      <c r="AP584">
        <f>SUMIFS('总明细 源文件后台下'!W:W,'总明细 源文件后台下'!E:E,E584,'总明细 源文件后台下'!C:C,"Adjustment",'总明细 源文件后台下'!F:F,"FBA Inventory Reimbursement - General Adjustment")</f>
        <v>0</v>
      </c>
      <c r="AQ584">
        <f>SUMIFS('总明细 源文件后台下'!W:W,'总明细 源文件后台下'!E:E,E584,'总明细 源文件后台下'!C:C,"Adjustment",'总明细 源文件后台下'!F:F,"FBA Inventory Reimbursement - Lost:Inbound")</f>
        <v>0</v>
      </c>
      <c r="AR584">
        <f>SUMIFS('总明细 源文件后台下'!W:W,'总明细 源文件后台下'!E:E,E584,'总明细 源文件后台下'!C:C,"Adjustment",'总明细 源文件后台下'!F:F,"FBA Inventory Reimbursement - Lost:Warehouse")</f>
        <v>0</v>
      </c>
      <c r="AS584">
        <f>SUMIFS('总明细 源文件后台下'!W:W,'总明细 源文件后台下'!E:E,E584,'总明细 源文件后台下'!C:C,"Adjustment",'总明细 源文件后台下'!F:F,"Non-subscription Fee Adjustment")</f>
        <v>0</v>
      </c>
      <c r="AT584">
        <f>SUMIFS('总明细 源文件后台下'!W:W,'总明细 源文件后台下'!E:E,E584,'总明细 源文件后台下'!C:C,"Adjustment",'总明细 源文件后台下'!F:F,"FBA Inventory Placement Service Fee")</f>
        <v>0</v>
      </c>
      <c r="AV584">
        <f>SUMIF('FBA Customer Return Per Unit Fe'!B:B,E584,'FBA Customer Return Per Unit Fe'!C:C)</f>
        <v>0</v>
      </c>
      <c r="AX584">
        <f>(SUMIF('仓储费 源文件后台下'!C:C,E584,'仓储费 源文件后台下'!V:V))*-1</f>
        <v>0</v>
      </c>
      <c r="AZ584">
        <f>SUMIF('Disposal Fee销毁费用-160.95'!B:B,E584,'Disposal Fee销毁费用-160.95'!D:D)*-1</f>
        <v>-0.3</v>
      </c>
      <c r="BC584">
        <f>IFERROR(VLOOKUP(F584,'优惠券-86.4'!F:I,4,0),0)</f>
        <v>0</v>
      </c>
      <c r="BD584">
        <f>IFERROR(VLOOKUP(F584,'早评-120'!E:H,4,0),0)</f>
        <v>0</v>
      </c>
      <c r="BF584">
        <f t="shared" ref="BF584:BF647" si="72">T584+AF584+SUM(AG584:BD584)</f>
        <v>-0.3</v>
      </c>
      <c r="BG584">
        <f t="shared" ref="BG584:BG647" si="73">IFERROR(BF584/J584,0)</f>
        <v>0</v>
      </c>
      <c r="BH584">
        <f t="shared" ref="BH584:BH647" si="74">IFERROR((BF584*6.5),0)</f>
        <v>-1.95</v>
      </c>
      <c r="BQ584" s="45">
        <f t="shared" ref="BQ584:BQ647" si="75">BH584+BI584-BJ584-BK584-BL584-BM584-BN584-BO584-BP584</f>
        <v>-1.95</v>
      </c>
      <c r="BR584">
        <f>SUMIFS('9月销毁明细'!D:D,'9月销毁明细'!A:A,E584,'9月销毁明细'!H:H,"Sellable")</f>
        <v>0</v>
      </c>
      <c r="BS584">
        <f>SUMIFS('9月销毁明细'!G:G,'9月销毁明细'!A:A,E584,'9月销毁明细'!H:H,"Sellable")</f>
        <v>0</v>
      </c>
      <c r="BT584">
        <f>SUMIFS('9月销毁明细'!D:D,'9月销毁明细'!A:A,E584,'9月销毁明细'!H:H,"Unsellable")</f>
        <v>0</v>
      </c>
      <c r="BU584">
        <f>SUMIFS('9月销毁明细'!G:G,'9月销毁明细'!A:A,E584,'9月销毁明细'!H:H,"Unsellable")</f>
        <v>0</v>
      </c>
      <c r="BW584">
        <f>IFERROR(I584*VLOOKUP(F584,'9.3成本表'!C:L,10,0),0)</f>
        <v>0</v>
      </c>
      <c r="BX584">
        <f t="shared" ref="BX584:BX647" si="76">13.26*I584</f>
        <v>0</v>
      </c>
      <c r="CC584" s="45">
        <f t="shared" ref="CC584:CC647" si="77">BQ584-BS584-BU584-BW584-BX584</f>
        <v>-1.95</v>
      </c>
      <c r="CD584" s="45">
        <f t="shared" ref="CD584:CD647" si="78">IFERROR(CC584/(J584*6.5),0)</f>
        <v>0</v>
      </c>
      <c r="CE584" s="45">
        <f t="shared" ref="CE584:CE647" si="79">IFERROR(CC584/(BW584+BX584),0)</f>
        <v>0</v>
      </c>
    </row>
    <row r="585" spans="4:83" x14ac:dyDescent="0.25">
      <c r="D585" s="20" t="s">
        <v>1279</v>
      </c>
      <c r="E585" s="20" t="s">
        <v>1280</v>
      </c>
      <c r="F585" s="20">
        <v>4614</v>
      </c>
      <c r="G585">
        <v>579</v>
      </c>
      <c r="H585" s="20"/>
      <c r="I585">
        <f>SUMIFS('总明细 源文件后台下'!G:G,'总明细 源文件后台下'!E:E,E585,'总明细 源文件后台下'!C:C,"Order")</f>
        <v>0</v>
      </c>
      <c r="J585">
        <f>SUMIFS('总明细 源文件后台下'!M:M,'总明细 源文件后台下'!E:E,E585,'总明细 源文件后台下'!C:C,"Order")</f>
        <v>0</v>
      </c>
      <c r="K585">
        <f>SUMIFS('总明细 源文件后台下'!N:N,'总明细 源文件后台下'!E:E,E585,'总明细 源文件后台下'!C:C,"Order")</f>
        <v>0</v>
      </c>
      <c r="L585">
        <f>SUMIFS('总明细 源文件后台下'!O:O,'总明细 源文件后台下'!E:E,E585,'总明细 源文件后台下'!C:C,"Order")</f>
        <v>0</v>
      </c>
      <c r="M585">
        <f>SUMIFS('总明细 源文件后台下'!P:P,'总明细 源文件后台下'!E:E,E585,'总明细 源文件后台下'!C:C,"Order")</f>
        <v>0</v>
      </c>
      <c r="N585">
        <f>SUMIFS('总明细 源文件后台下'!Q:Q,'总明细 源文件后台下'!E:E,E585,'总明细 源文件后台下'!C:C,"Order")</f>
        <v>0</v>
      </c>
      <c r="O585">
        <f>SUMIFS('总明细 源文件后台下'!R:R,'总明细 源文件后台下'!E:E,E585,'总明细 源文件后台下'!C:C,"Order")</f>
        <v>0</v>
      </c>
      <c r="P585">
        <f>SUMIFS('总明细 源文件后台下'!S:S,'总明细 源文件后台下'!E:E,E585,'总明细 源文件后台下'!C:C,"Order")</f>
        <v>0</v>
      </c>
      <c r="Q585">
        <f>SUMIFS('总明细 源文件后台下'!T:T,'总明细 源文件后台下'!E:E,E585,'总明细 源文件后台下'!C:C,"Order")</f>
        <v>0</v>
      </c>
      <c r="R585">
        <f>SUMIFS('总明细 源文件后台下'!U:U,'总明细 源文件后台下'!E:E,E585,'总明细 源文件后台下'!C:C,"Order")</f>
        <v>0</v>
      </c>
      <c r="S585">
        <f>SUMIFS('总明细 源文件后台下'!V:V,'总明细 源文件后台下'!E:E,E585,'总明细 源文件后台下'!C:C,"Order")</f>
        <v>0</v>
      </c>
      <c r="T585">
        <f>SUMIFS('总明细 源文件后台下'!W:W,'总明细 源文件后台下'!E:E,E585,'总明细 源文件后台下'!C:C,"Order")</f>
        <v>0</v>
      </c>
      <c r="U585">
        <f>SUMIFS('总明细 源文件后台下'!G:G,'总明细 源文件后台下'!E:E,E585,'总明细 源文件后台下'!C:C,"Refund")</f>
        <v>0</v>
      </c>
      <c r="V585">
        <f>SUMIFS('总明细 源文件后台下'!M:M,'总明细 源文件后台下'!E:E,E585,'总明细 源文件后台下'!C:C,"Refund")</f>
        <v>0</v>
      </c>
      <c r="W585">
        <f>SUMIFS('总明细 源文件后台下'!N:N,'总明细 源文件后台下'!E:E,E585,'总明细 源文件后台下'!C:C,"Refund")</f>
        <v>0</v>
      </c>
      <c r="X585">
        <f>SUMIFS('总明细 源文件后台下'!O:O,'总明细 源文件后台下'!E:E,E585,'总明细 源文件后台下'!C:C,"Refund")</f>
        <v>0</v>
      </c>
      <c r="Y585">
        <f>SUMIFS('总明细 源文件后台下'!P:P,'总明细 源文件后台下'!E:E,E585,'总明细 源文件后台下'!C:C,"Refund")</f>
        <v>0</v>
      </c>
      <c r="Z585">
        <f>SUMIFS('总明细 源文件后台下'!Q:Q,'总明细 源文件后台下'!E:E,E585,'总明细 源文件后台下'!C:C,"Refund")</f>
        <v>0</v>
      </c>
      <c r="AA585">
        <f>SUMIFS('总明细 源文件后台下'!R:R,'总明细 源文件后台下'!E:E,E585,'总明细 源文件后台下'!C:C,"Refund")</f>
        <v>0</v>
      </c>
      <c r="AB585">
        <f>SUMIFS('总明细 源文件后台下'!S:S,'总明细 源文件后台下'!E:E,E585,'总明细 源文件后台下'!C:C,"Refund")</f>
        <v>0</v>
      </c>
      <c r="AC585">
        <f>SUMIFS('总明细 源文件后台下'!T:T,'总明细 源文件后台下'!E:E,E585,'总明细 源文件后台下'!C:C,"Refund")</f>
        <v>0</v>
      </c>
      <c r="AD585">
        <f>SUMIFS('总明细 源文件后台下'!U:U,'总明细 源文件后台下'!E:E,E585,'总明细 源文件后台下'!C:C,"Refund")</f>
        <v>0</v>
      </c>
      <c r="AE585">
        <f>SUMIFS('总明细 源文件后台下'!V:V,'总明细 源文件后台下'!E:E,E585,'总明细 源文件后台下'!C:C,"Refund")</f>
        <v>0</v>
      </c>
      <c r="AF585">
        <f>SUMIFS('总明细 源文件后台下'!W:W,'总明细 源文件后台下'!E:E,E585,'总明细 源文件后台下'!C:C,"Refund")</f>
        <v>0</v>
      </c>
      <c r="AK585">
        <f>(SUMIF('广告费 源文件后台下'!G:G,E585,'广告费 源文件后台下'!M:M))*-1</f>
        <v>0</v>
      </c>
      <c r="AL585">
        <f>SUMIFS('总明细 源文件后台下'!W:W,'总明细 源文件后台下'!E:E,E585,'总明细 源文件后台下'!C:C,"Adjustment",'总明细 源文件后台下'!F:F,"FBA Inventory Reimbursement - Customer Return")</f>
        <v>0</v>
      </c>
      <c r="AM585">
        <f>SUMIFS('总明细 源文件后台下'!W:W,'总明细 源文件后台下'!E:E,E585,'总明细 源文件后台下'!C:C,"Adjustment",'总明细 源文件后台下'!F:F,"FBA Inventory Reimbursement - Damaged:Warehouse")</f>
        <v>0</v>
      </c>
      <c r="AN585">
        <f>SUMIFS('总明细 源文件后台下'!W:W,'总明细 源文件后台下'!E:E,E585,'总明细 源文件后台下'!C:C,"Adjustment",'总明细 源文件后台下'!F:F,"FBA Inventory Reimbursement - Customer Service Issue")</f>
        <v>0</v>
      </c>
      <c r="AO585">
        <f>SUMIFS('总明细 源文件后台下'!W:W,'总明细 源文件后台下'!E:E,E585,'总明细 源文件后台下'!C:C,"Adjustment",'总明细 源文件后台下'!F:F,"FBA Inventory Reimbursement - Fee Correction")</f>
        <v>0</v>
      </c>
      <c r="AP585">
        <f>SUMIFS('总明细 源文件后台下'!W:W,'总明细 源文件后台下'!E:E,E585,'总明细 源文件后台下'!C:C,"Adjustment",'总明细 源文件后台下'!F:F,"FBA Inventory Reimbursement - General Adjustment")</f>
        <v>0</v>
      </c>
      <c r="AQ585">
        <f>SUMIFS('总明细 源文件后台下'!W:W,'总明细 源文件后台下'!E:E,E585,'总明细 源文件后台下'!C:C,"Adjustment",'总明细 源文件后台下'!F:F,"FBA Inventory Reimbursement - Lost:Inbound")</f>
        <v>0</v>
      </c>
      <c r="AR585">
        <f>SUMIFS('总明细 源文件后台下'!W:W,'总明细 源文件后台下'!E:E,E585,'总明细 源文件后台下'!C:C,"Adjustment",'总明细 源文件后台下'!F:F,"FBA Inventory Reimbursement - Lost:Warehouse")</f>
        <v>0</v>
      </c>
      <c r="AS585">
        <f>SUMIFS('总明细 源文件后台下'!W:W,'总明细 源文件后台下'!E:E,E585,'总明细 源文件后台下'!C:C,"Adjustment",'总明细 源文件后台下'!F:F,"Non-subscription Fee Adjustment")</f>
        <v>0</v>
      </c>
      <c r="AT585">
        <f>SUMIFS('总明细 源文件后台下'!W:W,'总明细 源文件后台下'!E:E,E585,'总明细 源文件后台下'!C:C,"Adjustment",'总明细 源文件后台下'!F:F,"FBA Inventory Placement Service Fee")</f>
        <v>0</v>
      </c>
      <c r="AV585">
        <f>SUMIF('FBA Customer Return Per Unit Fe'!B:B,E585,'FBA Customer Return Per Unit Fe'!C:C)</f>
        <v>0</v>
      </c>
      <c r="AX585">
        <f>(SUMIF('仓储费 源文件后台下'!C:C,E585,'仓储费 源文件后台下'!V:V))*-1</f>
        <v>0</v>
      </c>
      <c r="AZ585">
        <f>SUMIF('Disposal Fee销毁费用-160.95'!B:B,E585,'Disposal Fee销毁费用-160.95'!D:D)*-1</f>
        <v>-0.15</v>
      </c>
      <c r="BC585">
        <f>IFERROR(VLOOKUP(F585,'优惠券-86.4'!F:I,4,0),0)</f>
        <v>0</v>
      </c>
      <c r="BD585">
        <f>IFERROR(VLOOKUP(F585,'早评-120'!E:H,4,0),0)</f>
        <v>0</v>
      </c>
      <c r="BF585">
        <f t="shared" si="72"/>
        <v>-0.15</v>
      </c>
      <c r="BG585">
        <f t="shared" si="73"/>
        <v>0</v>
      </c>
      <c r="BH585">
        <f t="shared" si="74"/>
        <v>-0.97499999999999998</v>
      </c>
      <c r="BQ585" s="45">
        <f t="shared" si="75"/>
        <v>-0.97499999999999998</v>
      </c>
      <c r="BR585">
        <f>SUMIFS('9月销毁明细'!D:D,'9月销毁明细'!A:A,E585,'9月销毁明细'!H:H,"Sellable")</f>
        <v>0</v>
      </c>
      <c r="BS585">
        <f>SUMIFS('9月销毁明细'!G:G,'9月销毁明细'!A:A,E585,'9月销毁明细'!H:H,"Sellable")</f>
        <v>0</v>
      </c>
      <c r="BT585">
        <f>SUMIFS('9月销毁明细'!D:D,'9月销毁明细'!A:A,E585,'9月销毁明细'!H:H,"Unsellable")</f>
        <v>0</v>
      </c>
      <c r="BU585">
        <f>SUMIFS('9月销毁明细'!G:G,'9月销毁明细'!A:A,E585,'9月销毁明细'!H:H,"Unsellable")</f>
        <v>0</v>
      </c>
      <c r="BW585">
        <f>IFERROR(I585*VLOOKUP(F585,'9.3成本表'!C:L,10,0),0)</f>
        <v>0</v>
      </c>
      <c r="BX585">
        <f t="shared" si="76"/>
        <v>0</v>
      </c>
      <c r="CC585" s="45">
        <f t="shared" si="77"/>
        <v>-0.97499999999999998</v>
      </c>
      <c r="CD585" s="45">
        <f t="shared" si="78"/>
        <v>0</v>
      </c>
      <c r="CE585" s="45">
        <f t="shared" si="79"/>
        <v>0</v>
      </c>
    </row>
    <row r="586" spans="4:83" x14ac:dyDescent="0.25">
      <c r="D586" s="20" t="s">
        <v>1281</v>
      </c>
      <c r="E586" s="20" t="s">
        <v>1282</v>
      </c>
      <c r="F586" s="20">
        <v>4614</v>
      </c>
      <c r="G586">
        <v>580</v>
      </c>
      <c r="H586" s="20"/>
      <c r="I586">
        <f>SUMIFS('总明细 源文件后台下'!G:G,'总明细 源文件后台下'!E:E,E586,'总明细 源文件后台下'!C:C,"Order")</f>
        <v>0</v>
      </c>
      <c r="J586">
        <f>SUMIFS('总明细 源文件后台下'!M:M,'总明细 源文件后台下'!E:E,E586,'总明细 源文件后台下'!C:C,"Order")</f>
        <v>0</v>
      </c>
      <c r="K586">
        <f>SUMIFS('总明细 源文件后台下'!N:N,'总明细 源文件后台下'!E:E,E586,'总明细 源文件后台下'!C:C,"Order")</f>
        <v>0</v>
      </c>
      <c r="L586">
        <f>SUMIFS('总明细 源文件后台下'!O:O,'总明细 源文件后台下'!E:E,E586,'总明细 源文件后台下'!C:C,"Order")</f>
        <v>0</v>
      </c>
      <c r="M586">
        <f>SUMIFS('总明细 源文件后台下'!P:P,'总明细 源文件后台下'!E:E,E586,'总明细 源文件后台下'!C:C,"Order")</f>
        <v>0</v>
      </c>
      <c r="N586">
        <f>SUMIFS('总明细 源文件后台下'!Q:Q,'总明细 源文件后台下'!E:E,E586,'总明细 源文件后台下'!C:C,"Order")</f>
        <v>0</v>
      </c>
      <c r="O586">
        <f>SUMIFS('总明细 源文件后台下'!R:R,'总明细 源文件后台下'!E:E,E586,'总明细 源文件后台下'!C:C,"Order")</f>
        <v>0</v>
      </c>
      <c r="P586">
        <f>SUMIFS('总明细 源文件后台下'!S:S,'总明细 源文件后台下'!E:E,E586,'总明细 源文件后台下'!C:C,"Order")</f>
        <v>0</v>
      </c>
      <c r="Q586">
        <f>SUMIFS('总明细 源文件后台下'!T:T,'总明细 源文件后台下'!E:E,E586,'总明细 源文件后台下'!C:C,"Order")</f>
        <v>0</v>
      </c>
      <c r="R586">
        <f>SUMIFS('总明细 源文件后台下'!U:U,'总明细 源文件后台下'!E:E,E586,'总明细 源文件后台下'!C:C,"Order")</f>
        <v>0</v>
      </c>
      <c r="S586">
        <f>SUMIFS('总明细 源文件后台下'!V:V,'总明细 源文件后台下'!E:E,E586,'总明细 源文件后台下'!C:C,"Order")</f>
        <v>0</v>
      </c>
      <c r="T586">
        <f>SUMIFS('总明细 源文件后台下'!W:W,'总明细 源文件后台下'!E:E,E586,'总明细 源文件后台下'!C:C,"Order")</f>
        <v>0</v>
      </c>
      <c r="U586">
        <f>SUMIFS('总明细 源文件后台下'!G:G,'总明细 源文件后台下'!E:E,E586,'总明细 源文件后台下'!C:C,"Refund")</f>
        <v>0</v>
      </c>
      <c r="V586">
        <f>SUMIFS('总明细 源文件后台下'!M:M,'总明细 源文件后台下'!E:E,E586,'总明细 源文件后台下'!C:C,"Refund")</f>
        <v>0</v>
      </c>
      <c r="W586">
        <f>SUMIFS('总明细 源文件后台下'!N:N,'总明细 源文件后台下'!E:E,E586,'总明细 源文件后台下'!C:C,"Refund")</f>
        <v>0</v>
      </c>
      <c r="X586">
        <f>SUMIFS('总明细 源文件后台下'!O:O,'总明细 源文件后台下'!E:E,E586,'总明细 源文件后台下'!C:C,"Refund")</f>
        <v>0</v>
      </c>
      <c r="Y586">
        <f>SUMIFS('总明细 源文件后台下'!P:P,'总明细 源文件后台下'!E:E,E586,'总明细 源文件后台下'!C:C,"Refund")</f>
        <v>0</v>
      </c>
      <c r="Z586">
        <f>SUMIFS('总明细 源文件后台下'!Q:Q,'总明细 源文件后台下'!E:E,E586,'总明细 源文件后台下'!C:C,"Refund")</f>
        <v>0</v>
      </c>
      <c r="AA586">
        <f>SUMIFS('总明细 源文件后台下'!R:R,'总明细 源文件后台下'!E:E,E586,'总明细 源文件后台下'!C:C,"Refund")</f>
        <v>0</v>
      </c>
      <c r="AB586">
        <f>SUMIFS('总明细 源文件后台下'!S:S,'总明细 源文件后台下'!E:E,E586,'总明细 源文件后台下'!C:C,"Refund")</f>
        <v>0</v>
      </c>
      <c r="AC586">
        <f>SUMIFS('总明细 源文件后台下'!T:T,'总明细 源文件后台下'!E:E,E586,'总明细 源文件后台下'!C:C,"Refund")</f>
        <v>0</v>
      </c>
      <c r="AD586">
        <f>SUMIFS('总明细 源文件后台下'!U:U,'总明细 源文件后台下'!E:E,E586,'总明细 源文件后台下'!C:C,"Refund")</f>
        <v>0</v>
      </c>
      <c r="AE586">
        <f>SUMIFS('总明细 源文件后台下'!V:V,'总明细 源文件后台下'!E:E,E586,'总明细 源文件后台下'!C:C,"Refund")</f>
        <v>0</v>
      </c>
      <c r="AF586">
        <f>SUMIFS('总明细 源文件后台下'!W:W,'总明细 源文件后台下'!E:E,E586,'总明细 源文件后台下'!C:C,"Refund")</f>
        <v>0</v>
      </c>
      <c r="AK586">
        <f>(SUMIF('广告费 源文件后台下'!G:G,E586,'广告费 源文件后台下'!M:M))*-1</f>
        <v>0</v>
      </c>
      <c r="AL586">
        <f>SUMIFS('总明细 源文件后台下'!W:W,'总明细 源文件后台下'!E:E,E586,'总明细 源文件后台下'!C:C,"Adjustment",'总明细 源文件后台下'!F:F,"FBA Inventory Reimbursement - Customer Return")</f>
        <v>0</v>
      </c>
      <c r="AM586">
        <f>SUMIFS('总明细 源文件后台下'!W:W,'总明细 源文件后台下'!E:E,E586,'总明细 源文件后台下'!C:C,"Adjustment",'总明细 源文件后台下'!F:F,"FBA Inventory Reimbursement - Damaged:Warehouse")</f>
        <v>0</v>
      </c>
      <c r="AN586">
        <f>SUMIFS('总明细 源文件后台下'!W:W,'总明细 源文件后台下'!E:E,E586,'总明细 源文件后台下'!C:C,"Adjustment",'总明细 源文件后台下'!F:F,"FBA Inventory Reimbursement - Customer Service Issue")</f>
        <v>0</v>
      </c>
      <c r="AO586">
        <f>SUMIFS('总明细 源文件后台下'!W:W,'总明细 源文件后台下'!E:E,E586,'总明细 源文件后台下'!C:C,"Adjustment",'总明细 源文件后台下'!F:F,"FBA Inventory Reimbursement - Fee Correction")</f>
        <v>0</v>
      </c>
      <c r="AP586">
        <f>SUMIFS('总明细 源文件后台下'!W:W,'总明细 源文件后台下'!E:E,E586,'总明细 源文件后台下'!C:C,"Adjustment",'总明细 源文件后台下'!F:F,"FBA Inventory Reimbursement - General Adjustment")</f>
        <v>0</v>
      </c>
      <c r="AQ586">
        <f>SUMIFS('总明细 源文件后台下'!W:W,'总明细 源文件后台下'!E:E,E586,'总明细 源文件后台下'!C:C,"Adjustment",'总明细 源文件后台下'!F:F,"FBA Inventory Reimbursement - Lost:Inbound")</f>
        <v>0</v>
      </c>
      <c r="AR586">
        <f>SUMIFS('总明细 源文件后台下'!W:W,'总明细 源文件后台下'!E:E,E586,'总明细 源文件后台下'!C:C,"Adjustment",'总明细 源文件后台下'!F:F,"FBA Inventory Reimbursement - Lost:Warehouse")</f>
        <v>0</v>
      </c>
      <c r="AS586">
        <f>SUMIFS('总明细 源文件后台下'!W:W,'总明细 源文件后台下'!E:E,E586,'总明细 源文件后台下'!C:C,"Adjustment",'总明细 源文件后台下'!F:F,"Non-subscription Fee Adjustment")</f>
        <v>0</v>
      </c>
      <c r="AT586">
        <f>SUMIFS('总明细 源文件后台下'!W:W,'总明细 源文件后台下'!E:E,E586,'总明细 源文件后台下'!C:C,"Adjustment",'总明细 源文件后台下'!F:F,"FBA Inventory Placement Service Fee")</f>
        <v>0</v>
      </c>
      <c r="AV586">
        <f>SUMIF('FBA Customer Return Per Unit Fe'!B:B,E586,'FBA Customer Return Per Unit Fe'!C:C)</f>
        <v>0</v>
      </c>
      <c r="AX586">
        <f>(SUMIF('仓储费 源文件后台下'!C:C,E586,'仓储费 源文件后台下'!V:V))*-1</f>
        <v>0</v>
      </c>
      <c r="AZ586">
        <f>SUMIF('Disposal Fee销毁费用-160.95'!B:B,E586,'Disposal Fee销毁费用-160.95'!D:D)*-1</f>
        <v>-0.3</v>
      </c>
      <c r="BC586">
        <f>IFERROR(VLOOKUP(F586,'优惠券-86.4'!F:I,4,0),0)</f>
        <v>0</v>
      </c>
      <c r="BD586">
        <f>IFERROR(VLOOKUP(F586,'早评-120'!E:H,4,0),0)</f>
        <v>0</v>
      </c>
      <c r="BF586">
        <f t="shared" si="72"/>
        <v>-0.3</v>
      </c>
      <c r="BG586">
        <f t="shared" si="73"/>
        <v>0</v>
      </c>
      <c r="BH586">
        <f t="shared" si="74"/>
        <v>-1.95</v>
      </c>
      <c r="BQ586" s="45">
        <f t="shared" si="75"/>
        <v>-1.95</v>
      </c>
      <c r="BR586">
        <f>SUMIFS('9月销毁明细'!D:D,'9月销毁明细'!A:A,E586,'9月销毁明细'!H:H,"Sellable")</f>
        <v>0</v>
      </c>
      <c r="BS586">
        <f>SUMIFS('9月销毁明细'!G:G,'9月销毁明细'!A:A,E586,'9月销毁明细'!H:H,"Sellable")</f>
        <v>0</v>
      </c>
      <c r="BT586">
        <f>SUMIFS('9月销毁明细'!D:D,'9月销毁明细'!A:A,E586,'9月销毁明细'!H:H,"Unsellable")</f>
        <v>0</v>
      </c>
      <c r="BU586">
        <f>SUMIFS('9月销毁明细'!G:G,'9月销毁明细'!A:A,E586,'9月销毁明细'!H:H,"Unsellable")</f>
        <v>0</v>
      </c>
      <c r="BW586">
        <f>IFERROR(I586*VLOOKUP(F586,'9.3成本表'!C:L,10,0),0)</f>
        <v>0</v>
      </c>
      <c r="BX586">
        <f t="shared" si="76"/>
        <v>0</v>
      </c>
      <c r="CC586" s="45">
        <f t="shared" si="77"/>
        <v>-1.95</v>
      </c>
      <c r="CD586" s="45">
        <f t="shared" si="78"/>
        <v>0</v>
      </c>
      <c r="CE586" s="45">
        <f t="shared" si="79"/>
        <v>0</v>
      </c>
    </row>
    <row r="587" spans="4:83" x14ac:dyDescent="0.25">
      <c r="D587" s="20" t="s">
        <v>1283</v>
      </c>
      <c r="E587" s="20" t="s">
        <v>1284</v>
      </c>
      <c r="F587" s="20">
        <v>4614</v>
      </c>
      <c r="G587">
        <v>581</v>
      </c>
      <c r="H587" s="20"/>
      <c r="I587">
        <f>SUMIFS('总明细 源文件后台下'!G:G,'总明细 源文件后台下'!E:E,E587,'总明细 源文件后台下'!C:C,"Order")</f>
        <v>0</v>
      </c>
      <c r="J587">
        <f>SUMIFS('总明细 源文件后台下'!M:M,'总明细 源文件后台下'!E:E,E587,'总明细 源文件后台下'!C:C,"Order")</f>
        <v>0</v>
      </c>
      <c r="K587">
        <f>SUMIFS('总明细 源文件后台下'!N:N,'总明细 源文件后台下'!E:E,E587,'总明细 源文件后台下'!C:C,"Order")</f>
        <v>0</v>
      </c>
      <c r="L587">
        <f>SUMIFS('总明细 源文件后台下'!O:O,'总明细 源文件后台下'!E:E,E587,'总明细 源文件后台下'!C:C,"Order")</f>
        <v>0</v>
      </c>
      <c r="M587">
        <f>SUMIFS('总明细 源文件后台下'!P:P,'总明细 源文件后台下'!E:E,E587,'总明细 源文件后台下'!C:C,"Order")</f>
        <v>0</v>
      </c>
      <c r="N587">
        <f>SUMIFS('总明细 源文件后台下'!Q:Q,'总明细 源文件后台下'!E:E,E587,'总明细 源文件后台下'!C:C,"Order")</f>
        <v>0</v>
      </c>
      <c r="O587">
        <f>SUMIFS('总明细 源文件后台下'!R:R,'总明细 源文件后台下'!E:E,E587,'总明细 源文件后台下'!C:C,"Order")</f>
        <v>0</v>
      </c>
      <c r="P587">
        <f>SUMIFS('总明细 源文件后台下'!S:S,'总明细 源文件后台下'!E:E,E587,'总明细 源文件后台下'!C:C,"Order")</f>
        <v>0</v>
      </c>
      <c r="Q587">
        <f>SUMIFS('总明细 源文件后台下'!T:T,'总明细 源文件后台下'!E:E,E587,'总明细 源文件后台下'!C:C,"Order")</f>
        <v>0</v>
      </c>
      <c r="R587">
        <f>SUMIFS('总明细 源文件后台下'!U:U,'总明细 源文件后台下'!E:E,E587,'总明细 源文件后台下'!C:C,"Order")</f>
        <v>0</v>
      </c>
      <c r="S587">
        <f>SUMIFS('总明细 源文件后台下'!V:V,'总明细 源文件后台下'!E:E,E587,'总明细 源文件后台下'!C:C,"Order")</f>
        <v>0</v>
      </c>
      <c r="T587">
        <f>SUMIFS('总明细 源文件后台下'!W:W,'总明细 源文件后台下'!E:E,E587,'总明细 源文件后台下'!C:C,"Order")</f>
        <v>0</v>
      </c>
      <c r="U587">
        <f>SUMIFS('总明细 源文件后台下'!G:G,'总明细 源文件后台下'!E:E,E587,'总明细 源文件后台下'!C:C,"Refund")</f>
        <v>0</v>
      </c>
      <c r="V587">
        <f>SUMIFS('总明细 源文件后台下'!M:M,'总明细 源文件后台下'!E:E,E587,'总明细 源文件后台下'!C:C,"Refund")</f>
        <v>0</v>
      </c>
      <c r="W587">
        <f>SUMIFS('总明细 源文件后台下'!N:N,'总明细 源文件后台下'!E:E,E587,'总明细 源文件后台下'!C:C,"Refund")</f>
        <v>0</v>
      </c>
      <c r="X587">
        <f>SUMIFS('总明细 源文件后台下'!O:O,'总明细 源文件后台下'!E:E,E587,'总明细 源文件后台下'!C:C,"Refund")</f>
        <v>0</v>
      </c>
      <c r="Y587">
        <f>SUMIFS('总明细 源文件后台下'!P:P,'总明细 源文件后台下'!E:E,E587,'总明细 源文件后台下'!C:C,"Refund")</f>
        <v>0</v>
      </c>
      <c r="Z587">
        <f>SUMIFS('总明细 源文件后台下'!Q:Q,'总明细 源文件后台下'!E:E,E587,'总明细 源文件后台下'!C:C,"Refund")</f>
        <v>0</v>
      </c>
      <c r="AA587">
        <f>SUMIFS('总明细 源文件后台下'!R:R,'总明细 源文件后台下'!E:E,E587,'总明细 源文件后台下'!C:C,"Refund")</f>
        <v>0</v>
      </c>
      <c r="AB587">
        <f>SUMIFS('总明细 源文件后台下'!S:S,'总明细 源文件后台下'!E:E,E587,'总明细 源文件后台下'!C:C,"Refund")</f>
        <v>0</v>
      </c>
      <c r="AC587">
        <f>SUMIFS('总明细 源文件后台下'!T:T,'总明细 源文件后台下'!E:E,E587,'总明细 源文件后台下'!C:C,"Refund")</f>
        <v>0</v>
      </c>
      <c r="AD587">
        <f>SUMIFS('总明细 源文件后台下'!U:U,'总明细 源文件后台下'!E:E,E587,'总明细 源文件后台下'!C:C,"Refund")</f>
        <v>0</v>
      </c>
      <c r="AE587">
        <f>SUMIFS('总明细 源文件后台下'!V:V,'总明细 源文件后台下'!E:E,E587,'总明细 源文件后台下'!C:C,"Refund")</f>
        <v>0</v>
      </c>
      <c r="AF587">
        <f>SUMIFS('总明细 源文件后台下'!W:W,'总明细 源文件后台下'!E:E,E587,'总明细 源文件后台下'!C:C,"Refund")</f>
        <v>0</v>
      </c>
      <c r="AK587">
        <f>(SUMIF('广告费 源文件后台下'!G:G,E587,'广告费 源文件后台下'!M:M))*-1</f>
        <v>0</v>
      </c>
      <c r="AL587">
        <f>SUMIFS('总明细 源文件后台下'!W:W,'总明细 源文件后台下'!E:E,E587,'总明细 源文件后台下'!C:C,"Adjustment",'总明细 源文件后台下'!F:F,"FBA Inventory Reimbursement - Customer Return")</f>
        <v>0</v>
      </c>
      <c r="AM587">
        <f>SUMIFS('总明细 源文件后台下'!W:W,'总明细 源文件后台下'!E:E,E587,'总明细 源文件后台下'!C:C,"Adjustment",'总明细 源文件后台下'!F:F,"FBA Inventory Reimbursement - Damaged:Warehouse")</f>
        <v>0</v>
      </c>
      <c r="AN587">
        <f>SUMIFS('总明细 源文件后台下'!W:W,'总明细 源文件后台下'!E:E,E587,'总明细 源文件后台下'!C:C,"Adjustment",'总明细 源文件后台下'!F:F,"FBA Inventory Reimbursement - Customer Service Issue")</f>
        <v>0</v>
      </c>
      <c r="AO587">
        <f>SUMIFS('总明细 源文件后台下'!W:W,'总明细 源文件后台下'!E:E,E587,'总明细 源文件后台下'!C:C,"Adjustment",'总明细 源文件后台下'!F:F,"FBA Inventory Reimbursement - Fee Correction")</f>
        <v>0</v>
      </c>
      <c r="AP587">
        <f>SUMIFS('总明细 源文件后台下'!W:W,'总明细 源文件后台下'!E:E,E587,'总明细 源文件后台下'!C:C,"Adjustment",'总明细 源文件后台下'!F:F,"FBA Inventory Reimbursement - General Adjustment")</f>
        <v>0</v>
      </c>
      <c r="AQ587">
        <f>SUMIFS('总明细 源文件后台下'!W:W,'总明细 源文件后台下'!E:E,E587,'总明细 源文件后台下'!C:C,"Adjustment",'总明细 源文件后台下'!F:F,"FBA Inventory Reimbursement - Lost:Inbound")</f>
        <v>0</v>
      </c>
      <c r="AR587">
        <f>SUMIFS('总明细 源文件后台下'!W:W,'总明细 源文件后台下'!E:E,E587,'总明细 源文件后台下'!C:C,"Adjustment",'总明细 源文件后台下'!F:F,"FBA Inventory Reimbursement - Lost:Warehouse")</f>
        <v>0</v>
      </c>
      <c r="AS587">
        <f>SUMIFS('总明细 源文件后台下'!W:W,'总明细 源文件后台下'!E:E,E587,'总明细 源文件后台下'!C:C,"Adjustment",'总明细 源文件后台下'!F:F,"Non-subscription Fee Adjustment")</f>
        <v>0</v>
      </c>
      <c r="AT587">
        <f>SUMIFS('总明细 源文件后台下'!W:W,'总明细 源文件后台下'!E:E,E587,'总明细 源文件后台下'!C:C,"Adjustment",'总明细 源文件后台下'!F:F,"FBA Inventory Placement Service Fee")</f>
        <v>0</v>
      </c>
      <c r="AV587">
        <f>SUMIF('FBA Customer Return Per Unit Fe'!B:B,E587,'FBA Customer Return Per Unit Fe'!C:C)</f>
        <v>0</v>
      </c>
      <c r="AX587">
        <f>(SUMIF('仓储费 源文件后台下'!C:C,E587,'仓储费 源文件后台下'!V:V))*-1</f>
        <v>0</v>
      </c>
      <c r="AZ587">
        <f>SUMIF('Disposal Fee销毁费用-160.95'!B:B,E587,'Disposal Fee销毁费用-160.95'!D:D)*-1</f>
        <v>-0.3</v>
      </c>
      <c r="BC587">
        <f>IFERROR(VLOOKUP(F587,'优惠券-86.4'!F:I,4,0),0)</f>
        <v>0</v>
      </c>
      <c r="BD587">
        <f>IFERROR(VLOOKUP(F587,'早评-120'!E:H,4,0),0)</f>
        <v>0</v>
      </c>
      <c r="BF587">
        <f t="shared" si="72"/>
        <v>-0.3</v>
      </c>
      <c r="BG587">
        <f t="shared" si="73"/>
        <v>0</v>
      </c>
      <c r="BH587">
        <f t="shared" si="74"/>
        <v>-1.95</v>
      </c>
      <c r="BQ587" s="45">
        <f t="shared" si="75"/>
        <v>-1.95</v>
      </c>
      <c r="BR587">
        <f>SUMIFS('9月销毁明细'!D:D,'9月销毁明细'!A:A,E587,'9月销毁明细'!H:H,"Sellable")</f>
        <v>0</v>
      </c>
      <c r="BS587">
        <f>SUMIFS('9月销毁明细'!G:G,'9月销毁明细'!A:A,E587,'9月销毁明细'!H:H,"Sellable")</f>
        <v>0</v>
      </c>
      <c r="BT587">
        <f>SUMIFS('9月销毁明细'!D:D,'9月销毁明细'!A:A,E587,'9月销毁明细'!H:H,"Unsellable")</f>
        <v>0</v>
      </c>
      <c r="BU587">
        <f>SUMIFS('9月销毁明细'!G:G,'9月销毁明细'!A:A,E587,'9月销毁明细'!H:H,"Unsellable")</f>
        <v>0</v>
      </c>
      <c r="BW587">
        <f>IFERROR(I587*VLOOKUP(F587,'9.3成本表'!C:L,10,0),0)</f>
        <v>0</v>
      </c>
      <c r="BX587">
        <f t="shared" si="76"/>
        <v>0</v>
      </c>
      <c r="CC587" s="45">
        <f t="shared" si="77"/>
        <v>-1.95</v>
      </c>
      <c r="CD587" s="45">
        <f t="shared" si="78"/>
        <v>0</v>
      </c>
      <c r="CE587" s="45">
        <f t="shared" si="79"/>
        <v>0</v>
      </c>
    </row>
    <row r="588" spans="4:83" x14ac:dyDescent="0.25">
      <c r="D588" s="20" t="s">
        <v>1285</v>
      </c>
      <c r="E588" s="20" t="s">
        <v>1286</v>
      </c>
      <c r="F588" s="20">
        <v>4614</v>
      </c>
      <c r="G588">
        <v>582</v>
      </c>
      <c r="H588" s="20"/>
      <c r="I588">
        <f>SUMIFS('总明细 源文件后台下'!G:G,'总明细 源文件后台下'!E:E,E588,'总明细 源文件后台下'!C:C,"Order")</f>
        <v>0</v>
      </c>
      <c r="J588">
        <f>SUMIFS('总明细 源文件后台下'!M:M,'总明细 源文件后台下'!E:E,E588,'总明细 源文件后台下'!C:C,"Order")</f>
        <v>0</v>
      </c>
      <c r="K588">
        <f>SUMIFS('总明细 源文件后台下'!N:N,'总明细 源文件后台下'!E:E,E588,'总明细 源文件后台下'!C:C,"Order")</f>
        <v>0</v>
      </c>
      <c r="L588">
        <f>SUMIFS('总明细 源文件后台下'!O:O,'总明细 源文件后台下'!E:E,E588,'总明细 源文件后台下'!C:C,"Order")</f>
        <v>0</v>
      </c>
      <c r="M588">
        <f>SUMIFS('总明细 源文件后台下'!P:P,'总明细 源文件后台下'!E:E,E588,'总明细 源文件后台下'!C:C,"Order")</f>
        <v>0</v>
      </c>
      <c r="N588">
        <f>SUMIFS('总明细 源文件后台下'!Q:Q,'总明细 源文件后台下'!E:E,E588,'总明细 源文件后台下'!C:C,"Order")</f>
        <v>0</v>
      </c>
      <c r="O588">
        <f>SUMIFS('总明细 源文件后台下'!R:R,'总明细 源文件后台下'!E:E,E588,'总明细 源文件后台下'!C:C,"Order")</f>
        <v>0</v>
      </c>
      <c r="P588">
        <f>SUMIFS('总明细 源文件后台下'!S:S,'总明细 源文件后台下'!E:E,E588,'总明细 源文件后台下'!C:C,"Order")</f>
        <v>0</v>
      </c>
      <c r="Q588">
        <f>SUMIFS('总明细 源文件后台下'!T:T,'总明细 源文件后台下'!E:E,E588,'总明细 源文件后台下'!C:C,"Order")</f>
        <v>0</v>
      </c>
      <c r="R588">
        <f>SUMIFS('总明细 源文件后台下'!U:U,'总明细 源文件后台下'!E:E,E588,'总明细 源文件后台下'!C:C,"Order")</f>
        <v>0</v>
      </c>
      <c r="S588">
        <f>SUMIFS('总明细 源文件后台下'!V:V,'总明细 源文件后台下'!E:E,E588,'总明细 源文件后台下'!C:C,"Order")</f>
        <v>0</v>
      </c>
      <c r="T588">
        <f>SUMIFS('总明细 源文件后台下'!W:W,'总明细 源文件后台下'!E:E,E588,'总明细 源文件后台下'!C:C,"Order")</f>
        <v>0</v>
      </c>
      <c r="U588">
        <f>SUMIFS('总明细 源文件后台下'!G:G,'总明细 源文件后台下'!E:E,E588,'总明细 源文件后台下'!C:C,"Refund")</f>
        <v>0</v>
      </c>
      <c r="V588">
        <f>SUMIFS('总明细 源文件后台下'!M:M,'总明细 源文件后台下'!E:E,E588,'总明细 源文件后台下'!C:C,"Refund")</f>
        <v>0</v>
      </c>
      <c r="W588">
        <f>SUMIFS('总明细 源文件后台下'!N:N,'总明细 源文件后台下'!E:E,E588,'总明细 源文件后台下'!C:C,"Refund")</f>
        <v>0</v>
      </c>
      <c r="X588">
        <f>SUMIFS('总明细 源文件后台下'!O:O,'总明细 源文件后台下'!E:E,E588,'总明细 源文件后台下'!C:C,"Refund")</f>
        <v>0</v>
      </c>
      <c r="Y588">
        <f>SUMIFS('总明细 源文件后台下'!P:P,'总明细 源文件后台下'!E:E,E588,'总明细 源文件后台下'!C:C,"Refund")</f>
        <v>0</v>
      </c>
      <c r="Z588">
        <f>SUMIFS('总明细 源文件后台下'!Q:Q,'总明细 源文件后台下'!E:E,E588,'总明细 源文件后台下'!C:C,"Refund")</f>
        <v>0</v>
      </c>
      <c r="AA588">
        <f>SUMIFS('总明细 源文件后台下'!R:R,'总明细 源文件后台下'!E:E,E588,'总明细 源文件后台下'!C:C,"Refund")</f>
        <v>0</v>
      </c>
      <c r="AB588">
        <f>SUMIFS('总明细 源文件后台下'!S:S,'总明细 源文件后台下'!E:E,E588,'总明细 源文件后台下'!C:C,"Refund")</f>
        <v>0</v>
      </c>
      <c r="AC588">
        <f>SUMIFS('总明细 源文件后台下'!T:T,'总明细 源文件后台下'!E:E,E588,'总明细 源文件后台下'!C:C,"Refund")</f>
        <v>0</v>
      </c>
      <c r="AD588">
        <f>SUMIFS('总明细 源文件后台下'!U:U,'总明细 源文件后台下'!E:E,E588,'总明细 源文件后台下'!C:C,"Refund")</f>
        <v>0</v>
      </c>
      <c r="AE588">
        <f>SUMIFS('总明细 源文件后台下'!V:V,'总明细 源文件后台下'!E:E,E588,'总明细 源文件后台下'!C:C,"Refund")</f>
        <v>0</v>
      </c>
      <c r="AF588">
        <f>SUMIFS('总明细 源文件后台下'!W:W,'总明细 源文件后台下'!E:E,E588,'总明细 源文件后台下'!C:C,"Refund")</f>
        <v>0</v>
      </c>
      <c r="AK588">
        <f>(SUMIF('广告费 源文件后台下'!G:G,E588,'广告费 源文件后台下'!M:M))*-1</f>
        <v>0</v>
      </c>
      <c r="AL588">
        <f>SUMIFS('总明细 源文件后台下'!W:W,'总明细 源文件后台下'!E:E,E588,'总明细 源文件后台下'!C:C,"Adjustment",'总明细 源文件后台下'!F:F,"FBA Inventory Reimbursement - Customer Return")</f>
        <v>0</v>
      </c>
      <c r="AM588">
        <f>SUMIFS('总明细 源文件后台下'!W:W,'总明细 源文件后台下'!E:E,E588,'总明细 源文件后台下'!C:C,"Adjustment",'总明细 源文件后台下'!F:F,"FBA Inventory Reimbursement - Damaged:Warehouse")</f>
        <v>0</v>
      </c>
      <c r="AN588">
        <f>SUMIFS('总明细 源文件后台下'!W:W,'总明细 源文件后台下'!E:E,E588,'总明细 源文件后台下'!C:C,"Adjustment",'总明细 源文件后台下'!F:F,"FBA Inventory Reimbursement - Customer Service Issue")</f>
        <v>0</v>
      </c>
      <c r="AO588">
        <f>SUMIFS('总明细 源文件后台下'!W:W,'总明细 源文件后台下'!E:E,E588,'总明细 源文件后台下'!C:C,"Adjustment",'总明细 源文件后台下'!F:F,"FBA Inventory Reimbursement - Fee Correction")</f>
        <v>0</v>
      </c>
      <c r="AP588">
        <f>SUMIFS('总明细 源文件后台下'!W:W,'总明细 源文件后台下'!E:E,E588,'总明细 源文件后台下'!C:C,"Adjustment",'总明细 源文件后台下'!F:F,"FBA Inventory Reimbursement - General Adjustment")</f>
        <v>0</v>
      </c>
      <c r="AQ588">
        <f>SUMIFS('总明细 源文件后台下'!W:W,'总明细 源文件后台下'!E:E,E588,'总明细 源文件后台下'!C:C,"Adjustment",'总明细 源文件后台下'!F:F,"FBA Inventory Reimbursement - Lost:Inbound")</f>
        <v>0</v>
      </c>
      <c r="AR588">
        <f>SUMIFS('总明细 源文件后台下'!W:W,'总明细 源文件后台下'!E:E,E588,'总明细 源文件后台下'!C:C,"Adjustment",'总明细 源文件后台下'!F:F,"FBA Inventory Reimbursement - Lost:Warehouse")</f>
        <v>0</v>
      </c>
      <c r="AS588">
        <f>SUMIFS('总明细 源文件后台下'!W:W,'总明细 源文件后台下'!E:E,E588,'总明细 源文件后台下'!C:C,"Adjustment",'总明细 源文件后台下'!F:F,"Non-subscription Fee Adjustment")</f>
        <v>0</v>
      </c>
      <c r="AT588">
        <f>SUMIFS('总明细 源文件后台下'!W:W,'总明细 源文件后台下'!E:E,E588,'总明细 源文件后台下'!C:C,"Adjustment",'总明细 源文件后台下'!F:F,"FBA Inventory Placement Service Fee")</f>
        <v>0</v>
      </c>
      <c r="AV588">
        <f>SUMIF('FBA Customer Return Per Unit Fe'!B:B,E588,'FBA Customer Return Per Unit Fe'!C:C)</f>
        <v>0</v>
      </c>
      <c r="AX588">
        <f>(SUMIF('仓储费 源文件后台下'!C:C,E588,'仓储费 源文件后台下'!V:V))*-1</f>
        <v>0</v>
      </c>
      <c r="AZ588">
        <f>SUMIF('Disposal Fee销毁费用-160.95'!B:B,E588,'Disposal Fee销毁费用-160.95'!D:D)*-1</f>
        <v>0</v>
      </c>
      <c r="BC588">
        <f>IFERROR(VLOOKUP(F588,'优惠券-86.4'!F:I,4,0),0)</f>
        <v>0</v>
      </c>
      <c r="BD588">
        <f>IFERROR(VLOOKUP(F588,'早评-120'!E:H,4,0),0)</f>
        <v>0</v>
      </c>
      <c r="BF588">
        <f t="shared" si="72"/>
        <v>0</v>
      </c>
      <c r="BG588">
        <f t="shared" si="73"/>
        <v>0</v>
      </c>
      <c r="BH588">
        <f t="shared" si="74"/>
        <v>0</v>
      </c>
      <c r="BQ588" s="45">
        <f t="shared" si="75"/>
        <v>0</v>
      </c>
      <c r="BR588">
        <f>SUMIFS('9月销毁明细'!D:D,'9月销毁明细'!A:A,E588,'9月销毁明细'!H:H,"Sellable")</f>
        <v>0</v>
      </c>
      <c r="BS588">
        <f>SUMIFS('9月销毁明细'!G:G,'9月销毁明细'!A:A,E588,'9月销毁明细'!H:H,"Sellable")</f>
        <v>0</v>
      </c>
      <c r="BT588">
        <f>SUMIFS('9月销毁明细'!D:D,'9月销毁明细'!A:A,E588,'9月销毁明细'!H:H,"Unsellable")</f>
        <v>0</v>
      </c>
      <c r="BU588">
        <f>SUMIFS('9月销毁明细'!G:G,'9月销毁明细'!A:A,E588,'9月销毁明细'!H:H,"Unsellable")</f>
        <v>0</v>
      </c>
      <c r="BW588">
        <f>IFERROR(I588*VLOOKUP(F588,'9.3成本表'!C:L,10,0),0)</f>
        <v>0</v>
      </c>
      <c r="BX588">
        <f t="shared" si="76"/>
        <v>0</v>
      </c>
      <c r="CC588" s="45">
        <f t="shared" si="77"/>
        <v>0</v>
      </c>
      <c r="CD588" s="45">
        <f t="shared" si="78"/>
        <v>0</v>
      </c>
      <c r="CE588" s="45">
        <f t="shared" si="79"/>
        <v>0</v>
      </c>
    </row>
    <row r="589" spans="4:83" x14ac:dyDescent="0.25">
      <c r="D589" s="20" t="s">
        <v>1287</v>
      </c>
      <c r="E589" s="20" t="s">
        <v>1288</v>
      </c>
      <c r="F589" s="20">
        <v>4614</v>
      </c>
      <c r="G589">
        <v>583</v>
      </c>
      <c r="H589" s="20"/>
      <c r="I589">
        <f>SUMIFS('总明细 源文件后台下'!G:G,'总明细 源文件后台下'!E:E,E589,'总明细 源文件后台下'!C:C,"Order")</f>
        <v>0</v>
      </c>
      <c r="J589">
        <f>SUMIFS('总明细 源文件后台下'!M:M,'总明细 源文件后台下'!E:E,E589,'总明细 源文件后台下'!C:C,"Order")</f>
        <v>0</v>
      </c>
      <c r="K589">
        <f>SUMIFS('总明细 源文件后台下'!N:N,'总明细 源文件后台下'!E:E,E589,'总明细 源文件后台下'!C:C,"Order")</f>
        <v>0</v>
      </c>
      <c r="L589">
        <f>SUMIFS('总明细 源文件后台下'!O:O,'总明细 源文件后台下'!E:E,E589,'总明细 源文件后台下'!C:C,"Order")</f>
        <v>0</v>
      </c>
      <c r="M589">
        <f>SUMIFS('总明细 源文件后台下'!P:P,'总明细 源文件后台下'!E:E,E589,'总明细 源文件后台下'!C:C,"Order")</f>
        <v>0</v>
      </c>
      <c r="N589">
        <f>SUMIFS('总明细 源文件后台下'!Q:Q,'总明细 源文件后台下'!E:E,E589,'总明细 源文件后台下'!C:C,"Order")</f>
        <v>0</v>
      </c>
      <c r="O589">
        <f>SUMIFS('总明细 源文件后台下'!R:R,'总明细 源文件后台下'!E:E,E589,'总明细 源文件后台下'!C:C,"Order")</f>
        <v>0</v>
      </c>
      <c r="P589">
        <f>SUMIFS('总明细 源文件后台下'!S:S,'总明细 源文件后台下'!E:E,E589,'总明细 源文件后台下'!C:C,"Order")</f>
        <v>0</v>
      </c>
      <c r="Q589">
        <f>SUMIFS('总明细 源文件后台下'!T:T,'总明细 源文件后台下'!E:E,E589,'总明细 源文件后台下'!C:C,"Order")</f>
        <v>0</v>
      </c>
      <c r="R589">
        <f>SUMIFS('总明细 源文件后台下'!U:U,'总明细 源文件后台下'!E:E,E589,'总明细 源文件后台下'!C:C,"Order")</f>
        <v>0</v>
      </c>
      <c r="S589">
        <f>SUMIFS('总明细 源文件后台下'!V:V,'总明细 源文件后台下'!E:E,E589,'总明细 源文件后台下'!C:C,"Order")</f>
        <v>0</v>
      </c>
      <c r="T589">
        <f>SUMIFS('总明细 源文件后台下'!W:W,'总明细 源文件后台下'!E:E,E589,'总明细 源文件后台下'!C:C,"Order")</f>
        <v>0</v>
      </c>
      <c r="U589">
        <f>SUMIFS('总明细 源文件后台下'!G:G,'总明细 源文件后台下'!E:E,E589,'总明细 源文件后台下'!C:C,"Refund")</f>
        <v>0</v>
      </c>
      <c r="V589">
        <f>SUMIFS('总明细 源文件后台下'!M:M,'总明细 源文件后台下'!E:E,E589,'总明细 源文件后台下'!C:C,"Refund")</f>
        <v>0</v>
      </c>
      <c r="W589">
        <f>SUMIFS('总明细 源文件后台下'!N:N,'总明细 源文件后台下'!E:E,E589,'总明细 源文件后台下'!C:C,"Refund")</f>
        <v>0</v>
      </c>
      <c r="X589">
        <f>SUMIFS('总明细 源文件后台下'!O:O,'总明细 源文件后台下'!E:E,E589,'总明细 源文件后台下'!C:C,"Refund")</f>
        <v>0</v>
      </c>
      <c r="Y589">
        <f>SUMIFS('总明细 源文件后台下'!P:P,'总明细 源文件后台下'!E:E,E589,'总明细 源文件后台下'!C:C,"Refund")</f>
        <v>0</v>
      </c>
      <c r="Z589">
        <f>SUMIFS('总明细 源文件后台下'!Q:Q,'总明细 源文件后台下'!E:E,E589,'总明细 源文件后台下'!C:C,"Refund")</f>
        <v>0</v>
      </c>
      <c r="AA589">
        <f>SUMIFS('总明细 源文件后台下'!R:R,'总明细 源文件后台下'!E:E,E589,'总明细 源文件后台下'!C:C,"Refund")</f>
        <v>0</v>
      </c>
      <c r="AB589">
        <f>SUMIFS('总明细 源文件后台下'!S:S,'总明细 源文件后台下'!E:E,E589,'总明细 源文件后台下'!C:C,"Refund")</f>
        <v>0</v>
      </c>
      <c r="AC589">
        <f>SUMIFS('总明细 源文件后台下'!T:T,'总明细 源文件后台下'!E:E,E589,'总明细 源文件后台下'!C:C,"Refund")</f>
        <v>0</v>
      </c>
      <c r="AD589">
        <f>SUMIFS('总明细 源文件后台下'!U:U,'总明细 源文件后台下'!E:E,E589,'总明细 源文件后台下'!C:C,"Refund")</f>
        <v>0</v>
      </c>
      <c r="AE589">
        <f>SUMIFS('总明细 源文件后台下'!V:V,'总明细 源文件后台下'!E:E,E589,'总明细 源文件后台下'!C:C,"Refund")</f>
        <v>0</v>
      </c>
      <c r="AF589">
        <f>SUMIFS('总明细 源文件后台下'!W:W,'总明细 源文件后台下'!E:E,E589,'总明细 源文件后台下'!C:C,"Refund")</f>
        <v>0</v>
      </c>
      <c r="AK589">
        <f>(SUMIF('广告费 源文件后台下'!G:G,E589,'广告费 源文件后台下'!M:M))*-1</f>
        <v>0</v>
      </c>
      <c r="AL589">
        <f>SUMIFS('总明细 源文件后台下'!W:W,'总明细 源文件后台下'!E:E,E589,'总明细 源文件后台下'!C:C,"Adjustment",'总明细 源文件后台下'!F:F,"FBA Inventory Reimbursement - Customer Return")</f>
        <v>0</v>
      </c>
      <c r="AM589">
        <f>SUMIFS('总明细 源文件后台下'!W:W,'总明细 源文件后台下'!E:E,E589,'总明细 源文件后台下'!C:C,"Adjustment",'总明细 源文件后台下'!F:F,"FBA Inventory Reimbursement - Damaged:Warehouse")</f>
        <v>0</v>
      </c>
      <c r="AN589">
        <f>SUMIFS('总明细 源文件后台下'!W:W,'总明细 源文件后台下'!E:E,E589,'总明细 源文件后台下'!C:C,"Adjustment",'总明细 源文件后台下'!F:F,"FBA Inventory Reimbursement - Customer Service Issue")</f>
        <v>0</v>
      </c>
      <c r="AO589">
        <f>SUMIFS('总明细 源文件后台下'!W:W,'总明细 源文件后台下'!E:E,E589,'总明细 源文件后台下'!C:C,"Adjustment",'总明细 源文件后台下'!F:F,"FBA Inventory Reimbursement - Fee Correction")</f>
        <v>0</v>
      </c>
      <c r="AP589">
        <f>SUMIFS('总明细 源文件后台下'!W:W,'总明细 源文件后台下'!E:E,E589,'总明细 源文件后台下'!C:C,"Adjustment",'总明细 源文件后台下'!F:F,"FBA Inventory Reimbursement - General Adjustment")</f>
        <v>0</v>
      </c>
      <c r="AQ589">
        <f>SUMIFS('总明细 源文件后台下'!W:W,'总明细 源文件后台下'!E:E,E589,'总明细 源文件后台下'!C:C,"Adjustment",'总明细 源文件后台下'!F:F,"FBA Inventory Reimbursement - Lost:Inbound")</f>
        <v>0</v>
      </c>
      <c r="AR589">
        <f>SUMIFS('总明细 源文件后台下'!W:W,'总明细 源文件后台下'!E:E,E589,'总明细 源文件后台下'!C:C,"Adjustment",'总明细 源文件后台下'!F:F,"FBA Inventory Reimbursement - Lost:Warehouse")</f>
        <v>0</v>
      </c>
      <c r="AS589">
        <f>SUMIFS('总明细 源文件后台下'!W:W,'总明细 源文件后台下'!E:E,E589,'总明细 源文件后台下'!C:C,"Adjustment",'总明细 源文件后台下'!F:F,"Non-subscription Fee Adjustment")</f>
        <v>0</v>
      </c>
      <c r="AT589">
        <f>SUMIFS('总明细 源文件后台下'!W:W,'总明细 源文件后台下'!E:E,E589,'总明细 源文件后台下'!C:C,"Adjustment",'总明细 源文件后台下'!F:F,"FBA Inventory Placement Service Fee")</f>
        <v>0</v>
      </c>
      <c r="AV589">
        <f>SUMIF('FBA Customer Return Per Unit Fe'!B:B,E589,'FBA Customer Return Per Unit Fe'!C:C)</f>
        <v>0</v>
      </c>
      <c r="AX589">
        <f>(SUMIF('仓储费 源文件后台下'!C:C,E589,'仓储费 源文件后台下'!V:V))*-1</f>
        <v>0</v>
      </c>
      <c r="AZ589">
        <f>SUMIF('Disposal Fee销毁费用-160.95'!B:B,E589,'Disposal Fee销毁费用-160.95'!D:D)*-1</f>
        <v>0</v>
      </c>
      <c r="BC589">
        <f>IFERROR(VLOOKUP(F589,'优惠券-86.4'!F:I,4,0),0)</f>
        <v>0</v>
      </c>
      <c r="BD589">
        <f>IFERROR(VLOOKUP(F589,'早评-120'!E:H,4,0),0)</f>
        <v>0</v>
      </c>
      <c r="BF589">
        <f t="shared" si="72"/>
        <v>0</v>
      </c>
      <c r="BG589">
        <f t="shared" si="73"/>
        <v>0</v>
      </c>
      <c r="BH589">
        <f t="shared" si="74"/>
        <v>0</v>
      </c>
      <c r="BQ589" s="45">
        <f t="shared" si="75"/>
        <v>0</v>
      </c>
      <c r="BR589">
        <f>SUMIFS('9月销毁明细'!D:D,'9月销毁明细'!A:A,E589,'9月销毁明细'!H:H,"Sellable")</f>
        <v>0</v>
      </c>
      <c r="BS589">
        <f>SUMIFS('9月销毁明细'!G:G,'9月销毁明细'!A:A,E589,'9月销毁明细'!H:H,"Sellable")</f>
        <v>0</v>
      </c>
      <c r="BT589">
        <f>SUMIFS('9月销毁明细'!D:D,'9月销毁明细'!A:A,E589,'9月销毁明细'!H:H,"Unsellable")</f>
        <v>0</v>
      </c>
      <c r="BU589">
        <f>SUMIFS('9月销毁明细'!G:G,'9月销毁明细'!A:A,E589,'9月销毁明细'!H:H,"Unsellable")</f>
        <v>0</v>
      </c>
      <c r="BW589">
        <f>IFERROR(I589*VLOOKUP(F589,'9.3成本表'!C:L,10,0),0)</f>
        <v>0</v>
      </c>
      <c r="BX589">
        <f t="shared" si="76"/>
        <v>0</v>
      </c>
      <c r="CC589" s="45">
        <f t="shared" si="77"/>
        <v>0</v>
      </c>
      <c r="CD589" s="45">
        <f t="shared" si="78"/>
        <v>0</v>
      </c>
      <c r="CE589" s="45">
        <f t="shared" si="79"/>
        <v>0</v>
      </c>
    </row>
    <row r="590" spans="4:83" x14ac:dyDescent="0.25">
      <c r="D590" s="20" t="s">
        <v>1289</v>
      </c>
      <c r="E590" s="20" t="s">
        <v>1290</v>
      </c>
      <c r="F590" s="20">
        <v>4614</v>
      </c>
      <c r="G590">
        <v>584</v>
      </c>
      <c r="H590" s="20"/>
      <c r="I590">
        <f>SUMIFS('总明细 源文件后台下'!G:G,'总明细 源文件后台下'!E:E,E590,'总明细 源文件后台下'!C:C,"Order")</f>
        <v>0</v>
      </c>
      <c r="J590">
        <f>SUMIFS('总明细 源文件后台下'!M:M,'总明细 源文件后台下'!E:E,E590,'总明细 源文件后台下'!C:C,"Order")</f>
        <v>0</v>
      </c>
      <c r="K590">
        <f>SUMIFS('总明细 源文件后台下'!N:N,'总明细 源文件后台下'!E:E,E590,'总明细 源文件后台下'!C:C,"Order")</f>
        <v>0</v>
      </c>
      <c r="L590">
        <f>SUMIFS('总明细 源文件后台下'!O:O,'总明细 源文件后台下'!E:E,E590,'总明细 源文件后台下'!C:C,"Order")</f>
        <v>0</v>
      </c>
      <c r="M590">
        <f>SUMIFS('总明细 源文件后台下'!P:P,'总明细 源文件后台下'!E:E,E590,'总明细 源文件后台下'!C:C,"Order")</f>
        <v>0</v>
      </c>
      <c r="N590">
        <f>SUMIFS('总明细 源文件后台下'!Q:Q,'总明细 源文件后台下'!E:E,E590,'总明细 源文件后台下'!C:C,"Order")</f>
        <v>0</v>
      </c>
      <c r="O590">
        <f>SUMIFS('总明细 源文件后台下'!R:R,'总明细 源文件后台下'!E:E,E590,'总明细 源文件后台下'!C:C,"Order")</f>
        <v>0</v>
      </c>
      <c r="P590">
        <f>SUMIFS('总明细 源文件后台下'!S:S,'总明细 源文件后台下'!E:E,E590,'总明细 源文件后台下'!C:C,"Order")</f>
        <v>0</v>
      </c>
      <c r="Q590">
        <f>SUMIFS('总明细 源文件后台下'!T:T,'总明细 源文件后台下'!E:E,E590,'总明细 源文件后台下'!C:C,"Order")</f>
        <v>0</v>
      </c>
      <c r="R590">
        <f>SUMIFS('总明细 源文件后台下'!U:U,'总明细 源文件后台下'!E:E,E590,'总明细 源文件后台下'!C:C,"Order")</f>
        <v>0</v>
      </c>
      <c r="S590">
        <f>SUMIFS('总明细 源文件后台下'!V:V,'总明细 源文件后台下'!E:E,E590,'总明细 源文件后台下'!C:C,"Order")</f>
        <v>0</v>
      </c>
      <c r="T590">
        <f>SUMIFS('总明细 源文件后台下'!W:W,'总明细 源文件后台下'!E:E,E590,'总明细 源文件后台下'!C:C,"Order")</f>
        <v>0</v>
      </c>
      <c r="U590">
        <f>SUMIFS('总明细 源文件后台下'!G:G,'总明细 源文件后台下'!E:E,E590,'总明细 源文件后台下'!C:C,"Refund")</f>
        <v>0</v>
      </c>
      <c r="V590">
        <f>SUMIFS('总明细 源文件后台下'!M:M,'总明细 源文件后台下'!E:E,E590,'总明细 源文件后台下'!C:C,"Refund")</f>
        <v>0</v>
      </c>
      <c r="W590">
        <f>SUMIFS('总明细 源文件后台下'!N:N,'总明细 源文件后台下'!E:E,E590,'总明细 源文件后台下'!C:C,"Refund")</f>
        <v>0</v>
      </c>
      <c r="X590">
        <f>SUMIFS('总明细 源文件后台下'!O:O,'总明细 源文件后台下'!E:E,E590,'总明细 源文件后台下'!C:C,"Refund")</f>
        <v>0</v>
      </c>
      <c r="Y590">
        <f>SUMIFS('总明细 源文件后台下'!P:P,'总明细 源文件后台下'!E:E,E590,'总明细 源文件后台下'!C:C,"Refund")</f>
        <v>0</v>
      </c>
      <c r="Z590">
        <f>SUMIFS('总明细 源文件后台下'!Q:Q,'总明细 源文件后台下'!E:E,E590,'总明细 源文件后台下'!C:C,"Refund")</f>
        <v>0</v>
      </c>
      <c r="AA590">
        <f>SUMIFS('总明细 源文件后台下'!R:R,'总明细 源文件后台下'!E:E,E590,'总明细 源文件后台下'!C:C,"Refund")</f>
        <v>0</v>
      </c>
      <c r="AB590">
        <f>SUMIFS('总明细 源文件后台下'!S:S,'总明细 源文件后台下'!E:E,E590,'总明细 源文件后台下'!C:C,"Refund")</f>
        <v>0</v>
      </c>
      <c r="AC590">
        <f>SUMIFS('总明细 源文件后台下'!T:T,'总明细 源文件后台下'!E:E,E590,'总明细 源文件后台下'!C:C,"Refund")</f>
        <v>0</v>
      </c>
      <c r="AD590">
        <f>SUMIFS('总明细 源文件后台下'!U:U,'总明细 源文件后台下'!E:E,E590,'总明细 源文件后台下'!C:C,"Refund")</f>
        <v>0</v>
      </c>
      <c r="AE590">
        <f>SUMIFS('总明细 源文件后台下'!V:V,'总明细 源文件后台下'!E:E,E590,'总明细 源文件后台下'!C:C,"Refund")</f>
        <v>0</v>
      </c>
      <c r="AF590">
        <f>SUMIFS('总明细 源文件后台下'!W:W,'总明细 源文件后台下'!E:E,E590,'总明细 源文件后台下'!C:C,"Refund")</f>
        <v>0</v>
      </c>
      <c r="AK590">
        <f>(SUMIF('广告费 源文件后台下'!G:G,E590,'广告费 源文件后台下'!M:M))*-1</f>
        <v>0</v>
      </c>
      <c r="AL590">
        <f>SUMIFS('总明细 源文件后台下'!W:W,'总明细 源文件后台下'!E:E,E590,'总明细 源文件后台下'!C:C,"Adjustment",'总明细 源文件后台下'!F:F,"FBA Inventory Reimbursement - Customer Return")</f>
        <v>0</v>
      </c>
      <c r="AM590">
        <f>SUMIFS('总明细 源文件后台下'!W:W,'总明细 源文件后台下'!E:E,E590,'总明细 源文件后台下'!C:C,"Adjustment",'总明细 源文件后台下'!F:F,"FBA Inventory Reimbursement - Damaged:Warehouse")</f>
        <v>0</v>
      </c>
      <c r="AN590">
        <f>SUMIFS('总明细 源文件后台下'!W:W,'总明细 源文件后台下'!E:E,E590,'总明细 源文件后台下'!C:C,"Adjustment",'总明细 源文件后台下'!F:F,"FBA Inventory Reimbursement - Customer Service Issue")</f>
        <v>0</v>
      </c>
      <c r="AO590">
        <f>SUMIFS('总明细 源文件后台下'!W:W,'总明细 源文件后台下'!E:E,E590,'总明细 源文件后台下'!C:C,"Adjustment",'总明细 源文件后台下'!F:F,"FBA Inventory Reimbursement - Fee Correction")</f>
        <v>0</v>
      </c>
      <c r="AP590">
        <f>SUMIFS('总明细 源文件后台下'!W:W,'总明细 源文件后台下'!E:E,E590,'总明细 源文件后台下'!C:C,"Adjustment",'总明细 源文件后台下'!F:F,"FBA Inventory Reimbursement - General Adjustment")</f>
        <v>0</v>
      </c>
      <c r="AQ590">
        <f>SUMIFS('总明细 源文件后台下'!W:W,'总明细 源文件后台下'!E:E,E590,'总明细 源文件后台下'!C:C,"Adjustment",'总明细 源文件后台下'!F:F,"FBA Inventory Reimbursement - Lost:Inbound")</f>
        <v>0</v>
      </c>
      <c r="AR590">
        <f>SUMIFS('总明细 源文件后台下'!W:W,'总明细 源文件后台下'!E:E,E590,'总明细 源文件后台下'!C:C,"Adjustment",'总明细 源文件后台下'!F:F,"FBA Inventory Reimbursement - Lost:Warehouse")</f>
        <v>0</v>
      </c>
      <c r="AS590">
        <f>SUMIFS('总明细 源文件后台下'!W:W,'总明细 源文件后台下'!E:E,E590,'总明细 源文件后台下'!C:C,"Adjustment",'总明细 源文件后台下'!F:F,"Non-subscription Fee Adjustment")</f>
        <v>0</v>
      </c>
      <c r="AT590">
        <f>SUMIFS('总明细 源文件后台下'!W:W,'总明细 源文件后台下'!E:E,E590,'总明细 源文件后台下'!C:C,"Adjustment",'总明细 源文件后台下'!F:F,"FBA Inventory Placement Service Fee")</f>
        <v>0</v>
      </c>
      <c r="AV590">
        <f>SUMIF('FBA Customer Return Per Unit Fe'!B:B,E590,'FBA Customer Return Per Unit Fe'!C:C)</f>
        <v>0</v>
      </c>
      <c r="AX590">
        <f>(SUMIF('仓储费 源文件后台下'!C:C,E590,'仓储费 源文件后台下'!V:V))*-1</f>
        <v>0</v>
      </c>
      <c r="AZ590">
        <f>SUMIF('Disposal Fee销毁费用-160.95'!B:B,E590,'Disposal Fee销毁费用-160.95'!D:D)*-1</f>
        <v>0</v>
      </c>
      <c r="BC590">
        <f>IFERROR(VLOOKUP(F590,'优惠券-86.4'!F:I,4,0),0)</f>
        <v>0</v>
      </c>
      <c r="BD590">
        <f>IFERROR(VLOOKUP(F590,'早评-120'!E:H,4,0),0)</f>
        <v>0</v>
      </c>
      <c r="BF590">
        <f t="shared" si="72"/>
        <v>0</v>
      </c>
      <c r="BG590">
        <f t="shared" si="73"/>
        <v>0</v>
      </c>
      <c r="BH590">
        <f t="shared" si="74"/>
        <v>0</v>
      </c>
      <c r="BQ590" s="45">
        <f t="shared" si="75"/>
        <v>0</v>
      </c>
      <c r="BR590">
        <f>SUMIFS('9月销毁明细'!D:D,'9月销毁明细'!A:A,E590,'9月销毁明细'!H:H,"Sellable")</f>
        <v>0</v>
      </c>
      <c r="BS590">
        <f>SUMIFS('9月销毁明细'!G:G,'9月销毁明细'!A:A,E590,'9月销毁明细'!H:H,"Sellable")</f>
        <v>0</v>
      </c>
      <c r="BT590">
        <f>SUMIFS('9月销毁明细'!D:D,'9月销毁明细'!A:A,E590,'9月销毁明细'!H:H,"Unsellable")</f>
        <v>0</v>
      </c>
      <c r="BU590">
        <f>SUMIFS('9月销毁明细'!G:G,'9月销毁明细'!A:A,E590,'9月销毁明细'!H:H,"Unsellable")</f>
        <v>0</v>
      </c>
      <c r="BW590">
        <f>IFERROR(I590*VLOOKUP(F590,'9.3成本表'!C:L,10,0),0)</f>
        <v>0</v>
      </c>
      <c r="BX590">
        <f t="shared" si="76"/>
        <v>0</v>
      </c>
      <c r="CC590" s="45">
        <f t="shared" si="77"/>
        <v>0</v>
      </c>
      <c r="CD590" s="45">
        <f t="shared" si="78"/>
        <v>0</v>
      </c>
      <c r="CE590" s="45">
        <f t="shared" si="79"/>
        <v>0</v>
      </c>
    </row>
    <row r="591" spans="4:83" x14ac:dyDescent="0.25">
      <c r="D591" s="20" t="s">
        <v>1291</v>
      </c>
      <c r="E591" s="20" t="s">
        <v>1292</v>
      </c>
      <c r="F591" s="20">
        <v>4614</v>
      </c>
      <c r="G591">
        <v>585</v>
      </c>
      <c r="H591" s="20"/>
      <c r="I591">
        <f>SUMIFS('总明细 源文件后台下'!G:G,'总明细 源文件后台下'!E:E,E591,'总明细 源文件后台下'!C:C,"Order")</f>
        <v>0</v>
      </c>
      <c r="J591">
        <f>SUMIFS('总明细 源文件后台下'!M:M,'总明细 源文件后台下'!E:E,E591,'总明细 源文件后台下'!C:C,"Order")</f>
        <v>0</v>
      </c>
      <c r="K591">
        <f>SUMIFS('总明细 源文件后台下'!N:N,'总明细 源文件后台下'!E:E,E591,'总明细 源文件后台下'!C:C,"Order")</f>
        <v>0</v>
      </c>
      <c r="L591">
        <f>SUMIFS('总明细 源文件后台下'!O:O,'总明细 源文件后台下'!E:E,E591,'总明细 源文件后台下'!C:C,"Order")</f>
        <v>0</v>
      </c>
      <c r="M591">
        <f>SUMIFS('总明细 源文件后台下'!P:P,'总明细 源文件后台下'!E:E,E591,'总明细 源文件后台下'!C:C,"Order")</f>
        <v>0</v>
      </c>
      <c r="N591">
        <f>SUMIFS('总明细 源文件后台下'!Q:Q,'总明细 源文件后台下'!E:E,E591,'总明细 源文件后台下'!C:C,"Order")</f>
        <v>0</v>
      </c>
      <c r="O591">
        <f>SUMIFS('总明细 源文件后台下'!R:R,'总明细 源文件后台下'!E:E,E591,'总明细 源文件后台下'!C:C,"Order")</f>
        <v>0</v>
      </c>
      <c r="P591">
        <f>SUMIFS('总明细 源文件后台下'!S:S,'总明细 源文件后台下'!E:E,E591,'总明细 源文件后台下'!C:C,"Order")</f>
        <v>0</v>
      </c>
      <c r="Q591">
        <f>SUMIFS('总明细 源文件后台下'!T:T,'总明细 源文件后台下'!E:E,E591,'总明细 源文件后台下'!C:C,"Order")</f>
        <v>0</v>
      </c>
      <c r="R591">
        <f>SUMIFS('总明细 源文件后台下'!U:U,'总明细 源文件后台下'!E:E,E591,'总明细 源文件后台下'!C:C,"Order")</f>
        <v>0</v>
      </c>
      <c r="S591">
        <f>SUMIFS('总明细 源文件后台下'!V:V,'总明细 源文件后台下'!E:E,E591,'总明细 源文件后台下'!C:C,"Order")</f>
        <v>0</v>
      </c>
      <c r="T591">
        <f>SUMIFS('总明细 源文件后台下'!W:W,'总明细 源文件后台下'!E:E,E591,'总明细 源文件后台下'!C:C,"Order")</f>
        <v>0</v>
      </c>
      <c r="U591">
        <f>SUMIFS('总明细 源文件后台下'!G:G,'总明细 源文件后台下'!E:E,E591,'总明细 源文件后台下'!C:C,"Refund")</f>
        <v>0</v>
      </c>
      <c r="V591">
        <f>SUMIFS('总明细 源文件后台下'!M:M,'总明细 源文件后台下'!E:E,E591,'总明细 源文件后台下'!C:C,"Refund")</f>
        <v>0</v>
      </c>
      <c r="W591">
        <f>SUMIFS('总明细 源文件后台下'!N:N,'总明细 源文件后台下'!E:E,E591,'总明细 源文件后台下'!C:C,"Refund")</f>
        <v>0</v>
      </c>
      <c r="X591">
        <f>SUMIFS('总明细 源文件后台下'!O:O,'总明细 源文件后台下'!E:E,E591,'总明细 源文件后台下'!C:C,"Refund")</f>
        <v>0</v>
      </c>
      <c r="Y591">
        <f>SUMIFS('总明细 源文件后台下'!P:P,'总明细 源文件后台下'!E:E,E591,'总明细 源文件后台下'!C:C,"Refund")</f>
        <v>0</v>
      </c>
      <c r="Z591">
        <f>SUMIFS('总明细 源文件后台下'!Q:Q,'总明细 源文件后台下'!E:E,E591,'总明细 源文件后台下'!C:C,"Refund")</f>
        <v>0</v>
      </c>
      <c r="AA591">
        <f>SUMIFS('总明细 源文件后台下'!R:R,'总明细 源文件后台下'!E:E,E591,'总明细 源文件后台下'!C:C,"Refund")</f>
        <v>0</v>
      </c>
      <c r="AB591">
        <f>SUMIFS('总明细 源文件后台下'!S:S,'总明细 源文件后台下'!E:E,E591,'总明细 源文件后台下'!C:C,"Refund")</f>
        <v>0</v>
      </c>
      <c r="AC591">
        <f>SUMIFS('总明细 源文件后台下'!T:T,'总明细 源文件后台下'!E:E,E591,'总明细 源文件后台下'!C:C,"Refund")</f>
        <v>0</v>
      </c>
      <c r="AD591">
        <f>SUMIFS('总明细 源文件后台下'!U:U,'总明细 源文件后台下'!E:E,E591,'总明细 源文件后台下'!C:C,"Refund")</f>
        <v>0</v>
      </c>
      <c r="AE591">
        <f>SUMIFS('总明细 源文件后台下'!V:V,'总明细 源文件后台下'!E:E,E591,'总明细 源文件后台下'!C:C,"Refund")</f>
        <v>0</v>
      </c>
      <c r="AF591">
        <f>SUMIFS('总明细 源文件后台下'!W:W,'总明细 源文件后台下'!E:E,E591,'总明细 源文件后台下'!C:C,"Refund")</f>
        <v>0</v>
      </c>
      <c r="AK591">
        <f>(SUMIF('广告费 源文件后台下'!G:G,E591,'广告费 源文件后台下'!M:M))*-1</f>
        <v>0</v>
      </c>
      <c r="AL591">
        <f>SUMIFS('总明细 源文件后台下'!W:W,'总明细 源文件后台下'!E:E,E591,'总明细 源文件后台下'!C:C,"Adjustment",'总明细 源文件后台下'!F:F,"FBA Inventory Reimbursement - Customer Return")</f>
        <v>0</v>
      </c>
      <c r="AM591">
        <f>SUMIFS('总明细 源文件后台下'!W:W,'总明细 源文件后台下'!E:E,E591,'总明细 源文件后台下'!C:C,"Adjustment",'总明细 源文件后台下'!F:F,"FBA Inventory Reimbursement - Damaged:Warehouse")</f>
        <v>0</v>
      </c>
      <c r="AN591">
        <f>SUMIFS('总明细 源文件后台下'!W:W,'总明细 源文件后台下'!E:E,E591,'总明细 源文件后台下'!C:C,"Adjustment",'总明细 源文件后台下'!F:F,"FBA Inventory Reimbursement - Customer Service Issue")</f>
        <v>0</v>
      </c>
      <c r="AO591">
        <f>SUMIFS('总明细 源文件后台下'!W:W,'总明细 源文件后台下'!E:E,E591,'总明细 源文件后台下'!C:C,"Adjustment",'总明细 源文件后台下'!F:F,"FBA Inventory Reimbursement - Fee Correction")</f>
        <v>0</v>
      </c>
      <c r="AP591">
        <f>SUMIFS('总明细 源文件后台下'!W:W,'总明细 源文件后台下'!E:E,E591,'总明细 源文件后台下'!C:C,"Adjustment",'总明细 源文件后台下'!F:F,"FBA Inventory Reimbursement - General Adjustment")</f>
        <v>0</v>
      </c>
      <c r="AQ591">
        <f>SUMIFS('总明细 源文件后台下'!W:W,'总明细 源文件后台下'!E:E,E591,'总明细 源文件后台下'!C:C,"Adjustment",'总明细 源文件后台下'!F:F,"FBA Inventory Reimbursement - Lost:Inbound")</f>
        <v>0</v>
      </c>
      <c r="AR591">
        <f>SUMIFS('总明细 源文件后台下'!W:W,'总明细 源文件后台下'!E:E,E591,'总明细 源文件后台下'!C:C,"Adjustment",'总明细 源文件后台下'!F:F,"FBA Inventory Reimbursement - Lost:Warehouse")</f>
        <v>0</v>
      </c>
      <c r="AS591">
        <f>SUMIFS('总明细 源文件后台下'!W:W,'总明细 源文件后台下'!E:E,E591,'总明细 源文件后台下'!C:C,"Adjustment",'总明细 源文件后台下'!F:F,"Non-subscription Fee Adjustment")</f>
        <v>0</v>
      </c>
      <c r="AT591">
        <f>SUMIFS('总明细 源文件后台下'!W:W,'总明细 源文件后台下'!E:E,E591,'总明细 源文件后台下'!C:C,"Adjustment",'总明细 源文件后台下'!F:F,"FBA Inventory Placement Service Fee")</f>
        <v>0</v>
      </c>
      <c r="AV591">
        <f>SUMIF('FBA Customer Return Per Unit Fe'!B:B,E591,'FBA Customer Return Per Unit Fe'!C:C)</f>
        <v>0</v>
      </c>
      <c r="AX591">
        <f>(SUMIF('仓储费 源文件后台下'!C:C,E591,'仓储费 源文件后台下'!V:V))*-1</f>
        <v>0</v>
      </c>
      <c r="AZ591">
        <f>SUMIF('Disposal Fee销毁费用-160.95'!B:B,E591,'Disposal Fee销毁费用-160.95'!D:D)*-1</f>
        <v>0</v>
      </c>
      <c r="BC591">
        <f>IFERROR(VLOOKUP(F591,'优惠券-86.4'!F:I,4,0),0)</f>
        <v>0</v>
      </c>
      <c r="BD591">
        <f>IFERROR(VLOOKUP(F591,'早评-120'!E:H,4,0),0)</f>
        <v>0</v>
      </c>
      <c r="BF591">
        <f t="shared" si="72"/>
        <v>0</v>
      </c>
      <c r="BG591">
        <f t="shared" si="73"/>
        <v>0</v>
      </c>
      <c r="BH591">
        <f t="shared" si="74"/>
        <v>0</v>
      </c>
      <c r="BQ591" s="45">
        <f t="shared" si="75"/>
        <v>0</v>
      </c>
      <c r="BR591">
        <f>SUMIFS('9月销毁明细'!D:D,'9月销毁明细'!A:A,E591,'9月销毁明细'!H:H,"Sellable")</f>
        <v>0</v>
      </c>
      <c r="BS591">
        <f>SUMIFS('9月销毁明细'!G:G,'9月销毁明细'!A:A,E591,'9月销毁明细'!H:H,"Sellable")</f>
        <v>0</v>
      </c>
      <c r="BT591">
        <f>SUMIFS('9月销毁明细'!D:D,'9月销毁明细'!A:A,E591,'9月销毁明细'!H:H,"Unsellable")</f>
        <v>0</v>
      </c>
      <c r="BU591">
        <f>SUMIFS('9月销毁明细'!G:G,'9月销毁明细'!A:A,E591,'9月销毁明细'!H:H,"Unsellable")</f>
        <v>0</v>
      </c>
      <c r="BW591">
        <f>IFERROR(I591*VLOOKUP(F591,'9.3成本表'!C:L,10,0),0)</f>
        <v>0</v>
      </c>
      <c r="BX591">
        <f t="shared" si="76"/>
        <v>0</v>
      </c>
      <c r="CC591" s="45">
        <f t="shared" si="77"/>
        <v>0</v>
      </c>
      <c r="CD591" s="45">
        <f t="shared" si="78"/>
        <v>0</v>
      </c>
      <c r="CE591" s="45">
        <f t="shared" si="79"/>
        <v>0</v>
      </c>
    </row>
    <row r="592" spans="4:83" x14ac:dyDescent="0.25">
      <c r="D592" s="20" t="s">
        <v>1293</v>
      </c>
      <c r="E592" s="20" t="s">
        <v>1294</v>
      </c>
      <c r="F592" s="20">
        <v>4614</v>
      </c>
      <c r="G592">
        <v>586</v>
      </c>
      <c r="H592" s="20"/>
      <c r="I592">
        <f>SUMIFS('总明细 源文件后台下'!G:G,'总明细 源文件后台下'!E:E,E592,'总明细 源文件后台下'!C:C,"Order")</f>
        <v>0</v>
      </c>
      <c r="J592">
        <f>SUMIFS('总明细 源文件后台下'!M:M,'总明细 源文件后台下'!E:E,E592,'总明细 源文件后台下'!C:C,"Order")</f>
        <v>0</v>
      </c>
      <c r="K592">
        <f>SUMIFS('总明细 源文件后台下'!N:N,'总明细 源文件后台下'!E:E,E592,'总明细 源文件后台下'!C:C,"Order")</f>
        <v>0</v>
      </c>
      <c r="L592">
        <f>SUMIFS('总明细 源文件后台下'!O:O,'总明细 源文件后台下'!E:E,E592,'总明细 源文件后台下'!C:C,"Order")</f>
        <v>0</v>
      </c>
      <c r="M592">
        <f>SUMIFS('总明细 源文件后台下'!P:P,'总明细 源文件后台下'!E:E,E592,'总明细 源文件后台下'!C:C,"Order")</f>
        <v>0</v>
      </c>
      <c r="N592">
        <f>SUMIFS('总明细 源文件后台下'!Q:Q,'总明细 源文件后台下'!E:E,E592,'总明细 源文件后台下'!C:C,"Order")</f>
        <v>0</v>
      </c>
      <c r="O592">
        <f>SUMIFS('总明细 源文件后台下'!R:R,'总明细 源文件后台下'!E:E,E592,'总明细 源文件后台下'!C:C,"Order")</f>
        <v>0</v>
      </c>
      <c r="P592">
        <f>SUMIFS('总明细 源文件后台下'!S:S,'总明细 源文件后台下'!E:E,E592,'总明细 源文件后台下'!C:C,"Order")</f>
        <v>0</v>
      </c>
      <c r="Q592">
        <f>SUMIFS('总明细 源文件后台下'!T:T,'总明细 源文件后台下'!E:E,E592,'总明细 源文件后台下'!C:C,"Order")</f>
        <v>0</v>
      </c>
      <c r="R592">
        <f>SUMIFS('总明细 源文件后台下'!U:U,'总明细 源文件后台下'!E:E,E592,'总明细 源文件后台下'!C:C,"Order")</f>
        <v>0</v>
      </c>
      <c r="S592">
        <f>SUMIFS('总明细 源文件后台下'!V:V,'总明细 源文件后台下'!E:E,E592,'总明细 源文件后台下'!C:C,"Order")</f>
        <v>0</v>
      </c>
      <c r="T592">
        <f>SUMIFS('总明细 源文件后台下'!W:W,'总明细 源文件后台下'!E:E,E592,'总明细 源文件后台下'!C:C,"Order")</f>
        <v>0</v>
      </c>
      <c r="U592">
        <f>SUMIFS('总明细 源文件后台下'!G:G,'总明细 源文件后台下'!E:E,E592,'总明细 源文件后台下'!C:C,"Refund")</f>
        <v>0</v>
      </c>
      <c r="V592">
        <f>SUMIFS('总明细 源文件后台下'!M:M,'总明细 源文件后台下'!E:E,E592,'总明细 源文件后台下'!C:C,"Refund")</f>
        <v>0</v>
      </c>
      <c r="W592">
        <f>SUMIFS('总明细 源文件后台下'!N:N,'总明细 源文件后台下'!E:E,E592,'总明细 源文件后台下'!C:C,"Refund")</f>
        <v>0</v>
      </c>
      <c r="X592">
        <f>SUMIFS('总明细 源文件后台下'!O:O,'总明细 源文件后台下'!E:E,E592,'总明细 源文件后台下'!C:C,"Refund")</f>
        <v>0</v>
      </c>
      <c r="Y592">
        <f>SUMIFS('总明细 源文件后台下'!P:P,'总明细 源文件后台下'!E:E,E592,'总明细 源文件后台下'!C:C,"Refund")</f>
        <v>0</v>
      </c>
      <c r="Z592">
        <f>SUMIFS('总明细 源文件后台下'!Q:Q,'总明细 源文件后台下'!E:E,E592,'总明细 源文件后台下'!C:C,"Refund")</f>
        <v>0</v>
      </c>
      <c r="AA592">
        <f>SUMIFS('总明细 源文件后台下'!R:R,'总明细 源文件后台下'!E:E,E592,'总明细 源文件后台下'!C:C,"Refund")</f>
        <v>0</v>
      </c>
      <c r="AB592">
        <f>SUMIFS('总明细 源文件后台下'!S:S,'总明细 源文件后台下'!E:E,E592,'总明细 源文件后台下'!C:C,"Refund")</f>
        <v>0</v>
      </c>
      <c r="AC592">
        <f>SUMIFS('总明细 源文件后台下'!T:T,'总明细 源文件后台下'!E:E,E592,'总明细 源文件后台下'!C:C,"Refund")</f>
        <v>0</v>
      </c>
      <c r="AD592">
        <f>SUMIFS('总明细 源文件后台下'!U:U,'总明细 源文件后台下'!E:E,E592,'总明细 源文件后台下'!C:C,"Refund")</f>
        <v>0</v>
      </c>
      <c r="AE592">
        <f>SUMIFS('总明细 源文件后台下'!V:V,'总明细 源文件后台下'!E:E,E592,'总明细 源文件后台下'!C:C,"Refund")</f>
        <v>0</v>
      </c>
      <c r="AF592">
        <f>SUMIFS('总明细 源文件后台下'!W:W,'总明细 源文件后台下'!E:E,E592,'总明细 源文件后台下'!C:C,"Refund")</f>
        <v>0</v>
      </c>
      <c r="AK592">
        <f>(SUMIF('广告费 源文件后台下'!G:G,E592,'广告费 源文件后台下'!M:M))*-1</f>
        <v>0</v>
      </c>
      <c r="AL592">
        <f>SUMIFS('总明细 源文件后台下'!W:W,'总明细 源文件后台下'!E:E,E592,'总明细 源文件后台下'!C:C,"Adjustment",'总明细 源文件后台下'!F:F,"FBA Inventory Reimbursement - Customer Return")</f>
        <v>0</v>
      </c>
      <c r="AM592">
        <f>SUMIFS('总明细 源文件后台下'!W:W,'总明细 源文件后台下'!E:E,E592,'总明细 源文件后台下'!C:C,"Adjustment",'总明细 源文件后台下'!F:F,"FBA Inventory Reimbursement - Damaged:Warehouse")</f>
        <v>0</v>
      </c>
      <c r="AN592">
        <f>SUMIFS('总明细 源文件后台下'!W:W,'总明细 源文件后台下'!E:E,E592,'总明细 源文件后台下'!C:C,"Adjustment",'总明细 源文件后台下'!F:F,"FBA Inventory Reimbursement - Customer Service Issue")</f>
        <v>0</v>
      </c>
      <c r="AO592">
        <f>SUMIFS('总明细 源文件后台下'!W:W,'总明细 源文件后台下'!E:E,E592,'总明细 源文件后台下'!C:C,"Adjustment",'总明细 源文件后台下'!F:F,"FBA Inventory Reimbursement - Fee Correction")</f>
        <v>0</v>
      </c>
      <c r="AP592">
        <f>SUMIFS('总明细 源文件后台下'!W:W,'总明细 源文件后台下'!E:E,E592,'总明细 源文件后台下'!C:C,"Adjustment",'总明细 源文件后台下'!F:F,"FBA Inventory Reimbursement - General Adjustment")</f>
        <v>0</v>
      </c>
      <c r="AQ592">
        <f>SUMIFS('总明细 源文件后台下'!W:W,'总明细 源文件后台下'!E:E,E592,'总明细 源文件后台下'!C:C,"Adjustment",'总明细 源文件后台下'!F:F,"FBA Inventory Reimbursement - Lost:Inbound")</f>
        <v>0</v>
      </c>
      <c r="AR592">
        <f>SUMIFS('总明细 源文件后台下'!W:W,'总明细 源文件后台下'!E:E,E592,'总明细 源文件后台下'!C:C,"Adjustment",'总明细 源文件后台下'!F:F,"FBA Inventory Reimbursement - Lost:Warehouse")</f>
        <v>0</v>
      </c>
      <c r="AS592">
        <f>SUMIFS('总明细 源文件后台下'!W:W,'总明细 源文件后台下'!E:E,E592,'总明细 源文件后台下'!C:C,"Adjustment",'总明细 源文件后台下'!F:F,"Non-subscription Fee Adjustment")</f>
        <v>0</v>
      </c>
      <c r="AT592">
        <f>SUMIFS('总明细 源文件后台下'!W:W,'总明细 源文件后台下'!E:E,E592,'总明细 源文件后台下'!C:C,"Adjustment",'总明细 源文件后台下'!F:F,"FBA Inventory Placement Service Fee")</f>
        <v>0</v>
      </c>
      <c r="AV592">
        <f>SUMIF('FBA Customer Return Per Unit Fe'!B:B,E592,'FBA Customer Return Per Unit Fe'!C:C)</f>
        <v>0</v>
      </c>
      <c r="AX592">
        <f>(SUMIF('仓储费 源文件后台下'!C:C,E592,'仓储费 源文件后台下'!V:V))*-1</f>
        <v>0</v>
      </c>
      <c r="AZ592">
        <f>SUMIF('Disposal Fee销毁费用-160.95'!B:B,E592,'Disposal Fee销毁费用-160.95'!D:D)*-1</f>
        <v>0</v>
      </c>
      <c r="BC592">
        <f>IFERROR(VLOOKUP(F592,'优惠券-86.4'!F:I,4,0),0)</f>
        <v>0</v>
      </c>
      <c r="BD592">
        <f>IFERROR(VLOOKUP(F592,'早评-120'!E:H,4,0),0)</f>
        <v>0</v>
      </c>
      <c r="BF592">
        <f t="shared" si="72"/>
        <v>0</v>
      </c>
      <c r="BG592">
        <f t="shared" si="73"/>
        <v>0</v>
      </c>
      <c r="BH592">
        <f t="shared" si="74"/>
        <v>0</v>
      </c>
      <c r="BQ592" s="45">
        <f t="shared" si="75"/>
        <v>0</v>
      </c>
      <c r="BR592">
        <f>SUMIFS('9月销毁明细'!D:D,'9月销毁明细'!A:A,E592,'9月销毁明细'!H:H,"Sellable")</f>
        <v>0</v>
      </c>
      <c r="BS592">
        <f>SUMIFS('9月销毁明细'!G:G,'9月销毁明细'!A:A,E592,'9月销毁明细'!H:H,"Sellable")</f>
        <v>0</v>
      </c>
      <c r="BT592">
        <f>SUMIFS('9月销毁明细'!D:D,'9月销毁明细'!A:A,E592,'9月销毁明细'!H:H,"Unsellable")</f>
        <v>0</v>
      </c>
      <c r="BU592">
        <f>SUMIFS('9月销毁明细'!G:G,'9月销毁明细'!A:A,E592,'9月销毁明细'!H:H,"Unsellable")</f>
        <v>0</v>
      </c>
      <c r="BW592">
        <f>IFERROR(I592*VLOOKUP(F592,'9.3成本表'!C:L,10,0),0)</f>
        <v>0</v>
      </c>
      <c r="BX592">
        <f t="shared" si="76"/>
        <v>0</v>
      </c>
      <c r="CC592" s="45">
        <f t="shared" si="77"/>
        <v>0</v>
      </c>
      <c r="CD592" s="45">
        <f t="shared" si="78"/>
        <v>0</v>
      </c>
      <c r="CE592" s="45">
        <f t="shared" si="79"/>
        <v>0</v>
      </c>
    </row>
    <row r="593" spans="4:83" x14ac:dyDescent="0.25">
      <c r="D593" s="20" t="s">
        <v>1295</v>
      </c>
      <c r="E593" s="20" t="s">
        <v>1296</v>
      </c>
      <c r="F593" s="20">
        <v>4614</v>
      </c>
      <c r="G593">
        <v>587</v>
      </c>
      <c r="H593" s="20"/>
      <c r="I593">
        <f>SUMIFS('总明细 源文件后台下'!G:G,'总明细 源文件后台下'!E:E,E593,'总明细 源文件后台下'!C:C,"Order")</f>
        <v>0</v>
      </c>
      <c r="J593">
        <f>SUMIFS('总明细 源文件后台下'!M:M,'总明细 源文件后台下'!E:E,E593,'总明细 源文件后台下'!C:C,"Order")</f>
        <v>0</v>
      </c>
      <c r="K593">
        <f>SUMIFS('总明细 源文件后台下'!N:N,'总明细 源文件后台下'!E:E,E593,'总明细 源文件后台下'!C:C,"Order")</f>
        <v>0</v>
      </c>
      <c r="L593">
        <f>SUMIFS('总明细 源文件后台下'!O:O,'总明细 源文件后台下'!E:E,E593,'总明细 源文件后台下'!C:C,"Order")</f>
        <v>0</v>
      </c>
      <c r="M593">
        <f>SUMIFS('总明细 源文件后台下'!P:P,'总明细 源文件后台下'!E:E,E593,'总明细 源文件后台下'!C:C,"Order")</f>
        <v>0</v>
      </c>
      <c r="N593">
        <f>SUMIFS('总明细 源文件后台下'!Q:Q,'总明细 源文件后台下'!E:E,E593,'总明细 源文件后台下'!C:C,"Order")</f>
        <v>0</v>
      </c>
      <c r="O593">
        <f>SUMIFS('总明细 源文件后台下'!R:R,'总明细 源文件后台下'!E:E,E593,'总明细 源文件后台下'!C:C,"Order")</f>
        <v>0</v>
      </c>
      <c r="P593">
        <f>SUMIFS('总明细 源文件后台下'!S:S,'总明细 源文件后台下'!E:E,E593,'总明细 源文件后台下'!C:C,"Order")</f>
        <v>0</v>
      </c>
      <c r="Q593">
        <f>SUMIFS('总明细 源文件后台下'!T:T,'总明细 源文件后台下'!E:E,E593,'总明细 源文件后台下'!C:C,"Order")</f>
        <v>0</v>
      </c>
      <c r="R593">
        <f>SUMIFS('总明细 源文件后台下'!U:U,'总明细 源文件后台下'!E:E,E593,'总明细 源文件后台下'!C:C,"Order")</f>
        <v>0</v>
      </c>
      <c r="S593">
        <f>SUMIFS('总明细 源文件后台下'!V:V,'总明细 源文件后台下'!E:E,E593,'总明细 源文件后台下'!C:C,"Order")</f>
        <v>0</v>
      </c>
      <c r="T593">
        <f>SUMIFS('总明细 源文件后台下'!W:W,'总明细 源文件后台下'!E:E,E593,'总明细 源文件后台下'!C:C,"Order")</f>
        <v>0</v>
      </c>
      <c r="U593">
        <f>SUMIFS('总明细 源文件后台下'!G:G,'总明细 源文件后台下'!E:E,E593,'总明细 源文件后台下'!C:C,"Refund")</f>
        <v>0</v>
      </c>
      <c r="V593">
        <f>SUMIFS('总明细 源文件后台下'!M:M,'总明细 源文件后台下'!E:E,E593,'总明细 源文件后台下'!C:C,"Refund")</f>
        <v>0</v>
      </c>
      <c r="W593">
        <f>SUMIFS('总明细 源文件后台下'!N:N,'总明细 源文件后台下'!E:E,E593,'总明细 源文件后台下'!C:C,"Refund")</f>
        <v>0</v>
      </c>
      <c r="X593">
        <f>SUMIFS('总明细 源文件后台下'!O:O,'总明细 源文件后台下'!E:E,E593,'总明细 源文件后台下'!C:C,"Refund")</f>
        <v>0</v>
      </c>
      <c r="Y593">
        <f>SUMIFS('总明细 源文件后台下'!P:P,'总明细 源文件后台下'!E:E,E593,'总明细 源文件后台下'!C:C,"Refund")</f>
        <v>0</v>
      </c>
      <c r="Z593">
        <f>SUMIFS('总明细 源文件后台下'!Q:Q,'总明细 源文件后台下'!E:E,E593,'总明细 源文件后台下'!C:C,"Refund")</f>
        <v>0</v>
      </c>
      <c r="AA593">
        <f>SUMIFS('总明细 源文件后台下'!R:R,'总明细 源文件后台下'!E:E,E593,'总明细 源文件后台下'!C:C,"Refund")</f>
        <v>0</v>
      </c>
      <c r="AB593">
        <f>SUMIFS('总明细 源文件后台下'!S:S,'总明细 源文件后台下'!E:E,E593,'总明细 源文件后台下'!C:C,"Refund")</f>
        <v>0</v>
      </c>
      <c r="AC593">
        <f>SUMIFS('总明细 源文件后台下'!T:T,'总明细 源文件后台下'!E:E,E593,'总明细 源文件后台下'!C:C,"Refund")</f>
        <v>0</v>
      </c>
      <c r="AD593">
        <f>SUMIFS('总明细 源文件后台下'!U:U,'总明细 源文件后台下'!E:E,E593,'总明细 源文件后台下'!C:C,"Refund")</f>
        <v>0</v>
      </c>
      <c r="AE593">
        <f>SUMIFS('总明细 源文件后台下'!V:V,'总明细 源文件后台下'!E:E,E593,'总明细 源文件后台下'!C:C,"Refund")</f>
        <v>0</v>
      </c>
      <c r="AF593">
        <f>SUMIFS('总明细 源文件后台下'!W:W,'总明细 源文件后台下'!E:E,E593,'总明细 源文件后台下'!C:C,"Refund")</f>
        <v>0</v>
      </c>
      <c r="AK593">
        <f>(SUMIF('广告费 源文件后台下'!G:G,E593,'广告费 源文件后台下'!M:M))*-1</f>
        <v>0</v>
      </c>
      <c r="AL593">
        <f>SUMIFS('总明细 源文件后台下'!W:W,'总明细 源文件后台下'!E:E,E593,'总明细 源文件后台下'!C:C,"Adjustment",'总明细 源文件后台下'!F:F,"FBA Inventory Reimbursement - Customer Return")</f>
        <v>0</v>
      </c>
      <c r="AM593">
        <f>SUMIFS('总明细 源文件后台下'!W:W,'总明细 源文件后台下'!E:E,E593,'总明细 源文件后台下'!C:C,"Adjustment",'总明细 源文件后台下'!F:F,"FBA Inventory Reimbursement - Damaged:Warehouse")</f>
        <v>0</v>
      </c>
      <c r="AN593">
        <f>SUMIFS('总明细 源文件后台下'!W:W,'总明细 源文件后台下'!E:E,E593,'总明细 源文件后台下'!C:C,"Adjustment",'总明细 源文件后台下'!F:F,"FBA Inventory Reimbursement - Customer Service Issue")</f>
        <v>0</v>
      </c>
      <c r="AO593">
        <f>SUMIFS('总明细 源文件后台下'!W:W,'总明细 源文件后台下'!E:E,E593,'总明细 源文件后台下'!C:C,"Adjustment",'总明细 源文件后台下'!F:F,"FBA Inventory Reimbursement - Fee Correction")</f>
        <v>0</v>
      </c>
      <c r="AP593">
        <f>SUMIFS('总明细 源文件后台下'!W:W,'总明细 源文件后台下'!E:E,E593,'总明细 源文件后台下'!C:C,"Adjustment",'总明细 源文件后台下'!F:F,"FBA Inventory Reimbursement - General Adjustment")</f>
        <v>0</v>
      </c>
      <c r="AQ593">
        <f>SUMIFS('总明细 源文件后台下'!W:W,'总明细 源文件后台下'!E:E,E593,'总明细 源文件后台下'!C:C,"Adjustment",'总明细 源文件后台下'!F:F,"FBA Inventory Reimbursement - Lost:Inbound")</f>
        <v>0</v>
      </c>
      <c r="AR593">
        <f>SUMIFS('总明细 源文件后台下'!W:W,'总明细 源文件后台下'!E:E,E593,'总明细 源文件后台下'!C:C,"Adjustment",'总明细 源文件后台下'!F:F,"FBA Inventory Reimbursement - Lost:Warehouse")</f>
        <v>0</v>
      </c>
      <c r="AS593">
        <f>SUMIFS('总明细 源文件后台下'!W:W,'总明细 源文件后台下'!E:E,E593,'总明细 源文件后台下'!C:C,"Adjustment",'总明细 源文件后台下'!F:F,"Non-subscription Fee Adjustment")</f>
        <v>0</v>
      </c>
      <c r="AT593">
        <f>SUMIFS('总明细 源文件后台下'!W:W,'总明细 源文件后台下'!E:E,E593,'总明细 源文件后台下'!C:C,"Adjustment",'总明细 源文件后台下'!F:F,"FBA Inventory Placement Service Fee")</f>
        <v>0</v>
      </c>
      <c r="AV593">
        <f>SUMIF('FBA Customer Return Per Unit Fe'!B:B,E593,'FBA Customer Return Per Unit Fe'!C:C)</f>
        <v>0</v>
      </c>
      <c r="AX593">
        <f>(SUMIF('仓储费 源文件后台下'!C:C,E593,'仓储费 源文件后台下'!V:V))*-1</f>
        <v>0</v>
      </c>
      <c r="AZ593">
        <f>SUMIF('Disposal Fee销毁费用-160.95'!B:B,E593,'Disposal Fee销毁费用-160.95'!D:D)*-1</f>
        <v>0</v>
      </c>
      <c r="BC593">
        <f>IFERROR(VLOOKUP(F593,'优惠券-86.4'!F:I,4,0),0)</f>
        <v>0</v>
      </c>
      <c r="BD593">
        <f>IFERROR(VLOOKUP(F593,'早评-120'!E:H,4,0),0)</f>
        <v>0</v>
      </c>
      <c r="BF593">
        <f t="shared" si="72"/>
        <v>0</v>
      </c>
      <c r="BG593">
        <f t="shared" si="73"/>
        <v>0</v>
      </c>
      <c r="BH593">
        <f t="shared" si="74"/>
        <v>0</v>
      </c>
      <c r="BQ593" s="45">
        <f t="shared" si="75"/>
        <v>0</v>
      </c>
      <c r="BR593">
        <f>SUMIFS('9月销毁明细'!D:D,'9月销毁明细'!A:A,E593,'9月销毁明细'!H:H,"Sellable")</f>
        <v>0</v>
      </c>
      <c r="BS593">
        <f>SUMIFS('9月销毁明细'!G:G,'9月销毁明细'!A:A,E593,'9月销毁明细'!H:H,"Sellable")</f>
        <v>0</v>
      </c>
      <c r="BT593">
        <f>SUMIFS('9月销毁明细'!D:D,'9月销毁明细'!A:A,E593,'9月销毁明细'!H:H,"Unsellable")</f>
        <v>0</v>
      </c>
      <c r="BU593">
        <f>SUMIFS('9月销毁明细'!G:G,'9月销毁明细'!A:A,E593,'9月销毁明细'!H:H,"Unsellable")</f>
        <v>0</v>
      </c>
      <c r="BW593">
        <f>IFERROR(I593*VLOOKUP(F593,'9.3成本表'!C:L,10,0),0)</f>
        <v>0</v>
      </c>
      <c r="BX593">
        <f t="shared" si="76"/>
        <v>0</v>
      </c>
      <c r="CC593" s="45">
        <f t="shared" si="77"/>
        <v>0</v>
      </c>
      <c r="CD593" s="45">
        <f t="shared" si="78"/>
        <v>0</v>
      </c>
      <c r="CE593" s="45">
        <f t="shared" si="79"/>
        <v>0</v>
      </c>
    </row>
    <row r="594" spans="4:83" x14ac:dyDescent="0.25">
      <c r="D594" s="20" t="s">
        <v>1297</v>
      </c>
      <c r="E594" s="20" t="s">
        <v>1298</v>
      </c>
      <c r="F594" s="20">
        <v>4614</v>
      </c>
      <c r="G594">
        <v>588</v>
      </c>
      <c r="H594" s="20"/>
      <c r="I594">
        <f>SUMIFS('总明细 源文件后台下'!G:G,'总明细 源文件后台下'!E:E,E594,'总明细 源文件后台下'!C:C,"Order")</f>
        <v>0</v>
      </c>
      <c r="J594">
        <f>SUMIFS('总明细 源文件后台下'!M:M,'总明细 源文件后台下'!E:E,E594,'总明细 源文件后台下'!C:C,"Order")</f>
        <v>0</v>
      </c>
      <c r="K594">
        <f>SUMIFS('总明细 源文件后台下'!N:N,'总明细 源文件后台下'!E:E,E594,'总明细 源文件后台下'!C:C,"Order")</f>
        <v>0</v>
      </c>
      <c r="L594">
        <f>SUMIFS('总明细 源文件后台下'!O:O,'总明细 源文件后台下'!E:E,E594,'总明细 源文件后台下'!C:C,"Order")</f>
        <v>0</v>
      </c>
      <c r="M594">
        <f>SUMIFS('总明细 源文件后台下'!P:P,'总明细 源文件后台下'!E:E,E594,'总明细 源文件后台下'!C:C,"Order")</f>
        <v>0</v>
      </c>
      <c r="N594">
        <f>SUMIFS('总明细 源文件后台下'!Q:Q,'总明细 源文件后台下'!E:E,E594,'总明细 源文件后台下'!C:C,"Order")</f>
        <v>0</v>
      </c>
      <c r="O594">
        <f>SUMIFS('总明细 源文件后台下'!R:R,'总明细 源文件后台下'!E:E,E594,'总明细 源文件后台下'!C:C,"Order")</f>
        <v>0</v>
      </c>
      <c r="P594">
        <f>SUMIFS('总明细 源文件后台下'!S:S,'总明细 源文件后台下'!E:E,E594,'总明细 源文件后台下'!C:C,"Order")</f>
        <v>0</v>
      </c>
      <c r="Q594">
        <f>SUMIFS('总明细 源文件后台下'!T:T,'总明细 源文件后台下'!E:E,E594,'总明细 源文件后台下'!C:C,"Order")</f>
        <v>0</v>
      </c>
      <c r="R594">
        <f>SUMIFS('总明细 源文件后台下'!U:U,'总明细 源文件后台下'!E:E,E594,'总明细 源文件后台下'!C:C,"Order")</f>
        <v>0</v>
      </c>
      <c r="S594">
        <f>SUMIFS('总明细 源文件后台下'!V:V,'总明细 源文件后台下'!E:E,E594,'总明细 源文件后台下'!C:C,"Order")</f>
        <v>0</v>
      </c>
      <c r="T594">
        <f>SUMIFS('总明细 源文件后台下'!W:W,'总明细 源文件后台下'!E:E,E594,'总明细 源文件后台下'!C:C,"Order")</f>
        <v>0</v>
      </c>
      <c r="U594">
        <f>SUMIFS('总明细 源文件后台下'!G:G,'总明细 源文件后台下'!E:E,E594,'总明细 源文件后台下'!C:C,"Refund")</f>
        <v>0</v>
      </c>
      <c r="V594">
        <f>SUMIFS('总明细 源文件后台下'!M:M,'总明细 源文件后台下'!E:E,E594,'总明细 源文件后台下'!C:C,"Refund")</f>
        <v>0</v>
      </c>
      <c r="W594">
        <f>SUMIFS('总明细 源文件后台下'!N:N,'总明细 源文件后台下'!E:E,E594,'总明细 源文件后台下'!C:C,"Refund")</f>
        <v>0</v>
      </c>
      <c r="X594">
        <f>SUMIFS('总明细 源文件后台下'!O:O,'总明细 源文件后台下'!E:E,E594,'总明细 源文件后台下'!C:C,"Refund")</f>
        <v>0</v>
      </c>
      <c r="Y594">
        <f>SUMIFS('总明细 源文件后台下'!P:P,'总明细 源文件后台下'!E:E,E594,'总明细 源文件后台下'!C:C,"Refund")</f>
        <v>0</v>
      </c>
      <c r="Z594">
        <f>SUMIFS('总明细 源文件后台下'!Q:Q,'总明细 源文件后台下'!E:E,E594,'总明细 源文件后台下'!C:C,"Refund")</f>
        <v>0</v>
      </c>
      <c r="AA594">
        <f>SUMIFS('总明细 源文件后台下'!R:R,'总明细 源文件后台下'!E:E,E594,'总明细 源文件后台下'!C:C,"Refund")</f>
        <v>0</v>
      </c>
      <c r="AB594">
        <f>SUMIFS('总明细 源文件后台下'!S:S,'总明细 源文件后台下'!E:E,E594,'总明细 源文件后台下'!C:C,"Refund")</f>
        <v>0</v>
      </c>
      <c r="AC594">
        <f>SUMIFS('总明细 源文件后台下'!T:T,'总明细 源文件后台下'!E:E,E594,'总明细 源文件后台下'!C:C,"Refund")</f>
        <v>0</v>
      </c>
      <c r="AD594">
        <f>SUMIFS('总明细 源文件后台下'!U:U,'总明细 源文件后台下'!E:E,E594,'总明细 源文件后台下'!C:C,"Refund")</f>
        <v>0</v>
      </c>
      <c r="AE594">
        <f>SUMIFS('总明细 源文件后台下'!V:V,'总明细 源文件后台下'!E:E,E594,'总明细 源文件后台下'!C:C,"Refund")</f>
        <v>0</v>
      </c>
      <c r="AF594">
        <f>SUMIFS('总明细 源文件后台下'!W:W,'总明细 源文件后台下'!E:E,E594,'总明细 源文件后台下'!C:C,"Refund")</f>
        <v>0</v>
      </c>
      <c r="AK594">
        <f>(SUMIF('广告费 源文件后台下'!G:G,E594,'广告费 源文件后台下'!M:M))*-1</f>
        <v>0</v>
      </c>
      <c r="AL594">
        <f>SUMIFS('总明细 源文件后台下'!W:W,'总明细 源文件后台下'!E:E,E594,'总明细 源文件后台下'!C:C,"Adjustment",'总明细 源文件后台下'!F:F,"FBA Inventory Reimbursement - Customer Return")</f>
        <v>0</v>
      </c>
      <c r="AM594">
        <f>SUMIFS('总明细 源文件后台下'!W:W,'总明细 源文件后台下'!E:E,E594,'总明细 源文件后台下'!C:C,"Adjustment",'总明细 源文件后台下'!F:F,"FBA Inventory Reimbursement - Damaged:Warehouse")</f>
        <v>0</v>
      </c>
      <c r="AN594">
        <f>SUMIFS('总明细 源文件后台下'!W:W,'总明细 源文件后台下'!E:E,E594,'总明细 源文件后台下'!C:C,"Adjustment",'总明细 源文件后台下'!F:F,"FBA Inventory Reimbursement - Customer Service Issue")</f>
        <v>0</v>
      </c>
      <c r="AO594">
        <f>SUMIFS('总明细 源文件后台下'!W:W,'总明细 源文件后台下'!E:E,E594,'总明细 源文件后台下'!C:C,"Adjustment",'总明细 源文件后台下'!F:F,"FBA Inventory Reimbursement - Fee Correction")</f>
        <v>0</v>
      </c>
      <c r="AP594">
        <f>SUMIFS('总明细 源文件后台下'!W:W,'总明细 源文件后台下'!E:E,E594,'总明细 源文件后台下'!C:C,"Adjustment",'总明细 源文件后台下'!F:F,"FBA Inventory Reimbursement - General Adjustment")</f>
        <v>0</v>
      </c>
      <c r="AQ594">
        <f>SUMIFS('总明细 源文件后台下'!W:W,'总明细 源文件后台下'!E:E,E594,'总明细 源文件后台下'!C:C,"Adjustment",'总明细 源文件后台下'!F:F,"FBA Inventory Reimbursement - Lost:Inbound")</f>
        <v>0</v>
      </c>
      <c r="AR594">
        <f>SUMIFS('总明细 源文件后台下'!W:W,'总明细 源文件后台下'!E:E,E594,'总明细 源文件后台下'!C:C,"Adjustment",'总明细 源文件后台下'!F:F,"FBA Inventory Reimbursement - Lost:Warehouse")</f>
        <v>0</v>
      </c>
      <c r="AS594">
        <f>SUMIFS('总明细 源文件后台下'!W:W,'总明细 源文件后台下'!E:E,E594,'总明细 源文件后台下'!C:C,"Adjustment",'总明细 源文件后台下'!F:F,"Non-subscription Fee Adjustment")</f>
        <v>0</v>
      </c>
      <c r="AT594">
        <f>SUMIFS('总明细 源文件后台下'!W:W,'总明细 源文件后台下'!E:E,E594,'总明细 源文件后台下'!C:C,"Adjustment",'总明细 源文件后台下'!F:F,"FBA Inventory Placement Service Fee")</f>
        <v>0</v>
      </c>
      <c r="AV594">
        <f>SUMIF('FBA Customer Return Per Unit Fe'!B:B,E594,'FBA Customer Return Per Unit Fe'!C:C)</f>
        <v>0</v>
      </c>
      <c r="AX594">
        <f>(SUMIF('仓储费 源文件后台下'!C:C,E594,'仓储费 源文件后台下'!V:V))*-1</f>
        <v>0</v>
      </c>
      <c r="AZ594">
        <f>SUMIF('Disposal Fee销毁费用-160.95'!B:B,E594,'Disposal Fee销毁费用-160.95'!D:D)*-1</f>
        <v>0</v>
      </c>
      <c r="BC594">
        <f>IFERROR(VLOOKUP(F594,'优惠券-86.4'!F:I,4,0),0)</f>
        <v>0</v>
      </c>
      <c r="BD594">
        <f>IFERROR(VLOOKUP(F594,'早评-120'!E:H,4,0),0)</f>
        <v>0</v>
      </c>
      <c r="BF594">
        <f t="shared" si="72"/>
        <v>0</v>
      </c>
      <c r="BG594">
        <f t="shared" si="73"/>
        <v>0</v>
      </c>
      <c r="BH594">
        <f t="shared" si="74"/>
        <v>0</v>
      </c>
      <c r="BQ594" s="45">
        <f t="shared" si="75"/>
        <v>0</v>
      </c>
      <c r="BR594">
        <f>SUMIFS('9月销毁明细'!D:D,'9月销毁明细'!A:A,E594,'9月销毁明细'!H:H,"Sellable")</f>
        <v>0</v>
      </c>
      <c r="BS594">
        <f>SUMIFS('9月销毁明细'!G:G,'9月销毁明细'!A:A,E594,'9月销毁明细'!H:H,"Sellable")</f>
        <v>0</v>
      </c>
      <c r="BT594">
        <f>SUMIFS('9月销毁明细'!D:D,'9月销毁明细'!A:A,E594,'9月销毁明细'!H:H,"Unsellable")</f>
        <v>0</v>
      </c>
      <c r="BU594">
        <f>SUMIFS('9月销毁明细'!G:G,'9月销毁明细'!A:A,E594,'9月销毁明细'!H:H,"Unsellable")</f>
        <v>0</v>
      </c>
      <c r="BW594">
        <f>IFERROR(I594*VLOOKUP(F594,'9.3成本表'!C:L,10,0),0)</f>
        <v>0</v>
      </c>
      <c r="BX594">
        <f t="shared" si="76"/>
        <v>0</v>
      </c>
      <c r="CC594" s="45">
        <f t="shared" si="77"/>
        <v>0</v>
      </c>
      <c r="CD594" s="45">
        <f t="shared" si="78"/>
        <v>0</v>
      </c>
      <c r="CE594" s="45">
        <f t="shared" si="79"/>
        <v>0</v>
      </c>
    </row>
    <row r="595" spans="4:83" x14ac:dyDescent="0.25">
      <c r="D595" s="20" t="s">
        <v>1299</v>
      </c>
      <c r="E595" s="20" t="s">
        <v>1300</v>
      </c>
      <c r="F595" s="20">
        <v>4614</v>
      </c>
      <c r="G595">
        <v>589</v>
      </c>
      <c r="H595" s="20"/>
      <c r="I595">
        <f>SUMIFS('总明细 源文件后台下'!G:G,'总明细 源文件后台下'!E:E,E595,'总明细 源文件后台下'!C:C,"Order")</f>
        <v>0</v>
      </c>
      <c r="J595">
        <f>SUMIFS('总明细 源文件后台下'!M:M,'总明细 源文件后台下'!E:E,E595,'总明细 源文件后台下'!C:C,"Order")</f>
        <v>0</v>
      </c>
      <c r="K595">
        <f>SUMIFS('总明细 源文件后台下'!N:N,'总明细 源文件后台下'!E:E,E595,'总明细 源文件后台下'!C:C,"Order")</f>
        <v>0</v>
      </c>
      <c r="L595">
        <f>SUMIFS('总明细 源文件后台下'!O:O,'总明细 源文件后台下'!E:E,E595,'总明细 源文件后台下'!C:C,"Order")</f>
        <v>0</v>
      </c>
      <c r="M595">
        <f>SUMIFS('总明细 源文件后台下'!P:P,'总明细 源文件后台下'!E:E,E595,'总明细 源文件后台下'!C:C,"Order")</f>
        <v>0</v>
      </c>
      <c r="N595">
        <f>SUMIFS('总明细 源文件后台下'!Q:Q,'总明细 源文件后台下'!E:E,E595,'总明细 源文件后台下'!C:C,"Order")</f>
        <v>0</v>
      </c>
      <c r="O595">
        <f>SUMIFS('总明细 源文件后台下'!R:R,'总明细 源文件后台下'!E:E,E595,'总明细 源文件后台下'!C:C,"Order")</f>
        <v>0</v>
      </c>
      <c r="P595">
        <f>SUMIFS('总明细 源文件后台下'!S:S,'总明细 源文件后台下'!E:E,E595,'总明细 源文件后台下'!C:C,"Order")</f>
        <v>0</v>
      </c>
      <c r="Q595">
        <f>SUMIFS('总明细 源文件后台下'!T:T,'总明细 源文件后台下'!E:E,E595,'总明细 源文件后台下'!C:C,"Order")</f>
        <v>0</v>
      </c>
      <c r="R595">
        <f>SUMIFS('总明细 源文件后台下'!U:U,'总明细 源文件后台下'!E:E,E595,'总明细 源文件后台下'!C:C,"Order")</f>
        <v>0</v>
      </c>
      <c r="S595">
        <f>SUMIFS('总明细 源文件后台下'!V:V,'总明细 源文件后台下'!E:E,E595,'总明细 源文件后台下'!C:C,"Order")</f>
        <v>0</v>
      </c>
      <c r="T595">
        <f>SUMIFS('总明细 源文件后台下'!W:W,'总明细 源文件后台下'!E:E,E595,'总明细 源文件后台下'!C:C,"Order")</f>
        <v>0</v>
      </c>
      <c r="U595">
        <f>SUMIFS('总明细 源文件后台下'!G:G,'总明细 源文件后台下'!E:E,E595,'总明细 源文件后台下'!C:C,"Refund")</f>
        <v>0</v>
      </c>
      <c r="V595">
        <f>SUMIFS('总明细 源文件后台下'!M:M,'总明细 源文件后台下'!E:E,E595,'总明细 源文件后台下'!C:C,"Refund")</f>
        <v>0</v>
      </c>
      <c r="W595">
        <f>SUMIFS('总明细 源文件后台下'!N:N,'总明细 源文件后台下'!E:E,E595,'总明细 源文件后台下'!C:C,"Refund")</f>
        <v>0</v>
      </c>
      <c r="X595">
        <f>SUMIFS('总明细 源文件后台下'!O:O,'总明细 源文件后台下'!E:E,E595,'总明细 源文件后台下'!C:C,"Refund")</f>
        <v>0</v>
      </c>
      <c r="Y595">
        <f>SUMIFS('总明细 源文件后台下'!P:P,'总明细 源文件后台下'!E:E,E595,'总明细 源文件后台下'!C:C,"Refund")</f>
        <v>0</v>
      </c>
      <c r="Z595">
        <f>SUMIFS('总明细 源文件后台下'!Q:Q,'总明细 源文件后台下'!E:E,E595,'总明细 源文件后台下'!C:C,"Refund")</f>
        <v>0</v>
      </c>
      <c r="AA595">
        <f>SUMIFS('总明细 源文件后台下'!R:R,'总明细 源文件后台下'!E:E,E595,'总明细 源文件后台下'!C:C,"Refund")</f>
        <v>0</v>
      </c>
      <c r="AB595">
        <f>SUMIFS('总明细 源文件后台下'!S:S,'总明细 源文件后台下'!E:E,E595,'总明细 源文件后台下'!C:C,"Refund")</f>
        <v>0</v>
      </c>
      <c r="AC595">
        <f>SUMIFS('总明细 源文件后台下'!T:T,'总明细 源文件后台下'!E:E,E595,'总明细 源文件后台下'!C:C,"Refund")</f>
        <v>0</v>
      </c>
      <c r="AD595">
        <f>SUMIFS('总明细 源文件后台下'!U:U,'总明细 源文件后台下'!E:E,E595,'总明细 源文件后台下'!C:C,"Refund")</f>
        <v>0</v>
      </c>
      <c r="AE595">
        <f>SUMIFS('总明细 源文件后台下'!V:V,'总明细 源文件后台下'!E:E,E595,'总明细 源文件后台下'!C:C,"Refund")</f>
        <v>0</v>
      </c>
      <c r="AF595">
        <f>SUMIFS('总明细 源文件后台下'!W:W,'总明细 源文件后台下'!E:E,E595,'总明细 源文件后台下'!C:C,"Refund")</f>
        <v>0</v>
      </c>
      <c r="AK595">
        <f>(SUMIF('广告费 源文件后台下'!G:G,E595,'广告费 源文件后台下'!M:M))*-1</f>
        <v>0</v>
      </c>
      <c r="AL595">
        <f>SUMIFS('总明细 源文件后台下'!W:W,'总明细 源文件后台下'!E:E,E595,'总明细 源文件后台下'!C:C,"Adjustment",'总明细 源文件后台下'!F:F,"FBA Inventory Reimbursement - Customer Return")</f>
        <v>0</v>
      </c>
      <c r="AM595">
        <f>SUMIFS('总明细 源文件后台下'!W:W,'总明细 源文件后台下'!E:E,E595,'总明细 源文件后台下'!C:C,"Adjustment",'总明细 源文件后台下'!F:F,"FBA Inventory Reimbursement - Damaged:Warehouse")</f>
        <v>0</v>
      </c>
      <c r="AN595">
        <f>SUMIFS('总明细 源文件后台下'!W:W,'总明细 源文件后台下'!E:E,E595,'总明细 源文件后台下'!C:C,"Adjustment",'总明细 源文件后台下'!F:F,"FBA Inventory Reimbursement - Customer Service Issue")</f>
        <v>0</v>
      </c>
      <c r="AO595">
        <f>SUMIFS('总明细 源文件后台下'!W:W,'总明细 源文件后台下'!E:E,E595,'总明细 源文件后台下'!C:C,"Adjustment",'总明细 源文件后台下'!F:F,"FBA Inventory Reimbursement - Fee Correction")</f>
        <v>0</v>
      </c>
      <c r="AP595">
        <f>SUMIFS('总明细 源文件后台下'!W:W,'总明细 源文件后台下'!E:E,E595,'总明细 源文件后台下'!C:C,"Adjustment",'总明细 源文件后台下'!F:F,"FBA Inventory Reimbursement - General Adjustment")</f>
        <v>0</v>
      </c>
      <c r="AQ595">
        <f>SUMIFS('总明细 源文件后台下'!W:W,'总明细 源文件后台下'!E:E,E595,'总明细 源文件后台下'!C:C,"Adjustment",'总明细 源文件后台下'!F:F,"FBA Inventory Reimbursement - Lost:Inbound")</f>
        <v>0</v>
      </c>
      <c r="AR595">
        <f>SUMIFS('总明细 源文件后台下'!W:W,'总明细 源文件后台下'!E:E,E595,'总明细 源文件后台下'!C:C,"Adjustment",'总明细 源文件后台下'!F:F,"FBA Inventory Reimbursement - Lost:Warehouse")</f>
        <v>0</v>
      </c>
      <c r="AS595">
        <f>SUMIFS('总明细 源文件后台下'!W:W,'总明细 源文件后台下'!E:E,E595,'总明细 源文件后台下'!C:C,"Adjustment",'总明细 源文件后台下'!F:F,"Non-subscription Fee Adjustment")</f>
        <v>0</v>
      </c>
      <c r="AT595">
        <f>SUMIFS('总明细 源文件后台下'!W:W,'总明细 源文件后台下'!E:E,E595,'总明细 源文件后台下'!C:C,"Adjustment",'总明细 源文件后台下'!F:F,"FBA Inventory Placement Service Fee")</f>
        <v>0</v>
      </c>
      <c r="AV595">
        <f>SUMIF('FBA Customer Return Per Unit Fe'!B:B,E595,'FBA Customer Return Per Unit Fe'!C:C)</f>
        <v>0</v>
      </c>
      <c r="AX595">
        <f>(SUMIF('仓储费 源文件后台下'!C:C,E595,'仓储费 源文件后台下'!V:V))*-1</f>
        <v>0</v>
      </c>
      <c r="AZ595">
        <f>SUMIF('Disposal Fee销毁费用-160.95'!B:B,E595,'Disposal Fee销毁费用-160.95'!D:D)*-1</f>
        <v>0</v>
      </c>
      <c r="BC595">
        <f>IFERROR(VLOOKUP(F595,'优惠券-86.4'!F:I,4,0),0)</f>
        <v>0</v>
      </c>
      <c r="BD595">
        <f>IFERROR(VLOOKUP(F595,'早评-120'!E:H,4,0),0)</f>
        <v>0</v>
      </c>
      <c r="BF595">
        <f t="shared" si="72"/>
        <v>0</v>
      </c>
      <c r="BG595">
        <f t="shared" si="73"/>
        <v>0</v>
      </c>
      <c r="BH595">
        <f t="shared" si="74"/>
        <v>0</v>
      </c>
      <c r="BQ595" s="45">
        <f t="shared" si="75"/>
        <v>0</v>
      </c>
      <c r="BR595">
        <f>SUMIFS('9月销毁明细'!D:D,'9月销毁明细'!A:A,E595,'9月销毁明细'!H:H,"Sellable")</f>
        <v>0</v>
      </c>
      <c r="BS595">
        <f>SUMIFS('9月销毁明细'!G:G,'9月销毁明细'!A:A,E595,'9月销毁明细'!H:H,"Sellable")</f>
        <v>0</v>
      </c>
      <c r="BT595">
        <f>SUMIFS('9月销毁明细'!D:D,'9月销毁明细'!A:A,E595,'9月销毁明细'!H:H,"Unsellable")</f>
        <v>0</v>
      </c>
      <c r="BU595">
        <f>SUMIFS('9月销毁明细'!G:G,'9月销毁明细'!A:A,E595,'9月销毁明细'!H:H,"Unsellable")</f>
        <v>0</v>
      </c>
      <c r="BW595">
        <f>IFERROR(I595*VLOOKUP(F595,'9.3成本表'!C:L,10,0),0)</f>
        <v>0</v>
      </c>
      <c r="BX595">
        <f t="shared" si="76"/>
        <v>0</v>
      </c>
      <c r="CC595" s="45">
        <f t="shared" si="77"/>
        <v>0</v>
      </c>
      <c r="CD595" s="45">
        <f t="shared" si="78"/>
        <v>0</v>
      </c>
      <c r="CE595" s="45">
        <f t="shared" si="79"/>
        <v>0</v>
      </c>
    </row>
    <row r="596" spans="4:83" x14ac:dyDescent="0.25">
      <c r="D596" s="20" t="s">
        <v>1301</v>
      </c>
      <c r="E596" s="20" t="s">
        <v>1302</v>
      </c>
      <c r="F596" s="20">
        <v>4614</v>
      </c>
      <c r="G596">
        <v>590</v>
      </c>
      <c r="H596" s="20"/>
      <c r="I596">
        <f>SUMIFS('总明细 源文件后台下'!G:G,'总明细 源文件后台下'!E:E,E596,'总明细 源文件后台下'!C:C,"Order")</f>
        <v>0</v>
      </c>
      <c r="J596">
        <f>SUMIFS('总明细 源文件后台下'!M:M,'总明细 源文件后台下'!E:E,E596,'总明细 源文件后台下'!C:C,"Order")</f>
        <v>0</v>
      </c>
      <c r="K596">
        <f>SUMIFS('总明细 源文件后台下'!N:N,'总明细 源文件后台下'!E:E,E596,'总明细 源文件后台下'!C:C,"Order")</f>
        <v>0</v>
      </c>
      <c r="L596">
        <f>SUMIFS('总明细 源文件后台下'!O:O,'总明细 源文件后台下'!E:E,E596,'总明细 源文件后台下'!C:C,"Order")</f>
        <v>0</v>
      </c>
      <c r="M596">
        <f>SUMIFS('总明细 源文件后台下'!P:P,'总明细 源文件后台下'!E:E,E596,'总明细 源文件后台下'!C:C,"Order")</f>
        <v>0</v>
      </c>
      <c r="N596">
        <f>SUMIFS('总明细 源文件后台下'!Q:Q,'总明细 源文件后台下'!E:E,E596,'总明细 源文件后台下'!C:C,"Order")</f>
        <v>0</v>
      </c>
      <c r="O596">
        <f>SUMIFS('总明细 源文件后台下'!R:R,'总明细 源文件后台下'!E:E,E596,'总明细 源文件后台下'!C:C,"Order")</f>
        <v>0</v>
      </c>
      <c r="P596">
        <f>SUMIFS('总明细 源文件后台下'!S:S,'总明细 源文件后台下'!E:E,E596,'总明细 源文件后台下'!C:C,"Order")</f>
        <v>0</v>
      </c>
      <c r="Q596">
        <f>SUMIFS('总明细 源文件后台下'!T:T,'总明细 源文件后台下'!E:E,E596,'总明细 源文件后台下'!C:C,"Order")</f>
        <v>0</v>
      </c>
      <c r="R596">
        <f>SUMIFS('总明细 源文件后台下'!U:U,'总明细 源文件后台下'!E:E,E596,'总明细 源文件后台下'!C:C,"Order")</f>
        <v>0</v>
      </c>
      <c r="S596">
        <f>SUMIFS('总明细 源文件后台下'!V:V,'总明细 源文件后台下'!E:E,E596,'总明细 源文件后台下'!C:C,"Order")</f>
        <v>0</v>
      </c>
      <c r="T596">
        <f>SUMIFS('总明细 源文件后台下'!W:W,'总明细 源文件后台下'!E:E,E596,'总明细 源文件后台下'!C:C,"Order")</f>
        <v>0</v>
      </c>
      <c r="U596">
        <f>SUMIFS('总明细 源文件后台下'!G:G,'总明细 源文件后台下'!E:E,E596,'总明细 源文件后台下'!C:C,"Refund")</f>
        <v>0</v>
      </c>
      <c r="V596">
        <f>SUMIFS('总明细 源文件后台下'!M:M,'总明细 源文件后台下'!E:E,E596,'总明细 源文件后台下'!C:C,"Refund")</f>
        <v>0</v>
      </c>
      <c r="W596">
        <f>SUMIFS('总明细 源文件后台下'!N:N,'总明细 源文件后台下'!E:E,E596,'总明细 源文件后台下'!C:C,"Refund")</f>
        <v>0</v>
      </c>
      <c r="X596">
        <f>SUMIFS('总明细 源文件后台下'!O:O,'总明细 源文件后台下'!E:E,E596,'总明细 源文件后台下'!C:C,"Refund")</f>
        <v>0</v>
      </c>
      <c r="Y596">
        <f>SUMIFS('总明细 源文件后台下'!P:P,'总明细 源文件后台下'!E:E,E596,'总明细 源文件后台下'!C:C,"Refund")</f>
        <v>0</v>
      </c>
      <c r="Z596">
        <f>SUMIFS('总明细 源文件后台下'!Q:Q,'总明细 源文件后台下'!E:E,E596,'总明细 源文件后台下'!C:C,"Refund")</f>
        <v>0</v>
      </c>
      <c r="AA596">
        <f>SUMIFS('总明细 源文件后台下'!R:R,'总明细 源文件后台下'!E:E,E596,'总明细 源文件后台下'!C:C,"Refund")</f>
        <v>0</v>
      </c>
      <c r="AB596">
        <f>SUMIFS('总明细 源文件后台下'!S:S,'总明细 源文件后台下'!E:E,E596,'总明细 源文件后台下'!C:C,"Refund")</f>
        <v>0</v>
      </c>
      <c r="AC596">
        <f>SUMIFS('总明细 源文件后台下'!T:T,'总明细 源文件后台下'!E:E,E596,'总明细 源文件后台下'!C:C,"Refund")</f>
        <v>0</v>
      </c>
      <c r="AD596">
        <f>SUMIFS('总明细 源文件后台下'!U:U,'总明细 源文件后台下'!E:E,E596,'总明细 源文件后台下'!C:C,"Refund")</f>
        <v>0</v>
      </c>
      <c r="AE596">
        <f>SUMIFS('总明细 源文件后台下'!V:V,'总明细 源文件后台下'!E:E,E596,'总明细 源文件后台下'!C:C,"Refund")</f>
        <v>0</v>
      </c>
      <c r="AF596">
        <f>SUMIFS('总明细 源文件后台下'!W:W,'总明细 源文件后台下'!E:E,E596,'总明细 源文件后台下'!C:C,"Refund")</f>
        <v>0</v>
      </c>
      <c r="AK596">
        <f>(SUMIF('广告费 源文件后台下'!G:G,E596,'广告费 源文件后台下'!M:M))*-1</f>
        <v>0</v>
      </c>
      <c r="AL596">
        <f>SUMIFS('总明细 源文件后台下'!W:W,'总明细 源文件后台下'!E:E,E596,'总明细 源文件后台下'!C:C,"Adjustment",'总明细 源文件后台下'!F:F,"FBA Inventory Reimbursement - Customer Return")</f>
        <v>0</v>
      </c>
      <c r="AM596">
        <f>SUMIFS('总明细 源文件后台下'!W:W,'总明细 源文件后台下'!E:E,E596,'总明细 源文件后台下'!C:C,"Adjustment",'总明细 源文件后台下'!F:F,"FBA Inventory Reimbursement - Damaged:Warehouse")</f>
        <v>0</v>
      </c>
      <c r="AN596">
        <f>SUMIFS('总明细 源文件后台下'!W:W,'总明细 源文件后台下'!E:E,E596,'总明细 源文件后台下'!C:C,"Adjustment",'总明细 源文件后台下'!F:F,"FBA Inventory Reimbursement - Customer Service Issue")</f>
        <v>0</v>
      </c>
      <c r="AO596">
        <f>SUMIFS('总明细 源文件后台下'!W:W,'总明细 源文件后台下'!E:E,E596,'总明细 源文件后台下'!C:C,"Adjustment",'总明细 源文件后台下'!F:F,"FBA Inventory Reimbursement - Fee Correction")</f>
        <v>0</v>
      </c>
      <c r="AP596">
        <f>SUMIFS('总明细 源文件后台下'!W:W,'总明细 源文件后台下'!E:E,E596,'总明细 源文件后台下'!C:C,"Adjustment",'总明细 源文件后台下'!F:F,"FBA Inventory Reimbursement - General Adjustment")</f>
        <v>0</v>
      </c>
      <c r="AQ596">
        <f>SUMIFS('总明细 源文件后台下'!W:W,'总明细 源文件后台下'!E:E,E596,'总明细 源文件后台下'!C:C,"Adjustment",'总明细 源文件后台下'!F:F,"FBA Inventory Reimbursement - Lost:Inbound")</f>
        <v>0</v>
      </c>
      <c r="AR596">
        <f>SUMIFS('总明细 源文件后台下'!W:W,'总明细 源文件后台下'!E:E,E596,'总明细 源文件后台下'!C:C,"Adjustment",'总明细 源文件后台下'!F:F,"FBA Inventory Reimbursement - Lost:Warehouse")</f>
        <v>0</v>
      </c>
      <c r="AS596">
        <f>SUMIFS('总明细 源文件后台下'!W:W,'总明细 源文件后台下'!E:E,E596,'总明细 源文件后台下'!C:C,"Adjustment",'总明细 源文件后台下'!F:F,"Non-subscription Fee Adjustment")</f>
        <v>0</v>
      </c>
      <c r="AT596">
        <f>SUMIFS('总明细 源文件后台下'!W:W,'总明细 源文件后台下'!E:E,E596,'总明细 源文件后台下'!C:C,"Adjustment",'总明细 源文件后台下'!F:F,"FBA Inventory Placement Service Fee")</f>
        <v>0</v>
      </c>
      <c r="AV596">
        <f>SUMIF('FBA Customer Return Per Unit Fe'!B:B,E596,'FBA Customer Return Per Unit Fe'!C:C)</f>
        <v>0</v>
      </c>
      <c r="AX596">
        <f>(SUMIF('仓储费 源文件后台下'!C:C,E596,'仓储费 源文件后台下'!V:V))*-1</f>
        <v>0</v>
      </c>
      <c r="AZ596">
        <f>SUMIF('Disposal Fee销毁费用-160.95'!B:B,E596,'Disposal Fee销毁费用-160.95'!D:D)*-1</f>
        <v>0</v>
      </c>
      <c r="BC596">
        <f>IFERROR(VLOOKUP(F596,'优惠券-86.4'!F:I,4,0),0)</f>
        <v>0</v>
      </c>
      <c r="BD596">
        <f>IFERROR(VLOOKUP(F596,'早评-120'!E:H,4,0),0)</f>
        <v>0</v>
      </c>
      <c r="BF596">
        <f t="shared" si="72"/>
        <v>0</v>
      </c>
      <c r="BG596">
        <f t="shared" si="73"/>
        <v>0</v>
      </c>
      <c r="BH596">
        <f t="shared" si="74"/>
        <v>0</v>
      </c>
      <c r="BQ596" s="45">
        <f t="shared" si="75"/>
        <v>0</v>
      </c>
      <c r="BR596">
        <f>SUMIFS('9月销毁明细'!D:D,'9月销毁明细'!A:A,E596,'9月销毁明细'!H:H,"Sellable")</f>
        <v>0</v>
      </c>
      <c r="BS596">
        <f>SUMIFS('9月销毁明细'!G:G,'9月销毁明细'!A:A,E596,'9月销毁明细'!H:H,"Sellable")</f>
        <v>0</v>
      </c>
      <c r="BT596">
        <f>SUMIFS('9月销毁明细'!D:D,'9月销毁明细'!A:A,E596,'9月销毁明细'!H:H,"Unsellable")</f>
        <v>0</v>
      </c>
      <c r="BU596">
        <f>SUMIFS('9月销毁明细'!G:G,'9月销毁明细'!A:A,E596,'9月销毁明细'!H:H,"Unsellable")</f>
        <v>0</v>
      </c>
      <c r="BW596">
        <f>IFERROR(I596*VLOOKUP(F596,'9.3成本表'!C:L,10,0),0)</f>
        <v>0</v>
      </c>
      <c r="BX596">
        <f t="shared" si="76"/>
        <v>0</v>
      </c>
      <c r="CC596" s="45">
        <f t="shared" si="77"/>
        <v>0</v>
      </c>
      <c r="CD596" s="45">
        <f t="shared" si="78"/>
        <v>0</v>
      </c>
      <c r="CE596" s="45">
        <f t="shared" si="79"/>
        <v>0</v>
      </c>
    </row>
    <row r="597" spans="4:83" x14ac:dyDescent="0.25">
      <c r="D597" s="20" t="s">
        <v>1303</v>
      </c>
      <c r="E597" s="20" t="s">
        <v>1304</v>
      </c>
      <c r="F597" s="20">
        <v>4835</v>
      </c>
      <c r="G597">
        <v>591</v>
      </c>
      <c r="H597" s="20"/>
      <c r="I597">
        <f>SUMIFS('总明细 源文件后台下'!G:G,'总明细 源文件后台下'!E:E,E597,'总明细 源文件后台下'!C:C,"Order")</f>
        <v>0</v>
      </c>
      <c r="J597">
        <f>SUMIFS('总明细 源文件后台下'!M:M,'总明细 源文件后台下'!E:E,E597,'总明细 源文件后台下'!C:C,"Order")</f>
        <v>0</v>
      </c>
      <c r="K597">
        <f>SUMIFS('总明细 源文件后台下'!N:N,'总明细 源文件后台下'!E:E,E597,'总明细 源文件后台下'!C:C,"Order")</f>
        <v>0</v>
      </c>
      <c r="L597">
        <f>SUMIFS('总明细 源文件后台下'!O:O,'总明细 源文件后台下'!E:E,E597,'总明细 源文件后台下'!C:C,"Order")</f>
        <v>0</v>
      </c>
      <c r="M597">
        <f>SUMIFS('总明细 源文件后台下'!P:P,'总明细 源文件后台下'!E:E,E597,'总明细 源文件后台下'!C:C,"Order")</f>
        <v>0</v>
      </c>
      <c r="N597">
        <f>SUMIFS('总明细 源文件后台下'!Q:Q,'总明细 源文件后台下'!E:E,E597,'总明细 源文件后台下'!C:C,"Order")</f>
        <v>0</v>
      </c>
      <c r="O597">
        <f>SUMIFS('总明细 源文件后台下'!R:R,'总明细 源文件后台下'!E:E,E597,'总明细 源文件后台下'!C:C,"Order")</f>
        <v>0</v>
      </c>
      <c r="P597">
        <f>SUMIFS('总明细 源文件后台下'!S:S,'总明细 源文件后台下'!E:E,E597,'总明细 源文件后台下'!C:C,"Order")</f>
        <v>0</v>
      </c>
      <c r="Q597">
        <f>SUMIFS('总明细 源文件后台下'!T:T,'总明细 源文件后台下'!E:E,E597,'总明细 源文件后台下'!C:C,"Order")</f>
        <v>0</v>
      </c>
      <c r="R597">
        <f>SUMIFS('总明细 源文件后台下'!U:U,'总明细 源文件后台下'!E:E,E597,'总明细 源文件后台下'!C:C,"Order")</f>
        <v>0</v>
      </c>
      <c r="S597">
        <f>SUMIFS('总明细 源文件后台下'!V:V,'总明细 源文件后台下'!E:E,E597,'总明细 源文件后台下'!C:C,"Order")</f>
        <v>0</v>
      </c>
      <c r="T597">
        <f>SUMIFS('总明细 源文件后台下'!W:W,'总明细 源文件后台下'!E:E,E597,'总明细 源文件后台下'!C:C,"Order")</f>
        <v>0</v>
      </c>
      <c r="U597">
        <f>SUMIFS('总明细 源文件后台下'!G:G,'总明细 源文件后台下'!E:E,E597,'总明细 源文件后台下'!C:C,"Refund")</f>
        <v>0</v>
      </c>
      <c r="V597">
        <f>SUMIFS('总明细 源文件后台下'!M:M,'总明细 源文件后台下'!E:E,E597,'总明细 源文件后台下'!C:C,"Refund")</f>
        <v>0</v>
      </c>
      <c r="W597">
        <f>SUMIFS('总明细 源文件后台下'!N:N,'总明细 源文件后台下'!E:E,E597,'总明细 源文件后台下'!C:C,"Refund")</f>
        <v>0</v>
      </c>
      <c r="X597">
        <f>SUMIFS('总明细 源文件后台下'!O:O,'总明细 源文件后台下'!E:E,E597,'总明细 源文件后台下'!C:C,"Refund")</f>
        <v>0</v>
      </c>
      <c r="Y597">
        <f>SUMIFS('总明细 源文件后台下'!P:P,'总明细 源文件后台下'!E:E,E597,'总明细 源文件后台下'!C:C,"Refund")</f>
        <v>0</v>
      </c>
      <c r="Z597">
        <f>SUMIFS('总明细 源文件后台下'!Q:Q,'总明细 源文件后台下'!E:E,E597,'总明细 源文件后台下'!C:C,"Refund")</f>
        <v>0</v>
      </c>
      <c r="AA597">
        <f>SUMIFS('总明细 源文件后台下'!R:R,'总明细 源文件后台下'!E:E,E597,'总明细 源文件后台下'!C:C,"Refund")</f>
        <v>0</v>
      </c>
      <c r="AB597">
        <f>SUMIFS('总明细 源文件后台下'!S:S,'总明细 源文件后台下'!E:E,E597,'总明细 源文件后台下'!C:C,"Refund")</f>
        <v>0</v>
      </c>
      <c r="AC597">
        <f>SUMIFS('总明细 源文件后台下'!T:T,'总明细 源文件后台下'!E:E,E597,'总明细 源文件后台下'!C:C,"Refund")</f>
        <v>0</v>
      </c>
      <c r="AD597">
        <f>SUMIFS('总明细 源文件后台下'!U:U,'总明细 源文件后台下'!E:E,E597,'总明细 源文件后台下'!C:C,"Refund")</f>
        <v>0</v>
      </c>
      <c r="AE597">
        <f>SUMIFS('总明细 源文件后台下'!V:V,'总明细 源文件后台下'!E:E,E597,'总明细 源文件后台下'!C:C,"Refund")</f>
        <v>0</v>
      </c>
      <c r="AF597">
        <f>SUMIFS('总明细 源文件后台下'!W:W,'总明细 源文件后台下'!E:E,E597,'总明细 源文件后台下'!C:C,"Refund")</f>
        <v>0</v>
      </c>
      <c r="AK597">
        <f>(SUMIF('广告费 源文件后台下'!G:G,E597,'广告费 源文件后台下'!M:M))*-1</f>
        <v>0</v>
      </c>
      <c r="AL597">
        <f>SUMIFS('总明细 源文件后台下'!W:W,'总明细 源文件后台下'!E:E,E597,'总明细 源文件后台下'!C:C,"Adjustment",'总明细 源文件后台下'!F:F,"FBA Inventory Reimbursement - Customer Return")</f>
        <v>0</v>
      </c>
      <c r="AM597">
        <f>SUMIFS('总明细 源文件后台下'!W:W,'总明细 源文件后台下'!E:E,E597,'总明细 源文件后台下'!C:C,"Adjustment",'总明细 源文件后台下'!F:F,"FBA Inventory Reimbursement - Damaged:Warehouse")</f>
        <v>0</v>
      </c>
      <c r="AN597">
        <f>SUMIFS('总明细 源文件后台下'!W:W,'总明细 源文件后台下'!E:E,E597,'总明细 源文件后台下'!C:C,"Adjustment",'总明细 源文件后台下'!F:F,"FBA Inventory Reimbursement - Customer Service Issue")</f>
        <v>0</v>
      </c>
      <c r="AO597">
        <f>SUMIFS('总明细 源文件后台下'!W:W,'总明细 源文件后台下'!E:E,E597,'总明细 源文件后台下'!C:C,"Adjustment",'总明细 源文件后台下'!F:F,"FBA Inventory Reimbursement - Fee Correction")</f>
        <v>0</v>
      </c>
      <c r="AP597">
        <f>SUMIFS('总明细 源文件后台下'!W:W,'总明细 源文件后台下'!E:E,E597,'总明细 源文件后台下'!C:C,"Adjustment",'总明细 源文件后台下'!F:F,"FBA Inventory Reimbursement - General Adjustment")</f>
        <v>0</v>
      </c>
      <c r="AQ597">
        <f>SUMIFS('总明细 源文件后台下'!W:W,'总明细 源文件后台下'!E:E,E597,'总明细 源文件后台下'!C:C,"Adjustment",'总明细 源文件后台下'!F:F,"FBA Inventory Reimbursement - Lost:Inbound")</f>
        <v>0</v>
      </c>
      <c r="AR597">
        <f>SUMIFS('总明细 源文件后台下'!W:W,'总明细 源文件后台下'!E:E,E597,'总明细 源文件后台下'!C:C,"Adjustment",'总明细 源文件后台下'!F:F,"FBA Inventory Reimbursement - Lost:Warehouse")</f>
        <v>0</v>
      </c>
      <c r="AS597">
        <f>SUMIFS('总明细 源文件后台下'!W:W,'总明细 源文件后台下'!E:E,E597,'总明细 源文件后台下'!C:C,"Adjustment",'总明细 源文件后台下'!F:F,"Non-subscription Fee Adjustment")</f>
        <v>0</v>
      </c>
      <c r="AT597">
        <f>SUMIFS('总明细 源文件后台下'!W:W,'总明细 源文件后台下'!E:E,E597,'总明细 源文件后台下'!C:C,"Adjustment",'总明细 源文件后台下'!F:F,"FBA Inventory Placement Service Fee")</f>
        <v>0</v>
      </c>
      <c r="AV597">
        <f>SUMIF('FBA Customer Return Per Unit Fe'!B:B,E597,'FBA Customer Return Per Unit Fe'!C:C)</f>
        <v>0</v>
      </c>
      <c r="AX597">
        <f>(SUMIF('仓储费 源文件后台下'!C:C,E597,'仓储费 源文件后台下'!V:V))*-1</f>
        <v>0</v>
      </c>
      <c r="AZ597">
        <f>SUMIF('Disposal Fee销毁费用-160.95'!B:B,E597,'Disposal Fee销毁费用-160.95'!D:D)*-1</f>
        <v>0</v>
      </c>
      <c r="BC597">
        <f>IFERROR(VLOOKUP(F597,'优惠券-86.4'!F:I,4,0),0)</f>
        <v>0</v>
      </c>
      <c r="BD597">
        <f>IFERROR(VLOOKUP(F597,'早评-120'!E:H,4,0),0)</f>
        <v>0</v>
      </c>
      <c r="BF597">
        <f t="shared" si="72"/>
        <v>0</v>
      </c>
      <c r="BG597">
        <f t="shared" si="73"/>
        <v>0</v>
      </c>
      <c r="BH597">
        <f t="shared" si="74"/>
        <v>0</v>
      </c>
      <c r="BQ597" s="45">
        <f t="shared" si="75"/>
        <v>0</v>
      </c>
      <c r="BR597">
        <f>SUMIFS('9月销毁明细'!D:D,'9月销毁明细'!A:A,E597,'9月销毁明细'!H:H,"Sellable")</f>
        <v>0</v>
      </c>
      <c r="BS597">
        <f>SUMIFS('9月销毁明细'!G:G,'9月销毁明细'!A:A,E597,'9月销毁明细'!H:H,"Sellable")</f>
        <v>0</v>
      </c>
      <c r="BT597">
        <f>SUMIFS('9月销毁明细'!D:D,'9月销毁明细'!A:A,E597,'9月销毁明细'!H:H,"Unsellable")</f>
        <v>0</v>
      </c>
      <c r="BU597">
        <f>SUMIFS('9月销毁明细'!G:G,'9月销毁明细'!A:A,E597,'9月销毁明细'!H:H,"Unsellable")</f>
        <v>0</v>
      </c>
      <c r="BW597">
        <f>IFERROR(I597*VLOOKUP(F597,'9.3成本表'!C:L,10,0),0)</f>
        <v>0</v>
      </c>
      <c r="BX597">
        <f t="shared" si="76"/>
        <v>0</v>
      </c>
      <c r="CC597" s="45">
        <f t="shared" si="77"/>
        <v>0</v>
      </c>
      <c r="CD597" s="45">
        <f t="shared" si="78"/>
        <v>0</v>
      </c>
      <c r="CE597" s="45">
        <f t="shared" si="79"/>
        <v>0</v>
      </c>
    </row>
    <row r="598" spans="4:83" x14ac:dyDescent="0.25">
      <c r="D598" s="20" t="s">
        <v>1305</v>
      </c>
      <c r="E598" s="20" t="s">
        <v>1306</v>
      </c>
      <c r="F598" s="20">
        <v>4835</v>
      </c>
      <c r="G598">
        <v>592</v>
      </c>
      <c r="H598" s="20"/>
      <c r="I598">
        <f>SUMIFS('总明细 源文件后台下'!G:G,'总明细 源文件后台下'!E:E,E598,'总明细 源文件后台下'!C:C,"Order")</f>
        <v>0</v>
      </c>
      <c r="J598">
        <f>SUMIFS('总明细 源文件后台下'!M:M,'总明细 源文件后台下'!E:E,E598,'总明细 源文件后台下'!C:C,"Order")</f>
        <v>0</v>
      </c>
      <c r="K598">
        <f>SUMIFS('总明细 源文件后台下'!N:N,'总明细 源文件后台下'!E:E,E598,'总明细 源文件后台下'!C:C,"Order")</f>
        <v>0</v>
      </c>
      <c r="L598">
        <f>SUMIFS('总明细 源文件后台下'!O:O,'总明细 源文件后台下'!E:E,E598,'总明细 源文件后台下'!C:C,"Order")</f>
        <v>0</v>
      </c>
      <c r="M598">
        <f>SUMIFS('总明细 源文件后台下'!P:P,'总明细 源文件后台下'!E:E,E598,'总明细 源文件后台下'!C:C,"Order")</f>
        <v>0</v>
      </c>
      <c r="N598">
        <f>SUMIFS('总明细 源文件后台下'!Q:Q,'总明细 源文件后台下'!E:E,E598,'总明细 源文件后台下'!C:C,"Order")</f>
        <v>0</v>
      </c>
      <c r="O598">
        <f>SUMIFS('总明细 源文件后台下'!R:R,'总明细 源文件后台下'!E:E,E598,'总明细 源文件后台下'!C:C,"Order")</f>
        <v>0</v>
      </c>
      <c r="P598">
        <f>SUMIFS('总明细 源文件后台下'!S:S,'总明细 源文件后台下'!E:E,E598,'总明细 源文件后台下'!C:C,"Order")</f>
        <v>0</v>
      </c>
      <c r="Q598">
        <f>SUMIFS('总明细 源文件后台下'!T:T,'总明细 源文件后台下'!E:E,E598,'总明细 源文件后台下'!C:C,"Order")</f>
        <v>0</v>
      </c>
      <c r="R598">
        <f>SUMIFS('总明细 源文件后台下'!U:U,'总明细 源文件后台下'!E:E,E598,'总明细 源文件后台下'!C:C,"Order")</f>
        <v>0</v>
      </c>
      <c r="S598">
        <f>SUMIFS('总明细 源文件后台下'!V:V,'总明细 源文件后台下'!E:E,E598,'总明细 源文件后台下'!C:C,"Order")</f>
        <v>0</v>
      </c>
      <c r="T598">
        <f>SUMIFS('总明细 源文件后台下'!W:W,'总明细 源文件后台下'!E:E,E598,'总明细 源文件后台下'!C:C,"Order")</f>
        <v>0</v>
      </c>
      <c r="U598">
        <f>SUMIFS('总明细 源文件后台下'!G:G,'总明细 源文件后台下'!E:E,E598,'总明细 源文件后台下'!C:C,"Refund")</f>
        <v>0</v>
      </c>
      <c r="V598">
        <f>SUMIFS('总明细 源文件后台下'!M:M,'总明细 源文件后台下'!E:E,E598,'总明细 源文件后台下'!C:C,"Refund")</f>
        <v>0</v>
      </c>
      <c r="W598">
        <f>SUMIFS('总明细 源文件后台下'!N:N,'总明细 源文件后台下'!E:E,E598,'总明细 源文件后台下'!C:C,"Refund")</f>
        <v>0</v>
      </c>
      <c r="X598">
        <f>SUMIFS('总明细 源文件后台下'!O:O,'总明细 源文件后台下'!E:E,E598,'总明细 源文件后台下'!C:C,"Refund")</f>
        <v>0</v>
      </c>
      <c r="Y598">
        <f>SUMIFS('总明细 源文件后台下'!P:P,'总明细 源文件后台下'!E:E,E598,'总明细 源文件后台下'!C:C,"Refund")</f>
        <v>0</v>
      </c>
      <c r="Z598">
        <f>SUMIFS('总明细 源文件后台下'!Q:Q,'总明细 源文件后台下'!E:E,E598,'总明细 源文件后台下'!C:C,"Refund")</f>
        <v>0</v>
      </c>
      <c r="AA598">
        <f>SUMIFS('总明细 源文件后台下'!R:R,'总明细 源文件后台下'!E:E,E598,'总明细 源文件后台下'!C:C,"Refund")</f>
        <v>0</v>
      </c>
      <c r="AB598">
        <f>SUMIFS('总明细 源文件后台下'!S:S,'总明细 源文件后台下'!E:E,E598,'总明细 源文件后台下'!C:C,"Refund")</f>
        <v>0</v>
      </c>
      <c r="AC598">
        <f>SUMIFS('总明细 源文件后台下'!T:T,'总明细 源文件后台下'!E:E,E598,'总明细 源文件后台下'!C:C,"Refund")</f>
        <v>0</v>
      </c>
      <c r="AD598">
        <f>SUMIFS('总明细 源文件后台下'!U:U,'总明细 源文件后台下'!E:E,E598,'总明细 源文件后台下'!C:C,"Refund")</f>
        <v>0</v>
      </c>
      <c r="AE598">
        <f>SUMIFS('总明细 源文件后台下'!V:V,'总明细 源文件后台下'!E:E,E598,'总明细 源文件后台下'!C:C,"Refund")</f>
        <v>0</v>
      </c>
      <c r="AF598">
        <f>SUMIFS('总明细 源文件后台下'!W:W,'总明细 源文件后台下'!E:E,E598,'总明细 源文件后台下'!C:C,"Refund")</f>
        <v>0</v>
      </c>
      <c r="AK598">
        <f>(SUMIF('广告费 源文件后台下'!G:G,E598,'广告费 源文件后台下'!M:M))*-1</f>
        <v>0</v>
      </c>
      <c r="AL598">
        <f>SUMIFS('总明细 源文件后台下'!W:W,'总明细 源文件后台下'!E:E,E598,'总明细 源文件后台下'!C:C,"Adjustment",'总明细 源文件后台下'!F:F,"FBA Inventory Reimbursement - Customer Return")</f>
        <v>0</v>
      </c>
      <c r="AM598">
        <f>SUMIFS('总明细 源文件后台下'!W:W,'总明细 源文件后台下'!E:E,E598,'总明细 源文件后台下'!C:C,"Adjustment",'总明细 源文件后台下'!F:F,"FBA Inventory Reimbursement - Damaged:Warehouse")</f>
        <v>0</v>
      </c>
      <c r="AN598">
        <f>SUMIFS('总明细 源文件后台下'!W:W,'总明细 源文件后台下'!E:E,E598,'总明细 源文件后台下'!C:C,"Adjustment",'总明细 源文件后台下'!F:F,"FBA Inventory Reimbursement - Customer Service Issue")</f>
        <v>0</v>
      </c>
      <c r="AO598">
        <f>SUMIFS('总明细 源文件后台下'!W:W,'总明细 源文件后台下'!E:E,E598,'总明细 源文件后台下'!C:C,"Adjustment",'总明细 源文件后台下'!F:F,"FBA Inventory Reimbursement - Fee Correction")</f>
        <v>0</v>
      </c>
      <c r="AP598">
        <f>SUMIFS('总明细 源文件后台下'!W:W,'总明细 源文件后台下'!E:E,E598,'总明细 源文件后台下'!C:C,"Adjustment",'总明细 源文件后台下'!F:F,"FBA Inventory Reimbursement - General Adjustment")</f>
        <v>0</v>
      </c>
      <c r="AQ598">
        <f>SUMIFS('总明细 源文件后台下'!W:W,'总明细 源文件后台下'!E:E,E598,'总明细 源文件后台下'!C:C,"Adjustment",'总明细 源文件后台下'!F:F,"FBA Inventory Reimbursement - Lost:Inbound")</f>
        <v>0</v>
      </c>
      <c r="AR598">
        <f>SUMIFS('总明细 源文件后台下'!W:W,'总明细 源文件后台下'!E:E,E598,'总明细 源文件后台下'!C:C,"Adjustment",'总明细 源文件后台下'!F:F,"FBA Inventory Reimbursement - Lost:Warehouse")</f>
        <v>0</v>
      </c>
      <c r="AS598">
        <f>SUMIFS('总明细 源文件后台下'!W:W,'总明细 源文件后台下'!E:E,E598,'总明细 源文件后台下'!C:C,"Adjustment",'总明细 源文件后台下'!F:F,"Non-subscription Fee Adjustment")</f>
        <v>0</v>
      </c>
      <c r="AT598">
        <f>SUMIFS('总明细 源文件后台下'!W:W,'总明细 源文件后台下'!E:E,E598,'总明细 源文件后台下'!C:C,"Adjustment",'总明细 源文件后台下'!F:F,"FBA Inventory Placement Service Fee")</f>
        <v>0</v>
      </c>
      <c r="AV598">
        <f>SUMIF('FBA Customer Return Per Unit Fe'!B:B,E598,'FBA Customer Return Per Unit Fe'!C:C)</f>
        <v>0</v>
      </c>
      <c r="AX598">
        <f>(SUMIF('仓储费 源文件后台下'!C:C,E598,'仓储费 源文件后台下'!V:V))*-1</f>
        <v>0</v>
      </c>
      <c r="AZ598">
        <f>SUMIF('Disposal Fee销毁费用-160.95'!B:B,E598,'Disposal Fee销毁费用-160.95'!D:D)*-1</f>
        <v>0</v>
      </c>
      <c r="BC598">
        <f>IFERROR(VLOOKUP(F598,'优惠券-86.4'!F:I,4,0),0)</f>
        <v>0</v>
      </c>
      <c r="BD598">
        <f>IFERROR(VLOOKUP(F598,'早评-120'!E:H,4,0),0)</f>
        <v>0</v>
      </c>
      <c r="BF598">
        <f t="shared" si="72"/>
        <v>0</v>
      </c>
      <c r="BG598">
        <f t="shared" si="73"/>
        <v>0</v>
      </c>
      <c r="BH598">
        <f t="shared" si="74"/>
        <v>0</v>
      </c>
      <c r="BQ598" s="45">
        <f t="shared" si="75"/>
        <v>0</v>
      </c>
      <c r="BR598">
        <f>SUMIFS('9月销毁明细'!D:D,'9月销毁明细'!A:A,E598,'9月销毁明细'!H:H,"Sellable")</f>
        <v>0</v>
      </c>
      <c r="BS598">
        <f>SUMIFS('9月销毁明细'!G:G,'9月销毁明细'!A:A,E598,'9月销毁明细'!H:H,"Sellable")</f>
        <v>0</v>
      </c>
      <c r="BT598">
        <f>SUMIFS('9月销毁明细'!D:D,'9月销毁明细'!A:A,E598,'9月销毁明细'!H:H,"Unsellable")</f>
        <v>0</v>
      </c>
      <c r="BU598">
        <f>SUMIFS('9月销毁明细'!G:G,'9月销毁明细'!A:A,E598,'9月销毁明细'!H:H,"Unsellable")</f>
        <v>0</v>
      </c>
      <c r="BW598">
        <f>IFERROR(I598*VLOOKUP(F598,'9.3成本表'!C:L,10,0),0)</f>
        <v>0</v>
      </c>
      <c r="BX598">
        <f t="shared" si="76"/>
        <v>0</v>
      </c>
      <c r="CC598" s="45">
        <f t="shared" si="77"/>
        <v>0</v>
      </c>
      <c r="CD598" s="45">
        <f t="shared" si="78"/>
        <v>0</v>
      </c>
      <c r="CE598" s="45">
        <f t="shared" si="79"/>
        <v>0</v>
      </c>
    </row>
    <row r="599" spans="4:83" x14ac:dyDescent="0.25">
      <c r="D599" s="20" t="s">
        <v>1307</v>
      </c>
      <c r="E599" s="20" t="s">
        <v>1308</v>
      </c>
      <c r="F599" s="20">
        <v>4835</v>
      </c>
      <c r="G599">
        <v>593</v>
      </c>
      <c r="H599" s="20"/>
      <c r="I599">
        <f>SUMIFS('总明细 源文件后台下'!G:G,'总明细 源文件后台下'!E:E,E599,'总明细 源文件后台下'!C:C,"Order")</f>
        <v>0</v>
      </c>
      <c r="J599">
        <f>SUMIFS('总明细 源文件后台下'!M:M,'总明细 源文件后台下'!E:E,E599,'总明细 源文件后台下'!C:C,"Order")</f>
        <v>0</v>
      </c>
      <c r="K599">
        <f>SUMIFS('总明细 源文件后台下'!N:N,'总明细 源文件后台下'!E:E,E599,'总明细 源文件后台下'!C:C,"Order")</f>
        <v>0</v>
      </c>
      <c r="L599">
        <f>SUMIFS('总明细 源文件后台下'!O:O,'总明细 源文件后台下'!E:E,E599,'总明细 源文件后台下'!C:C,"Order")</f>
        <v>0</v>
      </c>
      <c r="M599">
        <f>SUMIFS('总明细 源文件后台下'!P:P,'总明细 源文件后台下'!E:E,E599,'总明细 源文件后台下'!C:C,"Order")</f>
        <v>0</v>
      </c>
      <c r="N599">
        <f>SUMIFS('总明细 源文件后台下'!Q:Q,'总明细 源文件后台下'!E:E,E599,'总明细 源文件后台下'!C:C,"Order")</f>
        <v>0</v>
      </c>
      <c r="O599">
        <f>SUMIFS('总明细 源文件后台下'!R:R,'总明细 源文件后台下'!E:E,E599,'总明细 源文件后台下'!C:C,"Order")</f>
        <v>0</v>
      </c>
      <c r="P599">
        <f>SUMIFS('总明细 源文件后台下'!S:S,'总明细 源文件后台下'!E:E,E599,'总明细 源文件后台下'!C:C,"Order")</f>
        <v>0</v>
      </c>
      <c r="Q599">
        <f>SUMIFS('总明细 源文件后台下'!T:T,'总明细 源文件后台下'!E:E,E599,'总明细 源文件后台下'!C:C,"Order")</f>
        <v>0</v>
      </c>
      <c r="R599">
        <f>SUMIFS('总明细 源文件后台下'!U:U,'总明细 源文件后台下'!E:E,E599,'总明细 源文件后台下'!C:C,"Order")</f>
        <v>0</v>
      </c>
      <c r="S599">
        <f>SUMIFS('总明细 源文件后台下'!V:V,'总明细 源文件后台下'!E:E,E599,'总明细 源文件后台下'!C:C,"Order")</f>
        <v>0</v>
      </c>
      <c r="T599">
        <f>SUMIFS('总明细 源文件后台下'!W:W,'总明细 源文件后台下'!E:E,E599,'总明细 源文件后台下'!C:C,"Order")</f>
        <v>0</v>
      </c>
      <c r="U599">
        <f>SUMIFS('总明细 源文件后台下'!G:G,'总明细 源文件后台下'!E:E,E599,'总明细 源文件后台下'!C:C,"Refund")</f>
        <v>0</v>
      </c>
      <c r="V599">
        <f>SUMIFS('总明细 源文件后台下'!M:M,'总明细 源文件后台下'!E:E,E599,'总明细 源文件后台下'!C:C,"Refund")</f>
        <v>0</v>
      </c>
      <c r="W599">
        <f>SUMIFS('总明细 源文件后台下'!N:N,'总明细 源文件后台下'!E:E,E599,'总明细 源文件后台下'!C:C,"Refund")</f>
        <v>0</v>
      </c>
      <c r="X599">
        <f>SUMIFS('总明细 源文件后台下'!O:O,'总明细 源文件后台下'!E:E,E599,'总明细 源文件后台下'!C:C,"Refund")</f>
        <v>0</v>
      </c>
      <c r="Y599">
        <f>SUMIFS('总明细 源文件后台下'!P:P,'总明细 源文件后台下'!E:E,E599,'总明细 源文件后台下'!C:C,"Refund")</f>
        <v>0</v>
      </c>
      <c r="Z599">
        <f>SUMIFS('总明细 源文件后台下'!Q:Q,'总明细 源文件后台下'!E:E,E599,'总明细 源文件后台下'!C:C,"Refund")</f>
        <v>0</v>
      </c>
      <c r="AA599">
        <f>SUMIFS('总明细 源文件后台下'!R:R,'总明细 源文件后台下'!E:E,E599,'总明细 源文件后台下'!C:C,"Refund")</f>
        <v>0</v>
      </c>
      <c r="AB599">
        <f>SUMIFS('总明细 源文件后台下'!S:S,'总明细 源文件后台下'!E:E,E599,'总明细 源文件后台下'!C:C,"Refund")</f>
        <v>0</v>
      </c>
      <c r="AC599">
        <f>SUMIFS('总明细 源文件后台下'!T:T,'总明细 源文件后台下'!E:E,E599,'总明细 源文件后台下'!C:C,"Refund")</f>
        <v>0</v>
      </c>
      <c r="AD599">
        <f>SUMIFS('总明细 源文件后台下'!U:U,'总明细 源文件后台下'!E:E,E599,'总明细 源文件后台下'!C:C,"Refund")</f>
        <v>0</v>
      </c>
      <c r="AE599">
        <f>SUMIFS('总明细 源文件后台下'!V:V,'总明细 源文件后台下'!E:E,E599,'总明细 源文件后台下'!C:C,"Refund")</f>
        <v>0</v>
      </c>
      <c r="AF599">
        <f>SUMIFS('总明细 源文件后台下'!W:W,'总明细 源文件后台下'!E:E,E599,'总明细 源文件后台下'!C:C,"Refund")</f>
        <v>0</v>
      </c>
      <c r="AK599">
        <f>(SUMIF('广告费 源文件后台下'!G:G,E599,'广告费 源文件后台下'!M:M))*-1</f>
        <v>0</v>
      </c>
      <c r="AL599">
        <f>SUMIFS('总明细 源文件后台下'!W:W,'总明细 源文件后台下'!E:E,E599,'总明细 源文件后台下'!C:C,"Adjustment",'总明细 源文件后台下'!F:F,"FBA Inventory Reimbursement - Customer Return")</f>
        <v>0</v>
      </c>
      <c r="AM599">
        <f>SUMIFS('总明细 源文件后台下'!W:W,'总明细 源文件后台下'!E:E,E599,'总明细 源文件后台下'!C:C,"Adjustment",'总明细 源文件后台下'!F:F,"FBA Inventory Reimbursement - Damaged:Warehouse")</f>
        <v>0</v>
      </c>
      <c r="AN599">
        <f>SUMIFS('总明细 源文件后台下'!W:W,'总明细 源文件后台下'!E:E,E599,'总明细 源文件后台下'!C:C,"Adjustment",'总明细 源文件后台下'!F:F,"FBA Inventory Reimbursement - Customer Service Issue")</f>
        <v>0</v>
      </c>
      <c r="AO599">
        <f>SUMIFS('总明细 源文件后台下'!W:W,'总明细 源文件后台下'!E:E,E599,'总明细 源文件后台下'!C:C,"Adjustment",'总明细 源文件后台下'!F:F,"FBA Inventory Reimbursement - Fee Correction")</f>
        <v>0</v>
      </c>
      <c r="AP599">
        <f>SUMIFS('总明细 源文件后台下'!W:W,'总明细 源文件后台下'!E:E,E599,'总明细 源文件后台下'!C:C,"Adjustment",'总明细 源文件后台下'!F:F,"FBA Inventory Reimbursement - General Adjustment")</f>
        <v>0</v>
      </c>
      <c r="AQ599">
        <f>SUMIFS('总明细 源文件后台下'!W:W,'总明细 源文件后台下'!E:E,E599,'总明细 源文件后台下'!C:C,"Adjustment",'总明细 源文件后台下'!F:F,"FBA Inventory Reimbursement - Lost:Inbound")</f>
        <v>0</v>
      </c>
      <c r="AR599">
        <f>SUMIFS('总明细 源文件后台下'!W:W,'总明细 源文件后台下'!E:E,E599,'总明细 源文件后台下'!C:C,"Adjustment",'总明细 源文件后台下'!F:F,"FBA Inventory Reimbursement - Lost:Warehouse")</f>
        <v>0</v>
      </c>
      <c r="AS599">
        <f>SUMIFS('总明细 源文件后台下'!W:W,'总明细 源文件后台下'!E:E,E599,'总明细 源文件后台下'!C:C,"Adjustment",'总明细 源文件后台下'!F:F,"Non-subscription Fee Adjustment")</f>
        <v>0</v>
      </c>
      <c r="AT599">
        <f>SUMIFS('总明细 源文件后台下'!W:W,'总明细 源文件后台下'!E:E,E599,'总明细 源文件后台下'!C:C,"Adjustment",'总明细 源文件后台下'!F:F,"FBA Inventory Placement Service Fee")</f>
        <v>0</v>
      </c>
      <c r="AV599">
        <f>SUMIF('FBA Customer Return Per Unit Fe'!B:B,E599,'FBA Customer Return Per Unit Fe'!C:C)</f>
        <v>0</v>
      </c>
      <c r="AX599">
        <f>(SUMIF('仓储费 源文件后台下'!C:C,E599,'仓储费 源文件后台下'!V:V))*-1</f>
        <v>0</v>
      </c>
      <c r="AZ599">
        <f>SUMIF('Disposal Fee销毁费用-160.95'!B:B,E599,'Disposal Fee销毁费用-160.95'!D:D)*-1</f>
        <v>0</v>
      </c>
      <c r="BC599">
        <f>IFERROR(VLOOKUP(F599,'优惠券-86.4'!F:I,4,0),0)</f>
        <v>0</v>
      </c>
      <c r="BD599">
        <f>IFERROR(VLOOKUP(F599,'早评-120'!E:H,4,0),0)</f>
        <v>0</v>
      </c>
      <c r="BF599">
        <f t="shared" si="72"/>
        <v>0</v>
      </c>
      <c r="BG599">
        <f t="shared" si="73"/>
        <v>0</v>
      </c>
      <c r="BH599">
        <f t="shared" si="74"/>
        <v>0</v>
      </c>
      <c r="BQ599" s="45">
        <f t="shared" si="75"/>
        <v>0</v>
      </c>
      <c r="BR599">
        <f>SUMIFS('9月销毁明细'!D:D,'9月销毁明细'!A:A,E599,'9月销毁明细'!H:H,"Sellable")</f>
        <v>0</v>
      </c>
      <c r="BS599">
        <f>SUMIFS('9月销毁明细'!G:G,'9月销毁明细'!A:A,E599,'9月销毁明细'!H:H,"Sellable")</f>
        <v>0</v>
      </c>
      <c r="BT599">
        <f>SUMIFS('9月销毁明细'!D:D,'9月销毁明细'!A:A,E599,'9月销毁明细'!H:H,"Unsellable")</f>
        <v>0</v>
      </c>
      <c r="BU599">
        <f>SUMIFS('9月销毁明细'!G:G,'9月销毁明细'!A:A,E599,'9月销毁明细'!H:H,"Unsellable")</f>
        <v>0</v>
      </c>
      <c r="BW599">
        <f>IFERROR(I599*VLOOKUP(F599,'9.3成本表'!C:L,10,0),0)</f>
        <v>0</v>
      </c>
      <c r="BX599">
        <f t="shared" si="76"/>
        <v>0</v>
      </c>
      <c r="CC599" s="45">
        <f t="shared" si="77"/>
        <v>0</v>
      </c>
      <c r="CD599" s="45">
        <f t="shared" si="78"/>
        <v>0</v>
      </c>
      <c r="CE599" s="45">
        <f t="shared" si="79"/>
        <v>0</v>
      </c>
    </row>
    <row r="600" spans="4:83" x14ac:dyDescent="0.25">
      <c r="D600" s="20" t="s">
        <v>1309</v>
      </c>
      <c r="E600" s="20" t="s">
        <v>1310</v>
      </c>
      <c r="F600" s="20">
        <v>4835</v>
      </c>
      <c r="G600">
        <v>594</v>
      </c>
      <c r="H600" s="20"/>
      <c r="I600">
        <f>SUMIFS('总明细 源文件后台下'!G:G,'总明细 源文件后台下'!E:E,E600,'总明细 源文件后台下'!C:C,"Order")</f>
        <v>0</v>
      </c>
      <c r="J600">
        <f>SUMIFS('总明细 源文件后台下'!M:M,'总明细 源文件后台下'!E:E,E600,'总明细 源文件后台下'!C:C,"Order")</f>
        <v>0</v>
      </c>
      <c r="K600">
        <f>SUMIFS('总明细 源文件后台下'!N:N,'总明细 源文件后台下'!E:E,E600,'总明细 源文件后台下'!C:C,"Order")</f>
        <v>0</v>
      </c>
      <c r="L600">
        <f>SUMIFS('总明细 源文件后台下'!O:O,'总明细 源文件后台下'!E:E,E600,'总明细 源文件后台下'!C:C,"Order")</f>
        <v>0</v>
      </c>
      <c r="M600">
        <f>SUMIFS('总明细 源文件后台下'!P:P,'总明细 源文件后台下'!E:E,E600,'总明细 源文件后台下'!C:C,"Order")</f>
        <v>0</v>
      </c>
      <c r="N600">
        <f>SUMIFS('总明细 源文件后台下'!Q:Q,'总明细 源文件后台下'!E:E,E600,'总明细 源文件后台下'!C:C,"Order")</f>
        <v>0</v>
      </c>
      <c r="O600">
        <f>SUMIFS('总明细 源文件后台下'!R:R,'总明细 源文件后台下'!E:E,E600,'总明细 源文件后台下'!C:C,"Order")</f>
        <v>0</v>
      </c>
      <c r="P600">
        <f>SUMIFS('总明细 源文件后台下'!S:S,'总明细 源文件后台下'!E:E,E600,'总明细 源文件后台下'!C:C,"Order")</f>
        <v>0</v>
      </c>
      <c r="Q600">
        <f>SUMIFS('总明细 源文件后台下'!T:T,'总明细 源文件后台下'!E:E,E600,'总明细 源文件后台下'!C:C,"Order")</f>
        <v>0</v>
      </c>
      <c r="R600">
        <f>SUMIFS('总明细 源文件后台下'!U:U,'总明细 源文件后台下'!E:E,E600,'总明细 源文件后台下'!C:C,"Order")</f>
        <v>0</v>
      </c>
      <c r="S600">
        <f>SUMIFS('总明细 源文件后台下'!V:V,'总明细 源文件后台下'!E:E,E600,'总明细 源文件后台下'!C:C,"Order")</f>
        <v>0</v>
      </c>
      <c r="T600">
        <f>SUMIFS('总明细 源文件后台下'!W:W,'总明细 源文件后台下'!E:E,E600,'总明细 源文件后台下'!C:C,"Order")</f>
        <v>0</v>
      </c>
      <c r="U600">
        <f>SUMIFS('总明细 源文件后台下'!G:G,'总明细 源文件后台下'!E:E,E600,'总明细 源文件后台下'!C:C,"Refund")</f>
        <v>0</v>
      </c>
      <c r="V600">
        <f>SUMIFS('总明细 源文件后台下'!M:M,'总明细 源文件后台下'!E:E,E600,'总明细 源文件后台下'!C:C,"Refund")</f>
        <v>0</v>
      </c>
      <c r="W600">
        <f>SUMIFS('总明细 源文件后台下'!N:N,'总明细 源文件后台下'!E:E,E600,'总明细 源文件后台下'!C:C,"Refund")</f>
        <v>0</v>
      </c>
      <c r="X600">
        <f>SUMIFS('总明细 源文件后台下'!O:O,'总明细 源文件后台下'!E:E,E600,'总明细 源文件后台下'!C:C,"Refund")</f>
        <v>0</v>
      </c>
      <c r="Y600">
        <f>SUMIFS('总明细 源文件后台下'!P:P,'总明细 源文件后台下'!E:E,E600,'总明细 源文件后台下'!C:C,"Refund")</f>
        <v>0</v>
      </c>
      <c r="Z600">
        <f>SUMIFS('总明细 源文件后台下'!Q:Q,'总明细 源文件后台下'!E:E,E600,'总明细 源文件后台下'!C:C,"Refund")</f>
        <v>0</v>
      </c>
      <c r="AA600">
        <f>SUMIFS('总明细 源文件后台下'!R:R,'总明细 源文件后台下'!E:E,E600,'总明细 源文件后台下'!C:C,"Refund")</f>
        <v>0</v>
      </c>
      <c r="AB600">
        <f>SUMIFS('总明细 源文件后台下'!S:S,'总明细 源文件后台下'!E:E,E600,'总明细 源文件后台下'!C:C,"Refund")</f>
        <v>0</v>
      </c>
      <c r="AC600">
        <f>SUMIFS('总明细 源文件后台下'!T:T,'总明细 源文件后台下'!E:E,E600,'总明细 源文件后台下'!C:C,"Refund")</f>
        <v>0</v>
      </c>
      <c r="AD600">
        <f>SUMIFS('总明细 源文件后台下'!U:U,'总明细 源文件后台下'!E:E,E600,'总明细 源文件后台下'!C:C,"Refund")</f>
        <v>0</v>
      </c>
      <c r="AE600">
        <f>SUMIFS('总明细 源文件后台下'!V:V,'总明细 源文件后台下'!E:E,E600,'总明细 源文件后台下'!C:C,"Refund")</f>
        <v>0</v>
      </c>
      <c r="AF600">
        <f>SUMIFS('总明细 源文件后台下'!W:W,'总明细 源文件后台下'!E:E,E600,'总明细 源文件后台下'!C:C,"Refund")</f>
        <v>0</v>
      </c>
      <c r="AK600">
        <f>(SUMIF('广告费 源文件后台下'!G:G,E600,'广告费 源文件后台下'!M:M))*-1</f>
        <v>0</v>
      </c>
      <c r="AL600">
        <f>SUMIFS('总明细 源文件后台下'!W:W,'总明细 源文件后台下'!E:E,E600,'总明细 源文件后台下'!C:C,"Adjustment",'总明细 源文件后台下'!F:F,"FBA Inventory Reimbursement - Customer Return")</f>
        <v>0</v>
      </c>
      <c r="AM600">
        <f>SUMIFS('总明细 源文件后台下'!W:W,'总明细 源文件后台下'!E:E,E600,'总明细 源文件后台下'!C:C,"Adjustment",'总明细 源文件后台下'!F:F,"FBA Inventory Reimbursement - Damaged:Warehouse")</f>
        <v>0</v>
      </c>
      <c r="AN600">
        <f>SUMIFS('总明细 源文件后台下'!W:W,'总明细 源文件后台下'!E:E,E600,'总明细 源文件后台下'!C:C,"Adjustment",'总明细 源文件后台下'!F:F,"FBA Inventory Reimbursement - Customer Service Issue")</f>
        <v>0</v>
      </c>
      <c r="AO600">
        <f>SUMIFS('总明细 源文件后台下'!W:W,'总明细 源文件后台下'!E:E,E600,'总明细 源文件后台下'!C:C,"Adjustment",'总明细 源文件后台下'!F:F,"FBA Inventory Reimbursement - Fee Correction")</f>
        <v>0</v>
      </c>
      <c r="AP600">
        <f>SUMIFS('总明细 源文件后台下'!W:W,'总明细 源文件后台下'!E:E,E600,'总明细 源文件后台下'!C:C,"Adjustment",'总明细 源文件后台下'!F:F,"FBA Inventory Reimbursement - General Adjustment")</f>
        <v>0</v>
      </c>
      <c r="AQ600">
        <f>SUMIFS('总明细 源文件后台下'!W:W,'总明细 源文件后台下'!E:E,E600,'总明细 源文件后台下'!C:C,"Adjustment",'总明细 源文件后台下'!F:F,"FBA Inventory Reimbursement - Lost:Inbound")</f>
        <v>0</v>
      </c>
      <c r="AR600">
        <f>SUMIFS('总明细 源文件后台下'!W:W,'总明细 源文件后台下'!E:E,E600,'总明细 源文件后台下'!C:C,"Adjustment",'总明细 源文件后台下'!F:F,"FBA Inventory Reimbursement - Lost:Warehouse")</f>
        <v>0</v>
      </c>
      <c r="AS600">
        <f>SUMIFS('总明细 源文件后台下'!W:W,'总明细 源文件后台下'!E:E,E600,'总明细 源文件后台下'!C:C,"Adjustment",'总明细 源文件后台下'!F:F,"Non-subscription Fee Adjustment")</f>
        <v>0</v>
      </c>
      <c r="AT600">
        <f>SUMIFS('总明细 源文件后台下'!W:W,'总明细 源文件后台下'!E:E,E600,'总明细 源文件后台下'!C:C,"Adjustment",'总明细 源文件后台下'!F:F,"FBA Inventory Placement Service Fee")</f>
        <v>0</v>
      </c>
      <c r="AV600">
        <f>SUMIF('FBA Customer Return Per Unit Fe'!B:B,E600,'FBA Customer Return Per Unit Fe'!C:C)</f>
        <v>0</v>
      </c>
      <c r="AX600">
        <f>(SUMIF('仓储费 源文件后台下'!C:C,E600,'仓储费 源文件后台下'!V:V))*-1</f>
        <v>0</v>
      </c>
      <c r="AZ600">
        <f>SUMIF('Disposal Fee销毁费用-160.95'!B:B,E600,'Disposal Fee销毁费用-160.95'!D:D)*-1</f>
        <v>0</v>
      </c>
      <c r="BC600">
        <f>IFERROR(VLOOKUP(F600,'优惠券-86.4'!F:I,4,0),0)</f>
        <v>0</v>
      </c>
      <c r="BD600">
        <f>IFERROR(VLOOKUP(F600,'早评-120'!E:H,4,0),0)</f>
        <v>0</v>
      </c>
      <c r="BF600">
        <f t="shared" si="72"/>
        <v>0</v>
      </c>
      <c r="BG600">
        <f t="shared" si="73"/>
        <v>0</v>
      </c>
      <c r="BH600">
        <f t="shared" si="74"/>
        <v>0</v>
      </c>
      <c r="BQ600" s="45">
        <f t="shared" si="75"/>
        <v>0</v>
      </c>
      <c r="BR600">
        <f>SUMIFS('9月销毁明细'!D:D,'9月销毁明细'!A:A,E600,'9月销毁明细'!H:H,"Sellable")</f>
        <v>0</v>
      </c>
      <c r="BS600">
        <f>SUMIFS('9月销毁明细'!G:G,'9月销毁明细'!A:A,E600,'9月销毁明细'!H:H,"Sellable")</f>
        <v>0</v>
      </c>
      <c r="BT600">
        <f>SUMIFS('9月销毁明细'!D:D,'9月销毁明细'!A:A,E600,'9月销毁明细'!H:H,"Unsellable")</f>
        <v>0</v>
      </c>
      <c r="BU600">
        <f>SUMIFS('9月销毁明细'!G:G,'9月销毁明细'!A:A,E600,'9月销毁明细'!H:H,"Unsellable")</f>
        <v>0</v>
      </c>
      <c r="BW600">
        <f>IFERROR(I600*VLOOKUP(F600,'9.3成本表'!C:L,10,0),0)</f>
        <v>0</v>
      </c>
      <c r="BX600">
        <f t="shared" si="76"/>
        <v>0</v>
      </c>
      <c r="CC600" s="45">
        <f t="shared" si="77"/>
        <v>0</v>
      </c>
      <c r="CD600" s="45">
        <f t="shared" si="78"/>
        <v>0</v>
      </c>
      <c r="CE600" s="45">
        <f t="shared" si="79"/>
        <v>0</v>
      </c>
    </row>
    <row r="601" spans="4:83" x14ac:dyDescent="0.25">
      <c r="D601" s="20" t="s">
        <v>1311</v>
      </c>
      <c r="E601" s="20" t="s">
        <v>1312</v>
      </c>
      <c r="F601" s="20">
        <v>4835</v>
      </c>
      <c r="G601">
        <v>595</v>
      </c>
      <c r="H601" s="20"/>
      <c r="I601">
        <f>SUMIFS('总明细 源文件后台下'!G:G,'总明细 源文件后台下'!E:E,E601,'总明细 源文件后台下'!C:C,"Order")</f>
        <v>0</v>
      </c>
      <c r="J601">
        <f>SUMIFS('总明细 源文件后台下'!M:M,'总明细 源文件后台下'!E:E,E601,'总明细 源文件后台下'!C:C,"Order")</f>
        <v>0</v>
      </c>
      <c r="K601">
        <f>SUMIFS('总明细 源文件后台下'!N:N,'总明细 源文件后台下'!E:E,E601,'总明细 源文件后台下'!C:C,"Order")</f>
        <v>0</v>
      </c>
      <c r="L601">
        <f>SUMIFS('总明细 源文件后台下'!O:O,'总明细 源文件后台下'!E:E,E601,'总明细 源文件后台下'!C:C,"Order")</f>
        <v>0</v>
      </c>
      <c r="M601">
        <f>SUMIFS('总明细 源文件后台下'!P:P,'总明细 源文件后台下'!E:E,E601,'总明细 源文件后台下'!C:C,"Order")</f>
        <v>0</v>
      </c>
      <c r="N601">
        <f>SUMIFS('总明细 源文件后台下'!Q:Q,'总明细 源文件后台下'!E:E,E601,'总明细 源文件后台下'!C:C,"Order")</f>
        <v>0</v>
      </c>
      <c r="O601">
        <f>SUMIFS('总明细 源文件后台下'!R:R,'总明细 源文件后台下'!E:E,E601,'总明细 源文件后台下'!C:C,"Order")</f>
        <v>0</v>
      </c>
      <c r="P601">
        <f>SUMIFS('总明细 源文件后台下'!S:S,'总明细 源文件后台下'!E:E,E601,'总明细 源文件后台下'!C:C,"Order")</f>
        <v>0</v>
      </c>
      <c r="Q601">
        <f>SUMIFS('总明细 源文件后台下'!T:T,'总明细 源文件后台下'!E:E,E601,'总明细 源文件后台下'!C:C,"Order")</f>
        <v>0</v>
      </c>
      <c r="R601">
        <f>SUMIFS('总明细 源文件后台下'!U:U,'总明细 源文件后台下'!E:E,E601,'总明细 源文件后台下'!C:C,"Order")</f>
        <v>0</v>
      </c>
      <c r="S601">
        <f>SUMIFS('总明细 源文件后台下'!V:V,'总明细 源文件后台下'!E:E,E601,'总明细 源文件后台下'!C:C,"Order")</f>
        <v>0</v>
      </c>
      <c r="T601">
        <f>SUMIFS('总明细 源文件后台下'!W:W,'总明细 源文件后台下'!E:E,E601,'总明细 源文件后台下'!C:C,"Order")</f>
        <v>0</v>
      </c>
      <c r="U601">
        <f>SUMIFS('总明细 源文件后台下'!G:G,'总明细 源文件后台下'!E:E,E601,'总明细 源文件后台下'!C:C,"Refund")</f>
        <v>0</v>
      </c>
      <c r="V601">
        <f>SUMIFS('总明细 源文件后台下'!M:M,'总明细 源文件后台下'!E:E,E601,'总明细 源文件后台下'!C:C,"Refund")</f>
        <v>0</v>
      </c>
      <c r="W601">
        <f>SUMIFS('总明细 源文件后台下'!N:N,'总明细 源文件后台下'!E:E,E601,'总明细 源文件后台下'!C:C,"Refund")</f>
        <v>0</v>
      </c>
      <c r="X601">
        <f>SUMIFS('总明细 源文件后台下'!O:O,'总明细 源文件后台下'!E:E,E601,'总明细 源文件后台下'!C:C,"Refund")</f>
        <v>0</v>
      </c>
      <c r="Y601">
        <f>SUMIFS('总明细 源文件后台下'!P:P,'总明细 源文件后台下'!E:E,E601,'总明细 源文件后台下'!C:C,"Refund")</f>
        <v>0</v>
      </c>
      <c r="Z601">
        <f>SUMIFS('总明细 源文件后台下'!Q:Q,'总明细 源文件后台下'!E:E,E601,'总明细 源文件后台下'!C:C,"Refund")</f>
        <v>0</v>
      </c>
      <c r="AA601">
        <f>SUMIFS('总明细 源文件后台下'!R:R,'总明细 源文件后台下'!E:E,E601,'总明细 源文件后台下'!C:C,"Refund")</f>
        <v>0</v>
      </c>
      <c r="AB601">
        <f>SUMIFS('总明细 源文件后台下'!S:S,'总明细 源文件后台下'!E:E,E601,'总明细 源文件后台下'!C:C,"Refund")</f>
        <v>0</v>
      </c>
      <c r="AC601">
        <f>SUMIFS('总明细 源文件后台下'!T:T,'总明细 源文件后台下'!E:E,E601,'总明细 源文件后台下'!C:C,"Refund")</f>
        <v>0</v>
      </c>
      <c r="AD601">
        <f>SUMIFS('总明细 源文件后台下'!U:U,'总明细 源文件后台下'!E:E,E601,'总明细 源文件后台下'!C:C,"Refund")</f>
        <v>0</v>
      </c>
      <c r="AE601">
        <f>SUMIFS('总明细 源文件后台下'!V:V,'总明细 源文件后台下'!E:E,E601,'总明细 源文件后台下'!C:C,"Refund")</f>
        <v>0</v>
      </c>
      <c r="AF601">
        <f>SUMIFS('总明细 源文件后台下'!W:W,'总明细 源文件后台下'!E:E,E601,'总明细 源文件后台下'!C:C,"Refund")</f>
        <v>0</v>
      </c>
      <c r="AK601">
        <f>(SUMIF('广告费 源文件后台下'!G:G,E601,'广告费 源文件后台下'!M:M))*-1</f>
        <v>0</v>
      </c>
      <c r="AL601">
        <f>SUMIFS('总明细 源文件后台下'!W:W,'总明细 源文件后台下'!E:E,E601,'总明细 源文件后台下'!C:C,"Adjustment",'总明细 源文件后台下'!F:F,"FBA Inventory Reimbursement - Customer Return")</f>
        <v>0</v>
      </c>
      <c r="AM601">
        <f>SUMIFS('总明细 源文件后台下'!W:W,'总明细 源文件后台下'!E:E,E601,'总明细 源文件后台下'!C:C,"Adjustment",'总明细 源文件后台下'!F:F,"FBA Inventory Reimbursement - Damaged:Warehouse")</f>
        <v>0</v>
      </c>
      <c r="AN601">
        <f>SUMIFS('总明细 源文件后台下'!W:W,'总明细 源文件后台下'!E:E,E601,'总明细 源文件后台下'!C:C,"Adjustment",'总明细 源文件后台下'!F:F,"FBA Inventory Reimbursement - Customer Service Issue")</f>
        <v>0</v>
      </c>
      <c r="AO601">
        <f>SUMIFS('总明细 源文件后台下'!W:W,'总明细 源文件后台下'!E:E,E601,'总明细 源文件后台下'!C:C,"Adjustment",'总明细 源文件后台下'!F:F,"FBA Inventory Reimbursement - Fee Correction")</f>
        <v>0</v>
      </c>
      <c r="AP601">
        <f>SUMIFS('总明细 源文件后台下'!W:W,'总明细 源文件后台下'!E:E,E601,'总明细 源文件后台下'!C:C,"Adjustment",'总明细 源文件后台下'!F:F,"FBA Inventory Reimbursement - General Adjustment")</f>
        <v>0</v>
      </c>
      <c r="AQ601">
        <f>SUMIFS('总明细 源文件后台下'!W:W,'总明细 源文件后台下'!E:E,E601,'总明细 源文件后台下'!C:C,"Adjustment",'总明细 源文件后台下'!F:F,"FBA Inventory Reimbursement - Lost:Inbound")</f>
        <v>0</v>
      </c>
      <c r="AR601">
        <f>SUMIFS('总明细 源文件后台下'!W:W,'总明细 源文件后台下'!E:E,E601,'总明细 源文件后台下'!C:C,"Adjustment",'总明细 源文件后台下'!F:F,"FBA Inventory Reimbursement - Lost:Warehouse")</f>
        <v>0</v>
      </c>
      <c r="AS601">
        <f>SUMIFS('总明细 源文件后台下'!W:W,'总明细 源文件后台下'!E:E,E601,'总明细 源文件后台下'!C:C,"Adjustment",'总明细 源文件后台下'!F:F,"Non-subscription Fee Adjustment")</f>
        <v>0</v>
      </c>
      <c r="AT601">
        <f>SUMIFS('总明细 源文件后台下'!W:W,'总明细 源文件后台下'!E:E,E601,'总明细 源文件后台下'!C:C,"Adjustment",'总明细 源文件后台下'!F:F,"FBA Inventory Placement Service Fee")</f>
        <v>0</v>
      </c>
      <c r="AV601">
        <f>SUMIF('FBA Customer Return Per Unit Fe'!B:B,E601,'FBA Customer Return Per Unit Fe'!C:C)</f>
        <v>0</v>
      </c>
      <c r="AX601">
        <f>(SUMIF('仓储费 源文件后台下'!C:C,E601,'仓储费 源文件后台下'!V:V))*-1</f>
        <v>0</v>
      </c>
      <c r="AZ601">
        <f>SUMIF('Disposal Fee销毁费用-160.95'!B:B,E601,'Disposal Fee销毁费用-160.95'!D:D)*-1</f>
        <v>0</v>
      </c>
      <c r="BC601">
        <f>IFERROR(VLOOKUP(F601,'优惠券-86.4'!F:I,4,0),0)</f>
        <v>0</v>
      </c>
      <c r="BD601">
        <f>IFERROR(VLOOKUP(F601,'早评-120'!E:H,4,0),0)</f>
        <v>0</v>
      </c>
      <c r="BF601">
        <f t="shared" si="72"/>
        <v>0</v>
      </c>
      <c r="BG601">
        <f t="shared" si="73"/>
        <v>0</v>
      </c>
      <c r="BH601">
        <f t="shared" si="74"/>
        <v>0</v>
      </c>
      <c r="BQ601" s="45">
        <f t="shared" si="75"/>
        <v>0</v>
      </c>
      <c r="BR601">
        <f>SUMIFS('9月销毁明细'!D:D,'9月销毁明细'!A:A,E601,'9月销毁明细'!H:H,"Sellable")</f>
        <v>0</v>
      </c>
      <c r="BS601">
        <f>SUMIFS('9月销毁明细'!G:G,'9月销毁明细'!A:A,E601,'9月销毁明细'!H:H,"Sellable")</f>
        <v>0</v>
      </c>
      <c r="BT601">
        <f>SUMIFS('9月销毁明细'!D:D,'9月销毁明细'!A:A,E601,'9月销毁明细'!H:H,"Unsellable")</f>
        <v>0</v>
      </c>
      <c r="BU601">
        <f>SUMIFS('9月销毁明细'!G:G,'9月销毁明细'!A:A,E601,'9月销毁明细'!H:H,"Unsellable")</f>
        <v>0</v>
      </c>
      <c r="BW601">
        <f>IFERROR(I601*VLOOKUP(F601,'9.3成本表'!C:L,10,0),0)</f>
        <v>0</v>
      </c>
      <c r="BX601">
        <f t="shared" si="76"/>
        <v>0</v>
      </c>
      <c r="CC601" s="45">
        <f t="shared" si="77"/>
        <v>0</v>
      </c>
      <c r="CD601" s="45">
        <f t="shared" si="78"/>
        <v>0</v>
      </c>
      <c r="CE601" s="45">
        <f t="shared" si="79"/>
        <v>0</v>
      </c>
    </row>
    <row r="602" spans="4:83" x14ac:dyDescent="0.25">
      <c r="D602" s="20" t="s">
        <v>1313</v>
      </c>
      <c r="E602" s="20" t="s">
        <v>1314</v>
      </c>
      <c r="F602" s="20">
        <v>4835</v>
      </c>
      <c r="G602">
        <v>596</v>
      </c>
      <c r="H602" s="20"/>
      <c r="I602">
        <f>SUMIFS('总明细 源文件后台下'!G:G,'总明细 源文件后台下'!E:E,E602,'总明细 源文件后台下'!C:C,"Order")</f>
        <v>0</v>
      </c>
      <c r="J602">
        <f>SUMIFS('总明细 源文件后台下'!M:M,'总明细 源文件后台下'!E:E,E602,'总明细 源文件后台下'!C:C,"Order")</f>
        <v>0</v>
      </c>
      <c r="K602">
        <f>SUMIFS('总明细 源文件后台下'!N:N,'总明细 源文件后台下'!E:E,E602,'总明细 源文件后台下'!C:C,"Order")</f>
        <v>0</v>
      </c>
      <c r="L602">
        <f>SUMIFS('总明细 源文件后台下'!O:O,'总明细 源文件后台下'!E:E,E602,'总明细 源文件后台下'!C:C,"Order")</f>
        <v>0</v>
      </c>
      <c r="M602">
        <f>SUMIFS('总明细 源文件后台下'!P:P,'总明细 源文件后台下'!E:E,E602,'总明细 源文件后台下'!C:C,"Order")</f>
        <v>0</v>
      </c>
      <c r="N602">
        <f>SUMIFS('总明细 源文件后台下'!Q:Q,'总明细 源文件后台下'!E:E,E602,'总明细 源文件后台下'!C:C,"Order")</f>
        <v>0</v>
      </c>
      <c r="O602">
        <f>SUMIFS('总明细 源文件后台下'!R:R,'总明细 源文件后台下'!E:E,E602,'总明细 源文件后台下'!C:C,"Order")</f>
        <v>0</v>
      </c>
      <c r="P602">
        <f>SUMIFS('总明细 源文件后台下'!S:S,'总明细 源文件后台下'!E:E,E602,'总明细 源文件后台下'!C:C,"Order")</f>
        <v>0</v>
      </c>
      <c r="Q602">
        <f>SUMIFS('总明细 源文件后台下'!T:T,'总明细 源文件后台下'!E:E,E602,'总明细 源文件后台下'!C:C,"Order")</f>
        <v>0</v>
      </c>
      <c r="R602">
        <f>SUMIFS('总明细 源文件后台下'!U:U,'总明细 源文件后台下'!E:E,E602,'总明细 源文件后台下'!C:C,"Order")</f>
        <v>0</v>
      </c>
      <c r="S602">
        <f>SUMIFS('总明细 源文件后台下'!V:V,'总明细 源文件后台下'!E:E,E602,'总明细 源文件后台下'!C:C,"Order")</f>
        <v>0</v>
      </c>
      <c r="T602">
        <f>SUMIFS('总明细 源文件后台下'!W:W,'总明细 源文件后台下'!E:E,E602,'总明细 源文件后台下'!C:C,"Order")</f>
        <v>0</v>
      </c>
      <c r="U602">
        <f>SUMIFS('总明细 源文件后台下'!G:G,'总明细 源文件后台下'!E:E,E602,'总明细 源文件后台下'!C:C,"Refund")</f>
        <v>0</v>
      </c>
      <c r="V602">
        <f>SUMIFS('总明细 源文件后台下'!M:M,'总明细 源文件后台下'!E:E,E602,'总明细 源文件后台下'!C:C,"Refund")</f>
        <v>0</v>
      </c>
      <c r="W602">
        <f>SUMIFS('总明细 源文件后台下'!N:N,'总明细 源文件后台下'!E:E,E602,'总明细 源文件后台下'!C:C,"Refund")</f>
        <v>0</v>
      </c>
      <c r="X602">
        <f>SUMIFS('总明细 源文件后台下'!O:O,'总明细 源文件后台下'!E:E,E602,'总明细 源文件后台下'!C:C,"Refund")</f>
        <v>0</v>
      </c>
      <c r="Y602">
        <f>SUMIFS('总明细 源文件后台下'!P:P,'总明细 源文件后台下'!E:E,E602,'总明细 源文件后台下'!C:C,"Refund")</f>
        <v>0</v>
      </c>
      <c r="Z602">
        <f>SUMIFS('总明细 源文件后台下'!Q:Q,'总明细 源文件后台下'!E:E,E602,'总明细 源文件后台下'!C:C,"Refund")</f>
        <v>0</v>
      </c>
      <c r="AA602">
        <f>SUMIFS('总明细 源文件后台下'!R:R,'总明细 源文件后台下'!E:E,E602,'总明细 源文件后台下'!C:C,"Refund")</f>
        <v>0</v>
      </c>
      <c r="AB602">
        <f>SUMIFS('总明细 源文件后台下'!S:S,'总明细 源文件后台下'!E:E,E602,'总明细 源文件后台下'!C:C,"Refund")</f>
        <v>0</v>
      </c>
      <c r="AC602">
        <f>SUMIFS('总明细 源文件后台下'!T:T,'总明细 源文件后台下'!E:E,E602,'总明细 源文件后台下'!C:C,"Refund")</f>
        <v>0</v>
      </c>
      <c r="AD602">
        <f>SUMIFS('总明细 源文件后台下'!U:U,'总明细 源文件后台下'!E:E,E602,'总明细 源文件后台下'!C:C,"Refund")</f>
        <v>0</v>
      </c>
      <c r="AE602">
        <f>SUMIFS('总明细 源文件后台下'!V:V,'总明细 源文件后台下'!E:E,E602,'总明细 源文件后台下'!C:C,"Refund")</f>
        <v>0</v>
      </c>
      <c r="AF602">
        <f>SUMIFS('总明细 源文件后台下'!W:W,'总明细 源文件后台下'!E:E,E602,'总明细 源文件后台下'!C:C,"Refund")</f>
        <v>0</v>
      </c>
      <c r="AK602">
        <f>(SUMIF('广告费 源文件后台下'!G:G,E602,'广告费 源文件后台下'!M:M))*-1</f>
        <v>0</v>
      </c>
      <c r="AL602">
        <f>SUMIFS('总明细 源文件后台下'!W:W,'总明细 源文件后台下'!E:E,E602,'总明细 源文件后台下'!C:C,"Adjustment",'总明细 源文件后台下'!F:F,"FBA Inventory Reimbursement - Customer Return")</f>
        <v>0</v>
      </c>
      <c r="AM602">
        <f>SUMIFS('总明细 源文件后台下'!W:W,'总明细 源文件后台下'!E:E,E602,'总明细 源文件后台下'!C:C,"Adjustment",'总明细 源文件后台下'!F:F,"FBA Inventory Reimbursement - Damaged:Warehouse")</f>
        <v>0</v>
      </c>
      <c r="AN602">
        <f>SUMIFS('总明细 源文件后台下'!W:W,'总明细 源文件后台下'!E:E,E602,'总明细 源文件后台下'!C:C,"Adjustment",'总明细 源文件后台下'!F:F,"FBA Inventory Reimbursement - Customer Service Issue")</f>
        <v>0</v>
      </c>
      <c r="AO602">
        <f>SUMIFS('总明细 源文件后台下'!W:W,'总明细 源文件后台下'!E:E,E602,'总明细 源文件后台下'!C:C,"Adjustment",'总明细 源文件后台下'!F:F,"FBA Inventory Reimbursement - Fee Correction")</f>
        <v>0</v>
      </c>
      <c r="AP602">
        <f>SUMIFS('总明细 源文件后台下'!W:W,'总明细 源文件后台下'!E:E,E602,'总明细 源文件后台下'!C:C,"Adjustment",'总明细 源文件后台下'!F:F,"FBA Inventory Reimbursement - General Adjustment")</f>
        <v>0</v>
      </c>
      <c r="AQ602">
        <f>SUMIFS('总明细 源文件后台下'!W:W,'总明细 源文件后台下'!E:E,E602,'总明细 源文件后台下'!C:C,"Adjustment",'总明细 源文件后台下'!F:F,"FBA Inventory Reimbursement - Lost:Inbound")</f>
        <v>0</v>
      </c>
      <c r="AR602">
        <f>SUMIFS('总明细 源文件后台下'!W:W,'总明细 源文件后台下'!E:E,E602,'总明细 源文件后台下'!C:C,"Adjustment",'总明细 源文件后台下'!F:F,"FBA Inventory Reimbursement - Lost:Warehouse")</f>
        <v>0</v>
      </c>
      <c r="AS602">
        <f>SUMIFS('总明细 源文件后台下'!W:W,'总明细 源文件后台下'!E:E,E602,'总明细 源文件后台下'!C:C,"Adjustment",'总明细 源文件后台下'!F:F,"Non-subscription Fee Adjustment")</f>
        <v>0</v>
      </c>
      <c r="AT602">
        <f>SUMIFS('总明细 源文件后台下'!W:W,'总明细 源文件后台下'!E:E,E602,'总明细 源文件后台下'!C:C,"Adjustment",'总明细 源文件后台下'!F:F,"FBA Inventory Placement Service Fee")</f>
        <v>0</v>
      </c>
      <c r="AV602">
        <f>SUMIF('FBA Customer Return Per Unit Fe'!B:B,E602,'FBA Customer Return Per Unit Fe'!C:C)</f>
        <v>0</v>
      </c>
      <c r="AX602">
        <f>(SUMIF('仓储费 源文件后台下'!C:C,E602,'仓储费 源文件后台下'!V:V))*-1</f>
        <v>0</v>
      </c>
      <c r="AZ602">
        <f>SUMIF('Disposal Fee销毁费用-160.95'!B:B,E602,'Disposal Fee销毁费用-160.95'!D:D)*-1</f>
        <v>0</v>
      </c>
      <c r="BC602">
        <f>IFERROR(VLOOKUP(F602,'优惠券-86.4'!F:I,4,0),0)</f>
        <v>0</v>
      </c>
      <c r="BD602">
        <f>IFERROR(VLOOKUP(F602,'早评-120'!E:H,4,0),0)</f>
        <v>0</v>
      </c>
      <c r="BF602">
        <f t="shared" si="72"/>
        <v>0</v>
      </c>
      <c r="BG602">
        <f t="shared" si="73"/>
        <v>0</v>
      </c>
      <c r="BH602">
        <f t="shared" si="74"/>
        <v>0</v>
      </c>
      <c r="BQ602" s="45">
        <f t="shared" si="75"/>
        <v>0</v>
      </c>
      <c r="BR602">
        <f>SUMIFS('9月销毁明细'!D:D,'9月销毁明细'!A:A,E602,'9月销毁明细'!H:H,"Sellable")</f>
        <v>0</v>
      </c>
      <c r="BS602">
        <f>SUMIFS('9月销毁明细'!G:G,'9月销毁明细'!A:A,E602,'9月销毁明细'!H:H,"Sellable")</f>
        <v>0</v>
      </c>
      <c r="BT602">
        <f>SUMIFS('9月销毁明细'!D:D,'9月销毁明细'!A:A,E602,'9月销毁明细'!H:H,"Unsellable")</f>
        <v>0</v>
      </c>
      <c r="BU602">
        <f>SUMIFS('9月销毁明细'!G:G,'9月销毁明细'!A:A,E602,'9月销毁明细'!H:H,"Unsellable")</f>
        <v>0</v>
      </c>
      <c r="BW602">
        <f>IFERROR(I602*VLOOKUP(F602,'9.3成本表'!C:L,10,0),0)</f>
        <v>0</v>
      </c>
      <c r="BX602">
        <f t="shared" si="76"/>
        <v>0</v>
      </c>
      <c r="CC602" s="45">
        <f t="shared" si="77"/>
        <v>0</v>
      </c>
      <c r="CD602" s="45">
        <f t="shared" si="78"/>
        <v>0</v>
      </c>
      <c r="CE602" s="45">
        <f t="shared" si="79"/>
        <v>0</v>
      </c>
    </row>
    <row r="603" spans="4:83" x14ac:dyDescent="0.25">
      <c r="D603" s="20" t="s">
        <v>1315</v>
      </c>
      <c r="E603" s="20" t="s">
        <v>1316</v>
      </c>
      <c r="F603" s="20">
        <v>4835</v>
      </c>
      <c r="G603">
        <v>597</v>
      </c>
      <c r="H603" s="20"/>
      <c r="I603">
        <f>SUMIFS('总明细 源文件后台下'!G:G,'总明细 源文件后台下'!E:E,E603,'总明细 源文件后台下'!C:C,"Order")</f>
        <v>0</v>
      </c>
      <c r="J603">
        <f>SUMIFS('总明细 源文件后台下'!M:M,'总明细 源文件后台下'!E:E,E603,'总明细 源文件后台下'!C:C,"Order")</f>
        <v>0</v>
      </c>
      <c r="K603">
        <f>SUMIFS('总明细 源文件后台下'!N:N,'总明细 源文件后台下'!E:E,E603,'总明细 源文件后台下'!C:C,"Order")</f>
        <v>0</v>
      </c>
      <c r="L603">
        <f>SUMIFS('总明细 源文件后台下'!O:O,'总明细 源文件后台下'!E:E,E603,'总明细 源文件后台下'!C:C,"Order")</f>
        <v>0</v>
      </c>
      <c r="M603">
        <f>SUMIFS('总明细 源文件后台下'!P:P,'总明细 源文件后台下'!E:E,E603,'总明细 源文件后台下'!C:C,"Order")</f>
        <v>0</v>
      </c>
      <c r="N603">
        <f>SUMIFS('总明细 源文件后台下'!Q:Q,'总明细 源文件后台下'!E:E,E603,'总明细 源文件后台下'!C:C,"Order")</f>
        <v>0</v>
      </c>
      <c r="O603">
        <f>SUMIFS('总明细 源文件后台下'!R:R,'总明细 源文件后台下'!E:E,E603,'总明细 源文件后台下'!C:C,"Order")</f>
        <v>0</v>
      </c>
      <c r="P603">
        <f>SUMIFS('总明细 源文件后台下'!S:S,'总明细 源文件后台下'!E:E,E603,'总明细 源文件后台下'!C:C,"Order")</f>
        <v>0</v>
      </c>
      <c r="Q603">
        <f>SUMIFS('总明细 源文件后台下'!T:T,'总明细 源文件后台下'!E:E,E603,'总明细 源文件后台下'!C:C,"Order")</f>
        <v>0</v>
      </c>
      <c r="R603">
        <f>SUMIFS('总明细 源文件后台下'!U:U,'总明细 源文件后台下'!E:E,E603,'总明细 源文件后台下'!C:C,"Order")</f>
        <v>0</v>
      </c>
      <c r="S603">
        <f>SUMIFS('总明细 源文件后台下'!V:V,'总明细 源文件后台下'!E:E,E603,'总明细 源文件后台下'!C:C,"Order")</f>
        <v>0</v>
      </c>
      <c r="T603">
        <f>SUMIFS('总明细 源文件后台下'!W:W,'总明细 源文件后台下'!E:E,E603,'总明细 源文件后台下'!C:C,"Order")</f>
        <v>0</v>
      </c>
      <c r="U603">
        <f>SUMIFS('总明细 源文件后台下'!G:G,'总明细 源文件后台下'!E:E,E603,'总明细 源文件后台下'!C:C,"Refund")</f>
        <v>0</v>
      </c>
      <c r="V603">
        <f>SUMIFS('总明细 源文件后台下'!M:M,'总明细 源文件后台下'!E:E,E603,'总明细 源文件后台下'!C:C,"Refund")</f>
        <v>0</v>
      </c>
      <c r="W603">
        <f>SUMIFS('总明细 源文件后台下'!N:N,'总明细 源文件后台下'!E:E,E603,'总明细 源文件后台下'!C:C,"Refund")</f>
        <v>0</v>
      </c>
      <c r="X603">
        <f>SUMIFS('总明细 源文件后台下'!O:O,'总明细 源文件后台下'!E:E,E603,'总明细 源文件后台下'!C:C,"Refund")</f>
        <v>0</v>
      </c>
      <c r="Y603">
        <f>SUMIFS('总明细 源文件后台下'!P:P,'总明细 源文件后台下'!E:E,E603,'总明细 源文件后台下'!C:C,"Refund")</f>
        <v>0</v>
      </c>
      <c r="Z603">
        <f>SUMIFS('总明细 源文件后台下'!Q:Q,'总明细 源文件后台下'!E:E,E603,'总明细 源文件后台下'!C:C,"Refund")</f>
        <v>0</v>
      </c>
      <c r="AA603">
        <f>SUMIFS('总明细 源文件后台下'!R:R,'总明细 源文件后台下'!E:E,E603,'总明细 源文件后台下'!C:C,"Refund")</f>
        <v>0</v>
      </c>
      <c r="AB603">
        <f>SUMIFS('总明细 源文件后台下'!S:S,'总明细 源文件后台下'!E:E,E603,'总明细 源文件后台下'!C:C,"Refund")</f>
        <v>0</v>
      </c>
      <c r="AC603">
        <f>SUMIFS('总明细 源文件后台下'!T:T,'总明细 源文件后台下'!E:E,E603,'总明细 源文件后台下'!C:C,"Refund")</f>
        <v>0</v>
      </c>
      <c r="AD603">
        <f>SUMIFS('总明细 源文件后台下'!U:U,'总明细 源文件后台下'!E:E,E603,'总明细 源文件后台下'!C:C,"Refund")</f>
        <v>0</v>
      </c>
      <c r="AE603">
        <f>SUMIFS('总明细 源文件后台下'!V:V,'总明细 源文件后台下'!E:E,E603,'总明细 源文件后台下'!C:C,"Refund")</f>
        <v>0</v>
      </c>
      <c r="AF603">
        <f>SUMIFS('总明细 源文件后台下'!W:W,'总明细 源文件后台下'!E:E,E603,'总明细 源文件后台下'!C:C,"Refund")</f>
        <v>0</v>
      </c>
      <c r="AK603">
        <f>(SUMIF('广告费 源文件后台下'!G:G,E603,'广告费 源文件后台下'!M:M))*-1</f>
        <v>0</v>
      </c>
      <c r="AL603">
        <f>SUMIFS('总明细 源文件后台下'!W:W,'总明细 源文件后台下'!E:E,E603,'总明细 源文件后台下'!C:C,"Adjustment",'总明细 源文件后台下'!F:F,"FBA Inventory Reimbursement - Customer Return")</f>
        <v>0</v>
      </c>
      <c r="AM603">
        <f>SUMIFS('总明细 源文件后台下'!W:W,'总明细 源文件后台下'!E:E,E603,'总明细 源文件后台下'!C:C,"Adjustment",'总明细 源文件后台下'!F:F,"FBA Inventory Reimbursement - Damaged:Warehouse")</f>
        <v>0</v>
      </c>
      <c r="AN603">
        <f>SUMIFS('总明细 源文件后台下'!W:W,'总明细 源文件后台下'!E:E,E603,'总明细 源文件后台下'!C:C,"Adjustment",'总明细 源文件后台下'!F:F,"FBA Inventory Reimbursement - Customer Service Issue")</f>
        <v>0</v>
      </c>
      <c r="AO603">
        <f>SUMIFS('总明细 源文件后台下'!W:W,'总明细 源文件后台下'!E:E,E603,'总明细 源文件后台下'!C:C,"Adjustment",'总明细 源文件后台下'!F:F,"FBA Inventory Reimbursement - Fee Correction")</f>
        <v>0</v>
      </c>
      <c r="AP603">
        <f>SUMIFS('总明细 源文件后台下'!W:W,'总明细 源文件后台下'!E:E,E603,'总明细 源文件后台下'!C:C,"Adjustment",'总明细 源文件后台下'!F:F,"FBA Inventory Reimbursement - General Adjustment")</f>
        <v>0</v>
      </c>
      <c r="AQ603">
        <f>SUMIFS('总明细 源文件后台下'!W:W,'总明细 源文件后台下'!E:E,E603,'总明细 源文件后台下'!C:C,"Adjustment",'总明细 源文件后台下'!F:F,"FBA Inventory Reimbursement - Lost:Inbound")</f>
        <v>0</v>
      </c>
      <c r="AR603">
        <f>SUMIFS('总明细 源文件后台下'!W:W,'总明细 源文件后台下'!E:E,E603,'总明细 源文件后台下'!C:C,"Adjustment",'总明细 源文件后台下'!F:F,"FBA Inventory Reimbursement - Lost:Warehouse")</f>
        <v>0</v>
      </c>
      <c r="AS603">
        <f>SUMIFS('总明细 源文件后台下'!W:W,'总明细 源文件后台下'!E:E,E603,'总明细 源文件后台下'!C:C,"Adjustment",'总明细 源文件后台下'!F:F,"Non-subscription Fee Adjustment")</f>
        <v>0</v>
      </c>
      <c r="AT603">
        <f>SUMIFS('总明细 源文件后台下'!W:W,'总明细 源文件后台下'!E:E,E603,'总明细 源文件后台下'!C:C,"Adjustment",'总明细 源文件后台下'!F:F,"FBA Inventory Placement Service Fee")</f>
        <v>0</v>
      </c>
      <c r="AV603">
        <f>SUMIF('FBA Customer Return Per Unit Fe'!B:B,E603,'FBA Customer Return Per Unit Fe'!C:C)</f>
        <v>0</v>
      </c>
      <c r="AX603">
        <f>(SUMIF('仓储费 源文件后台下'!C:C,E603,'仓储费 源文件后台下'!V:V))*-1</f>
        <v>0</v>
      </c>
      <c r="AZ603">
        <f>SUMIF('Disposal Fee销毁费用-160.95'!B:B,E603,'Disposal Fee销毁费用-160.95'!D:D)*-1</f>
        <v>0</v>
      </c>
      <c r="BC603">
        <f>IFERROR(VLOOKUP(F603,'优惠券-86.4'!F:I,4,0),0)</f>
        <v>0</v>
      </c>
      <c r="BD603">
        <f>IFERROR(VLOOKUP(F603,'早评-120'!E:H,4,0),0)</f>
        <v>0</v>
      </c>
      <c r="BF603">
        <f t="shared" si="72"/>
        <v>0</v>
      </c>
      <c r="BG603">
        <f t="shared" si="73"/>
        <v>0</v>
      </c>
      <c r="BH603">
        <f t="shared" si="74"/>
        <v>0</v>
      </c>
      <c r="BQ603" s="45">
        <f t="shared" si="75"/>
        <v>0</v>
      </c>
      <c r="BR603">
        <f>SUMIFS('9月销毁明细'!D:D,'9月销毁明细'!A:A,E603,'9月销毁明细'!H:H,"Sellable")</f>
        <v>0</v>
      </c>
      <c r="BS603">
        <f>SUMIFS('9月销毁明细'!G:G,'9月销毁明细'!A:A,E603,'9月销毁明细'!H:H,"Sellable")</f>
        <v>0</v>
      </c>
      <c r="BT603">
        <f>SUMIFS('9月销毁明细'!D:D,'9月销毁明细'!A:A,E603,'9月销毁明细'!H:H,"Unsellable")</f>
        <v>0</v>
      </c>
      <c r="BU603">
        <f>SUMIFS('9月销毁明细'!G:G,'9月销毁明细'!A:A,E603,'9月销毁明细'!H:H,"Unsellable")</f>
        <v>0</v>
      </c>
      <c r="BW603">
        <f>IFERROR(I603*VLOOKUP(F603,'9.3成本表'!C:L,10,0),0)</f>
        <v>0</v>
      </c>
      <c r="BX603">
        <f t="shared" si="76"/>
        <v>0</v>
      </c>
      <c r="CC603" s="45">
        <f t="shared" si="77"/>
        <v>0</v>
      </c>
      <c r="CD603" s="45">
        <f t="shared" si="78"/>
        <v>0</v>
      </c>
      <c r="CE603" s="45">
        <f t="shared" si="79"/>
        <v>0</v>
      </c>
    </row>
    <row r="604" spans="4:83" x14ac:dyDescent="0.25">
      <c r="D604" s="20" t="s">
        <v>1317</v>
      </c>
      <c r="E604" s="20" t="s">
        <v>1318</v>
      </c>
      <c r="F604" s="20">
        <v>4835</v>
      </c>
      <c r="G604">
        <v>598</v>
      </c>
      <c r="H604" s="20"/>
      <c r="I604">
        <f>SUMIFS('总明细 源文件后台下'!G:G,'总明细 源文件后台下'!E:E,E604,'总明细 源文件后台下'!C:C,"Order")</f>
        <v>0</v>
      </c>
      <c r="J604">
        <f>SUMIFS('总明细 源文件后台下'!M:M,'总明细 源文件后台下'!E:E,E604,'总明细 源文件后台下'!C:C,"Order")</f>
        <v>0</v>
      </c>
      <c r="K604">
        <f>SUMIFS('总明细 源文件后台下'!N:N,'总明细 源文件后台下'!E:E,E604,'总明细 源文件后台下'!C:C,"Order")</f>
        <v>0</v>
      </c>
      <c r="L604">
        <f>SUMIFS('总明细 源文件后台下'!O:O,'总明细 源文件后台下'!E:E,E604,'总明细 源文件后台下'!C:C,"Order")</f>
        <v>0</v>
      </c>
      <c r="M604">
        <f>SUMIFS('总明细 源文件后台下'!P:P,'总明细 源文件后台下'!E:E,E604,'总明细 源文件后台下'!C:C,"Order")</f>
        <v>0</v>
      </c>
      <c r="N604">
        <f>SUMIFS('总明细 源文件后台下'!Q:Q,'总明细 源文件后台下'!E:E,E604,'总明细 源文件后台下'!C:C,"Order")</f>
        <v>0</v>
      </c>
      <c r="O604">
        <f>SUMIFS('总明细 源文件后台下'!R:R,'总明细 源文件后台下'!E:E,E604,'总明细 源文件后台下'!C:C,"Order")</f>
        <v>0</v>
      </c>
      <c r="P604">
        <f>SUMIFS('总明细 源文件后台下'!S:S,'总明细 源文件后台下'!E:E,E604,'总明细 源文件后台下'!C:C,"Order")</f>
        <v>0</v>
      </c>
      <c r="Q604">
        <f>SUMIFS('总明细 源文件后台下'!T:T,'总明细 源文件后台下'!E:E,E604,'总明细 源文件后台下'!C:C,"Order")</f>
        <v>0</v>
      </c>
      <c r="R604">
        <f>SUMIFS('总明细 源文件后台下'!U:U,'总明细 源文件后台下'!E:E,E604,'总明细 源文件后台下'!C:C,"Order")</f>
        <v>0</v>
      </c>
      <c r="S604">
        <f>SUMIFS('总明细 源文件后台下'!V:V,'总明细 源文件后台下'!E:E,E604,'总明细 源文件后台下'!C:C,"Order")</f>
        <v>0</v>
      </c>
      <c r="T604">
        <f>SUMIFS('总明细 源文件后台下'!W:W,'总明细 源文件后台下'!E:E,E604,'总明细 源文件后台下'!C:C,"Order")</f>
        <v>0</v>
      </c>
      <c r="U604">
        <f>SUMIFS('总明细 源文件后台下'!G:G,'总明细 源文件后台下'!E:E,E604,'总明细 源文件后台下'!C:C,"Refund")</f>
        <v>0</v>
      </c>
      <c r="V604">
        <f>SUMIFS('总明细 源文件后台下'!M:M,'总明细 源文件后台下'!E:E,E604,'总明细 源文件后台下'!C:C,"Refund")</f>
        <v>0</v>
      </c>
      <c r="W604">
        <f>SUMIFS('总明细 源文件后台下'!N:N,'总明细 源文件后台下'!E:E,E604,'总明细 源文件后台下'!C:C,"Refund")</f>
        <v>0</v>
      </c>
      <c r="X604">
        <f>SUMIFS('总明细 源文件后台下'!O:O,'总明细 源文件后台下'!E:E,E604,'总明细 源文件后台下'!C:C,"Refund")</f>
        <v>0</v>
      </c>
      <c r="Y604">
        <f>SUMIFS('总明细 源文件后台下'!P:P,'总明细 源文件后台下'!E:E,E604,'总明细 源文件后台下'!C:C,"Refund")</f>
        <v>0</v>
      </c>
      <c r="Z604">
        <f>SUMIFS('总明细 源文件后台下'!Q:Q,'总明细 源文件后台下'!E:E,E604,'总明细 源文件后台下'!C:C,"Refund")</f>
        <v>0</v>
      </c>
      <c r="AA604">
        <f>SUMIFS('总明细 源文件后台下'!R:R,'总明细 源文件后台下'!E:E,E604,'总明细 源文件后台下'!C:C,"Refund")</f>
        <v>0</v>
      </c>
      <c r="AB604">
        <f>SUMIFS('总明细 源文件后台下'!S:S,'总明细 源文件后台下'!E:E,E604,'总明细 源文件后台下'!C:C,"Refund")</f>
        <v>0</v>
      </c>
      <c r="AC604">
        <f>SUMIFS('总明细 源文件后台下'!T:T,'总明细 源文件后台下'!E:E,E604,'总明细 源文件后台下'!C:C,"Refund")</f>
        <v>0</v>
      </c>
      <c r="AD604">
        <f>SUMIFS('总明细 源文件后台下'!U:U,'总明细 源文件后台下'!E:E,E604,'总明细 源文件后台下'!C:C,"Refund")</f>
        <v>0</v>
      </c>
      <c r="AE604">
        <f>SUMIFS('总明细 源文件后台下'!V:V,'总明细 源文件后台下'!E:E,E604,'总明细 源文件后台下'!C:C,"Refund")</f>
        <v>0</v>
      </c>
      <c r="AF604">
        <f>SUMIFS('总明细 源文件后台下'!W:W,'总明细 源文件后台下'!E:E,E604,'总明细 源文件后台下'!C:C,"Refund")</f>
        <v>0</v>
      </c>
      <c r="AK604">
        <f>(SUMIF('广告费 源文件后台下'!G:G,E604,'广告费 源文件后台下'!M:M))*-1</f>
        <v>0</v>
      </c>
      <c r="AL604">
        <f>SUMIFS('总明细 源文件后台下'!W:W,'总明细 源文件后台下'!E:E,E604,'总明细 源文件后台下'!C:C,"Adjustment",'总明细 源文件后台下'!F:F,"FBA Inventory Reimbursement - Customer Return")</f>
        <v>0</v>
      </c>
      <c r="AM604">
        <f>SUMIFS('总明细 源文件后台下'!W:W,'总明细 源文件后台下'!E:E,E604,'总明细 源文件后台下'!C:C,"Adjustment",'总明细 源文件后台下'!F:F,"FBA Inventory Reimbursement - Damaged:Warehouse")</f>
        <v>0</v>
      </c>
      <c r="AN604">
        <f>SUMIFS('总明细 源文件后台下'!W:W,'总明细 源文件后台下'!E:E,E604,'总明细 源文件后台下'!C:C,"Adjustment",'总明细 源文件后台下'!F:F,"FBA Inventory Reimbursement - Customer Service Issue")</f>
        <v>0</v>
      </c>
      <c r="AO604">
        <f>SUMIFS('总明细 源文件后台下'!W:W,'总明细 源文件后台下'!E:E,E604,'总明细 源文件后台下'!C:C,"Adjustment",'总明细 源文件后台下'!F:F,"FBA Inventory Reimbursement - Fee Correction")</f>
        <v>0</v>
      </c>
      <c r="AP604">
        <f>SUMIFS('总明细 源文件后台下'!W:W,'总明细 源文件后台下'!E:E,E604,'总明细 源文件后台下'!C:C,"Adjustment",'总明细 源文件后台下'!F:F,"FBA Inventory Reimbursement - General Adjustment")</f>
        <v>0</v>
      </c>
      <c r="AQ604">
        <f>SUMIFS('总明细 源文件后台下'!W:W,'总明细 源文件后台下'!E:E,E604,'总明细 源文件后台下'!C:C,"Adjustment",'总明细 源文件后台下'!F:F,"FBA Inventory Reimbursement - Lost:Inbound")</f>
        <v>0</v>
      </c>
      <c r="AR604">
        <f>SUMIFS('总明细 源文件后台下'!W:W,'总明细 源文件后台下'!E:E,E604,'总明细 源文件后台下'!C:C,"Adjustment",'总明细 源文件后台下'!F:F,"FBA Inventory Reimbursement - Lost:Warehouse")</f>
        <v>0</v>
      </c>
      <c r="AS604">
        <f>SUMIFS('总明细 源文件后台下'!W:W,'总明细 源文件后台下'!E:E,E604,'总明细 源文件后台下'!C:C,"Adjustment",'总明细 源文件后台下'!F:F,"Non-subscription Fee Adjustment")</f>
        <v>0</v>
      </c>
      <c r="AT604">
        <f>SUMIFS('总明细 源文件后台下'!W:W,'总明细 源文件后台下'!E:E,E604,'总明细 源文件后台下'!C:C,"Adjustment",'总明细 源文件后台下'!F:F,"FBA Inventory Placement Service Fee")</f>
        <v>0</v>
      </c>
      <c r="AV604">
        <f>SUMIF('FBA Customer Return Per Unit Fe'!B:B,E604,'FBA Customer Return Per Unit Fe'!C:C)</f>
        <v>0</v>
      </c>
      <c r="AX604">
        <f>(SUMIF('仓储费 源文件后台下'!C:C,E604,'仓储费 源文件后台下'!V:V))*-1</f>
        <v>0</v>
      </c>
      <c r="AZ604">
        <f>SUMIF('Disposal Fee销毁费用-160.95'!B:B,E604,'Disposal Fee销毁费用-160.95'!D:D)*-1</f>
        <v>0</v>
      </c>
      <c r="BC604">
        <f>IFERROR(VLOOKUP(F604,'优惠券-86.4'!F:I,4,0),0)</f>
        <v>0</v>
      </c>
      <c r="BD604">
        <f>IFERROR(VLOOKUP(F604,'早评-120'!E:H,4,0),0)</f>
        <v>0</v>
      </c>
      <c r="BF604">
        <f t="shared" si="72"/>
        <v>0</v>
      </c>
      <c r="BG604">
        <f t="shared" si="73"/>
        <v>0</v>
      </c>
      <c r="BH604">
        <f t="shared" si="74"/>
        <v>0</v>
      </c>
      <c r="BQ604" s="45">
        <f t="shared" si="75"/>
        <v>0</v>
      </c>
      <c r="BR604">
        <f>SUMIFS('9月销毁明细'!D:D,'9月销毁明细'!A:A,E604,'9月销毁明细'!H:H,"Sellable")</f>
        <v>0</v>
      </c>
      <c r="BS604">
        <f>SUMIFS('9月销毁明细'!G:G,'9月销毁明细'!A:A,E604,'9月销毁明细'!H:H,"Sellable")</f>
        <v>0</v>
      </c>
      <c r="BT604">
        <f>SUMIFS('9月销毁明细'!D:D,'9月销毁明细'!A:A,E604,'9月销毁明细'!H:H,"Unsellable")</f>
        <v>0</v>
      </c>
      <c r="BU604">
        <f>SUMIFS('9月销毁明细'!G:G,'9月销毁明细'!A:A,E604,'9月销毁明细'!H:H,"Unsellable")</f>
        <v>0</v>
      </c>
      <c r="BW604">
        <f>IFERROR(I604*VLOOKUP(F604,'9.3成本表'!C:L,10,0),0)</f>
        <v>0</v>
      </c>
      <c r="BX604">
        <f t="shared" si="76"/>
        <v>0</v>
      </c>
      <c r="CC604" s="45">
        <f t="shared" si="77"/>
        <v>0</v>
      </c>
      <c r="CD604" s="45">
        <f t="shared" si="78"/>
        <v>0</v>
      </c>
      <c r="CE604" s="45">
        <f t="shared" si="79"/>
        <v>0</v>
      </c>
    </row>
    <row r="605" spans="4:83" x14ac:dyDescent="0.25">
      <c r="D605" s="20" t="s">
        <v>1319</v>
      </c>
      <c r="E605" s="20" t="s">
        <v>1320</v>
      </c>
      <c r="F605" s="20">
        <v>4835</v>
      </c>
      <c r="G605">
        <v>599</v>
      </c>
      <c r="H605" s="20"/>
      <c r="I605">
        <f>SUMIFS('总明细 源文件后台下'!G:G,'总明细 源文件后台下'!E:E,E605,'总明细 源文件后台下'!C:C,"Order")</f>
        <v>0</v>
      </c>
      <c r="J605">
        <f>SUMIFS('总明细 源文件后台下'!M:M,'总明细 源文件后台下'!E:E,E605,'总明细 源文件后台下'!C:C,"Order")</f>
        <v>0</v>
      </c>
      <c r="K605">
        <f>SUMIFS('总明细 源文件后台下'!N:N,'总明细 源文件后台下'!E:E,E605,'总明细 源文件后台下'!C:C,"Order")</f>
        <v>0</v>
      </c>
      <c r="L605">
        <f>SUMIFS('总明细 源文件后台下'!O:O,'总明细 源文件后台下'!E:E,E605,'总明细 源文件后台下'!C:C,"Order")</f>
        <v>0</v>
      </c>
      <c r="M605">
        <f>SUMIFS('总明细 源文件后台下'!P:P,'总明细 源文件后台下'!E:E,E605,'总明细 源文件后台下'!C:C,"Order")</f>
        <v>0</v>
      </c>
      <c r="N605">
        <f>SUMIFS('总明细 源文件后台下'!Q:Q,'总明细 源文件后台下'!E:E,E605,'总明细 源文件后台下'!C:C,"Order")</f>
        <v>0</v>
      </c>
      <c r="O605">
        <f>SUMIFS('总明细 源文件后台下'!R:R,'总明细 源文件后台下'!E:E,E605,'总明细 源文件后台下'!C:C,"Order")</f>
        <v>0</v>
      </c>
      <c r="P605">
        <f>SUMIFS('总明细 源文件后台下'!S:S,'总明细 源文件后台下'!E:E,E605,'总明细 源文件后台下'!C:C,"Order")</f>
        <v>0</v>
      </c>
      <c r="Q605">
        <f>SUMIFS('总明细 源文件后台下'!T:T,'总明细 源文件后台下'!E:E,E605,'总明细 源文件后台下'!C:C,"Order")</f>
        <v>0</v>
      </c>
      <c r="R605">
        <f>SUMIFS('总明细 源文件后台下'!U:U,'总明细 源文件后台下'!E:E,E605,'总明细 源文件后台下'!C:C,"Order")</f>
        <v>0</v>
      </c>
      <c r="S605">
        <f>SUMIFS('总明细 源文件后台下'!V:V,'总明细 源文件后台下'!E:E,E605,'总明细 源文件后台下'!C:C,"Order")</f>
        <v>0</v>
      </c>
      <c r="T605">
        <f>SUMIFS('总明细 源文件后台下'!W:W,'总明细 源文件后台下'!E:E,E605,'总明细 源文件后台下'!C:C,"Order")</f>
        <v>0</v>
      </c>
      <c r="U605">
        <f>SUMIFS('总明细 源文件后台下'!G:G,'总明细 源文件后台下'!E:E,E605,'总明细 源文件后台下'!C:C,"Refund")</f>
        <v>0</v>
      </c>
      <c r="V605">
        <f>SUMIFS('总明细 源文件后台下'!M:M,'总明细 源文件后台下'!E:E,E605,'总明细 源文件后台下'!C:C,"Refund")</f>
        <v>0</v>
      </c>
      <c r="W605">
        <f>SUMIFS('总明细 源文件后台下'!N:N,'总明细 源文件后台下'!E:E,E605,'总明细 源文件后台下'!C:C,"Refund")</f>
        <v>0</v>
      </c>
      <c r="X605">
        <f>SUMIFS('总明细 源文件后台下'!O:O,'总明细 源文件后台下'!E:E,E605,'总明细 源文件后台下'!C:C,"Refund")</f>
        <v>0</v>
      </c>
      <c r="Y605">
        <f>SUMIFS('总明细 源文件后台下'!P:P,'总明细 源文件后台下'!E:E,E605,'总明细 源文件后台下'!C:C,"Refund")</f>
        <v>0</v>
      </c>
      <c r="Z605">
        <f>SUMIFS('总明细 源文件后台下'!Q:Q,'总明细 源文件后台下'!E:E,E605,'总明细 源文件后台下'!C:C,"Refund")</f>
        <v>0</v>
      </c>
      <c r="AA605">
        <f>SUMIFS('总明细 源文件后台下'!R:R,'总明细 源文件后台下'!E:E,E605,'总明细 源文件后台下'!C:C,"Refund")</f>
        <v>0</v>
      </c>
      <c r="AB605">
        <f>SUMIFS('总明细 源文件后台下'!S:S,'总明细 源文件后台下'!E:E,E605,'总明细 源文件后台下'!C:C,"Refund")</f>
        <v>0</v>
      </c>
      <c r="AC605">
        <f>SUMIFS('总明细 源文件后台下'!T:T,'总明细 源文件后台下'!E:E,E605,'总明细 源文件后台下'!C:C,"Refund")</f>
        <v>0</v>
      </c>
      <c r="AD605">
        <f>SUMIFS('总明细 源文件后台下'!U:U,'总明细 源文件后台下'!E:E,E605,'总明细 源文件后台下'!C:C,"Refund")</f>
        <v>0</v>
      </c>
      <c r="AE605">
        <f>SUMIFS('总明细 源文件后台下'!V:V,'总明细 源文件后台下'!E:E,E605,'总明细 源文件后台下'!C:C,"Refund")</f>
        <v>0</v>
      </c>
      <c r="AF605">
        <f>SUMIFS('总明细 源文件后台下'!W:W,'总明细 源文件后台下'!E:E,E605,'总明细 源文件后台下'!C:C,"Refund")</f>
        <v>0</v>
      </c>
      <c r="AK605">
        <f>(SUMIF('广告费 源文件后台下'!G:G,E605,'广告费 源文件后台下'!M:M))*-1</f>
        <v>0</v>
      </c>
      <c r="AL605">
        <f>SUMIFS('总明细 源文件后台下'!W:W,'总明细 源文件后台下'!E:E,E605,'总明细 源文件后台下'!C:C,"Adjustment",'总明细 源文件后台下'!F:F,"FBA Inventory Reimbursement - Customer Return")</f>
        <v>0</v>
      </c>
      <c r="AM605">
        <f>SUMIFS('总明细 源文件后台下'!W:W,'总明细 源文件后台下'!E:E,E605,'总明细 源文件后台下'!C:C,"Adjustment",'总明细 源文件后台下'!F:F,"FBA Inventory Reimbursement - Damaged:Warehouse")</f>
        <v>0</v>
      </c>
      <c r="AN605">
        <f>SUMIFS('总明细 源文件后台下'!W:W,'总明细 源文件后台下'!E:E,E605,'总明细 源文件后台下'!C:C,"Adjustment",'总明细 源文件后台下'!F:F,"FBA Inventory Reimbursement - Customer Service Issue")</f>
        <v>0</v>
      </c>
      <c r="AO605">
        <f>SUMIFS('总明细 源文件后台下'!W:W,'总明细 源文件后台下'!E:E,E605,'总明细 源文件后台下'!C:C,"Adjustment",'总明细 源文件后台下'!F:F,"FBA Inventory Reimbursement - Fee Correction")</f>
        <v>0</v>
      </c>
      <c r="AP605">
        <f>SUMIFS('总明细 源文件后台下'!W:W,'总明细 源文件后台下'!E:E,E605,'总明细 源文件后台下'!C:C,"Adjustment",'总明细 源文件后台下'!F:F,"FBA Inventory Reimbursement - General Adjustment")</f>
        <v>0</v>
      </c>
      <c r="AQ605">
        <f>SUMIFS('总明细 源文件后台下'!W:W,'总明细 源文件后台下'!E:E,E605,'总明细 源文件后台下'!C:C,"Adjustment",'总明细 源文件后台下'!F:F,"FBA Inventory Reimbursement - Lost:Inbound")</f>
        <v>0</v>
      </c>
      <c r="AR605">
        <f>SUMIFS('总明细 源文件后台下'!W:W,'总明细 源文件后台下'!E:E,E605,'总明细 源文件后台下'!C:C,"Adjustment",'总明细 源文件后台下'!F:F,"FBA Inventory Reimbursement - Lost:Warehouse")</f>
        <v>0</v>
      </c>
      <c r="AS605">
        <f>SUMIFS('总明细 源文件后台下'!W:W,'总明细 源文件后台下'!E:E,E605,'总明细 源文件后台下'!C:C,"Adjustment",'总明细 源文件后台下'!F:F,"Non-subscription Fee Adjustment")</f>
        <v>0</v>
      </c>
      <c r="AT605">
        <f>SUMIFS('总明细 源文件后台下'!W:W,'总明细 源文件后台下'!E:E,E605,'总明细 源文件后台下'!C:C,"Adjustment",'总明细 源文件后台下'!F:F,"FBA Inventory Placement Service Fee")</f>
        <v>0</v>
      </c>
      <c r="AV605">
        <f>SUMIF('FBA Customer Return Per Unit Fe'!B:B,E605,'FBA Customer Return Per Unit Fe'!C:C)</f>
        <v>0</v>
      </c>
      <c r="AX605">
        <f>(SUMIF('仓储费 源文件后台下'!C:C,E605,'仓储费 源文件后台下'!V:V))*-1</f>
        <v>0</v>
      </c>
      <c r="AZ605">
        <f>SUMIF('Disposal Fee销毁费用-160.95'!B:B,E605,'Disposal Fee销毁费用-160.95'!D:D)*-1</f>
        <v>0</v>
      </c>
      <c r="BC605">
        <f>IFERROR(VLOOKUP(F605,'优惠券-86.4'!F:I,4,0),0)</f>
        <v>0</v>
      </c>
      <c r="BD605">
        <f>IFERROR(VLOOKUP(F605,'早评-120'!E:H,4,0),0)</f>
        <v>0</v>
      </c>
      <c r="BF605">
        <f t="shared" si="72"/>
        <v>0</v>
      </c>
      <c r="BG605">
        <f t="shared" si="73"/>
        <v>0</v>
      </c>
      <c r="BH605">
        <f t="shared" si="74"/>
        <v>0</v>
      </c>
      <c r="BQ605" s="45">
        <f t="shared" si="75"/>
        <v>0</v>
      </c>
      <c r="BR605">
        <f>SUMIFS('9月销毁明细'!D:D,'9月销毁明细'!A:A,E605,'9月销毁明细'!H:H,"Sellable")</f>
        <v>0</v>
      </c>
      <c r="BS605">
        <f>SUMIFS('9月销毁明细'!G:G,'9月销毁明细'!A:A,E605,'9月销毁明细'!H:H,"Sellable")</f>
        <v>0</v>
      </c>
      <c r="BT605">
        <f>SUMIFS('9月销毁明细'!D:D,'9月销毁明细'!A:A,E605,'9月销毁明细'!H:H,"Unsellable")</f>
        <v>0</v>
      </c>
      <c r="BU605">
        <f>SUMIFS('9月销毁明细'!G:G,'9月销毁明细'!A:A,E605,'9月销毁明细'!H:H,"Unsellable")</f>
        <v>0</v>
      </c>
      <c r="BW605">
        <f>IFERROR(I605*VLOOKUP(F605,'9.3成本表'!C:L,10,0),0)</f>
        <v>0</v>
      </c>
      <c r="BX605">
        <f t="shared" si="76"/>
        <v>0</v>
      </c>
      <c r="CC605" s="45">
        <f t="shared" si="77"/>
        <v>0</v>
      </c>
      <c r="CD605" s="45">
        <f t="shared" si="78"/>
        <v>0</v>
      </c>
      <c r="CE605" s="45">
        <f t="shared" si="79"/>
        <v>0</v>
      </c>
    </row>
    <row r="606" spans="4:83" x14ac:dyDescent="0.25">
      <c r="D606" s="20" t="s">
        <v>1321</v>
      </c>
      <c r="E606" s="20" t="s">
        <v>1322</v>
      </c>
      <c r="F606" s="20">
        <v>4835</v>
      </c>
      <c r="G606">
        <v>600</v>
      </c>
      <c r="H606" s="20"/>
      <c r="I606">
        <f>SUMIFS('总明细 源文件后台下'!G:G,'总明细 源文件后台下'!E:E,E606,'总明细 源文件后台下'!C:C,"Order")</f>
        <v>0</v>
      </c>
      <c r="J606">
        <f>SUMIFS('总明细 源文件后台下'!M:M,'总明细 源文件后台下'!E:E,E606,'总明细 源文件后台下'!C:C,"Order")</f>
        <v>0</v>
      </c>
      <c r="K606">
        <f>SUMIFS('总明细 源文件后台下'!N:N,'总明细 源文件后台下'!E:E,E606,'总明细 源文件后台下'!C:C,"Order")</f>
        <v>0</v>
      </c>
      <c r="L606">
        <f>SUMIFS('总明细 源文件后台下'!O:O,'总明细 源文件后台下'!E:E,E606,'总明细 源文件后台下'!C:C,"Order")</f>
        <v>0</v>
      </c>
      <c r="M606">
        <f>SUMIFS('总明细 源文件后台下'!P:P,'总明细 源文件后台下'!E:E,E606,'总明细 源文件后台下'!C:C,"Order")</f>
        <v>0</v>
      </c>
      <c r="N606">
        <f>SUMIFS('总明细 源文件后台下'!Q:Q,'总明细 源文件后台下'!E:E,E606,'总明细 源文件后台下'!C:C,"Order")</f>
        <v>0</v>
      </c>
      <c r="O606">
        <f>SUMIFS('总明细 源文件后台下'!R:R,'总明细 源文件后台下'!E:E,E606,'总明细 源文件后台下'!C:C,"Order")</f>
        <v>0</v>
      </c>
      <c r="P606">
        <f>SUMIFS('总明细 源文件后台下'!S:S,'总明细 源文件后台下'!E:E,E606,'总明细 源文件后台下'!C:C,"Order")</f>
        <v>0</v>
      </c>
      <c r="Q606">
        <f>SUMIFS('总明细 源文件后台下'!T:T,'总明细 源文件后台下'!E:E,E606,'总明细 源文件后台下'!C:C,"Order")</f>
        <v>0</v>
      </c>
      <c r="R606">
        <f>SUMIFS('总明细 源文件后台下'!U:U,'总明细 源文件后台下'!E:E,E606,'总明细 源文件后台下'!C:C,"Order")</f>
        <v>0</v>
      </c>
      <c r="S606">
        <f>SUMIFS('总明细 源文件后台下'!V:V,'总明细 源文件后台下'!E:E,E606,'总明细 源文件后台下'!C:C,"Order")</f>
        <v>0</v>
      </c>
      <c r="T606">
        <f>SUMIFS('总明细 源文件后台下'!W:W,'总明细 源文件后台下'!E:E,E606,'总明细 源文件后台下'!C:C,"Order")</f>
        <v>0</v>
      </c>
      <c r="U606">
        <f>SUMIFS('总明细 源文件后台下'!G:G,'总明细 源文件后台下'!E:E,E606,'总明细 源文件后台下'!C:C,"Refund")</f>
        <v>0</v>
      </c>
      <c r="V606">
        <f>SUMIFS('总明细 源文件后台下'!M:M,'总明细 源文件后台下'!E:E,E606,'总明细 源文件后台下'!C:C,"Refund")</f>
        <v>0</v>
      </c>
      <c r="W606">
        <f>SUMIFS('总明细 源文件后台下'!N:N,'总明细 源文件后台下'!E:E,E606,'总明细 源文件后台下'!C:C,"Refund")</f>
        <v>0</v>
      </c>
      <c r="X606">
        <f>SUMIFS('总明细 源文件后台下'!O:O,'总明细 源文件后台下'!E:E,E606,'总明细 源文件后台下'!C:C,"Refund")</f>
        <v>0</v>
      </c>
      <c r="Y606">
        <f>SUMIFS('总明细 源文件后台下'!P:P,'总明细 源文件后台下'!E:E,E606,'总明细 源文件后台下'!C:C,"Refund")</f>
        <v>0</v>
      </c>
      <c r="Z606">
        <f>SUMIFS('总明细 源文件后台下'!Q:Q,'总明细 源文件后台下'!E:E,E606,'总明细 源文件后台下'!C:C,"Refund")</f>
        <v>0</v>
      </c>
      <c r="AA606">
        <f>SUMIFS('总明细 源文件后台下'!R:R,'总明细 源文件后台下'!E:E,E606,'总明细 源文件后台下'!C:C,"Refund")</f>
        <v>0</v>
      </c>
      <c r="AB606">
        <f>SUMIFS('总明细 源文件后台下'!S:S,'总明细 源文件后台下'!E:E,E606,'总明细 源文件后台下'!C:C,"Refund")</f>
        <v>0</v>
      </c>
      <c r="AC606">
        <f>SUMIFS('总明细 源文件后台下'!T:T,'总明细 源文件后台下'!E:E,E606,'总明细 源文件后台下'!C:C,"Refund")</f>
        <v>0</v>
      </c>
      <c r="AD606">
        <f>SUMIFS('总明细 源文件后台下'!U:U,'总明细 源文件后台下'!E:E,E606,'总明细 源文件后台下'!C:C,"Refund")</f>
        <v>0</v>
      </c>
      <c r="AE606">
        <f>SUMIFS('总明细 源文件后台下'!V:V,'总明细 源文件后台下'!E:E,E606,'总明细 源文件后台下'!C:C,"Refund")</f>
        <v>0</v>
      </c>
      <c r="AF606">
        <f>SUMIFS('总明细 源文件后台下'!W:W,'总明细 源文件后台下'!E:E,E606,'总明细 源文件后台下'!C:C,"Refund")</f>
        <v>0</v>
      </c>
      <c r="AK606">
        <f>(SUMIF('广告费 源文件后台下'!G:G,E606,'广告费 源文件后台下'!M:M))*-1</f>
        <v>0</v>
      </c>
      <c r="AL606">
        <f>SUMIFS('总明细 源文件后台下'!W:W,'总明细 源文件后台下'!E:E,E606,'总明细 源文件后台下'!C:C,"Adjustment",'总明细 源文件后台下'!F:F,"FBA Inventory Reimbursement - Customer Return")</f>
        <v>0</v>
      </c>
      <c r="AM606">
        <f>SUMIFS('总明细 源文件后台下'!W:W,'总明细 源文件后台下'!E:E,E606,'总明细 源文件后台下'!C:C,"Adjustment",'总明细 源文件后台下'!F:F,"FBA Inventory Reimbursement - Damaged:Warehouse")</f>
        <v>0</v>
      </c>
      <c r="AN606">
        <f>SUMIFS('总明细 源文件后台下'!W:W,'总明细 源文件后台下'!E:E,E606,'总明细 源文件后台下'!C:C,"Adjustment",'总明细 源文件后台下'!F:F,"FBA Inventory Reimbursement - Customer Service Issue")</f>
        <v>0</v>
      </c>
      <c r="AO606">
        <f>SUMIFS('总明细 源文件后台下'!W:W,'总明细 源文件后台下'!E:E,E606,'总明细 源文件后台下'!C:C,"Adjustment",'总明细 源文件后台下'!F:F,"FBA Inventory Reimbursement - Fee Correction")</f>
        <v>0</v>
      </c>
      <c r="AP606">
        <f>SUMIFS('总明细 源文件后台下'!W:W,'总明细 源文件后台下'!E:E,E606,'总明细 源文件后台下'!C:C,"Adjustment",'总明细 源文件后台下'!F:F,"FBA Inventory Reimbursement - General Adjustment")</f>
        <v>0</v>
      </c>
      <c r="AQ606">
        <f>SUMIFS('总明细 源文件后台下'!W:W,'总明细 源文件后台下'!E:E,E606,'总明细 源文件后台下'!C:C,"Adjustment",'总明细 源文件后台下'!F:F,"FBA Inventory Reimbursement - Lost:Inbound")</f>
        <v>0</v>
      </c>
      <c r="AR606">
        <f>SUMIFS('总明细 源文件后台下'!W:W,'总明细 源文件后台下'!E:E,E606,'总明细 源文件后台下'!C:C,"Adjustment",'总明细 源文件后台下'!F:F,"FBA Inventory Reimbursement - Lost:Warehouse")</f>
        <v>0</v>
      </c>
      <c r="AS606">
        <f>SUMIFS('总明细 源文件后台下'!W:W,'总明细 源文件后台下'!E:E,E606,'总明细 源文件后台下'!C:C,"Adjustment",'总明细 源文件后台下'!F:F,"Non-subscription Fee Adjustment")</f>
        <v>0</v>
      </c>
      <c r="AT606">
        <f>SUMIFS('总明细 源文件后台下'!W:W,'总明细 源文件后台下'!E:E,E606,'总明细 源文件后台下'!C:C,"Adjustment",'总明细 源文件后台下'!F:F,"FBA Inventory Placement Service Fee")</f>
        <v>0</v>
      </c>
      <c r="AV606">
        <f>SUMIF('FBA Customer Return Per Unit Fe'!B:B,E606,'FBA Customer Return Per Unit Fe'!C:C)</f>
        <v>0</v>
      </c>
      <c r="AX606">
        <f>(SUMIF('仓储费 源文件后台下'!C:C,E606,'仓储费 源文件后台下'!V:V))*-1</f>
        <v>0</v>
      </c>
      <c r="AZ606">
        <f>SUMIF('Disposal Fee销毁费用-160.95'!B:B,E606,'Disposal Fee销毁费用-160.95'!D:D)*-1</f>
        <v>0</v>
      </c>
      <c r="BC606">
        <f>IFERROR(VLOOKUP(F606,'优惠券-86.4'!F:I,4,0),0)</f>
        <v>0</v>
      </c>
      <c r="BD606">
        <f>IFERROR(VLOOKUP(F606,'早评-120'!E:H,4,0),0)</f>
        <v>0</v>
      </c>
      <c r="BF606">
        <f t="shared" si="72"/>
        <v>0</v>
      </c>
      <c r="BG606">
        <f t="shared" si="73"/>
        <v>0</v>
      </c>
      <c r="BH606">
        <f t="shared" si="74"/>
        <v>0</v>
      </c>
      <c r="BQ606" s="45">
        <f t="shared" si="75"/>
        <v>0</v>
      </c>
      <c r="BR606">
        <f>SUMIFS('9月销毁明细'!D:D,'9月销毁明细'!A:A,E606,'9月销毁明细'!H:H,"Sellable")</f>
        <v>0</v>
      </c>
      <c r="BS606">
        <f>SUMIFS('9月销毁明细'!G:G,'9月销毁明细'!A:A,E606,'9月销毁明细'!H:H,"Sellable")</f>
        <v>0</v>
      </c>
      <c r="BT606">
        <f>SUMIFS('9月销毁明细'!D:D,'9月销毁明细'!A:A,E606,'9月销毁明细'!H:H,"Unsellable")</f>
        <v>0</v>
      </c>
      <c r="BU606">
        <f>SUMIFS('9月销毁明细'!G:G,'9月销毁明细'!A:A,E606,'9月销毁明细'!H:H,"Unsellable")</f>
        <v>0</v>
      </c>
      <c r="BW606">
        <f>IFERROR(I606*VLOOKUP(F606,'9.3成本表'!C:L,10,0),0)</f>
        <v>0</v>
      </c>
      <c r="BX606">
        <f t="shared" si="76"/>
        <v>0</v>
      </c>
      <c r="CC606" s="45">
        <f t="shared" si="77"/>
        <v>0</v>
      </c>
      <c r="CD606" s="45">
        <f t="shared" si="78"/>
        <v>0</v>
      </c>
      <c r="CE606" s="45">
        <f t="shared" si="79"/>
        <v>0</v>
      </c>
    </row>
    <row r="607" spans="4:83" x14ac:dyDescent="0.25">
      <c r="D607" s="20" t="s">
        <v>1323</v>
      </c>
      <c r="E607" s="20" t="s">
        <v>1324</v>
      </c>
      <c r="F607" s="20">
        <v>4835</v>
      </c>
      <c r="G607">
        <v>601</v>
      </c>
      <c r="H607" s="20"/>
      <c r="I607">
        <f>SUMIFS('总明细 源文件后台下'!G:G,'总明细 源文件后台下'!E:E,E607,'总明细 源文件后台下'!C:C,"Order")</f>
        <v>0</v>
      </c>
      <c r="J607">
        <f>SUMIFS('总明细 源文件后台下'!M:M,'总明细 源文件后台下'!E:E,E607,'总明细 源文件后台下'!C:C,"Order")</f>
        <v>0</v>
      </c>
      <c r="K607">
        <f>SUMIFS('总明细 源文件后台下'!N:N,'总明细 源文件后台下'!E:E,E607,'总明细 源文件后台下'!C:C,"Order")</f>
        <v>0</v>
      </c>
      <c r="L607">
        <f>SUMIFS('总明细 源文件后台下'!O:O,'总明细 源文件后台下'!E:E,E607,'总明细 源文件后台下'!C:C,"Order")</f>
        <v>0</v>
      </c>
      <c r="M607">
        <f>SUMIFS('总明细 源文件后台下'!P:P,'总明细 源文件后台下'!E:E,E607,'总明细 源文件后台下'!C:C,"Order")</f>
        <v>0</v>
      </c>
      <c r="N607">
        <f>SUMIFS('总明细 源文件后台下'!Q:Q,'总明细 源文件后台下'!E:E,E607,'总明细 源文件后台下'!C:C,"Order")</f>
        <v>0</v>
      </c>
      <c r="O607">
        <f>SUMIFS('总明细 源文件后台下'!R:R,'总明细 源文件后台下'!E:E,E607,'总明细 源文件后台下'!C:C,"Order")</f>
        <v>0</v>
      </c>
      <c r="P607">
        <f>SUMIFS('总明细 源文件后台下'!S:S,'总明细 源文件后台下'!E:E,E607,'总明细 源文件后台下'!C:C,"Order")</f>
        <v>0</v>
      </c>
      <c r="Q607">
        <f>SUMIFS('总明细 源文件后台下'!T:T,'总明细 源文件后台下'!E:E,E607,'总明细 源文件后台下'!C:C,"Order")</f>
        <v>0</v>
      </c>
      <c r="R607">
        <f>SUMIFS('总明细 源文件后台下'!U:U,'总明细 源文件后台下'!E:E,E607,'总明细 源文件后台下'!C:C,"Order")</f>
        <v>0</v>
      </c>
      <c r="S607">
        <f>SUMIFS('总明细 源文件后台下'!V:V,'总明细 源文件后台下'!E:E,E607,'总明细 源文件后台下'!C:C,"Order")</f>
        <v>0</v>
      </c>
      <c r="T607">
        <f>SUMIFS('总明细 源文件后台下'!W:W,'总明细 源文件后台下'!E:E,E607,'总明细 源文件后台下'!C:C,"Order")</f>
        <v>0</v>
      </c>
      <c r="U607">
        <f>SUMIFS('总明细 源文件后台下'!G:G,'总明细 源文件后台下'!E:E,E607,'总明细 源文件后台下'!C:C,"Refund")</f>
        <v>0</v>
      </c>
      <c r="V607">
        <f>SUMIFS('总明细 源文件后台下'!M:M,'总明细 源文件后台下'!E:E,E607,'总明细 源文件后台下'!C:C,"Refund")</f>
        <v>0</v>
      </c>
      <c r="W607">
        <f>SUMIFS('总明细 源文件后台下'!N:N,'总明细 源文件后台下'!E:E,E607,'总明细 源文件后台下'!C:C,"Refund")</f>
        <v>0</v>
      </c>
      <c r="X607">
        <f>SUMIFS('总明细 源文件后台下'!O:O,'总明细 源文件后台下'!E:E,E607,'总明细 源文件后台下'!C:C,"Refund")</f>
        <v>0</v>
      </c>
      <c r="Y607">
        <f>SUMIFS('总明细 源文件后台下'!P:P,'总明细 源文件后台下'!E:E,E607,'总明细 源文件后台下'!C:C,"Refund")</f>
        <v>0</v>
      </c>
      <c r="Z607">
        <f>SUMIFS('总明细 源文件后台下'!Q:Q,'总明细 源文件后台下'!E:E,E607,'总明细 源文件后台下'!C:C,"Refund")</f>
        <v>0</v>
      </c>
      <c r="AA607">
        <f>SUMIFS('总明细 源文件后台下'!R:R,'总明细 源文件后台下'!E:E,E607,'总明细 源文件后台下'!C:C,"Refund")</f>
        <v>0</v>
      </c>
      <c r="AB607">
        <f>SUMIFS('总明细 源文件后台下'!S:S,'总明细 源文件后台下'!E:E,E607,'总明细 源文件后台下'!C:C,"Refund")</f>
        <v>0</v>
      </c>
      <c r="AC607">
        <f>SUMIFS('总明细 源文件后台下'!T:T,'总明细 源文件后台下'!E:E,E607,'总明细 源文件后台下'!C:C,"Refund")</f>
        <v>0</v>
      </c>
      <c r="AD607">
        <f>SUMIFS('总明细 源文件后台下'!U:U,'总明细 源文件后台下'!E:E,E607,'总明细 源文件后台下'!C:C,"Refund")</f>
        <v>0</v>
      </c>
      <c r="AE607">
        <f>SUMIFS('总明细 源文件后台下'!V:V,'总明细 源文件后台下'!E:E,E607,'总明细 源文件后台下'!C:C,"Refund")</f>
        <v>0</v>
      </c>
      <c r="AF607">
        <f>SUMIFS('总明细 源文件后台下'!W:W,'总明细 源文件后台下'!E:E,E607,'总明细 源文件后台下'!C:C,"Refund")</f>
        <v>0</v>
      </c>
      <c r="AK607">
        <f>(SUMIF('广告费 源文件后台下'!G:G,E607,'广告费 源文件后台下'!M:M))*-1</f>
        <v>0</v>
      </c>
      <c r="AL607">
        <f>SUMIFS('总明细 源文件后台下'!W:W,'总明细 源文件后台下'!E:E,E607,'总明细 源文件后台下'!C:C,"Adjustment",'总明细 源文件后台下'!F:F,"FBA Inventory Reimbursement - Customer Return")</f>
        <v>0</v>
      </c>
      <c r="AM607">
        <f>SUMIFS('总明细 源文件后台下'!W:W,'总明细 源文件后台下'!E:E,E607,'总明细 源文件后台下'!C:C,"Adjustment",'总明细 源文件后台下'!F:F,"FBA Inventory Reimbursement - Damaged:Warehouse")</f>
        <v>0</v>
      </c>
      <c r="AN607">
        <f>SUMIFS('总明细 源文件后台下'!W:W,'总明细 源文件后台下'!E:E,E607,'总明细 源文件后台下'!C:C,"Adjustment",'总明细 源文件后台下'!F:F,"FBA Inventory Reimbursement - Customer Service Issue")</f>
        <v>0</v>
      </c>
      <c r="AO607">
        <f>SUMIFS('总明细 源文件后台下'!W:W,'总明细 源文件后台下'!E:E,E607,'总明细 源文件后台下'!C:C,"Adjustment",'总明细 源文件后台下'!F:F,"FBA Inventory Reimbursement - Fee Correction")</f>
        <v>0</v>
      </c>
      <c r="AP607">
        <f>SUMIFS('总明细 源文件后台下'!W:W,'总明细 源文件后台下'!E:E,E607,'总明细 源文件后台下'!C:C,"Adjustment",'总明细 源文件后台下'!F:F,"FBA Inventory Reimbursement - General Adjustment")</f>
        <v>0</v>
      </c>
      <c r="AQ607">
        <f>SUMIFS('总明细 源文件后台下'!W:W,'总明细 源文件后台下'!E:E,E607,'总明细 源文件后台下'!C:C,"Adjustment",'总明细 源文件后台下'!F:F,"FBA Inventory Reimbursement - Lost:Inbound")</f>
        <v>0</v>
      </c>
      <c r="AR607">
        <f>SUMIFS('总明细 源文件后台下'!W:W,'总明细 源文件后台下'!E:E,E607,'总明细 源文件后台下'!C:C,"Adjustment",'总明细 源文件后台下'!F:F,"FBA Inventory Reimbursement - Lost:Warehouse")</f>
        <v>0</v>
      </c>
      <c r="AS607">
        <f>SUMIFS('总明细 源文件后台下'!W:W,'总明细 源文件后台下'!E:E,E607,'总明细 源文件后台下'!C:C,"Adjustment",'总明细 源文件后台下'!F:F,"Non-subscription Fee Adjustment")</f>
        <v>0</v>
      </c>
      <c r="AT607">
        <f>SUMIFS('总明细 源文件后台下'!W:W,'总明细 源文件后台下'!E:E,E607,'总明细 源文件后台下'!C:C,"Adjustment",'总明细 源文件后台下'!F:F,"FBA Inventory Placement Service Fee")</f>
        <v>0</v>
      </c>
      <c r="AV607">
        <f>SUMIF('FBA Customer Return Per Unit Fe'!B:B,E607,'FBA Customer Return Per Unit Fe'!C:C)</f>
        <v>0</v>
      </c>
      <c r="AX607">
        <f>(SUMIF('仓储费 源文件后台下'!C:C,E607,'仓储费 源文件后台下'!V:V))*-1</f>
        <v>0</v>
      </c>
      <c r="AZ607">
        <f>SUMIF('Disposal Fee销毁费用-160.95'!B:B,E607,'Disposal Fee销毁费用-160.95'!D:D)*-1</f>
        <v>0</v>
      </c>
      <c r="BC607">
        <f>IFERROR(VLOOKUP(F607,'优惠券-86.4'!F:I,4,0),0)</f>
        <v>0</v>
      </c>
      <c r="BD607">
        <f>IFERROR(VLOOKUP(F607,'早评-120'!E:H,4,0),0)</f>
        <v>0</v>
      </c>
      <c r="BF607">
        <f t="shared" si="72"/>
        <v>0</v>
      </c>
      <c r="BG607">
        <f t="shared" si="73"/>
        <v>0</v>
      </c>
      <c r="BH607">
        <f t="shared" si="74"/>
        <v>0</v>
      </c>
      <c r="BQ607" s="45">
        <f t="shared" si="75"/>
        <v>0</v>
      </c>
      <c r="BR607">
        <f>SUMIFS('9月销毁明细'!D:D,'9月销毁明细'!A:A,E607,'9月销毁明细'!H:H,"Sellable")</f>
        <v>0</v>
      </c>
      <c r="BS607">
        <f>SUMIFS('9月销毁明细'!G:G,'9月销毁明细'!A:A,E607,'9月销毁明细'!H:H,"Sellable")</f>
        <v>0</v>
      </c>
      <c r="BT607">
        <f>SUMIFS('9月销毁明细'!D:D,'9月销毁明细'!A:A,E607,'9月销毁明细'!H:H,"Unsellable")</f>
        <v>0</v>
      </c>
      <c r="BU607">
        <f>SUMIFS('9月销毁明细'!G:G,'9月销毁明细'!A:A,E607,'9月销毁明细'!H:H,"Unsellable")</f>
        <v>0</v>
      </c>
      <c r="BW607">
        <f>IFERROR(I607*VLOOKUP(F607,'9.3成本表'!C:L,10,0),0)</f>
        <v>0</v>
      </c>
      <c r="BX607">
        <f t="shared" si="76"/>
        <v>0</v>
      </c>
      <c r="CC607" s="45">
        <f t="shared" si="77"/>
        <v>0</v>
      </c>
      <c r="CD607" s="45">
        <f t="shared" si="78"/>
        <v>0</v>
      </c>
      <c r="CE607" s="45">
        <f t="shared" si="79"/>
        <v>0</v>
      </c>
    </row>
    <row r="608" spans="4:83" x14ac:dyDescent="0.25">
      <c r="D608" s="20" t="s">
        <v>1325</v>
      </c>
      <c r="E608" s="20" t="s">
        <v>1326</v>
      </c>
      <c r="F608" s="20">
        <v>4835</v>
      </c>
      <c r="G608">
        <v>602</v>
      </c>
      <c r="H608" s="20"/>
      <c r="I608">
        <f>SUMIFS('总明细 源文件后台下'!G:G,'总明细 源文件后台下'!E:E,E608,'总明细 源文件后台下'!C:C,"Order")</f>
        <v>0</v>
      </c>
      <c r="J608">
        <f>SUMIFS('总明细 源文件后台下'!M:M,'总明细 源文件后台下'!E:E,E608,'总明细 源文件后台下'!C:C,"Order")</f>
        <v>0</v>
      </c>
      <c r="K608">
        <f>SUMIFS('总明细 源文件后台下'!N:N,'总明细 源文件后台下'!E:E,E608,'总明细 源文件后台下'!C:C,"Order")</f>
        <v>0</v>
      </c>
      <c r="L608">
        <f>SUMIFS('总明细 源文件后台下'!O:O,'总明细 源文件后台下'!E:E,E608,'总明细 源文件后台下'!C:C,"Order")</f>
        <v>0</v>
      </c>
      <c r="M608">
        <f>SUMIFS('总明细 源文件后台下'!P:P,'总明细 源文件后台下'!E:E,E608,'总明细 源文件后台下'!C:C,"Order")</f>
        <v>0</v>
      </c>
      <c r="N608">
        <f>SUMIFS('总明细 源文件后台下'!Q:Q,'总明细 源文件后台下'!E:E,E608,'总明细 源文件后台下'!C:C,"Order")</f>
        <v>0</v>
      </c>
      <c r="O608">
        <f>SUMIFS('总明细 源文件后台下'!R:R,'总明细 源文件后台下'!E:E,E608,'总明细 源文件后台下'!C:C,"Order")</f>
        <v>0</v>
      </c>
      <c r="P608">
        <f>SUMIFS('总明细 源文件后台下'!S:S,'总明细 源文件后台下'!E:E,E608,'总明细 源文件后台下'!C:C,"Order")</f>
        <v>0</v>
      </c>
      <c r="Q608">
        <f>SUMIFS('总明细 源文件后台下'!T:T,'总明细 源文件后台下'!E:E,E608,'总明细 源文件后台下'!C:C,"Order")</f>
        <v>0</v>
      </c>
      <c r="R608">
        <f>SUMIFS('总明细 源文件后台下'!U:U,'总明细 源文件后台下'!E:E,E608,'总明细 源文件后台下'!C:C,"Order")</f>
        <v>0</v>
      </c>
      <c r="S608">
        <f>SUMIFS('总明细 源文件后台下'!V:V,'总明细 源文件后台下'!E:E,E608,'总明细 源文件后台下'!C:C,"Order")</f>
        <v>0</v>
      </c>
      <c r="T608">
        <f>SUMIFS('总明细 源文件后台下'!W:W,'总明细 源文件后台下'!E:E,E608,'总明细 源文件后台下'!C:C,"Order")</f>
        <v>0</v>
      </c>
      <c r="U608">
        <f>SUMIFS('总明细 源文件后台下'!G:G,'总明细 源文件后台下'!E:E,E608,'总明细 源文件后台下'!C:C,"Refund")</f>
        <v>0</v>
      </c>
      <c r="V608">
        <f>SUMIFS('总明细 源文件后台下'!M:M,'总明细 源文件后台下'!E:E,E608,'总明细 源文件后台下'!C:C,"Refund")</f>
        <v>0</v>
      </c>
      <c r="W608">
        <f>SUMIFS('总明细 源文件后台下'!N:N,'总明细 源文件后台下'!E:E,E608,'总明细 源文件后台下'!C:C,"Refund")</f>
        <v>0</v>
      </c>
      <c r="X608">
        <f>SUMIFS('总明细 源文件后台下'!O:O,'总明细 源文件后台下'!E:E,E608,'总明细 源文件后台下'!C:C,"Refund")</f>
        <v>0</v>
      </c>
      <c r="Y608">
        <f>SUMIFS('总明细 源文件后台下'!P:P,'总明细 源文件后台下'!E:E,E608,'总明细 源文件后台下'!C:C,"Refund")</f>
        <v>0</v>
      </c>
      <c r="Z608">
        <f>SUMIFS('总明细 源文件后台下'!Q:Q,'总明细 源文件后台下'!E:E,E608,'总明细 源文件后台下'!C:C,"Refund")</f>
        <v>0</v>
      </c>
      <c r="AA608">
        <f>SUMIFS('总明细 源文件后台下'!R:R,'总明细 源文件后台下'!E:E,E608,'总明细 源文件后台下'!C:C,"Refund")</f>
        <v>0</v>
      </c>
      <c r="AB608">
        <f>SUMIFS('总明细 源文件后台下'!S:S,'总明细 源文件后台下'!E:E,E608,'总明细 源文件后台下'!C:C,"Refund")</f>
        <v>0</v>
      </c>
      <c r="AC608">
        <f>SUMIFS('总明细 源文件后台下'!T:T,'总明细 源文件后台下'!E:E,E608,'总明细 源文件后台下'!C:C,"Refund")</f>
        <v>0</v>
      </c>
      <c r="AD608">
        <f>SUMIFS('总明细 源文件后台下'!U:U,'总明细 源文件后台下'!E:E,E608,'总明细 源文件后台下'!C:C,"Refund")</f>
        <v>0</v>
      </c>
      <c r="AE608">
        <f>SUMIFS('总明细 源文件后台下'!V:V,'总明细 源文件后台下'!E:E,E608,'总明细 源文件后台下'!C:C,"Refund")</f>
        <v>0</v>
      </c>
      <c r="AF608">
        <f>SUMIFS('总明细 源文件后台下'!W:W,'总明细 源文件后台下'!E:E,E608,'总明细 源文件后台下'!C:C,"Refund")</f>
        <v>0</v>
      </c>
      <c r="AK608">
        <f>(SUMIF('广告费 源文件后台下'!G:G,E608,'广告费 源文件后台下'!M:M))*-1</f>
        <v>0</v>
      </c>
      <c r="AL608">
        <f>SUMIFS('总明细 源文件后台下'!W:W,'总明细 源文件后台下'!E:E,E608,'总明细 源文件后台下'!C:C,"Adjustment",'总明细 源文件后台下'!F:F,"FBA Inventory Reimbursement - Customer Return")</f>
        <v>0</v>
      </c>
      <c r="AM608">
        <f>SUMIFS('总明细 源文件后台下'!W:W,'总明细 源文件后台下'!E:E,E608,'总明细 源文件后台下'!C:C,"Adjustment",'总明细 源文件后台下'!F:F,"FBA Inventory Reimbursement - Damaged:Warehouse")</f>
        <v>0</v>
      </c>
      <c r="AN608">
        <f>SUMIFS('总明细 源文件后台下'!W:W,'总明细 源文件后台下'!E:E,E608,'总明细 源文件后台下'!C:C,"Adjustment",'总明细 源文件后台下'!F:F,"FBA Inventory Reimbursement - Customer Service Issue")</f>
        <v>0</v>
      </c>
      <c r="AO608">
        <f>SUMIFS('总明细 源文件后台下'!W:W,'总明细 源文件后台下'!E:E,E608,'总明细 源文件后台下'!C:C,"Adjustment",'总明细 源文件后台下'!F:F,"FBA Inventory Reimbursement - Fee Correction")</f>
        <v>0</v>
      </c>
      <c r="AP608">
        <f>SUMIFS('总明细 源文件后台下'!W:W,'总明细 源文件后台下'!E:E,E608,'总明细 源文件后台下'!C:C,"Adjustment",'总明细 源文件后台下'!F:F,"FBA Inventory Reimbursement - General Adjustment")</f>
        <v>0</v>
      </c>
      <c r="AQ608">
        <f>SUMIFS('总明细 源文件后台下'!W:W,'总明细 源文件后台下'!E:E,E608,'总明细 源文件后台下'!C:C,"Adjustment",'总明细 源文件后台下'!F:F,"FBA Inventory Reimbursement - Lost:Inbound")</f>
        <v>0</v>
      </c>
      <c r="AR608">
        <f>SUMIFS('总明细 源文件后台下'!W:W,'总明细 源文件后台下'!E:E,E608,'总明细 源文件后台下'!C:C,"Adjustment",'总明细 源文件后台下'!F:F,"FBA Inventory Reimbursement - Lost:Warehouse")</f>
        <v>0</v>
      </c>
      <c r="AS608">
        <f>SUMIFS('总明细 源文件后台下'!W:W,'总明细 源文件后台下'!E:E,E608,'总明细 源文件后台下'!C:C,"Adjustment",'总明细 源文件后台下'!F:F,"Non-subscription Fee Adjustment")</f>
        <v>0</v>
      </c>
      <c r="AT608">
        <f>SUMIFS('总明细 源文件后台下'!W:W,'总明细 源文件后台下'!E:E,E608,'总明细 源文件后台下'!C:C,"Adjustment",'总明细 源文件后台下'!F:F,"FBA Inventory Placement Service Fee")</f>
        <v>0</v>
      </c>
      <c r="AV608">
        <f>SUMIF('FBA Customer Return Per Unit Fe'!B:B,E608,'FBA Customer Return Per Unit Fe'!C:C)</f>
        <v>0</v>
      </c>
      <c r="AX608">
        <f>(SUMIF('仓储费 源文件后台下'!C:C,E608,'仓储费 源文件后台下'!V:V))*-1</f>
        <v>0</v>
      </c>
      <c r="AZ608">
        <f>SUMIF('Disposal Fee销毁费用-160.95'!B:B,E608,'Disposal Fee销毁费用-160.95'!D:D)*-1</f>
        <v>0</v>
      </c>
      <c r="BC608">
        <f>IFERROR(VLOOKUP(F608,'优惠券-86.4'!F:I,4,0),0)</f>
        <v>0</v>
      </c>
      <c r="BD608">
        <f>IFERROR(VLOOKUP(F608,'早评-120'!E:H,4,0),0)</f>
        <v>0</v>
      </c>
      <c r="BF608">
        <f t="shared" si="72"/>
        <v>0</v>
      </c>
      <c r="BG608">
        <f t="shared" si="73"/>
        <v>0</v>
      </c>
      <c r="BH608">
        <f t="shared" si="74"/>
        <v>0</v>
      </c>
      <c r="BQ608" s="45">
        <f t="shared" si="75"/>
        <v>0</v>
      </c>
      <c r="BR608">
        <f>SUMIFS('9月销毁明细'!D:D,'9月销毁明细'!A:A,E608,'9月销毁明细'!H:H,"Sellable")</f>
        <v>0</v>
      </c>
      <c r="BS608">
        <f>SUMIFS('9月销毁明细'!G:G,'9月销毁明细'!A:A,E608,'9月销毁明细'!H:H,"Sellable")</f>
        <v>0</v>
      </c>
      <c r="BT608">
        <f>SUMIFS('9月销毁明细'!D:D,'9月销毁明细'!A:A,E608,'9月销毁明细'!H:H,"Unsellable")</f>
        <v>0</v>
      </c>
      <c r="BU608">
        <f>SUMIFS('9月销毁明细'!G:G,'9月销毁明细'!A:A,E608,'9月销毁明细'!H:H,"Unsellable")</f>
        <v>0</v>
      </c>
      <c r="BW608">
        <f>IFERROR(I608*VLOOKUP(F608,'9.3成本表'!C:L,10,0),0)</f>
        <v>0</v>
      </c>
      <c r="BX608">
        <f t="shared" si="76"/>
        <v>0</v>
      </c>
      <c r="CC608" s="45">
        <f t="shared" si="77"/>
        <v>0</v>
      </c>
      <c r="CD608" s="45">
        <f t="shared" si="78"/>
        <v>0</v>
      </c>
      <c r="CE608" s="45">
        <f t="shared" si="79"/>
        <v>0</v>
      </c>
    </row>
    <row r="609" spans="4:83" x14ac:dyDescent="0.25">
      <c r="D609" s="20" t="s">
        <v>1327</v>
      </c>
      <c r="E609" s="20" t="s">
        <v>1328</v>
      </c>
      <c r="F609" s="20">
        <v>4835</v>
      </c>
      <c r="G609">
        <v>603</v>
      </c>
      <c r="H609" s="20"/>
      <c r="I609">
        <f>SUMIFS('总明细 源文件后台下'!G:G,'总明细 源文件后台下'!E:E,E609,'总明细 源文件后台下'!C:C,"Order")</f>
        <v>0</v>
      </c>
      <c r="J609">
        <f>SUMIFS('总明细 源文件后台下'!M:M,'总明细 源文件后台下'!E:E,E609,'总明细 源文件后台下'!C:C,"Order")</f>
        <v>0</v>
      </c>
      <c r="K609">
        <f>SUMIFS('总明细 源文件后台下'!N:N,'总明细 源文件后台下'!E:E,E609,'总明细 源文件后台下'!C:C,"Order")</f>
        <v>0</v>
      </c>
      <c r="L609">
        <f>SUMIFS('总明细 源文件后台下'!O:O,'总明细 源文件后台下'!E:E,E609,'总明细 源文件后台下'!C:C,"Order")</f>
        <v>0</v>
      </c>
      <c r="M609">
        <f>SUMIFS('总明细 源文件后台下'!P:P,'总明细 源文件后台下'!E:E,E609,'总明细 源文件后台下'!C:C,"Order")</f>
        <v>0</v>
      </c>
      <c r="N609">
        <f>SUMIFS('总明细 源文件后台下'!Q:Q,'总明细 源文件后台下'!E:E,E609,'总明细 源文件后台下'!C:C,"Order")</f>
        <v>0</v>
      </c>
      <c r="O609">
        <f>SUMIFS('总明细 源文件后台下'!R:R,'总明细 源文件后台下'!E:E,E609,'总明细 源文件后台下'!C:C,"Order")</f>
        <v>0</v>
      </c>
      <c r="P609">
        <f>SUMIFS('总明细 源文件后台下'!S:S,'总明细 源文件后台下'!E:E,E609,'总明细 源文件后台下'!C:C,"Order")</f>
        <v>0</v>
      </c>
      <c r="Q609">
        <f>SUMIFS('总明细 源文件后台下'!T:T,'总明细 源文件后台下'!E:E,E609,'总明细 源文件后台下'!C:C,"Order")</f>
        <v>0</v>
      </c>
      <c r="R609">
        <f>SUMIFS('总明细 源文件后台下'!U:U,'总明细 源文件后台下'!E:E,E609,'总明细 源文件后台下'!C:C,"Order")</f>
        <v>0</v>
      </c>
      <c r="S609">
        <f>SUMIFS('总明细 源文件后台下'!V:V,'总明细 源文件后台下'!E:E,E609,'总明细 源文件后台下'!C:C,"Order")</f>
        <v>0</v>
      </c>
      <c r="T609">
        <f>SUMIFS('总明细 源文件后台下'!W:W,'总明细 源文件后台下'!E:E,E609,'总明细 源文件后台下'!C:C,"Order")</f>
        <v>0</v>
      </c>
      <c r="U609">
        <f>SUMIFS('总明细 源文件后台下'!G:G,'总明细 源文件后台下'!E:E,E609,'总明细 源文件后台下'!C:C,"Refund")</f>
        <v>0</v>
      </c>
      <c r="V609">
        <f>SUMIFS('总明细 源文件后台下'!M:M,'总明细 源文件后台下'!E:E,E609,'总明细 源文件后台下'!C:C,"Refund")</f>
        <v>0</v>
      </c>
      <c r="W609">
        <f>SUMIFS('总明细 源文件后台下'!N:N,'总明细 源文件后台下'!E:E,E609,'总明细 源文件后台下'!C:C,"Refund")</f>
        <v>0</v>
      </c>
      <c r="X609">
        <f>SUMIFS('总明细 源文件后台下'!O:O,'总明细 源文件后台下'!E:E,E609,'总明细 源文件后台下'!C:C,"Refund")</f>
        <v>0</v>
      </c>
      <c r="Y609">
        <f>SUMIFS('总明细 源文件后台下'!P:P,'总明细 源文件后台下'!E:E,E609,'总明细 源文件后台下'!C:C,"Refund")</f>
        <v>0</v>
      </c>
      <c r="Z609">
        <f>SUMIFS('总明细 源文件后台下'!Q:Q,'总明细 源文件后台下'!E:E,E609,'总明细 源文件后台下'!C:C,"Refund")</f>
        <v>0</v>
      </c>
      <c r="AA609">
        <f>SUMIFS('总明细 源文件后台下'!R:R,'总明细 源文件后台下'!E:E,E609,'总明细 源文件后台下'!C:C,"Refund")</f>
        <v>0</v>
      </c>
      <c r="AB609">
        <f>SUMIFS('总明细 源文件后台下'!S:S,'总明细 源文件后台下'!E:E,E609,'总明细 源文件后台下'!C:C,"Refund")</f>
        <v>0</v>
      </c>
      <c r="AC609">
        <f>SUMIFS('总明细 源文件后台下'!T:T,'总明细 源文件后台下'!E:E,E609,'总明细 源文件后台下'!C:C,"Refund")</f>
        <v>0</v>
      </c>
      <c r="AD609">
        <f>SUMIFS('总明细 源文件后台下'!U:U,'总明细 源文件后台下'!E:E,E609,'总明细 源文件后台下'!C:C,"Refund")</f>
        <v>0</v>
      </c>
      <c r="AE609">
        <f>SUMIFS('总明细 源文件后台下'!V:V,'总明细 源文件后台下'!E:E,E609,'总明细 源文件后台下'!C:C,"Refund")</f>
        <v>0</v>
      </c>
      <c r="AF609">
        <f>SUMIFS('总明细 源文件后台下'!W:W,'总明细 源文件后台下'!E:E,E609,'总明细 源文件后台下'!C:C,"Refund")</f>
        <v>0</v>
      </c>
      <c r="AK609">
        <f>(SUMIF('广告费 源文件后台下'!G:G,E609,'广告费 源文件后台下'!M:M))*-1</f>
        <v>0</v>
      </c>
      <c r="AL609">
        <f>SUMIFS('总明细 源文件后台下'!W:W,'总明细 源文件后台下'!E:E,E609,'总明细 源文件后台下'!C:C,"Adjustment",'总明细 源文件后台下'!F:F,"FBA Inventory Reimbursement - Customer Return")</f>
        <v>0</v>
      </c>
      <c r="AM609">
        <f>SUMIFS('总明细 源文件后台下'!W:W,'总明细 源文件后台下'!E:E,E609,'总明细 源文件后台下'!C:C,"Adjustment",'总明细 源文件后台下'!F:F,"FBA Inventory Reimbursement - Damaged:Warehouse")</f>
        <v>0</v>
      </c>
      <c r="AN609">
        <f>SUMIFS('总明细 源文件后台下'!W:W,'总明细 源文件后台下'!E:E,E609,'总明细 源文件后台下'!C:C,"Adjustment",'总明细 源文件后台下'!F:F,"FBA Inventory Reimbursement - Customer Service Issue")</f>
        <v>0</v>
      </c>
      <c r="AO609">
        <f>SUMIFS('总明细 源文件后台下'!W:W,'总明细 源文件后台下'!E:E,E609,'总明细 源文件后台下'!C:C,"Adjustment",'总明细 源文件后台下'!F:F,"FBA Inventory Reimbursement - Fee Correction")</f>
        <v>0</v>
      </c>
      <c r="AP609">
        <f>SUMIFS('总明细 源文件后台下'!W:W,'总明细 源文件后台下'!E:E,E609,'总明细 源文件后台下'!C:C,"Adjustment",'总明细 源文件后台下'!F:F,"FBA Inventory Reimbursement - General Adjustment")</f>
        <v>0</v>
      </c>
      <c r="AQ609">
        <f>SUMIFS('总明细 源文件后台下'!W:W,'总明细 源文件后台下'!E:E,E609,'总明细 源文件后台下'!C:C,"Adjustment",'总明细 源文件后台下'!F:F,"FBA Inventory Reimbursement - Lost:Inbound")</f>
        <v>0</v>
      </c>
      <c r="AR609">
        <f>SUMIFS('总明细 源文件后台下'!W:W,'总明细 源文件后台下'!E:E,E609,'总明细 源文件后台下'!C:C,"Adjustment",'总明细 源文件后台下'!F:F,"FBA Inventory Reimbursement - Lost:Warehouse")</f>
        <v>0</v>
      </c>
      <c r="AS609">
        <f>SUMIFS('总明细 源文件后台下'!W:W,'总明细 源文件后台下'!E:E,E609,'总明细 源文件后台下'!C:C,"Adjustment",'总明细 源文件后台下'!F:F,"Non-subscription Fee Adjustment")</f>
        <v>0</v>
      </c>
      <c r="AT609">
        <f>SUMIFS('总明细 源文件后台下'!W:W,'总明细 源文件后台下'!E:E,E609,'总明细 源文件后台下'!C:C,"Adjustment",'总明细 源文件后台下'!F:F,"FBA Inventory Placement Service Fee")</f>
        <v>0</v>
      </c>
      <c r="AV609">
        <f>SUMIF('FBA Customer Return Per Unit Fe'!B:B,E609,'FBA Customer Return Per Unit Fe'!C:C)</f>
        <v>0</v>
      </c>
      <c r="AX609">
        <f>(SUMIF('仓储费 源文件后台下'!C:C,E609,'仓储费 源文件后台下'!V:V))*-1</f>
        <v>0</v>
      </c>
      <c r="AZ609">
        <f>SUMIF('Disposal Fee销毁费用-160.95'!B:B,E609,'Disposal Fee销毁费用-160.95'!D:D)*-1</f>
        <v>0</v>
      </c>
      <c r="BC609">
        <f>IFERROR(VLOOKUP(F609,'优惠券-86.4'!F:I,4,0),0)</f>
        <v>0</v>
      </c>
      <c r="BD609">
        <f>IFERROR(VLOOKUP(F609,'早评-120'!E:H,4,0),0)</f>
        <v>0</v>
      </c>
      <c r="BF609">
        <f t="shared" si="72"/>
        <v>0</v>
      </c>
      <c r="BG609">
        <f t="shared" si="73"/>
        <v>0</v>
      </c>
      <c r="BH609">
        <f t="shared" si="74"/>
        <v>0</v>
      </c>
      <c r="BQ609" s="45">
        <f t="shared" si="75"/>
        <v>0</v>
      </c>
      <c r="BR609">
        <f>SUMIFS('9月销毁明细'!D:D,'9月销毁明细'!A:A,E609,'9月销毁明细'!H:H,"Sellable")</f>
        <v>0</v>
      </c>
      <c r="BS609">
        <f>SUMIFS('9月销毁明细'!G:G,'9月销毁明细'!A:A,E609,'9月销毁明细'!H:H,"Sellable")</f>
        <v>0</v>
      </c>
      <c r="BT609">
        <f>SUMIFS('9月销毁明细'!D:D,'9月销毁明细'!A:A,E609,'9月销毁明细'!H:H,"Unsellable")</f>
        <v>0</v>
      </c>
      <c r="BU609">
        <f>SUMIFS('9月销毁明细'!G:G,'9月销毁明细'!A:A,E609,'9月销毁明细'!H:H,"Unsellable")</f>
        <v>0</v>
      </c>
      <c r="BW609">
        <f>IFERROR(I609*VLOOKUP(F609,'9.3成本表'!C:L,10,0),0)</f>
        <v>0</v>
      </c>
      <c r="BX609">
        <f t="shared" si="76"/>
        <v>0</v>
      </c>
      <c r="CC609" s="45">
        <f t="shared" si="77"/>
        <v>0</v>
      </c>
      <c r="CD609" s="45">
        <f t="shared" si="78"/>
        <v>0</v>
      </c>
      <c r="CE609" s="45">
        <f t="shared" si="79"/>
        <v>0</v>
      </c>
    </row>
    <row r="610" spans="4:83" x14ac:dyDescent="0.25">
      <c r="D610" s="20" t="s">
        <v>1329</v>
      </c>
      <c r="E610" s="20" t="s">
        <v>1330</v>
      </c>
      <c r="F610" s="20">
        <v>4835</v>
      </c>
      <c r="G610">
        <v>604</v>
      </c>
      <c r="H610" s="20"/>
      <c r="I610">
        <f>SUMIFS('总明细 源文件后台下'!G:G,'总明细 源文件后台下'!E:E,E610,'总明细 源文件后台下'!C:C,"Order")</f>
        <v>0</v>
      </c>
      <c r="J610">
        <f>SUMIFS('总明细 源文件后台下'!M:M,'总明细 源文件后台下'!E:E,E610,'总明细 源文件后台下'!C:C,"Order")</f>
        <v>0</v>
      </c>
      <c r="K610">
        <f>SUMIFS('总明细 源文件后台下'!N:N,'总明细 源文件后台下'!E:E,E610,'总明细 源文件后台下'!C:C,"Order")</f>
        <v>0</v>
      </c>
      <c r="L610">
        <f>SUMIFS('总明细 源文件后台下'!O:O,'总明细 源文件后台下'!E:E,E610,'总明细 源文件后台下'!C:C,"Order")</f>
        <v>0</v>
      </c>
      <c r="M610">
        <f>SUMIFS('总明细 源文件后台下'!P:P,'总明细 源文件后台下'!E:E,E610,'总明细 源文件后台下'!C:C,"Order")</f>
        <v>0</v>
      </c>
      <c r="N610">
        <f>SUMIFS('总明细 源文件后台下'!Q:Q,'总明细 源文件后台下'!E:E,E610,'总明细 源文件后台下'!C:C,"Order")</f>
        <v>0</v>
      </c>
      <c r="O610">
        <f>SUMIFS('总明细 源文件后台下'!R:R,'总明细 源文件后台下'!E:E,E610,'总明细 源文件后台下'!C:C,"Order")</f>
        <v>0</v>
      </c>
      <c r="P610">
        <f>SUMIFS('总明细 源文件后台下'!S:S,'总明细 源文件后台下'!E:E,E610,'总明细 源文件后台下'!C:C,"Order")</f>
        <v>0</v>
      </c>
      <c r="Q610">
        <f>SUMIFS('总明细 源文件后台下'!T:T,'总明细 源文件后台下'!E:E,E610,'总明细 源文件后台下'!C:C,"Order")</f>
        <v>0</v>
      </c>
      <c r="R610">
        <f>SUMIFS('总明细 源文件后台下'!U:U,'总明细 源文件后台下'!E:E,E610,'总明细 源文件后台下'!C:C,"Order")</f>
        <v>0</v>
      </c>
      <c r="S610">
        <f>SUMIFS('总明细 源文件后台下'!V:V,'总明细 源文件后台下'!E:E,E610,'总明细 源文件后台下'!C:C,"Order")</f>
        <v>0</v>
      </c>
      <c r="T610">
        <f>SUMIFS('总明细 源文件后台下'!W:W,'总明细 源文件后台下'!E:E,E610,'总明细 源文件后台下'!C:C,"Order")</f>
        <v>0</v>
      </c>
      <c r="U610">
        <f>SUMIFS('总明细 源文件后台下'!G:G,'总明细 源文件后台下'!E:E,E610,'总明细 源文件后台下'!C:C,"Refund")</f>
        <v>0</v>
      </c>
      <c r="V610">
        <f>SUMIFS('总明细 源文件后台下'!M:M,'总明细 源文件后台下'!E:E,E610,'总明细 源文件后台下'!C:C,"Refund")</f>
        <v>0</v>
      </c>
      <c r="W610">
        <f>SUMIFS('总明细 源文件后台下'!N:N,'总明细 源文件后台下'!E:E,E610,'总明细 源文件后台下'!C:C,"Refund")</f>
        <v>0</v>
      </c>
      <c r="X610">
        <f>SUMIFS('总明细 源文件后台下'!O:O,'总明细 源文件后台下'!E:E,E610,'总明细 源文件后台下'!C:C,"Refund")</f>
        <v>0</v>
      </c>
      <c r="Y610">
        <f>SUMIFS('总明细 源文件后台下'!P:P,'总明细 源文件后台下'!E:E,E610,'总明细 源文件后台下'!C:C,"Refund")</f>
        <v>0</v>
      </c>
      <c r="Z610">
        <f>SUMIFS('总明细 源文件后台下'!Q:Q,'总明细 源文件后台下'!E:E,E610,'总明细 源文件后台下'!C:C,"Refund")</f>
        <v>0</v>
      </c>
      <c r="AA610">
        <f>SUMIFS('总明细 源文件后台下'!R:R,'总明细 源文件后台下'!E:E,E610,'总明细 源文件后台下'!C:C,"Refund")</f>
        <v>0</v>
      </c>
      <c r="AB610">
        <f>SUMIFS('总明细 源文件后台下'!S:S,'总明细 源文件后台下'!E:E,E610,'总明细 源文件后台下'!C:C,"Refund")</f>
        <v>0</v>
      </c>
      <c r="AC610">
        <f>SUMIFS('总明细 源文件后台下'!T:T,'总明细 源文件后台下'!E:E,E610,'总明细 源文件后台下'!C:C,"Refund")</f>
        <v>0</v>
      </c>
      <c r="AD610">
        <f>SUMIFS('总明细 源文件后台下'!U:U,'总明细 源文件后台下'!E:E,E610,'总明细 源文件后台下'!C:C,"Refund")</f>
        <v>0</v>
      </c>
      <c r="AE610">
        <f>SUMIFS('总明细 源文件后台下'!V:V,'总明细 源文件后台下'!E:E,E610,'总明细 源文件后台下'!C:C,"Refund")</f>
        <v>0</v>
      </c>
      <c r="AF610">
        <f>SUMIFS('总明细 源文件后台下'!W:W,'总明细 源文件后台下'!E:E,E610,'总明细 源文件后台下'!C:C,"Refund")</f>
        <v>0</v>
      </c>
      <c r="AK610">
        <f>(SUMIF('广告费 源文件后台下'!G:G,E610,'广告费 源文件后台下'!M:M))*-1</f>
        <v>0</v>
      </c>
      <c r="AL610">
        <f>SUMIFS('总明细 源文件后台下'!W:W,'总明细 源文件后台下'!E:E,E610,'总明细 源文件后台下'!C:C,"Adjustment",'总明细 源文件后台下'!F:F,"FBA Inventory Reimbursement - Customer Return")</f>
        <v>0</v>
      </c>
      <c r="AM610">
        <f>SUMIFS('总明细 源文件后台下'!W:W,'总明细 源文件后台下'!E:E,E610,'总明细 源文件后台下'!C:C,"Adjustment",'总明细 源文件后台下'!F:F,"FBA Inventory Reimbursement - Damaged:Warehouse")</f>
        <v>0</v>
      </c>
      <c r="AN610">
        <f>SUMIFS('总明细 源文件后台下'!W:W,'总明细 源文件后台下'!E:E,E610,'总明细 源文件后台下'!C:C,"Adjustment",'总明细 源文件后台下'!F:F,"FBA Inventory Reimbursement - Customer Service Issue")</f>
        <v>0</v>
      </c>
      <c r="AO610">
        <f>SUMIFS('总明细 源文件后台下'!W:W,'总明细 源文件后台下'!E:E,E610,'总明细 源文件后台下'!C:C,"Adjustment",'总明细 源文件后台下'!F:F,"FBA Inventory Reimbursement - Fee Correction")</f>
        <v>0</v>
      </c>
      <c r="AP610">
        <f>SUMIFS('总明细 源文件后台下'!W:W,'总明细 源文件后台下'!E:E,E610,'总明细 源文件后台下'!C:C,"Adjustment",'总明细 源文件后台下'!F:F,"FBA Inventory Reimbursement - General Adjustment")</f>
        <v>0</v>
      </c>
      <c r="AQ610">
        <f>SUMIFS('总明细 源文件后台下'!W:W,'总明细 源文件后台下'!E:E,E610,'总明细 源文件后台下'!C:C,"Adjustment",'总明细 源文件后台下'!F:F,"FBA Inventory Reimbursement - Lost:Inbound")</f>
        <v>0</v>
      </c>
      <c r="AR610">
        <f>SUMIFS('总明细 源文件后台下'!W:W,'总明细 源文件后台下'!E:E,E610,'总明细 源文件后台下'!C:C,"Adjustment",'总明细 源文件后台下'!F:F,"FBA Inventory Reimbursement - Lost:Warehouse")</f>
        <v>0</v>
      </c>
      <c r="AS610">
        <f>SUMIFS('总明细 源文件后台下'!W:W,'总明细 源文件后台下'!E:E,E610,'总明细 源文件后台下'!C:C,"Adjustment",'总明细 源文件后台下'!F:F,"Non-subscription Fee Adjustment")</f>
        <v>0</v>
      </c>
      <c r="AT610">
        <f>SUMIFS('总明细 源文件后台下'!W:W,'总明细 源文件后台下'!E:E,E610,'总明细 源文件后台下'!C:C,"Adjustment",'总明细 源文件后台下'!F:F,"FBA Inventory Placement Service Fee")</f>
        <v>0</v>
      </c>
      <c r="AV610">
        <f>SUMIF('FBA Customer Return Per Unit Fe'!B:B,E610,'FBA Customer Return Per Unit Fe'!C:C)</f>
        <v>0</v>
      </c>
      <c r="AX610">
        <f>(SUMIF('仓储费 源文件后台下'!C:C,E610,'仓储费 源文件后台下'!V:V))*-1</f>
        <v>0</v>
      </c>
      <c r="AZ610">
        <f>SUMIF('Disposal Fee销毁费用-160.95'!B:B,E610,'Disposal Fee销毁费用-160.95'!D:D)*-1</f>
        <v>0</v>
      </c>
      <c r="BC610">
        <f>IFERROR(VLOOKUP(F610,'优惠券-86.4'!F:I,4,0),0)</f>
        <v>0</v>
      </c>
      <c r="BD610">
        <f>IFERROR(VLOOKUP(F610,'早评-120'!E:H,4,0),0)</f>
        <v>0</v>
      </c>
      <c r="BF610">
        <f t="shared" si="72"/>
        <v>0</v>
      </c>
      <c r="BG610">
        <f t="shared" si="73"/>
        <v>0</v>
      </c>
      <c r="BH610">
        <f t="shared" si="74"/>
        <v>0</v>
      </c>
      <c r="BQ610" s="45">
        <f t="shared" si="75"/>
        <v>0</v>
      </c>
      <c r="BR610">
        <f>SUMIFS('9月销毁明细'!D:D,'9月销毁明细'!A:A,E610,'9月销毁明细'!H:H,"Sellable")</f>
        <v>0</v>
      </c>
      <c r="BS610">
        <f>SUMIFS('9月销毁明细'!G:G,'9月销毁明细'!A:A,E610,'9月销毁明细'!H:H,"Sellable")</f>
        <v>0</v>
      </c>
      <c r="BT610">
        <f>SUMIFS('9月销毁明细'!D:D,'9月销毁明细'!A:A,E610,'9月销毁明细'!H:H,"Unsellable")</f>
        <v>0</v>
      </c>
      <c r="BU610">
        <f>SUMIFS('9月销毁明细'!G:G,'9月销毁明细'!A:A,E610,'9月销毁明细'!H:H,"Unsellable")</f>
        <v>0</v>
      </c>
      <c r="BW610">
        <f>IFERROR(I610*VLOOKUP(F610,'9.3成本表'!C:L,10,0),0)</f>
        <v>0</v>
      </c>
      <c r="BX610">
        <f t="shared" si="76"/>
        <v>0</v>
      </c>
      <c r="CC610" s="45">
        <f t="shared" si="77"/>
        <v>0</v>
      </c>
      <c r="CD610" s="45">
        <f t="shared" si="78"/>
        <v>0</v>
      </c>
      <c r="CE610" s="45">
        <f t="shared" si="79"/>
        <v>0</v>
      </c>
    </row>
    <row r="611" spans="4:83" x14ac:dyDescent="0.25">
      <c r="D611" s="20" t="s">
        <v>1331</v>
      </c>
      <c r="E611" s="20" t="s">
        <v>1332</v>
      </c>
      <c r="F611" s="20">
        <v>4835</v>
      </c>
      <c r="G611">
        <v>605</v>
      </c>
      <c r="H611" s="20"/>
      <c r="I611">
        <f>SUMIFS('总明细 源文件后台下'!G:G,'总明细 源文件后台下'!E:E,E611,'总明细 源文件后台下'!C:C,"Order")</f>
        <v>0</v>
      </c>
      <c r="J611">
        <f>SUMIFS('总明细 源文件后台下'!M:M,'总明细 源文件后台下'!E:E,E611,'总明细 源文件后台下'!C:C,"Order")</f>
        <v>0</v>
      </c>
      <c r="K611">
        <f>SUMIFS('总明细 源文件后台下'!N:N,'总明细 源文件后台下'!E:E,E611,'总明细 源文件后台下'!C:C,"Order")</f>
        <v>0</v>
      </c>
      <c r="L611">
        <f>SUMIFS('总明细 源文件后台下'!O:O,'总明细 源文件后台下'!E:E,E611,'总明细 源文件后台下'!C:C,"Order")</f>
        <v>0</v>
      </c>
      <c r="M611">
        <f>SUMIFS('总明细 源文件后台下'!P:P,'总明细 源文件后台下'!E:E,E611,'总明细 源文件后台下'!C:C,"Order")</f>
        <v>0</v>
      </c>
      <c r="N611">
        <f>SUMIFS('总明细 源文件后台下'!Q:Q,'总明细 源文件后台下'!E:E,E611,'总明细 源文件后台下'!C:C,"Order")</f>
        <v>0</v>
      </c>
      <c r="O611">
        <f>SUMIFS('总明细 源文件后台下'!R:R,'总明细 源文件后台下'!E:E,E611,'总明细 源文件后台下'!C:C,"Order")</f>
        <v>0</v>
      </c>
      <c r="P611">
        <f>SUMIFS('总明细 源文件后台下'!S:S,'总明细 源文件后台下'!E:E,E611,'总明细 源文件后台下'!C:C,"Order")</f>
        <v>0</v>
      </c>
      <c r="Q611">
        <f>SUMIFS('总明细 源文件后台下'!T:T,'总明细 源文件后台下'!E:E,E611,'总明细 源文件后台下'!C:C,"Order")</f>
        <v>0</v>
      </c>
      <c r="R611">
        <f>SUMIFS('总明细 源文件后台下'!U:U,'总明细 源文件后台下'!E:E,E611,'总明细 源文件后台下'!C:C,"Order")</f>
        <v>0</v>
      </c>
      <c r="S611">
        <f>SUMIFS('总明细 源文件后台下'!V:V,'总明细 源文件后台下'!E:E,E611,'总明细 源文件后台下'!C:C,"Order")</f>
        <v>0</v>
      </c>
      <c r="T611">
        <f>SUMIFS('总明细 源文件后台下'!W:W,'总明细 源文件后台下'!E:E,E611,'总明细 源文件后台下'!C:C,"Order")</f>
        <v>0</v>
      </c>
      <c r="U611">
        <f>SUMIFS('总明细 源文件后台下'!G:G,'总明细 源文件后台下'!E:E,E611,'总明细 源文件后台下'!C:C,"Refund")</f>
        <v>0</v>
      </c>
      <c r="V611">
        <f>SUMIFS('总明细 源文件后台下'!M:M,'总明细 源文件后台下'!E:E,E611,'总明细 源文件后台下'!C:C,"Refund")</f>
        <v>0</v>
      </c>
      <c r="W611">
        <f>SUMIFS('总明细 源文件后台下'!N:N,'总明细 源文件后台下'!E:E,E611,'总明细 源文件后台下'!C:C,"Refund")</f>
        <v>0</v>
      </c>
      <c r="X611">
        <f>SUMIFS('总明细 源文件后台下'!O:O,'总明细 源文件后台下'!E:E,E611,'总明细 源文件后台下'!C:C,"Refund")</f>
        <v>0</v>
      </c>
      <c r="Y611">
        <f>SUMIFS('总明细 源文件后台下'!P:P,'总明细 源文件后台下'!E:E,E611,'总明细 源文件后台下'!C:C,"Refund")</f>
        <v>0</v>
      </c>
      <c r="Z611">
        <f>SUMIFS('总明细 源文件后台下'!Q:Q,'总明细 源文件后台下'!E:E,E611,'总明细 源文件后台下'!C:C,"Refund")</f>
        <v>0</v>
      </c>
      <c r="AA611">
        <f>SUMIFS('总明细 源文件后台下'!R:R,'总明细 源文件后台下'!E:E,E611,'总明细 源文件后台下'!C:C,"Refund")</f>
        <v>0</v>
      </c>
      <c r="AB611">
        <f>SUMIFS('总明细 源文件后台下'!S:S,'总明细 源文件后台下'!E:E,E611,'总明细 源文件后台下'!C:C,"Refund")</f>
        <v>0</v>
      </c>
      <c r="AC611">
        <f>SUMIFS('总明细 源文件后台下'!T:T,'总明细 源文件后台下'!E:E,E611,'总明细 源文件后台下'!C:C,"Refund")</f>
        <v>0</v>
      </c>
      <c r="AD611">
        <f>SUMIFS('总明细 源文件后台下'!U:U,'总明细 源文件后台下'!E:E,E611,'总明细 源文件后台下'!C:C,"Refund")</f>
        <v>0</v>
      </c>
      <c r="AE611">
        <f>SUMIFS('总明细 源文件后台下'!V:V,'总明细 源文件后台下'!E:E,E611,'总明细 源文件后台下'!C:C,"Refund")</f>
        <v>0</v>
      </c>
      <c r="AF611">
        <f>SUMIFS('总明细 源文件后台下'!W:W,'总明细 源文件后台下'!E:E,E611,'总明细 源文件后台下'!C:C,"Refund")</f>
        <v>0</v>
      </c>
      <c r="AK611">
        <f>(SUMIF('广告费 源文件后台下'!G:G,E611,'广告费 源文件后台下'!M:M))*-1</f>
        <v>0</v>
      </c>
      <c r="AL611">
        <f>SUMIFS('总明细 源文件后台下'!W:W,'总明细 源文件后台下'!E:E,E611,'总明细 源文件后台下'!C:C,"Adjustment",'总明细 源文件后台下'!F:F,"FBA Inventory Reimbursement - Customer Return")</f>
        <v>0</v>
      </c>
      <c r="AM611">
        <f>SUMIFS('总明细 源文件后台下'!W:W,'总明细 源文件后台下'!E:E,E611,'总明细 源文件后台下'!C:C,"Adjustment",'总明细 源文件后台下'!F:F,"FBA Inventory Reimbursement - Damaged:Warehouse")</f>
        <v>0</v>
      </c>
      <c r="AN611">
        <f>SUMIFS('总明细 源文件后台下'!W:W,'总明细 源文件后台下'!E:E,E611,'总明细 源文件后台下'!C:C,"Adjustment",'总明细 源文件后台下'!F:F,"FBA Inventory Reimbursement - Customer Service Issue")</f>
        <v>0</v>
      </c>
      <c r="AO611">
        <f>SUMIFS('总明细 源文件后台下'!W:W,'总明细 源文件后台下'!E:E,E611,'总明细 源文件后台下'!C:C,"Adjustment",'总明细 源文件后台下'!F:F,"FBA Inventory Reimbursement - Fee Correction")</f>
        <v>0</v>
      </c>
      <c r="AP611">
        <f>SUMIFS('总明细 源文件后台下'!W:W,'总明细 源文件后台下'!E:E,E611,'总明细 源文件后台下'!C:C,"Adjustment",'总明细 源文件后台下'!F:F,"FBA Inventory Reimbursement - General Adjustment")</f>
        <v>0</v>
      </c>
      <c r="AQ611">
        <f>SUMIFS('总明细 源文件后台下'!W:W,'总明细 源文件后台下'!E:E,E611,'总明细 源文件后台下'!C:C,"Adjustment",'总明细 源文件后台下'!F:F,"FBA Inventory Reimbursement - Lost:Inbound")</f>
        <v>0</v>
      </c>
      <c r="AR611">
        <f>SUMIFS('总明细 源文件后台下'!W:W,'总明细 源文件后台下'!E:E,E611,'总明细 源文件后台下'!C:C,"Adjustment",'总明细 源文件后台下'!F:F,"FBA Inventory Reimbursement - Lost:Warehouse")</f>
        <v>0</v>
      </c>
      <c r="AS611">
        <f>SUMIFS('总明细 源文件后台下'!W:W,'总明细 源文件后台下'!E:E,E611,'总明细 源文件后台下'!C:C,"Adjustment",'总明细 源文件后台下'!F:F,"Non-subscription Fee Adjustment")</f>
        <v>0</v>
      </c>
      <c r="AT611">
        <f>SUMIFS('总明细 源文件后台下'!W:W,'总明细 源文件后台下'!E:E,E611,'总明细 源文件后台下'!C:C,"Adjustment",'总明细 源文件后台下'!F:F,"FBA Inventory Placement Service Fee")</f>
        <v>0</v>
      </c>
      <c r="AV611">
        <f>SUMIF('FBA Customer Return Per Unit Fe'!B:B,E611,'FBA Customer Return Per Unit Fe'!C:C)</f>
        <v>0</v>
      </c>
      <c r="AX611">
        <f>(SUMIF('仓储费 源文件后台下'!C:C,E611,'仓储费 源文件后台下'!V:V))*-1</f>
        <v>0</v>
      </c>
      <c r="AZ611">
        <f>SUMIF('Disposal Fee销毁费用-160.95'!B:B,E611,'Disposal Fee销毁费用-160.95'!D:D)*-1</f>
        <v>0</v>
      </c>
      <c r="BC611">
        <f>IFERROR(VLOOKUP(F611,'优惠券-86.4'!F:I,4,0),0)</f>
        <v>0</v>
      </c>
      <c r="BD611">
        <f>IFERROR(VLOOKUP(F611,'早评-120'!E:H,4,0),0)</f>
        <v>0</v>
      </c>
      <c r="BF611">
        <f t="shared" si="72"/>
        <v>0</v>
      </c>
      <c r="BG611">
        <f t="shared" si="73"/>
        <v>0</v>
      </c>
      <c r="BH611">
        <f t="shared" si="74"/>
        <v>0</v>
      </c>
      <c r="BQ611" s="45">
        <f t="shared" si="75"/>
        <v>0</v>
      </c>
      <c r="BR611">
        <f>SUMIFS('9月销毁明细'!D:D,'9月销毁明细'!A:A,E611,'9月销毁明细'!H:H,"Sellable")</f>
        <v>0</v>
      </c>
      <c r="BS611">
        <f>SUMIFS('9月销毁明细'!G:G,'9月销毁明细'!A:A,E611,'9月销毁明细'!H:H,"Sellable")</f>
        <v>0</v>
      </c>
      <c r="BT611">
        <f>SUMIFS('9月销毁明细'!D:D,'9月销毁明细'!A:A,E611,'9月销毁明细'!H:H,"Unsellable")</f>
        <v>0</v>
      </c>
      <c r="BU611">
        <f>SUMIFS('9月销毁明细'!G:G,'9月销毁明细'!A:A,E611,'9月销毁明细'!H:H,"Unsellable")</f>
        <v>0</v>
      </c>
      <c r="BW611">
        <f>IFERROR(I611*VLOOKUP(F611,'9.3成本表'!C:L,10,0),0)</f>
        <v>0</v>
      </c>
      <c r="BX611">
        <f t="shared" si="76"/>
        <v>0</v>
      </c>
      <c r="CC611" s="45">
        <f t="shared" si="77"/>
        <v>0</v>
      </c>
      <c r="CD611" s="45">
        <f t="shared" si="78"/>
        <v>0</v>
      </c>
      <c r="CE611" s="45">
        <f t="shared" si="79"/>
        <v>0</v>
      </c>
    </row>
    <row r="612" spans="4:83" x14ac:dyDescent="0.25">
      <c r="D612" s="20" t="s">
        <v>1333</v>
      </c>
      <c r="E612" s="20" t="s">
        <v>1334</v>
      </c>
      <c r="F612" s="20">
        <v>4889</v>
      </c>
      <c r="G612">
        <v>606</v>
      </c>
      <c r="H612" s="20"/>
      <c r="I612">
        <f>SUMIFS('总明细 源文件后台下'!G:G,'总明细 源文件后台下'!E:E,E612,'总明细 源文件后台下'!C:C,"Order")</f>
        <v>1</v>
      </c>
      <c r="J612">
        <f>SUMIFS('总明细 源文件后台下'!M:M,'总明细 源文件后台下'!E:E,E612,'总明细 源文件后台下'!C:C,"Order")</f>
        <v>17.09</v>
      </c>
      <c r="K612">
        <f>SUMIFS('总明细 源文件后台下'!N:N,'总明细 源文件后台下'!E:E,E612,'总明细 源文件后台下'!C:C,"Order")</f>
        <v>0</v>
      </c>
      <c r="L612">
        <f>SUMIFS('总明细 源文件后台下'!O:O,'总明细 源文件后台下'!E:E,E612,'总明细 源文件后台下'!C:C,"Order")</f>
        <v>0</v>
      </c>
      <c r="M612">
        <f>SUMIFS('总明细 源文件后台下'!P:P,'总明细 源文件后台下'!E:E,E612,'总明细 源文件后台下'!C:C,"Order")</f>
        <v>-0.85</v>
      </c>
      <c r="N612">
        <f>SUMIFS('总明细 源文件后台下'!Q:Q,'总明细 源文件后台下'!E:E,E612,'总明细 源文件后台下'!C:C,"Order")</f>
        <v>0</v>
      </c>
      <c r="O612">
        <f>SUMIFS('总明细 源文件后台下'!R:R,'总明细 源文件后台下'!E:E,E612,'总明细 源文件后台下'!C:C,"Order")</f>
        <v>0</v>
      </c>
      <c r="P612">
        <f>SUMIFS('总明细 源文件后台下'!S:S,'总明细 源文件后台下'!E:E,E612,'总明细 源文件后台下'!C:C,"Order")</f>
        <v>-2.76</v>
      </c>
      <c r="Q612">
        <f>SUMIFS('总明细 源文件后台下'!T:T,'总明细 源文件后台下'!E:E,E612,'总明细 源文件后台下'!C:C,"Order")</f>
        <v>-2.81</v>
      </c>
      <c r="R612">
        <f>SUMIFS('总明细 源文件后台下'!U:U,'总明细 源文件后台下'!E:E,E612,'总明细 源文件后台下'!C:C,"Order")</f>
        <v>0</v>
      </c>
      <c r="S612">
        <f>SUMIFS('总明细 源文件后台下'!V:V,'总明细 源文件后台下'!E:E,E612,'总明细 源文件后台下'!C:C,"Order")</f>
        <v>0</v>
      </c>
      <c r="T612">
        <f>SUMIFS('总明细 源文件后台下'!W:W,'总明细 源文件后台下'!E:E,E612,'总明细 源文件后台下'!C:C,"Order")</f>
        <v>10.67</v>
      </c>
      <c r="U612">
        <f>SUMIFS('总明细 源文件后台下'!G:G,'总明细 源文件后台下'!E:E,E612,'总明细 源文件后台下'!C:C,"Refund")</f>
        <v>0</v>
      </c>
      <c r="V612">
        <f>SUMIFS('总明细 源文件后台下'!M:M,'总明细 源文件后台下'!E:E,E612,'总明细 源文件后台下'!C:C,"Refund")</f>
        <v>0</v>
      </c>
      <c r="W612">
        <f>SUMIFS('总明细 源文件后台下'!N:N,'总明细 源文件后台下'!E:E,E612,'总明细 源文件后台下'!C:C,"Refund")</f>
        <v>0</v>
      </c>
      <c r="X612">
        <f>SUMIFS('总明细 源文件后台下'!O:O,'总明细 源文件后台下'!E:E,E612,'总明细 源文件后台下'!C:C,"Refund")</f>
        <v>0</v>
      </c>
      <c r="Y612">
        <f>SUMIFS('总明细 源文件后台下'!P:P,'总明细 源文件后台下'!E:E,E612,'总明细 源文件后台下'!C:C,"Refund")</f>
        <v>0</v>
      </c>
      <c r="Z612">
        <f>SUMIFS('总明细 源文件后台下'!Q:Q,'总明细 源文件后台下'!E:E,E612,'总明细 源文件后台下'!C:C,"Refund")</f>
        <v>0</v>
      </c>
      <c r="AA612">
        <f>SUMIFS('总明细 源文件后台下'!R:R,'总明细 源文件后台下'!E:E,E612,'总明细 源文件后台下'!C:C,"Refund")</f>
        <v>0</v>
      </c>
      <c r="AB612">
        <f>SUMIFS('总明细 源文件后台下'!S:S,'总明细 源文件后台下'!E:E,E612,'总明细 源文件后台下'!C:C,"Refund")</f>
        <v>0</v>
      </c>
      <c r="AC612">
        <f>SUMIFS('总明细 源文件后台下'!T:T,'总明细 源文件后台下'!E:E,E612,'总明细 源文件后台下'!C:C,"Refund")</f>
        <v>0</v>
      </c>
      <c r="AD612">
        <f>SUMIFS('总明细 源文件后台下'!U:U,'总明细 源文件后台下'!E:E,E612,'总明细 源文件后台下'!C:C,"Refund")</f>
        <v>0</v>
      </c>
      <c r="AE612">
        <f>SUMIFS('总明细 源文件后台下'!V:V,'总明细 源文件后台下'!E:E,E612,'总明细 源文件后台下'!C:C,"Refund")</f>
        <v>0</v>
      </c>
      <c r="AF612">
        <f>SUMIFS('总明细 源文件后台下'!W:W,'总明细 源文件后台下'!E:E,E612,'总明细 源文件后台下'!C:C,"Refund")</f>
        <v>0</v>
      </c>
      <c r="AK612">
        <f>(SUMIF('广告费 源文件后台下'!G:G,E612,'广告费 源文件后台下'!M:M))*-1</f>
        <v>-12</v>
      </c>
      <c r="AL612">
        <f>SUMIFS('总明细 源文件后台下'!W:W,'总明细 源文件后台下'!E:E,E612,'总明细 源文件后台下'!C:C,"Adjustment",'总明细 源文件后台下'!F:F,"FBA Inventory Reimbursement - Customer Return")</f>
        <v>0</v>
      </c>
      <c r="AM612">
        <f>SUMIFS('总明细 源文件后台下'!W:W,'总明细 源文件后台下'!E:E,E612,'总明细 源文件后台下'!C:C,"Adjustment",'总明细 源文件后台下'!F:F,"FBA Inventory Reimbursement - Damaged:Warehouse")</f>
        <v>0</v>
      </c>
      <c r="AN612">
        <f>SUMIFS('总明细 源文件后台下'!W:W,'总明细 源文件后台下'!E:E,E612,'总明细 源文件后台下'!C:C,"Adjustment",'总明细 源文件后台下'!F:F,"FBA Inventory Reimbursement - Customer Service Issue")</f>
        <v>0</v>
      </c>
      <c r="AO612">
        <f>SUMIFS('总明细 源文件后台下'!W:W,'总明细 源文件后台下'!E:E,E612,'总明细 源文件后台下'!C:C,"Adjustment",'总明细 源文件后台下'!F:F,"FBA Inventory Reimbursement - Fee Correction")</f>
        <v>0</v>
      </c>
      <c r="AP612">
        <f>SUMIFS('总明细 源文件后台下'!W:W,'总明细 源文件后台下'!E:E,E612,'总明细 源文件后台下'!C:C,"Adjustment",'总明细 源文件后台下'!F:F,"FBA Inventory Reimbursement - General Adjustment")</f>
        <v>0</v>
      </c>
      <c r="AQ612">
        <f>SUMIFS('总明细 源文件后台下'!W:W,'总明细 源文件后台下'!E:E,E612,'总明细 源文件后台下'!C:C,"Adjustment",'总明细 源文件后台下'!F:F,"FBA Inventory Reimbursement - Lost:Inbound")</f>
        <v>0</v>
      </c>
      <c r="AR612">
        <f>SUMIFS('总明细 源文件后台下'!W:W,'总明细 源文件后台下'!E:E,E612,'总明细 源文件后台下'!C:C,"Adjustment",'总明细 源文件后台下'!F:F,"FBA Inventory Reimbursement - Lost:Warehouse")</f>
        <v>0</v>
      </c>
      <c r="AS612">
        <f>SUMIFS('总明细 源文件后台下'!W:W,'总明细 源文件后台下'!E:E,E612,'总明细 源文件后台下'!C:C,"Adjustment",'总明细 源文件后台下'!F:F,"Non-subscription Fee Adjustment")</f>
        <v>0</v>
      </c>
      <c r="AT612">
        <f>SUMIFS('总明细 源文件后台下'!W:W,'总明细 源文件后台下'!E:E,E612,'总明细 源文件后台下'!C:C,"Adjustment",'总明细 源文件后台下'!F:F,"FBA Inventory Placement Service Fee")</f>
        <v>0</v>
      </c>
      <c r="AV612">
        <f>SUMIF('FBA Customer Return Per Unit Fe'!B:B,E612,'FBA Customer Return Per Unit Fe'!C:C)</f>
        <v>0</v>
      </c>
      <c r="AX612">
        <f>(SUMIF('仓储费 源文件后台下'!C:C,E612,'仓储费 源文件后台下'!V:V))*-1</f>
        <v>-0.38119999999999998</v>
      </c>
      <c r="AZ612">
        <f>SUMIF('Disposal Fee销毁费用-160.95'!B:B,E612,'Disposal Fee销毁费用-160.95'!D:D)*-1</f>
        <v>0</v>
      </c>
      <c r="BC612">
        <f>IFERROR(VLOOKUP(F612,'优惠券-86.4'!F:I,4,0),0)</f>
        <v>0</v>
      </c>
      <c r="BD612">
        <f>IFERROR(VLOOKUP(F612,'早评-120'!E:H,4,0),0)</f>
        <v>0</v>
      </c>
      <c r="BF612">
        <f t="shared" si="72"/>
        <v>-1.7111999999999998</v>
      </c>
      <c r="BG612">
        <f t="shared" si="73"/>
        <v>-0.10012873025160912</v>
      </c>
      <c r="BH612">
        <f t="shared" si="74"/>
        <v>-11.122799999999998</v>
      </c>
      <c r="BQ612" s="45">
        <f t="shared" si="75"/>
        <v>-11.122799999999998</v>
      </c>
      <c r="BR612">
        <f>SUMIFS('9月销毁明细'!D:D,'9月销毁明细'!A:A,E612,'9月销毁明细'!H:H,"Sellable")</f>
        <v>0</v>
      </c>
      <c r="BS612">
        <f>SUMIFS('9月销毁明细'!G:G,'9月销毁明细'!A:A,E612,'9月销毁明细'!H:H,"Sellable")</f>
        <v>0</v>
      </c>
      <c r="BT612">
        <f>SUMIFS('9月销毁明细'!D:D,'9月销毁明细'!A:A,E612,'9月销毁明细'!H:H,"Unsellable")</f>
        <v>0</v>
      </c>
      <c r="BU612">
        <f>SUMIFS('9月销毁明细'!G:G,'9月销毁明细'!A:A,E612,'9月销毁明细'!H:H,"Unsellable")</f>
        <v>0</v>
      </c>
      <c r="BW612">
        <f>IFERROR(I612*VLOOKUP(F612,'9.3成本表'!C:L,10,0),0)</f>
        <v>23.4</v>
      </c>
      <c r="BX612">
        <f t="shared" si="76"/>
        <v>13.26</v>
      </c>
      <c r="CC612" s="45">
        <f t="shared" si="77"/>
        <v>-47.782799999999995</v>
      </c>
      <c r="CD612" s="45">
        <f t="shared" si="78"/>
        <v>-0.4301462843768285</v>
      </c>
      <c r="CE612" s="45">
        <f t="shared" si="79"/>
        <v>-1.3034042553191489</v>
      </c>
    </row>
    <row r="613" spans="4:83" x14ac:dyDescent="0.25">
      <c r="D613" s="20" t="s">
        <v>1335</v>
      </c>
      <c r="E613" s="20" t="s">
        <v>1336</v>
      </c>
      <c r="F613" s="20">
        <v>4889</v>
      </c>
      <c r="G613">
        <v>607</v>
      </c>
      <c r="H613" s="20"/>
      <c r="I613">
        <f>SUMIFS('总明细 源文件后台下'!G:G,'总明细 源文件后台下'!E:E,E613,'总明细 源文件后台下'!C:C,"Order")</f>
        <v>0</v>
      </c>
      <c r="J613">
        <f>SUMIFS('总明细 源文件后台下'!M:M,'总明细 源文件后台下'!E:E,E613,'总明细 源文件后台下'!C:C,"Order")</f>
        <v>0</v>
      </c>
      <c r="K613">
        <f>SUMIFS('总明细 源文件后台下'!N:N,'总明细 源文件后台下'!E:E,E613,'总明细 源文件后台下'!C:C,"Order")</f>
        <v>0</v>
      </c>
      <c r="L613">
        <f>SUMIFS('总明细 源文件后台下'!O:O,'总明细 源文件后台下'!E:E,E613,'总明细 源文件后台下'!C:C,"Order")</f>
        <v>0</v>
      </c>
      <c r="M613">
        <f>SUMIFS('总明细 源文件后台下'!P:P,'总明细 源文件后台下'!E:E,E613,'总明细 源文件后台下'!C:C,"Order")</f>
        <v>0</v>
      </c>
      <c r="N613">
        <f>SUMIFS('总明细 源文件后台下'!Q:Q,'总明细 源文件后台下'!E:E,E613,'总明细 源文件后台下'!C:C,"Order")</f>
        <v>0</v>
      </c>
      <c r="O613">
        <f>SUMIFS('总明细 源文件后台下'!R:R,'总明细 源文件后台下'!E:E,E613,'总明细 源文件后台下'!C:C,"Order")</f>
        <v>0</v>
      </c>
      <c r="P613">
        <f>SUMIFS('总明细 源文件后台下'!S:S,'总明细 源文件后台下'!E:E,E613,'总明细 源文件后台下'!C:C,"Order")</f>
        <v>0</v>
      </c>
      <c r="Q613">
        <f>SUMIFS('总明细 源文件后台下'!T:T,'总明细 源文件后台下'!E:E,E613,'总明细 源文件后台下'!C:C,"Order")</f>
        <v>0</v>
      </c>
      <c r="R613">
        <f>SUMIFS('总明细 源文件后台下'!U:U,'总明细 源文件后台下'!E:E,E613,'总明细 源文件后台下'!C:C,"Order")</f>
        <v>0</v>
      </c>
      <c r="S613">
        <f>SUMIFS('总明细 源文件后台下'!V:V,'总明细 源文件后台下'!E:E,E613,'总明细 源文件后台下'!C:C,"Order")</f>
        <v>0</v>
      </c>
      <c r="T613">
        <f>SUMIFS('总明细 源文件后台下'!W:W,'总明细 源文件后台下'!E:E,E613,'总明细 源文件后台下'!C:C,"Order")</f>
        <v>0</v>
      </c>
      <c r="U613">
        <f>SUMIFS('总明细 源文件后台下'!G:G,'总明细 源文件后台下'!E:E,E613,'总明细 源文件后台下'!C:C,"Refund")</f>
        <v>0</v>
      </c>
      <c r="V613">
        <f>SUMIFS('总明细 源文件后台下'!M:M,'总明细 源文件后台下'!E:E,E613,'总明细 源文件后台下'!C:C,"Refund")</f>
        <v>0</v>
      </c>
      <c r="W613">
        <f>SUMIFS('总明细 源文件后台下'!N:N,'总明细 源文件后台下'!E:E,E613,'总明细 源文件后台下'!C:C,"Refund")</f>
        <v>0</v>
      </c>
      <c r="X613">
        <f>SUMIFS('总明细 源文件后台下'!O:O,'总明细 源文件后台下'!E:E,E613,'总明细 源文件后台下'!C:C,"Refund")</f>
        <v>0</v>
      </c>
      <c r="Y613">
        <f>SUMIFS('总明细 源文件后台下'!P:P,'总明细 源文件后台下'!E:E,E613,'总明细 源文件后台下'!C:C,"Refund")</f>
        <v>0</v>
      </c>
      <c r="Z613">
        <f>SUMIFS('总明细 源文件后台下'!Q:Q,'总明细 源文件后台下'!E:E,E613,'总明细 源文件后台下'!C:C,"Refund")</f>
        <v>0</v>
      </c>
      <c r="AA613">
        <f>SUMIFS('总明细 源文件后台下'!R:R,'总明细 源文件后台下'!E:E,E613,'总明细 源文件后台下'!C:C,"Refund")</f>
        <v>0</v>
      </c>
      <c r="AB613">
        <f>SUMIFS('总明细 源文件后台下'!S:S,'总明细 源文件后台下'!E:E,E613,'总明细 源文件后台下'!C:C,"Refund")</f>
        <v>0</v>
      </c>
      <c r="AC613">
        <f>SUMIFS('总明细 源文件后台下'!T:T,'总明细 源文件后台下'!E:E,E613,'总明细 源文件后台下'!C:C,"Refund")</f>
        <v>0</v>
      </c>
      <c r="AD613">
        <f>SUMIFS('总明细 源文件后台下'!U:U,'总明细 源文件后台下'!E:E,E613,'总明细 源文件后台下'!C:C,"Refund")</f>
        <v>0</v>
      </c>
      <c r="AE613">
        <f>SUMIFS('总明细 源文件后台下'!V:V,'总明细 源文件后台下'!E:E,E613,'总明细 源文件后台下'!C:C,"Refund")</f>
        <v>0</v>
      </c>
      <c r="AF613">
        <f>SUMIFS('总明细 源文件后台下'!W:W,'总明细 源文件后台下'!E:E,E613,'总明细 源文件后台下'!C:C,"Refund")</f>
        <v>0</v>
      </c>
      <c r="AK613">
        <f>(SUMIF('广告费 源文件后台下'!G:G,E613,'广告费 源文件后台下'!M:M))*-1</f>
        <v>-8.129999999999999</v>
      </c>
      <c r="AL613">
        <f>SUMIFS('总明细 源文件后台下'!W:W,'总明细 源文件后台下'!E:E,E613,'总明细 源文件后台下'!C:C,"Adjustment",'总明细 源文件后台下'!F:F,"FBA Inventory Reimbursement - Customer Return")</f>
        <v>0</v>
      </c>
      <c r="AM613">
        <f>SUMIFS('总明细 源文件后台下'!W:W,'总明细 源文件后台下'!E:E,E613,'总明细 源文件后台下'!C:C,"Adjustment",'总明细 源文件后台下'!F:F,"FBA Inventory Reimbursement - Damaged:Warehouse")</f>
        <v>0</v>
      </c>
      <c r="AN613">
        <f>SUMIFS('总明细 源文件后台下'!W:W,'总明细 源文件后台下'!E:E,E613,'总明细 源文件后台下'!C:C,"Adjustment",'总明细 源文件后台下'!F:F,"FBA Inventory Reimbursement - Customer Service Issue")</f>
        <v>0</v>
      </c>
      <c r="AO613">
        <f>SUMIFS('总明细 源文件后台下'!W:W,'总明细 源文件后台下'!E:E,E613,'总明细 源文件后台下'!C:C,"Adjustment",'总明细 源文件后台下'!F:F,"FBA Inventory Reimbursement - Fee Correction")</f>
        <v>0</v>
      </c>
      <c r="AP613">
        <f>SUMIFS('总明细 源文件后台下'!W:W,'总明细 源文件后台下'!E:E,E613,'总明细 源文件后台下'!C:C,"Adjustment",'总明细 源文件后台下'!F:F,"FBA Inventory Reimbursement - General Adjustment")</f>
        <v>0</v>
      </c>
      <c r="AQ613">
        <f>SUMIFS('总明细 源文件后台下'!W:W,'总明细 源文件后台下'!E:E,E613,'总明细 源文件后台下'!C:C,"Adjustment",'总明细 源文件后台下'!F:F,"FBA Inventory Reimbursement - Lost:Inbound")</f>
        <v>0</v>
      </c>
      <c r="AR613">
        <f>SUMIFS('总明细 源文件后台下'!W:W,'总明细 源文件后台下'!E:E,E613,'总明细 源文件后台下'!C:C,"Adjustment",'总明细 源文件后台下'!F:F,"FBA Inventory Reimbursement - Lost:Warehouse")</f>
        <v>0</v>
      </c>
      <c r="AS613">
        <f>SUMIFS('总明细 源文件后台下'!W:W,'总明细 源文件后台下'!E:E,E613,'总明细 源文件后台下'!C:C,"Adjustment",'总明细 源文件后台下'!F:F,"Non-subscription Fee Adjustment")</f>
        <v>0</v>
      </c>
      <c r="AT613">
        <f>SUMIFS('总明细 源文件后台下'!W:W,'总明细 源文件后台下'!E:E,E613,'总明细 源文件后台下'!C:C,"Adjustment",'总明细 源文件后台下'!F:F,"FBA Inventory Placement Service Fee")</f>
        <v>0</v>
      </c>
      <c r="AV613">
        <f>SUMIF('FBA Customer Return Per Unit Fe'!B:B,E613,'FBA Customer Return Per Unit Fe'!C:C)</f>
        <v>0</v>
      </c>
      <c r="AX613">
        <f>(SUMIF('仓储费 源文件后台下'!C:C,E613,'仓储费 源文件后台下'!V:V))*-1</f>
        <v>-0.44059999999999999</v>
      </c>
      <c r="AZ613">
        <f>SUMIF('Disposal Fee销毁费用-160.95'!B:B,E613,'Disposal Fee销毁费用-160.95'!D:D)*-1</f>
        <v>0</v>
      </c>
      <c r="BC613">
        <f>IFERROR(VLOOKUP(F613,'优惠券-86.4'!F:I,4,0),0)</f>
        <v>0</v>
      </c>
      <c r="BD613">
        <f>IFERROR(VLOOKUP(F613,'早评-120'!E:H,4,0),0)</f>
        <v>0</v>
      </c>
      <c r="BF613">
        <f t="shared" si="72"/>
        <v>-8.5705999999999989</v>
      </c>
      <c r="BG613">
        <f t="shared" si="73"/>
        <v>0</v>
      </c>
      <c r="BH613">
        <f t="shared" si="74"/>
        <v>-55.708899999999993</v>
      </c>
      <c r="BQ613" s="45">
        <f t="shared" si="75"/>
        <v>-55.708899999999993</v>
      </c>
      <c r="BR613">
        <f>SUMIFS('9月销毁明细'!D:D,'9月销毁明细'!A:A,E613,'9月销毁明细'!H:H,"Sellable")</f>
        <v>0</v>
      </c>
      <c r="BS613">
        <f>SUMIFS('9月销毁明细'!G:G,'9月销毁明细'!A:A,E613,'9月销毁明细'!H:H,"Sellable")</f>
        <v>0</v>
      </c>
      <c r="BT613">
        <f>SUMIFS('9月销毁明细'!D:D,'9月销毁明细'!A:A,E613,'9月销毁明细'!H:H,"Unsellable")</f>
        <v>0</v>
      </c>
      <c r="BU613">
        <f>SUMIFS('9月销毁明细'!G:G,'9月销毁明细'!A:A,E613,'9月销毁明细'!H:H,"Unsellable")</f>
        <v>0</v>
      </c>
      <c r="BW613">
        <f>IFERROR(I613*VLOOKUP(F613,'9.3成本表'!C:L,10,0),0)</f>
        <v>0</v>
      </c>
      <c r="BX613">
        <f t="shared" si="76"/>
        <v>0</v>
      </c>
      <c r="CC613" s="45">
        <f t="shared" si="77"/>
        <v>-55.708899999999993</v>
      </c>
      <c r="CD613" s="45">
        <f t="shared" si="78"/>
        <v>0</v>
      </c>
      <c r="CE613" s="45">
        <f t="shared" si="79"/>
        <v>0</v>
      </c>
    </row>
    <row r="614" spans="4:83" x14ac:dyDescent="0.25">
      <c r="D614" s="20" t="s">
        <v>1337</v>
      </c>
      <c r="E614" s="20" t="s">
        <v>1338</v>
      </c>
      <c r="F614" s="20">
        <v>4889</v>
      </c>
      <c r="G614">
        <v>608</v>
      </c>
      <c r="H614" s="20"/>
      <c r="I614">
        <f>SUMIFS('总明细 源文件后台下'!G:G,'总明细 源文件后台下'!E:E,E614,'总明细 源文件后台下'!C:C,"Order")</f>
        <v>0</v>
      </c>
      <c r="J614">
        <f>SUMIFS('总明细 源文件后台下'!M:M,'总明细 源文件后台下'!E:E,E614,'总明细 源文件后台下'!C:C,"Order")</f>
        <v>0</v>
      </c>
      <c r="K614">
        <f>SUMIFS('总明细 源文件后台下'!N:N,'总明细 源文件后台下'!E:E,E614,'总明细 源文件后台下'!C:C,"Order")</f>
        <v>0</v>
      </c>
      <c r="L614">
        <f>SUMIFS('总明细 源文件后台下'!O:O,'总明细 源文件后台下'!E:E,E614,'总明细 源文件后台下'!C:C,"Order")</f>
        <v>0</v>
      </c>
      <c r="M614">
        <f>SUMIFS('总明细 源文件后台下'!P:P,'总明细 源文件后台下'!E:E,E614,'总明细 源文件后台下'!C:C,"Order")</f>
        <v>0</v>
      </c>
      <c r="N614">
        <f>SUMIFS('总明细 源文件后台下'!Q:Q,'总明细 源文件后台下'!E:E,E614,'总明细 源文件后台下'!C:C,"Order")</f>
        <v>0</v>
      </c>
      <c r="O614">
        <f>SUMIFS('总明细 源文件后台下'!R:R,'总明细 源文件后台下'!E:E,E614,'总明细 源文件后台下'!C:C,"Order")</f>
        <v>0</v>
      </c>
      <c r="P614">
        <f>SUMIFS('总明细 源文件后台下'!S:S,'总明细 源文件后台下'!E:E,E614,'总明细 源文件后台下'!C:C,"Order")</f>
        <v>0</v>
      </c>
      <c r="Q614">
        <f>SUMIFS('总明细 源文件后台下'!T:T,'总明细 源文件后台下'!E:E,E614,'总明细 源文件后台下'!C:C,"Order")</f>
        <v>0</v>
      </c>
      <c r="R614">
        <f>SUMIFS('总明细 源文件后台下'!U:U,'总明细 源文件后台下'!E:E,E614,'总明细 源文件后台下'!C:C,"Order")</f>
        <v>0</v>
      </c>
      <c r="S614">
        <f>SUMIFS('总明细 源文件后台下'!V:V,'总明细 源文件后台下'!E:E,E614,'总明细 源文件后台下'!C:C,"Order")</f>
        <v>0</v>
      </c>
      <c r="T614">
        <f>SUMIFS('总明细 源文件后台下'!W:W,'总明细 源文件后台下'!E:E,E614,'总明细 源文件后台下'!C:C,"Order")</f>
        <v>0</v>
      </c>
      <c r="U614">
        <f>SUMIFS('总明细 源文件后台下'!G:G,'总明细 源文件后台下'!E:E,E614,'总明细 源文件后台下'!C:C,"Refund")</f>
        <v>0</v>
      </c>
      <c r="V614">
        <f>SUMIFS('总明细 源文件后台下'!M:M,'总明细 源文件后台下'!E:E,E614,'总明细 源文件后台下'!C:C,"Refund")</f>
        <v>0</v>
      </c>
      <c r="W614">
        <f>SUMIFS('总明细 源文件后台下'!N:N,'总明细 源文件后台下'!E:E,E614,'总明细 源文件后台下'!C:C,"Refund")</f>
        <v>0</v>
      </c>
      <c r="X614">
        <f>SUMIFS('总明细 源文件后台下'!O:O,'总明细 源文件后台下'!E:E,E614,'总明细 源文件后台下'!C:C,"Refund")</f>
        <v>0</v>
      </c>
      <c r="Y614">
        <f>SUMIFS('总明细 源文件后台下'!P:P,'总明细 源文件后台下'!E:E,E614,'总明细 源文件后台下'!C:C,"Refund")</f>
        <v>0</v>
      </c>
      <c r="Z614">
        <f>SUMIFS('总明细 源文件后台下'!Q:Q,'总明细 源文件后台下'!E:E,E614,'总明细 源文件后台下'!C:C,"Refund")</f>
        <v>0</v>
      </c>
      <c r="AA614">
        <f>SUMIFS('总明细 源文件后台下'!R:R,'总明细 源文件后台下'!E:E,E614,'总明细 源文件后台下'!C:C,"Refund")</f>
        <v>0</v>
      </c>
      <c r="AB614">
        <f>SUMIFS('总明细 源文件后台下'!S:S,'总明细 源文件后台下'!E:E,E614,'总明细 源文件后台下'!C:C,"Refund")</f>
        <v>0</v>
      </c>
      <c r="AC614">
        <f>SUMIFS('总明细 源文件后台下'!T:T,'总明细 源文件后台下'!E:E,E614,'总明细 源文件后台下'!C:C,"Refund")</f>
        <v>0</v>
      </c>
      <c r="AD614">
        <f>SUMIFS('总明细 源文件后台下'!U:U,'总明细 源文件后台下'!E:E,E614,'总明细 源文件后台下'!C:C,"Refund")</f>
        <v>0</v>
      </c>
      <c r="AE614">
        <f>SUMIFS('总明细 源文件后台下'!V:V,'总明细 源文件后台下'!E:E,E614,'总明细 源文件后台下'!C:C,"Refund")</f>
        <v>0</v>
      </c>
      <c r="AF614">
        <f>SUMIFS('总明细 源文件后台下'!W:W,'总明细 源文件后台下'!E:E,E614,'总明细 源文件后台下'!C:C,"Refund")</f>
        <v>0</v>
      </c>
      <c r="AK614">
        <f>(SUMIF('广告费 源文件后台下'!G:G,E614,'广告费 源文件后台下'!M:M))*-1</f>
        <v>-1.37</v>
      </c>
      <c r="AL614">
        <f>SUMIFS('总明细 源文件后台下'!W:W,'总明细 源文件后台下'!E:E,E614,'总明细 源文件后台下'!C:C,"Adjustment",'总明细 源文件后台下'!F:F,"FBA Inventory Reimbursement - Customer Return")</f>
        <v>0</v>
      </c>
      <c r="AM614">
        <f>SUMIFS('总明细 源文件后台下'!W:W,'总明细 源文件后台下'!E:E,E614,'总明细 源文件后台下'!C:C,"Adjustment",'总明细 源文件后台下'!F:F,"FBA Inventory Reimbursement - Damaged:Warehouse")</f>
        <v>0</v>
      </c>
      <c r="AN614">
        <f>SUMIFS('总明细 源文件后台下'!W:W,'总明细 源文件后台下'!E:E,E614,'总明细 源文件后台下'!C:C,"Adjustment",'总明细 源文件后台下'!F:F,"FBA Inventory Reimbursement - Customer Service Issue")</f>
        <v>0</v>
      </c>
      <c r="AO614">
        <f>SUMIFS('总明细 源文件后台下'!W:W,'总明细 源文件后台下'!E:E,E614,'总明细 源文件后台下'!C:C,"Adjustment",'总明细 源文件后台下'!F:F,"FBA Inventory Reimbursement - Fee Correction")</f>
        <v>0</v>
      </c>
      <c r="AP614">
        <f>SUMIFS('总明细 源文件后台下'!W:W,'总明细 源文件后台下'!E:E,E614,'总明细 源文件后台下'!C:C,"Adjustment",'总明细 源文件后台下'!F:F,"FBA Inventory Reimbursement - General Adjustment")</f>
        <v>0</v>
      </c>
      <c r="AQ614">
        <f>SUMIFS('总明细 源文件后台下'!W:W,'总明细 源文件后台下'!E:E,E614,'总明细 源文件后台下'!C:C,"Adjustment",'总明细 源文件后台下'!F:F,"FBA Inventory Reimbursement - Lost:Inbound")</f>
        <v>0</v>
      </c>
      <c r="AR614">
        <f>SUMIFS('总明细 源文件后台下'!W:W,'总明细 源文件后台下'!E:E,E614,'总明细 源文件后台下'!C:C,"Adjustment",'总明细 源文件后台下'!F:F,"FBA Inventory Reimbursement - Lost:Warehouse")</f>
        <v>0</v>
      </c>
      <c r="AS614">
        <f>SUMIFS('总明细 源文件后台下'!W:W,'总明细 源文件后台下'!E:E,E614,'总明细 源文件后台下'!C:C,"Adjustment",'总明细 源文件后台下'!F:F,"Non-subscription Fee Adjustment")</f>
        <v>0</v>
      </c>
      <c r="AT614">
        <f>SUMIFS('总明细 源文件后台下'!W:W,'总明细 源文件后台下'!E:E,E614,'总明细 源文件后台下'!C:C,"Adjustment",'总明细 源文件后台下'!F:F,"FBA Inventory Placement Service Fee")</f>
        <v>0</v>
      </c>
      <c r="AV614">
        <f>SUMIF('FBA Customer Return Per Unit Fe'!B:B,E614,'FBA Customer Return Per Unit Fe'!C:C)</f>
        <v>0</v>
      </c>
      <c r="AX614">
        <f>(SUMIF('仓储费 源文件后台下'!C:C,E614,'仓储费 源文件后台下'!V:V))*-1</f>
        <v>-0.47</v>
      </c>
      <c r="AZ614">
        <f>SUMIF('Disposal Fee销毁费用-160.95'!B:B,E614,'Disposal Fee销毁费用-160.95'!D:D)*-1</f>
        <v>0</v>
      </c>
      <c r="BC614">
        <f>IFERROR(VLOOKUP(F614,'优惠券-86.4'!F:I,4,0),0)</f>
        <v>0</v>
      </c>
      <c r="BD614">
        <f>IFERROR(VLOOKUP(F614,'早评-120'!E:H,4,0),0)</f>
        <v>0</v>
      </c>
      <c r="BF614">
        <f t="shared" si="72"/>
        <v>-1.84</v>
      </c>
      <c r="BG614">
        <f t="shared" si="73"/>
        <v>0</v>
      </c>
      <c r="BH614">
        <f t="shared" si="74"/>
        <v>-11.96</v>
      </c>
      <c r="BQ614" s="45">
        <f t="shared" si="75"/>
        <v>-11.96</v>
      </c>
      <c r="BR614">
        <f>SUMIFS('9月销毁明细'!D:D,'9月销毁明细'!A:A,E614,'9月销毁明细'!H:H,"Sellable")</f>
        <v>0</v>
      </c>
      <c r="BS614">
        <f>SUMIFS('9月销毁明细'!G:G,'9月销毁明细'!A:A,E614,'9月销毁明细'!H:H,"Sellable")</f>
        <v>0</v>
      </c>
      <c r="BT614">
        <f>SUMIFS('9月销毁明细'!D:D,'9月销毁明细'!A:A,E614,'9月销毁明细'!H:H,"Unsellable")</f>
        <v>0</v>
      </c>
      <c r="BU614">
        <f>SUMIFS('9月销毁明细'!G:G,'9月销毁明细'!A:A,E614,'9月销毁明细'!H:H,"Unsellable")</f>
        <v>0</v>
      </c>
      <c r="BW614">
        <f>IFERROR(I614*VLOOKUP(F614,'9.3成本表'!C:L,10,0),0)</f>
        <v>0</v>
      </c>
      <c r="BX614">
        <f t="shared" si="76"/>
        <v>0</v>
      </c>
      <c r="CC614" s="45">
        <f t="shared" si="77"/>
        <v>-11.96</v>
      </c>
      <c r="CD614" s="45">
        <f t="shared" si="78"/>
        <v>0</v>
      </c>
      <c r="CE614" s="45">
        <f t="shared" si="79"/>
        <v>0</v>
      </c>
    </row>
    <row r="615" spans="4:83" x14ac:dyDescent="0.25">
      <c r="D615" s="20" t="s">
        <v>1339</v>
      </c>
      <c r="E615" s="20" t="s">
        <v>1340</v>
      </c>
      <c r="F615" s="20">
        <v>4889</v>
      </c>
      <c r="G615">
        <v>609</v>
      </c>
      <c r="H615" s="20"/>
      <c r="I615">
        <f>SUMIFS('总明细 源文件后台下'!G:G,'总明细 源文件后台下'!E:E,E615,'总明细 源文件后台下'!C:C,"Order")</f>
        <v>0</v>
      </c>
      <c r="J615">
        <f>SUMIFS('总明细 源文件后台下'!M:M,'总明细 源文件后台下'!E:E,E615,'总明细 源文件后台下'!C:C,"Order")</f>
        <v>0</v>
      </c>
      <c r="K615">
        <f>SUMIFS('总明细 源文件后台下'!N:N,'总明细 源文件后台下'!E:E,E615,'总明细 源文件后台下'!C:C,"Order")</f>
        <v>0</v>
      </c>
      <c r="L615">
        <f>SUMIFS('总明细 源文件后台下'!O:O,'总明细 源文件后台下'!E:E,E615,'总明细 源文件后台下'!C:C,"Order")</f>
        <v>0</v>
      </c>
      <c r="M615">
        <f>SUMIFS('总明细 源文件后台下'!P:P,'总明细 源文件后台下'!E:E,E615,'总明细 源文件后台下'!C:C,"Order")</f>
        <v>0</v>
      </c>
      <c r="N615">
        <f>SUMIFS('总明细 源文件后台下'!Q:Q,'总明细 源文件后台下'!E:E,E615,'总明细 源文件后台下'!C:C,"Order")</f>
        <v>0</v>
      </c>
      <c r="O615">
        <f>SUMIFS('总明细 源文件后台下'!R:R,'总明细 源文件后台下'!E:E,E615,'总明细 源文件后台下'!C:C,"Order")</f>
        <v>0</v>
      </c>
      <c r="P615">
        <f>SUMIFS('总明细 源文件后台下'!S:S,'总明细 源文件后台下'!E:E,E615,'总明细 源文件后台下'!C:C,"Order")</f>
        <v>0</v>
      </c>
      <c r="Q615">
        <f>SUMIFS('总明细 源文件后台下'!T:T,'总明细 源文件后台下'!E:E,E615,'总明细 源文件后台下'!C:C,"Order")</f>
        <v>0</v>
      </c>
      <c r="R615">
        <f>SUMIFS('总明细 源文件后台下'!U:U,'总明细 源文件后台下'!E:E,E615,'总明细 源文件后台下'!C:C,"Order")</f>
        <v>0</v>
      </c>
      <c r="S615">
        <f>SUMIFS('总明细 源文件后台下'!V:V,'总明细 源文件后台下'!E:E,E615,'总明细 源文件后台下'!C:C,"Order")</f>
        <v>0</v>
      </c>
      <c r="T615">
        <f>SUMIFS('总明细 源文件后台下'!W:W,'总明细 源文件后台下'!E:E,E615,'总明细 源文件后台下'!C:C,"Order")</f>
        <v>0</v>
      </c>
      <c r="U615">
        <f>SUMIFS('总明细 源文件后台下'!G:G,'总明细 源文件后台下'!E:E,E615,'总明细 源文件后台下'!C:C,"Refund")</f>
        <v>0</v>
      </c>
      <c r="V615">
        <f>SUMIFS('总明细 源文件后台下'!M:M,'总明细 源文件后台下'!E:E,E615,'总明细 源文件后台下'!C:C,"Refund")</f>
        <v>0</v>
      </c>
      <c r="W615">
        <f>SUMIFS('总明细 源文件后台下'!N:N,'总明细 源文件后台下'!E:E,E615,'总明细 源文件后台下'!C:C,"Refund")</f>
        <v>0</v>
      </c>
      <c r="X615">
        <f>SUMIFS('总明细 源文件后台下'!O:O,'总明细 源文件后台下'!E:E,E615,'总明细 源文件后台下'!C:C,"Refund")</f>
        <v>0</v>
      </c>
      <c r="Y615">
        <f>SUMIFS('总明细 源文件后台下'!P:P,'总明细 源文件后台下'!E:E,E615,'总明细 源文件后台下'!C:C,"Refund")</f>
        <v>0</v>
      </c>
      <c r="Z615">
        <f>SUMIFS('总明细 源文件后台下'!Q:Q,'总明细 源文件后台下'!E:E,E615,'总明细 源文件后台下'!C:C,"Refund")</f>
        <v>0</v>
      </c>
      <c r="AA615">
        <f>SUMIFS('总明细 源文件后台下'!R:R,'总明细 源文件后台下'!E:E,E615,'总明细 源文件后台下'!C:C,"Refund")</f>
        <v>0</v>
      </c>
      <c r="AB615">
        <f>SUMIFS('总明细 源文件后台下'!S:S,'总明细 源文件后台下'!E:E,E615,'总明细 源文件后台下'!C:C,"Refund")</f>
        <v>0</v>
      </c>
      <c r="AC615">
        <f>SUMIFS('总明细 源文件后台下'!T:T,'总明细 源文件后台下'!E:E,E615,'总明细 源文件后台下'!C:C,"Refund")</f>
        <v>0</v>
      </c>
      <c r="AD615">
        <f>SUMIFS('总明细 源文件后台下'!U:U,'总明细 源文件后台下'!E:E,E615,'总明细 源文件后台下'!C:C,"Refund")</f>
        <v>0</v>
      </c>
      <c r="AE615">
        <f>SUMIFS('总明细 源文件后台下'!V:V,'总明细 源文件后台下'!E:E,E615,'总明细 源文件后台下'!C:C,"Refund")</f>
        <v>0</v>
      </c>
      <c r="AF615">
        <f>SUMIFS('总明细 源文件后台下'!W:W,'总明细 源文件后台下'!E:E,E615,'总明细 源文件后台下'!C:C,"Refund")</f>
        <v>0</v>
      </c>
      <c r="AK615">
        <f>(SUMIF('广告费 源文件后台下'!G:G,E615,'广告费 源文件后台下'!M:M))*-1</f>
        <v>-8.6199999999999992</v>
      </c>
      <c r="AL615">
        <f>SUMIFS('总明细 源文件后台下'!W:W,'总明细 源文件后台下'!E:E,E615,'总明细 源文件后台下'!C:C,"Adjustment",'总明细 源文件后台下'!F:F,"FBA Inventory Reimbursement - Customer Return")</f>
        <v>0</v>
      </c>
      <c r="AM615">
        <f>SUMIFS('总明细 源文件后台下'!W:W,'总明细 源文件后台下'!E:E,E615,'总明细 源文件后台下'!C:C,"Adjustment",'总明细 源文件后台下'!F:F,"FBA Inventory Reimbursement - Damaged:Warehouse")</f>
        <v>0</v>
      </c>
      <c r="AN615">
        <f>SUMIFS('总明细 源文件后台下'!W:W,'总明细 源文件后台下'!E:E,E615,'总明细 源文件后台下'!C:C,"Adjustment",'总明细 源文件后台下'!F:F,"FBA Inventory Reimbursement - Customer Service Issue")</f>
        <v>0</v>
      </c>
      <c r="AO615">
        <f>SUMIFS('总明细 源文件后台下'!W:W,'总明细 源文件后台下'!E:E,E615,'总明细 源文件后台下'!C:C,"Adjustment",'总明细 源文件后台下'!F:F,"FBA Inventory Reimbursement - Fee Correction")</f>
        <v>0</v>
      </c>
      <c r="AP615">
        <f>SUMIFS('总明细 源文件后台下'!W:W,'总明细 源文件后台下'!E:E,E615,'总明细 源文件后台下'!C:C,"Adjustment",'总明细 源文件后台下'!F:F,"FBA Inventory Reimbursement - General Adjustment")</f>
        <v>0</v>
      </c>
      <c r="AQ615">
        <f>SUMIFS('总明细 源文件后台下'!W:W,'总明细 源文件后台下'!E:E,E615,'总明细 源文件后台下'!C:C,"Adjustment",'总明细 源文件后台下'!F:F,"FBA Inventory Reimbursement - Lost:Inbound")</f>
        <v>0</v>
      </c>
      <c r="AR615">
        <f>SUMIFS('总明细 源文件后台下'!W:W,'总明细 源文件后台下'!E:E,E615,'总明细 源文件后台下'!C:C,"Adjustment",'总明细 源文件后台下'!F:F,"FBA Inventory Reimbursement - Lost:Warehouse")</f>
        <v>0</v>
      </c>
      <c r="AS615">
        <f>SUMIFS('总明细 源文件后台下'!W:W,'总明细 源文件后台下'!E:E,E615,'总明细 源文件后台下'!C:C,"Adjustment",'总明细 源文件后台下'!F:F,"Non-subscription Fee Adjustment")</f>
        <v>0</v>
      </c>
      <c r="AT615">
        <f>SUMIFS('总明细 源文件后台下'!W:W,'总明细 源文件后台下'!E:E,E615,'总明细 源文件后台下'!C:C,"Adjustment",'总明细 源文件后台下'!F:F,"FBA Inventory Placement Service Fee")</f>
        <v>0</v>
      </c>
      <c r="AV615">
        <f>SUMIF('FBA Customer Return Per Unit Fe'!B:B,E615,'FBA Customer Return Per Unit Fe'!C:C)</f>
        <v>0</v>
      </c>
      <c r="AX615">
        <f>(SUMIF('仓储费 源文件后台下'!C:C,E615,'仓储费 源文件后台下'!V:V))*-1</f>
        <v>-0.44059999999999999</v>
      </c>
      <c r="AZ615">
        <f>SUMIF('Disposal Fee销毁费用-160.95'!B:B,E615,'Disposal Fee销毁费用-160.95'!D:D)*-1</f>
        <v>0</v>
      </c>
      <c r="BC615">
        <f>IFERROR(VLOOKUP(F615,'优惠券-86.4'!F:I,4,0),0)</f>
        <v>0</v>
      </c>
      <c r="BD615">
        <f>IFERROR(VLOOKUP(F615,'早评-120'!E:H,4,0),0)</f>
        <v>0</v>
      </c>
      <c r="BF615">
        <f t="shared" si="72"/>
        <v>-9.0605999999999991</v>
      </c>
      <c r="BG615">
        <f t="shared" si="73"/>
        <v>0</v>
      </c>
      <c r="BH615">
        <f t="shared" si="74"/>
        <v>-58.893899999999995</v>
      </c>
      <c r="BQ615" s="45">
        <f t="shared" si="75"/>
        <v>-58.893899999999995</v>
      </c>
      <c r="BR615">
        <f>SUMIFS('9月销毁明细'!D:D,'9月销毁明细'!A:A,E615,'9月销毁明细'!H:H,"Sellable")</f>
        <v>0</v>
      </c>
      <c r="BS615">
        <f>SUMIFS('9月销毁明细'!G:G,'9月销毁明细'!A:A,E615,'9月销毁明细'!H:H,"Sellable")</f>
        <v>0</v>
      </c>
      <c r="BT615">
        <f>SUMIFS('9月销毁明细'!D:D,'9月销毁明细'!A:A,E615,'9月销毁明细'!H:H,"Unsellable")</f>
        <v>0</v>
      </c>
      <c r="BU615">
        <f>SUMIFS('9月销毁明细'!G:G,'9月销毁明细'!A:A,E615,'9月销毁明细'!H:H,"Unsellable")</f>
        <v>0</v>
      </c>
      <c r="BW615">
        <f>IFERROR(I615*VLOOKUP(F615,'9.3成本表'!C:L,10,0),0)</f>
        <v>0</v>
      </c>
      <c r="BX615">
        <f t="shared" si="76"/>
        <v>0</v>
      </c>
      <c r="CC615" s="45">
        <f t="shared" si="77"/>
        <v>-58.893899999999995</v>
      </c>
      <c r="CD615" s="45">
        <f t="shared" si="78"/>
        <v>0</v>
      </c>
      <c r="CE615" s="45">
        <f t="shared" si="79"/>
        <v>0</v>
      </c>
    </row>
    <row r="616" spans="4:83" x14ac:dyDescent="0.25">
      <c r="D616" s="20" t="s">
        <v>1341</v>
      </c>
      <c r="E616" s="20" t="s">
        <v>1342</v>
      </c>
      <c r="F616" s="20">
        <v>4889</v>
      </c>
      <c r="G616">
        <v>610</v>
      </c>
      <c r="H616" s="20"/>
      <c r="I616">
        <f>SUMIFS('总明细 源文件后台下'!G:G,'总明细 源文件后台下'!E:E,E616,'总明细 源文件后台下'!C:C,"Order")</f>
        <v>1</v>
      </c>
      <c r="J616">
        <f>SUMIFS('总明细 源文件后台下'!M:M,'总明细 源文件后台下'!E:E,E616,'总明细 源文件后台下'!C:C,"Order")</f>
        <v>17.09</v>
      </c>
      <c r="K616">
        <f>SUMIFS('总明细 源文件后台下'!N:N,'总明细 源文件后台下'!E:E,E616,'总明细 源文件后台下'!C:C,"Order")</f>
        <v>0</v>
      </c>
      <c r="L616">
        <f>SUMIFS('总明细 源文件后台下'!O:O,'总明细 源文件后台下'!E:E,E616,'总明细 源文件后台下'!C:C,"Order")</f>
        <v>0</v>
      </c>
      <c r="M616">
        <f>SUMIFS('总明细 源文件后台下'!P:P,'总明细 源文件后台下'!E:E,E616,'总明细 源文件后台下'!C:C,"Order")</f>
        <v>0</v>
      </c>
      <c r="N616">
        <f>SUMIFS('总明细 源文件后台下'!Q:Q,'总明细 源文件后台下'!E:E,E616,'总明细 源文件后台下'!C:C,"Order")</f>
        <v>0</v>
      </c>
      <c r="O616">
        <f>SUMIFS('总明细 源文件后台下'!R:R,'总明细 源文件后台下'!E:E,E616,'总明细 源文件后台下'!C:C,"Order")</f>
        <v>0</v>
      </c>
      <c r="P616">
        <f>SUMIFS('总明细 源文件后台下'!S:S,'总明细 源文件后台下'!E:E,E616,'总明细 源文件后台下'!C:C,"Order")</f>
        <v>-2.91</v>
      </c>
      <c r="Q616">
        <f>SUMIFS('总明细 源文件后台下'!T:T,'总明细 源文件后台下'!E:E,E616,'总明细 源文件后台下'!C:C,"Order")</f>
        <v>-2.81</v>
      </c>
      <c r="R616">
        <f>SUMIFS('总明细 源文件后台下'!U:U,'总明细 源文件后台下'!E:E,E616,'总明细 源文件后台下'!C:C,"Order")</f>
        <v>0</v>
      </c>
      <c r="S616">
        <f>SUMIFS('总明细 源文件后台下'!V:V,'总明细 源文件后台下'!E:E,E616,'总明细 源文件后台下'!C:C,"Order")</f>
        <v>0</v>
      </c>
      <c r="T616">
        <f>SUMIFS('总明细 源文件后台下'!W:W,'总明细 源文件后台下'!E:E,E616,'总明细 源文件后台下'!C:C,"Order")</f>
        <v>11.37</v>
      </c>
      <c r="U616">
        <f>SUMIFS('总明细 源文件后台下'!G:G,'总明细 源文件后台下'!E:E,E616,'总明细 源文件后台下'!C:C,"Refund")</f>
        <v>0</v>
      </c>
      <c r="V616">
        <f>SUMIFS('总明细 源文件后台下'!M:M,'总明细 源文件后台下'!E:E,E616,'总明细 源文件后台下'!C:C,"Refund")</f>
        <v>0</v>
      </c>
      <c r="W616">
        <f>SUMIFS('总明细 源文件后台下'!N:N,'总明细 源文件后台下'!E:E,E616,'总明细 源文件后台下'!C:C,"Refund")</f>
        <v>0</v>
      </c>
      <c r="X616">
        <f>SUMIFS('总明细 源文件后台下'!O:O,'总明细 源文件后台下'!E:E,E616,'总明细 源文件后台下'!C:C,"Refund")</f>
        <v>0</v>
      </c>
      <c r="Y616">
        <f>SUMIFS('总明细 源文件后台下'!P:P,'总明细 源文件后台下'!E:E,E616,'总明细 源文件后台下'!C:C,"Refund")</f>
        <v>0</v>
      </c>
      <c r="Z616">
        <f>SUMIFS('总明细 源文件后台下'!Q:Q,'总明细 源文件后台下'!E:E,E616,'总明细 源文件后台下'!C:C,"Refund")</f>
        <v>0</v>
      </c>
      <c r="AA616">
        <f>SUMIFS('总明细 源文件后台下'!R:R,'总明细 源文件后台下'!E:E,E616,'总明细 源文件后台下'!C:C,"Refund")</f>
        <v>0</v>
      </c>
      <c r="AB616">
        <f>SUMIFS('总明细 源文件后台下'!S:S,'总明细 源文件后台下'!E:E,E616,'总明细 源文件后台下'!C:C,"Refund")</f>
        <v>0</v>
      </c>
      <c r="AC616">
        <f>SUMIFS('总明细 源文件后台下'!T:T,'总明细 源文件后台下'!E:E,E616,'总明细 源文件后台下'!C:C,"Refund")</f>
        <v>0</v>
      </c>
      <c r="AD616">
        <f>SUMIFS('总明细 源文件后台下'!U:U,'总明细 源文件后台下'!E:E,E616,'总明细 源文件后台下'!C:C,"Refund")</f>
        <v>0</v>
      </c>
      <c r="AE616">
        <f>SUMIFS('总明细 源文件后台下'!V:V,'总明细 源文件后台下'!E:E,E616,'总明细 源文件后台下'!C:C,"Refund")</f>
        <v>0</v>
      </c>
      <c r="AF616">
        <f>SUMIFS('总明细 源文件后台下'!W:W,'总明细 源文件后台下'!E:E,E616,'总明细 源文件后台下'!C:C,"Refund")</f>
        <v>0</v>
      </c>
      <c r="AK616">
        <f>(SUMIF('广告费 源文件后台下'!G:G,E616,'广告费 源文件后台下'!M:M))*-1</f>
        <v>-4</v>
      </c>
      <c r="AL616">
        <f>SUMIFS('总明细 源文件后台下'!W:W,'总明细 源文件后台下'!E:E,E616,'总明细 源文件后台下'!C:C,"Adjustment",'总明细 源文件后台下'!F:F,"FBA Inventory Reimbursement - Customer Return")</f>
        <v>0</v>
      </c>
      <c r="AM616">
        <f>SUMIFS('总明细 源文件后台下'!W:W,'总明细 源文件后台下'!E:E,E616,'总明细 源文件后台下'!C:C,"Adjustment",'总明细 源文件后台下'!F:F,"FBA Inventory Reimbursement - Damaged:Warehouse")</f>
        <v>0</v>
      </c>
      <c r="AN616">
        <f>SUMIFS('总明细 源文件后台下'!W:W,'总明细 源文件后台下'!E:E,E616,'总明细 源文件后台下'!C:C,"Adjustment",'总明细 源文件后台下'!F:F,"FBA Inventory Reimbursement - Customer Service Issue")</f>
        <v>0</v>
      </c>
      <c r="AO616">
        <f>SUMIFS('总明细 源文件后台下'!W:W,'总明细 源文件后台下'!E:E,E616,'总明细 源文件后台下'!C:C,"Adjustment",'总明细 源文件后台下'!F:F,"FBA Inventory Reimbursement - Fee Correction")</f>
        <v>0</v>
      </c>
      <c r="AP616">
        <f>SUMIFS('总明细 源文件后台下'!W:W,'总明细 源文件后台下'!E:E,E616,'总明细 源文件后台下'!C:C,"Adjustment",'总明细 源文件后台下'!F:F,"FBA Inventory Reimbursement - General Adjustment")</f>
        <v>0</v>
      </c>
      <c r="AQ616">
        <f>SUMIFS('总明细 源文件后台下'!W:W,'总明细 源文件后台下'!E:E,E616,'总明细 源文件后台下'!C:C,"Adjustment",'总明细 源文件后台下'!F:F,"FBA Inventory Reimbursement - Lost:Inbound")</f>
        <v>0</v>
      </c>
      <c r="AR616">
        <f>SUMIFS('总明细 源文件后台下'!W:W,'总明细 源文件后台下'!E:E,E616,'总明细 源文件后台下'!C:C,"Adjustment",'总明细 源文件后台下'!F:F,"FBA Inventory Reimbursement - Lost:Warehouse")</f>
        <v>0</v>
      </c>
      <c r="AS616">
        <f>SUMIFS('总明细 源文件后台下'!W:W,'总明细 源文件后台下'!E:E,E616,'总明细 源文件后台下'!C:C,"Adjustment",'总明细 源文件后台下'!F:F,"Non-subscription Fee Adjustment")</f>
        <v>0</v>
      </c>
      <c r="AT616">
        <f>SUMIFS('总明细 源文件后台下'!W:W,'总明细 源文件后台下'!E:E,E616,'总明细 源文件后台下'!C:C,"Adjustment",'总明细 源文件后台下'!F:F,"FBA Inventory Placement Service Fee")</f>
        <v>0</v>
      </c>
      <c r="AV616">
        <f>SUMIF('FBA Customer Return Per Unit Fe'!B:B,E616,'FBA Customer Return Per Unit Fe'!C:C)</f>
        <v>0</v>
      </c>
      <c r="AX616">
        <f>(SUMIF('仓储费 源文件后台下'!C:C,E616,'仓储费 源文件后台下'!V:V))*-1</f>
        <v>-0.41120000000000001</v>
      </c>
      <c r="AZ616">
        <f>SUMIF('Disposal Fee销毁费用-160.95'!B:B,E616,'Disposal Fee销毁费用-160.95'!D:D)*-1</f>
        <v>0</v>
      </c>
      <c r="BC616">
        <f>IFERROR(VLOOKUP(F616,'优惠券-86.4'!F:I,4,0),0)</f>
        <v>0</v>
      </c>
      <c r="BD616">
        <f>IFERROR(VLOOKUP(F616,'早评-120'!E:H,4,0),0)</f>
        <v>0</v>
      </c>
      <c r="BF616">
        <f t="shared" si="72"/>
        <v>6.9587999999999992</v>
      </c>
      <c r="BG616">
        <f t="shared" si="73"/>
        <v>0.40718548858981857</v>
      </c>
      <c r="BH616">
        <f t="shared" si="74"/>
        <v>45.232199999999992</v>
      </c>
      <c r="BQ616" s="45">
        <f t="shared" si="75"/>
        <v>45.232199999999992</v>
      </c>
      <c r="BR616">
        <f>SUMIFS('9月销毁明细'!D:D,'9月销毁明细'!A:A,E616,'9月销毁明细'!H:H,"Sellable")</f>
        <v>0</v>
      </c>
      <c r="BS616">
        <f>SUMIFS('9月销毁明细'!G:G,'9月销毁明细'!A:A,E616,'9月销毁明细'!H:H,"Sellable")</f>
        <v>0</v>
      </c>
      <c r="BT616">
        <f>SUMIFS('9月销毁明细'!D:D,'9月销毁明细'!A:A,E616,'9月销毁明细'!H:H,"Unsellable")</f>
        <v>0</v>
      </c>
      <c r="BU616">
        <f>SUMIFS('9月销毁明细'!G:G,'9月销毁明细'!A:A,E616,'9月销毁明细'!H:H,"Unsellable")</f>
        <v>0</v>
      </c>
      <c r="BW616">
        <f>IFERROR(I616*VLOOKUP(F616,'9.3成本表'!C:L,10,0),0)</f>
        <v>23.4</v>
      </c>
      <c r="BX616">
        <f t="shared" si="76"/>
        <v>13.26</v>
      </c>
      <c r="CC616" s="45">
        <f t="shared" si="77"/>
        <v>8.5721999999999934</v>
      </c>
      <c r="CD616" s="45">
        <f t="shared" si="78"/>
        <v>7.7167934464599131E-2</v>
      </c>
      <c r="CE616" s="45">
        <f t="shared" si="79"/>
        <v>0.23382978723404241</v>
      </c>
    </row>
    <row r="617" spans="4:83" x14ac:dyDescent="0.25">
      <c r="D617" s="20" t="s">
        <v>1343</v>
      </c>
      <c r="E617" s="20" t="s">
        <v>1344</v>
      </c>
      <c r="F617" s="20">
        <v>4889</v>
      </c>
      <c r="G617">
        <v>611</v>
      </c>
      <c r="H617" s="20"/>
      <c r="I617">
        <f>SUMIFS('总明细 源文件后台下'!G:G,'总明细 源文件后台下'!E:E,E617,'总明细 源文件后台下'!C:C,"Order")</f>
        <v>0</v>
      </c>
      <c r="J617">
        <f>SUMIFS('总明细 源文件后台下'!M:M,'总明细 源文件后台下'!E:E,E617,'总明细 源文件后台下'!C:C,"Order")</f>
        <v>0</v>
      </c>
      <c r="K617">
        <f>SUMIFS('总明细 源文件后台下'!N:N,'总明细 源文件后台下'!E:E,E617,'总明细 源文件后台下'!C:C,"Order")</f>
        <v>0</v>
      </c>
      <c r="L617">
        <f>SUMIFS('总明细 源文件后台下'!O:O,'总明细 源文件后台下'!E:E,E617,'总明细 源文件后台下'!C:C,"Order")</f>
        <v>0</v>
      </c>
      <c r="M617">
        <f>SUMIFS('总明细 源文件后台下'!P:P,'总明细 源文件后台下'!E:E,E617,'总明细 源文件后台下'!C:C,"Order")</f>
        <v>0</v>
      </c>
      <c r="N617">
        <f>SUMIFS('总明细 源文件后台下'!Q:Q,'总明细 源文件后台下'!E:E,E617,'总明细 源文件后台下'!C:C,"Order")</f>
        <v>0</v>
      </c>
      <c r="O617">
        <f>SUMIFS('总明细 源文件后台下'!R:R,'总明细 源文件后台下'!E:E,E617,'总明细 源文件后台下'!C:C,"Order")</f>
        <v>0</v>
      </c>
      <c r="P617">
        <f>SUMIFS('总明细 源文件后台下'!S:S,'总明细 源文件后台下'!E:E,E617,'总明细 源文件后台下'!C:C,"Order")</f>
        <v>0</v>
      </c>
      <c r="Q617">
        <f>SUMIFS('总明细 源文件后台下'!T:T,'总明细 源文件后台下'!E:E,E617,'总明细 源文件后台下'!C:C,"Order")</f>
        <v>0</v>
      </c>
      <c r="R617">
        <f>SUMIFS('总明细 源文件后台下'!U:U,'总明细 源文件后台下'!E:E,E617,'总明细 源文件后台下'!C:C,"Order")</f>
        <v>0</v>
      </c>
      <c r="S617">
        <f>SUMIFS('总明细 源文件后台下'!V:V,'总明细 源文件后台下'!E:E,E617,'总明细 源文件后台下'!C:C,"Order")</f>
        <v>0</v>
      </c>
      <c r="T617">
        <f>SUMIFS('总明细 源文件后台下'!W:W,'总明细 源文件后台下'!E:E,E617,'总明细 源文件后台下'!C:C,"Order")</f>
        <v>0</v>
      </c>
      <c r="U617">
        <f>SUMIFS('总明细 源文件后台下'!G:G,'总明细 源文件后台下'!E:E,E617,'总明细 源文件后台下'!C:C,"Refund")</f>
        <v>0</v>
      </c>
      <c r="V617">
        <f>SUMIFS('总明细 源文件后台下'!M:M,'总明细 源文件后台下'!E:E,E617,'总明细 源文件后台下'!C:C,"Refund")</f>
        <v>0</v>
      </c>
      <c r="W617">
        <f>SUMIFS('总明细 源文件后台下'!N:N,'总明细 源文件后台下'!E:E,E617,'总明细 源文件后台下'!C:C,"Refund")</f>
        <v>0</v>
      </c>
      <c r="X617">
        <f>SUMIFS('总明细 源文件后台下'!O:O,'总明细 源文件后台下'!E:E,E617,'总明细 源文件后台下'!C:C,"Refund")</f>
        <v>0</v>
      </c>
      <c r="Y617">
        <f>SUMIFS('总明细 源文件后台下'!P:P,'总明细 源文件后台下'!E:E,E617,'总明细 源文件后台下'!C:C,"Refund")</f>
        <v>0</v>
      </c>
      <c r="Z617">
        <f>SUMIFS('总明细 源文件后台下'!Q:Q,'总明细 源文件后台下'!E:E,E617,'总明细 源文件后台下'!C:C,"Refund")</f>
        <v>0</v>
      </c>
      <c r="AA617">
        <f>SUMIFS('总明细 源文件后台下'!R:R,'总明细 源文件后台下'!E:E,E617,'总明细 源文件后台下'!C:C,"Refund")</f>
        <v>0</v>
      </c>
      <c r="AB617">
        <f>SUMIFS('总明细 源文件后台下'!S:S,'总明细 源文件后台下'!E:E,E617,'总明细 源文件后台下'!C:C,"Refund")</f>
        <v>0</v>
      </c>
      <c r="AC617">
        <f>SUMIFS('总明细 源文件后台下'!T:T,'总明细 源文件后台下'!E:E,E617,'总明细 源文件后台下'!C:C,"Refund")</f>
        <v>0</v>
      </c>
      <c r="AD617">
        <f>SUMIFS('总明细 源文件后台下'!U:U,'总明细 源文件后台下'!E:E,E617,'总明细 源文件后台下'!C:C,"Refund")</f>
        <v>0</v>
      </c>
      <c r="AE617">
        <f>SUMIFS('总明细 源文件后台下'!V:V,'总明细 源文件后台下'!E:E,E617,'总明细 源文件后台下'!C:C,"Refund")</f>
        <v>0</v>
      </c>
      <c r="AF617">
        <f>SUMIFS('总明细 源文件后台下'!W:W,'总明细 源文件后台下'!E:E,E617,'总明细 源文件后台下'!C:C,"Refund")</f>
        <v>0</v>
      </c>
      <c r="AK617">
        <f>(SUMIF('广告费 源文件后台下'!G:G,E617,'广告费 源文件后台下'!M:M))*-1</f>
        <v>-1.0900000000000001</v>
      </c>
      <c r="AL617">
        <f>SUMIFS('总明细 源文件后台下'!W:W,'总明细 源文件后台下'!E:E,E617,'总明细 源文件后台下'!C:C,"Adjustment",'总明细 源文件后台下'!F:F,"FBA Inventory Reimbursement - Customer Return")</f>
        <v>0</v>
      </c>
      <c r="AM617">
        <f>SUMIFS('总明细 源文件后台下'!W:W,'总明细 源文件后台下'!E:E,E617,'总明细 源文件后台下'!C:C,"Adjustment",'总明细 源文件后台下'!F:F,"FBA Inventory Reimbursement - Damaged:Warehouse")</f>
        <v>0</v>
      </c>
      <c r="AN617">
        <f>SUMIFS('总明细 源文件后台下'!W:W,'总明细 源文件后台下'!E:E,E617,'总明细 源文件后台下'!C:C,"Adjustment",'总明细 源文件后台下'!F:F,"FBA Inventory Reimbursement - Customer Service Issue")</f>
        <v>0</v>
      </c>
      <c r="AO617">
        <f>SUMIFS('总明细 源文件后台下'!W:W,'总明细 源文件后台下'!E:E,E617,'总明细 源文件后台下'!C:C,"Adjustment",'总明细 源文件后台下'!F:F,"FBA Inventory Reimbursement - Fee Correction")</f>
        <v>0</v>
      </c>
      <c r="AP617">
        <f>SUMIFS('总明细 源文件后台下'!W:W,'总明细 源文件后台下'!E:E,E617,'总明细 源文件后台下'!C:C,"Adjustment",'总明细 源文件后台下'!F:F,"FBA Inventory Reimbursement - General Adjustment")</f>
        <v>0</v>
      </c>
      <c r="AQ617">
        <f>SUMIFS('总明细 源文件后台下'!W:W,'总明细 源文件后台下'!E:E,E617,'总明细 源文件后台下'!C:C,"Adjustment",'总明细 源文件后台下'!F:F,"FBA Inventory Reimbursement - Lost:Inbound")</f>
        <v>0</v>
      </c>
      <c r="AR617">
        <f>SUMIFS('总明细 源文件后台下'!W:W,'总明细 源文件后台下'!E:E,E617,'总明细 源文件后台下'!C:C,"Adjustment",'总明细 源文件后台下'!F:F,"FBA Inventory Reimbursement - Lost:Warehouse")</f>
        <v>0</v>
      </c>
      <c r="AS617">
        <f>SUMIFS('总明细 源文件后台下'!W:W,'总明细 源文件后台下'!E:E,E617,'总明细 源文件后台下'!C:C,"Adjustment",'总明细 源文件后台下'!F:F,"Non-subscription Fee Adjustment")</f>
        <v>0</v>
      </c>
      <c r="AT617">
        <f>SUMIFS('总明细 源文件后台下'!W:W,'总明细 源文件后台下'!E:E,E617,'总明细 源文件后台下'!C:C,"Adjustment",'总明细 源文件后台下'!F:F,"FBA Inventory Placement Service Fee")</f>
        <v>0</v>
      </c>
      <c r="AV617">
        <f>SUMIF('FBA Customer Return Per Unit Fe'!B:B,E617,'FBA Customer Return Per Unit Fe'!C:C)</f>
        <v>0</v>
      </c>
      <c r="AX617">
        <f>(SUMIF('仓储费 源文件后台下'!C:C,E617,'仓储费 源文件后台下'!V:V))*-1</f>
        <v>-0.38190000000000002</v>
      </c>
      <c r="AZ617">
        <f>SUMIF('Disposal Fee销毁费用-160.95'!B:B,E617,'Disposal Fee销毁费用-160.95'!D:D)*-1</f>
        <v>0</v>
      </c>
      <c r="BC617">
        <f>IFERROR(VLOOKUP(F617,'优惠券-86.4'!F:I,4,0),0)</f>
        <v>0</v>
      </c>
      <c r="BD617">
        <f>IFERROR(VLOOKUP(F617,'早评-120'!E:H,4,0),0)</f>
        <v>0</v>
      </c>
      <c r="BF617">
        <f t="shared" si="72"/>
        <v>-1.4719000000000002</v>
      </c>
      <c r="BG617">
        <f t="shared" si="73"/>
        <v>0</v>
      </c>
      <c r="BH617">
        <f t="shared" si="74"/>
        <v>-9.5673500000000011</v>
      </c>
      <c r="BQ617" s="45">
        <f t="shared" si="75"/>
        <v>-9.5673500000000011</v>
      </c>
      <c r="BR617">
        <f>SUMIFS('9月销毁明细'!D:D,'9月销毁明细'!A:A,E617,'9月销毁明细'!H:H,"Sellable")</f>
        <v>0</v>
      </c>
      <c r="BS617">
        <f>SUMIFS('9月销毁明细'!G:G,'9月销毁明细'!A:A,E617,'9月销毁明细'!H:H,"Sellable")</f>
        <v>0</v>
      </c>
      <c r="BT617">
        <f>SUMIFS('9月销毁明细'!D:D,'9月销毁明细'!A:A,E617,'9月销毁明细'!H:H,"Unsellable")</f>
        <v>0</v>
      </c>
      <c r="BU617">
        <f>SUMIFS('9月销毁明细'!G:G,'9月销毁明细'!A:A,E617,'9月销毁明细'!H:H,"Unsellable")</f>
        <v>0</v>
      </c>
      <c r="BW617">
        <f>IFERROR(I617*VLOOKUP(F617,'9.3成本表'!C:L,10,0),0)</f>
        <v>0</v>
      </c>
      <c r="BX617">
        <f t="shared" si="76"/>
        <v>0</v>
      </c>
      <c r="CC617" s="45">
        <f t="shared" si="77"/>
        <v>-9.5673500000000011</v>
      </c>
      <c r="CD617" s="45">
        <f t="shared" si="78"/>
        <v>0</v>
      </c>
      <c r="CE617" s="45">
        <f t="shared" si="79"/>
        <v>0</v>
      </c>
    </row>
    <row r="618" spans="4:83" x14ac:dyDescent="0.25">
      <c r="D618" s="20" t="s">
        <v>1345</v>
      </c>
      <c r="E618" s="20" t="s">
        <v>1346</v>
      </c>
      <c r="F618" s="20">
        <v>4889</v>
      </c>
      <c r="G618">
        <v>612</v>
      </c>
      <c r="H618" s="20"/>
      <c r="I618">
        <f>SUMIFS('总明细 源文件后台下'!G:G,'总明细 源文件后台下'!E:E,E618,'总明细 源文件后台下'!C:C,"Order")</f>
        <v>0</v>
      </c>
      <c r="J618">
        <f>SUMIFS('总明细 源文件后台下'!M:M,'总明细 源文件后台下'!E:E,E618,'总明细 源文件后台下'!C:C,"Order")</f>
        <v>0</v>
      </c>
      <c r="K618">
        <f>SUMIFS('总明细 源文件后台下'!N:N,'总明细 源文件后台下'!E:E,E618,'总明细 源文件后台下'!C:C,"Order")</f>
        <v>0</v>
      </c>
      <c r="L618">
        <f>SUMIFS('总明细 源文件后台下'!O:O,'总明细 源文件后台下'!E:E,E618,'总明细 源文件后台下'!C:C,"Order")</f>
        <v>0</v>
      </c>
      <c r="M618">
        <f>SUMIFS('总明细 源文件后台下'!P:P,'总明细 源文件后台下'!E:E,E618,'总明细 源文件后台下'!C:C,"Order")</f>
        <v>0</v>
      </c>
      <c r="N618">
        <f>SUMIFS('总明细 源文件后台下'!Q:Q,'总明细 源文件后台下'!E:E,E618,'总明细 源文件后台下'!C:C,"Order")</f>
        <v>0</v>
      </c>
      <c r="O618">
        <f>SUMIFS('总明细 源文件后台下'!R:R,'总明细 源文件后台下'!E:E,E618,'总明细 源文件后台下'!C:C,"Order")</f>
        <v>0</v>
      </c>
      <c r="P618">
        <f>SUMIFS('总明细 源文件后台下'!S:S,'总明细 源文件后台下'!E:E,E618,'总明细 源文件后台下'!C:C,"Order")</f>
        <v>0</v>
      </c>
      <c r="Q618">
        <f>SUMIFS('总明细 源文件后台下'!T:T,'总明细 源文件后台下'!E:E,E618,'总明细 源文件后台下'!C:C,"Order")</f>
        <v>0</v>
      </c>
      <c r="R618">
        <f>SUMIFS('总明细 源文件后台下'!U:U,'总明细 源文件后台下'!E:E,E618,'总明细 源文件后台下'!C:C,"Order")</f>
        <v>0</v>
      </c>
      <c r="S618">
        <f>SUMIFS('总明细 源文件后台下'!V:V,'总明细 源文件后台下'!E:E,E618,'总明细 源文件后台下'!C:C,"Order")</f>
        <v>0</v>
      </c>
      <c r="T618">
        <f>SUMIFS('总明细 源文件后台下'!W:W,'总明细 源文件后台下'!E:E,E618,'总明细 源文件后台下'!C:C,"Order")</f>
        <v>0</v>
      </c>
      <c r="U618">
        <f>SUMIFS('总明细 源文件后台下'!G:G,'总明细 源文件后台下'!E:E,E618,'总明细 源文件后台下'!C:C,"Refund")</f>
        <v>0</v>
      </c>
      <c r="V618">
        <f>SUMIFS('总明细 源文件后台下'!M:M,'总明细 源文件后台下'!E:E,E618,'总明细 源文件后台下'!C:C,"Refund")</f>
        <v>0</v>
      </c>
      <c r="W618">
        <f>SUMIFS('总明细 源文件后台下'!N:N,'总明细 源文件后台下'!E:E,E618,'总明细 源文件后台下'!C:C,"Refund")</f>
        <v>0</v>
      </c>
      <c r="X618">
        <f>SUMIFS('总明细 源文件后台下'!O:O,'总明细 源文件后台下'!E:E,E618,'总明细 源文件后台下'!C:C,"Refund")</f>
        <v>0</v>
      </c>
      <c r="Y618">
        <f>SUMIFS('总明细 源文件后台下'!P:P,'总明细 源文件后台下'!E:E,E618,'总明细 源文件后台下'!C:C,"Refund")</f>
        <v>0</v>
      </c>
      <c r="Z618">
        <f>SUMIFS('总明细 源文件后台下'!Q:Q,'总明细 源文件后台下'!E:E,E618,'总明细 源文件后台下'!C:C,"Refund")</f>
        <v>0</v>
      </c>
      <c r="AA618">
        <f>SUMIFS('总明细 源文件后台下'!R:R,'总明细 源文件后台下'!E:E,E618,'总明细 源文件后台下'!C:C,"Refund")</f>
        <v>0</v>
      </c>
      <c r="AB618">
        <f>SUMIFS('总明细 源文件后台下'!S:S,'总明细 源文件后台下'!E:E,E618,'总明细 源文件后台下'!C:C,"Refund")</f>
        <v>0</v>
      </c>
      <c r="AC618">
        <f>SUMIFS('总明细 源文件后台下'!T:T,'总明细 源文件后台下'!E:E,E618,'总明细 源文件后台下'!C:C,"Refund")</f>
        <v>0</v>
      </c>
      <c r="AD618">
        <f>SUMIFS('总明细 源文件后台下'!U:U,'总明细 源文件后台下'!E:E,E618,'总明细 源文件后台下'!C:C,"Refund")</f>
        <v>0</v>
      </c>
      <c r="AE618">
        <f>SUMIFS('总明细 源文件后台下'!V:V,'总明细 源文件后台下'!E:E,E618,'总明细 源文件后台下'!C:C,"Refund")</f>
        <v>0</v>
      </c>
      <c r="AF618">
        <f>SUMIFS('总明细 源文件后台下'!W:W,'总明细 源文件后台下'!E:E,E618,'总明细 源文件后台下'!C:C,"Refund")</f>
        <v>0</v>
      </c>
      <c r="AK618">
        <f>(SUMIF('广告费 源文件后台下'!G:G,E618,'广告费 源文件后台下'!M:M))*-1</f>
        <v>-0.3</v>
      </c>
      <c r="AL618">
        <f>SUMIFS('总明细 源文件后台下'!W:W,'总明细 源文件后台下'!E:E,E618,'总明细 源文件后台下'!C:C,"Adjustment",'总明细 源文件后台下'!F:F,"FBA Inventory Reimbursement - Customer Return")</f>
        <v>0</v>
      </c>
      <c r="AM618">
        <f>SUMIFS('总明细 源文件后台下'!W:W,'总明细 源文件后台下'!E:E,E618,'总明细 源文件后台下'!C:C,"Adjustment",'总明细 源文件后台下'!F:F,"FBA Inventory Reimbursement - Damaged:Warehouse")</f>
        <v>0</v>
      </c>
      <c r="AN618">
        <f>SUMIFS('总明细 源文件后台下'!W:W,'总明细 源文件后台下'!E:E,E618,'总明细 源文件后台下'!C:C,"Adjustment",'总明细 源文件后台下'!F:F,"FBA Inventory Reimbursement - Customer Service Issue")</f>
        <v>0</v>
      </c>
      <c r="AO618">
        <f>SUMIFS('总明细 源文件后台下'!W:W,'总明细 源文件后台下'!E:E,E618,'总明细 源文件后台下'!C:C,"Adjustment",'总明细 源文件后台下'!F:F,"FBA Inventory Reimbursement - Fee Correction")</f>
        <v>0</v>
      </c>
      <c r="AP618">
        <f>SUMIFS('总明细 源文件后台下'!W:W,'总明细 源文件后台下'!E:E,E618,'总明细 源文件后台下'!C:C,"Adjustment",'总明细 源文件后台下'!F:F,"FBA Inventory Reimbursement - General Adjustment")</f>
        <v>0</v>
      </c>
      <c r="AQ618">
        <f>SUMIFS('总明细 源文件后台下'!W:W,'总明细 源文件后台下'!E:E,E618,'总明细 源文件后台下'!C:C,"Adjustment",'总明细 源文件后台下'!F:F,"FBA Inventory Reimbursement - Lost:Inbound")</f>
        <v>0</v>
      </c>
      <c r="AR618">
        <f>SUMIFS('总明细 源文件后台下'!W:W,'总明细 源文件后台下'!E:E,E618,'总明细 源文件后台下'!C:C,"Adjustment",'总明细 源文件后台下'!F:F,"FBA Inventory Reimbursement - Lost:Warehouse")</f>
        <v>0</v>
      </c>
      <c r="AS618">
        <f>SUMIFS('总明细 源文件后台下'!W:W,'总明细 源文件后台下'!E:E,E618,'总明细 源文件后台下'!C:C,"Adjustment",'总明细 源文件后台下'!F:F,"Non-subscription Fee Adjustment")</f>
        <v>0</v>
      </c>
      <c r="AT618">
        <f>SUMIFS('总明细 源文件后台下'!W:W,'总明细 源文件后台下'!E:E,E618,'总明细 源文件后台下'!C:C,"Adjustment",'总明细 源文件后台下'!F:F,"FBA Inventory Placement Service Fee")</f>
        <v>0</v>
      </c>
      <c r="AV618">
        <f>SUMIF('FBA Customer Return Per Unit Fe'!B:B,E618,'FBA Customer Return Per Unit Fe'!C:C)</f>
        <v>0</v>
      </c>
      <c r="AX618">
        <f>(SUMIF('仓储费 源文件后台下'!C:C,E618,'仓储费 源文件后台下'!V:V))*-1</f>
        <v>-0.37819999999999998</v>
      </c>
      <c r="AZ618">
        <f>SUMIF('Disposal Fee销毁费用-160.95'!B:B,E618,'Disposal Fee销毁费用-160.95'!D:D)*-1</f>
        <v>0</v>
      </c>
      <c r="BC618">
        <f>IFERROR(VLOOKUP(F618,'优惠券-86.4'!F:I,4,0),0)</f>
        <v>0</v>
      </c>
      <c r="BD618">
        <f>IFERROR(VLOOKUP(F618,'早评-120'!E:H,4,0),0)</f>
        <v>0</v>
      </c>
      <c r="BF618">
        <f t="shared" si="72"/>
        <v>-0.67819999999999991</v>
      </c>
      <c r="BG618">
        <f t="shared" si="73"/>
        <v>0</v>
      </c>
      <c r="BH618">
        <f t="shared" si="74"/>
        <v>-4.4082999999999997</v>
      </c>
      <c r="BQ618" s="45">
        <f t="shared" si="75"/>
        <v>-4.4082999999999997</v>
      </c>
      <c r="BR618">
        <f>SUMIFS('9月销毁明细'!D:D,'9月销毁明细'!A:A,E618,'9月销毁明细'!H:H,"Sellable")</f>
        <v>0</v>
      </c>
      <c r="BS618">
        <f>SUMIFS('9月销毁明细'!G:G,'9月销毁明细'!A:A,E618,'9月销毁明细'!H:H,"Sellable")</f>
        <v>0</v>
      </c>
      <c r="BT618">
        <f>SUMIFS('9月销毁明细'!D:D,'9月销毁明细'!A:A,E618,'9月销毁明细'!H:H,"Unsellable")</f>
        <v>0</v>
      </c>
      <c r="BU618">
        <f>SUMIFS('9月销毁明细'!G:G,'9月销毁明细'!A:A,E618,'9月销毁明细'!H:H,"Unsellable")</f>
        <v>0</v>
      </c>
      <c r="BW618">
        <f>IFERROR(I618*VLOOKUP(F618,'9.3成本表'!C:L,10,0),0)</f>
        <v>0</v>
      </c>
      <c r="BX618">
        <f t="shared" si="76"/>
        <v>0</v>
      </c>
      <c r="CC618" s="45">
        <f t="shared" si="77"/>
        <v>-4.4082999999999997</v>
      </c>
      <c r="CD618" s="45">
        <f t="shared" si="78"/>
        <v>0</v>
      </c>
      <c r="CE618" s="45">
        <f t="shared" si="79"/>
        <v>0</v>
      </c>
    </row>
    <row r="619" spans="4:83" x14ac:dyDescent="0.25">
      <c r="D619" s="20" t="s">
        <v>1347</v>
      </c>
      <c r="E619" s="20" t="s">
        <v>1348</v>
      </c>
      <c r="F619" s="20">
        <v>4889</v>
      </c>
      <c r="G619">
        <v>613</v>
      </c>
      <c r="H619" s="20"/>
      <c r="I619">
        <f>SUMIFS('总明细 源文件后台下'!G:G,'总明细 源文件后台下'!E:E,E619,'总明细 源文件后台下'!C:C,"Order")</f>
        <v>0</v>
      </c>
      <c r="J619">
        <f>SUMIFS('总明细 源文件后台下'!M:M,'总明细 源文件后台下'!E:E,E619,'总明细 源文件后台下'!C:C,"Order")</f>
        <v>0</v>
      </c>
      <c r="K619">
        <f>SUMIFS('总明细 源文件后台下'!N:N,'总明细 源文件后台下'!E:E,E619,'总明细 源文件后台下'!C:C,"Order")</f>
        <v>0</v>
      </c>
      <c r="L619">
        <f>SUMIFS('总明细 源文件后台下'!O:O,'总明细 源文件后台下'!E:E,E619,'总明细 源文件后台下'!C:C,"Order")</f>
        <v>0</v>
      </c>
      <c r="M619">
        <f>SUMIFS('总明细 源文件后台下'!P:P,'总明细 源文件后台下'!E:E,E619,'总明细 源文件后台下'!C:C,"Order")</f>
        <v>0</v>
      </c>
      <c r="N619">
        <f>SUMIFS('总明细 源文件后台下'!Q:Q,'总明细 源文件后台下'!E:E,E619,'总明细 源文件后台下'!C:C,"Order")</f>
        <v>0</v>
      </c>
      <c r="O619">
        <f>SUMIFS('总明细 源文件后台下'!R:R,'总明细 源文件后台下'!E:E,E619,'总明细 源文件后台下'!C:C,"Order")</f>
        <v>0</v>
      </c>
      <c r="P619">
        <f>SUMIFS('总明细 源文件后台下'!S:S,'总明细 源文件后台下'!E:E,E619,'总明细 源文件后台下'!C:C,"Order")</f>
        <v>0</v>
      </c>
      <c r="Q619">
        <f>SUMIFS('总明细 源文件后台下'!T:T,'总明细 源文件后台下'!E:E,E619,'总明细 源文件后台下'!C:C,"Order")</f>
        <v>0</v>
      </c>
      <c r="R619">
        <f>SUMIFS('总明细 源文件后台下'!U:U,'总明细 源文件后台下'!E:E,E619,'总明细 源文件后台下'!C:C,"Order")</f>
        <v>0</v>
      </c>
      <c r="S619">
        <f>SUMIFS('总明细 源文件后台下'!V:V,'总明细 源文件后台下'!E:E,E619,'总明细 源文件后台下'!C:C,"Order")</f>
        <v>0</v>
      </c>
      <c r="T619">
        <f>SUMIFS('总明细 源文件后台下'!W:W,'总明细 源文件后台下'!E:E,E619,'总明细 源文件后台下'!C:C,"Order")</f>
        <v>0</v>
      </c>
      <c r="U619">
        <f>SUMIFS('总明细 源文件后台下'!G:G,'总明细 源文件后台下'!E:E,E619,'总明细 源文件后台下'!C:C,"Refund")</f>
        <v>0</v>
      </c>
      <c r="V619">
        <f>SUMIFS('总明细 源文件后台下'!M:M,'总明细 源文件后台下'!E:E,E619,'总明细 源文件后台下'!C:C,"Refund")</f>
        <v>0</v>
      </c>
      <c r="W619">
        <f>SUMIFS('总明细 源文件后台下'!N:N,'总明细 源文件后台下'!E:E,E619,'总明细 源文件后台下'!C:C,"Refund")</f>
        <v>0</v>
      </c>
      <c r="X619">
        <f>SUMIFS('总明细 源文件后台下'!O:O,'总明细 源文件后台下'!E:E,E619,'总明细 源文件后台下'!C:C,"Refund")</f>
        <v>0</v>
      </c>
      <c r="Y619">
        <f>SUMIFS('总明细 源文件后台下'!P:P,'总明细 源文件后台下'!E:E,E619,'总明细 源文件后台下'!C:C,"Refund")</f>
        <v>0</v>
      </c>
      <c r="Z619">
        <f>SUMIFS('总明细 源文件后台下'!Q:Q,'总明细 源文件后台下'!E:E,E619,'总明细 源文件后台下'!C:C,"Refund")</f>
        <v>0</v>
      </c>
      <c r="AA619">
        <f>SUMIFS('总明细 源文件后台下'!R:R,'总明细 源文件后台下'!E:E,E619,'总明细 源文件后台下'!C:C,"Refund")</f>
        <v>0</v>
      </c>
      <c r="AB619">
        <f>SUMIFS('总明细 源文件后台下'!S:S,'总明细 源文件后台下'!E:E,E619,'总明细 源文件后台下'!C:C,"Refund")</f>
        <v>0</v>
      </c>
      <c r="AC619">
        <f>SUMIFS('总明细 源文件后台下'!T:T,'总明细 源文件后台下'!E:E,E619,'总明细 源文件后台下'!C:C,"Refund")</f>
        <v>0</v>
      </c>
      <c r="AD619">
        <f>SUMIFS('总明细 源文件后台下'!U:U,'总明细 源文件后台下'!E:E,E619,'总明细 源文件后台下'!C:C,"Refund")</f>
        <v>0</v>
      </c>
      <c r="AE619">
        <f>SUMIFS('总明细 源文件后台下'!V:V,'总明细 源文件后台下'!E:E,E619,'总明细 源文件后台下'!C:C,"Refund")</f>
        <v>0</v>
      </c>
      <c r="AF619">
        <f>SUMIFS('总明细 源文件后台下'!W:W,'总明细 源文件后台下'!E:E,E619,'总明细 源文件后台下'!C:C,"Refund")</f>
        <v>0</v>
      </c>
      <c r="AK619">
        <f>(SUMIF('广告费 源文件后台下'!G:G,E619,'广告费 源文件后台下'!M:M))*-1</f>
        <v>-3.37</v>
      </c>
      <c r="AL619">
        <f>SUMIFS('总明细 源文件后台下'!W:W,'总明细 源文件后台下'!E:E,E619,'总明细 源文件后台下'!C:C,"Adjustment",'总明细 源文件后台下'!F:F,"FBA Inventory Reimbursement - Customer Return")</f>
        <v>0</v>
      </c>
      <c r="AM619">
        <f>SUMIFS('总明细 源文件后台下'!W:W,'总明细 源文件后台下'!E:E,E619,'总明细 源文件后台下'!C:C,"Adjustment",'总明细 源文件后台下'!F:F,"FBA Inventory Reimbursement - Damaged:Warehouse")</f>
        <v>0</v>
      </c>
      <c r="AN619">
        <f>SUMIFS('总明细 源文件后台下'!W:W,'总明细 源文件后台下'!E:E,E619,'总明细 源文件后台下'!C:C,"Adjustment",'总明细 源文件后台下'!F:F,"FBA Inventory Reimbursement - Customer Service Issue")</f>
        <v>0</v>
      </c>
      <c r="AO619">
        <f>SUMIFS('总明细 源文件后台下'!W:W,'总明细 源文件后台下'!E:E,E619,'总明细 源文件后台下'!C:C,"Adjustment",'总明细 源文件后台下'!F:F,"FBA Inventory Reimbursement - Fee Correction")</f>
        <v>0</v>
      </c>
      <c r="AP619">
        <f>SUMIFS('总明细 源文件后台下'!W:W,'总明细 源文件后台下'!E:E,E619,'总明细 源文件后台下'!C:C,"Adjustment",'总明细 源文件后台下'!F:F,"FBA Inventory Reimbursement - General Adjustment")</f>
        <v>0</v>
      </c>
      <c r="AQ619">
        <f>SUMIFS('总明细 源文件后台下'!W:W,'总明细 源文件后台下'!E:E,E619,'总明细 源文件后台下'!C:C,"Adjustment",'总明细 源文件后台下'!F:F,"FBA Inventory Reimbursement - Lost:Inbound")</f>
        <v>0</v>
      </c>
      <c r="AR619">
        <f>SUMIFS('总明细 源文件后台下'!W:W,'总明细 源文件后台下'!E:E,E619,'总明细 源文件后台下'!C:C,"Adjustment",'总明细 源文件后台下'!F:F,"FBA Inventory Reimbursement - Lost:Warehouse")</f>
        <v>0</v>
      </c>
      <c r="AS619">
        <f>SUMIFS('总明细 源文件后台下'!W:W,'总明细 源文件后台下'!E:E,E619,'总明细 源文件后台下'!C:C,"Adjustment",'总明细 源文件后台下'!F:F,"Non-subscription Fee Adjustment")</f>
        <v>0</v>
      </c>
      <c r="AT619">
        <f>SUMIFS('总明细 源文件后台下'!W:W,'总明细 源文件后台下'!E:E,E619,'总明细 源文件后台下'!C:C,"Adjustment",'总明细 源文件后台下'!F:F,"FBA Inventory Placement Service Fee")</f>
        <v>0</v>
      </c>
      <c r="AV619">
        <f>SUMIF('FBA Customer Return Per Unit Fe'!B:B,E619,'FBA Customer Return Per Unit Fe'!C:C)</f>
        <v>0</v>
      </c>
      <c r="AX619">
        <f>(SUMIF('仓储费 源文件后台下'!C:C,E619,'仓储费 源文件后台下'!V:V))*-1</f>
        <v>-0.3821</v>
      </c>
      <c r="AZ619">
        <f>SUMIF('Disposal Fee销毁费用-160.95'!B:B,E619,'Disposal Fee销毁费用-160.95'!D:D)*-1</f>
        <v>0</v>
      </c>
      <c r="BC619">
        <f>IFERROR(VLOOKUP(F619,'优惠券-86.4'!F:I,4,0),0)</f>
        <v>0</v>
      </c>
      <c r="BD619">
        <f>IFERROR(VLOOKUP(F619,'早评-120'!E:H,4,0),0)</f>
        <v>0</v>
      </c>
      <c r="BF619">
        <f t="shared" si="72"/>
        <v>-3.7521</v>
      </c>
      <c r="BG619">
        <f t="shared" si="73"/>
        <v>0</v>
      </c>
      <c r="BH619">
        <f t="shared" si="74"/>
        <v>-24.388649999999998</v>
      </c>
      <c r="BQ619" s="45">
        <f t="shared" si="75"/>
        <v>-24.388649999999998</v>
      </c>
      <c r="BR619">
        <f>SUMIFS('9月销毁明细'!D:D,'9月销毁明细'!A:A,E619,'9月销毁明细'!H:H,"Sellable")</f>
        <v>0</v>
      </c>
      <c r="BS619">
        <f>SUMIFS('9月销毁明细'!G:G,'9月销毁明细'!A:A,E619,'9月销毁明细'!H:H,"Sellable")</f>
        <v>0</v>
      </c>
      <c r="BT619">
        <f>SUMIFS('9月销毁明细'!D:D,'9月销毁明细'!A:A,E619,'9月销毁明细'!H:H,"Unsellable")</f>
        <v>0</v>
      </c>
      <c r="BU619">
        <f>SUMIFS('9月销毁明细'!G:G,'9月销毁明细'!A:A,E619,'9月销毁明细'!H:H,"Unsellable")</f>
        <v>0</v>
      </c>
      <c r="BW619">
        <f>IFERROR(I619*VLOOKUP(F619,'9.3成本表'!C:L,10,0),0)</f>
        <v>0</v>
      </c>
      <c r="BX619">
        <f t="shared" si="76"/>
        <v>0</v>
      </c>
      <c r="CC619" s="45">
        <f t="shared" si="77"/>
        <v>-24.388649999999998</v>
      </c>
      <c r="CD619" s="45">
        <f t="shared" si="78"/>
        <v>0</v>
      </c>
      <c r="CE619" s="45">
        <f t="shared" si="79"/>
        <v>0</v>
      </c>
    </row>
    <row r="620" spans="4:83" x14ac:dyDescent="0.25">
      <c r="D620" s="20" t="s">
        <v>1349</v>
      </c>
      <c r="E620" s="20" t="s">
        <v>1350</v>
      </c>
      <c r="F620" s="20">
        <v>4896</v>
      </c>
      <c r="G620">
        <v>614</v>
      </c>
      <c r="H620" s="20"/>
      <c r="I620">
        <f>SUMIFS('总明细 源文件后台下'!G:G,'总明细 源文件后台下'!E:E,E620,'总明细 源文件后台下'!C:C,"Order")</f>
        <v>40</v>
      </c>
      <c r="J620">
        <f>SUMIFS('总明细 源文件后台下'!M:M,'总明细 源文件后台下'!E:E,E620,'总明细 源文件后台下'!C:C,"Order")</f>
        <v>919.60000000000025</v>
      </c>
      <c r="K620">
        <f>SUMIFS('总明细 源文件后台下'!N:N,'总明细 源文件后台下'!E:E,E620,'总明细 源文件后台下'!C:C,"Order")</f>
        <v>13.5</v>
      </c>
      <c r="L620">
        <f>SUMIFS('总明细 源文件后台下'!O:O,'总明细 源文件后台下'!E:E,E620,'总明细 源文件后台下'!C:C,"Order")</f>
        <v>0</v>
      </c>
      <c r="M620">
        <f>SUMIFS('总明细 源文件后台下'!P:P,'总明细 源文件后台下'!E:E,E620,'总明细 源文件后台下'!C:C,"Order")</f>
        <v>-9.65</v>
      </c>
      <c r="N620">
        <f>SUMIFS('总明细 源文件后台下'!Q:Q,'总明细 源文件后台下'!E:E,E620,'总明细 源文件后台下'!C:C,"Order")</f>
        <v>12.469999999999999</v>
      </c>
      <c r="O620">
        <f>SUMIFS('总明细 源文件后台下'!R:R,'总明细 源文件后台下'!E:E,E620,'总明细 源文件后台下'!C:C,"Order")</f>
        <v>-12.469999999999999</v>
      </c>
      <c r="P620">
        <f>SUMIFS('总明细 源文件后台下'!S:S,'总明细 源文件后台下'!E:E,E620,'总明细 源文件后台下'!C:C,"Order")</f>
        <v>-156.02999999999992</v>
      </c>
      <c r="Q620">
        <f>SUMIFS('总明细 源文件后台下'!T:T,'总明细 源文件后台下'!E:E,E620,'总明细 源文件后台下'!C:C,"Order")</f>
        <v>-212.3899999999999</v>
      </c>
      <c r="R620">
        <f>SUMIFS('总明细 源文件后台下'!U:U,'总明细 源文件后台下'!E:E,E620,'总明细 源文件后台下'!C:C,"Order")</f>
        <v>0</v>
      </c>
      <c r="S620">
        <f>SUMIFS('总明细 源文件后台下'!V:V,'总明细 源文件后台下'!E:E,E620,'总明细 源文件后台下'!C:C,"Order")</f>
        <v>0</v>
      </c>
      <c r="T620">
        <f>SUMIFS('总明细 源文件后台下'!W:W,'总明细 源文件后台下'!E:E,E620,'总明细 源文件后台下'!C:C,"Order")</f>
        <v>555.03000000000009</v>
      </c>
      <c r="U620">
        <f>SUMIFS('总明细 源文件后台下'!G:G,'总明细 源文件后台下'!E:E,E620,'总明细 源文件后台下'!C:C,"Refund")</f>
        <v>6</v>
      </c>
      <c r="V620">
        <f>SUMIFS('总明细 源文件后台下'!M:M,'总明细 源文件后台下'!E:E,E620,'总明细 源文件后台下'!C:C,"Refund")</f>
        <v>-137.94</v>
      </c>
      <c r="W620">
        <f>SUMIFS('总明细 源文件后台下'!N:N,'总明细 源文件后台下'!E:E,E620,'总明细 源文件后台下'!C:C,"Refund")</f>
        <v>0</v>
      </c>
      <c r="X620">
        <f>SUMIFS('总明细 源文件后台下'!O:O,'总明细 源文件后台下'!E:E,E620,'总明细 源文件后台下'!C:C,"Refund")</f>
        <v>0</v>
      </c>
      <c r="Y620">
        <f>SUMIFS('总明细 源文件后台下'!P:P,'总明细 源文件后台下'!E:E,E620,'总明细 源文件后台下'!C:C,"Refund")</f>
        <v>0.92</v>
      </c>
      <c r="Z620">
        <f>SUMIFS('总明细 源文件后台下'!Q:Q,'总明细 源文件后台下'!E:E,E620,'总明细 源文件后台下'!C:C,"Refund")</f>
        <v>-3.18</v>
      </c>
      <c r="AA620">
        <f>SUMIFS('总明细 源文件后台下'!R:R,'总明细 源文件后台下'!E:E,E620,'总明细 源文件后台下'!C:C,"Refund")</f>
        <v>3.18</v>
      </c>
      <c r="AB620">
        <f>SUMIFS('总明细 源文件后台下'!S:S,'总明细 源文件后台下'!E:E,E620,'总明细 源文件后台下'!C:C,"Refund")</f>
        <v>18.64</v>
      </c>
      <c r="AC620">
        <f>SUMIFS('总明细 源文件后台下'!T:T,'总明细 源文件后台下'!E:E,E620,'总明细 源文件后台下'!C:C,"Refund")</f>
        <v>0</v>
      </c>
      <c r="AD620">
        <f>SUMIFS('总明细 源文件后台下'!U:U,'总明细 源文件后台下'!E:E,E620,'总明细 源文件后台下'!C:C,"Refund")</f>
        <v>0</v>
      </c>
      <c r="AE620">
        <f>SUMIFS('总明细 源文件后台下'!V:V,'总明细 源文件后台下'!E:E,E620,'总明细 源文件后台下'!C:C,"Refund")</f>
        <v>0</v>
      </c>
      <c r="AF620">
        <f>SUMIFS('总明细 源文件后台下'!W:W,'总明细 源文件后台下'!E:E,E620,'总明细 源文件后台下'!C:C,"Refund")</f>
        <v>-118.38</v>
      </c>
      <c r="AI620" s="58">
        <v>-39.99</v>
      </c>
      <c r="AK620">
        <f>(SUMIF('广告费 源文件后台下'!G:G,E620,'广告费 源文件后台下'!M:M))*-1</f>
        <v>-9.25</v>
      </c>
      <c r="AL620">
        <f>SUMIFS('总明细 源文件后台下'!W:W,'总明细 源文件后台下'!E:E,E620,'总明细 源文件后台下'!C:C,"Adjustment",'总明细 源文件后台下'!F:F,"FBA Inventory Reimbursement - Customer Return")</f>
        <v>0</v>
      </c>
      <c r="AM620">
        <f>SUMIFS('总明细 源文件后台下'!W:W,'总明细 源文件后台下'!E:E,E620,'总明细 源文件后台下'!C:C,"Adjustment",'总明细 源文件后台下'!F:F,"FBA Inventory Reimbursement - Damaged:Warehouse")</f>
        <v>0</v>
      </c>
      <c r="AN620">
        <f>SUMIFS('总明细 源文件后台下'!W:W,'总明细 源文件后台下'!E:E,E620,'总明细 源文件后台下'!C:C,"Adjustment",'总明细 源文件后台下'!F:F,"FBA Inventory Reimbursement - Customer Service Issue")</f>
        <v>0</v>
      </c>
      <c r="AO620">
        <f>SUMIFS('总明细 源文件后台下'!W:W,'总明细 源文件后台下'!E:E,E620,'总明细 源文件后台下'!C:C,"Adjustment",'总明细 源文件后台下'!F:F,"FBA Inventory Reimbursement - Fee Correction")</f>
        <v>0</v>
      </c>
      <c r="AP620">
        <f>SUMIFS('总明细 源文件后台下'!W:W,'总明细 源文件后台下'!E:E,E620,'总明细 源文件后台下'!C:C,"Adjustment",'总明细 源文件后台下'!F:F,"FBA Inventory Reimbursement - General Adjustment")</f>
        <v>0</v>
      </c>
      <c r="AQ620">
        <f>SUMIFS('总明细 源文件后台下'!W:W,'总明细 源文件后台下'!E:E,E620,'总明细 源文件后台下'!C:C,"Adjustment",'总明细 源文件后台下'!F:F,"FBA Inventory Reimbursement - Lost:Inbound")</f>
        <v>0</v>
      </c>
      <c r="AR620">
        <f>SUMIFS('总明细 源文件后台下'!W:W,'总明细 源文件后台下'!E:E,E620,'总明细 源文件后台下'!C:C,"Adjustment",'总明细 源文件后台下'!F:F,"FBA Inventory Reimbursement - Lost:Warehouse")</f>
        <v>0</v>
      </c>
      <c r="AS620">
        <f>SUMIFS('总明细 源文件后台下'!W:W,'总明细 源文件后台下'!E:E,E620,'总明细 源文件后台下'!C:C,"Adjustment",'总明细 源文件后台下'!F:F,"Non-subscription Fee Adjustment")</f>
        <v>0</v>
      </c>
      <c r="AT620">
        <f>SUMIFS('总明细 源文件后台下'!W:W,'总明细 源文件后台下'!E:E,E620,'总明细 源文件后台下'!C:C,"Adjustment",'总明细 源文件后台下'!F:F,"FBA Inventory Placement Service Fee")</f>
        <v>0</v>
      </c>
      <c r="AV620">
        <f>SUMIF('FBA Customer Return Per Unit Fe'!B:B,E620,'FBA Customer Return Per Unit Fe'!C:C)</f>
        <v>-10.32</v>
      </c>
      <c r="AX620">
        <f>(SUMIF('仓储费 源文件后台下'!C:C,E620,'仓储费 源文件后台下'!V:V))*-1</f>
        <v>-0.54800000000000004</v>
      </c>
      <c r="AZ620">
        <f>SUMIF('Disposal Fee销毁费用-160.95'!B:B,E620,'Disposal Fee销毁费用-160.95'!D:D)*-1</f>
        <v>0</v>
      </c>
      <c r="BC620">
        <f>IFERROR(VLOOKUP(F620,'优惠券-86.4'!F:I,4,0),0)</f>
        <v>-0.3</v>
      </c>
      <c r="BD620">
        <f>IFERROR(VLOOKUP(F620,'早评-120'!E:H,4,0),0)</f>
        <v>0</v>
      </c>
      <c r="BF620">
        <f t="shared" si="72"/>
        <v>376.24200000000008</v>
      </c>
      <c r="BG620">
        <f t="shared" si="73"/>
        <v>0.40913658112222701</v>
      </c>
      <c r="BH620">
        <f t="shared" si="74"/>
        <v>2445.5730000000003</v>
      </c>
      <c r="BQ620" s="45">
        <f t="shared" si="75"/>
        <v>2445.5730000000003</v>
      </c>
      <c r="BR620">
        <f>SUMIFS('9月销毁明细'!D:D,'9月销毁明细'!A:A,E620,'9月销毁明细'!H:H,"Sellable")</f>
        <v>0</v>
      </c>
      <c r="BS620">
        <f>SUMIFS('9月销毁明细'!G:G,'9月销毁明细'!A:A,E620,'9月销毁明细'!H:H,"Sellable")</f>
        <v>0</v>
      </c>
      <c r="BT620">
        <f>SUMIFS('9月销毁明细'!D:D,'9月销毁明细'!A:A,E620,'9月销毁明细'!H:H,"Unsellable")</f>
        <v>1</v>
      </c>
      <c r="BU620">
        <f>SUMIFS('9月销毁明细'!G:G,'9月销毁明细'!A:A,E620,'9月销毁明细'!H:H,"Unsellable")</f>
        <v>35.659999999999997</v>
      </c>
      <c r="BW620">
        <f>IFERROR(I620*VLOOKUP(F620,'9.3成本表'!C:L,10,0),0)</f>
        <v>896</v>
      </c>
      <c r="BX620">
        <f t="shared" si="76"/>
        <v>530.4</v>
      </c>
      <c r="CC620" s="45">
        <f t="shared" si="77"/>
        <v>983.51300000000049</v>
      </c>
      <c r="CD620" s="45">
        <f t="shared" si="78"/>
        <v>0.164538595375916</v>
      </c>
      <c r="CE620" s="45">
        <f t="shared" si="79"/>
        <v>0.68950715086932168</v>
      </c>
    </row>
    <row r="621" spans="4:83" x14ac:dyDescent="0.25">
      <c r="D621" s="20" t="s">
        <v>1351</v>
      </c>
      <c r="E621" s="20" t="s">
        <v>1352</v>
      </c>
      <c r="F621" s="20">
        <v>4896</v>
      </c>
      <c r="G621">
        <v>615</v>
      </c>
      <c r="H621" s="20"/>
      <c r="I621">
        <f>SUMIFS('总明细 源文件后台下'!G:G,'总明细 源文件后台下'!E:E,E621,'总明细 源文件后台下'!C:C,"Order")</f>
        <v>25</v>
      </c>
      <c r="J621">
        <f>SUMIFS('总明细 源文件后台下'!M:M,'总明细 源文件后台下'!E:E,E621,'总明细 源文件后台下'!C:C,"Order")</f>
        <v>574.75000000000011</v>
      </c>
      <c r="K621">
        <f>SUMIFS('总明细 源文件后台下'!N:N,'总明细 源文件后台下'!E:E,E621,'总明细 源文件后台下'!C:C,"Order")</f>
        <v>0</v>
      </c>
      <c r="L621">
        <f>SUMIFS('总明细 源文件后台下'!O:O,'总明细 源文件后台下'!E:E,E621,'总明细 源文件后台下'!C:C,"Order")</f>
        <v>0</v>
      </c>
      <c r="M621">
        <f>SUMIFS('总明细 源文件后台下'!P:P,'总明细 源文件后台下'!E:E,E621,'总明细 源文件后台下'!C:C,"Order")</f>
        <v>-2.7600000000000002</v>
      </c>
      <c r="N621">
        <f>SUMIFS('总明细 源文件后台下'!Q:Q,'总明细 源文件后台下'!E:E,E621,'总明细 源文件后台下'!C:C,"Order")</f>
        <v>14.77</v>
      </c>
      <c r="O621">
        <f>SUMIFS('总明细 源文件后台下'!R:R,'总明细 源文件后台下'!E:E,E621,'总明细 源文件后台下'!C:C,"Order")</f>
        <v>-14.77</v>
      </c>
      <c r="P621">
        <f>SUMIFS('总明细 源文件后台下'!S:S,'总明细 源文件后台下'!E:E,E621,'总明细 源文件后台下'!C:C,"Order")</f>
        <v>-97.269999999999953</v>
      </c>
      <c r="Q621">
        <f>SUMIFS('总明细 源文件后台下'!T:T,'总明细 源文件后台下'!E:E,E621,'总明细 源文件后台下'!C:C,"Order")</f>
        <v>-128.99999999999997</v>
      </c>
      <c r="R621">
        <f>SUMIFS('总明细 源文件后台下'!U:U,'总明细 源文件后台下'!E:E,E621,'总明细 源文件后台下'!C:C,"Order")</f>
        <v>0</v>
      </c>
      <c r="S621">
        <f>SUMIFS('总明细 源文件后台下'!V:V,'总明细 源文件后台下'!E:E,E621,'总明细 源文件后台下'!C:C,"Order")</f>
        <v>0</v>
      </c>
      <c r="T621">
        <f>SUMIFS('总明细 源文件后台下'!W:W,'总明细 源文件后台下'!E:E,E621,'总明细 源文件后台下'!C:C,"Order")</f>
        <v>345.72</v>
      </c>
      <c r="U621">
        <f>SUMIFS('总明细 源文件后台下'!G:G,'总明细 源文件后台下'!E:E,E621,'总明细 源文件后台下'!C:C,"Refund")</f>
        <v>9</v>
      </c>
      <c r="V621">
        <f>SUMIFS('总明细 源文件后台下'!M:M,'总明细 源文件后台下'!E:E,E621,'总明细 源文件后台下'!C:C,"Refund")</f>
        <v>-206.91</v>
      </c>
      <c r="W621">
        <f>SUMIFS('总明细 源文件后台下'!N:N,'总明细 源文件后台下'!E:E,E621,'总明细 源文件后台下'!C:C,"Refund")</f>
        <v>0</v>
      </c>
      <c r="X621">
        <f>SUMIFS('总明细 源文件后台下'!O:O,'总明细 源文件后台下'!E:E,E621,'总明细 源文件后台下'!C:C,"Refund")</f>
        <v>0</v>
      </c>
      <c r="Y621">
        <f>SUMIFS('总明细 源文件后台下'!P:P,'总明细 源文件后台下'!E:E,E621,'总明细 源文件后台下'!C:C,"Refund")</f>
        <v>1.3800000000000001</v>
      </c>
      <c r="Z621">
        <f>SUMIFS('总明细 源文件后台下'!Q:Q,'总明细 源文件后台下'!E:E,E621,'总明细 源文件后台下'!C:C,"Refund")</f>
        <v>-6.23</v>
      </c>
      <c r="AA621">
        <f>SUMIFS('总明细 源文件后台下'!R:R,'总明细 源文件后台下'!E:E,E621,'总明细 源文件后台下'!C:C,"Refund")</f>
        <v>6.23</v>
      </c>
      <c r="AB621">
        <f>SUMIFS('总明细 源文件后台下'!S:S,'总明细 源文件后台下'!E:E,E621,'总明细 源文件后台下'!C:C,"Refund")</f>
        <v>27.969999999999995</v>
      </c>
      <c r="AC621">
        <f>SUMIFS('总明细 源文件后台下'!T:T,'总明细 源文件后台下'!E:E,E621,'总明细 源文件后台下'!C:C,"Refund")</f>
        <v>0</v>
      </c>
      <c r="AD621">
        <f>SUMIFS('总明细 源文件后台下'!U:U,'总明细 源文件后台下'!E:E,E621,'总明细 源文件后台下'!C:C,"Refund")</f>
        <v>0</v>
      </c>
      <c r="AE621">
        <f>SUMIFS('总明细 源文件后台下'!V:V,'总明细 源文件后台下'!E:E,E621,'总明细 源文件后台下'!C:C,"Refund")</f>
        <v>0</v>
      </c>
      <c r="AF621">
        <f>SUMIFS('总明细 源文件后台下'!W:W,'总明细 源文件后台下'!E:E,E621,'总明细 源文件后台下'!C:C,"Refund")</f>
        <v>-177.56</v>
      </c>
      <c r="AK621">
        <f>(SUMIF('广告费 源文件后台下'!G:G,E621,'广告费 源文件后台下'!M:M))*-1</f>
        <v>-2.88</v>
      </c>
      <c r="AL621">
        <f>SUMIFS('总明细 源文件后台下'!W:W,'总明细 源文件后台下'!E:E,E621,'总明细 源文件后台下'!C:C,"Adjustment",'总明细 源文件后台下'!F:F,"FBA Inventory Reimbursement - Customer Return")</f>
        <v>0</v>
      </c>
      <c r="AM621">
        <f>SUMIFS('总明细 源文件后台下'!W:W,'总明细 源文件后台下'!E:E,E621,'总明细 源文件后台下'!C:C,"Adjustment",'总明细 源文件后台下'!F:F,"FBA Inventory Reimbursement - Damaged:Warehouse")</f>
        <v>0</v>
      </c>
      <c r="AN621">
        <f>SUMIFS('总明细 源文件后台下'!W:W,'总明细 源文件后台下'!E:E,E621,'总明细 源文件后台下'!C:C,"Adjustment",'总明细 源文件后台下'!F:F,"FBA Inventory Reimbursement - Customer Service Issue")</f>
        <v>0</v>
      </c>
      <c r="AO621">
        <f>SUMIFS('总明细 源文件后台下'!W:W,'总明细 源文件后台下'!E:E,E621,'总明细 源文件后台下'!C:C,"Adjustment",'总明细 源文件后台下'!F:F,"FBA Inventory Reimbursement - Fee Correction")</f>
        <v>0</v>
      </c>
      <c r="AP621">
        <f>SUMIFS('总明细 源文件后台下'!W:W,'总明细 源文件后台下'!E:E,E621,'总明细 源文件后台下'!C:C,"Adjustment",'总明细 源文件后台下'!F:F,"FBA Inventory Reimbursement - General Adjustment")</f>
        <v>0</v>
      </c>
      <c r="AQ621">
        <f>SUMIFS('总明细 源文件后台下'!W:W,'总明细 源文件后台下'!E:E,E621,'总明细 源文件后台下'!C:C,"Adjustment",'总明细 源文件后台下'!F:F,"FBA Inventory Reimbursement - Lost:Inbound")</f>
        <v>0</v>
      </c>
      <c r="AR621">
        <f>SUMIFS('总明细 源文件后台下'!W:W,'总明细 源文件后台下'!E:E,E621,'总明细 源文件后台下'!C:C,"Adjustment",'总明细 源文件后台下'!F:F,"FBA Inventory Reimbursement - Lost:Warehouse")</f>
        <v>0</v>
      </c>
      <c r="AS621">
        <f>SUMIFS('总明细 源文件后台下'!W:W,'总明细 源文件后台下'!E:E,E621,'总明细 源文件后台下'!C:C,"Adjustment",'总明细 源文件后台下'!F:F,"Non-subscription Fee Adjustment")</f>
        <v>0</v>
      </c>
      <c r="AT621">
        <f>SUMIFS('总明细 源文件后台下'!W:W,'总明细 源文件后台下'!E:E,E621,'总明细 源文件后台下'!C:C,"Adjustment",'总明细 源文件后台下'!F:F,"FBA Inventory Placement Service Fee")</f>
        <v>0</v>
      </c>
      <c r="AV621">
        <f>SUMIF('FBA Customer Return Per Unit Fe'!B:B,E621,'FBA Customer Return Per Unit Fe'!C:C)</f>
        <v>-20.64</v>
      </c>
      <c r="AX621">
        <f>(SUMIF('仓储费 源文件后台下'!C:C,E621,'仓储费 源文件后台下'!V:V))*-1</f>
        <v>-0.62280000000000002</v>
      </c>
      <c r="AZ621">
        <f>SUMIF('Disposal Fee销毁费用-160.95'!B:B,E621,'Disposal Fee销毁费用-160.95'!D:D)*-1</f>
        <v>0</v>
      </c>
      <c r="BC621">
        <f>IFERROR(VLOOKUP(F621,'优惠券-86.4'!F:I,4,0),0)</f>
        <v>-0.3</v>
      </c>
      <c r="BD621">
        <f>IFERROR(VLOOKUP(F621,'早评-120'!E:H,4,0),0)</f>
        <v>0</v>
      </c>
      <c r="BF621">
        <f t="shared" si="72"/>
        <v>143.71720000000002</v>
      </c>
      <c r="BG621">
        <f t="shared" si="73"/>
        <v>0.2500516746411483</v>
      </c>
      <c r="BH621">
        <f t="shared" si="74"/>
        <v>934.16180000000008</v>
      </c>
      <c r="BQ621" s="45">
        <f t="shared" si="75"/>
        <v>934.16180000000008</v>
      </c>
      <c r="BR621">
        <f>SUMIFS('9月销毁明细'!D:D,'9月销毁明细'!A:A,E621,'9月销毁明细'!H:H,"Sellable")</f>
        <v>0</v>
      </c>
      <c r="BS621">
        <f>SUMIFS('9月销毁明细'!G:G,'9月销毁明细'!A:A,E621,'9月销毁明细'!H:H,"Sellable")</f>
        <v>0</v>
      </c>
      <c r="BT621">
        <f>SUMIFS('9月销毁明细'!D:D,'9月销毁明细'!A:A,E621,'9月销毁明细'!H:H,"Unsellable")</f>
        <v>0</v>
      </c>
      <c r="BU621">
        <f>SUMIFS('9月销毁明细'!G:G,'9月销毁明细'!A:A,E621,'9月销毁明细'!H:H,"Unsellable")</f>
        <v>0</v>
      </c>
      <c r="BW621">
        <f>IFERROR(I621*VLOOKUP(F621,'9.3成本表'!C:L,10,0),0)</f>
        <v>560</v>
      </c>
      <c r="BX621">
        <f t="shared" si="76"/>
        <v>331.5</v>
      </c>
      <c r="CC621" s="45">
        <f t="shared" si="77"/>
        <v>42.661800000000085</v>
      </c>
      <c r="CD621" s="45">
        <f t="shared" si="78"/>
        <v>1.1419493425235072E-2</v>
      </c>
      <c r="CE621" s="45">
        <f t="shared" si="79"/>
        <v>4.7853954010095442E-2</v>
      </c>
    </row>
    <row r="622" spans="4:83" x14ac:dyDescent="0.25">
      <c r="D622" s="20" t="s">
        <v>1353</v>
      </c>
      <c r="E622" s="20" t="s">
        <v>1354</v>
      </c>
      <c r="F622" s="20">
        <v>4896</v>
      </c>
      <c r="G622">
        <v>616</v>
      </c>
      <c r="H622" s="20"/>
      <c r="I622">
        <f>SUMIFS('总明细 源文件后台下'!G:G,'总明细 源文件后台下'!E:E,E622,'总明细 源文件后台下'!C:C,"Order")</f>
        <v>17</v>
      </c>
      <c r="J622">
        <f>SUMIFS('总明细 源文件后台下'!M:M,'总明细 源文件后台下'!E:E,E622,'总明细 源文件后台下'!C:C,"Order")</f>
        <v>390.8300000000001</v>
      </c>
      <c r="K622">
        <f>SUMIFS('总明细 源文件后台下'!N:N,'总明细 源文件后台下'!E:E,E622,'总明细 源文件后台下'!C:C,"Order")</f>
        <v>3.99</v>
      </c>
      <c r="L622">
        <f>SUMIFS('总明细 源文件后台下'!O:O,'总明细 源文件后台下'!E:E,E622,'总明细 源文件后台下'!C:C,"Order")</f>
        <v>0</v>
      </c>
      <c r="M622">
        <f>SUMIFS('总明细 源文件后台下'!P:P,'总明细 源文件后台下'!E:E,E622,'总明细 源文件后台下'!C:C,"Order")</f>
        <v>0</v>
      </c>
      <c r="N622">
        <f>SUMIFS('总明细 源文件后台下'!Q:Q,'总明细 源文件后台下'!E:E,E622,'总明细 源文件后台下'!C:C,"Order")</f>
        <v>8.14</v>
      </c>
      <c r="O622">
        <f>SUMIFS('总明细 源文件后台下'!R:R,'总明细 源文件后台下'!E:E,E622,'总明细 源文件后台下'!C:C,"Order")</f>
        <v>-8.14</v>
      </c>
      <c r="P622">
        <f>SUMIFS('总明细 源文件后台下'!S:S,'总明细 源文件后台下'!E:E,E622,'总明细 源文件后台下'!C:C,"Order")</f>
        <v>-66.46999999999997</v>
      </c>
      <c r="Q622">
        <f>SUMIFS('总明细 源文件后台下'!T:T,'总明细 源文件后台下'!E:E,E622,'总明细 源文件后台下'!C:C,"Order")</f>
        <v>-91.709999999999965</v>
      </c>
      <c r="R622">
        <f>SUMIFS('总明细 源文件后台下'!U:U,'总明细 源文件后台下'!E:E,E622,'总明细 源文件后台下'!C:C,"Order")</f>
        <v>0</v>
      </c>
      <c r="S622">
        <f>SUMIFS('总明细 源文件后台下'!V:V,'总明细 源文件后台下'!E:E,E622,'总明细 源文件后台下'!C:C,"Order")</f>
        <v>0</v>
      </c>
      <c r="T622">
        <f>SUMIFS('总明细 源文件后台下'!W:W,'总明细 源文件后台下'!E:E,E622,'总明细 源文件后台下'!C:C,"Order")</f>
        <v>236.6399999999999</v>
      </c>
      <c r="U622">
        <f>SUMIFS('总明细 源文件后台下'!G:G,'总明细 源文件后台下'!E:E,E622,'总明细 源文件后台下'!C:C,"Refund")</f>
        <v>5</v>
      </c>
      <c r="V622">
        <f>SUMIFS('总明细 源文件后台下'!M:M,'总明细 源文件后台下'!E:E,E622,'总明细 源文件后台下'!C:C,"Refund")</f>
        <v>-114.94999999999999</v>
      </c>
      <c r="W622">
        <f>SUMIFS('总明细 源文件后台下'!N:N,'总明细 源文件后台下'!E:E,E622,'总明细 源文件后台下'!C:C,"Refund")</f>
        <v>0</v>
      </c>
      <c r="X622">
        <f>SUMIFS('总明细 源文件后台下'!O:O,'总明细 源文件后台下'!E:E,E622,'总明细 源文件后台下'!C:C,"Refund")</f>
        <v>0</v>
      </c>
      <c r="Y622">
        <f>SUMIFS('总明细 源文件后台下'!P:P,'总明细 源文件后台下'!E:E,E622,'总明细 源文件后台下'!C:C,"Refund")</f>
        <v>0</v>
      </c>
      <c r="Z622">
        <f>SUMIFS('总明细 源文件后台下'!Q:Q,'总明细 源文件后台下'!E:E,E622,'总明细 源文件后台下'!C:C,"Refund")</f>
        <v>-2.6100000000000003</v>
      </c>
      <c r="AA622">
        <f>SUMIFS('总明细 源文件后台下'!R:R,'总明细 源文件后台下'!E:E,E622,'总明细 源文件后台下'!C:C,"Refund")</f>
        <v>2.6100000000000003</v>
      </c>
      <c r="AB622">
        <f>SUMIFS('总明细 源文件后台下'!S:S,'总明细 源文件后台下'!E:E,E622,'总明细 源文件后台下'!C:C,"Refund")</f>
        <v>15.649999999999999</v>
      </c>
      <c r="AC622">
        <f>SUMIFS('总明细 源文件后台下'!T:T,'总明细 源文件后台下'!E:E,E622,'总明细 源文件后台下'!C:C,"Refund")</f>
        <v>0</v>
      </c>
      <c r="AD622">
        <f>SUMIFS('总明细 源文件后台下'!U:U,'总明细 源文件后台下'!E:E,E622,'总明细 源文件后台下'!C:C,"Refund")</f>
        <v>0</v>
      </c>
      <c r="AE622">
        <f>SUMIFS('总明细 源文件后台下'!V:V,'总明细 源文件后台下'!E:E,E622,'总明细 源文件后台下'!C:C,"Refund")</f>
        <v>0</v>
      </c>
      <c r="AF622">
        <f>SUMIFS('总明细 源文件后台下'!W:W,'总明细 源文件后台下'!E:E,E622,'总明细 源文件后台下'!C:C,"Refund")</f>
        <v>-99.3</v>
      </c>
      <c r="AK622">
        <f>(SUMIF('广告费 源文件后台下'!G:G,E622,'广告费 源文件后台下'!M:M))*-1</f>
        <v>-28.25</v>
      </c>
      <c r="AL622">
        <f>SUMIFS('总明细 源文件后台下'!W:W,'总明细 源文件后台下'!E:E,E622,'总明细 源文件后台下'!C:C,"Adjustment",'总明细 源文件后台下'!F:F,"FBA Inventory Reimbursement - Customer Return")</f>
        <v>0</v>
      </c>
      <c r="AM622">
        <f>SUMIFS('总明细 源文件后台下'!W:W,'总明细 源文件后台下'!E:E,E622,'总明细 源文件后台下'!C:C,"Adjustment",'总明细 源文件后台下'!F:F,"FBA Inventory Reimbursement - Damaged:Warehouse")</f>
        <v>0</v>
      </c>
      <c r="AN622">
        <f>SUMIFS('总明细 源文件后台下'!W:W,'总明细 源文件后台下'!E:E,E622,'总明细 源文件后台下'!C:C,"Adjustment",'总明细 源文件后台下'!F:F,"FBA Inventory Reimbursement - Customer Service Issue")</f>
        <v>0</v>
      </c>
      <c r="AO622">
        <f>SUMIFS('总明细 源文件后台下'!W:W,'总明细 源文件后台下'!E:E,E622,'总明细 源文件后台下'!C:C,"Adjustment",'总明细 源文件后台下'!F:F,"FBA Inventory Reimbursement - Fee Correction")</f>
        <v>0</v>
      </c>
      <c r="AP622">
        <f>SUMIFS('总明细 源文件后台下'!W:W,'总明细 源文件后台下'!E:E,E622,'总明细 源文件后台下'!C:C,"Adjustment",'总明细 源文件后台下'!F:F,"FBA Inventory Reimbursement - General Adjustment")</f>
        <v>0</v>
      </c>
      <c r="AQ622">
        <f>SUMIFS('总明细 源文件后台下'!W:W,'总明细 源文件后台下'!E:E,E622,'总明细 源文件后台下'!C:C,"Adjustment",'总明细 源文件后台下'!F:F,"FBA Inventory Reimbursement - Lost:Inbound")</f>
        <v>0</v>
      </c>
      <c r="AR622">
        <f>SUMIFS('总明细 源文件后台下'!W:W,'总明细 源文件后台下'!E:E,E622,'总明细 源文件后台下'!C:C,"Adjustment",'总明细 源文件后台下'!F:F,"FBA Inventory Reimbursement - Lost:Warehouse")</f>
        <v>0</v>
      </c>
      <c r="AS622">
        <f>SUMIFS('总明细 源文件后台下'!W:W,'总明细 源文件后台下'!E:E,E622,'总明细 源文件后台下'!C:C,"Adjustment",'总明细 源文件后台下'!F:F,"Non-subscription Fee Adjustment")</f>
        <v>0</v>
      </c>
      <c r="AT622">
        <f>SUMIFS('总明细 源文件后台下'!W:W,'总明细 源文件后台下'!E:E,E622,'总明细 源文件后台下'!C:C,"Adjustment",'总明细 源文件后台下'!F:F,"FBA Inventory Placement Service Fee")</f>
        <v>0</v>
      </c>
      <c r="AV622">
        <f>SUMIF('FBA Customer Return Per Unit Fe'!B:B,E622,'FBA Customer Return Per Unit Fe'!C:C)</f>
        <v>-15.48</v>
      </c>
      <c r="AX622">
        <f>(SUMIF('仓储费 源文件后台下'!C:C,E622,'仓储费 源文件后台下'!V:V))*-1</f>
        <v>-0.72310000000000008</v>
      </c>
      <c r="AZ622">
        <f>SUMIF('Disposal Fee销毁费用-160.95'!B:B,E622,'Disposal Fee销毁费用-160.95'!D:D)*-1</f>
        <v>0</v>
      </c>
      <c r="BC622">
        <f>IFERROR(VLOOKUP(F622,'优惠券-86.4'!F:I,4,0),0)</f>
        <v>-0.3</v>
      </c>
      <c r="BD622">
        <f>IFERROR(VLOOKUP(F622,'早评-120'!E:H,4,0),0)</f>
        <v>0</v>
      </c>
      <c r="BF622">
        <f t="shared" si="72"/>
        <v>92.586899999999915</v>
      </c>
      <c r="BG622">
        <f t="shared" si="73"/>
        <v>0.2368981398562032</v>
      </c>
      <c r="BH622">
        <f t="shared" si="74"/>
        <v>601.81484999999941</v>
      </c>
      <c r="BQ622" s="45">
        <f t="shared" si="75"/>
        <v>601.81484999999941</v>
      </c>
      <c r="BR622">
        <f>SUMIFS('9月销毁明细'!D:D,'9月销毁明细'!A:A,E622,'9月销毁明细'!H:H,"Sellable")</f>
        <v>0</v>
      </c>
      <c r="BS622">
        <f>SUMIFS('9月销毁明细'!G:G,'9月销毁明细'!A:A,E622,'9月销毁明细'!H:H,"Sellable")</f>
        <v>0</v>
      </c>
      <c r="BT622">
        <f>SUMIFS('9月销毁明细'!D:D,'9月销毁明细'!A:A,E622,'9月销毁明细'!H:H,"Unsellable")</f>
        <v>0</v>
      </c>
      <c r="BU622">
        <f>SUMIFS('9月销毁明细'!G:G,'9月销毁明细'!A:A,E622,'9月销毁明细'!H:H,"Unsellable")</f>
        <v>0</v>
      </c>
      <c r="BW622">
        <f>IFERROR(I622*VLOOKUP(F622,'9.3成本表'!C:L,10,0),0)</f>
        <v>380.79999999999995</v>
      </c>
      <c r="BX622">
        <f t="shared" si="76"/>
        <v>225.42</v>
      </c>
      <c r="CC622" s="45">
        <f t="shared" si="77"/>
        <v>-4.4051500000005319</v>
      </c>
      <c r="CD622" s="45">
        <f t="shared" si="78"/>
        <v>-1.734041359710018E-3</v>
      </c>
      <c r="CE622" s="45">
        <f t="shared" si="79"/>
        <v>-7.2665863877808927E-3</v>
      </c>
    </row>
    <row r="623" spans="4:83" x14ac:dyDescent="0.25">
      <c r="D623" s="20" t="s">
        <v>1355</v>
      </c>
      <c r="E623" s="20" t="s">
        <v>1356</v>
      </c>
      <c r="F623" s="20">
        <v>4896</v>
      </c>
      <c r="G623">
        <v>617</v>
      </c>
      <c r="H623" s="20"/>
      <c r="I623">
        <f>SUMIFS('总明细 源文件后台下'!G:G,'总明细 源文件后台下'!E:E,E623,'总明细 源文件后台下'!C:C,"Order")</f>
        <v>18</v>
      </c>
      <c r="J623">
        <f>SUMIFS('总明细 源文件后台下'!M:M,'总明细 源文件后台下'!E:E,E623,'总明细 源文件后台下'!C:C,"Order")</f>
        <v>413.82000000000011</v>
      </c>
      <c r="K623">
        <f>SUMIFS('总明细 源文件后台下'!N:N,'总明细 源文件后台下'!E:E,E623,'总明细 源文件后台下'!C:C,"Order")</f>
        <v>0</v>
      </c>
      <c r="L623">
        <f>SUMIFS('总明细 源文件后台下'!O:O,'总明细 源文件后台下'!E:E,E623,'总明细 源文件后台下'!C:C,"Order")</f>
        <v>0</v>
      </c>
      <c r="M623">
        <f>SUMIFS('总明细 源文件后台下'!P:P,'总明细 源文件后台下'!E:E,E623,'总明细 源文件后台下'!C:C,"Order")</f>
        <v>-0.92</v>
      </c>
      <c r="N623">
        <f>SUMIFS('总明细 源文件后台下'!Q:Q,'总明细 源文件后台下'!E:E,E623,'总明细 源文件后台下'!C:C,"Order")</f>
        <v>7.2100000000000009</v>
      </c>
      <c r="O623">
        <f>SUMIFS('总明细 源文件后台下'!R:R,'总明细 源文件后台下'!E:E,E623,'总明细 源文件后台下'!C:C,"Order")</f>
        <v>-7.2100000000000009</v>
      </c>
      <c r="P623">
        <f>SUMIFS('总明细 源文件后台下'!S:S,'总明细 源文件后台下'!E:E,E623,'总明细 源文件后台下'!C:C,"Order")</f>
        <v>-70.21999999999997</v>
      </c>
      <c r="Q623">
        <f>SUMIFS('总明细 源文件后台下'!T:T,'总明细 源文件后台下'!E:E,E623,'总明细 源文件后台下'!C:C,"Order")</f>
        <v>-92.879999999999967</v>
      </c>
      <c r="R623">
        <f>SUMIFS('总明细 源文件后台下'!U:U,'总明细 源文件后台下'!E:E,E623,'总明细 源文件后台下'!C:C,"Order")</f>
        <v>0</v>
      </c>
      <c r="S623">
        <f>SUMIFS('总明细 源文件后台下'!V:V,'总明细 源文件后台下'!E:E,E623,'总明细 源文件后台下'!C:C,"Order")</f>
        <v>0</v>
      </c>
      <c r="T623">
        <f>SUMIFS('总明细 源文件后台下'!W:W,'总明细 源文件后台下'!E:E,E623,'总明细 源文件后台下'!C:C,"Order")</f>
        <v>249.7999999999999</v>
      </c>
      <c r="U623">
        <f>SUMIFS('总明细 源文件后台下'!G:G,'总明细 源文件后台下'!E:E,E623,'总明细 源文件后台下'!C:C,"Refund")</f>
        <v>6</v>
      </c>
      <c r="V623">
        <f>SUMIFS('总明细 源文件后台下'!M:M,'总明细 源文件后台下'!E:E,E623,'总明细 源文件后台下'!C:C,"Refund")</f>
        <v>-137.94</v>
      </c>
      <c r="W623">
        <f>SUMIFS('总明细 源文件后台下'!N:N,'总明细 源文件后台下'!E:E,E623,'总明细 源文件后台下'!C:C,"Refund")</f>
        <v>0</v>
      </c>
      <c r="X623">
        <f>SUMIFS('总明细 源文件后台下'!O:O,'总明细 源文件后台下'!E:E,E623,'总明细 源文件后台下'!C:C,"Refund")</f>
        <v>0</v>
      </c>
      <c r="Y623">
        <f>SUMIFS('总明细 源文件后台下'!P:P,'总明细 源文件后台下'!E:E,E623,'总明细 源文件后台下'!C:C,"Refund")</f>
        <v>0.92</v>
      </c>
      <c r="Z623">
        <f>SUMIFS('总明细 源文件后台下'!Q:Q,'总明细 源文件后台下'!E:E,E623,'总明细 源文件后台下'!C:C,"Refund")</f>
        <v>-2.14</v>
      </c>
      <c r="AA623">
        <f>SUMIFS('总明细 源文件后台下'!R:R,'总明细 源文件后台下'!E:E,E623,'总明细 源文件后台下'!C:C,"Refund")</f>
        <v>2.14</v>
      </c>
      <c r="AB623">
        <f>SUMIFS('总明细 源文件后台下'!S:S,'总明细 源文件后台下'!E:E,E623,'总明细 源文件后台下'!C:C,"Refund")</f>
        <v>18.639999999999997</v>
      </c>
      <c r="AC623">
        <f>SUMIFS('总明细 源文件后台下'!T:T,'总明细 源文件后台下'!E:E,E623,'总明细 源文件后台下'!C:C,"Refund")</f>
        <v>0</v>
      </c>
      <c r="AD623">
        <f>SUMIFS('总明细 源文件后台下'!U:U,'总明细 源文件后台下'!E:E,E623,'总明细 源文件后台下'!C:C,"Refund")</f>
        <v>0</v>
      </c>
      <c r="AE623">
        <f>SUMIFS('总明细 源文件后台下'!V:V,'总明细 源文件后台下'!E:E,E623,'总明细 源文件后台下'!C:C,"Refund")</f>
        <v>0</v>
      </c>
      <c r="AF623">
        <f>SUMIFS('总明细 源文件后台下'!W:W,'总明细 源文件后台下'!E:E,E623,'总明细 源文件后台下'!C:C,"Refund")</f>
        <v>-118.38</v>
      </c>
      <c r="AK623">
        <f>(SUMIF('广告费 源文件后台下'!G:G,E623,'广告费 源文件后台下'!M:M))*-1</f>
        <v>-1.71</v>
      </c>
      <c r="AL623">
        <f>SUMIFS('总明细 源文件后台下'!W:W,'总明细 源文件后台下'!E:E,E623,'总明细 源文件后台下'!C:C,"Adjustment",'总明细 源文件后台下'!F:F,"FBA Inventory Reimbursement - Customer Return")</f>
        <v>13.92</v>
      </c>
      <c r="AM623">
        <f>SUMIFS('总明细 源文件后台下'!W:W,'总明细 源文件后台下'!E:E,E623,'总明细 源文件后台下'!C:C,"Adjustment",'总明细 源文件后台下'!F:F,"FBA Inventory Reimbursement - Damaged:Warehouse")</f>
        <v>0</v>
      </c>
      <c r="AN623">
        <f>SUMIFS('总明细 源文件后台下'!W:W,'总明细 源文件后台下'!E:E,E623,'总明细 源文件后台下'!C:C,"Adjustment",'总明细 源文件后台下'!F:F,"FBA Inventory Reimbursement - Customer Service Issue")</f>
        <v>0</v>
      </c>
      <c r="AO623">
        <f>SUMIFS('总明细 源文件后台下'!W:W,'总明细 源文件后台下'!E:E,E623,'总明细 源文件后台下'!C:C,"Adjustment",'总明细 源文件后台下'!F:F,"FBA Inventory Reimbursement - Fee Correction")</f>
        <v>0</v>
      </c>
      <c r="AP623">
        <f>SUMIFS('总明细 源文件后台下'!W:W,'总明细 源文件后台下'!E:E,E623,'总明细 源文件后台下'!C:C,"Adjustment",'总明细 源文件后台下'!F:F,"FBA Inventory Reimbursement - General Adjustment")</f>
        <v>0</v>
      </c>
      <c r="AQ623">
        <f>SUMIFS('总明细 源文件后台下'!W:W,'总明细 源文件后台下'!E:E,E623,'总明细 源文件后台下'!C:C,"Adjustment",'总明细 源文件后台下'!F:F,"FBA Inventory Reimbursement - Lost:Inbound")</f>
        <v>0</v>
      </c>
      <c r="AR623">
        <f>SUMIFS('总明细 源文件后台下'!W:W,'总明细 源文件后台下'!E:E,E623,'总明细 源文件后台下'!C:C,"Adjustment",'总明细 源文件后台下'!F:F,"FBA Inventory Reimbursement - Lost:Warehouse")</f>
        <v>0</v>
      </c>
      <c r="AS623">
        <f>SUMIFS('总明细 源文件后台下'!W:W,'总明细 源文件后台下'!E:E,E623,'总明细 源文件后台下'!C:C,"Adjustment",'总明细 源文件后台下'!F:F,"Non-subscription Fee Adjustment")</f>
        <v>0</v>
      </c>
      <c r="AT623">
        <f>SUMIFS('总明细 源文件后台下'!W:W,'总明细 源文件后台下'!E:E,E623,'总明细 源文件后台下'!C:C,"Adjustment",'总明细 源文件后台下'!F:F,"FBA Inventory Placement Service Fee")</f>
        <v>0</v>
      </c>
      <c r="AV623">
        <f>SUMIF('FBA Customer Return Per Unit Fe'!B:B,E623,'FBA Customer Return Per Unit Fe'!C:C)</f>
        <v>-10.32</v>
      </c>
      <c r="AX623">
        <f>(SUMIF('仓储费 源文件后台下'!C:C,E623,'仓储费 源文件后台下'!V:V))*-1</f>
        <v>-0.87839999999999996</v>
      </c>
      <c r="AZ623">
        <f>SUMIF('Disposal Fee销毁费用-160.95'!B:B,E623,'Disposal Fee销毁费用-160.95'!D:D)*-1</f>
        <v>-0.15</v>
      </c>
      <c r="BC623">
        <f>IFERROR(VLOOKUP(F623,'优惠券-86.4'!F:I,4,0),0)</f>
        <v>-0.3</v>
      </c>
      <c r="BD623">
        <f>IFERROR(VLOOKUP(F623,'早评-120'!E:H,4,0),0)</f>
        <v>0</v>
      </c>
      <c r="BF623">
        <f t="shared" si="72"/>
        <v>131.9815999999999</v>
      </c>
      <c r="BG623">
        <f t="shared" si="73"/>
        <v>0.31893480257116591</v>
      </c>
      <c r="BH623">
        <f t="shared" si="74"/>
        <v>857.88039999999933</v>
      </c>
      <c r="BQ623" s="45">
        <f t="shared" si="75"/>
        <v>857.88039999999933</v>
      </c>
      <c r="BR623">
        <f>SUMIFS('9月销毁明细'!D:D,'9月销毁明细'!A:A,E623,'9月销毁明细'!H:H,"Sellable")</f>
        <v>0</v>
      </c>
      <c r="BS623">
        <f>SUMIFS('9月销毁明细'!G:G,'9月销毁明细'!A:A,E623,'9月销毁明细'!H:H,"Sellable")</f>
        <v>0</v>
      </c>
      <c r="BT623">
        <f>SUMIFS('9月销毁明细'!D:D,'9月销毁明细'!A:A,E623,'9月销毁明细'!H:H,"Unsellable")</f>
        <v>2</v>
      </c>
      <c r="BU623">
        <f>SUMIFS('9月销毁明细'!G:G,'9月销毁明细'!A:A,E623,'9月销毁明细'!H:H,"Unsellable")</f>
        <v>71.319999999999993</v>
      </c>
      <c r="BW623">
        <f>IFERROR(I623*VLOOKUP(F623,'9.3成本表'!C:L,10,0),0)</f>
        <v>403.2</v>
      </c>
      <c r="BX623">
        <f t="shared" si="76"/>
        <v>238.68</v>
      </c>
      <c r="CC623" s="45">
        <f t="shared" si="77"/>
        <v>144.68039999999939</v>
      </c>
      <c r="CD623" s="45">
        <f t="shared" si="78"/>
        <v>5.3787934553484552E-2</v>
      </c>
      <c r="CE623" s="45">
        <f t="shared" si="79"/>
        <v>0.22540100953449149</v>
      </c>
    </row>
    <row r="624" spans="4:83" x14ac:dyDescent="0.25">
      <c r="D624" s="20" t="s">
        <v>1357</v>
      </c>
      <c r="E624" s="20" t="s">
        <v>1358</v>
      </c>
      <c r="F624" s="20">
        <v>4896</v>
      </c>
      <c r="G624">
        <v>618</v>
      </c>
      <c r="H624" s="20"/>
      <c r="I624">
        <f>SUMIFS('总明细 源文件后台下'!G:G,'总明细 源文件后台下'!E:E,E624,'总明细 源文件后台下'!C:C,"Order")</f>
        <v>15</v>
      </c>
      <c r="J624">
        <f>SUMIFS('总明细 源文件后台下'!M:M,'总明细 源文件后台下'!E:E,E624,'总明细 源文件后台下'!C:C,"Order")</f>
        <v>344.85000000000008</v>
      </c>
      <c r="K624">
        <f>SUMIFS('总明细 源文件后台下'!N:N,'总明细 源文件后台下'!E:E,E624,'总明细 源文件后台下'!C:C,"Order")</f>
        <v>0</v>
      </c>
      <c r="L624">
        <f>SUMIFS('总明细 源文件后台下'!O:O,'总明细 源文件后台下'!E:E,E624,'总明细 源文件后台下'!C:C,"Order")</f>
        <v>0</v>
      </c>
      <c r="M624">
        <f>SUMIFS('总明细 源文件后台下'!P:P,'总明细 源文件后台下'!E:E,E624,'总明细 源文件后台下'!C:C,"Order")</f>
        <v>-0.77</v>
      </c>
      <c r="N624">
        <f>SUMIFS('总明细 源文件后台下'!Q:Q,'总明细 源文件后台下'!E:E,E624,'总明细 源文件后台下'!C:C,"Order")</f>
        <v>7.5299999999999994</v>
      </c>
      <c r="O624">
        <f>SUMIFS('总明细 源文件后台下'!R:R,'总明细 源文件后台下'!E:E,E624,'总明细 源文件后台下'!C:C,"Order")</f>
        <v>-7.5299999999999994</v>
      </c>
      <c r="P624">
        <f>SUMIFS('总明细 源文件后台下'!S:S,'总明细 源文件后台下'!E:E,E624,'总明细 源文件后台下'!C:C,"Order")</f>
        <v>-58.519999999999982</v>
      </c>
      <c r="Q624">
        <f>SUMIFS('总明细 源文件后台下'!T:T,'总明细 源文件后台下'!E:E,E624,'总明细 源文件后台下'!C:C,"Order")</f>
        <v>-77.399999999999977</v>
      </c>
      <c r="R624">
        <f>SUMIFS('总明细 源文件后台下'!U:U,'总明细 源文件后台下'!E:E,E624,'总明细 源文件后台下'!C:C,"Order")</f>
        <v>0</v>
      </c>
      <c r="S624">
        <f>SUMIFS('总明细 源文件后台下'!V:V,'总明细 源文件后台下'!E:E,E624,'总明细 源文件后台下'!C:C,"Order")</f>
        <v>0</v>
      </c>
      <c r="T624">
        <f>SUMIFS('总明细 源文件后台下'!W:W,'总明细 源文件后台下'!E:E,E624,'总明细 源文件后台下'!C:C,"Order")</f>
        <v>208.15999999999994</v>
      </c>
      <c r="U624">
        <f>SUMIFS('总明细 源文件后台下'!G:G,'总明细 源文件后台下'!E:E,E624,'总明细 源文件后台下'!C:C,"Refund")</f>
        <v>5</v>
      </c>
      <c r="V624">
        <f>SUMIFS('总明细 源文件后台下'!M:M,'总明细 源文件后台下'!E:E,E624,'总明细 源文件后台下'!C:C,"Refund")</f>
        <v>-114.94999999999999</v>
      </c>
      <c r="W624">
        <f>SUMIFS('总明细 源文件后台下'!N:N,'总明细 源文件后台下'!E:E,E624,'总明细 源文件后台下'!C:C,"Refund")</f>
        <v>0</v>
      </c>
      <c r="X624">
        <f>SUMIFS('总明细 源文件后台下'!O:O,'总明细 源文件后台下'!E:E,E624,'总明细 源文件后台下'!C:C,"Refund")</f>
        <v>0</v>
      </c>
      <c r="Y624">
        <f>SUMIFS('总明细 源文件后台下'!P:P,'总明细 源文件后台下'!E:E,E624,'总明细 源文件后台下'!C:C,"Refund")</f>
        <v>0.46</v>
      </c>
      <c r="Z624">
        <f>SUMIFS('总明细 源文件后台下'!Q:Q,'总明细 源文件后台下'!E:E,E624,'总明细 源文件后台下'!C:C,"Refund")</f>
        <v>-2.88</v>
      </c>
      <c r="AA624">
        <f>SUMIFS('总明细 源文件后台下'!R:R,'总明细 源文件后台下'!E:E,E624,'总明细 源文件后台下'!C:C,"Refund")</f>
        <v>2.88</v>
      </c>
      <c r="AB624">
        <f>SUMIFS('总明细 源文件后台下'!S:S,'总明细 源文件后台下'!E:E,E624,'总明细 源文件后台下'!C:C,"Refund")</f>
        <v>15.58</v>
      </c>
      <c r="AC624">
        <f>SUMIFS('总明细 源文件后台下'!T:T,'总明细 源文件后台下'!E:E,E624,'总明细 源文件后台下'!C:C,"Refund")</f>
        <v>0</v>
      </c>
      <c r="AD624">
        <f>SUMIFS('总明细 源文件后台下'!U:U,'总明细 源文件后台下'!E:E,E624,'总明细 源文件后台下'!C:C,"Refund")</f>
        <v>0</v>
      </c>
      <c r="AE624">
        <f>SUMIFS('总明细 源文件后台下'!V:V,'总明细 源文件后台下'!E:E,E624,'总明细 源文件后台下'!C:C,"Refund")</f>
        <v>0</v>
      </c>
      <c r="AF624">
        <f>SUMIFS('总明细 源文件后台下'!W:W,'总明细 源文件后台下'!E:E,E624,'总明细 源文件后台下'!C:C,"Refund")</f>
        <v>-98.91</v>
      </c>
      <c r="AK624">
        <f>(SUMIF('广告费 源文件后台下'!G:G,E624,'广告费 源文件后台下'!M:M))*-1</f>
        <v>-1.1200000000000001</v>
      </c>
      <c r="AL624">
        <f>SUMIFS('总明细 源文件后台下'!W:W,'总明细 源文件后台下'!E:E,E624,'总明细 源文件后台下'!C:C,"Adjustment",'总明细 源文件后台下'!F:F,"FBA Inventory Reimbursement - Customer Return")</f>
        <v>0</v>
      </c>
      <c r="AM624">
        <f>SUMIFS('总明细 源文件后台下'!W:W,'总明细 源文件后台下'!E:E,E624,'总明细 源文件后台下'!C:C,"Adjustment",'总明细 源文件后台下'!F:F,"FBA Inventory Reimbursement - Damaged:Warehouse")</f>
        <v>0</v>
      </c>
      <c r="AN624">
        <f>SUMIFS('总明细 源文件后台下'!W:W,'总明细 源文件后台下'!E:E,E624,'总明细 源文件后台下'!C:C,"Adjustment",'总明细 源文件后台下'!F:F,"FBA Inventory Reimbursement - Customer Service Issue")</f>
        <v>0</v>
      </c>
      <c r="AO624">
        <f>SUMIFS('总明细 源文件后台下'!W:W,'总明细 源文件后台下'!E:E,E624,'总明细 源文件后台下'!C:C,"Adjustment",'总明细 源文件后台下'!F:F,"FBA Inventory Reimbursement - Fee Correction")</f>
        <v>0</v>
      </c>
      <c r="AP624">
        <f>SUMIFS('总明细 源文件后台下'!W:W,'总明细 源文件后台下'!E:E,E624,'总明细 源文件后台下'!C:C,"Adjustment",'总明细 源文件后台下'!F:F,"FBA Inventory Reimbursement - General Adjustment")</f>
        <v>0</v>
      </c>
      <c r="AQ624">
        <f>SUMIFS('总明细 源文件后台下'!W:W,'总明细 源文件后台下'!E:E,E624,'总明细 源文件后台下'!C:C,"Adjustment",'总明细 源文件后台下'!F:F,"FBA Inventory Reimbursement - Lost:Inbound")</f>
        <v>0</v>
      </c>
      <c r="AR624">
        <f>SUMIFS('总明细 源文件后台下'!W:W,'总明细 源文件后台下'!E:E,E624,'总明细 源文件后台下'!C:C,"Adjustment",'总明细 源文件后台下'!F:F,"FBA Inventory Reimbursement - Lost:Warehouse")</f>
        <v>0</v>
      </c>
      <c r="AS624">
        <f>SUMIFS('总明细 源文件后台下'!W:W,'总明细 源文件后台下'!E:E,E624,'总明细 源文件后台下'!C:C,"Adjustment",'总明细 源文件后台下'!F:F,"Non-subscription Fee Adjustment")</f>
        <v>0</v>
      </c>
      <c r="AT624">
        <f>SUMIFS('总明细 源文件后台下'!W:W,'总明细 源文件后台下'!E:E,E624,'总明细 源文件后台下'!C:C,"Adjustment",'总明细 源文件后台下'!F:F,"FBA Inventory Placement Service Fee")</f>
        <v>0</v>
      </c>
      <c r="AV624">
        <f>SUMIF('FBA Customer Return Per Unit Fe'!B:B,E624,'FBA Customer Return Per Unit Fe'!C:C)</f>
        <v>-46.44</v>
      </c>
      <c r="AX624">
        <f>(SUMIF('仓储费 源文件后台下'!C:C,E624,'仓储费 源文件后台下'!V:V))*-1</f>
        <v>-1.1982999999999997</v>
      </c>
      <c r="AZ624">
        <f>SUMIF('Disposal Fee销毁费用-160.95'!B:B,E624,'Disposal Fee销毁费用-160.95'!D:D)*-1</f>
        <v>0</v>
      </c>
      <c r="BC624">
        <f>IFERROR(VLOOKUP(F624,'优惠券-86.4'!F:I,4,0),0)</f>
        <v>-0.3</v>
      </c>
      <c r="BD624">
        <f>IFERROR(VLOOKUP(F624,'早评-120'!E:H,4,0),0)</f>
        <v>0</v>
      </c>
      <c r="BF624">
        <f t="shared" si="72"/>
        <v>60.191699999999955</v>
      </c>
      <c r="BG624">
        <f t="shared" si="73"/>
        <v>0.1745445846020007</v>
      </c>
      <c r="BH624">
        <f t="shared" si="74"/>
        <v>391.24604999999968</v>
      </c>
      <c r="BQ624" s="45">
        <f t="shared" si="75"/>
        <v>391.24604999999968</v>
      </c>
      <c r="BR624">
        <f>SUMIFS('9月销毁明细'!D:D,'9月销毁明细'!A:A,E624,'9月销毁明细'!H:H,"Sellable")</f>
        <v>0</v>
      </c>
      <c r="BS624">
        <f>SUMIFS('9月销毁明细'!G:G,'9月销毁明细'!A:A,E624,'9月销毁明细'!H:H,"Sellable")</f>
        <v>0</v>
      </c>
      <c r="BT624">
        <f>SUMIFS('9月销毁明细'!D:D,'9月销毁明细'!A:A,E624,'9月销毁明细'!H:H,"Unsellable")</f>
        <v>0</v>
      </c>
      <c r="BU624">
        <f>SUMIFS('9月销毁明细'!G:G,'9月销毁明细'!A:A,E624,'9月销毁明细'!H:H,"Unsellable")</f>
        <v>0</v>
      </c>
      <c r="BW624">
        <f>IFERROR(I624*VLOOKUP(F624,'9.3成本表'!C:L,10,0),0)</f>
        <v>336</v>
      </c>
      <c r="BX624">
        <f t="shared" si="76"/>
        <v>198.9</v>
      </c>
      <c r="CC624" s="45">
        <f t="shared" si="77"/>
        <v>-143.65395000000032</v>
      </c>
      <c r="CD624" s="45">
        <f t="shared" si="78"/>
        <v>-6.4087596613912529E-2</v>
      </c>
      <c r="CE624" s="45">
        <f t="shared" si="79"/>
        <v>-0.2685622546270337</v>
      </c>
    </row>
    <row r="625" spans="4:83" x14ac:dyDescent="0.25">
      <c r="D625" s="20" t="s">
        <v>1359</v>
      </c>
      <c r="E625" s="20" t="s">
        <v>1360</v>
      </c>
      <c r="F625" s="20">
        <v>4896</v>
      </c>
      <c r="G625">
        <v>619</v>
      </c>
      <c r="H625" s="20"/>
      <c r="I625">
        <f>SUMIFS('总明细 源文件后台下'!G:G,'总明细 源文件后台下'!E:E,E625,'总明细 源文件后台下'!C:C,"Order")</f>
        <v>14</v>
      </c>
      <c r="J625">
        <f>SUMIFS('总明细 源文件后台下'!M:M,'总明细 源文件后台下'!E:E,E625,'总明细 源文件后台下'!C:C,"Order")</f>
        <v>321.86000000000007</v>
      </c>
      <c r="K625">
        <f>SUMIFS('总明细 源文件后台下'!N:N,'总明细 源文件后台下'!E:E,E625,'总明细 源文件后台下'!C:C,"Order")</f>
        <v>3.67</v>
      </c>
      <c r="L625">
        <f>SUMIFS('总明细 源文件后台下'!O:O,'总明细 源文件后台下'!E:E,E625,'总明细 源文件后台下'!C:C,"Order")</f>
        <v>0</v>
      </c>
      <c r="M625">
        <f>SUMIFS('总明细 源文件后台下'!P:P,'总明细 源文件后台下'!E:E,E625,'总明细 源文件后台下'!C:C,"Order")</f>
        <v>-0.92</v>
      </c>
      <c r="N625">
        <f>SUMIFS('总明细 源文件后台下'!Q:Q,'总明细 源文件后台下'!E:E,E625,'总明细 源文件后台下'!C:C,"Order")</f>
        <v>9.92</v>
      </c>
      <c r="O625">
        <f>SUMIFS('总明细 源文件后台下'!R:R,'总明细 源文件后台下'!E:E,E625,'总明细 源文件后台下'!C:C,"Order")</f>
        <v>-9.92</v>
      </c>
      <c r="P625">
        <f>SUMIFS('总明细 源文件后台下'!S:S,'总明细 源文件后台下'!E:E,E625,'总明细 源文件后台下'!C:C,"Order")</f>
        <v>-54.579999999999984</v>
      </c>
      <c r="Q625">
        <f>SUMIFS('总明细 源文件后台下'!T:T,'总明细 源文件后台下'!E:E,E625,'总明细 源文件后台下'!C:C,"Order")</f>
        <v>-75.909999999999982</v>
      </c>
      <c r="R625">
        <f>SUMIFS('总明细 源文件后台下'!U:U,'总明细 源文件后台下'!E:E,E625,'总明细 源文件后台下'!C:C,"Order")</f>
        <v>0</v>
      </c>
      <c r="S625">
        <f>SUMIFS('总明细 源文件后台下'!V:V,'总明细 源文件后台下'!E:E,E625,'总明细 源文件后台下'!C:C,"Order")</f>
        <v>0</v>
      </c>
      <c r="T625">
        <f>SUMIFS('总明细 源文件后台下'!W:W,'总明细 源文件后台下'!E:E,E625,'总明细 源文件后台下'!C:C,"Order")</f>
        <v>194.11999999999995</v>
      </c>
      <c r="U625">
        <f>SUMIFS('总明细 源文件后台下'!G:G,'总明细 源文件后台下'!E:E,E625,'总明细 源文件后台下'!C:C,"Refund")</f>
        <v>3</v>
      </c>
      <c r="V625">
        <f>SUMIFS('总明细 源文件后台下'!M:M,'总明细 源文件后台下'!E:E,E625,'总明细 源文件后台下'!C:C,"Refund")</f>
        <v>-68.97</v>
      </c>
      <c r="W625">
        <f>SUMIFS('总明细 源文件后台下'!N:N,'总明细 源文件后台下'!E:E,E625,'总明细 源文件后台下'!C:C,"Refund")</f>
        <v>0</v>
      </c>
      <c r="X625">
        <f>SUMIFS('总明细 源文件后台下'!O:O,'总明细 源文件后台下'!E:E,E625,'总明细 源文件后台下'!C:C,"Refund")</f>
        <v>0</v>
      </c>
      <c r="Y625">
        <f>SUMIFS('总明细 源文件后台下'!P:P,'总明细 源文件后台下'!E:E,E625,'总明细 源文件后台下'!C:C,"Refund")</f>
        <v>0.46</v>
      </c>
      <c r="Z625">
        <f>SUMIFS('总明细 源文件后台下'!Q:Q,'总明细 源文件后台下'!E:E,E625,'总明细 源文件后台下'!C:C,"Refund")</f>
        <v>-1.04</v>
      </c>
      <c r="AA625">
        <f>SUMIFS('总明细 源文件后台下'!R:R,'总明细 源文件后台下'!E:E,E625,'总明细 源文件后台下'!C:C,"Refund")</f>
        <v>1.04</v>
      </c>
      <c r="AB625">
        <f>SUMIFS('总明细 源文件后台下'!S:S,'总明细 源文件后台下'!E:E,E625,'总明细 源文件后台下'!C:C,"Refund")</f>
        <v>9.32</v>
      </c>
      <c r="AC625">
        <f>SUMIFS('总明细 源文件后台下'!T:T,'总明细 源文件后台下'!E:E,E625,'总明细 源文件后台下'!C:C,"Refund")</f>
        <v>0</v>
      </c>
      <c r="AD625">
        <f>SUMIFS('总明细 源文件后台下'!U:U,'总明细 源文件后台下'!E:E,E625,'总明细 源文件后台下'!C:C,"Refund")</f>
        <v>0</v>
      </c>
      <c r="AE625">
        <f>SUMIFS('总明细 源文件后台下'!V:V,'总明细 源文件后台下'!E:E,E625,'总明细 源文件后台下'!C:C,"Refund")</f>
        <v>0</v>
      </c>
      <c r="AF625">
        <f>SUMIFS('总明细 源文件后台下'!W:W,'总明细 源文件后台下'!E:E,E625,'总明细 源文件后台下'!C:C,"Refund")</f>
        <v>-59.19</v>
      </c>
      <c r="AK625">
        <f>(SUMIF('广告费 源文件后台下'!G:G,E625,'广告费 源文件后台下'!M:M))*-1</f>
        <v>-0.85</v>
      </c>
      <c r="AL625">
        <f>SUMIFS('总明细 源文件后台下'!W:W,'总明细 源文件后台下'!E:E,E625,'总明细 源文件后台下'!C:C,"Adjustment",'总明细 源文件后台下'!F:F,"FBA Inventory Reimbursement - Customer Return")</f>
        <v>0</v>
      </c>
      <c r="AM625">
        <f>SUMIFS('总明细 源文件后台下'!W:W,'总明细 源文件后台下'!E:E,E625,'总明细 源文件后台下'!C:C,"Adjustment",'总明细 源文件后台下'!F:F,"FBA Inventory Reimbursement - Damaged:Warehouse")</f>
        <v>0</v>
      </c>
      <c r="AN625">
        <f>SUMIFS('总明细 源文件后台下'!W:W,'总明细 源文件后台下'!E:E,E625,'总明细 源文件后台下'!C:C,"Adjustment",'总明细 源文件后台下'!F:F,"FBA Inventory Reimbursement - Customer Service Issue")</f>
        <v>0</v>
      </c>
      <c r="AO625">
        <f>SUMIFS('总明细 源文件后台下'!W:W,'总明细 源文件后台下'!E:E,E625,'总明细 源文件后台下'!C:C,"Adjustment",'总明细 源文件后台下'!F:F,"FBA Inventory Reimbursement - Fee Correction")</f>
        <v>0</v>
      </c>
      <c r="AP625">
        <f>SUMIFS('总明细 源文件后台下'!W:W,'总明细 源文件后台下'!E:E,E625,'总明细 源文件后台下'!C:C,"Adjustment",'总明细 源文件后台下'!F:F,"FBA Inventory Reimbursement - General Adjustment")</f>
        <v>0</v>
      </c>
      <c r="AQ625">
        <f>SUMIFS('总明细 源文件后台下'!W:W,'总明细 源文件后台下'!E:E,E625,'总明细 源文件后台下'!C:C,"Adjustment",'总明细 源文件后台下'!F:F,"FBA Inventory Reimbursement - Lost:Inbound")</f>
        <v>0</v>
      </c>
      <c r="AR625">
        <f>SUMIFS('总明细 源文件后台下'!W:W,'总明细 源文件后台下'!E:E,E625,'总明细 源文件后台下'!C:C,"Adjustment",'总明细 源文件后台下'!F:F,"FBA Inventory Reimbursement - Lost:Warehouse")</f>
        <v>0</v>
      </c>
      <c r="AS625">
        <f>SUMIFS('总明细 源文件后台下'!W:W,'总明细 源文件后台下'!E:E,E625,'总明细 源文件后台下'!C:C,"Adjustment",'总明细 源文件后台下'!F:F,"Non-subscription Fee Adjustment")</f>
        <v>0</v>
      </c>
      <c r="AT625">
        <f>SUMIFS('总明细 源文件后台下'!W:W,'总明细 源文件后台下'!E:E,E625,'总明细 源文件后台下'!C:C,"Adjustment",'总明细 源文件后台下'!F:F,"FBA Inventory Placement Service Fee")</f>
        <v>0</v>
      </c>
      <c r="AV625">
        <f>SUMIF('FBA Customer Return Per Unit Fe'!B:B,E625,'FBA Customer Return Per Unit Fe'!C:C)</f>
        <v>-15.48</v>
      </c>
      <c r="AX625">
        <f>(SUMIF('仓储费 源文件后台下'!C:C,E625,'仓储费 源文件后台下'!V:V))*-1</f>
        <v>-0.76230000000000009</v>
      </c>
      <c r="AZ625">
        <f>SUMIF('Disposal Fee销毁费用-160.95'!B:B,E625,'Disposal Fee销毁费用-160.95'!D:D)*-1</f>
        <v>0</v>
      </c>
      <c r="BC625">
        <f>IFERROR(VLOOKUP(F625,'优惠券-86.4'!F:I,4,0),0)</f>
        <v>-0.3</v>
      </c>
      <c r="BD625">
        <f>IFERROR(VLOOKUP(F625,'早评-120'!E:H,4,0),0)</f>
        <v>0</v>
      </c>
      <c r="BF625">
        <f t="shared" si="72"/>
        <v>117.53769999999994</v>
      </c>
      <c r="BG625">
        <f t="shared" si="73"/>
        <v>0.3651826881252716</v>
      </c>
      <c r="BH625">
        <f t="shared" si="74"/>
        <v>763.99504999999965</v>
      </c>
      <c r="BQ625" s="45">
        <f t="shared" si="75"/>
        <v>763.99504999999965</v>
      </c>
      <c r="BR625">
        <f>SUMIFS('9月销毁明细'!D:D,'9月销毁明细'!A:A,E625,'9月销毁明细'!H:H,"Sellable")</f>
        <v>0</v>
      </c>
      <c r="BS625">
        <f>SUMIFS('9月销毁明细'!G:G,'9月销毁明细'!A:A,E625,'9月销毁明细'!H:H,"Sellable")</f>
        <v>0</v>
      </c>
      <c r="BT625">
        <f>SUMIFS('9月销毁明细'!D:D,'9月销毁明细'!A:A,E625,'9月销毁明细'!H:H,"Unsellable")</f>
        <v>0</v>
      </c>
      <c r="BU625">
        <f>SUMIFS('9月销毁明细'!G:G,'9月销毁明细'!A:A,E625,'9月销毁明细'!H:H,"Unsellable")</f>
        <v>0</v>
      </c>
      <c r="BW625">
        <f>IFERROR(I625*VLOOKUP(F625,'9.3成本表'!C:L,10,0),0)</f>
        <v>313.59999999999997</v>
      </c>
      <c r="BX625">
        <f t="shared" si="76"/>
        <v>185.64</v>
      </c>
      <c r="CC625" s="45">
        <f t="shared" si="77"/>
        <v>264.7550499999997</v>
      </c>
      <c r="CD625" s="45">
        <f t="shared" si="78"/>
        <v>0.1265505069093584</v>
      </c>
      <c r="CE625" s="45">
        <f t="shared" si="79"/>
        <v>0.53031618059450314</v>
      </c>
    </row>
    <row r="626" spans="4:83" x14ac:dyDescent="0.25">
      <c r="D626" s="20" t="s">
        <v>1361</v>
      </c>
      <c r="E626" s="20" t="s">
        <v>1362</v>
      </c>
      <c r="F626" s="20">
        <v>4896</v>
      </c>
      <c r="G626">
        <v>620</v>
      </c>
      <c r="H626" s="20"/>
      <c r="I626">
        <f>SUMIFS('总明细 源文件后台下'!G:G,'总明细 源文件后台下'!E:E,E626,'总明细 源文件后台下'!C:C,"Order")</f>
        <v>5</v>
      </c>
      <c r="J626">
        <f>SUMIFS('总明细 源文件后台下'!M:M,'总明细 源文件后台下'!E:E,E626,'总明细 源文件后台下'!C:C,"Order")</f>
        <v>114.94999999999999</v>
      </c>
      <c r="K626">
        <f>SUMIFS('总明细 源文件后台下'!N:N,'总明细 源文件后台下'!E:E,E626,'总明细 源文件后台下'!C:C,"Order")</f>
        <v>9.0599999999999987</v>
      </c>
      <c r="L626">
        <f>SUMIFS('总明细 源文件后台下'!O:O,'总明细 源文件后台下'!E:E,E626,'总明细 源文件后台下'!C:C,"Order")</f>
        <v>0</v>
      </c>
      <c r="M626">
        <f>SUMIFS('总明细 源文件后台下'!P:P,'总明细 源文件后台下'!E:E,E626,'总明细 源文件后台下'!C:C,"Order")</f>
        <v>0</v>
      </c>
      <c r="N626">
        <f>SUMIFS('总明细 源文件后台下'!Q:Q,'总明细 源文件后台下'!E:E,E626,'总明细 源文件后台下'!C:C,"Order")</f>
        <v>3.5700000000000003</v>
      </c>
      <c r="O626">
        <f>SUMIFS('总明细 源文件后台下'!R:R,'总明细 源文件后台下'!E:E,E626,'总明细 源文件后台下'!C:C,"Order")</f>
        <v>-3.5700000000000003</v>
      </c>
      <c r="P626">
        <f>SUMIFS('总明细 源文件后台下'!S:S,'总明细 源文件后台下'!E:E,E626,'总明细 源文件后台下'!C:C,"Order")</f>
        <v>-19.55</v>
      </c>
      <c r="Q626">
        <f>SUMIFS('总明细 源文件后台下'!T:T,'总明细 源文件后台下'!E:E,E626,'总明细 源文件后台下'!C:C,"Order")</f>
        <v>-34.86</v>
      </c>
      <c r="R626">
        <f>SUMIFS('总明细 源文件后台下'!U:U,'总明细 源文件后台下'!E:E,E626,'总明细 源文件后台下'!C:C,"Order")</f>
        <v>0</v>
      </c>
      <c r="S626">
        <f>SUMIFS('总明细 源文件后台下'!V:V,'总明细 源文件后台下'!E:E,E626,'总明细 源文件后台下'!C:C,"Order")</f>
        <v>0</v>
      </c>
      <c r="T626">
        <f>SUMIFS('总明细 源文件后台下'!W:W,'总明细 源文件后台下'!E:E,E626,'总明细 源文件后台下'!C:C,"Order")</f>
        <v>69.599999999999994</v>
      </c>
      <c r="U626">
        <f>SUMIFS('总明细 源文件后台下'!G:G,'总明细 源文件后台下'!E:E,E626,'总明细 源文件后台下'!C:C,"Refund")</f>
        <v>4</v>
      </c>
      <c r="V626">
        <f>SUMIFS('总明细 源文件后台下'!M:M,'总明细 源文件后台下'!E:E,E626,'总明细 源文件后台下'!C:C,"Refund")</f>
        <v>-90.96</v>
      </c>
      <c r="W626">
        <f>SUMIFS('总明细 源文件后台下'!N:N,'总明细 源文件后台下'!E:E,E626,'总明细 源文件后台下'!C:C,"Refund")</f>
        <v>0</v>
      </c>
      <c r="X626">
        <f>SUMIFS('总明细 源文件后台下'!O:O,'总明细 源文件后台下'!E:E,E626,'总明细 源文件后台下'!C:C,"Refund")</f>
        <v>0</v>
      </c>
      <c r="Y626">
        <f>SUMIFS('总明细 源文件后台下'!P:P,'总明细 源文件后台下'!E:E,E626,'总明细 源文件后台下'!C:C,"Refund")</f>
        <v>0</v>
      </c>
      <c r="Z626">
        <f>SUMIFS('总明细 源文件后台下'!Q:Q,'总明细 源文件后台下'!E:E,E626,'总明细 源文件后台下'!C:C,"Refund")</f>
        <v>0</v>
      </c>
      <c r="AA626">
        <f>SUMIFS('总明细 源文件后台下'!R:R,'总明细 源文件后台下'!E:E,E626,'总明细 源文件后台下'!C:C,"Refund")</f>
        <v>0</v>
      </c>
      <c r="AB626">
        <f>SUMIFS('总明细 源文件后台下'!S:S,'总明细 源文件后台下'!E:E,E626,'总明细 源文件后台下'!C:C,"Refund")</f>
        <v>12.379999999999999</v>
      </c>
      <c r="AC626">
        <f>SUMIFS('总明细 源文件后台下'!T:T,'总明细 源文件后台下'!E:E,E626,'总明细 源文件后台下'!C:C,"Refund")</f>
        <v>0</v>
      </c>
      <c r="AD626">
        <f>SUMIFS('总明细 源文件后台下'!U:U,'总明细 源文件后台下'!E:E,E626,'总明细 源文件后台下'!C:C,"Refund")</f>
        <v>0</v>
      </c>
      <c r="AE626">
        <f>SUMIFS('总明细 源文件后台下'!V:V,'总明细 源文件后台下'!E:E,E626,'总明细 源文件后台下'!C:C,"Refund")</f>
        <v>0</v>
      </c>
      <c r="AF626">
        <f>SUMIFS('总明细 源文件后台下'!W:W,'总明细 源文件后台下'!E:E,E626,'总明细 源文件后台下'!C:C,"Refund")</f>
        <v>-78.58</v>
      </c>
      <c r="AK626">
        <f>(SUMIF('广告费 源文件后台下'!G:G,E626,'广告费 源文件后台下'!M:M))*-1</f>
        <v>-9.9</v>
      </c>
      <c r="AL626">
        <f>SUMIFS('总明细 源文件后台下'!W:W,'总明细 源文件后台下'!E:E,E626,'总明细 源文件后台下'!C:C,"Adjustment",'总明细 源文件后台下'!F:F,"FBA Inventory Reimbursement - Customer Return")</f>
        <v>0</v>
      </c>
      <c r="AM626">
        <f>SUMIFS('总明细 源文件后台下'!W:W,'总明细 源文件后台下'!E:E,E626,'总明细 源文件后台下'!C:C,"Adjustment",'总明细 源文件后台下'!F:F,"FBA Inventory Reimbursement - Damaged:Warehouse")</f>
        <v>0</v>
      </c>
      <c r="AN626">
        <f>SUMIFS('总明细 源文件后台下'!W:W,'总明细 源文件后台下'!E:E,E626,'总明细 源文件后台下'!C:C,"Adjustment",'总明细 源文件后台下'!F:F,"FBA Inventory Reimbursement - Customer Service Issue")</f>
        <v>0</v>
      </c>
      <c r="AO626">
        <f>SUMIFS('总明细 源文件后台下'!W:W,'总明细 源文件后台下'!E:E,E626,'总明细 源文件后台下'!C:C,"Adjustment",'总明细 源文件后台下'!F:F,"FBA Inventory Reimbursement - Fee Correction")</f>
        <v>0</v>
      </c>
      <c r="AP626">
        <f>SUMIFS('总明细 源文件后台下'!W:W,'总明细 源文件后台下'!E:E,E626,'总明细 源文件后台下'!C:C,"Adjustment",'总明细 源文件后台下'!F:F,"FBA Inventory Reimbursement - General Adjustment")</f>
        <v>0</v>
      </c>
      <c r="AQ626">
        <f>SUMIFS('总明细 源文件后台下'!W:W,'总明细 源文件后台下'!E:E,E626,'总明细 源文件后台下'!C:C,"Adjustment",'总明细 源文件后台下'!F:F,"FBA Inventory Reimbursement - Lost:Inbound")</f>
        <v>0</v>
      </c>
      <c r="AR626">
        <f>SUMIFS('总明细 源文件后台下'!W:W,'总明细 源文件后台下'!E:E,E626,'总明细 源文件后台下'!C:C,"Adjustment",'总明细 源文件后台下'!F:F,"FBA Inventory Reimbursement - Lost:Warehouse")</f>
        <v>0</v>
      </c>
      <c r="AS626">
        <f>SUMIFS('总明细 源文件后台下'!W:W,'总明细 源文件后台下'!E:E,E626,'总明细 源文件后台下'!C:C,"Adjustment",'总明细 源文件后台下'!F:F,"Non-subscription Fee Adjustment")</f>
        <v>0</v>
      </c>
      <c r="AT626">
        <f>SUMIFS('总明细 源文件后台下'!W:W,'总明细 源文件后台下'!E:E,E626,'总明细 源文件后台下'!C:C,"Adjustment",'总明细 源文件后台下'!F:F,"FBA Inventory Placement Service Fee")</f>
        <v>0</v>
      </c>
      <c r="AV626">
        <f>SUMIF('FBA Customer Return Per Unit Fe'!B:B,E626,'FBA Customer Return Per Unit Fe'!C:C)</f>
        <v>-5.16</v>
      </c>
      <c r="AX626">
        <f>(SUMIF('仓储费 源文件后台下'!C:C,E626,'仓储费 源文件后台下'!V:V))*-1</f>
        <v>-0.77829999999999999</v>
      </c>
      <c r="AZ626">
        <f>SUMIF('Disposal Fee销毁费用-160.95'!B:B,E626,'Disposal Fee销毁费用-160.95'!D:D)*-1</f>
        <v>0</v>
      </c>
      <c r="BC626">
        <f>IFERROR(VLOOKUP(F626,'优惠券-86.4'!F:I,4,0),0)</f>
        <v>-0.3</v>
      </c>
      <c r="BD626">
        <f>IFERROR(VLOOKUP(F626,'早评-120'!E:H,4,0),0)</f>
        <v>0</v>
      </c>
      <c r="BF626">
        <f t="shared" si="72"/>
        <v>-25.118300000000005</v>
      </c>
      <c r="BG626">
        <f t="shared" si="73"/>
        <v>-0.21851500652457598</v>
      </c>
      <c r="BH626">
        <f t="shared" si="74"/>
        <v>-163.26895000000002</v>
      </c>
      <c r="BQ626" s="45">
        <f t="shared" si="75"/>
        <v>-163.26895000000002</v>
      </c>
      <c r="BR626">
        <f>SUMIFS('9月销毁明细'!D:D,'9月销毁明细'!A:A,E626,'9月销毁明细'!H:H,"Sellable")</f>
        <v>0</v>
      </c>
      <c r="BS626">
        <f>SUMIFS('9月销毁明细'!G:G,'9月销毁明细'!A:A,E626,'9月销毁明细'!H:H,"Sellable")</f>
        <v>0</v>
      </c>
      <c r="BT626">
        <f>SUMIFS('9月销毁明细'!D:D,'9月销毁明细'!A:A,E626,'9月销毁明细'!H:H,"Unsellable")</f>
        <v>0</v>
      </c>
      <c r="BU626">
        <f>SUMIFS('9月销毁明细'!G:G,'9月销毁明细'!A:A,E626,'9月销毁明细'!H:H,"Unsellable")</f>
        <v>0</v>
      </c>
      <c r="BW626">
        <f>IFERROR(I626*VLOOKUP(F626,'9.3成本表'!C:L,10,0),0)</f>
        <v>112</v>
      </c>
      <c r="BX626">
        <f t="shared" si="76"/>
        <v>66.3</v>
      </c>
      <c r="CC626" s="45">
        <f t="shared" si="77"/>
        <v>-341.56895000000003</v>
      </c>
      <c r="CD626" s="45">
        <f t="shared" si="78"/>
        <v>-0.45714718774048924</v>
      </c>
      <c r="CE626" s="45">
        <f t="shared" si="79"/>
        <v>-1.9156979809310153</v>
      </c>
    </row>
    <row r="627" spans="4:83" x14ac:dyDescent="0.25">
      <c r="D627" s="20" t="s">
        <v>1363</v>
      </c>
      <c r="E627" s="20" t="s">
        <v>1364</v>
      </c>
      <c r="F627" s="20">
        <v>4896</v>
      </c>
      <c r="G627">
        <v>621</v>
      </c>
      <c r="H627" s="20"/>
      <c r="I627">
        <f>SUMIFS('总明细 源文件后台下'!G:G,'总明细 源文件后台下'!E:E,E627,'总明细 源文件后台下'!C:C,"Order")</f>
        <v>9</v>
      </c>
      <c r="J627">
        <f>SUMIFS('总明细 源文件后台下'!M:M,'总明细 源文件后台下'!E:E,E627,'总明细 源文件后台下'!C:C,"Order")</f>
        <v>206.91000000000003</v>
      </c>
      <c r="K627">
        <f>SUMIFS('总明细 源文件后台下'!N:N,'总明细 源文件后台下'!E:E,E627,'总明细 源文件后台下'!C:C,"Order")</f>
        <v>0</v>
      </c>
      <c r="L627">
        <f>SUMIFS('总明细 源文件后台下'!O:O,'总明细 源文件后台下'!E:E,E627,'总明细 源文件后台下'!C:C,"Order")</f>
        <v>0</v>
      </c>
      <c r="M627">
        <f>SUMIFS('总明细 源文件后台下'!P:P,'总明细 源文件后台下'!E:E,E627,'总明细 源文件后台下'!C:C,"Order")</f>
        <v>0</v>
      </c>
      <c r="N627">
        <f>SUMIFS('总明细 源文件后台下'!Q:Q,'总明细 源文件后台下'!E:E,E627,'总明细 源文件后台下'!C:C,"Order")</f>
        <v>6.7399999999999993</v>
      </c>
      <c r="O627">
        <f>SUMIFS('总明细 源文件后台下'!R:R,'总明细 源文件后台下'!E:E,E627,'总明细 源文件后台下'!C:C,"Order")</f>
        <v>-6.7399999999999993</v>
      </c>
      <c r="P627">
        <f>SUMIFS('总明细 源文件后台下'!S:S,'总明细 源文件后台下'!E:E,E627,'总明细 源文件后台下'!C:C,"Order")</f>
        <v>-35.19</v>
      </c>
      <c r="Q627">
        <f>SUMIFS('总明细 源文件后台下'!T:T,'总明细 源文件后台下'!E:E,E627,'总明细 源文件后台下'!C:C,"Order")</f>
        <v>-46.44</v>
      </c>
      <c r="R627">
        <f>SUMIFS('总明细 源文件后台下'!U:U,'总明细 源文件后台下'!E:E,E627,'总明细 源文件后台下'!C:C,"Order")</f>
        <v>0</v>
      </c>
      <c r="S627">
        <f>SUMIFS('总明细 源文件后台下'!V:V,'总明细 源文件后台下'!E:E,E627,'总明细 源文件后台下'!C:C,"Order")</f>
        <v>0</v>
      </c>
      <c r="T627">
        <f>SUMIFS('总明细 源文件后台下'!W:W,'总明细 源文件后台下'!E:E,E627,'总明细 源文件后台下'!C:C,"Order")</f>
        <v>125.28</v>
      </c>
      <c r="U627">
        <f>SUMIFS('总明细 源文件后台下'!G:G,'总明细 源文件后台下'!E:E,E627,'总明细 源文件后台下'!C:C,"Refund")</f>
        <v>4</v>
      </c>
      <c r="V627">
        <f>SUMIFS('总明细 源文件后台下'!M:M,'总明细 源文件后台下'!E:E,E627,'总明细 源文件后台下'!C:C,"Refund")</f>
        <v>-91.96</v>
      </c>
      <c r="W627">
        <f>SUMIFS('总明细 源文件后台下'!N:N,'总明细 源文件后台下'!E:E,E627,'总明细 源文件后台下'!C:C,"Refund")</f>
        <v>0</v>
      </c>
      <c r="X627">
        <f>SUMIFS('总明细 源文件后台下'!O:O,'总明细 源文件后台下'!E:E,E627,'总明细 源文件后台下'!C:C,"Refund")</f>
        <v>0</v>
      </c>
      <c r="Y627">
        <f>SUMIFS('总明细 源文件后台下'!P:P,'总明细 源文件后台下'!E:E,E627,'总明细 源文件后台下'!C:C,"Refund")</f>
        <v>0</v>
      </c>
      <c r="Z627">
        <f>SUMIFS('总明细 源文件后台下'!Q:Q,'总明细 源文件后台下'!E:E,E627,'总明细 源文件后台下'!C:C,"Refund")</f>
        <v>-2.06</v>
      </c>
      <c r="AA627">
        <f>SUMIFS('总明细 源文件后台下'!R:R,'总明细 源文件后台下'!E:E,E627,'总明细 源文件后台下'!C:C,"Refund")</f>
        <v>2.06</v>
      </c>
      <c r="AB627">
        <f>SUMIFS('总明细 源文件后台下'!S:S,'总明细 源文件后台下'!E:E,E627,'总明细 源文件后台下'!C:C,"Refund")</f>
        <v>12.52</v>
      </c>
      <c r="AC627">
        <f>SUMIFS('总明细 源文件后台下'!T:T,'总明细 源文件后台下'!E:E,E627,'总明细 源文件后台下'!C:C,"Refund")</f>
        <v>0</v>
      </c>
      <c r="AD627">
        <f>SUMIFS('总明细 源文件后台下'!U:U,'总明细 源文件后台下'!E:E,E627,'总明细 源文件后台下'!C:C,"Refund")</f>
        <v>0</v>
      </c>
      <c r="AE627">
        <f>SUMIFS('总明细 源文件后台下'!V:V,'总明细 源文件后台下'!E:E,E627,'总明细 源文件后台下'!C:C,"Refund")</f>
        <v>0</v>
      </c>
      <c r="AF627">
        <f>SUMIFS('总明细 源文件后台下'!W:W,'总明细 源文件后台下'!E:E,E627,'总明细 源文件后台下'!C:C,"Refund")</f>
        <v>-79.44</v>
      </c>
      <c r="AK627">
        <f>(SUMIF('广告费 源文件后台下'!G:G,E627,'广告费 源文件后台下'!M:M))*-1</f>
        <v>-38.770000000000003</v>
      </c>
      <c r="AL627">
        <f>SUMIFS('总明细 源文件后台下'!W:W,'总明细 源文件后台下'!E:E,E627,'总明细 源文件后台下'!C:C,"Adjustment",'总明细 源文件后台下'!F:F,"FBA Inventory Reimbursement - Customer Return")</f>
        <v>0</v>
      </c>
      <c r="AM627">
        <f>SUMIFS('总明细 源文件后台下'!W:W,'总明细 源文件后台下'!E:E,E627,'总明细 源文件后台下'!C:C,"Adjustment",'总明细 源文件后台下'!F:F,"FBA Inventory Reimbursement - Damaged:Warehouse")</f>
        <v>0</v>
      </c>
      <c r="AN627">
        <f>SUMIFS('总明细 源文件后台下'!W:W,'总明细 源文件后台下'!E:E,E627,'总明细 源文件后台下'!C:C,"Adjustment",'总明细 源文件后台下'!F:F,"FBA Inventory Reimbursement - Customer Service Issue")</f>
        <v>0</v>
      </c>
      <c r="AO627">
        <f>SUMIFS('总明细 源文件后台下'!W:W,'总明细 源文件后台下'!E:E,E627,'总明细 源文件后台下'!C:C,"Adjustment",'总明细 源文件后台下'!F:F,"FBA Inventory Reimbursement - Fee Correction")</f>
        <v>0</v>
      </c>
      <c r="AP627">
        <f>SUMIFS('总明细 源文件后台下'!W:W,'总明细 源文件后台下'!E:E,E627,'总明细 源文件后台下'!C:C,"Adjustment",'总明细 源文件后台下'!F:F,"FBA Inventory Reimbursement - General Adjustment")</f>
        <v>0</v>
      </c>
      <c r="AQ627">
        <f>SUMIFS('总明细 源文件后台下'!W:W,'总明细 源文件后台下'!E:E,E627,'总明细 源文件后台下'!C:C,"Adjustment",'总明细 源文件后台下'!F:F,"FBA Inventory Reimbursement - Lost:Inbound")</f>
        <v>0</v>
      </c>
      <c r="AR627">
        <f>SUMIFS('总明细 源文件后台下'!W:W,'总明细 源文件后台下'!E:E,E627,'总明细 源文件后台下'!C:C,"Adjustment",'总明细 源文件后台下'!F:F,"FBA Inventory Reimbursement - Lost:Warehouse")</f>
        <v>0</v>
      </c>
      <c r="AS627">
        <f>SUMIFS('总明细 源文件后台下'!W:W,'总明细 源文件后台下'!E:E,E627,'总明细 源文件后台下'!C:C,"Adjustment",'总明细 源文件后台下'!F:F,"Non-subscription Fee Adjustment")</f>
        <v>0</v>
      </c>
      <c r="AT627">
        <f>SUMIFS('总明细 源文件后台下'!W:W,'总明细 源文件后台下'!E:E,E627,'总明细 源文件后台下'!C:C,"Adjustment",'总明细 源文件后台下'!F:F,"FBA Inventory Placement Service Fee")</f>
        <v>0</v>
      </c>
      <c r="AV627">
        <f>SUMIF('FBA Customer Return Per Unit Fe'!B:B,E627,'FBA Customer Return Per Unit Fe'!C:C)</f>
        <v>-20.64</v>
      </c>
      <c r="AX627">
        <f>(SUMIF('仓储费 源文件后台下'!C:C,E627,'仓储费 源文件后台下'!V:V))*-1</f>
        <v>-1.1265000000000001</v>
      </c>
      <c r="AZ627">
        <f>SUMIF('Disposal Fee销毁费用-160.95'!B:B,E627,'Disposal Fee销毁费用-160.95'!D:D)*-1</f>
        <v>0</v>
      </c>
      <c r="BC627">
        <f>IFERROR(VLOOKUP(F627,'优惠券-86.4'!F:I,4,0),0)</f>
        <v>-0.3</v>
      </c>
      <c r="BD627">
        <f>IFERROR(VLOOKUP(F627,'早评-120'!E:H,4,0),0)</f>
        <v>0</v>
      </c>
      <c r="BF627">
        <f t="shared" si="72"/>
        <v>-14.996499999999997</v>
      </c>
      <c r="BG627">
        <f t="shared" si="73"/>
        <v>-7.2478372239137764E-2</v>
      </c>
      <c r="BH627">
        <f t="shared" si="74"/>
        <v>-97.477249999999984</v>
      </c>
      <c r="BQ627" s="45">
        <f t="shared" si="75"/>
        <v>-97.477249999999984</v>
      </c>
      <c r="BR627">
        <f>SUMIFS('9月销毁明细'!D:D,'9月销毁明细'!A:A,E627,'9月销毁明细'!H:H,"Sellable")</f>
        <v>0</v>
      </c>
      <c r="BS627">
        <f>SUMIFS('9月销毁明细'!G:G,'9月销毁明细'!A:A,E627,'9月销毁明细'!H:H,"Sellable")</f>
        <v>0</v>
      </c>
      <c r="BT627">
        <f>SUMIFS('9月销毁明细'!D:D,'9月销毁明细'!A:A,E627,'9月销毁明细'!H:H,"Unsellable")</f>
        <v>1</v>
      </c>
      <c r="BU627">
        <f>SUMIFS('9月销毁明细'!G:G,'9月销毁明细'!A:A,E627,'9月销毁明细'!H:H,"Unsellable")</f>
        <v>35.659999999999997</v>
      </c>
      <c r="BW627">
        <f>IFERROR(I627*VLOOKUP(F627,'9.3成本表'!C:L,10,0),0)</f>
        <v>201.6</v>
      </c>
      <c r="BX627">
        <f t="shared" si="76"/>
        <v>119.34</v>
      </c>
      <c r="CC627" s="45">
        <f t="shared" si="77"/>
        <v>-454.07725000000005</v>
      </c>
      <c r="CD627" s="45">
        <f t="shared" si="78"/>
        <v>-0.33762524025681917</v>
      </c>
      <c r="CE627" s="45">
        <f t="shared" si="79"/>
        <v>-1.4148353274755407</v>
      </c>
    </row>
    <row r="628" spans="4:83" x14ac:dyDescent="0.25">
      <c r="D628" s="20" t="s">
        <v>1365</v>
      </c>
      <c r="E628" s="20" t="s">
        <v>1366</v>
      </c>
      <c r="F628" s="20">
        <v>4896</v>
      </c>
      <c r="G628">
        <v>622</v>
      </c>
      <c r="H628" s="20"/>
      <c r="I628">
        <f>SUMIFS('总明细 源文件后台下'!G:G,'总明细 源文件后台下'!E:E,E628,'总明细 源文件后台下'!C:C,"Order")</f>
        <v>37</v>
      </c>
      <c r="J628">
        <f>SUMIFS('总明细 源文件后台下'!M:M,'总明细 源文件后台下'!E:E,E628,'总明细 源文件后台下'!C:C,"Order")</f>
        <v>850.63000000000022</v>
      </c>
      <c r="K628">
        <f>SUMIFS('总明细 源文件后台下'!N:N,'总明细 源文件后台下'!E:E,E628,'总明细 源文件后台下'!C:C,"Order")</f>
        <v>0</v>
      </c>
      <c r="L628">
        <f>SUMIFS('总明细 源文件后台下'!O:O,'总明细 源文件后台下'!E:E,E628,'总明细 源文件后台下'!C:C,"Order")</f>
        <v>0</v>
      </c>
      <c r="M628">
        <f>SUMIFS('总明细 源文件后台下'!P:P,'总明细 源文件后台下'!E:E,E628,'总明细 源文件后台下'!C:C,"Order")</f>
        <v>-2.3000000000000003</v>
      </c>
      <c r="N628">
        <f>SUMIFS('总明细 源文件后台下'!Q:Q,'总明细 源文件后台下'!E:E,E628,'总明细 源文件后台下'!C:C,"Order")</f>
        <v>16.850000000000001</v>
      </c>
      <c r="O628">
        <f>SUMIFS('总明细 源文件后台下'!R:R,'总明细 源文件后台下'!E:E,E628,'总明细 源文件后台下'!C:C,"Order")</f>
        <v>-16.850000000000001</v>
      </c>
      <c r="P628">
        <f>SUMIFS('总明细 源文件后台下'!S:S,'总明细 源文件后台下'!E:E,E628,'总明细 源文件后台下'!C:C,"Order")</f>
        <v>-144.26999999999992</v>
      </c>
      <c r="Q628">
        <f>SUMIFS('总明细 源文件后台下'!T:T,'总明细 源文件后台下'!E:E,E628,'总明细 源文件后台下'!C:C,"Order")</f>
        <v>-190.9199999999999</v>
      </c>
      <c r="R628">
        <f>SUMIFS('总明细 源文件后台下'!U:U,'总明细 源文件后台下'!E:E,E628,'总明细 源文件后台下'!C:C,"Order")</f>
        <v>0</v>
      </c>
      <c r="S628">
        <f>SUMIFS('总明细 源文件后台下'!V:V,'总明细 源文件后台下'!E:E,E628,'总明细 源文件后台下'!C:C,"Order")</f>
        <v>0</v>
      </c>
      <c r="T628">
        <f>SUMIFS('总明细 源文件后台下'!W:W,'总明细 源文件后台下'!E:E,E628,'总明细 源文件后台下'!C:C,"Order")</f>
        <v>513.1400000000001</v>
      </c>
      <c r="U628">
        <f>SUMIFS('总明细 源文件后台下'!G:G,'总明细 源文件后台下'!E:E,E628,'总明细 源文件后台下'!C:C,"Refund")</f>
        <v>10</v>
      </c>
      <c r="V628">
        <f>SUMIFS('总明细 源文件后台下'!M:M,'总明细 源文件后台下'!E:E,E628,'总明细 源文件后台下'!C:C,"Refund")</f>
        <v>-229.90000000000003</v>
      </c>
      <c r="W628">
        <f>SUMIFS('总明细 源文件后台下'!N:N,'总明细 源文件后台下'!E:E,E628,'总明细 源文件后台下'!C:C,"Refund")</f>
        <v>0</v>
      </c>
      <c r="X628">
        <f>SUMIFS('总明细 源文件后台下'!O:O,'总明细 源文件后台下'!E:E,E628,'总明细 源文件后台下'!C:C,"Refund")</f>
        <v>0</v>
      </c>
      <c r="Y628">
        <f>SUMIFS('总明细 源文件后台下'!P:P,'总明细 源文件后台下'!E:E,E628,'总明细 源文件后台下'!C:C,"Refund")</f>
        <v>1.84</v>
      </c>
      <c r="Z628">
        <f>SUMIFS('总明细 源文件后台下'!Q:Q,'总明细 源文件后台下'!E:E,E628,'总明细 源文件后台下'!C:C,"Refund")</f>
        <v>-5.83</v>
      </c>
      <c r="AA628">
        <f>SUMIFS('总明细 源文件后台下'!R:R,'总明细 源文件后台下'!E:E,E628,'总明细 源文件后台下'!C:C,"Refund")</f>
        <v>5.83</v>
      </c>
      <c r="AB628">
        <f>SUMIFS('总明细 源文件后台下'!S:S,'总明细 源文件后台下'!E:E,E628,'总明细 源文件后台下'!C:C,"Refund")</f>
        <v>31.019999999999996</v>
      </c>
      <c r="AC628">
        <f>SUMIFS('总明细 源文件后台下'!T:T,'总明细 源文件后台下'!E:E,E628,'总明细 源文件后台下'!C:C,"Refund")</f>
        <v>0</v>
      </c>
      <c r="AD628">
        <f>SUMIFS('总明细 源文件后台下'!U:U,'总明细 源文件后台下'!E:E,E628,'总明细 源文件后台下'!C:C,"Refund")</f>
        <v>0</v>
      </c>
      <c r="AE628">
        <f>SUMIFS('总明细 源文件后台下'!V:V,'总明细 源文件后台下'!E:E,E628,'总明细 源文件后台下'!C:C,"Refund")</f>
        <v>0</v>
      </c>
      <c r="AF628">
        <f>SUMIFS('总明细 源文件后台下'!W:W,'总明细 源文件后台下'!E:E,E628,'总明细 源文件后台下'!C:C,"Refund")</f>
        <v>-197.04000000000002</v>
      </c>
      <c r="AI628" s="58">
        <v>-39.99</v>
      </c>
      <c r="AK628">
        <f>(SUMIF('广告费 源文件后台下'!G:G,E628,'广告费 源文件后台下'!M:M))*-1</f>
        <v>-10.54</v>
      </c>
      <c r="AL628">
        <f>SUMIFS('总明细 源文件后台下'!W:W,'总明细 源文件后台下'!E:E,E628,'总明细 源文件后台下'!C:C,"Adjustment",'总明细 源文件后台下'!F:F,"FBA Inventory Reimbursement - Customer Return")</f>
        <v>0</v>
      </c>
      <c r="AM628">
        <f>SUMIFS('总明细 源文件后台下'!W:W,'总明细 源文件后台下'!E:E,E628,'总明细 源文件后台下'!C:C,"Adjustment",'总明细 源文件后台下'!F:F,"FBA Inventory Reimbursement - Damaged:Warehouse")</f>
        <v>0</v>
      </c>
      <c r="AN628">
        <f>SUMIFS('总明细 源文件后台下'!W:W,'总明细 源文件后台下'!E:E,E628,'总明细 源文件后台下'!C:C,"Adjustment",'总明细 源文件后台下'!F:F,"FBA Inventory Reimbursement - Customer Service Issue")</f>
        <v>0</v>
      </c>
      <c r="AO628">
        <f>SUMIFS('总明细 源文件后台下'!W:W,'总明细 源文件后台下'!E:E,E628,'总明细 源文件后台下'!C:C,"Adjustment",'总明细 源文件后台下'!F:F,"FBA Inventory Reimbursement - Fee Correction")</f>
        <v>0</v>
      </c>
      <c r="AP628">
        <f>SUMIFS('总明细 源文件后台下'!W:W,'总明细 源文件后台下'!E:E,E628,'总明细 源文件后台下'!C:C,"Adjustment",'总明细 源文件后台下'!F:F,"FBA Inventory Reimbursement - General Adjustment")</f>
        <v>0</v>
      </c>
      <c r="AQ628">
        <f>SUMIFS('总明细 源文件后台下'!W:W,'总明细 源文件后台下'!E:E,E628,'总明细 源文件后台下'!C:C,"Adjustment",'总明细 源文件后台下'!F:F,"FBA Inventory Reimbursement - Lost:Inbound")</f>
        <v>0</v>
      </c>
      <c r="AR628">
        <f>SUMIFS('总明细 源文件后台下'!W:W,'总明细 源文件后台下'!E:E,E628,'总明细 源文件后台下'!C:C,"Adjustment",'总明细 源文件后台下'!F:F,"FBA Inventory Reimbursement - Lost:Warehouse")</f>
        <v>0</v>
      </c>
      <c r="AS628">
        <f>SUMIFS('总明细 源文件后台下'!W:W,'总明细 源文件后台下'!E:E,E628,'总明细 源文件后台下'!C:C,"Adjustment",'总明细 源文件后台下'!F:F,"Non-subscription Fee Adjustment")</f>
        <v>0</v>
      </c>
      <c r="AT628">
        <f>SUMIFS('总明细 源文件后台下'!W:W,'总明细 源文件后台下'!E:E,E628,'总明细 源文件后台下'!C:C,"Adjustment",'总明细 源文件后台下'!F:F,"FBA Inventory Placement Service Fee")</f>
        <v>0</v>
      </c>
      <c r="AV628">
        <f>SUMIF('FBA Customer Return Per Unit Fe'!B:B,E628,'FBA Customer Return Per Unit Fe'!C:C)</f>
        <v>-25.8</v>
      </c>
      <c r="AX628">
        <f>(SUMIF('仓储费 源文件后台下'!C:C,E628,'仓储费 源文件后台下'!V:V))*-1</f>
        <v>-0.76990000000000003</v>
      </c>
      <c r="AZ628">
        <f>SUMIF('Disposal Fee销毁费用-160.95'!B:B,E628,'Disposal Fee销毁费用-160.95'!D:D)*-1</f>
        <v>0</v>
      </c>
      <c r="BC628">
        <f>IFERROR(VLOOKUP(F628,'优惠券-86.4'!F:I,4,0),0)</f>
        <v>-0.3</v>
      </c>
      <c r="BD628">
        <f>IFERROR(VLOOKUP(F628,'早评-120'!E:H,4,0),0)</f>
        <v>0</v>
      </c>
      <c r="BF628">
        <f t="shared" si="72"/>
        <v>238.70010000000008</v>
      </c>
      <c r="BG628">
        <f t="shared" si="73"/>
        <v>0.28061566133336469</v>
      </c>
      <c r="BH628">
        <f t="shared" si="74"/>
        <v>1551.5506500000006</v>
      </c>
      <c r="BQ628" s="45">
        <f t="shared" si="75"/>
        <v>1551.5506500000006</v>
      </c>
      <c r="BR628">
        <f>SUMIFS('9月销毁明细'!D:D,'9月销毁明细'!A:A,E628,'9月销毁明细'!H:H,"Sellable")</f>
        <v>0</v>
      </c>
      <c r="BS628">
        <f>SUMIFS('9月销毁明细'!G:G,'9月销毁明细'!A:A,E628,'9月销毁明细'!H:H,"Sellable")</f>
        <v>0</v>
      </c>
      <c r="BT628">
        <f>SUMIFS('9月销毁明细'!D:D,'9月销毁明细'!A:A,E628,'9月销毁明细'!H:H,"Unsellable")</f>
        <v>0</v>
      </c>
      <c r="BU628">
        <f>SUMIFS('9月销毁明细'!G:G,'9月销毁明细'!A:A,E628,'9月销毁明细'!H:H,"Unsellable")</f>
        <v>0</v>
      </c>
      <c r="BW628">
        <f>IFERROR(I628*VLOOKUP(F628,'9.3成本表'!C:L,10,0),0)</f>
        <v>828.8</v>
      </c>
      <c r="BX628">
        <f t="shared" si="76"/>
        <v>490.62</v>
      </c>
      <c r="CC628" s="45">
        <f t="shared" si="77"/>
        <v>232.13065000000063</v>
      </c>
      <c r="CD628" s="45">
        <f t="shared" si="78"/>
        <v>4.1983480117451517E-2</v>
      </c>
      <c r="CE628" s="45">
        <f t="shared" si="79"/>
        <v>0.17593385730093572</v>
      </c>
    </row>
    <row r="629" spans="4:83" x14ac:dyDescent="0.25">
      <c r="D629" s="20" t="s">
        <v>1367</v>
      </c>
      <c r="E629" s="20" t="s">
        <v>1368</v>
      </c>
      <c r="F629" s="20">
        <v>4896</v>
      </c>
      <c r="G629">
        <v>623</v>
      </c>
      <c r="H629" s="20"/>
      <c r="I629">
        <f>SUMIFS('总明细 源文件后台下'!G:G,'总明细 源文件后台下'!E:E,E629,'总明细 源文件后台下'!C:C,"Order")</f>
        <v>19</v>
      </c>
      <c r="J629">
        <f>SUMIFS('总明细 源文件后台下'!M:M,'总明细 源文件后台下'!E:E,E629,'总明细 源文件后台下'!C:C,"Order")</f>
        <v>436.81000000000012</v>
      </c>
      <c r="K629">
        <f>SUMIFS('总明细 源文件后台下'!N:N,'总明细 源文件后台下'!E:E,E629,'总明细 源文件后台下'!C:C,"Order")</f>
        <v>2.82</v>
      </c>
      <c r="L629">
        <f>SUMIFS('总明细 源文件后台下'!O:O,'总明细 源文件后台下'!E:E,E629,'总明细 源文件后台下'!C:C,"Order")</f>
        <v>0</v>
      </c>
      <c r="M629">
        <f>SUMIFS('总明细 源文件后台下'!P:P,'总明细 源文件后台下'!E:E,E629,'总明细 源文件后台下'!C:C,"Order")</f>
        <v>-4.66</v>
      </c>
      <c r="N629">
        <f>SUMIFS('总明细 源文件后台下'!Q:Q,'总明细 源文件后台下'!E:E,E629,'总明细 源文件后台下'!C:C,"Order")</f>
        <v>12.200000000000001</v>
      </c>
      <c r="O629">
        <f>SUMIFS('总明细 源文件后台下'!R:R,'总明细 源文件后台下'!E:E,E629,'总明细 源文件后台下'!C:C,"Order")</f>
        <v>-12.200000000000001</v>
      </c>
      <c r="P629">
        <f>SUMIFS('总明细 源文件后台下'!S:S,'总明细 源文件后台下'!E:E,E629,'总明细 源文件后台下'!C:C,"Order")</f>
        <v>-73.96999999999997</v>
      </c>
      <c r="Q629">
        <f>SUMIFS('总明细 源文件后台下'!T:T,'总明细 源文件后台下'!E:E,E629,'总明细 源文件后台下'!C:C,"Order")</f>
        <v>-98.039999999999964</v>
      </c>
      <c r="R629">
        <f>SUMIFS('总明细 源文件后台下'!U:U,'总明细 源文件后台下'!E:E,E629,'总明细 源文件后台下'!C:C,"Order")</f>
        <v>0</v>
      </c>
      <c r="S629">
        <f>SUMIFS('总明细 源文件后台下'!V:V,'总明细 源文件后台下'!E:E,E629,'总明细 源文件后台下'!C:C,"Order")</f>
        <v>0</v>
      </c>
      <c r="T629">
        <f>SUMIFS('总明细 源文件后台下'!W:W,'总明细 源文件后台下'!E:E,E629,'总明细 源文件后台下'!C:C,"Order")</f>
        <v>262.95999999999992</v>
      </c>
      <c r="U629">
        <f>SUMIFS('总明细 源文件后台下'!G:G,'总明细 源文件后台下'!E:E,E629,'总明细 源文件后台下'!C:C,"Refund")</f>
        <v>9</v>
      </c>
      <c r="V629">
        <f>SUMIFS('总明细 源文件后台下'!M:M,'总明细 源文件后台下'!E:E,E629,'总明细 源文件后台下'!C:C,"Refund")</f>
        <v>-206.91000000000003</v>
      </c>
      <c r="W629">
        <f>SUMIFS('总明细 源文件后台下'!N:N,'总明细 源文件后台下'!E:E,E629,'总明细 源文件后台下'!C:C,"Refund")</f>
        <v>0</v>
      </c>
      <c r="X629">
        <f>SUMIFS('总明细 源文件后台下'!O:O,'总明细 源文件后台下'!E:E,E629,'总明细 源文件后台下'!C:C,"Refund")</f>
        <v>0</v>
      </c>
      <c r="Y629">
        <f>SUMIFS('总明细 源文件后台下'!P:P,'总明细 源文件后台下'!E:E,E629,'总明细 源文件后台下'!C:C,"Refund")</f>
        <v>0.92</v>
      </c>
      <c r="Z629">
        <f>SUMIFS('总明细 源文件后台下'!Q:Q,'总明细 源文件后台下'!E:E,E629,'总明细 源文件后台下'!C:C,"Refund")</f>
        <v>-7.8100000000000005</v>
      </c>
      <c r="AA629">
        <f>SUMIFS('总明细 源文件后台下'!R:R,'总明细 源文件后台下'!E:E,E629,'总明细 源文件后台下'!C:C,"Refund")</f>
        <v>7.8100000000000005</v>
      </c>
      <c r="AB629">
        <f>SUMIFS('总明细 源文件后台下'!S:S,'总明细 源文件后台下'!E:E,E629,'总明细 源文件后台下'!C:C,"Refund")</f>
        <v>28.029999999999994</v>
      </c>
      <c r="AC629">
        <f>SUMIFS('总明细 源文件后台下'!T:T,'总明细 源文件后台下'!E:E,E629,'总明细 源文件后台下'!C:C,"Refund")</f>
        <v>0</v>
      </c>
      <c r="AD629">
        <f>SUMIFS('总明细 源文件后台下'!U:U,'总明细 源文件后台下'!E:E,E629,'总明细 源文件后台下'!C:C,"Refund")</f>
        <v>0</v>
      </c>
      <c r="AE629">
        <f>SUMIFS('总明细 源文件后台下'!V:V,'总明细 源文件后台下'!E:E,E629,'总明细 源文件后台下'!C:C,"Refund")</f>
        <v>0</v>
      </c>
      <c r="AF629">
        <f>SUMIFS('总明细 源文件后台下'!W:W,'总明细 源文件后台下'!E:E,E629,'总明细 源文件后台下'!C:C,"Refund")</f>
        <v>-177.96000000000004</v>
      </c>
      <c r="AK629">
        <f>(SUMIF('广告费 源文件后台下'!G:G,E629,'广告费 源文件后台下'!M:M))*-1</f>
        <v>-35.75</v>
      </c>
      <c r="AL629">
        <f>SUMIFS('总明细 源文件后台下'!W:W,'总明细 源文件后台下'!E:E,E629,'总明细 源文件后台下'!C:C,"Adjustment",'总明细 源文件后台下'!F:F,"FBA Inventory Reimbursement - Customer Return")</f>
        <v>13.92</v>
      </c>
      <c r="AM629">
        <f>SUMIFS('总明细 源文件后台下'!W:W,'总明细 源文件后台下'!E:E,E629,'总明细 源文件后台下'!C:C,"Adjustment",'总明细 源文件后台下'!F:F,"FBA Inventory Reimbursement - Damaged:Warehouse")</f>
        <v>0</v>
      </c>
      <c r="AN629">
        <f>SUMIFS('总明细 源文件后台下'!W:W,'总明细 源文件后台下'!E:E,E629,'总明细 源文件后台下'!C:C,"Adjustment",'总明细 源文件后台下'!F:F,"FBA Inventory Reimbursement - Customer Service Issue")</f>
        <v>0</v>
      </c>
      <c r="AO629">
        <f>SUMIFS('总明细 源文件后台下'!W:W,'总明细 源文件后台下'!E:E,E629,'总明细 源文件后台下'!C:C,"Adjustment",'总明细 源文件后台下'!F:F,"FBA Inventory Reimbursement - Fee Correction")</f>
        <v>0</v>
      </c>
      <c r="AP629">
        <f>SUMIFS('总明细 源文件后台下'!W:W,'总明细 源文件后台下'!E:E,E629,'总明细 源文件后台下'!C:C,"Adjustment",'总明细 源文件后台下'!F:F,"FBA Inventory Reimbursement - General Adjustment")</f>
        <v>0</v>
      </c>
      <c r="AQ629">
        <f>SUMIFS('总明细 源文件后台下'!W:W,'总明细 源文件后台下'!E:E,E629,'总明细 源文件后台下'!C:C,"Adjustment",'总明细 源文件后台下'!F:F,"FBA Inventory Reimbursement - Lost:Inbound")</f>
        <v>0</v>
      </c>
      <c r="AR629">
        <f>SUMIFS('总明细 源文件后台下'!W:W,'总明细 源文件后台下'!E:E,E629,'总明细 源文件后台下'!C:C,"Adjustment",'总明细 源文件后台下'!F:F,"FBA Inventory Reimbursement - Lost:Warehouse")</f>
        <v>0</v>
      </c>
      <c r="AS629">
        <f>SUMIFS('总明细 源文件后台下'!W:W,'总明细 源文件后台下'!E:E,E629,'总明细 源文件后台下'!C:C,"Adjustment",'总明细 源文件后台下'!F:F,"Non-subscription Fee Adjustment")</f>
        <v>0</v>
      </c>
      <c r="AT629">
        <f>SUMIFS('总明细 源文件后台下'!W:W,'总明细 源文件后台下'!E:E,E629,'总明细 源文件后台下'!C:C,"Adjustment",'总明细 源文件后台下'!F:F,"FBA Inventory Placement Service Fee")</f>
        <v>0</v>
      </c>
      <c r="AV629">
        <f>SUMIF('FBA Customer Return Per Unit Fe'!B:B,E629,'FBA Customer Return Per Unit Fe'!C:C)</f>
        <v>-25.8</v>
      </c>
      <c r="AX629">
        <f>(SUMIF('仓储费 源文件后台下'!C:C,E629,'仓储费 源文件后台下'!V:V))*-1</f>
        <v>-0.79110000000000014</v>
      </c>
      <c r="AZ629">
        <f>SUMIF('Disposal Fee销毁费用-160.95'!B:B,E629,'Disposal Fee销毁费用-160.95'!D:D)*-1</f>
        <v>0</v>
      </c>
      <c r="BC629">
        <f>IFERROR(VLOOKUP(F629,'优惠券-86.4'!F:I,4,0),0)</f>
        <v>-0.3</v>
      </c>
      <c r="BD629">
        <f>IFERROR(VLOOKUP(F629,'早评-120'!E:H,4,0),0)</f>
        <v>0</v>
      </c>
      <c r="BF629">
        <f t="shared" si="72"/>
        <v>36.278899999999894</v>
      </c>
      <c r="BG629">
        <f t="shared" si="73"/>
        <v>8.3054188319864206E-2</v>
      </c>
      <c r="BH629">
        <f t="shared" si="74"/>
        <v>235.81284999999932</v>
      </c>
      <c r="BQ629" s="45">
        <f t="shared" si="75"/>
        <v>235.81284999999932</v>
      </c>
      <c r="BR629">
        <f>SUMIFS('9月销毁明细'!D:D,'9月销毁明细'!A:A,E629,'9月销毁明细'!H:H,"Sellable")</f>
        <v>0</v>
      </c>
      <c r="BS629">
        <f>SUMIFS('9月销毁明细'!G:G,'9月销毁明细'!A:A,E629,'9月销毁明细'!H:H,"Sellable")</f>
        <v>0</v>
      </c>
      <c r="BT629">
        <f>SUMIFS('9月销毁明细'!D:D,'9月销毁明细'!A:A,E629,'9月销毁明细'!H:H,"Unsellable")</f>
        <v>0</v>
      </c>
      <c r="BU629">
        <f>SUMIFS('9月销毁明细'!G:G,'9月销毁明细'!A:A,E629,'9月销毁明细'!H:H,"Unsellable")</f>
        <v>0</v>
      </c>
      <c r="BW629">
        <f>IFERROR(I629*VLOOKUP(F629,'9.3成本表'!C:L,10,0),0)</f>
        <v>425.59999999999997</v>
      </c>
      <c r="BX629">
        <f t="shared" si="76"/>
        <v>251.94</v>
      </c>
      <c r="CC629" s="45">
        <f t="shared" si="77"/>
        <v>-441.72715000000062</v>
      </c>
      <c r="CD629" s="45">
        <f t="shared" si="78"/>
        <v>-0.15557799289604898</v>
      </c>
      <c r="CE629" s="45">
        <f t="shared" si="79"/>
        <v>-0.65195730141393959</v>
      </c>
    </row>
    <row r="630" spans="4:83" x14ac:dyDescent="0.25">
      <c r="D630" s="20" t="s">
        <v>1369</v>
      </c>
      <c r="E630" s="20" t="s">
        <v>1370</v>
      </c>
      <c r="F630" s="20">
        <v>4896</v>
      </c>
      <c r="G630">
        <v>624</v>
      </c>
      <c r="H630" s="20"/>
      <c r="I630">
        <f>SUMIFS('总明细 源文件后台下'!G:G,'总明细 源文件后台下'!E:E,E630,'总明细 源文件后台下'!C:C,"Order")</f>
        <v>16</v>
      </c>
      <c r="J630">
        <f>SUMIFS('总明细 源文件后台下'!M:M,'总明细 源文件后台下'!E:E,E630,'总明细 源文件后台下'!C:C,"Order")</f>
        <v>367.84000000000009</v>
      </c>
      <c r="K630">
        <f>SUMIFS('总明细 源文件后台下'!N:N,'总明细 源文件后台下'!E:E,E630,'总明细 源文件后台下'!C:C,"Order")</f>
        <v>17.97</v>
      </c>
      <c r="L630">
        <f>SUMIFS('总明细 源文件后台下'!O:O,'总明细 源文件后台下'!E:E,E630,'总明细 源文件后台下'!C:C,"Order")</f>
        <v>0</v>
      </c>
      <c r="M630">
        <f>SUMIFS('总明细 源文件后台下'!P:P,'总明细 源文件后台下'!E:E,E630,'总明细 源文件后台下'!C:C,"Order")</f>
        <v>-0.46</v>
      </c>
      <c r="N630">
        <f>SUMIFS('总明细 源文件后台下'!Q:Q,'总明细 源文件后台下'!E:E,E630,'总明细 源文件后台下'!C:C,"Order")</f>
        <v>5.1400000000000006</v>
      </c>
      <c r="O630">
        <f>SUMIFS('总明细 源文件后台下'!R:R,'总明细 源文件后台下'!E:E,E630,'总明细 源文件后台下'!C:C,"Order")</f>
        <v>-5.1400000000000006</v>
      </c>
      <c r="P630">
        <f>SUMIFS('总明细 源文件后台下'!S:S,'总明细 源文件后台下'!E:E,E630,'总明细 源文件后台下'!C:C,"Order")</f>
        <v>-62.479999999999976</v>
      </c>
      <c r="Q630">
        <f>SUMIFS('总明细 源文件后台下'!T:T,'总明细 源文件后台下'!E:E,E630,'总明细 源文件后台下'!C:C,"Order")</f>
        <v>-100.52999999999999</v>
      </c>
      <c r="R630">
        <f>SUMIFS('总明细 源文件后台下'!U:U,'总明细 源文件后台下'!E:E,E630,'总明细 源文件后台下'!C:C,"Order")</f>
        <v>0</v>
      </c>
      <c r="S630">
        <f>SUMIFS('总明细 源文件后台下'!V:V,'总明细 源文件后台下'!E:E,E630,'总明细 源文件后台下'!C:C,"Order")</f>
        <v>0</v>
      </c>
      <c r="T630">
        <f>SUMIFS('总明细 源文件后台下'!W:W,'总明细 源文件后台下'!E:E,E630,'总明细 源文件后台下'!C:C,"Order")</f>
        <v>222.33999999999992</v>
      </c>
      <c r="U630">
        <f>SUMIFS('总明细 源文件后台下'!G:G,'总明细 源文件后台下'!E:E,E630,'总明细 源文件后台下'!C:C,"Refund")</f>
        <v>3</v>
      </c>
      <c r="V630">
        <f>SUMIFS('总明细 源文件后台下'!M:M,'总明细 源文件后台下'!E:E,E630,'总明细 源文件后台下'!C:C,"Refund")</f>
        <v>-68.97</v>
      </c>
      <c r="W630">
        <f>SUMIFS('总明细 源文件后台下'!N:N,'总明细 源文件后台下'!E:E,E630,'总明细 源文件后台下'!C:C,"Refund")</f>
        <v>0</v>
      </c>
      <c r="X630">
        <f>SUMIFS('总明细 源文件后台下'!O:O,'总明细 源文件后台下'!E:E,E630,'总明细 源文件后台下'!C:C,"Refund")</f>
        <v>0</v>
      </c>
      <c r="Y630">
        <f>SUMIFS('总明细 源文件后台下'!P:P,'总明细 源文件后台下'!E:E,E630,'总明细 源文件后台下'!C:C,"Refund")</f>
        <v>0</v>
      </c>
      <c r="Z630">
        <f>SUMIFS('总明细 源文件后台下'!Q:Q,'总明细 源文件后台下'!E:E,E630,'总明细 源文件后台下'!C:C,"Refund")</f>
        <v>0</v>
      </c>
      <c r="AA630">
        <f>SUMIFS('总明细 源文件后台下'!R:R,'总明细 源文件后台下'!E:E,E630,'总明细 源文件后台下'!C:C,"Refund")</f>
        <v>0</v>
      </c>
      <c r="AB630">
        <f>SUMIFS('总明细 源文件后台下'!S:S,'总明细 源文件后台下'!E:E,E630,'总明细 源文件后台下'!C:C,"Refund")</f>
        <v>9.39</v>
      </c>
      <c r="AC630">
        <f>SUMIFS('总明细 源文件后台下'!T:T,'总明细 源文件后台下'!E:E,E630,'总明细 源文件后台下'!C:C,"Refund")</f>
        <v>0</v>
      </c>
      <c r="AD630">
        <f>SUMIFS('总明细 源文件后台下'!U:U,'总明细 源文件后台下'!E:E,E630,'总明细 源文件后台下'!C:C,"Refund")</f>
        <v>0</v>
      </c>
      <c r="AE630">
        <f>SUMIFS('总明细 源文件后台下'!V:V,'总明细 源文件后台下'!E:E,E630,'总明细 源文件后台下'!C:C,"Refund")</f>
        <v>0</v>
      </c>
      <c r="AF630">
        <f>SUMIFS('总明细 源文件后台下'!W:W,'总明细 源文件后台下'!E:E,E630,'总明细 源文件后台下'!C:C,"Refund")</f>
        <v>-59.58</v>
      </c>
      <c r="AK630">
        <f>(SUMIF('广告费 源文件后台下'!G:G,E630,'广告费 源文件后台下'!M:M))*-1</f>
        <v>-46.2</v>
      </c>
      <c r="AL630">
        <f>SUMIFS('总明细 源文件后台下'!W:W,'总明细 源文件后台下'!E:E,E630,'总明细 源文件后台下'!C:C,"Adjustment",'总明细 源文件后台下'!F:F,"FBA Inventory Reimbursement - Customer Return")</f>
        <v>0</v>
      </c>
      <c r="AM630">
        <f>SUMIFS('总明细 源文件后台下'!W:W,'总明细 源文件后台下'!E:E,E630,'总明细 源文件后台下'!C:C,"Adjustment",'总明细 源文件后台下'!F:F,"FBA Inventory Reimbursement - Damaged:Warehouse")</f>
        <v>0</v>
      </c>
      <c r="AN630">
        <f>SUMIFS('总明细 源文件后台下'!W:W,'总明细 源文件后台下'!E:E,E630,'总明细 源文件后台下'!C:C,"Adjustment",'总明细 源文件后台下'!F:F,"FBA Inventory Reimbursement - Customer Service Issue")</f>
        <v>0</v>
      </c>
      <c r="AO630">
        <f>SUMIFS('总明细 源文件后台下'!W:W,'总明细 源文件后台下'!E:E,E630,'总明细 源文件后台下'!C:C,"Adjustment",'总明细 源文件后台下'!F:F,"FBA Inventory Reimbursement - Fee Correction")</f>
        <v>0</v>
      </c>
      <c r="AP630">
        <f>SUMIFS('总明细 源文件后台下'!W:W,'总明细 源文件后台下'!E:E,E630,'总明细 源文件后台下'!C:C,"Adjustment",'总明细 源文件后台下'!F:F,"FBA Inventory Reimbursement - General Adjustment")</f>
        <v>0</v>
      </c>
      <c r="AQ630">
        <f>SUMIFS('总明细 源文件后台下'!W:W,'总明细 源文件后台下'!E:E,E630,'总明细 源文件后台下'!C:C,"Adjustment",'总明细 源文件后台下'!F:F,"FBA Inventory Reimbursement - Lost:Inbound")</f>
        <v>0</v>
      </c>
      <c r="AR630">
        <f>SUMIFS('总明细 源文件后台下'!W:W,'总明细 源文件后台下'!E:E,E630,'总明细 源文件后台下'!C:C,"Adjustment",'总明细 源文件后台下'!F:F,"FBA Inventory Reimbursement - Lost:Warehouse")</f>
        <v>0</v>
      </c>
      <c r="AS630">
        <f>SUMIFS('总明细 源文件后台下'!W:W,'总明细 源文件后台下'!E:E,E630,'总明细 源文件后台下'!C:C,"Adjustment",'总明细 源文件后台下'!F:F,"Non-subscription Fee Adjustment")</f>
        <v>0</v>
      </c>
      <c r="AT630">
        <f>SUMIFS('总明细 源文件后台下'!W:W,'总明细 源文件后台下'!E:E,E630,'总明细 源文件后台下'!C:C,"Adjustment",'总明细 源文件后台下'!F:F,"FBA Inventory Placement Service Fee")</f>
        <v>0</v>
      </c>
      <c r="AV630">
        <f>SUMIF('FBA Customer Return Per Unit Fe'!B:B,E630,'FBA Customer Return Per Unit Fe'!C:C)</f>
        <v>-20.64</v>
      </c>
      <c r="AX630">
        <f>(SUMIF('仓储费 源文件后台下'!C:C,E630,'仓储费 源文件后台下'!V:V))*-1</f>
        <v>-0.69230000000000014</v>
      </c>
      <c r="AZ630">
        <f>SUMIF('Disposal Fee销毁费用-160.95'!B:B,E630,'Disposal Fee销毁费用-160.95'!D:D)*-1</f>
        <v>0</v>
      </c>
      <c r="BC630">
        <f>IFERROR(VLOOKUP(F630,'优惠券-86.4'!F:I,4,0),0)</f>
        <v>-0.3</v>
      </c>
      <c r="BD630">
        <f>IFERROR(VLOOKUP(F630,'早评-120'!E:H,4,0),0)</f>
        <v>0</v>
      </c>
      <c r="BF630">
        <f t="shared" si="72"/>
        <v>94.92769999999993</v>
      </c>
      <c r="BG630">
        <f t="shared" si="73"/>
        <v>0.25806790996085227</v>
      </c>
      <c r="BH630">
        <f t="shared" si="74"/>
        <v>617.03004999999951</v>
      </c>
      <c r="BQ630" s="45">
        <f t="shared" si="75"/>
        <v>617.03004999999951</v>
      </c>
      <c r="BR630">
        <f>SUMIFS('9月销毁明细'!D:D,'9月销毁明细'!A:A,E630,'9月销毁明细'!H:H,"Sellable")</f>
        <v>0</v>
      </c>
      <c r="BS630">
        <f>SUMIFS('9月销毁明细'!G:G,'9月销毁明细'!A:A,E630,'9月销毁明细'!H:H,"Sellable")</f>
        <v>0</v>
      </c>
      <c r="BT630">
        <f>SUMIFS('9月销毁明细'!D:D,'9月销毁明细'!A:A,E630,'9月销毁明细'!H:H,"Unsellable")</f>
        <v>0</v>
      </c>
      <c r="BU630">
        <f>SUMIFS('9月销毁明细'!G:G,'9月销毁明细'!A:A,E630,'9月销毁明细'!H:H,"Unsellable")</f>
        <v>0</v>
      </c>
      <c r="BW630">
        <f>IFERROR(I630*VLOOKUP(F630,'9.3成本表'!C:L,10,0),0)</f>
        <v>358.4</v>
      </c>
      <c r="BX630">
        <f t="shared" si="76"/>
        <v>212.16</v>
      </c>
      <c r="CC630" s="45">
        <f t="shared" si="77"/>
        <v>46.470049999999532</v>
      </c>
      <c r="CD630" s="45">
        <f t="shared" si="78"/>
        <v>1.9435728744939072E-2</v>
      </c>
      <c r="CE630" s="45">
        <f t="shared" si="79"/>
        <v>8.1446386006729418E-2</v>
      </c>
    </row>
    <row r="631" spans="4:83" x14ac:dyDescent="0.25">
      <c r="D631" s="20" t="s">
        <v>1371</v>
      </c>
      <c r="E631" s="20" t="s">
        <v>1372</v>
      </c>
      <c r="F631" s="20">
        <v>4896</v>
      </c>
      <c r="G631">
        <v>625</v>
      </c>
      <c r="H631" s="20"/>
      <c r="I631">
        <f>SUMIFS('总明细 源文件后台下'!G:G,'总明细 源文件后台下'!E:E,E631,'总明细 源文件后台下'!C:C,"Order")</f>
        <v>21</v>
      </c>
      <c r="J631">
        <f>SUMIFS('总明细 源文件后台下'!M:M,'总明细 源文件后台下'!E:E,E631,'总明细 源文件后台下'!C:C,"Order")</f>
        <v>461.79000000000013</v>
      </c>
      <c r="K631">
        <f>SUMIFS('总明细 源文件后台下'!N:N,'总明细 源文件后台下'!E:E,E631,'总明细 源文件后台下'!C:C,"Order")</f>
        <v>0</v>
      </c>
      <c r="L631">
        <f>SUMIFS('总明细 源文件后台下'!O:O,'总明细 源文件后台下'!E:E,E631,'总明细 源文件后台下'!C:C,"Order")</f>
        <v>0</v>
      </c>
      <c r="M631">
        <f>SUMIFS('总明细 源文件后台下'!P:P,'总明细 源文件后台下'!E:E,E631,'总明细 源文件后台下'!C:C,"Order")</f>
        <v>-1.17</v>
      </c>
      <c r="N631">
        <f>SUMIFS('总明细 源文件后台下'!Q:Q,'总明细 源文件后台下'!E:E,E631,'总明细 源文件后台下'!C:C,"Order")</f>
        <v>9.66</v>
      </c>
      <c r="O631">
        <f>SUMIFS('总明细 源文件后台下'!R:R,'总明细 源文件后台下'!E:E,E631,'总明细 源文件后台下'!C:C,"Order")</f>
        <v>-9.66</v>
      </c>
      <c r="P631">
        <f>SUMIFS('总明细 源文件后台下'!S:S,'总明细 源文件后台下'!E:E,E631,'总明细 源文件后台下'!C:C,"Order")</f>
        <v>-78.34</v>
      </c>
      <c r="Q631">
        <f>SUMIFS('总明细 源文件后台下'!T:T,'总明细 源文件后台下'!E:E,E631,'总明细 源文件后台下'!C:C,"Order")</f>
        <v>-108.35999999999996</v>
      </c>
      <c r="R631">
        <f>SUMIFS('总明细 源文件后台下'!U:U,'总明细 源文件后台下'!E:E,E631,'总明细 源文件后台下'!C:C,"Order")</f>
        <v>0</v>
      </c>
      <c r="S631">
        <f>SUMIFS('总明细 源文件后台下'!V:V,'总明细 源文件后台下'!E:E,E631,'总明细 源文件后台下'!C:C,"Order")</f>
        <v>0</v>
      </c>
      <c r="T631">
        <f>SUMIFS('总明细 源文件后台下'!W:W,'总明细 源文件后台下'!E:E,E631,'总明细 源文件后台下'!C:C,"Order")</f>
        <v>273.92</v>
      </c>
      <c r="U631">
        <f>SUMIFS('总明细 源文件后台下'!G:G,'总明细 源文件后台下'!E:E,E631,'总明细 源文件后台下'!C:C,"Refund")</f>
        <v>5</v>
      </c>
      <c r="V631">
        <f>SUMIFS('总明细 源文件后台下'!M:M,'总明细 源文件后台下'!E:E,E631,'总明细 源文件后台下'!C:C,"Refund")</f>
        <v>-114.94999999999999</v>
      </c>
      <c r="W631">
        <f>SUMIFS('总明细 源文件后台下'!N:N,'总明细 源文件后台下'!E:E,E631,'总明细 源文件后台下'!C:C,"Refund")</f>
        <v>0</v>
      </c>
      <c r="X631">
        <f>SUMIFS('总明细 源文件后台下'!O:O,'总明细 源文件后台下'!E:E,E631,'总明细 源文件后台下'!C:C,"Refund")</f>
        <v>0</v>
      </c>
      <c r="Y631">
        <f>SUMIFS('总明细 源文件后台下'!P:P,'总明细 源文件后台下'!E:E,E631,'总明细 源文件后台下'!C:C,"Refund")</f>
        <v>0.46</v>
      </c>
      <c r="Z631">
        <f>SUMIFS('总明细 源文件后台下'!Q:Q,'总明细 源文件后台下'!E:E,E631,'总明细 源文件后台下'!C:C,"Refund")</f>
        <v>-3.2800000000000002</v>
      </c>
      <c r="AA631">
        <f>SUMIFS('总明细 源文件后台下'!R:R,'总明细 源文件后台下'!E:E,E631,'总明细 源文件后台下'!C:C,"Refund")</f>
        <v>3.2800000000000002</v>
      </c>
      <c r="AB631">
        <f>SUMIFS('总明细 源文件后台下'!S:S,'总明细 源文件后台下'!E:E,E631,'总明细 源文件后台下'!C:C,"Refund")</f>
        <v>15.58</v>
      </c>
      <c r="AC631">
        <f>SUMIFS('总明细 源文件后台下'!T:T,'总明细 源文件后台下'!E:E,E631,'总明细 源文件后台下'!C:C,"Refund")</f>
        <v>0</v>
      </c>
      <c r="AD631">
        <f>SUMIFS('总明细 源文件后台下'!U:U,'总明细 源文件后台下'!E:E,E631,'总明细 源文件后台下'!C:C,"Refund")</f>
        <v>0</v>
      </c>
      <c r="AE631">
        <f>SUMIFS('总明细 源文件后台下'!V:V,'总明细 源文件后台下'!E:E,E631,'总明细 源文件后台下'!C:C,"Refund")</f>
        <v>0</v>
      </c>
      <c r="AF631">
        <f>SUMIFS('总明细 源文件后台下'!W:W,'总明细 源文件后台下'!E:E,E631,'总明细 源文件后台下'!C:C,"Refund")</f>
        <v>-98.91</v>
      </c>
      <c r="AK631">
        <f>(SUMIF('广告费 源文件后台下'!G:G,E631,'广告费 源文件后台下'!M:M))*-1</f>
        <v>-11.33</v>
      </c>
      <c r="AL631">
        <f>SUMIFS('总明细 源文件后台下'!W:W,'总明细 源文件后台下'!E:E,E631,'总明细 源文件后台下'!C:C,"Adjustment",'总明细 源文件后台下'!F:F,"FBA Inventory Reimbursement - Customer Return")</f>
        <v>0</v>
      </c>
      <c r="AM631">
        <f>SUMIFS('总明细 源文件后台下'!W:W,'总明细 源文件后台下'!E:E,E631,'总明细 源文件后台下'!C:C,"Adjustment",'总明细 源文件后台下'!F:F,"FBA Inventory Reimbursement - Damaged:Warehouse")</f>
        <v>0</v>
      </c>
      <c r="AN631">
        <f>SUMIFS('总明细 源文件后台下'!W:W,'总明细 源文件后台下'!E:E,E631,'总明细 源文件后台下'!C:C,"Adjustment",'总明细 源文件后台下'!F:F,"FBA Inventory Reimbursement - Customer Service Issue")</f>
        <v>0</v>
      </c>
      <c r="AO631">
        <f>SUMIFS('总明细 源文件后台下'!W:W,'总明细 源文件后台下'!E:E,E631,'总明细 源文件后台下'!C:C,"Adjustment",'总明细 源文件后台下'!F:F,"FBA Inventory Reimbursement - Fee Correction")</f>
        <v>0</v>
      </c>
      <c r="AP631">
        <f>SUMIFS('总明细 源文件后台下'!W:W,'总明细 源文件后台下'!E:E,E631,'总明细 源文件后台下'!C:C,"Adjustment",'总明细 源文件后台下'!F:F,"FBA Inventory Reimbursement - General Adjustment")</f>
        <v>0</v>
      </c>
      <c r="AQ631">
        <f>SUMIFS('总明细 源文件后台下'!W:W,'总明细 源文件后台下'!E:E,E631,'总明细 源文件后台下'!C:C,"Adjustment",'总明细 源文件后台下'!F:F,"FBA Inventory Reimbursement - Lost:Inbound")</f>
        <v>0</v>
      </c>
      <c r="AR631">
        <f>SUMIFS('总明细 源文件后台下'!W:W,'总明细 源文件后台下'!E:E,E631,'总明细 源文件后台下'!C:C,"Adjustment",'总明细 源文件后台下'!F:F,"FBA Inventory Reimbursement - Lost:Warehouse")</f>
        <v>0</v>
      </c>
      <c r="AS631">
        <f>SUMIFS('总明细 源文件后台下'!W:W,'总明细 源文件后台下'!E:E,E631,'总明细 源文件后台下'!C:C,"Adjustment",'总明细 源文件后台下'!F:F,"Non-subscription Fee Adjustment")</f>
        <v>0</v>
      </c>
      <c r="AT631">
        <f>SUMIFS('总明细 源文件后台下'!W:W,'总明细 源文件后台下'!E:E,E631,'总明细 源文件后台下'!C:C,"Adjustment",'总明细 源文件后台下'!F:F,"FBA Inventory Placement Service Fee")</f>
        <v>0</v>
      </c>
      <c r="AV631">
        <f>SUMIF('FBA Customer Return Per Unit Fe'!B:B,E631,'FBA Customer Return Per Unit Fe'!C:C)</f>
        <v>-5.16</v>
      </c>
      <c r="AX631">
        <f>(SUMIF('仓储费 源文件后台下'!C:C,E631,'仓储费 源文件后台下'!V:V))*-1</f>
        <v>-1.2548999999999999</v>
      </c>
      <c r="AZ631">
        <f>SUMIF('Disposal Fee销毁费用-160.95'!B:B,E631,'Disposal Fee销毁费用-160.95'!D:D)*-1</f>
        <v>0</v>
      </c>
      <c r="BC631">
        <f>IFERROR(VLOOKUP(F631,'优惠券-86.4'!F:I,4,0),0)</f>
        <v>-0.3</v>
      </c>
      <c r="BD631">
        <f>IFERROR(VLOOKUP(F631,'早评-120'!E:H,4,0),0)</f>
        <v>0</v>
      </c>
      <c r="BF631">
        <f t="shared" si="72"/>
        <v>156.96510000000001</v>
      </c>
      <c r="BG631">
        <f t="shared" si="73"/>
        <v>0.33990580133827059</v>
      </c>
      <c r="BH631">
        <f t="shared" si="74"/>
        <v>1020.27315</v>
      </c>
      <c r="BQ631" s="45">
        <f t="shared" si="75"/>
        <v>1020.27315</v>
      </c>
      <c r="BR631">
        <f>SUMIFS('9月销毁明细'!D:D,'9月销毁明细'!A:A,E631,'9月销毁明细'!H:H,"Sellable")</f>
        <v>0</v>
      </c>
      <c r="BS631">
        <f>SUMIFS('9月销毁明细'!G:G,'9月销毁明细'!A:A,E631,'9月销毁明细'!H:H,"Sellable")</f>
        <v>0</v>
      </c>
      <c r="BT631">
        <f>SUMIFS('9月销毁明细'!D:D,'9月销毁明细'!A:A,E631,'9月销毁明细'!H:H,"Unsellable")</f>
        <v>0</v>
      </c>
      <c r="BU631">
        <f>SUMIFS('9月销毁明细'!G:G,'9月销毁明细'!A:A,E631,'9月销毁明细'!H:H,"Unsellable")</f>
        <v>0</v>
      </c>
      <c r="BW631">
        <f>IFERROR(I631*VLOOKUP(F631,'9.3成本表'!C:L,10,0),0)</f>
        <v>470.4</v>
      </c>
      <c r="BX631">
        <f t="shared" si="76"/>
        <v>278.45999999999998</v>
      </c>
      <c r="CC631" s="45">
        <f t="shared" si="77"/>
        <v>271.41315000000003</v>
      </c>
      <c r="CD631" s="45">
        <f t="shared" si="78"/>
        <v>9.0421770135276261E-2</v>
      </c>
      <c r="CE631" s="45">
        <f t="shared" si="79"/>
        <v>0.36243510135405826</v>
      </c>
    </row>
    <row r="632" spans="4:83" x14ac:dyDescent="0.25">
      <c r="D632" s="20" t="s">
        <v>1373</v>
      </c>
      <c r="E632" s="20" t="s">
        <v>1374</v>
      </c>
      <c r="F632" s="20">
        <v>4896</v>
      </c>
      <c r="G632">
        <v>626</v>
      </c>
      <c r="H632" s="20"/>
      <c r="I632">
        <f>SUMIFS('总明细 源文件后台下'!G:G,'总明细 源文件后台下'!E:E,E632,'总明细 源文件后台下'!C:C,"Order")</f>
        <v>13</v>
      </c>
      <c r="J632">
        <f>SUMIFS('总明细 源文件后台下'!M:M,'总明细 源文件后台下'!E:E,E632,'总明细 源文件后台下'!C:C,"Order")</f>
        <v>298.87000000000006</v>
      </c>
      <c r="K632">
        <f>SUMIFS('总明细 源文件后台下'!N:N,'总明细 源文件后台下'!E:E,E632,'总明细 源文件后台下'!C:C,"Order")</f>
        <v>2.48</v>
      </c>
      <c r="L632">
        <f>SUMIFS('总明细 源文件后台下'!O:O,'总明细 源文件后台下'!E:E,E632,'总明细 源文件后台下'!C:C,"Order")</f>
        <v>0</v>
      </c>
      <c r="M632">
        <f>SUMIFS('总明细 源文件后台下'!P:P,'总明细 源文件后台下'!E:E,E632,'总明细 源文件后台下'!C:C,"Order")</f>
        <v>-5.09</v>
      </c>
      <c r="N632">
        <f>SUMIFS('总明细 源文件后台下'!Q:Q,'总明细 源文件后台下'!E:E,E632,'总明细 源文件后台下'!C:C,"Order")</f>
        <v>8</v>
      </c>
      <c r="O632">
        <f>SUMIFS('总明细 源文件后台下'!R:R,'总明细 源文件后台下'!E:E,E632,'总明细 源文件后台下'!C:C,"Order")</f>
        <v>-8</v>
      </c>
      <c r="P632">
        <f>SUMIFS('总明细 源文件后台下'!S:S,'总明细 源文件后台下'!E:E,E632,'总明细 源文件后台下'!C:C,"Order")</f>
        <v>-50.379999999999995</v>
      </c>
      <c r="Q632">
        <f>SUMIFS('总明细 源文件后台下'!T:T,'总明细 源文件后台下'!E:E,E632,'总明细 源文件后台下'!C:C,"Order")</f>
        <v>-67.079999999999984</v>
      </c>
      <c r="R632">
        <f>SUMIFS('总明细 源文件后台下'!U:U,'总明细 源文件后台下'!E:E,E632,'总明细 源文件后台下'!C:C,"Order")</f>
        <v>0</v>
      </c>
      <c r="S632">
        <f>SUMIFS('总明细 源文件后台下'!V:V,'总明细 源文件后台下'!E:E,E632,'总明细 源文件后台下'!C:C,"Order")</f>
        <v>0</v>
      </c>
      <c r="T632">
        <f>SUMIFS('总明细 源文件后台下'!W:W,'总明细 源文件后台下'!E:E,E632,'总明细 源文件后台下'!C:C,"Order")</f>
        <v>178.79999999999995</v>
      </c>
      <c r="U632">
        <f>SUMIFS('总明细 源文件后台下'!G:G,'总明细 源文件后台下'!E:E,E632,'总明细 源文件后台下'!C:C,"Refund")</f>
        <v>4</v>
      </c>
      <c r="V632">
        <f>SUMIFS('总明细 源文件后台下'!M:M,'总明细 源文件后台下'!E:E,E632,'总明细 源文件后台下'!C:C,"Refund")</f>
        <v>-91.96</v>
      </c>
      <c r="W632">
        <f>SUMIFS('总明细 源文件后台下'!N:N,'总明细 源文件后台下'!E:E,E632,'总明细 源文件后台下'!C:C,"Refund")</f>
        <v>0</v>
      </c>
      <c r="X632">
        <f>SUMIFS('总明细 源文件后台下'!O:O,'总明细 源文件后台下'!E:E,E632,'总明细 源文件后台下'!C:C,"Refund")</f>
        <v>0</v>
      </c>
      <c r="Y632">
        <f>SUMIFS('总明细 源文件后台下'!P:P,'总明细 源文件后台下'!E:E,E632,'总明细 源文件后台下'!C:C,"Refund")</f>
        <v>1.1499999999999999</v>
      </c>
      <c r="Z632">
        <f>SUMIFS('总明细 源文件后台下'!Q:Q,'总明细 源文件后台下'!E:E,E632,'总明细 源文件后台下'!C:C,"Refund")</f>
        <v>0</v>
      </c>
      <c r="AA632">
        <f>SUMIFS('总明细 源文件后台下'!R:R,'总明细 源文件后台下'!E:E,E632,'总明细 源文件后台下'!C:C,"Refund")</f>
        <v>0</v>
      </c>
      <c r="AB632">
        <f>SUMIFS('总明细 源文件后台下'!S:S,'总明细 源文件后台下'!E:E,E632,'总明细 源文件后台下'!C:C,"Refund")</f>
        <v>12.36</v>
      </c>
      <c r="AC632">
        <f>SUMIFS('总明细 源文件后台下'!T:T,'总明细 源文件后台下'!E:E,E632,'总明细 源文件后台下'!C:C,"Refund")</f>
        <v>0</v>
      </c>
      <c r="AD632">
        <f>SUMIFS('总明细 源文件后台下'!U:U,'总明细 源文件后台下'!E:E,E632,'总明细 源文件后台下'!C:C,"Refund")</f>
        <v>0</v>
      </c>
      <c r="AE632">
        <f>SUMIFS('总明细 源文件后台下'!V:V,'总明细 源文件后台下'!E:E,E632,'总明细 源文件后台下'!C:C,"Refund")</f>
        <v>0</v>
      </c>
      <c r="AF632">
        <f>SUMIFS('总明细 源文件后台下'!W:W,'总明细 源文件后台下'!E:E,E632,'总明细 源文件后台下'!C:C,"Refund")</f>
        <v>-78.45</v>
      </c>
      <c r="AK632">
        <f>(SUMIF('广告费 源文件后台下'!G:G,E632,'广告费 源文件后台下'!M:M))*-1</f>
        <v>-10.78</v>
      </c>
      <c r="AL632">
        <f>SUMIFS('总明细 源文件后台下'!W:W,'总明细 源文件后台下'!E:E,E632,'总明细 源文件后台下'!C:C,"Adjustment",'总明细 源文件后台下'!F:F,"FBA Inventory Reimbursement - Customer Return")</f>
        <v>0</v>
      </c>
      <c r="AM632">
        <f>SUMIFS('总明细 源文件后台下'!W:W,'总明细 源文件后台下'!E:E,E632,'总明细 源文件后台下'!C:C,"Adjustment",'总明细 源文件后台下'!F:F,"FBA Inventory Reimbursement - Damaged:Warehouse")</f>
        <v>0</v>
      </c>
      <c r="AN632">
        <f>SUMIFS('总明细 源文件后台下'!W:W,'总明细 源文件后台下'!E:E,E632,'总明细 源文件后台下'!C:C,"Adjustment",'总明细 源文件后台下'!F:F,"FBA Inventory Reimbursement - Customer Service Issue")</f>
        <v>0</v>
      </c>
      <c r="AO632">
        <f>SUMIFS('总明细 源文件后台下'!W:W,'总明细 源文件后台下'!E:E,E632,'总明细 源文件后台下'!C:C,"Adjustment",'总明细 源文件后台下'!F:F,"FBA Inventory Reimbursement - Fee Correction")</f>
        <v>0</v>
      </c>
      <c r="AP632">
        <f>SUMIFS('总明细 源文件后台下'!W:W,'总明细 源文件后台下'!E:E,E632,'总明细 源文件后台下'!C:C,"Adjustment",'总明细 源文件后台下'!F:F,"FBA Inventory Reimbursement - General Adjustment")</f>
        <v>0</v>
      </c>
      <c r="AQ632">
        <f>SUMIFS('总明细 源文件后台下'!W:W,'总明细 源文件后台下'!E:E,E632,'总明细 源文件后台下'!C:C,"Adjustment",'总明细 源文件后台下'!F:F,"FBA Inventory Reimbursement - Lost:Inbound")</f>
        <v>0</v>
      </c>
      <c r="AR632">
        <f>SUMIFS('总明细 源文件后台下'!W:W,'总明细 源文件后台下'!E:E,E632,'总明细 源文件后台下'!C:C,"Adjustment",'总明细 源文件后台下'!F:F,"FBA Inventory Reimbursement - Lost:Warehouse")</f>
        <v>0</v>
      </c>
      <c r="AS632">
        <f>SUMIFS('总明细 源文件后台下'!W:W,'总明细 源文件后台下'!E:E,E632,'总明细 源文件后台下'!C:C,"Adjustment",'总明细 源文件后台下'!F:F,"Non-subscription Fee Adjustment")</f>
        <v>0</v>
      </c>
      <c r="AT632">
        <f>SUMIFS('总明细 源文件后台下'!W:W,'总明细 源文件后台下'!E:E,E632,'总明细 源文件后台下'!C:C,"Adjustment",'总明细 源文件后台下'!F:F,"FBA Inventory Placement Service Fee")</f>
        <v>0</v>
      </c>
      <c r="AV632">
        <f>SUMIF('FBA Customer Return Per Unit Fe'!B:B,E632,'FBA Customer Return Per Unit Fe'!C:C)</f>
        <v>-5.16</v>
      </c>
      <c r="AX632">
        <f>(SUMIF('仓储费 源文件后台下'!C:C,E632,'仓储费 源文件后台下'!V:V))*-1</f>
        <v>-0.36220000000000002</v>
      </c>
      <c r="AZ632">
        <f>SUMIF('Disposal Fee销毁费用-160.95'!B:B,E632,'Disposal Fee销毁费用-160.95'!D:D)*-1</f>
        <v>0</v>
      </c>
      <c r="BC632">
        <f>IFERROR(VLOOKUP(F632,'优惠券-86.4'!F:I,4,0),0)</f>
        <v>-0.3</v>
      </c>
      <c r="BD632">
        <f>IFERROR(VLOOKUP(F632,'早评-120'!E:H,4,0),0)</f>
        <v>0</v>
      </c>
      <c r="BF632">
        <f t="shared" si="72"/>
        <v>83.747799999999955</v>
      </c>
      <c r="BG632">
        <f t="shared" si="73"/>
        <v>0.28021480911433044</v>
      </c>
      <c r="BH632">
        <f t="shared" si="74"/>
        <v>544.36069999999972</v>
      </c>
      <c r="BQ632" s="45">
        <f t="shared" si="75"/>
        <v>544.36069999999972</v>
      </c>
      <c r="BR632">
        <f>SUMIFS('9月销毁明细'!D:D,'9月销毁明细'!A:A,E632,'9月销毁明细'!H:H,"Sellable")</f>
        <v>0</v>
      </c>
      <c r="BS632">
        <f>SUMIFS('9月销毁明细'!G:G,'9月销毁明细'!A:A,E632,'9月销毁明细'!H:H,"Sellable")</f>
        <v>0</v>
      </c>
      <c r="BT632">
        <f>SUMIFS('9月销毁明细'!D:D,'9月销毁明细'!A:A,E632,'9月销毁明细'!H:H,"Unsellable")</f>
        <v>0</v>
      </c>
      <c r="BU632">
        <f>SUMIFS('9月销毁明细'!G:G,'9月销毁明细'!A:A,E632,'9月销毁明细'!H:H,"Unsellable")</f>
        <v>0</v>
      </c>
      <c r="BW632">
        <f>IFERROR(I632*VLOOKUP(F632,'9.3成本表'!C:L,10,0),0)</f>
        <v>291.2</v>
      </c>
      <c r="BX632">
        <f t="shared" si="76"/>
        <v>172.38</v>
      </c>
      <c r="CC632" s="45">
        <f t="shared" si="77"/>
        <v>80.78069999999974</v>
      </c>
      <c r="CD632" s="45">
        <f t="shared" si="78"/>
        <v>4.1582627898417227E-2</v>
      </c>
      <c r="CE632" s="45">
        <f t="shared" si="79"/>
        <v>0.17425406618059394</v>
      </c>
    </row>
    <row r="633" spans="4:83" x14ac:dyDescent="0.25">
      <c r="D633" s="20" t="s">
        <v>1375</v>
      </c>
      <c r="E633" s="20" t="s">
        <v>1376</v>
      </c>
      <c r="F633" s="20">
        <v>4896</v>
      </c>
      <c r="G633">
        <v>627</v>
      </c>
      <c r="H633" s="20"/>
      <c r="I633">
        <f>SUMIFS('总明细 源文件后台下'!G:G,'总明细 源文件后台下'!E:E,E633,'总明细 源文件后台下'!C:C,"Order")</f>
        <v>12</v>
      </c>
      <c r="J633">
        <f>SUMIFS('总明细 源文件后台下'!M:M,'总明细 源文件后台下'!E:E,E633,'总明细 源文件后台下'!C:C,"Order")</f>
        <v>275.88000000000005</v>
      </c>
      <c r="K633">
        <f>SUMIFS('总明细 源文件后台下'!N:N,'总明细 源文件后台下'!E:E,E633,'总明细 源文件后台下'!C:C,"Order")</f>
        <v>14.620000000000001</v>
      </c>
      <c r="L633">
        <f>SUMIFS('总明细 源文件后台下'!O:O,'总明细 源文件后台下'!E:E,E633,'总明细 源文件后台下'!C:C,"Order")</f>
        <v>0</v>
      </c>
      <c r="M633">
        <f>SUMIFS('总明细 源文件后台下'!P:P,'总明细 源文件后台下'!E:E,E633,'总明细 源文件后台下'!C:C,"Order")</f>
        <v>-6.25</v>
      </c>
      <c r="N633">
        <f>SUMIFS('总明细 源文件后台下'!Q:Q,'总明细 源文件后台下'!E:E,E633,'总明细 源文件后台下'!C:C,"Order")</f>
        <v>6.7799999999999994</v>
      </c>
      <c r="O633">
        <f>SUMIFS('总明细 源文件后台下'!R:R,'总明细 源文件后台下'!E:E,E633,'总明细 源文件后台下'!C:C,"Order")</f>
        <v>-6.7799999999999994</v>
      </c>
      <c r="P633">
        <f>SUMIFS('总明细 源文件后台下'!S:S,'总明细 源文件后台下'!E:E,E633,'总明细 源文件后台下'!C:C,"Order")</f>
        <v>-46.64</v>
      </c>
      <c r="Q633">
        <f>SUMIFS('总明细 源文件后台下'!T:T,'总明细 源文件后台下'!E:E,E633,'总明细 源文件后台下'!C:C,"Order")</f>
        <v>-71.899999999999991</v>
      </c>
      <c r="R633">
        <f>SUMIFS('总明细 源文件后台下'!U:U,'总明细 源文件后台下'!E:E,E633,'总明细 源文件后台下'!C:C,"Order")</f>
        <v>0</v>
      </c>
      <c r="S633">
        <f>SUMIFS('总明细 源文件后台下'!V:V,'总明细 源文件后台下'!E:E,E633,'总明细 源文件后台下'!C:C,"Order")</f>
        <v>0</v>
      </c>
      <c r="T633">
        <f>SUMIFS('总明细 源文件后台下'!W:W,'总明细 源文件后台下'!E:E,E633,'总明细 源文件后台下'!C:C,"Order")</f>
        <v>165.70999999999998</v>
      </c>
      <c r="U633">
        <f>SUMIFS('总明细 源文件后台下'!G:G,'总明细 源文件后台下'!E:E,E633,'总明细 源文件后台下'!C:C,"Refund")</f>
        <v>1</v>
      </c>
      <c r="V633">
        <f>SUMIFS('总明细 源文件后台下'!M:M,'总明细 源文件后台下'!E:E,E633,'总明细 源文件后台下'!C:C,"Refund")</f>
        <v>-22.99</v>
      </c>
      <c r="W633">
        <f>SUMIFS('总明细 源文件后台下'!N:N,'总明细 源文件后台下'!E:E,E633,'总明细 源文件后台下'!C:C,"Refund")</f>
        <v>0</v>
      </c>
      <c r="X633">
        <f>SUMIFS('总明细 源文件后台下'!O:O,'总明细 源文件后台下'!E:E,E633,'总明细 源文件后台下'!C:C,"Refund")</f>
        <v>0</v>
      </c>
      <c r="Y633">
        <f>SUMIFS('总明细 源文件后台下'!P:P,'总明细 源文件后台下'!E:E,E633,'总明细 源文件后台下'!C:C,"Refund")</f>
        <v>0</v>
      </c>
      <c r="Z633">
        <f>SUMIFS('总明细 源文件后台下'!Q:Q,'总明细 源文件后台下'!E:E,E633,'总明细 源文件后台下'!C:C,"Refund")</f>
        <v>-1.84</v>
      </c>
      <c r="AA633">
        <f>SUMIFS('总明细 源文件后台下'!R:R,'总明细 源文件后台下'!E:E,E633,'总明细 源文件后台下'!C:C,"Refund")</f>
        <v>1.84</v>
      </c>
      <c r="AB633">
        <f>SUMIFS('总明细 源文件后台下'!S:S,'总明细 源文件后台下'!E:E,E633,'总明细 源文件后台下'!C:C,"Refund")</f>
        <v>3.13</v>
      </c>
      <c r="AC633">
        <f>SUMIFS('总明细 源文件后台下'!T:T,'总明细 源文件后台下'!E:E,E633,'总明细 源文件后台下'!C:C,"Refund")</f>
        <v>0</v>
      </c>
      <c r="AD633">
        <f>SUMIFS('总明细 源文件后台下'!U:U,'总明细 源文件后台下'!E:E,E633,'总明细 源文件后台下'!C:C,"Refund")</f>
        <v>0</v>
      </c>
      <c r="AE633">
        <f>SUMIFS('总明细 源文件后台下'!V:V,'总明细 源文件后台下'!E:E,E633,'总明细 源文件后台下'!C:C,"Refund")</f>
        <v>0</v>
      </c>
      <c r="AF633">
        <f>SUMIFS('总明细 源文件后台下'!W:W,'总明细 源文件后台下'!E:E,E633,'总明细 源文件后台下'!C:C,"Refund")</f>
        <v>-19.86</v>
      </c>
      <c r="AK633">
        <f>(SUMIF('广告费 源文件后台下'!G:G,E633,'广告费 源文件后台下'!M:M))*-1</f>
        <v>-0.89</v>
      </c>
      <c r="AL633">
        <f>SUMIFS('总明细 源文件后台下'!W:W,'总明细 源文件后台下'!E:E,E633,'总明细 源文件后台下'!C:C,"Adjustment",'总明细 源文件后台下'!F:F,"FBA Inventory Reimbursement - Customer Return")</f>
        <v>0</v>
      </c>
      <c r="AM633">
        <f>SUMIFS('总明细 源文件后台下'!W:W,'总明细 源文件后台下'!E:E,E633,'总明细 源文件后台下'!C:C,"Adjustment",'总明细 源文件后台下'!F:F,"FBA Inventory Reimbursement - Damaged:Warehouse")</f>
        <v>0</v>
      </c>
      <c r="AN633">
        <f>SUMIFS('总明细 源文件后台下'!W:W,'总明细 源文件后台下'!E:E,E633,'总明细 源文件后台下'!C:C,"Adjustment",'总明细 源文件后台下'!F:F,"FBA Inventory Reimbursement - Customer Service Issue")</f>
        <v>0</v>
      </c>
      <c r="AO633">
        <f>SUMIFS('总明细 源文件后台下'!W:W,'总明细 源文件后台下'!E:E,E633,'总明细 源文件后台下'!C:C,"Adjustment",'总明细 源文件后台下'!F:F,"FBA Inventory Reimbursement - Fee Correction")</f>
        <v>0</v>
      </c>
      <c r="AP633">
        <f>SUMIFS('总明细 源文件后台下'!W:W,'总明细 源文件后台下'!E:E,E633,'总明细 源文件后台下'!C:C,"Adjustment",'总明细 源文件后台下'!F:F,"FBA Inventory Reimbursement - General Adjustment")</f>
        <v>0</v>
      </c>
      <c r="AQ633">
        <f>SUMIFS('总明细 源文件后台下'!W:W,'总明细 源文件后台下'!E:E,E633,'总明细 源文件后台下'!C:C,"Adjustment",'总明细 源文件后台下'!F:F,"FBA Inventory Reimbursement - Lost:Inbound")</f>
        <v>0</v>
      </c>
      <c r="AR633">
        <f>SUMIFS('总明细 源文件后台下'!W:W,'总明细 源文件后台下'!E:E,E633,'总明细 源文件后台下'!C:C,"Adjustment",'总明细 源文件后台下'!F:F,"FBA Inventory Reimbursement - Lost:Warehouse")</f>
        <v>0</v>
      </c>
      <c r="AS633">
        <f>SUMIFS('总明细 源文件后台下'!W:W,'总明细 源文件后台下'!E:E,E633,'总明细 源文件后台下'!C:C,"Adjustment",'总明细 源文件后台下'!F:F,"Non-subscription Fee Adjustment")</f>
        <v>0</v>
      </c>
      <c r="AT633">
        <f>SUMIFS('总明细 源文件后台下'!W:W,'总明细 源文件后台下'!E:E,E633,'总明细 源文件后台下'!C:C,"Adjustment",'总明细 源文件后台下'!F:F,"FBA Inventory Placement Service Fee")</f>
        <v>0</v>
      </c>
      <c r="AV633">
        <f>SUMIF('FBA Customer Return Per Unit Fe'!B:B,E633,'FBA Customer Return Per Unit Fe'!C:C)</f>
        <v>-5.16</v>
      </c>
      <c r="AX633">
        <f>(SUMIF('仓储费 源文件后台下'!C:C,E633,'仓储费 源文件后台下'!V:V))*-1</f>
        <v>-0.37230000000000002</v>
      </c>
      <c r="AZ633">
        <f>SUMIF('Disposal Fee销毁费用-160.95'!B:B,E633,'Disposal Fee销毁费用-160.95'!D:D)*-1</f>
        <v>0</v>
      </c>
      <c r="BC633">
        <f>IFERROR(VLOOKUP(F633,'优惠券-86.4'!F:I,4,0),0)</f>
        <v>-0.3</v>
      </c>
      <c r="BD633">
        <f>IFERROR(VLOOKUP(F633,'早评-120'!E:H,4,0),0)</f>
        <v>0</v>
      </c>
      <c r="BF633">
        <f t="shared" si="72"/>
        <v>139.12769999999998</v>
      </c>
      <c r="BG633">
        <f t="shared" si="73"/>
        <v>0.50430513266637655</v>
      </c>
      <c r="BH633">
        <f t="shared" si="74"/>
        <v>904.3300499999998</v>
      </c>
      <c r="BQ633" s="45">
        <f t="shared" si="75"/>
        <v>904.3300499999998</v>
      </c>
      <c r="BR633">
        <f>SUMIFS('9月销毁明细'!D:D,'9月销毁明细'!A:A,E633,'9月销毁明细'!H:H,"Sellable")</f>
        <v>0</v>
      </c>
      <c r="BS633">
        <f>SUMIFS('9月销毁明细'!G:G,'9月销毁明细'!A:A,E633,'9月销毁明细'!H:H,"Sellable")</f>
        <v>0</v>
      </c>
      <c r="BT633">
        <f>SUMIFS('9月销毁明细'!D:D,'9月销毁明细'!A:A,E633,'9月销毁明细'!H:H,"Unsellable")</f>
        <v>0</v>
      </c>
      <c r="BU633">
        <f>SUMIFS('9月销毁明细'!G:G,'9月销毁明细'!A:A,E633,'9月销毁明细'!H:H,"Unsellable")</f>
        <v>0</v>
      </c>
      <c r="BW633">
        <f>IFERROR(I633*VLOOKUP(F633,'9.3成本表'!C:L,10,0),0)</f>
        <v>268.79999999999995</v>
      </c>
      <c r="BX633">
        <f t="shared" si="76"/>
        <v>159.12</v>
      </c>
      <c r="CC633" s="45">
        <f t="shared" si="77"/>
        <v>476.41004999999984</v>
      </c>
      <c r="CD633" s="45">
        <f t="shared" si="78"/>
        <v>0.26567295145046327</v>
      </c>
      <c r="CE633" s="45">
        <f t="shared" si="79"/>
        <v>1.1133156898485697</v>
      </c>
    </row>
    <row r="634" spans="4:83" x14ac:dyDescent="0.25">
      <c r="D634" s="20" t="s">
        <v>1377</v>
      </c>
      <c r="E634" s="20" t="s">
        <v>1378</v>
      </c>
      <c r="F634" s="20">
        <v>4896</v>
      </c>
      <c r="G634">
        <v>628</v>
      </c>
      <c r="H634" s="20"/>
      <c r="I634">
        <f>SUMIFS('总明细 源文件后台下'!G:G,'总明细 源文件后台下'!E:E,E634,'总明细 源文件后台下'!C:C,"Order")</f>
        <v>9</v>
      </c>
      <c r="J634">
        <f>SUMIFS('总明细 源文件后台下'!M:M,'总明细 源文件后台下'!E:E,E634,'总明细 源文件后台下'!C:C,"Order")</f>
        <v>206.91000000000003</v>
      </c>
      <c r="K634">
        <f>SUMIFS('总明细 源文件后台下'!N:N,'总明细 源文件后台下'!E:E,E634,'总明细 源文件后台下'!C:C,"Order")</f>
        <v>9.98</v>
      </c>
      <c r="L634">
        <f>SUMIFS('总明细 源文件后台下'!O:O,'总明细 源文件后台下'!E:E,E634,'总明细 源文件后台下'!C:C,"Order")</f>
        <v>0</v>
      </c>
      <c r="M634">
        <f>SUMIFS('总明细 源文件后台下'!P:P,'总明细 源文件后台下'!E:E,E634,'总明细 源文件后台下'!C:C,"Order")</f>
        <v>-3.0599999999999996</v>
      </c>
      <c r="N634">
        <f>SUMIFS('总明细 源文件后台下'!Q:Q,'总明细 源文件后台下'!E:E,E634,'总明细 源文件后台下'!C:C,"Order")</f>
        <v>3.1900000000000004</v>
      </c>
      <c r="O634">
        <f>SUMIFS('总明细 源文件后台下'!R:R,'总明细 源文件后台下'!E:E,E634,'总明细 源文件后台下'!C:C,"Order")</f>
        <v>-3.1900000000000004</v>
      </c>
      <c r="P634">
        <f>SUMIFS('总明细 源文件后台下'!S:S,'总明细 源文件后台下'!E:E,E634,'总明细 源文件后台下'!C:C,"Order")</f>
        <v>-34.660000000000004</v>
      </c>
      <c r="Q634">
        <f>SUMIFS('总明细 源文件后台下'!T:T,'总明细 源文件后台下'!E:E,E634,'总明细 源文件后台下'!C:C,"Order")</f>
        <v>-56.419999999999987</v>
      </c>
      <c r="R634">
        <f>SUMIFS('总明细 源文件后台下'!U:U,'总明细 源文件后台下'!E:E,E634,'总明细 源文件后台下'!C:C,"Order")</f>
        <v>0</v>
      </c>
      <c r="S634">
        <f>SUMIFS('总明细 源文件后台下'!V:V,'总明细 源文件后台下'!E:E,E634,'总明细 源文件后台下'!C:C,"Order")</f>
        <v>0</v>
      </c>
      <c r="T634">
        <f>SUMIFS('总明细 源文件后台下'!W:W,'总明细 源文件后台下'!E:E,E634,'总明细 源文件后台下'!C:C,"Order")</f>
        <v>122.75</v>
      </c>
      <c r="U634">
        <f>SUMIFS('总明细 源文件后台下'!G:G,'总明细 源文件后台下'!E:E,E634,'总明细 源文件后台下'!C:C,"Refund")</f>
        <v>2</v>
      </c>
      <c r="V634">
        <f>SUMIFS('总明细 源文件后台下'!M:M,'总明细 源文件后台下'!E:E,E634,'总明细 源文件后台下'!C:C,"Refund")</f>
        <v>-45.98</v>
      </c>
      <c r="W634">
        <f>SUMIFS('总明细 源文件后台下'!N:N,'总明细 源文件后台下'!E:E,E634,'总明细 源文件后台下'!C:C,"Refund")</f>
        <v>0</v>
      </c>
      <c r="X634">
        <f>SUMIFS('总明细 源文件后台下'!O:O,'总明细 源文件后台下'!E:E,E634,'总明细 源文件后台下'!C:C,"Refund")</f>
        <v>0</v>
      </c>
      <c r="Y634">
        <f>SUMIFS('总明细 源文件后台下'!P:P,'总明细 源文件后台下'!E:E,E634,'总明细 源文件后台下'!C:C,"Refund")</f>
        <v>1.6099999999999999</v>
      </c>
      <c r="Z634">
        <f>SUMIFS('总明细 源文件后台下'!Q:Q,'总明细 源文件后台下'!E:E,E634,'总明细 源文件后台下'!C:C,"Refund")</f>
        <v>-1.58</v>
      </c>
      <c r="AA634">
        <f>SUMIFS('总明细 源文件后台下'!R:R,'总明细 源文件后台下'!E:E,E634,'总明细 源文件后台下'!C:C,"Refund")</f>
        <v>1.58</v>
      </c>
      <c r="AB634">
        <f>SUMIFS('总明细 源文件后台下'!S:S,'总明细 源文件后台下'!E:E,E634,'总明细 源文件后台下'!C:C,"Refund")</f>
        <v>6.03</v>
      </c>
      <c r="AC634">
        <f>SUMIFS('总明细 源文件后台下'!T:T,'总明细 源文件后台下'!E:E,E634,'总明细 源文件后台下'!C:C,"Refund")</f>
        <v>0</v>
      </c>
      <c r="AD634">
        <f>SUMIFS('总明细 源文件后台下'!U:U,'总明细 源文件后台下'!E:E,E634,'总明细 源文件后台下'!C:C,"Refund")</f>
        <v>0</v>
      </c>
      <c r="AE634">
        <f>SUMIFS('总明细 源文件后台下'!V:V,'总明细 源文件后台下'!E:E,E634,'总明细 源文件后台下'!C:C,"Refund")</f>
        <v>0</v>
      </c>
      <c r="AF634">
        <f>SUMIFS('总明细 源文件后台下'!W:W,'总明细 源文件后台下'!E:E,E634,'总明细 源文件后台下'!C:C,"Refund")</f>
        <v>-38.340000000000003</v>
      </c>
      <c r="AK634">
        <f>(SUMIF('广告费 源文件后台下'!G:G,E634,'广告费 源文件后台下'!M:M))*-1</f>
        <v>-94.27</v>
      </c>
      <c r="AL634">
        <f>SUMIFS('总明细 源文件后台下'!W:W,'总明细 源文件后台下'!E:E,E634,'总明细 源文件后台下'!C:C,"Adjustment",'总明细 源文件后台下'!F:F,"FBA Inventory Reimbursement - Customer Return")</f>
        <v>0</v>
      </c>
      <c r="AM634">
        <f>SUMIFS('总明细 源文件后台下'!W:W,'总明细 源文件后台下'!E:E,E634,'总明细 源文件后台下'!C:C,"Adjustment",'总明细 源文件后台下'!F:F,"FBA Inventory Reimbursement - Damaged:Warehouse")</f>
        <v>0</v>
      </c>
      <c r="AN634">
        <f>SUMIFS('总明细 源文件后台下'!W:W,'总明细 源文件后台下'!E:E,E634,'总明细 源文件后台下'!C:C,"Adjustment",'总明细 源文件后台下'!F:F,"FBA Inventory Reimbursement - Customer Service Issue")</f>
        <v>0</v>
      </c>
      <c r="AO634">
        <f>SUMIFS('总明细 源文件后台下'!W:W,'总明细 源文件后台下'!E:E,E634,'总明细 源文件后台下'!C:C,"Adjustment",'总明细 源文件后台下'!F:F,"FBA Inventory Reimbursement - Fee Correction")</f>
        <v>0</v>
      </c>
      <c r="AP634">
        <f>SUMIFS('总明细 源文件后台下'!W:W,'总明细 源文件后台下'!E:E,E634,'总明细 源文件后台下'!C:C,"Adjustment",'总明细 源文件后台下'!F:F,"FBA Inventory Reimbursement - General Adjustment")</f>
        <v>0</v>
      </c>
      <c r="AQ634">
        <f>SUMIFS('总明细 源文件后台下'!W:W,'总明细 源文件后台下'!E:E,E634,'总明细 源文件后台下'!C:C,"Adjustment",'总明细 源文件后台下'!F:F,"FBA Inventory Reimbursement - Lost:Inbound")</f>
        <v>0</v>
      </c>
      <c r="AR634">
        <f>SUMIFS('总明细 源文件后台下'!W:W,'总明细 源文件后台下'!E:E,E634,'总明细 源文件后台下'!C:C,"Adjustment",'总明细 源文件后台下'!F:F,"FBA Inventory Reimbursement - Lost:Warehouse")</f>
        <v>0</v>
      </c>
      <c r="AS634">
        <f>SUMIFS('总明细 源文件后台下'!W:W,'总明细 源文件后台下'!E:E,E634,'总明细 源文件后台下'!C:C,"Adjustment",'总明细 源文件后台下'!F:F,"Non-subscription Fee Adjustment")</f>
        <v>0</v>
      </c>
      <c r="AT634">
        <f>SUMIFS('总明细 源文件后台下'!W:W,'总明细 源文件后台下'!E:E,E634,'总明细 源文件后台下'!C:C,"Adjustment",'总明细 源文件后台下'!F:F,"FBA Inventory Placement Service Fee")</f>
        <v>0</v>
      </c>
      <c r="AV634">
        <f>SUMIF('FBA Customer Return Per Unit Fe'!B:B,E634,'FBA Customer Return Per Unit Fe'!C:C)</f>
        <v>-5.16</v>
      </c>
      <c r="AX634">
        <f>(SUMIF('仓储费 源文件后台下'!C:C,E634,'仓储费 源文件后台下'!V:V))*-1</f>
        <v>-0.39829999999999999</v>
      </c>
      <c r="AZ634">
        <f>SUMIF('Disposal Fee销毁费用-160.95'!B:B,E634,'Disposal Fee销毁费用-160.95'!D:D)*-1</f>
        <v>0</v>
      </c>
      <c r="BC634">
        <f>IFERROR(VLOOKUP(F634,'优惠券-86.4'!F:I,4,0),0)</f>
        <v>-0.3</v>
      </c>
      <c r="BD634">
        <f>IFERROR(VLOOKUP(F634,'早评-120'!E:H,4,0),0)</f>
        <v>0</v>
      </c>
      <c r="BF634">
        <f t="shared" si="72"/>
        <v>-15.718299999999999</v>
      </c>
      <c r="BG634">
        <f t="shared" si="73"/>
        <v>-7.596684548837658E-2</v>
      </c>
      <c r="BH634">
        <f t="shared" si="74"/>
        <v>-102.16895</v>
      </c>
      <c r="BQ634" s="45">
        <f t="shared" si="75"/>
        <v>-102.16895</v>
      </c>
      <c r="BR634">
        <f>SUMIFS('9月销毁明细'!D:D,'9月销毁明细'!A:A,E634,'9月销毁明细'!H:H,"Sellable")</f>
        <v>0</v>
      </c>
      <c r="BS634">
        <f>SUMIFS('9月销毁明细'!G:G,'9月销毁明细'!A:A,E634,'9月销毁明细'!H:H,"Sellable")</f>
        <v>0</v>
      </c>
      <c r="BT634">
        <f>SUMIFS('9月销毁明细'!D:D,'9月销毁明细'!A:A,E634,'9月销毁明细'!H:H,"Unsellable")</f>
        <v>0</v>
      </c>
      <c r="BU634">
        <f>SUMIFS('9月销毁明细'!G:G,'9月销毁明细'!A:A,E634,'9月销毁明细'!H:H,"Unsellable")</f>
        <v>0</v>
      </c>
      <c r="BW634">
        <f>IFERROR(I634*VLOOKUP(F634,'9.3成本表'!C:L,10,0),0)</f>
        <v>201.6</v>
      </c>
      <c r="BX634">
        <f t="shared" si="76"/>
        <v>119.34</v>
      </c>
      <c r="CC634" s="45">
        <f t="shared" si="77"/>
        <v>-423.10895000000005</v>
      </c>
      <c r="CD634" s="45">
        <f t="shared" si="78"/>
        <v>-0.31459902670428985</v>
      </c>
      <c r="CE634" s="45">
        <f t="shared" si="79"/>
        <v>-1.31834283666729</v>
      </c>
    </row>
    <row r="635" spans="4:83" x14ac:dyDescent="0.25">
      <c r="D635" s="20" t="s">
        <v>1379</v>
      </c>
      <c r="E635" s="20" t="s">
        <v>1380</v>
      </c>
      <c r="F635" s="20">
        <v>4896</v>
      </c>
      <c r="G635">
        <v>629</v>
      </c>
      <c r="H635" s="20"/>
      <c r="I635">
        <f>SUMIFS('总明细 源文件后台下'!G:G,'总明细 源文件后台下'!E:E,E635,'总明细 源文件后台下'!C:C,"Order")</f>
        <v>10</v>
      </c>
      <c r="J635">
        <f>SUMIFS('总明细 源文件后台下'!M:M,'总明细 源文件后台下'!E:E,E635,'总明细 源文件后台下'!C:C,"Order")</f>
        <v>229.90000000000003</v>
      </c>
      <c r="K635">
        <f>SUMIFS('总明细 源文件后台下'!N:N,'总明细 源文件后台下'!E:E,E635,'总明细 源文件后台下'!C:C,"Order")</f>
        <v>5.99</v>
      </c>
      <c r="L635">
        <f>SUMIFS('总明细 源文件后台下'!O:O,'总明细 源文件后台下'!E:E,E635,'总明细 源文件后台下'!C:C,"Order")</f>
        <v>0</v>
      </c>
      <c r="M635">
        <f>SUMIFS('总明细 源文件后台下'!P:P,'总明细 源文件后台下'!E:E,E635,'总明细 源文件后台下'!C:C,"Order")</f>
        <v>-0.77</v>
      </c>
      <c r="N635">
        <f>SUMIFS('总明细 源文件后台下'!Q:Q,'总明细 源文件后台下'!E:E,E635,'总明细 源文件后台下'!C:C,"Order")</f>
        <v>2.25</v>
      </c>
      <c r="O635">
        <f>SUMIFS('总明细 源文件后台下'!R:R,'总明细 源文件后台下'!E:E,E635,'总明细 源文件后台下'!C:C,"Order")</f>
        <v>-2.25</v>
      </c>
      <c r="P635">
        <f>SUMIFS('总明细 源文件后台下'!S:S,'总明细 源文件后台下'!E:E,E635,'总明细 源文件后台下'!C:C,"Order")</f>
        <v>-38.97</v>
      </c>
      <c r="Q635">
        <f>SUMIFS('总明细 源文件后台下'!T:T,'总明细 源文件后台下'!E:E,E635,'总明细 源文件后台下'!C:C,"Order")</f>
        <v>-57.589999999999989</v>
      </c>
      <c r="R635">
        <f>SUMIFS('总明细 源文件后台下'!U:U,'总明细 源文件后台下'!E:E,E635,'总明细 源文件后台下'!C:C,"Order")</f>
        <v>0</v>
      </c>
      <c r="S635">
        <f>SUMIFS('总明细 源文件后台下'!V:V,'总明细 源文件后台下'!E:E,E635,'总明细 源文件后台下'!C:C,"Order")</f>
        <v>0</v>
      </c>
      <c r="T635">
        <f>SUMIFS('总明细 源文件后台下'!W:W,'总明细 源文件后台下'!E:E,E635,'总明细 源文件后台下'!C:C,"Order")</f>
        <v>138.56</v>
      </c>
      <c r="U635">
        <f>SUMIFS('总明细 源文件后台下'!G:G,'总明细 源文件后台下'!E:E,E635,'总明细 源文件后台下'!C:C,"Refund")</f>
        <v>1</v>
      </c>
      <c r="V635">
        <f>SUMIFS('总明细 源文件后台下'!M:M,'总明细 源文件后台下'!E:E,E635,'总明细 源文件后台下'!C:C,"Refund")</f>
        <v>-22.99</v>
      </c>
      <c r="W635">
        <f>SUMIFS('总明细 源文件后台下'!N:N,'总明细 源文件后台下'!E:E,E635,'总明细 源文件后台下'!C:C,"Refund")</f>
        <v>0</v>
      </c>
      <c r="X635">
        <f>SUMIFS('总明细 源文件后台下'!O:O,'总明细 源文件后台下'!E:E,E635,'总明细 源文件后台下'!C:C,"Refund")</f>
        <v>0</v>
      </c>
      <c r="Y635">
        <f>SUMIFS('总明细 源文件后台下'!P:P,'总明细 源文件后台下'!E:E,E635,'总明细 源文件后台下'!C:C,"Refund")</f>
        <v>0</v>
      </c>
      <c r="Z635">
        <f>SUMIFS('总明细 源文件后台下'!Q:Q,'总明细 源文件后台下'!E:E,E635,'总明细 源文件后台下'!C:C,"Refund")</f>
        <v>0</v>
      </c>
      <c r="AA635">
        <f>SUMIFS('总明细 源文件后台下'!R:R,'总明细 源文件后台下'!E:E,E635,'总明细 源文件后台下'!C:C,"Refund")</f>
        <v>0</v>
      </c>
      <c r="AB635">
        <f>SUMIFS('总明细 源文件后台下'!S:S,'总明细 源文件后台下'!E:E,E635,'总明细 源文件后台下'!C:C,"Refund")</f>
        <v>3.13</v>
      </c>
      <c r="AC635">
        <f>SUMIFS('总明细 源文件后台下'!T:T,'总明细 源文件后台下'!E:E,E635,'总明细 源文件后台下'!C:C,"Refund")</f>
        <v>0</v>
      </c>
      <c r="AD635">
        <f>SUMIFS('总明细 源文件后台下'!U:U,'总明细 源文件后台下'!E:E,E635,'总明细 源文件后台下'!C:C,"Refund")</f>
        <v>0</v>
      </c>
      <c r="AE635">
        <f>SUMIFS('总明细 源文件后台下'!V:V,'总明细 源文件后台下'!E:E,E635,'总明细 源文件后台下'!C:C,"Refund")</f>
        <v>0</v>
      </c>
      <c r="AF635">
        <f>SUMIFS('总明细 源文件后台下'!W:W,'总明细 源文件后台下'!E:E,E635,'总明细 源文件后台下'!C:C,"Refund")</f>
        <v>-19.86</v>
      </c>
      <c r="AK635">
        <f>(SUMIF('广告费 源文件后台下'!G:G,E635,'广告费 源文件后台下'!M:M))*-1</f>
        <v>-0.61</v>
      </c>
      <c r="AL635">
        <f>SUMIFS('总明细 源文件后台下'!W:W,'总明细 源文件后台下'!E:E,E635,'总明细 源文件后台下'!C:C,"Adjustment",'总明细 源文件后台下'!F:F,"FBA Inventory Reimbursement - Customer Return")</f>
        <v>0</v>
      </c>
      <c r="AM635">
        <f>SUMIFS('总明细 源文件后台下'!W:W,'总明细 源文件后台下'!E:E,E635,'总明细 源文件后台下'!C:C,"Adjustment",'总明细 源文件后台下'!F:F,"FBA Inventory Reimbursement - Damaged:Warehouse")</f>
        <v>0</v>
      </c>
      <c r="AN635">
        <f>SUMIFS('总明细 源文件后台下'!W:W,'总明细 源文件后台下'!E:E,E635,'总明细 源文件后台下'!C:C,"Adjustment",'总明细 源文件后台下'!F:F,"FBA Inventory Reimbursement - Customer Service Issue")</f>
        <v>0</v>
      </c>
      <c r="AO635">
        <f>SUMIFS('总明细 源文件后台下'!W:W,'总明细 源文件后台下'!E:E,E635,'总明细 源文件后台下'!C:C,"Adjustment",'总明细 源文件后台下'!F:F,"FBA Inventory Reimbursement - Fee Correction")</f>
        <v>0</v>
      </c>
      <c r="AP635">
        <f>SUMIFS('总明细 源文件后台下'!W:W,'总明细 源文件后台下'!E:E,E635,'总明细 源文件后台下'!C:C,"Adjustment",'总明细 源文件后台下'!F:F,"FBA Inventory Reimbursement - General Adjustment")</f>
        <v>0</v>
      </c>
      <c r="AQ635">
        <f>SUMIFS('总明细 源文件后台下'!W:W,'总明细 源文件后台下'!E:E,E635,'总明细 源文件后台下'!C:C,"Adjustment",'总明细 源文件后台下'!F:F,"FBA Inventory Reimbursement - Lost:Inbound")</f>
        <v>0</v>
      </c>
      <c r="AR635">
        <f>SUMIFS('总明细 源文件后台下'!W:W,'总明细 源文件后台下'!E:E,E635,'总明细 源文件后台下'!C:C,"Adjustment",'总明细 源文件后台下'!F:F,"FBA Inventory Reimbursement - Lost:Warehouse")</f>
        <v>0</v>
      </c>
      <c r="AS635">
        <f>SUMIFS('总明细 源文件后台下'!W:W,'总明细 源文件后台下'!E:E,E635,'总明细 源文件后台下'!C:C,"Adjustment",'总明细 源文件后台下'!F:F,"Non-subscription Fee Adjustment")</f>
        <v>0</v>
      </c>
      <c r="AT635">
        <f>SUMIFS('总明细 源文件后台下'!W:W,'总明细 源文件后台下'!E:E,E635,'总明细 源文件后台下'!C:C,"Adjustment",'总明细 源文件后台下'!F:F,"FBA Inventory Placement Service Fee")</f>
        <v>0</v>
      </c>
      <c r="AV635">
        <f>SUMIF('FBA Customer Return Per Unit Fe'!B:B,E635,'FBA Customer Return Per Unit Fe'!C:C)</f>
        <v>-5.16</v>
      </c>
      <c r="AX635">
        <f>(SUMIF('仓储费 源文件后台下'!C:C,E635,'仓储费 源文件后台下'!V:V))*-1</f>
        <v>-0.38240000000000002</v>
      </c>
      <c r="AZ635">
        <f>SUMIF('Disposal Fee销毁费用-160.95'!B:B,E635,'Disposal Fee销毁费用-160.95'!D:D)*-1</f>
        <v>0</v>
      </c>
      <c r="BC635">
        <f>IFERROR(VLOOKUP(F635,'优惠券-86.4'!F:I,4,0),0)</f>
        <v>-0.3</v>
      </c>
      <c r="BD635">
        <f>IFERROR(VLOOKUP(F635,'早评-120'!E:H,4,0),0)</f>
        <v>0</v>
      </c>
      <c r="BF635">
        <f t="shared" si="72"/>
        <v>112.24760000000001</v>
      </c>
      <c r="BG635">
        <f t="shared" si="73"/>
        <v>0.48824532405393645</v>
      </c>
      <c r="BH635">
        <f t="shared" si="74"/>
        <v>729.60940000000005</v>
      </c>
      <c r="BQ635" s="45">
        <f t="shared" si="75"/>
        <v>729.60940000000005</v>
      </c>
      <c r="BR635">
        <f>SUMIFS('9月销毁明细'!D:D,'9月销毁明细'!A:A,E635,'9月销毁明细'!H:H,"Sellable")</f>
        <v>0</v>
      </c>
      <c r="BS635">
        <f>SUMIFS('9月销毁明细'!G:G,'9月销毁明细'!A:A,E635,'9月销毁明细'!H:H,"Sellable")</f>
        <v>0</v>
      </c>
      <c r="BT635">
        <f>SUMIFS('9月销毁明细'!D:D,'9月销毁明细'!A:A,E635,'9月销毁明细'!H:H,"Unsellable")</f>
        <v>0</v>
      </c>
      <c r="BU635">
        <f>SUMIFS('9月销毁明细'!G:G,'9月销毁明细'!A:A,E635,'9月销毁明细'!H:H,"Unsellable")</f>
        <v>0</v>
      </c>
      <c r="BW635">
        <f>IFERROR(I635*VLOOKUP(F635,'9.3成本表'!C:L,10,0),0)</f>
        <v>224</v>
      </c>
      <c r="BX635">
        <f t="shared" si="76"/>
        <v>132.6</v>
      </c>
      <c r="CC635" s="45">
        <f t="shared" si="77"/>
        <v>373.00940000000003</v>
      </c>
      <c r="CD635" s="45">
        <f t="shared" si="78"/>
        <v>0.24961314283802322</v>
      </c>
      <c r="CE635" s="45">
        <f t="shared" si="79"/>
        <v>1.0460162647223781</v>
      </c>
    </row>
    <row r="636" spans="4:83" x14ac:dyDescent="0.25">
      <c r="D636" s="20" t="s">
        <v>1381</v>
      </c>
      <c r="E636" s="20" t="s">
        <v>1382</v>
      </c>
      <c r="F636" s="20">
        <v>4896</v>
      </c>
      <c r="G636">
        <v>630</v>
      </c>
      <c r="H636" s="20"/>
      <c r="I636">
        <f>SUMIFS('总明细 源文件后台下'!G:G,'总明细 源文件后台下'!E:E,E636,'总明细 源文件后台下'!C:C,"Order")</f>
        <v>10</v>
      </c>
      <c r="J636">
        <f>SUMIFS('总明细 源文件后台下'!M:M,'总明细 源文件后台下'!E:E,E636,'总明细 源文件后台下'!C:C,"Order")</f>
        <v>229.90000000000003</v>
      </c>
      <c r="K636">
        <f>SUMIFS('总明细 源文件后台下'!N:N,'总明细 源文件后台下'!E:E,E636,'总明细 源文件后台下'!C:C,"Order")</f>
        <v>0</v>
      </c>
      <c r="L636">
        <f>SUMIFS('总明细 源文件后台下'!O:O,'总明细 源文件后台下'!E:E,E636,'总明细 源文件后台下'!C:C,"Order")</f>
        <v>0</v>
      </c>
      <c r="M636">
        <f>SUMIFS('总明细 源文件后台下'!P:P,'总明细 源文件后台下'!E:E,E636,'总明细 源文件后台下'!C:C,"Order")</f>
        <v>0</v>
      </c>
      <c r="N636">
        <f>SUMIFS('总明细 源文件后台下'!Q:Q,'总明细 源文件后台下'!E:E,E636,'总明细 源文件后台下'!C:C,"Order")</f>
        <v>7.78</v>
      </c>
      <c r="O636">
        <f>SUMIFS('总明细 源文件后台下'!R:R,'总明细 源文件后台下'!E:E,E636,'总明细 源文件后台下'!C:C,"Order")</f>
        <v>-7.78</v>
      </c>
      <c r="P636">
        <f>SUMIFS('总明细 源文件后台下'!S:S,'总明细 源文件后台下'!E:E,E636,'总明细 源文件后台下'!C:C,"Order")</f>
        <v>-39.099999999999994</v>
      </c>
      <c r="Q636">
        <f>SUMIFS('总明细 源文件后台下'!T:T,'总明细 源文件后台下'!E:E,E636,'总明细 源文件后台下'!C:C,"Order")</f>
        <v>-51.599999999999994</v>
      </c>
      <c r="R636">
        <f>SUMIFS('总明细 源文件后台下'!U:U,'总明细 源文件后台下'!E:E,E636,'总明细 源文件后台下'!C:C,"Order")</f>
        <v>0</v>
      </c>
      <c r="S636">
        <f>SUMIFS('总明细 源文件后台下'!V:V,'总明细 源文件后台下'!E:E,E636,'总明细 源文件后台下'!C:C,"Order")</f>
        <v>0</v>
      </c>
      <c r="T636">
        <f>SUMIFS('总明细 源文件后台下'!W:W,'总明细 源文件后台下'!E:E,E636,'总明细 源文件后台下'!C:C,"Order")</f>
        <v>139.19999999999999</v>
      </c>
      <c r="U636">
        <f>SUMIFS('总明细 源文件后台下'!G:G,'总明细 源文件后台下'!E:E,E636,'总明细 源文件后台下'!C:C,"Refund")</f>
        <v>0</v>
      </c>
      <c r="V636">
        <f>SUMIFS('总明细 源文件后台下'!M:M,'总明细 源文件后台下'!E:E,E636,'总明细 源文件后台下'!C:C,"Refund")</f>
        <v>0</v>
      </c>
      <c r="W636">
        <f>SUMIFS('总明细 源文件后台下'!N:N,'总明细 源文件后台下'!E:E,E636,'总明细 源文件后台下'!C:C,"Refund")</f>
        <v>0</v>
      </c>
      <c r="X636">
        <f>SUMIFS('总明细 源文件后台下'!O:O,'总明细 源文件后台下'!E:E,E636,'总明细 源文件后台下'!C:C,"Refund")</f>
        <v>0</v>
      </c>
      <c r="Y636">
        <f>SUMIFS('总明细 源文件后台下'!P:P,'总明细 源文件后台下'!E:E,E636,'总明细 源文件后台下'!C:C,"Refund")</f>
        <v>0</v>
      </c>
      <c r="Z636">
        <f>SUMIFS('总明细 源文件后台下'!Q:Q,'总明细 源文件后台下'!E:E,E636,'总明细 源文件后台下'!C:C,"Refund")</f>
        <v>0</v>
      </c>
      <c r="AA636">
        <f>SUMIFS('总明细 源文件后台下'!R:R,'总明细 源文件后台下'!E:E,E636,'总明细 源文件后台下'!C:C,"Refund")</f>
        <v>0</v>
      </c>
      <c r="AB636">
        <f>SUMIFS('总明细 源文件后台下'!S:S,'总明细 源文件后台下'!E:E,E636,'总明细 源文件后台下'!C:C,"Refund")</f>
        <v>0</v>
      </c>
      <c r="AC636">
        <f>SUMIFS('总明细 源文件后台下'!T:T,'总明细 源文件后台下'!E:E,E636,'总明细 源文件后台下'!C:C,"Refund")</f>
        <v>0</v>
      </c>
      <c r="AD636">
        <f>SUMIFS('总明细 源文件后台下'!U:U,'总明细 源文件后台下'!E:E,E636,'总明细 源文件后台下'!C:C,"Refund")</f>
        <v>0</v>
      </c>
      <c r="AE636">
        <f>SUMIFS('总明细 源文件后台下'!V:V,'总明细 源文件后台下'!E:E,E636,'总明细 源文件后台下'!C:C,"Refund")</f>
        <v>0</v>
      </c>
      <c r="AF636">
        <f>SUMIFS('总明细 源文件后台下'!W:W,'总明细 源文件后台下'!E:E,E636,'总明细 源文件后台下'!C:C,"Refund")</f>
        <v>0</v>
      </c>
      <c r="AK636">
        <f>(SUMIF('广告费 源文件后台下'!G:G,E636,'广告费 源文件后台下'!M:M))*-1</f>
        <v>-62.92</v>
      </c>
      <c r="AL636">
        <f>SUMIFS('总明细 源文件后台下'!W:W,'总明细 源文件后台下'!E:E,E636,'总明细 源文件后台下'!C:C,"Adjustment",'总明细 源文件后台下'!F:F,"FBA Inventory Reimbursement - Customer Return")</f>
        <v>0</v>
      </c>
      <c r="AM636">
        <f>SUMIFS('总明细 源文件后台下'!W:W,'总明细 源文件后台下'!E:E,E636,'总明细 源文件后台下'!C:C,"Adjustment",'总明细 源文件后台下'!F:F,"FBA Inventory Reimbursement - Damaged:Warehouse")</f>
        <v>0</v>
      </c>
      <c r="AN636">
        <f>SUMIFS('总明细 源文件后台下'!W:W,'总明细 源文件后台下'!E:E,E636,'总明细 源文件后台下'!C:C,"Adjustment",'总明细 源文件后台下'!F:F,"FBA Inventory Reimbursement - Customer Service Issue")</f>
        <v>0</v>
      </c>
      <c r="AO636">
        <f>SUMIFS('总明细 源文件后台下'!W:W,'总明细 源文件后台下'!E:E,E636,'总明细 源文件后台下'!C:C,"Adjustment",'总明细 源文件后台下'!F:F,"FBA Inventory Reimbursement - Fee Correction")</f>
        <v>0</v>
      </c>
      <c r="AP636">
        <f>SUMIFS('总明细 源文件后台下'!W:W,'总明细 源文件后台下'!E:E,E636,'总明细 源文件后台下'!C:C,"Adjustment",'总明细 源文件后台下'!F:F,"FBA Inventory Reimbursement - General Adjustment")</f>
        <v>0</v>
      </c>
      <c r="AQ636">
        <f>SUMIFS('总明细 源文件后台下'!W:W,'总明细 源文件后台下'!E:E,E636,'总明细 源文件后台下'!C:C,"Adjustment",'总明细 源文件后台下'!F:F,"FBA Inventory Reimbursement - Lost:Inbound")</f>
        <v>0</v>
      </c>
      <c r="AR636">
        <f>SUMIFS('总明细 源文件后台下'!W:W,'总明细 源文件后台下'!E:E,E636,'总明细 源文件后台下'!C:C,"Adjustment",'总明细 源文件后台下'!F:F,"FBA Inventory Reimbursement - Lost:Warehouse")</f>
        <v>0</v>
      </c>
      <c r="AS636">
        <f>SUMIFS('总明细 源文件后台下'!W:W,'总明细 源文件后台下'!E:E,E636,'总明细 源文件后台下'!C:C,"Adjustment",'总明细 源文件后台下'!F:F,"Non-subscription Fee Adjustment")</f>
        <v>0</v>
      </c>
      <c r="AT636">
        <f>SUMIFS('总明细 源文件后台下'!W:W,'总明细 源文件后台下'!E:E,E636,'总明细 源文件后台下'!C:C,"Adjustment",'总明细 源文件后台下'!F:F,"FBA Inventory Placement Service Fee")</f>
        <v>0</v>
      </c>
      <c r="AV636">
        <f>SUMIF('FBA Customer Return Per Unit Fe'!B:B,E636,'FBA Customer Return Per Unit Fe'!C:C)</f>
        <v>0</v>
      </c>
      <c r="AX636">
        <f>(SUMIF('仓储费 源文件后台下'!C:C,E636,'仓储费 源文件后台下'!V:V))*-1</f>
        <v>-0.41700000000000004</v>
      </c>
      <c r="AZ636">
        <f>SUMIF('Disposal Fee销毁费用-160.95'!B:B,E636,'Disposal Fee销毁费用-160.95'!D:D)*-1</f>
        <v>0</v>
      </c>
      <c r="BC636">
        <f>IFERROR(VLOOKUP(F636,'优惠券-86.4'!F:I,4,0),0)</f>
        <v>-0.3</v>
      </c>
      <c r="BD636">
        <f>IFERROR(VLOOKUP(F636,'早评-120'!E:H,4,0),0)</f>
        <v>0</v>
      </c>
      <c r="BF636">
        <f t="shared" si="72"/>
        <v>75.562999999999988</v>
      </c>
      <c r="BG636">
        <f t="shared" si="73"/>
        <v>0.32867768595041313</v>
      </c>
      <c r="BH636">
        <f t="shared" si="74"/>
        <v>491.15949999999992</v>
      </c>
      <c r="BQ636" s="45">
        <f t="shared" si="75"/>
        <v>491.15949999999992</v>
      </c>
      <c r="BR636">
        <f>SUMIFS('9月销毁明细'!D:D,'9月销毁明细'!A:A,E636,'9月销毁明细'!H:H,"Sellable")</f>
        <v>0</v>
      </c>
      <c r="BS636">
        <f>SUMIFS('9月销毁明细'!G:G,'9月销毁明细'!A:A,E636,'9月销毁明细'!H:H,"Sellable")</f>
        <v>0</v>
      </c>
      <c r="BT636">
        <f>SUMIFS('9月销毁明细'!D:D,'9月销毁明细'!A:A,E636,'9月销毁明细'!H:H,"Unsellable")</f>
        <v>0</v>
      </c>
      <c r="BU636">
        <f>SUMIFS('9月销毁明细'!G:G,'9月销毁明细'!A:A,E636,'9月销毁明细'!H:H,"Unsellable")</f>
        <v>0</v>
      </c>
      <c r="BW636">
        <f>IFERROR(I636*VLOOKUP(F636,'9.3成本表'!C:L,10,0),0)</f>
        <v>224</v>
      </c>
      <c r="BX636">
        <f t="shared" si="76"/>
        <v>132.6</v>
      </c>
      <c r="CC636" s="45">
        <f t="shared" si="77"/>
        <v>134.55949999999993</v>
      </c>
      <c r="CD636" s="45">
        <f t="shared" si="78"/>
        <v>9.004550473449989E-2</v>
      </c>
      <c r="CE636" s="45">
        <f t="shared" si="79"/>
        <v>0.37734015703869861</v>
      </c>
    </row>
    <row r="637" spans="4:83" x14ac:dyDescent="0.25">
      <c r="D637" s="20" t="s">
        <v>1383</v>
      </c>
      <c r="E637" s="20" t="s">
        <v>1384</v>
      </c>
      <c r="F637" s="20">
        <v>4896</v>
      </c>
      <c r="G637">
        <v>631</v>
      </c>
      <c r="H637" s="20"/>
      <c r="I637">
        <f>SUMIFS('总明细 源文件后台下'!G:G,'总明细 源文件后台下'!E:E,E637,'总明细 源文件后台下'!C:C,"Order")</f>
        <v>7</v>
      </c>
      <c r="J637">
        <f>SUMIFS('总明细 源文件后台下'!M:M,'总明细 源文件后台下'!E:E,E637,'总明细 源文件后台下'!C:C,"Order")</f>
        <v>160.93</v>
      </c>
      <c r="K637">
        <f>SUMIFS('总明细 源文件后台下'!N:N,'总明细 源文件后台下'!E:E,E637,'总明细 源文件后台下'!C:C,"Order")</f>
        <v>0</v>
      </c>
      <c r="L637">
        <f>SUMIFS('总明细 源文件后台下'!O:O,'总明细 源文件后台下'!E:E,E637,'总明细 源文件后台下'!C:C,"Order")</f>
        <v>0</v>
      </c>
      <c r="M637">
        <f>SUMIFS('总明细 源文件后台下'!P:P,'总明细 源文件后台下'!E:E,E637,'总明细 源文件后台下'!C:C,"Order")</f>
        <v>0</v>
      </c>
      <c r="N637">
        <f>SUMIFS('总明细 源文件后台下'!Q:Q,'总明细 源文件后台下'!E:E,E637,'总明细 源文件后台下'!C:C,"Order")</f>
        <v>1.61</v>
      </c>
      <c r="O637">
        <f>SUMIFS('总明细 源文件后台下'!R:R,'总明细 源文件后台下'!E:E,E637,'总明细 源文件后台下'!C:C,"Order")</f>
        <v>-1.61</v>
      </c>
      <c r="P637">
        <f>SUMIFS('总明细 源文件后台下'!S:S,'总明细 源文件后台下'!E:E,E637,'总明细 源文件后台下'!C:C,"Order")</f>
        <v>-27.37</v>
      </c>
      <c r="Q637">
        <f>SUMIFS('总明细 源文件后台下'!T:T,'总明细 源文件后台下'!E:E,E637,'总明细 源文件后台下'!C:C,"Order")</f>
        <v>-36.120000000000005</v>
      </c>
      <c r="R637">
        <f>SUMIFS('总明细 源文件后台下'!U:U,'总明细 源文件后台下'!E:E,E637,'总明细 源文件后台下'!C:C,"Order")</f>
        <v>0</v>
      </c>
      <c r="S637">
        <f>SUMIFS('总明细 源文件后台下'!V:V,'总明细 源文件后台下'!E:E,E637,'总明细 源文件后台下'!C:C,"Order")</f>
        <v>0</v>
      </c>
      <c r="T637">
        <f>SUMIFS('总明细 源文件后台下'!W:W,'总明细 源文件后台下'!E:E,E637,'总明细 源文件后台下'!C:C,"Order")</f>
        <v>97.44</v>
      </c>
      <c r="U637">
        <f>SUMIFS('总明细 源文件后台下'!G:G,'总明细 源文件后台下'!E:E,E637,'总明细 源文件后台下'!C:C,"Refund")</f>
        <v>0</v>
      </c>
      <c r="V637">
        <f>SUMIFS('总明细 源文件后台下'!M:M,'总明细 源文件后台下'!E:E,E637,'总明细 源文件后台下'!C:C,"Refund")</f>
        <v>0</v>
      </c>
      <c r="W637">
        <f>SUMIFS('总明细 源文件后台下'!N:N,'总明细 源文件后台下'!E:E,E637,'总明细 源文件后台下'!C:C,"Refund")</f>
        <v>0</v>
      </c>
      <c r="X637">
        <f>SUMIFS('总明细 源文件后台下'!O:O,'总明细 源文件后台下'!E:E,E637,'总明细 源文件后台下'!C:C,"Refund")</f>
        <v>0</v>
      </c>
      <c r="Y637">
        <f>SUMIFS('总明细 源文件后台下'!P:P,'总明细 源文件后台下'!E:E,E637,'总明细 源文件后台下'!C:C,"Refund")</f>
        <v>0</v>
      </c>
      <c r="Z637">
        <f>SUMIFS('总明细 源文件后台下'!Q:Q,'总明细 源文件后台下'!E:E,E637,'总明细 源文件后台下'!C:C,"Refund")</f>
        <v>0</v>
      </c>
      <c r="AA637">
        <f>SUMIFS('总明细 源文件后台下'!R:R,'总明细 源文件后台下'!E:E,E637,'总明细 源文件后台下'!C:C,"Refund")</f>
        <v>0</v>
      </c>
      <c r="AB637">
        <f>SUMIFS('总明细 源文件后台下'!S:S,'总明细 源文件后台下'!E:E,E637,'总明细 源文件后台下'!C:C,"Refund")</f>
        <v>0</v>
      </c>
      <c r="AC637">
        <f>SUMIFS('总明细 源文件后台下'!T:T,'总明细 源文件后台下'!E:E,E637,'总明细 源文件后台下'!C:C,"Refund")</f>
        <v>0</v>
      </c>
      <c r="AD637">
        <f>SUMIFS('总明细 源文件后台下'!U:U,'总明细 源文件后台下'!E:E,E637,'总明细 源文件后台下'!C:C,"Refund")</f>
        <v>0</v>
      </c>
      <c r="AE637">
        <f>SUMIFS('总明细 源文件后台下'!V:V,'总明细 源文件后台下'!E:E,E637,'总明细 源文件后台下'!C:C,"Refund")</f>
        <v>0</v>
      </c>
      <c r="AF637">
        <f>SUMIFS('总明细 源文件后台下'!W:W,'总明细 源文件后台下'!E:E,E637,'总明细 源文件后台下'!C:C,"Refund")</f>
        <v>0</v>
      </c>
      <c r="AK637">
        <f>(SUMIF('广告费 源文件后台下'!G:G,E637,'广告费 源文件后台下'!M:M))*-1</f>
        <v>-5.75</v>
      </c>
      <c r="AL637">
        <f>SUMIFS('总明细 源文件后台下'!W:W,'总明细 源文件后台下'!E:E,E637,'总明细 源文件后台下'!C:C,"Adjustment",'总明细 源文件后台下'!F:F,"FBA Inventory Reimbursement - Customer Return")</f>
        <v>0</v>
      </c>
      <c r="AM637">
        <f>SUMIFS('总明细 源文件后台下'!W:W,'总明细 源文件后台下'!E:E,E637,'总明细 源文件后台下'!C:C,"Adjustment",'总明细 源文件后台下'!F:F,"FBA Inventory Reimbursement - Damaged:Warehouse")</f>
        <v>0</v>
      </c>
      <c r="AN637">
        <f>SUMIFS('总明细 源文件后台下'!W:W,'总明细 源文件后台下'!E:E,E637,'总明细 源文件后台下'!C:C,"Adjustment",'总明细 源文件后台下'!F:F,"FBA Inventory Reimbursement - Customer Service Issue")</f>
        <v>0</v>
      </c>
      <c r="AO637">
        <f>SUMIFS('总明细 源文件后台下'!W:W,'总明细 源文件后台下'!E:E,E637,'总明细 源文件后台下'!C:C,"Adjustment",'总明细 源文件后台下'!F:F,"FBA Inventory Reimbursement - Fee Correction")</f>
        <v>0</v>
      </c>
      <c r="AP637">
        <f>SUMIFS('总明细 源文件后台下'!W:W,'总明细 源文件后台下'!E:E,E637,'总明细 源文件后台下'!C:C,"Adjustment",'总明细 源文件后台下'!F:F,"FBA Inventory Reimbursement - General Adjustment")</f>
        <v>0</v>
      </c>
      <c r="AQ637">
        <f>SUMIFS('总明细 源文件后台下'!W:W,'总明细 源文件后台下'!E:E,E637,'总明细 源文件后台下'!C:C,"Adjustment",'总明细 源文件后台下'!F:F,"FBA Inventory Reimbursement - Lost:Inbound")</f>
        <v>0</v>
      </c>
      <c r="AR637">
        <f>SUMIFS('总明细 源文件后台下'!W:W,'总明细 源文件后台下'!E:E,E637,'总明细 源文件后台下'!C:C,"Adjustment",'总明细 源文件后台下'!F:F,"FBA Inventory Reimbursement - Lost:Warehouse")</f>
        <v>0</v>
      </c>
      <c r="AS637">
        <f>SUMIFS('总明细 源文件后台下'!W:W,'总明细 源文件后台下'!E:E,E637,'总明细 源文件后台下'!C:C,"Adjustment",'总明细 源文件后台下'!F:F,"Non-subscription Fee Adjustment")</f>
        <v>0</v>
      </c>
      <c r="AT637">
        <f>SUMIFS('总明细 源文件后台下'!W:W,'总明细 源文件后台下'!E:E,E637,'总明细 源文件后台下'!C:C,"Adjustment",'总明细 源文件后台下'!F:F,"FBA Inventory Placement Service Fee")</f>
        <v>0</v>
      </c>
      <c r="AV637">
        <f>SUMIF('FBA Customer Return Per Unit Fe'!B:B,E637,'FBA Customer Return Per Unit Fe'!C:C)</f>
        <v>0</v>
      </c>
      <c r="AX637">
        <f>(SUMIF('仓储费 源文件后台下'!C:C,E637,'仓储费 源文件后台下'!V:V))*-1</f>
        <v>-0.38679999999999998</v>
      </c>
      <c r="AZ637">
        <f>SUMIF('Disposal Fee销毁费用-160.95'!B:B,E637,'Disposal Fee销毁费用-160.95'!D:D)*-1</f>
        <v>0</v>
      </c>
      <c r="BC637">
        <f>IFERROR(VLOOKUP(F637,'优惠券-86.4'!F:I,4,0),0)</f>
        <v>-0.3</v>
      </c>
      <c r="BD637">
        <f>IFERROR(VLOOKUP(F637,'早评-120'!E:H,4,0),0)</f>
        <v>0</v>
      </c>
      <c r="BF637">
        <f t="shared" si="72"/>
        <v>91.003199999999993</v>
      </c>
      <c r="BG637">
        <f t="shared" si="73"/>
        <v>0.56548312931088041</v>
      </c>
      <c r="BH637">
        <f t="shared" si="74"/>
        <v>591.52080000000001</v>
      </c>
      <c r="BQ637" s="45">
        <f t="shared" si="75"/>
        <v>591.52080000000001</v>
      </c>
      <c r="BR637">
        <f>SUMIFS('9月销毁明细'!D:D,'9月销毁明细'!A:A,E637,'9月销毁明细'!H:H,"Sellable")</f>
        <v>0</v>
      </c>
      <c r="BS637">
        <f>SUMIFS('9月销毁明细'!G:G,'9月销毁明细'!A:A,E637,'9月销毁明细'!H:H,"Sellable")</f>
        <v>0</v>
      </c>
      <c r="BT637">
        <f>SUMIFS('9月销毁明细'!D:D,'9月销毁明细'!A:A,E637,'9月销毁明细'!H:H,"Unsellable")</f>
        <v>0</v>
      </c>
      <c r="BU637">
        <f>SUMIFS('9月销毁明细'!G:G,'9月销毁明细'!A:A,E637,'9月销毁明细'!H:H,"Unsellable")</f>
        <v>0</v>
      </c>
      <c r="BW637">
        <f>IFERROR(I637*VLOOKUP(F637,'9.3成本表'!C:L,10,0),0)</f>
        <v>156.79999999999998</v>
      </c>
      <c r="BX637">
        <f t="shared" si="76"/>
        <v>92.82</v>
      </c>
      <c r="CC637" s="45">
        <f t="shared" si="77"/>
        <v>341.90080000000006</v>
      </c>
      <c r="CD637" s="45">
        <f t="shared" si="78"/>
        <v>0.32685094809496729</v>
      </c>
      <c r="CE637" s="45">
        <f t="shared" si="79"/>
        <v>1.3696851213845047</v>
      </c>
    </row>
    <row r="638" spans="4:83" x14ac:dyDescent="0.25">
      <c r="D638" s="20" t="s">
        <v>1385</v>
      </c>
      <c r="E638" s="20" t="s">
        <v>1386</v>
      </c>
      <c r="F638" s="20">
        <v>4896</v>
      </c>
      <c r="G638">
        <v>632</v>
      </c>
      <c r="H638" s="20"/>
      <c r="I638">
        <f>SUMIFS('总明细 源文件后台下'!G:G,'总明细 源文件后台下'!E:E,E638,'总明细 源文件后台下'!C:C,"Order")</f>
        <v>2</v>
      </c>
      <c r="J638">
        <f>SUMIFS('总明细 源文件后台下'!M:M,'总明细 源文件后台下'!E:E,E638,'总明细 源文件后台下'!C:C,"Order")</f>
        <v>45.98</v>
      </c>
      <c r="K638">
        <f>SUMIFS('总明细 源文件后台下'!N:N,'总明细 源文件后台下'!E:E,E638,'总明细 源文件后台下'!C:C,"Order")</f>
        <v>5.99</v>
      </c>
      <c r="L638">
        <f>SUMIFS('总明细 源文件后台下'!O:O,'总明细 源文件后台下'!E:E,E638,'总明细 源文件后台下'!C:C,"Order")</f>
        <v>0</v>
      </c>
      <c r="M638">
        <f>SUMIFS('总明细 源文件后台下'!P:P,'总明细 源文件后台下'!E:E,E638,'总明细 源文件后台下'!C:C,"Order")</f>
        <v>-1.1499999999999999</v>
      </c>
      <c r="N638">
        <f>SUMIFS('总明细 源文件后台下'!Q:Q,'总明细 源文件后台下'!E:E,E638,'总明细 源文件后台下'!C:C,"Order")</f>
        <v>1.38</v>
      </c>
      <c r="O638">
        <f>SUMIFS('总明细 源文件后台下'!R:R,'总明细 源文件后台下'!E:E,E638,'总明细 源文件后台下'!C:C,"Order")</f>
        <v>-1.38</v>
      </c>
      <c r="P638">
        <f>SUMIFS('总明细 源文件后台下'!S:S,'总明细 源文件后台下'!E:E,E638,'总明细 源文件后台下'!C:C,"Order")</f>
        <v>-7.62</v>
      </c>
      <c r="Q638">
        <f>SUMIFS('总明细 源文件后台下'!T:T,'总明细 源文件后台下'!E:E,E638,'总明细 源文件后台下'!C:C,"Order")</f>
        <v>-16.310000000000002</v>
      </c>
      <c r="R638">
        <f>SUMIFS('总明细 源文件后台下'!U:U,'总明细 源文件后台下'!E:E,E638,'总明细 源文件后台下'!C:C,"Order")</f>
        <v>0</v>
      </c>
      <c r="S638">
        <f>SUMIFS('总明细 源文件后台下'!V:V,'总明细 源文件后台下'!E:E,E638,'总明细 源文件后台下'!C:C,"Order")</f>
        <v>0</v>
      </c>
      <c r="T638">
        <f>SUMIFS('总明细 源文件后台下'!W:W,'总明细 源文件后台下'!E:E,E638,'总明细 源文件后台下'!C:C,"Order")</f>
        <v>26.89</v>
      </c>
      <c r="U638">
        <f>SUMIFS('总明细 源文件后台下'!G:G,'总明细 源文件后台下'!E:E,E638,'总明细 源文件后台下'!C:C,"Refund")</f>
        <v>0</v>
      </c>
      <c r="V638">
        <f>SUMIFS('总明细 源文件后台下'!M:M,'总明细 源文件后台下'!E:E,E638,'总明细 源文件后台下'!C:C,"Refund")</f>
        <v>0</v>
      </c>
      <c r="W638">
        <f>SUMIFS('总明细 源文件后台下'!N:N,'总明细 源文件后台下'!E:E,E638,'总明细 源文件后台下'!C:C,"Refund")</f>
        <v>0</v>
      </c>
      <c r="X638">
        <f>SUMIFS('总明细 源文件后台下'!O:O,'总明细 源文件后台下'!E:E,E638,'总明细 源文件后台下'!C:C,"Refund")</f>
        <v>0</v>
      </c>
      <c r="Y638">
        <f>SUMIFS('总明细 源文件后台下'!P:P,'总明细 源文件后台下'!E:E,E638,'总明细 源文件后台下'!C:C,"Refund")</f>
        <v>0</v>
      </c>
      <c r="Z638">
        <f>SUMIFS('总明细 源文件后台下'!Q:Q,'总明细 源文件后台下'!E:E,E638,'总明细 源文件后台下'!C:C,"Refund")</f>
        <v>0</v>
      </c>
      <c r="AA638">
        <f>SUMIFS('总明细 源文件后台下'!R:R,'总明细 源文件后台下'!E:E,E638,'总明细 源文件后台下'!C:C,"Refund")</f>
        <v>0</v>
      </c>
      <c r="AB638">
        <f>SUMIFS('总明细 源文件后台下'!S:S,'总明细 源文件后台下'!E:E,E638,'总明细 源文件后台下'!C:C,"Refund")</f>
        <v>0</v>
      </c>
      <c r="AC638">
        <f>SUMIFS('总明细 源文件后台下'!T:T,'总明细 源文件后台下'!E:E,E638,'总明细 源文件后台下'!C:C,"Refund")</f>
        <v>0</v>
      </c>
      <c r="AD638">
        <f>SUMIFS('总明细 源文件后台下'!U:U,'总明细 源文件后台下'!E:E,E638,'总明细 源文件后台下'!C:C,"Refund")</f>
        <v>0</v>
      </c>
      <c r="AE638">
        <f>SUMIFS('总明细 源文件后台下'!V:V,'总明细 源文件后台下'!E:E,E638,'总明细 源文件后台下'!C:C,"Refund")</f>
        <v>0</v>
      </c>
      <c r="AF638">
        <f>SUMIFS('总明细 源文件后台下'!W:W,'总明细 源文件后台下'!E:E,E638,'总明细 源文件后台下'!C:C,"Refund")</f>
        <v>0</v>
      </c>
      <c r="AK638">
        <f>(SUMIF('广告费 源文件后台下'!G:G,E638,'广告费 源文件后台下'!M:M))*-1</f>
        <v>-1.3</v>
      </c>
      <c r="AL638">
        <f>SUMIFS('总明细 源文件后台下'!W:W,'总明细 源文件后台下'!E:E,E638,'总明细 源文件后台下'!C:C,"Adjustment",'总明细 源文件后台下'!F:F,"FBA Inventory Reimbursement - Customer Return")</f>
        <v>0</v>
      </c>
      <c r="AM638">
        <f>SUMIFS('总明细 源文件后台下'!W:W,'总明细 源文件后台下'!E:E,E638,'总明细 源文件后台下'!C:C,"Adjustment",'总明细 源文件后台下'!F:F,"FBA Inventory Reimbursement - Damaged:Warehouse")</f>
        <v>0</v>
      </c>
      <c r="AN638">
        <f>SUMIFS('总明细 源文件后台下'!W:W,'总明细 源文件后台下'!E:E,E638,'总明细 源文件后台下'!C:C,"Adjustment",'总明细 源文件后台下'!F:F,"FBA Inventory Reimbursement - Customer Service Issue")</f>
        <v>0</v>
      </c>
      <c r="AO638">
        <f>SUMIFS('总明细 源文件后台下'!W:W,'总明细 源文件后台下'!E:E,E638,'总明细 源文件后台下'!C:C,"Adjustment",'总明细 源文件后台下'!F:F,"FBA Inventory Reimbursement - Fee Correction")</f>
        <v>0</v>
      </c>
      <c r="AP638">
        <f>SUMIFS('总明细 源文件后台下'!W:W,'总明细 源文件后台下'!E:E,E638,'总明细 源文件后台下'!C:C,"Adjustment",'总明细 源文件后台下'!F:F,"FBA Inventory Reimbursement - General Adjustment")</f>
        <v>0</v>
      </c>
      <c r="AQ638">
        <f>SUMIFS('总明细 源文件后台下'!W:W,'总明细 源文件后台下'!E:E,E638,'总明细 源文件后台下'!C:C,"Adjustment",'总明细 源文件后台下'!F:F,"FBA Inventory Reimbursement - Lost:Inbound")</f>
        <v>0</v>
      </c>
      <c r="AR638">
        <f>SUMIFS('总明细 源文件后台下'!W:W,'总明细 源文件后台下'!E:E,E638,'总明细 源文件后台下'!C:C,"Adjustment",'总明细 源文件后台下'!F:F,"FBA Inventory Reimbursement - Lost:Warehouse")</f>
        <v>0</v>
      </c>
      <c r="AS638">
        <f>SUMIFS('总明细 源文件后台下'!W:W,'总明细 源文件后台下'!E:E,E638,'总明细 源文件后台下'!C:C,"Adjustment",'总明细 源文件后台下'!F:F,"Non-subscription Fee Adjustment")</f>
        <v>0</v>
      </c>
      <c r="AT638">
        <f>SUMIFS('总明细 源文件后台下'!W:W,'总明细 源文件后台下'!E:E,E638,'总明细 源文件后台下'!C:C,"Adjustment",'总明细 源文件后台下'!F:F,"FBA Inventory Placement Service Fee")</f>
        <v>0</v>
      </c>
      <c r="AV638">
        <f>SUMIF('FBA Customer Return Per Unit Fe'!B:B,E638,'FBA Customer Return Per Unit Fe'!C:C)</f>
        <v>0</v>
      </c>
      <c r="AX638">
        <f>(SUMIF('仓储费 源文件后台下'!C:C,E638,'仓储费 源文件后台下'!V:V))*-1</f>
        <v>-0.38390000000000002</v>
      </c>
      <c r="AZ638">
        <f>SUMIF('Disposal Fee销毁费用-160.95'!B:B,E638,'Disposal Fee销毁费用-160.95'!D:D)*-1</f>
        <v>0</v>
      </c>
      <c r="BC638">
        <f>IFERROR(VLOOKUP(F638,'优惠券-86.4'!F:I,4,0),0)</f>
        <v>-0.3</v>
      </c>
      <c r="BD638">
        <f>IFERROR(VLOOKUP(F638,'早评-120'!E:H,4,0),0)</f>
        <v>0</v>
      </c>
      <c r="BF638">
        <f t="shared" si="72"/>
        <v>24.906100000000002</v>
      </c>
      <c r="BG638">
        <f t="shared" si="73"/>
        <v>0.54167246628969123</v>
      </c>
      <c r="BH638">
        <f t="shared" si="74"/>
        <v>161.88965000000002</v>
      </c>
      <c r="BQ638" s="45">
        <f t="shared" si="75"/>
        <v>161.88965000000002</v>
      </c>
      <c r="BR638">
        <f>SUMIFS('9月销毁明细'!D:D,'9月销毁明细'!A:A,E638,'9月销毁明细'!H:H,"Sellable")</f>
        <v>0</v>
      </c>
      <c r="BS638">
        <f>SUMIFS('9月销毁明细'!G:G,'9月销毁明细'!A:A,E638,'9月销毁明细'!H:H,"Sellable")</f>
        <v>0</v>
      </c>
      <c r="BT638">
        <f>SUMIFS('9月销毁明细'!D:D,'9月销毁明细'!A:A,E638,'9月销毁明细'!H:H,"Unsellable")</f>
        <v>0</v>
      </c>
      <c r="BU638">
        <f>SUMIFS('9月销毁明细'!G:G,'9月销毁明细'!A:A,E638,'9月销毁明细'!H:H,"Unsellable")</f>
        <v>0</v>
      </c>
      <c r="BW638">
        <f>IFERROR(I638*VLOOKUP(F638,'9.3成本表'!C:L,10,0),0)</f>
        <v>44.8</v>
      </c>
      <c r="BX638">
        <f t="shared" si="76"/>
        <v>26.52</v>
      </c>
      <c r="CC638" s="45">
        <f t="shared" si="77"/>
        <v>90.569650000000024</v>
      </c>
      <c r="CD638" s="45">
        <f t="shared" si="78"/>
        <v>0.30304028507377795</v>
      </c>
      <c r="CE638" s="45">
        <f t="shared" si="79"/>
        <v>1.2699053561413354</v>
      </c>
    </row>
    <row r="639" spans="4:83" x14ac:dyDescent="0.25">
      <c r="D639" s="20" t="s">
        <v>1387</v>
      </c>
      <c r="E639" s="20" t="s">
        <v>1388</v>
      </c>
      <c r="F639" s="20">
        <v>4896</v>
      </c>
      <c r="G639">
        <v>633</v>
      </c>
      <c r="H639" s="20"/>
      <c r="I639">
        <f>SUMIFS('总明细 源文件后台下'!G:G,'总明细 源文件后台下'!E:E,E639,'总明细 源文件后台下'!C:C,"Order")</f>
        <v>8</v>
      </c>
      <c r="J639">
        <f>SUMIFS('总明细 源文件后台下'!M:M,'总明细 源文件后台下'!E:E,E639,'总明细 源文件后台下'!C:C,"Order")</f>
        <v>183.92000000000002</v>
      </c>
      <c r="K639">
        <f>SUMIFS('总明细 源文件后台下'!N:N,'总明细 源文件后台下'!E:E,E639,'总明细 源文件后台下'!C:C,"Order")</f>
        <v>5.99</v>
      </c>
      <c r="L639">
        <f>SUMIFS('总明细 源文件后台下'!O:O,'总明细 源文件后台下'!E:E,E639,'总明细 源文件后台下'!C:C,"Order")</f>
        <v>0</v>
      </c>
      <c r="M639">
        <f>SUMIFS('总明细 源文件后台下'!P:P,'总明细 源文件后台下'!E:E,E639,'总明细 源文件后台下'!C:C,"Order")</f>
        <v>-1.45</v>
      </c>
      <c r="N639">
        <f>SUMIFS('总明细 源文件后台下'!Q:Q,'总明细 源文件后台下'!E:E,E639,'总明细 源文件后台下'!C:C,"Order")</f>
        <v>1.67</v>
      </c>
      <c r="O639">
        <f>SUMIFS('总明细 源文件后台下'!R:R,'总明细 源文件后台下'!E:E,E639,'总明细 源文件后台下'!C:C,"Order")</f>
        <v>-1.67</v>
      </c>
      <c r="P639">
        <f>SUMIFS('总明细 源文件后台下'!S:S,'总明细 源文件后台下'!E:E,E639,'总明细 源文件后台下'!C:C,"Order")</f>
        <v>-31.03</v>
      </c>
      <c r="Q639">
        <f>SUMIFS('总明细 源文件后台下'!T:T,'总明细 源文件后台下'!E:E,E639,'总明细 源文件后台下'!C:C,"Order")</f>
        <v>-47.269999999999996</v>
      </c>
      <c r="R639">
        <f>SUMIFS('总明细 源文件后台下'!U:U,'总明细 源文件后台下'!E:E,E639,'总明细 源文件后台下'!C:C,"Order")</f>
        <v>0</v>
      </c>
      <c r="S639">
        <f>SUMIFS('总明细 源文件后台下'!V:V,'总明细 源文件后台下'!E:E,E639,'总明细 源文件后台下'!C:C,"Order")</f>
        <v>0</v>
      </c>
      <c r="T639">
        <f>SUMIFS('总明细 源文件后台下'!W:W,'总明细 源文件后台下'!E:E,E639,'总明细 源文件后台下'!C:C,"Order")</f>
        <v>110.16000000000001</v>
      </c>
      <c r="U639">
        <f>SUMIFS('总明细 源文件后台下'!G:G,'总明细 源文件后台下'!E:E,E639,'总明细 源文件后台下'!C:C,"Refund")</f>
        <v>2</v>
      </c>
      <c r="V639">
        <f>SUMIFS('总明细 源文件后台下'!M:M,'总明细 源文件后台下'!E:E,E639,'总明细 源文件后台下'!C:C,"Refund")</f>
        <v>-45.98</v>
      </c>
      <c r="W639">
        <f>SUMIFS('总明细 源文件后台下'!N:N,'总明细 源文件后台下'!E:E,E639,'总明细 源文件后台下'!C:C,"Refund")</f>
        <v>0</v>
      </c>
      <c r="X639">
        <f>SUMIFS('总明细 源文件后台下'!O:O,'总明细 源文件后台下'!E:E,E639,'总明细 源文件后台下'!C:C,"Refund")</f>
        <v>0</v>
      </c>
      <c r="Y639">
        <f>SUMIFS('总明细 源文件后台下'!P:P,'总明细 源文件后台下'!E:E,E639,'总明细 源文件后台下'!C:C,"Refund")</f>
        <v>0</v>
      </c>
      <c r="Z639">
        <f>SUMIFS('总明细 源文件后台下'!Q:Q,'总明细 源文件后台下'!E:E,E639,'总明细 源文件后台下'!C:C,"Refund")</f>
        <v>-1.67</v>
      </c>
      <c r="AA639">
        <f>SUMIFS('总明细 源文件后台下'!R:R,'总明细 源文件后台下'!E:E,E639,'总明细 源文件后台下'!C:C,"Refund")</f>
        <v>1.67</v>
      </c>
      <c r="AB639">
        <f>SUMIFS('总明细 源文件后台下'!S:S,'总明细 源文件后台下'!E:E,E639,'总明细 源文件后台下'!C:C,"Refund")</f>
        <v>6.26</v>
      </c>
      <c r="AC639">
        <f>SUMIFS('总明细 源文件后台下'!T:T,'总明细 源文件后台下'!E:E,E639,'总明细 源文件后台下'!C:C,"Refund")</f>
        <v>0</v>
      </c>
      <c r="AD639">
        <f>SUMIFS('总明细 源文件后台下'!U:U,'总明细 源文件后台下'!E:E,E639,'总明细 源文件后台下'!C:C,"Refund")</f>
        <v>0</v>
      </c>
      <c r="AE639">
        <f>SUMIFS('总明细 源文件后台下'!V:V,'总明细 源文件后台下'!E:E,E639,'总明细 源文件后台下'!C:C,"Refund")</f>
        <v>0</v>
      </c>
      <c r="AF639">
        <f>SUMIFS('总明细 源文件后台下'!W:W,'总明细 源文件后台下'!E:E,E639,'总明细 源文件后台下'!C:C,"Refund")</f>
        <v>-39.72</v>
      </c>
      <c r="AK639">
        <f>(SUMIF('广告费 源文件后台下'!G:G,E639,'广告费 源文件后台下'!M:M))*-1</f>
        <v>-6.69</v>
      </c>
      <c r="AL639">
        <f>SUMIFS('总明细 源文件后台下'!W:W,'总明细 源文件后台下'!E:E,E639,'总明细 源文件后台下'!C:C,"Adjustment",'总明细 源文件后台下'!F:F,"FBA Inventory Reimbursement - Customer Return")</f>
        <v>0</v>
      </c>
      <c r="AM639">
        <f>SUMIFS('总明细 源文件后台下'!W:W,'总明细 源文件后台下'!E:E,E639,'总明细 源文件后台下'!C:C,"Adjustment",'总明细 源文件后台下'!F:F,"FBA Inventory Reimbursement - Damaged:Warehouse")</f>
        <v>0</v>
      </c>
      <c r="AN639">
        <f>SUMIFS('总明细 源文件后台下'!W:W,'总明细 源文件后台下'!E:E,E639,'总明细 源文件后台下'!C:C,"Adjustment",'总明细 源文件后台下'!F:F,"FBA Inventory Reimbursement - Customer Service Issue")</f>
        <v>0</v>
      </c>
      <c r="AO639">
        <f>SUMIFS('总明细 源文件后台下'!W:W,'总明细 源文件后台下'!E:E,E639,'总明细 源文件后台下'!C:C,"Adjustment",'总明细 源文件后台下'!F:F,"FBA Inventory Reimbursement - Fee Correction")</f>
        <v>0</v>
      </c>
      <c r="AP639">
        <f>SUMIFS('总明细 源文件后台下'!W:W,'总明细 源文件后台下'!E:E,E639,'总明细 源文件后台下'!C:C,"Adjustment",'总明细 源文件后台下'!F:F,"FBA Inventory Reimbursement - General Adjustment")</f>
        <v>0</v>
      </c>
      <c r="AQ639">
        <f>SUMIFS('总明细 源文件后台下'!W:W,'总明细 源文件后台下'!E:E,E639,'总明细 源文件后台下'!C:C,"Adjustment",'总明细 源文件后台下'!F:F,"FBA Inventory Reimbursement - Lost:Inbound")</f>
        <v>0</v>
      </c>
      <c r="AR639">
        <f>SUMIFS('总明细 源文件后台下'!W:W,'总明细 源文件后台下'!E:E,E639,'总明细 源文件后台下'!C:C,"Adjustment",'总明细 源文件后台下'!F:F,"FBA Inventory Reimbursement - Lost:Warehouse")</f>
        <v>0</v>
      </c>
      <c r="AS639">
        <f>SUMIFS('总明细 源文件后台下'!W:W,'总明细 源文件后台下'!E:E,E639,'总明细 源文件后台下'!C:C,"Adjustment",'总明细 源文件后台下'!F:F,"Non-subscription Fee Adjustment")</f>
        <v>0</v>
      </c>
      <c r="AT639">
        <f>SUMIFS('总明细 源文件后台下'!W:W,'总明细 源文件后台下'!E:E,E639,'总明细 源文件后台下'!C:C,"Adjustment",'总明细 源文件后台下'!F:F,"FBA Inventory Placement Service Fee")</f>
        <v>0</v>
      </c>
      <c r="AV639">
        <f>SUMIF('FBA Customer Return Per Unit Fe'!B:B,E639,'FBA Customer Return Per Unit Fe'!C:C)</f>
        <v>-5.16</v>
      </c>
      <c r="AX639">
        <f>(SUMIF('仓储费 源文件后台下'!C:C,E639,'仓储费 源文件后台下'!V:V))*-1</f>
        <v>-0.39550000000000002</v>
      </c>
      <c r="AZ639">
        <f>SUMIF('Disposal Fee销毁费用-160.95'!B:B,E639,'Disposal Fee销毁费用-160.95'!D:D)*-1</f>
        <v>0</v>
      </c>
      <c r="BC639">
        <f>IFERROR(VLOOKUP(F639,'优惠券-86.4'!F:I,4,0),0)</f>
        <v>-0.3</v>
      </c>
      <c r="BD639">
        <f>IFERROR(VLOOKUP(F639,'早评-120'!E:H,4,0),0)</f>
        <v>0</v>
      </c>
      <c r="BF639">
        <f t="shared" si="72"/>
        <v>57.894500000000008</v>
      </c>
      <c r="BG639">
        <f t="shared" si="73"/>
        <v>0.31478088299260548</v>
      </c>
      <c r="BH639">
        <f t="shared" si="74"/>
        <v>376.31425000000007</v>
      </c>
      <c r="BQ639" s="45">
        <f t="shared" si="75"/>
        <v>376.31425000000007</v>
      </c>
      <c r="BR639">
        <f>SUMIFS('9月销毁明细'!D:D,'9月销毁明细'!A:A,E639,'9月销毁明细'!H:H,"Sellable")</f>
        <v>0</v>
      </c>
      <c r="BS639">
        <f>SUMIFS('9月销毁明细'!G:G,'9月销毁明细'!A:A,E639,'9月销毁明细'!H:H,"Sellable")</f>
        <v>0</v>
      </c>
      <c r="BT639">
        <f>SUMIFS('9月销毁明细'!D:D,'9月销毁明细'!A:A,E639,'9月销毁明细'!H:H,"Unsellable")</f>
        <v>0</v>
      </c>
      <c r="BU639">
        <f>SUMIFS('9月销毁明细'!G:G,'9月销毁明细'!A:A,E639,'9月销毁明细'!H:H,"Unsellable")</f>
        <v>0</v>
      </c>
      <c r="BW639">
        <f>IFERROR(I639*VLOOKUP(F639,'9.3成本表'!C:L,10,0),0)</f>
        <v>179.2</v>
      </c>
      <c r="BX639">
        <f t="shared" si="76"/>
        <v>106.08</v>
      </c>
      <c r="CC639" s="45">
        <f t="shared" si="77"/>
        <v>91.034250000000085</v>
      </c>
      <c r="CD639" s="45">
        <f t="shared" si="78"/>
        <v>7.6148701776692279E-2</v>
      </c>
      <c r="CE639" s="45">
        <f t="shared" si="79"/>
        <v>0.31910491446999473</v>
      </c>
    </row>
    <row r="640" spans="4:83" x14ac:dyDescent="0.25">
      <c r="D640" s="20" t="s">
        <v>1389</v>
      </c>
      <c r="E640" s="20" t="s">
        <v>1390</v>
      </c>
      <c r="F640" s="20">
        <v>4896</v>
      </c>
      <c r="G640">
        <v>634</v>
      </c>
      <c r="H640" s="20"/>
      <c r="I640">
        <f>SUMIFS('总明细 源文件后台下'!G:G,'总明细 源文件后台下'!E:E,E640,'总明细 源文件后台下'!C:C,"Order")</f>
        <v>12</v>
      </c>
      <c r="J640">
        <f>SUMIFS('总明细 源文件后台下'!M:M,'总明细 源文件后台下'!E:E,E640,'总明细 源文件后台下'!C:C,"Order")</f>
        <v>275.88000000000005</v>
      </c>
      <c r="K640">
        <f>SUMIFS('总明细 源文件后台下'!N:N,'总明细 源文件后台下'!E:E,E640,'总明细 源文件后台下'!C:C,"Order")</f>
        <v>15.97</v>
      </c>
      <c r="L640">
        <f>SUMIFS('总明细 源文件后台下'!O:O,'总明细 源文件后台下'!E:E,E640,'总明细 源文件后台下'!C:C,"Order")</f>
        <v>0</v>
      </c>
      <c r="M640">
        <f>SUMIFS('总明细 源文件后台下'!P:P,'总明细 源文件后台下'!E:E,E640,'总明细 源文件后台下'!C:C,"Order")</f>
        <v>-4.22</v>
      </c>
      <c r="N640">
        <f>SUMIFS('总明细 源文件后台下'!Q:Q,'总明细 源文件后台下'!E:E,E640,'总明细 源文件后台下'!C:C,"Order")</f>
        <v>3.4299999999999997</v>
      </c>
      <c r="O640">
        <f>SUMIFS('总明细 源文件后台下'!R:R,'总明细 源文件后台下'!E:E,E640,'总明细 源文件后台下'!C:C,"Order")</f>
        <v>-3.4299999999999997</v>
      </c>
      <c r="P640">
        <f>SUMIFS('总明细 源文件后台下'!S:S,'总明细 源文件后台下'!E:E,E640,'总明细 源文件后台下'!C:C,"Order")</f>
        <v>-46.19</v>
      </c>
      <c r="Q640">
        <f>SUMIFS('总明细 源文件后台下'!T:T,'总明细 源文件后台下'!E:E,E640,'总明细 源文件后台下'!C:C,"Order")</f>
        <v>-77.89</v>
      </c>
      <c r="R640">
        <f>SUMIFS('总明细 源文件后台下'!U:U,'总明细 源文件后台下'!E:E,E640,'总明细 源文件后台下'!C:C,"Order")</f>
        <v>0</v>
      </c>
      <c r="S640">
        <f>SUMIFS('总明细 源文件后台下'!V:V,'总明细 源文件后台下'!E:E,E640,'总明细 源文件后台下'!C:C,"Order")</f>
        <v>0</v>
      </c>
      <c r="T640">
        <f>SUMIFS('总明细 源文件后台下'!W:W,'总明细 源文件后台下'!E:E,E640,'总明细 源文件后台下'!C:C,"Order")</f>
        <v>163.54999999999998</v>
      </c>
      <c r="U640">
        <f>SUMIFS('总明细 源文件后台下'!G:G,'总明细 源文件后台下'!E:E,E640,'总明细 源文件后台下'!C:C,"Refund")</f>
        <v>2</v>
      </c>
      <c r="V640">
        <f>SUMIFS('总明细 源文件后台下'!M:M,'总明细 源文件后台下'!E:E,E640,'总明细 源文件后台下'!C:C,"Refund")</f>
        <v>-45.98</v>
      </c>
      <c r="W640">
        <f>SUMIFS('总明细 源文件后台下'!N:N,'总明细 源文件后台下'!E:E,E640,'总明细 源文件后台下'!C:C,"Refund")</f>
        <v>0</v>
      </c>
      <c r="X640">
        <f>SUMIFS('总明细 源文件后台下'!O:O,'总明细 源文件后台下'!E:E,E640,'总明细 源文件后台下'!C:C,"Refund")</f>
        <v>0</v>
      </c>
      <c r="Y640">
        <f>SUMIFS('总明细 源文件后台下'!P:P,'总明细 源文件后台下'!E:E,E640,'总明细 源文件后台下'!C:C,"Refund")</f>
        <v>1.1499999999999999</v>
      </c>
      <c r="Z640">
        <f>SUMIFS('总明细 源文件后台下'!Q:Q,'总明细 源文件后台下'!E:E,E640,'总明细 源文件后台下'!C:C,"Refund")</f>
        <v>0</v>
      </c>
      <c r="AA640">
        <f>SUMIFS('总明细 源文件后台下'!R:R,'总明细 源文件后台下'!E:E,E640,'总明细 源文件后台下'!C:C,"Refund")</f>
        <v>0</v>
      </c>
      <c r="AB640">
        <f>SUMIFS('总明细 源文件后台下'!S:S,'总明细 源文件后台下'!E:E,E640,'总明细 源文件后台下'!C:C,"Refund")</f>
        <v>6.1</v>
      </c>
      <c r="AC640">
        <f>SUMIFS('总明细 源文件后台下'!T:T,'总明细 源文件后台下'!E:E,E640,'总明细 源文件后台下'!C:C,"Refund")</f>
        <v>0</v>
      </c>
      <c r="AD640">
        <f>SUMIFS('总明细 源文件后台下'!U:U,'总明细 源文件后台下'!E:E,E640,'总明细 源文件后台下'!C:C,"Refund")</f>
        <v>0</v>
      </c>
      <c r="AE640">
        <f>SUMIFS('总明细 源文件后台下'!V:V,'总明细 源文件后台下'!E:E,E640,'总明细 源文件后台下'!C:C,"Refund")</f>
        <v>0</v>
      </c>
      <c r="AF640">
        <f>SUMIFS('总明细 源文件后台下'!W:W,'总明细 源文件后台下'!E:E,E640,'总明细 源文件后台下'!C:C,"Refund")</f>
        <v>-38.730000000000004</v>
      </c>
      <c r="AK640">
        <f>(SUMIF('广告费 源文件后台下'!G:G,E640,'广告费 源文件后台下'!M:M))*-1</f>
        <v>-18.059999999999999</v>
      </c>
      <c r="AL640">
        <f>SUMIFS('总明细 源文件后台下'!W:W,'总明细 源文件后台下'!E:E,E640,'总明细 源文件后台下'!C:C,"Adjustment",'总明细 源文件后台下'!F:F,"FBA Inventory Reimbursement - Customer Return")</f>
        <v>0</v>
      </c>
      <c r="AM640">
        <f>SUMIFS('总明细 源文件后台下'!W:W,'总明细 源文件后台下'!E:E,E640,'总明细 源文件后台下'!C:C,"Adjustment",'总明细 源文件后台下'!F:F,"FBA Inventory Reimbursement - Damaged:Warehouse")</f>
        <v>0</v>
      </c>
      <c r="AN640">
        <f>SUMIFS('总明细 源文件后台下'!W:W,'总明细 源文件后台下'!E:E,E640,'总明细 源文件后台下'!C:C,"Adjustment",'总明细 源文件后台下'!F:F,"FBA Inventory Reimbursement - Customer Service Issue")</f>
        <v>0</v>
      </c>
      <c r="AO640">
        <f>SUMIFS('总明细 源文件后台下'!W:W,'总明细 源文件后台下'!E:E,E640,'总明细 源文件后台下'!C:C,"Adjustment",'总明细 源文件后台下'!F:F,"FBA Inventory Reimbursement - Fee Correction")</f>
        <v>0</v>
      </c>
      <c r="AP640">
        <f>SUMIFS('总明细 源文件后台下'!W:W,'总明细 源文件后台下'!E:E,E640,'总明细 源文件后台下'!C:C,"Adjustment",'总明细 源文件后台下'!F:F,"FBA Inventory Reimbursement - General Adjustment")</f>
        <v>0</v>
      </c>
      <c r="AQ640">
        <f>SUMIFS('总明细 源文件后台下'!W:W,'总明细 源文件后台下'!E:E,E640,'总明细 源文件后台下'!C:C,"Adjustment",'总明细 源文件后台下'!F:F,"FBA Inventory Reimbursement - Lost:Inbound")</f>
        <v>0</v>
      </c>
      <c r="AR640">
        <f>SUMIFS('总明细 源文件后台下'!W:W,'总明细 源文件后台下'!E:E,E640,'总明细 源文件后台下'!C:C,"Adjustment",'总明细 源文件后台下'!F:F,"FBA Inventory Reimbursement - Lost:Warehouse")</f>
        <v>0</v>
      </c>
      <c r="AS640">
        <f>SUMIFS('总明细 源文件后台下'!W:W,'总明细 源文件后台下'!E:E,E640,'总明细 源文件后台下'!C:C,"Adjustment",'总明细 源文件后台下'!F:F,"Non-subscription Fee Adjustment")</f>
        <v>0</v>
      </c>
      <c r="AT640">
        <f>SUMIFS('总明细 源文件后台下'!W:W,'总明细 源文件后台下'!E:E,E640,'总明细 源文件后台下'!C:C,"Adjustment",'总明细 源文件后台下'!F:F,"FBA Inventory Placement Service Fee")</f>
        <v>0</v>
      </c>
      <c r="AV640">
        <f>SUMIF('FBA Customer Return Per Unit Fe'!B:B,E640,'FBA Customer Return Per Unit Fe'!C:C)</f>
        <v>-5.16</v>
      </c>
      <c r="AX640">
        <f>(SUMIF('仓储费 源文件后台下'!C:C,E640,'仓储费 源文件后台下'!V:V))*-1</f>
        <v>-0.31019999999999998</v>
      </c>
      <c r="AZ640">
        <f>SUMIF('Disposal Fee销毁费用-160.95'!B:B,E640,'Disposal Fee销毁费用-160.95'!D:D)*-1</f>
        <v>0</v>
      </c>
      <c r="BC640">
        <f>IFERROR(VLOOKUP(F640,'优惠券-86.4'!F:I,4,0),0)</f>
        <v>-0.3</v>
      </c>
      <c r="BD640">
        <f>IFERROR(VLOOKUP(F640,'早评-120'!E:H,4,0),0)</f>
        <v>0</v>
      </c>
      <c r="BF640">
        <f t="shared" si="72"/>
        <v>100.98979999999997</v>
      </c>
      <c r="BG640">
        <f t="shared" si="73"/>
        <v>0.36606423082499623</v>
      </c>
      <c r="BH640">
        <f t="shared" si="74"/>
        <v>656.43369999999982</v>
      </c>
      <c r="BQ640" s="45">
        <f t="shared" si="75"/>
        <v>656.43369999999982</v>
      </c>
      <c r="BR640">
        <f>SUMIFS('9月销毁明细'!D:D,'9月销毁明细'!A:A,E640,'9月销毁明细'!H:H,"Sellable")</f>
        <v>0</v>
      </c>
      <c r="BS640">
        <f>SUMIFS('9月销毁明细'!G:G,'9月销毁明细'!A:A,E640,'9月销毁明细'!H:H,"Sellable")</f>
        <v>0</v>
      </c>
      <c r="BT640">
        <f>SUMIFS('9月销毁明细'!D:D,'9月销毁明细'!A:A,E640,'9月销毁明细'!H:H,"Unsellable")</f>
        <v>0</v>
      </c>
      <c r="BU640">
        <f>SUMIFS('9月销毁明细'!G:G,'9月销毁明细'!A:A,E640,'9月销毁明细'!H:H,"Unsellable")</f>
        <v>0</v>
      </c>
      <c r="BW640">
        <f>IFERROR(I640*VLOOKUP(F640,'9.3成本表'!C:L,10,0),0)</f>
        <v>268.79999999999995</v>
      </c>
      <c r="BX640">
        <f t="shared" si="76"/>
        <v>159.12</v>
      </c>
      <c r="CC640" s="45">
        <f t="shared" si="77"/>
        <v>228.51369999999986</v>
      </c>
      <c r="CD640" s="45">
        <f t="shared" si="78"/>
        <v>0.127432049609083</v>
      </c>
      <c r="CE640" s="45">
        <f t="shared" si="79"/>
        <v>0.5340103290334639</v>
      </c>
    </row>
    <row r="641" spans="4:83" x14ac:dyDescent="0.25">
      <c r="D641" s="20" t="s">
        <v>1391</v>
      </c>
      <c r="E641" s="20" t="s">
        <v>1392</v>
      </c>
      <c r="F641" s="20">
        <v>4896</v>
      </c>
      <c r="G641">
        <v>635</v>
      </c>
      <c r="H641" s="20"/>
      <c r="I641">
        <f>SUMIFS('总明细 源文件后台下'!G:G,'总明细 源文件后台下'!E:E,E641,'总明细 源文件后台下'!C:C,"Order")</f>
        <v>16</v>
      </c>
      <c r="J641">
        <f>SUMIFS('总明细 源文件后台下'!M:M,'总明细 源文件后台下'!E:E,E641,'总明细 源文件后台下'!C:C,"Order")</f>
        <v>367.84000000000009</v>
      </c>
      <c r="K641">
        <f>SUMIFS('总明细 源文件后台下'!N:N,'总明细 源文件后台下'!E:E,E641,'总明细 源文件后台下'!C:C,"Order")</f>
        <v>0</v>
      </c>
      <c r="L641">
        <f>SUMIFS('总明细 源文件后台下'!O:O,'总明细 源文件后台下'!E:E,E641,'总明细 源文件后台下'!C:C,"Order")</f>
        <v>0</v>
      </c>
      <c r="M641">
        <f>SUMIFS('总明细 源文件后台下'!P:P,'总明细 源文件后台下'!E:E,E641,'总明细 源文件后台下'!C:C,"Order")</f>
        <v>-1.1499999999999999</v>
      </c>
      <c r="N641">
        <f>SUMIFS('总明细 源文件后台下'!Q:Q,'总明细 源文件后台下'!E:E,E641,'总明细 源文件后台下'!C:C,"Order")</f>
        <v>5.08</v>
      </c>
      <c r="O641">
        <f>SUMIFS('总明细 源文件后台下'!R:R,'总明细 源文件后台下'!E:E,E641,'总明细 源文件后台下'!C:C,"Order")</f>
        <v>-5.08</v>
      </c>
      <c r="P641">
        <f>SUMIFS('总明细 源文件后台下'!S:S,'总明细 源文件后台下'!E:E,E641,'总明细 源文件后台下'!C:C,"Order")</f>
        <v>-62.359999999999985</v>
      </c>
      <c r="Q641">
        <f>SUMIFS('总明细 源文件后台下'!T:T,'总明细 源文件后台下'!E:E,E641,'总明细 源文件后台下'!C:C,"Order")</f>
        <v>-82.559999999999974</v>
      </c>
      <c r="R641">
        <f>SUMIFS('总明细 源文件后台下'!U:U,'总明细 源文件后台下'!E:E,E641,'总明细 源文件后台下'!C:C,"Order")</f>
        <v>0</v>
      </c>
      <c r="S641">
        <f>SUMIFS('总明细 源文件后台下'!V:V,'总明细 源文件后台下'!E:E,E641,'总明细 源文件后台下'!C:C,"Order")</f>
        <v>0</v>
      </c>
      <c r="T641">
        <f>SUMIFS('总明细 源文件后台下'!W:W,'总明细 源文件后台下'!E:E,E641,'总明细 源文件后台下'!C:C,"Order")</f>
        <v>221.76999999999992</v>
      </c>
      <c r="U641">
        <f>SUMIFS('总明细 源文件后台下'!G:G,'总明细 源文件后台下'!E:E,E641,'总明细 源文件后台下'!C:C,"Refund")</f>
        <v>2</v>
      </c>
      <c r="V641">
        <f>SUMIFS('总明细 源文件后台下'!M:M,'总明细 源文件后台下'!E:E,E641,'总明细 源文件后台下'!C:C,"Refund")</f>
        <v>-45.98</v>
      </c>
      <c r="W641">
        <f>SUMIFS('总明细 源文件后台下'!N:N,'总明细 源文件后台下'!E:E,E641,'总明细 源文件后台下'!C:C,"Refund")</f>
        <v>0</v>
      </c>
      <c r="X641">
        <f>SUMIFS('总明细 源文件后台下'!O:O,'总明细 源文件后台下'!E:E,E641,'总明细 源文件后台下'!C:C,"Refund")</f>
        <v>0</v>
      </c>
      <c r="Y641">
        <f>SUMIFS('总明细 源文件后台下'!P:P,'总明细 源文件后台下'!E:E,E641,'总明细 源文件后台下'!C:C,"Refund")</f>
        <v>0</v>
      </c>
      <c r="Z641">
        <f>SUMIFS('总明细 源文件后台下'!Q:Q,'总明细 源文件后台下'!E:E,E641,'总明细 源文件后台下'!C:C,"Refund")</f>
        <v>0</v>
      </c>
      <c r="AA641">
        <f>SUMIFS('总明细 源文件后台下'!R:R,'总明细 源文件后台下'!E:E,E641,'总明细 源文件后台下'!C:C,"Refund")</f>
        <v>0</v>
      </c>
      <c r="AB641">
        <f>SUMIFS('总明细 源文件后台下'!S:S,'总明细 源文件后台下'!E:E,E641,'总明细 源文件后台下'!C:C,"Refund")</f>
        <v>6.26</v>
      </c>
      <c r="AC641">
        <f>SUMIFS('总明细 源文件后台下'!T:T,'总明细 源文件后台下'!E:E,E641,'总明细 源文件后台下'!C:C,"Refund")</f>
        <v>0</v>
      </c>
      <c r="AD641">
        <f>SUMIFS('总明细 源文件后台下'!U:U,'总明细 源文件后台下'!E:E,E641,'总明细 源文件后台下'!C:C,"Refund")</f>
        <v>0</v>
      </c>
      <c r="AE641">
        <f>SUMIFS('总明细 源文件后台下'!V:V,'总明细 源文件后台下'!E:E,E641,'总明细 源文件后台下'!C:C,"Refund")</f>
        <v>0</v>
      </c>
      <c r="AF641">
        <f>SUMIFS('总明细 源文件后台下'!W:W,'总明细 源文件后台下'!E:E,E641,'总明细 源文件后台下'!C:C,"Refund")</f>
        <v>-39.72</v>
      </c>
      <c r="AK641">
        <f>(SUMIF('广告费 源文件后台下'!G:G,E641,'广告费 源文件后台下'!M:M))*-1</f>
        <v>-10.42</v>
      </c>
      <c r="AL641">
        <f>SUMIFS('总明细 源文件后台下'!W:W,'总明细 源文件后台下'!E:E,E641,'总明细 源文件后台下'!C:C,"Adjustment",'总明细 源文件后台下'!F:F,"FBA Inventory Reimbursement - Customer Return")</f>
        <v>0</v>
      </c>
      <c r="AM641">
        <f>SUMIFS('总明细 源文件后台下'!W:W,'总明细 源文件后台下'!E:E,E641,'总明细 源文件后台下'!C:C,"Adjustment",'总明细 源文件后台下'!F:F,"FBA Inventory Reimbursement - Damaged:Warehouse")</f>
        <v>0</v>
      </c>
      <c r="AN641">
        <f>SUMIFS('总明细 源文件后台下'!W:W,'总明细 源文件后台下'!E:E,E641,'总明细 源文件后台下'!C:C,"Adjustment",'总明细 源文件后台下'!F:F,"FBA Inventory Reimbursement - Customer Service Issue")</f>
        <v>0</v>
      </c>
      <c r="AO641">
        <f>SUMIFS('总明细 源文件后台下'!W:W,'总明细 源文件后台下'!E:E,E641,'总明细 源文件后台下'!C:C,"Adjustment",'总明细 源文件后台下'!F:F,"FBA Inventory Reimbursement - Fee Correction")</f>
        <v>0</v>
      </c>
      <c r="AP641">
        <f>SUMIFS('总明细 源文件后台下'!W:W,'总明细 源文件后台下'!E:E,E641,'总明细 源文件后台下'!C:C,"Adjustment",'总明细 源文件后台下'!F:F,"FBA Inventory Reimbursement - General Adjustment")</f>
        <v>0</v>
      </c>
      <c r="AQ641">
        <f>SUMIFS('总明细 源文件后台下'!W:W,'总明细 源文件后台下'!E:E,E641,'总明细 源文件后台下'!C:C,"Adjustment",'总明细 源文件后台下'!F:F,"FBA Inventory Reimbursement - Lost:Inbound")</f>
        <v>0</v>
      </c>
      <c r="AR641">
        <f>SUMIFS('总明细 源文件后台下'!W:W,'总明细 源文件后台下'!E:E,E641,'总明细 源文件后台下'!C:C,"Adjustment",'总明细 源文件后台下'!F:F,"FBA Inventory Reimbursement - Lost:Warehouse")</f>
        <v>0</v>
      </c>
      <c r="AS641">
        <f>SUMIFS('总明细 源文件后台下'!W:W,'总明细 源文件后台下'!E:E,E641,'总明细 源文件后台下'!C:C,"Adjustment",'总明细 源文件后台下'!F:F,"Non-subscription Fee Adjustment")</f>
        <v>0</v>
      </c>
      <c r="AT641">
        <f>SUMIFS('总明细 源文件后台下'!W:W,'总明细 源文件后台下'!E:E,E641,'总明细 源文件后台下'!C:C,"Adjustment",'总明细 源文件后台下'!F:F,"FBA Inventory Placement Service Fee")</f>
        <v>0</v>
      </c>
      <c r="AV641">
        <f>SUMIF('FBA Customer Return Per Unit Fe'!B:B,E641,'FBA Customer Return Per Unit Fe'!C:C)</f>
        <v>-5.16</v>
      </c>
      <c r="AX641">
        <f>(SUMIF('仓储费 源文件后台下'!C:C,E641,'仓储费 源文件后台下'!V:V))*-1</f>
        <v>-0.36369999999999991</v>
      </c>
      <c r="AZ641">
        <f>SUMIF('Disposal Fee销毁费用-160.95'!B:B,E641,'Disposal Fee销毁费用-160.95'!D:D)*-1</f>
        <v>0</v>
      </c>
      <c r="BC641">
        <f>IFERROR(VLOOKUP(F641,'优惠券-86.4'!F:I,4,0),0)</f>
        <v>-0.3</v>
      </c>
      <c r="BD641">
        <f>IFERROR(VLOOKUP(F641,'早评-120'!E:H,4,0),0)</f>
        <v>0</v>
      </c>
      <c r="BF641">
        <f t="shared" si="72"/>
        <v>165.80629999999994</v>
      </c>
      <c r="BG641">
        <f t="shared" si="73"/>
        <v>0.45075657894736815</v>
      </c>
      <c r="BH641">
        <f t="shared" si="74"/>
        <v>1077.7409499999997</v>
      </c>
      <c r="BQ641" s="45">
        <f t="shared" si="75"/>
        <v>1077.7409499999997</v>
      </c>
      <c r="BR641">
        <f>SUMIFS('9月销毁明细'!D:D,'9月销毁明细'!A:A,E641,'9月销毁明细'!H:H,"Sellable")</f>
        <v>0</v>
      </c>
      <c r="BS641">
        <f>SUMIFS('9月销毁明细'!G:G,'9月销毁明细'!A:A,E641,'9月销毁明细'!H:H,"Sellable")</f>
        <v>0</v>
      </c>
      <c r="BT641">
        <f>SUMIFS('9月销毁明细'!D:D,'9月销毁明细'!A:A,E641,'9月销毁明细'!H:H,"Unsellable")</f>
        <v>0</v>
      </c>
      <c r="BU641">
        <f>SUMIFS('9月销毁明细'!G:G,'9月销毁明细'!A:A,E641,'9月销毁明细'!H:H,"Unsellable")</f>
        <v>0</v>
      </c>
      <c r="BW641">
        <f>IFERROR(I641*VLOOKUP(F641,'9.3成本表'!C:L,10,0),0)</f>
        <v>358.4</v>
      </c>
      <c r="BX641">
        <f t="shared" si="76"/>
        <v>212.16</v>
      </c>
      <c r="CC641" s="45">
        <f t="shared" si="77"/>
        <v>507.18094999999971</v>
      </c>
      <c r="CD641" s="45">
        <f t="shared" si="78"/>
        <v>0.21212439773145497</v>
      </c>
      <c r="CE641" s="45">
        <f t="shared" si="79"/>
        <v>0.88891781758272537</v>
      </c>
    </row>
    <row r="642" spans="4:83" x14ac:dyDescent="0.25">
      <c r="D642" s="20" t="s">
        <v>1393</v>
      </c>
      <c r="E642" s="20" t="s">
        <v>1394</v>
      </c>
      <c r="F642" s="20">
        <v>4896</v>
      </c>
      <c r="G642">
        <v>636</v>
      </c>
      <c r="H642" s="20"/>
      <c r="I642">
        <f>SUMIFS('总明细 源文件后台下'!G:G,'总明细 源文件后台下'!E:E,E642,'总明细 源文件后台下'!C:C,"Order")</f>
        <v>10</v>
      </c>
      <c r="J642">
        <f>SUMIFS('总明细 源文件后台下'!M:M,'总明细 源文件后台下'!E:E,E642,'总明细 源文件后台下'!C:C,"Order")</f>
        <v>229.90000000000003</v>
      </c>
      <c r="K642">
        <f>SUMIFS('总明细 源文件后台下'!N:N,'总明细 源文件后台下'!E:E,E642,'总明细 源文件后台下'!C:C,"Order")</f>
        <v>0</v>
      </c>
      <c r="L642">
        <f>SUMIFS('总明细 源文件后台下'!O:O,'总明细 源文件后台下'!E:E,E642,'总明细 源文件后台下'!C:C,"Order")</f>
        <v>0</v>
      </c>
      <c r="M642">
        <f>SUMIFS('总明细 源文件后台下'!P:P,'总明细 源文件后台下'!E:E,E642,'总明细 源文件后台下'!C:C,"Order")</f>
        <v>0</v>
      </c>
      <c r="N642">
        <f>SUMIFS('总明细 源文件后台下'!Q:Q,'总明细 源文件后台下'!E:E,E642,'总明细 源文件后台下'!C:C,"Order")</f>
        <v>3.16</v>
      </c>
      <c r="O642">
        <f>SUMIFS('总明细 源文件后台下'!R:R,'总明细 源文件后台下'!E:E,E642,'总明细 源文件后台下'!C:C,"Order")</f>
        <v>-3.16</v>
      </c>
      <c r="P642">
        <f>SUMIFS('总明细 源文件后台下'!S:S,'总明细 源文件后台下'!E:E,E642,'总明细 源文件后台下'!C:C,"Order")</f>
        <v>-39.099999999999994</v>
      </c>
      <c r="Q642">
        <f>SUMIFS('总明细 源文件后台下'!T:T,'总明细 源文件后台下'!E:E,E642,'总明细 源文件后台下'!C:C,"Order")</f>
        <v>-51.599999999999994</v>
      </c>
      <c r="R642">
        <f>SUMIFS('总明细 源文件后台下'!U:U,'总明细 源文件后台下'!E:E,E642,'总明细 源文件后台下'!C:C,"Order")</f>
        <v>0</v>
      </c>
      <c r="S642">
        <f>SUMIFS('总明细 源文件后台下'!V:V,'总明细 源文件后台下'!E:E,E642,'总明细 源文件后台下'!C:C,"Order")</f>
        <v>0</v>
      </c>
      <c r="T642">
        <f>SUMIFS('总明细 源文件后台下'!W:W,'总明细 源文件后台下'!E:E,E642,'总明细 源文件后台下'!C:C,"Order")</f>
        <v>139.19999999999999</v>
      </c>
      <c r="U642">
        <f>SUMIFS('总明细 源文件后台下'!G:G,'总明细 源文件后台下'!E:E,E642,'总明细 源文件后台下'!C:C,"Refund")</f>
        <v>2</v>
      </c>
      <c r="V642">
        <f>SUMIFS('总明细 源文件后台下'!M:M,'总明细 源文件后台下'!E:E,E642,'总明细 源文件后台下'!C:C,"Refund")</f>
        <v>-45.98</v>
      </c>
      <c r="W642">
        <f>SUMIFS('总明细 源文件后台下'!N:N,'总明细 源文件后台下'!E:E,E642,'总明细 源文件后台下'!C:C,"Refund")</f>
        <v>0</v>
      </c>
      <c r="X642">
        <f>SUMIFS('总明细 源文件后台下'!O:O,'总明细 源文件后台下'!E:E,E642,'总明细 源文件后台下'!C:C,"Refund")</f>
        <v>0</v>
      </c>
      <c r="Y642">
        <f>SUMIFS('总明细 源文件后台下'!P:P,'总明细 源文件后台下'!E:E,E642,'总明细 源文件后台下'!C:C,"Refund")</f>
        <v>0</v>
      </c>
      <c r="Z642">
        <f>SUMIFS('总明细 源文件后台下'!Q:Q,'总明细 源文件后台下'!E:E,E642,'总明细 源文件后台下'!C:C,"Refund")</f>
        <v>-1.61</v>
      </c>
      <c r="AA642">
        <f>SUMIFS('总明细 源文件后台下'!R:R,'总明细 源文件后台下'!E:E,E642,'总明细 源文件后台下'!C:C,"Refund")</f>
        <v>1.61</v>
      </c>
      <c r="AB642">
        <f>SUMIFS('总明细 源文件后台下'!S:S,'总明细 源文件后台下'!E:E,E642,'总明细 源文件后台下'!C:C,"Refund")</f>
        <v>6.26</v>
      </c>
      <c r="AC642">
        <f>SUMIFS('总明细 源文件后台下'!T:T,'总明细 源文件后台下'!E:E,E642,'总明细 源文件后台下'!C:C,"Refund")</f>
        <v>0</v>
      </c>
      <c r="AD642">
        <f>SUMIFS('总明细 源文件后台下'!U:U,'总明细 源文件后台下'!E:E,E642,'总明细 源文件后台下'!C:C,"Refund")</f>
        <v>0</v>
      </c>
      <c r="AE642">
        <f>SUMIFS('总明细 源文件后台下'!V:V,'总明细 源文件后台下'!E:E,E642,'总明细 源文件后台下'!C:C,"Refund")</f>
        <v>0</v>
      </c>
      <c r="AF642">
        <f>SUMIFS('总明细 源文件后台下'!W:W,'总明细 源文件后台下'!E:E,E642,'总明细 源文件后台下'!C:C,"Refund")</f>
        <v>-39.72</v>
      </c>
      <c r="AK642">
        <f>(SUMIF('广告费 源文件后台下'!G:G,E642,'广告费 源文件后台下'!M:M))*-1</f>
        <v>-15.12</v>
      </c>
      <c r="AL642">
        <f>SUMIFS('总明细 源文件后台下'!W:W,'总明细 源文件后台下'!E:E,E642,'总明细 源文件后台下'!C:C,"Adjustment",'总明细 源文件后台下'!F:F,"FBA Inventory Reimbursement - Customer Return")</f>
        <v>0</v>
      </c>
      <c r="AM642">
        <f>SUMIFS('总明细 源文件后台下'!W:W,'总明细 源文件后台下'!E:E,E642,'总明细 源文件后台下'!C:C,"Adjustment",'总明细 源文件后台下'!F:F,"FBA Inventory Reimbursement - Damaged:Warehouse")</f>
        <v>0</v>
      </c>
      <c r="AN642">
        <f>SUMIFS('总明细 源文件后台下'!W:W,'总明细 源文件后台下'!E:E,E642,'总明细 源文件后台下'!C:C,"Adjustment",'总明细 源文件后台下'!F:F,"FBA Inventory Reimbursement - Customer Service Issue")</f>
        <v>0</v>
      </c>
      <c r="AO642">
        <f>SUMIFS('总明细 源文件后台下'!W:W,'总明细 源文件后台下'!E:E,E642,'总明细 源文件后台下'!C:C,"Adjustment",'总明细 源文件后台下'!F:F,"FBA Inventory Reimbursement - Fee Correction")</f>
        <v>0</v>
      </c>
      <c r="AP642">
        <f>SUMIFS('总明细 源文件后台下'!W:W,'总明细 源文件后台下'!E:E,E642,'总明细 源文件后台下'!C:C,"Adjustment",'总明细 源文件后台下'!F:F,"FBA Inventory Reimbursement - General Adjustment")</f>
        <v>0</v>
      </c>
      <c r="AQ642">
        <f>SUMIFS('总明细 源文件后台下'!W:W,'总明细 源文件后台下'!E:E,E642,'总明细 源文件后台下'!C:C,"Adjustment",'总明细 源文件后台下'!F:F,"FBA Inventory Reimbursement - Lost:Inbound")</f>
        <v>0</v>
      </c>
      <c r="AR642">
        <f>SUMIFS('总明细 源文件后台下'!W:W,'总明细 源文件后台下'!E:E,E642,'总明细 源文件后台下'!C:C,"Adjustment",'总明细 源文件后台下'!F:F,"FBA Inventory Reimbursement - Lost:Warehouse")</f>
        <v>0</v>
      </c>
      <c r="AS642">
        <f>SUMIFS('总明细 源文件后台下'!W:W,'总明细 源文件后台下'!E:E,E642,'总明细 源文件后台下'!C:C,"Adjustment",'总明细 源文件后台下'!F:F,"Non-subscription Fee Adjustment")</f>
        <v>0</v>
      </c>
      <c r="AT642">
        <f>SUMIFS('总明细 源文件后台下'!W:W,'总明细 源文件后台下'!E:E,E642,'总明细 源文件后台下'!C:C,"Adjustment",'总明细 源文件后台下'!F:F,"FBA Inventory Placement Service Fee")</f>
        <v>0</v>
      </c>
      <c r="AV642">
        <f>SUMIF('FBA Customer Return Per Unit Fe'!B:B,E642,'FBA Customer Return Per Unit Fe'!C:C)</f>
        <v>-5.16</v>
      </c>
      <c r="AX642">
        <f>(SUMIF('仓储费 源文件后台下'!C:C,E642,'仓储费 源文件后台下'!V:V))*-1</f>
        <v>-0.37949999999999995</v>
      </c>
      <c r="AZ642">
        <f>SUMIF('Disposal Fee销毁费用-160.95'!B:B,E642,'Disposal Fee销毁费用-160.95'!D:D)*-1</f>
        <v>0</v>
      </c>
      <c r="BC642">
        <f>IFERROR(VLOOKUP(F642,'优惠券-86.4'!F:I,4,0),0)</f>
        <v>-0.3</v>
      </c>
      <c r="BD642">
        <f>IFERROR(VLOOKUP(F642,'早评-120'!E:H,4,0),0)</f>
        <v>0</v>
      </c>
      <c r="BF642">
        <f t="shared" si="72"/>
        <v>78.520499999999984</v>
      </c>
      <c r="BG642">
        <f t="shared" si="73"/>
        <v>0.34154197477163972</v>
      </c>
      <c r="BH642">
        <f t="shared" si="74"/>
        <v>510.38324999999992</v>
      </c>
      <c r="BQ642" s="45">
        <f t="shared" si="75"/>
        <v>510.38324999999992</v>
      </c>
      <c r="BR642">
        <f>SUMIFS('9月销毁明细'!D:D,'9月销毁明细'!A:A,E642,'9月销毁明细'!H:H,"Sellable")</f>
        <v>0</v>
      </c>
      <c r="BS642">
        <f>SUMIFS('9月销毁明细'!G:G,'9月销毁明细'!A:A,E642,'9月销毁明细'!H:H,"Sellable")</f>
        <v>0</v>
      </c>
      <c r="BT642">
        <f>SUMIFS('9月销毁明细'!D:D,'9月销毁明细'!A:A,E642,'9月销毁明细'!H:H,"Unsellable")</f>
        <v>0</v>
      </c>
      <c r="BU642">
        <f>SUMIFS('9月销毁明细'!G:G,'9月销毁明细'!A:A,E642,'9月销毁明细'!H:H,"Unsellable")</f>
        <v>0</v>
      </c>
      <c r="BW642">
        <f>IFERROR(I642*VLOOKUP(F642,'9.3成本表'!C:L,10,0),0)</f>
        <v>224</v>
      </c>
      <c r="BX642">
        <f t="shared" si="76"/>
        <v>132.6</v>
      </c>
      <c r="CC642" s="45">
        <f t="shared" si="77"/>
        <v>153.78324999999992</v>
      </c>
      <c r="CD642" s="45">
        <f t="shared" si="78"/>
        <v>0.10290979355572651</v>
      </c>
      <c r="CE642" s="45">
        <f t="shared" si="79"/>
        <v>0.4312485978687603</v>
      </c>
    </row>
    <row r="643" spans="4:83" x14ac:dyDescent="0.25">
      <c r="D643" s="20" t="s">
        <v>1395</v>
      </c>
      <c r="E643" s="20" t="s">
        <v>1396</v>
      </c>
      <c r="F643" s="20">
        <v>4896</v>
      </c>
      <c r="G643">
        <v>637</v>
      </c>
      <c r="H643" s="20"/>
      <c r="I643">
        <f>SUMIFS('总明细 源文件后台下'!G:G,'总明细 源文件后台下'!E:E,E643,'总明细 源文件后台下'!C:C,"Order")</f>
        <v>9</v>
      </c>
      <c r="J643">
        <f>SUMIFS('总明细 源文件后台下'!M:M,'总明细 源文件后台下'!E:E,E643,'总明细 源文件后台下'!C:C,"Order")</f>
        <v>206.91000000000003</v>
      </c>
      <c r="K643">
        <f>SUMIFS('总明细 源文件后台下'!N:N,'总明细 源文件后台下'!E:E,E643,'总明细 源文件后台下'!C:C,"Order")</f>
        <v>0</v>
      </c>
      <c r="L643">
        <f>SUMIFS('总明细 源文件后台下'!O:O,'总明细 源文件后台下'!E:E,E643,'总明细 源文件后台下'!C:C,"Order")</f>
        <v>0</v>
      </c>
      <c r="M643">
        <f>SUMIFS('总明细 源文件后台下'!P:P,'总明细 源文件后台下'!E:E,E643,'总明细 源文件后台下'!C:C,"Order")</f>
        <v>-0.77</v>
      </c>
      <c r="N643">
        <f>SUMIFS('总明细 源文件后台下'!Q:Q,'总明细 源文件后台下'!E:E,E643,'总明细 源文件后台下'!C:C,"Order")</f>
        <v>4.68</v>
      </c>
      <c r="O643">
        <f>SUMIFS('总明细 源文件后台下'!R:R,'总明细 源文件后台下'!E:E,E643,'总明细 源文件后台下'!C:C,"Order")</f>
        <v>-4.68</v>
      </c>
      <c r="P643">
        <f>SUMIFS('总明细 源文件后台下'!S:S,'总明细 源文件后台下'!E:E,E643,'总明细 源文件后台下'!C:C,"Order")</f>
        <v>-35.06</v>
      </c>
      <c r="Q643">
        <f>SUMIFS('总明细 源文件后台下'!T:T,'总明细 源文件后台下'!E:E,E643,'总明细 源文件后台下'!C:C,"Order")</f>
        <v>-46.44</v>
      </c>
      <c r="R643">
        <f>SUMIFS('总明细 源文件后台下'!U:U,'总明细 源文件后台下'!E:E,E643,'总明细 源文件后台下'!C:C,"Order")</f>
        <v>0</v>
      </c>
      <c r="S643">
        <f>SUMIFS('总明细 源文件后台下'!V:V,'总明细 源文件后台下'!E:E,E643,'总明细 源文件后台下'!C:C,"Order")</f>
        <v>0</v>
      </c>
      <c r="T643">
        <f>SUMIFS('总明细 源文件后台下'!W:W,'总明细 源文件后台下'!E:E,E643,'总明细 源文件后台下'!C:C,"Order")</f>
        <v>124.64</v>
      </c>
      <c r="U643">
        <f>SUMIFS('总明细 源文件后台下'!G:G,'总明细 源文件后台下'!E:E,E643,'总明细 源文件后台下'!C:C,"Refund")</f>
        <v>0</v>
      </c>
      <c r="V643">
        <f>SUMIFS('总明细 源文件后台下'!M:M,'总明细 源文件后台下'!E:E,E643,'总明细 源文件后台下'!C:C,"Refund")</f>
        <v>0</v>
      </c>
      <c r="W643">
        <f>SUMIFS('总明细 源文件后台下'!N:N,'总明细 源文件后台下'!E:E,E643,'总明细 源文件后台下'!C:C,"Refund")</f>
        <v>0</v>
      </c>
      <c r="X643">
        <f>SUMIFS('总明细 源文件后台下'!O:O,'总明细 源文件后台下'!E:E,E643,'总明细 源文件后台下'!C:C,"Refund")</f>
        <v>0</v>
      </c>
      <c r="Y643">
        <f>SUMIFS('总明细 源文件后台下'!P:P,'总明细 源文件后台下'!E:E,E643,'总明细 源文件后台下'!C:C,"Refund")</f>
        <v>0</v>
      </c>
      <c r="Z643">
        <f>SUMIFS('总明细 源文件后台下'!Q:Q,'总明细 源文件后台下'!E:E,E643,'总明细 源文件后台下'!C:C,"Refund")</f>
        <v>0</v>
      </c>
      <c r="AA643">
        <f>SUMIFS('总明细 源文件后台下'!R:R,'总明细 源文件后台下'!E:E,E643,'总明细 源文件后台下'!C:C,"Refund")</f>
        <v>0</v>
      </c>
      <c r="AB643">
        <f>SUMIFS('总明细 源文件后台下'!S:S,'总明细 源文件后台下'!E:E,E643,'总明细 源文件后台下'!C:C,"Refund")</f>
        <v>0</v>
      </c>
      <c r="AC643">
        <f>SUMIFS('总明细 源文件后台下'!T:T,'总明细 源文件后台下'!E:E,E643,'总明细 源文件后台下'!C:C,"Refund")</f>
        <v>0</v>
      </c>
      <c r="AD643">
        <f>SUMIFS('总明细 源文件后台下'!U:U,'总明细 源文件后台下'!E:E,E643,'总明细 源文件后台下'!C:C,"Refund")</f>
        <v>0</v>
      </c>
      <c r="AE643">
        <f>SUMIFS('总明细 源文件后台下'!V:V,'总明细 源文件后台下'!E:E,E643,'总明细 源文件后台下'!C:C,"Refund")</f>
        <v>0</v>
      </c>
      <c r="AF643">
        <f>SUMIFS('总明细 源文件后台下'!W:W,'总明细 源文件后台下'!E:E,E643,'总明细 源文件后台下'!C:C,"Refund")</f>
        <v>0</v>
      </c>
      <c r="AK643">
        <f>(SUMIF('广告费 源文件后台下'!G:G,E643,'广告费 源文件后台下'!M:M))*-1</f>
        <v>-58.77</v>
      </c>
      <c r="AL643">
        <f>SUMIFS('总明细 源文件后台下'!W:W,'总明细 源文件后台下'!E:E,E643,'总明细 源文件后台下'!C:C,"Adjustment",'总明细 源文件后台下'!F:F,"FBA Inventory Reimbursement - Customer Return")</f>
        <v>0</v>
      </c>
      <c r="AM643">
        <f>SUMIFS('总明细 源文件后台下'!W:W,'总明细 源文件后台下'!E:E,E643,'总明细 源文件后台下'!C:C,"Adjustment",'总明细 源文件后台下'!F:F,"FBA Inventory Reimbursement - Damaged:Warehouse")</f>
        <v>0</v>
      </c>
      <c r="AN643">
        <f>SUMIFS('总明细 源文件后台下'!W:W,'总明细 源文件后台下'!E:E,E643,'总明细 源文件后台下'!C:C,"Adjustment",'总明细 源文件后台下'!F:F,"FBA Inventory Reimbursement - Customer Service Issue")</f>
        <v>0</v>
      </c>
      <c r="AO643">
        <f>SUMIFS('总明细 源文件后台下'!W:W,'总明细 源文件后台下'!E:E,E643,'总明细 源文件后台下'!C:C,"Adjustment",'总明细 源文件后台下'!F:F,"FBA Inventory Reimbursement - Fee Correction")</f>
        <v>0</v>
      </c>
      <c r="AP643">
        <f>SUMIFS('总明细 源文件后台下'!W:W,'总明细 源文件后台下'!E:E,E643,'总明细 源文件后台下'!C:C,"Adjustment",'总明细 源文件后台下'!F:F,"FBA Inventory Reimbursement - General Adjustment")</f>
        <v>0</v>
      </c>
      <c r="AQ643">
        <f>SUMIFS('总明细 源文件后台下'!W:W,'总明细 源文件后台下'!E:E,E643,'总明细 源文件后台下'!C:C,"Adjustment",'总明细 源文件后台下'!F:F,"FBA Inventory Reimbursement - Lost:Inbound")</f>
        <v>0</v>
      </c>
      <c r="AR643">
        <f>SUMIFS('总明细 源文件后台下'!W:W,'总明细 源文件后台下'!E:E,E643,'总明细 源文件后台下'!C:C,"Adjustment",'总明细 源文件后台下'!F:F,"FBA Inventory Reimbursement - Lost:Warehouse")</f>
        <v>0</v>
      </c>
      <c r="AS643">
        <f>SUMIFS('总明细 源文件后台下'!W:W,'总明细 源文件后台下'!E:E,E643,'总明细 源文件后台下'!C:C,"Adjustment",'总明细 源文件后台下'!F:F,"Non-subscription Fee Adjustment")</f>
        <v>0</v>
      </c>
      <c r="AT643">
        <f>SUMIFS('总明细 源文件后台下'!W:W,'总明细 源文件后台下'!E:E,E643,'总明细 源文件后台下'!C:C,"Adjustment",'总明细 源文件后台下'!F:F,"FBA Inventory Placement Service Fee")</f>
        <v>0</v>
      </c>
      <c r="AV643">
        <f>SUMIF('FBA Customer Return Per Unit Fe'!B:B,E643,'FBA Customer Return Per Unit Fe'!C:C)</f>
        <v>0</v>
      </c>
      <c r="AX643">
        <f>(SUMIF('仓储费 源文件后台下'!C:C,E643,'仓储费 源文件后台下'!V:V))*-1</f>
        <v>-0.35499999999999998</v>
      </c>
      <c r="AZ643">
        <f>SUMIF('Disposal Fee销毁费用-160.95'!B:B,E643,'Disposal Fee销毁费用-160.95'!D:D)*-1</f>
        <v>0</v>
      </c>
      <c r="BC643">
        <f>IFERROR(VLOOKUP(F643,'优惠券-86.4'!F:I,4,0),0)</f>
        <v>-0.3</v>
      </c>
      <c r="BD643">
        <f>IFERROR(VLOOKUP(F643,'早评-120'!E:H,4,0),0)</f>
        <v>0</v>
      </c>
      <c r="BF643">
        <f t="shared" si="72"/>
        <v>65.215000000000003</v>
      </c>
      <c r="BG643">
        <f t="shared" si="73"/>
        <v>0.31518534628582473</v>
      </c>
      <c r="BH643">
        <f t="shared" si="74"/>
        <v>423.89750000000004</v>
      </c>
      <c r="BQ643" s="45">
        <f t="shared" si="75"/>
        <v>423.89750000000004</v>
      </c>
      <c r="BR643">
        <f>SUMIFS('9月销毁明细'!D:D,'9月销毁明细'!A:A,E643,'9月销毁明细'!H:H,"Sellable")</f>
        <v>0</v>
      </c>
      <c r="BS643">
        <f>SUMIFS('9月销毁明细'!G:G,'9月销毁明细'!A:A,E643,'9月销毁明细'!H:H,"Sellable")</f>
        <v>0</v>
      </c>
      <c r="BT643">
        <f>SUMIFS('9月销毁明细'!D:D,'9月销毁明细'!A:A,E643,'9月销毁明细'!H:H,"Unsellable")</f>
        <v>0</v>
      </c>
      <c r="BU643">
        <f>SUMIFS('9月销毁明细'!G:G,'9月销毁明细'!A:A,E643,'9月销毁明细'!H:H,"Unsellable")</f>
        <v>0</v>
      </c>
      <c r="BW643">
        <f>IFERROR(I643*VLOOKUP(F643,'9.3成本表'!C:L,10,0),0)</f>
        <v>201.6</v>
      </c>
      <c r="BX643">
        <f t="shared" si="76"/>
        <v>119.34</v>
      </c>
      <c r="CC643" s="45">
        <f t="shared" si="77"/>
        <v>102.95750000000004</v>
      </c>
      <c r="CD643" s="45">
        <f t="shared" si="78"/>
        <v>7.65531650699115E-2</v>
      </c>
      <c r="CE643" s="45">
        <f t="shared" si="79"/>
        <v>0.3207998379759458</v>
      </c>
    </row>
    <row r="644" spans="4:83" x14ac:dyDescent="0.25">
      <c r="D644" s="20" t="s">
        <v>1397</v>
      </c>
      <c r="E644" s="20" t="s">
        <v>1398</v>
      </c>
      <c r="F644" s="20">
        <v>4899</v>
      </c>
      <c r="G644">
        <v>638</v>
      </c>
      <c r="H644" s="20"/>
      <c r="I644">
        <f>SUMIFS('总明细 源文件后台下'!G:G,'总明细 源文件后台下'!E:E,E644,'总明细 源文件后台下'!C:C,"Order")</f>
        <v>14</v>
      </c>
      <c r="J644">
        <f>SUMIFS('总明细 源文件后台下'!M:M,'总明细 源文件后台下'!E:E,E644,'总明细 源文件后台下'!C:C,"Order")</f>
        <v>351.86000000000007</v>
      </c>
      <c r="K644">
        <f>SUMIFS('总明细 源文件后台下'!N:N,'总明细 源文件后台下'!E:E,E644,'总明细 源文件后台下'!C:C,"Order")</f>
        <v>2.36</v>
      </c>
      <c r="L644">
        <f>SUMIFS('总明细 源文件后台下'!O:O,'总明细 源文件后台下'!E:E,E644,'总明细 源文件后台下'!C:C,"Order")</f>
        <v>0</v>
      </c>
      <c r="M644">
        <f>SUMIFS('总明细 源文件后台下'!P:P,'总明细 源文件后台下'!E:E,E644,'总明细 源文件后台下'!C:C,"Order")</f>
        <v>-8.86</v>
      </c>
      <c r="N644">
        <f>SUMIFS('总明细 源文件后台下'!Q:Q,'总明细 源文件后台下'!E:E,E644,'总明细 源文件后台下'!C:C,"Order")</f>
        <v>4.9800000000000004</v>
      </c>
      <c r="O644">
        <f>SUMIFS('总明细 源文件后台下'!R:R,'总明细 源文件后台下'!E:E,E644,'总明细 源文件后台下'!C:C,"Order")</f>
        <v>-4.9800000000000004</v>
      </c>
      <c r="P644">
        <f>SUMIFS('总明细 源文件后台下'!S:S,'总明细 源文件后台下'!E:E,E644,'总明细 源文件后台下'!C:C,"Order")</f>
        <v>-58.739999999999995</v>
      </c>
      <c r="Q644">
        <f>SUMIFS('总明细 源文件后台下'!T:T,'总明细 源文件后台下'!E:E,E644,'总明细 源文件后台下'!C:C,"Order")</f>
        <v>-72.239999999999981</v>
      </c>
      <c r="R644">
        <f>SUMIFS('总明细 源文件后台下'!U:U,'总明细 源文件后台下'!E:E,E644,'总明细 源文件后台下'!C:C,"Order")</f>
        <v>0</v>
      </c>
      <c r="S644">
        <f>SUMIFS('总明细 源文件后台下'!V:V,'总明细 源文件后台下'!E:E,E644,'总明细 源文件后台下'!C:C,"Order")</f>
        <v>0</v>
      </c>
      <c r="T644">
        <f>SUMIFS('总明细 源文件后台下'!W:W,'总明细 源文件后台下'!E:E,E644,'总明细 源文件后台下'!C:C,"Order")</f>
        <v>214.37999999999994</v>
      </c>
      <c r="U644">
        <f>SUMIFS('总明细 源文件后台下'!G:G,'总明细 源文件后台下'!E:E,E644,'总明细 源文件后台下'!C:C,"Refund")</f>
        <v>9</v>
      </c>
      <c r="V644">
        <f>SUMIFS('总明细 源文件后台下'!M:M,'总明细 源文件后台下'!E:E,E644,'总明细 源文件后台下'!C:C,"Refund")</f>
        <v>-227.91000000000003</v>
      </c>
      <c r="W644">
        <f>SUMIFS('总明细 源文件后台下'!N:N,'总明细 源文件后台下'!E:E,E644,'总明细 源文件后台下'!C:C,"Refund")</f>
        <v>0</v>
      </c>
      <c r="X644">
        <f>SUMIFS('总明细 源文件后台下'!O:O,'总明细 源文件后台下'!E:E,E644,'总明细 源文件后台下'!C:C,"Refund")</f>
        <v>0</v>
      </c>
      <c r="Y644">
        <f>SUMIFS('总明细 源文件后台下'!P:P,'总明细 源文件后台下'!E:E,E644,'总明细 源文件后台下'!C:C,"Refund")</f>
        <v>3.6399999999999997</v>
      </c>
      <c r="Z644">
        <f>SUMIFS('总明细 源文件后台下'!Q:Q,'总明细 源文件后台下'!E:E,E644,'总明细 源文件后台下'!C:C,"Refund")</f>
        <v>0</v>
      </c>
      <c r="AA644">
        <f>SUMIFS('总明细 源文件后台下'!R:R,'总明细 源文件后台下'!E:E,E644,'总明细 源文件后台下'!C:C,"Refund")</f>
        <v>0</v>
      </c>
      <c r="AB644">
        <f>SUMIFS('总明细 源文件后台下'!S:S,'总明细 源文件后台下'!E:E,E644,'总明细 源文件后台下'!C:C,"Refund")</f>
        <v>30.519999999999996</v>
      </c>
      <c r="AC644">
        <f>SUMIFS('总明细 源文件后台下'!T:T,'总明细 源文件后台下'!E:E,E644,'总明细 源文件后台下'!C:C,"Refund")</f>
        <v>0</v>
      </c>
      <c r="AD644">
        <f>SUMIFS('总明细 源文件后台下'!U:U,'总明细 源文件后台下'!E:E,E644,'总明细 源文件后台下'!C:C,"Refund")</f>
        <v>0</v>
      </c>
      <c r="AE644">
        <f>SUMIFS('总明细 源文件后台下'!V:V,'总明细 源文件后台下'!E:E,E644,'总明细 源文件后台下'!C:C,"Refund")</f>
        <v>0</v>
      </c>
      <c r="AF644">
        <f>SUMIFS('总明细 源文件后台下'!W:W,'总明细 源文件后台下'!E:E,E644,'总明细 源文件后台下'!C:C,"Refund")</f>
        <v>-193.75</v>
      </c>
      <c r="AK644">
        <f>(SUMIF('广告费 源文件后台下'!G:G,E644,'广告费 源文件后台下'!M:M))*-1</f>
        <v>-0.59</v>
      </c>
      <c r="AL644">
        <f>SUMIFS('总明细 源文件后台下'!W:W,'总明细 源文件后台下'!E:E,E644,'总明细 源文件后台下'!C:C,"Adjustment",'总明细 源文件后台下'!F:F,"FBA Inventory Reimbursement - Customer Return")</f>
        <v>0</v>
      </c>
      <c r="AM644">
        <f>SUMIFS('总明细 源文件后台下'!W:W,'总明细 源文件后台下'!E:E,E644,'总明细 源文件后台下'!C:C,"Adjustment",'总明细 源文件后台下'!F:F,"FBA Inventory Reimbursement - Damaged:Warehouse")</f>
        <v>0</v>
      </c>
      <c r="AN644">
        <f>SUMIFS('总明细 源文件后台下'!W:W,'总明细 源文件后台下'!E:E,E644,'总明细 源文件后台下'!C:C,"Adjustment",'总明细 源文件后台下'!F:F,"FBA Inventory Reimbursement - Customer Service Issue")</f>
        <v>0</v>
      </c>
      <c r="AO644">
        <f>SUMIFS('总明细 源文件后台下'!W:W,'总明细 源文件后台下'!E:E,E644,'总明细 源文件后台下'!C:C,"Adjustment",'总明细 源文件后台下'!F:F,"FBA Inventory Reimbursement - Fee Correction")</f>
        <v>0</v>
      </c>
      <c r="AP644">
        <f>SUMIFS('总明细 源文件后台下'!W:W,'总明细 源文件后台下'!E:E,E644,'总明细 源文件后台下'!C:C,"Adjustment",'总明细 源文件后台下'!F:F,"FBA Inventory Reimbursement - General Adjustment")</f>
        <v>0</v>
      </c>
      <c r="AQ644">
        <f>SUMIFS('总明细 源文件后台下'!W:W,'总明细 源文件后台下'!E:E,E644,'总明细 源文件后台下'!C:C,"Adjustment",'总明细 源文件后台下'!F:F,"FBA Inventory Reimbursement - Lost:Inbound")</f>
        <v>0</v>
      </c>
      <c r="AR644">
        <f>SUMIFS('总明细 源文件后台下'!W:W,'总明细 源文件后台下'!E:E,E644,'总明细 源文件后台下'!C:C,"Adjustment",'总明细 源文件后台下'!F:F,"FBA Inventory Reimbursement - Lost:Warehouse")</f>
        <v>0</v>
      </c>
      <c r="AS644">
        <f>SUMIFS('总明细 源文件后台下'!W:W,'总明细 源文件后台下'!E:E,E644,'总明细 源文件后台下'!C:C,"Adjustment",'总明细 源文件后台下'!F:F,"Non-subscription Fee Adjustment")</f>
        <v>0</v>
      </c>
      <c r="AT644">
        <f>SUMIFS('总明细 源文件后台下'!W:W,'总明细 源文件后台下'!E:E,E644,'总明细 源文件后台下'!C:C,"Adjustment",'总明细 源文件后台下'!F:F,"FBA Inventory Placement Service Fee")</f>
        <v>0</v>
      </c>
      <c r="AV644">
        <f>SUMIF('FBA Customer Return Per Unit Fe'!B:B,E644,'FBA Customer Return Per Unit Fe'!C:C)</f>
        <v>-20.64</v>
      </c>
      <c r="AX644">
        <f>(SUMIF('仓储费 源文件后台下'!C:C,E644,'仓储费 源文件后台下'!V:V))*-1</f>
        <v>-3.9124999999999988</v>
      </c>
      <c r="AZ644">
        <f>SUMIF('Disposal Fee销毁费用-160.95'!B:B,E644,'Disposal Fee销毁费用-160.95'!D:D)*-1</f>
        <v>0</v>
      </c>
      <c r="BC644">
        <f>IFERROR(VLOOKUP(F644,'优惠券-86.4'!F:I,4,0),0)</f>
        <v>-0.39999999999999997</v>
      </c>
      <c r="BD644">
        <f>IFERROR(VLOOKUP(F644,'早评-120'!E:H,4,0),0)</f>
        <v>0</v>
      </c>
      <c r="BF644">
        <f t="shared" si="72"/>
        <v>-4.9125000000000583</v>
      </c>
      <c r="BG644">
        <f t="shared" si="73"/>
        <v>-1.3961518785880912E-2</v>
      </c>
      <c r="BH644">
        <f t="shared" si="74"/>
        <v>-31.931250000000379</v>
      </c>
      <c r="BQ644" s="45">
        <f t="shared" si="75"/>
        <v>-31.931250000000379</v>
      </c>
      <c r="BR644">
        <f>SUMIFS('9月销毁明细'!D:D,'9月销毁明细'!A:A,E644,'9月销毁明细'!H:H,"Sellable")</f>
        <v>0</v>
      </c>
      <c r="BS644">
        <f>SUMIFS('9月销毁明细'!G:G,'9月销毁明细'!A:A,E644,'9月销毁明细'!H:H,"Sellable")</f>
        <v>0</v>
      </c>
      <c r="BT644">
        <f>SUMIFS('9月销毁明细'!D:D,'9月销毁明细'!A:A,E644,'9月销毁明细'!H:H,"Unsellable")</f>
        <v>0</v>
      </c>
      <c r="BU644">
        <f>SUMIFS('9月销毁明细'!G:G,'9月销毁明细'!A:A,E644,'9月销毁明细'!H:H,"Unsellable")</f>
        <v>0</v>
      </c>
      <c r="BW644">
        <f>IFERROR(I644*VLOOKUP(F644,'9.3成本表'!C:L,10,0),0)</f>
        <v>320.59999999999997</v>
      </c>
      <c r="BX644">
        <f t="shared" si="76"/>
        <v>185.64</v>
      </c>
      <c r="CC644" s="45">
        <f t="shared" si="77"/>
        <v>-538.17125000000033</v>
      </c>
      <c r="CD644" s="45">
        <f t="shared" si="78"/>
        <v>-0.23530829569452894</v>
      </c>
      <c r="CE644" s="45">
        <f t="shared" si="79"/>
        <v>-1.0630753200063219</v>
      </c>
    </row>
    <row r="645" spans="4:83" x14ac:dyDescent="0.25">
      <c r="D645" s="20" t="s">
        <v>1399</v>
      </c>
      <c r="E645" s="20" t="s">
        <v>1400</v>
      </c>
      <c r="F645" s="20">
        <v>4899</v>
      </c>
      <c r="G645">
        <v>639</v>
      </c>
      <c r="H645" s="20"/>
      <c r="I645">
        <f>SUMIFS('总明细 源文件后台下'!G:G,'总明细 源文件后台下'!E:E,E645,'总明细 源文件后台下'!C:C,"Order")</f>
        <v>12</v>
      </c>
      <c r="J645">
        <f>SUMIFS('总明细 源文件后台下'!M:M,'总明细 源文件后台下'!E:E,E645,'总明细 源文件后台下'!C:C,"Order")</f>
        <v>302.88000000000005</v>
      </c>
      <c r="K645">
        <f>SUMIFS('总明细 源文件后台下'!N:N,'总明细 源文件后台下'!E:E,E645,'总明细 源文件后台下'!C:C,"Order")</f>
        <v>3.74</v>
      </c>
      <c r="L645">
        <f>SUMIFS('总明细 源文件后台下'!O:O,'总明细 源文件后台下'!E:E,E645,'总明细 源文件后台下'!C:C,"Order")</f>
        <v>0</v>
      </c>
      <c r="M645">
        <f>SUMIFS('总明细 源文件后台下'!P:P,'总明细 源文件后台下'!E:E,E645,'总明细 源文件后台下'!C:C,"Order")</f>
        <v>-6.21</v>
      </c>
      <c r="N645">
        <f>SUMIFS('总明细 源文件后台下'!Q:Q,'总明细 源文件后台下'!E:E,E645,'总明细 源文件后台下'!C:C,"Order")</f>
        <v>4.47</v>
      </c>
      <c r="O645">
        <f>SUMIFS('总明细 源文件后台下'!R:R,'总明细 源文件后台下'!E:E,E645,'总明细 源文件后台下'!C:C,"Order")</f>
        <v>-4.47</v>
      </c>
      <c r="P645">
        <f>SUMIFS('总明细 源文件后台下'!S:S,'总明细 源文件后台下'!E:E,E645,'总明细 源文件后台下'!C:C,"Order")</f>
        <v>-51.09</v>
      </c>
      <c r="Q645">
        <f>SUMIFS('总明细 源文件后台下'!T:T,'总明细 源文件后台下'!E:E,E645,'总明细 源文件后台下'!C:C,"Order")</f>
        <v>-61.919999999999987</v>
      </c>
      <c r="R645">
        <f>SUMIFS('总明细 源文件后台下'!U:U,'总明细 源文件后台下'!E:E,E645,'总明细 源文件后台下'!C:C,"Order")</f>
        <v>0</v>
      </c>
      <c r="S645">
        <f>SUMIFS('总明细 源文件后台下'!V:V,'总明细 源文件后台下'!E:E,E645,'总明细 源文件后台下'!C:C,"Order")</f>
        <v>0</v>
      </c>
      <c r="T645">
        <f>SUMIFS('总明细 源文件后台下'!W:W,'总明细 源文件后台下'!E:E,E645,'总明细 源文件后台下'!C:C,"Order")</f>
        <v>187.39999999999995</v>
      </c>
      <c r="U645">
        <f>SUMIFS('总明细 源文件后台下'!G:G,'总明细 源文件后台下'!E:E,E645,'总明细 源文件后台下'!C:C,"Refund")</f>
        <v>4</v>
      </c>
      <c r="V645">
        <f>SUMIFS('总明细 源文件后台下'!M:M,'总明细 源文件后台下'!E:E,E645,'总明细 源文件后台下'!C:C,"Refund")</f>
        <v>-103.96</v>
      </c>
      <c r="W645">
        <f>SUMIFS('总明细 源文件后台下'!N:N,'总明细 源文件后台下'!E:E,E645,'总明细 源文件后台下'!C:C,"Refund")</f>
        <v>0</v>
      </c>
      <c r="X645">
        <f>SUMIFS('总明细 源文件后台下'!O:O,'总明细 源文件后台下'!E:E,E645,'总明细 源文件后台下'!C:C,"Refund")</f>
        <v>0</v>
      </c>
      <c r="Y645">
        <f>SUMIFS('总明细 源文件后台下'!P:P,'总明细 源文件后台下'!E:E,E645,'总明细 源文件后台下'!C:C,"Refund")</f>
        <v>1.82</v>
      </c>
      <c r="Z645">
        <f>SUMIFS('总明细 源文件后台下'!Q:Q,'总明细 源文件后台下'!E:E,E645,'总明细 源文件后台下'!C:C,"Refund")</f>
        <v>-1.33</v>
      </c>
      <c r="AA645">
        <f>SUMIFS('总明细 源文件后台下'!R:R,'总明细 源文件后台下'!E:E,E645,'总明细 源文件后台下'!C:C,"Refund")</f>
        <v>1.33</v>
      </c>
      <c r="AB645">
        <f>SUMIFS('总明细 源文件后台下'!S:S,'总明细 源文件后台下'!E:E,E645,'总明细 源文件后台下'!C:C,"Refund")</f>
        <v>13.900000000000002</v>
      </c>
      <c r="AC645">
        <f>SUMIFS('总明细 源文件后台下'!T:T,'总明细 源文件后台下'!E:E,E645,'总明细 源文件后台下'!C:C,"Refund")</f>
        <v>0</v>
      </c>
      <c r="AD645">
        <f>SUMIFS('总明细 源文件后台下'!U:U,'总明细 源文件后台下'!E:E,E645,'总明细 源文件后台下'!C:C,"Refund")</f>
        <v>0</v>
      </c>
      <c r="AE645">
        <f>SUMIFS('总明细 源文件后台下'!V:V,'总明细 源文件后台下'!E:E,E645,'总明细 源文件后台下'!C:C,"Refund")</f>
        <v>0</v>
      </c>
      <c r="AF645">
        <f>SUMIFS('总明细 源文件后台下'!W:W,'总明细 源文件后台下'!E:E,E645,'总明细 源文件后台下'!C:C,"Refund")</f>
        <v>-88.240000000000009</v>
      </c>
      <c r="AK645">
        <f>(SUMIF('广告费 源文件后台下'!G:G,E645,'广告费 源文件后台下'!M:M))*-1</f>
        <v>-2.2999999999999998</v>
      </c>
      <c r="AL645">
        <f>SUMIFS('总明细 源文件后台下'!W:W,'总明细 源文件后台下'!E:E,E645,'总明细 源文件后台下'!C:C,"Adjustment",'总明细 源文件后台下'!F:F,"FBA Inventory Reimbursement - Customer Return")</f>
        <v>0</v>
      </c>
      <c r="AM645">
        <f>SUMIFS('总明细 源文件后台下'!W:W,'总明细 源文件后台下'!E:E,E645,'总明细 源文件后台下'!C:C,"Adjustment",'总明细 源文件后台下'!F:F,"FBA Inventory Reimbursement - Damaged:Warehouse")</f>
        <v>0</v>
      </c>
      <c r="AN645">
        <f>SUMIFS('总明细 源文件后台下'!W:W,'总明细 源文件后台下'!E:E,E645,'总明细 源文件后台下'!C:C,"Adjustment",'总明细 源文件后台下'!F:F,"FBA Inventory Reimbursement - Customer Service Issue")</f>
        <v>15.58</v>
      </c>
      <c r="AO645">
        <f>SUMIFS('总明细 源文件后台下'!W:W,'总明细 源文件后台下'!E:E,E645,'总明细 源文件后台下'!C:C,"Adjustment",'总明细 源文件后台下'!F:F,"FBA Inventory Reimbursement - Fee Correction")</f>
        <v>0</v>
      </c>
      <c r="AP645">
        <f>SUMIFS('总明细 源文件后台下'!W:W,'总明细 源文件后台下'!E:E,E645,'总明细 源文件后台下'!C:C,"Adjustment",'总明细 源文件后台下'!F:F,"FBA Inventory Reimbursement - General Adjustment")</f>
        <v>0</v>
      </c>
      <c r="AQ645">
        <f>SUMIFS('总明细 源文件后台下'!W:W,'总明细 源文件后台下'!E:E,E645,'总明细 源文件后台下'!C:C,"Adjustment",'总明细 源文件后台下'!F:F,"FBA Inventory Reimbursement - Lost:Inbound")</f>
        <v>0</v>
      </c>
      <c r="AR645">
        <f>SUMIFS('总明细 源文件后台下'!W:W,'总明细 源文件后台下'!E:E,E645,'总明细 源文件后台下'!C:C,"Adjustment",'总明细 源文件后台下'!F:F,"FBA Inventory Reimbursement - Lost:Warehouse")</f>
        <v>0</v>
      </c>
      <c r="AS645">
        <f>SUMIFS('总明细 源文件后台下'!W:W,'总明细 源文件后台下'!E:E,E645,'总明细 源文件后台下'!C:C,"Adjustment",'总明细 源文件后台下'!F:F,"Non-subscription Fee Adjustment")</f>
        <v>0</v>
      </c>
      <c r="AT645">
        <f>SUMIFS('总明细 源文件后台下'!W:W,'总明细 源文件后台下'!E:E,E645,'总明细 源文件后台下'!C:C,"Adjustment",'总明细 源文件后台下'!F:F,"FBA Inventory Placement Service Fee")</f>
        <v>0</v>
      </c>
      <c r="AV645">
        <f>SUMIF('FBA Customer Return Per Unit Fe'!B:B,E645,'FBA Customer Return Per Unit Fe'!C:C)</f>
        <v>-20.64</v>
      </c>
      <c r="AX645">
        <f>(SUMIF('仓储费 源文件后台下'!C:C,E645,'仓储费 源文件后台下'!V:V))*-1</f>
        <v>-2.8113000000000001</v>
      </c>
      <c r="AZ645">
        <f>SUMIF('Disposal Fee销毁费用-160.95'!B:B,E645,'Disposal Fee销毁费用-160.95'!D:D)*-1</f>
        <v>0</v>
      </c>
      <c r="BC645">
        <f>IFERROR(VLOOKUP(F645,'优惠券-86.4'!F:I,4,0),0)</f>
        <v>-0.39999999999999997</v>
      </c>
      <c r="BD645">
        <f>IFERROR(VLOOKUP(F645,'早评-120'!E:H,4,0),0)</f>
        <v>0</v>
      </c>
      <c r="BF645">
        <f t="shared" si="72"/>
        <v>88.588699999999946</v>
      </c>
      <c r="BG645">
        <f t="shared" si="73"/>
        <v>0.29248778394083441</v>
      </c>
      <c r="BH645">
        <f t="shared" si="74"/>
        <v>575.82654999999966</v>
      </c>
      <c r="BQ645" s="45">
        <f t="shared" si="75"/>
        <v>575.82654999999966</v>
      </c>
      <c r="BR645">
        <f>SUMIFS('9月销毁明细'!D:D,'9月销毁明细'!A:A,E645,'9月销毁明细'!H:H,"Sellable")</f>
        <v>0</v>
      </c>
      <c r="BS645">
        <f>SUMIFS('9月销毁明细'!G:G,'9月销毁明细'!A:A,E645,'9月销毁明细'!H:H,"Sellable")</f>
        <v>0</v>
      </c>
      <c r="BT645">
        <f>SUMIFS('9月销毁明细'!D:D,'9月销毁明细'!A:A,E645,'9月销毁明细'!H:H,"Unsellable")</f>
        <v>0</v>
      </c>
      <c r="BU645">
        <f>SUMIFS('9月销毁明细'!G:G,'9月销毁明细'!A:A,E645,'9月销毁明细'!H:H,"Unsellable")</f>
        <v>0</v>
      </c>
      <c r="BW645">
        <f>IFERROR(I645*VLOOKUP(F645,'9.3成本表'!C:L,10,0),0)</f>
        <v>274.79999999999995</v>
      </c>
      <c r="BX645">
        <f t="shared" si="76"/>
        <v>159.12</v>
      </c>
      <c r="CC645" s="45">
        <f t="shared" si="77"/>
        <v>141.9065499999997</v>
      </c>
      <c r="CD645" s="45">
        <f t="shared" si="78"/>
        <v>7.208061583160616E-2</v>
      </c>
      <c r="CE645" s="45">
        <f t="shared" si="79"/>
        <v>0.32703390025811141</v>
      </c>
    </row>
    <row r="646" spans="4:83" x14ac:dyDescent="0.25">
      <c r="D646" s="20" t="s">
        <v>1401</v>
      </c>
      <c r="E646" s="20" t="s">
        <v>1402</v>
      </c>
      <c r="F646" s="20">
        <v>4899</v>
      </c>
      <c r="G646">
        <v>640</v>
      </c>
      <c r="H646" s="20"/>
      <c r="I646">
        <f>SUMIFS('总明细 源文件后台下'!G:G,'总明细 源文件后台下'!E:E,E646,'总明细 源文件后台下'!C:C,"Order")</f>
        <v>7</v>
      </c>
      <c r="J646">
        <f>SUMIFS('总明细 源文件后台下'!M:M,'总明细 源文件后台下'!E:E,E646,'总明细 源文件后台下'!C:C,"Order")</f>
        <v>172.93</v>
      </c>
      <c r="K646">
        <f>SUMIFS('总明细 源文件后台下'!N:N,'总明细 源文件后台下'!E:E,E646,'总明细 源文件后台下'!C:C,"Order")</f>
        <v>0</v>
      </c>
      <c r="L646">
        <f>SUMIFS('总明细 源文件后台下'!O:O,'总明细 源文件后台下'!E:E,E646,'总明细 源文件后台下'!C:C,"Order")</f>
        <v>0</v>
      </c>
      <c r="M646">
        <f>SUMIFS('总明细 源文件后台下'!P:P,'总明细 源文件后台下'!E:E,E646,'总明细 源文件后台下'!C:C,"Order")</f>
        <v>-1.69</v>
      </c>
      <c r="N646">
        <f>SUMIFS('总明细 源文件后台下'!Q:Q,'总明细 源文件后台下'!E:E,E646,'总明细 源文件后台下'!C:C,"Order")</f>
        <v>4</v>
      </c>
      <c r="O646">
        <f>SUMIFS('总明细 源文件后台下'!R:R,'总明细 源文件后台下'!E:E,E646,'总明细 源文件后台下'!C:C,"Order")</f>
        <v>-4</v>
      </c>
      <c r="P646">
        <f>SUMIFS('总明细 源文件后台下'!S:S,'总明细 源文件后台下'!E:E,E646,'总明细 源文件后台下'!C:C,"Order")</f>
        <v>-29.12</v>
      </c>
      <c r="Q646">
        <f>SUMIFS('总明细 源文件后台下'!T:T,'总明细 源文件后台下'!E:E,E646,'总明细 源文件后台下'!C:C,"Order")</f>
        <v>-36.120000000000005</v>
      </c>
      <c r="R646">
        <f>SUMIFS('总明细 源文件后台下'!U:U,'总明细 源文件后台下'!E:E,E646,'总明细 源文件后台下'!C:C,"Order")</f>
        <v>0</v>
      </c>
      <c r="S646">
        <f>SUMIFS('总明细 源文件后台下'!V:V,'总明细 源文件后台下'!E:E,E646,'总明细 源文件后台下'!C:C,"Order")</f>
        <v>0</v>
      </c>
      <c r="T646">
        <f>SUMIFS('总明细 源文件后台下'!W:W,'总明细 源文件后台下'!E:E,E646,'总明细 源文件后台下'!C:C,"Order")</f>
        <v>106.00000000000001</v>
      </c>
      <c r="U646">
        <f>SUMIFS('总明细 源文件后台下'!G:G,'总明细 源文件后台下'!E:E,E646,'总明细 源文件后台下'!C:C,"Refund")</f>
        <v>2</v>
      </c>
      <c r="V646">
        <f>SUMIFS('总明细 源文件后台下'!M:M,'总明细 源文件后台下'!E:E,E646,'总明细 源文件后台下'!C:C,"Refund")</f>
        <v>-48.98</v>
      </c>
      <c r="W646">
        <f>SUMIFS('总明细 源文件后台下'!N:N,'总明细 源文件后台下'!E:E,E646,'总明细 源文件后台下'!C:C,"Refund")</f>
        <v>0</v>
      </c>
      <c r="X646">
        <f>SUMIFS('总明细 源文件后台下'!O:O,'总明细 源文件后台下'!E:E,E646,'总明细 源文件后台下'!C:C,"Refund")</f>
        <v>0</v>
      </c>
      <c r="Y646">
        <f>SUMIFS('总明细 源文件后台下'!P:P,'总明细 源文件后台下'!E:E,E646,'总明细 源文件后台下'!C:C,"Refund")</f>
        <v>0</v>
      </c>
      <c r="Z646">
        <f>SUMIFS('总明细 源文件后台下'!Q:Q,'总明细 源文件后台下'!E:E,E646,'总明细 源文件后台下'!C:C,"Refund")</f>
        <v>-2.08</v>
      </c>
      <c r="AA646">
        <f>SUMIFS('总明细 源文件后台下'!R:R,'总明细 源文件后台下'!E:E,E646,'总明细 源文件后台下'!C:C,"Refund")</f>
        <v>2.08</v>
      </c>
      <c r="AB646">
        <f>SUMIFS('总明细 源文件后台下'!S:S,'总明细 源文件后台下'!E:E,E646,'总明细 源文件后台下'!C:C,"Refund")</f>
        <v>6.67</v>
      </c>
      <c r="AC646">
        <f>SUMIFS('总明细 源文件后台下'!T:T,'总明细 源文件后台下'!E:E,E646,'总明细 源文件后台下'!C:C,"Refund")</f>
        <v>0</v>
      </c>
      <c r="AD646">
        <f>SUMIFS('总明细 源文件后台下'!U:U,'总明细 源文件后台下'!E:E,E646,'总明细 源文件后台下'!C:C,"Refund")</f>
        <v>0</v>
      </c>
      <c r="AE646">
        <f>SUMIFS('总明细 源文件后台下'!V:V,'总明细 源文件后台下'!E:E,E646,'总明细 源文件后台下'!C:C,"Refund")</f>
        <v>0</v>
      </c>
      <c r="AF646">
        <f>SUMIFS('总明细 源文件后台下'!W:W,'总明细 源文件后台下'!E:E,E646,'总明细 源文件后台下'!C:C,"Refund")</f>
        <v>-42.31</v>
      </c>
      <c r="AK646">
        <f>(SUMIF('广告费 源文件后台下'!G:G,E646,'广告费 源文件后台下'!M:M))*-1</f>
        <v>-7.66</v>
      </c>
      <c r="AL646">
        <f>SUMIFS('总明细 源文件后台下'!W:W,'总明细 源文件后台下'!E:E,E646,'总明细 源文件后台下'!C:C,"Adjustment",'总明细 源文件后台下'!F:F,"FBA Inventory Reimbursement - Customer Return")</f>
        <v>0</v>
      </c>
      <c r="AM646">
        <f>SUMIFS('总明细 源文件后台下'!W:W,'总明细 源文件后台下'!E:E,E646,'总明细 源文件后台下'!C:C,"Adjustment",'总明细 源文件后台下'!F:F,"FBA Inventory Reimbursement - Damaged:Warehouse")</f>
        <v>0</v>
      </c>
      <c r="AN646">
        <f>SUMIFS('总明细 源文件后台下'!W:W,'总明细 源文件后台下'!E:E,E646,'总明细 源文件后台下'!C:C,"Adjustment",'总明细 源文件后台下'!F:F,"FBA Inventory Reimbursement - Customer Service Issue")</f>
        <v>0</v>
      </c>
      <c r="AO646">
        <f>SUMIFS('总明细 源文件后台下'!W:W,'总明细 源文件后台下'!E:E,E646,'总明细 源文件后台下'!C:C,"Adjustment",'总明细 源文件后台下'!F:F,"FBA Inventory Reimbursement - Fee Correction")</f>
        <v>0</v>
      </c>
      <c r="AP646">
        <f>SUMIFS('总明细 源文件后台下'!W:W,'总明细 源文件后台下'!E:E,E646,'总明细 源文件后台下'!C:C,"Adjustment",'总明细 源文件后台下'!F:F,"FBA Inventory Reimbursement - General Adjustment")</f>
        <v>0</v>
      </c>
      <c r="AQ646">
        <f>SUMIFS('总明细 源文件后台下'!W:W,'总明细 源文件后台下'!E:E,E646,'总明细 源文件后台下'!C:C,"Adjustment",'总明细 源文件后台下'!F:F,"FBA Inventory Reimbursement - Lost:Inbound")</f>
        <v>0</v>
      </c>
      <c r="AR646">
        <f>SUMIFS('总明细 源文件后台下'!W:W,'总明细 源文件后台下'!E:E,E646,'总明细 源文件后台下'!C:C,"Adjustment",'总明细 源文件后台下'!F:F,"FBA Inventory Reimbursement - Lost:Warehouse")</f>
        <v>0</v>
      </c>
      <c r="AS646">
        <f>SUMIFS('总明细 源文件后台下'!W:W,'总明细 源文件后台下'!E:E,E646,'总明细 源文件后台下'!C:C,"Adjustment",'总明细 源文件后台下'!F:F,"Non-subscription Fee Adjustment")</f>
        <v>0</v>
      </c>
      <c r="AT646">
        <f>SUMIFS('总明细 源文件后台下'!W:W,'总明细 源文件后台下'!E:E,E646,'总明细 源文件后台下'!C:C,"Adjustment",'总明细 源文件后台下'!F:F,"FBA Inventory Placement Service Fee")</f>
        <v>0</v>
      </c>
      <c r="AV646">
        <f>SUMIF('FBA Customer Return Per Unit Fe'!B:B,E646,'FBA Customer Return Per Unit Fe'!C:C)</f>
        <v>-5.16</v>
      </c>
      <c r="AX646">
        <f>(SUMIF('仓储费 源文件后台下'!C:C,E646,'仓储费 源文件后台下'!V:V))*-1</f>
        <v>-3.5914999999999999</v>
      </c>
      <c r="AZ646">
        <f>SUMIF('Disposal Fee销毁费用-160.95'!B:B,E646,'Disposal Fee销毁费用-160.95'!D:D)*-1</f>
        <v>0</v>
      </c>
      <c r="BC646">
        <f>IFERROR(VLOOKUP(F646,'优惠券-86.4'!F:I,4,0),0)</f>
        <v>-0.39999999999999997</v>
      </c>
      <c r="BD646">
        <f>IFERROR(VLOOKUP(F646,'早评-120'!E:H,4,0),0)</f>
        <v>0</v>
      </c>
      <c r="BF646">
        <f t="shared" si="72"/>
        <v>46.878500000000017</v>
      </c>
      <c r="BG646">
        <f t="shared" si="73"/>
        <v>0.27108367547562606</v>
      </c>
      <c r="BH646">
        <f t="shared" si="74"/>
        <v>304.71025000000009</v>
      </c>
      <c r="BQ646" s="45">
        <f t="shared" si="75"/>
        <v>304.71025000000009</v>
      </c>
      <c r="BR646">
        <f>SUMIFS('9月销毁明细'!D:D,'9月销毁明细'!A:A,E646,'9月销毁明细'!H:H,"Sellable")</f>
        <v>0</v>
      </c>
      <c r="BS646">
        <f>SUMIFS('9月销毁明细'!G:G,'9月销毁明细'!A:A,E646,'9月销毁明细'!H:H,"Sellable")</f>
        <v>0</v>
      </c>
      <c r="BT646">
        <f>SUMIFS('9月销毁明细'!D:D,'9月销毁明细'!A:A,E646,'9月销毁明细'!H:H,"Unsellable")</f>
        <v>0</v>
      </c>
      <c r="BU646">
        <f>SUMIFS('9月销毁明细'!G:G,'9月销毁明细'!A:A,E646,'9月销毁明细'!H:H,"Unsellable")</f>
        <v>0</v>
      </c>
      <c r="BW646">
        <f>IFERROR(I646*VLOOKUP(F646,'9.3成本表'!C:L,10,0),0)</f>
        <v>160.29999999999998</v>
      </c>
      <c r="BX646">
        <f t="shared" si="76"/>
        <v>92.82</v>
      </c>
      <c r="CC646" s="45">
        <f t="shared" si="77"/>
        <v>51.590250000000111</v>
      </c>
      <c r="CD646" s="45">
        <f t="shared" si="78"/>
        <v>4.589696142058379E-2</v>
      </c>
      <c r="CE646" s="45">
        <f t="shared" si="79"/>
        <v>0.20381735935524697</v>
      </c>
    </row>
    <row r="647" spans="4:83" x14ac:dyDescent="0.25">
      <c r="D647" s="20" t="s">
        <v>1403</v>
      </c>
      <c r="E647" s="20" t="s">
        <v>1404</v>
      </c>
      <c r="F647" s="20">
        <v>4899</v>
      </c>
      <c r="G647">
        <v>641</v>
      </c>
      <c r="H647" s="20"/>
      <c r="I647">
        <f>SUMIFS('总明细 源文件后台下'!G:G,'总明细 源文件后台下'!E:E,E647,'总明细 源文件后台下'!C:C,"Order")</f>
        <v>3</v>
      </c>
      <c r="J647">
        <f>SUMIFS('总明细 源文件后台下'!M:M,'总明细 源文件后台下'!E:E,E647,'总明细 源文件后台下'!C:C,"Order")</f>
        <v>77.97</v>
      </c>
      <c r="K647">
        <f>SUMIFS('总明细 源文件后台下'!N:N,'总明细 源文件后台下'!E:E,E647,'总明细 源文件后台下'!C:C,"Order")</f>
        <v>0</v>
      </c>
      <c r="L647">
        <f>SUMIFS('总明细 源文件后台下'!O:O,'总明细 源文件后台下'!E:E,E647,'总明细 源文件后台下'!C:C,"Order")</f>
        <v>0</v>
      </c>
      <c r="M647">
        <f>SUMIFS('总明细 源文件后台下'!P:P,'总明细 源文件后台下'!E:E,E647,'总明细 源文件后台下'!C:C,"Order")</f>
        <v>0</v>
      </c>
      <c r="N647">
        <f>SUMIFS('总明细 源文件后台下'!Q:Q,'总明细 源文件后台下'!E:E,E647,'总明细 源文件后台下'!C:C,"Order")</f>
        <v>2.2599999999999998</v>
      </c>
      <c r="O647">
        <f>SUMIFS('总明细 源文件后台下'!R:R,'总明细 源文件后台下'!E:E,E647,'总明细 源文件后台下'!C:C,"Order")</f>
        <v>-2.2599999999999998</v>
      </c>
      <c r="P647">
        <f>SUMIFS('总明细 源文件后台下'!S:S,'总明细 源文件后台下'!E:E,E647,'总明细 源文件后台下'!C:C,"Order")</f>
        <v>-13.26</v>
      </c>
      <c r="Q647">
        <f>SUMIFS('总明细 源文件后台下'!T:T,'总明细 源文件后台下'!E:E,E647,'总明细 源文件后台下'!C:C,"Order")</f>
        <v>-15.48</v>
      </c>
      <c r="R647">
        <f>SUMIFS('总明细 源文件后台下'!U:U,'总明细 源文件后台下'!E:E,E647,'总明细 源文件后台下'!C:C,"Order")</f>
        <v>0</v>
      </c>
      <c r="S647">
        <f>SUMIFS('总明细 源文件后台下'!V:V,'总明细 源文件后台下'!E:E,E647,'总明细 源文件后台下'!C:C,"Order")</f>
        <v>0</v>
      </c>
      <c r="T647">
        <f>SUMIFS('总明细 源文件后台下'!W:W,'总明细 源文件后台下'!E:E,E647,'总明细 源文件后台下'!C:C,"Order")</f>
        <v>49.230000000000004</v>
      </c>
      <c r="U647">
        <f>SUMIFS('总明细 源文件后台下'!G:G,'总明细 源文件后台下'!E:E,E647,'总明细 源文件后台下'!C:C,"Refund")</f>
        <v>3</v>
      </c>
      <c r="V647">
        <f>SUMIFS('总明细 源文件后台下'!M:M,'总明细 源文件后台下'!E:E,E647,'总明细 源文件后台下'!C:C,"Refund")</f>
        <v>-77.97</v>
      </c>
      <c r="W647">
        <f>SUMIFS('总明细 源文件后台下'!N:N,'总明细 源文件后台下'!E:E,E647,'总明细 源文件后台下'!C:C,"Refund")</f>
        <v>0</v>
      </c>
      <c r="X647">
        <f>SUMIFS('总明细 源文件后台下'!O:O,'总明细 源文件后台下'!E:E,E647,'总明细 源文件后台下'!C:C,"Refund")</f>
        <v>0</v>
      </c>
      <c r="Y647">
        <f>SUMIFS('总明细 源文件后台下'!P:P,'总明细 源文件后台下'!E:E,E647,'总明细 源文件后台下'!C:C,"Refund")</f>
        <v>0</v>
      </c>
      <c r="Z647">
        <f>SUMIFS('总明细 源文件后台下'!Q:Q,'总明细 源文件后台下'!E:E,E647,'总明细 源文件后台下'!C:C,"Refund")</f>
        <v>0</v>
      </c>
      <c r="AA647">
        <f>SUMIFS('总明细 源文件后台下'!R:R,'总明细 源文件后台下'!E:E,E647,'总明细 源文件后台下'!C:C,"Refund")</f>
        <v>0</v>
      </c>
      <c r="AB647">
        <f>SUMIFS('总明细 源文件后台下'!S:S,'总明细 源文件后台下'!E:E,E647,'总明细 源文件后台下'!C:C,"Refund")</f>
        <v>10.620000000000001</v>
      </c>
      <c r="AC647">
        <f>SUMIFS('总明细 源文件后台下'!T:T,'总明细 源文件后台下'!E:E,E647,'总明细 源文件后台下'!C:C,"Refund")</f>
        <v>0</v>
      </c>
      <c r="AD647">
        <f>SUMIFS('总明细 源文件后台下'!U:U,'总明细 源文件后台下'!E:E,E647,'总明细 源文件后台下'!C:C,"Refund")</f>
        <v>0</v>
      </c>
      <c r="AE647">
        <f>SUMIFS('总明细 源文件后台下'!V:V,'总明细 源文件后台下'!E:E,E647,'总明细 源文件后台下'!C:C,"Refund")</f>
        <v>0</v>
      </c>
      <c r="AF647">
        <f>SUMIFS('总明细 源文件后台下'!W:W,'总明细 源文件后台下'!E:E,E647,'总明细 源文件后台下'!C:C,"Refund")</f>
        <v>-67.349999999999994</v>
      </c>
      <c r="AK647">
        <f>(SUMIF('广告费 源文件后台下'!G:G,E647,'广告费 源文件后台下'!M:M))*-1</f>
        <v>-19.8</v>
      </c>
      <c r="AL647">
        <f>SUMIFS('总明细 源文件后台下'!W:W,'总明细 源文件后台下'!E:E,E647,'总明细 源文件后台下'!C:C,"Adjustment",'总明细 源文件后台下'!F:F,"FBA Inventory Reimbursement - Customer Return")</f>
        <v>0</v>
      </c>
      <c r="AM647">
        <f>SUMIFS('总明细 源文件后台下'!W:W,'总明细 源文件后台下'!E:E,E647,'总明细 源文件后台下'!C:C,"Adjustment",'总明细 源文件后台下'!F:F,"FBA Inventory Reimbursement - Damaged:Warehouse")</f>
        <v>0</v>
      </c>
      <c r="AN647">
        <f>SUMIFS('总明细 源文件后台下'!W:W,'总明细 源文件后台下'!E:E,E647,'总明细 源文件后台下'!C:C,"Adjustment",'总明细 源文件后台下'!F:F,"FBA Inventory Reimbursement - Customer Service Issue")</f>
        <v>0</v>
      </c>
      <c r="AO647">
        <f>SUMIFS('总明细 源文件后台下'!W:W,'总明细 源文件后台下'!E:E,E647,'总明细 源文件后台下'!C:C,"Adjustment",'总明细 源文件后台下'!F:F,"FBA Inventory Reimbursement - Fee Correction")</f>
        <v>0</v>
      </c>
      <c r="AP647">
        <f>SUMIFS('总明细 源文件后台下'!W:W,'总明细 源文件后台下'!E:E,E647,'总明细 源文件后台下'!C:C,"Adjustment",'总明细 源文件后台下'!F:F,"FBA Inventory Reimbursement - General Adjustment")</f>
        <v>0</v>
      </c>
      <c r="AQ647">
        <f>SUMIFS('总明细 源文件后台下'!W:W,'总明细 源文件后台下'!E:E,E647,'总明细 源文件后台下'!C:C,"Adjustment",'总明细 源文件后台下'!F:F,"FBA Inventory Reimbursement - Lost:Inbound")</f>
        <v>0</v>
      </c>
      <c r="AR647">
        <f>SUMIFS('总明细 源文件后台下'!W:W,'总明细 源文件后台下'!E:E,E647,'总明细 源文件后台下'!C:C,"Adjustment",'总明细 源文件后台下'!F:F,"FBA Inventory Reimbursement - Lost:Warehouse")</f>
        <v>0</v>
      </c>
      <c r="AS647">
        <f>SUMIFS('总明细 源文件后台下'!W:W,'总明细 源文件后台下'!E:E,E647,'总明细 源文件后台下'!C:C,"Adjustment",'总明细 源文件后台下'!F:F,"Non-subscription Fee Adjustment")</f>
        <v>0</v>
      </c>
      <c r="AT647">
        <f>SUMIFS('总明细 源文件后台下'!W:W,'总明细 源文件后台下'!E:E,E647,'总明细 源文件后台下'!C:C,"Adjustment",'总明细 源文件后台下'!F:F,"FBA Inventory Placement Service Fee")</f>
        <v>0</v>
      </c>
      <c r="AV647">
        <f>SUMIF('FBA Customer Return Per Unit Fe'!B:B,E647,'FBA Customer Return Per Unit Fe'!C:C)</f>
        <v>-20.64</v>
      </c>
      <c r="AX647">
        <f>(SUMIF('仓储费 源文件后台下'!C:C,E647,'仓储费 源文件后台下'!V:V))*-1</f>
        <v>-3.1318999999999999</v>
      </c>
      <c r="AZ647">
        <f>SUMIF('Disposal Fee销毁费用-160.95'!B:B,E647,'Disposal Fee销毁费用-160.95'!D:D)*-1</f>
        <v>0</v>
      </c>
      <c r="BC647">
        <f>IFERROR(VLOOKUP(F647,'优惠券-86.4'!F:I,4,0),0)</f>
        <v>-0.39999999999999997</v>
      </c>
      <c r="BD647">
        <f>IFERROR(VLOOKUP(F647,'早评-120'!E:H,4,0),0)</f>
        <v>0</v>
      </c>
      <c r="BF647">
        <f t="shared" si="72"/>
        <v>-62.091899999999988</v>
      </c>
      <c r="BG647">
        <f t="shared" si="73"/>
        <v>-0.79635629088110793</v>
      </c>
      <c r="BH647">
        <f t="shared" si="74"/>
        <v>-403.59734999999995</v>
      </c>
      <c r="BQ647" s="45">
        <f t="shared" si="75"/>
        <v>-403.59734999999995</v>
      </c>
      <c r="BR647">
        <f>SUMIFS('9月销毁明细'!D:D,'9月销毁明细'!A:A,E647,'9月销毁明细'!H:H,"Sellable")</f>
        <v>0</v>
      </c>
      <c r="BS647">
        <f>SUMIFS('9月销毁明细'!G:G,'9月销毁明细'!A:A,E647,'9月销毁明细'!H:H,"Sellable")</f>
        <v>0</v>
      </c>
      <c r="BT647">
        <f>SUMIFS('9月销毁明细'!D:D,'9月销毁明细'!A:A,E647,'9月销毁明细'!H:H,"Unsellable")</f>
        <v>0</v>
      </c>
      <c r="BU647">
        <f>SUMIFS('9月销毁明细'!G:G,'9月销毁明细'!A:A,E647,'9月销毁明细'!H:H,"Unsellable")</f>
        <v>0</v>
      </c>
      <c r="BW647">
        <f>IFERROR(I647*VLOOKUP(F647,'9.3成本表'!C:L,10,0),0)</f>
        <v>68.699999999999989</v>
      </c>
      <c r="BX647">
        <f t="shared" si="76"/>
        <v>39.78</v>
      </c>
      <c r="CC647" s="45">
        <f t="shared" si="77"/>
        <v>-512.07734999999991</v>
      </c>
      <c r="CD647" s="45">
        <f t="shared" si="78"/>
        <v>-1.0104031136235829</v>
      </c>
      <c r="CE647" s="45">
        <f t="shared" si="79"/>
        <v>-4.7204770464601769</v>
      </c>
    </row>
    <row r="648" spans="4:83" x14ac:dyDescent="0.25">
      <c r="D648" s="20" t="s">
        <v>1405</v>
      </c>
      <c r="E648" s="20" t="s">
        <v>1406</v>
      </c>
      <c r="F648" s="20">
        <v>4899</v>
      </c>
      <c r="G648">
        <v>642</v>
      </c>
      <c r="H648" s="20"/>
      <c r="I648">
        <f>SUMIFS('总明细 源文件后台下'!G:G,'总明细 源文件后台下'!E:E,E648,'总明细 源文件后台下'!C:C,"Order")</f>
        <v>10</v>
      </c>
      <c r="J648">
        <f>SUMIFS('总明细 源文件后台下'!M:M,'总明细 源文件后台下'!E:E,E648,'总明细 源文件后台下'!C:C,"Order")</f>
        <v>253.90000000000003</v>
      </c>
      <c r="K648">
        <f>SUMIFS('总明细 源文件后台下'!N:N,'总明细 源文件后台下'!E:E,E648,'总明细 源文件后台下'!C:C,"Order")</f>
        <v>10.36</v>
      </c>
      <c r="L648">
        <f>SUMIFS('总明细 源文件后台下'!O:O,'总明细 源文件后台下'!E:E,E648,'总明细 源文件后台下'!C:C,"Order")</f>
        <v>0</v>
      </c>
      <c r="M648">
        <f>SUMIFS('总明细 源文件后台下'!P:P,'总明细 源文件后台下'!E:E,E648,'总明细 源文件后台下'!C:C,"Order")</f>
        <v>-14.61</v>
      </c>
      <c r="N648">
        <f>SUMIFS('总明细 源文件后台下'!Q:Q,'总明细 源文件后台下'!E:E,E648,'总明细 源文件后台下'!C:C,"Order")</f>
        <v>5.36</v>
      </c>
      <c r="O648">
        <f>SUMIFS('总明细 源文件后台下'!R:R,'总明细 源文件后台下'!E:E,E648,'总明细 源文件后台下'!C:C,"Order")</f>
        <v>-5.36</v>
      </c>
      <c r="P648">
        <f>SUMIFS('总明细 源文件后台下'!S:S,'总明细 源文件后台下'!E:E,E648,'总明细 源文件后台下'!C:C,"Order")</f>
        <v>-42.460000000000008</v>
      </c>
      <c r="Q648">
        <f>SUMIFS('总明细 源文件后台下'!T:T,'总明细 源文件后台下'!E:E,E648,'总明细 源文件后台下'!C:C,"Order")</f>
        <v>-51.599999999999994</v>
      </c>
      <c r="R648">
        <f>SUMIFS('总明细 源文件后台下'!U:U,'总明细 源文件后台下'!E:E,E648,'总明细 源文件后台下'!C:C,"Order")</f>
        <v>0</v>
      </c>
      <c r="S648">
        <f>SUMIFS('总明细 源文件后台下'!V:V,'总明细 源文件后台下'!E:E,E648,'总明细 源文件后台下'!C:C,"Order")</f>
        <v>0</v>
      </c>
      <c r="T648">
        <f>SUMIFS('总明细 源文件后台下'!W:W,'总明细 源文件后台下'!E:E,E648,'总明细 源文件后台下'!C:C,"Order")</f>
        <v>155.58999999999997</v>
      </c>
      <c r="U648">
        <f>SUMIFS('总明细 源文件后台下'!G:G,'总明细 源文件后台下'!E:E,E648,'总明细 源文件后台下'!C:C,"Refund")</f>
        <v>2</v>
      </c>
      <c r="V648">
        <f>SUMIFS('总明细 源文件后台下'!M:M,'总明细 源文件后台下'!E:E,E648,'总明细 源文件后台下'!C:C,"Refund")</f>
        <v>-51.98</v>
      </c>
      <c r="W648">
        <f>SUMIFS('总明细 源文件后台下'!N:N,'总明细 源文件后台下'!E:E,E648,'总明细 源文件后台下'!C:C,"Refund")</f>
        <v>0</v>
      </c>
      <c r="X648">
        <f>SUMIFS('总明细 源文件后台下'!O:O,'总明细 源文件后台下'!E:E,E648,'总明细 源文件后台下'!C:C,"Refund")</f>
        <v>0</v>
      </c>
      <c r="Y648">
        <f>SUMIFS('总明细 源文件后台下'!P:P,'总明细 源文件后台下'!E:E,E648,'总明细 源文件后台下'!C:C,"Refund")</f>
        <v>2.6</v>
      </c>
      <c r="Z648">
        <f>SUMIFS('总明细 源文件后台下'!Q:Q,'总明细 源文件后台下'!E:E,E648,'总明细 源文件后台下'!C:C,"Refund")</f>
        <v>0</v>
      </c>
      <c r="AA648">
        <f>SUMIFS('总明细 源文件后台下'!R:R,'总明细 源文件后台下'!E:E,E648,'总明细 源文件后台下'!C:C,"Refund")</f>
        <v>0</v>
      </c>
      <c r="AB648">
        <f>SUMIFS('总明细 源文件后台下'!S:S,'总明细 源文件后台下'!E:E,E648,'总明细 源文件后台下'!C:C,"Refund")</f>
        <v>6.72</v>
      </c>
      <c r="AC648">
        <f>SUMIFS('总明细 源文件后台下'!T:T,'总明细 源文件后台下'!E:E,E648,'总明细 源文件后台下'!C:C,"Refund")</f>
        <v>0</v>
      </c>
      <c r="AD648">
        <f>SUMIFS('总明细 源文件后台下'!U:U,'总明细 源文件后台下'!E:E,E648,'总明细 源文件后台下'!C:C,"Refund")</f>
        <v>0</v>
      </c>
      <c r="AE648">
        <f>SUMIFS('总明细 源文件后台下'!V:V,'总明细 源文件后台下'!E:E,E648,'总明细 源文件后台下'!C:C,"Refund")</f>
        <v>0</v>
      </c>
      <c r="AF648">
        <f>SUMIFS('总明细 源文件后台下'!W:W,'总明细 源文件后台下'!E:E,E648,'总明细 源文件后台下'!C:C,"Refund")</f>
        <v>-42.66</v>
      </c>
      <c r="AK648">
        <f>(SUMIF('广告费 源文件后台下'!G:G,E648,'广告费 源文件后台下'!M:M))*-1</f>
        <v>-2.5</v>
      </c>
      <c r="AL648">
        <f>SUMIFS('总明细 源文件后台下'!W:W,'总明细 源文件后台下'!E:E,E648,'总明细 源文件后台下'!C:C,"Adjustment",'总明细 源文件后台下'!F:F,"FBA Inventory Reimbursement - Customer Return")</f>
        <v>0</v>
      </c>
      <c r="AM648">
        <f>SUMIFS('总明细 源文件后台下'!W:W,'总明细 源文件后台下'!E:E,E648,'总明细 源文件后台下'!C:C,"Adjustment",'总明细 源文件后台下'!F:F,"FBA Inventory Reimbursement - Damaged:Warehouse")</f>
        <v>0</v>
      </c>
      <c r="AN648">
        <f>SUMIFS('总明细 源文件后台下'!W:W,'总明细 源文件后台下'!E:E,E648,'总明细 源文件后台下'!C:C,"Adjustment",'总明细 源文件后台下'!F:F,"FBA Inventory Reimbursement - Customer Service Issue")</f>
        <v>0</v>
      </c>
      <c r="AO648">
        <f>SUMIFS('总明细 源文件后台下'!W:W,'总明细 源文件后台下'!E:E,E648,'总明细 源文件后台下'!C:C,"Adjustment",'总明细 源文件后台下'!F:F,"FBA Inventory Reimbursement - Fee Correction")</f>
        <v>0</v>
      </c>
      <c r="AP648">
        <f>SUMIFS('总明细 源文件后台下'!W:W,'总明细 源文件后台下'!E:E,E648,'总明细 源文件后台下'!C:C,"Adjustment",'总明细 源文件后台下'!F:F,"FBA Inventory Reimbursement - General Adjustment")</f>
        <v>0</v>
      </c>
      <c r="AQ648">
        <f>SUMIFS('总明细 源文件后台下'!W:W,'总明细 源文件后台下'!E:E,E648,'总明细 源文件后台下'!C:C,"Adjustment",'总明细 源文件后台下'!F:F,"FBA Inventory Reimbursement - Lost:Inbound")</f>
        <v>0</v>
      </c>
      <c r="AR648">
        <f>SUMIFS('总明细 源文件后台下'!W:W,'总明细 源文件后台下'!E:E,E648,'总明细 源文件后台下'!C:C,"Adjustment",'总明细 源文件后台下'!F:F,"FBA Inventory Reimbursement - Lost:Warehouse")</f>
        <v>0</v>
      </c>
      <c r="AS648">
        <f>SUMIFS('总明细 源文件后台下'!W:W,'总明细 源文件后台下'!E:E,E648,'总明细 源文件后台下'!C:C,"Adjustment",'总明细 源文件后台下'!F:F,"Non-subscription Fee Adjustment")</f>
        <v>0</v>
      </c>
      <c r="AT648">
        <f>SUMIFS('总明细 源文件后台下'!W:W,'总明细 源文件后台下'!E:E,E648,'总明细 源文件后台下'!C:C,"Adjustment",'总明细 源文件后台下'!F:F,"FBA Inventory Placement Service Fee")</f>
        <v>0</v>
      </c>
      <c r="AV648">
        <f>SUMIF('FBA Customer Return Per Unit Fe'!B:B,E648,'FBA Customer Return Per Unit Fe'!C:C)</f>
        <v>-10.32</v>
      </c>
      <c r="AX648">
        <f>(SUMIF('仓储费 源文件后台下'!C:C,E648,'仓储费 源文件后台下'!V:V))*-1</f>
        <v>-3.2304000000000004</v>
      </c>
      <c r="AZ648">
        <f>SUMIF('Disposal Fee销毁费用-160.95'!B:B,E648,'Disposal Fee销毁费用-160.95'!D:D)*-1</f>
        <v>0</v>
      </c>
      <c r="BC648">
        <f>IFERROR(VLOOKUP(F648,'优惠券-86.4'!F:I,4,0),0)</f>
        <v>-0.39999999999999997</v>
      </c>
      <c r="BD648">
        <f>IFERROR(VLOOKUP(F648,'早评-120'!E:H,4,0),0)</f>
        <v>0</v>
      </c>
      <c r="BF648">
        <f t="shared" ref="BF648:BF711" si="80">T648+AF648+SUM(AG648:BD648)</f>
        <v>96.479599999999976</v>
      </c>
      <c r="BG648">
        <f t="shared" ref="BG648:BG711" si="81">IFERROR(BF648/J648,0)</f>
        <v>0.37999054745962962</v>
      </c>
      <c r="BH648">
        <f t="shared" ref="BH648:BH711" si="82">IFERROR((BF648*6.5),0)</f>
        <v>627.11739999999986</v>
      </c>
      <c r="BQ648" s="45">
        <f t="shared" ref="BQ648:BQ711" si="83">BH648+BI648-BJ648-BK648-BL648-BM648-BN648-BO648-BP648</f>
        <v>627.11739999999986</v>
      </c>
      <c r="BR648">
        <f>SUMIFS('9月销毁明细'!D:D,'9月销毁明细'!A:A,E648,'9月销毁明细'!H:H,"Sellable")</f>
        <v>0</v>
      </c>
      <c r="BS648">
        <f>SUMIFS('9月销毁明细'!G:G,'9月销毁明细'!A:A,E648,'9月销毁明细'!H:H,"Sellable")</f>
        <v>0</v>
      </c>
      <c r="BT648">
        <f>SUMIFS('9月销毁明细'!D:D,'9月销毁明细'!A:A,E648,'9月销毁明细'!H:H,"Unsellable")</f>
        <v>0</v>
      </c>
      <c r="BU648">
        <f>SUMIFS('9月销毁明细'!G:G,'9月销毁明细'!A:A,E648,'9月销毁明细'!H:H,"Unsellable")</f>
        <v>0</v>
      </c>
      <c r="BW648">
        <f>IFERROR(I648*VLOOKUP(F648,'9.3成本表'!C:L,10,0),0)</f>
        <v>229</v>
      </c>
      <c r="BX648">
        <f t="shared" ref="BX648:BX711" si="84">13.26*I648</f>
        <v>132.6</v>
      </c>
      <c r="CC648" s="45">
        <f t="shared" ref="CC648:CC711" si="85">BQ648-BS648-BU648-BW648-BX648</f>
        <v>265.51739999999984</v>
      </c>
      <c r="CD648" s="45">
        <f t="shared" ref="CD648:CD711" si="86">IFERROR(CC648/(J648*6.5),0)</f>
        <v>0.16088550913442592</v>
      </c>
      <c r="CE648" s="45">
        <f t="shared" ref="CE648:CE711" si="87">IFERROR(CC648/(BW648+BX648),0)</f>
        <v>0.73428484513274284</v>
      </c>
    </row>
    <row r="649" spans="4:83" x14ac:dyDescent="0.25">
      <c r="D649" s="20" t="s">
        <v>1407</v>
      </c>
      <c r="E649" s="20" t="s">
        <v>1408</v>
      </c>
      <c r="F649" s="20">
        <v>4899</v>
      </c>
      <c r="G649">
        <v>643</v>
      </c>
      <c r="H649" s="20"/>
      <c r="I649">
        <f>SUMIFS('总明细 源文件后台下'!G:G,'总明细 源文件后台下'!E:E,E649,'总明细 源文件后台下'!C:C,"Order")</f>
        <v>3</v>
      </c>
      <c r="J649">
        <f>SUMIFS('总明细 源文件后台下'!M:M,'总明细 源文件后台下'!E:E,E649,'总明细 源文件后台下'!C:C,"Order")</f>
        <v>71.97</v>
      </c>
      <c r="K649">
        <f>SUMIFS('总明细 源文件后台下'!N:N,'总明细 源文件后台下'!E:E,E649,'总明细 源文件后台下'!C:C,"Order")</f>
        <v>0</v>
      </c>
      <c r="L649">
        <f>SUMIFS('总明细 源文件后台下'!O:O,'总明细 源文件后台下'!E:E,E649,'总明细 源文件后台下'!C:C,"Order")</f>
        <v>0</v>
      </c>
      <c r="M649">
        <f>SUMIFS('总明细 源文件后台下'!P:P,'总明细 源文件后台下'!E:E,E649,'总明细 源文件后台下'!C:C,"Order")</f>
        <v>-0.46</v>
      </c>
      <c r="N649">
        <f>SUMIFS('总明细 源文件后台下'!Q:Q,'总明细 源文件后台下'!E:E,E649,'总明细 源文件后台下'!C:C,"Order")</f>
        <v>0</v>
      </c>
      <c r="O649">
        <f>SUMIFS('总明细 源文件后台下'!R:R,'总明细 源文件后台下'!E:E,E649,'总明细 源文件后台下'!C:C,"Order")</f>
        <v>0</v>
      </c>
      <c r="P649">
        <f>SUMIFS('总明细 源文件后台下'!S:S,'总明细 源文件后台下'!E:E,E649,'总明细 源文件后台下'!C:C,"Order")</f>
        <v>-12.16</v>
      </c>
      <c r="Q649">
        <f>SUMIFS('总明细 源文件后台下'!T:T,'总明细 源文件后台下'!E:E,E649,'总明细 源文件后台下'!C:C,"Order")</f>
        <v>-15.48</v>
      </c>
      <c r="R649">
        <f>SUMIFS('总明细 源文件后台下'!U:U,'总明细 源文件后台下'!E:E,E649,'总明细 源文件后台下'!C:C,"Order")</f>
        <v>0</v>
      </c>
      <c r="S649">
        <f>SUMIFS('总明细 源文件后台下'!V:V,'总明细 源文件后台下'!E:E,E649,'总明细 源文件后台下'!C:C,"Order")</f>
        <v>0</v>
      </c>
      <c r="T649">
        <f>SUMIFS('总明细 源文件后台下'!W:W,'总明细 源文件后台下'!E:E,E649,'总明细 源文件后台下'!C:C,"Order")</f>
        <v>43.87</v>
      </c>
      <c r="U649">
        <f>SUMIFS('总明细 源文件后台下'!G:G,'总明细 源文件后台下'!E:E,E649,'总明细 源文件后台下'!C:C,"Refund")</f>
        <v>0</v>
      </c>
      <c r="V649">
        <f>SUMIFS('总明细 源文件后台下'!M:M,'总明细 源文件后台下'!E:E,E649,'总明细 源文件后台下'!C:C,"Refund")</f>
        <v>0</v>
      </c>
      <c r="W649">
        <f>SUMIFS('总明细 源文件后台下'!N:N,'总明细 源文件后台下'!E:E,E649,'总明细 源文件后台下'!C:C,"Refund")</f>
        <v>0</v>
      </c>
      <c r="X649">
        <f>SUMIFS('总明细 源文件后台下'!O:O,'总明细 源文件后台下'!E:E,E649,'总明细 源文件后台下'!C:C,"Refund")</f>
        <v>0</v>
      </c>
      <c r="Y649">
        <f>SUMIFS('总明细 源文件后台下'!P:P,'总明细 源文件后台下'!E:E,E649,'总明细 源文件后台下'!C:C,"Refund")</f>
        <v>0</v>
      </c>
      <c r="Z649">
        <f>SUMIFS('总明细 源文件后台下'!Q:Q,'总明细 源文件后台下'!E:E,E649,'总明细 源文件后台下'!C:C,"Refund")</f>
        <v>0</v>
      </c>
      <c r="AA649">
        <f>SUMIFS('总明细 源文件后台下'!R:R,'总明细 源文件后台下'!E:E,E649,'总明细 源文件后台下'!C:C,"Refund")</f>
        <v>0</v>
      </c>
      <c r="AB649">
        <f>SUMIFS('总明细 源文件后台下'!S:S,'总明细 源文件后台下'!E:E,E649,'总明细 源文件后台下'!C:C,"Refund")</f>
        <v>0</v>
      </c>
      <c r="AC649">
        <f>SUMIFS('总明细 源文件后台下'!T:T,'总明细 源文件后台下'!E:E,E649,'总明细 源文件后台下'!C:C,"Refund")</f>
        <v>0</v>
      </c>
      <c r="AD649">
        <f>SUMIFS('总明细 源文件后台下'!U:U,'总明细 源文件后台下'!E:E,E649,'总明细 源文件后台下'!C:C,"Refund")</f>
        <v>0</v>
      </c>
      <c r="AE649">
        <f>SUMIFS('总明细 源文件后台下'!V:V,'总明细 源文件后台下'!E:E,E649,'总明细 源文件后台下'!C:C,"Refund")</f>
        <v>0</v>
      </c>
      <c r="AF649">
        <f>SUMIFS('总明细 源文件后台下'!W:W,'总明细 源文件后台下'!E:E,E649,'总明细 源文件后台下'!C:C,"Refund")</f>
        <v>0</v>
      </c>
      <c r="AK649">
        <f>(SUMIF('广告费 源文件后台下'!G:G,E649,'广告费 源文件后台下'!M:M))*-1</f>
        <v>-0.8</v>
      </c>
      <c r="AL649">
        <f>SUMIFS('总明细 源文件后台下'!W:W,'总明细 源文件后台下'!E:E,E649,'总明细 源文件后台下'!C:C,"Adjustment",'总明细 源文件后台下'!F:F,"FBA Inventory Reimbursement - Customer Return")</f>
        <v>0</v>
      </c>
      <c r="AM649">
        <f>SUMIFS('总明细 源文件后台下'!W:W,'总明细 源文件后台下'!E:E,E649,'总明细 源文件后台下'!C:C,"Adjustment",'总明细 源文件后台下'!F:F,"FBA Inventory Reimbursement - Damaged:Warehouse")</f>
        <v>0</v>
      </c>
      <c r="AN649">
        <f>SUMIFS('总明细 源文件后台下'!W:W,'总明细 源文件后台下'!E:E,E649,'总明细 源文件后台下'!C:C,"Adjustment",'总明细 源文件后台下'!F:F,"FBA Inventory Reimbursement - Customer Service Issue")</f>
        <v>0</v>
      </c>
      <c r="AO649">
        <f>SUMIFS('总明细 源文件后台下'!W:W,'总明细 源文件后台下'!E:E,E649,'总明细 源文件后台下'!C:C,"Adjustment",'总明细 源文件后台下'!F:F,"FBA Inventory Reimbursement - Fee Correction")</f>
        <v>0</v>
      </c>
      <c r="AP649">
        <f>SUMIFS('总明细 源文件后台下'!W:W,'总明细 源文件后台下'!E:E,E649,'总明细 源文件后台下'!C:C,"Adjustment",'总明细 源文件后台下'!F:F,"FBA Inventory Reimbursement - General Adjustment")</f>
        <v>0</v>
      </c>
      <c r="AQ649">
        <f>SUMIFS('总明细 源文件后台下'!W:W,'总明细 源文件后台下'!E:E,E649,'总明细 源文件后台下'!C:C,"Adjustment",'总明细 源文件后台下'!F:F,"FBA Inventory Reimbursement - Lost:Inbound")</f>
        <v>0</v>
      </c>
      <c r="AR649">
        <f>SUMIFS('总明细 源文件后台下'!W:W,'总明细 源文件后台下'!E:E,E649,'总明细 源文件后台下'!C:C,"Adjustment",'总明细 源文件后台下'!F:F,"FBA Inventory Reimbursement - Lost:Warehouse")</f>
        <v>0</v>
      </c>
      <c r="AS649">
        <f>SUMIFS('总明细 源文件后台下'!W:W,'总明细 源文件后台下'!E:E,E649,'总明细 源文件后台下'!C:C,"Adjustment",'总明细 源文件后台下'!F:F,"Non-subscription Fee Adjustment")</f>
        <v>0</v>
      </c>
      <c r="AT649">
        <f>SUMIFS('总明细 源文件后台下'!W:W,'总明细 源文件后台下'!E:E,E649,'总明细 源文件后台下'!C:C,"Adjustment",'总明细 源文件后台下'!F:F,"FBA Inventory Placement Service Fee")</f>
        <v>0</v>
      </c>
      <c r="AV649">
        <f>SUMIF('FBA Customer Return Per Unit Fe'!B:B,E649,'FBA Customer Return Per Unit Fe'!C:C)</f>
        <v>0</v>
      </c>
      <c r="AX649">
        <f>(SUMIF('仓储费 源文件后台下'!C:C,E649,'仓储费 源文件后台下'!V:V))*-1</f>
        <v>-3.2630000000000003</v>
      </c>
      <c r="AZ649">
        <f>SUMIF('Disposal Fee销毁费用-160.95'!B:B,E649,'Disposal Fee销毁费用-160.95'!D:D)*-1</f>
        <v>0</v>
      </c>
      <c r="BC649">
        <f>IFERROR(VLOOKUP(F649,'优惠券-86.4'!F:I,4,0),0)</f>
        <v>-0.39999999999999997</v>
      </c>
      <c r="BD649">
        <f>IFERROR(VLOOKUP(F649,'早评-120'!E:H,4,0),0)</f>
        <v>0</v>
      </c>
      <c r="BF649">
        <f t="shared" si="80"/>
        <v>39.406999999999996</v>
      </c>
      <c r="BG649">
        <f t="shared" si="81"/>
        <v>0.54754758927330827</v>
      </c>
      <c r="BH649">
        <f t="shared" si="82"/>
        <v>256.14549999999997</v>
      </c>
      <c r="BQ649" s="45">
        <f t="shared" si="83"/>
        <v>256.14549999999997</v>
      </c>
      <c r="BR649">
        <f>SUMIFS('9月销毁明细'!D:D,'9月销毁明细'!A:A,E649,'9月销毁明细'!H:H,"Sellable")</f>
        <v>0</v>
      </c>
      <c r="BS649">
        <f>SUMIFS('9月销毁明细'!G:G,'9月销毁明细'!A:A,E649,'9月销毁明细'!H:H,"Sellable")</f>
        <v>0</v>
      </c>
      <c r="BT649">
        <f>SUMIFS('9月销毁明细'!D:D,'9月销毁明细'!A:A,E649,'9月销毁明细'!H:H,"Unsellable")</f>
        <v>0</v>
      </c>
      <c r="BU649">
        <f>SUMIFS('9月销毁明细'!G:G,'9月销毁明细'!A:A,E649,'9月销毁明细'!H:H,"Unsellable")</f>
        <v>0</v>
      </c>
      <c r="BW649">
        <f>IFERROR(I649*VLOOKUP(F649,'9.3成本表'!C:L,10,0),0)</f>
        <v>68.699999999999989</v>
      </c>
      <c r="BX649">
        <f t="shared" si="84"/>
        <v>39.78</v>
      </c>
      <c r="CC649" s="45">
        <f t="shared" si="85"/>
        <v>147.66549999999998</v>
      </c>
      <c r="CD649" s="45">
        <f t="shared" si="86"/>
        <v>0.3156560960229155</v>
      </c>
      <c r="CE649" s="45">
        <f t="shared" si="87"/>
        <v>1.361223266961652</v>
      </c>
    </row>
    <row r="650" spans="4:83" x14ac:dyDescent="0.25">
      <c r="D650" s="20" t="s">
        <v>1409</v>
      </c>
      <c r="E650" s="20" t="s">
        <v>1410</v>
      </c>
      <c r="F650" s="20">
        <v>4899</v>
      </c>
      <c r="G650">
        <v>644</v>
      </c>
      <c r="H650" s="20"/>
      <c r="I650">
        <f>SUMIFS('总明细 源文件后台下'!G:G,'总明细 源文件后台下'!E:E,E650,'总明细 源文件后台下'!C:C,"Order")</f>
        <v>4</v>
      </c>
      <c r="J650">
        <f>SUMIFS('总明细 源文件后台下'!M:M,'总明细 源文件后台下'!E:E,E650,'总明细 源文件后台下'!C:C,"Order")</f>
        <v>100.96</v>
      </c>
      <c r="K650">
        <f>SUMIFS('总明细 源文件后台下'!N:N,'总明细 源文件后台下'!E:E,E650,'总明细 源文件后台下'!C:C,"Order")</f>
        <v>1.55</v>
      </c>
      <c r="L650">
        <f>SUMIFS('总明细 源文件后台下'!O:O,'总明细 源文件后台下'!E:E,E650,'总明细 源文件后台下'!C:C,"Order")</f>
        <v>0</v>
      </c>
      <c r="M650">
        <f>SUMIFS('总明细 源文件后台下'!P:P,'总明细 源文件后台下'!E:E,E650,'总明细 源文件后台下'!C:C,"Order")</f>
        <v>-1.3</v>
      </c>
      <c r="N650">
        <f>SUMIFS('总明细 源文件后台下'!Q:Q,'总明细 源文件后台下'!E:E,E650,'总明细 源文件后台下'!C:C,"Order")</f>
        <v>0</v>
      </c>
      <c r="O650">
        <f>SUMIFS('总明细 源文件后台下'!R:R,'总明细 源文件后台下'!E:E,E650,'总明细 源文件后台下'!C:C,"Order")</f>
        <v>0</v>
      </c>
      <c r="P650">
        <f>SUMIFS('总明细 源文件后台下'!S:S,'总明细 源文件后台下'!E:E,E650,'总明细 源文件后台下'!C:C,"Order")</f>
        <v>-16.950000000000003</v>
      </c>
      <c r="Q650">
        <f>SUMIFS('总明细 源文件后台下'!T:T,'总明细 源文件后台下'!E:E,E650,'总明细 源文件后台下'!C:C,"Order")</f>
        <v>-22.19</v>
      </c>
      <c r="R650">
        <f>SUMIFS('总明细 源文件后台下'!U:U,'总明细 源文件后台下'!E:E,E650,'总明细 源文件后台下'!C:C,"Order")</f>
        <v>0</v>
      </c>
      <c r="S650">
        <f>SUMIFS('总明细 源文件后台下'!V:V,'总明细 源文件后台下'!E:E,E650,'总明细 源文件后台下'!C:C,"Order")</f>
        <v>0</v>
      </c>
      <c r="T650">
        <f>SUMIFS('总明细 源文件后台下'!W:W,'总明细 源文件后台下'!E:E,E650,'总明细 源文件后台下'!C:C,"Order")</f>
        <v>62.070000000000007</v>
      </c>
      <c r="U650">
        <f>SUMIFS('总明细 源文件后台下'!G:G,'总明细 源文件后台下'!E:E,E650,'总明细 源文件后台下'!C:C,"Refund")</f>
        <v>1</v>
      </c>
      <c r="V650">
        <f>SUMIFS('总明细 源文件后台下'!M:M,'总明细 源文件后台下'!E:E,E650,'总明细 源文件后台下'!C:C,"Refund")</f>
        <v>-25.99</v>
      </c>
      <c r="W650">
        <f>SUMIFS('总明细 源文件后台下'!N:N,'总明细 源文件后台下'!E:E,E650,'总明细 源文件后台下'!C:C,"Refund")</f>
        <v>0</v>
      </c>
      <c r="X650">
        <f>SUMIFS('总明细 源文件后台下'!O:O,'总明细 源文件后台下'!E:E,E650,'总明细 源文件后台下'!C:C,"Refund")</f>
        <v>0</v>
      </c>
      <c r="Y650">
        <f>SUMIFS('总明细 源文件后台下'!P:P,'总明细 源文件后台下'!E:E,E650,'总明细 源文件后台下'!C:C,"Refund")</f>
        <v>0</v>
      </c>
      <c r="Z650">
        <f>SUMIFS('总明细 源文件后台下'!Q:Q,'总明细 源文件后台下'!E:E,E650,'总明细 源文件后台下'!C:C,"Refund")</f>
        <v>0</v>
      </c>
      <c r="AA650">
        <f>SUMIFS('总明细 源文件后台下'!R:R,'总明细 源文件后台下'!E:E,E650,'总明细 源文件后台下'!C:C,"Refund")</f>
        <v>0</v>
      </c>
      <c r="AB650">
        <f>SUMIFS('总明细 源文件后台下'!S:S,'总明细 源文件后台下'!E:E,E650,'总明细 源文件后台下'!C:C,"Refund")</f>
        <v>3.54</v>
      </c>
      <c r="AC650">
        <f>SUMIFS('总明细 源文件后台下'!T:T,'总明细 源文件后台下'!E:E,E650,'总明细 源文件后台下'!C:C,"Refund")</f>
        <v>0</v>
      </c>
      <c r="AD650">
        <f>SUMIFS('总明细 源文件后台下'!U:U,'总明细 源文件后台下'!E:E,E650,'总明细 源文件后台下'!C:C,"Refund")</f>
        <v>0</v>
      </c>
      <c r="AE650">
        <f>SUMIFS('总明细 源文件后台下'!V:V,'总明细 源文件后台下'!E:E,E650,'总明细 源文件后台下'!C:C,"Refund")</f>
        <v>0</v>
      </c>
      <c r="AF650">
        <f>SUMIFS('总明细 源文件后台下'!W:W,'总明细 源文件后台下'!E:E,E650,'总明细 源文件后台下'!C:C,"Refund")</f>
        <v>-22.45</v>
      </c>
      <c r="AK650">
        <f>(SUMIF('广告费 源文件后台下'!G:G,E650,'广告费 源文件后台下'!M:M))*-1</f>
        <v>-0.06</v>
      </c>
      <c r="AL650">
        <f>SUMIFS('总明细 源文件后台下'!W:W,'总明细 源文件后台下'!E:E,E650,'总明细 源文件后台下'!C:C,"Adjustment",'总明细 源文件后台下'!F:F,"FBA Inventory Reimbursement - Customer Return")</f>
        <v>0</v>
      </c>
      <c r="AM650">
        <f>SUMIFS('总明细 源文件后台下'!W:W,'总明细 源文件后台下'!E:E,E650,'总明细 源文件后台下'!C:C,"Adjustment",'总明细 源文件后台下'!F:F,"FBA Inventory Reimbursement - Damaged:Warehouse")</f>
        <v>0</v>
      </c>
      <c r="AN650">
        <f>SUMIFS('总明细 源文件后台下'!W:W,'总明细 源文件后台下'!E:E,E650,'总明细 源文件后台下'!C:C,"Adjustment",'总明细 源文件后台下'!F:F,"FBA Inventory Reimbursement - Customer Service Issue")</f>
        <v>0</v>
      </c>
      <c r="AO650">
        <f>SUMIFS('总明细 源文件后台下'!W:W,'总明细 源文件后台下'!E:E,E650,'总明细 源文件后台下'!C:C,"Adjustment",'总明细 源文件后台下'!F:F,"FBA Inventory Reimbursement - Fee Correction")</f>
        <v>0</v>
      </c>
      <c r="AP650">
        <f>SUMIFS('总明细 源文件后台下'!W:W,'总明细 源文件后台下'!E:E,E650,'总明细 源文件后台下'!C:C,"Adjustment",'总明细 源文件后台下'!F:F,"FBA Inventory Reimbursement - General Adjustment")</f>
        <v>0</v>
      </c>
      <c r="AQ650">
        <f>SUMIFS('总明细 源文件后台下'!W:W,'总明细 源文件后台下'!E:E,E650,'总明细 源文件后台下'!C:C,"Adjustment",'总明细 源文件后台下'!F:F,"FBA Inventory Reimbursement - Lost:Inbound")</f>
        <v>0</v>
      </c>
      <c r="AR650">
        <f>SUMIFS('总明细 源文件后台下'!W:W,'总明细 源文件后台下'!E:E,E650,'总明细 源文件后台下'!C:C,"Adjustment",'总明细 源文件后台下'!F:F,"FBA Inventory Reimbursement - Lost:Warehouse")</f>
        <v>0</v>
      </c>
      <c r="AS650">
        <f>SUMIFS('总明细 源文件后台下'!W:W,'总明细 源文件后台下'!E:E,E650,'总明细 源文件后台下'!C:C,"Adjustment",'总明细 源文件后台下'!F:F,"Non-subscription Fee Adjustment")</f>
        <v>0</v>
      </c>
      <c r="AT650">
        <f>SUMIFS('总明细 源文件后台下'!W:W,'总明细 源文件后台下'!E:E,E650,'总明细 源文件后台下'!C:C,"Adjustment",'总明细 源文件后台下'!F:F,"FBA Inventory Placement Service Fee")</f>
        <v>0</v>
      </c>
      <c r="AV650">
        <f>SUMIF('FBA Customer Return Per Unit Fe'!B:B,E650,'FBA Customer Return Per Unit Fe'!C:C)</f>
        <v>-10.32</v>
      </c>
      <c r="AX650">
        <f>(SUMIF('仓储费 源文件后台下'!C:C,E650,'仓储费 源文件后台下'!V:V))*-1</f>
        <v>-2.6269</v>
      </c>
      <c r="AZ650">
        <f>SUMIF('Disposal Fee销毁费用-160.95'!B:B,E650,'Disposal Fee销毁费用-160.95'!D:D)*-1</f>
        <v>0</v>
      </c>
      <c r="BC650">
        <f>IFERROR(VLOOKUP(F650,'优惠券-86.4'!F:I,4,0),0)</f>
        <v>-0.39999999999999997</v>
      </c>
      <c r="BD650">
        <f>IFERROR(VLOOKUP(F650,'早评-120'!E:H,4,0),0)</f>
        <v>0</v>
      </c>
      <c r="BF650">
        <f t="shared" si="80"/>
        <v>26.213100000000004</v>
      </c>
      <c r="BG650">
        <f t="shared" si="81"/>
        <v>0.25963847068145807</v>
      </c>
      <c r="BH650">
        <f t="shared" si="82"/>
        <v>170.38515000000004</v>
      </c>
      <c r="BQ650" s="45">
        <f t="shared" si="83"/>
        <v>170.38515000000004</v>
      </c>
      <c r="BR650">
        <f>SUMIFS('9月销毁明细'!D:D,'9月销毁明细'!A:A,E650,'9月销毁明细'!H:H,"Sellable")</f>
        <v>0</v>
      </c>
      <c r="BS650">
        <f>SUMIFS('9月销毁明细'!G:G,'9月销毁明细'!A:A,E650,'9月销毁明细'!H:H,"Sellable")</f>
        <v>0</v>
      </c>
      <c r="BT650">
        <f>SUMIFS('9月销毁明细'!D:D,'9月销毁明细'!A:A,E650,'9月销毁明细'!H:H,"Unsellable")</f>
        <v>0</v>
      </c>
      <c r="BU650">
        <f>SUMIFS('9月销毁明细'!G:G,'9月销毁明细'!A:A,E650,'9月销毁明细'!H:H,"Unsellable")</f>
        <v>0</v>
      </c>
      <c r="BW650">
        <f>IFERROR(I650*VLOOKUP(F650,'9.3成本表'!C:L,10,0),0)</f>
        <v>91.6</v>
      </c>
      <c r="BX650">
        <f t="shared" si="84"/>
        <v>53.04</v>
      </c>
      <c r="CC650" s="45">
        <f t="shared" si="85"/>
        <v>25.745150000000045</v>
      </c>
      <c r="CD650" s="45">
        <f t="shared" si="86"/>
        <v>3.9231302572229738E-2</v>
      </c>
      <c r="CE650" s="45">
        <f t="shared" si="87"/>
        <v>0.17799467643805342</v>
      </c>
    </row>
    <row r="651" spans="4:83" x14ac:dyDescent="0.25">
      <c r="D651" s="20" t="s">
        <v>1411</v>
      </c>
      <c r="E651" s="20" t="s">
        <v>1412</v>
      </c>
      <c r="F651" s="20">
        <v>4899</v>
      </c>
      <c r="G651">
        <v>645</v>
      </c>
      <c r="H651" s="20"/>
      <c r="I651">
        <f>SUMIFS('总明细 源文件后台下'!G:G,'总明细 源文件后台下'!E:E,E651,'总明细 源文件后台下'!C:C,"Order")</f>
        <v>2</v>
      </c>
      <c r="J651">
        <f>SUMIFS('总明细 源文件后台下'!M:M,'总明细 源文件后台下'!E:E,E651,'总明细 源文件后台下'!C:C,"Order")</f>
        <v>48.98</v>
      </c>
      <c r="K651">
        <f>SUMIFS('总明细 源文件后台下'!N:N,'总明细 源文件后台下'!E:E,E651,'总明细 源文件后台下'!C:C,"Order")</f>
        <v>0</v>
      </c>
      <c r="L651">
        <f>SUMIFS('总明细 源文件后台下'!O:O,'总明细 源文件后台下'!E:E,E651,'总明细 源文件后台下'!C:C,"Order")</f>
        <v>0</v>
      </c>
      <c r="M651">
        <f>SUMIFS('总明细 源文件后台下'!P:P,'总明细 源文件后台下'!E:E,E651,'总明细 源文件后台下'!C:C,"Order")</f>
        <v>0</v>
      </c>
      <c r="N651">
        <f>SUMIFS('总明细 源文件后台下'!Q:Q,'总明细 源文件后台下'!E:E,E651,'总明细 源文件后台下'!C:C,"Order")</f>
        <v>0</v>
      </c>
      <c r="O651">
        <f>SUMIFS('总明细 源文件后台下'!R:R,'总明细 源文件后台下'!E:E,E651,'总明细 源文件后台下'!C:C,"Order")</f>
        <v>0</v>
      </c>
      <c r="P651">
        <f>SUMIFS('总明细 源文件后台下'!S:S,'总明细 源文件后台下'!E:E,E651,'总明细 源文件后台下'!C:C,"Order")</f>
        <v>-8.33</v>
      </c>
      <c r="Q651">
        <f>SUMIFS('总明细 源文件后台下'!T:T,'总明细 源文件后台下'!E:E,E651,'总明细 源文件后台下'!C:C,"Order")</f>
        <v>-10.32</v>
      </c>
      <c r="R651">
        <f>SUMIFS('总明细 源文件后台下'!U:U,'总明细 源文件后台下'!E:E,E651,'总明细 源文件后台下'!C:C,"Order")</f>
        <v>0</v>
      </c>
      <c r="S651">
        <f>SUMIFS('总明细 源文件后台下'!V:V,'总明细 源文件后台下'!E:E,E651,'总明细 源文件后台下'!C:C,"Order")</f>
        <v>0</v>
      </c>
      <c r="T651">
        <f>SUMIFS('总明细 源文件后台下'!W:W,'总明细 源文件后台下'!E:E,E651,'总明细 源文件后台下'!C:C,"Order")</f>
        <v>30.33</v>
      </c>
      <c r="U651">
        <f>SUMIFS('总明细 源文件后台下'!G:G,'总明细 源文件后台下'!E:E,E651,'总明细 源文件后台下'!C:C,"Refund")</f>
        <v>0</v>
      </c>
      <c r="V651">
        <f>SUMIFS('总明细 源文件后台下'!M:M,'总明细 源文件后台下'!E:E,E651,'总明细 源文件后台下'!C:C,"Refund")</f>
        <v>0</v>
      </c>
      <c r="W651">
        <f>SUMIFS('总明细 源文件后台下'!N:N,'总明细 源文件后台下'!E:E,E651,'总明细 源文件后台下'!C:C,"Refund")</f>
        <v>0</v>
      </c>
      <c r="X651">
        <f>SUMIFS('总明细 源文件后台下'!O:O,'总明细 源文件后台下'!E:E,E651,'总明细 源文件后台下'!C:C,"Refund")</f>
        <v>0</v>
      </c>
      <c r="Y651">
        <f>SUMIFS('总明细 源文件后台下'!P:P,'总明细 源文件后台下'!E:E,E651,'总明细 源文件后台下'!C:C,"Refund")</f>
        <v>0</v>
      </c>
      <c r="Z651">
        <f>SUMIFS('总明细 源文件后台下'!Q:Q,'总明细 源文件后台下'!E:E,E651,'总明细 源文件后台下'!C:C,"Refund")</f>
        <v>0</v>
      </c>
      <c r="AA651">
        <f>SUMIFS('总明细 源文件后台下'!R:R,'总明细 源文件后台下'!E:E,E651,'总明细 源文件后台下'!C:C,"Refund")</f>
        <v>0</v>
      </c>
      <c r="AB651">
        <f>SUMIFS('总明细 源文件后台下'!S:S,'总明细 源文件后台下'!E:E,E651,'总明细 源文件后台下'!C:C,"Refund")</f>
        <v>0</v>
      </c>
      <c r="AC651">
        <f>SUMIFS('总明细 源文件后台下'!T:T,'总明细 源文件后台下'!E:E,E651,'总明细 源文件后台下'!C:C,"Refund")</f>
        <v>0</v>
      </c>
      <c r="AD651">
        <f>SUMIFS('总明细 源文件后台下'!U:U,'总明细 源文件后台下'!E:E,E651,'总明细 源文件后台下'!C:C,"Refund")</f>
        <v>0</v>
      </c>
      <c r="AE651">
        <f>SUMIFS('总明细 源文件后台下'!V:V,'总明细 源文件后台下'!E:E,E651,'总明细 源文件后台下'!C:C,"Refund")</f>
        <v>0</v>
      </c>
      <c r="AF651">
        <f>SUMIFS('总明细 源文件后台下'!W:W,'总明细 源文件后台下'!E:E,E651,'总明细 源文件后台下'!C:C,"Refund")</f>
        <v>0</v>
      </c>
      <c r="AK651">
        <f>(SUMIF('广告费 源文件后台下'!G:G,E651,'广告费 源文件后台下'!M:M))*-1</f>
        <v>-1.37</v>
      </c>
      <c r="AL651">
        <f>SUMIFS('总明细 源文件后台下'!W:W,'总明细 源文件后台下'!E:E,E651,'总明细 源文件后台下'!C:C,"Adjustment",'总明细 源文件后台下'!F:F,"FBA Inventory Reimbursement - Customer Return")</f>
        <v>0</v>
      </c>
      <c r="AM651">
        <f>SUMIFS('总明细 源文件后台下'!W:W,'总明细 源文件后台下'!E:E,E651,'总明细 源文件后台下'!C:C,"Adjustment",'总明细 源文件后台下'!F:F,"FBA Inventory Reimbursement - Damaged:Warehouse")</f>
        <v>0</v>
      </c>
      <c r="AN651">
        <f>SUMIFS('总明细 源文件后台下'!W:W,'总明细 源文件后台下'!E:E,E651,'总明细 源文件后台下'!C:C,"Adjustment",'总明细 源文件后台下'!F:F,"FBA Inventory Reimbursement - Customer Service Issue")</f>
        <v>0</v>
      </c>
      <c r="AO651">
        <f>SUMIFS('总明细 源文件后台下'!W:W,'总明细 源文件后台下'!E:E,E651,'总明细 源文件后台下'!C:C,"Adjustment",'总明细 源文件后台下'!F:F,"FBA Inventory Reimbursement - Fee Correction")</f>
        <v>0</v>
      </c>
      <c r="AP651">
        <f>SUMIFS('总明细 源文件后台下'!W:W,'总明细 源文件后台下'!E:E,E651,'总明细 源文件后台下'!C:C,"Adjustment",'总明细 源文件后台下'!F:F,"FBA Inventory Reimbursement - General Adjustment")</f>
        <v>0</v>
      </c>
      <c r="AQ651">
        <f>SUMIFS('总明细 源文件后台下'!W:W,'总明细 源文件后台下'!E:E,E651,'总明细 源文件后台下'!C:C,"Adjustment",'总明细 源文件后台下'!F:F,"FBA Inventory Reimbursement - Lost:Inbound")</f>
        <v>0</v>
      </c>
      <c r="AR651">
        <f>SUMIFS('总明细 源文件后台下'!W:W,'总明细 源文件后台下'!E:E,E651,'总明细 源文件后台下'!C:C,"Adjustment",'总明细 源文件后台下'!F:F,"FBA Inventory Reimbursement - Lost:Warehouse")</f>
        <v>0</v>
      </c>
      <c r="AS651">
        <f>SUMIFS('总明细 源文件后台下'!W:W,'总明细 源文件后台下'!E:E,E651,'总明细 源文件后台下'!C:C,"Adjustment",'总明细 源文件后台下'!F:F,"Non-subscription Fee Adjustment")</f>
        <v>0</v>
      </c>
      <c r="AT651">
        <f>SUMIFS('总明细 源文件后台下'!W:W,'总明细 源文件后台下'!E:E,E651,'总明细 源文件后台下'!C:C,"Adjustment",'总明细 源文件后台下'!F:F,"FBA Inventory Placement Service Fee")</f>
        <v>0</v>
      </c>
      <c r="AV651">
        <f>SUMIF('FBA Customer Return Per Unit Fe'!B:B,E651,'FBA Customer Return Per Unit Fe'!C:C)</f>
        <v>0</v>
      </c>
      <c r="AX651">
        <f>(SUMIF('仓储费 源文件后台下'!C:C,E651,'仓储费 源文件后台下'!V:V))*-1</f>
        <v>-3.2192999999999996</v>
      </c>
      <c r="AZ651">
        <f>SUMIF('Disposal Fee销毁费用-160.95'!B:B,E651,'Disposal Fee销毁费用-160.95'!D:D)*-1</f>
        <v>0</v>
      </c>
      <c r="BC651">
        <f>IFERROR(VLOOKUP(F651,'优惠券-86.4'!F:I,4,0),0)</f>
        <v>-0.39999999999999997</v>
      </c>
      <c r="BD651">
        <f>IFERROR(VLOOKUP(F651,'早评-120'!E:H,4,0),0)</f>
        <v>0</v>
      </c>
      <c r="BF651">
        <f t="shared" si="80"/>
        <v>25.340699999999998</v>
      </c>
      <c r="BG651">
        <f t="shared" si="81"/>
        <v>0.51736831359738666</v>
      </c>
      <c r="BH651">
        <f t="shared" si="82"/>
        <v>164.71454999999997</v>
      </c>
      <c r="BQ651" s="45">
        <f t="shared" si="83"/>
        <v>164.71454999999997</v>
      </c>
      <c r="BR651">
        <f>SUMIFS('9月销毁明细'!D:D,'9月销毁明细'!A:A,E651,'9月销毁明细'!H:H,"Sellable")</f>
        <v>0</v>
      </c>
      <c r="BS651">
        <f>SUMIFS('9月销毁明细'!G:G,'9月销毁明细'!A:A,E651,'9月销毁明细'!H:H,"Sellable")</f>
        <v>0</v>
      </c>
      <c r="BT651">
        <f>SUMIFS('9月销毁明细'!D:D,'9月销毁明细'!A:A,E651,'9月销毁明细'!H:H,"Unsellable")</f>
        <v>0</v>
      </c>
      <c r="BU651">
        <f>SUMIFS('9月销毁明细'!G:G,'9月销毁明细'!A:A,E651,'9月销毁明细'!H:H,"Unsellable")</f>
        <v>0</v>
      </c>
      <c r="BW651">
        <f>IFERROR(I651*VLOOKUP(F651,'9.3成本表'!C:L,10,0),0)</f>
        <v>45.8</v>
      </c>
      <c r="BX651">
        <f t="shared" si="84"/>
        <v>26.52</v>
      </c>
      <c r="CC651" s="45">
        <f t="shared" si="85"/>
        <v>92.394549999999981</v>
      </c>
      <c r="CD651" s="45">
        <f t="shared" si="86"/>
        <v>0.29021123221409045</v>
      </c>
      <c r="CE651" s="45">
        <f t="shared" si="87"/>
        <v>1.2775795077433627</v>
      </c>
    </row>
    <row r="652" spans="4:83" x14ac:dyDescent="0.25">
      <c r="D652" s="20" t="s">
        <v>1413</v>
      </c>
      <c r="E652" s="20" t="s">
        <v>1414</v>
      </c>
      <c r="F652" s="20">
        <v>4899</v>
      </c>
      <c r="G652">
        <v>646</v>
      </c>
      <c r="H652" s="20"/>
      <c r="I652">
        <f>SUMIFS('总明细 源文件后台下'!G:G,'总明细 源文件后台下'!E:E,E652,'总明细 源文件后台下'!C:C,"Order")</f>
        <v>9</v>
      </c>
      <c r="J652">
        <f>SUMIFS('总明细 源文件后台下'!M:M,'总明细 源文件后台下'!E:E,E652,'总明细 源文件后台下'!C:C,"Order")</f>
        <v>215.91000000000003</v>
      </c>
      <c r="K652">
        <f>SUMIFS('总明细 源文件后台下'!N:N,'总明细 源文件后台下'!E:E,E652,'总明细 源文件后台下'!C:C,"Order")</f>
        <v>0</v>
      </c>
      <c r="L652">
        <f>SUMIFS('总明细 源文件后台下'!O:O,'总明细 源文件后台下'!E:E,E652,'总明细 源文件后台下'!C:C,"Order")</f>
        <v>0</v>
      </c>
      <c r="M652">
        <f>SUMIFS('总明细 源文件后台下'!P:P,'总明细 源文件后台下'!E:E,E652,'总明细 源文件后台下'!C:C,"Order")</f>
        <v>-0.92</v>
      </c>
      <c r="N652">
        <f>SUMIFS('总明细 源文件后台下'!Q:Q,'总明细 源文件后台下'!E:E,E652,'总明细 源文件后台下'!C:C,"Order")</f>
        <v>1.46</v>
      </c>
      <c r="O652">
        <f>SUMIFS('总明细 源文件后台下'!R:R,'总明细 源文件后台下'!E:E,E652,'总明细 源文件后台下'!C:C,"Order")</f>
        <v>-1.46</v>
      </c>
      <c r="P652">
        <f>SUMIFS('总明细 源文件后台下'!S:S,'总明细 源文件后台下'!E:E,E652,'总明细 源文件后台下'!C:C,"Order")</f>
        <v>-36.56</v>
      </c>
      <c r="Q652">
        <f>SUMIFS('总明细 源文件后台下'!T:T,'总明细 源文件后台下'!E:E,E652,'总明细 源文件后台下'!C:C,"Order")</f>
        <v>-46.44</v>
      </c>
      <c r="R652">
        <f>SUMIFS('总明细 源文件后台下'!U:U,'总明细 源文件后台下'!E:E,E652,'总明细 源文件后台下'!C:C,"Order")</f>
        <v>0</v>
      </c>
      <c r="S652">
        <f>SUMIFS('总明细 源文件后台下'!V:V,'总明细 源文件后台下'!E:E,E652,'总明细 源文件后台下'!C:C,"Order")</f>
        <v>0</v>
      </c>
      <c r="T652">
        <f>SUMIFS('总明细 源文件后台下'!W:W,'总明细 源文件后台下'!E:E,E652,'总明细 源文件后台下'!C:C,"Order")</f>
        <v>131.99</v>
      </c>
      <c r="U652">
        <f>SUMIFS('总明细 源文件后台下'!G:G,'总明细 源文件后台下'!E:E,E652,'总明细 源文件后台下'!C:C,"Refund")</f>
        <v>2</v>
      </c>
      <c r="V652">
        <f>SUMIFS('总明细 源文件后台下'!M:M,'总明细 源文件后台下'!E:E,E652,'总明细 源文件后台下'!C:C,"Refund")</f>
        <v>-45.98</v>
      </c>
      <c r="W652">
        <f>SUMIFS('总明细 源文件后台下'!N:N,'总明细 源文件后台下'!E:E,E652,'总明细 源文件后台下'!C:C,"Refund")</f>
        <v>0</v>
      </c>
      <c r="X652">
        <f>SUMIFS('总明细 源文件后台下'!O:O,'总明细 源文件后台下'!E:E,E652,'总明细 源文件后台下'!C:C,"Refund")</f>
        <v>0</v>
      </c>
      <c r="Y652">
        <f>SUMIFS('总明细 源文件后台下'!P:P,'总明细 源文件后台下'!E:E,E652,'总明细 源文件后台下'!C:C,"Refund")</f>
        <v>0</v>
      </c>
      <c r="Z652">
        <f>SUMIFS('总明细 源文件后台下'!Q:Q,'总明细 源文件后台下'!E:E,E652,'总明细 源文件后台下'!C:C,"Refund")</f>
        <v>-1.46</v>
      </c>
      <c r="AA652">
        <f>SUMIFS('总明细 源文件后台下'!R:R,'总明细 源文件后台下'!E:E,E652,'总明细 源文件后台下'!C:C,"Refund")</f>
        <v>1.46</v>
      </c>
      <c r="AB652">
        <f>SUMIFS('总明细 源文件后台下'!S:S,'总明细 源文件后台下'!E:E,E652,'总明细 源文件后台下'!C:C,"Refund")</f>
        <v>6.26</v>
      </c>
      <c r="AC652">
        <f>SUMIFS('总明细 源文件后台下'!T:T,'总明细 源文件后台下'!E:E,E652,'总明细 源文件后台下'!C:C,"Refund")</f>
        <v>0</v>
      </c>
      <c r="AD652">
        <f>SUMIFS('总明细 源文件后台下'!U:U,'总明细 源文件后台下'!E:E,E652,'总明细 源文件后台下'!C:C,"Refund")</f>
        <v>0</v>
      </c>
      <c r="AE652">
        <f>SUMIFS('总明细 源文件后台下'!V:V,'总明细 源文件后台下'!E:E,E652,'总明细 源文件后台下'!C:C,"Refund")</f>
        <v>0</v>
      </c>
      <c r="AF652">
        <f>SUMIFS('总明细 源文件后台下'!W:W,'总明细 源文件后台下'!E:E,E652,'总明细 源文件后台下'!C:C,"Refund")</f>
        <v>-39.72</v>
      </c>
      <c r="AK652">
        <f>(SUMIF('广告费 源文件后台下'!G:G,E652,'广告费 源文件后台下'!M:M))*-1</f>
        <v>-24.81</v>
      </c>
      <c r="AL652">
        <f>SUMIFS('总明细 源文件后台下'!W:W,'总明细 源文件后台下'!E:E,E652,'总明细 源文件后台下'!C:C,"Adjustment",'总明细 源文件后台下'!F:F,"FBA Inventory Reimbursement - Customer Return")</f>
        <v>14.96</v>
      </c>
      <c r="AM652">
        <f>SUMIFS('总明细 源文件后台下'!W:W,'总明细 源文件后台下'!E:E,E652,'总明细 源文件后台下'!C:C,"Adjustment",'总明细 源文件后台下'!F:F,"FBA Inventory Reimbursement - Damaged:Warehouse")</f>
        <v>0</v>
      </c>
      <c r="AN652">
        <f>SUMIFS('总明细 源文件后台下'!W:W,'总明细 源文件后台下'!E:E,E652,'总明细 源文件后台下'!C:C,"Adjustment",'总明细 源文件后台下'!F:F,"FBA Inventory Reimbursement - Customer Service Issue")</f>
        <v>0</v>
      </c>
      <c r="AO652">
        <f>SUMIFS('总明细 源文件后台下'!W:W,'总明细 源文件后台下'!E:E,E652,'总明细 源文件后台下'!C:C,"Adjustment",'总明细 源文件后台下'!F:F,"FBA Inventory Reimbursement - Fee Correction")</f>
        <v>0</v>
      </c>
      <c r="AP652">
        <f>SUMIFS('总明细 源文件后台下'!W:W,'总明细 源文件后台下'!E:E,E652,'总明细 源文件后台下'!C:C,"Adjustment",'总明细 源文件后台下'!F:F,"FBA Inventory Reimbursement - General Adjustment")</f>
        <v>0</v>
      </c>
      <c r="AQ652">
        <f>SUMIFS('总明细 源文件后台下'!W:W,'总明细 源文件后台下'!E:E,E652,'总明细 源文件后台下'!C:C,"Adjustment",'总明细 源文件后台下'!F:F,"FBA Inventory Reimbursement - Lost:Inbound")</f>
        <v>0</v>
      </c>
      <c r="AR652">
        <f>SUMIFS('总明细 源文件后台下'!W:W,'总明细 源文件后台下'!E:E,E652,'总明细 源文件后台下'!C:C,"Adjustment",'总明细 源文件后台下'!F:F,"FBA Inventory Reimbursement - Lost:Warehouse")</f>
        <v>0</v>
      </c>
      <c r="AS652">
        <f>SUMIFS('总明细 源文件后台下'!W:W,'总明细 源文件后台下'!E:E,E652,'总明细 源文件后台下'!C:C,"Adjustment",'总明细 源文件后台下'!F:F,"Non-subscription Fee Adjustment")</f>
        <v>0</v>
      </c>
      <c r="AT652">
        <f>SUMIFS('总明细 源文件后台下'!W:W,'总明细 源文件后台下'!E:E,E652,'总明细 源文件后台下'!C:C,"Adjustment",'总明细 源文件后台下'!F:F,"FBA Inventory Placement Service Fee")</f>
        <v>0</v>
      </c>
      <c r="AV652">
        <f>SUMIF('FBA Customer Return Per Unit Fe'!B:B,E652,'FBA Customer Return Per Unit Fe'!C:C)</f>
        <v>-10.32</v>
      </c>
      <c r="AX652">
        <f>(SUMIF('仓储费 源文件后台下'!C:C,E652,'仓储费 源文件后台下'!V:V))*-1</f>
        <v>-1.4395</v>
      </c>
      <c r="AZ652">
        <f>SUMIF('Disposal Fee销毁费用-160.95'!B:B,E652,'Disposal Fee销毁费用-160.95'!D:D)*-1</f>
        <v>0</v>
      </c>
      <c r="BC652">
        <f>IFERROR(VLOOKUP(F652,'优惠券-86.4'!F:I,4,0),0)</f>
        <v>-0.39999999999999997</v>
      </c>
      <c r="BD652">
        <f>IFERROR(VLOOKUP(F652,'早评-120'!E:H,4,0),0)</f>
        <v>0</v>
      </c>
      <c r="BF652">
        <f t="shared" si="80"/>
        <v>70.260500000000008</v>
      </c>
      <c r="BG652">
        <f t="shared" si="81"/>
        <v>0.32541568246028435</v>
      </c>
      <c r="BH652">
        <f t="shared" si="82"/>
        <v>456.69325000000003</v>
      </c>
      <c r="BQ652" s="45">
        <f t="shared" si="83"/>
        <v>456.69325000000003</v>
      </c>
      <c r="BR652">
        <f>SUMIFS('9月销毁明细'!D:D,'9月销毁明细'!A:A,E652,'9月销毁明细'!H:H,"Sellable")</f>
        <v>0</v>
      </c>
      <c r="BS652">
        <f>SUMIFS('9月销毁明细'!G:G,'9月销毁明细'!A:A,E652,'9月销毁明细'!H:H,"Sellable")</f>
        <v>0</v>
      </c>
      <c r="BT652">
        <f>SUMIFS('9月销毁明细'!D:D,'9月销毁明细'!A:A,E652,'9月销毁明细'!H:H,"Unsellable")</f>
        <v>0</v>
      </c>
      <c r="BU652">
        <f>SUMIFS('9月销毁明细'!G:G,'9月销毁明细'!A:A,E652,'9月销毁明细'!H:H,"Unsellable")</f>
        <v>0</v>
      </c>
      <c r="BW652">
        <f>IFERROR(I652*VLOOKUP(F652,'9.3成本表'!C:L,10,0),0)</f>
        <v>206.1</v>
      </c>
      <c r="BX652">
        <f t="shared" si="84"/>
        <v>119.34</v>
      </c>
      <c r="CC652" s="45">
        <f t="shared" si="85"/>
        <v>131.25325000000004</v>
      </c>
      <c r="CD652" s="45">
        <f t="shared" si="86"/>
        <v>9.3524189209891598E-2</v>
      </c>
      <c r="CE652" s="45">
        <f t="shared" si="87"/>
        <v>0.40331013397246818</v>
      </c>
    </row>
    <row r="653" spans="4:83" x14ac:dyDescent="0.25">
      <c r="D653" s="20" t="s">
        <v>1415</v>
      </c>
      <c r="E653" s="20" t="s">
        <v>1416</v>
      </c>
      <c r="F653" s="20">
        <v>4899</v>
      </c>
      <c r="G653">
        <v>647</v>
      </c>
      <c r="H653" s="20"/>
      <c r="I653">
        <f>SUMIFS('总明细 源文件后台下'!G:G,'总明细 源文件后台下'!E:E,E653,'总明细 源文件后台下'!C:C,"Order")</f>
        <v>11</v>
      </c>
      <c r="J653">
        <f>SUMIFS('总明细 源文件后台下'!M:M,'总明细 源文件后台下'!E:E,E653,'总明细 源文件后台下'!C:C,"Order")</f>
        <v>276.89000000000004</v>
      </c>
      <c r="K653">
        <f>SUMIFS('总明细 源文件后台下'!N:N,'总明细 源文件后台下'!E:E,E653,'总明细 源文件后台下'!C:C,"Order")</f>
        <v>5.99</v>
      </c>
      <c r="L653">
        <f>SUMIFS('总明细 源文件后台下'!O:O,'总明细 源文件后台下'!E:E,E653,'总明细 源文件后台下'!C:C,"Order")</f>
        <v>0</v>
      </c>
      <c r="M653">
        <f>SUMIFS('总明细 源文件后台下'!P:P,'总明细 源文件后台下'!E:E,E653,'总明细 源文件后台下'!C:C,"Order")</f>
        <v>-2.6</v>
      </c>
      <c r="N653">
        <f>SUMIFS('总明细 源文件后台下'!Q:Q,'总明细 源文件后台下'!E:E,E653,'总明细 源文件后台下'!C:C,"Order")</f>
        <v>4.53</v>
      </c>
      <c r="O653">
        <f>SUMIFS('总明细 源文件后台下'!R:R,'总明细 源文件后台下'!E:E,E653,'总明细 源文件后台下'!C:C,"Order")</f>
        <v>-4.53</v>
      </c>
      <c r="P653">
        <f>SUMIFS('总明细 源文件后台下'!S:S,'总明细 源文件后台下'!E:E,E653,'总明细 源文件后台下'!C:C,"Order")</f>
        <v>-46.650000000000006</v>
      </c>
      <c r="Q653">
        <f>SUMIFS('总明细 源文件后台下'!T:T,'总明细 源文件后台下'!E:E,E653,'总明细 源文件后台下'!C:C,"Order")</f>
        <v>-62.749999999999986</v>
      </c>
      <c r="R653">
        <f>SUMIFS('总明细 源文件后台下'!U:U,'总明细 源文件后台下'!E:E,E653,'总明细 源文件后台下'!C:C,"Order")</f>
        <v>0</v>
      </c>
      <c r="S653">
        <f>SUMIFS('总明细 源文件后台下'!V:V,'总明细 源文件后台下'!E:E,E653,'总明细 源文件后台下'!C:C,"Order")</f>
        <v>0</v>
      </c>
      <c r="T653">
        <f>SUMIFS('总明细 源文件后台下'!W:W,'总明细 源文件后台下'!E:E,E653,'总明细 源文件后台下'!C:C,"Order")</f>
        <v>170.87999999999997</v>
      </c>
      <c r="U653">
        <f>SUMIFS('总明细 源文件后台下'!G:G,'总明细 源文件后台下'!E:E,E653,'总明细 源文件后台下'!C:C,"Refund")</f>
        <v>2</v>
      </c>
      <c r="V653">
        <f>SUMIFS('总明细 源文件后台下'!M:M,'总明细 源文件后台下'!E:E,E653,'总明细 源文件后台下'!C:C,"Refund")</f>
        <v>-51.879999999999995</v>
      </c>
      <c r="W653">
        <f>SUMIFS('总明细 源文件后台下'!N:N,'总明细 源文件后台下'!E:E,E653,'总明细 源文件后台下'!C:C,"Refund")</f>
        <v>0</v>
      </c>
      <c r="X653">
        <f>SUMIFS('总明细 源文件后台下'!O:O,'总明细 源文件后台下'!E:E,E653,'总明细 源文件后台下'!C:C,"Refund")</f>
        <v>0</v>
      </c>
      <c r="Y653">
        <f>SUMIFS('总明细 源文件后台下'!P:P,'总明细 源文件后台下'!E:E,E653,'总明细 源文件后台下'!C:C,"Refund")</f>
        <v>0</v>
      </c>
      <c r="Z653">
        <f>SUMIFS('总明细 源文件后台下'!Q:Q,'总明细 源文件后台下'!E:E,E653,'总明细 源文件后台下'!C:C,"Refund")</f>
        <v>0</v>
      </c>
      <c r="AA653">
        <f>SUMIFS('总明细 源文件后台下'!R:R,'总明细 源文件后台下'!E:E,E653,'总明细 源文件后台下'!C:C,"Refund")</f>
        <v>0</v>
      </c>
      <c r="AB653">
        <f>SUMIFS('总明细 源文件后台下'!S:S,'总明细 源文件后台下'!E:E,E653,'总明细 源文件后台下'!C:C,"Refund")</f>
        <v>7.0600000000000005</v>
      </c>
      <c r="AC653">
        <f>SUMIFS('总明细 源文件后台下'!T:T,'总明细 源文件后台下'!E:E,E653,'总明细 源文件后台下'!C:C,"Refund")</f>
        <v>0</v>
      </c>
      <c r="AD653">
        <f>SUMIFS('总明细 源文件后台下'!U:U,'总明细 源文件后台下'!E:E,E653,'总明细 源文件后台下'!C:C,"Refund")</f>
        <v>0</v>
      </c>
      <c r="AE653">
        <f>SUMIFS('总明细 源文件后台下'!V:V,'总明细 源文件后台下'!E:E,E653,'总明细 源文件后台下'!C:C,"Refund")</f>
        <v>5.18</v>
      </c>
      <c r="AF653">
        <f>SUMIFS('总明细 源文件后台下'!W:W,'总明细 源文件后台下'!E:E,E653,'总明细 源文件后台下'!C:C,"Refund")</f>
        <v>-39.64</v>
      </c>
      <c r="AK653">
        <f>(SUMIF('广告费 源文件后台下'!G:G,E653,'广告费 源文件后台下'!M:M))*-1</f>
        <v>-3.64</v>
      </c>
      <c r="AL653">
        <f>SUMIFS('总明细 源文件后台下'!W:W,'总明细 源文件后台下'!E:E,E653,'总明细 源文件后台下'!C:C,"Adjustment",'总明细 源文件后台下'!F:F,"FBA Inventory Reimbursement - Customer Return")</f>
        <v>14.95</v>
      </c>
      <c r="AM653">
        <f>SUMIFS('总明细 源文件后台下'!W:W,'总明细 源文件后台下'!E:E,E653,'总明细 源文件后台下'!C:C,"Adjustment",'总明细 源文件后台下'!F:F,"FBA Inventory Reimbursement - Damaged:Warehouse")</f>
        <v>0</v>
      </c>
      <c r="AN653">
        <f>SUMIFS('总明细 源文件后台下'!W:W,'总明细 源文件后台下'!E:E,E653,'总明细 源文件后台下'!C:C,"Adjustment",'总明细 源文件后台下'!F:F,"FBA Inventory Reimbursement - Customer Service Issue")</f>
        <v>0</v>
      </c>
      <c r="AO653">
        <f>SUMIFS('总明细 源文件后台下'!W:W,'总明细 源文件后台下'!E:E,E653,'总明细 源文件后台下'!C:C,"Adjustment",'总明细 源文件后台下'!F:F,"FBA Inventory Reimbursement - Fee Correction")</f>
        <v>0</v>
      </c>
      <c r="AP653">
        <f>SUMIFS('总明细 源文件后台下'!W:W,'总明细 源文件后台下'!E:E,E653,'总明细 源文件后台下'!C:C,"Adjustment",'总明细 源文件后台下'!F:F,"FBA Inventory Reimbursement - General Adjustment")</f>
        <v>0</v>
      </c>
      <c r="AQ653">
        <f>SUMIFS('总明细 源文件后台下'!W:W,'总明细 源文件后台下'!E:E,E653,'总明细 源文件后台下'!C:C,"Adjustment",'总明细 源文件后台下'!F:F,"FBA Inventory Reimbursement - Lost:Inbound")</f>
        <v>0</v>
      </c>
      <c r="AR653">
        <f>SUMIFS('总明细 源文件后台下'!W:W,'总明细 源文件后台下'!E:E,E653,'总明细 源文件后台下'!C:C,"Adjustment",'总明细 源文件后台下'!F:F,"FBA Inventory Reimbursement - Lost:Warehouse")</f>
        <v>0</v>
      </c>
      <c r="AS653">
        <f>SUMIFS('总明细 源文件后台下'!W:W,'总明细 源文件后台下'!E:E,E653,'总明细 源文件后台下'!C:C,"Adjustment",'总明细 源文件后台下'!F:F,"Non-subscription Fee Adjustment")</f>
        <v>0</v>
      </c>
      <c r="AT653">
        <f>SUMIFS('总明细 源文件后台下'!W:W,'总明细 源文件后台下'!E:E,E653,'总明细 源文件后台下'!C:C,"Adjustment",'总明细 源文件后台下'!F:F,"FBA Inventory Placement Service Fee")</f>
        <v>0</v>
      </c>
      <c r="AV653">
        <f>SUMIF('FBA Customer Return Per Unit Fe'!B:B,E653,'FBA Customer Return Per Unit Fe'!C:C)</f>
        <v>-20.64</v>
      </c>
      <c r="AX653">
        <f>(SUMIF('仓储费 源文件后台下'!C:C,E653,'仓储费 源文件后台下'!V:V))*-1</f>
        <v>-2.1128999999999998</v>
      </c>
      <c r="AZ653">
        <f>SUMIF('Disposal Fee销毁费用-160.95'!B:B,E653,'Disposal Fee销毁费用-160.95'!D:D)*-1</f>
        <v>0</v>
      </c>
      <c r="BC653">
        <f>IFERROR(VLOOKUP(F653,'优惠券-86.4'!F:I,4,0),0)</f>
        <v>-0.39999999999999997</v>
      </c>
      <c r="BD653">
        <f>IFERROR(VLOOKUP(F653,'早评-120'!E:H,4,0),0)</f>
        <v>0</v>
      </c>
      <c r="BF653">
        <f t="shared" si="80"/>
        <v>119.39709999999995</v>
      </c>
      <c r="BG653">
        <f t="shared" si="81"/>
        <v>0.43120769980858803</v>
      </c>
      <c r="BH653">
        <f t="shared" si="82"/>
        <v>776.08114999999964</v>
      </c>
      <c r="BQ653" s="45">
        <f t="shared" si="83"/>
        <v>776.08114999999964</v>
      </c>
      <c r="BR653">
        <f>SUMIFS('9月销毁明细'!D:D,'9月销毁明细'!A:A,E653,'9月销毁明细'!H:H,"Sellable")</f>
        <v>0</v>
      </c>
      <c r="BS653">
        <f>SUMIFS('9月销毁明细'!G:G,'9月销毁明细'!A:A,E653,'9月销毁明细'!H:H,"Sellable")</f>
        <v>0</v>
      </c>
      <c r="BT653">
        <f>SUMIFS('9月销毁明细'!D:D,'9月销毁明细'!A:A,E653,'9月销毁明细'!H:H,"Unsellable")</f>
        <v>0</v>
      </c>
      <c r="BU653">
        <f>SUMIFS('9月销毁明细'!G:G,'9月销毁明细'!A:A,E653,'9月销毁明细'!H:H,"Unsellable")</f>
        <v>0</v>
      </c>
      <c r="BW653">
        <f>IFERROR(I653*VLOOKUP(F653,'9.3成本表'!C:L,10,0),0)</f>
        <v>251.89999999999998</v>
      </c>
      <c r="BX653">
        <f t="shared" si="84"/>
        <v>145.85999999999999</v>
      </c>
      <c r="CC653" s="45">
        <f t="shared" si="85"/>
        <v>378.32114999999965</v>
      </c>
      <c r="CD653" s="45">
        <f t="shared" si="86"/>
        <v>0.2102035243098479</v>
      </c>
      <c r="CE653" s="45">
        <f t="shared" si="87"/>
        <v>0.95112919851166444</v>
      </c>
    </row>
    <row r="654" spans="4:83" x14ac:dyDescent="0.25">
      <c r="D654" s="20" t="s">
        <v>1417</v>
      </c>
      <c r="E654" s="20" t="s">
        <v>1418</v>
      </c>
      <c r="F654" s="20">
        <v>4899</v>
      </c>
      <c r="G654">
        <v>648</v>
      </c>
      <c r="H654" s="20"/>
      <c r="I654">
        <f>SUMIFS('总明细 源文件后台下'!G:G,'总明细 源文件后台下'!E:E,E654,'总明细 源文件后台下'!C:C,"Order")</f>
        <v>3</v>
      </c>
      <c r="J654">
        <f>SUMIFS('总明细 源文件后台下'!M:M,'总明细 源文件后台下'!E:E,E654,'总明细 源文件后台下'!C:C,"Order")</f>
        <v>74.97</v>
      </c>
      <c r="K654">
        <f>SUMIFS('总明细 源文件后台下'!N:N,'总明细 源文件后台下'!E:E,E654,'总明细 源文件后台下'!C:C,"Order")</f>
        <v>0</v>
      </c>
      <c r="L654">
        <f>SUMIFS('总明细 源文件后台下'!O:O,'总明细 源文件后台下'!E:E,E654,'总明细 源文件后台下'!C:C,"Order")</f>
        <v>0</v>
      </c>
      <c r="M654">
        <f>SUMIFS('总明细 源文件后台下'!P:P,'总明细 源文件后台下'!E:E,E654,'总明细 源文件后台下'!C:C,"Order")</f>
        <v>0</v>
      </c>
      <c r="N654">
        <f>SUMIFS('总明细 源文件后台下'!Q:Q,'总明细 源文件后台下'!E:E,E654,'总明细 源文件后台下'!C:C,"Order")</f>
        <v>1.56</v>
      </c>
      <c r="O654">
        <f>SUMIFS('总明细 源文件后台下'!R:R,'总明细 源文件后台下'!E:E,E654,'总明细 源文件后台下'!C:C,"Order")</f>
        <v>-1.56</v>
      </c>
      <c r="P654">
        <f>SUMIFS('总明细 源文件后台下'!S:S,'总明细 源文件后台下'!E:E,E654,'总明细 源文件后台下'!C:C,"Order")</f>
        <v>-12.75</v>
      </c>
      <c r="Q654">
        <f>SUMIFS('总明细 源文件后台下'!T:T,'总明细 源文件后台下'!E:E,E654,'总明细 源文件后台下'!C:C,"Order")</f>
        <v>-15.48</v>
      </c>
      <c r="R654">
        <f>SUMIFS('总明细 源文件后台下'!U:U,'总明细 源文件后台下'!E:E,E654,'总明细 源文件后台下'!C:C,"Order")</f>
        <v>0</v>
      </c>
      <c r="S654">
        <f>SUMIFS('总明细 源文件后台下'!V:V,'总明细 源文件后台下'!E:E,E654,'总明细 源文件后台下'!C:C,"Order")</f>
        <v>0</v>
      </c>
      <c r="T654">
        <f>SUMIFS('总明细 源文件后台下'!W:W,'总明细 源文件后台下'!E:E,E654,'总明细 源文件后台下'!C:C,"Order")</f>
        <v>46.74</v>
      </c>
      <c r="U654">
        <f>SUMIFS('总明细 源文件后台下'!G:G,'总明细 源文件后台下'!E:E,E654,'总明细 源文件后台下'!C:C,"Refund")</f>
        <v>2</v>
      </c>
      <c r="V654">
        <f>SUMIFS('总明细 源文件后台下'!M:M,'总明细 源文件后台下'!E:E,E654,'总明细 源文件后台下'!C:C,"Refund")</f>
        <v>-51.98</v>
      </c>
      <c r="W654">
        <f>SUMIFS('总明细 源文件后台下'!N:N,'总明细 源文件后台下'!E:E,E654,'总明细 源文件后台下'!C:C,"Refund")</f>
        <v>0</v>
      </c>
      <c r="X654">
        <f>SUMIFS('总明细 源文件后台下'!O:O,'总明细 源文件后台下'!E:E,E654,'总明细 源文件后台下'!C:C,"Refund")</f>
        <v>0</v>
      </c>
      <c r="Y654">
        <f>SUMIFS('总明细 源文件后台下'!P:P,'总明细 源文件后台下'!E:E,E654,'总明细 源文件后台下'!C:C,"Refund")</f>
        <v>0</v>
      </c>
      <c r="Z654">
        <f>SUMIFS('总明细 源文件后台下'!Q:Q,'总明细 源文件后台下'!E:E,E654,'总明细 源文件后台下'!C:C,"Refund")</f>
        <v>-1.56</v>
      </c>
      <c r="AA654">
        <f>SUMIFS('总明细 源文件后台下'!R:R,'总明细 源文件后台下'!E:E,E654,'总明细 源文件后台下'!C:C,"Refund")</f>
        <v>1.56</v>
      </c>
      <c r="AB654">
        <f>SUMIFS('总明细 源文件后台下'!S:S,'总明细 源文件后台下'!E:E,E654,'总明细 源文件后台下'!C:C,"Refund")</f>
        <v>7.08</v>
      </c>
      <c r="AC654">
        <f>SUMIFS('总明细 源文件后台下'!T:T,'总明细 源文件后台下'!E:E,E654,'总明细 源文件后台下'!C:C,"Refund")</f>
        <v>0</v>
      </c>
      <c r="AD654">
        <f>SUMIFS('总明细 源文件后台下'!U:U,'总明细 源文件后台下'!E:E,E654,'总明细 源文件后台下'!C:C,"Refund")</f>
        <v>0</v>
      </c>
      <c r="AE654">
        <f>SUMIFS('总明细 源文件后台下'!V:V,'总明细 源文件后台下'!E:E,E654,'总明细 源文件后台下'!C:C,"Refund")</f>
        <v>0</v>
      </c>
      <c r="AF654">
        <f>SUMIFS('总明细 源文件后台下'!W:W,'总明细 源文件后台下'!E:E,E654,'总明细 源文件后台下'!C:C,"Refund")</f>
        <v>-44.9</v>
      </c>
      <c r="AK654">
        <f>(SUMIF('广告费 源文件后台下'!G:G,E654,'广告费 源文件后台下'!M:M))*-1</f>
        <v>-100.16</v>
      </c>
      <c r="AL654">
        <f>SUMIFS('总明细 源文件后台下'!W:W,'总明细 源文件后台下'!E:E,E654,'总明细 源文件后台下'!C:C,"Adjustment",'总明细 源文件后台下'!F:F,"FBA Inventory Reimbursement - Customer Return")</f>
        <v>0</v>
      </c>
      <c r="AM654">
        <f>SUMIFS('总明细 源文件后台下'!W:W,'总明细 源文件后台下'!E:E,E654,'总明细 源文件后台下'!C:C,"Adjustment",'总明细 源文件后台下'!F:F,"FBA Inventory Reimbursement - Damaged:Warehouse")</f>
        <v>0</v>
      </c>
      <c r="AN654">
        <f>SUMIFS('总明细 源文件后台下'!W:W,'总明细 源文件后台下'!E:E,E654,'总明细 源文件后台下'!C:C,"Adjustment",'总明细 源文件后台下'!F:F,"FBA Inventory Reimbursement - Customer Service Issue")</f>
        <v>0</v>
      </c>
      <c r="AO654">
        <f>SUMIFS('总明细 源文件后台下'!W:W,'总明细 源文件后台下'!E:E,E654,'总明细 源文件后台下'!C:C,"Adjustment",'总明细 源文件后台下'!F:F,"FBA Inventory Reimbursement - Fee Correction")</f>
        <v>0</v>
      </c>
      <c r="AP654">
        <f>SUMIFS('总明细 源文件后台下'!W:W,'总明细 源文件后台下'!E:E,E654,'总明细 源文件后台下'!C:C,"Adjustment",'总明细 源文件后台下'!F:F,"FBA Inventory Reimbursement - General Adjustment")</f>
        <v>0</v>
      </c>
      <c r="AQ654">
        <f>SUMIFS('总明细 源文件后台下'!W:W,'总明细 源文件后台下'!E:E,E654,'总明细 源文件后台下'!C:C,"Adjustment",'总明细 源文件后台下'!F:F,"FBA Inventory Reimbursement - Lost:Inbound")</f>
        <v>0</v>
      </c>
      <c r="AR654">
        <f>SUMIFS('总明细 源文件后台下'!W:W,'总明细 源文件后台下'!E:E,E654,'总明细 源文件后台下'!C:C,"Adjustment",'总明细 源文件后台下'!F:F,"FBA Inventory Reimbursement - Lost:Warehouse")</f>
        <v>0</v>
      </c>
      <c r="AS654">
        <f>SUMIFS('总明细 源文件后台下'!W:W,'总明细 源文件后台下'!E:E,E654,'总明细 源文件后台下'!C:C,"Adjustment",'总明细 源文件后台下'!F:F,"Non-subscription Fee Adjustment")</f>
        <v>0</v>
      </c>
      <c r="AT654">
        <f>SUMIFS('总明细 源文件后台下'!W:W,'总明细 源文件后台下'!E:E,E654,'总明细 源文件后台下'!C:C,"Adjustment",'总明细 源文件后台下'!F:F,"FBA Inventory Placement Service Fee")</f>
        <v>0</v>
      </c>
      <c r="AV654">
        <f>SUMIF('FBA Customer Return Per Unit Fe'!B:B,E654,'FBA Customer Return Per Unit Fe'!C:C)</f>
        <v>-5.16</v>
      </c>
      <c r="AX654">
        <f>(SUMIF('仓储费 源文件后台下'!C:C,E654,'仓储费 源文件后台下'!V:V))*-1</f>
        <v>-1.9039000000000001</v>
      </c>
      <c r="AZ654">
        <f>SUMIF('Disposal Fee销毁费用-160.95'!B:B,E654,'Disposal Fee销毁费用-160.95'!D:D)*-1</f>
        <v>0</v>
      </c>
      <c r="BC654">
        <f>IFERROR(VLOOKUP(F654,'优惠券-86.4'!F:I,4,0),0)</f>
        <v>-0.39999999999999997</v>
      </c>
      <c r="BD654">
        <f>IFERROR(VLOOKUP(F654,'早评-120'!E:H,4,0),0)</f>
        <v>0</v>
      </c>
      <c r="BF654">
        <f t="shared" si="80"/>
        <v>-105.78389999999999</v>
      </c>
      <c r="BG654">
        <f t="shared" si="81"/>
        <v>-1.4110164065626249</v>
      </c>
      <c r="BH654">
        <f t="shared" si="82"/>
        <v>-687.59534999999994</v>
      </c>
      <c r="BQ654" s="45">
        <f t="shared" si="83"/>
        <v>-687.59534999999994</v>
      </c>
      <c r="BR654">
        <f>SUMIFS('9月销毁明细'!D:D,'9月销毁明细'!A:A,E654,'9月销毁明细'!H:H,"Sellable")</f>
        <v>0</v>
      </c>
      <c r="BS654">
        <f>SUMIFS('9月销毁明细'!G:G,'9月销毁明细'!A:A,E654,'9月销毁明细'!H:H,"Sellable")</f>
        <v>0</v>
      </c>
      <c r="BT654">
        <f>SUMIFS('9月销毁明细'!D:D,'9月销毁明细'!A:A,E654,'9月销毁明细'!H:H,"Unsellable")</f>
        <v>0</v>
      </c>
      <c r="BU654">
        <f>SUMIFS('9月销毁明细'!G:G,'9月销毁明细'!A:A,E654,'9月销毁明细'!H:H,"Unsellable")</f>
        <v>0</v>
      </c>
      <c r="BW654">
        <f>IFERROR(I654*VLOOKUP(F654,'9.3成本表'!C:L,10,0),0)</f>
        <v>68.699999999999989</v>
      </c>
      <c r="BX654">
        <f t="shared" si="84"/>
        <v>39.78</v>
      </c>
      <c r="CC654" s="45">
        <f t="shared" si="85"/>
        <v>-796.07534999999984</v>
      </c>
      <c r="CD654" s="45">
        <f t="shared" si="86"/>
        <v>-1.6336285283344103</v>
      </c>
      <c r="CE654" s="45">
        <f t="shared" si="87"/>
        <v>-7.3384527101769903</v>
      </c>
    </row>
    <row r="655" spans="4:83" x14ac:dyDescent="0.25">
      <c r="D655" s="20" t="s">
        <v>1419</v>
      </c>
      <c r="E655" s="20" t="s">
        <v>1420</v>
      </c>
      <c r="F655" s="20">
        <v>4899</v>
      </c>
      <c r="G655">
        <v>649</v>
      </c>
      <c r="H655" s="20"/>
      <c r="I655">
        <f>SUMIFS('总明细 源文件后台下'!G:G,'总明细 源文件后台下'!E:E,E655,'总明细 源文件后台下'!C:C,"Order")</f>
        <v>5</v>
      </c>
      <c r="J655">
        <f>SUMIFS('总明细 源文件后台下'!M:M,'总明细 源文件后台下'!E:E,E655,'总明细 源文件后台下'!C:C,"Order")</f>
        <v>129.94999999999999</v>
      </c>
      <c r="K655">
        <f>SUMIFS('总明细 源文件后台下'!N:N,'总明细 源文件后台下'!E:E,E655,'总明细 源文件后台下'!C:C,"Order")</f>
        <v>0</v>
      </c>
      <c r="L655">
        <f>SUMIFS('总明细 源文件后台下'!O:O,'总明细 源文件后台下'!E:E,E655,'总明细 源文件后台下'!C:C,"Order")</f>
        <v>0</v>
      </c>
      <c r="M655">
        <f>SUMIFS('总明细 源文件后台下'!P:P,'总明细 源文件后台下'!E:E,E655,'总明细 源文件后台下'!C:C,"Order")</f>
        <v>-1.3</v>
      </c>
      <c r="N655">
        <f>SUMIFS('总明细 源文件后台下'!Q:Q,'总明细 源文件后台下'!E:E,E655,'总明细 源文件后台下'!C:C,"Order")</f>
        <v>0</v>
      </c>
      <c r="O655">
        <f>SUMIFS('总明细 源文件后台下'!R:R,'总明细 源文件后台下'!E:E,E655,'总明细 源文件后台下'!C:C,"Order")</f>
        <v>0</v>
      </c>
      <c r="P655">
        <f>SUMIFS('总明细 源文件后台下'!S:S,'总明细 源文件后台下'!E:E,E655,'总明细 源文件后台下'!C:C,"Order")</f>
        <v>-21.880000000000003</v>
      </c>
      <c r="Q655">
        <f>SUMIFS('总明细 源文件后台下'!T:T,'总明细 源文件后台下'!E:E,E655,'总明细 源文件后台下'!C:C,"Order")</f>
        <v>-25.8</v>
      </c>
      <c r="R655">
        <f>SUMIFS('总明细 源文件后台下'!U:U,'总明细 源文件后台下'!E:E,E655,'总明细 源文件后台下'!C:C,"Order")</f>
        <v>0</v>
      </c>
      <c r="S655">
        <f>SUMIFS('总明细 源文件后台下'!V:V,'总明细 源文件后台下'!E:E,E655,'总明细 源文件后台下'!C:C,"Order")</f>
        <v>0</v>
      </c>
      <c r="T655">
        <f>SUMIFS('总明细 源文件后台下'!W:W,'总明细 源文件后台下'!E:E,E655,'总明细 源文件后台下'!C:C,"Order")</f>
        <v>80.97</v>
      </c>
      <c r="U655">
        <f>SUMIFS('总明细 源文件后台下'!G:G,'总明细 源文件后台下'!E:E,E655,'总明细 源文件后台下'!C:C,"Refund")</f>
        <v>1</v>
      </c>
      <c r="V655">
        <f>SUMIFS('总明细 源文件后台下'!M:M,'总明细 源文件后台下'!E:E,E655,'总明细 源文件后台下'!C:C,"Refund")</f>
        <v>-25.99</v>
      </c>
      <c r="W655">
        <f>SUMIFS('总明细 源文件后台下'!N:N,'总明细 源文件后台下'!E:E,E655,'总明细 源文件后台下'!C:C,"Refund")</f>
        <v>0</v>
      </c>
      <c r="X655">
        <f>SUMIFS('总明细 源文件后台下'!O:O,'总明细 源文件后台下'!E:E,E655,'总明细 源文件后台下'!C:C,"Refund")</f>
        <v>0</v>
      </c>
      <c r="Y655">
        <f>SUMIFS('总明细 源文件后台下'!P:P,'总明细 源文件后台下'!E:E,E655,'总明细 源文件后台下'!C:C,"Refund")</f>
        <v>0</v>
      </c>
      <c r="Z655">
        <f>SUMIFS('总明细 源文件后台下'!Q:Q,'总明细 源文件后台下'!E:E,E655,'总明细 源文件后台下'!C:C,"Refund")</f>
        <v>0</v>
      </c>
      <c r="AA655">
        <f>SUMIFS('总明细 源文件后台下'!R:R,'总明细 源文件后台下'!E:E,E655,'总明细 源文件后台下'!C:C,"Refund")</f>
        <v>0</v>
      </c>
      <c r="AB655">
        <f>SUMIFS('总明细 源文件后台下'!S:S,'总明细 源文件后台下'!E:E,E655,'总明细 源文件后台下'!C:C,"Refund")</f>
        <v>3.54</v>
      </c>
      <c r="AC655">
        <f>SUMIFS('总明细 源文件后台下'!T:T,'总明细 源文件后台下'!E:E,E655,'总明细 源文件后台下'!C:C,"Refund")</f>
        <v>0</v>
      </c>
      <c r="AD655">
        <f>SUMIFS('总明细 源文件后台下'!U:U,'总明细 源文件后台下'!E:E,E655,'总明细 源文件后台下'!C:C,"Refund")</f>
        <v>0</v>
      </c>
      <c r="AE655">
        <f>SUMIFS('总明细 源文件后台下'!V:V,'总明细 源文件后台下'!E:E,E655,'总明细 源文件后台下'!C:C,"Refund")</f>
        <v>0</v>
      </c>
      <c r="AF655">
        <f>SUMIFS('总明细 源文件后台下'!W:W,'总明细 源文件后台下'!E:E,E655,'总明细 源文件后台下'!C:C,"Refund")</f>
        <v>-22.45</v>
      </c>
      <c r="AK655">
        <f>(SUMIF('广告费 源文件后台下'!G:G,E655,'广告费 源文件后台下'!M:M))*-1</f>
        <v>-2.79</v>
      </c>
      <c r="AL655">
        <f>SUMIFS('总明细 源文件后台下'!W:W,'总明细 源文件后台下'!E:E,E655,'总明细 源文件后台下'!C:C,"Adjustment",'总明细 源文件后台下'!F:F,"FBA Inventory Reimbursement - Customer Return")</f>
        <v>0</v>
      </c>
      <c r="AM655">
        <f>SUMIFS('总明细 源文件后台下'!W:W,'总明细 源文件后台下'!E:E,E655,'总明细 源文件后台下'!C:C,"Adjustment",'总明细 源文件后台下'!F:F,"FBA Inventory Reimbursement - Damaged:Warehouse")</f>
        <v>0</v>
      </c>
      <c r="AN655">
        <f>SUMIFS('总明细 源文件后台下'!W:W,'总明细 源文件后台下'!E:E,E655,'总明细 源文件后台下'!C:C,"Adjustment",'总明细 源文件后台下'!F:F,"FBA Inventory Reimbursement - Customer Service Issue")</f>
        <v>0</v>
      </c>
      <c r="AO655">
        <f>SUMIFS('总明细 源文件后台下'!W:W,'总明细 源文件后台下'!E:E,E655,'总明细 源文件后台下'!C:C,"Adjustment",'总明细 源文件后台下'!F:F,"FBA Inventory Reimbursement - Fee Correction")</f>
        <v>0</v>
      </c>
      <c r="AP655">
        <f>SUMIFS('总明细 源文件后台下'!W:W,'总明细 源文件后台下'!E:E,E655,'总明细 源文件后台下'!C:C,"Adjustment",'总明细 源文件后台下'!F:F,"FBA Inventory Reimbursement - General Adjustment")</f>
        <v>0</v>
      </c>
      <c r="AQ655">
        <f>SUMIFS('总明细 源文件后台下'!W:W,'总明细 源文件后台下'!E:E,E655,'总明细 源文件后台下'!C:C,"Adjustment",'总明细 源文件后台下'!F:F,"FBA Inventory Reimbursement - Lost:Inbound")</f>
        <v>0</v>
      </c>
      <c r="AR655">
        <f>SUMIFS('总明细 源文件后台下'!W:W,'总明细 源文件后台下'!E:E,E655,'总明细 源文件后台下'!C:C,"Adjustment",'总明细 源文件后台下'!F:F,"FBA Inventory Reimbursement - Lost:Warehouse")</f>
        <v>0</v>
      </c>
      <c r="AS655">
        <f>SUMIFS('总明细 源文件后台下'!W:W,'总明细 源文件后台下'!E:E,E655,'总明细 源文件后台下'!C:C,"Adjustment",'总明细 源文件后台下'!F:F,"Non-subscription Fee Adjustment")</f>
        <v>0</v>
      </c>
      <c r="AT655">
        <f>SUMIFS('总明细 源文件后台下'!W:W,'总明细 源文件后台下'!E:E,E655,'总明细 源文件后台下'!C:C,"Adjustment",'总明细 源文件后台下'!F:F,"FBA Inventory Placement Service Fee")</f>
        <v>0</v>
      </c>
      <c r="AV655">
        <f>SUMIF('FBA Customer Return Per Unit Fe'!B:B,E655,'FBA Customer Return Per Unit Fe'!C:C)</f>
        <v>-10.32</v>
      </c>
      <c r="AX655">
        <f>(SUMIF('仓储费 源文件后台下'!C:C,E655,'仓储费 源文件后台下'!V:V))*-1</f>
        <v>-2.6309999999999998</v>
      </c>
      <c r="AZ655">
        <f>SUMIF('Disposal Fee销毁费用-160.95'!B:B,E655,'Disposal Fee销毁费用-160.95'!D:D)*-1</f>
        <v>0</v>
      </c>
      <c r="BC655">
        <f>IFERROR(VLOOKUP(F655,'优惠券-86.4'!F:I,4,0),0)</f>
        <v>-0.39999999999999997</v>
      </c>
      <c r="BD655">
        <f>IFERROR(VLOOKUP(F655,'早评-120'!E:H,4,0),0)</f>
        <v>0</v>
      </c>
      <c r="BF655">
        <f t="shared" si="80"/>
        <v>42.378999999999998</v>
      </c>
      <c r="BG655">
        <f t="shared" si="81"/>
        <v>0.3261177375913813</v>
      </c>
      <c r="BH655">
        <f t="shared" si="82"/>
        <v>275.46350000000001</v>
      </c>
      <c r="BQ655" s="45">
        <f t="shared" si="83"/>
        <v>275.46350000000001</v>
      </c>
      <c r="BR655">
        <f>SUMIFS('9月销毁明细'!D:D,'9月销毁明细'!A:A,E655,'9月销毁明细'!H:H,"Sellable")</f>
        <v>0</v>
      </c>
      <c r="BS655">
        <f>SUMIFS('9月销毁明细'!G:G,'9月销毁明细'!A:A,E655,'9月销毁明细'!H:H,"Sellable")</f>
        <v>0</v>
      </c>
      <c r="BT655">
        <f>SUMIFS('9月销毁明细'!D:D,'9月销毁明细'!A:A,E655,'9月销毁明细'!H:H,"Unsellable")</f>
        <v>1</v>
      </c>
      <c r="BU655">
        <f>SUMIFS('9月销毁明细'!G:G,'9月销毁明细'!A:A,E655,'9月销毁明细'!H:H,"Unsellable")</f>
        <v>36.159999999999997</v>
      </c>
      <c r="BW655">
        <f>IFERROR(I655*VLOOKUP(F655,'9.3成本表'!C:L,10,0),0)</f>
        <v>114.5</v>
      </c>
      <c r="BX655">
        <f t="shared" si="84"/>
        <v>66.3</v>
      </c>
      <c r="CC655" s="45">
        <f t="shared" si="85"/>
        <v>58.503500000000017</v>
      </c>
      <c r="CD655" s="45">
        <f t="shared" si="86"/>
        <v>6.9261550300411423E-2</v>
      </c>
      <c r="CE655" s="45">
        <f t="shared" si="87"/>
        <v>0.32358130530973461</v>
      </c>
    </row>
    <row r="656" spans="4:83" x14ac:dyDescent="0.25">
      <c r="D656" s="20" t="s">
        <v>1421</v>
      </c>
      <c r="E656" s="20" t="s">
        <v>1422</v>
      </c>
      <c r="F656" s="20">
        <v>4899</v>
      </c>
      <c r="G656">
        <v>650</v>
      </c>
      <c r="H656" s="20"/>
      <c r="I656">
        <f>SUMIFS('总明细 源文件后台下'!G:G,'总明细 源文件后台下'!E:E,E656,'总明细 源文件后台下'!C:C,"Order")</f>
        <v>25</v>
      </c>
      <c r="J656">
        <f>SUMIFS('总明细 源文件后台下'!M:M,'总明细 源文件后台下'!E:E,E656,'总明细 源文件后台下'!C:C,"Order")</f>
        <v>649.75000000000011</v>
      </c>
      <c r="K656">
        <f>SUMIFS('总明细 源文件后台下'!N:N,'总明细 源文件后台下'!E:E,E656,'总明细 源文件后台下'!C:C,"Order")</f>
        <v>0</v>
      </c>
      <c r="L656">
        <f>SUMIFS('总明细 源文件后台下'!O:O,'总明细 源文件后台下'!E:E,E656,'总明细 源文件后台下'!C:C,"Order")</f>
        <v>0</v>
      </c>
      <c r="M656">
        <f>SUMIFS('总明细 源文件后台下'!P:P,'总明细 源文件后台下'!E:E,E656,'总明细 源文件后台下'!C:C,"Order")</f>
        <v>-1.3800000000000001</v>
      </c>
      <c r="N656">
        <f>SUMIFS('总明细 源文件后台下'!Q:Q,'总明细 源文件后台下'!E:E,E656,'总明细 源文件后台下'!C:C,"Order")</f>
        <v>12.97</v>
      </c>
      <c r="O656">
        <f>SUMIFS('总明细 源文件后台下'!R:R,'总明细 源文件后台下'!E:E,E656,'总明细 源文件后台下'!C:C,"Order")</f>
        <v>-12.97</v>
      </c>
      <c r="P656">
        <f>SUMIFS('总明细 源文件后台下'!S:S,'总明细 源文件后台下'!E:E,E656,'总明细 源文件后台下'!C:C,"Order")</f>
        <v>-110.26000000000002</v>
      </c>
      <c r="Q656">
        <f>SUMIFS('总明细 源文件后台下'!T:T,'总明细 源文件后台下'!E:E,E656,'总明细 源文件后台下'!C:C,"Order")</f>
        <v>-128.99999999999994</v>
      </c>
      <c r="R656">
        <f>SUMIFS('总明细 源文件后台下'!U:U,'总明细 源文件后台下'!E:E,E656,'总明细 源文件后台下'!C:C,"Order")</f>
        <v>0</v>
      </c>
      <c r="S656">
        <f>SUMIFS('总明细 源文件后台下'!V:V,'总明细 源文件后台下'!E:E,E656,'总明细 源文件后台下'!C:C,"Order")</f>
        <v>0</v>
      </c>
      <c r="T656">
        <f>SUMIFS('总明细 源文件后台下'!W:W,'总明细 源文件后台下'!E:E,E656,'总明细 源文件后台下'!C:C,"Order")</f>
        <v>409.11000000000018</v>
      </c>
      <c r="U656">
        <f>SUMIFS('总明细 源文件后台下'!G:G,'总明细 源文件后台下'!E:E,E656,'总明细 源文件后台下'!C:C,"Refund")</f>
        <v>5</v>
      </c>
      <c r="V656">
        <f>SUMIFS('总明细 源文件后台下'!M:M,'总明细 源文件后台下'!E:E,E656,'总明细 源文件后台下'!C:C,"Refund")</f>
        <v>-129.94999999999999</v>
      </c>
      <c r="W656">
        <f>SUMIFS('总明细 源文件后台下'!N:N,'总明细 源文件后台下'!E:E,E656,'总明细 源文件后台下'!C:C,"Refund")</f>
        <v>0</v>
      </c>
      <c r="X656">
        <f>SUMIFS('总明细 源文件后台下'!O:O,'总明细 源文件后台下'!E:E,E656,'总明细 源文件后台下'!C:C,"Refund")</f>
        <v>0</v>
      </c>
      <c r="Y656">
        <f>SUMIFS('总明细 源文件后台下'!P:P,'总明细 源文件后台下'!E:E,E656,'总明细 源文件后台下'!C:C,"Refund")</f>
        <v>1.3</v>
      </c>
      <c r="Z656">
        <f>SUMIFS('总明细 源文件后台下'!Q:Q,'总明细 源文件后台下'!E:E,E656,'总明细 源文件后台下'!C:C,"Refund")</f>
        <v>-1.33</v>
      </c>
      <c r="AA656">
        <f>SUMIFS('总明细 源文件后台下'!R:R,'总明细 源文件后台下'!E:E,E656,'总明细 源文件后台下'!C:C,"Refund")</f>
        <v>1.33</v>
      </c>
      <c r="AB656">
        <f>SUMIFS('总明细 源文件后台下'!S:S,'总明细 源文件后台下'!E:E,E656,'总明细 源文件后台下'!C:C,"Refund")</f>
        <v>17.52</v>
      </c>
      <c r="AC656">
        <f>SUMIFS('总明细 源文件后台下'!T:T,'总明细 源文件后台下'!E:E,E656,'总明细 源文件后台下'!C:C,"Refund")</f>
        <v>0</v>
      </c>
      <c r="AD656">
        <f>SUMIFS('总明细 源文件后台下'!U:U,'总明细 源文件后台下'!E:E,E656,'总明细 源文件后台下'!C:C,"Refund")</f>
        <v>0</v>
      </c>
      <c r="AE656">
        <f>SUMIFS('总明细 源文件后台下'!V:V,'总明细 源文件后台下'!E:E,E656,'总明细 源文件后台下'!C:C,"Refund")</f>
        <v>0</v>
      </c>
      <c r="AF656">
        <f>SUMIFS('总明细 源文件后台下'!W:W,'总明细 源文件后台下'!E:E,E656,'总明细 源文件后台下'!C:C,"Refund")</f>
        <v>-111.13</v>
      </c>
      <c r="AK656">
        <f>(SUMIF('广告费 源文件后台下'!G:G,E656,'广告费 源文件后台下'!M:M))*-1</f>
        <v>-29.17</v>
      </c>
      <c r="AL656">
        <f>SUMIFS('总明细 源文件后台下'!W:W,'总明细 源文件后台下'!E:E,E656,'总明细 源文件后台下'!C:C,"Adjustment",'总明细 源文件后台下'!F:F,"FBA Inventory Reimbursement - Customer Return")</f>
        <v>16.329999999999998</v>
      </c>
      <c r="AM656">
        <f>SUMIFS('总明细 源文件后台下'!W:W,'总明细 源文件后台下'!E:E,E656,'总明细 源文件后台下'!C:C,"Adjustment",'总明细 源文件后台下'!F:F,"FBA Inventory Reimbursement - Damaged:Warehouse")</f>
        <v>0</v>
      </c>
      <c r="AN656">
        <f>SUMIFS('总明细 源文件后台下'!W:W,'总明细 源文件后台下'!E:E,E656,'总明细 源文件后台下'!C:C,"Adjustment",'总明细 源文件后台下'!F:F,"FBA Inventory Reimbursement - Customer Service Issue")</f>
        <v>0</v>
      </c>
      <c r="AO656">
        <f>SUMIFS('总明细 源文件后台下'!W:W,'总明细 源文件后台下'!E:E,E656,'总明细 源文件后台下'!C:C,"Adjustment",'总明细 源文件后台下'!F:F,"FBA Inventory Reimbursement - Fee Correction")</f>
        <v>0</v>
      </c>
      <c r="AP656">
        <f>SUMIFS('总明细 源文件后台下'!W:W,'总明细 源文件后台下'!E:E,E656,'总明细 源文件后台下'!C:C,"Adjustment",'总明细 源文件后台下'!F:F,"FBA Inventory Reimbursement - General Adjustment")</f>
        <v>0</v>
      </c>
      <c r="AQ656">
        <f>SUMIFS('总明细 源文件后台下'!W:W,'总明细 源文件后台下'!E:E,E656,'总明细 源文件后台下'!C:C,"Adjustment",'总明细 源文件后台下'!F:F,"FBA Inventory Reimbursement - Lost:Inbound")</f>
        <v>0</v>
      </c>
      <c r="AR656">
        <f>SUMIFS('总明细 源文件后台下'!W:W,'总明细 源文件后台下'!E:E,E656,'总明细 源文件后台下'!C:C,"Adjustment",'总明细 源文件后台下'!F:F,"FBA Inventory Reimbursement - Lost:Warehouse")</f>
        <v>0</v>
      </c>
      <c r="AS656">
        <f>SUMIFS('总明细 源文件后台下'!W:W,'总明细 源文件后台下'!E:E,E656,'总明细 源文件后台下'!C:C,"Adjustment",'总明细 源文件后台下'!F:F,"Non-subscription Fee Adjustment")</f>
        <v>0</v>
      </c>
      <c r="AT656">
        <f>SUMIFS('总明细 源文件后台下'!W:W,'总明细 源文件后台下'!E:E,E656,'总明细 源文件后台下'!C:C,"Adjustment",'总明细 源文件后台下'!F:F,"FBA Inventory Placement Service Fee")</f>
        <v>0</v>
      </c>
      <c r="AV656">
        <f>SUMIF('FBA Customer Return Per Unit Fe'!B:B,E656,'FBA Customer Return Per Unit Fe'!C:C)</f>
        <v>-20.64</v>
      </c>
      <c r="AX656">
        <f>(SUMIF('仓储费 源文件后台下'!C:C,E656,'仓储费 源文件后台下'!V:V))*-1</f>
        <v>-2.5472999999999999</v>
      </c>
      <c r="AZ656">
        <f>SUMIF('Disposal Fee销毁费用-160.95'!B:B,E656,'Disposal Fee销毁费用-160.95'!D:D)*-1</f>
        <v>0</v>
      </c>
      <c r="BC656">
        <f>IFERROR(VLOOKUP(F656,'优惠券-86.4'!F:I,4,0),0)</f>
        <v>-0.39999999999999997</v>
      </c>
      <c r="BD656">
        <f>IFERROR(VLOOKUP(F656,'早评-120'!E:H,4,0),0)</f>
        <v>0</v>
      </c>
      <c r="BF656">
        <f t="shared" si="80"/>
        <v>261.55270000000019</v>
      </c>
      <c r="BG656">
        <f t="shared" si="81"/>
        <v>0.40254359368988096</v>
      </c>
      <c r="BH656">
        <f t="shared" si="82"/>
        <v>1700.0925500000012</v>
      </c>
      <c r="BQ656" s="45">
        <f t="shared" si="83"/>
        <v>1700.0925500000012</v>
      </c>
      <c r="BR656">
        <f>SUMIFS('9月销毁明细'!D:D,'9月销毁明细'!A:A,E656,'9月销毁明细'!H:H,"Sellable")</f>
        <v>0</v>
      </c>
      <c r="BS656">
        <f>SUMIFS('9月销毁明细'!G:G,'9月销毁明细'!A:A,E656,'9月销毁明细'!H:H,"Sellable")</f>
        <v>0</v>
      </c>
      <c r="BT656">
        <f>SUMIFS('9月销毁明细'!D:D,'9月销毁明细'!A:A,E656,'9月销毁明细'!H:H,"Unsellable")</f>
        <v>0</v>
      </c>
      <c r="BU656">
        <f>SUMIFS('9月销毁明细'!G:G,'9月销毁明细'!A:A,E656,'9月销毁明细'!H:H,"Unsellable")</f>
        <v>0</v>
      </c>
      <c r="BW656">
        <f>IFERROR(I656*VLOOKUP(F656,'9.3成本表'!C:L,10,0),0)</f>
        <v>572.5</v>
      </c>
      <c r="BX656">
        <f t="shared" si="84"/>
        <v>331.5</v>
      </c>
      <c r="CC656" s="45">
        <f t="shared" si="85"/>
        <v>796.09255000000121</v>
      </c>
      <c r="CD656" s="45">
        <f t="shared" si="86"/>
        <v>0.18849677094740605</v>
      </c>
      <c r="CE656" s="45">
        <f t="shared" si="87"/>
        <v>0.88063335176991286</v>
      </c>
    </row>
    <row r="657" spans="4:83" x14ac:dyDescent="0.25">
      <c r="D657" s="20" t="s">
        <v>1423</v>
      </c>
      <c r="E657" s="20" t="s">
        <v>1424</v>
      </c>
      <c r="F657" s="20">
        <v>4899</v>
      </c>
      <c r="G657">
        <v>651</v>
      </c>
      <c r="H657" s="20"/>
      <c r="I657">
        <f>SUMIFS('总明细 源文件后台下'!G:G,'总明细 源文件后台下'!E:E,E657,'总明细 源文件后台下'!C:C,"Order")</f>
        <v>22</v>
      </c>
      <c r="J657">
        <f>SUMIFS('总明细 源文件后台下'!M:M,'总明细 源文件后台下'!E:E,E657,'总明细 源文件后台下'!C:C,"Order")</f>
        <v>571.78000000000009</v>
      </c>
      <c r="K657">
        <f>SUMIFS('总明细 源文件后台下'!N:N,'总明细 源文件后台下'!E:E,E657,'总明细 源文件后台下'!C:C,"Order")</f>
        <v>7.38</v>
      </c>
      <c r="L657">
        <f>SUMIFS('总明细 源文件后台下'!O:O,'总明细 源文件后台下'!E:E,E657,'总明细 源文件后台下'!C:C,"Order")</f>
        <v>0</v>
      </c>
      <c r="M657">
        <f>SUMIFS('总明细 源文件后台下'!P:P,'总明细 源文件后台下'!E:E,E657,'总明细 源文件后台下'!C:C,"Order")</f>
        <v>-8.42</v>
      </c>
      <c r="N657">
        <f>SUMIFS('总明细 源文件后台下'!Q:Q,'总明细 源文件后台下'!E:E,E657,'总明细 源文件后台下'!C:C,"Order")</f>
        <v>16.560000000000002</v>
      </c>
      <c r="O657">
        <f>SUMIFS('总明细 源文件后台下'!R:R,'总明细 源文件后台下'!E:E,E657,'总明细 源文件后台下'!C:C,"Order")</f>
        <v>-16.560000000000002</v>
      </c>
      <c r="P657">
        <f>SUMIFS('总明细 源文件后台下'!S:S,'总明细 源文件后台下'!E:E,E657,'总明细 源文件后台下'!C:C,"Order")</f>
        <v>-97.060000000000016</v>
      </c>
      <c r="Q657">
        <f>SUMIFS('总明细 源文件后台下'!T:T,'总明细 源文件后台下'!E:E,E657,'总明细 源文件后台下'!C:C,"Order")</f>
        <v>-113.51999999999995</v>
      </c>
      <c r="R657">
        <f>SUMIFS('总明细 源文件后台下'!U:U,'总明细 源文件后台下'!E:E,E657,'总明细 源文件后台下'!C:C,"Order")</f>
        <v>0</v>
      </c>
      <c r="S657">
        <f>SUMIFS('总明细 源文件后台下'!V:V,'总明细 源文件后台下'!E:E,E657,'总明细 源文件后台下'!C:C,"Order")</f>
        <v>0</v>
      </c>
      <c r="T657">
        <f>SUMIFS('总明细 源文件后台下'!W:W,'总明细 源文件后台下'!E:E,E657,'总明细 源文件后台下'!C:C,"Order")</f>
        <v>360.16000000000014</v>
      </c>
      <c r="U657">
        <f>SUMIFS('总明细 源文件后台下'!G:G,'总明细 源文件后台下'!E:E,E657,'总明细 源文件后台下'!C:C,"Refund")</f>
        <v>4</v>
      </c>
      <c r="V657">
        <f>SUMIFS('总明细 源文件后台下'!M:M,'总明细 源文件后台下'!E:E,E657,'总明细 源文件后台下'!C:C,"Refund")</f>
        <v>-103.96</v>
      </c>
      <c r="W657">
        <f>SUMIFS('总明细 源文件后台下'!N:N,'总明细 源文件后台下'!E:E,E657,'总明细 源文件后台下'!C:C,"Refund")</f>
        <v>0</v>
      </c>
      <c r="X657">
        <f>SUMIFS('总明细 源文件后台下'!O:O,'总明细 源文件后台下'!E:E,E657,'总明细 源文件后台下'!C:C,"Refund")</f>
        <v>0</v>
      </c>
      <c r="Y657">
        <f>SUMIFS('总明细 源文件后台下'!P:P,'总明细 源文件后台下'!E:E,E657,'总明细 源文件后台下'!C:C,"Refund")</f>
        <v>0.52</v>
      </c>
      <c r="Z657">
        <f>SUMIFS('总明细 源文件后台下'!Q:Q,'总明细 源文件后台下'!E:E,E657,'总明细 源文件后台下'!C:C,"Refund")</f>
        <v>-5.2700000000000005</v>
      </c>
      <c r="AA657">
        <f>SUMIFS('总明细 源文件后台下'!R:R,'总明细 源文件后台下'!E:E,E657,'总明细 源文件后台下'!C:C,"Refund")</f>
        <v>5.2700000000000005</v>
      </c>
      <c r="AB657">
        <f>SUMIFS('总明细 源文件后台下'!S:S,'总明细 源文件后台下'!E:E,E657,'总明细 源文件后台下'!C:C,"Refund")</f>
        <v>14.080000000000002</v>
      </c>
      <c r="AC657">
        <f>SUMIFS('总明细 源文件后台下'!T:T,'总明细 源文件后台下'!E:E,E657,'总明细 源文件后台下'!C:C,"Refund")</f>
        <v>0</v>
      </c>
      <c r="AD657">
        <f>SUMIFS('总明细 源文件后台下'!U:U,'总明细 源文件后台下'!E:E,E657,'总明细 源文件后台下'!C:C,"Refund")</f>
        <v>0</v>
      </c>
      <c r="AE657">
        <f>SUMIFS('总明细 源文件后台下'!V:V,'总明细 源文件后台下'!E:E,E657,'总明细 源文件后台下'!C:C,"Refund")</f>
        <v>0</v>
      </c>
      <c r="AF657">
        <f>SUMIFS('总明细 源文件后台下'!W:W,'总明细 源文件后台下'!E:E,E657,'总明细 源文件后台下'!C:C,"Refund")</f>
        <v>-89.36</v>
      </c>
      <c r="AK657">
        <f>(SUMIF('广告费 源文件后台下'!G:G,E657,'广告费 源文件后台下'!M:M))*-1</f>
        <v>-25.15</v>
      </c>
      <c r="AL657">
        <f>SUMIFS('总明细 源文件后台下'!W:W,'总明细 源文件后台下'!E:E,E657,'总明细 源文件后台下'!C:C,"Adjustment",'总明细 源文件后台下'!F:F,"FBA Inventory Reimbursement - Customer Return")</f>
        <v>0</v>
      </c>
      <c r="AM657">
        <f>SUMIFS('总明细 源文件后台下'!W:W,'总明细 源文件后台下'!E:E,E657,'总明细 源文件后台下'!C:C,"Adjustment",'总明细 源文件后台下'!F:F,"FBA Inventory Reimbursement - Damaged:Warehouse")</f>
        <v>0</v>
      </c>
      <c r="AN657">
        <f>SUMIFS('总明细 源文件后台下'!W:W,'总明细 源文件后台下'!E:E,E657,'总明细 源文件后台下'!C:C,"Adjustment",'总明细 源文件后台下'!F:F,"FBA Inventory Reimbursement - Customer Service Issue")</f>
        <v>0</v>
      </c>
      <c r="AO657">
        <f>SUMIFS('总明细 源文件后台下'!W:W,'总明细 源文件后台下'!E:E,E657,'总明细 源文件后台下'!C:C,"Adjustment",'总明细 源文件后台下'!F:F,"FBA Inventory Reimbursement - Fee Correction")</f>
        <v>0</v>
      </c>
      <c r="AP657">
        <f>SUMIFS('总明细 源文件后台下'!W:W,'总明细 源文件后台下'!E:E,E657,'总明细 源文件后台下'!C:C,"Adjustment",'总明细 源文件后台下'!F:F,"FBA Inventory Reimbursement - General Adjustment")</f>
        <v>0</v>
      </c>
      <c r="AQ657">
        <f>SUMIFS('总明细 源文件后台下'!W:W,'总明细 源文件后台下'!E:E,E657,'总明细 源文件后台下'!C:C,"Adjustment",'总明细 源文件后台下'!F:F,"FBA Inventory Reimbursement - Lost:Inbound")</f>
        <v>0</v>
      </c>
      <c r="AR657">
        <f>SUMIFS('总明细 源文件后台下'!W:W,'总明细 源文件后台下'!E:E,E657,'总明细 源文件后台下'!C:C,"Adjustment",'总明细 源文件后台下'!F:F,"FBA Inventory Reimbursement - Lost:Warehouse")</f>
        <v>0</v>
      </c>
      <c r="AS657">
        <f>SUMIFS('总明细 源文件后台下'!W:W,'总明细 源文件后台下'!E:E,E657,'总明细 源文件后台下'!C:C,"Adjustment",'总明细 源文件后台下'!F:F,"Non-subscription Fee Adjustment")</f>
        <v>0</v>
      </c>
      <c r="AT657">
        <f>SUMIFS('总明细 源文件后台下'!W:W,'总明细 源文件后台下'!E:E,E657,'总明细 源文件后台下'!C:C,"Adjustment",'总明细 源文件后台下'!F:F,"FBA Inventory Placement Service Fee")</f>
        <v>0</v>
      </c>
      <c r="AV657">
        <f>SUMIF('FBA Customer Return Per Unit Fe'!B:B,E657,'FBA Customer Return Per Unit Fe'!C:C)</f>
        <v>-15.48</v>
      </c>
      <c r="AX657">
        <f>(SUMIF('仓储费 源文件后台下'!C:C,E657,'仓储费 源文件后台下'!V:V))*-1</f>
        <v>-2.5578000000000003</v>
      </c>
      <c r="AZ657">
        <f>SUMIF('Disposal Fee销毁费用-160.95'!B:B,E657,'Disposal Fee销毁费用-160.95'!D:D)*-1</f>
        <v>0</v>
      </c>
      <c r="BC657">
        <f>IFERROR(VLOOKUP(F657,'优惠券-86.4'!F:I,4,0),0)</f>
        <v>-0.39999999999999997</v>
      </c>
      <c r="BD657">
        <f>IFERROR(VLOOKUP(F657,'早评-120'!E:H,4,0),0)</f>
        <v>0</v>
      </c>
      <c r="BF657">
        <f t="shared" si="80"/>
        <v>227.21220000000014</v>
      </c>
      <c r="BG657">
        <f t="shared" si="81"/>
        <v>0.39737696316765209</v>
      </c>
      <c r="BH657">
        <f t="shared" si="82"/>
        <v>1476.879300000001</v>
      </c>
      <c r="BQ657" s="45">
        <f t="shared" si="83"/>
        <v>1476.879300000001</v>
      </c>
      <c r="BR657">
        <f>SUMIFS('9月销毁明细'!D:D,'9月销毁明细'!A:A,E657,'9月销毁明细'!H:H,"Sellable")</f>
        <v>0</v>
      </c>
      <c r="BS657">
        <f>SUMIFS('9月销毁明细'!G:G,'9月销毁明细'!A:A,E657,'9月销毁明细'!H:H,"Sellable")</f>
        <v>0</v>
      </c>
      <c r="BT657">
        <f>SUMIFS('9月销毁明细'!D:D,'9月销毁明细'!A:A,E657,'9月销毁明细'!H:H,"Unsellable")</f>
        <v>0</v>
      </c>
      <c r="BU657">
        <f>SUMIFS('9月销毁明细'!G:G,'9月销毁明细'!A:A,E657,'9月销毁明细'!H:H,"Unsellable")</f>
        <v>0</v>
      </c>
      <c r="BW657">
        <f>IFERROR(I657*VLOOKUP(F657,'9.3成本表'!C:L,10,0),0)</f>
        <v>503.79999999999995</v>
      </c>
      <c r="BX657">
        <f t="shared" si="84"/>
        <v>291.71999999999997</v>
      </c>
      <c r="CC657" s="45">
        <f t="shared" si="85"/>
        <v>681.35930000000099</v>
      </c>
      <c r="CD657" s="45">
        <f t="shared" si="86"/>
        <v>0.1833301404251772</v>
      </c>
      <c r="CE657" s="45">
        <f t="shared" si="87"/>
        <v>0.85649549979887496</v>
      </c>
    </row>
    <row r="658" spans="4:83" x14ac:dyDescent="0.25">
      <c r="D658" s="20" t="s">
        <v>1425</v>
      </c>
      <c r="E658" s="20" t="s">
        <v>1426</v>
      </c>
      <c r="F658" s="20">
        <v>4899</v>
      </c>
      <c r="G658">
        <v>652</v>
      </c>
      <c r="H658" s="20"/>
      <c r="I658">
        <f>SUMIFS('总明细 源文件后台下'!G:G,'总明细 源文件后台下'!E:E,E658,'总明细 源文件后台下'!C:C,"Order")</f>
        <v>12</v>
      </c>
      <c r="J658">
        <f>SUMIFS('总明细 源文件后台下'!M:M,'总明细 源文件后台下'!E:E,E658,'总明细 源文件后台下'!C:C,"Order")</f>
        <v>311.88000000000005</v>
      </c>
      <c r="K658">
        <f>SUMIFS('总明细 源文件后台下'!N:N,'总明细 源文件后台下'!E:E,E658,'总明细 源文件后台下'!C:C,"Order")</f>
        <v>0</v>
      </c>
      <c r="L658">
        <f>SUMIFS('总明细 源文件后台下'!O:O,'总明细 源文件后台下'!E:E,E658,'总明细 源文件后台下'!C:C,"Order")</f>
        <v>0</v>
      </c>
      <c r="M658">
        <f>SUMIFS('总明细 源文件后台下'!P:P,'总明细 源文件后台下'!E:E,E658,'总明细 源文件后台下'!C:C,"Order")</f>
        <v>-0.52</v>
      </c>
      <c r="N658">
        <f>SUMIFS('总明细 源文件后台下'!Q:Q,'总明细 源文件后台下'!E:E,E658,'总明细 源文件后台下'!C:C,"Order")</f>
        <v>11.530000000000001</v>
      </c>
      <c r="O658">
        <f>SUMIFS('总明细 源文件后台下'!R:R,'总明细 源文件后台下'!E:E,E658,'总明细 源文件后台下'!C:C,"Order")</f>
        <v>-11.530000000000001</v>
      </c>
      <c r="P658">
        <f>SUMIFS('总明细 源文件后台下'!S:S,'总明细 源文件后台下'!E:E,E658,'总明细 源文件后台下'!C:C,"Order")</f>
        <v>-52.95000000000001</v>
      </c>
      <c r="Q658">
        <f>SUMIFS('总明细 源文件后台下'!T:T,'总明细 源文件后台下'!E:E,E658,'总明细 源文件后台下'!C:C,"Order")</f>
        <v>-61.919999999999987</v>
      </c>
      <c r="R658">
        <f>SUMIFS('总明细 源文件后台下'!U:U,'总明细 源文件后台下'!E:E,E658,'总明细 源文件后台下'!C:C,"Order")</f>
        <v>0</v>
      </c>
      <c r="S658">
        <f>SUMIFS('总明细 源文件后台下'!V:V,'总明细 源文件后台下'!E:E,E658,'总明细 源文件后台下'!C:C,"Order")</f>
        <v>0</v>
      </c>
      <c r="T658">
        <f>SUMIFS('总明细 源文件后台下'!W:W,'总明细 源文件后台下'!E:E,E658,'总明细 源文件后台下'!C:C,"Order")</f>
        <v>196.48999999999998</v>
      </c>
      <c r="U658">
        <f>SUMIFS('总明细 源文件后台下'!G:G,'总明细 源文件后台下'!E:E,E658,'总明细 源文件后台下'!C:C,"Refund")</f>
        <v>4</v>
      </c>
      <c r="V658">
        <f>SUMIFS('总明细 源文件后台下'!M:M,'总明细 源文件后台下'!E:E,E658,'总明细 源文件后台下'!C:C,"Refund")</f>
        <v>-103.96</v>
      </c>
      <c r="W658">
        <f>SUMIFS('总明细 源文件后台下'!N:N,'总明细 源文件后台下'!E:E,E658,'总明细 源文件后台下'!C:C,"Refund")</f>
        <v>0</v>
      </c>
      <c r="X658">
        <f>SUMIFS('总明细 源文件后台下'!O:O,'总明细 源文件后台下'!E:E,E658,'总明细 源文件后台下'!C:C,"Refund")</f>
        <v>0</v>
      </c>
      <c r="Y658">
        <f>SUMIFS('总明细 源文件后台下'!P:P,'总明细 源文件后台下'!E:E,E658,'总明细 源文件后台下'!C:C,"Refund")</f>
        <v>0</v>
      </c>
      <c r="Z658">
        <f>SUMIFS('总明细 源文件后台下'!Q:Q,'总明细 源文件后台下'!E:E,E658,'总明细 源文件后台下'!C:C,"Refund")</f>
        <v>-3.93</v>
      </c>
      <c r="AA658">
        <f>SUMIFS('总明细 源文件后台下'!R:R,'总明细 源文件后台下'!E:E,E658,'总明细 源文件后台下'!C:C,"Refund")</f>
        <v>3.93</v>
      </c>
      <c r="AB658">
        <f>SUMIFS('总明细 源文件后台下'!S:S,'总明细 源文件后台下'!E:E,E658,'总明细 源文件后台下'!C:C,"Refund")</f>
        <v>14.16</v>
      </c>
      <c r="AC658">
        <f>SUMIFS('总明细 源文件后台下'!T:T,'总明细 源文件后台下'!E:E,E658,'总明细 源文件后台下'!C:C,"Refund")</f>
        <v>0</v>
      </c>
      <c r="AD658">
        <f>SUMIFS('总明细 源文件后台下'!U:U,'总明细 源文件后台下'!E:E,E658,'总明细 源文件后台下'!C:C,"Refund")</f>
        <v>0</v>
      </c>
      <c r="AE658">
        <f>SUMIFS('总明细 源文件后台下'!V:V,'总明细 源文件后台下'!E:E,E658,'总明细 源文件后台下'!C:C,"Refund")</f>
        <v>0</v>
      </c>
      <c r="AF658">
        <f>SUMIFS('总明细 源文件后台下'!W:W,'总明细 源文件后台下'!E:E,E658,'总明细 源文件后台下'!C:C,"Refund")</f>
        <v>-89.8</v>
      </c>
      <c r="AK658">
        <f>(SUMIF('广告费 源文件后台下'!G:G,E658,'广告费 源文件后台下'!M:M))*-1</f>
        <v>-31.37</v>
      </c>
      <c r="AL658">
        <f>SUMIFS('总明细 源文件后台下'!W:W,'总明细 源文件后台下'!E:E,E658,'总明细 源文件后台下'!C:C,"Adjustment",'总明细 源文件后台下'!F:F,"FBA Inventory Reimbursement - Customer Return")</f>
        <v>0</v>
      </c>
      <c r="AM658">
        <f>SUMIFS('总明细 源文件后台下'!W:W,'总明细 源文件后台下'!E:E,E658,'总明细 源文件后台下'!C:C,"Adjustment",'总明细 源文件后台下'!F:F,"FBA Inventory Reimbursement - Damaged:Warehouse")</f>
        <v>0</v>
      </c>
      <c r="AN658">
        <f>SUMIFS('总明细 源文件后台下'!W:W,'总明细 源文件后台下'!E:E,E658,'总明细 源文件后台下'!C:C,"Adjustment",'总明细 源文件后台下'!F:F,"FBA Inventory Reimbursement - Customer Service Issue")</f>
        <v>0</v>
      </c>
      <c r="AO658">
        <f>SUMIFS('总明细 源文件后台下'!W:W,'总明细 源文件后台下'!E:E,E658,'总明细 源文件后台下'!C:C,"Adjustment",'总明细 源文件后台下'!F:F,"FBA Inventory Reimbursement - Fee Correction")</f>
        <v>0</v>
      </c>
      <c r="AP658">
        <f>SUMIFS('总明细 源文件后台下'!W:W,'总明细 源文件后台下'!E:E,E658,'总明细 源文件后台下'!C:C,"Adjustment",'总明细 源文件后台下'!F:F,"FBA Inventory Reimbursement - General Adjustment")</f>
        <v>0</v>
      </c>
      <c r="AQ658">
        <f>SUMIFS('总明细 源文件后台下'!W:W,'总明细 源文件后台下'!E:E,E658,'总明细 源文件后台下'!C:C,"Adjustment",'总明细 源文件后台下'!F:F,"FBA Inventory Reimbursement - Lost:Inbound")</f>
        <v>0</v>
      </c>
      <c r="AR658">
        <f>SUMIFS('总明细 源文件后台下'!W:W,'总明细 源文件后台下'!E:E,E658,'总明细 源文件后台下'!C:C,"Adjustment",'总明细 源文件后台下'!F:F,"FBA Inventory Reimbursement - Lost:Warehouse")</f>
        <v>0</v>
      </c>
      <c r="AS658">
        <f>SUMIFS('总明细 源文件后台下'!W:W,'总明细 源文件后台下'!E:E,E658,'总明细 源文件后台下'!C:C,"Adjustment",'总明细 源文件后台下'!F:F,"Non-subscription Fee Adjustment")</f>
        <v>0</v>
      </c>
      <c r="AT658">
        <f>SUMIFS('总明细 源文件后台下'!W:W,'总明细 源文件后台下'!E:E,E658,'总明细 源文件后台下'!C:C,"Adjustment",'总明细 源文件后台下'!F:F,"FBA Inventory Placement Service Fee")</f>
        <v>0</v>
      </c>
      <c r="AV658">
        <f>SUMIF('FBA Customer Return Per Unit Fe'!B:B,E658,'FBA Customer Return Per Unit Fe'!C:C)</f>
        <v>-15.48</v>
      </c>
      <c r="AX658">
        <f>(SUMIF('仓储费 源文件后台下'!C:C,E658,'仓储费 源文件后台下'!V:V))*-1</f>
        <v>-2.4567000000000001</v>
      </c>
      <c r="AZ658">
        <f>SUMIF('Disposal Fee销毁费用-160.95'!B:B,E658,'Disposal Fee销毁费用-160.95'!D:D)*-1</f>
        <v>0</v>
      </c>
      <c r="BC658">
        <f>IFERROR(VLOOKUP(F658,'优惠券-86.4'!F:I,4,0),0)</f>
        <v>-0.39999999999999997</v>
      </c>
      <c r="BD658">
        <f>IFERROR(VLOOKUP(F658,'早评-120'!E:H,4,0),0)</f>
        <v>0</v>
      </c>
      <c r="BF658">
        <f t="shared" si="80"/>
        <v>56.983299999999986</v>
      </c>
      <c r="BG658">
        <f t="shared" si="81"/>
        <v>0.18270905476465299</v>
      </c>
      <c r="BH658">
        <f t="shared" si="82"/>
        <v>370.39144999999991</v>
      </c>
      <c r="BQ658" s="45">
        <f t="shared" si="83"/>
        <v>370.39144999999991</v>
      </c>
      <c r="BR658">
        <f>SUMIFS('9月销毁明细'!D:D,'9月销毁明细'!A:A,E658,'9月销毁明细'!H:H,"Sellable")</f>
        <v>0</v>
      </c>
      <c r="BS658">
        <f>SUMIFS('9月销毁明细'!G:G,'9月销毁明细'!A:A,E658,'9月销毁明细'!H:H,"Sellable")</f>
        <v>0</v>
      </c>
      <c r="BT658">
        <f>SUMIFS('9月销毁明细'!D:D,'9月销毁明细'!A:A,E658,'9月销毁明细'!H:H,"Unsellable")</f>
        <v>0</v>
      </c>
      <c r="BU658">
        <f>SUMIFS('9月销毁明细'!G:G,'9月销毁明细'!A:A,E658,'9月销毁明细'!H:H,"Unsellable")</f>
        <v>0</v>
      </c>
      <c r="BW658">
        <f>IFERROR(I658*VLOOKUP(F658,'9.3成本表'!C:L,10,0),0)</f>
        <v>274.79999999999995</v>
      </c>
      <c r="BX658">
        <f t="shared" si="84"/>
        <v>159.12</v>
      </c>
      <c r="CC658" s="45">
        <f t="shared" si="85"/>
        <v>-63.528550000000052</v>
      </c>
      <c r="CD658" s="45">
        <f t="shared" si="86"/>
        <v>-3.1337767977821868E-2</v>
      </c>
      <c r="CE658" s="45">
        <f t="shared" si="87"/>
        <v>-0.14640613477138656</v>
      </c>
    </row>
    <row r="659" spans="4:83" x14ac:dyDescent="0.25">
      <c r="D659" s="20" t="s">
        <v>1427</v>
      </c>
      <c r="E659" s="20" t="s">
        <v>1428</v>
      </c>
      <c r="F659" s="20">
        <v>4899</v>
      </c>
      <c r="G659">
        <v>653</v>
      </c>
      <c r="H659" s="20"/>
      <c r="I659">
        <f>SUMIFS('总明细 源文件后台下'!G:G,'总明细 源文件后台下'!E:E,E659,'总明细 源文件后台下'!C:C,"Order")</f>
        <v>8</v>
      </c>
      <c r="J659">
        <f>SUMIFS('总明细 源文件后台下'!M:M,'总明细 源文件后台下'!E:E,E659,'总明细 源文件后台下'!C:C,"Order")</f>
        <v>178.93</v>
      </c>
      <c r="K659">
        <f>SUMIFS('总明细 源文件后台下'!N:N,'总明细 源文件后台下'!E:E,E659,'总明细 源文件后台下'!C:C,"Order")</f>
        <v>0</v>
      </c>
      <c r="L659">
        <f>SUMIFS('总明细 源文件后台下'!O:O,'总明细 源文件后台下'!E:E,E659,'总明细 源文件后台下'!C:C,"Order")</f>
        <v>0</v>
      </c>
      <c r="M659">
        <f>SUMIFS('总明细 源文件后台下'!P:P,'总明细 源文件后台下'!E:E,E659,'总明细 源文件后台下'!C:C,"Order")</f>
        <v>0</v>
      </c>
      <c r="N659">
        <f>SUMIFS('总明细 源文件后台下'!Q:Q,'总明细 源文件后台下'!E:E,E659,'总明细 源文件后台下'!C:C,"Order")</f>
        <v>5.85</v>
      </c>
      <c r="O659">
        <f>SUMIFS('总明细 源文件后台下'!R:R,'总明细 源文件后台下'!E:E,E659,'总明细 源文件后台下'!C:C,"Order")</f>
        <v>-5.85</v>
      </c>
      <c r="P659">
        <f>SUMIFS('总明细 源文件后台下'!S:S,'总明细 源文件后台下'!E:E,E659,'总明细 源文件后台下'!C:C,"Order")</f>
        <v>-30.430000000000003</v>
      </c>
      <c r="Q659">
        <f>SUMIFS('总明细 源文件后台下'!T:T,'总明细 源文件后台下'!E:E,E659,'总明细 源文件后台下'!C:C,"Order")</f>
        <v>-36.120000000000005</v>
      </c>
      <c r="R659">
        <f>SUMIFS('总明细 源文件后台下'!U:U,'总明细 源文件后台下'!E:E,E659,'总明细 源文件后台下'!C:C,"Order")</f>
        <v>0</v>
      </c>
      <c r="S659">
        <f>SUMIFS('总明细 源文件后台下'!V:V,'总明细 源文件后台下'!E:E,E659,'总明细 源文件后台下'!C:C,"Order")</f>
        <v>0</v>
      </c>
      <c r="T659">
        <f>SUMIFS('总明细 源文件后台下'!W:W,'总明细 源文件后台下'!E:E,E659,'总明细 源文件后台下'!C:C,"Order")</f>
        <v>112.38</v>
      </c>
      <c r="U659">
        <f>SUMIFS('总明细 源文件后台下'!G:G,'总明细 源文件后台下'!E:E,E659,'总明细 源文件后台下'!C:C,"Refund")</f>
        <v>1</v>
      </c>
      <c r="V659">
        <f>SUMIFS('总明细 源文件后台下'!M:M,'总明细 源文件后台下'!E:E,E659,'总明细 源文件后台下'!C:C,"Refund")</f>
        <v>-25.99</v>
      </c>
      <c r="W659">
        <f>SUMIFS('总明细 源文件后台下'!N:N,'总明细 源文件后台下'!E:E,E659,'总明细 源文件后台下'!C:C,"Refund")</f>
        <v>0</v>
      </c>
      <c r="X659">
        <f>SUMIFS('总明细 源文件后台下'!O:O,'总明细 源文件后台下'!E:E,E659,'总明细 源文件后台下'!C:C,"Refund")</f>
        <v>0</v>
      </c>
      <c r="Y659">
        <f>SUMIFS('总明细 源文件后台下'!P:P,'总明细 源文件后台下'!E:E,E659,'总明细 源文件后台下'!C:C,"Refund")</f>
        <v>1.3</v>
      </c>
      <c r="Z659">
        <f>SUMIFS('总明细 源文件后台下'!Q:Q,'总明细 源文件后台下'!E:E,E659,'总明细 源文件后台下'!C:C,"Refund")</f>
        <v>0</v>
      </c>
      <c r="AA659">
        <f>SUMIFS('总明细 源文件后台下'!R:R,'总明细 源文件后台下'!E:E,E659,'总明细 源文件后台下'!C:C,"Refund")</f>
        <v>0</v>
      </c>
      <c r="AB659">
        <f>SUMIFS('总明细 源文件后台下'!S:S,'总明细 源文件后台下'!E:E,E659,'总明细 源文件后台下'!C:C,"Refund")</f>
        <v>3.36</v>
      </c>
      <c r="AC659">
        <f>SUMIFS('总明细 源文件后台下'!T:T,'总明细 源文件后台下'!E:E,E659,'总明细 源文件后台下'!C:C,"Refund")</f>
        <v>0</v>
      </c>
      <c r="AD659">
        <f>SUMIFS('总明细 源文件后台下'!U:U,'总明细 源文件后台下'!E:E,E659,'总明细 源文件后台下'!C:C,"Refund")</f>
        <v>0</v>
      </c>
      <c r="AE659">
        <f>SUMIFS('总明细 源文件后台下'!V:V,'总明细 源文件后台下'!E:E,E659,'总明细 源文件后台下'!C:C,"Refund")</f>
        <v>0</v>
      </c>
      <c r="AF659">
        <f>SUMIFS('总明细 源文件后台下'!W:W,'总明细 源文件后台下'!E:E,E659,'总明细 源文件后台下'!C:C,"Refund")</f>
        <v>-21.33</v>
      </c>
      <c r="AK659">
        <f>(SUMIF('广告费 源文件后台下'!G:G,E659,'广告费 源文件后台下'!M:M))*-1</f>
        <v>-226.99</v>
      </c>
      <c r="AL659">
        <f>SUMIFS('总明细 源文件后台下'!W:W,'总明细 源文件后台下'!E:E,E659,'总明细 源文件后台下'!C:C,"Adjustment",'总明细 源文件后台下'!F:F,"FBA Inventory Reimbursement - Customer Return")</f>
        <v>0</v>
      </c>
      <c r="AM659">
        <f>SUMIFS('总明细 源文件后台下'!W:W,'总明细 源文件后台下'!E:E,E659,'总明细 源文件后台下'!C:C,"Adjustment",'总明细 源文件后台下'!F:F,"FBA Inventory Reimbursement - Damaged:Warehouse")</f>
        <v>0</v>
      </c>
      <c r="AN659">
        <f>SUMIFS('总明细 源文件后台下'!W:W,'总明细 源文件后台下'!E:E,E659,'总明细 源文件后台下'!C:C,"Adjustment",'总明细 源文件后台下'!F:F,"FBA Inventory Reimbursement - Customer Service Issue")</f>
        <v>0</v>
      </c>
      <c r="AO659">
        <f>SUMIFS('总明细 源文件后台下'!W:W,'总明细 源文件后台下'!E:E,E659,'总明细 源文件后台下'!C:C,"Adjustment",'总明细 源文件后台下'!F:F,"FBA Inventory Reimbursement - Fee Correction")</f>
        <v>0</v>
      </c>
      <c r="AP659">
        <f>SUMIFS('总明细 源文件后台下'!W:W,'总明细 源文件后台下'!E:E,E659,'总明细 源文件后台下'!C:C,"Adjustment",'总明细 源文件后台下'!F:F,"FBA Inventory Reimbursement - General Adjustment")</f>
        <v>0</v>
      </c>
      <c r="AQ659">
        <f>SUMIFS('总明细 源文件后台下'!W:W,'总明细 源文件后台下'!E:E,E659,'总明细 源文件后台下'!C:C,"Adjustment",'总明细 源文件后台下'!F:F,"FBA Inventory Reimbursement - Lost:Inbound")</f>
        <v>0</v>
      </c>
      <c r="AR659">
        <f>SUMIFS('总明细 源文件后台下'!W:W,'总明细 源文件后台下'!E:E,E659,'总明细 源文件后台下'!C:C,"Adjustment",'总明细 源文件后台下'!F:F,"FBA Inventory Reimbursement - Lost:Warehouse")</f>
        <v>0</v>
      </c>
      <c r="AS659">
        <f>SUMIFS('总明细 源文件后台下'!W:W,'总明细 源文件后台下'!E:E,E659,'总明细 源文件后台下'!C:C,"Adjustment",'总明细 源文件后台下'!F:F,"Non-subscription Fee Adjustment")</f>
        <v>0</v>
      </c>
      <c r="AT659">
        <f>SUMIFS('总明细 源文件后台下'!W:W,'总明细 源文件后台下'!E:E,E659,'总明细 源文件后台下'!C:C,"Adjustment",'总明细 源文件后台下'!F:F,"FBA Inventory Placement Service Fee")</f>
        <v>0</v>
      </c>
      <c r="AV659">
        <f>SUMIF('FBA Customer Return Per Unit Fe'!B:B,E659,'FBA Customer Return Per Unit Fe'!C:C)</f>
        <v>-10.32</v>
      </c>
      <c r="AX659">
        <f>(SUMIF('仓储费 源文件后台下'!C:C,E659,'仓储费 源文件后台下'!V:V))*-1</f>
        <v>-3.0457999999999998</v>
      </c>
      <c r="AZ659">
        <f>SUMIF('Disposal Fee销毁费用-160.95'!B:B,E659,'Disposal Fee销毁费用-160.95'!D:D)*-1</f>
        <v>0</v>
      </c>
      <c r="BC659">
        <f>IFERROR(VLOOKUP(F659,'优惠券-86.4'!F:I,4,0),0)</f>
        <v>-0.39999999999999997</v>
      </c>
      <c r="BD659">
        <f>IFERROR(VLOOKUP(F659,'早评-120'!E:H,4,0),0)</f>
        <v>0</v>
      </c>
      <c r="BF659">
        <f t="shared" si="80"/>
        <v>-149.70580000000001</v>
      </c>
      <c r="BG659">
        <f t="shared" si="81"/>
        <v>-0.83667244173699218</v>
      </c>
      <c r="BH659">
        <f t="shared" si="82"/>
        <v>-973.08770000000004</v>
      </c>
      <c r="BQ659" s="45">
        <f t="shared" si="83"/>
        <v>-973.08770000000004</v>
      </c>
      <c r="BR659">
        <f>SUMIFS('9月销毁明细'!D:D,'9月销毁明细'!A:A,E659,'9月销毁明细'!H:H,"Sellable")</f>
        <v>0</v>
      </c>
      <c r="BS659">
        <f>SUMIFS('9月销毁明细'!G:G,'9月销毁明细'!A:A,E659,'9月销毁明细'!H:H,"Sellable")</f>
        <v>0</v>
      </c>
      <c r="BT659">
        <f>SUMIFS('9月销毁明细'!D:D,'9月销毁明细'!A:A,E659,'9月销毁明细'!H:H,"Unsellable")</f>
        <v>2</v>
      </c>
      <c r="BU659">
        <f>SUMIFS('9月销毁明细'!G:G,'9月销毁明细'!A:A,E659,'9月销毁明细'!H:H,"Unsellable")</f>
        <v>72.319999999999993</v>
      </c>
      <c r="BW659">
        <f>IFERROR(I659*VLOOKUP(F659,'9.3成本表'!C:L,10,0),0)</f>
        <v>183.2</v>
      </c>
      <c r="BX659">
        <f t="shared" si="84"/>
        <v>106.08</v>
      </c>
      <c r="CC659" s="45">
        <f t="shared" si="85"/>
        <v>-1334.6876999999999</v>
      </c>
      <c r="CD659" s="45">
        <f t="shared" si="86"/>
        <v>-1.1475804461564254</v>
      </c>
      <c r="CE659" s="45">
        <f t="shared" si="87"/>
        <v>-4.6138263965707971</v>
      </c>
    </row>
    <row r="660" spans="4:83" x14ac:dyDescent="0.25">
      <c r="D660" s="20" t="s">
        <v>1429</v>
      </c>
      <c r="E660" s="20" t="s">
        <v>1430</v>
      </c>
      <c r="F660" s="20">
        <v>4899</v>
      </c>
      <c r="G660">
        <v>654</v>
      </c>
      <c r="H660" s="20"/>
      <c r="I660">
        <f>SUMIFS('总明细 源文件后台下'!G:G,'总明细 源文件后台下'!E:E,E660,'总明细 源文件后台下'!C:C,"Order")</f>
        <v>14</v>
      </c>
      <c r="J660">
        <f>SUMIFS('总明细 源文件后台下'!M:M,'总明细 源文件后台下'!E:E,E660,'总明细 源文件后台下'!C:C,"Order")</f>
        <v>363.86000000000007</v>
      </c>
      <c r="K660">
        <f>SUMIFS('总明细 源文件后台下'!N:N,'总明细 源文件后台下'!E:E,E660,'总明细 源文件后台下'!C:C,"Order")</f>
        <v>17.37</v>
      </c>
      <c r="L660">
        <f>SUMIFS('总明细 源文件后台下'!O:O,'总明细 源文件后台下'!E:E,E660,'总明细 源文件后台下'!C:C,"Order")</f>
        <v>0</v>
      </c>
      <c r="M660">
        <f>SUMIFS('总明细 源文件后台下'!P:P,'总明细 源文件后台下'!E:E,E660,'总明细 源文件后台下'!C:C,"Order")</f>
        <v>-6.34</v>
      </c>
      <c r="N660">
        <f>SUMIFS('总明细 源文件后台下'!Q:Q,'总明细 源文件后台下'!E:E,E660,'总明细 源文件后台下'!C:C,"Order")</f>
        <v>7.28</v>
      </c>
      <c r="O660">
        <f>SUMIFS('总明细 源文件后台下'!R:R,'总明细 源文件后台下'!E:E,E660,'总明细 源文件后台下'!C:C,"Order")</f>
        <v>-7.28</v>
      </c>
      <c r="P660">
        <f>SUMIFS('总明细 源文件后台下'!S:S,'总明细 源文件后台下'!E:E,E660,'总明细 源文件后台下'!C:C,"Order")</f>
        <v>-61.820000000000014</v>
      </c>
      <c r="Q660">
        <f>SUMIFS('总明细 源文件后台下'!T:T,'总明细 源文件后台下'!E:E,E660,'总明细 源文件后台下'!C:C,"Order")</f>
        <v>-83.619999999999976</v>
      </c>
      <c r="R660">
        <f>SUMIFS('总明细 源文件后台下'!U:U,'总明细 源文件后台下'!E:E,E660,'总明细 源文件后台下'!C:C,"Order")</f>
        <v>0</v>
      </c>
      <c r="S660">
        <f>SUMIFS('总明细 源文件后台下'!V:V,'总明细 源文件后台下'!E:E,E660,'总明细 源文件后台下'!C:C,"Order")</f>
        <v>0</v>
      </c>
      <c r="T660">
        <f>SUMIFS('总明细 源文件后台下'!W:W,'总明细 源文件后台下'!E:E,E660,'总明细 源文件后台下'!C:C,"Order")</f>
        <v>229.45</v>
      </c>
      <c r="U660">
        <f>SUMIFS('总明细 源文件后台下'!G:G,'总明细 源文件后台下'!E:E,E660,'总明细 源文件后台下'!C:C,"Refund")</f>
        <v>3</v>
      </c>
      <c r="V660">
        <f>SUMIFS('总明细 源文件后台下'!M:M,'总明细 源文件后台下'!E:E,E660,'总明细 源文件后台下'!C:C,"Refund")</f>
        <v>-77.97</v>
      </c>
      <c r="W660">
        <f>SUMIFS('总明细 源文件后台下'!N:N,'总明细 源文件后台下'!E:E,E660,'总明细 源文件后台下'!C:C,"Refund")</f>
        <v>0</v>
      </c>
      <c r="X660">
        <f>SUMIFS('总明细 源文件后台下'!O:O,'总明细 源文件后台下'!E:E,E660,'总明细 源文件后台下'!C:C,"Refund")</f>
        <v>0</v>
      </c>
      <c r="Y660">
        <f>SUMIFS('总明细 源文件后台下'!P:P,'总明细 源文件后台下'!E:E,E660,'总明细 源文件后台下'!C:C,"Refund")</f>
        <v>0</v>
      </c>
      <c r="Z660">
        <f>SUMIFS('总明细 源文件后台下'!Q:Q,'总明细 源文件后台下'!E:E,E660,'总明细 源文件后台下'!C:C,"Refund")</f>
        <v>0</v>
      </c>
      <c r="AA660">
        <f>SUMIFS('总明细 源文件后台下'!R:R,'总明细 源文件后台下'!E:E,E660,'总明细 源文件后台下'!C:C,"Refund")</f>
        <v>0</v>
      </c>
      <c r="AB660">
        <f>SUMIFS('总明细 源文件后台下'!S:S,'总明细 源文件后台下'!E:E,E660,'总明细 源文件后台下'!C:C,"Refund")</f>
        <v>10.620000000000001</v>
      </c>
      <c r="AC660">
        <f>SUMIFS('总明细 源文件后台下'!T:T,'总明细 源文件后台下'!E:E,E660,'总明细 源文件后台下'!C:C,"Refund")</f>
        <v>0</v>
      </c>
      <c r="AD660">
        <f>SUMIFS('总明细 源文件后台下'!U:U,'总明细 源文件后台下'!E:E,E660,'总明细 源文件后台下'!C:C,"Refund")</f>
        <v>0</v>
      </c>
      <c r="AE660">
        <f>SUMIFS('总明细 源文件后台下'!V:V,'总明细 源文件后台下'!E:E,E660,'总明细 源文件后台下'!C:C,"Refund")</f>
        <v>0</v>
      </c>
      <c r="AF660">
        <f>SUMIFS('总明细 源文件后台下'!W:W,'总明细 源文件后台下'!E:E,E660,'总明细 源文件后台下'!C:C,"Refund")</f>
        <v>-67.349999999999994</v>
      </c>
      <c r="AK660">
        <f>(SUMIF('广告费 源文件后台下'!G:G,E660,'广告费 源文件后台下'!M:M))*-1</f>
        <v>-12.39</v>
      </c>
      <c r="AL660">
        <f>SUMIFS('总明细 源文件后台下'!W:W,'总明细 源文件后台下'!E:E,E660,'总明细 源文件后台下'!C:C,"Adjustment",'总明细 源文件后台下'!F:F,"FBA Inventory Reimbursement - Customer Return")</f>
        <v>0</v>
      </c>
      <c r="AM660">
        <f>SUMIFS('总明细 源文件后台下'!W:W,'总明细 源文件后台下'!E:E,E660,'总明细 源文件后台下'!C:C,"Adjustment",'总明细 源文件后台下'!F:F,"FBA Inventory Reimbursement - Damaged:Warehouse")</f>
        <v>0</v>
      </c>
      <c r="AN660">
        <f>SUMIFS('总明细 源文件后台下'!W:W,'总明细 源文件后台下'!E:E,E660,'总明细 源文件后台下'!C:C,"Adjustment",'总明细 源文件后台下'!F:F,"FBA Inventory Reimbursement - Customer Service Issue")</f>
        <v>0</v>
      </c>
      <c r="AO660">
        <f>SUMIFS('总明细 源文件后台下'!W:W,'总明细 源文件后台下'!E:E,E660,'总明细 源文件后台下'!C:C,"Adjustment",'总明细 源文件后台下'!F:F,"FBA Inventory Reimbursement - Fee Correction")</f>
        <v>0</v>
      </c>
      <c r="AP660">
        <f>SUMIFS('总明细 源文件后台下'!W:W,'总明细 源文件后台下'!E:E,E660,'总明细 源文件后台下'!C:C,"Adjustment",'总明细 源文件后台下'!F:F,"FBA Inventory Reimbursement - General Adjustment")</f>
        <v>0</v>
      </c>
      <c r="AQ660">
        <f>SUMIFS('总明细 源文件后台下'!W:W,'总明细 源文件后台下'!E:E,E660,'总明细 源文件后台下'!C:C,"Adjustment",'总明细 源文件后台下'!F:F,"FBA Inventory Reimbursement - Lost:Inbound")</f>
        <v>0</v>
      </c>
      <c r="AR660">
        <f>SUMIFS('总明细 源文件后台下'!W:W,'总明细 源文件后台下'!E:E,E660,'总明细 源文件后台下'!C:C,"Adjustment",'总明细 源文件后台下'!F:F,"FBA Inventory Reimbursement - Lost:Warehouse")</f>
        <v>0</v>
      </c>
      <c r="AS660">
        <f>SUMIFS('总明细 源文件后台下'!W:W,'总明细 源文件后台下'!E:E,E660,'总明细 源文件后台下'!C:C,"Adjustment",'总明细 源文件后台下'!F:F,"Non-subscription Fee Adjustment")</f>
        <v>0</v>
      </c>
      <c r="AT660">
        <f>SUMIFS('总明细 源文件后台下'!W:W,'总明细 源文件后台下'!E:E,E660,'总明细 源文件后台下'!C:C,"Adjustment",'总明细 源文件后台下'!F:F,"FBA Inventory Placement Service Fee")</f>
        <v>0</v>
      </c>
      <c r="AV660">
        <f>SUMIF('FBA Customer Return Per Unit Fe'!B:B,E660,'FBA Customer Return Per Unit Fe'!C:C)</f>
        <v>0</v>
      </c>
      <c r="AX660">
        <f>(SUMIF('仓储费 源文件后台下'!C:C,E660,'仓储费 源文件后台下'!V:V))*-1</f>
        <v>-0.60450000000000004</v>
      </c>
      <c r="AZ660">
        <f>SUMIF('Disposal Fee销毁费用-160.95'!B:B,E660,'Disposal Fee销毁费用-160.95'!D:D)*-1</f>
        <v>0</v>
      </c>
      <c r="BC660">
        <f>IFERROR(VLOOKUP(F660,'优惠券-86.4'!F:I,4,0),0)</f>
        <v>-0.39999999999999997</v>
      </c>
      <c r="BD660">
        <f>IFERROR(VLOOKUP(F660,'早评-120'!E:H,4,0),0)</f>
        <v>0</v>
      </c>
      <c r="BF660">
        <f t="shared" si="80"/>
        <v>148.7055</v>
      </c>
      <c r="BG660">
        <f t="shared" si="81"/>
        <v>0.40868878139943926</v>
      </c>
      <c r="BH660">
        <f t="shared" si="82"/>
        <v>966.58574999999996</v>
      </c>
      <c r="BQ660" s="45">
        <f t="shared" si="83"/>
        <v>966.58574999999996</v>
      </c>
      <c r="BR660">
        <f>SUMIFS('9月销毁明细'!D:D,'9月销毁明细'!A:A,E660,'9月销毁明细'!H:H,"Sellable")</f>
        <v>0</v>
      </c>
      <c r="BS660">
        <f>SUMIFS('9月销毁明细'!G:G,'9月销毁明细'!A:A,E660,'9月销毁明细'!H:H,"Sellable")</f>
        <v>0</v>
      </c>
      <c r="BT660">
        <f>SUMIFS('9月销毁明细'!D:D,'9月销毁明细'!A:A,E660,'9月销毁明细'!H:H,"Unsellable")</f>
        <v>0</v>
      </c>
      <c r="BU660">
        <f>SUMIFS('9月销毁明细'!G:G,'9月销毁明细'!A:A,E660,'9月销毁明细'!H:H,"Unsellable")</f>
        <v>0</v>
      </c>
      <c r="BW660">
        <f>IFERROR(I660*VLOOKUP(F660,'9.3成本表'!C:L,10,0),0)</f>
        <v>320.59999999999997</v>
      </c>
      <c r="BX660">
        <f t="shared" si="84"/>
        <v>185.64</v>
      </c>
      <c r="CC660" s="45">
        <f t="shared" si="85"/>
        <v>460.34575000000007</v>
      </c>
      <c r="CD660" s="45">
        <f t="shared" si="86"/>
        <v>0.1946419586569644</v>
      </c>
      <c r="CE660" s="45">
        <f t="shared" si="87"/>
        <v>0.90934290060050593</v>
      </c>
    </row>
    <row r="661" spans="4:83" x14ac:dyDescent="0.25">
      <c r="D661" s="20" t="s">
        <v>1431</v>
      </c>
      <c r="E661" s="20" t="s">
        <v>1432</v>
      </c>
      <c r="F661" s="20">
        <v>4899</v>
      </c>
      <c r="G661">
        <v>655</v>
      </c>
      <c r="H661" s="20"/>
      <c r="I661">
        <f>SUMIFS('总明细 源文件后台下'!G:G,'总明细 源文件后台下'!E:E,E661,'总明细 源文件后台下'!C:C,"Order")</f>
        <v>4</v>
      </c>
      <c r="J661">
        <f>SUMIFS('总明细 源文件后台下'!M:M,'总明细 源文件后台下'!E:E,E661,'总明细 源文件后台下'!C:C,"Order")</f>
        <v>103.96</v>
      </c>
      <c r="K661">
        <f>SUMIFS('总明细 源文件后台下'!N:N,'总明细 源文件后台下'!E:E,E661,'总明细 源文件后台下'!C:C,"Order")</f>
        <v>0</v>
      </c>
      <c r="L661">
        <f>SUMIFS('总明细 源文件后台下'!O:O,'总明细 源文件后台下'!E:E,E661,'总明细 源文件后台下'!C:C,"Order")</f>
        <v>0</v>
      </c>
      <c r="M661">
        <f>SUMIFS('总明细 源文件后台下'!P:P,'总明细 源文件后台下'!E:E,E661,'总明细 源文件后台下'!C:C,"Order")</f>
        <v>0</v>
      </c>
      <c r="N661">
        <f>SUMIFS('总明细 源文件后台下'!Q:Q,'总明细 源文件后台下'!E:E,E661,'总明细 源文件后台下'!C:C,"Order")</f>
        <v>2.08</v>
      </c>
      <c r="O661">
        <f>SUMIFS('总明细 源文件后台下'!R:R,'总明细 源文件后台下'!E:E,E661,'总明细 源文件后台下'!C:C,"Order")</f>
        <v>-2.08</v>
      </c>
      <c r="P661">
        <f>SUMIFS('总明细 源文件后台下'!S:S,'总明细 源文件后台下'!E:E,E661,'总明细 源文件后台下'!C:C,"Order")</f>
        <v>-17.68</v>
      </c>
      <c r="Q661">
        <f>SUMIFS('总明细 源文件后台下'!T:T,'总明细 源文件后台下'!E:E,E661,'总明细 源文件后台下'!C:C,"Order")</f>
        <v>-20.64</v>
      </c>
      <c r="R661">
        <f>SUMIFS('总明细 源文件后台下'!U:U,'总明细 源文件后台下'!E:E,E661,'总明细 源文件后台下'!C:C,"Order")</f>
        <v>0</v>
      </c>
      <c r="S661">
        <f>SUMIFS('总明细 源文件后台下'!V:V,'总明细 源文件后台下'!E:E,E661,'总明细 源文件后台下'!C:C,"Order")</f>
        <v>0</v>
      </c>
      <c r="T661">
        <f>SUMIFS('总明细 源文件后台下'!W:W,'总明细 源文件后台下'!E:E,E661,'总明细 源文件后台下'!C:C,"Order")</f>
        <v>65.64</v>
      </c>
      <c r="U661">
        <f>SUMIFS('总明细 源文件后台下'!G:G,'总明细 源文件后台下'!E:E,E661,'总明细 源文件后台下'!C:C,"Refund")</f>
        <v>0</v>
      </c>
      <c r="V661">
        <f>SUMIFS('总明细 源文件后台下'!M:M,'总明细 源文件后台下'!E:E,E661,'总明细 源文件后台下'!C:C,"Refund")</f>
        <v>0</v>
      </c>
      <c r="W661">
        <f>SUMIFS('总明细 源文件后台下'!N:N,'总明细 源文件后台下'!E:E,E661,'总明细 源文件后台下'!C:C,"Refund")</f>
        <v>0</v>
      </c>
      <c r="X661">
        <f>SUMIFS('总明细 源文件后台下'!O:O,'总明细 源文件后台下'!E:E,E661,'总明细 源文件后台下'!C:C,"Refund")</f>
        <v>0</v>
      </c>
      <c r="Y661">
        <f>SUMIFS('总明细 源文件后台下'!P:P,'总明细 源文件后台下'!E:E,E661,'总明细 源文件后台下'!C:C,"Refund")</f>
        <v>0</v>
      </c>
      <c r="Z661">
        <f>SUMIFS('总明细 源文件后台下'!Q:Q,'总明细 源文件后台下'!E:E,E661,'总明细 源文件后台下'!C:C,"Refund")</f>
        <v>0</v>
      </c>
      <c r="AA661">
        <f>SUMIFS('总明细 源文件后台下'!R:R,'总明细 源文件后台下'!E:E,E661,'总明细 源文件后台下'!C:C,"Refund")</f>
        <v>0</v>
      </c>
      <c r="AB661">
        <f>SUMIFS('总明细 源文件后台下'!S:S,'总明细 源文件后台下'!E:E,E661,'总明细 源文件后台下'!C:C,"Refund")</f>
        <v>0</v>
      </c>
      <c r="AC661">
        <f>SUMIFS('总明细 源文件后台下'!T:T,'总明细 源文件后台下'!E:E,E661,'总明细 源文件后台下'!C:C,"Refund")</f>
        <v>0</v>
      </c>
      <c r="AD661">
        <f>SUMIFS('总明细 源文件后台下'!U:U,'总明细 源文件后台下'!E:E,E661,'总明细 源文件后台下'!C:C,"Refund")</f>
        <v>0</v>
      </c>
      <c r="AE661">
        <f>SUMIFS('总明细 源文件后台下'!V:V,'总明细 源文件后台下'!E:E,E661,'总明细 源文件后台下'!C:C,"Refund")</f>
        <v>0</v>
      </c>
      <c r="AF661">
        <f>SUMIFS('总明细 源文件后台下'!W:W,'总明细 源文件后台下'!E:E,E661,'总明细 源文件后台下'!C:C,"Refund")</f>
        <v>0</v>
      </c>
      <c r="AK661">
        <f>(SUMIF('广告费 源文件后台下'!G:G,E661,'广告费 源文件后台下'!M:M))*-1</f>
        <v>-2.54</v>
      </c>
      <c r="AL661">
        <f>SUMIFS('总明细 源文件后台下'!W:W,'总明细 源文件后台下'!E:E,E661,'总明细 源文件后台下'!C:C,"Adjustment",'总明细 源文件后台下'!F:F,"FBA Inventory Reimbursement - Customer Return")</f>
        <v>0</v>
      </c>
      <c r="AM661">
        <f>SUMIFS('总明细 源文件后台下'!W:W,'总明细 源文件后台下'!E:E,E661,'总明细 源文件后台下'!C:C,"Adjustment",'总明细 源文件后台下'!F:F,"FBA Inventory Reimbursement - Damaged:Warehouse")</f>
        <v>0</v>
      </c>
      <c r="AN661">
        <f>SUMIFS('总明细 源文件后台下'!W:W,'总明细 源文件后台下'!E:E,E661,'总明细 源文件后台下'!C:C,"Adjustment",'总明细 源文件后台下'!F:F,"FBA Inventory Reimbursement - Customer Service Issue")</f>
        <v>0</v>
      </c>
      <c r="AO661">
        <f>SUMIFS('总明细 源文件后台下'!W:W,'总明细 源文件后台下'!E:E,E661,'总明细 源文件后台下'!C:C,"Adjustment",'总明细 源文件后台下'!F:F,"FBA Inventory Reimbursement - Fee Correction")</f>
        <v>0</v>
      </c>
      <c r="AP661">
        <f>SUMIFS('总明细 源文件后台下'!W:W,'总明细 源文件后台下'!E:E,E661,'总明细 源文件后台下'!C:C,"Adjustment",'总明细 源文件后台下'!F:F,"FBA Inventory Reimbursement - General Adjustment")</f>
        <v>0</v>
      </c>
      <c r="AQ661">
        <f>SUMIFS('总明细 源文件后台下'!W:W,'总明细 源文件后台下'!E:E,E661,'总明细 源文件后台下'!C:C,"Adjustment",'总明细 源文件后台下'!F:F,"FBA Inventory Reimbursement - Lost:Inbound")</f>
        <v>0</v>
      </c>
      <c r="AR661">
        <f>SUMIFS('总明细 源文件后台下'!W:W,'总明细 源文件后台下'!E:E,E661,'总明细 源文件后台下'!C:C,"Adjustment",'总明细 源文件后台下'!F:F,"FBA Inventory Reimbursement - Lost:Warehouse")</f>
        <v>0</v>
      </c>
      <c r="AS661">
        <f>SUMIFS('总明细 源文件后台下'!W:W,'总明细 源文件后台下'!E:E,E661,'总明细 源文件后台下'!C:C,"Adjustment",'总明细 源文件后台下'!F:F,"Non-subscription Fee Adjustment")</f>
        <v>0</v>
      </c>
      <c r="AT661">
        <f>SUMIFS('总明细 源文件后台下'!W:W,'总明细 源文件后台下'!E:E,E661,'总明细 源文件后台下'!C:C,"Adjustment",'总明细 源文件后台下'!F:F,"FBA Inventory Placement Service Fee")</f>
        <v>0</v>
      </c>
      <c r="AV661">
        <f>SUMIF('FBA Customer Return Per Unit Fe'!B:B,E661,'FBA Customer Return Per Unit Fe'!C:C)</f>
        <v>0</v>
      </c>
      <c r="AX661">
        <f>(SUMIF('仓储费 源文件后台下'!C:C,E661,'仓储费 源文件后台下'!V:V))*-1</f>
        <v>-0.62400000000000011</v>
      </c>
      <c r="AZ661">
        <f>SUMIF('Disposal Fee销毁费用-160.95'!B:B,E661,'Disposal Fee销毁费用-160.95'!D:D)*-1</f>
        <v>0</v>
      </c>
      <c r="BC661">
        <f>IFERROR(VLOOKUP(F661,'优惠券-86.4'!F:I,4,0),0)</f>
        <v>-0.39999999999999997</v>
      </c>
      <c r="BD661">
        <f>IFERROR(VLOOKUP(F661,'早评-120'!E:H,4,0),0)</f>
        <v>0</v>
      </c>
      <c r="BF661">
        <f t="shared" si="80"/>
        <v>62.076000000000001</v>
      </c>
      <c r="BG661">
        <f t="shared" si="81"/>
        <v>0.59711427472104661</v>
      </c>
      <c r="BH661">
        <f t="shared" si="82"/>
        <v>403.49400000000003</v>
      </c>
      <c r="BQ661" s="45">
        <f t="shared" si="83"/>
        <v>403.49400000000003</v>
      </c>
      <c r="BR661">
        <f>SUMIFS('9月销毁明细'!D:D,'9月销毁明细'!A:A,E661,'9月销毁明细'!H:H,"Sellable")</f>
        <v>0</v>
      </c>
      <c r="BS661">
        <f>SUMIFS('9月销毁明细'!G:G,'9月销毁明细'!A:A,E661,'9月销毁明细'!H:H,"Sellable")</f>
        <v>0</v>
      </c>
      <c r="BT661">
        <f>SUMIFS('9月销毁明细'!D:D,'9月销毁明细'!A:A,E661,'9月销毁明细'!H:H,"Unsellable")</f>
        <v>0</v>
      </c>
      <c r="BU661">
        <f>SUMIFS('9月销毁明细'!G:G,'9月销毁明细'!A:A,E661,'9月销毁明细'!H:H,"Unsellable")</f>
        <v>0</v>
      </c>
      <c r="BW661">
        <f>IFERROR(I661*VLOOKUP(F661,'9.3成本表'!C:L,10,0),0)</f>
        <v>91.6</v>
      </c>
      <c r="BX661">
        <f t="shared" si="84"/>
        <v>53.04</v>
      </c>
      <c r="CC661" s="45">
        <f t="shared" si="85"/>
        <v>258.85399999999998</v>
      </c>
      <c r="CD661" s="45">
        <f t="shared" si="86"/>
        <v>0.38306745197857162</v>
      </c>
      <c r="CE661" s="45">
        <f t="shared" si="87"/>
        <v>1.7896432522123895</v>
      </c>
    </row>
    <row r="662" spans="4:83" x14ac:dyDescent="0.25">
      <c r="D662" s="20" t="s">
        <v>1433</v>
      </c>
      <c r="E662" s="20" t="s">
        <v>1434</v>
      </c>
      <c r="F662" s="20">
        <v>4899</v>
      </c>
      <c r="G662">
        <v>656</v>
      </c>
      <c r="H662" s="20"/>
      <c r="I662">
        <f>SUMIFS('总明细 源文件后台下'!G:G,'总明细 源文件后台下'!E:E,E662,'总明细 源文件后台下'!C:C,"Order")</f>
        <v>7</v>
      </c>
      <c r="J662">
        <f>SUMIFS('总明细 源文件后台下'!M:M,'总明细 源文件后台下'!E:E,E662,'总明细 源文件后台下'!C:C,"Order")</f>
        <v>181.93</v>
      </c>
      <c r="K662">
        <f>SUMIFS('总明细 源文件后台下'!N:N,'总明细 源文件后台下'!E:E,E662,'总明细 源文件后台下'!C:C,"Order")</f>
        <v>0</v>
      </c>
      <c r="L662">
        <f>SUMIFS('总明细 源文件后台下'!O:O,'总明细 源文件后台下'!E:E,E662,'总明细 源文件后台下'!C:C,"Order")</f>
        <v>0</v>
      </c>
      <c r="M662">
        <f>SUMIFS('总明细 源文件后台下'!P:P,'总明细 源文件后台下'!E:E,E662,'总明细 源文件后台下'!C:C,"Order")</f>
        <v>-1.3</v>
      </c>
      <c r="N662">
        <f>SUMIFS('总明细 源文件后台下'!Q:Q,'总明细 源文件后台下'!E:E,E662,'总明细 源文件后台下'!C:C,"Order")</f>
        <v>0</v>
      </c>
      <c r="O662">
        <f>SUMIFS('总明细 源文件后台下'!R:R,'总明细 源文件后台下'!E:E,E662,'总明细 源文件后台下'!C:C,"Order")</f>
        <v>0</v>
      </c>
      <c r="P662">
        <f>SUMIFS('总明细 源文件后台下'!S:S,'总明细 源文件后台下'!E:E,E662,'总明细 源文件后台下'!C:C,"Order")</f>
        <v>-30.720000000000006</v>
      </c>
      <c r="Q662">
        <f>SUMIFS('总明细 源文件后台下'!T:T,'总明细 源文件后台下'!E:E,E662,'总明细 源文件后台下'!C:C,"Order")</f>
        <v>-36.120000000000005</v>
      </c>
      <c r="R662">
        <f>SUMIFS('总明细 源文件后台下'!U:U,'总明细 源文件后台下'!E:E,E662,'总明细 源文件后台下'!C:C,"Order")</f>
        <v>0</v>
      </c>
      <c r="S662">
        <f>SUMIFS('总明细 源文件后台下'!V:V,'总明细 源文件后台下'!E:E,E662,'总明细 源文件后台下'!C:C,"Order")</f>
        <v>0</v>
      </c>
      <c r="T662">
        <f>SUMIFS('总明细 源文件后台下'!W:W,'总明细 源文件后台下'!E:E,E662,'总明细 源文件后台下'!C:C,"Order")</f>
        <v>113.78999999999999</v>
      </c>
      <c r="U662">
        <f>SUMIFS('总明细 源文件后台下'!G:G,'总明细 源文件后台下'!E:E,E662,'总明细 源文件后台下'!C:C,"Refund")</f>
        <v>2</v>
      </c>
      <c r="V662">
        <f>SUMIFS('总明细 源文件后台下'!M:M,'总明细 源文件后台下'!E:E,E662,'总明细 源文件后台下'!C:C,"Refund")</f>
        <v>-51.98</v>
      </c>
      <c r="W662">
        <f>SUMIFS('总明细 源文件后台下'!N:N,'总明细 源文件后台下'!E:E,E662,'总明细 源文件后台下'!C:C,"Refund")</f>
        <v>0</v>
      </c>
      <c r="X662">
        <f>SUMIFS('总明细 源文件后台下'!O:O,'总明细 源文件后台下'!E:E,E662,'总明细 源文件后台下'!C:C,"Refund")</f>
        <v>0</v>
      </c>
      <c r="Y662">
        <f>SUMIFS('总明细 源文件后台下'!P:P,'总明细 源文件后台下'!E:E,E662,'总明细 源文件后台下'!C:C,"Refund")</f>
        <v>0</v>
      </c>
      <c r="Z662">
        <f>SUMIFS('总明细 源文件后台下'!Q:Q,'总明细 源文件后台下'!E:E,E662,'总明细 源文件后台下'!C:C,"Refund")</f>
        <v>0</v>
      </c>
      <c r="AA662">
        <f>SUMIFS('总明细 源文件后台下'!R:R,'总明细 源文件后台下'!E:E,E662,'总明细 源文件后台下'!C:C,"Refund")</f>
        <v>0</v>
      </c>
      <c r="AB662">
        <f>SUMIFS('总明细 源文件后台下'!S:S,'总明细 源文件后台下'!E:E,E662,'总明细 源文件后台下'!C:C,"Refund")</f>
        <v>7.08</v>
      </c>
      <c r="AC662">
        <f>SUMIFS('总明细 源文件后台下'!T:T,'总明细 源文件后台下'!E:E,E662,'总明细 源文件后台下'!C:C,"Refund")</f>
        <v>0</v>
      </c>
      <c r="AD662">
        <f>SUMIFS('总明细 源文件后台下'!U:U,'总明细 源文件后台下'!E:E,E662,'总明细 源文件后台下'!C:C,"Refund")</f>
        <v>0</v>
      </c>
      <c r="AE662">
        <f>SUMIFS('总明细 源文件后台下'!V:V,'总明细 源文件后台下'!E:E,E662,'总明细 源文件后台下'!C:C,"Refund")</f>
        <v>0</v>
      </c>
      <c r="AF662">
        <f>SUMIFS('总明细 源文件后台下'!W:W,'总明细 源文件后台下'!E:E,E662,'总明细 源文件后台下'!C:C,"Refund")</f>
        <v>-44.9</v>
      </c>
      <c r="AK662">
        <f>(SUMIF('广告费 源文件后台下'!G:G,E662,'广告费 源文件后台下'!M:M))*-1</f>
        <v>-14.96</v>
      </c>
      <c r="AL662">
        <f>SUMIFS('总明细 源文件后台下'!W:W,'总明细 源文件后台下'!E:E,E662,'总明细 源文件后台下'!C:C,"Adjustment",'总明细 源文件后台下'!F:F,"FBA Inventory Reimbursement - Customer Return")</f>
        <v>0</v>
      </c>
      <c r="AM662">
        <f>SUMIFS('总明细 源文件后台下'!W:W,'总明细 源文件后台下'!E:E,E662,'总明细 源文件后台下'!C:C,"Adjustment",'总明细 源文件后台下'!F:F,"FBA Inventory Reimbursement - Damaged:Warehouse")</f>
        <v>0</v>
      </c>
      <c r="AN662">
        <f>SUMIFS('总明细 源文件后台下'!W:W,'总明细 源文件后台下'!E:E,E662,'总明细 源文件后台下'!C:C,"Adjustment",'总明细 源文件后台下'!F:F,"FBA Inventory Reimbursement - Customer Service Issue")</f>
        <v>0</v>
      </c>
      <c r="AO662">
        <f>SUMIFS('总明细 源文件后台下'!W:W,'总明细 源文件后台下'!E:E,E662,'总明细 源文件后台下'!C:C,"Adjustment",'总明细 源文件后台下'!F:F,"FBA Inventory Reimbursement - Fee Correction")</f>
        <v>0</v>
      </c>
      <c r="AP662">
        <f>SUMIFS('总明细 源文件后台下'!W:W,'总明细 源文件后台下'!E:E,E662,'总明细 源文件后台下'!C:C,"Adjustment",'总明细 源文件后台下'!F:F,"FBA Inventory Reimbursement - General Adjustment")</f>
        <v>0</v>
      </c>
      <c r="AQ662">
        <f>SUMIFS('总明细 源文件后台下'!W:W,'总明细 源文件后台下'!E:E,E662,'总明细 源文件后台下'!C:C,"Adjustment",'总明细 源文件后台下'!F:F,"FBA Inventory Reimbursement - Lost:Inbound")</f>
        <v>0</v>
      </c>
      <c r="AR662">
        <f>SUMIFS('总明细 源文件后台下'!W:W,'总明细 源文件后台下'!E:E,E662,'总明细 源文件后台下'!C:C,"Adjustment",'总明细 源文件后台下'!F:F,"FBA Inventory Reimbursement - Lost:Warehouse")</f>
        <v>0</v>
      </c>
      <c r="AS662">
        <f>SUMIFS('总明细 源文件后台下'!W:W,'总明细 源文件后台下'!E:E,E662,'总明细 源文件后台下'!C:C,"Adjustment",'总明细 源文件后台下'!F:F,"Non-subscription Fee Adjustment")</f>
        <v>0</v>
      </c>
      <c r="AT662">
        <f>SUMIFS('总明细 源文件后台下'!W:W,'总明细 源文件后台下'!E:E,E662,'总明细 源文件后台下'!C:C,"Adjustment",'总明细 源文件后台下'!F:F,"FBA Inventory Placement Service Fee")</f>
        <v>0</v>
      </c>
      <c r="AV662">
        <f>SUMIF('FBA Customer Return Per Unit Fe'!B:B,E662,'FBA Customer Return Per Unit Fe'!C:C)</f>
        <v>-15.48</v>
      </c>
      <c r="AX662">
        <f>(SUMIF('仓储费 源文件后台下'!C:C,E662,'仓储费 源文件后台下'!V:V))*-1</f>
        <v>-0.50729999999999997</v>
      </c>
      <c r="AZ662">
        <f>SUMIF('Disposal Fee销毁费用-160.95'!B:B,E662,'Disposal Fee销毁费用-160.95'!D:D)*-1</f>
        <v>0</v>
      </c>
      <c r="BC662">
        <f>IFERROR(VLOOKUP(F662,'优惠券-86.4'!F:I,4,0),0)</f>
        <v>-0.39999999999999997</v>
      </c>
      <c r="BD662">
        <f>IFERROR(VLOOKUP(F662,'早评-120'!E:H,4,0),0)</f>
        <v>0</v>
      </c>
      <c r="BF662">
        <f t="shared" si="80"/>
        <v>37.542699999999982</v>
      </c>
      <c r="BG662">
        <f t="shared" si="81"/>
        <v>0.2063579398669817</v>
      </c>
      <c r="BH662">
        <f t="shared" si="82"/>
        <v>244.02754999999988</v>
      </c>
      <c r="BQ662" s="45">
        <f t="shared" si="83"/>
        <v>244.02754999999988</v>
      </c>
      <c r="BR662">
        <f>SUMIFS('9月销毁明细'!D:D,'9月销毁明细'!A:A,E662,'9月销毁明细'!H:H,"Sellable")</f>
        <v>0</v>
      </c>
      <c r="BS662">
        <f>SUMIFS('9月销毁明细'!G:G,'9月销毁明细'!A:A,E662,'9月销毁明细'!H:H,"Sellable")</f>
        <v>0</v>
      </c>
      <c r="BT662">
        <f>SUMIFS('9月销毁明细'!D:D,'9月销毁明细'!A:A,E662,'9月销毁明细'!H:H,"Unsellable")</f>
        <v>0</v>
      </c>
      <c r="BU662">
        <f>SUMIFS('9月销毁明细'!G:G,'9月销毁明细'!A:A,E662,'9月销毁明细'!H:H,"Unsellable")</f>
        <v>0</v>
      </c>
      <c r="BW662">
        <f>IFERROR(I662*VLOOKUP(F662,'9.3成本表'!C:L,10,0),0)</f>
        <v>160.29999999999998</v>
      </c>
      <c r="BX662">
        <f t="shared" si="84"/>
        <v>92.82</v>
      </c>
      <c r="CC662" s="45">
        <f t="shared" si="85"/>
        <v>-9.092450000000099</v>
      </c>
      <c r="CD662" s="45">
        <f t="shared" si="86"/>
        <v>-7.6888828754931937E-3</v>
      </c>
      <c r="CE662" s="45">
        <f t="shared" si="87"/>
        <v>-3.5921499683944771E-2</v>
      </c>
    </row>
    <row r="663" spans="4:83" x14ac:dyDescent="0.25">
      <c r="D663" s="20" t="s">
        <v>1435</v>
      </c>
      <c r="E663" s="20" t="s">
        <v>1436</v>
      </c>
      <c r="F663" s="20">
        <v>4899</v>
      </c>
      <c r="G663">
        <v>657</v>
      </c>
      <c r="H663" s="20"/>
      <c r="I663">
        <f>SUMIFS('总明细 源文件后台下'!G:G,'总明细 源文件后台下'!E:E,E663,'总明细 源文件后台下'!C:C,"Order")</f>
        <v>3</v>
      </c>
      <c r="J663">
        <f>SUMIFS('总明细 源文件后台下'!M:M,'总明细 源文件后台下'!E:E,E663,'总明细 源文件后台下'!C:C,"Order")</f>
        <v>77.97</v>
      </c>
      <c r="K663">
        <f>SUMIFS('总明细 源文件后台下'!N:N,'总明细 源文件后台下'!E:E,E663,'总明细 源文件后台下'!C:C,"Order")</f>
        <v>0</v>
      </c>
      <c r="L663">
        <f>SUMIFS('总明细 源文件后台下'!O:O,'总明细 源文件后台下'!E:E,E663,'总明细 源文件后台下'!C:C,"Order")</f>
        <v>0</v>
      </c>
      <c r="M663">
        <f>SUMIFS('总明细 源文件后台下'!P:P,'总明细 源文件后台下'!E:E,E663,'总明细 源文件后台下'!C:C,"Order")</f>
        <v>0</v>
      </c>
      <c r="N663">
        <f>SUMIFS('总明细 源文件后台下'!Q:Q,'总明细 源文件后台下'!E:E,E663,'总明细 源文件后台下'!C:C,"Order")</f>
        <v>4.68</v>
      </c>
      <c r="O663">
        <f>SUMIFS('总明细 源文件后台下'!R:R,'总明细 源文件后台下'!E:E,E663,'总明细 源文件后台下'!C:C,"Order")</f>
        <v>-4.68</v>
      </c>
      <c r="P663">
        <f>SUMIFS('总明细 源文件后台下'!S:S,'总明细 源文件后台下'!E:E,E663,'总明细 源文件后台下'!C:C,"Order")</f>
        <v>-13.26</v>
      </c>
      <c r="Q663">
        <f>SUMIFS('总明细 源文件后台下'!T:T,'总明细 源文件后台下'!E:E,E663,'总明细 源文件后台下'!C:C,"Order")</f>
        <v>-15.48</v>
      </c>
      <c r="R663">
        <f>SUMIFS('总明细 源文件后台下'!U:U,'总明细 源文件后台下'!E:E,E663,'总明细 源文件后台下'!C:C,"Order")</f>
        <v>0</v>
      </c>
      <c r="S663">
        <f>SUMIFS('总明细 源文件后台下'!V:V,'总明细 源文件后台下'!E:E,E663,'总明细 源文件后台下'!C:C,"Order")</f>
        <v>0</v>
      </c>
      <c r="T663">
        <f>SUMIFS('总明细 源文件后台下'!W:W,'总明细 源文件后台下'!E:E,E663,'总明细 源文件后台下'!C:C,"Order")</f>
        <v>49.230000000000004</v>
      </c>
      <c r="U663">
        <f>SUMIFS('总明细 源文件后台下'!G:G,'总明细 源文件后台下'!E:E,E663,'总明细 源文件后台下'!C:C,"Refund")</f>
        <v>1</v>
      </c>
      <c r="V663">
        <f>SUMIFS('总明细 源文件后台下'!M:M,'总明细 源文件后台下'!E:E,E663,'总明细 源文件后台下'!C:C,"Refund")</f>
        <v>-25.99</v>
      </c>
      <c r="W663">
        <f>SUMIFS('总明细 源文件后台下'!N:N,'总明细 源文件后台下'!E:E,E663,'总明细 源文件后台下'!C:C,"Refund")</f>
        <v>0</v>
      </c>
      <c r="X663">
        <f>SUMIFS('总明细 源文件后台下'!O:O,'总明细 源文件后台下'!E:E,E663,'总明细 源文件后台下'!C:C,"Refund")</f>
        <v>0</v>
      </c>
      <c r="Y663">
        <f>SUMIFS('总明细 源文件后台下'!P:P,'总明细 源文件后台下'!E:E,E663,'总明细 源文件后台下'!C:C,"Refund")</f>
        <v>1.3</v>
      </c>
      <c r="Z663">
        <f>SUMIFS('总明细 源文件后台下'!Q:Q,'总明细 源文件后台下'!E:E,E663,'总明细 源文件后台下'!C:C,"Refund")</f>
        <v>-1.48</v>
      </c>
      <c r="AA663">
        <f>SUMIFS('总明细 源文件后台下'!R:R,'总明细 源文件后台下'!E:E,E663,'总明细 源文件后台下'!C:C,"Refund")</f>
        <v>1.48</v>
      </c>
      <c r="AB663">
        <f>SUMIFS('总明细 源文件后台下'!S:S,'总明细 源文件后台下'!E:E,E663,'总明细 源文件后台下'!C:C,"Refund")</f>
        <v>3.36</v>
      </c>
      <c r="AC663">
        <f>SUMIFS('总明细 源文件后台下'!T:T,'总明细 源文件后台下'!E:E,E663,'总明细 源文件后台下'!C:C,"Refund")</f>
        <v>0</v>
      </c>
      <c r="AD663">
        <f>SUMIFS('总明细 源文件后台下'!U:U,'总明细 源文件后台下'!E:E,E663,'总明细 源文件后台下'!C:C,"Refund")</f>
        <v>0</v>
      </c>
      <c r="AE663">
        <f>SUMIFS('总明细 源文件后台下'!V:V,'总明细 源文件后台下'!E:E,E663,'总明细 源文件后台下'!C:C,"Refund")</f>
        <v>0</v>
      </c>
      <c r="AF663">
        <f>SUMIFS('总明细 源文件后台下'!W:W,'总明细 源文件后台下'!E:E,E663,'总明细 源文件后台下'!C:C,"Refund")</f>
        <v>-21.33</v>
      </c>
      <c r="AK663">
        <f>(SUMIF('广告费 源文件后台下'!G:G,E663,'广告费 源文件后台下'!M:M))*-1</f>
        <v>-85.73</v>
      </c>
      <c r="AL663">
        <f>SUMIFS('总明细 源文件后台下'!W:W,'总明细 源文件后台下'!E:E,E663,'总明细 源文件后台下'!C:C,"Adjustment",'总明细 源文件后台下'!F:F,"FBA Inventory Reimbursement - Customer Return")</f>
        <v>0</v>
      </c>
      <c r="AM663">
        <f>SUMIFS('总明细 源文件后台下'!W:W,'总明细 源文件后台下'!E:E,E663,'总明细 源文件后台下'!C:C,"Adjustment",'总明细 源文件后台下'!F:F,"FBA Inventory Reimbursement - Damaged:Warehouse")</f>
        <v>0</v>
      </c>
      <c r="AN663">
        <f>SUMIFS('总明细 源文件后台下'!W:W,'总明细 源文件后台下'!E:E,E663,'总明细 源文件后台下'!C:C,"Adjustment",'总明细 源文件后台下'!F:F,"FBA Inventory Reimbursement - Customer Service Issue")</f>
        <v>0</v>
      </c>
      <c r="AO663">
        <f>SUMIFS('总明细 源文件后台下'!W:W,'总明细 源文件后台下'!E:E,E663,'总明细 源文件后台下'!C:C,"Adjustment",'总明细 源文件后台下'!F:F,"FBA Inventory Reimbursement - Fee Correction")</f>
        <v>0</v>
      </c>
      <c r="AP663">
        <f>SUMIFS('总明细 源文件后台下'!W:W,'总明细 源文件后台下'!E:E,E663,'总明细 源文件后台下'!C:C,"Adjustment",'总明细 源文件后台下'!F:F,"FBA Inventory Reimbursement - General Adjustment")</f>
        <v>0</v>
      </c>
      <c r="AQ663">
        <f>SUMIFS('总明细 源文件后台下'!W:W,'总明细 源文件后台下'!E:E,E663,'总明细 源文件后台下'!C:C,"Adjustment",'总明细 源文件后台下'!F:F,"FBA Inventory Reimbursement - Lost:Inbound")</f>
        <v>0</v>
      </c>
      <c r="AR663">
        <f>SUMIFS('总明细 源文件后台下'!W:W,'总明细 源文件后台下'!E:E,E663,'总明细 源文件后台下'!C:C,"Adjustment",'总明细 源文件后台下'!F:F,"FBA Inventory Reimbursement - Lost:Warehouse")</f>
        <v>0</v>
      </c>
      <c r="AS663">
        <f>SUMIFS('总明细 源文件后台下'!W:W,'总明细 源文件后台下'!E:E,E663,'总明细 源文件后台下'!C:C,"Adjustment",'总明细 源文件后台下'!F:F,"Non-subscription Fee Adjustment")</f>
        <v>0</v>
      </c>
      <c r="AT663">
        <f>SUMIFS('总明细 源文件后台下'!W:W,'总明细 源文件后台下'!E:E,E663,'总明细 源文件后台下'!C:C,"Adjustment",'总明细 源文件后台下'!F:F,"FBA Inventory Placement Service Fee")</f>
        <v>0</v>
      </c>
      <c r="AV663">
        <f>SUMIF('FBA Customer Return Per Unit Fe'!B:B,E663,'FBA Customer Return Per Unit Fe'!C:C)</f>
        <v>-5.16</v>
      </c>
      <c r="AX663">
        <f>(SUMIF('仓储费 源文件后台下'!C:C,E663,'仓储费 源文件后台下'!V:V))*-1</f>
        <v>-0.61909999999999998</v>
      </c>
      <c r="AZ663">
        <f>SUMIF('Disposal Fee销毁费用-160.95'!B:B,E663,'Disposal Fee销毁费用-160.95'!D:D)*-1</f>
        <v>0</v>
      </c>
      <c r="BC663">
        <f>IFERROR(VLOOKUP(F663,'优惠券-86.4'!F:I,4,0),0)</f>
        <v>-0.39999999999999997</v>
      </c>
      <c r="BD663">
        <f>IFERROR(VLOOKUP(F663,'早评-120'!E:H,4,0),0)</f>
        <v>0</v>
      </c>
      <c r="BF663">
        <f t="shared" si="80"/>
        <v>-64.009100000000004</v>
      </c>
      <c r="BG663">
        <f t="shared" si="81"/>
        <v>-0.82094523534692831</v>
      </c>
      <c r="BH663">
        <f t="shared" si="82"/>
        <v>-416.05915000000005</v>
      </c>
      <c r="BQ663" s="45">
        <f t="shared" si="83"/>
        <v>-416.05915000000005</v>
      </c>
      <c r="BR663">
        <f>SUMIFS('9月销毁明细'!D:D,'9月销毁明细'!A:A,E663,'9月销毁明细'!H:H,"Sellable")</f>
        <v>0</v>
      </c>
      <c r="BS663">
        <f>SUMIFS('9月销毁明细'!G:G,'9月销毁明细'!A:A,E663,'9月销毁明细'!H:H,"Sellable")</f>
        <v>0</v>
      </c>
      <c r="BT663">
        <f>SUMIFS('9月销毁明细'!D:D,'9月销毁明细'!A:A,E663,'9月销毁明细'!H:H,"Unsellable")</f>
        <v>0</v>
      </c>
      <c r="BU663">
        <f>SUMIFS('9月销毁明细'!G:G,'9月销毁明细'!A:A,E663,'9月销毁明细'!H:H,"Unsellable")</f>
        <v>0</v>
      </c>
      <c r="BW663">
        <f>IFERROR(I663*VLOOKUP(F663,'9.3成本表'!C:L,10,0),0)</f>
        <v>68.699999999999989</v>
      </c>
      <c r="BX663">
        <f t="shared" si="84"/>
        <v>39.78</v>
      </c>
      <c r="CC663" s="45">
        <f t="shared" si="85"/>
        <v>-524.53915000000006</v>
      </c>
      <c r="CD663" s="45">
        <f t="shared" si="86"/>
        <v>-1.0349920580894034</v>
      </c>
      <c r="CE663" s="45">
        <f t="shared" si="87"/>
        <v>-4.8353535213864314</v>
      </c>
    </row>
    <row r="664" spans="4:83" x14ac:dyDescent="0.25">
      <c r="D664" s="20" t="s">
        <v>1437</v>
      </c>
      <c r="E664" s="20" t="s">
        <v>1438</v>
      </c>
      <c r="F664" s="20">
        <v>4899</v>
      </c>
      <c r="G664">
        <v>658</v>
      </c>
      <c r="H664" s="20"/>
      <c r="I664">
        <f>SUMIFS('总明细 源文件后台下'!G:G,'总明细 源文件后台下'!E:E,E664,'总明细 源文件后台下'!C:C,"Order")</f>
        <v>7</v>
      </c>
      <c r="J664">
        <f>SUMIFS('总明细 源文件后台下'!M:M,'总明细 源文件后台下'!E:E,E664,'总明细 源文件后台下'!C:C,"Order")</f>
        <v>181.93</v>
      </c>
      <c r="K664">
        <f>SUMIFS('总明细 源文件后台下'!N:N,'总明细 源文件后台下'!E:E,E664,'总明细 源文件后台下'!C:C,"Order")</f>
        <v>10.49</v>
      </c>
      <c r="L664">
        <f>SUMIFS('总明细 源文件后台下'!O:O,'总明细 源文件后台下'!E:E,E664,'总明细 源文件后台下'!C:C,"Order")</f>
        <v>0</v>
      </c>
      <c r="M664">
        <f>SUMIFS('总明细 源文件后台下'!P:P,'总明细 源文件后台下'!E:E,E664,'总明细 源文件后台下'!C:C,"Order")</f>
        <v>0</v>
      </c>
      <c r="N664">
        <f>SUMIFS('总明细 源文件后台下'!Q:Q,'总明细 源文件后台下'!E:E,E664,'总明细 源文件后台下'!C:C,"Order")</f>
        <v>4.03</v>
      </c>
      <c r="O664">
        <f>SUMIFS('总明细 源文件后台下'!R:R,'总明细 源文件后台下'!E:E,E664,'总明细 源文件后台下'!C:C,"Order")</f>
        <v>-4.03</v>
      </c>
      <c r="P664">
        <f>SUMIFS('总明细 源文件后台下'!S:S,'总明细 源文件后台下'!E:E,E664,'总明细 源文件后台下'!C:C,"Order")</f>
        <v>-30.940000000000005</v>
      </c>
      <c r="Q664">
        <f>SUMIFS('总明细 源文件后台下'!T:T,'总明细 源文件后台下'!E:E,E664,'总明细 源文件后台下'!C:C,"Order")</f>
        <v>-46.61</v>
      </c>
      <c r="R664">
        <f>SUMIFS('总明细 源文件后台下'!U:U,'总明细 源文件后台下'!E:E,E664,'总明细 源文件后台下'!C:C,"Order")</f>
        <v>0</v>
      </c>
      <c r="S664">
        <f>SUMIFS('总明细 源文件后台下'!V:V,'总明细 源文件后台下'!E:E,E664,'总明细 源文件后台下'!C:C,"Order")</f>
        <v>0</v>
      </c>
      <c r="T664">
        <f>SUMIFS('总明细 源文件后台下'!W:W,'总明细 源文件后台下'!E:E,E664,'总明细 源文件后台下'!C:C,"Order")</f>
        <v>114.86999999999999</v>
      </c>
      <c r="U664">
        <f>SUMIFS('总明细 源文件后台下'!G:G,'总明细 源文件后台下'!E:E,E664,'总明细 源文件后台下'!C:C,"Refund")</f>
        <v>3</v>
      </c>
      <c r="V664">
        <f>SUMIFS('总明细 源文件后台下'!M:M,'总明细 源文件后台下'!E:E,E664,'总明细 源文件后台下'!C:C,"Refund")</f>
        <v>-77.97</v>
      </c>
      <c r="W664">
        <f>SUMIFS('总明细 源文件后台下'!N:N,'总明细 源文件后台下'!E:E,E664,'总明细 源文件后台下'!C:C,"Refund")</f>
        <v>0</v>
      </c>
      <c r="X664">
        <f>SUMIFS('总明细 源文件后台下'!O:O,'总明细 源文件后台下'!E:E,E664,'总明细 源文件后台下'!C:C,"Refund")</f>
        <v>0</v>
      </c>
      <c r="Y664">
        <f>SUMIFS('总明细 源文件后台下'!P:P,'总明细 源文件后台下'!E:E,E664,'总明细 源文件后台下'!C:C,"Refund")</f>
        <v>0.52</v>
      </c>
      <c r="Z664">
        <f>SUMIFS('总明细 源文件后台下'!Q:Q,'总明细 源文件后台下'!E:E,E664,'总明细 源文件后台下'!C:C,"Refund")</f>
        <v>0</v>
      </c>
      <c r="AA664">
        <f>SUMIFS('总明细 源文件后台下'!R:R,'总明细 源文件后台下'!E:E,E664,'总明细 源文件后台下'!C:C,"Refund")</f>
        <v>0</v>
      </c>
      <c r="AB664">
        <f>SUMIFS('总明细 源文件后台下'!S:S,'总明细 源文件后台下'!E:E,E664,'总明细 源文件后台下'!C:C,"Refund")</f>
        <v>10.54</v>
      </c>
      <c r="AC664">
        <f>SUMIFS('总明细 源文件后台下'!T:T,'总明细 源文件后台下'!E:E,E664,'总明细 源文件后台下'!C:C,"Refund")</f>
        <v>0</v>
      </c>
      <c r="AD664">
        <f>SUMIFS('总明细 源文件后台下'!U:U,'总明细 源文件后台下'!E:E,E664,'总明细 源文件后台下'!C:C,"Refund")</f>
        <v>0</v>
      </c>
      <c r="AE664">
        <f>SUMIFS('总明细 源文件后台下'!V:V,'总明细 源文件后台下'!E:E,E664,'总明细 源文件后台下'!C:C,"Refund")</f>
        <v>0</v>
      </c>
      <c r="AF664">
        <f>SUMIFS('总明细 源文件后台下'!W:W,'总明细 源文件后台下'!E:E,E664,'总明细 源文件后台下'!C:C,"Refund")</f>
        <v>-66.91</v>
      </c>
      <c r="AK664">
        <f>(SUMIF('广告费 源文件后台下'!G:G,E664,'广告费 源文件后台下'!M:M))*-1</f>
        <v>-5.7</v>
      </c>
      <c r="AL664">
        <f>SUMIFS('总明细 源文件后台下'!W:W,'总明细 源文件后台下'!E:E,E664,'总明细 源文件后台下'!C:C,"Adjustment",'总明细 源文件后台下'!F:F,"FBA Inventory Reimbursement - Customer Return")</f>
        <v>0</v>
      </c>
      <c r="AM664">
        <f>SUMIFS('总明细 源文件后台下'!W:W,'总明细 源文件后台下'!E:E,E664,'总明细 源文件后台下'!C:C,"Adjustment",'总明细 源文件后台下'!F:F,"FBA Inventory Reimbursement - Damaged:Warehouse")</f>
        <v>0</v>
      </c>
      <c r="AN664">
        <f>SUMIFS('总明细 源文件后台下'!W:W,'总明细 源文件后台下'!E:E,E664,'总明细 源文件后台下'!C:C,"Adjustment",'总明细 源文件后台下'!F:F,"FBA Inventory Reimbursement - Customer Service Issue")</f>
        <v>0</v>
      </c>
      <c r="AO664">
        <f>SUMIFS('总明细 源文件后台下'!W:W,'总明细 源文件后台下'!E:E,E664,'总明细 源文件后台下'!C:C,"Adjustment",'总明细 源文件后台下'!F:F,"FBA Inventory Reimbursement - Fee Correction")</f>
        <v>0</v>
      </c>
      <c r="AP664">
        <f>SUMIFS('总明细 源文件后台下'!W:W,'总明细 源文件后台下'!E:E,E664,'总明细 源文件后台下'!C:C,"Adjustment",'总明细 源文件后台下'!F:F,"FBA Inventory Reimbursement - General Adjustment")</f>
        <v>0</v>
      </c>
      <c r="AQ664">
        <f>SUMIFS('总明细 源文件后台下'!W:W,'总明细 源文件后台下'!E:E,E664,'总明细 源文件后台下'!C:C,"Adjustment",'总明细 源文件后台下'!F:F,"FBA Inventory Reimbursement - Lost:Inbound")</f>
        <v>0</v>
      </c>
      <c r="AR664">
        <f>SUMIFS('总明细 源文件后台下'!W:W,'总明细 源文件后台下'!E:E,E664,'总明细 源文件后台下'!C:C,"Adjustment",'总明细 源文件后台下'!F:F,"FBA Inventory Reimbursement - Lost:Warehouse")</f>
        <v>0</v>
      </c>
      <c r="AS664">
        <f>SUMIFS('总明细 源文件后台下'!W:W,'总明细 源文件后台下'!E:E,E664,'总明细 源文件后台下'!C:C,"Adjustment",'总明细 源文件后台下'!F:F,"Non-subscription Fee Adjustment")</f>
        <v>0</v>
      </c>
      <c r="AT664">
        <f>SUMIFS('总明细 源文件后台下'!W:W,'总明细 源文件后台下'!E:E,E664,'总明细 源文件后台下'!C:C,"Adjustment",'总明细 源文件后台下'!F:F,"FBA Inventory Placement Service Fee")</f>
        <v>0</v>
      </c>
      <c r="AV664">
        <f>SUMIF('FBA Customer Return Per Unit Fe'!B:B,E664,'FBA Customer Return Per Unit Fe'!C:C)</f>
        <v>-30.96</v>
      </c>
      <c r="AX664">
        <f>(SUMIF('仓储费 源文件后台下'!C:C,E664,'仓储费 源文件后台下'!V:V))*-1</f>
        <v>-0.53159999999999996</v>
      </c>
      <c r="AZ664">
        <f>SUMIF('Disposal Fee销毁费用-160.95'!B:B,E664,'Disposal Fee销毁费用-160.95'!D:D)*-1</f>
        <v>0</v>
      </c>
      <c r="BC664">
        <f>IFERROR(VLOOKUP(F664,'优惠券-86.4'!F:I,4,0),0)</f>
        <v>-0.39999999999999997</v>
      </c>
      <c r="BD664">
        <f>IFERROR(VLOOKUP(F664,'早评-120'!E:H,4,0),0)</f>
        <v>0</v>
      </c>
      <c r="BF664">
        <f t="shared" si="80"/>
        <v>10.368399999999994</v>
      </c>
      <c r="BG664">
        <f t="shared" si="81"/>
        <v>5.6991150442477843E-2</v>
      </c>
      <c r="BH664">
        <f t="shared" si="82"/>
        <v>67.394599999999969</v>
      </c>
      <c r="BQ664" s="45">
        <f t="shared" si="83"/>
        <v>67.394599999999969</v>
      </c>
      <c r="BR664">
        <f>SUMIFS('9月销毁明细'!D:D,'9月销毁明细'!A:A,E664,'9月销毁明细'!H:H,"Sellable")</f>
        <v>0</v>
      </c>
      <c r="BS664">
        <f>SUMIFS('9月销毁明细'!G:G,'9月销毁明细'!A:A,E664,'9月销毁明细'!H:H,"Sellable")</f>
        <v>0</v>
      </c>
      <c r="BT664">
        <f>SUMIFS('9月销毁明细'!D:D,'9月销毁明细'!A:A,E664,'9月销毁明细'!H:H,"Unsellable")</f>
        <v>0</v>
      </c>
      <c r="BU664">
        <f>SUMIFS('9月销毁明细'!G:G,'9月销毁明细'!A:A,E664,'9月销毁明细'!H:H,"Unsellable")</f>
        <v>0</v>
      </c>
      <c r="BW664">
        <f>IFERROR(I664*VLOOKUP(F664,'9.3成本表'!C:L,10,0),0)</f>
        <v>160.29999999999998</v>
      </c>
      <c r="BX664">
        <f t="shared" si="84"/>
        <v>92.82</v>
      </c>
      <c r="CC664" s="45">
        <f t="shared" si="85"/>
        <v>-185.72540000000001</v>
      </c>
      <c r="CD664" s="45">
        <f t="shared" si="86"/>
        <v>-0.15705567229999703</v>
      </c>
      <c r="CE664" s="45">
        <f t="shared" si="87"/>
        <v>-0.73374446902654877</v>
      </c>
    </row>
    <row r="665" spans="4:83" x14ac:dyDescent="0.25">
      <c r="D665" s="20" t="s">
        <v>1439</v>
      </c>
      <c r="E665" s="20" t="s">
        <v>1440</v>
      </c>
      <c r="F665" s="20">
        <v>4899</v>
      </c>
      <c r="G665">
        <v>659</v>
      </c>
      <c r="H665" s="20"/>
      <c r="I665">
        <f>SUMIFS('总明细 源文件后台下'!G:G,'总明细 源文件后台下'!E:E,E665,'总明细 源文件后台下'!C:C,"Order")</f>
        <v>11</v>
      </c>
      <c r="J665">
        <f>SUMIFS('总明细 源文件后台下'!M:M,'总明细 源文件后台下'!E:E,E665,'总明细 源文件后台下'!C:C,"Order")</f>
        <v>259.90000000000003</v>
      </c>
      <c r="K665">
        <f>SUMIFS('总明细 源文件后台下'!N:N,'总明细 源文件后台下'!E:E,E665,'总明细 源文件后台下'!C:C,"Order")</f>
        <v>3.48</v>
      </c>
      <c r="L665">
        <f>SUMIFS('总明细 源文件后台下'!O:O,'总明细 源文件后台下'!E:E,E665,'总明细 源文件后台下'!C:C,"Order")</f>
        <v>0</v>
      </c>
      <c r="M665">
        <f>SUMIFS('总明细 源文件后台下'!P:P,'总明细 源文件后台下'!E:E,E665,'总明细 源文件后台下'!C:C,"Order")</f>
        <v>-3.48</v>
      </c>
      <c r="N665">
        <f>SUMIFS('总明细 源文件后台下'!Q:Q,'总明细 源文件后台下'!E:E,E665,'总明细 源文件后台下'!C:C,"Order")</f>
        <v>5.29</v>
      </c>
      <c r="O665">
        <f>SUMIFS('总明细 源文件后台下'!R:R,'总明细 源文件后台下'!E:E,E665,'总明细 源文件后台下'!C:C,"Order")</f>
        <v>-5.29</v>
      </c>
      <c r="P665">
        <f>SUMIFS('总明细 源文件后台下'!S:S,'总明细 源文件后台下'!E:E,E665,'总明细 源文件后台下'!C:C,"Order")</f>
        <v>-44.20000000000001</v>
      </c>
      <c r="Q665">
        <f>SUMIFS('总明细 源文件后台下'!T:T,'总明细 源文件后台下'!E:E,E665,'总明细 源文件后台下'!C:C,"Order")</f>
        <v>-51.599999999999994</v>
      </c>
      <c r="R665">
        <f>SUMIFS('总明细 源文件后台下'!U:U,'总明细 源文件后台下'!E:E,E665,'总明细 源文件后台下'!C:C,"Order")</f>
        <v>0</v>
      </c>
      <c r="S665">
        <f>SUMIFS('总明细 源文件后台下'!V:V,'总明细 源文件后台下'!E:E,E665,'总明细 源文件后台下'!C:C,"Order")</f>
        <v>0</v>
      </c>
      <c r="T665">
        <f>SUMIFS('总明细 源文件后台下'!W:W,'总明细 源文件后台下'!E:E,E665,'总明细 源文件后台下'!C:C,"Order")</f>
        <v>164.1</v>
      </c>
      <c r="U665">
        <f>SUMIFS('总明细 源文件后台下'!G:G,'总明细 源文件后台下'!E:E,E665,'总明细 源文件后台下'!C:C,"Refund")</f>
        <v>3</v>
      </c>
      <c r="V665">
        <f>SUMIFS('总明细 源文件后台下'!M:M,'总明细 源文件后台下'!E:E,E665,'总明细 源文件后台下'!C:C,"Refund")</f>
        <v>-77.97</v>
      </c>
      <c r="W665">
        <f>SUMIFS('总明细 源文件后台下'!N:N,'总明细 源文件后台下'!E:E,E665,'总明细 源文件后台下'!C:C,"Refund")</f>
        <v>0</v>
      </c>
      <c r="X665">
        <f>SUMIFS('总明细 源文件后台下'!O:O,'总明细 源文件后台下'!E:E,E665,'总明细 源文件后台下'!C:C,"Refund")</f>
        <v>0</v>
      </c>
      <c r="Y665">
        <f>SUMIFS('总明细 源文件后台下'!P:P,'总明细 源文件后台下'!E:E,E665,'总明细 源文件后台下'!C:C,"Refund")</f>
        <v>0.52</v>
      </c>
      <c r="Z665">
        <f>SUMIFS('总明细 源文件后台下'!Q:Q,'总明细 源文件后台下'!E:E,E665,'总明细 源文件后台下'!C:C,"Refund")</f>
        <v>0</v>
      </c>
      <c r="AA665">
        <f>SUMIFS('总明细 源文件后台下'!R:R,'总明细 源文件后台下'!E:E,E665,'总明细 源文件后台下'!C:C,"Refund")</f>
        <v>0</v>
      </c>
      <c r="AB665">
        <f>SUMIFS('总明细 源文件后台下'!S:S,'总明细 源文件后台下'!E:E,E665,'总明细 源文件后台下'!C:C,"Refund")</f>
        <v>10.54</v>
      </c>
      <c r="AC665">
        <f>SUMIFS('总明细 源文件后台下'!T:T,'总明细 源文件后台下'!E:E,E665,'总明细 源文件后台下'!C:C,"Refund")</f>
        <v>0</v>
      </c>
      <c r="AD665">
        <f>SUMIFS('总明细 源文件后台下'!U:U,'总明细 源文件后台下'!E:E,E665,'总明细 源文件后台下'!C:C,"Refund")</f>
        <v>0</v>
      </c>
      <c r="AE665">
        <f>SUMIFS('总明细 源文件后台下'!V:V,'总明细 源文件后台下'!E:E,E665,'总明细 源文件后台下'!C:C,"Refund")</f>
        <v>0</v>
      </c>
      <c r="AF665">
        <f>SUMIFS('总明细 源文件后台下'!W:W,'总明细 源文件后台下'!E:E,E665,'总明细 源文件后台下'!C:C,"Refund")</f>
        <v>-66.91</v>
      </c>
      <c r="AK665">
        <f>(SUMIF('广告费 源文件后台下'!G:G,E665,'广告费 源文件后台下'!M:M))*-1</f>
        <v>-3.73</v>
      </c>
      <c r="AL665">
        <f>SUMIFS('总明细 源文件后台下'!W:W,'总明细 源文件后台下'!E:E,E665,'总明细 源文件后台下'!C:C,"Adjustment",'总明细 源文件后台下'!F:F,"FBA Inventory Reimbursement - Customer Return")</f>
        <v>0</v>
      </c>
      <c r="AM665">
        <f>SUMIFS('总明细 源文件后台下'!W:W,'总明细 源文件后台下'!E:E,E665,'总明细 源文件后台下'!C:C,"Adjustment",'总明细 源文件后台下'!F:F,"FBA Inventory Reimbursement - Damaged:Warehouse")</f>
        <v>0</v>
      </c>
      <c r="AN665">
        <f>SUMIFS('总明细 源文件后台下'!W:W,'总明细 源文件后台下'!E:E,E665,'总明细 源文件后台下'!C:C,"Adjustment",'总明细 源文件后台下'!F:F,"FBA Inventory Reimbursement - Customer Service Issue")</f>
        <v>0</v>
      </c>
      <c r="AO665">
        <f>SUMIFS('总明细 源文件后台下'!W:W,'总明细 源文件后台下'!E:E,E665,'总明细 源文件后台下'!C:C,"Adjustment",'总明细 源文件后台下'!F:F,"FBA Inventory Reimbursement - Fee Correction")</f>
        <v>0</v>
      </c>
      <c r="AP665">
        <f>SUMIFS('总明细 源文件后台下'!W:W,'总明细 源文件后台下'!E:E,E665,'总明细 源文件后台下'!C:C,"Adjustment",'总明细 源文件后台下'!F:F,"FBA Inventory Reimbursement - General Adjustment")</f>
        <v>0</v>
      </c>
      <c r="AQ665">
        <f>SUMIFS('总明细 源文件后台下'!W:W,'总明细 源文件后台下'!E:E,E665,'总明细 源文件后台下'!C:C,"Adjustment",'总明细 源文件后台下'!F:F,"FBA Inventory Reimbursement - Lost:Inbound")</f>
        <v>0</v>
      </c>
      <c r="AR665">
        <f>SUMIFS('总明细 源文件后台下'!W:W,'总明细 源文件后台下'!E:E,E665,'总明细 源文件后台下'!C:C,"Adjustment",'总明细 源文件后台下'!F:F,"FBA Inventory Reimbursement - Lost:Warehouse")</f>
        <v>0</v>
      </c>
      <c r="AS665">
        <f>SUMIFS('总明细 源文件后台下'!W:W,'总明细 源文件后台下'!E:E,E665,'总明细 源文件后台下'!C:C,"Adjustment",'总明细 源文件后台下'!F:F,"Non-subscription Fee Adjustment")</f>
        <v>0</v>
      </c>
      <c r="AT665">
        <f>SUMIFS('总明细 源文件后台下'!W:W,'总明细 源文件后台下'!E:E,E665,'总明细 源文件后台下'!C:C,"Adjustment",'总明细 源文件后台下'!F:F,"FBA Inventory Placement Service Fee")</f>
        <v>0</v>
      </c>
      <c r="AV665">
        <f>SUMIF('FBA Customer Return Per Unit Fe'!B:B,E665,'FBA Customer Return Per Unit Fe'!C:C)</f>
        <v>-15.48</v>
      </c>
      <c r="AX665">
        <f>(SUMIF('仓储费 源文件后台下'!C:C,E665,'仓储费 源文件后台下'!V:V))*-1</f>
        <v>-0.50729999999999997</v>
      </c>
      <c r="AZ665">
        <f>SUMIF('Disposal Fee销毁费用-160.95'!B:B,E665,'Disposal Fee销毁费用-160.95'!D:D)*-1</f>
        <v>0</v>
      </c>
      <c r="BC665">
        <f>IFERROR(VLOOKUP(F665,'优惠券-86.4'!F:I,4,0),0)</f>
        <v>-0.39999999999999997</v>
      </c>
      <c r="BD665">
        <f>IFERROR(VLOOKUP(F665,'早评-120'!E:H,4,0),0)</f>
        <v>0</v>
      </c>
      <c r="BF665">
        <f t="shared" si="80"/>
        <v>77.072699999999998</v>
      </c>
      <c r="BG665">
        <f t="shared" si="81"/>
        <v>0.29654751827626002</v>
      </c>
      <c r="BH665">
        <f t="shared" si="82"/>
        <v>500.97254999999996</v>
      </c>
      <c r="BQ665" s="45">
        <f t="shared" si="83"/>
        <v>500.97254999999996</v>
      </c>
      <c r="BR665">
        <f>SUMIFS('9月销毁明细'!D:D,'9月销毁明细'!A:A,E665,'9月销毁明细'!H:H,"Sellable")</f>
        <v>0</v>
      </c>
      <c r="BS665">
        <f>SUMIFS('9月销毁明细'!G:G,'9月销毁明细'!A:A,E665,'9月销毁明细'!H:H,"Sellable")</f>
        <v>0</v>
      </c>
      <c r="BT665">
        <f>SUMIFS('9月销毁明细'!D:D,'9月销毁明细'!A:A,E665,'9月销毁明细'!H:H,"Unsellable")</f>
        <v>0</v>
      </c>
      <c r="BU665">
        <f>SUMIFS('9月销毁明细'!G:G,'9月销毁明细'!A:A,E665,'9月销毁明细'!H:H,"Unsellable")</f>
        <v>0</v>
      </c>
      <c r="BW665">
        <f>IFERROR(I665*VLOOKUP(F665,'9.3成本表'!C:L,10,0),0)</f>
        <v>251.89999999999998</v>
      </c>
      <c r="BX665">
        <f t="shared" si="84"/>
        <v>145.85999999999999</v>
      </c>
      <c r="CC665" s="45">
        <f t="shared" si="85"/>
        <v>103.21254999999999</v>
      </c>
      <c r="CD665" s="45">
        <f t="shared" si="86"/>
        <v>6.1096013259537681E-2</v>
      </c>
      <c r="CE665" s="45">
        <f t="shared" si="87"/>
        <v>0.25948448813354785</v>
      </c>
    </row>
    <row r="666" spans="4:83" x14ac:dyDescent="0.25">
      <c r="D666" s="20" t="s">
        <v>1441</v>
      </c>
      <c r="E666" s="20" t="s">
        <v>1442</v>
      </c>
      <c r="F666" s="20">
        <v>4899</v>
      </c>
      <c r="G666">
        <v>660</v>
      </c>
      <c r="H666" s="20"/>
      <c r="I666">
        <f>SUMIFS('总明细 源文件后台下'!G:G,'总明细 源文件后台下'!E:E,E666,'总明细 源文件后台下'!C:C,"Order")</f>
        <v>3</v>
      </c>
      <c r="J666">
        <f>SUMIFS('总明细 源文件后台下'!M:M,'总明细 源文件后台下'!E:E,E666,'总明细 源文件后台下'!C:C,"Order")</f>
        <v>77.97</v>
      </c>
      <c r="K666">
        <f>SUMIFS('总明细 源文件后台下'!N:N,'总明细 源文件后台下'!E:E,E666,'总明细 源文件后台下'!C:C,"Order")</f>
        <v>0</v>
      </c>
      <c r="L666">
        <f>SUMIFS('总明细 源文件后台下'!O:O,'总明细 源文件后台下'!E:E,E666,'总明细 源文件后台下'!C:C,"Order")</f>
        <v>0</v>
      </c>
      <c r="M666">
        <f>SUMIFS('总明细 源文件后台下'!P:P,'总明细 源文件后台下'!E:E,E666,'总明细 源文件后台下'!C:C,"Order")</f>
        <v>0</v>
      </c>
      <c r="N666">
        <f>SUMIFS('总明细 源文件后台下'!Q:Q,'总明细 源文件后台下'!E:E,E666,'总明细 源文件后台下'!C:C,"Order")</f>
        <v>0</v>
      </c>
      <c r="O666">
        <f>SUMIFS('总明细 源文件后台下'!R:R,'总明细 源文件后台下'!E:E,E666,'总明细 源文件后台下'!C:C,"Order")</f>
        <v>0</v>
      </c>
      <c r="P666">
        <f>SUMIFS('总明细 源文件后台下'!S:S,'总明细 源文件后台下'!E:E,E666,'总明细 源文件后台下'!C:C,"Order")</f>
        <v>-13.26</v>
      </c>
      <c r="Q666">
        <f>SUMIFS('总明细 源文件后台下'!T:T,'总明细 源文件后台下'!E:E,E666,'总明细 源文件后台下'!C:C,"Order")</f>
        <v>-15.48</v>
      </c>
      <c r="R666">
        <f>SUMIFS('总明细 源文件后台下'!U:U,'总明细 源文件后台下'!E:E,E666,'总明细 源文件后台下'!C:C,"Order")</f>
        <v>0</v>
      </c>
      <c r="S666">
        <f>SUMIFS('总明细 源文件后台下'!V:V,'总明细 源文件后台下'!E:E,E666,'总明细 源文件后台下'!C:C,"Order")</f>
        <v>0</v>
      </c>
      <c r="T666">
        <f>SUMIFS('总明细 源文件后台下'!W:W,'总明细 源文件后台下'!E:E,E666,'总明细 源文件后台下'!C:C,"Order")</f>
        <v>49.230000000000004</v>
      </c>
      <c r="U666">
        <f>SUMIFS('总明细 源文件后台下'!G:G,'总明细 源文件后台下'!E:E,E666,'总明细 源文件后台下'!C:C,"Refund")</f>
        <v>0</v>
      </c>
      <c r="V666">
        <f>SUMIFS('总明细 源文件后台下'!M:M,'总明细 源文件后台下'!E:E,E666,'总明细 源文件后台下'!C:C,"Refund")</f>
        <v>0</v>
      </c>
      <c r="W666">
        <f>SUMIFS('总明细 源文件后台下'!N:N,'总明细 源文件后台下'!E:E,E666,'总明细 源文件后台下'!C:C,"Refund")</f>
        <v>0</v>
      </c>
      <c r="X666">
        <f>SUMIFS('总明细 源文件后台下'!O:O,'总明细 源文件后台下'!E:E,E666,'总明细 源文件后台下'!C:C,"Refund")</f>
        <v>0</v>
      </c>
      <c r="Y666">
        <f>SUMIFS('总明细 源文件后台下'!P:P,'总明细 源文件后台下'!E:E,E666,'总明细 源文件后台下'!C:C,"Refund")</f>
        <v>0</v>
      </c>
      <c r="Z666">
        <f>SUMIFS('总明细 源文件后台下'!Q:Q,'总明细 源文件后台下'!E:E,E666,'总明细 源文件后台下'!C:C,"Refund")</f>
        <v>0</v>
      </c>
      <c r="AA666">
        <f>SUMIFS('总明细 源文件后台下'!R:R,'总明细 源文件后台下'!E:E,E666,'总明细 源文件后台下'!C:C,"Refund")</f>
        <v>0</v>
      </c>
      <c r="AB666">
        <f>SUMIFS('总明细 源文件后台下'!S:S,'总明细 源文件后台下'!E:E,E666,'总明细 源文件后台下'!C:C,"Refund")</f>
        <v>0</v>
      </c>
      <c r="AC666">
        <f>SUMIFS('总明细 源文件后台下'!T:T,'总明细 源文件后台下'!E:E,E666,'总明细 源文件后台下'!C:C,"Refund")</f>
        <v>0</v>
      </c>
      <c r="AD666">
        <f>SUMIFS('总明细 源文件后台下'!U:U,'总明细 源文件后台下'!E:E,E666,'总明细 源文件后台下'!C:C,"Refund")</f>
        <v>0</v>
      </c>
      <c r="AE666">
        <f>SUMIFS('总明细 源文件后台下'!V:V,'总明细 源文件后台下'!E:E,E666,'总明细 源文件后台下'!C:C,"Refund")</f>
        <v>0</v>
      </c>
      <c r="AF666">
        <f>SUMIFS('总明细 源文件后台下'!W:W,'总明细 源文件后台下'!E:E,E666,'总明细 源文件后台下'!C:C,"Refund")</f>
        <v>0</v>
      </c>
      <c r="AK666">
        <f>(SUMIF('广告费 源文件后台下'!G:G,E666,'广告费 源文件后台下'!M:M))*-1</f>
        <v>-30.18</v>
      </c>
      <c r="AL666">
        <f>SUMIFS('总明细 源文件后台下'!W:W,'总明细 源文件后台下'!E:E,E666,'总明细 源文件后台下'!C:C,"Adjustment",'总明细 源文件后台下'!F:F,"FBA Inventory Reimbursement - Customer Return")</f>
        <v>0</v>
      </c>
      <c r="AM666">
        <f>SUMIFS('总明细 源文件后台下'!W:W,'总明细 源文件后台下'!E:E,E666,'总明细 源文件后台下'!C:C,"Adjustment",'总明细 源文件后台下'!F:F,"FBA Inventory Reimbursement - Damaged:Warehouse")</f>
        <v>0</v>
      </c>
      <c r="AN666">
        <f>SUMIFS('总明细 源文件后台下'!W:W,'总明细 源文件后台下'!E:E,E666,'总明细 源文件后台下'!C:C,"Adjustment",'总明细 源文件后台下'!F:F,"FBA Inventory Reimbursement - Customer Service Issue")</f>
        <v>0</v>
      </c>
      <c r="AO666">
        <f>SUMIFS('总明细 源文件后台下'!W:W,'总明细 源文件后台下'!E:E,E666,'总明细 源文件后台下'!C:C,"Adjustment",'总明细 源文件后台下'!F:F,"FBA Inventory Reimbursement - Fee Correction")</f>
        <v>0</v>
      </c>
      <c r="AP666">
        <f>SUMIFS('总明细 源文件后台下'!W:W,'总明细 源文件后台下'!E:E,E666,'总明细 源文件后台下'!C:C,"Adjustment",'总明细 源文件后台下'!F:F,"FBA Inventory Reimbursement - General Adjustment")</f>
        <v>0</v>
      </c>
      <c r="AQ666">
        <f>SUMIFS('总明细 源文件后台下'!W:W,'总明细 源文件后台下'!E:E,E666,'总明细 源文件后台下'!C:C,"Adjustment",'总明细 源文件后台下'!F:F,"FBA Inventory Reimbursement - Lost:Inbound")</f>
        <v>0</v>
      </c>
      <c r="AR666">
        <f>SUMIFS('总明细 源文件后台下'!W:W,'总明细 源文件后台下'!E:E,E666,'总明细 源文件后台下'!C:C,"Adjustment",'总明细 源文件后台下'!F:F,"FBA Inventory Reimbursement - Lost:Warehouse")</f>
        <v>0</v>
      </c>
      <c r="AS666">
        <f>SUMIFS('总明细 源文件后台下'!W:W,'总明细 源文件后台下'!E:E,E666,'总明细 源文件后台下'!C:C,"Adjustment",'总明细 源文件后台下'!F:F,"Non-subscription Fee Adjustment")</f>
        <v>0</v>
      </c>
      <c r="AT666">
        <f>SUMIFS('总明细 源文件后台下'!W:W,'总明细 源文件后台下'!E:E,E666,'总明细 源文件后台下'!C:C,"Adjustment",'总明细 源文件后台下'!F:F,"FBA Inventory Placement Service Fee")</f>
        <v>0</v>
      </c>
      <c r="AV666">
        <f>SUMIF('FBA Customer Return Per Unit Fe'!B:B,E666,'FBA Customer Return Per Unit Fe'!C:C)</f>
        <v>0</v>
      </c>
      <c r="AX666">
        <f>(SUMIF('仓储费 源文件后台下'!C:C,E666,'仓储费 源文件后台下'!V:V))*-1</f>
        <v>-0.6069</v>
      </c>
      <c r="AZ666">
        <f>SUMIF('Disposal Fee销毁费用-160.95'!B:B,E666,'Disposal Fee销毁费用-160.95'!D:D)*-1</f>
        <v>0</v>
      </c>
      <c r="BC666">
        <f>IFERROR(VLOOKUP(F666,'优惠券-86.4'!F:I,4,0),0)</f>
        <v>-0.39999999999999997</v>
      </c>
      <c r="BD666">
        <f>IFERROR(VLOOKUP(F666,'早评-120'!E:H,4,0),0)</f>
        <v>0</v>
      </c>
      <c r="BF666">
        <f t="shared" si="80"/>
        <v>18.043100000000006</v>
      </c>
      <c r="BG666">
        <f t="shared" si="81"/>
        <v>0.23141079902526621</v>
      </c>
      <c r="BH666">
        <f t="shared" si="82"/>
        <v>117.28015000000003</v>
      </c>
      <c r="BQ666" s="45">
        <f t="shared" si="83"/>
        <v>117.28015000000003</v>
      </c>
      <c r="BR666">
        <f>SUMIFS('9月销毁明细'!D:D,'9月销毁明细'!A:A,E666,'9月销毁明细'!H:H,"Sellable")</f>
        <v>0</v>
      </c>
      <c r="BS666">
        <f>SUMIFS('9月销毁明细'!G:G,'9月销毁明细'!A:A,E666,'9月销毁明细'!H:H,"Sellable")</f>
        <v>0</v>
      </c>
      <c r="BT666">
        <f>SUMIFS('9月销毁明细'!D:D,'9月销毁明细'!A:A,E666,'9月销毁明细'!H:H,"Unsellable")</f>
        <v>0</v>
      </c>
      <c r="BU666">
        <f>SUMIFS('9月销毁明细'!G:G,'9月销毁明细'!A:A,E666,'9月销毁明细'!H:H,"Unsellable")</f>
        <v>0</v>
      </c>
      <c r="BW666">
        <f>IFERROR(I666*VLOOKUP(F666,'9.3成本表'!C:L,10,0),0)</f>
        <v>68.699999999999989</v>
      </c>
      <c r="BX666">
        <f t="shared" si="84"/>
        <v>39.78</v>
      </c>
      <c r="CC666" s="45">
        <f t="shared" si="85"/>
        <v>8.8001500000000448</v>
      </c>
      <c r="CD666" s="45">
        <f t="shared" si="86"/>
        <v>1.7363976282791301E-2</v>
      </c>
      <c r="CE666" s="45">
        <f t="shared" si="87"/>
        <v>8.1122326696165606E-2</v>
      </c>
    </row>
    <row r="667" spans="4:83" x14ac:dyDescent="0.25">
      <c r="D667" s="20" t="s">
        <v>1443</v>
      </c>
      <c r="E667" s="20" t="s">
        <v>1444</v>
      </c>
      <c r="F667" s="20">
        <v>4899</v>
      </c>
      <c r="G667">
        <v>661</v>
      </c>
      <c r="H667" s="20"/>
      <c r="I667">
        <f>SUMIFS('总明细 源文件后台下'!G:G,'总明细 源文件后台下'!E:E,E667,'总明细 源文件后台下'!C:C,"Order")</f>
        <v>3</v>
      </c>
      <c r="J667">
        <f>SUMIFS('总明细 源文件后台下'!M:M,'总明细 源文件后台下'!E:E,E667,'总明细 源文件后台下'!C:C,"Order")</f>
        <v>77.97</v>
      </c>
      <c r="K667">
        <f>SUMIFS('总明细 源文件后台下'!N:N,'总明细 源文件后台下'!E:E,E667,'总明细 源文件后台下'!C:C,"Order")</f>
        <v>0</v>
      </c>
      <c r="L667">
        <f>SUMIFS('总明细 源文件后台下'!O:O,'总明细 源文件后台下'!E:E,E667,'总明细 源文件后台下'!C:C,"Order")</f>
        <v>0</v>
      </c>
      <c r="M667">
        <f>SUMIFS('总明细 源文件后台下'!P:P,'总明细 源文件后台下'!E:E,E667,'总明细 源文件后台下'!C:C,"Order")</f>
        <v>0</v>
      </c>
      <c r="N667">
        <f>SUMIFS('总明细 源文件后台下'!Q:Q,'总明细 源文件后台下'!E:E,E667,'总明细 源文件后台下'!C:C,"Order")</f>
        <v>1.04</v>
      </c>
      <c r="O667">
        <f>SUMIFS('总明细 源文件后台下'!R:R,'总明细 源文件后台下'!E:E,E667,'总明细 源文件后台下'!C:C,"Order")</f>
        <v>-1.04</v>
      </c>
      <c r="P667">
        <f>SUMIFS('总明细 源文件后台下'!S:S,'总明细 源文件后台下'!E:E,E667,'总明细 源文件后台下'!C:C,"Order")</f>
        <v>-13.26</v>
      </c>
      <c r="Q667">
        <f>SUMIFS('总明细 源文件后台下'!T:T,'总明细 源文件后台下'!E:E,E667,'总明细 源文件后台下'!C:C,"Order")</f>
        <v>-15.48</v>
      </c>
      <c r="R667">
        <f>SUMIFS('总明细 源文件后台下'!U:U,'总明细 源文件后台下'!E:E,E667,'总明细 源文件后台下'!C:C,"Order")</f>
        <v>0</v>
      </c>
      <c r="S667">
        <f>SUMIFS('总明细 源文件后台下'!V:V,'总明细 源文件后台下'!E:E,E667,'总明细 源文件后台下'!C:C,"Order")</f>
        <v>0</v>
      </c>
      <c r="T667">
        <f>SUMIFS('总明细 源文件后台下'!W:W,'总明细 源文件后台下'!E:E,E667,'总明细 源文件后台下'!C:C,"Order")</f>
        <v>49.230000000000004</v>
      </c>
      <c r="U667">
        <f>SUMIFS('总明细 源文件后台下'!G:G,'总明细 源文件后台下'!E:E,E667,'总明细 源文件后台下'!C:C,"Refund")</f>
        <v>1</v>
      </c>
      <c r="V667">
        <f>SUMIFS('总明细 源文件后台下'!M:M,'总明细 源文件后台下'!E:E,E667,'总明细 源文件后台下'!C:C,"Refund")</f>
        <v>-25.99</v>
      </c>
      <c r="W667">
        <f>SUMIFS('总明细 源文件后台下'!N:N,'总明细 源文件后台下'!E:E,E667,'总明细 源文件后台下'!C:C,"Refund")</f>
        <v>0</v>
      </c>
      <c r="X667">
        <f>SUMIFS('总明细 源文件后台下'!O:O,'总明细 源文件后台下'!E:E,E667,'总明细 源文件后台下'!C:C,"Refund")</f>
        <v>0</v>
      </c>
      <c r="Y667">
        <f>SUMIFS('总明细 源文件后台下'!P:P,'总明细 源文件后台下'!E:E,E667,'总明细 源文件后台下'!C:C,"Refund")</f>
        <v>0</v>
      </c>
      <c r="Z667">
        <f>SUMIFS('总明细 源文件后台下'!Q:Q,'总明细 源文件后台下'!E:E,E667,'总明细 源文件后台下'!C:C,"Refund")</f>
        <v>0</v>
      </c>
      <c r="AA667">
        <f>SUMIFS('总明细 源文件后台下'!R:R,'总明细 源文件后台下'!E:E,E667,'总明细 源文件后台下'!C:C,"Refund")</f>
        <v>0</v>
      </c>
      <c r="AB667">
        <f>SUMIFS('总明细 源文件后台下'!S:S,'总明细 源文件后台下'!E:E,E667,'总明细 源文件后台下'!C:C,"Refund")</f>
        <v>3.54</v>
      </c>
      <c r="AC667">
        <f>SUMIFS('总明细 源文件后台下'!T:T,'总明细 源文件后台下'!E:E,E667,'总明细 源文件后台下'!C:C,"Refund")</f>
        <v>0</v>
      </c>
      <c r="AD667">
        <f>SUMIFS('总明细 源文件后台下'!U:U,'总明细 源文件后台下'!E:E,E667,'总明细 源文件后台下'!C:C,"Refund")</f>
        <v>0</v>
      </c>
      <c r="AE667">
        <f>SUMIFS('总明细 源文件后台下'!V:V,'总明细 源文件后台下'!E:E,E667,'总明细 源文件后台下'!C:C,"Refund")</f>
        <v>0</v>
      </c>
      <c r="AF667">
        <f>SUMIFS('总明细 源文件后台下'!W:W,'总明细 源文件后台下'!E:E,E667,'总明细 源文件后台下'!C:C,"Refund")</f>
        <v>-22.45</v>
      </c>
      <c r="AK667">
        <f>(SUMIF('广告费 源文件后台下'!G:G,E667,'广告费 源文件后台下'!M:M))*-1</f>
        <v>-74.05</v>
      </c>
      <c r="AL667">
        <f>SUMIFS('总明细 源文件后台下'!W:W,'总明细 源文件后台下'!E:E,E667,'总明细 源文件后台下'!C:C,"Adjustment",'总明细 源文件后台下'!F:F,"FBA Inventory Reimbursement - Customer Return")</f>
        <v>0</v>
      </c>
      <c r="AM667">
        <f>SUMIFS('总明细 源文件后台下'!W:W,'总明细 源文件后台下'!E:E,E667,'总明细 源文件后台下'!C:C,"Adjustment",'总明细 源文件后台下'!F:F,"FBA Inventory Reimbursement - Damaged:Warehouse")</f>
        <v>0</v>
      </c>
      <c r="AN667">
        <f>SUMIFS('总明细 源文件后台下'!W:W,'总明细 源文件后台下'!E:E,E667,'总明细 源文件后台下'!C:C,"Adjustment",'总明细 源文件后台下'!F:F,"FBA Inventory Reimbursement - Customer Service Issue")</f>
        <v>0</v>
      </c>
      <c r="AO667">
        <f>SUMIFS('总明细 源文件后台下'!W:W,'总明细 源文件后台下'!E:E,E667,'总明细 源文件后台下'!C:C,"Adjustment",'总明细 源文件后台下'!F:F,"FBA Inventory Reimbursement - Fee Correction")</f>
        <v>0</v>
      </c>
      <c r="AP667">
        <f>SUMIFS('总明细 源文件后台下'!W:W,'总明细 源文件后台下'!E:E,E667,'总明细 源文件后台下'!C:C,"Adjustment",'总明细 源文件后台下'!F:F,"FBA Inventory Reimbursement - General Adjustment")</f>
        <v>0</v>
      </c>
      <c r="AQ667">
        <f>SUMIFS('总明细 源文件后台下'!W:W,'总明细 源文件后台下'!E:E,E667,'总明细 源文件后台下'!C:C,"Adjustment",'总明细 源文件后台下'!F:F,"FBA Inventory Reimbursement - Lost:Inbound")</f>
        <v>0</v>
      </c>
      <c r="AR667">
        <f>SUMIFS('总明细 源文件后台下'!W:W,'总明细 源文件后台下'!E:E,E667,'总明细 源文件后台下'!C:C,"Adjustment",'总明细 源文件后台下'!F:F,"FBA Inventory Reimbursement - Lost:Warehouse")</f>
        <v>0</v>
      </c>
      <c r="AS667">
        <f>SUMIFS('总明细 源文件后台下'!W:W,'总明细 源文件后台下'!E:E,E667,'总明细 源文件后台下'!C:C,"Adjustment",'总明细 源文件后台下'!F:F,"Non-subscription Fee Adjustment")</f>
        <v>0</v>
      </c>
      <c r="AT667">
        <f>SUMIFS('总明细 源文件后台下'!W:W,'总明细 源文件后台下'!E:E,E667,'总明细 源文件后台下'!C:C,"Adjustment",'总明细 源文件后台下'!F:F,"FBA Inventory Placement Service Fee")</f>
        <v>0</v>
      </c>
      <c r="AV667">
        <f>SUMIF('FBA Customer Return Per Unit Fe'!B:B,E667,'FBA Customer Return Per Unit Fe'!C:C)</f>
        <v>-5.16</v>
      </c>
      <c r="AX667">
        <f>(SUMIF('仓储费 源文件后台下'!C:C,E667,'仓储费 源文件后台下'!V:V))*-1</f>
        <v>-0.54859999999999998</v>
      </c>
      <c r="AZ667">
        <f>SUMIF('Disposal Fee销毁费用-160.95'!B:B,E667,'Disposal Fee销毁费用-160.95'!D:D)*-1</f>
        <v>0</v>
      </c>
      <c r="BC667">
        <f>IFERROR(VLOOKUP(F667,'优惠券-86.4'!F:I,4,0),0)</f>
        <v>-0.39999999999999997</v>
      </c>
      <c r="BD667">
        <f>IFERROR(VLOOKUP(F667,'早评-120'!E:H,4,0),0)</f>
        <v>0</v>
      </c>
      <c r="BF667">
        <f t="shared" si="80"/>
        <v>-53.378599999999992</v>
      </c>
      <c r="BG667">
        <f t="shared" si="81"/>
        <v>-0.68460433500064122</v>
      </c>
      <c r="BH667">
        <f t="shared" si="82"/>
        <v>-346.96089999999992</v>
      </c>
      <c r="BQ667" s="45">
        <f t="shared" si="83"/>
        <v>-346.96089999999992</v>
      </c>
      <c r="BR667">
        <f>SUMIFS('9月销毁明细'!D:D,'9月销毁明细'!A:A,E667,'9月销毁明细'!H:H,"Sellable")</f>
        <v>0</v>
      </c>
      <c r="BS667">
        <f>SUMIFS('9月销毁明细'!G:G,'9月销毁明细'!A:A,E667,'9月销毁明细'!H:H,"Sellable")</f>
        <v>0</v>
      </c>
      <c r="BT667">
        <f>SUMIFS('9月销毁明细'!D:D,'9月销毁明细'!A:A,E667,'9月销毁明细'!H:H,"Unsellable")</f>
        <v>0</v>
      </c>
      <c r="BU667">
        <f>SUMIFS('9月销毁明细'!G:G,'9月销毁明细'!A:A,E667,'9月销毁明细'!H:H,"Unsellable")</f>
        <v>0</v>
      </c>
      <c r="BW667">
        <f>IFERROR(I667*VLOOKUP(F667,'9.3成本表'!C:L,10,0),0)</f>
        <v>68.699999999999989</v>
      </c>
      <c r="BX667">
        <f t="shared" si="84"/>
        <v>39.78</v>
      </c>
      <c r="CC667" s="45">
        <f t="shared" si="85"/>
        <v>-455.44089999999994</v>
      </c>
      <c r="CD667" s="45">
        <f t="shared" si="86"/>
        <v>-0.8986511577431161</v>
      </c>
      <c r="CE667" s="45">
        <f t="shared" si="87"/>
        <v>-4.1983858775811207</v>
      </c>
    </row>
    <row r="668" spans="4:83" x14ac:dyDescent="0.25">
      <c r="D668" s="20" t="s">
        <v>1445</v>
      </c>
      <c r="E668" s="20" t="s">
        <v>1446</v>
      </c>
      <c r="F668" s="20">
        <v>4919</v>
      </c>
      <c r="G668">
        <v>662</v>
      </c>
      <c r="H668" s="20"/>
      <c r="I668">
        <f>SUMIFS('总明细 源文件后台下'!G:G,'总明细 源文件后台下'!E:E,E668,'总明细 源文件后台下'!C:C,"Order")</f>
        <v>0</v>
      </c>
      <c r="J668">
        <f>SUMIFS('总明细 源文件后台下'!M:M,'总明细 源文件后台下'!E:E,E668,'总明细 源文件后台下'!C:C,"Order")</f>
        <v>0</v>
      </c>
      <c r="K668">
        <f>SUMIFS('总明细 源文件后台下'!N:N,'总明细 源文件后台下'!E:E,E668,'总明细 源文件后台下'!C:C,"Order")</f>
        <v>0</v>
      </c>
      <c r="L668">
        <f>SUMIFS('总明细 源文件后台下'!O:O,'总明细 源文件后台下'!E:E,E668,'总明细 源文件后台下'!C:C,"Order")</f>
        <v>0</v>
      </c>
      <c r="M668">
        <f>SUMIFS('总明细 源文件后台下'!P:P,'总明细 源文件后台下'!E:E,E668,'总明细 源文件后台下'!C:C,"Order")</f>
        <v>0</v>
      </c>
      <c r="N668">
        <f>SUMIFS('总明细 源文件后台下'!Q:Q,'总明细 源文件后台下'!E:E,E668,'总明细 源文件后台下'!C:C,"Order")</f>
        <v>0</v>
      </c>
      <c r="O668">
        <f>SUMIFS('总明细 源文件后台下'!R:R,'总明细 源文件后台下'!E:E,E668,'总明细 源文件后台下'!C:C,"Order")</f>
        <v>0</v>
      </c>
      <c r="P668">
        <f>SUMIFS('总明细 源文件后台下'!S:S,'总明细 源文件后台下'!E:E,E668,'总明细 源文件后台下'!C:C,"Order")</f>
        <v>0</v>
      </c>
      <c r="Q668">
        <f>SUMIFS('总明细 源文件后台下'!T:T,'总明细 源文件后台下'!E:E,E668,'总明细 源文件后台下'!C:C,"Order")</f>
        <v>0</v>
      </c>
      <c r="R668">
        <f>SUMIFS('总明细 源文件后台下'!U:U,'总明细 源文件后台下'!E:E,E668,'总明细 源文件后台下'!C:C,"Order")</f>
        <v>0</v>
      </c>
      <c r="S668">
        <f>SUMIFS('总明细 源文件后台下'!V:V,'总明细 源文件后台下'!E:E,E668,'总明细 源文件后台下'!C:C,"Order")</f>
        <v>0</v>
      </c>
      <c r="T668">
        <f>SUMIFS('总明细 源文件后台下'!W:W,'总明细 源文件后台下'!E:E,E668,'总明细 源文件后台下'!C:C,"Order")</f>
        <v>0</v>
      </c>
      <c r="U668">
        <f>SUMIFS('总明细 源文件后台下'!G:G,'总明细 源文件后台下'!E:E,E668,'总明细 源文件后台下'!C:C,"Refund")</f>
        <v>0</v>
      </c>
      <c r="V668">
        <f>SUMIFS('总明细 源文件后台下'!M:M,'总明细 源文件后台下'!E:E,E668,'总明细 源文件后台下'!C:C,"Refund")</f>
        <v>0</v>
      </c>
      <c r="W668">
        <f>SUMIFS('总明细 源文件后台下'!N:N,'总明细 源文件后台下'!E:E,E668,'总明细 源文件后台下'!C:C,"Refund")</f>
        <v>0</v>
      </c>
      <c r="X668">
        <f>SUMIFS('总明细 源文件后台下'!O:O,'总明细 源文件后台下'!E:E,E668,'总明细 源文件后台下'!C:C,"Refund")</f>
        <v>0</v>
      </c>
      <c r="Y668">
        <f>SUMIFS('总明细 源文件后台下'!P:P,'总明细 源文件后台下'!E:E,E668,'总明细 源文件后台下'!C:C,"Refund")</f>
        <v>0</v>
      </c>
      <c r="Z668">
        <f>SUMIFS('总明细 源文件后台下'!Q:Q,'总明细 源文件后台下'!E:E,E668,'总明细 源文件后台下'!C:C,"Refund")</f>
        <v>0</v>
      </c>
      <c r="AA668">
        <f>SUMIFS('总明细 源文件后台下'!R:R,'总明细 源文件后台下'!E:E,E668,'总明细 源文件后台下'!C:C,"Refund")</f>
        <v>0</v>
      </c>
      <c r="AB668">
        <f>SUMIFS('总明细 源文件后台下'!S:S,'总明细 源文件后台下'!E:E,E668,'总明细 源文件后台下'!C:C,"Refund")</f>
        <v>0</v>
      </c>
      <c r="AC668">
        <f>SUMIFS('总明细 源文件后台下'!T:T,'总明细 源文件后台下'!E:E,E668,'总明细 源文件后台下'!C:C,"Refund")</f>
        <v>0</v>
      </c>
      <c r="AD668">
        <f>SUMIFS('总明细 源文件后台下'!U:U,'总明细 源文件后台下'!E:E,E668,'总明细 源文件后台下'!C:C,"Refund")</f>
        <v>0</v>
      </c>
      <c r="AE668">
        <f>SUMIFS('总明细 源文件后台下'!V:V,'总明细 源文件后台下'!E:E,E668,'总明细 源文件后台下'!C:C,"Refund")</f>
        <v>0</v>
      </c>
      <c r="AF668">
        <f>SUMIFS('总明细 源文件后台下'!W:W,'总明细 源文件后台下'!E:E,E668,'总明细 源文件后台下'!C:C,"Refund")</f>
        <v>0</v>
      </c>
      <c r="AK668">
        <f>(SUMIF('广告费 源文件后台下'!G:G,E668,'广告费 源文件后台下'!M:M))*-1</f>
        <v>0</v>
      </c>
      <c r="AL668">
        <f>SUMIFS('总明细 源文件后台下'!W:W,'总明细 源文件后台下'!E:E,E668,'总明细 源文件后台下'!C:C,"Adjustment",'总明细 源文件后台下'!F:F,"FBA Inventory Reimbursement - Customer Return")</f>
        <v>0</v>
      </c>
      <c r="AM668">
        <f>SUMIFS('总明细 源文件后台下'!W:W,'总明细 源文件后台下'!E:E,E668,'总明细 源文件后台下'!C:C,"Adjustment",'总明细 源文件后台下'!F:F,"FBA Inventory Reimbursement - Damaged:Warehouse")</f>
        <v>0</v>
      </c>
      <c r="AN668">
        <f>SUMIFS('总明细 源文件后台下'!W:W,'总明细 源文件后台下'!E:E,E668,'总明细 源文件后台下'!C:C,"Adjustment",'总明细 源文件后台下'!F:F,"FBA Inventory Reimbursement - Customer Service Issue")</f>
        <v>0</v>
      </c>
      <c r="AO668">
        <f>SUMIFS('总明细 源文件后台下'!W:W,'总明细 源文件后台下'!E:E,E668,'总明细 源文件后台下'!C:C,"Adjustment",'总明细 源文件后台下'!F:F,"FBA Inventory Reimbursement - Fee Correction")</f>
        <v>0</v>
      </c>
      <c r="AP668">
        <f>SUMIFS('总明细 源文件后台下'!W:W,'总明细 源文件后台下'!E:E,E668,'总明细 源文件后台下'!C:C,"Adjustment",'总明细 源文件后台下'!F:F,"FBA Inventory Reimbursement - General Adjustment")</f>
        <v>0</v>
      </c>
      <c r="AQ668">
        <f>SUMIFS('总明细 源文件后台下'!W:W,'总明细 源文件后台下'!E:E,E668,'总明细 源文件后台下'!C:C,"Adjustment",'总明细 源文件后台下'!F:F,"FBA Inventory Reimbursement - Lost:Inbound")</f>
        <v>0</v>
      </c>
      <c r="AR668">
        <f>SUMIFS('总明细 源文件后台下'!W:W,'总明细 源文件后台下'!E:E,E668,'总明细 源文件后台下'!C:C,"Adjustment",'总明细 源文件后台下'!F:F,"FBA Inventory Reimbursement - Lost:Warehouse")</f>
        <v>0</v>
      </c>
      <c r="AS668">
        <f>SUMIFS('总明细 源文件后台下'!W:W,'总明细 源文件后台下'!E:E,E668,'总明细 源文件后台下'!C:C,"Adjustment",'总明细 源文件后台下'!F:F,"Non-subscription Fee Adjustment")</f>
        <v>0</v>
      </c>
      <c r="AT668">
        <f>SUMIFS('总明细 源文件后台下'!W:W,'总明细 源文件后台下'!E:E,E668,'总明细 源文件后台下'!C:C,"Adjustment",'总明细 源文件后台下'!F:F,"FBA Inventory Placement Service Fee")</f>
        <v>0</v>
      </c>
      <c r="AV668">
        <f>SUMIF('FBA Customer Return Per Unit Fe'!B:B,E668,'FBA Customer Return Per Unit Fe'!C:C)</f>
        <v>0</v>
      </c>
      <c r="AX668">
        <f>(SUMIF('仓储费 源文件后台下'!C:C,E668,'仓储费 源文件后台下'!V:V))*-1</f>
        <v>-4.4000000000000003E-3</v>
      </c>
      <c r="AZ668">
        <f>SUMIF('Disposal Fee销毁费用-160.95'!B:B,E668,'Disposal Fee销毁费用-160.95'!D:D)*-1</f>
        <v>0</v>
      </c>
      <c r="BC668">
        <f>IFERROR(VLOOKUP(F668,'优惠券-86.4'!F:I,4,0),0)</f>
        <v>0</v>
      </c>
      <c r="BD668">
        <f>IFERROR(VLOOKUP(F668,'早评-120'!E:H,4,0),0)</f>
        <v>0</v>
      </c>
      <c r="BF668">
        <f t="shared" si="80"/>
        <v>-4.4000000000000003E-3</v>
      </c>
      <c r="BG668">
        <f t="shared" si="81"/>
        <v>0</v>
      </c>
      <c r="BH668">
        <f t="shared" si="82"/>
        <v>-2.86E-2</v>
      </c>
      <c r="BQ668" s="45">
        <f t="shared" si="83"/>
        <v>-2.86E-2</v>
      </c>
      <c r="BR668">
        <f>SUMIFS('9月销毁明细'!D:D,'9月销毁明细'!A:A,E668,'9月销毁明细'!H:H,"Sellable")</f>
        <v>0</v>
      </c>
      <c r="BS668">
        <f>SUMIFS('9月销毁明细'!G:G,'9月销毁明细'!A:A,E668,'9月销毁明细'!H:H,"Sellable")</f>
        <v>0</v>
      </c>
      <c r="BT668">
        <f>SUMIFS('9月销毁明细'!D:D,'9月销毁明细'!A:A,E668,'9月销毁明细'!H:H,"Unsellable")</f>
        <v>0</v>
      </c>
      <c r="BU668">
        <f>SUMIFS('9月销毁明细'!G:G,'9月销毁明细'!A:A,E668,'9月销毁明细'!H:H,"Unsellable")</f>
        <v>0</v>
      </c>
      <c r="BW668">
        <f>IFERROR(I668*VLOOKUP(F668,'9.3成本表'!C:L,10,0),0)</f>
        <v>0</v>
      </c>
      <c r="BX668">
        <f t="shared" si="84"/>
        <v>0</v>
      </c>
      <c r="CC668" s="45">
        <f t="shared" si="85"/>
        <v>-2.86E-2</v>
      </c>
      <c r="CD668" s="45">
        <f t="shared" si="86"/>
        <v>0</v>
      </c>
      <c r="CE668" s="45">
        <f t="shared" si="87"/>
        <v>0</v>
      </c>
    </row>
    <row r="669" spans="4:83" x14ac:dyDescent="0.25">
      <c r="D669" s="20" t="s">
        <v>1447</v>
      </c>
      <c r="E669" s="20" t="s">
        <v>1448</v>
      </c>
      <c r="F669" s="20">
        <v>4919</v>
      </c>
      <c r="G669">
        <v>663</v>
      </c>
      <c r="H669" s="20"/>
      <c r="I669">
        <f>SUMIFS('总明细 源文件后台下'!G:G,'总明细 源文件后台下'!E:E,E669,'总明细 源文件后台下'!C:C,"Order")</f>
        <v>0</v>
      </c>
      <c r="J669">
        <f>SUMIFS('总明细 源文件后台下'!M:M,'总明细 源文件后台下'!E:E,E669,'总明细 源文件后台下'!C:C,"Order")</f>
        <v>0</v>
      </c>
      <c r="K669">
        <f>SUMIFS('总明细 源文件后台下'!N:N,'总明细 源文件后台下'!E:E,E669,'总明细 源文件后台下'!C:C,"Order")</f>
        <v>0</v>
      </c>
      <c r="L669">
        <f>SUMIFS('总明细 源文件后台下'!O:O,'总明细 源文件后台下'!E:E,E669,'总明细 源文件后台下'!C:C,"Order")</f>
        <v>0</v>
      </c>
      <c r="M669">
        <f>SUMIFS('总明细 源文件后台下'!P:P,'总明细 源文件后台下'!E:E,E669,'总明细 源文件后台下'!C:C,"Order")</f>
        <v>0</v>
      </c>
      <c r="N669">
        <f>SUMIFS('总明细 源文件后台下'!Q:Q,'总明细 源文件后台下'!E:E,E669,'总明细 源文件后台下'!C:C,"Order")</f>
        <v>0</v>
      </c>
      <c r="O669">
        <f>SUMIFS('总明细 源文件后台下'!R:R,'总明细 源文件后台下'!E:E,E669,'总明细 源文件后台下'!C:C,"Order")</f>
        <v>0</v>
      </c>
      <c r="P669">
        <f>SUMIFS('总明细 源文件后台下'!S:S,'总明细 源文件后台下'!E:E,E669,'总明细 源文件后台下'!C:C,"Order")</f>
        <v>0</v>
      </c>
      <c r="Q669">
        <f>SUMIFS('总明细 源文件后台下'!T:T,'总明细 源文件后台下'!E:E,E669,'总明细 源文件后台下'!C:C,"Order")</f>
        <v>0</v>
      </c>
      <c r="R669">
        <f>SUMIFS('总明细 源文件后台下'!U:U,'总明细 源文件后台下'!E:E,E669,'总明细 源文件后台下'!C:C,"Order")</f>
        <v>0</v>
      </c>
      <c r="S669">
        <f>SUMIFS('总明细 源文件后台下'!V:V,'总明细 源文件后台下'!E:E,E669,'总明细 源文件后台下'!C:C,"Order")</f>
        <v>0</v>
      </c>
      <c r="T669">
        <f>SUMIFS('总明细 源文件后台下'!W:W,'总明细 源文件后台下'!E:E,E669,'总明细 源文件后台下'!C:C,"Order")</f>
        <v>0</v>
      </c>
      <c r="U669">
        <f>SUMIFS('总明细 源文件后台下'!G:G,'总明细 源文件后台下'!E:E,E669,'总明细 源文件后台下'!C:C,"Refund")</f>
        <v>0</v>
      </c>
      <c r="V669">
        <f>SUMIFS('总明细 源文件后台下'!M:M,'总明细 源文件后台下'!E:E,E669,'总明细 源文件后台下'!C:C,"Refund")</f>
        <v>0</v>
      </c>
      <c r="W669">
        <f>SUMIFS('总明细 源文件后台下'!N:N,'总明细 源文件后台下'!E:E,E669,'总明细 源文件后台下'!C:C,"Refund")</f>
        <v>0</v>
      </c>
      <c r="X669">
        <f>SUMIFS('总明细 源文件后台下'!O:O,'总明细 源文件后台下'!E:E,E669,'总明细 源文件后台下'!C:C,"Refund")</f>
        <v>0</v>
      </c>
      <c r="Y669">
        <f>SUMIFS('总明细 源文件后台下'!P:P,'总明细 源文件后台下'!E:E,E669,'总明细 源文件后台下'!C:C,"Refund")</f>
        <v>0</v>
      </c>
      <c r="Z669">
        <f>SUMIFS('总明细 源文件后台下'!Q:Q,'总明细 源文件后台下'!E:E,E669,'总明细 源文件后台下'!C:C,"Refund")</f>
        <v>0</v>
      </c>
      <c r="AA669">
        <f>SUMIFS('总明细 源文件后台下'!R:R,'总明细 源文件后台下'!E:E,E669,'总明细 源文件后台下'!C:C,"Refund")</f>
        <v>0</v>
      </c>
      <c r="AB669">
        <f>SUMIFS('总明细 源文件后台下'!S:S,'总明细 源文件后台下'!E:E,E669,'总明细 源文件后台下'!C:C,"Refund")</f>
        <v>0</v>
      </c>
      <c r="AC669">
        <f>SUMIFS('总明细 源文件后台下'!T:T,'总明细 源文件后台下'!E:E,E669,'总明细 源文件后台下'!C:C,"Refund")</f>
        <v>0</v>
      </c>
      <c r="AD669">
        <f>SUMIFS('总明细 源文件后台下'!U:U,'总明细 源文件后台下'!E:E,E669,'总明细 源文件后台下'!C:C,"Refund")</f>
        <v>0</v>
      </c>
      <c r="AE669">
        <f>SUMIFS('总明细 源文件后台下'!V:V,'总明细 源文件后台下'!E:E,E669,'总明细 源文件后台下'!C:C,"Refund")</f>
        <v>0</v>
      </c>
      <c r="AF669">
        <f>SUMIFS('总明细 源文件后台下'!W:W,'总明细 源文件后台下'!E:E,E669,'总明细 源文件后台下'!C:C,"Refund")</f>
        <v>0</v>
      </c>
      <c r="AK669">
        <f>(SUMIF('广告费 源文件后台下'!G:G,E669,'广告费 源文件后台下'!M:M))*-1</f>
        <v>0</v>
      </c>
      <c r="AL669">
        <f>SUMIFS('总明细 源文件后台下'!W:W,'总明细 源文件后台下'!E:E,E669,'总明细 源文件后台下'!C:C,"Adjustment",'总明细 源文件后台下'!F:F,"FBA Inventory Reimbursement - Customer Return")</f>
        <v>0</v>
      </c>
      <c r="AM669">
        <f>SUMIFS('总明细 源文件后台下'!W:W,'总明细 源文件后台下'!E:E,E669,'总明细 源文件后台下'!C:C,"Adjustment",'总明细 源文件后台下'!F:F,"FBA Inventory Reimbursement - Damaged:Warehouse")</f>
        <v>0</v>
      </c>
      <c r="AN669">
        <f>SUMIFS('总明细 源文件后台下'!W:W,'总明细 源文件后台下'!E:E,E669,'总明细 源文件后台下'!C:C,"Adjustment",'总明细 源文件后台下'!F:F,"FBA Inventory Reimbursement - Customer Service Issue")</f>
        <v>0</v>
      </c>
      <c r="AO669">
        <f>SUMIFS('总明细 源文件后台下'!W:W,'总明细 源文件后台下'!E:E,E669,'总明细 源文件后台下'!C:C,"Adjustment",'总明细 源文件后台下'!F:F,"FBA Inventory Reimbursement - Fee Correction")</f>
        <v>0</v>
      </c>
      <c r="AP669">
        <f>SUMIFS('总明细 源文件后台下'!W:W,'总明细 源文件后台下'!E:E,E669,'总明细 源文件后台下'!C:C,"Adjustment",'总明细 源文件后台下'!F:F,"FBA Inventory Reimbursement - General Adjustment")</f>
        <v>0</v>
      </c>
      <c r="AQ669">
        <f>SUMIFS('总明细 源文件后台下'!W:W,'总明细 源文件后台下'!E:E,E669,'总明细 源文件后台下'!C:C,"Adjustment",'总明细 源文件后台下'!F:F,"FBA Inventory Reimbursement - Lost:Inbound")</f>
        <v>0</v>
      </c>
      <c r="AR669">
        <f>SUMIFS('总明细 源文件后台下'!W:W,'总明细 源文件后台下'!E:E,E669,'总明细 源文件后台下'!C:C,"Adjustment",'总明细 源文件后台下'!F:F,"FBA Inventory Reimbursement - Lost:Warehouse")</f>
        <v>0</v>
      </c>
      <c r="AS669">
        <f>SUMIFS('总明细 源文件后台下'!W:W,'总明细 源文件后台下'!E:E,E669,'总明细 源文件后台下'!C:C,"Adjustment",'总明细 源文件后台下'!F:F,"Non-subscription Fee Adjustment")</f>
        <v>0</v>
      </c>
      <c r="AT669">
        <f>SUMIFS('总明细 源文件后台下'!W:W,'总明细 源文件后台下'!E:E,E669,'总明细 源文件后台下'!C:C,"Adjustment",'总明细 源文件后台下'!F:F,"FBA Inventory Placement Service Fee")</f>
        <v>0</v>
      </c>
      <c r="AV669">
        <f>SUMIF('FBA Customer Return Per Unit Fe'!B:B,E669,'FBA Customer Return Per Unit Fe'!C:C)</f>
        <v>0</v>
      </c>
      <c r="AX669">
        <f>(SUMIF('仓储费 源文件后台下'!C:C,E669,'仓储费 源文件后台下'!V:V))*-1</f>
        <v>-3.5799999999999998E-2</v>
      </c>
      <c r="AZ669">
        <f>SUMIF('Disposal Fee销毁费用-160.95'!B:B,E669,'Disposal Fee销毁费用-160.95'!D:D)*-1</f>
        <v>-0.6</v>
      </c>
      <c r="BC669">
        <f>IFERROR(VLOOKUP(F669,'优惠券-86.4'!F:I,4,0),0)</f>
        <v>0</v>
      </c>
      <c r="BD669">
        <f>IFERROR(VLOOKUP(F669,'早评-120'!E:H,4,0),0)</f>
        <v>0</v>
      </c>
      <c r="BF669">
        <f t="shared" si="80"/>
        <v>-0.63579999999999992</v>
      </c>
      <c r="BG669">
        <f t="shared" si="81"/>
        <v>0</v>
      </c>
      <c r="BH669">
        <f t="shared" si="82"/>
        <v>-4.1326999999999998</v>
      </c>
      <c r="BQ669" s="45">
        <f t="shared" si="83"/>
        <v>-4.1326999999999998</v>
      </c>
      <c r="BR669">
        <f>SUMIFS('9月销毁明细'!D:D,'9月销毁明细'!A:A,E669,'9月销毁明细'!H:H,"Sellable")</f>
        <v>0</v>
      </c>
      <c r="BS669">
        <f>SUMIFS('9月销毁明细'!G:G,'9月销毁明细'!A:A,E669,'9月销毁明细'!H:H,"Sellable")</f>
        <v>0</v>
      </c>
      <c r="BT669">
        <f>SUMIFS('9月销毁明细'!D:D,'9月销毁明细'!A:A,E669,'9月销毁明细'!H:H,"Unsellable")</f>
        <v>0</v>
      </c>
      <c r="BU669">
        <f>SUMIFS('9月销毁明细'!G:G,'9月销毁明细'!A:A,E669,'9月销毁明细'!H:H,"Unsellable")</f>
        <v>0</v>
      </c>
      <c r="BW669">
        <f>IFERROR(I669*VLOOKUP(F669,'9.3成本表'!C:L,10,0),0)</f>
        <v>0</v>
      </c>
      <c r="BX669">
        <f t="shared" si="84"/>
        <v>0</v>
      </c>
      <c r="CC669" s="45">
        <f t="shared" si="85"/>
        <v>-4.1326999999999998</v>
      </c>
      <c r="CD669" s="45">
        <f t="shared" si="86"/>
        <v>0</v>
      </c>
      <c r="CE669" s="45">
        <f t="shared" si="87"/>
        <v>0</v>
      </c>
    </row>
    <row r="670" spans="4:83" x14ac:dyDescent="0.25">
      <c r="D670" s="20" t="s">
        <v>1449</v>
      </c>
      <c r="E670" s="20" t="s">
        <v>1450</v>
      </c>
      <c r="F670" s="20">
        <v>4919</v>
      </c>
      <c r="G670">
        <v>664</v>
      </c>
      <c r="H670" s="20"/>
      <c r="I670">
        <f>SUMIFS('总明细 源文件后台下'!G:G,'总明细 源文件后台下'!E:E,E670,'总明细 源文件后台下'!C:C,"Order")</f>
        <v>0</v>
      </c>
      <c r="J670">
        <f>SUMIFS('总明细 源文件后台下'!M:M,'总明细 源文件后台下'!E:E,E670,'总明细 源文件后台下'!C:C,"Order")</f>
        <v>0</v>
      </c>
      <c r="K670">
        <f>SUMIFS('总明细 源文件后台下'!N:N,'总明细 源文件后台下'!E:E,E670,'总明细 源文件后台下'!C:C,"Order")</f>
        <v>0</v>
      </c>
      <c r="L670">
        <f>SUMIFS('总明细 源文件后台下'!O:O,'总明细 源文件后台下'!E:E,E670,'总明细 源文件后台下'!C:C,"Order")</f>
        <v>0</v>
      </c>
      <c r="M670">
        <f>SUMIFS('总明细 源文件后台下'!P:P,'总明细 源文件后台下'!E:E,E670,'总明细 源文件后台下'!C:C,"Order")</f>
        <v>0</v>
      </c>
      <c r="N670">
        <f>SUMIFS('总明细 源文件后台下'!Q:Q,'总明细 源文件后台下'!E:E,E670,'总明细 源文件后台下'!C:C,"Order")</f>
        <v>0</v>
      </c>
      <c r="O670">
        <f>SUMIFS('总明细 源文件后台下'!R:R,'总明细 源文件后台下'!E:E,E670,'总明细 源文件后台下'!C:C,"Order")</f>
        <v>0</v>
      </c>
      <c r="P670">
        <f>SUMIFS('总明细 源文件后台下'!S:S,'总明细 源文件后台下'!E:E,E670,'总明细 源文件后台下'!C:C,"Order")</f>
        <v>0</v>
      </c>
      <c r="Q670">
        <f>SUMIFS('总明细 源文件后台下'!T:T,'总明细 源文件后台下'!E:E,E670,'总明细 源文件后台下'!C:C,"Order")</f>
        <v>0</v>
      </c>
      <c r="R670">
        <f>SUMIFS('总明细 源文件后台下'!U:U,'总明细 源文件后台下'!E:E,E670,'总明细 源文件后台下'!C:C,"Order")</f>
        <v>0</v>
      </c>
      <c r="S670">
        <f>SUMIFS('总明细 源文件后台下'!V:V,'总明细 源文件后台下'!E:E,E670,'总明细 源文件后台下'!C:C,"Order")</f>
        <v>0</v>
      </c>
      <c r="T670">
        <f>SUMIFS('总明细 源文件后台下'!W:W,'总明细 源文件后台下'!E:E,E670,'总明细 源文件后台下'!C:C,"Order")</f>
        <v>0</v>
      </c>
      <c r="U670">
        <f>SUMIFS('总明细 源文件后台下'!G:G,'总明细 源文件后台下'!E:E,E670,'总明细 源文件后台下'!C:C,"Refund")</f>
        <v>0</v>
      </c>
      <c r="V670">
        <f>SUMIFS('总明细 源文件后台下'!M:M,'总明细 源文件后台下'!E:E,E670,'总明细 源文件后台下'!C:C,"Refund")</f>
        <v>0</v>
      </c>
      <c r="W670">
        <f>SUMIFS('总明细 源文件后台下'!N:N,'总明细 源文件后台下'!E:E,E670,'总明细 源文件后台下'!C:C,"Refund")</f>
        <v>0</v>
      </c>
      <c r="X670">
        <f>SUMIFS('总明细 源文件后台下'!O:O,'总明细 源文件后台下'!E:E,E670,'总明细 源文件后台下'!C:C,"Refund")</f>
        <v>0</v>
      </c>
      <c r="Y670">
        <f>SUMIFS('总明细 源文件后台下'!P:P,'总明细 源文件后台下'!E:E,E670,'总明细 源文件后台下'!C:C,"Refund")</f>
        <v>0</v>
      </c>
      <c r="Z670">
        <f>SUMIFS('总明细 源文件后台下'!Q:Q,'总明细 源文件后台下'!E:E,E670,'总明细 源文件后台下'!C:C,"Refund")</f>
        <v>0</v>
      </c>
      <c r="AA670">
        <f>SUMIFS('总明细 源文件后台下'!R:R,'总明细 源文件后台下'!E:E,E670,'总明细 源文件后台下'!C:C,"Refund")</f>
        <v>0</v>
      </c>
      <c r="AB670">
        <f>SUMIFS('总明细 源文件后台下'!S:S,'总明细 源文件后台下'!E:E,E670,'总明细 源文件后台下'!C:C,"Refund")</f>
        <v>0</v>
      </c>
      <c r="AC670">
        <f>SUMIFS('总明细 源文件后台下'!T:T,'总明细 源文件后台下'!E:E,E670,'总明细 源文件后台下'!C:C,"Refund")</f>
        <v>0</v>
      </c>
      <c r="AD670">
        <f>SUMIFS('总明细 源文件后台下'!U:U,'总明细 源文件后台下'!E:E,E670,'总明细 源文件后台下'!C:C,"Refund")</f>
        <v>0</v>
      </c>
      <c r="AE670">
        <f>SUMIFS('总明细 源文件后台下'!V:V,'总明细 源文件后台下'!E:E,E670,'总明细 源文件后台下'!C:C,"Refund")</f>
        <v>0</v>
      </c>
      <c r="AF670">
        <f>SUMIFS('总明细 源文件后台下'!W:W,'总明细 源文件后台下'!E:E,E670,'总明细 源文件后台下'!C:C,"Refund")</f>
        <v>0</v>
      </c>
      <c r="AK670">
        <f>(SUMIF('广告费 源文件后台下'!G:G,E670,'广告费 源文件后台下'!M:M))*-1</f>
        <v>0</v>
      </c>
      <c r="AL670">
        <f>SUMIFS('总明细 源文件后台下'!W:W,'总明细 源文件后台下'!E:E,E670,'总明细 源文件后台下'!C:C,"Adjustment",'总明细 源文件后台下'!F:F,"FBA Inventory Reimbursement - Customer Return")</f>
        <v>0</v>
      </c>
      <c r="AM670">
        <f>SUMIFS('总明细 源文件后台下'!W:W,'总明细 源文件后台下'!E:E,E670,'总明细 源文件后台下'!C:C,"Adjustment",'总明细 源文件后台下'!F:F,"FBA Inventory Reimbursement - Damaged:Warehouse")</f>
        <v>0</v>
      </c>
      <c r="AN670">
        <f>SUMIFS('总明细 源文件后台下'!W:W,'总明细 源文件后台下'!E:E,E670,'总明细 源文件后台下'!C:C,"Adjustment",'总明细 源文件后台下'!F:F,"FBA Inventory Reimbursement - Customer Service Issue")</f>
        <v>0</v>
      </c>
      <c r="AO670">
        <f>SUMIFS('总明细 源文件后台下'!W:W,'总明细 源文件后台下'!E:E,E670,'总明细 源文件后台下'!C:C,"Adjustment",'总明细 源文件后台下'!F:F,"FBA Inventory Reimbursement - Fee Correction")</f>
        <v>0</v>
      </c>
      <c r="AP670">
        <f>SUMIFS('总明细 源文件后台下'!W:W,'总明细 源文件后台下'!E:E,E670,'总明细 源文件后台下'!C:C,"Adjustment",'总明细 源文件后台下'!F:F,"FBA Inventory Reimbursement - General Adjustment")</f>
        <v>0</v>
      </c>
      <c r="AQ670">
        <f>SUMIFS('总明细 源文件后台下'!W:W,'总明细 源文件后台下'!E:E,E670,'总明细 源文件后台下'!C:C,"Adjustment",'总明细 源文件后台下'!F:F,"FBA Inventory Reimbursement - Lost:Inbound")</f>
        <v>0</v>
      </c>
      <c r="AR670">
        <f>SUMIFS('总明细 源文件后台下'!W:W,'总明细 源文件后台下'!E:E,E670,'总明细 源文件后台下'!C:C,"Adjustment",'总明细 源文件后台下'!F:F,"FBA Inventory Reimbursement - Lost:Warehouse")</f>
        <v>0</v>
      </c>
      <c r="AS670">
        <f>SUMIFS('总明细 源文件后台下'!W:W,'总明细 源文件后台下'!E:E,E670,'总明细 源文件后台下'!C:C,"Adjustment",'总明细 源文件后台下'!F:F,"Non-subscription Fee Adjustment")</f>
        <v>0</v>
      </c>
      <c r="AT670">
        <f>SUMIFS('总明细 源文件后台下'!W:W,'总明细 源文件后台下'!E:E,E670,'总明细 源文件后台下'!C:C,"Adjustment",'总明细 源文件后台下'!F:F,"FBA Inventory Placement Service Fee")</f>
        <v>0</v>
      </c>
      <c r="AV670">
        <f>SUMIF('FBA Customer Return Per Unit Fe'!B:B,E670,'FBA Customer Return Per Unit Fe'!C:C)</f>
        <v>0</v>
      </c>
      <c r="AX670">
        <f>(SUMIF('仓储费 源文件后台下'!C:C,E670,'仓储费 源文件后台下'!V:V))*-1</f>
        <v>-8.3000000000000001E-3</v>
      </c>
      <c r="AZ670">
        <f>SUMIF('Disposal Fee销毁费用-160.95'!B:B,E670,'Disposal Fee销毁费用-160.95'!D:D)*-1</f>
        <v>-0.15</v>
      </c>
      <c r="BC670">
        <f>IFERROR(VLOOKUP(F670,'优惠券-86.4'!F:I,4,0),0)</f>
        <v>0</v>
      </c>
      <c r="BD670">
        <f>IFERROR(VLOOKUP(F670,'早评-120'!E:H,4,0),0)</f>
        <v>0</v>
      </c>
      <c r="BF670">
        <f t="shared" si="80"/>
        <v>-0.1583</v>
      </c>
      <c r="BG670">
        <f t="shared" si="81"/>
        <v>0</v>
      </c>
      <c r="BH670">
        <f t="shared" si="82"/>
        <v>-1.02895</v>
      </c>
      <c r="BQ670" s="45">
        <f t="shared" si="83"/>
        <v>-1.02895</v>
      </c>
      <c r="BR670">
        <f>SUMIFS('9月销毁明细'!D:D,'9月销毁明细'!A:A,E670,'9月销毁明细'!H:H,"Sellable")</f>
        <v>0</v>
      </c>
      <c r="BS670">
        <f>SUMIFS('9月销毁明细'!G:G,'9月销毁明细'!A:A,E670,'9月销毁明细'!H:H,"Sellable")</f>
        <v>0</v>
      </c>
      <c r="BT670">
        <f>SUMIFS('9月销毁明细'!D:D,'9月销毁明细'!A:A,E670,'9月销毁明细'!H:H,"Unsellable")</f>
        <v>0</v>
      </c>
      <c r="BU670">
        <f>SUMIFS('9月销毁明细'!G:G,'9月销毁明细'!A:A,E670,'9月销毁明细'!H:H,"Unsellable")</f>
        <v>0</v>
      </c>
      <c r="BW670">
        <f>IFERROR(I670*VLOOKUP(F670,'9.3成本表'!C:L,10,0),0)</f>
        <v>0</v>
      </c>
      <c r="BX670">
        <f t="shared" si="84"/>
        <v>0</v>
      </c>
      <c r="CC670" s="45">
        <f t="shared" si="85"/>
        <v>-1.02895</v>
      </c>
      <c r="CD670" s="45">
        <f t="shared" si="86"/>
        <v>0</v>
      </c>
      <c r="CE670" s="45">
        <f t="shared" si="87"/>
        <v>0</v>
      </c>
    </row>
    <row r="671" spans="4:83" x14ac:dyDescent="0.25">
      <c r="D671" s="20" t="s">
        <v>1451</v>
      </c>
      <c r="E671" s="20" t="s">
        <v>1452</v>
      </c>
      <c r="F671" s="20">
        <v>4919</v>
      </c>
      <c r="G671">
        <v>665</v>
      </c>
      <c r="H671" s="20"/>
      <c r="I671">
        <f>SUMIFS('总明细 源文件后台下'!G:G,'总明细 源文件后台下'!E:E,E671,'总明细 源文件后台下'!C:C,"Order")</f>
        <v>0</v>
      </c>
      <c r="J671">
        <f>SUMIFS('总明细 源文件后台下'!M:M,'总明细 源文件后台下'!E:E,E671,'总明细 源文件后台下'!C:C,"Order")</f>
        <v>0</v>
      </c>
      <c r="K671">
        <f>SUMIFS('总明细 源文件后台下'!N:N,'总明细 源文件后台下'!E:E,E671,'总明细 源文件后台下'!C:C,"Order")</f>
        <v>0</v>
      </c>
      <c r="L671">
        <f>SUMIFS('总明细 源文件后台下'!O:O,'总明细 源文件后台下'!E:E,E671,'总明细 源文件后台下'!C:C,"Order")</f>
        <v>0</v>
      </c>
      <c r="M671">
        <f>SUMIFS('总明细 源文件后台下'!P:P,'总明细 源文件后台下'!E:E,E671,'总明细 源文件后台下'!C:C,"Order")</f>
        <v>0</v>
      </c>
      <c r="N671">
        <f>SUMIFS('总明细 源文件后台下'!Q:Q,'总明细 源文件后台下'!E:E,E671,'总明细 源文件后台下'!C:C,"Order")</f>
        <v>0</v>
      </c>
      <c r="O671">
        <f>SUMIFS('总明细 源文件后台下'!R:R,'总明细 源文件后台下'!E:E,E671,'总明细 源文件后台下'!C:C,"Order")</f>
        <v>0</v>
      </c>
      <c r="P671">
        <f>SUMIFS('总明细 源文件后台下'!S:S,'总明细 源文件后台下'!E:E,E671,'总明细 源文件后台下'!C:C,"Order")</f>
        <v>0</v>
      </c>
      <c r="Q671">
        <f>SUMIFS('总明细 源文件后台下'!T:T,'总明细 源文件后台下'!E:E,E671,'总明细 源文件后台下'!C:C,"Order")</f>
        <v>0</v>
      </c>
      <c r="R671">
        <f>SUMIFS('总明细 源文件后台下'!U:U,'总明细 源文件后台下'!E:E,E671,'总明细 源文件后台下'!C:C,"Order")</f>
        <v>0</v>
      </c>
      <c r="S671">
        <f>SUMIFS('总明细 源文件后台下'!V:V,'总明细 源文件后台下'!E:E,E671,'总明细 源文件后台下'!C:C,"Order")</f>
        <v>0</v>
      </c>
      <c r="T671">
        <f>SUMIFS('总明细 源文件后台下'!W:W,'总明细 源文件后台下'!E:E,E671,'总明细 源文件后台下'!C:C,"Order")</f>
        <v>0</v>
      </c>
      <c r="U671">
        <f>SUMIFS('总明细 源文件后台下'!G:G,'总明细 源文件后台下'!E:E,E671,'总明细 源文件后台下'!C:C,"Refund")</f>
        <v>0</v>
      </c>
      <c r="V671">
        <f>SUMIFS('总明细 源文件后台下'!M:M,'总明细 源文件后台下'!E:E,E671,'总明细 源文件后台下'!C:C,"Refund")</f>
        <v>0</v>
      </c>
      <c r="W671">
        <f>SUMIFS('总明细 源文件后台下'!N:N,'总明细 源文件后台下'!E:E,E671,'总明细 源文件后台下'!C:C,"Refund")</f>
        <v>0</v>
      </c>
      <c r="X671">
        <f>SUMIFS('总明细 源文件后台下'!O:O,'总明细 源文件后台下'!E:E,E671,'总明细 源文件后台下'!C:C,"Refund")</f>
        <v>0</v>
      </c>
      <c r="Y671">
        <f>SUMIFS('总明细 源文件后台下'!P:P,'总明细 源文件后台下'!E:E,E671,'总明细 源文件后台下'!C:C,"Refund")</f>
        <v>0</v>
      </c>
      <c r="Z671">
        <f>SUMIFS('总明细 源文件后台下'!Q:Q,'总明细 源文件后台下'!E:E,E671,'总明细 源文件后台下'!C:C,"Refund")</f>
        <v>0</v>
      </c>
      <c r="AA671">
        <f>SUMIFS('总明细 源文件后台下'!R:R,'总明细 源文件后台下'!E:E,E671,'总明细 源文件后台下'!C:C,"Refund")</f>
        <v>0</v>
      </c>
      <c r="AB671">
        <f>SUMIFS('总明细 源文件后台下'!S:S,'总明细 源文件后台下'!E:E,E671,'总明细 源文件后台下'!C:C,"Refund")</f>
        <v>0</v>
      </c>
      <c r="AC671">
        <f>SUMIFS('总明细 源文件后台下'!T:T,'总明细 源文件后台下'!E:E,E671,'总明细 源文件后台下'!C:C,"Refund")</f>
        <v>0</v>
      </c>
      <c r="AD671">
        <f>SUMIFS('总明细 源文件后台下'!U:U,'总明细 源文件后台下'!E:E,E671,'总明细 源文件后台下'!C:C,"Refund")</f>
        <v>0</v>
      </c>
      <c r="AE671">
        <f>SUMIFS('总明细 源文件后台下'!V:V,'总明细 源文件后台下'!E:E,E671,'总明细 源文件后台下'!C:C,"Refund")</f>
        <v>0</v>
      </c>
      <c r="AF671">
        <f>SUMIFS('总明细 源文件后台下'!W:W,'总明细 源文件后台下'!E:E,E671,'总明细 源文件后台下'!C:C,"Refund")</f>
        <v>0</v>
      </c>
      <c r="AK671">
        <f>(SUMIF('广告费 源文件后台下'!G:G,E671,'广告费 源文件后台下'!M:M))*-1</f>
        <v>0</v>
      </c>
      <c r="AL671">
        <f>SUMIFS('总明细 源文件后台下'!W:W,'总明细 源文件后台下'!E:E,E671,'总明细 源文件后台下'!C:C,"Adjustment",'总明细 源文件后台下'!F:F,"FBA Inventory Reimbursement - Customer Return")</f>
        <v>0</v>
      </c>
      <c r="AM671">
        <f>SUMIFS('总明细 源文件后台下'!W:W,'总明细 源文件后台下'!E:E,E671,'总明细 源文件后台下'!C:C,"Adjustment",'总明细 源文件后台下'!F:F,"FBA Inventory Reimbursement - Damaged:Warehouse")</f>
        <v>0</v>
      </c>
      <c r="AN671">
        <f>SUMIFS('总明细 源文件后台下'!W:W,'总明细 源文件后台下'!E:E,E671,'总明细 源文件后台下'!C:C,"Adjustment",'总明细 源文件后台下'!F:F,"FBA Inventory Reimbursement - Customer Service Issue")</f>
        <v>0</v>
      </c>
      <c r="AO671">
        <f>SUMIFS('总明细 源文件后台下'!W:W,'总明细 源文件后台下'!E:E,E671,'总明细 源文件后台下'!C:C,"Adjustment",'总明细 源文件后台下'!F:F,"FBA Inventory Reimbursement - Fee Correction")</f>
        <v>0</v>
      </c>
      <c r="AP671">
        <f>SUMIFS('总明细 源文件后台下'!W:W,'总明细 源文件后台下'!E:E,E671,'总明细 源文件后台下'!C:C,"Adjustment",'总明细 源文件后台下'!F:F,"FBA Inventory Reimbursement - General Adjustment")</f>
        <v>0</v>
      </c>
      <c r="AQ671">
        <f>SUMIFS('总明细 源文件后台下'!W:W,'总明细 源文件后台下'!E:E,E671,'总明细 源文件后台下'!C:C,"Adjustment",'总明细 源文件后台下'!F:F,"FBA Inventory Reimbursement - Lost:Inbound")</f>
        <v>0</v>
      </c>
      <c r="AR671">
        <f>SUMIFS('总明细 源文件后台下'!W:W,'总明细 源文件后台下'!E:E,E671,'总明细 源文件后台下'!C:C,"Adjustment",'总明细 源文件后台下'!F:F,"FBA Inventory Reimbursement - Lost:Warehouse")</f>
        <v>0</v>
      </c>
      <c r="AS671">
        <f>SUMIFS('总明细 源文件后台下'!W:W,'总明细 源文件后台下'!E:E,E671,'总明细 源文件后台下'!C:C,"Adjustment",'总明细 源文件后台下'!F:F,"Non-subscription Fee Adjustment")</f>
        <v>0</v>
      </c>
      <c r="AT671">
        <f>SUMIFS('总明细 源文件后台下'!W:W,'总明细 源文件后台下'!E:E,E671,'总明细 源文件后台下'!C:C,"Adjustment",'总明细 源文件后台下'!F:F,"FBA Inventory Placement Service Fee")</f>
        <v>0</v>
      </c>
      <c r="AV671">
        <f>SUMIF('FBA Customer Return Per Unit Fe'!B:B,E671,'FBA Customer Return Per Unit Fe'!C:C)</f>
        <v>0</v>
      </c>
      <c r="AX671">
        <f>(SUMIF('仓储费 源文件后台下'!C:C,E671,'仓储费 源文件后台下'!V:V))*-1</f>
        <v>-1.66E-2</v>
      </c>
      <c r="AZ671">
        <f>SUMIF('Disposal Fee销毁费用-160.95'!B:B,E671,'Disposal Fee销毁费用-160.95'!D:D)*-1</f>
        <v>-0.3</v>
      </c>
      <c r="BC671">
        <f>IFERROR(VLOOKUP(F671,'优惠券-86.4'!F:I,4,0),0)</f>
        <v>0</v>
      </c>
      <c r="BD671">
        <f>IFERROR(VLOOKUP(F671,'早评-120'!E:H,4,0),0)</f>
        <v>0</v>
      </c>
      <c r="BF671">
        <f t="shared" si="80"/>
        <v>-0.31659999999999999</v>
      </c>
      <c r="BG671">
        <f t="shared" si="81"/>
        <v>0</v>
      </c>
      <c r="BH671">
        <f t="shared" si="82"/>
        <v>-2.0579000000000001</v>
      </c>
      <c r="BQ671" s="45">
        <f t="shared" si="83"/>
        <v>-2.0579000000000001</v>
      </c>
      <c r="BR671">
        <f>SUMIFS('9月销毁明细'!D:D,'9月销毁明细'!A:A,E671,'9月销毁明细'!H:H,"Sellable")</f>
        <v>0</v>
      </c>
      <c r="BS671">
        <f>SUMIFS('9月销毁明细'!G:G,'9月销毁明细'!A:A,E671,'9月销毁明细'!H:H,"Sellable")</f>
        <v>0</v>
      </c>
      <c r="BT671">
        <f>SUMIFS('9月销毁明细'!D:D,'9月销毁明细'!A:A,E671,'9月销毁明细'!H:H,"Unsellable")</f>
        <v>0</v>
      </c>
      <c r="BU671">
        <f>SUMIFS('9月销毁明细'!G:G,'9月销毁明细'!A:A,E671,'9月销毁明细'!H:H,"Unsellable")</f>
        <v>0</v>
      </c>
      <c r="BW671">
        <f>IFERROR(I671*VLOOKUP(F671,'9.3成本表'!C:L,10,0),0)</f>
        <v>0</v>
      </c>
      <c r="BX671">
        <f t="shared" si="84"/>
        <v>0</v>
      </c>
      <c r="CC671" s="45">
        <f t="shared" si="85"/>
        <v>-2.0579000000000001</v>
      </c>
      <c r="CD671" s="45">
        <f t="shared" si="86"/>
        <v>0</v>
      </c>
      <c r="CE671" s="45">
        <f t="shared" si="87"/>
        <v>0</v>
      </c>
    </row>
    <row r="672" spans="4:83" x14ac:dyDescent="0.25">
      <c r="D672" s="20" t="s">
        <v>1453</v>
      </c>
      <c r="E672" s="20" t="s">
        <v>1454</v>
      </c>
      <c r="F672" s="20">
        <v>4919</v>
      </c>
      <c r="G672">
        <v>666</v>
      </c>
      <c r="H672" s="20"/>
      <c r="I672">
        <f>SUMIFS('总明细 源文件后台下'!G:G,'总明细 源文件后台下'!E:E,E672,'总明细 源文件后台下'!C:C,"Order")</f>
        <v>0</v>
      </c>
      <c r="J672">
        <f>SUMIFS('总明细 源文件后台下'!M:M,'总明细 源文件后台下'!E:E,E672,'总明细 源文件后台下'!C:C,"Order")</f>
        <v>0</v>
      </c>
      <c r="K672">
        <f>SUMIFS('总明细 源文件后台下'!N:N,'总明细 源文件后台下'!E:E,E672,'总明细 源文件后台下'!C:C,"Order")</f>
        <v>0</v>
      </c>
      <c r="L672">
        <f>SUMIFS('总明细 源文件后台下'!O:O,'总明细 源文件后台下'!E:E,E672,'总明细 源文件后台下'!C:C,"Order")</f>
        <v>0</v>
      </c>
      <c r="M672">
        <f>SUMIFS('总明细 源文件后台下'!P:P,'总明细 源文件后台下'!E:E,E672,'总明细 源文件后台下'!C:C,"Order")</f>
        <v>0</v>
      </c>
      <c r="N672">
        <f>SUMIFS('总明细 源文件后台下'!Q:Q,'总明细 源文件后台下'!E:E,E672,'总明细 源文件后台下'!C:C,"Order")</f>
        <v>0</v>
      </c>
      <c r="O672">
        <f>SUMIFS('总明细 源文件后台下'!R:R,'总明细 源文件后台下'!E:E,E672,'总明细 源文件后台下'!C:C,"Order")</f>
        <v>0</v>
      </c>
      <c r="P672">
        <f>SUMIFS('总明细 源文件后台下'!S:S,'总明细 源文件后台下'!E:E,E672,'总明细 源文件后台下'!C:C,"Order")</f>
        <v>0</v>
      </c>
      <c r="Q672">
        <f>SUMIFS('总明细 源文件后台下'!T:T,'总明细 源文件后台下'!E:E,E672,'总明细 源文件后台下'!C:C,"Order")</f>
        <v>0</v>
      </c>
      <c r="R672">
        <f>SUMIFS('总明细 源文件后台下'!U:U,'总明细 源文件后台下'!E:E,E672,'总明细 源文件后台下'!C:C,"Order")</f>
        <v>0</v>
      </c>
      <c r="S672">
        <f>SUMIFS('总明细 源文件后台下'!V:V,'总明细 源文件后台下'!E:E,E672,'总明细 源文件后台下'!C:C,"Order")</f>
        <v>0</v>
      </c>
      <c r="T672">
        <f>SUMIFS('总明细 源文件后台下'!W:W,'总明细 源文件后台下'!E:E,E672,'总明细 源文件后台下'!C:C,"Order")</f>
        <v>0</v>
      </c>
      <c r="U672">
        <f>SUMIFS('总明细 源文件后台下'!G:G,'总明细 源文件后台下'!E:E,E672,'总明细 源文件后台下'!C:C,"Refund")</f>
        <v>0</v>
      </c>
      <c r="V672">
        <f>SUMIFS('总明细 源文件后台下'!M:M,'总明细 源文件后台下'!E:E,E672,'总明细 源文件后台下'!C:C,"Refund")</f>
        <v>0</v>
      </c>
      <c r="W672">
        <f>SUMIFS('总明细 源文件后台下'!N:N,'总明细 源文件后台下'!E:E,E672,'总明细 源文件后台下'!C:C,"Refund")</f>
        <v>0</v>
      </c>
      <c r="X672">
        <f>SUMIFS('总明细 源文件后台下'!O:O,'总明细 源文件后台下'!E:E,E672,'总明细 源文件后台下'!C:C,"Refund")</f>
        <v>0</v>
      </c>
      <c r="Y672">
        <f>SUMIFS('总明细 源文件后台下'!P:P,'总明细 源文件后台下'!E:E,E672,'总明细 源文件后台下'!C:C,"Refund")</f>
        <v>0</v>
      </c>
      <c r="Z672">
        <f>SUMIFS('总明细 源文件后台下'!Q:Q,'总明细 源文件后台下'!E:E,E672,'总明细 源文件后台下'!C:C,"Refund")</f>
        <v>0</v>
      </c>
      <c r="AA672">
        <f>SUMIFS('总明细 源文件后台下'!R:R,'总明细 源文件后台下'!E:E,E672,'总明细 源文件后台下'!C:C,"Refund")</f>
        <v>0</v>
      </c>
      <c r="AB672">
        <f>SUMIFS('总明细 源文件后台下'!S:S,'总明细 源文件后台下'!E:E,E672,'总明细 源文件后台下'!C:C,"Refund")</f>
        <v>0</v>
      </c>
      <c r="AC672">
        <f>SUMIFS('总明细 源文件后台下'!T:T,'总明细 源文件后台下'!E:E,E672,'总明细 源文件后台下'!C:C,"Refund")</f>
        <v>0</v>
      </c>
      <c r="AD672">
        <f>SUMIFS('总明细 源文件后台下'!U:U,'总明细 源文件后台下'!E:E,E672,'总明细 源文件后台下'!C:C,"Refund")</f>
        <v>0</v>
      </c>
      <c r="AE672">
        <f>SUMIFS('总明细 源文件后台下'!V:V,'总明细 源文件后台下'!E:E,E672,'总明细 源文件后台下'!C:C,"Refund")</f>
        <v>0</v>
      </c>
      <c r="AF672">
        <f>SUMIFS('总明细 源文件后台下'!W:W,'总明细 源文件后台下'!E:E,E672,'总明细 源文件后台下'!C:C,"Refund")</f>
        <v>0</v>
      </c>
      <c r="AK672">
        <f>(SUMIF('广告费 源文件后台下'!G:G,E672,'广告费 源文件后台下'!M:M))*-1</f>
        <v>0</v>
      </c>
      <c r="AL672">
        <f>SUMIFS('总明细 源文件后台下'!W:W,'总明细 源文件后台下'!E:E,E672,'总明细 源文件后台下'!C:C,"Adjustment",'总明细 源文件后台下'!F:F,"FBA Inventory Reimbursement - Customer Return")</f>
        <v>0</v>
      </c>
      <c r="AM672">
        <f>SUMIFS('总明细 源文件后台下'!W:W,'总明细 源文件后台下'!E:E,E672,'总明细 源文件后台下'!C:C,"Adjustment",'总明细 源文件后台下'!F:F,"FBA Inventory Reimbursement - Damaged:Warehouse")</f>
        <v>0</v>
      </c>
      <c r="AN672">
        <f>SUMIFS('总明细 源文件后台下'!W:W,'总明细 源文件后台下'!E:E,E672,'总明细 源文件后台下'!C:C,"Adjustment",'总明细 源文件后台下'!F:F,"FBA Inventory Reimbursement - Customer Service Issue")</f>
        <v>0</v>
      </c>
      <c r="AO672">
        <f>SUMIFS('总明细 源文件后台下'!W:W,'总明细 源文件后台下'!E:E,E672,'总明细 源文件后台下'!C:C,"Adjustment",'总明细 源文件后台下'!F:F,"FBA Inventory Reimbursement - Fee Correction")</f>
        <v>0</v>
      </c>
      <c r="AP672">
        <f>SUMIFS('总明细 源文件后台下'!W:W,'总明细 源文件后台下'!E:E,E672,'总明细 源文件后台下'!C:C,"Adjustment",'总明细 源文件后台下'!F:F,"FBA Inventory Reimbursement - General Adjustment")</f>
        <v>0</v>
      </c>
      <c r="AQ672">
        <f>SUMIFS('总明细 源文件后台下'!W:W,'总明细 源文件后台下'!E:E,E672,'总明细 源文件后台下'!C:C,"Adjustment",'总明细 源文件后台下'!F:F,"FBA Inventory Reimbursement - Lost:Inbound")</f>
        <v>0</v>
      </c>
      <c r="AR672">
        <f>SUMIFS('总明细 源文件后台下'!W:W,'总明细 源文件后台下'!E:E,E672,'总明细 源文件后台下'!C:C,"Adjustment",'总明细 源文件后台下'!F:F,"FBA Inventory Reimbursement - Lost:Warehouse")</f>
        <v>0</v>
      </c>
      <c r="AS672">
        <f>SUMIFS('总明细 源文件后台下'!W:W,'总明细 源文件后台下'!E:E,E672,'总明细 源文件后台下'!C:C,"Adjustment",'总明细 源文件后台下'!F:F,"Non-subscription Fee Adjustment")</f>
        <v>0</v>
      </c>
      <c r="AT672">
        <f>SUMIFS('总明细 源文件后台下'!W:W,'总明细 源文件后台下'!E:E,E672,'总明细 源文件后台下'!C:C,"Adjustment",'总明细 源文件后台下'!F:F,"FBA Inventory Placement Service Fee")</f>
        <v>0</v>
      </c>
      <c r="AV672">
        <f>SUMIF('FBA Customer Return Per Unit Fe'!B:B,E672,'FBA Customer Return Per Unit Fe'!C:C)</f>
        <v>0</v>
      </c>
      <c r="AX672">
        <f>(SUMIF('仓储费 源文件后台下'!C:C,E672,'仓储费 源文件后台下'!V:V))*-1</f>
        <v>-8.3000000000000001E-3</v>
      </c>
      <c r="AZ672">
        <f>SUMIF('Disposal Fee销毁费用-160.95'!B:B,E672,'Disposal Fee销毁费用-160.95'!D:D)*-1</f>
        <v>-0.15</v>
      </c>
      <c r="BC672">
        <f>IFERROR(VLOOKUP(F672,'优惠券-86.4'!F:I,4,0),0)</f>
        <v>0</v>
      </c>
      <c r="BD672">
        <f>IFERROR(VLOOKUP(F672,'早评-120'!E:H,4,0),0)</f>
        <v>0</v>
      </c>
      <c r="BF672">
        <f t="shared" si="80"/>
        <v>-0.1583</v>
      </c>
      <c r="BG672">
        <f t="shared" si="81"/>
        <v>0</v>
      </c>
      <c r="BH672">
        <f t="shared" si="82"/>
        <v>-1.02895</v>
      </c>
      <c r="BQ672" s="45">
        <f t="shared" si="83"/>
        <v>-1.02895</v>
      </c>
      <c r="BR672">
        <f>SUMIFS('9月销毁明细'!D:D,'9月销毁明细'!A:A,E672,'9月销毁明细'!H:H,"Sellable")</f>
        <v>0</v>
      </c>
      <c r="BS672">
        <f>SUMIFS('9月销毁明细'!G:G,'9月销毁明细'!A:A,E672,'9月销毁明细'!H:H,"Sellable")</f>
        <v>0</v>
      </c>
      <c r="BT672">
        <f>SUMIFS('9月销毁明细'!D:D,'9月销毁明细'!A:A,E672,'9月销毁明细'!H:H,"Unsellable")</f>
        <v>0</v>
      </c>
      <c r="BU672">
        <f>SUMIFS('9月销毁明细'!G:G,'9月销毁明细'!A:A,E672,'9月销毁明细'!H:H,"Unsellable")</f>
        <v>0</v>
      </c>
      <c r="BW672">
        <f>IFERROR(I672*VLOOKUP(F672,'9.3成本表'!C:L,10,0),0)</f>
        <v>0</v>
      </c>
      <c r="BX672">
        <f t="shared" si="84"/>
        <v>0</v>
      </c>
      <c r="CC672" s="45">
        <f t="shared" si="85"/>
        <v>-1.02895</v>
      </c>
      <c r="CD672" s="45">
        <f t="shared" si="86"/>
        <v>0</v>
      </c>
      <c r="CE672" s="45">
        <f t="shared" si="87"/>
        <v>0</v>
      </c>
    </row>
    <row r="673" spans="4:83" x14ac:dyDescent="0.25">
      <c r="D673" s="20" t="s">
        <v>1455</v>
      </c>
      <c r="E673" s="20" t="s">
        <v>1456</v>
      </c>
      <c r="F673" s="20">
        <v>4919</v>
      </c>
      <c r="G673">
        <v>667</v>
      </c>
      <c r="H673" s="20"/>
      <c r="I673">
        <f>SUMIFS('总明细 源文件后台下'!G:G,'总明细 源文件后台下'!E:E,E673,'总明细 源文件后台下'!C:C,"Order")</f>
        <v>0</v>
      </c>
      <c r="J673">
        <f>SUMIFS('总明细 源文件后台下'!M:M,'总明细 源文件后台下'!E:E,E673,'总明细 源文件后台下'!C:C,"Order")</f>
        <v>0</v>
      </c>
      <c r="K673">
        <f>SUMIFS('总明细 源文件后台下'!N:N,'总明细 源文件后台下'!E:E,E673,'总明细 源文件后台下'!C:C,"Order")</f>
        <v>0</v>
      </c>
      <c r="L673">
        <f>SUMIFS('总明细 源文件后台下'!O:O,'总明细 源文件后台下'!E:E,E673,'总明细 源文件后台下'!C:C,"Order")</f>
        <v>0</v>
      </c>
      <c r="M673">
        <f>SUMIFS('总明细 源文件后台下'!P:P,'总明细 源文件后台下'!E:E,E673,'总明细 源文件后台下'!C:C,"Order")</f>
        <v>0</v>
      </c>
      <c r="N673">
        <f>SUMIFS('总明细 源文件后台下'!Q:Q,'总明细 源文件后台下'!E:E,E673,'总明细 源文件后台下'!C:C,"Order")</f>
        <v>0</v>
      </c>
      <c r="O673">
        <f>SUMIFS('总明细 源文件后台下'!R:R,'总明细 源文件后台下'!E:E,E673,'总明细 源文件后台下'!C:C,"Order")</f>
        <v>0</v>
      </c>
      <c r="P673">
        <f>SUMIFS('总明细 源文件后台下'!S:S,'总明细 源文件后台下'!E:E,E673,'总明细 源文件后台下'!C:C,"Order")</f>
        <v>0</v>
      </c>
      <c r="Q673">
        <f>SUMIFS('总明细 源文件后台下'!T:T,'总明细 源文件后台下'!E:E,E673,'总明细 源文件后台下'!C:C,"Order")</f>
        <v>0</v>
      </c>
      <c r="R673">
        <f>SUMIFS('总明细 源文件后台下'!U:U,'总明细 源文件后台下'!E:E,E673,'总明细 源文件后台下'!C:C,"Order")</f>
        <v>0</v>
      </c>
      <c r="S673">
        <f>SUMIFS('总明细 源文件后台下'!V:V,'总明细 源文件后台下'!E:E,E673,'总明细 源文件后台下'!C:C,"Order")</f>
        <v>0</v>
      </c>
      <c r="T673">
        <f>SUMIFS('总明细 源文件后台下'!W:W,'总明细 源文件后台下'!E:E,E673,'总明细 源文件后台下'!C:C,"Order")</f>
        <v>0</v>
      </c>
      <c r="U673">
        <f>SUMIFS('总明细 源文件后台下'!G:G,'总明细 源文件后台下'!E:E,E673,'总明细 源文件后台下'!C:C,"Refund")</f>
        <v>0</v>
      </c>
      <c r="V673">
        <f>SUMIFS('总明细 源文件后台下'!M:M,'总明细 源文件后台下'!E:E,E673,'总明细 源文件后台下'!C:C,"Refund")</f>
        <v>0</v>
      </c>
      <c r="W673">
        <f>SUMIFS('总明细 源文件后台下'!N:N,'总明细 源文件后台下'!E:E,E673,'总明细 源文件后台下'!C:C,"Refund")</f>
        <v>0</v>
      </c>
      <c r="X673">
        <f>SUMIFS('总明细 源文件后台下'!O:O,'总明细 源文件后台下'!E:E,E673,'总明细 源文件后台下'!C:C,"Refund")</f>
        <v>0</v>
      </c>
      <c r="Y673">
        <f>SUMIFS('总明细 源文件后台下'!P:P,'总明细 源文件后台下'!E:E,E673,'总明细 源文件后台下'!C:C,"Refund")</f>
        <v>0</v>
      </c>
      <c r="Z673">
        <f>SUMIFS('总明细 源文件后台下'!Q:Q,'总明细 源文件后台下'!E:E,E673,'总明细 源文件后台下'!C:C,"Refund")</f>
        <v>0</v>
      </c>
      <c r="AA673">
        <f>SUMIFS('总明细 源文件后台下'!R:R,'总明细 源文件后台下'!E:E,E673,'总明细 源文件后台下'!C:C,"Refund")</f>
        <v>0</v>
      </c>
      <c r="AB673">
        <f>SUMIFS('总明细 源文件后台下'!S:S,'总明细 源文件后台下'!E:E,E673,'总明细 源文件后台下'!C:C,"Refund")</f>
        <v>0</v>
      </c>
      <c r="AC673">
        <f>SUMIFS('总明细 源文件后台下'!T:T,'总明细 源文件后台下'!E:E,E673,'总明细 源文件后台下'!C:C,"Refund")</f>
        <v>0</v>
      </c>
      <c r="AD673">
        <f>SUMIFS('总明细 源文件后台下'!U:U,'总明细 源文件后台下'!E:E,E673,'总明细 源文件后台下'!C:C,"Refund")</f>
        <v>0</v>
      </c>
      <c r="AE673">
        <f>SUMIFS('总明细 源文件后台下'!V:V,'总明细 源文件后台下'!E:E,E673,'总明细 源文件后台下'!C:C,"Refund")</f>
        <v>0</v>
      </c>
      <c r="AF673">
        <f>SUMIFS('总明细 源文件后台下'!W:W,'总明细 源文件后台下'!E:E,E673,'总明细 源文件后台下'!C:C,"Refund")</f>
        <v>0</v>
      </c>
      <c r="AK673">
        <f>(SUMIF('广告费 源文件后台下'!G:G,E673,'广告费 源文件后台下'!M:M))*-1</f>
        <v>0</v>
      </c>
      <c r="AL673">
        <f>SUMIFS('总明细 源文件后台下'!W:W,'总明细 源文件后台下'!E:E,E673,'总明细 源文件后台下'!C:C,"Adjustment",'总明细 源文件后台下'!F:F,"FBA Inventory Reimbursement - Customer Return")</f>
        <v>0</v>
      </c>
      <c r="AM673">
        <f>SUMIFS('总明细 源文件后台下'!W:W,'总明细 源文件后台下'!E:E,E673,'总明细 源文件后台下'!C:C,"Adjustment",'总明细 源文件后台下'!F:F,"FBA Inventory Reimbursement - Damaged:Warehouse")</f>
        <v>0</v>
      </c>
      <c r="AN673">
        <f>SUMIFS('总明细 源文件后台下'!W:W,'总明细 源文件后台下'!E:E,E673,'总明细 源文件后台下'!C:C,"Adjustment",'总明细 源文件后台下'!F:F,"FBA Inventory Reimbursement - Customer Service Issue")</f>
        <v>0</v>
      </c>
      <c r="AO673">
        <f>SUMIFS('总明细 源文件后台下'!W:W,'总明细 源文件后台下'!E:E,E673,'总明细 源文件后台下'!C:C,"Adjustment",'总明细 源文件后台下'!F:F,"FBA Inventory Reimbursement - Fee Correction")</f>
        <v>0</v>
      </c>
      <c r="AP673">
        <f>SUMIFS('总明细 源文件后台下'!W:W,'总明细 源文件后台下'!E:E,E673,'总明细 源文件后台下'!C:C,"Adjustment",'总明细 源文件后台下'!F:F,"FBA Inventory Reimbursement - General Adjustment")</f>
        <v>0</v>
      </c>
      <c r="AQ673">
        <f>SUMIFS('总明细 源文件后台下'!W:W,'总明细 源文件后台下'!E:E,E673,'总明细 源文件后台下'!C:C,"Adjustment",'总明细 源文件后台下'!F:F,"FBA Inventory Reimbursement - Lost:Inbound")</f>
        <v>0</v>
      </c>
      <c r="AR673">
        <f>SUMIFS('总明细 源文件后台下'!W:W,'总明细 源文件后台下'!E:E,E673,'总明细 源文件后台下'!C:C,"Adjustment",'总明细 源文件后台下'!F:F,"FBA Inventory Reimbursement - Lost:Warehouse")</f>
        <v>0</v>
      </c>
      <c r="AS673">
        <f>SUMIFS('总明细 源文件后台下'!W:W,'总明细 源文件后台下'!E:E,E673,'总明细 源文件后台下'!C:C,"Adjustment",'总明细 源文件后台下'!F:F,"Non-subscription Fee Adjustment")</f>
        <v>0</v>
      </c>
      <c r="AT673">
        <f>SUMIFS('总明细 源文件后台下'!W:W,'总明细 源文件后台下'!E:E,E673,'总明细 源文件后台下'!C:C,"Adjustment",'总明细 源文件后台下'!F:F,"FBA Inventory Placement Service Fee")</f>
        <v>0</v>
      </c>
      <c r="AV673">
        <f>SUMIF('FBA Customer Return Per Unit Fe'!B:B,E673,'FBA Customer Return Per Unit Fe'!C:C)</f>
        <v>0</v>
      </c>
      <c r="AX673">
        <f>(SUMIF('仓储费 源文件后台下'!C:C,E673,'仓储费 源文件后台下'!V:V))*-1</f>
        <v>-8.8999999999999999E-3</v>
      </c>
      <c r="AZ673">
        <f>SUMIF('Disposal Fee销毁费用-160.95'!B:B,E673,'Disposal Fee销毁费用-160.95'!D:D)*-1</f>
        <v>-0.15</v>
      </c>
      <c r="BC673">
        <f>IFERROR(VLOOKUP(F673,'优惠券-86.4'!F:I,4,0),0)</f>
        <v>0</v>
      </c>
      <c r="BD673">
        <f>IFERROR(VLOOKUP(F673,'早评-120'!E:H,4,0),0)</f>
        <v>0</v>
      </c>
      <c r="BF673">
        <f t="shared" si="80"/>
        <v>-0.15889999999999999</v>
      </c>
      <c r="BG673">
        <f t="shared" si="81"/>
        <v>0</v>
      </c>
      <c r="BH673">
        <f t="shared" si="82"/>
        <v>-1.0328499999999998</v>
      </c>
      <c r="BQ673" s="45">
        <f t="shared" si="83"/>
        <v>-1.0328499999999998</v>
      </c>
      <c r="BR673">
        <f>SUMIFS('9月销毁明细'!D:D,'9月销毁明细'!A:A,E673,'9月销毁明细'!H:H,"Sellable")</f>
        <v>0</v>
      </c>
      <c r="BS673">
        <f>SUMIFS('9月销毁明细'!G:G,'9月销毁明细'!A:A,E673,'9月销毁明细'!H:H,"Sellable")</f>
        <v>0</v>
      </c>
      <c r="BT673">
        <f>SUMIFS('9月销毁明细'!D:D,'9月销毁明细'!A:A,E673,'9月销毁明细'!H:H,"Unsellable")</f>
        <v>0</v>
      </c>
      <c r="BU673">
        <f>SUMIFS('9月销毁明细'!G:G,'9月销毁明细'!A:A,E673,'9月销毁明细'!H:H,"Unsellable")</f>
        <v>0</v>
      </c>
      <c r="BW673">
        <f>IFERROR(I673*VLOOKUP(F673,'9.3成本表'!C:L,10,0),0)</f>
        <v>0</v>
      </c>
      <c r="BX673">
        <f t="shared" si="84"/>
        <v>0</v>
      </c>
      <c r="CC673" s="45">
        <f t="shared" si="85"/>
        <v>-1.0328499999999998</v>
      </c>
      <c r="CD673" s="45">
        <f t="shared" si="86"/>
        <v>0</v>
      </c>
      <c r="CE673" s="45">
        <f t="shared" si="87"/>
        <v>0</v>
      </c>
    </row>
    <row r="674" spans="4:83" x14ac:dyDescent="0.25">
      <c r="D674" s="20" t="s">
        <v>1457</v>
      </c>
      <c r="E674" s="20" t="s">
        <v>1458</v>
      </c>
      <c r="F674" s="20">
        <v>4919</v>
      </c>
      <c r="G674">
        <v>668</v>
      </c>
      <c r="H674" s="20"/>
      <c r="I674">
        <f>SUMIFS('总明细 源文件后台下'!G:G,'总明细 源文件后台下'!E:E,E674,'总明细 源文件后台下'!C:C,"Order")</f>
        <v>0</v>
      </c>
      <c r="J674">
        <f>SUMIFS('总明细 源文件后台下'!M:M,'总明细 源文件后台下'!E:E,E674,'总明细 源文件后台下'!C:C,"Order")</f>
        <v>0</v>
      </c>
      <c r="K674">
        <f>SUMIFS('总明细 源文件后台下'!N:N,'总明细 源文件后台下'!E:E,E674,'总明细 源文件后台下'!C:C,"Order")</f>
        <v>0</v>
      </c>
      <c r="L674">
        <f>SUMIFS('总明细 源文件后台下'!O:O,'总明细 源文件后台下'!E:E,E674,'总明细 源文件后台下'!C:C,"Order")</f>
        <v>0</v>
      </c>
      <c r="M674">
        <f>SUMIFS('总明细 源文件后台下'!P:P,'总明细 源文件后台下'!E:E,E674,'总明细 源文件后台下'!C:C,"Order")</f>
        <v>0</v>
      </c>
      <c r="N674">
        <f>SUMIFS('总明细 源文件后台下'!Q:Q,'总明细 源文件后台下'!E:E,E674,'总明细 源文件后台下'!C:C,"Order")</f>
        <v>0</v>
      </c>
      <c r="O674">
        <f>SUMIFS('总明细 源文件后台下'!R:R,'总明细 源文件后台下'!E:E,E674,'总明细 源文件后台下'!C:C,"Order")</f>
        <v>0</v>
      </c>
      <c r="P674">
        <f>SUMIFS('总明细 源文件后台下'!S:S,'总明细 源文件后台下'!E:E,E674,'总明细 源文件后台下'!C:C,"Order")</f>
        <v>0</v>
      </c>
      <c r="Q674">
        <f>SUMIFS('总明细 源文件后台下'!T:T,'总明细 源文件后台下'!E:E,E674,'总明细 源文件后台下'!C:C,"Order")</f>
        <v>0</v>
      </c>
      <c r="R674">
        <f>SUMIFS('总明细 源文件后台下'!U:U,'总明细 源文件后台下'!E:E,E674,'总明细 源文件后台下'!C:C,"Order")</f>
        <v>0</v>
      </c>
      <c r="S674">
        <f>SUMIFS('总明细 源文件后台下'!V:V,'总明细 源文件后台下'!E:E,E674,'总明细 源文件后台下'!C:C,"Order")</f>
        <v>0</v>
      </c>
      <c r="T674">
        <f>SUMIFS('总明细 源文件后台下'!W:W,'总明细 源文件后台下'!E:E,E674,'总明细 源文件后台下'!C:C,"Order")</f>
        <v>0</v>
      </c>
      <c r="U674">
        <f>SUMIFS('总明细 源文件后台下'!G:G,'总明细 源文件后台下'!E:E,E674,'总明细 源文件后台下'!C:C,"Refund")</f>
        <v>0</v>
      </c>
      <c r="V674">
        <f>SUMIFS('总明细 源文件后台下'!M:M,'总明细 源文件后台下'!E:E,E674,'总明细 源文件后台下'!C:C,"Refund")</f>
        <v>0</v>
      </c>
      <c r="W674">
        <f>SUMIFS('总明细 源文件后台下'!N:N,'总明细 源文件后台下'!E:E,E674,'总明细 源文件后台下'!C:C,"Refund")</f>
        <v>0</v>
      </c>
      <c r="X674">
        <f>SUMIFS('总明细 源文件后台下'!O:O,'总明细 源文件后台下'!E:E,E674,'总明细 源文件后台下'!C:C,"Refund")</f>
        <v>0</v>
      </c>
      <c r="Y674">
        <f>SUMIFS('总明细 源文件后台下'!P:P,'总明细 源文件后台下'!E:E,E674,'总明细 源文件后台下'!C:C,"Refund")</f>
        <v>0</v>
      </c>
      <c r="Z674">
        <f>SUMIFS('总明细 源文件后台下'!Q:Q,'总明细 源文件后台下'!E:E,E674,'总明细 源文件后台下'!C:C,"Refund")</f>
        <v>0</v>
      </c>
      <c r="AA674">
        <f>SUMIFS('总明细 源文件后台下'!R:R,'总明细 源文件后台下'!E:E,E674,'总明细 源文件后台下'!C:C,"Refund")</f>
        <v>0</v>
      </c>
      <c r="AB674">
        <f>SUMIFS('总明细 源文件后台下'!S:S,'总明细 源文件后台下'!E:E,E674,'总明细 源文件后台下'!C:C,"Refund")</f>
        <v>0</v>
      </c>
      <c r="AC674">
        <f>SUMIFS('总明细 源文件后台下'!T:T,'总明细 源文件后台下'!E:E,E674,'总明细 源文件后台下'!C:C,"Refund")</f>
        <v>0</v>
      </c>
      <c r="AD674">
        <f>SUMIFS('总明细 源文件后台下'!U:U,'总明细 源文件后台下'!E:E,E674,'总明细 源文件后台下'!C:C,"Refund")</f>
        <v>0</v>
      </c>
      <c r="AE674">
        <f>SUMIFS('总明细 源文件后台下'!V:V,'总明细 源文件后台下'!E:E,E674,'总明细 源文件后台下'!C:C,"Refund")</f>
        <v>0</v>
      </c>
      <c r="AF674">
        <f>SUMIFS('总明细 源文件后台下'!W:W,'总明细 源文件后台下'!E:E,E674,'总明细 源文件后台下'!C:C,"Refund")</f>
        <v>0</v>
      </c>
      <c r="AK674">
        <f>(SUMIF('广告费 源文件后台下'!G:G,E674,'广告费 源文件后台下'!M:M))*-1</f>
        <v>0</v>
      </c>
      <c r="AL674">
        <f>SUMIFS('总明细 源文件后台下'!W:W,'总明细 源文件后台下'!E:E,E674,'总明细 源文件后台下'!C:C,"Adjustment",'总明细 源文件后台下'!F:F,"FBA Inventory Reimbursement - Customer Return")</f>
        <v>0</v>
      </c>
      <c r="AM674">
        <f>SUMIFS('总明细 源文件后台下'!W:W,'总明细 源文件后台下'!E:E,E674,'总明细 源文件后台下'!C:C,"Adjustment",'总明细 源文件后台下'!F:F,"FBA Inventory Reimbursement - Damaged:Warehouse")</f>
        <v>0</v>
      </c>
      <c r="AN674">
        <f>SUMIFS('总明细 源文件后台下'!W:W,'总明细 源文件后台下'!E:E,E674,'总明细 源文件后台下'!C:C,"Adjustment",'总明细 源文件后台下'!F:F,"FBA Inventory Reimbursement - Customer Service Issue")</f>
        <v>0</v>
      </c>
      <c r="AO674">
        <f>SUMIFS('总明细 源文件后台下'!W:W,'总明细 源文件后台下'!E:E,E674,'总明细 源文件后台下'!C:C,"Adjustment",'总明细 源文件后台下'!F:F,"FBA Inventory Reimbursement - Fee Correction")</f>
        <v>0</v>
      </c>
      <c r="AP674">
        <f>SUMIFS('总明细 源文件后台下'!W:W,'总明细 源文件后台下'!E:E,E674,'总明细 源文件后台下'!C:C,"Adjustment",'总明细 源文件后台下'!F:F,"FBA Inventory Reimbursement - General Adjustment")</f>
        <v>0</v>
      </c>
      <c r="AQ674">
        <f>SUMIFS('总明细 源文件后台下'!W:W,'总明细 源文件后台下'!E:E,E674,'总明细 源文件后台下'!C:C,"Adjustment",'总明细 源文件后台下'!F:F,"FBA Inventory Reimbursement - Lost:Inbound")</f>
        <v>0</v>
      </c>
      <c r="AR674">
        <f>SUMIFS('总明细 源文件后台下'!W:W,'总明细 源文件后台下'!E:E,E674,'总明细 源文件后台下'!C:C,"Adjustment",'总明细 源文件后台下'!F:F,"FBA Inventory Reimbursement - Lost:Warehouse")</f>
        <v>0</v>
      </c>
      <c r="AS674">
        <f>SUMIFS('总明细 源文件后台下'!W:W,'总明细 源文件后台下'!E:E,E674,'总明细 源文件后台下'!C:C,"Adjustment",'总明细 源文件后台下'!F:F,"Non-subscription Fee Adjustment")</f>
        <v>0</v>
      </c>
      <c r="AT674">
        <f>SUMIFS('总明细 源文件后台下'!W:W,'总明细 源文件后台下'!E:E,E674,'总明细 源文件后台下'!C:C,"Adjustment",'总明细 源文件后台下'!F:F,"FBA Inventory Placement Service Fee")</f>
        <v>0</v>
      </c>
      <c r="AV674">
        <f>SUMIF('FBA Customer Return Per Unit Fe'!B:B,E674,'FBA Customer Return Per Unit Fe'!C:C)</f>
        <v>0</v>
      </c>
      <c r="AX674">
        <f>(SUMIF('仓储费 源文件后台下'!C:C,E674,'仓储费 源文件后台下'!V:V))*-1</f>
        <v>-4.1399999999999999E-2</v>
      </c>
      <c r="AZ674">
        <f>SUMIF('Disposal Fee销毁费用-160.95'!B:B,E674,'Disposal Fee销毁费用-160.95'!D:D)*-1</f>
        <v>-0.75</v>
      </c>
      <c r="BC674">
        <f>IFERROR(VLOOKUP(F674,'优惠券-86.4'!F:I,4,0),0)</f>
        <v>0</v>
      </c>
      <c r="BD674">
        <f>IFERROR(VLOOKUP(F674,'早评-120'!E:H,4,0),0)</f>
        <v>0</v>
      </c>
      <c r="BF674">
        <f t="shared" si="80"/>
        <v>-0.79139999999999999</v>
      </c>
      <c r="BG674">
        <f t="shared" si="81"/>
        <v>0</v>
      </c>
      <c r="BH674">
        <f t="shared" si="82"/>
        <v>-5.1440999999999999</v>
      </c>
      <c r="BQ674" s="45">
        <f t="shared" si="83"/>
        <v>-5.1440999999999999</v>
      </c>
      <c r="BR674">
        <f>SUMIFS('9月销毁明细'!D:D,'9月销毁明细'!A:A,E674,'9月销毁明细'!H:H,"Sellable")</f>
        <v>0</v>
      </c>
      <c r="BS674">
        <f>SUMIFS('9月销毁明细'!G:G,'9月销毁明细'!A:A,E674,'9月销毁明细'!H:H,"Sellable")</f>
        <v>0</v>
      </c>
      <c r="BT674">
        <f>SUMIFS('9月销毁明细'!D:D,'9月销毁明细'!A:A,E674,'9月销毁明细'!H:H,"Unsellable")</f>
        <v>0</v>
      </c>
      <c r="BU674">
        <f>SUMIFS('9月销毁明细'!G:G,'9月销毁明细'!A:A,E674,'9月销毁明细'!H:H,"Unsellable")</f>
        <v>0</v>
      </c>
      <c r="BW674">
        <f>IFERROR(I674*VLOOKUP(F674,'9.3成本表'!C:L,10,0),0)</f>
        <v>0</v>
      </c>
      <c r="BX674">
        <f t="shared" si="84"/>
        <v>0</v>
      </c>
      <c r="CC674" s="45">
        <f t="shared" si="85"/>
        <v>-5.1440999999999999</v>
      </c>
      <c r="CD674" s="45">
        <f t="shared" si="86"/>
        <v>0</v>
      </c>
      <c r="CE674" s="45">
        <f t="shared" si="87"/>
        <v>0</v>
      </c>
    </row>
    <row r="675" spans="4:83" x14ac:dyDescent="0.25">
      <c r="D675" s="20" t="s">
        <v>1459</v>
      </c>
      <c r="E675" s="20" t="s">
        <v>1460</v>
      </c>
      <c r="F675" s="20">
        <v>4919</v>
      </c>
      <c r="G675">
        <v>669</v>
      </c>
      <c r="H675" s="20"/>
      <c r="I675">
        <f>SUMIFS('总明细 源文件后台下'!G:G,'总明细 源文件后台下'!E:E,E675,'总明细 源文件后台下'!C:C,"Order")</f>
        <v>0</v>
      </c>
      <c r="J675">
        <f>SUMIFS('总明细 源文件后台下'!M:M,'总明细 源文件后台下'!E:E,E675,'总明细 源文件后台下'!C:C,"Order")</f>
        <v>0</v>
      </c>
      <c r="K675">
        <f>SUMIFS('总明细 源文件后台下'!N:N,'总明细 源文件后台下'!E:E,E675,'总明细 源文件后台下'!C:C,"Order")</f>
        <v>0</v>
      </c>
      <c r="L675">
        <f>SUMIFS('总明细 源文件后台下'!O:O,'总明细 源文件后台下'!E:E,E675,'总明细 源文件后台下'!C:C,"Order")</f>
        <v>0</v>
      </c>
      <c r="M675">
        <f>SUMIFS('总明细 源文件后台下'!P:P,'总明细 源文件后台下'!E:E,E675,'总明细 源文件后台下'!C:C,"Order")</f>
        <v>0</v>
      </c>
      <c r="N675">
        <f>SUMIFS('总明细 源文件后台下'!Q:Q,'总明细 源文件后台下'!E:E,E675,'总明细 源文件后台下'!C:C,"Order")</f>
        <v>0</v>
      </c>
      <c r="O675">
        <f>SUMIFS('总明细 源文件后台下'!R:R,'总明细 源文件后台下'!E:E,E675,'总明细 源文件后台下'!C:C,"Order")</f>
        <v>0</v>
      </c>
      <c r="P675">
        <f>SUMIFS('总明细 源文件后台下'!S:S,'总明细 源文件后台下'!E:E,E675,'总明细 源文件后台下'!C:C,"Order")</f>
        <v>0</v>
      </c>
      <c r="Q675">
        <f>SUMIFS('总明细 源文件后台下'!T:T,'总明细 源文件后台下'!E:E,E675,'总明细 源文件后台下'!C:C,"Order")</f>
        <v>0</v>
      </c>
      <c r="R675">
        <f>SUMIFS('总明细 源文件后台下'!U:U,'总明细 源文件后台下'!E:E,E675,'总明细 源文件后台下'!C:C,"Order")</f>
        <v>0</v>
      </c>
      <c r="S675">
        <f>SUMIFS('总明细 源文件后台下'!V:V,'总明细 源文件后台下'!E:E,E675,'总明细 源文件后台下'!C:C,"Order")</f>
        <v>0</v>
      </c>
      <c r="T675">
        <f>SUMIFS('总明细 源文件后台下'!W:W,'总明细 源文件后台下'!E:E,E675,'总明细 源文件后台下'!C:C,"Order")</f>
        <v>0</v>
      </c>
      <c r="U675">
        <f>SUMIFS('总明细 源文件后台下'!G:G,'总明细 源文件后台下'!E:E,E675,'总明细 源文件后台下'!C:C,"Refund")</f>
        <v>0</v>
      </c>
      <c r="V675">
        <f>SUMIFS('总明细 源文件后台下'!M:M,'总明细 源文件后台下'!E:E,E675,'总明细 源文件后台下'!C:C,"Refund")</f>
        <v>0</v>
      </c>
      <c r="W675">
        <f>SUMIFS('总明细 源文件后台下'!N:N,'总明细 源文件后台下'!E:E,E675,'总明细 源文件后台下'!C:C,"Refund")</f>
        <v>0</v>
      </c>
      <c r="X675">
        <f>SUMIFS('总明细 源文件后台下'!O:O,'总明细 源文件后台下'!E:E,E675,'总明细 源文件后台下'!C:C,"Refund")</f>
        <v>0</v>
      </c>
      <c r="Y675">
        <f>SUMIFS('总明细 源文件后台下'!P:P,'总明细 源文件后台下'!E:E,E675,'总明细 源文件后台下'!C:C,"Refund")</f>
        <v>0</v>
      </c>
      <c r="Z675">
        <f>SUMIFS('总明细 源文件后台下'!Q:Q,'总明细 源文件后台下'!E:E,E675,'总明细 源文件后台下'!C:C,"Refund")</f>
        <v>0</v>
      </c>
      <c r="AA675">
        <f>SUMIFS('总明细 源文件后台下'!R:R,'总明细 源文件后台下'!E:E,E675,'总明细 源文件后台下'!C:C,"Refund")</f>
        <v>0</v>
      </c>
      <c r="AB675">
        <f>SUMIFS('总明细 源文件后台下'!S:S,'总明细 源文件后台下'!E:E,E675,'总明细 源文件后台下'!C:C,"Refund")</f>
        <v>0</v>
      </c>
      <c r="AC675">
        <f>SUMIFS('总明细 源文件后台下'!T:T,'总明细 源文件后台下'!E:E,E675,'总明细 源文件后台下'!C:C,"Refund")</f>
        <v>0</v>
      </c>
      <c r="AD675">
        <f>SUMIFS('总明细 源文件后台下'!U:U,'总明细 源文件后台下'!E:E,E675,'总明细 源文件后台下'!C:C,"Refund")</f>
        <v>0</v>
      </c>
      <c r="AE675">
        <f>SUMIFS('总明细 源文件后台下'!V:V,'总明细 源文件后台下'!E:E,E675,'总明细 源文件后台下'!C:C,"Refund")</f>
        <v>0</v>
      </c>
      <c r="AF675">
        <f>SUMIFS('总明细 源文件后台下'!W:W,'总明细 源文件后台下'!E:E,E675,'总明细 源文件后台下'!C:C,"Refund")</f>
        <v>0</v>
      </c>
      <c r="AK675">
        <f>(SUMIF('广告费 源文件后台下'!G:G,E675,'广告费 源文件后台下'!M:M))*-1</f>
        <v>0</v>
      </c>
      <c r="AL675">
        <f>SUMIFS('总明细 源文件后台下'!W:W,'总明细 源文件后台下'!E:E,E675,'总明细 源文件后台下'!C:C,"Adjustment",'总明细 源文件后台下'!F:F,"FBA Inventory Reimbursement - Customer Return")</f>
        <v>0</v>
      </c>
      <c r="AM675">
        <f>SUMIFS('总明细 源文件后台下'!W:W,'总明细 源文件后台下'!E:E,E675,'总明细 源文件后台下'!C:C,"Adjustment",'总明细 源文件后台下'!F:F,"FBA Inventory Reimbursement - Damaged:Warehouse")</f>
        <v>0</v>
      </c>
      <c r="AN675">
        <f>SUMIFS('总明细 源文件后台下'!W:W,'总明细 源文件后台下'!E:E,E675,'总明细 源文件后台下'!C:C,"Adjustment",'总明细 源文件后台下'!F:F,"FBA Inventory Reimbursement - Customer Service Issue")</f>
        <v>0</v>
      </c>
      <c r="AO675">
        <f>SUMIFS('总明细 源文件后台下'!W:W,'总明细 源文件后台下'!E:E,E675,'总明细 源文件后台下'!C:C,"Adjustment",'总明细 源文件后台下'!F:F,"FBA Inventory Reimbursement - Fee Correction")</f>
        <v>0</v>
      </c>
      <c r="AP675">
        <f>SUMIFS('总明细 源文件后台下'!W:W,'总明细 源文件后台下'!E:E,E675,'总明细 源文件后台下'!C:C,"Adjustment",'总明细 源文件后台下'!F:F,"FBA Inventory Reimbursement - General Adjustment")</f>
        <v>0</v>
      </c>
      <c r="AQ675">
        <f>SUMIFS('总明细 源文件后台下'!W:W,'总明细 源文件后台下'!E:E,E675,'总明细 源文件后台下'!C:C,"Adjustment",'总明细 源文件后台下'!F:F,"FBA Inventory Reimbursement - Lost:Inbound")</f>
        <v>0</v>
      </c>
      <c r="AR675">
        <f>SUMIFS('总明细 源文件后台下'!W:W,'总明细 源文件后台下'!E:E,E675,'总明细 源文件后台下'!C:C,"Adjustment",'总明细 源文件后台下'!F:F,"FBA Inventory Reimbursement - Lost:Warehouse")</f>
        <v>0</v>
      </c>
      <c r="AS675">
        <f>SUMIFS('总明细 源文件后台下'!W:W,'总明细 源文件后台下'!E:E,E675,'总明细 源文件后台下'!C:C,"Adjustment",'总明细 源文件后台下'!F:F,"Non-subscription Fee Adjustment")</f>
        <v>0</v>
      </c>
      <c r="AT675">
        <f>SUMIFS('总明细 源文件后台下'!W:W,'总明细 源文件后台下'!E:E,E675,'总明细 源文件后台下'!C:C,"Adjustment",'总明细 源文件后台下'!F:F,"FBA Inventory Placement Service Fee")</f>
        <v>0</v>
      </c>
      <c r="AV675">
        <f>SUMIF('FBA Customer Return Per Unit Fe'!B:B,E675,'FBA Customer Return Per Unit Fe'!C:C)</f>
        <v>0</v>
      </c>
      <c r="AX675">
        <f>(SUMIF('仓储费 源文件后台下'!C:C,E675,'仓储费 源文件后台下'!V:V))*-1</f>
        <v>-3.32E-2</v>
      </c>
      <c r="AZ675">
        <f>SUMIF('Disposal Fee销毁费用-160.95'!B:B,E675,'Disposal Fee销毁费用-160.95'!D:D)*-1</f>
        <v>-0.6</v>
      </c>
      <c r="BC675">
        <f>IFERROR(VLOOKUP(F675,'优惠券-86.4'!F:I,4,0),0)</f>
        <v>0</v>
      </c>
      <c r="BD675">
        <f>IFERROR(VLOOKUP(F675,'早评-120'!E:H,4,0),0)</f>
        <v>0</v>
      </c>
      <c r="BF675">
        <f t="shared" si="80"/>
        <v>-0.63319999999999999</v>
      </c>
      <c r="BG675">
        <f t="shared" si="81"/>
        <v>0</v>
      </c>
      <c r="BH675">
        <f t="shared" si="82"/>
        <v>-4.1158000000000001</v>
      </c>
      <c r="BQ675" s="45">
        <f t="shared" si="83"/>
        <v>-4.1158000000000001</v>
      </c>
      <c r="BR675">
        <f>SUMIFS('9月销毁明细'!D:D,'9月销毁明细'!A:A,E675,'9月销毁明细'!H:H,"Sellable")</f>
        <v>0</v>
      </c>
      <c r="BS675">
        <f>SUMIFS('9月销毁明细'!G:G,'9月销毁明细'!A:A,E675,'9月销毁明细'!H:H,"Sellable")</f>
        <v>0</v>
      </c>
      <c r="BT675">
        <f>SUMIFS('9月销毁明细'!D:D,'9月销毁明细'!A:A,E675,'9月销毁明细'!H:H,"Unsellable")</f>
        <v>0</v>
      </c>
      <c r="BU675">
        <f>SUMIFS('9月销毁明细'!G:G,'9月销毁明细'!A:A,E675,'9月销毁明细'!H:H,"Unsellable")</f>
        <v>0</v>
      </c>
      <c r="BW675">
        <f>IFERROR(I675*VLOOKUP(F675,'9.3成本表'!C:L,10,0),0)</f>
        <v>0</v>
      </c>
      <c r="BX675">
        <f t="shared" si="84"/>
        <v>0</v>
      </c>
      <c r="CC675" s="45">
        <f t="shared" si="85"/>
        <v>-4.1158000000000001</v>
      </c>
      <c r="CD675" s="45">
        <f t="shared" si="86"/>
        <v>0</v>
      </c>
      <c r="CE675" s="45">
        <f t="shared" si="87"/>
        <v>0</v>
      </c>
    </row>
    <row r="676" spans="4:83" x14ac:dyDescent="0.25">
      <c r="D676" s="20" t="s">
        <v>1461</v>
      </c>
      <c r="E676" s="20" t="s">
        <v>1462</v>
      </c>
      <c r="F676" s="20">
        <v>4919</v>
      </c>
      <c r="G676">
        <v>670</v>
      </c>
      <c r="H676" s="20"/>
      <c r="I676">
        <f>SUMIFS('总明细 源文件后台下'!G:G,'总明细 源文件后台下'!E:E,E676,'总明细 源文件后台下'!C:C,"Order")</f>
        <v>0</v>
      </c>
      <c r="J676">
        <f>SUMIFS('总明细 源文件后台下'!M:M,'总明细 源文件后台下'!E:E,E676,'总明细 源文件后台下'!C:C,"Order")</f>
        <v>0</v>
      </c>
      <c r="K676">
        <f>SUMIFS('总明细 源文件后台下'!N:N,'总明细 源文件后台下'!E:E,E676,'总明细 源文件后台下'!C:C,"Order")</f>
        <v>0</v>
      </c>
      <c r="L676">
        <f>SUMIFS('总明细 源文件后台下'!O:O,'总明细 源文件后台下'!E:E,E676,'总明细 源文件后台下'!C:C,"Order")</f>
        <v>0</v>
      </c>
      <c r="M676">
        <f>SUMIFS('总明细 源文件后台下'!P:P,'总明细 源文件后台下'!E:E,E676,'总明细 源文件后台下'!C:C,"Order")</f>
        <v>0</v>
      </c>
      <c r="N676">
        <f>SUMIFS('总明细 源文件后台下'!Q:Q,'总明细 源文件后台下'!E:E,E676,'总明细 源文件后台下'!C:C,"Order")</f>
        <v>0</v>
      </c>
      <c r="O676">
        <f>SUMIFS('总明细 源文件后台下'!R:R,'总明细 源文件后台下'!E:E,E676,'总明细 源文件后台下'!C:C,"Order")</f>
        <v>0</v>
      </c>
      <c r="P676">
        <f>SUMIFS('总明细 源文件后台下'!S:S,'总明细 源文件后台下'!E:E,E676,'总明细 源文件后台下'!C:C,"Order")</f>
        <v>0</v>
      </c>
      <c r="Q676">
        <f>SUMIFS('总明细 源文件后台下'!T:T,'总明细 源文件后台下'!E:E,E676,'总明细 源文件后台下'!C:C,"Order")</f>
        <v>0</v>
      </c>
      <c r="R676">
        <f>SUMIFS('总明细 源文件后台下'!U:U,'总明细 源文件后台下'!E:E,E676,'总明细 源文件后台下'!C:C,"Order")</f>
        <v>0</v>
      </c>
      <c r="S676">
        <f>SUMIFS('总明细 源文件后台下'!V:V,'总明细 源文件后台下'!E:E,E676,'总明细 源文件后台下'!C:C,"Order")</f>
        <v>0</v>
      </c>
      <c r="T676">
        <f>SUMIFS('总明细 源文件后台下'!W:W,'总明细 源文件后台下'!E:E,E676,'总明细 源文件后台下'!C:C,"Order")</f>
        <v>0</v>
      </c>
      <c r="U676">
        <f>SUMIFS('总明细 源文件后台下'!G:G,'总明细 源文件后台下'!E:E,E676,'总明细 源文件后台下'!C:C,"Refund")</f>
        <v>0</v>
      </c>
      <c r="V676">
        <f>SUMIFS('总明细 源文件后台下'!M:M,'总明细 源文件后台下'!E:E,E676,'总明细 源文件后台下'!C:C,"Refund")</f>
        <v>0</v>
      </c>
      <c r="W676">
        <f>SUMIFS('总明细 源文件后台下'!N:N,'总明细 源文件后台下'!E:E,E676,'总明细 源文件后台下'!C:C,"Refund")</f>
        <v>0</v>
      </c>
      <c r="X676">
        <f>SUMIFS('总明细 源文件后台下'!O:O,'总明细 源文件后台下'!E:E,E676,'总明细 源文件后台下'!C:C,"Refund")</f>
        <v>0</v>
      </c>
      <c r="Y676">
        <f>SUMIFS('总明细 源文件后台下'!P:P,'总明细 源文件后台下'!E:E,E676,'总明细 源文件后台下'!C:C,"Refund")</f>
        <v>0</v>
      </c>
      <c r="Z676">
        <f>SUMIFS('总明细 源文件后台下'!Q:Q,'总明细 源文件后台下'!E:E,E676,'总明细 源文件后台下'!C:C,"Refund")</f>
        <v>0</v>
      </c>
      <c r="AA676">
        <f>SUMIFS('总明细 源文件后台下'!R:R,'总明细 源文件后台下'!E:E,E676,'总明细 源文件后台下'!C:C,"Refund")</f>
        <v>0</v>
      </c>
      <c r="AB676">
        <f>SUMIFS('总明细 源文件后台下'!S:S,'总明细 源文件后台下'!E:E,E676,'总明细 源文件后台下'!C:C,"Refund")</f>
        <v>0</v>
      </c>
      <c r="AC676">
        <f>SUMIFS('总明细 源文件后台下'!T:T,'总明细 源文件后台下'!E:E,E676,'总明细 源文件后台下'!C:C,"Refund")</f>
        <v>0</v>
      </c>
      <c r="AD676">
        <f>SUMIFS('总明细 源文件后台下'!U:U,'总明细 源文件后台下'!E:E,E676,'总明细 源文件后台下'!C:C,"Refund")</f>
        <v>0</v>
      </c>
      <c r="AE676">
        <f>SUMIFS('总明细 源文件后台下'!V:V,'总明细 源文件后台下'!E:E,E676,'总明细 源文件后台下'!C:C,"Refund")</f>
        <v>0</v>
      </c>
      <c r="AF676">
        <f>SUMIFS('总明细 源文件后台下'!W:W,'总明细 源文件后台下'!E:E,E676,'总明细 源文件后台下'!C:C,"Refund")</f>
        <v>0</v>
      </c>
      <c r="AK676">
        <f>(SUMIF('广告费 源文件后台下'!G:G,E676,'广告费 源文件后台下'!M:M))*-1</f>
        <v>0</v>
      </c>
      <c r="AL676">
        <f>SUMIFS('总明细 源文件后台下'!W:W,'总明细 源文件后台下'!E:E,E676,'总明细 源文件后台下'!C:C,"Adjustment",'总明细 源文件后台下'!F:F,"FBA Inventory Reimbursement - Customer Return")</f>
        <v>0</v>
      </c>
      <c r="AM676">
        <f>SUMIFS('总明细 源文件后台下'!W:W,'总明细 源文件后台下'!E:E,E676,'总明细 源文件后台下'!C:C,"Adjustment",'总明细 源文件后台下'!F:F,"FBA Inventory Reimbursement - Damaged:Warehouse")</f>
        <v>0</v>
      </c>
      <c r="AN676">
        <f>SUMIFS('总明细 源文件后台下'!W:W,'总明细 源文件后台下'!E:E,E676,'总明细 源文件后台下'!C:C,"Adjustment",'总明细 源文件后台下'!F:F,"FBA Inventory Reimbursement - Customer Service Issue")</f>
        <v>0</v>
      </c>
      <c r="AO676">
        <f>SUMIFS('总明细 源文件后台下'!W:W,'总明细 源文件后台下'!E:E,E676,'总明细 源文件后台下'!C:C,"Adjustment",'总明细 源文件后台下'!F:F,"FBA Inventory Reimbursement - Fee Correction")</f>
        <v>0</v>
      </c>
      <c r="AP676">
        <f>SUMIFS('总明细 源文件后台下'!W:W,'总明细 源文件后台下'!E:E,E676,'总明细 源文件后台下'!C:C,"Adjustment",'总明细 源文件后台下'!F:F,"FBA Inventory Reimbursement - General Adjustment")</f>
        <v>0</v>
      </c>
      <c r="AQ676">
        <f>SUMIFS('总明细 源文件后台下'!W:W,'总明细 源文件后台下'!E:E,E676,'总明细 源文件后台下'!C:C,"Adjustment",'总明细 源文件后台下'!F:F,"FBA Inventory Reimbursement - Lost:Inbound")</f>
        <v>0</v>
      </c>
      <c r="AR676">
        <f>SUMIFS('总明细 源文件后台下'!W:W,'总明细 源文件后台下'!E:E,E676,'总明细 源文件后台下'!C:C,"Adjustment",'总明细 源文件后台下'!F:F,"FBA Inventory Reimbursement - Lost:Warehouse")</f>
        <v>0</v>
      </c>
      <c r="AS676">
        <f>SUMIFS('总明细 源文件后台下'!W:W,'总明细 源文件后台下'!E:E,E676,'总明细 源文件后台下'!C:C,"Adjustment",'总明细 源文件后台下'!F:F,"Non-subscription Fee Adjustment")</f>
        <v>0</v>
      </c>
      <c r="AT676">
        <f>SUMIFS('总明细 源文件后台下'!W:W,'总明细 源文件后台下'!E:E,E676,'总明细 源文件后台下'!C:C,"Adjustment",'总明细 源文件后台下'!F:F,"FBA Inventory Placement Service Fee")</f>
        <v>0</v>
      </c>
      <c r="AV676">
        <f>SUMIF('FBA Customer Return Per Unit Fe'!B:B,E676,'FBA Customer Return Per Unit Fe'!C:C)</f>
        <v>0</v>
      </c>
      <c r="AX676">
        <f>(SUMIF('仓储费 源文件后台下'!C:C,E676,'仓储费 源文件后台下'!V:V))*-1</f>
        <v>-8.3000000000000001E-3</v>
      </c>
      <c r="AZ676">
        <f>SUMIF('Disposal Fee销毁费用-160.95'!B:B,E676,'Disposal Fee销毁费用-160.95'!D:D)*-1</f>
        <v>-0.15</v>
      </c>
      <c r="BC676">
        <f>IFERROR(VLOOKUP(F676,'优惠券-86.4'!F:I,4,0),0)</f>
        <v>0</v>
      </c>
      <c r="BD676">
        <f>IFERROR(VLOOKUP(F676,'早评-120'!E:H,4,0),0)</f>
        <v>0</v>
      </c>
      <c r="BF676">
        <f t="shared" si="80"/>
        <v>-0.1583</v>
      </c>
      <c r="BG676">
        <f t="shared" si="81"/>
        <v>0</v>
      </c>
      <c r="BH676">
        <f t="shared" si="82"/>
        <v>-1.02895</v>
      </c>
      <c r="BQ676" s="45">
        <f t="shared" si="83"/>
        <v>-1.02895</v>
      </c>
      <c r="BR676">
        <f>SUMIFS('9月销毁明细'!D:D,'9月销毁明细'!A:A,E676,'9月销毁明细'!H:H,"Sellable")</f>
        <v>0</v>
      </c>
      <c r="BS676">
        <f>SUMIFS('9月销毁明细'!G:G,'9月销毁明细'!A:A,E676,'9月销毁明细'!H:H,"Sellable")</f>
        <v>0</v>
      </c>
      <c r="BT676">
        <f>SUMIFS('9月销毁明细'!D:D,'9月销毁明细'!A:A,E676,'9月销毁明细'!H:H,"Unsellable")</f>
        <v>0</v>
      </c>
      <c r="BU676">
        <f>SUMIFS('9月销毁明细'!G:G,'9月销毁明细'!A:A,E676,'9月销毁明细'!H:H,"Unsellable")</f>
        <v>0</v>
      </c>
      <c r="BW676">
        <f>IFERROR(I676*VLOOKUP(F676,'9.3成本表'!C:L,10,0),0)</f>
        <v>0</v>
      </c>
      <c r="BX676">
        <f t="shared" si="84"/>
        <v>0</v>
      </c>
      <c r="CC676" s="45">
        <f t="shared" si="85"/>
        <v>-1.02895</v>
      </c>
      <c r="CD676" s="45">
        <f t="shared" si="86"/>
        <v>0</v>
      </c>
      <c r="CE676" s="45">
        <f t="shared" si="87"/>
        <v>0</v>
      </c>
    </row>
    <row r="677" spans="4:83" x14ac:dyDescent="0.25">
      <c r="D677" s="20" t="s">
        <v>1463</v>
      </c>
      <c r="E677" s="20" t="s">
        <v>1464</v>
      </c>
      <c r="F677" s="20">
        <v>4919</v>
      </c>
      <c r="G677">
        <v>671</v>
      </c>
      <c r="H677" s="20"/>
      <c r="I677">
        <f>SUMIFS('总明细 源文件后台下'!G:G,'总明细 源文件后台下'!E:E,E677,'总明细 源文件后台下'!C:C,"Order")</f>
        <v>0</v>
      </c>
      <c r="J677">
        <f>SUMIFS('总明细 源文件后台下'!M:M,'总明细 源文件后台下'!E:E,E677,'总明细 源文件后台下'!C:C,"Order")</f>
        <v>0</v>
      </c>
      <c r="K677">
        <f>SUMIFS('总明细 源文件后台下'!N:N,'总明细 源文件后台下'!E:E,E677,'总明细 源文件后台下'!C:C,"Order")</f>
        <v>0</v>
      </c>
      <c r="L677">
        <f>SUMIFS('总明细 源文件后台下'!O:O,'总明细 源文件后台下'!E:E,E677,'总明细 源文件后台下'!C:C,"Order")</f>
        <v>0</v>
      </c>
      <c r="M677">
        <f>SUMIFS('总明细 源文件后台下'!P:P,'总明细 源文件后台下'!E:E,E677,'总明细 源文件后台下'!C:C,"Order")</f>
        <v>0</v>
      </c>
      <c r="N677">
        <f>SUMIFS('总明细 源文件后台下'!Q:Q,'总明细 源文件后台下'!E:E,E677,'总明细 源文件后台下'!C:C,"Order")</f>
        <v>0</v>
      </c>
      <c r="O677">
        <f>SUMIFS('总明细 源文件后台下'!R:R,'总明细 源文件后台下'!E:E,E677,'总明细 源文件后台下'!C:C,"Order")</f>
        <v>0</v>
      </c>
      <c r="P677">
        <f>SUMIFS('总明细 源文件后台下'!S:S,'总明细 源文件后台下'!E:E,E677,'总明细 源文件后台下'!C:C,"Order")</f>
        <v>0</v>
      </c>
      <c r="Q677">
        <f>SUMIFS('总明细 源文件后台下'!T:T,'总明细 源文件后台下'!E:E,E677,'总明细 源文件后台下'!C:C,"Order")</f>
        <v>0</v>
      </c>
      <c r="R677">
        <f>SUMIFS('总明细 源文件后台下'!U:U,'总明细 源文件后台下'!E:E,E677,'总明细 源文件后台下'!C:C,"Order")</f>
        <v>0</v>
      </c>
      <c r="S677">
        <f>SUMIFS('总明细 源文件后台下'!V:V,'总明细 源文件后台下'!E:E,E677,'总明细 源文件后台下'!C:C,"Order")</f>
        <v>0</v>
      </c>
      <c r="T677">
        <f>SUMIFS('总明细 源文件后台下'!W:W,'总明细 源文件后台下'!E:E,E677,'总明细 源文件后台下'!C:C,"Order")</f>
        <v>0</v>
      </c>
      <c r="U677">
        <f>SUMIFS('总明细 源文件后台下'!G:G,'总明细 源文件后台下'!E:E,E677,'总明细 源文件后台下'!C:C,"Refund")</f>
        <v>0</v>
      </c>
      <c r="V677">
        <f>SUMIFS('总明细 源文件后台下'!M:M,'总明细 源文件后台下'!E:E,E677,'总明细 源文件后台下'!C:C,"Refund")</f>
        <v>0</v>
      </c>
      <c r="W677">
        <f>SUMIFS('总明细 源文件后台下'!N:N,'总明细 源文件后台下'!E:E,E677,'总明细 源文件后台下'!C:C,"Refund")</f>
        <v>0</v>
      </c>
      <c r="X677">
        <f>SUMIFS('总明细 源文件后台下'!O:O,'总明细 源文件后台下'!E:E,E677,'总明细 源文件后台下'!C:C,"Refund")</f>
        <v>0</v>
      </c>
      <c r="Y677">
        <f>SUMIFS('总明细 源文件后台下'!P:P,'总明细 源文件后台下'!E:E,E677,'总明细 源文件后台下'!C:C,"Refund")</f>
        <v>0</v>
      </c>
      <c r="Z677">
        <f>SUMIFS('总明细 源文件后台下'!Q:Q,'总明细 源文件后台下'!E:E,E677,'总明细 源文件后台下'!C:C,"Refund")</f>
        <v>0</v>
      </c>
      <c r="AA677">
        <f>SUMIFS('总明细 源文件后台下'!R:R,'总明细 源文件后台下'!E:E,E677,'总明细 源文件后台下'!C:C,"Refund")</f>
        <v>0</v>
      </c>
      <c r="AB677">
        <f>SUMIFS('总明细 源文件后台下'!S:S,'总明细 源文件后台下'!E:E,E677,'总明细 源文件后台下'!C:C,"Refund")</f>
        <v>0</v>
      </c>
      <c r="AC677">
        <f>SUMIFS('总明细 源文件后台下'!T:T,'总明细 源文件后台下'!E:E,E677,'总明细 源文件后台下'!C:C,"Refund")</f>
        <v>0</v>
      </c>
      <c r="AD677">
        <f>SUMIFS('总明细 源文件后台下'!U:U,'总明细 源文件后台下'!E:E,E677,'总明细 源文件后台下'!C:C,"Refund")</f>
        <v>0</v>
      </c>
      <c r="AE677">
        <f>SUMIFS('总明细 源文件后台下'!V:V,'总明细 源文件后台下'!E:E,E677,'总明细 源文件后台下'!C:C,"Refund")</f>
        <v>0</v>
      </c>
      <c r="AF677">
        <f>SUMIFS('总明细 源文件后台下'!W:W,'总明细 源文件后台下'!E:E,E677,'总明细 源文件后台下'!C:C,"Refund")</f>
        <v>0</v>
      </c>
      <c r="AK677">
        <f>(SUMIF('广告费 源文件后台下'!G:G,E677,'广告费 源文件后台下'!M:M))*-1</f>
        <v>0</v>
      </c>
      <c r="AL677">
        <f>SUMIFS('总明细 源文件后台下'!W:W,'总明细 源文件后台下'!E:E,E677,'总明细 源文件后台下'!C:C,"Adjustment",'总明细 源文件后台下'!F:F,"FBA Inventory Reimbursement - Customer Return")</f>
        <v>0</v>
      </c>
      <c r="AM677">
        <f>SUMIFS('总明细 源文件后台下'!W:W,'总明细 源文件后台下'!E:E,E677,'总明细 源文件后台下'!C:C,"Adjustment",'总明细 源文件后台下'!F:F,"FBA Inventory Reimbursement - Damaged:Warehouse")</f>
        <v>0</v>
      </c>
      <c r="AN677">
        <f>SUMIFS('总明细 源文件后台下'!W:W,'总明细 源文件后台下'!E:E,E677,'总明细 源文件后台下'!C:C,"Adjustment",'总明细 源文件后台下'!F:F,"FBA Inventory Reimbursement - Customer Service Issue")</f>
        <v>0</v>
      </c>
      <c r="AO677">
        <f>SUMIFS('总明细 源文件后台下'!W:W,'总明细 源文件后台下'!E:E,E677,'总明细 源文件后台下'!C:C,"Adjustment",'总明细 源文件后台下'!F:F,"FBA Inventory Reimbursement - Fee Correction")</f>
        <v>0</v>
      </c>
      <c r="AP677">
        <f>SUMIFS('总明细 源文件后台下'!W:W,'总明细 源文件后台下'!E:E,E677,'总明细 源文件后台下'!C:C,"Adjustment",'总明细 源文件后台下'!F:F,"FBA Inventory Reimbursement - General Adjustment")</f>
        <v>0</v>
      </c>
      <c r="AQ677">
        <f>SUMIFS('总明细 源文件后台下'!W:W,'总明细 源文件后台下'!E:E,E677,'总明细 源文件后台下'!C:C,"Adjustment",'总明细 源文件后台下'!F:F,"FBA Inventory Reimbursement - Lost:Inbound")</f>
        <v>0</v>
      </c>
      <c r="AR677">
        <f>SUMIFS('总明细 源文件后台下'!W:W,'总明细 源文件后台下'!E:E,E677,'总明细 源文件后台下'!C:C,"Adjustment",'总明细 源文件后台下'!F:F,"FBA Inventory Reimbursement - Lost:Warehouse")</f>
        <v>0</v>
      </c>
      <c r="AS677">
        <f>SUMIFS('总明细 源文件后台下'!W:W,'总明细 源文件后台下'!E:E,E677,'总明细 源文件后台下'!C:C,"Adjustment",'总明细 源文件后台下'!F:F,"Non-subscription Fee Adjustment")</f>
        <v>0</v>
      </c>
      <c r="AT677">
        <f>SUMIFS('总明细 源文件后台下'!W:W,'总明细 源文件后台下'!E:E,E677,'总明细 源文件后台下'!C:C,"Adjustment",'总明细 源文件后台下'!F:F,"FBA Inventory Placement Service Fee")</f>
        <v>0</v>
      </c>
      <c r="AV677">
        <f>SUMIF('FBA Customer Return Per Unit Fe'!B:B,E677,'FBA Customer Return Per Unit Fe'!C:C)</f>
        <v>0</v>
      </c>
      <c r="AX677">
        <f>(SUMIF('仓储费 源文件后台下'!C:C,E677,'仓储费 源文件后台下'!V:V))*-1</f>
        <v>-3.1199999999999999E-2</v>
      </c>
      <c r="AZ677">
        <f>SUMIF('Disposal Fee销毁费用-160.95'!B:B,E677,'Disposal Fee销毁费用-160.95'!D:D)*-1</f>
        <v>-0.45</v>
      </c>
      <c r="BC677">
        <f>IFERROR(VLOOKUP(F677,'优惠券-86.4'!F:I,4,0),0)</f>
        <v>0</v>
      </c>
      <c r="BD677">
        <f>IFERROR(VLOOKUP(F677,'早评-120'!E:H,4,0),0)</f>
        <v>0</v>
      </c>
      <c r="BF677">
        <f t="shared" si="80"/>
        <v>-0.48120000000000002</v>
      </c>
      <c r="BG677">
        <f t="shared" si="81"/>
        <v>0</v>
      </c>
      <c r="BH677">
        <f t="shared" si="82"/>
        <v>-3.1278000000000001</v>
      </c>
      <c r="BQ677" s="45">
        <f t="shared" si="83"/>
        <v>-3.1278000000000001</v>
      </c>
      <c r="BR677">
        <f>SUMIFS('9月销毁明细'!D:D,'9月销毁明细'!A:A,E677,'9月销毁明细'!H:H,"Sellable")</f>
        <v>0</v>
      </c>
      <c r="BS677">
        <f>SUMIFS('9月销毁明细'!G:G,'9月销毁明细'!A:A,E677,'9月销毁明细'!H:H,"Sellable")</f>
        <v>0</v>
      </c>
      <c r="BT677">
        <f>SUMIFS('9月销毁明细'!D:D,'9月销毁明细'!A:A,E677,'9月销毁明细'!H:H,"Unsellable")</f>
        <v>0</v>
      </c>
      <c r="BU677">
        <f>SUMIFS('9月销毁明细'!G:G,'9月销毁明细'!A:A,E677,'9月销毁明细'!H:H,"Unsellable")</f>
        <v>0</v>
      </c>
      <c r="BW677">
        <f>IFERROR(I677*VLOOKUP(F677,'9.3成本表'!C:L,10,0),0)</f>
        <v>0</v>
      </c>
      <c r="BX677">
        <f t="shared" si="84"/>
        <v>0</v>
      </c>
      <c r="CC677" s="45">
        <f t="shared" si="85"/>
        <v>-3.1278000000000001</v>
      </c>
      <c r="CD677" s="45">
        <f t="shared" si="86"/>
        <v>0</v>
      </c>
      <c r="CE677" s="45">
        <f t="shared" si="87"/>
        <v>0</v>
      </c>
    </row>
    <row r="678" spans="4:83" x14ac:dyDescent="0.25">
      <c r="D678" s="20" t="s">
        <v>1465</v>
      </c>
      <c r="E678" s="20" t="s">
        <v>1466</v>
      </c>
      <c r="F678" s="20">
        <v>4919</v>
      </c>
      <c r="G678">
        <v>672</v>
      </c>
      <c r="H678" s="20"/>
      <c r="I678">
        <f>SUMIFS('总明细 源文件后台下'!G:G,'总明细 源文件后台下'!E:E,E678,'总明细 源文件后台下'!C:C,"Order")</f>
        <v>0</v>
      </c>
      <c r="J678">
        <f>SUMIFS('总明细 源文件后台下'!M:M,'总明细 源文件后台下'!E:E,E678,'总明细 源文件后台下'!C:C,"Order")</f>
        <v>0</v>
      </c>
      <c r="K678">
        <f>SUMIFS('总明细 源文件后台下'!N:N,'总明细 源文件后台下'!E:E,E678,'总明细 源文件后台下'!C:C,"Order")</f>
        <v>0</v>
      </c>
      <c r="L678">
        <f>SUMIFS('总明细 源文件后台下'!O:O,'总明细 源文件后台下'!E:E,E678,'总明细 源文件后台下'!C:C,"Order")</f>
        <v>0</v>
      </c>
      <c r="M678">
        <f>SUMIFS('总明细 源文件后台下'!P:P,'总明细 源文件后台下'!E:E,E678,'总明细 源文件后台下'!C:C,"Order")</f>
        <v>0</v>
      </c>
      <c r="N678">
        <f>SUMIFS('总明细 源文件后台下'!Q:Q,'总明细 源文件后台下'!E:E,E678,'总明细 源文件后台下'!C:C,"Order")</f>
        <v>0</v>
      </c>
      <c r="O678">
        <f>SUMIFS('总明细 源文件后台下'!R:R,'总明细 源文件后台下'!E:E,E678,'总明细 源文件后台下'!C:C,"Order")</f>
        <v>0</v>
      </c>
      <c r="P678">
        <f>SUMIFS('总明细 源文件后台下'!S:S,'总明细 源文件后台下'!E:E,E678,'总明细 源文件后台下'!C:C,"Order")</f>
        <v>0</v>
      </c>
      <c r="Q678">
        <f>SUMIFS('总明细 源文件后台下'!T:T,'总明细 源文件后台下'!E:E,E678,'总明细 源文件后台下'!C:C,"Order")</f>
        <v>0</v>
      </c>
      <c r="R678">
        <f>SUMIFS('总明细 源文件后台下'!U:U,'总明细 源文件后台下'!E:E,E678,'总明细 源文件后台下'!C:C,"Order")</f>
        <v>0</v>
      </c>
      <c r="S678">
        <f>SUMIFS('总明细 源文件后台下'!V:V,'总明细 源文件后台下'!E:E,E678,'总明细 源文件后台下'!C:C,"Order")</f>
        <v>0</v>
      </c>
      <c r="T678">
        <f>SUMIFS('总明细 源文件后台下'!W:W,'总明细 源文件后台下'!E:E,E678,'总明细 源文件后台下'!C:C,"Order")</f>
        <v>0</v>
      </c>
      <c r="U678">
        <f>SUMIFS('总明细 源文件后台下'!G:G,'总明细 源文件后台下'!E:E,E678,'总明细 源文件后台下'!C:C,"Refund")</f>
        <v>0</v>
      </c>
      <c r="V678">
        <f>SUMIFS('总明细 源文件后台下'!M:M,'总明细 源文件后台下'!E:E,E678,'总明细 源文件后台下'!C:C,"Refund")</f>
        <v>0</v>
      </c>
      <c r="W678">
        <f>SUMIFS('总明细 源文件后台下'!N:N,'总明细 源文件后台下'!E:E,E678,'总明细 源文件后台下'!C:C,"Refund")</f>
        <v>0</v>
      </c>
      <c r="X678">
        <f>SUMIFS('总明细 源文件后台下'!O:O,'总明细 源文件后台下'!E:E,E678,'总明细 源文件后台下'!C:C,"Refund")</f>
        <v>0</v>
      </c>
      <c r="Y678">
        <f>SUMIFS('总明细 源文件后台下'!P:P,'总明细 源文件后台下'!E:E,E678,'总明细 源文件后台下'!C:C,"Refund")</f>
        <v>0</v>
      </c>
      <c r="Z678">
        <f>SUMIFS('总明细 源文件后台下'!Q:Q,'总明细 源文件后台下'!E:E,E678,'总明细 源文件后台下'!C:C,"Refund")</f>
        <v>0</v>
      </c>
      <c r="AA678">
        <f>SUMIFS('总明细 源文件后台下'!R:R,'总明细 源文件后台下'!E:E,E678,'总明细 源文件后台下'!C:C,"Refund")</f>
        <v>0</v>
      </c>
      <c r="AB678">
        <f>SUMIFS('总明细 源文件后台下'!S:S,'总明细 源文件后台下'!E:E,E678,'总明细 源文件后台下'!C:C,"Refund")</f>
        <v>0</v>
      </c>
      <c r="AC678">
        <f>SUMIFS('总明细 源文件后台下'!T:T,'总明细 源文件后台下'!E:E,E678,'总明细 源文件后台下'!C:C,"Refund")</f>
        <v>0</v>
      </c>
      <c r="AD678">
        <f>SUMIFS('总明细 源文件后台下'!U:U,'总明细 源文件后台下'!E:E,E678,'总明细 源文件后台下'!C:C,"Refund")</f>
        <v>0</v>
      </c>
      <c r="AE678">
        <f>SUMIFS('总明细 源文件后台下'!V:V,'总明细 源文件后台下'!E:E,E678,'总明细 源文件后台下'!C:C,"Refund")</f>
        <v>0</v>
      </c>
      <c r="AF678">
        <f>SUMIFS('总明细 源文件后台下'!W:W,'总明细 源文件后台下'!E:E,E678,'总明细 源文件后台下'!C:C,"Refund")</f>
        <v>0</v>
      </c>
      <c r="AK678">
        <f>(SUMIF('广告费 源文件后台下'!G:G,E678,'广告费 源文件后台下'!M:M))*-1</f>
        <v>0</v>
      </c>
      <c r="AL678">
        <f>SUMIFS('总明细 源文件后台下'!W:W,'总明细 源文件后台下'!E:E,E678,'总明细 源文件后台下'!C:C,"Adjustment",'总明细 源文件后台下'!F:F,"FBA Inventory Reimbursement - Customer Return")</f>
        <v>0</v>
      </c>
      <c r="AM678">
        <f>SUMIFS('总明细 源文件后台下'!W:W,'总明细 源文件后台下'!E:E,E678,'总明细 源文件后台下'!C:C,"Adjustment",'总明细 源文件后台下'!F:F,"FBA Inventory Reimbursement - Damaged:Warehouse")</f>
        <v>0</v>
      </c>
      <c r="AN678">
        <f>SUMIFS('总明细 源文件后台下'!W:W,'总明细 源文件后台下'!E:E,E678,'总明细 源文件后台下'!C:C,"Adjustment",'总明细 源文件后台下'!F:F,"FBA Inventory Reimbursement - Customer Service Issue")</f>
        <v>0</v>
      </c>
      <c r="AO678">
        <f>SUMIFS('总明细 源文件后台下'!W:W,'总明细 源文件后台下'!E:E,E678,'总明细 源文件后台下'!C:C,"Adjustment",'总明细 源文件后台下'!F:F,"FBA Inventory Reimbursement - Fee Correction")</f>
        <v>0</v>
      </c>
      <c r="AP678">
        <f>SUMIFS('总明细 源文件后台下'!W:W,'总明细 源文件后台下'!E:E,E678,'总明细 源文件后台下'!C:C,"Adjustment",'总明细 源文件后台下'!F:F,"FBA Inventory Reimbursement - General Adjustment")</f>
        <v>0</v>
      </c>
      <c r="AQ678">
        <f>SUMIFS('总明细 源文件后台下'!W:W,'总明细 源文件后台下'!E:E,E678,'总明细 源文件后台下'!C:C,"Adjustment",'总明细 源文件后台下'!F:F,"FBA Inventory Reimbursement - Lost:Inbound")</f>
        <v>0</v>
      </c>
      <c r="AR678">
        <f>SUMIFS('总明细 源文件后台下'!W:W,'总明细 源文件后台下'!E:E,E678,'总明细 源文件后台下'!C:C,"Adjustment",'总明细 源文件后台下'!F:F,"FBA Inventory Reimbursement - Lost:Warehouse")</f>
        <v>0</v>
      </c>
      <c r="AS678">
        <f>SUMIFS('总明细 源文件后台下'!W:W,'总明细 源文件后台下'!E:E,E678,'总明细 源文件后台下'!C:C,"Adjustment",'总明细 源文件后台下'!F:F,"Non-subscription Fee Adjustment")</f>
        <v>0</v>
      </c>
      <c r="AT678">
        <f>SUMIFS('总明细 源文件后台下'!W:W,'总明细 源文件后台下'!E:E,E678,'总明细 源文件后台下'!C:C,"Adjustment",'总明细 源文件后台下'!F:F,"FBA Inventory Placement Service Fee")</f>
        <v>0</v>
      </c>
      <c r="AV678">
        <f>SUMIF('FBA Customer Return Per Unit Fe'!B:B,E678,'FBA Customer Return Per Unit Fe'!C:C)</f>
        <v>0</v>
      </c>
      <c r="AX678">
        <f>(SUMIF('仓储费 源文件后台下'!C:C,E678,'仓储费 源文件后台下'!V:V))*-1</f>
        <v>0</v>
      </c>
      <c r="AZ678">
        <f>SUMIF('Disposal Fee销毁费用-160.95'!B:B,E678,'Disposal Fee销毁费用-160.95'!D:D)*-1</f>
        <v>0</v>
      </c>
      <c r="BC678">
        <f>IFERROR(VLOOKUP(F678,'优惠券-86.4'!F:I,4,0),0)</f>
        <v>0</v>
      </c>
      <c r="BD678">
        <f>IFERROR(VLOOKUP(F678,'早评-120'!E:H,4,0),0)</f>
        <v>0</v>
      </c>
      <c r="BF678">
        <f t="shared" si="80"/>
        <v>0</v>
      </c>
      <c r="BG678">
        <f t="shared" si="81"/>
        <v>0</v>
      </c>
      <c r="BH678">
        <f t="shared" si="82"/>
        <v>0</v>
      </c>
      <c r="BQ678" s="45">
        <f t="shared" si="83"/>
        <v>0</v>
      </c>
      <c r="BR678">
        <f>SUMIFS('9月销毁明细'!D:D,'9月销毁明细'!A:A,E678,'9月销毁明细'!H:H,"Sellable")</f>
        <v>0</v>
      </c>
      <c r="BS678">
        <f>SUMIFS('9月销毁明细'!G:G,'9月销毁明细'!A:A,E678,'9月销毁明细'!H:H,"Sellable")</f>
        <v>0</v>
      </c>
      <c r="BT678">
        <f>SUMIFS('9月销毁明细'!D:D,'9月销毁明细'!A:A,E678,'9月销毁明细'!H:H,"Unsellable")</f>
        <v>0</v>
      </c>
      <c r="BU678">
        <f>SUMIFS('9月销毁明细'!G:G,'9月销毁明细'!A:A,E678,'9月销毁明细'!H:H,"Unsellable")</f>
        <v>0</v>
      </c>
      <c r="BW678">
        <f>IFERROR(I678*VLOOKUP(F678,'9.3成本表'!C:L,10,0),0)</f>
        <v>0</v>
      </c>
      <c r="BX678">
        <f t="shared" si="84"/>
        <v>0</v>
      </c>
      <c r="CC678" s="45">
        <f t="shared" si="85"/>
        <v>0</v>
      </c>
      <c r="CD678" s="45">
        <f t="shared" si="86"/>
        <v>0</v>
      </c>
      <c r="CE678" s="45">
        <f t="shared" si="87"/>
        <v>0</v>
      </c>
    </row>
    <row r="679" spans="4:83" x14ac:dyDescent="0.25">
      <c r="D679" s="20" t="s">
        <v>1467</v>
      </c>
      <c r="E679" s="20" t="s">
        <v>1468</v>
      </c>
      <c r="F679" s="20">
        <v>4919</v>
      </c>
      <c r="G679">
        <v>673</v>
      </c>
      <c r="H679" s="20"/>
      <c r="I679">
        <f>SUMIFS('总明细 源文件后台下'!G:G,'总明细 源文件后台下'!E:E,E679,'总明细 源文件后台下'!C:C,"Order")</f>
        <v>0</v>
      </c>
      <c r="J679">
        <f>SUMIFS('总明细 源文件后台下'!M:M,'总明细 源文件后台下'!E:E,E679,'总明细 源文件后台下'!C:C,"Order")</f>
        <v>0</v>
      </c>
      <c r="K679">
        <f>SUMIFS('总明细 源文件后台下'!N:N,'总明细 源文件后台下'!E:E,E679,'总明细 源文件后台下'!C:C,"Order")</f>
        <v>0</v>
      </c>
      <c r="L679">
        <f>SUMIFS('总明细 源文件后台下'!O:O,'总明细 源文件后台下'!E:E,E679,'总明细 源文件后台下'!C:C,"Order")</f>
        <v>0</v>
      </c>
      <c r="M679">
        <f>SUMIFS('总明细 源文件后台下'!P:P,'总明细 源文件后台下'!E:E,E679,'总明细 源文件后台下'!C:C,"Order")</f>
        <v>0</v>
      </c>
      <c r="N679">
        <f>SUMIFS('总明细 源文件后台下'!Q:Q,'总明细 源文件后台下'!E:E,E679,'总明细 源文件后台下'!C:C,"Order")</f>
        <v>0</v>
      </c>
      <c r="O679">
        <f>SUMIFS('总明细 源文件后台下'!R:R,'总明细 源文件后台下'!E:E,E679,'总明细 源文件后台下'!C:C,"Order")</f>
        <v>0</v>
      </c>
      <c r="P679">
        <f>SUMIFS('总明细 源文件后台下'!S:S,'总明细 源文件后台下'!E:E,E679,'总明细 源文件后台下'!C:C,"Order")</f>
        <v>0</v>
      </c>
      <c r="Q679">
        <f>SUMIFS('总明细 源文件后台下'!T:T,'总明细 源文件后台下'!E:E,E679,'总明细 源文件后台下'!C:C,"Order")</f>
        <v>0</v>
      </c>
      <c r="R679">
        <f>SUMIFS('总明细 源文件后台下'!U:U,'总明细 源文件后台下'!E:E,E679,'总明细 源文件后台下'!C:C,"Order")</f>
        <v>0</v>
      </c>
      <c r="S679">
        <f>SUMIFS('总明细 源文件后台下'!V:V,'总明细 源文件后台下'!E:E,E679,'总明细 源文件后台下'!C:C,"Order")</f>
        <v>0</v>
      </c>
      <c r="T679">
        <f>SUMIFS('总明细 源文件后台下'!W:W,'总明细 源文件后台下'!E:E,E679,'总明细 源文件后台下'!C:C,"Order")</f>
        <v>0</v>
      </c>
      <c r="U679">
        <f>SUMIFS('总明细 源文件后台下'!G:G,'总明细 源文件后台下'!E:E,E679,'总明细 源文件后台下'!C:C,"Refund")</f>
        <v>0</v>
      </c>
      <c r="V679">
        <f>SUMIFS('总明细 源文件后台下'!M:M,'总明细 源文件后台下'!E:E,E679,'总明细 源文件后台下'!C:C,"Refund")</f>
        <v>0</v>
      </c>
      <c r="W679">
        <f>SUMIFS('总明细 源文件后台下'!N:N,'总明细 源文件后台下'!E:E,E679,'总明细 源文件后台下'!C:C,"Refund")</f>
        <v>0</v>
      </c>
      <c r="X679">
        <f>SUMIFS('总明细 源文件后台下'!O:O,'总明细 源文件后台下'!E:E,E679,'总明细 源文件后台下'!C:C,"Refund")</f>
        <v>0</v>
      </c>
      <c r="Y679">
        <f>SUMIFS('总明细 源文件后台下'!P:P,'总明细 源文件后台下'!E:E,E679,'总明细 源文件后台下'!C:C,"Refund")</f>
        <v>0</v>
      </c>
      <c r="Z679">
        <f>SUMIFS('总明细 源文件后台下'!Q:Q,'总明细 源文件后台下'!E:E,E679,'总明细 源文件后台下'!C:C,"Refund")</f>
        <v>0</v>
      </c>
      <c r="AA679">
        <f>SUMIFS('总明细 源文件后台下'!R:R,'总明细 源文件后台下'!E:E,E679,'总明细 源文件后台下'!C:C,"Refund")</f>
        <v>0</v>
      </c>
      <c r="AB679">
        <f>SUMIFS('总明细 源文件后台下'!S:S,'总明细 源文件后台下'!E:E,E679,'总明细 源文件后台下'!C:C,"Refund")</f>
        <v>0</v>
      </c>
      <c r="AC679">
        <f>SUMIFS('总明细 源文件后台下'!T:T,'总明细 源文件后台下'!E:E,E679,'总明细 源文件后台下'!C:C,"Refund")</f>
        <v>0</v>
      </c>
      <c r="AD679">
        <f>SUMIFS('总明细 源文件后台下'!U:U,'总明细 源文件后台下'!E:E,E679,'总明细 源文件后台下'!C:C,"Refund")</f>
        <v>0</v>
      </c>
      <c r="AE679">
        <f>SUMIFS('总明细 源文件后台下'!V:V,'总明细 源文件后台下'!E:E,E679,'总明细 源文件后台下'!C:C,"Refund")</f>
        <v>0</v>
      </c>
      <c r="AF679">
        <f>SUMIFS('总明细 源文件后台下'!W:W,'总明细 源文件后台下'!E:E,E679,'总明细 源文件后台下'!C:C,"Refund")</f>
        <v>0</v>
      </c>
      <c r="AK679">
        <f>(SUMIF('广告费 源文件后台下'!G:G,E679,'广告费 源文件后台下'!M:M))*-1</f>
        <v>0</v>
      </c>
      <c r="AL679">
        <f>SUMIFS('总明细 源文件后台下'!W:W,'总明细 源文件后台下'!E:E,E679,'总明细 源文件后台下'!C:C,"Adjustment",'总明细 源文件后台下'!F:F,"FBA Inventory Reimbursement - Customer Return")</f>
        <v>0</v>
      </c>
      <c r="AM679">
        <f>SUMIFS('总明细 源文件后台下'!W:W,'总明细 源文件后台下'!E:E,E679,'总明细 源文件后台下'!C:C,"Adjustment",'总明细 源文件后台下'!F:F,"FBA Inventory Reimbursement - Damaged:Warehouse")</f>
        <v>0</v>
      </c>
      <c r="AN679">
        <f>SUMIFS('总明细 源文件后台下'!W:W,'总明细 源文件后台下'!E:E,E679,'总明细 源文件后台下'!C:C,"Adjustment",'总明细 源文件后台下'!F:F,"FBA Inventory Reimbursement - Customer Service Issue")</f>
        <v>0</v>
      </c>
      <c r="AO679">
        <f>SUMIFS('总明细 源文件后台下'!W:W,'总明细 源文件后台下'!E:E,E679,'总明细 源文件后台下'!C:C,"Adjustment",'总明细 源文件后台下'!F:F,"FBA Inventory Reimbursement - Fee Correction")</f>
        <v>0</v>
      </c>
      <c r="AP679">
        <f>SUMIFS('总明细 源文件后台下'!W:W,'总明细 源文件后台下'!E:E,E679,'总明细 源文件后台下'!C:C,"Adjustment",'总明细 源文件后台下'!F:F,"FBA Inventory Reimbursement - General Adjustment")</f>
        <v>0</v>
      </c>
      <c r="AQ679">
        <f>SUMIFS('总明细 源文件后台下'!W:W,'总明细 源文件后台下'!E:E,E679,'总明细 源文件后台下'!C:C,"Adjustment",'总明细 源文件后台下'!F:F,"FBA Inventory Reimbursement - Lost:Inbound")</f>
        <v>0</v>
      </c>
      <c r="AR679">
        <f>SUMIFS('总明细 源文件后台下'!W:W,'总明细 源文件后台下'!E:E,E679,'总明细 源文件后台下'!C:C,"Adjustment",'总明细 源文件后台下'!F:F,"FBA Inventory Reimbursement - Lost:Warehouse")</f>
        <v>0</v>
      </c>
      <c r="AS679">
        <f>SUMIFS('总明细 源文件后台下'!W:W,'总明细 源文件后台下'!E:E,E679,'总明细 源文件后台下'!C:C,"Adjustment",'总明细 源文件后台下'!F:F,"Non-subscription Fee Adjustment")</f>
        <v>0</v>
      </c>
      <c r="AT679">
        <f>SUMIFS('总明细 源文件后台下'!W:W,'总明细 源文件后台下'!E:E,E679,'总明细 源文件后台下'!C:C,"Adjustment",'总明细 源文件后台下'!F:F,"FBA Inventory Placement Service Fee")</f>
        <v>0</v>
      </c>
      <c r="AV679">
        <f>SUMIF('FBA Customer Return Per Unit Fe'!B:B,E679,'FBA Customer Return Per Unit Fe'!C:C)</f>
        <v>0</v>
      </c>
      <c r="AX679">
        <f>(SUMIF('仓储费 源文件后台下'!C:C,E679,'仓储费 源文件后台下'!V:V))*-1</f>
        <v>0</v>
      </c>
      <c r="AZ679">
        <f>SUMIF('Disposal Fee销毁费用-160.95'!B:B,E679,'Disposal Fee销毁费用-160.95'!D:D)*-1</f>
        <v>0</v>
      </c>
      <c r="BC679">
        <f>IFERROR(VLOOKUP(F679,'优惠券-86.4'!F:I,4,0),0)</f>
        <v>0</v>
      </c>
      <c r="BD679">
        <f>IFERROR(VLOOKUP(F679,'早评-120'!E:H,4,0),0)</f>
        <v>0</v>
      </c>
      <c r="BF679">
        <f t="shared" si="80"/>
        <v>0</v>
      </c>
      <c r="BG679">
        <f t="shared" si="81"/>
        <v>0</v>
      </c>
      <c r="BH679">
        <f t="shared" si="82"/>
        <v>0</v>
      </c>
      <c r="BQ679" s="45">
        <f t="shared" si="83"/>
        <v>0</v>
      </c>
      <c r="BR679">
        <f>SUMIFS('9月销毁明细'!D:D,'9月销毁明细'!A:A,E679,'9月销毁明细'!H:H,"Sellable")</f>
        <v>0</v>
      </c>
      <c r="BS679">
        <f>SUMIFS('9月销毁明细'!G:G,'9月销毁明细'!A:A,E679,'9月销毁明细'!H:H,"Sellable")</f>
        <v>0</v>
      </c>
      <c r="BT679">
        <f>SUMIFS('9月销毁明细'!D:D,'9月销毁明细'!A:A,E679,'9月销毁明细'!H:H,"Unsellable")</f>
        <v>0</v>
      </c>
      <c r="BU679">
        <f>SUMIFS('9月销毁明细'!G:G,'9月销毁明细'!A:A,E679,'9月销毁明细'!H:H,"Unsellable")</f>
        <v>0</v>
      </c>
      <c r="BW679">
        <f>IFERROR(I679*VLOOKUP(F679,'9.3成本表'!C:L,10,0),0)</f>
        <v>0</v>
      </c>
      <c r="BX679">
        <f t="shared" si="84"/>
        <v>0</v>
      </c>
      <c r="CC679" s="45">
        <f t="shared" si="85"/>
        <v>0</v>
      </c>
      <c r="CD679" s="45">
        <f t="shared" si="86"/>
        <v>0</v>
      </c>
      <c r="CE679" s="45">
        <f t="shared" si="87"/>
        <v>0</v>
      </c>
    </row>
    <row r="680" spans="4:83" x14ac:dyDescent="0.25">
      <c r="D680" s="20" t="s">
        <v>1469</v>
      </c>
      <c r="E680" s="20" t="s">
        <v>1470</v>
      </c>
      <c r="F680" s="20">
        <v>4919</v>
      </c>
      <c r="G680">
        <v>674</v>
      </c>
      <c r="H680" s="20"/>
      <c r="I680">
        <f>SUMIFS('总明细 源文件后台下'!G:G,'总明细 源文件后台下'!E:E,E680,'总明细 源文件后台下'!C:C,"Order")</f>
        <v>0</v>
      </c>
      <c r="J680">
        <f>SUMIFS('总明细 源文件后台下'!M:M,'总明细 源文件后台下'!E:E,E680,'总明细 源文件后台下'!C:C,"Order")</f>
        <v>0</v>
      </c>
      <c r="K680">
        <f>SUMIFS('总明细 源文件后台下'!N:N,'总明细 源文件后台下'!E:E,E680,'总明细 源文件后台下'!C:C,"Order")</f>
        <v>0</v>
      </c>
      <c r="L680">
        <f>SUMIFS('总明细 源文件后台下'!O:O,'总明细 源文件后台下'!E:E,E680,'总明细 源文件后台下'!C:C,"Order")</f>
        <v>0</v>
      </c>
      <c r="M680">
        <f>SUMIFS('总明细 源文件后台下'!P:P,'总明细 源文件后台下'!E:E,E680,'总明细 源文件后台下'!C:C,"Order")</f>
        <v>0</v>
      </c>
      <c r="N680">
        <f>SUMIFS('总明细 源文件后台下'!Q:Q,'总明细 源文件后台下'!E:E,E680,'总明细 源文件后台下'!C:C,"Order")</f>
        <v>0</v>
      </c>
      <c r="O680">
        <f>SUMIFS('总明细 源文件后台下'!R:R,'总明细 源文件后台下'!E:E,E680,'总明细 源文件后台下'!C:C,"Order")</f>
        <v>0</v>
      </c>
      <c r="P680">
        <f>SUMIFS('总明细 源文件后台下'!S:S,'总明细 源文件后台下'!E:E,E680,'总明细 源文件后台下'!C:C,"Order")</f>
        <v>0</v>
      </c>
      <c r="Q680">
        <f>SUMIFS('总明细 源文件后台下'!T:T,'总明细 源文件后台下'!E:E,E680,'总明细 源文件后台下'!C:C,"Order")</f>
        <v>0</v>
      </c>
      <c r="R680">
        <f>SUMIFS('总明细 源文件后台下'!U:U,'总明细 源文件后台下'!E:E,E680,'总明细 源文件后台下'!C:C,"Order")</f>
        <v>0</v>
      </c>
      <c r="S680">
        <f>SUMIFS('总明细 源文件后台下'!V:V,'总明细 源文件后台下'!E:E,E680,'总明细 源文件后台下'!C:C,"Order")</f>
        <v>0</v>
      </c>
      <c r="T680">
        <f>SUMIFS('总明细 源文件后台下'!W:W,'总明细 源文件后台下'!E:E,E680,'总明细 源文件后台下'!C:C,"Order")</f>
        <v>0</v>
      </c>
      <c r="U680">
        <f>SUMIFS('总明细 源文件后台下'!G:G,'总明细 源文件后台下'!E:E,E680,'总明细 源文件后台下'!C:C,"Refund")</f>
        <v>0</v>
      </c>
      <c r="V680">
        <f>SUMIFS('总明细 源文件后台下'!M:M,'总明细 源文件后台下'!E:E,E680,'总明细 源文件后台下'!C:C,"Refund")</f>
        <v>0</v>
      </c>
      <c r="W680">
        <f>SUMIFS('总明细 源文件后台下'!N:N,'总明细 源文件后台下'!E:E,E680,'总明细 源文件后台下'!C:C,"Refund")</f>
        <v>0</v>
      </c>
      <c r="X680">
        <f>SUMIFS('总明细 源文件后台下'!O:O,'总明细 源文件后台下'!E:E,E680,'总明细 源文件后台下'!C:C,"Refund")</f>
        <v>0</v>
      </c>
      <c r="Y680">
        <f>SUMIFS('总明细 源文件后台下'!P:P,'总明细 源文件后台下'!E:E,E680,'总明细 源文件后台下'!C:C,"Refund")</f>
        <v>0</v>
      </c>
      <c r="Z680">
        <f>SUMIFS('总明细 源文件后台下'!Q:Q,'总明细 源文件后台下'!E:E,E680,'总明细 源文件后台下'!C:C,"Refund")</f>
        <v>0</v>
      </c>
      <c r="AA680">
        <f>SUMIFS('总明细 源文件后台下'!R:R,'总明细 源文件后台下'!E:E,E680,'总明细 源文件后台下'!C:C,"Refund")</f>
        <v>0</v>
      </c>
      <c r="AB680">
        <f>SUMIFS('总明细 源文件后台下'!S:S,'总明细 源文件后台下'!E:E,E680,'总明细 源文件后台下'!C:C,"Refund")</f>
        <v>0</v>
      </c>
      <c r="AC680">
        <f>SUMIFS('总明细 源文件后台下'!T:T,'总明细 源文件后台下'!E:E,E680,'总明细 源文件后台下'!C:C,"Refund")</f>
        <v>0</v>
      </c>
      <c r="AD680">
        <f>SUMIFS('总明细 源文件后台下'!U:U,'总明细 源文件后台下'!E:E,E680,'总明细 源文件后台下'!C:C,"Refund")</f>
        <v>0</v>
      </c>
      <c r="AE680">
        <f>SUMIFS('总明细 源文件后台下'!V:V,'总明细 源文件后台下'!E:E,E680,'总明细 源文件后台下'!C:C,"Refund")</f>
        <v>0</v>
      </c>
      <c r="AF680">
        <f>SUMIFS('总明细 源文件后台下'!W:W,'总明细 源文件后台下'!E:E,E680,'总明细 源文件后台下'!C:C,"Refund")</f>
        <v>0</v>
      </c>
      <c r="AK680">
        <f>(SUMIF('广告费 源文件后台下'!G:G,E680,'广告费 源文件后台下'!M:M))*-1</f>
        <v>0</v>
      </c>
      <c r="AL680">
        <f>SUMIFS('总明细 源文件后台下'!W:W,'总明细 源文件后台下'!E:E,E680,'总明细 源文件后台下'!C:C,"Adjustment",'总明细 源文件后台下'!F:F,"FBA Inventory Reimbursement - Customer Return")</f>
        <v>0</v>
      </c>
      <c r="AM680">
        <f>SUMIFS('总明细 源文件后台下'!W:W,'总明细 源文件后台下'!E:E,E680,'总明细 源文件后台下'!C:C,"Adjustment",'总明细 源文件后台下'!F:F,"FBA Inventory Reimbursement - Damaged:Warehouse")</f>
        <v>0</v>
      </c>
      <c r="AN680">
        <f>SUMIFS('总明细 源文件后台下'!W:W,'总明细 源文件后台下'!E:E,E680,'总明细 源文件后台下'!C:C,"Adjustment",'总明细 源文件后台下'!F:F,"FBA Inventory Reimbursement - Customer Service Issue")</f>
        <v>0</v>
      </c>
      <c r="AO680">
        <f>SUMIFS('总明细 源文件后台下'!W:W,'总明细 源文件后台下'!E:E,E680,'总明细 源文件后台下'!C:C,"Adjustment",'总明细 源文件后台下'!F:F,"FBA Inventory Reimbursement - Fee Correction")</f>
        <v>0</v>
      </c>
      <c r="AP680">
        <f>SUMIFS('总明细 源文件后台下'!W:W,'总明细 源文件后台下'!E:E,E680,'总明细 源文件后台下'!C:C,"Adjustment",'总明细 源文件后台下'!F:F,"FBA Inventory Reimbursement - General Adjustment")</f>
        <v>0</v>
      </c>
      <c r="AQ680">
        <f>SUMIFS('总明细 源文件后台下'!W:W,'总明细 源文件后台下'!E:E,E680,'总明细 源文件后台下'!C:C,"Adjustment",'总明细 源文件后台下'!F:F,"FBA Inventory Reimbursement - Lost:Inbound")</f>
        <v>0</v>
      </c>
      <c r="AR680">
        <f>SUMIFS('总明细 源文件后台下'!W:W,'总明细 源文件后台下'!E:E,E680,'总明细 源文件后台下'!C:C,"Adjustment",'总明细 源文件后台下'!F:F,"FBA Inventory Reimbursement - Lost:Warehouse")</f>
        <v>0</v>
      </c>
      <c r="AS680">
        <f>SUMIFS('总明细 源文件后台下'!W:W,'总明细 源文件后台下'!E:E,E680,'总明细 源文件后台下'!C:C,"Adjustment",'总明细 源文件后台下'!F:F,"Non-subscription Fee Adjustment")</f>
        <v>0</v>
      </c>
      <c r="AT680">
        <f>SUMIFS('总明细 源文件后台下'!W:W,'总明细 源文件后台下'!E:E,E680,'总明细 源文件后台下'!C:C,"Adjustment",'总明细 源文件后台下'!F:F,"FBA Inventory Placement Service Fee")</f>
        <v>0</v>
      </c>
      <c r="AV680">
        <f>SUMIF('FBA Customer Return Per Unit Fe'!B:B,E680,'FBA Customer Return Per Unit Fe'!C:C)</f>
        <v>0</v>
      </c>
      <c r="AX680">
        <f>(SUMIF('仓储费 源文件后台下'!C:C,E680,'仓储费 源文件后台下'!V:V))*-1</f>
        <v>0</v>
      </c>
      <c r="AZ680">
        <f>SUMIF('Disposal Fee销毁费用-160.95'!B:B,E680,'Disposal Fee销毁费用-160.95'!D:D)*-1</f>
        <v>0</v>
      </c>
      <c r="BC680">
        <f>IFERROR(VLOOKUP(F680,'优惠券-86.4'!F:I,4,0),0)</f>
        <v>0</v>
      </c>
      <c r="BD680">
        <f>IFERROR(VLOOKUP(F680,'早评-120'!E:H,4,0),0)</f>
        <v>0</v>
      </c>
      <c r="BF680">
        <f t="shared" si="80"/>
        <v>0</v>
      </c>
      <c r="BG680">
        <f t="shared" si="81"/>
        <v>0</v>
      </c>
      <c r="BH680">
        <f t="shared" si="82"/>
        <v>0</v>
      </c>
      <c r="BQ680" s="45">
        <f t="shared" si="83"/>
        <v>0</v>
      </c>
      <c r="BR680">
        <f>SUMIFS('9月销毁明细'!D:D,'9月销毁明细'!A:A,E680,'9月销毁明细'!H:H,"Sellable")</f>
        <v>0</v>
      </c>
      <c r="BS680">
        <f>SUMIFS('9月销毁明细'!G:G,'9月销毁明细'!A:A,E680,'9月销毁明细'!H:H,"Sellable")</f>
        <v>0</v>
      </c>
      <c r="BT680">
        <f>SUMIFS('9月销毁明细'!D:D,'9月销毁明细'!A:A,E680,'9月销毁明细'!H:H,"Unsellable")</f>
        <v>0</v>
      </c>
      <c r="BU680">
        <f>SUMIFS('9月销毁明细'!G:G,'9月销毁明细'!A:A,E680,'9月销毁明细'!H:H,"Unsellable")</f>
        <v>0</v>
      </c>
      <c r="BW680">
        <f>IFERROR(I680*VLOOKUP(F680,'9.3成本表'!C:L,10,0),0)</f>
        <v>0</v>
      </c>
      <c r="BX680">
        <f t="shared" si="84"/>
        <v>0</v>
      </c>
      <c r="CC680" s="45">
        <f t="shared" si="85"/>
        <v>0</v>
      </c>
      <c r="CD680" s="45">
        <f t="shared" si="86"/>
        <v>0</v>
      </c>
      <c r="CE680" s="45">
        <f t="shared" si="87"/>
        <v>0</v>
      </c>
    </row>
    <row r="681" spans="4:83" x14ac:dyDescent="0.25">
      <c r="D681" s="20" t="s">
        <v>1471</v>
      </c>
      <c r="E681" s="20" t="s">
        <v>1472</v>
      </c>
      <c r="F681" s="20">
        <v>4919</v>
      </c>
      <c r="G681">
        <v>675</v>
      </c>
      <c r="H681" s="20"/>
      <c r="I681">
        <f>SUMIFS('总明细 源文件后台下'!G:G,'总明细 源文件后台下'!E:E,E681,'总明细 源文件后台下'!C:C,"Order")</f>
        <v>0</v>
      </c>
      <c r="J681">
        <f>SUMIFS('总明细 源文件后台下'!M:M,'总明细 源文件后台下'!E:E,E681,'总明细 源文件后台下'!C:C,"Order")</f>
        <v>0</v>
      </c>
      <c r="K681">
        <f>SUMIFS('总明细 源文件后台下'!N:N,'总明细 源文件后台下'!E:E,E681,'总明细 源文件后台下'!C:C,"Order")</f>
        <v>0</v>
      </c>
      <c r="L681">
        <f>SUMIFS('总明细 源文件后台下'!O:O,'总明细 源文件后台下'!E:E,E681,'总明细 源文件后台下'!C:C,"Order")</f>
        <v>0</v>
      </c>
      <c r="M681">
        <f>SUMIFS('总明细 源文件后台下'!P:P,'总明细 源文件后台下'!E:E,E681,'总明细 源文件后台下'!C:C,"Order")</f>
        <v>0</v>
      </c>
      <c r="N681">
        <f>SUMIFS('总明细 源文件后台下'!Q:Q,'总明细 源文件后台下'!E:E,E681,'总明细 源文件后台下'!C:C,"Order")</f>
        <v>0</v>
      </c>
      <c r="O681">
        <f>SUMIFS('总明细 源文件后台下'!R:R,'总明细 源文件后台下'!E:E,E681,'总明细 源文件后台下'!C:C,"Order")</f>
        <v>0</v>
      </c>
      <c r="P681">
        <f>SUMIFS('总明细 源文件后台下'!S:S,'总明细 源文件后台下'!E:E,E681,'总明细 源文件后台下'!C:C,"Order")</f>
        <v>0</v>
      </c>
      <c r="Q681">
        <f>SUMIFS('总明细 源文件后台下'!T:T,'总明细 源文件后台下'!E:E,E681,'总明细 源文件后台下'!C:C,"Order")</f>
        <v>0</v>
      </c>
      <c r="R681">
        <f>SUMIFS('总明细 源文件后台下'!U:U,'总明细 源文件后台下'!E:E,E681,'总明细 源文件后台下'!C:C,"Order")</f>
        <v>0</v>
      </c>
      <c r="S681">
        <f>SUMIFS('总明细 源文件后台下'!V:V,'总明细 源文件后台下'!E:E,E681,'总明细 源文件后台下'!C:C,"Order")</f>
        <v>0</v>
      </c>
      <c r="T681">
        <f>SUMIFS('总明细 源文件后台下'!W:W,'总明细 源文件后台下'!E:E,E681,'总明细 源文件后台下'!C:C,"Order")</f>
        <v>0</v>
      </c>
      <c r="U681">
        <f>SUMIFS('总明细 源文件后台下'!G:G,'总明细 源文件后台下'!E:E,E681,'总明细 源文件后台下'!C:C,"Refund")</f>
        <v>0</v>
      </c>
      <c r="V681">
        <f>SUMIFS('总明细 源文件后台下'!M:M,'总明细 源文件后台下'!E:E,E681,'总明细 源文件后台下'!C:C,"Refund")</f>
        <v>0</v>
      </c>
      <c r="W681">
        <f>SUMIFS('总明细 源文件后台下'!N:N,'总明细 源文件后台下'!E:E,E681,'总明细 源文件后台下'!C:C,"Refund")</f>
        <v>0</v>
      </c>
      <c r="X681">
        <f>SUMIFS('总明细 源文件后台下'!O:O,'总明细 源文件后台下'!E:E,E681,'总明细 源文件后台下'!C:C,"Refund")</f>
        <v>0</v>
      </c>
      <c r="Y681">
        <f>SUMIFS('总明细 源文件后台下'!P:P,'总明细 源文件后台下'!E:E,E681,'总明细 源文件后台下'!C:C,"Refund")</f>
        <v>0</v>
      </c>
      <c r="Z681">
        <f>SUMIFS('总明细 源文件后台下'!Q:Q,'总明细 源文件后台下'!E:E,E681,'总明细 源文件后台下'!C:C,"Refund")</f>
        <v>0</v>
      </c>
      <c r="AA681">
        <f>SUMIFS('总明细 源文件后台下'!R:R,'总明细 源文件后台下'!E:E,E681,'总明细 源文件后台下'!C:C,"Refund")</f>
        <v>0</v>
      </c>
      <c r="AB681">
        <f>SUMIFS('总明细 源文件后台下'!S:S,'总明细 源文件后台下'!E:E,E681,'总明细 源文件后台下'!C:C,"Refund")</f>
        <v>0</v>
      </c>
      <c r="AC681">
        <f>SUMIFS('总明细 源文件后台下'!T:T,'总明细 源文件后台下'!E:E,E681,'总明细 源文件后台下'!C:C,"Refund")</f>
        <v>0</v>
      </c>
      <c r="AD681">
        <f>SUMIFS('总明细 源文件后台下'!U:U,'总明细 源文件后台下'!E:E,E681,'总明细 源文件后台下'!C:C,"Refund")</f>
        <v>0</v>
      </c>
      <c r="AE681">
        <f>SUMIFS('总明细 源文件后台下'!V:V,'总明细 源文件后台下'!E:E,E681,'总明细 源文件后台下'!C:C,"Refund")</f>
        <v>0</v>
      </c>
      <c r="AF681">
        <f>SUMIFS('总明细 源文件后台下'!W:W,'总明细 源文件后台下'!E:E,E681,'总明细 源文件后台下'!C:C,"Refund")</f>
        <v>0</v>
      </c>
      <c r="AK681">
        <f>(SUMIF('广告费 源文件后台下'!G:G,E681,'广告费 源文件后台下'!M:M))*-1</f>
        <v>0</v>
      </c>
      <c r="AL681">
        <f>SUMIFS('总明细 源文件后台下'!W:W,'总明细 源文件后台下'!E:E,E681,'总明细 源文件后台下'!C:C,"Adjustment",'总明细 源文件后台下'!F:F,"FBA Inventory Reimbursement - Customer Return")</f>
        <v>0</v>
      </c>
      <c r="AM681">
        <f>SUMIFS('总明细 源文件后台下'!W:W,'总明细 源文件后台下'!E:E,E681,'总明细 源文件后台下'!C:C,"Adjustment",'总明细 源文件后台下'!F:F,"FBA Inventory Reimbursement - Damaged:Warehouse")</f>
        <v>0</v>
      </c>
      <c r="AN681">
        <f>SUMIFS('总明细 源文件后台下'!W:W,'总明细 源文件后台下'!E:E,E681,'总明细 源文件后台下'!C:C,"Adjustment",'总明细 源文件后台下'!F:F,"FBA Inventory Reimbursement - Customer Service Issue")</f>
        <v>0</v>
      </c>
      <c r="AO681">
        <f>SUMIFS('总明细 源文件后台下'!W:W,'总明细 源文件后台下'!E:E,E681,'总明细 源文件后台下'!C:C,"Adjustment",'总明细 源文件后台下'!F:F,"FBA Inventory Reimbursement - Fee Correction")</f>
        <v>0</v>
      </c>
      <c r="AP681">
        <f>SUMIFS('总明细 源文件后台下'!W:W,'总明细 源文件后台下'!E:E,E681,'总明细 源文件后台下'!C:C,"Adjustment",'总明细 源文件后台下'!F:F,"FBA Inventory Reimbursement - General Adjustment")</f>
        <v>0</v>
      </c>
      <c r="AQ681">
        <f>SUMIFS('总明细 源文件后台下'!W:W,'总明细 源文件后台下'!E:E,E681,'总明细 源文件后台下'!C:C,"Adjustment",'总明细 源文件后台下'!F:F,"FBA Inventory Reimbursement - Lost:Inbound")</f>
        <v>0</v>
      </c>
      <c r="AR681">
        <f>SUMIFS('总明细 源文件后台下'!W:W,'总明细 源文件后台下'!E:E,E681,'总明细 源文件后台下'!C:C,"Adjustment",'总明细 源文件后台下'!F:F,"FBA Inventory Reimbursement - Lost:Warehouse")</f>
        <v>0</v>
      </c>
      <c r="AS681">
        <f>SUMIFS('总明细 源文件后台下'!W:W,'总明细 源文件后台下'!E:E,E681,'总明细 源文件后台下'!C:C,"Adjustment",'总明细 源文件后台下'!F:F,"Non-subscription Fee Adjustment")</f>
        <v>0</v>
      </c>
      <c r="AT681">
        <f>SUMIFS('总明细 源文件后台下'!W:W,'总明细 源文件后台下'!E:E,E681,'总明细 源文件后台下'!C:C,"Adjustment",'总明细 源文件后台下'!F:F,"FBA Inventory Placement Service Fee")</f>
        <v>0</v>
      </c>
      <c r="AV681">
        <f>SUMIF('FBA Customer Return Per Unit Fe'!B:B,E681,'FBA Customer Return Per Unit Fe'!C:C)</f>
        <v>0</v>
      </c>
      <c r="AX681">
        <f>(SUMIF('仓储费 源文件后台下'!C:C,E681,'仓储费 源文件后台下'!V:V))*-1</f>
        <v>0</v>
      </c>
      <c r="AZ681">
        <f>SUMIF('Disposal Fee销毁费用-160.95'!B:B,E681,'Disposal Fee销毁费用-160.95'!D:D)*-1</f>
        <v>0</v>
      </c>
      <c r="BC681">
        <f>IFERROR(VLOOKUP(F681,'优惠券-86.4'!F:I,4,0),0)</f>
        <v>0</v>
      </c>
      <c r="BD681">
        <f>IFERROR(VLOOKUP(F681,'早评-120'!E:H,4,0),0)</f>
        <v>0</v>
      </c>
      <c r="BF681">
        <f t="shared" si="80"/>
        <v>0</v>
      </c>
      <c r="BG681">
        <f t="shared" si="81"/>
        <v>0</v>
      </c>
      <c r="BH681">
        <f t="shared" si="82"/>
        <v>0</v>
      </c>
      <c r="BQ681" s="45">
        <f t="shared" si="83"/>
        <v>0</v>
      </c>
      <c r="BR681">
        <f>SUMIFS('9月销毁明细'!D:D,'9月销毁明细'!A:A,E681,'9月销毁明细'!H:H,"Sellable")</f>
        <v>0</v>
      </c>
      <c r="BS681">
        <f>SUMIFS('9月销毁明细'!G:G,'9月销毁明细'!A:A,E681,'9月销毁明细'!H:H,"Sellable")</f>
        <v>0</v>
      </c>
      <c r="BT681">
        <f>SUMIFS('9月销毁明细'!D:D,'9月销毁明细'!A:A,E681,'9月销毁明细'!H:H,"Unsellable")</f>
        <v>0</v>
      </c>
      <c r="BU681">
        <f>SUMIFS('9月销毁明细'!G:G,'9月销毁明细'!A:A,E681,'9月销毁明细'!H:H,"Unsellable")</f>
        <v>0</v>
      </c>
      <c r="BW681">
        <f>IFERROR(I681*VLOOKUP(F681,'9.3成本表'!C:L,10,0),0)</f>
        <v>0</v>
      </c>
      <c r="BX681">
        <f t="shared" si="84"/>
        <v>0</v>
      </c>
      <c r="CC681" s="45">
        <f t="shared" si="85"/>
        <v>0</v>
      </c>
      <c r="CD681" s="45">
        <f t="shared" si="86"/>
        <v>0</v>
      </c>
      <c r="CE681" s="45">
        <f t="shared" si="87"/>
        <v>0</v>
      </c>
    </row>
    <row r="682" spans="4:83" x14ac:dyDescent="0.25">
      <c r="D682" s="20" t="s">
        <v>1473</v>
      </c>
      <c r="E682" s="20" t="s">
        <v>1474</v>
      </c>
      <c r="F682" s="20">
        <v>4919</v>
      </c>
      <c r="G682">
        <v>676</v>
      </c>
      <c r="H682" s="20"/>
      <c r="I682">
        <f>SUMIFS('总明细 源文件后台下'!G:G,'总明细 源文件后台下'!E:E,E682,'总明细 源文件后台下'!C:C,"Order")</f>
        <v>0</v>
      </c>
      <c r="J682">
        <f>SUMIFS('总明细 源文件后台下'!M:M,'总明细 源文件后台下'!E:E,E682,'总明细 源文件后台下'!C:C,"Order")</f>
        <v>0</v>
      </c>
      <c r="K682">
        <f>SUMIFS('总明细 源文件后台下'!N:N,'总明细 源文件后台下'!E:E,E682,'总明细 源文件后台下'!C:C,"Order")</f>
        <v>0</v>
      </c>
      <c r="L682">
        <f>SUMIFS('总明细 源文件后台下'!O:O,'总明细 源文件后台下'!E:E,E682,'总明细 源文件后台下'!C:C,"Order")</f>
        <v>0</v>
      </c>
      <c r="M682">
        <f>SUMIFS('总明细 源文件后台下'!P:P,'总明细 源文件后台下'!E:E,E682,'总明细 源文件后台下'!C:C,"Order")</f>
        <v>0</v>
      </c>
      <c r="N682">
        <f>SUMIFS('总明细 源文件后台下'!Q:Q,'总明细 源文件后台下'!E:E,E682,'总明细 源文件后台下'!C:C,"Order")</f>
        <v>0</v>
      </c>
      <c r="O682">
        <f>SUMIFS('总明细 源文件后台下'!R:R,'总明细 源文件后台下'!E:E,E682,'总明细 源文件后台下'!C:C,"Order")</f>
        <v>0</v>
      </c>
      <c r="P682">
        <f>SUMIFS('总明细 源文件后台下'!S:S,'总明细 源文件后台下'!E:E,E682,'总明细 源文件后台下'!C:C,"Order")</f>
        <v>0</v>
      </c>
      <c r="Q682">
        <f>SUMIFS('总明细 源文件后台下'!T:T,'总明细 源文件后台下'!E:E,E682,'总明细 源文件后台下'!C:C,"Order")</f>
        <v>0</v>
      </c>
      <c r="R682">
        <f>SUMIFS('总明细 源文件后台下'!U:U,'总明细 源文件后台下'!E:E,E682,'总明细 源文件后台下'!C:C,"Order")</f>
        <v>0</v>
      </c>
      <c r="S682">
        <f>SUMIFS('总明细 源文件后台下'!V:V,'总明细 源文件后台下'!E:E,E682,'总明细 源文件后台下'!C:C,"Order")</f>
        <v>0</v>
      </c>
      <c r="T682">
        <f>SUMIFS('总明细 源文件后台下'!W:W,'总明细 源文件后台下'!E:E,E682,'总明细 源文件后台下'!C:C,"Order")</f>
        <v>0</v>
      </c>
      <c r="U682">
        <f>SUMIFS('总明细 源文件后台下'!G:G,'总明细 源文件后台下'!E:E,E682,'总明细 源文件后台下'!C:C,"Refund")</f>
        <v>0</v>
      </c>
      <c r="V682">
        <f>SUMIFS('总明细 源文件后台下'!M:M,'总明细 源文件后台下'!E:E,E682,'总明细 源文件后台下'!C:C,"Refund")</f>
        <v>0</v>
      </c>
      <c r="W682">
        <f>SUMIFS('总明细 源文件后台下'!N:N,'总明细 源文件后台下'!E:E,E682,'总明细 源文件后台下'!C:C,"Refund")</f>
        <v>0</v>
      </c>
      <c r="X682">
        <f>SUMIFS('总明细 源文件后台下'!O:O,'总明细 源文件后台下'!E:E,E682,'总明细 源文件后台下'!C:C,"Refund")</f>
        <v>0</v>
      </c>
      <c r="Y682">
        <f>SUMIFS('总明细 源文件后台下'!P:P,'总明细 源文件后台下'!E:E,E682,'总明细 源文件后台下'!C:C,"Refund")</f>
        <v>0</v>
      </c>
      <c r="Z682">
        <f>SUMIFS('总明细 源文件后台下'!Q:Q,'总明细 源文件后台下'!E:E,E682,'总明细 源文件后台下'!C:C,"Refund")</f>
        <v>0</v>
      </c>
      <c r="AA682">
        <f>SUMIFS('总明细 源文件后台下'!R:R,'总明细 源文件后台下'!E:E,E682,'总明细 源文件后台下'!C:C,"Refund")</f>
        <v>0</v>
      </c>
      <c r="AB682">
        <f>SUMIFS('总明细 源文件后台下'!S:S,'总明细 源文件后台下'!E:E,E682,'总明细 源文件后台下'!C:C,"Refund")</f>
        <v>0</v>
      </c>
      <c r="AC682">
        <f>SUMIFS('总明细 源文件后台下'!T:T,'总明细 源文件后台下'!E:E,E682,'总明细 源文件后台下'!C:C,"Refund")</f>
        <v>0</v>
      </c>
      <c r="AD682">
        <f>SUMIFS('总明细 源文件后台下'!U:U,'总明细 源文件后台下'!E:E,E682,'总明细 源文件后台下'!C:C,"Refund")</f>
        <v>0</v>
      </c>
      <c r="AE682">
        <f>SUMIFS('总明细 源文件后台下'!V:V,'总明细 源文件后台下'!E:E,E682,'总明细 源文件后台下'!C:C,"Refund")</f>
        <v>0</v>
      </c>
      <c r="AF682">
        <f>SUMIFS('总明细 源文件后台下'!W:W,'总明细 源文件后台下'!E:E,E682,'总明细 源文件后台下'!C:C,"Refund")</f>
        <v>0</v>
      </c>
      <c r="AK682">
        <f>(SUMIF('广告费 源文件后台下'!G:G,E682,'广告费 源文件后台下'!M:M))*-1</f>
        <v>0</v>
      </c>
      <c r="AL682">
        <f>SUMIFS('总明细 源文件后台下'!W:W,'总明细 源文件后台下'!E:E,E682,'总明细 源文件后台下'!C:C,"Adjustment",'总明细 源文件后台下'!F:F,"FBA Inventory Reimbursement - Customer Return")</f>
        <v>0</v>
      </c>
      <c r="AM682">
        <f>SUMIFS('总明细 源文件后台下'!W:W,'总明细 源文件后台下'!E:E,E682,'总明细 源文件后台下'!C:C,"Adjustment",'总明细 源文件后台下'!F:F,"FBA Inventory Reimbursement - Damaged:Warehouse")</f>
        <v>0</v>
      </c>
      <c r="AN682">
        <f>SUMIFS('总明细 源文件后台下'!W:W,'总明细 源文件后台下'!E:E,E682,'总明细 源文件后台下'!C:C,"Adjustment",'总明细 源文件后台下'!F:F,"FBA Inventory Reimbursement - Customer Service Issue")</f>
        <v>0</v>
      </c>
      <c r="AO682">
        <f>SUMIFS('总明细 源文件后台下'!W:W,'总明细 源文件后台下'!E:E,E682,'总明细 源文件后台下'!C:C,"Adjustment",'总明细 源文件后台下'!F:F,"FBA Inventory Reimbursement - Fee Correction")</f>
        <v>0</v>
      </c>
      <c r="AP682">
        <f>SUMIFS('总明细 源文件后台下'!W:W,'总明细 源文件后台下'!E:E,E682,'总明细 源文件后台下'!C:C,"Adjustment",'总明细 源文件后台下'!F:F,"FBA Inventory Reimbursement - General Adjustment")</f>
        <v>0</v>
      </c>
      <c r="AQ682">
        <f>SUMIFS('总明细 源文件后台下'!W:W,'总明细 源文件后台下'!E:E,E682,'总明细 源文件后台下'!C:C,"Adjustment",'总明细 源文件后台下'!F:F,"FBA Inventory Reimbursement - Lost:Inbound")</f>
        <v>0</v>
      </c>
      <c r="AR682">
        <f>SUMIFS('总明细 源文件后台下'!W:W,'总明细 源文件后台下'!E:E,E682,'总明细 源文件后台下'!C:C,"Adjustment",'总明细 源文件后台下'!F:F,"FBA Inventory Reimbursement - Lost:Warehouse")</f>
        <v>0</v>
      </c>
      <c r="AS682">
        <f>SUMIFS('总明细 源文件后台下'!W:W,'总明细 源文件后台下'!E:E,E682,'总明细 源文件后台下'!C:C,"Adjustment",'总明细 源文件后台下'!F:F,"Non-subscription Fee Adjustment")</f>
        <v>0</v>
      </c>
      <c r="AT682">
        <f>SUMIFS('总明细 源文件后台下'!W:W,'总明细 源文件后台下'!E:E,E682,'总明细 源文件后台下'!C:C,"Adjustment",'总明细 源文件后台下'!F:F,"FBA Inventory Placement Service Fee")</f>
        <v>0</v>
      </c>
      <c r="AV682">
        <f>SUMIF('FBA Customer Return Per Unit Fe'!B:B,E682,'FBA Customer Return Per Unit Fe'!C:C)</f>
        <v>0</v>
      </c>
      <c r="AX682">
        <f>(SUMIF('仓储费 源文件后台下'!C:C,E682,'仓储费 源文件后台下'!V:V))*-1</f>
        <v>0</v>
      </c>
      <c r="AZ682">
        <f>SUMIF('Disposal Fee销毁费用-160.95'!B:B,E682,'Disposal Fee销毁费用-160.95'!D:D)*-1</f>
        <v>0</v>
      </c>
      <c r="BC682">
        <f>IFERROR(VLOOKUP(F682,'优惠券-86.4'!F:I,4,0),0)</f>
        <v>0</v>
      </c>
      <c r="BD682">
        <f>IFERROR(VLOOKUP(F682,'早评-120'!E:H,4,0),0)</f>
        <v>0</v>
      </c>
      <c r="BF682">
        <f t="shared" si="80"/>
        <v>0</v>
      </c>
      <c r="BG682">
        <f t="shared" si="81"/>
        <v>0</v>
      </c>
      <c r="BH682">
        <f t="shared" si="82"/>
        <v>0</v>
      </c>
      <c r="BQ682" s="45">
        <f t="shared" si="83"/>
        <v>0</v>
      </c>
      <c r="BR682">
        <f>SUMIFS('9月销毁明细'!D:D,'9月销毁明细'!A:A,E682,'9月销毁明细'!H:H,"Sellable")</f>
        <v>0</v>
      </c>
      <c r="BS682">
        <f>SUMIFS('9月销毁明细'!G:G,'9月销毁明细'!A:A,E682,'9月销毁明细'!H:H,"Sellable")</f>
        <v>0</v>
      </c>
      <c r="BT682">
        <f>SUMIFS('9月销毁明细'!D:D,'9月销毁明细'!A:A,E682,'9月销毁明细'!H:H,"Unsellable")</f>
        <v>0</v>
      </c>
      <c r="BU682">
        <f>SUMIFS('9月销毁明细'!G:G,'9月销毁明细'!A:A,E682,'9月销毁明细'!H:H,"Unsellable")</f>
        <v>0</v>
      </c>
      <c r="BW682">
        <f>IFERROR(I682*VLOOKUP(F682,'9.3成本表'!C:L,10,0),0)</f>
        <v>0</v>
      </c>
      <c r="BX682">
        <f t="shared" si="84"/>
        <v>0</v>
      </c>
      <c r="CC682" s="45">
        <f t="shared" si="85"/>
        <v>0</v>
      </c>
      <c r="CD682" s="45">
        <f t="shared" si="86"/>
        <v>0</v>
      </c>
      <c r="CE682" s="45">
        <f t="shared" si="87"/>
        <v>0</v>
      </c>
    </row>
    <row r="683" spans="4:83" x14ac:dyDescent="0.25">
      <c r="D683" s="20" t="s">
        <v>1475</v>
      </c>
      <c r="E683" s="20" t="s">
        <v>1476</v>
      </c>
      <c r="F683" s="20">
        <v>4919</v>
      </c>
      <c r="G683">
        <v>677</v>
      </c>
      <c r="H683" s="20"/>
      <c r="I683">
        <f>SUMIFS('总明细 源文件后台下'!G:G,'总明细 源文件后台下'!E:E,E683,'总明细 源文件后台下'!C:C,"Order")</f>
        <v>0</v>
      </c>
      <c r="J683">
        <f>SUMIFS('总明细 源文件后台下'!M:M,'总明细 源文件后台下'!E:E,E683,'总明细 源文件后台下'!C:C,"Order")</f>
        <v>0</v>
      </c>
      <c r="K683">
        <f>SUMIFS('总明细 源文件后台下'!N:N,'总明细 源文件后台下'!E:E,E683,'总明细 源文件后台下'!C:C,"Order")</f>
        <v>0</v>
      </c>
      <c r="L683">
        <f>SUMIFS('总明细 源文件后台下'!O:O,'总明细 源文件后台下'!E:E,E683,'总明细 源文件后台下'!C:C,"Order")</f>
        <v>0</v>
      </c>
      <c r="M683">
        <f>SUMIFS('总明细 源文件后台下'!P:P,'总明细 源文件后台下'!E:E,E683,'总明细 源文件后台下'!C:C,"Order")</f>
        <v>0</v>
      </c>
      <c r="N683">
        <f>SUMIFS('总明细 源文件后台下'!Q:Q,'总明细 源文件后台下'!E:E,E683,'总明细 源文件后台下'!C:C,"Order")</f>
        <v>0</v>
      </c>
      <c r="O683">
        <f>SUMIFS('总明细 源文件后台下'!R:R,'总明细 源文件后台下'!E:E,E683,'总明细 源文件后台下'!C:C,"Order")</f>
        <v>0</v>
      </c>
      <c r="P683">
        <f>SUMIFS('总明细 源文件后台下'!S:S,'总明细 源文件后台下'!E:E,E683,'总明细 源文件后台下'!C:C,"Order")</f>
        <v>0</v>
      </c>
      <c r="Q683">
        <f>SUMIFS('总明细 源文件后台下'!T:T,'总明细 源文件后台下'!E:E,E683,'总明细 源文件后台下'!C:C,"Order")</f>
        <v>0</v>
      </c>
      <c r="R683">
        <f>SUMIFS('总明细 源文件后台下'!U:U,'总明细 源文件后台下'!E:E,E683,'总明细 源文件后台下'!C:C,"Order")</f>
        <v>0</v>
      </c>
      <c r="S683">
        <f>SUMIFS('总明细 源文件后台下'!V:V,'总明细 源文件后台下'!E:E,E683,'总明细 源文件后台下'!C:C,"Order")</f>
        <v>0</v>
      </c>
      <c r="T683">
        <f>SUMIFS('总明细 源文件后台下'!W:W,'总明细 源文件后台下'!E:E,E683,'总明细 源文件后台下'!C:C,"Order")</f>
        <v>0</v>
      </c>
      <c r="U683">
        <f>SUMIFS('总明细 源文件后台下'!G:G,'总明细 源文件后台下'!E:E,E683,'总明细 源文件后台下'!C:C,"Refund")</f>
        <v>0</v>
      </c>
      <c r="V683">
        <f>SUMIFS('总明细 源文件后台下'!M:M,'总明细 源文件后台下'!E:E,E683,'总明细 源文件后台下'!C:C,"Refund")</f>
        <v>0</v>
      </c>
      <c r="W683">
        <f>SUMIFS('总明细 源文件后台下'!N:N,'总明细 源文件后台下'!E:E,E683,'总明细 源文件后台下'!C:C,"Refund")</f>
        <v>0</v>
      </c>
      <c r="X683">
        <f>SUMIFS('总明细 源文件后台下'!O:O,'总明细 源文件后台下'!E:E,E683,'总明细 源文件后台下'!C:C,"Refund")</f>
        <v>0</v>
      </c>
      <c r="Y683">
        <f>SUMIFS('总明细 源文件后台下'!P:P,'总明细 源文件后台下'!E:E,E683,'总明细 源文件后台下'!C:C,"Refund")</f>
        <v>0</v>
      </c>
      <c r="Z683">
        <f>SUMIFS('总明细 源文件后台下'!Q:Q,'总明细 源文件后台下'!E:E,E683,'总明细 源文件后台下'!C:C,"Refund")</f>
        <v>0</v>
      </c>
      <c r="AA683">
        <f>SUMIFS('总明细 源文件后台下'!R:R,'总明细 源文件后台下'!E:E,E683,'总明细 源文件后台下'!C:C,"Refund")</f>
        <v>0</v>
      </c>
      <c r="AB683">
        <f>SUMIFS('总明细 源文件后台下'!S:S,'总明细 源文件后台下'!E:E,E683,'总明细 源文件后台下'!C:C,"Refund")</f>
        <v>0</v>
      </c>
      <c r="AC683">
        <f>SUMIFS('总明细 源文件后台下'!T:T,'总明细 源文件后台下'!E:E,E683,'总明细 源文件后台下'!C:C,"Refund")</f>
        <v>0</v>
      </c>
      <c r="AD683">
        <f>SUMIFS('总明细 源文件后台下'!U:U,'总明细 源文件后台下'!E:E,E683,'总明细 源文件后台下'!C:C,"Refund")</f>
        <v>0</v>
      </c>
      <c r="AE683">
        <f>SUMIFS('总明细 源文件后台下'!V:V,'总明细 源文件后台下'!E:E,E683,'总明细 源文件后台下'!C:C,"Refund")</f>
        <v>0</v>
      </c>
      <c r="AF683">
        <f>SUMIFS('总明细 源文件后台下'!W:W,'总明细 源文件后台下'!E:E,E683,'总明细 源文件后台下'!C:C,"Refund")</f>
        <v>0</v>
      </c>
      <c r="AK683">
        <f>(SUMIF('广告费 源文件后台下'!G:G,E683,'广告费 源文件后台下'!M:M))*-1</f>
        <v>0</v>
      </c>
      <c r="AL683">
        <f>SUMIFS('总明细 源文件后台下'!W:W,'总明细 源文件后台下'!E:E,E683,'总明细 源文件后台下'!C:C,"Adjustment",'总明细 源文件后台下'!F:F,"FBA Inventory Reimbursement - Customer Return")</f>
        <v>0</v>
      </c>
      <c r="AM683">
        <f>SUMIFS('总明细 源文件后台下'!W:W,'总明细 源文件后台下'!E:E,E683,'总明细 源文件后台下'!C:C,"Adjustment",'总明细 源文件后台下'!F:F,"FBA Inventory Reimbursement - Damaged:Warehouse")</f>
        <v>0</v>
      </c>
      <c r="AN683">
        <f>SUMIFS('总明细 源文件后台下'!W:W,'总明细 源文件后台下'!E:E,E683,'总明细 源文件后台下'!C:C,"Adjustment",'总明细 源文件后台下'!F:F,"FBA Inventory Reimbursement - Customer Service Issue")</f>
        <v>0</v>
      </c>
      <c r="AO683">
        <f>SUMIFS('总明细 源文件后台下'!W:W,'总明细 源文件后台下'!E:E,E683,'总明细 源文件后台下'!C:C,"Adjustment",'总明细 源文件后台下'!F:F,"FBA Inventory Reimbursement - Fee Correction")</f>
        <v>0</v>
      </c>
      <c r="AP683">
        <f>SUMIFS('总明细 源文件后台下'!W:W,'总明细 源文件后台下'!E:E,E683,'总明细 源文件后台下'!C:C,"Adjustment",'总明细 源文件后台下'!F:F,"FBA Inventory Reimbursement - General Adjustment")</f>
        <v>0</v>
      </c>
      <c r="AQ683">
        <f>SUMIFS('总明细 源文件后台下'!W:W,'总明细 源文件后台下'!E:E,E683,'总明细 源文件后台下'!C:C,"Adjustment",'总明细 源文件后台下'!F:F,"FBA Inventory Reimbursement - Lost:Inbound")</f>
        <v>0</v>
      </c>
      <c r="AR683">
        <f>SUMIFS('总明细 源文件后台下'!W:W,'总明细 源文件后台下'!E:E,E683,'总明细 源文件后台下'!C:C,"Adjustment",'总明细 源文件后台下'!F:F,"FBA Inventory Reimbursement - Lost:Warehouse")</f>
        <v>0</v>
      </c>
      <c r="AS683">
        <f>SUMIFS('总明细 源文件后台下'!W:W,'总明细 源文件后台下'!E:E,E683,'总明细 源文件后台下'!C:C,"Adjustment",'总明细 源文件后台下'!F:F,"Non-subscription Fee Adjustment")</f>
        <v>0</v>
      </c>
      <c r="AT683">
        <f>SUMIFS('总明细 源文件后台下'!W:W,'总明细 源文件后台下'!E:E,E683,'总明细 源文件后台下'!C:C,"Adjustment",'总明细 源文件后台下'!F:F,"FBA Inventory Placement Service Fee")</f>
        <v>0</v>
      </c>
      <c r="AV683">
        <f>SUMIF('FBA Customer Return Per Unit Fe'!B:B,E683,'FBA Customer Return Per Unit Fe'!C:C)</f>
        <v>0</v>
      </c>
      <c r="AX683">
        <f>(SUMIF('仓储费 源文件后台下'!C:C,E683,'仓储费 源文件后台下'!V:V))*-1</f>
        <v>0</v>
      </c>
      <c r="AZ683">
        <f>SUMIF('Disposal Fee销毁费用-160.95'!B:B,E683,'Disposal Fee销毁费用-160.95'!D:D)*-1</f>
        <v>0</v>
      </c>
      <c r="BC683">
        <f>IFERROR(VLOOKUP(F683,'优惠券-86.4'!F:I,4,0),0)</f>
        <v>0</v>
      </c>
      <c r="BD683">
        <f>IFERROR(VLOOKUP(F683,'早评-120'!E:H,4,0),0)</f>
        <v>0</v>
      </c>
      <c r="BF683">
        <f t="shared" si="80"/>
        <v>0</v>
      </c>
      <c r="BG683">
        <f t="shared" si="81"/>
        <v>0</v>
      </c>
      <c r="BH683">
        <f t="shared" si="82"/>
        <v>0</v>
      </c>
      <c r="BQ683" s="45">
        <f t="shared" si="83"/>
        <v>0</v>
      </c>
      <c r="BR683">
        <f>SUMIFS('9月销毁明细'!D:D,'9月销毁明细'!A:A,E683,'9月销毁明细'!H:H,"Sellable")</f>
        <v>0</v>
      </c>
      <c r="BS683">
        <f>SUMIFS('9月销毁明细'!G:G,'9月销毁明细'!A:A,E683,'9月销毁明细'!H:H,"Sellable")</f>
        <v>0</v>
      </c>
      <c r="BT683">
        <f>SUMIFS('9月销毁明细'!D:D,'9月销毁明细'!A:A,E683,'9月销毁明细'!H:H,"Unsellable")</f>
        <v>0</v>
      </c>
      <c r="BU683">
        <f>SUMIFS('9月销毁明细'!G:G,'9月销毁明细'!A:A,E683,'9月销毁明细'!H:H,"Unsellable")</f>
        <v>0</v>
      </c>
      <c r="BW683">
        <f>IFERROR(I683*VLOOKUP(F683,'9.3成本表'!C:L,10,0),0)</f>
        <v>0</v>
      </c>
      <c r="BX683">
        <f t="shared" si="84"/>
        <v>0</v>
      </c>
      <c r="CC683" s="45">
        <f t="shared" si="85"/>
        <v>0</v>
      </c>
      <c r="CD683" s="45">
        <f t="shared" si="86"/>
        <v>0</v>
      </c>
      <c r="CE683" s="45">
        <f t="shared" si="87"/>
        <v>0</v>
      </c>
    </row>
    <row r="684" spans="4:83" x14ac:dyDescent="0.25">
      <c r="D684" s="20" t="s">
        <v>1477</v>
      </c>
      <c r="E684" s="20" t="s">
        <v>1478</v>
      </c>
      <c r="F684" s="20">
        <v>4919</v>
      </c>
      <c r="G684">
        <v>678</v>
      </c>
      <c r="H684" s="20"/>
      <c r="I684">
        <f>SUMIFS('总明细 源文件后台下'!G:G,'总明细 源文件后台下'!E:E,E684,'总明细 源文件后台下'!C:C,"Order")</f>
        <v>0</v>
      </c>
      <c r="J684">
        <f>SUMIFS('总明细 源文件后台下'!M:M,'总明细 源文件后台下'!E:E,E684,'总明细 源文件后台下'!C:C,"Order")</f>
        <v>0</v>
      </c>
      <c r="K684">
        <f>SUMIFS('总明细 源文件后台下'!N:N,'总明细 源文件后台下'!E:E,E684,'总明细 源文件后台下'!C:C,"Order")</f>
        <v>0</v>
      </c>
      <c r="L684">
        <f>SUMIFS('总明细 源文件后台下'!O:O,'总明细 源文件后台下'!E:E,E684,'总明细 源文件后台下'!C:C,"Order")</f>
        <v>0</v>
      </c>
      <c r="M684">
        <f>SUMIFS('总明细 源文件后台下'!P:P,'总明细 源文件后台下'!E:E,E684,'总明细 源文件后台下'!C:C,"Order")</f>
        <v>0</v>
      </c>
      <c r="N684">
        <f>SUMIFS('总明细 源文件后台下'!Q:Q,'总明细 源文件后台下'!E:E,E684,'总明细 源文件后台下'!C:C,"Order")</f>
        <v>0</v>
      </c>
      <c r="O684">
        <f>SUMIFS('总明细 源文件后台下'!R:R,'总明细 源文件后台下'!E:E,E684,'总明细 源文件后台下'!C:C,"Order")</f>
        <v>0</v>
      </c>
      <c r="P684">
        <f>SUMIFS('总明细 源文件后台下'!S:S,'总明细 源文件后台下'!E:E,E684,'总明细 源文件后台下'!C:C,"Order")</f>
        <v>0</v>
      </c>
      <c r="Q684">
        <f>SUMIFS('总明细 源文件后台下'!T:T,'总明细 源文件后台下'!E:E,E684,'总明细 源文件后台下'!C:C,"Order")</f>
        <v>0</v>
      </c>
      <c r="R684">
        <f>SUMIFS('总明细 源文件后台下'!U:U,'总明细 源文件后台下'!E:E,E684,'总明细 源文件后台下'!C:C,"Order")</f>
        <v>0</v>
      </c>
      <c r="S684">
        <f>SUMIFS('总明细 源文件后台下'!V:V,'总明细 源文件后台下'!E:E,E684,'总明细 源文件后台下'!C:C,"Order")</f>
        <v>0</v>
      </c>
      <c r="T684">
        <f>SUMIFS('总明细 源文件后台下'!W:W,'总明细 源文件后台下'!E:E,E684,'总明细 源文件后台下'!C:C,"Order")</f>
        <v>0</v>
      </c>
      <c r="U684">
        <f>SUMIFS('总明细 源文件后台下'!G:G,'总明细 源文件后台下'!E:E,E684,'总明细 源文件后台下'!C:C,"Refund")</f>
        <v>0</v>
      </c>
      <c r="V684">
        <f>SUMIFS('总明细 源文件后台下'!M:M,'总明细 源文件后台下'!E:E,E684,'总明细 源文件后台下'!C:C,"Refund")</f>
        <v>0</v>
      </c>
      <c r="W684">
        <f>SUMIFS('总明细 源文件后台下'!N:N,'总明细 源文件后台下'!E:E,E684,'总明细 源文件后台下'!C:C,"Refund")</f>
        <v>0</v>
      </c>
      <c r="X684">
        <f>SUMIFS('总明细 源文件后台下'!O:O,'总明细 源文件后台下'!E:E,E684,'总明细 源文件后台下'!C:C,"Refund")</f>
        <v>0</v>
      </c>
      <c r="Y684">
        <f>SUMIFS('总明细 源文件后台下'!P:P,'总明细 源文件后台下'!E:E,E684,'总明细 源文件后台下'!C:C,"Refund")</f>
        <v>0</v>
      </c>
      <c r="Z684">
        <f>SUMIFS('总明细 源文件后台下'!Q:Q,'总明细 源文件后台下'!E:E,E684,'总明细 源文件后台下'!C:C,"Refund")</f>
        <v>0</v>
      </c>
      <c r="AA684">
        <f>SUMIFS('总明细 源文件后台下'!R:R,'总明细 源文件后台下'!E:E,E684,'总明细 源文件后台下'!C:C,"Refund")</f>
        <v>0</v>
      </c>
      <c r="AB684">
        <f>SUMIFS('总明细 源文件后台下'!S:S,'总明细 源文件后台下'!E:E,E684,'总明细 源文件后台下'!C:C,"Refund")</f>
        <v>0</v>
      </c>
      <c r="AC684">
        <f>SUMIFS('总明细 源文件后台下'!T:T,'总明细 源文件后台下'!E:E,E684,'总明细 源文件后台下'!C:C,"Refund")</f>
        <v>0</v>
      </c>
      <c r="AD684">
        <f>SUMIFS('总明细 源文件后台下'!U:U,'总明细 源文件后台下'!E:E,E684,'总明细 源文件后台下'!C:C,"Refund")</f>
        <v>0</v>
      </c>
      <c r="AE684">
        <f>SUMIFS('总明细 源文件后台下'!V:V,'总明细 源文件后台下'!E:E,E684,'总明细 源文件后台下'!C:C,"Refund")</f>
        <v>0</v>
      </c>
      <c r="AF684">
        <f>SUMIFS('总明细 源文件后台下'!W:W,'总明细 源文件后台下'!E:E,E684,'总明细 源文件后台下'!C:C,"Refund")</f>
        <v>0</v>
      </c>
      <c r="AK684">
        <f>(SUMIF('广告费 源文件后台下'!G:G,E684,'广告费 源文件后台下'!M:M))*-1</f>
        <v>0</v>
      </c>
      <c r="AL684">
        <f>SUMIFS('总明细 源文件后台下'!W:W,'总明细 源文件后台下'!E:E,E684,'总明细 源文件后台下'!C:C,"Adjustment",'总明细 源文件后台下'!F:F,"FBA Inventory Reimbursement - Customer Return")</f>
        <v>0</v>
      </c>
      <c r="AM684">
        <f>SUMIFS('总明细 源文件后台下'!W:W,'总明细 源文件后台下'!E:E,E684,'总明细 源文件后台下'!C:C,"Adjustment",'总明细 源文件后台下'!F:F,"FBA Inventory Reimbursement - Damaged:Warehouse")</f>
        <v>0</v>
      </c>
      <c r="AN684">
        <f>SUMIFS('总明细 源文件后台下'!W:W,'总明细 源文件后台下'!E:E,E684,'总明细 源文件后台下'!C:C,"Adjustment",'总明细 源文件后台下'!F:F,"FBA Inventory Reimbursement - Customer Service Issue")</f>
        <v>0</v>
      </c>
      <c r="AO684">
        <f>SUMIFS('总明细 源文件后台下'!W:W,'总明细 源文件后台下'!E:E,E684,'总明细 源文件后台下'!C:C,"Adjustment",'总明细 源文件后台下'!F:F,"FBA Inventory Reimbursement - Fee Correction")</f>
        <v>0</v>
      </c>
      <c r="AP684">
        <f>SUMIFS('总明细 源文件后台下'!W:W,'总明细 源文件后台下'!E:E,E684,'总明细 源文件后台下'!C:C,"Adjustment",'总明细 源文件后台下'!F:F,"FBA Inventory Reimbursement - General Adjustment")</f>
        <v>0</v>
      </c>
      <c r="AQ684">
        <f>SUMIFS('总明细 源文件后台下'!W:W,'总明细 源文件后台下'!E:E,E684,'总明细 源文件后台下'!C:C,"Adjustment",'总明细 源文件后台下'!F:F,"FBA Inventory Reimbursement - Lost:Inbound")</f>
        <v>0</v>
      </c>
      <c r="AR684">
        <f>SUMIFS('总明细 源文件后台下'!W:W,'总明细 源文件后台下'!E:E,E684,'总明细 源文件后台下'!C:C,"Adjustment",'总明细 源文件后台下'!F:F,"FBA Inventory Reimbursement - Lost:Warehouse")</f>
        <v>0</v>
      </c>
      <c r="AS684">
        <f>SUMIFS('总明细 源文件后台下'!W:W,'总明细 源文件后台下'!E:E,E684,'总明细 源文件后台下'!C:C,"Adjustment",'总明细 源文件后台下'!F:F,"Non-subscription Fee Adjustment")</f>
        <v>0</v>
      </c>
      <c r="AT684">
        <f>SUMIFS('总明细 源文件后台下'!W:W,'总明细 源文件后台下'!E:E,E684,'总明细 源文件后台下'!C:C,"Adjustment",'总明细 源文件后台下'!F:F,"FBA Inventory Placement Service Fee")</f>
        <v>0</v>
      </c>
      <c r="AV684">
        <f>SUMIF('FBA Customer Return Per Unit Fe'!B:B,E684,'FBA Customer Return Per Unit Fe'!C:C)</f>
        <v>0</v>
      </c>
      <c r="AX684">
        <f>(SUMIF('仓储费 源文件后台下'!C:C,E684,'仓储费 源文件后台下'!V:V))*-1</f>
        <v>0</v>
      </c>
      <c r="AZ684">
        <f>SUMIF('Disposal Fee销毁费用-160.95'!B:B,E684,'Disposal Fee销毁费用-160.95'!D:D)*-1</f>
        <v>0</v>
      </c>
      <c r="BC684">
        <f>IFERROR(VLOOKUP(F684,'优惠券-86.4'!F:I,4,0),0)</f>
        <v>0</v>
      </c>
      <c r="BD684">
        <f>IFERROR(VLOOKUP(F684,'早评-120'!E:H,4,0),0)</f>
        <v>0</v>
      </c>
      <c r="BF684">
        <f t="shared" si="80"/>
        <v>0</v>
      </c>
      <c r="BG684">
        <f t="shared" si="81"/>
        <v>0</v>
      </c>
      <c r="BH684">
        <f t="shared" si="82"/>
        <v>0</v>
      </c>
      <c r="BQ684" s="45">
        <f t="shared" si="83"/>
        <v>0</v>
      </c>
      <c r="BR684">
        <f>SUMIFS('9月销毁明细'!D:D,'9月销毁明细'!A:A,E684,'9月销毁明细'!H:H,"Sellable")</f>
        <v>0</v>
      </c>
      <c r="BS684">
        <f>SUMIFS('9月销毁明细'!G:G,'9月销毁明细'!A:A,E684,'9月销毁明细'!H:H,"Sellable")</f>
        <v>0</v>
      </c>
      <c r="BT684">
        <f>SUMIFS('9月销毁明细'!D:D,'9月销毁明细'!A:A,E684,'9月销毁明细'!H:H,"Unsellable")</f>
        <v>0</v>
      </c>
      <c r="BU684">
        <f>SUMIFS('9月销毁明细'!G:G,'9月销毁明细'!A:A,E684,'9月销毁明细'!H:H,"Unsellable")</f>
        <v>0</v>
      </c>
      <c r="BW684">
        <f>IFERROR(I684*VLOOKUP(F684,'9.3成本表'!C:L,10,0),0)</f>
        <v>0</v>
      </c>
      <c r="BX684">
        <f t="shared" si="84"/>
        <v>0</v>
      </c>
      <c r="CC684" s="45">
        <f t="shared" si="85"/>
        <v>0</v>
      </c>
      <c r="CD684" s="45">
        <f t="shared" si="86"/>
        <v>0</v>
      </c>
      <c r="CE684" s="45">
        <f t="shared" si="87"/>
        <v>0</v>
      </c>
    </row>
    <row r="685" spans="4:83" x14ac:dyDescent="0.25">
      <c r="D685" s="20" t="s">
        <v>1479</v>
      </c>
      <c r="E685" s="20" t="s">
        <v>1480</v>
      </c>
      <c r="F685" s="20">
        <v>4919</v>
      </c>
      <c r="G685">
        <v>679</v>
      </c>
      <c r="H685" s="20"/>
      <c r="I685">
        <f>SUMIFS('总明细 源文件后台下'!G:G,'总明细 源文件后台下'!E:E,E685,'总明细 源文件后台下'!C:C,"Order")</f>
        <v>0</v>
      </c>
      <c r="J685">
        <f>SUMIFS('总明细 源文件后台下'!M:M,'总明细 源文件后台下'!E:E,E685,'总明细 源文件后台下'!C:C,"Order")</f>
        <v>0</v>
      </c>
      <c r="K685">
        <f>SUMIFS('总明细 源文件后台下'!N:N,'总明细 源文件后台下'!E:E,E685,'总明细 源文件后台下'!C:C,"Order")</f>
        <v>0</v>
      </c>
      <c r="L685">
        <f>SUMIFS('总明细 源文件后台下'!O:O,'总明细 源文件后台下'!E:E,E685,'总明细 源文件后台下'!C:C,"Order")</f>
        <v>0</v>
      </c>
      <c r="M685">
        <f>SUMIFS('总明细 源文件后台下'!P:P,'总明细 源文件后台下'!E:E,E685,'总明细 源文件后台下'!C:C,"Order")</f>
        <v>0</v>
      </c>
      <c r="N685">
        <f>SUMIFS('总明细 源文件后台下'!Q:Q,'总明细 源文件后台下'!E:E,E685,'总明细 源文件后台下'!C:C,"Order")</f>
        <v>0</v>
      </c>
      <c r="O685">
        <f>SUMIFS('总明细 源文件后台下'!R:R,'总明细 源文件后台下'!E:E,E685,'总明细 源文件后台下'!C:C,"Order")</f>
        <v>0</v>
      </c>
      <c r="P685">
        <f>SUMIFS('总明细 源文件后台下'!S:S,'总明细 源文件后台下'!E:E,E685,'总明细 源文件后台下'!C:C,"Order")</f>
        <v>0</v>
      </c>
      <c r="Q685">
        <f>SUMIFS('总明细 源文件后台下'!T:T,'总明细 源文件后台下'!E:E,E685,'总明细 源文件后台下'!C:C,"Order")</f>
        <v>0</v>
      </c>
      <c r="R685">
        <f>SUMIFS('总明细 源文件后台下'!U:U,'总明细 源文件后台下'!E:E,E685,'总明细 源文件后台下'!C:C,"Order")</f>
        <v>0</v>
      </c>
      <c r="S685">
        <f>SUMIFS('总明细 源文件后台下'!V:V,'总明细 源文件后台下'!E:E,E685,'总明细 源文件后台下'!C:C,"Order")</f>
        <v>0</v>
      </c>
      <c r="T685">
        <f>SUMIFS('总明细 源文件后台下'!W:W,'总明细 源文件后台下'!E:E,E685,'总明细 源文件后台下'!C:C,"Order")</f>
        <v>0</v>
      </c>
      <c r="U685">
        <f>SUMIFS('总明细 源文件后台下'!G:G,'总明细 源文件后台下'!E:E,E685,'总明细 源文件后台下'!C:C,"Refund")</f>
        <v>0</v>
      </c>
      <c r="V685">
        <f>SUMIFS('总明细 源文件后台下'!M:M,'总明细 源文件后台下'!E:E,E685,'总明细 源文件后台下'!C:C,"Refund")</f>
        <v>0</v>
      </c>
      <c r="W685">
        <f>SUMIFS('总明细 源文件后台下'!N:N,'总明细 源文件后台下'!E:E,E685,'总明细 源文件后台下'!C:C,"Refund")</f>
        <v>0</v>
      </c>
      <c r="X685">
        <f>SUMIFS('总明细 源文件后台下'!O:O,'总明细 源文件后台下'!E:E,E685,'总明细 源文件后台下'!C:C,"Refund")</f>
        <v>0</v>
      </c>
      <c r="Y685">
        <f>SUMIFS('总明细 源文件后台下'!P:P,'总明细 源文件后台下'!E:E,E685,'总明细 源文件后台下'!C:C,"Refund")</f>
        <v>0</v>
      </c>
      <c r="Z685">
        <f>SUMIFS('总明细 源文件后台下'!Q:Q,'总明细 源文件后台下'!E:E,E685,'总明细 源文件后台下'!C:C,"Refund")</f>
        <v>0</v>
      </c>
      <c r="AA685">
        <f>SUMIFS('总明细 源文件后台下'!R:R,'总明细 源文件后台下'!E:E,E685,'总明细 源文件后台下'!C:C,"Refund")</f>
        <v>0</v>
      </c>
      <c r="AB685">
        <f>SUMIFS('总明细 源文件后台下'!S:S,'总明细 源文件后台下'!E:E,E685,'总明细 源文件后台下'!C:C,"Refund")</f>
        <v>0</v>
      </c>
      <c r="AC685">
        <f>SUMIFS('总明细 源文件后台下'!T:T,'总明细 源文件后台下'!E:E,E685,'总明细 源文件后台下'!C:C,"Refund")</f>
        <v>0</v>
      </c>
      <c r="AD685">
        <f>SUMIFS('总明细 源文件后台下'!U:U,'总明细 源文件后台下'!E:E,E685,'总明细 源文件后台下'!C:C,"Refund")</f>
        <v>0</v>
      </c>
      <c r="AE685">
        <f>SUMIFS('总明细 源文件后台下'!V:V,'总明细 源文件后台下'!E:E,E685,'总明细 源文件后台下'!C:C,"Refund")</f>
        <v>0</v>
      </c>
      <c r="AF685">
        <f>SUMIFS('总明细 源文件后台下'!W:W,'总明细 源文件后台下'!E:E,E685,'总明细 源文件后台下'!C:C,"Refund")</f>
        <v>0</v>
      </c>
      <c r="AK685">
        <f>(SUMIF('广告费 源文件后台下'!G:G,E685,'广告费 源文件后台下'!M:M))*-1</f>
        <v>0</v>
      </c>
      <c r="AL685">
        <f>SUMIFS('总明细 源文件后台下'!W:W,'总明细 源文件后台下'!E:E,E685,'总明细 源文件后台下'!C:C,"Adjustment",'总明细 源文件后台下'!F:F,"FBA Inventory Reimbursement - Customer Return")</f>
        <v>0</v>
      </c>
      <c r="AM685">
        <f>SUMIFS('总明细 源文件后台下'!W:W,'总明细 源文件后台下'!E:E,E685,'总明细 源文件后台下'!C:C,"Adjustment",'总明细 源文件后台下'!F:F,"FBA Inventory Reimbursement - Damaged:Warehouse")</f>
        <v>0</v>
      </c>
      <c r="AN685">
        <f>SUMIFS('总明细 源文件后台下'!W:W,'总明细 源文件后台下'!E:E,E685,'总明细 源文件后台下'!C:C,"Adjustment",'总明细 源文件后台下'!F:F,"FBA Inventory Reimbursement - Customer Service Issue")</f>
        <v>0</v>
      </c>
      <c r="AO685">
        <f>SUMIFS('总明细 源文件后台下'!W:W,'总明细 源文件后台下'!E:E,E685,'总明细 源文件后台下'!C:C,"Adjustment",'总明细 源文件后台下'!F:F,"FBA Inventory Reimbursement - Fee Correction")</f>
        <v>0</v>
      </c>
      <c r="AP685">
        <f>SUMIFS('总明细 源文件后台下'!W:W,'总明细 源文件后台下'!E:E,E685,'总明细 源文件后台下'!C:C,"Adjustment",'总明细 源文件后台下'!F:F,"FBA Inventory Reimbursement - General Adjustment")</f>
        <v>0</v>
      </c>
      <c r="AQ685">
        <f>SUMIFS('总明细 源文件后台下'!W:W,'总明细 源文件后台下'!E:E,E685,'总明细 源文件后台下'!C:C,"Adjustment",'总明细 源文件后台下'!F:F,"FBA Inventory Reimbursement - Lost:Inbound")</f>
        <v>0</v>
      </c>
      <c r="AR685">
        <f>SUMIFS('总明细 源文件后台下'!W:W,'总明细 源文件后台下'!E:E,E685,'总明细 源文件后台下'!C:C,"Adjustment",'总明细 源文件后台下'!F:F,"FBA Inventory Reimbursement - Lost:Warehouse")</f>
        <v>0</v>
      </c>
      <c r="AS685">
        <f>SUMIFS('总明细 源文件后台下'!W:W,'总明细 源文件后台下'!E:E,E685,'总明细 源文件后台下'!C:C,"Adjustment",'总明细 源文件后台下'!F:F,"Non-subscription Fee Adjustment")</f>
        <v>0</v>
      </c>
      <c r="AT685">
        <f>SUMIFS('总明细 源文件后台下'!W:W,'总明细 源文件后台下'!E:E,E685,'总明细 源文件后台下'!C:C,"Adjustment",'总明细 源文件后台下'!F:F,"FBA Inventory Placement Service Fee")</f>
        <v>0</v>
      </c>
      <c r="AV685">
        <f>SUMIF('FBA Customer Return Per Unit Fe'!B:B,E685,'FBA Customer Return Per Unit Fe'!C:C)</f>
        <v>0</v>
      </c>
      <c r="AX685">
        <f>(SUMIF('仓储费 源文件后台下'!C:C,E685,'仓储费 源文件后台下'!V:V))*-1</f>
        <v>0</v>
      </c>
      <c r="AZ685">
        <f>SUMIF('Disposal Fee销毁费用-160.95'!B:B,E685,'Disposal Fee销毁费用-160.95'!D:D)*-1</f>
        <v>0</v>
      </c>
      <c r="BC685">
        <f>IFERROR(VLOOKUP(F685,'优惠券-86.4'!F:I,4,0),0)</f>
        <v>0</v>
      </c>
      <c r="BD685">
        <f>IFERROR(VLOOKUP(F685,'早评-120'!E:H,4,0),0)</f>
        <v>0</v>
      </c>
      <c r="BF685">
        <f t="shared" si="80"/>
        <v>0</v>
      </c>
      <c r="BG685">
        <f t="shared" si="81"/>
        <v>0</v>
      </c>
      <c r="BH685">
        <f t="shared" si="82"/>
        <v>0</v>
      </c>
      <c r="BQ685" s="45">
        <f t="shared" si="83"/>
        <v>0</v>
      </c>
      <c r="BR685">
        <f>SUMIFS('9月销毁明细'!D:D,'9月销毁明细'!A:A,E685,'9月销毁明细'!H:H,"Sellable")</f>
        <v>0</v>
      </c>
      <c r="BS685">
        <f>SUMIFS('9月销毁明细'!G:G,'9月销毁明细'!A:A,E685,'9月销毁明细'!H:H,"Sellable")</f>
        <v>0</v>
      </c>
      <c r="BT685">
        <f>SUMIFS('9月销毁明细'!D:D,'9月销毁明细'!A:A,E685,'9月销毁明细'!H:H,"Unsellable")</f>
        <v>0</v>
      </c>
      <c r="BU685">
        <f>SUMIFS('9月销毁明细'!G:G,'9月销毁明细'!A:A,E685,'9月销毁明细'!H:H,"Unsellable")</f>
        <v>0</v>
      </c>
      <c r="BW685">
        <f>IFERROR(I685*VLOOKUP(F685,'9.3成本表'!C:L,10,0),0)</f>
        <v>0</v>
      </c>
      <c r="BX685">
        <f t="shared" si="84"/>
        <v>0</v>
      </c>
      <c r="CC685" s="45">
        <f t="shared" si="85"/>
        <v>0</v>
      </c>
      <c r="CD685" s="45">
        <f t="shared" si="86"/>
        <v>0</v>
      </c>
      <c r="CE685" s="45">
        <f t="shared" si="87"/>
        <v>0</v>
      </c>
    </row>
    <row r="686" spans="4:83" x14ac:dyDescent="0.25">
      <c r="D686" s="20" t="s">
        <v>1481</v>
      </c>
      <c r="E686" s="20" t="s">
        <v>1482</v>
      </c>
      <c r="F686" s="20">
        <v>4919</v>
      </c>
      <c r="G686">
        <v>680</v>
      </c>
      <c r="H686" s="20"/>
      <c r="I686">
        <f>SUMIFS('总明细 源文件后台下'!G:G,'总明细 源文件后台下'!E:E,E686,'总明细 源文件后台下'!C:C,"Order")</f>
        <v>0</v>
      </c>
      <c r="J686">
        <f>SUMIFS('总明细 源文件后台下'!M:M,'总明细 源文件后台下'!E:E,E686,'总明细 源文件后台下'!C:C,"Order")</f>
        <v>0</v>
      </c>
      <c r="K686">
        <f>SUMIFS('总明细 源文件后台下'!N:N,'总明细 源文件后台下'!E:E,E686,'总明细 源文件后台下'!C:C,"Order")</f>
        <v>0</v>
      </c>
      <c r="L686">
        <f>SUMIFS('总明细 源文件后台下'!O:O,'总明细 源文件后台下'!E:E,E686,'总明细 源文件后台下'!C:C,"Order")</f>
        <v>0</v>
      </c>
      <c r="M686">
        <f>SUMIFS('总明细 源文件后台下'!P:P,'总明细 源文件后台下'!E:E,E686,'总明细 源文件后台下'!C:C,"Order")</f>
        <v>0</v>
      </c>
      <c r="N686">
        <f>SUMIFS('总明细 源文件后台下'!Q:Q,'总明细 源文件后台下'!E:E,E686,'总明细 源文件后台下'!C:C,"Order")</f>
        <v>0</v>
      </c>
      <c r="O686">
        <f>SUMIFS('总明细 源文件后台下'!R:R,'总明细 源文件后台下'!E:E,E686,'总明细 源文件后台下'!C:C,"Order")</f>
        <v>0</v>
      </c>
      <c r="P686">
        <f>SUMIFS('总明细 源文件后台下'!S:S,'总明细 源文件后台下'!E:E,E686,'总明细 源文件后台下'!C:C,"Order")</f>
        <v>0</v>
      </c>
      <c r="Q686">
        <f>SUMIFS('总明细 源文件后台下'!T:T,'总明细 源文件后台下'!E:E,E686,'总明细 源文件后台下'!C:C,"Order")</f>
        <v>0</v>
      </c>
      <c r="R686">
        <f>SUMIFS('总明细 源文件后台下'!U:U,'总明细 源文件后台下'!E:E,E686,'总明细 源文件后台下'!C:C,"Order")</f>
        <v>0</v>
      </c>
      <c r="S686">
        <f>SUMIFS('总明细 源文件后台下'!V:V,'总明细 源文件后台下'!E:E,E686,'总明细 源文件后台下'!C:C,"Order")</f>
        <v>0</v>
      </c>
      <c r="T686">
        <f>SUMIFS('总明细 源文件后台下'!W:W,'总明细 源文件后台下'!E:E,E686,'总明细 源文件后台下'!C:C,"Order")</f>
        <v>0</v>
      </c>
      <c r="U686">
        <f>SUMIFS('总明细 源文件后台下'!G:G,'总明细 源文件后台下'!E:E,E686,'总明细 源文件后台下'!C:C,"Refund")</f>
        <v>0</v>
      </c>
      <c r="V686">
        <f>SUMIFS('总明细 源文件后台下'!M:M,'总明细 源文件后台下'!E:E,E686,'总明细 源文件后台下'!C:C,"Refund")</f>
        <v>0</v>
      </c>
      <c r="W686">
        <f>SUMIFS('总明细 源文件后台下'!N:N,'总明细 源文件后台下'!E:E,E686,'总明细 源文件后台下'!C:C,"Refund")</f>
        <v>0</v>
      </c>
      <c r="X686">
        <f>SUMIFS('总明细 源文件后台下'!O:O,'总明细 源文件后台下'!E:E,E686,'总明细 源文件后台下'!C:C,"Refund")</f>
        <v>0</v>
      </c>
      <c r="Y686">
        <f>SUMIFS('总明细 源文件后台下'!P:P,'总明细 源文件后台下'!E:E,E686,'总明细 源文件后台下'!C:C,"Refund")</f>
        <v>0</v>
      </c>
      <c r="Z686">
        <f>SUMIFS('总明细 源文件后台下'!Q:Q,'总明细 源文件后台下'!E:E,E686,'总明细 源文件后台下'!C:C,"Refund")</f>
        <v>0</v>
      </c>
      <c r="AA686">
        <f>SUMIFS('总明细 源文件后台下'!R:R,'总明细 源文件后台下'!E:E,E686,'总明细 源文件后台下'!C:C,"Refund")</f>
        <v>0</v>
      </c>
      <c r="AB686">
        <f>SUMIFS('总明细 源文件后台下'!S:S,'总明细 源文件后台下'!E:E,E686,'总明细 源文件后台下'!C:C,"Refund")</f>
        <v>0</v>
      </c>
      <c r="AC686">
        <f>SUMIFS('总明细 源文件后台下'!T:T,'总明细 源文件后台下'!E:E,E686,'总明细 源文件后台下'!C:C,"Refund")</f>
        <v>0</v>
      </c>
      <c r="AD686">
        <f>SUMIFS('总明细 源文件后台下'!U:U,'总明细 源文件后台下'!E:E,E686,'总明细 源文件后台下'!C:C,"Refund")</f>
        <v>0</v>
      </c>
      <c r="AE686">
        <f>SUMIFS('总明细 源文件后台下'!V:V,'总明细 源文件后台下'!E:E,E686,'总明细 源文件后台下'!C:C,"Refund")</f>
        <v>0</v>
      </c>
      <c r="AF686">
        <f>SUMIFS('总明细 源文件后台下'!W:W,'总明细 源文件后台下'!E:E,E686,'总明细 源文件后台下'!C:C,"Refund")</f>
        <v>0</v>
      </c>
      <c r="AK686">
        <f>(SUMIF('广告费 源文件后台下'!G:G,E686,'广告费 源文件后台下'!M:M))*-1</f>
        <v>0</v>
      </c>
      <c r="AL686">
        <f>SUMIFS('总明细 源文件后台下'!W:W,'总明细 源文件后台下'!E:E,E686,'总明细 源文件后台下'!C:C,"Adjustment",'总明细 源文件后台下'!F:F,"FBA Inventory Reimbursement - Customer Return")</f>
        <v>0</v>
      </c>
      <c r="AM686">
        <f>SUMIFS('总明细 源文件后台下'!W:W,'总明细 源文件后台下'!E:E,E686,'总明细 源文件后台下'!C:C,"Adjustment",'总明细 源文件后台下'!F:F,"FBA Inventory Reimbursement - Damaged:Warehouse")</f>
        <v>0</v>
      </c>
      <c r="AN686">
        <f>SUMIFS('总明细 源文件后台下'!W:W,'总明细 源文件后台下'!E:E,E686,'总明细 源文件后台下'!C:C,"Adjustment",'总明细 源文件后台下'!F:F,"FBA Inventory Reimbursement - Customer Service Issue")</f>
        <v>0</v>
      </c>
      <c r="AO686">
        <f>SUMIFS('总明细 源文件后台下'!W:W,'总明细 源文件后台下'!E:E,E686,'总明细 源文件后台下'!C:C,"Adjustment",'总明细 源文件后台下'!F:F,"FBA Inventory Reimbursement - Fee Correction")</f>
        <v>0</v>
      </c>
      <c r="AP686">
        <f>SUMIFS('总明细 源文件后台下'!W:W,'总明细 源文件后台下'!E:E,E686,'总明细 源文件后台下'!C:C,"Adjustment",'总明细 源文件后台下'!F:F,"FBA Inventory Reimbursement - General Adjustment")</f>
        <v>0</v>
      </c>
      <c r="AQ686">
        <f>SUMIFS('总明细 源文件后台下'!W:W,'总明细 源文件后台下'!E:E,E686,'总明细 源文件后台下'!C:C,"Adjustment",'总明细 源文件后台下'!F:F,"FBA Inventory Reimbursement - Lost:Inbound")</f>
        <v>0</v>
      </c>
      <c r="AR686">
        <f>SUMIFS('总明细 源文件后台下'!W:W,'总明细 源文件后台下'!E:E,E686,'总明细 源文件后台下'!C:C,"Adjustment",'总明细 源文件后台下'!F:F,"FBA Inventory Reimbursement - Lost:Warehouse")</f>
        <v>0</v>
      </c>
      <c r="AS686">
        <f>SUMIFS('总明细 源文件后台下'!W:W,'总明细 源文件后台下'!E:E,E686,'总明细 源文件后台下'!C:C,"Adjustment",'总明细 源文件后台下'!F:F,"Non-subscription Fee Adjustment")</f>
        <v>0</v>
      </c>
      <c r="AT686">
        <f>SUMIFS('总明细 源文件后台下'!W:W,'总明细 源文件后台下'!E:E,E686,'总明细 源文件后台下'!C:C,"Adjustment",'总明细 源文件后台下'!F:F,"FBA Inventory Placement Service Fee")</f>
        <v>0</v>
      </c>
      <c r="AV686">
        <f>SUMIF('FBA Customer Return Per Unit Fe'!B:B,E686,'FBA Customer Return Per Unit Fe'!C:C)</f>
        <v>0</v>
      </c>
      <c r="AX686">
        <f>(SUMIF('仓储费 源文件后台下'!C:C,E686,'仓储费 源文件后台下'!V:V))*-1</f>
        <v>0</v>
      </c>
      <c r="AZ686">
        <f>SUMIF('Disposal Fee销毁费用-160.95'!B:B,E686,'Disposal Fee销毁费用-160.95'!D:D)*-1</f>
        <v>0</v>
      </c>
      <c r="BC686">
        <f>IFERROR(VLOOKUP(F686,'优惠券-86.4'!F:I,4,0),0)</f>
        <v>0</v>
      </c>
      <c r="BD686">
        <f>IFERROR(VLOOKUP(F686,'早评-120'!E:H,4,0),0)</f>
        <v>0</v>
      </c>
      <c r="BF686">
        <f t="shared" si="80"/>
        <v>0</v>
      </c>
      <c r="BG686">
        <f t="shared" si="81"/>
        <v>0</v>
      </c>
      <c r="BH686">
        <f t="shared" si="82"/>
        <v>0</v>
      </c>
      <c r="BQ686" s="45">
        <f t="shared" si="83"/>
        <v>0</v>
      </c>
      <c r="BR686">
        <f>SUMIFS('9月销毁明细'!D:D,'9月销毁明细'!A:A,E686,'9月销毁明细'!H:H,"Sellable")</f>
        <v>0</v>
      </c>
      <c r="BS686">
        <f>SUMIFS('9月销毁明细'!G:G,'9月销毁明细'!A:A,E686,'9月销毁明细'!H:H,"Sellable")</f>
        <v>0</v>
      </c>
      <c r="BT686">
        <f>SUMIFS('9月销毁明细'!D:D,'9月销毁明细'!A:A,E686,'9月销毁明细'!H:H,"Unsellable")</f>
        <v>0</v>
      </c>
      <c r="BU686">
        <f>SUMIFS('9月销毁明细'!G:G,'9月销毁明细'!A:A,E686,'9月销毁明细'!H:H,"Unsellable")</f>
        <v>0</v>
      </c>
      <c r="BW686">
        <f>IFERROR(I686*VLOOKUP(F686,'9.3成本表'!C:L,10,0),0)</f>
        <v>0</v>
      </c>
      <c r="BX686">
        <f t="shared" si="84"/>
        <v>0</v>
      </c>
      <c r="CC686" s="45">
        <f t="shared" si="85"/>
        <v>0</v>
      </c>
      <c r="CD686" s="45">
        <f t="shared" si="86"/>
        <v>0</v>
      </c>
      <c r="CE686" s="45">
        <f t="shared" si="87"/>
        <v>0</v>
      </c>
    </row>
    <row r="687" spans="4:83" x14ac:dyDescent="0.25">
      <c r="D687" s="20" t="s">
        <v>1483</v>
      </c>
      <c r="E687" s="20" t="s">
        <v>1484</v>
      </c>
      <c r="F687" s="20">
        <v>4919</v>
      </c>
      <c r="G687">
        <v>681</v>
      </c>
      <c r="H687" s="20"/>
      <c r="I687">
        <f>SUMIFS('总明细 源文件后台下'!G:G,'总明细 源文件后台下'!E:E,E687,'总明细 源文件后台下'!C:C,"Order")</f>
        <v>0</v>
      </c>
      <c r="J687">
        <f>SUMIFS('总明细 源文件后台下'!M:M,'总明细 源文件后台下'!E:E,E687,'总明细 源文件后台下'!C:C,"Order")</f>
        <v>0</v>
      </c>
      <c r="K687">
        <f>SUMIFS('总明细 源文件后台下'!N:N,'总明细 源文件后台下'!E:E,E687,'总明细 源文件后台下'!C:C,"Order")</f>
        <v>0</v>
      </c>
      <c r="L687">
        <f>SUMIFS('总明细 源文件后台下'!O:O,'总明细 源文件后台下'!E:E,E687,'总明细 源文件后台下'!C:C,"Order")</f>
        <v>0</v>
      </c>
      <c r="M687">
        <f>SUMIFS('总明细 源文件后台下'!P:P,'总明细 源文件后台下'!E:E,E687,'总明细 源文件后台下'!C:C,"Order")</f>
        <v>0</v>
      </c>
      <c r="N687">
        <f>SUMIFS('总明细 源文件后台下'!Q:Q,'总明细 源文件后台下'!E:E,E687,'总明细 源文件后台下'!C:C,"Order")</f>
        <v>0</v>
      </c>
      <c r="O687">
        <f>SUMIFS('总明细 源文件后台下'!R:R,'总明细 源文件后台下'!E:E,E687,'总明细 源文件后台下'!C:C,"Order")</f>
        <v>0</v>
      </c>
      <c r="P687">
        <f>SUMIFS('总明细 源文件后台下'!S:S,'总明细 源文件后台下'!E:E,E687,'总明细 源文件后台下'!C:C,"Order")</f>
        <v>0</v>
      </c>
      <c r="Q687">
        <f>SUMIFS('总明细 源文件后台下'!T:T,'总明细 源文件后台下'!E:E,E687,'总明细 源文件后台下'!C:C,"Order")</f>
        <v>0</v>
      </c>
      <c r="R687">
        <f>SUMIFS('总明细 源文件后台下'!U:U,'总明细 源文件后台下'!E:E,E687,'总明细 源文件后台下'!C:C,"Order")</f>
        <v>0</v>
      </c>
      <c r="S687">
        <f>SUMIFS('总明细 源文件后台下'!V:V,'总明细 源文件后台下'!E:E,E687,'总明细 源文件后台下'!C:C,"Order")</f>
        <v>0</v>
      </c>
      <c r="T687">
        <f>SUMIFS('总明细 源文件后台下'!W:W,'总明细 源文件后台下'!E:E,E687,'总明细 源文件后台下'!C:C,"Order")</f>
        <v>0</v>
      </c>
      <c r="U687">
        <f>SUMIFS('总明细 源文件后台下'!G:G,'总明细 源文件后台下'!E:E,E687,'总明细 源文件后台下'!C:C,"Refund")</f>
        <v>0</v>
      </c>
      <c r="V687">
        <f>SUMIFS('总明细 源文件后台下'!M:M,'总明细 源文件后台下'!E:E,E687,'总明细 源文件后台下'!C:C,"Refund")</f>
        <v>0</v>
      </c>
      <c r="W687">
        <f>SUMIFS('总明细 源文件后台下'!N:N,'总明细 源文件后台下'!E:E,E687,'总明细 源文件后台下'!C:C,"Refund")</f>
        <v>0</v>
      </c>
      <c r="X687">
        <f>SUMIFS('总明细 源文件后台下'!O:O,'总明细 源文件后台下'!E:E,E687,'总明细 源文件后台下'!C:C,"Refund")</f>
        <v>0</v>
      </c>
      <c r="Y687">
        <f>SUMIFS('总明细 源文件后台下'!P:P,'总明细 源文件后台下'!E:E,E687,'总明细 源文件后台下'!C:C,"Refund")</f>
        <v>0</v>
      </c>
      <c r="Z687">
        <f>SUMIFS('总明细 源文件后台下'!Q:Q,'总明细 源文件后台下'!E:E,E687,'总明细 源文件后台下'!C:C,"Refund")</f>
        <v>0</v>
      </c>
      <c r="AA687">
        <f>SUMIFS('总明细 源文件后台下'!R:R,'总明细 源文件后台下'!E:E,E687,'总明细 源文件后台下'!C:C,"Refund")</f>
        <v>0</v>
      </c>
      <c r="AB687">
        <f>SUMIFS('总明细 源文件后台下'!S:S,'总明细 源文件后台下'!E:E,E687,'总明细 源文件后台下'!C:C,"Refund")</f>
        <v>0</v>
      </c>
      <c r="AC687">
        <f>SUMIFS('总明细 源文件后台下'!T:T,'总明细 源文件后台下'!E:E,E687,'总明细 源文件后台下'!C:C,"Refund")</f>
        <v>0</v>
      </c>
      <c r="AD687">
        <f>SUMIFS('总明细 源文件后台下'!U:U,'总明细 源文件后台下'!E:E,E687,'总明细 源文件后台下'!C:C,"Refund")</f>
        <v>0</v>
      </c>
      <c r="AE687">
        <f>SUMIFS('总明细 源文件后台下'!V:V,'总明细 源文件后台下'!E:E,E687,'总明细 源文件后台下'!C:C,"Refund")</f>
        <v>0</v>
      </c>
      <c r="AF687">
        <f>SUMIFS('总明细 源文件后台下'!W:W,'总明细 源文件后台下'!E:E,E687,'总明细 源文件后台下'!C:C,"Refund")</f>
        <v>0</v>
      </c>
      <c r="AK687">
        <f>(SUMIF('广告费 源文件后台下'!G:G,E687,'广告费 源文件后台下'!M:M))*-1</f>
        <v>0</v>
      </c>
      <c r="AL687">
        <f>SUMIFS('总明细 源文件后台下'!W:W,'总明细 源文件后台下'!E:E,E687,'总明细 源文件后台下'!C:C,"Adjustment",'总明细 源文件后台下'!F:F,"FBA Inventory Reimbursement - Customer Return")</f>
        <v>0</v>
      </c>
      <c r="AM687">
        <f>SUMIFS('总明细 源文件后台下'!W:W,'总明细 源文件后台下'!E:E,E687,'总明细 源文件后台下'!C:C,"Adjustment",'总明细 源文件后台下'!F:F,"FBA Inventory Reimbursement - Damaged:Warehouse")</f>
        <v>0</v>
      </c>
      <c r="AN687">
        <f>SUMIFS('总明细 源文件后台下'!W:W,'总明细 源文件后台下'!E:E,E687,'总明细 源文件后台下'!C:C,"Adjustment",'总明细 源文件后台下'!F:F,"FBA Inventory Reimbursement - Customer Service Issue")</f>
        <v>0</v>
      </c>
      <c r="AO687">
        <f>SUMIFS('总明细 源文件后台下'!W:W,'总明细 源文件后台下'!E:E,E687,'总明细 源文件后台下'!C:C,"Adjustment",'总明细 源文件后台下'!F:F,"FBA Inventory Reimbursement - Fee Correction")</f>
        <v>0</v>
      </c>
      <c r="AP687">
        <f>SUMIFS('总明细 源文件后台下'!W:W,'总明细 源文件后台下'!E:E,E687,'总明细 源文件后台下'!C:C,"Adjustment",'总明细 源文件后台下'!F:F,"FBA Inventory Reimbursement - General Adjustment")</f>
        <v>0</v>
      </c>
      <c r="AQ687">
        <f>SUMIFS('总明细 源文件后台下'!W:W,'总明细 源文件后台下'!E:E,E687,'总明细 源文件后台下'!C:C,"Adjustment",'总明细 源文件后台下'!F:F,"FBA Inventory Reimbursement - Lost:Inbound")</f>
        <v>0</v>
      </c>
      <c r="AR687">
        <f>SUMIFS('总明细 源文件后台下'!W:W,'总明细 源文件后台下'!E:E,E687,'总明细 源文件后台下'!C:C,"Adjustment",'总明细 源文件后台下'!F:F,"FBA Inventory Reimbursement - Lost:Warehouse")</f>
        <v>0</v>
      </c>
      <c r="AS687">
        <f>SUMIFS('总明细 源文件后台下'!W:W,'总明细 源文件后台下'!E:E,E687,'总明细 源文件后台下'!C:C,"Adjustment",'总明细 源文件后台下'!F:F,"Non-subscription Fee Adjustment")</f>
        <v>0</v>
      </c>
      <c r="AT687">
        <f>SUMIFS('总明细 源文件后台下'!W:W,'总明细 源文件后台下'!E:E,E687,'总明细 源文件后台下'!C:C,"Adjustment",'总明细 源文件后台下'!F:F,"FBA Inventory Placement Service Fee")</f>
        <v>0</v>
      </c>
      <c r="AV687">
        <f>SUMIF('FBA Customer Return Per Unit Fe'!B:B,E687,'FBA Customer Return Per Unit Fe'!C:C)</f>
        <v>0</v>
      </c>
      <c r="AX687">
        <f>(SUMIF('仓储费 源文件后台下'!C:C,E687,'仓储费 源文件后台下'!V:V))*-1</f>
        <v>0</v>
      </c>
      <c r="AZ687">
        <f>SUMIF('Disposal Fee销毁费用-160.95'!B:B,E687,'Disposal Fee销毁费用-160.95'!D:D)*-1</f>
        <v>0</v>
      </c>
      <c r="BC687">
        <f>IFERROR(VLOOKUP(F687,'优惠券-86.4'!F:I,4,0),0)</f>
        <v>0</v>
      </c>
      <c r="BD687">
        <f>IFERROR(VLOOKUP(F687,'早评-120'!E:H,4,0),0)</f>
        <v>0</v>
      </c>
      <c r="BF687">
        <f t="shared" si="80"/>
        <v>0</v>
      </c>
      <c r="BG687">
        <f t="shared" si="81"/>
        <v>0</v>
      </c>
      <c r="BH687">
        <f t="shared" si="82"/>
        <v>0</v>
      </c>
      <c r="BQ687" s="45">
        <f t="shared" si="83"/>
        <v>0</v>
      </c>
      <c r="BR687">
        <f>SUMIFS('9月销毁明细'!D:D,'9月销毁明细'!A:A,E687,'9月销毁明细'!H:H,"Sellable")</f>
        <v>0</v>
      </c>
      <c r="BS687">
        <f>SUMIFS('9月销毁明细'!G:G,'9月销毁明细'!A:A,E687,'9月销毁明细'!H:H,"Sellable")</f>
        <v>0</v>
      </c>
      <c r="BT687">
        <f>SUMIFS('9月销毁明细'!D:D,'9月销毁明细'!A:A,E687,'9月销毁明细'!H:H,"Unsellable")</f>
        <v>0</v>
      </c>
      <c r="BU687">
        <f>SUMIFS('9月销毁明细'!G:G,'9月销毁明细'!A:A,E687,'9月销毁明细'!H:H,"Unsellable")</f>
        <v>0</v>
      </c>
      <c r="BW687">
        <f>IFERROR(I687*VLOOKUP(F687,'9.3成本表'!C:L,10,0),0)</f>
        <v>0</v>
      </c>
      <c r="BX687">
        <f t="shared" si="84"/>
        <v>0</v>
      </c>
      <c r="CC687" s="45">
        <f t="shared" si="85"/>
        <v>0</v>
      </c>
      <c r="CD687" s="45">
        <f t="shared" si="86"/>
        <v>0</v>
      </c>
      <c r="CE687" s="45">
        <f t="shared" si="87"/>
        <v>0</v>
      </c>
    </row>
    <row r="688" spans="4:83" x14ac:dyDescent="0.25">
      <c r="D688" s="20" t="s">
        <v>1485</v>
      </c>
      <c r="E688" s="20" t="s">
        <v>1486</v>
      </c>
      <c r="F688" s="20">
        <v>4921</v>
      </c>
      <c r="G688">
        <v>682</v>
      </c>
      <c r="H688" s="20"/>
      <c r="I688">
        <f>SUMIFS('总明细 源文件后台下'!G:G,'总明细 源文件后台下'!E:E,E688,'总明细 源文件后台下'!C:C,"Order")</f>
        <v>0</v>
      </c>
      <c r="J688">
        <f>SUMIFS('总明细 源文件后台下'!M:M,'总明细 源文件后台下'!E:E,E688,'总明细 源文件后台下'!C:C,"Order")</f>
        <v>0</v>
      </c>
      <c r="K688">
        <f>SUMIFS('总明细 源文件后台下'!N:N,'总明细 源文件后台下'!E:E,E688,'总明细 源文件后台下'!C:C,"Order")</f>
        <v>0</v>
      </c>
      <c r="L688">
        <f>SUMIFS('总明细 源文件后台下'!O:O,'总明细 源文件后台下'!E:E,E688,'总明细 源文件后台下'!C:C,"Order")</f>
        <v>0</v>
      </c>
      <c r="M688">
        <f>SUMIFS('总明细 源文件后台下'!P:P,'总明细 源文件后台下'!E:E,E688,'总明细 源文件后台下'!C:C,"Order")</f>
        <v>0</v>
      </c>
      <c r="N688">
        <f>SUMIFS('总明细 源文件后台下'!Q:Q,'总明细 源文件后台下'!E:E,E688,'总明细 源文件后台下'!C:C,"Order")</f>
        <v>0</v>
      </c>
      <c r="O688">
        <f>SUMIFS('总明细 源文件后台下'!R:R,'总明细 源文件后台下'!E:E,E688,'总明细 源文件后台下'!C:C,"Order")</f>
        <v>0</v>
      </c>
      <c r="P688">
        <f>SUMIFS('总明细 源文件后台下'!S:S,'总明细 源文件后台下'!E:E,E688,'总明细 源文件后台下'!C:C,"Order")</f>
        <v>0</v>
      </c>
      <c r="Q688">
        <f>SUMIFS('总明细 源文件后台下'!T:T,'总明细 源文件后台下'!E:E,E688,'总明细 源文件后台下'!C:C,"Order")</f>
        <v>0</v>
      </c>
      <c r="R688">
        <f>SUMIFS('总明细 源文件后台下'!U:U,'总明细 源文件后台下'!E:E,E688,'总明细 源文件后台下'!C:C,"Order")</f>
        <v>0</v>
      </c>
      <c r="S688">
        <f>SUMIFS('总明细 源文件后台下'!V:V,'总明细 源文件后台下'!E:E,E688,'总明细 源文件后台下'!C:C,"Order")</f>
        <v>0</v>
      </c>
      <c r="T688">
        <f>SUMIFS('总明细 源文件后台下'!W:W,'总明细 源文件后台下'!E:E,E688,'总明细 源文件后台下'!C:C,"Order")</f>
        <v>0</v>
      </c>
      <c r="U688">
        <f>SUMIFS('总明细 源文件后台下'!G:G,'总明细 源文件后台下'!E:E,E688,'总明细 源文件后台下'!C:C,"Refund")</f>
        <v>0</v>
      </c>
      <c r="V688">
        <f>SUMIFS('总明细 源文件后台下'!M:M,'总明细 源文件后台下'!E:E,E688,'总明细 源文件后台下'!C:C,"Refund")</f>
        <v>0</v>
      </c>
      <c r="W688">
        <f>SUMIFS('总明细 源文件后台下'!N:N,'总明细 源文件后台下'!E:E,E688,'总明细 源文件后台下'!C:C,"Refund")</f>
        <v>0</v>
      </c>
      <c r="X688">
        <f>SUMIFS('总明细 源文件后台下'!O:O,'总明细 源文件后台下'!E:E,E688,'总明细 源文件后台下'!C:C,"Refund")</f>
        <v>0</v>
      </c>
      <c r="Y688">
        <f>SUMIFS('总明细 源文件后台下'!P:P,'总明细 源文件后台下'!E:E,E688,'总明细 源文件后台下'!C:C,"Refund")</f>
        <v>0</v>
      </c>
      <c r="Z688">
        <f>SUMIFS('总明细 源文件后台下'!Q:Q,'总明细 源文件后台下'!E:E,E688,'总明细 源文件后台下'!C:C,"Refund")</f>
        <v>0</v>
      </c>
      <c r="AA688">
        <f>SUMIFS('总明细 源文件后台下'!R:R,'总明细 源文件后台下'!E:E,E688,'总明细 源文件后台下'!C:C,"Refund")</f>
        <v>0</v>
      </c>
      <c r="AB688">
        <f>SUMIFS('总明细 源文件后台下'!S:S,'总明细 源文件后台下'!E:E,E688,'总明细 源文件后台下'!C:C,"Refund")</f>
        <v>0</v>
      </c>
      <c r="AC688">
        <f>SUMIFS('总明细 源文件后台下'!T:T,'总明细 源文件后台下'!E:E,E688,'总明细 源文件后台下'!C:C,"Refund")</f>
        <v>0</v>
      </c>
      <c r="AD688">
        <f>SUMIFS('总明细 源文件后台下'!U:U,'总明细 源文件后台下'!E:E,E688,'总明细 源文件后台下'!C:C,"Refund")</f>
        <v>0</v>
      </c>
      <c r="AE688">
        <f>SUMIFS('总明细 源文件后台下'!V:V,'总明细 源文件后台下'!E:E,E688,'总明细 源文件后台下'!C:C,"Refund")</f>
        <v>0</v>
      </c>
      <c r="AF688">
        <f>SUMIFS('总明细 源文件后台下'!W:W,'总明细 源文件后台下'!E:E,E688,'总明细 源文件后台下'!C:C,"Refund")</f>
        <v>0</v>
      </c>
      <c r="AK688">
        <f>(SUMIF('广告费 源文件后台下'!G:G,E688,'广告费 源文件后台下'!M:M))*-1</f>
        <v>0</v>
      </c>
      <c r="AL688">
        <f>SUMIFS('总明细 源文件后台下'!W:W,'总明细 源文件后台下'!E:E,E688,'总明细 源文件后台下'!C:C,"Adjustment",'总明细 源文件后台下'!F:F,"FBA Inventory Reimbursement - Customer Return")</f>
        <v>0</v>
      </c>
      <c r="AM688">
        <f>SUMIFS('总明细 源文件后台下'!W:W,'总明细 源文件后台下'!E:E,E688,'总明细 源文件后台下'!C:C,"Adjustment",'总明细 源文件后台下'!F:F,"FBA Inventory Reimbursement - Damaged:Warehouse")</f>
        <v>0</v>
      </c>
      <c r="AN688">
        <f>SUMIFS('总明细 源文件后台下'!W:W,'总明细 源文件后台下'!E:E,E688,'总明细 源文件后台下'!C:C,"Adjustment",'总明细 源文件后台下'!F:F,"FBA Inventory Reimbursement - Customer Service Issue")</f>
        <v>0</v>
      </c>
      <c r="AO688">
        <f>SUMIFS('总明细 源文件后台下'!W:W,'总明细 源文件后台下'!E:E,E688,'总明细 源文件后台下'!C:C,"Adjustment",'总明细 源文件后台下'!F:F,"FBA Inventory Reimbursement - Fee Correction")</f>
        <v>0</v>
      </c>
      <c r="AP688">
        <f>SUMIFS('总明细 源文件后台下'!W:W,'总明细 源文件后台下'!E:E,E688,'总明细 源文件后台下'!C:C,"Adjustment",'总明细 源文件后台下'!F:F,"FBA Inventory Reimbursement - General Adjustment")</f>
        <v>0</v>
      </c>
      <c r="AQ688">
        <f>SUMIFS('总明细 源文件后台下'!W:W,'总明细 源文件后台下'!E:E,E688,'总明细 源文件后台下'!C:C,"Adjustment",'总明细 源文件后台下'!F:F,"FBA Inventory Reimbursement - Lost:Inbound")</f>
        <v>0</v>
      </c>
      <c r="AR688">
        <f>SUMIFS('总明细 源文件后台下'!W:W,'总明细 源文件后台下'!E:E,E688,'总明细 源文件后台下'!C:C,"Adjustment",'总明细 源文件后台下'!F:F,"FBA Inventory Reimbursement - Lost:Warehouse")</f>
        <v>0</v>
      </c>
      <c r="AS688">
        <f>SUMIFS('总明细 源文件后台下'!W:W,'总明细 源文件后台下'!E:E,E688,'总明细 源文件后台下'!C:C,"Adjustment",'总明细 源文件后台下'!F:F,"Non-subscription Fee Adjustment")</f>
        <v>0</v>
      </c>
      <c r="AT688">
        <f>SUMIFS('总明细 源文件后台下'!W:W,'总明细 源文件后台下'!E:E,E688,'总明细 源文件后台下'!C:C,"Adjustment",'总明细 源文件后台下'!F:F,"FBA Inventory Placement Service Fee")</f>
        <v>0</v>
      </c>
      <c r="AV688">
        <f>SUMIF('FBA Customer Return Per Unit Fe'!B:B,E688,'FBA Customer Return Per Unit Fe'!C:C)</f>
        <v>0</v>
      </c>
      <c r="AX688">
        <f>(SUMIF('仓储费 源文件后台下'!C:C,E688,'仓储费 源文件后台下'!V:V))*-1</f>
        <v>-3.9899999999999998E-2</v>
      </c>
      <c r="AZ688">
        <f>SUMIF('Disposal Fee销毁费用-160.95'!B:B,E688,'Disposal Fee销毁费用-160.95'!D:D)*-1</f>
        <v>-0.75</v>
      </c>
      <c r="BC688">
        <f>IFERROR(VLOOKUP(F688,'优惠券-86.4'!F:I,4,0),0)</f>
        <v>0</v>
      </c>
      <c r="BD688">
        <f>IFERROR(VLOOKUP(F688,'早评-120'!E:H,4,0),0)</f>
        <v>0</v>
      </c>
      <c r="BF688">
        <f t="shared" si="80"/>
        <v>-0.78990000000000005</v>
      </c>
      <c r="BG688">
        <f t="shared" si="81"/>
        <v>0</v>
      </c>
      <c r="BH688">
        <f t="shared" si="82"/>
        <v>-5.1343500000000004</v>
      </c>
      <c r="BQ688" s="45">
        <f t="shared" si="83"/>
        <v>-5.1343500000000004</v>
      </c>
      <c r="BR688">
        <f>SUMIFS('9月销毁明细'!D:D,'9月销毁明细'!A:A,E688,'9月销毁明细'!H:H,"Sellable")</f>
        <v>0</v>
      </c>
      <c r="BS688">
        <f>SUMIFS('9月销毁明细'!G:G,'9月销毁明细'!A:A,E688,'9月销毁明细'!H:H,"Sellable")</f>
        <v>0</v>
      </c>
      <c r="BT688">
        <f>SUMIFS('9月销毁明细'!D:D,'9月销毁明细'!A:A,E688,'9月销毁明细'!H:H,"Unsellable")</f>
        <v>0</v>
      </c>
      <c r="BU688">
        <f>SUMIFS('9月销毁明细'!G:G,'9月销毁明细'!A:A,E688,'9月销毁明细'!H:H,"Unsellable")</f>
        <v>0</v>
      </c>
      <c r="BW688">
        <f>IFERROR(I688*VLOOKUP(F688,'9.3成本表'!C:L,10,0),0)</f>
        <v>0</v>
      </c>
      <c r="BX688">
        <f t="shared" si="84"/>
        <v>0</v>
      </c>
      <c r="CC688" s="45">
        <f t="shared" si="85"/>
        <v>-5.1343500000000004</v>
      </c>
      <c r="CD688" s="45">
        <f t="shared" si="86"/>
        <v>0</v>
      </c>
      <c r="CE688" s="45">
        <f t="shared" si="87"/>
        <v>0</v>
      </c>
    </row>
    <row r="689" spans="4:83" x14ac:dyDescent="0.25">
      <c r="D689" s="20" t="s">
        <v>1487</v>
      </c>
      <c r="E689" s="20" t="s">
        <v>1488</v>
      </c>
      <c r="F689" s="20">
        <v>4921</v>
      </c>
      <c r="G689">
        <v>683</v>
      </c>
      <c r="H689" s="20"/>
      <c r="I689">
        <f>SUMIFS('总明细 源文件后台下'!G:G,'总明细 源文件后台下'!E:E,E689,'总明细 源文件后台下'!C:C,"Order")</f>
        <v>0</v>
      </c>
      <c r="J689">
        <f>SUMIFS('总明细 源文件后台下'!M:M,'总明细 源文件后台下'!E:E,E689,'总明细 源文件后台下'!C:C,"Order")</f>
        <v>0</v>
      </c>
      <c r="K689">
        <f>SUMIFS('总明细 源文件后台下'!N:N,'总明细 源文件后台下'!E:E,E689,'总明细 源文件后台下'!C:C,"Order")</f>
        <v>0</v>
      </c>
      <c r="L689">
        <f>SUMIFS('总明细 源文件后台下'!O:O,'总明细 源文件后台下'!E:E,E689,'总明细 源文件后台下'!C:C,"Order")</f>
        <v>0</v>
      </c>
      <c r="M689">
        <f>SUMIFS('总明细 源文件后台下'!P:P,'总明细 源文件后台下'!E:E,E689,'总明细 源文件后台下'!C:C,"Order")</f>
        <v>0</v>
      </c>
      <c r="N689">
        <f>SUMIFS('总明细 源文件后台下'!Q:Q,'总明细 源文件后台下'!E:E,E689,'总明细 源文件后台下'!C:C,"Order")</f>
        <v>0</v>
      </c>
      <c r="O689">
        <f>SUMIFS('总明细 源文件后台下'!R:R,'总明细 源文件后台下'!E:E,E689,'总明细 源文件后台下'!C:C,"Order")</f>
        <v>0</v>
      </c>
      <c r="P689">
        <f>SUMIFS('总明细 源文件后台下'!S:S,'总明细 源文件后台下'!E:E,E689,'总明细 源文件后台下'!C:C,"Order")</f>
        <v>0</v>
      </c>
      <c r="Q689">
        <f>SUMIFS('总明细 源文件后台下'!T:T,'总明细 源文件后台下'!E:E,E689,'总明细 源文件后台下'!C:C,"Order")</f>
        <v>0</v>
      </c>
      <c r="R689">
        <f>SUMIFS('总明细 源文件后台下'!U:U,'总明细 源文件后台下'!E:E,E689,'总明细 源文件后台下'!C:C,"Order")</f>
        <v>0</v>
      </c>
      <c r="S689">
        <f>SUMIFS('总明细 源文件后台下'!V:V,'总明细 源文件后台下'!E:E,E689,'总明细 源文件后台下'!C:C,"Order")</f>
        <v>0</v>
      </c>
      <c r="T689">
        <f>SUMIFS('总明细 源文件后台下'!W:W,'总明细 源文件后台下'!E:E,E689,'总明细 源文件后台下'!C:C,"Order")</f>
        <v>0</v>
      </c>
      <c r="U689">
        <f>SUMIFS('总明细 源文件后台下'!G:G,'总明细 源文件后台下'!E:E,E689,'总明细 源文件后台下'!C:C,"Refund")</f>
        <v>0</v>
      </c>
      <c r="V689">
        <f>SUMIFS('总明细 源文件后台下'!M:M,'总明细 源文件后台下'!E:E,E689,'总明细 源文件后台下'!C:C,"Refund")</f>
        <v>0</v>
      </c>
      <c r="W689">
        <f>SUMIFS('总明细 源文件后台下'!N:N,'总明细 源文件后台下'!E:E,E689,'总明细 源文件后台下'!C:C,"Refund")</f>
        <v>0</v>
      </c>
      <c r="X689">
        <f>SUMIFS('总明细 源文件后台下'!O:O,'总明细 源文件后台下'!E:E,E689,'总明细 源文件后台下'!C:C,"Refund")</f>
        <v>0</v>
      </c>
      <c r="Y689">
        <f>SUMIFS('总明细 源文件后台下'!P:P,'总明细 源文件后台下'!E:E,E689,'总明细 源文件后台下'!C:C,"Refund")</f>
        <v>0</v>
      </c>
      <c r="Z689">
        <f>SUMIFS('总明细 源文件后台下'!Q:Q,'总明细 源文件后台下'!E:E,E689,'总明细 源文件后台下'!C:C,"Refund")</f>
        <v>0</v>
      </c>
      <c r="AA689">
        <f>SUMIFS('总明细 源文件后台下'!R:R,'总明细 源文件后台下'!E:E,E689,'总明细 源文件后台下'!C:C,"Refund")</f>
        <v>0</v>
      </c>
      <c r="AB689">
        <f>SUMIFS('总明细 源文件后台下'!S:S,'总明细 源文件后台下'!E:E,E689,'总明细 源文件后台下'!C:C,"Refund")</f>
        <v>0</v>
      </c>
      <c r="AC689">
        <f>SUMIFS('总明细 源文件后台下'!T:T,'总明细 源文件后台下'!E:E,E689,'总明细 源文件后台下'!C:C,"Refund")</f>
        <v>0</v>
      </c>
      <c r="AD689">
        <f>SUMIFS('总明细 源文件后台下'!U:U,'总明细 源文件后台下'!E:E,E689,'总明细 源文件后台下'!C:C,"Refund")</f>
        <v>0</v>
      </c>
      <c r="AE689">
        <f>SUMIFS('总明细 源文件后台下'!V:V,'总明细 源文件后台下'!E:E,E689,'总明细 源文件后台下'!C:C,"Refund")</f>
        <v>0</v>
      </c>
      <c r="AF689">
        <f>SUMIFS('总明细 源文件后台下'!W:W,'总明细 源文件后台下'!E:E,E689,'总明细 源文件后台下'!C:C,"Refund")</f>
        <v>0</v>
      </c>
      <c r="AK689">
        <f>(SUMIF('广告费 源文件后台下'!G:G,E689,'广告费 源文件后台下'!M:M))*-1</f>
        <v>0</v>
      </c>
      <c r="AL689">
        <f>SUMIFS('总明细 源文件后台下'!W:W,'总明细 源文件后台下'!E:E,E689,'总明细 源文件后台下'!C:C,"Adjustment",'总明细 源文件后台下'!F:F,"FBA Inventory Reimbursement - Customer Return")</f>
        <v>0</v>
      </c>
      <c r="AM689">
        <f>SUMIFS('总明细 源文件后台下'!W:W,'总明细 源文件后台下'!E:E,E689,'总明细 源文件后台下'!C:C,"Adjustment",'总明细 源文件后台下'!F:F,"FBA Inventory Reimbursement - Damaged:Warehouse")</f>
        <v>0</v>
      </c>
      <c r="AN689">
        <f>SUMIFS('总明细 源文件后台下'!W:W,'总明细 源文件后台下'!E:E,E689,'总明细 源文件后台下'!C:C,"Adjustment",'总明细 源文件后台下'!F:F,"FBA Inventory Reimbursement - Customer Service Issue")</f>
        <v>0</v>
      </c>
      <c r="AO689">
        <f>SUMIFS('总明细 源文件后台下'!W:W,'总明细 源文件后台下'!E:E,E689,'总明细 源文件后台下'!C:C,"Adjustment",'总明细 源文件后台下'!F:F,"FBA Inventory Reimbursement - Fee Correction")</f>
        <v>0</v>
      </c>
      <c r="AP689">
        <f>SUMIFS('总明细 源文件后台下'!W:W,'总明细 源文件后台下'!E:E,E689,'总明细 源文件后台下'!C:C,"Adjustment",'总明细 源文件后台下'!F:F,"FBA Inventory Reimbursement - General Adjustment")</f>
        <v>0</v>
      </c>
      <c r="AQ689">
        <f>SUMIFS('总明细 源文件后台下'!W:W,'总明细 源文件后台下'!E:E,E689,'总明细 源文件后台下'!C:C,"Adjustment",'总明细 源文件后台下'!F:F,"FBA Inventory Reimbursement - Lost:Inbound")</f>
        <v>0</v>
      </c>
      <c r="AR689">
        <f>SUMIFS('总明细 源文件后台下'!W:W,'总明细 源文件后台下'!E:E,E689,'总明细 源文件后台下'!C:C,"Adjustment",'总明细 源文件后台下'!F:F,"FBA Inventory Reimbursement - Lost:Warehouse")</f>
        <v>0</v>
      </c>
      <c r="AS689">
        <f>SUMIFS('总明细 源文件后台下'!W:W,'总明细 源文件后台下'!E:E,E689,'总明细 源文件后台下'!C:C,"Adjustment",'总明细 源文件后台下'!F:F,"Non-subscription Fee Adjustment")</f>
        <v>0</v>
      </c>
      <c r="AT689">
        <f>SUMIFS('总明细 源文件后台下'!W:W,'总明细 源文件后台下'!E:E,E689,'总明细 源文件后台下'!C:C,"Adjustment",'总明细 源文件后台下'!F:F,"FBA Inventory Placement Service Fee")</f>
        <v>0</v>
      </c>
      <c r="AV689">
        <f>SUMIF('FBA Customer Return Per Unit Fe'!B:B,E689,'FBA Customer Return Per Unit Fe'!C:C)</f>
        <v>0</v>
      </c>
      <c r="AX689">
        <f>(SUMIF('仓储费 源文件后台下'!C:C,E689,'仓储费 源文件后台下'!V:V))*-1</f>
        <v>-0.31290000000000001</v>
      </c>
      <c r="AZ689">
        <f>SUMIF('Disposal Fee销毁费用-160.95'!B:B,E689,'Disposal Fee销毁费用-160.95'!D:D)*-1</f>
        <v>-1.35</v>
      </c>
      <c r="BC689">
        <f>IFERROR(VLOOKUP(F689,'优惠券-86.4'!F:I,4,0),0)</f>
        <v>0</v>
      </c>
      <c r="BD689">
        <f>IFERROR(VLOOKUP(F689,'早评-120'!E:H,4,0),0)</f>
        <v>0</v>
      </c>
      <c r="BF689">
        <f t="shared" si="80"/>
        <v>-1.6629</v>
      </c>
      <c r="BG689">
        <f t="shared" si="81"/>
        <v>0</v>
      </c>
      <c r="BH689">
        <f t="shared" si="82"/>
        <v>-10.80885</v>
      </c>
      <c r="BQ689" s="45">
        <f t="shared" si="83"/>
        <v>-10.80885</v>
      </c>
      <c r="BR689">
        <f>SUMIFS('9月销毁明细'!D:D,'9月销毁明细'!A:A,E689,'9月销毁明细'!H:H,"Sellable")</f>
        <v>0</v>
      </c>
      <c r="BS689">
        <f>SUMIFS('9月销毁明细'!G:G,'9月销毁明细'!A:A,E689,'9月销毁明细'!H:H,"Sellable")</f>
        <v>0</v>
      </c>
      <c r="BT689">
        <f>SUMIFS('9月销毁明细'!D:D,'9月销毁明细'!A:A,E689,'9月销毁明细'!H:H,"Unsellable")</f>
        <v>0</v>
      </c>
      <c r="BU689">
        <f>SUMIFS('9月销毁明细'!G:G,'9月销毁明细'!A:A,E689,'9月销毁明细'!H:H,"Unsellable")</f>
        <v>0</v>
      </c>
      <c r="BW689">
        <f>IFERROR(I689*VLOOKUP(F689,'9.3成本表'!C:L,10,0),0)</f>
        <v>0</v>
      </c>
      <c r="BX689">
        <f t="shared" si="84"/>
        <v>0</v>
      </c>
      <c r="CC689" s="45">
        <f t="shared" si="85"/>
        <v>-10.80885</v>
      </c>
      <c r="CD689" s="45">
        <f t="shared" si="86"/>
        <v>0</v>
      </c>
      <c r="CE689" s="45">
        <f t="shared" si="87"/>
        <v>0</v>
      </c>
    </row>
    <row r="690" spans="4:83" x14ac:dyDescent="0.25">
      <c r="D690" s="20" t="s">
        <v>1489</v>
      </c>
      <c r="E690" s="20" t="s">
        <v>1490</v>
      </c>
      <c r="F690" s="20">
        <v>4921</v>
      </c>
      <c r="G690">
        <v>684</v>
      </c>
      <c r="H690" s="20"/>
      <c r="I690">
        <f>SUMIFS('总明细 源文件后台下'!G:G,'总明细 源文件后台下'!E:E,E690,'总明细 源文件后台下'!C:C,"Order")</f>
        <v>0</v>
      </c>
      <c r="J690">
        <f>SUMIFS('总明细 源文件后台下'!M:M,'总明细 源文件后台下'!E:E,E690,'总明细 源文件后台下'!C:C,"Order")</f>
        <v>0</v>
      </c>
      <c r="K690">
        <f>SUMIFS('总明细 源文件后台下'!N:N,'总明细 源文件后台下'!E:E,E690,'总明细 源文件后台下'!C:C,"Order")</f>
        <v>0</v>
      </c>
      <c r="L690">
        <f>SUMIFS('总明细 源文件后台下'!O:O,'总明细 源文件后台下'!E:E,E690,'总明细 源文件后台下'!C:C,"Order")</f>
        <v>0</v>
      </c>
      <c r="M690">
        <f>SUMIFS('总明细 源文件后台下'!P:P,'总明细 源文件后台下'!E:E,E690,'总明细 源文件后台下'!C:C,"Order")</f>
        <v>0</v>
      </c>
      <c r="N690">
        <f>SUMIFS('总明细 源文件后台下'!Q:Q,'总明细 源文件后台下'!E:E,E690,'总明细 源文件后台下'!C:C,"Order")</f>
        <v>0</v>
      </c>
      <c r="O690">
        <f>SUMIFS('总明细 源文件后台下'!R:R,'总明细 源文件后台下'!E:E,E690,'总明细 源文件后台下'!C:C,"Order")</f>
        <v>0</v>
      </c>
      <c r="P690">
        <f>SUMIFS('总明细 源文件后台下'!S:S,'总明细 源文件后台下'!E:E,E690,'总明细 源文件后台下'!C:C,"Order")</f>
        <v>0</v>
      </c>
      <c r="Q690">
        <f>SUMIFS('总明细 源文件后台下'!T:T,'总明细 源文件后台下'!E:E,E690,'总明细 源文件后台下'!C:C,"Order")</f>
        <v>0</v>
      </c>
      <c r="R690">
        <f>SUMIFS('总明细 源文件后台下'!U:U,'总明细 源文件后台下'!E:E,E690,'总明细 源文件后台下'!C:C,"Order")</f>
        <v>0</v>
      </c>
      <c r="S690">
        <f>SUMIFS('总明细 源文件后台下'!V:V,'总明细 源文件后台下'!E:E,E690,'总明细 源文件后台下'!C:C,"Order")</f>
        <v>0</v>
      </c>
      <c r="T690">
        <f>SUMIFS('总明细 源文件后台下'!W:W,'总明细 源文件后台下'!E:E,E690,'总明细 源文件后台下'!C:C,"Order")</f>
        <v>0</v>
      </c>
      <c r="U690">
        <f>SUMIFS('总明细 源文件后台下'!G:G,'总明细 源文件后台下'!E:E,E690,'总明细 源文件后台下'!C:C,"Refund")</f>
        <v>0</v>
      </c>
      <c r="V690">
        <f>SUMIFS('总明细 源文件后台下'!M:M,'总明细 源文件后台下'!E:E,E690,'总明细 源文件后台下'!C:C,"Refund")</f>
        <v>0</v>
      </c>
      <c r="W690">
        <f>SUMIFS('总明细 源文件后台下'!N:N,'总明细 源文件后台下'!E:E,E690,'总明细 源文件后台下'!C:C,"Refund")</f>
        <v>0</v>
      </c>
      <c r="X690">
        <f>SUMIFS('总明细 源文件后台下'!O:O,'总明细 源文件后台下'!E:E,E690,'总明细 源文件后台下'!C:C,"Refund")</f>
        <v>0</v>
      </c>
      <c r="Y690">
        <f>SUMIFS('总明细 源文件后台下'!P:P,'总明细 源文件后台下'!E:E,E690,'总明细 源文件后台下'!C:C,"Refund")</f>
        <v>0</v>
      </c>
      <c r="Z690">
        <f>SUMIFS('总明细 源文件后台下'!Q:Q,'总明细 源文件后台下'!E:E,E690,'总明细 源文件后台下'!C:C,"Refund")</f>
        <v>0</v>
      </c>
      <c r="AA690">
        <f>SUMIFS('总明细 源文件后台下'!R:R,'总明细 源文件后台下'!E:E,E690,'总明细 源文件后台下'!C:C,"Refund")</f>
        <v>0</v>
      </c>
      <c r="AB690">
        <f>SUMIFS('总明细 源文件后台下'!S:S,'总明细 源文件后台下'!E:E,E690,'总明细 源文件后台下'!C:C,"Refund")</f>
        <v>0</v>
      </c>
      <c r="AC690">
        <f>SUMIFS('总明细 源文件后台下'!T:T,'总明细 源文件后台下'!E:E,E690,'总明细 源文件后台下'!C:C,"Refund")</f>
        <v>0</v>
      </c>
      <c r="AD690">
        <f>SUMIFS('总明细 源文件后台下'!U:U,'总明细 源文件后台下'!E:E,E690,'总明细 源文件后台下'!C:C,"Refund")</f>
        <v>0</v>
      </c>
      <c r="AE690">
        <f>SUMIFS('总明细 源文件后台下'!V:V,'总明细 源文件后台下'!E:E,E690,'总明细 源文件后台下'!C:C,"Refund")</f>
        <v>0</v>
      </c>
      <c r="AF690">
        <f>SUMIFS('总明细 源文件后台下'!W:W,'总明细 源文件后台下'!E:E,E690,'总明细 源文件后台下'!C:C,"Refund")</f>
        <v>0</v>
      </c>
      <c r="AK690">
        <f>(SUMIF('广告费 源文件后台下'!G:G,E690,'广告费 源文件后台下'!M:M))*-1</f>
        <v>0</v>
      </c>
      <c r="AL690">
        <f>SUMIFS('总明细 源文件后台下'!W:W,'总明细 源文件后台下'!E:E,E690,'总明细 源文件后台下'!C:C,"Adjustment",'总明细 源文件后台下'!F:F,"FBA Inventory Reimbursement - Customer Return")</f>
        <v>0</v>
      </c>
      <c r="AM690">
        <f>SUMIFS('总明细 源文件后台下'!W:W,'总明细 源文件后台下'!E:E,E690,'总明细 源文件后台下'!C:C,"Adjustment",'总明细 源文件后台下'!F:F,"FBA Inventory Reimbursement - Damaged:Warehouse")</f>
        <v>0</v>
      </c>
      <c r="AN690">
        <f>SUMIFS('总明细 源文件后台下'!W:W,'总明细 源文件后台下'!E:E,E690,'总明细 源文件后台下'!C:C,"Adjustment",'总明细 源文件后台下'!F:F,"FBA Inventory Reimbursement - Customer Service Issue")</f>
        <v>0</v>
      </c>
      <c r="AO690">
        <f>SUMIFS('总明细 源文件后台下'!W:W,'总明细 源文件后台下'!E:E,E690,'总明细 源文件后台下'!C:C,"Adjustment",'总明细 源文件后台下'!F:F,"FBA Inventory Reimbursement - Fee Correction")</f>
        <v>0</v>
      </c>
      <c r="AP690">
        <f>SUMIFS('总明细 源文件后台下'!W:W,'总明细 源文件后台下'!E:E,E690,'总明细 源文件后台下'!C:C,"Adjustment",'总明细 源文件后台下'!F:F,"FBA Inventory Reimbursement - General Adjustment")</f>
        <v>0</v>
      </c>
      <c r="AQ690">
        <f>SUMIFS('总明细 源文件后台下'!W:W,'总明细 源文件后台下'!E:E,E690,'总明细 源文件后台下'!C:C,"Adjustment",'总明细 源文件后台下'!F:F,"FBA Inventory Reimbursement - Lost:Inbound")</f>
        <v>0</v>
      </c>
      <c r="AR690">
        <f>SUMIFS('总明细 源文件后台下'!W:W,'总明细 源文件后台下'!E:E,E690,'总明细 源文件后台下'!C:C,"Adjustment",'总明细 源文件后台下'!F:F,"FBA Inventory Reimbursement - Lost:Warehouse")</f>
        <v>0</v>
      </c>
      <c r="AS690">
        <f>SUMIFS('总明细 源文件后台下'!W:W,'总明细 源文件后台下'!E:E,E690,'总明细 源文件后台下'!C:C,"Adjustment",'总明细 源文件后台下'!F:F,"Non-subscription Fee Adjustment")</f>
        <v>0</v>
      </c>
      <c r="AT690">
        <f>SUMIFS('总明细 源文件后台下'!W:W,'总明细 源文件后台下'!E:E,E690,'总明细 源文件后台下'!C:C,"Adjustment",'总明细 源文件后台下'!F:F,"FBA Inventory Placement Service Fee")</f>
        <v>0</v>
      </c>
      <c r="AV690">
        <f>SUMIF('FBA Customer Return Per Unit Fe'!B:B,E690,'FBA Customer Return Per Unit Fe'!C:C)</f>
        <v>0</v>
      </c>
      <c r="AX690">
        <f>(SUMIF('仓储费 源文件后台下'!C:C,E690,'仓储费 源文件后台下'!V:V))*-1</f>
        <v>-3.3399999999999999E-2</v>
      </c>
      <c r="AZ690">
        <f>SUMIF('Disposal Fee销毁费用-160.95'!B:B,E690,'Disposal Fee销毁费用-160.95'!D:D)*-1</f>
        <v>-0.45</v>
      </c>
      <c r="BC690">
        <f>IFERROR(VLOOKUP(F690,'优惠券-86.4'!F:I,4,0),0)</f>
        <v>0</v>
      </c>
      <c r="BD690">
        <f>IFERROR(VLOOKUP(F690,'早评-120'!E:H,4,0),0)</f>
        <v>0</v>
      </c>
      <c r="BF690">
        <f t="shared" si="80"/>
        <v>-0.4834</v>
      </c>
      <c r="BG690">
        <f t="shared" si="81"/>
        <v>0</v>
      </c>
      <c r="BH690">
        <f t="shared" si="82"/>
        <v>-3.1421000000000001</v>
      </c>
      <c r="BQ690" s="45">
        <f t="shared" si="83"/>
        <v>-3.1421000000000001</v>
      </c>
      <c r="BR690">
        <f>SUMIFS('9月销毁明细'!D:D,'9月销毁明细'!A:A,E690,'9月销毁明细'!H:H,"Sellable")</f>
        <v>0</v>
      </c>
      <c r="BS690">
        <f>SUMIFS('9月销毁明细'!G:G,'9月销毁明细'!A:A,E690,'9月销毁明细'!H:H,"Sellable")</f>
        <v>0</v>
      </c>
      <c r="BT690">
        <f>SUMIFS('9月销毁明细'!D:D,'9月销毁明细'!A:A,E690,'9月销毁明细'!H:H,"Unsellable")</f>
        <v>0</v>
      </c>
      <c r="BU690">
        <f>SUMIFS('9月销毁明细'!G:G,'9月销毁明细'!A:A,E690,'9月销毁明细'!H:H,"Unsellable")</f>
        <v>0</v>
      </c>
      <c r="BW690">
        <f>IFERROR(I690*VLOOKUP(F690,'9.3成本表'!C:L,10,0),0)</f>
        <v>0</v>
      </c>
      <c r="BX690">
        <f t="shared" si="84"/>
        <v>0</v>
      </c>
      <c r="CC690" s="45">
        <f t="shared" si="85"/>
        <v>-3.1421000000000001</v>
      </c>
      <c r="CD690" s="45">
        <f t="shared" si="86"/>
        <v>0</v>
      </c>
      <c r="CE690" s="45">
        <f t="shared" si="87"/>
        <v>0</v>
      </c>
    </row>
    <row r="691" spans="4:83" x14ac:dyDescent="0.25">
      <c r="D691" s="20" t="s">
        <v>1491</v>
      </c>
      <c r="E691" s="20" t="s">
        <v>1492</v>
      </c>
      <c r="F691" s="20">
        <v>4921</v>
      </c>
      <c r="G691">
        <v>685</v>
      </c>
      <c r="H691" s="20"/>
      <c r="I691">
        <f>SUMIFS('总明细 源文件后台下'!G:G,'总明细 源文件后台下'!E:E,E691,'总明细 源文件后台下'!C:C,"Order")</f>
        <v>0</v>
      </c>
      <c r="J691">
        <f>SUMIFS('总明细 源文件后台下'!M:M,'总明细 源文件后台下'!E:E,E691,'总明细 源文件后台下'!C:C,"Order")</f>
        <v>0</v>
      </c>
      <c r="K691">
        <f>SUMIFS('总明细 源文件后台下'!N:N,'总明细 源文件后台下'!E:E,E691,'总明细 源文件后台下'!C:C,"Order")</f>
        <v>0</v>
      </c>
      <c r="L691">
        <f>SUMIFS('总明细 源文件后台下'!O:O,'总明细 源文件后台下'!E:E,E691,'总明细 源文件后台下'!C:C,"Order")</f>
        <v>0</v>
      </c>
      <c r="M691">
        <f>SUMIFS('总明细 源文件后台下'!P:P,'总明细 源文件后台下'!E:E,E691,'总明细 源文件后台下'!C:C,"Order")</f>
        <v>0</v>
      </c>
      <c r="N691">
        <f>SUMIFS('总明细 源文件后台下'!Q:Q,'总明细 源文件后台下'!E:E,E691,'总明细 源文件后台下'!C:C,"Order")</f>
        <v>0</v>
      </c>
      <c r="O691">
        <f>SUMIFS('总明细 源文件后台下'!R:R,'总明细 源文件后台下'!E:E,E691,'总明细 源文件后台下'!C:C,"Order")</f>
        <v>0</v>
      </c>
      <c r="P691">
        <f>SUMIFS('总明细 源文件后台下'!S:S,'总明细 源文件后台下'!E:E,E691,'总明细 源文件后台下'!C:C,"Order")</f>
        <v>0</v>
      </c>
      <c r="Q691">
        <f>SUMIFS('总明细 源文件后台下'!T:T,'总明细 源文件后台下'!E:E,E691,'总明细 源文件后台下'!C:C,"Order")</f>
        <v>0</v>
      </c>
      <c r="R691">
        <f>SUMIFS('总明细 源文件后台下'!U:U,'总明细 源文件后台下'!E:E,E691,'总明细 源文件后台下'!C:C,"Order")</f>
        <v>0</v>
      </c>
      <c r="S691">
        <f>SUMIFS('总明细 源文件后台下'!V:V,'总明细 源文件后台下'!E:E,E691,'总明细 源文件后台下'!C:C,"Order")</f>
        <v>0</v>
      </c>
      <c r="T691">
        <f>SUMIFS('总明细 源文件后台下'!W:W,'总明细 源文件后台下'!E:E,E691,'总明细 源文件后台下'!C:C,"Order")</f>
        <v>0</v>
      </c>
      <c r="U691">
        <f>SUMIFS('总明细 源文件后台下'!G:G,'总明细 源文件后台下'!E:E,E691,'总明细 源文件后台下'!C:C,"Refund")</f>
        <v>0</v>
      </c>
      <c r="V691">
        <f>SUMIFS('总明细 源文件后台下'!M:M,'总明细 源文件后台下'!E:E,E691,'总明细 源文件后台下'!C:C,"Refund")</f>
        <v>0</v>
      </c>
      <c r="W691">
        <f>SUMIFS('总明细 源文件后台下'!N:N,'总明细 源文件后台下'!E:E,E691,'总明细 源文件后台下'!C:C,"Refund")</f>
        <v>0</v>
      </c>
      <c r="X691">
        <f>SUMIFS('总明细 源文件后台下'!O:O,'总明细 源文件后台下'!E:E,E691,'总明细 源文件后台下'!C:C,"Refund")</f>
        <v>0</v>
      </c>
      <c r="Y691">
        <f>SUMIFS('总明细 源文件后台下'!P:P,'总明细 源文件后台下'!E:E,E691,'总明细 源文件后台下'!C:C,"Refund")</f>
        <v>0</v>
      </c>
      <c r="Z691">
        <f>SUMIFS('总明细 源文件后台下'!Q:Q,'总明细 源文件后台下'!E:E,E691,'总明细 源文件后台下'!C:C,"Refund")</f>
        <v>0</v>
      </c>
      <c r="AA691">
        <f>SUMIFS('总明细 源文件后台下'!R:R,'总明细 源文件后台下'!E:E,E691,'总明细 源文件后台下'!C:C,"Refund")</f>
        <v>0</v>
      </c>
      <c r="AB691">
        <f>SUMIFS('总明细 源文件后台下'!S:S,'总明细 源文件后台下'!E:E,E691,'总明细 源文件后台下'!C:C,"Refund")</f>
        <v>0</v>
      </c>
      <c r="AC691">
        <f>SUMIFS('总明细 源文件后台下'!T:T,'总明细 源文件后台下'!E:E,E691,'总明细 源文件后台下'!C:C,"Refund")</f>
        <v>0</v>
      </c>
      <c r="AD691">
        <f>SUMIFS('总明细 源文件后台下'!U:U,'总明细 源文件后台下'!E:E,E691,'总明细 源文件后台下'!C:C,"Refund")</f>
        <v>0</v>
      </c>
      <c r="AE691">
        <f>SUMIFS('总明细 源文件后台下'!V:V,'总明细 源文件后台下'!E:E,E691,'总明细 源文件后台下'!C:C,"Refund")</f>
        <v>0</v>
      </c>
      <c r="AF691">
        <f>SUMIFS('总明细 源文件后台下'!W:W,'总明细 源文件后台下'!E:E,E691,'总明细 源文件后台下'!C:C,"Refund")</f>
        <v>0</v>
      </c>
      <c r="AK691">
        <f>(SUMIF('广告费 源文件后台下'!G:G,E691,'广告费 源文件后台下'!M:M))*-1</f>
        <v>0</v>
      </c>
      <c r="AL691">
        <f>SUMIFS('总明细 源文件后台下'!W:W,'总明细 源文件后台下'!E:E,E691,'总明细 源文件后台下'!C:C,"Adjustment",'总明细 源文件后台下'!F:F,"FBA Inventory Reimbursement - Customer Return")</f>
        <v>0</v>
      </c>
      <c r="AM691">
        <f>SUMIFS('总明细 源文件后台下'!W:W,'总明细 源文件后台下'!E:E,E691,'总明细 源文件后台下'!C:C,"Adjustment",'总明细 源文件后台下'!F:F,"FBA Inventory Reimbursement - Damaged:Warehouse")</f>
        <v>0</v>
      </c>
      <c r="AN691">
        <f>SUMIFS('总明细 源文件后台下'!W:W,'总明细 源文件后台下'!E:E,E691,'总明细 源文件后台下'!C:C,"Adjustment",'总明细 源文件后台下'!F:F,"FBA Inventory Reimbursement - Customer Service Issue")</f>
        <v>0</v>
      </c>
      <c r="AO691">
        <f>SUMIFS('总明细 源文件后台下'!W:W,'总明细 源文件后台下'!E:E,E691,'总明细 源文件后台下'!C:C,"Adjustment",'总明细 源文件后台下'!F:F,"FBA Inventory Reimbursement - Fee Correction")</f>
        <v>0</v>
      </c>
      <c r="AP691">
        <f>SUMIFS('总明细 源文件后台下'!W:W,'总明细 源文件后台下'!E:E,E691,'总明细 源文件后台下'!C:C,"Adjustment",'总明细 源文件后台下'!F:F,"FBA Inventory Reimbursement - General Adjustment")</f>
        <v>0</v>
      </c>
      <c r="AQ691">
        <f>SUMIFS('总明细 源文件后台下'!W:W,'总明细 源文件后台下'!E:E,E691,'总明细 源文件后台下'!C:C,"Adjustment",'总明细 源文件后台下'!F:F,"FBA Inventory Reimbursement - Lost:Inbound")</f>
        <v>0</v>
      </c>
      <c r="AR691">
        <f>SUMIFS('总明细 源文件后台下'!W:W,'总明细 源文件后台下'!E:E,E691,'总明细 源文件后台下'!C:C,"Adjustment",'总明细 源文件后台下'!F:F,"FBA Inventory Reimbursement - Lost:Warehouse")</f>
        <v>0</v>
      </c>
      <c r="AS691">
        <f>SUMIFS('总明细 源文件后台下'!W:W,'总明细 源文件后台下'!E:E,E691,'总明细 源文件后台下'!C:C,"Adjustment",'总明细 源文件后台下'!F:F,"Non-subscription Fee Adjustment")</f>
        <v>0</v>
      </c>
      <c r="AT691">
        <f>SUMIFS('总明细 源文件后台下'!W:W,'总明细 源文件后台下'!E:E,E691,'总明细 源文件后台下'!C:C,"Adjustment",'总明细 源文件后台下'!F:F,"FBA Inventory Placement Service Fee")</f>
        <v>0</v>
      </c>
      <c r="AV691">
        <f>SUMIF('FBA Customer Return Per Unit Fe'!B:B,E691,'FBA Customer Return Per Unit Fe'!C:C)</f>
        <v>0</v>
      </c>
      <c r="AX691">
        <f>(SUMIF('仓储费 源文件后台下'!C:C,E691,'仓储费 源文件后台下'!V:V))*-1</f>
        <v>-0.25619999999999998</v>
      </c>
      <c r="AZ691">
        <f>SUMIF('Disposal Fee销毁费用-160.95'!B:B,E691,'Disposal Fee销毁费用-160.95'!D:D)*-1</f>
        <v>-1.05</v>
      </c>
      <c r="BC691">
        <f>IFERROR(VLOOKUP(F691,'优惠券-86.4'!F:I,4,0),0)</f>
        <v>0</v>
      </c>
      <c r="BD691">
        <f>IFERROR(VLOOKUP(F691,'早评-120'!E:H,4,0),0)</f>
        <v>0</v>
      </c>
      <c r="BF691">
        <f t="shared" si="80"/>
        <v>-1.3062</v>
      </c>
      <c r="BG691">
        <f t="shared" si="81"/>
        <v>0</v>
      </c>
      <c r="BH691">
        <f t="shared" si="82"/>
        <v>-8.4902999999999995</v>
      </c>
      <c r="BQ691" s="45">
        <f t="shared" si="83"/>
        <v>-8.4902999999999995</v>
      </c>
      <c r="BR691">
        <f>SUMIFS('9月销毁明细'!D:D,'9月销毁明细'!A:A,E691,'9月销毁明细'!H:H,"Sellable")</f>
        <v>0</v>
      </c>
      <c r="BS691">
        <f>SUMIFS('9月销毁明细'!G:G,'9月销毁明细'!A:A,E691,'9月销毁明细'!H:H,"Sellable")</f>
        <v>0</v>
      </c>
      <c r="BT691">
        <f>SUMIFS('9月销毁明细'!D:D,'9月销毁明细'!A:A,E691,'9月销毁明细'!H:H,"Unsellable")</f>
        <v>0</v>
      </c>
      <c r="BU691">
        <f>SUMIFS('9月销毁明细'!G:G,'9月销毁明细'!A:A,E691,'9月销毁明细'!H:H,"Unsellable")</f>
        <v>0</v>
      </c>
      <c r="BW691">
        <f>IFERROR(I691*VLOOKUP(F691,'9.3成本表'!C:L,10,0),0)</f>
        <v>0</v>
      </c>
      <c r="BX691">
        <f t="shared" si="84"/>
        <v>0</v>
      </c>
      <c r="CC691" s="45">
        <f t="shared" si="85"/>
        <v>-8.4902999999999995</v>
      </c>
      <c r="CD691" s="45">
        <f t="shared" si="86"/>
        <v>0</v>
      </c>
      <c r="CE691" s="45">
        <f t="shared" si="87"/>
        <v>0</v>
      </c>
    </row>
    <row r="692" spans="4:83" x14ac:dyDescent="0.25">
      <c r="D692" s="20" t="s">
        <v>1493</v>
      </c>
      <c r="E692" s="20" t="s">
        <v>1494</v>
      </c>
      <c r="F692" s="20">
        <v>4921</v>
      </c>
      <c r="G692">
        <v>686</v>
      </c>
      <c r="H692" s="20"/>
      <c r="I692">
        <f>SUMIFS('总明细 源文件后台下'!G:G,'总明细 源文件后台下'!E:E,E692,'总明细 源文件后台下'!C:C,"Order")</f>
        <v>0</v>
      </c>
      <c r="J692">
        <f>SUMIFS('总明细 源文件后台下'!M:M,'总明细 源文件后台下'!E:E,E692,'总明细 源文件后台下'!C:C,"Order")</f>
        <v>0</v>
      </c>
      <c r="K692">
        <f>SUMIFS('总明细 源文件后台下'!N:N,'总明细 源文件后台下'!E:E,E692,'总明细 源文件后台下'!C:C,"Order")</f>
        <v>0</v>
      </c>
      <c r="L692">
        <f>SUMIFS('总明细 源文件后台下'!O:O,'总明细 源文件后台下'!E:E,E692,'总明细 源文件后台下'!C:C,"Order")</f>
        <v>0</v>
      </c>
      <c r="M692">
        <f>SUMIFS('总明细 源文件后台下'!P:P,'总明细 源文件后台下'!E:E,E692,'总明细 源文件后台下'!C:C,"Order")</f>
        <v>0</v>
      </c>
      <c r="N692">
        <f>SUMIFS('总明细 源文件后台下'!Q:Q,'总明细 源文件后台下'!E:E,E692,'总明细 源文件后台下'!C:C,"Order")</f>
        <v>0</v>
      </c>
      <c r="O692">
        <f>SUMIFS('总明细 源文件后台下'!R:R,'总明细 源文件后台下'!E:E,E692,'总明细 源文件后台下'!C:C,"Order")</f>
        <v>0</v>
      </c>
      <c r="P692">
        <f>SUMIFS('总明细 源文件后台下'!S:S,'总明细 源文件后台下'!E:E,E692,'总明细 源文件后台下'!C:C,"Order")</f>
        <v>0</v>
      </c>
      <c r="Q692">
        <f>SUMIFS('总明细 源文件后台下'!T:T,'总明细 源文件后台下'!E:E,E692,'总明细 源文件后台下'!C:C,"Order")</f>
        <v>0</v>
      </c>
      <c r="R692">
        <f>SUMIFS('总明细 源文件后台下'!U:U,'总明细 源文件后台下'!E:E,E692,'总明细 源文件后台下'!C:C,"Order")</f>
        <v>0</v>
      </c>
      <c r="S692">
        <f>SUMIFS('总明细 源文件后台下'!V:V,'总明细 源文件后台下'!E:E,E692,'总明细 源文件后台下'!C:C,"Order")</f>
        <v>0</v>
      </c>
      <c r="T692">
        <f>SUMIFS('总明细 源文件后台下'!W:W,'总明细 源文件后台下'!E:E,E692,'总明细 源文件后台下'!C:C,"Order")</f>
        <v>0</v>
      </c>
      <c r="U692">
        <f>SUMIFS('总明细 源文件后台下'!G:G,'总明细 源文件后台下'!E:E,E692,'总明细 源文件后台下'!C:C,"Refund")</f>
        <v>0</v>
      </c>
      <c r="V692">
        <f>SUMIFS('总明细 源文件后台下'!M:M,'总明细 源文件后台下'!E:E,E692,'总明细 源文件后台下'!C:C,"Refund")</f>
        <v>0</v>
      </c>
      <c r="W692">
        <f>SUMIFS('总明细 源文件后台下'!N:N,'总明细 源文件后台下'!E:E,E692,'总明细 源文件后台下'!C:C,"Refund")</f>
        <v>0</v>
      </c>
      <c r="X692">
        <f>SUMIFS('总明细 源文件后台下'!O:O,'总明细 源文件后台下'!E:E,E692,'总明细 源文件后台下'!C:C,"Refund")</f>
        <v>0</v>
      </c>
      <c r="Y692">
        <f>SUMIFS('总明细 源文件后台下'!P:P,'总明细 源文件后台下'!E:E,E692,'总明细 源文件后台下'!C:C,"Refund")</f>
        <v>0</v>
      </c>
      <c r="Z692">
        <f>SUMIFS('总明细 源文件后台下'!Q:Q,'总明细 源文件后台下'!E:E,E692,'总明细 源文件后台下'!C:C,"Refund")</f>
        <v>0</v>
      </c>
      <c r="AA692">
        <f>SUMIFS('总明细 源文件后台下'!R:R,'总明细 源文件后台下'!E:E,E692,'总明细 源文件后台下'!C:C,"Refund")</f>
        <v>0</v>
      </c>
      <c r="AB692">
        <f>SUMIFS('总明细 源文件后台下'!S:S,'总明细 源文件后台下'!E:E,E692,'总明细 源文件后台下'!C:C,"Refund")</f>
        <v>0</v>
      </c>
      <c r="AC692">
        <f>SUMIFS('总明细 源文件后台下'!T:T,'总明细 源文件后台下'!E:E,E692,'总明细 源文件后台下'!C:C,"Refund")</f>
        <v>0</v>
      </c>
      <c r="AD692">
        <f>SUMIFS('总明细 源文件后台下'!U:U,'总明细 源文件后台下'!E:E,E692,'总明细 源文件后台下'!C:C,"Refund")</f>
        <v>0</v>
      </c>
      <c r="AE692">
        <f>SUMIFS('总明细 源文件后台下'!V:V,'总明细 源文件后台下'!E:E,E692,'总明细 源文件后台下'!C:C,"Refund")</f>
        <v>0</v>
      </c>
      <c r="AF692">
        <f>SUMIFS('总明细 源文件后台下'!W:W,'总明细 源文件后台下'!E:E,E692,'总明细 源文件后台下'!C:C,"Refund")</f>
        <v>0</v>
      </c>
      <c r="AK692">
        <f>(SUMIF('广告费 源文件后台下'!G:G,E692,'广告费 源文件后台下'!M:M))*-1</f>
        <v>0</v>
      </c>
      <c r="AL692">
        <f>SUMIFS('总明细 源文件后台下'!W:W,'总明细 源文件后台下'!E:E,E692,'总明细 源文件后台下'!C:C,"Adjustment",'总明细 源文件后台下'!F:F,"FBA Inventory Reimbursement - Customer Return")</f>
        <v>0</v>
      </c>
      <c r="AM692">
        <f>SUMIFS('总明细 源文件后台下'!W:W,'总明细 源文件后台下'!E:E,E692,'总明细 源文件后台下'!C:C,"Adjustment",'总明细 源文件后台下'!F:F,"FBA Inventory Reimbursement - Damaged:Warehouse")</f>
        <v>0</v>
      </c>
      <c r="AN692">
        <f>SUMIFS('总明细 源文件后台下'!W:W,'总明细 源文件后台下'!E:E,E692,'总明细 源文件后台下'!C:C,"Adjustment",'总明细 源文件后台下'!F:F,"FBA Inventory Reimbursement - Customer Service Issue")</f>
        <v>0</v>
      </c>
      <c r="AO692">
        <f>SUMIFS('总明细 源文件后台下'!W:W,'总明细 源文件后台下'!E:E,E692,'总明细 源文件后台下'!C:C,"Adjustment",'总明细 源文件后台下'!F:F,"FBA Inventory Reimbursement - Fee Correction")</f>
        <v>0</v>
      </c>
      <c r="AP692">
        <f>SUMIFS('总明细 源文件后台下'!W:W,'总明细 源文件后台下'!E:E,E692,'总明细 源文件后台下'!C:C,"Adjustment",'总明细 源文件后台下'!F:F,"FBA Inventory Reimbursement - General Adjustment")</f>
        <v>0</v>
      </c>
      <c r="AQ692">
        <f>SUMIFS('总明细 源文件后台下'!W:W,'总明细 源文件后台下'!E:E,E692,'总明细 源文件后台下'!C:C,"Adjustment",'总明细 源文件后台下'!F:F,"FBA Inventory Reimbursement - Lost:Inbound")</f>
        <v>0</v>
      </c>
      <c r="AR692">
        <f>SUMIFS('总明细 源文件后台下'!W:W,'总明细 源文件后台下'!E:E,E692,'总明细 源文件后台下'!C:C,"Adjustment",'总明细 源文件后台下'!F:F,"FBA Inventory Reimbursement - Lost:Warehouse")</f>
        <v>0</v>
      </c>
      <c r="AS692">
        <f>SUMIFS('总明细 源文件后台下'!W:W,'总明细 源文件后台下'!E:E,E692,'总明细 源文件后台下'!C:C,"Adjustment",'总明细 源文件后台下'!F:F,"Non-subscription Fee Adjustment")</f>
        <v>0</v>
      </c>
      <c r="AT692">
        <f>SUMIFS('总明细 源文件后台下'!W:W,'总明细 源文件后台下'!E:E,E692,'总明细 源文件后台下'!C:C,"Adjustment",'总明细 源文件后台下'!F:F,"FBA Inventory Placement Service Fee")</f>
        <v>0</v>
      </c>
      <c r="AV692">
        <f>SUMIF('FBA Customer Return Per Unit Fe'!B:B,E692,'FBA Customer Return Per Unit Fe'!C:C)</f>
        <v>0</v>
      </c>
      <c r="AX692">
        <f>(SUMIF('仓储费 源文件后台下'!C:C,E692,'仓储费 源文件后台下'!V:V))*-1</f>
        <v>-5.0000000000000001E-4</v>
      </c>
      <c r="AZ692">
        <f>SUMIF('Disposal Fee销毁费用-160.95'!B:B,E692,'Disposal Fee销毁费用-160.95'!D:D)*-1</f>
        <v>0</v>
      </c>
      <c r="BC692">
        <f>IFERROR(VLOOKUP(F692,'优惠券-86.4'!F:I,4,0),0)</f>
        <v>0</v>
      </c>
      <c r="BD692">
        <f>IFERROR(VLOOKUP(F692,'早评-120'!E:H,4,0),0)</f>
        <v>0</v>
      </c>
      <c r="BF692">
        <f t="shared" si="80"/>
        <v>-5.0000000000000001E-4</v>
      </c>
      <c r="BG692">
        <f t="shared" si="81"/>
        <v>0</v>
      </c>
      <c r="BH692">
        <f t="shared" si="82"/>
        <v>-3.2500000000000003E-3</v>
      </c>
      <c r="BQ692" s="45">
        <f t="shared" si="83"/>
        <v>-3.2500000000000003E-3</v>
      </c>
      <c r="BR692">
        <f>SUMIFS('9月销毁明细'!D:D,'9月销毁明细'!A:A,E692,'9月销毁明细'!H:H,"Sellable")</f>
        <v>0</v>
      </c>
      <c r="BS692">
        <f>SUMIFS('9月销毁明细'!G:G,'9月销毁明细'!A:A,E692,'9月销毁明细'!H:H,"Sellable")</f>
        <v>0</v>
      </c>
      <c r="BT692">
        <f>SUMIFS('9月销毁明细'!D:D,'9月销毁明细'!A:A,E692,'9月销毁明细'!H:H,"Unsellable")</f>
        <v>0</v>
      </c>
      <c r="BU692">
        <f>SUMIFS('9月销毁明细'!G:G,'9月销毁明细'!A:A,E692,'9月销毁明细'!H:H,"Unsellable")</f>
        <v>0</v>
      </c>
      <c r="BW692">
        <f>IFERROR(I692*VLOOKUP(F692,'9.3成本表'!C:L,10,0),0)</f>
        <v>0</v>
      </c>
      <c r="BX692">
        <f t="shared" si="84"/>
        <v>0</v>
      </c>
      <c r="CC692" s="45">
        <f t="shared" si="85"/>
        <v>-3.2500000000000003E-3</v>
      </c>
      <c r="CD692" s="45">
        <f t="shared" si="86"/>
        <v>0</v>
      </c>
      <c r="CE692" s="45">
        <f t="shared" si="87"/>
        <v>0</v>
      </c>
    </row>
    <row r="693" spans="4:83" x14ac:dyDescent="0.25">
      <c r="D693" s="20" t="s">
        <v>1495</v>
      </c>
      <c r="E693" s="20" t="s">
        <v>1496</v>
      </c>
      <c r="F693" s="20">
        <v>4921</v>
      </c>
      <c r="G693">
        <v>687</v>
      </c>
      <c r="H693" s="20"/>
      <c r="I693">
        <f>SUMIFS('总明细 源文件后台下'!G:G,'总明细 源文件后台下'!E:E,E693,'总明细 源文件后台下'!C:C,"Order")</f>
        <v>0</v>
      </c>
      <c r="J693">
        <f>SUMIFS('总明细 源文件后台下'!M:M,'总明细 源文件后台下'!E:E,E693,'总明细 源文件后台下'!C:C,"Order")</f>
        <v>0</v>
      </c>
      <c r="K693">
        <f>SUMIFS('总明细 源文件后台下'!N:N,'总明细 源文件后台下'!E:E,E693,'总明细 源文件后台下'!C:C,"Order")</f>
        <v>0</v>
      </c>
      <c r="L693">
        <f>SUMIFS('总明细 源文件后台下'!O:O,'总明细 源文件后台下'!E:E,E693,'总明细 源文件后台下'!C:C,"Order")</f>
        <v>0</v>
      </c>
      <c r="M693">
        <f>SUMIFS('总明细 源文件后台下'!P:P,'总明细 源文件后台下'!E:E,E693,'总明细 源文件后台下'!C:C,"Order")</f>
        <v>0</v>
      </c>
      <c r="N693">
        <f>SUMIFS('总明细 源文件后台下'!Q:Q,'总明细 源文件后台下'!E:E,E693,'总明细 源文件后台下'!C:C,"Order")</f>
        <v>0</v>
      </c>
      <c r="O693">
        <f>SUMIFS('总明细 源文件后台下'!R:R,'总明细 源文件后台下'!E:E,E693,'总明细 源文件后台下'!C:C,"Order")</f>
        <v>0</v>
      </c>
      <c r="P693">
        <f>SUMIFS('总明细 源文件后台下'!S:S,'总明细 源文件后台下'!E:E,E693,'总明细 源文件后台下'!C:C,"Order")</f>
        <v>0</v>
      </c>
      <c r="Q693">
        <f>SUMIFS('总明细 源文件后台下'!T:T,'总明细 源文件后台下'!E:E,E693,'总明细 源文件后台下'!C:C,"Order")</f>
        <v>0</v>
      </c>
      <c r="R693">
        <f>SUMIFS('总明细 源文件后台下'!U:U,'总明细 源文件后台下'!E:E,E693,'总明细 源文件后台下'!C:C,"Order")</f>
        <v>0</v>
      </c>
      <c r="S693">
        <f>SUMIFS('总明细 源文件后台下'!V:V,'总明细 源文件后台下'!E:E,E693,'总明细 源文件后台下'!C:C,"Order")</f>
        <v>0</v>
      </c>
      <c r="T693">
        <f>SUMIFS('总明细 源文件后台下'!W:W,'总明细 源文件后台下'!E:E,E693,'总明细 源文件后台下'!C:C,"Order")</f>
        <v>0</v>
      </c>
      <c r="U693">
        <f>SUMIFS('总明细 源文件后台下'!G:G,'总明细 源文件后台下'!E:E,E693,'总明细 源文件后台下'!C:C,"Refund")</f>
        <v>0</v>
      </c>
      <c r="V693">
        <f>SUMIFS('总明细 源文件后台下'!M:M,'总明细 源文件后台下'!E:E,E693,'总明细 源文件后台下'!C:C,"Refund")</f>
        <v>0</v>
      </c>
      <c r="W693">
        <f>SUMIFS('总明细 源文件后台下'!N:N,'总明细 源文件后台下'!E:E,E693,'总明细 源文件后台下'!C:C,"Refund")</f>
        <v>0</v>
      </c>
      <c r="X693">
        <f>SUMIFS('总明细 源文件后台下'!O:O,'总明细 源文件后台下'!E:E,E693,'总明细 源文件后台下'!C:C,"Refund")</f>
        <v>0</v>
      </c>
      <c r="Y693">
        <f>SUMIFS('总明细 源文件后台下'!P:P,'总明细 源文件后台下'!E:E,E693,'总明细 源文件后台下'!C:C,"Refund")</f>
        <v>0</v>
      </c>
      <c r="Z693">
        <f>SUMIFS('总明细 源文件后台下'!Q:Q,'总明细 源文件后台下'!E:E,E693,'总明细 源文件后台下'!C:C,"Refund")</f>
        <v>0</v>
      </c>
      <c r="AA693">
        <f>SUMIFS('总明细 源文件后台下'!R:R,'总明细 源文件后台下'!E:E,E693,'总明细 源文件后台下'!C:C,"Refund")</f>
        <v>0</v>
      </c>
      <c r="AB693">
        <f>SUMIFS('总明细 源文件后台下'!S:S,'总明细 源文件后台下'!E:E,E693,'总明细 源文件后台下'!C:C,"Refund")</f>
        <v>0</v>
      </c>
      <c r="AC693">
        <f>SUMIFS('总明细 源文件后台下'!T:T,'总明细 源文件后台下'!E:E,E693,'总明细 源文件后台下'!C:C,"Refund")</f>
        <v>0</v>
      </c>
      <c r="AD693">
        <f>SUMIFS('总明细 源文件后台下'!U:U,'总明细 源文件后台下'!E:E,E693,'总明细 源文件后台下'!C:C,"Refund")</f>
        <v>0</v>
      </c>
      <c r="AE693">
        <f>SUMIFS('总明细 源文件后台下'!V:V,'总明细 源文件后台下'!E:E,E693,'总明细 源文件后台下'!C:C,"Refund")</f>
        <v>0</v>
      </c>
      <c r="AF693">
        <f>SUMIFS('总明细 源文件后台下'!W:W,'总明细 源文件后台下'!E:E,E693,'总明细 源文件后台下'!C:C,"Refund")</f>
        <v>0</v>
      </c>
      <c r="AK693">
        <f>(SUMIF('广告费 源文件后台下'!G:G,E693,'广告费 源文件后台下'!M:M))*-1</f>
        <v>0</v>
      </c>
      <c r="AL693">
        <f>SUMIFS('总明细 源文件后台下'!W:W,'总明细 源文件后台下'!E:E,E693,'总明细 源文件后台下'!C:C,"Adjustment",'总明细 源文件后台下'!F:F,"FBA Inventory Reimbursement - Customer Return")</f>
        <v>0</v>
      </c>
      <c r="AM693">
        <f>SUMIFS('总明细 源文件后台下'!W:W,'总明细 源文件后台下'!E:E,E693,'总明细 源文件后台下'!C:C,"Adjustment",'总明细 源文件后台下'!F:F,"FBA Inventory Reimbursement - Damaged:Warehouse")</f>
        <v>0</v>
      </c>
      <c r="AN693">
        <f>SUMIFS('总明细 源文件后台下'!W:W,'总明细 源文件后台下'!E:E,E693,'总明细 源文件后台下'!C:C,"Adjustment",'总明细 源文件后台下'!F:F,"FBA Inventory Reimbursement - Customer Service Issue")</f>
        <v>0</v>
      </c>
      <c r="AO693">
        <f>SUMIFS('总明细 源文件后台下'!W:W,'总明细 源文件后台下'!E:E,E693,'总明细 源文件后台下'!C:C,"Adjustment",'总明细 源文件后台下'!F:F,"FBA Inventory Reimbursement - Fee Correction")</f>
        <v>0</v>
      </c>
      <c r="AP693">
        <f>SUMIFS('总明细 源文件后台下'!W:W,'总明细 源文件后台下'!E:E,E693,'总明细 源文件后台下'!C:C,"Adjustment",'总明细 源文件后台下'!F:F,"FBA Inventory Reimbursement - General Adjustment")</f>
        <v>0</v>
      </c>
      <c r="AQ693">
        <f>SUMIFS('总明细 源文件后台下'!W:W,'总明细 源文件后台下'!E:E,E693,'总明细 源文件后台下'!C:C,"Adjustment",'总明细 源文件后台下'!F:F,"FBA Inventory Reimbursement - Lost:Inbound")</f>
        <v>0</v>
      </c>
      <c r="AR693">
        <f>SUMIFS('总明细 源文件后台下'!W:W,'总明细 源文件后台下'!E:E,E693,'总明细 源文件后台下'!C:C,"Adjustment",'总明细 源文件后台下'!F:F,"FBA Inventory Reimbursement - Lost:Warehouse")</f>
        <v>0</v>
      </c>
      <c r="AS693">
        <f>SUMIFS('总明细 源文件后台下'!W:W,'总明细 源文件后台下'!E:E,E693,'总明细 源文件后台下'!C:C,"Adjustment",'总明细 源文件后台下'!F:F,"Non-subscription Fee Adjustment")</f>
        <v>0</v>
      </c>
      <c r="AT693">
        <f>SUMIFS('总明细 源文件后台下'!W:W,'总明细 源文件后台下'!E:E,E693,'总明细 源文件后台下'!C:C,"Adjustment",'总明细 源文件后台下'!F:F,"FBA Inventory Placement Service Fee")</f>
        <v>0</v>
      </c>
      <c r="AV693">
        <f>SUMIF('FBA Customer Return Per Unit Fe'!B:B,E693,'FBA Customer Return Per Unit Fe'!C:C)</f>
        <v>0</v>
      </c>
      <c r="AX693">
        <f>(SUMIF('仓储费 源文件后台下'!C:C,E693,'仓储费 源文件后台下'!V:V))*-1</f>
        <v>-0.03</v>
      </c>
      <c r="AZ693">
        <f>SUMIF('Disposal Fee销毁费用-160.95'!B:B,E693,'Disposal Fee销毁费用-160.95'!D:D)*-1</f>
        <v>0</v>
      </c>
      <c r="BC693">
        <f>IFERROR(VLOOKUP(F693,'优惠券-86.4'!F:I,4,0),0)</f>
        <v>0</v>
      </c>
      <c r="BD693">
        <f>IFERROR(VLOOKUP(F693,'早评-120'!E:H,4,0),0)</f>
        <v>0</v>
      </c>
      <c r="BF693">
        <f t="shared" si="80"/>
        <v>-0.03</v>
      </c>
      <c r="BG693">
        <f t="shared" si="81"/>
        <v>0</v>
      </c>
      <c r="BH693">
        <f t="shared" si="82"/>
        <v>-0.19500000000000001</v>
      </c>
      <c r="BQ693" s="45">
        <f t="shared" si="83"/>
        <v>-0.19500000000000001</v>
      </c>
      <c r="BR693">
        <f>SUMIFS('9月销毁明细'!D:D,'9月销毁明细'!A:A,E693,'9月销毁明细'!H:H,"Sellable")</f>
        <v>0</v>
      </c>
      <c r="BS693">
        <f>SUMIFS('9月销毁明细'!G:G,'9月销毁明细'!A:A,E693,'9月销毁明细'!H:H,"Sellable")</f>
        <v>0</v>
      </c>
      <c r="BT693">
        <f>SUMIFS('9月销毁明细'!D:D,'9月销毁明细'!A:A,E693,'9月销毁明细'!H:H,"Unsellable")</f>
        <v>0</v>
      </c>
      <c r="BU693">
        <f>SUMIFS('9月销毁明细'!G:G,'9月销毁明细'!A:A,E693,'9月销毁明细'!H:H,"Unsellable")</f>
        <v>0</v>
      </c>
      <c r="BW693">
        <f>IFERROR(I693*VLOOKUP(F693,'9.3成本表'!C:L,10,0),0)</f>
        <v>0</v>
      </c>
      <c r="BX693">
        <f t="shared" si="84"/>
        <v>0</v>
      </c>
      <c r="CC693" s="45">
        <f t="shared" si="85"/>
        <v>-0.19500000000000001</v>
      </c>
      <c r="CD693" s="45">
        <f t="shared" si="86"/>
        <v>0</v>
      </c>
      <c r="CE693" s="45">
        <f t="shared" si="87"/>
        <v>0</v>
      </c>
    </row>
    <row r="694" spans="4:83" x14ac:dyDescent="0.25">
      <c r="D694" s="20" t="s">
        <v>1497</v>
      </c>
      <c r="E694" s="20" t="s">
        <v>1498</v>
      </c>
      <c r="F694" s="20">
        <v>4921</v>
      </c>
      <c r="G694">
        <v>688</v>
      </c>
      <c r="H694" s="20"/>
      <c r="I694">
        <f>SUMIFS('总明细 源文件后台下'!G:G,'总明细 源文件后台下'!E:E,E694,'总明细 源文件后台下'!C:C,"Order")</f>
        <v>0</v>
      </c>
      <c r="J694">
        <f>SUMIFS('总明细 源文件后台下'!M:M,'总明细 源文件后台下'!E:E,E694,'总明细 源文件后台下'!C:C,"Order")</f>
        <v>0</v>
      </c>
      <c r="K694">
        <f>SUMIFS('总明细 源文件后台下'!N:N,'总明细 源文件后台下'!E:E,E694,'总明细 源文件后台下'!C:C,"Order")</f>
        <v>0</v>
      </c>
      <c r="L694">
        <f>SUMIFS('总明细 源文件后台下'!O:O,'总明细 源文件后台下'!E:E,E694,'总明细 源文件后台下'!C:C,"Order")</f>
        <v>0</v>
      </c>
      <c r="M694">
        <f>SUMIFS('总明细 源文件后台下'!P:P,'总明细 源文件后台下'!E:E,E694,'总明细 源文件后台下'!C:C,"Order")</f>
        <v>0</v>
      </c>
      <c r="N694">
        <f>SUMIFS('总明细 源文件后台下'!Q:Q,'总明细 源文件后台下'!E:E,E694,'总明细 源文件后台下'!C:C,"Order")</f>
        <v>0</v>
      </c>
      <c r="O694">
        <f>SUMIFS('总明细 源文件后台下'!R:R,'总明细 源文件后台下'!E:E,E694,'总明细 源文件后台下'!C:C,"Order")</f>
        <v>0</v>
      </c>
      <c r="P694">
        <f>SUMIFS('总明细 源文件后台下'!S:S,'总明细 源文件后台下'!E:E,E694,'总明细 源文件后台下'!C:C,"Order")</f>
        <v>0</v>
      </c>
      <c r="Q694">
        <f>SUMIFS('总明细 源文件后台下'!T:T,'总明细 源文件后台下'!E:E,E694,'总明细 源文件后台下'!C:C,"Order")</f>
        <v>0</v>
      </c>
      <c r="R694">
        <f>SUMIFS('总明细 源文件后台下'!U:U,'总明细 源文件后台下'!E:E,E694,'总明细 源文件后台下'!C:C,"Order")</f>
        <v>0</v>
      </c>
      <c r="S694">
        <f>SUMIFS('总明细 源文件后台下'!V:V,'总明细 源文件后台下'!E:E,E694,'总明细 源文件后台下'!C:C,"Order")</f>
        <v>0</v>
      </c>
      <c r="T694">
        <f>SUMIFS('总明细 源文件后台下'!W:W,'总明细 源文件后台下'!E:E,E694,'总明细 源文件后台下'!C:C,"Order")</f>
        <v>0</v>
      </c>
      <c r="U694">
        <f>SUMIFS('总明细 源文件后台下'!G:G,'总明细 源文件后台下'!E:E,E694,'总明细 源文件后台下'!C:C,"Refund")</f>
        <v>0</v>
      </c>
      <c r="V694">
        <f>SUMIFS('总明细 源文件后台下'!M:M,'总明细 源文件后台下'!E:E,E694,'总明细 源文件后台下'!C:C,"Refund")</f>
        <v>0</v>
      </c>
      <c r="W694">
        <f>SUMIFS('总明细 源文件后台下'!N:N,'总明细 源文件后台下'!E:E,E694,'总明细 源文件后台下'!C:C,"Refund")</f>
        <v>0</v>
      </c>
      <c r="X694">
        <f>SUMIFS('总明细 源文件后台下'!O:O,'总明细 源文件后台下'!E:E,E694,'总明细 源文件后台下'!C:C,"Refund")</f>
        <v>0</v>
      </c>
      <c r="Y694">
        <f>SUMIFS('总明细 源文件后台下'!P:P,'总明细 源文件后台下'!E:E,E694,'总明细 源文件后台下'!C:C,"Refund")</f>
        <v>0</v>
      </c>
      <c r="Z694">
        <f>SUMIFS('总明细 源文件后台下'!Q:Q,'总明细 源文件后台下'!E:E,E694,'总明细 源文件后台下'!C:C,"Refund")</f>
        <v>0</v>
      </c>
      <c r="AA694">
        <f>SUMIFS('总明细 源文件后台下'!R:R,'总明细 源文件后台下'!E:E,E694,'总明细 源文件后台下'!C:C,"Refund")</f>
        <v>0</v>
      </c>
      <c r="AB694">
        <f>SUMIFS('总明细 源文件后台下'!S:S,'总明细 源文件后台下'!E:E,E694,'总明细 源文件后台下'!C:C,"Refund")</f>
        <v>0</v>
      </c>
      <c r="AC694">
        <f>SUMIFS('总明细 源文件后台下'!T:T,'总明细 源文件后台下'!E:E,E694,'总明细 源文件后台下'!C:C,"Refund")</f>
        <v>0</v>
      </c>
      <c r="AD694">
        <f>SUMIFS('总明细 源文件后台下'!U:U,'总明细 源文件后台下'!E:E,E694,'总明细 源文件后台下'!C:C,"Refund")</f>
        <v>0</v>
      </c>
      <c r="AE694">
        <f>SUMIFS('总明细 源文件后台下'!V:V,'总明细 源文件后台下'!E:E,E694,'总明细 源文件后台下'!C:C,"Refund")</f>
        <v>0</v>
      </c>
      <c r="AF694">
        <f>SUMIFS('总明细 源文件后台下'!W:W,'总明细 源文件后台下'!E:E,E694,'总明细 源文件后台下'!C:C,"Refund")</f>
        <v>0</v>
      </c>
      <c r="AK694">
        <f>(SUMIF('广告费 源文件后台下'!G:G,E694,'广告费 源文件后台下'!M:M))*-1</f>
        <v>0</v>
      </c>
      <c r="AL694">
        <f>SUMIFS('总明细 源文件后台下'!W:W,'总明细 源文件后台下'!E:E,E694,'总明细 源文件后台下'!C:C,"Adjustment",'总明细 源文件后台下'!F:F,"FBA Inventory Reimbursement - Customer Return")</f>
        <v>0</v>
      </c>
      <c r="AM694">
        <f>SUMIFS('总明细 源文件后台下'!W:W,'总明细 源文件后台下'!E:E,E694,'总明细 源文件后台下'!C:C,"Adjustment",'总明细 源文件后台下'!F:F,"FBA Inventory Reimbursement - Damaged:Warehouse")</f>
        <v>0</v>
      </c>
      <c r="AN694">
        <f>SUMIFS('总明细 源文件后台下'!W:W,'总明细 源文件后台下'!E:E,E694,'总明细 源文件后台下'!C:C,"Adjustment",'总明细 源文件后台下'!F:F,"FBA Inventory Reimbursement - Customer Service Issue")</f>
        <v>0</v>
      </c>
      <c r="AO694">
        <f>SUMIFS('总明细 源文件后台下'!W:W,'总明细 源文件后台下'!E:E,E694,'总明细 源文件后台下'!C:C,"Adjustment",'总明细 源文件后台下'!F:F,"FBA Inventory Reimbursement - Fee Correction")</f>
        <v>0</v>
      </c>
      <c r="AP694">
        <f>SUMIFS('总明细 源文件后台下'!W:W,'总明细 源文件后台下'!E:E,E694,'总明细 源文件后台下'!C:C,"Adjustment",'总明细 源文件后台下'!F:F,"FBA Inventory Reimbursement - General Adjustment")</f>
        <v>0</v>
      </c>
      <c r="AQ694">
        <f>SUMIFS('总明细 源文件后台下'!W:W,'总明细 源文件后台下'!E:E,E694,'总明细 源文件后台下'!C:C,"Adjustment",'总明细 源文件后台下'!F:F,"FBA Inventory Reimbursement - Lost:Inbound")</f>
        <v>0</v>
      </c>
      <c r="AR694">
        <f>SUMIFS('总明细 源文件后台下'!W:W,'总明细 源文件后台下'!E:E,E694,'总明细 源文件后台下'!C:C,"Adjustment",'总明细 源文件后台下'!F:F,"FBA Inventory Reimbursement - Lost:Warehouse")</f>
        <v>0</v>
      </c>
      <c r="AS694">
        <f>SUMIFS('总明细 源文件后台下'!W:W,'总明细 源文件后台下'!E:E,E694,'总明细 源文件后台下'!C:C,"Adjustment",'总明细 源文件后台下'!F:F,"Non-subscription Fee Adjustment")</f>
        <v>0</v>
      </c>
      <c r="AT694">
        <f>SUMIFS('总明细 源文件后台下'!W:W,'总明细 源文件后台下'!E:E,E694,'总明细 源文件后台下'!C:C,"Adjustment",'总明细 源文件后台下'!F:F,"FBA Inventory Placement Service Fee")</f>
        <v>0</v>
      </c>
      <c r="AV694">
        <f>SUMIF('FBA Customer Return Per Unit Fe'!B:B,E694,'FBA Customer Return Per Unit Fe'!C:C)</f>
        <v>0</v>
      </c>
      <c r="AX694">
        <f>(SUMIF('仓储费 源文件后台下'!C:C,E694,'仓储费 源文件后台下'!V:V))*-1</f>
        <v>-4.4000000000000003E-3</v>
      </c>
      <c r="AZ694">
        <f>SUMIF('Disposal Fee销毁费用-160.95'!B:B,E694,'Disposal Fee销毁费用-160.95'!D:D)*-1</f>
        <v>0</v>
      </c>
      <c r="BC694">
        <f>IFERROR(VLOOKUP(F694,'优惠券-86.4'!F:I,4,0),0)</f>
        <v>0</v>
      </c>
      <c r="BD694">
        <f>IFERROR(VLOOKUP(F694,'早评-120'!E:H,4,0),0)</f>
        <v>0</v>
      </c>
      <c r="BF694">
        <f t="shared" si="80"/>
        <v>-4.4000000000000003E-3</v>
      </c>
      <c r="BG694">
        <f t="shared" si="81"/>
        <v>0</v>
      </c>
      <c r="BH694">
        <f t="shared" si="82"/>
        <v>-2.86E-2</v>
      </c>
      <c r="BQ694" s="45">
        <f t="shared" si="83"/>
        <v>-2.86E-2</v>
      </c>
      <c r="BR694">
        <f>SUMIFS('9月销毁明细'!D:D,'9月销毁明细'!A:A,E694,'9月销毁明细'!H:H,"Sellable")</f>
        <v>0</v>
      </c>
      <c r="BS694">
        <f>SUMIFS('9月销毁明细'!G:G,'9月销毁明细'!A:A,E694,'9月销毁明细'!H:H,"Sellable")</f>
        <v>0</v>
      </c>
      <c r="BT694">
        <f>SUMIFS('9月销毁明细'!D:D,'9月销毁明细'!A:A,E694,'9月销毁明细'!H:H,"Unsellable")</f>
        <v>0</v>
      </c>
      <c r="BU694">
        <f>SUMIFS('9月销毁明细'!G:G,'9月销毁明细'!A:A,E694,'9月销毁明细'!H:H,"Unsellable")</f>
        <v>0</v>
      </c>
      <c r="BW694">
        <f>IFERROR(I694*VLOOKUP(F694,'9.3成本表'!C:L,10,0),0)</f>
        <v>0</v>
      </c>
      <c r="BX694">
        <f t="shared" si="84"/>
        <v>0</v>
      </c>
      <c r="CC694" s="45">
        <f t="shared" si="85"/>
        <v>-2.86E-2</v>
      </c>
      <c r="CD694" s="45">
        <f t="shared" si="86"/>
        <v>0</v>
      </c>
      <c r="CE694" s="45">
        <f t="shared" si="87"/>
        <v>0</v>
      </c>
    </row>
    <row r="695" spans="4:83" x14ac:dyDescent="0.25">
      <c r="D695" s="20" t="s">
        <v>1499</v>
      </c>
      <c r="E695" s="20" t="s">
        <v>1500</v>
      </c>
      <c r="F695" s="20">
        <v>4921</v>
      </c>
      <c r="G695">
        <v>689</v>
      </c>
      <c r="H695" s="20"/>
      <c r="I695">
        <f>SUMIFS('总明细 源文件后台下'!G:G,'总明细 源文件后台下'!E:E,E695,'总明细 源文件后台下'!C:C,"Order")</f>
        <v>1</v>
      </c>
      <c r="J695">
        <f>SUMIFS('总明细 源文件后台下'!M:M,'总明细 源文件后台下'!E:E,E695,'总明细 源文件后台下'!C:C,"Order")</f>
        <v>13.89</v>
      </c>
      <c r="K695">
        <f>SUMIFS('总明细 源文件后台下'!N:N,'总明细 源文件后台下'!E:E,E695,'总明细 源文件后台下'!C:C,"Order")</f>
        <v>0</v>
      </c>
      <c r="L695">
        <f>SUMIFS('总明细 源文件后台下'!O:O,'总明细 源文件后台下'!E:E,E695,'总明细 源文件后台下'!C:C,"Order")</f>
        <v>0</v>
      </c>
      <c r="M695">
        <f>SUMIFS('总明细 源文件后台下'!P:P,'总明细 源文件后台下'!E:E,E695,'总明细 源文件后台下'!C:C,"Order")</f>
        <v>0</v>
      </c>
      <c r="N695">
        <f>SUMIFS('总明细 源文件后台下'!Q:Q,'总明细 源文件后台下'!E:E,E695,'总明细 源文件后台下'!C:C,"Order")</f>
        <v>0</v>
      </c>
      <c r="O695">
        <f>SUMIFS('总明细 源文件后台下'!R:R,'总明细 源文件后台下'!E:E,E695,'总明细 源文件后台下'!C:C,"Order")</f>
        <v>0</v>
      </c>
      <c r="P695">
        <f>SUMIFS('总明细 源文件后台下'!S:S,'总明细 源文件后台下'!E:E,E695,'总明细 源文件后台下'!C:C,"Order")</f>
        <v>-2.36</v>
      </c>
      <c r="Q695">
        <f>SUMIFS('总明细 源文件后台下'!T:T,'总明细 源文件后台下'!E:E,E695,'总明细 源文件后台下'!C:C,"Order")</f>
        <v>-3.68</v>
      </c>
      <c r="R695">
        <f>SUMIFS('总明细 源文件后台下'!U:U,'总明细 源文件后台下'!E:E,E695,'总明细 源文件后台下'!C:C,"Order")</f>
        <v>0</v>
      </c>
      <c r="S695">
        <f>SUMIFS('总明细 源文件后台下'!V:V,'总明细 源文件后台下'!E:E,E695,'总明细 源文件后台下'!C:C,"Order")</f>
        <v>0</v>
      </c>
      <c r="T695">
        <f>SUMIFS('总明细 源文件后台下'!W:W,'总明细 源文件后台下'!E:E,E695,'总明细 源文件后台下'!C:C,"Order")</f>
        <v>7.85</v>
      </c>
      <c r="U695">
        <f>SUMIFS('总明细 源文件后台下'!G:G,'总明细 源文件后台下'!E:E,E695,'总明细 源文件后台下'!C:C,"Refund")</f>
        <v>1</v>
      </c>
      <c r="V695">
        <f>SUMIFS('总明细 源文件后台下'!M:M,'总明细 源文件后台下'!E:E,E695,'总明细 源文件后台下'!C:C,"Refund")</f>
        <v>-13.89</v>
      </c>
      <c r="W695">
        <f>SUMIFS('总明细 源文件后台下'!N:N,'总明细 源文件后台下'!E:E,E695,'总明细 源文件后台下'!C:C,"Refund")</f>
        <v>0</v>
      </c>
      <c r="X695">
        <f>SUMIFS('总明细 源文件后台下'!O:O,'总明细 源文件后台下'!E:E,E695,'总明细 源文件后台下'!C:C,"Refund")</f>
        <v>0</v>
      </c>
      <c r="Y695">
        <f>SUMIFS('总明细 源文件后台下'!P:P,'总明细 源文件后台下'!E:E,E695,'总明细 源文件后台下'!C:C,"Refund")</f>
        <v>0</v>
      </c>
      <c r="Z695">
        <f>SUMIFS('总明细 源文件后台下'!Q:Q,'总明细 源文件后台下'!E:E,E695,'总明细 源文件后台下'!C:C,"Refund")</f>
        <v>0</v>
      </c>
      <c r="AA695">
        <f>SUMIFS('总明细 源文件后台下'!R:R,'总明细 源文件后台下'!E:E,E695,'总明细 源文件后台下'!C:C,"Refund")</f>
        <v>0</v>
      </c>
      <c r="AB695">
        <f>SUMIFS('总明细 源文件后台下'!S:S,'总明细 源文件后台下'!E:E,E695,'总明细 源文件后台下'!C:C,"Refund")</f>
        <v>1.89</v>
      </c>
      <c r="AC695">
        <f>SUMIFS('总明细 源文件后台下'!T:T,'总明细 源文件后台下'!E:E,E695,'总明细 源文件后台下'!C:C,"Refund")</f>
        <v>0</v>
      </c>
      <c r="AD695">
        <f>SUMIFS('总明细 源文件后台下'!U:U,'总明细 源文件后台下'!E:E,E695,'总明细 源文件后台下'!C:C,"Refund")</f>
        <v>0</v>
      </c>
      <c r="AE695">
        <f>SUMIFS('总明细 源文件后台下'!V:V,'总明细 源文件后台下'!E:E,E695,'总明细 源文件后台下'!C:C,"Refund")</f>
        <v>0</v>
      </c>
      <c r="AF695">
        <f>SUMIFS('总明细 源文件后台下'!W:W,'总明细 源文件后台下'!E:E,E695,'总明细 源文件后台下'!C:C,"Refund")</f>
        <v>-12</v>
      </c>
      <c r="AK695">
        <f>(SUMIF('广告费 源文件后台下'!G:G,E695,'广告费 源文件后台下'!M:M))*-1</f>
        <v>0</v>
      </c>
      <c r="AL695">
        <f>SUMIFS('总明细 源文件后台下'!W:W,'总明细 源文件后台下'!E:E,E695,'总明细 源文件后台下'!C:C,"Adjustment",'总明细 源文件后台下'!F:F,"FBA Inventory Reimbursement - Customer Return")</f>
        <v>0</v>
      </c>
      <c r="AM695">
        <f>SUMIFS('总明细 源文件后台下'!W:W,'总明细 源文件后台下'!E:E,E695,'总明细 源文件后台下'!C:C,"Adjustment",'总明细 源文件后台下'!F:F,"FBA Inventory Reimbursement - Damaged:Warehouse")</f>
        <v>0</v>
      </c>
      <c r="AN695">
        <f>SUMIFS('总明细 源文件后台下'!W:W,'总明细 源文件后台下'!E:E,E695,'总明细 源文件后台下'!C:C,"Adjustment",'总明细 源文件后台下'!F:F,"FBA Inventory Reimbursement - Customer Service Issue")</f>
        <v>0</v>
      </c>
      <c r="AO695">
        <f>SUMIFS('总明细 源文件后台下'!W:W,'总明细 源文件后台下'!E:E,E695,'总明细 源文件后台下'!C:C,"Adjustment",'总明细 源文件后台下'!F:F,"FBA Inventory Reimbursement - Fee Correction")</f>
        <v>0</v>
      </c>
      <c r="AP695">
        <f>SUMIFS('总明细 源文件后台下'!W:W,'总明细 源文件后台下'!E:E,E695,'总明细 源文件后台下'!C:C,"Adjustment",'总明细 源文件后台下'!F:F,"FBA Inventory Reimbursement - General Adjustment")</f>
        <v>0</v>
      </c>
      <c r="AQ695">
        <f>SUMIFS('总明细 源文件后台下'!W:W,'总明细 源文件后台下'!E:E,E695,'总明细 源文件后台下'!C:C,"Adjustment",'总明细 源文件后台下'!F:F,"FBA Inventory Reimbursement - Lost:Inbound")</f>
        <v>0</v>
      </c>
      <c r="AR695">
        <f>SUMIFS('总明细 源文件后台下'!W:W,'总明细 源文件后台下'!E:E,E695,'总明细 源文件后台下'!C:C,"Adjustment",'总明细 源文件后台下'!F:F,"FBA Inventory Reimbursement - Lost:Warehouse")</f>
        <v>0</v>
      </c>
      <c r="AS695">
        <f>SUMIFS('总明细 源文件后台下'!W:W,'总明细 源文件后台下'!E:E,E695,'总明细 源文件后台下'!C:C,"Adjustment",'总明细 源文件后台下'!F:F,"Non-subscription Fee Adjustment")</f>
        <v>0</v>
      </c>
      <c r="AT695">
        <f>SUMIFS('总明细 源文件后台下'!W:W,'总明细 源文件后台下'!E:E,E695,'总明细 源文件后台下'!C:C,"Adjustment",'总明细 源文件后台下'!F:F,"FBA Inventory Placement Service Fee")</f>
        <v>0</v>
      </c>
      <c r="AV695">
        <f>SUMIF('FBA Customer Return Per Unit Fe'!B:B,E695,'FBA Customer Return Per Unit Fe'!C:C)</f>
        <v>-3.68</v>
      </c>
      <c r="AX695">
        <f>(SUMIF('仓储费 源文件后台下'!C:C,E695,'仓储费 源文件后台下'!V:V))*-1</f>
        <v>-8.7999999999999988E-3</v>
      </c>
      <c r="AZ695">
        <f>SUMIF('Disposal Fee销毁费用-160.95'!B:B,E695,'Disposal Fee销毁费用-160.95'!D:D)*-1</f>
        <v>0</v>
      </c>
      <c r="BC695">
        <f>IFERROR(VLOOKUP(F695,'优惠券-86.4'!F:I,4,0),0)</f>
        <v>0</v>
      </c>
      <c r="BD695">
        <f>IFERROR(VLOOKUP(F695,'早评-120'!E:H,4,0),0)</f>
        <v>0</v>
      </c>
      <c r="BF695">
        <f t="shared" si="80"/>
        <v>-7.8388000000000009</v>
      </c>
      <c r="BG695">
        <f t="shared" si="81"/>
        <v>-0.56434845212383011</v>
      </c>
      <c r="BH695">
        <f t="shared" si="82"/>
        <v>-50.952200000000005</v>
      </c>
      <c r="BQ695" s="45">
        <f t="shared" si="83"/>
        <v>-50.952200000000005</v>
      </c>
      <c r="BR695">
        <f>SUMIFS('9月销毁明细'!D:D,'9月销毁明细'!A:A,E695,'9月销毁明细'!H:H,"Sellable")</f>
        <v>0</v>
      </c>
      <c r="BS695">
        <f>SUMIFS('9月销毁明细'!G:G,'9月销毁明细'!A:A,E695,'9月销毁明细'!H:H,"Sellable")</f>
        <v>0</v>
      </c>
      <c r="BT695">
        <f>SUMIFS('9月销毁明细'!D:D,'9月销毁明细'!A:A,E695,'9月销毁明细'!H:H,"Unsellable")</f>
        <v>0</v>
      </c>
      <c r="BU695">
        <f>SUMIFS('9月销毁明细'!G:G,'9月销毁明细'!A:A,E695,'9月销毁明细'!H:H,"Unsellable")</f>
        <v>0</v>
      </c>
      <c r="BW695">
        <f>IFERROR(I695*VLOOKUP(F695,'9.3成本表'!C:L,10,0),0)</f>
        <v>19.399999999999999</v>
      </c>
      <c r="BX695">
        <f t="shared" si="84"/>
        <v>13.26</v>
      </c>
      <c r="CC695" s="45">
        <f t="shared" si="85"/>
        <v>-83.612200000000016</v>
      </c>
      <c r="CD695" s="45">
        <f t="shared" si="86"/>
        <v>-0.92609182034668014</v>
      </c>
      <c r="CE695" s="45">
        <f t="shared" si="87"/>
        <v>-2.5600796080832828</v>
      </c>
    </row>
    <row r="696" spans="4:83" x14ac:dyDescent="0.25">
      <c r="D696" s="20" t="s">
        <v>1501</v>
      </c>
      <c r="E696" s="20" t="s">
        <v>1502</v>
      </c>
      <c r="F696" s="20">
        <v>4921</v>
      </c>
      <c r="G696">
        <v>690</v>
      </c>
      <c r="H696" s="20"/>
      <c r="I696">
        <f>SUMIFS('总明细 源文件后台下'!G:G,'总明细 源文件后台下'!E:E,E696,'总明细 源文件后台下'!C:C,"Order")</f>
        <v>0</v>
      </c>
      <c r="J696">
        <f>SUMIFS('总明细 源文件后台下'!M:M,'总明细 源文件后台下'!E:E,E696,'总明细 源文件后台下'!C:C,"Order")</f>
        <v>0</v>
      </c>
      <c r="K696">
        <f>SUMIFS('总明细 源文件后台下'!N:N,'总明细 源文件后台下'!E:E,E696,'总明细 源文件后台下'!C:C,"Order")</f>
        <v>0</v>
      </c>
      <c r="L696">
        <f>SUMIFS('总明细 源文件后台下'!O:O,'总明细 源文件后台下'!E:E,E696,'总明细 源文件后台下'!C:C,"Order")</f>
        <v>0</v>
      </c>
      <c r="M696">
        <f>SUMIFS('总明细 源文件后台下'!P:P,'总明细 源文件后台下'!E:E,E696,'总明细 源文件后台下'!C:C,"Order")</f>
        <v>0</v>
      </c>
      <c r="N696">
        <f>SUMIFS('总明细 源文件后台下'!Q:Q,'总明细 源文件后台下'!E:E,E696,'总明细 源文件后台下'!C:C,"Order")</f>
        <v>0</v>
      </c>
      <c r="O696">
        <f>SUMIFS('总明细 源文件后台下'!R:R,'总明细 源文件后台下'!E:E,E696,'总明细 源文件后台下'!C:C,"Order")</f>
        <v>0</v>
      </c>
      <c r="P696">
        <f>SUMIFS('总明细 源文件后台下'!S:S,'总明细 源文件后台下'!E:E,E696,'总明细 源文件后台下'!C:C,"Order")</f>
        <v>0</v>
      </c>
      <c r="Q696">
        <f>SUMIFS('总明细 源文件后台下'!T:T,'总明细 源文件后台下'!E:E,E696,'总明细 源文件后台下'!C:C,"Order")</f>
        <v>0</v>
      </c>
      <c r="R696">
        <f>SUMIFS('总明细 源文件后台下'!U:U,'总明细 源文件后台下'!E:E,E696,'总明细 源文件后台下'!C:C,"Order")</f>
        <v>0</v>
      </c>
      <c r="S696">
        <f>SUMIFS('总明细 源文件后台下'!V:V,'总明细 源文件后台下'!E:E,E696,'总明细 源文件后台下'!C:C,"Order")</f>
        <v>0</v>
      </c>
      <c r="T696">
        <f>SUMIFS('总明细 源文件后台下'!W:W,'总明细 源文件后台下'!E:E,E696,'总明细 源文件后台下'!C:C,"Order")</f>
        <v>0</v>
      </c>
      <c r="U696">
        <f>SUMIFS('总明细 源文件后台下'!G:G,'总明细 源文件后台下'!E:E,E696,'总明细 源文件后台下'!C:C,"Refund")</f>
        <v>0</v>
      </c>
      <c r="V696">
        <f>SUMIFS('总明细 源文件后台下'!M:M,'总明细 源文件后台下'!E:E,E696,'总明细 源文件后台下'!C:C,"Refund")</f>
        <v>0</v>
      </c>
      <c r="W696">
        <f>SUMIFS('总明细 源文件后台下'!N:N,'总明细 源文件后台下'!E:E,E696,'总明细 源文件后台下'!C:C,"Refund")</f>
        <v>0</v>
      </c>
      <c r="X696">
        <f>SUMIFS('总明细 源文件后台下'!O:O,'总明细 源文件后台下'!E:E,E696,'总明细 源文件后台下'!C:C,"Refund")</f>
        <v>0</v>
      </c>
      <c r="Y696">
        <f>SUMIFS('总明细 源文件后台下'!P:P,'总明细 源文件后台下'!E:E,E696,'总明细 源文件后台下'!C:C,"Refund")</f>
        <v>0</v>
      </c>
      <c r="Z696">
        <f>SUMIFS('总明细 源文件后台下'!Q:Q,'总明细 源文件后台下'!E:E,E696,'总明细 源文件后台下'!C:C,"Refund")</f>
        <v>0</v>
      </c>
      <c r="AA696">
        <f>SUMIFS('总明细 源文件后台下'!R:R,'总明细 源文件后台下'!E:E,E696,'总明细 源文件后台下'!C:C,"Refund")</f>
        <v>0</v>
      </c>
      <c r="AB696">
        <f>SUMIFS('总明细 源文件后台下'!S:S,'总明细 源文件后台下'!E:E,E696,'总明细 源文件后台下'!C:C,"Refund")</f>
        <v>0</v>
      </c>
      <c r="AC696">
        <f>SUMIFS('总明细 源文件后台下'!T:T,'总明细 源文件后台下'!E:E,E696,'总明细 源文件后台下'!C:C,"Refund")</f>
        <v>0</v>
      </c>
      <c r="AD696">
        <f>SUMIFS('总明细 源文件后台下'!U:U,'总明细 源文件后台下'!E:E,E696,'总明细 源文件后台下'!C:C,"Refund")</f>
        <v>0</v>
      </c>
      <c r="AE696">
        <f>SUMIFS('总明细 源文件后台下'!V:V,'总明细 源文件后台下'!E:E,E696,'总明细 源文件后台下'!C:C,"Refund")</f>
        <v>0</v>
      </c>
      <c r="AF696">
        <f>SUMIFS('总明细 源文件后台下'!W:W,'总明细 源文件后台下'!E:E,E696,'总明细 源文件后台下'!C:C,"Refund")</f>
        <v>0</v>
      </c>
      <c r="AK696">
        <f>(SUMIF('广告费 源文件后台下'!G:G,E696,'广告费 源文件后台下'!M:M))*-1</f>
        <v>0</v>
      </c>
      <c r="AL696">
        <f>SUMIFS('总明细 源文件后台下'!W:W,'总明细 源文件后台下'!E:E,E696,'总明细 源文件后台下'!C:C,"Adjustment",'总明细 源文件后台下'!F:F,"FBA Inventory Reimbursement - Customer Return")</f>
        <v>0</v>
      </c>
      <c r="AM696">
        <f>SUMIFS('总明细 源文件后台下'!W:W,'总明细 源文件后台下'!E:E,E696,'总明细 源文件后台下'!C:C,"Adjustment",'总明细 源文件后台下'!F:F,"FBA Inventory Reimbursement - Damaged:Warehouse")</f>
        <v>0</v>
      </c>
      <c r="AN696">
        <f>SUMIFS('总明细 源文件后台下'!W:W,'总明细 源文件后台下'!E:E,E696,'总明细 源文件后台下'!C:C,"Adjustment",'总明细 源文件后台下'!F:F,"FBA Inventory Reimbursement - Customer Service Issue")</f>
        <v>0</v>
      </c>
      <c r="AO696">
        <f>SUMIFS('总明细 源文件后台下'!W:W,'总明细 源文件后台下'!E:E,E696,'总明细 源文件后台下'!C:C,"Adjustment",'总明细 源文件后台下'!F:F,"FBA Inventory Reimbursement - Fee Correction")</f>
        <v>0</v>
      </c>
      <c r="AP696">
        <f>SUMIFS('总明细 源文件后台下'!W:W,'总明细 源文件后台下'!E:E,E696,'总明细 源文件后台下'!C:C,"Adjustment",'总明细 源文件后台下'!F:F,"FBA Inventory Reimbursement - General Adjustment")</f>
        <v>0</v>
      </c>
      <c r="AQ696">
        <f>SUMIFS('总明细 源文件后台下'!W:W,'总明细 源文件后台下'!E:E,E696,'总明细 源文件后台下'!C:C,"Adjustment",'总明细 源文件后台下'!F:F,"FBA Inventory Reimbursement - Lost:Inbound")</f>
        <v>0</v>
      </c>
      <c r="AR696">
        <f>SUMIFS('总明细 源文件后台下'!W:W,'总明细 源文件后台下'!E:E,E696,'总明细 源文件后台下'!C:C,"Adjustment",'总明细 源文件后台下'!F:F,"FBA Inventory Reimbursement - Lost:Warehouse")</f>
        <v>0</v>
      </c>
      <c r="AS696">
        <f>SUMIFS('总明细 源文件后台下'!W:W,'总明细 源文件后台下'!E:E,E696,'总明细 源文件后台下'!C:C,"Adjustment",'总明细 源文件后台下'!F:F,"Non-subscription Fee Adjustment")</f>
        <v>0</v>
      </c>
      <c r="AT696">
        <f>SUMIFS('总明细 源文件后台下'!W:W,'总明细 源文件后台下'!E:E,E696,'总明细 源文件后台下'!C:C,"Adjustment",'总明细 源文件后台下'!F:F,"FBA Inventory Placement Service Fee")</f>
        <v>0</v>
      </c>
      <c r="AV696">
        <f>SUMIF('FBA Customer Return Per Unit Fe'!B:B,E696,'FBA Customer Return Per Unit Fe'!C:C)</f>
        <v>0</v>
      </c>
      <c r="AX696">
        <f>(SUMIF('仓储费 源文件后台下'!C:C,E696,'仓储费 源文件后台下'!V:V))*-1</f>
        <v>-0.04</v>
      </c>
      <c r="AZ696">
        <f>SUMIF('Disposal Fee销毁费用-160.95'!B:B,E696,'Disposal Fee销毁费用-160.95'!D:D)*-1</f>
        <v>-0.15</v>
      </c>
      <c r="BC696">
        <f>IFERROR(VLOOKUP(F696,'优惠券-86.4'!F:I,4,0),0)</f>
        <v>0</v>
      </c>
      <c r="BD696">
        <f>IFERROR(VLOOKUP(F696,'早评-120'!E:H,4,0),0)</f>
        <v>0</v>
      </c>
      <c r="BF696">
        <f t="shared" si="80"/>
        <v>-0.19</v>
      </c>
      <c r="BG696">
        <f t="shared" si="81"/>
        <v>0</v>
      </c>
      <c r="BH696">
        <f t="shared" si="82"/>
        <v>-1.2350000000000001</v>
      </c>
      <c r="BQ696" s="45">
        <f t="shared" si="83"/>
        <v>-1.2350000000000001</v>
      </c>
      <c r="BR696">
        <f>SUMIFS('9月销毁明细'!D:D,'9月销毁明细'!A:A,E696,'9月销毁明细'!H:H,"Sellable")</f>
        <v>0</v>
      </c>
      <c r="BS696">
        <f>SUMIFS('9月销毁明细'!G:G,'9月销毁明细'!A:A,E696,'9月销毁明细'!H:H,"Sellable")</f>
        <v>0</v>
      </c>
      <c r="BT696">
        <f>SUMIFS('9月销毁明细'!D:D,'9月销毁明细'!A:A,E696,'9月销毁明细'!H:H,"Unsellable")</f>
        <v>0</v>
      </c>
      <c r="BU696">
        <f>SUMIFS('9月销毁明细'!G:G,'9月销毁明细'!A:A,E696,'9月销毁明细'!H:H,"Unsellable")</f>
        <v>0</v>
      </c>
      <c r="BW696">
        <f>IFERROR(I696*VLOOKUP(F696,'9.3成本表'!C:L,10,0),0)</f>
        <v>0</v>
      </c>
      <c r="BX696">
        <f t="shared" si="84"/>
        <v>0</v>
      </c>
      <c r="CC696" s="45">
        <f t="shared" si="85"/>
        <v>-1.2350000000000001</v>
      </c>
      <c r="CD696" s="45">
        <f t="shared" si="86"/>
        <v>0</v>
      </c>
      <c r="CE696" s="45">
        <f t="shared" si="87"/>
        <v>0</v>
      </c>
    </row>
    <row r="697" spans="4:83" x14ac:dyDescent="0.25">
      <c r="D697" s="20" t="s">
        <v>1503</v>
      </c>
      <c r="E697" s="20" t="s">
        <v>1504</v>
      </c>
      <c r="F697" s="20">
        <v>4921</v>
      </c>
      <c r="G697">
        <v>691</v>
      </c>
      <c r="H697" s="20"/>
      <c r="I697">
        <f>SUMIFS('总明细 源文件后台下'!G:G,'总明细 源文件后台下'!E:E,E697,'总明细 源文件后台下'!C:C,"Order")</f>
        <v>0</v>
      </c>
      <c r="J697">
        <f>SUMIFS('总明细 源文件后台下'!M:M,'总明细 源文件后台下'!E:E,E697,'总明细 源文件后台下'!C:C,"Order")</f>
        <v>0</v>
      </c>
      <c r="K697">
        <f>SUMIFS('总明细 源文件后台下'!N:N,'总明细 源文件后台下'!E:E,E697,'总明细 源文件后台下'!C:C,"Order")</f>
        <v>0</v>
      </c>
      <c r="L697">
        <f>SUMIFS('总明细 源文件后台下'!O:O,'总明细 源文件后台下'!E:E,E697,'总明细 源文件后台下'!C:C,"Order")</f>
        <v>0</v>
      </c>
      <c r="M697">
        <f>SUMIFS('总明细 源文件后台下'!P:P,'总明细 源文件后台下'!E:E,E697,'总明细 源文件后台下'!C:C,"Order")</f>
        <v>0</v>
      </c>
      <c r="N697">
        <f>SUMIFS('总明细 源文件后台下'!Q:Q,'总明细 源文件后台下'!E:E,E697,'总明细 源文件后台下'!C:C,"Order")</f>
        <v>0</v>
      </c>
      <c r="O697">
        <f>SUMIFS('总明细 源文件后台下'!R:R,'总明细 源文件后台下'!E:E,E697,'总明细 源文件后台下'!C:C,"Order")</f>
        <v>0</v>
      </c>
      <c r="P697">
        <f>SUMIFS('总明细 源文件后台下'!S:S,'总明细 源文件后台下'!E:E,E697,'总明细 源文件后台下'!C:C,"Order")</f>
        <v>0</v>
      </c>
      <c r="Q697">
        <f>SUMIFS('总明细 源文件后台下'!T:T,'总明细 源文件后台下'!E:E,E697,'总明细 源文件后台下'!C:C,"Order")</f>
        <v>0</v>
      </c>
      <c r="R697">
        <f>SUMIFS('总明细 源文件后台下'!U:U,'总明细 源文件后台下'!E:E,E697,'总明细 源文件后台下'!C:C,"Order")</f>
        <v>0</v>
      </c>
      <c r="S697">
        <f>SUMIFS('总明细 源文件后台下'!V:V,'总明细 源文件后台下'!E:E,E697,'总明细 源文件后台下'!C:C,"Order")</f>
        <v>0</v>
      </c>
      <c r="T697">
        <f>SUMIFS('总明细 源文件后台下'!W:W,'总明细 源文件后台下'!E:E,E697,'总明细 源文件后台下'!C:C,"Order")</f>
        <v>0</v>
      </c>
      <c r="U697">
        <f>SUMIFS('总明细 源文件后台下'!G:G,'总明细 源文件后台下'!E:E,E697,'总明细 源文件后台下'!C:C,"Refund")</f>
        <v>0</v>
      </c>
      <c r="V697">
        <f>SUMIFS('总明细 源文件后台下'!M:M,'总明细 源文件后台下'!E:E,E697,'总明细 源文件后台下'!C:C,"Refund")</f>
        <v>0</v>
      </c>
      <c r="W697">
        <f>SUMIFS('总明细 源文件后台下'!N:N,'总明细 源文件后台下'!E:E,E697,'总明细 源文件后台下'!C:C,"Refund")</f>
        <v>0</v>
      </c>
      <c r="X697">
        <f>SUMIFS('总明细 源文件后台下'!O:O,'总明细 源文件后台下'!E:E,E697,'总明细 源文件后台下'!C:C,"Refund")</f>
        <v>0</v>
      </c>
      <c r="Y697">
        <f>SUMIFS('总明细 源文件后台下'!P:P,'总明细 源文件后台下'!E:E,E697,'总明细 源文件后台下'!C:C,"Refund")</f>
        <v>0</v>
      </c>
      <c r="Z697">
        <f>SUMIFS('总明细 源文件后台下'!Q:Q,'总明细 源文件后台下'!E:E,E697,'总明细 源文件后台下'!C:C,"Refund")</f>
        <v>0</v>
      </c>
      <c r="AA697">
        <f>SUMIFS('总明细 源文件后台下'!R:R,'总明细 源文件后台下'!E:E,E697,'总明细 源文件后台下'!C:C,"Refund")</f>
        <v>0</v>
      </c>
      <c r="AB697">
        <f>SUMIFS('总明细 源文件后台下'!S:S,'总明细 源文件后台下'!E:E,E697,'总明细 源文件后台下'!C:C,"Refund")</f>
        <v>0</v>
      </c>
      <c r="AC697">
        <f>SUMIFS('总明细 源文件后台下'!T:T,'总明细 源文件后台下'!E:E,E697,'总明细 源文件后台下'!C:C,"Refund")</f>
        <v>0</v>
      </c>
      <c r="AD697">
        <f>SUMIFS('总明细 源文件后台下'!U:U,'总明细 源文件后台下'!E:E,E697,'总明细 源文件后台下'!C:C,"Refund")</f>
        <v>0</v>
      </c>
      <c r="AE697">
        <f>SUMIFS('总明细 源文件后台下'!V:V,'总明细 源文件后台下'!E:E,E697,'总明细 源文件后台下'!C:C,"Refund")</f>
        <v>0</v>
      </c>
      <c r="AF697">
        <f>SUMIFS('总明细 源文件后台下'!W:W,'总明细 源文件后台下'!E:E,E697,'总明细 源文件后台下'!C:C,"Refund")</f>
        <v>0</v>
      </c>
      <c r="AK697">
        <f>(SUMIF('广告费 源文件后台下'!G:G,E697,'广告费 源文件后台下'!M:M))*-1</f>
        <v>0</v>
      </c>
      <c r="AL697">
        <f>SUMIFS('总明细 源文件后台下'!W:W,'总明细 源文件后台下'!E:E,E697,'总明细 源文件后台下'!C:C,"Adjustment",'总明细 源文件后台下'!F:F,"FBA Inventory Reimbursement - Customer Return")</f>
        <v>0</v>
      </c>
      <c r="AM697">
        <f>SUMIFS('总明细 源文件后台下'!W:W,'总明细 源文件后台下'!E:E,E697,'总明细 源文件后台下'!C:C,"Adjustment",'总明细 源文件后台下'!F:F,"FBA Inventory Reimbursement - Damaged:Warehouse")</f>
        <v>0</v>
      </c>
      <c r="AN697">
        <f>SUMIFS('总明细 源文件后台下'!W:W,'总明细 源文件后台下'!E:E,E697,'总明细 源文件后台下'!C:C,"Adjustment",'总明细 源文件后台下'!F:F,"FBA Inventory Reimbursement - Customer Service Issue")</f>
        <v>0</v>
      </c>
      <c r="AO697">
        <f>SUMIFS('总明细 源文件后台下'!W:W,'总明细 源文件后台下'!E:E,E697,'总明细 源文件后台下'!C:C,"Adjustment",'总明细 源文件后台下'!F:F,"FBA Inventory Reimbursement - Fee Correction")</f>
        <v>0</v>
      </c>
      <c r="AP697">
        <f>SUMIFS('总明细 源文件后台下'!W:W,'总明细 源文件后台下'!E:E,E697,'总明细 源文件后台下'!C:C,"Adjustment",'总明细 源文件后台下'!F:F,"FBA Inventory Reimbursement - General Adjustment")</f>
        <v>0</v>
      </c>
      <c r="AQ697">
        <f>SUMIFS('总明细 源文件后台下'!W:W,'总明细 源文件后台下'!E:E,E697,'总明细 源文件后台下'!C:C,"Adjustment",'总明细 源文件后台下'!F:F,"FBA Inventory Reimbursement - Lost:Inbound")</f>
        <v>0</v>
      </c>
      <c r="AR697">
        <f>SUMIFS('总明细 源文件后台下'!W:W,'总明细 源文件后台下'!E:E,E697,'总明细 源文件后台下'!C:C,"Adjustment",'总明细 源文件后台下'!F:F,"FBA Inventory Reimbursement - Lost:Warehouse")</f>
        <v>0</v>
      </c>
      <c r="AS697">
        <f>SUMIFS('总明细 源文件后台下'!W:W,'总明细 源文件后台下'!E:E,E697,'总明细 源文件后台下'!C:C,"Adjustment",'总明细 源文件后台下'!F:F,"Non-subscription Fee Adjustment")</f>
        <v>0</v>
      </c>
      <c r="AT697">
        <f>SUMIFS('总明细 源文件后台下'!W:W,'总明细 源文件后台下'!E:E,E697,'总明细 源文件后台下'!C:C,"Adjustment",'总明细 源文件后台下'!F:F,"FBA Inventory Placement Service Fee")</f>
        <v>0</v>
      </c>
      <c r="AV697">
        <f>SUMIF('FBA Customer Return Per Unit Fe'!B:B,E697,'FBA Customer Return Per Unit Fe'!C:C)</f>
        <v>0</v>
      </c>
      <c r="AX697">
        <f>(SUMIF('仓储费 源文件后台下'!C:C,E697,'仓储费 源文件后台下'!V:V))*-1</f>
        <v>-8.6800000000000002E-2</v>
      </c>
      <c r="AZ697">
        <f>SUMIF('Disposal Fee销毁费用-160.95'!B:B,E697,'Disposal Fee销毁费用-160.95'!D:D)*-1</f>
        <v>-0.3</v>
      </c>
      <c r="BC697">
        <f>IFERROR(VLOOKUP(F697,'优惠券-86.4'!F:I,4,0),0)</f>
        <v>0</v>
      </c>
      <c r="BD697">
        <f>IFERROR(VLOOKUP(F697,'早评-120'!E:H,4,0),0)</f>
        <v>0</v>
      </c>
      <c r="BF697">
        <f t="shared" si="80"/>
        <v>-0.38679999999999998</v>
      </c>
      <c r="BG697">
        <f t="shared" si="81"/>
        <v>0</v>
      </c>
      <c r="BH697">
        <f t="shared" si="82"/>
        <v>-2.5141999999999998</v>
      </c>
      <c r="BQ697" s="45">
        <f t="shared" si="83"/>
        <v>-2.5141999999999998</v>
      </c>
      <c r="BR697">
        <f>SUMIFS('9月销毁明细'!D:D,'9月销毁明细'!A:A,E697,'9月销毁明细'!H:H,"Sellable")</f>
        <v>0</v>
      </c>
      <c r="BS697">
        <f>SUMIFS('9月销毁明细'!G:G,'9月销毁明细'!A:A,E697,'9月销毁明细'!H:H,"Sellable")</f>
        <v>0</v>
      </c>
      <c r="BT697">
        <f>SUMIFS('9月销毁明细'!D:D,'9月销毁明细'!A:A,E697,'9月销毁明细'!H:H,"Unsellable")</f>
        <v>0</v>
      </c>
      <c r="BU697">
        <f>SUMIFS('9月销毁明细'!G:G,'9月销毁明细'!A:A,E697,'9月销毁明细'!H:H,"Unsellable")</f>
        <v>0</v>
      </c>
      <c r="BW697">
        <f>IFERROR(I697*VLOOKUP(F697,'9.3成本表'!C:L,10,0),0)</f>
        <v>0</v>
      </c>
      <c r="BX697">
        <f t="shared" si="84"/>
        <v>0</v>
      </c>
      <c r="CC697" s="45">
        <f t="shared" si="85"/>
        <v>-2.5141999999999998</v>
      </c>
      <c r="CD697" s="45">
        <f t="shared" si="86"/>
        <v>0</v>
      </c>
      <c r="CE697" s="45">
        <f t="shared" si="87"/>
        <v>0</v>
      </c>
    </row>
    <row r="698" spans="4:83" x14ac:dyDescent="0.25">
      <c r="D698" s="20" t="s">
        <v>1505</v>
      </c>
      <c r="E698" s="20" t="s">
        <v>1506</v>
      </c>
      <c r="F698" s="20">
        <v>4921</v>
      </c>
      <c r="G698">
        <v>692</v>
      </c>
      <c r="H698" s="20"/>
      <c r="I698">
        <f>SUMIFS('总明细 源文件后台下'!G:G,'总明细 源文件后台下'!E:E,E698,'总明细 源文件后台下'!C:C,"Order")</f>
        <v>0</v>
      </c>
      <c r="J698">
        <f>SUMIFS('总明细 源文件后台下'!M:M,'总明细 源文件后台下'!E:E,E698,'总明细 源文件后台下'!C:C,"Order")</f>
        <v>0</v>
      </c>
      <c r="K698">
        <f>SUMIFS('总明细 源文件后台下'!N:N,'总明细 源文件后台下'!E:E,E698,'总明细 源文件后台下'!C:C,"Order")</f>
        <v>0</v>
      </c>
      <c r="L698">
        <f>SUMIFS('总明细 源文件后台下'!O:O,'总明细 源文件后台下'!E:E,E698,'总明细 源文件后台下'!C:C,"Order")</f>
        <v>0</v>
      </c>
      <c r="M698">
        <f>SUMIFS('总明细 源文件后台下'!P:P,'总明细 源文件后台下'!E:E,E698,'总明细 源文件后台下'!C:C,"Order")</f>
        <v>0</v>
      </c>
      <c r="N698">
        <f>SUMIFS('总明细 源文件后台下'!Q:Q,'总明细 源文件后台下'!E:E,E698,'总明细 源文件后台下'!C:C,"Order")</f>
        <v>0</v>
      </c>
      <c r="O698">
        <f>SUMIFS('总明细 源文件后台下'!R:R,'总明细 源文件后台下'!E:E,E698,'总明细 源文件后台下'!C:C,"Order")</f>
        <v>0</v>
      </c>
      <c r="P698">
        <f>SUMIFS('总明细 源文件后台下'!S:S,'总明细 源文件后台下'!E:E,E698,'总明细 源文件后台下'!C:C,"Order")</f>
        <v>0</v>
      </c>
      <c r="Q698">
        <f>SUMIFS('总明细 源文件后台下'!T:T,'总明细 源文件后台下'!E:E,E698,'总明细 源文件后台下'!C:C,"Order")</f>
        <v>0</v>
      </c>
      <c r="R698">
        <f>SUMIFS('总明细 源文件后台下'!U:U,'总明细 源文件后台下'!E:E,E698,'总明细 源文件后台下'!C:C,"Order")</f>
        <v>0</v>
      </c>
      <c r="S698">
        <f>SUMIFS('总明细 源文件后台下'!V:V,'总明细 源文件后台下'!E:E,E698,'总明细 源文件后台下'!C:C,"Order")</f>
        <v>0</v>
      </c>
      <c r="T698">
        <f>SUMIFS('总明细 源文件后台下'!W:W,'总明细 源文件后台下'!E:E,E698,'总明细 源文件后台下'!C:C,"Order")</f>
        <v>0</v>
      </c>
      <c r="U698">
        <f>SUMIFS('总明细 源文件后台下'!G:G,'总明细 源文件后台下'!E:E,E698,'总明细 源文件后台下'!C:C,"Refund")</f>
        <v>0</v>
      </c>
      <c r="V698">
        <f>SUMIFS('总明细 源文件后台下'!M:M,'总明细 源文件后台下'!E:E,E698,'总明细 源文件后台下'!C:C,"Refund")</f>
        <v>0</v>
      </c>
      <c r="W698">
        <f>SUMIFS('总明细 源文件后台下'!N:N,'总明细 源文件后台下'!E:E,E698,'总明细 源文件后台下'!C:C,"Refund")</f>
        <v>0</v>
      </c>
      <c r="X698">
        <f>SUMIFS('总明细 源文件后台下'!O:O,'总明细 源文件后台下'!E:E,E698,'总明细 源文件后台下'!C:C,"Refund")</f>
        <v>0</v>
      </c>
      <c r="Y698">
        <f>SUMIFS('总明细 源文件后台下'!P:P,'总明细 源文件后台下'!E:E,E698,'总明细 源文件后台下'!C:C,"Refund")</f>
        <v>0</v>
      </c>
      <c r="Z698">
        <f>SUMIFS('总明细 源文件后台下'!Q:Q,'总明细 源文件后台下'!E:E,E698,'总明细 源文件后台下'!C:C,"Refund")</f>
        <v>0</v>
      </c>
      <c r="AA698">
        <f>SUMIFS('总明细 源文件后台下'!R:R,'总明细 源文件后台下'!E:E,E698,'总明细 源文件后台下'!C:C,"Refund")</f>
        <v>0</v>
      </c>
      <c r="AB698">
        <f>SUMIFS('总明细 源文件后台下'!S:S,'总明细 源文件后台下'!E:E,E698,'总明细 源文件后台下'!C:C,"Refund")</f>
        <v>0</v>
      </c>
      <c r="AC698">
        <f>SUMIFS('总明细 源文件后台下'!T:T,'总明细 源文件后台下'!E:E,E698,'总明细 源文件后台下'!C:C,"Refund")</f>
        <v>0</v>
      </c>
      <c r="AD698">
        <f>SUMIFS('总明细 源文件后台下'!U:U,'总明细 源文件后台下'!E:E,E698,'总明细 源文件后台下'!C:C,"Refund")</f>
        <v>0</v>
      </c>
      <c r="AE698">
        <f>SUMIFS('总明细 源文件后台下'!V:V,'总明细 源文件后台下'!E:E,E698,'总明细 源文件后台下'!C:C,"Refund")</f>
        <v>0</v>
      </c>
      <c r="AF698">
        <f>SUMIFS('总明细 源文件后台下'!W:W,'总明细 源文件后台下'!E:E,E698,'总明细 源文件后台下'!C:C,"Refund")</f>
        <v>0</v>
      </c>
      <c r="AK698">
        <f>(SUMIF('广告费 源文件后台下'!G:G,E698,'广告费 源文件后台下'!M:M))*-1</f>
        <v>0</v>
      </c>
      <c r="AL698">
        <f>SUMIFS('总明细 源文件后台下'!W:W,'总明细 源文件后台下'!E:E,E698,'总明细 源文件后台下'!C:C,"Adjustment",'总明细 源文件后台下'!F:F,"FBA Inventory Reimbursement - Customer Return")</f>
        <v>0</v>
      </c>
      <c r="AM698">
        <f>SUMIFS('总明细 源文件后台下'!W:W,'总明细 源文件后台下'!E:E,E698,'总明细 源文件后台下'!C:C,"Adjustment",'总明细 源文件后台下'!F:F,"FBA Inventory Reimbursement - Damaged:Warehouse")</f>
        <v>0</v>
      </c>
      <c r="AN698">
        <f>SUMIFS('总明细 源文件后台下'!W:W,'总明细 源文件后台下'!E:E,E698,'总明细 源文件后台下'!C:C,"Adjustment",'总明细 源文件后台下'!F:F,"FBA Inventory Reimbursement - Customer Service Issue")</f>
        <v>0</v>
      </c>
      <c r="AO698">
        <f>SUMIFS('总明细 源文件后台下'!W:W,'总明细 源文件后台下'!E:E,E698,'总明细 源文件后台下'!C:C,"Adjustment",'总明细 源文件后台下'!F:F,"FBA Inventory Reimbursement - Fee Correction")</f>
        <v>0</v>
      </c>
      <c r="AP698">
        <f>SUMIFS('总明细 源文件后台下'!W:W,'总明细 源文件后台下'!E:E,E698,'总明细 源文件后台下'!C:C,"Adjustment",'总明细 源文件后台下'!F:F,"FBA Inventory Reimbursement - General Adjustment")</f>
        <v>0</v>
      </c>
      <c r="AQ698">
        <f>SUMIFS('总明细 源文件后台下'!W:W,'总明细 源文件后台下'!E:E,E698,'总明细 源文件后台下'!C:C,"Adjustment",'总明细 源文件后台下'!F:F,"FBA Inventory Reimbursement - Lost:Inbound")</f>
        <v>0</v>
      </c>
      <c r="AR698">
        <f>SUMIFS('总明细 源文件后台下'!W:W,'总明细 源文件后台下'!E:E,E698,'总明细 源文件后台下'!C:C,"Adjustment",'总明细 源文件后台下'!F:F,"FBA Inventory Reimbursement - Lost:Warehouse")</f>
        <v>0</v>
      </c>
      <c r="AS698">
        <f>SUMIFS('总明细 源文件后台下'!W:W,'总明细 源文件后台下'!E:E,E698,'总明细 源文件后台下'!C:C,"Adjustment",'总明细 源文件后台下'!F:F,"Non-subscription Fee Adjustment")</f>
        <v>0</v>
      </c>
      <c r="AT698">
        <f>SUMIFS('总明细 源文件后台下'!W:W,'总明细 源文件后台下'!E:E,E698,'总明细 源文件后台下'!C:C,"Adjustment",'总明细 源文件后台下'!F:F,"FBA Inventory Placement Service Fee")</f>
        <v>0</v>
      </c>
      <c r="AV698">
        <f>SUMIF('FBA Customer Return Per Unit Fe'!B:B,E698,'FBA Customer Return Per Unit Fe'!C:C)</f>
        <v>0</v>
      </c>
      <c r="AX698">
        <f>(SUMIF('仓储费 源文件后台下'!C:C,E698,'仓储费 源文件后台下'!V:V))*-1</f>
        <v>-7.9799999999999996E-2</v>
      </c>
      <c r="AZ698">
        <f>SUMIF('Disposal Fee销毁费用-160.95'!B:B,E698,'Disposal Fee销毁费用-160.95'!D:D)*-1</f>
        <v>-0.6</v>
      </c>
      <c r="BC698">
        <f>IFERROR(VLOOKUP(F698,'优惠券-86.4'!F:I,4,0),0)</f>
        <v>0</v>
      </c>
      <c r="BD698">
        <f>IFERROR(VLOOKUP(F698,'早评-120'!E:H,4,0),0)</f>
        <v>0</v>
      </c>
      <c r="BF698">
        <f t="shared" si="80"/>
        <v>-0.67979999999999996</v>
      </c>
      <c r="BG698">
        <f t="shared" si="81"/>
        <v>0</v>
      </c>
      <c r="BH698">
        <f t="shared" si="82"/>
        <v>-4.4186999999999994</v>
      </c>
      <c r="BQ698" s="45">
        <f t="shared" si="83"/>
        <v>-4.4186999999999994</v>
      </c>
      <c r="BR698">
        <f>SUMIFS('9月销毁明细'!D:D,'9月销毁明细'!A:A,E698,'9月销毁明细'!H:H,"Sellable")</f>
        <v>0</v>
      </c>
      <c r="BS698">
        <f>SUMIFS('9月销毁明细'!G:G,'9月销毁明细'!A:A,E698,'9月销毁明细'!H:H,"Sellable")</f>
        <v>0</v>
      </c>
      <c r="BT698">
        <f>SUMIFS('9月销毁明细'!D:D,'9月销毁明细'!A:A,E698,'9月销毁明细'!H:H,"Unsellable")</f>
        <v>0</v>
      </c>
      <c r="BU698">
        <f>SUMIFS('9月销毁明细'!G:G,'9月销毁明细'!A:A,E698,'9月销毁明细'!H:H,"Unsellable")</f>
        <v>0</v>
      </c>
      <c r="BW698">
        <f>IFERROR(I698*VLOOKUP(F698,'9.3成本表'!C:L,10,0),0)</f>
        <v>0</v>
      </c>
      <c r="BX698">
        <f t="shared" si="84"/>
        <v>0</v>
      </c>
      <c r="CC698" s="45">
        <f t="shared" si="85"/>
        <v>-4.4186999999999994</v>
      </c>
      <c r="CD698" s="45">
        <f t="shared" si="86"/>
        <v>0</v>
      </c>
      <c r="CE698" s="45">
        <f t="shared" si="87"/>
        <v>0</v>
      </c>
    </row>
    <row r="699" spans="4:83" x14ac:dyDescent="0.25">
      <c r="D699" s="20" t="s">
        <v>1507</v>
      </c>
      <c r="E699" s="20" t="s">
        <v>1508</v>
      </c>
      <c r="F699" s="20">
        <v>4921</v>
      </c>
      <c r="G699">
        <v>693</v>
      </c>
      <c r="H699" s="20"/>
      <c r="I699">
        <f>SUMIFS('总明细 源文件后台下'!G:G,'总明细 源文件后台下'!E:E,E699,'总明细 源文件后台下'!C:C,"Order")</f>
        <v>0</v>
      </c>
      <c r="J699">
        <f>SUMIFS('总明细 源文件后台下'!M:M,'总明细 源文件后台下'!E:E,E699,'总明细 源文件后台下'!C:C,"Order")</f>
        <v>0</v>
      </c>
      <c r="K699">
        <f>SUMIFS('总明细 源文件后台下'!N:N,'总明细 源文件后台下'!E:E,E699,'总明细 源文件后台下'!C:C,"Order")</f>
        <v>0</v>
      </c>
      <c r="L699">
        <f>SUMIFS('总明细 源文件后台下'!O:O,'总明细 源文件后台下'!E:E,E699,'总明细 源文件后台下'!C:C,"Order")</f>
        <v>0</v>
      </c>
      <c r="M699">
        <f>SUMIFS('总明细 源文件后台下'!P:P,'总明细 源文件后台下'!E:E,E699,'总明细 源文件后台下'!C:C,"Order")</f>
        <v>0</v>
      </c>
      <c r="N699">
        <f>SUMIFS('总明细 源文件后台下'!Q:Q,'总明细 源文件后台下'!E:E,E699,'总明细 源文件后台下'!C:C,"Order")</f>
        <v>0</v>
      </c>
      <c r="O699">
        <f>SUMIFS('总明细 源文件后台下'!R:R,'总明细 源文件后台下'!E:E,E699,'总明细 源文件后台下'!C:C,"Order")</f>
        <v>0</v>
      </c>
      <c r="P699">
        <f>SUMIFS('总明细 源文件后台下'!S:S,'总明细 源文件后台下'!E:E,E699,'总明细 源文件后台下'!C:C,"Order")</f>
        <v>0</v>
      </c>
      <c r="Q699">
        <f>SUMIFS('总明细 源文件后台下'!T:T,'总明细 源文件后台下'!E:E,E699,'总明细 源文件后台下'!C:C,"Order")</f>
        <v>0</v>
      </c>
      <c r="R699">
        <f>SUMIFS('总明细 源文件后台下'!U:U,'总明细 源文件后台下'!E:E,E699,'总明细 源文件后台下'!C:C,"Order")</f>
        <v>0</v>
      </c>
      <c r="S699">
        <f>SUMIFS('总明细 源文件后台下'!V:V,'总明细 源文件后台下'!E:E,E699,'总明细 源文件后台下'!C:C,"Order")</f>
        <v>0</v>
      </c>
      <c r="T699">
        <f>SUMIFS('总明细 源文件后台下'!W:W,'总明细 源文件后台下'!E:E,E699,'总明细 源文件后台下'!C:C,"Order")</f>
        <v>0</v>
      </c>
      <c r="U699">
        <f>SUMIFS('总明细 源文件后台下'!G:G,'总明细 源文件后台下'!E:E,E699,'总明细 源文件后台下'!C:C,"Refund")</f>
        <v>0</v>
      </c>
      <c r="V699">
        <f>SUMIFS('总明细 源文件后台下'!M:M,'总明细 源文件后台下'!E:E,E699,'总明细 源文件后台下'!C:C,"Refund")</f>
        <v>0</v>
      </c>
      <c r="W699">
        <f>SUMIFS('总明细 源文件后台下'!N:N,'总明细 源文件后台下'!E:E,E699,'总明细 源文件后台下'!C:C,"Refund")</f>
        <v>0</v>
      </c>
      <c r="X699">
        <f>SUMIFS('总明细 源文件后台下'!O:O,'总明细 源文件后台下'!E:E,E699,'总明细 源文件后台下'!C:C,"Refund")</f>
        <v>0</v>
      </c>
      <c r="Y699">
        <f>SUMIFS('总明细 源文件后台下'!P:P,'总明细 源文件后台下'!E:E,E699,'总明细 源文件后台下'!C:C,"Refund")</f>
        <v>0</v>
      </c>
      <c r="Z699">
        <f>SUMIFS('总明细 源文件后台下'!Q:Q,'总明细 源文件后台下'!E:E,E699,'总明细 源文件后台下'!C:C,"Refund")</f>
        <v>0</v>
      </c>
      <c r="AA699">
        <f>SUMIFS('总明细 源文件后台下'!R:R,'总明细 源文件后台下'!E:E,E699,'总明细 源文件后台下'!C:C,"Refund")</f>
        <v>0</v>
      </c>
      <c r="AB699">
        <f>SUMIFS('总明细 源文件后台下'!S:S,'总明细 源文件后台下'!E:E,E699,'总明细 源文件后台下'!C:C,"Refund")</f>
        <v>0</v>
      </c>
      <c r="AC699">
        <f>SUMIFS('总明细 源文件后台下'!T:T,'总明细 源文件后台下'!E:E,E699,'总明细 源文件后台下'!C:C,"Refund")</f>
        <v>0</v>
      </c>
      <c r="AD699">
        <f>SUMIFS('总明细 源文件后台下'!U:U,'总明细 源文件后台下'!E:E,E699,'总明细 源文件后台下'!C:C,"Refund")</f>
        <v>0</v>
      </c>
      <c r="AE699">
        <f>SUMIFS('总明细 源文件后台下'!V:V,'总明细 源文件后台下'!E:E,E699,'总明细 源文件后台下'!C:C,"Refund")</f>
        <v>0</v>
      </c>
      <c r="AF699">
        <f>SUMIFS('总明细 源文件后台下'!W:W,'总明细 源文件后台下'!E:E,E699,'总明细 源文件后台下'!C:C,"Refund")</f>
        <v>0</v>
      </c>
      <c r="AK699">
        <f>(SUMIF('广告费 源文件后台下'!G:G,E699,'广告费 源文件后台下'!M:M))*-1</f>
        <v>0</v>
      </c>
      <c r="AL699">
        <f>SUMIFS('总明细 源文件后台下'!W:W,'总明细 源文件后台下'!E:E,E699,'总明细 源文件后台下'!C:C,"Adjustment",'总明细 源文件后台下'!F:F,"FBA Inventory Reimbursement - Customer Return")</f>
        <v>0</v>
      </c>
      <c r="AM699">
        <f>SUMIFS('总明细 源文件后台下'!W:W,'总明细 源文件后台下'!E:E,E699,'总明细 源文件后台下'!C:C,"Adjustment",'总明细 源文件后台下'!F:F,"FBA Inventory Reimbursement - Damaged:Warehouse")</f>
        <v>0</v>
      </c>
      <c r="AN699">
        <f>SUMIFS('总明细 源文件后台下'!W:W,'总明细 源文件后台下'!E:E,E699,'总明细 源文件后台下'!C:C,"Adjustment",'总明细 源文件后台下'!F:F,"FBA Inventory Reimbursement - Customer Service Issue")</f>
        <v>0</v>
      </c>
      <c r="AO699">
        <f>SUMIFS('总明细 源文件后台下'!W:W,'总明细 源文件后台下'!E:E,E699,'总明细 源文件后台下'!C:C,"Adjustment",'总明细 源文件后台下'!F:F,"FBA Inventory Reimbursement - Fee Correction")</f>
        <v>0</v>
      </c>
      <c r="AP699">
        <f>SUMIFS('总明细 源文件后台下'!W:W,'总明细 源文件后台下'!E:E,E699,'总明细 源文件后台下'!C:C,"Adjustment",'总明细 源文件后台下'!F:F,"FBA Inventory Reimbursement - General Adjustment")</f>
        <v>0</v>
      </c>
      <c r="AQ699">
        <f>SUMIFS('总明细 源文件后台下'!W:W,'总明细 源文件后台下'!E:E,E699,'总明细 源文件后台下'!C:C,"Adjustment",'总明细 源文件后台下'!F:F,"FBA Inventory Reimbursement - Lost:Inbound")</f>
        <v>0</v>
      </c>
      <c r="AR699">
        <f>SUMIFS('总明细 源文件后台下'!W:W,'总明细 源文件后台下'!E:E,E699,'总明细 源文件后台下'!C:C,"Adjustment",'总明细 源文件后台下'!F:F,"FBA Inventory Reimbursement - Lost:Warehouse")</f>
        <v>0</v>
      </c>
      <c r="AS699">
        <f>SUMIFS('总明细 源文件后台下'!W:W,'总明细 源文件后台下'!E:E,E699,'总明细 源文件后台下'!C:C,"Adjustment",'总明细 源文件后台下'!F:F,"Non-subscription Fee Adjustment")</f>
        <v>0</v>
      </c>
      <c r="AT699">
        <f>SUMIFS('总明细 源文件后台下'!W:W,'总明细 源文件后台下'!E:E,E699,'总明细 源文件后台下'!C:C,"Adjustment",'总明细 源文件后台下'!F:F,"FBA Inventory Placement Service Fee")</f>
        <v>0</v>
      </c>
      <c r="AV699">
        <f>SUMIF('FBA Customer Return Per Unit Fe'!B:B,E699,'FBA Customer Return Per Unit Fe'!C:C)</f>
        <v>0</v>
      </c>
      <c r="AX699">
        <f>(SUMIF('仓储费 源文件后台下'!C:C,E699,'仓储费 源文件后台下'!V:V))*-1</f>
        <v>0</v>
      </c>
      <c r="AZ699">
        <f>SUMIF('Disposal Fee销毁费用-160.95'!B:B,E699,'Disposal Fee销毁费用-160.95'!D:D)*-1</f>
        <v>0</v>
      </c>
      <c r="BC699">
        <f>IFERROR(VLOOKUP(F699,'优惠券-86.4'!F:I,4,0),0)</f>
        <v>0</v>
      </c>
      <c r="BD699">
        <f>IFERROR(VLOOKUP(F699,'早评-120'!E:H,4,0),0)</f>
        <v>0</v>
      </c>
      <c r="BF699">
        <f t="shared" si="80"/>
        <v>0</v>
      </c>
      <c r="BG699">
        <f t="shared" si="81"/>
        <v>0</v>
      </c>
      <c r="BH699">
        <f t="shared" si="82"/>
        <v>0</v>
      </c>
      <c r="BQ699" s="45">
        <f t="shared" si="83"/>
        <v>0</v>
      </c>
      <c r="BR699">
        <f>SUMIFS('9月销毁明细'!D:D,'9月销毁明细'!A:A,E699,'9月销毁明细'!H:H,"Sellable")</f>
        <v>0</v>
      </c>
      <c r="BS699">
        <f>SUMIFS('9月销毁明细'!G:G,'9月销毁明细'!A:A,E699,'9月销毁明细'!H:H,"Sellable")</f>
        <v>0</v>
      </c>
      <c r="BT699">
        <f>SUMIFS('9月销毁明细'!D:D,'9月销毁明细'!A:A,E699,'9月销毁明细'!H:H,"Unsellable")</f>
        <v>0</v>
      </c>
      <c r="BU699">
        <f>SUMIFS('9月销毁明细'!G:G,'9月销毁明细'!A:A,E699,'9月销毁明细'!H:H,"Unsellable")</f>
        <v>0</v>
      </c>
      <c r="BW699">
        <f>IFERROR(I699*VLOOKUP(F699,'9.3成本表'!C:L,10,0),0)</f>
        <v>0</v>
      </c>
      <c r="BX699">
        <f t="shared" si="84"/>
        <v>0</v>
      </c>
      <c r="CC699" s="45">
        <f t="shared" si="85"/>
        <v>0</v>
      </c>
      <c r="CD699" s="45">
        <f t="shared" si="86"/>
        <v>0</v>
      </c>
      <c r="CE699" s="45">
        <f t="shared" si="87"/>
        <v>0</v>
      </c>
    </row>
    <row r="700" spans="4:83" x14ac:dyDescent="0.25">
      <c r="D700" s="20" t="s">
        <v>1509</v>
      </c>
      <c r="E700" s="20" t="s">
        <v>1510</v>
      </c>
      <c r="F700" s="20">
        <v>4921</v>
      </c>
      <c r="G700">
        <v>694</v>
      </c>
      <c r="H700" s="20"/>
      <c r="I700">
        <f>SUMIFS('总明细 源文件后台下'!G:G,'总明细 源文件后台下'!E:E,E700,'总明细 源文件后台下'!C:C,"Order")</f>
        <v>0</v>
      </c>
      <c r="J700">
        <f>SUMIFS('总明细 源文件后台下'!M:M,'总明细 源文件后台下'!E:E,E700,'总明细 源文件后台下'!C:C,"Order")</f>
        <v>0</v>
      </c>
      <c r="K700">
        <f>SUMIFS('总明细 源文件后台下'!N:N,'总明细 源文件后台下'!E:E,E700,'总明细 源文件后台下'!C:C,"Order")</f>
        <v>0</v>
      </c>
      <c r="L700">
        <f>SUMIFS('总明细 源文件后台下'!O:O,'总明细 源文件后台下'!E:E,E700,'总明细 源文件后台下'!C:C,"Order")</f>
        <v>0</v>
      </c>
      <c r="M700">
        <f>SUMIFS('总明细 源文件后台下'!P:P,'总明细 源文件后台下'!E:E,E700,'总明细 源文件后台下'!C:C,"Order")</f>
        <v>0</v>
      </c>
      <c r="N700">
        <f>SUMIFS('总明细 源文件后台下'!Q:Q,'总明细 源文件后台下'!E:E,E700,'总明细 源文件后台下'!C:C,"Order")</f>
        <v>0</v>
      </c>
      <c r="O700">
        <f>SUMIFS('总明细 源文件后台下'!R:R,'总明细 源文件后台下'!E:E,E700,'总明细 源文件后台下'!C:C,"Order")</f>
        <v>0</v>
      </c>
      <c r="P700">
        <f>SUMIFS('总明细 源文件后台下'!S:S,'总明细 源文件后台下'!E:E,E700,'总明细 源文件后台下'!C:C,"Order")</f>
        <v>0</v>
      </c>
      <c r="Q700">
        <f>SUMIFS('总明细 源文件后台下'!T:T,'总明细 源文件后台下'!E:E,E700,'总明细 源文件后台下'!C:C,"Order")</f>
        <v>0</v>
      </c>
      <c r="R700">
        <f>SUMIFS('总明细 源文件后台下'!U:U,'总明细 源文件后台下'!E:E,E700,'总明细 源文件后台下'!C:C,"Order")</f>
        <v>0</v>
      </c>
      <c r="S700">
        <f>SUMIFS('总明细 源文件后台下'!V:V,'总明细 源文件后台下'!E:E,E700,'总明细 源文件后台下'!C:C,"Order")</f>
        <v>0</v>
      </c>
      <c r="T700">
        <f>SUMIFS('总明细 源文件后台下'!W:W,'总明细 源文件后台下'!E:E,E700,'总明细 源文件后台下'!C:C,"Order")</f>
        <v>0</v>
      </c>
      <c r="U700">
        <f>SUMIFS('总明细 源文件后台下'!G:G,'总明细 源文件后台下'!E:E,E700,'总明细 源文件后台下'!C:C,"Refund")</f>
        <v>0</v>
      </c>
      <c r="V700">
        <f>SUMIFS('总明细 源文件后台下'!M:M,'总明细 源文件后台下'!E:E,E700,'总明细 源文件后台下'!C:C,"Refund")</f>
        <v>0</v>
      </c>
      <c r="W700">
        <f>SUMIFS('总明细 源文件后台下'!N:N,'总明细 源文件后台下'!E:E,E700,'总明细 源文件后台下'!C:C,"Refund")</f>
        <v>0</v>
      </c>
      <c r="X700">
        <f>SUMIFS('总明细 源文件后台下'!O:O,'总明细 源文件后台下'!E:E,E700,'总明细 源文件后台下'!C:C,"Refund")</f>
        <v>0</v>
      </c>
      <c r="Y700">
        <f>SUMIFS('总明细 源文件后台下'!P:P,'总明细 源文件后台下'!E:E,E700,'总明细 源文件后台下'!C:C,"Refund")</f>
        <v>0</v>
      </c>
      <c r="Z700">
        <f>SUMIFS('总明细 源文件后台下'!Q:Q,'总明细 源文件后台下'!E:E,E700,'总明细 源文件后台下'!C:C,"Refund")</f>
        <v>0</v>
      </c>
      <c r="AA700">
        <f>SUMIFS('总明细 源文件后台下'!R:R,'总明细 源文件后台下'!E:E,E700,'总明细 源文件后台下'!C:C,"Refund")</f>
        <v>0</v>
      </c>
      <c r="AB700">
        <f>SUMIFS('总明细 源文件后台下'!S:S,'总明细 源文件后台下'!E:E,E700,'总明细 源文件后台下'!C:C,"Refund")</f>
        <v>0</v>
      </c>
      <c r="AC700">
        <f>SUMIFS('总明细 源文件后台下'!T:T,'总明细 源文件后台下'!E:E,E700,'总明细 源文件后台下'!C:C,"Refund")</f>
        <v>0</v>
      </c>
      <c r="AD700">
        <f>SUMIFS('总明细 源文件后台下'!U:U,'总明细 源文件后台下'!E:E,E700,'总明细 源文件后台下'!C:C,"Refund")</f>
        <v>0</v>
      </c>
      <c r="AE700">
        <f>SUMIFS('总明细 源文件后台下'!V:V,'总明细 源文件后台下'!E:E,E700,'总明细 源文件后台下'!C:C,"Refund")</f>
        <v>0</v>
      </c>
      <c r="AF700">
        <f>SUMIFS('总明细 源文件后台下'!W:W,'总明细 源文件后台下'!E:E,E700,'总明细 源文件后台下'!C:C,"Refund")</f>
        <v>0</v>
      </c>
      <c r="AK700">
        <f>(SUMIF('广告费 源文件后台下'!G:G,E700,'广告费 源文件后台下'!M:M))*-1</f>
        <v>0</v>
      </c>
      <c r="AL700">
        <f>SUMIFS('总明细 源文件后台下'!W:W,'总明细 源文件后台下'!E:E,E700,'总明细 源文件后台下'!C:C,"Adjustment",'总明细 源文件后台下'!F:F,"FBA Inventory Reimbursement - Customer Return")</f>
        <v>0</v>
      </c>
      <c r="AM700">
        <f>SUMIFS('总明细 源文件后台下'!W:W,'总明细 源文件后台下'!E:E,E700,'总明细 源文件后台下'!C:C,"Adjustment",'总明细 源文件后台下'!F:F,"FBA Inventory Reimbursement - Damaged:Warehouse")</f>
        <v>0</v>
      </c>
      <c r="AN700">
        <f>SUMIFS('总明细 源文件后台下'!W:W,'总明细 源文件后台下'!E:E,E700,'总明细 源文件后台下'!C:C,"Adjustment",'总明细 源文件后台下'!F:F,"FBA Inventory Reimbursement - Customer Service Issue")</f>
        <v>0</v>
      </c>
      <c r="AO700">
        <f>SUMIFS('总明细 源文件后台下'!W:W,'总明细 源文件后台下'!E:E,E700,'总明细 源文件后台下'!C:C,"Adjustment",'总明细 源文件后台下'!F:F,"FBA Inventory Reimbursement - Fee Correction")</f>
        <v>0</v>
      </c>
      <c r="AP700">
        <f>SUMIFS('总明细 源文件后台下'!W:W,'总明细 源文件后台下'!E:E,E700,'总明细 源文件后台下'!C:C,"Adjustment",'总明细 源文件后台下'!F:F,"FBA Inventory Reimbursement - General Adjustment")</f>
        <v>0</v>
      </c>
      <c r="AQ700">
        <f>SUMIFS('总明细 源文件后台下'!W:W,'总明细 源文件后台下'!E:E,E700,'总明细 源文件后台下'!C:C,"Adjustment",'总明细 源文件后台下'!F:F,"FBA Inventory Reimbursement - Lost:Inbound")</f>
        <v>0</v>
      </c>
      <c r="AR700">
        <f>SUMIFS('总明细 源文件后台下'!W:W,'总明细 源文件后台下'!E:E,E700,'总明细 源文件后台下'!C:C,"Adjustment",'总明细 源文件后台下'!F:F,"FBA Inventory Reimbursement - Lost:Warehouse")</f>
        <v>0</v>
      </c>
      <c r="AS700">
        <f>SUMIFS('总明细 源文件后台下'!W:W,'总明细 源文件后台下'!E:E,E700,'总明细 源文件后台下'!C:C,"Adjustment",'总明细 源文件后台下'!F:F,"Non-subscription Fee Adjustment")</f>
        <v>0</v>
      </c>
      <c r="AT700">
        <f>SUMIFS('总明细 源文件后台下'!W:W,'总明细 源文件后台下'!E:E,E700,'总明细 源文件后台下'!C:C,"Adjustment",'总明细 源文件后台下'!F:F,"FBA Inventory Placement Service Fee")</f>
        <v>0</v>
      </c>
      <c r="AV700">
        <f>SUMIF('FBA Customer Return Per Unit Fe'!B:B,E700,'FBA Customer Return Per Unit Fe'!C:C)</f>
        <v>0</v>
      </c>
      <c r="AX700">
        <f>(SUMIF('仓储费 源文件后台下'!C:C,E700,'仓储费 源文件后台下'!V:V))*-1</f>
        <v>0</v>
      </c>
      <c r="AZ700">
        <f>SUMIF('Disposal Fee销毁费用-160.95'!B:B,E700,'Disposal Fee销毁费用-160.95'!D:D)*-1</f>
        <v>0</v>
      </c>
      <c r="BC700">
        <f>IFERROR(VLOOKUP(F700,'优惠券-86.4'!F:I,4,0),0)</f>
        <v>0</v>
      </c>
      <c r="BD700">
        <f>IFERROR(VLOOKUP(F700,'早评-120'!E:H,4,0),0)</f>
        <v>0</v>
      </c>
      <c r="BF700">
        <f t="shared" si="80"/>
        <v>0</v>
      </c>
      <c r="BG700">
        <f t="shared" si="81"/>
        <v>0</v>
      </c>
      <c r="BH700">
        <f t="shared" si="82"/>
        <v>0</v>
      </c>
      <c r="BQ700" s="45">
        <f t="shared" si="83"/>
        <v>0</v>
      </c>
      <c r="BR700">
        <f>SUMIFS('9月销毁明细'!D:D,'9月销毁明细'!A:A,E700,'9月销毁明细'!H:H,"Sellable")</f>
        <v>0</v>
      </c>
      <c r="BS700">
        <f>SUMIFS('9月销毁明细'!G:G,'9月销毁明细'!A:A,E700,'9月销毁明细'!H:H,"Sellable")</f>
        <v>0</v>
      </c>
      <c r="BT700">
        <f>SUMIFS('9月销毁明细'!D:D,'9月销毁明细'!A:A,E700,'9月销毁明细'!H:H,"Unsellable")</f>
        <v>0</v>
      </c>
      <c r="BU700">
        <f>SUMIFS('9月销毁明细'!G:G,'9月销毁明细'!A:A,E700,'9月销毁明细'!H:H,"Unsellable")</f>
        <v>0</v>
      </c>
      <c r="BW700">
        <f>IFERROR(I700*VLOOKUP(F700,'9.3成本表'!C:L,10,0),0)</f>
        <v>0</v>
      </c>
      <c r="BX700">
        <f t="shared" si="84"/>
        <v>0</v>
      </c>
      <c r="CC700" s="45">
        <f t="shared" si="85"/>
        <v>0</v>
      </c>
      <c r="CD700" s="45">
        <f t="shared" si="86"/>
        <v>0</v>
      </c>
      <c r="CE700" s="45">
        <f t="shared" si="87"/>
        <v>0</v>
      </c>
    </row>
    <row r="701" spans="4:83" x14ac:dyDescent="0.25">
      <c r="D701" s="20" t="s">
        <v>1511</v>
      </c>
      <c r="E701" s="20" t="s">
        <v>1512</v>
      </c>
      <c r="F701" s="20">
        <v>4921</v>
      </c>
      <c r="G701">
        <v>695</v>
      </c>
      <c r="H701" s="20"/>
      <c r="I701">
        <f>SUMIFS('总明细 源文件后台下'!G:G,'总明细 源文件后台下'!E:E,E701,'总明细 源文件后台下'!C:C,"Order")</f>
        <v>0</v>
      </c>
      <c r="J701">
        <f>SUMIFS('总明细 源文件后台下'!M:M,'总明细 源文件后台下'!E:E,E701,'总明细 源文件后台下'!C:C,"Order")</f>
        <v>0</v>
      </c>
      <c r="K701">
        <f>SUMIFS('总明细 源文件后台下'!N:N,'总明细 源文件后台下'!E:E,E701,'总明细 源文件后台下'!C:C,"Order")</f>
        <v>0</v>
      </c>
      <c r="L701">
        <f>SUMIFS('总明细 源文件后台下'!O:O,'总明细 源文件后台下'!E:E,E701,'总明细 源文件后台下'!C:C,"Order")</f>
        <v>0</v>
      </c>
      <c r="M701">
        <f>SUMIFS('总明细 源文件后台下'!P:P,'总明细 源文件后台下'!E:E,E701,'总明细 源文件后台下'!C:C,"Order")</f>
        <v>0</v>
      </c>
      <c r="N701">
        <f>SUMIFS('总明细 源文件后台下'!Q:Q,'总明细 源文件后台下'!E:E,E701,'总明细 源文件后台下'!C:C,"Order")</f>
        <v>0</v>
      </c>
      <c r="O701">
        <f>SUMIFS('总明细 源文件后台下'!R:R,'总明细 源文件后台下'!E:E,E701,'总明细 源文件后台下'!C:C,"Order")</f>
        <v>0</v>
      </c>
      <c r="P701">
        <f>SUMIFS('总明细 源文件后台下'!S:S,'总明细 源文件后台下'!E:E,E701,'总明细 源文件后台下'!C:C,"Order")</f>
        <v>0</v>
      </c>
      <c r="Q701">
        <f>SUMIFS('总明细 源文件后台下'!T:T,'总明细 源文件后台下'!E:E,E701,'总明细 源文件后台下'!C:C,"Order")</f>
        <v>0</v>
      </c>
      <c r="R701">
        <f>SUMIFS('总明细 源文件后台下'!U:U,'总明细 源文件后台下'!E:E,E701,'总明细 源文件后台下'!C:C,"Order")</f>
        <v>0</v>
      </c>
      <c r="S701">
        <f>SUMIFS('总明细 源文件后台下'!V:V,'总明细 源文件后台下'!E:E,E701,'总明细 源文件后台下'!C:C,"Order")</f>
        <v>0</v>
      </c>
      <c r="T701">
        <f>SUMIFS('总明细 源文件后台下'!W:W,'总明细 源文件后台下'!E:E,E701,'总明细 源文件后台下'!C:C,"Order")</f>
        <v>0</v>
      </c>
      <c r="U701">
        <f>SUMIFS('总明细 源文件后台下'!G:G,'总明细 源文件后台下'!E:E,E701,'总明细 源文件后台下'!C:C,"Refund")</f>
        <v>0</v>
      </c>
      <c r="V701">
        <f>SUMIFS('总明细 源文件后台下'!M:M,'总明细 源文件后台下'!E:E,E701,'总明细 源文件后台下'!C:C,"Refund")</f>
        <v>0</v>
      </c>
      <c r="W701">
        <f>SUMIFS('总明细 源文件后台下'!N:N,'总明细 源文件后台下'!E:E,E701,'总明细 源文件后台下'!C:C,"Refund")</f>
        <v>0</v>
      </c>
      <c r="X701">
        <f>SUMIFS('总明细 源文件后台下'!O:O,'总明细 源文件后台下'!E:E,E701,'总明细 源文件后台下'!C:C,"Refund")</f>
        <v>0</v>
      </c>
      <c r="Y701">
        <f>SUMIFS('总明细 源文件后台下'!P:P,'总明细 源文件后台下'!E:E,E701,'总明细 源文件后台下'!C:C,"Refund")</f>
        <v>0</v>
      </c>
      <c r="Z701">
        <f>SUMIFS('总明细 源文件后台下'!Q:Q,'总明细 源文件后台下'!E:E,E701,'总明细 源文件后台下'!C:C,"Refund")</f>
        <v>0</v>
      </c>
      <c r="AA701">
        <f>SUMIFS('总明细 源文件后台下'!R:R,'总明细 源文件后台下'!E:E,E701,'总明细 源文件后台下'!C:C,"Refund")</f>
        <v>0</v>
      </c>
      <c r="AB701">
        <f>SUMIFS('总明细 源文件后台下'!S:S,'总明细 源文件后台下'!E:E,E701,'总明细 源文件后台下'!C:C,"Refund")</f>
        <v>0</v>
      </c>
      <c r="AC701">
        <f>SUMIFS('总明细 源文件后台下'!T:T,'总明细 源文件后台下'!E:E,E701,'总明细 源文件后台下'!C:C,"Refund")</f>
        <v>0</v>
      </c>
      <c r="AD701">
        <f>SUMIFS('总明细 源文件后台下'!U:U,'总明细 源文件后台下'!E:E,E701,'总明细 源文件后台下'!C:C,"Refund")</f>
        <v>0</v>
      </c>
      <c r="AE701">
        <f>SUMIFS('总明细 源文件后台下'!V:V,'总明细 源文件后台下'!E:E,E701,'总明细 源文件后台下'!C:C,"Refund")</f>
        <v>0</v>
      </c>
      <c r="AF701">
        <f>SUMIFS('总明细 源文件后台下'!W:W,'总明细 源文件后台下'!E:E,E701,'总明细 源文件后台下'!C:C,"Refund")</f>
        <v>0</v>
      </c>
      <c r="AK701">
        <f>(SUMIF('广告费 源文件后台下'!G:G,E701,'广告费 源文件后台下'!M:M))*-1</f>
        <v>0</v>
      </c>
      <c r="AL701">
        <f>SUMIFS('总明细 源文件后台下'!W:W,'总明细 源文件后台下'!E:E,E701,'总明细 源文件后台下'!C:C,"Adjustment",'总明细 源文件后台下'!F:F,"FBA Inventory Reimbursement - Customer Return")</f>
        <v>0</v>
      </c>
      <c r="AM701">
        <f>SUMIFS('总明细 源文件后台下'!W:W,'总明细 源文件后台下'!E:E,E701,'总明细 源文件后台下'!C:C,"Adjustment",'总明细 源文件后台下'!F:F,"FBA Inventory Reimbursement - Damaged:Warehouse")</f>
        <v>0</v>
      </c>
      <c r="AN701">
        <f>SUMIFS('总明细 源文件后台下'!W:W,'总明细 源文件后台下'!E:E,E701,'总明细 源文件后台下'!C:C,"Adjustment",'总明细 源文件后台下'!F:F,"FBA Inventory Reimbursement - Customer Service Issue")</f>
        <v>0</v>
      </c>
      <c r="AO701">
        <f>SUMIFS('总明细 源文件后台下'!W:W,'总明细 源文件后台下'!E:E,E701,'总明细 源文件后台下'!C:C,"Adjustment",'总明细 源文件后台下'!F:F,"FBA Inventory Reimbursement - Fee Correction")</f>
        <v>0</v>
      </c>
      <c r="AP701">
        <f>SUMIFS('总明细 源文件后台下'!W:W,'总明细 源文件后台下'!E:E,E701,'总明细 源文件后台下'!C:C,"Adjustment",'总明细 源文件后台下'!F:F,"FBA Inventory Reimbursement - General Adjustment")</f>
        <v>0</v>
      </c>
      <c r="AQ701">
        <f>SUMIFS('总明细 源文件后台下'!W:W,'总明细 源文件后台下'!E:E,E701,'总明细 源文件后台下'!C:C,"Adjustment",'总明细 源文件后台下'!F:F,"FBA Inventory Reimbursement - Lost:Inbound")</f>
        <v>0</v>
      </c>
      <c r="AR701">
        <f>SUMIFS('总明细 源文件后台下'!W:W,'总明细 源文件后台下'!E:E,E701,'总明细 源文件后台下'!C:C,"Adjustment",'总明细 源文件后台下'!F:F,"FBA Inventory Reimbursement - Lost:Warehouse")</f>
        <v>0</v>
      </c>
      <c r="AS701">
        <f>SUMIFS('总明细 源文件后台下'!W:W,'总明细 源文件后台下'!E:E,E701,'总明细 源文件后台下'!C:C,"Adjustment",'总明细 源文件后台下'!F:F,"Non-subscription Fee Adjustment")</f>
        <v>0</v>
      </c>
      <c r="AT701">
        <f>SUMIFS('总明细 源文件后台下'!W:W,'总明细 源文件后台下'!E:E,E701,'总明细 源文件后台下'!C:C,"Adjustment",'总明细 源文件后台下'!F:F,"FBA Inventory Placement Service Fee")</f>
        <v>0</v>
      </c>
      <c r="AV701">
        <f>SUMIF('FBA Customer Return Per Unit Fe'!B:B,E701,'FBA Customer Return Per Unit Fe'!C:C)</f>
        <v>0</v>
      </c>
      <c r="AX701">
        <f>(SUMIF('仓储费 源文件后台下'!C:C,E701,'仓储费 源文件后台下'!V:V))*-1</f>
        <v>0</v>
      </c>
      <c r="AZ701">
        <f>SUMIF('Disposal Fee销毁费用-160.95'!B:B,E701,'Disposal Fee销毁费用-160.95'!D:D)*-1</f>
        <v>0</v>
      </c>
      <c r="BC701">
        <f>IFERROR(VLOOKUP(F701,'优惠券-86.4'!F:I,4,0),0)</f>
        <v>0</v>
      </c>
      <c r="BD701">
        <f>IFERROR(VLOOKUP(F701,'早评-120'!E:H,4,0),0)</f>
        <v>0</v>
      </c>
      <c r="BF701">
        <f t="shared" si="80"/>
        <v>0</v>
      </c>
      <c r="BG701">
        <f t="shared" si="81"/>
        <v>0</v>
      </c>
      <c r="BH701">
        <f t="shared" si="82"/>
        <v>0</v>
      </c>
      <c r="BQ701" s="45">
        <f t="shared" si="83"/>
        <v>0</v>
      </c>
      <c r="BR701">
        <f>SUMIFS('9月销毁明细'!D:D,'9月销毁明细'!A:A,E701,'9月销毁明细'!H:H,"Sellable")</f>
        <v>0</v>
      </c>
      <c r="BS701">
        <f>SUMIFS('9月销毁明细'!G:G,'9月销毁明细'!A:A,E701,'9月销毁明细'!H:H,"Sellable")</f>
        <v>0</v>
      </c>
      <c r="BT701">
        <f>SUMIFS('9月销毁明细'!D:D,'9月销毁明细'!A:A,E701,'9月销毁明细'!H:H,"Unsellable")</f>
        <v>0</v>
      </c>
      <c r="BU701">
        <f>SUMIFS('9月销毁明细'!G:G,'9月销毁明细'!A:A,E701,'9月销毁明细'!H:H,"Unsellable")</f>
        <v>0</v>
      </c>
      <c r="BW701">
        <f>IFERROR(I701*VLOOKUP(F701,'9.3成本表'!C:L,10,0),0)</f>
        <v>0</v>
      </c>
      <c r="BX701">
        <f t="shared" si="84"/>
        <v>0</v>
      </c>
      <c r="CC701" s="45">
        <f t="shared" si="85"/>
        <v>0</v>
      </c>
      <c r="CD701" s="45">
        <f t="shared" si="86"/>
        <v>0</v>
      </c>
      <c r="CE701" s="45">
        <f t="shared" si="87"/>
        <v>0</v>
      </c>
    </row>
    <row r="702" spans="4:83" x14ac:dyDescent="0.25">
      <c r="D702" s="20" t="s">
        <v>1513</v>
      </c>
      <c r="E702" s="20" t="s">
        <v>1514</v>
      </c>
      <c r="F702" s="20">
        <v>4921</v>
      </c>
      <c r="G702">
        <v>696</v>
      </c>
      <c r="H702" s="20"/>
      <c r="I702">
        <f>SUMIFS('总明细 源文件后台下'!G:G,'总明细 源文件后台下'!E:E,E702,'总明细 源文件后台下'!C:C,"Order")</f>
        <v>0</v>
      </c>
      <c r="J702">
        <f>SUMIFS('总明细 源文件后台下'!M:M,'总明细 源文件后台下'!E:E,E702,'总明细 源文件后台下'!C:C,"Order")</f>
        <v>0</v>
      </c>
      <c r="K702">
        <f>SUMIFS('总明细 源文件后台下'!N:N,'总明细 源文件后台下'!E:E,E702,'总明细 源文件后台下'!C:C,"Order")</f>
        <v>0</v>
      </c>
      <c r="L702">
        <f>SUMIFS('总明细 源文件后台下'!O:O,'总明细 源文件后台下'!E:E,E702,'总明细 源文件后台下'!C:C,"Order")</f>
        <v>0</v>
      </c>
      <c r="M702">
        <f>SUMIFS('总明细 源文件后台下'!P:P,'总明细 源文件后台下'!E:E,E702,'总明细 源文件后台下'!C:C,"Order")</f>
        <v>0</v>
      </c>
      <c r="N702">
        <f>SUMIFS('总明细 源文件后台下'!Q:Q,'总明细 源文件后台下'!E:E,E702,'总明细 源文件后台下'!C:C,"Order")</f>
        <v>0</v>
      </c>
      <c r="O702">
        <f>SUMIFS('总明细 源文件后台下'!R:R,'总明细 源文件后台下'!E:E,E702,'总明细 源文件后台下'!C:C,"Order")</f>
        <v>0</v>
      </c>
      <c r="P702">
        <f>SUMIFS('总明细 源文件后台下'!S:S,'总明细 源文件后台下'!E:E,E702,'总明细 源文件后台下'!C:C,"Order")</f>
        <v>0</v>
      </c>
      <c r="Q702">
        <f>SUMIFS('总明细 源文件后台下'!T:T,'总明细 源文件后台下'!E:E,E702,'总明细 源文件后台下'!C:C,"Order")</f>
        <v>0</v>
      </c>
      <c r="R702">
        <f>SUMIFS('总明细 源文件后台下'!U:U,'总明细 源文件后台下'!E:E,E702,'总明细 源文件后台下'!C:C,"Order")</f>
        <v>0</v>
      </c>
      <c r="S702">
        <f>SUMIFS('总明细 源文件后台下'!V:V,'总明细 源文件后台下'!E:E,E702,'总明细 源文件后台下'!C:C,"Order")</f>
        <v>0</v>
      </c>
      <c r="T702">
        <f>SUMIFS('总明细 源文件后台下'!W:W,'总明细 源文件后台下'!E:E,E702,'总明细 源文件后台下'!C:C,"Order")</f>
        <v>0</v>
      </c>
      <c r="U702">
        <f>SUMIFS('总明细 源文件后台下'!G:G,'总明细 源文件后台下'!E:E,E702,'总明细 源文件后台下'!C:C,"Refund")</f>
        <v>0</v>
      </c>
      <c r="V702">
        <f>SUMIFS('总明细 源文件后台下'!M:M,'总明细 源文件后台下'!E:E,E702,'总明细 源文件后台下'!C:C,"Refund")</f>
        <v>0</v>
      </c>
      <c r="W702">
        <f>SUMIFS('总明细 源文件后台下'!N:N,'总明细 源文件后台下'!E:E,E702,'总明细 源文件后台下'!C:C,"Refund")</f>
        <v>0</v>
      </c>
      <c r="X702">
        <f>SUMIFS('总明细 源文件后台下'!O:O,'总明细 源文件后台下'!E:E,E702,'总明细 源文件后台下'!C:C,"Refund")</f>
        <v>0</v>
      </c>
      <c r="Y702">
        <f>SUMIFS('总明细 源文件后台下'!P:P,'总明细 源文件后台下'!E:E,E702,'总明细 源文件后台下'!C:C,"Refund")</f>
        <v>0</v>
      </c>
      <c r="Z702">
        <f>SUMIFS('总明细 源文件后台下'!Q:Q,'总明细 源文件后台下'!E:E,E702,'总明细 源文件后台下'!C:C,"Refund")</f>
        <v>0</v>
      </c>
      <c r="AA702">
        <f>SUMIFS('总明细 源文件后台下'!R:R,'总明细 源文件后台下'!E:E,E702,'总明细 源文件后台下'!C:C,"Refund")</f>
        <v>0</v>
      </c>
      <c r="AB702">
        <f>SUMIFS('总明细 源文件后台下'!S:S,'总明细 源文件后台下'!E:E,E702,'总明细 源文件后台下'!C:C,"Refund")</f>
        <v>0</v>
      </c>
      <c r="AC702">
        <f>SUMIFS('总明细 源文件后台下'!T:T,'总明细 源文件后台下'!E:E,E702,'总明细 源文件后台下'!C:C,"Refund")</f>
        <v>0</v>
      </c>
      <c r="AD702">
        <f>SUMIFS('总明细 源文件后台下'!U:U,'总明细 源文件后台下'!E:E,E702,'总明细 源文件后台下'!C:C,"Refund")</f>
        <v>0</v>
      </c>
      <c r="AE702">
        <f>SUMIFS('总明细 源文件后台下'!V:V,'总明细 源文件后台下'!E:E,E702,'总明细 源文件后台下'!C:C,"Refund")</f>
        <v>0</v>
      </c>
      <c r="AF702">
        <f>SUMIFS('总明细 源文件后台下'!W:W,'总明细 源文件后台下'!E:E,E702,'总明细 源文件后台下'!C:C,"Refund")</f>
        <v>0</v>
      </c>
      <c r="AK702">
        <f>(SUMIF('广告费 源文件后台下'!G:G,E702,'广告费 源文件后台下'!M:M))*-1</f>
        <v>0</v>
      </c>
      <c r="AL702">
        <f>SUMIFS('总明细 源文件后台下'!W:W,'总明细 源文件后台下'!E:E,E702,'总明细 源文件后台下'!C:C,"Adjustment",'总明细 源文件后台下'!F:F,"FBA Inventory Reimbursement - Customer Return")</f>
        <v>0</v>
      </c>
      <c r="AM702">
        <f>SUMIFS('总明细 源文件后台下'!W:W,'总明细 源文件后台下'!E:E,E702,'总明细 源文件后台下'!C:C,"Adjustment",'总明细 源文件后台下'!F:F,"FBA Inventory Reimbursement - Damaged:Warehouse")</f>
        <v>0</v>
      </c>
      <c r="AN702">
        <f>SUMIFS('总明细 源文件后台下'!W:W,'总明细 源文件后台下'!E:E,E702,'总明细 源文件后台下'!C:C,"Adjustment",'总明细 源文件后台下'!F:F,"FBA Inventory Reimbursement - Customer Service Issue")</f>
        <v>0</v>
      </c>
      <c r="AO702">
        <f>SUMIFS('总明细 源文件后台下'!W:W,'总明细 源文件后台下'!E:E,E702,'总明细 源文件后台下'!C:C,"Adjustment",'总明细 源文件后台下'!F:F,"FBA Inventory Reimbursement - Fee Correction")</f>
        <v>0</v>
      </c>
      <c r="AP702">
        <f>SUMIFS('总明细 源文件后台下'!W:W,'总明细 源文件后台下'!E:E,E702,'总明细 源文件后台下'!C:C,"Adjustment",'总明细 源文件后台下'!F:F,"FBA Inventory Reimbursement - General Adjustment")</f>
        <v>0</v>
      </c>
      <c r="AQ702">
        <f>SUMIFS('总明细 源文件后台下'!W:W,'总明细 源文件后台下'!E:E,E702,'总明细 源文件后台下'!C:C,"Adjustment",'总明细 源文件后台下'!F:F,"FBA Inventory Reimbursement - Lost:Inbound")</f>
        <v>0</v>
      </c>
      <c r="AR702">
        <f>SUMIFS('总明细 源文件后台下'!W:W,'总明细 源文件后台下'!E:E,E702,'总明细 源文件后台下'!C:C,"Adjustment",'总明细 源文件后台下'!F:F,"FBA Inventory Reimbursement - Lost:Warehouse")</f>
        <v>0</v>
      </c>
      <c r="AS702">
        <f>SUMIFS('总明细 源文件后台下'!W:W,'总明细 源文件后台下'!E:E,E702,'总明细 源文件后台下'!C:C,"Adjustment",'总明细 源文件后台下'!F:F,"Non-subscription Fee Adjustment")</f>
        <v>0</v>
      </c>
      <c r="AT702">
        <f>SUMIFS('总明细 源文件后台下'!W:W,'总明细 源文件后台下'!E:E,E702,'总明细 源文件后台下'!C:C,"Adjustment",'总明细 源文件后台下'!F:F,"FBA Inventory Placement Service Fee")</f>
        <v>0</v>
      </c>
      <c r="AV702">
        <f>SUMIF('FBA Customer Return Per Unit Fe'!B:B,E702,'FBA Customer Return Per Unit Fe'!C:C)</f>
        <v>0</v>
      </c>
      <c r="AX702">
        <f>(SUMIF('仓储费 源文件后台下'!C:C,E702,'仓储费 源文件后台下'!V:V))*-1</f>
        <v>0</v>
      </c>
      <c r="AZ702">
        <f>SUMIF('Disposal Fee销毁费用-160.95'!B:B,E702,'Disposal Fee销毁费用-160.95'!D:D)*-1</f>
        <v>0</v>
      </c>
      <c r="BC702">
        <f>IFERROR(VLOOKUP(F702,'优惠券-86.4'!F:I,4,0),0)</f>
        <v>0</v>
      </c>
      <c r="BD702">
        <f>IFERROR(VLOOKUP(F702,'早评-120'!E:H,4,0),0)</f>
        <v>0</v>
      </c>
      <c r="BF702">
        <f t="shared" si="80"/>
        <v>0</v>
      </c>
      <c r="BG702">
        <f t="shared" si="81"/>
        <v>0</v>
      </c>
      <c r="BH702">
        <f t="shared" si="82"/>
        <v>0</v>
      </c>
      <c r="BQ702" s="45">
        <f t="shared" si="83"/>
        <v>0</v>
      </c>
      <c r="BR702">
        <f>SUMIFS('9月销毁明细'!D:D,'9月销毁明细'!A:A,E702,'9月销毁明细'!H:H,"Sellable")</f>
        <v>0</v>
      </c>
      <c r="BS702">
        <f>SUMIFS('9月销毁明细'!G:G,'9月销毁明细'!A:A,E702,'9月销毁明细'!H:H,"Sellable")</f>
        <v>0</v>
      </c>
      <c r="BT702">
        <f>SUMIFS('9月销毁明细'!D:D,'9月销毁明细'!A:A,E702,'9月销毁明细'!H:H,"Unsellable")</f>
        <v>0</v>
      </c>
      <c r="BU702">
        <f>SUMIFS('9月销毁明细'!G:G,'9月销毁明细'!A:A,E702,'9月销毁明细'!H:H,"Unsellable")</f>
        <v>0</v>
      </c>
      <c r="BW702">
        <f>IFERROR(I702*VLOOKUP(F702,'9.3成本表'!C:L,10,0),0)</f>
        <v>0</v>
      </c>
      <c r="BX702">
        <f t="shared" si="84"/>
        <v>0</v>
      </c>
      <c r="CC702" s="45">
        <f t="shared" si="85"/>
        <v>0</v>
      </c>
      <c r="CD702" s="45">
        <f t="shared" si="86"/>
        <v>0</v>
      </c>
      <c r="CE702" s="45">
        <f t="shared" si="87"/>
        <v>0</v>
      </c>
    </row>
    <row r="703" spans="4:83" x14ac:dyDescent="0.25">
      <c r="D703" s="20" t="s">
        <v>1515</v>
      </c>
      <c r="E703" s="20" t="s">
        <v>1516</v>
      </c>
      <c r="F703" s="20">
        <v>4921</v>
      </c>
      <c r="G703">
        <v>697</v>
      </c>
      <c r="H703" s="20"/>
      <c r="I703">
        <f>SUMIFS('总明细 源文件后台下'!G:G,'总明细 源文件后台下'!E:E,E703,'总明细 源文件后台下'!C:C,"Order")</f>
        <v>0</v>
      </c>
      <c r="J703">
        <f>SUMIFS('总明细 源文件后台下'!M:M,'总明细 源文件后台下'!E:E,E703,'总明细 源文件后台下'!C:C,"Order")</f>
        <v>0</v>
      </c>
      <c r="K703">
        <f>SUMIFS('总明细 源文件后台下'!N:N,'总明细 源文件后台下'!E:E,E703,'总明细 源文件后台下'!C:C,"Order")</f>
        <v>0</v>
      </c>
      <c r="L703">
        <f>SUMIFS('总明细 源文件后台下'!O:O,'总明细 源文件后台下'!E:E,E703,'总明细 源文件后台下'!C:C,"Order")</f>
        <v>0</v>
      </c>
      <c r="M703">
        <f>SUMIFS('总明细 源文件后台下'!P:P,'总明细 源文件后台下'!E:E,E703,'总明细 源文件后台下'!C:C,"Order")</f>
        <v>0</v>
      </c>
      <c r="N703">
        <f>SUMIFS('总明细 源文件后台下'!Q:Q,'总明细 源文件后台下'!E:E,E703,'总明细 源文件后台下'!C:C,"Order")</f>
        <v>0</v>
      </c>
      <c r="O703">
        <f>SUMIFS('总明细 源文件后台下'!R:R,'总明细 源文件后台下'!E:E,E703,'总明细 源文件后台下'!C:C,"Order")</f>
        <v>0</v>
      </c>
      <c r="P703">
        <f>SUMIFS('总明细 源文件后台下'!S:S,'总明细 源文件后台下'!E:E,E703,'总明细 源文件后台下'!C:C,"Order")</f>
        <v>0</v>
      </c>
      <c r="Q703">
        <f>SUMIFS('总明细 源文件后台下'!T:T,'总明细 源文件后台下'!E:E,E703,'总明细 源文件后台下'!C:C,"Order")</f>
        <v>0</v>
      </c>
      <c r="R703">
        <f>SUMIFS('总明细 源文件后台下'!U:U,'总明细 源文件后台下'!E:E,E703,'总明细 源文件后台下'!C:C,"Order")</f>
        <v>0</v>
      </c>
      <c r="S703">
        <f>SUMIFS('总明细 源文件后台下'!V:V,'总明细 源文件后台下'!E:E,E703,'总明细 源文件后台下'!C:C,"Order")</f>
        <v>0</v>
      </c>
      <c r="T703">
        <f>SUMIFS('总明细 源文件后台下'!W:W,'总明细 源文件后台下'!E:E,E703,'总明细 源文件后台下'!C:C,"Order")</f>
        <v>0</v>
      </c>
      <c r="U703">
        <f>SUMIFS('总明细 源文件后台下'!G:G,'总明细 源文件后台下'!E:E,E703,'总明细 源文件后台下'!C:C,"Refund")</f>
        <v>0</v>
      </c>
      <c r="V703">
        <f>SUMIFS('总明细 源文件后台下'!M:M,'总明细 源文件后台下'!E:E,E703,'总明细 源文件后台下'!C:C,"Refund")</f>
        <v>0</v>
      </c>
      <c r="W703">
        <f>SUMIFS('总明细 源文件后台下'!N:N,'总明细 源文件后台下'!E:E,E703,'总明细 源文件后台下'!C:C,"Refund")</f>
        <v>0</v>
      </c>
      <c r="X703">
        <f>SUMIFS('总明细 源文件后台下'!O:O,'总明细 源文件后台下'!E:E,E703,'总明细 源文件后台下'!C:C,"Refund")</f>
        <v>0</v>
      </c>
      <c r="Y703">
        <f>SUMIFS('总明细 源文件后台下'!P:P,'总明细 源文件后台下'!E:E,E703,'总明细 源文件后台下'!C:C,"Refund")</f>
        <v>0</v>
      </c>
      <c r="Z703">
        <f>SUMIFS('总明细 源文件后台下'!Q:Q,'总明细 源文件后台下'!E:E,E703,'总明细 源文件后台下'!C:C,"Refund")</f>
        <v>0</v>
      </c>
      <c r="AA703">
        <f>SUMIFS('总明细 源文件后台下'!R:R,'总明细 源文件后台下'!E:E,E703,'总明细 源文件后台下'!C:C,"Refund")</f>
        <v>0</v>
      </c>
      <c r="AB703">
        <f>SUMIFS('总明细 源文件后台下'!S:S,'总明细 源文件后台下'!E:E,E703,'总明细 源文件后台下'!C:C,"Refund")</f>
        <v>0</v>
      </c>
      <c r="AC703">
        <f>SUMIFS('总明细 源文件后台下'!T:T,'总明细 源文件后台下'!E:E,E703,'总明细 源文件后台下'!C:C,"Refund")</f>
        <v>0</v>
      </c>
      <c r="AD703">
        <f>SUMIFS('总明细 源文件后台下'!U:U,'总明细 源文件后台下'!E:E,E703,'总明细 源文件后台下'!C:C,"Refund")</f>
        <v>0</v>
      </c>
      <c r="AE703">
        <f>SUMIFS('总明细 源文件后台下'!V:V,'总明细 源文件后台下'!E:E,E703,'总明细 源文件后台下'!C:C,"Refund")</f>
        <v>0</v>
      </c>
      <c r="AF703">
        <f>SUMIFS('总明细 源文件后台下'!W:W,'总明细 源文件后台下'!E:E,E703,'总明细 源文件后台下'!C:C,"Refund")</f>
        <v>0</v>
      </c>
      <c r="AK703">
        <f>(SUMIF('广告费 源文件后台下'!G:G,E703,'广告费 源文件后台下'!M:M))*-1</f>
        <v>0</v>
      </c>
      <c r="AL703">
        <f>SUMIFS('总明细 源文件后台下'!W:W,'总明细 源文件后台下'!E:E,E703,'总明细 源文件后台下'!C:C,"Adjustment",'总明细 源文件后台下'!F:F,"FBA Inventory Reimbursement - Customer Return")</f>
        <v>0</v>
      </c>
      <c r="AM703">
        <f>SUMIFS('总明细 源文件后台下'!W:W,'总明细 源文件后台下'!E:E,E703,'总明细 源文件后台下'!C:C,"Adjustment",'总明细 源文件后台下'!F:F,"FBA Inventory Reimbursement - Damaged:Warehouse")</f>
        <v>0</v>
      </c>
      <c r="AN703">
        <f>SUMIFS('总明细 源文件后台下'!W:W,'总明细 源文件后台下'!E:E,E703,'总明细 源文件后台下'!C:C,"Adjustment",'总明细 源文件后台下'!F:F,"FBA Inventory Reimbursement - Customer Service Issue")</f>
        <v>0</v>
      </c>
      <c r="AO703">
        <f>SUMIFS('总明细 源文件后台下'!W:W,'总明细 源文件后台下'!E:E,E703,'总明细 源文件后台下'!C:C,"Adjustment",'总明细 源文件后台下'!F:F,"FBA Inventory Reimbursement - Fee Correction")</f>
        <v>0</v>
      </c>
      <c r="AP703">
        <f>SUMIFS('总明细 源文件后台下'!W:W,'总明细 源文件后台下'!E:E,E703,'总明细 源文件后台下'!C:C,"Adjustment",'总明细 源文件后台下'!F:F,"FBA Inventory Reimbursement - General Adjustment")</f>
        <v>0</v>
      </c>
      <c r="AQ703">
        <f>SUMIFS('总明细 源文件后台下'!W:W,'总明细 源文件后台下'!E:E,E703,'总明细 源文件后台下'!C:C,"Adjustment",'总明细 源文件后台下'!F:F,"FBA Inventory Reimbursement - Lost:Inbound")</f>
        <v>0</v>
      </c>
      <c r="AR703">
        <f>SUMIFS('总明细 源文件后台下'!W:W,'总明细 源文件后台下'!E:E,E703,'总明细 源文件后台下'!C:C,"Adjustment",'总明细 源文件后台下'!F:F,"FBA Inventory Reimbursement - Lost:Warehouse")</f>
        <v>0</v>
      </c>
      <c r="AS703">
        <f>SUMIFS('总明细 源文件后台下'!W:W,'总明细 源文件后台下'!E:E,E703,'总明细 源文件后台下'!C:C,"Adjustment",'总明细 源文件后台下'!F:F,"Non-subscription Fee Adjustment")</f>
        <v>0</v>
      </c>
      <c r="AT703">
        <f>SUMIFS('总明细 源文件后台下'!W:W,'总明细 源文件后台下'!E:E,E703,'总明细 源文件后台下'!C:C,"Adjustment",'总明细 源文件后台下'!F:F,"FBA Inventory Placement Service Fee")</f>
        <v>0</v>
      </c>
      <c r="AV703">
        <f>SUMIF('FBA Customer Return Per Unit Fe'!B:B,E703,'FBA Customer Return Per Unit Fe'!C:C)</f>
        <v>0</v>
      </c>
      <c r="AX703">
        <f>(SUMIF('仓储费 源文件后台下'!C:C,E703,'仓储费 源文件后台下'!V:V))*-1</f>
        <v>0</v>
      </c>
      <c r="AZ703">
        <f>SUMIF('Disposal Fee销毁费用-160.95'!B:B,E703,'Disposal Fee销毁费用-160.95'!D:D)*-1</f>
        <v>0</v>
      </c>
      <c r="BC703">
        <f>IFERROR(VLOOKUP(F703,'优惠券-86.4'!F:I,4,0),0)</f>
        <v>0</v>
      </c>
      <c r="BD703">
        <f>IFERROR(VLOOKUP(F703,'早评-120'!E:H,4,0),0)</f>
        <v>0</v>
      </c>
      <c r="BF703">
        <f t="shared" si="80"/>
        <v>0</v>
      </c>
      <c r="BG703">
        <f t="shared" si="81"/>
        <v>0</v>
      </c>
      <c r="BH703">
        <f t="shared" si="82"/>
        <v>0</v>
      </c>
      <c r="BQ703" s="45">
        <f t="shared" si="83"/>
        <v>0</v>
      </c>
      <c r="BR703">
        <f>SUMIFS('9月销毁明细'!D:D,'9月销毁明细'!A:A,E703,'9月销毁明细'!H:H,"Sellable")</f>
        <v>0</v>
      </c>
      <c r="BS703">
        <f>SUMIFS('9月销毁明细'!G:G,'9月销毁明细'!A:A,E703,'9月销毁明细'!H:H,"Sellable")</f>
        <v>0</v>
      </c>
      <c r="BT703">
        <f>SUMIFS('9月销毁明细'!D:D,'9月销毁明细'!A:A,E703,'9月销毁明细'!H:H,"Unsellable")</f>
        <v>0</v>
      </c>
      <c r="BU703">
        <f>SUMIFS('9月销毁明细'!G:G,'9月销毁明细'!A:A,E703,'9月销毁明细'!H:H,"Unsellable")</f>
        <v>0</v>
      </c>
      <c r="BW703">
        <f>IFERROR(I703*VLOOKUP(F703,'9.3成本表'!C:L,10,0),0)</f>
        <v>0</v>
      </c>
      <c r="BX703">
        <f t="shared" si="84"/>
        <v>0</v>
      </c>
      <c r="CC703" s="45">
        <f t="shared" si="85"/>
        <v>0</v>
      </c>
      <c r="CD703" s="45">
        <f t="shared" si="86"/>
        <v>0</v>
      </c>
      <c r="CE703" s="45">
        <f t="shared" si="87"/>
        <v>0</v>
      </c>
    </row>
    <row r="704" spans="4:83" x14ac:dyDescent="0.25">
      <c r="D704" s="20" t="s">
        <v>1517</v>
      </c>
      <c r="E704" s="20" t="s">
        <v>1518</v>
      </c>
      <c r="F704" s="20">
        <v>4922</v>
      </c>
      <c r="G704">
        <v>698</v>
      </c>
      <c r="H704" s="20"/>
      <c r="I704">
        <f>SUMIFS('总明细 源文件后台下'!G:G,'总明细 源文件后台下'!E:E,E704,'总明细 源文件后台下'!C:C,"Order")</f>
        <v>0</v>
      </c>
      <c r="J704">
        <f>SUMIFS('总明细 源文件后台下'!M:M,'总明细 源文件后台下'!E:E,E704,'总明细 源文件后台下'!C:C,"Order")</f>
        <v>0</v>
      </c>
      <c r="K704">
        <f>SUMIFS('总明细 源文件后台下'!N:N,'总明细 源文件后台下'!E:E,E704,'总明细 源文件后台下'!C:C,"Order")</f>
        <v>0</v>
      </c>
      <c r="L704">
        <f>SUMIFS('总明细 源文件后台下'!O:O,'总明细 源文件后台下'!E:E,E704,'总明细 源文件后台下'!C:C,"Order")</f>
        <v>0</v>
      </c>
      <c r="M704">
        <f>SUMIFS('总明细 源文件后台下'!P:P,'总明细 源文件后台下'!E:E,E704,'总明细 源文件后台下'!C:C,"Order")</f>
        <v>0</v>
      </c>
      <c r="N704">
        <f>SUMIFS('总明细 源文件后台下'!Q:Q,'总明细 源文件后台下'!E:E,E704,'总明细 源文件后台下'!C:C,"Order")</f>
        <v>0</v>
      </c>
      <c r="O704">
        <f>SUMIFS('总明细 源文件后台下'!R:R,'总明细 源文件后台下'!E:E,E704,'总明细 源文件后台下'!C:C,"Order")</f>
        <v>0</v>
      </c>
      <c r="P704">
        <f>SUMIFS('总明细 源文件后台下'!S:S,'总明细 源文件后台下'!E:E,E704,'总明细 源文件后台下'!C:C,"Order")</f>
        <v>0</v>
      </c>
      <c r="Q704">
        <f>SUMIFS('总明细 源文件后台下'!T:T,'总明细 源文件后台下'!E:E,E704,'总明细 源文件后台下'!C:C,"Order")</f>
        <v>0</v>
      </c>
      <c r="R704">
        <f>SUMIFS('总明细 源文件后台下'!U:U,'总明细 源文件后台下'!E:E,E704,'总明细 源文件后台下'!C:C,"Order")</f>
        <v>0</v>
      </c>
      <c r="S704">
        <f>SUMIFS('总明细 源文件后台下'!V:V,'总明细 源文件后台下'!E:E,E704,'总明细 源文件后台下'!C:C,"Order")</f>
        <v>0</v>
      </c>
      <c r="T704">
        <f>SUMIFS('总明细 源文件后台下'!W:W,'总明细 源文件后台下'!E:E,E704,'总明细 源文件后台下'!C:C,"Order")</f>
        <v>0</v>
      </c>
      <c r="U704">
        <f>SUMIFS('总明细 源文件后台下'!G:G,'总明细 源文件后台下'!E:E,E704,'总明细 源文件后台下'!C:C,"Refund")</f>
        <v>0</v>
      </c>
      <c r="V704">
        <f>SUMIFS('总明细 源文件后台下'!M:M,'总明细 源文件后台下'!E:E,E704,'总明细 源文件后台下'!C:C,"Refund")</f>
        <v>0</v>
      </c>
      <c r="W704">
        <f>SUMIFS('总明细 源文件后台下'!N:N,'总明细 源文件后台下'!E:E,E704,'总明细 源文件后台下'!C:C,"Refund")</f>
        <v>0</v>
      </c>
      <c r="X704">
        <f>SUMIFS('总明细 源文件后台下'!O:O,'总明细 源文件后台下'!E:E,E704,'总明细 源文件后台下'!C:C,"Refund")</f>
        <v>0</v>
      </c>
      <c r="Y704">
        <f>SUMIFS('总明细 源文件后台下'!P:P,'总明细 源文件后台下'!E:E,E704,'总明细 源文件后台下'!C:C,"Refund")</f>
        <v>0</v>
      </c>
      <c r="Z704">
        <f>SUMIFS('总明细 源文件后台下'!Q:Q,'总明细 源文件后台下'!E:E,E704,'总明细 源文件后台下'!C:C,"Refund")</f>
        <v>0</v>
      </c>
      <c r="AA704">
        <f>SUMIFS('总明细 源文件后台下'!R:R,'总明细 源文件后台下'!E:E,E704,'总明细 源文件后台下'!C:C,"Refund")</f>
        <v>0</v>
      </c>
      <c r="AB704">
        <f>SUMIFS('总明细 源文件后台下'!S:S,'总明细 源文件后台下'!E:E,E704,'总明细 源文件后台下'!C:C,"Refund")</f>
        <v>0</v>
      </c>
      <c r="AC704">
        <f>SUMIFS('总明细 源文件后台下'!T:T,'总明细 源文件后台下'!E:E,E704,'总明细 源文件后台下'!C:C,"Refund")</f>
        <v>0</v>
      </c>
      <c r="AD704">
        <f>SUMIFS('总明细 源文件后台下'!U:U,'总明细 源文件后台下'!E:E,E704,'总明细 源文件后台下'!C:C,"Refund")</f>
        <v>0</v>
      </c>
      <c r="AE704">
        <f>SUMIFS('总明细 源文件后台下'!V:V,'总明细 源文件后台下'!E:E,E704,'总明细 源文件后台下'!C:C,"Refund")</f>
        <v>0</v>
      </c>
      <c r="AF704">
        <f>SUMIFS('总明细 源文件后台下'!W:W,'总明细 源文件后台下'!E:E,E704,'总明细 源文件后台下'!C:C,"Refund")</f>
        <v>0</v>
      </c>
      <c r="AK704">
        <f>(SUMIF('广告费 源文件后台下'!G:G,E704,'广告费 源文件后台下'!M:M))*-1</f>
        <v>0</v>
      </c>
      <c r="AL704">
        <f>SUMIFS('总明细 源文件后台下'!W:W,'总明细 源文件后台下'!E:E,E704,'总明细 源文件后台下'!C:C,"Adjustment",'总明细 源文件后台下'!F:F,"FBA Inventory Reimbursement - Customer Return")</f>
        <v>0</v>
      </c>
      <c r="AM704">
        <f>SUMIFS('总明细 源文件后台下'!W:W,'总明细 源文件后台下'!E:E,E704,'总明细 源文件后台下'!C:C,"Adjustment",'总明细 源文件后台下'!F:F,"FBA Inventory Reimbursement - Damaged:Warehouse")</f>
        <v>0</v>
      </c>
      <c r="AN704">
        <f>SUMIFS('总明细 源文件后台下'!W:W,'总明细 源文件后台下'!E:E,E704,'总明细 源文件后台下'!C:C,"Adjustment",'总明细 源文件后台下'!F:F,"FBA Inventory Reimbursement - Customer Service Issue")</f>
        <v>0</v>
      </c>
      <c r="AO704">
        <f>SUMIFS('总明细 源文件后台下'!W:W,'总明细 源文件后台下'!E:E,E704,'总明细 源文件后台下'!C:C,"Adjustment",'总明细 源文件后台下'!F:F,"FBA Inventory Reimbursement - Fee Correction")</f>
        <v>0</v>
      </c>
      <c r="AP704">
        <f>SUMIFS('总明细 源文件后台下'!W:W,'总明细 源文件后台下'!E:E,E704,'总明细 源文件后台下'!C:C,"Adjustment",'总明细 源文件后台下'!F:F,"FBA Inventory Reimbursement - General Adjustment")</f>
        <v>0</v>
      </c>
      <c r="AQ704">
        <f>SUMIFS('总明细 源文件后台下'!W:W,'总明细 源文件后台下'!E:E,E704,'总明细 源文件后台下'!C:C,"Adjustment",'总明细 源文件后台下'!F:F,"FBA Inventory Reimbursement - Lost:Inbound")</f>
        <v>0</v>
      </c>
      <c r="AR704">
        <f>SUMIFS('总明细 源文件后台下'!W:W,'总明细 源文件后台下'!E:E,E704,'总明细 源文件后台下'!C:C,"Adjustment",'总明细 源文件后台下'!F:F,"FBA Inventory Reimbursement - Lost:Warehouse")</f>
        <v>0</v>
      </c>
      <c r="AS704">
        <f>SUMIFS('总明细 源文件后台下'!W:W,'总明细 源文件后台下'!E:E,E704,'总明细 源文件后台下'!C:C,"Adjustment",'总明细 源文件后台下'!F:F,"Non-subscription Fee Adjustment")</f>
        <v>0</v>
      </c>
      <c r="AT704">
        <f>SUMIFS('总明细 源文件后台下'!W:W,'总明细 源文件后台下'!E:E,E704,'总明细 源文件后台下'!C:C,"Adjustment",'总明细 源文件后台下'!F:F,"FBA Inventory Placement Service Fee")</f>
        <v>0</v>
      </c>
      <c r="AV704">
        <f>SUMIF('FBA Customer Return Per Unit Fe'!B:B,E704,'FBA Customer Return Per Unit Fe'!C:C)</f>
        <v>0</v>
      </c>
      <c r="AX704">
        <f>(SUMIF('仓储费 源文件后台下'!C:C,E704,'仓储费 源文件后台下'!V:V))*-1</f>
        <v>0</v>
      </c>
      <c r="AZ704">
        <f>SUMIF('Disposal Fee销毁费用-160.95'!B:B,E704,'Disposal Fee销毁费用-160.95'!D:D)*-1</f>
        <v>-0.3</v>
      </c>
      <c r="BC704">
        <f>IFERROR(VLOOKUP(F704,'优惠券-86.4'!F:I,4,0),0)</f>
        <v>0</v>
      </c>
      <c r="BD704">
        <f>IFERROR(VLOOKUP(F704,'早评-120'!E:H,4,0),0)</f>
        <v>0</v>
      </c>
      <c r="BF704">
        <f t="shared" si="80"/>
        <v>-0.3</v>
      </c>
      <c r="BG704">
        <f t="shared" si="81"/>
        <v>0</v>
      </c>
      <c r="BH704">
        <f t="shared" si="82"/>
        <v>-1.95</v>
      </c>
      <c r="BQ704" s="45">
        <f t="shared" si="83"/>
        <v>-1.95</v>
      </c>
      <c r="BR704">
        <f>SUMIFS('9月销毁明细'!D:D,'9月销毁明细'!A:A,E704,'9月销毁明细'!H:H,"Sellable")</f>
        <v>0</v>
      </c>
      <c r="BS704">
        <f>SUMIFS('9月销毁明细'!G:G,'9月销毁明细'!A:A,E704,'9月销毁明细'!H:H,"Sellable")</f>
        <v>0</v>
      </c>
      <c r="BT704">
        <f>SUMIFS('9月销毁明细'!D:D,'9月销毁明细'!A:A,E704,'9月销毁明细'!H:H,"Unsellable")</f>
        <v>0</v>
      </c>
      <c r="BU704">
        <f>SUMIFS('9月销毁明细'!G:G,'9月销毁明细'!A:A,E704,'9月销毁明细'!H:H,"Unsellable")</f>
        <v>0</v>
      </c>
      <c r="BW704">
        <f>IFERROR(I704*VLOOKUP(F704,'9.3成本表'!C:L,10,0),0)</f>
        <v>0</v>
      </c>
      <c r="BX704">
        <f t="shared" si="84"/>
        <v>0</v>
      </c>
      <c r="CC704" s="45">
        <f t="shared" si="85"/>
        <v>-1.95</v>
      </c>
      <c r="CD704" s="45">
        <f t="shared" si="86"/>
        <v>0</v>
      </c>
      <c r="CE704" s="45">
        <f t="shared" si="87"/>
        <v>0</v>
      </c>
    </row>
    <row r="705" spans="4:83" x14ac:dyDescent="0.25">
      <c r="D705" s="20" t="s">
        <v>1519</v>
      </c>
      <c r="E705" s="20" t="s">
        <v>1520</v>
      </c>
      <c r="F705" s="20">
        <v>4922</v>
      </c>
      <c r="G705">
        <v>699</v>
      </c>
      <c r="H705" s="20"/>
      <c r="I705">
        <f>SUMIFS('总明细 源文件后台下'!G:G,'总明细 源文件后台下'!E:E,E705,'总明细 源文件后台下'!C:C,"Order")</f>
        <v>0</v>
      </c>
      <c r="J705">
        <f>SUMIFS('总明细 源文件后台下'!M:M,'总明细 源文件后台下'!E:E,E705,'总明细 源文件后台下'!C:C,"Order")</f>
        <v>0</v>
      </c>
      <c r="K705">
        <f>SUMIFS('总明细 源文件后台下'!N:N,'总明细 源文件后台下'!E:E,E705,'总明细 源文件后台下'!C:C,"Order")</f>
        <v>0</v>
      </c>
      <c r="L705">
        <f>SUMIFS('总明细 源文件后台下'!O:O,'总明细 源文件后台下'!E:E,E705,'总明细 源文件后台下'!C:C,"Order")</f>
        <v>0</v>
      </c>
      <c r="M705">
        <f>SUMIFS('总明细 源文件后台下'!P:P,'总明细 源文件后台下'!E:E,E705,'总明细 源文件后台下'!C:C,"Order")</f>
        <v>0</v>
      </c>
      <c r="N705">
        <f>SUMIFS('总明细 源文件后台下'!Q:Q,'总明细 源文件后台下'!E:E,E705,'总明细 源文件后台下'!C:C,"Order")</f>
        <v>0</v>
      </c>
      <c r="O705">
        <f>SUMIFS('总明细 源文件后台下'!R:R,'总明细 源文件后台下'!E:E,E705,'总明细 源文件后台下'!C:C,"Order")</f>
        <v>0</v>
      </c>
      <c r="P705">
        <f>SUMIFS('总明细 源文件后台下'!S:S,'总明细 源文件后台下'!E:E,E705,'总明细 源文件后台下'!C:C,"Order")</f>
        <v>0</v>
      </c>
      <c r="Q705">
        <f>SUMIFS('总明细 源文件后台下'!T:T,'总明细 源文件后台下'!E:E,E705,'总明细 源文件后台下'!C:C,"Order")</f>
        <v>0</v>
      </c>
      <c r="R705">
        <f>SUMIFS('总明细 源文件后台下'!U:U,'总明细 源文件后台下'!E:E,E705,'总明细 源文件后台下'!C:C,"Order")</f>
        <v>0</v>
      </c>
      <c r="S705">
        <f>SUMIFS('总明细 源文件后台下'!V:V,'总明细 源文件后台下'!E:E,E705,'总明细 源文件后台下'!C:C,"Order")</f>
        <v>0</v>
      </c>
      <c r="T705">
        <f>SUMIFS('总明细 源文件后台下'!W:W,'总明细 源文件后台下'!E:E,E705,'总明细 源文件后台下'!C:C,"Order")</f>
        <v>0</v>
      </c>
      <c r="U705">
        <f>SUMIFS('总明细 源文件后台下'!G:G,'总明细 源文件后台下'!E:E,E705,'总明细 源文件后台下'!C:C,"Refund")</f>
        <v>0</v>
      </c>
      <c r="V705">
        <f>SUMIFS('总明细 源文件后台下'!M:M,'总明细 源文件后台下'!E:E,E705,'总明细 源文件后台下'!C:C,"Refund")</f>
        <v>0</v>
      </c>
      <c r="W705">
        <f>SUMIFS('总明细 源文件后台下'!N:N,'总明细 源文件后台下'!E:E,E705,'总明细 源文件后台下'!C:C,"Refund")</f>
        <v>0</v>
      </c>
      <c r="X705">
        <f>SUMIFS('总明细 源文件后台下'!O:O,'总明细 源文件后台下'!E:E,E705,'总明细 源文件后台下'!C:C,"Refund")</f>
        <v>0</v>
      </c>
      <c r="Y705">
        <f>SUMIFS('总明细 源文件后台下'!P:P,'总明细 源文件后台下'!E:E,E705,'总明细 源文件后台下'!C:C,"Refund")</f>
        <v>0</v>
      </c>
      <c r="Z705">
        <f>SUMIFS('总明细 源文件后台下'!Q:Q,'总明细 源文件后台下'!E:E,E705,'总明细 源文件后台下'!C:C,"Refund")</f>
        <v>0</v>
      </c>
      <c r="AA705">
        <f>SUMIFS('总明细 源文件后台下'!R:R,'总明细 源文件后台下'!E:E,E705,'总明细 源文件后台下'!C:C,"Refund")</f>
        <v>0</v>
      </c>
      <c r="AB705">
        <f>SUMIFS('总明细 源文件后台下'!S:S,'总明细 源文件后台下'!E:E,E705,'总明细 源文件后台下'!C:C,"Refund")</f>
        <v>0</v>
      </c>
      <c r="AC705">
        <f>SUMIFS('总明细 源文件后台下'!T:T,'总明细 源文件后台下'!E:E,E705,'总明细 源文件后台下'!C:C,"Refund")</f>
        <v>0</v>
      </c>
      <c r="AD705">
        <f>SUMIFS('总明细 源文件后台下'!U:U,'总明细 源文件后台下'!E:E,E705,'总明细 源文件后台下'!C:C,"Refund")</f>
        <v>0</v>
      </c>
      <c r="AE705">
        <f>SUMIFS('总明细 源文件后台下'!V:V,'总明细 源文件后台下'!E:E,E705,'总明细 源文件后台下'!C:C,"Refund")</f>
        <v>0</v>
      </c>
      <c r="AF705">
        <f>SUMIFS('总明细 源文件后台下'!W:W,'总明细 源文件后台下'!E:E,E705,'总明细 源文件后台下'!C:C,"Refund")</f>
        <v>0</v>
      </c>
      <c r="AK705">
        <f>(SUMIF('广告费 源文件后台下'!G:G,E705,'广告费 源文件后台下'!M:M))*-1</f>
        <v>0</v>
      </c>
      <c r="AL705">
        <f>SUMIFS('总明细 源文件后台下'!W:W,'总明细 源文件后台下'!E:E,E705,'总明细 源文件后台下'!C:C,"Adjustment",'总明细 源文件后台下'!F:F,"FBA Inventory Reimbursement - Customer Return")</f>
        <v>0</v>
      </c>
      <c r="AM705">
        <f>SUMIFS('总明细 源文件后台下'!W:W,'总明细 源文件后台下'!E:E,E705,'总明细 源文件后台下'!C:C,"Adjustment",'总明细 源文件后台下'!F:F,"FBA Inventory Reimbursement - Damaged:Warehouse")</f>
        <v>0</v>
      </c>
      <c r="AN705">
        <f>SUMIFS('总明细 源文件后台下'!W:W,'总明细 源文件后台下'!E:E,E705,'总明细 源文件后台下'!C:C,"Adjustment",'总明细 源文件后台下'!F:F,"FBA Inventory Reimbursement - Customer Service Issue")</f>
        <v>0</v>
      </c>
      <c r="AO705">
        <f>SUMIFS('总明细 源文件后台下'!W:W,'总明细 源文件后台下'!E:E,E705,'总明细 源文件后台下'!C:C,"Adjustment",'总明细 源文件后台下'!F:F,"FBA Inventory Reimbursement - Fee Correction")</f>
        <v>0</v>
      </c>
      <c r="AP705">
        <f>SUMIFS('总明细 源文件后台下'!W:W,'总明细 源文件后台下'!E:E,E705,'总明细 源文件后台下'!C:C,"Adjustment",'总明细 源文件后台下'!F:F,"FBA Inventory Reimbursement - General Adjustment")</f>
        <v>0</v>
      </c>
      <c r="AQ705">
        <f>SUMIFS('总明细 源文件后台下'!W:W,'总明细 源文件后台下'!E:E,E705,'总明细 源文件后台下'!C:C,"Adjustment",'总明细 源文件后台下'!F:F,"FBA Inventory Reimbursement - Lost:Inbound")</f>
        <v>0</v>
      </c>
      <c r="AR705">
        <f>SUMIFS('总明细 源文件后台下'!W:W,'总明细 源文件后台下'!E:E,E705,'总明细 源文件后台下'!C:C,"Adjustment",'总明细 源文件后台下'!F:F,"FBA Inventory Reimbursement - Lost:Warehouse")</f>
        <v>0</v>
      </c>
      <c r="AS705">
        <f>SUMIFS('总明细 源文件后台下'!W:W,'总明细 源文件后台下'!E:E,E705,'总明细 源文件后台下'!C:C,"Adjustment",'总明细 源文件后台下'!F:F,"Non-subscription Fee Adjustment")</f>
        <v>0</v>
      </c>
      <c r="AT705">
        <f>SUMIFS('总明细 源文件后台下'!W:W,'总明细 源文件后台下'!E:E,E705,'总明细 源文件后台下'!C:C,"Adjustment",'总明细 源文件后台下'!F:F,"FBA Inventory Placement Service Fee")</f>
        <v>0</v>
      </c>
      <c r="AV705">
        <f>SUMIF('FBA Customer Return Per Unit Fe'!B:B,E705,'FBA Customer Return Per Unit Fe'!C:C)</f>
        <v>0</v>
      </c>
      <c r="AX705">
        <f>(SUMIF('仓储费 源文件后台下'!C:C,E705,'仓储费 源文件后台下'!V:V))*-1</f>
        <v>0</v>
      </c>
      <c r="AZ705">
        <f>SUMIF('Disposal Fee销毁费用-160.95'!B:B,E705,'Disposal Fee销毁费用-160.95'!D:D)*-1</f>
        <v>-0.3</v>
      </c>
      <c r="BC705">
        <f>IFERROR(VLOOKUP(F705,'优惠券-86.4'!F:I,4,0),0)</f>
        <v>0</v>
      </c>
      <c r="BD705">
        <f>IFERROR(VLOOKUP(F705,'早评-120'!E:H,4,0),0)</f>
        <v>0</v>
      </c>
      <c r="BF705">
        <f t="shared" si="80"/>
        <v>-0.3</v>
      </c>
      <c r="BG705">
        <f t="shared" si="81"/>
        <v>0</v>
      </c>
      <c r="BH705">
        <f t="shared" si="82"/>
        <v>-1.95</v>
      </c>
      <c r="BQ705" s="45">
        <f t="shared" si="83"/>
        <v>-1.95</v>
      </c>
      <c r="BR705">
        <f>SUMIFS('9月销毁明细'!D:D,'9月销毁明细'!A:A,E705,'9月销毁明细'!H:H,"Sellable")</f>
        <v>0</v>
      </c>
      <c r="BS705">
        <f>SUMIFS('9月销毁明细'!G:G,'9月销毁明细'!A:A,E705,'9月销毁明细'!H:H,"Sellable")</f>
        <v>0</v>
      </c>
      <c r="BT705">
        <f>SUMIFS('9月销毁明细'!D:D,'9月销毁明细'!A:A,E705,'9月销毁明细'!H:H,"Unsellable")</f>
        <v>0</v>
      </c>
      <c r="BU705">
        <f>SUMIFS('9月销毁明细'!G:G,'9月销毁明细'!A:A,E705,'9月销毁明细'!H:H,"Unsellable")</f>
        <v>0</v>
      </c>
      <c r="BW705">
        <f>IFERROR(I705*VLOOKUP(F705,'9.3成本表'!C:L,10,0),0)</f>
        <v>0</v>
      </c>
      <c r="BX705">
        <f t="shared" si="84"/>
        <v>0</v>
      </c>
      <c r="CC705" s="45">
        <f t="shared" si="85"/>
        <v>-1.95</v>
      </c>
      <c r="CD705" s="45">
        <f t="shared" si="86"/>
        <v>0</v>
      </c>
      <c r="CE705" s="45">
        <f t="shared" si="87"/>
        <v>0</v>
      </c>
    </row>
    <row r="706" spans="4:83" x14ac:dyDescent="0.25">
      <c r="D706" s="20" t="s">
        <v>1521</v>
      </c>
      <c r="E706" s="20" t="s">
        <v>1522</v>
      </c>
      <c r="F706" s="20">
        <v>4922</v>
      </c>
      <c r="G706">
        <v>700</v>
      </c>
      <c r="H706" s="20"/>
      <c r="I706">
        <f>SUMIFS('总明细 源文件后台下'!G:G,'总明细 源文件后台下'!E:E,E706,'总明细 源文件后台下'!C:C,"Order")</f>
        <v>0</v>
      </c>
      <c r="J706">
        <f>SUMIFS('总明细 源文件后台下'!M:M,'总明细 源文件后台下'!E:E,E706,'总明细 源文件后台下'!C:C,"Order")</f>
        <v>0</v>
      </c>
      <c r="K706">
        <f>SUMIFS('总明细 源文件后台下'!N:N,'总明细 源文件后台下'!E:E,E706,'总明细 源文件后台下'!C:C,"Order")</f>
        <v>0</v>
      </c>
      <c r="L706">
        <f>SUMIFS('总明细 源文件后台下'!O:O,'总明细 源文件后台下'!E:E,E706,'总明细 源文件后台下'!C:C,"Order")</f>
        <v>0</v>
      </c>
      <c r="M706">
        <f>SUMIFS('总明细 源文件后台下'!P:P,'总明细 源文件后台下'!E:E,E706,'总明细 源文件后台下'!C:C,"Order")</f>
        <v>0</v>
      </c>
      <c r="N706">
        <f>SUMIFS('总明细 源文件后台下'!Q:Q,'总明细 源文件后台下'!E:E,E706,'总明细 源文件后台下'!C:C,"Order")</f>
        <v>0</v>
      </c>
      <c r="O706">
        <f>SUMIFS('总明细 源文件后台下'!R:R,'总明细 源文件后台下'!E:E,E706,'总明细 源文件后台下'!C:C,"Order")</f>
        <v>0</v>
      </c>
      <c r="P706">
        <f>SUMIFS('总明细 源文件后台下'!S:S,'总明细 源文件后台下'!E:E,E706,'总明细 源文件后台下'!C:C,"Order")</f>
        <v>0</v>
      </c>
      <c r="Q706">
        <f>SUMIFS('总明细 源文件后台下'!T:T,'总明细 源文件后台下'!E:E,E706,'总明细 源文件后台下'!C:C,"Order")</f>
        <v>0</v>
      </c>
      <c r="R706">
        <f>SUMIFS('总明细 源文件后台下'!U:U,'总明细 源文件后台下'!E:E,E706,'总明细 源文件后台下'!C:C,"Order")</f>
        <v>0</v>
      </c>
      <c r="S706">
        <f>SUMIFS('总明细 源文件后台下'!V:V,'总明细 源文件后台下'!E:E,E706,'总明细 源文件后台下'!C:C,"Order")</f>
        <v>0</v>
      </c>
      <c r="T706">
        <f>SUMIFS('总明细 源文件后台下'!W:W,'总明细 源文件后台下'!E:E,E706,'总明细 源文件后台下'!C:C,"Order")</f>
        <v>0</v>
      </c>
      <c r="U706">
        <f>SUMIFS('总明细 源文件后台下'!G:G,'总明细 源文件后台下'!E:E,E706,'总明细 源文件后台下'!C:C,"Refund")</f>
        <v>0</v>
      </c>
      <c r="V706">
        <f>SUMIFS('总明细 源文件后台下'!M:M,'总明细 源文件后台下'!E:E,E706,'总明细 源文件后台下'!C:C,"Refund")</f>
        <v>0</v>
      </c>
      <c r="W706">
        <f>SUMIFS('总明细 源文件后台下'!N:N,'总明细 源文件后台下'!E:E,E706,'总明细 源文件后台下'!C:C,"Refund")</f>
        <v>0</v>
      </c>
      <c r="X706">
        <f>SUMIFS('总明细 源文件后台下'!O:O,'总明细 源文件后台下'!E:E,E706,'总明细 源文件后台下'!C:C,"Refund")</f>
        <v>0</v>
      </c>
      <c r="Y706">
        <f>SUMIFS('总明细 源文件后台下'!P:P,'总明细 源文件后台下'!E:E,E706,'总明细 源文件后台下'!C:C,"Refund")</f>
        <v>0</v>
      </c>
      <c r="Z706">
        <f>SUMIFS('总明细 源文件后台下'!Q:Q,'总明细 源文件后台下'!E:E,E706,'总明细 源文件后台下'!C:C,"Refund")</f>
        <v>0</v>
      </c>
      <c r="AA706">
        <f>SUMIFS('总明细 源文件后台下'!R:R,'总明细 源文件后台下'!E:E,E706,'总明细 源文件后台下'!C:C,"Refund")</f>
        <v>0</v>
      </c>
      <c r="AB706">
        <f>SUMIFS('总明细 源文件后台下'!S:S,'总明细 源文件后台下'!E:E,E706,'总明细 源文件后台下'!C:C,"Refund")</f>
        <v>0</v>
      </c>
      <c r="AC706">
        <f>SUMIFS('总明细 源文件后台下'!T:T,'总明细 源文件后台下'!E:E,E706,'总明细 源文件后台下'!C:C,"Refund")</f>
        <v>0</v>
      </c>
      <c r="AD706">
        <f>SUMIFS('总明细 源文件后台下'!U:U,'总明细 源文件后台下'!E:E,E706,'总明细 源文件后台下'!C:C,"Refund")</f>
        <v>0</v>
      </c>
      <c r="AE706">
        <f>SUMIFS('总明细 源文件后台下'!V:V,'总明细 源文件后台下'!E:E,E706,'总明细 源文件后台下'!C:C,"Refund")</f>
        <v>0</v>
      </c>
      <c r="AF706">
        <f>SUMIFS('总明细 源文件后台下'!W:W,'总明细 源文件后台下'!E:E,E706,'总明细 源文件后台下'!C:C,"Refund")</f>
        <v>0</v>
      </c>
      <c r="AK706">
        <f>(SUMIF('广告费 源文件后台下'!G:G,E706,'广告费 源文件后台下'!M:M))*-1</f>
        <v>0</v>
      </c>
      <c r="AL706">
        <f>SUMIFS('总明细 源文件后台下'!W:W,'总明细 源文件后台下'!E:E,E706,'总明细 源文件后台下'!C:C,"Adjustment",'总明细 源文件后台下'!F:F,"FBA Inventory Reimbursement - Customer Return")</f>
        <v>0</v>
      </c>
      <c r="AM706">
        <f>SUMIFS('总明细 源文件后台下'!W:W,'总明细 源文件后台下'!E:E,E706,'总明细 源文件后台下'!C:C,"Adjustment",'总明细 源文件后台下'!F:F,"FBA Inventory Reimbursement - Damaged:Warehouse")</f>
        <v>0</v>
      </c>
      <c r="AN706">
        <f>SUMIFS('总明细 源文件后台下'!W:W,'总明细 源文件后台下'!E:E,E706,'总明细 源文件后台下'!C:C,"Adjustment",'总明细 源文件后台下'!F:F,"FBA Inventory Reimbursement - Customer Service Issue")</f>
        <v>0</v>
      </c>
      <c r="AO706">
        <f>SUMIFS('总明细 源文件后台下'!W:W,'总明细 源文件后台下'!E:E,E706,'总明细 源文件后台下'!C:C,"Adjustment",'总明细 源文件后台下'!F:F,"FBA Inventory Reimbursement - Fee Correction")</f>
        <v>0</v>
      </c>
      <c r="AP706">
        <f>SUMIFS('总明细 源文件后台下'!W:W,'总明细 源文件后台下'!E:E,E706,'总明细 源文件后台下'!C:C,"Adjustment",'总明细 源文件后台下'!F:F,"FBA Inventory Reimbursement - General Adjustment")</f>
        <v>0</v>
      </c>
      <c r="AQ706">
        <f>SUMIFS('总明细 源文件后台下'!W:W,'总明细 源文件后台下'!E:E,E706,'总明细 源文件后台下'!C:C,"Adjustment",'总明细 源文件后台下'!F:F,"FBA Inventory Reimbursement - Lost:Inbound")</f>
        <v>0</v>
      </c>
      <c r="AR706">
        <f>SUMIFS('总明细 源文件后台下'!W:W,'总明细 源文件后台下'!E:E,E706,'总明细 源文件后台下'!C:C,"Adjustment",'总明细 源文件后台下'!F:F,"FBA Inventory Reimbursement - Lost:Warehouse")</f>
        <v>0</v>
      </c>
      <c r="AS706">
        <f>SUMIFS('总明细 源文件后台下'!W:W,'总明细 源文件后台下'!E:E,E706,'总明细 源文件后台下'!C:C,"Adjustment",'总明细 源文件后台下'!F:F,"Non-subscription Fee Adjustment")</f>
        <v>0</v>
      </c>
      <c r="AT706">
        <f>SUMIFS('总明细 源文件后台下'!W:W,'总明细 源文件后台下'!E:E,E706,'总明细 源文件后台下'!C:C,"Adjustment",'总明细 源文件后台下'!F:F,"FBA Inventory Placement Service Fee")</f>
        <v>0</v>
      </c>
      <c r="AV706">
        <f>SUMIF('FBA Customer Return Per Unit Fe'!B:B,E706,'FBA Customer Return Per Unit Fe'!C:C)</f>
        <v>0</v>
      </c>
      <c r="AX706">
        <f>(SUMIF('仓储费 源文件后台下'!C:C,E706,'仓储费 源文件后台下'!V:V))*-1</f>
        <v>0</v>
      </c>
      <c r="AZ706">
        <f>SUMIF('Disposal Fee销毁费用-160.95'!B:B,E706,'Disposal Fee销毁费用-160.95'!D:D)*-1</f>
        <v>-0.45</v>
      </c>
      <c r="BC706">
        <f>IFERROR(VLOOKUP(F706,'优惠券-86.4'!F:I,4,0),0)</f>
        <v>0</v>
      </c>
      <c r="BD706">
        <f>IFERROR(VLOOKUP(F706,'早评-120'!E:H,4,0),0)</f>
        <v>0</v>
      </c>
      <c r="BF706">
        <f t="shared" si="80"/>
        <v>-0.45</v>
      </c>
      <c r="BG706">
        <f t="shared" si="81"/>
        <v>0</v>
      </c>
      <c r="BH706">
        <f t="shared" si="82"/>
        <v>-2.9250000000000003</v>
      </c>
      <c r="BQ706" s="45">
        <f t="shared" si="83"/>
        <v>-2.9250000000000003</v>
      </c>
      <c r="BR706">
        <f>SUMIFS('9月销毁明细'!D:D,'9月销毁明细'!A:A,E706,'9月销毁明细'!H:H,"Sellable")</f>
        <v>0</v>
      </c>
      <c r="BS706">
        <f>SUMIFS('9月销毁明细'!G:G,'9月销毁明细'!A:A,E706,'9月销毁明细'!H:H,"Sellable")</f>
        <v>0</v>
      </c>
      <c r="BT706">
        <f>SUMIFS('9月销毁明细'!D:D,'9月销毁明细'!A:A,E706,'9月销毁明细'!H:H,"Unsellable")</f>
        <v>0</v>
      </c>
      <c r="BU706">
        <f>SUMIFS('9月销毁明细'!G:G,'9月销毁明细'!A:A,E706,'9月销毁明细'!H:H,"Unsellable")</f>
        <v>0</v>
      </c>
      <c r="BW706">
        <f>IFERROR(I706*VLOOKUP(F706,'9.3成本表'!C:L,10,0),0)</f>
        <v>0</v>
      </c>
      <c r="BX706">
        <f t="shared" si="84"/>
        <v>0</v>
      </c>
      <c r="CC706" s="45">
        <f t="shared" si="85"/>
        <v>-2.9250000000000003</v>
      </c>
      <c r="CD706" s="45">
        <f t="shared" si="86"/>
        <v>0</v>
      </c>
      <c r="CE706" s="45">
        <f t="shared" si="87"/>
        <v>0</v>
      </c>
    </row>
    <row r="707" spans="4:83" x14ac:dyDescent="0.25">
      <c r="D707" s="20" t="s">
        <v>1523</v>
      </c>
      <c r="E707" s="20" t="s">
        <v>1524</v>
      </c>
      <c r="F707" s="20">
        <v>4922</v>
      </c>
      <c r="G707">
        <v>701</v>
      </c>
      <c r="H707" s="20"/>
      <c r="I707">
        <f>SUMIFS('总明细 源文件后台下'!G:G,'总明细 源文件后台下'!E:E,E707,'总明细 源文件后台下'!C:C,"Order")</f>
        <v>0</v>
      </c>
      <c r="J707">
        <f>SUMIFS('总明细 源文件后台下'!M:M,'总明细 源文件后台下'!E:E,E707,'总明细 源文件后台下'!C:C,"Order")</f>
        <v>0</v>
      </c>
      <c r="K707">
        <f>SUMIFS('总明细 源文件后台下'!N:N,'总明细 源文件后台下'!E:E,E707,'总明细 源文件后台下'!C:C,"Order")</f>
        <v>0</v>
      </c>
      <c r="L707">
        <f>SUMIFS('总明细 源文件后台下'!O:O,'总明细 源文件后台下'!E:E,E707,'总明细 源文件后台下'!C:C,"Order")</f>
        <v>0</v>
      </c>
      <c r="M707">
        <f>SUMIFS('总明细 源文件后台下'!P:P,'总明细 源文件后台下'!E:E,E707,'总明细 源文件后台下'!C:C,"Order")</f>
        <v>0</v>
      </c>
      <c r="N707">
        <f>SUMIFS('总明细 源文件后台下'!Q:Q,'总明细 源文件后台下'!E:E,E707,'总明细 源文件后台下'!C:C,"Order")</f>
        <v>0</v>
      </c>
      <c r="O707">
        <f>SUMIFS('总明细 源文件后台下'!R:R,'总明细 源文件后台下'!E:E,E707,'总明细 源文件后台下'!C:C,"Order")</f>
        <v>0</v>
      </c>
      <c r="P707">
        <f>SUMIFS('总明细 源文件后台下'!S:S,'总明细 源文件后台下'!E:E,E707,'总明细 源文件后台下'!C:C,"Order")</f>
        <v>0</v>
      </c>
      <c r="Q707">
        <f>SUMIFS('总明细 源文件后台下'!T:T,'总明细 源文件后台下'!E:E,E707,'总明细 源文件后台下'!C:C,"Order")</f>
        <v>0</v>
      </c>
      <c r="R707">
        <f>SUMIFS('总明细 源文件后台下'!U:U,'总明细 源文件后台下'!E:E,E707,'总明细 源文件后台下'!C:C,"Order")</f>
        <v>0</v>
      </c>
      <c r="S707">
        <f>SUMIFS('总明细 源文件后台下'!V:V,'总明细 源文件后台下'!E:E,E707,'总明细 源文件后台下'!C:C,"Order")</f>
        <v>0</v>
      </c>
      <c r="T707">
        <f>SUMIFS('总明细 源文件后台下'!W:W,'总明细 源文件后台下'!E:E,E707,'总明细 源文件后台下'!C:C,"Order")</f>
        <v>0</v>
      </c>
      <c r="U707">
        <f>SUMIFS('总明细 源文件后台下'!G:G,'总明细 源文件后台下'!E:E,E707,'总明细 源文件后台下'!C:C,"Refund")</f>
        <v>0</v>
      </c>
      <c r="V707">
        <f>SUMIFS('总明细 源文件后台下'!M:M,'总明细 源文件后台下'!E:E,E707,'总明细 源文件后台下'!C:C,"Refund")</f>
        <v>0</v>
      </c>
      <c r="W707">
        <f>SUMIFS('总明细 源文件后台下'!N:N,'总明细 源文件后台下'!E:E,E707,'总明细 源文件后台下'!C:C,"Refund")</f>
        <v>0</v>
      </c>
      <c r="X707">
        <f>SUMIFS('总明细 源文件后台下'!O:O,'总明细 源文件后台下'!E:E,E707,'总明细 源文件后台下'!C:C,"Refund")</f>
        <v>0</v>
      </c>
      <c r="Y707">
        <f>SUMIFS('总明细 源文件后台下'!P:P,'总明细 源文件后台下'!E:E,E707,'总明细 源文件后台下'!C:C,"Refund")</f>
        <v>0</v>
      </c>
      <c r="Z707">
        <f>SUMIFS('总明细 源文件后台下'!Q:Q,'总明细 源文件后台下'!E:E,E707,'总明细 源文件后台下'!C:C,"Refund")</f>
        <v>0</v>
      </c>
      <c r="AA707">
        <f>SUMIFS('总明细 源文件后台下'!R:R,'总明细 源文件后台下'!E:E,E707,'总明细 源文件后台下'!C:C,"Refund")</f>
        <v>0</v>
      </c>
      <c r="AB707">
        <f>SUMIFS('总明细 源文件后台下'!S:S,'总明细 源文件后台下'!E:E,E707,'总明细 源文件后台下'!C:C,"Refund")</f>
        <v>0</v>
      </c>
      <c r="AC707">
        <f>SUMIFS('总明细 源文件后台下'!T:T,'总明细 源文件后台下'!E:E,E707,'总明细 源文件后台下'!C:C,"Refund")</f>
        <v>0</v>
      </c>
      <c r="AD707">
        <f>SUMIFS('总明细 源文件后台下'!U:U,'总明细 源文件后台下'!E:E,E707,'总明细 源文件后台下'!C:C,"Refund")</f>
        <v>0</v>
      </c>
      <c r="AE707">
        <f>SUMIFS('总明细 源文件后台下'!V:V,'总明细 源文件后台下'!E:E,E707,'总明细 源文件后台下'!C:C,"Refund")</f>
        <v>0</v>
      </c>
      <c r="AF707">
        <f>SUMIFS('总明细 源文件后台下'!W:W,'总明细 源文件后台下'!E:E,E707,'总明细 源文件后台下'!C:C,"Refund")</f>
        <v>0</v>
      </c>
      <c r="AK707">
        <f>(SUMIF('广告费 源文件后台下'!G:G,E707,'广告费 源文件后台下'!M:M))*-1</f>
        <v>0</v>
      </c>
      <c r="AL707">
        <f>SUMIFS('总明细 源文件后台下'!W:W,'总明细 源文件后台下'!E:E,E707,'总明细 源文件后台下'!C:C,"Adjustment",'总明细 源文件后台下'!F:F,"FBA Inventory Reimbursement - Customer Return")</f>
        <v>0</v>
      </c>
      <c r="AM707">
        <f>SUMIFS('总明细 源文件后台下'!W:W,'总明细 源文件后台下'!E:E,E707,'总明细 源文件后台下'!C:C,"Adjustment",'总明细 源文件后台下'!F:F,"FBA Inventory Reimbursement - Damaged:Warehouse")</f>
        <v>0</v>
      </c>
      <c r="AN707">
        <f>SUMIFS('总明细 源文件后台下'!W:W,'总明细 源文件后台下'!E:E,E707,'总明细 源文件后台下'!C:C,"Adjustment",'总明细 源文件后台下'!F:F,"FBA Inventory Reimbursement - Customer Service Issue")</f>
        <v>0</v>
      </c>
      <c r="AO707">
        <f>SUMIFS('总明细 源文件后台下'!W:W,'总明细 源文件后台下'!E:E,E707,'总明细 源文件后台下'!C:C,"Adjustment",'总明细 源文件后台下'!F:F,"FBA Inventory Reimbursement - Fee Correction")</f>
        <v>0</v>
      </c>
      <c r="AP707">
        <f>SUMIFS('总明细 源文件后台下'!W:W,'总明细 源文件后台下'!E:E,E707,'总明细 源文件后台下'!C:C,"Adjustment",'总明细 源文件后台下'!F:F,"FBA Inventory Reimbursement - General Adjustment")</f>
        <v>0</v>
      </c>
      <c r="AQ707">
        <f>SUMIFS('总明细 源文件后台下'!W:W,'总明细 源文件后台下'!E:E,E707,'总明细 源文件后台下'!C:C,"Adjustment",'总明细 源文件后台下'!F:F,"FBA Inventory Reimbursement - Lost:Inbound")</f>
        <v>0</v>
      </c>
      <c r="AR707">
        <f>SUMIFS('总明细 源文件后台下'!W:W,'总明细 源文件后台下'!E:E,E707,'总明细 源文件后台下'!C:C,"Adjustment",'总明细 源文件后台下'!F:F,"FBA Inventory Reimbursement - Lost:Warehouse")</f>
        <v>0</v>
      </c>
      <c r="AS707">
        <f>SUMIFS('总明细 源文件后台下'!W:W,'总明细 源文件后台下'!E:E,E707,'总明细 源文件后台下'!C:C,"Adjustment",'总明细 源文件后台下'!F:F,"Non-subscription Fee Adjustment")</f>
        <v>0</v>
      </c>
      <c r="AT707">
        <f>SUMIFS('总明细 源文件后台下'!W:W,'总明细 源文件后台下'!E:E,E707,'总明细 源文件后台下'!C:C,"Adjustment",'总明细 源文件后台下'!F:F,"FBA Inventory Placement Service Fee")</f>
        <v>0</v>
      </c>
      <c r="AV707">
        <f>SUMIF('FBA Customer Return Per Unit Fe'!B:B,E707,'FBA Customer Return Per Unit Fe'!C:C)</f>
        <v>0</v>
      </c>
      <c r="AX707">
        <f>(SUMIF('仓储费 源文件后台下'!C:C,E707,'仓储费 源文件后台下'!V:V))*-1</f>
        <v>0</v>
      </c>
      <c r="AZ707">
        <f>SUMIF('Disposal Fee销毁费用-160.95'!B:B,E707,'Disposal Fee销毁费用-160.95'!D:D)*-1</f>
        <v>-0.6</v>
      </c>
      <c r="BC707">
        <f>IFERROR(VLOOKUP(F707,'优惠券-86.4'!F:I,4,0),0)</f>
        <v>0</v>
      </c>
      <c r="BD707">
        <f>IFERROR(VLOOKUP(F707,'早评-120'!E:H,4,0),0)</f>
        <v>0</v>
      </c>
      <c r="BF707">
        <f t="shared" si="80"/>
        <v>-0.6</v>
      </c>
      <c r="BG707">
        <f t="shared" si="81"/>
        <v>0</v>
      </c>
      <c r="BH707">
        <f t="shared" si="82"/>
        <v>-3.9</v>
      </c>
      <c r="BQ707" s="45">
        <f t="shared" si="83"/>
        <v>-3.9</v>
      </c>
      <c r="BR707">
        <f>SUMIFS('9月销毁明细'!D:D,'9月销毁明细'!A:A,E707,'9月销毁明细'!H:H,"Sellable")</f>
        <v>0</v>
      </c>
      <c r="BS707">
        <f>SUMIFS('9月销毁明细'!G:G,'9月销毁明细'!A:A,E707,'9月销毁明细'!H:H,"Sellable")</f>
        <v>0</v>
      </c>
      <c r="BT707">
        <f>SUMIFS('9月销毁明细'!D:D,'9月销毁明细'!A:A,E707,'9月销毁明细'!H:H,"Unsellable")</f>
        <v>0</v>
      </c>
      <c r="BU707">
        <f>SUMIFS('9月销毁明细'!G:G,'9月销毁明细'!A:A,E707,'9月销毁明细'!H:H,"Unsellable")</f>
        <v>0</v>
      </c>
      <c r="BW707">
        <f>IFERROR(I707*VLOOKUP(F707,'9.3成本表'!C:L,10,0),0)</f>
        <v>0</v>
      </c>
      <c r="BX707">
        <f t="shared" si="84"/>
        <v>0</v>
      </c>
      <c r="CC707" s="45">
        <f t="shared" si="85"/>
        <v>-3.9</v>
      </c>
      <c r="CD707" s="45">
        <f t="shared" si="86"/>
        <v>0</v>
      </c>
      <c r="CE707" s="45">
        <f t="shared" si="87"/>
        <v>0</v>
      </c>
    </row>
    <row r="708" spans="4:83" x14ac:dyDescent="0.25">
      <c r="D708" s="20" t="s">
        <v>1525</v>
      </c>
      <c r="E708" s="20" t="s">
        <v>1526</v>
      </c>
      <c r="F708" s="20">
        <v>4922</v>
      </c>
      <c r="G708">
        <v>702</v>
      </c>
      <c r="H708" s="20"/>
      <c r="I708">
        <f>SUMIFS('总明细 源文件后台下'!G:G,'总明细 源文件后台下'!E:E,E708,'总明细 源文件后台下'!C:C,"Order")</f>
        <v>0</v>
      </c>
      <c r="J708">
        <f>SUMIFS('总明细 源文件后台下'!M:M,'总明细 源文件后台下'!E:E,E708,'总明细 源文件后台下'!C:C,"Order")</f>
        <v>0</v>
      </c>
      <c r="K708">
        <f>SUMIFS('总明细 源文件后台下'!N:N,'总明细 源文件后台下'!E:E,E708,'总明细 源文件后台下'!C:C,"Order")</f>
        <v>0</v>
      </c>
      <c r="L708">
        <f>SUMIFS('总明细 源文件后台下'!O:O,'总明细 源文件后台下'!E:E,E708,'总明细 源文件后台下'!C:C,"Order")</f>
        <v>0</v>
      </c>
      <c r="M708">
        <f>SUMIFS('总明细 源文件后台下'!P:P,'总明细 源文件后台下'!E:E,E708,'总明细 源文件后台下'!C:C,"Order")</f>
        <v>0</v>
      </c>
      <c r="N708">
        <f>SUMIFS('总明细 源文件后台下'!Q:Q,'总明细 源文件后台下'!E:E,E708,'总明细 源文件后台下'!C:C,"Order")</f>
        <v>0</v>
      </c>
      <c r="O708">
        <f>SUMIFS('总明细 源文件后台下'!R:R,'总明细 源文件后台下'!E:E,E708,'总明细 源文件后台下'!C:C,"Order")</f>
        <v>0</v>
      </c>
      <c r="P708">
        <f>SUMIFS('总明细 源文件后台下'!S:S,'总明细 源文件后台下'!E:E,E708,'总明细 源文件后台下'!C:C,"Order")</f>
        <v>0</v>
      </c>
      <c r="Q708">
        <f>SUMIFS('总明细 源文件后台下'!T:T,'总明细 源文件后台下'!E:E,E708,'总明细 源文件后台下'!C:C,"Order")</f>
        <v>0</v>
      </c>
      <c r="R708">
        <f>SUMIFS('总明细 源文件后台下'!U:U,'总明细 源文件后台下'!E:E,E708,'总明细 源文件后台下'!C:C,"Order")</f>
        <v>0</v>
      </c>
      <c r="S708">
        <f>SUMIFS('总明细 源文件后台下'!V:V,'总明细 源文件后台下'!E:E,E708,'总明细 源文件后台下'!C:C,"Order")</f>
        <v>0</v>
      </c>
      <c r="T708">
        <f>SUMIFS('总明细 源文件后台下'!W:W,'总明细 源文件后台下'!E:E,E708,'总明细 源文件后台下'!C:C,"Order")</f>
        <v>0</v>
      </c>
      <c r="U708">
        <f>SUMIFS('总明细 源文件后台下'!G:G,'总明细 源文件后台下'!E:E,E708,'总明细 源文件后台下'!C:C,"Refund")</f>
        <v>0</v>
      </c>
      <c r="V708">
        <f>SUMIFS('总明细 源文件后台下'!M:M,'总明细 源文件后台下'!E:E,E708,'总明细 源文件后台下'!C:C,"Refund")</f>
        <v>0</v>
      </c>
      <c r="W708">
        <f>SUMIFS('总明细 源文件后台下'!N:N,'总明细 源文件后台下'!E:E,E708,'总明细 源文件后台下'!C:C,"Refund")</f>
        <v>0</v>
      </c>
      <c r="X708">
        <f>SUMIFS('总明细 源文件后台下'!O:O,'总明细 源文件后台下'!E:E,E708,'总明细 源文件后台下'!C:C,"Refund")</f>
        <v>0</v>
      </c>
      <c r="Y708">
        <f>SUMIFS('总明细 源文件后台下'!P:P,'总明细 源文件后台下'!E:E,E708,'总明细 源文件后台下'!C:C,"Refund")</f>
        <v>0</v>
      </c>
      <c r="Z708">
        <f>SUMIFS('总明细 源文件后台下'!Q:Q,'总明细 源文件后台下'!E:E,E708,'总明细 源文件后台下'!C:C,"Refund")</f>
        <v>0</v>
      </c>
      <c r="AA708">
        <f>SUMIFS('总明细 源文件后台下'!R:R,'总明细 源文件后台下'!E:E,E708,'总明细 源文件后台下'!C:C,"Refund")</f>
        <v>0</v>
      </c>
      <c r="AB708">
        <f>SUMIFS('总明细 源文件后台下'!S:S,'总明细 源文件后台下'!E:E,E708,'总明细 源文件后台下'!C:C,"Refund")</f>
        <v>0</v>
      </c>
      <c r="AC708">
        <f>SUMIFS('总明细 源文件后台下'!T:T,'总明细 源文件后台下'!E:E,E708,'总明细 源文件后台下'!C:C,"Refund")</f>
        <v>0</v>
      </c>
      <c r="AD708">
        <f>SUMIFS('总明细 源文件后台下'!U:U,'总明细 源文件后台下'!E:E,E708,'总明细 源文件后台下'!C:C,"Refund")</f>
        <v>0</v>
      </c>
      <c r="AE708">
        <f>SUMIFS('总明细 源文件后台下'!V:V,'总明细 源文件后台下'!E:E,E708,'总明细 源文件后台下'!C:C,"Refund")</f>
        <v>0</v>
      </c>
      <c r="AF708">
        <f>SUMIFS('总明细 源文件后台下'!W:W,'总明细 源文件后台下'!E:E,E708,'总明细 源文件后台下'!C:C,"Refund")</f>
        <v>0</v>
      </c>
      <c r="AK708">
        <f>(SUMIF('广告费 源文件后台下'!G:G,E708,'广告费 源文件后台下'!M:M))*-1</f>
        <v>0</v>
      </c>
      <c r="AL708">
        <f>SUMIFS('总明细 源文件后台下'!W:W,'总明细 源文件后台下'!E:E,E708,'总明细 源文件后台下'!C:C,"Adjustment",'总明细 源文件后台下'!F:F,"FBA Inventory Reimbursement - Customer Return")</f>
        <v>0</v>
      </c>
      <c r="AM708">
        <f>SUMIFS('总明细 源文件后台下'!W:W,'总明细 源文件后台下'!E:E,E708,'总明细 源文件后台下'!C:C,"Adjustment",'总明细 源文件后台下'!F:F,"FBA Inventory Reimbursement - Damaged:Warehouse")</f>
        <v>0</v>
      </c>
      <c r="AN708">
        <f>SUMIFS('总明细 源文件后台下'!W:W,'总明细 源文件后台下'!E:E,E708,'总明细 源文件后台下'!C:C,"Adjustment",'总明细 源文件后台下'!F:F,"FBA Inventory Reimbursement - Customer Service Issue")</f>
        <v>0</v>
      </c>
      <c r="AO708">
        <f>SUMIFS('总明细 源文件后台下'!W:W,'总明细 源文件后台下'!E:E,E708,'总明细 源文件后台下'!C:C,"Adjustment",'总明细 源文件后台下'!F:F,"FBA Inventory Reimbursement - Fee Correction")</f>
        <v>0</v>
      </c>
      <c r="AP708">
        <f>SUMIFS('总明细 源文件后台下'!W:W,'总明细 源文件后台下'!E:E,E708,'总明细 源文件后台下'!C:C,"Adjustment",'总明细 源文件后台下'!F:F,"FBA Inventory Reimbursement - General Adjustment")</f>
        <v>0</v>
      </c>
      <c r="AQ708">
        <f>SUMIFS('总明细 源文件后台下'!W:W,'总明细 源文件后台下'!E:E,E708,'总明细 源文件后台下'!C:C,"Adjustment",'总明细 源文件后台下'!F:F,"FBA Inventory Reimbursement - Lost:Inbound")</f>
        <v>0</v>
      </c>
      <c r="AR708">
        <f>SUMIFS('总明细 源文件后台下'!W:W,'总明细 源文件后台下'!E:E,E708,'总明细 源文件后台下'!C:C,"Adjustment",'总明细 源文件后台下'!F:F,"FBA Inventory Reimbursement - Lost:Warehouse")</f>
        <v>0</v>
      </c>
      <c r="AS708">
        <f>SUMIFS('总明细 源文件后台下'!W:W,'总明细 源文件后台下'!E:E,E708,'总明细 源文件后台下'!C:C,"Adjustment",'总明细 源文件后台下'!F:F,"Non-subscription Fee Adjustment")</f>
        <v>0</v>
      </c>
      <c r="AT708">
        <f>SUMIFS('总明细 源文件后台下'!W:W,'总明细 源文件后台下'!E:E,E708,'总明细 源文件后台下'!C:C,"Adjustment",'总明细 源文件后台下'!F:F,"FBA Inventory Placement Service Fee")</f>
        <v>0</v>
      </c>
      <c r="AV708">
        <f>SUMIF('FBA Customer Return Per Unit Fe'!B:B,E708,'FBA Customer Return Per Unit Fe'!C:C)</f>
        <v>0</v>
      </c>
      <c r="AX708">
        <f>(SUMIF('仓储费 源文件后台下'!C:C,E708,'仓储费 源文件后台下'!V:V))*-1</f>
        <v>0</v>
      </c>
      <c r="AZ708">
        <f>SUMIF('Disposal Fee销毁费用-160.95'!B:B,E708,'Disposal Fee销毁费用-160.95'!D:D)*-1</f>
        <v>-0.15</v>
      </c>
      <c r="BC708">
        <f>IFERROR(VLOOKUP(F708,'优惠券-86.4'!F:I,4,0),0)</f>
        <v>0</v>
      </c>
      <c r="BD708">
        <f>IFERROR(VLOOKUP(F708,'早评-120'!E:H,4,0),0)</f>
        <v>0</v>
      </c>
      <c r="BF708">
        <f t="shared" si="80"/>
        <v>-0.15</v>
      </c>
      <c r="BG708">
        <f t="shared" si="81"/>
        <v>0</v>
      </c>
      <c r="BH708">
        <f t="shared" si="82"/>
        <v>-0.97499999999999998</v>
      </c>
      <c r="BQ708" s="45">
        <f t="shared" si="83"/>
        <v>-0.97499999999999998</v>
      </c>
      <c r="BR708">
        <f>SUMIFS('9月销毁明细'!D:D,'9月销毁明细'!A:A,E708,'9月销毁明细'!H:H,"Sellable")</f>
        <v>0</v>
      </c>
      <c r="BS708">
        <f>SUMIFS('9月销毁明细'!G:G,'9月销毁明细'!A:A,E708,'9月销毁明细'!H:H,"Sellable")</f>
        <v>0</v>
      </c>
      <c r="BT708">
        <f>SUMIFS('9月销毁明细'!D:D,'9月销毁明细'!A:A,E708,'9月销毁明细'!H:H,"Unsellable")</f>
        <v>0</v>
      </c>
      <c r="BU708">
        <f>SUMIFS('9月销毁明细'!G:G,'9月销毁明细'!A:A,E708,'9月销毁明细'!H:H,"Unsellable")</f>
        <v>0</v>
      </c>
      <c r="BW708">
        <f>IFERROR(I708*VLOOKUP(F708,'9.3成本表'!C:L,10,0),0)</f>
        <v>0</v>
      </c>
      <c r="BX708">
        <f t="shared" si="84"/>
        <v>0</v>
      </c>
      <c r="CC708" s="45">
        <f t="shared" si="85"/>
        <v>-0.97499999999999998</v>
      </c>
      <c r="CD708" s="45">
        <f t="shared" si="86"/>
        <v>0</v>
      </c>
      <c r="CE708" s="45">
        <f t="shared" si="87"/>
        <v>0</v>
      </c>
    </row>
    <row r="709" spans="4:83" x14ac:dyDescent="0.25">
      <c r="D709" s="20" t="s">
        <v>1527</v>
      </c>
      <c r="E709" s="20" t="s">
        <v>1528</v>
      </c>
      <c r="F709" s="20">
        <v>4922</v>
      </c>
      <c r="G709">
        <v>703</v>
      </c>
      <c r="H709" s="20"/>
      <c r="I709">
        <f>SUMIFS('总明细 源文件后台下'!G:G,'总明细 源文件后台下'!E:E,E709,'总明细 源文件后台下'!C:C,"Order")</f>
        <v>0</v>
      </c>
      <c r="J709">
        <f>SUMIFS('总明细 源文件后台下'!M:M,'总明细 源文件后台下'!E:E,E709,'总明细 源文件后台下'!C:C,"Order")</f>
        <v>0</v>
      </c>
      <c r="K709">
        <f>SUMIFS('总明细 源文件后台下'!N:N,'总明细 源文件后台下'!E:E,E709,'总明细 源文件后台下'!C:C,"Order")</f>
        <v>0</v>
      </c>
      <c r="L709">
        <f>SUMIFS('总明细 源文件后台下'!O:O,'总明细 源文件后台下'!E:E,E709,'总明细 源文件后台下'!C:C,"Order")</f>
        <v>0</v>
      </c>
      <c r="M709">
        <f>SUMIFS('总明细 源文件后台下'!P:P,'总明细 源文件后台下'!E:E,E709,'总明细 源文件后台下'!C:C,"Order")</f>
        <v>0</v>
      </c>
      <c r="N709">
        <f>SUMIFS('总明细 源文件后台下'!Q:Q,'总明细 源文件后台下'!E:E,E709,'总明细 源文件后台下'!C:C,"Order")</f>
        <v>0</v>
      </c>
      <c r="O709">
        <f>SUMIFS('总明细 源文件后台下'!R:R,'总明细 源文件后台下'!E:E,E709,'总明细 源文件后台下'!C:C,"Order")</f>
        <v>0</v>
      </c>
      <c r="P709">
        <f>SUMIFS('总明细 源文件后台下'!S:S,'总明细 源文件后台下'!E:E,E709,'总明细 源文件后台下'!C:C,"Order")</f>
        <v>0</v>
      </c>
      <c r="Q709">
        <f>SUMIFS('总明细 源文件后台下'!T:T,'总明细 源文件后台下'!E:E,E709,'总明细 源文件后台下'!C:C,"Order")</f>
        <v>0</v>
      </c>
      <c r="R709">
        <f>SUMIFS('总明细 源文件后台下'!U:U,'总明细 源文件后台下'!E:E,E709,'总明细 源文件后台下'!C:C,"Order")</f>
        <v>0</v>
      </c>
      <c r="S709">
        <f>SUMIFS('总明细 源文件后台下'!V:V,'总明细 源文件后台下'!E:E,E709,'总明细 源文件后台下'!C:C,"Order")</f>
        <v>0</v>
      </c>
      <c r="T709">
        <f>SUMIFS('总明细 源文件后台下'!W:W,'总明细 源文件后台下'!E:E,E709,'总明细 源文件后台下'!C:C,"Order")</f>
        <v>0</v>
      </c>
      <c r="U709">
        <f>SUMIFS('总明细 源文件后台下'!G:G,'总明细 源文件后台下'!E:E,E709,'总明细 源文件后台下'!C:C,"Refund")</f>
        <v>0</v>
      </c>
      <c r="V709">
        <f>SUMIFS('总明细 源文件后台下'!M:M,'总明细 源文件后台下'!E:E,E709,'总明细 源文件后台下'!C:C,"Refund")</f>
        <v>0</v>
      </c>
      <c r="W709">
        <f>SUMIFS('总明细 源文件后台下'!N:N,'总明细 源文件后台下'!E:E,E709,'总明细 源文件后台下'!C:C,"Refund")</f>
        <v>0</v>
      </c>
      <c r="X709">
        <f>SUMIFS('总明细 源文件后台下'!O:O,'总明细 源文件后台下'!E:E,E709,'总明细 源文件后台下'!C:C,"Refund")</f>
        <v>0</v>
      </c>
      <c r="Y709">
        <f>SUMIFS('总明细 源文件后台下'!P:P,'总明细 源文件后台下'!E:E,E709,'总明细 源文件后台下'!C:C,"Refund")</f>
        <v>0</v>
      </c>
      <c r="Z709">
        <f>SUMIFS('总明细 源文件后台下'!Q:Q,'总明细 源文件后台下'!E:E,E709,'总明细 源文件后台下'!C:C,"Refund")</f>
        <v>0</v>
      </c>
      <c r="AA709">
        <f>SUMIFS('总明细 源文件后台下'!R:R,'总明细 源文件后台下'!E:E,E709,'总明细 源文件后台下'!C:C,"Refund")</f>
        <v>0</v>
      </c>
      <c r="AB709">
        <f>SUMIFS('总明细 源文件后台下'!S:S,'总明细 源文件后台下'!E:E,E709,'总明细 源文件后台下'!C:C,"Refund")</f>
        <v>0</v>
      </c>
      <c r="AC709">
        <f>SUMIFS('总明细 源文件后台下'!T:T,'总明细 源文件后台下'!E:E,E709,'总明细 源文件后台下'!C:C,"Refund")</f>
        <v>0</v>
      </c>
      <c r="AD709">
        <f>SUMIFS('总明细 源文件后台下'!U:U,'总明细 源文件后台下'!E:E,E709,'总明细 源文件后台下'!C:C,"Refund")</f>
        <v>0</v>
      </c>
      <c r="AE709">
        <f>SUMIFS('总明细 源文件后台下'!V:V,'总明细 源文件后台下'!E:E,E709,'总明细 源文件后台下'!C:C,"Refund")</f>
        <v>0</v>
      </c>
      <c r="AF709">
        <f>SUMIFS('总明细 源文件后台下'!W:W,'总明细 源文件后台下'!E:E,E709,'总明细 源文件后台下'!C:C,"Refund")</f>
        <v>0</v>
      </c>
      <c r="AK709">
        <f>(SUMIF('广告费 源文件后台下'!G:G,E709,'广告费 源文件后台下'!M:M))*-1</f>
        <v>0</v>
      </c>
      <c r="AL709">
        <f>SUMIFS('总明细 源文件后台下'!W:W,'总明细 源文件后台下'!E:E,E709,'总明细 源文件后台下'!C:C,"Adjustment",'总明细 源文件后台下'!F:F,"FBA Inventory Reimbursement - Customer Return")</f>
        <v>0</v>
      </c>
      <c r="AM709">
        <f>SUMIFS('总明细 源文件后台下'!W:W,'总明细 源文件后台下'!E:E,E709,'总明细 源文件后台下'!C:C,"Adjustment",'总明细 源文件后台下'!F:F,"FBA Inventory Reimbursement - Damaged:Warehouse")</f>
        <v>0</v>
      </c>
      <c r="AN709">
        <f>SUMIFS('总明细 源文件后台下'!W:W,'总明细 源文件后台下'!E:E,E709,'总明细 源文件后台下'!C:C,"Adjustment",'总明细 源文件后台下'!F:F,"FBA Inventory Reimbursement - Customer Service Issue")</f>
        <v>0</v>
      </c>
      <c r="AO709">
        <f>SUMIFS('总明细 源文件后台下'!W:W,'总明细 源文件后台下'!E:E,E709,'总明细 源文件后台下'!C:C,"Adjustment",'总明细 源文件后台下'!F:F,"FBA Inventory Reimbursement - Fee Correction")</f>
        <v>0</v>
      </c>
      <c r="AP709">
        <f>SUMIFS('总明细 源文件后台下'!W:W,'总明细 源文件后台下'!E:E,E709,'总明细 源文件后台下'!C:C,"Adjustment",'总明细 源文件后台下'!F:F,"FBA Inventory Reimbursement - General Adjustment")</f>
        <v>0</v>
      </c>
      <c r="AQ709">
        <f>SUMIFS('总明细 源文件后台下'!W:W,'总明细 源文件后台下'!E:E,E709,'总明细 源文件后台下'!C:C,"Adjustment",'总明细 源文件后台下'!F:F,"FBA Inventory Reimbursement - Lost:Inbound")</f>
        <v>0</v>
      </c>
      <c r="AR709">
        <f>SUMIFS('总明细 源文件后台下'!W:W,'总明细 源文件后台下'!E:E,E709,'总明细 源文件后台下'!C:C,"Adjustment",'总明细 源文件后台下'!F:F,"FBA Inventory Reimbursement - Lost:Warehouse")</f>
        <v>0</v>
      </c>
      <c r="AS709">
        <f>SUMIFS('总明细 源文件后台下'!W:W,'总明细 源文件后台下'!E:E,E709,'总明细 源文件后台下'!C:C,"Adjustment",'总明细 源文件后台下'!F:F,"Non-subscription Fee Adjustment")</f>
        <v>0</v>
      </c>
      <c r="AT709">
        <f>SUMIFS('总明细 源文件后台下'!W:W,'总明细 源文件后台下'!E:E,E709,'总明细 源文件后台下'!C:C,"Adjustment",'总明细 源文件后台下'!F:F,"FBA Inventory Placement Service Fee")</f>
        <v>0</v>
      </c>
      <c r="AV709">
        <f>SUMIF('FBA Customer Return Per Unit Fe'!B:B,E709,'FBA Customer Return Per Unit Fe'!C:C)</f>
        <v>0</v>
      </c>
      <c r="AX709">
        <f>(SUMIF('仓储费 源文件后台下'!C:C,E709,'仓储费 源文件后台下'!V:V))*-1</f>
        <v>0</v>
      </c>
      <c r="AZ709">
        <f>SUMIF('Disposal Fee销毁费用-160.95'!B:B,E709,'Disposal Fee销毁费用-160.95'!D:D)*-1</f>
        <v>-0.6</v>
      </c>
      <c r="BC709">
        <f>IFERROR(VLOOKUP(F709,'优惠券-86.4'!F:I,4,0),0)</f>
        <v>0</v>
      </c>
      <c r="BD709">
        <f>IFERROR(VLOOKUP(F709,'早评-120'!E:H,4,0),0)</f>
        <v>0</v>
      </c>
      <c r="BF709">
        <f t="shared" si="80"/>
        <v>-0.6</v>
      </c>
      <c r="BG709">
        <f t="shared" si="81"/>
        <v>0</v>
      </c>
      <c r="BH709">
        <f t="shared" si="82"/>
        <v>-3.9</v>
      </c>
      <c r="BQ709" s="45">
        <f t="shared" si="83"/>
        <v>-3.9</v>
      </c>
      <c r="BR709">
        <f>SUMIFS('9月销毁明细'!D:D,'9月销毁明细'!A:A,E709,'9月销毁明细'!H:H,"Sellable")</f>
        <v>0</v>
      </c>
      <c r="BS709">
        <f>SUMIFS('9月销毁明细'!G:G,'9月销毁明细'!A:A,E709,'9月销毁明细'!H:H,"Sellable")</f>
        <v>0</v>
      </c>
      <c r="BT709">
        <f>SUMIFS('9月销毁明细'!D:D,'9月销毁明细'!A:A,E709,'9月销毁明细'!H:H,"Unsellable")</f>
        <v>0</v>
      </c>
      <c r="BU709">
        <f>SUMIFS('9月销毁明细'!G:G,'9月销毁明细'!A:A,E709,'9月销毁明细'!H:H,"Unsellable")</f>
        <v>0</v>
      </c>
      <c r="BW709">
        <f>IFERROR(I709*VLOOKUP(F709,'9.3成本表'!C:L,10,0),0)</f>
        <v>0</v>
      </c>
      <c r="BX709">
        <f t="shared" si="84"/>
        <v>0</v>
      </c>
      <c r="CC709" s="45">
        <f t="shared" si="85"/>
        <v>-3.9</v>
      </c>
      <c r="CD709" s="45">
        <f t="shared" si="86"/>
        <v>0</v>
      </c>
      <c r="CE709" s="45">
        <f t="shared" si="87"/>
        <v>0</v>
      </c>
    </row>
    <row r="710" spans="4:83" x14ac:dyDescent="0.25">
      <c r="D710" s="20" t="s">
        <v>1529</v>
      </c>
      <c r="E710" s="20" t="s">
        <v>1530</v>
      </c>
      <c r="F710" s="20">
        <v>4922</v>
      </c>
      <c r="G710">
        <v>704</v>
      </c>
      <c r="H710" s="20"/>
      <c r="I710">
        <f>SUMIFS('总明细 源文件后台下'!G:G,'总明细 源文件后台下'!E:E,E710,'总明细 源文件后台下'!C:C,"Order")</f>
        <v>0</v>
      </c>
      <c r="J710">
        <f>SUMIFS('总明细 源文件后台下'!M:M,'总明细 源文件后台下'!E:E,E710,'总明细 源文件后台下'!C:C,"Order")</f>
        <v>0</v>
      </c>
      <c r="K710">
        <f>SUMIFS('总明细 源文件后台下'!N:N,'总明细 源文件后台下'!E:E,E710,'总明细 源文件后台下'!C:C,"Order")</f>
        <v>0</v>
      </c>
      <c r="L710">
        <f>SUMIFS('总明细 源文件后台下'!O:O,'总明细 源文件后台下'!E:E,E710,'总明细 源文件后台下'!C:C,"Order")</f>
        <v>0</v>
      </c>
      <c r="M710">
        <f>SUMIFS('总明细 源文件后台下'!P:P,'总明细 源文件后台下'!E:E,E710,'总明细 源文件后台下'!C:C,"Order")</f>
        <v>0</v>
      </c>
      <c r="N710">
        <f>SUMIFS('总明细 源文件后台下'!Q:Q,'总明细 源文件后台下'!E:E,E710,'总明细 源文件后台下'!C:C,"Order")</f>
        <v>0</v>
      </c>
      <c r="O710">
        <f>SUMIFS('总明细 源文件后台下'!R:R,'总明细 源文件后台下'!E:E,E710,'总明细 源文件后台下'!C:C,"Order")</f>
        <v>0</v>
      </c>
      <c r="P710">
        <f>SUMIFS('总明细 源文件后台下'!S:S,'总明细 源文件后台下'!E:E,E710,'总明细 源文件后台下'!C:C,"Order")</f>
        <v>0</v>
      </c>
      <c r="Q710">
        <f>SUMIFS('总明细 源文件后台下'!T:T,'总明细 源文件后台下'!E:E,E710,'总明细 源文件后台下'!C:C,"Order")</f>
        <v>0</v>
      </c>
      <c r="R710">
        <f>SUMIFS('总明细 源文件后台下'!U:U,'总明细 源文件后台下'!E:E,E710,'总明细 源文件后台下'!C:C,"Order")</f>
        <v>0</v>
      </c>
      <c r="S710">
        <f>SUMIFS('总明细 源文件后台下'!V:V,'总明细 源文件后台下'!E:E,E710,'总明细 源文件后台下'!C:C,"Order")</f>
        <v>0</v>
      </c>
      <c r="T710">
        <f>SUMIFS('总明细 源文件后台下'!W:W,'总明细 源文件后台下'!E:E,E710,'总明细 源文件后台下'!C:C,"Order")</f>
        <v>0</v>
      </c>
      <c r="U710">
        <f>SUMIFS('总明细 源文件后台下'!G:G,'总明细 源文件后台下'!E:E,E710,'总明细 源文件后台下'!C:C,"Refund")</f>
        <v>0</v>
      </c>
      <c r="V710">
        <f>SUMIFS('总明细 源文件后台下'!M:M,'总明细 源文件后台下'!E:E,E710,'总明细 源文件后台下'!C:C,"Refund")</f>
        <v>0</v>
      </c>
      <c r="W710">
        <f>SUMIFS('总明细 源文件后台下'!N:N,'总明细 源文件后台下'!E:E,E710,'总明细 源文件后台下'!C:C,"Refund")</f>
        <v>0</v>
      </c>
      <c r="X710">
        <f>SUMIFS('总明细 源文件后台下'!O:O,'总明细 源文件后台下'!E:E,E710,'总明细 源文件后台下'!C:C,"Refund")</f>
        <v>0</v>
      </c>
      <c r="Y710">
        <f>SUMIFS('总明细 源文件后台下'!P:P,'总明细 源文件后台下'!E:E,E710,'总明细 源文件后台下'!C:C,"Refund")</f>
        <v>0</v>
      </c>
      <c r="Z710">
        <f>SUMIFS('总明细 源文件后台下'!Q:Q,'总明细 源文件后台下'!E:E,E710,'总明细 源文件后台下'!C:C,"Refund")</f>
        <v>0</v>
      </c>
      <c r="AA710">
        <f>SUMIFS('总明细 源文件后台下'!R:R,'总明细 源文件后台下'!E:E,E710,'总明细 源文件后台下'!C:C,"Refund")</f>
        <v>0</v>
      </c>
      <c r="AB710">
        <f>SUMIFS('总明细 源文件后台下'!S:S,'总明细 源文件后台下'!E:E,E710,'总明细 源文件后台下'!C:C,"Refund")</f>
        <v>0</v>
      </c>
      <c r="AC710">
        <f>SUMIFS('总明细 源文件后台下'!T:T,'总明细 源文件后台下'!E:E,E710,'总明细 源文件后台下'!C:C,"Refund")</f>
        <v>0</v>
      </c>
      <c r="AD710">
        <f>SUMIFS('总明细 源文件后台下'!U:U,'总明细 源文件后台下'!E:E,E710,'总明细 源文件后台下'!C:C,"Refund")</f>
        <v>0</v>
      </c>
      <c r="AE710">
        <f>SUMIFS('总明细 源文件后台下'!V:V,'总明细 源文件后台下'!E:E,E710,'总明细 源文件后台下'!C:C,"Refund")</f>
        <v>0</v>
      </c>
      <c r="AF710">
        <f>SUMIFS('总明细 源文件后台下'!W:W,'总明细 源文件后台下'!E:E,E710,'总明细 源文件后台下'!C:C,"Refund")</f>
        <v>0</v>
      </c>
      <c r="AK710">
        <f>(SUMIF('广告费 源文件后台下'!G:G,E710,'广告费 源文件后台下'!M:M))*-1</f>
        <v>0</v>
      </c>
      <c r="AL710">
        <f>SUMIFS('总明细 源文件后台下'!W:W,'总明细 源文件后台下'!E:E,E710,'总明细 源文件后台下'!C:C,"Adjustment",'总明细 源文件后台下'!F:F,"FBA Inventory Reimbursement - Customer Return")</f>
        <v>0</v>
      </c>
      <c r="AM710">
        <f>SUMIFS('总明细 源文件后台下'!W:W,'总明细 源文件后台下'!E:E,E710,'总明细 源文件后台下'!C:C,"Adjustment",'总明细 源文件后台下'!F:F,"FBA Inventory Reimbursement - Damaged:Warehouse")</f>
        <v>0</v>
      </c>
      <c r="AN710">
        <f>SUMIFS('总明细 源文件后台下'!W:W,'总明细 源文件后台下'!E:E,E710,'总明细 源文件后台下'!C:C,"Adjustment",'总明细 源文件后台下'!F:F,"FBA Inventory Reimbursement - Customer Service Issue")</f>
        <v>0</v>
      </c>
      <c r="AO710">
        <f>SUMIFS('总明细 源文件后台下'!W:W,'总明细 源文件后台下'!E:E,E710,'总明细 源文件后台下'!C:C,"Adjustment",'总明细 源文件后台下'!F:F,"FBA Inventory Reimbursement - Fee Correction")</f>
        <v>0</v>
      </c>
      <c r="AP710">
        <f>SUMIFS('总明细 源文件后台下'!W:W,'总明细 源文件后台下'!E:E,E710,'总明细 源文件后台下'!C:C,"Adjustment",'总明细 源文件后台下'!F:F,"FBA Inventory Reimbursement - General Adjustment")</f>
        <v>0</v>
      </c>
      <c r="AQ710">
        <f>SUMIFS('总明细 源文件后台下'!W:W,'总明细 源文件后台下'!E:E,E710,'总明细 源文件后台下'!C:C,"Adjustment",'总明细 源文件后台下'!F:F,"FBA Inventory Reimbursement - Lost:Inbound")</f>
        <v>0</v>
      </c>
      <c r="AR710">
        <f>SUMIFS('总明细 源文件后台下'!W:W,'总明细 源文件后台下'!E:E,E710,'总明细 源文件后台下'!C:C,"Adjustment",'总明细 源文件后台下'!F:F,"FBA Inventory Reimbursement - Lost:Warehouse")</f>
        <v>0</v>
      </c>
      <c r="AS710">
        <f>SUMIFS('总明细 源文件后台下'!W:W,'总明细 源文件后台下'!E:E,E710,'总明细 源文件后台下'!C:C,"Adjustment",'总明细 源文件后台下'!F:F,"Non-subscription Fee Adjustment")</f>
        <v>0</v>
      </c>
      <c r="AT710">
        <f>SUMIFS('总明细 源文件后台下'!W:W,'总明细 源文件后台下'!E:E,E710,'总明细 源文件后台下'!C:C,"Adjustment",'总明细 源文件后台下'!F:F,"FBA Inventory Placement Service Fee")</f>
        <v>0</v>
      </c>
      <c r="AV710">
        <f>SUMIF('FBA Customer Return Per Unit Fe'!B:B,E710,'FBA Customer Return Per Unit Fe'!C:C)</f>
        <v>0</v>
      </c>
      <c r="AX710">
        <f>(SUMIF('仓储费 源文件后台下'!C:C,E710,'仓储费 源文件后台下'!V:V))*-1</f>
        <v>0</v>
      </c>
      <c r="AZ710">
        <f>SUMIF('Disposal Fee销毁费用-160.95'!B:B,E710,'Disposal Fee销毁费用-160.95'!D:D)*-1</f>
        <v>-0.6</v>
      </c>
      <c r="BC710">
        <f>IFERROR(VLOOKUP(F710,'优惠券-86.4'!F:I,4,0),0)</f>
        <v>0</v>
      </c>
      <c r="BD710">
        <f>IFERROR(VLOOKUP(F710,'早评-120'!E:H,4,0),0)</f>
        <v>0</v>
      </c>
      <c r="BF710">
        <f t="shared" si="80"/>
        <v>-0.6</v>
      </c>
      <c r="BG710">
        <f t="shared" si="81"/>
        <v>0</v>
      </c>
      <c r="BH710">
        <f t="shared" si="82"/>
        <v>-3.9</v>
      </c>
      <c r="BQ710" s="45">
        <f t="shared" si="83"/>
        <v>-3.9</v>
      </c>
      <c r="BR710">
        <f>SUMIFS('9月销毁明细'!D:D,'9月销毁明细'!A:A,E710,'9月销毁明细'!H:H,"Sellable")</f>
        <v>0</v>
      </c>
      <c r="BS710">
        <f>SUMIFS('9月销毁明细'!G:G,'9月销毁明细'!A:A,E710,'9月销毁明细'!H:H,"Sellable")</f>
        <v>0</v>
      </c>
      <c r="BT710">
        <f>SUMIFS('9月销毁明细'!D:D,'9月销毁明细'!A:A,E710,'9月销毁明细'!H:H,"Unsellable")</f>
        <v>0</v>
      </c>
      <c r="BU710">
        <f>SUMIFS('9月销毁明细'!G:G,'9月销毁明细'!A:A,E710,'9月销毁明细'!H:H,"Unsellable")</f>
        <v>0</v>
      </c>
      <c r="BW710">
        <f>IFERROR(I710*VLOOKUP(F710,'9.3成本表'!C:L,10,0),0)</f>
        <v>0</v>
      </c>
      <c r="BX710">
        <f t="shared" si="84"/>
        <v>0</v>
      </c>
      <c r="CC710" s="45">
        <f t="shared" si="85"/>
        <v>-3.9</v>
      </c>
      <c r="CD710" s="45">
        <f t="shared" si="86"/>
        <v>0</v>
      </c>
      <c r="CE710" s="45">
        <f t="shared" si="87"/>
        <v>0</v>
      </c>
    </row>
    <row r="711" spans="4:83" x14ac:dyDescent="0.25">
      <c r="D711" s="20" t="s">
        <v>1531</v>
      </c>
      <c r="E711" s="20" t="s">
        <v>1532</v>
      </c>
      <c r="F711" s="20">
        <v>4922</v>
      </c>
      <c r="G711">
        <v>705</v>
      </c>
      <c r="H711" s="20"/>
      <c r="I711">
        <f>SUMIFS('总明细 源文件后台下'!G:G,'总明细 源文件后台下'!E:E,E711,'总明细 源文件后台下'!C:C,"Order")</f>
        <v>0</v>
      </c>
      <c r="J711">
        <f>SUMIFS('总明细 源文件后台下'!M:M,'总明细 源文件后台下'!E:E,E711,'总明细 源文件后台下'!C:C,"Order")</f>
        <v>0</v>
      </c>
      <c r="K711">
        <f>SUMIFS('总明细 源文件后台下'!N:N,'总明细 源文件后台下'!E:E,E711,'总明细 源文件后台下'!C:C,"Order")</f>
        <v>0</v>
      </c>
      <c r="L711">
        <f>SUMIFS('总明细 源文件后台下'!O:O,'总明细 源文件后台下'!E:E,E711,'总明细 源文件后台下'!C:C,"Order")</f>
        <v>0</v>
      </c>
      <c r="M711">
        <f>SUMIFS('总明细 源文件后台下'!P:P,'总明细 源文件后台下'!E:E,E711,'总明细 源文件后台下'!C:C,"Order")</f>
        <v>0</v>
      </c>
      <c r="N711">
        <f>SUMIFS('总明细 源文件后台下'!Q:Q,'总明细 源文件后台下'!E:E,E711,'总明细 源文件后台下'!C:C,"Order")</f>
        <v>0</v>
      </c>
      <c r="O711">
        <f>SUMIFS('总明细 源文件后台下'!R:R,'总明细 源文件后台下'!E:E,E711,'总明细 源文件后台下'!C:C,"Order")</f>
        <v>0</v>
      </c>
      <c r="P711">
        <f>SUMIFS('总明细 源文件后台下'!S:S,'总明细 源文件后台下'!E:E,E711,'总明细 源文件后台下'!C:C,"Order")</f>
        <v>0</v>
      </c>
      <c r="Q711">
        <f>SUMIFS('总明细 源文件后台下'!T:T,'总明细 源文件后台下'!E:E,E711,'总明细 源文件后台下'!C:C,"Order")</f>
        <v>0</v>
      </c>
      <c r="R711">
        <f>SUMIFS('总明细 源文件后台下'!U:U,'总明细 源文件后台下'!E:E,E711,'总明细 源文件后台下'!C:C,"Order")</f>
        <v>0</v>
      </c>
      <c r="S711">
        <f>SUMIFS('总明细 源文件后台下'!V:V,'总明细 源文件后台下'!E:E,E711,'总明细 源文件后台下'!C:C,"Order")</f>
        <v>0</v>
      </c>
      <c r="T711">
        <f>SUMIFS('总明细 源文件后台下'!W:W,'总明细 源文件后台下'!E:E,E711,'总明细 源文件后台下'!C:C,"Order")</f>
        <v>0</v>
      </c>
      <c r="U711">
        <f>SUMIFS('总明细 源文件后台下'!G:G,'总明细 源文件后台下'!E:E,E711,'总明细 源文件后台下'!C:C,"Refund")</f>
        <v>0</v>
      </c>
      <c r="V711">
        <f>SUMIFS('总明细 源文件后台下'!M:M,'总明细 源文件后台下'!E:E,E711,'总明细 源文件后台下'!C:C,"Refund")</f>
        <v>0</v>
      </c>
      <c r="W711">
        <f>SUMIFS('总明细 源文件后台下'!N:N,'总明细 源文件后台下'!E:E,E711,'总明细 源文件后台下'!C:C,"Refund")</f>
        <v>0</v>
      </c>
      <c r="X711">
        <f>SUMIFS('总明细 源文件后台下'!O:O,'总明细 源文件后台下'!E:E,E711,'总明细 源文件后台下'!C:C,"Refund")</f>
        <v>0</v>
      </c>
      <c r="Y711">
        <f>SUMIFS('总明细 源文件后台下'!P:P,'总明细 源文件后台下'!E:E,E711,'总明细 源文件后台下'!C:C,"Refund")</f>
        <v>0</v>
      </c>
      <c r="Z711">
        <f>SUMIFS('总明细 源文件后台下'!Q:Q,'总明细 源文件后台下'!E:E,E711,'总明细 源文件后台下'!C:C,"Refund")</f>
        <v>0</v>
      </c>
      <c r="AA711">
        <f>SUMIFS('总明细 源文件后台下'!R:R,'总明细 源文件后台下'!E:E,E711,'总明细 源文件后台下'!C:C,"Refund")</f>
        <v>0</v>
      </c>
      <c r="AB711">
        <f>SUMIFS('总明细 源文件后台下'!S:S,'总明细 源文件后台下'!E:E,E711,'总明细 源文件后台下'!C:C,"Refund")</f>
        <v>0</v>
      </c>
      <c r="AC711">
        <f>SUMIFS('总明细 源文件后台下'!T:T,'总明细 源文件后台下'!E:E,E711,'总明细 源文件后台下'!C:C,"Refund")</f>
        <v>0</v>
      </c>
      <c r="AD711">
        <f>SUMIFS('总明细 源文件后台下'!U:U,'总明细 源文件后台下'!E:E,E711,'总明细 源文件后台下'!C:C,"Refund")</f>
        <v>0</v>
      </c>
      <c r="AE711">
        <f>SUMIFS('总明细 源文件后台下'!V:V,'总明细 源文件后台下'!E:E,E711,'总明细 源文件后台下'!C:C,"Refund")</f>
        <v>0</v>
      </c>
      <c r="AF711">
        <f>SUMIFS('总明细 源文件后台下'!W:W,'总明细 源文件后台下'!E:E,E711,'总明细 源文件后台下'!C:C,"Refund")</f>
        <v>0</v>
      </c>
      <c r="AK711">
        <f>(SUMIF('广告费 源文件后台下'!G:G,E711,'广告费 源文件后台下'!M:M))*-1</f>
        <v>0</v>
      </c>
      <c r="AL711">
        <f>SUMIFS('总明细 源文件后台下'!W:W,'总明细 源文件后台下'!E:E,E711,'总明细 源文件后台下'!C:C,"Adjustment",'总明细 源文件后台下'!F:F,"FBA Inventory Reimbursement - Customer Return")</f>
        <v>0</v>
      </c>
      <c r="AM711">
        <f>SUMIFS('总明细 源文件后台下'!W:W,'总明细 源文件后台下'!E:E,E711,'总明细 源文件后台下'!C:C,"Adjustment",'总明细 源文件后台下'!F:F,"FBA Inventory Reimbursement - Damaged:Warehouse")</f>
        <v>0</v>
      </c>
      <c r="AN711">
        <f>SUMIFS('总明细 源文件后台下'!W:W,'总明细 源文件后台下'!E:E,E711,'总明细 源文件后台下'!C:C,"Adjustment",'总明细 源文件后台下'!F:F,"FBA Inventory Reimbursement - Customer Service Issue")</f>
        <v>0</v>
      </c>
      <c r="AO711">
        <f>SUMIFS('总明细 源文件后台下'!W:W,'总明细 源文件后台下'!E:E,E711,'总明细 源文件后台下'!C:C,"Adjustment",'总明细 源文件后台下'!F:F,"FBA Inventory Reimbursement - Fee Correction")</f>
        <v>0</v>
      </c>
      <c r="AP711">
        <f>SUMIFS('总明细 源文件后台下'!W:W,'总明细 源文件后台下'!E:E,E711,'总明细 源文件后台下'!C:C,"Adjustment",'总明细 源文件后台下'!F:F,"FBA Inventory Reimbursement - General Adjustment")</f>
        <v>0</v>
      </c>
      <c r="AQ711">
        <f>SUMIFS('总明细 源文件后台下'!W:W,'总明细 源文件后台下'!E:E,E711,'总明细 源文件后台下'!C:C,"Adjustment",'总明细 源文件后台下'!F:F,"FBA Inventory Reimbursement - Lost:Inbound")</f>
        <v>0</v>
      </c>
      <c r="AR711">
        <f>SUMIFS('总明细 源文件后台下'!W:W,'总明细 源文件后台下'!E:E,E711,'总明细 源文件后台下'!C:C,"Adjustment",'总明细 源文件后台下'!F:F,"FBA Inventory Reimbursement - Lost:Warehouse")</f>
        <v>0</v>
      </c>
      <c r="AS711">
        <f>SUMIFS('总明细 源文件后台下'!W:W,'总明细 源文件后台下'!E:E,E711,'总明细 源文件后台下'!C:C,"Adjustment",'总明细 源文件后台下'!F:F,"Non-subscription Fee Adjustment")</f>
        <v>0</v>
      </c>
      <c r="AT711">
        <f>SUMIFS('总明细 源文件后台下'!W:W,'总明细 源文件后台下'!E:E,E711,'总明细 源文件后台下'!C:C,"Adjustment",'总明细 源文件后台下'!F:F,"FBA Inventory Placement Service Fee")</f>
        <v>0</v>
      </c>
      <c r="AV711">
        <f>SUMIF('FBA Customer Return Per Unit Fe'!B:B,E711,'FBA Customer Return Per Unit Fe'!C:C)</f>
        <v>0</v>
      </c>
      <c r="AX711">
        <f>(SUMIF('仓储费 源文件后台下'!C:C,E711,'仓储费 源文件后台下'!V:V))*-1</f>
        <v>0</v>
      </c>
      <c r="AZ711">
        <f>SUMIF('Disposal Fee销毁费用-160.95'!B:B,E711,'Disposal Fee销毁费用-160.95'!D:D)*-1</f>
        <v>0</v>
      </c>
      <c r="BC711">
        <f>IFERROR(VLOOKUP(F711,'优惠券-86.4'!F:I,4,0),0)</f>
        <v>0</v>
      </c>
      <c r="BD711">
        <f>IFERROR(VLOOKUP(F711,'早评-120'!E:H,4,0),0)</f>
        <v>0</v>
      </c>
      <c r="BF711">
        <f t="shared" si="80"/>
        <v>0</v>
      </c>
      <c r="BG711">
        <f t="shared" si="81"/>
        <v>0</v>
      </c>
      <c r="BH711">
        <f t="shared" si="82"/>
        <v>0</v>
      </c>
      <c r="BQ711" s="45">
        <f t="shared" si="83"/>
        <v>0</v>
      </c>
      <c r="BR711">
        <f>SUMIFS('9月销毁明细'!D:D,'9月销毁明细'!A:A,E711,'9月销毁明细'!H:H,"Sellable")</f>
        <v>0</v>
      </c>
      <c r="BS711">
        <f>SUMIFS('9月销毁明细'!G:G,'9月销毁明细'!A:A,E711,'9月销毁明细'!H:H,"Sellable")</f>
        <v>0</v>
      </c>
      <c r="BT711">
        <f>SUMIFS('9月销毁明细'!D:D,'9月销毁明细'!A:A,E711,'9月销毁明细'!H:H,"Unsellable")</f>
        <v>0</v>
      </c>
      <c r="BU711">
        <f>SUMIFS('9月销毁明细'!G:G,'9月销毁明细'!A:A,E711,'9月销毁明细'!H:H,"Unsellable")</f>
        <v>0</v>
      </c>
      <c r="BW711">
        <f>IFERROR(I711*VLOOKUP(F711,'9.3成本表'!C:L,10,0),0)</f>
        <v>0</v>
      </c>
      <c r="BX711">
        <f t="shared" si="84"/>
        <v>0</v>
      </c>
      <c r="CC711" s="45">
        <f t="shared" si="85"/>
        <v>0</v>
      </c>
      <c r="CD711" s="45">
        <f t="shared" si="86"/>
        <v>0</v>
      </c>
      <c r="CE711" s="45">
        <f t="shared" si="87"/>
        <v>0</v>
      </c>
    </row>
    <row r="712" spans="4:83" x14ac:dyDescent="0.25">
      <c r="D712" s="20" t="s">
        <v>1533</v>
      </c>
      <c r="E712" s="20" t="s">
        <v>1534</v>
      </c>
      <c r="F712" s="20">
        <v>4922</v>
      </c>
      <c r="G712">
        <v>706</v>
      </c>
      <c r="H712" s="20"/>
      <c r="I712">
        <f>SUMIFS('总明细 源文件后台下'!G:G,'总明细 源文件后台下'!E:E,E712,'总明细 源文件后台下'!C:C,"Order")</f>
        <v>0</v>
      </c>
      <c r="J712">
        <f>SUMIFS('总明细 源文件后台下'!M:M,'总明细 源文件后台下'!E:E,E712,'总明细 源文件后台下'!C:C,"Order")</f>
        <v>0</v>
      </c>
      <c r="K712">
        <f>SUMIFS('总明细 源文件后台下'!N:N,'总明细 源文件后台下'!E:E,E712,'总明细 源文件后台下'!C:C,"Order")</f>
        <v>0</v>
      </c>
      <c r="L712">
        <f>SUMIFS('总明细 源文件后台下'!O:O,'总明细 源文件后台下'!E:E,E712,'总明细 源文件后台下'!C:C,"Order")</f>
        <v>0</v>
      </c>
      <c r="M712">
        <f>SUMIFS('总明细 源文件后台下'!P:P,'总明细 源文件后台下'!E:E,E712,'总明细 源文件后台下'!C:C,"Order")</f>
        <v>0</v>
      </c>
      <c r="N712">
        <f>SUMIFS('总明细 源文件后台下'!Q:Q,'总明细 源文件后台下'!E:E,E712,'总明细 源文件后台下'!C:C,"Order")</f>
        <v>0</v>
      </c>
      <c r="O712">
        <f>SUMIFS('总明细 源文件后台下'!R:R,'总明细 源文件后台下'!E:E,E712,'总明细 源文件后台下'!C:C,"Order")</f>
        <v>0</v>
      </c>
      <c r="P712">
        <f>SUMIFS('总明细 源文件后台下'!S:S,'总明细 源文件后台下'!E:E,E712,'总明细 源文件后台下'!C:C,"Order")</f>
        <v>0</v>
      </c>
      <c r="Q712">
        <f>SUMIFS('总明细 源文件后台下'!T:T,'总明细 源文件后台下'!E:E,E712,'总明细 源文件后台下'!C:C,"Order")</f>
        <v>0</v>
      </c>
      <c r="R712">
        <f>SUMIFS('总明细 源文件后台下'!U:U,'总明细 源文件后台下'!E:E,E712,'总明细 源文件后台下'!C:C,"Order")</f>
        <v>0</v>
      </c>
      <c r="S712">
        <f>SUMIFS('总明细 源文件后台下'!V:V,'总明细 源文件后台下'!E:E,E712,'总明细 源文件后台下'!C:C,"Order")</f>
        <v>0</v>
      </c>
      <c r="T712">
        <f>SUMIFS('总明细 源文件后台下'!W:W,'总明细 源文件后台下'!E:E,E712,'总明细 源文件后台下'!C:C,"Order")</f>
        <v>0</v>
      </c>
      <c r="U712">
        <f>SUMIFS('总明细 源文件后台下'!G:G,'总明细 源文件后台下'!E:E,E712,'总明细 源文件后台下'!C:C,"Refund")</f>
        <v>0</v>
      </c>
      <c r="V712">
        <f>SUMIFS('总明细 源文件后台下'!M:M,'总明细 源文件后台下'!E:E,E712,'总明细 源文件后台下'!C:C,"Refund")</f>
        <v>0</v>
      </c>
      <c r="W712">
        <f>SUMIFS('总明细 源文件后台下'!N:N,'总明细 源文件后台下'!E:E,E712,'总明细 源文件后台下'!C:C,"Refund")</f>
        <v>0</v>
      </c>
      <c r="X712">
        <f>SUMIFS('总明细 源文件后台下'!O:O,'总明细 源文件后台下'!E:E,E712,'总明细 源文件后台下'!C:C,"Refund")</f>
        <v>0</v>
      </c>
      <c r="Y712">
        <f>SUMIFS('总明细 源文件后台下'!P:P,'总明细 源文件后台下'!E:E,E712,'总明细 源文件后台下'!C:C,"Refund")</f>
        <v>0</v>
      </c>
      <c r="Z712">
        <f>SUMIFS('总明细 源文件后台下'!Q:Q,'总明细 源文件后台下'!E:E,E712,'总明细 源文件后台下'!C:C,"Refund")</f>
        <v>0</v>
      </c>
      <c r="AA712">
        <f>SUMIFS('总明细 源文件后台下'!R:R,'总明细 源文件后台下'!E:E,E712,'总明细 源文件后台下'!C:C,"Refund")</f>
        <v>0</v>
      </c>
      <c r="AB712">
        <f>SUMIFS('总明细 源文件后台下'!S:S,'总明细 源文件后台下'!E:E,E712,'总明细 源文件后台下'!C:C,"Refund")</f>
        <v>0</v>
      </c>
      <c r="AC712">
        <f>SUMIFS('总明细 源文件后台下'!T:T,'总明细 源文件后台下'!E:E,E712,'总明细 源文件后台下'!C:C,"Refund")</f>
        <v>0</v>
      </c>
      <c r="AD712">
        <f>SUMIFS('总明细 源文件后台下'!U:U,'总明细 源文件后台下'!E:E,E712,'总明细 源文件后台下'!C:C,"Refund")</f>
        <v>0</v>
      </c>
      <c r="AE712">
        <f>SUMIFS('总明细 源文件后台下'!V:V,'总明细 源文件后台下'!E:E,E712,'总明细 源文件后台下'!C:C,"Refund")</f>
        <v>0</v>
      </c>
      <c r="AF712">
        <f>SUMIFS('总明细 源文件后台下'!W:W,'总明细 源文件后台下'!E:E,E712,'总明细 源文件后台下'!C:C,"Refund")</f>
        <v>0</v>
      </c>
      <c r="AK712">
        <f>(SUMIF('广告费 源文件后台下'!G:G,E712,'广告费 源文件后台下'!M:M))*-1</f>
        <v>0</v>
      </c>
      <c r="AL712">
        <f>SUMIFS('总明细 源文件后台下'!W:W,'总明细 源文件后台下'!E:E,E712,'总明细 源文件后台下'!C:C,"Adjustment",'总明细 源文件后台下'!F:F,"FBA Inventory Reimbursement - Customer Return")</f>
        <v>0</v>
      </c>
      <c r="AM712">
        <f>SUMIFS('总明细 源文件后台下'!W:W,'总明细 源文件后台下'!E:E,E712,'总明细 源文件后台下'!C:C,"Adjustment",'总明细 源文件后台下'!F:F,"FBA Inventory Reimbursement - Damaged:Warehouse")</f>
        <v>0</v>
      </c>
      <c r="AN712">
        <f>SUMIFS('总明细 源文件后台下'!W:W,'总明细 源文件后台下'!E:E,E712,'总明细 源文件后台下'!C:C,"Adjustment",'总明细 源文件后台下'!F:F,"FBA Inventory Reimbursement - Customer Service Issue")</f>
        <v>0</v>
      </c>
      <c r="AO712">
        <f>SUMIFS('总明细 源文件后台下'!W:W,'总明细 源文件后台下'!E:E,E712,'总明细 源文件后台下'!C:C,"Adjustment",'总明细 源文件后台下'!F:F,"FBA Inventory Reimbursement - Fee Correction")</f>
        <v>0</v>
      </c>
      <c r="AP712">
        <f>SUMIFS('总明细 源文件后台下'!W:W,'总明细 源文件后台下'!E:E,E712,'总明细 源文件后台下'!C:C,"Adjustment",'总明细 源文件后台下'!F:F,"FBA Inventory Reimbursement - General Adjustment")</f>
        <v>0</v>
      </c>
      <c r="AQ712">
        <f>SUMIFS('总明细 源文件后台下'!W:W,'总明细 源文件后台下'!E:E,E712,'总明细 源文件后台下'!C:C,"Adjustment",'总明细 源文件后台下'!F:F,"FBA Inventory Reimbursement - Lost:Inbound")</f>
        <v>0</v>
      </c>
      <c r="AR712">
        <f>SUMIFS('总明细 源文件后台下'!W:W,'总明细 源文件后台下'!E:E,E712,'总明细 源文件后台下'!C:C,"Adjustment",'总明细 源文件后台下'!F:F,"FBA Inventory Reimbursement - Lost:Warehouse")</f>
        <v>0</v>
      </c>
      <c r="AS712">
        <f>SUMIFS('总明细 源文件后台下'!W:W,'总明细 源文件后台下'!E:E,E712,'总明细 源文件后台下'!C:C,"Adjustment",'总明细 源文件后台下'!F:F,"Non-subscription Fee Adjustment")</f>
        <v>0</v>
      </c>
      <c r="AT712">
        <f>SUMIFS('总明细 源文件后台下'!W:W,'总明细 源文件后台下'!E:E,E712,'总明细 源文件后台下'!C:C,"Adjustment",'总明细 源文件后台下'!F:F,"FBA Inventory Placement Service Fee")</f>
        <v>0</v>
      </c>
      <c r="AV712">
        <f>SUMIF('FBA Customer Return Per Unit Fe'!B:B,E712,'FBA Customer Return Per Unit Fe'!C:C)</f>
        <v>0</v>
      </c>
      <c r="AX712">
        <f>(SUMIF('仓储费 源文件后台下'!C:C,E712,'仓储费 源文件后台下'!V:V))*-1</f>
        <v>0</v>
      </c>
      <c r="AZ712">
        <f>SUMIF('Disposal Fee销毁费用-160.95'!B:B,E712,'Disposal Fee销毁费用-160.95'!D:D)*-1</f>
        <v>0</v>
      </c>
      <c r="BC712">
        <f>IFERROR(VLOOKUP(F712,'优惠券-86.4'!F:I,4,0),0)</f>
        <v>0</v>
      </c>
      <c r="BD712">
        <f>IFERROR(VLOOKUP(F712,'早评-120'!E:H,4,0),0)</f>
        <v>0</v>
      </c>
      <c r="BF712">
        <f t="shared" ref="BF712:BF775" si="88">T712+AF712+SUM(AG712:BD712)</f>
        <v>0</v>
      </c>
      <c r="BG712">
        <f t="shared" ref="BG712:BG775" si="89">IFERROR(BF712/J712,0)</f>
        <v>0</v>
      </c>
      <c r="BH712">
        <f t="shared" ref="BH712:BH775" si="90">IFERROR((BF712*6.5),0)</f>
        <v>0</v>
      </c>
      <c r="BQ712" s="45">
        <f t="shared" ref="BQ712:BQ775" si="91">BH712+BI712-BJ712-BK712-BL712-BM712-BN712-BO712-BP712</f>
        <v>0</v>
      </c>
      <c r="BR712">
        <f>SUMIFS('9月销毁明细'!D:D,'9月销毁明细'!A:A,E712,'9月销毁明细'!H:H,"Sellable")</f>
        <v>0</v>
      </c>
      <c r="BS712">
        <f>SUMIFS('9月销毁明细'!G:G,'9月销毁明细'!A:A,E712,'9月销毁明细'!H:H,"Sellable")</f>
        <v>0</v>
      </c>
      <c r="BT712">
        <f>SUMIFS('9月销毁明细'!D:D,'9月销毁明细'!A:A,E712,'9月销毁明细'!H:H,"Unsellable")</f>
        <v>0</v>
      </c>
      <c r="BU712">
        <f>SUMIFS('9月销毁明细'!G:G,'9月销毁明细'!A:A,E712,'9月销毁明细'!H:H,"Unsellable")</f>
        <v>0</v>
      </c>
      <c r="BW712">
        <f>IFERROR(I712*VLOOKUP(F712,'9.3成本表'!C:L,10,0),0)</f>
        <v>0</v>
      </c>
      <c r="BX712">
        <f t="shared" ref="BX712:BX775" si="92">13.26*I712</f>
        <v>0</v>
      </c>
      <c r="CC712" s="45">
        <f t="shared" ref="CC712:CC775" si="93">BQ712-BS712-BU712-BW712-BX712</f>
        <v>0</v>
      </c>
      <c r="CD712" s="45">
        <f t="shared" ref="CD712:CD775" si="94">IFERROR(CC712/(J712*6.5),0)</f>
        <v>0</v>
      </c>
      <c r="CE712" s="45">
        <f t="shared" ref="CE712:CE775" si="95">IFERROR(CC712/(BW712+BX712),0)</f>
        <v>0</v>
      </c>
    </row>
    <row r="713" spans="4:83" x14ac:dyDescent="0.25">
      <c r="D713" s="20" t="s">
        <v>1535</v>
      </c>
      <c r="E713" s="20" t="s">
        <v>1536</v>
      </c>
      <c r="F713" s="20">
        <v>4922</v>
      </c>
      <c r="G713">
        <v>707</v>
      </c>
      <c r="H713" s="20"/>
      <c r="I713">
        <f>SUMIFS('总明细 源文件后台下'!G:G,'总明细 源文件后台下'!E:E,E713,'总明细 源文件后台下'!C:C,"Order")</f>
        <v>0</v>
      </c>
      <c r="J713">
        <f>SUMIFS('总明细 源文件后台下'!M:M,'总明细 源文件后台下'!E:E,E713,'总明细 源文件后台下'!C:C,"Order")</f>
        <v>0</v>
      </c>
      <c r="K713">
        <f>SUMIFS('总明细 源文件后台下'!N:N,'总明细 源文件后台下'!E:E,E713,'总明细 源文件后台下'!C:C,"Order")</f>
        <v>0</v>
      </c>
      <c r="L713">
        <f>SUMIFS('总明细 源文件后台下'!O:O,'总明细 源文件后台下'!E:E,E713,'总明细 源文件后台下'!C:C,"Order")</f>
        <v>0</v>
      </c>
      <c r="M713">
        <f>SUMIFS('总明细 源文件后台下'!P:P,'总明细 源文件后台下'!E:E,E713,'总明细 源文件后台下'!C:C,"Order")</f>
        <v>0</v>
      </c>
      <c r="N713">
        <f>SUMIFS('总明细 源文件后台下'!Q:Q,'总明细 源文件后台下'!E:E,E713,'总明细 源文件后台下'!C:C,"Order")</f>
        <v>0</v>
      </c>
      <c r="O713">
        <f>SUMIFS('总明细 源文件后台下'!R:R,'总明细 源文件后台下'!E:E,E713,'总明细 源文件后台下'!C:C,"Order")</f>
        <v>0</v>
      </c>
      <c r="P713">
        <f>SUMIFS('总明细 源文件后台下'!S:S,'总明细 源文件后台下'!E:E,E713,'总明细 源文件后台下'!C:C,"Order")</f>
        <v>0</v>
      </c>
      <c r="Q713">
        <f>SUMIFS('总明细 源文件后台下'!T:T,'总明细 源文件后台下'!E:E,E713,'总明细 源文件后台下'!C:C,"Order")</f>
        <v>0</v>
      </c>
      <c r="R713">
        <f>SUMIFS('总明细 源文件后台下'!U:U,'总明细 源文件后台下'!E:E,E713,'总明细 源文件后台下'!C:C,"Order")</f>
        <v>0</v>
      </c>
      <c r="S713">
        <f>SUMIFS('总明细 源文件后台下'!V:V,'总明细 源文件后台下'!E:E,E713,'总明细 源文件后台下'!C:C,"Order")</f>
        <v>0</v>
      </c>
      <c r="T713">
        <f>SUMIFS('总明细 源文件后台下'!W:W,'总明细 源文件后台下'!E:E,E713,'总明细 源文件后台下'!C:C,"Order")</f>
        <v>0</v>
      </c>
      <c r="U713">
        <f>SUMIFS('总明细 源文件后台下'!G:G,'总明细 源文件后台下'!E:E,E713,'总明细 源文件后台下'!C:C,"Refund")</f>
        <v>0</v>
      </c>
      <c r="V713">
        <f>SUMIFS('总明细 源文件后台下'!M:M,'总明细 源文件后台下'!E:E,E713,'总明细 源文件后台下'!C:C,"Refund")</f>
        <v>0</v>
      </c>
      <c r="W713">
        <f>SUMIFS('总明细 源文件后台下'!N:N,'总明细 源文件后台下'!E:E,E713,'总明细 源文件后台下'!C:C,"Refund")</f>
        <v>0</v>
      </c>
      <c r="X713">
        <f>SUMIFS('总明细 源文件后台下'!O:O,'总明细 源文件后台下'!E:E,E713,'总明细 源文件后台下'!C:C,"Refund")</f>
        <v>0</v>
      </c>
      <c r="Y713">
        <f>SUMIFS('总明细 源文件后台下'!P:P,'总明细 源文件后台下'!E:E,E713,'总明细 源文件后台下'!C:C,"Refund")</f>
        <v>0</v>
      </c>
      <c r="Z713">
        <f>SUMIFS('总明细 源文件后台下'!Q:Q,'总明细 源文件后台下'!E:E,E713,'总明细 源文件后台下'!C:C,"Refund")</f>
        <v>0</v>
      </c>
      <c r="AA713">
        <f>SUMIFS('总明细 源文件后台下'!R:R,'总明细 源文件后台下'!E:E,E713,'总明细 源文件后台下'!C:C,"Refund")</f>
        <v>0</v>
      </c>
      <c r="AB713">
        <f>SUMIFS('总明细 源文件后台下'!S:S,'总明细 源文件后台下'!E:E,E713,'总明细 源文件后台下'!C:C,"Refund")</f>
        <v>0</v>
      </c>
      <c r="AC713">
        <f>SUMIFS('总明细 源文件后台下'!T:T,'总明细 源文件后台下'!E:E,E713,'总明细 源文件后台下'!C:C,"Refund")</f>
        <v>0</v>
      </c>
      <c r="AD713">
        <f>SUMIFS('总明细 源文件后台下'!U:U,'总明细 源文件后台下'!E:E,E713,'总明细 源文件后台下'!C:C,"Refund")</f>
        <v>0</v>
      </c>
      <c r="AE713">
        <f>SUMIFS('总明细 源文件后台下'!V:V,'总明细 源文件后台下'!E:E,E713,'总明细 源文件后台下'!C:C,"Refund")</f>
        <v>0</v>
      </c>
      <c r="AF713">
        <f>SUMIFS('总明细 源文件后台下'!W:W,'总明细 源文件后台下'!E:E,E713,'总明细 源文件后台下'!C:C,"Refund")</f>
        <v>0</v>
      </c>
      <c r="AK713">
        <f>(SUMIF('广告费 源文件后台下'!G:G,E713,'广告费 源文件后台下'!M:M))*-1</f>
        <v>0</v>
      </c>
      <c r="AL713">
        <f>SUMIFS('总明细 源文件后台下'!W:W,'总明细 源文件后台下'!E:E,E713,'总明细 源文件后台下'!C:C,"Adjustment",'总明细 源文件后台下'!F:F,"FBA Inventory Reimbursement - Customer Return")</f>
        <v>0</v>
      </c>
      <c r="AM713">
        <f>SUMIFS('总明细 源文件后台下'!W:W,'总明细 源文件后台下'!E:E,E713,'总明细 源文件后台下'!C:C,"Adjustment",'总明细 源文件后台下'!F:F,"FBA Inventory Reimbursement - Damaged:Warehouse")</f>
        <v>0</v>
      </c>
      <c r="AN713">
        <f>SUMIFS('总明细 源文件后台下'!W:W,'总明细 源文件后台下'!E:E,E713,'总明细 源文件后台下'!C:C,"Adjustment",'总明细 源文件后台下'!F:F,"FBA Inventory Reimbursement - Customer Service Issue")</f>
        <v>0</v>
      </c>
      <c r="AO713">
        <f>SUMIFS('总明细 源文件后台下'!W:W,'总明细 源文件后台下'!E:E,E713,'总明细 源文件后台下'!C:C,"Adjustment",'总明细 源文件后台下'!F:F,"FBA Inventory Reimbursement - Fee Correction")</f>
        <v>0</v>
      </c>
      <c r="AP713">
        <f>SUMIFS('总明细 源文件后台下'!W:W,'总明细 源文件后台下'!E:E,E713,'总明细 源文件后台下'!C:C,"Adjustment",'总明细 源文件后台下'!F:F,"FBA Inventory Reimbursement - General Adjustment")</f>
        <v>0</v>
      </c>
      <c r="AQ713">
        <f>SUMIFS('总明细 源文件后台下'!W:W,'总明细 源文件后台下'!E:E,E713,'总明细 源文件后台下'!C:C,"Adjustment",'总明细 源文件后台下'!F:F,"FBA Inventory Reimbursement - Lost:Inbound")</f>
        <v>0</v>
      </c>
      <c r="AR713">
        <f>SUMIFS('总明细 源文件后台下'!W:W,'总明细 源文件后台下'!E:E,E713,'总明细 源文件后台下'!C:C,"Adjustment",'总明细 源文件后台下'!F:F,"FBA Inventory Reimbursement - Lost:Warehouse")</f>
        <v>0</v>
      </c>
      <c r="AS713">
        <f>SUMIFS('总明细 源文件后台下'!W:W,'总明细 源文件后台下'!E:E,E713,'总明细 源文件后台下'!C:C,"Adjustment",'总明细 源文件后台下'!F:F,"Non-subscription Fee Adjustment")</f>
        <v>0</v>
      </c>
      <c r="AT713">
        <f>SUMIFS('总明细 源文件后台下'!W:W,'总明细 源文件后台下'!E:E,E713,'总明细 源文件后台下'!C:C,"Adjustment",'总明细 源文件后台下'!F:F,"FBA Inventory Placement Service Fee")</f>
        <v>0</v>
      </c>
      <c r="AV713">
        <f>SUMIF('FBA Customer Return Per Unit Fe'!B:B,E713,'FBA Customer Return Per Unit Fe'!C:C)</f>
        <v>0</v>
      </c>
      <c r="AX713">
        <f>(SUMIF('仓储费 源文件后台下'!C:C,E713,'仓储费 源文件后台下'!V:V))*-1</f>
        <v>0</v>
      </c>
      <c r="AZ713">
        <f>SUMIF('Disposal Fee销毁费用-160.95'!B:B,E713,'Disposal Fee销毁费用-160.95'!D:D)*-1</f>
        <v>0</v>
      </c>
      <c r="BC713">
        <f>IFERROR(VLOOKUP(F713,'优惠券-86.4'!F:I,4,0),0)</f>
        <v>0</v>
      </c>
      <c r="BD713">
        <f>IFERROR(VLOOKUP(F713,'早评-120'!E:H,4,0),0)</f>
        <v>0</v>
      </c>
      <c r="BF713">
        <f t="shared" si="88"/>
        <v>0</v>
      </c>
      <c r="BG713">
        <f t="shared" si="89"/>
        <v>0</v>
      </c>
      <c r="BH713">
        <f t="shared" si="90"/>
        <v>0</v>
      </c>
      <c r="BQ713" s="45">
        <f t="shared" si="91"/>
        <v>0</v>
      </c>
      <c r="BR713">
        <f>SUMIFS('9月销毁明细'!D:D,'9月销毁明细'!A:A,E713,'9月销毁明细'!H:H,"Sellable")</f>
        <v>0</v>
      </c>
      <c r="BS713">
        <f>SUMIFS('9月销毁明细'!G:G,'9月销毁明细'!A:A,E713,'9月销毁明细'!H:H,"Sellable")</f>
        <v>0</v>
      </c>
      <c r="BT713">
        <f>SUMIFS('9月销毁明细'!D:D,'9月销毁明细'!A:A,E713,'9月销毁明细'!H:H,"Unsellable")</f>
        <v>0</v>
      </c>
      <c r="BU713">
        <f>SUMIFS('9月销毁明细'!G:G,'9月销毁明细'!A:A,E713,'9月销毁明细'!H:H,"Unsellable")</f>
        <v>0</v>
      </c>
      <c r="BW713">
        <f>IFERROR(I713*VLOOKUP(F713,'9.3成本表'!C:L,10,0),0)</f>
        <v>0</v>
      </c>
      <c r="BX713">
        <f t="shared" si="92"/>
        <v>0</v>
      </c>
      <c r="CC713" s="45">
        <f t="shared" si="93"/>
        <v>0</v>
      </c>
      <c r="CD713" s="45">
        <f t="shared" si="94"/>
        <v>0</v>
      </c>
      <c r="CE713" s="45">
        <f t="shared" si="95"/>
        <v>0</v>
      </c>
    </row>
    <row r="714" spans="4:83" x14ac:dyDescent="0.25">
      <c r="D714" s="20" t="s">
        <v>1537</v>
      </c>
      <c r="E714" s="20" t="s">
        <v>1538</v>
      </c>
      <c r="F714" s="20">
        <v>4922</v>
      </c>
      <c r="G714">
        <v>708</v>
      </c>
      <c r="H714" s="20"/>
      <c r="I714">
        <f>SUMIFS('总明细 源文件后台下'!G:G,'总明细 源文件后台下'!E:E,E714,'总明细 源文件后台下'!C:C,"Order")</f>
        <v>0</v>
      </c>
      <c r="J714">
        <f>SUMIFS('总明细 源文件后台下'!M:M,'总明细 源文件后台下'!E:E,E714,'总明细 源文件后台下'!C:C,"Order")</f>
        <v>0</v>
      </c>
      <c r="K714">
        <f>SUMIFS('总明细 源文件后台下'!N:N,'总明细 源文件后台下'!E:E,E714,'总明细 源文件后台下'!C:C,"Order")</f>
        <v>0</v>
      </c>
      <c r="L714">
        <f>SUMIFS('总明细 源文件后台下'!O:O,'总明细 源文件后台下'!E:E,E714,'总明细 源文件后台下'!C:C,"Order")</f>
        <v>0</v>
      </c>
      <c r="M714">
        <f>SUMIFS('总明细 源文件后台下'!P:P,'总明细 源文件后台下'!E:E,E714,'总明细 源文件后台下'!C:C,"Order")</f>
        <v>0</v>
      </c>
      <c r="N714">
        <f>SUMIFS('总明细 源文件后台下'!Q:Q,'总明细 源文件后台下'!E:E,E714,'总明细 源文件后台下'!C:C,"Order")</f>
        <v>0</v>
      </c>
      <c r="O714">
        <f>SUMIFS('总明细 源文件后台下'!R:R,'总明细 源文件后台下'!E:E,E714,'总明细 源文件后台下'!C:C,"Order")</f>
        <v>0</v>
      </c>
      <c r="P714">
        <f>SUMIFS('总明细 源文件后台下'!S:S,'总明细 源文件后台下'!E:E,E714,'总明细 源文件后台下'!C:C,"Order")</f>
        <v>0</v>
      </c>
      <c r="Q714">
        <f>SUMIFS('总明细 源文件后台下'!T:T,'总明细 源文件后台下'!E:E,E714,'总明细 源文件后台下'!C:C,"Order")</f>
        <v>0</v>
      </c>
      <c r="R714">
        <f>SUMIFS('总明细 源文件后台下'!U:U,'总明细 源文件后台下'!E:E,E714,'总明细 源文件后台下'!C:C,"Order")</f>
        <v>0</v>
      </c>
      <c r="S714">
        <f>SUMIFS('总明细 源文件后台下'!V:V,'总明细 源文件后台下'!E:E,E714,'总明细 源文件后台下'!C:C,"Order")</f>
        <v>0</v>
      </c>
      <c r="T714">
        <f>SUMIFS('总明细 源文件后台下'!W:W,'总明细 源文件后台下'!E:E,E714,'总明细 源文件后台下'!C:C,"Order")</f>
        <v>0</v>
      </c>
      <c r="U714">
        <f>SUMIFS('总明细 源文件后台下'!G:G,'总明细 源文件后台下'!E:E,E714,'总明细 源文件后台下'!C:C,"Refund")</f>
        <v>0</v>
      </c>
      <c r="V714">
        <f>SUMIFS('总明细 源文件后台下'!M:M,'总明细 源文件后台下'!E:E,E714,'总明细 源文件后台下'!C:C,"Refund")</f>
        <v>0</v>
      </c>
      <c r="W714">
        <f>SUMIFS('总明细 源文件后台下'!N:N,'总明细 源文件后台下'!E:E,E714,'总明细 源文件后台下'!C:C,"Refund")</f>
        <v>0</v>
      </c>
      <c r="X714">
        <f>SUMIFS('总明细 源文件后台下'!O:O,'总明细 源文件后台下'!E:E,E714,'总明细 源文件后台下'!C:C,"Refund")</f>
        <v>0</v>
      </c>
      <c r="Y714">
        <f>SUMIFS('总明细 源文件后台下'!P:P,'总明细 源文件后台下'!E:E,E714,'总明细 源文件后台下'!C:C,"Refund")</f>
        <v>0</v>
      </c>
      <c r="Z714">
        <f>SUMIFS('总明细 源文件后台下'!Q:Q,'总明细 源文件后台下'!E:E,E714,'总明细 源文件后台下'!C:C,"Refund")</f>
        <v>0</v>
      </c>
      <c r="AA714">
        <f>SUMIFS('总明细 源文件后台下'!R:R,'总明细 源文件后台下'!E:E,E714,'总明细 源文件后台下'!C:C,"Refund")</f>
        <v>0</v>
      </c>
      <c r="AB714">
        <f>SUMIFS('总明细 源文件后台下'!S:S,'总明细 源文件后台下'!E:E,E714,'总明细 源文件后台下'!C:C,"Refund")</f>
        <v>0</v>
      </c>
      <c r="AC714">
        <f>SUMIFS('总明细 源文件后台下'!T:T,'总明细 源文件后台下'!E:E,E714,'总明细 源文件后台下'!C:C,"Refund")</f>
        <v>0</v>
      </c>
      <c r="AD714">
        <f>SUMIFS('总明细 源文件后台下'!U:U,'总明细 源文件后台下'!E:E,E714,'总明细 源文件后台下'!C:C,"Refund")</f>
        <v>0</v>
      </c>
      <c r="AE714">
        <f>SUMIFS('总明细 源文件后台下'!V:V,'总明细 源文件后台下'!E:E,E714,'总明细 源文件后台下'!C:C,"Refund")</f>
        <v>0</v>
      </c>
      <c r="AF714">
        <f>SUMIFS('总明细 源文件后台下'!W:W,'总明细 源文件后台下'!E:E,E714,'总明细 源文件后台下'!C:C,"Refund")</f>
        <v>0</v>
      </c>
      <c r="AK714">
        <f>(SUMIF('广告费 源文件后台下'!G:G,E714,'广告费 源文件后台下'!M:M))*-1</f>
        <v>0</v>
      </c>
      <c r="AL714">
        <f>SUMIFS('总明细 源文件后台下'!W:W,'总明细 源文件后台下'!E:E,E714,'总明细 源文件后台下'!C:C,"Adjustment",'总明细 源文件后台下'!F:F,"FBA Inventory Reimbursement - Customer Return")</f>
        <v>0</v>
      </c>
      <c r="AM714">
        <f>SUMIFS('总明细 源文件后台下'!W:W,'总明细 源文件后台下'!E:E,E714,'总明细 源文件后台下'!C:C,"Adjustment",'总明细 源文件后台下'!F:F,"FBA Inventory Reimbursement - Damaged:Warehouse")</f>
        <v>0</v>
      </c>
      <c r="AN714">
        <f>SUMIFS('总明细 源文件后台下'!W:W,'总明细 源文件后台下'!E:E,E714,'总明细 源文件后台下'!C:C,"Adjustment",'总明细 源文件后台下'!F:F,"FBA Inventory Reimbursement - Customer Service Issue")</f>
        <v>0</v>
      </c>
      <c r="AO714">
        <f>SUMIFS('总明细 源文件后台下'!W:W,'总明细 源文件后台下'!E:E,E714,'总明细 源文件后台下'!C:C,"Adjustment",'总明细 源文件后台下'!F:F,"FBA Inventory Reimbursement - Fee Correction")</f>
        <v>0</v>
      </c>
      <c r="AP714">
        <f>SUMIFS('总明细 源文件后台下'!W:W,'总明细 源文件后台下'!E:E,E714,'总明细 源文件后台下'!C:C,"Adjustment",'总明细 源文件后台下'!F:F,"FBA Inventory Reimbursement - General Adjustment")</f>
        <v>0</v>
      </c>
      <c r="AQ714">
        <f>SUMIFS('总明细 源文件后台下'!W:W,'总明细 源文件后台下'!E:E,E714,'总明细 源文件后台下'!C:C,"Adjustment",'总明细 源文件后台下'!F:F,"FBA Inventory Reimbursement - Lost:Inbound")</f>
        <v>0</v>
      </c>
      <c r="AR714">
        <f>SUMIFS('总明细 源文件后台下'!W:W,'总明细 源文件后台下'!E:E,E714,'总明细 源文件后台下'!C:C,"Adjustment",'总明细 源文件后台下'!F:F,"FBA Inventory Reimbursement - Lost:Warehouse")</f>
        <v>0</v>
      </c>
      <c r="AS714">
        <f>SUMIFS('总明细 源文件后台下'!W:W,'总明细 源文件后台下'!E:E,E714,'总明细 源文件后台下'!C:C,"Adjustment",'总明细 源文件后台下'!F:F,"Non-subscription Fee Adjustment")</f>
        <v>0</v>
      </c>
      <c r="AT714">
        <f>SUMIFS('总明细 源文件后台下'!W:W,'总明细 源文件后台下'!E:E,E714,'总明细 源文件后台下'!C:C,"Adjustment",'总明细 源文件后台下'!F:F,"FBA Inventory Placement Service Fee")</f>
        <v>0</v>
      </c>
      <c r="AV714">
        <f>SUMIF('FBA Customer Return Per Unit Fe'!B:B,E714,'FBA Customer Return Per Unit Fe'!C:C)</f>
        <v>0</v>
      </c>
      <c r="AX714">
        <f>(SUMIF('仓储费 源文件后台下'!C:C,E714,'仓储费 源文件后台下'!V:V))*-1</f>
        <v>0</v>
      </c>
      <c r="AZ714">
        <f>SUMIF('Disposal Fee销毁费用-160.95'!B:B,E714,'Disposal Fee销毁费用-160.95'!D:D)*-1</f>
        <v>0</v>
      </c>
      <c r="BC714">
        <f>IFERROR(VLOOKUP(F714,'优惠券-86.4'!F:I,4,0),0)</f>
        <v>0</v>
      </c>
      <c r="BD714">
        <f>IFERROR(VLOOKUP(F714,'早评-120'!E:H,4,0),0)</f>
        <v>0</v>
      </c>
      <c r="BF714">
        <f t="shared" si="88"/>
        <v>0</v>
      </c>
      <c r="BG714">
        <f t="shared" si="89"/>
        <v>0</v>
      </c>
      <c r="BH714">
        <f t="shared" si="90"/>
        <v>0</v>
      </c>
      <c r="BQ714" s="45">
        <f t="shared" si="91"/>
        <v>0</v>
      </c>
      <c r="BR714">
        <f>SUMIFS('9月销毁明细'!D:D,'9月销毁明细'!A:A,E714,'9月销毁明细'!H:H,"Sellable")</f>
        <v>0</v>
      </c>
      <c r="BS714">
        <f>SUMIFS('9月销毁明细'!G:G,'9月销毁明细'!A:A,E714,'9月销毁明细'!H:H,"Sellable")</f>
        <v>0</v>
      </c>
      <c r="BT714">
        <f>SUMIFS('9月销毁明细'!D:D,'9月销毁明细'!A:A,E714,'9月销毁明细'!H:H,"Unsellable")</f>
        <v>0</v>
      </c>
      <c r="BU714">
        <f>SUMIFS('9月销毁明细'!G:G,'9月销毁明细'!A:A,E714,'9月销毁明细'!H:H,"Unsellable")</f>
        <v>0</v>
      </c>
      <c r="BW714">
        <f>IFERROR(I714*VLOOKUP(F714,'9.3成本表'!C:L,10,0),0)</f>
        <v>0</v>
      </c>
      <c r="BX714">
        <f t="shared" si="92"/>
        <v>0</v>
      </c>
      <c r="CC714" s="45">
        <f t="shared" si="93"/>
        <v>0</v>
      </c>
      <c r="CD714" s="45">
        <f t="shared" si="94"/>
        <v>0</v>
      </c>
      <c r="CE714" s="45">
        <f t="shared" si="95"/>
        <v>0</v>
      </c>
    </row>
    <row r="715" spans="4:83" x14ac:dyDescent="0.25">
      <c r="D715" s="20" t="s">
        <v>1539</v>
      </c>
      <c r="E715" s="20" t="s">
        <v>1540</v>
      </c>
      <c r="F715" s="20">
        <v>4922</v>
      </c>
      <c r="G715">
        <v>709</v>
      </c>
      <c r="H715" s="20"/>
      <c r="I715">
        <f>SUMIFS('总明细 源文件后台下'!G:G,'总明细 源文件后台下'!E:E,E715,'总明细 源文件后台下'!C:C,"Order")</f>
        <v>0</v>
      </c>
      <c r="J715">
        <f>SUMIFS('总明细 源文件后台下'!M:M,'总明细 源文件后台下'!E:E,E715,'总明细 源文件后台下'!C:C,"Order")</f>
        <v>0</v>
      </c>
      <c r="K715">
        <f>SUMIFS('总明细 源文件后台下'!N:N,'总明细 源文件后台下'!E:E,E715,'总明细 源文件后台下'!C:C,"Order")</f>
        <v>0</v>
      </c>
      <c r="L715">
        <f>SUMIFS('总明细 源文件后台下'!O:O,'总明细 源文件后台下'!E:E,E715,'总明细 源文件后台下'!C:C,"Order")</f>
        <v>0</v>
      </c>
      <c r="M715">
        <f>SUMIFS('总明细 源文件后台下'!P:P,'总明细 源文件后台下'!E:E,E715,'总明细 源文件后台下'!C:C,"Order")</f>
        <v>0</v>
      </c>
      <c r="N715">
        <f>SUMIFS('总明细 源文件后台下'!Q:Q,'总明细 源文件后台下'!E:E,E715,'总明细 源文件后台下'!C:C,"Order")</f>
        <v>0</v>
      </c>
      <c r="O715">
        <f>SUMIFS('总明细 源文件后台下'!R:R,'总明细 源文件后台下'!E:E,E715,'总明细 源文件后台下'!C:C,"Order")</f>
        <v>0</v>
      </c>
      <c r="P715">
        <f>SUMIFS('总明细 源文件后台下'!S:S,'总明细 源文件后台下'!E:E,E715,'总明细 源文件后台下'!C:C,"Order")</f>
        <v>0</v>
      </c>
      <c r="Q715">
        <f>SUMIFS('总明细 源文件后台下'!T:T,'总明细 源文件后台下'!E:E,E715,'总明细 源文件后台下'!C:C,"Order")</f>
        <v>0</v>
      </c>
      <c r="R715">
        <f>SUMIFS('总明细 源文件后台下'!U:U,'总明细 源文件后台下'!E:E,E715,'总明细 源文件后台下'!C:C,"Order")</f>
        <v>0</v>
      </c>
      <c r="S715">
        <f>SUMIFS('总明细 源文件后台下'!V:V,'总明细 源文件后台下'!E:E,E715,'总明细 源文件后台下'!C:C,"Order")</f>
        <v>0</v>
      </c>
      <c r="T715">
        <f>SUMIFS('总明细 源文件后台下'!W:W,'总明细 源文件后台下'!E:E,E715,'总明细 源文件后台下'!C:C,"Order")</f>
        <v>0</v>
      </c>
      <c r="U715">
        <f>SUMIFS('总明细 源文件后台下'!G:G,'总明细 源文件后台下'!E:E,E715,'总明细 源文件后台下'!C:C,"Refund")</f>
        <v>0</v>
      </c>
      <c r="V715">
        <f>SUMIFS('总明细 源文件后台下'!M:M,'总明细 源文件后台下'!E:E,E715,'总明细 源文件后台下'!C:C,"Refund")</f>
        <v>0</v>
      </c>
      <c r="W715">
        <f>SUMIFS('总明细 源文件后台下'!N:N,'总明细 源文件后台下'!E:E,E715,'总明细 源文件后台下'!C:C,"Refund")</f>
        <v>0</v>
      </c>
      <c r="X715">
        <f>SUMIFS('总明细 源文件后台下'!O:O,'总明细 源文件后台下'!E:E,E715,'总明细 源文件后台下'!C:C,"Refund")</f>
        <v>0</v>
      </c>
      <c r="Y715">
        <f>SUMIFS('总明细 源文件后台下'!P:P,'总明细 源文件后台下'!E:E,E715,'总明细 源文件后台下'!C:C,"Refund")</f>
        <v>0</v>
      </c>
      <c r="Z715">
        <f>SUMIFS('总明细 源文件后台下'!Q:Q,'总明细 源文件后台下'!E:E,E715,'总明细 源文件后台下'!C:C,"Refund")</f>
        <v>0</v>
      </c>
      <c r="AA715">
        <f>SUMIFS('总明细 源文件后台下'!R:R,'总明细 源文件后台下'!E:E,E715,'总明细 源文件后台下'!C:C,"Refund")</f>
        <v>0</v>
      </c>
      <c r="AB715">
        <f>SUMIFS('总明细 源文件后台下'!S:S,'总明细 源文件后台下'!E:E,E715,'总明细 源文件后台下'!C:C,"Refund")</f>
        <v>0</v>
      </c>
      <c r="AC715">
        <f>SUMIFS('总明细 源文件后台下'!T:T,'总明细 源文件后台下'!E:E,E715,'总明细 源文件后台下'!C:C,"Refund")</f>
        <v>0</v>
      </c>
      <c r="AD715">
        <f>SUMIFS('总明细 源文件后台下'!U:U,'总明细 源文件后台下'!E:E,E715,'总明细 源文件后台下'!C:C,"Refund")</f>
        <v>0</v>
      </c>
      <c r="AE715">
        <f>SUMIFS('总明细 源文件后台下'!V:V,'总明细 源文件后台下'!E:E,E715,'总明细 源文件后台下'!C:C,"Refund")</f>
        <v>0</v>
      </c>
      <c r="AF715">
        <f>SUMIFS('总明细 源文件后台下'!W:W,'总明细 源文件后台下'!E:E,E715,'总明细 源文件后台下'!C:C,"Refund")</f>
        <v>0</v>
      </c>
      <c r="AK715">
        <f>(SUMIF('广告费 源文件后台下'!G:G,E715,'广告费 源文件后台下'!M:M))*-1</f>
        <v>0</v>
      </c>
      <c r="AL715">
        <f>SUMIFS('总明细 源文件后台下'!W:W,'总明细 源文件后台下'!E:E,E715,'总明细 源文件后台下'!C:C,"Adjustment",'总明细 源文件后台下'!F:F,"FBA Inventory Reimbursement - Customer Return")</f>
        <v>0</v>
      </c>
      <c r="AM715">
        <f>SUMIFS('总明细 源文件后台下'!W:W,'总明细 源文件后台下'!E:E,E715,'总明细 源文件后台下'!C:C,"Adjustment",'总明细 源文件后台下'!F:F,"FBA Inventory Reimbursement - Damaged:Warehouse")</f>
        <v>0</v>
      </c>
      <c r="AN715">
        <f>SUMIFS('总明细 源文件后台下'!W:W,'总明细 源文件后台下'!E:E,E715,'总明细 源文件后台下'!C:C,"Adjustment",'总明细 源文件后台下'!F:F,"FBA Inventory Reimbursement - Customer Service Issue")</f>
        <v>0</v>
      </c>
      <c r="AO715">
        <f>SUMIFS('总明细 源文件后台下'!W:W,'总明细 源文件后台下'!E:E,E715,'总明细 源文件后台下'!C:C,"Adjustment",'总明细 源文件后台下'!F:F,"FBA Inventory Reimbursement - Fee Correction")</f>
        <v>0</v>
      </c>
      <c r="AP715">
        <f>SUMIFS('总明细 源文件后台下'!W:W,'总明细 源文件后台下'!E:E,E715,'总明细 源文件后台下'!C:C,"Adjustment",'总明细 源文件后台下'!F:F,"FBA Inventory Reimbursement - General Adjustment")</f>
        <v>0</v>
      </c>
      <c r="AQ715">
        <f>SUMIFS('总明细 源文件后台下'!W:W,'总明细 源文件后台下'!E:E,E715,'总明细 源文件后台下'!C:C,"Adjustment",'总明细 源文件后台下'!F:F,"FBA Inventory Reimbursement - Lost:Inbound")</f>
        <v>0</v>
      </c>
      <c r="AR715">
        <f>SUMIFS('总明细 源文件后台下'!W:W,'总明细 源文件后台下'!E:E,E715,'总明细 源文件后台下'!C:C,"Adjustment",'总明细 源文件后台下'!F:F,"FBA Inventory Reimbursement - Lost:Warehouse")</f>
        <v>0</v>
      </c>
      <c r="AS715">
        <f>SUMIFS('总明细 源文件后台下'!W:W,'总明细 源文件后台下'!E:E,E715,'总明细 源文件后台下'!C:C,"Adjustment",'总明细 源文件后台下'!F:F,"Non-subscription Fee Adjustment")</f>
        <v>0</v>
      </c>
      <c r="AT715">
        <f>SUMIFS('总明细 源文件后台下'!W:W,'总明细 源文件后台下'!E:E,E715,'总明细 源文件后台下'!C:C,"Adjustment",'总明细 源文件后台下'!F:F,"FBA Inventory Placement Service Fee")</f>
        <v>0</v>
      </c>
      <c r="AV715">
        <f>SUMIF('FBA Customer Return Per Unit Fe'!B:B,E715,'FBA Customer Return Per Unit Fe'!C:C)</f>
        <v>0</v>
      </c>
      <c r="AX715">
        <f>(SUMIF('仓储费 源文件后台下'!C:C,E715,'仓储费 源文件后台下'!V:V))*-1</f>
        <v>0</v>
      </c>
      <c r="AZ715">
        <f>SUMIF('Disposal Fee销毁费用-160.95'!B:B,E715,'Disposal Fee销毁费用-160.95'!D:D)*-1</f>
        <v>0</v>
      </c>
      <c r="BC715">
        <f>IFERROR(VLOOKUP(F715,'优惠券-86.4'!F:I,4,0),0)</f>
        <v>0</v>
      </c>
      <c r="BD715">
        <f>IFERROR(VLOOKUP(F715,'早评-120'!E:H,4,0),0)</f>
        <v>0</v>
      </c>
      <c r="BF715">
        <f t="shared" si="88"/>
        <v>0</v>
      </c>
      <c r="BG715">
        <f t="shared" si="89"/>
        <v>0</v>
      </c>
      <c r="BH715">
        <f t="shared" si="90"/>
        <v>0</v>
      </c>
      <c r="BQ715" s="45">
        <f t="shared" si="91"/>
        <v>0</v>
      </c>
      <c r="BR715">
        <f>SUMIFS('9月销毁明细'!D:D,'9月销毁明细'!A:A,E715,'9月销毁明细'!H:H,"Sellable")</f>
        <v>0</v>
      </c>
      <c r="BS715">
        <f>SUMIFS('9月销毁明细'!G:G,'9月销毁明细'!A:A,E715,'9月销毁明细'!H:H,"Sellable")</f>
        <v>0</v>
      </c>
      <c r="BT715">
        <f>SUMIFS('9月销毁明细'!D:D,'9月销毁明细'!A:A,E715,'9月销毁明细'!H:H,"Unsellable")</f>
        <v>0</v>
      </c>
      <c r="BU715">
        <f>SUMIFS('9月销毁明细'!G:G,'9月销毁明细'!A:A,E715,'9月销毁明细'!H:H,"Unsellable")</f>
        <v>0</v>
      </c>
      <c r="BW715">
        <f>IFERROR(I715*VLOOKUP(F715,'9.3成本表'!C:L,10,0),0)</f>
        <v>0</v>
      </c>
      <c r="BX715">
        <f t="shared" si="92"/>
        <v>0</v>
      </c>
      <c r="CC715" s="45">
        <f t="shared" si="93"/>
        <v>0</v>
      </c>
      <c r="CD715" s="45">
        <f t="shared" si="94"/>
        <v>0</v>
      </c>
      <c r="CE715" s="45">
        <f t="shared" si="95"/>
        <v>0</v>
      </c>
    </row>
    <row r="716" spans="4:83" x14ac:dyDescent="0.25">
      <c r="D716" s="20" t="s">
        <v>1541</v>
      </c>
      <c r="E716" s="20" t="s">
        <v>1542</v>
      </c>
      <c r="F716" s="20">
        <v>4924</v>
      </c>
      <c r="G716">
        <v>710</v>
      </c>
      <c r="H716" s="20"/>
      <c r="I716">
        <f>SUMIFS('总明细 源文件后台下'!G:G,'总明细 源文件后台下'!E:E,E716,'总明细 源文件后台下'!C:C,"Order")</f>
        <v>0</v>
      </c>
      <c r="J716">
        <f>SUMIFS('总明细 源文件后台下'!M:M,'总明细 源文件后台下'!E:E,E716,'总明细 源文件后台下'!C:C,"Order")</f>
        <v>0</v>
      </c>
      <c r="K716">
        <f>SUMIFS('总明细 源文件后台下'!N:N,'总明细 源文件后台下'!E:E,E716,'总明细 源文件后台下'!C:C,"Order")</f>
        <v>0</v>
      </c>
      <c r="L716">
        <f>SUMIFS('总明细 源文件后台下'!O:O,'总明细 源文件后台下'!E:E,E716,'总明细 源文件后台下'!C:C,"Order")</f>
        <v>0</v>
      </c>
      <c r="M716">
        <f>SUMIFS('总明细 源文件后台下'!P:P,'总明细 源文件后台下'!E:E,E716,'总明细 源文件后台下'!C:C,"Order")</f>
        <v>0</v>
      </c>
      <c r="N716">
        <f>SUMIFS('总明细 源文件后台下'!Q:Q,'总明细 源文件后台下'!E:E,E716,'总明细 源文件后台下'!C:C,"Order")</f>
        <v>0</v>
      </c>
      <c r="O716">
        <f>SUMIFS('总明细 源文件后台下'!R:R,'总明细 源文件后台下'!E:E,E716,'总明细 源文件后台下'!C:C,"Order")</f>
        <v>0</v>
      </c>
      <c r="P716">
        <f>SUMIFS('总明细 源文件后台下'!S:S,'总明细 源文件后台下'!E:E,E716,'总明细 源文件后台下'!C:C,"Order")</f>
        <v>0</v>
      </c>
      <c r="Q716">
        <f>SUMIFS('总明细 源文件后台下'!T:T,'总明细 源文件后台下'!E:E,E716,'总明细 源文件后台下'!C:C,"Order")</f>
        <v>0</v>
      </c>
      <c r="R716">
        <f>SUMIFS('总明细 源文件后台下'!U:U,'总明细 源文件后台下'!E:E,E716,'总明细 源文件后台下'!C:C,"Order")</f>
        <v>0</v>
      </c>
      <c r="S716">
        <f>SUMIFS('总明细 源文件后台下'!V:V,'总明细 源文件后台下'!E:E,E716,'总明细 源文件后台下'!C:C,"Order")</f>
        <v>0</v>
      </c>
      <c r="T716">
        <f>SUMIFS('总明细 源文件后台下'!W:W,'总明细 源文件后台下'!E:E,E716,'总明细 源文件后台下'!C:C,"Order")</f>
        <v>0</v>
      </c>
      <c r="U716">
        <f>SUMIFS('总明细 源文件后台下'!G:G,'总明细 源文件后台下'!E:E,E716,'总明细 源文件后台下'!C:C,"Refund")</f>
        <v>0</v>
      </c>
      <c r="V716">
        <f>SUMIFS('总明细 源文件后台下'!M:M,'总明细 源文件后台下'!E:E,E716,'总明细 源文件后台下'!C:C,"Refund")</f>
        <v>0</v>
      </c>
      <c r="W716">
        <f>SUMIFS('总明细 源文件后台下'!N:N,'总明细 源文件后台下'!E:E,E716,'总明细 源文件后台下'!C:C,"Refund")</f>
        <v>0</v>
      </c>
      <c r="X716">
        <f>SUMIFS('总明细 源文件后台下'!O:O,'总明细 源文件后台下'!E:E,E716,'总明细 源文件后台下'!C:C,"Refund")</f>
        <v>0</v>
      </c>
      <c r="Y716">
        <f>SUMIFS('总明细 源文件后台下'!P:P,'总明细 源文件后台下'!E:E,E716,'总明细 源文件后台下'!C:C,"Refund")</f>
        <v>0</v>
      </c>
      <c r="Z716">
        <f>SUMIFS('总明细 源文件后台下'!Q:Q,'总明细 源文件后台下'!E:E,E716,'总明细 源文件后台下'!C:C,"Refund")</f>
        <v>0</v>
      </c>
      <c r="AA716">
        <f>SUMIFS('总明细 源文件后台下'!R:R,'总明细 源文件后台下'!E:E,E716,'总明细 源文件后台下'!C:C,"Refund")</f>
        <v>0</v>
      </c>
      <c r="AB716">
        <f>SUMIFS('总明细 源文件后台下'!S:S,'总明细 源文件后台下'!E:E,E716,'总明细 源文件后台下'!C:C,"Refund")</f>
        <v>0</v>
      </c>
      <c r="AC716">
        <f>SUMIFS('总明细 源文件后台下'!T:T,'总明细 源文件后台下'!E:E,E716,'总明细 源文件后台下'!C:C,"Refund")</f>
        <v>0</v>
      </c>
      <c r="AD716">
        <f>SUMIFS('总明细 源文件后台下'!U:U,'总明细 源文件后台下'!E:E,E716,'总明细 源文件后台下'!C:C,"Refund")</f>
        <v>0</v>
      </c>
      <c r="AE716">
        <f>SUMIFS('总明细 源文件后台下'!V:V,'总明细 源文件后台下'!E:E,E716,'总明细 源文件后台下'!C:C,"Refund")</f>
        <v>0</v>
      </c>
      <c r="AF716">
        <f>SUMIFS('总明细 源文件后台下'!W:W,'总明细 源文件后台下'!E:E,E716,'总明细 源文件后台下'!C:C,"Refund")</f>
        <v>0</v>
      </c>
      <c r="AK716">
        <f>(SUMIF('广告费 源文件后台下'!G:G,E716,'广告费 源文件后台下'!M:M))*-1</f>
        <v>0</v>
      </c>
      <c r="AL716">
        <f>SUMIFS('总明细 源文件后台下'!W:W,'总明细 源文件后台下'!E:E,E716,'总明细 源文件后台下'!C:C,"Adjustment",'总明细 源文件后台下'!F:F,"FBA Inventory Reimbursement - Customer Return")</f>
        <v>0</v>
      </c>
      <c r="AM716">
        <f>SUMIFS('总明细 源文件后台下'!W:W,'总明细 源文件后台下'!E:E,E716,'总明细 源文件后台下'!C:C,"Adjustment",'总明细 源文件后台下'!F:F,"FBA Inventory Reimbursement - Damaged:Warehouse")</f>
        <v>0</v>
      </c>
      <c r="AN716">
        <f>SUMIFS('总明细 源文件后台下'!W:W,'总明细 源文件后台下'!E:E,E716,'总明细 源文件后台下'!C:C,"Adjustment",'总明细 源文件后台下'!F:F,"FBA Inventory Reimbursement - Customer Service Issue")</f>
        <v>0</v>
      </c>
      <c r="AO716">
        <f>SUMIFS('总明细 源文件后台下'!W:W,'总明细 源文件后台下'!E:E,E716,'总明细 源文件后台下'!C:C,"Adjustment",'总明细 源文件后台下'!F:F,"FBA Inventory Reimbursement - Fee Correction")</f>
        <v>0</v>
      </c>
      <c r="AP716">
        <f>SUMIFS('总明细 源文件后台下'!W:W,'总明细 源文件后台下'!E:E,E716,'总明细 源文件后台下'!C:C,"Adjustment",'总明细 源文件后台下'!F:F,"FBA Inventory Reimbursement - General Adjustment")</f>
        <v>0</v>
      </c>
      <c r="AQ716">
        <f>SUMIFS('总明细 源文件后台下'!W:W,'总明细 源文件后台下'!E:E,E716,'总明细 源文件后台下'!C:C,"Adjustment",'总明细 源文件后台下'!F:F,"FBA Inventory Reimbursement - Lost:Inbound")</f>
        <v>0</v>
      </c>
      <c r="AR716">
        <f>SUMIFS('总明细 源文件后台下'!W:W,'总明细 源文件后台下'!E:E,E716,'总明细 源文件后台下'!C:C,"Adjustment",'总明细 源文件后台下'!F:F,"FBA Inventory Reimbursement - Lost:Warehouse")</f>
        <v>0</v>
      </c>
      <c r="AS716">
        <f>SUMIFS('总明细 源文件后台下'!W:W,'总明细 源文件后台下'!E:E,E716,'总明细 源文件后台下'!C:C,"Adjustment",'总明细 源文件后台下'!F:F,"Non-subscription Fee Adjustment")</f>
        <v>0</v>
      </c>
      <c r="AT716">
        <f>SUMIFS('总明细 源文件后台下'!W:W,'总明细 源文件后台下'!E:E,E716,'总明细 源文件后台下'!C:C,"Adjustment",'总明细 源文件后台下'!F:F,"FBA Inventory Placement Service Fee")</f>
        <v>0</v>
      </c>
      <c r="AV716">
        <f>SUMIF('FBA Customer Return Per Unit Fe'!B:B,E716,'FBA Customer Return Per Unit Fe'!C:C)</f>
        <v>0</v>
      </c>
      <c r="AX716">
        <f>(SUMIF('仓储费 源文件后台下'!C:C,E716,'仓储费 源文件后台下'!V:V))*-1</f>
        <v>0</v>
      </c>
      <c r="AZ716">
        <f>SUMIF('Disposal Fee销毁费用-160.95'!B:B,E716,'Disposal Fee销毁费用-160.95'!D:D)*-1</f>
        <v>0</v>
      </c>
      <c r="BC716">
        <f>IFERROR(VLOOKUP(F716,'优惠券-86.4'!F:I,4,0),0)</f>
        <v>0</v>
      </c>
      <c r="BD716">
        <f>IFERROR(VLOOKUP(F716,'早评-120'!E:H,4,0),0)</f>
        <v>0</v>
      </c>
      <c r="BF716">
        <f t="shared" si="88"/>
        <v>0</v>
      </c>
      <c r="BG716">
        <f t="shared" si="89"/>
        <v>0</v>
      </c>
      <c r="BH716">
        <f t="shared" si="90"/>
        <v>0</v>
      </c>
      <c r="BQ716" s="45">
        <f t="shared" si="91"/>
        <v>0</v>
      </c>
      <c r="BR716">
        <f>SUMIFS('9月销毁明细'!D:D,'9月销毁明细'!A:A,E716,'9月销毁明细'!H:H,"Sellable")</f>
        <v>0</v>
      </c>
      <c r="BS716">
        <f>SUMIFS('9月销毁明细'!G:G,'9月销毁明细'!A:A,E716,'9月销毁明细'!H:H,"Sellable")</f>
        <v>0</v>
      </c>
      <c r="BT716">
        <f>SUMIFS('9月销毁明细'!D:D,'9月销毁明细'!A:A,E716,'9月销毁明细'!H:H,"Unsellable")</f>
        <v>0</v>
      </c>
      <c r="BU716">
        <f>SUMIFS('9月销毁明细'!G:G,'9月销毁明细'!A:A,E716,'9月销毁明细'!H:H,"Unsellable")</f>
        <v>0</v>
      </c>
      <c r="BW716">
        <f>IFERROR(I716*VLOOKUP(F716,'9.3成本表'!C:L,10,0),0)</f>
        <v>0</v>
      </c>
      <c r="BX716">
        <f t="shared" si="92"/>
        <v>0</v>
      </c>
      <c r="CC716" s="45">
        <f t="shared" si="93"/>
        <v>0</v>
      </c>
      <c r="CD716" s="45">
        <f t="shared" si="94"/>
        <v>0</v>
      </c>
      <c r="CE716" s="45">
        <f t="shared" si="95"/>
        <v>0</v>
      </c>
    </row>
    <row r="717" spans="4:83" x14ac:dyDescent="0.25">
      <c r="D717" s="20" t="s">
        <v>1543</v>
      </c>
      <c r="E717" s="20" t="s">
        <v>1544</v>
      </c>
      <c r="F717" s="20">
        <v>4924</v>
      </c>
      <c r="G717">
        <v>711</v>
      </c>
      <c r="H717" s="20"/>
      <c r="I717">
        <f>SUMIFS('总明细 源文件后台下'!G:G,'总明细 源文件后台下'!E:E,E717,'总明细 源文件后台下'!C:C,"Order")</f>
        <v>0</v>
      </c>
      <c r="J717">
        <f>SUMIFS('总明细 源文件后台下'!M:M,'总明细 源文件后台下'!E:E,E717,'总明细 源文件后台下'!C:C,"Order")</f>
        <v>0</v>
      </c>
      <c r="K717">
        <f>SUMIFS('总明细 源文件后台下'!N:N,'总明细 源文件后台下'!E:E,E717,'总明细 源文件后台下'!C:C,"Order")</f>
        <v>0</v>
      </c>
      <c r="L717">
        <f>SUMIFS('总明细 源文件后台下'!O:O,'总明细 源文件后台下'!E:E,E717,'总明细 源文件后台下'!C:C,"Order")</f>
        <v>0</v>
      </c>
      <c r="M717">
        <f>SUMIFS('总明细 源文件后台下'!P:P,'总明细 源文件后台下'!E:E,E717,'总明细 源文件后台下'!C:C,"Order")</f>
        <v>0</v>
      </c>
      <c r="N717">
        <f>SUMIFS('总明细 源文件后台下'!Q:Q,'总明细 源文件后台下'!E:E,E717,'总明细 源文件后台下'!C:C,"Order")</f>
        <v>0</v>
      </c>
      <c r="O717">
        <f>SUMIFS('总明细 源文件后台下'!R:R,'总明细 源文件后台下'!E:E,E717,'总明细 源文件后台下'!C:C,"Order")</f>
        <v>0</v>
      </c>
      <c r="P717">
        <f>SUMIFS('总明细 源文件后台下'!S:S,'总明细 源文件后台下'!E:E,E717,'总明细 源文件后台下'!C:C,"Order")</f>
        <v>0</v>
      </c>
      <c r="Q717">
        <f>SUMIFS('总明细 源文件后台下'!T:T,'总明细 源文件后台下'!E:E,E717,'总明细 源文件后台下'!C:C,"Order")</f>
        <v>0</v>
      </c>
      <c r="R717">
        <f>SUMIFS('总明细 源文件后台下'!U:U,'总明细 源文件后台下'!E:E,E717,'总明细 源文件后台下'!C:C,"Order")</f>
        <v>0</v>
      </c>
      <c r="S717">
        <f>SUMIFS('总明细 源文件后台下'!V:V,'总明细 源文件后台下'!E:E,E717,'总明细 源文件后台下'!C:C,"Order")</f>
        <v>0</v>
      </c>
      <c r="T717">
        <f>SUMIFS('总明细 源文件后台下'!W:W,'总明细 源文件后台下'!E:E,E717,'总明细 源文件后台下'!C:C,"Order")</f>
        <v>0</v>
      </c>
      <c r="U717">
        <f>SUMIFS('总明细 源文件后台下'!G:G,'总明细 源文件后台下'!E:E,E717,'总明细 源文件后台下'!C:C,"Refund")</f>
        <v>0</v>
      </c>
      <c r="V717">
        <f>SUMIFS('总明细 源文件后台下'!M:M,'总明细 源文件后台下'!E:E,E717,'总明细 源文件后台下'!C:C,"Refund")</f>
        <v>0</v>
      </c>
      <c r="W717">
        <f>SUMIFS('总明细 源文件后台下'!N:N,'总明细 源文件后台下'!E:E,E717,'总明细 源文件后台下'!C:C,"Refund")</f>
        <v>0</v>
      </c>
      <c r="X717">
        <f>SUMIFS('总明细 源文件后台下'!O:O,'总明细 源文件后台下'!E:E,E717,'总明细 源文件后台下'!C:C,"Refund")</f>
        <v>0</v>
      </c>
      <c r="Y717">
        <f>SUMIFS('总明细 源文件后台下'!P:P,'总明细 源文件后台下'!E:E,E717,'总明细 源文件后台下'!C:C,"Refund")</f>
        <v>0</v>
      </c>
      <c r="Z717">
        <f>SUMIFS('总明细 源文件后台下'!Q:Q,'总明细 源文件后台下'!E:E,E717,'总明细 源文件后台下'!C:C,"Refund")</f>
        <v>0</v>
      </c>
      <c r="AA717">
        <f>SUMIFS('总明细 源文件后台下'!R:R,'总明细 源文件后台下'!E:E,E717,'总明细 源文件后台下'!C:C,"Refund")</f>
        <v>0</v>
      </c>
      <c r="AB717">
        <f>SUMIFS('总明细 源文件后台下'!S:S,'总明细 源文件后台下'!E:E,E717,'总明细 源文件后台下'!C:C,"Refund")</f>
        <v>0</v>
      </c>
      <c r="AC717">
        <f>SUMIFS('总明细 源文件后台下'!T:T,'总明细 源文件后台下'!E:E,E717,'总明细 源文件后台下'!C:C,"Refund")</f>
        <v>0</v>
      </c>
      <c r="AD717">
        <f>SUMIFS('总明细 源文件后台下'!U:U,'总明细 源文件后台下'!E:E,E717,'总明细 源文件后台下'!C:C,"Refund")</f>
        <v>0</v>
      </c>
      <c r="AE717">
        <f>SUMIFS('总明细 源文件后台下'!V:V,'总明细 源文件后台下'!E:E,E717,'总明细 源文件后台下'!C:C,"Refund")</f>
        <v>0</v>
      </c>
      <c r="AF717">
        <f>SUMIFS('总明细 源文件后台下'!W:W,'总明细 源文件后台下'!E:E,E717,'总明细 源文件后台下'!C:C,"Refund")</f>
        <v>0</v>
      </c>
      <c r="AK717">
        <f>(SUMIF('广告费 源文件后台下'!G:G,E717,'广告费 源文件后台下'!M:M))*-1</f>
        <v>0</v>
      </c>
      <c r="AL717">
        <f>SUMIFS('总明细 源文件后台下'!W:W,'总明细 源文件后台下'!E:E,E717,'总明细 源文件后台下'!C:C,"Adjustment",'总明细 源文件后台下'!F:F,"FBA Inventory Reimbursement - Customer Return")</f>
        <v>0</v>
      </c>
      <c r="AM717">
        <f>SUMIFS('总明细 源文件后台下'!W:W,'总明细 源文件后台下'!E:E,E717,'总明细 源文件后台下'!C:C,"Adjustment",'总明细 源文件后台下'!F:F,"FBA Inventory Reimbursement - Damaged:Warehouse")</f>
        <v>0</v>
      </c>
      <c r="AN717">
        <f>SUMIFS('总明细 源文件后台下'!W:W,'总明细 源文件后台下'!E:E,E717,'总明细 源文件后台下'!C:C,"Adjustment",'总明细 源文件后台下'!F:F,"FBA Inventory Reimbursement - Customer Service Issue")</f>
        <v>0</v>
      </c>
      <c r="AO717">
        <f>SUMIFS('总明细 源文件后台下'!W:W,'总明细 源文件后台下'!E:E,E717,'总明细 源文件后台下'!C:C,"Adjustment",'总明细 源文件后台下'!F:F,"FBA Inventory Reimbursement - Fee Correction")</f>
        <v>0</v>
      </c>
      <c r="AP717">
        <f>SUMIFS('总明细 源文件后台下'!W:W,'总明细 源文件后台下'!E:E,E717,'总明细 源文件后台下'!C:C,"Adjustment",'总明细 源文件后台下'!F:F,"FBA Inventory Reimbursement - General Adjustment")</f>
        <v>0</v>
      </c>
      <c r="AQ717">
        <f>SUMIFS('总明细 源文件后台下'!W:W,'总明细 源文件后台下'!E:E,E717,'总明细 源文件后台下'!C:C,"Adjustment",'总明细 源文件后台下'!F:F,"FBA Inventory Reimbursement - Lost:Inbound")</f>
        <v>0</v>
      </c>
      <c r="AR717">
        <f>SUMIFS('总明细 源文件后台下'!W:W,'总明细 源文件后台下'!E:E,E717,'总明细 源文件后台下'!C:C,"Adjustment",'总明细 源文件后台下'!F:F,"FBA Inventory Reimbursement - Lost:Warehouse")</f>
        <v>0</v>
      </c>
      <c r="AS717">
        <f>SUMIFS('总明细 源文件后台下'!W:W,'总明细 源文件后台下'!E:E,E717,'总明细 源文件后台下'!C:C,"Adjustment",'总明细 源文件后台下'!F:F,"Non-subscription Fee Adjustment")</f>
        <v>0</v>
      </c>
      <c r="AT717">
        <f>SUMIFS('总明细 源文件后台下'!W:W,'总明细 源文件后台下'!E:E,E717,'总明细 源文件后台下'!C:C,"Adjustment",'总明细 源文件后台下'!F:F,"FBA Inventory Placement Service Fee")</f>
        <v>0</v>
      </c>
      <c r="AV717">
        <f>SUMIF('FBA Customer Return Per Unit Fe'!B:B,E717,'FBA Customer Return Per Unit Fe'!C:C)</f>
        <v>0</v>
      </c>
      <c r="AX717">
        <f>(SUMIF('仓储费 源文件后台下'!C:C,E717,'仓储费 源文件后台下'!V:V))*-1</f>
        <v>0</v>
      </c>
      <c r="AZ717">
        <f>SUMIF('Disposal Fee销毁费用-160.95'!B:B,E717,'Disposal Fee销毁费用-160.95'!D:D)*-1</f>
        <v>0</v>
      </c>
      <c r="BC717">
        <f>IFERROR(VLOOKUP(F717,'优惠券-86.4'!F:I,4,0),0)</f>
        <v>0</v>
      </c>
      <c r="BD717">
        <f>IFERROR(VLOOKUP(F717,'早评-120'!E:H,4,0),0)</f>
        <v>0</v>
      </c>
      <c r="BF717">
        <f t="shared" si="88"/>
        <v>0</v>
      </c>
      <c r="BG717">
        <f t="shared" si="89"/>
        <v>0</v>
      </c>
      <c r="BH717">
        <f t="shared" si="90"/>
        <v>0</v>
      </c>
      <c r="BQ717" s="45">
        <f t="shared" si="91"/>
        <v>0</v>
      </c>
      <c r="BR717">
        <f>SUMIFS('9月销毁明细'!D:D,'9月销毁明细'!A:A,E717,'9月销毁明细'!H:H,"Sellable")</f>
        <v>0</v>
      </c>
      <c r="BS717">
        <f>SUMIFS('9月销毁明细'!G:G,'9月销毁明细'!A:A,E717,'9月销毁明细'!H:H,"Sellable")</f>
        <v>0</v>
      </c>
      <c r="BT717">
        <f>SUMIFS('9月销毁明细'!D:D,'9月销毁明细'!A:A,E717,'9月销毁明细'!H:H,"Unsellable")</f>
        <v>0</v>
      </c>
      <c r="BU717">
        <f>SUMIFS('9月销毁明细'!G:G,'9月销毁明细'!A:A,E717,'9月销毁明细'!H:H,"Unsellable")</f>
        <v>0</v>
      </c>
      <c r="BW717">
        <f>IFERROR(I717*VLOOKUP(F717,'9.3成本表'!C:L,10,0),0)</f>
        <v>0</v>
      </c>
      <c r="BX717">
        <f t="shared" si="92"/>
        <v>0</v>
      </c>
      <c r="CC717" s="45">
        <f t="shared" si="93"/>
        <v>0</v>
      </c>
      <c r="CD717" s="45">
        <f t="shared" si="94"/>
        <v>0</v>
      </c>
      <c r="CE717" s="45">
        <f t="shared" si="95"/>
        <v>0</v>
      </c>
    </row>
    <row r="718" spans="4:83" x14ac:dyDescent="0.25">
      <c r="D718" s="20" t="s">
        <v>1545</v>
      </c>
      <c r="E718" s="20" t="s">
        <v>1546</v>
      </c>
      <c r="F718" s="20">
        <v>4924</v>
      </c>
      <c r="G718">
        <v>712</v>
      </c>
      <c r="H718" s="20"/>
      <c r="I718">
        <f>SUMIFS('总明细 源文件后台下'!G:G,'总明细 源文件后台下'!E:E,E718,'总明细 源文件后台下'!C:C,"Order")</f>
        <v>0</v>
      </c>
      <c r="J718">
        <f>SUMIFS('总明细 源文件后台下'!M:M,'总明细 源文件后台下'!E:E,E718,'总明细 源文件后台下'!C:C,"Order")</f>
        <v>0</v>
      </c>
      <c r="K718">
        <f>SUMIFS('总明细 源文件后台下'!N:N,'总明细 源文件后台下'!E:E,E718,'总明细 源文件后台下'!C:C,"Order")</f>
        <v>0</v>
      </c>
      <c r="L718">
        <f>SUMIFS('总明细 源文件后台下'!O:O,'总明细 源文件后台下'!E:E,E718,'总明细 源文件后台下'!C:C,"Order")</f>
        <v>0</v>
      </c>
      <c r="M718">
        <f>SUMIFS('总明细 源文件后台下'!P:P,'总明细 源文件后台下'!E:E,E718,'总明细 源文件后台下'!C:C,"Order")</f>
        <v>0</v>
      </c>
      <c r="N718">
        <f>SUMIFS('总明细 源文件后台下'!Q:Q,'总明细 源文件后台下'!E:E,E718,'总明细 源文件后台下'!C:C,"Order")</f>
        <v>0</v>
      </c>
      <c r="O718">
        <f>SUMIFS('总明细 源文件后台下'!R:R,'总明细 源文件后台下'!E:E,E718,'总明细 源文件后台下'!C:C,"Order")</f>
        <v>0</v>
      </c>
      <c r="P718">
        <f>SUMIFS('总明细 源文件后台下'!S:S,'总明细 源文件后台下'!E:E,E718,'总明细 源文件后台下'!C:C,"Order")</f>
        <v>0</v>
      </c>
      <c r="Q718">
        <f>SUMIFS('总明细 源文件后台下'!T:T,'总明细 源文件后台下'!E:E,E718,'总明细 源文件后台下'!C:C,"Order")</f>
        <v>0</v>
      </c>
      <c r="R718">
        <f>SUMIFS('总明细 源文件后台下'!U:U,'总明细 源文件后台下'!E:E,E718,'总明细 源文件后台下'!C:C,"Order")</f>
        <v>0</v>
      </c>
      <c r="S718">
        <f>SUMIFS('总明细 源文件后台下'!V:V,'总明细 源文件后台下'!E:E,E718,'总明细 源文件后台下'!C:C,"Order")</f>
        <v>0</v>
      </c>
      <c r="T718">
        <f>SUMIFS('总明细 源文件后台下'!W:W,'总明细 源文件后台下'!E:E,E718,'总明细 源文件后台下'!C:C,"Order")</f>
        <v>0</v>
      </c>
      <c r="U718">
        <f>SUMIFS('总明细 源文件后台下'!G:G,'总明细 源文件后台下'!E:E,E718,'总明细 源文件后台下'!C:C,"Refund")</f>
        <v>0</v>
      </c>
      <c r="V718">
        <f>SUMIFS('总明细 源文件后台下'!M:M,'总明细 源文件后台下'!E:E,E718,'总明细 源文件后台下'!C:C,"Refund")</f>
        <v>0</v>
      </c>
      <c r="W718">
        <f>SUMIFS('总明细 源文件后台下'!N:N,'总明细 源文件后台下'!E:E,E718,'总明细 源文件后台下'!C:C,"Refund")</f>
        <v>0</v>
      </c>
      <c r="X718">
        <f>SUMIFS('总明细 源文件后台下'!O:O,'总明细 源文件后台下'!E:E,E718,'总明细 源文件后台下'!C:C,"Refund")</f>
        <v>0</v>
      </c>
      <c r="Y718">
        <f>SUMIFS('总明细 源文件后台下'!P:P,'总明细 源文件后台下'!E:E,E718,'总明细 源文件后台下'!C:C,"Refund")</f>
        <v>0</v>
      </c>
      <c r="Z718">
        <f>SUMIFS('总明细 源文件后台下'!Q:Q,'总明细 源文件后台下'!E:E,E718,'总明细 源文件后台下'!C:C,"Refund")</f>
        <v>0</v>
      </c>
      <c r="AA718">
        <f>SUMIFS('总明细 源文件后台下'!R:R,'总明细 源文件后台下'!E:E,E718,'总明细 源文件后台下'!C:C,"Refund")</f>
        <v>0</v>
      </c>
      <c r="AB718">
        <f>SUMIFS('总明细 源文件后台下'!S:S,'总明细 源文件后台下'!E:E,E718,'总明细 源文件后台下'!C:C,"Refund")</f>
        <v>0</v>
      </c>
      <c r="AC718">
        <f>SUMIFS('总明细 源文件后台下'!T:T,'总明细 源文件后台下'!E:E,E718,'总明细 源文件后台下'!C:C,"Refund")</f>
        <v>0</v>
      </c>
      <c r="AD718">
        <f>SUMIFS('总明细 源文件后台下'!U:U,'总明细 源文件后台下'!E:E,E718,'总明细 源文件后台下'!C:C,"Refund")</f>
        <v>0</v>
      </c>
      <c r="AE718">
        <f>SUMIFS('总明细 源文件后台下'!V:V,'总明细 源文件后台下'!E:E,E718,'总明细 源文件后台下'!C:C,"Refund")</f>
        <v>0</v>
      </c>
      <c r="AF718">
        <f>SUMIFS('总明细 源文件后台下'!W:W,'总明细 源文件后台下'!E:E,E718,'总明细 源文件后台下'!C:C,"Refund")</f>
        <v>0</v>
      </c>
      <c r="AK718">
        <f>(SUMIF('广告费 源文件后台下'!G:G,E718,'广告费 源文件后台下'!M:M))*-1</f>
        <v>0</v>
      </c>
      <c r="AL718">
        <f>SUMIFS('总明细 源文件后台下'!W:W,'总明细 源文件后台下'!E:E,E718,'总明细 源文件后台下'!C:C,"Adjustment",'总明细 源文件后台下'!F:F,"FBA Inventory Reimbursement - Customer Return")</f>
        <v>0</v>
      </c>
      <c r="AM718">
        <f>SUMIFS('总明细 源文件后台下'!W:W,'总明细 源文件后台下'!E:E,E718,'总明细 源文件后台下'!C:C,"Adjustment",'总明细 源文件后台下'!F:F,"FBA Inventory Reimbursement - Damaged:Warehouse")</f>
        <v>0</v>
      </c>
      <c r="AN718">
        <f>SUMIFS('总明细 源文件后台下'!W:W,'总明细 源文件后台下'!E:E,E718,'总明细 源文件后台下'!C:C,"Adjustment",'总明细 源文件后台下'!F:F,"FBA Inventory Reimbursement - Customer Service Issue")</f>
        <v>0</v>
      </c>
      <c r="AO718">
        <f>SUMIFS('总明细 源文件后台下'!W:W,'总明细 源文件后台下'!E:E,E718,'总明细 源文件后台下'!C:C,"Adjustment",'总明细 源文件后台下'!F:F,"FBA Inventory Reimbursement - Fee Correction")</f>
        <v>0</v>
      </c>
      <c r="AP718">
        <f>SUMIFS('总明细 源文件后台下'!W:W,'总明细 源文件后台下'!E:E,E718,'总明细 源文件后台下'!C:C,"Adjustment",'总明细 源文件后台下'!F:F,"FBA Inventory Reimbursement - General Adjustment")</f>
        <v>0</v>
      </c>
      <c r="AQ718">
        <f>SUMIFS('总明细 源文件后台下'!W:W,'总明细 源文件后台下'!E:E,E718,'总明细 源文件后台下'!C:C,"Adjustment",'总明细 源文件后台下'!F:F,"FBA Inventory Reimbursement - Lost:Inbound")</f>
        <v>0</v>
      </c>
      <c r="AR718">
        <f>SUMIFS('总明细 源文件后台下'!W:W,'总明细 源文件后台下'!E:E,E718,'总明细 源文件后台下'!C:C,"Adjustment",'总明细 源文件后台下'!F:F,"FBA Inventory Reimbursement - Lost:Warehouse")</f>
        <v>0</v>
      </c>
      <c r="AS718">
        <f>SUMIFS('总明细 源文件后台下'!W:W,'总明细 源文件后台下'!E:E,E718,'总明细 源文件后台下'!C:C,"Adjustment",'总明细 源文件后台下'!F:F,"Non-subscription Fee Adjustment")</f>
        <v>0</v>
      </c>
      <c r="AT718">
        <f>SUMIFS('总明细 源文件后台下'!W:W,'总明细 源文件后台下'!E:E,E718,'总明细 源文件后台下'!C:C,"Adjustment",'总明细 源文件后台下'!F:F,"FBA Inventory Placement Service Fee")</f>
        <v>0</v>
      </c>
      <c r="AV718">
        <f>SUMIF('FBA Customer Return Per Unit Fe'!B:B,E718,'FBA Customer Return Per Unit Fe'!C:C)</f>
        <v>0</v>
      </c>
      <c r="AX718">
        <f>(SUMIF('仓储费 源文件后台下'!C:C,E718,'仓储费 源文件后台下'!V:V))*-1</f>
        <v>0</v>
      </c>
      <c r="AZ718">
        <f>SUMIF('Disposal Fee销毁费用-160.95'!B:B,E718,'Disposal Fee销毁费用-160.95'!D:D)*-1</f>
        <v>0</v>
      </c>
      <c r="BC718">
        <f>IFERROR(VLOOKUP(F718,'优惠券-86.4'!F:I,4,0),0)</f>
        <v>0</v>
      </c>
      <c r="BD718">
        <f>IFERROR(VLOOKUP(F718,'早评-120'!E:H,4,0),0)</f>
        <v>0</v>
      </c>
      <c r="BF718">
        <f t="shared" si="88"/>
        <v>0</v>
      </c>
      <c r="BG718">
        <f t="shared" si="89"/>
        <v>0</v>
      </c>
      <c r="BH718">
        <f t="shared" si="90"/>
        <v>0</v>
      </c>
      <c r="BQ718" s="45">
        <f t="shared" si="91"/>
        <v>0</v>
      </c>
      <c r="BR718">
        <f>SUMIFS('9月销毁明细'!D:D,'9月销毁明细'!A:A,E718,'9月销毁明细'!H:H,"Sellable")</f>
        <v>0</v>
      </c>
      <c r="BS718">
        <f>SUMIFS('9月销毁明细'!G:G,'9月销毁明细'!A:A,E718,'9月销毁明细'!H:H,"Sellable")</f>
        <v>0</v>
      </c>
      <c r="BT718">
        <f>SUMIFS('9月销毁明细'!D:D,'9月销毁明细'!A:A,E718,'9月销毁明细'!H:H,"Unsellable")</f>
        <v>0</v>
      </c>
      <c r="BU718">
        <f>SUMIFS('9月销毁明细'!G:G,'9月销毁明细'!A:A,E718,'9月销毁明细'!H:H,"Unsellable")</f>
        <v>0</v>
      </c>
      <c r="BW718">
        <f>IFERROR(I718*VLOOKUP(F718,'9.3成本表'!C:L,10,0),0)</f>
        <v>0</v>
      </c>
      <c r="BX718">
        <f t="shared" si="92"/>
        <v>0</v>
      </c>
      <c r="CC718" s="45">
        <f t="shared" si="93"/>
        <v>0</v>
      </c>
      <c r="CD718" s="45">
        <f t="shared" si="94"/>
        <v>0</v>
      </c>
      <c r="CE718" s="45">
        <f t="shared" si="95"/>
        <v>0</v>
      </c>
    </row>
    <row r="719" spans="4:83" x14ac:dyDescent="0.25">
      <c r="D719" s="20" t="s">
        <v>1547</v>
      </c>
      <c r="E719" s="20" t="s">
        <v>1548</v>
      </c>
      <c r="F719" s="20">
        <v>4924</v>
      </c>
      <c r="G719">
        <v>713</v>
      </c>
      <c r="H719" s="20"/>
      <c r="I719">
        <f>SUMIFS('总明细 源文件后台下'!G:G,'总明细 源文件后台下'!E:E,E719,'总明细 源文件后台下'!C:C,"Order")</f>
        <v>0</v>
      </c>
      <c r="J719">
        <f>SUMIFS('总明细 源文件后台下'!M:M,'总明细 源文件后台下'!E:E,E719,'总明细 源文件后台下'!C:C,"Order")</f>
        <v>0</v>
      </c>
      <c r="K719">
        <f>SUMIFS('总明细 源文件后台下'!N:N,'总明细 源文件后台下'!E:E,E719,'总明细 源文件后台下'!C:C,"Order")</f>
        <v>0</v>
      </c>
      <c r="L719">
        <f>SUMIFS('总明细 源文件后台下'!O:O,'总明细 源文件后台下'!E:E,E719,'总明细 源文件后台下'!C:C,"Order")</f>
        <v>0</v>
      </c>
      <c r="M719">
        <f>SUMIFS('总明细 源文件后台下'!P:P,'总明细 源文件后台下'!E:E,E719,'总明细 源文件后台下'!C:C,"Order")</f>
        <v>0</v>
      </c>
      <c r="N719">
        <f>SUMIFS('总明细 源文件后台下'!Q:Q,'总明细 源文件后台下'!E:E,E719,'总明细 源文件后台下'!C:C,"Order")</f>
        <v>0</v>
      </c>
      <c r="O719">
        <f>SUMIFS('总明细 源文件后台下'!R:R,'总明细 源文件后台下'!E:E,E719,'总明细 源文件后台下'!C:C,"Order")</f>
        <v>0</v>
      </c>
      <c r="P719">
        <f>SUMIFS('总明细 源文件后台下'!S:S,'总明细 源文件后台下'!E:E,E719,'总明细 源文件后台下'!C:C,"Order")</f>
        <v>0</v>
      </c>
      <c r="Q719">
        <f>SUMIFS('总明细 源文件后台下'!T:T,'总明细 源文件后台下'!E:E,E719,'总明细 源文件后台下'!C:C,"Order")</f>
        <v>0</v>
      </c>
      <c r="R719">
        <f>SUMIFS('总明细 源文件后台下'!U:U,'总明细 源文件后台下'!E:E,E719,'总明细 源文件后台下'!C:C,"Order")</f>
        <v>0</v>
      </c>
      <c r="S719">
        <f>SUMIFS('总明细 源文件后台下'!V:V,'总明细 源文件后台下'!E:E,E719,'总明细 源文件后台下'!C:C,"Order")</f>
        <v>0</v>
      </c>
      <c r="T719">
        <f>SUMIFS('总明细 源文件后台下'!W:W,'总明细 源文件后台下'!E:E,E719,'总明细 源文件后台下'!C:C,"Order")</f>
        <v>0</v>
      </c>
      <c r="U719">
        <f>SUMIFS('总明细 源文件后台下'!G:G,'总明细 源文件后台下'!E:E,E719,'总明细 源文件后台下'!C:C,"Refund")</f>
        <v>0</v>
      </c>
      <c r="V719">
        <f>SUMIFS('总明细 源文件后台下'!M:M,'总明细 源文件后台下'!E:E,E719,'总明细 源文件后台下'!C:C,"Refund")</f>
        <v>0</v>
      </c>
      <c r="W719">
        <f>SUMIFS('总明细 源文件后台下'!N:N,'总明细 源文件后台下'!E:E,E719,'总明细 源文件后台下'!C:C,"Refund")</f>
        <v>0</v>
      </c>
      <c r="X719">
        <f>SUMIFS('总明细 源文件后台下'!O:O,'总明细 源文件后台下'!E:E,E719,'总明细 源文件后台下'!C:C,"Refund")</f>
        <v>0</v>
      </c>
      <c r="Y719">
        <f>SUMIFS('总明细 源文件后台下'!P:P,'总明细 源文件后台下'!E:E,E719,'总明细 源文件后台下'!C:C,"Refund")</f>
        <v>0</v>
      </c>
      <c r="Z719">
        <f>SUMIFS('总明细 源文件后台下'!Q:Q,'总明细 源文件后台下'!E:E,E719,'总明细 源文件后台下'!C:C,"Refund")</f>
        <v>0</v>
      </c>
      <c r="AA719">
        <f>SUMIFS('总明细 源文件后台下'!R:R,'总明细 源文件后台下'!E:E,E719,'总明细 源文件后台下'!C:C,"Refund")</f>
        <v>0</v>
      </c>
      <c r="AB719">
        <f>SUMIFS('总明细 源文件后台下'!S:S,'总明细 源文件后台下'!E:E,E719,'总明细 源文件后台下'!C:C,"Refund")</f>
        <v>0</v>
      </c>
      <c r="AC719">
        <f>SUMIFS('总明细 源文件后台下'!T:T,'总明细 源文件后台下'!E:E,E719,'总明细 源文件后台下'!C:C,"Refund")</f>
        <v>0</v>
      </c>
      <c r="AD719">
        <f>SUMIFS('总明细 源文件后台下'!U:U,'总明细 源文件后台下'!E:E,E719,'总明细 源文件后台下'!C:C,"Refund")</f>
        <v>0</v>
      </c>
      <c r="AE719">
        <f>SUMIFS('总明细 源文件后台下'!V:V,'总明细 源文件后台下'!E:E,E719,'总明细 源文件后台下'!C:C,"Refund")</f>
        <v>0</v>
      </c>
      <c r="AF719">
        <f>SUMIFS('总明细 源文件后台下'!W:W,'总明细 源文件后台下'!E:E,E719,'总明细 源文件后台下'!C:C,"Refund")</f>
        <v>0</v>
      </c>
      <c r="AK719">
        <f>(SUMIF('广告费 源文件后台下'!G:G,E719,'广告费 源文件后台下'!M:M))*-1</f>
        <v>0</v>
      </c>
      <c r="AL719">
        <f>SUMIFS('总明细 源文件后台下'!W:W,'总明细 源文件后台下'!E:E,E719,'总明细 源文件后台下'!C:C,"Adjustment",'总明细 源文件后台下'!F:F,"FBA Inventory Reimbursement - Customer Return")</f>
        <v>0</v>
      </c>
      <c r="AM719">
        <f>SUMIFS('总明细 源文件后台下'!W:W,'总明细 源文件后台下'!E:E,E719,'总明细 源文件后台下'!C:C,"Adjustment",'总明细 源文件后台下'!F:F,"FBA Inventory Reimbursement - Damaged:Warehouse")</f>
        <v>0</v>
      </c>
      <c r="AN719">
        <f>SUMIFS('总明细 源文件后台下'!W:W,'总明细 源文件后台下'!E:E,E719,'总明细 源文件后台下'!C:C,"Adjustment",'总明细 源文件后台下'!F:F,"FBA Inventory Reimbursement - Customer Service Issue")</f>
        <v>0</v>
      </c>
      <c r="AO719">
        <f>SUMIFS('总明细 源文件后台下'!W:W,'总明细 源文件后台下'!E:E,E719,'总明细 源文件后台下'!C:C,"Adjustment",'总明细 源文件后台下'!F:F,"FBA Inventory Reimbursement - Fee Correction")</f>
        <v>0</v>
      </c>
      <c r="AP719">
        <f>SUMIFS('总明细 源文件后台下'!W:W,'总明细 源文件后台下'!E:E,E719,'总明细 源文件后台下'!C:C,"Adjustment",'总明细 源文件后台下'!F:F,"FBA Inventory Reimbursement - General Adjustment")</f>
        <v>0</v>
      </c>
      <c r="AQ719">
        <f>SUMIFS('总明细 源文件后台下'!W:W,'总明细 源文件后台下'!E:E,E719,'总明细 源文件后台下'!C:C,"Adjustment",'总明细 源文件后台下'!F:F,"FBA Inventory Reimbursement - Lost:Inbound")</f>
        <v>0</v>
      </c>
      <c r="AR719">
        <f>SUMIFS('总明细 源文件后台下'!W:W,'总明细 源文件后台下'!E:E,E719,'总明细 源文件后台下'!C:C,"Adjustment",'总明细 源文件后台下'!F:F,"FBA Inventory Reimbursement - Lost:Warehouse")</f>
        <v>0</v>
      </c>
      <c r="AS719">
        <f>SUMIFS('总明细 源文件后台下'!W:W,'总明细 源文件后台下'!E:E,E719,'总明细 源文件后台下'!C:C,"Adjustment",'总明细 源文件后台下'!F:F,"Non-subscription Fee Adjustment")</f>
        <v>0</v>
      </c>
      <c r="AT719">
        <f>SUMIFS('总明细 源文件后台下'!W:W,'总明细 源文件后台下'!E:E,E719,'总明细 源文件后台下'!C:C,"Adjustment",'总明细 源文件后台下'!F:F,"FBA Inventory Placement Service Fee")</f>
        <v>0</v>
      </c>
      <c r="AV719">
        <f>SUMIF('FBA Customer Return Per Unit Fe'!B:B,E719,'FBA Customer Return Per Unit Fe'!C:C)</f>
        <v>0</v>
      </c>
      <c r="AX719">
        <f>(SUMIF('仓储费 源文件后台下'!C:C,E719,'仓储费 源文件后台下'!V:V))*-1</f>
        <v>0</v>
      </c>
      <c r="AZ719">
        <f>SUMIF('Disposal Fee销毁费用-160.95'!B:B,E719,'Disposal Fee销毁费用-160.95'!D:D)*-1</f>
        <v>0</v>
      </c>
      <c r="BC719">
        <f>IFERROR(VLOOKUP(F719,'优惠券-86.4'!F:I,4,0),0)</f>
        <v>0</v>
      </c>
      <c r="BD719">
        <f>IFERROR(VLOOKUP(F719,'早评-120'!E:H,4,0),0)</f>
        <v>0</v>
      </c>
      <c r="BF719">
        <f t="shared" si="88"/>
        <v>0</v>
      </c>
      <c r="BG719">
        <f t="shared" si="89"/>
        <v>0</v>
      </c>
      <c r="BH719">
        <f t="shared" si="90"/>
        <v>0</v>
      </c>
      <c r="BQ719" s="45">
        <f t="shared" si="91"/>
        <v>0</v>
      </c>
      <c r="BR719">
        <f>SUMIFS('9月销毁明细'!D:D,'9月销毁明细'!A:A,E719,'9月销毁明细'!H:H,"Sellable")</f>
        <v>0</v>
      </c>
      <c r="BS719">
        <f>SUMIFS('9月销毁明细'!G:G,'9月销毁明细'!A:A,E719,'9月销毁明细'!H:H,"Sellable")</f>
        <v>0</v>
      </c>
      <c r="BT719">
        <f>SUMIFS('9月销毁明细'!D:D,'9月销毁明细'!A:A,E719,'9月销毁明细'!H:H,"Unsellable")</f>
        <v>0</v>
      </c>
      <c r="BU719">
        <f>SUMIFS('9月销毁明细'!G:G,'9月销毁明细'!A:A,E719,'9月销毁明细'!H:H,"Unsellable")</f>
        <v>0</v>
      </c>
      <c r="BW719">
        <f>IFERROR(I719*VLOOKUP(F719,'9.3成本表'!C:L,10,0),0)</f>
        <v>0</v>
      </c>
      <c r="BX719">
        <f t="shared" si="92"/>
        <v>0</v>
      </c>
      <c r="CC719" s="45">
        <f t="shared" si="93"/>
        <v>0</v>
      </c>
      <c r="CD719" s="45">
        <f t="shared" si="94"/>
        <v>0</v>
      </c>
      <c r="CE719" s="45">
        <f t="shared" si="95"/>
        <v>0</v>
      </c>
    </row>
    <row r="720" spans="4:83" x14ac:dyDescent="0.25">
      <c r="D720" s="20" t="s">
        <v>1549</v>
      </c>
      <c r="E720" s="20" t="s">
        <v>1550</v>
      </c>
      <c r="F720" s="20">
        <v>4924</v>
      </c>
      <c r="G720">
        <v>714</v>
      </c>
      <c r="H720" s="20"/>
      <c r="I720">
        <f>SUMIFS('总明细 源文件后台下'!G:G,'总明细 源文件后台下'!E:E,E720,'总明细 源文件后台下'!C:C,"Order")</f>
        <v>0</v>
      </c>
      <c r="J720">
        <f>SUMIFS('总明细 源文件后台下'!M:M,'总明细 源文件后台下'!E:E,E720,'总明细 源文件后台下'!C:C,"Order")</f>
        <v>0</v>
      </c>
      <c r="K720">
        <f>SUMIFS('总明细 源文件后台下'!N:N,'总明细 源文件后台下'!E:E,E720,'总明细 源文件后台下'!C:C,"Order")</f>
        <v>0</v>
      </c>
      <c r="L720">
        <f>SUMIFS('总明细 源文件后台下'!O:O,'总明细 源文件后台下'!E:E,E720,'总明细 源文件后台下'!C:C,"Order")</f>
        <v>0</v>
      </c>
      <c r="M720">
        <f>SUMIFS('总明细 源文件后台下'!P:P,'总明细 源文件后台下'!E:E,E720,'总明细 源文件后台下'!C:C,"Order")</f>
        <v>0</v>
      </c>
      <c r="N720">
        <f>SUMIFS('总明细 源文件后台下'!Q:Q,'总明细 源文件后台下'!E:E,E720,'总明细 源文件后台下'!C:C,"Order")</f>
        <v>0</v>
      </c>
      <c r="O720">
        <f>SUMIFS('总明细 源文件后台下'!R:R,'总明细 源文件后台下'!E:E,E720,'总明细 源文件后台下'!C:C,"Order")</f>
        <v>0</v>
      </c>
      <c r="P720">
        <f>SUMIFS('总明细 源文件后台下'!S:S,'总明细 源文件后台下'!E:E,E720,'总明细 源文件后台下'!C:C,"Order")</f>
        <v>0</v>
      </c>
      <c r="Q720">
        <f>SUMIFS('总明细 源文件后台下'!T:T,'总明细 源文件后台下'!E:E,E720,'总明细 源文件后台下'!C:C,"Order")</f>
        <v>0</v>
      </c>
      <c r="R720">
        <f>SUMIFS('总明细 源文件后台下'!U:U,'总明细 源文件后台下'!E:E,E720,'总明细 源文件后台下'!C:C,"Order")</f>
        <v>0</v>
      </c>
      <c r="S720">
        <f>SUMIFS('总明细 源文件后台下'!V:V,'总明细 源文件后台下'!E:E,E720,'总明细 源文件后台下'!C:C,"Order")</f>
        <v>0</v>
      </c>
      <c r="T720">
        <f>SUMIFS('总明细 源文件后台下'!W:W,'总明细 源文件后台下'!E:E,E720,'总明细 源文件后台下'!C:C,"Order")</f>
        <v>0</v>
      </c>
      <c r="U720">
        <f>SUMIFS('总明细 源文件后台下'!G:G,'总明细 源文件后台下'!E:E,E720,'总明细 源文件后台下'!C:C,"Refund")</f>
        <v>0</v>
      </c>
      <c r="V720">
        <f>SUMIFS('总明细 源文件后台下'!M:M,'总明细 源文件后台下'!E:E,E720,'总明细 源文件后台下'!C:C,"Refund")</f>
        <v>0</v>
      </c>
      <c r="W720">
        <f>SUMIFS('总明细 源文件后台下'!N:N,'总明细 源文件后台下'!E:E,E720,'总明细 源文件后台下'!C:C,"Refund")</f>
        <v>0</v>
      </c>
      <c r="X720">
        <f>SUMIFS('总明细 源文件后台下'!O:O,'总明细 源文件后台下'!E:E,E720,'总明细 源文件后台下'!C:C,"Refund")</f>
        <v>0</v>
      </c>
      <c r="Y720">
        <f>SUMIFS('总明细 源文件后台下'!P:P,'总明细 源文件后台下'!E:E,E720,'总明细 源文件后台下'!C:C,"Refund")</f>
        <v>0</v>
      </c>
      <c r="Z720">
        <f>SUMIFS('总明细 源文件后台下'!Q:Q,'总明细 源文件后台下'!E:E,E720,'总明细 源文件后台下'!C:C,"Refund")</f>
        <v>0</v>
      </c>
      <c r="AA720">
        <f>SUMIFS('总明细 源文件后台下'!R:R,'总明细 源文件后台下'!E:E,E720,'总明细 源文件后台下'!C:C,"Refund")</f>
        <v>0</v>
      </c>
      <c r="AB720">
        <f>SUMIFS('总明细 源文件后台下'!S:S,'总明细 源文件后台下'!E:E,E720,'总明细 源文件后台下'!C:C,"Refund")</f>
        <v>0</v>
      </c>
      <c r="AC720">
        <f>SUMIFS('总明细 源文件后台下'!T:T,'总明细 源文件后台下'!E:E,E720,'总明细 源文件后台下'!C:C,"Refund")</f>
        <v>0</v>
      </c>
      <c r="AD720">
        <f>SUMIFS('总明细 源文件后台下'!U:U,'总明细 源文件后台下'!E:E,E720,'总明细 源文件后台下'!C:C,"Refund")</f>
        <v>0</v>
      </c>
      <c r="AE720">
        <f>SUMIFS('总明细 源文件后台下'!V:V,'总明细 源文件后台下'!E:E,E720,'总明细 源文件后台下'!C:C,"Refund")</f>
        <v>0</v>
      </c>
      <c r="AF720">
        <f>SUMIFS('总明细 源文件后台下'!W:W,'总明细 源文件后台下'!E:E,E720,'总明细 源文件后台下'!C:C,"Refund")</f>
        <v>0</v>
      </c>
      <c r="AK720">
        <f>(SUMIF('广告费 源文件后台下'!G:G,E720,'广告费 源文件后台下'!M:M))*-1</f>
        <v>0</v>
      </c>
      <c r="AL720">
        <f>SUMIFS('总明细 源文件后台下'!W:W,'总明细 源文件后台下'!E:E,E720,'总明细 源文件后台下'!C:C,"Adjustment",'总明细 源文件后台下'!F:F,"FBA Inventory Reimbursement - Customer Return")</f>
        <v>0</v>
      </c>
      <c r="AM720">
        <f>SUMIFS('总明细 源文件后台下'!W:W,'总明细 源文件后台下'!E:E,E720,'总明细 源文件后台下'!C:C,"Adjustment",'总明细 源文件后台下'!F:F,"FBA Inventory Reimbursement - Damaged:Warehouse")</f>
        <v>0</v>
      </c>
      <c r="AN720">
        <f>SUMIFS('总明细 源文件后台下'!W:W,'总明细 源文件后台下'!E:E,E720,'总明细 源文件后台下'!C:C,"Adjustment",'总明细 源文件后台下'!F:F,"FBA Inventory Reimbursement - Customer Service Issue")</f>
        <v>0</v>
      </c>
      <c r="AO720">
        <f>SUMIFS('总明细 源文件后台下'!W:W,'总明细 源文件后台下'!E:E,E720,'总明细 源文件后台下'!C:C,"Adjustment",'总明细 源文件后台下'!F:F,"FBA Inventory Reimbursement - Fee Correction")</f>
        <v>0</v>
      </c>
      <c r="AP720">
        <f>SUMIFS('总明细 源文件后台下'!W:W,'总明细 源文件后台下'!E:E,E720,'总明细 源文件后台下'!C:C,"Adjustment",'总明细 源文件后台下'!F:F,"FBA Inventory Reimbursement - General Adjustment")</f>
        <v>0</v>
      </c>
      <c r="AQ720">
        <f>SUMIFS('总明细 源文件后台下'!W:W,'总明细 源文件后台下'!E:E,E720,'总明细 源文件后台下'!C:C,"Adjustment",'总明细 源文件后台下'!F:F,"FBA Inventory Reimbursement - Lost:Inbound")</f>
        <v>0</v>
      </c>
      <c r="AR720">
        <f>SUMIFS('总明细 源文件后台下'!W:W,'总明细 源文件后台下'!E:E,E720,'总明细 源文件后台下'!C:C,"Adjustment",'总明细 源文件后台下'!F:F,"FBA Inventory Reimbursement - Lost:Warehouse")</f>
        <v>0</v>
      </c>
      <c r="AS720">
        <f>SUMIFS('总明细 源文件后台下'!W:W,'总明细 源文件后台下'!E:E,E720,'总明细 源文件后台下'!C:C,"Adjustment",'总明细 源文件后台下'!F:F,"Non-subscription Fee Adjustment")</f>
        <v>0</v>
      </c>
      <c r="AT720">
        <f>SUMIFS('总明细 源文件后台下'!W:W,'总明细 源文件后台下'!E:E,E720,'总明细 源文件后台下'!C:C,"Adjustment",'总明细 源文件后台下'!F:F,"FBA Inventory Placement Service Fee")</f>
        <v>0</v>
      </c>
      <c r="AV720">
        <f>SUMIF('FBA Customer Return Per Unit Fe'!B:B,E720,'FBA Customer Return Per Unit Fe'!C:C)</f>
        <v>0</v>
      </c>
      <c r="AX720">
        <f>(SUMIF('仓储费 源文件后台下'!C:C,E720,'仓储费 源文件后台下'!V:V))*-1</f>
        <v>0</v>
      </c>
      <c r="AZ720">
        <f>SUMIF('Disposal Fee销毁费用-160.95'!B:B,E720,'Disposal Fee销毁费用-160.95'!D:D)*-1</f>
        <v>0</v>
      </c>
      <c r="BC720">
        <f>IFERROR(VLOOKUP(F720,'优惠券-86.4'!F:I,4,0),0)</f>
        <v>0</v>
      </c>
      <c r="BD720">
        <f>IFERROR(VLOOKUP(F720,'早评-120'!E:H,4,0),0)</f>
        <v>0</v>
      </c>
      <c r="BF720">
        <f t="shared" si="88"/>
        <v>0</v>
      </c>
      <c r="BG720">
        <f t="shared" si="89"/>
        <v>0</v>
      </c>
      <c r="BH720">
        <f t="shared" si="90"/>
        <v>0</v>
      </c>
      <c r="BQ720" s="45">
        <f t="shared" si="91"/>
        <v>0</v>
      </c>
      <c r="BR720">
        <f>SUMIFS('9月销毁明细'!D:D,'9月销毁明细'!A:A,E720,'9月销毁明细'!H:H,"Sellable")</f>
        <v>0</v>
      </c>
      <c r="BS720">
        <f>SUMIFS('9月销毁明细'!G:G,'9月销毁明细'!A:A,E720,'9月销毁明细'!H:H,"Sellable")</f>
        <v>0</v>
      </c>
      <c r="BT720">
        <f>SUMIFS('9月销毁明细'!D:D,'9月销毁明细'!A:A,E720,'9月销毁明细'!H:H,"Unsellable")</f>
        <v>0</v>
      </c>
      <c r="BU720">
        <f>SUMIFS('9月销毁明细'!G:G,'9月销毁明细'!A:A,E720,'9月销毁明细'!H:H,"Unsellable")</f>
        <v>0</v>
      </c>
      <c r="BW720">
        <f>IFERROR(I720*VLOOKUP(F720,'9.3成本表'!C:L,10,0),0)</f>
        <v>0</v>
      </c>
      <c r="BX720">
        <f t="shared" si="92"/>
        <v>0</v>
      </c>
      <c r="CC720" s="45">
        <f t="shared" si="93"/>
        <v>0</v>
      </c>
      <c r="CD720" s="45">
        <f t="shared" si="94"/>
        <v>0</v>
      </c>
      <c r="CE720" s="45">
        <f t="shared" si="95"/>
        <v>0</v>
      </c>
    </row>
    <row r="721" spans="4:83" x14ac:dyDescent="0.25">
      <c r="D721" s="20" t="s">
        <v>1551</v>
      </c>
      <c r="E721" s="20" t="s">
        <v>1552</v>
      </c>
      <c r="F721" s="20">
        <v>4924</v>
      </c>
      <c r="G721">
        <v>715</v>
      </c>
      <c r="H721" s="20"/>
      <c r="I721">
        <f>SUMIFS('总明细 源文件后台下'!G:G,'总明细 源文件后台下'!E:E,E721,'总明细 源文件后台下'!C:C,"Order")</f>
        <v>0</v>
      </c>
      <c r="J721">
        <f>SUMIFS('总明细 源文件后台下'!M:M,'总明细 源文件后台下'!E:E,E721,'总明细 源文件后台下'!C:C,"Order")</f>
        <v>0</v>
      </c>
      <c r="K721">
        <f>SUMIFS('总明细 源文件后台下'!N:N,'总明细 源文件后台下'!E:E,E721,'总明细 源文件后台下'!C:C,"Order")</f>
        <v>0</v>
      </c>
      <c r="L721">
        <f>SUMIFS('总明细 源文件后台下'!O:O,'总明细 源文件后台下'!E:E,E721,'总明细 源文件后台下'!C:C,"Order")</f>
        <v>0</v>
      </c>
      <c r="M721">
        <f>SUMIFS('总明细 源文件后台下'!P:P,'总明细 源文件后台下'!E:E,E721,'总明细 源文件后台下'!C:C,"Order")</f>
        <v>0</v>
      </c>
      <c r="N721">
        <f>SUMIFS('总明细 源文件后台下'!Q:Q,'总明细 源文件后台下'!E:E,E721,'总明细 源文件后台下'!C:C,"Order")</f>
        <v>0</v>
      </c>
      <c r="O721">
        <f>SUMIFS('总明细 源文件后台下'!R:R,'总明细 源文件后台下'!E:E,E721,'总明细 源文件后台下'!C:C,"Order")</f>
        <v>0</v>
      </c>
      <c r="P721">
        <f>SUMIFS('总明细 源文件后台下'!S:S,'总明细 源文件后台下'!E:E,E721,'总明细 源文件后台下'!C:C,"Order")</f>
        <v>0</v>
      </c>
      <c r="Q721">
        <f>SUMIFS('总明细 源文件后台下'!T:T,'总明细 源文件后台下'!E:E,E721,'总明细 源文件后台下'!C:C,"Order")</f>
        <v>0</v>
      </c>
      <c r="R721">
        <f>SUMIFS('总明细 源文件后台下'!U:U,'总明细 源文件后台下'!E:E,E721,'总明细 源文件后台下'!C:C,"Order")</f>
        <v>0</v>
      </c>
      <c r="S721">
        <f>SUMIFS('总明细 源文件后台下'!V:V,'总明细 源文件后台下'!E:E,E721,'总明细 源文件后台下'!C:C,"Order")</f>
        <v>0</v>
      </c>
      <c r="T721">
        <f>SUMIFS('总明细 源文件后台下'!W:W,'总明细 源文件后台下'!E:E,E721,'总明细 源文件后台下'!C:C,"Order")</f>
        <v>0</v>
      </c>
      <c r="U721">
        <f>SUMIFS('总明细 源文件后台下'!G:G,'总明细 源文件后台下'!E:E,E721,'总明细 源文件后台下'!C:C,"Refund")</f>
        <v>0</v>
      </c>
      <c r="V721">
        <f>SUMIFS('总明细 源文件后台下'!M:M,'总明细 源文件后台下'!E:E,E721,'总明细 源文件后台下'!C:C,"Refund")</f>
        <v>0</v>
      </c>
      <c r="W721">
        <f>SUMIFS('总明细 源文件后台下'!N:N,'总明细 源文件后台下'!E:E,E721,'总明细 源文件后台下'!C:C,"Refund")</f>
        <v>0</v>
      </c>
      <c r="X721">
        <f>SUMIFS('总明细 源文件后台下'!O:O,'总明细 源文件后台下'!E:E,E721,'总明细 源文件后台下'!C:C,"Refund")</f>
        <v>0</v>
      </c>
      <c r="Y721">
        <f>SUMIFS('总明细 源文件后台下'!P:P,'总明细 源文件后台下'!E:E,E721,'总明细 源文件后台下'!C:C,"Refund")</f>
        <v>0</v>
      </c>
      <c r="Z721">
        <f>SUMIFS('总明细 源文件后台下'!Q:Q,'总明细 源文件后台下'!E:E,E721,'总明细 源文件后台下'!C:C,"Refund")</f>
        <v>0</v>
      </c>
      <c r="AA721">
        <f>SUMIFS('总明细 源文件后台下'!R:R,'总明细 源文件后台下'!E:E,E721,'总明细 源文件后台下'!C:C,"Refund")</f>
        <v>0</v>
      </c>
      <c r="AB721">
        <f>SUMIFS('总明细 源文件后台下'!S:S,'总明细 源文件后台下'!E:E,E721,'总明细 源文件后台下'!C:C,"Refund")</f>
        <v>0</v>
      </c>
      <c r="AC721">
        <f>SUMIFS('总明细 源文件后台下'!T:T,'总明细 源文件后台下'!E:E,E721,'总明细 源文件后台下'!C:C,"Refund")</f>
        <v>0</v>
      </c>
      <c r="AD721">
        <f>SUMIFS('总明细 源文件后台下'!U:U,'总明细 源文件后台下'!E:E,E721,'总明细 源文件后台下'!C:C,"Refund")</f>
        <v>0</v>
      </c>
      <c r="AE721">
        <f>SUMIFS('总明细 源文件后台下'!V:V,'总明细 源文件后台下'!E:E,E721,'总明细 源文件后台下'!C:C,"Refund")</f>
        <v>0</v>
      </c>
      <c r="AF721">
        <f>SUMIFS('总明细 源文件后台下'!W:W,'总明细 源文件后台下'!E:E,E721,'总明细 源文件后台下'!C:C,"Refund")</f>
        <v>0</v>
      </c>
      <c r="AK721">
        <f>(SUMIF('广告费 源文件后台下'!G:G,E721,'广告费 源文件后台下'!M:M))*-1</f>
        <v>0</v>
      </c>
      <c r="AL721">
        <f>SUMIFS('总明细 源文件后台下'!W:W,'总明细 源文件后台下'!E:E,E721,'总明细 源文件后台下'!C:C,"Adjustment",'总明细 源文件后台下'!F:F,"FBA Inventory Reimbursement - Customer Return")</f>
        <v>0</v>
      </c>
      <c r="AM721">
        <f>SUMIFS('总明细 源文件后台下'!W:W,'总明细 源文件后台下'!E:E,E721,'总明细 源文件后台下'!C:C,"Adjustment",'总明细 源文件后台下'!F:F,"FBA Inventory Reimbursement - Damaged:Warehouse")</f>
        <v>0</v>
      </c>
      <c r="AN721">
        <f>SUMIFS('总明细 源文件后台下'!W:W,'总明细 源文件后台下'!E:E,E721,'总明细 源文件后台下'!C:C,"Adjustment",'总明细 源文件后台下'!F:F,"FBA Inventory Reimbursement - Customer Service Issue")</f>
        <v>0</v>
      </c>
      <c r="AO721">
        <f>SUMIFS('总明细 源文件后台下'!W:W,'总明细 源文件后台下'!E:E,E721,'总明细 源文件后台下'!C:C,"Adjustment",'总明细 源文件后台下'!F:F,"FBA Inventory Reimbursement - Fee Correction")</f>
        <v>0</v>
      </c>
      <c r="AP721">
        <f>SUMIFS('总明细 源文件后台下'!W:W,'总明细 源文件后台下'!E:E,E721,'总明细 源文件后台下'!C:C,"Adjustment",'总明细 源文件后台下'!F:F,"FBA Inventory Reimbursement - General Adjustment")</f>
        <v>0</v>
      </c>
      <c r="AQ721">
        <f>SUMIFS('总明细 源文件后台下'!W:W,'总明细 源文件后台下'!E:E,E721,'总明细 源文件后台下'!C:C,"Adjustment",'总明细 源文件后台下'!F:F,"FBA Inventory Reimbursement - Lost:Inbound")</f>
        <v>0</v>
      </c>
      <c r="AR721">
        <f>SUMIFS('总明细 源文件后台下'!W:W,'总明细 源文件后台下'!E:E,E721,'总明细 源文件后台下'!C:C,"Adjustment",'总明细 源文件后台下'!F:F,"FBA Inventory Reimbursement - Lost:Warehouse")</f>
        <v>0</v>
      </c>
      <c r="AS721">
        <f>SUMIFS('总明细 源文件后台下'!W:W,'总明细 源文件后台下'!E:E,E721,'总明细 源文件后台下'!C:C,"Adjustment",'总明细 源文件后台下'!F:F,"Non-subscription Fee Adjustment")</f>
        <v>0</v>
      </c>
      <c r="AT721">
        <f>SUMIFS('总明细 源文件后台下'!W:W,'总明细 源文件后台下'!E:E,E721,'总明细 源文件后台下'!C:C,"Adjustment",'总明细 源文件后台下'!F:F,"FBA Inventory Placement Service Fee")</f>
        <v>0</v>
      </c>
      <c r="AV721">
        <f>SUMIF('FBA Customer Return Per Unit Fe'!B:B,E721,'FBA Customer Return Per Unit Fe'!C:C)</f>
        <v>0</v>
      </c>
      <c r="AX721">
        <f>(SUMIF('仓储费 源文件后台下'!C:C,E721,'仓储费 源文件后台下'!V:V))*-1</f>
        <v>0</v>
      </c>
      <c r="AZ721">
        <f>SUMIF('Disposal Fee销毁费用-160.95'!B:B,E721,'Disposal Fee销毁费用-160.95'!D:D)*-1</f>
        <v>0</v>
      </c>
      <c r="BC721">
        <f>IFERROR(VLOOKUP(F721,'优惠券-86.4'!F:I,4,0),0)</f>
        <v>0</v>
      </c>
      <c r="BD721">
        <f>IFERROR(VLOOKUP(F721,'早评-120'!E:H,4,0),0)</f>
        <v>0</v>
      </c>
      <c r="BF721">
        <f t="shared" si="88"/>
        <v>0</v>
      </c>
      <c r="BG721">
        <f t="shared" si="89"/>
        <v>0</v>
      </c>
      <c r="BH721">
        <f t="shared" si="90"/>
        <v>0</v>
      </c>
      <c r="BQ721" s="45">
        <f t="shared" si="91"/>
        <v>0</v>
      </c>
      <c r="BR721">
        <f>SUMIFS('9月销毁明细'!D:D,'9月销毁明细'!A:A,E721,'9月销毁明细'!H:H,"Sellable")</f>
        <v>0</v>
      </c>
      <c r="BS721">
        <f>SUMIFS('9月销毁明细'!G:G,'9月销毁明细'!A:A,E721,'9月销毁明细'!H:H,"Sellable")</f>
        <v>0</v>
      </c>
      <c r="BT721">
        <f>SUMIFS('9月销毁明细'!D:D,'9月销毁明细'!A:A,E721,'9月销毁明细'!H:H,"Unsellable")</f>
        <v>0</v>
      </c>
      <c r="BU721">
        <f>SUMIFS('9月销毁明细'!G:G,'9月销毁明细'!A:A,E721,'9月销毁明细'!H:H,"Unsellable")</f>
        <v>0</v>
      </c>
      <c r="BW721">
        <f>IFERROR(I721*VLOOKUP(F721,'9.3成本表'!C:L,10,0),0)</f>
        <v>0</v>
      </c>
      <c r="BX721">
        <f t="shared" si="92"/>
        <v>0</v>
      </c>
      <c r="CC721" s="45">
        <f t="shared" si="93"/>
        <v>0</v>
      </c>
      <c r="CD721" s="45">
        <f t="shared" si="94"/>
        <v>0</v>
      </c>
      <c r="CE721" s="45">
        <f t="shared" si="95"/>
        <v>0</v>
      </c>
    </row>
    <row r="722" spans="4:83" x14ac:dyDescent="0.25">
      <c r="D722" s="20" t="s">
        <v>1553</v>
      </c>
      <c r="E722" s="20" t="s">
        <v>1554</v>
      </c>
      <c r="F722" s="20">
        <v>4924</v>
      </c>
      <c r="G722">
        <v>716</v>
      </c>
      <c r="H722" s="20"/>
      <c r="I722">
        <f>SUMIFS('总明细 源文件后台下'!G:G,'总明细 源文件后台下'!E:E,E722,'总明细 源文件后台下'!C:C,"Order")</f>
        <v>0</v>
      </c>
      <c r="J722">
        <f>SUMIFS('总明细 源文件后台下'!M:M,'总明细 源文件后台下'!E:E,E722,'总明细 源文件后台下'!C:C,"Order")</f>
        <v>0</v>
      </c>
      <c r="K722">
        <f>SUMIFS('总明细 源文件后台下'!N:N,'总明细 源文件后台下'!E:E,E722,'总明细 源文件后台下'!C:C,"Order")</f>
        <v>0</v>
      </c>
      <c r="L722">
        <f>SUMIFS('总明细 源文件后台下'!O:O,'总明细 源文件后台下'!E:E,E722,'总明细 源文件后台下'!C:C,"Order")</f>
        <v>0</v>
      </c>
      <c r="M722">
        <f>SUMIFS('总明细 源文件后台下'!P:P,'总明细 源文件后台下'!E:E,E722,'总明细 源文件后台下'!C:C,"Order")</f>
        <v>0</v>
      </c>
      <c r="N722">
        <f>SUMIFS('总明细 源文件后台下'!Q:Q,'总明细 源文件后台下'!E:E,E722,'总明细 源文件后台下'!C:C,"Order")</f>
        <v>0</v>
      </c>
      <c r="O722">
        <f>SUMIFS('总明细 源文件后台下'!R:R,'总明细 源文件后台下'!E:E,E722,'总明细 源文件后台下'!C:C,"Order")</f>
        <v>0</v>
      </c>
      <c r="P722">
        <f>SUMIFS('总明细 源文件后台下'!S:S,'总明细 源文件后台下'!E:E,E722,'总明细 源文件后台下'!C:C,"Order")</f>
        <v>0</v>
      </c>
      <c r="Q722">
        <f>SUMIFS('总明细 源文件后台下'!T:T,'总明细 源文件后台下'!E:E,E722,'总明细 源文件后台下'!C:C,"Order")</f>
        <v>0</v>
      </c>
      <c r="R722">
        <f>SUMIFS('总明细 源文件后台下'!U:U,'总明细 源文件后台下'!E:E,E722,'总明细 源文件后台下'!C:C,"Order")</f>
        <v>0</v>
      </c>
      <c r="S722">
        <f>SUMIFS('总明细 源文件后台下'!V:V,'总明细 源文件后台下'!E:E,E722,'总明细 源文件后台下'!C:C,"Order")</f>
        <v>0</v>
      </c>
      <c r="T722">
        <f>SUMIFS('总明细 源文件后台下'!W:W,'总明细 源文件后台下'!E:E,E722,'总明细 源文件后台下'!C:C,"Order")</f>
        <v>0</v>
      </c>
      <c r="U722">
        <f>SUMIFS('总明细 源文件后台下'!G:G,'总明细 源文件后台下'!E:E,E722,'总明细 源文件后台下'!C:C,"Refund")</f>
        <v>0</v>
      </c>
      <c r="V722">
        <f>SUMIFS('总明细 源文件后台下'!M:M,'总明细 源文件后台下'!E:E,E722,'总明细 源文件后台下'!C:C,"Refund")</f>
        <v>0</v>
      </c>
      <c r="W722">
        <f>SUMIFS('总明细 源文件后台下'!N:N,'总明细 源文件后台下'!E:E,E722,'总明细 源文件后台下'!C:C,"Refund")</f>
        <v>0</v>
      </c>
      <c r="X722">
        <f>SUMIFS('总明细 源文件后台下'!O:O,'总明细 源文件后台下'!E:E,E722,'总明细 源文件后台下'!C:C,"Refund")</f>
        <v>0</v>
      </c>
      <c r="Y722">
        <f>SUMIFS('总明细 源文件后台下'!P:P,'总明细 源文件后台下'!E:E,E722,'总明细 源文件后台下'!C:C,"Refund")</f>
        <v>0</v>
      </c>
      <c r="Z722">
        <f>SUMIFS('总明细 源文件后台下'!Q:Q,'总明细 源文件后台下'!E:E,E722,'总明细 源文件后台下'!C:C,"Refund")</f>
        <v>0</v>
      </c>
      <c r="AA722">
        <f>SUMIFS('总明细 源文件后台下'!R:R,'总明细 源文件后台下'!E:E,E722,'总明细 源文件后台下'!C:C,"Refund")</f>
        <v>0</v>
      </c>
      <c r="AB722">
        <f>SUMIFS('总明细 源文件后台下'!S:S,'总明细 源文件后台下'!E:E,E722,'总明细 源文件后台下'!C:C,"Refund")</f>
        <v>0</v>
      </c>
      <c r="AC722">
        <f>SUMIFS('总明细 源文件后台下'!T:T,'总明细 源文件后台下'!E:E,E722,'总明细 源文件后台下'!C:C,"Refund")</f>
        <v>0</v>
      </c>
      <c r="AD722">
        <f>SUMIFS('总明细 源文件后台下'!U:U,'总明细 源文件后台下'!E:E,E722,'总明细 源文件后台下'!C:C,"Refund")</f>
        <v>0</v>
      </c>
      <c r="AE722">
        <f>SUMIFS('总明细 源文件后台下'!V:V,'总明细 源文件后台下'!E:E,E722,'总明细 源文件后台下'!C:C,"Refund")</f>
        <v>0</v>
      </c>
      <c r="AF722">
        <f>SUMIFS('总明细 源文件后台下'!W:W,'总明细 源文件后台下'!E:E,E722,'总明细 源文件后台下'!C:C,"Refund")</f>
        <v>0</v>
      </c>
      <c r="AK722">
        <f>(SUMIF('广告费 源文件后台下'!G:G,E722,'广告费 源文件后台下'!M:M))*-1</f>
        <v>0</v>
      </c>
      <c r="AL722">
        <f>SUMIFS('总明细 源文件后台下'!W:W,'总明细 源文件后台下'!E:E,E722,'总明细 源文件后台下'!C:C,"Adjustment",'总明细 源文件后台下'!F:F,"FBA Inventory Reimbursement - Customer Return")</f>
        <v>0</v>
      </c>
      <c r="AM722">
        <f>SUMIFS('总明细 源文件后台下'!W:W,'总明细 源文件后台下'!E:E,E722,'总明细 源文件后台下'!C:C,"Adjustment",'总明细 源文件后台下'!F:F,"FBA Inventory Reimbursement - Damaged:Warehouse")</f>
        <v>0</v>
      </c>
      <c r="AN722">
        <f>SUMIFS('总明细 源文件后台下'!W:W,'总明细 源文件后台下'!E:E,E722,'总明细 源文件后台下'!C:C,"Adjustment",'总明细 源文件后台下'!F:F,"FBA Inventory Reimbursement - Customer Service Issue")</f>
        <v>0</v>
      </c>
      <c r="AO722">
        <f>SUMIFS('总明细 源文件后台下'!W:W,'总明细 源文件后台下'!E:E,E722,'总明细 源文件后台下'!C:C,"Adjustment",'总明细 源文件后台下'!F:F,"FBA Inventory Reimbursement - Fee Correction")</f>
        <v>0</v>
      </c>
      <c r="AP722">
        <f>SUMIFS('总明细 源文件后台下'!W:W,'总明细 源文件后台下'!E:E,E722,'总明细 源文件后台下'!C:C,"Adjustment",'总明细 源文件后台下'!F:F,"FBA Inventory Reimbursement - General Adjustment")</f>
        <v>0</v>
      </c>
      <c r="AQ722">
        <f>SUMIFS('总明细 源文件后台下'!W:W,'总明细 源文件后台下'!E:E,E722,'总明细 源文件后台下'!C:C,"Adjustment",'总明细 源文件后台下'!F:F,"FBA Inventory Reimbursement - Lost:Inbound")</f>
        <v>0</v>
      </c>
      <c r="AR722">
        <f>SUMIFS('总明细 源文件后台下'!W:W,'总明细 源文件后台下'!E:E,E722,'总明细 源文件后台下'!C:C,"Adjustment",'总明细 源文件后台下'!F:F,"FBA Inventory Reimbursement - Lost:Warehouse")</f>
        <v>0</v>
      </c>
      <c r="AS722">
        <f>SUMIFS('总明细 源文件后台下'!W:W,'总明细 源文件后台下'!E:E,E722,'总明细 源文件后台下'!C:C,"Adjustment",'总明细 源文件后台下'!F:F,"Non-subscription Fee Adjustment")</f>
        <v>0</v>
      </c>
      <c r="AT722">
        <f>SUMIFS('总明细 源文件后台下'!W:W,'总明细 源文件后台下'!E:E,E722,'总明细 源文件后台下'!C:C,"Adjustment",'总明细 源文件后台下'!F:F,"FBA Inventory Placement Service Fee")</f>
        <v>0</v>
      </c>
      <c r="AV722">
        <f>SUMIF('FBA Customer Return Per Unit Fe'!B:B,E722,'FBA Customer Return Per Unit Fe'!C:C)</f>
        <v>0</v>
      </c>
      <c r="AX722">
        <f>(SUMIF('仓储费 源文件后台下'!C:C,E722,'仓储费 源文件后台下'!V:V))*-1</f>
        <v>0</v>
      </c>
      <c r="AZ722">
        <f>SUMIF('Disposal Fee销毁费用-160.95'!B:B,E722,'Disposal Fee销毁费用-160.95'!D:D)*-1</f>
        <v>0</v>
      </c>
      <c r="BC722">
        <f>IFERROR(VLOOKUP(F722,'优惠券-86.4'!F:I,4,0),0)</f>
        <v>0</v>
      </c>
      <c r="BD722">
        <f>IFERROR(VLOOKUP(F722,'早评-120'!E:H,4,0),0)</f>
        <v>0</v>
      </c>
      <c r="BF722">
        <f t="shared" si="88"/>
        <v>0</v>
      </c>
      <c r="BG722">
        <f t="shared" si="89"/>
        <v>0</v>
      </c>
      <c r="BH722">
        <f t="shared" si="90"/>
        <v>0</v>
      </c>
      <c r="BQ722" s="45">
        <f t="shared" si="91"/>
        <v>0</v>
      </c>
      <c r="BR722">
        <f>SUMIFS('9月销毁明细'!D:D,'9月销毁明细'!A:A,E722,'9月销毁明细'!H:H,"Sellable")</f>
        <v>0</v>
      </c>
      <c r="BS722">
        <f>SUMIFS('9月销毁明细'!G:G,'9月销毁明细'!A:A,E722,'9月销毁明细'!H:H,"Sellable")</f>
        <v>0</v>
      </c>
      <c r="BT722">
        <f>SUMIFS('9月销毁明细'!D:D,'9月销毁明细'!A:A,E722,'9月销毁明细'!H:H,"Unsellable")</f>
        <v>0</v>
      </c>
      <c r="BU722">
        <f>SUMIFS('9月销毁明细'!G:G,'9月销毁明细'!A:A,E722,'9月销毁明细'!H:H,"Unsellable")</f>
        <v>0</v>
      </c>
      <c r="BW722">
        <f>IFERROR(I722*VLOOKUP(F722,'9.3成本表'!C:L,10,0),0)</f>
        <v>0</v>
      </c>
      <c r="BX722">
        <f t="shared" si="92"/>
        <v>0</v>
      </c>
      <c r="CC722" s="45">
        <f t="shared" si="93"/>
        <v>0</v>
      </c>
      <c r="CD722" s="45">
        <f t="shared" si="94"/>
        <v>0</v>
      </c>
      <c r="CE722" s="45">
        <f t="shared" si="95"/>
        <v>0</v>
      </c>
    </row>
    <row r="723" spans="4:83" x14ac:dyDescent="0.25">
      <c r="D723" s="20" t="s">
        <v>1555</v>
      </c>
      <c r="E723" s="20" t="s">
        <v>1556</v>
      </c>
      <c r="F723" s="20">
        <v>4924</v>
      </c>
      <c r="G723">
        <v>717</v>
      </c>
      <c r="H723" s="20"/>
      <c r="I723">
        <f>SUMIFS('总明细 源文件后台下'!G:G,'总明细 源文件后台下'!E:E,E723,'总明细 源文件后台下'!C:C,"Order")</f>
        <v>0</v>
      </c>
      <c r="J723">
        <f>SUMIFS('总明细 源文件后台下'!M:M,'总明细 源文件后台下'!E:E,E723,'总明细 源文件后台下'!C:C,"Order")</f>
        <v>0</v>
      </c>
      <c r="K723">
        <f>SUMIFS('总明细 源文件后台下'!N:N,'总明细 源文件后台下'!E:E,E723,'总明细 源文件后台下'!C:C,"Order")</f>
        <v>0</v>
      </c>
      <c r="L723">
        <f>SUMIFS('总明细 源文件后台下'!O:O,'总明细 源文件后台下'!E:E,E723,'总明细 源文件后台下'!C:C,"Order")</f>
        <v>0</v>
      </c>
      <c r="M723">
        <f>SUMIFS('总明细 源文件后台下'!P:P,'总明细 源文件后台下'!E:E,E723,'总明细 源文件后台下'!C:C,"Order")</f>
        <v>0</v>
      </c>
      <c r="N723">
        <f>SUMIFS('总明细 源文件后台下'!Q:Q,'总明细 源文件后台下'!E:E,E723,'总明细 源文件后台下'!C:C,"Order")</f>
        <v>0</v>
      </c>
      <c r="O723">
        <f>SUMIFS('总明细 源文件后台下'!R:R,'总明细 源文件后台下'!E:E,E723,'总明细 源文件后台下'!C:C,"Order")</f>
        <v>0</v>
      </c>
      <c r="P723">
        <f>SUMIFS('总明细 源文件后台下'!S:S,'总明细 源文件后台下'!E:E,E723,'总明细 源文件后台下'!C:C,"Order")</f>
        <v>0</v>
      </c>
      <c r="Q723">
        <f>SUMIFS('总明细 源文件后台下'!T:T,'总明细 源文件后台下'!E:E,E723,'总明细 源文件后台下'!C:C,"Order")</f>
        <v>0</v>
      </c>
      <c r="R723">
        <f>SUMIFS('总明细 源文件后台下'!U:U,'总明细 源文件后台下'!E:E,E723,'总明细 源文件后台下'!C:C,"Order")</f>
        <v>0</v>
      </c>
      <c r="S723">
        <f>SUMIFS('总明细 源文件后台下'!V:V,'总明细 源文件后台下'!E:E,E723,'总明细 源文件后台下'!C:C,"Order")</f>
        <v>0</v>
      </c>
      <c r="T723">
        <f>SUMIFS('总明细 源文件后台下'!W:W,'总明细 源文件后台下'!E:E,E723,'总明细 源文件后台下'!C:C,"Order")</f>
        <v>0</v>
      </c>
      <c r="U723">
        <f>SUMIFS('总明细 源文件后台下'!G:G,'总明细 源文件后台下'!E:E,E723,'总明细 源文件后台下'!C:C,"Refund")</f>
        <v>0</v>
      </c>
      <c r="V723">
        <f>SUMIFS('总明细 源文件后台下'!M:M,'总明细 源文件后台下'!E:E,E723,'总明细 源文件后台下'!C:C,"Refund")</f>
        <v>0</v>
      </c>
      <c r="W723">
        <f>SUMIFS('总明细 源文件后台下'!N:N,'总明细 源文件后台下'!E:E,E723,'总明细 源文件后台下'!C:C,"Refund")</f>
        <v>0</v>
      </c>
      <c r="X723">
        <f>SUMIFS('总明细 源文件后台下'!O:O,'总明细 源文件后台下'!E:E,E723,'总明细 源文件后台下'!C:C,"Refund")</f>
        <v>0</v>
      </c>
      <c r="Y723">
        <f>SUMIFS('总明细 源文件后台下'!P:P,'总明细 源文件后台下'!E:E,E723,'总明细 源文件后台下'!C:C,"Refund")</f>
        <v>0</v>
      </c>
      <c r="Z723">
        <f>SUMIFS('总明细 源文件后台下'!Q:Q,'总明细 源文件后台下'!E:E,E723,'总明细 源文件后台下'!C:C,"Refund")</f>
        <v>0</v>
      </c>
      <c r="AA723">
        <f>SUMIFS('总明细 源文件后台下'!R:R,'总明细 源文件后台下'!E:E,E723,'总明细 源文件后台下'!C:C,"Refund")</f>
        <v>0</v>
      </c>
      <c r="AB723">
        <f>SUMIFS('总明细 源文件后台下'!S:S,'总明细 源文件后台下'!E:E,E723,'总明细 源文件后台下'!C:C,"Refund")</f>
        <v>0</v>
      </c>
      <c r="AC723">
        <f>SUMIFS('总明细 源文件后台下'!T:T,'总明细 源文件后台下'!E:E,E723,'总明细 源文件后台下'!C:C,"Refund")</f>
        <v>0</v>
      </c>
      <c r="AD723">
        <f>SUMIFS('总明细 源文件后台下'!U:U,'总明细 源文件后台下'!E:E,E723,'总明细 源文件后台下'!C:C,"Refund")</f>
        <v>0</v>
      </c>
      <c r="AE723">
        <f>SUMIFS('总明细 源文件后台下'!V:V,'总明细 源文件后台下'!E:E,E723,'总明细 源文件后台下'!C:C,"Refund")</f>
        <v>0</v>
      </c>
      <c r="AF723">
        <f>SUMIFS('总明细 源文件后台下'!W:W,'总明细 源文件后台下'!E:E,E723,'总明细 源文件后台下'!C:C,"Refund")</f>
        <v>0</v>
      </c>
      <c r="AK723">
        <f>(SUMIF('广告费 源文件后台下'!G:G,E723,'广告费 源文件后台下'!M:M))*-1</f>
        <v>0</v>
      </c>
      <c r="AL723">
        <f>SUMIFS('总明细 源文件后台下'!W:W,'总明细 源文件后台下'!E:E,E723,'总明细 源文件后台下'!C:C,"Adjustment",'总明细 源文件后台下'!F:F,"FBA Inventory Reimbursement - Customer Return")</f>
        <v>0</v>
      </c>
      <c r="AM723">
        <f>SUMIFS('总明细 源文件后台下'!W:W,'总明细 源文件后台下'!E:E,E723,'总明细 源文件后台下'!C:C,"Adjustment",'总明细 源文件后台下'!F:F,"FBA Inventory Reimbursement - Damaged:Warehouse")</f>
        <v>0</v>
      </c>
      <c r="AN723">
        <f>SUMIFS('总明细 源文件后台下'!W:W,'总明细 源文件后台下'!E:E,E723,'总明细 源文件后台下'!C:C,"Adjustment",'总明细 源文件后台下'!F:F,"FBA Inventory Reimbursement - Customer Service Issue")</f>
        <v>0</v>
      </c>
      <c r="AO723">
        <f>SUMIFS('总明细 源文件后台下'!W:W,'总明细 源文件后台下'!E:E,E723,'总明细 源文件后台下'!C:C,"Adjustment",'总明细 源文件后台下'!F:F,"FBA Inventory Reimbursement - Fee Correction")</f>
        <v>0</v>
      </c>
      <c r="AP723">
        <f>SUMIFS('总明细 源文件后台下'!W:W,'总明细 源文件后台下'!E:E,E723,'总明细 源文件后台下'!C:C,"Adjustment",'总明细 源文件后台下'!F:F,"FBA Inventory Reimbursement - General Adjustment")</f>
        <v>0</v>
      </c>
      <c r="AQ723">
        <f>SUMIFS('总明细 源文件后台下'!W:W,'总明细 源文件后台下'!E:E,E723,'总明细 源文件后台下'!C:C,"Adjustment",'总明细 源文件后台下'!F:F,"FBA Inventory Reimbursement - Lost:Inbound")</f>
        <v>0</v>
      </c>
      <c r="AR723">
        <f>SUMIFS('总明细 源文件后台下'!W:W,'总明细 源文件后台下'!E:E,E723,'总明细 源文件后台下'!C:C,"Adjustment",'总明细 源文件后台下'!F:F,"FBA Inventory Reimbursement - Lost:Warehouse")</f>
        <v>0</v>
      </c>
      <c r="AS723">
        <f>SUMIFS('总明细 源文件后台下'!W:W,'总明细 源文件后台下'!E:E,E723,'总明细 源文件后台下'!C:C,"Adjustment",'总明细 源文件后台下'!F:F,"Non-subscription Fee Adjustment")</f>
        <v>0</v>
      </c>
      <c r="AT723">
        <f>SUMIFS('总明细 源文件后台下'!W:W,'总明细 源文件后台下'!E:E,E723,'总明细 源文件后台下'!C:C,"Adjustment",'总明细 源文件后台下'!F:F,"FBA Inventory Placement Service Fee")</f>
        <v>0</v>
      </c>
      <c r="AV723">
        <f>SUMIF('FBA Customer Return Per Unit Fe'!B:B,E723,'FBA Customer Return Per Unit Fe'!C:C)</f>
        <v>0</v>
      </c>
      <c r="AX723">
        <f>(SUMIF('仓储费 源文件后台下'!C:C,E723,'仓储费 源文件后台下'!V:V))*-1</f>
        <v>0</v>
      </c>
      <c r="AZ723">
        <f>SUMIF('Disposal Fee销毁费用-160.95'!B:B,E723,'Disposal Fee销毁费用-160.95'!D:D)*-1</f>
        <v>0</v>
      </c>
      <c r="BC723">
        <f>IFERROR(VLOOKUP(F723,'优惠券-86.4'!F:I,4,0),0)</f>
        <v>0</v>
      </c>
      <c r="BD723">
        <f>IFERROR(VLOOKUP(F723,'早评-120'!E:H,4,0),0)</f>
        <v>0</v>
      </c>
      <c r="BF723">
        <f t="shared" si="88"/>
        <v>0</v>
      </c>
      <c r="BG723">
        <f t="shared" si="89"/>
        <v>0</v>
      </c>
      <c r="BH723">
        <f t="shared" si="90"/>
        <v>0</v>
      </c>
      <c r="BQ723" s="45">
        <f t="shared" si="91"/>
        <v>0</v>
      </c>
      <c r="BR723">
        <f>SUMIFS('9月销毁明细'!D:D,'9月销毁明细'!A:A,E723,'9月销毁明细'!H:H,"Sellable")</f>
        <v>0</v>
      </c>
      <c r="BS723">
        <f>SUMIFS('9月销毁明细'!G:G,'9月销毁明细'!A:A,E723,'9月销毁明细'!H:H,"Sellable")</f>
        <v>0</v>
      </c>
      <c r="BT723">
        <f>SUMIFS('9月销毁明细'!D:D,'9月销毁明细'!A:A,E723,'9月销毁明细'!H:H,"Unsellable")</f>
        <v>0</v>
      </c>
      <c r="BU723">
        <f>SUMIFS('9月销毁明细'!G:G,'9月销毁明细'!A:A,E723,'9月销毁明细'!H:H,"Unsellable")</f>
        <v>0</v>
      </c>
      <c r="BW723">
        <f>IFERROR(I723*VLOOKUP(F723,'9.3成本表'!C:L,10,0),0)</f>
        <v>0</v>
      </c>
      <c r="BX723">
        <f t="shared" si="92"/>
        <v>0</v>
      </c>
      <c r="CC723" s="45">
        <f t="shared" si="93"/>
        <v>0</v>
      </c>
      <c r="CD723" s="45">
        <f t="shared" si="94"/>
        <v>0</v>
      </c>
      <c r="CE723" s="45">
        <f t="shared" si="95"/>
        <v>0</v>
      </c>
    </row>
    <row r="724" spans="4:83" x14ac:dyDescent="0.25">
      <c r="D724" s="20" t="s">
        <v>1557</v>
      </c>
      <c r="E724" s="20" t="s">
        <v>1558</v>
      </c>
      <c r="F724" s="20">
        <v>4925</v>
      </c>
      <c r="G724">
        <v>718</v>
      </c>
      <c r="H724" s="20"/>
      <c r="I724">
        <f>SUMIFS('总明细 源文件后台下'!G:G,'总明细 源文件后台下'!E:E,E724,'总明细 源文件后台下'!C:C,"Order")</f>
        <v>0</v>
      </c>
      <c r="J724">
        <f>SUMIFS('总明细 源文件后台下'!M:M,'总明细 源文件后台下'!E:E,E724,'总明细 源文件后台下'!C:C,"Order")</f>
        <v>0</v>
      </c>
      <c r="K724">
        <f>SUMIFS('总明细 源文件后台下'!N:N,'总明细 源文件后台下'!E:E,E724,'总明细 源文件后台下'!C:C,"Order")</f>
        <v>0</v>
      </c>
      <c r="L724">
        <f>SUMIFS('总明细 源文件后台下'!O:O,'总明细 源文件后台下'!E:E,E724,'总明细 源文件后台下'!C:C,"Order")</f>
        <v>0</v>
      </c>
      <c r="M724">
        <f>SUMIFS('总明细 源文件后台下'!P:P,'总明细 源文件后台下'!E:E,E724,'总明细 源文件后台下'!C:C,"Order")</f>
        <v>0</v>
      </c>
      <c r="N724">
        <f>SUMIFS('总明细 源文件后台下'!Q:Q,'总明细 源文件后台下'!E:E,E724,'总明细 源文件后台下'!C:C,"Order")</f>
        <v>0</v>
      </c>
      <c r="O724">
        <f>SUMIFS('总明细 源文件后台下'!R:R,'总明细 源文件后台下'!E:E,E724,'总明细 源文件后台下'!C:C,"Order")</f>
        <v>0</v>
      </c>
      <c r="P724">
        <f>SUMIFS('总明细 源文件后台下'!S:S,'总明细 源文件后台下'!E:E,E724,'总明细 源文件后台下'!C:C,"Order")</f>
        <v>0</v>
      </c>
      <c r="Q724">
        <f>SUMIFS('总明细 源文件后台下'!T:T,'总明细 源文件后台下'!E:E,E724,'总明细 源文件后台下'!C:C,"Order")</f>
        <v>0</v>
      </c>
      <c r="R724">
        <f>SUMIFS('总明细 源文件后台下'!U:U,'总明细 源文件后台下'!E:E,E724,'总明细 源文件后台下'!C:C,"Order")</f>
        <v>0</v>
      </c>
      <c r="S724">
        <f>SUMIFS('总明细 源文件后台下'!V:V,'总明细 源文件后台下'!E:E,E724,'总明细 源文件后台下'!C:C,"Order")</f>
        <v>0</v>
      </c>
      <c r="T724">
        <f>SUMIFS('总明细 源文件后台下'!W:W,'总明细 源文件后台下'!E:E,E724,'总明细 源文件后台下'!C:C,"Order")</f>
        <v>0</v>
      </c>
      <c r="U724">
        <f>SUMIFS('总明细 源文件后台下'!G:G,'总明细 源文件后台下'!E:E,E724,'总明细 源文件后台下'!C:C,"Refund")</f>
        <v>0</v>
      </c>
      <c r="V724">
        <f>SUMIFS('总明细 源文件后台下'!M:M,'总明细 源文件后台下'!E:E,E724,'总明细 源文件后台下'!C:C,"Refund")</f>
        <v>0</v>
      </c>
      <c r="W724">
        <f>SUMIFS('总明细 源文件后台下'!N:N,'总明细 源文件后台下'!E:E,E724,'总明细 源文件后台下'!C:C,"Refund")</f>
        <v>0</v>
      </c>
      <c r="X724">
        <f>SUMIFS('总明细 源文件后台下'!O:O,'总明细 源文件后台下'!E:E,E724,'总明细 源文件后台下'!C:C,"Refund")</f>
        <v>0</v>
      </c>
      <c r="Y724">
        <f>SUMIFS('总明细 源文件后台下'!P:P,'总明细 源文件后台下'!E:E,E724,'总明细 源文件后台下'!C:C,"Refund")</f>
        <v>0</v>
      </c>
      <c r="Z724">
        <f>SUMIFS('总明细 源文件后台下'!Q:Q,'总明细 源文件后台下'!E:E,E724,'总明细 源文件后台下'!C:C,"Refund")</f>
        <v>0</v>
      </c>
      <c r="AA724">
        <f>SUMIFS('总明细 源文件后台下'!R:R,'总明细 源文件后台下'!E:E,E724,'总明细 源文件后台下'!C:C,"Refund")</f>
        <v>0</v>
      </c>
      <c r="AB724">
        <f>SUMIFS('总明细 源文件后台下'!S:S,'总明细 源文件后台下'!E:E,E724,'总明细 源文件后台下'!C:C,"Refund")</f>
        <v>0</v>
      </c>
      <c r="AC724">
        <f>SUMIFS('总明细 源文件后台下'!T:T,'总明细 源文件后台下'!E:E,E724,'总明细 源文件后台下'!C:C,"Refund")</f>
        <v>0</v>
      </c>
      <c r="AD724">
        <f>SUMIFS('总明细 源文件后台下'!U:U,'总明细 源文件后台下'!E:E,E724,'总明细 源文件后台下'!C:C,"Refund")</f>
        <v>0</v>
      </c>
      <c r="AE724">
        <f>SUMIFS('总明细 源文件后台下'!V:V,'总明细 源文件后台下'!E:E,E724,'总明细 源文件后台下'!C:C,"Refund")</f>
        <v>0</v>
      </c>
      <c r="AF724">
        <f>SUMIFS('总明细 源文件后台下'!W:W,'总明细 源文件后台下'!E:E,E724,'总明细 源文件后台下'!C:C,"Refund")</f>
        <v>0</v>
      </c>
      <c r="AK724">
        <f>(SUMIF('广告费 源文件后台下'!G:G,E724,'广告费 源文件后台下'!M:M))*-1</f>
        <v>0</v>
      </c>
      <c r="AL724">
        <f>SUMIFS('总明细 源文件后台下'!W:W,'总明细 源文件后台下'!E:E,E724,'总明细 源文件后台下'!C:C,"Adjustment",'总明细 源文件后台下'!F:F,"FBA Inventory Reimbursement - Customer Return")</f>
        <v>0</v>
      </c>
      <c r="AM724">
        <f>SUMIFS('总明细 源文件后台下'!W:W,'总明细 源文件后台下'!E:E,E724,'总明细 源文件后台下'!C:C,"Adjustment",'总明细 源文件后台下'!F:F,"FBA Inventory Reimbursement - Damaged:Warehouse")</f>
        <v>0</v>
      </c>
      <c r="AN724">
        <f>SUMIFS('总明细 源文件后台下'!W:W,'总明细 源文件后台下'!E:E,E724,'总明细 源文件后台下'!C:C,"Adjustment",'总明细 源文件后台下'!F:F,"FBA Inventory Reimbursement - Customer Service Issue")</f>
        <v>0</v>
      </c>
      <c r="AO724">
        <f>SUMIFS('总明细 源文件后台下'!W:W,'总明细 源文件后台下'!E:E,E724,'总明细 源文件后台下'!C:C,"Adjustment",'总明细 源文件后台下'!F:F,"FBA Inventory Reimbursement - Fee Correction")</f>
        <v>0</v>
      </c>
      <c r="AP724">
        <f>SUMIFS('总明细 源文件后台下'!W:W,'总明细 源文件后台下'!E:E,E724,'总明细 源文件后台下'!C:C,"Adjustment",'总明细 源文件后台下'!F:F,"FBA Inventory Reimbursement - General Adjustment")</f>
        <v>0</v>
      </c>
      <c r="AQ724">
        <f>SUMIFS('总明细 源文件后台下'!W:W,'总明细 源文件后台下'!E:E,E724,'总明细 源文件后台下'!C:C,"Adjustment",'总明细 源文件后台下'!F:F,"FBA Inventory Reimbursement - Lost:Inbound")</f>
        <v>0</v>
      </c>
      <c r="AR724">
        <f>SUMIFS('总明细 源文件后台下'!W:W,'总明细 源文件后台下'!E:E,E724,'总明细 源文件后台下'!C:C,"Adjustment",'总明细 源文件后台下'!F:F,"FBA Inventory Reimbursement - Lost:Warehouse")</f>
        <v>0</v>
      </c>
      <c r="AS724">
        <f>SUMIFS('总明细 源文件后台下'!W:W,'总明细 源文件后台下'!E:E,E724,'总明细 源文件后台下'!C:C,"Adjustment",'总明细 源文件后台下'!F:F,"Non-subscription Fee Adjustment")</f>
        <v>0</v>
      </c>
      <c r="AT724">
        <f>SUMIFS('总明细 源文件后台下'!W:W,'总明细 源文件后台下'!E:E,E724,'总明细 源文件后台下'!C:C,"Adjustment",'总明细 源文件后台下'!F:F,"FBA Inventory Placement Service Fee")</f>
        <v>0</v>
      </c>
      <c r="AV724">
        <f>SUMIF('FBA Customer Return Per Unit Fe'!B:B,E724,'FBA Customer Return Per Unit Fe'!C:C)</f>
        <v>0</v>
      </c>
      <c r="AX724">
        <f>(SUMIF('仓储费 源文件后台下'!C:C,E724,'仓储费 源文件后台下'!V:V))*-1</f>
        <v>-1.2699999999999999E-2</v>
      </c>
      <c r="AZ724">
        <f>SUMIF('Disposal Fee销毁费用-160.95'!B:B,E724,'Disposal Fee销毁费用-160.95'!D:D)*-1</f>
        <v>-0.15</v>
      </c>
      <c r="BC724">
        <f>IFERROR(VLOOKUP(F724,'优惠券-86.4'!F:I,4,0),0)</f>
        <v>0</v>
      </c>
      <c r="BD724">
        <f>IFERROR(VLOOKUP(F724,'早评-120'!E:H,4,0),0)</f>
        <v>0</v>
      </c>
      <c r="BF724">
        <f t="shared" si="88"/>
        <v>-0.16269999999999998</v>
      </c>
      <c r="BG724">
        <f t="shared" si="89"/>
        <v>0</v>
      </c>
      <c r="BH724">
        <f t="shared" si="90"/>
        <v>-1.05755</v>
      </c>
      <c r="BQ724" s="45">
        <f t="shared" si="91"/>
        <v>-1.05755</v>
      </c>
      <c r="BR724">
        <f>SUMIFS('9月销毁明细'!D:D,'9月销毁明细'!A:A,E724,'9月销毁明细'!H:H,"Sellable")</f>
        <v>0</v>
      </c>
      <c r="BS724">
        <f>SUMIFS('9月销毁明细'!G:G,'9月销毁明细'!A:A,E724,'9月销毁明细'!H:H,"Sellable")</f>
        <v>0</v>
      </c>
      <c r="BT724">
        <f>SUMIFS('9月销毁明细'!D:D,'9月销毁明细'!A:A,E724,'9月销毁明细'!H:H,"Unsellable")</f>
        <v>0</v>
      </c>
      <c r="BU724">
        <f>SUMIFS('9月销毁明细'!G:G,'9月销毁明细'!A:A,E724,'9月销毁明细'!H:H,"Unsellable")</f>
        <v>0</v>
      </c>
      <c r="BW724">
        <f>IFERROR(I724*VLOOKUP(F724,'9.3成本表'!C:L,10,0),0)</f>
        <v>0</v>
      </c>
      <c r="BX724">
        <f t="shared" si="92"/>
        <v>0</v>
      </c>
      <c r="CC724" s="45">
        <f t="shared" si="93"/>
        <v>-1.05755</v>
      </c>
      <c r="CD724" s="45">
        <f t="shared" si="94"/>
        <v>0</v>
      </c>
      <c r="CE724" s="45">
        <f t="shared" si="95"/>
        <v>0</v>
      </c>
    </row>
    <row r="725" spans="4:83" x14ac:dyDescent="0.25">
      <c r="D725" s="20" t="s">
        <v>1559</v>
      </c>
      <c r="E725" s="20" t="s">
        <v>1560</v>
      </c>
      <c r="F725" s="20">
        <v>4925</v>
      </c>
      <c r="G725">
        <v>719</v>
      </c>
      <c r="H725" s="20"/>
      <c r="I725">
        <f>SUMIFS('总明细 源文件后台下'!G:G,'总明细 源文件后台下'!E:E,E725,'总明细 源文件后台下'!C:C,"Order")</f>
        <v>0</v>
      </c>
      <c r="J725">
        <f>SUMIFS('总明细 源文件后台下'!M:M,'总明细 源文件后台下'!E:E,E725,'总明细 源文件后台下'!C:C,"Order")</f>
        <v>0</v>
      </c>
      <c r="K725">
        <f>SUMIFS('总明细 源文件后台下'!N:N,'总明细 源文件后台下'!E:E,E725,'总明细 源文件后台下'!C:C,"Order")</f>
        <v>0</v>
      </c>
      <c r="L725">
        <f>SUMIFS('总明细 源文件后台下'!O:O,'总明细 源文件后台下'!E:E,E725,'总明细 源文件后台下'!C:C,"Order")</f>
        <v>0</v>
      </c>
      <c r="M725">
        <f>SUMIFS('总明细 源文件后台下'!P:P,'总明细 源文件后台下'!E:E,E725,'总明细 源文件后台下'!C:C,"Order")</f>
        <v>0</v>
      </c>
      <c r="N725">
        <f>SUMIFS('总明细 源文件后台下'!Q:Q,'总明细 源文件后台下'!E:E,E725,'总明细 源文件后台下'!C:C,"Order")</f>
        <v>0</v>
      </c>
      <c r="O725">
        <f>SUMIFS('总明细 源文件后台下'!R:R,'总明细 源文件后台下'!E:E,E725,'总明细 源文件后台下'!C:C,"Order")</f>
        <v>0</v>
      </c>
      <c r="P725">
        <f>SUMIFS('总明细 源文件后台下'!S:S,'总明细 源文件后台下'!E:E,E725,'总明细 源文件后台下'!C:C,"Order")</f>
        <v>0</v>
      </c>
      <c r="Q725">
        <f>SUMIFS('总明细 源文件后台下'!T:T,'总明细 源文件后台下'!E:E,E725,'总明细 源文件后台下'!C:C,"Order")</f>
        <v>0</v>
      </c>
      <c r="R725">
        <f>SUMIFS('总明细 源文件后台下'!U:U,'总明细 源文件后台下'!E:E,E725,'总明细 源文件后台下'!C:C,"Order")</f>
        <v>0</v>
      </c>
      <c r="S725">
        <f>SUMIFS('总明细 源文件后台下'!V:V,'总明细 源文件后台下'!E:E,E725,'总明细 源文件后台下'!C:C,"Order")</f>
        <v>0</v>
      </c>
      <c r="T725">
        <f>SUMIFS('总明细 源文件后台下'!W:W,'总明细 源文件后台下'!E:E,E725,'总明细 源文件后台下'!C:C,"Order")</f>
        <v>0</v>
      </c>
      <c r="U725">
        <f>SUMIFS('总明细 源文件后台下'!G:G,'总明细 源文件后台下'!E:E,E725,'总明细 源文件后台下'!C:C,"Refund")</f>
        <v>0</v>
      </c>
      <c r="V725">
        <f>SUMIFS('总明细 源文件后台下'!M:M,'总明细 源文件后台下'!E:E,E725,'总明细 源文件后台下'!C:C,"Refund")</f>
        <v>0</v>
      </c>
      <c r="W725">
        <f>SUMIFS('总明细 源文件后台下'!N:N,'总明细 源文件后台下'!E:E,E725,'总明细 源文件后台下'!C:C,"Refund")</f>
        <v>0</v>
      </c>
      <c r="X725">
        <f>SUMIFS('总明细 源文件后台下'!O:O,'总明细 源文件后台下'!E:E,E725,'总明细 源文件后台下'!C:C,"Refund")</f>
        <v>0</v>
      </c>
      <c r="Y725">
        <f>SUMIFS('总明细 源文件后台下'!P:P,'总明细 源文件后台下'!E:E,E725,'总明细 源文件后台下'!C:C,"Refund")</f>
        <v>0</v>
      </c>
      <c r="Z725">
        <f>SUMIFS('总明细 源文件后台下'!Q:Q,'总明细 源文件后台下'!E:E,E725,'总明细 源文件后台下'!C:C,"Refund")</f>
        <v>0</v>
      </c>
      <c r="AA725">
        <f>SUMIFS('总明细 源文件后台下'!R:R,'总明细 源文件后台下'!E:E,E725,'总明细 源文件后台下'!C:C,"Refund")</f>
        <v>0</v>
      </c>
      <c r="AB725">
        <f>SUMIFS('总明细 源文件后台下'!S:S,'总明细 源文件后台下'!E:E,E725,'总明细 源文件后台下'!C:C,"Refund")</f>
        <v>0</v>
      </c>
      <c r="AC725">
        <f>SUMIFS('总明细 源文件后台下'!T:T,'总明细 源文件后台下'!E:E,E725,'总明细 源文件后台下'!C:C,"Refund")</f>
        <v>0</v>
      </c>
      <c r="AD725">
        <f>SUMIFS('总明细 源文件后台下'!U:U,'总明细 源文件后台下'!E:E,E725,'总明细 源文件后台下'!C:C,"Refund")</f>
        <v>0</v>
      </c>
      <c r="AE725">
        <f>SUMIFS('总明细 源文件后台下'!V:V,'总明细 源文件后台下'!E:E,E725,'总明细 源文件后台下'!C:C,"Refund")</f>
        <v>0</v>
      </c>
      <c r="AF725">
        <f>SUMIFS('总明细 源文件后台下'!W:W,'总明细 源文件后台下'!E:E,E725,'总明细 源文件后台下'!C:C,"Refund")</f>
        <v>0</v>
      </c>
      <c r="AK725">
        <f>(SUMIF('广告费 源文件后台下'!G:G,E725,'广告费 源文件后台下'!M:M))*-1</f>
        <v>0</v>
      </c>
      <c r="AL725">
        <f>SUMIFS('总明细 源文件后台下'!W:W,'总明细 源文件后台下'!E:E,E725,'总明细 源文件后台下'!C:C,"Adjustment",'总明细 源文件后台下'!F:F,"FBA Inventory Reimbursement - Customer Return")</f>
        <v>0</v>
      </c>
      <c r="AM725">
        <f>SUMIFS('总明细 源文件后台下'!W:W,'总明细 源文件后台下'!E:E,E725,'总明细 源文件后台下'!C:C,"Adjustment",'总明细 源文件后台下'!F:F,"FBA Inventory Reimbursement - Damaged:Warehouse")</f>
        <v>0</v>
      </c>
      <c r="AN725">
        <f>SUMIFS('总明细 源文件后台下'!W:W,'总明细 源文件后台下'!E:E,E725,'总明细 源文件后台下'!C:C,"Adjustment",'总明细 源文件后台下'!F:F,"FBA Inventory Reimbursement - Customer Service Issue")</f>
        <v>0</v>
      </c>
      <c r="AO725">
        <f>SUMIFS('总明细 源文件后台下'!W:W,'总明细 源文件后台下'!E:E,E725,'总明细 源文件后台下'!C:C,"Adjustment",'总明细 源文件后台下'!F:F,"FBA Inventory Reimbursement - Fee Correction")</f>
        <v>0</v>
      </c>
      <c r="AP725">
        <f>SUMIFS('总明细 源文件后台下'!W:W,'总明细 源文件后台下'!E:E,E725,'总明细 源文件后台下'!C:C,"Adjustment",'总明细 源文件后台下'!F:F,"FBA Inventory Reimbursement - General Adjustment")</f>
        <v>0</v>
      </c>
      <c r="AQ725">
        <f>SUMIFS('总明细 源文件后台下'!W:W,'总明细 源文件后台下'!E:E,E725,'总明细 源文件后台下'!C:C,"Adjustment",'总明细 源文件后台下'!F:F,"FBA Inventory Reimbursement - Lost:Inbound")</f>
        <v>0</v>
      </c>
      <c r="AR725">
        <f>SUMIFS('总明细 源文件后台下'!W:W,'总明细 源文件后台下'!E:E,E725,'总明细 源文件后台下'!C:C,"Adjustment",'总明细 源文件后台下'!F:F,"FBA Inventory Reimbursement - Lost:Warehouse")</f>
        <v>0</v>
      </c>
      <c r="AS725">
        <f>SUMIFS('总明细 源文件后台下'!W:W,'总明细 源文件后台下'!E:E,E725,'总明细 源文件后台下'!C:C,"Adjustment",'总明细 源文件后台下'!F:F,"Non-subscription Fee Adjustment")</f>
        <v>0</v>
      </c>
      <c r="AT725">
        <f>SUMIFS('总明细 源文件后台下'!W:W,'总明细 源文件后台下'!E:E,E725,'总明细 源文件后台下'!C:C,"Adjustment",'总明细 源文件后台下'!F:F,"FBA Inventory Placement Service Fee")</f>
        <v>0</v>
      </c>
      <c r="AV725">
        <f>SUMIF('FBA Customer Return Per Unit Fe'!B:B,E725,'FBA Customer Return Per Unit Fe'!C:C)</f>
        <v>0</v>
      </c>
      <c r="AX725">
        <f>(SUMIF('仓储费 源文件后台下'!C:C,E725,'仓储费 源文件后台下'!V:V))*-1</f>
        <v>-2.3800000000000002E-2</v>
      </c>
      <c r="AZ725">
        <f>SUMIF('Disposal Fee销毁费用-160.95'!B:B,E725,'Disposal Fee销毁费用-160.95'!D:D)*-1</f>
        <v>0</v>
      </c>
      <c r="BC725">
        <f>IFERROR(VLOOKUP(F725,'优惠券-86.4'!F:I,4,0),0)</f>
        <v>0</v>
      </c>
      <c r="BD725">
        <f>IFERROR(VLOOKUP(F725,'早评-120'!E:H,4,0),0)</f>
        <v>0</v>
      </c>
      <c r="BF725">
        <f t="shared" si="88"/>
        <v>-2.3800000000000002E-2</v>
      </c>
      <c r="BG725">
        <f t="shared" si="89"/>
        <v>0</v>
      </c>
      <c r="BH725">
        <f t="shared" si="90"/>
        <v>-0.1547</v>
      </c>
      <c r="BQ725" s="45">
        <f t="shared" si="91"/>
        <v>-0.1547</v>
      </c>
      <c r="BR725">
        <f>SUMIFS('9月销毁明细'!D:D,'9月销毁明细'!A:A,E725,'9月销毁明细'!H:H,"Sellable")</f>
        <v>0</v>
      </c>
      <c r="BS725">
        <f>SUMIFS('9月销毁明细'!G:G,'9月销毁明细'!A:A,E725,'9月销毁明细'!H:H,"Sellable")</f>
        <v>0</v>
      </c>
      <c r="BT725">
        <f>SUMIFS('9月销毁明细'!D:D,'9月销毁明细'!A:A,E725,'9月销毁明细'!H:H,"Unsellable")</f>
        <v>0</v>
      </c>
      <c r="BU725">
        <f>SUMIFS('9月销毁明细'!G:G,'9月销毁明细'!A:A,E725,'9月销毁明细'!H:H,"Unsellable")</f>
        <v>0</v>
      </c>
      <c r="BW725">
        <f>IFERROR(I725*VLOOKUP(F725,'9.3成本表'!C:L,10,0),0)</f>
        <v>0</v>
      </c>
      <c r="BX725">
        <f t="shared" si="92"/>
        <v>0</v>
      </c>
      <c r="CC725" s="45">
        <f t="shared" si="93"/>
        <v>-0.1547</v>
      </c>
      <c r="CD725" s="45">
        <f t="shared" si="94"/>
        <v>0</v>
      </c>
      <c r="CE725" s="45">
        <f t="shared" si="95"/>
        <v>0</v>
      </c>
    </row>
    <row r="726" spans="4:83" x14ac:dyDescent="0.25">
      <c r="D726" s="20" t="s">
        <v>1561</v>
      </c>
      <c r="E726" s="20" t="s">
        <v>1562</v>
      </c>
      <c r="F726" s="20">
        <v>4925</v>
      </c>
      <c r="G726">
        <v>720</v>
      </c>
      <c r="H726" s="20"/>
      <c r="I726">
        <f>SUMIFS('总明细 源文件后台下'!G:G,'总明细 源文件后台下'!E:E,E726,'总明细 源文件后台下'!C:C,"Order")</f>
        <v>0</v>
      </c>
      <c r="J726">
        <f>SUMIFS('总明细 源文件后台下'!M:M,'总明细 源文件后台下'!E:E,E726,'总明细 源文件后台下'!C:C,"Order")</f>
        <v>0</v>
      </c>
      <c r="K726">
        <f>SUMIFS('总明细 源文件后台下'!N:N,'总明细 源文件后台下'!E:E,E726,'总明细 源文件后台下'!C:C,"Order")</f>
        <v>0</v>
      </c>
      <c r="L726">
        <f>SUMIFS('总明细 源文件后台下'!O:O,'总明细 源文件后台下'!E:E,E726,'总明细 源文件后台下'!C:C,"Order")</f>
        <v>0</v>
      </c>
      <c r="M726">
        <f>SUMIFS('总明细 源文件后台下'!P:P,'总明细 源文件后台下'!E:E,E726,'总明细 源文件后台下'!C:C,"Order")</f>
        <v>0</v>
      </c>
      <c r="N726">
        <f>SUMIFS('总明细 源文件后台下'!Q:Q,'总明细 源文件后台下'!E:E,E726,'总明细 源文件后台下'!C:C,"Order")</f>
        <v>0</v>
      </c>
      <c r="O726">
        <f>SUMIFS('总明细 源文件后台下'!R:R,'总明细 源文件后台下'!E:E,E726,'总明细 源文件后台下'!C:C,"Order")</f>
        <v>0</v>
      </c>
      <c r="P726">
        <f>SUMIFS('总明细 源文件后台下'!S:S,'总明细 源文件后台下'!E:E,E726,'总明细 源文件后台下'!C:C,"Order")</f>
        <v>0</v>
      </c>
      <c r="Q726">
        <f>SUMIFS('总明细 源文件后台下'!T:T,'总明细 源文件后台下'!E:E,E726,'总明细 源文件后台下'!C:C,"Order")</f>
        <v>0</v>
      </c>
      <c r="R726">
        <f>SUMIFS('总明细 源文件后台下'!U:U,'总明细 源文件后台下'!E:E,E726,'总明细 源文件后台下'!C:C,"Order")</f>
        <v>0</v>
      </c>
      <c r="S726">
        <f>SUMIFS('总明细 源文件后台下'!V:V,'总明细 源文件后台下'!E:E,E726,'总明细 源文件后台下'!C:C,"Order")</f>
        <v>0</v>
      </c>
      <c r="T726">
        <f>SUMIFS('总明细 源文件后台下'!W:W,'总明细 源文件后台下'!E:E,E726,'总明细 源文件后台下'!C:C,"Order")</f>
        <v>0</v>
      </c>
      <c r="U726">
        <f>SUMIFS('总明细 源文件后台下'!G:G,'总明细 源文件后台下'!E:E,E726,'总明细 源文件后台下'!C:C,"Refund")</f>
        <v>0</v>
      </c>
      <c r="V726">
        <f>SUMIFS('总明细 源文件后台下'!M:M,'总明细 源文件后台下'!E:E,E726,'总明细 源文件后台下'!C:C,"Refund")</f>
        <v>0</v>
      </c>
      <c r="W726">
        <f>SUMIFS('总明细 源文件后台下'!N:N,'总明细 源文件后台下'!E:E,E726,'总明细 源文件后台下'!C:C,"Refund")</f>
        <v>0</v>
      </c>
      <c r="X726">
        <f>SUMIFS('总明细 源文件后台下'!O:O,'总明细 源文件后台下'!E:E,E726,'总明细 源文件后台下'!C:C,"Refund")</f>
        <v>0</v>
      </c>
      <c r="Y726">
        <f>SUMIFS('总明细 源文件后台下'!P:P,'总明细 源文件后台下'!E:E,E726,'总明细 源文件后台下'!C:C,"Refund")</f>
        <v>0</v>
      </c>
      <c r="Z726">
        <f>SUMIFS('总明细 源文件后台下'!Q:Q,'总明细 源文件后台下'!E:E,E726,'总明细 源文件后台下'!C:C,"Refund")</f>
        <v>0</v>
      </c>
      <c r="AA726">
        <f>SUMIFS('总明细 源文件后台下'!R:R,'总明细 源文件后台下'!E:E,E726,'总明细 源文件后台下'!C:C,"Refund")</f>
        <v>0</v>
      </c>
      <c r="AB726">
        <f>SUMIFS('总明细 源文件后台下'!S:S,'总明细 源文件后台下'!E:E,E726,'总明细 源文件后台下'!C:C,"Refund")</f>
        <v>0</v>
      </c>
      <c r="AC726">
        <f>SUMIFS('总明细 源文件后台下'!T:T,'总明细 源文件后台下'!E:E,E726,'总明细 源文件后台下'!C:C,"Refund")</f>
        <v>0</v>
      </c>
      <c r="AD726">
        <f>SUMIFS('总明细 源文件后台下'!U:U,'总明细 源文件后台下'!E:E,E726,'总明细 源文件后台下'!C:C,"Refund")</f>
        <v>0</v>
      </c>
      <c r="AE726">
        <f>SUMIFS('总明细 源文件后台下'!V:V,'总明细 源文件后台下'!E:E,E726,'总明细 源文件后台下'!C:C,"Refund")</f>
        <v>0</v>
      </c>
      <c r="AF726">
        <f>SUMIFS('总明细 源文件后台下'!W:W,'总明细 源文件后台下'!E:E,E726,'总明细 源文件后台下'!C:C,"Refund")</f>
        <v>0</v>
      </c>
      <c r="AK726">
        <f>(SUMIF('广告费 源文件后台下'!G:G,E726,'广告费 源文件后台下'!M:M))*-1</f>
        <v>0</v>
      </c>
      <c r="AL726">
        <f>SUMIFS('总明细 源文件后台下'!W:W,'总明细 源文件后台下'!E:E,E726,'总明细 源文件后台下'!C:C,"Adjustment",'总明细 源文件后台下'!F:F,"FBA Inventory Reimbursement - Customer Return")</f>
        <v>0</v>
      </c>
      <c r="AM726">
        <f>SUMIFS('总明细 源文件后台下'!W:W,'总明细 源文件后台下'!E:E,E726,'总明细 源文件后台下'!C:C,"Adjustment",'总明细 源文件后台下'!F:F,"FBA Inventory Reimbursement - Damaged:Warehouse")</f>
        <v>0</v>
      </c>
      <c r="AN726">
        <f>SUMIFS('总明细 源文件后台下'!W:W,'总明细 源文件后台下'!E:E,E726,'总明细 源文件后台下'!C:C,"Adjustment",'总明细 源文件后台下'!F:F,"FBA Inventory Reimbursement - Customer Service Issue")</f>
        <v>0</v>
      </c>
      <c r="AO726">
        <f>SUMIFS('总明细 源文件后台下'!W:W,'总明细 源文件后台下'!E:E,E726,'总明细 源文件后台下'!C:C,"Adjustment",'总明细 源文件后台下'!F:F,"FBA Inventory Reimbursement - Fee Correction")</f>
        <v>0</v>
      </c>
      <c r="AP726">
        <f>SUMIFS('总明细 源文件后台下'!W:W,'总明细 源文件后台下'!E:E,E726,'总明细 源文件后台下'!C:C,"Adjustment",'总明细 源文件后台下'!F:F,"FBA Inventory Reimbursement - General Adjustment")</f>
        <v>0</v>
      </c>
      <c r="AQ726">
        <f>SUMIFS('总明细 源文件后台下'!W:W,'总明细 源文件后台下'!E:E,E726,'总明细 源文件后台下'!C:C,"Adjustment",'总明细 源文件后台下'!F:F,"FBA Inventory Reimbursement - Lost:Inbound")</f>
        <v>0</v>
      </c>
      <c r="AR726">
        <f>SUMIFS('总明细 源文件后台下'!W:W,'总明细 源文件后台下'!E:E,E726,'总明细 源文件后台下'!C:C,"Adjustment",'总明细 源文件后台下'!F:F,"FBA Inventory Reimbursement - Lost:Warehouse")</f>
        <v>0</v>
      </c>
      <c r="AS726">
        <f>SUMIFS('总明细 源文件后台下'!W:W,'总明细 源文件后台下'!E:E,E726,'总明细 源文件后台下'!C:C,"Adjustment",'总明细 源文件后台下'!F:F,"Non-subscription Fee Adjustment")</f>
        <v>0</v>
      </c>
      <c r="AT726">
        <f>SUMIFS('总明细 源文件后台下'!W:W,'总明细 源文件后台下'!E:E,E726,'总明细 源文件后台下'!C:C,"Adjustment",'总明细 源文件后台下'!F:F,"FBA Inventory Placement Service Fee")</f>
        <v>0</v>
      </c>
      <c r="AV726">
        <f>SUMIF('FBA Customer Return Per Unit Fe'!B:B,E726,'FBA Customer Return Per Unit Fe'!C:C)</f>
        <v>0</v>
      </c>
      <c r="AX726">
        <f>(SUMIF('仓储费 源文件后台下'!C:C,E726,'仓储费 源文件后台下'!V:V))*-1</f>
        <v>-8.0399999999999999E-2</v>
      </c>
      <c r="AZ726">
        <f>SUMIF('Disposal Fee销毁费用-160.95'!B:B,E726,'Disposal Fee销毁费用-160.95'!D:D)*-1</f>
        <v>-0.44999999999999996</v>
      </c>
      <c r="BC726">
        <f>IFERROR(VLOOKUP(F726,'优惠券-86.4'!F:I,4,0),0)</f>
        <v>0</v>
      </c>
      <c r="BD726">
        <f>IFERROR(VLOOKUP(F726,'早评-120'!E:H,4,0),0)</f>
        <v>0</v>
      </c>
      <c r="BF726">
        <f t="shared" si="88"/>
        <v>-0.53039999999999998</v>
      </c>
      <c r="BG726">
        <f t="shared" si="89"/>
        <v>0</v>
      </c>
      <c r="BH726">
        <f t="shared" si="90"/>
        <v>-3.4476</v>
      </c>
      <c r="BQ726" s="45">
        <f t="shared" si="91"/>
        <v>-3.4476</v>
      </c>
      <c r="BR726">
        <f>SUMIFS('9月销毁明细'!D:D,'9月销毁明细'!A:A,E726,'9月销毁明细'!H:H,"Sellable")</f>
        <v>0</v>
      </c>
      <c r="BS726">
        <f>SUMIFS('9月销毁明细'!G:G,'9月销毁明细'!A:A,E726,'9月销毁明细'!H:H,"Sellable")</f>
        <v>0</v>
      </c>
      <c r="BT726">
        <f>SUMIFS('9月销毁明细'!D:D,'9月销毁明细'!A:A,E726,'9月销毁明细'!H:H,"Unsellable")</f>
        <v>0</v>
      </c>
      <c r="BU726">
        <f>SUMIFS('9月销毁明细'!G:G,'9月销毁明细'!A:A,E726,'9月销毁明细'!H:H,"Unsellable")</f>
        <v>0</v>
      </c>
      <c r="BW726">
        <f>IFERROR(I726*VLOOKUP(F726,'9.3成本表'!C:L,10,0),0)</f>
        <v>0</v>
      </c>
      <c r="BX726">
        <f t="shared" si="92"/>
        <v>0</v>
      </c>
      <c r="CC726" s="45">
        <f t="shared" si="93"/>
        <v>-3.4476</v>
      </c>
      <c r="CD726" s="45">
        <f t="shared" si="94"/>
        <v>0</v>
      </c>
      <c r="CE726" s="45">
        <f t="shared" si="95"/>
        <v>0</v>
      </c>
    </row>
    <row r="727" spans="4:83" x14ac:dyDescent="0.25">
      <c r="D727" s="20" t="s">
        <v>1563</v>
      </c>
      <c r="E727" s="20" t="s">
        <v>1564</v>
      </c>
      <c r="F727" s="20">
        <v>4925</v>
      </c>
      <c r="G727">
        <v>721</v>
      </c>
      <c r="H727" s="20"/>
      <c r="I727">
        <f>SUMIFS('总明细 源文件后台下'!G:G,'总明细 源文件后台下'!E:E,E727,'总明细 源文件后台下'!C:C,"Order")</f>
        <v>0</v>
      </c>
      <c r="J727">
        <f>SUMIFS('总明细 源文件后台下'!M:M,'总明细 源文件后台下'!E:E,E727,'总明细 源文件后台下'!C:C,"Order")</f>
        <v>0</v>
      </c>
      <c r="K727">
        <f>SUMIFS('总明细 源文件后台下'!N:N,'总明细 源文件后台下'!E:E,E727,'总明细 源文件后台下'!C:C,"Order")</f>
        <v>0</v>
      </c>
      <c r="L727">
        <f>SUMIFS('总明细 源文件后台下'!O:O,'总明细 源文件后台下'!E:E,E727,'总明细 源文件后台下'!C:C,"Order")</f>
        <v>0</v>
      </c>
      <c r="M727">
        <f>SUMIFS('总明细 源文件后台下'!P:P,'总明细 源文件后台下'!E:E,E727,'总明细 源文件后台下'!C:C,"Order")</f>
        <v>0</v>
      </c>
      <c r="N727">
        <f>SUMIFS('总明细 源文件后台下'!Q:Q,'总明细 源文件后台下'!E:E,E727,'总明细 源文件后台下'!C:C,"Order")</f>
        <v>0</v>
      </c>
      <c r="O727">
        <f>SUMIFS('总明细 源文件后台下'!R:R,'总明细 源文件后台下'!E:E,E727,'总明细 源文件后台下'!C:C,"Order")</f>
        <v>0</v>
      </c>
      <c r="P727">
        <f>SUMIFS('总明细 源文件后台下'!S:S,'总明细 源文件后台下'!E:E,E727,'总明细 源文件后台下'!C:C,"Order")</f>
        <v>0</v>
      </c>
      <c r="Q727">
        <f>SUMIFS('总明细 源文件后台下'!T:T,'总明细 源文件后台下'!E:E,E727,'总明细 源文件后台下'!C:C,"Order")</f>
        <v>0</v>
      </c>
      <c r="R727">
        <f>SUMIFS('总明细 源文件后台下'!U:U,'总明细 源文件后台下'!E:E,E727,'总明细 源文件后台下'!C:C,"Order")</f>
        <v>0</v>
      </c>
      <c r="S727">
        <f>SUMIFS('总明细 源文件后台下'!V:V,'总明细 源文件后台下'!E:E,E727,'总明细 源文件后台下'!C:C,"Order")</f>
        <v>0</v>
      </c>
      <c r="T727">
        <f>SUMIFS('总明细 源文件后台下'!W:W,'总明细 源文件后台下'!E:E,E727,'总明细 源文件后台下'!C:C,"Order")</f>
        <v>0</v>
      </c>
      <c r="U727">
        <f>SUMIFS('总明细 源文件后台下'!G:G,'总明细 源文件后台下'!E:E,E727,'总明细 源文件后台下'!C:C,"Refund")</f>
        <v>0</v>
      </c>
      <c r="V727">
        <f>SUMIFS('总明细 源文件后台下'!M:M,'总明细 源文件后台下'!E:E,E727,'总明细 源文件后台下'!C:C,"Refund")</f>
        <v>0</v>
      </c>
      <c r="W727">
        <f>SUMIFS('总明细 源文件后台下'!N:N,'总明细 源文件后台下'!E:E,E727,'总明细 源文件后台下'!C:C,"Refund")</f>
        <v>0</v>
      </c>
      <c r="X727">
        <f>SUMIFS('总明细 源文件后台下'!O:O,'总明细 源文件后台下'!E:E,E727,'总明细 源文件后台下'!C:C,"Refund")</f>
        <v>0</v>
      </c>
      <c r="Y727">
        <f>SUMIFS('总明细 源文件后台下'!P:P,'总明细 源文件后台下'!E:E,E727,'总明细 源文件后台下'!C:C,"Refund")</f>
        <v>0</v>
      </c>
      <c r="Z727">
        <f>SUMIFS('总明细 源文件后台下'!Q:Q,'总明细 源文件后台下'!E:E,E727,'总明细 源文件后台下'!C:C,"Refund")</f>
        <v>0</v>
      </c>
      <c r="AA727">
        <f>SUMIFS('总明细 源文件后台下'!R:R,'总明细 源文件后台下'!E:E,E727,'总明细 源文件后台下'!C:C,"Refund")</f>
        <v>0</v>
      </c>
      <c r="AB727">
        <f>SUMIFS('总明细 源文件后台下'!S:S,'总明细 源文件后台下'!E:E,E727,'总明细 源文件后台下'!C:C,"Refund")</f>
        <v>0</v>
      </c>
      <c r="AC727">
        <f>SUMIFS('总明细 源文件后台下'!T:T,'总明细 源文件后台下'!E:E,E727,'总明细 源文件后台下'!C:C,"Refund")</f>
        <v>0</v>
      </c>
      <c r="AD727">
        <f>SUMIFS('总明细 源文件后台下'!U:U,'总明细 源文件后台下'!E:E,E727,'总明细 源文件后台下'!C:C,"Refund")</f>
        <v>0</v>
      </c>
      <c r="AE727">
        <f>SUMIFS('总明细 源文件后台下'!V:V,'总明细 源文件后台下'!E:E,E727,'总明细 源文件后台下'!C:C,"Refund")</f>
        <v>0</v>
      </c>
      <c r="AF727">
        <f>SUMIFS('总明细 源文件后台下'!W:W,'总明细 源文件后台下'!E:E,E727,'总明细 源文件后台下'!C:C,"Refund")</f>
        <v>0</v>
      </c>
      <c r="AK727">
        <f>(SUMIF('广告费 源文件后台下'!G:G,E727,'广告费 源文件后台下'!M:M))*-1</f>
        <v>0</v>
      </c>
      <c r="AL727">
        <f>SUMIFS('总明细 源文件后台下'!W:W,'总明细 源文件后台下'!E:E,E727,'总明细 源文件后台下'!C:C,"Adjustment",'总明细 源文件后台下'!F:F,"FBA Inventory Reimbursement - Customer Return")</f>
        <v>0</v>
      </c>
      <c r="AM727">
        <f>SUMIFS('总明细 源文件后台下'!W:W,'总明细 源文件后台下'!E:E,E727,'总明细 源文件后台下'!C:C,"Adjustment",'总明细 源文件后台下'!F:F,"FBA Inventory Reimbursement - Damaged:Warehouse")</f>
        <v>0</v>
      </c>
      <c r="AN727">
        <f>SUMIFS('总明细 源文件后台下'!W:W,'总明细 源文件后台下'!E:E,E727,'总明细 源文件后台下'!C:C,"Adjustment",'总明细 源文件后台下'!F:F,"FBA Inventory Reimbursement - Customer Service Issue")</f>
        <v>0</v>
      </c>
      <c r="AO727">
        <f>SUMIFS('总明细 源文件后台下'!W:W,'总明细 源文件后台下'!E:E,E727,'总明细 源文件后台下'!C:C,"Adjustment",'总明细 源文件后台下'!F:F,"FBA Inventory Reimbursement - Fee Correction")</f>
        <v>0</v>
      </c>
      <c r="AP727">
        <f>SUMIFS('总明细 源文件后台下'!W:W,'总明细 源文件后台下'!E:E,E727,'总明细 源文件后台下'!C:C,"Adjustment",'总明细 源文件后台下'!F:F,"FBA Inventory Reimbursement - General Adjustment")</f>
        <v>0</v>
      </c>
      <c r="AQ727">
        <f>SUMIFS('总明细 源文件后台下'!W:W,'总明细 源文件后台下'!E:E,E727,'总明细 源文件后台下'!C:C,"Adjustment",'总明细 源文件后台下'!F:F,"FBA Inventory Reimbursement - Lost:Inbound")</f>
        <v>0</v>
      </c>
      <c r="AR727">
        <f>SUMIFS('总明细 源文件后台下'!W:W,'总明细 源文件后台下'!E:E,E727,'总明细 源文件后台下'!C:C,"Adjustment",'总明细 源文件后台下'!F:F,"FBA Inventory Reimbursement - Lost:Warehouse")</f>
        <v>0</v>
      </c>
      <c r="AS727">
        <f>SUMIFS('总明细 源文件后台下'!W:W,'总明细 源文件后台下'!E:E,E727,'总明细 源文件后台下'!C:C,"Adjustment",'总明细 源文件后台下'!F:F,"Non-subscription Fee Adjustment")</f>
        <v>0</v>
      </c>
      <c r="AT727">
        <f>SUMIFS('总明细 源文件后台下'!W:W,'总明细 源文件后台下'!E:E,E727,'总明细 源文件后台下'!C:C,"Adjustment",'总明细 源文件后台下'!F:F,"FBA Inventory Placement Service Fee")</f>
        <v>0</v>
      </c>
      <c r="AV727">
        <f>SUMIF('FBA Customer Return Per Unit Fe'!B:B,E727,'FBA Customer Return Per Unit Fe'!C:C)</f>
        <v>0</v>
      </c>
      <c r="AX727">
        <f>(SUMIF('仓储费 源文件后台下'!C:C,E727,'仓储费 源文件后台下'!V:V))*-1</f>
        <v>-0.10440000000000001</v>
      </c>
      <c r="AZ727">
        <f>SUMIF('Disposal Fee销毁费用-160.95'!B:B,E727,'Disposal Fee销毁费用-160.95'!D:D)*-1</f>
        <v>-0.6</v>
      </c>
      <c r="BC727">
        <f>IFERROR(VLOOKUP(F727,'优惠券-86.4'!F:I,4,0),0)</f>
        <v>0</v>
      </c>
      <c r="BD727">
        <f>IFERROR(VLOOKUP(F727,'早评-120'!E:H,4,0),0)</f>
        <v>0</v>
      </c>
      <c r="BF727">
        <f t="shared" si="88"/>
        <v>-0.70440000000000003</v>
      </c>
      <c r="BG727">
        <f t="shared" si="89"/>
        <v>0</v>
      </c>
      <c r="BH727">
        <f t="shared" si="90"/>
        <v>-4.5785999999999998</v>
      </c>
      <c r="BQ727" s="45">
        <f t="shared" si="91"/>
        <v>-4.5785999999999998</v>
      </c>
      <c r="BR727">
        <f>SUMIFS('9月销毁明细'!D:D,'9月销毁明细'!A:A,E727,'9月销毁明细'!H:H,"Sellable")</f>
        <v>0</v>
      </c>
      <c r="BS727">
        <f>SUMIFS('9月销毁明细'!G:G,'9月销毁明细'!A:A,E727,'9月销毁明细'!H:H,"Sellable")</f>
        <v>0</v>
      </c>
      <c r="BT727">
        <f>SUMIFS('9月销毁明细'!D:D,'9月销毁明细'!A:A,E727,'9月销毁明细'!H:H,"Unsellable")</f>
        <v>0</v>
      </c>
      <c r="BU727">
        <f>SUMIFS('9月销毁明细'!G:G,'9月销毁明细'!A:A,E727,'9月销毁明细'!H:H,"Unsellable")</f>
        <v>0</v>
      </c>
      <c r="BW727">
        <f>IFERROR(I727*VLOOKUP(F727,'9.3成本表'!C:L,10,0),0)</f>
        <v>0</v>
      </c>
      <c r="BX727">
        <f t="shared" si="92"/>
        <v>0</v>
      </c>
      <c r="CC727" s="45">
        <f t="shared" si="93"/>
        <v>-4.5785999999999998</v>
      </c>
      <c r="CD727" s="45">
        <f t="shared" si="94"/>
        <v>0</v>
      </c>
      <c r="CE727" s="45">
        <f t="shared" si="95"/>
        <v>0</v>
      </c>
    </row>
    <row r="728" spans="4:83" x14ac:dyDescent="0.25">
      <c r="D728" s="20" t="s">
        <v>1565</v>
      </c>
      <c r="E728" s="20" t="s">
        <v>1566</v>
      </c>
      <c r="F728" s="20">
        <v>4925</v>
      </c>
      <c r="G728">
        <v>722</v>
      </c>
      <c r="H728" s="20"/>
      <c r="I728">
        <f>SUMIFS('总明细 源文件后台下'!G:G,'总明细 源文件后台下'!E:E,E728,'总明细 源文件后台下'!C:C,"Order")</f>
        <v>0</v>
      </c>
      <c r="J728">
        <f>SUMIFS('总明细 源文件后台下'!M:M,'总明细 源文件后台下'!E:E,E728,'总明细 源文件后台下'!C:C,"Order")</f>
        <v>0</v>
      </c>
      <c r="K728">
        <f>SUMIFS('总明细 源文件后台下'!N:N,'总明细 源文件后台下'!E:E,E728,'总明细 源文件后台下'!C:C,"Order")</f>
        <v>0</v>
      </c>
      <c r="L728">
        <f>SUMIFS('总明细 源文件后台下'!O:O,'总明细 源文件后台下'!E:E,E728,'总明细 源文件后台下'!C:C,"Order")</f>
        <v>0</v>
      </c>
      <c r="M728">
        <f>SUMIFS('总明细 源文件后台下'!P:P,'总明细 源文件后台下'!E:E,E728,'总明细 源文件后台下'!C:C,"Order")</f>
        <v>0</v>
      </c>
      <c r="N728">
        <f>SUMIFS('总明细 源文件后台下'!Q:Q,'总明细 源文件后台下'!E:E,E728,'总明细 源文件后台下'!C:C,"Order")</f>
        <v>0</v>
      </c>
      <c r="O728">
        <f>SUMIFS('总明细 源文件后台下'!R:R,'总明细 源文件后台下'!E:E,E728,'总明细 源文件后台下'!C:C,"Order")</f>
        <v>0</v>
      </c>
      <c r="P728">
        <f>SUMIFS('总明细 源文件后台下'!S:S,'总明细 源文件后台下'!E:E,E728,'总明细 源文件后台下'!C:C,"Order")</f>
        <v>0</v>
      </c>
      <c r="Q728">
        <f>SUMIFS('总明细 源文件后台下'!T:T,'总明细 源文件后台下'!E:E,E728,'总明细 源文件后台下'!C:C,"Order")</f>
        <v>0</v>
      </c>
      <c r="R728">
        <f>SUMIFS('总明细 源文件后台下'!U:U,'总明细 源文件后台下'!E:E,E728,'总明细 源文件后台下'!C:C,"Order")</f>
        <v>0</v>
      </c>
      <c r="S728">
        <f>SUMIFS('总明细 源文件后台下'!V:V,'总明细 源文件后台下'!E:E,E728,'总明细 源文件后台下'!C:C,"Order")</f>
        <v>0</v>
      </c>
      <c r="T728">
        <f>SUMIFS('总明细 源文件后台下'!W:W,'总明细 源文件后台下'!E:E,E728,'总明细 源文件后台下'!C:C,"Order")</f>
        <v>0</v>
      </c>
      <c r="U728">
        <f>SUMIFS('总明细 源文件后台下'!G:G,'总明细 源文件后台下'!E:E,E728,'总明细 源文件后台下'!C:C,"Refund")</f>
        <v>0</v>
      </c>
      <c r="V728">
        <f>SUMIFS('总明细 源文件后台下'!M:M,'总明细 源文件后台下'!E:E,E728,'总明细 源文件后台下'!C:C,"Refund")</f>
        <v>0</v>
      </c>
      <c r="W728">
        <f>SUMIFS('总明细 源文件后台下'!N:N,'总明细 源文件后台下'!E:E,E728,'总明细 源文件后台下'!C:C,"Refund")</f>
        <v>0</v>
      </c>
      <c r="X728">
        <f>SUMIFS('总明细 源文件后台下'!O:O,'总明细 源文件后台下'!E:E,E728,'总明细 源文件后台下'!C:C,"Refund")</f>
        <v>0</v>
      </c>
      <c r="Y728">
        <f>SUMIFS('总明细 源文件后台下'!P:P,'总明细 源文件后台下'!E:E,E728,'总明细 源文件后台下'!C:C,"Refund")</f>
        <v>0</v>
      </c>
      <c r="Z728">
        <f>SUMIFS('总明细 源文件后台下'!Q:Q,'总明细 源文件后台下'!E:E,E728,'总明细 源文件后台下'!C:C,"Refund")</f>
        <v>0</v>
      </c>
      <c r="AA728">
        <f>SUMIFS('总明细 源文件后台下'!R:R,'总明细 源文件后台下'!E:E,E728,'总明细 源文件后台下'!C:C,"Refund")</f>
        <v>0</v>
      </c>
      <c r="AB728">
        <f>SUMIFS('总明细 源文件后台下'!S:S,'总明细 源文件后台下'!E:E,E728,'总明细 源文件后台下'!C:C,"Refund")</f>
        <v>0</v>
      </c>
      <c r="AC728">
        <f>SUMIFS('总明细 源文件后台下'!T:T,'总明细 源文件后台下'!E:E,E728,'总明细 源文件后台下'!C:C,"Refund")</f>
        <v>0</v>
      </c>
      <c r="AD728">
        <f>SUMIFS('总明细 源文件后台下'!U:U,'总明细 源文件后台下'!E:E,E728,'总明细 源文件后台下'!C:C,"Refund")</f>
        <v>0</v>
      </c>
      <c r="AE728">
        <f>SUMIFS('总明细 源文件后台下'!V:V,'总明细 源文件后台下'!E:E,E728,'总明细 源文件后台下'!C:C,"Refund")</f>
        <v>0</v>
      </c>
      <c r="AF728">
        <f>SUMIFS('总明细 源文件后台下'!W:W,'总明细 源文件后台下'!E:E,E728,'总明细 源文件后台下'!C:C,"Refund")</f>
        <v>0</v>
      </c>
      <c r="AK728">
        <f>(SUMIF('广告费 源文件后台下'!G:G,E728,'广告费 源文件后台下'!M:M))*-1</f>
        <v>0</v>
      </c>
      <c r="AL728">
        <f>SUMIFS('总明细 源文件后台下'!W:W,'总明细 源文件后台下'!E:E,E728,'总明细 源文件后台下'!C:C,"Adjustment",'总明细 源文件后台下'!F:F,"FBA Inventory Reimbursement - Customer Return")</f>
        <v>0</v>
      </c>
      <c r="AM728">
        <f>SUMIFS('总明细 源文件后台下'!W:W,'总明细 源文件后台下'!E:E,E728,'总明细 源文件后台下'!C:C,"Adjustment",'总明细 源文件后台下'!F:F,"FBA Inventory Reimbursement - Damaged:Warehouse")</f>
        <v>0</v>
      </c>
      <c r="AN728">
        <f>SUMIFS('总明细 源文件后台下'!W:W,'总明细 源文件后台下'!E:E,E728,'总明细 源文件后台下'!C:C,"Adjustment",'总明细 源文件后台下'!F:F,"FBA Inventory Reimbursement - Customer Service Issue")</f>
        <v>0</v>
      </c>
      <c r="AO728">
        <f>SUMIFS('总明细 源文件后台下'!W:W,'总明细 源文件后台下'!E:E,E728,'总明细 源文件后台下'!C:C,"Adjustment",'总明细 源文件后台下'!F:F,"FBA Inventory Reimbursement - Fee Correction")</f>
        <v>0</v>
      </c>
      <c r="AP728">
        <f>SUMIFS('总明细 源文件后台下'!W:W,'总明细 源文件后台下'!E:E,E728,'总明细 源文件后台下'!C:C,"Adjustment",'总明细 源文件后台下'!F:F,"FBA Inventory Reimbursement - General Adjustment")</f>
        <v>0</v>
      </c>
      <c r="AQ728">
        <f>SUMIFS('总明细 源文件后台下'!W:W,'总明细 源文件后台下'!E:E,E728,'总明细 源文件后台下'!C:C,"Adjustment",'总明细 源文件后台下'!F:F,"FBA Inventory Reimbursement - Lost:Inbound")</f>
        <v>0</v>
      </c>
      <c r="AR728">
        <f>SUMIFS('总明细 源文件后台下'!W:W,'总明细 源文件后台下'!E:E,E728,'总明细 源文件后台下'!C:C,"Adjustment",'总明细 源文件后台下'!F:F,"FBA Inventory Reimbursement - Lost:Warehouse")</f>
        <v>0</v>
      </c>
      <c r="AS728">
        <f>SUMIFS('总明细 源文件后台下'!W:W,'总明细 源文件后台下'!E:E,E728,'总明细 源文件后台下'!C:C,"Adjustment",'总明细 源文件后台下'!F:F,"Non-subscription Fee Adjustment")</f>
        <v>0</v>
      </c>
      <c r="AT728">
        <f>SUMIFS('总明细 源文件后台下'!W:W,'总明细 源文件后台下'!E:E,E728,'总明细 源文件后台下'!C:C,"Adjustment",'总明细 源文件后台下'!F:F,"FBA Inventory Placement Service Fee")</f>
        <v>0</v>
      </c>
      <c r="AV728">
        <f>SUMIF('FBA Customer Return Per Unit Fe'!B:B,E728,'FBA Customer Return Per Unit Fe'!C:C)</f>
        <v>0</v>
      </c>
      <c r="AX728">
        <f>(SUMIF('仓储费 源文件后台下'!C:C,E728,'仓储费 源文件后台下'!V:V))*-1</f>
        <v>-0.1661</v>
      </c>
      <c r="AZ728">
        <f>SUMIF('Disposal Fee销毁费用-160.95'!B:B,E728,'Disposal Fee销毁费用-160.95'!D:D)*-1</f>
        <v>-1.05</v>
      </c>
      <c r="BC728">
        <f>IFERROR(VLOOKUP(F728,'优惠券-86.4'!F:I,4,0),0)</f>
        <v>0</v>
      </c>
      <c r="BD728">
        <f>IFERROR(VLOOKUP(F728,'早评-120'!E:H,4,0),0)</f>
        <v>0</v>
      </c>
      <c r="BF728">
        <f t="shared" si="88"/>
        <v>-1.2161</v>
      </c>
      <c r="BG728">
        <f t="shared" si="89"/>
        <v>0</v>
      </c>
      <c r="BH728">
        <f t="shared" si="90"/>
        <v>-7.9046500000000002</v>
      </c>
      <c r="BQ728" s="45">
        <f t="shared" si="91"/>
        <v>-7.9046500000000002</v>
      </c>
      <c r="BR728">
        <f>SUMIFS('9月销毁明细'!D:D,'9月销毁明细'!A:A,E728,'9月销毁明细'!H:H,"Sellable")</f>
        <v>0</v>
      </c>
      <c r="BS728">
        <f>SUMIFS('9月销毁明细'!G:G,'9月销毁明细'!A:A,E728,'9月销毁明细'!H:H,"Sellable")</f>
        <v>0</v>
      </c>
      <c r="BT728">
        <f>SUMIFS('9月销毁明细'!D:D,'9月销毁明细'!A:A,E728,'9月销毁明细'!H:H,"Unsellable")</f>
        <v>0</v>
      </c>
      <c r="BU728">
        <f>SUMIFS('9月销毁明细'!G:G,'9月销毁明细'!A:A,E728,'9月销毁明细'!H:H,"Unsellable")</f>
        <v>0</v>
      </c>
      <c r="BW728">
        <f>IFERROR(I728*VLOOKUP(F728,'9.3成本表'!C:L,10,0),0)</f>
        <v>0</v>
      </c>
      <c r="BX728">
        <f t="shared" si="92"/>
        <v>0</v>
      </c>
      <c r="CC728" s="45">
        <f t="shared" si="93"/>
        <v>-7.9046500000000002</v>
      </c>
      <c r="CD728" s="45">
        <f t="shared" si="94"/>
        <v>0</v>
      </c>
      <c r="CE728" s="45">
        <f t="shared" si="95"/>
        <v>0</v>
      </c>
    </row>
    <row r="729" spans="4:83" x14ac:dyDescent="0.25">
      <c r="D729" s="20" t="s">
        <v>1567</v>
      </c>
      <c r="E729" s="20" t="s">
        <v>1568</v>
      </c>
      <c r="F729" s="20">
        <v>4925</v>
      </c>
      <c r="G729">
        <v>723</v>
      </c>
      <c r="H729" s="20"/>
      <c r="I729">
        <f>SUMIFS('总明细 源文件后台下'!G:G,'总明细 源文件后台下'!E:E,E729,'总明细 源文件后台下'!C:C,"Order")</f>
        <v>0</v>
      </c>
      <c r="J729">
        <f>SUMIFS('总明细 源文件后台下'!M:M,'总明细 源文件后台下'!E:E,E729,'总明细 源文件后台下'!C:C,"Order")</f>
        <v>0</v>
      </c>
      <c r="K729">
        <f>SUMIFS('总明细 源文件后台下'!N:N,'总明细 源文件后台下'!E:E,E729,'总明细 源文件后台下'!C:C,"Order")</f>
        <v>0</v>
      </c>
      <c r="L729">
        <f>SUMIFS('总明细 源文件后台下'!O:O,'总明细 源文件后台下'!E:E,E729,'总明细 源文件后台下'!C:C,"Order")</f>
        <v>0</v>
      </c>
      <c r="M729">
        <f>SUMIFS('总明细 源文件后台下'!P:P,'总明细 源文件后台下'!E:E,E729,'总明细 源文件后台下'!C:C,"Order")</f>
        <v>0</v>
      </c>
      <c r="N729">
        <f>SUMIFS('总明细 源文件后台下'!Q:Q,'总明细 源文件后台下'!E:E,E729,'总明细 源文件后台下'!C:C,"Order")</f>
        <v>0</v>
      </c>
      <c r="O729">
        <f>SUMIFS('总明细 源文件后台下'!R:R,'总明细 源文件后台下'!E:E,E729,'总明细 源文件后台下'!C:C,"Order")</f>
        <v>0</v>
      </c>
      <c r="P729">
        <f>SUMIFS('总明细 源文件后台下'!S:S,'总明细 源文件后台下'!E:E,E729,'总明细 源文件后台下'!C:C,"Order")</f>
        <v>0</v>
      </c>
      <c r="Q729">
        <f>SUMIFS('总明细 源文件后台下'!T:T,'总明细 源文件后台下'!E:E,E729,'总明细 源文件后台下'!C:C,"Order")</f>
        <v>0</v>
      </c>
      <c r="R729">
        <f>SUMIFS('总明细 源文件后台下'!U:U,'总明细 源文件后台下'!E:E,E729,'总明细 源文件后台下'!C:C,"Order")</f>
        <v>0</v>
      </c>
      <c r="S729">
        <f>SUMIFS('总明细 源文件后台下'!V:V,'总明细 源文件后台下'!E:E,E729,'总明细 源文件后台下'!C:C,"Order")</f>
        <v>0</v>
      </c>
      <c r="T729">
        <f>SUMIFS('总明细 源文件后台下'!W:W,'总明细 源文件后台下'!E:E,E729,'总明细 源文件后台下'!C:C,"Order")</f>
        <v>0</v>
      </c>
      <c r="U729">
        <f>SUMIFS('总明细 源文件后台下'!G:G,'总明细 源文件后台下'!E:E,E729,'总明细 源文件后台下'!C:C,"Refund")</f>
        <v>0</v>
      </c>
      <c r="V729">
        <f>SUMIFS('总明细 源文件后台下'!M:M,'总明细 源文件后台下'!E:E,E729,'总明细 源文件后台下'!C:C,"Refund")</f>
        <v>0</v>
      </c>
      <c r="W729">
        <f>SUMIFS('总明细 源文件后台下'!N:N,'总明细 源文件后台下'!E:E,E729,'总明细 源文件后台下'!C:C,"Refund")</f>
        <v>0</v>
      </c>
      <c r="X729">
        <f>SUMIFS('总明细 源文件后台下'!O:O,'总明细 源文件后台下'!E:E,E729,'总明细 源文件后台下'!C:C,"Refund")</f>
        <v>0</v>
      </c>
      <c r="Y729">
        <f>SUMIFS('总明细 源文件后台下'!P:P,'总明细 源文件后台下'!E:E,E729,'总明细 源文件后台下'!C:C,"Refund")</f>
        <v>0</v>
      </c>
      <c r="Z729">
        <f>SUMIFS('总明细 源文件后台下'!Q:Q,'总明细 源文件后台下'!E:E,E729,'总明细 源文件后台下'!C:C,"Refund")</f>
        <v>0</v>
      </c>
      <c r="AA729">
        <f>SUMIFS('总明细 源文件后台下'!R:R,'总明细 源文件后台下'!E:E,E729,'总明细 源文件后台下'!C:C,"Refund")</f>
        <v>0</v>
      </c>
      <c r="AB729">
        <f>SUMIFS('总明细 源文件后台下'!S:S,'总明细 源文件后台下'!E:E,E729,'总明细 源文件后台下'!C:C,"Refund")</f>
        <v>0</v>
      </c>
      <c r="AC729">
        <f>SUMIFS('总明细 源文件后台下'!T:T,'总明细 源文件后台下'!E:E,E729,'总明细 源文件后台下'!C:C,"Refund")</f>
        <v>0</v>
      </c>
      <c r="AD729">
        <f>SUMIFS('总明细 源文件后台下'!U:U,'总明细 源文件后台下'!E:E,E729,'总明细 源文件后台下'!C:C,"Refund")</f>
        <v>0</v>
      </c>
      <c r="AE729">
        <f>SUMIFS('总明细 源文件后台下'!V:V,'总明细 源文件后台下'!E:E,E729,'总明细 源文件后台下'!C:C,"Refund")</f>
        <v>0</v>
      </c>
      <c r="AF729">
        <f>SUMIFS('总明细 源文件后台下'!W:W,'总明细 源文件后台下'!E:E,E729,'总明细 源文件后台下'!C:C,"Refund")</f>
        <v>0</v>
      </c>
      <c r="AK729">
        <f>(SUMIF('广告费 源文件后台下'!G:G,E729,'广告费 源文件后台下'!M:M))*-1</f>
        <v>0</v>
      </c>
      <c r="AL729">
        <f>SUMIFS('总明细 源文件后台下'!W:W,'总明细 源文件后台下'!E:E,E729,'总明细 源文件后台下'!C:C,"Adjustment",'总明细 源文件后台下'!F:F,"FBA Inventory Reimbursement - Customer Return")</f>
        <v>0</v>
      </c>
      <c r="AM729">
        <f>SUMIFS('总明细 源文件后台下'!W:W,'总明细 源文件后台下'!E:E,E729,'总明细 源文件后台下'!C:C,"Adjustment",'总明细 源文件后台下'!F:F,"FBA Inventory Reimbursement - Damaged:Warehouse")</f>
        <v>0</v>
      </c>
      <c r="AN729">
        <f>SUMIFS('总明细 源文件后台下'!W:W,'总明细 源文件后台下'!E:E,E729,'总明细 源文件后台下'!C:C,"Adjustment",'总明细 源文件后台下'!F:F,"FBA Inventory Reimbursement - Customer Service Issue")</f>
        <v>0</v>
      </c>
      <c r="AO729">
        <f>SUMIFS('总明细 源文件后台下'!W:W,'总明细 源文件后台下'!E:E,E729,'总明细 源文件后台下'!C:C,"Adjustment",'总明细 源文件后台下'!F:F,"FBA Inventory Reimbursement - Fee Correction")</f>
        <v>0</v>
      </c>
      <c r="AP729">
        <f>SUMIFS('总明细 源文件后台下'!W:W,'总明细 源文件后台下'!E:E,E729,'总明细 源文件后台下'!C:C,"Adjustment",'总明细 源文件后台下'!F:F,"FBA Inventory Reimbursement - General Adjustment")</f>
        <v>0</v>
      </c>
      <c r="AQ729">
        <f>SUMIFS('总明细 源文件后台下'!W:W,'总明细 源文件后台下'!E:E,E729,'总明细 源文件后台下'!C:C,"Adjustment",'总明细 源文件后台下'!F:F,"FBA Inventory Reimbursement - Lost:Inbound")</f>
        <v>0</v>
      </c>
      <c r="AR729">
        <f>SUMIFS('总明细 源文件后台下'!W:W,'总明细 源文件后台下'!E:E,E729,'总明细 源文件后台下'!C:C,"Adjustment",'总明细 源文件后台下'!F:F,"FBA Inventory Reimbursement - Lost:Warehouse")</f>
        <v>0</v>
      </c>
      <c r="AS729">
        <f>SUMIFS('总明细 源文件后台下'!W:W,'总明细 源文件后台下'!E:E,E729,'总明细 源文件后台下'!C:C,"Adjustment",'总明细 源文件后台下'!F:F,"Non-subscription Fee Adjustment")</f>
        <v>0</v>
      </c>
      <c r="AT729">
        <f>SUMIFS('总明细 源文件后台下'!W:W,'总明细 源文件后台下'!E:E,E729,'总明细 源文件后台下'!C:C,"Adjustment",'总明细 源文件后台下'!F:F,"FBA Inventory Placement Service Fee")</f>
        <v>0</v>
      </c>
      <c r="AV729">
        <f>SUMIF('FBA Customer Return Per Unit Fe'!B:B,E729,'FBA Customer Return Per Unit Fe'!C:C)</f>
        <v>0</v>
      </c>
      <c r="AX729">
        <f>(SUMIF('仓储费 源文件后台下'!C:C,E729,'仓储费 源文件后台下'!V:V))*-1</f>
        <v>-0.1898</v>
      </c>
      <c r="AZ729">
        <f>SUMIF('Disposal Fee销毁费用-160.95'!B:B,E729,'Disposal Fee销毁费用-160.95'!D:D)*-1</f>
        <v>-1.2</v>
      </c>
      <c r="BC729">
        <f>IFERROR(VLOOKUP(F729,'优惠券-86.4'!F:I,4,0),0)</f>
        <v>0</v>
      </c>
      <c r="BD729">
        <f>IFERROR(VLOOKUP(F729,'早评-120'!E:H,4,0),0)</f>
        <v>0</v>
      </c>
      <c r="BF729">
        <f t="shared" si="88"/>
        <v>-1.3897999999999999</v>
      </c>
      <c r="BG729">
        <f t="shared" si="89"/>
        <v>0</v>
      </c>
      <c r="BH729">
        <f t="shared" si="90"/>
        <v>-9.0336999999999996</v>
      </c>
      <c r="BQ729" s="45">
        <f t="shared" si="91"/>
        <v>-9.0336999999999996</v>
      </c>
      <c r="BR729">
        <f>SUMIFS('9月销毁明细'!D:D,'9月销毁明细'!A:A,E729,'9月销毁明细'!H:H,"Sellable")</f>
        <v>0</v>
      </c>
      <c r="BS729">
        <f>SUMIFS('9月销毁明细'!G:G,'9月销毁明细'!A:A,E729,'9月销毁明细'!H:H,"Sellable")</f>
        <v>0</v>
      </c>
      <c r="BT729">
        <f>SUMIFS('9月销毁明细'!D:D,'9月销毁明细'!A:A,E729,'9月销毁明细'!H:H,"Unsellable")</f>
        <v>0</v>
      </c>
      <c r="BU729">
        <f>SUMIFS('9月销毁明细'!G:G,'9月销毁明细'!A:A,E729,'9月销毁明细'!H:H,"Unsellable")</f>
        <v>0</v>
      </c>
      <c r="BW729">
        <f>IFERROR(I729*VLOOKUP(F729,'9.3成本表'!C:L,10,0),0)</f>
        <v>0</v>
      </c>
      <c r="BX729">
        <f t="shared" si="92"/>
        <v>0</v>
      </c>
      <c r="CC729" s="45">
        <f t="shared" si="93"/>
        <v>-9.0336999999999996</v>
      </c>
      <c r="CD729" s="45">
        <f t="shared" si="94"/>
        <v>0</v>
      </c>
      <c r="CE729" s="45">
        <f t="shared" si="95"/>
        <v>0</v>
      </c>
    </row>
    <row r="730" spans="4:83" x14ac:dyDescent="0.25">
      <c r="D730" s="20" t="s">
        <v>1569</v>
      </c>
      <c r="E730" s="20" t="s">
        <v>1570</v>
      </c>
      <c r="F730" s="20">
        <v>4925</v>
      </c>
      <c r="G730">
        <v>724</v>
      </c>
      <c r="H730" s="20"/>
      <c r="I730">
        <f>SUMIFS('总明细 源文件后台下'!G:G,'总明细 源文件后台下'!E:E,E730,'总明细 源文件后台下'!C:C,"Order")</f>
        <v>0</v>
      </c>
      <c r="J730">
        <f>SUMIFS('总明细 源文件后台下'!M:M,'总明细 源文件后台下'!E:E,E730,'总明细 源文件后台下'!C:C,"Order")</f>
        <v>0</v>
      </c>
      <c r="K730">
        <f>SUMIFS('总明细 源文件后台下'!N:N,'总明细 源文件后台下'!E:E,E730,'总明细 源文件后台下'!C:C,"Order")</f>
        <v>0</v>
      </c>
      <c r="L730">
        <f>SUMIFS('总明细 源文件后台下'!O:O,'总明细 源文件后台下'!E:E,E730,'总明细 源文件后台下'!C:C,"Order")</f>
        <v>0</v>
      </c>
      <c r="M730">
        <f>SUMIFS('总明细 源文件后台下'!P:P,'总明细 源文件后台下'!E:E,E730,'总明细 源文件后台下'!C:C,"Order")</f>
        <v>0</v>
      </c>
      <c r="N730">
        <f>SUMIFS('总明细 源文件后台下'!Q:Q,'总明细 源文件后台下'!E:E,E730,'总明细 源文件后台下'!C:C,"Order")</f>
        <v>0</v>
      </c>
      <c r="O730">
        <f>SUMIFS('总明细 源文件后台下'!R:R,'总明细 源文件后台下'!E:E,E730,'总明细 源文件后台下'!C:C,"Order")</f>
        <v>0</v>
      </c>
      <c r="P730">
        <f>SUMIFS('总明细 源文件后台下'!S:S,'总明细 源文件后台下'!E:E,E730,'总明细 源文件后台下'!C:C,"Order")</f>
        <v>0</v>
      </c>
      <c r="Q730">
        <f>SUMIFS('总明细 源文件后台下'!T:T,'总明细 源文件后台下'!E:E,E730,'总明细 源文件后台下'!C:C,"Order")</f>
        <v>0</v>
      </c>
      <c r="R730">
        <f>SUMIFS('总明细 源文件后台下'!U:U,'总明细 源文件后台下'!E:E,E730,'总明细 源文件后台下'!C:C,"Order")</f>
        <v>0</v>
      </c>
      <c r="S730">
        <f>SUMIFS('总明细 源文件后台下'!V:V,'总明细 源文件后台下'!E:E,E730,'总明细 源文件后台下'!C:C,"Order")</f>
        <v>0</v>
      </c>
      <c r="T730">
        <f>SUMIFS('总明细 源文件后台下'!W:W,'总明细 源文件后台下'!E:E,E730,'总明细 源文件后台下'!C:C,"Order")</f>
        <v>0</v>
      </c>
      <c r="U730">
        <f>SUMIFS('总明细 源文件后台下'!G:G,'总明细 源文件后台下'!E:E,E730,'总明细 源文件后台下'!C:C,"Refund")</f>
        <v>0</v>
      </c>
      <c r="V730">
        <f>SUMIFS('总明细 源文件后台下'!M:M,'总明细 源文件后台下'!E:E,E730,'总明细 源文件后台下'!C:C,"Refund")</f>
        <v>0</v>
      </c>
      <c r="W730">
        <f>SUMIFS('总明细 源文件后台下'!N:N,'总明细 源文件后台下'!E:E,E730,'总明细 源文件后台下'!C:C,"Refund")</f>
        <v>0</v>
      </c>
      <c r="X730">
        <f>SUMIFS('总明细 源文件后台下'!O:O,'总明细 源文件后台下'!E:E,E730,'总明细 源文件后台下'!C:C,"Refund")</f>
        <v>0</v>
      </c>
      <c r="Y730">
        <f>SUMIFS('总明细 源文件后台下'!P:P,'总明细 源文件后台下'!E:E,E730,'总明细 源文件后台下'!C:C,"Refund")</f>
        <v>0</v>
      </c>
      <c r="Z730">
        <f>SUMIFS('总明细 源文件后台下'!Q:Q,'总明细 源文件后台下'!E:E,E730,'总明细 源文件后台下'!C:C,"Refund")</f>
        <v>0</v>
      </c>
      <c r="AA730">
        <f>SUMIFS('总明细 源文件后台下'!R:R,'总明细 源文件后台下'!E:E,E730,'总明细 源文件后台下'!C:C,"Refund")</f>
        <v>0</v>
      </c>
      <c r="AB730">
        <f>SUMIFS('总明细 源文件后台下'!S:S,'总明细 源文件后台下'!E:E,E730,'总明细 源文件后台下'!C:C,"Refund")</f>
        <v>0</v>
      </c>
      <c r="AC730">
        <f>SUMIFS('总明细 源文件后台下'!T:T,'总明细 源文件后台下'!E:E,E730,'总明细 源文件后台下'!C:C,"Refund")</f>
        <v>0</v>
      </c>
      <c r="AD730">
        <f>SUMIFS('总明细 源文件后台下'!U:U,'总明细 源文件后台下'!E:E,E730,'总明细 源文件后台下'!C:C,"Refund")</f>
        <v>0</v>
      </c>
      <c r="AE730">
        <f>SUMIFS('总明细 源文件后台下'!V:V,'总明细 源文件后台下'!E:E,E730,'总明细 源文件后台下'!C:C,"Refund")</f>
        <v>0</v>
      </c>
      <c r="AF730">
        <f>SUMIFS('总明细 源文件后台下'!W:W,'总明细 源文件后台下'!E:E,E730,'总明细 源文件后台下'!C:C,"Refund")</f>
        <v>0</v>
      </c>
      <c r="AK730">
        <f>(SUMIF('广告费 源文件后台下'!G:G,E730,'广告费 源文件后台下'!M:M))*-1</f>
        <v>0</v>
      </c>
      <c r="AL730">
        <f>SUMIFS('总明细 源文件后台下'!W:W,'总明细 源文件后台下'!E:E,E730,'总明细 源文件后台下'!C:C,"Adjustment",'总明细 源文件后台下'!F:F,"FBA Inventory Reimbursement - Customer Return")</f>
        <v>0</v>
      </c>
      <c r="AM730">
        <f>SUMIFS('总明细 源文件后台下'!W:W,'总明细 源文件后台下'!E:E,E730,'总明细 源文件后台下'!C:C,"Adjustment",'总明细 源文件后台下'!F:F,"FBA Inventory Reimbursement - Damaged:Warehouse")</f>
        <v>0</v>
      </c>
      <c r="AN730">
        <f>SUMIFS('总明细 源文件后台下'!W:W,'总明细 源文件后台下'!E:E,E730,'总明细 源文件后台下'!C:C,"Adjustment",'总明细 源文件后台下'!F:F,"FBA Inventory Reimbursement - Customer Service Issue")</f>
        <v>0</v>
      </c>
      <c r="AO730">
        <f>SUMIFS('总明细 源文件后台下'!W:W,'总明细 源文件后台下'!E:E,E730,'总明细 源文件后台下'!C:C,"Adjustment",'总明细 源文件后台下'!F:F,"FBA Inventory Reimbursement - Fee Correction")</f>
        <v>0</v>
      </c>
      <c r="AP730">
        <f>SUMIFS('总明细 源文件后台下'!W:W,'总明细 源文件后台下'!E:E,E730,'总明细 源文件后台下'!C:C,"Adjustment",'总明细 源文件后台下'!F:F,"FBA Inventory Reimbursement - General Adjustment")</f>
        <v>0</v>
      </c>
      <c r="AQ730">
        <f>SUMIFS('总明细 源文件后台下'!W:W,'总明细 源文件后台下'!E:E,E730,'总明细 源文件后台下'!C:C,"Adjustment",'总明细 源文件后台下'!F:F,"FBA Inventory Reimbursement - Lost:Inbound")</f>
        <v>0</v>
      </c>
      <c r="AR730">
        <f>SUMIFS('总明细 源文件后台下'!W:W,'总明细 源文件后台下'!E:E,E730,'总明细 源文件后台下'!C:C,"Adjustment",'总明细 源文件后台下'!F:F,"FBA Inventory Reimbursement - Lost:Warehouse")</f>
        <v>0</v>
      </c>
      <c r="AS730">
        <f>SUMIFS('总明细 源文件后台下'!W:W,'总明细 源文件后台下'!E:E,E730,'总明细 源文件后台下'!C:C,"Adjustment",'总明细 源文件后台下'!F:F,"Non-subscription Fee Adjustment")</f>
        <v>0</v>
      </c>
      <c r="AT730">
        <f>SUMIFS('总明细 源文件后台下'!W:W,'总明细 源文件后台下'!E:E,E730,'总明细 源文件后台下'!C:C,"Adjustment",'总明细 源文件后台下'!F:F,"FBA Inventory Placement Service Fee")</f>
        <v>0</v>
      </c>
      <c r="AV730">
        <f>SUMIF('FBA Customer Return Per Unit Fe'!B:B,E730,'FBA Customer Return Per Unit Fe'!C:C)</f>
        <v>0</v>
      </c>
      <c r="AX730">
        <f>(SUMIF('仓储费 源文件后台下'!C:C,E730,'仓储费 源文件后台下'!V:V))*-1</f>
        <v>-9.5200000000000007E-2</v>
      </c>
      <c r="AZ730">
        <f>SUMIF('Disposal Fee销毁费用-160.95'!B:B,E730,'Disposal Fee销毁费用-160.95'!D:D)*-1</f>
        <v>-0.6</v>
      </c>
      <c r="BC730">
        <f>IFERROR(VLOOKUP(F730,'优惠券-86.4'!F:I,4,0),0)</f>
        <v>0</v>
      </c>
      <c r="BD730">
        <f>IFERROR(VLOOKUP(F730,'早评-120'!E:H,4,0),0)</f>
        <v>0</v>
      </c>
      <c r="BF730">
        <f t="shared" si="88"/>
        <v>-0.69520000000000004</v>
      </c>
      <c r="BG730">
        <f t="shared" si="89"/>
        <v>0</v>
      </c>
      <c r="BH730">
        <f t="shared" si="90"/>
        <v>-4.5188000000000006</v>
      </c>
      <c r="BQ730" s="45">
        <f t="shared" si="91"/>
        <v>-4.5188000000000006</v>
      </c>
      <c r="BR730">
        <f>SUMIFS('9月销毁明细'!D:D,'9月销毁明细'!A:A,E730,'9月销毁明细'!H:H,"Sellable")</f>
        <v>0</v>
      </c>
      <c r="BS730">
        <f>SUMIFS('9月销毁明细'!G:G,'9月销毁明细'!A:A,E730,'9月销毁明细'!H:H,"Sellable")</f>
        <v>0</v>
      </c>
      <c r="BT730">
        <f>SUMIFS('9月销毁明细'!D:D,'9月销毁明细'!A:A,E730,'9月销毁明细'!H:H,"Unsellable")</f>
        <v>0</v>
      </c>
      <c r="BU730">
        <f>SUMIFS('9月销毁明细'!G:G,'9月销毁明细'!A:A,E730,'9月销毁明细'!H:H,"Unsellable")</f>
        <v>0</v>
      </c>
      <c r="BW730">
        <f>IFERROR(I730*VLOOKUP(F730,'9.3成本表'!C:L,10,0),0)</f>
        <v>0</v>
      </c>
      <c r="BX730">
        <f t="shared" si="92"/>
        <v>0</v>
      </c>
      <c r="CC730" s="45">
        <f t="shared" si="93"/>
        <v>-4.5188000000000006</v>
      </c>
      <c r="CD730" s="45">
        <f t="shared" si="94"/>
        <v>0</v>
      </c>
      <c r="CE730" s="45">
        <f t="shared" si="95"/>
        <v>0</v>
      </c>
    </row>
    <row r="731" spans="4:83" x14ac:dyDescent="0.25">
      <c r="D731" s="20" t="s">
        <v>1571</v>
      </c>
      <c r="E731" s="20" t="s">
        <v>1572</v>
      </c>
      <c r="F731" s="20">
        <v>4925</v>
      </c>
      <c r="G731">
        <v>725</v>
      </c>
      <c r="H731" s="20"/>
      <c r="I731">
        <f>SUMIFS('总明细 源文件后台下'!G:G,'总明细 源文件后台下'!E:E,E731,'总明细 源文件后台下'!C:C,"Order")</f>
        <v>0</v>
      </c>
      <c r="J731">
        <f>SUMIFS('总明细 源文件后台下'!M:M,'总明细 源文件后台下'!E:E,E731,'总明细 源文件后台下'!C:C,"Order")</f>
        <v>0</v>
      </c>
      <c r="K731">
        <f>SUMIFS('总明细 源文件后台下'!N:N,'总明细 源文件后台下'!E:E,E731,'总明细 源文件后台下'!C:C,"Order")</f>
        <v>0</v>
      </c>
      <c r="L731">
        <f>SUMIFS('总明细 源文件后台下'!O:O,'总明细 源文件后台下'!E:E,E731,'总明细 源文件后台下'!C:C,"Order")</f>
        <v>0</v>
      </c>
      <c r="M731">
        <f>SUMIFS('总明细 源文件后台下'!P:P,'总明细 源文件后台下'!E:E,E731,'总明细 源文件后台下'!C:C,"Order")</f>
        <v>0</v>
      </c>
      <c r="N731">
        <f>SUMIFS('总明细 源文件后台下'!Q:Q,'总明细 源文件后台下'!E:E,E731,'总明细 源文件后台下'!C:C,"Order")</f>
        <v>0</v>
      </c>
      <c r="O731">
        <f>SUMIFS('总明细 源文件后台下'!R:R,'总明细 源文件后台下'!E:E,E731,'总明细 源文件后台下'!C:C,"Order")</f>
        <v>0</v>
      </c>
      <c r="P731">
        <f>SUMIFS('总明细 源文件后台下'!S:S,'总明细 源文件后台下'!E:E,E731,'总明细 源文件后台下'!C:C,"Order")</f>
        <v>0</v>
      </c>
      <c r="Q731">
        <f>SUMIFS('总明细 源文件后台下'!T:T,'总明细 源文件后台下'!E:E,E731,'总明细 源文件后台下'!C:C,"Order")</f>
        <v>0</v>
      </c>
      <c r="R731">
        <f>SUMIFS('总明细 源文件后台下'!U:U,'总明细 源文件后台下'!E:E,E731,'总明细 源文件后台下'!C:C,"Order")</f>
        <v>0</v>
      </c>
      <c r="S731">
        <f>SUMIFS('总明细 源文件后台下'!V:V,'总明细 源文件后台下'!E:E,E731,'总明细 源文件后台下'!C:C,"Order")</f>
        <v>0</v>
      </c>
      <c r="T731">
        <f>SUMIFS('总明细 源文件后台下'!W:W,'总明细 源文件后台下'!E:E,E731,'总明细 源文件后台下'!C:C,"Order")</f>
        <v>0</v>
      </c>
      <c r="U731">
        <f>SUMIFS('总明细 源文件后台下'!G:G,'总明细 源文件后台下'!E:E,E731,'总明细 源文件后台下'!C:C,"Refund")</f>
        <v>0</v>
      </c>
      <c r="V731">
        <f>SUMIFS('总明细 源文件后台下'!M:M,'总明细 源文件后台下'!E:E,E731,'总明细 源文件后台下'!C:C,"Refund")</f>
        <v>0</v>
      </c>
      <c r="W731">
        <f>SUMIFS('总明细 源文件后台下'!N:N,'总明细 源文件后台下'!E:E,E731,'总明细 源文件后台下'!C:C,"Refund")</f>
        <v>0</v>
      </c>
      <c r="X731">
        <f>SUMIFS('总明细 源文件后台下'!O:O,'总明细 源文件后台下'!E:E,E731,'总明细 源文件后台下'!C:C,"Refund")</f>
        <v>0</v>
      </c>
      <c r="Y731">
        <f>SUMIFS('总明细 源文件后台下'!P:P,'总明细 源文件后台下'!E:E,E731,'总明细 源文件后台下'!C:C,"Refund")</f>
        <v>0</v>
      </c>
      <c r="Z731">
        <f>SUMIFS('总明细 源文件后台下'!Q:Q,'总明细 源文件后台下'!E:E,E731,'总明细 源文件后台下'!C:C,"Refund")</f>
        <v>0</v>
      </c>
      <c r="AA731">
        <f>SUMIFS('总明细 源文件后台下'!R:R,'总明细 源文件后台下'!E:E,E731,'总明细 源文件后台下'!C:C,"Refund")</f>
        <v>0</v>
      </c>
      <c r="AB731">
        <f>SUMIFS('总明细 源文件后台下'!S:S,'总明细 源文件后台下'!E:E,E731,'总明细 源文件后台下'!C:C,"Refund")</f>
        <v>0</v>
      </c>
      <c r="AC731">
        <f>SUMIFS('总明细 源文件后台下'!T:T,'总明细 源文件后台下'!E:E,E731,'总明细 源文件后台下'!C:C,"Refund")</f>
        <v>0</v>
      </c>
      <c r="AD731">
        <f>SUMIFS('总明细 源文件后台下'!U:U,'总明细 源文件后台下'!E:E,E731,'总明细 源文件后台下'!C:C,"Refund")</f>
        <v>0</v>
      </c>
      <c r="AE731">
        <f>SUMIFS('总明细 源文件后台下'!V:V,'总明细 源文件后台下'!E:E,E731,'总明细 源文件后台下'!C:C,"Refund")</f>
        <v>0</v>
      </c>
      <c r="AF731">
        <f>SUMIFS('总明细 源文件后台下'!W:W,'总明细 源文件后台下'!E:E,E731,'总明细 源文件后台下'!C:C,"Refund")</f>
        <v>0</v>
      </c>
      <c r="AK731">
        <f>(SUMIF('广告费 源文件后台下'!G:G,E731,'广告费 源文件后台下'!M:M))*-1</f>
        <v>0</v>
      </c>
      <c r="AL731">
        <f>SUMIFS('总明细 源文件后台下'!W:W,'总明细 源文件后台下'!E:E,E731,'总明细 源文件后台下'!C:C,"Adjustment",'总明细 源文件后台下'!F:F,"FBA Inventory Reimbursement - Customer Return")</f>
        <v>0</v>
      </c>
      <c r="AM731">
        <f>SUMIFS('总明细 源文件后台下'!W:W,'总明细 源文件后台下'!E:E,E731,'总明细 源文件后台下'!C:C,"Adjustment",'总明细 源文件后台下'!F:F,"FBA Inventory Reimbursement - Damaged:Warehouse")</f>
        <v>0</v>
      </c>
      <c r="AN731">
        <f>SUMIFS('总明细 源文件后台下'!W:W,'总明细 源文件后台下'!E:E,E731,'总明细 源文件后台下'!C:C,"Adjustment",'总明细 源文件后台下'!F:F,"FBA Inventory Reimbursement - Customer Service Issue")</f>
        <v>0</v>
      </c>
      <c r="AO731">
        <f>SUMIFS('总明细 源文件后台下'!W:W,'总明细 源文件后台下'!E:E,E731,'总明细 源文件后台下'!C:C,"Adjustment",'总明细 源文件后台下'!F:F,"FBA Inventory Reimbursement - Fee Correction")</f>
        <v>0</v>
      </c>
      <c r="AP731">
        <f>SUMIFS('总明细 源文件后台下'!W:W,'总明细 源文件后台下'!E:E,E731,'总明细 源文件后台下'!C:C,"Adjustment",'总明细 源文件后台下'!F:F,"FBA Inventory Reimbursement - General Adjustment")</f>
        <v>0</v>
      </c>
      <c r="AQ731">
        <f>SUMIFS('总明细 源文件后台下'!W:W,'总明细 源文件后台下'!E:E,E731,'总明细 源文件后台下'!C:C,"Adjustment",'总明细 源文件后台下'!F:F,"FBA Inventory Reimbursement - Lost:Inbound")</f>
        <v>0</v>
      </c>
      <c r="AR731">
        <f>SUMIFS('总明细 源文件后台下'!W:W,'总明细 源文件后台下'!E:E,E731,'总明细 源文件后台下'!C:C,"Adjustment",'总明细 源文件后台下'!F:F,"FBA Inventory Reimbursement - Lost:Warehouse")</f>
        <v>0</v>
      </c>
      <c r="AS731">
        <f>SUMIFS('总明细 源文件后台下'!W:W,'总明细 源文件后台下'!E:E,E731,'总明细 源文件后台下'!C:C,"Adjustment",'总明细 源文件后台下'!F:F,"Non-subscription Fee Adjustment")</f>
        <v>0</v>
      </c>
      <c r="AT731">
        <f>SUMIFS('总明细 源文件后台下'!W:W,'总明细 源文件后台下'!E:E,E731,'总明细 源文件后台下'!C:C,"Adjustment",'总明细 源文件后台下'!F:F,"FBA Inventory Placement Service Fee")</f>
        <v>0</v>
      </c>
      <c r="AV731">
        <f>SUMIF('FBA Customer Return Per Unit Fe'!B:B,E731,'FBA Customer Return Per Unit Fe'!C:C)</f>
        <v>0</v>
      </c>
      <c r="AX731">
        <f>(SUMIF('仓储费 源文件后台下'!C:C,E731,'仓储费 源文件后台下'!V:V))*-1</f>
        <v>-9.5200000000000007E-2</v>
      </c>
      <c r="AZ731">
        <f>SUMIF('Disposal Fee销毁费用-160.95'!B:B,E731,'Disposal Fee销毁费用-160.95'!D:D)*-1</f>
        <v>-0.6</v>
      </c>
      <c r="BC731">
        <f>IFERROR(VLOOKUP(F731,'优惠券-86.4'!F:I,4,0),0)</f>
        <v>0</v>
      </c>
      <c r="BD731">
        <f>IFERROR(VLOOKUP(F731,'早评-120'!E:H,4,0),0)</f>
        <v>0</v>
      </c>
      <c r="BF731">
        <f t="shared" si="88"/>
        <v>-0.69520000000000004</v>
      </c>
      <c r="BG731">
        <f t="shared" si="89"/>
        <v>0</v>
      </c>
      <c r="BH731">
        <f t="shared" si="90"/>
        <v>-4.5188000000000006</v>
      </c>
      <c r="BQ731" s="45">
        <f t="shared" si="91"/>
        <v>-4.5188000000000006</v>
      </c>
      <c r="BR731">
        <f>SUMIFS('9月销毁明细'!D:D,'9月销毁明细'!A:A,E731,'9月销毁明细'!H:H,"Sellable")</f>
        <v>0</v>
      </c>
      <c r="BS731">
        <f>SUMIFS('9月销毁明细'!G:G,'9月销毁明细'!A:A,E731,'9月销毁明细'!H:H,"Sellable")</f>
        <v>0</v>
      </c>
      <c r="BT731">
        <f>SUMIFS('9月销毁明细'!D:D,'9月销毁明细'!A:A,E731,'9月销毁明细'!H:H,"Unsellable")</f>
        <v>0</v>
      </c>
      <c r="BU731">
        <f>SUMIFS('9月销毁明细'!G:G,'9月销毁明细'!A:A,E731,'9月销毁明细'!H:H,"Unsellable")</f>
        <v>0</v>
      </c>
      <c r="BW731">
        <f>IFERROR(I731*VLOOKUP(F731,'9.3成本表'!C:L,10,0),0)</f>
        <v>0</v>
      </c>
      <c r="BX731">
        <f t="shared" si="92"/>
        <v>0</v>
      </c>
      <c r="CC731" s="45">
        <f t="shared" si="93"/>
        <v>-4.5188000000000006</v>
      </c>
      <c r="CD731" s="45">
        <f t="shared" si="94"/>
        <v>0</v>
      </c>
      <c r="CE731" s="45">
        <f t="shared" si="95"/>
        <v>0</v>
      </c>
    </row>
    <row r="732" spans="4:83" x14ac:dyDescent="0.25">
      <c r="D732" s="20" t="s">
        <v>1573</v>
      </c>
      <c r="E732" s="20" t="s">
        <v>1574</v>
      </c>
      <c r="F732" s="20">
        <v>4925</v>
      </c>
      <c r="G732">
        <v>726</v>
      </c>
      <c r="H732" s="20"/>
      <c r="I732">
        <f>SUMIFS('总明细 源文件后台下'!G:G,'总明细 源文件后台下'!E:E,E732,'总明细 源文件后台下'!C:C,"Order")</f>
        <v>0</v>
      </c>
      <c r="J732">
        <f>SUMIFS('总明细 源文件后台下'!M:M,'总明细 源文件后台下'!E:E,E732,'总明细 源文件后台下'!C:C,"Order")</f>
        <v>0</v>
      </c>
      <c r="K732">
        <f>SUMIFS('总明细 源文件后台下'!N:N,'总明细 源文件后台下'!E:E,E732,'总明细 源文件后台下'!C:C,"Order")</f>
        <v>0</v>
      </c>
      <c r="L732">
        <f>SUMIFS('总明细 源文件后台下'!O:O,'总明细 源文件后台下'!E:E,E732,'总明细 源文件后台下'!C:C,"Order")</f>
        <v>0</v>
      </c>
      <c r="M732">
        <f>SUMIFS('总明细 源文件后台下'!P:P,'总明细 源文件后台下'!E:E,E732,'总明细 源文件后台下'!C:C,"Order")</f>
        <v>0</v>
      </c>
      <c r="N732">
        <f>SUMIFS('总明细 源文件后台下'!Q:Q,'总明细 源文件后台下'!E:E,E732,'总明细 源文件后台下'!C:C,"Order")</f>
        <v>0</v>
      </c>
      <c r="O732">
        <f>SUMIFS('总明细 源文件后台下'!R:R,'总明细 源文件后台下'!E:E,E732,'总明细 源文件后台下'!C:C,"Order")</f>
        <v>0</v>
      </c>
      <c r="P732">
        <f>SUMIFS('总明细 源文件后台下'!S:S,'总明细 源文件后台下'!E:E,E732,'总明细 源文件后台下'!C:C,"Order")</f>
        <v>0</v>
      </c>
      <c r="Q732">
        <f>SUMIFS('总明细 源文件后台下'!T:T,'总明细 源文件后台下'!E:E,E732,'总明细 源文件后台下'!C:C,"Order")</f>
        <v>0</v>
      </c>
      <c r="R732">
        <f>SUMIFS('总明细 源文件后台下'!U:U,'总明细 源文件后台下'!E:E,E732,'总明细 源文件后台下'!C:C,"Order")</f>
        <v>0</v>
      </c>
      <c r="S732">
        <f>SUMIFS('总明细 源文件后台下'!V:V,'总明细 源文件后台下'!E:E,E732,'总明细 源文件后台下'!C:C,"Order")</f>
        <v>0</v>
      </c>
      <c r="T732">
        <f>SUMIFS('总明细 源文件后台下'!W:W,'总明细 源文件后台下'!E:E,E732,'总明细 源文件后台下'!C:C,"Order")</f>
        <v>0</v>
      </c>
      <c r="U732">
        <f>SUMIFS('总明细 源文件后台下'!G:G,'总明细 源文件后台下'!E:E,E732,'总明细 源文件后台下'!C:C,"Refund")</f>
        <v>0</v>
      </c>
      <c r="V732">
        <f>SUMIFS('总明细 源文件后台下'!M:M,'总明细 源文件后台下'!E:E,E732,'总明细 源文件后台下'!C:C,"Refund")</f>
        <v>0</v>
      </c>
      <c r="W732">
        <f>SUMIFS('总明细 源文件后台下'!N:N,'总明细 源文件后台下'!E:E,E732,'总明细 源文件后台下'!C:C,"Refund")</f>
        <v>0</v>
      </c>
      <c r="X732">
        <f>SUMIFS('总明细 源文件后台下'!O:O,'总明细 源文件后台下'!E:E,E732,'总明细 源文件后台下'!C:C,"Refund")</f>
        <v>0</v>
      </c>
      <c r="Y732">
        <f>SUMIFS('总明细 源文件后台下'!P:P,'总明细 源文件后台下'!E:E,E732,'总明细 源文件后台下'!C:C,"Refund")</f>
        <v>0</v>
      </c>
      <c r="Z732">
        <f>SUMIFS('总明细 源文件后台下'!Q:Q,'总明细 源文件后台下'!E:E,E732,'总明细 源文件后台下'!C:C,"Refund")</f>
        <v>0</v>
      </c>
      <c r="AA732">
        <f>SUMIFS('总明细 源文件后台下'!R:R,'总明细 源文件后台下'!E:E,E732,'总明细 源文件后台下'!C:C,"Refund")</f>
        <v>0</v>
      </c>
      <c r="AB732">
        <f>SUMIFS('总明细 源文件后台下'!S:S,'总明细 源文件后台下'!E:E,E732,'总明细 源文件后台下'!C:C,"Refund")</f>
        <v>0</v>
      </c>
      <c r="AC732">
        <f>SUMIFS('总明细 源文件后台下'!T:T,'总明细 源文件后台下'!E:E,E732,'总明细 源文件后台下'!C:C,"Refund")</f>
        <v>0</v>
      </c>
      <c r="AD732">
        <f>SUMIFS('总明细 源文件后台下'!U:U,'总明细 源文件后台下'!E:E,E732,'总明细 源文件后台下'!C:C,"Refund")</f>
        <v>0</v>
      </c>
      <c r="AE732">
        <f>SUMIFS('总明细 源文件后台下'!V:V,'总明细 源文件后台下'!E:E,E732,'总明细 源文件后台下'!C:C,"Refund")</f>
        <v>0</v>
      </c>
      <c r="AF732">
        <f>SUMIFS('总明细 源文件后台下'!W:W,'总明细 源文件后台下'!E:E,E732,'总明细 源文件后台下'!C:C,"Refund")</f>
        <v>0</v>
      </c>
      <c r="AK732">
        <f>(SUMIF('广告费 源文件后台下'!G:G,E732,'广告费 源文件后台下'!M:M))*-1</f>
        <v>0</v>
      </c>
      <c r="AL732">
        <f>SUMIFS('总明细 源文件后台下'!W:W,'总明细 源文件后台下'!E:E,E732,'总明细 源文件后台下'!C:C,"Adjustment",'总明细 源文件后台下'!F:F,"FBA Inventory Reimbursement - Customer Return")</f>
        <v>0</v>
      </c>
      <c r="AM732">
        <f>SUMIFS('总明细 源文件后台下'!W:W,'总明细 源文件后台下'!E:E,E732,'总明细 源文件后台下'!C:C,"Adjustment",'总明细 源文件后台下'!F:F,"FBA Inventory Reimbursement - Damaged:Warehouse")</f>
        <v>0</v>
      </c>
      <c r="AN732">
        <f>SUMIFS('总明细 源文件后台下'!W:W,'总明细 源文件后台下'!E:E,E732,'总明细 源文件后台下'!C:C,"Adjustment",'总明细 源文件后台下'!F:F,"FBA Inventory Reimbursement - Customer Service Issue")</f>
        <v>0</v>
      </c>
      <c r="AO732">
        <f>SUMIFS('总明细 源文件后台下'!W:W,'总明细 源文件后台下'!E:E,E732,'总明细 源文件后台下'!C:C,"Adjustment",'总明细 源文件后台下'!F:F,"FBA Inventory Reimbursement - Fee Correction")</f>
        <v>0</v>
      </c>
      <c r="AP732">
        <f>SUMIFS('总明细 源文件后台下'!W:W,'总明细 源文件后台下'!E:E,E732,'总明细 源文件后台下'!C:C,"Adjustment",'总明细 源文件后台下'!F:F,"FBA Inventory Reimbursement - General Adjustment")</f>
        <v>0</v>
      </c>
      <c r="AQ732">
        <f>SUMIFS('总明细 源文件后台下'!W:W,'总明细 源文件后台下'!E:E,E732,'总明细 源文件后台下'!C:C,"Adjustment",'总明细 源文件后台下'!F:F,"FBA Inventory Reimbursement - Lost:Inbound")</f>
        <v>0</v>
      </c>
      <c r="AR732">
        <f>SUMIFS('总明细 源文件后台下'!W:W,'总明细 源文件后台下'!E:E,E732,'总明细 源文件后台下'!C:C,"Adjustment",'总明细 源文件后台下'!F:F,"FBA Inventory Reimbursement - Lost:Warehouse")</f>
        <v>0</v>
      </c>
      <c r="AS732">
        <f>SUMIFS('总明细 源文件后台下'!W:W,'总明细 源文件后台下'!E:E,E732,'总明细 源文件后台下'!C:C,"Adjustment",'总明细 源文件后台下'!F:F,"Non-subscription Fee Adjustment")</f>
        <v>0</v>
      </c>
      <c r="AT732">
        <f>SUMIFS('总明细 源文件后台下'!W:W,'总明细 源文件后台下'!E:E,E732,'总明细 源文件后台下'!C:C,"Adjustment",'总明细 源文件后台下'!F:F,"FBA Inventory Placement Service Fee")</f>
        <v>0</v>
      </c>
      <c r="AV732">
        <f>SUMIF('FBA Customer Return Per Unit Fe'!B:B,E732,'FBA Customer Return Per Unit Fe'!C:C)</f>
        <v>0</v>
      </c>
      <c r="AX732">
        <f>(SUMIF('仓储费 源文件后台下'!C:C,E732,'仓储费 源文件后台下'!V:V))*-1</f>
        <v>0</v>
      </c>
      <c r="AZ732">
        <f>SUMIF('Disposal Fee销毁费用-160.95'!B:B,E732,'Disposal Fee销毁费用-160.95'!D:D)*-1</f>
        <v>0</v>
      </c>
      <c r="BC732">
        <f>IFERROR(VLOOKUP(F732,'优惠券-86.4'!F:I,4,0),0)</f>
        <v>0</v>
      </c>
      <c r="BD732">
        <f>IFERROR(VLOOKUP(F732,'早评-120'!E:H,4,0),0)</f>
        <v>0</v>
      </c>
      <c r="BF732">
        <f t="shared" si="88"/>
        <v>0</v>
      </c>
      <c r="BG732">
        <f t="shared" si="89"/>
        <v>0</v>
      </c>
      <c r="BH732">
        <f t="shared" si="90"/>
        <v>0</v>
      </c>
      <c r="BQ732" s="45">
        <f t="shared" si="91"/>
        <v>0</v>
      </c>
      <c r="BR732">
        <f>SUMIFS('9月销毁明细'!D:D,'9月销毁明细'!A:A,E732,'9月销毁明细'!H:H,"Sellable")</f>
        <v>0</v>
      </c>
      <c r="BS732">
        <f>SUMIFS('9月销毁明细'!G:G,'9月销毁明细'!A:A,E732,'9月销毁明细'!H:H,"Sellable")</f>
        <v>0</v>
      </c>
      <c r="BT732">
        <f>SUMIFS('9月销毁明细'!D:D,'9月销毁明细'!A:A,E732,'9月销毁明细'!H:H,"Unsellable")</f>
        <v>0</v>
      </c>
      <c r="BU732">
        <f>SUMIFS('9月销毁明细'!G:G,'9月销毁明细'!A:A,E732,'9月销毁明细'!H:H,"Unsellable")</f>
        <v>0</v>
      </c>
      <c r="BW732">
        <f>IFERROR(I732*VLOOKUP(F732,'9.3成本表'!C:L,10,0),0)</f>
        <v>0</v>
      </c>
      <c r="BX732">
        <f t="shared" si="92"/>
        <v>0</v>
      </c>
      <c r="CC732" s="45">
        <f t="shared" si="93"/>
        <v>0</v>
      </c>
      <c r="CD732" s="45">
        <f t="shared" si="94"/>
        <v>0</v>
      </c>
      <c r="CE732" s="45">
        <f t="shared" si="95"/>
        <v>0</v>
      </c>
    </row>
    <row r="733" spans="4:83" x14ac:dyDescent="0.25">
      <c r="D733" s="20" t="s">
        <v>1575</v>
      </c>
      <c r="E733" s="20" t="s">
        <v>1576</v>
      </c>
      <c r="F733" s="20">
        <v>4925</v>
      </c>
      <c r="G733">
        <v>727</v>
      </c>
      <c r="H733" s="20"/>
      <c r="I733">
        <f>SUMIFS('总明细 源文件后台下'!G:G,'总明细 源文件后台下'!E:E,E733,'总明细 源文件后台下'!C:C,"Order")</f>
        <v>0</v>
      </c>
      <c r="J733">
        <f>SUMIFS('总明细 源文件后台下'!M:M,'总明细 源文件后台下'!E:E,E733,'总明细 源文件后台下'!C:C,"Order")</f>
        <v>0</v>
      </c>
      <c r="K733">
        <f>SUMIFS('总明细 源文件后台下'!N:N,'总明细 源文件后台下'!E:E,E733,'总明细 源文件后台下'!C:C,"Order")</f>
        <v>0</v>
      </c>
      <c r="L733">
        <f>SUMIFS('总明细 源文件后台下'!O:O,'总明细 源文件后台下'!E:E,E733,'总明细 源文件后台下'!C:C,"Order")</f>
        <v>0</v>
      </c>
      <c r="M733">
        <f>SUMIFS('总明细 源文件后台下'!P:P,'总明细 源文件后台下'!E:E,E733,'总明细 源文件后台下'!C:C,"Order")</f>
        <v>0</v>
      </c>
      <c r="N733">
        <f>SUMIFS('总明细 源文件后台下'!Q:Q,'总明细 源文件后台下'!E:E,E733,'总明细 源文件后台下'!C:C,"Order")</f>
        <v>0</v>
      </c>
      <c r="O733">
        <f>SUMIFS('总明细 源文件后台下'!R:R,'总明细 源文件后台下'!E:E,E733,'总明细 源文件后台下'!C:C,"Order")</f>
        <v>0</v>
      </c>
      <c r="P733">
        <f>SUMIFS('总明细 源文件后台下'!S:S,'总明细 源文件后台下'!E:E,E733,'总明细 源文件后台下'!C:C,"Order")</f>
        <v>0</v>
      </c>
      <c r="Q733">
        <f>SUMIFS('总明细 源文件后台下'!T:T,'总明细 源文件后台下'!E:E,E733,'总明细 源文件后台下'!C:C,"Order")</f>
        <v>0</v>
      </c>
      <c r="R733">
        <f>SUMIFS('总明细 源文件后台下'!U:U,'总明细 源文件后台下'!E:E,E733,'总明细 源文件后台下'!C:C,"Order")</f>
        <v>0</v>
      </c>
      <c r="S733">
        <f>SUMIFS('总明细 源文件后台下'!V:V,'总明细 源文件后台下'!E:E,E733,'总明细 源文件后台下'!C:C,"Order")</f>
        <v>0</v>
      </c>
      <c r="T733">
        <f>SUMIFS('总明细 源文件后台下'!W:W,'总明细 源文件后台下'!E:E,E733,'总明细 源文件后台下'!C:C,"Order")</f>
        <v>0</v>
      </c>
      <c r="U733">
        <f>SUMIFS('总明细 源文件后台下'!G:G,'总明细 源文件后台下'!E:E,E733,'总明细 源文件后台下'!C:C,"Refund")</f>
        <v>0</v>
      </c>
      <c r="V733">
        <f>SUMIFS('总明细 源文件后台下'!M:M,'总明细 源文件后台下'!E:E,E733,'总明细 源文件后台下'!C:C,"Refund")</f>
        <v>0</v>
      </c>
      <c r="W733">
        <f>SUMIFS('总明细 源文件后台下'!N:N,'总明细 源文件后台下'!E:E,E733,'总明细 源文件后台下'!C:C,"Refund")</f>
        <v>0</v>
      </c>
      <c r="X733">
        <f>SUMIFS('总明细 源文件后台下'!O:O,'总明细 源文件后台下'!E:E,E733,'总明细 源文件后台下'!C:C,"Refund")</f>
        <v>0</v>
      </c>
      <c r="Y733">
        <f>SUMIFS('总明细 源文件后台下'!P:P,'总明细 源文件后台下'!E:E,E733,'总明细 源文件后台下'!C:C,"Refund")</f>
        <v>0</v>
      </c>
      <c r="Z733">
        <f>SUMIFS('总明细 源文件后台下'!Q:Q,'总明细 源文件后台下'!E:E,E733,'总明细 源文件后台下'!C:C,"Refund")</f>
        <v>0</v>
      </c>
      <c r="AA733">
        <f>SUMIFS('总明细 源文件后台下'!R:R,'总明细 源文件后台下'!E:E,E733,'总明细 源文件后台下'!C:C,"Refund")</f>
        <v>0</v>
      </c>
      <c r="AB733">
        <f>SUMIFS('总明细 源文件后台下'!S:S,'总明细 源文件后台下'!E:E,E733,'总明细 源文件后台下'!C:C,"Refund")</f>
        <v>0</v>
      </c>
      <c r="AC733">
        <f>SUMIFS('总明细 源文件后台下'!T:T,'总明细 源文件后台下'!E:E,E733,'总明细 源文件后台下'!C:C,"Refund")</f>
        <v>0</v>
      </c>
      <c r="AD733">
        <f>SUMIFS('总明细 源文件后台下'!U:U,'总明细 源文件后台下'!E:E,E733,'总明细 源文件后台下'!C:C,"Refund")</f>
        <v>0</v>
      </c>
      <c r="AE733">
        <f>SUMIFS('总明细 源文件后台下'!V:V,'总明细 源文件后台下'!E:E,E733,'总明细 源文件后台下'!C:C,"Refund")</f>
        <v>0</v>
      </c>
      <c r="AF733">
        <f>SUMIFS('总明细 源文件后台下'!W:W,'总明细 源文件后台下'!E:E,E733,'总明细 源文件后台下'!C:C,"Refund")</f>
        <v>0</v>
      </c>
      <c r="AK733">
        <f>(SUMIF('广告费 源文件后台下'!G:G,E733,'广告费 源文件后台下'!M:M))*-1</f>
        <v>0</v>
      </c>
      <c r="AL733">
        <f>SUMIFS('总明细 源文件后台下'!W:W,'总明细 源文件后台下'!E:E,E733,'总明细 源文件后台下'!C:C,"Adjustment",'总明细 源文件后台下'!F:F,"FBA Inventory Reimbursement - Customer Return")</f>
        <v>0</v>
      </c>
      <c r="AM733">
        <f>SUMIFS('总明细 源文件后台下'!W:W,'总明细 源文件后台下'!E:E,E733,'总明细 源文件后台下'!C:C,"Adjustment",'总明细 源文件后台下'!F:F,"FBA Inventory Reimbursement - Damaged:Warehouse")</f>
        <v>0</v>
      </c>
      <c r="AN733">
        <f>SUMIFS('总明细 源文件后台下'!W:W,'总明细 源文件后台下'!E:E,E733,'总明细 源文件后台下'!C:C,"Adjustment",'总明细 源文件后台下'!F:F,"FBA Inventory Reimbursement - Customer Service Issue")</f>
        <v>0</v>
      </c>
      <c r="AO733">
        <f>SUMIFS('总明细 源文件后台下'!W:W,'总明细 源文件后台下'!E:E,E733,'总明细 源文件后台下'!C:C,"Adjustment",'总明细 源文件后台下'!F:F,"FBA Inventory Reimbursement - Fee Correction")</f>
        <v>0</v>
      </c>
      <c r="AP733">
        <f>SUMIFS('总明细 源文件后台下'!W:W,'总明细 源文件后台下'!E:E,E733,'总明细 源文件后台下'!C:C,"Adjustment",'总明细 源文件后台下'!F:F,"FBA Inventory Reimbursement - General Adjustment")</f>
        <v>0</v>
      </c>
      <c r="AQ733">
        <f>SUMIFS('总明细 源文件后台下'!W:W,'总明细 源文件后台下'!E:E,E733,'总明细 源文件后台下'!C:C,"Adjustment",'总明细 源文件后台下'!F:F,"FBA Inventory Reimbursement - Lost:Inbound")</f>
        <v>0</v>
      </c>
      <c r="AR733">
        <f>SUMIFS('总明细 源文件后台下'!W:W,'总明细 源文件后台下'!E:E,E733,'总明细 源文件后台下'!C:C,"Adjustment",'总明细 源文件后台下'!F:F,"FBA Inventory Reimbursement - Lost:Warehouse")</f>
        <v>0</v>
      </c>
      <c r="AS733">
        <f>SUMIFS('总明细 源文件后台下'!W:W,'总明细 源文件后台下'!E:E,E733,'总明细 源文件后台下'!C:C,"Adjustment",'总明细 源文件后台下'!F:F,"Non-subscription Fee Adjustment")</f>
        <v>0</v>
      </c>
      <c r="AT733">
        <f>SUMIFS('总明细 源文件后台下'!W:W,'总明细 源文件后台下'!E:E,E733,'总明细 源文件后台下'!C:C,"Adjustment",'总明细 源文件后台下'!F:F,"FBA Inventory Placement Service Fee")</f>
        <v>0</v>
      </c>
      <c r="AV733">
        <f>SUMIF('FBA Customer Return Per Unit Fe'!B:B,E733,'FBA Customer Return Per Unit Fe'!C:C)</f>
        <v>0</v>
      </c>
      <c r="AX733">
        <f>(SUMIF('仓储费 源文件后台下'!C:C,E733,'仓储费 源文件后台下'!V:V))*-1</f>
        <v>0</v>
      </c>
      <c r="AZ733">
        <f>SUMIF('Disposal Fee销毁费用-160.95'!B:B,E733,'Disposal Fee销毁费用-160.95'!D:D)*-1</f>
        <v>0</v>
      </c>
      <c r="BC733">
        <f>IFERROR(VLOOKUP(F733,'优惠券-86.4'!F:I,4,0),0)</f>
        <v>0</v>
      </c>
      <c r="BD733">
        <f>IFERROR(VLOOKUP(F733,'早评-120'!E:H,4,0),0)</f>
        <v>0</v>
      </c>
      <c r="BF733">
        <f t="shared" si="88"/>
        <v>0</v>
      </c>
      <c r="BG733">
        <f t="shared" si="89"/>
        <v>0</v>
      </c>
      <c r="BH733">
        <f t="shared" si="90"/>
        <v>0</v>
      </c>
      <c r="BQ733" s="45">
        <f t="shared" si="91"/>
        <v>0</v>
      </c>
      <c r="BR733">
        <f>SUMIFS('9月销毁明细'!D:D,'9月销毁明细'!A:A,E733,'9月销毁明细'!H:H,"Sellable")</f>
        <v>0</v>
      </c>
      <c r="BS733">
        <f>SUMIFS('9月销毁明细'!G:G,'9月销毁明细'!A:A,E733,'9月销毁明细'!H:H,"Sellable")</f>
        <v>0</v>
      </c>
      <c r="BT733">
        <f>SUMIFS('9月销毁明细'!D:D,'9月销毁明细'!A:A,E733,'9月销毁明细'!H:H,"Unsellable")</f>
        <v>0</v>
      </c>
      <c r="BU733">
        <f>SUMIFS('9月销毁明细'!G:G,'9月销毁明细'!A:A,E733,'9月销毁明细'!H:H,"Unsellable")</f>
        <v>0</v>
      </c>
      <c r="BW733">
        <f>IFERROR(I733*VLOOKUP(F733,'9.3成本表'!C:L,10,0),0)</f>
        <v>0</v>
      </c>
      <c r="BX733">
        <f t="shared" si="92"/>
        <v>0</v>
      </c>
      <c r="CC733" s="45">
        <f t="shared" si="93"/>
        <v>0</v>
      </c>
      <c r="CD733" s="45">
        <f t="shared" si="94"/>
        <v>0</v>
      </c>
      <c r="CE733" s="45">
        <f t="shared" si="95"/>
        <v>0</v>
      </c>
    </row>
    <row r="734" spans="4:83" x14ac:dyDescent="0.25">
      <c r="D734" s="20" t="s">
        <v>1577</v>
      </c>
      <c r="E734" s="20" t="s">
        <v>1578</v>
      </c>
      <c r="F734" s="20">
        <v>4925</v>
      </c>
      <c r="G734">
        <v>728</v>
      </c>
      <c r="H734" s="20"/>
      <c r="I734">
        <f>SUMIFS('总明细 源文件后台下'!G:G,'总明细 源文件后台下'!E:E,E734,'总明细 源文件后台下'!C:C,"Order")</f>
        <v>0</v>
      </c>
      <c r="J734">
        <f>SUMIFS('总明细 源文件后台下'!M:M,'总明细 源文件后台下'!E:E,E734,'总明细 源文件后台下'!C:C,"Order")</f>
        <v>0</v>
      </c>
      <c r="K734">
        <f>SUMIFS('总明细 源文件后台下'!N:N,'总明细 源文件后台下'!E:E,E734,'总明细 源文件后台下'!C:C,"Order")</f>
        <v>0</v>
      </c>
      <c r="L734">
        <f>SUMIFS('总明细 源文件后台下'!O:O,'总明细 源文件后台下'!E:E,E734,'总明细 源文件后台下'!C:C,"Order")</f>
        <v>0</v>
      </c>
      <c r="M734">
        <f>SUMIFS('总明细 源文件后台下'!P:P,'总明细 源文件后台下'!E:E,E734,'总明细 源文件后台下'!C:C,"Order")</f>
        <v>0</v>
      </c>
      <c r="N734">
        <f>SUMIFS('总明细 源文件后台下'!Q:Q,'总明细 源文件后台下'!E:E,E734,'总明细 源文件后台下'!C:C,"Order")</f>
        <v>0</v>
      </c>
      <c r="O734">
        <f>SUMIFS('总明细 源文件后台下'!R:R,'总明细 源文件后台下'!E:E,E734,'总明细 源文件后台下'!C:C,"Order")</f>
        <v>0</v>
      </c>
      <c r="P734">
        <f>SUMIFS('总明细 源文件后台下'!S:S,'总明细 源文件后台下'!E:E,E734,'总明细 源文件后台下'!C:C,"Order")</f>
        <v>0</v>
      </c>
      <c r="Q734">
        <f>SUMIFS('总明细 源文件后台下'!T:T,'总明细 源文件后台下'!E:E,E734,'总明细 源文件后台下'!C:C,"Order")</f>
        <v>0</v>
      </c>
      <c r="R734">
        <f>SUMIFS('总明细 源文件后台下'!U:U,'总明细 源文件后台下'!E:E,E734,'总明细 源文件后台下'!C:C,"Order")</f>
        <v>0</v>
      </c>
      <c r="S734">
        <f>SUMIFS('总明细 源文件后台下'!V:V,'总明细 源文件后台下'!E:E,E734,'总明细 源文件后台下'!C:C,"Order")</f>
        <v>0</v>
      </c>
      <c r="T734">
        <f>SUMIFS('总明细 源文件后台下'!W:W,'总明细 源文件后台下'!E:E,E734,'总明细 源文件后台下'!C:C,"Order")</f>
        <v>0</v>
      </c>
      <c r="U734">
        <f>SUMIFS('总明细 源文件后台下'!G:G,'总明细 源文件后台下'!E:E,E734,'总明细 源文件后台下'!C:C,"Refund")</f>
        <v>0</v>
      </c>
      <c r="V734">
        <f>SUMIFS('总明细 源文件后台下'!M:M,'总明细 源文件后台下'!E:E,E734,'总明细 源文件后台下'!C:C,"Refund")</f>
        <v>0</v>
      </c>
      <c r="W734">
        <f>SUMIFS('总明细 源文件后台下'!N:N,'总明细 源文件后台下'!E:E,E734,'总明细 源文件后台下'!C:C,"Refund")</f>
        <v>0</v>
      </c>
      <c r="X734">
        <f>SUMIFS('总明细 源文件后台下'!O:O,'总明细 源文件后台下'!E:E,E734,'总明细 源文件后台下'!C:C,"Refund")</f>
        <v>0</v>
      </c>
      <c r="Y734">
        <f>SUMIFS('总明细 源文件后台下'!P:P,'总明细 源文件后台下'!E:E,E734,'总明细 源文件后台下'!C:C,"Refund")</f>
        <v>0</v>
      </c>
      <c r="Z734">
        <f>SUMIFS('总明细 源文件后台下'!Q:Q,'总明细 源文件后台下'!E:E,E734,'总明细 源文件后台下'!C:C,"Refund")</f>
        <v>0</v>
      </c>
      <c r="AA734">
        <f>SUMIFS('总明细 源文件后台下'!R:R,'总明细 源文件后台下'!E:E,E734,'总明细 源文件后台下'!C:C,"Refund")</f>
        <v>0</v>
      </c>
      <c r="AB734">
        <f>SUMIFS('总明细 源文件后台下'!S:S,'总明细 源文件后台下'!E:E,E734,'总明细 源文件后台下'!C:C,"Refund")</f>
        <v>0</v>
      </c>
      <c r="AC734">
        <f>SUMIFS('总明细 源文件后台下'!T:T,'总明细 源文件后台下'!E:E,E734,'总明细 源文件后台下'!C:C,"Refund")</f>
        <v>0</v>
      </c>
      <c r="AD734">
        <f>SUMIFS('总明细 源文件后台下'!U:U,'总明细 源文件后台下'!E:E,E734,'总明细 源文件后台下'!C:C,"Refund")</f>
        <v>0</v>
      </c>
      <c r="AE734">
        <f>SUMIFS('总明细 源文件后台下'!V:V,'总明细 源文件后台下'!E:E,E734,'总明细 源文件后台下'!C:C,"Refund")</f>
        <v>0</v>
      </c>
      <c r="AF734">
        <f>SUMIFS('总明细 源文件后台下'!W:W,'总明细 源文件后台下'!E:E,E734,'总明细 源文件后台下'!C:C,"Refund")</f>
        <v>0</v>
      </c>
      <c r="AK734">
        <f>(SUMIF('广告费 源文件后台下'!G:G,E734,'广告费 源文件后台下'!M:M))*-1</f>
        <v>0</v>
      </c>
      <c r="AL734">
        <f>SUMIFS('总明细 源文件后台下'!W:W,'总明细 源文件后台下'!E:E,E734,'总明细 源文件后台下'!C:C,"Adjustment",'总明细 源文件后台下'!F:F,"FBA Inventory Reimbursement - Customer Return")</f>
        <v>0</v>
      </c>
      <c r="AM734">
        <f>SUMIFS('总明细 源文件后台下'!W:W,'总明细 源文件后台下'!E:E,E734,'总明细 源文件后台下'!C:C,"Adjustment",'总明细 源文件后台下'!F:F,"FBA Inventory Reimbursement - Damaged:Warehouse")</f>
        <v>0</v>
      </c>
      <c r="AN734">
        <f>SUMIFS('总明细 源文件后台下'!W:W,'总明细 源文件后台下'!E:E,E734,'总明细 源文件后台下'!C:C,"Adjustment",'总明细 源文件后台下'!F:F,"FBA Inventory Reimbursement - Customer Service Issue")</f>
        <v>0</v>
      </c>
      <c r="AO734">
        <f>SUMIFS('总明细 源文件后台下'!W:W,'总明细 源文件后台下'!E:E,E734,'总明细 源文件后台下'!C:C,"Adjustment",'总明细 源文件后台下'!F:F,"FBA Inventory Reimbursement - Fee Correction")</f>
        <v>0</v>
      </c>
      <c r="AP734">
        <f>SUMIFS('总明细 源文件后台下'!W:W,'总明细 源文件后台下'!E:E,E734,'总明细 源文件后台下'!C:C,"Adjustment",'总明细 源文件后台下'!F:F,"FBA Inventory Reimbursement - General Adjustment")</f>
        <v>0</v>
      </c>
      <c r="AQ734">
        <f>SUMIFS('总明细 源文件后台下'!W:W,'总明细 源文件后台下'!E:E,E734,'总明细 源文件后台下'!C:C,"Adjustment",'总明细 源文件后台下'!F:F,"FBA Inventory Reimbursement - Lost:Inbound")</f>
        <v>0</v>
      </c>
      <c r="AR734">
        <f>SUMIFS('总明细 源文件后台下'!W:W,'总明细 源文件后台下'!E:E,E734,'总明细 源文件后台下'!C:C,"Adjustment",'总明细 源文件后台下'!F:F,"FBA Inventory Reimbursement - Lost:Warehouse")</f>
        <v>0</v>
      </c>
      <c r="AS734">
        <f>SUMIFS('总明细 源文件后台下'!W:W,'总明细 源文件后台下'!E:E,E734,'总明细 源文件后台下'!C:C,"Adjustment",'总明细 源文件后台下'!F:F,"Non-subscription Fee Adjustment")</f>
        <v>0</v>
      </c>
      <c r="AT734">
        <f>SUMIFS('总明细 源文件后台下'!W:W,'总明细 源文件后台下'!E:E,E734,'总明细 源文件后台下'!C:C,"Adjustment",'总明细 源文件后台下'!F:F,"FBA Inventory Placement Service Fee")</f>
        <v>0</v>
      </c>
      <c r="AV734">
        <f>SUMIF('FBA Customer Return Per Unit Fe'!B:B,E734,'FBA Customer Return Per Unit Fe'!C:C)</f>
        <v>0</v>
      </c>
      <c r="AX734">
        <f>(SUMIF('仓储费 源文件后台下'!C:C,E734,'仓储费 源文件后台下'!V:V))*-1</f>
        <v>0</v>
      </c>
      <c r="AZ734">
        <f>SUMIF('Disposal Fee销毁费用-160.95'!B:B,E734,'Disposal Fee销毁费用-160.95'!D:D)*-1</f>
        <v>0</v>
      </c>
      <c r="BC734">
        <f>IFERROR(VLOOKUP(F734,'优惠券-86.4'!F:I,4,0),0)</f>
        <v>0</v>
      </c>
      <c r="BD734">
        <f>IFERROR(VLOOKUP(F734,'早评-120'!E:H,4,0),0)</f>
        <v>0</v>
      </c>
      <c r="BF734">
        <f t="shared" si="88"/>
        <v>0</v>
      </c>
      <c r="BG734">
        <f t="shared" si="89"/>
        <v>0</v>
      </c>
      <c r="BH734">
        <f t="shared" si="90"/>
        <v>0</v>
      </c>
      <c r="BQ734" s="45">
        <f t="shared" si="91"/>
        <v>0</v>
      </c>
      <c r="BR734">
        <f>SUMIFS('9月销毁明细'!D:D,'9月销毁明细'!A:A,E734,'9月销毁明细'!H:H,"Sellable")</f>
        <v>0</v>
      </c>
      <c r="BS734">
        <f>SUMIFS('9月销毁明细'!G:G,'9月销毁明细'!A:A,E734,'9月销毁明细'!H:H,"Sellable")</f>
        <v>0</v>
      </c>
      <c r="BT734">
        <f>SUMIFS('9月销毁明细'!D:D,'9月销毁明细'!A:A,E734,'9月销毁明细'!H:H,"Unsellable")</f>
        <v>0</v>
      </c>
      <c r="BU734">
        <f>SUMIFS('9月销毁明细'!G:G,'9月销毁明细'!A:A,E734,'9月销毁明细'!H:H,"Unsellable")</f>
        <v>0</v>
      </c>
      <c r="BW734">
        <f>IFERROR(I734*VLOOKUP(F734,'9.3成本表'!C:L,10,0),0)</f>
        <v>0</v>
      </c>
      <c r="BX734">
        <f t="shared" si="92"/>
        <v>0</v>
      </c>
      <c r="CC734" s="45">
        <f t="shared" si="93"/>
        <v>0</v>
      </c>
      <c r="CD734" s="45">
        <f t="shared" si="94"/>
        <v>0</v>
      </c>
      <c r="CE734" s="45">
        <f t="shared" si="95"/>
        <v>0</v>
      </c>
    </row>
    <row r="735" spans="4:83" x14ac:dyDescent="0.25">
      <c r="D735" s="20" t="s">
        <v>1579</v>
      </c>
      <c r="E735" s="20" t="s">
        <v>1580</v>
      </c>
      <c r="F735" s="20">
        <v>4925</v>
      </c>
      <c r="G735">
        <v>729</v>
      </c>
      <c r="H735" s="20"/>
      <c r="I735">
        <f>SUMIFS('总明细 源文件后台下'!G:G,'总明细 源文件后台下'!E:E,E735,'总明细 源文件后台下'!C:C,"Order")</f>
        <v>0</v>
      </c>
      <c r="J735">
        <f>SUMIFS('总明细 源文件后台下'!M:M,'总明细 源文件后台下'!E:E,E735,'总明细 源文件后台下'!C:C,"Order")</f>
        <v>0</v>
      </c>
      <c r="K735">
        <f>SUMIFS('总明细 源文件后台下'!N:N,'总明细 源文件后台下'!E:E,E735,'总明细 源文件后台下'!C:C,"Order")</f>
        <v>0</v>
      </c>
      <c r="L735">
        <f>SUMIFS('总明细 源文件后台下'!O:O,'总明细 源文件后台下'!E:E,E735,'总明细 源文件后台下'!C:C,"Order")</f>
        <v>0</v>
      </c>
      <c r="M735">
        <f>SUMIFS('总明细 源文件后台下'!P:P,'总明细 源文件后台下'!E:E,E735,'总明细 源文件后台下'!C:C,"Order")</f>
        <v>0</v>
      </c>
      <c r="N735">
        <f>SUMIFS('总明细 源文件后台下'!Q:Q,'总明细 源文件后台下'!E:E,E735,'总明细 源文件后台下'!C:C,"Order")</f>
        <v>0</v>
      </c>
      <c r="O735">
        <f>SUMIFS('总明细 源文件后台下'!R:R,'总明细 源文件后台下'!E:E,E735,'总明细 源文件后台下'!C:C,"Order")</f>
        <v>0</v>
      </c>
      <c r="P735">
        <f>SUMIFS('总明细 源文件后台下'!S:S,'总明细 源文件后台下'!E:E,E735,'总明细 源文件后台下'!C:C,"Order")</f>
        <v>0</v>
      </c>
      <c r="Q735">
        <f>SUMIFS('总明细 源文件后台下'!T:T,'总明细 源文件后台下'!E:E,E735,'总明细 源文件后台下'!C:C,"Order")</f>
        <v>0</v>
      </c>
      <c r="R735">
        <f>SUMIFS('总明细 源文件后台下'!U:U,'总明细 源文件后台下'!E:E,E735,'总明细 源文件后台下'!C:C,"Order")</f>
        <v>0</v>
      </c>
      <c r="S735">
        <f>SUMIFS('总明细 源文件后台下'!V:V,'总明细 源文件后台下'!E:E,E735,'总明细 源文件后台下'!C:C,"Order")</f>
        <v>0</v>
      </c>
      <c r="T735">
        <f>SUMIFS('总明细 源文件后台下'!W:W,'总明细 源文件后台下'!E:E,E735,'总明细 源文件后台下'!C:C,"Order")</f>
        <v>0</v>
      </c>
      <c r="U735">
        <f>SUMIFS('总明细 源文件后台下'!G:G,'总明细 源文件后台下'!E:E,E735,'总明细 源文件后台下'!C:C,"Refund")</f>
        <v>0</v>
      </c>
      <c r="V735">
        <f>SUMIFS('总明细 源文件后台下'!M:M,'总明细 源文件后台下'!E:E,E735,'总明细 源文件后台下'!C:C,"Refund")</f>
        <v>0</v>
      </c>
      <c r="W735">
        <f>SUMIFS('总明细 源文件后台下'!N:N,'总明细 源文件后台下'!E:E,E735,'总明细 源文件后台下'!C:C,"Refund")</f>
        <v>0</v>
      </c>
      <c r="X735">
        <f>SUMIFS('总明细 源文件后台下'!O:O,'总明细 源文件后台下'!E:E,E735,'总明细 源文件后台下'!C:C,"Refund")</f>
        <v>0</v>
      </c>
      <c r="Y735">
        <f>SUMIFS('总明细 源文件后台下'!P:P,'总明细 源文件后台下'!E:E,E735,'总明细 源文件后台下'!C:C,"Refund")</f>
        <v>0</v>
      </c>
      <c r="Z735">
        <f>SUMIFS('总明细 源文件后台下'!Q:Q,'总明细 源文件后台下'!E:E,E735,'总明细 源文件后台下'!C:C,"Refund")</f>
        <v>0</v>
      </c>
      <c r="AA735">
        <f>SUMIFS('总明细 源文件后台下'!R:R,'总明细 源文件后台下'!E:E,E735,'总明细 源文件后台下'!C:C,"Refund")</f>
        <v>0</v>
      </c>
      <c r="AB735">
        <f>SUMIFS('总明细 源文件后台下'!S:S,'总明细 源文件后台下'!E:E,E735,'总明细 源文件后台下'!C:C,"Refund")</f>
        <v>0</v>
      </c>
      <c r="AC735">
        <f>SUMIFS('总明细 源文件后台下'!T:T,'总明细 源文件后台下'!E:E,E735,'总明细 源文件后台下'!C:C,"Refund")</f>
        <v>0</v>
      </c>
      <c r="AD735">
        <f>SUMIFS('总明细 源文件后台下'!U:U,'总明细 源文件后台下'!E:E,E735,'总明细 源文件后台下'!C:C,"Refund")</f>
        <v>0</v>
      </c>
      <c r="AE735">
        <f>SUMIFS('总明细 源文件后台下'!V:V,'总明细 源文件后台下'!E:E,E735,'总明细 源文件后台下'!C:C,"Refund")</f>
        <v>0</v>
      </c>
      <c r="AF735">
        <f>SUMIFS('总明细 源文件后台下'!W:W,'总明细 源文件后台下'!E:E,E735,'总明细 源文件后台下'!C:C,"Refund")</f>
        <v>0</v>
      </c>
      <c r="AK735">
        <f>(SUMIF('广告费 源文件后台下'!G:G,E735,'广告费 源文件后台下'!M:M))*-1</f>
        <v>0</v>
      </c>
      <c r="AL735">
        <f>SUMIFS('总明细 源文件后台下'!W:W,'总明细 源文件后台下'!E:E,E735,'总明细 源文件后台下'!C:C,"Adjustment",'总明细 源文件后台下'!F:F,"FBA Inventory Reimbursement - Customer Return")</f>
        <v>0</v>
      </c>
      <c r="AM735">
        <f>SUMIFS('总明细 源文件后台下'!W:W,'总明细 源文件后台下'!E:E,E735,'总明细 源文件后台下'!C:C,"Adjustment",'总明细 源文件后台下'!F:F,"FBA Inventory Reimbursement - Damaged:Warehouse")</f>
        <v>0</v>
      </c>
      <c r="AN735">
        <f>SUMIFS('总明细 源文件后台下'!W:W,'总明细 源文件后台下'!E:E,E735,'总明细 源文件后台下'!C:C,"Adjustment",'总明细 源文件后台下'!F:F,"FBA Inventory Reimbursement - Customer Service Issue")</f>
        <v>0</v>
      </c>
      <c r="AO735">
        <f>SUMIFS('总明细 源文件后台下'!W:W,'总明细 源文件后台下'!E:E,E735,'总明细 源文件后台下'!C:C,"Adjustment",'总明细 源文件后台下'!F:F,"FBA Inventory Reimbursement - Fee Correction")</f>
        <v>0</v>
      </c>
      <c r="AP735">
        <f>SUMIFS('总明细 源文件后台下'!W:W,'总明细 源文件后台下'!E:E,E735,'总明细 源文件后台下'!C:C,"Adjustment",'总明细 源文件后台下'!F:F,"FBA Inventory Reimbursement - General Adjustment")</f>
        <v>0</v>
      </c>
      <c r="AQ735">
        <f>SUMIFS('总明细 源文件后台下'!W:W,'总明细 源文件后台下'!E:E,E735,'总明细 源文件后台下'!C:C,"Adjustment",'总明细 源文件后台下'!F:F,"FBA Inventory Reimbursement - Lost:Inbound")</f>
        <v>0</v>
      </c>
      <c r="AR735">
        <f>SUMIFS('总明细 源文件后台下'!W:W,'总明细 源文件后台下'!E:E,E735,'总明细 源文件后台下'!C:C,"Adjustment",'总明细 源文件后台下'!F:F,"FBA Inventory Reimbursement - Lost:Warehouse")</f>
        <v>0</v>
      </c>
      <c r="AS735">
        <f>SUMIFS('总明细 源文件后台下'!W:W,'总明细 源文件后台下'!E:E,E735,'总明细 源文件后台下'!C:C,"Adjustment",'总明细 源文件后台下'!F:F,"Non-subscription Fee Adjustment")</f>
        <v>0</v>
      </c>
      <c r="AT735">
        <f>SUMIFS('总明细 源文件后台下'!W:W,'总明细 源文件后台下'!E:E,E735,'总明细 源文件后台下'!C:C,"Adjustment",'总明细 源文件后台下'!F:F,"FBA Inventory Placement Service Fee")</f>
        <v>0</v>
      </c>
      <c r="AV735">
        <f>SUMIF('FBA Customer Return Per Unit Fe'!B:B,E735,'FBA Customer Return Per Unit Fe'!C:C)</f>
        <v>0</v>
      </c>
      <c r="AX735">
        <f>(SUMIF('仓储费 源文件后台下'!C:C,E735,'仓储费 源文件后台下'!V:V))*-1</f>
        <v>0</v>
      </c>
      <c r="AZ735">
        <f>SUMIF('Disposal Fee销毁费用-160.95'!B:B,E735,'Disposal Fee销毁费用-160.95'!D:D)*-1</f>
        <v>0</v>
      </c>
      <c r="BC735">
        <f>IFERROR(VLOOKUP(F735,'优惠券-86.4'!F:I,4,0),0)</f>
        <v>0</v>
      </c>
      <c r="BD735">
        <f>IFERROR(VLOOKUP(F735,'早评-120'!E:H,4,0),0)</f>
        <v>0</v>
      </c>
      <c r="BF735">
        <f t="shared" si="88"/>
        <v>0</v>
      </c>
      <c r="BG735">
        <f t="shared" si="89"/>
        <v>0</v>
      </c>
      <c r="BH735">
        <f t="shared" si="90"/>
        <v>0</v>
      </c>
      <c r="BQ735" s="45">
        <f t="shared" si="91"/>
        <v>0</v>
      </c>
      <c r="BR735">
        <f>SUMIFS('9月销毁明细'!D:D,'9月销毁明细'!A:A,E735,'9月销毁明细'!H:H,"Sellable")</f>
        <v>0</v>
      </c>
      <c r="BS735">
        <f>SUMIFS('9月销毁明细'!G:G,'9月销毁明细'!A:A,E735,'9月销毁明细'!H:H,"Sellable")</f>
        <v>0</v>
      </c>
      <c r="BT735">
        <f>SUMIFS('9月销毁明细'!D:D,'9月销毁明细'!A:A,E735,'9月销毁明细'!H:H,"Unsellable")</f>
        <v>0</v>
      </c>
      <c r="BU735">
        <f>SUMIFS('9月销毁明细'!G:G,'9月销毁明细'!A:A,E735,'9月销毁明细'!H:H,"Unsellable")</f>
        <v>0</v>
      </c>
      <c r="BW735">
        <f>IFERROR(I735*VLOOKUP(F735,'9.3成本表'!C:L,10,0),0)</f>
        <v>0</v>
      </c>
      <c r="BX735">
        <f t="shared" si="92"/>
        <v>0</v>
      </c>
      <c r="CC735" s="45">
        <f t="shared" si="93"/>
        <v>0</v>
      </c>
      <c r="CD735" s="45">
        <f t="shared" si="94"/>
        <v>0</v>
      </c>
      <c r="CE735" s="45">
        <f t="shared" si="95"/>
        <v>0</v>
      </c>
    </row>
    <row r="736" spans="4:83" x14ac:dyDescent="0.25">
      <c r="D736" s="20" t="s">
        <v>1581</v>
      </c>
      <c r="E736" s="20" t="s">
        <v>1582</v>
      </c>
      <c r="F736" s="20">
        <v>4928</v>
      </c>
      <c r="G736">
        <v>730</v>
      </c>
      <c r="H736" s="20"/>
      <c r="I736">
        <f>SUMIFS('总明细 源文件后台下'!G:G,'总明细 源文件后台下'!E:E,E736,'总明细 源文件后台下'!C:C,"Order")</f>
        <v>0</v>
      </c>
      <c r="J736">
        <f>SUMIFS('总明细 源文件后台下'!M:M,'总明细 源文件后台下'!E:E,E736,'总明细 源文件后台下'!C:C,"Order")</f>
        <v>0</v>
      </c>
      <c r="K736">
        <f>SUMIFS('总明细 源文件后台下'!N:N,'总明细 源文件后台下'!E:E,E736,'总明细 源文件后台下'!C:C,"Order")</f>
        <v>0</v>
      </c>
      <c r="L736">
        <f>SUMIFS('总明细 源文件后台下'!O:O,'总明细 源文件后台下'!E:E,E736,'总明细 源文件后台下'!C:C,"Order")</f>
        <v>0</v>
      </c>
      <c r="M736">
        <f>SUMIFS('总明细 源文件后台下'!P:P,'总明细 源文件后台下'!E:E,E736,'总明细 源文件后台下'!C:C,"Order")</f>
        <v>0</v>
      </c>
      <c r="N736">
        <f>SUMIFS('总明细 源文件后台下'!Q:Q,'总明细 源文件后台下'!E:E,E736,'总明细 源文件后台下'!C:C,"Order")</f>
        <v>0</v>
      </c>
      <c r="O736">
        <f>SUMIFS('总明细 源文件后台下'!R:R,'总明细 源文件后台下'!E:E,E736,'总明细 源文件后台下'!C:C,"Order")</f>
        <v>0</v>
      </c>
      <c r="P736">
        <f>SUMIFS('总明细 源文件后台下'!S:S,'总明细 源文件后台下'!E:E,E736,'总明细 源文件后台下'!C:C,"Order")</f>
        <v>0</v>
      </c>
      <c r="Q736">
        <f>SUMIFS('总明细 源文件后台下'!T:T,'总明细 源文件后台下'!E:E,E736,'总明细 源文件后台下'!C:C,"Order")</f>
        <v>0</v>
      </c>
      <c r="R736">
        <f>SUMIFS('总明细 源文件后台下'!U:U,'总明细 源文件后台下'!E:E,E736,'总明细 源文件后台下'!C:C,"Order")</f>
        <v>0</v>
      </c>
      <c r="S736">
        <f>SUMIFS('总明细 源文件后台下'!V:V,'总明细 源文件后台下'!E:E,E736,'总明细 源文件后台下'!C:C,"Order")</f>
        <v>0</v>
      </c>
      <c r="T736">
        <f>SUMIFS('总明细 源文件后台下'!W:W,'总明细 源文件后台下'!E:E,E736,'总明细 源文件后台下'!C:C,"Order")</f>
        <v>0</v>
      </c>
      <c r="U736">
        <f>SUMIFS('总明细 源文件后台下'!G:G,'总明细 源文件后台下'!E:E,E736,'总明细 源文件后台下'!C:C,"Refund")</f>
        <v>0</v>
      </c>
      <c r="V736">
        <f>SUMIFS('总明细 源文件后台下'!M:M,'总明细 源文件后台下'!E:E,E736,'总明细 源文件后台下'!C:C,"Refund")</f>
        <v>0</v>
      </c>
      <c r="W736">
        <f>SUMIFS('总明细 源文件后台下'!N:N,'总明细 源文件后台下'!E:E,E736,'总明细 源文件后台下'!C:C,"Refund")</f>
        <v>0</v>
      </c>
      <c r="X736">
        <f>SUMIFS('总明细 源文件后台下'!O:O,'总明细 源文件后台下'!E:E,E736,'总明细 源文件后台下'!C:C,"Refund")</f>
        <v>0</v>
      </c>
      <c r="Y736">
        <f>SUMIFS('总明细 源文件后台下'!P:P,'总明细 源文件后台下'!E:E,E736,'总明细 源文件后台下'!C:C,"Refund")</f>
        <v>0</v>
      </c>
      <c r="Z736">
        <f>SUMIFS('总明细 源文件后台下'!Q:Q,'总明细 源文件后台下'!E:E,E736,'总明细 源文件后台下'!C:C,"Refund")</f>
        <v>0</v>
      </c>
      <c r="AA736">
        <f>SUMIFS('总明细 源文件后台下'!R:R,'总明细 源文件后台下'!E:E,E736,'总明细 源文件后台下'!C:C,"Refund")</f>
        <v>0</v>
      </c>
      <c r="AB736">
        <f>SUMIFS('总明细 源文件后台下'!S:S,'总明细 源文件后台下'!E:E,E736,'总明细 源文件后台下'!C:C,"Refund")</f>
        <v>0</v>
      </c>
      <c r="AC736">
        <f>SUMIFS('总明细 源文件后台下'!T:T,'总明细 源文件后台下'!E:E,E736,'总明细 源文件后台下'!C:C,"Refund")</f>
        <v>0</v>
      </c>
      <c r="AD736">
        <f>SUMIFS('总明细 源文件后台下'!U:U,'总明细 源文件后台下'!E:E,E736,'总明细 源文件后台下'!C:C,"Refund")</f>
        <v>0</v>
      </c>
      <c r="AE736">
        <f>SUMIFS('总明细 源文件后台下'!V:V,'总明细 源文件后台下'!E:E,E736,'总明细 源文件后台下'!C:C,"Refund")</f>
        <v>0</v>
      </c>
      <c r="AF736">
        <f>SUMIFS('总明细 源文件后台下'!W:W,'总明细 源文件后台下'!E:E,E736,'总明细 源文件后台下'!C:C,"Refund")</f>
        <v>0</v>
      </c>
      <c r="AK736">
        <f>(SUMIF('广告费 源文件后台下'!G:G,E736,'广告费 源文件后台下'!M:M))*-1</f>
        <v>0</v>
      </c>
      <c r="AL736">
        <f>SUMIFS('总明细 源文件后台下'!W:W,'总明细 源文件后台下'!E:E,E736,'总明细 源文件后台下'!C:C,"Adjustment",'总明细 源文件后台下'!F:F,"FBA Inventory Reimbursement - Customer Return")</f>
        <v>0</v>
      </c>
      <c r="AM736">
        <f>SUMIFS('总明细 源文件后台下'!W:W,'总明细 源文件后台下'!E:E,E736,'总明细 源文件后台下'!C:C,"Adjustment",'总明细 源文件后台下'!F:F,"FBA Inventory Reimbursement - Damaged:Warehouse")</f>
        <v>0</v>
      </c>
      <c r="AN736">
        <f>SUMIFS('总明细 源文件后台下'!W:W,'总明细 源文件后台下'!E:E,E736,'总明细 源文件后台下'!C:C,"Adjustment",'总明细 源文件后台下'!F:F,"FBA Inventory Reimbursement - Customer Service Issue")</f>
        <v>0</v>
      </c>
      <c r="AO736">
        <f>SUMIFS('总明细 源文件后台下'!W:W,'总明细 源文件后台下'!E:E,E736,'总明细 源文件后台下'!C:C,"Adjustment",'总明细 源文件后台下'!F:F,"FBA Inventory Reimbursement - Fee Correction")</f>
        <v>0</v>
      </c>
      <c r="AP736">
        <f>SUMIFS('总明细 源文件后台下'!W:W,'总明细 源文件后台下'!E:E,E736,'总明细 源文件后台下'!C:C,"Adjustment",'总明细 源文件后台下'!F:F,"FBA Inventory Reimbursement - General Adjustment")</f>
        <v>0</v>
      </c>
      <c r="AQ736">
        <f>SUMIFS('总明细 源文件后台下'!W:W,'总明细 源文件后台下'!E:E,E736,'总明细 源文件后台下'!C:C,"Adjustment",'总明细 源文件后台下'!F:F,"FBA Inventory Reimbursement - Lost:Inbound")</f>
        <v>0</v>
      </c>
      <c r="AR736">
        <f>SUMIFS('总明细 源文件后台下'!W:W,'总明细 源文件后台下'!E:E,E736,'总明细 源文件后台下'!C:C,"Adjustment",'总明细 源文件后台下'!F:F,"FBA Inventory Reimbursement - Lost:Warehouse")</f>
        <v>0</v>
      </c>
      <c r="AS736">
        <f>SUMIFS('总明细 源文件后台下'!W:W,'总明细 源文件后台下'!E:E,E736,'总明细 源文件后台下'!C:C,"Adjustment",'总明细 源文件后台下'!F:F,"Non-subscription Fee Adjustment")</f>
        <v>0</v>
      </c>
      <c r="AT736">
        <f>SUMIFS('总明细 源文件后台下'!W:W,'总明细 源文件后台下'!E:E,E736,'总明细 源文件后台下'!C:C,"Adjustment",'总明细 源文件后台下'!F:F,"FBA Inventory Placement Service Fee")</f>
        <v>0</v>
      </c>
      <c r="AV736">
        <f>SUMIF('FBA Customer Return Per Unit Fe'!B:B,E736,'FBA Customer Return Per Unit Fe'!C:C)</f>
        <v>0</v>
      </c>
      <c r="AX736">
        <f>(SUMIF('仓储费 源文件后台下'!C:C,E736,'仓储费 源文件后台下'!V:V))*-1</f>
        <v>0</v>
      </c>
      <c r="AZ736">
        <f>SUMIF('Disposal Fee销毁费用-160.95'!B:B,E736,'Disposal Fee销毁费用-160.95'!D:D)*-1</f>
        <v>-0.45</v>
      </c>
      <c r="BC736">
        <f>IFERROR(VLOOKUP(F736,'优惠券-86.4'!F:I,4,0),0)</f>
        <v>0</v>
      </c>
      <c r="BD736">
        <f>IFERROR(VLOOKUP(F736,'早评-120'!E:H,4,0),0)</f>
        <v>0</v>
      </c>
      <c r="BF736">
        <f t="shared" si="88"/>
        <v>-0.45</v>
      </c>
      <c r="BG736">
        <f t="shared" si="89"/>
        <v>0</v>
      </c>
      <c r="BH736">
        <f t="shared" si="90"/>
        <v>-2.9250000000000003</v>
      </c>
      <c r="BQ736" s="45">
        <f t="shared" si="91"/>
        <v>-2.9250000000000003</v>
      </c>
      <c r="BR736">
        <f>SUMIFS('9月销毁明细'!D:D,'9月销毁明细'!A:A,E736,'9月销毁明细'!H:H,"Sellable")</f>
        <v>0</v>
      </c>
      <c r="BS736">
        <f>SUMIFS('9月销毁明细'!G:G,'9月销毁明细'!A:A,E736,'9月销毁明细'!H:H,"Sellable")</f>
        <v>0</v>
      </c>
      <c r="BT736">
        <f>SUMIFS('9月销毁明细'!D:D,'9月销毁明细'!A:A,E736,'9月销毁明细'!H:H,"Unsellable")</f>
        <v>0</v>
      </c>
      <c r="BU736">
        <f>SUMIFS('9月销毁明细'!G:G,'9月销毁明细'!A:A,E736,'9月销毁明细'!H:H,"Unsellable")</f>
        <v>0</v>
      </c>
      <c r="BW736">
        <f>IFERROR(I736*VLOOKUP(F736,'9.3成本表'!C:L,10,0),0)</f>
        <v>0</v>
      </c>
      <c r="BX736">
        <f t="shared" si="92"/>
        <v>0</v>
      </c>
      <c r="CC736" s="45">
        <f t="shared" si="93"/>
        <v>-2.9250000000000003</v>
      </c>
      <c r="CD736" s="45">
        <f t="shared" si="94"/>
        <v>0</v>
      </c>
      <c r="CE736" s="45">
        <f t="shared" si="95"/>
        <v>0</v>
      </c>
    </row>
    <row r="737" spans="4:83" x14ac:dyDescent="0.25">
      <c r="D737" s="20" t="s">
        <v>1583</v>
      </c>
      <c r="E737" s="20" t="s">
        <v>1584</v>
      </c>
      <c r="F737" s="20">
        <v>4928</v>
      </c>
      <c r="G737">
        <v>731</v>
      </c>
      <c r="H737" s="20"/>
      <c r="I737">
        <f>SUMIFS('总明细 源文件后台下'!G:G,'总明细 源文件后台下'!E:E,E737,'总明细 源文件后台下'!C:C,"Order")</f>
        <v>0</v>
      </c>
      <c r="J737">
        <f>SUMIFS('总明细 源文件后台下'!M:M,'总明细 源文件后台下'!E:E,E737,'总明细 源文件后台下'!C:C,"Order")</f>
        <v>0</v>
      </c>
      <c r="K737">
        <f>SUMIFS('总明细 源文件后台下'!N:N,'总明细 源文件后台下'!E:E,E737,'总明细 源文件后台下'!C:C,"Order")</f>
        <v>0</v>
      </c>
      <c r="L737">
        <f>SUMIFS('总明细 源文件后台下'!O:O,'总明细 源文件后台下'!E:E,E737,'总明细 源文件后台下'!C:C,"Order")</f>
        <v>0</v>
      </c>
      <c r="M737">
        <f>SUMIFS('总明细 源文件后台下'!P:P,'总明细 源文件后台下'!E:E,E737,'总明细 源文件后台下'!C:C,"Order")</f>
        <v>0</v>
      </c>
      <c r="N737">
        <f>SUMIFS('总明细 源文件后台下'!Q:Q,'总明细 源文件后台下'!E:E,E737,'总明细 源文件后台下'!C:C,"Order")</f>
        <v>0</v>
      </c>
      <c r="O737">
        <f>SUMIFS('总明细 源文件后台下'!R:R,'总明细 源文件后台下'!E:E,E737,'总明细 源文件后台下'!C:C,"Order")</f>
        <v>0</v>
      </c>
      <c r="P737">
        <f>SUMIFS('总明细 源文件后台下'!S:S,'总明细 源文件后台下'!E:E,E737,'总明细 源文件后台下'!C:C,"Order")</f>
        <v>0</v>
      </c>
      <c r="Q737">
        <f>SUMIFS('总明细 源文件后台下'!T:T,'总明细 源文件后台下'!E:E,E737,'总明细 源文件后台下'!C:C,"Order")</f>
        <v>0</v>
      </c>
      <c r="R737">
        <f>SUMIFS('总明细 源文件后台下'!U:U,'总明细 源文件后台下'!E:E,E737,'总明细 源文件后台下'!C:C,"Order")</f>
        <v>0</v>
      </c>
      <c r="S737">
        <f>SUMIFS('总明细 源文件后台下'!V:V,'总明细 源文件后台下'!E:E,E737,'总明细 源文件后台下'!C:C,"Order")</f>
        <v>0</v>
      </c>
      <c r="T737">
        <f>SUMIFS('总明细 源文件后台下'!W:W,'总明细 源文件后台下'!E:E,E737,'总明细 源文件后台下'!C:C,"Order")</f>
        <v>0</v>
      </c>
      <c r="U737">
        <f>SUMIFS('总明细 源文件后台下'!G:G,'总明细 源文件后台下'!E:E,E737,'总明细 源文件后台下'!C:C,"Refund")</f>
        <v>0</v>
      </c>
      <c r="V737">
        <f>SUMIFS('总明细 源文件后台下'!M:M,'总明细 源文件后台下'!E:E,E737,'总明细 源文件后台下'!C:C,"Refund")</f>
        <v>0</v>
      </c>
      <c r="W737">
        <f>SUMIFS('总明细 源文件后台下'!N:N,'总明细 源文件后台下'!E:E,E737,'总明细 源文件后台下'!C:C,"Refund")</f>
        <v>0</v>
      </c>
      <c r="X737">
        <f>SUMIFS('总明细 源文件后台下'!O:O,'总明细 源文件后台下'!E:E,E737,'总明细 源文件后台下'!C:C,"Refund")</f>
        <v>0</v>
      </c>
      <c r="Y737">
        <f>SUMIFS('总明细 源文件后台下'!P:P,'总明细 源文件后台下'!E:E,E737,'总明细 源文件后台下'!C:C,"Refund")</f>
        <v>0</v>
      </c>
      <c r="Z737">
        <f>SUMIFS('总明细 源文件后台下'!Q:Q,'总明细 源文件后台下'!E:E,E737,'总明细 源文件后台下'!C:C,"Refund")</f>
        <v>0</v>
      </c>
      <c r="AA737">
        <f>SUMIFS('总明细 源文件后台下'!R:R,'总明细 源文件后台下'!E:E,E737,'总明细 源文件后台下'!C:C,"Refund")</f>
        <v>0</v>
      </c>
      <c r="AB737">
        <f>SUMIFS('总明细 源文件后台下'!S:S,'总明细 源文件后台下'!E:E,E737,'总明细 源文件后台下'!C:C,"Refund")</f>
        <v>0</v>
      </c>
      <c r="AC737">
        <f>SUMIFS('总明细 源文件后台下'!T:T,'总明细 源文件后台下'!E:E,E737,'总明细 源文件后台下'!C:C,"Refund")</f>
        <v>0</v>
      </c>
      <c r="AD737">
        <f>SUMIFS('总明细 源文件后台下'!U:U,'总明细 源文件后台下'!E:E,E737,'总明细 源文件后台下'!C:C,"Refund")</f>
        <v>0</v>
      </c>
      <c r="AE737">
        <f>SUMIFS('总明细 源文件后台下'!V:V,'总明细 源文件后台下'!E:E,E737,'总明细 源文件后台下'!C:C,"Refund")</f>
        <v>0</v>
      </c>
      <c r="AF737">
        <f>SUMIFS('总明细 源文件后台下'!W:W,'总明细 源文件后台下'!E:E,E737,'总明细 源文件后台下'!C:C,"Refund")</f>
        <v>0</v>
      </c>
      <c r="AK737">
        <f>(SUMIF('广告费 源文件后台下'!G:G,E737,'广告费 源文件后台下'!M:M))*-1</f>
        <v>0</v>
      </c>
      <c r="AL737">
        <f>SUMIFS('总明细 源文件后台下'!W:W,'总明细 源文件后台下'!E:E,E737,'总明细 源文件后台下'!C:C,"Adjustment",'总明细 源文件后台下'!F:F,"FBA Inventory Reimbursement - Customer Return")</f>
        <v>0</v>
      </c>
      <c r="AM737">
        <f>SUMIFS('总明细 源文件后台下'!W:W,'总明细 源文件后台下'!E:E,E737,'总明细 源文件后台下'!C:C,"Adjustment",'总明细 源文件后台下'!F:F,"FBA Inventory Reimbursement - Damaged:Warehouse")</f>
        <v>0</v>
      </c>
      <c r="AN737">
        <f>SUMIFS('总明细 源文件后台下'!W:W,'总明细 源文件后台下'!E:E,E737,'总明细 源文件后台下'!C:C,"Adjustment",'总明细 源文件后台下'!F:F,"FBA Inventory Reimbursement - Customer Service Issue")</f>
        <v>0</v>
      </c>
      <c r="AO737">
        <f>SUMIFS('总明细 源文件后台下'!W:W,'总明细 源文件后台下'!E:E,E737,'总明细 源文件后台下'!C:C,"Adjustment",'总明细 源文件后台下'!F:F,"FBA Inventory Reimbursement - Fee Correction")</f>
        <v>0</v>
      </c>
      <c r="AP737">
        <f>SUMIFS('总明细 源文件后台下'!W:W,'总明细 源文件后台下'!E:E,E737,'总明细 源文件后台下'!C:C,"Adjustment",'总明细 源文件后台下'!F:F,"FBA Inventory Reimbursement - General Adjustment")</f>
        <v>0</v>
      </c>
      <c r="AQ737">
        <f>SUMIFS('总明细 源文件后台下'!W:W,'总明细 源文件后台下'!E:E,E737,'总明细 源文件后台下'!C:C,"Adjustment",'总明细 源文件后台下'!F:F,"FBA Inventory Reimbursement - Lost:Inbound")</f>
        <v>0</v>
      </c>
      <c r="AR737">
        <f>SUMIFS('总明细 源文件后台下'!W:W,'总明细 源文件后台下'!E:E,E737,'总明细 源文件后台下'!C:C,"Adjustment",'总明细 源文件后台下'!F:F,"FBA Inventory Reimbursement - Lost:Warehouse")</f>
        <v>0</v>
      </c>
      <c r="AS737">
        <f>SUMIFS('总明细 源文件后台下'!W:W,'总明细 源文件后台下'!E:E,E737,'总明细 源文件后台下'!C:C,"Adjustment",'总明细 源文件后台下'!F:F,"Non-subscription Fee Adjustment")</f>
        <v>0</v>
      </c>
      <c r="AT737">
        <f>SUMIFS('总明细 源文件后台下'!W:W,'总明细 源文件后台下'!E:E,E737,'总明细 源文件后台下'!C:C,"Adjustment",'总明细 源文件后台下'!F:F,"FBA Inventory Placement Service Fee")</f>
        <v>0</v>
      </c>
      <c r="AV737">
        <f>SUMIF('FBA Customer Return Per Unit Fe'!B:B,E737,'FBA Customer Return Per Unit Fe'!C:C)</f>
        <v>0</v>
      </c>
      <c r="AX737">
        <f>(SUMIF('仓储费 源文件后台下'!C:C,E737,'仓储费 源文件后台下'!V:V))*-1</f>
        <v>0</v>
      </c>
      <c r="AZ737">
        <f>SUMIF('Disposal Fee销毁费用-160.95'!B:B,E737,'Disposal Fee销毁费用-160.95'!D:D)*-1</f>
        <v>-0.6</v>
      </c>
      <c r="BC737">
        <f>IFERROR(VLOOKUP(F737,'优惠券-86.4'!F:I,4,0),0)</f>
        <v>0</v>
      </c>
      <c r="BD737">
        <f>IFERROR(VLOOKUP(F737,'早评-120'!E:H,4,0),0)</f>
        <v>0</v>
      </c>
      <c r="BF737">
        <f t="shared" si="88"/>
        <v>-0.6</v>
      </c>
      <c r="BG737">
        <f t="shared" si="89"/>
        <v>0</v>
      </c>
      <c r="BH737">
        <f t="shared" si="90"/>
        <v>-3.9</v>
      </c>
      <c r="BQ737" s="45">
        <f t="shared" si="91"/>
        <v>-3.9</v>
      </c>
      <c r="BR737">
        <f>SUMIFS('9月销毁明细'!D:D,'9月销毁明细'!A:A,E737,'9月销毁明细'!H:H,"Sellable")</f>
        <v>0</v>
      </c>
      <c r="BS737">
        <f>SUMIFS('9月销毁明细'!G:G,'9月销毁明细'!A:A,E737,'9月销毁明细'!H:H,"Sellable")</f>
        <v>0</v>
      </c>
      <c r="BT737">
        <f>SUMIFS('9月销毁明细'!D:D,'9月销毁明细'!A:A,E737,'9月销毁明细'!H:H,"Unsellable")</f>
        <v>0</v>
      </c>
      <c r="BU737">
        <f>SUMIFS('9月销毁明细'!G:G,'9月销毁明细'!A:A,E737,'9月销毁明细'!H:H,"Unsellable")</f>
        <v>0</v>
      </c>
      <c r="BW737">
        <f>IFERROR(I737*VLOOKUP(F737,'9.3成本表'!C:L,10,0),0)</f>
        <v>0</v>
      </c>
      <c r="BX737">
        <f t="shared" si="92"/>
        <v>0</v>
      </c>
      <c r="CC737" s="45">
        <f t="shared" si="93"/>
        <v>-3.9</v>
      </c>
      <c r="CD737" s="45">
        <f t="shared" si="94"/>
        <v>0</v>
      </c>
      <c r="CE737" s="45">
        <f t="shared" si="95"/>
        <v>0</v>
      </c>
    </row>
    <row r="738" spans="4:83" x14ac:dyDescent="0.25">
      <c r="D738" s="20" t="s">
        <v>1585</v>
      </c>
      <c r="E738" s="20" t="s">
        <v>1586</v>
      </c>
      <c r="F738" s="20">
        <v>4928</v>
      </c>
      <c r="G738">
        <v>732</v>
      </c>
      <c r="H738" s="20"/>
      <c r="I738">
        <f>SUMIFS('总明细 源文件后台下'!G:G,'总明细 源文件后台下'!E:E,E738,'总明细 源文件后台下'!C:C,"Order")</f>
        <v>0</v>
      </c>
      <c r="J738">
        <f>SUMIFS('总明细 源文件后台下'!M:M,'总明细 源文件后台下'!E:E,E738,'总明细 源文件后台下'!C:C,"Order")</f>
        <v>0</v>
      </c>
      <c r="K738">
        <f>SUMIFS('总明细 源文件后台下'!N:N,'总明细 源文件后台下'!E:E,E738,'总明细 源文件后台下'!C:C,"Order")</f>
        <v>0</v>
      </c>
      <c r="L738">
        <f>SUMIFS('总明细 源文件后台下'!O:O,'总明细 源文件后台下'!E:E,E738,'总明细 源文件后台下'!C:C,"Order")</f>
        <v>0</v>
      </c>
      <c r="M738">
        <f>SUMIFS('总明细 源文件后台下'!P:P,'总明细 源文件后台下'!E:E,E738,'总明细 源文件后台下'!C:C,"Order")</f>
        <v>0</v>
      </c>
      <c r="N738">
        <f>SUMIFS('总明细 源文件后台下'!Q:Q,'总明细 源文件后台下'!E:E,E738,'总明细 源文件后台下'!C:C,"Order")</f>
        <v>0</v>
      </c>
      <c r="O738">
        <f>SUMIFS('总明细 源文件后台下'!R:R,'总明细 源文件后台下'!E:E,E738,'总明细 源文件后台下'!C:C,"Order")</f>
        <v>0</v>
      </c>
      <c r="P738">
        <f>SUMIFS('总明细 源文件后台下'!S:S,'总明细 源文件后台下'!E:E,E738,'总明细 源文件后台下'!C:C,"Order")</f>
        <v>0</v>
      </c>
      <c r="Q738">
        <f>SUMIFS('总明细 源文件后台下'!T:T,'总明细 源文件后台下'!E:E,E738,'总明细 源文件后台下'!C:C,"Order")</f>
        <v>0</v>
      </c>
      <c r="R738">
        <f>SUMIFS('总明细 源文件后台下'!U:U,'总明细 源文件后台下'!E:E,E738,'总明细 源文件后台下'!C:C,"Order")</f>
        <v>0</v>
      </c>
      <c r="S738">
        <f>SUMIFS('总明细 源文件后台下'!V:V,'总明细 源文件后台下'!E:E,E738,'总明细 源文件后台下'!C:C,"Order")</f>
        <v>0</v>
      </c>
      <c r="T738">
        <f>SUMIFS('总明细 源文件后台下'!W:W,'总明细 源文件后台下'!E:E,E738,'总明细 源文件后台下'!C:C,"Order")</f>
        <v>0</v>
      </c>
      <c r="U738">
        <f>SUMIFS('总明细 源文件后台下'!G:G,'总明细 源文件后台下'!E:E,E738,'总明细 源文件后台下'!C:C,"Refund")</f>
        <v>0</v>
      </c>
      <c r="V738">
        <f>SUMIFS('总明细 源文件后台下'!M:M,'总明细 源文件后台下'!E:E,E738,'总明细 源文件后台下'!C:C,"Refund")</f>
        <v>0</v>
      </c>
      <c r="W738">
        <f>SUMIFS('总明细 源文件后台下'!N:N,'总明细 源文件后台下'!E:E,E738,'总明细 源文件后台下'!C:C,"Refund")</f>
        <v>0</v>
      </c>
      <c r="X738">
        <f>SUMIFS('总明细 源文件后台下'!O:O,'总明细 源文件后台下'!E:E,E738,'总明细 源文件后台下'!C:C,"Refund")</f>
        <v>0</v>
      </c>
      <c r="Y738">
        <f>SUMIFS('总明细 源文件后台下'!P:P,'总明细 源文件后台下'!E:E,E738,'总明细 源文件后台下'!C:C,"Refund")</f>
        <v>0</v>
      </c>
      <c r="Z738">
        <f>SUMIFS('总明细 源文件后台下'!Q:Q,'总明细 源文件后台下'!E:E,E738,'总明细 源文件后台下'!C:C,"Refund")</f>
        <v>0</v>
      </c>
      <c r="AA738">
        <f>SUMIFS('总明细 源文件后台下'!R:R,'总明细 源文件后台下'!E:E,E738,'总明细 源文件后台下'!C:C,"Refund")</f>
        <v>0</v>
      </c>
      <c r="AB738">
        <f>SUMIFS('总明细 源文件后台下'!S:S,'总明细 源文件后台下'!E:E,E738,'总明细 源文件后台下'!C:C,"Refund")</f>
        <v>0</v>
      </c>
      <c r="AC738">
        <f>SUMIFS('总明细 源文件后台下'!T:T,'总明细 源文件后台下'!E:E,E738,'总明细 源文件后台下'!C:C,"Refund")</f>
        <v>0</v>
      </c>
      <c r="AD738">
        <f>SUMIFS('总明细 源文件后台下'!U:U,'总明细 源文件后台下'!E:E,E738,'总明细 源文件后台下'!C:C,"Refund")</f>
        <v>0</v>
      </c>
      <c r="AE738">
        <f>SUMIFS('总明细 源文件后台下'!V:V,'总明细 源文件后台下'!E:E,E738,'总明细 源文件后台下'!C:C,"Refund")</f>
        <v>0</v>
      </c>
      <c r="AF738">
        <f>SUMIFS('总明细 源文件后台下'!W:W,'总明细 源文件后台下'!E:E,E738,'总明细 源文件后台下'!C:C,"Refund")</f>
        <v>0</v>
      </c>
      <c r="AK738">
        <f>(SUMIF('广告费 源文件后台下'!G:G,E738,'广告费 源文件后台下'!M:M))*-1</f>
        <v>0</v>
      </c>
      <c r="AL738">
        <f>SUMIFS('总明细 源文件后台下'!W:W,'总明细 源文件后台下'!E:E,E738,'总明细 源文件后台下'!C:C,"Adjustment",'总明细 源文件后台下'!F:F,"FBA Inventory Reimbursement - Customer Return")</f>
        <v>0</v>
      </c>
      <c r="AM738">
        <f>SUMIFS('总明细 源文件后台下'!W:W,'总明细 源文件后台下'!E:E,E738,'总明细 源文件后台下'!C:C,"Adjustment",'总明细 源文件后台下'!F:F,"FBA Inventory Reimbursement - Damaged:Warehouse")</f>
        <v>0</v>
      </c>
      <c r="AN738">
        <f>SUMIFS('总明细 源文件后台下'!W:W,'总明细 源文件后台下'!E:E,E738,'总明细 源文件后台下'!C:C,"Adjustment",'总明细 源文件后台下'!F:F,"FBA Inventory Reimbursement - Customer Service Issue")</f>
        <v>0</v>
      </c>
      <c r="AO738">
        <f>SUMIFS('总明细 源文件后台下'!W:W,'总明细 源文件后台下'!E:E,E738,'总明细 源文件后台下'!C:C,"Adjustment",'总明细 源文件后台下'!F:F,"FBA Inventory Reimbursement - Fee Correction")</f>
        <v>0</v>
      </c>
      <c r="AP738">
        <f>SUMIFS('总明细 源文件后台下'!W:W,'总明细 源文件后台下'!E:E,E738,'总明细 源文件后台下'!C:C,"Adjustment",'总明细 源文件后台下'!F:F,"FBA Inventory Reimbursement - General Adjustment")</f>
        <v>0</v>
      </c>
      <c r="AQ738">
        <f>SUMIFS('总明细 源文件后台下'!W:W,'总明细 源文件后台下'!E:E,E738,'总明细 源文件后台下'!C:C,"Adjustment",'总明细 源文件后台下'!F:F,"FBA Inventory Reimbursement - Lost:Inbound")</f>
        <v>0</v>
      </c>
      <c r="AR738">
        <f>SUMIFS('总明细 源文件后台下'!W:W,'总明细 源文件后台下'!E:E,E738,'总明细 源文件后台下'!C:C,"Adjustment",'总明细 源文件后台下'!F:F,"FBA Inventory Reimbursement - Lost:Warehouse")</f>
        <v>0</v>
      </c>
      <c r="AS738">
        <f>SUMIFS('总明细 源文件后台下'!W:W,'总明细 源文件后台下'!E:E,E738,'总明细 源文件后台下'!C:C,"Adjustment",'总明细 源文件后台下'!F:F,"Non-subscription Fee Adjustment")</f>
        <v>0</v>
      </c>
      <c r="AT738">
        <f>SUMIFS('总明细 源文件后台下'!W:W,'总明细 源文件后台下'!E:E,E738,'总明细 源文件后台下'!C:C,"Adjustment",'总明细 源文件后台下'!F:F,"FBA Inventory Placement Service Fee")</f>
        <v>0</v>
      </c>
      <c r="AV738">
        <f>SUMIF('FBA Customer Return Per Unit Fe'!B:B,E738,'FBA Customer Return Per Unit Fe'!C:C)</f>
        <v>0</v>
      </c>
      <c r="AX738">
        <f>(SUMIF('仓储费 源文件后台下'!C:C,E738,'仓储费 源文件后台下'!V:V))*-1</f>
        <v>0</v>
      </c>
      <c r="AZ738">
        <f>SUMIF('Disposal Fee销毁费用-160.95'!B:B,E738,'Disposal Fee销毁费用-160.95'!D:D)*-1</f>
        <v>-0.45</v>
      </c>
      <c r="BC738">
        <f>IFERROR(VLOOKUP(F738,'优惠券-86.4'!F:I,4,0),0)</f>
        <v>0</v>
      </c>
      <c r="BD738">
        <f>IFERROR(VLOOKUP(F738,'早评-120'!E:H,4,0),0)</f>
        <v>0</v>
      </c>
      <c r="BF738">
        <f t="shared" si="88"/>
        <v>-0.45</v>
      </c>
      <c r="BG738">
        <f t="shared" si="89"/>
        <v>0</v>
      </c>
      <c r="BH738">
        <f t="shared" si="90"/>
        <v>-2.9250000000000003</v>
      </c>
      <c r="BQ738" s="45">
        <f t="shared" si="91"/>
        <v>-2.9250000000000003</v>
      </c>
      <c r="BR738">
        <f>SUMIFS('9月销毁明细'!D:D,'9月销毁明细'!A:A,E738,'9月销毁明细'!H:H,"Sellable")</f>
        <v>0</v>
      </c>
      <c r="BS738">
        <f>SUMIFS('9月销毁明细'!G:G,'9月销毁明细'!A:A,E738,'9月销毁明细'!H:H,"Sellable")</f>
        <v>0</v>
      </c>
      <c r="BT738">
        <f>SUMIFS('9月销毁明细'!D:D,'9月销毁明细'!A:A,E738,'9月销毁明细'!H:H,"Unsellable")</f>
        <v>0</v>
      </c>
      <c r="BU738">
        <f>SUMIFS('9月销毁明细'!G:G,'9月销毁明细'!A:A,E738,'9月销毁明细'!H:H,"Unsellable")</f>
        <v>0</v>
      </c>
      <c r="BW738">
        <f>IFERROR(I738*VLOOKUP(F738,'9.3成本表'!C:L,10,0),0)</f>
        <v>0</v>
      </c>
      <c r="BX738">
        <f t="shared" si="92"/>
        <v>0</v>
      </c>
      <c r="CC738" s="45">
        <f t="shared" si="93"/>
        <v>-2.9250000000000003</v>
      </c>
      <c r="CD738" s="45">
        <f t="shared" si="94"/>
        <v>0</v>
      </c>
      <c r="CE738" s="45">
        <f t="shared" si="95"/>
        <v>0</v>
      </c>
    </row>
    <row r="739" spans="4:83" x14ac:dyDescent="0.25">
      <c r="D739" s="20" t="s">
        <v>1587</v>
      </c>
      <c r="E739" s="20" t="s">
        <v>1588</v>
      </c>
      <c r="F739" s="20">
        <v>4928</v>
      </c>
      <c r="G739">
        <v>733</v>
      </c>
      <c r="H739" s="20"/>
      <c r="I739">
        <f>SUMIFS('总明细 源文件后台下'!G:G,'总明细 源文件后台下'!E:E,E739,'总明细 源文件后台下'!C:C,"Order")</f>
        <v>0</v>
      </c>
      <c r="J739">
        <f>SUMIFS('总明细 源文件后台下'!M:M,'总明细 源文件后台下'!E:E,E739,'总明细 源文件后台下'!C:C,"Order")</f>
        <v>0</v>
      </c>
      <c r="K739">
        <f>SUMIFS('总明细 源文件后台下'!N:N,'总明细 源文件后台下'!E:E,E739,'总明细 源文件后台下'!C:C,"Order")</f>
        <v>0</v>
      </c>
      <c r="L739">
        <f>SUMIFS('总明细 源文件后台下'!O:O,'总明细 源文件后台下'!E:E,E739,'总明细 源文件后台下'!C:C,"Order")</f>
        <v>0</v>
      </c>
      <c r="M739">
        <f>SUMIFS('总明细 源文件后台下'!P:P,'总明细 源文件后台下'!E:E,E739,'总明细 源文件后台下'!C:C,"Order")</f>
        <v>0</v>
      </c>
      <c r="N739">
        <f>SUMIFS('总明细 源文件后台下'!Q:Q,'总明细 源文件后台下'!E:E,E739,'总明细 源文件后台下'!C:C,"Order")</f>
        <v>0</v>
      </c>
      <c r="O739">
        <f>SUMIFS('总明细 源文件后台下'!R:R,'总明细 源文件后台下'!E:E,E739,'总明细 源文件后台下'!C:C,"Order")</f>
        <v>0</v>
      </c>
      <c r="P739">
        <f>SUMIFS('总明细 源文件后台下'!S:S,'总明细 源文件后台下'!E:E,E739,'总明细 源文件后台下'!C:C,"Order")</f>
        <v>0</v>
      </c>
      <c r="Q739">
        <f>SUMIFS('总明细 源文件后台下'!T:T,'总明细 源文件后台下'!E:E,E739,'总明细 源文件后台下'!C:C,"Order")</f>
        <v>0</v>
      </c>
      <c r="R739">
        <f>SUMIFS('总明细 源文件后台下'!U:U,'总明细 源文件后台下'!E:E,E739,'总明细 源文件后台下'!C:C,"Order")</f>
        <v>0</v>
      </c>
      <c r="S739">
        <f>SUMIFS('总明细 源文件后台下'!V:V,'总明细 源文件后台下'!E:E,E739,'总明细 源文件后台下'!C:C,"Order")</f>
        <v>0</v>
      </c>
      <c r="T739">
        <f>SUMIFS('总明细 源文件后台下'!W:W,'总明细 源文件后台下'!E:E,E739,'总明细 源文件后台下'!C:C,"Order")</f>
        <v>0</v>
      </c>
      <c r="U739">
        <f>SUMIFS('总明细 源文件后台下'!G:G,'总明细 源文件后台下'!E:E,E739,'总明细 源文件后台下'!C:C,"Refund")</f>
        <v>0</v>
      </c>
      <c r="V739">
        <f>SUMIFS('总明细 源文件后台下'!M:M,'总明细 源文件后台下'!E:E,E739,'总明细 源文件后台下'!C:C,"Refund")</f>
        <v>0</v>
      </c>
      <c r="W739">
        <f>SUMIFS('总明细 源文件后台下'!N:N,'总明细 源文件后台下'!E:E,E739,'总明细 源文件后台下'!C:C,"Refund")</f>
        <v>0</v>
      </c>
      <c r="X739">
        <f>SUMIFS('总明细 源文件后台下'!O:O,'总明细 源文件后台下'!E:E,E739,'总明细 源文件后台下'!C:C,"Refund")</f>
        <v>0</v>
      </c>
      <c r="Y739">
        <f>SUMIFS('总明细 源文件后台下'!P:P,'总明细 源文件后台下'!E:E,E739,'总明细 源文件后台下'!C:C,"Refund")</f>
        <v>0</v>
      </c>
      <c r="Z739">
        <f>SUMIFS('总明细 源文件后台下'!Q:Q,'总明细 源文件后台下'!E:E,E739,'总明细 源文件后台下'!C:C,"Refund")</f>
        <v>0</v>
      </c>
      <c r="AA739">
        <f>SUMIFS('总明细 源文件后台下'!R:R,'总明细 源文件后台下'!E:E,E739,'总明细 源文件后台下'!C:C,"Refund")</f>
        <v>0</v>
      </c>
      <c r="AB739">
        <f>SUMIFS('总明细 源文件后台下'!S:S,'总明细 源文件后台下'!E:E,E739,'总明细 源文件后台下'!C:C,"Refund")</f>
        <v>0</v>
      </c>
      <c r="AC739">
        <f>SUMIFS('总明细 源文件后台下'!T:T,'总明细 源文件后台下'!E:E,E739,'总明细 源文件后台下'!C:C,"Refund")</f>
        <v>0</v>
      </c>
      <c r="AD739">
        <f>SUMIFS('总明细 源文件后台下'!U:U,'总明细 源文件后台下'!E:E,E739,'总明细 源文件后台下'!C:C,"Refund")</f>
        <v>0</v>
      </c>
      <c r="AE739">
        <f>SUMIFS('总明细 源文件后台下'!V:V,'总明细 源文件后台下'!E:E,E739,'总明细 源文件后台下'!C:C,"Refund")</f>
        <v>0</v>
      </c>
      <c r="AF739">
        <f>SUMIFS('总明细 源文件后台下'!W:W,'总明细 源文件后台下'!E:E,E739,'总明细 源文件后台下'!C:C,"Refund")</f>
        <v>0</v>
      </c>
      <c r="AK739">
        <f>(SUMIF('广告费 源文件后台下'!G:G,E739,'广告费 源文件后台下'!M:M))*-1</f>
        <v>0</v>
      </c>
      <c r="AL739">
        <f>SUMIFS('总明细 源文件后台下'!W:W,'总明细 源文件后台下'!E:E,E739,'总明细 源文件后台下'!C:C,"Adjustment",'总明细 源文件后台下'!F:F,"FBA Inventory Reimbursement - Customer Return")</f>
        <v>0</v>
      </c>
      <c r="AM739">
        <f>SUMIFS('总明细 源文件后台下'!W:W,'总明细 源文件后台下'!E:E,E739,'总明细 源文件后台下'!C:C,"Adjustment",'总明细 源文件后台下'!F:F,"FBA Inventory Reimbursement - Damaged:Warehouse")</f>
        <v>0</v>
      </c>
      <c r="AN739">
        <f>SUMIFS('总明细 源文件后台下'!W:W,'总明细 源文件后台下'!E:E,E739,'总明细 源文件后台下'!C:C,"Adjustment",'总明细 源文件后台下'!F:F,"FBA Inventory Reimbursement - Customer Service Issue")</f>
        <v>0</v>
      </c>
      <c r="AO739">
        <f>SUMIFS('总明细 源文件后台下'!W:W,'总明细 源文件后台下'!E:E,E739,'总明细 源文件后台下'!C:C,"Adjustment",'总明细 源文件后台下'!F:F,"FBA Inventory Reimbursement - Fee Correction")</f>
        <v>0</v>
      </c>
      <c r="AP739">
        <f>SUMIFS('总明细 源文件后台下'!W:W,'总明细 源文件后台下'!E:E,E739,'总明细 源文件后台下'!C:C,"Adjustment",'总明细 源文件后台下'!F:F,"FBA Inventory Reimbursement - General Adjustment")</f>
        <v>0</v>
      </c>
      <c r="AQ739">
        <f>SUMIFS('总明细 源文件后台下'!W:W,'总明细 源文件后台下'!E:E,E739,'总明细 源文件后台下'!C:C,"Adjustment",'总明细 源文件后台下'!F:F,"FBA Inventory Reimbursement - Lost:Inbound")</f>
        <v>0</v>
      </c>
      <c r="AR739">
        <f>SUMIFS('总明细 源文件后台下'!W:W,'总明细 源文件后台下'!E:E,E739,'总明细 源文件后台下'!C:C,"Adjustment",'总明细 源文件后台下'!F:F,"FBA Inventory Reimbursement - Lost:Warehouse")</f>
        <v>0</v>
      </c>
      <c r="AS739">
        <f>SUMIFS('总明细 源文件后台下'!W:W,'总明细 源文件后台下'!E:E,E739,'总明细 源文件后台下'!C:C,"Adjustment",'总明细 源文件后台下'!F:F,"Non-subscription Fee Adjustment")</f>
        <v>0</v>
      </c>
      <c r="AT739">
        <f>SUMIFS('总明细 源文件后台下'!W:W,'总明细 源文件后台下'!E:E,E739,'总明细 源文件后台下'!C:C,"Adjustment",'总明细 源文件后台下'!F:F,"FBA Inventory Placement Service Fee")</f>
        <v>0</v>
      </c>
      <c r="AV739">
        <f>SUMIF('FBA Customer Return Per Unit Fe'!B:B,E739,'FBA Customer Return Per Unit Fe'!C:C)</f>
        <v>0</v>
      </c>
      <c r="AX739">
        <f>(SUMIF('仓储费 源文件后台下'!C:C,E739,'仓储费 源文件后台下'!V:V))*-1</f>
        <v>0</v>
      </c>
      <c r="AZ739">
        <f>SUMIF('Disposal Fee销毁费用-160.95'!B:B,E739,'Disposal Fee销毁费用-160.95'!D:D)*-1</f>
        <v>-0.15</v>
      </c>
      <c r="BC739">
        <f>IFERROR(VLOOKUP(F739,'优惠券-86.4'!F:I,4,0),0)</f>
        <v>0</v>
      </c>
      <c r="BD739">
        <f>IFERROR(VLOOKUP(F739,'早评-120'!E:H,4,0),0)</f>
        <v>0</v>
      </c>
      <c r="BF739">
        <f t="shared" si="88"/>
        <v>-0.15</v>
      </c>
      <c r="BG739">
        <f t="shared" si="89"/>
        <v>0</v>
      </c>
      <c r="BH739">
        <f t="shared" si="90"/>
        <v>-0.97499999999999998</v>
      </c>
      <c r="BQ739" s="45">
        <f t="shared" si="91"/>
        <v>-0.97499999999999998</v>
      </c>
      <c r="BR739">
        <f>SUMIFS('9月销毁明细'!D:D,'9月销毁明细'!A:A,E739,'9月销毁明细'!H:H,"Sellable")</f>
        <v>0</v>
      </c>
      <c r="BS739">
        <f>SUMIFS('9月销毁明细'!G:G,'9月销毁明细'!A:A,E739,'9月销毁明细'!H:H,"Sellable")</f>
        <v>0</v>
      </c>
      <c r="BT739">
        <f>SUMIFS('9月销毁明细'!D:D,'9月销毁明细'!A:A,E739,'9月销毁明细'!H:H,"Unsellable")</f>
        <v>0</v>
      </c>
      <c r="BU739">
        <f>SUMIFS('9月销毁明细'!G:G,'9月销毁明细'!A:A,E739,'9月销毁明细'!H:H,"Unsellable")</f>
        <v>0</v>
      </c>
      <c r="BW739">
        <f>IFERROR(I739*VLOOKUP(F739,'9.3成本表'!C:L,10,0),0)</f>
        <v>0</v>
      </c>
      <c r="BX739">
        <f t="shared" si="92"/>
        <v>0</v>
      </c>
      <c r="CC739" s="45">
        <f t="shared" si="93"/>
        <v>-0.97499999999999998</v>
      </c>
      <c r="CD739" s="45">
        <f t="shared" si="94"/>
        <v>0</v>
      </c>
      <c r="CE739" s="45">
        <f t="shared" si="95"/>
        <v>0</v>
      </c>
    </row>
    <row r="740" spans="4:83" x14ac:dyDescent="0.25">
      <c r="D740" s="20" t="s">
        <v>1589</v>
      </c>
      <c r="E740" s="20" t="s">
        <v>1590</v>
      </c>
      <c r="F740" s="20">
        <v>4928</v>
      </c>
      <c r="G740">
        <v>734</v>
      </c>
      <c r="H740" s="20"/>
      <c r="I740">
        <f>SUMIFS('总明细 源文件后台下'!G:G,'总明细 源文件后台下'!E:E,E740,'总明细 源文件后台下'!C:C,"Order")</f>
        <v>0</v>
      </c>
      <c r="J740">
        <f>SUMIFS('总明细 源文件后台下'!M:M,'总明细 源文件后台下'!E:E,E740,'总明细 源文件后台下'!C:C,"Order")</f>
        <v>0</v>
      </c>
      <c r="K740">
        <f>SUMIFS('总明细 源文件后台下'!N:N,'总明细 源文件后台下'!E:E,E740,'总明细 源文件后台下'!C:C,"Order")</f>
        <v>0</v>
      </c>
      <c r="L740">
        <f>SUMIFS('总明细 源文件后台下'!O:O,'总明细 源文件后台下'!E:E,E740,'总明细 源文件后台下'!C:C,"Order")</f>
        <v>0</v>
      </c>
      <c r="M740">
        <f>SUMIFS('总明细 源文件后台下'!P:P,'总明细 源文件后台下'!E:E,E740,'总明细 源文件后台下'!C:C,"Order")</f>
        <v>0</v>
      </c>
      <c r="N740">
        <f>SUMIFS('总明细 源文件后台下'!Q:Q,'总明细 源文件后台下'!E:E,E740,'总明细 源文件后台下'!C:C,"Order")</f>
        <v>0</v>
      </c>
      <c r="O740">
        <f>SUMIFS('总明细 源文件后台下'!R:R,'总明细 源文件后台下'!E:E,E740,'总明细 源文件后台下'!C:C,"Order")</f>
        <v>0</v>
      </c>
      <c r="P740">
        <f>SUMIFS('总明细 源文件后台下'!S:S,'总明细 源文件后台下'!E:E,E740,'总明细 源文件后台下'!C:C,"Order")</f>
        <v>0</v>
      </c>
      <c r="Q740">
        <f>SUMIFS('总明细 源文件后台下'!T:T,'总明细 源文件后台下'!E:E,E740,'总明细 源文件后台下'!C:C,"Order")</f>
        <v>0</v>
      </c>
      <c r="R740">
        <f>SUMIFS('总明细 源文件后台下'!U:U,'总明细 源文件后台下'!E:E,E740,'总明细 源文件后台下'!C:C,"Order")</f>
        <v>0</v>
      </c>
      <c r="S740">
        <f>SUMIFS('总明细 源文件后台下'!V:V,'总明细 源文件后台下'!E:E,E740,'总明细 源文件后台下'!C:C,"Order")</f>
        <v>0</v>
      </c>
      <c r="T740">
        <f>SUMIFS('总明细 源文件后台下'!W:W,'总明细 源文件后台下'!E:E,E740,'总明细 源文件后台下'!C:C,"Order")</f>
        <v>0</v>
      </c>
      <c r="U740">
        <f>SUMIFS('总明细 源文件后台下'!G:G,'总明细 源文件后台下'!E:E,E740,'总明细 源文件后台下'!C:C,"Refund")</f>
        <v>0</v>
      </c>
      <c r="V740">
        <f>SUMIFS('总明细 源文件后台下'!M:M,'总明细 源文件后台下'!E:E,E740,'总明细 源文件后台下'!C:C,"Refund")</f>
        <v>0</v>
      </c>
      <c r="W740">
        <f>SUMIFS('总明细 源文件后台下'!N:N,'总明细 源文件后台下'!E:E,E740,'总明细 源文件后台下'!C:C,"Refund")</f>
        <v>0</v>
      </c>
      <c r="X740">
        <f>SUMIFS('总明细 源文件后台下'!O:O,'总明细 源文件后台下'!E:E,E740,'总明细 源文件后台下'!C:C,"Refund")</f>
        <v>0</v>
      </c>
      <c r="Y740">
        <f>SUMIFS('总明细 源文件后台下'!P:P,'总明细 源文件后台下'!E:E,E740,'总明细 源文件后台下'!C:C,"Refund")</f>
        <v>0</v>
      </c>
      <c r="Z740">
        <f>SUMIFS('总明细 源文件后台下'!Q:Q,'总明细 源文件后台下'!E:E,E740,'总明细 源文件后台下'!C:C,"Refund")</f>
        <v>0</v>
      </c>
      <c r="AA740">
        <f>SUMIFS('总明细 源文件后台下'!R:R,'总明细 源文件后台下'!E:E,E740,'总明细 源文件后台下'!C:C,"Refund")</f>
        <v>0</v>
      </c>
      <c r="AB740">
        <f>SUMIFS('总明细 源文件后台下'!S:S,'总明细 源文件后台下'!E:E,E740,'总明细 源文件后台下'!C:C,"Refund")</f>
        <v>0</v>
      </c>
      <c r="AC740">
        <f>SUMIFS('总明细 源文件后台下'!T:T,'总明细 源文件后台下'!E:E,E740,'总明细 源文件后台下'!C:C,"Refund")</f>
        <v>0</v>
      </c>
      <c r="AD740">
        <f>SUMIFS('总明细 源文件后台下'!U:U,'总明细 源文件后台下'!E:E,E740,'总明细 源文件后台下'!C:C,"Refund")</f>
        <v>0</v>
      </c>
      <c r="AE740">
        <f>SUMIFS('总明细 源文件后台下'!V:V,'总明细 源文件后台下'!E:E,E740,'总明细 源文件后台下'!C:C,"Refund")</f>
        <v>0</v>
      </c>
      <c r="AF740">
        <f>SUMIFS('总明细 源文件后台下'!W:W,'总明细 源文件后台下'!E:E,E740,'总明细 源文件后台下'!C:C,"Refund")</f>
        <v>0</v>
      </c>
      <c r="AK740">
        <f>(SUMIF('广告费 源文件后台下'!G:G,E740,'广告费 源文件后台下'!M:M))*-1</f>
        <v>0</v>
      </c>
      <c r="AL740">
        <f>SUMIFS('总明细 源文件后台下'!W:W,'总明细 源文件后台下'!E:E,E740,'总明细 源文件后台下'!C:C,"Adjustment",'总明细 源文件后台下'!F:F,"FBA Inventory Reimbursement - Customer Return")</f>
        <v>0</v>
      </c>
      <c r="AM740">
        <f>SUMIFS('总明细 源文件后台下'!W:W,'总明细 源文件后台下'!E:E,E740,'总明细 源文件后台下'!C:C,"Adjustment",'总明细 源文件后台下'!F:F,"FBA Inventory Reimbursement - Damaged:Warehouse")</f>
        <v>0</v>
      </c>
      <c r="AN740">
        <f>SUMIFS('总明细 源文件后台下'!W:W,'总明细 源文件后台下'!E:E,E740,'总明细 源文件后台下'!C:C,"Adjustment",'总明细 源文件后台下'!F:F,"FBA Inventory Reimbursement - Customer Service Issue")</f>
        <v>0</v>
      </c>
      <c r="AO740">
        <f>SUMIFS('总明细 源文件后台下'!W:W,'总明细 源文件后台下'!E:E,E740,'总明细 源文件后台下'!C:C,"Adjustment",'总明细 源文件后台下'!F:F,"FBA Inventory Reimbursement - Fee Correction")</f>
        <v>0</v>
      </c>
      <c r="AP740">
        <f>SUMIFS('总明细 源文件后台下'!W:W,'总明细 源文件后台下'!E:E,E740,'总明细 源文件后台下'!C:C,"Adjustment",'总明细 源文件后台下'!F:F,"FBA Inventory Reimbursement - General Adjustment")</f>
        <v>0</v>
      </c>
      <c r="AQ740">
        <f>SUMIFS('总明细 源文件后台下'!W:W,'总明细 源文件后台下'!E:E,E740,'总明细 源文件后台下'!C:C,"Adjustment",'总明细 源文件后台下'!F:F,"FBA Inventory Reimbursement - Lost:Inbound")</f>
        <v>0</v>
      </c>
      <c r="AR740">
        <f>SUMIFS('总明细 源文件后台下'!W:W,'总明细 源文件后台下'!E:E,E740,'总明细 源文件后台下'!C:C,"Adjustment",'总明细 源文件后台下'!F:F,"FBA Inventory Reimbursement - Lost:Warehouse")</f>
        <v>0</v>
      </c>
      <c r="AS740">
        <f>SUMIFS('总明细 源文件后台下'!W:W,'总明细 源文件后台下'!E:E,E740,'总明细 源文件后台下'!C:C,"Adjustment",'总明细 源文件后台下'!F:F,"Non-subscription Fee Adjustment")</f>
        <v>0</v>
      </c>
      <c r="AT740">
        <f>SUMIFS('总明细 源文件后台下'!W:W,'总明细 源文件后台下'!E:E,E740,'总明细 源文件后台下'!C:C,"Adjustment",'总明细 源文件后台下'!F:F,"FBA Inventory Placement Service Fee")</f>
        <v>0</v>
      </c>
      <c r="AV740">
        <f>SUMIF('FBA Customer Return Per Unit Fe'!B:B,E740,'FBA Customer Return Per Unit Fe'!C:C)</f>
        <v>0</v>
      </c>
      <c r="AX740">
        <f>(SUMIF('仓储费 源文件后台下'!C:C,E740,'仓储费 源文件后台下'!V:V))*-1</f>
        <v>-5.9999999999999995E-4</v>
      </c>
      <c r="AZ740">
        <f>SUMIF('Disposal Fee销毁费用-160.95'!B:B,E740,'Disposal Fee销毁费用-160.95'!D:D)*-1</f>
        <v>-0.6</v>
      </c>
      <c r="BC740">
        <f>IFERROR(VLOOKUP(F740,'优惠券-86.4'!F:I,4,0),0)</f>
        <v>0</v>
      </c>
      <c r="BD740">
        <f>IFERROR(VLOOKUP(F740,'早评-120'!E:H,4,0),0)</f>
        <v>0</v>
      </c>
      <c r="BF740">
        <f t="shared" si="88"/>
        <v>-0.60060000000000002</v>
      </c>
      <c r="BG740">
        <f t="shared" si="89"/>
        <v>0</v>
      </c>
      <c r="BH740">
        <f t="shared" si="90"/>
        <v>-3.9039000000000001</v>
      </c>
      <c r="BQ740" s="45">
        <f t="shared" si="91"/>
        <v>-3.9039000000000001</v>
      </c>
      <c r="BR740">
        <f>SUMIFS('9月销毁明细'!D:D,'9月销毁明细'!A:A,E740,'9月销毁明细'!H:H,"Sellable")</f>
        <v>0</v>
      </c>
      <c r="BS740">
        <f>SUMIFS('9月销毁明细'!G:G,'9月销毁明细'!A:A,E740,'9月销毁明细'!H:H,"Sellable")</f>
        <v>0</v>
      </c>
      <c r="BT740">
        <f>SUMIFS('9月销毁明细'!D:D,'9月销毁明细'!A:A,E740,'9月销毁明细'!H:H,"Unsellable")</f>
        <v>0</v>
      </c>
      <c r="BU740">
        <f>SUMIFS('9月销毁明细'!G:G,'9月销毁明细'!A:A,E740,'9月销毁明细'!H:H,"Unsellable")</f>
        <v>0</v>
      </c>
      <c r="BW740">
        <f>IFERROR(I740*VLOOKUP(F740,'9.3成本表'!C:L,10,0),0)</f>
        <v>0</v>
      </c>
      <c r="BX740">
        <f t="shared" si="92"/>
        <v>0</v>
      </c>
      <c r="CC740" s="45">
        <f t="shared" si="93"/>
        <v>-3.9039000000000001</v>
      </c>
      <c r="CD740" s="45">
        <f t="shared" si="94"/>
        <v>0</v>
      </c>
      <c r="CE740" s="45">
        <f t="shared" si="95"/>
        <v>0</v>
      </c>
    </row>
    <row r="741" spans="4:83" x14ac:dyDescent="0.25">
      <c r="D741" s="20" t="s">
        <v>1591</v>
      </c>
      <c r="E741" s="20" t="s">
        <v>1592</v>
      </c>
      <c r="F741" s="20">
        <v>4928</v>
      </c>
      <c r="G741">
        <v>735</v>
      </c>
      <c r="H741" s="20"/>
      <c r="I741">
        <f>SUMIFS('总明细 源文件后台下'!G:G,'总明细 源文件后台下'!E:E,E741,'总明细 源文件后台下'!C:C,"Order")</f>
        <v>0</v>
      </c>
      <c r="J741">
        <f>SUMIFS('总明细 源文件后台下'!M:M,'总明细 源文件后台下'!E:E,E741,'总明细 源文件后台下'!C:C,"Order")</f>
        <v>0</v>
      </c>
      <c r="K741">
        <f>SUMIFS('总明细 源文件后台下'!N:N,'总明细 源文件后台下'!E:E,E741,'总明细 源文件后台下'!C:C,"Order")</f>
        <v>0</v>
      </c>
      <c r="L741">
        <f>SUMIFS('总明细 源文件后台下'!O:O,'总明细 源文件后台下'!E:E,E741,'总明细 源文件后台下'!C:C,"Order")</f>
        <v>0</v>
      </c>
      <c r="M741">
        <f>SUMIFS('总明细 源文件后台下'!P:P,'总明细 源文件后台下'!E:E,E741,'总明细 源文件后台下'!C:C,"Order")</f>
        <v>0</v>
      </c>
      <c r="N741">
        <f>SUMIFS('总明细 源文件后台下'!Q:Q,'总明细 源文件后台下'!E:E,E741,'总明细 源文件后台下'!C:C,"Order")</f>
        <v>0</v>
      </c>
      <c r="O741">
        <f>SUMIFS('总明细 源文件后台下'!R:R,'总明细 源文件后台下'!E:E,E741,'总明细 源文件后台下'!C:C,"Order")</f>
        <v>0</v>
      </c>
      <c r="P741">
        <f>SUMIFS('总明细 源文件后台下'!S:S,'总明细 源文件后台下'!E:E,E741,'总明细 源文件后台下'!C:C,"Order")</f>
        <v>0</v>
      </c>
      <c r="Q741">
        <f>SUMIFS('总明细 源文件后台下'!T:T,'总明细 源文件后台下'!E:E,E741,'总明细 源文件后台下'!C:C,"Order")</f>
        <v>0</v>
      </c>
      <c r="R741">
        <f>SUMIFS('总明细 源文件后台下'!U:U,'总明细 源文件后台下'!E:E,E741,'总明细 源文件后台下'!C:C,"Order")</f>
        <v>0</v>
      </c>
      <c r="S741">
        <f>SUMIFS('总明细 源文件后台下'!V:V,'总明细 源文件后台下'!E:E,E741,'总明细 源文件后台下'!C:C,"Order")</f>
        <v>0</v>
      </c>
      <c r="T741">
        <f>SUMIFS('总明细 源文件后台下'!W:W,'总明细 源文件后台下'!E:E,E741,'总明细 源文件后台下'!C:C,"Order")</f>
        <v>0</v>
      </c>
      <c r="U741">
        <f>SUMIFS('总明细 源文件后台下'!G:G,'总明细 源文件后台下'!E:E,E741,'总明细 源文件后台下'!C:C,"Refund")</f>
        <v>0</v>
      </c>
      <c r="V741">
        <f>SUMIFS('总明细 源文件后台下'!M:M,'总明细 源文件后台下'!E:E,E741,'总明细 源文件后台下'!C:C,"Refund")</f>
        <v>0</v>
      </c>
      <c r="W741">
        <f>SUMIFS('总明细 源文件后台下'!N:N,'总明细 源文件后台下'!E:E,E741,'总明细 源文件后台下'!C:C,"Refund")</f>
        <v>0</v>
      </c>
      <c r="X741">
        <f>SUMIFS('总明细 源文件后台下'!O:O,'总明细 源文件后台下'!E:E,E741,'总明细 源文件后台下'!C:C,"Refund")</f>
        <v>0</v>
      </c>
      <c r="Y741">
        <f>SUMIFS('总明细 源文件后台下'!P:P,'总明细 源文件后台下'!E:E,E741,'总明细 源文件后台下'!C:C,"Refund")</f>
        <v>0</v>
      </c>
      <c r="Z741">
        <f>SUMIFS('总明细 源文件后台下'!Q:Q,'总明细 源文件后台下'!E:E,E741,'总明细 源文件后台下'!C:C,"Refund")</f>
        <v>0</v>
      </c>
      <c r="AA741">
        <f>SUMIFS('总明细 源文件后台下'!R:R,'总明细 源文件后台下'!E:E,E741,'总明细 源文件后台下'!C:C,"Refund")</f>
        <v>0</v>
      </c>
      <c r="AB741">
        <f>SUMIFS('总明细 源文件后台下'!S:S,'总明细 源文件后台下'!E:E,E741,'总明细 源文件后台下'!C:C,"Refund")</f>
        <v>0</v>
      </c>
      <c r="AC741">
        <f>SUMIFS('总明细 源文件后台下'!T:T,'总明细 源文件后台下'!E:E,E741,'总明细 源文件后台下'!C:C,"Refund")</f>
        <v>0</v>
      </c>
      <c r="AD741">
        <f>SUMIFS('总明细 源文件后台下'!U:U,'总明细 源文件后台下'!E:E,E741,'总明细 源文件后台下'!C:C,"Refund")</f>
        <v>0</v>
      </c>
      <c r="AE741">
        <f>SUMIFS('总明细 源文件后台下'!V:V,'总明细 源文件后台下'!E:E,E741,'总明细 源文件后台下'!C:C,"Refund")</f>
        <v>0</v>
      </c>
      <c r="AF741">
        <f>SUMIFS('总明细 源文件后台下'!W:W,'总明细 源文件后台下'!E:E,E741,'总明细 源文件后台下'!C:C,"Refund")</f>
        <v>0</v>
      </c>
      <c r="AK741">
        <f>(SUMIF('广告费 源文件后台下'!G:G,E741,'广告费 源文件后台下'!M:M))*-1</f>
        <v>0</v>
      </c>
      <c r="AL741">
        <f>SUMIFS('总明细 源文件后台下'!W:W,'总明细 源文件后台下'!E:E,E741,'总明细 源文件后台下'!C:C,"Adjustment",'总明细 源文件后台下'!F:F,"FBA Inventory Reimbursement - Customer Return")</f>
        <v>0</v>
      </c>
      <c r="AM741">
        <f>SUMIFS('总明细 源文件后台下'!W:W,'总明细 源文件后台下'!E:E,E741,'总明细 源文件后台下'!C:C,"Adjustment",'总明细 源文件后台下'!F:F,"FBA Inventory Reimbursement - Damaged:Warehouse")</f>
        <v>0</v>
      </c>
      <c r="AN741">
        <f>SUMIFS('总明细 源文件后台下'!W:W,'总明细 源文件后台下'!E:E,E741,'总明细 源文件后台下'!C:C,"Adjustment",'总明细 源文件后台下'!F:F,"FBA Inventory Reimbursement - Customer Service Issue")</f>
        <v>0</v>
      </c>
      <c r="AO741">
        <f>SUMIFS('总明细 源文件后台下'!W:W,'总明细 源文件后台下'!E:E,E741,'总明细 源文件后台下'!C:C,"Adjustment",'总明细 源文件后台下'!F:F,"FBA Inventory Reimbursement - Fee Correction")</f>
        <v>0</v>
      </c>
      <c r="AP741">
        <f>SUMIFS('总明细 源文件后台下'!W:W,'总明细 源文件后台下'!E:E,E741,'总明细 源文件后台下'!C:C,"Adjustment",'总明细 源文件后台下'!F:F,"FBA Inventory Reimbursement - General Adjustment")</f>
        <v>0</v>
      </c>
      <c r="AQ741">
        <f>SUMIFS('总明细 源文件后台下'!W:W,'总明细 源文件后台下'!E:E,E741,'总明细 源文件后台下'!C:C,"Adjustment",'总明细 源文件后台下'!F:F,"FBA Inventory Reimbursement - Lost:Inbound")</f>
        <v>0</v>
      </c>
      <c r="AR741">
        <f>SUMIFS('总明细 源文件后台下'!W:W,'总明细 源文件后台下'!E:E,E741,'总明细 源文件后台下'!C:C,"Adjustment",'总明细 源文件后台下'!F:F,"FBA Inventory Reimbursement - Lost:Warehouse")</f>
        <v>0</v>
      </c>
      <c r="AS741">
        <f>SUMIFS('总明细 源文件后台下'!W:W,'总明细 源文件后台下'!E:E,E741,'总明细 源文件后台下'!C:C,"Adjustment",'总明细 源文件后台下'!F:F,"Non-subscription Fee Adjustment")</f>
        <v>0</v>
      </c>
      <c r="AT741">
        <f>SUMIFS('总明细 源文件后台下'!W:W,'总明细 源文件后台下'!E:E,E741,'总明细 源文件后台下'!C:C,"Adjustment",'总明细 源文件后台下'!F:F,"FBA Inventory Placement Service Fee")</f>
        <v>0</v>
      </c>
      <c r="AV741">
        <f>SUMIF('FBA Customer Return Per Unit Fe'!B:B,E741,'FBA Customer Return Per Unit Fe'!C:C)</f>
        <v>0</v>
      </c>
      <c r="AX741">
        <f>(SUMIF('仓储费 源文件后台下'!C:C,E741,'仓储费 源文件后台下'!V:V))*-1</f>
        <v>0</v>
      </c>
      <c r="AZ741">
        <f>SUMIF('Disposal Fee销毁费用-160.95'!B:B,E741,'Disposal Fee销毁费用-160.95'!D:D)*-1</f>
        <v>-0.75</v>
      </c>
      <c r="BC741">
        <f>IFERROR(VLOOKUP(F741,'优惠券-86.4'!F:I,4,0),0)</f>
        <v>0</v>
      </c>
      <c r="BD741">
        <f>IFERROR(VLOOKUP(F741,'早评-120'!E:H,4,0),0)</f>
        <v>0</v>
      </c>
      <c r="BF741">
        <f t="shared" si="88"/>
        <v>-0.75</v>
      </c>
      <c r="BG741">
        <f t="shared" si="89"/>
        <v>0</v>
      </c>
      <c r="BH741">
        <f t="shared" si="90"/>
        <v>-4.875</v>
      </c>
      <c r="BQ741" s="45">
        <f t="shared" si="91"/>
        <v>-4.875</v>
      </c>
      <c r="BR741">
        <f>SUMIFS('9月销毁明细'!D:D,'9月销毁明细'!A:A,E741,'9月销毁明细'!H:H,"Sellable")</f>
        <v>0</v>
      </c>
      <c r="BS741">
        <f>SUMIFS('9月销毁明细'!G:G,'9月销毁明细'!A:A,E741,'9月销毁明细'!H:H,"Sellable")</f>
        <v>0</v>
      </c>
      <c r="BT741">
        <f>SUMIFS('9月销毁明细'!D:D,'9月销毁明细'!A:A,E741,'9月销毁明细'!H:H,"Unsellable")</f>
        <v>0</v>
      </c>
      <c r="BU741">
        <f>SUMIFS('9月销毁明细'!G:G,'9月销毁明细'!A:A,E741,'9月销毁明细'!H:H,"Unsellable")</f>
        <v>0</v>
      </c>
      <c r="BW741">
        <f>IFERROR(I741*VLOOKUP(F741,'9.3成本表'!C:L,10,0),0)</f>
        <v>0</v>
      </c>
      <c r="BX741">
        <f t="shared" si="92"/>
        <v>0</v>
      </c>
      <c r="CC741" s="45">
        <f t="shared" si="93"/>
        <v>-4.875</v>
      </c>
      <c r="CD741" s="45">
        <f t="shared" si="94"/>
        <v>0</v>
      </c>
      <c r="CE741" s="45">
        <f t="shared" si="95"/>
        <v>0</v>
      </c>
    </row>
    <row r="742" spans="4:83" x14ac:dyDescent="0.25">
      <c r="D742" s="20" t="s">
        <v>1593</v>
      </c>
      <c r="E742" s="20" t="s">
        <v>1594</v>
      </c>
      <c r="F742" s="20">
        <v>4928</v>
      </c>
      <c r="G742">
        <v>736</v>
      </c>
      <c r="H742" s="20"/>
      <c r="I742">
        <f>SUMIFS('总明细 源文件后台下'!G:G,'总明细 源文件后台下'!E:E,E742,'总明细 源文件后台下'!C:C,"Order")</f>
        <v>0</v>
      </c>
      <c r="J742">
        <f>SUMIFS('总明细 源文件后台下'!M:M,'总明细 源文件后台下'!E:E,E742,'总明细 源文件后台下'!C:C,"Order")</f>
        <v>0</v>
      </c>
      <c r="K742">
        <f>SUMIFS('总明细 源文件后台下'!N:N,'总明细 源文件后台下'!E:E,E742,'总明细 源文件后台下'!C:C,"Order")</f>
        <v>0</v>
      </c>
      <c r="L742">
        <f>SUMIFS('总明细 源文件后台下'!O:O,'总明细 源文件后台下'!E:E,E742,'总明细 源文件后台下'!C:C,"Order")</f>
        <v>0</v>
      </c>
      <c r="M742">
        <f>SUMIFS('总明细 源文件后台下'!P:P,'总明细 源文件后台下'!E:E,E742,'总明细 源文件后台下'!C:C,"Order")</f>
        <v>0</v>
      </c>
      <c r="N742">
        <f>SUMIFS('总明细 源文件后台下'!Q:Q,'总明细 源文件后台下'!E:E,E742,'总明细 源文件后台下'!C:C,"Order")</f>
        <v>0</v>
      </c>
      <c r="O742">
        <f>SUMIFS('总明细 源文件后台下'!R:R,'总明细 源文件后台下'!E:E,E742,'总明细 源文件后台下'!C:C,"Order")</f>
        <v>0</v>
      </c>
      <c r="P742">
        <f>SUMIFS('总明细 源文件后台下'!S:S,'总明细 源文件后台下'!E:E,E742,'总明细 源文件后台下'!C:C,"Order")</f>
        <v>0</v>
      </c>
      <c r="Q742">
        <f>SUMIFS('总明细 源文件后台下'!T:T,'总明细 源文件后台下'!E:E,E742,'总明细 源文件后台下'!C:C,"Order")</f>
        <v>0</v>
      </c>
      <c r="R742">
        <f>SUMIFS('总明细 源文件后台下'!U:U,'总明细 源文件后台下'!E:E,E742,'总明细 源文件后台下'!C:C,"Order")</f>
        <v>0</v>
      </c>
      <c r="S742">
        <f>SUMIFS('总明细 源文件后台下'!V:V,'总明细 源文件后台下'!E:E,E742,'总明细 源文件后台下'!C:C,"Order")</f>
        <v>0</v>
      </c>
      <c r="T742">
        <f>SUMIFS('总明细 源文件后台下'!W:W,'总明细 源文件后台下'!E:E,E742,'总明细 源文件后台下'!C:C,"Order")</f>
        <v>0</v>
      </c>
      <c r="U742">
        <f>SUMIFS('总明细 源文件后台下'!G:G,'总明细 源文件后台下'!E:E,E742,'总明细 源文件后台下'!C:C,"Refund")</f>
        <v>0</v>
      </c>
      <c r="V742">
        <f>SUMIFS('总明细 源文件后台下'!M:M,'总明细 源文件后台下'!E:E,E742,'总明细 源文件后台下'!C:C,"Refund")</f>
        <v>0</v>
      </c>
      <c r="W742">
        <f>SUMIFS('总明细 源文件后台下'!N:N,'总明细 源文件后台下'!E:E,E742,'总明细 源文件后台下'!C:C,"Refund")</f>
        <v>0</v>
      </c>
      <c r="X742">
        <f>SUMIFS('总明细 源文件后台下'!O:O,'总明细 源文件后台下'!E:E,E742,'总明细 源文件后台下'!C:C,"Refund")</f>
        <v>0</v>
      </c>
      <c r="Y742">
        <f>SUMIFS('总明细 源文件后台下'!P:P,'总明细 源文件后台下'!E:E,E742,'总明细 源文件后台下'!C:C,"Refund")</f>
        <v>0</v>
      </c>
      <c r="Z742">
        <f>SUMIFS('总明细 源文件后台下'!Q:Q,'总明细 源文件后台下'!E:E,E742,'总明细 源文件后台下'!C:C,"Refund")</f>
        <v>0</v>
      </c>
      <c r="AA742">
        <f>SUMIFS('总明细 源文件后台下'!R:R,'总明细 源文件后台下'!E:E,E742,'总明细 源文件后台下'!C:C,"Refund")</f>
        <v>0</v>
      </c>
      <c r="AB742">
        <f>SUMIFS('总明细 源文件后台下'!S:S,'总明细 源文件后台下'!E:E,E742,'总明细 源文件后台下'!C:C,"Refund")</f>
        <v>0</v>
      </c>
      <c r="AC742">
        <f>SUMIFS('总明细 源文件后台下'!T:T,'总明细 源文件后台下'!E:E,E742,'总明细 源文件后台下'!C:C,"Refund")</f>
        <v>0</v>
      </c>
      <c r="AD742">
        <f>SUMIFS('总明细 源文件后台下'!U:U,'总明细 源文件后台下'!E:E,E742,'总明细 源文件后台下'!C:C,"Refund")</f>
        <v>0</v>
      </c>
      <c r="AE742">
        <f>SUMIFS('总明细 源文件后台下'!V:V,'总明细 源文件后台下'!E:E,E742,'总明细 源文件后台下'!C:C,"Refund")</f>
        <v>0</v>
      </c>
      <c r="AF742">
        <f>SUMIFS('总明细 源文件后台下'!W:W,'总明细 源文件后台下'!E:E,E742,'总明细 源文件后台下'!C:C,"Refund")</f>
        <v>0</v>
      </c>
      <c r="AK742">
        <f>(SUMIF('广告费 源文件后台下'!G:G,E742,'广告费 源文件后台下'!M:M))*-1</f>
        <v>0</v>
      </c>
      <c r="AL742">
        <f>SUMIFS('总明细 源文件后台下'!W:W,'总明细 源文件后台下'!E:E,E742,'总明细 源文件后台下'!C:C,"Adjustment",'总明细 源文件后台下'!F:F,"FBA Inventory Reimbursement - Customer Return")</f>
        <v>0</v>
      </c>
      <c r="AM742">
        <f>SUMIFS('总明细 源文件后台下'!W:W,'总明细 源文件后台下'!E:E,E742,'总明细 源文件后台下'!C:C,"Adjustment",'总明细 源文件后台下'!F:F,"FBA Inventory Reimbursement - Damaged:Warehouse")</f>
        <v>0</v>
      </c>
      <c r="AN742">
        <f>SUMIFS('总明细 源文件后台下'!W:W,'总明细 源文件后台下'!E:E,E742,'总明细 源文件后台下'!C:C,"Adjustment",'总明细 源文件后台下'!F:F,"FBA Inventory Reimbursement - Customer Service Issue")</f>
        <v>0</v>
      </c>
      <c r="AO742">
        <f>SUMIFS('总明细 源文件后台下'!W:W,'总明细 源文件后台下'!E:E,E742,'总明细 源文件后台下'!C:C,"Adjustment",'总明细 源文件后台下'!F:F,"FBA Inventory Reimbursement - Fee Correction")</f>
        <v>0</v>
      </c>
      <c r="AP742">
        <f>SUMIFS('总明细 源文件后台下'!W:W,'总明细 源文件后台下'!E:E,E742,'总明细 源文件后台下'!C:C,"Adjustment",'总明细 源文件后台下'!F:F,"FBA Inventory Reimbursement - General Adjustment")</f>
        <v>0</v>
      </c>
      <c r="AQ742">
        <f>SUMIFS('总明细 源文件后台下'!W:W,'总明细 源文件后台下'!E:E,E742,'总明细 源文件后台下'!C:C,"Adjustment",'总明细 源文件后台下'!F:F,"FBA Inventory Reimbursement - Lost:Inbound")</f>
        <v>0</v>
      </c>
      <c r="AR742">
        <f>SUMIFS('总明细 源文件后台下'!W:W,'总明细 源文件后台下'!E:E,E742,'总明细 源文件后台下'!C:C,"Adjustment",'总明细 源文件后台下'!F:F,"FBA Inventory Reimbursement - Lost:Warehouse")</f>
        <v>0</v>
      </c>
      <c r="AS742">
        <f>SUMIFS('总明细 源文件后台下'!W:W,'总明细 源文件后台下'!E:E,E742,'总明细 源文件后台下'!C:C,"Adjustment",'总明细 源文件后台下'!F:F,"Non-subscription Fee Adjustment")</f>
        <v>0</v>
      </c>
      <c r="AT742">
        <f>SUMIFS('总明细 源文件后台下'!W:W,'总明细 源文件后台下'!E:E,E742,'总明细 源文件后台下'!C:C,"Adjustment",'总明细 源文件后台下'!F:F,"FBA Inventory Placement Service Fee")</f>
        <v>0</v>
      </c>
      <c r="AV742">
        <f>SUMIF('FBA Customer Return Per Unit Fe'!B:B,E742,'FBA Customer Return Per Unit Fe'!C:C)</f>
        <v>0</v>
      </c>
      <c r="AX742">
        <f>(SUMIF('仓储费 源文件后台下'!C:C,E742,'仓储费 源文件后台下'!V:V))*-1</f>
        <v>0</v>
      </c>
      <c r="AZ742">
        <f>SUMIF('Disposal Fee销毁费用-160.95'!B:B,E742,'Disposal Fee销毁费用-160.95'!D:D)*-1</f>
        <v>-0.75</v>
      </c>
      <c r="BC742">
        <f>IFERROR(VLOOKUP(F742,'优惠券-86.4'!F:I,4,0),0)</f>
        <v>0</v>
      </c>
      <c r="BD742">
        <f>IFERROR(VLOOKUP(F742,'早评-120'!E:H,4,0),0)</f>
        <v>0</v>
      </c>
      <c r="BF742">
        <f t="shared" si="88"/>
        <v>-0.75</v>
      </c>
      <c r="BG742">
        <f t="shared" si="89"/>
        <v>0</v>
      </c>
      <c r="BH742">
        <f t="shared" si="90"/>
        <v>-4.875</v>
      </c>
      <c r="BQ742" s="45">
        <f t="shared" si="91"/>
        <v>-4.875</v>
      </c>
      <c r="BR742">
        <f>SUMIFS('9月销毁明细'!D:D,'9月销毁明细'!A:A,E742,'9月销毁明细'!H:H,"Sellable")</f>
        <v>0</v>
      </c>
      <c r="BS742">
        <f>SUMIFS('9月销毁明细'!G:G,'9月销毁明细'!A:A,E742,'9月销毁明细'!H:H,"Sellable")</f>
        <v>0</v>
      </c>
      <c r="BT742">
        <f>SUMIFS('9月销毁明细'!D:D,'9月销毁明细'!A:A,E742,'9月销毁明细'!H:H,"Unsellable")</f>
        <v>0</v>
      </c>
      <c r="BU742">
        <f>SUMIFS('9月销毁明细'!G:G,'9月销毁明细'!A:A,E742,'9月销毁明细'!H:H,"Unsellable")</f>
        <v>0</v>
      </c>
      <c r="BW742">
        <f>IFERROR(I742*VLOOKUP(F742,'9.3成本表'!C:L,10,0),0)</f>
        <v>0</v>
      </c>
      <c r="BX742">
        <f t="shared" si="92"/>
        <v>0</v>
      </c>
      <c r="CC742" s="45">
        <f t="shared" si="93"/>
        <v>-4.875</v>
      </c>
      <c r="CD742" s="45">
        <f t="shared" si="94"/>
        <v>0</v>
      </c>
      <c r="CE742" s="45">
        <f t="shared" si="95"/>
        <v>0</v>
      </c>
    </row>
    <row r="743" spans="4:83" x14ac:dyDescent="0.25">
      <c r="D743" s="20" t="s">
        <v>1595</v>
      </c>
      <c r="E743" s="20" t="s">
        <v>1596</v>
      </c>
      <c r="F743" s="20">
        <v>4928</v>
      </c>
      <c r="G743">
        <v>737</v>
      </c>
      <c r="H743" s="20"/>
      <c r="I743">
        <f>SUMIFS('总明细 源文件后台下'!G:G,'总明细 源文件后台下'!E:E,E743,'总明细 源文件后台下'!C:C,"Order")</f>
        <v>0</v>
      </c>
      <c r="J743">
        <f>SUMIFS('总明细 源文件后台下'!M:M,'总明细 源文件后台下'!E:E,E743,'总明细 源文件后台下'!C:C,"Order")</f>
        <v>0</v>
      </c>
      <c r="K743">
        <f>SUMIFS('总明细 源文件后台下'!N:N,'总明细 源文件后台下'!E:E,E743,'总明细 源文件后台下'!C:C,"Order")</f>
        <v>0</v>
      </c>
      <c r="L743">
        <f>SUMIFS('总明细 源文件后台下'!O:O,'总明细 源文件后台下'!E:E,E743,'总明细 源文件后台下'!C:C,"Order")</f>
        <v>0</v>
      </c>
      <c r="M743">
        <f>SUMIFS('总明细 源文件后台下'!P:P,'总明细 源文件后台下'!E:E,E743,'总明细 源文件后台下'!C:C,"Order")</f>
        <v>0</v>
      </c>
      <c r="N743">
        <f>SUMIFS('总明细 源文件后台下'!Q:Q,'总明细 源文件后台下'!E:E,E743,'总明细 源文件后台下'!C:C,"Order")</f>
        <v>0</v>
      </c>
      <c r="O743">
        <f>SUMIFS('总明细 源文件后台下'!R:R,'总明细 源文件后台下'!E:E,E743,'总明细 源文件后台下'!C:C,"Order")</f>
        <v>0</v>
      </c>
      <c r="P743">
        <f>SUMIFS('总明细 源文件后台下'!S:S,'总明细 源文件后台下'!E:E,E743,'总明细 源文件后台下'!C:C,"Order")</f>
        <v>0</v>
      </c>
      <c r="Q743">
        <f>SUMIFS('总明细 源文件后台下'!T:T,'总明细 源文件后台下'!E:E,E743,'总明细 源文件后台下'!C:C,"Order")</f>
        <v>0</v>
      </c>
      <c r="R743">
        <f>SUMIFS('总明细 源文件后台下'!U:U,'总明细 源文件后台下'!E:E,E743,'总明细 源文件后台下'!C:C,"Order")</f>
        <v>0</v>
      </c>
      <c r="S743">
        <f>SUMIFS('总明细 源文件后台下'!V:V,'总明细 源文件后台下'!E:E,E743,'总明细 源文件后台下'!C:C,"Order")</f>
        <v>0</v>
      </c>
      <c r="T743">
        <f>SUMIFS('总明细 源文件后台下'!W:W,'总明细 源文件后台下'!E:E,E743,'总明细 源文件后台下'!C:C,"Order")</f>
        <v>0</v>
      </c>
      <c r="U743">
        <f>SUMIFS('总明细 源文件后台下'!G:G,'总明细 源文件后台下'!E:E,E743,'总明细 源文件后台下'!C:C,"Refund")</f>
        <v>0</v>
      </c>
      <c r="V743">
        <f>SUMIFS('总明细 源文件后台下'!M:M,'总明细 源文件后台下'!E:E,E743,'总明细 源文件后台下'!C:C,"Refund")</f>
        <v>0</v>
      </c>
      <c r="W743">
        <f>SUMIFS('总明细 源文件后台下'!N:N,'总明细 源文件后台下'!E:E,E743,'总明细 源文件后台下'!C:C,"Refund")</f>
        <v>0</v>
      </c>
      <c r="X743">
        <f>SUMIFS('总明细 源文件后台下'!O:O,'总明细 源文件后台下'!E:E,E743,'总明细 源文件后台下'!C:C,"Refund")</f>
        <v>0</v>
      </c>
      <c r="Y743">
        <f>SUMIFS('总明细 源文件后台下'!P:P,'总明细 源文件后台下'!E:E,E743,'总明细 源文件后台下'!C:C,"Refund")</f>
        <v>0</v>
      </c>
      <c r="Z743">
        <f>SUMIFS('总明细 源文件后台下'!Q:Q,'总明细 源文件后台下'!E:E,E743,'总明细 源文件后台下'!C:C,"Refund")</f>
        <v>0</v>
      </c>
      <c r="AA743">
        <f>SUMIFS('总明细 源文件后台下'!R:R,'总明细 源文件后台下'!E:E,E743,'总明细 源文件后台下'!C:C,"Refund")</f>
        <v>0</v>
      </c>
      <c r="AB743">
        <f>SUMIFS('总明细 源文件后台下'!S:S,'总明细 源文件后台下'!E:E,E743,'总明细 源文件后台下'!C:C,"Refund")</f>
        <v>0</v>
      </c>
      <c r="AC743">
        <f>SUMIFS('总明细 源文件后台下'!T:T,'总明细 源文件后台下'!E:E,E743,'总明细 源文件后台下'!C:C,"Refund")</f>
        <v>0</v>
      </c>
      <c r="AD743">
        <f>SUMIFS('总明细 源文件后台下'!U:U,'总明细 源文件后台下'!E:E,E743,'总明细 源文件后台下'!C:C,"Refund")</f>
        <v>0</v>
      </c>
      <c r="AE743">
        <f>SUMIFS('总明细 源文件后台下'!V:V,'总明细 源文件后台下'!E:E,E743,'总明细 源文件后台下'!C:C,"Refund")</f>
        <v>0</v>
      </c>
      <c r="AF743">
        <f>SUMIFS('总明细 源文件后台下'!W:W,'总明细 源文件后台下'!E:E,E743,'总明细 源文件后台下'!C:C,"Refund")</f>
        <v>0</v>
      </c>
      <c r="AK743">
        <f>(SUMIF('广告费 源文件后台下'!G:G,E743,'广告费 源文件后台下'!M:M))*-1</f>
        <v>0</v>
      </c>
      <c r="AL743">
        <f>SUMIFS('总明细 源文件后台下'!W:W,'总明细 源文件后台下'!E:E,E743,'总明细 源文件后台下'!C:C,"Adjustment",'总明细 源文件后台下'!F:F,"FBA Inventory Reimbursement - Customer Return")</f>
        <v>0</v>
      </c>
      <c r="AM743">
        <f>SUMIFS('总明细 源文件后台下'!W:W,'总明细 源文件后台下'!E:E,E743,'总明细 源文件后台下'!C:C,"Adjustment",'总明细 源文件后台下'!F:F,"FBA Inventory Reimbursement - Damaged:Warehouse")</f>
        <v>0</v>
      </c>
      <c r="AN743">
        <f>SUMIFS('总明细 源文件后台下'!W:W,'总明细 源文件后台下'!E:E,E743,'总明细 源文件后台下'!C:C,"Adjustment",'总明细 源文件后台下'!F:F,"FBA Inventory Reimbursement - Customer Service Issue")</f>
        <v>0</v>
      </c>
      <c r="AO743">
        <f>SUMIFS('总明细 源文件后台下'!W:W,'总明细 源文件后台下'!E:E,E743,'总明细 源文件后台下'!C:C,"Adjustment",'总明细 源文件后台下'!F:F,"FBA Inventory Reimbursement - Fee Correction")</f>
        <v>0</v>
      </c>
      <c r="AP743">
        <f>SUMIFS('总明细 源文件后台下'!W:W,'总明细 源文件后台下'!E:E,E743,'总明细 源文件后台下'!C:C,"Adjustment",'总明细 源文件后台下'!F:F,"FBA Inventory Reimbursement - General Adjustment")</f>
        <v>0</v>
      </c>
      <c r="AQ743">
        <f>SUMIFS('总明细 源文件后台下'!W:W,'总明细 源文件后台下'!E:E,E743,'总明细 源文件后台下'!C:C,"Adjustment",'总明细 源文件后台下'!F:F,"FBA Inventory Reimbursement - Lost:Inbound")</f>
        <v>0</v>
      </c>
      <c r="AR743">
        <f>SUMIFS('总明细 源文件后台下'!W:W,'总明细 源文件后台下'!E:E,E743,'总明细 源文件后台下'!C:C,"Adjustment",'总明细 源文件后台下'!F:F,"FBA Inventory Reimbursement - Lost:Warehouse")</f>
        <v>0</v>
      </c>
      <c r="AS743">
        <f>SUMIFS('总明细 源文件后台下'!W:W,'总明细 源文件后台下'!E:E,E743,'总明细 源文件后台下'!C:C,"Adjustment",'总明细 源文件后台下'!F:F,"Non-subscription Fee Adjustment")</f>
        <v>0</v>
      </c>
      <c r="AT743">
        <f>SUMIFS('总明细 源文件后台下'!W:W,'总明细 源文件后台下'!E:E,E743,'总明细 源文件后台下'!C:C,"Adjustment",'总明细 源文件后台下'!F:F,"FBA Inventory Placement Service Fee")</f>
        <v>0</v>
      </c>
      <c r="AV743">
        <f>SUMIF('FBA Customer Return Per Unit Fe'!B:B,E743,'FBA Customer Return Per Unit Fe'!C:C)</f>
        <v>0</v>
      </c>
      <c r="AX743">
        <f>(SUMIF('仓储费 源文件后台下'!C:C,E743,'仓储费 源文件后台下'!V:V))*-1</f>
        <v>0</v>
      </c>
      <c r="AZ743">
        <f>SUMIF('Disposal Fee销毁费用-160.95'!B:B,E743,'Disposal Fee销毁费用-160.95'!D:D)*-1</f>
        <v>-0.75</v>
      </c>
      <c r="BC743">
        <f>IFERROR(VLOOKUP(F743,'优惠券-86.4'!F:I,4,0),0)</f>
        <v>0</v>
      </c>
      <c r="BD743">
        <f>IFERROR(VLOOKUP(F743,'早评-120'!E:H,4,0),0)</f>
        <v>0</v>
      </c>
      <c r="BF743">
        <f t="shared" si="88"/>
        <v>-0.75</v>
      </c>
      <c r="BG743">
        <f t="shared" si="89"/>
        <v>0</v>
      </c>
      <c r="BH743">
        <f t="shared" si="90"/>
        <v>-4.875</v>
      </c>
      <c r="BQ743" s="45">
        <f t="shared" si="91"/>
        <v>-4.875</v>
      </c>
      <c r="BR743">
        <f>SUMIFS('9月销毁明细'!D:D,'9月销毁明细'!A:A,E743,'9月销毁明细'!H:H,"Sellable")</f>
        <v>0</v>
      </c>
      <c r="BS743">
        <f>SUMIFS('9月销毁明细'!G:G,'9月销毁明细'!A:A,E743,'9月销毁明细'!H:H,"Sellable")</f>
        <v>0</v>
      </c>
      <c r="BT743">
        <f>SUMIFS('9月销毁明细'!D:D,'9月销毁明细'!A:A,E743,'9月销毁明细'!H:H,"Unsellable")</f>
        <v>0</v>
      </c>
      <c r="BU743">
        <f>SUMIFS('9月销毁明细'!G:G,'9月销毁明细'!A:A,E743,'9月销毁明细'!H:H,"Unsellable")</f>
        <v>0</v>
      </c>
      <c r="BW743">
        <f>IFERROR(I743*VLOOKUP(F743,'9.3成本表'!C:L,10,0),0)</f>
        <v>0</v>
      </c>
      <c r="BX743">
        <f t="shared" si="92"/>
        <v>0</v>
      </c>
      <c r="CC743" s="45">
        <f t="shared" si="93"/>
        <v>-4.875</v>
      </c>
      <c r="CD743" s="45">
        <f t="shared" si="94"/>
        <v>0</v>
      </c>
      <c r="CE743" s="45">
        <f t="shared" si="95"/>
        <v>0</v>
      </c>
    </row>
    <row r="744" spans="4:83" x14ac:dyDescent="0.25">
      <c r="D744" s="20" t="s">
        <v>1597</v>
      </c>
      <c r="E744" s="20" t="s">
        <v>1598</v>
      </c>
      <c r="F744" s="20">
        <v>4928</v>
      </c>
      <c r="G744">
        <v>738</v>
      </c>
      <c r="H744" s="20"/>
      <c r="I744">
        <f>SUMIFS('总明细 源文件后台下'!G:G,'总明细 源文件后台下'!E:E,E744,'总明细 源文件后台下'!C:C,"Order")</f>
        <v>0</v>
      </c>
      <c r="J744">
        <f>SUMIFS('总明细 源文件后台下'!M:M,'总明细 源文件后台下'!E:E,E744,'总明细 源文件后台下'!C:C,"Order")</f>
        <v>0</v>
      </c>
      <c r="K744">
        <f>SUMIFS('总明细 源文件后台下'!N:N,'总明细 源文件后台下'!E:E,E744,'总明细 源文件后台下'!C:C,"Order")</f>
        <v>0</v>
      </c>
      <c r="L744">
        <f>SUMIFS('总明细 源文件后台下'!O:O,'总明细 源文件后台下'!E:E,E744,'总明细 源文件后台下'!C:C,"Order")</f>
        <v>0</v>
      </c>
      <c r="M744">
        <f>SUMIFS('总明细 源文件后台下'!P:P,'总明细 源文件后台下'!E:E,E744,'总明细 源文件后台下'!C:C,"Order")</f>
        <v>0</v>
      </c>
      <c r="N744">
        <f>SUMIFS('总明细 源文件后台下'!Q:Q,'总明细 源文件后台下'!E:E,E744,'总明细 源文件后台下'!C:C,"Order")</f>
        <v>0</v>
      </c>
      <c r="O744">
        <f>SUMIFS('总明细 源文件后台下'!R:R,'总明细 源文件后台下'!E:E,E744,'总明细 源文件后台下'!C:C,"Order")</f>
        <v>0</v>
      </c>
      <c r="P744">
        <f>SUMIFS('总明细 源文件后台下'!S:S,'总明细 源文件后台下'!E:E,E744,'总明细 源文件后台下'!C:C,"Order")</f>
        <v>0</v>
      </c>
      <c r="Q744">
        <f>SUMIFS('总明细 源文件后台下'!T:T,'总明细 源文件后台下'!E:E,E744,'总明细 源文件后台下'!C:C,"Order")</f>
        <v>0</v>
      </c>
      <c r="R744">
        <f>SUMIFS('总明细 源文件后台下'!U:U,'总明细 源文件后台下'!E:E,E744,'总明细 源文件后台下'!C:C,"Order")</f>
        <v>0</v>
      </c>
      <c r="S744">
        <f>SUMIFS('总明细 源文件后台下'!V:V,'总明细 源文件后台下'!E:E,E744,'总明细 源文件后台下'!C:C,"Order")</f>
        <v>0</v>
      </c>
      <c r="T744">
        <f>SUMIFS('总明细 源文件后台下'!W:W,'总明细 源文件后台下'!E:E,E744,'总明细 源文件后台下'!C:C,"Order")</f>
        <v>0</v>
      </c>
      <c r="U744">
        <f>SUMIFS('总明细 源文件后台下'!G:G,'总明细 源文件后台下'!E:E,E744,'总明细 源文件后台下'!C:C,"Refund")</f>
        <v>0</v>
      </c>
      <c r="V744">
        <f>SUMIFS('总明细 源文件后台下'!M:M,'总明细 源文件后台下'!E:E,E744,'总明细 源文件后台下'!C:C,"Refund")</f>
        <v>0</v>
      </c>
      <c r="W744">
        <f>SUMIFS('总明细 源文件后台下'!N:N,'总明细 源文件后台下'!E:E,E744,'总明细 源文件后台下'!C:C,"Refund")</f>
        <v>0</v>
      </c>
      <c r="X744">
        <f>SUMIFS('总明细 源文件后台下'!O:O,'总明细 源文件后台下'!E:E,E744,'总明细 源文件后台下'!C:C,"Refund")</f>
        <v>0</v>
      </c>
      <c r="Y744">
        <f>SUMIFS('总明细 源文件后台下'!P:P,'总明细 源文件后台下'!E:E,E744,'总明细 源文件后台下'!C:C,"Refund")</f>
        <v>0</v>
      </c>
      <c r="Z744">
        <f>SUMIFS('总明细 源文件后台下'!Q:Q,'总明细 源文件后台下'!E:E,E744,'总明细 源文件后台下'!C:C,"Refund")</f>
        <v>0</v>
      </c>
      <c r="AA744">
        <f>SUMIFS('总明细 源文件后台下'!R:R,'总明细 源文件后台下'!E:E,E744,'总明细 源文件后台下'!C:C,"Refund")</f>
        <v>0</v>
      </c>
      <c r="AB744">
        <f>SUMIFS('总明细 源文件后台下'!S:S,'总明细 源文件后台下'!E:E,E744,'总明细 源文件后台下'!C:C,"Refund")</f>
        <v>0</v>
      </c>
      <c r="AC744">
        <f>SUMIFS('总明细 源文件后台下'!T:T,'总明细 源文件后台下'!E:E,E744,'总明细 源文件后台下'!C:C,"Refund")</f>
        <v>0</v>
      </c>
      <c r="AD744">
        <f>SUMIFS('总明细 源文件后台下'!U:U,'总明细 源文件后台下'!E:E,E744,'总明细 源文件后台下'!C:C,"Refund")</f>
        <v>0</v>
      </c>
      <c r="AE744">
        <f>SUMIFS('总明细 源文件后台下'!V:V,'总明细 源文件后台下'!E:E,E744,'总明细 源文件后台下'!C:C,"Refund")</f>
        <v>0</v>
      </c>
      <c r="AF744">
        <f>SUMIFS('总明细 源文件后台下'!W:W,'总明细 源文件后台下'!E:E,E744,'总明细 源文件后台下'!C:C,"Refund")</f>
        <v>0</v>
      </c>
      <c r="AK744">
        <f>(SUMIF('广告费 源文件后台下'!G:G,E744,'广告费 源文件后台下'!M:M))*-1</f>
        <v>0</v>
      </c>
      <c r="AL744">
        <f>SUMIFS('总明细 源文件后台下'!W:W,'总明细 源文件后台下'!E:E,E744,'总明细 源文件后台下'!C:C,"Adjustment",'总明细 源文件后台下'!F:F,"FBA Inventory Reimbursement - Customer Return")</f>
        <v>0</v>
      </c>
      <c r="AM744">
        <f>SUMIFS('总明细 源文件后台下'!W:W,'总明细 源文件后台下'!E:E,E744,'总明细 源文件后台下'!C:C,"Adjustment",'总明细 源文件后台下'!F:F,"FBA Inventory Reimbursement - Damaged:Warehouse")</f>
        <v>0</v>
      </c>
      <c r="AN744">
        <f>SUMIFS('总明细 源文件后台下'!W:W,'总明细 源文件后台下'!E:E,E744,'总明细 源文件后台下'!C:C,"Adjustment",'总明细 源文件后台下'!F:F,"FBA Inventory Reimbursement - Customer Service Issue")</f>
        <v>0</v>
      </c>
      <c r="AO744">
        <f>SUMIFS('总明细 源文件后台下'!W:W,'总明细 源文件后台下'!E:E,E744,'总明细 源文件后台下'!C:C,"Adjustment",'总明细 源文件后台下'!F:F,"FBA Inventory Reimbursement - Fee Correction")</f>
        <v>0</v>
      </c>
      <c r="AP744">
        <f>SUMIFS('总明细 源文件后台下'!W:W,'总明细 源文件后台下'!E:E,E744,'总明细 源文件后台下'!C:C,"Adjustment",'总明细 源文件后台下'!F:F,"FBA Inventory Reimbursement - General Adjustment")</f>
        <v>0</v>
      </c>
      <c r="AQ744">
        <f>SUMIFS('总明细 源文件后台下'!W:W,'总明细 源文件后台下'!E:E,E744,'总明细 源文件后台下'!C:C,"Adjustment",'总明细 源文件后台下'!F:F,"FBA Inventory Reimbursement - Lost:Inbound")</f>
        <v>0</v>
      </c>
      <c r="AR744">
        <f>SUMIFS('总明细 源文件后台下'!W:W,'总明细 源文件后台下'!E:E,E744,'总明细 源文件后台下'!C:C,"Adjustment",'总明细 源文件后台下'!F:F,"FBA Inventory Reimbursement - Lost:Warehouse")</f>
        <v>0</v>
      </c>
      <c r="AS744">
        <f>SUMIFS('总明细 源文件后台下'!W:W,'总明细 源文件后台下'!E:E,E744,'总明细 源文件后台下'!C:C,"Adjustment",'总明细 源文件后台下'!F:F,"Non-subscription Fee Adjustment")</f>
        <v>0</v>
      </c>
      <c r="AT744">
        <f>SUMIFS('总明细 源文件后台下'!W:W,'总明细 源文件后台下'!E:E,E744,'总明细 源文件后台下'!C:C,"Adjustment",'总明细 源文件后台下'!F:F,"FBA Inventory Placement Service Fee")</f>
        <v>0</v>
      </c>
      <c r="AV744">
        <f>SUMIF('FBA Customer Return Per Unit Fe'!B:B,E744,'FBA Customer Return Per Unit Fe'!C:C)</f>
        <v>0</v>
      </c>
      <c r="AX744">
        <f>(SUMIF('仓储费 源文件后台下'!C:C,E744,'仓储费 源文件后台下'!V:V))*-1</f>
        <v>0</v>
      </c>
      <c r="AZ744">
        <f>SUMIF('Disposal Fee销毁费用-160.95'!B:B,E744,'Disposal Fee销毁费用-160.95'!D:D)*-1</f>
        <v>0</v>
      </c>
      <c r="BC744">
        <f>IFERROR(VLOOKUP(F744,'优惠券-86.4'!F:I,4,0),0)</f>
        <v>0</v>
      </c>
      <c r="BD744">
        <f>IFERROR(VLOOKUP(F744,'早评-120'!E:H,4,0),0)</f>
        <v>0</v>
      </c>
      <c r="BF744">
        <f t="shared" si="88"/>
        <v>0</v>
      </c>
      <c r="BG744">
        <f t="shared" si="89"/>
        <v>0</v>
      </c>
      <c r="BH744">
        <f t="shared" si="90"/>
        <v>0</v>
      </c>
      <c r="BQ744" s="45">
        <f t="shared" si="91"/>
        <v>0</v>
      </c>
      <c r="BR744">
        <f>SUMIFS('9月销毁明细'!D:D,'9月销毁明细'!A:A,E744,'9月销毁明细'!H:H,"Sellable")</f>
        <v>0</v>
      </c>
      <c r="BS744">
        <f>SUMIFS('9月销毁明细'!G:G,'9月销毁明细'!A:A,E744,'9月销毁明细'!H:H,"Sellable")</f>
        <v>0</v>
      </c>
      <c r="BT744">
        <f>SUMIFS('9月销毁明细'!D:D,'9月销毁明细'!A:A,E744,'9月销毁明细'!H:H,"Unsellable")</f>
        <v>0</v>
      </c>
      <c r="BU744">
        <f>SUMIFS('9月销毁明细'!G:G,'9月销毁明细'!A:A,E744,'9月销毁明细'!H:H,"Unsellable")</f>
        <v>0</v>
      </c>
      <c r="BW744">
        <f>IFERROR(I744*VLOOKUP(F744,'9.3成本表'!C:L,10,0),0)</f>
        <v>0</v>
      </c>
      <c r="BX744">
        <f t="shared" si="92"/>
        <v>0</v>
      </c>
      <c r="CC744" s="45">
        <f t="shared" si="93"/>
        <v>0</v>
      </c>
      <c r="CD744" s="45">
        <f t="shared" si="94"/>
        <v>0</v>
      </c>
      <c r="CE744" s="45">
        <f t="shared" si="95"/>
        <v>0</v>
      </c>
    </row>
    <row r="745" spans="4:83" x14ac:dyDescent="0.25">
      <c r="D745" s="20" t="s">
        <v>1599</v>
      </c>
      <c r="E745" s="20" t="s">
        <v>1600</v>
      </c>
      <c r="F745" s="20">
        <v>4928</v>
      </c>
      <c r="G745">
        <v>739</v>
      </c>
      <c r="H745" s="20"/>
      <c r="I745">
        <f>SUMIFS('总明细 源文件后台下'!G:G,'总明细 源文件后台下'!E:E,E745,'总明细 源文件后台下'!C:C,"Order")</f>
        <v>0</v>
      </c>
      <c r="J745">
        <f>SUMIFS('总明细 源文件后台下'!M:M,'总明细 源文件后台下'!E:E,E745,'总明细 源文件后台下'!C:C,"Order")</f>
        <v>0</v>
      </c>
      <c r="K745">
        <f>SUMIFS('总明细 源文件后台下'!N:N,'总明细 源文件后台下'!E:E,E745,'总明细 源文件后台下'!C:C,"Order")</f>
        <v>0</v>
      </c>
      <c r="L745">
        <f>SUMIFS('总明细 源文件后台下'!O:O,'总明细 源文件后台下'!E:E,E745,'总明细 源文件后台下'!C:C,"Order")</f>
        <v>0</v>
      </c>
      <c r="M745">
        <f>SUMIFS('总明细 源文件后台下'!P:P,'总明细 源文件后台下'!E:E,E745,'总明细 源文件后台下'!C:C,"Order")</f>
        <v>0</v>
      </c>
      <c r="N745">
        <f>SUMIFS('总明细 源文件后台下'!Q:Q,'总明细 源文件后台下'!E:E,E745,'总明细 源文件后台下'!C:C,"Order")</f>
        <v>0</v>
      </c>
      <c r="O745">
        <f>SUMIFS('总明细 源文件后台下'!R:R,'总明细 源文件后台下'!E:E,E745,'总明细 源文件后台下'!C:C,"Order")</f>
        <v>0</v>
      </c>
      <c r="P745">
        <f>SUMIFS('总明细 源文件后台下'!S:S,'总明细 源文件后台下'!E:E,E745,'总明细 源文件后台下'!C:C,"Order")</f>
        <v>0</v>
      </c>
      <c r="Q745">
        <f>SUMIFS('总明细 源文件后台下'!T:T,'总明细 源文件后台下'!E:E,E745,'总明细 源文件后台下'!C:C,"Order")</f>
        <v>0</v>
      </c>
      <c r="R745">
        <f>SUMIFS('总明细 源文件后台下'!U:U,'总明细 源文件后台下'!E:E,E745,'总明细 源文件后台下'!C:C,"Order")</f>
        <v>0</v>
      </c>
      <c r="S745">
        <f>SUMIFS('总明细 源文件后台下'!V:V,'总明细 源文件后台下'!E:E,E745,'总明细 源文件后台下'!C:C,"Order")</f>
        <v>0</v>
      </c>
      <c r="T745">
        <f>SUMIFS('总明细 源文件后台下'!W:W,'总明细 源文件后台下'!E:E,E745,'总明细 源文件后台下'!C:C,"Order")</f>
        <v>0</v>
      </c>
      <c r="U745">
        <f>SUMIFS('总明细 源文件后台下'!G:G,'总明细 源文件后台下'!E:E,E745,'总明细 源文件后台下'!C:C,"Refund")</f>
        <v>0</v>
      </c>
      <c r="V745">
        <f>SUMIFS('总明细 源文件后台下'!M:M,'总明细 源文件后台下'!E:E,E745,'总明细 源文件后台下'!C:C,"Refund")</f>
        <v>0</v>
      </c>
      <c r="W745">
        <f>SUMIFS('总明细 源文件后台下'!N:N,'总明细 源文件后台下'!E:E,E745,'总明细 源文件后台下'!C:C,"Refund")</f>
        <v>0</v>
      </c>
      <c r="X745">
        <f>SUMIFS('总明细 源文件后台下'!O:O,'总明细 源文件后台下'!E:E,E745,'总明细 源文件后台下'!C:C,"Refund")</f>
        <v>0</v>
      </c>
      <c r="Y745">
        <f>SUMIFS('总明细 源文件后台下'!P:P,'总明细 源文件后台下'!E:E,E745,'总明细 源文件后台下'!C:C,"Refund")</f>
        <v>0</v>
      </c>
      <c r="Z745">
        <f>SUMIFS('总明细 源文件后台下'!Q:Q,'总明细 源文件后台下'!E:E,E745,'总明细 源文件后台下'!C:C,"Refund")</f>
        <v>0</v>
      </c>
      <c r="AA745">
        <f>SUMIFS('总明细 源文件后台下'!R:R,'总明细 源文件后台下'!E:E,E745,'总明细 源文件后台下'!C:C,"Refund")</f>
        <v>0</v>
      </c>
      <c r="AB745">
        <f>SUMIFS('总明细 源文件后台下'!S:S,'总明细 源文件后台下'!E:E,E745,'总明细 源文件后台下'!C:C,"Refund")</f>
        <v>0</v>
      </c>
      <c r="AC745">
        <f>SUMIFS('总明细 源文件后台下'!T:T,'总明细 源文件后台下'!E:E,E745,'总明细 源文件后台下'!C:C,"Refund")</f>
        <v>0</v>
      </c>
      <c r="AD745">
        <f>SUMIFS('总明细 源文件后台下'!U:U,'总明细 源文件后台下'!E:E,E745,'总明细 源文件后台下'!C:C,"Refund")</f>
        <v>0</v>
      </c>
      <c r="AE745">
        <f>SUMIFS('总明细 源文件后台下'!V:V,'总明细 源文件后台下'!E:E,E745,'总明细 源文件后台下'!C:C,"Refund")</f>
        <v>0</v>
      </c>
      <c r="AF745">
        <f>SUMIFS('总明细 源文件后台下'!W:W,'总明细 源文件后台下'!E:E,E745,'总明细 源文件后台下'!C:C,"Refund")</f>
        <v>0</v>
      </c>
      <c r="AK745">
        <f>(SUMIF('广告费 源文件后台下'!G:G,E745,'广告费 源文件后台下'!M:M))*-1</f>
        <v>0</v>
      </c>
      <c r="AL745">
        <f>SUMIFS('总明细 源文件后台下'!W:W,'总明细 源文件后台下'!E:E,E745,'总明细 源文件后台下'!C:C,"Adjustment",'总明细 源文件后台下'!F:F,"FBA Inventory Reimbursement - Customer Return")</f>
        <v>0</v>
      </c>
      <c r="AM745">
        <f>SUMIFS('总明细 源文件后台下'!W:W,'总明细 源文件后台下'!E:E,E745,'总明细 源文件后台下'!C:C,"Adjustment",'总明细 源文件后台下'!F:F,"FBA Inventory Reimbursement - Damaged:Warehouse")</f>
        <v>0</v>
      </c>
      <c r="AN745">
        <f>SUMIFS('总明细 源文件后台下'!W:W,'总明细 源文件后台下'!E:E,E745,'总明细 源文件后台下'!C:C,"Adjustment",'总明细 源文件后台下'!F:F,"FBA Inventory Reimbursement - Customer Service Issue")</f>
        <v>0</v>
      </c>
      <c r="AO745">
        <f>SUMIFS('总明细 源文件后台下'!W:W,'总明细 源文件后台下'!E:E,E745,'总明细 源文件后台下'!C:C,"Adjustment",'总明细 源文件后台下'!F:F,"FBA Inventory Reimbursement - Fee Correction")</f>
        <v>0</v>
      </c>
      <c r="AP745">
        <f>SUMIFS('总明细 源文件后台下'!W:W,'总明细 源文件后台下'!E:E,E745,'总明细 源文件后台下'!C:C,"Adjustment",'总明细 源文件后台下'!F:F,"FBA Inventory Reimbursement - General Adjustment")</f>
        <v>0</v>
      </c>
      <c r="AQ745">
        <f>SUMIFS('总明细 源文件后台下'!W:W,'总明细 源文件后台下'!E:E,E745,'总明细 源文件后台下'!C:C,"Adjustment",'总明细 源文件后台下'!F:F,"FBA Inventory Reimbursement - Lost:Inbound")</f>
        <v>0</v>
      </c>
      <c r="AR745">
        <f>SUMIFS('总明细 源文件后台下'!W:W,'总明细 源文件后台下'!E:E,E745,'总明细 源文件后台下'!C:C,"Adjustment",'总明细 源文件后台下'!F:F,"FBA Inventory Reimbursement - Lost:Warehouse")</f>
        <v>0</v>
      </c>
      <c r="AS745">
        <f>SUMIFS('总明细 源文件后台下'!W:W,'总明细 源文件后台下'!E:E,E745,'总明细 源文件后台下'!C:C,"Adjustment",'总明细 源文件后台下'!F:F,"Non-subscription Fee Adjustment")</f>
        <v>0</v>
      </c>
      <c r="AT745">
        <f>SUMIFS('总明细 源文件后台下'!W:W,'总明细 源文件后台下'!E:E,E745,'总明细 源文件后台下'!C:C,"Adjustment",'总明细 源文件后台下'!F:F,"FBA Inventory Placement Service Fee")</f>
        <v>0</v>
      </c>
      <c r="AV745">
        <f>SUMIF('FBA Customer Return Per Unit Fe'!B:B,E745,'FBA Customer Return Per Unit Fe'!C:C)</f>
        <v>0</v>
      </c>
      <c r="AX745">
        <f>(SUMIF('仓储费 源文件后台下'!C:C,E745,'仓储费 源文件后台下'!V:V))*-1</f>
        <v>0</v>
      </c>
      <c r="AZ745">
        <f>SUMIF('Disposal Fee销毁费用-160.95'!B:B,E745,'Disposal Fee销毁费用-160.95'!D:D)*-1</f>
        <v>0</v>
      </c>
      <c r="BC745">
        <f>IFERROR(VLOOKUP(F745,'优惠券-86.4'!F:I,4,0),0)</f>
        <v>0</v>
      </c>
      <c r="BD745">
        <f>IFERROR(VLOOKUP(F745,'早评-120'!E:H,4,0),0)</f>
        <v>0</v>
      </c>
      <c r="BF745">
        <f t="shared" si="88"/>
        <v>0</v>
      </c>
      <c r="BG745">
        <f t="shared" si="89"/>
        <v>0</v>
      </c>
      <c r="BH745">
        <f t="shared" si="90"/>
        <v>0</v>
      </c>
      <c r="BQ745" s="45">
        <f t="shared" si="91"/>
        <v>0</v>
      </c>
      <c r="BR745">
        <f>SUMIFS('9月销毁明细'!D:D,'9月销毁明细'!A:A,E745,'9月销毁明细'!H:H,"Sellable")</f>
        <v>0</v>
      </c>
      <c r="BS745">
        <f>SUMIFS('9月销毁明细'!G:G,'9月销毁明细'!A:A,E745,'9月销毁明细'!H:H,"Sellable")</f>
        <v>0</v>
      </c>
      <c r="BT745">
        <f>SUMIFS('9月销毁明细'!D:D,'9月销毁明细'!A:A,E745,'9月销毁明细'!H:H,"Unsellable")</f>
        <v>0</v>
      </c>
      <c r="BU745">
        <f>SUMIFS('9月销毁明细'!G:G,'9月销毁明细'!A:A,E745,'9月销毁明细'!H:H,"Unsellable")</f>
        <v>0</v>
      </c>
      <c r="BW745">
        <f>IFERROR(I745*VLOOKUP(F745,'9.3成本表'!C:L,10,0),0)</f>
        <v>0</v>
      </c>
      <c r="BX745">
        <f t="shared" si="92"/>
        <v>0</v>
      </c>
      <c r="CC745" s="45">
        <f t="shared" si="93"/>
        <v>0</v>
      </c>
      <c r="CD745" s="45">
        <f t="shared" si="94"/>
        <v>0</v>
      </c>
      <c r="CE745" s="45">
        <f t="shared" si="95"/>
        <v>0</v>
      </c>
    </row>
    <row r="746" spans="4:83" x14ac:dyDescent="0.25">
      <c r="D746" s="20" t="s">
        <v>1601</v>
      </c>
      <c r="E746" s="20" t="s">
        <v>1602</v>
      </c>
      <c r="F746" s="20">
        <v>4928</v>
      </c>
      <c r="G746">
        <v>740</v>
      </c>
      <c r="H746" s="20"/>
      <c r="I746">
        <f>SUMIFS('总明细 源文件后台下'!G:G,'总明细 源文件后台下'!E:E,E746,'总明细 源文件后台下'!C:C,"Order")</f>
        <v>0</v>
      </c>
      <c r="J746">
        <f>SUMIFS('总明细 源文件后台下'!M:M,'总明细 源文件后台下'!E:E,E746,'总明细 源文件后台下'!C:C,"Order")</f>
        <v>0</v>
      </c>
      <c r="K746">
        <f>SUMIFS('总明细 源文件后台下'!N:N,'总明细 源文件后台下'!E:E,E746,'总明细 源文件后台下'!C:C,"Order")</f>
        <v>0</v>
      </c>
      <c r="L746">
        <f>SUMIFS('总明细 源文件后台下'!O:O,'总明细 源文件后台下'!E:E,E746,'总明细 源文件后台下'!C:C,"Order")</f>
        <v>0</v>
      </c>
      <c r="M746">
        <f>SUMIFS('总明细 源文件后台下'!P:P,'总明细 源文件后台下'!E:E,E746,'总明细 源文件后台下'!C:C,"Order")</f>
        <v>0</v>
      </c>
      <c r="N746">
        <f>SUMIFS('总明细 源文件后台下'!Q:Q,'总明细 源文件后台下'!E:E,E746,'总明细 源文件后台下'!C:C,"Order")</f>
        <v>0</v>
      </c>
      <c r="O746">
        <f>SUMIFS('总明细 源文件后台下'!R:R,'总明细 源文件后台下'!E:E,E746,'总明细 源文件后台下'!C:C,"Order")</f>
        <v>0</v>
      </c>
      <c r="P746">
        <f>SUMIFS('总明细 源文件后台下'!S:S,'总明细 源文件后台下'!E:E,E746,'总明细 源文件后台下'!C:C,"Order")</f>
        <v>0</v>
      </c>
      <c r="Q746">
        <f>SUMIFS('总明细 源文件后台下'!T:T,'总明细 源文件后台下'!E:E,E746,'总明细 源文件后台下'!C:C,"Order")</f>
        <v>0</v>
      </c>
      <c r="R746">
        <f>SUMIFS('总明细 源文件后台下'!U:U,'总明细 源文件后台下'!E:E,E746,'总明细 源文件后台下'!C:C,"Order")</f>
        <v>0</v>
      </c>
      <c r="S746">
        <f>SUMIFS('总明细 源文件后台下'!V:V,'总明细 源文件后台下'!E:E,E746,'总明细 源文件后台下'!C:C,"Order")</f>
        <v>0</v>
      </c>
      <c r="T746">
        <f>SUMIFS('总明细 源文件后台下'!W:W,'总明细 源文件后台下'!E:E,E746,'总明细 源文件后台下'!C:C,"Order")</f>
        <v>0</v>
      </c>
      <c r="U746">
        <f>SUMIFS('总明细 源文件后台下'!G:G,'总明细 源文件后台下'!E:E,E746,'总明细 源文件后台下'!C:C,"Refund")</f>
        <v>0</v>
      </c>
      <c r="V746">
        <f>SUMIFS('总明细 源文件后台下'!M:M,'总明细 源文件后台下'!E:E,E746,'总明细 源文件后台下'!C:C,"Refund")</f>
        <v>0</v>
      </c>
      <c r="W746">
        <f>SUMIFS('总明细 源文件后台下'!N:N,'总明细 源文件后台下'!E:E,E746,'总明细 源文件后台下'!C:C,"Refund")</f>
        <v>0</v>
      </c>
      <c r="X746">
        <f>SUMIFS('总明细 源文件后台下'!O:O,'总明细 源文件后台下'!E:E,E746,'总明细 源文件后台下'!C:C,"Refund")</f>
        <v>0</v>
      </c>
      <c r="Y746">
        <f>SUMIFS('总明细 源文件后台下'!P:P,'总明细 源文件后台下'!E:E,E746,'总明细 源文件后台下'!C:C,"Refund")</f>
        <v>0</v>
      </c>
      <c r="Z746">
        <f>SUMIFS('总明细 源文件后台下'!Q:Q,'总明细 源文件后台下'!E:E,E746,'总明细 源文件后台下'!C:C,"Refund")</f>
        <v>0</v>
      </c>
      <c r="AA746">
        <f>SUMIFS('总明细 源文件后台下'!R:R,'总明细 源文件后台下'!E:E,E746,'总明细 源文件后台下'!C:C,"Refund")</f>
        <v>0</v>
      </c>
      <c r="AB746">
        <f>SUMIFS('总明细 源文件后台下'!S:S,'总明细 源文件后台下'!E:E,E746,'总明细 源文件后台下'!C:C,"Refund")</f>
        <v>0</v>
      </c>
      <c r="AC746">
        <f>SUMIFS('总明细 源文件后台下'!T:T,'总明细 源文件后台下'!E:E,E746,'总明细 源文件后台下'!C:C,"Refund")</f>
        <v>0</v>
      </c>
      <c r="AD746">
        <f>SUMIFS('总明细 源文件后台下'!U:U,'总明细 源文件后台下'!E:E,E746,'总明细 源文件后台下'!C:C,"Refund")</f>
        <v>0</v>
      </c>
      <c r="AE746">
        <f>SUMIFS('总明细 源文件后台下'!V:V,'总明细 源文件后台下'!E:E,E746,'总明细 源文件后台下'!C:C,"Refund")</f>
        <v>0</v>
      </c>
      <c r="AF746">
        <f>SUMIFS('总明细 源文件后台下'!W:W,'总明细 源文件后台下'!E:E,E746,'总明细 源文件后台下'!C:C,"Refund")</f>
        <v>0</v>
      </c>
      <c r="AK746">
        <f>(SUMIF('广告费 源文件后台下'!G:G,E746,'广告费 源文件后台下'!M:M))*-1</f>
        <v>0</v>
      </c>
      <c r="AL746">
        <f>SUMIFS('总明细 源文件后台下'!W:W,'总明细 源文件后台下'!E:E,E746,'总明细 源文件后台下'!C:C,"Adjustment",'总明细 源文件后台下'!F:F,"FBA Inventory Reimbursement - Customer Return")</f>
        <v>0</v>
      </c>
      <c r="AM746">
        <f>SUMIFS('总明细 源文件后台下'!W:W,'总明细 源文件后台下'!E:E,E746,'总明细 源文件后台下'!C:C,"Adjustment",'总明细 源文件后台下'!F:F,"FBA Inventory Reimbursement - Damaged:Warehouse")</f>
        <v>0</v>
      </c>
      <c r="AN746">
        <f>SUMIFS('总明细 源文件后台下'!W:W,'总明细 源文件后台下'!E:E,E746,'总明细 源文件后台下'!C:C,"Adjustment",'总明细 源文件后台下'!F:F,"FBA Inventory Reimbursement - Customer Service Issue")</f>
        <v>0</v>
      </c>
      <c r="AO746">
        <f>SUMIFS('总明细 源文件后台下'!W:W,'总明细 源文件后台下'!E:E,E746,'总明细 源文件后台下'!C:C,"Adjustment",'总明细 源文件后台下'!F:F,"FBA Inventory Reimbursement - Fee Correction")</f>
        <v>0</v>
      </c>
      <c r="AP746">
        <f>SUMIFS('总明细 源文件后台下'!W:W,'总明细 源文件后台下'!E:E,E746,'总明细 源文件后台下'!C:C,"Adjustment",'总明细 源文件后台下'!F:F,"FBA Inventory Reimbursement - General Adjustment")</f>
        <v>0</v>
      </c>
      <c r="AQ746">
        <f>SUMIFS('总明细 源文件后台下'!W:W,'总明细 源文件后台下'!E:E,E746,'总明细 源文件后台下'!C:C,"Adjustment",'总明细 源文件后台下'!F:F,"FBA Inventory Reimbursement - Lost:Inbound")</f>
        <v>0</v>
      </c>
      <c r="AR746">
        <f>SUMIFS('总明细 源文件后台下'!W:W,'总明细 源文件后台下'!E:E,E746,'总明细 源文件后台下'!C:C,"Adjustment",'总明细 源文件后台下'!F:F,"FBA Inventory Reimbursement - Lost:Warehouse")</f>
        <v>0</v>
      </c>
      <c r="AS746">
        <f>SUMIFS('总明细 源文件后台下'!W:W,'总明细 源文件后台下'!E:E,E746,'总明细 源文件后台下'!C:C,"Adjustment",'总明细 源文件后台下'!F:F,"Non-subscription Fee Adjustment")</f>
        <v>0</v>
      </c>
      <c r="AT746">
        <f>SUMIFS('总明细 源文件后台下'!W:W,'总明细 源文件后台下'!E:E,E746,'总明细 源文件后台下'!C:C,"Adjustment",'总明细 源文件后台下'!F:F,"FBA Inventory Placement Service Fee")</f>
        <v>0</v>
      </c>
      <c r="AV746">
        <f>SUMIF('FBA Customer Return Per Unit Fe'!B:B,E746,'FBA Customer Return Per Unit Fe'!C:C)</f>
        <v>0</v>
      </c>
      <c r="AX746">
        <f>(SUMIF('仓储费 源文件后台下'!C:C,E746,'仓储费 源文件后台下'!V:V))*-1</f>
        <v>0</v>
      </c>
      <c r="AZ746">
        <f>SUMIF('Disposal Fee销毁费用-160.95'!B:B,E746,'Disposal Fee销毁费用-160.95'!D:D)*-1</f>
        <v>0</v>
      </c>
      <c r="BC746">
        <f>IFERROR(VLOOKUP(F746,'优惠券-86.4'!F:I,4,0),0)</f>
        <v>0</v>
      </c>
      <c r="BD746">
        <f>IFERROR(VLOOKUP(F746,'早评-120'!E:H,4,0),0)</f>
        <v>0</v>
      </c>
      <c r="BF746">
        <f t="shared" si="88"/>
        <v>0</v>
      </c>
      <c r="BG746">
        <f t="shared" si="89"/>
        <v>0</v>
      </c>
      <c r="BH746">
        <f t="shared" si="90"/>
        <v>0</v>
      </c>
      <c r="BQ746" s="45">
        <f t="shared" si="91"/>
        <v>0</v>
      </c>
      <c r="BR746">
        <f>SUMIFS('9月销毁明细'!D:D,'9月销毁明细'!A:A,E746,'9月销毁明细'!H:H,"Sellable")</f>
        <v>0</v>
      </c>
      <c r="BS746">
        <f>SUMIFS('9月销毁明细'!G:G,'9月销毁明细'!A:A,E746,'9月销毁明细'!H:H,"Sellable")</f>
        <v>0</v>
      </c>
      <c r="BT746">
        <f>SUMIFS('9月销毁明细'!D:D,'9月销毁明细'!A:A,E746,'9月销毁明细'!H:H,"Unsellable")</f>
        <v>0</v>
      </c>
      <c r="BU746">
        <f>SUMIFS('9月销毁明细'!G:G,'9月销毁明细'!A:A,E746,'9月销毁明细'!H:H,"Unsellable")</f>
        <v>0</v>
      </c>
      <c r="BW746">
        <f>IFERROR(I746*VLOOKUP(F746,'9.3成本表'!C:L,10,0),0)</f>
        <v>0</v>
      </c>
      <c r="BX746">
        <f t="shared" si="92"/>
        <v>0</v>
      </c>
      <c r="CC746" s="45">
        <f t="shared" si="93"/>
        <v>0</v>
      </c>
      <c r="CD746" s="45">
        <f t="shared" si="94"/>
        <v>0</v>
      </c>
      <c r="CE746" s="45">
        <f t="shared" si="95"/>
        <v>0</v>
      </c>
    </row>
    <row r="747" spans="4:83" x14ac:dyDescent="0.25">
      <c r="D747" s="20" t="s">
        <v>1603</v>
      </c>
      <c r="E747" s="20" t="s">
        <v>1604</v>
      </c>
      <c r="F747" s="20">
        <v>4928</v>
      </c>
      <c r="G747">
        <v>741</v>
      </c>
      <c r="H747" s="20"/>
      <c r="I747">
        <f>SUMIFS('总明细 源文件后台下'!G:G,'总明细 源文件后台下'!E:E,E747,'总明细 源文件后台下'!C:C,"Order")</f>
        <v>0</v>
      </c>
      <c r="J747">
        <f>SUMIFS('总明细 源文件后台下'!M:M,'总明细 源文件后台下'!E:E,E747,'总明细 源文件后台下'!C:C,"Order")</f>
        <v>0</v>
      </c>
      <c r="K747">
        <f>SUMIFS('总明细 源文件后台下'!N:N,'总明细 源文件后台下'!E:E,E747,'总明细 源文件后台下'!C:C,"Order")</f>
        <v>0</v>
      </c>
      <c r="L747">
        <f>SUMIFS('总明细 源文件后台下'!O:O,'总明细 源文件后台下'!E:E,E747,'总明细 源文件后台下'!C:C,"Order")</f>
        <v>0</v>
      </c>
      <c r="M747">
        <f>SUMIFS('总明细 源文件后台下'!P:P,'总明细 源文件后台下'!E:E,E747,'总明细 源文件后台下'!C:C,"Order")</f>
        <v>0</v>
      </c>
      <c r="N747">
        <f>SUMIFS('总明细 源文件后台下'!Q:Q,'总明细 源文件后台下'!E:E,E747,'总明细 源文件后台下'!C:C,"Order")</f>
        <v>0</v>
      </c>
      <c r="O747">
        <f>SUMIFS('总明细 源文件后台下'!R:R,'总明细 源文件后台下'!E:E,E747,'总明细 源文件后台下'!C:C,"Order")</f>
        <v>0</v>
      </c>
      <c r="P747">
        <f>SUMIFS('总明细 源文件后台下'!S:S,'总明细 源文件后台下'!E:E,E747,'总明细 源文件后台下'!C:C,"Order")</f>
        <v>0</v>
      </c>
      <c r="Q747">
        <f>SUMIFS('总明细 源文件后台下'!T:T,'总明细 源文件后台下'!E:E,E747,'总明细 源文件后台下'!C:C,"Order")</f>
        <v>0</v>
      </c>
      <c r="R747">
        <f>SUMIFS('总明细 源文件后台下'!U:U,'总明细 源文件后台下'!E:E,E747,'总明细 源文件后台下'!C:C,"Order")</f>
        <v>0</v>
      </c>
      <c r="S747">
        <f>SUMIFS('总明细 源文件后台下'!V:V,'总明细 源文件后台下'!E:E,E747,'总明细 源文件后台下'!C:C,"Order")</f>
        <v>0</v>
      </c>
      <c r="T747">
        <f>SUMIFS('总明细 源文件后台下'!W:W,'总明细 源文件后台下'!E:E,E747,'总明细 源文件后台下'!C:C,"Order")</f>
        <v>0</v>
      </c>
      <c r="U747">
        <f>SUMIFS('总明细 源文件后台下'!G:G,'总明细 源文件后台下'!E:E,E747,'总明细 源文件后台下'!C:C,"Refund")</f>
        <v>0</v>
      </c>
      <c r="V747">
        <f>SUMIFS('总明细 源文件后台下'!M:M,'总明细 源文件后台下'!E:E,E747,'总明细 源文件后台下'!C:C,"Refund")</f>
        <v>0</v>
      </c>
      <c r="W747">
        <f>SUMIFS('总明细 源文件后台下'!N:N,'总明细 源文件后台下'!E:E,E747,'总明细 源文件后台下'!C:C,"Refund")</f>
        <v>0</v>
      </c>
      <c r="X747">
        <f>SUMIFS('总明细 源文件后台下'!O:O,'总明细 源文件后台下'!E:E,E747,'总明细 源文件后台下'!C:C,"Refund")</f>
        <v>0</v>
      </c>
      <c r="Y747">
        <f>SUMIFS('总明细 源文件后台下'!P:P,'总明细 源文件后台下'!E:E,E747,'总明细 源文件后台下'!C:C,"Refund")</f>
        <v>0</v>
      </c>
      <c r="Z747">
        <f>SUMIFS('总明细 源文件后台下'!Q:Q,'总明细 源文件后台下'!E:E,E747,'总明细 源文件后台下'!C:C,"Refund")</f>
        <v>0</v>
      </c>
      <c r="AA747">
        <f>SUMIFS('总明细 源文件后台下'!R:R,'总明细 源文件后台下'!E:E,E747,'总明细 源文件后台下'!C:C,"Refund")</f>
        <v>0</v>
      </c>
      <c r="AB747">
        <f>SUMIFS('总明细 源文件后台下'!S:S,'总明细 源文件后台下'!E:E,E747,'总明细 源文件后台下'!C:C,"Refund")</f>
        <v>0</v>
      </c>
      <c r="AC747">
        <f>SUMIFS('总明细 源文件后台下'!T:T,'总明细 源文件后台下'!E:E,E747,'总明细 源文件后台下'!C:C,"Refund")</f>
        <v>0</v>
      </c>
      <c r="AD747">
        <f>SUMIFS('总明细 源文件后台下'!U:U,'总明细 源文件后台下'!E:E,E747,'总明细 源文件后台下'!C:C,"Refund")</f>
        <v>0</v>
      </c>
      <c r="AE747">
        <f>SUMIFS('总明细 源文件后台下'!V:V,'总明细 源文件后台下'!E:E,E747,'总明细 源文件后台下'!C:C,"Refund")</f>
        <v>0</v>
      </c>
      <c r="AF747">
        <f>SUMIFS('总明细 源文件后台下'!W:W,'总明细 源文件后台下'!E:E,E747,'总明细 源文件后台下'!C:C,"Refund")</f>
        <v>0</v>
      </c>
      <c r="AK747">
        <f>(SUMIF('广告费 源文件后台下'!G:G,E747,'广告费 源文件后台下'!M:M))*-1</f>
        <v>0</v>
      </c>
      <c r="AL747">
        <f>SUMIFS('总明细 源文件后台下'!W:W,'总明细 源文件后台下'!E:E,E747,'总明细 源文件后台下'!C:C,"Adjustment",'总明细 源文件后台下'!F:F,"FBA Inventory Reimbursement - Customer Return")</f>
        <v>0</v>
      </c>
      <c r="AM747">
        <f>SUMIFS('总明细 源文件后台下'!W:W,'总明细 源文件后台下'!E:E,E747,'总明细 源文件后台下'!C:C,"Adjustment",'总明细 源文件后台下'!F:F,"FBA Inventory Reimbursement - Damaged:Warehouse")</f>
        <v>0</v>
      </c>
      <c r="AN747">
        <f>SUMIFS('总明细 源文件后台下'!W:W,'总明细 源文件后台下'!E:E,E747,'总明细 源文件后台下'!C:C,"Adjustment",'总明细 源文件后台下'!F:F,"FBA Inventory Reimbursement - Customer Service Issue")</f>
        <v>0</v>
      </c>
      <c r="AO747">
        <f>SUMIFS('总明细 源文件后台下'!W:W,'总明细 源文件后台下'!E:E,E747,'总明细 源文件后台下'!C:C,"Adjustment",'总明细 源文件后台下'!F:F,"FBA Inventory Reimbursement - Fee Correction")</f>
        <v>0</v>
      </c>
      <c r="AP747">
        <f>SUMIFS('总明细 源文件后台下'!W:W,'总明细 源文件后台下'!E:E,E747,'总明细 源文件后台下'!C:C,"Adjustment",'总明细 源文件后台下'!F:F,"FBA Inventory Reimbursement - General Adjustment")</f>
        <v>0</v>
      </c>
      <c r="AQ747">
        <f>SUMIFS('总明细 源文件后台下'!W:W,'总明细 源文件后台下'!E:E,E747,'总明细 源文件后台下'!C:C,"Adjustment",'总明细 源文件后台下'!F:F,"FBA Inventory Reimbursement - Lost:Inbound")</f>
        <v>0</v>
      </c>
      <c r="AR747">
        <f>SUMIFS('总明细 源文件后台下'!W:W,'总明细 源文件后台下'!E:E,E747,'总明细 源文件后台下'!C:C,"Adjustment",'总明细 源文件后台下'!F:F,"FBA Inventory Reimbursement - Lost:Warehouse")</f>
        <v>0</v>
      </c>
      <c r="AS747">
        <f>SUMIFS('总明细 源文件后台下'!W:W,'总明细 源文件后台下'!E:E,E747,'总明细 源文件后台下'!C:C,"Adjustment",'总明细 源文件后台下'!F:F,"Non-subscription Fee Adjustment")</f>
        <v>0</v>
      </c>
      <c r="AT747">
        <f>SUMIFS('总明细 源文件后台下'!W:W,'总明细 源文件后台下'!E:E,E747,'总明细 源文件后台下'!C:C,"Adjustment",'总明细 源文件后台下'!F:F,"FBA Inventory Placement Service Fee")</f>
        <v>0</v>
      </c>
      <c r="AV747">
        <f>SUMIF('FBA Customer Return Per Unit Fe'!B:B,E747,'FBA Customer Return Per Unit Fe'!C:C)</f>
        <v>0</v>
      </c>
      <c r="AX747">
        <f>(SUMIF('仓储费 源文件后台下'!C:C,E747,'仓储费 源文件后台下'!V:V))*-1</f>
        <v>0</v>
      </c>
      <c r="AZ747">
        <f>SUMIF('Disposal Fee销毁费用-160.95'!B:B,E747,'Disposal Fee销毁费用-160.95'!D:D)*-1</f>
        <v>0</v>
      </c>
      <c r="BC747">
        <f>IFERROR(VLOOKUP(F747,'优惠券-86.4'!F:I,4,0),0)</f>
        <v>0</v>
      </c>
      <c r="BD747">
        <f>IFERROR(VLOOKUP(F747,'早评-120'!E:H,4,0),0)</f>
        <v>0</v>
      </c>
      <c r="BF747">
        <f t="shared" si="88"/>
        <v>0</v>
      </c>
      <c r="BG747">
        <f t="shared" si="89"/>
        <v>0</v>
      </c>
      <c r="BH747">
        <f t="shared" si="90"/>
        <v>0</v>
      </c>
      <c r="BQ747" s="45">
        <f t="shared" si="91"/>
        <v>0</v>
      </c>
      <c r="BR747">
        <f>SUMIFS('9月销毁明细'!D:D,'9月销毁明细'!A:A,E747,'9月销毁明细'!H:H,"Sellable")</f>
        <v>0</v>
      </c>
      <c r="BS747">
        <f>SUMIFS('9月销毁明细'!G:G,'9月销毁明细'!A:A,E747,'9月销毁明细'!H:H,"Sellable")</f>
        <v>0</v>
      </c>
      <c r="BT747">
        <f>SUMIFS('9月销毁明细'!D:D,'9月销毁明细'!A:A,E747,'9月销毁明细'!H:H,"Unsellable")</f>
        <v>0</v>
      </c>
      <c r="BU747">
        <f>SUMIFS('9月销毁明细'!G:G,'9月销毁明细'!A:A,E747,'9月销毁明细'!H:H,"Unsellable")</f>
        <v>0</v>
      </c>
      <c r="BW747">
        <f>IFERROR(I747*VLOOKUP(F747,'9.3成本表'!C:L,10,0),0)</f>
        <v>0</v>
      </c>
      <c r="BX747">
        <f t="shared" si="92"/>
        <v>0</v>
      </c>
      <c r="CC747" s="45">
        <f t="shared" si="93"/>
        <v>0</v>
      </c>
      <c r="CD747" s="45">
        <f t="shared" si="94"/>
        <v>0</v>
      </c>
      <c r="CE747" s="45">
        <f t="shared" si="95"/>
        <v>0</v>
      </c>
    </row>
    <row r="748" spans="4:83" x14ac:dyDescent="0.25">
      <c r="D748" s="20" t="s">
        <v>1605</v>
      </c>
      <c r="E748" s="20" t="s">
        <v>1606</v>
      </c>
      <c r="F748" s="20">
        <v>4929</v>
      </c>
      <c r="G748">
        <v>742</v>
      </c>
      <c r="H748" s="20"/>
      <c r="I748">
        <f>SUMIFS('总明细 源文件后台下'!G:G,'总明细 源文件后台下'!E:E,E748,'总明细 源文件后台下'!C:C,"Order")</f>
        <v>0</v>
      </c>
      <c r="J748">
        <f>SUMIFS('总明细 源文件后台下'!M:M,'总明细 源文件后台下'!E:E,E748,'总明细 源文件后台下'!C:C,"Order")</f>
        <v>0</v>
      </c>
      <c r="K748">
        <f>SUMIFS('总明细 源文件后台下'!N:N,'总明细 源文件后台下'!E:E,E748,'总明细 源文件后台下'!C:C,"Order")</f>
        <v>0</v>
      </c>
      <c r="L748">
        <f>SUMIFS('总明细 源文件后台下'!O:O,'总明细 源文件后台下'!E:E,E748,'总明细 源文件后台下'!C:C,"Order")</f>
        <v>0</v>
      </c>
      <c r="M748">
        <f>SUMIFS('总明细 源文件后台下'!P:P,'总明细 源文件后台下'!E:E,E748,'总明细 源文件后台下'!C:C,"Order")</f>
        <v>0</v>
      </c>
      <c r="N748">
        <f>SUMIFS('总明细 源文件后台下'!Q:Q,'总明细 源文件后台下'!E:E,E748,'总明细 源文件后台下'!C:C,"Order")</f>
        <v>0</v>
      </c>
      <c r="O748">
        <f>SUMIFS('总明细 源文件后台下'!R:R,'总明细 源文件后台下'!E:E,E748,'总明细 源文件后台下'!C:C,"Order")</f>
        <v>0</v>
      </c>
      <c r="P748">
        <f>SUMIFS('总明细 源文件后台下'!S:S,'总明细 源文件后台下'!E:E,E748,'总明细 源文件后台下'!C:C,"Order")</f>
        <v>0</v>
      </c>
      <c r="Q748">
        <f>SUMIFS('总明细 源文件后台下'!T:T,'总明细 源文件后台下'!E:E,E748,'总明细 源文件后台下'!C:C,"Order")</f>
        <v>0</v>
      </c>
      <c r="R748">
        <f>SUMIFS('总明细 源文件后台下'!U:U,'总明细 源文件后台下'!E:E,E748,'总明细 源文件后台下'!C:C,"Order")</f>
        <v>0</v>
      </c>
      <c r="S748">
        <f>SUMIFS('总明细 源文件后台下'!V:V,'总明细 源文件后台下'!E:E,E748,'总明细 源文件后台下'!C:C,"Order")</f>
        <v>0</v>
      </c>
      <c r="T748">
        <f>SUMIFS('总明细 源文件后台下'!W:W,'总明细 源文件后台下'!E:E,E748,'总明细 源文件后台下'!C:C,"Order")</f>
        <v>0</v>
      </c>
      <c r="U748">
        <f>SUMIFS('总明细 源文件后台下'!G:G,'总明细 源文件后台下'!E:E,E748,'总明细 源文件后台下'!C:C,"Refund")</f>
        <v>0</v>
      </c>
      <c r="V748">
        <f>SUMIFS('总明细 源文件后台下'!M:M,'总明细 源文件后台下'!E:E,E748,'总明细 源文件后台下'!C:C,"Refund")</f>
        <v>0</v>
      </c>
      <c r="W748">
        <f>SUMIFS('总明细 源文件后台下'!N:N,'总明细 源文件后台下'!E:E,E748,'总明细 源文件后台下'!C:C,"Refund")</f>
        <v>0</v>
      </c>
      <c r="X748">
        <f>SUMIFS('总明细 源文件后台下'!O:O,'总明细 源文件后台下'!E:E,E748,'总明细 源文件后台下'!C:C,"Refund")</f>
        <v>0</v>
      </c>
      <c r="Y748">
        <f>SUMIFS('总明细 源文件后台下'!P:P,'总明细 源文件后台下'!E:E,E748,'总明细 源文件后台下'!C:C,"Refund")</f>
        <v>0</v>
      </c>
      <c r="Z748">
        <f>SUMIFS('总明细 源文件后台下'!Q:Q,'总明细 源文件后台下'!E:E,E748,'总明细 源文件后台下'!C:C,"Refund")</f>
        <v>0</v>
      </c>
      <c r="AA748">
        <f>SUMIFS('总明细 源文件后台下'!R:R,'总明细 源文件后台下'!E:E,E748,'总明细 源文件后台下'!C:C,"Refund")</f>
        <v>0</v>
      </c>
      <c r="AB748">
        <f>SUMIFS('总明细 源文件后台下'!S:S,'总明细 源文件后台下'!E:E,E748,'总明细 源文件后台下'!C:C,"Refund")</f>
        <v>0</v>
      </c>
      <c r="AC748">
        <f>SUMIFS('总明细 源文件后台下'!T:T,'总明细 源文件后台下'!E:E,E748,'总明细 源文件后台下'!C:C,"Refund")</f>
        <v>0</v>
      </c>
      <c r="AD748">
        <f>SUMIFS('总明细 源文件后台下'!U:U,'总明细 源文件后台下'!E:E,E748,'总明细 源文件后台下'!C:C,"Refund")</f>
        <v>0</v>
      </c>
      <c r="AE748">
        <f>SUMIFS('总明细 源文件后台下'!V:V,'总明细 源文件后台下'!E:E,E748,'总明细 源文件后台下'!C:C,"Refund")</f>
        <v>0</v>
      </c>
      <c r="AF748">
        <f>SUMIFS('总明细 源文件后台下'!W:W,'总明细 源文件后台下'!E:E,E748,'总明细 源文件后台下'!C:C,"Refund")</f>
        <v>0</v>
      </c>
      <c r="AK748">
        <f>(SUMIF('广告费 源文件后台下'!G:G,E748,'广告费 源文件后台下'!M:M))*-1</f>
        <v>0</v>
      </c>
      <c r="AL748">
        <f>SUMIFS('总明细 源文件后台下'!W:W,'总明细 源文件后台下'!E:E,E748,'总明细 源文件后台下'!C:C,"Adjustment",'总明细 源文件后台下'!F:F,"FBA Inventory Reimbursement - Customer Return")</f>
        <v>0</v>
      </c>
      <c r="AM748">
        <f>SUMIFS('总明细 源文件后台下'!W:W,'总明细 源文件后台下'!E:E,E748,'总明细 源文件后台下'!C:C,"Adjustment",'总明细 源文件后台下'!F:F,"FBA Inventory Reimbursement - Damaged:Warehouse")</f>
        <v>0</v>
      </c>
      <c r="AN748">
        <f>SUMIFS('总明细 源文件后台下'!W:W,'总明细 源文件后台下'!E:E,E748,'总明细 源文件后台下'!C:C,"Adjustment",'总明细 源文件后台下'!F:F,"FBA Inventory Reimbursement - Customer Service Issue")</f>
        <v>0</v>
      </c>
      <c r="AO748">
        <f>SUMIFS('总明细 源文件后台下'!W:W,'总明细 源文件后台下'!E:E,E748,'总明细 源文件后台下'!C:C,"Adjustment",'总明细 源文件后台下'!F:F,"FBA Inventory Reimbursement - Fee Correction")</f>
        <v>0</v>
      </c>
      <c r="AP748">
        <f>SUMIFS('总明细 源文件后台下'!W:W,'总明细 源文件后台下'!E:E,E748,'总明细 源文件后台下'!C:C,"Adjustment",'总明细 源文件后台下'!F:F,"FBA Inventory Reimbursement - General Adjustment")</f>
        <v>0</v>
      </c>
      <c r="AQ748">
        <f>SUMIFS('总明细 源文件后台下'!W:W,'总明细 源文件后台下'!E:E,E748,'总明细 源文件后台下'!C:C,"Adjustment",'总明细 源文件后台下'!F:F,"FBA Inventory Reimbursement - Lost:Inbound")</f>
        <v>0</v>
      </c>
      <c r="AR748">
        <f>SUMIFS('总明细 源文件后台下'!W:W,'总明细 源文件后台下'!E:E,E748,'总明细 源文件后台下'!C:C,"Adjustment",'总明细 源文件后台下'!F:F,"FBA Inventory Reimbursement - Lost:Warehouse")</f>
        <v>0</v>
      </c>
      <c r="AS748">
        <f>SUMIFS('总明细 源文件后台下'!W:W,'总明细 源文件后台下'!E:E,E748,'总明细 源文件后台下'!C:C,"Adjustment",'总明细 源文件后台下'!F:F,"Non-subscription Fee Adjustment")</f>
        <v>0</v>
      </c>
      <c r="AT748">
        <f>SUMIFS('总明细 源文件后台下'!W:W,'总明细 源文件后台下'!E:E,E748,'总明细 源文件后台下'!C:C,"Adjustment",'总明细 源文件后台下'!F:F,"FBA Inventory Placement Service Fee")</f>
        <v>0</v>
      </c>
      <c r="AV748">
        <f>SUMIF('FBA Customer Return Per Unit Fe'!B:B,E748,'FBA Customer Return Per Unit Fe'!C:C)</f>
        <v>0</v>
      </c>
      <c r="AX748">
        <f>(SUMIF('仓储费 源文件后台下'!C:C,E748,'仓储费 源文件后台下'!V:V))*-1</f>
        <v>0</v>
      </c>
      <c r="AZ748">
        <f>SUMIF('Disposal Fee销毁费用-160.95'!B:B,E748,'Disposal Fee销毁费用-160.95'!D:D)*-1</f>
        <v>0</v>
      </c>
      <c r="BC748">
        <f>IFERROR(VLOOKUP(F748,'优惠券-86.4'!F:I,4,0),0)</f>
        <v>0</v>
      </c>
      <c r="BD748">
        <f>IFERROR(VLOOKUP(F748,'早评-120'!E:H,4,0),0)</f>
        <v>0</v>
      </c>
      <c r="BF748">
        <f t="shared" si="88"/>
        <v>0</v>
      </c>
      <c r="BG748">
        <f t="shared" si="89"/>
        <v>0</v>
      </c>
      <c r="BH748">
        <f t="shared" si="90"/>
        <v>0</v>
      </c>
      <c r="BQ748" s="45">
        <f t="shared" si="91"/>
        <v>0</v>
      </c>
      <c r="BR748">
        <f>SUMIFS('9月销毁明细'!D:D,'9月销毁明细'!A:A,E748,'9月销毁明细'!H:H,"Sellable")</f>
        <v>0</v>
      </c>
      <c r="BS748">
        <f>SUMIFS('9月销毁明细'!G:G,'9月销毁明细'!A:A,E748,'9月销毁明细'!H:H,"Sellable")</f>
        <v>0</v>
      </c>
      <c r="BT748">
        <f>SUMIFS('9月销毁明细'!D:D,'9月销毁明细'!A:A,E748,'9月销毁明细'!H:H,"Unsellable")</f>
        <v>0</v>
      </c>
      <c r="BU748">
        <f>SUMIFS('9月销毁明细'!G:G,'9月销毁明细'!A:A,E748,'9月销毁明细'!H:H,"Unsellable")</f>
        <v>0</v>
      </c>
      <c r="BW748">
        <f>IFERROR(I748*VLOOKUP(F748,'9.3成本表'!C:L,10,0),0)</f>
        <v>0</v>
      </c>
      <c r="BX748">
        <f t="shared" si="92"/>
        <v>0</v>
      </c>
      <c r="CC748" s="45">
        <f t="shared" si="93"/>
        <v>0</v>
      </c>
      <c r="CD748" s="45">
        <f t="shared" si="94"/>
        <v>0</v>
      </c>
      <c r="CE748" s="45">
        <f t="shared" si="95"/>
        <v>0</v>
      </c>
    </row>
    <row r="749" spans="4:83" x14ac:dyDescent="0.25">
      <c r="D749" s="20" t="s">
        <v>1607</v>
      </c>
      <c r="E749" s="20" t="s">
        <v>1608</v>
      </c>
      <c r="F749" s="20">
        <v>4929</v>
      </c>
      <c r="G749">
        <v>743</v>
      </c>
      <c r="H749" s="20"/>
      <c r="I749">
        <f>SUMIFS('总明细 源文件后台下'!G:G,'总明细 源文件后台下'!E:E,E749,'总明细 源文件后台下'!C:C,"Order")</f>
        <v>0</v>
      </c>
      <c r="J749">
        <f>SUMIFS('总明细 源文件后台下'!M:M,'总明细 源文件后台下'!E:E,E749,'总明细 源文件后台下'!C:C,"Order")</f>
        <v>0</v>
      </c>
      <c r="K749">
        <f>SUMIFS('总明细 源文件后台下'!N:N,'总明细 源文件后台下'!E:E,E749,'总明细 源文件后台下'!C:C,"Order")</f>
        <v>0</v>
      </c>
      <c r="L749">
        <f>SUMIFS('总明细 源文件后台下'!O:O,'总明细 源文件后台下'!E:E,E749,'总明细 源文件后台下'!C:C,"Order")</f>
        <v>0</v>
      </c>
      <c r="M749">
        <f>SUMIFS('总明细 源文件后台下'!P:P,'总明细 源文件后台下'!E:E,E749,'总明细 源文件后台下'!C:C,"Order")</f>
        <v>0</v>
      </c>
      <c r="N749">
        <f>SUMIFS('总明细 源文件后台下'!Q:Q,'总明细 源文件后台下'!E:E,E749,'总明细 源文件后台下'!C:C,"Order")</f>
        <v>0</v>
      </c>
      <c r="O749">
        <f>SUMIFS('总明细 源文件后台下'!R:R,'总明细 源文件后台下'!E:E,E749,'总明细 源文件后台下'!C:C,"Order")</f>
        <v>0</v>
      </c>
      <c r="P749">
        <f>SUMIFS('总明细 源文件后台下'!S:S,'总明细 源文件后台下'!E:E,E749,'总明细 源文件后台下'!C:C,"Order")</f>
        <v>0</v>
      </c>
      <c r="Q749">
        <f>SUMIFS('总明细 源文件后台下'!T:T,'总明细 源文件后台下'!E:E,E749,'总明细 源文件后台下'!C:C,"Order")</f>
        <v>0</v>
      </c>
      <c r="R749">
        <f>SUMIFS('总明细 源文件后台下'!U:U,'总明细 源文件后台下'!E:E,E749,'总明细 源文件后台下'!C:C,"Order")</f>
        <v>0</v>
      </c>
      <c r="S749">
        <f>SUMIFS('总明细 源文件后台下'!V:V,'总明细 源文件后台下'!E:E,E749,'总明细 源文件后台下'!C:C,"Order")</f>
        <v>0</v>
      </c>
      <c r="T749">
        <f>SUMIFS('总明细 源文件后台下'!W:W,'总明细 源文件后台下'!E:E,E749,'总明细 源文件后台下'!C:C,"Order")</f>
        <v>0</v>
      </c>
      <c r="U749">
        <f>SUMIFS('总明细 源文件后台下'!G:G,'总明细 源文件后台下'!E:E,E749,'总明细 源文件后台下'!C:C,"Refund")</f>
        <v>0</v>
      </c>
      <c r="V749">
        <f>SUMIFS('总明细 源文件后台下'!M:M,'总明细 源文件后台下'!E:E,E749,'总明细 源文件后台下'!C:C,"Refund")</f>
        <v>0</v>
      </c>
      <c r="W749">
        <f>SUMIFS('总明细 源文件后台下'!N:N,'总明细 源文件后台下'!E:E,E749,'总明细 源文件后台下'!C:C,"Refund")</f>
        <v>0</v>
      </c>
      <c r="X749">
        <f>SUMIFS('总明细 源文件后台下'!O:O,'总明细 源文件后台下'!E:E,E749,'总明细 源文件后台下'!C:C,"Refund")</f>
        <v>0</v>
      </c>
      <c r="Y749">
        <f>SUMIFS('总明细 源文件后台下'!P:P,'总明细 源文件后台下'!E:E,E749,'总明细 源文件后台下'!C:C,"Refund")</f>
        <v>0</v>
      </c>
      <c r="Z749">
        <f>SUMIFS('总明细 源文件后台下'!Q:Q,'总明细 源文件后台下'!E:E,E749,'总明细 源文件后台下'!C:C,"Refund")</f>
        <v>0</v>
      </c>
      <c r="AA749">
        <f>SUMIFS('总明细 源文件后台下'!R:R,'总明细 源文件后台下'!E:E,E749,'总明细 源文件后台下'!C:C,"Refund")</f>
        <v>0</v>
      </c>
      <c r="AB749">
        <f>SUMIFS('总明细 源文件后台下'!S:S,'总明细 源文件后台下'!E:E,E749,'总明细 源文件后台下'!C:C,"Refund")</f>
        <v>0</v>
      </c>
      <c r="AC749">
        <f>SUMIFS('总明细 源文件后台下'!T:T,'总明细 源文件后台下'!E:E,E749,'总明细 源文件后台下'!C:C,"Refund")</f>
        <v>0</v>
      </c>
      <c r="AD749">
        <f>SUMIFS('总明细 源文件后台下'!U:U,'总明细 源文件后台下'!E:E,E749,'总明细 源文件后台下'!C:C,"Refund")</f>
        <v>0</v>
      </c>
      <c r="AE749">
        <f>SUMIFS('总明细 源文件后台下'!V:V,'总明细 源文件后台下'!E:E,E749,'总明细 源文件后台下'!C:C,"Refund")</f>
        <v>0</v>
      </c>
      <c r="AF749">
        <f>SUMIFS('总明细 源文件后台下'!W:W,'总明细 源文件后台下'!E:E,E749,'总明细 源文件后台下'!C:C,"Refund")</f>
        <v>0</v>
      </c>
      <c r="AK749">
        <f>(SUMIF('广告费 源文件后台下'!G:G,E749,'广告费 源文件后台下'!M:M))*-1</f>
        <v>0</v>
      </c>
      <c r="AL749">
        <f>SUMIFS('总明细 源文件后台下'!W:W,'总明细 源文件后台下'!E:E,E749,'总明细 源文件后台下'!C:C,"Adjustment",'总明细 源文件后台下'!F:F,"FBA Inventory Reimbursement - Customer Return")</f>
        <v>0</v>
      </c>
      <c r="AM749">
        <f>SUMIFS('总明细 源文件后台下'!W:W,'总明细 源文件后台下'!E:E,E749,'总明细 源文件后台下'!C:C,"Adjustment",'总明细 源文件后台下'!F:F,"FBA Inventory Reimbursement - Damaged:Warehouse")</f>
        <v>0</v>
      </c>
      <c r="AN749">
        <f>SUMIFS('总明细 源文件后台下'!W:W,'总明细 源文件后台下'!E:E,E749,'总明细 源文件后台下'!C:C,"Adjustment",'总明细 源文件后台下'!F:F,"FBA Inventory Reimbursement - Customer Service Issue")</f>
        <v>0</v>
      </c>
      <c r="AO749">
        <f>SUMIFS('总明细 源文件后台下'!W:W,'总明细 源文件后台下'!E:E,E749,'总明细 源文件后台下'!C:C,"Adjustment",'总明细 源文件后台下'!F:F,"FBA Inventory Reimbursement - Fee Correction")</f>
        <v>0</v>
      </c>
      <c r="AP749">
        <f>SUMIFS('总明细 源文件后台下'!W:W,'总明细 源文件后台下'!E:E,E749,'总明细 源文件后台下'!C:C,"Adjustment",'总明细 源文件后台下'!F:F,"FBA Inventory Reimbursement - General Adjustment")</f>
        <v>0</v>
      </c>
      <c r="AQ749">
        <f>SUMIFS('总明细 源文件后台下'!W:W,'总明细 源文件后台下'!E:E,E749,'总明细 源文件后台下'!C:C,"Adjustment",'总明细 源文件后台下'!F:F,"FBA Inventory Reimbursement - Lost:Inbound")</f>
        <v>0</v>
      </c>
      <c r="AR749">
        <f>SUMIFS('总明细 源文件后台下'!W:W,'总明细 源文件后台下'!E:E,E749,'总明细 源文件后台下'!C:C,"Adjustment",'总明细 源文件后台下'!F:F,"FBA Inventory Reimbursement - Lost:Warehouse")</f>
        <v>0</v>
      </c>
      <c r="AS749">
        <f>SUMIFS('总明细 源文件后台下'!W:W,'总明细 源文件后台下'!E:E,E749,'总明细 源文件后台下'!C:C,"Adjustment",'总明细 源文件后台下'!F:F,"Non-subscription Fee Adjustment")</f>
        <v>0</v>
      </c>
      <c r="AT749">
        <f>SUMIFS('总明细 源文件后台下'!W:W,'总明细 源文件后台下'!E:E,E749,'总明细 源文件后台下'!C:C,"Adjustment",'总明细 源文件后台下'!F:F,"FBA Inventory Placement Service Fee")</f>
        <v>0</v>
      </c>
      <c r="AV749">
        <f>SUMIF('FBA Customer Return Per Unit Fe'!B:B,E749,'FBA Customer Return Per Unit Fe'!C:C)</f>
        <v>0</v>
      </c>
      <c r="AX749">
        <f>(SUMIF('仓储费 源文件后台下'!C:C,E749,'仓储费 源文件后台下'!V:V))*-1</f>
        <v>0</v>
      </c>
      <c r="AZ749">
        <f>SUMIF('Disposal Fee销毁费用-160.95'!B:B,E749,'Disposal Fee销毁费用-160.95'!D:D)*-1</f>
        <v>0</v>
      </c>
      <c r="BC749">
        <f>IFERROR(VLOOKUP(F749,'优惠券-86.4'!F:I,4,0),0)</f>
        <v>0</v>
      </c>
      <c r="BD749">
        <f>IFERROR(VLOOKUP(F749,'早评-120'!E:H,4,0),0)</f>
        <v>0</v>
      </c>
      <c r="BF749">
        <f t="shared" si="88"/>
        <v>0</v>
      </c>
      <c r="BG749">
        <f t="shared" si="89"/>
        <v>0</v>
      </c>
      <c r="BH749">
        <f t="shared" si="90"/>
        <v>0</v>
      </c>
      <c r="BQ749" s="45">
        <f t="shared" si="91"/>
        <v>0</v>
      </c>
      <c r="BR749">
        <f>SUMIFS('9月销毁明细'!D:D,'9月销毁明细'!A:A,E749,'9月销毁明细'!H:H,"Sellable")</f>
        <v>0</v>
      </c>
      <c r="BS749">
        <f>SUMIFS('9月销毁明细'!G:G,'9月销毁明细'!A:A,E749,'9月销毁明细'!H:H,"Sellable")</f>
        <v>0</v>
      </c>
      <c r="BT749">
        <f>SUMIFS('9月销毁明细'!D:D,'9月销毁明细'!A:A,E749,'9月销毁明细'!H:H,"Unsellable")</f>
        <v>0</v>
      </c>
      <c r="BU749">
        <f>SUMIFS('9月销毁明细'!G:G,'9月销毁明细'!A:A,E749,'9月销毁明细'!H:H,"Unsellable")</f>
        <v>0</v>
      </c>
      <c r="BW749">
        <f>IFERROR(I749*VLOOKUP(F749,'9.3成本表'!C:L,10,0),0)</f>
        <v>0</v>
      </c>
      <c r="BX749">
        <f t="shared" si="92"/>
        <v>0</v>
      </c>
      <c r="CC749" s="45">
        <f t="shared" si="93"/>
        <v>0</v>
      </c>
      <c r="CD749" s="45">
        <f t="shared" si="94"/>
        <v>0</v>
      </c>
      <c r="CE749" s="45">
        <f t="shared" si="95"/>
        <v>0</v>
      </c>
    </row>
    <row r="750" spans="4:83" x14ac:dyDescent="0.25">
      <c r="D750" s="20" t="s">
        <v>1609</v>
      </c>
      <c r="E750" s="20" t="s">
        <v>1610</v>
      </c>
      <c r="F750" s="20">
        <v>4929</v>
      </c>
      <c r="G750">
        <v>744</v>
      </c>
      <c r="H750" s="20"/>
      <c r="I750">
        <f>SUMIFS('总明细 源文件后台下'!G:G,'总明细 源文件后台下'!E:E,E750,'总明细 源文件后台下'!C:C,"Order")</f>
        <v>0</v>
      </c>
      <c r="J750">
        <f>SUMIFS('总明细 源文件后台下'!M:M,'总明细 源文件后台下'!E:E,E750,'总明细 源文件后台下'!C:C,"Order")</f>
        <v>0</v>
      </c>
      <c r="K750">
        <f>SUMIFS('总明细 源文件后台下'!N:N,'总明细 源文件后台下'!E:E,E750,'总明细 源文件后台下'!C:C,"Order")</f>
        <v>0</v>
      </c>
      <c r="L750">
        <f>SUMIFS('总明细 源文件后台下'!O:O,'总明细 源文件后台下'!E:E,E750,'总明细 源文件后台下'!C:C,"Order")</f>
        <v>0</v>
      </c>
      <c r="M750">
        <f>SUMIFS('总明细 源文件后台下'!P:P,'总明细 源文件后台下'!E:E,E750,'总明细 源文件后台下'!C:C,"Order")</f>
        <v>0</v>
      </c>
      <c r="N750">
        <f>SUMIFS('总明细 源文件后台下'!Q:Q,'总明细 源文件后台下'!E:E,E750,'总明细 源文件后台下'!C:C,"Order")</f>
        <v>0</v>
      </c>
      <c r="O750">
        <f>SUMIFS('总明细 源文件后台下'!R:R,'总明细 源文件后台下'!E:E,E750,'总明细 源文件后台下'!C:C,"Order")</f>
        <v>0</v>
      </c>
      <c r="P750">
        <f>SUMIFS('总明细 源文件后台下'!S:S,'总明细 源文件后台下'!E:E,E750,'总明细 源文件后台下'!C:C,"Order")</f>
        <v>0</v>
      </c>
      <c r="Q750">
        <f>SUMIFS('总明细 源文件后台下'!T:T,'总明细 源文件后台下'!E:E,E750,'总明细 源文件后台下'!C:C,"Order")</f>
        <v>0</v>
      </c>
      <c r="R750">
        <f>SUMIFS('总明细 源文件后台下'!U:U,'总明细 源文件后台下'!E:E,E750,'总明细 源文件后台下'!C:C,"Order")</f>
        <v>0</v>
      </c>
      <c r="S750">
        <f>SUMIFS('总明细 源文件后台下'!V:V,'总明细 源文件后台下'!E:E,E750,'总明细 源文件后台下'!C:C,"Order")</f>
        <v>0</v>
      </c>
      <c r="T750">
        <f>SUMIFS('总明细 源文件后台下'!W:W,'总明细 源文件后台下'!E:E,E750,'总明细 源文件后台下'!C:C,"Order")</f>
        <v>0</v>
      </c>
      <c r="U750">
        <f>SUMIFS('总明细 源文件后台下'!G:G,'总明细 源文件后台下'!E:E,E750,'总明细 源文件后台下'!C:C,"Refund")</f>
        <v>0</v>
      </c>
      <c r="V750">
        <f>SUMIFS('总明细 源文件后台下'!M:M,'总明细 源文件后台下'!E:E,E750,'总明细 源文件后台下'!C:C,"Refund")</f>
        <v>0</v>
      </c>
      <c r="W750">
        <f>SUMIFS('总明细 源文件后台下'!N:N,'总明细 源文件后台下'!E:E,E750,'总明细 源文件后台下'!C:C,"Refund")</f>
        <v>0</v>
      </c>
      <c r="X750">
        <f>SUMIFS('总明细 源文件后台下'!O:O,'总明细 源文件后台下'!E:E,E750,'总明细 源文件后台下'!C:C,"Refund")</f>
        <v>0</v>
      </c>
      <c r="Y750">
        <f>SUMIFS('总明细 源文件后台下'!P:P,'总明细 源文件后台下'!E:E,E750,'总明细 源文件后台下'!C:C,"Refund")</f>
        <v>0</v>
      </c>
      <c r="Z750">
        <f>SUMIFS('总明细 源文件后台下'!Q:Q,'总明细 源文件后台下'!E:E,E750,'总明细 源文件后台下'!C:C,"Refund")</f>
        <v>0</v>
      </c>
      <c r="AA750">
        <f>SUMIFS('总明细 源文件后台下'!R:R,'总明细 源文件后台下'!E:E,E750,'总明细 源文件后台下'!C:C,"Refund")</f>
        <v>0</v>
      </c>
      <c r="AB750">
        <f>SUMIFS('总明细 源文件后台下'!S:S,'总明细 源文件后台下'!E:E,E750,'总明细 源文件后台下'!C:C,"Refund")</f>
        <v>0</v>
      </c>
      <c r="AC750">
        <f>SUMIFS('总明细 源文件后台下'!T:T,'总明细 源文件后台下'!E:E,E750,'总明细 源文件后台下'!C:C,"Refund")</f>
        <v>0</v>
      </c>
      <c r="AD750">
        <f>SUMIFS('总明细 源文件后台下'!U:U,'总明细 源文件后台下'!E:E,E750,'总明细 源文件后台下'!C:C,"Refund")</f>
        <v>0</v>
      </c>
      <c r="AE750">
        <f>SUMIFS('总明细 源文件后台下'!V:V,'总明细 源文件后台下'!E:E,E750,'总明细 源文件后台下'!C:C,"Refund")</f>
        <v>0</v>
      </c>
      <c r="AF750">
        <f>SUMIFS('总明细 源文件后台下'!W:W,'总明细 源文件后台下'!E:E,E750,'总明细 源文件后台下'!C:C,"Refund")</f>
        <v>0</v>
      </c>
      <c r="AK750">
        <f>(SUMIF('广告费 源文件后台下'!G:G,E750,'广告费 源文件后台下'!M:M))*-1</f>
        <v>0</v>
      </c>
      <c r="AL750">
        <f>SUMIFS('总明细 源文件后台下'!W:W,'总明细 源文件后台下'!E:E,E750,'总明细 源文件后台下'!C:C,"Adjustment",'总明细 源文件后台下'!F:F,"FBA Inventory Reimbursement - Customer Return")</f>
        <v>0</v>
      </c>
      <c r="AM750">
        <f>SUMIFS('总明细 源文件后台下'!W:W,'总明细 源文件后台下'!E:E,E750,'总明细 源文件后台下'!C:C,"Adjustment",'总明细 源文件后台下'!F:F,"FBA Inventory Reimbursement - Damaged:Warehouse")</f>
        <v>0</v>
      </c>
      <c r="AN750">
        <f>SUMIFS('总明细 源文件后台下'!W:W,'总明细 源文件后台下'!E:E,E750,'总明细 源文件后台下'!C:C,"Adjustment",'总明细 源文件后台下'!F:F,"FBA Inventory Reimbursement - Customer Service Issue")</f>
        <v>0</v>
      </c>
      <c r="AO750">
        <f>SUMIFS('总明细 源文件后台下'!W:W,'总明细 源文件后台下'!E:E,E750,'总明细 源文件后台下'!C:C,"Adjustment",'总明细 源文件后台下'!F:F,"FBA Inventory Reimbursement - Fee Correction")</f>
        <v>0</v>
      </c>
      <c r="AP750">
        <f>SUMIFS('总明细 源文件后台下'!W:W,'总明细 源文件后台下'!E:E,E750,'总明细 源文件后台下'!C:C,"Adjustment",'总明细 源文件后台下'!F:F,"FBA Inventory Reimbursement - General Adjustment")</f>
        <v>0</v>
      </c>
      <c r="AQ750">
        <f>SUMIFS('总明细 源文件后台下'!W:W,'总明细 源文件后台下'!E:E,E750,'总明细 源文件后台下'!C:C,"Adjustment",'总明细 源文件后台下'!F:F,"FBA Inventory Reimbursement - Lost:Inbound")</f>
        <v>0</v>
      </c>
      <c r="AR750">
        <f>SUMIFS('总明细 源文件后台下'!W:W,'总明细 源文件后台下'!E:E,E750,'总明细 源文件后台下'!C:C,"Adjustment",'总明细 源文件后台下'!F:F,"FBA Inventory Reimbursement - Lost:Warehouse")</f>
        <v>0</v>
      </c>
      <c r="AS750">
        <f>SUMIFS('总明细 源文件后台下'!W:W,'总明细 源文件后台下'!E:E,E750,'总明细 源文件后台下'!C:C,"Adjustment",'总明细 源文件后台下'!F:F,"Non-subscription Fee Adjustment")</f>
        <v>0</v>
      </c>
      <c r="AT750">
        <f>SUMIFS('总明细 源文件后台下'!W:W,'总明细 源文件后台下'!E:E,E750,'总明细 源文件后台下'!C:C,"Adjustment",'总明细 源文件后台下'!F:F,"FBA Inventory Placement Service Fee")</f>
        <v>0</v>
      </c>
      <c r="AV750">
        <f>SUMIF('FBA Customer Return Per Unit Fe'!B:B,E750,'FBA Customer Return Per Unit Fe'!C:C)</f>
        <v>0</v>
      </c>
      <c r="AX750">
        <f>(SUMIF('仓储费 源文件后台下'!C:C,E750,'仓储费 源文件后台下'!V:V))*-1</f>
        <v>0</v>
      </c>
      <c r="AZ750">
        <f>SUMIF('Disposal Fee销毁费用-160.95'!B:B,E750,'Disposal Fee销毁费用-160.95'!D:D)*-1</f>
        <v>0</v>
      </c>
      <c r="BC750">
        <f>IFERROR(VLOOKUP(F750,'优惠券-86.4'!F:I,4,0),0)</f>
        <v>0</v>
      </c>
      <c r="BD750">
        <f>IFERROR(VLOOKUP(F750,'早评-120'!E:H,4,0),0)</f>
        <v>0</v>
      </c>
      <c r="BF750">
        <f t="shared" si="88"/>
        <v>0</v>
      </c>
      <c r="BG750">
        <f t="shared" si="89"/>
        <v>0</v>
      </c>
      <c r="BH750">
        <f t="shared" si="90"/>
        <v>0</v>
      </c>
      <c r="BQ750" s="45">
        <f t="shared" si="91"/>
        <v>0</v>
      </c>
      <c r="BR750">
        <f>SUMIFS('9月销毁明细'!D:D,'9月销毁明细'!A:A,E750,'9月销毁明细'!H:H,"Sellable")</f>
        <v>0</v>
      </c>
      <c r="BS750">
        <f>SUMIFS('9月销毁明细'!G:G,'9月销毁明细'!A:A,E750,'9月销毁明细'!H:H,"Sellable")</f>
        <v>0</v>
      </c>
      <c r="BT750">
        <f>SUMIFS('9月销毁明细'!D:D,'9月销毁明细'!A:A,E750,'9月销毁明细'!H:H,"Unsellable")</f>
        <v>0</v>
      </c>
      <c r="BU750">
        <f>SUMIFS('9月销毁明细'!G:G,'9月销毁明细'!A:A,E750,'9月销毁明细'!H:H,"Unsellable")</f>
        <v>0</v>
      </c>
      <c r="BW750">
        <f>IFERROR(I750*VLOOKUP(F750,'9.3成本表'!C:L,10,0),0)</f>
        <v>0</v>
      </c>
      <c r="BX750">
        <f t="shared" si="92"/>
        <v>0</v>
      </c>
      <c r="CC750" s="45">
        <f t="shared" si="93"/>
        <v>0</v>
      </c>
      <c r="CD750" s="45">
        <f t="shared" si="94"/>
        <v>0</v>
      </c>
      <c r="CE750" s="45">
        <f t="shared" si="95"/>
        <v>0</v>
      </c>
    </row>
    <row r="751" spans="4:83" x14ac:dyDescent="0.25">
      <c r="D751" s="20" t="s">
        <v>1611</v>
      </c>
      <c r="E751" s="20" t="s">
        <v>1612</v>
      </c>
      <c r="F751" s="20">
        <v>4929</v>
      </c>
      <c r="G751">
        <v>745</v>
      </c>
      <c r="H751" s="20"/>
      <c r="I751">
        <f>SUMIFS('总明细 源文件后台下'!G:G,'总明细 源文件后台下'!E:E,E751,'总明细 源文件后台下'!C:C,"Order")</f>
        <v>0</v>
      </c>
      <c r="J751">
        <f>SUMIFS('总明细 源文件后台下'!M:M,'总明细 源文件后台下'!E:E,E751,'总明细 源文件后台下'!C:C,"Order")</f>
        <v>0</v>
      </c>
      <c r="K751">
        <f>SUMIFS('总明细 源文件后台下'!N:N,'总明细 源文件后台下'!E:E,E751,'总明细 源文件后台下'!C:C,"Order")</f>
        <v>0</v>
      </c>
      <c r="L751">
        <f>SUMIFS('总明细 源文件后台下'!O:O,'总明细 源文件后台下'!E:E,E751,'总明细 源文件后台下'!C:C,"Order")</f>
        <v>0</v>
      </c>
      <c r="M751">
        <f>SUMIFS('总明细 源文件后台下'!P:P,'总明细 源文件后台下'!E:E,E751,'总明细 源文件后台下'!C:C,"Order")</f>
        <v>0</v>
      </c>
      <c r="N751">
        <f>SUMIFS('总明细 源文件后台下'!Q:Q,'总明细 源文件后台下'!E:E,E751,'总明细 源文件后台下'!C:C,"Order")</f>
        <v>0</v>
      </c>
      <c r="O751">
        <f>SUMIFS('总明细 源文件后台下'!R:R,'总明细 源文件后台下'!E:E,E751,'总明细 源文件后台下'!C:C,"Order")</f>
        <v>0</v>
      </c>
      <c r="P751">
        <f>SUMIFS('总明细 源文件后台下'!S:S,'总明细 源文件后台下'!E:E,E751,'总明细 源文件后台下'!C:C,"Order")</f>
        <v>0</v>
      </c>
      <c r="Q751">
        <f>SUMIFS('总明细 源文件后台下'!T:T,'总明细 源文件后台下'!E:E,E751,'总明细 源文件后台下'!C:C,"Order")</f>
        <v>0</v>
      </c>
      <c r="R751">
        <f>SUMIFS('总明细 源文件后台下'!U:U,'总明细 源文件后台下'!E:E,E751,'总明细 源文件后台下'!C:C,"Order")</f>
        <v>0</v>
      </c>
      <c r="S751">
        <f>SUMIFS('总明细 源文件后台下'!V:V,'总明细 源文件后台下'!E:E,E751,'总明细 源文件后台下'!C:C,"Order")</f>
        <v>0</v>
      </c>
      <c r="T751">
        <f>SUMIFS('总明细 源文件后台下'!W:W,'总明细 源文件后台下'!E:E,E751,'总明细 源文件后台下'!C:C,"Order")</f>
        <v>0</v>
      </c>
      <c r="U751">
        <f>SUMIFS('总明细 源文件后台下'!G:G,'总明细 源文件后台下'!E:E,E751,'总明细 源文件后台下'!C:C,"Refund")</f>
        <v>0</v>
      </c>
      <c r="V751">
        <f>SUMIFS('总明细 源文件后台下'!M:M,'总明细 源文件后台下'!E:E,E751,'总明细 源文件后台下'!C:C,"Refund")</f>
        <v>0</v>
      </c>
      <c r="W751">
        <f>SUMIFS('总明细 源文件后台下'!N:N,'总明细 源文件后台下'!E:E,E751,'总明细 源文件后台下'!C:C,"Refund")</f>
        <v>0</v>
      </c>
      <c r="X751">
        <f>SUMIFS('总明细 源文件后台下'!O:O,'总明细 源文件后台下'!E:E,E751,'总明细 源文件后台下'!C:C,"Refund")</f>
        <v>0</v>
      </c>
      <c r="Y751">
        <f>SUMIFS('总明细 源文件后台下'!P:P,'总明细 源文件后台下'!E:E,E751,'总明细 源文件后台下'!C:C,"Refund")</f>
        <v>0</v>
      </c>
      <c r="Z751">
        <f>SUMIFS('总明细 源文件后台下'!Q:Q,'总明细 源文件后台下'!E:E,E751,'总明细 源文件后台下'!C:C,"Refund")</f>
        <v>0</v>
      </c>
      <c r="AA751">
        <f>SUMIFS('总明细 源文件后台下'!R:R,'总明细 源文件后台下'!E:E,E751,'总明细 源文件后台下'!C:C,"Refund")</f>
        <v>0</v>
      </c>
      <c r="AB751">
        <f>SUMIFS('总明细 源文件后台下'!S:S,'总明细 源文件后台下'!E:E,E751,'总明细 源文件后台下'!C:C,"Refund")</f>
        <v>0</v>
      </c>
      <c r="AC751">
        <f>SUMIFS('总明细 源文件后台下'!T:T,'总明细 源文件后台下'!E:E,E751,'总明细 源文件后台下'!C:C,"Refund")</f>
        <v>0</v>
      </c>
      <c r="AD751">
        <f>SUMIFS('总明细 源文件后台下'!U:U,'总明细 源文件后台下'!E:E,E751,'总明细 源文件后台下'!C:C,"Refund")</f>
        <v>0</v>
      </c>
      <c r="AE751">
        <f>SUMIFS('总明细 源文件后台下'!V:V,'总明细 源文件后台下'!E:E,E751,'总明细 源文件后台下'!C:C,"Refund")</f>
        <v>0</v>
      </c>
      <c r="AF751">
        <f>SUMIFS('总明细 源文件后台下'!W:W,'总明细 源文件后台下'!E:E,E751,'总明细 源文件后台下'!C:C,"Refund")</f>
        <v>0</v>
      </c>
      <c r="AK751">
        <f>(SUMIF('广告费 源文件后台下'!G:G,E751,'广告费 源文件后台下'!M:M))*-1</f>
        <v>0</v>
      </c>
      <c r="AL751">
        <f>SUMIFS('总明细 源文件后台下'!W:W,'总明细 源文件后台下'!E:E,E751,'总明细 源文件后台下'!C:C,"Adjustment",'总明细 源文件后台下'!F:F,"FBA Inventory Reimbursement - Customer Return")</f>
        <v>0</v>
      </c>
      <c r="AM751">
        <f>SUMIFS('总明细 源文件后台下'!W:W,'总明细 源文件后台下'!E:E,E751,'总明细 源文件后台下'!C:C,"Adjustment",'总明细 源文件后台下'!F:F,"FBA Inventory Reimbursement - Damaged:Warehouse")</f>
        <v>0</v>
      </c>
      <c r="AN751">
        <f>SUMIFS('总明细 源文件后台下'!W:W,'总明细 源文件后台下'!E:E,E751,'总明细 源文件后台下'!C:C,"Adjustment",'总明细 源文件后台下'!F:F,"FBA Inventory Reimbursement - Customer Service Issue")</f>
        <v>0</v>
      </c>
      <c r="AO751">
        <f>SUMIFS('总明细 源文件后台下'!W:W,'总明细 源文件后台下'!E:E,E751,'总明细 源文件后台下'!C:C,"Adjustment",'总明细 源文件后台下'!F:F,"FBA Inventory Reimbursement - Fee Correction")</f>
        <v>0</v>
      </c>
      <c r="AP751">
        <f>SUMIFS('总明细 源文件后台下'!W:W,'总明细 源文件后台下'!E:E,E751,'总明细 源文件后台下'!C:C,"Adjustment",'总明细 源文件后台下'!F:F,"FBA Inventory Reimbursement - General Adjustment")</f>
        <v>0</v>
      </c>
      <c r="AQ751">
        <f>SUMIFS('总明细 源文件后台下'!W:W,'总明细 源文件后台下'!E:E,E751,'总明细 源文件后台下'!C:C,"Adjustment",'总明细 源文件后台下'!F:F,"FBA Inventory Reimbursement - Lost:Inbound")</f>
        <v>0</v>
      </c>
      <c r="AR751">
        <f>SUMIFS('总明细 源文件后台下'!W:W,'总明细 源文件后台下'!E:E,E751,'总明细 源文件后台下'!C:C,"Adjustment",'总明细 源文件后台下'!F:F,"FBA Inventory Reimbursement - Lost:Warehouse")</f>
        <v>0</v>
      </c>
      <c r="AS751">
        <f>SUMIFS('总明细 源文件后台下'!W:W,'总明细 源文件后台下'!E:E,E751,'总明细 源文件后台下'!C:C,"Adjustment",'总明细 源文件后台下'!F:F,"Non-subscription Fee Adjustment")</f>
        <v>0</v>
      </c>
      <c r="AT751">
        <f>SUMIFS('总明细 源文件后台下'!W:W,'总明细 源文件后台下'!E:E,E751,'总明细 源文件后台下'!C:C,"Adjustment",'总明细 源文件后台下'!F:F,"FBA Inventory Placement Service Fee")</f>
        <v>0</v>
      </c>
      <c r="AV751">
        <f>SUMIF('FBA Customer Return Per Unit Fe'!B:B,E751,'FBA Customer Return Per Unit Fe'!C:C)</f>
        <v>0</v>
      </c>
      <c r="AX751">
        <f>(SUMIF('仓储费 源文件后台下'!C:C,E751,'仓储费 源文件后台下'!V:V))*-1</f>
        <v>0</v>
      </c>
      <c r="AZ751">
        <f>SUMIF('Disposal Fee销毁费用-160.95'!B:B,E751,'Disposal Fee销毁费用-160.95'!D:D)*-1</f>
        <v>0</v>
      </c>
      <c r="BC751">
        <f>IFERROR(VLOOKUP(F751,'优惠券-86.4'!F:I,4,0),0)</f>
        <v>0</v>
      </c>
      <c r="BD751">
        <f>IFERROR(VLOOKUP(F751,'早评-120'!E:H,4,0),0)</f>
        <v>0</v>
      </c>
      <c r="BF751">
        <f t="shared" si="88"/>
        <v>0</v>
      </c>
      <c r="BG751">
        <f t="shared" si="89"/>
        <v>0</v>
      </c>
      <c r="BH751">
        <f t="shared" si="90"/>
        <v>0</v>
      </c>
      <c r="BQ751" s="45">
        <f t="shared" si="91"/>
        <v>0</v>
      </c>
      <c r="BR751">
        <f>SUMIFS('9月销毁明细'!D:D,'9月销毁明细'!A:A,E751,'9月销毁明细'!H:H,"Sellable")</f>
        <v>0</v>
      </c>
      <c r="BS751">
        <f>SUMIFS('9月销毁明细'!G:G,'9月销毁明细'!A:A,E751,'9月销毁明细'!H:H,"Sellable")</f>
        <v>0</v>
      </c>
      <c r="BT751">
        <f>SUMIFS('9月销毁明细'!D:D,'9月销毁明细'!A:A,E751,'9月销毁明细'!H:H,"Unsellable")</f>
        <v>0</v>
      </c>
      <c r="BU751">
        <f>SUMIFS('9月销毁明细'!G:G,'9月销毁明细'!A:A,E751,'9月销毁明细'!H:H,"Unsellable")</f>
        <v>0</v>
      </c>
      <c r="BW751">
        <f>IFERROR(I751*VLOOKUP(F751,'9.3成本表'!C:L,10,0),0)</f>
        <v>0</v>
      </c>
      <c r="BX751">
        <f t="shared" si="92"/>
        <v>0</v>
      </c>
      <c r="CC751" s="45">
        <f t="shared" si="93"/>
        <v>0</v>
      </c>
      <c r="CD751" s="45">
        <f t="shared" si="94"/>
        <v>0</v>
      </c>
      <c r="CE751" s="45">
        <f t="shared" si="95"/>
        <v>0</v>
      </c>
    </row>
    <row r="752" spans="4:83" x14ac:dyDescent="0.25">
      <c r="D752" s="20" t="s">
        <v>1613</v>
      </c>
      <c r="E752" s="20" t="s">
        <v>1614</v>
      </c>
      <c r="F752" s="20">
        <v>4929</v>
      </c>
      <c r="G752">
        <v>746</v>
      </c>
      <c r="H752" s="20"/>
      <c r="I752">
        <f>SUMIFS('总明细 源文件后台下'!G:G,'总明细 源文件后台下'!E:E,E752,'总明细 源文件后台下'!C:C,"Order")</f>
        <v>0</v>
      </c>
      <c r="J752">
        <f>SUMIFS('总明细 源文件后台下'!M:M,'总明细 源文件后台下'!E:E,E752,'总明细 源文件后台下'!C:C,"Order")</f>
        <v>0</v>
      </c>
      <c r="K752">
        <f>SUMIFS('总明细 源文件后台下'!N:N,'总明细 源文件后台下'!E:E,E752,'总明细 源文件后台下'!C:C,"Order")</f>
        <v>0</v>
      </c>
      <c r="L752">
        <f>SUMIFS('总明细 源文件后台下'!O:O,'总明细 源文件后台下'!E:E,E752,'总明细 源文件后台下'!C:C,"Order")</f>
        <v>0</v>
      </c>
      <c r="M752">
        <f>SUMIFS('总明细 源文件后台下'!P:P,'总明细 源文件后台下'!E:E,E752,'总明细 源文件后台下'!C:C,"Order")</f>
        <v>0</v>
      </c>
      <c r="N752">
        <f>SUMIFS('总明细 源文件后台下'!Q:Q,'总明细 源文件后台下'!E:E,E752,'总明细 源文件后台下'!C:C,"Order")</f>
        <v>0</v>
      </c>
      <c r="O752">
        <f>SUMIFS('总明细 源文件后台下'!R:R,'总明细 源文件后台下'!E:E,E752,'总明细 源文件后台下'!C:C,"Order")</f>
        <v>0</v>
      </c>
      <c r="P752">
        <f>SUMIFS('总明细 源文件后台下'!S:S,'总明细 源文件后台下'!E:E,E752,'总明细 源文件后台下'!C:C,"Order")</f>
        <v>0</v>
      </c>
      <c r="Q752">
        <f>SUMIFS('总明细 源文件后台下'!T:T,'总明细 源文件后台下'!E:E,E752,'总明细 源文件后台下'!C:C,"Order")</f>
        <v>0</v>
      </c>
      <c r="R752">
        <f>SUMIFS('总明细 源文件后台下'!U:U,'总明细 源文件后台下'!E:E,E752,'总明细 源文件后台下'!C:C,"Order")</f>
        <v>0</v>
      </c>
      <c r="S752">
        <f>SUMIFS('总明细 源文件后台下'!V:V,'总明细 源文件后台下'!E:E,E752,'总明细 源文件后台下'!C:C,"Order")</f>
        <v>0</v>
      </c>
      <c r="T752">
        <f>SUMIFS('总明细 源文件后台下'!W:W,'总明细 源文件后台下'!E:E,E752,'总明细 源文件后台下'!C:C,"Order")</f>
        <v>0</v>
      </c>
      <c r="U752">
        <f>SUMIFS('总明细 源文件后台下'!G:G,'总明细 源文件后台下'!E:E,E752,'总明细 源文件后台下'!C:C,"Refund")</f>
        <v>0</v>
      </c>
      <c r="V752">
        <f>SUMIFS('总明细 源文件后台下'!M:M,'总明细 源文件后台下'!E:E,E752,'总明细 源文件后台下'!C:C,"Refund")</f>
        <v>0</v>
      </c>
      <c r="W752">
        <f>SUMIFS('总明细 源文件后台下'!N:N,'总明细 源文件后台下'!E:E,E752,'总明细 源文件后台下'!C:C,"Refund")</f>
        <v>0</v>
      </c>
      <c r="X752">
        <f>SUMIFS('总明细 源文件后台下'!O:O,'总明细 源文件后台下'!E:E,E752,'总明细 源文件后台下'!C:C,"Refund")</f>
        <v>0</v>
      </c>
      <c r="Y752">
        <f>SUMIFS('总明细 源文件后台下'!P:P,'总明细 源文件后台下'!E:E,E752,'总明细 源文件后台下'!C:C,"Refund")</f>
        <v>0</v>
      </c>
      <c r="Z752">
        <f>SUMIFS('总明细 源文件后台下'!Q:Q,'总明细 源文件后台下'!E:E,E752,'总明细 源文件后台下'!C:C,"Refund")</f>
        <v>0</v>
      </c>
      <c r="AA752">
        <f>SUMIFS('总明细 源文件后台下'!R:R,'总明细 源文件后台下'!E:E,E752,'总明细 源文件后台下'!C:C,"Refund")</f>
        <v>0</v>
      </c>
      <c r="AB752">
        <f>SUMIFS('总明细 源文件后台下'!S:S,'总明细 源文件后台下'!E:E,E752,'总明细 源文件后台下'!C:C,"Refund")</f>
        <v>0</v>
      </c>
      <c r="AC752">
        <f>SUMIFS('总明细 源文件后台下'!T:T,'总明细 源文件后台下'!E:E,E752,'总明细 源文件后台下'!C:C,"Refund")</f>
        <v>0</v>
      </c>
      <c r="AD752">
        <f>SUMIFS('总明细 源文件后台下'!U:U,'总明细 源文件后台下'!E:E,E752,'总明细 源文件后台下'!C:C,"Refund")</f>
        <v>0</v>
      </c>
      <c r="AE752">
        <f>SUMIFS('总明细 源文件后台下'!V:V,'总明细 源文件后台下'!E:E,E752,'总明细 源文件后台下'!C:C,"Refund")</f>
        <v>0</v>
      </c>
      <c r="AF752">
        <f>SUMIFS('总明细 源文件后台下'!W:W,'总明细 源文件后台下'!E:E,E752,'总明细 源文件后台下'!C:C,"Refund")</f>
        <v>0</v>
      </c>
      <c r="AK752">
        <f>(SUMIF('广告费 源文件后台下'!G:G,E752,'广告费 源文件后台下'!M:M))*-1</f>
        <v>0</v>
      </c>
      <c r="AL752">
        <f>SUMIFS('总明细 源文件后台下'!W:W,'总明细 源文件后台下'!E:E,E752,'总明细 源文件后台下'!C:C,"Adjustment",'总明细 源文件后台下'!F:F,"FBA Inventory Reimbursement - Customer Return")</f>
        <v>0</v>
      </c>
      <c r="AM752">
        <f>SUMIFS('总明细 源文件后台下'!W:W,'总明细 源文件后台下'!E:E,E752,'总明细 源文件后台下'!C:C,"Adjustment",'总明细 源文件后台下'!F:F,"FBA Inventory Reimbursement - Damaged:Warehouse")</f>
        <v>0</v>
      </c>
      <c r="AN752">
        <f>SUMIFS('总明细 源文件后台下'!W:W,'总明细 源文件后台下'!E:E,E752,'总明细 源文件后台下'!C:C,"Adjustment",'总明细 源文件后台下'!F:F,"FBA Inventory Reimbursement - Customer Service Issue")</f>
        <v>0</v>
      </c>
      <c r="AO752">
        <f>SUMIFS('总明细 源文件后台下'!W:W,'总明细 源文件后台下'!E:E,E752,'总明细 源文件后台下'!C:C,"Adjustment",'总明细 源文件后台下'!F:F,"FBA Inventory Reimbursement - Fee Correction")</f>
        <v>0</v>
      </c>
      <c r="AP752">
        <f>SUMIFS('总明细 源文件后台下'!W:W,'总明细 源文件后台下'!E:E,E752,'总明细 源文件后台下'!C:C,"Adjustment",'总明细 源文件后台下'!F:F,"FBA Inventory Reimbursement - General Adjustment")</f>
        <v>0</v>
      </c>
      <c r="AQ752">
        <f>SUMIFS('总明细 源文件后台下'!W:W,'总明细 源文件后台下'!E:E,E752,'总明细 源文件后台下'!C:C,"Adjustment",'总明细 源文件后台下'!F:F,"FBA Inventory Reimbursement - Lost:Inbound")</f>
        <v>0</v>
      </c>
      <c r="AR752">
        <f>SUMIFS('总明细 源文件后台下'!W:W,'总明细 源文件后台下'!E:E,E752,'总明细 源文件后台下'!C:C,"Adjustment",'总明细 源文件后台下'!F:F,"FBA Inventory Reimbursement - Lost:Warehouse")</f>
        <v>0</v>
      </c>
      <c r="AS752">
        <f>SUMIFS('总明细 源文件后台下'!W:W,'总明细 源文件后台下'!E:E,E752,'总明细 源文件后台下'!C:C,"Adjustment",'总明细 源文件后台下'!F:F,"Non-subscription Fee Adjustment")</f>
        <v>0</v>
      </c>
      <c r="AT752">
        <f>SUMIFS('总明细 源文件后台下'!W:W,'总明细 源文件后台下'!E:E,E752,'总明细 源文件后台下'!C:C,"Adjustment",'总明细 源文件后台下'!F:F,"FBA Inventory Placement Service Fee")</f>
        <v>0</v>
      </c>
      <c r="AV752">
        <f>SUMIF('FBA Customer Return Per Unit Fe'!B:B,E752,'FBA Customer Return Per Unit Fe'!C:C)</f>
        <v>0</v>
      </c>
      <c r="AX752">
        <f>(SUMIF('仓储费 源文件后台下'!C:C,E752,'仓储费 源文件后台下'!V:V))*-1</f>
        <v>0</v>
      </c>
      <c r="AZ752">
        <f>SUMIF('Disposal Fee销毁费用-160.95'!B:B,E752,'Disposal Fee销毁费用-160.95'!D:D)*-1</f>
        <v>0</v>
      </c>
      <c r="BC752">
        <f>IFERROR(VLOOKUP(F752,'优惠券-86.4'!F:I,4,0),0)</f>
        <v>0</v>
      </c>
      <c r="BD752">
        <f>IFERROR(VLOOKUP(F752,'早评-120'!E:H,4,0),0)</f>
        <v>0</v>
      </c>
      <c r="BF752">
        <f t="shared" si="88"/>
        <v>0</v>
      </c>
      <c r="BG752">
        <f t="shared" si="89"/>
        <v>0</v>
      </c>
      <c r="BH752">
        <f t="shared" si="90"/>
        <v>0</v>
      </c>
      <c r="BQ752" s="45">
        <f t="shared" si="91"/>
        <v>0</v>
      </c>
      <c r="BR752">
        <f>SUMIFS('9月销毁明细'!D:D,'9月销毁明细'!A:A,E752,'9月销毁明细'!H:H,"Sellable")</f>
        <v>0</v>
      </c>
      <c r="BS752">
        <f>SUMIFS('9月销毁明细'!G:G,'9月销毁明细'!A:A,E752,'9月销毁明细'!H:H,"Sellable")</f>
        <v>0</v>
      </c>
      <c r="BT752">
        <f>SUMIFS('9月销毁明细'!D:D,'9月销毁明细'!A:A,E752,'9月销毁明细'!H:H,"Unsellable")</f>
        <v>0</v>
      </c>
      <c r="BU752">
        <f>SUMIFS('9月销毁明细'!G:G,'9月销毁明细'!A:A,E752,'9月销毁明细'!H:H,"Unsellable")</f>
        <v>0</v>
      </c>
      <c r="BW752">
        <f>IFERROR(I752*VLOOKUP(F752,'9.3成本表'!C:L,10,0),0)</f>
        <v>0</v>
      </c>
      <c r="BX752">
        <f t="shared" si="92"/>
        <v>0</v>
      </c>
      <c r="CC752" s="45">
        <f t="shared" si="93"/>
        <v>0</v>
      </c>
      <c r="CD752" s="45">
        <f t="shared" si="94"/>
        <v>0</v>
      </c>
      <c r="CE752" s="45">
        <f t="shared" si="95"/>
        <v>0</v>
      </c>
    </row>
    <row r="753" spans="4:83" x14ac:dyDescent="0.25">
      <c r="D753" s="20" t="s">
        <v>1615</v>
      </c>
      <c r="E753" s="20" t="s">
        <v>1616</v>
      </c>
      <c r="F753" s="20">
        <v>4929</v>
      </c>
      <c r="G753">
        <v>747</v>
      </c>
      <c r="H753" s="20"/>
      <c r="I753">
        <f>SUMIFS('总明细 源文件后台下'!G:G,'总明细 源文件后台下'!E:E,E753,'总明细 源文件后台下'!C:C,"Order")</f>
        <v>0</v>
      </c>
      <c r="J753">
        <f>SUMIFS('总明细 源文件后台下'!M:M,'总明细 源文件后台下'!E:E,E753,'总明细 源文件后台下'!C:C,"Order")</f>
        <v>0</v>
      </c>
      <c r="K753">
        <f>SUMIFS('总明细 源文件后台下'!N:N,'总明细 源文件后台下'!E:E,E753,'总明细 源文件后台下'!C:C,"Order")</f>
        <v>0</v>
      </c>
      <c r="L753">
        <f>SUMIFS('总明细 源文件后台下'!O:O,'总明细 源文件后台下'!E:E,E753,'总明细 源文件后台下'!C:C,"Order")</f>
        <v>0</v>
      </c>
      <c r="M753">
        <f>SUMIFS('总明细 源文件后台下'!P:P,'总明细 源文件后台下'!E:E,E753,'总明细 源文件后台下'!C:C,"Order")</f>
        <v>0</v>
      </c>
      <c r="N753">
        <f>SUMIFS('总明细 源文件后台下'!Q:Q,'总明细 源文件后台下'!E:E,E753,'总明细 源文件后台下'!C:C,"Order")</f>
        <v>0</v>
      </c>
      <c r="O753">
        <f>SUMIFS('总明细 源文件后台下'!R:R,'总明细 源文件后台下'!E:E,E753,'总明细 源文件后台下'!C:C,"Order")</f>
        <v>0</v>
      </c>
      <c r="P753">
        <f>SUMIFS('总明细 源文件后台下'!S:S,'总明细 源文件后台下'!E:E,E753,'总明细 源文件后台下'!C:C,"Order")</f>
        <v>0</v>
      </c>
      <c r="Q753">
        <f>SUMIFS('总明细 源文件后台下'!T:T,'总明细 源文件后台下'!E:E,E753,'总明细 源文件后台下'!C:C,"Order")</f>
        <v>0</v>
      </c>
      <c r="R753">
        <f>SUMIFS('总明细 源文件后台下'!U:U,'总明细 源文件后台下'!E:E,E753,'总明细 源文件后台下'!C:C,"Order")</f>
        <v>0</v>
      </c>
      <c r="S753">
        <f>SUMIFS('总明细 源文件后台下'!V:V,'总明细 源文件后台下'!E:E,E753,'总明细 源文件后台下'!C:C,"Order")</f>
        <v>0</v>
      </c>
      <c r="T753">
        <f>SUMIFS('总明细 源文件后台下'!W:W,'总明细 源文件后台下'!E:E,E753,'总明细 源文件后台下'!C:C,"Order")</f>
        <v>0</v>
      </c>
      <c r="U753">
        <f>SUMIFS('总明细 源文件后台下'!G:G,'总明细 源文件后台下'!E:E,E753,'总明细 源文件后台下'!C:C,"Refund")</f>
        <v>0</v>
      </c>
      <c r="V753">
        <f>SUMIFS('总明细 源文件后台下'!M:M,'总明细 源文件后台下'!E:E,E753,'总明细 源文件后台下'!C:C,"Refund")</f>
        <v>0</v>
      </c>
      <c r="W753">
        <f>SUMIFS('总明细 源文件后台下'!N:N,'总明细 源文件后台下'!E:E,E753,'总明细 源文件后台下'!C:C,"Refund")</f>
        <v>0</v>
      </c>
      <c r="X753">
        <f>SUMIFS('总明细 源文件后台下'!O:O,'总明细 源文件后台下'!E:E,E753,'总明细 源文件后台下'!C:C,"Refund")</f>
        <v>0</v>
      </c>
      <c r="Y753">
        <f>SUMIFS('总明细 源文件后台下'!P:P,'总明细 源文件后台下'!E:E,E753,'总明细 源文件后台下'!C:C,"Refund")</f>
        <v>0</v>
      </c>
      <c r="Z753">
        <f>SUMIFS('总明细 源文件后台下'!Q:Q,'总明细 源文件后台下'!E:E,E753,'总明细 源文件后台下'!C:C,"Refund")</f>
        <v>0</v>
      </c>
      <c r="AA753">
        <f>SUMIFS('总明细 源文件后台下'!R:R,'总明细 源文件后台下'!E:E,E753,'总明细 源文件后台下'!C:C,"Refund")</f>
        <v>0</v>
      </c>
      <c r="AB753">
        <f>SUMIFS('总明细 源文件后台下'!S:S,'总明细 源文件后台下'!E:E,E753,'总明细 源文件后台下'!C:C,"Refund")</f>
        <v>0</v>
      </c>
      <c r="AC753">
        <f>SUMIFS('总明细 源文件后台下'!T:T,'总明细 源文件后台下'!E:E,E753,'总明细 源文件后台下'!C:C,"Refund")</f>
        <v>0</v>
      </c>
      <c r="AD753">
        <f>SUMIFS('总明细 源文件后台下'!U:U,'总明细 源文件后台下'!E:E,E753,'总明细 源文件后台下'!C:C,"Refund")</f>
        <v>0</v>
      </c>
      <c r="AE753">
        <f>SUMIFS('总明细 源文件后台下'!V:V,'总明细 源文件后台下'!E:E,E753,'总明细 源文件后台下'!C:C,"Refund")</f>
        <v>0</v>
      </c>
      <c r="AF753">
        <f>SUMIFS('总明细 源文件后台下'!W:W,'总明细 源文件后台下'!E:E,E753,'总明细 源文件后台下'!C:C,"Refund")</f>
        <v>0</v>
      </c>
      <c r="AK753">
        <f>(SUMIF('广告费 源文件后台下'!G:G,E753,'广告费 源文件后台下'!M:M))*-1</f>
        <v>0</v>
      </c>
      <c r="AL753">
        <f>SUMIFS('总明细 源文件后台下'!W:W,'总明细 源文件后台下'!E:E,E753,'总明细 源文件后台下'!C:C,"Adjustment",'总明细 源文件后台下'!F:F,"FBA Inventory Reimbursement - Customer Return")</f>
        <v>0</v>
      </c>
      <c r="AM753">
        <f>SUMIFS('总明细 源文件后台下'!W:W,'总明细 源文件后台下'!E:E,E753,'总明细 源文件后台下'!C:C,"Adjustment",'总明细 源文件后台下'!F:F,"FBA Inventory Reimbursement - Damaged:Warehouse")</f>
        <v>0</v>
      </c>
      <c r="AN753">
        <f>SUMIFS('总明细 源文件后台下'!W:W,'总明细 源文件后台下'!E:E,E753,'总明细 源文件后台下'!C:C,"Adjustment",'总明细 源文件后台下'!F:F,"FBA Inventory Reimbursement - Customer Service Issue")</f>
        <v>0</v>
      </c>
      <c r="AO753">
        <f>SUMIFS('总明细 源文件后台下'!W:W,'总明细 源文件后台下'!E:E,E753,'总明细 源文件后台下'!C:C,"Adjustment",'总明细 源文件后台下'!F:F,"FBA Inventory Reimbursement - Fee Correction")</f>
        <v>0</v>
      </c>
      <c r="AP753">
        <f>SUMIFS('总明细 源文件后台下'!W:W,'总明细 源文件后台下'!E:E,E753,'总明细 源文件后台下'!C:C,"Adjustment",'总明细 源文件后台下'!F:F,"FBA Inventory Reimbursement - General Adjustment")</f>
        <v>0</v>
      </c>
      <c r="AQ753">
        <f>SUMIFS('总明细 源文件后台下'!W:W,'总明细 源文件后台下'!E:E,E753,'总明细 源文件后台下'!C:C,"Adjustment",'总明细 源文件后台下'!F:F,"FBA Inventory Reimbursement - Lost:Inbound")</f>
        <v>0</v>
      </c>
      <c r="AR753">
        <f>SUMIFS('总明细 源文件后台下'!W:W,'总明细 源文件后台下'!E:E,E753,'总明细 源文件后台下'!C:C,"Adjustment",'总明细 源文件后台下'!F:F,"FBA Inventory Reimbursement - Lost:Warehouse")</f>
        <v>0</v>
      </c>
      <c r="AS753">
        <f>SUMIFS('总明细 源文件后台下'!W:W,'总明细 源文件后台下'!E:E,E753,'总明细 源文件后台下'!C:C,"Adjustment",'总明细 源文件后台下'!F:F,"Non-subscription Fee Adjustment")</f>
        <v>0</v>
      </c>
      <c r="AT753">
        <f>SUMIFS('总明细 源文件后台下'!W:W,'总明细 源文件后台下'!E:E,E753,'总明细 源文件后台下'!C:C,"Adjustment",'总明细 源文件后台下'!F:F,"FBA Inventory Placement Service Fee")</f>
        <v>0</v>
      </c>
      <c r="AV753">
        <f>SUMIF('FBA Customer Return Per Unit Fe'!B:B,E753,'FBA Customer Return Per Unit Fe'!C:C)</f>
        <v>0</v>
      </c>
      <c r="AX753">
        <f>(SUMIF('仓储费 源文件后台下'!C:C,E753,'仓储费 源文件后台下'!V:V))*-1</f>
        <v>0</v>
      </c>
      <c r="AZ753">
        <f>SUMIF('Disposal Fee销毁费用-160.95'!B:B,E753,'Disposal Fee销毁费用-160.95'!D:D)*-1</f>
        <v>0</v>
      </c>
      <c r="BC753">
        <f>IFERROR(VLOOKUP(F753,'优惠券-86.4'!F:I,4,0),0)</f>
        <v>0</v>
      </c>
      <c r="BD753">
        <f>IFERROR(VLOOKUP(F753,'早评-120'!E:H,4,0),0)</f>
        <v>0</v>
      </c>
      <c r="BF753">
        <f t="shared" si="88"/>
        <v>0</v>
      </c>
      <c r="BG753">
        <f t="shared" si="89"/>
        <v>0</v>
      </c>
      <c r="BH753">
        <f t="shared" si="90"/>
        <v>0</v>
      </c>
      <c r="BQ753" s="45">
        <f t="shared" si="91"/>
        <v>0</v>
      </c>
      <c r="BR753">
        <f>SUMIFS('9月销毁明细'!D:D,'9月销毁明细'!A:A,E753,'9月销毁明细'!H:H,"Sellable")</f>
        <v>0</v>
      </c>
      <c r="BS753">
        <f>SUMIFS('9月销毁明细'!G:G,'9月销毁明细'!A:A,E753,'9月销毁明细'!H:H,"Sellable")</f>
        <v>0</v>
      </c>
      <c r="BT753">
        <f>SUMIFS('9月销毁明细'!D:D,'9月销毁明细'!A:A,E753,'9月销毁明细'!H:H,"Unsellable")</f>
        <v>0</v>
      </c>
      <c r="BU753">
        <f>SUMIFS('9月销毁明细'!G:G,'9月销毁明细'!A:A,E753,'9月销毁明细'!H:H,"Unsellable")</f>
        <v>0</v>
      </c>
      <c r="BW753">
        <f>IFERROR(I753*VLOOKUP(F753,'9.3成本表'!C:L,10,0),0)</f>
        <v>0</v>
      </c>
      <c r="BX753">
        <f t="shared" si="92"/>
        <v>0</v>
      </c>
      <c r="CC753" s="45">
        <f t="shared" si="93"/>
        <v>0</v>
      </c>
      <c r="CD753" s="45">
        <f t="shared" si="94"/>
        <v>0</v>
      </c>
      <c r="CE753" s="45">
        <f t="shared" si="95"/>
        <v>0</v>
      </c>
    </row>
    <row r="754" spans="4:83" x14ac:dyDescent="0.25">
      <c r="D754" s="20" t="s">
        <v>1617</v>
      </c>
      <c r="E754" s="20" t="s">
        <v>1618</v>
      </c>
      <c r="F754" s="20">
        <v>4929</v>
      </c>
      <c r="G754">
        <v>748</v>
      </c>
      <c r="H754" s="20"/>
      <c r="I754">
        <f>SUMIFS('总明细 源文件后台下'!G:G,'总明细 源文件后台下'!E:E,E754,'总明细 源文件后台下'!C:C,"Order")</f>
        <v>0</v>
      </c>
      <c r="J754">
        <f>SUMIFS('总明细 源文件后台下'!M:M,'总明细 源文件后台下'!E:E,E754,'总明细 源文件后台下'!C:C,"Order")</f>
        <v>0</v>
      </c>
      <c r="K754">
        <f>SUMIFS('总明细 源文件后台下'!N:N,'总明细 源文件后台下'!E:E,E754,'总明细 源文件后台下'!C:C,"Order")</f>
        <v>0</v>
      </c>
      <c r="L754">
        <f>SUMIFS('总明细 源文件后台下'!O:O,'总明细 源文件后台下'!E:E,E754,'总明细 源文件后台下'!C:C,"Order")</f>
        <v>0</v>
      </c>
      <c r="M754">
        <f>SUMIFS('总明细 源文件后台下'!P:P,'总明细 源文件后台下'!E:E,E754,'总明细 源文件后台下'!C:C,"Order")</f>
        <v>0</v>
      </c>
      <c r="N754">
        <f>SUMIFS('总明细 源文件后台下'!Q:Q,'总明细 源文件后台下'!E:E,E754,'总明细 源文件后台下'!C:C,"Order")</f>
        <v>0</v>
      </c>
      <c r="O754">
        <f>SUMIFS('总明细 源文件后台下'!R:R,'总明细 源文件后台下'!E:E,E754,'总明细 源文件后台下'!C:C,"Order")</f>
        <v>0</v>
      </c>
      <c r="P754">
        <f>SUMIFS('总明细 源文件后台下'!S:S,'总明细 源文件后台下'!E:E,E754,'总明细 源文件后台下'!C:C,"Order")</f>
        <v>0</v>
      </c>
      <c r="Q754">
        <f>SUMIFS('总明细 源文件后台下'!T:T,'总明细 源文件后台下'!E:E,E754,'总明细 源文件后台下'!C:C,"Order")</f>
        <v>0</v>
      </c>
      <c r="R754">
        <f>SUMIFS('总明细 源文件后台下'!U:U,'总明细 源文件后台下'!E:E,E754,'总明细 源文件后台下'!C:C,"Order")</f>
        <v>0</v>
      </c>
      <c r="S754">
        <f>SUMIFS('总明细 源文件后台下'!V:V,'总明细 源文件后台下'!E:E,E754,'总明细 源文件后台下'!C:C,"Order")</f>
        <v>0</v>
      </c>
      <c r="T754">
        <f>SUMIFS('总明细 源文件后台下'!W:W,'总明细 源文件后台下'!E:E,E754,'总明细 源文件后台下'!C:C,"Order")</f>
        <v>0</v>
      </c>
      <c r="U754">
        <f>SUMIFS('总明细 源文件后台下'!G:G,'总明细 源文件后台下'!E:E,E754,'总明细 源文件后台下'!C:C,"Refund")</f>
        <v>0</v>
      </c>
      <c r="V754">
        <f>SUMIFS('总明细 源文件后台下'!M:M,'总明细 源文件后台下'!E:E,E754,'总明细 源文件后台下'!C:C,"Refund")</f>
        <v>0</v>
      </c>
      <c r="W754">
        <f>SUMIFS('总明细 源文件后台下'!N:N,'总明细 源文件后台下'!E:E,E754,'总明细 源文件后台下'!C:C,"Refund")</f>
        <v>0</v>
      </c>
      <c r="X754">
        <f>SUMIFS('总明细 源文件后台下'!O:O,'总明细 源文件后台下'!E:E,E754,'总明细 源文件后台下'!C:C,"Refund")</f>
        <v>0</v>
      </c>
      <c r="Y754">
        <f>SUMIFS('总明细 源文件后台下'!P:P,'总明细 源文件后台下'!E:E,E754,'总明细 源文件后台下'!C:C,"Refund")</f>
        <v>0</v>
      </c>
      <c r="Z754">
        <f>SUMIFS('总明细 源文件后台下'!Q:Q,'总明细 源文件后台下'!E:E,E754,'总明细 源文件后台下'!C:C,"Refund")</f>
        <v>0</v>
      </c>
      <c r="AA754">
        <f>SUMIFS('总明细 源文件后台下'!R:R,'总明细 源文件后台下'!E:E,E754,'总明细 源文件后台下'!C:C,"Refund")</f>
        <v>0</v>
      </c>
      <c r="AB754">
        <f>SUMIFS('总明细 源文件后台下'!S:S,'总明细 源文件后台下'!E:E,E754,'总明细 源文件后台下'!C:C,"Refund")</f>
        <v>0</v>
      </c>
      <c r="AC754">
        <f>SUMIFS('总明细 源文件后台下'!T:T,'总明细 源文件后台下'!E:E,E754,'总明细 源文件后台下'!C:C,"Refund")</f>
        <v>0</v>
      </c>
      <c r="AD754">
        <f>SUMIFS('总明细 源文件后台下'!U:U,'总明细 源文件后台下'!E:E,E754,'总明细 源文件后台下'!C:C,"Refund")</f>
        <v>0</v>
      </c>
      <c r="AE754">
        <f>SUMIFS('总明细 源文件后台下'!V:V,'总明细 源文件后台下'!E:E,E754,'总明细 源文件后台下'!C:C,"Refund")</f>
        <v>0</v>
      </c>
      <c r="AF754">
        <f>SUMIFS('总明细 源文件后台下'!W:W,'总明细 源文件后台下'!E:E,E754,'总明细 源文件后台下'!C:C,"Refund")</f>
        <v>0</v>
      </c>
      <c r="AK754">
        <f>(SUMIF('广告费 源文件后台下'!G:G,E754,'广告费 源文件后台下'!M:M))*-1</f>
        <v>0</v>
      </c>
      <c r="AL754">
        <f>SUMIFS('总明细 源文件后台下'!W:W,'总明细 源文件后台下'!E:E,E754,'总明细 源文件后台下'!C:C,"Adjustment",'总明细 源文件后台下'!F:F,"FBA Inventory Reimbursement - Customer Return")</f>
        <v>0</v>
      </c>
      <c r="AM754">
        <f>SUMIFS('总明细 源文件后台下'!W:W,'总明细 源文件后台下'!E:E,E754,'总明细 源文件后台下'!C:C,"Adjustment",'总明细 源文件后台下'!F:F,"FBA Inventory Reimbursement - Damaged:Warehouse")</f>
        <v>0</v>
      </c>
      <c r="AN754">
        <f>SUMIFS('总明细 源文件后台下'!W:W,'总明细 源文件后台下'!E:E,E754,'总明细 源文件后台下'!C:C,"Adjustment",'总明细 源文件后台下'!F:F,"FBA Inventory Reimbursement - Customer Service Issue")</f>
        <v>0</v>
      </c>
      <c r="AO754">
        <f>SUMIFS('总明细 源文件后台下'!W:W,'总明细 源文件后台下'!E:E,E754,'总明细 源文件后台下'!C:C,"Adjustment",'总明细 源文件后台下'!F:F,"FBA Inventory Reimbursement - Fee Correction")</f>
        <v>0</v>
      </c>
      <c r="AP754">
        <f>SUMIFS('总明细 源文件后台下'!W:W,'总明细 源文件后台下'!E:E,E754,'总明细 源文件后台下'!C:C,"Adjustment",'总明细 源文件后台下'!F:F,"FBA Inventory Reimbursement - General Adjustment")</f>
        <v>0</v>
      </c>
      <c r="AQ754">
        <f>SUMIFS('总明细 源文件后台下'!W:W,'总明细 源文件后台下'!E:E,E754,'总明细 源文件后台下'!C:C,"Adjustment",'总明细 源文件后台下'!F:F,"FBA Inventory Reimbursement - Lost:Inbound")</f>
        <v>0</v>
      </c>
      <c r="AR754">
        <f>SUMIFS('总明细 源文件后台下'!W:W,'总明细 源文件后台下'!E:E,E754,'总明细 源文件后台下'!C:C,"Adjustment",'总明细 源文件后台下'!F:F,"FBA Inventory Reimbursement - Lost:Warehouse")</f>
        <v>0</v>
      </c>
      <c r="AS754">
        <f>SUMIFS('总明细 源文件后台下'!W:W,'总明细 源文件后台下'!E:E,E754,'总明细 源文件后台下'!C:C,"Adjustment",'总明细 源文件后台下'!F:F,"Non-subscription Fee Adjustment")</f>
        <v>0</v>
      </c>
      <c r="AT754">
        <f>SUMIFS('总明细 源文件后台下'!W:W,'总明细 源文件后台下'!E:E,E754,'总明细 源文件后台下'!C:C,"Adjustment",'总明细 源文件后台下'!F:F,"FBA Inventory Placement Service Fee")</f>
        <v>0</v>
      </c>
      <c r="AV754">
        <f>SUMIF('FBA Customer Return Per Unit Fe'!B:B,E754,'FBA Customer Return Per Unit Fe'!C:C)</f>
        <v>0</v>
      </c>
      <c r="AX754">
        <f>(SUMIF('仓储费 源文件后台下'!C:C,E754,'仓储费 源文件后台下'!V:V))*-1</f>
        <v>0</v>
      </c>
      <c r="AZ754">
        <f>SUMIF('Disposal Fee销毁费用-160.95'!B:B,E754,'Disposal Fee销毁费用-160.95'!D:D)*-1</f>
        <v>0</v>
      </c>
      <c r="BC754">
        <f>IFERROR(VLOOKUP(F754,'优惠券-86.4'!F:I,4,0),0)</f>
        <v>0</v>
      </c>
      <c r="BD754">
        <f>IFERROR(VLOOKUP(F754,'早评-120'!E:H,4,0),0)</f>
        <v>0</v>
      </c>
      <c r="BF754">
        <f t="shared" si="88"/>
        <v>0</v>
      </c>
      <c r="BG754">
        <f t="shared" si="89"/>
        <v>0</v>
      </c>
      <c r="BH754">
        <f t="shared" si="90"/>
        <v>0</v>
      </c>
      <c r="BQ754" s="45">
        <f t="shared" si="91"/>
        <v>0</v>
      </c>
      <c r="BR754">
        <f>SUMIFS('9月销毁明细'!D:D,'9月销毁明细'!A:A,E754,'9月销毁明细'!H:H,"Sellable")</f>
        <v>0</v>
      </c>
      <c r="BS754">
        <f>SUMIFS('9月销毁明细'!G:G,'9月销毁明细'!A:A,E754,'9月销毁明细'!H:H,"Sellable")</f>
        <v>0</v>
      </c>
      <c r="BT754">
        <f>SUMIFS('9月销毁明细'!D:D,'9月销毁明细'!A:A,E754,'9月销毁明细'!H:H,"Unsellable")</f>
        <v>0</v>
      </c>
      <c r="BU754">
        <f>SUMIFS('9月销毁明细'!G:G,'9月销毁明细'!A:A,E754,'9月销毁明细'!H:H,"Unsellable")</f>
        <v>0</v>
      </c>
      <c r="BW754">
        <f>IFERROR(I754*VLOOKUP(F754,'9.3成本表'!C:L,10,0),0)</f>
        <v>0</v>
      </c>
      <c r="BX754">
        <f t="shared" si="92"/>
        <v>0</v>
      </c>
      <c r="CC754" s="45">
        <f t="shared" si="93"/>
        <v>0</v>
      </c>
      <c r="CD754" s="45">
        <f t="shared" si="94"/>
        <v>0</v>
      </c>
      <c r="CE754" s="45">
        <f t="shared" si="95"/>
        <v>0</v>
      </c>
    </row>
    <row r="755" spans="4:83" x14ac:dyDescent="0.25">
      <c r="D755" s="20" t="s">
        <v>1619</v>
      </c>
      <c r="E755" s="20" t="s">
        <v>1620</v>
      </c>
      <c r="F755" s="20">
        <v>4929</v>
      </c>
      <c r="G755">
        <v>749</v>
      </c>
      <c r="H755" s="20"/>
      <c r="I755">
        <f>SUMIFS('总明细 源文件后台下'!G:G,'总明细 源文件后台下'!E:E,E755,'总明细 源文件后台下'!C:C,"Order")</f>
        <v>0</v>
      </c>
      <c r="J755">
        <f>SUMIFS('总明细 源文件后台下'!M:M,'总明细 源文件后台下'!E:E,E755,'总明细 源文件后台下'!C:C,"Order")</f>
        <v>0</v>
      </c>
      <c r="K755">
        <f>SUMIFS('总明细 源文件后台下'!N:N,'总明细 源文件后台下'!E:E,E755,'总明细 源文件后台下'!C:C,"Order")</f>
        <v>0</v>
      </c>
      <c r="L755">
        <f>SUMIFS('总明细 源文件后台下'!O:O,'总明细 源文件后台下'!E:E,E755,'总明细 源文件后台下'!C:C,"Order")</f>
        <v>0</v>
      </c>
      <c r="M755">
        <f>SUMIFS('总明细 源文件后台下'!P:P,'总明细 源文件后台下'!E:E,E755,'总明细 源文件后台下'!C:C,"Order")</f>
        <v>0</v>
      </c>
      <c r="N755">
        <f>SUMIFS('总明细 源文件后台下'!Q:Q,'总明细 源文件后台下'!E:E,E755,'总明细 源文件后台下'!C:C,"Order")</f>
        <v>0</v>
      </c>
      <c r="O755">
        <f>SUMIFS('总明细 源文件后台下'!R:R,'总明细 源文件后台下'!E:E,E755,'总明细 源文件后台下'!C:C,"Order")</f>
        <v>0</v>
      </c>
      <c r="P755">
        <f>SUMIFS('总明细 源文件后台下'!S:S,'总明细 源文件后台下'!E:E,E755,'总明细 源文件后台下'!C:C,"Order")</f>
        <v>0</v>
      </c>
      <c r="Q755">
        <f>SUMIFS('总明细 源文件后台下'!T:T,'总明细 源文件后台下'!E:E,E755,'总明细 源文件后台下'!C:C,"Order")</f>
        <v>0</v>
      </c>
      <c r="R755">
        <f>SUMIFS('总明细 源文件后台下'!U:U,'总明细 源文件后台下'!E:E,E755,'总明细 源文件后台下'!C:C,"Order")</f>
        <v>0</v>
      </c>
      <c r="S755">
        <f>SUMIFS('总明细 源文件后台下'!V:V,'总明细 源文件后台下'!E:E,E755,'总明细 源文件后台下'!C:C,"Order")</f>
        <v>0</v>
      </c>
      <c r="T755">
        <f>SUMIFS('总明细 源文件后台下'!W:W,'总明细 源文件后台下'!E:E,E755,'总明细 源文件后台下'!C:C,"Order")</f>
        <v>0</v>
      </c>
      <c r="U755">
        <f>SUMIFS('总明细 源文件后台下'!G:G,'总明细 源文件后台下'!E:E,E755,'总明细 源文件后台下'!C:C,"Refund")</f>
        <v>0</v>
      </c>
      <c r="V755">
        <f>SUMIFS('总明细 源文件后台下'!M:M,'总明细 源文件后台下'!E:E,E755,'总明细 源文件后台下'!C:C,"Refund")</f>
        <v>0</v>
      </c>
      <c r="W755">
        <f>SUMIFS('总明细 源文件后台下'!N:N,'总明细 源文件后台下'!E:E,E755,'总明细 源文件后台下'!C:C,"Refund")</f>
        <v>0</v>
      </c>
      <c r="X755">
        <f>SUMIFS('总明细 源文件后台下'!O:O,'总明细 源文件后台下'!E:E,E755,'总明细 源文件后台下'!C:C,"Refund")</f>
        <v>0</v>
      </c>
      <c r="Y755">
        <f>SUMIFS('总明细 源文件后台下'!P:P,'总明细 源文件后台下'!E:E,E755,'总明细 源文件后台下'!C:C,"Refund")</f>
        <v>0</v>
      </c>
      <c r="Z755">
        <f>SUMIFS('总明细 源文件后台下'!Q:Q,'总明细 源文件后台下'!E:E,E755,'总明细 源文件后台下'!C:C,"Refund")</f>
        <v>0</v>
      </c>
      <c r="AA755">
        <f>SUMIFS('总明细 源文件后台下'!R:R,'总明细 源文件后台下'!E:E,E755,'总明细 源文件后台下'!C:C,"Refund")</f>
        <v>0</v>
      </c>
      <c r="AB755">
        <f>SUMIFS('总明细 源文件后台下'!S:S,'总明细 源文件后台下'!E:E,E755,'总明细 源文件后台下'!C:C,"Refund")</f>
        <v>0</v>
      </c>
      <c r="AC755">
        <f>SUMIFS('总明细 源文件后台下'!T:T,'总明细 源文件后台下'!E:E,E755,'总明细 源文件后台下'!C:C,"Refund")</f>
        <v>0</v>
      </c>
      <c r="AD755">
        <f>SUMIFS('总明细 源文件后台下'!U:U,'总明细 源文件后台下'!E:E,E755,'总明细 源文件后台下'!C:C,"Refund")</f>
        <v>0</v>
      </c>
      <c r="AE755">
        <f>SUMIFS('总明细 源文件后台下'!V:V,'总明细 源文件后台下'!E:E,E755,'总明细 源文件后台下'!C:C,"Refund")</f>
        <v>0</v>
      </c>
      <c r="AF755">
        <f>SUMIFS('总明细 源文件后台下'!W:W,'总明细 源文件后台下'!E:E,E755,'总明细 源文件后台下'!C:C,"Refund")</f>
        <v>0</v>
      </c>
      <c r="AK755">
        <f>(SUMIF('广告费 源文件后台下'!G:G,E755,'广告费 源文件后台下'!M:M))*-1</f>
        <v>0</v>
      </c>
      <c r="AL755">
        <f>SUMIFS('总明细 源文件后台下'!W:W,'总明细 源文件后台下'!E:E,E755,'总明细 源文件后台下'!C:C,"Adjustment",'总明细 源文件后台下'!F:F,"FBA Inventory Reimbursement - Customer Return")</f>
        <v>0</v>
      </c>
      <c r="AM755">
        <f>SUMIFS('总明细 源文件后台下'!W:W,'总明细 源文件后台下'!E:E,E755,'总明细 源文件后台下'!C:C,"Adjustment",'总明细 源文件后台下'!F:F,"FBA Inventory Reimbursement - Damaged:Warehouse")</f>
        <v>0</v>
      </c>
      <c r="AN755">
        <f>SUMIFS('总明细 源文件后台下'!W:W,'总明细 源文件后台下'!E:E,E755,'总明细 源文件后台下'!C:C,"Adjustment",'总明细 源文件后台下'!F:F,"FBA Inventory Reimbursement - Customer Service Issue")</f>
        <v>0</v>
      </c>
      <c r="AO755">
        <f>SUMIFS('总明细 源文件后台下'!W:W,'总明细 源文件后台下'!E:E,E755,'总明细 源文件后台下'!C:C,"Adjustment",'总明细 源文件后台下'!F:F,"FBA Inventory Reimbursement - Fee Correction")</f>
        <v>0</v>
      </c>
      <c r="AP755">
        <f>SUMIFS('总明细 源文件后台下'!W:W,'总明细 源文件后台下'!E:E,E755,'总明细 源文件后台下'!C:C,"Adjustment",'总明细 源文件后台下'!F:F,"FBA Inventory Reimbursement - General Adjustment")</f>
        <v>0</v>
      </c>
      <c r="AQ755">
        <f>SUMIFS('总明细 源文件后台下'!W:W,'总明细 源文件后台下'!E:E,E755,'总明细 源文件后台下'!C:C,"Adjustment",'总明细 源文件后台下'!F:F,"FBA Inventory Reimbursement - Lost:Inbound")</f>
        <v>0</v>
      </c>
      <c r="AR755">
        <f>SUMIFS('总明细 源文件后台下'!W:W,'总明细 源文件后台下'!E:E,E755,'总明细 源文件后台下'!C:C,"Adjustment",'总明细 源文件后台下'!F:F,"FBA Inventory Reimbursement - Lost:Warehouse")</f>
        <v>0</v>
      </c>
      <c r="AS755">
        <f>SUMIFS('总明细 源文件后台下'!W:W,'总明细 源文件后台下'!E:E,E755,'总明细 源文件后台下'!C:C,"Adjustment",'总明细 源文件后台下'!F:F,"Non-subscription Fee Adjustment")</f>
        <v>0</v>
      </c>
      <c r="AT755">
        <f>SUMIFS('总明细 源文件后台下'!W:W,'总明细 源文件后台下'!E:E,E755,'总明细 源文件后台下'!C:C,"Adjustment",'总明细 源文件后台下'!F:F,"FBA Inventory Placement Service Fee")</f>
        <v>0</v>
      </c>
      <c r="AV755">
        <f>SUMIF('FBA Customer Return Per Unit Fe'!B:B,E755,'FBA Customer Return Per Unit Fe'!C:C)</f>
        <v>0</v>
      </c>
      <c r="AX755">
        <f>(SUMIF('仓储费 源文件后台下'!C:C,E755,'仓储费 源文件后台下'!V:V))*-1</f>
        <v>0</v>
      </c>
      <c r="AZ755">
        <f>SUMIF('Disposal Fee销毁费用-160.95'!B:B,E755,'Disposal Fee销毁费用-160.95'!D:D)*-1</f>
        <v>0</v>
      </c>
      <c r="BC755">
        <f>IFERROR(VLOOKUP(F755,'优惠券-86.4'!F:I,4,0),0)</f>
        <v>0</v>
      </c>
      <c r="BD755">
        <f>IFERROR(VLOOKUP(F755,'早评-120'!E:H,4,0),0)</f>
        <v>0</v>
      </c>
      <c r="BF755">
        <f t="shared" si="88"/>
        <v>0</v>
      </c>
      <c r="BG755">
        <f t="shared" si="89"/>
        <v>0</v>
      </c>
      <c r="BH755">
        <f t="shared" si="90"/>
        <v>0</v>
      </c>
      <c r="BQ755" s="45">
        <f t="shared" si="91"/>
        <v>0</v>
      </c>
      <c r="BR755">
        <f>SUMIFS('9月销毁明细'!D:D,'9月销毁明细'!A:A,E755,'9月销毁明细'!H:H,"Sellable")</f>
        <v>0</v>
      </c>
      <c r="BS755">
        <f>SUMIFS('9月销毁明细'!G:G,'9月销毁明细'!A:A,E755,'9月销毁明细'!H:H,"Sellable")</f>
        <v>0</v>
      </c>
      <c r="BT755">
        <f>SUMIFS('9月销毁明细'!D:D,'9月销毁明细'!A:A,E755,'9月销毁明细'!H:H,"Unsellable")</f>
        <v>0</v>
      </c>
      <c r="BU755">
        <f>SUMIFS('9月销毁明细'!G:G,'9月销毁明细'!A:A,E755,'9月销毁明细'!H:H,"Unsellable")</f>
        <v>0</v>
      </c>
      <c r="BW755">
        <f>IFERROR(I755*VLOOKUP(F755,'9.3成本表'!C:L,10,0),0)</f>
        <v>0</v>
      </c>
      <c r="BX755">
        <f t="shared" si="92"/>
        <v>0</v>
      </c>
      <c r="CC755" s="45">
        <f t="shared" si="93"/>
        <v>0</v>
      </c>
      <c r="CD755" s="45">
        <f t="shared" si="94"/>
        <v>0</v>
      </c>
      <c r="CE755" s="45">
        <f t="shared" si="95"/>
        <v>0</v>
      </c>
    </row>
    <row r="756" spans="4:83" x14ac:dyDescent="0.25">
      <c r="D756" s="20" t="s">
        <v>1621</v>
      </c>
      <c r="E756" s="20" t="s">
        <v>1622</v>
      </c>
      <c r="F756" s="20">
        <v>4930</v>
      </c>
      <c r="G756">
        <v>750</v>
      </c>
      <c r="H756" s="20"/>
      <c r="I756">
        <f>SUMIFS('总明细 源文件后台下'!G:G,'总明细 源文件后台下'!E:E,E756,'总明细 源文件后台下'!C:C,"Order")</f>
        <v>0</v>
      </c>
      <c r="J756">
        <f>SUMIFS('总明细 源文件后台下'!M:M,'总明细 源文件后台下'!E:E,E756,'总明细 源文件后台下'!C:C,"Order")</f>
        <v>0</v>
      </c>
      <c r="K756">
        <f>SUMIFS('总明细 源文件后台下'!N:N,'总明细 源文件后台下'!E:E,E756,'总明细 源文件后台下'!C:C,"Order")</f>
        <v>0</v>
      </c>
      <c r="L756">
        <f>SUMIFS('总明细 源文件后台下'!O:O,'总明细 源文件后台下'!E:E,E756,'总明细 源文件后台下'!C:C,"Order")</f>
        <v>0</v>
      </c>
      <c r="M756">
        <f>SUMIFS('总明细 源文件后台下'!P:P,'总明细 源文件后台下'!E:E,E756,'总明细 源文件后台下'!C:C,"Order")</f>
        <v>0</v>
      </c>
      <c r="N756">
        <f>SUMIFS('总明细 源文件后台下'!Q:Q,'总明细 源文件后台下'!E:E,E756,'总明细 源文件后台下'!C:C,"Order")</f>
        <v>0</v>
      </c>
      <c r="O756">
        <f>SUMIFS('总明细 源文件后台下'!R:R,'总明细 源文件后台下'!E:E,E756,'总明细 源文件后台下'!C:C,"Order")</f>
        <v>0</v>
      </c>
      <c r="P756">
        <f>SUMIFS('总明细 源文件后台下'!S:S,'总明细 源文件后台下'!E:E,E756,'总明细 源文件后台下'!C:C,"Order")</f>
        <v>0</v>
      </c>
      <c r="Q756">
        <f>SUMIFS('总明细 源文件后台下'!T:T,'总明细 源文件后台下'!E:E,E756,'总明细 源文件后台下'!C:C,"Order")</f>
        <v>0</v>
      </c>
      <c r="R756">
        <f>SUMIFS('总明细 源文件后台下'!U:U,'总明细 源文件后台下'!E:E,E756,'总明细 源文件后台下'!C:C,"Order")</f>
        <v>0</v>
      </c>
      <c r="S756">
        <f>SUMIFS('总明细 源文件后台下'!V:V,'总明细 源文件后台下'!E:E,E756,'总明细 源文件后台下'!C:C,"Order")</f>
        <v>0</v>
      </c>
      <c r="T756">
        <f>SUMIFS('总明细 源文件后台下'!W:W,'总明细 源文件后台下'!E:E,E756,'总明细 源文件后台下'!C:C,"Order")</f>
        <v>0</v>
      </c>
      <c r="U756">
        <f>SUMIFS('总明细 源文件后台下'!G:G,'总明细 源文件后台下'!E:E,E756,'总明细 源文件后台下'!C:C,"Refund")</f>
        <v>0</v>
      </c>
      <c r="V756">
        <f>SUMIFS('总明细 源文件后台下'!M:M,'总明细 源文件后台下'!E:E,E756,'总明细 源文件后台下'!C:C,"Refund")</f>
        <v>0</v>
      </c>
      <c r="W756">
        <f>SUMIFS('总明细 源文件后台下'!N:N,'总明细 源文件后台下'!E:E,E756,'总明细 源文件后台下'!C:C,"Refund")</f>
        <v>0</v>
      </c>
      <c r="X756">
        <f>SUMIFS('总明细 源文件后台下'!O:O,'总明细 源文件后台下'!E:E,E756,'总明细 源文件后台下'!C:C,"Refund")</f>
        <v>0</v>
      </c>
      <c r="Y756">
        <f>SUMIFS('总明细 源文件后台下'!P:P,'总明细 源文件后台下'!E:E,E756,'总明细 源文件后台下'!C:C,"Refund")</f>
        <v>0</v>
      </c>
      <c r="Z756">
        <f>SUMIFS('总明细 源文件后台下'!Q:Q,'总明细 源文件后台下'!E:E,E756,'总明细 源文件后台下'!C:C,"Refund")</f>
        <v>0</v>
      </c>
      <c r="AA756">
        <f>SUMIFS('总明细 源文件后台下'!R:R,'总明细 源文件后台下'!E:E,E756,'总明细 源文件后台下'!C:C,"Refund")</f>
        <v>0</v>
      </c>
      <c r="AB756">
        <f>SUMIFS('总明细 源文件后台下'!S:S,'总明细 源文件后台下'!E:E,E756,'总明细 源文件后台下'!C:C,"Refund")</f>
        <v>0</v>
      </c>
      <c r="AC756">
        <f>SUMIFS('总明细 源文件后台下'!T:T,'总明细 源文件后台下'!E:E,E756,'总明细 源文件后台下'!C:C,"Refund")</f>
        <v>0</v>
      </c>
      <c r="AD756">
        <f>SUMIFS('总明细 源文件后台下'!U:U,'总明细 源文件后台下'!E:E,E756,'总明细 源文件后台下'!C:C,"Refund")</f>
        <v>0</v>
      </c>
      <c r="AE756">
        <f>SUMIFS('总明细 源文件后台下'!V:V,'总明细 源文件后台下'!E:E,E756,'总明细 源文件后台下'!C:C,"Refund")</f>
        <v>0</v>
      </c>
      <c r="AF756">
        <f>SUMIFS('总明细 源文件后台下'!W:W,'总明细 源文件后台下'!E:E,E756,'总明细 源文件后台下'!C:C,"Refund")</f>
        <v>0</v>
      </c>
      <c r="AK756">
        <f>(SUMIF('广告费 源文件后台下'!G:G,E756,'广告费 源文件后台下'!M:M))*-1</f>
        <v>0</v>
      </c>
      <c r="AL756">
        <f>SUMIFS('总明细 源文件后台下'!W:W,'总明细 源文件后台下'!E:E,E756,'总明细 源文件后台下'!C:C,"Adjustment",'总明细 源文件后台下'!F:F,"FBA Inventory Reimbursement - Customer Return")</f>
        <v>0</v>
      </c>
      <c r="AM756">
        <f>SUMIFS('总明细 源文件后台下'!W:W,'总明细 源文件后台下'!E:E,E756,'总明细 源文件后台下'!C:C,"Adjustment",'总明细 源文件后台下'!F:F,"FBA Inventory Reimbursement - Damaged:Warehouse")</f>
        <v>0</v>
      </c>
      <c r="AN756">
        <f>SUMIFS('总明细 源文件后台下'!W:W,'总明细 源文件后台下'!E:E,E756,'总明细 源文件后台下'!C:C,"Adjustment",'总明细 源文件后台下'!F:F,"FBA Inventory Reimbursement - Customer Service Issue")</f>
        <v>0</v>
      </c>
      <c r="AO756">
        <f>SUMIFS('总明细 源文件后台下'!W:W,'总明细 源文件后台下'!E:E,E756,'总明细 源文件后台下'!C:C,"Adjustment",'总明细 源文件后台下'!F:F,"FBA Inventory Reimbursement - Fee Correction")</f>
        <v>0</v>
      </c>
      <c r="AP756">
        <f>SUMIFS('总明细 源文件后台下'!W:W,'总明细 源文件后台下'!E:E,E756,'总明细 源文件后台下'!C:C,"Adjustment",'总明细 源文件后台下'!F:F,"FBA Inventory Reimbursement - General Adjustment")</f>
        <v>0</v>
      </c>
      <c r="AQ756">
        <f>SUMIFS('总明细 源文件后台下'!W:W,'总明细 源文件后台下'!E:E,E756,'总明细 源文件后台下'!C:C,"Adjustment",'总明细 源文件后台下'!F:F,"FBA Inventory Reimbursement - Lost:Inbound")</f>
        <v>0</v>
      </c>
      <c r="AR756">
        <f>SUMIFS('总明细 源文件后台下'!W:W,'总明细 源文件后台下'!E:E,E756,'总明细 源文件后台下'!C:C,"Adjustment",'总明细 源文件后台下'!F:F,"FBA Inventory Reimbursement - Lost:Warehouse")</f>
        <v>0</v>
      </c>
      <c r="AS756">
        <f>SUMIFS('总明细 源文件后台下'!W:W,'总明细 源文件后台下'!E:E,E756,'总明细 源文件后台下'!C:C,"Adjustment",'总明细 源文件后台下'!F:F,"Non-subscription Fee Adjustment")</f>
        <v>0</v>
      </c>
      <c r="AT756">
        <f>SUMIFS('总明细 源文件后台下'!W:W,'总明细 源文件后台下'!E:E,E756,'总明细 源文件后台下'!C:C,"Adjustment",'总明细 源文件后台下'!F:F,"FBA Inventory Placement Service Fee")</f>
        <v>0</v>
      </c>
      <c r="AV756">
        <f>SUMIF('FBA Customer Return Per Unit Fe'!B:B,E756,'FBA Customer Return Per Unit Fe'!C:C)</f>
        <v>0</v>
      </c>
      <c r="AX756">
        <f>(SUMIF('仓储费 源文件后台下'!C:C,E756,'仓储费 源文件后台下'!V:V))*-1</f>
        <v>0</v>
      </c>
      <c r="AZ756">
        <f>SUMIF('Disposal Fee销毁费用-160.95'!B:B,E756,'Disposal Fee销毁费用-160.95'!D:D)*-1</f>
        <v>-0.6</v>
      </c>
      <c r="BC756">
        <f>IFERROR(VLOOKUP(F756,'优惠券-86.4'!F:I,4,0),0)</f>
        <v>0</v>
      </c>
      <c r="BD756">
        <f>IFERROR(VLOOKUP(F756,'早评-120'!E:H,4,0),0)</f>
        <v>0</v>
      </c>
      <c r="BF756">
        <f t="shared" si="88"/>
        <v>-0.6</v>
      </c>
      <c r="BG756">
        <f t="shared" si="89"/>
        <v>0</v>
      </c>
      <c r="BH756">
        <f t="shared" si="90"/>
        <v>-3.9</v>
      </c>
      <c r="BQ756" s="45">
        <f t="shared" si="91"/>
        <v>-3.9</v>
      </c>
      <c r="BR756">
        <f>SUMIFS('9月销毁明细'!D:D,'9月销毁明细'!A:A,E756,'9月销毁明细'!H:H,"Sellable")</f>
        <v>0</v>
      </c>
      <c r="BS756">
        <f>SUMIFS('9月销毁明细'!G:G,'9月销毁明细'!A:A,E756,'9月销毁明细'!H:H,"Sellable")</f>
        <v>0</v>
      </c>
      <c r="BT756">
        <f>SUMIFS('9月销毁明细'!D:D,'9月销毁明细'!A:A,E756,'9月销毁明细'!H:H,"Unsellable")</f>
        <v>0</v>
      </c>
      <c r="BU756">
        <f>SUMIFS('9月销毁明细'!G:G,'9月销毁明细'!A:A,E756,'9月销毁明细'!H:H,"Unsellable")</f>
        <v>0</v>
      </c>
      <c r="BW756">
        <f>IFERROR(I756*VLOOKUP(F756,'9.3成本表'!C:L,10,0),0)</f>
        <v>0</v>
      </c>
      <c r="BX756">
        <f t="shared" si="92"/>
        <v>0</v>
      </c>
      <c r="CC756" s="45">
        <f t="shared" si="93"/>
        <v>-3.9</v>
      </c>
      <c r="CD756" s="45">
        <f t="shared" si="94"/>
        <v>0</v>
      </c>
      <c r="CE756" s="45">
        <f t="shared" si="95"/>
        <v>0</v>
      </c>
    </row>
    <row r="757" spans="4:83" x14ac:dyDescent="0.25">
      <c r="D757" s="20" t="s">
        <v>1623</v>
      </c>
      <c r="E757" s="20" t="s">
        <v>1624</v>
      </c>
      <c r="F757" s="20">
        <v>4930</v>
      </c>
      <c r="G757">
        <v>751</v>
      </c>
      <c r="H757" s="20"/>
      <c r="I757">
        <f>SUMIFS('总明细 源文件后台下'!G:G,'总明细 源文件后台下'!E:E,E757,'总明细 源文件后台下'!C:C,"Order")</f>
        <v>0</v>
      </c>
      <c r="J757">
        <f>SUMIFS('总明细 源文件后台下'!M:M,'总明细 源文件后台下'!E:E,E757,'总明细 源文件后台下'!C:C,"Order")</f>
        <v>0</v>
      </c>
      <c r="K757">
        <f>SUMIFS('总明细 源文件后台下'!N:N,'总明细 源文件后台下'!E:E,E757,'总明细 源文件后台下'!C:C,"Order")</f>
        <v>0</v>
      </c>
      <c r="L757">
        <f>SUMIFS('总明细 源文件后台下'!O:O,'总明细 源文件后台下'!E:E,E757,'总明细 源文件后台下'!C:C,"Order")</f>
        <v>0</v>
      </c>
      <c r="M757">
        <f>SUMIFS('总明细 源文件后台下'!P:P,'总明细 源文件后台下'!E:E,E757,'总明细 源文件后台下'!C:C,"Order")</f>
        <v>0</v>
      </c>
      <c r="N757">
        <f>SUMIFS('总明细 源文件后台下'!Q:Q,'总明细 源文件后台下'!E:E,E757,'总明细 源文件后台下'!C:C,"Order")</f>
        <v>0</v>
      </c>
      <c r="O757">
        <f>SUMIFS('总明细 源文件后台下'!R:R,'总明细 源文件后台下'!E:E,E757,'总明细 源文件后台下'!C:C,"Order")</f>
        <v>0</v>
      </c>
      <c r="P757">
        <f>SUMIFS('总明细 源文件后台下'!S:S,'总明细 源文件后台下'!E:E,E757,'总明细 源文件后台下'!C:C,"Order")</f>
        <v>0</v>
      </c>
      <c r="Q757">
        <f>SUMIFS('总明细 源文件后台下'!T:T,'总明细 源文件后台下'!E:E,E757,'总明细 源文件后台下'!C:C,"Order")</f>
        <v>0</v>
      </c>
      <c r="R757">
        <f>SUMIFS('总明细 源文件后台下'!U:U,'总明细 源文件后台下'!E:E,E757,'总明细 源文件后台下'!C:C,"Order")</f>
        <v>0</v>
      </c>
      <c r="S757">
        <f>SUMIFS('总明细 源文件后台下'!V:V,'总明细 源文件后台下'!E:E,E757,'总明细 源文件后台下'!C:C,"Order")</f>
        <v>0</v>
      </c>
      <c r="T757">
        <f>SUMIFS('总明细 源文件后台下'!W:W,'总明细 源文件后台下'!E:E,E757,'总明细 源文件后台下'!C:C,"Order")</f>
        <v>0</v>
      </c>
      <c r="U757">
        <f>SUMIFS('总明细 源文件后台下'!G:G,'总明细 源文件后台下'!E:E,E757,'总明细 源文件后台下'!C:C,"Refund")</f>
        <v>0</v>
      </c>
      <c r="V757">
        <f>SUMIFS('总明细 源文件后台下'!M:M,'总明细 源文件后台下'!E:E,E757,'总明细 源文件后台下'!C:C,"Refund")</f>
        <v>0</v>
      </c>
      <c r="W757">
        <f>SUMIFS('总明细 源文件后台下'!N:N,'总明细 源文件后台下'!E:E,E757,'总明细 源文件后台下'!C:C,"Refund")</f>
        <v>0</v>
      </c>
      <c r="X757">
        <f>SUMIFS('总明细 源文件后台下'!O:O,'总明细 源文件后台下'!E:E,E757,'总明细 源文件后台下'!C:C,"Refund")</f>
        <v>0</v>
      </c>
      <c r="Y757">
        <f>SUMIFS('总明细 源文件后台下'!P:P,'总明细 源文件后台下'!E:E,E757,'总明细 源文件后台下'!C:C,"Refund")</f>
        <v>0</v>
      </c>
      <c r="Z757">
        <f>SUMIFS('总明细 源文件后台下'!Q:Q,'总明细 源文件后台下'!E:E,E757,'总明细 源文件后台下'!C:C,"Refund")</f>
        <v>0</v>
      </c>
      <c r="AA757">
        <f>SUMIFS('总明细 源文件后台下'!R:R,'总明细 源文件后台下'!E:E,E757,'总明细 源文件后台下'!C:C,"Refund")</f>
        <v>0</v>
      </c>
      <c r="AB757">
        <f>SUMIFS('总明细 源文件后台下'!S:S,'总明细 源文件后台下'!E:E,E757,'总明细 源文件后台下'!C:C,"Refund")</f>
        <v>0</v>
      </c>
      <c r="AC757">
        <f>SUMIFS('总明细 源文件后台下'!T:T,'总明细 源文件后台下'!E:E,E757,'总明细 源文件后台下'!C:C,"Refund")</f>
        <v>0</v>
      </c>
      <c r="AD757">
        <f>SUMIFS('总明细 源文件后台下'!U:U,'总明细 源文件后台下'!E:E,E757,'总明细 源文件后台下'!C:C,"Refund")</f>
        <v>0</v>
      </c>
      <c r="AE757">
        <f>SUMIFS('总明细 源文件后台下'!V:V,'总明细 源文件后台下'!E:E,E757,'总明细 源文件后台下'!C:C,"Refund")</f>
        <v>0</v>
      </c>
      <c r="AF757">
        <f>SUMIFS('总明细 源文件后台下'!W:W,'总明细 源文件后台下'!E:E,E757,'总明细 源文件后台下'!C:C,"Refund")</f>
        <v>0</v>
      </c>
      <c r="AK757">
        <f>(SUMIF('广告费 源文件后台下'!G:G,E757,'广告费 源文件后台下'!M:M))*-1</f>
        <v>0</v>
      </c>
      <c r="AL757">
        <f>SUMIFS('总明细 源文件后台下'!W:W,'总明细 源文件后台下'!E:E,E757,'总明细 源文件后台下'!C:C,"Adjustment",'总明细 源文件后台下'!F:F,"FBA Inventory Reimbursement - Customer Return")</f>
        <v>0</v>
      </c>
      <c r="AM757">
        <f>SUMIFS('总明细 源文件后台下'!W:W,'总明细 源文件后台下'!E:E,E757,'总明细 源文件后台下'!C:C,"Adjustment",'总明细 源文件后台下'!F:F,"FBA Inventory Reimbursement - Damaged:Warehouse")</f>
        <v>0</v>
      </c>
      <c r="AN757">
        <f>SUMIFS('总明细 源文件后台下'!W:W,'总明细 源文件后台下'!E:E,E757,'总明细 源文件后台下'!C:C,"Adjustment",'总明细 源文件后台下'!F:F,"FBA Inventory Reimbursement - Customer Service Issue")</f>
        <v>0</v>
      </c>
      <c r="AO757">
        <f>SUMIFS('总明细 源文件后台下'!W:W,'总明细 源文件后台下'!E:E,E757,'总明细 源文件后台下'!C:C,"Adjustment",'总明细 源文件后台下'!F:F,"FBA Inventory Reimbursement - Fee Correction")</f>
        <v>0</v>
      </c>
      <c r="AP757">
        <f>SUMIFS('总明细 源文件后台下'!W:W,'总明细 源文件后台下'!E:E,E757,'总明细 源文件后台下'!C:C,"Adjustment",'总明细 源文件后台下'!F:F,"FBA Inventory Reimbursement - General Adjustment")</f>
        <v>0</v>
      </c>
      <c r="AQ757">
        <f>SUMIFS('总明细 源文件后台下'!W:W,'总明细 源文件后台下'!E:E,E757,'总明细 源文件后台下'!C:C,"Adjustment",'总明细 源文件后台下'!F:F,"FBA Inventory Reimbursement - Lost:Inbound")</f>
        <v>0</v>
      </c>
      <c r="AR757">
        <f>SUMIFS('总明细 源文件后台下'!W:W,'总明细 源文件后台下'!E:E,E757,'总明细 源文件后台下'!C:C,"Adjustment",'总明细 源文件后台下'!F:F,"FBA Inventory Reimbursement - Lost:Warehouse")</f>
        <v>0</v>
      </c>
      <c r="AS757">
        <f>SUMIFS('总明细 源文件后台下'!W:W,'总明细 源文件后台下'!E:E,E757,'总明细 源文件后台下'!C:C,"Adjustment",'总明细 源文件后台下'!F:F,"Non-subscription Fee Adjustment")</f>
        <v>0</v>
      </c>
      <c r="AT757">
        <f>SUMIFS('总明细 源文件后台下'!W:W,'总明细 源文件后台下'!E:E,E757,'总明细 源文件后台下'!C:C,"Adjustment",'总明细 源文件后台下'!F:F,"FBA Inventory Placement Service Fee")</f>
        <v>0</v>
      </c>
      <c r="AV757">
        <f>SUMIF('FBA Customer Return Per Unit Fe'!B:B,E757,'FBA Customer Return Per Unit Fe'!C:C)</f>
        <v>0</v>
      </c>
      <c r="AX757">
        <f>(SUMIF('仓储费 源文件后台下'!C:C,E757,'仓储费 源文件后台下'!V:V))*-1</f>
        <v>0</v>
      </c>
      <c r="AZ757">
        <f>SUMIF('Disposal Fee销毁费用-160.95'!B:B,E757,'Disposal Fee销毁费用-160.95'!D:D)*-1</f>
        <v>-0.45</v>
      </c>
      <c r="BC757">
        <f>IFERROR(VLOOKUP(F757,'优惠券-86.4'!F:I,4,0),0)</f>
        <v>0</v>
      </c>
      <c r="BD757">
        <f>IFERROR(VLOOKUP(F757,'早评-120'!E:H,4,0),0)</f>
        <v>0</v>
      </c>
      <c r="BF757">
        <f t="shared" si="88"/>
        <v>-0.45</v>
      </c>
      <c r="BG757">
        <f t="shared" si="89"/>
        <v>0</v>
      </c>
      <c r="BH757">
        <f t="shared" si="90"/>
        <v>-2.9250000000000003</v>
      </c>
      <c r="BQ757" s="45">
        <f t="shared" si="91"/>
        <v>-2.9250000000000003</v>
      </c>
      <c r="BR757">
        <f>SUMIFS('9月销毁明细'!D:D,'9月销毁明细'!A:A,E757,'9月销毁明细'!H:H,"Sellable")</f>
        <v>0</v>
      </c>
      <c r="BS757">
        <f>SUMIFS('9月销毁明细'!G:G,'9月销毁明细'!A:A,E757,'9月销毁明细'!H:H,"Sellable")</f>
        <v>0</v>
      </c>
      <c r="BT757">
        <f>SUMIFS('9月销毁明细'!D:D,'9月销毁明细'!A:A,E757,'9月销毁明细'!H:H,"Unsellable")</f>
        <v>0</v>
      </c>
      <c r="BU757">
        <f>SUMIFS('9月销毁明细'!G:G,'9月销毁明细'!A:A,E757,'9月销毁明细'!H:H,"Unsellable")</f>
        <v>0</v>
      </c>
      <c r="BW757">
        <f>IFERROR(I757*VLOOKUP(F757,'9.3成本表'!C:L,10,0),0)</f>
        <v>0</v>
      </c>
      <c r="BX757">
        <f t="shared" si="92"/>
        <v>0</v>
      </c>
      <c r="CC757" s="45">
        <f t="shared" si="93"/>
        <v>-2.9250000000000003</v>
      </c>
      <c r="CD757" s="45">
        <f t="shared" si="94"/>
        <v>0</v>
      </c>
      <c r="CE757" s="45">
        <f t="shared" si="95"/>
        <v>0</v>
      </c>
    </row>
    <row r="758" spans="4:83" x14ac:dyDescent="0.25">
      <c r="D758" s="20" t="s">
        <v>1625</v>
      </c>
      <c r="E758" s="20" t="s">
        <v>1626</v>
      </c>
      <c r="F758" s="20">
        <v>4930</v>
      </c>
      <c r="G758">
        <v>752</v>
      </c>
      <c r="H758" s="20"/>
      <c r="I758">
        <f>SUMIFS('总明细 源文件后台下'!G:G,'总明细 源文件后台下'!E:E,E758,'总明细 源文件后台下'!C:C,"Order")</f>
        <v>0</v>
      </c>
      <c r="J758">
        <f>SUMIFS('总明细 源文件后台下'!M:M,'总明细 源文件后台下'!E:E,E758,'总明细 源文件后台下'!C:C,"Order")</f>
        <v>0</v>
      </c>
      <c r="K758">
        <f>SUMIFS('总明细 源文件后台下'!N:N,'总明细 源文件后台下'!E:E,E758,'总明细 源文件后台下'!C:C,"Order")</f>
        <v>0</v>
      </c>
      <c r="L758">
        <f>SUMIFS('总明细 源文件后台下'!O:O,'总明细 源文件后台下'!E:E,E758,'总明细 源文件后台下'!C:C,"Order")</f>
        <v>0</v>
      </c>
      <c r="M758">
        <f>SUMIFS('总明细 源文件后台下'!P:P,'总明细 源文件后台下'!E:E,E758,'总明细 源文件后台下'!C:C,"Order")</f>
        <v>0</v>
      </c>
      <c r="N758">
        <f>SUMIFS('总明细 源文件后台下'!Q:Q,'总明细 源文件后台下'!E:E,E758,'总明细 源文件后台下'!C:C,"Order")</f>
        <v>0</v>
      </c>
      <c r="O758">
        <f>SUMIFS('总明细 源文件后台下'!R:R,'总明细 源文件后台下'!E:E,E758,'总明细 源文件后台下'!C:C,"Order")</f>
        <v>0</v>
      </c>
      <c r="P758">
        <f>SUMIFS('总明细 源文件后台下'!S:S,'总明细 源文件后台下'!E:E,E758,'总明细 源文件后台下'!C:C,"Order")</f>
        <v>0</v>
      </c>
      <c r="Q758">
        <f>SUMIFS('总明细 源文件后台下'!T:T,'总明细 源文件后台下'!E:E,E758,'总明细 源文件后台下'!C:C,"Order")</f>
        <v>0</v>
      </c>
      <c r="R758">
        <f>SUMIFS('总明细 源文件后台下'!U:U,'总明细 源文件后台下'!E:E,E758,'总明细 源文件后台下'!C:C,"Order")</f>
        <v>0</v>
      </c>
      <c r="S758">
        <f>SUMIFS('总明细 源文件后台下'!V:V,'总明细 源文件后台下'!E:E,E758,'总明细 源文件后台下'!C:C,"Order")</f>
        <v>0</v>
      </c>
      <c r="T758">
        <f>SUMIFS('总明细 源文件后台下'!W:W,'总明细 源文件后台下'!E:E,E758,'总明细 源文件后台下'!C:C,"Order")</f>
        <v>0</v>
      </c>
      <c r="U758">
        <f>SUMIFS('总明细 源文件后台下'!G:G,'总明细 源文件后台下'!E:E,E758,'总明细 源文件后台下'!C:C,"Refund")</f>
        <v>0</v>
      </c>
      <c r="V758">
        <f>SUMIFS('总明细 源文件后台下'!M:M,'总明细 源文件后台下'!E:E,E758,'总明细 源文件后台下'!C:C,"Refund")</f>
        <v>0</v>
      </c>
      <c r="W758">
        <f>SUMIFS('总明细 源文件后台下'!N:N,'总明细 源文件后台下'!E:E,E758,'总明细 源文件后台下'!C:C,"Refund")</f>
        <v>0</v>
      </c>
      <c r="X758">
        <f>SUMIFS('总明细 源文件后台下'!O:O,'总明细 源文件后台下'!E:E,E758,'总明细 源文件后台下'!C:C,"Refund")</f>
        <v>0</v>
      </c>
      <c r="Y758">
        <f>SUMIFS('总明细 源文件后台下'!P:P,'总明细 源文件后台下'!E:E,E758,'总明细 源文件后台下'!C:C,"Refund")</f>
        <v>0</v>
      </c>
      <c r="Z758">
        <f>SUMIFS('总明细 源文件后台下'!Q:Q,'总明细 源文件后台下'!E:E,E758,'总明细 源文件后台下'!C:C,"Refund")</f>
        <v>0</v>
      </c>
      <c r="AA758">
        <f>SUMIFS('总明细 源文件后台下'!R:R,'总明细 源文件后台下'!E:E,E758,'总明细 源文件后台下'!C:C,"Refund")</f>
        <v>0</v>
      </c>
      <c r="AB758">
        <f>SUMIFS('总明细 源文件后台下'!S:S,'总明细 源文件后台下'!E:E,E758,'总明细 源文件后台下'!C:C,"Refund")</f>
        <v>0</v>
      </c>
      <c r="AC758">
        <f>SUMIFS('总明细 源文件后台下'!T:T,'总明细 源文件后台下'!E:E,E758,'总明细 源文件后台下'!C:C,"Refund")</f>
        <v>0</v>
      </c>
      <c r="AD758">
        <f>SUMIFS('总明细 源文件后台下'!U:U,'总明细 源文件后台下'!E:E,E758,'总明细 源文件后台下'!C:C,"Refund")</f>
        <v>0</v>
      </c>
      <c r="AE758">
        <f>SUMIFS('总明细 源文件后台下'!V:V,'总明细 源文件后台下'!E:E,E758,'总明细 源文件后台下'!C:C,"Refund")</f>
        <v>0</v>
      </c>
      <c r="AF758">
        <f>SUMIFS('总明细 源文件后台下'!W:W,'总明细 源文件后台下'!E:E,E758,'总明细 源文件后台下'!C:C,"Refund")</f>
        <v>0</v>
      </c>
      <c r="AK758">
        <f>(SUMIF('广告费 源文件后台下'!G:G,E758,'广告费 源文件后台下'!M:M))*-1</f>
        <v>0</v>
      </c>
      <c r="AL758">
        <f>SUMIFS('总明细 源文件后台下'!W:W,'总明细 源文件后台下'!E:E,E758,'总明细 源文件后台下'!C:C,"Adjustment",'总明细 源文件后台下'!F:F,"FBA Inventory Reimbursement - Customer Return")</f>
        <v>0</v>
      </c>
      <c r="AM758">
        <f>SUMIFS('总明细 源文件后台下'!W:W,'总明细 源文件后台下'!E:E,E758,'总明细 源文件后台下'!C:C,"Adjustment",'总明细 源文件后台下'!F:F,"FBA Inventory Reimbursement - Damaged:Warehouse")</f>
        <v>0</v>
      </c>
      <c r="AN758">
        <f>SUMIFS('总明细 源文件后台下'!W:W,'总明细 源文件后台下'!E:E,E758,'总明细 源文件后台下'!C:C,"Adjustment",'总明细 源文件后台下'!F:F,"FBA Inventory Reimbursement - Customer Service Issue")</f>
        <v>0</v>
      </c>
      <c r="AO758">
        <f>SUMIFS('总明细 源文件后台下'!W:W,'总明细 源文件后台下'!E:E,E758,'总明细 源文件后台下'!C:C,"Adjustment",'总明细 源文件后台下'!F:F,"FBA Inventory Reimbursement - Fee Correction")</f>
        <v>0</v>
      </c>
      <c r="AP758">
        <f>SUMIFS('总明细 源文件后台下'!W:W,'总明细 源文件后台下'!E:E,E758,'总明细 源文件后台下'!C:C,"Adjustment",'总明细 源文件后台下'!F:F,"FBA Inventory Reimbursement - General Adjustment")</f>
        <v>0</v>
      </c>
      <c r="AQ758">
        <f>SUMIFS('总明细 源文件后台下'!W:W,'总明细 源文件后台下'!E:E,E758,'总明细 源文件后台下'!C:C,"Adjustment",'总明细 源文件后台下'!F:F,"FBA Inventory Reimbursement - Lost:Inbound")</f>
        <v>0</v>
      </c>
      <c r="AR758">
        <f>SUMIFS('总明细 源文件后台下'!W:W,'总明细 源文件后台下'!E:E,E758,'总明细 源文件后台下'!C:C,"Adjustment",'总明细 源文件后台下'!F:F,"FBA Inventory Reimbursement - Lost:Warehouse")</f>
        <v>0</v>
      </c>
      <c r="AS758">
        <f>SUMIFS('总明细 源文件后台下'!W:W,'总明细 源文件后台下'!E:E,E758,'总明细 源文件后台下'!C:C,"Adjustment",'总明细 源文件后台下'!F:F,"Non-subscription Fee Adjustment")</f>
        <v>0</v>
      </c>
      <c r="AT758">
        <f>SUMIFS('总明细 源文件后台下'!W:W,'总明细 源文件后台下'!E:E,E758,'总明细 源文件后台下'!C:C,"Adjustment",'总明细 源文件后台下'!F:F,"FBA Inventory Placement Service Fee")</f>
        <v>0</v>
      </c>
      <c r="AV758">
        <f>SUMIF('FBA Customer Return Per Unit Fe'!B:B,E758,'FBA Customer Return Per Unit Fe'!C:C)</f>
        <v>0</v>
      </c>
      <c r="AX758">
        <f>(SUMIF('仓储费 源文件后台下'!C:C,E758,'仓储费 源文件后台下'!V:V))*-1</f>
        <v>0</v>
      </c>
      <c r="AZ758">
        <f>SUMIF('Disposal Fee销毁费用-160.95'!B:B,E758,'Disposal Fee销毁费用-160.95'!D:D)*-1</f>
        <v>-0.75</v>
      </c>
      <c r="BC758">
        <f>IFERROR(VLOOKUP(F758,'优惠券-86.4'!F:I,4,0),0)</f>
        <v>0</v>
      </c>
      <c r="BD758">
        <f>IFERROR(VLOOKUP(F758,'早评-120'!E:H,4,0),0)</f>
        <v>0</v>
      </c>
      <c r="BF758">
        <f t="shared" si="88"/>
        <v>-0.75</v>
      </c>
      <c r="BG758">
        <f t="shared" si="89"/>
        <v>0</v>
      </c>
      <c r="BH758">
        <f t="shared" si="90"/>
        <v>-4.875</v>
      </c>
      <c r="BQ758" s="45">
        <f t="shared" si="91"/>
        <v>-4.875</v>
      </c>
      <c r="BR758">
        <f>SUMIFS('9月销毁明细'!D:D,'9月销毁明细'!A:A,E758,'9月销毁明细'!H:H,"Sellable")</f>
        <v>0</v>
      </c>
      <c r="BS758">
        <f>SUMIFS('9月销毁明细'!G:G,'9月销毁明细'!A:A,E758,'9月销毁明细'!H:H,"Sellable")</f>
        <v>0</v>
      </c>
      <c r="BT758">
        <f>SUMIFS('9月销毁明细'!D:D,'9月销毁明细'!A:A,E758,'9月销毁明细'!H:H,"Unsellable")</f>
        <v>0</v>
      </c>
      <c r="BU758">
        <f>SUMIFS('9月销毁明细'!G:G,'9月销毁明细'!A:A,E758,'9月销毁明细'!H:H,"Unsellable")</f>
        <v>0</v>
      </c>
      <c r="BW758">
        <f>IFERROR(I758*VLOOKUP(F758,'9.3成本表'!C:L,10,0),0)</f>
        <v>0</v>
      </c>
      <c r="BX758">
        <f t="shared" si="92"/>
        <v>0</v>
      </c>
      <c r="CC758" s="45">
        <f t="shared" si="93"/>
        <v>-4.875</v>
      </c>
      <c r="CD758" s="45">
        <f t="shared" si="94"/>
        <v>0</v>
      </c>
      <c r="CE758" s="45">
        <f t="shared" si="95"/>
        <v>0</v>
      </c>
    </row>
    <row r="759" spans="4:83" x14ac:dyDescent="0.25">
      <c r="D759" s="20" t="s">
        <v>1627</v>
      </c>
      <c r="E759" s="20" t="s">
        <v>1628</v>
      </c>
      <c r="F759" s="20">
        <v>4930</v>
      </c>
      <c r="G759">
        <v>753</v>
      </c>
      <c r="H759" s="20"/>
      <c r="I759">
        <f>SUMIFS('总明细 源文件后台下'!G:G,'总明细 源文件后台下'!E:E,E759,'总明细 源文件后台下'!C:C,"Order")</f>
        <v>0</v>
      </c>
      <c r="J759">
        <f>SUMIFS('总明细 源文件后台下'!M:M,'总明细 源文件后台下'!E:E,E759,'总明细 源文件后台下'!C:C,"Order")</f>
        <v>0</v>
      </c>
      <c r="K759">
        <f>SUMIFS('总明细 源文件后台下'!N:N,'总明细 源文件后台下'!E:E,E759,'总明细 源文件后台下'!C:C,"Order")</f>
        <v>0</v>
      </c>
      <c r="L759">
        <f>SUMIFS('总明细 源文件后台下'!O:O,'总明细 源文件后台下'!E:E,E759,'总明细 源文件后台下'!C:C,"Order")</f>
        <v>0</v>
      </c>
      <c r="M759">
        <f>SUMIFS('总明细 源文件后台下'!P:P,'总明细 源文件后台下'!E:E,E759,'总明细 源文件后台下'!C:C,"Order")</f>
        <v>0</v>
      </c>
      <c r="N759">
        <f>SUMIFS('总明细 源文件后台下'!Q:Q,'总明细 源文件后台下'!E:E,E759,'总明细 源文件后台下'!C:C,"Order")</f>
        <v>0</v>
      </c>
      <c r="O759">
        <f>SUMIFS('总明细 源文件后台下'!R:R,'总明细 源文件后台下'!E:E,E759,'总明细 源文件后台下'!C:C,"Order")</f>
        <v>0</v>
      </c>
      <c r="P759">
        <f>SUMIFS('总明细 源文件后台下'!S:S,'总明细 源文件后台下'!E:E,E759,'总明细 源文件后台下'!C:C,"Order")</f>
        <v>0</v>
      </c>
      <c r="Q759">
        <f>SUMIFS('总明细 源文件后台下'!T:T,'总明细 源文件后台下'!E:E,E759,'总明细 源文件后台下'!C:C,"Order")</f>
        <v>0</v>
      </c>
      <c r="R759">
        <f>SUMIFS('总明细 源文件后台下'!U:U,'总明细 源文件后台下'!E:E,E759,'总明细 源文件后台下'!C:C,"Order")</f>
        <v>0</v>
      </c>
      <c r="S759">
        <f>SUMIFS('总明细 源文件后台下'!V:V,'总明细 源文件后台下'!E:E,E759,'总明细 源文件后台下'!C:C,"Order")</f>
        <v>0</v>
      </c>
      <c r="T759">
        <f>SUMIFS('总明细 源文件后台下'!W:W,'总明细 源文件后台下'!E:E,E759,'总明细 源文件后台下'!C:C,"Order")</f>
        <v>0</v>
      </c>
      <c r="U759">
        <f>SUMIFS('总明细 源文件后台下'!G:G,'总明细 源文件后台下'!E:E,E759,'总明细 源文件后台下'!C:C,"Refund")</f>
        <v>0</v>
      </c>
      <c r="V759">
        <f>SUMIFS('总明细 源文件后台下'!M:M,'总明细 源文件后台下'!E:E,E759,'总明细 源文件后台下'!C:C,"Refund")</f>
        <v>0</v>
      </c>
      <c r="W759">
        <f>SUMIFS('总明细 源文件后台下'!N:N,'总明细 源文件后台下'!E:E,E759,'总明细 源文件后台下'!C:C,"Refund")</f>
        <v>0</v>
      </c>
      <c r="X759">
        <f>SUMIFS('总明细 源文件后台下'!O:O,'总明细 源文件后台下'!E:E,E759,'总明细 源文件后台下'!C:C,"Refund")</f>
        <v>0</v>
      </c>
      <c r="Y759">
        <f>SUMIFS('总明细 源文件后台下'!P:P,'总明细 源文件后台下'!E:E,E759,'总明细 源文件后台下'!C:C,"Refund")</f>
        <v>0</v>
      </c>
      <c r="Z759">
        <f>SUMIFS('总明细 源文件后台下'!Q:Q,'总明细 源文件后台下'!E:E,E759,'总明细 源文件后台下'!C:C,"Refund")</f>
        <v>0</v>
      </c>
      <c r="AA759">
        <f>SUMIFS('总明细 源文件后台下'!R:R,'总明细 源文件后台下'!E:E,E759,'总明细 源文件后台下'!C:C,"Refund")</f>
        <v>0</v>
      </c>
      <c r="AB759">
        <f>SUMIFS('总明细 源文件后台下'!S:S,'总明细 源文件后台下'!E:E,E759,'总明细 源文件后台下'!C:C,"Refund")</f>
        <v>0</v>
      </c>
      <c r="AC759">
        <f>SUMIFS('总明细 源文件后台下'!T:T,'总明细 源文件后台下'!E:E,E759,'总明细 源文件后台下'!C:C,"Refund")</f>
        <v>0</v>
      </c>
      <c r="AD759">
        <f>SUMIFS('总明细 源文件后台下'!U:U,'总明细 源文件后台下'!E:E,E759,'总明细 源文件后台下'!C:C,"Refund")</f>
        <v>0</v>
      </c>
      <c r="AE759">
        <f>SUMIFS('总明细 源文件后台下'!V:V,'总明细 源文件后台下'!E:E,E759,'总明细 源文件后台下'!C:C,"Refund")</f>
        <v>0</v>
      </c>
      <c r="AF759">
        <f>SUMIFS('总明细 源文件后台下'!W:W,'总明细 源文件后台下'!E:E,E759,'总明细 源文件后台下'!C:C,"Refund")</f>
        <v>0</v>
      </c>
      <c r="AK759">
        <f>(SUMIF('广告费 源文件后台下'!G:G,E759,'广告费 源文件后台下'!M:M))*-1</f>
        <v>0</v>
      </c>
      <c r="AL759">
        <f>SUMIFS('总明细 源文件后台下'!W:W,'总明细 源文件后台下'!E:E,E759,'总明细 源文件后台下'!C:C,"Adjustment",'总明细 源文件后台下'!F:F,"FBA Inventory Reimbursement - Customer Return")</f>
        <v>0</v>
      </c>
      <c r="AM759">
        <f>SUMIFS('总明细 源文件后台下'!W:W,'总明细 源文件后台下'!E:E,E759,'总明细 源文件后台下'!C:C,"Adjustment",'总明细 源文件后台下'!F:F,"FBA Inventory Reimbursement - Damaged:Warehouse")</f>
        <v>0</v>
      </c>
      <c r="AN759">
        <f>SUMIFS('总明细 源文件后台下'!W:W,'总明细 源文件后台下'!E:E,E759,'总明细 源文件后台下'!C:C,"Adjustment",'总明细 源文件后台下'!F:F,"FBA Inventory Reimbursement - Customer Service Issue")</f>
        <v>0</v>
      </c>
      <c r="AO759">
        <f>SUMIFS('总明细 源文件后台下'!W:W,'总明细 源文件后台下'!E:E,E759,'总明细 源文件后台下'!C:C,"Adjustment",'总明细 源文件后台下'!F:F,"FBA Inventory Reimbursement - Fee Correction")</f>
        <v>0</v>
      </c>
      <c r="AP759">
        <f>SUMIFS('总明细 源文件后台下'!W:W,'总明细 源文件后台下'!E:E,E759,'总明细 源文件后台下'!C:C,"Adjustment",'总明细 源文件后台下'!F:F,"FBA Inventory Reimbursement - General Adjustment")</f>
        <v>0</v>
      </c>
      <c r="AQ759">
        <f>SUMIFS('总明细 源文件后台下'!W:W,'总明细 源文件后台下'!E:E,E759,'总明细 源文件后台下'!C:C,"Adjustment",'总明细 源文件后台下'!F:F,"FBA Inventory Reimbursement - Lost:Inbound")</f>
        <v>0</v>
      </c>
      <c r="AR759">
        <f>SUMIFS('总明细 源文件后台下'!W:W,'总明细 源文件后台下'!E:E,E759,'总明细 源文件后台下'!C:C,"Adjustment",'总明细 源文件后台下'!F:F,"FBA Inventory Reimbursement - Lost:Warehouse")</f>
        <v>0</v>
      </c>
      <c r="AS759">
        <f>SUMIFS('总明细 源文件后台下'!W:W,'总明细 源文件后台下'!E:E,E759,'总明细 源文件后台下'!C:C,"Adjustment",'总明细 源文件后台下'!F:F,"Non-subscription Fee Adjustment")</f>
        <v>0</v>
      </c>
      <c r="AT759">
        <f>SUMIFS('总明细 源文件后台下'!W:W,'总明细 源文件后台下'!E:E,E759,'总明细 源文件后台下'!C:C,"Adjustment",'总明细 源文件后台下'!F:F,"FBA Inventory Placement Service Fee")</f>
        <v>0</v>
      </c>
      <c r="AV759">
        <f>SUMIF('FBA Customer Return Per Unit Fe'!B:B,E759,'FBA Customer Return Per Unit Fe'!C:C)</f>
        <v>0</v>
      </c>
      <c r="AX759">
        <f>(SUMIF('仓储费 源文件后台下'!C:C,E759,'仓储费 源文件后台下'!V:V))*-1</f>
        <v>0</v>
      </c>
      <c r="AZ759">
        <f>SUMIF('Disposal Fee销毁费用-160.95'!B:B,E759,'Disposal Fee销毁费用-160.95'!D:D)*-1</f>
        <v>-0.75</v>
      </c>
      <c r="BC759">
        <f>IFERROR(VLOOKUP(F759,'优惠券-86.4'!F:I,4,0),0)</f>
        <v>0</v>
      </c>
      <c r="BD759">
        <f>IFERROR(VLOOKUP(F759,'早评-120'!E:H,4,0),0)</f>
        <v>0</v>
      </c>
      <c r="BF759">
        <f t="shared" si="88"/>
        <v>-0.75</v>
      </c>
      <c r="BG759">
        <f t="shared" si="89"/>
        <v>0</v>
      </c>
      <c r="BH759">
        <f t="shared" si="90"/>
        <v>-4.875</v>
      </c>
      <c r="BQ759" s="45">
        <f t="shared" si="91"/>
        <v>-4.875</v>
      </c>
      <c r="BR759">
        <f>SUMIFS('9月销毁明细'!D:D,'9月销毁明细'!A:A,E759,'9月销毁明细'!H:H,"Sellable")</f>
        <v>0</v>
      </c>
      <c r="BS759">
        <f>SUMIFS('9月销毁明细'!G:G,'9月销毁明细'!A:A,E759,'9月销毁明细'!H:H,"Sellable")</f>
        <v>0</v>
      </c>
      <c r="BT759">
        <f>SUMIFS('9月销毁明细'!D:D,'9月销毁明细'!A:A,E759,'9月销毁明细'!H:H,"Unsellable")</f>
        <v>0</v>
      </c>
      <c r="BU759">
        <f>SUMIFS('9月销毁明细'!G:G,'9月销毁明细'!A:A,E759,'9月销毁明细'!H:H,"Unsellable")</f>
        <v>0</v>
      </c>
      <c r="BW759">
        <f>IFERROR(I759*VLOOKUP(F759,'9.3成本表'!C:L,10,0),0)</f>
        <v>0</v>
      </c>
      <c r="BX759">
        <f t="shared" si="92"/>
        <v>0</v>
      </c>
      <c r="CC759" s="45">
        <f t="shared" si="93"/>
        <v>-4.875</v>
      </c>
      <c r="CD759" s="45">
        <f t="shared" si="94"/>
        <v>0</v>
      </c>
      <c r="CE759" s="45">
        <f t="shared" si="95"/>
        <v>0</v>
      </c>
    </row>
    <row r="760" spans="4:83" x14ac:dyDescent="0.25">
      <c r="D760" s="20" t="s">
        <v>1629</v>
      </c>
      <c r="E760" s="20" t="s">
        <v>1630</v>
      </c>
      <c r="F760" s="20">
        <v>4930</v>
      </c>
      <c r="G760">
        <v>754</v>
      </c>
      <c r="H760" s="20"/>
      <c r="I760">
        <f>SUMIFS('总明细 源文件后台下'!G:G,'总明细 源文件后台下'!E:E,E760,'总明细 源文件后台下'!C:C,"Order")</f>
        <v>0</v>
      </c>
      <c r="J760">
        <f>SUMIFS('总明细 源文件后台下'!M:M,'总明细 源文件后台下'!E:E,E760,'总明细 源文件后台下'!C:C,"Order")</f>
        <v>0</v>
      </c>
      <c r="K760">
        <f>SUMIFS('总明细 源文件后台下'!N:N,'总明细 源文件后台下'!E:E,E760,'总明细 源文件后台下'!C:C,"Order")</f>
        <v>0</v>
      </c>
      <c r="L760">
        <f>SUMIFS('总明细 源文件后台下'!O:O,'总明细 源文件后台下'!E:E,E760,'总明细 源文件后台下'!C:C,"Order")</f>
        <v>0</v>
      </c>
      <c r="M760">
        <f>SUMIFS('总明细 源文件后台下'!P:P,'总明细 源文件后台下'!E:E,E760,'总明细 源文件后台下'!C:C,"Order")</f>
        <v>0</v>
      </c>
      <c r="N760">
        <f>SUMIFS('总明细 源文件后台下'!Q:Q,'总明细 源文件后台下'!E:E,E760,'总明细 源文件后台下'!C:C,"Order")</f>
        <v>0</v>
      </c>
      <c r="O760">
        <f>SUMIFS('总明细 源文件后台下'!R:R,'总明细 源文件后台下'!E:E,E760,'总明细 源文件后台下'!C:C,"Order")</f>
        <v>0</v>
      </c>
      <c r="P760">
        <f>SUMIFS('总明细 源文件后台下'!S:S,'总明细 源文件后台下'!E:E,E760,'总明细 源文件后台下'!C:C,"Order")</f>
        <v>0</v>
      </c>
      <c r="Q760">
        <f>SUMIFS('总明细 源文件后台下'!T:T,'总明细 源文件后台下'!E:E,E760,'总明细 源文件后台下'!C:C,"Order")</f>
        <v>0</v>
      </c>
      <c r="R760">
        <f>SUMIFS('总明细 源文件后台下'!U:U,'总明细 源文件后台下'!E:E,E760,'总明细 源文件后台下'!C:C,"Order")</f>
        <v>0</v>
      </c>
      <c r="S760">
        <f>SUMIFS('总明细 源文件后台下'!V:V,'总明细 源文件后台下'!E:E,E760,'总明细 源文件后台下'!C:C,"Order")</f>
        <v>0</v>
      </c>
      <c r="T760">
        <f>SUMIFS('总明细 源文件后台下'!W:W,'总明细 源文件后台下'!E:E,E760,'总明细 源文件后台下'!C:C,"Order")</f>
        <v>0</v>
      </c>
      <c r="U760">
        <f>SUMIFS('总明细 源文件后台下'!G:G,'总明细 源文件后台下'!E:E,E760,'总明细 源文件后台下'!C:C,"Refund")</f>
        <v>0</v>
      </c>
      <c r="V760">
        <f>SUMIFS('总明细 源文件后台下'!M:M,'总明细 源文件后台下'!E:E,E760,'总明细 源文件后台下'!C:C,"Refund")</f>
        <v>0</v>
      </c>
      <c r="W760">
        <f>SUMIFS('总明细 源文件后台下'!N:N,'总明细 源文件后台下'!E:E,E760,'总明细 源文件后台下'!C:C,"Refund")</f>
        <v>0</v>
      </c>
      <c r="X760">
        <f>SUMIFS('总明细 源文件后台下'!O:O,'总明细 源文件后台下'!E:E,E760,'总明细 源文件后台下'!C:C,"Refund")</f>
        <v>0</v>
      </c>
      <c r="Y760">
        <f>SUMIFS('总明细 源文件后台下'!P:P,'总明细 源文件后台下'!E:E,E760,'总明细 源文件后台下'!C:C,"Refund")</f>
        <v>0</v>
      </c>
      <c r="Z760">
        <f>SUMIFS('总明细 源文件后台下'!Q:Q,'总明细 源文件后台下'!E:E,E760,'总明细 源文件后台下'!C:C,"Refund")</f>
        <v>0</v>
      </c>
      <c r="AA760">
        <f>SUMIFS('总明细 源文件后台下'!R:R,'总明细 源文件后台下'!E:E,E760,'总明细 源文件后台下'!C:C,"Refund")</f>
        <v>0</v>
      </c>
      <c r="AB760">
        <f>SUMIFS('总明细 源文件后台下'!S:S,'总明细 源文件后台下'!E:E,E760,'总明细 源文件后台下'!C:C,"Refund")</f>
        <v>0</v>
      </c>
      <c r="AC760">
        <f>SUMIFS('总明细 源文件后台下'!T:T,'总明细 源文件后台下'!E:E,E760,'总明细 源文件后台下'!C:C,"Refund")</f>
        <v>0</v>
      </c>
      <c r="AD760">
        <f>SUMIFS('总明细 源文件后台下'!U:U,'总明细 源文件后台下'!E:E,E760,'总明细 源文件后台下'!C:C,"Refund")</f>
        <v>0</v>
      </c>
      <c r="AE760">
        <f>SUMIFS('总明细 源文件后台下'!V:V,'总明细 源文件后台下'!E:E,E760,'总明细 源文件后台下'!C:C,"Refund")</f>
        <v>0</v>
      </c>
      <c r="AF760">
        <f>SUMIFS('总明细 源文件后台下'!W:W,'总明细 源文件后台下'!E:E,E760,'总明细 源文件后台下'!C:C,"Refund")</f>
        <v>0</v>
      </c>
      <c r="AK760">
        <f>(SUMIF('广告费 源文件后台下'!G:G,E760,'广告费 源文件后台下'!M:M))*-1</f>
        <v>0</v>
      </c>
      <c r="AL760">
        <f>SUMIFS('总明细 源文件后台下'!W:W,'总明细 源文件后台下'!E:E,E760,'总明细 源文件后台下'!C:C,"Adjustment",'总明细 源文件后台下'!F:F,"FBA Inventory Reimbursement - Customer Return")</f>
        <v>0</v>
      </c>
      <c r="AM760">
        <f>SUMIFS('总明细 源文件后台下'!W:W,'总明细 源文件后台下'!E:E,E760,'总明细 源文件后台下'!C:C,"Adjustment",'总明细 源文件后台下'!F:F,"FBA Inventory Reimbursement - Damaged:Warehouse")</f>
        <v>0</v>
      </c>
      <c r="AN760">
        <f>SUMIFS('总明细 源文件后台下'!W:W,'总明细 源文件后台下'!E:E,E760,'总明细 源文件后台下'!C:C,"Adjustment",'总明细 源文件后台下'!F:F,"FBA Inventory Reimbursement - Customer Service Issue")</f>
        <v>0</v>
      </c>
      <c r="AO760">
        <f>SUMIFS('总明细 源文件后台下'!W:W,'总明细 源文件后台下'!E:E,E760,'总明细 源文件后台下'!C:C,"Adjustment",'总明细 源文件后台下'!F:F,"FBA Inventory Reimbursement - Fee Correction")</f>
        <v>0</v>
      </c>
      <c r="AP760">
        <f>SUMIFS('总明细 源文件后台下'!W:W,'总明细 源文件后台下'!E:E,E760,'总明细 源文件后台下'!C:C,"Adjustment",'总明细 源文件后台下'!F:F,"FBA Inventory Reimbursement - General Adjustment")</f>
        <v>0</v>
      </c>
      <c r="AQ760">
        <f>SUMIFS('总明细 源文件后台下'!W:W,'总明细 源文件后台下'!E:E,E760,'总明细 源文件后台下'!C:C,"Adjustment",'总明细 源文件后台下'!F:F,"FBA Inventory Reimbursement - Lost:Inbound")</f>
        <v>0</v>
      </c>
      <c r="AR760">
        <f>SUMIFS('总明细 源文件后台下'!W:W,'总明细 源文件后台下'!E:E,E760,'总明细 源文件后台下'!C:C,"Adjustment",'总明细 源文件后台下'!F:F,"FBA Inventory Reimbursement - Lost:Warehouse")</f>
        <v>0</v>
      </c>
      <c r="AS760">
        <f>SUMIFS('总明细 源文件后台下'!W:W,'总明细 源文件后台下'!E:E,E760,'总明细 源文件后台下'!C:C,"Adjustment",'总明细 源文件后台下'!F:F,"Non-subscription Fee Adjustment")</f>
        <v>0</v>
      </c>
      <c r="AT760">
        <f>SUMIFS('总明细 源文件后台下'!W:W,'总明细 源文件后台下'!E:E,E760,'总明细 源文件后台下'!C:C,"Adjustment",'总明细 源文件后台下'!F:F,"FBA Inventory Placement Service Fee")</f>
        <v>0</v>
      </c>
      <c r="AV760">
        <f>SUMIF('FBA Customer Return Per Unit Fe'!B:B,E760,'FBA Customer Return Per Unit Fe'!C:C)</f>
        <v>0</v>
      </c>
      <c r="AX760">
        <f>(SUMIF('仓储费 源文件后台下'!C:C,E760,'仓储费 源文件后台下'!V:V))*-1</f>
        <v>0</v>
      </c>
      <c r="AZ760">
        <f>SUMIF('Disposal Fee销毁费用-160.95'!B:B,E760,'Disposal Fee销毁费用-160.95'!D:D)*-1</f>
        <v>-0.75</v>
      </c>
      <c r="BC760">
        <f>IFERROR(VLOOKUP(F760,'优惠券-86.4'!F:I,4,0),0)</f>
        <v>0</v>
      </c>
      <c r="BD760">
        <f>IFERROR(VLOOKUP(F760,'早评-120'!E:H,4,0),0)</f>
        <v>0</v>
      </c>
      <c r="BF760">
        <f t="shared" si="88"/>
        <v>-0.75</v>
      </c>
      <c r="BG760">
        <f t="shared" si="89"/>
        <v>0</v>
      </c>
      <c r="BH760">
        <f t="shared" si="90"/>
        <v>-4.875</v>
      </c>
      <c r="BQ760" s="45">
        <f t="shared" si="91"/>
        <v>-4.875</v>
      </c>
      <c r="BR760">
        <f>SUMIFS('9月销毁明细'!D:D,'9月销毁明细'!A:A,E760,'9月销毁明细'!H:H,"Sellable")</f>
        <v>0</v>
      </c>
      <c r="BS760">
        <f>SUMIFS('9月销毁明细'!G:G,'9月销毁明细'!A:A,E760,'9月销毁明细'!H:H,"Sellable")</f>
        <v>0</v>
      </c>
      <c r="BT760">
        <f>SUMIFS('9月销毁明细'!D:D,'9月销毁明细'!A:A,E760,'9月销毁明细'!H:H,"Unsellable")</f>
        <v>0</v>
      </c>
      <c r="BU760">
        <f>SUMIFS('9月销毁明细'!G:G,'9月销毁明细'!A:A,E760,'9月销毁明细'!H:H,"Unsellable")</f>
        <v>0</v>
      </c>
      <c r="BW760">
        <f>IFERROR(I760*VLOOKUP(F760,'9.3成本表'!C:L,10,0),0)</f>
        <v>0</v>
      </c>
      <c r="BX760">
        <f t="shared" si="92"/>
        <v>0</v>
      </c>
      <c r="CC760" s="45">
        <f t="shared" si="93"/>
        <v>-4.875</v>
      </c>
      <c r="CD760" s="45">
        <f t="shared" si="94"/>
        <v>0</v>
      </c>
      <c r="CE760" s="45">
        <f t="shared" si="95"/>
        <v>0</v>
      </c>
    </row>
    <row r="761" spans="4:83" x14ac:dyDescent="0.25">
      <c r="D761" s="20" t="s">
        <v>1631</v>
      </c>
      <c r="E761" s="20" t="s">
        <v>1632</v>
      </c>
      <c r="F761" s="20">
        <v>4930</v>
      </c>
      <c r="G761">
        <v>755</v>
      </c>
      <c r="H761" s="20"/>
      <c r="I761">
        <f>SUMIFS('总明细 源文件后台下'!G:G,'总明细 源文件后台下'!E:E,E761,'总明细 源文件后台下'!C:C,"Order")</f>
        <v>0</v>
      </c>
      <c r="J761">
        <f>SUMIFS('总明细 源文件后台下'!M:M,'总明细 源文件后台下'!E:E,E761,'总明细 源文件后台下'!C:C,"Order")</f>
        <v>0</v>
      </c>
      <c r="K761">
        <f>SUMIFS('总明细 源文件后台下'!N:N,'总明细 源文件后台下'!E:E,E761,'总明细 源文件后台下'!C:C,"Order")</f>
        <v>0</v>
      </c>
      <c r="L761">
        <f>SUMIFS('总明细 源文件后台下'!O:O,'总明细 源文件后台下'!E:E,E761,'总明细 源文件后台下'!C:C,"Order")</f>
        <v>0</v>
      </c>
      <c r="M761">
        <f>SUMIFS('总明细 源文件后台下'!P:P,'总明细 源文件后台下'!E:E,E761,'总明细 源文件后台下'!C:C,"Order")</f>
        <v>0</v>
      </c>
      <c r="N761">
        <f>SUMIFS('总明细 源文件后台下'!Q:Q,'总明细 源文件后台下'!E:E,E761,'总明细 源文件后台下'!C:C,"Order")</f>
        <v>0</v>
      </c>
      <c r="O761">
        <f>SUMIFS('总明细 源文件后台下'!R:R,'总明细 源文件后台下'!E:E,E761,'总明细 源文件后台下'!C:C,"Order")</f>
        <v>0</v>
      </c>
      <c r="P761">
        <f>SUMIFS('总明细 源文件后台下'!S:S,'总明细 源文件后台下'!E:E,E761,'总明细 源文件后台下'!C:C,"Order")</f>
        <v>0</v>
      </c>
      <c r="Q761">
        <f>SUMIFS('总明细 源文件后台下'!T:T,'总明细 源文件后台下'!E:E,E761,'总明细 源文件后台下'!C:C,"Order")</f>
        <v>0</v>
      </c>
      <c r="R761">
        <f>SUMIFS('总明细 源文件后台下'!U:U,'总明细 源文件后台下'!E:E,E761,'总明细 源文件后台下'!C:C,"Order")</f>
        <v>0</v>
      </c>
      <c r="S761">
        <f>SUMIFS('总明细 源文件后台下'!V:V,'总明细 源文件后台下'!E:E,E761,'总明细 源文件后台下'!C:C,"Order")</f>
        <v>0</v>
      </c>
      <c r="T761">
        <f>SUMIFS('总明细 源文件后台下'!W:W,'总明细 源文件后台下'!E:E,E761,'总明细 源文件后台下'!C:C,"Order")</f>
        <v>0</v>
      </c>
      <c r="U761">
        <f>SUMIFS('总明细 源文件后台下'!G:G,'总明细 源文件后台下'!E:E,E761,'总明细 源文件后台下'!C:C,"Refund")</f>
        <v>0</v>
      </c>
      <c r="V761">
        <f>SUMIFS('总明细 源文件后台下'!M:M,'总明细 源文件后台下'!E:E,E761,'总明细 源文件后台下'!C:C,"Refund")</f>
        <v>0</v>
      </c>
      <c r="W761">
        <f>SUMIFS('总明细 源文件后台下'!N:N,'总明细 源文件后台下'!E:E,E761,'总明细 源文件后台下'!C:C,"Refund")</f>
        <v>0</v>
      </c>
      <c r="X761">
        <f>SUMIFS('总明细 源文件后台下'!O:O,'总明细 源文件后台下'!E:E,E761,'总明细 源文件后台下'!C:C,"Refund")</f>
        <v>0</v>
      </c>
      <c r="Y761">
        <f>SUMIFS('总明细 源文件后台下'!P:P,'总明细 源文件后台下'!E:E,E761,'总明细 源文件后台下'!C:C,"Refund")</f>
        <v>0</v>
      </c>
      <c r="Z761">
        <f>SUMIFS('总明细 源文件后台下'!Q:Q,'总明细 源文件后台下'!E:E,E761,'总明细 源文件后台下'!C:C,"Refund")</f>
        <v>0</v>
      </c>
      <c r="AA761">
        <f>SUMIFS('总明细 源文件后台下'!R:R,'总明细 源文件后台下'!E:E,E761,'总明细 源文件后台下'!C:C,"Refund")</f>
        <v>0</v>
      </c>
      <c r="AB761">
        <f>SUMIFS('总明细 源文件后台下'!S:S,'总明细 源文件后台下'!E:E,E761,'总明细 源文件后台下'!C:C,"Refund")</f>
        <v>0</v>
      </c>
      <c r="AC761">
        <f>SUMIFS('总明细 源文件后台下'!T:T,'总明细 源文件后台下'!E:E,E761,'总明细 源文件后台下'!C:C,"Refund")</f>
        <v>0</v>
      </c>
      <c r="AD761">
        <f>SUMIFS('总明细 源文件后台下'!U:U,'总明细 源文件后台下'!E:E,E761,'总明细 源文件后台下'!C:C,"Refund")</f>
        <v>0</v>
      </c>
      <c r="AE761">
        <f>SUMIFS('总明细 源文件后台下'!V:V,'总明细 源文件后台下'!E:E,E761,'总明细 源文件后台下'!C:C,"Refund")</f>
        <v>0</v>
      </c>
      <c r="AF761">
        <f>SUMIFS('总明细 源文件后台下'!W:W,'总明细 源文件后台下'!E:E,E761,'总明细 源文件后台下'!C:C,"Refund")</f>
        <v>0</v>
      </c>
      <c r="AK761">
        <f>(SUMIF('广告费 源文件后台下'!G:G,E761,'广告费 源文件后台下'!M:M))*-1</f>
        <v>0</v>
      </c>
      <c r="AL761">
        <f>SUMIFS('总明细 源文件后台下'!W:W,'总明细 源文件后台下'!E:E,E761,'总明细 源文件后台下'!C:C,"Adjustment",'总明细 源文件后台下'!F:F,"FBA Inventory Reimbursement - Customer Return")</f>
        <v>0</v>
      </c>
      <c r="AM761">
        <f>SUMIFS('总明细 源文件后台下'!W:W,'总明细 源文件后台下'!E:E,E761,'总明细 源文件后台下'!C:C,"Adjustment",'总明细 源文件后台下'!F:F,"FBA Inventory Reimbursement - Damaged:Warehouse")</f>
        <v>0</v>
      </c>
      <c r="AN761">
        <f>SUMIFS('总明细 源文件后台下'!W:W,'总明细 源文件后台下'!E:E,E761,'总明细 源文件后台下'!C:C,"Adjustment",'总明细 源文件后台下'!F:F,"FBA Inventory Reimbursement - Customer Service Issue")</f>
        <v>0</v>
      </c>
      <c r="AO761">
        <f>SUMIFS('总明细 源文件后台下'!W:W,'总明细 源文件后台下'!E:E,E761,'总明细 源文件后台下'!C:C,"Adjustment",'总明细 源文件后台下'!F:F,"FBA Inventory Reimbursement - Fee Correction")</f>
        <v>0</v>
      </c>
      <c r="AP761">
        <f>SUMIFS('总明细 源文件后台下'!W:W,'总明细 源文件后台下'!E:E,E761,'总明细 源文件后台下'!C:C,"Adjustment",'总明细 源文件后台下'!F:F,"FBA Inventory Reimbursement - General Adjustment")</f>
        <v>0</v>
      </c>
      <c r="AQ761">
        <f>SUMIFS('总明细 源文件后台下'!W:W,'总明细 源文件后台下'!E:E,E761,'总明细 源文件后台下'!C:C,"Adjustment",'总明细 源文件后台下'!F:F,"FBA Inventory Reimbursement - Lost:Inbound")</f>
        <v>0</v>
      </c>
      <c r="AR761">
        <f>SUMIFS('总明细 源文件后台下'!W:W,'总明细 源文件后台下'!E:E,E761,'总明细 源文件后台下'!C:C,"Adjustment",'总明细 源文件后台下'!F:F,"FBA Inventory Reimbursement - Lost:Warehouse")</f>
        <v>0</v>
      </c>
      <c r="AS761">
        <f>SUMIFS('总明细 源文件后台下'!W:W,'总明细 源文件后台下'!E:E,E761,'总明细 源文件后台下'!C:C,"Adjustment",'总明细 源文件后台下'!F:F,"Non-subscription Fee Adjustment")</f>
        <v>0</v>
      </c>
      <c r="AT761">
        <f>SUMIFS('总明细 源文件后台下'!W:W,'总明细 源文件后台下'!E:E,E761,'总明细 源文件后台下'!C:C,"Adjustment",'总明细 源文件后台下'!F:F,"FBA Inventory Placement Service Fee")</f>
        <v>0</v>
      </c>
      <c r="AV761">
        <f>SUMIF('FBA Customer Return Per Unit Fe'!B:B,E761,'FBA Customer Return Per Unit Fe'!C:C)</f>
        <v>0</v>
      </c>
      <c r="AX761">
        <f>(SUMIF('仓储费 源文件后台下'!C:C,E761,'仓储费 源文件后台下'!V:V))*-1</f>
        <v>0</v>
      </c>
      <c r="AZ761">
        <f>SUMIF('Disposal Fee销毁费用-160.95'!B:B,E761,'Disposal Fee销毁费用-160.95'!D:D)*-1</f>
        <v>-0.75</v>
      </c>
      <c r="BC761">
        <f>IFERROR(VLOOKUP(F761,'优惠券-86.4'!F:I,4,0),0)</f>
        <v>0</v>
      </c>
      <c r="BD761">
        <f>IFERROR(VLOOKUP(F761,'早评-120'!E:H,4,0),0)</f>
        <v>0</v>
      </c>
      <c r="BF761">
        <f t="shared" si="88"/>
        <v>-0.75</v>
      </c>
      <c r="BG761">
        <f t="shared" si="89"/>
        <v>0</v>
      </c>
      <c r="BH761">
        <f t="shared" si="90"/>
        <v>-4.875</v>
      </c>
      <c r="BQ761" s="45">
        <f t="shared" si="91"/>
        <v>-4.875</v>
      </c>
      <c r="BR761">
        <f>SUMIFS('9月销毁明细'!D:D,'9月销毁明细'!A:A,E761,'9月销毁明细'!H:H,"Sellable")</f>
        <v>0</v>
      </c>
      <c r="BS761">
        <f>SUMIFS('9月销毁明细'!G:G,'9月销毁明细'!A:A,E761,'9月销毁明细'!H:H,"Sellable")</f>
        <v>0</v>
      </c>
      <c r="BT761">
        <f>SUMIFS('9月销毁明细'!D:D,'9月销毁明细'!A:A,E761,'9月销毁明细'!H:H,"Unsellable")</f>
        <v>0</v>
      </c>
      <c r="BU761">
        <f>SUMIFS('9月销毁明细'!G:G,'9月销毁明细'!A:A,E761,'9月销毁明细'!H:H,"Unsellable")</f>
        <v>0</v>
      </c>
      <c r="BW761">
        <f>IFERROR(I761*VLOOKUP(F761,'9.3成本表'!C:L,10,0),0)</f>
        <v>0</v>
      </c>
      <c r="BX761">
        <f t="shared" si="92"/>
        <v>0</v>
      </c>
      <c r="CC761" s="45">
        <f t="shared" si="93"/>
        <v>-4.875</v>
      </c>
      <c r="CD761" s="45">
        <f t="shared" si="94"/>
        <v>0</v>
      </c>
      <c r="CE761" s="45">
        <f t="shared" si="95"/>
        <v>0</v>
      </c>
    </row>
    <row r="762" spans="4:83" x14ac:dyDescent="0.25">
      <c r="D762" s="20" t="s">
        <v>1633</v>
      </c>
      <c r="E762" s="20" t="s">
        <v>1634</v>
      </c>
      <c r="F762" s="20">
        <v>4930</v>
      </c>
      <c r="G762">
        <v>756</v>
      </c>
      <c r="H762" s="20"/>
      <c r="I762">
        <f>SUMIFS('总明细 源文件后台下'!G:G,'总明细 源文件后台下'!E:E,E762,'总明细 源文件后台下'!C:C,"Order")</f>
        <v>0</v>
      </c>
      <c r="J762">
        <f>SUMIFS('总明细 源文件后台下'!M:M,'总明细 源文件后台下'!E:E,E762,'总明细 源文件后台下'!C:C,"Order")</f>
        <v>0</v>
      </c>
      <c r="K762">
        <f>SUMIFS('总明细 源文件后台下'!N:N,'总明细 源文件后台下'!E:E,E762,'总明细 源文件后台下'!C:C,"Order")</f>
        <v>0</v>
      </c>
      <c r="L762">
        <f>SUMIFS('总明细 源文件后台下'!O:O,'总明细 源文件后台下'!E:E,E762,'总明细 源文件后台下'!C:C,"Order")</f>
        <v>0</v>
      </c>
      <c r="M762">
        <f>SUMIFS('总明细 源文件后台下'!P:P,'总明细 源文件后台下'!E:E,E762,'总明细 源文件后台下'!C:C,"Order")</f>
        <v>0</v>
      </c>
      <c r="N762">
        <f>SUMIFS('总明细 源文件后台下'!Q:Q,'总明细 源文件后台下'!E:E,E762,'总明细 源文件后台下'!C:C,"Order")</f>
        <v>0</v>
      </c>
      <c r="O762">
        <f>SUMIFS('总明细 源文件后台下'!R:R,'总明细 源文件后台下'!E:E,E762,'总明细 源文件后台下'!C:C,"Order")</f>
        <v>0</v>
      </c>
      <c r="P762">
        <f>SUMIFS('总明细 源文件后台下'!S:S,'总明细 源文件后台下'!E:E,E762,'总明细 源文件后台下'!C:C,"Order")</f>
        <v>0</v>
      </c>
      <c r="Q762">
        <f>SUMIFS('总明细 源文件后台下'!T:T,'总明细 源文件后台下'!E:E,E762,'总明细 源文件后台下'!C:C,"Order")</f>
        <v>0</v>
      </c>
      <c r="R762">
        <f>SUMIFS('总明细 源文件后台下'!U:U,'总明细 源文件后台下'!E:E,E762,'总明细 源文件后台下'!C:C,"Order")</f>
        <v>0</v>
      </c>
      <c r="S762">
        <f>SUMIFS('总明细 源文件后台下'!V:V,'总明细 源文件后台下'!E:E,E762,'总明细 源文件后台下'!C:C,"Order")</f>
        <v>0</v>
      </c>
      <c r="T762">
        <f>SUMIFS('总明细 源文件后台下'!W:W,'总明细 源文件后台下'!E:E,E762,'总明细 源文件后台下'!C:C,"Order")</f>
        <v>0</v>
      </c>
      <c r="U762">
        <f>SUMIFS('总明细 源文件后台下'!G:G,'总明细 源文件后台下'!E:E,E762,'总明细 源文件后台下'!C:C,"Refund")</f>
        <v>0</v>
      </c>
      <c r="V762">
        <f>SUMIFS('总明细 源文件后台下'!M:M,'总明细 源文件后台下'!E:E,E762,'总明细 源文件后台下'!C:C,"Refund")</f>
        <v>0</v>
      </c>
      <c r="W762">
        <f>SUMIFS('总明细 源文件后台下'!N:N,'总明细 源文件后台下'!E:E,E762,'总明细 源文件后台下'!C:C,"Refund")</f>
        <v>0</v>
      </c>
      <c r="X762">
        <f>SUMIFS('总明细 源文件后台下'!O:O,'总明细 源文件后台下'!E:E,E762,'总明细 源文件后台下'!C:C,"Refund")</f>
        <v>0</v>
      </c>
      <c r="Y762">
        <f>SUMIFS('总明细 源文件后台下'!P:P,'总明细 源文件后台下'!E:E,E762,'总明细 源文件后台下'!C:C,"Refund")</f>
        <v>0</v>
      </c>
      <c r="Z762">
        <f>SUMIFS('总明细 源文件后台下'!Q:Q,'总明细 源文件后台下'!E:E,E762,'总明细 源文件后台下'!C:C,"Refund")</f>
        <v>0</v>
      </c>
      <c r="AA762">
        <f>SUMIFS('总明细 源文件后台下'!R:R,'总明细 源文件后台下'!E:E,E762,'总明细 源文件后台下'!C:C,"Refund")</f>
        <v>0</v>
      </c>
      <c r="AB762">
        <f>SUMIFS('总明细 源文件后台下'!S:S,'总明细 源文件后台下'!E:E,E762,'总明细 源文件后台下'!C:C,"Refund")</f>
        <v>0</v>
      </c>
      <c r="AC762">
        <f>SUMIFS('总明细 源文件后台下'!T:T,'总明细 源文件后台下'!E:E,E762,'总明细 源文件后台下'!C:C,"Refund")</f>
        <v>0</v>
      </c>
      <c r="AD762">
        <f>SUMIFS('总明细 源文件后台下'!U:U,'总明细 源文件后台下'!E:E,E762,'总明细 源文件后台下'!C:C,"Refund")</f>
        <v>0</v>
      </c>
      <c r="AE762">
        <f>SUMIFS('总明细 源文件后台下'!V:V,'总明细 源文件后台下'!E:E,E762,'总明细 源文件后台下'!C:C,"Refund")</f>
        <v>0</v>
      </c>
      <c r="AF762">
        <f>SUMIFS('总明细 源文件后台下'!W:W,'总明细 源文件后台下'!E:E,E762,'总明细 源文件后台下'!C:C,"Refund")</f>
        <v>0</v>
      </c>
      <c r="AK762">
        <f>(SUMIF('广告费 源文件后台下'!G:G,E762,'广告费 源文件后台下'!M:M))*-1</f>
        <v>0</v>
      </c>
      <c r="AL762">
        <f>SUMIFS('总明细 源文件后台下'!W:W,'总明细 源文件后台下'!E:E,E762,'总明细 源文件后台下'!C:C,"Adjustment",'总明细 源文件后台下'!F:F,"FBA Inventory Reimbursement - Customer Return")</f>
        <v>0</v>
      </c>
      <c r="AM762">
        <f>SUMIFS('总明细 源文件后台下'!W:W,'总明细 源文件后台下'!E:E,E762,'总明细 源文件后台下'!C:C,"Adjustment",'总明细 源文件后台下'!F:F,"FBA Inventory Reimbursement - Damaged:Warehouse")</f>
        <v>0</v>
      </c>
      <c r="AN762">
        <f>SUMIFS('总明细 源文件后台下'!W:W,'总明细 源文件后台下'!E:E,E762,'总明细 源文件后台下'!C:C,"Adjustment",'总明细 源文件后台下'!F:F,"FBA Inventory Reimbursement - Customer Service Issue")</f>
        <v>0</v>
      </c>
      <c r="AO762">
        <f>SUMIFS('总明细 源文件后台下'!W:W,'总明细 源文件后台下'!E:E,E762,'总明细 源文件后台下'!C:C,"Adjustment",'总明细 源文件后台下'!F:F,"FBA Inventory Reimbursement - Fee Correction")</f>
        <v>0</v>
      </c>
      <c r="AP762">
        <f>SUMIFS('总明细 源文件后台下'!W:W,'总明细 源文件后台下'!E:E,E762,'总明细 源文件后台下'!C:C,"Adjustment",'总明细 源文件后台下'!F:F,"FBA Inventory Reimbursement - General Adjustment")</f>
        <v>0</v>
      </c>
      <c r="AQ762">
        <f>SUMIFS('总明细 源文件后台下'!W:W,'总明细 源文件后台下'!E:E,E762,'总明细 源文件后台下'!C:C,"Adjustment",'总明细 源文件后台下'!F:F,"FBA Inventory Reimbursement - Lost:Inbound")</f>
        <v>0</v>
      </c>
      <c r="AR762">
        <f>SUMIFS('总明细 源文件后台下'!W:W,'总明细 源文件后台下'!E:E,E762,'总明细 源文件后台下'!C:C,"Adjustment",'总明细 源文件后台下'!F:F,"FBA Inventory Reimbursement - Lost:Warehouse")</f>
        <v>0</v>
      </c>
      <c r="AS762">
        <f>SUMIFS('总明细 源文件后台下'!W:W,'总明细 源文件后台下'!E:E,E762,'总明细 源文件后台下'!C:C,"Adjustment",'总明细 源文件后台下'!F:F,"Non-subscription Fee Adjustment")</f>
        <v>0</v>
      </c>
      <c r="AT762">
        <f>SUMIFS('总明细 源文件后台下'!W:W,'总明细 源文件后台下'!E:E,E762,'总明细 源文件后台下'!C:C,"Adjustment",'总明细 源文件后台下'!F:F,"FBA Inventory Placement Service Fee")</f>
        <v>0</v>
      </c>
      <c r="AV762">
        <f>SUMIF('FBA Customer Return Per Unit Fe'!B:B,E762,'FBA Customer Return Per Unit Fe'!C:C)</f>
        <v>0</v>
      </c>
      <c r="AX762">
        <f>(SUMIF('仓储费 源文件后台下'!C:C,E762,'仓储费 源文件后台下'!V:V))*-1</f>
        <v>0</v>
      </c>
      <c r="AZ762">
        <f>SUMIF('Disposal Fee销毁费用-160.95'!B:B,E762,'Disposal Fee销毁费用-160.95'!D:D)*-1</f>
        <v>-0.75</v>
      </c>
      <c r="BC762">
        <f>IFERROR(VLOOKUP(F762,'优惠券-86.4'!F:I,4,0),0)</f>
        <v>0</v>
      </c>
      <c r="BD762">
        <f>IFERROR(VLOOKUP(F762,'早评-120'!E:H,4,0),0)</f>
        <v>0</v>
      </c>
      <c r="BF762">
        <f t="shared" si="88"/>
        <v>-0.75</v>
      </c>
      <c r="BG762">
        <f t="shared" si="89"/>
        <v>0</v>
      </c>
      <c r="BH762">
        <f t="shared" si="90"/>
        <v>-4.875</v>
      </c>
      <c r="BQ762" s="45">
        <f t="shared" si="91"/>
        <v>-4.875</v>
      </c>
      <c r="BR762">
        <f>SUMIFS('9月销毁明细'!D:D,'9月销毁明细'!A:A,E762,'9月销毁明细'!H:H,"Sellable")</f>
        <v>0</v>
      </c>
      <c r="BS762">
        <f>SUMIFS('9月销毁明细'!G:G,'9月销毁明细'!A:A,E762,'9月销毁明细'!H:H,"Sellable")</f>
        <v>0</v>
      </c>
      <c r="BT762">
        <f>SUMIFS('9月销毁明细'!D:D,'9月销毁明细'!A:A,E762,'9月销毁明细'!H:H,"Unsellable")</f>
        <v>0</v>
      </c>
      <c r="BU762">
        <f>SUMIFS('9月销毁明细'!G:G,'9月销毁明细'!A:A,E762,'9月销毁明细'!H:H,"Unsellable")</f>
        <v>0</v>
      </c>
      <c r="BW762">
        <f>IFERROR(I762*VLOOKUP(F762,'9.3成本表'!C:L,10,0),0)</f>
        <v>0</v>
      </c>
      <c r="BX762">
        <f t="shared" si="92"/>
        <v>0</v>
      </c>
      <c r="CC762" s="45">
        <f t="shared" si="93"/>
        <v>-4.875</v>
      </c>
      <c r="CD762" s="45">
        <f t="shared" si="94"/>
        <v>0</v>
      </c>
      <c r="CE762" s="45">
        <f t="shared" si="95"/>
        <v>0</v>
      </c>
    </row>
    <row r="763" spans="4:83" x14ac:dyDescent="0.25">
      <c r="D763" s="20" t="s">
        <v>1635</v>
      </c>
      <c r="E763" s="20" t="s">
        <v>1636</v>
      </c>
      <c r="F763" s="20">
        <v>4930</v>
      </c>
      <c r="G763">
        <v>757</v>
      </c>
      <c r="H763" s="20"/>
      <c r="I763">
        <f>SUMIFS('总明细 源文件后台下'!G:G,'总明细 源文件后台下'!E:E,E763,'总明细 源文件后台下'!C:C,"Order")</f>
        <v>0</v>
      </c>
      <c r="J763">
        <f>SUMIFS('总明细 源文件后台下'!M:M,'总明细 源文件后台下'!E:E,E763,'总明细 源文件后台下'!C:C,"Order")</f>
        <v>0</v>
      </c>
      <c r="K763">
        <f>SUMIFS('总明细 源文件后台下'!N:N,'总明细 源文件后台下'!E:E,E763,'总明细 源文件后台下'!C:C,"Order")</f>
        <v>0</v>
      </c>
      <c r="L763">
        <f>SUMIFS('总明细 源文件后台下'!O:O,'总明细 源文件后台下'!E:E,E763,'总明细 源文件后台下'!C:C,"Order")</f>
        <v>0</v>
      </c>
      <c r="M763">
        <f>SUMIFS('总明细 源文件后台下'!P:P,'总明细 源文件后台下'!E:E,E763,'总明细 源文件后台下'!C:C,"Order")</f>
        <v>0</v>
      </c>
      <c r="N763">
        <f>SUMIFS('总明细 源文件后台下'!Q:Q,'总明细 源文件后台下'!E:E,E763,'总明细 源文件后台下'!C:C,"Order")</f>
        <v>0</v>
      </c>
      <c r="O763">
        <f>SUMIFS('总明细 源文件后台下'!R:R,'总明细 源文件后台下'!E:E,E763,'总明细 源文件后台下'!C:C,"Order")</f>
        <v>0</v>
      </c>
      <c r="P763">
        <f>SUMIFS('总明细 源文件后台下'!S:S,'总明细 源文件后台下'!E:E,E763,'总明细 源文件后台下'!C:C,"Order")</f>
        <v>0</v>
      </c>
      <c r="Q763">
        <f>SUMIFS('总明细 源文件后台下'!T:T,'总明细 源文件后台下'!E:E,E763,'总明细 源文件后台下'!C:C,"Order")</f>
        <v>0</v>
      </c>
      <c r="R763">
        <f>SUMIFS('总明细 源文件后台下'!U:U,'总明细 源文件后台下'!E:E,E763,'总明细 源文件后台下'!C:C,"Order")</f>
        <v>0</v>
      </c>
      <c r="S763">
        <f>SUMIFS('总明细 源文件后台下'!V:V,'总明细 源文件后台下'!E:E,E763,'总明细 源文件后台下'!C:C,"Order")</f>
        <v>0</v>
      </c>
      <c r="T763">
        <f>SUMIFS('总明细 源文件后台下'!W:W,'总明细 源文件后台下'!E:E,E763,'总明细 源文件后台下'!C:C,"Order")</f>
        <v>0</v>
      </c>
      <c r="U763">
        <f>SUMIFS('总明细 源文件后台下'!G:G,'总明细 源文件后台下'!E:E,E763,'总明细 源文件后台下'!C:C,"Refund")</f>
        <v>0</v>
      </c>
      <c r="V763">
        <f>SUMIFS('总明细 源文件后台下'!M:M,'总明细 源文件后台下'!E:E,E763,'总明细 源文件后台下'!C:C,"Refund")</f>
        <v>0</v>
      </c>
      <c r="W763">
        <f>SUMIFS('总明细 源文件后台下'!N:N,'总明细 源文件后台下'!E:E,E763,'总明细 源文件后台下'!C:C,"Refund")</f>
        <v>0</v>
      </c>
      <c r="X763">
        <f>SUMIFS('总明细 源文件后台下'!O:O,'总明细 源文件后台下'!E:E,E763,'总明细 源文件后台下'!C:C,"Refund")</f>
        <v>0</v>
      </c>
      <c r="Y763">
        <f>SUMIFS('总明细 源文件后台下'!P:P,'总明细 源文件后台下'!E:E,E763,'总明细 源文件后台下'!C:C,"Refund")</f>
        <v>0</v>
      </c>
      <c r="Z763">
        <f>SUMIFS('总明细 源文件后台下'!Q:Q,'总明细 源文件后台下'!E:E,E763,'总明细 源文件后台下'!C:C,"Refund")</f>
        <v>0</v>
      </c>
      <c r="AA763">
        <f>SUMIFS('总明细 源文件后台下'!R:R,'总明细 源文件后台下'!E:E,E763,'总明细 源文件后台下'!C:C,"Refund")</f>
        <v>0</v>
      </c>
      <c r="AB763">
        <f>SUMIFS('总明细 源文件后台下'!S:S,'总明细 源文件后台下'!E:E,E763,'总明细 源文件后台下'!C:C,"Refund")</f>
        <v>0</v>
      </c>
      <c r="AC763">
        <f>SUMIFS('总明细 源文件后台下'!T:T,'总明细 源文件后台下'!E:E,E763,'总明细 源文件后台下'!C:C,"Refund")</f>
        <v>0</v>
      </c>
      <c r="AD763">
        <f>SUMIFS('总明细 源文件后台下'!U:U,'总明细 源文件后台下'!E:E,E763,'总明细 源文件后台下'!C:C,"Refund")</f>
        <v>0</v>
      </c>
      <c r="AE763">
        <f>SUMIFS('总明细 源文件后台下'!V:V,'总明细 源文件后台下'!E:E,E763,'总明细 源文件后台下'!C:C,"Refund")</f>
        <v>0</v>
      </c>
      <c r="AF763">
        <f>SUMIFS('总明细 源文件后台下'!W:W,'总明细 源文件后台下'!E:E,E763,'总明细 源文件后台下'!C:C,"Refund")</f>
        <v>0</v>
      </c>
      <c r="AK763">
        <f>(SUMIF('广告费 源文件后台下'!G:G,E763,'广告费 源文件后台下'!M:M))*-1</f>
        <v>0</v>
      </c>
      <c r="AL763">
        <f>SUMIFS('总明细 源文件后台下'!W:W,'总明细 源文件后台下'!E:E,E763,'总明细 源文件后台下'!C:C,"Adjustment",'总明细 源文件后台下'!F:F,"FBA Inventory Reimbursement - Customer Return")</f>
        <v>0</v>
      </c>
      <c r="AM763">
        <f>SUMIFS('总明细 源文件后台下'!W:W,'总明细 源文件后台下'!E:E,E763,'总明细 源文件后台下'!C:C,"Adjustment",'总明细 源文件后台下'!F:F,"FBA Inventory Reimbursement - Damaged:Warehouse")</f>
        <v>0</v>
      </c>
      <c r="AN763">
        <f>SUMIFS('总明细 源文件后台下'!W:W,'总明细 源文件后台下'!E:E,E763,'总明细 源文件后台下'!C:C,"Adjustment",'总明细 源文件后台下'!F:F,"FBA Inventory Reimbursement - Customer Service Issue")</f>
        <v>0</v>
      </c>
      <c r="AO763">
        <f>SUMIFS('总明细 源文件后台下'!W:W,'总明细 源文件后台下'!E:E,E763,'总明细 源文件后台下'!C:C,"Adjustment",'总明细 源文件后台下'!F:F,"FBA Inventory Reimbursement - Fee Correction")</f>
        <v>0</v>
      </c>
      <c r="AP763">
        <f>SUMIFS('总明细 源文件后台下'!W:W,'总明细 源文件后台下'!E:E,E763,'总明细 源文件后台下'!C:C,"Adjustment",'总明细 源文件后台下'!F:F,"FBA Inventory Reimbursement - General Adjustment")</f>
        <v>0</v>
      </c>
      <c r="AQ763">
        <f>SUMIFS('总明细 源文件后台下'!W:W,'总明细 源文件后台下'!E:E,E763,'总明细 源文件后台下'!C:C,"Adjustment",'总明细 源文件后台下'!F:F,"FBA Inventory Reimbursement - Lost:Inbound")</f>
        <v>0</v>
      </c>
      <c r="AR763">
        <f>SUMIFS('总明细 源文件后台下'!W:W,'总明细 源文件后台下'!E:E,E763,'总明细 源文件后台下'!C:C,"Adjustment",'总明细 源文件后台下'!F:F,"FBA Inventory Reimbursement - Lost:Warehouse")</f>
        <v>0</v>
      </c>
      <c r="AS763">
        <f>SUMIFS('总明细 源文件后台下'!W:W,'总明细 源文件后台下'!E:E,E763,'总明细 源文件后台下'!C:C,"Adjustment",'总明细 源文件后台下'!F:F,"Non-subscription Fee Adjustment")</f>
        <v>0</v>
      </c>
      <c r="AT763">
        <f>SUMIFS('总明细 源文件后台下'!W:W,'总明细 源文件后台下'!E:E,E763,'总明细 源文件后台下'!C:C,"Adjustment",'总明细 源文件后台下'!F:F,"FBA Inventory Placement Service Fee")</f>
        <v>0</v>
      </c>
      <c r="AV763">
        <f>SUMIF('FBA Customer Return Per Unit Fe'!B:B,E763,'FBA Customer Return Per Unit Fe'!C:C)</f>
        <v>0</v>
      </c>
      <c r="AX763">
        <f>(SUMIF('仓储费 源文件后台下'!C:C,E763,'仓储费 源文件后台下'!V:V))*-1</f>
        <v>0</v>
      </c>
      <c r="AZ763">
        <f>SUMIF('Disposal Fee销毁费用-160.95'!B:B,E763,'Disposal Fee销毁费用-160.95'!D:D)*-1</f>
        <v>-0.75</v>
      </c>
      <c r="BC763">
        <f>IFERROR(VLOOKUP(F763,'优惠券-86.4'!F:I,4,0),0)</f>
        <v>0</v>
      </c>
      <c r="BD763">
        <f>IFERROR(VLOOKUP(F763,'早评-120'!E:H,4,0),0)</f>
        <v>0</v>
      </c>
      <c r="BF763">
        <f t="shared" si="88"/>
        <v>-0.75</v>
      </c>
      <c r="BG763">
        <f t="shared" si="89"/>
        <v>0</v>
      </c>
      <c r="BH763">
        <f t="shared" si="90"/>
        <v>-4.875</v>
      </c>
      <c r="BQ763" s="45">
        <f t="shared" si="91"/>
        <v>-4.875</v>
      </c>
      <c r="BR763">
        <f>SUMIFS('9月销毁明细'!D:D,'9月销毁明细'!A:A,E763,'9月销毁明细'!H:H,"Sellable")</f>
        <v>0</v>
      </c>
      <c r="BS763">
        <f>SUMIFS('9月销毁明细'!G:G,'9月销毁明细'!A:A,E763,'9月销毁明细'!H:H,"Sellable")</f>
        <v>0</v>
      </c>
      <c r="BT763">
        <f>SUMIFS('9月销毁明细'!D:D,'9月销毁明细'!A:A,E763,'9月销毁明细'!H:H,"Unsellable")</f>
        <v>0</v>
      </c>
      <c r="BU763">
        <f>SUMIFS('9月销毁明细'!G:G,'9月销毁明细'!A:A,E763,'9月销毁明细'!H:H,"Unsellable")</f>
        <v>0</v>
      </c>
      <c r="BW763">
        <f>IFERROR(I763*VLOOKUP(F763,'9.3成本表'!C:L,10,0),0)</f>
        <v>0</v>
      </c>
      <c r="BX763">
        <f t="shared" si="92"/>
        <v>0</v>
      </c>
      <c r="CC763" s="45">
        <f t="shared" si="93"/>
        <v>-4.875</v>
      </c>
      <c r="CD763" s="45">
        <f t="shared" si="94"/>
        <v>0</v>
      </c>
      <c r="CE763" s="45">
        <f t="shared" si="95"/>
        <v>0</v>
      </c>
    </row>
    <row r="764" spans="4:83" x14ac:dyDescent="0.25">
      <c r="D764" s="20" t="s">
        <v>1637</v>
      </c>
      <c r="E764" s="20" t="s">
        <v>1638</v>
      </c>
      <c r="F764" s="20">
        <v>4930</v>
      </c>
      <c r="G764">
        <v>758</v>
      </c>
      <c r="H764" s="20"/>
      <c r="I764">
        <f>SUMIFS('总明细 源文件后台下'!G:G,'总明细 源文件后台下'!E:E,E764,'总明细 源文件后台下'!C:C,"Order")</f>
        <v>0</v>
      </c>
      <c r="J764">
        <f>SUMIFS('总明细 源文件后台下'!M:M,'总明细 源文件后台下'!E:E,E764,'总明细 源文件后台下'!C:C,"Order")</f>
        <v>0</v>
      </c>
      <c r="K764">
        <f>SUMIFS('总明细 源文件后台下'!N:N,'总明细 源文件后台下'!E:E,E764,'总明细 源文件后台下'!C:C,"Order")</f>
        <v>0</v>
      </c>
      <c r="L764">
        <f>SUMIFS('总明细 源文件后台下'!O:O,'总明细 源文件后台下'!E:E,E764,'总明细 源文件后台下'!C:C,"Order")</f>
        <v>0</v>
      </c>
      <c r="M764">
        <f>SUMIFS('总明细 源文件后台下'!P:P,'总明细 源文件后台下'!E:E,E764,'总明细 源文件后台下'!C:C,"Order")</f>
        <v>0</v>
      </c>
      <c r="N764">
        <f>SUMIFS('总明细 源文件后台下'!Q:Q,'总明细 源文件后台下'!E:E,E764,'总明细 源文件后台下'!C:C,"Order")</f>
        <v>0</v>
      </c>
      <c r="O764">
        <f>SUMIFS('总明细 源文件后台下'!R:R,'总明细 源文件后台下'!E:E,E764,'总明细 源文件后台下'!C:C,"Order")</f>
        <v>0</v>
      </c>
      <c r="P764">
        <f>SUMIFS('总明细 源文件后台下'!S:S,'总明细 源文件后台下'!E:E,E764,'总明细 源文件后台下'!C:C,"Order")</f>
        <v>0</v>
      </c>
      <c r="Q764">
        <f>SUMIFS('总明细 源文件后台下'!T:T,'总明细 源文件后台下'!E:E,E764,'总明细 源文件后台下'!C:C,"Order")</f>
        <v>0</v>
      </c>
      <c r="R764">
        <f>SUMIFS('总明细 源文件后台下'!U:U,'总明细 源文件后台下'!E:E,E764,'总明细 源文件后台下'!C:C,"Order")</f>
        <v>0</v>
      </c>
      <c r="S764">
        <f>SUMIFS('总明细 源文件后台下'!V:V,'总明细 源文件后台下'!E:E,E764,'总明细 源文件后台下'!C:C,"Order")</f>
        <v>0</v>
      </c>
      <c r="T764">
        <f>SUMIFS('总明细 源文件后台下'!W:W,'总明细 源文件后台下'!E:E,E764,'总明细 源文件后台下'!C:C,"Order")</f>
        <v>0</v>
      </c>
      <c r="U764">
        <f>SUMIFS('总明细 源文件后台下'!G:G,'总明细 源文件后台下'!E:E,E764,'总明细 源文件后台下'!C:C,"Refund")</f>
        <v>0</v>
      </c>
      <c r="V764">
        <f>SUMIFS('总明细 源文件后台下'!M:M,'总明细 源文件后台下'!E:E,E764,'总明细 源文件后台下'!C:C,"Refund")</f>
        <v>0</v>
      </c>
      <c r="W764">
        <f>SUMIFS('总明细 源文件后台下'!N:N,'总明细 源文件后台下'!E:E,E764,'总明细 源文件后台下'!C:C,"Refund")</f>
        <v>0</v>
      </c>
      <c r="X764">
        <f>SUMIFS('总明细 源文件后台下'!O:O,'总明细 源文件后台下'!E:E,E764,'总明细 源文件后台下'!C:C,"Refund")</f>
        <v>0</v>
      </c>
      <c r="Y764">
        <f>SUMIFS('总明细 源文件后台下'!P:P,'总明细 源文件后台下'!E:E,E764,'总明细 源文件后台下'!C:C,"Refund")</f>
        <v>0</v>
      </c>
      <c r="Z764">
        <f>SUMIFS('总明细 源文件后台下'!Q:Q,'总明细 源文件后台下'!E:E,E764,'总明细 源文件后台下'!C:C,"Refund")</f>
        <v>0</v>
      </c>
      <c r="AA764">
        <f>SUMIFS('总明细 源文件后台下'!R:R,'总明细 源文件后台下'!E:E,E764,'总明细 源文件后台下'!C:C,"Refund")</f>
        <v>0</v>
      </c>
      <c r="AB764">
        <f>SUMIFS('总明细 源文件后台下'!S:S,'总明细 源文件后台下'!E:E,E764,'总明细 源文件后台下'!C:C,"Refund")</f>
        <v>0</v>
      </c>
      <c r="AC764">
        <f>SUMIFS('总明细 源文件后台下'!T:T,'总明细 源文件后台下'!E:E,E764,'总明细 源文件后台下'!C:C,"Refund")</f>
        <v>0</v>
      </c>
      <c r="AD764">
        <f>SUMIFS('总明细 源文件后台下'!U:U,'总明细 源文件后台下'!E:E,E764,'总明细 源文件后台下'!C:C,"Refund")</f>
        <v>0</v>
      </c>
      <c r="AE764">
        <f>SUMIFS('总明细 源文件后台下'!V:V,'总明细 源文件后台下'!E:E,E764,'总明细 源文件后台下'!C:C,"Refund")</f>
        <v>0</v>
      </c>
      <c r="AF764">
        <f>SUMIFS('总明细 源文件后台下'!W:W,'总明细 源文件后台下'!E:E,E764,'总明细 源文件后台下'!C:C,"Refund")</f>
        <v>0</v>
      </c>
      <c r="AK764">
        <f>(SUMIF('广告费 源文件后台下'!G:G,E764,'广告费 源文件后台下'!M:M))*-1</f>
        <v>0</v>
      </c>
      <c r="AL764">
        <f>SUMIFS('总明细 源文件后台下'!W:W,'总明细 源文件后台下'!E:E,E764,'总明细 源文件后台下'!C:C,"Adjustment",'总明细 源文件后台下'!F:F,"FBA Inventory Reimbursement - Customer Return")</f>
        <v>0</v>
      </c>
      <c r="AM764">
        <f>SUMIFS('总明细 源文件后台下'!W:W,'总明细 源文件后台下'!E:E,E764,'总明细 源文件后台下'!C:C,"Adjustment",'总明细 源文件后台下'!F:F,"FBA Inventory Reimbursement - Damaged:Warehouse")</f>
        <v>0</v>
      </c>
      <c r="AN764">
        <f>SUMIFS('总明细 源文件后台下'!W:W,'总明细 源文件后台下'!E:E,E764,'总明细 源文件后台下'!C:C,"Adjustment",'总明细 源文件后台下'!F:F,"FBA Inventory Reimbursement - Customer Service Issue")</f>
        <v>0</v>
      </c>
      <c r="AO764">
        <f>SUMIFS('总明细 源文件后台下'!W:W,'总明细 源文件后台下'!E:E,E764,'总明细 源文件后台下'!C:C,"Adjustment",'总明细 源文件后台下'!F:F,"FBA Inventory Reimbursement - Fee Correction")</f>
        <v>0</v>
      </c>
      <c r="AP764">
        <f>SUMIFS('总明细 源文件后台下'!W:W,'总明细 源文件后台下'!E:E,E764,'总明细 源文件后台下'!C:C,"Adjustment",'总明细 源文件后台下'!F:F,"FBA Inventory Reimbursement - General Adjustment")</f>
        <v>0</v>
      </c>
      <c r="AQ764">
        <f>SUMIFS('总明细 源文件后台下'!W:W,'总明细 源文件后台下'!E:E,E764,'总明细 源文件后台下'!C:C,"Adjustment",'总明细 源文件后台下'!F:F,"FBA Inventory Reimbursement - Lost:Inbound")</f>
        <v>0</v>
      </c>
      <c r="AR764">
        <f>SUMIFS('总明细 源文件后台下'!W:W,'总明细 源文件后台下'!E:E,E764,'总明细 源文件后台下'!C:C,"Adjustment",'总明细 源文件后台下'!F:F,"FBA Inventory Reimbursement - Lost:Warehouse")</f>
        <v>0</v>
      </c>
      <c r="AS764">
        <f>SUMIFS('总明细 源文件后台下'!W:W,'总明细 源文件后台下'!E:E,E764,'总明细 源文件后台下'!C:C,"Adjustment",'总明细 源文件后台下'!F:F,"Non-subscription Fee Adjustment")</f>
        <v>0</v>
      </c>
      <c r="AT764">
        <f>SUMIFS('总明细 源文件后台下'!W:W,'总明细 源文件后台下'!E:E,E764,'总明细 源文件后台下'!C:C,"Adjustment",'总明细 源文件后台下'!F:F,"FBA Inventory Placement Service Fee")</f>
        <v>0</v>
      </c>
      <c r="AV764">
        <f>SUMIF('FBA Customer Return Per Unit Fe'!B:B,E764,'FBA Customer Return Per Unit Fe'!C:C)</f>
        <v>0</v>
      </c>
      <c r="AX764">
        <f>(SUMIF('仓储费 源文件后台下'!C:C,E764,'仓储费 源文件后台下'!V:V))*-1</f>
        <v>0</v>
      </c>
      <c r="AZ764">
        <f>SUMIF('Disposal Fee销毁费用-160.95'!B:B,E764,'Disposal Fee销毁费用-160.95'!D:D)*-1</f>
        <v>0</v>
      </c>
      <c r="BC764">
        <f>IFERROR(VLOOKUP(F764,'优惠券-86.4'!F:I,4,0),0)</f>
        <v>0</v>
      </c>
      <c r="BD764">
        <f>IFERROR(VLOOKUP(F764,'早评-120'!E:H,4,0),0)</f>
        <v>0</v>
      </c>
      <c r="BF764">
        <f t="shared" si="88"/>
        <v>0</v>
      </c>
      <c r="BG764">
        <f t="shared" si="89"/>
        <v>0</v>
      </c>
      <c r="BH764">
        <f t="shared" si="90"/>
        <v>0</v>
      </c>
      <c r="BQ764" s="45">
        <f t="shared" si="91"/>
        <v>0</v>
      </c>
      <c r="BR764">
        <f>SUMIFS('9月销毁明细'!D:D,'9月销毁明细'!A:A,E764,'9月销毁明细'!H:H,"Sellable")</f>
        <v>0</v>
      </c>
      <c r="BS764">
        <f>SUMIFS('9月销毁明细'!G:G,'9月销毁明细'!A:A,E764,'9月销毁明细'!H:H,"Sellable")</f>
        <v>0</v>
      </c>
      <c r="BT764">
        <f>SUMIFS('9月销毁明细'!D:D,'9月销毁明细'!A:A,E764,'9月销毁明细'!H:H,"Unsellable")</f>
        <v>0</v>
      </c>
      <c r="BU764">
        <f>SUMIFS('9月销毁明细'!G:G,'9月销毁明细'!A:A,E764,'9月销毁明细'!H:H,"Unsellable")</f>
        <v>0</v>
      </c>
      <c r="BW764">
        <f>IFERROR(I764*VLOOKUP(F764,'9.3成本表'!C:L,10,0),0)</f>
        <v>0</v>
      </c>
      <c r="BX764">
        <f t="shared" si="92"/>
        <v>0</v>
      </c>
      <c r="CC764" s="45">
        <f t="shared" si="93"/>
        <v>0</v>
      </c>
      <c r="CD764" s="45">
        <f t="shared" si="94"/>
        <v>0</v>
      </c>
      <c r="CE764" s="45">
        <f t="shared" si="95"/>
        <v>0</v>
      </c>
    </row>
    <row r="765" spans="4:83" x14ac:dyDescent="0.25">
      <c r="D765" s="20" t="s">
        <v>1639</v>
      </c>
      <c r="E765" s="20" t="s">
        <v>1640</v>
      </c>
      <c r="F765" s="20">
        <v>4930</v>
      </c>
      <c r="G765">
        <v>759</v>
      </c>
      <c r="H765" s="20"/>
      <c r="I765">
        <f>SUMIFS('总明细 源文件后台下'!G:G,'总明细 源文件后台下'!E:E,E765,'总明细 源文件后台下'!C:C,"Order")</f>
        <v>0</v>
      </c>
      <c r="J765">
        <f>SUMIFS('总明细 源文件后台下'!M:M,'总明细 源文件后台下'!E:E,E765,'总明细 源文件后台下'!C:C,"Order")</f>
        <v>0</v>
      </c>
      <c r="K765">
        <f>SUMIFS('总明细 源文件后台下'!N:N,'总明细 源文件后台下'!E:E,E765,'总明细 源文件后台下'!C:C,"Order")</f>
        <v>0</v>
      </c>
      <c r="L765">
        <f>SUMIFS('总明细 源文件后台下'!O:O,'总明细 源文件后台下'!E:E,E765,'总明细 源文件后台下'!C:C,"Order")</f>
        <v>0</v>
      </c>
      <c r="M765">
        <f>SUMIFS('总明细 源文件后台下'!P:P,'总明细 源文件后台下'!E:E,E765,'总明细 源文件后台下'!C:C,"Order")</f>
        <v>0</v>
      </c>
      <c r="N765">
        <f>SUMIFS('总明细 源文件后台下'!Q:Q,'总明细 源文件后台下'!E:E,E765,'总明细 源文件后台下'!C:C,"Order")</f>
        <v>0</v>
      </c>
      <c r="O765">
        <f>SUMIFS('总明细 源文件后台下'!R:R,'总明细 源文件后台下'!E:E,E765,'总明细 源文件后台下'!C:C,"Order")</f>
        <v>0</v>
      </c>
      <c r="P765">
        <f>SUMIFS('总明细 源文件后台下'!S:S,'总明细 源文件后台下'!E:E,E765,'总明细 源文件后台下'!C:C,"Order")</f>
        <v>0</v>
      </c>
      <c r="Q765">
        <f>SUMIFS('总明细 源文件后台下'!T:T,'总明细 源文件后台下'!E:E,E765,'总明细 源文件后台下'!C:C,"Order")</f>
        <v>0</v>
      </c>
      <c r="R765">
        <f>SUMIFS('总明细 源文件后台下'!U:U,'总明细 源文件后台下'!E:E,E765,'总明细 源文件后台下'!C:C,"Order")</f>
        <v>0</v>
      </c>
      <c r="S765">
        <f>SUMIFS('总明细 源文件后台下'!V:V,'总明细 源文件后台下'!E:E,E765,'总明细 源文件后台下'!C:C,"Order")</f>
        <v>0</v>
      </c>
      <c r="T765">
        <f>SUMIFS('总明细 源文件后台下'!W:W,'总明细 源文件后台下'!E:E,E765,'总明细 源文件后台下'!C:C,"Order")</f>
        <v>0</v>
      </c>
      <c r="U765">
        <f>SUMIFS('总明细 源文件后台下'!G:G,'总明细 源文件后台下'!E:E,E765,'总明细 源文件后台下'!C:C,"Refund")</f>
        <v>0</v>
      </c>
      <c r="V765">
        <f>SUMIFS('总明细 源文件后台下'!M:M,'总明细 源文件后台下'!E:E,E765,'总明细 源文件后台下'!C:C,"Refund")</f>
        <v>0</v>
      </c>
      <c r="W765">
        <f>SUMIFS('总明细 源文件后台下'!N:N,'总明细 源文件后台下'!E:E,E765,'总明细 源文件后台下'!C:C,"Refund")</f>
        <v>0</v>
      </c>
      <c r="X765">
        <f>SUMIFS('总明细 源文件后台下'!O:O,'总明细 源文件后台下'!E:E,E765,'总明细 源文件后台下'!C:C,"Refund")</f>
        <v>0</v>
      </c>
      <c r="Y765">
        <f>SUMIFS('总明细 源文件后台下'!P:P,'总明细 源文件后台下'!E:E,E765,'总明细 源文件后台下'!C:C,"Refund")</f>
        <v>0</v>
      </c>
      <c r="Z765">
        <f>SUMIFS('总明细 源文件后台下'!Q:Q,'总明细 源文件后台下'!E:E,E765,'总明细 源文件后台下'!C:C,"Refund")</f>
        <v>0</v>
      </c>
      <c r="AA765">
        <f>SUMIFS('总明细 源文件后台下'!R:R,'总明细 源文件后台下'!E:E,E765,'总明细 源文件后台下'!C:C,"Refund")</f>
        <v>0</v>
      </c>
      <c r="AB765">
        <f>SUMIFS('总明细 源文件后台下'!S:S,'总明细 源文件后台下'!E:E,E765,'总明细 源文件后台下'!C:C,"Refund")</f>
        <v>0</v>
      </c>
      <c r="AC765">
        <f>SUMIFS('总明细 源文件后台下'!T:T,'总明细 源文件后台下'!E:E,E765,'总明细 源文件后台下'!C:C,"Refund")</f>
        <v>0</v>
      </c>
      <c r="AD765">
        <f>SUMIFS('总明细 源文件后台下'!U:U,'总明细 源文件后台下'!E:E,E765,'总明细 源文件后台下'!C:C,"Refund")</f>
        <v>0</v>
      </c>
      <c r="AE765">
        <f>SUMIFS('总明细 源文件后台下'!V:V,'总明细 源文件后台下'!E:E,E765,'总明细 源文件后台下'!C:C,"Refund")</f>
        <v>0</v>
      </c>
      <c r="AF765">
        <f>SUMIFS('总明细 源文件后台下'!W:W,'总明细 源文件后台下'!E:E,E765,'总明细 源文件后台下'!C:C,"Refund")</f>
        <v>0</v>
      </c>
      <c r="AK765">
        <f>(SUMIF('广告费 源文件后台下'!G:G,E765,'广告费 源文件后台下'!M:M))*-1</f>
        <v>0</v>
      </c>
      <c r="AL765">
        <f>SUMIFS('总明细 源文件后台下'!W:W,'总明细 源文件后台下'!E:E,E765,'总明细 源文件后台下'!C:C,"Adjustment",'总明细 源文件后台下'!F:F,"FBA Inventory Reimbursement - Customer Return")</f>
        <v>0</v>
      </c>
      <c r="AM765">
        <f>SUMIFS('总明细 源文件后台下'!W:W,'总明细 源文件后台下'!E:E,E765,'总明细 源文件后台下'!C:C,"Adjustment",'总明细 源文件后台下'!F:F,"FBA Inventory Reimbursement - Damaged:Warehouse")</f>
        <v>0</v>
      </c>
      <c r="AN765">
        <f>SUMIFS('总明细 源文件后台下'!W:W,'总明细 源文件后台下'!E:E,E765,'总明细 源文件后台下'!C:C,"Adjustment",'总明细 源文件后台下'!F:F,"FBA Inventory Reimbursement - Customer Service Issue")</f>
        <v>0</v>
      </c>
      <c r="AO765">
        <f>SUMIFS('总明细 源文件后台下'!W:W,'总明细 源文件后台下'!E:E,E765,'总明细 源文件后台下'!C:C,"Adjustment",'总明细 源文件后台下'!F:F,"FBA Inventory Reimbursement - Fee Correction")</f>
        <v>0</v>
      </c>
      <c r="AP765">
        <f>SUMIFS('总明细 源文件后台下'!W:W,'总明细 源文件后台下'!E:E,E765,'总明细 源文件后台下'!C:C,"Adjustment",'总明细 源文件后台下'!F:F,"FBA Inventory Reimbursement - General Adjustment")</f>
        <v>0</v>
      </c>
      <c r="AQ765">
        <f>SUMIFS('总明细 源文件后台下'!W:W,'总明细 源文件后台下'!E:E,E765,'总明细 源文件后台下'!C:C,"Adjustment",'总明细 源文件后台下'!F:F,"FBA Inventory Reimbursement - Lost:Inbound")</f>
        <v>0</v>
      </c>
      <c r="AR765">
        <f>SUMIFS('总明细 源文件后台下'!W:W,'总明细 源文件后台下'!E:E,E765,'总明细 源文件后台下'!C:C,"Adjustment",'总明细 源文件后台下'!F:F,"FBA Inventory Reimbursement - Lost:Warehouse")</f>
        <v>0</v>
      </c>
      <c r="AS765">
        <f>SUMIFS('总明细 源文件后台下'!W:W,'总明细 源文件后台下'!E:E,E765,'总明细 源文件后台下'!C:C,"Adjustment",'总明细 源文件后台下'!F:F,"Non-subscription Fee Adjustment")</f>
        <v>0</v>
      </c>
      <c r="AT765">
        <f>SUMIFS('总明细 源文件后台下'!W:W,'总明细 源文件后台下'!E:E,E765,'总明细 源文件后台下'!C:C,"Adjustment",'总明细 源文件后台下'!F:F,"FBA Inventory Placement Service Fee")</f>
        <v>0</v>
      </c>
      <c r="AV765">
        <f>SUMIF('FBA Customer Return Per Unit Fe'!B:B,E765,'FBA Customer Return Per Unit Fe'!C:C)</f>
        <v>0</v>
      </c>
      <c r="AX765">
        <f>(SUMIF('仓储费 源文件后台下'!C:C,E765,'仓储费 源文件后台下'!V:V))*-1</f>
        <v>0</v>
      </c>
      <c r="AZ765">
        <f>SUMIF('Disposal Fee销毁费用-160.95'!B:B,E765,'Disposal Fee销毁费用-160.95'!D:D)*-1</f>
        <v>0</v>
      </c>
      <c r="BC765">
        <f>IFERROR(VLOOKUP(F765,'优惠券-86.4'!F:I,4,0),0)</f>
        <v>0</v>
      </c>
      <c r="BD765">
        <f>IFERROR(VLOOKUP(F765,'早评-120'!E:H,4,0),0)</f>
        <v>0</v>
      </c>
      <c r="BF765">
        <f t="shared" si="88"/>
        <v>0</v>
      </c>
      <c r="BG765">
        <f t="shared" si="89"/>
        <v>0</v>
      </c>
      <c r="BH765">
        <f t="shared" si="90"/>
        <v>0</v>
      </c>
      <c r="BQ765" s="45">
        <f t="shared" si="91"/>
        <v>0</v>
      </c>
      <c r="BR765">
        <f>SUMIFS('9月销毁明细'!D:D,'9月销毁明细'!A:A,E765,'9月销毁明细'!H:H,"Sellable")</f>
        <v>0</v>
      </c>
      <c r="BS765">
        <f>SUMIFS('9月销毁明细'!G:G,'9月销毁明细'!A:A,E765,'9月销毁明细'!H:H,"Sellable")</f>
        <v>0</v>
      </c>
      <c r="BT765">
        <f>SUMIFS('9月销毁明细'!D:D,'9月销毁明细'!A:A,E765,'9月销毁明细'!H:H,"Unsellable")</f>
        <v>0</v>
      </c>
      <c r="BU765">
        <f>SUMIFS('9月销毁明细'!G:G,'9月销毁明细'!A:A,E765,'9月销毁明细'!H:H,"Unsellable")</f>
        <v>0</v>
      </c>
      <c r="BW765">
        <f>IFERROR(I765*VLOOKUP(F765,'9.3成本表'!C:L,10,0),0)</f>
        <v>0</v>
      </c>
      <c r="BX765">
        <f t="shared" si="92"/>
        <v>0</v>
      </c>
      <c r="CC765" s="45">
        <f t="shared" si="93"/>
        <v>0</v>
      </c>
      <c r="CD765" s="45">
        <f t="shared" si="94"/>
        <v>0</v>
      </c>
      <c r="CE765" s="45">
        <f t="shared" si="95"/>
        <v>0</v>
      </c>
    </row>
    <row r="766" spans="4:83" x14ac:dyDescent="0.25">
      <c r="D766" s="20" t="s">
        <v>1641</v>
      </c>
      <c r="E766" s="20" t="s">
        <v>1642</v>
      </c>
      <c r="F766" s="20">
        <v>4930</v>
      </c>
      <c r="G766">
        <v>760</v>
      </c>
      <c r="H766" s="20"/>
      <c r="I766">
        <f>SUMIFS('总明细 源文件后台下'!G:G,'总明细 源文件后台下'!E:E,E766,'总明细 源文件后台下'!C:C,"Order")</f>
        <v>0</v>
      </c>
      <c r="J766">
        <f>SUMIFS('总明细 源文件后台下'!M:M,'总明细 源文件后台下'!E:E,E766,'总明细 源文件后台下'!C:C,"Order")</f>
        <v>0</v>
      </c>
      <c r="K766">
        <f>SUMIFS('总明细 源文件后台下'!N:N,'总明细 源文件后台下'!E:E,E766,'总明细 源文件后台下'!C:C,"Order")</f>
        <v>0</v>
      </c>
      <c r="L766">
        <f>SUMIFS('总明细 源文件后台下'!O:O,'总明细 源文件后台下'!E:E,E766,'总明细 源文件后台下'!C:C,"Order")</f>
        <v>0</v>
      </c>
      <c r="M766">
        <f>SUMIFS('总明细 源文件后台下'!P:P,'总明细 源文件后台下'!E:E,E766,'总明细 源文件后台下'!C:C,"Order")</f>
        <v>0</v>
      </c>
      <c r="N766">
        <f>SUMIFS('总明细 源文件后台下'!Q:Q,'总明细 源文件后台下'!E:E,E766,'总明细 源文件后台下'!C:C,"Order")</f>
        <v>0</v>
      </c>
      <c r="O766">
        <f>SUMIFS('总明细 源文件后台下'!R:R,'总明细 源文件后台下'!E:E,E766,'总明细 源文件后台下'!C:C,"Order")</f>
        <v>0</v>
      </c>
      <c r="P766">
        <f>SUMIFS('总明细 源文件后台下'!S:S,'总明细 源文件后台下'!E:E,E766,'总明细 源文件后台下'!C:C,"Order")</f>
        <v>0</v>
      </c>
      <c r="Q766">
        <f>SUMIFS('总明细 源文件后台下'!T:T,'总明细 源文件后台下'!E:E,E766,'总明细 源文件后台下'!C:C,"Order")</f>
        <v>0</v>
      </c>
      <c r="R766">
        <f>SUMIFS('总明细 源文件后台下'!U:U,'总明细 源文件后台下'!E:E,E766,'总明细 源文件后台下'!C:C,"Order")</f>
        <v>0</v>
      </c>
      <c r="S766">
        <f>SUMIFS('总明细 源文件后台下'!V:V,'总明细 源文件后台下'!E:E,E766,'总明细 源文件后台下'!C:C,"Order")</f>
        <v>0</v>
      </c>
      <c r="T766">
        <f>SUMIFS('总明细 源文件后台下'!W:W,'总明细 源文件后台下'!E:E,E766,'总明细 源文件后台下'!C:C,"Order")</f>
        <v>0</v>
      </c>
      <c r="U766">
        <f>SUMIFS('总明细 源文件后台下'!G:G,'总明细 源文件后台下'!E:E,E766,'总明细 源文件后台下'!C:C,"Refund")</f>
        <v>0</v>
      </c>
      <c r="V766">
        <f>SUMIFS('总明细 源文件后台下'!M:M,'总明细 源文件后台下'!E:E,E766,'总明细 源文件后台下'!C:C,"Refund")</f>
        <v>0</v>
      </c>
      <c r="W766">
        <f>SUMIFS('总明细 源文件后台下'!N:N,'总明细 源文件后台下'!E:E,E766,'总明细 源文件后台下'!C:C,"Refund")</f>
        <v>0</v>
      </c>
      <c r="X766">
        <f>SUMIFS('总明细 源文件后台下'!O:O,'总明细 源文件后台下'!E:E,E766,'总明细 源文件后台下'!C:C,"Refund")</f>
        <v>0</v>
      </c>
      <c r="Y766">
        <f>SUMIFS('总明细 源文件后台下'!P:P,'总明细 源文件后台下'!E:E,E766,'总明细 源文件后台下'!C:C,"Refund")</f>
        <v>0</v>
      </c>
      <c r="Z766">
        <f>SUMIFS('总明细 源文件后台下'!Q:Q,'总明细 源文件后台下'!E:E,E766,'总明细 源文件后台下'!C:C,"Refund")</f>
        <v>0</v>
      </c>
      <c r="AA766">
        <f>SUMIFS('总明细 源文件后台下'!R:R,'总明细 源文件后台下'!E:E,E766,'总明细 源文件后台下'!C:C,"Refund")</f>
        <v>0</v>
      </c>
      <c r="AB766">
        <f>SUMIFS('总明细 源文件后台下'!S:S,'总明细 源文件后台下'!E:E,E766,'总明细 源文件后台下'!C:C,"Refund")</f>
        <v>0</v>
      </c>
      <c r="AC766">
        <f>SUMIFS('总明细 源文件后台下'!T:T,'总明细 源文件后台下'!E:E,E766,'总明细 源文件后台下'!C:C,"Refund")</f>
        <v>0</v>
      </c>
      <c r="AD766">
        <f>SUMIFS('总明细 源文件后台下'!U:U,'总明细 源文件后台下'!E:E,E766,'总明细 源文件后台下'!C:C,"Refund")</f>
        <v>0</v>
      </c>
      <c r="AE766">
        <f>SUMIFS('总明细 源文件后台下'!V:V,'总明细 源文件后台下'!E:E,E766,'总明细 源文件后台下'!C:C,"Refund")</f>
        <v>0</v>
      </c>
      <c r="AF766">
        <f>SUMIFS('总明细 源文件后台下'!W:W,'总明细 源文件后台下'!E:E,E766,'总明细 源文件后台下'!C:C,"Refund")</f>
        <v>0</v>
      </c>
      <c r="AK766">
        <f>(SUMIF('广告费 源文件后台下'!G:G,E766,'广告费 源文件后台下'!M:M))*-1</f>
        <v>0</v>
      </c>
      <c r="AL766">
        <f>SUMIFS('总明细 源文件后台下'!W:W,'总明细 源文件后台下'!E:E,E766,'总明细 源文件后台下'!C:C,"Adjustment",'总明细 源文件后台下'!F:F,"FBA Inventory Reimbursement - Customer Return")</f>
        <v>0</v>
      </c>
      <c r="AM766">
        <f>SUMIFS('总明细 源文件后台下'!W:W,'总明细 源文件后台下'!E:E,E766,'总明细 源文件后台下'!C:C,"Adjustment",'总明细 源文件后台下'!F:F,"FBA Inventory Reimbursement - Damaged:Warehouse")</f>
        <v>0</v>
      </c>
      <c r="AN766">
        <f>SUMIFS('总明细 源文件后台下'!W:W,'总明细 源文件后台下'!E:E,E766,'总明细 源文件后台下'!C:C,"Adjustment",'总明细 源文件后台下'!F:F,"FBA Inventory Reimbursement - Customer Service Issue")</f>
        <v>0</v>
      </c>
      <c r="AO766">
        <f>SUMIFS('总明细 源文件后台下'!W:W,'总明细 源文件后台下'!E:E,E766,'总明细 源文件后台下'!C:C,"Adjustment",'总明细 源文件后台下'!F:F,"FBA Inventory Reimbursement - Fee Correction")</f>
        <v>0</v>
      </c>
      <c r="AP766">
        <f>SUMIFS('总明细 源文件后台下'!W:W,'总明细 源文件后台下'!E:E,E766,'总明细 源文件后台下'!C:C,"Adjustment",'总明细 源文件后台下'!F:F,"FBA Inventory Reimbursement - General Adjustment")</f>
        <v>0</v>
      </c>
      <c r="AQ766">
        <f>SUMIFS('总明细 源文件后台下'!W:W,'总明细 源文件后台下'!E:E,E766,'总明细 源文件后台下'!C:C,"Adjustment",'总明细 源文件后台下'!F:F,"FBA Inventory Reimbursement - Lost:Inbound")</f>
        <v>0</v>
      </c>
      <c r="AR766">
        <f>SUMIFS('总明细 源文件后台下'!W:W,'总明细 源文件后台下'!E:E,E766,'总明细 源文件后台下'!C:C,"Adjustment",'总明细 源文件后台下'!F:F,"FBA Inventory Reimbursement - Lost:Warehouse")</f>
        <v>0</v>
      </c>
      <c r="AS766">
        <f>SUMIFS('总明细 源文件后台下'!W:W,'总明细 源文件后台下'!E:E,E766,'总明细 源文件后台下'!C:C,"Adjustment",'总明细 源文件后台下'!F:F,"Non-subscription Fee Adjustment")</f>
        <v>0</v>
      </c>
      <c r="AT766">
        <f>SUMIFS('总明细 源文件后台下'!W:W,'总明细 源文件后台下'!E:E,E766,'总明细 源文件后台下'!C:C,"Adjustment",'总明细 源文件后台下'!F:F,"FBA Inventory Placement Service Fee")</f>
        <v>0</v>
      </c>
      <c r="AV766">
        <f>SUMIF('FBA Customer Return Per Unit Fe'!B:B,E766,'FBA Customer Return Per Unit Fe'!C:C)</f>
        <v>0</v>
      </c>
      <c r="AX766">
        <f>(SUMIF('仓储费 源文件后台下'!C:C,E766,'仓储费 源文件后台下'!V:V))*-1</f>
        <v>0</v>
      </c>
      <c r="AZ766">
        <f>SUMIF('Disposal Fee销毁费用-160.95'!B:B,E766,'Disposal Fee销毁费用-160.95'!D:D)*-1</f>
        <v>0</v>
      </c>
      <c r="BC766">
        <f>IFERROR(VLOOKUP(F766,'优惠券-86.4'!F:I,4,0),0)</f>
        <v>0</v>
      </c>
      <c r="BD766">
        <f>IFERROR(VLOOKUP(F766,'早评-120'!E:H,4,0),0)</f>
        <v>0</v>
      </c>
      <c r="BF766">
        <f t="shared" si="88"/>
        <v>0</v>
      </c>
      <c r="BG766">
        <f t="shared" si="89"/>
        <v>0</v>
      </c>
      <c r="BH766">
        <f t="shared" si="90"/>
        <v>0</v>
      </c>
      <c r="BQ766" s="45">
        <f t="shared" si="91"/>
        <v>0</v>
      </c>
      <c r="BR766">
        <f>SUMIFS('9月销毁明细'!D:D,'9月销毁明细'!A:A,E766,'9月销毁明细'!H:H,"Sellable")</f>
        <v>0</v>
      </c>
      <c r="BS766">
        <f>SUMIFS('9月销毁明细'!G:G,'9月销毁明细'!A:A,E766,'9月销毁明细'!H:H,"Sellable")</f>
        <v>0</v>
      </c>
      <c r="BT766">
        <f>SUMIFS('9月销毁明细'!D:D,'9月销毁明细'!A:A,E766,'9月销毁明细'!H:H,"Unsellable")</f>
        <v>0</v>
      </c>
      <c r="BU766">
        <f>SUMIFS('9月销毁明细'!G:G,'9月销毁明细'!A:A,E766,'9月销毁明细'!H:H,"Unsellable")</f>
        <v>0</v>
      </c>
      <c r="BW766">
        <f>IFERROR(I766*VLOOKUP(F766,'9.3成本表'!C:L,10,0),0)</f>
        <v>0</v>
      </c>
      <c r="BX766">
        <f t="shared" si="92"/>
        <v>0</v>
      </c>
      <c r="CC766" s="45">
        <f t="shared" si="93"/>
        <v>0</v>
      </c>
      <c r="CD766" s="45">
        <f t="shared" si="94"/>
        <v>0</v>
      </c>
      <c r="CE766" s="45">
        <f t="shared" si="95"/>
        <v>0</v>
      </c>
    </row>
    <row r="767" spans="4:83" x14ac:dyDescent="0.25">
      <c r="D767" s="20" t="s">
        <v>1643</v>
      </c>
      <c r="E767" s="20" t="s">
        <v>1644</v>
      </c>
      <c r="F767" s="20">
        <v>4930</v>
      </c>
      <c r="G767">
        <v>761</v>
      </c>
      <c r="H767" s="20"/>
      <c r="I767">
        <f>SUMIFS('总明细 源文件后台下'!G:G,'总明细 源文件后台下'!E:E,E767,'总明细 源文件后台下'!C:C,"Order")</f>
        <v>0</v>
      </c>
      <c r="J767">
        <f>SUMIFS('总明细 源文件后台下'!M:M,'总明细 源文件后台下'!E:E,E767,'总明细 源文件后台下'!C:C,"Order")</f>
        <v>0</v>
      </c>
      <c r="K767">
        <f>SUMIFS('总明细 源文件后台下'!N:N,'总明细 源文件后台下'!E:E,E767,'总明细 源文件后台下'!C:C,"Order")</f>
        <v>0</v>
      </c>
      <c r="L767">
        <f>SUMIFS('总明细 源文件后台下'!O:O,'总明细 源文件后台下'!E:E,E767,'总明细 源文件后台下'!C:C,"Order")</f>
        <v>0</v>
      </c>
      <c r="M767">
        <f>SUMIFS('总明细 源文件后台下'!P:P,'总明细 源文件后台下'!E:E,E767,'总明细 源文件后台下'!C:C,"Order")</f>
        <v>0</v>
      </c>
      <c r="N767">
        <f>SUMIFS('总明细 源文件后台下'!Q:Q,'总明细 源文件后台下'!E:E,E767,'总明细 源文件后台下'!C:C,"Order")</f>
        <v>0</v>
      </c>
      <c r="O767">
        <f>SUMIFS('总明细 源文件后台下'!R:R,'总明细 源文件后台下'!E:E,E767,'总明细 源文件后台下'!C:C,"Order")</f>
        <v>0</v>
      </c>
      <c r="P767">
        <f>SUMIFS('总明细 源文件后台下'!S:S,'总明细 源文件后台下'!E:E,E767,'总明细 源文件后台下'!C:C,"Order")</f>
        <v>0</v>
      </c>
      <c r="Q767">
        <f>SUMIFS('总明细 源文件后台下'!T:T,'总明细 源文件后台下'!E:E,E767,'总明细 源文件后台下'!C:C,"Order")</f>
        <v>0</v>
      </c>
      <c r="R767">
        <f>SUMIFS('总明细 源文件后台下'!U:U,'总明细 源文件后台下'!E:E,E767,'总明细 源文件后台下'!C:C,"Order")</f>
        <v>0</v>
      </c>
      <c r="S767">
        <f>SUMIFS('总明细 源文件后台下'!V:V,'总明细 源文件后台下'!E:E,E767,'总明细 源文件后台下'!C:C,"Order")</f>
        <v>0</v>
      </c>
      <c r="T767">
        <f>SUMIFS('总明细 源文件后台下'!W:W,'总明细 源文件后台下'!E:E,E767,'总明细 源文件后台下'!C:C,"Order")</f>
        <v>0</v>
      </c>
      <c r="U767">
        <f>SUMIFS('总明细 源文件后台下'!G:G,'总明细 源文件后台下'!E:E,E767,'总明细 源文件后台下'!C:C,"Refund")</f>
        <v>0</v>
      </c>
      <c r="V767">
        <f>SUMIFS('总明细 源文件后台下'!M:M,'总明细 源文件后台下'!E:E,E767,'总明细 源文件后台下'!C:C,"Refund")</f>
        <v>0</v>
      </c>
      <c r="W767">
        <f>SUMIFS('总明细 源文件后台下'!N:N,'总明细 源文件后台下'!E:E,E767,'总明细 源文件后台下'!C:C,"Refund")</f>
        <v>0</v>
      </c>
      <c r="X767">
        <f>SUMIFS('总明细 源文件后台下'!O:O,'总明细 源文件后台下'!E:E,E767,'总明细 源文件后台下'!C:C,"Refund")</f>
        <v>0</v>
      </c>
      <c r="Y767">
        <f>SUMIFS('总明细 源文件后台下'!P:P,'总明细 源文件后台下'!E:E,E767,'总明细 源文件后台下'!C:C,"Refund")</f>
        <v>0</v>
      </c>
      <c r="Z767">
        <f>SUMIFS('总明细 源文件后台下'!Q:Q,'总明细 源文件后台下'!E:E,E767,'总明细 源文件后台下'!C:C,"Refund")</f>
        <v>0</v>
      </c>
      <c r="AA767">
        <f>SUMIFS('总明细 源文件后台下'!R:R,'总明细 源文件后台下'!E:E,E767,'总明细 源文件后台下'!C:C,"Refund")</f>
        <v>0</v>
      </c>
      <c r="AB767">
        <f>SUMIFS('总明细 源文件后台下'!S:S,'总明细 源文件后台下'!E:E,E767,'总明细 源文件后台下'!C:C,"Refund")</f>
        <v>0</v>
      </c>
      <c r="AC767">
        <f>SUMIFS('总明细 源文件后台下'!T:T,'总明细 源文件后台下'!E:E,E767,'总明细 源文件后台下'!C:C,"Refund")</f>
        <v>0</v>
      </c>
      <c r="AD767">
        <f>SUMIFS('总明细 源文件后台下'!U:U,'总明细 源文件后台下'!E:E,E767,'总明细 源文件后台下'!C:C,"Refund")</f>
        <v>0</v>
      </c>
      <c r="AE767">
        <f>SUMIFS('总明细 源文件后台下'!V:V,'总明细 源文件后台下'!E:E,E767,'总明细 源文件后台下'!C:C,"Refund")</f>
        <v>0</v>
      </c>
      <c r="AF767">
        <f>SUMIFS('总明细 源文件后台下'!W:W,'总明细 源文件后台下'!E:E,E767,'总明细 源文件后台下'!C:C,"Refund")</f>
        <v>0</v>
      </c>
      <c r="AK767">
        <f>(SUMIF('广告费 源文件后台下'!G:G,E767,'广告费 源文件后台下'!M:M))*-1</f>
        <v>0</v>
      </c>
      <c r="AL767">
        <f>SUMIFS('总明细 源文件后台下'!W:W,'总明细 源文件后台下'!E:E,E767,'总明细 源文件后台下'!C:C,"Adjustment",'总明细 源文件后台下'!F:F,"FBA Inventory Reimbursement - Customer Return")</f>
        <v>0</v>
      </c>
      <c r="AM767">
        <f>SUMIFS('总明细 源文件后台下'!W:W,'总明细 源文件后台下'!E:E,E767,'总明细 源文件后台下'!C:C,"Adjustment",'总明细 源文件后台下'!F:F,"FBA Inventory Reimbursement - Damaged:Warehouse")</f>
        <v>0</v>
      </c>
      <c r="AN767">
        <f>SUMIFS('总明细 源文件后台下'!W:W,'总明细 源文件后台下'!E:E,E767,'总明细 源文件后台下'!C:C,"Adjustment",'总明细 源文件后台下'!F:F,"FBA Inventory Reimbursement - Customer Service Issue")</f>
        <v>0</v>
      </c>
      <c r="AO767">
        <f>SUMIFS('总明细 源文件后台下'!W:W,'总明细 源文件后台下'!E:E,E767,'总明细 源文件后台下'!C:C,"Adjustment",'总明细 源文件后台下'!F:F,"FBA Inventory Reimbursement - Fee Correction")</f>
        <v>0</v>
      </c>
      <c r="AP767">
        <f>SUMIFS('总明细 源文件后台下'!W:W,'总明细 源文件后台下'!E:E,E767,'总明细 源文件后台下'!C:C,"Adjustment",'总明细 源文件后台下'!F:F,"FBA Inventory Reimbursement - General Adjustment")</f>
        <v>0</v>
      </c>
      <c r="AQ767">
        <f>SUMIFS('总明细 源文件后台下'!W:W,'总明细 源文件后台下'!E:E,E767,'总明细 源文件后台下'!C:C,"Adjustment",'总明细 源文件后台下'!F:F,"FBA Inventory Reimbursement - Lost:Inbound")</f>
        <v>0</v>
      </c>
      <c r="AR767">
        <f>SUMIFS('总明细 源文件后台下'!W:W,'总明细 源文件后台下'!E:E,E767,'总明细 源文件后台下'!C:C,"Adjustment",'总明细 源文件后台下'!F:F,"FBA Inventory Reimbursement - Lost:Warehouse")</f>
        <v>0</v>
      </c>
      <c r="AS767">
        <f>SUMIFS('总明细 源文件后台下'!W:W,'总明细 源文件后台下'!E:E,E767,'总明细 源文件后台下'!C:C,"Adjustment",'总明细 源文件后台下'!F:F,"Non-subscription Fee Adjustment")</f>
        <v>0</v>
      </c>
      <c r="AT767">
        <f>SUMIFS('总明细 源文件后台下'!W:W,'总明细 源文件后台下'!E:E,E767,'总明细 源文件后台下'!C:C,"Adjustment",'总明细 源文件后台下'!F:F,"FBA Inventory Placement Service Fee")</f>
        <v>0</v>
      </c>
      <c r="AV767">
        <f>SUMIF('FBA Customer Return Per Unit Fe'!B:B,E767,'FBA Customer Return Per Unit Fe'!C:C)</f>
        <v>0</v>
      </c>
      <c r="AX767">
        <f>(SUMIF('仓储费 源文件后台下'!C:C,E767,'仓储费 源文件后台下'!V:V))*-1</f>
        <v>0</v>
      </c>
      <c r="AZ767">
        <f>SUMIF('Disposal Fee销毁费用-160.95'!B:B,E767,'Disposal Fee销毁费用-160.95'!D:D)*-1</f>
        <v>0</v>
      </c>
      <c r="BC767">
        <f>IFERROR(VLOOKUP(F767,'优惠券-86.4'!F:I,4,0),0)</f>
        <v>0</v>
      </c>
      <c r="BD767">
        <f>IFERROR(VLOOKUP(F767,'早评-120'!E:H,4,0),0)</f>
        <v>0</v>
      </c>
      <c r="BF767">
        <f t="shared" si="88"/>
        <v>0</v>
      </c>
      <c r="BG767">
        <f t="shared" si="89"/>
        <v>0</v>
      </c>
      <c r="BH767">
        <f t="shared" si="90"/>
        <v>0</v>
      </c>
      <c r="BQ767" s="45">
        <f t="shared" si="91"/>
        <v>0</v>
      </c>
      <c r="BR767">
        <f>SUMIFS('9月销毁明细'!D:D,'9月销毁明细'!A:A,E767,'9月销毁明细'!H:H,"Sellable")</f>
        <v>0</v>
      </c>
      <c r="BS767">
        <f>SUMIFS('9月销毁明细'!G:G,'9月销毁明细'!A:A,E767,'9月销毁明细'!H:H,"Sellable")</f>
        <v>0</v>
      </c>
      <c r="BT767">
        <f>SUMIFS('9月销毁明细'!D:D,'9月销毁明细'!A:A,E767,'9月销毁明细'!H:H,"Unsellable")</f>
        <v>0</v>
      </c>
      <c r="BU767">
        <f>SUMIFS('9月销毁明细'!G:G,'9月销毁明细'!A:A,E767,'9月销毁明细'!H:H,"Unsellable")</f>
        <v>0</v>
      </c>
      <c r="BW767">
        <f>IFERROR(I767*VLOOKUP(F767,'9.3成本表'!C:L,10,0),0)</f>
        <v>0</v>
      </c>
      <c r="BX767">
        <f t="shared" si="92"/>
        <v>0</v>
      </c>
      <c r="CC767" s="45">
        <f t="shared" si="93"/>
        <v>0</v>
      </c>
      <c r="CD767" s="45">
        <f t="shared" si="94"/>
        <v>0</v>
      </c>
      <c r="CE767" s="45">
        <f t="shared" si="95"/>
        <v>0</v>
      </c>
    </row>
    <row r="768" spans="4:83" x14ac:dyDescent="0.25">
      <c r="D768" s="20" t="s">
        <v>1645</v>
      </c>
      <c r="E768" s="20" t="s">
        <v>1646</v>
      </c>
      <c r="F768" s="20">
        <v>4930</v>
      </c>
      <c r="G768">
        <v>762</v>
      </c>
      <c r="H768" s="20"/>
      <c r="I768">
        <f>SUMIFS('总明细 源文件后台下'!G:G,'总明细 源文件后台下'!E:E,E768,'总明细 源文件后台下'!C:C,"Order")</f>
        <v>0</v>
      </c>
      <c r="J768">
        <f>SUMIFS('总明细 源文件后台下'!M:M,'总明细 源文件后台下'!E:E,E768,'总明细 源文件后台下'!C:C,"Order")</f>
        <v>0</v>
      </c>
      <c r="K768">
        <f>SUMIFS('总明细 源文件后台下'!N:N,'总明细 源文件后台下'!E:E,E768,'总明细 源文件后台下'!C:C,"Order")</f>
        <v>0</v>
      </c>
      <c r="L768">
        <f>SUMIFS('总明细 源文件后台下'!O:O,'总明细 源文件后台下'!E:E,E768,'总明细 源文件后台下'!C:C,"Order")</f>
        <v>0</v>
      </c>
      <c r="M768">
        <f>SUMIFS('总明细 源文件后台下'!P:P,'总明细 源文件后台下'!E:E,E768,'总明细 源文件后台下'!C:C,"Order")</f>
        <v>0</v>
      </c>
      <c r="N768">
        <f>SUMIFS('总明细 源文件后台下'!Q:Q,'总明细 源文件后台下'!E:E,E768,'总明细 源文件后台下'!C:C,"Order")</f>
        <v>0</v>
      </c>
      <c r="O768">
        <f>SUMIFS('总明细 源文件后台下'!R:R,'总明细 源文件后台下'!E:E,E768,'总明细 源文件后台下'!C:C,"Order")</f>
        <v>0</v>
      </c>
      <c r="P768">
        <f>SUMIFS('总明细 源文件后台下'!S:S,'总明细 源文件后台下'!E:E,E768,'总明细 源文件后台下'!C:C,"Order")</f>
        <v>0</v>
      </c>
      <c r="Q768">
        <f>SUMIFS('总明细 源文件后台下'!T:T,'总明细 源文件后台下'!E:E,E768,'总明细 源文件后台下'!C:C,"Order")</f>
        <v>0</v>
      </c>
      <c r="R768">
        <f>SUMIFS('总明细 源文件后台下'!U:U,'总明细 源文件后台下'!E:E,E768,'总明细 源文件后台下'!C:C,"Order")</f>
        <v>0</v>
      </c>
      <c r="S768">
        <f>SUMIFS('总明细 源文件后台下'!V:V,'总明细 源文件后台下'!E:E,E768,'总明细 源文件后台下'!C:C,"Order")</f>
        <v>0</v>
      </c>
      <c r="T768">
        <f>SUMIFS('总明细 源文件后台下'!W:W,'总明细 源文件后台下'!E:E,E768,'总明细 源文件后台下'!C:C,"Order")</f>
        <v>0</v>
      </c>
      <c r="U768">
        <f>SUMIFS('总明细 源文件后台下'!G:G,'总明细 源文件后台下'!E:E,E768,'总明细 源文件后台下'!C:C,"Refund")</f>
        <v>0</v>
      </c>
      <c r="V768">
        <f>SUMIFS('总明细 源文件后台下'!M:M,'总明细 源文件后台下'!E:E,E768,'总明细 源文件后台下'!C:C,"Refund")</f>
        <v>0</v>
      </c>
      <c r="W768">
        <f>SUMIFS('总明细 源文件后台下'!N:N,'总明细 源文件后台下'!E:E,E768,'总明细 源文件后台下'!C:C,"Refund")</f>
        <v>0</v>
      </c>
      <c r="X768">
        <f>SUMIFS('总明细 源文件后台下'!O:O,'总明细 源文件后台下'!E:E,E768,'总明细 源文件后台下'!C:C,"Refund")</f>
        <v>0</v>
      </c>
      <c r="Y768">
        <f>SUMIFS('总明细 源文件后台下'!P:P,'总明细 源文件后台下'!E:E,E768,'总明细 源文件后台下'!C:C,"Refund")</f>
        <v>0</v>
      </c>
      <c r="Z768">
        <f>SUMIFS('总明细 源文件后台下'!Q:Q,'总明细 源文件后台下'!E:E,E768,'总明细 源文件后台下'!C:C,"Refund")</f>
        <v>0</v>
      </c>
      <c r="AA768">
        <f>SUMIFS('总明细 源文件后台下'!R:R,'总明细 源文件后台下'!E:E,E768,'总明细 源文件后台下'!C:C,"Refund")</f>
        <v>0</v>
      </c>
      <c r="AB768">
        <f>SUMIFS('总明细 源文件后台下'!S:S,'总明细 源文件后台下'!E:E,E768,'总明细 源文件后台下'!C:C,"Refund")</f>
        <v>0</v>
      </c>
      <c r="AC768">
        <f>SUMIFS('总明细 源文件后台下'!T:T,'总明细 源文件后台下'!E:E,E768,'总明细 源文件后台下'!C:C,"Refund")</f>
        <v>0</v>
      </c>
      <c r="AD768">
        <f>SUMIFS('总明细 源文件后台下'!U:U,'总明细 源文件后台下'!E:E,E768,'总明细 源文件后台下'!C:C,"Refund")</f>
        <v>0</v>
      </c>
      <c r="AE768">
        <f>SUMIFS('总明细 源文件后台下'!V:V,'总明细 源文件后台下'!E:E,E768,'总明细 源文件后台下'!C:C,"Refund")</f>
        <v>0</v>
      </c>
      <c r="AF768">
        <f>SUMIFS('总明细 源文件后台下'!W:W,'总明细 源文件后台下'!E:E,E768,'总明细 源文件后台下'!C:C,"Refund")</f>
        <v>0</v>
      </c>
      <c r="AK768">
        <f>(SUMIF('广告费 源文件后台下'!G:G,E768,'广告费 源文件后台下'!M:M))*-1</f>
        <v>0</v>
      </c>
      <c r="AL768">
        <f>SUMIFS('总明细 源文件后台下'!W:W,'总明细 源文件后台下'!E:E,E768,'总明细 源文件后台下'!C:C,"Adjustment",'总明细 源文件后台下'!F:F,"FBA Inventory Reimbursement - Customer Return")</f>
        <v>0</v>
      </c>
      <c r="AM768">
        <f>SUMIFS('总明细 源文件后台下'!W:W,'总明细 源文件后台下'!E:E,E768,'总明细 源文件后台下'!C:C,"Adjustment",'总明细 源文件后台下'!F:F,"FBA Inventory Reimbursement - Damaged:Warehouse")</f>
        <v>0</v>
      </c>
      <c r="AN768">
        <f>SUMIFS('总明细 源文件后台下'!W:W,'总明细 源文件后台下'!E:E,E768,'总明细 源文件后台下'!C:C,"Adjustment",'总明细 源文件后台下'!F:F,"FBA Inventory Reimbursement - Customer Service Issue")</f>
        <v>0</v>
      </c>
      <c r="AO768">
        <f>SUMIFS('总明细 源文件后台下'!W:W,'总明细 源文件后台下'!E:E,E768,'总明细 源文件后台下'!C:C,"Adjustment",'总明细 源文件后台下'!F:F,"FBA Inventory Reimbursement - Fee Correction")</f>
        <v>0</v>
      </c>
      <c r="AP768">
        <f>SUMIFS('总明细 源文件后台下'!W:W,'总明细 源文件后台下'!E:E,E768,'总明细 源文件后台下'!C:C,"Adjustment",'总明细 源文件后台下'!F:F,"FBA Inventory Reimbursement - General Adjustment")</f>
        <v>0</v>
      </c>
      <c r="AQ768">
        <f>SUMIFS('总明细 源文件后台下'!W:W,'总明细 源文件后台下'!E:E,E768,'总明细 源文件后台下'!C:C,"Adjustment",'总明细 源文件后台下'!F:F,"FBA Inventory Reimbursement - Lost:Inbound")</f>
        <v>0</v>
      </c>
      <c r="AR768">
        <f>SUMIFS('总明细 源文件后台下'!W:W,'总明细 源文件后台下'!E:E,E768,'总明细 源文件后台下'!C:C,"Adjustment",'总明细 源文件后台下'!F:F,"FBA Inventory Reimbursement - Lost:Warehouse")</f>
        <v>0</v>
      </c>
      <c r="AS768">
        <f>SUMIFS('总明细 源文件后台下'!W:W,'总明细 源文件后台下'!E:E,E768,'总明细 源文件后台下'!C:C,"Adjustment",'总明细 源文件后台下'!F:F,"Non-subscription Fee Adjustment")</f>
        <v>0</v>
      </c>
      <c r="AT768">
        <f>SUMIFS('总明细 源文件后台下'!W:W,'总明细 源文件后台下'!E:E,E768,'总明细 源文件后台下'!C:C,"Adjustment",'总明细 源文件后台下'!F:F,"FBA Inventory Placement Service Fee")</f>
        <v>0</v>
      </c>
      <c r="AV768">
        <f>SUMIF('FBA Customer Return Per Unit Fe'!B:B,E768,'FBA Customer Return Per Unit Fe'!C:C)</f>
        <v>0</v>
      </c>
      <c r="AX768">
        <f>(SUMIF('仓储费 源文件后台下'!C:C,E768,'仓储费 源文件后台下'!V:V))*-1</f>
        <v>0</v>
      </c>
      <c r="AZ768">
        <f>SUMIF('Disposal Fee销毁费用-160.95'!B:B,E768,'Disposal Fee销毁费用-160.95'!D:D)*-1</f>
        <v>0</v>
      </c>
      <c r="BC768">
        <f>IFERROR(VLOOKUP(F768,'优惠券-86.4'!F:I,4,0),0)</f>
        <v>0</v>
      </c>
      <c r="BD768">
        <f>IFERROR(VLOOKUP(F768,'早评-120'!E:H,4,0),0)</f>
        <v>0</v>
      </c>
      <c r="BF768">
        <f t="shared" si="88"/>
        <v>0</v>
      </c>
      <c r="BG768">
        <f t="shared" si="89"/>
        <v>0</v>
      </c>
      <c r="BH768">
        <f t="shared" si="90"/>
        <v>0</v>
      </c>
      <c r="BQ768" s="45">
        <f t="shared" si="91"/>
        <v>0</v>
      </c>
      <c r="BR768">
        <f>SUMIFS('9月销毁明细'!D:D,'9月销毁明细'!A:A,E768,'9月销毁明细'!H:H,"Sellable")</f>
        <v>0</v>
      </c>
      <c r="BS768">
        <f>SUMIFS('9月销毁明细'!G:G,'9月销毁明细'!A:A,E768,'9月销毁明细'!H:H,"Sellable")</f>
        <v>0</v>
      </c>
      <c r="BT768">
        <f>SUMIFS('9月销毁明细'!D:D,'9月销毁明细'!A:A,E768,'9月销毁明细'!H:H,"Unsellable")</f>
        <v>0</v>
      </c>
      <c r="BU768">
        <f>SUMIFS('9月销毁明细'!G:G,'9月销毁明细'!A:A,E768,'9月销毁明细'!H:H,"Unsellable")</f>
        <v>0</v>
      </c>
      <c r="BW768">
        <f>IFERROR(I768*VLOOKUP(F768,'9.3成本表'!C:L,10,0),0)</f>
        <v>0</v>
      </c>
      <c r="BX768">
        <f t="shared" si="92"/>
        <v>0</v>
      </c>
      <c r="CC768" s="45">
        <f t="shared" si="93"/>
        <v>0</v>
      </c>
      <c r="CD768" s="45">
        <f t="shared" si="94"/>
        <v>0</v>
      </c>
      <c r="CE768" s="45">
        <f t="shared" si="95"/>
        <v>0</v>
      </c>
    </row>
    <row r="769" spans="4:83" x14ac:dyDescent="0.25">
      <c r="D769" s="20" t="s">
        <v>1647</v>
      </c>
      <c r="E769" s="20" t="s">
        <v>1648</v>
      </c>
      <c r="F769" s="20">
        <v>4930</v>
      </c>
      <c r="G769">
        <v>763</v>
      </c>
      <c r="H769" s="20"/>
      <c r="I769">
        <f>SUMIFS('总明细 源文件后台下'!G:G,'总明细 源文件后台下'!E:E,E769,'总明细 源文件后台下'!C:C,"Order")</f>
        <v>0</v>
      </c>
      <c r="J769">
        <f>SUMIFS('总明细 源文件后台下'!M:M,'总明细 源文件后台下'!E:E,E769,'总明细 源文件后台下'!C:C,"Order")</f>
        <v>0</v>
      </c>
      <c r="K769">
        <f>SUMIFS('总明细 源文件后台下'!N:N,'总明细 源文件后台下'!E:E,E769,'总明细 源文件后台下'!C:C,"Order")</f>
        <v>0</v>
      </c>
      <c r="L769">
        <f>SUMIFS('总明细 源文件后台下'!O:O,'总明细 源文件后台下'!E:E,E769,'总明细 源文件后台下'!C:C,"Order")</f>
        <v>0</v>
      </c>
      <c r="M769">
        <f>SUMIFS('总明细 源文件后台下'!P:P,'总明细 源文件后台下'!E:E,E769,'总明细 源文件后台下'!C:C,"Order")</f>
        <v>0</v>
      </c>
      <c r="N769">
        <f>SUMIFS('总明细 源文件后台下'!Q:Q,'总明细 源文件后台下'!E:E,E769,'总明细 源文件后台下'!C:C,"Order")</f>
        <v>0</v>
      </c>
      <c r="O769">
        <f>SUMIFS('总明细 源文件后台下'!R:R,'总明细 源文件后台下'!E:E,E769,'总明细 源文件后台下'!C:C,"Order")</f>
        <v>0</v>
      </c>
      <c r="P769">
        <f>SUMIFS('总明细 源文件后台下'!S:S,'总明细 源文件后台下'!E:E,E769,'总明细 源文件后台下'!C:C,"Order")</f>
        <v>0</v>
      </c>
      <c r="Q769">
        <f>SUMIFS('总明细 源文件后台下'!T:T,'总明细 源文件后台下'!E:E,E769,'总明细 源文件后台下'!C:C,"Order")</f>
        <v>0</v>
      </c>
      <c r="R769">
        <f>SUMIFS('总明细 源文件后台下'!U:U,'总明细 源文件后台下'!E:E,E769,'总明细 源文件后台下'!C:C,"Order")</f>
        <v>0</v>
      </c>
      <c r="S769">
        <f>SUMIFS('总明细 源文件后台下'!V:V,'总明细 源文件后台下'!E:E,E769,'总明细 源文件后台下'!C:C,"Order")</f>
        <v>0</v>
      </c>
      <c r="T769">
        <f>SUMIFS('总明细 源文件后台下'!W:W,'总明细 源文件后台下'!E:E,E769,'总明细 源文件后台下'!C:C,"Order")</f>
        <v>0</v>
      </c>
      <c r="U769">
        <f>SUMIFS('总明细 源文件后台下'!G:G,'总明细 源文件后台下'!E:E,E769,'总明细 源文件后台下'!C:C,"Refund")</f>
        <v>0</v>
      </c>
      <c r="V769">
        <f>SUMIFS('总明细 源文件后台下'!M:M,'总明细 源文件后台下'!E:E,E769,'总明细 源文件后台下'!C:C,"Refund")</f>
        <v>0</v>
      </c>
      <c r="W769">
        <f>SUMIFS('总明细 源文件后台下'!N:N,'总明细 源文件后台下'!E:E,E769,'总明细 源文件后台下'!C:C,"Refund")</f>
        <v>0</v>
      </c>
      <c r="X769">
        <f>SUMIFS('总明细 源文件后台下'!O:O,'总明细 源文件后台下'!E:E,E769,'总明细 源文件后台下'!C:C,"Refund")</f>
        <v>0</v>
      </c>
      <c r="Y769">
        <f>SUMIFS('总明细 源文件后台下'!P:P,'总明细 源文件后台下'!E:E,E769,'总明细 源文件后台下'!C:C,"Refund")</f>
        <v>0</v>
      </c>
      <c r="Z769">
        <f>SUMIFS('总明细 源文件后台下'!Q:Q,'总明细 源文件后台下'!E:E,E769,'总明细 源文件后台下'!C:C,"Refund")</f>
        <v>0</v>
      </c>
      <c r="AA769">
        <f>SUMIFS('总明细 源文件后台下'!R:R,'总明细 源文件后台下'!E:E,E769,'总明细 源文件后台下'!C:C,"Refund")</f>
        <v>0</v>
      </c>
      <c r="AB769">
        <f>SUMIFS('总明细 源文件后台下'!S:S,'总明细 源文件后台下'!E:E,E769,'总明细 源文件后台下'!C:C,"Refund")</f>
        <v>0</v>
      </c>
      <c r="AC769">
        <f>SUMIFS('总明细 源文件后台下'!T:T,'总明细 源文件后台下'!E:E,E769,'总明细 源文件后台下'!C:C,"Refund")</f>
        <v>0</v>
      </c>
      <c r="AD769">
        <f>SUMIFS('总明细 源文件后台下'!U:U,'总明细 源文件后台下'!E:E,E769,'总明细 源文件后台下'!C:C,"Refund")</f>
        <v>0</v>
      </c>
      <c r="AE769">
        <f>SUMIFS('总明细 源文件后台下'!V:V,'总明细 源文件后台下'!E:E,E769,'总明细 源文件后台下'!C:C,"Refund")</f>
        <v>0</v>
      </c>
      <c r="AF769">
        <f>SUMIFS('总明细 源文件后台下'!W:W,'总明细 源文件后台下'!E:E,E769,'总明细 源文件后台下'!C:C,"Refund")</f>
        <v>0</v>
      </c>
      <c r="AK769">
        <f>(SUMIF('广告费 源文件后台下'!G:G,E769,'广告费 源文件后台下'!M:M))*-1</f>
        <v>0</v>
      </c>
      <c r="AL769">
        <f>SUMIFS('总明细 源文件后台下'!W:W,'总明细 源文件后台下'!E:E,E769,'总明细 源文件后台下'!C:C,"Adjustment",'总明细 源文件后台下'!F:F,"FBA Inventory Reimbursement - Customer Return")</f>
        <v>0</v>
      </c>
      <c r="AM769">
        <f>SUMIFS('总明细 源文件后台下'!W:W,'总明细 源文件后台下'!E:E,E769,'总明细 源文件后台下'!C:C,"Adjustment",'总明细 源文件后台下'!F:F,"FBA Inventory Reimbursement - Damaged:Warehouse")</f>
        <v>0</v>
      </c>
      <c r="AN769">
        <f>SUMIFS('总明细 源文件后台下'!W:W,'总明细 源文件后台下'!E:E,E769,'总明细 源文件后台下'!C:C,"Adjustment",'总明细 源文件后台下'!F:F,"FBA Inventory Reimbursement - Customer Service Issue")</f>
        <v>0</v>
      </c>
      <c r="AO769">
        <f>SUMIFS('总明细 源文件后台下'!W:W,'总明细 源文件后台下'!E:E,E769,'总明细 源文件后台下'!C:C,"Adjustment",'总明细 源文件后台下'!F:F,"FBA Inventory Reimbursement - Fee Correction")</f>
        <v>0</v>
      </c>
      <c r="AP769">
        <f>SUMIFS('总明细 源文件后台下'!W:W,'总明细 源文件后台下'!E:E,E769,'总明细 源文件后台下'!C:C,"Adjustment",'总明细 源文件后台下'!F:F,"FBA Inventory Reimbursement - General Adjustment")</f>
        <v>0</v>
      </c>
      <c r="AQ769">
        <f>SUMIFS('总明细 源文件后台下'!W:W,'总明细 源文件后台下'!E:E,E769,'总明细 源文件后台下'!C:C,"Adjustment",'总明细 源文件后台下'!F:F,"FBA Inventory Reimbursement - Lost:Inbound")</f>
        <v>0</v>
      </c>
      <c r="AR769">
        <f>SUMIFS('总明细 源文件后台下'!W:W,'总明细 源文件后台下'!E:E,E769,'总明细 源文件后台下'!C:C,"Adjustment",'总明细 源文件后台下'!F:F,"FBA Inventory Reimbursement - Lost:Warehouse")</f>
        <v>0</v>
      </c>
      <c r="AS769">
        <f>SUMIFS('总明细 源文件后台下'!W:W,'总明细 源文件后台下'!E:E,E769,'总明细 源文件后台下'!C:C,"Adjustment",'总明细 源文件后台下'!F:F,"Non-subscription Fee Adjustment")</f>
        <v>0</v>
      </c>
      <c r="AT769">
        <f>SUMIFS('总明细 源文件后台下'!W:W,'总明细 源文件后台下'!E:E,E769,'总明细 源文件后台下'!C:C,"Adjustment",'总明细 源文件后台下'!F:F,"FBA Inventory Placement Service Fee")</f>
        <v>0</v>
      </c>
      <c r="AV769">
        <f>SUMIF('FBA Customer Return Per Unit Fe'!B:B,E769,'FBA Customer Return Per Unit Fe'!C:C)</f>
        <v>0</v>
      </c>
      <c r="AX769">
        <f>(SUMIF('仓储费 源文件后台下'!C:C,E769,'仓储费 源文件后台下'!V:V))*-1</f>
        <v>0</v>
      </c>
      <c r="AZ769">
        <f>SUMIF('Disposal Fee销毁费用-160.95'!B:B,E769,'Disposal Fee销毁费用-160.95'!D:D)*-1</f>
        <v>0</v>
      </c>
      <c r="BC769">
        <f>IFERROR(VLOOKUP(F769,'优惠券-86.4'!F:I,4,0),0)</f>
        <v>0</v>
      </c>
      <c r="BD769">
        <f>IFERROR(VLOOKUP(F769,'早评-120'!E:H,4,0),0)</f>
        <v>0</v>
      </c>
      <c r="BF769">
        <f t="shared" si="88"/>
        <v>0</v>
      </c>
      <c r="BG769">
        <f t="shared" si="89"/>
        <v>0</v>
      </c>
      <c r="BH769">
        <f t="shared" si="90"/>
        <v>0</v>
      </c>
      <c r="BQ769" s="45">
        <f t="shared" si="91"/>
        <v>0</v>
      </c>
      <c r="BR769">
        <f>SUMIFS('9月销毁明细'!D:D,'9月销毁明细'!A:A,E769,'9月销毁明细'!H:H,"Sellable")</f>
        <v>0</v>
      </c>
      <c r="BS769">
        <f>SUMIFS('9月销毁明细'!G:G,'9月销毁明细'!A:A,E769,'9月销毁明细'!H:H,"Sellable")</f>
        <v>0</v>
      </c>
      <c r="BT769">
        <f>SUMIFS('9月销毁明细'!D:D,'9月销毁明细'!A:A,E769,'9月销毁明细'!H:H,"Unsellable")</f>
        <v>0</v>
      </c>
      <c r="BU769">
        <f>SUMIFS('9月销毁明细'!G:G,'9月销毁明细'!A:A,E769,'9月销毁明细'!H:H,"Unsellable")</f>
        <v>0</v>
      </c>
      <c r="BW769">
        <f>IFERROR(I769*VLOOKUP(F769,'9.3成本表'!C:L,10,0),0)</f>
        <v>0</v>
      </c>
      <c r="BX769">
        <f t="shared" si="92"/>
        <v>0</v>
      </c>
      <c r="CC769" s="45">
        <f t="shared" si="93"/>
        <v>0</v>
      </c>
      <c r="CD769" s="45">
        <f t="shared" si="94"/>
        <v>0</v>
      </c>
      <c r="CE769" s="45">
        <f t="shared" si="95"/>
        <v>0</v>
      </c>
    </row>
    <row r="770" spans="4:83" x14ac:dyDescent="0.25">
      <c r="D770" s="20" t="s">
        <v>1649</v>
      </c>
      <c r="E770" s="20" t="s">
        <v>1650</v>
      </c>
      <c r="F770" s="20">
        <v>4930</v>
      </c>
      <c r="G770">
        <v>764</v>
      </c>
      <c r="H770" s="20"/>
      <c r="I770">
        <f>SUMIFS('总明细 源文件后台下'!G:G,'总明细 源文件后台下'!E:E,E770,'总明细 源文件后台下'!C:C,"Order")</f>
        <v>0</v>
      </c>
      <c r="J770">
        <f>SUMIFS('总明细 源文件后台下'!M:M,'总明细 源文件后台下'!E:E,E770,'总明细 源文件后台下'!C:C,"Order")</f>
        <v>0</v>
      </c>
      <c r="K770">
        <f>SUMIFS('总明细 源文件后台下'!N:N,'总明细 源文件后台下'!E:E,E770,'总明细 源文件后台下'!C:C,"Order")</f>
        <v>0</v>
      </c>
      <c r="L770">
        <f>SUMIFS('总明细 源文件后台下'!O:O,'总明细 源文件后台下'!E:E,E770,'总明细 源文件后台下'!C:C,"Order")</f>
        <v>0</v>
      </c>
      <c r="M770">
        <f>SUMIFS('总明细 源文件后台下'!P:P,'总明细 源文件后台下'!E:E,E770,'总明细 源文件后台下'!C:C,"Order")</f>
        <v>0</v>
      </c>
      <c r="N770">
        <f>SUMIFS('总明细 源文件后台下'!Q:Q,'总明细 源文件后台下'!E:E,E770,'总明细 源文件后台下'!C:C,"Order")</f>
        <v>0</v>
      </c>
      <c r="O770">
        <f>SUMIFS('总明细 源文件后台下'!R:R,'总明细 源文件后台下'!E:E,E770,'总明细 源文件后台下'!C:C,"Order")</f>
        <v>0</v>
      </c>
      <c r="P770">
        <f>SUMIFS('总明细 源文件后台下'!S:S,'总明细 源文件后台下'!E:E,E770,'总明细 源文件后台下'!C:C,"Order")</f>
        <v>0</v>
      </c>
      <c r="Q770">
        <f>SUMIFS('总明细 源文件后台下'!T:T,'总明细 源文件后台下'!E:E,E770,'总明细 源文件后台下'!C:C,"Order")</f>
        <v>0</v>
      </c>
      <c r="R770">
        <f>SUMIFS('总明细 源文件后台下'!U:U,'总明细 源文件后台下'!E:E,E770,'总明细 源文件后台下'!C:C,"Order")</f>
        <v>0</v>
      </c>
      <c r="S770">
        <f>SUMIFS('总明细 源文件后台下'!V:V,'总明细 源文件后台下'!E:E,E770,'总明细 源文件后台下'!C:C,"Order")</f>
        <v>0</v>
      </c>
      <c r="T770">
        <f>SUMIFS('总明细 源文件后台下'!W:W,'总明细 源文件后台下'!E:E,E770,'总明细 源文件后台下'!C:C,"Order")</f>
        <v>0</v>
      </c>
      <c r="U770">
        <f>SUMIFS('总明细 源文件后台下'!G:G,'总明细 源文件后台下'!E:E,E770,'总明细 源文件后台下'!C:C,"Refund")</f>
        <v>0</v>
      </c>
      <c r="V770">
        <f>SUMIFS('总明细 源文件后台下'!M:M,'总明细 源文件后台下'!E:E,E770,'总明细 源文件后台下'!C:C,"Refund")</f>
        <v>0</v>
      </c>
      <c r="W770">
        <f>SUMIFS('总明细 源文件后台下'!N:N,'总明细 源文件后台下'!E:E,E770,'总明细 源文件后台下'!C:C,"Refund")</f>
        <v>0</v>
      </c>
      <c r="X770">
        <f>SUMIFS('总明细 源文件后台下'!O:O,'总明细 源文件后台下'!E:E,E770,'总明细 源文件后台下'!C:C,"Refund")</f>
        <v>0</v>
      </c>
      <c r="Y770">
        <f>SUMIFS('总明细 源文件后台下'!P:P,'总明细 源文件后台下'!E:E,E770,'总明细 源文件后台下'!C:C,"Refund")</f>
        <v>0</v>
      </c>
      <c r="Z770">
        <f>SUMIFS('总明细 源文件后台下'!Q:Q,'总明细 源文件后台下'!E:E,E770,'总明细 源文件后台下'!C:C,"Refund")</f>
        <v>0</v>
      </c>
      <c r="AA770">
        <f>SUMIFS('总明细 源文件后台下'!R:R,'总明细 源文件后台下'!E:E,E770,'总明细 源文件后台下'!C:C,"Refund")</f>
        <v>0</v>
      </c>
      <c r="AB770">
        <f>SUMIFS('总明细 源文件后台下'!S:S,'总明细 源文件后台下'!E:E,E770,'总明细 源文件后台下'!C:C,"Refund")</f>
        <v>0</v>
      </c>
      <c r="AC770">
        <f>SUMIFS('总明细 源文件后台下'!T:T,'总明细 源文件后台下'!E:E,E770,'总明细 源文件后台下'!C:C,"Refund")</f>
        <v>0</v>
      </c>
      <c r="AD770">
        <f>SUMIFS('总明细 源文件后台下'!U:U,'总明细 源文件后台下'!E:E,E770,'总明细 源文件后台下'!C:C,"Refund")</f>
        <v>0</v>
      </c>
      <c r="AE770">
        <f>SUMIFS('总明细 源文件后台下'!V:V,'总明细 源文件后台下'!E:E,E770,'总明细 源文件后台下'!C:C,"Refund")</f>
        <v>0</v>
      </c>
      <c r="AF770">
        <f>SUMIFS('总明细 源文件后台下'!W:W,'总明细 源文件后台下'!E:E,E770,'总明细 源文件后台下'!C:C,"Refund")</f>
        <v>0</v>
      </c>
      <c r="AK770">
        <f>(SUMIF('广告费 源文件后台下'!G:G,E770,'广告费 源文件后台下'!M:M))*-1</f>
        <v>0</v>
      </c>
      <c r="AL770">
        <f>SUMIFS('总明细 源文件后台下'!W:W,'总明细 源文件后台下'!E:E,E770,'总明细 源文件后台下'!C:C,"Adjustment",'总明细 源文件后台下'!F:F,"FBA Inventory Reimbursement - Customer Return")</f>
        <v>0</v>
      </c>
      <c r="AM770">
        <f>SUMIFS('总明细 源文件后台下'!W:W,'总明细 源文件后台下'!E:E,E770,'总明细 源文件后台下'!C:C,"Adjustment",'总明细 源文件后台下'!F:F,"FBA Inventory Reimbursement - Damaged:Warehouse")</f>
        <v>0</v>
      </c>
      <c r="AN770">
        <f>SUMIFS('总明细 源文件后台下'!W:W,'总明细 源文件后台下'!E:E,E770,'总明细 源文件后台下'!C:C,"Adjustment",'总明细 源文件后台下'!F:F,"FBA Inventory Reimbursement - Customer Service Issue")</f>
        <v>0</v>
      </c>
      <c r="AO770">
        <f>SUMIFS('总明细 源文件后台下'!W:W,'总明细 源文件后台下'!E:E,E770,'总明细 源文件后台下'!C:C,"Adjustment",'总明细 源文件后台下'!F:F,"FBA Inventory Reimbursement - Fee Correction")</f>
        <v>0</v>
      </c>
      <c r="AP770">
        <f>SUMIFS('总明细 源文件后台下'!W:W,'总明细 源文件后台下'!E:E,E770,'总明细 源文件后台下'!C:C,"Adjustment",'总明细 源文件后台下'!F:F,"FBA Inventory Reimbursement - General Adjustment")</f>
        <v>0</v>
      </c>
      <c r="AQ770">
        <f>SUMIFS('总明细 源文件后台下'!W:W,'总明细 源文件后台下'!E:E,E770,'总明细 源文件后台下'!C:C,"Adjustment",'总明细 源文件后台下'!F:F,"FBA Inventory Reimbursement - Lost:Inbound")</f>
        <v>0</v>
      </c>
      <c r="AR770">
        <f>SUMIFS('总明细 源文件后台下'!W:W,'总明细 源文件后台下'!E:E,E770,'总明细 源文件后台下'!C:C,"Adjustment",'总明细 源文件后台下'!F:F,"FBA Inventory Reimbursement - Lost:Warehouse")</f>
        <v>0</v>
      </c>
      <c r="AS770">
        <f>SUMIFS('总明细 源文件后台下'!W:W,'总明细 源文件后台下'!E:E,E770,'总明细 源文件后台下'!C:C,"Adjustment",'总明细 源文件后台下'!F:F,"Non-subscription Fee Adjustment")</f>
        <v>0</v>
      </c>
      <c r="AT770">
        <f>SUMIFS('总明细 源文件后台下'!W:W,'总明细 源文件后台下'!E:E,E770,'总明细 源文件后台下'!C:C,"Adjustment",'总明细 源文件后台下'!F:F,"FBA Inventory Placement Service Fee")</f>
        <v>0</v>
      </c>
      <c r="AV770">
        <f>SUMIF('FBA Customer Return Per Unit Fe'!B:B,E770,'FBA Customer Return Per Unit Fe'!C:C)</f>
        <v>0</v>
      </c>
      <c r="AX770">
        <f>(SUMIF('仓储费 源文件后台下'!C:C,E770,'仓储费 源文件后台下'!V:V))*-1</f>
        <v>0</v>
      </c>
      <c r="AZ770">
        <f>SUMIF('Disposal Fee销毁费用-160.95'!B:B,E770,'Disposal Fee销毁费用-160.95'!D:D)*-1</f>
        <v>0</v>
      </c>
      <c r="BC770">
        <f>IFERROR(VLOOKUP(F770,'优惠券-86.4'!F:I,4,0),0)</f>
        <v>0</v>
      </c>
      <c r="BD770">
        <f>IFERROR(VLOOKUP(F770,'早评-120'!E:H,4,0),0)</f>
        <v>0</v>
      </c>
      <c r="BF770">
        <f t="shared" si="88"/>
        <v>0</v>
      </c>
      <c r="BG770">
        <f t="shared" si="89"/>
        <v>0</v>
      </c>
      <c r="BH770">
        <f t="shared" si="90"/>
        <v>0</v>
      </c>
      <c r="BQ770" s="45">
        <f t="shared" si="91"/>
        <v>0</v>
      </c>
      <c r="BR770">
        <f>SUMIFS('9月销毁明细'!D:D,'9月销毁明细'!A:A,E770,'9月销毁明细'!H:H,"Sellable")</f>
        <v>0</v>
      </c>
      <c r="BS770">
        <f>SUMIFS('9月销毁明细'!G:G,'9月销毁明细'!A:A,E770,'9月销毁明细'!H:H,"Sellable")</f>
        <v>0</v>
      </c>
      <c r="BT770">
        <f>SUMIFS('9月销毁明细'!D:D,'9月销毁明细'!A:A,E770,'9月销毁明细'!H:H,"Unsellable")</f>
        <v>0</v>
      </c>
      <c r="BU770">
        <f>SUMIFS('9月销毁明细'!G:G,'9月销毁明细'!A:A,E770,'9月销毁明细'!H:H,"Unsellable")</f>
        <v>0</v>
      </c>
      <c r="BW770">
        <f>IFERROR(I770*VLOOKUP(F770,'9.3成本表'!C:L,10,0),0)</f>
        <v>0</v>
      </c>
      <c r="BX770">
        <f t="shared" si="92"/>
        <v>0</v>
      </c>
      <c r="CC770" s="45">
        <f t="shared" si="93"/>
        <v>0</v>
      </c>
      <c r="CD770" s="45">
        <f t="shared" si="94"/>
        <v>0</v>
      </c>
      <c r="CE770" s="45">
        <f t="shared" si="95"/>
        <v>0</v>
      </c>
    </row>
    <row r="771" spans="4:83" x14ac:dyDescent="0.25">
      <c r="D771" s="20" t="s">
        <v>1651</v>
      </c>
      <c r="E771" s="20" t="s">
        <v>1652</v>
      </c>
      <c r="F771" s="20">
        <v>4930</v>
      </c>
      <c r="G771">
        <v>765</v>
      </c>
      <c r="H771" s="20"/>
      <c r="I771">
        <f>SUMIFS('总明细 源文件后台下'!G:G,'总明细 源文件后台下'!E:E,E771,'总明细 源文件后台下'!C:C,"Order")</f>
        <v>0</v>
      </c>
      <c r="J771">
        <f>SUMIFS('总明细 源文件后台下'!M:M,'总明细 源文件后台下'!E:E,E771,'总明细 源文件后台下'!C:C,"Order")</f>
        <v>0</v>
      </c>
      <c r="K771">
        <f>SUMIFS('总明细 源文件后台下'!N:N,'总明细 源文件后台下'!E:E,E771,'总明细 源文件后台下'!C:C,"Order")</f>
        <v>0</v>
      </c>
      <c r="L771">
        <f>SUMIFS('总明细 源文件后台下'!O:O,'总明细 源文件后台下'!E:E,E771,'总明细 源文件后台下'!C:C,"Order")</f>
        <v>0</v>
      </c>
      <c r="M771">
        <f>SUMIFS('总明细 源文件后台下'!P:P,'总明细 源文件后台下'!E:E,E771,'总明细 源文件后台下'!C:C,"Order")</f>
        <v>0</v>
      </c>
      <c r="N771">
        <f>SUMIFS('总明细 源文件后台下'!Q:Q,'总明细 源文件后台下'!E:E,E771,'总明细 源文件后台下'!C:C,"Order")</f>
        <v>0</v>
      </c>
      <c r="O771">
        <f>SUMIFS('总明细 源文件后台下'!R:R,'总明细 源文件后台下'!E:E,E771,'总明细 源文件后台下'!C:C,"Order")</f>
        <v>0</v>
      </c>
      <c r="P771">
        <f>SUMIFS('总明细 源文件后台下'!S:S,'总明细 源文件后台下'!E:E,E771,'总明细 源文件后台下'!C:C,"Order")</f>
        <v>0</v>
      </c>
      <c r="Q771">
        <f>SUMIFS('总明细 源文件后台下'!T:T,'总明细 源文件后台下'!E:E,E771,'总明细 源文件后台下'!C:C,"Order")</f>
        <v>0</v>
      </c>
      <c r="R771">
        <f>SUMIFS('总明细 源文件后台下'!U:U,'总明细 源文件后台下'!E:E,E771,'总明细 源文件后台下'!C:C,"Order")</f>
        <v>0</v>
      </c>
      <c r="S771">
        <f>SUMIFS('总明细 源文件后台下'!V:V,'总明细 源文件后台下'!E:E,E771,'总明细 源文件后台下'!C:C,"Order")</f>
        <v>0</v>
      </c>
      <c r="T771">
        <f>SUMIFS('总明细 源文件后台下'!W:W,'总明细 源文件后台下'!E:E,E771,'总明细 源文件后台下'!C:C,"Order")</f>
        <v>0</v>
      </c>
      <c r="U771">
        <f>SUMIFS('总明细 源文件后台下'!G:G,'总明细 源文件后台下'!E:E,E771,'总明细 源文件后台下'!C:C,"Refund")</f>
        <v>0</v>
      </c>
      <c r="V771">
        <f>SUMIFS('总明细 源文件后台下'!M:M,'总明细 源文件后台下'!E:E,E771,'总明细 源文件后台下'!C:C,"Refund")</f>
        <v>0</v>
      </c>
      <c r="W771">
        <f>SUMIFS('总明细 源文件后台下'!N:N,'总明细 源文件后台下'!E:E,E771,'总明细 源文件后台下'!C:C,"Refund")</f>
        <v>0</v>
      </c>
      <c r="X771">
        <f>SUMIFS('总明细 源文件后台下'!O:O,'总明细 源文件后台下'!E:E,E771,'总明细 源文件后台下'!C:C,"Refund")</f>
        <v>0</v>
      </c>
      <c r="Y771">
        <f>SUMIFS('总明细 源文件后台下'!P:P,'总明细 源文件后台下'!E:E,E771,'总明细 源文件后台下'!C:C,"Refund")</f>
        <v>0</v>
      </c>
      <c r="Z771">
        <f>SUMIFS('总明细 源文件后台下'!Q:Q,'总明细 源文件后台下'!E:E,E771,'总明细 源文件后台下'!C:C,"Refund")</f>
        <v>0</v>
      </c>
      <c r="AA771">
        <f>SUMIFS('总明细 源文件后台下'!R:R,'总明细 源文件后台下'!E:E,E771,'总明细 源文件后台下'!C:C,"Refund")</f>
        <v>0</v>
      </c>
      <c r="AB771">
        <f>SUMIFS('总明细 源文件后台下'!S:S,'总明细 源文件后台下'!E:E,E771,'总明细 源文件后台下'!C:C,"Refund")</f>
        <v>0</v>
      </c>
      <c r="AC771">
        <f>SUMIFS('总明细 源文件后台下'!T:T,'总明细 源文件后台下'!E:E,E771,'总明细 源文件后台下'!C:C,"Refund")</f>
        <v>0</v>
      </c>
      <c r="AD771">
        <f>SUMIFS('总明细 源文件后台下'!U:U,'总明细 源文件后台下'!E:E,E771,'总明细 源文件后台下'!C:C,"Refund")</f>
        <v>0</v>
      </c>
      <c r="AE771">
        <f>SUMIFS('总明细 源文件后台下'!V:V,'总明细 源文件后台下'!E:E,E771,'总明细 源文件后台下'!C:C,"Refund")</f>
        <v>0</v>
      </c>
      <c r="AF771">
        <f>SUMIFS('总明细 源文件后台下'!W:W,'总明细 源文件后台下'!E:E,E771,'总明细 源文件后台下'!C:C,"Refund")</f>
        <v>0</v>
      </c>
      <c r="AK771">
        <f>(SUMIF('广告费 源文件后台下'!G:G,E771,'广告费 源文件后台下'!M:M))*-1</f>
        <v>0</v>
      </c>
      <c r="AL771">
        <f>SUMIFS('总明细 源文件后台下'!W:W,'总明细 源文件后台下'!E:E,E771,'总明细 源文件后台下'!C:C,"Adjustment",'总明细 源文件后台下'!F:F,"FBA Inventory Reimbursement - Customer Return")</f>
        <v>0</v>
      </c>
      <c r="AM771">
        <f>SUMIFS('总明细 源文件后台下'!W:W,'总明细 源文件后台下'!E:E,E771,'总明细 源文件后台下'!C:C,"Adjustment",'总明细 源文件后台下'!F:F,"FBA Inventory Reimbursement - Damaged:Warehouse")</f>
        <v>0</v>
      </c>
      <c r="AN771">
        <f>SUMIFS('总明细 源文件后台下'!W:W,'总明细 源文件后台下'!E:E,E771,'总明细 源文件后台下'!C:C,"Adjustment",'总明细 源文件后台下'!F:F,"FBA Inventory Reimbursement - Customer Service Issue")</f>
        <v>0</v>
      </c>
      <c r="AO771">
        <f>SUMIFS('总明细 源文件后台下'!W:W,'总明细 源文件后台下'!E:E,E771,'总明细 源文件后台下'!C:C,"Adjustment",'总明细 源文件后台下'!F:F,"FBA Inventory Reimbursement - Fee Correction")</f>
        <v>0</v>
      </c>
      <c r="AP771">
        <f>SUMIFS('总明细 源文件后台下'!W:W,'总明细 源文件后台下'!E:E,E771,'总明细 源文件后台下'!C:C,"Adjustment",'总明细 源文件后台下'!F:F,"FBA Inventory Reimbursement - General Adjustment")</f>
        <v>0</v>
      </c>
      <c r="AQ771">
        <f>SUMIFS('总明细 源文件后台下'!W:W,'总明细 源文件后台下'!E:E,E771,'总明细 源文件后台下'!C:C,"Adjustment",'总明细 源文件后台下'!F:F,"FBA Inventory Reimbursement - Lost:Inbound")</f>
        <v>0</v>
      </c>
      <c r="AR771">
        <f>SUMIFS('总明细 源文件后台下'!W:W,'总明细 源文件后台下'!E:E,E771,'总明细 源文件后台下'!C:C,"Adjustment",'总明细 源文件后台下'!F:F,"FBA Inventory Reimbursement - Lost:Warehouse")</f>
        <v>0</v>
      </c>
      <c r="AS771">
        <f>SUMIFS('总明细 源文件后台下'!W:W,'总明细 源文件后台下'!E:E,E771,'总明细 源文件后台下'!C:C,"Adjustment",'总明细 源文件后台下'!F:F,"Non-subscription Fee Adjustment")</f>
        <v>0</v>
      </c>
      <c r="AT771">
        <f>SUMIFS('总明细 源文件后台下'!W:W,'总明细 源文件后台下'!E:E,E771,'总明细 源文件后台下'!C:C,"Adjustment",'总明细 源文件后台下'!F:F,"FBA Inventory Placement Service Fee")</f>
        <v>0</v>
      </c>
      <c r="AV771">
        <f>SUMIF('FBA Customer Return Per Unit Fe'!B:B,E771,'FBA Customer Return Per Unit Fe'!C:C)</f>
        <v>0</v>
      </c>
      <c r="AX771">
        <f>(SUMIF('仓储费 源文件后台下'!C:C,E771,'仓储费 源文件后台下'!V:V))*-1</f>
        <v>0</v>
      </c>
      <c r="AZ771">
        <f>SUMIF('Disposal Fee销毁费用-160.95'!B:B,E771,'Disposal Fee销毁费用-160.95'!D:D)*-1</f>
        <v>0</v>
      </c>
      <c r="BC771">
        <f>IFERROR(VLOOKUP(F771,'优惠券-86.4'!F:I,4,0),0)</f>
        <v>0</v>
      </c>
      <c r="BD771">
        <f>IFERROR(VLOOKUP(F771,'早评-120'!E:H,4,0),0)</f>
        <v>0</v>
      </c>
      <c r="BF771">
        <f t="shared" si="88"/>
        <v>0</v>
      </c>
      <c r="BG771">
        <f t="shared" si="89"/>
        <v>0</v>
      </c>
      <c r="BH771">
        <f t="shared" si="90"/>
        <v>0</v>
      </c>
      <c r="BQ771" s="45">
        <f t="shared" si="91"/>
        <v>0</v>
      </c>
      <c r="BR771">
        <f>SUMIFS('9月销毁明细'!D:D,'9月销毁明细'!A:A,E771,'9月销毁明细'!H:H,"Sellable")</f>
        <v>0</v>
      </c>
      <c r="BS771">
        <f>SUMIFS('9月销毁明细'!G:G,'9月销毁明细'!A:A,E771,'9月销毁明细'!H:H,"Sellable")</f>
        <v>0</v>
      </c>
      <c r="BT771">
        <f>SUMIFS('9月销毁明细'!D:D,'9月销毁明细'!A:A,E771,'9月销毁明细'!H:H,"Unsellable")</f>
        <v>0</v>
      </c>
      <c r="BU771">
        <f>SUMIFS('9月销毁明细'!G:G,'9月销毁明细'!A:A,E771,'9月销毁明细'!H:H,"Unsellable")</f>
        <v>0</v>
      </c>
      <c r="BW771">
        <f>IFERROR(I771*VLOOKUP(F771,'9.3成本表'!C:L,10,0),0)</f>
        <v>0</v>
      </c>
      <c r="BX771">
        <f t="shared" si="92"/>
        <v>0</v>
      </c>
      <c r="CC771" s="45">
        <f t="shared" si="93"/>
        <v>0</v>
      </c>
      <c r="CD771" s="45">
        <f t="shared" si="94"/>
        <v>0</v>
      </c>
      <c r="CE771" s="45">
        <f t="shared" si="95"/>
        <v>0</v>
      </c>
    </row>
    <row r="772" spans="4:83" x14ac:dyDescent="0.25">
      <c r="D772" s="20" t="s">
        <v>1653</v>
      </c>
      <c r="E772" s="20" t="s">
        <v>1654</v>
      </c>
      <c r="F772" s="20">
        <v>4933</v>
      </c>
      <c r="G772">
        <v>766</v>
      </c>
      <c r="H772" s="20"/>
      <c r="I772">
        <f>SUMIFS('总明细 源文件后台下'!G:G,'总明细 源文件后台下'!E:E,E772,'总明细 源文件后台下'!C:C,"Order")</f>
        <v>0</v>
      </c>
      <c r="J772">
        <f>SUMIFS('总明细 源文件后台下'!M:M,'总明细 源文件后台下'!E:E,E772,'总明细 源文件后台下'!C:C,"Order")</f>
        <v>0</v>
      </c>
      <c r="K772">
        <f>SUMIFS('总明细 源文件后台下'!N:N,'总明细 源文件后台下'!E:E,E772,'总明细 源文件后台下'!C:C,"Order")</f>
        <v>0</v>
      </c>
      <c r="L772">
        <f>SUMIFS('总明细 源文件后台下'!O:O,'总明细 源文件后台下'!E:E,E772,'总明细 源文件后台下'!C:C,"Order")</f>
        <v>0</v>
      </c>
      <c r="M772">
        <f>SUMIFS('总明细 源文件后台下'!P:P,'总明细 源文件后台下'!E:E,E772,'总明细 源文件后台下'!C:C,"Order")</f>
        <v>0</v>
      </c>
      <c r="N772">
        <f>SUMIFS('总明细 源文件后台下'!Q:Q,'总明细 源文件后台下'!E:E,E772,'总明细 源文件后台下'!C:C,"Order")</f>
        <v>0</v>
      </c>
      <c r="O772">
        <f>SUMIFS('总明细 源文件后台下'!R:R,'总明细 源文件后台下'!E:E,E772,'总明细 源文件后台下'!C:C,"Order")</f>
        <v>0</v>
      </c>
      <c r="P772">
        <f>SUMIFS('总明细 源文件后台下'!S:S,'总明细 源文件后台下'!E:E,E772,'总明细 源文件后台下'!C:C,"Order")</f>
        <v>0</v>
      </c>
      <c r="Q772">
        <f>SUMIFS('总明细 源文件后台下'!T:T,'总明细 源文件后台下'!E:E,E772,'总明细 源文件后台下'!C:C,"Order")</f>
        <v>0</v>
      </c>
      <c r="R772">
        <f>SUMIFS('总明细 源文件后台下'!U:U,'总明细 源文件后台下'!E:E,E772,'总明细 源文件后台下'!C:C,"Order")</f>
        <v>0</v>
      </c>
      <c r="S772">
        <f>SUMIFS('总明细 源文件后台下'!V:V,'总明细 源文件后台下'!E:E,E772,'总明细 源文件后台下'!C:C,"Order")</f>
        <v>0</v>
      </c>
      <c r="T772">
        <f>SUMIFS('总明细 源文件后台下'!W:W,'总明细 源文件后台下'!E:E,E772,'总明细 源文件后台下'!C:C,"Order")</f>
        <v>0</v>
      </c>
      <c r="U772">
        <f>SUMIFS('总明细 源文件后台下'!G:G,'总明细 源文件后台下'!E:E,E772,'总明细 源文件后台下'!C:C,"Refund")</f>
        <v>0</v>
      </c>
      <c r="V772">
        <f>SUMIFS('总明细 源文件后台下'!M:M,'总明细 源文件后台下'!E:E,E772,'总明细 源文件后台下'!C:C,"Refund")</f>
        <v>0</v>
      </c>
      <c r="W772">
        <f>SUMIFS('总明细 源文件后台下'!N:N,'总明细 源文件后台下'!E:E,E772,'总明细 源文件后台下'!C:C,"Refund")</f>
        <v>0</v>
      </c>
      <c r="X772">
        <f>SUMIFS('总明细 源文件后台下'!O:O,'总明细 源文件后台下'!E:E,E772,'总明细 源文件后台下'!C:C,"Refund")</f>
        <v>0</v>
      </c>
      <c r="Y772">
        <f>SUMIFS('总明细 源文件后台下'!P:P,'总明细 源文件后台下'!E:E,E772,'总明细 源文件后台下'!C:C,"Refund")</f>
        <v>0</v>
      </c>
      <c r="Z772">
        <f>SUMIFS('总明细 源文件后台下'!Q:Q,'总明细 源文件后台下'!E:E,E772,'总明细 源文件后台下'!C:C,"Refund")</f>
        <v>0</v>
      </c>
      <c r="AA772">
        <f>SUMIFS('总明细 源文件后台下'!R:R,'总明细 源文件后台下'!E:E,E772,'总明细 源文件后台下'!C:C,"Refund")</f>
        <v>0</v>
      </c>
      <c r="AB772">
        <f>SUMIFS('总明细 源文件后台下'!S:S,'总明细 源文件后台下'!E:E,E772,'总明细 源文件后台下'!C:C,"Refund")</f>
        <v>0</v>
      </c>
      <c r="AC772">
        <f>SUMIFS('总明细 源文件后台下'!T:T,'总明细 源文件后台下'!E:E,E772,'总明细 源文件后台下'!C:C,"Refund")</f>
        <v>0</v>
      </c>
      <c r="AD772">
        <f>SUMIFS('总明细 源文件后台下'!U:U,'总明细 源文件后台下'!E:E,E772,'总明细 源文件后台下'!C:C,"Refund")</f>
        <v>0</v>
      </c>
      <c r="AE772">
        <f>SUMIFS('总明细 源文件后台下'!V:V,'总明细 源文件后台下'!E:E,E772,'总明细 源文件后台下'!C:C,"Refund")</f>
        <v>0</v>
      </c>
      <c r="AF772">
        <f>SUMIFS('总明细 源文件后台下'!W:W,'总明细 源文件后台下'!E:E,E772,'总明细 源文件后台下'!C:C,"Refund")</f>
        <v>0</v>
      </c>
      <c r="AK772">
        <f>(SUMIF('广告费 源文件后台下'!G:G,E772,'广告费 源文件后台下'!M:M))*-1</f>
        <v>0</v>
      </c>
      <c r="AL772">
        <f>SUMIFS('总明细 源文件后台下'!W:W,'总明细 源文件后台下'!E:E,E772,'总明细 源文件后台下'!C:C,"Adjustment",'总明细 源文件后台下'!F:F,"FBA Inventory Reimbursement - Customer Return")</f>
        <v>0</v>
      </c>
      <c r="AM772">
        <f>SUMIFS('总明细 源文件后台下'!W:W,'总明细 源文件后台下'!E:E,E772,'总明细 源文件后台下'!C:C,"Adjustment",'总明细 源文件后台下'!F:F,"FBA Inventory Reimbursement - Damaged:Warehouse")</f>
        <v>0</v>
      </c>
      <c r="AN772">
        <f>SUMIFS('总明细 源文件后台下'!W:W,'总明细 源文件后台下'!E:E,E772,'总明细 源文件后台下'!C:C,"Adjustment",'总明细 源文件后台下'!F:F,"FBA Inventory Reimbursement - Customer Service Issue")</f>
        <v>0</v>
      </c>
      <c r="AO772">
        <f>SUMIFS('总明细 源文件后台下'!W:W,'总明细 源文件后台下'!E:E,E772,'总明细 源文件后台下'!C:C,"Adjustment",'总明细 源文件后台下'!F:F,"FBA Inventory Reimbursement - Fee Correction")</f>
        <v>0</v>
      </c>
      <c r="AP772">
        <f>SUMIFS('总明细 源文件后台下'!W:W,'总明细 源文件后台下'!E:E,E772,'总明细 源文件后台下'!C:C,"Adjustment",'总明细 源文件后台下'!F:F,"FBA Inventory Reimbursement - General Adjustment")</f>
        <v>0</v>
      </c>
      <c r="AQ772">
        <f>SUMIFS('总明细 源文件后台下'!W:W,'总明细 源文件后台下'!E:E,E772,'总明细 源文件后台下'!C:C,"Adjustment",'总明细 源文件后台下'!F:F,"FBA Inventory Reimbursement - Lost:Inbound")</f>
        <v>0</v>
      </c>
      <c r="AR772">
        <f>SUMIFS('总明细 源文件后台下'!W:W,'总明细 源文件后台下'!E:E,E772,'总明细 源文件后台下'!C:C,"Adjustment",'总明细 源文件后台下'!F:F,"FBA Inventory Reimbursement - Lost:Warehouse")</f>
        <v>0</v>
      </c>
      <c r="AS772">
        <f>SUMIFS('总明细 源文件后台下'!W:W,'总明细 源文件后台下'!E:E,E772,'总明细 源文件后台下'!C:C,"Adjustment",'总明细 源文件后台下'!F:F,"Non-subscription Fee Adjustment")</f>
        <v>0</v>
      </c>
      <c r="AT772">
        <f>SUMIFS('总明细 源文件后台下'!W:W,'总明细 源文件后台下'!E:E,E772,'总明细 源文件后台下'!C:C,"Adjustment",'总明细 源文件后台下'!F:F,"FBA Inventory Placement Service Fee")</f>
        <v>0</v>
      </c>
      <c r="AV772">
        <f>SUMIF('FBA Customer Return Per Unit Fe'!B:B,E772,'FBA Customer Return Per Unit Fe'!C:C)</f>
        <v>0</v>
      </c>
      <c r="AX772">
        <f>(SUMIF('仓储费 源文件后台下'!C:C,E772,'仓储费 源文件后台下'!V:V))*-1</f>
        <v>0</v>
      </c>
      <c r="AZ772">
        <f>SUMIF('Disposal Fee销毁费用-160.95'!B:B,E772,'Disposal Fee销毁费用-160.95'!D:D)*-1</f>
        <v>-0.75</v>
      </c>
      <c r="BC772">
        <f>IFERROR(VLOOKUP(F772,'优惠券-86.4'!F:I,4,0),0)</f>
        <v>0</v>
      </c>
      <c r="BD772">
        <f>IFERROR(VLOOKUP(F772,'早评-120'!E:H,4,0),0)</f>
        <v>0</v>
      </c>
      <c r="BF772">
        <f t="shared" si="88"/>
        <v>-0.75</v>
      </c>
      <c r="BG772">
        <f t="shared" si="89"/>
        <v>0</v>
      </c>
      <c r="BH772">
        <f t="shared" si="90"/>
        <v>-4.875</v>
      </c>
      <c r="BQ772" s="45">
        <f t="shared" si="91"/>
        <v>-4.875</v>
      </c>
      <c r="BR772">
        <f>SUMIFS('9月销毁明细'!D:D,'9月销毁明细'!A:A,E772,'9月销毁明细'!H:H,"Sellable")</f>
        <v>0</v>
      </c>
      <c r="BS772">
        <f>SUMIFS('9月销毁明细'!G:G,'9月销毁明细'!A:A,E772,'9月销毁明细'!H:H,"Sellable")</f>
        <v>0</v>
      </c>
      <c r="BT772">
        <f>SUMIFS('9月销毁明细'!D:D,'9月销毁明细'!A:A,E772,'9月销毁明细'!H:H,"Unsellable")</f>
        <v>0</v>
      </c>
      <c r="BU772">
        <f>SUMIFS('9月销毁明细'!G:G,'9月销毁明细'!A:A,E772,'9月销毁明细'!H:H,"Unsellable")</f>
        <v>0</v>
      </c>
      <c r="BW772">
        <f>IFERROR(I772*VLOOKUP(F772,'9.3成本表'!C:L,10,0),0)</f>
        <v>0</v>
      </c>
      <c r="BX772">
        <f t="shared" si="92"/>
        <v>0</v>
      </c>
      <c r="CC772" s="45">
        <f t="shared" si="93"/>
        <v>-4.875</v>
      </c>
      <c r="CD772" s="45">
        <f t="shared" si="94"/>
        <v>0</v>
      </c>
      <c r="CE772" s="45">
        <f t="shared" si="95"/>
        <v>0</v>
      </c>
    </row>
    <row r="773" spans="4:83" x14ac:dyDescent="0.25">
      <c r="D773" s="20" t="s">
        <v>1655</v>
      </c>
      <c r="E773" s="20" t="s">
        <v>1656</v>
      </c>
      <c r="F773" s="20">
        <v>4933</v>
      </c>
      <c r="G773">
        <v>767</v>
      </c>
      <c r="H773" s="20"/>
      <c r="I773">
        <f>SUMIFS('总明细 源文件后台下'!G:G,'总明细 源文件后台下'!E:E,E773,'总明细 源文件后台下'!C:C,"Order")</f>
        <v>0</v>
      </c>
      <c r="J773">
        <f>SUMIFS('总明细 源文件后台下'!M:M,'总明细 源文件后台下'!E:E,E773,'总明细 源文件后台下'!C:C,"Order")</f>
        <v>0</v>
      </c>
      <c r="K773">
        <f>SUMIFS('总明细 源文件后台下'!N:N,'总明细 源文件后台下'!E:E,E773,'总明细 源文件后台下'!C:C,"Order")</f>
        <v>0</v>
      </c>
      <c r="L773">
        <f>SUMIFS('总明细 源文件后台下'!O:O,'总明细 源文件后台下'!E:E,E773,'总明细 源文件后台下'!C:C,"Order")</f>
        <v>0</v>
      </c>
      <c r="M773">
        <f>SUMIFS('总明细 源文件后台下'!P:P,'总明细 源文件后台下'!E:E,E773,'总明细 源文件后台下'!C:C,"Order")</f>
        <v>0</v>
      </c>
      <c r="N773">
        <f>SUMIFS('总明细 源文件后台下'!Q:Q,'总明细 源文件后台下'!E:E,E773,'总明细 源文件后台下'!C:C,"Order")</f>
        <v>0</v>
      </c>
      <c r="O773">
        <f>SUMIFS('总明细 源文件后台下'!R:R,'总明细 源文件后台下'!E:E,E773,'总明细 源文件后台下'!C:C,"Order")</f>
        <v>0</v>
      </c>
      <c r="P773">
        <f>SUMIFS('总明细 源文件后台下'!S:S,'总明细 源文件后台下'!E:E,E773,'总明细 源文件后台下'!C:C,"Order")</f>
        <v>0</v>
      </c>
      <c r="Q773">
        <f>SUMIFS('总明细 源文件后台下'!T:T,'总明细 源文件后台下'!E:E,E773,'总明细 源文件后台下'!C:C,"Order")</f>
        <v>0</v>
      </c>
      <c r="R773">
        <f>SUMIFS('总明细 源文件后台下'!U:U,'总明细 源文件后台下'!E:E,E773,'总明细 源文件后台下'!C:C,"Order")</f>
        <v>0</v>
      </c>
      <c r="S773">
        <f>SUMIFS('总明细 源文件后台下'!V:V,'总明细 源文件后台下'!E:E,E773,'总明细 源文件后台下'!C:C,"Order")</f>
        <v>0</v>
      </c>
      <c r="T773">
        <f>SUMIFS('总明细 源文件后台下'!W:W,'总明细 源文件后台下'!E:E,E773,'总明细 源文件后台下'!C:C,"Order")</f>
        <v>0</v>
      </c>
      <c r="U773">
        <f>SUMIFS('总明细 源文件后台下'!G:G,'总明细 源文件后台下'!E:E,E773,'总明细 源文件后台下'!C:C,"Refund")</f>
        <v>0</v>
      </c>
      <c r="V773">
        <f>SUMIFS('总明细 源文件后台下'!M:M,'总明细 源文件后台下'!E:E,E773,'总明细 源文件后台下'!C:C,"Refund")</f>
        <v>0</v>
      </c>
      <c r="W773">
        <f>SUMIFS('总明细 源文件后台下'!N:N,'总明细 源文件后台下'!E:E,E773,'总明细 源文件后台下'!C:C,"Refund")</f>
        <v>0</v>
      </c>
      <c r="X773">
        <f>SUMIFS('总明细 源文件后台下'!O:O,'总明细 源文件后台下'!E:E,E773,'总明细 源文件后台下'!C:C,"Refund")</f>
        <v>0</v>
      </c>
      <c r="Y773">
        <f>SUMIFS('总明细 源文件后台下'!P:P,'总明细 源文件后台下'!E:E,E773,'总明细 源文件后台下'!C:C,"Refund")</f>
        <v>0</v>
      </c>
      <c r="Z773">
        <f>SUMIFS('总明细 源文件后台下'!Q:Q,'总明细 源文件后台下'!E:E,E773,'总明细 源文件后台下'!C:C,"Refund")</f>
        <v>0</v>
      </c>
      <c r="AA773">
        <f>SUMIFS('总明细 源文件后台下'!R:R,'总明细 源文件后台下'!E:E,E773,'总明细 源文件后台下'!C:C,"Refund")</f>
        <v>0</v>
      </c>
      <c r="AB773">
        <f>SUMIFS('总明细 源文件后台下'!S:S,'总明细 源文件后台下'!E:E,E773,'总明细 源文件后台下'!C:C,"Refund")</f>
        <v>0</v>
      </c>
      <c r="AC773">
        <f>SUMIFS('总明细 源文件后台下'!T:T,'总明细 源文件后台下'!E:E,E773,'总明细 源文件后台下'!C:C,"Refund")</f>
        <v>0</v>
      </c>
      <c r="AD773">
        <f>SUMIFS('总明细 源文件后台下'!U:U,'总明细 源文件后台下'!E:E,E773,'总明细 源文件后台下'!C:C,"Refund")</f>
        <v>0</v>
      </c>
      <c r="AE773">
        <f>SUMIFS('总明细 源文件后台下'!V:V,'总明细 源文件后台下'!E:E,E773,'总明细 源文件后台下'!C:C,"Refund")</f>
        <v>0</v>
      </c>
      <c r="AF773">
        <f>SUMIFS('总明细 源文件后台下'!W:W,'总明细 源文件后台下'!E:E,E773,'总明细 源文件后台下'!C:C,"Refund")</f>
        <v>0</v>
      </c>
      <c r="AK773">
        <f>(SUMIF('广告费 源文件后台下'!G:G,E773,'广告费 源文件后台下'!M:M))*-1</f>
        <v>0</v>
      </c>
      <c r="AL773">
        <f>SUMIFS('总明细 源文件后台下'!W:W,'总明细 源文件后台下'!E:E,E773,'总明细 源文件后台下'!C:C,"Adjustment",'总明细 源文件后台下'!F:F,"FBA Inventory Reimbursement - Customer Return")</f>
        <v>0</v>
      </c>
      <c r="AM773">
        <f>SUMIFS('总明细 源文件后台下'!W:W,'总明细 源文件后台下'!E:E,E773,'总明细 源文件后台下'!C:C,"Adjustment",'总明细 源文件后台下'!F:F,"FBA Inventory Reimbursement - Damaged:Warehouse")</f>
        <v>0</v>
      </c>
      <c r="AN773">
        <f>SUMIFS('总明细 源文件后台下'!W:W,'总明细 源文件后台下'!E:E,E773,'总明细 源文件后台下'!C:C,"Adjustment",'总明细 源文件后台下'!F:F,"FBA Inventory Reimbursement - Customer Service Issue")</f>
        <v>0</v>
      </c>
      <c r="AO773">
        <f>SUMIFS('总明细 源文件后台下'!W:W,'总明细 源文件后台下'!E:E,E773,'总明细 源文件后台下'!C:C,"Adjustment",'总明细 源文件后台下'!F:F,"FBA Inventory Reimbursement - Fee Correction")</f>
        <v>0</v>
      </c>
      <c r="AP773">
        <f>SUMIFS('总明细 源文件后台下'!W:W,'总明细 源文件后台下'!E:E,E773,'总明细 源文件后台下'!C:C,"Adjustment",'总明细 源文件后台下'!F:F,"FBA Inventory Reimbursement - General Adjustment")</f>
        <v>0</v>
      </c>
      <c r="AQ773">
        <f>SUMIFS('总明细 源文件后台下'!W:W,'总明细 源文件后台下'!E:E,E773,'总明细 源文件后台下'!C:C,"Adjustment",'总明细 源文件后台下'!F:F,"FBA Inventory Reimbursement - Lost:Inbound")</f>
        <v>0</v>
      </c>
      <c r="AR773">
        <f>SUMIFS('总明细 源文件后台下'!W:W,'总明细 源文件后台下'!E:E,E773,'总明细 源文件后台下'!C:C,"Adjustment",'总明细 源文件后台下'!F:F,"FBA Inventory Reimbursement - Lost:Warehouse")</f>
        <v>0</v>
      </c>
      <c r="AS773">
        <f>SUMIFS('总明细 源文件后台下'!W:W,'总明细 源文件后台下'!E:E,E773,'总明细 源文件后台下'!C:C,"Adjustment",'总明细 源文件后台下'!F:F,"Non-subscription Fee Adjustment")</f>
        <v>0</v>
      </c>
      <c r="AT773">
        <f>SUMIFS('总明细 源文件后台下'!W:W,'总明细 源文件后台下'!E:E,E773,'总明细 源文件后台下'!C:C,"Adjustment",'总明细 源文件后台下'!F:F,"FBA Inventory Placement Service Fee")</f>
        <v>0</v>
      </c>
      <c r="AV773">
        <f>SUMIF('FBA Customer Return Per Unit Fe'!B:B,E773,'FBA Customer Return Per Unit Fe'!C:C)</f>
        <v>0</v>
      </c>
      <c r="AX773">
        <f>(SUMIF('仓储费 源文件后台下'!C:C,E773,'仓储费 源文件后台下'!V:V))*-1</f>
        <v>0</v>
      </c>
      <c r="AZ773">
        <f>SUMIF('Disposal Fee销毁费用-160.95'!B:B,E773,'Disposal Fee销毁费用-160.95'!D:D)*-1</f>
        <v>-0.75</v>
      </c>
      <c r="BC773">
        <f>IFERROR(VLOOKUP(F773,'优惠券-86.4'!F:I,4,0),0)</f>
        <v>0</v>
      </c>
      <c r="BD773">
        <f>IFERROR(VLOOKUP(F773,'早评-120'!E:H,4,0),0)</f>
        <v>0</v>
      </c>
      <c r="BF773">
        <f t="shared" si="88"/>
        <v>-0.75</v>
      </c>
      <c r="BG773">
        <f t="shared" si="89"/>
        <v>0</v>
      </c>
      <c r="BH773">
        <f t="shared" si="90"/>
        <v>-4.875</v>
      </c>
      <c r="BQ773" s="45">
        <f t="shared" si="91"/>
        <v>-4.875</v>
      </c>
      <c r="BR773">
        <f>SUMIFS('9月销毁明细'!D:D,'9月销毁明细'!A:A,E773,'9月销毁明细'!H:H,"Sellable")</f>
        <v>0</v>
      </c>
      <c r="BS773">
        <f>SUMIFS('9月销毁明细'!G:G,'9月销毁明细'!A:A,E773,'9月销毁明细'!H:H,"Sellable")</f>
        <v>0</v>
      </c>
      <c r="BT773">
        <f>SUMIFS('9月销毁明细'!D:D,'9月销毁明细'!A:A,E773,'9月销毁明细'!H:H,"Unsellable")</f>
        <v>0</v>
      </c>
      <c r="BU773">
        <f>SUMIFS('9月销毁明细'!G:G,'9月销毁明细'!A:A,E773,'9月销毁明细'!H:H,"Unsellable")</f>
        <v>0</v>
      </c>
      <c r="BW773">
        <f>IFERROR(I773*VLOOKUP(F773,'9.3成本表'!C:L,10,0),0)</f>
        <v>0</v>
      </c>
      <c r="BX773">
        <f t="shared" si="92"/>
        <v>0</v>
      </c>
      <c r="CC773" s="45">
        <f t="shared" si="93"/>
        <v>-4.875</v>
      </c>
      <c r="CD773" s="45">
        <f t="shared" si="94"/>
        <v>0</v>
      </c>
      <c r="CE773" s="45">
        <f t="shared" si="95"/>
        <v>0</v>
      </c>
    </row>
    <row r="774" spans="4:83" x14ac:dyDescent="0.25">
      <c r="D774" s="20" t="s">
        <v>1657</v>
      </c>
      <c r="E774" s="20" t="s">
        <v>1658</v>
      </c>
      <c r="F774" s="20">
        <v>4933</v>
      </c>
      <c r="G774">
        <v>768</v>
      </c>
      <c r="H774" s="20"/>
      <c r="I774">
        <f>SUMIFS('总明细 源文件后台下'!G:G,'总明细 源文件后台下'!E:E,E774,'总明细 源文件后台下'!C:C,"Order")</f>
        <v>0</v>
      </c>
      <c r="J774">
        <f>SUMIFS('总明细 源文件后台下'!M:M,'总明细 源文件后台下'!E:E,E774,'总明细 源文件后台下'!C:C,"Order")</f>
        <v>0</v>
      </c>
      <c r="K774">
        <f>SUMIFS('总明细 源文件后台下'!N:N,'总明细 源文件后台下'!E:E,E774,'总明细 源文件后台下'!C:C,"Order")</f>
        <v>0</v>
      </c>
      <c r="L774">
        <f>SUMIFS('总明细 源文件后台下'!O:O,'总明细 源文件后台下'!E:E,E774,'总明细 源文件后台下'!C:C,"Order")</f>
        <v>0</v>
      </c>
      <c r="M774">
        <f>SUMIFS('总明细 源文件后台下'!P:P,'总明细 源文件后台下'!E:E,E774,'总明细 源文件后台下'!C:C,"Order")</f>
        <v>0</v>
      </c>
      <c r="N774">
        <f>SUMIFS('总明细 源文件后台下'!Q:Q,'总明细 源文件后台下'!E:E,E774,'总明细 源文件后台下'!C:C,"Order")</f>
        <v>0</v>
      </c>
      <c r="O774">
        <f>SUMIFS('总明细 源文件后台下'!R:R,'总明细 源文件后台下'!E:E,E774,'总明细 源文件后台下'!C:C,"Order")</f>
        <v>0</v>
      </c>
      <c r="P774">
        <f>SUMIFS('总明细 源文件后台下'!S:S,'总明细 源文件后台下'!E:E,E774,'总明细 源文件后台下'!C:C,"Order")</f>
        <v>0</v>
      </c>
      <c r="Q774">
        <f>SUMIFS('总明细 源文件后台下'!T:T,'总明细 源文件后台下'!E:E,E774,'总明细 源文件后台下'!C:C,"Order")</f>
        <v>0</v>
      </c>
      <c r="R774">
        <f>SUMIFS('总明细 源文件后台下'!U:U,'总明细 源文件后台下'!E:E,E774,'总明细 源文件后台下'!C:C,"Order")</f>
        <v>0</v>
      </c>
      <c r="S774">
        <f>SUMIFS('总明细 源文件后台下'!V:V,'总明细 源文件后台下'!E:E,E774,'总明细 源文件后台下'!C:C,"Order")</f>
        <v>0</v>
      </c>
      <c r="T774">
        <f>SUMIFS('总明细 源文件后台下'!W:W,'总明细 源文件后台下'!E:E,E774,'总明细 源文件后台下'!C:C,"Order")</f>
        <v>0</v>
      </c>
      <c r="U774">
        <f>SUMIFS('总明细 源文件后台下'!G:G,'总明细 源文件后台下'!E:E,E774,'总明细 源文件后台下'!C:C,"Refund")</f>
        <v>0</v>
      </c>
      <c r="V774">
        <f>SUMIFS('总明细 源文件后台下'!M:M,'总明细 源文件后台下'!E:E,E774,'总明细 源文件后台下'!C:C,"Refund")</f>
        <v>0</v>
      </c>
      <c r="W774">
        <f>SUMIFS('总明细 源文件后台下'!N:N,'总明细 源文件后台下'!E:E,E774,'总明细 源文件后台下'!C:C,"Refund")</f>
        <v>0</v>
      </c>
      <c r="X774">
        <f>SUMIFS('总明细 源文件后台下'!O:O,'总明细 源文件后台下'!E:E,E774,'总明细 源文件后台下'!C:C,"Refund")</f>
        <v>0</v>
      </c>
      <c r="Y774">
        <f>SUMIFS('总明细 源文件后台下'!P:P,'总明细 源文件后台下'!E:E,E774,'总明细 源文件后台下'!C:C,"Refund")</f>
        <v>0</v>
      </c>
      <c r="Z774">
        <f>SUMIFS('总明细 源文件后台下'!Q:Q,'总明细 源文件后台下'!E:E,E774,'总明细 源文件后台下'!C:C,"Refund")</f>
        <v>0</v>
      </c>
      <c r="AA774">
        <f>SUMIFS('总明细 源文件后台下'!R:R,'总明细 源文件后台下'!E:E,E774,'总明细 源文件后台下'!C:C,"Refund")</f>
        <v>0</v>
      </c>
      <c r="AB774">
        <f>SUMIFS('总明细 源文件后台下'!S:S,'总明细 源文件后台下'!E:E,E774,'总明细 源文件后台下'!C:C,"Refund")</f>
        <v>0</v>
      </c>
      <c r="AC774">
        <f>SUMIFS('总明细 源文件后台下'!T:T,'总明细 源文件后台下'!E:E,E774,'总明细 源文件后台下'!C:C,"Refund")</f>
        <v>0</v>
      </c>
      <c r="AD774">
        <f>SUMIFS('总明细 源文件后台下'!U:U,'总明细 源文件后台下'!E:E,E774,'总明细 源文件后台下'!C:C,"Refund")</f>
        <v>0</v>
      </c>
      <c r="AE774">
        <f>SUMIFS('总明细 源文件后台下'!V:V,'总明细 源文件后台下'!E:E,E774,'总明细 源文件后台下'!C:C,"Refund")</f>
        <v>0</v>
      </c>
      <c r="AF774">
        <f>SUMIFS('总明细 源文件后台下'!W:W,'总明细 源文件后台下'!E:E,E774,'总明细 源文件后台下'!C:C,"Refund")</f>
        <v>0</v>
      </c>
      <c r="AK774">
        <f>(SUMIF('广告费 源文件后台下'!G:G,E774,'广告费 源文件后台下'!M:M))*-1</f>
        <v>0</v>
      </c>
      <c r="AL774">
        <f>SUMIFS('总明细 源文件后台下'!W:W,'总明细 源文件后台下'!E:E,E774,'总明细 源文件后台下'!C:C,"Adjustment",'总明细 源文件后台下'!F:F,"FBA Inventory Reimbursement - Customer Return")</f>
        <v>0</v>
      </c>
      <c r="AM774">
        <f>SUMIFS('总明细 源文件后台下'!W:W,'总明细 源文件后台下'!E:E,E774,'总明细 源文件后台下'!C:C,"Adjustment",'总明细 源文件后台下'!F:F,"FBA Inventory Reimbursement - Damaged:Warehouse")</f>
        <v>0</v>
      </c>
      <c r="AN774">
        <f>SUMIFS('总明细 源文件后台下'!W:W,'总明细 源文件后台下'!E:E,E774,'总明细 源文件后台下'!C:C,"Adjustment",'总明细 源文件后台下'!F:F,"FBA Inventory Reimbursement - Customer Service Issue")</f>
        <v>0</v>
      </c>
      <c r="AO774">
        <f>SUMIFS('总明细 源文件后台下'!W:W,'总明细 源文件后台下'!E:E,E774,'总明细 源文件后台下'!C:C,"Adjustment",'总明细 源文件后台下'!F:F,"FBA Inventory Reimbursement - Fee Correction")</f>
        <v>0</v>
      </c>
      <c r="AP774">
        <f>SUMIFS('总明细 源文件后台下'!W:W,'总明细 源文件后台下'!E:E,E774,'总明细 源文件后台下'!C:C,"Adjustment",'总明细 源文件后台下'!F:F,"FBA Inventory Reimbursement - General Adjustment")</f>
        <v>0</v>
      </c>
      <c r="AQ774">
        <f>SUMIFS('总明细 源文件后台下'!W:W,'总明细 源文件后台下'!E:E,E774,'总明细 源文件后台下'!C:C,"Adjustment",'总明细 源文件后台下'!F:F,"FBA Inventory Reimbursement - Lost:Inbound")</f>
        <v>0</v>
      </c>
      <c r="AR774">
        <f>SUMIFS('总明细 源文件后台下'!W:W,'总明细 源文件后台下'!E:E,E774,'总明细 源文件后台下'!C:C,"Adjustment",'总明细 源文件后台下'!F:F,"FBA Inventory Reimbursement - Lost:Warehouse")</f>
        <v>0</v>
      </c>
      <c r="AS774">
        <f>SUMIFS('总明细 源文件后台下'!W:W,'总明细 源文件后台下'!E:E,E774,'总明细 源文件后台下'!C:C,"Adjustment",'总明细 源文件后台下'!F:F,"Non-subscription Fee Adjustment")</f>
        <v>0</v>
      </c>
      <c r="AT774">
        <f>SUMIFS('总明细 源文件后台下'!W:W,'总明细 源文件后台下'!E:E,E774,'总明细 源文件后台下'!C:C,"Adjustment",'总明细 源文件后台下'!F:F,"FBA Inventory Placement Service Fee")</f>
        <v>0</v>
      </c>
      <c r="AV774">
        <f>SUMIF('FBA Customer Return Per Unit Fe'!B:B,E774,'FBA Customer Return Per Unit Fe'!C:C)</f>
        <v>0</v>
      </c>
      <c r="AX774">
        <f>(SUMIF('仓储费 源文件后台下'!C:C,E774,'仓储费 源文件后台下'!V:V))*-1</f>
        <v>0</v>
      </c>
      <c r="AZ774">
        <f>SUMIF('Disposal Fee销毁费用-160.95'!B:B,E774,'Disposal Fee销毁费用-160.95'!D:D)*-1</f>
        <v>-0.75</v>
      </c>
      <c r="BC774">
        <f>IFERROR(VLOOKUP(F774,'优惠券-86.4'!F:I,4,0),0)</f>
        <v>0</v>
      </c>
      <c r="BD774">
        <f>IFERROR(VLOOKUP(F774,'早评-120'!E:H,4,0),0)</f>
        <v>0</v>
      </c>
      <c r="BF774">
        <f t="shared" si="88"/>
        <v>-0.75</v>
      </c>
      <c r="BG774">
        <f t="shared" si="89"/>
        <v>0</v>
      </c>
      <c r="BH774">
        <f t="shared" si="90"/>
        <v>-4.875</v>
      </c>
      <c r="BQ774" s="45">
        <f t="shared" si="91"/>
        <v>-4.875</v>
      </c>
      <c r="BR774">
        <f>SUMIFS('9月销毁明细'!D:D,'9月销毁明细'!A:A,E774,'9月销毁明细'!H:H,"Sellable")</f>
        <v>0</v>
      </c>
      <c r="BS774">
        <f>SUMIFS('9月销毁明细'!G:G,'9月销毁明细'!A:A,E774,'9月销毁明细'!H:H,"Sellable")</f>
        <v>0</v>
      </c>
      <c r="BT774">
        <f>SUMIFS('9月销毁明细'!D:D,'9月销毁明细'!A:A,E774,'9月销毁明细'!H:H,"Unsellable")</f>
        <v>0</v>
      </c>
      <c r="BU774">
        <f>SUMIFS('9月销毁明细'!G:G,'9月销毁明细'!A:A,E774,'9月销毁明细'!H:H,"Unsellable")</f>
        <v>0</v>
      </c>
      <c r="BW774">
        <f>IFERROR(I774*VLOOKUP(F774,'9.3成本表'!C:L,10,0),0)</f>
        <v>0</v>
      </c>
      <c r="BX774">
        <f t="shared" si="92"/>
        <v>0</v>
      </c>
      <c r="CC774" s="45">
        <f t="shared" si="93"/>
        <v>-4.875</v>
      </c>
      <c r="CD774" s="45">
        <f t="shared" si="94"/>
        <v>0</v>
      </c>
      <c r="CE774" s="45">
        <f t="shared" si="95"/>
        <v>0</v>
      </c>
    </row>
    <row r="775" spans="4:83" x14ac:dyDescent="0.25">
      <c r="D775" s="20" t="s">
        <v>1659</v>
      </c>
      <c r="E775" s="20" t="s">
        <v>1660</v>
      </c>
      <c r="F775" s="20">
        <v>4933</v>
      </c>
      <c r="G775">
        <v>769</v>
      </c>
      <c r="H775" s="20"/>
      <c r="I775">
        <f>SUMIFS('总明细 源文件后台下'!G:G,'总明细 源文件后台下'!E:E,E775,'总明细 源文件后台下'!C:C,"Order")</f>
        <v>0</v>
      </c>
      <c r="J775">
        <f>SUMIFS('总明细 源文件后台下'!M:M,'总明细 源文件后台下'!E:E,E775,'总明细 源文件后台下'!C:C,"Order")</f>
        <v>0</v>
      </c>
      <c r="K775">
        <f>SUMIFS('总明细 源文件后台下'!N:N,'总明细 源文件后台下'!E:E,E775,'总明细 源文件后台下'!C:C,"Order")</f>
        <v>0</v>
      </c>
      <c r="L775">
        <f>SUMIFS('总明细 源文件后台下'!O:O,'总明细 源文件后台下'!E:E,E775,'总明细 源文件后台下'!C:C,"Order")</f>
        <v>0</v>
      </c>
      <c r="M775">
        <f>SUMIFS('总明细 源文件后台下'!P:P,'总明细 源文件后台下'!E:E,E775,'总明细 源文件后台下'!C:C,"Order")</f>
        <v>0</v>
      </c>
      <c r="N775">
        <f>SUMIFS('总明细 源文件后台下'!Q:Q,'总明细 源文件后台下'!E:E,E775,'总明细 源文件后台下'!C:C,"Order")</f>
        <v>0</v>
      </c>
      <c r="O775">
        <f>SUMIFS('总明细 源文件后台下'!R:R,'总明细 源文件后台下'!E:E,E775,'总明细 源文件后台下'!C:C,"Order")</f>
        <v>0</v>
      </c>
      <c r="P775">
        <f>SUMIFS('总明细 源文件后台下'!S:S,'总明细 源文件后台下'!E:E,E775,'总明细 源文件后台下'!C:C,"Order")</f>
        <v>0</v>
      </c>
      <c r="Q775">
        <f>SUMIFS('总明细 源文件后台下'!T:T,'总明细 源文件后台下'!E:E,E775,'总明细 源文件后台下'!C:C,"Order")</f>
        <v>0</v>
      </c>
      <c r="R775">
        <f>SUMIFS('总明细 源文件后台下'!U:U,'总明细 源文件后台下'!E:E,E775,'总明细 源文件后台下'!C:C,"Order")</f>
        <v>0</v>
      </c>
      <c r="S775">
        <f>SUMIFS('总明细 源文件后台下'!V:V,'总明细 源文件后台下'!E:E,E775,'总明细 源文件后台下'!C:C,"Order")</f>
        <v>0</v>
      </c>
      <c r="T775">
        <f>SUMIFS('总明细 源文件后台下'!W:W,'总明细 源文件后台下'!E:E,E775,'总明细 源文件后台下'!C:C,"Order")</f>
        <v>0</v>
      </c>
      <c r="U775">
        <f>SUMIFS('总明细 源文件后台下'!G:G,'总明细 源文件后台下'!E:E,E775,'总明细 源文件后台下'!C:C,"Refund")</f>
        <v>0</v>
      </c>
      <c r="V775">
        <f>SUMIFS('总明细 源文件后台下'!M:M,'总明细 源文件后台下'!E:E,E775,'总明细 源文件后台下'!C:C,"Refund")</f>
        <v>0</v>
      </c>
      <c r="W775">
        <f>SUMIFS('总明细 源文件后台下'!N:N,'总明细 源文件后台下'!E:E,E775,'总明细 源文件后台下'!C:C,"Refund")</f>
        <v>0</v>
      </c>
      <c r="X775">
        <f>SUMIFS('总明细 源文件后台下'!O:O,'总明细 源文件后台下'!E:E,E775,'总明细 源文件后台下'!C:C,"Refund")</f>
        <v>0</v>
      </c>
      <c r="Y775">
        <f>SUMIFS('总明细 源文件后台下'!P:P,'总明细 源文件后台下'!E:E,E775,'总明细 源文件后台下'!C:C,"Refund")</f>
        <v>0</v>
      </c>
      <c r="Z775">
        <f>SUMIFS('总明细 源文件后台下'!Q:Q,'总明细 源文件后台下'!E:E,E775,'总明细 源文件后台下'!C:C,"Refund")</f>
        <v>0</v>
      </c>
      <c r="AA775">
        <f>SUMIFS('总明细 源文件后台下'!R:R,'总明细 源文件后台下'!E:E,E775,'总明细 源文件后台下'!C:C,"Refund")</f>
        <v>0</v>
      </c>
      <c r="AB775">
        <f>SUMIFS('总明细 源文件后台下'!S:S,'总明细 源文件后台下'!E:E,E775,'总明细 源文件后台下'!C:C,"Refund")</f>
        <v>0</v>
      </c>
      <c r="AC775">
        <f>SUMIFS('总明细 源文件后台下'!T:T,'总明细 源文件后台下'!E:E,E775,'总明细 源文件后台下'!C:C,"Refund")</f>
        <v>0</v>
      </c>
      <c r="AD775">
        <f>SUMIFS('总明细 源文件后台下'!U:U,'总明细 源文件后台下'!E:E,E775,'总明细 源文件后台下'!C:C,"Refund")</f>
        <v>0</v>
      </c>
      <c r="AE775">
        <f>SUMIFS('总明细 源文件后台下'!V:V,'总明细 源文件后台下'!E:E,E775,'总明细 源文件后台下'!C:C,"Refund")</f>
        <v>0</v>
      </c>
      <c r="AF775">
        <f>SUMIFS('总明细 源文件后台下'!W:W,'总明细 源文件后台下'!E:E,E775,'总明细 源文件后台下'!C:C,"Refund")</f>
        <v>0</v>
      </c>
      <c r="AK775">
        <f>(SUMIF('广告费 源文件后台下'!G:G,E775,'广告费 源文件后台下'!M:M))*-1</f>
        <v>0</v>
      </c>
      <c r="AL775">
        <f>SUMIFS('总明细 源文件后台下'!W:W,'总明细 源文件后台下'!E:E,E775,'总明细 源文件后台下'!C:C,"Adjustment",'总明细 源文件后台下'!F:F,"FBA Inventory Reimbursement - Customer Return")</f>
        <v>0</v>
      </c>
      <c r="AM775">
        <f>SUMIFS('总明细 源文件后台下'!W:W,'总明细 源文件后台下'!E:E,E775,'总明细 源文件后台下'!C:C,"Adjustment",'总明细 源文件后台下'!F:F,"FBA Inventory Reimbursement - Damaged:Warehouse")</f>
        <v>0</v>
      </c>
      <c r="AN775">
        <f>SUMIFS('总明细 源文件后台下'!W:W,'总明细 源文件后台下'!E:E,E775,'总明细 源文件后台下'!C:C,"Adjustment",'总明细 源文件后台下'!F:F,"FBA Inventory Reimbursement - Customer Service Issue")</f>
        <v>0</v>
      </c>
      <c r="AO775">
        <f>SUMIFS('总明细 源文件后台下'!W:W,'总明细 源文件后台下'!E:E,E775,'总明细 源文件后台下'!C:C,"Adjustment",'总明细 源文件后台下'!F:F,"FBA Inventory Reimbursement - Fee Correction")</f>
        <v>0</v>
      </c>
      <c r="AP775">
        <f>SUMIFS('总明细 源文件后台下'!W:W,'总明细 源文件后台下'!E:E,E775,'总明细 源文件后台下'!C:C,"Adjustment",'总明细 源文件后台下'!F:F,"FBA Inventory Reimbursement - General Adjustment")</f>
        <v>0</v>
      </c>
      <c r="AQ775">
        <f>SUMIFS('总明细 源文件后台下'!W:W,'总明细 源文件后台下'!E:E,E775,'总明细 源文件后台下'!C:C,"Adjustment",'总明细 源文件后台下'!F:F,"FBA Inventory Reimbursement - Lost:Inbound")</f>
        <v>0</v>
      </c>
      <c r="AR775">
        <f>SUMIFS('总明细 源文件后台下'!W:W,'总明细 源文件后台下'!E:E,E775,'总明细 源文件后台下'!C:C,"Adjustment",'总明细 源文件后台下'!F:F,"FBA Inventory Reimbursement - Lost:Warehouse")</f>
        <v>0</v>
      </c>
      <c r="AS775">
        <f>SUMIFS('总明细 源文件后台下'!W:W,'总明细 源文件后台下'!E:E,E775,'总明细 源文件后台下'!C:C,"Adjustment",'总明细 源文件后台下'!F:F,"Non-subscription Fee Adjustment")</f>
        <v>0</v>
      </c>
      <c r="AT775">
        <f>SUMIFS('总明细 源文件后台下'!W:W,'总明细 源文件后台下'!E:E,E775,'总明细 源文件后台下'!C:C,"Adjustment",'总明细 源文件后台下'!F:F,"FBA Inventory Placement Service Fee")</f>
        <v>0</v>
      </c>
      <c r="AV775">
        <f>SUMIF('FBA Customer Return Per Unit Fe'!B:B,E775,'FBA Customer Return Per Unit Fe'!C:C)</f>
        <v>0</v>
      </c>
      <c r="AX775">
        <f>(SUMIF('仓储费 源文件后台下'!C:C,E775,'仓储费 源文件后台下'!V:V))*-1</f>
        <v>0</v>
      </c>
      <c r="AZ775">
        <f>SUMIF('Disposal Fee销毁费用-160.95'!B:B,E775,'Disposal Fee销毁费用-160.95'!D:D)*-1</f>
        <v>-0.6</v>
      </c>
      <c r="BC775">
        <f>IFERROR(VLOOKUP(F775,'优惠券-86.4'!F:I,4,0),0)</f>
        <v>0</v>
      </c>
      <c r="BD775">
        <f>IFERROR(VLOOKUP(F775,'早评-120'!E:H,4,0),0)</f>
        <v>0</v>
      </c>
      <c r="BF775">
        <f t="shared" si="88"/>
        <v>-0.6</v>
      </c>
      <c r="BG775">
        <f t="shared" si="89"/>
        <v>0</v>
      </c>
      <c r="BH775">
        <f t="shared" si="90"/>
        <v>-3.9</v>
      </c>
      <c r="BQ775" s="45">
        <f t="shared" si="91"/>
        <v>-3.9</v>
      </c>
      <c r="BR775">
        <f>SUMIFS('9月销毁明细'!D:D,'9月销毁明细'!A:A,E775,'9月销毁明细'!H:H,"Sellable")</f>
        <v>0</v>
      </c>
      <c r="BS775">
        <f>SUMIFS('9月销毁明细'!G:G,'9月销毁明细'!A:A,E775,'9月销毁明细'!H:H,"Sellable")</f>
        <v>0</v>
      </c>
      <c r="BT775">
        <f>SUMIFS('9月销毁明细'!D:D,'9月销毁明细'!A:A,E775,'9月销毁明细'!H:H,"Unsellable")</f>
        <v>0</v>
      </c>
      <c r="BU775">
        <f>SUMIFS('9月销毁明细'!G:G,'9月销毁明细'!A:A,E775,'9月销毁明细'!H:H,"Unsellable")</f>
        <v>0</v>
      </c>
      <c r="BW775">
        <f>IFERROR(I775*VLOOKUP(F775,'9.3成本表'!C:L,10,0),0)</f>
        <v>0</v>
      </c>
      <c r="BX775">
        <f t="shared" si="92"/>
        <v>0</v>
      </c>
      <c r="CC775" s="45">
        <f t="shared" si="93"/>
        <v>-3.9</v>
      </c>
      <c r="CD775" s="45">
        <f t="shared" si="94"/>
        <v>0</v>
      </c>
      <c r="CE775" s="45">
        <f t="shared" si="95"/>
        <v>0</v>
      </c>
    </row>
    <row r="776" spans="4:83" x14ac:dyDescent="0.25">
      <c r="D776" s="20" t="s">
        <v>1661</v>
      </c>
      <c r="E776" s="20" t="s">
        <v>1662</v>
      </c>
      <c r="F776" s="20">
        <v>4933</v>
      </c>
      <c r="G776">
        <v>770</v>
      </c>
      <c r="H776" s="20"/>
      <c r="I776">
        <f>SUMIFS('总明细 源文件后台下'!G:G,'总明细 源文件后台下'!E:E,E776,'总明细 源文件后台下'!C:C,"Order")</f>
        <v>0</v>
      </c>
      <c r="J776">
        <f>SUMIFS('总明细 源文件后台下'!M:M,'总明细 源文件后台下'!E:E,E776,'总明细 源文件后台下'!C:C,"Order")</f>
        <v>0</v>
      </c>
      <c r="K776">
        <f>SUMIFS('总明细 源文件后台下'!N:N,'总明细 源文件后台下'!E:E,E776,'总明细 源文件后台下'!C:C,"Order")</f>
        <v>0</v>
      </c>
      <c r="L776">
        <f>SUMIFS('总明细 源文件后台下'!O:O,'总明细 源文件后台下'!E:E,E776,'总明细 源文件后台下'!C:C,"Order")</f>
        <v>0</v>
      </c>
      <c r="M776">
        <f>SUMIFS('总明细 源文件后台下'!P:P,'总明细 源文件后台下'!E:E,E776,'总明细 源文件后台下'!C:C,"Order")</f>
        <v>0</v>
      </c>
      <c r="N776">
        <f>SUMIFS('总明细 源文件后台下'!Q:Q,'总明细 源文件后台下'!E:E,E776,'总明细 源文件后台下'!C:C,"Order")</f>
        <v>0</v>
      </c>
      <c r="O776">
        <f>SUMIFS('总明细 源文件后台下'!R:R,'总明细 源文件后台下'!E:E,E776,'总明细 源文件后台下'!C:C,"Order")</f>
        <v>0</v>
      </c>
      <c r="P776">
        <f>SUMIFS('总明细 源文件后台下'!S:S,'总明细 源文件后台下'!E:E,E776,'总明细 源文件后台下'!C:C,"Order")</f>
        <v>0</v>
      </c>
      <c r="Q776">
        <f>SUMIFS('总明细 源文件后台下'!T:T,'总明细 源文件后台下'!E:E,E776,'总明细 源文件后台下'!C:C,"Order")</f>
        <v>0</v>
      </c>
      <c r="R776">
        <f>SUMIFS('总明细 源文件后台下'!U:U,'总明细 源文件后台下'!E:E,E776,'总明细 源文件后台下'!C:C,"Order")</f>
        <v>0</v>
      </c>
      <c r="S776">
        <f>SUMIFS('总明细 源文件后台下'!V:V,'总明细 源文件后台下'!E:E,E776,'总明细 源文件后台下'!C:C,"Order")</f>
        <v>0</v>
      </c>
      <c r="T776">
        <f>SUMIFS('总明细 源文件后台下'!W:W,'总明细 源文件后台下'!E:E,E776,'总明细 源文件后台下'!C:C,"Order")</f>
        <v>0</v>
      </c>
      <c r="U776">
        <f>SUMIFS('总明细 源文件后台下'!G:G,'总明细 源文件后台下'!E:E,E776,'总明细 源文件后台下'!C:C,"Refund")</f>
        <v>0</v>
      </c>
      <c r="V776">
        <f>SUMIFS('总明细 源文件后台下'!M:M,'总明细 源文件后台下'!E:E,E776,'总明细 源文件后台下'!C:C,"Refund")</f>
        <v>0</v>
      </c>
      <c r="W776">
        <f>SUMIFS('总明细 源文件后台下'!N:N,'总明细 源文件后台下'!E:E,E776,'总明细 源文件后台下'!C:C,"Refund")</f>
        <v>0</v>
      </c>
      <c r="X776">
        <f>SUMIFS('总明细 源文件后台下'!O:O,'总明细 源文件后台下'!E:E,E776,'总明细 源文件后台下'!C:C,"Refund")</f>
        <v>0</v>
      </c>
      <c r="Y776">
        <f>SUMIFS('总明细 源文件后台下'!P:P,'总明细 源文件后台下'!E:E,E776,'总明细 源文件后台下'!C:C,"Refund")</f>
        <v>0</v>
      </c>
      <c r="Z776">
        <f>SUMIFS('总明细 源文件后台下'!Q:Q,'总明细 源文件后台下'!E:E,E776,'总明细 源文件后台下'!C:C,"Refund")</f>
        <v>0</v>
      </c>
      <c r="AA776">
        <f>SUMIFS('总明细 源文件后台下'!R:R,'总明细 源文件后台下'!E:E,E776,'总明细 源文件后台下'!C:C,"Refund")</f>
        <v>0</v>
      </c>
      <c r="AB776">
        <f>SUMIFS('总明细 源文件后台下'!S:S,'总明细 源文件后台下'!E:E,E776,'总明细 源文件后台下'!C:C,"Refund")</f>
        <v>0</v>
      </c>
      <c r="AC776">
        <f>SUMIFS('总明细 源文件后台下'!T:T,'总明细 源文件后台下'!E:E,E776,'总明细 源文件后台下'!C:C,"Refund")</f>
        <v>0</v>
      </c>
      <c r="AD776">
        <f>SUMIFS('总明细 源文件后台下'!U:U,'总明细 源文件后台下'!E:E,E776,'总明细 源文件后台下'!C:C,"Refund")</f>
        <v>0</v>
      </c>
      <c r="AE776">
        <f>SUMIFS('总明细 源文件后台下'!V:V,'总明细 源文件后台下'!E:E,E776,'总明细 源文件后台下'!C:C,"Refund")</f>
        <v>0</v>
      </c>
      <c r="AF776">
        <f>SUMIFS('总明细 源文件后台下'!W:W,'总明细 源文件后台下'!E:E,E776,'总明细 源文件后台下'!C:C,"Refund")</f>
        <v>0</v>
      </c>
      <c r="AK776">
        <f>(SUMIF('广告费 源文件后台下'!G:G,E776,'广告费 源文件后台下'!M:M))*-1</f>
        <v>0</v>
      </c>
      <c r="AL776">
        <f>SUMIFS('总明细 源文件后台下'!W:W,'总明细 源文件后台下'!E:E,E776,'总明细 源文件后台下'!C:C,"Adjustment",'总明细 源文件后台下'!F:F,"FBA Inventory Reimbursement - Customer Return")</f>
        <v>0</v>
      </c>
      <c r="AM776">
        <f>SUMIFS('总明细 源文件后台下'!W:W,'总明细 源文件后台下'!E:E,E776,'总明细 源文件后台下'!C:C,"Adjustment",'总明细 源文件后台下'!F:F,"FBA Inventory Reimbursement - Damaged:Warehouse")</f>
        <v>0</v>
      </c>
      <c r="AN776">
        <f>SUMIFS('总明细 源文件后台下'!W:W,'总明细 源文件后台下'!E:E,E776,'总明细 源文件后台下'!C:C,"Adjustment",'总明细 源文件后台下'!F:F,"FBA Inventory Reimbursement - Customer Service Issue")</f>
        <v>0</v>
      </c>
      <c r="AO776">
        <f>SUMIFS('总明细 源文件后台下'!W:W,'总明细 源文件后台下'!E:E,E776,'总明细 源文件后台下'!C:C,"Adjustment",'总明细 源文件后台下'!F:F,"FBA Inventory Reimbursement - Fee Correction")</f>
        <v>0</v>
      </c>
      <c r="AP776">
        <f>SUMIFS('总明细 源文件后台下'!W:W,'总明细 源文件后台下'!E:E,E776,'总明细 源文件后台下'!C:C,"Adjustment",'总明细 源文件后台下'!F:F,"FBA Inventory Reimbursement - General Adjustment")</f>
        <v>0</v>
      </c>
      <c r="AQ776">
        <f>SUMIFS('总明细 源文件后台下'!W:W,'总明细 源文件后台下'!E:E,E776,'总明细 源文件后台下'!C:C,"Adjustment",'总明细 源文件后台下'!F:F,"FBA Inventory Reimbursement - Lost:Inbound")</f>
        <v>0</v>
      </c>
      <c r="AR776">
        <f>SUMIFS('总明细 源文件后台下'!W:W,'总明细 源文件后台下'!E:E,E776,'总明细 源文件后台下'!C:C,"Adjustment",'总明细 源文件后台下'!F:F,"FBA Inventory Reimbursement - Lost:Warehouse")</f>
        <v>0</v>
      </c>
      <c r="AS776">
        <f>SUMIFS('总明细 源文件后台下'!W:W,'总明细 源文件后台下'!E:E,E776,'总明细 源文件后台下'!C:C,"Adjustment",'总明细 源文件后台下'!F:F,"Non-subscription Fee Adjustment")</f>
        <v>0</v>
      </c>
      <c r="AT776">
        <f>SUMIFS('总明细 源文件后台下'!W:W,'总明细 源文件后台下'!E:E,E776,'总明细 源文件后台下'!C:C,"Adjustment",'总明细 源文件后台下'!F:F,"FBA Inventory Placement Service Fee")</f>
        <v>0</v>
      </c>
      <c r="AV776">
        <f>SUMIF('FBA Customer Return Per Unit Fe'!B:B,E776,'FBA Customer Return Per Unit Fe'!C:C)</f>
        <v>0</v>
      </c>
      <c r="AX776">
        <f>(SUMIF('仓储费 源文件后台下'!C:C,E776,'仓储费 源文件后台下'!V:V))*-1</f>
        <v>0</v>
      </c>
      <c r="AZ776">
        <f>SUMIF('Disposal Fee销毁费用-160.95'!B:B,E776,'Disposal Fee销毁费用-160.95'!D:D)*-1</f>
        <v>-0.6</v>
      </c>
      <c r="BC776">
        <f>IFERROR(VLOOKUP(F776,'优惠券-86.4'!F:I,4,0),0)</f>
        <v>0</v>
      </c>
      <c r="BD776">
        <f>IFERROR(VLOOKUP(F776,'早评-120'!E:H,4,0),0)</f>
        <v>0</v>
      </c>
      <c r="BF776">
        <f t="shared" ref="BF776:BF839" si="96">T776+AF776+SUM(AG776:BD776)</f>
        <v>-0.6</v>
      </c>
      <c r="BG776">
        <f t="shared" ref="BG776:BG839" si="97">IFERROR(BF776/J776,0)</f>
        <v>0</v>
      </c>
      <c r="BH776">
        <f t="shared" ref="BH776:BH839" si="98">IFERROR((BF776*6.5),0)</f>
        <v>-3.9</v>
      </c>
      <c r="BQ776" s="45">
        <f t="shared" ref="BQ776:BQ839" si="99">BH776+BI776-BJ776-BK776-BL776-BM776-BN776-BO776-BP776</f>
        <v>-3.9</v>
      </c>
      <c r="BR776">
        <f>SUMIFS('9月销毁明细'!D:D,'9月销毁明细'!A:A,E776,'9月销毁明细'!H:H,"Sellable")</f>
        <v>0</v>
      </c>
      <c r="BS776">
        <f>SUMIFS('9月销毁明细'!G:G,'9月销毁明细'!A:A,E776,'9月销毁明细'!H:H,"Sellable")</f>
        <v>0</v>
      </c>
      <c r="BT776">
        <f>SUMIFS('9月销毁明细'!D:D,'9月销毁明细'!A:A,E776,'9月销毁明细'!H:H,"Unsellable")</f>
        <v>0</v>
      </c>
      <c r="BU776">
        <f>SUMIFS('9月销毁明细'!G:G,'9月销毁明细'!A:A,E776,'9月销毁明细'!H:H,"Unsellable")</f>
        <v>0</v>
      </c>
      <c r="BW776">
        <f>IFERROR(I776*VLOOKUP(F776,'9.3成本表'!C:L,10,0),0)</f>
        <v>0</v>
      </c>
      <c r="BX776">
        <f t="shared" ref="BX776:BX839" si="100">13.26*I776</f>
        <v>0</v>
      </c>
      <c r="CC776" s="45">
        <f t="shared" ref="CC776:CC839" si="101">BQ776-BS776-BU776-BW776-BX776</f>
        <v>-3.9</v>
      </c>
      <c r="CD776" s="45">
        <f t="shared" ref="CD776:CD839" si="102">IFERROR(CC776/(J776*6.5),0)</f>
        <v>0</v>
      </c>
      <c r="CE776" s="45">
        <f t="shared" ref="CE776:CE839" si="103">IFERROR(CC776/(BW776+BX776),0)</f>
        <v>0</v>
      </c>
    </row>
    <row r="777" spans="4:83" x14ac:dyDescent="0.25">
      <c r="D777" s="20" t="s">
        <v>1663</v>
      </c>
      <c r="E777" s="20" t="s">
        <v>1664</v>
      </c>
      <c r="F777" s="20">
        <v>4933</v>
      </c>
      <c r="G777">
        <v>771</v>
      </c>
      <c r="H777" s="20"/>
      <c r="I777">
        <f>SUMIFS('总明细 源文件后台下'!G:G,'总明细 源文件后台下'!E:E,E777,'总明细 源文件后台下'!C:C,"Order")</f>
        <v>0</v>
      </c>
      <c r="J777">
        <f>SUMIFS('总明细 源文件后台下'!M:M,'总明细 源文件后台下'!E:E,E777,'总明细 源文件后台下'!C:C,"Order")</f>
        <v>0</v>
      </c>
      <c r="K777">
        <f>SUMIFS('总明细 源文件后台下'!N:N,'总明细 源文件后台下'!E:E,E777,'总明细 源文件后台下'!C:C,"Order")</f>
        <v>0</v>
      </c>
      <c r="L777">
        <f>SUMIFS('总明细 源文件后台下'!O:O,'总明细 源文件后台下'!E:E,E777,'总明细 源文件后台下'!C:C,"Order")</f>
        <v>0</v>
      </c>
      <c r="M777">
        <f>SUMIFS('总明细 源文件后台下'!P:P,'总明细 源文件后台下'!E:E,E777,'总明细 源文件后台下'!C:C,"Order")</f>
        <v>0</v>
      </c>
      <c r="N777">
        <f>SUMIFS('总明细 源文件后台下'!Q:Q,'总明细 源文件后台下'!E:E,E777,'总明细 源文件后台下'!C:C,"Order")</f>
        <v>0</v>
      </c>
      <c r="O777">
        <f>SUMIFS('总明细 源文件后台下'!R:R,'总明细 源文件后台下'!E:E,E777,'总明细 源文件后台下'!C:C,"Order")</f>
        <v>0</v>
      </c>
      <c r="P777">
        <f>SUMIFS('总明细 源文件后台下'!S:S,'总明细 源文件后台下'!E:E,E777,'总明细 源文件后台下'!C:C,"Order")</f>
        <v>0</v>
      </c>
      <c r="Q777">
        <f>SUMIFS('总明细 源文件后台下'!T:T,'总明细 源文件后台下'!E:E,E777,'总明细 源文件后台下'!C:C,"Order")</f>
        <v>0</v>
      </c>
      <c r="R777">
        <f>SUMIFS('总明细 源文件后台下'!U:U,'总明细 源文件后台下'!E:E,E777,'总明细 源文件后台下'!C:C,"Order")</f>
        <v>0</v>
      </c>
      <c r="S777">
        <f>SUMIFS('总明细 源文件后台下'!V:V,'总明细 源文件后台下'!E:E,E777,'总明细 源文件后台下'!C:C,"Order")</f>
        <v>0</v>
      </c>
      <c r="T777">
        <f>SUMIFS('总明细 源文件后台下'!W:W,'总明细 源文件后台下'!E:E,E777,'总明细 源文件后台下'!C:C,"Order")</f>
        <v>0</v>
      </c>
      <c r="U777">
        <f>SUMIFS('总明细 源文件后台下'!G:G,'总明细 源文件后台下'!E:E,E777,'总明细 源文件后台下'!C:C,"Refund")</f>
        <v>0</v>
      </c>
      <c r="V777">
        <f>SUMIFS('总明细 源文件后台下'!M:M,'总明细 源文件后台下'!E:E,E777,'总明细 源文件后台下'!C:C,"Refund")</f>
        <v>0</v>
      </c>
      <c r="W777">
        <f>SUMIFS('总明细 源文件后台下'!N:N,'总明细 源文件后台下'!E:E,E777,'总明细 源文件后台下'!C:C,"Refund")</f>
        <v>0</v>
      </c>
      <c r="X777">
        <f>SUMIFS('总明细 源文件后台下'!O:O,'总明细 源文件后台下'!E:E,E777,'总明细 源文件后台下'!C:C,"Refund")</f>
        <v>0</v>
      </c>
      <c r="Y777">
        <f>SUMIFS('总明细 源文件后台下'!P:P,'总明细 源文件后台下'!E:E,E777,'总明细 源文件后台下'!C:C,"Refund")</f>
        <v>0</v>
      </c>
      <c r="Z777">
        <f>SUMIFS('总明细 源文件后台下'!Q:Q,'总明细 源文件后台下'!E:E,E777,'总明细 源文件后台下'!C:C,"Refund")</f>
        <v>0</v>
      </c>
      <c r="AA777">
        <f>SUMIFS('总明细 源文件后台下'!R:R,'总明细 源文件后台下'!E:E,E777,'总明细 源文件后台下'!C:C,"Refund")</f>
        <v>0</v>
      </c>
      <c r="AB777">
        <f>SUMIFS('总明细 源文件后台下'!S:S,'总明细 源文件后台下'!E:E,E777,'总明细 源文件后台下'!C:C,"Refund")</f>
        <v>0</v>
      </c>
      <c r="AC777">
        <f>SUMIFS('总明细 源文件后台下'!T:T,'总明细 源文件后台下'!E:E,E777,'总明细 源文件后台下'!C:C,"Refund")</f>
        <v>0</v>
      </c>
      <c r="AD777">
        <f>SUMIFS('总明细 源文件后台下'!U:U,'总明细 源文件后台下'!E:E,E777,'总明细 源文件后台下'!C:C,"Refund")</f>
        <v>0</v>
      </c>
      <c r="AE777">
        <f>SUMIFS('总明细 源文件后台下'!V:V,'总明细 源文件后台下'!E:E,E777,'总明细 源文件后台下'!C:C,"Refund")</f>
        <v>0</v>
      </c>
      <c r="AF777">
        <f>SUMIFS('总明细 源文件后台下'!W:W,'总明细 源文件后台下'!E:E,E777,'总明细 源文件后台下'!C:C,"Refund")</f>
        <v>0</v>
      </c>
      <c r="AK777">
        <f>(SUMIF('广告费 源文件后台下'!G:G,E777,'广告费 源文件后台下'!M:M))*-1</f>
        <v>0</v>
      </c>
      <c r="AL777">
        <f>SUMIFS('总明细 源文件后台下'!W:W,'总明细 源文件后台下'!E:E,E777,'总明细 源文件后台下'!C:C,"Adjustment",'总明细 源文件后台下'!F:F,"FBA Inventory Reimbursement - Customer Return")</f>
        <v>0</v>
      </c>
      <c r="AM777">
        <f>SUMIFS('总明细 源文件后台下'!W:W,'总明细 源文件后台下'!E:E,E777,'总明细 源文件后台下'!C:C,"Adjustment",'总明细 源文件后台下'!F:F,"FBA Inventory Reimbursement - Damaged:Warehouse")</f>
        <v>0</v>
      </c>
      <c r="AN777">
        <f>SUMIFS('总明细 源文件后台下'!W:W,'总明细 源文件后台下'!E:E,E777,'总明细 源文件后台下'!C:C,"Adjustment",'总明细 源文件后台下'!F:F,"FBA Inventory Reimbursement - Customer Service Issue")</f>
        <v>0</v>
      </c>
      <c r="AO777">
        <f>SUMIFS('总明细 源文件后台下'!W:W,'总明细 源文件后台下'!E:E,E777,'总明细 源文件后台下'!C:C,"Adjustment",'总明细 源文件后台下'!F:F,"FBA Inventory Reimbursement - Fee Correction")</f>
        <v>0</v>
      </c>
      <c r="AP777">
        <f>SUMIFS('总明细 源文件后台下'!W:W,'总明细 源文件后台下'!E:E,E777,'总明细 源文件后台下'!C:C,"Adjustment",'总明细 源文件后台下'!F:F,"FBA Inventory Reimbursement - General Adjustment")</f>
        <v>0</v>
      </c>
      <c r="AQ777">
        <f>SUMIFS('总明细 源文件后台下'!W:W,'总明细 源文件后台下'!E:E,E777,'总明细 源文件后台下'!C:C,"Adjustment",'总明细 源文件后台下'!F:F,"FBA Inventory Reimbursement - Lost:Inbound")</f>
        <v>0</v>
      </c>
      <c r="AR777">
        <f>SUMIFS('总明细 源文件后台下'!W:W,'总明细 源文件后台下'!E:E,E777,'总明细 源文件后台下'!C:C,"Adjustment",'总明细 源文件后台下'!F:F,"FBA Inventory Reimbursement - Lost:Warehouse")</f>
        <v>0</v>
      </c>
      <c r="AS777">
        <f>SUMIFS('总明细 源文件后台下'!W:W,'总明细 源文件后台下'!E:E,E777,'总明细 源文件后台下'!C:C,"Adjustment",'总明细 源文件后台下'!F:F,"Non-subscription Fee Adjustment")</f>
        <v>0</v>
      </c>
      <c r="AT777">
        <f>SUMIFS('总明细 源文件后台下'!W:W,'总明细 源文件后台下'!E:E,E777,'总明细 源文件后台下'!C:C,"Adjustment",'总明细 源文件后台下'!F:F,"FBA Inventory Placement Service Fee")</f>
        <v>0</v>
      </c>
      <c r="AV777">
        <f>SUMIF('FBA Customer Return Per Unit Fe'!B:B,E777,'FBA Customer Return Per Unit Fe'!C:C)</f>
        <v>0</v>
      </c>
      <c r="AX777">
        <f>(SUMIF('仓储费 源文件后台下'!C:C,E777,'仓储费 源文件后台下'!V:V))*-1</f>
        <v>0</v>
      </c>
      <c r="AZ777">
        <f>SUMIF('Disposal Fee销毁费用-160.95'!B:B,E777,'Disposal Fee销毁费用-160.95'!D:D)*-1</f>
        <v>-0.15</v>
      </c>
      <c r="BC777">
        <f>IFERROR(VLOOKUP(F777,'优惠券-86.4'!F:I,4,0),0)</f>
        <v>0</v>
      </c>
      <c r="BD777">
        <f>IFERROR(VLOOKUP(F777,'早评-120'!E:H,4,0),0)</f>
        <v>0</v>
      </c>
      <c r="BF777">
        <f t="shared" si="96"/>
        <v>-0.15</v>
      </c>
      <c r="BG777">
        <f t="shared" si="97"/>
        <v>0</v>
      </c>
      <c r="BH777">
        <f t="shared" si="98"/>
        <v>-0.97499999999999998</v>
      </c>
      <c r="BQ777" s="45">
        <f t="shared" si="99"/>
        <v>-0.97499999999999998</v>
      </c>
      <c r="BR777">
        <f>SUMIFS('9月销毁明细'!D:D,'9月销毁明细'!A:A,E777,'9月销毁明细'!H:H,"Sellable")</f>
        <v>0</v>
      </c>
      <c r="BS777">
        <f>SUMIFS('9月销毁明细'!G:G,'9月销毁明细'!A:A,E777,'9月销毁明细'!H:H,"Sellable")</f>
        <v>0</v>
      </c>
      <c r="BT777">
        <f>SUMIFS('9月销毁明细'!D:D,'9月销毁明细'!A:A,E777,'9月销毁明细'!H:H,"Unsellable")</f>
        <v>0</v>
      </c>
      <c r="BU777">
        <f>SUMIFS('9月销毁明细'!G:G,'9月销毁明细'!A:A,E777,'9月销毁明细'!H:H,"Unsellable")</f>
        <v>0</v>
      </c>
      <c r="BW777">
        <f>IFERROR(I777*VLOOKUP(F777,'9.3成本表'!C:L,10,0),0)</f>
        <v>0</v>
      </c>
      <c r="BX777">
        <f t="shared" si="100"/>
        <v>0</v>
      </c>
      <c r="CC777" s="45">
        <f t="shared" si="101"/>
        <v>-0.97499999999999998</v>
      </c>
      <c r="CD777" s="45">
        <f t="shared" si="102"/>
        <v>0</v>
      </c>
      <c r="CE777" s="45">
        <f t="shared" si="103"/>
        <v>0</v>
      </c>
    </row>
    <row r="778" spans="4:83" x14ac:dyDescent="0.25">
      <c r="D778" s="20" t="s">
        <v>1665</v>
      </c>
      <c r="E778" s="20" t="s">
        <v>1666</v>
      </c>
      <c r="F778" s="20">
        <v>4933</v>
      </c>
      <c r="G778">
        <v>772</v>
      </c>
      <c r="H778" s="20"/>
      <c r="I778">
        <f>SUMIFS('总明细 源文件后台下'!G:G,'总明细 源文件后台下'!E:E,E778,'总明细 源文件后台下'!C:C,"Order")</f>
        <v>0</v>
      </c>
      <c r="J778">
        <f>SUMIFS('总明细 源文件后台下'!M:M,'总明细 源文件后台下'!E:E,E778,'总明细 源文件后台下'!C:C,"Order")</f>
        <v>0</v>
      </c>
      <c r="K778">
        <f>SUMIFS('总明细 源文件后台下'!N:N,'总明细 源文件后台下'!E:E,E778,'总明细 源文件后台下'!C:C,"Order")</f>
        <v>0</v>
      </c>
      <c r="L778">
        <f>SUMIFS('总明细 源文件后台下'!O:O,'总明细 源文件后台下'!E:E,E778,'总明细 源文件后台下'!C:C,"Order")</f>
        <v>0</v>
      </c>
      <c r="M778">
        <f>SUMIFS('总明细 源文件后台下'!P:P,'总明细 源文件后台下'!E:E,E778,'总明细 源文件后台下'!C:C,"Order")</f>
        <v>0</v>
      </c>
      <c r="N778">
        <f>SUMIFS('总明细 源文件后台下'!Q:Q,'总明细 源文件后台下'!E:E,E778,'总明细 源文件后台下'!C:C,"Order")</f>
        <v>0</v>
      </c>
      <c r="O778">
        <f>SUMIFS('总明细 源文件后台下'!R:R,'总明细 源文件后台下'!E:E,E778,'总明细 源文件后台下'!C:C,"Order")</f>
        <v>0</v>
      </c>
      <c r="P778">
        <f>SUMIFS('总明细 源文件后台下'!S:S,'总明细 源文件后台下'!E:E,E778,'总明细 源文件后台下'!C:C,"Order")</f>
        <v>0</v>
      </c>
      <c r="Q778">
        <f>SUMIFS('总明细 源文件后台下'!T:T,'总明细 源文件后台下'!E:E,E778,'总明细 源文件后台下'!C:C,"Order")</f>
        <v>0</v>
      </c>
      <c r="R778">
        <f>SUMIFS('总明细 源文件后台下'!U:U,'总明细 源文件后台下'!E:E,E778,'总明细 源文件后台下'!C:C,"Order")</f>
        <v>0</v>
      </c>
      <c r="S778">
        <f>SUMIFS('总明细 源文件后台下'!V:V,'总明细 源文件后台下'!E:E,E778,'总明细 源文件后台下'!C:C,"Order")</f>
        <v>0</v>
      </c>
      <c r="T778">
        <f>SUMIFS('总明细 源文件后台下'!W:W,'总明细 源文件后台下'!E:E,E778,'总明细 源文件后台下'!C:C,"Order")</f>
        <v>0</v>
      </c>
      <c r="U778">
        <f>SUMIFS('总明细 源文件后台下'!G:G,'总明细 源文件后台下'!E:E,E778,'总明细 源文件后台下'!C:C,"Refund")</f>
        <v>0</v>
      </c>
      <c r="V778">
        <f>SUMIFS('总明细 源文件后台下'!M:M,'总明细 源文件后台下'!E:E,E778,'总明细 源文件后台下'!C:C,"Refund")</f>
        <v>0</v>
      </c>
      <c r="W778">
        <f>SUMIFS('总明细 源文件后台下'!N:N,'总明细 源文件后台下'!E:E,E778,'总明细 源文件后台下'!C:C,"Refund")</f>
        <v>0</v>
      </c>
      <c r="X778">
        <f>SUMIFS('总明细 源文件后台下'!O:O,'总明细 源文件后台下'!E:E,E778,'总明细 源文件后台下'!C:C,"Refund")</f>
        <v>0</v>
      </c>
      <c r="Y778">
        <f>SUMIFS('总明细 源文件后台下'!P:P,'总明细 源文件后台下'!E:E,E778,'总明细 源文件后台下'!C:C,"Refund")</f>
        <v>0</v>
      </c>
      <c r="Z778">
        <f>SUMIFS('总明细 源文件后台下'!Q:Q,'总明细 源文件后台下'!E:E,E778,'总明细 源文件后台下'!C:C,"Refund")</f>
        <v>0</v>
      </c>
      <c r="AA778">
        <f>SUMIFS('总明细 源文件后台下'!R:R,'总明细 源文件后台下'!E:E,E778,'总明细 源文件后台下'!C:C,"Refund")</f>
        <v>0</v>
      </c>
      <c r="AB778">
        <f>SUMIFS('总明细 源文件后台下'!S:S,'总明细 源文件后台下'!E:E,E778,'总明细 源文件后台下'!C:C,"Refund")</f>
        <v>0</v>
      </c>
      <c r="AC778">
        <f>SUMIFS('总明细 源文件后台下'!T:T,'总明细 源文件后台下'!E:E,E778,'总明细 源文件后台下'!C:C,"Refund")</f>
        <v>0</v>
      </c>
      <c r="AD778">
        <f>SUMIFS('总明细 源文件后台下'!U:U,'总明细 源文件后台下'!E:E,E778,'总明细 源文件后台下'!C:C,"Refund")</f>
        <v>0</v>
      </c>
      <c r="AE778">
        <f>SUMIFS('总明细 源文件后台下'!V:V,'总明细 源文件后台下'!E:E,E778,'总明细 源文件后台下'!C:C,"Refund")</f>
        <v>0</v>
      </c>
      <c r="AF778">
        <f>SUMIFS('总明细 源文件后台下'!W:W,'总明细 源文件后台下'!E:E,E778,'总明细 源文件后台下'!C:C,"Refund")</f>
        <v>0</v>
      </c>
      <c r="AK778">
        <f>(SUMIF('广告费 源文件后台下'!G:G,E778,'广告费 源文件后台下'!M:M))*-1</f>
        <v>0</v>
      </c>
      <c r="AL778">
        <f>SUMIFS('总明细 源文件后台下'!W:W,'总明细 源文件后台下'!E:E,E778,'总明细 源文件后台下'!C:C,"Adjustment",'总明细 源文件后台下'!F:F,"FBA Inventory Reimbursement - Customer Return")</f>
        <v>0</v>
      </c>
      <c r="AM778">
        <f>SUMIFS('总明细 源文件后台下'!W:W,'总明细 源文件后台下'!E:E,E778,'总明细 源文件后台下'!C:C,"Adjustment",'总明细 源文件后台下'!F:F,"FBA Inventory Reimbursement - Damaged:Warehouse")</f>
        <v>0</v>
      </c>
      <c r="AN778">
        <f>SUMIFS('总明细 源文件后台下'!W:W,'总明细 源文件后台下'!E:E,E778,'总明细 源文件后台下'!C:C,"Adjustment",'总明细 源文件后台下'!F:F,"FBA Inventory Reimbursement - Customer Service Issue")</f>
        <v>0</v>
      </c>
      <c r="AO778">
        <f>SUMIFS('总明细 源文件后台下'!W:W,'总明细 源文件后台下'!E:E,E778,'总明细 源文件后台下'!C:C,"Adjustment",'总明细 源文件后台下'!F:F,"FBA Inventory Reimbursement - Fee Correction")</f>
        <v>0</v>
      </c>
      <c r="AP778">
        <f>SUMIFS('总明细 源文件后台下'!W:W,'总明细 源文件后台下'!E:E,E778,'总明细 源文件后台下'!C:C,"Adjustment",'总明细 源文件后台下'!F:F,"FBA Inventory Reimbursement - General Adjustment")</f>
        <v>0</v>
      </c>
      <c r="AQ778">
        <f>SUMIFS('总明细 源文件后台下'!W:W,'总明细 源文件后台下'!E:E,E778,'总明细 源文件后台下'!C:C,"Adjustment",'总明细 源文件后台下'!F:F,"FBA Inventory Reimbursement - Lost:Inbound")</f>
        <v>0</v>
      </c>
      <c r="AR778">
        <f>SUMIFS('总明细 源文件后台下'!W:W,'总明细 源文件后台下'!E:E,E778,'总明细 源文件后台下'!C:C,"Adjustment",'总明细 源文件后台下'!F:F,"FBA Inventory Reimbursement - Lost:Warehouse")</f>
        <v>0</v>
      </c>
      <c r="AS778">
        <f>SUMIFS('总明细 源文件后台下'!W:W,'总明细 源文件后台下'!E:E,E778,'总明细 源文件后台下'!C:C,"Adjustment",'总明细 源文件后台下'!F:F,"Non-subscription Fee Adjustment")</f>
        <v>0</v>
      </c>
      <c r="AT778">
        <f>SUMIFS('总明细 源文件后台下'!W:W,'总明细 源文件后台下'!E:E,E778,'总明细 源文件后台下'!C:C,"Adjustment",'总明细 源文件后台下'!F:F,"FBA Inventory Placement Service Fee")</f>
        <v>0</v>
      </c>
      <c r="AV778">
        <f>SUMIF('FBA Customer Return Per Unit Fe'!B:B,E778,'FBA Customer Return Per Unit Fe'!C:C)</f>
        <v>0</v>
      </c>
      <c r="AX778">
        <f>(SUMIF('仓储费 源文件后台下'!C:C,E778,'仓储费 源文件后台下'!V:V))*-1</f>
        <v>0</v>
      </c>
      <c r="AZ778">
        <f>SUMIF('Disposal Fee销毁费用-160.95'!B:B,E778,'Disposal Fee销毁费用-160.95'!D:D)*-1</f>
        <v>-0.75</v>
      </c>
      <c r="BC778">
        <f>IFERROR(VLOOKUP(F778,'优惠券-86.4'!F:I,4,0),0)</f>
        <v>0</v>
      </c>
      <c r="BD778">
        <f>IFERROR(VLOOKUP(F778,'早评-120'!E:H,4,0),0)</f>
        <v>0</v>
      </c>
      <c r="BF778">
        <f t="shared" si="96"/>
        <v>-0.75</v>
      </c>
      <c r="BG778">
        <f t="shared" si="97"/>
        <v>0</v>
      </c>
      <c r="BH778">
        <f t="shared" si="98"/>
        <v>-4.875</v>
      </c>
      <c r="BQ778" s="45">
        <f t="shared" si="99"/>
        <v>-4.875</v>
      </c>
      <c r="BR778">
        <f>SUMIFS('9月销毁明细'!D:D,'9月销毁明细'!A:A,E778,'9月销毁明细'!H:H,"Sellable")</f>
        <v>0</v>
      </c>
      <c r="BS778">
        <f>SUMIFS('9月销毁明细'!G:G,'9月销毁明细'!A:A,E778,'9月销毁明细'!H:H,"Sellable")</f>
        <v>0</v>
      </c>
      <c r="BT778">
        <f>SUMIFS('9月销毁明细'!D:D,'9月销毁明细'!A:A,E778,'9月销毁明细'!H:H,"Unsellable")</f>
        <v>0</v>
      </c>
      <c r="BU778">
        <f>SUMIFS('9月销毁明细'!G:G,'9月销毁明细'!A:A,E778,'9月销毁明细'!H:H,"Unsellable")</f>
        <v>0</v>
      </c>
      <c r="BW778">
        <f>IFERROR(I778*VLOOKUP(F778,'9.3成本表'!C:L,10,0),0)</f>
        <v>0</v>
      </c>
      <c r="BX778">
        <f t="shared" si="100"/>
        <v>0</v>
      </c>
      <c r="CC778" s="45">
        <f t="shared" si="101"/>
        <v>-4.875</v>
      </c>
      <c r="CD778" s="45">
        <f t="shared" si="102"/>
        <v>0</v>
      </c>
      <c r="CE778" s="45">
        <f t="shared" si="103"/>
        <v>0</v>
      </c>
    </row>
    <row r="779" spans="4:83" x14ac:dyDescent="0.25">
      <c r="D779" s="20" t="s">
        <v>1667</v>
      </c>
      <c r="E779" s="20" t="s">
        <v>1668</v>
      </c>
      <c r="F779" s="20">
        <v>4933</v>
      </c>
      <c r="G779">
        <v>773</v>
      </c>
      <c r="H779" s="20"/>
      <c r="I779">
        <f>SUMIFS('总明细 源文件后台下'!G:G,'总明细 源文件后台下'!E:E,E779,'总明细 源文件后台下'!C:C,"Order")</f>
        <v>0</v>
      </c>
      <c r="J779">
        <f>SUMIFS('总明细 源文件后台下'!M:M,'总明细 源文件后台下'!E:E,E779,'总明细 源文件后台下'!C:C,"Order")</f>
        <v>0</v>
      </c>
      <c r="K779">
        <f>SUMIFS('总明细 源文件后台下'!N:N,'总明细 源文件后台下'!E:E,E779,'总明细 源文件后台下'!C:C,"Order")</f>
        <v>0</v>
      </c>
      <c r="L779">
        <f>SUMIFS('总明细 源文件后台下'!O:O,'总明细 源文件后台下'!E:E,E779,'总明细 源文件后台下'!C:C,"Order")</f>
        <v>0</v>
      </c>
      <c r="M779">
        <f>SUMIFS('总明细 源文件后台下'!P:P,'总明细 源文件后台下'!E:E,E779,'总明细 源文件后台下'!C:C,"Order")</f>
        <v>0</v>
      </c>
      <c r="N779">
        <f>SUMIFS('总明细 源文件后台下'!Q:Q,'总明细 源文件后台下'!E:E,E779,'总明细 源文件后台下'!C:C,"Order")</f>
        <v>0</v>
      </c>
      <c r="O779">
        <f>SUMIFS('总明细 源文件后台下'!R:R,'总明细 源文件后台下'!E:E,E779,'总明细 源文件后台下'!C:C,"Order")</f>
        <v>0</v>
      </c>
      <c r="P779">
        <f>SUMIFS('总明细 源文件后台下'!S:S,'总明细 源文件后台下'!E:E,E779,'总明细 源文件后台下'!C:C,"Order")</f>
        <v>0</v>
      </c>
      <c r="Q779">
        <f>SUMIFS('总明细 源文件后台下'!T:T,'总明细 源文件后台下'!E:E,E779,'总明细 源文件后台下'!C:C,"Order")</f>
        <v>0</v>
      </c>
      <c r="R779">
        <f>SUMIFS('总明细 源文件后台下'!U:U,'总明细 源文件后台下'!E:E,E779,'总明细 源文件后台下'!C:C,"Order")</f>
        <v>0</v>
      </c>
      <c r="S779">
        <f>SUMIFS('总明细 源文件后台下'!V:V,'总明细 源文件后台下'!E:E,E779,'总明细 源文件后台下'!C:C,"Order")</f>
        <v>0</v>
      </c>
      <c r="T779">
        <f>SUMIFS('总明细 源文件后台下'!W:W,'总明细 源文件后台下'!E:E,E779,'总明细 源文件后台下'!C:C,"Order")</f>
        <v>0</v>
      </c>
      <c r="U779">
        <f>SUMIFS('总明细 源文件后台下'!G:G,'总明细 源文件后台下'!E:E,E779,'总明细 源文件后台下'!C:C,"Refund")</f>
        <v>0</v>
      </c>
      <c r="V779">
        <f>SUMIFS('总明细 源文件后台下'!M:M,'总明细 源文件后台下'!E:E,E779,'总明细 源文件后台下'!C:C,"Refund")</f>
        <v>0</v>
      </c>
      <c r="W779">
        <f>SUMIFS('总明细 源文件后台下'!N:N,'总明细 源文件后台下'!E:E,E779,'总明细 源文件后台下'!C:C,"Refund")</f>
        <v>0</v>
      </c>
      <c r="X779">
        <f>SUMIFS('总明细 源文件后台下'!O:O,'总明细 源文件后台下'!E:E,E779,'总明细 源文件后台下'!C:C,"Refund")</f>
        <v>0</v>
      </c>
      <c r="Y779">
        <f>SUMIFS('总明细 源文件后台下'!P:P,'总明细 源文件后台下'!E:E,E779,'总明细 源文件后台下'!C:C,"Refund")</f>
        <v>0</v>
      </c>
      <c r="Z779">
        <f>SUMIFS('总明细 源文件后台下'!Q:Q,'总明细 源文件后台下'!E:E,E779,'总明细 源文件后台下'!C:C,"Refund")</f>
        <v>0</v>
      </c>
      <c r="AA779">
        <f>SUMIFS('总明细 源文件后台下'!R:R,'总明细 源文件后台下'!E:E,E779,'总明细 源文件后台下'!C:C,"Refund")</f>
        <v>0</v>
      </c>
      <c r="AB779">
        <f>SUMIFS('总明细 源文件后台下'!S:S,'总明细 源文件后台下'!E:E,E779,'总明细 源文件后台下'!C:C,"Refund")</f>
        <v>0</v>
      </c>
      <c r="AC779">
        <f>SUMIFS('总明细 源文件后台下'!T:T,'总明细 源文件后台下'!E:E,E779,'总明细 源文件后台下'!C:C,"Refund")</f>
        <v>0</v>
      </c>
      <c r="AD779">
        <f>SUMIFS('总明细 源文件后台下'!U:U,'总明细 源文件后台下'!E:E,E779,'总明细 源文件后台下'!C:C,"Refund")</f>
        <v>0</v>
      </c>
      <c r="AE779">
        <f>SUMIFS('总明细 源文件后台下'!V:V,'总明细 源文件后台下'!E:E,E779,'总明细 源文件后台下'!C:C,"Refund")</f>
        <v>0</v>
      </c>
      <c r="AF779">
        <f>SUMIFS('总明细 源文件后台下'!W:W,'总明细 源文件后台下'!E:E,E779,'总明细 源文件后台下'!C:C,"Refund")</f>
        <v>0</v>
      </c>
      <c r="AK779">
        <f>(SUMIF('广告费 源文件后台下'!G:G,E779,'广告费 源文件后台下'!M:M))*-1</f>
        <v>0</v>
      </c>
      <c r="AL779">
        <f>SUMIFS('总明细 源文件后台下'!W:W,'总明细 源文件后台下'!E:E,E779,'总明细 源文件后台下'!C:C,"Adjustment",'总明细 源文件后台下'!F:F,"FBA Inventory Reimbursement - Customer Return")</f>
        <v>0</v>
      </c>
      <c r="AM779">
        <f>SUMIFS('总明细 源文件后台下'!W:W,'总明细 源文件后台下'!E:E,E779,'总明细 源文件后台下'!C:C,"Adjustment",'总明细 源文件后台下'!F:F,"FBA Inventory Reimbursement - Damaged:Warehouse")</f>
        <v>0</v>
      </c>
      <c r="AN779">
        <f>SUMIFS('总明细 源文件后台下'!W:W,'总明细 源文件后台下'!E:E,E779,'总明细 源文件后台下'!C:C,"Adjustment",'总明细 源文件后台下'!F:F,"FBA Inventory Reimbursement - Customer Service Issue")</f>
        <v>0</v>
      </c>
      <c r="AO779">
        <f>SUMIFS('总明细 源文件后台下'!W:W,'总明细 源文件后台下'!E:E,E779,'总明细 源文件后台下'!C:C,"Adjustment",'总明细 源文件后台下'!F:F,"FBA Inventory Reimbursement - Fee Correction")</f>
        <v>0</v>
      </c>
      <c r="AP779">
        <f>SUMIFS('总明细 源文件后台下'!W:W,'总明细 源文件后台下'!E:E,E779,'总明细 源文件后台下'!C:C,"Adjustment",'总明细 源文件后台下'!F:F,"FBA Inventory Reimbursement - General Adjustment")</f>
        <v>0</v>
      </c>
      <c r="AQ779">
        <f>SUMIFS('总明细 源文件后台下'!W:W,'总明细 源文件后台下'!E:E,E779,'总明细 源文件后台下'!C:C,"Adjustment",'总明细 源文件后台下'!F:F,"FBA Inventory Reimbursement - Lost:Inbound")</f>
        <v>0</v>
      </c>
      <c r="AR779">
        <f>SUMIFS('总明细 源文件后台下'!W:W,'总明细 源文件后台下'!E:E,E779,'总明细 源文件后台下'!C:C,"Adjustment",'总明细 源文件后台下'!F:F,"FBA Inventory Reimbursement - Lost:Warehouse")</f>
        <v>0</v>
      </c>
      <c r="AS779">
        <f>SUMIFS('总明细 源文件后台下'!W:W,'总明细 源文件后台下'!E:E,E779,'总明细 源文件后台下'!C:C,"Adjustment",'总明细 源文件后台下'!F:F,"Non-subscription Fee Adjustment")</f>
        <v>0</v>
      </c>
      <c r="AT779">
        <f>SUMIFS('总明细 源文件后台下'!W:W,'总明细 源文件后台下'!E:E,E779,'总明细 源文件后台下'!C:C,"Adjustment",'总明细 源文件后台下'!F:F,"FBA Inventory Placement Service Fee")</f>
        <v>0</v>
      </c>
      <c r="AV779">
        <f>SUMIF('FBA Customer Return Per Unit Fe'!B:B,E779,'FBA Customer Return Per Unit Fe'!C:C)</f>
        <v>0</v>
      </c>
      <c r="AX779">
        <f>(SUMIF('仓储费 源文件后台下'!C:C,E779,'仓储费 源文件后台下'!V:V))*-1</f>
        <v>0</v>
      </c>
      <c r="AZ779">
        <f>SUMIF('Disposal Fee销毁费用-160.95'!B:B,E779,'Disposal Fee销毁费用-160.95'!D:D)*-1</f>
        <v>0</v>
      </c>
      <c r="BC779">
        <f>IFERROR(VLOOKUP(F779,'优惠券-86.4'!F:I,4,0),0)</f>
        <v>0</v>
      </c>
      <c r="BD779">
        <f>IFERROR(VLOOKUP(F779,'早评-120'!E:H,4,0),0)</f>
        <v>0</v>
      </c>
      <c r="BF779">
        <f t="shared" si="96"/>
        <v>0</v>
      </c>
      <c r="BG779">
        <f t="shared" si="97"/>
        <v>0</v>
      </c>
      <c r="BH779">
        <f t="shared" si="98"/>
        <v>0</v>
      </c>
      <c r="BQ779" s="45">
        <f t="shared" si="99"/>
        <v>0</v>
      </c>
      <c r="BR779">
        <f>SUMIFS('9月销毁明细'!D:D,'9月销毁明细'!A:A,E779,'9月销毁明细'!H:H,"Sellable")</f>
        <v>0</v>
      </c>
      <c r="BS779">
        <f>SUMIFS('9月销毁明细'!G:G,'9月销毁明细'!A:A,E779,'9月销毁明细'!H:H,"Sellable")</f>
        <v>0</v>
      </c>
      <c r="BT779">
        <f>SUMIFS('9月销毁明细'!D:D,'9月销毁明细'!A:A,E779,'9月销毁明细'!H:H,"Unsellable")</f>
        <v>0</v>
      </c>
      <c r="BU779">
        <f>SUMIFS('9月销毁明细'!G:G,'9月销毁明细'!A:A,E779,'9月销毁明细'!H:H,"Unsellable")</f>
        <v>0</v>
      </c>
      <c r="BW779">
        <f>IFERROR(I779*VLOOKUP(F779,'9.3成本表'!C:L,10,0),0)</f>
        <v>0</v>
      </c>
      <c r="BX779">
        <f t="shared" si="100"/>
        <v>0</v>
      </c>
      <c r="CC779" s="45">
        <f t="shared" si="101"/>
        <v>0</v>
      </c>
      <c r="CD779" s="45">
        <f t="shared" si="102"/>
        <v>0</v>
      </c>
      <c r="CE779" s="45">
        <f t="shared" si="103"/>
        <v>0</v>
      </c>
    </row>
    <row r="780" spans="4:83" x14ac:dyDescent="0.25">
      <c r="D780" s="20" t="s">
        <v>1669</v>
      </c>
      <c r="E780" s="20" t="s">
        <v>1670</v>
      </c>
      <c r="F780" s="20">
        <v>4933</v>
      </c>
      <c r="G780">
        <v>774</v>
      </c>
      <c r="H780" s="20"/>
      <c r="I780">
        <f>SUMIFS('总明细 源文件后台下'!G:G,'总明细 源文件后台下'!E:E,E780,'总明细 源文件后台下'!C:C,"Order")</f>
        <v>0</v>
      </c>
      <c r="J780">
        <f>SUMIFS('总明细 源文件后台下'!M:M,'总明细 源文件后台下'!E:E,E780,'总明细 源文件后台下'!C:C,"Order")</f>
        <v>0</v>
      </c>
      <c r="K780">
        <f>SUMIFS('总明细 源文件后台下'!N:N,'总明细 源文件后台下'!E:E,E780,'总明细 源文件后台下'!C:C,"Order")</f>
        <v>0</v>
      </c>
      <c r="L780">
        <f>SUMIFS('总明细 源文件后台下'!O:O,'总明细 源文件后台下'!E:E,E780,'总明细 源文件后台下'!C:C,"Order")</f>
        <v>0</v>
      </c>
      <c r="M780">
        <f>SUMIFS('总明细 源文件后台下'!P:P,'总明细 源文件后台下'!E:E,E780,'总明细 源文件后台下'!C:C,"Order")</f>
        <v>0</v>
      </c>
      <c r="N780">
        <f>SUMIFS('总明细 源文件后台下'!Q:Q,'总明细 源文件后台下'!E:E,E780,'总明细 源文件后台下'!C:C,"Order")</f>
        <v>0</v>
      </c>
      <c r="O780">
        <f>SUMIFS('总明细 源文件后台下'!R:R,'总明细 源文件后台下'!E:E,E780,'总明细 源文件后台下'!C:C,"Order")</f>
        <v>0</v>
      </c>
      <c r="P780">
        <f>SUMIFS('总明细 源文件后台下'!S:S,'总明细 源文件后台下'!E:E,E780,'总明细 源文件后台下'!C:C,"Order")</f>
        <v>0</v>
      </c>
      <c r="Q780">
        <f>SUMIFS('总明细 源文件后台下'!T:T,'总明细 源文件后台下'!E:E,E780,'总明细 源文件后台下'!C:C,"Order")</f>
        <v>0</v>
      </c>
      <c r="R780">
        <f>SUMIFS('总明细 源文件后台下'!U:U,'总明细 源文件后台下'!E:E,E780,'总明细 源文件后台下'!C:C,"Order")</f>
        <v>0</v>
      </c>
      <c r="S780">
        <f>SUMIFS('总明细 源文件后台下'!V:V,'总明细 源文件后台下'!E:E,E780,'总明细 源文件后台下'!C:C,"Order")</f>
        <v>0</v>
      </c>
      <c r="T780">
        <f>SUMIFS('总明细 源文件后台下'!W:W,'总明细 源文件后台下'!E:E,E780,'总明细 源文件后台下'!C:C,"Order")</f>
        <v>0</v>
      </c>
      <c r="U780">
        <f>SUMIFS('总明细 源文件后台下'!G:G,'总明细 源文件后台下'!E:E,E780,'总明细 源文件后台下'!C:C,"Refund")</f>
        <v>0</v>
      </c>
      <c r="V780">
        <f>SUMIFS('总明细 源文件后台下'!M:M,'总明细 源文件后台下'!E:E,E780,'总明细 源文件后台下'!C:C,"Refund")</f>
        <v>0</v>
      </c>
      <c r="W780">
        <f>SUMIFS('总明细 源文件后台下'!N:N,'总明细 源文件后台下'!E:E,E780,'总明细 源文件后台下'!C:C,"Refund")</f>
        <v>0</v>
      </c>
      <c r="X780">
        <f>SUMIFS('总明细 源文件后台下'!O:O,'总明细 源文件后台下'!E:E,E780,'总明细 源文件后台下'!C:C,"Refund")</f>
        <v>0</v>
      </c>
      <c r="Y780">
        <f>SUMIFS('总明细 源文件后台下'!P:P,'总明细 源文件后台下'!E:E,E780,'总明细 源文件后台下'!C:C,"Refund")</f>
        <v>0</v>
      </c>
      <c r="Z780">
        <f>SUMIFS('总明细 源文件后台下'!Q:Q,'总明细 源文件后台下'!E:E,E780,'总明细 源文件后台下'!C:C,"Refund")</f>
        <v>0</v>
      </c>
      <c r="AA780">
        <f>SUMIFS('总明细 源文件后台下'!R:R,'总明细 源文件后台下'!E:E,E780,'总明细 源文件后台下'!C:C,"Refund")</f>
        <v>0</v>
      </c>
      <c r="AB780">
        <f>SUMIFS('总明细 源文件后台下'!S:S,'总明细 源文件后台下'!E:E,E780,'总明细 源文件后台下'!C:C,"Refund")</f>
        <v>0</v>
      </c>
      <c r="AC780">
        <f>SUMIFS('总明细 源文件后台下'!T:T,'总明细 源文件后台下'!E:E,E780,'总明细 源文件后台下'!C:C,"Refund")</f>
        <v>0</v>
      </c>
      <c r="AD780">
        <f>SUMIFS('总明细 源文件后台下'!U:U,'总明细 源文件后台下'!E:E,E780,'总明细 源文件后台下'!C:C,"Refund")</f>
        <v>0</v>
      </c>
      <c r="AE780">
        <f>SUMIFS('总明细 源文件后台下'!V:V,'总明细 源文件后台下'!E:E,E780,'总明细 源文件后台下'!C:C,"Refund")</f>
        <v>0</v>
      </c>
      <c r="AF780">
        <f>SUMIFS('总明细 源文件后台下'!W:W,'总明细 源文件后台下'!E:E,E780,'总明细 源文件后台下'!C:C,"Refund")</f>
        <v>0</v>
      </c>
      <c r="AK780">
        <f>(SUMIF('广告费 源文件后台下'!G:G,E780,'广告费 源文件后台下'!M:M))*-1</f>
        <v>0</v>
      </c>
      <c r="AL780">
        <f>SUMIFS('总明细 源文件后台下'!W:W,'总明细 源文件后台下'!E:E,E780,'总明细 源文件后台下'!C:C,"Adjustment",'总明细 源文件后台下'!F:F,"FBA Inventory Reimbursement - Customer Return")</f>
        <v>0</v>
      </c>
      <c r="AM780">
        <f>SUMIFS('总明细 源文件后台下'!W:W,'总明细 源文件后台下'!E:E,E780,'总明细 源文件后台下'!C:C,"Adjustment",'总明细 源文件后台下'!F:F,"FBA Inventory Reimbursement - Damaged:Warehouse")</f>
        <v>0</v>
      </c>
      <c r="AN780">
        <f>SUMIFS('总明细 源文件后台下'!W:W,'总明细 源文件后台下'!E:E,E780,'总明细 源文件后台下'!C:C,"Adjustment",'总明细 源文件后台下'!F:F,"FBA Inventory Reimbursement - Customer Service Issue")</f>
        <v>0</v>
      </c>
      <c r="AO780">
        <f>SUMIFS('总明细 源文件后台下'!W:W,'总明细 源文件后台下'!E:E,E780,'总明细 源文件后台下'!C:C,"Adjustment",'总明细 源文件后台下'!F:F,"FBA Inventory Reimbursement - Fee Correction")</f>
        <v>0</v>
      </c>
      <c r="AP780">
        <f>SUMIFS('总明细 源文件后台下'!W:W,'总明细 源文件后台下'!E:E,E780,'总明细 源文件后台下'!C:C,"Adjustment",'总明细 源文件后台下'!F:F,"FBA Inventory Reimbursement - General Adjustment")</f>
        <v>0</v>
      </c>
      <c r="AQ780">
        <f>SUMIFS('总明细 源文件后台下'!W:W,'总明细 源文件后台下'!E:E,E780,'总明细 源文件后台下'!C:C,"Adjustment",'总明细 源文件后台下'!F:F,"FBA Inventory Reimbursement - Lost:Inbound")</f>
        <v>0</v>
      </c>
      <c r="AR780">
        <f>SUMIFS('总明细 源文件后台下'!W:W,'总明细 源文件后台下'!E:E,E780,'总明细 源文件后台下'!C:C,"Adjustment",'总明细 源文件后台下'!F:F,"FBA Inventory Reimbursement - Lost:Warehouse")</f>
        <v>0</v>
      </c>
      <c r="AS780">
        <f>SUMIFS('总明细 源文件后台下'!W:W,'总明细 源文件后台下'!E:E,E780,'总明细 源文件后台下'!C:C,"Adjustment",'总明细 源文件后台下'!F:F,"Non-subscription Fee Adjustment")</f>
        <v>0</v>
      </c>
      <c r="AT780">
        <f>SUMIFS('总明细 源文件后台下'!W:W,'总明细 源文件后台下'!E:E,E780,'总明细 源文件后台下'!C:C,"Adjustment",'总明细 源文件后台下'!F:F,"FBA Inventory Placement Service Fee")</f>
        <v>0</v>
      </c>
      <c r="AV780">
        <f>SUMIF('FBA Customer Return Per Unit Fe'!B:B,E780,'FBA Customer Return Per Unit Fe'!C:C)</f>
        <v>0</v>
      </c>
      <c r="AX780">
        <f>(SUMIF('仓储费 源文件后台下'!C:C,E780,'仓储费 源文件后台下'!V:V))*-1</f>
        <v>0</v>
      </c>
      <c r="AZ780">
        <f>SUMIF('Disposal Fee销毁费用-160.95'!B:B,E780,'Disposal Fee销毁费用-160.95'!D:D)*-1</f>
        <v>0</v>
      </c>
      <c r="BC780">
        <f>IFERROR(VLOOKUP(F780,'优惠券-86.4'!F:I,4,0),0)</f>
        <v>0</v>
      </c>
      <c r="BD780">
        <f>IFERROR(VLOOKUP(F780,'早评-120'!E:H,4,0),0)</f>
        <v>0</v>
      </c>
      <c r="BF780">
        <f t="shared" si="96"/>
        <v>0</v>
      </c>
      <c r="BG780">
        <f t="shared" si="97"/>
        <v>0</v>
      </c>
      <c r="BH780">
        <f t="shared" si="98"/>
        <v>0</v>
      </c>
      <c r="BQ780" s="45">
        <f t="shared" si="99"/>
        <v>0</v>
      </c>
      <c r="BR780">
        <f>SUMIFS('9月销毁明细'!D:D,'9月销毁明细'!A:A,E780,'9月销毁明细'!H:H,"Sellable")</f>
        <v>0</v>
      </c>
      <c r="BS780">
        <f>SUMIFS('9月销毁明细'!G:G,'9月销毁明细'!A:A,E780,'9月销毁明细'!H:H,"Sellable")</f>
        <v>0</v>
      </c>
      <c r="BT780">
        <f>SUMIFS('9月销毁明细'!D:D,'9月销毁明细'!A:A,E780,'9月销毁明细'!H:H,"Unsellable")</f>
        <v>0</v>
      </c>
      <c r="BU780">
        <f>SUMIFS('9月销毁明细'!G:G,'9月销毁明细'!A:A,E780,'9月销毁明细'!H:H,"Unsellable")</f>
        <v>0</v>
      </c>
      <c r="BW780">
        <f>IFERROR(I780*VLOOKUP(F780,'9.3成本表'!C:L,10,0),0)</f>
        <v>0</v>
      </c>
      <c r="BX780">
        <f t="shared" si="100"/>
        <v>0</v>
      </c>
      <c r="CC780" s="45">
        <f t="shared" si="101"/>
        <v>0</v>
      </c>
      <c r="CD780" s="45">
        <f t="shared" si="102"/>
        <v>0</v>
      </c>
      <c r="CE780" s="45">
        <f t="shared" si="103"/>
        <v>0</v>
      </c>
    </row>
    <row r="781" spans="4:83" x14ac:dyDescent="0.25">
      <c r="D781" s="20" t="s">
        <v>1671</v>
      </c>
      <c r="E781" s="20" t="s">
        <v>1672</v>
      </c>
      <c r="F781" s="20">
        <v>4933</v>
      </c>
      <c r="G781">
        <v>775</v>
      </c>
      <c r="H781" s="20"/>
      <c r="I781">
        <f>SUMIFS('总明细 源文件后台下'!G:G,'总明细 源文件后台下'!E:E,E781,'总明细 源文件后台下'!C:C,"Order")</f>
        <v>0</v>
      </c>
      <c r="J781">
        <f>SUMIFS('总明细 源文件后台下'!M:M,'总明细 源文件后台下'!E:E,E781,'总明细 源文件后台下'!C:C,"Order")</f>
        <v>0</v>
      </c>
      <c r="K781">
        <f>SUMIFS('总明细 源文件后台下'!N:N,'总明细 源文件后台下'!E:E,E781,'总明细 源文件后台下'!C:C,"Order")</f>
        <v>0</v>
      </c>
      <c r="L781">
        <f>SUMIFS('总明细 源文件后台下'!O:O,'总明细 源文件后台下'!E:E,E781,'总明细 源文件后台下'!C:C,"Order")</f>
        <v>0</v>
      </c>
      <c r="M781">
        <f>SUMIFS('总明细 源文件后台下'!P:P,'总明细 源文件后台下'!E:E,E781,'总明细 源文件后台下'!C:C,"Order")</f>
        <v>0</v>
      </c>
      <c r="N781">
        <f>SUMIFS('总明细 源文件后台下'!Q:Q,'总明细 源文件后台下'!E:E,E781,'总明细 源文件后台下'!C:C,"Order")</f>
        <v>0</v>
      </c>
      <c r="O781">
        <f>SUMIFS('总明细 源文件后台下'!R:R,'总明细 源文件后台下'!E:E,E781,'总明细 源文件后台下'!C:C,"Order")</f>
        <v>0</v>
      </c>
      <c r="P781">
        <f>SUMIFS('总明细 源文件后台下'!S:S,'总明细 源文件后台下'!E:E,E781,'总明细 源文件后台下'!C:C,"Order")</f>
        <v>0</v>
      </c>
      <c r="Q781">
        <f>SUMIFS('总明细 源文件后台下'!T:T,'总明细 源文件后台下'!E:E,E781,'总明细 源文件后台下'!C:C,"Order")</f>
        <v>0</v>
      </c>
      <c r="R781">
        <f>SUMIFS('总明细 源文件后台下'!U:U,'总明细 源文件后台下'!E:E,E781,'总明细 源文件后台下'!C:C,"Order")</f>
        <v>0</v>
      </c>
      <c r="S781">
        <f>SUMIFS('总明细 源文件后台下'!V:V,'总明细 源文件后台下'!E:E,E781,'总明细 源文件后台下'!C:C,"Order")</f>
        <v>0</v>
      </c>
      <c r="T781">
        <f>SUMIFS('总明细 源文件后台下'!W:W,'总明细 源文件后台下'!E:E,E781,'总明细 源文件后台下'!C:C,"Order")</f>
        <v>0</v>
      </c>
      <c r="U781">
        <f>SUMIFS('总明细 源文件后台下'!G:G,'总明细 源文件后台下'!E:E,E781,'总明细 源文件后台下'!C:C,"Refund")</f>
        <v>0</v>
      </c>
      <c r="V781">
        <f>SUMIFS('总明细 源文件后台下'!M:M,'总明细 源文件后台下'!E:E,E781,'总明细 源文件后台下'!C:C,"Refund")</f>
        <v>0</v>
      </c>
      <c r="W781">
        <f>SUMIFS('总明细 源文件后台下'!N:N,'总明细 源文件后台下'!E:E,E781,'总明细 源文件后台下'!C:C,"Refund")</f>
        <v>0</v>
      </c>
      <c r="X781">
        <f>SUMIFS('总明细 源文件后台下'!O:O,'总明细 源文件后台下'!E:E,E781,'总明细 源文件后台下'!C:C,"Refund")</f>
        <v>0</v>
      </c>
      <c r="Y781">
        <f>SUMIFS('总明细 源文件后台下'!P:P,'总明细 源文件后台下'!E:E,E781,'总明细 源文件后台下'!C:C,"Refund")</f>
        <v>0</v>
      </c>
      <c r="Z781">
        <f>SUMIFS('总明细 源文件后台下'!Q:Q,'总明细 源文件后台下'!E:E,E781,'总明细 源文件后台下'!C:C,"Refund")</f>
        <v>0</v>
      </c>
      <c r="AA781">
        <f>SUMIFS('总明细 源文件后台下'!R:R,'总明细 源文件后台下'!E:E,E781,'总明细 源文件后台下'!C:C,"Refund")</f>
        <v>0</v>
      </c>
      <c r="AB781">
        <f>SUMIFS('总明细 源文件后台下'!S:S,'总明细 源文件后台下'!E:E,E781,'总明细 源文件后台下'!C:C,"Refund")</f>
        <v>0</v>
      </c>
      <c r="AC781">
        <f>SUMIFS('总明细 源文件后台下'!T:T,'总明细 源文件后台下'!E:E,E781,'总明细 源文件后台下'!C:C,"Refund")</f>
        <v>0</v>
      </c>
      <c r="AD781">
        <f>SUMIFS('总明细 源文件后台下'!U:U,'总明细 源文件后台下'!E:E,E781,'总明细 源文件后台下'!C:C,"Refund")</f>
        <v>0</v>
      </c>
      <c r="AE781">
        <f>SUMIFS('总明细 源文件后台下'!V:V,'总明细 源文件后台下'!E:E,E781,'总明细 源文件后台下'!C:C,"Refund")</f>
        <v>0</v>
      </c>
      <c r="AF781">
        <f>SUMIFS('总明细 源文件后台下'!W:W,'总明细 源文件后台下'!E:E,E781,'总明细 源文件后台下'!C:C,"Refund")</f>
        <v>0</v>
      </c>
      <c r="AK781">
        <f>(SUMIF('广告费 源文件后台下'!G:G,E781,'广告费 源文件后台下'!M:M))*-1</f>
        <v>0</v>
      </c>
      <c r="AL781">
        <f>SUMIFS('总明细 源文件后台下'!W:W,'总明细 源文件后台下'!E:E,E781,'总明细 源文件后台下'!C:C,"Adjustment",'总明细 源文件后台下'!F:F,"FBA Inventory Reimbursement - Customer Return")</f>
        <v>0</v>
      </c>
      <c r="AM781">
        <f>SUMIFS('总明细 源文件后台下'!W:W,'总明细 源文件后台下'!E:E,E781,'总明细 源文件后台下'!C:C,"Adjustment",'总明细 源文件后台下'!F:F,"FBA Inventory Reimbursement - Damaged:Warehouse")</f>
        <v>0</v>
      </c>
      <c r="AN781">
        <f>SUMIFS('总明细 源文件后台下'!W:W,'总明细 源文件后台下'!E:E,E781,'总明细 源文件后台下'!C:C,"Adjustment",'总明细 源文件后台下'!F:F,"FBA Inventory Reimbursement - Customer Service Issue")</f>
        <v>0</v>
      </c>
      <c r="AO781">
        <f>SUMIFS('总明细 源文件后台下'!W:W,'总明细 源文件后台下'!E:E,E781,'总明细 源文件后台下'!C:C,"Adjustment",'总明细 源文件后台下'!F:F,"FBA Inventory Reimbursement - Fee Correction")</f>
        <v>0</v>
      </c>
      <c r="AP781">
        <f>SUMIFS('总明细 源文件后台下'!W:W,'总明细 源文件后台下'!E:E,E781,'总明细 源文件后台下'!C:C,"Adjustment",'总明细 源文件后台下'!F:F,"FBA Inventory Reimbursement - General Adjustment")</f>
        <v>0</v>
      </c>
      <c r="AQ781">
        <f>SUMIFS('总明细 源文件后台下'!W:W,'总明细 源文件后台下'!E:E,E781,'总明细 源文件后台下'!C:C,"Adjustment",'总明细 源文件后台下'!F:F,"FBA Inventory Reimbursement - Lost:Inbound")</f>
        <v>0</v>
      </c>
      <c r="AR781">
        <f>SUMIFS('总明细 源文件后台下'!W:W,'总明细 源文件后台下'!E:E,E781,'总明细 源文件后台下'!C:C,"Adjustment",'总明细 源文件后台下'!F:F,"FBA Inventory Reimbursement - Lost:Warehouse")</f>
        <v>0</v>
      </c>
      <c r="AS781">
        <f>SUMIFS('总明细 源文件后台下'!W:W,'总明细 源文件后台下'!E:E,E781,'总明细 源文件后台下'!C:C,"Adjustment",'总明细 源文件后台下'!F:F,"Non-subscription Fee Adjustment")</f>
        <v>0</v>
      </c>
      <c r="AT781">
        <f>SUMIFS('总明细 源文件后台下'!W:W,'总明细 源文件后台下'!E:E,E781,'总明细 源文件后台下'!C:C,"Adjustment",'总明细 源文件后台下'!F:F,"FBA Inventory Placement Service Fee")</f>
        <v>0</v>
      </c>
      <c r="AV781">
        <f>SUMIF('FBA Customer Return Per Unit Fe'!B:B,E781,'FBA Customer Return Per Unit Fe'!C:C)</f>
        <v>0</v>
      </c>
      <c r="AX781">
        <f>(SUMIF('仓储费 源文件后台下'!C:C,E781,'仓储费 源文件后台下'!V:V))*-1</f>
        <v>0</v>
      </c>
      <c r="AZ781">
        <f>SUMIF('Disposal Fee销毁费用-160.95'!B:B,E781,'Disposal Fee销毁费用-160.95'!D:D)*-1</f>
        <v>0</v>
      </c>
      <c r="BC781">
        <f>IFERROR(VLOOKUP(F781,'优惠券-86.4'!F:I,4,0),0)</f>
        <v>0</v>
      </c>
      <c r="BD781">
        <f>IFERROR(VLOOKUP(F781,'早评-120'!E:H,4,0),0)</f>
        <v>0</v>
      </c>
      <c r="BF781">
        <f t="shared" si="96"/>
        <v>0</v>
      </c>
      <c r="BG781">
        <f t="shared" si="97"/>
        <v>0</v>
      </c>
      <c r="BH781">
        <f t="shared" si="98"/>
        <v>0</v>
      </c>
      <c r="BQ781" s="45">
        <f t="shared" si="99"/>
        <v>0</v>
      </c>
      <c r="BR781">
        <f>SUMIFS('9月销毁明细'!D:D,'9月销毁明细'!A:A,E781,'9月销毁明细'!H:H,"Sellable")</f>
        <v>0</v>
      </c>
      <c r="BS781">
        <f>SUMIFS('9月销毁明细'!G:G,'9月销毁明细'!A:A,E781,'9月销毁明细'!H:H,"Sellable")</f>
        <v>0</v>
      </c>
      <c r="BT781">
        <f>SUMIFS('9月销毁明细'!D:D,'9月销毁明细'!A:A,E781,'9月销毁明细'!H:H,"Unsellable")</f>
        <v>0</v>
      </c>
      <c r="BU781">
        <f>SUMIFS('9月销毁明细'!G:G,'9月销毁明细'!A:A,E781,'9月销毁明细'!H:H,"Unsellable")</f>
        <v>0</v>
      </c>
      <c r="BW781">
        <f>IFERROR(I781*VLOOKUP(F781,'9.3成本表'!C:L,10,0),0)</f>
        <v>0</v>
      </c>
      <c r="BX781">
        <f t="shared" si="100"/>
        <v>0</v>
      </c>
      <c r="CC781" s="45">
        <f t="shared" si="101"/>
        <v>0</v>
      </c>
      <c r="CD781" s="45">
        <f t="shared" si="102"/>
        <v>0</v>
      </c>
      <c r="CE781" s="45">
        <f t="shared" si="103"/>
        <v>0</v>
      </c>
    </row>
    <row r="782" spans="4:83" x14ac:dyDescent="0.25">
      <c r="D782" s="20" t="s">
        <v>1673</v>
      </c>
      <c r="E782" s="20" t="s">
        <v>1674</v>
      </c>
      <c r="F782" s="20">
        <v>4933</v>
      </c>
      <c r="G782">
        <v>776</v>
      </c>
      <c r="H782" s="20"/>
      <c r="I782">
        <f>SUMIFS('总明细 源文件后台下'!G:G,'总明细 源文件后台下'!E:E,E782,'总明细 源文件后台下'!C:C,"Order")</f>
        <v>0</v>
      </c>
      <c r="J782">
        <f>SUMIFS('总明细 源文件后台下'!M:M,'总明细 源文件后台下'!E:E,E782,'总明细 源文件后台下'!C:C,"Order")</f>
        <v>0</v>
      </c>
      <c r="K782">
        <f>SUMIFS('总明细 源文件后台下'!N:N,'总明细 源文件后台下'!E:E,E782,'总明细 源文件后台下'!C:C,"Order")</f>
        <v>0</v>
      </c>
      <c r="L782">
        <f>SUMIFS('总明细 源文件后台下'!O:O,'总明细 源文件后台下'!E:E,E782,'总明细 源文件后台下'!C:C,"Order")</f>
        <v>0</v>
      </c>
      <c r="M782">
        <f>SUMIFS('总明细 源文件后台下'!P:P,'总明细 源文件后台下'!E:E,E782,'总明细 源文件后台下'!C:C,"Order")</f>
        <v>0</v>
      </c>
      <c r="N782">
        <f>SUMIFS('总明细 源文件后台下'!Q:Q,'总明细 源文件后台下'!E:E,E782,'总明细 源文件后台下'!C:C,"Order")</f>
        <v>0</v>
      </c>
      <c r="O782">
        <f>SUMIFS('总明细 源文件后台下'!R:R,'总明细 源文件后台下'!E:E,E782,'总明细 源文件后台下'!C:C,"Order")</f>
        <v>0</v>
      </c>
      <c r="P782">
        <f>SUMIFS('总明细 源文件后台下'!S:S,'总明细 源文件后台下'!E:E,E782,'总明细 源文件后台下'!C:C,"Order")</f>
        <v>0</v>
      </c>
      <c r="Q782">
        <f>SUMIFS('总明细 源文件后台下'!T:T,'总明细 源文件后台下'!E:E,E782,'总明细 源文件后台下'!C:C,"Order")</f>
        <v>0</v>
      </c>
      <c r="R782">
        <f>SUMIFS('总明细 源文件后台下'!U:U,'总明细 源文件后台下'!E:E,E782,'总明细 源文件后台下'!C:C,"Order")</f>
        <v>0</v>
      </c>
      <c r="S782">
        <f>SUMIFS('总明细 源文件后台下'!V:V,'总明细 源文件后台下'!E:E,E782,'总明细 源文件后台下'!C:C,"Order")</f>
        <v>0</v>
      </c>
      <c r="T782">
        <f>SUMIFS('总明细 源文件后台下'!W:W,'总明细 源文件后台下'!E:E,E782,'总明细 源文件后台下'!C:C,"Order")</f>
        <v>0</v>
      </c>
      <c r="U782">
        <f>SUMIFS('总明细 源文件后台下'!G:G,'总明细 源文件后台下'!E:E,E782,'总明细 源文件后台下'!C:C,"Refund")</f>
        <v>0</v>
      </c>
      <c r="V782">
        <f>SUMIFS('总明细 源文件后台下'!M:M,'总明细 源文件后台下'!E:E,E782,'总明细 源文件后台下'!C:C,"Refund")</f>
        <v>0</v>
      </c>
      <c r="W782">
        <f>SUMIFS('总明细 源文件后台下'!N:N,'总明细 源文件后台下'!E:E,E782,'总明细 源文件后台下'!C:C,"Refund")</f>
        <v>0</v>
      </c>
      <c r="X782">
        <f>SUMIFS('总明细 源文件后台下'!O:O,'总明细 源文件后台下'!E:E,E782,'总明细 源文件后台下'!C:C,"Refund")</f>
        <v>0</v>
      </c>
      <c r="Y782">
        <f>SUMIFS('总明细 源文件后台下'!P:P,'总明细 源文件后台下'!E:E,E782,'总明细 源文件后台下'!C:C,"Refund")</f>
        <v>0</v>
      </c>
      <c r="Z782">
        <f>SUMIFS('总明细 源文件后台下'!Q:Q,'总明细 源文件后台下'!E:E,E782,'总明细 源文件后台下'!C:C,"Refund")</f>
        <v>0</v>
      </c>
      <c r="AA782">
        <f>SUMIFS('总明细 源文件后台下'!R:R,'总明细 源文件后台下'!E:E,E782,'总明细 源文件后台下'!C:C,"Refund")</f>
        <v>0</v>
      </c>
      <c r="AB782">
        <f>SUMIFS('总明细 源文件后台下'!S:S,'总明细 源文件后台下'!E:E,E782,'总明细 源文件后台下'!C:C,"Refund")</f>
        <v>0</v>
      </c>
      <c r="AC782">
        <f>SUMIFS('总明细 源文件后台下'!T:T,'总明细 源文件后台下'!E:E,E782,'总明细 源文件后台下'!C:C,"Refund")</f>
        <v>0</v>
      </c>
      <c r="AD782">
        <f>SUMIFS('总明细 源文件后台下'!U:U,'总明细 源文件后台下'!E:E,E782,'总明细 源文件后台下'!C:C,"Refund")</f>
        <v>0</v>
      </c>
      <c r="AE782">
        <f>SUMIFS('总明细 源文件后台下'!V:V,'总明细 源文件后台下'!E:E,E782,'总明细 源文件后台下'!C:C,"Refund")</f>
        <v>0</v>
      </c>
      <c r="AF782">
        <f>SUMIFS('总明细 源文件后台下'!W:W,'总明细 源文件后台下'!E:E,E782,'总明细 源文件后台下'!C:C,"Refund")</f>
        <v>0</v>
      </c>
      <c r="AK782">
        <f>(SUMIF('广告费 源文件后台下'!G:G,E782,'广告费 源文件后台下'!M:M))*-1</f>
        <v>0</v>
      </c>
      <c r="AL782">
        <f>SUMIFS('总明细 源文件后台下'!W:W,'总明细 源文件后台下'!E:E,E782,'总明细 源文件后台下'!C:C,"Adjustment",'总明细 源文件后台下'!F:F,"FBA Inventory Reimbursement - Customer Return")</f>
        <v>0</v>
      </c>
      <c r="AM782">
        <f>SUMIFS('总明细 源文件后台下'!W:W,'总明细 源文件后台下'!E:E,E782,'总明细 源文件后台下'!C:C,"Adjustment",'总明细 源文件后台下'!F:F,"FBA Inventory Reimbursement - Damaged:Warehouse")</f>
        <v>0</v>
      </c>
      <c r="AN782">
        <f>SUMIFS('总明细 源文件后台下'!W:W,'总明细 源文件后台下'!E:E,E782,'总明细 源文件后台下'!C:C,"Adjustment",'总明细 源文件后台下'!F:F,"FBA Inventory Reimbursement - Customer Service Issue")</f>
        <v>0</v>
      </c>
      <c r="AO782">
        <f>SUMIFS('总明细 源文件后台下'!W:W,'总明细 源文件后台下'!E:E,E782,'总明细 源文件后台下'!C:C,"Adjustment",'总明细 源文件后台下'!F:F,"FBA Inventory Reimbursement - Fee Correction")</f>
        <v>0</v>
      </c>
      <c r="AP782">
        <f>SUMIFS('总明细 源文件后台下'!W:W,'总明细 源文件后台下'!E:E,E782,'总明细 源文件后台下'!C:C,"Adjustment",'总明细 源文件后台下'!F:F,"FBA Inventory Reimbursement - General Adjustment")</f>
        <v>0</v>
      </c>
      <c r="AQ782">
        <f>SUMIFS('总明细 源文件后台下'!W:W,'总明细 源文件后台下'!E:E,E782,'总明细 源文件后台下'!C:C,"Adjustment",'总明细 源文件后台下'!F:F,"FBA Inventory Reimbursement - Lost:Inbound")</f>
        <v>0</v>
      </c>
      <c r="AR782">
        <f>SUMIFS('总明细 源文件后台下'!W:W,'总明细 源文件后台下'!E:E,E782,'总明细 源文件后台下'!C:C,"Adjustment",'总明细 源文件后台下'!F:F,"FBA Inventory Reimbursement - Lost:Warehouse")</f>
        <v>0</v>
      </c>
      <c r="AS782">
        <f>SUMIFS('总明细 源文件后台下'!W:W,'总明细 源文件后台下'!E:E,E782,'总明细 源文件后台下'!C:C,"Adjustment",'总明细 源文件后台下'!F:F,"Non-subscription Fee Adjustment")</f>
        <v>0</v>
      </c>
      <c r="AT782">
        <f>SUMIFS('总明细 源文件后台下'!W:W,'总明细 源文件后台下'!E:E,E782,'总明细 源文件后台下'!C:C,"Adjustment",'总明细 源文件后台下'!F:F,"FBA Inventory Placement Service Fee")</f>
        <v>0</v>
      </c>
      <c r="AV782">
        <f>SUMIF('FBA Customer Return Per Unit Fe'!B:B,E782,'FBA Customer Return Per Unit Fe'!C:C)</f>
        <v>0</v>
      </c>
      <c r="AX782">
        <f>(SUMIF('仓储费 源文件后台下'!C:C,E782,'仓储费 源文件后台下'!V:V))*-1</f>
        <v>0</v>
      </c>
      <c r="AZ782">
        <f>SUMIF('Disposal Fee销毁费用-160.95'!B:B,E782,'Disposal Fee销毁费用-160.95'!D:D)*-1</f>
        <v>0</v>
      </c>
      <c r="BC782">
        <f>IFERROR(VLOOKUP(F782,'优惠券-86.4'!F:I,4,0),0)</f>
        <v>0</v>
      </c>
      <c r="BD782">
        <f>IFERROR(VLOOKUP(F782,'早评-120'!E:H,4,0),0)</f>
        <v>0</v>
      </c>
      <c r="BF782">
        <f t="shared" si="96"/>
        <v>0</v>
      </c>
      <c r="BG782">
        <f t="shared" si="97"/>
        <v>0</v>
      </c>
      <c r="BH782">
        <f t="shared" si="98"/>
        <v>0</v>
      </c>
      <c r="BQ782" s="45">
        <f t="shared" si="99"/>
        <v>0</v>
      </c>
      <c r="BR782">
        <f>SUMIFS('9月销毁明细'!D:D,'9月销毁明细'!A:A,E782,'9月销毁明细'!H:H,"Sellable")</f>
        <v>0</v>
      </c>
      <c r="BS782">
        <f>SUMIFS('9月销毁明细'!G:G,'9月销毁明细'!A:A,E782,'9月销毁明细'!H:H,"Sellable")</f>
        <v>0</v>
      </c>
      <c r="BT782">
        <f>SUMIFS('9月销毁明细'!D:D,'9月销毁明细'!A:A,E782,'9月销毁明细'!H:H,"Unsellable")</f>
        <v>0</v>
      </c>
      <c r="BU782">
        <f>SUMIFS('9月销毁明细'!G:G,'9月销毁明细'!A:A,E782,'9月销毁明细'!H:H,"Unsellable")</f>
        <v>0</v>
      </c>
      <c r="BW782">
        <f>IFERROR(I782*VLOOKUP(F782,'9.3成本表'!C:L,10,0),0)</f>
        <v>0</v>
      </c>
      <c r="BX782">
        <f t="shared" si="100"/>
        <v>0</v>
      </c>
      <c r="CC782" s="45">
        <f t="shared" si="101"/>
        <v>0</v>
      </c>
      <c r="CD782" s="45">
        <f t="shared" si="102"/>
        <v>0</v>
      </c>
      <c r="CE782" s="45">
        <f t="shared" si="103"/>
        <v>0</v>
      </c>
    </row>
    <row r="783" spans="4:83" x14ac:dyDescent="0.25">
      <c r="D783" s="20" t="s">
        <v>1675</v>
      </c>
      <c r="E783" s="20" t="s">
        <v>1676</v>
      </c>
      <c r="F783" s="20">
        <v>4933</v>
      </c>
      <c r="G783">
        <v>777</v>
      </c>
      <c r="H783" s="20"/>
      <c r="I783">
        <f>SUMIFS('总明细 源文件后台下'!G:G,'总明细 源文件后台下'!E:E,E783,'总明细 源文件后台下'!C:C,"Order")</f>
        <v>0</v>
      </c>
      <c r="J783">
        <f>SUMIFS('总明细 源文件后台下'!M:M,'总明细 源文件后台下'!E:E,E783,'总明细 源文件后台下'!C:C,"Order")</f>
        <v>0</v>
      </c>
      <c r="K783">
        <f>SUMIFS('总明细 源文件后台下'!N:N,'总明细 源文件后台下'!E:E,E783,'总明细 源文件后台下'!C:C,"Order")</f>
        <v>0</v>
      </c>
      <c r="L783">
        <f>SUMIFS('总明细 源文件后台下'!O:O,'总明细 源文件后台下'!E:E,E783,'总明细 源文件后台下'!C:C,"Order")</f>
        <v>0</v>
      </c>
      <c r="M783">
        <f>SUMIFS('总明细 源文件后台下'!P:P,'总明细 源文件后台下'!E:E,E783,'总明细 源文件后台下'!C:C,"Order")</f>
        <v>0</v>
      </c>
      <c r="N783">
        <f>SUMIFS('总明细 源文件后台下'!Q:Q,'总明细 源文件后台下'!E:E,E783,'总明细 源文件后台下'!C:C,"Order")</f>
        <v>0</v>
      </c>
      <c r="O783">
        <f>SUMIFS('总明细 源文件后台下'!R:R,'总明细 源文件后台下'!E:E,E783,'总明细 源文件后台下'!C:C,"Order")</f>
        <v>0</v>
      </c>
      <c r="P783">
        <f>SUMIFS('总明细 源文件后台下'!S:S,'总明细 源文件后台下'!E:E,E783,'总明细 源文件后台下'!C:C,"Order")</f>
        <v>0</v>
      </c>
      <c r="Q783">
        <f>SUMIFS('总明细 源文件后台下'!T:T,'总明细 源文件后台下'!E:E,E783,'总明细 源文件后台下'!C:C,"Order")</f>
        <v>0</v>
      </c>
      <c r="R783">
        <f>SUMIFS('总明细 源文件后台下'!U:U,'总明细 源文件后台下'!E:E,E783,'总明细 源文件后台下'!C:C,"Order")</f>
        <v>0</v>
      </c>
      <c r="S783">
        <f>SUMIFS('总明细 源文件后台下'!V:V,'总明细 源文件后台下'!E:E,E783,'总明细 源文件后台下'!C:C,"Order")</f>
        <v>0</v>
      </c>
      <c r="T783">
        <f>SUMIFS('总明细 源文件后台下'!W:W,'总明细 源文件后台下'!E:E,E783,'总明细 源文件后台下'!C:C,"Order")</f>
        <v>0</v>
      </c>
      <c r="U783">
        <f>SUMIFS('总明细 源文件后台下'!G:G,'总明细 源文件后台下'!E:E,E783,'总明细 源文件后台下'!C:C,"Refund")</f>
        <v>0</v>
      </c>
      <c r="V783">
        <f>SUMIFS('总明细 源文件后台下'!M:M,'总明细 源文件后台下'!E:E,E783,'总明细 源文件后台下'!C:C,"Refund")</f>
        <v>0</v>
      </c>
      <c r="W783">
        <f>SUMIFS('总明细 源文件后台下'!N:N,'总明细 源文件后台下'!E:E,E783,'总明细 源文件后台下'!C:C,"Refund")</f>
        <v>0</v>
      </c>
      <c r="X783">
        <f>SUMIFS('总明细 源文件后台下'!O:O,'总明细 源文件后台下'!E:E,E783,'总明细 源文件后台下'!C:C,"Refund")</f>
        <v>0</v>
      </c>
      <c r="Y783">
        <f>SUMIFS('总明细 源文件后台下'!P:P,'总明细 源文件后台下'!E:E,E783,'总明细 源文件后台下'!C:C,"Refund")</f>
        <v>0</v>
      </c>
      <c r="Z783">
        <f>SUMIFS('总明细 源文件后台下'!Q:Q,'总明细 源文件后台下'!E:E,E783,'总明细 源文件后台下'!C:C,"Refund")</f>
        <v>0</v>
      </c>
      <c r="AA783">
        <f>SUMIFS('总明细 源文件后台下'!R:R,'总明细 源文件后台下'!E:E,E783,'总明细 源文件后台下'!C:C,"Refund")</f>
        <v>0</v>
      </c>
      <c r="AB783">
        <f>SUMIFS('总明细 源文件后台下'!S:S,'总明细 源文件后台下'!E:E,E783,'总明细 源文件后台下'!C:C,"Refund")</f>
        <v>0</v>
      </c>
      <c r="AC783">
        <f>SUMIFS('总明细 源文件后台下'!T:T,'总明细 源文件后台下'!E:E,E783,'总明细 源文件后台下'!C:C,"Refund")</f>
        <v>0</v>
      </c>
      <c r="AD783">
        <f>SUMIFS('总明细 源文件后台下'!U:U,'总明细 源文件后台下'!E:E,E783,'总明细 源文件后台下'!C:C,"Refund")</f>
        <v>0</v>
      </c>
      <c r="AE783">
        <f>SUMIFS('总明细 源文件后台下'!V:V,'总明细 源文件后台下'!E:E,E783,'总明细 源文件后台下'!C:C,"Refund")</f>
        <v>0</v>
      </c>
      <c r="AF783">
        <f>SUMIFS('总明细 源文件后台下'!W:W,'总明细 源文件后台下'!E:E,E783,'总明细 源文件后台下'!C:C,"Refund")</f>
        <v>0</v>
      </c>
      <c r="AK783">
        <f>(SUMIF('广告费 源文件后台下'!G:G,E783,'广告费 源文件后台下'!M:M))*-1</f>
        <v>0</v>
      </c>
      <c r="AL783">
        <f>SUMIFS('总明细 源文件后台下'!W:W,'总明细 源文件后台下'!E:E,E783,'总明细 源文件后台下'!C:C,"Adjustment",'总明细 源文件后台下'!F:F,"FBA Inventory Reimbursement - Customer Return")</f>
        <v>0</v>
      </c>
      <c r="AM783">
        <f>SUMIFS('总明细 源文件后台下'!W:W,'总明细 源文件后台下'!E:E,E783,'总明细 源文件后台下'!C:C,"Adjustment",'总明细 源文件后台下'!F:F,"FBA Inventory Reimbursement - Damaged:Warehouse")</f>
        <v>0</v>
      </c>
      <c r="AN783">
        <f>SUMIFS('总明细 源文件后台下'!W:W,'总明细 源文件后台下'!E:E,E783,'总明细 源文件后台下'!C:C,"Adjustment",'总明细 源文件后台下'!F:F,"FBA Inventory Reimbursement - Customer Service Issue")</f>
        <v>0</v>
      </c>
      <c r="AO783">
        <f>SUMIFS('总明细 源文件后台下'!W:W,'总明细 源文件后台下'!E:E,E783,'总明细 源文件后台下'!C:C,"Adjustment",'总明细 源文件后台下'!F:F,"FBA Inventory Reimbursement - Fee Correction")</f>
        <v>0</v>
      </c>
      <c r="AP783">
        <f>SUMIFS('总明细 源文件后台下'!W:W,'总明细 源文件后台下'!E:E,E783,'总明细 源文件后台下'!C:C,"Adjustment",'总明细 源文件后台下'!F:F,"FBA Inventory Reimbursement - General Adjustment")</f>
        <v>0</v>
      </c>
      <c r="AQ783">
        <f>SUMIFS('总明细 源文件后台下'!W:W,'总明细 源文件后台下'!E:E,E783,'总明细 源文件后台下'!C:C,"Adjustment",'总明细 源文件后台下'!F:F,"FBA Inventory Reimbursement - Lost:Inbound")</f>
        <v>0</v>
      </c>
      <c r="AR783">
        <f>SUMIFS('总明细 源文件后台下'!W:W,'总明细 源文件后台下'!E:E,E783,'总明细 源文件后台下'!C:C,"Adjustment",'总明细 源文件后台下'!F:F,"FBA Inventory Reimbursement - Lost:Warehouse")</f>
        <v>0</v>
      </c>
      <c r="AS783">
        <f>SUMIFS('总明细 源文件后台下'!W:W,'总明细 源文件后台下'!E:E,E783,'总明细 源文件后台下'!C:C,"Adjustment",'总明细 源文件后台下'!F:F,"Non-subscription Fee Adjustment")</f>
        <v>0</v>
      </c>
      <c r="AT783">
        <f>SUMIFS('总明细 源文件后台下'!W:W,'总明细 源文件后台下'!E:E,E783,'总明细 源文件后台下'!C:C,"Adjustment",'总明细 源文件后台下'!F:F,"FBA Inventory Placement Service Fee")</f>
        <v>0</v>
      </c>
      <c r="AV783">
        <f>SUMIF('FBA Customer Return Per Unit Fe'!B:B,E783,'FBA Customer Return Per Unit Fe'!C:C)</f>
        <v>0</v>
      </c>
      <c r="AX783">
        <f>(SUMIF('仓储费 源文件后台下'!C:C,E783,'仓储费 源文件后台下'!V:V))*-1</f>
        <v>0</v>
      </c>
      <c r="AZ783">
        <f>SUMIF('Disposal Fee销毁费用-160.95'!B:B,E783,'Disposal Fee销毁费用-160.95'!D:D)*-1</f>
        <v>0</v>
      </c>
      <c r="BC783">
        <f>IFERROR(VLOOKUP(F783,'优惠券-86.4'!F:I,4,0),0)</f>
        <v>0</v>
      </c>
      <c r="BD783">
        <f>IFERROR(VLOOKUP(F783,'早评-120'!E:H,4,0),0)</f>
        <v>0</v>
      </c>
      <c r="BF783">
        <f t="shared" si="96"/>
        <v>0</v>
      </c>
      <c r="BG783">
        <f t="shared" si="97"/>
        <v>0</v>
      </c>
      <c r="BH783">
        <f t="shared" si="98"/>
        <v>0</v>
      </c>
      <c r="BQ783" s="45">
        <f t="shared" si="99"/>
        <v>0</v>
      </c>
      <c r="BR783">
        <f>SUMIFS('9月销毁明细'!D:D,'9月销毁明细'!A:A,E783,'9月销毁明细'!H:H,"Sellable")</f>
        <v>0</v>
      </c>
      <c r="BS783">
        <f>SUMIFS('9月销毁明细'!G:G,'9月销毁明细'!A:A,E783,'9月销毁明细'!H:H,"Sellable")</f>
        <v>0</v>
      </c>
      <c r="BT783">
        <f>SUMIFS('9月销毁明细'!D:D,'9月销毁明细'!A:A,E783,'9月销毁明细'!H:H,"Unsellable")</f>
        <v>0</v>
      </c>
      <c r="BU783">
        <f>SUMIFS('9月销毁明细'!G:G,'9月销毁明细'!A:A,E783,'9月销毁明细'!H:H,"Unsellable")</f>
        <v>0</v>
      </c>
      <c r="BW783">
        <f>IFERROR(I783*VLOOKUP(F783,'9.3成本表'!C:L,10,0),0)</f>
        <v>0</v>
      </c>
      <c r="BX783">
        <f t="shared" si="100"/>
        <v>0</v>
      </c>
      <c r="CC783" s="45">
        <f t="shared" si="101"/>
        <v>0</v>
      </c>
      <c r="CD783" s="45">
        <f t="shared" si="102"/>
        <v>0</v>
      </c>
      <c r="CE783" s="45">
        <f t="shared" si="103"/>
        <v>0</v>
      </c>
    </row>
    <row r="784" spans="4:83" x14ac:dyDescent="0.25">
      <c r="D784" s="20" t="s">
        <v>1677</v>
      </c>
      <c r="E784" s="20" t="s">
        <v>1678</v>
      </c>
      <c r="F784" s="20">
        <v>4933</v>
      </c>
      <c r="G784">
        <v>778</v>
      </c>
      <c r="H784" s="20"/>
      <c r="I784">
        <f>SUMIFS('总明细 源文件后台下'!G:G,'总明细 源文件后台下'!E:E,E784,'总明细 源文件后台下'!C:C,"Order")</f>
        <v>0</v>
      </c>
      <c r="J784">
        <f>SUMIFS('总明细 源文件后台下'!M:M,'总明细 源文件后台下'!E:E,E784,'总明细 源文件后台下'!C:C,"Order")</f>
        <v>0</v>
      </c>
      <c r="K784">
        <f>SUMIFS('总明细 源文件后台下'!N:N,'总明细 源文件后台下'!E:E,E784,'总明细 源文件后台下'!C:C,"Order")</f>
        <v>0</v>
      </c>
      <c r="L784">
        <f>SUMIFS('总明细 源文件后台下'!O:O,'总明细 源文件后台下'!E:E,E784,'总明细 源文件后台下'!C:C,"Order")</f>
        <v>0</v>
      </c>
      <c r="M784">
        <f>SUMIFS('总明细 源文件后台下'!P:P,'总明细 源文件后台下'!E:E,E784,'总明细 源文件后台下'!C:C,"Order")</f>
        <v>0</v>
      </c>
      <c r="N784">
        <f>SUMIFS('总明细 源文件后台下'!Q:Q,'总明细 源文件后台下'!E:E,E784,'总明细 源文件后台下'!C:C,"Order")</f>
        <v>0</v>
      </c>
      <c r="O784">
        <f>SUMIFS('总明细 源文件后台下'!R:R,'总明细 源文件后台下'!E:E,E784,'总明细 源文件后台下'!C:C,"Order")</f>
        <v>0</v>
      </c>
      <c r="P784">
        <f>SUMIFS('总明细 源文件后台下'!S:S,'总明细 源文件后台下'!E:E,E784,'总明细 源文件后台下'!C:C,"Order")</f>
        <v>0</v>
      </c>
      <c r="Q784">
        <f>SUMIFS('总明细 源文件后台下'!T:T,'总明细 源文件后台下'!E:E,E784,'总明细 源文件后台下'!C:C,"Order")</f>
        <v>0</v>
      </c>
      <c r="R784">
        <f>SUMIFS('总明细 源文件后台下'!U:U,'总明细 源文件后台下'!E:E,E784,'总明细 源文件后台下'!C:C,"Order")</f>
        <v>0</v>
      </c>
      <c r="S784">
        <f>SUMIFS('总明细 源文件后台下'!V:V,'总明细 源文件后台下'!E:E,E784,'总明细 源文件后台下'!C:C,"Order")</f>
        <v>0</v>
      </c>
      <c r="T784">
        <f>SUMIFS('总明细 源文件后台下'!W:W,'总明细 源文件后台下'!E:E,E784,'总明细 源文件后台下'!C:C,"Order")</f>
        <v>0</v>
      </c>
      <c r="U784">
        <f>SUMIFS('总明细 源文件后台下'!G:G,'总明细 源文件后台下'!E:E,E784,'总明细 源文件后台下'!C:C,"Refund")</f>
        <v>0</v>
      </c>
      <c r="V784">
        <f>SUMIFS('总明细 源文件后台下'!M:M,'总明细 源文件后台下'!E:E,E784,'总明细 源文件后台下'!C:C,"Refund")</f>
        <v>0</v>
      </c>
      <c r="W784">
        <f>SUMIFS('总明细 源文件后台下'!N:N,'总明细 源文件后台下'!E:E,E784,'总明细 源文件后台下'!C:C,"Refund")</f>
        <v>0</v>
      </c>
      <c r="X784">
        <f>SUMIFS('总明细 源文件后台下'!O:O,'总明细 源文件后台下'!E:E,E784,'总明细 源文件后台下'!C:C,"Refund")</f>
        <v>0</v>
      </c>
      <c r="Y784">
        <f>SUMIFS('总明细 源文件后台下'!P:P,'总明细 源文件后台下'!E:E,E784,'总明细 源文件后台下'!C:C,"Refund")</f>
        <v>0</v>
      </c>
      <c r="Z784">
        <f>SUMIFS('总明细 源文件后台下'!Q:Q,'总明细 源文件后台下'!E:E,E784,'总明细 源文件后台下'!C:C,"Refund")</f>
        <v>0</v>
      </c>
      <c r="AA784">
        <f>SUMIFS('总明细 源文件后台下'!R:R,'总明细 源文件后台下'!E:E,E784,'总明细 源文件后台下'!C:C,"Refund")</f>
        <v>0</v>
      </c>
      <c r="AB784">
        <f>SUMIFS('总明细 源文件后台下'!S:S,'总明细 源文件后台下'!E:E,E784,'总明细 源文件后台下'!C:C,"Refund")</f>
        <v>0</v>
      </c>
      <c r="AC784">
        <f>SUMIFS('总明细 源文件后台下'!T:T,'总明细 源文件后台下'!E:E,E784,'总明细 源文件后台下'!C:C,"Refund")</f>
        <v>0</v>
      </c>
      <c r="AD784">
        <f>SUMIFS('总明细 源文件后台下'!U:U,'总明细 源文件后台下'!E:E,E784,'总明细 源文件后台下'!C:C,"Refund")</f>
        <v>0</v>
      </c>
      <c r="AE784">
        <f>SUMIFS('总明细 源文件后台下'!V:V,'总明细 源文件后台下'!E:E,E784,'总明细 源文件后台下'!C:C,"Refund")</f>
        <v>0</v>
      </c>
      <c r="AF784">
        <f>SUMIFS('总明细 源文件后台下'!W:W,'总明细 源文件后台下'!E:E,E784,'总明细 源文件后台下'!C:C,"Refund")</f>
        <v>0</v>
      </c>
      <c r="AK784">
        <f>(SUMIF('广告费 源文件后台下'!G:G,E784,'广告费 源文件后台下'!M:M))*-1</f>
        <v>0</v>
      </c>
      <c r="AL784">
        <f>SUMIFS('总明细 源文件后台下'!W:W,'总明细 源文件后台下'!E:E,E784,'总明细 源文件后台下'!C:C,"Adjustment",'总明细 源文件后台下'!F:F,"FBA Inventory Reimbursement - Customer Return")</f>
        <v>0</v>
      </c>
      <c r="AM784">
        <f>SUMIFS('总明细 源文件后台下'!W:W,'总明细 源文件后台下'!E:E,E784,'总明细 源文件后台下'!C:C,"Adjustment",'总明细 源文件后台下'!F:F,"FBA Inventory Reimbursement - Damaged:Warehouse")</f>
        <v>0</v>
      </c>
      <c r="AN784">
        <f>SUMIFS('总明细 源文件后台下'!W:W,'总明细 源文件后台下'!E:E,E784,'总明细 源文件后台下'!C:C,"Adjustment",'总明细 源文件后台下'!F:F,"FBA Inventory Reimbursement - Customer Service Issue")</f>
        <v>0</v>
      </c>
      <c r="AO784">
        <f>SUMIFS('总明细 源文件后台下'!W:W,'总明细 源文件后台下'!E:E,E784,'总明细 源文件后台下'!C:C,"Adjustment",'总明细 源文件后台下'!F:F,"FBA Inventory Reimbursement - Fee Correction")</f>
        <v>0</v>
      </c>
      <c r="AP784">
        <f>SUMIFS('总明细 源文件后台下'!W:W,'总明细 源文件后台下'!E:E,E784,'总明细 源文件后台下'!C:C,"Adjustment",'总明细 源文件后台下'!F:F,"FBA Inventory Reimbursement - General Adjustment")</f>
        <v>0</v>
      </c>
      <c r="AQ784">
        <f>SUMIFS('总明细 源文件后台下'!W:W,'总明细 源文件后台下'!E:E,E784,'总明细 源文件后台下'!C:C,"Adjustment",'总明细 源文件后台下'!F:F,"FBA Inventory Reimbursement - Lost:Inbound")</f>
        <v>0</v>
      </c>
      <c r="AR784">
        <f>SUMIFS('总明细 源文件后台下'!W:W,'总明细 源文件后台下'!E:E,E784,'总明细 源文件后台下'!C:C,"Adjustment",'总明细 源文件后台下'!F:F,"FBA Inventory Reimbursement - Lost:Warehouse")</f>
        <v>0</v>
      </c>
      <c r="AS784">
        <f>SUMIFS('总明细 源文件后台下'!W:W,'总明细 源文件后台下'!E:E,E784,'总明细 源文件后台下'!C:C,"Adjustment",'总明细 源文件后台下'!F:F,"Non-subscription Fee Adjustment")</f>
        <v>0</v>
      </c>
      <c r="AT784">
        <f>SUMIFS('总明细 源文件后台下'!W:W,'总明细 源文件后台下'!E:E,E784,'总明细 源文件后台下'!C:C,"Adjustment",'总明细 源文件后台下'!F:F,"FBA Inventory Placement Service Fee")</f>
        <v>0</v>
      </c>
      <c r="AV784">
        <f>SUMIF('FBA Customer Return Per Unit Fe'!B:B,E784,'FBA Customer Return Per Unit Fe'!C:C)</f>
        <v>0</v>
      </c>
      <c r="AX784">
        <f>(SUMIF('仓储费 源文件后台下'!C:C,E784,'仓储费 源文件后台下'!V:V))*-1</f>
        <v>0</v>
      </c>
      <c r="AZ784">
        <f>SUMIF('Disposal Fee销毁费用-160.95'!B:B,E784,'Disposal Fee销毁费用-160.95'!D:D)*-1</f>
        <v>0</v>
      </c>
      <c r="BC784">
        <f>IFERROR(VLOOKUP(F784,'优惠券-86.4'!F:I,4,0),0)</f>
        <v>0</v>
      </c>
      <c r="BD784">
        <f>IFERROR(VLOOKUP(F784,'早评-120'!E:H,4,0),0)</f>
        <v>0</v>
      </c>
      <c r="BF784">
        <f t="shared" si="96"/>
        <v>0</v>
      </c>
      <c r="BG784">
        <f t="shared" si="97"/>
        <v>0</v>
      </c>
      <c r="BH784">
        <f t="shared" si="98"/>
        <v>0</v>
      </c>
      <c r="BQ784" s="45">
        <f t="shared" si="99"/>
        <v>0</v>
      </c>
      <c r="BR784">
        <f>SUMIFS('9月销毁明细'!D:D,'9月销毁明细'!A:A,E784,'9月销毁明细'!H:H,"Sellable")</f>
        <v>0</v>
      </c>
      <c r="BS784">
        <f>SUMIFS('9月销毁明细'!G:G,'9月销毁明细'!A:A,E784,'9月销毁明细'!H:H,"Sellable")</f>
        <v>0</v>
      </c>
      <c r="BT784">
        <f>SUMIFS('9月销毁明细'!D:D,'9月销毁明细'!A:A,E784,'9月销毁明细'!H:H,"Unsellable")</f>
        <v>0</v>
      </c>
      <c r="BU784">
        <f>SUMIFS('9月销毁明细'!G:G,'9月销毁明细'!A:A,E784,'9月销毁明细'!H:H,"Unsellable")</f>
        <v>0</v>
      </c>
      <c r="BW784">
        <f>IFERROR(I784*VLOOKUP(F784,'9.3成本表'!C:L,10,0),0)</f>
        <v>0</v>
      </c>
      <c r="BX784">
        <f t="shared" si="100"/>
        <v>0</v>
      </c>
      <c r="CC784" s="45">
        <f t="shared" si="101"/>
        <v>0</v>
      </c>
      <c r="CD784" s="45">
        <f t="shared" si="102"/>
        <v>0</v>
      </c>
      <c r="CE784" s="45">
        <f t="shared" si="103"/>
        <v>0</v>
      </c>
    </row>
    <row r="785" spans="4:83" x14ac:dyDescent="0.25">
      <c r="D785" s="20" t="s">
        <v>1679</v>
      </c>
      <c r="E785" s="20" t="s">
        <v>1680</v>
      </c>
      <c r="F785" s="20">
        <v>4933</v>
      </c>
      <c r="G785">
        <v>779</v>
      </c>
      <c r="H785" s="20"/>
      <c r="I785">
        <f>SUMIFS('总明细 源文件后台下'!G:G,'总明细 源文件后台下'!E:E,E785,'总明细 源文件后台下'!C:C,"Order")</f>
        <v>0</v>
      </c>
      <c r="J785">
        <f>SUMIFS('总明细 源文件后台下'!M:M,'总明细 源文件后台下'!E:E,E785,'总明细 源文件后台下'!C:C,"Order")</f>
        <v>0</v>
      </c>
      <c r="K785">
        <f>SUMIFS('总明细 源文件后台下'!N:N,'总明细 源文件后台下'!E:E,E785,'总明细 源文件后台下'!C:C,"Order")</f>
        <v>0</v>
      </c>
      <c r="L785">
        <f>SUMIFS('总明细 源文件后台下'!O:O,'总明细 源文件后台下'!E:E,E785,'总明细 源文件后台下'!C:C,"Order")</f>
        <v>0</v>
      </c>
      <c r="M785">
        <f>SUMIFS('总明细 源文件后台下'!P:P,'总明细 源文件后台下'!E:E,E785,'总明细 源文件后台下'!C:C,"Order")</f>
        <v>0</v>
      </c>
      <c r="N785">
        <f>SUMIFS('总明细 源文件后台下'!Q:Q,'总明细 源文件后台下'!E:E,E785,'总明细 源文件后台下'!C:C,"Order")</f>
        <v>0</v>
      </c>
      <c r="O785">
        <f>SUMIFS('总明细 源文件后台下'!R:R,'总明细 源文件后台下'!E:E,E785,'总明细 源文件后台下'!C:C,"Order")</f>
        <v>0</v>
      </c>
      <c r="P785">
        <f>SUMIFS('总明细 源文件后台下'!S:S,'总明细 源文件后台下'!E:E,E785,'总明细 源文件后台下'!C:C,"Order")</f>
        <v>0</v>
      </c>
      <c r="Q785">
        <f>SUMIFS('总明细 源文件后台下'!T:T,'总明细 源文件后台下'!E:E,E785,'总明细 源文件后台下'!C:C,"Order")</f>
        <v>0</v>
      </c>
      <c r="R785">
        <f>SUMIFS('总明细 源文件后台下'!U:U,'总明细 源文件后台下'!E:E,E785,'总明细 源文件后台下'!C:C,"Order")</f>
        <v>0</v>
      </c>
      <c r="S785">
        <f>SUMIFS('总明细 源文件后台下'!V:V,'总明细 源文件后台下'!E:E,E785,'总明细 源文件后台下'!C:C,"Order")</f>
        <v>0</v>
      </c>
      <c r="T785">
        <f>SUMIFS('总明细 源文件后台下'!W:W,'总明细 源文件后台下'!E:E,E785,'总明细 源文件后台下'!C:C,"Order")</f>
        <v>0</v>
      </c>
      <c r="U785">
        <f>SUMIFS('总明细 源文件后台下'!G:G,'总明细 源文件后台下'!E:E,E785,'总明细 源文件后台下'!C:C,"Refund")</f>
        <v>0</v>
      </c>
      <c r="V785">
        <f>SUMIFS('总明细 源文件后台下'!M:M,'总明细 源文件后台下'!E:E,E785,'总明细 源文件后台下'!C:C,"Refund")</f>
        <v>0</v>
      </c>
      <c r="W785">
        <f>SUMIFS('总明细 源文件后台下'!N:N,'总明细 源文件后台下'!E:E,E785,'总明细 源文件后台下'!C:C,"Refund")</f>
        <v>0</v>
      </c>
      <c r="X785">
        <f>SUMIFS('总明细 源文件后台下'!O:O,'总明细 源文件后台下'!E:E,E785,'总明细 源文件后台下'!C:C,"Refund")</f>
        <v>0</v>
      </c>
      <c r="Y785">
        <f>SUMIFS('总明细 源文件后台下'!P:P,'总明细 源文件后台下'!E:E,E785,'总明细 源文件后台下'!C:C,"Refund")</f>
        <v>0</v>
      </c>
      <c r="Z785">
        <f>SUMIFS('总明细 源文件后台下'!Q:Q,'总明细 源文件后台下'!E:E,E785,'总明细 源文件后台下'!C:C,"Refund")</f>
        <v>0</v>
      </c>
      <c r="AA785">
        <f>SUMIFS('总明细 源文件后台下'!R:R,'总明细 源文件后台下'!E:E,E785,'总明细 源文件后台下'!C:C,"Refund")</f>
        <v>0</v>
      </c>
      <c r="AB785">
        <f>SUMIFS('总明细 源文件后台下'!S:S,'总明细 源文件后台下'!E:E,E785,'总明细 源文件后台下'!C:C,"Refund")</f>
        <v>0</v>
      </c>
      <c r="AC785">
        <f>SUMIFS('总明细 源文件后台下'!T:T,'总明细 源文件后台下'!E:E,E785,'总明细 源文件后台下'!C:C,"Refund")</f>
        <v>0</v>
      </c>
      <c r="AD785">
        <f>SUMIFS('总明细 源文件后台下'!U:U,'总明细 源文件后台下'!E:E,E785,'总明细 源文件后台下'!C:C,"Refund")</f>
        <v>0</v>
      </c>
      <c r="AE785">
        <f>SUMIFS('总明细 源文件后台下'!V:V,'总明细 源文件后台下'!E:E,E785,'总明细 源文件后台下'!C:C,"Refund")</f>
        <v>0</v>
      </c>
      <c r="AF785">
        <f>SUMIFS('总明细 源文件后台下'!W:W,'总明细 源文件后台下'!E:E,E785,'总明细 源文件后台下'!C:C,"Refund")</f>
        <v>0</v>
      </c>
      <c r="AK785">
        <f>(SUMIF('广告费 源文件后台下'!G:G,E785,'广告费 源文件后台下'!M:M))*-1</f>
        <v>0</v>
      </c>
      <c r="AL785">
        <f>SUMIFS('总明细 源文件后台下'!W:W,'总明细 源文件后台下'!E:E,E785,'总明细 源文件后台下'!C:C,"Adjustment",'总明细 源文件后台下'!F:F,"FBA Inventory Reimbursement - Customer Return")</f>
        <v>0</v>
      </c>
      <c r="AM785">
        <f>SUMIFS('总明细 源文件后台下'!W:W,'总明细 源文件后台下'!E:E,E785,'总明细 源文件后台下'!C:C,"Adjustment",'总明细 源文件后台下'!F:F,"FBA Inventory Reimbursement - Damaged:Warehouse")</f>
        <v>0</v>
      </c>
      <c r="AN785">
        <f>SUMIFS('总明细 源文件后台下'!W:W,'总明细 源文件后台下'!E:E,E785,'总明细 源文件后台下'!C:C,"Adjustment",'总明细 源文件后台下'!F:F,"FBA Inventory Reimbursement - Customer Service Issue")</f>
        <v>0</v>
      </c>
      <c r="AO785">
        <f>SUMIFS('总明细 源文件后台下'!W:W,'总明细 源文件后台下'!E:E,E785,'总明细 源文件后台下'!C:C,"Adjustment",'总明细 源文件后台下'!F:F,"FBA Inventory Reimbursement - Fee Correction")</f>
        <v>0</v>
      </c>
      <c r="AP785">
        <f>SUMIFS('总明细 源文件后台下'!W:W,'总明细 源文件后台下'!E:E,E785,'总明细 源文件后台下'!C:C,"Adjustment",'总明细 源文件后台下'!F:F,"FBA Inventory Reimbursement - General Adjustment")</f>
        <v>0</v>
      </c>
      <c r="AQ785">
        <f>SUMIFS('总明细 源文件后台下'!W:W,'总明细 源文件后台下'!E:E,E785,'总明细 源文件后台下'!C:C,"Adjustment",'总明细 源文件后台下'!F:F,"FBA Inventory Reimbursement - Lost:Inbound")</f>
        <v>0</v>
      </c>
      <c r="AR785">
        <f>SUMIFS('总明细 源文件后台下'!W:W,'总明细 源文件后台下'!E:E,E785,'总明细 源文件后台下'!C:C,"Adjustment",'总明细 源文件后台下'!F:F,"FBA Inventory Reimbursement - Lost:Warehouse")</f>
        <v>0</v>
      </c>
      <c r="AS785">
        <f>SUMIFS('总明细 源文件后台下'!W:W,'总明细 源文件后台下'!E:E,E785,'总明细 源文件后台下'!C:C,"Adjustment",'总明细 源文件后台下'!F:F,"Non-subscription Fee Adjustment")</f>
        <v>0</v>
      </c>
      <c r="AT785">
        <f>SUMIFS('总明细 源文件后台下'!W:W,'总明细 源文件后台下'!E:E,E785,'总明细 源文件后台下'!C:C,"Adjustment",'总明细 源文件后台下'!F:F,"FBA Inventory Placement Service Fee")</f>
        <v>0</v>
      </c>
      <c r="AV785">
        <f>SUMIF('FBA Customer Return Per Unit Fe'!B:B,E785,'FBA Customer Return Per Unit Fe'!C:C)</f>
        <v>0</v>
      </c>
      <c r="AX785">
        <f>(SUMIF('仓储费 源文件后台下'!C:C,E785,'仓储费 源文件后台下'!V:V))*-1</f>
        <v>0</v>
      </c>
      <c r="AZ785">
        <f>SUMIF('Disposal Fee销毁费用-160.95'!B:B,E785,'Disposal Fee销毁费用-160.95'!D:D)*-1</f>
        <v>0</v>
      </c>
      <c r="BC785">
        <f>IFERROR(VLOOKUP(F785,'优惠券-86.4'!F:I,4,0),0)</f>
        <v>0</v>
      </c>
      <c r="BD785">
        <f>IFERROR(VLOOKUP(F785,'早评-120'!E:H,4,0),0)</f>
        <v>0</v>
      </c>
      <c r="BF785">
        <f t="shared" si="96"/>
        <v>0</v>
      </c>
      <c r="BG785">
        <f t="shared" si="97"/>
        <v>0</v>
      </c>
      <c r="BH785">
        <f t="shared" si="98"/>
        <v>0</v>
      </c>
      <c r="BQ785" s="45">
        <f t="shared" si="99"/>
        <v>0</v>
      </c>
      <c r="BR785">
        <f>SUMIFS('9月销毁明细'!D:D,'9月销毁明细'!A:A,E785,'9月销毁明细'!H:H,"Sellable")</f>
        <v>0</v>
      </c>
      <c r="BS785">
        <f>SUMIFS('9月销毁明细'!G:G,'9月销毁明细'!A:A,E785,'9月销毁明细'!H:H,"Sellable")</f>
        <v>0</v>
      </c>
      <c r="BT785">
        <f>SUMIFS('9月销毁明细'!D:D,'9月销毁明细'!A:A,E785,'9月销毁明细'!H:H,"Unsellable")</f>
        <v>0</v>
      </c>
      <c r="BU785">
        <f>SUMIFS('9月销毁明细'!G:G,'9月销毁明细'!A:A,E785,'9月销毁明细'!H:H,"Unsellable")</f>
        <v>0</v>
      </c>
      <c r="BW785">
        <f>IFERROR(I785*VLOOKUP(F785,'9.3成本表'!C:L,10,0),0)</f>
        <v>0</v>
      </c>
      <c r="BX785">
        <f t="shared" si="100"/>
        <v>0</v>
      </c>
      <c r="CC785" s="45">
        <f t="shared" si="101"/>
        <v>0</v>
      </c>
      <c r="CD785" s="45">
        <f t="shared" si="102"/>
        <v>0</v>
      </c>
      <c r="CE785" s="45">
        <f t="shared" si="103"/>
        <v>0</v>
      </c>
    </row>
    <row r="786" spans="4:83" x14ac:dyDescent="0.25">
      <c r="D786" s="20" t="s">
        <v>1681</v>
      </c>
      <c r="E786" s="20" t="s">
        <v>1682</v>
      </c>
      <c r="F786" s="20">
        <v>4933</v>
      </c>
      <c r="G786">
        <v>780</v>
      </c>
      <c r="H786" s="20"/>
      <c r="I786">
        <f>SUMIFS('总明细 源文件后台下'!G:G,'总明细 源文件后台下'!E:E,E786,'总明细 源文件后台下'!C:C,"Order")</f>
        <v>0</v>
      </c>
      <c r="J786">
        <f>SUMIFS('总明细 源文件后台下'!M:M,'总明细 源文件后台下'!E:E,E786,'总明细 源文件后台下'!C:C,"Order")</f>
        <v>0</v>
      </c>
      <c r="K786">
        <f>SUMIFS('总明细 源文件后台下'!N:N,'总明细 源文件后台下'!E:E,E786,'总明细 源文件后台下'!C:C,"Order")</f>
        <v>0</v>
      </c>
      <c r="L786">
        <f>SUMIFS('总明细 源文件后台下'!O:O,'总明细 源文件后台下'!E:E,E786,'总明细 源文件后台下'!C:C,"Order")</f>
        <v>0</v>
      </c>
      <c r="M786">
        <f>SUMIFS('总明细 源文件后台下'!P:P,'总明细 源文件后台下'!E:E,E786,'总明细 源文件后台下'!C:C,"Order")</f>
        <v>0</v>
      </c>
      <c r="N786">
        <f>SUMIFS('总明细 源文件后台下'!Q:Q,'总明细 源文件后台下'!E:E,E786,'总明细 源文件后台下'!C:C,"Order")</f>
        <v>0</v>
      </c>
      <c r="O786">
        <f>SUMIFS('总明细 源文件后台下'!R:R,'总明细 源文件后台下'!E:E,E786,'总明细 源文件后台下'!C:C,"Order")</f>
        <v>0</v>
      </c>
      <c r="P786">
        <f>SUMIFS('总明细 源文件后台下'!S:S,'总明细 源文件后台下'!E:E,E786,'总明细 源文件后台下'!C:C,"Order")</f>
        <v>0</v>
      </c>
      <c r="Q786">
        <f>SUMIFS('总明细 源文件后台下'!T:T,'总明细 源文件后台下'!E:E,E786,'总明细 源文件后台下'!C:C,"Order")</f>
        <v>0</v>
      </c>
      <c r="R786">
        <f>SUMIFS('总明细 源文件后台下'!U:U,'总明细 源文件后台下'!E:E,E786,'总明细 源文件后台下'!C:C,"Order")</f>
        <v>0</v>
      </c>
      <c r="S786">
        <f>SUMIFS('总明细 源文件后台下'!V:V,'总明细 源文件后台下'!E:E,E786,'总明细 源文件后台下'!C:C,"Order")</f>
        <v>0</v>
      </c>
      <c r="T786">
        <f>SUMIFS('总明细 源文件后台下'!W:W,'总明细 源文件后台下'!E:E,E786,'总明细 源文件后台下'!C:C,"Order")</f>
        <v>0</v>
      </c>
      <c r="U786">
        <f>SUMIFS('总明细 源文件后台下'!G:G,'总明细 源文件后台下'!E:E,E786,'总明细 源文件后台下'!C:C,"Refund")</f>
        <v>0</v>
      </c>
      <c r="V786">
        <f>SUMIFS('总明细 源文件后台下'!M:M,'总明细 源文件后台下'!E:E,E786,'总明细 源文件后台下'!C:C,"Refund")</f>
        <v>0</v>
      </c>
      <c r="W786">
        <f>SUMIFS('总明细 源文件后台下'!N:N,'总明细 源文件后台下'!E:E,E786,'总明细 源文件后台下'!C:C,"Refund")</f>
        <v>0</v>
      </c>
      <c r="X786">
        <f>SUMIFS('总明细 源文件后台下'!O:O,'总明细 源文件后台下'!E:E,E786,'总明细 源文件后台下'!C:C,"Refund")</f>
        <v>0</v>
      </c>
      <c r="Y786">
        <f>SUMIFS('总明细 源文件后台下'!P:P,'总明细 源文件后台下'!E:E,E786,'总明细 源文件后台下'!C:C,"Refund")</f>
        <v>0</v>
      </c>
      <c r="Z786">
        <f>SUMIFS('总明细 源文件后台下'!Q:Q,'总明细 源文件后台下'!E:E,E786,'总明细 源文件后台下'!C:C,"Refund")</f>
        <v>0</v>
      </c>
      <c r="AA786">
        <f>SUMIFS('总明细 源文件后台下'!R:R,'总明细 源文件后台下'!E:E,E786,'总明细 源文件后台下'!C:C,"Refund")</f>
        <v>0</v>
      </c>
      <c r="AB786">
        <f>SUMIFS('总明细 源文件后台下'!S:S,'总明细 源文件后台下'!E:E,E786,'总明细 源文件后台下'!C:C,"Refund")</f>
        <v>0</v>
      </c>
      <c r="AC786">
        <f>SUMIFS('总明细 源文件后台下'!T:T,'总明细 源文件后台下'!E:E,E786,'总明细 源文件后台下'!C:C,"Refund")</f>
        <v>0</v>
      </c>
      <c r="AD786">
        <f>SUMIFS('总明细 源文件后台下'!U:U,'总明细 源文件后台下'!E:E,E786,'总明细 源文件后台下'!C:C,"Refund")</f>
        <v>0</v>
      </c>
      <c r="AE786">
        <f>SUMIFS('总明细 源文件后台下'!V:V,'总明细 源文件后台下'!E:E,E786,'总明细 源文件后台下'!C:C,"Refund")</f>
        <v>0</v>
      </c>
      <c r="AF786">
        <f>SUMIFS('总明细 源文件后台下'!W:W,'总明细 源文件后台下'!E:E,E786,'总明细 源文件后台下'!C:C,"Refund")</f>
        <v>0</v>
      </c>
      <c r="AK786">
        <f>(SUMIF('广告费 源文件后台下'!G:G,E786,'广告费 源文件后台下'!M:M))*-1</f>
        <v>0</v>
      </c>
      <c r="AL786">
        <f>SUMIFS('总明细 源文件后台下'!W:W,'总明细 源文件后台下'!E:E,E786,'总明细 源文件后台下'!C:C,"Adjustment",'总明细 源文件后台下'!F:F,"FBA Inventory Reimbursement - Customer Return")</f>
        <v>0</v>
      </c>
      <c r="AM786">
        <f>SUMIFS('总明细 源文件后台下'!W:W,'总明细 源文件后台下'!E:E,E786,'总明细 源文件后台下'!C:C,"Adjustment",'总明细 源文件后台下'!F:F,"FBA Inventory Reimbursement - Damaged:Warehouse")</f>
        <v>0</v>
      </c>
      <c r="AN786">
        <f>SUMIFS('总明细 源文件后台下'!W:W,'总明细 源文件后台下'!E:E,E786,'总明细 源文件后台下'!C:C,"Adjustment",'总明细 源文件后台下'!F:F,"FBA Inventory Reimbursement - Customer Service Issue")</f>
        <v>0</v>
      </c>
      <c r="AO786">
        <f>SUMIFS('总明细 源文件后台下'!W:W,'总明细 源文件后台下'!E:E,E786,'总明细 源文件后台下'!C:C,"Adjustment",'总明细 源文件后台下'!F:F,"FBA Inventory Reimbursement - Fee Correction")</f>
        <v>0</v>
      </c>
      <c r="AP786">
        <f>SUMIFS('总明细 源文件后台下'!W:W,'总明细 源文件后台下'!E:E,E786,'总明细 源文件后台下'!C:C,"Adjustment",'总明细 源文件后台下'!F:F,"FBA Inventory Reimbursement - General Adjustment")</f>
        <v>0</v>
      </c>
      <c r="AQ786">
        <f>SUMIFS('总明细 源文件后台下'!W:W,'总明细 源文件后台下'!E:E,E786,'总明细 源文件后台下'!C:C,"Adjustment",'总明细 源文件后台下'!F:F,"FBA Inventory Reimbursement - Lost:Inbound")</f>
        <v>0</v>
      </c>
      <c r="AR786">
        <f>SUMIFS('总明细 源文件后台下'!W:W,'总明细 源文件后台下'!E:E,E786,'总明细 源文件后台下'!C:C,"Adjustment",'总明细 源文件后台下'!F:F,"FBA Inventory Reimbursement - Lost:Warehouse")</f>
        <v>0</v>
      </c>
      <c r="AS786">
        <f>SUMIFS('总明细 源文件后台下'!W:W,'总明细 源文件后台下'!E:E,E786,'总明细 源文件后台下'!C:C,"Adjustment",'总明细 源文件后台下'!F:F,"Non-subscription Fee Adjustment")</f>
        <v>0</v>
      </c>
      <c r="AT786">
        <f>SUMIFS('总明细 源文件后台下'!W:W,'总明细 源文件后台下'!E:E,E786,'总明细 源文件后台下'!C:C,"Adjustment",'总明细 源文件后台下'!F:F,"FBA Inventory Placement Service Fee")</f>
        <v>0</v>
      </c>
      <c r="AV786">
        <f>SUMIF('FBA Customer Return Per Unit Fe'!B:B,E786,'FBA Customer Return Per Unit Fe'!C:C)</f>
        <v>0</v>
      </c>
      <c r="AX786">
        <f>(SUMIF('仓储费 源文件后台下'!C:C,E786,'仓储费 源文件后台下'!V:V))*-1</f>
        <v>0</v>
      </c>
      <c r="AZ786">
        <f>SUMIF('Disposal Fee销毁费用-160.95'!B:B,E786,'Disposal Fee销毁费用-160.95'!D:D)*-1</f>
        <v>0</v>
      </c>
      <c r="BC786">
        <f>IFERROR(VLOOKUP(F786,'优惠券-86.4'!F:I,4,0),0)</f>
        <v>0</v>
      </c>
      <c r="BD786">
        <f>IFERROR(VLOOKUP(F786,'早评-120'!E:H,4,0),0)</f>
        <v>0</v>
      </c>
      <c r="BF786">
        <f t="shared" si="96"/>
        <v>0</v>
      </c>
      <c r="BG786">
        <f t="shared" si="97"/>
        <v>0</v>
      </c>
      <c r="BH786">
        <f t="shared" si="98"/>
        <v>0</v>
      </c>
      <c r="BQ786" s="45">
        <f t="shared" si="99"/>
        <v>0</v>
      </c>
      <c r="BR786">
        <f>SUMIFS('9月销毁明细'!D:D,'9月销毁明细'!A:A,E786,'9月销毁明细'!H:H,"Sellable")</f>
        <v>0</v>
      </c>
      <c r="BS786">
        <f>SUMIFS('9月销毁明细'!G:G,'9月销毁明细'!A:A,E786,'9月销毁明细'!H:H,"Sellable")</f>
        <v>0</v>
      </c>
      <c r="BT786">
        <f>SUMIFS('9月销毁明细'!D:D,'9月销毁明细'!A:A,E786,'9月销毁明细'!H:H,"Unsellable")</f>
        <v>0</v>
      </c>
      <c r="BU786">
        <f>SUMIFS('9月销毁明细'!G:G,'9月销毁明细'!A:A,E786,'9月销毁明细'!H:H,"Unsellable")</f>
        <v>0</v>
      </c>
      <c r="BW786">
        <f>IFERROR(I786*VLOOKUP(F786,'9.3成本表'!C:L,10,0),0)</f>
        <v>0</v>
      </c>
      <c r="BX786">
        <f t="shared" si="100"/>
        <v>0</v>
      </c>
      <c r="CC786" s="45">
        <f t="shared" si="101"/>
        <v>0</v>
      </c>
      <c r="CD786" s="45">
        <f t="shared" si="102"/>
        <v>0</v>
      </c>
      <c r="CE786" s="45">
        <f t="shared" si="103"/>
        <v>0</v>
      </c>
    </row>
    <row r="787" spans="4:83" x14ac:dyDescent="0.25">
      <c r="D787" s="20" t="s">
        <v>1683</v>
      </c>
      <c r="E787" s="20" t="s">
        <v>1684</v>
      </c>
      <c r="F787" s="20">
        <v>4933</v>
      </c>
      <c r="G787">
        <v>781</v>
      </c>
      <c r="H787" s="20"/>
      <c r="I787">
        <f>SUMIFS('总明细 源文件后台下'!G:G,'总明细 源文件后台下'!E:E,E787,'总明细 源文件后台下'!C:C,"Order")</f>
        <v>0</v>
      </c>
      <c r="J787">
        <f>SUMIFS('总明细 源文件后台下'!M:M,'总明细 源文件后台下'!E:E,E787,'总明细 源文件后台下'!C:C,"Order")</f>
        <v>0</v>
      </c>
      <c r="K787">
        <f>SUMIFS('总明细 源文件后台下'!N:N,'总明细 源文件后台下'!E:E,E787,'总明细 源文件后台下'!C:C,"Order")</f>
        <v>0</v>
      </c>
      <c r="L787">
        <f>SUMIFS('总明细 源文件后台下'!O:O,'总明细 源文件后台下'!E:E,E787,'总明细 源文件后台下'!C:C,"Order")</f>
        <v>0</v>
      </c>
      <c r="M787">
        <f>SUMIFS('总明细 源文件后台下'!P:P,'总明细 源文件后台下'!E:E,E787,'总明细 源文件后台下'!C:C,"Order")</f>
        <v>0</v>
      </c>
      <c r="N787">
        <f>SUMIFS('总明细 源文件后台下'!Q:Q,'总明细 源文件后台下'!E:E,E787,'总明细 源文件后台下'!C:C,"Order")</f>
        <v>0</v>
      </c>
      <c r="O787">
        <f>SUMIFS('总明细 源文件后台下'!R:R,'总明细 源文件后台下'!E:E,E787,'总明细 源文件后台下'!C:C,"Order")</f>
        <v>0</v>
      </c>
      <c r="P787">
        <f>SUMIFS('总明细 源文件后台下'!S:S,'总明细 源文件后台下'!E:E,E787,'总明细 源文件后台下'!C:C,"Order")</f>
        <v>0</v>
      </c>
      <c r="Q787">
        <f>SUMIFS('总明细 源文件后台下'!T:T,'总明细 源文件后台下'!E:E,E787,'总明细 源文件后台下'!C:C,"Order")</f>
        <v>0</v>
      </c>
      <c r="R787">
        <f>SUMIFS('总明细 源文件后台下'!U:U,'总明细 源文件后台下'!E:E,E787,'总明细 源文件后台下'!C:C,"Order")</f>
        <v>0</v>
      </c>
      <c r="S787">
        <f>SUMIFS('总明细 源文件后台下'!V:V,'总明细 源文件后台下'!E:E,E787,'总明细 源文件后台下'!C:C,"Order")</f>
        <v>0</v>
      </c>
      <c r="T787">
        <f>SUMIFS('总明细 源文件后台下'!W:W,'总明细 源文件后台下'!E:E,E787,'总明细 源文件后台下'!C:C,"Order")</f>
        <v>0</v>
      </c>
      <c r="U787">
        <f>SUMIFS('总明细 源文件后台下'!G:G,'总明细 源文件后台下'!E:E,E787,'总明细 源文件后台下'!C:C,"Refund")</f>
        <v>0</v>
      </c>
      <c r="V787">
        <f>SUMIFS('总明细 源文件后台下'!M:M,'总明细 源文件后台下'!E:E,E787,'总明细 源文件后台下'!C:C,"Refund")</f>
        <v>0</v>
      </c>
      <c r="W787">
        <f>SUMIFS('总明细 源文件后台下'!N:N,'总明细 源文件后台下'!E:E,E787,'总明细 源文件后台下'!C:C,"Refund")</f>
        <v>0</v>
      </c>
      <c r="X787">
        <f>SUMIFS('总明细 源文件后台下'!O:O,'总明细 源文件后台下'!E:E,E787,'总明细 源文件后台下'!C:C,"Refund")</f>
        <v>0</v>
      </c>
      <c r="Y787">
        <f>SUMIFS('总明细 源文件后台下'!P:P,'总明细 源文件后台下'!E:E,E787,'总明细 源文件后台下'!C:C,"Refund")</f>
        <v>0</v>
      </c>
      <c r="Z787">
        <f>SUMIFS('总明细 源文件后台下'!Q:Q,'总明细 源文件后台下'!E:E,E787,'总明细 源文件后台下'!C:C,"Refund")</f>
        <v>0</v>
      </c>
      <c r="AA787">
        <f>SUMIFS('总明细 源文件后台下'!R:R,'总明细 源文件后台下'!E:E,E787,'总明细 源文件后台下'!C:C,"Refund")</f>
        <v>0</v>
      </c>
      <c r="AB787">
        <f>SUMIFS('总明细 源文件后台下'!S:S,'总明细 源文件后台下'!E:E,E787,'总明细 源文件后台下'!C:C,"Refund")</f>
        <v>0</v>
      </c>
      <c r="AC787">
        <f>SUMIFS('总明细 源文件后台下'!T:T,'总明细 源文件后台下'!E:E,E787,'总明细 源文件后台下'!C:C,"Refund")</f>
        <v>0</v>
      </c>
      <c r="AD787">
        <f>SUMIFS('总明细 源文件后台下'!U:U,'总明细 源文件后台下'!E:E,E787,'总明细 源文件后台下'!C:C,"Refund")</f>
        <v>0</v>
      </c>
      <c r="AE787">
        <f>SUMIFS('总明细 源文件后台下'!V:V,'总明细 源文件后台下'!E:E,E787,'总明细 源文件后台下'!C:C,"Refund")</f>
        <v>0</v>
      </c>
      <c r="AF787">
        <f>SUMIFS('总明细 源文件后台下'!W:W,'总明细 源文件后台下'!E:E,E787,'总明细 源文件后台下'!C:C,"Refund")</f>
        <v>0</v>
      </c>
      <c r="AK787">
        <f>(SUMIF('广告费 源文件后台下'!G:G,E787,'广告费 源文件后台下'!M:M))*-1</f>
        <v>0</v>
      </c>
      <c r="AL787">
        <f>SUMIFS('总明细 源文件后台下'!W:W,'总明细 源文件后台下'!E:E,E787,'总明细 源文件后台下'!C:C,"Adjustment",'总明细 源文件后台下'!F:F,"FBA Inventory Reimbursement - Customer Return")</f>
        <v>0</v>
      </c>
      <c r="AM787">
        <f>SUMIFS('总明细 源文件后台下'!W:W,'总明细 源文件后台下'!E:E,E787,'总明细 源文件后台下'!C:C,"Adjustment",'总明细 源文件后台下'!F:F,"FBA Inventory Reimbursement - Damaged:Warehouse")</f>
        <v>0</v>
      </c>
      <c r="AN787">
        <f>SUMIFS('总明细 源文件后台下'!W:W,'总明细 源文件后台下'!E:E,E787,'总明细 源文件后台下'!C:C,"Adjustment",'总明细 源文件后台下'!F:F,"FBA Inventory Reimbursement - Customer Service Issue")</f>
        <v>0</v>
      </c>
      <c r="AO787">
        <f>SUMIFS('总明细 源文件后台下'!W:W,'总明细 源文件后台下'!E:E,E787,'总明细 源文件后台下'!C:C,"Adjustment",'总明细 源文件后台下'!F:F,"FBA Inventory Reimbursement - Fee Correction")</f>
        <v>0</v>
      </c>
      <c r="AP787">
        <f>SUMIFS('总明细 源文件后台下'!W:W,'总明细 源文件后台下'!E:E,E787,'总明细 源文件后台下'!C:C,"Adjustment",'总明细 源文件后台下'!F:F,"FBA Inventory Reimbursement - General Adjustment")</f>
        <v>0</v>
      </c>
      <c r="AQ787">
        <f>SUMIFS('总明细 源文件后台下'!W:W,'总明细 源文件后台下'!E:E,E787,'总明细 源文件后台下'!C:C,"Adjustment",'总明细 源文件后台下'!F:F,"FBA Inventory Reimbursement - Lost:Inbound")</f>
        <v>0</v>
      </c>
      <c r="AR787">
        <f>SUMIFS('总明细 源文件后台下'!W:W,'总明细 源文件后台下'!E:E,E787,'总明细 源文件后台下'!C:C,"Adjustment",'总明细 源文件后台下'!F:F,"FBA Inventory Reimbursement - Lost:Warehouse")</f>
        <v>0</v>
      </c>
      <c r="AS787">
        <f>SUMIFS('总明细 源文件后台下'!W:W,'总明细 源文件后台下'!E:E,E787,'总明细 源文件后台下'!C:C,"Adjustment",'总明细 源文件后台下'!F:F,"Non-subscription Fee Adjustment")</f>
        <v>0</v>
      </c>
      <c r="AT787">
        <f>SUMIFS('总明细 源文件后台下'!W:W,'总明细 源文件后台下'!E:E,E787,'总明细 源文件后台下'!C:C,"Adjustment",'总明细 源文件后台下'!F:F,"FBA Inventory Placement Service Fee")</f>
        <v>0</v>
      </c>
      <c r="AV787">
        <f>SUMIF('FBA Customer Return Per Unit Fe'!B:B,E787,'FBA Customer Return Per Unit Fe'!C:C)</f>
        <v>0</v>
      </c>
      <c r="AX787">
        <f>(SUMIF('仓储费 源文件后台下'!C:C,E787,'仓储费 源文件后台下'!V:V))*-1</f>
        <v>0</v>
      </c>
      <c r="AZ787">
        <f>SUMIF('Disposal Fee销毁费用-160.95'!B:B,E787,'Disposal Fee销毁费用-160.95'!D:D)*-1</f>
        <v>0</v>
      </c>
      <c r="BC787">
        <f>IFERROR(VLOOKUP(F787,'优惠券-86.4'!F:I,4,0),0)</f>
        <v>0</v>
      </c>
      <c r="BD787">
        <f>IFERROR(VLOOKUP(F787,'早评-120'!E:H,4,0),0)</f>
        <v>0</v>
      </c>
      <c r="BF787">
        <f t="shared" si="96"/>
        <v>0</v>
      </c>
      <c r="BG787">
        <f t="shared" si="97"/>
        <v>0</v>
      </c>
      <c r="BH787">
        <f t="shared" si="98"/>
        <v>0</v>
      </c>
      <c r="BQ787" s="45">
        <f t="shared" si="99"/>
        <v>0</v>
      </c>
      <c r="BR787">
        <f>SUMIFS('9月销毁明细'!D:D,'9月销毁明细'!A:A,E787,'9月销毁明细'!H:H,"Sellable")</f>
        <v>0</v>
      </c>
      <c r="BS787">
        <f>SUMIFS('9月销毁明细'!G:G,'9月销毁明细'!A:A,E787,'9月销毁明细'!H:H,"Sellable")</f>
        <v>0</v>
      </c>
      <c r="BT787">
        <f>SUMIFS('9月销毁明细'!D:D,'9月销毁明细'!A:A,E787,'9月销毁明细'!H:H,"Unsellable")</f>
        <v>0</v>
      </c>
      <c r="BU787">
        <f>SUMIFS('9月销毁明细'!G:G,'9月销毁明细'!A:A,E787,'9月销毁明细'!H:H,"Unsellable")</f>
        <v>0</v>
      </c>
      <c r="BW787">
        <f>IFERROR(I787*VLOOKUP(F787,'9.3成本表'!C:L,10,0),0)</f>
        <v>0</v>
      </c>
      <c r="BX787">
        <f t="shared" si="100"/>
        <v>0</v>
      </c>
      <c r="CC787" s="45">
        <f t="shared" si="101"/>
        <v>0</v>
      </c>
      <c r="CD787" s="45">
        <f t="shared" si="102"/>
        <v>0</v>
      </c>
      <c r="CE787" s="45">
        <f t="shared" si="103"/>
        <v>0</v>
      </c>
    </row>
    <row r="788" spans="4:83" x14ac:dyDescent="0.25">
      <c r="D788" s="20" t="s">
        <v>1685</v>
      </c>
      <c r="E788" s="20" t="s">
        <v>1686</v>
      </c>
      <c r="F788" s="20">
        <v>4938</v>
      </c>
      <c r="G788">
        <v>782</v>
      </c>
      <c r="H788" s="20"/>
      <c r="I788">
        <f>SUMIFS('总明细 源文件后台下'!G:G,'总明细 源文件后台下'!E:E,E788,'总明细 源文件后台下'!C:C,"Order")</f>
        <v>0</v>
      </c>
      <c r="J788">
        <f>SUMIFS('总明细 源文件后台下'!M:M,'总明细 源文件后台下'!E:E,E788,'总明细 源文件后台下'!C:C,"Order")</f>
        <v>0</v>
      </c>
      <c r="K788">
        <f>SUMIFS('总明细 源文件后台下'!N:N,'总明细 源文件后台下'!E:E,E788,'总明细 源文件后台下'!C:C,"Order")</f>
        <v>0</v>
      </c>
      <c r="L788">
        <f>SUMIFS('总明细 源文件后台下'!O:O,'总明细 源文件后台下'!E:E,E788,'总明细 源文件后台下'!C:C,"Order")</f>
        <v>0</v>
      </c>
      <c r="M788">
        <f>SUMIFS('总明细 源文件后台下'!P:P,'总明细 源文件后台下'!E:E,E788,'总明细 源文件后台下'!C:C,"Order")</f>
        <v>0</v>
      </c>
      <c r="N788">
        <f>SUMIFS('总明细 源文件后台下'!Q:Q,'总明细 源文件后台下'!E:E,E788,'总明细 源文件后台下'!C:C,"Order")</f>
        <v>0</v>
      </c>
      <c r="O788">
        <f>SUMIFS('总明细 源文件后台下'!R:R,'总明细 源文件后台下'!E:E,E788,'总明细 源文件后台下'!C:C,"Order")</f>
        <v>0</v>
      </c>
      <c r="P788">
        <f>SUMIFS('总明细 源文件后台下'!S:S,'总明细 源文件后台下'!E:E,E788,'总明细 源文件后台下'!C:C,"Order")</f>
        <v>0</v>
      </c>
      <c r="Q788">
        <f>SUMIFS('总明细 源文件后台下'!T:T,'总明细 源文件后台下'!E:E,E788,'总明细 源文件后台下'!C:C,"Order")</f>
        <v>0</v>
      </c>
      <c r="R788">
        <f>SUMIFS('总明细 源文件后台下'!U:U,'总明细 源文件后台下'!E:E,E788,'总明细 源文件后台下'!C:C,"Order")</f>
        <v>0</v>
      </c>
      <c r="S788">
        <f>SUMIFS('总明细 源文件后台下'!V:V,'总明细 源文件后台下'!E:E,E788,'总明细 源文件后台下'!C:C,"Order")</f>
        <v>0</v>
      </c>
      <c r="T788">
        <f>SUMIFS('总明细 源文件后台下'!W:W,'总明细 源文件后台下'!E:E,E788,'总明细 源文件后台下'!C:C,"Order")</f>
        <v>0</v>
      </c>
      <c r="U788">
        <f>SUMIFS('总明细 源文件后台下'!G:G,'总明细 源文件后台下'!E:E,E788,'总明细 源文件后台下'!C:C,"Refund")</f>
        <v>0</v>
      </c>
      <c r="V788">
        <f>SUMIFS('总明细 源文件后台下'!M:M,'总明细 源文件后台下'!E:E,E788,'总明细 源文件后台下'!C:C,"Refund")</f>
        <v>0</v>
      </c>
      <c r="W788">
        <f>SUMIFS('总明细 源文件后台下'!N:N,'总明细 源文件后台下'!E:E,E788,'总明细 源文件后台下'!C:C,"Refund")</f>
        <v>0</v>
      </c>
      <c r="X788">
        <f>SUMIFS('总明细 源文件后台下'!O:O,'总明细 源文件后台下'!E:E,E788,'总明细 源文件后台下'!C:C,"Refund")</f>
        <v>0</v>
      </c>
      <c r="Y788">
        <f>SUMIFS('总明细 源文件后台下'!P:P,'总明细 源文件后台下'!E:E,E788,'总明细 源文件后台下'!C:C,"Refund")</f>
        <v>0</v>
      </c>
      <c r="Z788">
        <f>SUMIFS('总明细 源文件后台下'!Q:Q,'总明细 源文件后台下'!E:E,E788,'总明细 源文件后台下'!C:C,"Refund")</f>
        <v>0</v>
      </c>
      <c r="AA788">
        <f>SUMIFS('总明细 源文件后台下'!R:R,'总明细 源文件后台下'!E:E,E788,'总明细 源文件后台下'!C:C,"Refund")</f>
        <v>0</v>
      </c>
      <c r="AB788">
        <f>SUMIFS('总明细 源文件后台下'!S:S,'总明细 源文件后台下'!E:E,E788,'总明细 源文件后台下'!C:C,"Refund")</f>
        <v>0</v>
      </c>
      <c r="AC788">
        <f>SUMIFS('总明细 源文件后台下'!T:T,'总明细 源文件后台下'!E:E,E788,'总明细 源文件后台下'!C:C,"Refund")</f>
        <v>0</v>
      </c>
      <c r="AD788">
        <f>SUMIFS('总明细 源文件后台下'!U:U,'总明细 源文件后台下'!E:E,E788,'总明细 源文件后台下'!C:C,"Refund")</f>
        <v>0</v>
      </c>
      <c r="AE788">
        <f>SUMIFS('总明细 源文件后台下'!V:V,'总明细 源文件后台下'!E:E,E788,'总明细 源文件后台下'!C:C,"Refund")</f>
        <v>0</v>
      </c>
      <c r="AF788">
        <f>SUMIFS('总明细 源文件后台下'!W:W,'总明细 源文件后台下'!E:E,E788,'总明细 源文件后台下'!C:C,"Refund")</f>
        <v>0</v>
      </c>
      <c r="AK788">
        <f>(SUMIF('广告费 源文件后台下'!G:G,E788,'广告费 源文件后台下'!M:M))*-1</f>
        <v>0</v>
      </c>
      <c r="AL788">
        <f>SUMIFS('总明细 源文件后台下'!W:W,'总明细 源文件后台下'!E:E,E788,'总明细 源文件后台下'!C:C,"Adjustment",'总明细 源文件后台下'!F:F,"FBA Inventory Reimbursement - Customer Return")</f>
        <v>0</v>
      </c>
      <c r="AM788">
        <f>SUMIFS('总明细 源文件后台下'!W:W,'总明细 源文件后台下'!E:E,E788,'总明细 源文件后台下'!C:C,"Adjustment",'总明细 源文件后台下'!F:F,"FBA Inventory Reimbursement - Damaged:Warehouse")</f>
        <v>0</v>
      </c>
      <c r="AN788">
        <f>SUMIFS('总明细 源文件后台下'!W:W,'总明细 源文件后台下'!E:E,E788,'总明细 源文件后台下'!C:C,"Adjustment",'总明细 源文件后台下'!F:F,"FBA Inventory Reimbursement - Customer Service Issue")</f>
        <v>0</v>
      </c>
      <c r="AO788">
        <f>SUMIFS('总明细 源文件后台下'!W:W,'总明细 源文件后台下'!E:E,E788,'总明细 源文件后台下'!C:C,"Adjustment",'总明细 源文件后台下'!F:F,"FBA Inventory Reimbursement - Fee Correction")</f>
        <v>0</v>
      </c>
      <c r="AP788">
        <f>SUMIFS('总明细 源文件后台下'!W:W,'总明细 源文件后台下'!E:E,E788,'总明细 源文件后台下'!C:C,"Adjustment",'总明细 源文件后台下'!F:F,"FBA Inventory Reimbursement - General Adjustment")</f>
        <v>0</v>
      </c>
      <c r="AQ788">
        <f>SUMIFS('总明细 源文件后台下'!W:W,'总明细 源文件后台下'!E:E,E788,'总明细 源文件后台下'!C:C,"Adjustment",'总明细 源文件后台下'!F:F,"FBA Inventory Reimbursement - Lost:Inbound")</f>
        <v>0</v>
      </c>
      <c r="AR788">
        <f>SUMIFS('总明细 源文件后台下'!W:W,'总明细 源文件后台下'!E:E,E788,'总明细 源文件后台下'!C:C,"Adjustment",'总明细 源文件后台下'!F:F,"FBA Inventory Reimbursement - Lost:Warehouse")</f>
        <v>0</v>
      </c>
      <c r="AS788">
        <f>SUMIFS('总明细 源文件后台下'!W:W,'总明细 源文件后台下'!E:E,E788,'总明细 源文件后台下'!C:C,"Adjustment",'总明细 源文件后台下'!F:F,"Non-subscription Fee Adjustment")</f>
        <v>0</v>
      </c>
      <c r="AT788">
        <f>SUMIFS('总明细 源文件后台下'!W:W,'总明细 源文件后台下'!E:E,E788,'总明细 源文件后台下'!C:C,"Adjustment",'总明细 源文件后台下'!F:F,"FBA Inventory Placement Service Fee")</f>
        <v>0</v>
      </c>
      <c r="AV788">
        <f>SUMIF('FBA Customer Return Per Unit Fe'!B:B,E788,'FBA Customer Return Per Unit Fe'!C:C)</f>
        <v>0</v>
      </c>
      <c r="AX788">
        <f>(SUMIF('仓储费 源文件后台下'!C:C,E788,'仓储费 源文件后台下'!V:V))*-1</f>
        <v>0</v>
      </c>
      <c r="AZ788">
        <f>SUMIF('Disposal Fee销毁费用-160.95'!B:B,E788,'Disposal Fee销毁费用-160.95'!D:D)*-1</f>
        <v>-0.75</v>
      </c>
      <c r="BC788">
        <f>IFERROR(VLOOKUP(F788,'优惠券-86.4'!F:I,4,0),0)</f>
        <v>0</v>
      </c>
      <c r="BD788">
        <f>IFERROR(VLOOKUP(F788,'早评-120'!E:H,4,0),0)</f>
        <v>0</v>
      </c>
      <c r="BF788">
        <f t="shared" si="96"/>
        <v>-0.75</v>
      </c>
      <c r="BG788">
        <f t="shared" si="97"/>
        <v>0</v>
      </c>
      <c r="BH788">
        <f t="shared" si="98"/>
        <v>-4.875</v>
      </c>
      <c r="BQ788" s="45">
        <f t="shared" si="99"/>
        <v>-4.875</v>
      </c>
      <c r="BR788">
        <f>SUMIFS('9月销毁明细'!D:D,'9月销毁明细'!A:A,E788,'9月销毁明细'!H:H,"Sellable")</f>
        <v>0</v>
      </c>
      <c r="BS788">
        <f>SUMIFS('9月销毁明细'!G:G,'9月销毁明细'!A:A,E788,'9月销毁明细'!H:H,"Sellable")</f>
        <v>0</v>
      </c>
      <c r="BT788">
        <f>SUMIFS('9月销毁明细'!D:D,'9月销毁明细'!A:A,E788,'9月销毁明细'!H:H,"Unsellable")</f>
        <v>0</v>
      </c>
      <c r="BU788">
        <f>SUMIFS('9月销毁明细'!G:G,'9月销毁明细'!A:A,E788,'9月销毁明细'!H:H,"Unsellable")</f>
        <v>0</v>
      </c>
      <c r="BW788">
        <f>IFERROR(I788*VLOOKUP(F788,'9.3成本表'!C:L,10,0),0)</f>
        <v>0</v>
      </c>
      <c r="BX788">
        <f t="shared" si="100"/>
        <v>0</v>
      </c>
      <c r="CC788" s="45">
        <f t="shared" si="101"/>
        <v>-4.875</v>
      </c>
      <c r="CD788" s="45">
        <f t="shared" si="102"/>
        <v>0</v>
      </c>
      <c r="CE788" s="45">
        <f t="shared" si="103"/>
        <v>0</v>
      </c>
    </row>
    <row r="789" spans="4:83" x14ac:dyDescent="0.25">
      <c r="D789" s="20" t="s">
        <v>1687</v>
      </c>
      <c r="E789" s="20" t="s">
        <v>1688</v>
      </c>
      <c r="F789" s="20">
        <v>4938</v>
      </c>
      <c r="G789">
        <v>783</v>
      </c>
      <c r="H789" s="20"/>
      <c r="I789">
        <f>SUMIFS('总明细 源文件后台下'!G:G,'总明细 源文件后台下'!E:E,E789,'总明细 源文件后台下'!C:C,"Order")</f>
        <v>0</v>
      </c>
      <c r="J789">
        <f>SUMIFS('总明细 源文件后台下'!M:M,'总明细 源文件后台下'!E:E,E789,'总明细 源文件后台下'!C:C,"Order")</f>
        <v>0</v>
      </c>
      <c r="K789">
        <f>SUMIFS('总明细 源文件后台下'!N:N,'总明细 源文件后台下'!E:E,E789,'总明细 源文件后台下'!C:C,"Order")</f>
        <v>0</v>
      </c>
      <c r="L789">
        <f>SUMIFS('总明细 源文件后台下'!O:O,'总明细 源文件后台下'!E:E,E789,'总明细 源文件后台下'!C:C,"Order")</f>
        <v>0</v>
      </c>
      <c r="M789">
        <f>SUMIFS('总明细 源文件后台下'!P:P,'总明细 源文件后台下'!E:E,E789,'总明细 源文件后台下'!C:C,"Order")</f>
        <v>0</v>
      </c>
      <c r="N789">
        <f>SUMIFS('总明细 源文件后台下'!Q:Q,'总明细 源文件后台下'!E:E,E789,'总明细 源文件后台下'!C:C,"Order")</f>
        <v>0</v>
      </c>
      <c r="O789">
        <f>SUMIFS('总明细 源文件后台下'!R:R,'总明细 源文件后台下'!E:E,E789,'总明细 源文件后台下'!C:C,"Order")</f>
        <v>0</v>
      </c>
      <c r="P789">
        <f>SUMIFS('总明细 源文件后台下'!S:S,'总明细 源文件后台下'!E:E,E789,'总明细 源文件后台下'!C:C,"Order")</f>
        <v>0</v>
      </c>
      <c r="Q789">
        <f>SUMIFS('总明细 源文件后台下'!T:T,'总明细 源文件后台下'!E:E,E789,'总明细 源文件后台下'!C:C,"Order")</f>
        <v>0</v>
      </c>
      <c r="R789">
        <f>SUMIFS('总明细 源文件后台下'!U:U,'总明细 源文件后台下'!E:E,E789,'总明细 源文件后台下'!C:C,"Order")</f>
        <v>0</v>
      </c>
      <c r="S789">
        <f>SUMIFS('总明细 源文件后台下'!V:V,'总明细 源文件后台下'!E:E,E789,'总明细 源文件后台下'!C:C,"Order")</f>
        <v>0</v>
      </c>
      <c r="T789">
        <f>SUMIFS('总明细 源文件后台下'!W:W,'总明细 源文件后台下'!E:E,E789,'总明细 源文件后台下'!C:C,"Order")</f>
        <v>0</v>
      </c>
      <c r="U789">
        <f>SUMIFS('总明细 源文件后台下'!G:G,'总明细 源文件后台下'!E:E,E789,'总明细 源文件后台下'!C:C,"Refund")</f>
        <v>0</v>
      </c>
      <c r="V789">
        <f>SUMIFS('总明细 源文件后台下'!M:M,'总明细 源文件后台下'!E:E,E789,'总明细 源文件后台下'!C:C,"Refund")</f>
        <v>0</v>
      </c>
      <c r="W789">
        <f>SUMIFS('总明细 源文件后台下'!N:N,'总明细 源文件后台下'!E:E,E789,'总明细 源文件后台下'!C:C,"Refund")</f>
        <v>0</v>
      </c>
      <c r="X789">
        <f>SUMIFS('总明细 源文件后台下'!O:O,'总明细 源文件后台下'!E:E,E789,'总明细 源文件后台下'!C:C,"Refund")</f>
        <v>0</v>
      </c>
      <c r="Y789">
        <f>SUMIFS('总明细 源文件后台下'!P:P,'总明细 源文件后台下'!E:E,E789,'总明细 源文件后台下'!C:C,"Refund")</f>
        <v>0</v>
      </c>
      <c r="Z789">
        <f>SUMIFS('总明细 源文件后台下'!Q:Q,'总明细 源文件后台下'!E:E,E789,'总明细 源文件后台下'!C:C,"Refund")</f>
        <v>0</v>
      </c>
      <c r="AA789">
        <f>SUMIFS('总明细 源文件后台下'!R:R,'总明细 源文件后台下'!E:E,E789,'总明细 源文件后台下'!C:C,"Refund")</f>
        <v>0</v>
      </c>
      <c r="AB789">
        <f>SUMIFS('总明细 源文件后台下'!S:S,'总明细 源文件后台下'!E:E,E789,'总明细 源文件后台下'!C:C,"Refund")</f>
        <v>0</v>
      </c>
      <c r="AC789">
        <f>SUMIFS('总明细 源文件后台下'!T:T,'总明细 源文件后台下'!E:E,E789,'总明细 源文件后台下'!C:C,"Refund")</f>
        <v>0</v>
      </c>
      <c r="AD789">
        <f>SUMIFS('总明细 源文件后台下'!U:U,'总明细 源文件后台下'!E:E,E789,'总明细 源文件后台下'!C:C,"Refund")</f>
        <v>0</v>
      </c>
      <c r="AE789">
        <f>SUMIFS('总明细 源文件后台下'!V:V,'总明细 源文件后台下'!E:E,E789,'总明细 源文件后台下'!C:C,"Refund")</f>
        <v>0</v>
      </c>
      <c r="AF789">
        <f>SUMIFS('总明细 源文件后台下'!W:W,'总明细 源文件后台下'!E:E,E789,'总明细 源文件后台下'!C:C,"Refund")</f>
        <v>0</v>
      </c>
      <c r="AK789">
        <f>(SUMIF('广告费 源文件后台下'!G:G,E789,'广告费 源文件后台下'!M:M))*-1</f>
        <v>0</v>
      </c>
      <c r="AL789">
        <f>SUMIFS('总明细 源文件后台下'!W:W,'总明细 源文件后台下'!E:E,E789,'总明细 源文件后台下'!C:C,"Adjustment",'总明细 源文件后台下'!F:F,"FBA Inventory Reimbursement - Customer Return")</f>
        <v>0</v>
      </c>
      <c r="AM789">
        <f>SUMIFS('总明细 源文件后台下'!W:W,'总明细 源文件后台下'!E:E,E789,'总明细 源文件后台下'!C:C,"Adjustment",'总明细 源文件后台下'!F:F,"FBA Inventory Reimbursement - Damaged:Warehouse")</f>
        <v>0</v>
      </c>
      <c r="AN789">
        <f>SUMIFS('总明细 源文件后台下'!W:W,'总明细 源文件后台下'!E:E,E789,'总明细 源文件后台下'!C:C,"Adjustment",'总明细 源文件后台下'!F:F,"FBA Inventory Reimbursement - Customer Service Issue")</f>
        <v>0</v>
      </c>
      <c r="AO789">
        <f>SUMIFS('总明细 源文件后台下'!W:W,'总明细 源文件后台下'!E:E,E789,'总明细 源文件后台下'!C:C,"Adjustment",'总明细 源文件后台下'!F:F,"FBA Inventory Reimbursement - Fee Correction")</f>
        <v>0</v>
      </c>
      <c r="AP789">
        <f>SUMIFS('总明细 源文件后台下'!W:W,'总明细 源文件后台下'!E:E,E789,'总明细 源文件后台下'!C:C,"Adjustment",'总明细 源文件后台下'!F:F,"FBA Inventory Reimbursement - General Adjustment")</f>
        <v>0</v>
      </c>
      <c r="AQ789">
        <f>SUMIFS('总明细 源文件后台下'!W:W,'总明细 源文件后台下'!E:E,E789,'总明细 源文件后台下'!C:C,"Adjustment",'总明细 源文件后台下'!F:F,"FBA Inventory Reimbursement - Lost:Inbound")</f>
        <v>0</v>
      </c>
      <c r="AR789">
        <f>SUMIFS('总明细 源文件后台下'!W:W,'总明细 源文件后台下'!E:E,E789,'总明细 源文件后台下'!C:C,"Adjustment",'总明细 源文件后台下'!F:F,"FBA Inventory Reimbursement - Lost:Warehouse")</f>
        <v>0</v>
      </c>
      <c r="AS789">
        <f>SUMIFS('总明细 源文件后台下'!W:W,'总明细 源文件后台下'!E:E,E789,'总明细 源文件后台下'!C:C,"Adjustment",'总明细 源文件后台下'!F:F,"Non-subscription Fee Adjustment")</f>
        <v>0</v>
      </c>
      <c r="AT789">
        <f>SUMIFS('总明细 源文件后台下'!W:W,'总明细 源文件后台下'!E:E,E789,'总明细 源文件后台下'!C:C,"Adjustment",'总明细 源文件后台下'!F:F,"FBA Inventory Placement Service Fee")</f>
        <v>0</v>
      </c>
      <c r="AV789">
        <f>SUMIF('FBA Customer Return Per Unit Fe'!B:B,E789,'FBA Customer Return Per Unit Fe'!C:C)</f>
        <v>0</v>
      </c>
      <c r="AX789">
        <f>(SUMIF('仓储费 源文件后台下'!C:C,E789,'仓储费 源文件后台下'!V:V))*-1</f>
        <v>0</v>
      </c>
      <c r="AZ789">
        <f>SUMIF('Disposal Fee销毁费用-160.95'!B:B,E789,'Disposal Fee销毁费用-160.95'!D:D)*-1</f>
        <v>-0.45</v>
      </c>
      <c r="BC789">
        <f>IFERROR(VLOOKUP(F789,'优惠券-86.4'!F:I,4,0),0)</f>
        <v>0</v>
      </c>
      <c r="BD789">
        <f>IFERROR(VLOOKUP(F789,'早评-120'!E:H,4,0),0)</f>
        <v>0</v>
      </c>
      <c r="BF789">
        <f t="shared" si="96"/>
        <v>-0.45</v>
      </c>
      <c r="BG789">
        <f t="shared" si="97"/>
        <v>0</v>
      </c>
      <c r="BH789">
        <f t="shared" si="98"/>
        <v>-2.9250000000000003</v>
      </c>
      <c r="BQ789" s="45">
        <f t="shared" si="99"/>
        <v>-2.9250000000000003</v>
      </c>
      <c r="BR789">
        <f>SUMIFS('9月销毁明细'!D:D,'9月销毁明细'!A:A,E789,'9月销毁明细'!H:H,"Sellable")</f>
        <v>0</v>
      </c>
      <c r="BS789">
        <f>SUMIFS('9月销毁明细'!G:G,'9月销毁明细'!A:A,E789,'9月销毁明细'!H:H,"Sellable")</f>
        <v>0</v>
      </c>
      <c r="BT789">
        <f>SUMIFS('9月销毁明细'!D:D,'9月销毁明细'!A:A,E789,'9月销毁明细'!H:H,"Unsellable")</f>
        <v>0</v>
      </c>
      <c r="BU789">
        <f>SUMIFS('9月销毁明细'!G:G,'9月销毁明细'!A:A,E789,'9月销毁明细'!H:H,"Unsellable")</f>
        <v>0</v>
      </c>
      <c r="BW789">
        <f>IFERROR(I789*VLOOKUP(F789,'9.3成本表'!C:L,10,0),0)</f>
        <v>0</v>
      </c>
      <c r="BX789">
        <f t="shared" si="100"/>
        <v>0</v>
      </c>
      <c r="CC789" s="45">
        <f t="shared" si="101"/>
        <v>-2.9250000000000003</v>
      </c>
      <c r="CD789" s="45">
        <f t="shared" si="102"/>
        <v>0</v>
      </c>
      <c r="CE789" s="45">
        <f t="shared" si="103"/>
        <v>0</v>
      </c>
    </row>
    <row r="790" spans="4:83" x14ac:dyDescent="0.25">
      <c r="D790" s="20" t="s">
        <v>1689</v>
      </c>
      <c r="E790" s="20" t="s">
        <v>1690</v>
      </c>
      <c r="F790" s="20">
        <v>4938</v>
      </c>
      <c r="G790">
        <v>784</v>
      </c>
      <c r="H790" s="20"/>
      <c r="I790">
        <f>SUMIFS('总明细 源文件后台下'!G:G,'总明细 源文件后台下'!E:E,E790,'总明细 源文件后台下'!C:C,"Order")</f>
        <v>0</v>
      </c>
      <c r="J790">
        <f>SUMIFS('总明细 源文件后台下'!M:M,'总明细 源文件后台下'!E:E,E790,'总明细 源文件后台下'!C:C,"Order")</f>
        <v>0</v>
      </c>
      <c r="K790">
        <f>SUMIFS('总明细 源文件后台下'!N:N,'总明细 源文件后台下'!E:E,E790,'总明细 源文件后台下'!C:C,"Order")</f>
        <v>0</v>
      </c>
      <c r="L790">
        <f>SUMIFS('总明细 源文件后台下'!O:O,'总明细 源文件后台下'!E:E,E790,'总明细 源文件后台下'!C:C,"Order")</f>
        <v>0</v>
      </c>
      <c r="M790">
        <f>SUMIFS('总明细 源文件后台下'!P:P,'总明细 源文件后台下'!E:E,E790,'总明细 源文件后台下'!C:C,"Order")</f>
        <v>0</v>
      </c>
      <c r="N790">
        <f>SUMIFS('总明细 源文件后台下'!Q:Q,'总明细 源文件后台下'!E:E,E790,'总明细 源文件后台下'!C:C,"Order")</f>
        <v>0</v>
      </c>
      <c r="O790">
        <f>SUMIFS('总明细 源文件后台下'!R:R,'总明细 源文件后台下'!E:E,E790,'总明细 源文件后台下'!C:C,"Order")</f>
        <v>0</v>
      </c>
      <c r="P790">
        <f>SUMIFS('总明细 源文件后台下'!S:S,'总明细 源文件后台下'!E:E,E790,'总明细 源文件后台下'!C:C,"Order")</f>
        <v>0</v>
      </c>
      <c r="Q790">
        <f>SUMIFS('总明细 源文件后台下'!T:T,'总明细 源文件后台下'!E:E,E790,'总明细 源文件后台下'!C:C,"Order")</f>
        <v>0</v>
      </c>
      <c r="R790">
        <f>SUMIFS('总明细 源文件后台下'!U:U,'总明细 源文件后台下'!E:E,E790,'总明细 源文件后台下'!C:C,"Order")</f>
        <v>0</v>
      </c>
      <c r="S790">
        <f>SUMIFS('总明细 源文件后台下'!V:V,'总明细 源文件后台下'!E:E,E790,'总明细 源文件后台下'!C:C,"Order")</f>
        <v>0</v>
      </c>
      <c r="T790">
        <f>SUMIFS('总明细 源文件后台下'!W:W,'总明细 源文件后台下'!E:E,E790,'总明细 源文件后台下'!C:C,"Order")</f>
        <v>0</v>
      </c>
      <c r="U790">
        <f>SUMIFS('总明细 源文件后台下'!G:G,'总明细 源文件后台下'!E:E,E790,'总明细 源文件后台下'!C:C,"Refund")</f>
        <v>0</v>
      </c>
      <c r="V790">
        <f>SUMIFS('总明细 源文件后台下'!M:M,'总明细 源文件后台下'!E:E,E790,'总明细 源文件后台下'!C:C,"Refund")</f>
        <v>0</v>
      </c>
      <c r="W790">
        <f>SUMIFS('总明细 源文件后台下'!N:N,'总明细 源文件后台下'!E:E,E790,'总明细 源文件后台下'!C:C,"Refund")</f>
        <v>0</v>
      </c>
      <c r="X790">
        <f>SUMIFS('总明细 源文件后台下'!O:O,'总明细 源文件后台下'!E:E,E790,'总明细 源文件后台下'!C:C,"Refund")</f>
        <v>0</v>
      </c>
      <c r="Y790">
        <f>SUMIFS('总明细 源文件后台下'!P:P,'总明细 源文件后台下'!E:E,E790,'总明细 源文件后台下'!C:C,"Refund")</f>
        <v>0</v>
      </c>
      <c r="Z790">
        <f>SUMIFS('总明细 源文件后台下'!Q:Q,'总明细 源文件后台下'!E:E,E790,'总明细 源文件后台下'!C:C,"Refund")</f>
        <v>0</v>
      </c>
      <c r="AA790">
        <f>SUMIFS('总明细 源文件后台下'!R:R,'总明细 源文件后台下'!E:E,E790,'总明细 源文件后台下'!C:C,"Refund")</f>
        <v>0</v>
      </c>
      <c r="AB790">
        <f>SUMIFS('总明细 源文件后台下'!S:S,'总明细 源文件后台下'!E:E,E790,'总明细 源文件后台下'!C:C,"Refund")</f>
        <v>0</v>
      </c>
      <c r="AC790">
        <f>SUMIFS('总明细 源文件后台下'!T:T,'总明细 源文件后台下'!E:E,E790,'总明细 源文件后台下'!C:C,"Refund")</f>
        <v>0</v>
      </c>
      <c r="AD790">
        <f>SUMIFS('总明细 源文件后台下'!U:U,'总明细 源文件后台下'!E:E,E790,'总明细 源文件后台下'!C:C,"Refund")</f>
        <v>0</v>
      </c>
      <c r="AE790">
        <f>SUMIFS('总明细 源文件后台下'!V:V,'总明细 源文件后台下'!E:E,E790,'总明细 源文件后台下'!C:C,"Refund")</f>
        <v>0</v>
      </c>
      <c r="AF790">
        <f>SUMIFS('总明细 源文件后台下'!W:W,'总明细 源文件后台下'!E:E,E790,'总明细 源文件后台下'!C:C,"Refund")</f>
        <v>0</v>
      </c>
      <c r="AK790">
        <f>(SUMIF('广告费 源文件后台下'!G:G,E790,'广告费 源文件后台下'!M:M))*-1</f>
        <v>0</v>
      </c>
      <c r="AL790">
        <f>SUMIFS('总明细 源文件后台下'!W:W,'总明细 源文件后台下'!E:E,E790,'总明细 源文件后台下'!C:C,"Adjustment",'总明细 源文件后台下'!F:F,"FBA Inventory Reimbursement - Customer Return")</f>
        <v>0</v>
      </c>
      <c r="AM790">
        <f>SUMIFS('总明细 源文件后台下'!W:W,'总明细 源文件后台下'!E:E,E790,'总明细 源文件后台下'!C:C,"Adjustment",'总明细 源文件后台下'!F:F,"FBA Inventory Reimbursement - Damaged:Warehouse")</f>
        <v>0</v>
      </c>
      <c r="AN790">
        <f>SUMIFS('总明细 源文件后台下'!W:W,'总明细 源文件后台下'!E:E,E790,'总明细 源文件后台下'!C:C,"Adjustment",'总明细 源文件后台下'!F:F,"FBA Inventory Reimbursement - Customer Service Issue")</f>
        <v>0</v>
      </c>
      <c r="AO790">
        <f>SUMIFS('总明细 源文件后台下'!W:W,'总明细 源文件后台下'!E:E,E790,'总明细 源文件后台下'!C:C,"Adjustment",'总明细 源文件后台下'!F:F,"FBA Inventory Reimbursement - Fee Correction")</f>
        <v>0</v>
      </c>
      <c r="AP790">
        <f>SUMIFS('总明细 源文件后台下'!W:W,'总明细 源文件后台下'!E:E,E790,'总明细 源文件后台下'!C:C,"Adjustment",'总明细 源文件后台下'!F:F,"FBA Inventory Reimbursement - General Adjustment")</f>
        <v>0</v>
      </c>
      <c r="AQ790">
        <f>SUMIFS('总明细 源文件后台下'!W:W,'总明细 源文件后台下'!E:E,E790,'总明细 源文件后台下'!C:C,"Adjustment",'总明细 源文件后台下'!F:F,"FBA Inventory Reimbursement - Lost:Inbound")</f>
        <v>0</v>
      </c>
      <c r="AR790">
        <f>SUMIFS('总明细 源文件后台下'!W:W,'总明细 源文件后台下'!E:E,E790,'总明细 源文件后台下'!C:C,"Adjustment",'总明细 源文件后台下'!F:F,"FBA Inventory Reimbursement - Lost:Warehouse")</f>
        <v>0</v>
      </c>
      <c r="AS790">
        <f>SUMIFS('总明细 源文件后台下'!W:W,'总明细 源文件后台下'!E:E,E790,'总明细 源文件后台下'!C:C,"Adjustment",'总明细 源文件后台下'!F:F,"Non-subscription Fee Adjustment")</f>
        <v>0</v>
      </c>
      <c r="AT790">
        <f>SUMIFS('总明细 源文件后台下'!W:W,'总明细 源文件后台下'!E:E,E790,'总明细 源文件后台下'!C:C,"Adjustment",'总明细 源文件后台下'!F:F,"FBA Inventory Placement Service Fee")</f>
        <v>0</v>
      </c>
      <c r="AV790">
        <f>SUMIF('FBA Customer Return Per Unit Fe'!B:B,E790,'FBA Customer Return Per Unit Fe'!C:C)</f>
        <v>0</v>
      </c>
      <c r="AX790">
        <f>(SUMIF('仓储费 源文件后台下'!C:C,E790,'仓储费 源文件后台下'!V:V))*-1</f>
        <v>-1.9E-3</v>
      </c>
      <c r="AZ790">
        <f>SUMIF('Disposal Fee销毁费用-160.95'!B:B,E790,'Disposal Fee销毁费用-160.95'!D:D)*-1</f>
        <v>-0.45</v>
      </c>
      <c r="BC790">
        <f>IFERROR(VLOOKUP(F790,'优惠券-86.4'!F:I,4,0),0)</f>
        <v>0</v>
      </c>
      <c r="BD790">
        <f>IFERROR(VLOOKUP(F790,'早评-120'!E:H,4,0),0)</f>
        <v>0</v>
      </c>
      <c r="BF790">
        <f t="shared" si="96"/>
        <v>-0.45190000000000002</v>
      </c>
      <c r="BG790">
        <f t="shared" si="97"/>
        <v>0</v>
      </c>
      <c r="BH790">
        <f t="shared" si="98"/>
        <v>-2.9373500000000003</v>
      </c>
      <c r="BQ790" s="45">
        <f t="shared" si="99"/>
        <v>-2.9373500000000003</v>
      </c>
      <c r="BR790">
        <f>SUMIFS('9月销毁明细'!D:D,'9月销毁明细'!A:A,E790,'9月销毁明细'!H:H,"Sellable")</f>
        <v>0</v>
      </c>
      <c r="BS790">
        <f>SUMIFS('9月销毁明细'!G:G,'9月销毁明细'!A:A,E790,'9月销毁明细'!H:H,"Sellable")</f>
        <v>0</v>
      </c>
      <c r="BT790">
        <f>SUMIFS('9月销毁明细'!D:D,'9月销毁明细'!A:A,E790,'9月销毁明细'!H:H,"Unsellable")</f>
        <v>0</v>
      </c>
      <c r="BU790">
        <f>SUMIFS('9月销毁明细'!G:G,'9月销毁明细'!A:A,E790,'9月销毁明细'!H:H,"Unsellable")</f>
        <v>0</v>
      </c>
      <c r="BW790">
        <f>IFERROR(I790*VLOOKUP(F790,'9.3成本表'!C:L,10,0),0)</f>
        <v>0</v>
      </c>
      <c r="BX790">
        <f t="shared" si="100"/>
        <v>0</v>
      </c>
      <c r="CC790" s="45">
        <f t="shared" si="101"/>
        <v>-2.9373500000000003</v>
      </c>
      <c r="CD790" s="45">
        <f t="shared" si="102"/>
        <v>0</v>
      </c>
      <c r="CE790" s="45">
        <f t="shared" si="103"/>
        <v>0</v>
      </c>
    </row>
    <row r="791" spans="4:83" x14ac:dyDescent="0.25">
      <c r="D791" s="20" t="s">
        <v>1691</v>
      </c>
      <c r="E791" s="20" t="s">
        <v>1692</v>
      </c>
      <c r="F791" s="20">
        <v>4938</v>
      </c>
      <c r="G791">
        <v>785</v>
      </c>
      <c r="H791" s="20"/>
      <c r="I791">
        <f>SUMIFS('总明细 源文件后台下'!G:G,'总明细 源文件后台下'!E:E,E791,'总明细 源文件后台下'!C:C,"Order")</f>
        <v>0</v>
      </c>
      <c r="J791">
        <f>SUMIFS('总明细 源文件后台下'!M:M,'总明细 源文件后台下'!E:E,E791,'总明细 源文件后台下'!C:C,"Order")</f>
        <v>0</v>
      </c>
      <c r="K791">
        <f>SUMIFS('总明细 源文件后台下'!N:N,'总明细 源文件后台下'!E:E,E791,'总明细 源文件后台下'!C:C,"Order")</f>
        <v>0</v>
      </c>
      <c r="L791">
        <f>SUMIFS('总明细 源文件后台下'!O:O,'总明细 源文件后台下'!E:E,E791,'总明细 源文件后台下'!C:C,"Order")</f>
        <v>0</v>
      </c>
      <c r="M791">
        <f>SUMIFS('总明细 源文件后台下'!P:P,'总明细 源文件后台下'!E:E,E791,'总明细 源文件后台下'!C:C,"Order")</f>
        <v>0</v>
      </c>
      <c r="N791">
        <f>SUMIFS('总明细 源文件后台下'!Q:Q,'总明细 源文件后台下'!E:E,E791,'总明细 源文件后台下'!C:C,"Order")</f>
        <v>0</v>
      </c>
      <c r="O791">
        <f>SUMIFS('总明细 源文件后台下'!R:R,'总明细 源文件后台下'!E:E,E791,'总明细 源文件后台下'!C:C,"Order")</f>
        <v>0</v>
      </c>
      <c r="P791">
        <f>SUMIFS('总明细 源文件后台下'!S:S,'总明细 源文件后台下'!E:E,E791,'总明细 源文件后台下'!C:C,"Order")</f>
        <v>0</v>
      </c>
      <c r="Q791">
        <f>SUMIFS('总明细 源文件后台下'!T:T,'总明细 源文件后台下'!E:E,E791,'总明细 源文件后台下'!C:C,"Order")</f>
        <v>0</v>
      </c>
      <c r="R791">
        <f>SUMIFS('总明细 源文件后台下'!U:U,'总明细 源文件后台下'!E:E,E791,'总明细 源文件后台下'!C:C,"Order")</f>
        <v>0</v>
      </c>
      <c r="S791">
        <f>SUMIFS('总明细 源文件后台下'!V:V,'总明细 源文件后台下'!E:E,E791,'总明细 源文件后台下'!C:C,"Order")</f>
        <v>0</v>
      </c>
      <c r="T791">
        <f>SUMIFS('总明细 源文件后台下'!W:W,'总明细 源文件后台下'!E:E,E791,'总明细 源文件后台下'!C:C,"Order")</f>
        <v>0</v>
      </c>
      <c r="U791">
        <f>SUMIFS('总明细 源文件后台下'!G:G,'总明细 源文件后台下'!E:E,E791,'总明细 源文件后台下'!C:C,"Refund")</f>
        <v>0</v>
      </c>
      <c r="V791">
        <f>SUMIFS('总明细 源文件后台下'!M:M,'总明细 源文件后台下'!E:E,E791,'总明细 源文件后台下'!C:C,"Refund")</f>
        <v>0</v>
      </c>
      <c r="W791">
        <f>SUMIFS('总明细 源文件后台下'!N:N,'总明细 源文件后台下'!E:E,E791,'总明细 源文件后台下'!C:C,"Refund")</f>
        <v>0</v>
      </c>
      <c r="X791">
        <f>SUMIFS('总明细 源文件后台下'!O:O,'总明细 源文件后台下'!E:E,E791,'总明细 源文件后台下'!C:C,"Refund")</f>
        <v>0</v>
      </c>
      <c r="Y791">
        <f>SUMIFS('总明细 源文件后台下'!P:P,'总明细 源文件后台下'!E:E,E791,'总明细 源文件后台下'!C:C,"Refund")</f>
        <v>0</v>
      </c>
      <c r="Z791">
        <f>SUMIFS('总明细 源文件后台下'!Q:Q,'总明细 源文件后台下'!E:E,E791,'总明细 源文件后台下'!C:C,"Refund")</f>
        <v>0</v>
      </c>
      <c r="AA791">
        <f>SUMIFS('总明细 源文件后台下'!R:R,'总明细 源文件后台下'!E:E,E791,'总明细 源文件后台下'!C:C,"Refund")</f>
        <v>0</v>
      </c>
      <c r="AB791">
        <f>SUMIFS('总明细 源文件后台下'!S:S,'总明细 源文件后台下'!E:E,E791,'总明细 源文件后台下'!C:C,"Refund")</f>
        <v>0</v>
      </c>
      <c r="AC791">
        <f>SUMIFS('总明细 源文件后台下'!T:T,'总明细 源文件后台下'!E:E,E791,'总明细 源文件后台下'!C:C,"Refund")</f>
        <v>0</v>
      </c>
      <c r="AD791">
        <f>SUMIFS('总明细 源文件后台下'!U:U,'总明细 源文件后台下'!E:E,E791,'总明细 源文件后台下'!C:C,"Refund")</f>
        <v>0</v>
      </c>
      <c r="AE791">
        <f>SUMIFS('总明细 源文件后台下'!V:V,'总明细 源文件后台下'!E:E,E791,'总明细 源文件后台下'!C:C,"Refund")</f>
        <v>0</v>
      </c>
      <c r="AF791">
        <f>SUMIFS('总明细 源文件后台下'!W:W,'总明细 源文件后台下'!E:E,E791,'总明细 源文件后台下'!C:C,"Refund")</f>
        <v>0</v>
      </c>
      <c r="AK791">
        <f>(SUMIF('广告费 源文件后台下'!G:G,E791,'广告费 源文件后台下'!M:M))*-1</f>
        <v>0</v>
      </c>
      <c r="AL791">
        <f>SUMIFS('总明细 源文件后台下'!W:W,'总明细 源文件后台下'!E:E,E791,'总明细 源文件后台下'!C:C,"Adjustment",'总明细 源文件后台下'!F:F,"FBA Inventory Reimbursement - Customer Return")</f>
        <v>0</v>
      </c>
      <c r="AM791">
        <f>SUMIFS('总明细 源文件后台下'!W:W,'总明细 源文件后台下'!E:E,E791,'总明细 源文件后台下'!C:C,"Adjustment",'总明细 源文件后台下'!F:F,"FBA Inventory Reimbursement - Damaged:Warehouse")</f>
        <v>0</v>
      </c>
      <c r="AN791">
        <f>SUMIFS('总明细 源文件后台下'!W:W,'总明细 源文件后台下'!E:E,E791,'总明细 源文件后台下'!C:C,"Adjustment",'总明细 源文件后台下'!F:F,"FBA Inventory Reimbursement - Customer Service Issue")</f>
        <v>0</v>
      </c>
      <c r="AO791">
        <f>SUMIFS('总明细 源文件后台下'!W:W,'总明细 源文件后台下'!E:E,E791,'总明细 源文件后台下'!C:C,"Adjustment",'总明细 源文件后台下'!F:F,"FBA Inventory Reimbursement - Fee Correction")</f>
        <v>0</v>
      </c>
      <c r="AP791">
        <f>SUMIFS('总明细 源文件后台下'!W:W,'总明细 源文件后台下'!E:E,E791,'总明细 源文件后台下'!C:C,"Adjustment",'总明细 源文件后台下'!F:F,"FBA Inventory Reimbursement - General Adjustment")</f>
        <v>0</v>
      </c>
      <c r="AQ791">
        <f>SUMIFS('总明细 源文件后台下'!W:W,'总明细 源文件后台下'!E:E,E791,'总明细 源文件后台下'!C:C,"Adjustment",'总明细 源文件后台下'!F:F,"FBA Inventory Reimbursement - Lost:Inbound")</f>
        <v>0</v>
      </c>
      <c r="AR791">
        <f>SUMIFS('总明细 源文件后台下'!W:W,'总明细 源文件后台下'!E:E,E791,'总明细 源文件后台下'!C:C,"Adjustment",'总明细 源文件后台下'!F:F,"FBA Inventory Reimbursement - Lost:Warehouse")</f>
        <v>0</v>
      </c>
      <c r="AS791">
        <f>SUMIFS('总明细 源文件后台下'!W:W,'总明细 源文件后台下'!E:E,E791,'总明细 源文件后台下'!C:C,"Adjustment",'总明细 源文件后台下'!F:F,"Non-subscription Fee Adjustment")</f>
        <v>0</v>
      </c>
      <c r="AT791">
        <f>SUMIFS('总明细 源文件后台下'!W:W,'总明细 源文件后台下'!E:E,E791,'总明细 源文件后台下'!C:C,"Adjustment",'总明细 源文件后台下'!F:F,"FBA Inventory Placement Service Fee")</f>
        <v>0</v>
      </c>
      <c r="AV791">
        <f>SUMIF('FBA Customer Return Per Unit Fe'!B:B,E791,'FBA Customer Return Per Unit Fe'!C:C)</f>
        <v>0</v>
      </c>
      <c r="AX791">
        <f>(SUMIF('仓储费 源文件后台下'!C:C,E791,'仓储费 源文件后台下'!V:V))*-1</f>
        <v>0</v>
      </c>
      <c r="AZ791">
        <f>SUMIF('Disposal Fee销毁费用-160.95'!B:B,E791,'Disposal Fee销毁费用-160.95'!D:D)*-1</f>
        <v>-0.9</v>
      </c>
      <c r="BC791">
        <f>IFERROR(VLOOKUP(F791,'优惠券-86.4'!F:I,4,0),0)</f>
        <v>0</v>
      </c>
      <c r="BD791">
        <f>IFERROR(VLOOKUP(F791,'早评-120'!E:H,4,0),0)</f>
        <v>0</v>
      </c>
      <c r="BF791">
        <f t="shared" si="96"/>
        <v>-0.9</v>
      </c>
      <c r="BG791">
        <f t="shared" si="97"/>
        <v>0</v>
      </c>
      <c r="BH791">
        <f t="shared" si="98"/>
        <v>-5.8500000000000005</v>
      </c>
      <c r="BQ791" s="45">
        <f t="shared" si="99"/>
        <v>-5.8500000000000005</v>
      </c>
      <c r="BR791">
        <f>SUMIFS('9月销毁明细'!D:D,'9月销毁明细'!A:A,E791,'9月销毁明细'!H:H,"Sellable")</f>
        <v>0</v>
      </c>
      <c r="BS791">
        <f>SUMIFS('9月销毁明细'!G:G,'9月销毁明细'!A:A,E791,'9月销毁明细'!H:H,"Sellable")</f>
        <v>0</v>
      </c>
      <c r="BT791">
        <f>SUMIFS('9月销毁明细'!D:D,'9月销毁明细'!A:A,E791,'9月销毁明细'!H:H,"Unsellable")</f>
        <v>0</v>
      </c>
      <c r="BU791">
        <f>SUMIFS('9月销毁明细'!G:G,'9月销毁明细'!A:A,E791,'9月销毁明细'!H:H,"Unsellable")</f>
        <v>0</v>
      </c>
      <c r="BW791">
        <f>IFERROR(I791*VLOOKUP(F791,'9.3成本表'!C:L,10,0),0)</f>
        <v>0</v>
      </c>
      <c r="BX791">
        <f t="shared" si="100"/>
        <v>0</v>
      </c>
      <c r="CC791" s="45">
        <f t="shared" si="101"/>
        <v>-5.8500000000000005</v>
      </c>
      <c r="CD791" s="45">
        <f t="shared" si="102"/>
        <v>0</v>
      </c>
      <c r="CE791" s="45">
        <f t="shared" si="103"/>
        <v>0</v>
      </c>
    </row>
    <row r="792" spans="4:83" x14ac:dyDescent="0.25">
      <c r="D792" s="20" t="s">
        <v>1693</v>
      </c>
      <c r="E792" s="20" t="s">
        <v>1694</v>
      </c>
      <c r="F792" s="20">
        <v>4938</v>
      </c>
      <c r="G792">
        <v>786</v>
      </c>
      <c r="H792" s="20"/>
      <c r="I792">
        <f>SUMIFS('总明细 源文件后台下'!G:G,'总明细 源文件后台下'!E:E,E792,'总明细 源文件后台下'!C:C,"Order")</f>
        <v>0</v>
      </c>
      <c r="J792">
        <f>SUMIFS('总明细 源文件后台下'!M:M,'总明细 源文件后台下'!E:E,E792,'总明细 源文件后台下'!C:C,"Order")</f>
        <v>0</v>
      </c>
      <c r="K792">
        <f>SUMIFS('总明细 源文件后台下'!N:N,'总明细 源文件后台下'!E:E,E792,'总明细 源文件后台下'!C:C,"Order")</f>
        <v>0</v>
      </c>
      <c r="L792">
        <f>SUMIFS('总明细 源文件后台下'!O:O,'总明细 源文件后台下'!E:E,E792,'总明细 源文件后台下'!C:C,"Order")</f>
        <v>0</v>
      </c>
      <c r="M792">
        <f>SUMIFS('总明细 源文件后台下'!P:P,'总明细 源文件后台下'!E:E,E792,'总明细 源文件后台下'!C:C,"Order")</f>
        <v>0</v>
      </c>
      <c r="N792">
        <f>SUMIFS('总明细 源文件后台下'!Q:Q,'总明细 源文件后台下'!E:E,E792,'总明细 源文件后台下'!C:C,"Order")</f>
        <v>0</v>
      </c>
      <c r="O792">
        <f>SUMIFS('总明细 源文件后台下'!R:R,'总明细 源文件后台下'!E:E,E792,'总明细 源文件后台下'!C:C,"Order")</f>
        <v>0</v>
      </c>
      <c r="P792">
        <f>SUMIFS('总明细 源文件后台下'!S:S,'总明细 源文件后台下'!E:E,E792,'总明细 源文件后台下'!C:C,"Order")</f>
        <v>0</v>
      </c>
      <c r="Q792">
        <f>SUMIFS('总明细 源文件后台下'!T:T,'总明细 源文件后台下'!E:E,E792,'总明细 源文件后台下'!C:C,"Order")</f>
        <v>0</v>
      </c>
      <c r="R792">
        <f>SUMIFS('总明细 源文件后台下'!U:U,'总明细 源文件后台下'!E:E,E792,'总明细 源文件后台下'!C:C,"Order")</f>
        <v>0</v>
      </c>
      <c r="S792">
        <f>SUMIFS('总明细 源文件后台下'!V:V,'总明细 源文件后台下'!E:E,E792,'总明细 源文件后台下'!C:C,"Order")</f>
        <v>0</v>
      </c>
      <c r="T792">
        <f>SUMIFS('总明细 源文件后台下'!W:W,'总明细 源文件后台下'!E:E,E792,'总明细 源文件后台下'!C:C,"Order")</f>
        <v>0</v>
      </c>
      <c r="U792">
        <f>SUMIFS('总明细 源文件后台下'!G:G,'总明细 源文件后台下'!E:E,E792,'总明细 源文件后台下'!C:C,"Refund")</f>
        <v>0</v>
      </c>
      <c r="V792">
        <f>SUMIFS('总明细 源文件后台下'!M:M,'总明细 源文件后台下'!E:E,E792,'总明细 源文件后台下'!C:C,"Refund")</f>
        <v>0</v>
      </c>
      <c r="W792">
        <f>SUMIFS('总明细 源文件后台下'!N:N,'总明细 源文件后台下'!E:E,E792,'总明细 源文件后台下'!C:C,"Refund")</f>
        <v>0</v>
      </c>
      <c r="X792">
        <f>SUMIFS('总明细 源文件后台下'!O:O,'总明细 源文件后台下'!E:E,E792,'总明细 源文件后台下'!C:C,"Refund")</f>
        <v>0</v>
      </c>
      <c r="Y792">
        <f>SUMIFS('总明细 源文件后台下'!P:P,'总明细 源文件后台下'!E:E,E792,'总明细 源文件后台下'!C:C,"Refund")</f>
        <v>0</v>
      </c>
      <c r="Z792">
        <f>SUMIFS('总明细 源文件后台下'!Q:Q,'总明细 源文件后台下'!E:E,E792,'总明细 源文件后台下'!C:C,"Refund")</f>
        <v>0</v>
      </c>
      <c r="AA792">
        <f>SUMIFS('总明细 源文件后台下'!R:R,'总明细 源文件后台下'!E:E,E792,'总明细 源文件后台下'!C:C,"Refund")</f>
        <v>0</v>
      </c>
      <c r="AB792">
        <f>SUMIFS('总明细 源文件后台下'!S:S,'总明细 源文件后台下'!E:E,E792,'总明细 源文件后台下'!C:C,"Refund")</f>
        <v>0</v>
      </c>
      <c r="AC792">
        <f>SUMIFS('总明细 源文件后台下'!T:T,'总明细 源文件后台下'!E:E,E792,'总明细 源文件后台下'!C:C,"Refund")</f>
        <v>0</v>
      </c>
      <c r="AD792">
        <f>SUMIFS('总明细 源文件后台下'!U:U,'总明细 源文件后台下'!E:E,E792,'总明细 源文件后台下'!C:C,"Refund")</f>
        <v>0</v>
      </c>
      <c r="AE792">
        <f>SUMIFS('总明细 源文件后台下'!V:V,'总明细 源文件后台下'!E:E,E792,'总明细 源文件后台下'!C:C,"Refund")</f>
        <v>0</v>
      </c>
      <c r="AF792">
        <f>SUMIFS('总明细 源文件后台下'!W:W,'总明细 源文件后台下'!E:E,E792,'总明细 源文件后台下'!C:C,"Refund")</f>
        <v>0</v>
      </c>
      <c r="AK792">
        <f>(SUMIF('广告费 源文件后台下'!G:G,E792,'广告费 源文件后台下'!M:M))*-1</f>
        <v>0</v>
      </c>
      <c r="AL792">
        <f>SUMIFS('总明细 源文件后台下'!W:W,'总明细 源文件后台下'!E:E,E792,'总明细 源文件后台下'!C:C,"Adjustment",'总明细 源文件后台下'!F:F,"FBA Inventory Reimbursement - Customer Return")</f>
        <v>0</v>
      </c>
      <c r="AM792">
        <f>SUMIFS('总明细 源文件后台下'!W:W,'总明细 源文件后台下'!E:E,E792,'总明细 源文件后台下'!C:C,"Adjustment",'总明细 源文件后台下'!F:F,"FBA Inventory Reimbursement - Damaged:Warehouse")</f>
        <v>0</v>
      </c>
      <c r="AN792">
        <f>SUMIFS('总明细 源文件后台下'!W:W,'总明细 源文件后台下'!E:E,E792,'总明细 源文件后台下'!C:C,"Adjustment",'总明细 源文件后台下'!F:F,"FBA Inventory Reimbursement - Customer Service Issue")</f>
        <v>0</v>
      </c>
      <c r="AO792">
        <f>SUMIFS('总明细 源文件后台下'!W:W,'总明细 源文件后台下'!E:E,E792,'总明细 源文件后台下'!C:C,"Adjustment",'总明细 源文件后台下'!F:F,"FBA Inventory Reimbursement - Fee Correction")</f>
        <v>0</v>
      </c>
      <c r="AP792">
        <f>SUMIFS('总明细 源文件后台下'!W:W,'总明细 源文件后台下'!E:E,E792,'总明细 源文件后台下'!C:C,"Adjustment",'总明细 源文件后台下'!F:F,"FBA Inventory Reimbursement - General Adjustment")</f>
        <v>0</v>
      </c>
      <c r="AQ792">
        <f>SUMIFS('总明细 源文件后台下'!W:W,'总明细 源文件后台下'!E:E,E792,'总明细 源文件后台下'!C:C,"Adjustment",'总明细 源文件后台下'!F:F,"FBA Inventory Reimbursement - Lost:Inbound")</f>
        <v>0</v>
      </c>
      <c r="AR792">
        <f>SUMIFS('总明细 源文件后台下'!W:W,'总明细 源文件后台下'!E:E,E792,'总明细 源文件后台下'!C:C,"Adjustment",'总明细 源文件后台下'!F:F,"FBA Inventory Reimbursement - Lost:Warehouse")</f>
        <v>0</v>
      </c>
      <c r="AS792">
        <f>SUMIFS('总明细 源文件后台下'!W:W,'总明细 源文件后台下'!E:E,E792,'总明细 源文件后台下'!C:C,"Adjustment",'总明细 源文件后台下'!F:F,"Non-subscription Fee Adjustment")</f>
        <v>0</v>
      </c>
      <c r="AT792">
        <f>SUMIFS('总明细 源文件后台下'!W:W,'总明细 源文件后台下'!E:E,E792,'总明细 源文件后台下'!C:C,"Adjustment",'总明细 源文件后台下'!F:F,"FBA Inventory Placement Service Fee")</f>
        <v>0</v>
      </c>
      <c r="AV792">
        <f>SUMIF('FBA Customer Return Per Unit Fe'!B:B,E792,'FBA Customer Return Per Unit Fe'!C:C)</f>
        <v>0</v>
      </c>
      <c r="AX792">
        <f>(SUMIF('仓储费 源文件后台下'!C:C,E792,'仓储费 源文件后台下'!V:V))*-1</f>
        <v>0</v>
      </c>
      <c r="AZ792">
        <f>SUMIF('Disposal Fee销毁费用-160.95'!B:B,E792,'Disposal Fee销毁费用-160.95'!D:D)*-1</f>
        <v>-0.75</v>
      </c>
      <c r="BC792">
        <f>IFERROR(VLOOKUP(F792,'优惠券-86.4'!F:I,4,0),0)</f>
        <v>0</v>
      </c>
      <c r="BD792">
        <f>IFERROR(VLOOKUP(F792,'早评-120'!E:H,4,0),0)</f>
        <v>0</v>
      </c>
      <c r="BF792">
        <f t="shared" si="96"/>
        <v>-0.75</v>
      </c>
      <c r="BG792">
        <f t="shared" si="97"/>
        <v>0</v>
      </c>
      <c r="BH792">
        <f t="shared" si="98"/>
        <v>-4.875</v>
      </c>
      <c r="BQ792" s="45">
        <f t="shared" si="99"/>
        <v>-4.875</v>
      </c>
      <c r="BR792">
        <f>SUMIFS('9月销毁明细'!D:D,'9月销毁明细'!A:A,E792,'9月销毁明细'!H:H,"Sellable")</f>
        <v>0</v>
      </c>
      <c r="BS792">
        <f>SUMIFS('9月销毁明细'!G:G,'9月销毁明细'!A:A,E792,'9月销毁明细'!H:H,"Sellable")</f>
        <v>0</v>
      </c>
      <c r="BT792">
        <f>SUMIFS('9月销毁明细'!D:D,'9月销毁明细'!A:A,E792,'9月销毁明细'!H:H,"Unsellable")</f>
        <v>0</v>
      </c>
      <c r="BU792">
        <f>SUMIFS('9月销毁明细'!G:G,'9月销毁明细'!A:A,E792,'9月销毁明细'!H:H,"Unsellable")</f>
        <v>0</v>
      </c>
      <c r="BW792">
        <f>IFERROR(I792*VLOOKUP(F792,'9.3成本表'!C:L,10,0),0)</f>
        <v>0</v>
      </c>
      <c r="BX792">
        <f t="shared" si="100"/>
        <v>0</v>
      </c>
      <c r="CC792" s="45">
        <f t="shared" si="101"/>
        <v>-4.875</v>
      </c>
      <c r="CD792" s="45">
        <f t="shared" si="102"/>
        <v>0</v>
      </c>
      <c r="CE792" s="45">
        <f t="shared" si="103"/>
        <v>0</v>
      </c>
    </row>
    <row r="793" spans="4:83" x14ac:dyDescent="0.25">
      <c r="D793" s="20" t="s">
        <v>1695</v>
      </c>
      <c r="E793" s="20" t="s">
        <v>1696</v>
      </c>
      <c r="F793" s="20">
        <v>4938</v>
      </c>
      <c r="G793">
        <v>787</v>
      </c>
      <c r="H793" s="20"/>
      <c r="I793">
        <f>SUMIFS('总明细 源文件后台下'!G:G,'总明细 源文件后台下'!E:E,E793,'总明细 源文件后台下'!C:C,"Order")</f>
        <v>0</v>
      </c>
      <c r="J793">
        <f>SUMIFS('总明细 源文件后台下'!M:M,'总明细 源文件后台下'!E:E,E793,'总明细 源文件后台下'!C:C,"Order")</f>
        <v>0</v>
      </c>
      <c r="K793">
        <f>SUMIFS('总明细 源文件后台下'!N:N,'总明细 源文件后台下'!E:E,E793,'总明细 源文件后台下'!C:C,"Order")</f>
        <v>0</v>
      </c>
      <c r="L793">
        <f>SUMIFS('总明细 源文件后台下'!O:O,'总明细 源文件后台下'!E:E,E793,'总明细 源文件后台下'!C:C,"Order")</f>
        <v>0</v>
      </c>
      <c r="M793">
        <f>SUMIFS('总明细 源文件后台下'!P:P,'总明细 源文件后台下'!E:E,E793,'总明细 源文件后台下'!C:C,"Order")</f>
        <v>0</v>
      </c>
      <c r="N793">
        <f>SUMIFS('总明细 源文件后台下'!Q:Q,'总明细 源文件后台下'!E:E,E793,'总明细 源文件后台下'!C:C,"Order")</f>
        <v>0</v>
      </c>
      <c r="O793">
        <f>SUMIFS('总明细 源文件后台下'!R:R,'总明细 源文件后台下'!E:E,E793,'总明细 源文件后台下'!C:C,"Order")</f>
        <v>0</v>
      </c>
      <c r="P793">
        <f>SUMIFS('总明细 源文件后台下'!S:S,'总明细 源文件后台下'!E:E,E793,'总明细 源文件后台下'!C:C,"Order")</f>
        <v>0</v>
      </c>
      <c r="Q793">
        <f>SUMIFS('总明细 源文件后台下'!T:T,'总明细 源文件后台下'!E:E,E793,'总明细 源文件后台下'!C:C,"Order")</f>
        <v>0</v>
      </c>
      <c r="R793">
        <f>SUMIFS('总明细 源文件后台下'!U:U,'总明细 源文件后台下'!E:E,E793,'总明细 源文件后台下'!C:C,"Order")</f>
        <v>0</v>
      </c>
      <c r="S793">
        <f>SUMIFS('总明细 源文件后台下'!V:V,'总明细 源文件后台下'!E:E,E793,'总明细 源文件后台下'!C:C,"Order")</f>
        <v>0</v>
      </c>
      <c r="T793">
        <f>SUMIFS('总明细 源文件后台下'!W:W,'总明细 源文件后台下'!E:E,E793,'总明细 源文件后台下'!C:C,"Order")</f>
        <v>0</v>
      </c>
      <c r="U793">
        <f>SUMIFS('总明细 源文件后台下'!G:G,'总明细 源文件后台下'!E:E,E793,'总明细 源文件后台下'!C:C,"Refund")</f>
        <v>0</v>
      </c>
      <c r="V793">
        <f>SUMIFS('总明细 源文件后台下'!M:M,'总明细 源文件后台下'!E:E,E793,'总明细 源文件后台下'!C:C,"Refund")</f>
        <v>0</v>
      </c>
      <c r="W793">
        <f>SUMIFS('总明细 源文件后台下'!N:N,'总明细 源文件后台下'!E:E,E793,'总明细 源文件后台下'!C:C,"Refund")</f>
        <v>0</v>
      </c>
      <c r="X793">
        <f>SUMIFS('总明细 源文件后台下'!O:O,'总明细 源文件后台下'!E:E,E793,'总明细 源文件后台下'!C:C,"Refund")</f>
        <v>0</v>
      </c>
      <c r="Y793">
        <f>SUMIFS('总明细 源文件后台下'!P:P,'总明细 源文件后台下'!E:E,E793,'总明细 源文件后台下'!C:C,"Refund")</f>
        <v>0</v>
      </c>
      <c r="Z793">
        <f>SUMIFS('总明细 源文件后台下'!Q:Q,'总明细 源文件后台下'!E:E,E793,'总明细 源文件后台下'!C:C,"Refund")</f>
        <v>0</v>
      </c>
      <c r="AA793">
        <f>SUMIFS('总明细 源文件后台下'!R:R,'总明细 源文件后台下'!E:E,E793,'总明细 源文件后台下'!C:C,"Refund")</f>
        <v>0</v>
      </c>
      <c r="AB793">
        <f>SUMIFS('总明细 源文件后台下'!S:S,'总明细 源文件后台下'!E:E,E793,'总明细 源文件后台下'!C:C,"Refund")</f>
        <v>0</v>
      </c>
      <c r="AC793">
        <f>SUMIFS('总明细 源文件后台下'!T:T,'总明细 源文件后台下'!E:E,E793,'总明细 源文件后台下'!C:C,"Refund")</f>
        <v>0</v>
      </c>
      <c r="AD793">
        <f>SUMIFS('总明细 源文件后台下'!U:U,'总明细 源文件后台下'!E:E,E793,'总明细 源文件后台下'!C:C,"Refund")</f>
        <v>0</v>
      </c>
      <c r="AE793">
        <f>SUMIFS('总明细 源文件后台下'!V:V,'总明细 源文件后台下'!E:E,E793,'总明细 源文件后台下'!C:C,"Refund")</f>
        <v>0</v>
      </c>
      <c r="AF793">
        <f>SUMIFS('总明细 源文件后台下'!W:W,'总明细 源文件后台下'!E:E,E793,'总明细 源文件后台下'!C:C,"Refund")</f>
        <v>0</v>
      </c>
      <c r="AK793">
        <f>(SUMIF('广告费 源文件后台下'!G:G,E793,'广告费 源文件后台下'!M:M))*-1</f>
        <v>0</v>
      </c>
      <c r="AL793">
        <f>SUMIFS('总明细 源文件后台下'!W:W,'总明细 源文件后台下'!E:E,E793,'总明细 源文件后台下'!C:C,"Adjustment",'总明细 源文件后台下'!F:F,"FBA Inventory Reimbursement - Customer Return")</f>
        <v>0</v>
      </c>
      <c r="AM793">
        <f>SUMIFS('总明细 源文件后台下'!W:W,'总明细 源文件后台下'!E:E,E793,'总明细 源文件后台下'!C:C,"Adjustment",'总明细 源文件后台下'!F:F,"FBA Inventory Reimbursement - Damaged:Warehouse")</f>
        <v>0</v>
      </c>
      <c r="AN793">
        <f>SUMIFS('总明细 源文件后台下'!W:W,'总明细 源文件后台下'!E:E,E793,'总明细 源文件后台下'!C:C,"Adjustment",'总明细 源文件后台下'!F:F,"FBA Inventory Reimbursement - Customer Service Issue")</f>
        <v>0</v>
      </c>
      <c r="AO793">
        <f>SUMIFS('总明细 源文件后台下'!W:W,'总明细 源文件后台下'!E:E,E793,'总明细 源文件后台下'!C:C,"Adjustment",'总明细 源文件后台下'!F:F,"FBA Inventory Reimbursement - Fee Correction")</f>
        <v>0</v>
      </c>
      <c r="AP793">
        <f>SUMIFS('总明细 源文件后台下'!W:W,'总明细 源文件后台下'!E:E,E793,'总明细 源文件后台下'!C:C,"Adjustment",'总明细 源文件后台下'!F:F,"FBA Inventory Reimbursement - General Adjustment")</f>
        <v>0</v>
      </c>
      <c r="AQ793">
        <f>SUMIFS('总明细 源文件后台下'!W:W,'总明细 源文件后台下'!E:E,E793,'总明细 源文件后台下'!C:C,"Adjustment",'总明细 源文件后台下'!F:F,"FBA Inventory Reimbursement - Lost:Inbound")</f>
        <v>0</v>
      </c>
      <c r="AR793">
        <f>SUMIFS('总明细 源文件后台下'!W:W,'总明细 源文件后台下'!E:E,E793,'总明细 源文件后台下'!C:C,"Adjustment",'总明细 源文件后台下'!F:F,"FBA Inventory Reimbursement - Lost:Warehouse")</f>
        <v>0</v>
      </c>
      <c r="AS793">
        <f>SUMIFS('总明细 源文件后台下'!W:W,'总明细 源文件后台下'!E:E,E793,'总明细 源文件后台下'!C:C,"Adjustment",'总明细 源文件后台下'!F:F,"Non-subscription Fee Adjustment")</f>
        <v>0</v>
      </c>
      <c r="AT793">
        <f>SUMIFS('总明细 源文件后台下'!W:W,'总明细 源文件后台下'!E:E,E793,'总明细 源文件后台下'!C:C,"Adjustment",'总明细 源文件后台下'!F:F,"FBA Inventory Placement Service Fee")</f>
        <v>0</v>
      </c>
      <c r="AV793">
        <f>SUMIF('FBA Customer Return Per Unit Fe'!B:B,E793,'FBA Customer Return Per Unit Fe'!C:C)</f>
        <v>0</v>
      </c>
      <c r="AX793">
        <f>(SUMIF('仓储费 源文件后台下'!C:C,E793,'仓储费 源文件后台下'!V:V))*-1</f>
        <v>0</v>
      </c>
      <c r="AZ793">
        <f>SUMIF('Disposal Fee销毁费用-160.95'!B:B,E793,'Disposal Fee销毁费用-160.95'!D:D)*-1</f>
        <v>-0.75</v>
      </c>
      <c r="BC793">
        <f>IFERROR(VLOOKUP(F793,'优惠券-86.4'!F:I,4,0),0)</f>
        <v>0</v>
      </c>
      <c r="BD793">
        <f>IFERROR(VLOOKUP(F793,'早评-120'!E:H,4,0),0)</f>
        <v>0</v>
      </c>
      <c r="BF793">
        <f t="shared" si="96"/>
        <v>-0.75</v>
      </c>
      <c r="BG793">
        <f t="shared" si="97"/>
        <v>0</v>
      </c>
      <c r="BH793">
        <f t="shared" si="98"/>
        <v>-4.875</v>
      </c>
      <c r="BQ793" s="45">
        <f t="shared" si="99"/>
        <v>-4.875</v>
      </c>
      <c r="BR793">
        <f>SUMIFS('9月销毁明细'!D:D,'9月销毁明细'!A:A,E793,'9月销毁明细'!H:H,"Sellable")</f>
        <v>0</v>
      </c>
      <c r="BS793">
        <f>SUMIFS('9月销毁明细'!G:G,'9月销毁明细'!A:A,E793,'9月销毁明细'!H:H,"Sellable")</f>
        <v>0</v>
      </c>
      <c r="BT793">
        <f>SUMIFS('9月销毁明细'!D:D,'9月销毁明细'!A:A,E793,'9月销毁明细'!H:H,"Unsellable")</f>
        <v>0</v>
      </c>
      <c r="BU793">
        <f>SUMIFS('9月销毁明细'!G:G,'9月销毁明细'!A:A,E793,'9月销毁明细'!H:H,"Unsellable")</f>
        <v>0</v>
      </c>
      <c r="BW793">
        <f>IFERROR(I793*VLOOKUP(F793,'9.3成本表'!C:L,10,0),0)</f>
        <v>0</v>
      </c>
      <c r="BX793">
        <f t="shared" si="100"/>
        <v>0</v>
      </c>
      <c r="CC793" s="45">
        <f t="shared" si="101"/>
        <v>-4.875</v>
      </c>
      <c r="CD793" s="45">
        <f t="shared" si="102"/>
        <v>0</v>
      </c>
      <c r="CE793" s="45">
        <f t="shared" si="103"/>
        <v>0</v>
      </c>
    </row>
    <row r="794" spans="4:83" x14ac:dyDescent="0.25">
      <c r="D794" s="20" t="s">
        <v>1697</v>
      </c>
      <c r="E794" s="20" t="s">
        <v>1698</v>
      </c>
      <c r="F794" s="20">
        <v>4938</v>
      </c>
      <c r="G794">
        <v>788</v>
      </c>
      <c r="H794" s="20"/>
      <c r="I794">
        <f>SUMIFS('总明细 源文件后台下'!G:G,'总明细 源文件后台下'!E:E,E794,'总明细 源文件后台下'!C:C,"Order")</f>
        <v>0</v>
      </c>
      <c r="J794">
        <f>SUMIFS('总明细 源文件后台下'!M:M,'总明细 源文件后台下'!E:E,E794,'总明细 源文件后台下'!C:C,"Order")</f>
        <v>0</v>
      </c>
      <c r="K794">
        <f>SUMIFS('总明细 源文件后台下'!N:N,'总明细 源文件后台下'!E:E,E794,'总明细 源文件后台下'!C:C,"Order")</f>
        <v>0</v>
      </c>
      <c r="L794">
        <f>SUMIFS('总明细 源文件后台下'!O:O,'总明细 源文件后台下'!E:E,E794,'总明细 源文件后台下'!C:C,"Order")</f>
        <v>0</v>
      </c>
      <c r="M794">
        <f>SUMIFS('总明细 源文件后台下'!P:P,'总明细 源文件后台下'!E:E,E794,'总明细 源文件后台下'!C:C,"Order")</f>
        <v>0</v>
      </c>
      <c r="N794">
        <f>SUMIFS('总明细 源文件后台下'!Q:Q,'总明细 源文件后台下'!E:E,E794,'总明细 源文件后台下'!C:C,"Order")</f>
        <v>0</v>
      </c>
      <c r="O794">
        <f>SUMIFS('总明细 源文件后台下'!R:R,'总明细 源文件后台下'!E:E,E794,'总明细 源文件后台下'!C:C,"Order")</f>
        <v>0</v>
      </c>
      <c r="P794">
        <f>SUMIFS('总明细 源文件后台下'!S:S,'总明细 源文件后台下'!E:E,E794,'总明细 源文件后台下'!C:C,"Order")</f>
        <v>0</v>
      </c>
      <c r="Q794">
        <f>SUMIFS('总明细 源文件后台下'!T:T,'总明细 源文件后台下'!E:E,E794,'总明细 源文件后台下'!C:C,"Order")</f>
        <v>0</v>
      </c>
      <c r="R794">
        <f>SUMIFS('总明细 源文件后台下'!U:U,'总明细 源文件后台下'!E:E,E794,'总明细 源文件后台下'!C:C,"Order")</f>
        <v>0</v>
      </c>
      <c r="S794">
        <f>SUMIFS('总明细 源文件后台下'!V:V,'总明细 源文件后台下'!E:E,E794,'总明细 源文件后台下'!C:C,"Order")</f>
        <v>0</v>
      </c>
      <c r="T794">
        <f>SUMIFS('总明细 源文件后台下'!W:W,'总明细 源文件后台下'!E:E,E794,'总明细 源文件后台下'!C:C,"Order")</f>
        <v>0</v>
      </c>
      <c r="U794">
        <f>SUMIFS('总明细 源文件后台下'!G:G,'总明细 源文件后台下'!E:E,E794,'总明细 源文件后台下'!C:C,"Refund")</f>
        <v>0</v>
      </c>
      <c r="V794">
        <f>SUMIFS('总明细 源文件后台下'!M:M,'总明细 源文件后台下'!E:E,E794,'总明细 源文件后台下'!C:C,"Refund")</f>
        <v>0</v>
      </c>
      <c r="W794">
        <f>SUMIFS('总明细 源文件后台下'!N:N,'总明细 源文件后台下'!E:E,E794,'总明细 源文件后台下'!C:C,"Refund")</f>
        <v>0</v>
      </c>
      <c r="X794">
        <f>SUMIFS('总明细 源文件后台下'!O:O,'总明细 源文件后台下'!E:E,E794,'总明细 源文件后台下'!C:C,"Refund")</f>
        <v>0</v>
      </c>
      <c r="Y794">
        <f>SUMIFS('总明细 源文件后台下'!P:P,'总明细 源文件后台下'!E:E,E794,'总明细 源文件后台下'!C:C,"Refund")</f>
        <v>0</v>
      </c>
      <c r="Z794">
        <f>SUMIFS('总明细 源文件后台下'!Q:Q,'总明细 源文件后台下'!E:E,E794,'总明细 源文件后台下'!C:C,"Refund")</f>
        <v>0</v>
      </c>
      <c r="AA794">
        <f>SUMIFS('总明细 源文件后台下'!R:R,'总明细 源文件后台下'!E:E,E794,'总明细 源文件后台下'!C:C,"Refund")</f>
        <v>0</v>
      </c>
      <c r="AB794">
        <f>SUMIFS('总明细 源文件后台下'!S:S,'总明细 源文件后台下'!E:E,E794,'总明细 源文件后台下'!C:C,"Refund")</f>
        <v>0</v>
      </c>
      <c r="AC794">
        <f>SUMIFS('总明细 源文件后台下'!T:T,'总明细 源文件后台下'!E:E,E794,'总明细 源文件后台下'!C:C,"Refund")</f>
        <v>0</v>
      </c>
      <c r="AD794">
        <f>SUMIFS('总明细 源文件后台下'!U:U,'总明细 源文件后台下'!E:E,E794,'总明细 源文件后台下'!C:C,"Refund")</f>
        <v>0</v>
      </c>
      <c r="AE794">
        <f>SUMIFS('总明细 源文件后台下'!V:V,'总明细 源文件后台下'!E:E,E794,'总明细 源文件后台下'!C:C,"Refund")</f>
        <v>0</v>
      </c>
      <c r="AF794">
        <f>SUMIFS('总明细 源文件后台下'!W:W,'总明细 源文件后台下'!E:E,E794,'总明细 源文件后台下'!C:C,"Refund")</f>
        <v>0</v>
      </c>
      <c r="AK794">
        <f>(SUMIF('广告费 源文件后台下'!G:G,E794,'广告费 源文件后台下'!M:M))*-1</f>
        <v>0</v>
      </c>
      <c r="AL794">
        <f>SUMIFS('总明细 源文件后台下'!W:W,'总明细 源文件后台下'!E:E,E794,'总明细 源文件后台下'!C:C,"Adjustment",'总明细 源文件后台下'!F:F,"FBA Inventory Reimbursement - Customer Return")</f>
        <v>0</v>
      </c>
      <c r="AM794">
        <f>SUMIFS('总明细 源文件后台下'!W:W,'总明细 源文件后台下'!E:E,E794,'总明细 源文件后台下'!C:C,"Adjustment",'总明细 源文件后台下'!F:F,"FBA Inventory Reimbursement - Damaged:Warehouse")</f>
        <v>0</v>
      </c>
      <c r="AN794">
        <f>SUMIFS('总明细 源文件后台下'!W:W,'总明细 源文件后台下'!E:E,E794,'总明细 源文件后台下'!C:C,"Adjustment",'总明细 源文件后台下'!F:F,"FBA Inventory Reimbursement - Customer Service Issue")</f>
        <v>0</v>
      </c>
      <c r="AO794">
        <f>SUMIFS('总明细 源文件后台下'!W:W,'总明细 源文件后台下'!E:E,E794,'总明细 源文件后台下'!C:C,"Adjustment",'总明细 源文件后台下'!F:F,"FBA Inventory Reimbursement - Fee Correction")</f>
        <v>0</v>
      </c>
      <c r="AP794">
        <f>SUMIFS('总明细 源文件后台下'!W:W,'总明细 源文件后台下'!E:E,E794,'总明细 源文件后台下'!C:C,"Adjustment",'总明细 源文件后台下'!F:F,"FBA Inventory Reimbursement - General Adjustment")</f>
        <v>0</v>
      </c>
      <c r="AQ794">
        <f>SUMIFS('总明细 源文件后台下'!W:W,'总明细 源文件后台下'!E:E,E794,'总明细 源文件后台下'!C:C,"Adjustment",'总明细 源文件后台下'!F:F,"FBA Inventory Reimbursement - Lost:Inbound")</f>
        <v>0</v>
      </c>
      <c r="AR794">
        <f>SUMIFS('总明细 源文件后台下'!W:W,'总明细 源文件后台下'!E:E,E794,'总明细 源文件后台下'!C:C,"Adjustment",'总明细 源文件后台下'!F:F,"FBA Inventory Reimbursement - Lost:Warehouse")</f>
        <v>0</v>
      </c>
      <c r="AS794">
        <f>SUMIFS('总明细 源文件后台下'!W:W,'总明细 源文件后台下'!E:E,E794,'总明细 源文件后台下'!C:C,"Adjustment",'总明细 源文件后台下'!F:F,"Non-subscription Fee Adjustment")</f>
        <v>0</v>
      </c>
      <c r="AT794">
        <f>SUMIFS('总明细 源文件后台下'!W:W,'总明细 源文件后台下'!E:E,E794,'总明细 源文件后台下'!C:C,"Adjustment",'总明细 源文件后台下'!F:F,"FBA Inventory Placement Service Fee")</f>
        <v>0</v>
      </c>
      <c r="AV794">
        <f>SUMIF('FBA Customer Return Per Unit Fe'!B:B,E794,'FBA Customer Return Per Unit Fe'!C:C)</f>
        <v>0</v>
      </c>
      <c r="AX794">
        <f>(SUMIF('仓储费 源文件后台下'!C:C,E794,'仓储费 源文件后台下'!V:V))*-1</f>
        <v>0</v>
      </c>
      <c r="AZ794">
        <f>SUMIF('Disposal Fee销毁费用-160.95'!B:B,E794,'Disposal Fee销毁费用-160.95'!D:D)*-1</f>
        <v>-0.3</v>
      </c>
      <c r="BC794">
        <f>IFERROR(VLOOKUP(F794,'优惠券-86.4'!F:I,4,0),0)</f>
        <v>0</v>
      </c>
      <c r="BD794">
        <f>IFERROR(VLOOKUP(F794,'早评-120'!E:H,4,0),0)</f>
        <v>0</v>
      </c>
      <c r="BF794">
        <f t="shared" si="96"/>
        <v>-0.3</v>
      </c>
      <c r="BG794">
        <f t="shared" si="97"/>
        <v>0</v>
      </c>
      <c r="BH794">
        <f t="shared" si="98"/>
        <v>-1.95</v>
      </c>
      <c r="BQ794" s="45">
        <f t="shared" si="99"/>
        <v>-1.95</v>
      </c>
      <c r="BR794">
        <f>SUMIFS('9月销毁明细'!D:D,'9月销毁明细'!A:A,E794,'9月销毁明细'!H:H,"Sellable")</f>
        <v>0</v>
      </c>
      <c r="BS794">
        <f>SUMIFS('9月销毁明细'!G:G,'9月销毁明细'!A:A,E794,'9月销毁明细'!H:H,"Sellable")</f>
        <v>0</v>
      </c>
      <c r="BT794">
        <f>SUMIFS('9月销毁明细'!D:D,'9月销毁明细'!A:A,E794,'9月销毁明细'!H:H,"Unsellable")</f>
        <v>0</v>
      </c>
      <c r="BU794">
        <f>SUMIFS('9月销毁明细'!G:G,'9月销毁明细'!A:A,E794,'9月销毁明细'!H:H,"Unsellable")</f>
        <v>0</v>
      </c>
      <c r="BW794">
        <f>IFERROR(I794*VLOOKUP(F794,'9.3成本表'!C:L,10,0),0)</f>
        <v>0</v>
      </c>
      <c r="BX794">
        <f t="shared" si="100"/>
        <v>0</v>
      </c>
      <c r="CC794" s="45">
        <f t="shared" si="101"/>
        <v>-1.95</v>
      </c>
      <c r="CD794" s="45">
        <f t="shared" si="102"/>
        <v>0</v>
      </c>
      <c r="CE794" s="45">
        <f t="shared" si="103"/>
        <v>0</v>
      </c>
    </row>
    <row r="795" spans="4:83" x14ac:dyDescent="0.25">
      <c r="D795" s="20" t="s">
        <v>1699</v>
      </c>
      <c r="E795" s="20" t="s">
        <v>1700</v>
      </c>
      <c r="F795" s="20">
        <v>4938</v>
      </c>
      <c r="G795">
        <v>789</v>
      </c>
      <c r="H795" s="20"/>
      <c r="I795">
        <f>SUMIFS('总明细 源文件后台下'!G:G,'总明细 源文件后台下'!E:E,E795,'总明细 源文件后台下'!C:C,"Order")</f>
        <v>0</v>
      </c>
      <c r="J795">
        <f>SUMIFS('总明细 源文件后台下'!M:M,'总明细 源文件后台下'!E:E,E795,'总明细 源文件后台下'!C:C,"Order")</f>
        <v>0</v>
      </c>
      <c r="K795">
        <f>SUMIFS('总明细 源文件后台下'!N:N,'总明细 源文件后台下'!E:E,E795,'总明细 源文件后台下'!C:C,"Order")</f>
        <v>0</v>
      </c>
      <c r="L795">
        <f>SUMIFS('总明细 源文件后台下'!O:O,'总明细 源文件后台下'!E:E,E795,'总明细 源文件后台下'!C:C,"Order")</f>
        <v>0</v>
      </c>
      <c r="M795">
        <f>SUMIFS('总明细 源文件后台下'!P:P,'总明细 源文件后台下'!E:E,E795,'总明细 源文件后台下'!C:C,"Order")</f>
        <v>0</v>
      </c>
      <c r="N795">
        <f>SUMIFS('总明细 源文件后台下'!Q:Q,'总明细 源文件后台下'!E:E,E795,'总明细 源文件后台下'!C:C,"Order")</f>
        <v>0</v>
      </c>
      <c r="O795">
        <f>SUMIFS('总明细 源文件后台下'!R:R,'总明细 源文件后台下'!E:E,E795,'总明细 源文件后台下'!C:C,"Order")</f>
        <v>0</v>
      </c>
      <c r="P795">
        <f>SUMIFS('总明细 源文件后台下'!S:S,'总明细 源文件后台下'!E:E,E795,'总明细 源文件后台下'!C:C,"Order")</f>
        <v>0</v>
      </c>
      <c r="Q795">
        <f>SUMIFS('总明细 源文件后台下'!T:T,'总明细 源文件后台下'!E:E,E795,'总明细 源文件后台下'!C:C,"Order")</f>
        <v>0</v>
      </c>
      <c r="R795">
        <f>SUMIFS('总明细 源文件后台下'!U:U,'总明细 源文件后台下'!E:E,E795,'总明细 源文件后台下'!C:C,"Order")</f>
        <v>0</v>
      </c>
      <c r="S795">
        <f>SUMIFS('总明细 源文件后台下'!V:V,'总明细 源文件后台下'!E:E,E795,'总明细 源文件后台下'!C:C,"Order")</f>
        <v>0</v>
      </c>
      <c r="T795">
        <f>SUMIFS('总明细 源文件后台下'!W:W,'总明细 源文件后台下'!E:E,E795,'总明细 源文件后台下'!C:C,"Order")</f>
        <v>0</v>
      </c>
      <c r="U795">
        <f>SUMIFS('总明细 源文件后台下'!G:G,'总明细 源文件后台下'!E:E,E795,'总明细 源文件后台下'!C:C,"Refund")</f>
        <v>0</v>
      </c>
      <c r="V795">
        <f>SUMIFS('总明细 源文件后台下'!M:M,'总明细 源文件后台下'!E:E,E795,'总明细 源文件后台下'!C:C,"Refund")</f>
        <v>0</v>
      </c>
      <c r="W795">
        <f>SUMIFS('总明细 源文件后台下'!N:N,'总明细 源文件后台下'!E:E,E795,'总明细 源文件后台下'!C:C,"Refund")</f>
        <v>0</v>
      </c>
      <c r="X795">
        <f>SUMIFS('总明细 源文件后台下'!O:O,'总明细 源文件后台下'!E:E,E795,'总明细 源文件后台下'!C:C,"Refund")</f>
        <v>0</v>
      </c>
      <c r="Y795">
        <f>SUMIFS('总明细 源文件后台下'!P:P,'总明细 源文件后台下'!E:E,E795,'总明细 源文件后台下'!C:C,"Refund")</f>
        <v>0</v>
      </c>
      <c r="Z795">
        <f>SUMIFS('总明细 源文件后台下'!Q:Q,'总明细 源文件后台下'!E:E,E795,'总明细 源文件后台下'!C:C,"Refund")</f>
        <v>0</v>
      </c>
      <c r="AA795">
        <f>SUMIFS('总明细 源文件后台下'!R:R,'总明细 源文件后台下'!E:E,E795,'总明细 源文件后台下'!C:C,"Refund")</f>
        <v>0</v>
      </c>
      <c r="AB795">
        <f>SUMIFS('总明细 源文件后台下'!S:S,'总明细 源文件后台下'!E:E,E795,'总明细 源文件后台下'!C:C,"Refund")</f>
        <v>0</v>
      </c>
      <c r="AC795">
        <f>SUMIFS('总明细 源文件后台下'!T:T,'总明细 源文件后台下'!E:E,E795,'总明细 源文件后台下'!C:C,"Refund")</f>
        <v>0</v>
      </c>
      <c r="AD795">
        <f>SUMIFS('总明细 源文件后台下'!U:U,'总明细 源文件后台下'!E:E,E795,'总明细 源文件后台下'!C:C,"Refund")</f>
        <v>0</v>
      </c>
      <c r="AE795">
        <f>SUMIFS('总明细 源文件后台下'!V:V,'总明细 源文件后台下'!E:E,E795,'总明细 源文件后台下'!C:C,"Refund")</f>
        <v>0</v>
      </c>
      <c r="AF795">
        <f>SUMIFS('总明细 源文件后台下'!W:W,'总明细 源文件后台下'!E:E,E795,'总明细 源文件后台下'!C:C,"Refund")</f>
        <v>0</v>
      </c>
      <c r="AK795">
        <f>(SUMIF('广告费 源文件后台下'!G:G,E795,'广告费 源文件后台下'!M:M))*-1</f>
        <v>0</v>
      </c>
      <c r="AL795">
        <f>SUMIFS('总明细 源文件后台下'!W:W,'总明细 源文件后台下'!E:E,E795,'总明细 源文件后台下'!C:C,"Adjustment",'总明细 源文件后台下'!F:F,"FBA Inventory Reimbursement - Customer Return")</f>
        <v>0</v>
      </c>
      <c r="AM795">
        <f>SUMIFS('总明细 源文件后台下'!W:W,'总明细 源文件后台下'!E:E,E795,'总明细 源文件后台下'!C:C,"Adjustment",'总明细 源文件后台下'!F:F,"FBA Inventory Reimbursement - Damaged:Warehouse")</f>
        <v>0</v>
      </c>
      <c r="AN795">
        <f>SUMIFS('总明细 源文件后台下'!W:W,'总明细 源文件后台下'!E:E,E795,'总明细 源文件后台下'!C:C,"Adjustment",'总明细 源文件后台下'!F:F,"FBA Inventory Reimbursement - Customer Service Issue")</f>
        <v>0</v>
      </c>
      <c r="AO795">
        <f>SUMIFS('总明细 源文件后台下'!W:W,'总明细 源文件后台下'!E:E,E795,'总明细 源文件后台下'!C:C,"Adjustment",'总明细 源文件后台下'!F:F,"FBA Inventory Reimbursement - Fee Correction")</f>
        <v>0</v>
      </c>
      <c r="AP795">
        <f>SUMIFS('总明细 源文件后台下'!W:W,'总明细 源文件后台下'!E:E,E795,'总明细 源文件后台下'!C:C,"Adjustment",'总明细 源文件后台下'!F:F,"FBA Inventory Reimbursement - General Adjustment")</f>
        <v>0</v>
      </c>
      <c r="AQ795">
        <f>SUMIFS('总明细 源文件后台下'!W:W,'总明细 源文件后台下'!E:E,E795,'总明细 源文件后台下'!C:C,"Adjustment",'总明细 源文件后台下'!F:F,"FBA Inventory Reimbursement - Lost:Inbound")</f>
        <v>0</v>
      </c>
      <c r="AR795">
        <f>SUMIFS('总明细 源文件后台下'!W:W,'总明细 源文件后台下'!E:E,E795,'总明细 源文件后台下'!C:C,"Adjustment",'总明细 源文件后台下'!F:F,"FBA Inventory Reimbursement - Lost:Warehouse")</f>
        <v>0</v>
      </c>
      <c r="AS795">
        <f>SUMIFS('总明细 源文件后台下'!W:W,'总明细 源文件后台下'!E:E,E795,'总明细 源文件后台下'!C:C,"Adjustment",'总明细 源文件后台下'!F:F,"Non-subscription Fee Adjustment")</f>
        <v>0</v>
      </c>
      <c r="AT795">
        <f>SUMIFS('总明细 源文件后台下'!W:W,'总明细 源文件后台下'!E:E,E795,'总明细 源文件后台下'!C:C,"Adjustment",'总明细 源文件后台下'!F:F,"FBA Inventory Placement Service Fee")</f>
        <v>0</v>
      </c>
      <c r="AV795">
        <f>SUMIF('FBA Customer Return Per Unit Fe'!B:B,E795,'FBA Customer Return Per Unit Fe'!C:C)</f>
        <v>0</v>
      </c>
      <c r="AX795">
        <f>(SUMIF('仓储费 源文件后台下'!C:C,E795,'仓储费 源文件后台下'!V:V))*-1</f>
        <v>-2.2800000000000001E-2</v>
      </c>
      <c r="AZ795">
        <f>SUMIF('Disposal Fee销毁费用-160.95'!B:B,E795,'Disposal Fee销毁费用-160.95'!D:D)*-1</f>
        <v>-0.6</v>
      </c>
      <c r="BC795">
        <f>IFERROR(VLOOKUP(F795,'优惠券-86.4'!F:I,4,0),0)</f>
        <v>0</v>
      </c>
      <c r="BD795">
        <f>IFERROR(VLOOKUP(F795,'早评-120'!E:H,4,0),0)</f>
        <v>0</v>
      </c>
      <c r="BF795">
        <f t="shared" si="96"/>
        <v>-0.62280000000000002</v>
      </c>
      <c r="BG795">
        <f t="shared" si="97"/>
        <v>0</v>
      </c>
      <c r="BH795">
        <f t="shared" si="98"/>
        <v>-4.0482000000000005</v>
      </c>
      <c r="BQ795" s="45">
        <f t="shared" si="99"/>
        <v>-4.0482000000000005</v>
      </c>
      <c r="BR795">
        <f>SUMIFS('9月销毁明细'!D:D,'9月销毁明细'!A:A,E795,'9月销毁明细'!H:H,"Sellable")</f>
        <v>0</v>
      </c>
      <c r="BS795">
        <f>SUMIFS('9月销毁明细'!G:G,'9月销毁明细'!A:A,E795,'9月销毁明细'!H:H,"Sellable")</f>
        <v>0</v>
      </c>
      <c r="BT795">
        <f>SUMIFS('9月销毁明细'!D:D,'9月销毁明细'!A:A,E795,'9月销毁明细'!H:H,"Unsellable")</f>
        <v>0</v>
      </c>
      <c r="BU795">
        <f>SUMIFS('9月销毁明细'!G:G,'9月销毁明细'!A:A,E795,'9月销毁明细'!H:H,"Unsellable")</f>
        <v>0</v>
      </c>
      <c r="BW795">
        <f>IFERROR(I795*VLOOKUP(F795,'9.3成本表'!C:L,10,0),0)</f>
        <v>0</v>
      </c>
      <c r="BX795">
        <f t="shared" si="100"/>
        <v>0</v>
      </c>
      <c r="CC795" s="45">
        <f t="shared" si="101"/>
        <v>-4.0482000000000005</v>
      </c>
      <c r="CD795" s="45">
        <f t="shared" si="102"/>
        <v>0</v>
      </c>
      <c r="CE795" s="45">
        <f t="shared" si="103"/>
        <v>0</v>
      </c>
    </row>
    <row r="796" spans="4:83" x14ac:dyDescent="0.25">
      <c r="D796" s="20" t="s">
        <v>1701</v>
      </c>
      <c r="E796" s="20" t="s">
        <v>1702</v>
      </c>
      <c r="F796" s="20">
        <v>4940</v>
      </c>
      <c r="G796">
        <v>790</v>
      </c>
      <c r="H796" s="20"/>
      <c r="I796">
        <f>SUMIFS('总明细 源文件后台下'!G:G,'总明细 源文件后台下'!E:E,E796,'总明细 源文件后台下'!C:C,"Order")</f>
        <v>0</v>
      </c>
      <c r="J796">
        <f>SUMIFS('总明细 源文件后台下'!M:M,'总明细 源文件后台下'!E:E,E796,'总明细 源文件后台下'!C:C,"Order")</f>
        <v>0</v>
      </c>
      <c r="K796">
        <f>SUMIFS('总明细 源文件后台下'!N:N,'总明细 源文件后台下'!E:E,E796,'总明细 源文件后台下'!C:C,"Order")</f>
        <v>0</v>
      </c>
      <c r="L796">
        <f>SUMIFS('总明细 源文件后台下'!O:O,'总明细 源文件后台下'!E:E,E796,'总明细 源文件后台下'!C:C,"Order")</f>
        <v>0</v>
      </c>
      <c r="M796">
        <f>SUMIFS('总明细 源文件后台下'!P:P,'总明细 源文件后台下'!E:E,E796,'总明细 源文件后台下'!C:C,"Order")</f>
        <v>0</v>
      </c>
      <c r="N796">
        <f>SUMIFS('总明细 源文件后台下'!Q:Q,'总明细 源文件后台下'!E:E,E796,'总明细 源文件后台下'!C:C,"Order")</f>
        <v>0</v>
      </c>
      <c r="O796">
        <f>SUMIFS('总明细 源文件后台下'!R:R,'总明细 源文件后台下'!E:E,E796,'总明细 源文件后台下'!C:C,"Order")</f>
        <v>0</v>
      </c>
      <c r="P796">
        <f>SUMIFS('总明细 源文件后台下'!S:S,'总明细 源文件后台下'!E:E,E796,'总明细 源文件后台下'!C:C,"Order")</f>
        <v>0</v>
      </c>
      <c r="Q796">
        <f>SUMIFS('总明细 源文件后台下'!T:T,'总明细 源文件后台下'!E:E,E796,'总明细 源文件后台下'!C:C,"Order")</f>
        <v>0</v>
      </c>
      <c r="R796">
        <f>SUMIFS('总明细 源文件后台下'!U:U,'总明细 源文件后台下'!E:E,E796,'总明细 源文件后台下'!C:C,"Order")</f>
        <v>0</v>
      </c>
      <c r="S796">
        <f>SUMIFS('总明细 源文件后台下'!V:V,'总明细 源文件后台下'!E:E,E796,'总明细 源文件后台下'!C:C,"Order")</f>
        <v>0</v>
      </c>
      <c r="T796">
        <f>SUMIFS('总明细 源文件后台下'!W:W,'总明细 源文件后台下'!E:E,E796,'总明细 源文件后台下'!C:C,"Order")</f>
        <v>0</v>
      </c>
      <c r="U796">
        <f>SUMIFS('总明细 源文件后台下'!G:G,'总明细 源文件后台下'!E:E,E796,'总明细 源文件后台下'!C:C,"Refund")</f>
        <v>0</v>
      </c>
      <c r="V796">
        <f>SUMIFS('总明细 源文件后台下'!M:M,'总明细 源文件后台下'!E:E,E796,'总明细 源文件后台下'!C:C,"Refund")</f>
        <v>0</v>
      </c>
      <c r="W796">
        <f>SUMIFS('总明细 源文件后台下'!N:N,'总明细 源文件后台下'!E:E,E796,'总明细 源文件后台下'!C:C,"Refund")</f>
        <v>0</v>
      </c>
      <c r="X796">
        <f>SUMIFS('总明细 源文件后台下'!O:O,'总明细 源文件后台下'!E:E,E796,'总明细 源文件后台下'!C:C,"Refund")</f>
        <v>0</v>
      </c>
      <c r="Y796">
        <f>SUMIFS('总明细 源文件后台下'!P:P,'总明细 源文件后台下'!E:E,E796,'总明细 源文件后台下'!C:C,"Refund")</f>
        <v>0</v>
      </c>
      <c r="Z796">
        <f>SUMIFS('总明细 源文件后台下'!Q:Q,'总明细 源文件后台下'!E:E,E796,'总明细 源文件后台下'!C:C,"Refund")</f>
        <v>0</v>
      </c>
      <c r="AA796">
        <f>SUMIFS('总明细 源文件后台下'!R:R,'总明细 源文件后台下'!E:E,E796,'总明细 源文件后台下'!C:C,"Refund")</f>
        <v>0</v>
      </c>
      <c r="AB796">
        <f>SUMIFS('总明细 源文件后台下'!S:S,'总明细 源文件后台下'!E:E,E796,'总明细 源文件后台下'!C:C,"Refund")</f>
        <v>0</v>
      </c>
      <c r="AC796">
        <f>SUMIFS('总明细 源文件后台下'!T:T,'总明细 源文件后台下'!E:E,E796,'总明细 源文件后台下'!C:C,"Refund")</f>
        <v>0</v>
      </c>
      <c r="AD796">
        <f>SUMIFS('总明细 源文件后台下'!U:U,'总明细 源文件后台下'!E:E,E796,'总明细 源文件后台下'!C:C,"Refund")</f>
        <v>0</v>
      </c>
      <c r="AE796">
        <f>SUMIFS('总明细 源文件后台下'!V:V,'总明细 源文件后台下'!E:E,E796,'总明细 源文件后台下'!C:C,"Refund")</f>
        <v>0</v>
      </c>
      <c r="AF796">
        <f>SUMIFS('总明细 源文件后台下'!W:W,'总明细 源文件后台下'!E:E,E796,'总明细 源文件后台下'!C:C,"Refund")</f>
        <v>0</v>
      </c>
      <c r="AK796">
        <f>(SUMIF('广告费 源文件后台下'!G:G,E796,'广告费 源文件后台下'!M:M))*-1</f>
        <v>0</v>
      </c>
      <c r="AL796">
        <f>SUMIFS('总明细 源文件后台下'!W:W,'总明细 源文件后台下'!E:E,E796,'总明细 源文件后台下'!C:C,"Adjustment",'总明细 源文件后台下'!F:F,"FBA Inventory Reimbursement - Customer Return")</f>
        <v>0</v>
      </c>
      <c r="AM796">
        <f>SUMIFS('总明细 源文件后台下'!W:W,'总明细 源文件后台下'!E:E,E796,'总明细 源文件后台下'!C:C,"Adjustment",'总明细 源文件后台下'!F:F,"FBA Inventory Reimbursement - Damaged:Warehouse")</f>
        <v>0</v>
      </c>
      <c r="AN796">
        <f>SUMIFS('总明细 源文件后台下'!W:W,'总明细 源文件后台下'!E:E,E796,'总明细 源文件后台下'!C:C,"Adjustment",'总明细 源文件后台下'!F:F,"FBA Inventory Reimbursement - Customer Service Issue")</f>
        <v>0</v>
      </c>
      <c r="AO796">
        <f>SUMIFS('总明细 源文件后台下'!W:W,'总明细 源文件后台下'!E:E,E796,'总明细 源文件后台下'!C:C,"Adjustment",'总明细 源文件后台下'!F:F,"FBA Inventory Reimbursement - Fee Correction")</f>
        <v>0</v>
      </c>
      <c r="AP796">
        <f>SUMIFS('总明细 源文件后台下'!W:W,'总明细 源文件后台下'!E:E,E796,'总明细 源文件后台下'!C:C,"Adjustment",'总明细 源文件后台下'!F:F,"FBA Inventory Reimbursement - General Adjustment")</f>
        <v>0</v>
      </c>
      <c r="AQ796">
        <f>SUMIFS('总明细 源文件后台下'!W:W,'总明细 源文件后台下'!E:E,E796,'总明细 源文件后台下'!C:C,"Adjustment",'总明细 源文件后台下'!F:F,"FBA Inventory Reimbursement - Lost:Inbound")</f>
        <v>0</v>
      </c>
      <c r="AR796">
        <f>SUMIFS('总明细 源文件后台下'!W:W,'总明细 源文件后台下'!E:E,E796,'总明细 源文件后台下'!C:C,"Adjustment",'总明细 源文件后台下'!F:F,"FBA Inventory Reimbursement - Lost:Warehouse")</f>
        <v>0</v>
      </c>
      <c r="AS796">
        <f>SUMIFS('总明细 源文件后台下'!W:W,'总明细 源文件后台下'!E:E,E796,'总明细 源文件后台下'!C:C,"Adjustment",'总明细 源文件后台下'!F:F,"Non-subscription Fee Adjustment")</f>
        <v>0</v>
      </c>
      <c r="AT796">
        <f>SUMIFS('总明细 源文件后台下'!W:W,'总明细 源文件后台下'!E:E,E796,'总明细 源文件后台下'!C:C,"Adjustment",'总明细 源文件后台下'!F:F,"FBA Inventory Placement Service Fee")</f>
        <v>0</v>
      </c>
      <c r="AV796">
        <f>SUMIF('FBA Customer Return Per Unit Fe'!B:B,E796,'FBA Customer Return Per Unit Fe'!C:C)</f>
        <v>0</v>
      </c>
      <c r="AX796">
        <f>(SUMIF('仓储费 源文件后台下'!C:C,E796,'仓储费 源文件后台下'!V:V))*-1</f>
        <v>0</v>
      </c>
      <c r="AZ796">
        <f>SUMIF('Disposal Fee销毁费用-160.95'!B:B,E796,'Disposal Fee销毁费用-160.95'!D:D)*-1</f>
        <v>-0.75</v>
      </c>
      <c r="BC796">
        <f>IFERROR(VLOOKUP(F796,'优惠券-86.4'!F:I,4,0),0)</f>
        <v>0</v>
      </c>
      <c r="BD796">
        <f>IFERROR(VLOOKUP(F796,'早评-120'!E:H,4,0),0)</f>
        <v>0</v>
      </c>
      <c r="BF796">
        <f t="shared" si="96"/>
        <v>-0.75</v>
      </c>
      <c r="BG796">
        <f t="shared" si="97"/>
        <v>0</v>
      </c>
      <c r="BH796">
        <f t="shared" si="98"/>
        <v>-4.875</v>
      </c>
      <c r="BQ796" s="45">
        <f t="shared" si="99"/>
        <v>-4.875</v>
      </c>
      <c r="BR796">
        <f>SUMIFS('9月销毁明细'!D:D,'9月销毁明细'!A:A,E796,'9月销毁明细'!H:H,"Sellable")</f>
        <v>0</v>
      </c>
      <c r="BS796">
        <f>SUMIFS('9月销毁明细'!G:G,'9月销毁明细'!A:A,E796,'9月销毁明细'!H:H,"Sellable")</f>
        <v>0</v>
      </c>
      <c r="BT796">
        <f>SUMIFS('9月销毁明细'!D:D,'9月销毁明细'!A:A,E796,'9月销毁明细'!H:H,"Unsellable")</f>
        <v>0</v>
      </c>
      <c r="BU796">
        <f>SUMIFS('9月销毁明细'!G:G,'9月销毁明细'!A:A,E796,'9月销毁明细'!H:H,"Unsellable")</f>
        <v>0</v>
      </c>
      <c r="BW796">
        <f>IFERROR(I796*VLOOKUP(F796,'9.3成本表'!C:L,10,0),0)</f>
        <v>0</v>
      </c>
      <c r="BX796">
        <f t="shared" si="100"/>
        <v>0</v>
      </c>
      <c r="CC796" s="45">
        <f t="shared" si="101"/>
        <v>-4.875</v>
      </c>
      <c r="CD796" s="45">
        <f t="shared" si="102"/>
        <v>0</v>
      </c>
      <c r="CE796" s="45">
        <f t="shared" si="103"/>
        <v>0</v>
      </c>
    </row>
    <row r="797" spans="4:83" x14ac:dyDescent="0.25">
      <c r="D797" s="20" t="s">
        <v>1703</v>
      </c>
      <c r="E797" s="20" t="s">
        <v>1704</v>
      </c>
      <c r="F797" s="20">
        <v>4940</v>
      </c>
      <c r="G797">
        <v>791</v>
      </c>
      <c r="H797" s="20"/>
      <c r="I797">
        <f>SUMIFS('总明细 源文件后台下'!G:G,'总明细 源文件后台下'!E:E,E797,'总明细 源文件后台下'!C:C,"Order")</f>
        <v>0</v>
      </c>
      <c r="J797">
        <f>SUMIFS('总明细 源文件后台下'!M:M,'总明细 源文件后台下'!E:E,E797,'总明细 源文件后台下'!C:C,"Order")</f>
        <v>0</v>
      </c>
      <c r="K797">
        <f>SUMIFS('总明细 源文件后台下'!N:N,'总明细 源文件后台下'!E:E,E797,'总明细 源文件后台下'!C:C,"Order")</f>
        <v>0</v>
      </c>
      <c r="L797">
        <f>SUMIFS('总明细 源文件后台下'!O:O,'总明细 源文件后台下'!E:E,E797,'总明细 源文件后台下'!C:C,"Order")</f>
        <v>0</v>
      </c>
      <c r="M797">
        <f>SUMIFS('总明细 源文件后台下'!P:P,'总明细 源文件后台下'!E:E,E797,'总明细 源文件后台下'!C:C,"Order")</f>
        <v>0</v>
      </c>
      <c r="N797">
        <f>SUMIFS('总明细 源文件后台下'!Q:Q,'总明细 源文件后台下'!E:E,E797,'总明细 源文件后台下'!C:C,"Order")</f>
        <v>0</v>
      </c>
      <c r="O797">
        <f>SUMIFS('总明细 源文件后台下'!R:R,'总明细 源文件后台下'!E:E,E797,'总明细 源文件后台下'!C:C,"Order")</f>
        <v>0</v>
      </c>
      <c r="P797">
        <f>SUMIFS('总明细 源文件后台下'!S:S,'总明细 源文件后台下'!E:E,E797,'总明细 源文件后台下'!C:C,"Order")</f>
        <v>0</v>
      </c>
      <c r="Q797">
        <f>SUMIFS('总明细 源文件后台下'!T:T,'总明细 源文件后台下'!E:E,E797,'总明细 源文件后台下'!C:C,"Order")</f>
        <v>0</v>
      </c>
      <c r="R797">
        <f>SUMIFS('总明细 源文件后台下'!U:U,'总明细 源文件后台下'!E:E,E797,'总明细 源文件后台下'!C:C,"Order")</f>
        <v>0</v>
      </c>
      <c r="S797">
        <f>SUMIFS('总明细 源文件后台下'!V:V,'总明细 源文件后台下'!E:E,E797,'总明细 源文件后台下'!C:C,"Order")</f>
        <v>0</v>
      </c>
      <c r="T797">
        <f>SUMIFS('总明细 源文件后台下'!W:W,'总明细 源文件后台下'!E:E,E797,'总明细 源文件后台下'!C:C,"Order")</f>
        <v>0</v>
      </c>
      <c r="U797">
        <f>SUMIFS('总明细 源文件后台下'!G:G,'总明细 源文件后台下'!E:E,E797,'总明细 源文件后台下'!C:C,"Refund")</f>
        <v>0</v>
      </c>
      <c r="V797">
        <f>SUMIFS('总明细 源文件后台下'!M:M,'总明细 源文件后台下'!E:E,E797,'总明细 源文件后台下'!C:C,"Refund")</f>
        <v>0</v>
      </c>
      <c r="W797">
        <f>SUMIFS('总明细 源文件后台下'!N:N,'总明细 源文件后台下'!E:E,E797,'总明细 源文件后台下'!C:C,"Refund")</f>
        <v>0</v>
      </c>
      <c r="X797">
        <f>SUMIFS('总明细 源文件后台下'!O:O,'总明细 源文件后台下'!E:E,E797,'总明细 源文件后台下'!C:C,"Refund")</f>
        <v>0</v>
      </c>
      <c r="Y797">
        <f>SUMIFS('总明细 源文件后台下'!P:P,'总明细 源文件后台下'!E:E,E797,'总明细 源文件后台下'!C:C,"Refund")</f>
        <v>0</v>
      </c>
      <c r="Z797">
        <f>SUMIFS('总明细 源文件后台下'!Q:Q,'总明细 源文件后台下'!E:E,E797,'总明细 源文件后台下'!C:C,"Refund")</f>
        <v>0</v>
      </c>
      <c r="AA797">
        <f>SUMIFS('总明细 源文件后台下'!R:R,'总明细 源文件后台下'!E:E,E797,'总明细 源文件后台下'!C:C,"Refund")</f>
        <v>0</v>
      </c>
      <c r="AB797">
        <f>SUMIFS('总明细 源文件后台下'!S:S,'总明细 源文件后台下'!E:E,E797,'总明细 源文件后台下'!C:C,"Refund")</f>
        <v>0</v>
      </c>
      <c r="AC797">
        <f>SUMIFS('总明细 源文件后台下'!T:T,'总明细 源文件后台下'!E:E,E797,'总明细 源文件后台下'!C:C,"Refund")</f>
        <v>0</v>
      </c>
      <c r="AD797">
        <f>SUMIFS('总明细 源文件后台下'!U:U,'总明细 源文件后台下'!E:E,E797,'总明细 源文件后台下'!C:C,"Refund")</f>
        <v>0</v>
      </c>
      <c r="AE797">
        <f>SUMIFS('总明细 源文件后台下'!V:V,'总明细 源文件后台下'!E:E,E797,'总明细 源文件后台下'!C:C,"Refund")</f>
        <v>0</v>
      </c>
      <c r="AF797">
        <f>SUMIFS('总明细 源文件后台下'!W:W,'总明细 源文件后台下'!E:E,E797,'总明细 源文件后台下'!C:C,"Refund")</f>
        <v>0</v>
      </c>
      <c r="AK797">
        <f>(SUMIF('广告费 源文件后台下'!G:G,E797,'广告费 源文件后台下'!M:M))*-1</f>
        <v>0</v>
      </c>
      <c r="AL797">
        <f>SUMIFS('总明细 源文件后台下'!W:W,'总明细 源文件后台下'!E:E,E797,'总明细 源文件后台下'!C:C,"Adjustment",'总明细 源文件后台下'!F:F,"FBA Inventory Reimbursement - Customer Return")</f>
        <v>0</v>
      </c>
      <c r="AM797">
        <f>SUMIFS('总明细 源文件后台下'!W:W,'总明细 源文件后台下'!E:E,E797,'总明细 源文件后台下'!C:C,"Adjustment",'总明细 源文件后台下'!F:F,"FBA Inventory Reimbursement - Damaged:Warehouse")</f>
        <v>0</v>
      </c>
      <c r="AN797">
        <f>SUMIFS('总明细 源文件后台下'!W:W,'总明细 源文件后台下'!E:E,E797,'总明细 源文件后台下'!C:C,"Adjustment",'总明细 源文件后台下'!F:F,"FBA Inventory Reimbursement - Customer Service Issue")</f>
        <v>0</v>
      </c>
      <c r="AO797">
        <f>SUMIFS('总明细 源文件后台下'!W:W,'总明细 源文件后台下'!E:E,E797,'总明细 源文件后台下'!C:C,"Adjustment",'总明细 源文件后台下'!F:F,"FBA Inventory Reimbursement - Fee Correction")</f>
        <v>0</v>
      </c>
      <c r="AP797">
        <f>SUMIFS('总明细 源文件后台下'!W:W,'总明细 源文件后台下'!E:E,E797,'总明细 源文件后台下'!C:C,"Adjustment",'总明细 源文件后台下'!F:F,"FBA Inventory Reimbursement - General Adjustment")</f>
        <v>0</v>
      </c>
      <c r="AQ797">
        <f>SUMIFS('总明细 源文件后台下'!W:W,'总明细 源文件后台下'!E:E,E797,'总明细 源文件后台下'!C:C,"Adjustment",'总明细 源文件后台下'!F:F,"FBA Inventory Reimbursement - Lost:Inbound")</f>
        <v>0</v>
      </c>
      <c r="AR797">
        <f>SUMIFS('总明细 源文件后台下'!W:W,'总明细 源文件后台下'!E:E,E797,'总明细 源文件后台下'!C:C,"Adjustment",'总明细 源文件后台下'!F:F,"FBA Inventory Reimbursement - Lost:Warehouse")</f>
        <v>0</v>
      </c>
      <c r="AS797">
        <f>SUMIFS('总明细 源文件后台下'!W:W,'总明细 源文件后台下'!E:E,E797,'总明细 源文件后台下'!C:C,"Adjustment",'总明细 源文件后台下'!F:F,"Non-subscription Fee Adjustment")</f>
        <v>0</v>
      </c>
      <c r="AT797">
        <f>SUMIFS('总明细 源文件后台下'!W:W,'总明细 源文件后台下'!E:E,E797,'总明细 源文件后台下'!C:C,"Adjustment",'总明细 源文件后台下'!F:F,"FBA Inventory Placement Service Fee")</f>
        <v>0</v>
      </c>
      <c r="AV797">
        <f>SUMIF('FBA Customer Return Per Unit Fe'!B:B,E797,'FBA Customer Return Per Unit Fe'!C:C)</f>
        <v>0</v>
      </c>
      <c r="AX797">
        <f>(SUMIF('仓储费 源文件后台下'!C:C,E797,'仓储费 源文件后台下'!V:V))*-1</f>
        <v>0</v>
      </c>
      <c r="AZ797">
        <f>SUMIF('Disposal Fee销毁费用-160.95'!B:B,E797,'Disposal Fee销毁费用-160.95'!D:D)*-1</f>
        <v>-0.75</v>
      </c>
      <c r="BC797">
        <f>IFERROR(VLOOKUP(F797,'优惠券-86.4'!F:I,4,0),0)</f>
        <v>0</v>
      </c>
      <c r="BD797">
        <f>IFERROR(VLOOKUP(F797,'早评-120'!E:H,4,0),0)</f>
        <v>0</v>
      </c>
      <c r="BF797">
        <f t="shared" si="96"/>
        <v>-0.75</v>
      </c>
      <c r="BG797">
        <f t="shared" si="97"/>
        <v>0</v>
      </c>
      <c r="BH797">
        <f t="shared" si="98"/>
        <v>-4.875</v>
      </c>
      <c r="BQ797" s="45">
        <f t="shared" si="99"/>
        <v>-4.875</v>
      </c>
      <c r="BR797">
        <f>SUMIFS('9月销毁明细'!D:D,'9月销毁明细'!A:A,E797,'9月销毁明细'!H:H,"Sellable")</f>
        <v>0</v>
      </c>
      <c r="BS797">
        <f>SUMIFS('9月销毁明细'!G:G,'9月销毁明细'!A:A,E797,'9月销毁明细'!H:H,"Sellable")</f>
        <v>0</v>
      </c>
      <c r="BT797">
        <f>SUMIFS('9月销毁明细'!D:D,'9月销毁明细'!A:A,E797,'9月销毁明细'!H:H,"Unsellable")</f>
        <v>0</v>
      </c>
      <c r="BU797">
        <f>SUMIFS('9月销毁明细'!G:G,'9月销毁明细'!A:A,E797,'9月销毁明细'!H:H,"Unsellable")</f>
        <v>0</v>
      </c>
      <c r="BW797">
        <f>IFERROR(I797*VLOOKUP(F797,'9.3成本表'!C:L,10,0),0)</f>
        <v>0</v>
      </c>
      <c r="BX797">
        <f t="shared" si="100"/>
        <v>0</v>
      </c>
      <c r="CC797" s="45">
        <f t="shared" si="101"/>
        <v>-4.875</v>
      </c>
      <c r="CD797" s="45">
        <f t="shared" si="102"/>
        <v>0</v>
      </c>
      <c r="CE797" s="45">
        <f t="shared" si="103"/>
        <v>0</v>
      </c>
    </row>
    <row r="798" spans="4:83" x14ac:dyDescent="0.25">
      <c r="D798" s="20" t="s">
        <v>1705</v>
      </c>
      <c r="E798" s="20" t="s">
        <v>1706</v>
      </c>
      <c r="F798" s="20">
        <v>4940</v>
      </c>
      <c r="G798">
        <v>792</v>
      </c>
      <c r="H798" s="20"/>
      <c r="I798">
        <f>SUMIFS('总明细 源文件后台下'!G:G,'总明细 源文件后台下'!E:E,E798,'总明细 源文件后台下'!C:C,"Order")</f>
        <v>0</v>
      </c>
      <c r="J798">
        <f>SUMIFS('总明细 源文件后台下'!M:M,'总明细 源文件后台下'!E:E,E798,'总明细 源文件后台下'!C:C,"Order")</f>
        <v>0</v>
      </c>
      <c r="K798">
        <f>SUMIFS('总明细 源文件后台下'!N:N,'总明细 源文件后台下'!E:E,E798,'总明细 源文件后台下'!C:C,"Order")</f>
        <v>0</v>
      </c>
      <c r="L798">
        <f>SUMIFS('总明细 源文件后台下'!O:O,'总明细 源文件后台下'!E:E,E798,'总明细 源文件后台下'!C:C,"Order")</f>
        <v>0</v>
      </c>
      <c r="M798">
        <f>SUMIFS('总明细 源文件后台下'!P:P,'总明细 源文件后台下'!E:E,E798,'总明细 源文件后台下'!C:C,"Order")</f>
        <v>0</v>
      </c>
      <c r="N798">
        <f>SUMIFS('总明细 源文件后台下'!Q:Q,'总明细 源文件后台下'!E:E,E798,'总明细 源文件后台下'!C:C,"Order")</f>
        <v>0</v>
      </c>
      <c r="O798">
        <f>SUMIFS('总明细 源文件后台下'!R:R,'总明细 源文件后台下'!E:E,E798,'总明细 源文件后台下'!C:C,"Order")</f>
        <v>0</v>
      </c>
      <c r="P798">
        <f>SUMIFS('总明细 源文件后台下'!S:S,'总明细 源文件后台下'!E:E,E798,'总明细 源文件后台下'!C:C,"Order")</f>
        <v>0</v>
      </c>
      <c r="Q798">
        <f>SUMIFS('总明细 源文件后台下'!T:T,'总明细 源文件后台下'!E:E,E798,'总明细 源文件后台下'!C:C,"Order")</f>
        <v>0</v>
      </c>
      <c r="R798">
        <f>SUMIFS('总明细 源文件后台下'!U:U,'总明细 源文件后台下'!E:E,E798,'总明细 源文件后台下'!C:C,"Order")</f>
        <v>0</v>
      </c>
      <c r="S798">
        <f>SUMIFS('总明细 源文件后台下'!V:V,'总明细 源文件后台下'!E:E,E798,'总明细 源文件后台下'!C:C,"Order")</f>
        <v>0</v>
      </c>
      <c r="T798">
        <f>SUMIFS('总明细 源文件后台下'!W:W,'总明细 源文件后台下'!E:E,E798,'总明细 源文件后台下'!C:C,"Order")</f>
        <v>0</v>
      </c>
      <c r="U798">
        <f>SUMIFS('总明细 源文件后台下'!G:G,'总明细 源文件后台下'!E:E,E798,'总明细 源文件后台下'!C:C,"Refund")</f>
        <v>0</v>
      </c>
      <c r="V798">
        <f>SUMIFS('总明细 源文件后台下'!M:M,'总明细 源文件后台下'!E:E,E798,'总明细 源文件后台下'!C:C,"Refund")</f>
        <v>0</v>
      </c>
      <c r="W798">
        <f>SUMIFS('总明细 源文件后台下'!N:N,'总明细 源文件后台下'!E:E,E798,'总明细 源文件后台下'!C:C,"Refund")</f>
        <v>0</v>
      </c>
      <c r="X798">
        <f>SUMIFS('总明细 源文件后台下'!O:O,'总明细 源文件后台下'!E:E,E798,'总明细 源文件后台下'!C:C,"Refund")</f>
        <v>0</v>
      </c>
      <c r="Y798">
        <f>SUMIFS('总明细 源文件后台下'!P:P,'总明细 源文件后台下'!E:E,E798,'总明细 源文件后台下'!C:C,"Refund")</f>
        <v>0</v>
      </c>
      <c r="Z798">
        <f>SUMIFS('总明细 源文件后台下'!Q:Q,'总明细 源文件后台下'!E:E,E798,'总明细 源文件后台下'!C:C,"Refund")</f>
        <v>0</v>
      </c>
      <c r="AA798">
        <f>SUMIFS('总明细 源文件后台下'!R:R,'总明细 源文件后台下'!E:E,E798,'总明细 源文件后台下'!C:C,"Refund")</f>
        <v>0</v>
      </c>
      <c r="AB798">
        <f>SUMIFS('总明细 源文件后台下'!S:S,'总明细 源文件后台下'!E:E,E798,'总明细 源文件后台下'!C:C,"Refund")</f>
        <v>0</v>
      </c>
      <c r="AC798">
        <f>SUMIFS('总明细 源文件后台下'!T:T,'总明细 源文件后台下'!E:E,E798,'总明细 源文件后台下'!C:C,"Refund")</f>
        <v>0</v>
      </c>
      <c r="AD798">
        <f>SUMIFS('总明细 源文件后台下'!U:U,'总明细 源文件后台下'!E:E,E798,'总明细 源文件后台下'!C:C,"Refund")</f>
        <v>0</v>
      </c>
      <c r="AE798">
        <f>SUMIFS('总明细 源文件后台下'!V:V,'总明细 源文件后台下'!E:E,E798,'总明细 源文件后台下'!C:C,"Refund")</f>
        <v>0</v>
      </c>
      <c r="AF798">
        <f>SUMIFS('总明细 源文件后台下'!W:W,'总明细 源文件后台下'!E:E,E798,'总明细 源文件后台下'!C:C,"Refund")</f>
        <v>0</v>
      </c>
      <c r="AK798">
        <f>(SUMIF('广告费 源文件后台下'!G:G,E798,'广告费 源文件后台下'!M:M))*-1</f>
        <v>0</v>
      </c>
      <c r="AL798">
        <f>SUMIFS('总明细 源文件后台下'!W:W,'总明细 源文件后台下'!E:E,E798,'总明细 源文件后台下'!C:C,"Adjustment",'总明细 源文件后台下'!F:F,"FBA Inventory Reimbursement - Customer Return")</f>
        <v>0</v>
      </c>
      <c r="AM798">
        <f>SUMIFS('总明细 源文件后台下'!W:W,'总明细 源文件后台下'!E:E,E798,'总明细 源文件后台下'!C:C,"Adjustment",'总明细 源文件后台下'!F:F,"FBA Inventory Reimbursement - Damaged:Warehouse")</f>
        <v>0</v>
      </c>
      <c r="AN798">
        <f>SUMIFS('总明细 源文件后台下'!W:W,'总明细 源文件后台下'!E:E,E798,'总明细 源文件后台下'!C:C,"Adjustment",'总明细 源文件后台下'!F:F,"FBA Inventory Reimbursement - Customer Service Issue")</f>
        <v>0</v>
      </c>
      <c r="AO798">
        <f>SUMIFS('总明细 源文件后台下'!W:W,'总明细 源文件后台下'!E:E,E798,'总明细 源文件后台下'!C:C,"Adjustment",'总明细 源文件后台下'!F:F,"FBA Inventory Reimbursement - Fee Correction")</f>
        <v>0</v>
      </c>
      <c r="AP798">
        <f>SUMIFS('总明细 源文件后台下'!W:W,'总明细 源文件后台下'!E:E,E798,'总明细 源文件后台下'!C:C,"Adjustment",'总明细 源文件后台下'!F:F,"FBA Inventory Reimbursement - General Adjustment")</f>
        <v>0</v>
      </c>
      <c r="AQ798">
        <f>SUMIFS('总明细 源文件后台下'!W:W,'总明细 源文件后台下'!E:E,E798,'总明细 源文件后台下'!C:C,"Adjustment",'总明细 源文件后台下'!F:F,"FBA Inventory Reimbursement - Lost:Inbound")</f>
        <v>0</v>
      </c>
      <c r="AR798">
        <f>SUMIFS('总明细 源文件后台下'!W:W,'总明细 源文件后台下'!E:E,E798,'总明细 源文件后台下'!C:C,"Adjustment",'总明细 源文件后台下'!F:F,"FBA Inventory Reimbursement - Lost:Warehouse")</f>
        <v>0</v>
      </c>
      <c r="AS798">
        <f>SUMIFS('总明细 源文件后台下'!W:W,'总明细 源文件后台下'!E:E,E798,'总明细 源文件后台下'!C:C,"Adjustment",'总明细 源文件后台下'!F:F,"Non-subscription Fee Adjustment")</f>
        <v>0</v>
      </c>
      <c r="AT798">
        <f>SUMIFS('总明细 源文件后台下'!W:W,'总明细 源文件后台下'!E:E,E798,'总明细 源文件后台下'!C:C,"Adjustment",'总明细 源文件后台下'!F:F,"FBA Inventory Placement Service Fee")</f>
        <v>0</v>
      </c>
      <c r="AV798">
        <f>SUMIF('FBA Customer Return Per Unit Fe'!B:B,E798,'FBA Customer Return Per Unit Fe'!C:C)</f>
        <v>0</v>
      </c>
      <c r="AX798">
        <f>(SUMIF('仓储费 源文件后台下'!C:C,E798,'仓储费 源文件后台下'!V:V))*-1</f>
        <v>0</v>
      </c>
      <c r="AZ798">
        <f>SUMIF('Disposal Fee销毁费用-160.95'!B:B,E798,'Disposal Fee销毁费用-160.95'!D:D)*-1</f>
        <v>-0.75</v>
      </c>
      <c r="BC798">
        <f>IFERROR(VLOOKUP(F798,'优惠券-86.4'!F:I,4,0),0)</f>
        <v>0</v>
      </c>
      <c r="BD798">
        <f>IFERROR(VLOOKUP(F798,'早评-120'!E:H,4,0),0)</f>
        <v>0</v>
      </c>
      <c r="BF798">
        <f t="shared" si="96"/>
        <v>-0.75</v>
      </c>
      <c r="BG798">
        <f t="shared" si="97"/>
        <v>0</v>
      </c>
      <c r="BH798">
        <f t="shared" si="98"/>
        <v>-4.875</v>
      </c>
      <c r="BQ798" s="45">
        <f t="shared" si="99"/>
        <v>-4.875</v>
      </c>
      <c r="BR798">
        <f>SUMIFS('9月销毁明细'!D:D,'9月销毁明细'!A:A,E798,'9月销毁明细'!H:H,"Sellable")</f>
        <v>0</v>
      </c>
      <c r="BS798">
        <f>SUMIFS('9月销毁明细'!G:G,'9月销毁明细'!A:A,E798,'9月销毁明细'!H:H,"Sellable")</f>
        <v>0</v>
      </c>
      <c r="BT798">
        <f>SUMIFS('9月销毁明细'!D:D,'9月销毁明细'!A:A,E798,'9月销毁明细'!H:H,"Unsellable")</f>
        <v>0</v>
      </c>
      <c r="BU798">
        <f>SUMIFS('9月销毁明细'!G:G,'9月销毁明细'!A:A,E798,'9月销毁明细'!H:H,"Unsellable")</f>
        <v>0</v>
      </c>
      <c r="BW798">
        <f>IFERROR(I798*VLOOKUP(F798,'9.3成本表'!C:L,10,0),0)</f>
        <v>0</v>
      </c>
      <c r="BX798">
        <f t="shared" si="100"/>
        <v>0</v>
      </c>
      <c r="CC798" s="45">
        <f t="shared" si="101"/>
        <v>-4.875</v>
      </c>
      <c r="CD798" s="45">
        <f t="shared" si="102"/>
        <v>0</v>
      </c>
      <c r="CE798" s="45">
        <f t="shared" si="103"/>
        <v>0</v>
      </c>
    </row>
    <row r="799" spans="4:83" x14ac:dyDescent="0.25">
      <c r="D799" s="20" t="s">
        <v>1707</v>
      </c>
      <c r="E799" s="20" t="s">
        <v>1708</v>
      </c>
      <c r="F799" s="20">
        <v>4940</v>
      </c>
      <c r="G799">
        <v>793</v>
      </c>
      <c r="H799" s="20"/>
      <c r="I799">
        <f>SUMIFS('总明细 源文件后台下'!G:G,'总明细 源文件后台下'!E:E,E799,'总明细 源文件后台下'!C:C,"Order")</f>
        <v>0</v>
      </c>
      <c r="J799">
        <f>SUMIFS('总明细 源文件后台下'!M:M,'总明细 源文件后台下'!E:E,E799,'总明细 源文件后台下'!C:C,"Order")</f>
        <v>0</v>
      </c>
      <c r="K799">
        <f>SUMIFS('总明细 源文件后台下'!N:N,'总明细 源文件后台下'!E:E,E799,'总明细 源文件后台下'!C:C,"Order")</f>
        <v>0</v>
      </c>
      <c r="L799">
        <f>SUMIFS('总明细 源文件后台下'!O:O,'总明细 源文件后台下'!E:E,E799,'总明细 源文件后台下'!C:C,"Order")</f>
        <v>0</v>
      </c>
      <c r="M799">
        <f>SUMIFS('总明细 源文件后台下'!P:P,'总明细 源文件后台下'!E:E,E799,'总明细 源文件后台下'!C:C,"Order")</f>
        <v>0</v>
      </c>
      <c r="N799">
        <f>SUMIFS('总明细 源文件后台下'!Q:Q,'总明细 源文件后台下'!E:E,E799,'总明细 源文件后台下'!C:C,"Order")</f>
        <v>0</v>
      </c>
      <c r="O799">
        <f>SUMIFS('总明细 源文件后台下'!R:R,'总明细 源文件后台下'!E:E,E799,'总明细 源文件后台下'!C:C,"Order")</f>
        <v>0</v>
      </c>
      <c r="P799">
        <f>SUMIFS('总明细 源文件后台下'!S:S,'总明细 源文件后台下'!E:E,E799,'总明细 源文件后台下'!C:C,"Order")</f>
        <v>0</v>
      </c>
      <c r="Q799">
        <f>SUMIFS('总明细 源文件后台下'!T:T,'总明细 源文件后台下'!E:E,E799,'总明细 源文件后台下'!C:C,"Order")</f>
        <v>0</v>
      </c>
      <c r="R799">
        <f>SUMIFS('总明细 源文件后台下'!U:U,'总明细 源文件后台下'!E:E,E799,'总明细 源文件后台下'!C:C,"Order")</f>
        <v>0</v>
      </c>
      <c r="S799">
        <f>SUMIFS('总明细 源文件后台下'!V:V,'总明细 源文件后台下'!E:E,E799,'总明细 源文件后台下'!C:C,"Order")</f>
        <v>0</v>
      </c>
      <c r="T799">
        <f>SUMIFS('总明细 源文件后台下'!W:W,'总明细 源文件后台下'!E:E,E799,'总明细 源文件后台下'!C:C,"Order")</f>
        <v>0</v>
      </c>
      <c r="U799">
        <f>SUMIFS('总明细 源文件后台下'!G:G,'总明细 源文件后台下'!E:E,E799,'总明细 源文件后台下'!C:C,"Refund")</f>
        <v>0</v>
      </c>
      <c r="V799">
        <f>SUMIFS('总明细 源文件后台下'!M:M,'总明细 源文件后台下'!E:E,E799,'总明细 源文件后台下'!C:C,"Refund")</f>
        <v>0</v>
      </c>
      <c r="W799">
        <f>SUMIFS('总明细 源文件后台下'!N:N,'总明细 源文件后台下'!E:E,E799,'总明细 源文件后台下'!C:C,"Refund")</f>
        <v>0</v>
      </c>
      <c r="X799">
        <f>SUMIFS('总明细 源文件后台下'!O:O,'总明细 源文件后台下'!E:E,E799,'总明细 源文件后台下'!C:C,"Refund")</f>
        <v>0</v>
      </c>
      <c r="Y799">
        <f>SUMIFS('总明细 源文件后台下'!P:P,'总明细 源文件后台下'!E:E,E799,'总明细 源文件后台下'!C:C,"Refund")</f>
        <v>0</v>
      </c>
      <c r="Z799">
        <f>SUMIFS('总明细 源文件后台下'!Q:Q,'总明细 源文件后台下'!E:E,E799,'总明细 源文件后台下'!C:C,"Refund")</f>
        <v>0</v>
      </c>
      <c r="AA799">
        <f>SUMIFS('总明细 源文件后台下'!R:R,'总明细 源文件后台下'!E:E,E799,'总明细 源文件后台下'!C:C,"Refund")</f>
        <v>0</v>
      </c>
      <c r="AB799">
        <f>SUMIFS('总明细 源文件后台下'!S:S,'总明细 源文件后台下'!E:E,E799,'总明细 源文件后台下'!C:C,"Refund")</f>
        <v>0</v>
      </c>
      <c r="AC799">
        <f>SUMIFS('总明细 源文件后台下'!T:T,'总明细 源文件后台下'!E:E,E799,'总明细 源文件后台下'!C:C,"Refund")</f>
        <v>0</v>
      </c>
      <c r="AD799">
        <f>SUMIFS('总明细 源文件后台下'!U:U,'总明细 源文件后台下'!E:E,E799,'总明细 源文件后台下'!C:C,"Refund")</f>
        <v>0</v>
      </c>
      <c r="AE799">
        <f>SUMIFS('总明细 源文件后台下'!V:V,'总明细 源文件后台下'!E:E,E799,'总明细 源文件后台下'!C:C,"Refund")</f>
        <v>0</v>
      </c>
      <c r="AF799">
        <f>SUMIFS('总明细 源文件后台下'!W:W,'总明细 源文件后台下'!E:E,E799,'总明细 源文件后台下'!C:C,"Refund")</f>
        <v>0</v>
      </c>
      <c r="AK799">
        <f>(SUMIF('广告费 源文件后台下'!G:G,E799,'广告费 源文件后台下'!M:M))*-1</f>
        <v>0</v>
      </c>
      <c r="AL799">
        <f>SUMIFS('总明细 源文件后台下'!W:W,'总明细 源文件后台下'!E:E,E799,'总明细 源文件后台下'!C:C,"Adjustment",'总明细 源文件后台下'!F:F,"FBA Inventory Reimbursement - Customer Return")</f>
        <v>0</v>
      </c>
      <c r="AM799">
        <f>SUMIFS('总明细 源文件后台下'!W:W,'总明细 源文件后台下'!E:E,E799,'总明细 源文件后台下'!C:C,"Adjustment",'总明细 源文件后台下'!F:F,"FBA Inventory Reimbursement - Damaged:Warehouse")</f>
        <v>0</v>
      </c>
      <c r="AN799">
        <f>SUMIFS('总明细 源文件后台下'!W:W,'总明细 源文件后台下'!E:E,E799,'总明细 源文件后台下'!C:C,"Adjustment",'总明细 源文件后台下'!F:F,"FBA Inventory Reimbursement - Customer Service Issue")</f>
        <v>0</v>
      </c>
      <c r="AO799">
        <f>SUMIFS('总明细 源文件后台下'!W:W,'总明细 源文件后台下'!E:E,E799,'总明细 源文件后台下'!C:C,"Adjustment",'总明细 源文件后台下'!F:F,"FBA Inventory Reimbursement - Fee Correction")</f>
        <v>0</v>
      </c>
      <c r="AP799">
        <f>SUMIFS('总明细 源文件后台下'!W:W,'总明细 源文件后台下'!E:E,E799,'总明细 源文件后台下'!C:C,"Adjustment",'总明细 源文件后台下'!F:F,"FBA Inventory Reimbursement - General Adjustment")</f>
        <v>0</v>
      </c>
      <c r="AQ799">
        <f>SUMIFS('总明细 源文件后台下'!W:W,'总明细 源文件后台下'!E:E,E799,'总明细 源文件后台下'!C:C,"Adjustment",'总明细 源文件后台下'!F:F,"FBA Inventory Reimbursement - Lost:Inbound")</f>
        <v>0</v>
      </c>
      <c r="AR799">
        <f>SUMIFS('总明细 源文件后台下'!W:W,'总明细 源文件后台下'!E:E,E799,'总明细 源文件后台下'!C:C,"Adjustment",'总明细 源文件后台下'!F:F,"FBA Inventory Reimbursement - Lost:Warehouse")</f>
        <v>0</v>
      </c>
      <c r="AS799">
        <f>SUMIFS('总明细 源文件后台下'!W:W,'总明细 源文件后台下'!E:E,E799,'总明细 源文件后台下'!C:C,"Adjustment",'总明细 源文件后台下'!F:F,"Non-subscription Fee Adjustment")</f>
        <v>0</v>
      </c>
      <c r="AT799">
        <f>SUMIFS('总明细 源文件后台下'!W:W,'总明细 源文件后台下'!E:E,E799,'总明细 源文件后台下'!C:C,"Adjustment",'总明细 源文件后台下'!F:F,"FBA Inventory Placement Service Fee")</f>
        <v>0</v>
      </c>
      <c r="AV799">
        <f>SUMIF('FBA Customer Return Per Unit Fe'!B:B,E799,'FBA Customer Return Per Unit Fe'!C:C)</f>
        <v>0</v>
      </c>
      <c r="AX799">
        <f>(SUMIF('仓储费 源文件后台下'!C:C,E799,'仓储费 源文件后台下'!V:V))*-1</f>
        <v>0</v>
      </c>
      <c r="AZ799">
        <f>SUMIF('Disposal Fee销毁费用-160.95'!B:B,E799,'Disposal Fee销毁费用-160.95'!D:D)*-1</f>
        <v>-0.75</v>
      </c>
      <c r="BC799">
        <f>IFERROR(VLOOKUP(F799,'优惠券-86.4'!F:I,4,0),0)</f>
        <v>0</v>
      </c>
      <c r="BD799">
        <f>IFERROR(VLOOKUP(F799,'早评-120'!E:H,4,0),0)</f>
        <v>0</v>
      </c>
      <c r="BF799">
        <f t="shared" si="96"/>
        <v>-0.75</v>
      </c>
      <c r="BG799">
        <f t="shared" si="97"/>
        <v>0</v>
      </c>
      <c r="BH799">
        <f t="shared" si="98"/>
        <v>-4.875</v>
      </c>
      <c r="BQ799" s="45">
        <f t="shared" si="99"/>
        <v>-4.875</v>
      </c>
      <c r="BR799">
        <f>SUMIFS('9月销毁明细'!D:D,'9月销毁明细'!A:A,E799,'9月销毁明细'!H:H,"Sellable")</f>
        <v>0</v>
      </c>
      <c r="BS799">
        <f>SUMIFS('9月销毁明细'!G:G,'9月销毁明细'!A:A,E799,'9月销毁明细'!H:H,"Sellable")</f>
        <v>0</v>
      </c>
      <c r="BT799">
        <f>SUMIFS('9月销毁明细'!D:D,'9月销毁明细'!A:A,E799,'9月销毁明细'!H:H,"Unsellable")</f>
        <v>0</v>
      </c>
      <c r="BU799">
        <f>SUMIFS('9月销毁明细'!G:G,'9月销毁明细'!A:A,E799,'9月销毁明细'!H:H,"Unsellable")</f>
        <v>0</v>
      </c>
      <c r="BW799">
        <f>IFERROR(I799*VLOOKUP(F799,'9.3成本表'!C:L,10,0),0)</f>
        <v>0</v>
      </c>
      <c r="BX799">
        <f t="shared" si="100"/>
        <v>0</v>
      </c>
      <c r="CC799" s="45">
        <f t="shared" si="101"/>
        <v>-4.875</v>
      </c>
      <c r="CD799" s="45">
        <f t="shared" si="102"/>
        <v>0</v>
      </c>
      <c r="CE799" s="45">
        <f t="shared" si="103"/>
        <v>0</v>
      </c>
    </row>
    <row r="800" spans="4:83" x14ac:dyDescent="0.25">
      <c r="D800" s="20" t="s">
        <v>1709</v>
      </c>
      <c r="E800" s="20" t="s">
        <v>1710</v>
      </c>
      <c r="F800" s="20">
        <v>4940</v>
      </c>
      <c r="G800">
        <v>794</v>
      </c>
      <c r="H800" s="20"/>
      <c r="I800">
        <f>SUMIFS('总明细 源文件后台下'!G:G,'总明细 源文件后台下'!E:E,E800,'总明细 源文件后台下'!C:C,"Order")</f>
        <v>0</v>
      </c>
      <c r="J800">
        <f>SUMIFS('总明细 源文件后台下'!M:M,'总明细 源文件后台下'!E:E,E800,'总明细 源文件后台下'!C:C,"Order")</f>
        <v>0</v>
      </c>
      <c r="K800">
        <f>SUMIFS('总明细 源文件后台下'!N:N,'总明细 源文件后台下'!E:E,E800,'总明细 源文件后台下'!C:C,"Order")</f>
        <v>0</v>
      </c>
      <c r="L800">
        <f>SUMIFS('总明细 源文件后台下'!O:O,'总明细 源文件后台下'!E:E,E800,'总明细 源文件后台下'!C:C,"Order")</f>
        <v>0</v>
      </c>
      <c r="M800">
        <f>SUMIFS('总明细 源文件后台下'!P:P,'总明细 源文件后台下'!E:E,E800,'总明细 源文件后台下'!C:C,"Order")</f>
        <v>0</v>
      </c>
      <c r="N800">
        <f>SUMIFS('总明细 源文件后台下'!Q:Q,'总明细 源文件后台下'!E:E,E800,'总明细 源文件后台下'!C:C,"Order")</f>
        <v>0</v>
      </c>
      <c r="O800">
        <f>SUMIFS('总明细 源文件后台下'!R:R,'总明细 源文件后台下'!E:E,E800,'总明细 源文件后台下'!C:C,"Order")</f>
        <v>0</v>
      </c>
      <c r="P800">
        <f>SUMIFS('总明细 源文件后台下'!S:S,'总明细 源文件后台下'!E:E,E800,'总明细 源文件后台下'!C:C,"Order")</f>
        <v>0</v>
      </c>
      <c r="Q800">
        <f>SUMIFS('总明细 源文件后台下'!T:T,'总明细 源文件后台下'!E:E,E800,'总明细 源文件后台下'!C:C,"Order")</f>
        <v>0</v>
      </c>
      <c r="R800">
        <f>SUMIFS('总明细 源文件后台下'!U:U,'总明细 源文件后台下'!E:E,E800,'总明细 源文件后台下'!C:C,"Order")</f>
        <v>0</v>
      </c>
      <c r="S800">
        <f>SUMIFS('总明细 源文件后台下'!V:V,'总明细 源文件后台下'!E:E,E800,'总明细 源文件后台下'!C:C,"Order")</f>
        <v>0</v>
      </c>
      <c r="T800">
        <f>SUMIFS('总明细 源文件后台下'!W:W,'总明细 源文件后台下'!E:E,E800,'总明细 源文件后台下'!C:C,"Order")</f>
        <v>0</v>
      </c>
      <c r="U800">
        <f>SUMIFS('总明细 源文件后台下'!G:G,'总明细 源文件后台下'!E:E,E800,'总明细 源文件后台下'!C:C,"Refund")</f>
        <v>0</v>
      </c>
      <c r="V800">
        <f>SUMIFS('总明细 源文件后台下'!M:M,'总明细 源文件后台下'!E:E,E800,'总明细 源文件后台下'!C:C,"Refund")</f>
        <v>0</v>
      </c>
      <c r="W800">
        <f>SUMIFS('总明细 源文件后台下'!N:N,'总明细 源文件后台下'!E:E,E800,'总明细 源文件后台下'!C:C,"Refund")</f>
        <v>0</v>
      </c>
      <c r="X800">
        <f>SUMIFS('总明细 源文件后台下'!O:O,'总明细 源文件后台下'!E:E,E800,'总明细 源文件后台下'!C:C,"Refund")</f>
        <v>0</v>
      </c>
      <c r="Y800">
        <f>SUMIFS('总明细 源文件后台下'!P:P,'总明细 源文件后台下'!E:E,E800,'总明细 源文件后台下'!C:C,"Refund")</f>
        <v>0</v>
      </c>
      <c r="Z800">
        <f>SUMIFS('总明细 源文件后台下'!Q:Q,'总明细 源文件后台下'!E:E,E800,'总明细 源文件后台下'!C:C,"Refund")</f>
        <v>0</v>
      </c>
      <c r="AA800">
        <f>SUMIFS('总明细 源文件后台下'!R:R,'总明细 源文件后台下'!E:E,E800,'总明细 源文件后台下'!C:C,"Refund")</f>
        <v>0</v>
      </c>
      <c r="AB800">
        <f>SUMIFS('总明细 源文件后台下'!S:S,'总明细 源文件后台下'!E:E,E800,'总明细 源文件后台下'!C:C,"Refund")</f>
        <v>0</v>
      </c>
      <c r="AC800">
        <f>SUMIFS('总明细 源文件后台下'!T:T,'总明细 源文件后台下'!E:E,E800,'总明细 源文件后台下'!C:C,"Refund")</f>
        <v>0</v>
      </c>
      <c r="AD800">
        <f>SUMIFS('总明细 源文件后台下'!U:U,'总明细 源文件后台下'!E:E,E800,'总明细 源文件后台下'!C:C,"Refund")</f>
        <v>0</v>
      </c>
      <c r="AE800">
        <f>SUMIFS('总明细 源文件后台下'!V:V,'总明细 源文件后台下'!E:E,E800,'总明细 源文件后台下'!C:C,"Refund")</f>
        <v>0</v>
      </c>
      <c r="AF800">
        <f>SUMIFS('总明细 源文件后台下'!W:W,'总明细 源文件后台下'!E:E,E800,'总明细 源文件后台下'!C:C,"Refund")</f>
        <v>0</v>
      </c>
      <c r="AK800">
        <f>(SUMIF('广告费 源文件后台下'!G:G,E800,'广告费 源文件后台下'!M:M))*-1</f>
        <v>0</v>
      </c>
      <c r="AL800">
        <f>SUMIFS('总明细 源文件后台下'!W:W,'总明细 源文件后台下'!E:E,E800,'总明细 源文件后台下'!C:C,"Adjustment",'总明细 源文件后台下'!F:F,"FBA Inventory Reimbursement - Customer Return")</f>
        <v>0</v>
      </c>
      <c r="AM800">
        <f>SUMIFS('总明细 源文件后台下'!W:W,'总明细 源文件后台下'!E:E,E800,'总明细 源文件后台下'!C:C,"Adjustment",'总明细 源文件后台下'!F:F,"FBA Inventory Reimbursement - Damaged:Warehouse")</f>
        <v>0</v>
      </c>
      <c r="AN800">
        <f>SUMIFS('总明细 源文件后台下'!W:W,'总明细 源文件后台下'!E:E,E800,'总明细 源文件后台下'!C:C,"Adjustment",'总明细 源文件后台下'!F:F,"FBA Inventory Reimbursement - Customer Service Issue")</f>
        <v>0</v>
      </c>
      <c r="AO800">
        <f>SUMIFS('总明细 源文件后台下'!W:W,'总明细 源文件后台下'!E:E,E800,'总明细 源文件后台下'!C:C,"Adjustment",'总明细 源文件后台下'!F:F,"FBA Inventory Reimbursement - Fee Correction")</f>
        <v>0</v>
      </c>
      <c r="AP800">
        <f>SUMIFS('总明细 源文件后台下'!W:W,'总明细 源文件后台下'!E:E,E800,'总明细 源文件后台下'!C:C,"Adjustment",'总明细 源文件后台下'!F:F,"FBA Inventory Reimbursement - General Adjustment")</f>
        <v>0</v>
      </c>
      <c r="AQ800">
        <f>SUMIFS('总明细 源文件后台下'!W:W,'总明细 源文件后台下'!E:E,E800,'总明细 源文件后台下'!C:C,"Adjustment",'总明细 源文件后台下'!F:F,"FBA Inventory Reimbursement - Lost:Inbound")</f>
        <v>0</v>
      </c>
      <c r="AR800">
        <f>SUMIFS('总明细 源文件后台下'!W:W,'总明细 源文件后台下'!E:E,E800,'总明细 源文件后台下'!C:C,"Adjustment",'总明细 源文件后台下'!F:F,"FBA Inventory Reimbursement - Lost:Warehouse")</f>
        <v>0</v>
      </c>
      <c r="AS800">
        <f>SUMIFS('总明细 源文件后台下'!W:W,'总明细 源文件后台下'!E:E,E800,'总明细 源文件后台下'!C:C,"Adjustment",'总明细 源文件后台下'!F:F,"Non-subscription Fee Adjustment")</f>
        <v>0</v>
      </c>
      <c r="AT800">
        <f>SUMIFS('总明细 源文件后台下'!W:W,'总明细 源文件后台下'!E:E,E800,'总明细 源文件后台下'!C:C,"Adjustment",'总明细 源文件后台下'!F:F,"FBA Inventory Placement Service Fee")</f>
        <v>0</v>
      </c>
      <c r="AV800">
        <f>SUMIF('FBA Customer Return Per Unit Fe'!B:B,E800,'FBA Customer Return Per Unit Fe'!C:C)</f>
        <v>0</v>
      </c>
      <c r="AX800">
        <f>(SUMIF('仓储费 源文件后台下'!C:C,E800,'仓储费 源文件后台下'!V:V))*-1</f>
        <v>0</v>
      </c>
      <c r="AZ800">
        <f>SUMIF('Disposal Fee销毁费用-160.95'!B:B,E800,'Disposal Fee销毁费用-160.95'!D:D)*-1</f>
        <v>-0.75</v>
      </c>
      <c r="BC800">
        <f>IFERROR(VLOOKUP(F800,'优惠券-86.4'!F:I,4,0),0)</f>
        <v>0</v>
      </c>
      <c r="BD800">
        <f>IFERROR(VLOOKUP(F800,'早评-120'!E:H,4,0),0)</f>
        <v>0</v>
      </c>
      <c r="BF800">
        <f t="shared" si="96"/>
        <v>-0.75</v>
      </c>
      <c r="BG800">
        <f t="shared" si="97"/>
        <v>0</v>
      </c>
      <c r="BH800">
        <f t="shared" si="98"/>
        <v>-4.875</v>
      </c>
      <c r="BQ800" s="45">
        <f t="shared" si="99"/>
        <v>-4.875</v>
      </c>
      <c r="BR800">
        <f>SUMIFS('9月销毁明细'!D:D,'9月销毁明细'!A:A,E800,'9月销毁明细'!H:H,"Sellable")</f>
        <v>0</v>
      </c>
      <c r="BS800">
        <f>SUMIFS('9月销毁明细'!G:G,'9月销毁明细'!A:A,E800,'9月销毁明细'!H:H,"Sellable")</f>
        <v>0</v>
      </c>
      <c r="BT800">
        <f>SUMIFS('9月销毁明细'!D:D,'9月销毁明细'!A:A,E800,'9月销毁明细'!H:H,"Unsellable")</f>
        <v>0</v>
      </c>
      <c r="BU800">
        <f>SUMIFS('9月销毁明细'!G:G,'9月销毁明细'!A:A,E800,'9月销毁明细'!H:H,"Unsellable")</f>
        <v>0</v>
      </c>
      <c r="BW800">
        <f>IFERROR(I800*VLOOKUP(F800,'9.3成本表'!C:L,10,0),0)</f>
        <v>0</v>
      </c>
      <c r="BX800">
        <f t="shared" si="100"/>
        <v>0</v>
      </c>
      <c r="CC800" s="45">
        <f t="shared" si="101"/>
        <v>-4.875</v>
      </c>
      <c r="CD800" s="45">
        <f t="shared" si="102"/>
        <v>0</v>
      </c>
      <c r="CE800" s="45">
        <f t="shared" si="103"/>
        <v>0</v>
      </c>
    </row>
    <row r="801" spans="4:83" x14ac:dyDescent="0.25">
      <c r="D801" s="20" t="s">
        <v>1711</v>
      </c>
      <c r="E801" s="20" t="s">
        <v>1712</v>
      </c>
      <c r="F801" s="20">
        <v>4940</v>
      </c>
      <c r="G801">
        <v>795</v>
      </c>
      <c r="H801" s="20"/>
      <c r="I801">
        <f>SUMIFS('总明细 源文件后台下'!G:G,'总明细 源文件后台下'!E:E,E801,'总明细 源文件后台下'!C:C,"Order")</f>
        <v>0</v>
      </c>
      <c r="J801">
        <f>SUMIFS('总明细 源文件后台下'!M:M,'总明细 源文件后台下'!E:E,E801,'总明细 源文件后台下'!C:C,"Order")</f>
        <v>0</v>
      </c>
      <c r="K801">
        <f>SUMIFS('总明细 源文件后台下'!N:N,'总明细 源文件后台下'!E:E,E801,'总明细 源文件后台下'!C:C,"Order")</f>
        <v>0</v>
      </c>
      <c r="L801">
        <f>SUMIFS('总明细 源文件后台下'!O:O,'总明细 源文件后台下'!E:E,E801,'总明细 源文件后台下'!C:C,"Order")</f>
        <v>0</v>
      </c>
      <c r="M801">
        <f>SUMIFS('总明细 源文件后台下'!P:P,'总明细 源文件后台下'!E:E,E801,'总明细 源文件后台下'!C:C,"Order")</f>
        <v>0</v>
      </c>
      <c r="N801">
        <f>SUMIFS('总明细 源文件后台下'!Q:Q,'总明细 源文件后台下'!E:E,E801,'总明细 源文件后台下'!C:C,"Order")</f>
        <v>0</v>
      </c>
      <c r="O801">
        <f>SUMIFS('总明细 源文件后台下'!R:R,'总明细 源文件后台下'!E:E,E801,'总明细 源文件后台下'!C:C,"Order")</f>
        <v>0</v>
      </c>
      <c r="P801">
        <f>SUMIFS('总明细 源文件后台下'!S:S,'总明细 源文件后台下'!E:E,E801,'总明细 源文件后台下'!C:C,"Order")</f>
        <v>0</v>
      </c>
      <c r="Q801">
        <f>SUMIFS('总明细 源文件后台下'!T:T,'总明细 源文件后台下'!E:E,E801,'总明细 源文件后台下'!C:C,"Order")</f>
        <v>0</v>
      </c>
      <c r="R801">
        <f>SUMIFS('总明细 源文件后台下'!U:U,'总明细 源文件后台下'!E:E,E801,'总明细 源文件后台下'!C:C,"Order")</f>
        <v>0</v>
      </c>
      <c r="S801">
        <f>SUMIFS('总明细 源文件后台下'!V:V,'总明细 源文件后台下'!E:E,E801,'总明细 源文件后台下'!C:C,"Order")</f>
        <v>0</v>
      </c>
      <c r="T801">
        <f>SUMIFS('总明细 源文件后台下'!W:W,'总明细 源文件后台下'!E:E,E801,'总明细 源文件后台下'!C:C,"Order")</f>
        <v>0</v>
      </c>
      <c r="U801">
        <f>SUMIFS('总明细 源文件后台下'!G:G,'总明细 源文件后台下'!E:E,E801,'总明细 源文件后台下'!C:C,"Refund")</f>
        <v>0</v>
      </c>
      <c r="V801">
        <f>SUMIFS('总明细 源文件后台下'!M:M,'总明细 源文件后台下'!E:E,E801,'总明细 源文件后台下'!C:C,"Refund")</f>
        <v>0</v>
      </c>
      <c r="W801">
        <f>SUMIFS('总明细 源文件后台下'!N:N,'总明细 源文件后台下'!E:E,E801,'总明细 源文件后台下'!C:C,"Refund")</f>
        <v>0</v>
      </c>
      <c r="X801">
        <f>SUMIFS('总明细 源文件后台下'!O:O,'总明细 源文件后台下'!E:E,E801,'总明细 源文件后台下'!C:C,"Refund")</f>
        <v>0</v>
      </c>
      <c r="Y801">
        <f>SUMIFS('总明细 源文件后台下'!P:P,'总明细 源文件后台下'!E:E,E801,'总明细 源文件后台下'!C:C,"Refund")</f>
        <v>0</v>
      </c>
      <c r="Z801">
        <f>SUMIFS('总明细 源文件后台下'!Q:Q,'总明细 源文件后台下'!E:E,E801,'总明细 源文件后台下'!C:C,"Refund")</f>
        <v>0</v>
      </c>
      <c r="AA801">
        <f>SUMIFS('总明细 源文件后台下'!R:R,'总明细 源文件后台下'!E:E,E801,'总明细 源文件后台下'!C:C,"Refund")</f>
        <v>0</v>
      </c>
      <c r="AB801">
        <f>SUMIFS('总明细 源文件后台下'!S:S,'总明细 源文件后台下'!E:E,E801,'总明细 源文件后台下'!C:C,"Refund")</f>
        <v>0</v>
      </c>
      <c r="AC801">
        <f>SUMIFS('总明细 源文件后台下'!T:T,'总明细 源文件后台下'!E:E,E801,'总明细 源文件后台下'!C:C,"Refund")</f>
        <v>0</v>
      </c>
      <c r="AD801">
        <f>SUMIFS('总明细 源文件后台下'!U:U,'总明细 源文件后台下'!E:E,E801,'总明细 源文件后台下'!C:C,"Refund")</f>
        <v>0</v>
      </c>
      <c r="AE801">
        <f>SUMIFS('总明细 源文件后台下'!V:V,'总明细 源文件后台下'!E:E,E801,'总明细 源文件后台下'!C:C,"Refund")</f>
        <v>0</v>
      </c>
      <c r="AF801">
        <f>SUMIFS('总明细 源文件后台下'!W:W,'总明细 源文件后台下'!E:E,E801,'总明细 源文件后台下'!C:C,"Refund")</f>
        <v>0</v>
      </c>
      <c r="AK801">
        <f>(SUMIF('广告费 源文件后台下'!G:G,E801,'广告费 源文件后台下'!M:M))*-1</f>
        <v>0</v>
      </c>
      <c r="AL801">
        <f>SUMIFS('总明细 源文件后台下'!W:W,'总明细 源文件后台下'!E:E,E801,'总明细 源文件后台下'!C:C,"Adjustment",'总明细 源文件后台下'!F:F,"FBA Inventory Reimbursement - Customer Return")</f>
        <v>0</v>
      </c>
      <c r="AM801">
        <f>SUMIFS('总明细 源文件后台下'!W:W,'总明细 源文件后台下'!E:E,E801,'总明细 源文件后台下'!C:C,"Adjustment",'总明细 源文件后台下'!F:F,"FBA Inventory Reimbursement - Damaged:Warehouse")</f>
        <v>0</v>
      </c>
      <c r="AN801">
        <f>SUMIFS('总明细 源文件后台下'!W:W,'总明细 源文件后台下'!E:E,E801,'总明细 源文件后台下'!C:C,"Adjustment",'总明细 源文件后台下'!F:F,"FBA Inventory Reimbursement - Customer Service Issue")</f>
        <v>0</v>
      </c>
      <c r="AO801">
        <f>SUMIFS('总明细 源文件后台下'!W:W,'总明细 源文件后台下'!E:E,E801,'总明细 源文件后台下'!C:C,"Adjustment",'总明细 源文件后台下'!F:F,"FBA Inventory Reimbursement - Fee Correction")</f>
        <v>0</v>
      </c>
      <c r="AP801">
        <f>SUMIFS('总明细 源文件后台下'!W:W,'总明细 源文件后台下'!E:E,E801,'总明细 源文件后台下'!C:C,"Adjustment",'总明细 源文件后台下'!F:F,"FBA Inventory Reimbursement - General Adjustment")</f>
        <v>0</v>
      </c>
      <c r="AQ801">
        <f>SUMIFS('总明细 源文件后台下'!W:W,'总明细 源文件后台下'!E:E,E801,'总明细 源文件后台下'!C:C,"Adjustment",'总明细 源文件后台下'!F:F,"FBA Inventory Reimbursement - Lost:Inbound")</f>
        <v>0</v>
      </c>
      <c r="AR801">
        <f>SUMIFS('总明细 源文件后台下'!W:W,'总明细 源文件后台下'!E:E,E801,'总明细 源文件后台下'!C:C,"Adjustment",'总明细 源文件后台下'!F:F,"FBA Inventory Reimbursement - Lost:Warehouse")</f>
        <v>0</v>
      </c>
      <c r="AS801">
        <f>SUMIFS('总明细 源文件后台下'!W:W,'总明细 源文件后台下'!E:E,E801,'总明细 源文件后台下'!C:C,"Adjustment",'总明细 源文件后台下'!F:F,"Non-subscription Fee Adjustment")</f>
        <v>0</v>
      </c>
      <c r="AT801">
        <f>SUMIFS('总明细 源文件后台下'!W:W,'总明细 源文件后台下'!E:E,E801,'总明细 源文件后台下'!C:C,"Adjustment",'总明细 源文件后台下'!F:F,"FBA Inventory Placement Service Fee")</f>
        <v>0</v>
      </c>
      <c r="AV801">
        <f>SUMIF('FBA Customer Return Per Unit Fe'!B:B,E801,'FBA Customer Return Per Unit Fe'!C:C)</f>
        <v>0</v>
      </c>
      <c r="AX801">
        <f>(SUMIF('仓储费 源文件后台下'!C:C,E801,'仓储费 源文件后台下'!V:V))*-1</f>
        <v>0</v>
      </c>
      <c r="AZ801">
        <f>SUMIF('Disposal Fee销毁费用-160.95'!B:B,E801,'Disposal Fee销毁费用-160.95'!D:D)*-1</f>
        <v>-0.75</v>
      </c>
      <c r="BC801">
        <f>IFERROR(VLOOKUP(F801,'优惠券-86.4'!F:I,4,0),0)</f>
        <v>0</v>
      </c>
      <c r="BD801">
        <f>IFERROR(VLOOKUP(F801,'早评-120'!E:H,4,0),0)</f>
        <v>0</v>
      </c>
      <c r="BF801">
        <f t="shared" si="96"/>
        <v>-0.75</v>
      </c>
      <c r="BG801">
        <f t="shared" si="97"/>
        <v>0</v>
      </c>
      <c r="BH801">
        <f t="shared" si="98"/>
        <v>-4.875</v>
      </c>
      <c r="BQ801" s="45">
        <f t="shared" si="99"/>
        <v>-4.875</v>
      </c>
      <c r="BR801">
        <f>SUMIFS('9月销毁明细'!D:D,'9月销毁明细'!A:A,E801,'9月销毁明细'!H:H,"Sellable")</f>
        <v>0</v>
      </c>
      <c r="BS801">
        <f>SUMIFS('9月销毁明细'!G:G,'9月销毁明细'!A:A,E801,'9月销毁明细'!H:H,"Sellable")</f>
        <v>0</v>
      </c>
      <c r="BT801">
        <f>SUMIFS('9月销毁明细'!D:D,'9月销毁明细'!A:A,E801,'9月销毁明细'!H:H,"Unsellable")</f>
        <v>0</v>
      </c>
      <c r="BU801">
        <f>SUMIFS('9月销毁明细'!G:G,'9月销毁明细'!A:A,E801,'9月销毁明细'!H:H,"Unsellable")</f>
        <v>0</v>
      </c>
      <c r="BW801">
        <f>IFERROR(I801*VLOOKUP(F801,'9.3成本表'!C:L,10,0),0)</f>
        <v>0</v>
      </c>
      <c r="BX801">
        <f t="shared" si="100"/>
        <v>0</v>
      </c>
      <c r="CC801" s="45">
        <f t="shared" si="101"/>
        <v>-4.875</v>
      </c>
      <c r="CD801" s="45">
        <f t="shared" si="102"/>
        <v>0</v>
      </c>
      <c r="CE801" s="45">
        <f t="shared" si="103"/>
        <v>0</v>
      </c>
    </row>
    <row r="802" spans="4:83" x14ac:dyDescent="0.25">
      <c r="D802" s="20" t="s">
        <v>1713</v>
      </c>
      <c r="E802" s="20" t="s">
        <v>1714</v>
      </c>
      <c r="F802" s="20">
        <v>4940</v>
      </c>
      <c r="G802">
        <v>796</v>
      </c>
      <c r="H802" s="20"/>
      <c r="I802">
        <f>SUMIFS('总明细 源文件后台下'!G:G,'总明细 源文件后台下'!E:E,E802,'总明细 源文件后台下'!C:C,"Order")</f>
        <v>0</v>
      </c>
      <c r="J802">
        <f>SUMIFS('总明细 源文件后台下'!M:M,'总明细 源文件后台下'!E:E,E802,'总明细 源文件后台下'!C:C,"Order")</f>
        <v>0</v>
      </c>
      <c r="K802">
        <f>SUMIFS('总明细 源文件后台下'!N:N,'总明细 源文件后台下'!E:E,E802,'总明细 源文件后台下'!C:C,"Order")</f>
        <v>0</v>
      </c>
      <c r="L802">
        <f>SUMIFS('总明细 源文件后台下'!O:O,'总明细 源文件后台下'!E:E,E802,'总明细 源文件后台下'!C:C,"Order")</f>
        <v>0</v>
      </c>
      <c r="M802">
        <f>SUMIFS('总明细 源文件后台下'!P:P,'总明细 源文件后台下'!E:E,E802,'总明细 源文件后台下'!C:C,"Order")</f>
        <v>0</v>
      </c>
      <c r="N802">
        <f>SUMIFS('总明细 源文件后台下'!Q:Q,'总明细 源文件后台下'!E:E,E802,'总明细 源文件后台下'!C:C,"Order")</f>
        <v>0</v>
      </c>
      <c r="O802">
        <f>SUMIFS('总明细 源文件后台下'!R:R,'总明细 源文件后台下'!E:E,E802,'总明细 源文件后台下'!C:C,"Order")</f>
        <v>0</v>
      </c>
      <c r="P802">
        <f>SUMIFS('总明细 源文件后台下'!S:S,'总明细 源文件后台下'!E:E,E802,'总明细 源文件后台下'!C:C,"Order")</f>
        <v>0</v>
      </c>
      <c r="Q802">
        <f>SUMIFS('总明细 源文件后台下'!T:T,'总明细 源文件后台下'!E:E,E802,'总明细 源文件后台下'!C:C,"Order")</f>
        <v>0</v>
      </c>
      <c r="R802">
        <f>SUMIFS('总明细 源文件后台下'!U:U,'总明细 源文件后台下'!E:E,E802,'总明细 源文件后台下'!C:C,"Order")</f>
        <v>0</v>
      </c>
      <c r="S802">
        <f>SUMIFS('总明细 源文件后台下'!V:V,'总明细 源文件后台下'!E:E,E802,'总明细 源文件后台下'!C:C,"Order")</f>
        <v>0</v>
      </c>
      <c r="T802">
        <f>SUMIFS('总明细 源文件后台下'!W:W,'总明细 源文件后台下'!E:E,E802,'总明细 源文件后台下'!C:C,"Order")</f>
        <v>0</v>
      </c>
      <c r="U802">
        <f>SUMIFS('总明细 源文件后台下'!G:G,'总明细 源文件后台下'!E:E,E802,'总明细 源文件后台下'!C:C,"Refund")</f>
        <v>0</v>
      </c>
      <c r="V802">
        <f>SUMIFS('总明细 源文件后台下'!M:M,'总明细 源文件后台下'!E:E,E802,'总明细 源文件后台下'!C:C,"Refund")</f>
        <v>0</v>
      </c>
      <c r="W802">
        <f>SUMIFS('总明细 源文件后台下'!N:N,'总明细 源文件后台下'!E:E,E802,'总明细 源文件后台下'!C:C,"Refund")</f>
        <v>0</v>
      </c>
      <c r="X802">
        <f>SUMIFS('总明细 源文件后台下'!O:O,'总明细 源文件后台下'!E:E,E802,'总明细 源文件后台下'!C:C,"Refund")</f>
        <v>0</v>
      </c>
      <c r="Y802">
        <f>SUMIFS('总明细 源文件后台下'!P:P,'总明细 源文件后台下'!E:E,E802,'总明细 源文件后台下'!C:C,"Refund")</f>
        <v>0</v>
      </c>
      <c r="Z802">
        <f>SUMIFS('总明细 源文件后台下'!Q:Q,'总明细 源文件后台下'!E:E,E802,'总明细 源文件后台下'!C:C,"Refund")</f>
        <v>0</v>
      </c>
      <c r="AA802">
        <f>SUMIFS('总明细 源文件后台下'!R:R,'总明细 源文件后台下'!E:E,E802,'总明细 源文件后台下'!C:C,"Refund")</f>
        <v>0</v>
      </c>
      <c r="AB802">
        <f>SUMIFS('总明细 源文件后台下'!S:S,'总明细 源文件后台下'!E:E,E802,'总明细 源文件后台下'!C:C,"Refund")</f>
        <v>0</v>
      </c>
      <c r="AC802">
        <f>SUMIFS('总明细 源文件后台下'!T:T,'总明细 源文件后台下'!E:E,E802,'总明细 源文件后台下'!C:C,"Refund")</f>
        <v>0</v>
      </c>
      <c r="AD802">
        <f>SUMIFS('总明细 源文件后台下'!U:U,'总明细 源文件后台下'!E:E,E802,'总明细 源文件后台下'!C:C,"Refund")</f>
        <v>0</v>
      </c>
      <c r="AE802">
        <f>SUMIFS('总明细 源文件后台下'!V:V,'总明细 源文件后台下'!E:E,E802,'总明细 源文件后台下'!C:C,"Refund")</f>
        <v>0</v>
      </c>
      <c r="AF802">
        <f>SUMIFS('总明细 源文件后台下'!W:W,'总明细 源文件后台下'!E:E,E802,'总明细 源文件后台下'!C:C,"Refund")</f>
        <v>0</v>
      </c>
      <c r="AK802">
        <f>(SUMIF('广告费 源文件后台下'!G:G,E802,'广告费 源文件后台下'!M:M))*-1</f>
        <v>0</v>
      </c>
      <c r="AL802">
        <f>SUMIFS('总明细 源文件后台下'!W:W,'总明细 源文件后台下'!E:E,E802,'总明细 源文件后台下'!C:C,"Adjustment",'总明细 源文件后台下'!F:F,"FBA Inventory Reimbursement - Customer Return")</f>
        <v>0</v>
      </c>
      <c r="AM802">
        <f>SUMIFS('总明细 源文件后台下'!W:W,'总明细 源文件后台下'!E:E,E802,'总明细 源文件后台下'!C:C,"Adjustment",'总明细 源文件后台下'!F:F,"FBA Inventory Reimbursement - Damaged:Warehouse")</f>
        <v>0</v>
      </c>
      <c r="AN802">
        <f>SUMIFS('总明细 源文件后台下'!W:W,'总明细 源文件后台下'!E:E,E802,'总明细 源文件后台下'!C:C,"Adjustment",'总明细 源文件后台下'!F:F,"FBA Inventory Reimbursement - Customer Service Issue")</f>
        <v>0</v>
      </c>
      <c r="AO802">
        <f>SUMIFS('总明细 源文件后台下'!W:W,'总明细 源文件后台下'!E:E,E802,'总明细 源文件后台下'!C:C,"Adjustment",'总明细 源文件后台下'!F:F,"FBA Inventory Reimbursement - Fee Correction")</f>
        <v>0</v>
      </c>
      <c r="AP802">
        <f>SUMIFS('总明细 源文件后台下'!W:W,'总明细 源文件后台下'!E:E,E802,'总明细 源文件后台下'!C:C,"Adjustment",'总明细 源文件后台下'!F:F,"FBA Inventory Reimbursement - General Adjustment")</f>
        <v>0</v>
      </c>
      <c r="AQ802">
        <f>SUMIFS('总明细 源文件后台下'!W:W,'总明细 源文件后台下'!E:E,E802,'总明细 源文件后台下'!C:C,"Adjustment",'总明细 源文件后台下'!F:F,"FBA Inventory Reimbursement - Lost:Inbound")</f>
        <v>0</v>
      </c>
      <c r="AR802">
        <f>SUMIFS('总明细 源文件后台下'!W:W,'总明细 源文件后台下'!E:E,E802,'总明细 源文件后台下'!C:C,"Adjustment",'总明细 源文件后台下'!F:F,"FBA Inventory Reimbursement - Lost:Warehouse")</f>
        <v>0</v>
      </c>
      <c r="AS802">
        <f>SUMIFS('总明细 源文件后台下'!W:W,'总明细 源文件后台下'!E:E,E802,'总明细 源文件后台下'!C:C,"Adjustment",'总明细 源文件后台下'!F:F,"Non-subscription Fee Adjustment")</f>
        <v>0</v>
      </c>
      <c r="AT802">
        <f>SUMIFS('总明细 源文件后台下'!W:W,'总明细 源文件后台下'!E:E,E802,'总明细 源文件后台下'!C:C,"Adjustment",'总明细 源文件后台下'!F:F,"FBA Inventory Placement Service Fee")</f>
        <v>0</v>
      </c>
      <c r="AV802">
        <f>SUMIF('FBA Customer Return Per Unit Fe'!B:B,E802,'FBA Customer Return Per Unit Fe'!C:C)</f>
        <v>0</v>
      </c>
      <c r="AX802">
        <f>(SUMIF('仓储费 源文件后台下'!C:C,E802,'仓储费 源文件后台下'!V:V))*-1</f>
        <v>0</v>
      </c>
      <c r="AZ802">
        <f>SUMIF('Disposal Fee销毁费用-160.95'!B:B,E802,'Disposal Fee销毁费用-160.95'!D:D)*-1</f>
        <v>-0.75</v>
      </c>
      <c r="BC802">
        <f>IFERROR(VLOOKUP(F802,'优惠券-86.4'!F:I,4,0),0)</f>
        <v>0</v>
      </c>
      <c r="BD802">
        <f>IFERROR(VLOOKUP(F802,'早评-120'!E:H,4,0),0)</f>
        <v>0</v>
      </c>
      <c r="BF802">
        <f t="shared" si="96"/>
        <v>-0.75</v>
      </c>
      <c r="BG802">
        <f t="shared" si="97"/>
        <v>0</v>
      </c>
      <c r="BH802">
        <f t="shared" si="98"/>
        <v>-4.875</v>
      </c>
      <c r="BQ802" s="45">
        <f t="shared" si="99"/>
        <v>-4.875</v>
      </c>
      <c r="BR802">
        <f>SUMIFS('9月销毁明细'!D:D,'9月销毁明细'!A:A,E802,'9月销毁明细'!H:H,"Sellable")</f>
        <v>0</v>
      </c>
      <c r="BS802">
        <f>SUMIFS('9月销毁明细'!G:G,'9月销毁明细'!A:A,E802,'9月销毁明细'!H:H,"Sellable")</f>
        <v>0</v>
      </c>
      <c r="BT802">
        <f>SUMIFS('9月销毁明细'!D:D,'9月销毁明细'!A:A,E802,'9月销毁明细'!H:H,"Unsellable")</f>
        <v>0</v>
      </c>
      <c r="BU802">
        <f>SUMIFS('9月销毁明细'!G:G,'9月销毁明细'!A:A,E802,'9月销毁明细'!H:H,"Unsellable")</f>
        <v>0</v>
      </c>
      <c r="BW802">
        <f>IFERROR(I802*VLOOKUP(F802,'9.3成本表'!C:L,10,0),0)</f>
        <v>0</v>
      </c>
      <c r="BX802">
        <f t="shared" si="100"/>
        <v>0</v>
      </c>
      <c r="CC802" s="45">
        <f t="shared" si="101"/>
        <v>-4.875</v>
      </c>
      <c r="CD802" s="45">
        <f t="shared" si="102"/>
        <v>0</v>
      </c>
      <c r="CE802" s="45">
        <f t="shared" si="103"/>
        <v>0</v>
      </c>
    </row>
    <row r="803" spans="4:83" x14ac:dyDescent="0.25">
      <c r="D803" s="20" t="s">
        <v>1715</v>
      </c>
      <c r="E803" s="20" t="s">
        <v>1716</v>
      </c>
      <c r="F803" s="20">
        <v>4940</v>
      </c>
      <c r="G803">
        <v>797</v>
      </c>
      <c r="H803" s="20"/>
      <c r="I803">
        <f>SUMIFS('总明细 源文件后台下'!G:G,'总明细 源文件后台下'!E:E,E803,'总明细 源文件后台下'!C:C,"Order")</f>
        <v>0</v>
      </c>
      <c r="J803">
        <f>SUMIFS('总明细 源文件后台下'!M:M,'总明细 源文件后台下'!E:E,E803,'总明细 源文件后台下'!C:C,"Order")</f>
        <v>0</v>
      </c>
      <c r="K803">
        <f>SUMIFS('总明细 源文件后台下'!N:N,'总明细 源文件后台下'!E:E,E803,'总明细 源文件后台下'!C:C,"Order")</f>
        <v>0</v>
      </c>
      <c r="L803">
        <f>SUMIFS('总明细 源文件后台下'!O:O,'总明细 源文件后台下'!E:E,E803,'总明细 源文件后台下'!C:C,"Order")</f>
        <v>0</v>
      </c>
      <c r="M803">
        <f>SUMIFS('总明细 源文件后台下'!P:P,'总明细 源文件后台下'!E:E,E803,'总明细 源文件后台下'!C:C,"Order")</f>
        <v>0</v>
      </c>
      <c r="N803">
        <f>SUMIFS('总明细 源文件后台下'!Q:Q,'总明细 源文件后台下'!E:E,E803,'总明细 源文件后台下'!C:C,"Order")</f>
        <v>0</v>
      </c>
      <c r="O803">
        <f>SUMIFS('总明细 源文件后台下'!R:R,'总明细 源文件后台下'!E:E,E803,'总明细 源文件后台下'!C:C,"Order")</f>
        <v>0</v>
      </c>
      <c r="P803">
        <f>SUMIFS('总明细 源文件后台下'!S:S,'总明细 源文件后台下'!E:E,E803,'总明细 源文件后台下'!C:C,"Order")</f>
        <v>0</v>
      </c>
      <c r="Q803">
        <f>SUMIFS('总明细 源文件后台下'!T:T,'总明细 源文件后台下'!E:E,E803,'总明细 源文件后台下'!C:C,"Order")</f>
        <v>0</v>
      </c>
      <c r="R803">
        <f>SUMIFS('总明细 源文件后台下'!U:U,'总明细 源文件后台下'!E:E,E803,'总明细 源文件后台下'!C:C,"Order")</f>
        <v>0</v>
      </c>
      <c r="S803">
        <f>SUMIFS('总明细 源文件后台下'!V:V,'总明细 源文件后台下'!E:E,E803,'总明细 源文件后台下'!C:C,"Order")</f>
        <v>0</v>
      </c>
      <c r="T803">
        <f>SUMIFS('总明细 源文件后台下'!W:W,'总明细 源文件后台下'!E:E,E803,'总明细 源文件后台下'!C:C,"Order")</f>
        <v>0</v>
      </c>
      <c r="U803">
        <f>SUMIFS('总明细 源文件后台下'!G:G,'总明细 源文件后台下'!E:E,E803,'总明细 源文件后台下'!C:C,"Refund")</f>
        <v>0</v>
      </c>
      <c r="V803">
        <f>SUMIFS('总明细 源文件后台下'!M:M,'总明细 源文件后台下'!E:E,E803,'总明细 源文件后台下'!C:C,"Refund")</f>
        <v>0</v>
      </c>
      <c r="W803">
        <f>SUMIFS('总明细 源文件后台下'!N:N,'总明细 源文件后台下'!E:E,E803,'总明细 源文件后台下'!C:C,"Refund")</f>
        <v>0</v>
      </c>
      <c r="X803">
        <f>SUMIFS('总明细 源文件后台下'!O:O,'总明细 源文件后台下'!E:E,E803,'总明细 源文件后台下'!C:C,"Refund")</f>
        <v>0</v>
      </c>
      <c r="Y803">
        <f>SUMIFS('总明细 源文件后台下'!P:P,'总明细 源文件后台下'!E:E,E803,'总明细 源文件后台下'!C:C,"Refund")</f>
        <v>0</v>
      </c>
      <c r="Z803">
        <f>SUMIFS('总明细 源文件后台下'!Q:Q,'总明细 源文件后台下'!E:E,E803,'总明细 源文件后台下'!C:C,"Refund")</f>
        <v>0</v>
      </c>
      <c r="AA803">
        <f>SUMIFS('总明细 源文件后台下'!R:R,'总明细 源文件后台下'!E:E,E803,'总明细 源文件后台下'!C:C,"Refund")</f>
        <v>0</v>
      </c>
      <c r="AB803">
        <f>SUMIFS('总明细 源文件后台下'!S:S,'总明细 源文件后台下'!E:E,E803,'总明细 源文件后台下'!C:C,"Refund")</f>
        <v>0</v>
      </c>
      <c r="AC803">
        <f>SUMIFS('总明细 源文件后台下'!T:T,'总明细 源文件后台下'!E:E,E803,'总明细 源文件后台下'!C:C,"Refund")</f>
        <v>0</v>
      </c>
      <c r="AD803">
        <f>SUMIFS('总明细 源文件后台下'!U:U,'总明细 源文件后台下'!E:E,E803,'总明细 源文件后台下'!C:C,"Refund")</f>
        <v>0</v>
      </c>
      <c r="AE803">
        <f>SUMIFS('总明细 源文件后台下'!V:V,'总明细 源文件后台下'!E:E,E803,'总明细 源文件后台下'!C:C,"Refund")</f>
        <v>0</v>
      </c>
      <c r="AF803">
        <f>SUMIFS('总明细 源文件后台下'!W:W,'总明细 源文件后台下'!E:E,E803,'总明细 源文件后台下'!C:C,"Refund")</f>
        <v>0</v>
      </c>
      <c r="AK803">
        <f>(SUMIF('广告费 源文件后台下'!G:G,E803,'广告费 源文件后台下'!M:M))*-1</f>
        <v>0</v>
      </c>
      <c r="AL803">
        <f>SUMIFS('总明细 源文件后台下'!W:W,'总明细 源文件后台下'!E:E,E803,'总明细 源文件后台下'!C:C,"Adjustment",'总明细 源文件后台下'!F:F,"FBA Inventory Reimbursement - Customer Return")</f>
        <v>0</v>
      </c>
      <c r="AM803">
        <f>SUMIFS('总明细 源文件后台下'!W:W,'总明细 源文件后台下'!E:E,E803,'总明细 源文件后台下'!C:C,"Adjustment",'总明细 源文件后台下'!F:F,"FBA Inventory Reimbursement - Damaged:Warehouse")</f>
        <v>0</v>
      </c>
      <c r="AN803">
        <f>SUMIFS('总明细 源文件后台下'!W:W,'总明细 源文件后台下'!E:E,E803,'总明细 源文件后台下'!C:C,"Adjustment",'总明细 源文件后台下'!F:F,"FBA Inventory Reimbursement - Customer Service Issue")</f>
        <v>0</v>
      </c>
      <c r="AO803">
        <f>SUMIFS('总明细 源文件后台下'!W:W,'总明细 源文件后台下'!E:E,E803,'总明细 源文件后台下'!C:C,"Adjustment",'总明细 源文件后台下'!F:F,"FBA Inventory Reimbursement - Fee Correction")</f>
        <v>0</v>
      </c>
      <c r="AP803">
        <f>SUMIFS('总明细 源文件后台下'!W:W,'总明细 源文件后台下'!E:E,E803,'总明细 源文件后台下'!C:C,"Adjustment",'总明细 源文件后台下'!F:F,"FBA Inventory Reimbursement - General Adjustment")</f>
        <v>0</v>
      </c>
      <c r="AQ803">
        <f>SUMIFS('总明细 源文件后台下'!W:W,'总明细 源文件后台下'!E:E,E803,'总明细 源文件后台下'!C:C,"Adjustment",'总明细 源文件后台下'!F:F,"FBA Inventory Reimbursement - Lost:Inbound")</f>
        <v>0</v>
      </c>
      <c r="AR803">
        <f>SUMIFS('总明细 源文件后台下'!W:W,'总明细 源文件后台下'!E:E,E803,'总明细 源文件后台下'!C:C,"Adjustment",'总明细 源文件后台下'!F:F,"FBA Inventory Reimbursement - Lost:Warehouse")</f>
        <v>0</v>
      </c>
      <c r="AS803">
        <f>SUMIFS('总明细 源文件后台下'!W:W,'总明细 源文件后台下'!E:E,E803,'总明细 源文件后台下'!C:C,"Adjustment",'总明细 源文件后台下'!F:F,"Non-subscription Fee Adjustment")</f>
        <v>0</v>
      </c>
      <c r="AT803">
        <f>SUMIFS('总明细 源文件后台下'!W:W,'总明细 源文件后台下'!E:E,E803,'总明细 源文件后台下'!C:C,"Adjustment",'总明细 源文件后台下'!F:F,"FBA Inventory Placement Service Fee")</f>
        <v>0</v>
      </c>
      <c r="AV803">
        <f>SUMIF('FBA Customer Return Per Unit Fe'!B:B,E803,'FBA Customer Return Per Unit Fe'!C:C)</f>
        <v>0</v>
      </c>
      <c r="AX803">
        <f>(SUMIF('仓储费 源文件后台下'!C:C,E803,'仓储费 源文件后台下'!V:V))*-1</f>
        <v>0</v>
      </c>
      <c r="AZ803">
        <f>SUMIF('Disposal Fee销毁费用-160.95'!B:B,E803,'Disposal Fee销毁费用-160.95'!D:D)*-1</f>
        <v>-0.75</v>
      </c>
      <c r="BC803">
        <f>IFERROR(VLOOKUP(F803,'优惠券-86.4'!F:I,4,0),0)</f>
        <v>0</v>
      </c>
      <c r="BD803">
        <f>IFERROR(VLOOKUP(F803,'早评-120'!E:H,4,0),0)</f>
        <v>0</v>
      </c>
      <c r="BF803">
        <f t="shared" si="96"/>
        <v>-0.75</v>
      </c>
      <c r="BG803">
        <f t="shared" si="97"/>
        <v>0</v>
      </c>
      <c r="BH803">
        <f t="shared" si="98"/>
        <v>-4.875</v>
      </c>
      <c r="BQ803" s="45">
        <f t="shared" si="99"/>
        <v>-4.875</v>
      </c>
      <c r="BR803">
        <f>SUMIFS('9月销毁明细'!D:D,'9月销毁明细'!A:A,E803,'9月销毁明细'!H:H,"Sellable")</f>
        <v>0</v>
      </c>
      <c r="BS803">
        <f>SUMIFS('9月销毁明细'!G:G,'9月销毁明细'!A:A,E803,'9月销毁明细'!H:H,"Sellable")</f>
        <v>0</v>
      </c>
      <c r="BT803">
        <f>SUMIFS('9月销毁明细'!D:D,'9月销毁明细'!A:A,E803,'9月销毁明细'!H:H,"Unsellable")</f>
        <v>0</v>
      </c>
      <c r="BU803">
        <f>SUMIFS('9月销毁明细'!G:G,'9月销毁明细'!A:A,E803,'9月销毁明细'!H:H,"Unsellable")</f>
        <v>0</v>
      </c>
      <c r="BW803">
        <f>IFERROR(I803*VLOOKUP(F803,'9.3成本表'!C:L,10,0),0)</f>
        <v>0</v>
      </c>
      <c r="BX803">
        <f t="shared" si="100"/>
        <v>0</v>
      </c>
      <c r="CC803" s="45">
        <f t="shared" si="101"/>
        <v>-4.875</v>
      </c>
      <c r="CD803" s="45">
        <f t="shared" si="102"/>
        <v>0</v>
      </c>
      <c r="CE803" s="45">
        <f t="shared" si="103"/>
        <v>0</v>
      </c>
    </row>
    <row r="804" spans="4:83" x14ac:dyDescent="0.25">
      <c r="D804" s="20" t="s">
        <v>1717</v>
      </c>
      <c r="E804" s="20" t="s">
        <v>1718</v>
      </c>
      <c r="F804" s="20">
        <v>4944</v>
      </c>
      <c r="G804">
        <v>798</v>
      </c>
      <c r="H804" s="20"/>
      <c r="I804">
        <f>SUMIFS('总明细 源文件后台下'!G:G,'总明细 源文件后台下'!E:E,E804,'总明细 源文件后台下'!C:C,"Order")</f>
        <v>0</v>
      </c>
      <c r="J804">
        <f>SUMIFS('总明细 源文件后台下'!M:M,'总明细 源文件后台下'!E:E,E804,'总明细 源文件后台下'!C:C,"Order")</f>
        <v>0</v>
      </c>
      <c r="K804">
        <f>SUMIFS('总明细 源文件后台下'!N:N,'总明细 源文件后台下'!E:E,E804,'总明细 源文件后台下'!C:C,"Order")</f>
        <v>0</v>
      </c>
      <c r="L804">
        <f>SUMIFS('总明细 源文件后台下'!O:O,'总明细 源文件后台下'!E:E,E804,'总明细 源文件后台下'!C:C,"Order")</f>
        <v>0</v>
      </c>
      <c r="M804">
        <f>SUMIFS('总明细 源文件后台下'!P:P,'总明细 源文件后台下'!E:E,E804,'总明细 源文件后台下'!C:C,"Order")</f>
        <v>0</v>
      </c>
      <c r="N804">
        <f>SUMIFS('总明细 源文件后台下'!Q:Q,'总明细 源文件后台下'!E:E,E804,'总明细 源文件后台下'!C:C,"Order")</f>
        <v>0</v>
      </c>
      <c r="O804">
        <f>SUMIFS('总明细 源文件后台下'!R:R,'总明细 源文件后台下'!E:E,E804,'总明细 源文件后台下'!C:C,"Order")</f>
        <v>0</v>
      </c>
      <c r="P804">
        <f>SUMIFS('总明细 源文件后台下'!S:S,'总明细 源文件后台下'!E:E,E804,'总明细 源文件后台下'!C:C,"Order")</f>
        <v>0</v>
      </c>
      <c r="Q804">
        <f>SUMIFS('总明细 源文件后台下'!T:T,'总明细 源文件后台下'!E:E,E804,'总明细 源文件后台下'!C:C,"Order")</f>
        <v>0</v>
      </c>
      <c r="R804">
        <f>SUMIFS('总明细 源文件后台下'!U:U,'总明细 源文件后台下'!E:E,E804,'总明细 源文件后台下'!C:C,"Order")</f>
        <v>0</v>
      </c>
      <c r="S804">
        <f>SUMIFS('总明细 源文件后台下'!V:V,'总明细 源文件后台下'!E:E,E804,'总明细 源文件后台下'!C:C,"Order")</f>
        <v>0</v>
      </c>
      <c r="T804">
        <f>SUMIFS('总明细 源文件后台下'!W:W,'总明细 源文件后台下'!E:E,E804,'总明细 源文件后台下'!C:C,"Order")</f>
        <v>0</v>
      </c>
      <c r="U804">
        <f>SUMIFS('总明细 源文件后台下'!G:G,'总明细 源文件后台下'!E:E,E804,'总明细 源文件后台下'!C:C,"Refund")</f>
        <v>0</v>
      </c>
      <c r="V804">
        <f>SUMIFS('总明细 源文件后台下'!M:M,'总明细 源文件后台下'!E:E,E804,'总明细 源文件后台下'!C:C,"Refund")</f>
        <v>0</v>
      </c>
      <c r="W804">
        <f>SUMIFS('总明细 源文件后台下'!N:N,'总明细 源文件后台下'!E:E,E804,'总明细 源文件后台下'!C:C,"Refund")</f>
        <v>0</v>
      </c>
      <c r="X804">
        <f>SUMIFS('总明细 源文件后台下'!O:O,'总明细 源文件后台下'!E:E,E804,'总明细 源文件后台下'!C:C,"Refund")</f>
        <v>0</v>
      </c>
      <c r="Y804">
        <f>SUMIFS('总明细 源文件后台下'!P:P,'总明细 源文件后台下'!E:E,E804,'总明细 源文件后台下'!C:C,"Refund")</f>
        <v>0</v>
      </c>
      <c r="Z804">
        <f>SUMIFS('总明细 源文件后台下'!Q:Q,'总明细 源文件后台下'!E:E,E804,'总明细 源文件后台下'!C:C,"Refund")</f>
        <v>0</v>
      </c>
      <c r="AA804">
        <f>SUMIFS('总明细 源文件后台下'!R:R,'总明细 源文件后台下'!E:E,E804,'总明细 源文件后台下'!C:C,"Refund")</f>
        <v>0</v>
      </c>
      <c r="AB804">
        <f>SUMIFS('总明细 源文件后台下'!S:S,'总明细 源文件后台下'!E:E,E804,'总明细 源文件后台下'!C:C,"Refund")</f>
        <v>0</v>
      </c>
      <c r="AC804">
        <f>SUMIFS('总明细 源文件后台下'!T:T,'总明细 源文件后台下'!E:E,E804,'总明细 源文件后台下'!C:C,"Refund")</f>
        <v>0</v>
      </c>
      <c r="AD804">
        <f>SUMIFS('总明细 源文件后台下'!U:U,'总明细 源文件后台下'!E:E,E804,'总明细 源文件后台下'!C:C,"Refund")</f>
        <v>0</v>
      </c>
      <c r="AE804">
        <f>SUMIFS('总明细 源文件后台下'!V:V,'总明细 源文件后台下'!E:E,E804,'总明细 源文件后台下'!C:C,"Refund")</f>
        <v>0</v>
      </c>
      <c r="AF804">
        <f>SUMIFS('总明细 源文件后台下'!W:W,'总明细 源文件后台下'!E:E,E804,'总明细 源文件后台下'!C:C,"Refund")</f>
        <v>0</v>
      </c>
      <c r="AK804">
        <f>(SUMIF('广告费 源文件后台下'!G:G,E804,'广告费 源文件后台下'!M:M))*-1</f>
        <v>0</v>
      </c>
      <c r="AL804">
        <f>SUMIFS('总明细 源文件后台下'!W:W,'总明细 源文件后台下'!E:E,E804,'总明细 源文件后台下'!C:C,"Adjustment",'总明细 源文件后台下'!F:F,"FBA Inventory Reimbursement - Customer Return")</f>
        <v>0</v>
      </c>
      <c r="AM804">
        <f>SUMIFS('总明细 源文件后台下'!W:W,'总明细 源文件后台下'!E:E,E804,'总明细 源文件后台下'!C:C,"Adjustment",'总明细 源文件后台下'!F:F,"FBA Inventory Reimbursement - Damaged:Warehouse")</f>
        <v>0</v>
      </c>
      <c r="AN804">
        <f>SUMIFS('总明细 源文件后台下'!W:W,'总明细 源文件后台下'!E:E,E804,'总明细 源文件后台下'!C:C,"Adjustment",'总明细 源文件后台下'!F:F,"FBA Inventory Reimbursement - Customer Service Issue")</f>
        <v>0</v>
      </c>
      <c r="AO804">
        <f>SUMIFS('总明细 源文件后台下'!W:W,'总明细 源文件后台下'!E:E,E804,'总明细 源文件后台下'!C:C,"Adjustment",'总明细 源文件后台下'!F:F,"FBA Inventory Reimbursement - Fee Correction")</f>
        <v>0</v>
      </c>
      <c r="AP804">
        <f>SUMIFS('总明细 源文件后台下'!W:W,'总明细 源文件后台下'!E:E,E804,'总明细 源文件后台下'!C:C,"Adjustment",'总明细 源文件后台下'!F:F,"FBA Inventory Reimbursement - General Adjustment")</f>
        <v>0</v>
      </c>
      <c r="AQ804">
        <f>SUMIFS('总明细 源文件后台下'!W:W,'总明细 源文件后台下'!E:E,E804,'总明细 源文件后台下'!C:C,"Adjustment",'总明细 源文件后台下'!F:F,"FBA Inventory Reimbursement - Lost:Inbound")</f>
        <v>0</v>
      </c>
      <c r="AR804">
        <f>SUMIFS('总明细 源文件后台下'!W:W,'总明细 源文件后台下'!E:E,E804,'总明细 源文件后台下'!C:C,"Adjustment",'总明细 源文件后台下'!F:F,"FBA Inventory Reimbursement - Lost:Warehouse")</f>
        <v>0</v>
      </c>
      <c r="AS804">
        <f>SUMIFS('总明细 源文件后台下'!W:W,'总明细 源文件后台下'!E:E,E804,'总明细 源文件后台下'!C:C,"Adjustment",'总明细 源文件后台下'!F:F,"Non-subscription Fee Adjustment")</f>
        <v>0</v>
      </c>
      <c r="AT804">
        <f>SUMIFS('总明细 源文件后台下'!W:W,'总明细 源文件后台下'!E:E,E804,'总明细 源文件后台下'!C:C,"Adjustment",'总明细 源文件后台下'!F:F,"FBA Inventory Placement Service Fee")</f>
        <v>0</v>
      </c>
      <c r="AV804">
        <f>SUMIF('FBA Customer Return Per Unit Fe'!B:B,E804,'FBA Customer Return Per Unit Fe'!C:C)</f>
        <v>0</v>
      </c>
      <c r="AX804">
        <f>(SUMIF('仓储费 源文件后台下'!C:C,E804,'仓储费 源文件后台下'!V:V))*-1</f>
        <v>0</v>
      </c>
      <c r="AZ804">
        <f>SUMIF('Disposal Fee销毁费用-160.95'!B:B,E804,'Disposal Fee销毁费用-160.95'!D:D)*-1</f>
        <v>-0.75</v>
      </c>
      <c r="BC804">
        <f>IFERROR(VLOOKUP(F804,'优惠券-86.4'!F:I,4,0),0)</f>
        <v>0</v>
      </c>
      <c r="BD804">
        <f>IFERROR(VLOOKUP(F804,'早评-120'!E:H,4,0),0)</f>
        <v>0</v>
      </c>
      <c r="BF804">
        <f t="shared" si="96"/>
        <v>-0.75</v>
      </c>
      <c r="BG804">
        <f t="shared" si="97"/>
        <v>0</v>
      </c>
      <c r="BH804">
        <f t="shared" si="98"/>
        <v>-4.875</v>
      </c>
      <c r="BQ804" s="45">
        <f t="shared" si="99"/>
        <v>-4.875</v>
      </c>
      <c r="BR804">
        <f>SUMIFS('9月销毁明细'!D:D,'9月销毁明细'!A:A,E804,'9月销毁明细'!H:H,"Sellable")</f>
        <v>0</v>
      </c>
      <c r="BS804">
        <f>SUMIFS('9月销毁明细'!G:G,'9月销毁明细'!A:A,E804,'9月销毁明细'!H:H,"Sellable")</f>
        <v>0</v>
      </c>
      <c r="BT804">
        <f>SUMIFS('9月销毁明细'!D:D,'9月销毁明细'!A:A,E804,'9月销毁明细'!H:H,"Unsellable")</f>
        <v>0</v>
      </c>
      <c r="BU804">
        <f>SUMIFS('9月销毁明细'!G:G,'9月销毁明细'!A:A,E804,'9月销毁明细'!H:H,"Unsellable")</f>
        <v>0</v>
      </c>
      <c r="BW804">
        <f>IFERROR(I804*VLOOKUP(F804,'9.3成本表'!C:L,10,0),0)</f>
        <v>0</v>
      </c>
      <c r="BX804">
        <f t="shared" si="100"/>
        <v>0</v>
      </c>
      <c r="CC804" s="45">
        <f t="shared" si="101"/>
        <v>-4.875</v>
      </c>
      <c r="CD804" s="45">
        <f t="shared" si="102"/>
        <v>0</v>
      </c>
      <c r="CE804" s="45">
        <f t="shared" si="103"/>
        <v>0</v>
      </c>
    </row>
    <row r="805" spans="4:83" x14ac:dyDescent="0.25">
      <c r="D805" s="20" t="s">
        <v>1719</v>
      </c>
      <c r="E805" s="20" t="s">
        <v>1720</v>
      </c>
      <c r="F805" s="20">
        <v>4944</v>
      </c>
      <c r="G805">
        <v>799</v>
      </c>
      <c r="H805" s="20"/>
      <c r="I805">
        <f>SUMIFS('总明细 源文件后台下'!G:G,'总明细 源文件后台下'!E:E,E805,'总明细 源文件后台下'!C:C,"Order")</f>
        <v>0</v>
      </c>
      <c r="J805">
        <f>SUMIFS('总明细 源文件后台下'!M:M,'总明细 源文件后台下'!E:E,E805,'总明细 源文件后台下'!C:C,"Order")</f>
        <v>0</v>
      </c>
      <c r="K805">
        <f>SUMIFS('总明细 源文件后台下'!N:N,'总明细 源文件后台下'!E:E,E805,'总明细 源文件后台下'!C:C,"Order")</f>
        <v>0</v>
      </c>
      <c r="L805">
        <f>SUMIFS('总明细 源文件后台下'!O:O,'总明细 源文件后台下'!E:E,E805,'总明细 源文件后台下'!C:C,"Order")</f>
        <v>0</v>
      </c>
      <c r="M805">
        <f>SUMIFS('总明细 源文件后台下'!P:P,'总明细 源文件后台下'!E:E,E805,'总明细 源文件后台下'!C:C,"Order")</f>
        <v>0</v>
      </c>
      <c r="N805">
        <f>SUMIFS('总明细 源文件后台下'!Q:Q,'总明细 源文件后台下'!E:E,E805,'总明细 源文件后台下'!C:C,"Order")</f>
        <v>0</v>
      </c>
      <c r="O805">
        <f>SUMIFS('总明细 源文件后台下'!R:R,'总明细 源文件后台下'!E:E,E805,'总明细 源文件后台下'!C:C,"Order")</f>
        <v>0</v>
      </c>
      <c r="P805">
        <f>SUMIFS('总明细 源文件后台下'!S:S,'总明细 源文件后台下'!E:E,E805,'总明细 源文件后台下'!C:C,"Order")</f>
        <v>0</v>
      </c>
      <c r="Q805">
        <f>SUMIFS('总明细 源文件后台下'!T:T,'总明细 源文件后台下'!E:E,E805,'总明细 源文件后台下'!C:C,"Order")</f>
        <v>0</v>
      </c>
      <c r="R805">
        <f>SUMIFS('总明细 源文件后台下'!U:U,'总明细 源文件后台下'!E:E,E805,'总明细 源文件后台下'!C:C,"Order")</f>
        <v>0</v>
      </c>
      <c r="S805">
        <f>SUMIFS('总明细 源文件后台下'!V:V,'总明细 源文件后台下'!E:E,E805,'总明细 源文件后台下'!C:C,"Order")</f>
        <v>0</v>
      </c>
      <c r="T805">
        <f>SUMIFS('总明细 源文件后台下'!W:W,'总明细 源文件后台下'!E:E,E805,'总明细 源文件后台下'!C:C,"Order")</f>
        <v>0</v>
      </c>
      <c r="U805">
        <f>SUMIFS('总明细 源文件后台下'!G:G,'总明细 源文件后台下'!E:E,E805,'总明细 源文件后台下'!C:C,"Refund")</f>
        <v>0</v>
      </c>
      <c r="V805">
        <f>SUMIFS('总明细 源文件后台下'!M:M,'总明细 源文件后台下'!E:E,E805,'总明细 源文件后台下'!C:C,"Refund")</f>
        <v>0</v>
      </c>
      <c r="W805">
        <f>SUMIFS('总明细 源文件后台下'!N:N,'总明细 源文件后台下'!E:E,E805,'总明细 源文件后台下'!C:C,"Refund")</f>
        <v>0</v>
      </c>
      <c r="X805">
        <f>SUMIFS('总明细 源文件后台下'!O:O,'总明细 源文件后台下'!E:E,E805,'总明细 源文件后台下'!C:C,"Refund")</f>
        <v>0</v>
      </c>
      <c r="Y805">
        <f>SUMIFS('总明细 源文件后台下'!P:P,'总明细 源文件后台下'!E:E,E805,'总明细 源文件后台下'!C:C,"Refund")</f>
        <v>0</v>
      </c>
      <c r="Z805">
        <f>SUMIFS('总明细 源文件后台下'!Q:Q,'总明细 源文件后台下'!E:E,E805,'总明细 源文件后台下'!C:C,"Refund")</f>
        <v>0</v>
      </c>
      <c r="AA805">
        <f>SUMIFS('总明细 源文件后台下'!R:R,'总明细 源文件后台下'!E:E,E805,'总明细 源文件后台下'!C:C,"Refund")</f>
        <v>0</v>
      </c>
      <c r="AB805">
        <f>SUMIFS('总明细 源文件后台下'!S:S,'总明细 源文件后台下'!E:E,E805,'总明细 源文件后台下'!C:C,"Refund")</f>
        <v>0</v>
      </c>
      <c r="AC805">
        <f>SUMIFS('总明细 源文件后台下'!T:T,'总明细 源文件后台下'!E:E,E805,'总明细 源文件后台下'!C:C,"Refund")</f>
        <v>0</v>
      </c>
      <c r="AD805">
        <f>SUMIFS('总明细 源文件后台下'!U:U,'总明细 源文件后台下'!E:E,E805,'总明细 源文件后台下'!C:C,"Refund")</f>
        <v>0</v>
      </c>
      <c r="AE805">
        <f>SUMIFS('总明细 源文件后台下'!V:V,'总明细 源文件后台下'!E:E,E805,'总明细 源文件后台下'!C:C,"Refund")</f>
        <v>0</v>
      </c>
      <c r="AF805">
        <f>SUMIFS('总明细 源文件后台下'!W:W,'总明细 源文件后台下'!E:E,E805,'总明细 源文件后台下'!C:C,"Refund")</f>
        <v>0</v>
      </c>
      <c r="AK805">
        <f>(SUMIF('广告费 源文件后台下'!G:G,E805,'广告费 源文件后台下'!M:M))*-1</f>
        <v>0</v>
      </c>
      <c r="AL805">
        <f>SUMIFS('总明细 源文件后台下'!W:W,'总明细 源文件后台下'!E:E,E805,'总明细 源文件后台下'!C:C,"Adjustment",'总明细 源文件后台下'!F:F,"FBA Inventory Reimbursement - Customer Return")</f>
        <v>0</v>
      </c>
      <c r="AM805">
        <f>SUMIFS('总明细 源文件后台下'!W:W,'总明细 源文件后台下'!E:E,E805,'总明细 源文件后台下'!C:C,"Adjustment",'总明细 源文件后台下'!F:F,"FBA Inventory Reimbursement - Damaged:Warehouse")</f>
        <v>0</v>
      </c>
      <c r="AN805">
        <f>SUMIFS('总明细 源文件后台下'!W:W,'总明细 源文件后台下'!E:E,E805,'总明细 源文件后台下'!C:C,"Adjustment",'总明细 源文件后台下'!F:F,"FBA Inventory Reimbursement - Customer Service Issue")</f>
        <v>0</v>
      </c>
      <c r="AO805">
        <f>SUMIFS('总明细 源文件后台下'!W:W,'总明细 源文件后台下'!E:E,E805,'总明细 源文件后台下'!C:C,"Adjustment",'总明细 源文件后台下'!F:F,"FBA Inventory Reimbursement - Fee Correction")</f>
        <v>0</v>
      </c>
      <c r="AP805">
        <f>SUMIFS('总明细 源文件后台下'!W:W,'总明细 源文件后台下'!E:E,E805,'总明细 源文件后台下'!C:C,"Adjustment",'总明细 源文件后台下'!F:F,"FBA Inventory Reimbursement - General Adjustment")</f>
        <v>0</v>
      </c>
      <c r="AQ805">
        <f>SUMIFS('总明细 源文件后台下'!W:W,'总明细 源文件后台下'!E:E,E805,'总明细 源文件后台下'!C:C,"Adjustment",'总明细 源文件后台下'!F:F,"FBA Inventory Reimbursement - Lost:Inbound")</f>
        <v>0</v>
      </c>
      <c r="AR805">
        <f>SUMIFS('总明细 源文件后台下'!W:W,'总明细 源文件后台下'!E:E,E805,'总明细 源文件后台下'!C:C,"Adjustment",'总明细 源文件后台下'!F:F,"FBA Inventory Reimbursement - Lost:Warehouse")</f>
        <v>0</v>
      </c>
      <c r="AS805">
        <f>SUMIFS('总明细 源文件后台下'!W:W,'总明细 源文件后台下'!E:E,E805,'总明细 源文件后台下'!C:C,"Adjustment",'总明细 源文件后台下'!F:F,"Non-subscription Fee Adjustment")</f>
        <v>0</v>
      </c>
      <c r="AT805">
        <f>SUMIFS('总明细 源文件后台下'!W:W,'总明细 源文件后台下'!E:E,E805,'总明细 源文件后台下'!C:C,"Adjustment",'总明细 源文件后台下'!F:F,"FBA Inventory Placement Service Fee")</f>
        <v>0</v>
      </c>
      <c r="AV805">
        <f>SUMIF('FBA Customer Return Per Unit Fe'!B:B,E805,'FBA Customer Return Per Unit Fe'!C:C)</f>
        <v>0</v>
      </c>
      <c r="AX805">
        <f>(SUMIF('仓储费 源文件后台下'!C:C,E805,'仓储费 源文件后台下'!V:V))*-1</f>
        <v>0</v>
      </c>
      <c r="AZ805">
        <f>SUMIF('Disposal Fee销毁费用-160.95'!B:B,E805,'Disposal Fee销毁费用-160.95'!D:D)*-1</f>
        <v>-0.75</v>
      </c>
      <c r="BC805">
        <f>IFERROR(VLOOKUP(F805,'优惠券-86.4'!F:I,4,0),0)</f>
        <v>0</v>
      </c>
      <c r="BD805">
        <f>IFERROR(VLOOKUP(F805,'早评-120'!E:H,4,0),0)</f>
        <v>0</v>
      </c>
      <c r="BF805">
        <f t="shared" si="96"/>
        <v>-0.75</v>
      </c>
      <c r="BG805">
        <f t="shared" si="97"/>
        <v>0</v>
      </c>
      <c r="BH805">
        <f t="shared" si="98"/>
        <v>-4.875</v>
      </c>
      <c r="BQ805" s="45">
        <f t="shared" si="99"/>
        <v>-4.875</v>
      </c>
      <c r="BR805">
        <f>SUMIFS('9月销毁明细'!D:D,'9月销毁明细'!A:A,E805,'9月销毁明细'!H:H,"Sellable")</f>
        <v>0</v>
      </c>
      <c r="BS805">
        <f>SUMIFS('9月销毁明细'!G:G,'9月销毁明细'!A:A,E805,'9月销毁明细'!H:H,"Sellable")</f>
        <v>0</v>
      </c>
      <c r="BT805">
        <f>SUMIFS('9月销毁明细'!D:D,'9月销毁明细'!A:A,E805,'9月销毁明细'!H:H,"Unsellable")</f>
        <v>0</v>
      </c>
      <c r="BU805">
        <f>SUMIFS('9月销毁明细'!G:G,'9月销毁明细'!A:A,E805,'9月销毁明细'!H:H,"Unsellable")</f>
        <v>0</v>
      </c>
      <c r="BW805">
        <f>IFERROR(I805*VLOOKUP(F805,'9.3成本表'!C:L,10,0),0)</f>
        <v>0</v>
      </c>
      <c r="BX805">
        <f t="shared" si="100"/>
        <v>0</v>
      </c>
      <c r="CC805" s="45">
        <f t="shared" si="101"/>
        <v>-4.875</v>
      </c>
      <c r="CD805" s="45">
        <f t="shared" si="102"/>
        <v>0</v>
      </c>
      <c r="CE805" s="45">
        <f t="shared" si="103"/>
        <v>0</v>
      </c>
    </row>
    <row r="806" spans="4:83" x14ac:dyDescent="0.25">
      <c r="D806" s="20" t="s">
        <v>1721</v>
      </c>
      <c r="E806" s="20" t="s">
        <v>1722</v>
      </c>
      <c r="F806" s="20">
        <v>4944</v>
      </c>
      <c r="G806">
        <v>800</v>
      </c>
      <c r="H806" s="20"/>
      <c r="I806">
        <f>SUMIFS('总明细 源文件后台下'!G:G,'总明细 源文件后台下'!E:E,E806,'总明细 源文件后台下'!C:C,"Order")</f>
        <v>0</v>
      </c>
      <c r="J806">
        <f>SUMIFS('总明细 源文件后台下'!M:M,'总明细 源文件后台下'!E:E,E806,'总明细 源文件后台下'!C:C,"Order")</f>
        <v>0</v>
      </c>
      <c r="K806">
        <f>SUMIFS('总明细 源文件后台下'!N:N,'总明细 源文件后台下'!E:E,E806,'总明细 源文件后台下'!C:C,"Order")</f>
        <v>0</v>
      </c>
      <c r="L806">
        <f>SUMIFS('总明细 源文件后台下'!O:O,'总明细 源文件后台下'!E:E,E806,'总明细 源文件后台下'!C:C,"Order")</f>
        <v>0</v>
      </c>
      <c r="M806">
        <f>SUMIFS('总明细 源文件后台下'!P:P,'总明细 源文件后台下'!E:E,E806,'总明细 源文件后台下'!C:C,"Order")</f>
        <v>0</v>
      </c>
      <c r="N806">
        <f>SUMIFS('总明细 源文件后台下'!Q:Q,'总明细 源文件后台下'!E:E,E806,'总明细 源文件后台下'!C:C,"Order")</f>
        <v>0</v>
      </c>
      <c r="O806">
        <f>SUMIFS('总明细 源文件后台下'!R:R,'总明细 源文件后台下'!E:E,E806,'总明细 源文件后台下'!C:C,"Order")</f>
        <v>0</v>
      </c>
      <c r="P806">
        <f>SUMIFS('总明细 源文件后台下'!S:S,'总明细 源文件后台下'!E:E,E806,'总明细 源文件后台下'!C:C,"Order")</f>
        <v>0</v>
      </c>
      <c r="Q806">
        <f>SUMIFS('总明细 源文件后台下'!T:T,'总明细 源文件后台下'!E:E,E806,'总明细 源文件后台下'!C:C,"Order")</f>
        <v>0</v>
      </c>
      <c r="R806">
        <f>SUMIFS('总明细 源文件后台下'!U:U,'总明细 源文件后台下'!E:E,E806,'总明细 源文件后台下'!C:C,"Order")</f>
        <v>0</v>
      </c>
      <c r="S806">
        <f>SUMIFS('总明细 源文件后台下'!V:V,'总明细 源文件后台下'!E:E,E806,'总明细 源文件后台下'!C:C,"Order")</f>
        <v>0</v>
      </c>
      <c r="T806">
        <f>SUMIFS('总明细 源文件后台下'!W:W,'总明细 源文件后台下'!E:E,E806,'总明细 源文件后台下'!C:C,"Order")</f>
        <v>0</v>
      </c>
      <c r="U806">
        <f>SUMIFS('总明细 源文件后台下'!G:G,'总明细 源文件后台下'!E:E,E806,'总明细 源文件后台下'!C:C,"Refund")</f>
        <v>0</v>
      </c>
      <c r="V806">
        <f>SUMIFS('总明细 源文件后台下'!M:M,'总明细 源文件后台下'!E:E,E806,'总明细 源文件后台下'!C:C,"Refund")</f>
        <v>0</v>
      </c>
      <c r="W806">
        <f>SUMIFS('总明细 源文件后台下'!N:N,'总明细 源文件后台下'!E:E,E806,'总明细 源文件后台下'!C:C,"Refund")</f>
        <v>0</v>
      </c>
      <c r="X806">
        <f>SUMIFS('总明细 源文件后台下'!O:O,'总明细 源文件后台下'!E:E,E806,'总明细 源文件后台下'!C:C,"Refund")</f>
        <v>0</v>
      </c>
      <c r="Y806">
        <f>SUMIFS('总明细 源文件后台下'!P:P,'总明细 源文件后台下'!E:E,E806,'总明细 源文件后台下'!C:C,"Refund")</f>
        <v>0</v>
      </c>
      <c r="Z806">
        <f>SUMIFS('总明细 源文件后台下'!Q:Q,'总明细 源文件后台下'!E:E,E806,'总明细 源文件后台下'!C:C,"Refund")</f>
        <v>0</v>
      </c>
      <c r="AA806">
        <f>SUMIFS('总明细 源文件后台下'!R:R,'总明细 源文件后台下'!E:E,E806,'总明细 源文件后台下'!C:C,"Refund")</f>
        <v>0</v>
      </c>
      <c r="AB806">
        <f>SUMIFS('总明细 源文件后台下'!S:S,'总明细 源文件后台下'!E:E,E806,'总明细 源文件后台下'!C:C,"Refund")</f>
        <v>0</v>
      </c>
      <c r="AC806">
        <f>SUMIFS('总明细 源文件后台下'!T:T,'总明细 源文件后台下'!E:E,E806,'总明细 源文件后台下'!C:C,"Refund")</f>
        <v>0</v>
      </c>
      <c r="AD806">
        <f>SUMIFS('总明细 源文件后台下'!U:U,'总明细 源文件后台下'!E:E,E806,'总明细 源文件后台下'!C:C,"Refund")</f>
        <v>0</v>
      </c>
      <c r="AE806">
        <f>SUMIFS('总明细 源文件后台下'!V:V,'总明细 源文件后台下'!E:E,E806,'总明细 源文件后台下'!C:C,"Refund")</f>
        <v>0</v>
      </c>
      <c r="AF806">
        <f>SUMIFS('总明细 源文件后台下'!W:W,'总明细 源文件后台下'!E:E,E806,'总明细 源文件后台下'!C:C,"Refund")</f>
        <v>0</v>
      </c>
      <c r="AK806">
        <f>(SUMIF('广告费 源文件后台下'!G:G,E806,'广告费 源文件后台下'!M:M))*-1</f>
        <v>0</v>
      </c>
      <c r="AL806">
        <f>SUMIFS('总明细 源文件后台下'!W:W,'总明细 源文件后台下'!E:E,E806,'总明细 源文件后台下'!C:C,"Adjustment",'总明细 源文件后台下'!F:F,"FBA Inventory Reimbursement - Customer Return")</f>
        <v>0</v>
      </c>
      <c r="AM806">
        <f>SUMIFS('总明细 源文件后台下'!W:W,'总明细 源文件后台下'!E:E,E806,'总明细 源文件后台下'!C:C,"Adjustment",'总明细 源文件后台下'!F:F,"FBA Inventory Reimbursement - Damaged:Warehouse")</f>
        <v>0</v>
      </c>
      <c r="AN806">
        <f>SUMIFS('总明细 源文件后台下'!W:W,'总明细 源文件后台下'!E:E,E806,'总明细 源文件后台下'!C:C,"Adjustment",'总明细 源文件后台下'!F:F,"FBA Inventory Reimbursement - Customer Service Issue")</f>
        <v>0</v>
      </c>
      <c r="AO806">
        <f>SUMIFS('总明细 源文件后台下'!W:W,'总明细 源文件后台下'!E:E,E806,'总明细 源文件后台下'!C:C,"Adjustment",'总明细 源文件后台下'!F:F,"FBA Inventory Reimbursement - Fee Correction")</f>
        <v>0</v>
      </c>
      <c r="AP806">
        <f>SUMIFS('总明细 源文件后台下'!W:W,'总明细 源文件后台下'!E:E,E806,'总明细 源文件后台下'!C:C,"Adjustment",'总明细 源文件后台下'!F:F,"FBA Inventory Reimbursement - General Adjustment")</f>
        <v>0</v>
      </c>
      <c r="AQ806">
        <f>SUMIFS('总明细 源文件后台下'!W:W,'总明细 源文件后台下'!E:E,E806,'总明细 源文件后台下'!C:C,"Adjustment",'总明细 源文件后台下'!F:F,"FBA Inventory Reimbursement - Lost:Inbound")</f>
        <v>0</v>
      </c>
      <c r="AR806">
        <f>SUMIFS('总明细 源文件后台下'!W:W,'总明细 源文件后台下'!E:E,E806,'总明细 源文件后台下'!C:C,"Adjustment",'总明细 源文件后台下'!F:F,"FBA Inventory Reimbursement - Lost:Warehouse")</f>
        <v>0</v>
      </c>
      <c r="AS806">
        <f>SUMIFS('总明细 源文件后台下'!W:W,'总明细 源文件后台下'!E:E,E806,'总明细 源文件后台下'!C:C,"Adjustment",'总明细 源文件后台下'!F:F,"Non-subscription Fee Adjustment")</f>
        <v>0</v>
      </c>
      <c r="AT806">
        <f>SUMIFS('总明细 源文件后台下'!W:W,'总明细 源文件后台下'!E:E,E806,'总明细 源文件后台下'!C:C,"Adjustment",'总明细 源文件后台下'!F:F,"FBA Inventory Placement Service Fee")</f>
        <v>0</v>
      </c>
      <c r="AV806">
        <f>SUMIF('FBA Customer Return Per Unit Fe'!B:B,E806,'FBA Customer Return Per Unit Fe'!C:C)</f>
        <v>0</v>
      </c>
      <c r="AX806">
        <f>(SUMIF('仓储费 源文件后台下'!C:C,E806,'仓储费 源文件后台下'!V:V))*-1</f>
        <v>0</v>
      </c>
      <c r="AZ806">
        <f>SUMIF('Disposal Fee销毁费用-160.95'!B:B,E806,'Disposal Fee销毁费用-160.95'!D:D)*-1</f>
        <v>0</v>
      </c>
      <c r="BC806">
        <f>IFERROR(VLOOKUP(F806,'优惠券-86.4'!F:I,4,0),0)</f>
        <v>0</v>
      </c>
      <c r="BD806">
        <f>IFERROR(VLOOKUP(F806,'早评-120'!E:H,4,0),0)</f>
        <v>0</v>
      </c>
      <c r="BF806">
        <f t="shared" si="96"/>
        <v>0</v>
      </c>
      <c r="BG806">
        <f t="shared" si="97"/>
        <v>0</v>
      </c>
      <c r="BH806">
        <f t="shared" si="98"/>
        <v>0</v>
      </c>
      <c r="BQ806" s="45">
        <f t="shared" si="99"/>
        <v>0</v>
      </c>
      <c r="BR806">
        <f>SUMIFS('9月销毁明细'!D:D,'9月销毁明细'!A:A,E806,'9月销毁明细'!H:H,"Sellable")</f>
        <v>0</v>
      </c>
      <c r="BS806">
        <f>SUMIFS('9月销毁明细'!G:G,'9月销毁明细'!A:A,E806,'9月销毁明细'!H:H,"Sellable")</f>
        <v>0</v>
      </c>
      <c r="BT806">
        <f>SUMIFS('9月销毁明细'!D:D,'9月销毁明细'!A:A,E806,'9月销毁明细'!H:H,"Unsellable")</f>
        <v>0</v>
      </c>
      <c r="BU806">
        <f>SUMIFS('9月销毁明细'!G:G,'9月销毁明细'!A:A,E806,'9月销毁明细'!H:H,"Unsellable")</f>
        <v>0</v>
      </c>
      <c r="BW806">
        <f>IFERROR(I806*VLOOKUP(F806,'9.3成本表'!C:L,10,0),0)</f>
        <v>0</v>
      </c>
      <c r="BX806">
        <f t="shared" si="100"/>
        <v>0</v>
      </c>
      <c r="CC806" s="45">
        <f t="shared" si="101"/>
        <v>0</v>
      </c>
      <c r="CD806" s="45">
        <f t="shared" si="102"/>
        <v>0</v>
      </c>
      <c r="CE806" s="45">
        <f t="shared" si="103"/>
        <v>0</v>
      </c>
    </row>
    <row r="807" spans="4:83" x14ac:dyDescent="0.25">
      <c r="D807" s="20" t="s">
        <v>1723</v>
      </c>
      <c r="E807" s="20" t="s">
        <v>1724</v>
      </c>
      <c r="F807" s="20">
        <v>4944</v>
      </c>
      <c r="G807">
        <v>801</v>
      </c>
      <c r="H807" s="20"/>
      <c r="I807">
        <f>SUMIFS('总明细 源文件后台下'!G:G,'总明细 源文件后台下'!E:E,E807,'总明细 源文件后台下'!C:C,"Order")</f>
        <v>0</v>
      </c>
      <c r="J807">
        <f>SUMIFS('总明细 源文件后台下'!M:M,'总明细 源文件后台下'!E:E,E807,'总明细 源文件后台下'!C:C,"Order")</f>
        <v>0</v>
      </c>
      <c r="K807">
        <f>SUMIFS('总明细 源文件后台下'!N:N,'总明细 源文件后台下'!E:E,E807,'总明细 源文件后台下'!C:C,"Order")</f>
        <v>0</v>
      </c>
      <c r="L807">
        <f>SUMIFS('总明细 源文件后台下'!O:O,'总明细 源文件后台下'!E:E,E807,'总明细 源文件后台下'!C:C,"Order")</f>
        <v>0</v>
      </c>
      <c r="M807">
        <f>SUMIFS('总明细 源文件后台下'!P:P,'总明细 源文件后台下'!E:E,E807,'总明细 源文件后台下'!C:C,"Order")</f>
        <v>0</v>
      </c>
      <c r="N807">
        <f>SUMIFS('总明细 源文件后台下'!Q:Q,'总明细 源文件后台下'!E:E,E807,'总明细 源文件后台下'!C:C,"Order")</f>
        <v>0</v>
      </c>
      <c r="O807">
        <f>SUMIFS('总明细 源文件后台下'!R:R,'总明细 源文件后台下'!E:E,E807,'总明细 源文件后台下'!C:C,"Order")</f>
        <v>0</v>
      </c>
      <c r="P807">
        <f>SUMIFS('总明细 源文件后台下'!S:S,'总明细 源文件后台下'!E:E,E807,'总明细 源文件后台下'!C:C,"Order")</f>
        <v>0</v>
      </c>
      <c r="Q807">
        <f>SUMIFS('总明细 源文件后台下'!T:T,'总明细 源文件后台下'!E:E,E807,'总明细 源文件后台下'!C:C,"Order")</f>
        <v>0</v>
      </c>
      <c r="R807">
        <f>SUMIFS('总明细 源文件后台下'!U:U,'总明细 源文件后台下'!E:E,E807,'总明细 源文件后台下'!C:C,"Order")</f>
        <v>0</v>
      </c>
      <c r="S807">
        <f>SUMIFS('总明细 源文件后台下'!V:V,'总明细 源文件后台下'!E:E,E807,'总明细 源文件后台下'!C:C,"Order")</f>
        <v>0</v>
      </c>
      <c r="T807">
        <f>SUMIFS('总明细 源文件后台下'!W:W,'总明细 源文件后台下'!E:E,E807,'总明细 源文件后台下'!C:C,"Order")</f>
        <v>0</v>
      </c>
      <c r="U807">
        <f>SUMIFS('总明细 源文件后台下'!G:G,'总明细 源文件后台下'!E:E,E807,'总明细 源文件后台下'!C:C,"Refund")</f>
        <v>0</v>
      </c>
      <c r="V807">
        <f>SUMIFS('总明细 源文件后台下'!M:M,'总明细 源文件后台下'!E:E,E807,'总明细 源文件后台下'!C:C,"Refund")</f>
        <v>0</v>
      </c>
      <c r="W807">
        <f>SUMIFS('总明细 源文件后台下'!N:N,'总明细 源文件后台下'!E:E,E807,'总明细 源文件后台下'!C:C,"Refund")</f>
        <v>0</v>
      </c>
      <c r="X807">
        <f>SUMIFS('总明细 源文件后台下'!O:O,'总明细 源文件后台下'!E:E,E807,'总明细 源文件后台下'!C:C,"Refund")</f>
        <v>0</v>
      </c>
      <c r="Y807">
        <f>SUMIFS('总明细 源文件后台下'!P:P,'总明细 源文件后台下'!E:E,E807,'总明细 源文件后台下'!C:C,"Refund")</f>
        <v>0</v>
      </c>
      <c r="Z807">
        <f>SUMIFS('总明细 源文件后台下'!Q:Q,'总明细 源文件后台下'!E:E,E807,'总明细 源文件后台下'!C:C,"Refund")</f>
        <v>0</v>
      </c>
      <c r="AA807">
        <f>SUMIFS('总明细 源文件后台下'!R:R,'总明细 源文件后台下'!E:E,E807,'总明细 源文件后台下'!C:C,"Refund")</f>
        <v>0</v>
      </c>
      <c r="AB807">
        <f>SUMIFS('总明细 源文件后台下'!S:S,'总明细 源文件后台下'!E:E,E807,'总明细 源文件后台下'!C:C,"Refund")</f>
        <v>0</v>
      </c>
      <c r="AC807">
        <f>SUMIFS('总明细 源文件后台下'!T:T,'总明细 源文件后台下'!E:E,E807,'总明细 源文件后台下'!C:C,"Refund")</f>
        <v>0</v>
      </c>
      <c r="AD807">
        <f>SUMIFS('总明细 源文件后台下'!U:U,'总明细 源文件后台下'!E:E,E807,'总明细 源文件后台下'!C:C,"Refund")</f>
        <v>0</v>
      </c>
      <c r="AE807">
        <f>SUMIFS('总明细 源文件后台下'!V:V,'总明细 源文件后台下'!E:E,E807,'总明细 源文件后台下'!C:C,"Refund")</f>
        <v>0</v>
      </c>
      <c r="AF807">
        <f>SUMIFS('总明细 源文件后台下'!W:W,'总明细 源文件后台下'!E:E,E807,'总明细 源文件后台下'!C:C,"Refund")</f>
        <v>0</v>
      </c>
      <c r="AK807">
        <f>(SUMIF('广告费 源文件后台下'!G:G,E807,'广告费 源文件后台下'!M:M))*-1</f>
        <v>0</v>
      </c>
      <c r="AL807">
        <f>SUMIFS('总明细 源文件后台下'!W:W,'总明细 源文件后台下'!E:E,E807,'总明细 源文件后台下'!C:C,"Adjustment",'总明细 源文件后台下'!F:F,"FBA Inventory Reimbursement - Customer Return")</f>
        <v>0</v>
      </c>
      <c r="AM807">
        <f>SUMIFS('总明细 源文件后台下'!W:W,'总明细 源文件后台下'!E:E,E807,'总明细 源文件后台下'!C:C,"Adjustment",'总明细 源文件后台下'!F:F,"FBA Inventory Reimbursement - Damaged:Warehouse")</f>
        <v>0</v>
      </c>
      <c r="AN807">
        <f>SUMIFS('总明细 源文件后台下'!W:W,'总明细 源文件后台下'!E:E,E807,'总明细 源文件后台下'!C:C,"Adjustment",'总明细 源文件后台下'!F:F,"FBA Inventory Reimbursement - Customer Service Issue")</f>
        <v>0</v>
      </c>
      <c r="AO807">
        <f>SUMIFS('总明细 源文件后台下'!W:W,'总明细 源文件后台下'!E:E,E807,'总明细 源文件后台下'!C:C,"Adjustment",'总明细 源文件后台下'!F:F,"FBA Inventory Reimbursement - Fee Correction")</f>
        <v>0</v>
      </c>
      <c r="AP807">
        <f>SUMIFS('总明细 源文件后台下'!W:W,'总明细 源文件后台下'!E:E,E807,'总明细 源文件后台下'!C:C,"Adjustment",'总明细 源文件后台下'!F:F,"FBA Inventory Reimbursement - General Adjustment")</f>
        <v>0</v>
      </c>
      <c r="AQ807">
        <f>SUMIFS('总明细 源文件后台下'!W:W,'总明细 源文件后台下'!E:E,E807,'总明细 源文件后台下'!C:C,"Adjustment",'总明细 源文件后台下'!F:F,"FBA Inventory Reimbursement - Lost:Inbound")</f>
        <v>0</v>
      </c>
      <c r="AR807">
        <f>SUMIFS('总明细 源文件后台下'!W:W,'总明细 源文件后台下'!E:E,E807,'总明细 源文件后台下'!C:C,"Adjustment",'总明细 源文件后台下'!F:F,"FBA Inventory Reimbursement - Lost:Warehouse")</f>
        <v>0</v>
      </c>
      <c r="AS807">
        <f>SUMIFS('总明细 源文件后台下'!W:W,'总明细 源文件后台下'!E:E,E807,'总明细 源文件后台下'!C:C,"Adjustment",'总明细 源文件后台下'!F:F,"Non-subscription Fee Adjustment")</f>
        <v>0</v>
      </c>
      <c r="AT807">
        <f>SUMIFS('总明细 源文件后台下'!W:W,'总明细 源文件后台下'!E:E,E807,'总明细 源文件后台下'!C:C,"Adjustment",'总明细 源文件后台下'!F:F,"FBA Inventory Placement Service Fee")</f>
        <v>0</v>
      </c>
      <c r="AV807">
        <f>SUMIF('FBA Customer Return Per Unit Fe'!B:B,E807,'FBA Customer Return Per Unit Fe'!C:C)</f>
        <v>0</v>
      </c>
      <c r="AX807">
        <f>(SUMIF('仓储费 源文件后台下'!C:C,E807,'仓储费 源文件后台下'!V:V))*-1</f>
        <v>0</v>
      </c>
      <c r="AZ807">
        <f>SUMIF('Disposal Fee销毁费用-160.95'!B:B,E807,'Disposal Fee销毁费用-160.95'!D:D)*-1</f>
        <v>-1.95</v>
      </c>
      <c r="BC807">
        <f>IFERROR(VLOOKUP(F807,'优惠券-86.4'!F:I,4,0),0)</f>
        <v>0</v>
      </c>
      <c r="BD807">
        <f>IFERROR(VLOOKUP(F807,'早评-120'!E:H,4,0),0)</f>
        <v>0</v>
      </c>
      <c r="BF807">
        <f t="shared" si="96"/>
        <v>-1.95</v>
      </c>
      <c r="BG807">
        <f t="shared" si="97"/>
        <v>0</v>
      </c>
      <c r="BH807">
        <f t="shared" si="98"/>
        <v>-12.674999999999999</v>
      </c>
      <c r="BQ807" s="45">
        <f t="shared" si="99"/>
        <v>-12.674999999999999</v>
      </c>
      <c r="BR807">
        <f>SUMIFS('9月销毁明细'!D:D,'9月销毁明细'!A:A,E807,'9月销毁明细'!H:H,"Sellable")</f>
        <v>0</v>
      </c>
      <c r="BS807">
        <f>SUMIFS('9月销毁明细'!G:G,'9月销毁明细'!A:A,E807,'9月销毁明细'!H:H,"Sellable")</f>
        <v>0</v>
      </c>
      <c r="BT807">
        <f>SUMIFS('9月销毁明细'!D:D,'9月销毁明细'!A:A,E807,'9月销毁明细'!H:H,"Unsellable")</f>
        <v>0</v>
      </c>
      <c r="BU807">
        <f>SUMIFS('9月销毁明细'!G:G,'9月销毁明细'!A:A,E807,'9月销毁明细'!H:H,"Unsellable")</f>
        <v>0</v>
      </c>
      <c r="BW807">
        <f>IFERROR(I807*VLOOKUP(F807,'9.3成本表'!C:L,10,0),0)</f>
        <v>0</v>
      </c>
      <c r="BX807">
        <f t="shared" si="100"/>
        <v>0</v>
      </c>
      <c r="CC807" s="45">
        <f t="shared" si="101"/>
        <v>-12.674999999999999</v>
      </c>
      <c r="CD807" s="45">
        <f t="shared" si="102"/>
        <v>0</v>
      </c>
      <c r="CE807" s="45">
        <f t="shared" si="103"/>
        <v>0</v>
      </c>
    </row>
    <row r="808" spans="4:83" x14ac:dyDescent="0.25">
      <c r="D808" s="20" t="s">
        <v>1725</v>
      </c>
      <c r="E808" s="20" t="s">
        <v>1726</v>
      </c>
      <c r="F808" s="20">
        <v>4944</v>
      </c>
      <c r="G808">
        <v>802</v>
      </c>
      <c r="H808" s="20"/>
      <c r="I808">
        <f>SUMIFS('总明细 源文件后台下'!G:G,'总明细 源文件后台下'!E:E,E808,'总明细 源文件后台下'!C:C,"Order")</f>
        <v>0</v>
      </c>
      <c r="J808">
        <f>SUMIFS('总明细 源文件后台下'!M:M,'总明细 源文件后台下'!E:E,E808,'总明细 源文件后台下'!C:C,"Order")</f>
        <v>0</v>
      </c>
      <c r="K808">
        <f>SUMIFS('总明细 源文件后台下'!N:N,'总明细 源文件后台下'!E:E,E808,'总明细 源文件后台下'!C:C,"Order")</f>
        <v>0</v>
      </c>
      <c r="L808">
        <f>SUMIFS('总明细 源文件后台下'!O:O,'总明细 源文件后台下'!E:E,E808,'总明细 源文件后台下'!C:C,"Order")</f>
        <v>0</v>
      </c>
      <c r="M808">
        <f>SUMIFS('总明细 源文件后台下'!P:P,'总明细 源文件后台下'!E:E,E808,'总明细 源文件后台下'!C:C,"Order")</f>
        <v>0</v>
      </c>
      <c r="N808">
        <f>SUMIFS('总明细 源文件后台下'!Q:Q,'总明细 源文件后台下'!E:E,E808,'总明细 源文件后台下'!C:C,"Order")</f>
        <v>0</v>
      </c>
      <c r="O808">
        <f>SUMIFS('总明细 源文件后台下'!R:R,'总明细 源文件后台下'!E:E,E808,'总明细 源文件后台下'!C:C,"Order")</f>
        <v>0</v>
      </c>
      <c r="P808">
        <f>SUMIFS('总明细 源文件后台下'!S:S,'总明细 源文件后台下'!E:E,E808,'总明细 源文件后台下'!C:C,"Order")</f>
        <v>0</v>
      </c>
      <c r="Q808">
        <f>SUMIFS('总明细 源文件后台下'!T:T,'总明细 源文件后台下'!E:E,E808,'总明细 源文件后台下'!C:C,"Order")</f>
        <v>0</v>
      </c>
      <c r="R808">
        <f>SUMIFS('总明细 源文件后台下'!U:U,'总明细 源文件后台下'!E:E,E808,'总明细 源文件后台下'!C:C,"Order")</f>
        <v>0</v>
      </c>
      <c r="S808">
        <f>SUMIFS('总明细 源文件后台下'!V:V,'总明细 源文件后台下'!E:E,E808,'总明细 源文件后台下'!C:C,"Order")</f>
        <v>0</v>
      </c>
      <c r="T808">
        <f>SUMIFS('总明细 源文件后台下'!W:W,'总明细 源文件后台下'!E:E,E808,'总明细 源文件后台下'!C:C,"Order")</f>
        <v>0</v>
      </c>
      <c r="U808">
        <f>SUMIFS('总明细 源文件后台下'!G:G,'总明细 源文件后台下'!E:E,E808,'总明细 源文件后台下'!C:C,"Refund")</f>
        <v>0</v>
      </c>
      <c r="V808">
        <f>SUMIFS('总明细 源文件后台下'!M:M,'总明细 源文件后台下'!E:E,E808,'总明细 源文件后台下'!C:C,"Refund")</f>
        <v>0</v>
      </c>
      <c r="W808">
        <f>SUMIFS('总明细 源文件后台下'!N:N,'总明细 源文件后台下'!E:E,E808,'总明细 源文件后台下'!C:C,"Refund")</f>
        <v>0</v>
      </c>
      <c r="X808">
        <f>SUMIFS('总明细 源文件后台下'!O:O,'总明细 源文件后台下'!E:E,E808,'总明细 源文件后台下'!C:C,"Refund")</f>
        <v>0</v>
      </c>
      <c r="Y808">
        <f>SUMIFS('总明细 源文件后台下'!P:P,'总明细 源文件后台下'!E:E,E808,'总明细 源文件后台下'!C:C,"Refund")</f>
        <v>0</v>
      </c>
      <c r="Z808">
        <f>SUMIFS('总明细 源文件后台下'!Q:Q,'总明细 源文件后台下'!E:E,E808,'总明细 源文件后台下'!C:C,"Refund")</f>
        <v>0</v>
      </c>
      <c r="AA808">
        <f>SUMIFS('总明细 源文件后台下'!R:R,'总明细 源文件后台下'!E:E,E808,'总明细 源文件后台下'!C:C,"Refund")</f>
        <v>0</v>
      </c>
      <c r="AB808">
        <f>SUMIFS('总明细 源文件后台下'!S:S,'总明细 源文件后台下'!E:E,E808,'总明细 源文件后台下'!C:C,"Refund")</f>
        <v>0</v>
      </c>
      <c r="AC808">
        <f>SUMIFS('总明细 源文件后台下'!T:T,'总明细 源文件后台下'!E:E,E808,'总明细 源文件后台下'!C:C,"Refund")</f>
        <v>0</v>
      </c>
      <c r="AD808">
        <f>SUMIFS('总明细 源文件后台下'!U:U,'总明细 源文件后台下'!E:E,E808,'总明细 源文件后台下'!C:C,"Refund")</f>
        <v>0</v>
      </c>
      <c r="AE808">
        <f>SUMIFS('总明细 源文件后台下'!V:V,'总明细 源文件后台下'!E:E,E808,'总明细 源文件后台下'!C:C,"Refund")</f>
        <v>0</v>
      </c>
      <c r="AF808">
        <f>SUMIFS('总明细 源文件后台下'!W:W,'总明细 源文件后台下'!E:E,E808,'总明细 源文件后台下'!C:C,"Refund")</f>
        <v>0</v>
      </c>
      <c r="AK808">
        <f>(SUMIF('广告费 源文件后台下'!G:G,E808,'广告费 源文件后台下'!M:M))*-1</f>
        <v>0</v>
      </c>
      <c r="AL808">
        <f>SUMIFS('总明细 源文件后台下'!W:W,'总明细 源文件后台下'!E:E,E808,'总明细 源文件后台下'!C:C,"Adjustment",'总明细 源文件后台下'!F:F,"FBA Inventory Reimbursement - Customer Return")</f>
        <v>0</v>
      </c>
      <c r="AM808">
        <f>SUMIFS('总明细 源文件后台下'!W:W,'总明细 源文件后台下'!E:E,E808,'总明细 源文件后台下'!C:C,"Adjustment",'总明细 源文件后台下'!F:F,"FBA Inventory Reimbursement - Damaged:Warehouse")</f>
        <v>0</v>
      </c>
      <c r="AN808">
        <f>SUMIFS('总明细 源文件后台下'!W:W,'总明细 源文件后台下'!E:E,E808,'总明细 源文件后台下'!C:C,"Adjustment",'总明细 源文件后台下'!F:F,"FBA Inventory Reimbursement - Customer Service Issue")</f>
        <v>0</v>
      </c>
      <c r="AO808">
        <f>SUMIFS('总明细 源文件后台下'!W:W,'总明细 源文件后台下'!E:E,E808,'总明细 源文件后台下'!C:C,"Adjustment",'总明细 源文件后台下'!F:F,"FBA Inventory Reimbursement - Fee Correction")</f>
        <v>0</v>
      </c>
      <c r="AP808">
        <f>SUMIFS('总明细 源文件后台下'!W:W,'总明细 源文件后台下'!E:E,E808,'总明细 源文件后台下'!C:C,"Adjustment",'总明细 源文件后台下'!F:F,"FBA Inventory Reimbursement - General Adjustment")</f>
        <v>0</v>
      </c>
      <c r="AQ808">
        <f>SUMIFS('总明细 源文件后台下'!W:W,'总明细 源文件后台下'!E:E,E808,'总明细 源文件后台下'!C:C,"Adjustment",'总明细 源文件后台下'!F:F,"FBA Inventory Reimbursement - Lost:Inbound")</f>
        <v>0</v>
      </c>
      <c r="AR808">
        <f>SUMIFS('总明细 源文件后台下'!W:W,'总明细 源文件后台下'!E:E,E808,'总明细 源文件后台下'!C:C,"Adjustment",'总明细 源文件后台下'!F:F,"FBA Inventory Reimbursement - Lost:Warehouse")</f>
        <v>0</v>
      </c>
      <c r="AS808">
        <f>SUMIFS('总明细 源文件后台下'!W:W,'总明细 源文件后台下'!E:E,E808,'总明细 源文件后台下'!C:C,"Adjustment",'总明细 源文件后台下'!F:F,"Non-subscription Fee Adjustment")</f>
        <v>0</v>
      </c>
      <c r="AT808">
        <f>SUMIFS('总明细 源文件后台下'!W:W,'总明细 源文件后台下'!E:E,E808,'总明细 源文件后台下'!C:C,"Adjustment",'总明细 源文件后台下'!F:F,"FBA Inventory Placement Service Fee")</f>
        <v>0</v>
      </c>
      <c r="AV808">
        <f>SUMIF('FBA Customer Return Per Unit Fe'!B:B,E808,'FBA Customer Return Per Unit Fe'!C:C)</f>
        <v>0</v>
      </c>
      <c r="AX808">
        <f>(SUMIF('仓储费 源文件后台下'!C:C,E808,'仓储费 源文件后台下'!V:V))*-1</f>
        <v>0</v>
      </c>
      <c r="AZ808">
        <f>SUMIF('Disposal Fee销毁费用-160.95'!B:B,E808,'Disposal Fee销毁费用-160.95'!D:D)*-1</f>
        <v>-0.75</v>
      </c>
      <c r="BC808">
        <f>IFERROR(VLOOKUP(F808,'优惠券-86.4'!F:I,4,0),0)</f>
        <v>0</v>
      </c>
      <c r="BD808">
        <f>IFERROR(VLOOKUP(F808,'早评-120'!E:H,4,0),0)</f>
        <v>0</v>
      </c>
      <c r="BF808">
        <f t="shared" si="96"/>
        <v>-0.75</v>
      </c>
      <c r="BG808">
        <f t="shared" si="97"/>
        <v>0</v>
      </c>
      <c r="BH808">
        <f t="shared" si="98"/>
        <v>-4.875</v>
      </c>
      <c r="BQ808" s="45">
        <f t="shared" si="99"/>
        <v>-4.875</v>
      </c>
      <c r="BR808">
        <f>SUMIFS('9月销毁明细'!D:D,'9月销毁明细'!A:A,E808,'9月销毁明细'!H:H,"Sellable")</f>
        <v>0</v>
      </c>
      <c r="BS808">
        <f>SUMIFS('9月销毁明细'!G:G,'9月销毁明细'!A:A,E808,'9月销毁明细'!H:H,"Sellable")</f>
        <v>0</v>
      </c>
      <c r="BT808">
        <f>SUMIFS('9月销毁明细'!D:D,'9月销毁明细'!A:A,E808,'9月销毁明细'!H:H,"Unsellable")</f>
        <v>0</v>
      </c>
      <c r="BU808">
        <f>SUMIFS('9月销毁明细'!G:G,'9月销毁明细'!A:A,E808,'9月销毁明细'!H:H,"Unsellable")</f>
        <v>0</v>
      </c>
      <c r="BW808">
        <f>IFERROR(I808*VLOOKUP(F808,'9.3成本表'!C:L,10,0),0)</f>
        <v>0</v>
      </c>
      <c r="BX808">
        <f t="shared" si="100"/>
        <v>0</v>
      </c>
      <c r="CC808" s="45">
        <f t="shared" si="101"/>
        <v>-4.875</v>
      </c>
      <c r="CD808" s="45">
        <f t="shared" si="102"/>
        <v>0</v>
      </c>
      <c r="CE808" s="45">
        <f t="shared" si="103"/>
        <v>0</v>
      </c>
    </row>
    <row r="809" spans="4:83" x14ac:dyDescent="0.25">
      <c r="D809" s="20" t="s">
        <v>1727</v>
      </c>
      <c r="E809" s="20" t="s">
        <v>1728</v>
      </c>
      <c r="F809" s="20">
        <v>4944</v>
      </c>
      <c r="G809">
        <v>803</v>
      </c>
      <c r="H809" s="20"/>
      <c r="I809">
        <f>SUMIFS('总明细 源文件后台下'!G:G,'总明细 源文件后台下'!E:E,E809,'总明细 源文件后台下'!C:C,"Order")</f>
        <v>0</v>
      </c>
      <c r="J809">
        <f>SUMIFS('总明细 源文件后台下'!M:M,'总明细 源文件后台下'!E:E,E809,'总明细 源文件后台下'!C:C,"Order")</f>
        <v>0</v>
      </c>
      <c r="K809">
        <f>SUMIFS('总明细 源文件后台下'!N:N,'总明细 源文件后台下'!E:E,E809,'总明细 源文件后台下'!C:C,"Order")</f>
        <v>0</v>
      </c>
      <c r="L809">
        <f>SUMIFS('总明细 源文件后台下'!O:O,'总明细 源文件后台下'!E:E,E809,'总明细 源文件后台下'!C:C,"Order")</f>
        <v>0</v>
      </c>
      <c r="M809">
        <f>SUMIFS('总明细 源文件后台下'!P:P,'总明细 源文件后台下'!E:E,E809,'总明细 源文件后台下'!C:C,"Order")</f>
        <v>0</v>
      </c>
      <c r="N809">
        <f>SUMIFS('总明细 源文件后台下'!Q:Q,'总明细 源文件后台下'!E:E,E809,'总明细 源文件后台下'!C:C,"Order")</f>
        <v>0</v>
      </c>
      <c r="O809">
        <f>SUMIFS('总明细 源文件后台下'!R:R,'总明细 源文件后台下'!E:E,E809,'总明细 源文件后台下'!C:C,"Order")</f>
        <v>0</v>
      </c>
      <c r="P809">
        <f>SUMIFS('总明细 源文件后台下'!S:S,'总明细 源文件后台下'!E:E,E809,'总明细 源文件后台下'!C:C,"Order")</f>
        <v>0</v>
      </c>
      <c r="Q809">
        <f>SUMIFS('总明细 源文件后台下'!T:T,'总明细 源文件后台下'!E:E,E809,'总明细 源文件后台下'!C:C,"Order")</f>
        <v>0</v>
      </c>
      <c r="R809">
        <f>SUMIFS('总明细 源文件后台下'!U:U,'总明细 源文件后台下'!E:E,E809,'总明细 源文件后台下'!C:C,"Order")</f>
        <v>0</v>
      </c>
      <c r="S809">
        <f>SUMIFS('总明细 源文件后台下'!V:V,'总明细 源文件后台下'!E:E,E809,'总明细 源文件后台下'!C:C,"Order")</f>
        <v>0</v>
      </c>
      <c r="T809">
        <f>SUMIFS('总明细 源文件后台下'!W:W,'总明细 源文件后台下'!E:E,E809,'总明细 源文件后台下'!C:C,"Order")</f>
        <v>0</v>
      </c>
      <c r="U809">
        <f>SUMIFS('总明细 源文件后台下'!G:G,'总明细 源文件后台下'!E:E,E809,'总明细 源文件后台下'!C:C,"Refund")</f>
        <v>0</v>
      </c>
      <c r="V809">
        <f>SUMIFS('总明细 源文件后台下'!M:M,'总明细 源文件后台下'!E:E,E809,'总明细 源文件后台下'!C:C,"Refund")</f>
        <v>0</v>
      </c>
      <c r="W809">
        <f>SUMIFS('总明细 源文件后台下'!N:N,'总明细 源文件后台下'!E:E,E809,'总明细 源文件后台下'!C:C,"Refund")</f>
        <v>0</v>
      </c>
      <c r="X809">
        <f>SUMIFS('总明细 源文件后台下'!O:O,'总明细 源文件后台下'!E:E,E809,'总明细 源文件后台下'!C:C,"Refund")</f>
        <v>0</v>
      </c>
      <c r="Y809">
        <f>SUMIFS('总明细 源文件后台下'!P:P,'总明细 源文件后台下'!E:E,E809,'总明细 源文件后台下'!C:C,"Refund")</f>
        <v>0</v>
      </c>
      <c r="Z809">
        <f>SUMIFS('总明细 源文件后台下'!Q:Q,'总明细 源文件后台下'!E:E,E809,'总明细 源文件后台下'!C:C,"Refund")</f>
        <v>0</v>
      </c>
      <c r="AA809">
        <f>SUMIFS('总明细 源文件后台下'!R:R,'总明细 源文件后台下'!E:E,E809,'总明细 源文件后台下'!C:C,"Refund")</f>
        <v>0</v>
      </c>
      <c r="AB809">
        <f>SUMIFS('总明细 源文件后台下'!S:S,'总明细 源文件后台下'!E:E,E809,'总明细 源文件后台下'!C:C,"Refund")</f>
        <v>0</v>
      </c>
      <c r="AC809">
        <f>SUMIFS('总明细 源文件后台下'!T:T,'总明细 源文件后台下'!E:E,E809,'总明细 源文件后台下'!C:C,"Refund")</f>
        <v>0</v>
      </c>
      <c r="AD809">
        <f>SUMIFS('总明细 源文件后台下'!U:U,'总明细 源文件后台下'!E:E,E809,'总明细 源文件后台下'!C:C,"Refund")</f>
        <v>0</v>
      </c>
      <c r="AE809">
        <f>SUMIFS('总明细 源文件后台下'!V:V,'总明细 源文件后台下'!E:E,E809,'总明细 源文件后台下'!C:C,"Refund")</f>
        <v>0</v>
      </c>
      <c r="AF809">
        <f>SUMIFS('总明细 源文件后台下'!W:W,'总明细 源文件后台下'!E:E,E809,'总明细 源文件后台下'!C:C,"Refund")</f>
        <v>0</v>
      </c>
      <c r="AK809">
        <f>(SUMIF('广告费 源文件后台下'!G:G,E809,'广告费 源文件后台下'!M:M))*-1</f>
        <v>0</v>
      </c>
      <c r="AL809">
        <f>SUMIFS('总明细 源文件后台下'!W:W,'总明细 源文件后台下'!E:E,E809,'总明细 源文件后台下'!C:C,"Adjustment",'总明细 源文件后台下'!F:F,"FBA Inventory Reimbursement - Customer Return")</f>
        <v>0</v>
      </c>
      <c r="AM809">
        <f>SUMIFS('总明细 源文件后台下'!W:W,'总明细 源文件后台下'!E:E,E809,'总明细 源文件后台下'!C:C,"Adjustment",'总明细 源文件后台下'!F:F,"FBA Inventory Reimbursement - Damaged:Warehouse")</f>
        <v>0</v>
      </c>
      <c r="AN809">
        <f>SUMIFS('总明细 源文件后台下'!W:W,'总明细 源文件后台下'!E:E,E809,'总明细 源文件后台下'!C:C,"Adjustment",'总明细 源文件后台下'!F:F,"FBA Inventory Reimbursement - Customer Service Issue")</f>
        <v>0</v>
      </c>
      <c r="AO809">
        <f>SUMIFS('总明细 源文件后台下'!W:W,'总明细 源文件后台下'!E:E,E809,'总明细 源文件后台下'!C:C,"Adjustment",'总明细 源文件后台下'!F:F,"FBA Inventory Reimbursement - Fee Correction")</f>
        <v>0</v>
      </c>
      <c r="AP809">
        <f>SUMIFS('总明细 源文件后台下'!W:W,'总明细 源文件后台下'!E:E,E809,'总明细 源文件后台下'!C:C,"Adjustment",'总明细 源文件后台下'!F:F,"FBA Inventory Reimbursement - General Adjustment")</f>
        <v>0</v>
      </c>
      <c r="AQ809">
        <f>SUMIFS('总明细 源文件后台下'!W:W,'总明细 源文件后台下'!E:E,E809,'总明细 源文件后台下'!C:C,"Adjustment",'总明细 源文件后台下'!F:F,"FBA Inventory Reimbursement - Lost:Inbound")</f>
        <v>0</v>
      </c>
      <c r="AR809">
        <f>SUMIFS('总明细 源文件后台下'!W:W,'总明细 源文件后台下'!E:E,E809,'总明细 源文件后台下'!C:C,"Adjustment",'总明细 源文件后台下'!F:F,"FBA Inventory Reimbursement - Lost:Warehouse")</f>
        <v>0</v>
      </c>
      <c r="AS809">
        <f>SUMIFS('总明细 源文件后台下'!W:W,'总明细 源文件后台下'!E:E,E809,'总明细 源文件后台下'!C:C,"Adjustment",'总明细 源文件后台下'!F:F,"Non-subscription Fee Adjustment")</f>
        <v>0</v>
      </c>
      <c r="AT809">
        <f>SUMIFS('总明细 源文件后台下'!W:W,'总明细 源文件后台下'!E:E,E809,'总明细 源文件后台下'!C:C,"Adjustment",'总明细 源文件后台下'!F:F,"FBA Inventory Placement Service Fee")</f>
        <v>0</v>
      </c>
      <c r="AV809">
        <f>SUMIF('FBA Customer Return Per Unit Fe'!B:B,E809,'FBA Customer Return Per Unit Fe'!C:C)</f>
        <v>0</v>
      </c>
      <c r="AX809">
        <f>(SUMIF('仓储费 源文件后台下'!C:C,E809,'仓储费 源文件后台下'!V:V))*-1</f>
        <v>0</v>
      </c>
      <c r="AZ809">
        <f>SUMIF('Disposal Fee销毁费用-160.95'!B:B,E809,'Disposal Fee销毁费用-160.95'!D:D)*-1</f>
        <v>-0.75</v>
      </c>
      <c r="BC809">
        <f>IFERROR(VLOOKUP(F809,'优惠券-86.4'!F:I,4,0),0)</f>
        <v>0</v>
      </c>
      <c r="BD809">
        <f>IFERROR(VLOOKUP(F809,'早评-120'!E:H,4,0),0)</f>
        <v>0</v>
      </c>
      <c r="BF809">
        <f t="shared" si="96"/>
        <v>-0.75</v>
      </c>
      <c r="BG809">
        <f t="shared" si="97"/>
        <v>0</v>
      </c>
      <c r="BH809">
        <f t="shared" si="98"/>
        <v>-4.875</v>
      </c>
      <c r="BQ809" s="45">
        <f t="shared" si="99"/>
        <v>-4.875</v>
      </c>
      <c r="BR809">
        <f>SUMIFS('9月销毁明细'!D:D,'9月销毁明细'!A:A,E809,'9月销毁明细'!H:H,"Sellable")</f>
        <v>0</v>
      </c>
      <c r="BS809">
        <f>SUMIFS('9月销毁明细'!G:G,'9月销毁明细'!A:A,E809,'9月销毁明细'!H:H,"Sellable")</f>
        <v>0</v>
      </c>
      <c r="BT809">
        <f>SUMIFS('9月销毁明细'!D:D,'9月销毁明细'!A:A,E809,'9月销毁明细'!H:H,"Unsellable")</f>
        <v>0</v>
      </c>
      <c r="BU809">
        <f>SUMIFS('9月销毁明细'!G:G,'9月销毁明细'!A:A,E809,'9月销毁明细'!H:H,"Unsellable")</f>
        <v>0</v>
      </c>
      <c r="BW809">
        <f>IFERROR(I809*VLOOKUP(F809,'9.3成本表'!C:L,10,0),0)</f>
        <v>0</v>
      </c>
      <c r="BX809">
        <f t="shared" si="100"/>
        <v>0</v>
      </c>
      <c r="CC809" s="45">
        <f t="shared" si="101"/>
        <v>-4.875</v>
      </c>
      <c r="CD809" s="45">
        <f t="shared" si="102"/>
        <v>0</v>
      </c>
      <c r="CE809" s="45">
        <f t="shared" si="103"/>
        <v>0</v>
      </c>
    </row>
    <row r="810" spans="4:83" x14ac:dyDescent="0.25">
      <c r="D810" s="20" t="s">
        <v>1729</v>
      </c>
      <c r="E810" s="20" t="s">
        <v>1730</v>
      </c>
      <c r="F810" s="20">
        <v>4944</v>
      </c>
      <c r="G810">
        <v>804</v>
      </c>
      <c r="H810" s="20"/>
      <c r="I810">
        <f>SUMIFS('总明细 源文件后台下'!G:G,'总明细 源文件后台下'!E:E,E810,'总明细 源文件后台下'!C:C,"Order")</f>
        <v>0</v>
      </c>
      <c r="J810">
        <f>SUMIFS('总明细 源文件后台下'!M:M,'总明细 源文件后台下'!E:E,E810,'总明细 源文件后台下'!C:C,"Order")</f>
        <v>0</v>
      </c>
      <c r="K810">
        <f>SUMIFS('总明细 源文件后台下'!N:N,'总明细 源文件后台下'!E:E,E810,'总明细 源文件后台下'!C:C,"Order")</f>
        <v>0</v>
      </c>
      <c r="L810">
        <f>SUMIFS('总明细 源文件后台下'!O:O,'总明细 源文件后台下'!E:E,E810,'总明细 源文件后台下'!C:C,"Order")</f>
        <v>0</v>
      </c>
      <c r="M810">
        <f>SUMIFS('总明细 源文件后台下'!P:P,'总明细 源文件后台下'!E:E,E810,'总明细 源文件后台下'!C:C,"Order")</f>
        <v>0</v>
      </c>
      <c r="N810">
        <f>SUMIFS('总明细 源文件后台下'!Q:Q,'总明细 源文件后台下'!E:E,E810,'总明细 源文件后台下'!C:C,"Order")</f>
        <v>0</v>
      </c>
      <c r="O810">
        <f>SUMIFS('总明细 源文件后台下'!R:R,'总明细 源文件后台下'!E:E,E810,'总明细 源文件后台下'!C:C,"Order")</f>
        <v>0</v>
      </c>
      <c r="P810">
        <f>SUMIFS('总明细 源文件后台下'!S:S,'总明细 源文件后台下'!E:E,E810,'总明细 源文件后台下'!C:C,"Order")</f>
        <v>0</v>
      </c>
      <c r="Q810">
        <f>SUMIFS('总明细 源文件后台下'!T:T,'总明细 源文件后台下'!E:E,E810,'总明细 源文件后台下'!C:C,"Order")</f>
        <v>0</v>
      </c>
      <c r="R810">
        <f>SUMIFS('总明细 源文件后台下'!U:U,'总明细 源文件后台下'!E:E,E810,'总明细 源文件后台下'!C:C,"Order")</f>
        <v>0</v>
      </c>
      <c r="S810">
        <f>SUMIFS('总明细 源文件后台下'!V:V,'总明细 源文件后台下'!E:E,E810,'总明细 源文件后台下'!C:C,"Order")</f>
        <v>0</v>
      </c>
      <c r="T810">
        <f>SUMIFS('总明细 源文件后台下'!W:W,'总明细 源文件后台下'!E:E,E810,'总明细 源文件后台下'!C:C,"Order")</f>
        <v>0</v>
      </c>
      <c r="U810">
        <f>SUMIFS('总明细 源文件后台下'!G:G,'总明细 源文件后台下'!E:E,E810,'总明细 源文件后台下'!C:C,"Refund")</f>
        <v>0</v>
      </c>
      <c r="V810">
        <f>SUMIFS('总明细 源文件后台下'!M:M,'总明细 源文件后台下'!E:E,E810,'总明细 源文件后台下'!C:C,"Refund")</f>
        <v>0</v>
      </c>
      <c r="W810">
        <f>SUMIFS('总明细 源文件后台下'!N:N,'总明细 源文件后台下'!E:E,E810,'总明细 源文件后台下'!C:C,"Refund")</f>
        <v>0</v>
      </c>
      <c r="X810">
        <f>SUMIFS('总明细 源文件后台下'!O:O,'总明细 源文件后台下'!E:E,E810,'总明细 源文件后台下'!C:C,"Refund")</f>
        <v>0</v>
      </c>
      <c r="Y810">
        <f>SUMIFS('总明细 源文件后台下'!P:P,'总明细 源文件后台下'!E:E,E810,'总明细 源文件后台下'!C:C,"Refund")</f>
        <v>0</v>
      </c>
      <c r="Z810">
        <f>SUMIFS('总明细 源文件后台下'!Q:Q,'总明细 源文件后台下'!E:E,E810,'总明细 源文件后台下'!C:C,"Refund")</f>
        <v>0</v>
      </c>
      <c r="AA810">
        <f>SUMIFS('总明细 源文件后台下'!R:R,'总明细 源文件后台下'!E:E,E810,'总明细 源文件后台下'!C:C,"Refund")</f>
        <v>0</v>
      </c>
      <c r="AB810">
        <f>SUMIFS('总明细 源文件后台下'!S:S,'总明细 源文件后台下'!E:E,E810,'总明细 源文件后台下'!C:C,"Refund")</f>
        <v>0</v>
      </c>
      <c r="AC810">
        <f>SUMIFS('总明细 源文件后台下'!T:T,'总明细 源文件后台下'!E:E,E810,'总明细 源文件后台下'!C:C,"Refund")</f>
        <v>0</v>
      </c>
      <c r="AD810">
        <f>SUMIFS('总明细 源文件后台下'!U:U,'总明细 源文件后台下'!E:E,E810,'总明细 源文件后台下'!C:C,"Refund")</f>
        <v>0</v>
      </c>
      <c r="AE810">
        <f>SUMIFS('总明细 源文件后台下'!V:V,'总明细 源文件后台下'!E:E,E810,'总明细 源文件后台下'!C:C,"Refund")</f>
        <v>0</v>
      </c>
      <c r="AF810">
        <f>SUMIFS('总明细 源文件后台下'!W:W,'总明细 源文件后台下'!E:E,E810,'总明细 源文件后台下'!C:C,"Refund")</f>
        <v>0</v>
      </c>
      <c r="AK810">
        <f>(SUMIF('广告费 源文件后台下'!G:G,E810,'广告费 源文件后台下'!M:M))*-1</f>
        <v>0</v>
      </c>
      <c r="AL810">
        <f>SUMIFS('总明细 源文件后台下'!W:W,'总明细 源文件后台下'!E:E,E810,'总明细 源文件后台下'!C:C,"Adjustment",'总明细 源文件后台下'!F:F,"FBA Inventory Reimbursement - Customer Return")</f>
        <v>0</v>
      </c>
      <c r="AM810">
        <f>SUMIFS('总明细 源文件后台下'!W:W,'总明细 源文件后台下'!E:E,E810,'总明细 源文件后台下'!C:C,"Adjustment",'总明细 源文件后台下'!F:F,"FBA Inventory Reimbursement - Damaged:Warehouse")</f>
        <v>0</v>
      </c>
      <c r="AN810">
        <f>SUMIFS('总明细 源文件后台下'!W:W,'总明细 源文件后台下'!E:E,E810,'总明细 源文件后台下'!C:C,"Adjustment",'总明细 源文件后台下'!F:F,"FBA Inventory Reimbursement - Customer Service Issue")</f>
        <v>0</v>
      </c>
      <c r="AO810">
        <f>SUMIFS('总明细 源文件后台下'!W:W,'总明细 源文件后台下'!E:E,E810,'总明细 源文件后台下'!C:C,"Adjustment",'总明细 源文件后台下'!F:F,"FBA Inventory Reimbursement - Fee Correction")</f>
        <v>0</v>
      </c>
      <c r="AP810">
        <f>SUMIFS('总明细 源文件后台下'!W:W,'总明细 源文件后台下'!E:E,E810,'总明细 源文件后台下'!C:C,"Adjustment",'总明细 源文件后台下'!F:F,"FBA Inventory Reimbursement - General Adjustment")</f>
        <v>0</v>
      </c>
      <c r="AQ810">
        <f>SUMIFS('总明细 源文件后台下'!W:W,'总明细 源文件后台下'!E:E,E810,'总明细 源文件后台下'!C:C,"Adjustment",'总明细 源文件后台下'!F:F,"FBA Inventory Reimbursement - Lost:Inbound")</f>
        <v>0</v>
      </c>
      <c r="AR810">
        <f>SUMIFS('总明细 源文件后台下'!W:W,'总明细 源文件后台下'!E:E,E810,'总明细 源文件后台下'!C:C,"Adjustment",'总明细 源文件后台下'!F:F,"FBA Inventory Reimbursement - Lost:Warehouse")</f>
        <v>0</v>
      </c>
      <c r="AS810">
        <f>SUMIFS('总明细 源文件后台下'!W:W,'总明细 源文件后台下'!E:E,E810,'总明细 源文件后台下'!C:C,"Adjustment",'总明细 源文件后台下'!F:F,"Non-subscription Fee Adjustment")</f>
        <v>0</v>
      </c>
      <c r="AT810">
        <f>SUMIFS('总明细 源文件后台下'!W:W,'总明细 源文件后台下'!E:E,E810,'总明细 源文件后台下'!C:C,"Adjustment",'总明细 源文件后台下'!F:F,"FBA Inventory Placement Service Fee")</f>
        <v>0</v>
      </c>
      <c r="AV810">
        <f>SUMIF('FBA Customer Return Per Unit Fe'!B:B,E810,'FBA Customer Return Per Unit Fe'!C:C)</f>
        <v>0</v>
      </c>
      <c r="AX810">
        <f>(SUMIF('仓储费 源文件后台下'!C:C,E810,'仓储费 源文件后台下'!V:V))*-1</f>
        <v>0</v>
      </c>
      <c r="AZ810">
        <f>SUMIF('Disposal Fee销毁费用-160.95'!B:B,E810,'Disposal Fee销毁费用-160.95'!D:D)*-1</f>
        <v>-0.75</v>
      </c>
      <c r="BC810">
        <f>IFERROR(VLOOKUP(F810,'优惠券-86.4'!F:I,4,0),0)</f>
        <v>0</v>
      </c>
      <c r="BD810">
        <f>IFERROR(VLOOKUP(F810,'早评-120'!E:H,4,0),0)</f>
        <v>0</v>
      </c>
      <c r="BF810">
        <f t="shared" si="96"/>
        <v>-0.75</v>
      </c>
      <c r="BG810">
        <f t="shared" si="97"/>
        <v>0</v>
      </c>
      <c r="BH810">
        <f t="shared" si="98"/>
        <v>-4.875</v>
      </c>
      <c r="BQ810" s="45">
        <f t="shared" si="99"/>
        <v>-4.875</v>
      </c>
      <c r="BR810">
        <f>SUMIFS('9月销毁明细'!D:D,'9月销毁明细'!A:A,E810,'9月销毁明细'!H:H,"Sellable")</f>
        <v>0</v>
      </c>
      <c r="BS810">
        <f>SUMIFS('9月销毁明细'!G:G,'9月销毁明细'!A:A,E810,'9月销毁明细'!H:H,"Sellable")</f>
        <v>0</v>
      </c>
      <c r="BT810">
        <f>SUMIFS('9月销毁明细'!D:D,'9月销毁明细'!A:A,E810,'9月销毁明细'!H:H,"Unsellable")</f>
        <v>0</v>
      </c>
      <c r="BU810">
        <f>SUMIFS('9月销毁明细'!G:G,'9月销毁明细'!A:A,E810,'9月销毁明细'!H:H,"Unsellable")</f>
        <v>0</v>
      </c>
      <c r="BW810">
        <f>IFERROR(I810*VLOOKUP(F810,'9.3成本表'!C:L,10,0),0)</f>
        <v>0</v>
      </c>
      <c r="BX810">
        <f t="shared" si="100"/>
        <v>0</v>
      </c>
      <c r="CC810" s="45">
        <f t="shared" si="101"/>
        <v>-4.875</v>
      </c>
      <c r="CD810" s="45">
        <f t="shared" si="102"/>
        <v>0</v>
      </c>
      <c r="CE810" s="45">
        <f t="shared" si="103"/>
        <v>0</v>
      </c>
    </row>
    <row r="811" spans="4:83" x14ac:dyDescent="0.25">
      <c r="D811" s="20" t="s">
        <v>1731</v>
      </c>
      <c r="E811" s="20" t="s">
        <v>1732</v>
      </c>
      <c r="F811" s="20">
        <v>4944</v>
      </c>
      <c r="G811">
        <v>805</v>
      </c>
      <c r="H811" s="20"/>
      <c r="I811">
        <f>SUMIFS('总明细 源文件后台下'!G:G,'总明细 源文件后台下'!E:E,E811,'总明细 源文件后台下'!C:C,"Order")</f>
        <v>0</v>
      </c>
      <c r="J811">
        <f>SUMIFS('总明细 源文件后台下'!M:M,'总明细 源文件后台下'!E:E,E811,'总明细 源文件后台下'!C:C,"Order")</f>
        <v>0</v>
      </c>
      <c r="K811">
        <f>SUMIFS('总明细 源文件后台下'!N:N,'总明细 源文件后台下'!E:E,E811,'总明细 源文件后台下'!C:C,"Order")</f>
        <v>0</v>
      </c>
      <c r="L811">
        <f>SUMIFS('总明细 源文件后台下'!O:O,'总明细 源文件后台下'!E:E,E811,'总明细 源文件后台下'!C:C,"Order")</f>
        <v>0</v>
      </c>
      <c r="M811">
        <f>SUMIFS('总明细 源文件后台下'!P:P,'总明细 源文件后台下'!E:E,E811,'总明细 源文件后台下'!C:C,"Order")</f>
        <v>0</v>
      </c>
      <c r="N811">
        <f>SUMIFS('总明细 源文件后台下'!Q:Q,'总明细 源文件后台下'!E:E,E811,'总明细 源文件后台下'!C:C,"Order")</f>
        <v>0</v>
      </c>
      <c r="O811">
        <f>SUMIFS('总明细 源文件后台下'!R:R,'总明细 源文件后台下'!E:E,E811,'总明细 源文件后台下'!C:C,"Order")</f>
        <v>0</v>
      </c>
      <c r="P811">
        <f>SUMIFS('总明细 源文件后台下'!S:S,'总明细 源文件后台下'!E:E,E811,'总明细 源文件后台下'!C:C,"Order")</f>
        <v>0</v>
      </c>
      <c r="Q811">
        <f>SUMIFS('总明细 源文件后台下'!T:T,'总明细 源文件后台下'!E:E,E811,'总明细 源文件后台下'!C:C,"Order")</f>
        <v>0</v>
      </c>
      <c r="R811">
        <f>SUMIFS('总明细 源文件后台下'!U:U,'总明细 源文件后台下'!E:E,E811,'总明细 源文件后台下'!C:C,"Order")</f>
        <v>0</v>
      </c>
      <c r="S811">
        <f>SUMIFS('总明细 源文件后台下'!V:V,'总明细 源文件后台下'!E:E,E811,'总明细 源文件后台下'!C:C,"Order")</f>
        <v>0</v>
      </c>
      <c r="T811">
        <f>SUMIFS('总明细 源文件后台下'!W:W,'总明细 源文件后台下'!E:E,E811,'总明细 源文件后台下'!C:C,"Order")</f>
        <v>0</v>
      </c>
      <c r="U811">
        <f>SUMIFS('总明细 源文件后台下'!G:G,'总明细 源文件后台下'!E:E,E811,'总明细 源文件后台下'!C:C,"Refund")</f>
        <v>0</v>
      </c>
      <c r="V811">
        <f>SUMIFS('总明细 源文件后台下'!M:M,'总明细 源文件后台下'!E:E,E811,'总明细 源文件后台下'!C:C,"Refund")</f>
        <v>0</v>
      </c>
      <c r="W811">
        <f>SUMIFS('总明细 源文件后台下'!N:N,'总明细 源文件后台下'!E:E,E811,'总明细 源文件后台下'!C:C,"Refund")</f>
        <v>0</v>
      </c>
      <c r="X811">
        <f>SUMIFS('总明细 源文件后台下'!O:O,'总明细 源文件后台下'!E:E,E811,'总明细 源文件后台下'!C:C,"Refund")</f>
        <v>0</v>
      </c>
      <c r="Y811">
        <f>SUMIFS('总明细 源文件后台下'!P:P,'总明细 源文件后台下'!E:E,E811,'总明细 源文件后台下'!C:C,"Refund")</f>
        <v>0</v>
      </c>
      <c r="Z811">
        <f>SUMIFS('总明细 源文件后台下'!Q:Q,'总明细 源文件后台下'!E:E,E811,'总明细 源文件后台下'!C:C,"Refund")</f>
        <v>0</v>
      </c>
      <c r="AA811">
        <f>SUMIFS('总明细 源文件后台下'!R:R,'总明细 源文件后台下'!E:E,E811,'总明细 源文件后台下'!C:C,"Refund")</f>
        <v>0</v>
      </c>
      <c r="AB811">
        <f>SUMIFS('总明细 源文件后台下'!S:S,'总明细 源文件后台下'!E:E,E811,'总明细 源文件后台下'!C:C,"Refund")</f>
        <v>0</v>
      </c>
      <c r="AC811">
        <f>SUMIFS('总明细 源文件后台下'!T:T,'总明细 源文件后台下'!E:E,E811,'总明细 源文件后台下'!C:C,"Refund")</f>
        <v>0</v>
      </c>
      <c r="AD811">
        <f>SUMIFS('总明细 源文件后台下'!U:U,'总明细 源文件后台下'!E:E,E811,'总明细 源文件后台下'!C:C,"Refund")</f>
        <v>0</v>
      </c>
      <c r="AE811">
        <f>SUMIFS('总明细 源文件后台下'!V:V,'总明细 源文件后台下'!E:E,E811,'总明细 源文件后台下'!C:C,"Refund")</f>
        <v>0</v>
      </c>
      <c r="AF811">
        <f>SUMIFS('总明细 源文件后台下'!W:W,'总明细 源文件后台下'!E:E,E811,'总明细 源文件后台下'!C:C,"Refund")</f>
        <v>0</v>
      </c>
      <c r="AK811">
        <f>(SUMIF('广告费 源文件后台下'!G:G,E811,'广告费 源文件后台下'!M:M))*-1</f>
        <v>0</v>
      </c>
      <c r="AL811">
        <f>SUMIFS('总明细 源文件后台下'!W:W,'总明细 源文件后台下'!E:E,E811,'总明细 源文件后台下'!C:C,"Adjustment",'总明细 源文件后台下'!F:F,"FBA Inventory Reimbursement - Customer Return")</f>
        <v>0</v>
      </c>
      <c r="AM811">
        <f>SUMIFS('总明细 源文件后台下'!W:W,'总明细 源文件后台下'!E:E,E811,'总明细 源文件后台下'!C:C,"Adjustment",'总明细 源文件后台下'!F:F,"FBA Inventory Reimbursement - Damaged:Warehouse")</f>
        <v>0</v>
      </c>
      <c r="AN811">
        <f>SUMIFS('总明细 源文件后台下'!W:W,'总明细 源文件后台下'!E:E,E811,'总明细 源文件后台下'!C:C,"Adjustment",'总明细 源文件后台下'!F:F,"FBA Inventory Reimbursement - Customer Service Issue")</f>
        <v>0</v>
      </c>
      <c r="AO811">
        <f>SUMIFS('总明细 源文件后台下'!W:W,'总明细 源文件后台下'!E:E,E811,'总明细 源文件后台下'!C:C,"Adjustment",'总明细 源文件后台下'!F:F,"FBA Inventory Reimbursement - Fee Correction")</f>
        <v>0</v>
      </c>
      <c r="AP811">
        <f>SUMIFS('总明细 源文件后台下'!W:W,'总明细 源文件后台下'!E:E,E811,'总明细 源文件后台下'!C:C,"Adjustment",'总明细 源文件后台下'!F:F,"FBA Inventory Reimbursement - General Adjustment")</f>
        <v>0</v>
      </c>
      <c r="AQ811">
        <f>SUMIFS('总明细 源文件后台下'!W:W,'总明细 源文件后台下'!E:E,E811,'总明细 源文件后台下'!C:C,"Adjustment",'总明细 源文件后台下'!F:F,"FBA Inventory Reimbursement - Lost:Inbound")</f>
        <v>0</v>
      </c>
      <c r="AR811">
        <f>SUMIFS('总明细 源文件后台下'!W:W,'总明细 源文件后台下'!E:E,E811,'总明细 源文件后台下'!C:C,"Adjustment",'总明细 源文件后台下'!F:F,"FBA Inventory Reimbursement - Lost:Warehouse")</f>
        <v>0</v>
      </c>
      <c r="AS811">
        <f>SUMIFS('总明细 源文件后台下'!W:W,'总明细 源文件后台下'!E:E,E811,'总明细 源文件后台下'!C:C,"Adjustment",'总明细 源文件后台下'!F:F,"Non-subscription Fee Adjustment")</f>
        <v>0</v>
      </c>
      <c r="AT811">
        <f>SUMIFS('总明细 源文件后台下'!W:W,'总明细 源文件后台下'!E:E,E811,'总明细 源文件后台下'!C:C,"Adjustment",'总明细 源文件后台下'!F:F,"FBA Inventory Placement Service Fee")</f>
        <v>0</v>
      </c>
      <c r="AV811">
        <f>SUMIF('FBA Customer Return Per Unit Fe'!B:B,E811,'FBA Customer Return Per Unit Fe'!C:C)</f>
        <v>0</v>
      </c>
      <c r="AX811">
        <f>(SUMIF('仓储费 源文件后台下'!C:C,E811,'仓储费 源文件后台下'!V:V))*-1</f>
        <v>0</v>
      </c>
      <c r="AZ811">
        <f>SUMIF('Disposal Fee销毁费用-160.95'!B:B,E811,'Disposal Fee销毁费用-160.95'!D:D)*-1</f>
        <v>-0.75</v>
      </c>
      <c r="BC811">
        <f>IFERROR(VLOOKUP(F811,'优惠券-86.4'!F:I,4,0),0)</f>
        <v>0</v>
      </c>
      <c r="BD811">
        <f>IFERROR(VLOOKUP(F811,'早评-120'!E:H,4,0),0)</f>
        <v>0</v>
      </c>
      <c r="BF811">
        <f t="shared" si="96"/>
        <v>-0.75</v>
      </c>
      <c r="BG811">
        <f t="shared" si="97"/>
        <v>0</v>
      </c>
      <c r="BH811">
        <f t="shared" si="98"/>
        <v>-4.875</v>
      </c>
      <c r="BQ811" s="45">
        <f t="shared" si="99"/>
        <v>-4.875</v>
      </c>
      <c r="BR811">
        <f>SUMIFS('9月销毁明细'!D:D,'9月销毁明细'!A:A,E811,'9月销毁明细'!H:H,"Sellable")</f>
        <v>0</v>
      </c>
      <c r="BS811">
        <f>SUMIFS('9月销毁明细'!G:G,'9月销毁明细'!A:A,E811,'9月销毁明细'!H:H,"Sellable")</f>
        <v>0</v>
      </c>
      <c r="BT811">
        <f>SUMIFS('9月销毁明细'!D:D,'9月销毁明细'!A:A,E811,'9月销毁明细'!H:H,"Unsellable")</f>
        <v>0</v>
      </c>
      <c r="BU811">
        <f>SUMIFS('9月销毁明细'!G:G,'9月销毁明细'!A:A,E811,'9月销毁明细'!H:H,"Unsellable")</f>
        <v>0</v>
      </c>
      <c r="BW811">
        <f>IFERROR(I811*VLOOKUP(F811,'9.3成本表'!C:L,10,0),0)</f>
        <v>0</v>
      </c>
      <c r="BX811">
        <f t="shared" si="100"/>
        <v>0</v>
      </c>
      <c r="CC811" s="45">
        <f t="shared" si="101"/>
        <v>-4.875</v>
      </c>
      <c r="CD811" s="45">
        <f t="shared" si="102"/>
        <v>0</v>
      </c>
      <c r="CE811" s="45">
        <f t="shared" si="103"/>
        <v>0</v>
      </c>
    </row>
    <row r="812" spans="4:83" x14ac:dyDescent="0.25">
      <c r="D812" s="20" t="s">
        <v>1733</v>
      </c>
      <c r="E812" s="20" t="s">
        <v>1734</v>
      </c>
      <c r="F812" s="20">
        <v>4944</v>
      </c>
      <c r="G812">
        <v>806</v>
      </c>
      <c r="H812" s="20"/>
      <c r="I812">
        <f>SUMIFS('总明细 源文件后台下'!G:G,'总明细 源文件后台下'!E:E,E812,'总明细 源文件后台下'!C:C,"Order")</f>
        <v>0</v>
      </c>
      <c r="J812">
        <f>SUMIFS('总明细 源文件后台下'!M:M,'总明细 源文件后台下'!E:E,E812,'总明细 源文件后台下'!C:C,"Order")</f>
        <v>0</v>
      </c>
      <c r="K812">
        <f>SUMIFS('总明细 源文件后台下'!N:N,'总明细 源文件后台下'!E:E,E812,'总明细 源文件后台下'!C:C,"Order")</f>
        <v>0</v>
      </c>
      <c r="L812">
        <f>SUMIFS('总明细 源文件后台下'!O:O,'总明细 源文件后台下'!E:E,E812,'总明细 源文件后台下'!C:C,"Order")</f>
        <v>0</v>
      </c>
      <c r="M812">
        <f>SUMIFS('总明细 源文件后台下'!P:P,'总明细 源文件后台下'!E:E,E812,'总明细 源文件后台下'!C:C,"Order")</f>
        <v>0</v>
      </c>
      <c r="N812">
        <f>SUMIFS('总明细 源文件后台下'!Q:Q,'总明细 源文件后台下'!E:E,E812,'总明细 源文件后台下'!C:C,"Order")</f>
        <v>0</v>
      </c>
      <c r="O812">
        <f>SUMIFS('总明细 源文件后台下'!R:R,'总明细 源文件后台下'!E:E,E812,'总明细 源文件后台下'!C:C,"Order")</f>
        <v>0</v>
      </c>
      <c r="P812">
        <f>SUMIFS('总明细 源文件后台下'!S:S,'总明细 源文件后台下'!E:E,E812,'总明细 源文件后台下'!C:C,"Order")</f>
        <v>0</v>
      </c>
      <c r="Q812">
        <f>SUMIFS('总明细 源文件后台下'!T:T,'总明细 源文件后台下'!E:E,E812,'总明细 源文件后台下'!C:C,"Order")</f>
        <v>0</v>
      </c>
      <c r="R812">
        <f>SUMIFS('总明细 源文件后台下'!U:U,'总明细 源文件后台下'!E:E,E812,'总明细 源文件后台下'!C:C,"Order")</f>
        <v>0</v>
      </c>
      <c r="S812">
        <f>SUMIFS('总明细 源文件后台下'!V:V,'总明细 源文件后台下'!E:E,E812,'总明细 源文件后台下'!C:C,"Order")</f>
        <v>0</v>
      </c>
      <c r="T812">
        <f>SUMIFS('总明细 源文件后台下'!W:W,'总明细 源文件后台下'!E:E,E812,'总明细 源文件后台下'!C:C,"Order")</f>
        <v>0</v>
      </c>
      <c r="U812">
        <f>SUMIFS('总明细 源文件后台下'!G:G,'总明细 源文件后台下'!E:E,E812,'总明细 源文件后台下'!C:C,"Refund")</f>
        <v>0</v>
      </c>
      <c r="V812">
        <f>SUMIFS('总明细 源文件后台下'!M:M,'总明细 源文件后台下'!E:E,E812,'总明细 源文件后台下'!C:C,"Refund")</f>
        <v>0</v>
      </c>
      <c r="W812">
        <f>SUMIFS('总明细 源文件后台下'!N:N,'总明细 源文件后台下'!E:E,E812,'总明细 源文件后台下'!C:C,"Refund")</f>
        <v>0</v>
      </c>
      <c r="X812">
        <f>SUMIFS('总明细 源文件后台下'!O:O,'总明细 源文件后台下'!E:E,E812,'总明细 源文件后台下'!C:C,"Refund")</f>
        <v>0</v>
      </c>
      <c r="Y812">
        <f>SUMIFS('总明细 源文件后台下'!P:P,'总明细 源文件后台下'!E:E,E812,'总明细 源文件后台下'!C:C,"Refund")</f>
        <v>0</v>
      </c>
      <c r="Z812">
        <f>SUMIFS('总明细 源文件后台下'!Q:Q,'总明细 源文件后台下'!E:E,E812,'总明细 源文件后台下'!C:C,"Refund")</f>
        <v>0</v>
      </c>
      <c r="AA812">
        <f>SUMIFS('总明细 源文件后台下'!R:R,'总明细 源文件后台下'!E:E,E812,'总明细 源文件后台下'!C:C,"Refund")</f>
        <v>0</v>
      </c>
      <c r="AB812">
        <f>SUMIFS('总明细 源文件后台下'!S:S,'总明细 源文件后台下'!E:E,E812,'总明细 源文件后台下'!C:C,"Refund")</f>
        <v>0</v>
      </c>
      <c r="AC812">
        <f>SUMIFS('总明细 源文件后台下'!T:T,'总明细 源文件后台下'!E:E,E812,'总明细 源文件后台下'!C:C,"Refund")</f>
        <v>0</v>
      </c>
      <c r="AD812">
        <f>SUMIFS('总明细 源文件后台下'!U:U,'总明细 源文件后台下'!E:E,E812,'总明细 源文件后台下'!C:C,"Refund")</f>
        <v>0</v>
      </c>
      <c r="AE812">
        <f>SUMIFS('总明细 源文件后台下'!V:V,'总明细 源文件后台下'!E:E,E812,'总明细 源文件后台下'!C:C,"Refund")</f>
        <v>0</v>
      </c>
      <c r="AF812">
        <f>SUMIFS('总明细 源文件后台下'!W:W,'总明细 源文件后台下'!E:E,E812,'总明细 源文件后台下'!C:C,"Refund")</f>
        <v>0</v>
      </c>
      <c r="AK812">
        <f>(SUMIF('广告费 源文件后台下'!G:G,E812,'广告费 源文件后台下'!M:M))*-1</f>
        <v>0</v>
      </c>
      <c r="AL812">
        <f>SUMIFS('总明细 源文件后台下'!W:W,'总明细 源文件后台下'!E:E,E812,'总明细 源文件后台下'!C:C,"Adjustment",'总明细 源文件后台下'!F:F,"FBA Inventory Reimbursement - Customer Return")</f>
        <v>0</v>
      </c>
      <c r="AM812">
        <f>SUMIFS('总明细 源文件后台下'!W:W,'总明细 源文件后台下'!E:E,E812,'总明细 源文件后台下'!C:C,"Adjustment",'总明细 源文件后台下'!F:F,"FBA Inventory Reimbursement - Damaged:Warehouse")</f>
        <v>0</v>
      </c>
      <c r="AN812">
        <f>SUMIFS('总明细 源文件后台下'!W:W,'总明细 源文件后台下'!E:E,E812,'总明细 源文件后台下'!C:C,"Adjustment",'总明细 源文件后台下'!F:F,"FBA Inventory Reimbursement - Customer Service Issue")</f>
        <v>0</v>
      </c>
      <c r="AO812">
        <f>SUMIFS('总明细 源文件后台下'!W:W,'总明细 源文件后台下'!E:E,E812,'总明细 源文件后台下'!C:C,"Adjustment",'总明细 源文件后台下'!F:F,"FBA Inventory Reimbursement - Fee Correction")</f>
        <v>0</v>
      </c>
      <c r="AP812">
        <f>SUMIFS('总明细 源文件后台下'!W:W,'总明细 源文件后台下'!E:E,E812,'总明细 源文件后台下'!C:C,"Adjustment",'总明细 源文件后台下'!F:F,"FBA Inventory Reimbursement - General Adjustment")</f>
        <v>0</v>
      </c>
      <c r="AQ812">
        <f>SUMIFS('总明细 源文件后台下'!W:W,'总明细 源文件后台下'!E:E,E812,'总明细 源文件后台下'!C:C,"Adjustment",'总明细 源文件后台下'!F:F,"FBA Inventory Reimbursement - Lost:Inbound")</f>
        <v>0</v>
      </c>
      <c r="AR812">
        <f>SUMIFS('总明细 源文件后台下'!W:W,'总明细 源文件后台下'!E:E,E812,'总明细 源文件后台下'!C:C,"Adjustment",'总明细 源文件后台下'!F:F,"FBA Inventory Reimbursement - Lost:Warehouse")</f>
        <v>0</v>
      </c>
      <c r="AS812">
        <f>SUMIFS('总明细 源文件后台下'!W:W,'总明细 源文件后台下'!E:E,E812,'总明细 源文件后台下'!C:C,"Adjustment",'总明细 源文件后台下'!F:F,"Non-subscription Fee Adjustment")</f>
        <v>0</v>
      </c>
      <c r="AT812">
        <f>SUMIFS('总明细 源文件后台下'!W:W,'总明细 源文件后台下'!E:E,E812,'总明细 源文件后台下'!C:C,"Adjustment",'总明细 源文件后台下'!F:F,"FBA Inventory Placement Service Fee")</f>
        <v>0</v>
      </c>
      <c r="AV812">
        <f>SUMIF('FBA Customer Return Per Unit Fe'!B:B,E812,'FBA Customer Return Per Unit Fe'!C:C)</f>
        <v>0</v>
      </c>
      <c r="AX812">
        <f>(SUMIF('仓储费 源文件后台下'!C:C,E812,'仓储费 源文件后台下'!V:V))*-1</f>
        <v>0</v>
      </c>
      <c r="AZ812">
        <f>SUMIF('Disposal Fee销毁费用-160.95'!B:B,E812,'Disposal Fee销毁费用-160.95'!D:D)*-1</f>
        <v>-0.75</v>
      </c>
      <c r="BC812">
        <f>IFERROR(VLOOKUP(F812,'优惠券-86.4'!F:I,4,0),0)</f>
        <v>0</v>
      </c>
      <c r="BD812">
        <f>IFERROR(VLOOKUP(F812,'早评-120'!E:H,4,0),0)</f>
        <v>0</v>
      </c>
      <c r="BF812">
        <f t="shared" si="96"/>
        <v>-0.75</v>
      </c>
      <c r="BG812">
        <f t="shared" si="97"/>
        <v>0</v>
      </c>
      <c r="BH812">
        <f t="shared" si="98"/>
        <v>-4.875</v>
      </c>
      <c r="BQ812" s="45">
        <f t="shared" si="99"/>
        <v>-4.875</v>
      </c>
      <c r="BR812">
        <f>SUMIFS('9月销毁明细'!D:D,'9月销毁明细'!A:A,E812,'9月销毁明细'!H:H,"Sellable")</f>
        <v>0</v>
      </c>
      <c r="BS812">
        <f>SUMIFS('9月销毁明细'!G:G,'9月销毁明细'!A:A,E812,'9月销毁明细'!H:H,"Sellable")</f>
        <v>0</v>
      </c>
      <c r="BT812">
        <f>SUMIFS('9月销毁明细'!D:D,'9月销毁明细'!A:A,E812,'9月销毁明细'!H:H,"Unsellable")</f>
        <v>0</v>
      </c>
      <c r="BU812">
        <f>SUMIFS('9月销毁明细'!G:G,'9月销毁明细'!A:A,E812,'9月销毁明细'!H:H,"Unsellable")</f>
        <v>0</v>
      </c>
      <c r="BW812">
        <f>IFERROR(I812*VLOOKUP(F812,'9.3成本表'!C:L,10,0),0)</f>
        <v>0</v>
      </c>
      <c r="BX812">
        <f t="shared" si="100"/>
        <v>0</v>
      </c>
      <c r="CC812" s="45">
        <f t="shared" si="101"/>
        <v>-4.875</v>
      </c>
      <c r="CD812" s="45">
        <f t="shared" si="102"/>
        <v>0</v>
      </c>
      <c r="CE812" s="45">
        <f t="shared" si="103"/>
        <v>0</v>
      </c>
    </row>
    <row r="813" spans="4:83" x14ac:dyDescent="0.25">
      <c r="D813" s="20" t="s">
        <v>1735</v>
      </c>
      <c r="E813" s="20" t="s">
        <v>1736</v>
      </c>
      <c r="F813" s="20">
        <v>4944</v>
      </c>
      <c r="G813">
        <v>807</v>
      </c>
      <c r="H813" s="20"/>
      <c r="I813">
        <f>SUMIFS('总明细 源文件后台下'!G:G,'总明细 源文件后台下'!E:E,E813,'总明细 源文件后台下'!C:C,"Order")</f>
        <v>0</v>
      </c>
      <c r="J813">
        <f>SUMIFS('总明细 源文件后台下'!M:M,'总明细 源文件后台下'!E:E,E813,'总明细 源文件后台下'!C:C,"Order")</f>
        <v>0</v>
      </c>
      <c r="K813">
        <f>SUMIFS('总明细 源文件后台下'!N:N,'总明细 源文件后台下'!E:E,E813,'总明细 源文件后台下'!C:C,"Order")</f>
        <v>0</v>
      </c>
      <c r="L813">
        <f>SUMIFS('总明细 源文件后台下'!O:O,'总明细 源文件后台下'!E:E,E813,'总明细 源文件后台下'!C:C,"Order")</f>
        <v>0</v>
      </c>
      <c r="M813">
        <f>SUMIFS('总明细 源文件后台下'!P:P,'总明细 源文件后台下'!E:E,E813,'总明细 源文件后台下'!C:C,"Order")</f>
        <v>0</v>
      </c>
      <c r="N813">
        <f>SUMIFS('总明细 源文件后台下'!Q:Q,'总明细 源文件后台下'!E:E,E813,'总明细 源文件后台下'!C:C,"Order")</f>
        <v>0</v>
      </c>
      <c r="O813">
        <f>SUMIFS('总明细 源文件后台下'!R:R,'总明细 源文件后台下'!E:E,E813,'总明细 源文件后台下'!C:C,"Order")</f>
        <v>0</v>
      </c>
      <c r="P813">
        <f>SUMIFS('总明细 源文件后台下'!S:S,'总明细 源文件后台下'!E:E,E813,'总明细 源文件后台下'!C:C,"Order")</f>
        <v>0</v>
      </c>
      <c r="Q813">
        <f>SUMIFS('总明细 源文件后台下'!T:T,'总明细 源文件后台下'!E:E,E813,'总明细 源文件后台下'!C:C,"Order")</f>
        <v>0</v>
      </c>
      <c r="R813">
        <f>SUMIFS('总明细 源文件后台下'!U:U,'总明细 源文件后台下'!E:E,E813,'总明细 源文件后台下'!C:C,"Order")</f>
        <v>0</v>
      </c>
      <c r="S813">
        <f>SUMIFS('总明细 源文件后台下'!V:V,'总明细 源文件后台下'!E:E,E813,'总明细 源文件后台下'!C:C,"Order")</f>
        <v>0</v>
      </c>
      <c r="T813">
        <f>SUMIFS('总明细 源文件后台下'!W:W,'总明细 源文件后台下'!E:E,E813,'总明细 源文件后台下'!C:C,"Order")</f>
        <v>0</v>
      </c>
      <c r="U813">
        <f>SUMIFS('总明细 源文件后台下'!G:G,'总明细 源文件后台下'!E:E,E813,'总明细 源文件后台下'!C:C,"Refund")</f>
        <v>0</v>
      </c>
      <c r="V813">
        <f>SUMIFS('总明细 源文件后台下'!M:M,'总明细 源文件后台下'!E:E,E813,'总明细 源文件后台下'!C:C,"Refund")</f>
        <v>0</v>
      </c>
      <c r="W813">
        <f>SUMIFS('总明细 源文件后台下'!N:N,'总明细 源文件后台下'!E:E,E813,'总明细 源文件后台下'!C:C,"Refund")</f>
        <v>0</v>
      </c>
      <c r="X813">
        <f>SUMIFS('总明细 源文件后台下'!O:O,'总明细 源文件后台下'!E:E,E813,'总明细 源文件后台下'!C:C,"Refund")</f>
        <v>0</v>
      </c>
      <c r="Y813">
        <f>SUMIFS('总明细 源文件后台下'!P:P,'总明细 源文件后台下'!E:E,E813,'总明细 源文件后台下'!C:C,"Refund")</f>
        <v>0</v>
      </c>
      <c r="Z813">
        <f>SUMIFS('总明细 源文件后台下'!Q:Q,'总明细 源文件后台下'!E:E,E813,'总明细 源文件后台下'!C:C,"Refund")</f>
        <v>0</v>
      </c>
      <c r="AA813">
        <f>SUMIFS('总明细 源文件后台下'!R:R,'总明细 源文件后台下'!E:E,E813,'总明细 源文件后台下'!C:C,"Refund")</f>
        <v>0</v>
      </c>
      <c r="AB813">
        <f>SUMIFS('总明细 源文件后台下'!S:S,'总明细 源文件后台下'!E:E,E813,'总明细 源文件后台下'!C:C,"Refund")</f>
        <v>0</v>
      </c>
      <c r="AC813">
        <f>SUMIFS('总明细 源文件后台下'!T:T,'总明细 源文件后台下'!E:E,E813,'总明细 源文件后台下'!C:C,"Refund")</f>
        <v>0</v>
      </c>
      <c r="AD813">
        <f>SUMIFS('总明细 源文件后台下'!U:U,'总明细 源文件后台下'!E:E,E813,'总明细 源文件后台下'!C:C,"Refund")</f>
        <v>0</v>
      </c>
      <c r="AE813">
        <f>SUMIFS('总明细 源文件后台下'!V:V,'总明细 源文件后台下'!E:E,E813,'总明细 源文件后台下'!C:C,"Refund")</f>
        <v>0</v>
      </c>
      <c r="AF813">
        <f>SUMIFS('总明细 源文件后台下'!W:W,'总明细 源文件后台下'!E:E,E813,'总明细 源文件后台下'!C:C,"Refund")</f>
        <v>0</v>
      </c>
      <c r="AK813">
        <f>(SUMIF('广告费 源文件后台下'!G:G,E813,'广告费 源文件后台下'!M:M))*-1</f>
        <v>0</v>
      </c>
      <c r="AL813">
        <f>SUMIFS('总明细 源文件后台下'!W:W,'总明细 源文件后台下'!E:E,E813,'总明细 源文件后台下'!C:C,"Adjustment",'总明细 源文件后台下'!F:F,"FBA Inventory Reimbursement - Customer Return")</f>
        <v>0</v>
      </c>
      <c r="AM813">
        <f>SUMIFS('总明细 源文件后台下'!W:W,'总明细 源文件后台下'!E:E,E813,'总明细 源文件后台下'!C:C,"Adjustment",'总明细 源文件后台下'!F:F,"FBA Inventory Reimbursement - Damaged:Warehouse")</f>
        <v>0</v>
      </c>
      <c r="AN813">
        <f>SUMIFS('总明细 源文件后台下'!W:W,'总明细 源文件后台下'!E:E,E813,'总明细 源文件后台下'!C:C,"Adjustment",'总明细 源文件后台下'!F:F,"FBA Inventory Reimbursement - Customer Service Issue")</f>
        <v>0</v>
      </c>
      <c r="AO813">
        <f>SUMIFS('总明细 源文件后台下'!W:W,'总明细 源文件后台下'!E:E,E813,'总明细 源文件后台下'!C:C,"Adjustment",'总明细 源文件后台下'!F:F,"FBA Inventory Reimbursement - Fee Correction")</f>
        <v>0</v>
      </c>
      <c r="AP813">
        <f>SUMIFS('总明细 源文件后台下'!W:W,'总明细 源文件后台下'!E:E,E813,'总明细 源文件后台下'!C:C,"Adjustment",'总明细 源文件后台下'!F:F,"FBA Inventory Reimbursement - General Adjustment")</f>
        <v>0</v>
      </c>
      <c r="AQ813">
        <f>SUMIFS('总明细 源文件后台下'!W:W,'总明细 源文件后台下'!E:E,E813,'总明细 源文件后台下'!C:C,"Adjustment",'总明细 源文件后台下'!F:F,"FBA Inventory Reimbursement - Lost:Inbound")</f>
        <v>0</v>
      </c>
      <c r="AR813">
        <f>SUMIFS('总明细 源文件后台下'!W:W,'总明细 源文件后台下'!E:E,E813,'总明细 源文件后台下'!C:C,"Adjustment",'总明细 源文件后台下'!F:F,"FBA Inventory Reimbursement - Lost:Warehouse")</f>
        <v>0</v>
      </c>
      <c r="AS813">
        <f>SUMIFS('总明细 源文件后台下'!W:W,'总明细 源文件后台下'!E:E,E813,'总明细 源文件后台下'!C:C,"Adjustment",'总明细 源文件后台下'!F:F,"Non-subscription Fee Adjustment")</f>
        <v>0</v>
      </c>
      <c r="AT813">
        <f>SUMIFS('总明细 源文件后台下'!W:W,'总明细 源文件后台下'!E:E,E813,'总明细 源文件后台下'!C:C,"Adjustment",'总明细 源文件后台下'!F:F,"FBA Inventory Placement Service Fee")</f>
        <v>0</v>
      </c>
      <c r="AV813">
        <f>SUMIF('FBA Customer Return Per Unit Fe'!B:B,E813,'FBA Customer Return Per Unit Fe'!C:C)</f>
        <v>0</v>
      </c>
      <c r="AX813">
        <f>(SUMIF('仓储费 源文件后台下'!C:C,E813,'仓储费 源文件后台下'!V:V))*-1</f>
        <v>0</v>
      </c>
      <c r="AZ813">
        <f>SUMIF('Disposal Fee销毁费用-160.95'!B:B,E813,'Disposal Fee销毁费用-160.95'!D:D)*-1</f>
        <v>-0.6</v>
      </c>
      <c r="BC813">
        <f>IFERROR(VLOOKUP(F813,'优惠券-86.4'!F:I,4,0),0)</f>
        <v>0</v>
      </c>
      <c r="BD813">
        <f>IFERROR(VLOOKUP(F813,'早评-120'!E:H,4,0),0)</f>
        <v>0</v>
      </c>
      <c r="BF813">
        <f t="shared" si="96"/>
        <v>-0.6</v>
      </c>
      <c r="BG813">
        <f t="shared" si="97"/>
        <v>0</v>
      </c>
      <c r="BH813">
        <f t="shared" si="98"/>
        <v>-3.9</v>
      </c>
      <c r="BQ813" s="45">
        <f t="shared" si="99"/>
        <v>-3.9</v>
      </c>
      <c r="BR813">
        <f>SUMIFS('9月销毁明细'!D:D,'9月销毁明细'!A:A,E813,'9月销毁明细'!H:H,"Sellable")</f>
        <v>0</v>
      </c>
      <c r="BS813">
        <f>SUMIFS('9月销毁明细'!G:G,'9月销毁明细'!A:A,E813,'9月销毁明细'!H:H,"Sellable")</f>
        <v>0</v>
      </c>
      <c r="BT813">
        <f>SUMIFS('9月销毁明细'!D:D,'9月销毁明细'!A:A,E813,'9月销毁明细'!H:H,"Unsellable")</f>
        <v>0</v>
      </c>
      <c r="BU813">
        <f>SUMIFS('9月销毁明细'!G:G,'9月销毁明细'!A:A,E813,'9月销毁明细'!H:H,"Unsellable")</f>
        <v>0</v>
      </c>
      <c r="BW813">
        <f>IFERROR(I813*VLOOKUP(F813,'9.3成本表'!C:L,10,0),0)</f>
        <v>0</v>
      </c>
      <c r="BX813">
        <f t="shared" si="100"/>
        <v>0</v>
      </c>
      <c r="CC813" s="45">
        <f t="shared" si="101"/>
        <v>-3.9</v>
      </c>
      <c r="CD813" s="45">
        <f t="shared" si="102"/>
        <v>0</v>
      </c>
      <c r="CE813" s="45">
        <f t="shared" si="103"/>
        <v>0</v>
      </c>
    </row>
    <row r="814" spans="4:83" x14ac:dyDescent="0.25">
      <c r="D814" s="20" t="s">
        <v>1737</v>
      </c>
      <c r="E814" s="20" t="s">
        <v>1738</v>
      </c>
      <c r="F814" s="20">
        <v>4944</v>
      </c>
      <c r="G814">
        <v>808</v>
      </c>
      <c r="H814" s="20"/>
      <c r="I814">
        <f>SUMIFS('总明细 源文件后台下'!G:G,'总明细 源文件后台下'!E:E,E814,'总明细 源文件后台下'!C:C,"Order")</f>
        <v>0</v>
      </c>
      <c r="J814">
        <f>SUMIFS('总明细 源文件后台下'!M:M,'总明细 源文件后台下'!E:E,E814,'总明细 源文件后台下'!C:C,"Order")</f>
        <v>0</v>
      </c>
      <c r="K814">
        <f>SUMIFS('总明细 源文件后台下'!N:N,'总明细 源文件后台下'!E:E,E814,'总明细 源文件后台下'!C:C,"Order")</f>
        <v>0</v>
      </c>
      <c r="L814">
        <f>SUMIFS('总明细 源文件后台下'!O:O,'总明细 源文件后台下'!E:E,E814,'总明细 源文件后台下'!C:C,"Order")</f>
        <v>0</v>
      </c>
      <c r="M814">
        <f>SUMIFS('总明细 源文件后台下'!P:P,'总明细 源文件后台下'!E:E,E814,'总明细 源文件后台下'!C:C,"Order")</f>
        <v>0</v>
      </c>
      <c r="N814">
        <f>SUMIFS('总明细 源文件后台下'!Q:Q,'总明细 源文件后台下'!E:E,E814,'总明细 源文件后台下'!C:C,"Order")</f>
        <v>0</v>
      </c>
      <c r="O814">
        <f>SUMIFS('总明细 源文件后台下'!R:R,'总明细 源文件后台下'!E:E,E814,'总明细 源文件后台下'!C:C,"Order")</f>
        <v>0</v>
      </c>
      <c r="P814">
        <f>SUMIFS('总明细 源文件后台下'!S:S,'总明细 源文件后台下'!E:E,E814,'总明细 源文件后台下'!C:C,"Order")</f>
        <v>0</v>
      </c>
      <c r="Q814">
        <f>SUMIFS('总明细 源文件后台下'!T:T,'总明细 源文件后台下'!E:E,E814,'总明细 源文件后台下'!C:C,"Order")</f>
        <v>0</v>
      </c>
      <c r="R814">
        <f>SUMIFS('总明细 源文件后台下'!U:U,'总明细 源文件后台下'!E:E,E814,'总明细 源文件后台下'!C:C,"Order")</f>
        <v>0</v>
      </c>
      <c r="S814">
        <f>SUMIFS('总明细 源文件后台下'!V:V,'总明细 源文件后台下'!E:E,E814,'总明细 源文件后台下'!C:C,"Order")</f>
        <v>0</v>
      </c>
      <c r="T814">
        <f>SUMIFS('总明细 源文件后台下'!W:W,'总明细 源文件后台下'!E:E,E814,'总明细 源文件后台下'!C:C,"Order")</f>
        <v>0</v>
      </c>
      <c r="U814">
        <f>SUMIFS('总明细 源文件后台下'!G:G,'总明细 源文件后台下'!E:E,E814,'总明细 源文件后台下'!C:C,"Refund")</f>
        <v>0</v>
      </c>
      <c r="V814">
        <f>SUMIFS('总明细 源文件后台下'!M:M,'总明细 源文件后台下'!E:E,E814,'总明细 源文件后台下'!C:C,"Refund")</f>
        <v>0</v>
      </c>
      <c r="W814">
        <f>SUMIFS('总明细 源文件后台下'!N:N,'总明细 源文件后台下'!E:E,E814,'总明细 源文件后台下'!C:C,"Refund")</f>
        <v>0</v>
      </c>
      <c r="X814">
        <f>SUMIFS('总明细 源文件后台下'!O:O,'总明细 源文件后台下'!E:E,E814,'总明细 源文件后台下'!C:C,"Refund")</f>
        <v>0</v>
      </c>
      <c r="Y814">
        <f>SUMIFS('总明细 源文件后台下'!P:P,'总明细 源文件后台下'!E:E,E814,'总明细 源文件后台下'!C:C,"Refund")</f>
        <v>0</v>
      </c>
      <c r="Z814">
        <f>SUMIFS('总明细 源文件后台下'!Q:Q,'总明细 源文件后台下'!E:E,E814,'总明细 源文件后台下'!C:C,"Refund")</f>
        <v>0</v>
      </c>
      <c r="AA814">
        <f>SUMIFS('总明细 源文件后台下'!R:R,'总明细 源文件后台下'!E:E,E814,'总明细 源文件后台下'!C:C,"Refund")</f>
        <v>0</v>
      </c>
      <c r="AB814">
        <f>SUMIFS('总明细 源文件后台下'!S:S,'总明细 源文件后台下'!E:E,E814,'总明细 源文件后台下'!C:C,"Refund")</f>
        <v>0</v>
      </c>
      <c r="AC814">
        <f>SUMIFS('总明细 源文件后台下'!T:T,'总明细 源文件后台下'!E:E,E814,'总明细 源文件后台下'!C:C,"Refund")</f>
        <v>0</v>
      </c>
      <c r="AD814">
        <f>SUMIFS('总明细 源文件后台下'!U:U,'总明细 源文件后台下'!E:E,E814,'总明细 源文件后台下'!C:C,"Refund")</f>
        <v>0</v>
      </c>
      <c r="AE814">
        <f>SUMIFS('总明细 源文件后台下'!V:V,'总明细 源文件后台下'!E:E,E814,'总明细 源文件后台下'!C:C,"Refund")</f>
        <v>0</v>
      </c>
      <c r="AF814">
        <f>SUMIFS('总明细 源文件后台下'!W:W,'总明细 源文件后台下'!E:E,E814,'总明细 源文件后台下'!C:C,"Refund")</f>
        <v>0</v>
      </c>
      <c r="AK814">
        <f>(SUMIF('广告费 源文件后台下'!G:G,E814,'广告费 源文件后台下'!M:M))*-1</f>
        <v>0</v>
      </c>
      <c r="AL814">
        <f>SUMIFS('总明细 源文件后台下'!W:W,'总明细 源文件后台下'!E:E,E814,'总明细 源文件后台下'!C:C,"Adjustment",'总明细 源文件后台下'!F:F,"FBA Inventory Reimbursement - Customer Return")</f>
        <v>0</v>
      </c>
      <c r="AM814">
        <f>SUMIFS('总明细 源文件后台下'!W:W,'总明细 源文件后台下'!E:E,E814,'总明细 源文件后台下'!C:C,"Adjustment",'总明细 源文件后台下'!F:F,"FBA Inventory Reimbursement - Damaged:Warehouse")</f>
        <v>0</v>
      </c>
      <c r="AN814">
        <f>SUMIFS('总明细 源文件后台下'!W:W,'总明细 源文件后台下'!E:E,E814,'总明细 源文件后台下'!C:C,"Adjustment",'总明细 源文件后台下'!F:F,"FBA Inventory Reimbursement - Customer Service Issue")</f>
        <v>0</v>
      </c>
      <c r="AO814">
        <f>SUMIFS('总明细 源文件后台下'!W:W,'总明细 源文件后台下'!E:E,E814,'总明细 源文件后台下'!C:C,"Adjustment",'总明细 源文件后台下'!F:F,"FBA Inventory Reimbursement - Fee Correction")</f>
        <v>0</v>
      </c>
      <c r="AP814">
        <f>SUMIFS('总明细 源文件后台下'!W:W,'总明细 源文件后台下'!E:E,E814,'总明细 源文件后台下'!C:C,"Adjustment",'总明细 源文件后台下'!F:F,"FBA Inventory Reimbursement - General Adjustment")</f>
        <v>0</v>
      </c>
      <c r="AQ814">
        <f>SUMIFS('总明细 源文件后台下'!W:W,'总明细 源文件后台下'!E:E,E814,'总明细 源文件后台下'!C:C,"Adjustment",'总明细 源文件后台下'!F:F,"FBA Inventory Reimbursement - Lost:Inbound")</f>
        <v>0</v>
      </c>
      <c r="AR814">
        <f>SUMIFS('总明细 源文件后台下'!W:W,'总明细 源文件后台下'!E:E,E814,'总明细 源文件后台下'!C:C,"Adjustment",'总明细 源文件后台下'!F:F,"FBA Inventory Reimbursement - Lost:Warehouse")</f>
        <v>0</v>
      </c>
      <c r="AS814">
        <f>SUMIFS('总明细 源文件后台下'!W:W,'总明细 源文件后台下'!E:E,E814,'总明细 源文件后台下'!C:C,"Adjustment",'总明细 源文件后台下'!F:F,"Non-subscription Fee Adjustment")</f>
        <v>0</v>
      </c>
      <c r="AT814">
        <f>SUMIFS('总明细 源文件后台下'!W:W,'总明细 源文件后台下'!E:E,E814,'总明细 源文件后台下'!C:C,"Adjustment",'总明细 源文件后台下'!F:F,"FBA Inventory Placement Service Fee")</f>
        <v>0</v>
      </c>
      <c r="AV814">
        <f>SUMIF('FBA Customer Return Per Unit Fe'!B:B,E814,'FBA Customer Return Per Unit Fe'!C:C)</f>
        <v>0</v>
      </c>
      <c r="AX814">
        <f>(SUMIF('仓储费 源文件后台下'!C:C,E814,'仓储费 源文件后台下'!V:V))*-1</f>
        <v>0</v>
      </c>
      <c r="AZ814">
        <f>SUMIF('Disposal Fee销毁费用-160.95'!B:B,E814,'Disposal Fee销毁费用-160.95'!D:D)*-1</f>
        <v>-0.75</v>
      </c>
      <c r="BC814">
        <f>IFERROR(VLOOKUP(F814,'优惠券-86.4'!F:I,4,0),0)</f>
        <v>0</v>
      </c>
      <c r="BD814">
        <f>IFERROR(VLOOKUP(F814,'早评-120'!E:H,4,0),0)</f>
        <v>0</v>
      </c>
      <c r="BF814">
        <f t="shared" si="96"/>
        <v>-0.75</v>
      </c>
      <c r="BG814">
        <f t="shared" si="97"/>
        <v>0</v>
      </c>
      <c r="BH814">
        <f t="shared" si="98"/>
        <v>-4.875</v>
      </c>
      <c r="BQ814" s="45">
        <f t="shared" si="99"/>
        <v>-4.875</v>
      </c>
      <c r="BR814">
        <f>SUMIFS('9月销毁明细'!D:D,'9月销毁明细'!A:A,E814,'9月销毁明细'!H:H,"Sellable")</f>
        <v>0</v>
      </c>
      <c r="BS814">
        <f>SUMIFS('9月销毁明细'!G:G,'9月销毁明细'!A:A,E814,'9月销毁明细'!H:H,"Sellable")</f>
        <v>0</v>
      </c>
      <c r="BT814">
        <f>SUMIFS('9月销毁明细'!D:D,'9月销毁明细'!A:A,E814,'9月销毁明细'!H:H,"Unsellable")</f>
        <v>0</v>
      </c>
      <c r="BU814">
        <f>SUMIFS('9月销毁明细'!G:G,'9月销毁明细'!A:A,E814,'9月销毁明细'!H:H,"Unsellable")</f>
        <v>0</v>
      </c>
      <c r="BW814">
        <f>IFERROR(I814*VLOOKUP(F814,'9.3成本表'!C:L,10,0),0)</f>
        <v>0</v>
      </c>
      <c r="BX814">
        <f t="shared" si="100"/>
        <v>0</v>
      </c>
      <c r="CC814" s="45">
        <f t="shared" si="101"/>
        <v>-4.875</v>
      </c>
      <c r="CD814" s="45">
        <f t="shared" si="102"/>
        <v>0</v>
      </c>
      <c r="CE814" s="45">
        <f t="shared" si="103"/>
        <v>0</v>
      </c>
    </row>
    <row r="815" spans="4:83" x14ac:dyDescent="0.25">
      <c r="D815" s="20" t="s">
        <v>1739</v>
      </c>
      <c r="E815" s="20" t="s">
        <v>1740</v>
      </c>
      <c r="F815" s="20">
        <v>4944</v>
      </c>
      <c r="G815">
        <v>809</v>
      </c>
      <c r="H815" s="20"/>
      <c r="I815">
        <f>SUMIFS('总明细 源文件后台下'!G:G,'总明细 源文件后台下'!E:E,E815,'总明细 源文件后台下'!C:C,"Order")</f>
        <v>0</v>
      </c>
      <c r="J815">
        <f>SUMIFS('总明细 源文件后台下'!M:M,'总明细 源文件后台下'!E:E,E815,'总明细 源文件后台下'!C:C,"Order")</f>
        <v>0</v>
      </c>
      <c r="K815">
        <f>SUMIFS('总明细 源文件后台下'!N:N,'总明细 源文件后台下'!E:E,E815,'总明细 源文件后台下'!C:C,"Order")</f>
        <v>0</v>
      </c>
      <c r="L815">
        <f>SUMIFS('总明细 源文件后台下'!O:O,'总明细 源文件后台下'!E:E,E815,'总明细 源文件后台下'!C:C,"Order")</f>
        <v>0</v>
      </c>
      <c r="M815">
        <f>SUMIFS('总明细 源文件后台下'!P:P,'总明细 源文件后台下'!E:E,E815,'总明细 源文件后台下'!C:C,"Order")</f>
        <v>0</v>
      </c>
      <c r="N815">
        <f>SUMIFS('总明细 源文件后台下'!Q:Q,'总明细 源文件后台下'!E:E,E815,'总明细 源文件后台下'!C:C,"Order")</f>
        <v>0</v>
      </c>
      <c r="O815">
        <f>SUMIFS('总明细 源文件后台下'!R:R,'总明细 源文件后台下'!E:E,E815,'总明细 源文件后台下'!C:C,"Order")</f>
        <v>0</v>
      </c>
      <c r="P815">
        <f>SUMIFS('总明细 源文件后台下'!S:S,'总明细 源文件后台下'!E:E,E815,'总明细 源文件后台下'!C:C,"Order")</f>
        <v>0</v>
      </c>
      <c r="Q815">
        <f>SUMIFS('总明细 源文件后台下'!T:T,'总明细 源文件后台下'!E:E,E815,'总明细 源文件后台下'!C:C,"Order")</f>
        <v>0</v>
      </c>
      <c r="R815">
        <f>SUMIFS('总明细 源文件后台下'!U:U,'总明细 源文件后台下'!E:E,E815,'总明细 源文件后台下'!C:C,"Order")</f>
        <v>0</v>
      </c>
      <c r="S815">
        <f>SUMIFS('总明细 源文件后台下'!V:V,'总明细 源文件后台下'!E:E,E815,'总明细 源文件后台下'!C:C,"Order")</f>
        <v>0</v>
      </c>
      <c r="T815">
        <f>SUMIFS('总明细 源文件后台下'!W:W,'总明细 源文件后台下'!E:E,E815,'总明细 源文件后台下'!C:C,"Order")</f>
        <v>0</v>
      </c>
      <c r="U815">
        <f>SUMIFS('总明细 源文件后台下'!G:G,'总明细 源文件后台下'!E:E,E815,'总明细 源文件后台下'!C:C,"Refund")</f>
        <v>0</v>
      </c>
      <c r="V815">
        <f>SUMIFS('总明细 源文件后台下'!M:M,'总明细 源文件后台下'!E:E,E815,'总明细 源文件后台下'!C:C,"Refund")</f>
        <v>0</v>
      </c>
      <c r="W815">
        <f>SUMIFS('总明细 源文件后台下'!N:N,'总明细 源文件后台下'!E:E,E815,'总明细 源文件后台下'!C:C,"Refund")</f>
        <v>0</v>
      </c>
      <c r="X815">
        <f>SUMIFS('总明细 源文件后台下'!O:O,'总明细 源文件后台下'!E:E,E815,'总明细 源文件后台下'!C:C,"Refund")</f>
        <v>0</v>
      </c>
      <c r="Y815">
        <f>SUMIFS('总明细 源文件后台下'!P:P,'总明细 源文件后台下'!E:E,E815,'总明细 源文件后台下'!C:C,"Refund")</f>
        <v>0</v>
      </c>
      <c r="Z815">
        <f>SUMIFS('总明细 源文件后台下'!Q:Q,'总明细 源文件后台下'!E:E,E815,'总明细 源文件后台下'!C:C,"Refund")</f>
        <v>0</v>
      </c>
      <c r="AA815">
        <f>SUMIFS('总明细 源文件后台下'!R:R,'总明细 源文件后台下'!E:E,E815,'总明细 源文件后台下'!C:C,"Refund")</f>
        <v>0</v>
      </c>
      <c r="AB815">
        <f>SUMIFS('总明细 源文件后台下'!S:S,'总明细 源文件后台下'!E:E,E815,'总明细 源文件后台下'!C:C,"Refund")</f>
        <v>0</v>
      </c>
      <c r="AC815">
        <f>SUMIFS('总明细 源文件后台下'!T:T,'总明细 源文件后台下'!E:E,E815,'总明细 源文件后台下'!C:C,"Refund")</f>
        <v>0</v>
      </c>
      <c r="AD815">
        <f>SUMIFS('总明细 源文件后台下'!U:U,'总明细 源文件后台下'!E:E,E815,'总明细 源文件后台下'!C:C,"Refund")</f>
        <v>0</v>
      </c>
      <c r="AE815">
        <f>SUMIFS('总明细 源文件后台下'!V:V,'总明细 源文件后台下'!E:E,E815,'总明细 源文件后台下'!C:C,"Refund")</f>
        <v>0</v>
      </c>
      <c r="AF815">
        <f>SUMIFS('总明细 源文件后台下'!W:W,'总明细 源文件后台下'!E:E,E815,'总明细 源文件后台下'!C:C,"Refund")</f>
        <v>0</v>
      </c>
      <c r="AK815">
        <f>(SUMIF('广告费 源文件后台下'!G:G,E815,'广告费 源文件后台下'!M:M))*-1</f>
        <v>0</v>
      </c>
      <c r="AL815">
        <f>SUMIFS('总明细 源文件后台下'!W:W,'总明细 源文件后台下'!E:E,E815,'总明细 源文件后台下'!C:C,"Adjustment",'总明细 源文件后台下'!F:F,"FBA Inventory Reimbursement - Customer Return")</f>
        <v>0</v>
      </c>
      <c r="AM815">
        <f>SUMIFS('总明细 源文件后台下'!W:W,'总明细 源文件后台下'!E:E,E815,'总明细 源文件后台下'!C:C,"Adjustment",'总明细 源文件后台下'!F:F,"FBA Inventory Reimbursement - Damaged:Warehouse")</f>
        <v>0</v>
      </c>
      <c r="AN815">
        <f>SUMIFS('总明细 源文件后台下'!W:W,'总明细 源文件后台下'!E:E,E815,'总明细 源文件后台下'!C:C,"Adjustment",'总明细 源文件后台下'!F:F,"FBA Inventory Reimbursement - Customer Service Issue")</f>
        <v>0</v>
      </c>
      <c r="AO815">
        <f>SUMIFS('总明细 源文件后台下'!W:W,'总明细 源文件后台下'!E:E,E815,'总明细 源文件后台下'!C:C,"Adjustment",'总明细 源文件后台下'!F:F,"FBA Inventory Reimbursement - Fee Correction")</f>
        <v>0</v>
      </c>
      <c r="AP815">
        <f>SUMIFS('总明细 源文件后台下'!W:W,'总明细 源文件后台下'!E:E,E815,'总明细 源文件后台下'!C:C,"Adjustment",'总明细 源文件后台下'!F:F,"FBA Inventory Reimbursement - General Adjustment")</f>
        <v>0</v>
      </c>
      <c r="AQ815">
        <f>SUMIFS('总明细 源文件后台下'!W:W,'总明细 源文件后台下'!E:E,E815,'总明细 源文件后台下'!C:C,"Adjustment",'总明细 源文件后台下'!F:F,"FBA Inventory Reimbursement - Lost:Inbound")</f>
        <v>0</v>
      </c>
      <c r="AR815">
        <f>SUMIFS('总明细 源文件后台下'!W:W,'总明细 源文件后台下'!E:E,E815,'总明细 源文件后台下'!C:C,"Adjustment",'总明细 源文件后台下'!F:F,"FBA Inventory Reimbursement - Lost:Warehouse")</f>
        <v>0</v>
      </c>
      <c r="AS815">
        <f>SUMIFS('总明细 源文件后台下'!W:W,'总明细 源文件后台下'!E:E,E815,'总明细 源文件后台下'!C:C,"Adjustment",'总明细 源文件后台下'!F:F,"Non-subscription Fee Adjustment")</f>
        <v>0</v>
      </c>
      <c r="AT815">
        <f>SUMIFS('总明细 源文件后台下'!W:W,'总明细 源文件后台下'!E:E,E815,'总明细 源文件后台下'!C:C,"Adjustment",'总明细 源文件后台下'!F:F,"FBA Inventory Placement Service Fee")</f>
        <v>0</v>
      </c>
      <c r="AV815">
        <f>SUMIF('FBA Customer Return Per Unit Fe'!B:B,E815,'FBA Customer Return Per Unit Fe'!C:C)</f>
        <v>0</v>
      </c>
      <c r="AX815">
        <f>(SUMIF('仓储费 源文件后台下'!C:C,E815,'仓储费 源文件后台下'!V:V))*-1</f>
        <v>0</v>
      </c>
      <c r="AZ815">
        <f>SUMIF('Disposal Fee销毁费用-160.95'!B:B,E815,'Disposal Fee销毁费用-160.95'!D:D)*-1</f>
        <v>-0.75</v>
      </c>
      <c r="BC815">
        <f>IFERROR(VLOOKUP(F815,'优惠券-86.4'!F:I,4,0),0)</f>
        <v>0</v>
      </c>
      <c r="BD815">
        <f>IFERROR(VLOOKUP(F815,'早评-120'!E:H,4,0),0)</f>
        <v>0</v>
      </c>
      <c r="BF815">
        <f t="shared" si="96"/>
        <v>-0.75</v>
      </c>
      <c r="BG815">
        <f t="shared" si="97"/>
        <v>0</v>
      </c>
      <c r="BH815">
        <f t="shared" si="98"/>
        <v>-4.875</v>
      </c>
      <c r="BQ815" s="45">
        <f t="shared" si="99"/>
        <v>-4.875</v>
      </c>
      <c r="BR815">
        <f>SUMIFS('9月销毁明细'!D:D,'9月销毁明细'!A:A,E815,'9月销毁明细'!H:H,"Sellable")</f>
        <v>0</v>
      </c>
      <c r="BS815">
        <f>SUMIFS('9月销毁明细'!G:G,'9月销毁明细'!A:A,E815,'9月销毁明细'!H:H,"Sellable")</f>
        <v>0</v>
      </c>
      <c r="BT815">
        <f>SUMIFS('9月销毁明细'!D:D,'9月销毁明细'!A:A,E815,'9月销毁明细'!H:H,"Unsellable")</f>
        <v>0</v>
      </c>
      <c r="BU815">
        <f>SUMIFS('9月销毁明细'!G:G,'9月销毁明细'!A:A,E815,'9月销毁明细'!H:H,"Unsellable")</f>
        <v>0</v>
      </c>
      <c r="BW815">
        <f>IFERROR(I815*VLOOKUP(F815,'9.3成本表'!C:L,10,0),0)</f>
        <v>0</v>
      </c>
      <c r="BX815">
        <f t="shared" si="100"/>
        <v>0</v>
      </c>
      <c r="CC815" s="45">
        <f t="shared" si="101"/>
        <v>-4.875</v>
      </c>
      <c r="CD815" s="45">
        <f t="shared" si="102"/>
        <v>0</v>
      </c>
      <c r="CE815" s="45">
        <f t="shared" si="103"/>
        <v>0</v>
      </c>
    </row>
    <row r="816" spans="4:83" x14ac:dyDescent="0.25">
      <c r="D816" s="20" t="s">
        <v>1741</v>
      </c>
      <c r="E816" s="20" t="s">
        <v>1742</v>
      </c>
      <c r="F816" s="20">
        <v>4944</v>
      </c>
      <c r="G816">
        <v>810</v>
      </c>
      <c r="H816" s="20"/>
      <c r="I816">
        <f>SUMIFS('总明细 源文件后台下'!G:G,'总明细 源文件后台下'!E:E,E816,'总明细 源文件后台下'!C:C,"Order")</f>
        <v>0</v>
      </c>
      <c r="J816">
        <f>SUMIFS('总明细 源文件后台下'!M:M,'总明细 源文件后台下'!E:E,E816,'总明细 源文件后台下'!C:C,"Order")</f>
        <v>0</v>
      </c>
      <c r="K816">
        <f>SUMIFS('总明细 源文件后台下'!N:N,'总明细 源文件后台下'!E:E,E816,'总明细 源文件后台下'!C:C,"Order")</f>
        <v>0</v>
      </c>
      <c r="L816">
        <f>SUMIFS('总明细 源文件后台下'!O:O,'总明细 源文件后台下'!E:E,E816,'总明细 源文件后台下'!C:C,"Order")</f>
        <v>0</v>
      </c>
      <c r="M816">
        <f>SUMIFS('总明细 源文件后台下'!P:P,'总明细 源文件后台下'!E:E,E816,'总明细 源文件后台下'!C:C,"Order")</f>
        <v>0</v>
      </c>
      <c r="N816">
        <f>SUMIFS('总明细 源文件后台下'!Q:Q,'总明细 源文件后台下'!E:E,E816,'总明细 源文件后台下'!C:C,"Order")</f>
        <v>0</v>
      </c>
      <c r="O816">
        <f>SUMIFS('总明细 源文件后台下'!R:R,'总明细 源文件后台下'!E:E,E816,'总明细 源文件后台下'!C:C,"Order")</f>
        <v>0</v>
      </c>
      <c r="P816">
        <f>SUMIFS('总明细 源文件后台下'!S:S,'总明细 源文件后台下'!E:E,E816,'总明细 源文件后台下'!C:C,"Order")</f>
        <v>0</v>
      </c>
      <c r="Q816">
        <f>SUMIFS('总明细 源文件后台下'!T:T,'总明细 源文件后台下'!E:E,E816,'总明细 源文件后台下'!C:C,"Order")</f>
        <v>0</v>
      </c>
      <c r="R816">
        <f>SUMIFS('总明细 源文件后台下'!U:U,'总明细 源文件后台下'!E:E,E816,'总明细 源文件后台下'!C:C,"Order")</f>
        <v>0</v>
      </c>
      <c r="S816">
        <f>SUMIFS('总明细 源文件后台下'!V:V,'总明细 源文件后台下'!E:E,E816,'总明细 源文件后台下'!C:C,"Order")</f>
        <v>0</v>
      </c>
      <c r="T816">
        <f>SUMIFS('总明细 源文件后台下'!W:W,'总明细 源文件后台下'!E:E,E816,'总明细 源文件后台下'!C:C,"Order")</f>
        <v>0</v>
      </c>
      <c r="U816">
        <f>SUMIFS('总明细 源文件后台下'!G:G,'总明细 源文件后台下'!E:E,E816,'总明细 源文件后台下'!C:C,"Refund")</f>
        <v>0</v>
      </c>
      <c r="V816">
        <f>SUMIFS('总明细 源文件后台下'!M:M,'总明细 源文件后台下'!E:E,E816,'总明细 源文件后台下'!C:C,"Refund")</f>
        <v>0</v>
      </c>
      <c r="W816">
        <f>SUMIFS('总明细 源文件后台下'!N:N,'总明细 源文件后台下'!E:E,E816,'总明细 源文件后台下'!C:C,"Refund")</f>
        <v>0</v>
      </c>
      <c r="X816">
        <f>SUMIFS('总明细 源文件后台下'!O:O,'总明细 源文件后台下'!E:E,E816,'总明细 源文件后台下'!C:C,"Refund")</f>
        <v>0</v>
      </c>
      <c r="Y816">
        <f>SUMIFS('总明细 源文件后台下'!P:P,'总明细 源文件后台下'!E:E,E816,'总明细 源文件后台下'!C:C,"Refund")</f>
        <v>0</v>
      </c>
      <c r="Z816">
        <f>SUMIFS('总明细 源文件后台下'!Q:Q,'总明细 源文件后台下'!E:E,E816,'总明细 源文件后台下'!C:C,"Refund")</f>
        <v>0</v>
      </c>
      <c r="AA816">
        <f>SUMIFS('总明细 源文件后台下'!R:R,'总明细 源文件后台下'!E:E,E816,'总明细 源文件后台下'!C:C,"Refund")</f>
        <v>0</v>
      </c>
      <c r="AB816">
        <f>SUMIFS('总明细 源文件后台下'!S:S,'总明细 源文件后台下'!E:E,E816,'总明细 源文件后台下'!C:C,"Refund")</f>
        <v>0</v>
      </c>
      <c r="AC816">
        <f>SUMIFS('总明细 源文件后台下'!T:T,'总明细 源文件后台下'!E:E,E816,'总明细 源文件后台下'!C:C,"Refund")</f>
        <v>0</v>
      </c>
      <c r="AD816">
        <f>SUMIFS('总明细 源文件后台下'!U:U,'总明细 源文件后台下'!E:E,E816,'总明细 源文件后台下'!C:C,"Refund")</f>
        <v>0</v>
      </c>
      <c r="AE816">
        <f>SUMIFS('总明细 源文件后台下'!V:V,'总明细 源文件后台下'!E:E,E816,'总明细 源文件后台下'!C:C,"Refund")</f>
        <v>0</v>
      </c>
      <c r="AF816">
        <f>SUMIFS('总明细 源文件后台下'!W:W,'总明细 源文件后台下'!E:E,E816,'总明细 源文件后台下'!C:C,"Refund")</f>
        <v>0</v>
      </c>
      <c r="AK816">
        <f>(SUMIF('广告费 源文件后台下'!G:G,E816,'广告费 源文件后台下'!M:M))*-1</f>
        <v>0</v>
      </c>
      <c r="AL816">
        <f>SUMIFS('总明细 源文件后台下'!W:W,'总明细 源文件后台下'!E:E,E816,'总明细 源文件后台下'!C:C,"Adjustment",'总明细 源文件后台下'!F:F,"FBA Inventory Reimbursement - Customer Return")</f>
        <v>0</v>
      </c>
      <c r="AM816">
        <f>SUMIFS('总明细 源文件后台下'!W:W,'总明细 源文件后台下'!E:E,E816,'总明细 源文件后台下'!C:C,"Adjustment",'总明细 源文件后台下'!F:F,"FBA Inventory Reimbursement - Damaged:Warehouse")</f>
        <v>0</v>
      </c>
      <c r="AN816">
        <f>SUMIFS('总明细 源文件后台下'!W:W,'总明细 源文件后台下'!E:E,E816,'总明细 源文件后台下'!C:C,"Adjustment",'总明细 源文件后台下'!F:F,"FBA Inventory Reimbursement - Customer Service Issue")</f>
        <v>0</v>
      </c>
      <c r="AO816">
        <f>SUMIFS('总明细 源文件后台下'!W:W,'总明细 源文件后台下'!E:E,E816,'总明细 源文件后台下'!C:C,"Adjustment",'总明细 源文件后台下'!F:F,"FBA Inventory Reimbursement - Fee Correction")</f>
        <v>0</v>
      </c>
      <c r="AP816">
        <f>SUMIFS('总明细 源文件后台下'!W:W,'总明细 源文件后台下'!E:E,E816,'总明细 源文件后台下'!C:C,"Adjustment",'总明细 源文件后台下'!F:F,"FBA Inventory Reimbursement - General Adjustment")</f>
        <v>0</v>
      </c>
      <c r="AQ816">
        <f>SUMIFS('总明细 源文件后台下'!W:W,'总明细 源文件后台下'!E:E,E816,'总明细 源文件后台下'!C:C,"Adjustment",'总明细 源文件后台下'!F:F,"FBA Inventory Reimbursement - Lost:Inbound")</f>
        <v>0</v>
      </c>
      <c r="AR816">
        <f>SUMIFS('总明细 源文件后台下'!W:W,'总明细 源文件后台下'!E:E,E816,'总明细 源文件后台下'!C:C,"Adjustment",'总明细 源文件后台下'!F:F,"FBA Inventory Reimbursement - Lost:Warehouse")</f>
        <v>0</v>
      </c>
      <c r="AS816">
        <f>SUMIFS('总明细 源文件后台下'!W:W,'总明细 源文件后台下'!E:E,E816,'总明细 源文件后台下'!C:C,"Adjustment",'总明细 源文件后台下'!F:F,"Non-subscription Fee Adjustment")</f>
        <v>0</v>
      </c>
      <c r="AT816">
        <f>SUMIFS('总明细 源文件后台下'!W:W,'总明细 源文件后台下'!E:E,E816,'总明细 源文件后台下'!C:C,"Adjustment",'总明细 源文件后台下'!F:F,"FBA Inventory Placement Service Fee")</f>
        <v>0</v>
      </c>
      <c r="AV816">
        <f>SUMIF('FBA Customer Return Per Unit Fe'!B:B,E816,'FBA Customer Return Per Unit Fe'!C:C)</f>
        <v>0</v>
      </c>
      <c r="AX816">
        <f>(SUMIF('仓储费 源文件后台下'!C:C,E816,'仓储费 源文件后台下'!V:V))*-1</f>
        <v>0</v>
      </c>
      <c r="AZ816">
        <f>SUMIF('Disposal Fee销毁费用-160.95'!B:B,E816,'Disposal Fee销毁费用-160.95'!D:D)*-1</f>
        <v>0</v>
      </c>
      <c r="BC816">
        <f>IFERROR(VLOOKUP(F816,'优惠券-86.4'!F:I,4,0),0)</f>
        <v>0</v>
      </c>
      <c r="BD816">
        <f>IFERROR(VLOOKUP(F816,'早评-120'!E:H,4,0),0)</f>
        <v>0</v>
      </c>
      <c r="BF816">
        <f t="shared" si="96"/>
        <v>0</v>
      </c>
      <c r="BG816">
        <f t="shared" si="97"/>
        <v>0</v>
      </c>
      <c r="BH816">
        <f t="shared" si="98"/>
        <v>0</v>
      </c>
      <c r="BQ816" s="45">
        <f t="shared" si="99"/>
        <v>0</v>
      </c>
      <c r="BR816">
        <f>SUMIFS('9月销毁明细'!D:D,'9月销毁明细'!A:A,E816,'9月销毁明细'!H:H,"Sellable")</f>
        <v>0</v>
      </c>
      <c r="BS816">
        <f>SUMIFS('9月销毁明细'!G:G,'9月销毁明细'!A:A,E816,'9月销毁明细'!H:H,"Sellable")</f>
        <v>0</v>
      </c>
      <c r="BT816">
        <f>SUMIFS('9月销毁明细'!D:D,'9月销毁明细'!A:A,E816,'9月销毁明细'!H:H,"Unsellable")</f>
        <v>0</v>
      </c>
      <c r="BU816">
        <f>SUMIFS('9月销毁明细'!G:G,'9月销毁明细'!A:A,E816,'9月销毁明细'!H:H,"Unsellable")</f>
        <v>0</v>
      </c>
      <c r="BW816">
        <f>IFERROR(I816*VLOOKUP(F816,'9.3成本表'!C:L,10,0),0)</f>
        <v>0</v>
      </c>
      <c r="BX816">
        <f t="shared" si="100"/>
        <v>0</v>
      </c>
      <c r="CC816" s="45">
        <f t="shared" si="101"/>
        <v>0</v>
      </c>
      <c r="CD816" s="45">
        <f t="shared" si="102"/>
        <v>0</v>
      </c>
      <c r="CE816" s="45">
        <f t="shared" si="103"/>
        <v>0</v>
      </c>
    </row>
    <row r="817" spans="4:83" x14ac:dyDescent="0.25">
      <c r="D817" s="20" t="s">
        <v>1743</v>
      </c>
      <c r="E817" s="20" t="s">
        <v>1744</v>
      </c>
      <c r="F817" s="20">
        <v>4944</v>
      </c>
      <c r="G817">
        <v>811</v>
      </c>
      <c r="H817" s="20"/>
      <c r="I817">
        <f>SUMIFS('总明细 源文件后台下'!G:G,'总明细 源文件后台下'!E:E,E817,'总明细 源文件后台下'!C:C,"Order")</f>
        <v>0</v>
      </c>
      <c r="J817">
        <f>SUMIFS('总明细 源文件后台下'!M:M,'总明细 源文件后台下'!E:E,E817,'总明细 源文件后台下'!C:C,"Order")</f>
        <v>0</v>
      </c>
      <c r="K817">
        <f>SUMIFS('总明细 源文件后台下'!N:N,'总明细 源文件后台下'!E:E,E817,'总明细 源文件后台下'!C:C,"Order")</f>
        <v>0</v>
      </c>
      <c r="L817">
        <f>SUMIFS('总明细 源文件后台下'!O:O,'总明细 源文件后台下'!E:E,E817,'总明细 源文件后台下'!C:C,"Order")</f>
        <v>0</v>
      </c>
      <c r="M817">
        <f>SUMIFS('总明细 源文件后台下'!P:P,'总明细 源文件后台下'!E:E,E817,'总明细 源文件后台下'!C:C,"Order")</f>
        <v>0</v>
      </c>
      <c r="N817">
        <f>SUMIFS('总明细 源文件后台下'!Q:Q,'总明细 源文件后台下'!E:E,E817,'总明细 源文件后台下'!C:C,"Order")</f>
        <v>0</v>
      </c>
      <c r="O817">
        <f>SUMIFS('总明细 源文件后台下'!R:R,'总明细 源文件后台下'!E:E,E817,'总明细 源文件后台下'!C:C,"Order")</f>
        <v>0</v>
      </c>
      <c r="P817">
        <f>SUMIFS('总明细 源文件后台下'!S:S,'总明细 源文件后台下'!E:E,E817,'总明细 源文件后台下'!C:C,"Order")</f>
        <v>0</v>
      </c>
      <c r="Q817">
        <f>SUMIFS('总明细 源文件后台下'!T:T,'总明细 源文件后台下'!E:E,E817,'总明细 源文件后台下'!C:C,"Order")</f>
        <v>0</v>
      </c>
      <c r="R817">
        <f>SUMIFS('总明细 源文件后台下'!U:U,'总明细 源文件后台下'!E:E,E817,'总明细 源文件后台下'!C:C,"Order")</f>
        <v>0</v>
      </c>
      <c r="S817">
        <f>SUMIFS('总明细 源文件后台下'!V:V,'总明细 源文件后台下'!E:E,E817,'总明细 源文件后台下'!C:C,"Order")</f>
        <v>0</v>
      </c>
      <c r="T817">
        <f>SUMIFS('总明细 源文件后台下'!W:W,'总明细 源文件后台下'!E:E,E817,'总明细 源文件后台下'!C:C,"Order")</f>
        <v>0</v>
      </c>
      <c r="U817">
        <f>SUMIFS('总明细 源文件后台下'!G:G,'总明细 源文件后台下'!E:E,E817,'总明细 源文件后台下'!C:C,"Refund")</f>
        <v>0</v>
      </c>
      <c r="V817">
        <f>SUMIFS('总明细 源文件后台下'!M:M,'总明细 源文件后台下'!E:E,E817,'总明细 源文件后台下'!C:C,"Refund")</f>
        <v>0</v>
      </c>
      <c r="W817">
        <f>SUMIFS('总明细 源文件后台下'!N:N,'总明细 源文件后台下'!E:E,E817,'总明细 源文件后台下'!C:C,"Refund")</f>
        <v>0</v>
      </c>
      <c r="X817">
        <f>SUMIFS('总明细 源文件后台下'!O:O,'总明细 源文件后台下'!E:E,E817,'总明细 源文件后台下'!C:C,"Refund")</f>
        <v>0</v>
      </c>
      <c r="Y817">
        <f>SUMIFS('总明细 源文件后台下'!P:P,'总明细 源文件后台下'!E:E,E817,'总明细 源文件后台下'!C:C,"Refund")</f>
        <v>0</v>
      </c>
      <c r="Z817">
        <f>SUMIFS('总明细 源文件后台下'!Q:Q,'总明细 源文件后台下'!E:E,E817,'总明细 源文件后台下'!C:C,"Refund")</f>
        <v>0</v>
      </c>
      <c r="AA817">
        <f>SUMIFS('总明细 源文件后台下'!R:R,'总明细 源文件后台下'!E:E,E817,'总明细 源文件后台下'!C:C,"Refund")</f>
        <v>0</v>
      </c>
      <c r="AB817">
        <f>SUMIFS('总明细 源文件后台下'!S:S,'总明细 源文件后台下'!E:E,E817,'总明细 源文件后台下'!C:C,"Refund")</f>
        <v>0</v>
      </c>
      <c r="AC817">
        <f>SUMIFS('总明细 源文件后台下'!T:T,'总明细 源文件后台下'!E:E,E817,'总明细 源文件后台下'!C:C,"Refund")</f>
        <v>0</v>
      </c>
      <c r="AD817">
        <f>SUMIFS('总明细 源文件后台下'!U:U,'总明细 源文件后台下'!E:E,E817,'总明细 源文件后台下'!C:C,"Refund")</f>
        <v>0</v>
      </c>
      <c r="AE817">
        <f>SUMIFS('总明细 源文件后台下'!V:V,'总明细 源文件后台下'!E:E,E817,'总明细 源文件后台下'!C:C,"Refund")</f>
        <v>0</v>
      </c>
      <c r="AF817">
        <f>SUMIFS('总明细 源文件后台下'!W:W,'总明细 源文件后台下'!E:E,E817,'总明细 源文件后台下'!C:C,"Refund")</f>
        <v>0</v>
      </c>
      <c r="AK817">
        <f>(SUMIF('广告费 源文件后台下'!G:G,E817,'广告费 源文件后台下'!M:M))*-1</f>
        <v>0</v>
      </c>
      <c r="AL817">
        <f>SUMIFS('总明细 源文件后台下'!W:W,'总明细 源文件后台下'!E:E,E817,'总明细 源文件后台下'!C:C,"Adjustment",'总明细 源文件后台下'!F:F,"FBA Inventory Reimbursement - Customer Return")</f>
        <v>0</v>
      </c>
      <c r="AM817">
        <f>SUMIFS('总明细 源文件后台下'!W:W,'总明细 源文件后台下'!E:E,E817,'总明细 源文件后台下'!C:C,"Adjustment",'总明细 源文件后台下'!F:F,"FBA Inventory Reimbursement - Damaged:Warehouse")</f>
        <v>0</v>
      </c>
      <c r="AN817">
        <f>SUMIFS('总明细 源文件后台下'!W:W,'总明细 源文件后台下'!E:E,E817,'总明细 源文件后台下'!C:C,"Adjustment",'总明细 源文件后台下'!F:F,"FBA Inventory Reimbursement - Customer Service Issue")</f>
        <v>0</v>
      </c>
      <c r="AO817">
        <f>SUMIFS('总明细 源文件后台下'!W:W,'总明细 源文件后台下'!E:E,E817,'总明细 源文件后台下'!C:C,"Adjustment",'总明细 源文件后台下'!F:F,"FBA Inventory Reimbursement - Fee Correction")</f>
        <v>0</v>
      </c>
      <c r="AP817">
        <f>SUMIFS('总明细 源文件后台下'!W:W,'总明细 源文件后台下'!E:E,E817,'总明细 源文件后台下'!C:C,"Adjustment",'总明细 源文件后台下'!F:F,"FBA Inventory Reimbursement - General Adjustment")</f>
        <v>0</v>
      </c>
      <c r="AQ817">
        <f>SUMIFS('总明细 源文件后台下'!W:W,'总明细 源文件后台下'!E:E,E817,'总明细 源文件后台下'!C:C,"Adjustment",'总明细 源文件后台下'!F:F,"FBA Inventory Reimbursement - Lost:Inbound")</f>
        <v>0</v>
      </c>
      <c r="AR817">
        <f>SUMIFS('总明细 源文件后台下'!W:W,'总明细 源文件后台下'!E:E,E817,'总明细 源文件后台下'!C:C,"Adjustment",'总明细 源文件后台下'!F:F,"FBA Inventory Reimbursement - Lost:Warehouse")</f>
        <v>0</v>
      </c>
      <c r="AS817">
        <f>SUMIFS('总明细 源文件后台下'!W:W,'总明细 源文件后台下'!E:E,E817,'总明细 源文件后台下'!C:C,"Adjustment",'总明细 源文件后台下'!F:F,"Non-subscription Fee Adjustment")</f>
        <v>0</v>
      </c>
      <c r="AT817">
        <f>SUMIFS('总明细 源文件后台下'!W:W,'总明细 源文件后台下'!E:E,E817,'总明细 源文件后台下'!C:C,"Adjustment",'总明细 源文件后台下'!F:F,"FBA Inventory Placement Service Fee")</f>
        <v>0</v>
      </c>
      <c r="AV817">
        <f>SUMIF('FBA Customer Return Per Unit Fe'!B:B,E817,'FBA Customer Return Per Unit Fe'!C:C)</f>
        <v>0</v>
      </c>
      <c r="AX817">
        <f>(SUMIF('仓储费 源文件后台下'!C:C,E817,'仓储费 源文件后台下'!V:V))*-1</f>
        <v>0</v>
      </c>
      <c r="AZ817">
        <f>SUMIF('Disposal Fee销毁费用-160.95'!B:B,E817,'Disposal Fee销毁费用-160.95'!D:D)*-1</f>
        <v>0</v>
      </c>
      <c r="BC817">
        <f>IFERROR(VLOOKUP(F817,'优惠券-86.4'!F:I,4,0),0)</f>
        <v>0</v>
      </c>
      <c r="BD817">
        <f>IFERROR(VLOOKUP(F817,'早评-120'!E:H,4,0),0)</f>
        <v>0</v>
      </c>
      <c r="BF817">
        <f t="shared" si="96"/>
        <v>0</v>
      </c>
      <c r="BG817">
        <f t="shared" si="97"/>
        <v>0</v>
      </c>
      <c r="BH817">
        <f t="shared" si="98"/>
        <v>0</v>
      </c>
      <c r="BQ817" s="45">
        <f t="shared" si="99"/>
        <v>0</v>
      </c>
      <c r="BR817">
        <f>SUMIFS('9月销毁明细'!D:D,'9月销毁明细'!A:A,E817,'9月销毁明细'!H:H,"Sellable")</f>
        <v>0</v>
      </c>
      <c r="BS817">
        <f>SUMIFS('9月销毁明细'!G:G,'9月销毁明细'!A:A,E817,'9月销毁明细'!H:H,"Sellable")</f>
        <v>0</v>
      </c>
      <c r="BT817">
        <f>SUMIFS('9月销毁明细'!D:D,'9月销毁明细'!A:A,E817,'9月销毁明细'!H:H,"Unsellable")</f>
        <v>0</v>
      </c>
      <c r="BU817">
        <f>SUMIFS('9月销毁明细'!G:G,'9月销毁明细'!A:A,E817,'9月销毁明细'!H:H,"Unsellable")</f>
        <v>0</v>
      </c>
      <c r="BW817">
        <f>IFERROR(I817*VLOOKUP(F817,'9.3成本表'!C:L,10,0),0)</f>
        <v>0</v>
      </c>
      <c r="BX817">
        <f t="shared" si="100"/>
        <v>0</v>
      </c>
      <c r="CC817" s="45">
        <f t="shared" si="101"/>
        <v>0</v>
      </c>
      <c r="CD817" s="45">
        <f t="shared" si="102"/>
        <v>0</v>
      </c>
      <c r="CE817" s="45">
        <f t="shared" si="103"/>
        <v>0</v>
      </c>
    </row>
    <row r="818" spans="4:83" x14ac:dyDescent="0.25">
      <c r="D818" s="20" t="s">
        <v>1745</v>
      </c>
      <c r="E818" s="20" t="s">
        <v>1746</v>
      </c>
      <c r="F818" s="20">
        <v>4944</v>
      </c>
      <c r="G818">
        <v>812</v>
      </c>
      <c r="H818" s="20"/>
      <c r="I818">
        <f>SUMIFS('总明细 源文件后台下'!G:G,'总明细 源文件后台下'!E:E,E818,'总明细 源文件后台下'!C:C,"Order")</f>
        <v>0</v>
      </c>
      <c r="J818">
        <f>SUMIFS('总明细 源文件后台下'!M:M,'总明细 源文件后台下'!E:E,E818,'总明细 源文件后台下'!C:C,"Order")</f>
        <v>0</v>
      </c>
      <c r="K818">
        <f>SUMIFS('总明细 源文件后台下'!N:N,'总明细 源文件后台下'!E:E,E818,'总明细 源文件后台下'!C:C,"Order")</f>
        <v>0</v>
      </c>
      <c r="L818">
        <f>SUMIFS('总明细 源文件后台下'!O:O,'总明细 源文件后台下'!E:E,E818,'总明细 源文件后台下'!C:C,"Order")</f>
        <v>0</v>
      </c>
      <c r="M818">
        <f>SUMIFS('总明细 源文件后台下'!P:P,'总明细 源文件后台下'!E:E,E818,'总明细 源文件后台下'!C:C,"Order")</f>
        <v>0</v>
      </c>
      <c r="N818">
        <f>SUMIFS('总明细 源文件后台下'!Q:Q,'总明细 源文件后台下'!E:E,E818,'总明细 源文件后台下'!C:C,"Order")</f>
        <v>0</v>
      </c>
      <c r="O818">
        <f>SUMIFS('总明细 源文件后台下'!R:R,'总明细 源文件后台下'!E:E,E818,'总明细 源文件后台下'!C:C,"Order")</f>
        <v>0</v>
      </c>
      <c r="P818">
        <f>SUMIFS('总明细 源文件后台下'!S:S,'总明细 源文件后台下'!E:E,E818,'总明细 源文件后台下'!C:C,"Order")</f>
        <v>0</v>
      </c>
      <c r="Q818">
        <f>SUMIFS('总明细 源文件后台下'!T:T,'总明细 源文件后台下'!E:E,E818,'总明细 源文件后台下'!C:C,"Order")</f>
        <v>0</v>
      </c>
      <c r="R818">
        <f>SUMIFS('总明细 源文件后台下'!U:U,'总明细 源文件后台下'!E:E,E818,'总明细 源文件后台下'!C:C,"Order")</f>
        <v>0</v>
      </c>
      <c r="S818">
        <f>SUMIFS('总明细 源文件后台下'!V:V,'总明细 源文件后台下'!E:E,E818,'总明细 源文件后台下'!C:C,"Order")</f>
        <v>0</v>
      </c>
      <c r="T818">
        <f>SUMIFS('总明细 源文件后台下'!W:W,'总明细 源文件后台下'!E:E,E818,'总明细 源文件后台下'!C:C,"Order")</f>
        <v>0</v>
      </c>
      <c r="U818">
        <f>SUMIFS('总明细 源文件后台下'!G:G,'总明细 源文件后台下'!E:E,E818,'总明细 源文件后台下'!C:C,"Refund")</f>
        <v>0</v>
      </c>
      <c r="V818">
        <f>SUMIFS('总明细 源文件后台下'!M:M,'总明细 源文件后台下'!E:E,E818,'总明细 源文件后台下'!C:C,"Refund")</f>
        <v>0</v>
      </c>
      <c r="W818">
        <f>SUMIFS('总明细 源文件后台下'!N:N,'总明细 源文件后台下'!E:E,E818,'总明细 源文件后台下'!C:C,"Refund")</f>
        <v>0</v>
      </c>
      <c r="X818">
        <f>SUMIFS('总明细 源文件后台下'!O:O,'总明细 源文件后台下'!E:E,E818,'总明细 源文件后台下'!C:C,"Refund")</f>
        <v>0</v>
      </c>
      <c r="Y818">
        <f>SUMIFS('总明细 源文件后台下'!P:P,'总明细 源文件后台下'!E:E,E818,'总明细 源文件后台下'!C:C,"Refund")</f>
        <v>0</v>
      </c>
      <c r="Z818">
        <f>SUMIFS('总明细 源文件后台下'!Q:Q,'总明细 源文件后台下'!E:E,E818,'总明细 源文件后台下'!C:C,"Refund")</f>
        <v>0</v>
      </c>
      <c r="AA818">
        <f>SUMIFS('总明细 源文件后台下'!R:R,'总明细 源文件后台下'!E:E,E818,'总明细 源文件后台下'!C:C,"Refund")</f>
        <v>0</v>
      </c>
      <c r="AB818">
        <f>SUMIFS('总明细 源文件后台下'!S:S,'总明细 源文件后台下'!E:E,E818,'总明细 源文件后台下'!C:C,"Refund")</f>
        <v>0</v>
      </c>
      <c r="AC818">
        <f>SUMIFS('总明细 源文件后台下'!T:T,'总明细 源文件后台下'!E:E,E818,'总明细 源文件后台下'!C:C,"Refund")</f>
        <v>0</v>
      </c>
      <c r="AD818">
        <f>SUMIFS('总明细 源文件后台下'!U:U,'总明细 源文件后台下'!E:E,E818,'总明细 源文件后台下'!C:C,"Refund")</f>
        <v>0</v>
      </c>
      <c r="AE818">
        <f>SUMIFS('总明细 源文件后台下'!V:V,'总明细 源文件后台下'!E:E,E818,'总明细 源文件后台下'!C:C,"Refund")</f>
        <v>0</v>
      </c>
      <c r="AF818">
        <f>SUMIFS('总明细 源文件后台下'!W:W,'总明细 源文件后台下'!E:E,E818,'总明细 源文件后台下'!C:C,"Refund")</f>
        <v>0</v>
      </c>
      <c r="AK818">
        <f>(SUMIF('广告费 源文件后台下'!G:G,E818,'广告费 源文件后台下'!M:M))*-1</f>
        <v>0</v>
      </c>
      <c r="AL818">
        <f>SUMIFS('总明细 源文件后台下'!W:W,'总明细 源文件后台下'!E:E,E818,'总明细 源文件后台下'!C:C,"Adjustment",'总明细 源文件后台下'!F:F,"FBA Inventory Reimbursement - Customer Return")</f>
        <v>0</v>
      </c>
      <c r="AM818">
        <f>SUMIFS('总明细 源文件后台下'!W:W,'总明细 源文件后台下'!E:E,E818,'总明细 源文件后台下'!C:C,"Adjustment",'总明细 源文件后台下'!F:F,"FBA Inventory Reimbursement - Damaged:Warehouse")</f>
        <v>0</v>
      </c>
      <c r="AN818">
        <f>SUMIFS('总明细 源文件后台下'!W:W,'总明细 源文件后台下'!E:E,E818,'总明细 源文件后台下'!C:C,"Adjustment",'总明细 源文件后台下'!F:F,"FBA Inventory Reimbursement - Customer Service Issue")</f>
        <v>0</v>
      </c>
      <c r="AO818">
        <f>SUMIFS('总明细 源文件后台下'!W:W,'总明细 源文件后台下'!E:E,E818,'总明细 源文件后台下'!C:C,"Adjustment",'总明细 源文件后台下'!F:F,"FBA Inventory Reimbursement - Fee Correction")</f>
        <v>0</v>
      </c>
      <c r="AP818">
        <f>SUMIFS('总明细 源文件后台下'!W:W,'总明细 源文件后台下'!E:E,E818,'总明细 源文件后台下'!C:C,"Adjustment",'总明细 源文件后台下'!F:F,"FBA Inventory Reimbursement - General Adjustment")</f>
        <v>0</v>
      </c>
      <c r="AQ818">
        <f>SUMIFS('总明细 源文件后台下'!W:W,'总明细 源文件后台下'!E:E,E818,'总明细 源文件后台下'!C:C,"Adjustment",'总明细 源文件后台下'!F:F,"FBA Inventory Reimbursement - Lost:Inbound")</f>
        <v>0</v>
      </c>
      <c r="AR818">
        <f>SUMIFS('总明细 源文件后台下'!W:W,'总明细 源文件后台下'!E:E,E818,'总明细 源文件后台下'!C:C,"Adjustment",'总明细 源文件后台下'!F:F,"FBA Inventory Reimbursement - Lost:Warehouse")</f>
        <v>0</v>
      </c>
      <c r="AS818">
        <f>SUMIFS('总明细 源文件后台下'!W:W,'总明细 源文件后台下'!E:E,E818,'总明细 源文件后台下'!C:C,"Adjustment",'总明细 源文件后台下'!F:F,"Non-subscription Fee Adjustment")</f>
        <v>0</v>
      </c>
      <c r="AT818">
        <f>SUMIFS('总明细 源文件后台下'!W:W,'总明细 源文件后台下'!E:E,E818,'总明细 源文件后台下'!C:C,"Adjustment",'总明细 源文件后台下'!F:F,"FBA Inventory Placement Service Fee")</f>
        <v>0</v>
      </c>
      <c r="AV818">
        <f>SUMIF('FBA Customer Return Per Unit Fe'!B:B,E818,'FBA Customer Return Per Unit Fe'!C:C)</f>
        <v>0</v>
      </c>
      <c r="AX818">
        <f>(SUMIF('仓储费 源文件后台下'!C:C,E818,'仓储费 源文件后台下'!V:V))*-1</f>
        <v>0</v>
      </c>
      <c r="AZ818">
        <f>SUMIF('Disposal Fee销毁费用-160.95'!B:B,E818,'Disposal Fee销毁费用-160.95'!D:D)*-1</f>
        <v>0</v>
      </c>
      <c r="BC818">
        <f>IFERROR(VLOOKUP(F818,'优惠券-86.4'!F:I,4,0),0)</f>
        <v>0</v>
      </c>
      <c r="BD818">
        <f>IFERROR(VLOOKUP(F818,'早评-120'!E:H,4,0),0)</f>
        <v>0</v>
      </c>
      <c r="BF818">
        <f t="shared" si="96"/>
        <v>0</v>
      </c>
      <c r="BG818">
        <f t="shared" si="97"/>
        <v>0</v>
      </c>
      <c r="BH818">
        <f t="shared" si="98"/>
        <v>0</v>
      </c>
      <c r="BQ818" s="45">
        <f t="shared" si="99"/>
        <v>0</v>
      </c>
      <c r="BR818">
        <f>SUMIFS('9月销毁明细'!D:D,'9月销毁明细'!A:A,E818,'9月销毁明细'!H:H,"Sellable")</f>
        <v>0</v>
      </c>
      <c r="BS818">
        <f>SUMIFS('9月销毁明细'!G:G,'9月销毁明细'!A:A,E818,'9月销毁明细'!H:H,"Sellable")</f>
        <v>0</v>
      </c>
      <c r="BT818">
        <f>SUMIFS('9月销毁明细'!D:D,'9月销毁明细'!A:A,E818,'9月销毁明细'!H:H,"Unsellable")</f>
        <v>0</v>
      </c>
      <c r="BU818">
        <f>SUMIFS('9月销毁明细'!G:G,'9月销毁明细'!A:A,E818,'9月销毁明细'!H:H,"Unsellable")</f>
        <v>0</v>
      </c>
      <c r="BW818">
        <f>IFERROR(I818*VLOOKUP(F818,'9.3成本表'!C:L,10,0),0)</f>
        <v>0</v>
      </c>
      <c r="BX818">
        <f t="shared" si="100"/>
        <v>0</v>
      </c>
      <c r="CC818" s="45">
        <f t="shared" si="101"/>
        <v>0</v>
      </c>
      <c r="CD818" s="45">
        <f t="shared" si="102"/>
        <v>0</v>
      </c>
      <c r="CE818" s="45">
        <f t="shared" si="103"/>
        <v>0</v>
      </c>
    </row>
    <row r="819" spans="4:83" x14ac:dyDescent="0.25">
      <c r="D819" s="20" t="s">
        <v>1747</v>
      </c>
      <c r="E819" s="20" t="s">
        <v>1748</v>
      </c>
      <c r="F819" s="20">
        <v>4944</v>
      </c>
      <c r="G819">
        <v>813</v>
      </c>
      <c r="H819" s="20"/>
      <c r="I819">
        <f>SUMIFS('总明细 源文件后台下'!G:G,'总明细 源文件后台下'!E:E,E819,'总明细 源文件后台下'!C:C,"Order")</f>
        <v>0</v>
      </c>
      <c r="J819">
        <f>SUMIFS('总明细 源文件后台下'!M:M,'总明细 源文件后台下'!E:E,E819,'总明细 源文件后台下'!C:C,"Order")</f>
        <v>0</v>
      </c>
      <c r="K819">
        <f>SUMIFS('总明细 源文件后台下'!N:N,'总明细 源文件后台下'!E:E,E819,'总明细 源文件后台下'!C:C,"Order")</f>
        <v>0</v>
      </c>
      <c r="L819">
        <f>SUMIFS('总明细 源文件后台下'!O:O,'总明细 源文件后台下'!E:E,E819,'总明细 源文件后台下'!C:C,"Order")</f>
        <v>0</v>
      </c>
      <c r="M819">
        <f>SUMIFS('总明细 源文件后台下'!P:P,'总明细 源文件后台下'!E:E,E819,'总明细 源文件后台下'!C:C,"Order")</f>
        <v>0</v>
      </c>
      <c r="N819">
        <f>SUMIFS('总明细 源文件后台下'!Q:Q,'总明细 源文件后台下'!E:E,E819,'总明细 源文件后台下'!C:C,"Order")</f>
        <v>0</v>
      </c>
      <c r="O819">
        <f>SUMIFS('总明细 源文件后台下'!R:R,'总明细 源文件后台下'!E:E,E819,'总明细 源文件后台下'!C:C,"Order")</f>
        <v>0</v>
      </c>
      <c r="P819">
        <f>SUMIFS('总明细 源文件后台下'!S:S,'总明细 源文件后台下'!E:E,E819,'总明细 源文件后台下'!C:C,"Order")</f>
        <v>0</v>
      </c>
      <c r="Q819">
        <f>SUMIFS('总明细 源文件后台下'!T:T,'总明细 源文件后台下'!E:E,E819,'总明细 源文件后台下'!C:C,"Order")</f>
        <v>0</v>
      </c>
      <c r="R819">
        <f>SUMIFS('总明细 源文件后台下'!U:U,'总明细 源文件后台下'!E:E,E819,'总明细 源文件后台下'!C:C,"Order")</f>
        <v>0</v>
      </c>
      <c r="S819">
        <f>SUMIFS('总明细 源文件后台下'!V:V,'总明细 源文件后台下'!E:E,E819,'总明细 源文件后台下'!C:C,"Order")</f>
        <v>0</v>
      </c>
      <c r="T819">
        <f>SUMIFS('总明细 源文件后台下'!W:W,'总明细 源文件后台下'!E:E,E819,'总明细 源文件后台下'!C:C,"Order")</f>
        <v>0</v>
      </c>
      <c r="U819">
        <f>SUMIFS('总明细 源文件后台下'!G:G,'总明细 源文件后台下'!E:E,E819,'总明细 源文件后台下'!C:C,"Refund")</f>
        <v>0</v>
      </c>
      <c r="V819">
        <f>SUMIFS('总明细 源文件后台下'!M:M,'总明细 源文件后台下'!E:E,E819,'总明细 源文件后台下'!C:C,"Refund")</f>
        <v>0</v>
      </c>
      <c r="W819">
        <f>SUMIFS('总明细 源文件后台下'!N:N,'总明细 源文件后台下'!E:E,E819,'总明细 源文件后台下'!C:C,"Refund")</f>
        <v>0</v>
      </c>
      <c r="X819">
        <f>SUMIFS('总明细 源文件后台下'!O:O,'总明细 源文件后台下'!E:E,E819,'总明细 源文件后台下'!C:C,"Refund")</f>
        <v>0</v>
      </c>
      <c r="Y819">
        <f>SUMIFS('总明细 源文件后台下'!P:P,'总明细 源文件后台下'!E:E,E819,'总明细 源文件后台下'!C:C,"Refund")</f>
        <v>0</v>
      </c>
      <c r="Z819">
        <f>SUMIFS('总明细 源文件后台下'!Q:Q,'总明细 源文件后台下'!E:E,E819,'总明细 源文件后台下'!C:C,"Refund")</f>
        <v>0</v>
      </c>
      <c r="AA819">
        <f>SUMIFS('总明细 源文件后台下'!R:R,'总明细 源文件后台下'!E:E,E819,'总明细 源文件后台下'!C:C,"Refund")</f>
        <v>0</v>
      </c>
      <c r="AB819">
        <f>SUMIFS('总明细 源文件后台下'!S:S,'总明细 源文件后台下'!E:E,E819,'总明细 源文件后台下'!C:C,"Refund")</f>
        <v>0</v>
      </c>
      <c r="AC819">
        <f>SUMIFS('总明细 源文件后台下'!T:T,'总明细 源文件后台下'!E:E,E819,'总明细 源文件后台下'!C:C,"Refund")</f>
        <v>0</v>
      </c>
      <c r="AD819">
        <f>SUMIFS('总明细 源文件后台下'!U:U,'总明细 源文件后台下'!E:E,E819,'总明细 源文件后台下'!C:C,"Refund")</f>
        <v>0</v>
      </c>
      <c r="AE819">
        <f>SUMIFS('总明细 源文件后台下'!V:V,'总明细 源文件后台下'!E:E,E819,'总明细 源文件后台下'!C:C,"Refund")</f>
        <v>0</v>
      </c>
      <c r="AF819">
        <f>SUMIFS('总明细 源文件后台下'!W:W,'总明细 源文件后台下'!E:E,E819,'总明细 源文件后台下'!C:C,"Refund")</f>
        <v>0</v>
      </c>
      <c r="AK819">
        <f>(SUMIF('广告费 源文件后台下'!G:G,E819,'广告费 源文件后台下'!M:M))*-1</f>
        <v>0</v>
      </c>
      <c r="AL819">
        <f>SUMIFS('总明细 源文件后台下'!W:W,'总明细 源文件后台下'!E:E,E819,'总明细 源文件后台下'!C:C,"Adjustment",'总明细 源文件后台下'!F:F,"FBA Inventory Reimbursement - Customer Return")</f>
        <v>0</v>
      </c>
      <c r="AM819">
        <f>SUMIFS('总明细 源文件后台下'!W:W,'总明细 源文件后台下'!E:E,E819,'总明细 源文件后台下'!C:C,"Adjustment",'总明细 源文件后台下'!F:F,"FBA Inventory Reimbursement - Damaged:Warehouse")</f>
        <v>0</v>
      </c>
      <c r="AN819">
        <f>SUMIFS('总明细 源文件后台下'!W:W,'总明细 源文件后台下'!E:E,E819,'总明细 源文件后台下'!C:C,"Adjustment",'总明细 源文件后台下'!F:F,"FBA Inventory Reimbursement - Customer Service Issue")</f>
        <v>0</v>
      </c>
      <c r="AO819">
        <f>SUMIFS('总明细 源文件后台下'!W:W,'总明细 源文件后台下'!E:E,E819,'总明细 源文件后台下'!C:C,"Adjustment",'总明细 源文件后台下'!F:F,"FBA Inventory Reimbursement - Fee Correction")</f>
        <v>0</v>
      </c>
      <c r="AP819">
        <f>SUMIFS('总明细 源文件后台下'!W:W,'总明细 源文件后台下'!E:E,E819,'总明细 源文件后台下'!C:C,"Adjustment",'总明细 源文件后台下'!F:F,"FBA Inventory Reimbursement - General Adjustment")</f>
        <v>0</v>
      </c>
      <c r="AQ819">
        <f>SUMIFS('总明细 源文件后台下'!W:W,'总明细 源文件后台下'!E:E,E819,'总明细 源文件后台下'!C:C,"Adjustment",'总明细 源文件后台下'!F:F,"FBA Inventory Reimbursement - Lost:Inbound")</f>
        <v>0</v>
      </c>
      <c r="AR819">
        <f>SUMIFS('总明细 源文件后台下'!W:W,'总明细 源文件后台下'!E:E,E819,'总明细 源文件后台下'!C:C,"Adjustment",'总明细 源文件后台下'!F:F,"FBA Inventory Reimbursement - Lost:Warehouse")</f>
        <v>0</v>
      </c>
      <c r="AS819">
        <f>SUMIFS('总明细 源文件后台下'!W:W,'总明细 源文件后台下'!E:E,E819,'总明细 源文件后台下'!C:C,"Adjustment",'总明细 源文件后台下'!F:F,"Non-subscription Fee Adjustment")</f>
        <v>0</v>
      </c>
      <c r="AT819">
        <f>SUMIFS('总明细 源文件后台下'!W:W,'总明细 源文件后台下'!E:E,E819,'总明细 源文件后台下'!C:C,"Adjustment",'总明细 源文件后台下'!F:F,"FBA Inventory Placement Service Fee")</f>
        <v>0</v>
      </c>
      <c r="AV819">
        <f>SUMIF('FBA Customer Return Per Unit Fe'!B:B,E819,'FBA Customer Return Per Unit Fe'!C:C)</f>
        <v>0</v>
      </c>
      <c r="AX819">
        <f>(SUMIF('仓储费 源文件后台下'!C:C,E819,'仓储费 源文件后台下'!V:V))*-1</f>
        <v>0</v>
      </c>
      <c r="AZ819">
        <f>SUMIF('Disposal Fee销毁费用-160.95'!B:B,E819,'Disposal Fee销毁费用-160.95'!D:D)*-1</f>
        <v>0</v>
      </c>
      <c r="BC819">
        <f>IFERROR(VLOOKUP(F819,'优惠券-86.4'!F:I,4,0),0)</f>
        <v>0</v>
      </c>
      <c r="BD819">
        <f>IFERROR(VLOOKUP(F819,'早评-120'!E:H,4,0),0)</f>
        <v>0</v>
      </c>
      <c r="BF819">
        <f t="shared" si="96"/>
        <v>0</v>
      </c>
      <c r="BG819">
        <f t="shared" si="97"/>
        <v>0</v>
      </c>
      <c r="BH819">
        <f t="shared" si="98"/>
        <v>0</v>
      </c>
      <c r="BQ819" s="45">
        <f t="shared" si="99"/>
        <v>0</v>
      </c>
      <c r="BR819">
        <f>SUMIFS('9月销毁明细'!D:D,'9月销毁明细'!A:A,E819,'9月销毁明细'!H:H,"Sellable")</f>
        <v>0</v>
      </c>
      <c r="BS819">
        <f>SUMIFS('9月销毁明细'!G:G,'9月销毁明细'!A:A,E819,'9月销毁明细'!H:H,"Sellable")</f>
        <v>0</v>
      </c>
      <c r="BT819">
        <f>SUMIFS('9月销毁明细'!D:D,'9月销毁明细'!A:A,E819,'9月销毁明细'!H:H,"Unsellable")</f>
        <v>0</v>
      </c>
      <c r="BU819">
        <f>SUMIFS('9月销毁明细'!G:G,'9月销毁明细'!A:A,E819,'9月销毁明细'!H:H,"Unsellable")</f>
        <v>0</v>
      </c>
      <c r="BW819">
        <f>IFERROR(I819*VLOOKUP(F819,'9.3成本表'!C:L,10,0),0)</f>
        <v>0</v>
      </c>
      <c r="BX819">
        <f t="shared" si="100"/>
        <v>0</v>
      </c>
      <c r="CC819" s="45">
        <f t="shared" si="101"/>
        <v>0</v>
      </c>
      <c r="CD819" s="45">
        <f t="shared" si="102"/>
        <v>0</v>
      </c>
      <c r="CE819" s="45">
        <f t="shared" si="103"/>
        <v>0</v>
      </c>
    </row>
    <row r="820" spans="4:83" x14ac:dyDescent="0.25">
      <c r="D820" s="20" t="s">
        <v>1749</v>
      </c>
      <c r="E820" s="20" t="s">
        <v>1750</v>
      </c>
      <c r="F820" s="20">
        <v>6374</v>
      </c>
      <c r="G820">
        <v>814</v>
      </c>
      <c r="H820" s="20"/>
      <c r="I820">
        <f>SUMIFS('总明细 源文件后台下'!G:G,'总明细 源文件后台下'!E:E,E820,'总明细 源文件后台下'!C:C,"Order")</f>
        <v>0</v>
      </c>
      <c r="J820">
        <f>SUMIFS('总明细 源文件后台下'!M:M,'总明细 源文件后台下'!E:E,E820,'总明细 源文件后台下'!C:C,"Order")</f>
        <v>0</v>
      </c>
      <c r="K820">
        <f>SUMIFS('总明细 源文件后台下'!N:N,'总明细 源文件后台下'!E:E,E820,'总明细 源文件后台下'!C:C,"Order")</f>
        <v>0</v>
      </c>
      <c r="L820">
        <f>SUMIFS('总明细 源文件后台下'!O:O,'总明细 源文件后台下'!E:E,E820,'总明细 源文件后台下'!C:C,"Order")</f>
        <v>0</v>
      </c>
      <c r="M820">
        <f>SUMIFS('总明细 源文件后台下'!P:P,'总明细 源文件后台下'!E:E,E820,'总明细 源文件后台下'!C:C,"Order")</f>
        <v>0</v>
      </c>
      <c r="N820">
        <f>SUMIFS('总明细 源文件后台下'!Q:Q,'总明细 源文件后台下'!E:E,E820,'总明细 源文件后台下'!C:C,"Order")</f>
        <v>0</v>
      </c>
      <c r="O820">
        <f>SUMIFS('总明细 源文件后台下'!R:R,'总明细 源文件后台下'!E:E,E820,'总明细 源文件后台下'!C:C,"Order")</f>
        <v>0</v>
      </c>
      <c r="P820">
        <f>SUMIFS('总明细 源文件后台下'!S:S,'总明细 源文件后台下'!E:E,E820,'总明细 源文件后台下'!C:C,"Order")</f>
        <v>0</v>
      </c>
      <c r="Q820">
        <f>SUMIFS('总明细 源文件后台下'!T:T,'总明细 源文件后台下'!E:E,E820,'总明细 源文件后台下'!C:C,"Order")</f>
        <v>0</v>
      </c>
      <c r="R820">
        <f>SUMIFS('总明细 源文件后台下'!U:U,'总明细 源文件后台下'!E:E,E820,'总明细 源文件后台下'!C:C,"Order")</f>
        <v>0</v>
      </c>
      <c r="S820">
        <f>SUMIFS('总明细 源文件后台下'!V:V,'总明细 源文件后台下'!E:E,E820,'总明细 源文件后台下'!C:C,"Order")</f>
        <v>0</v>
      </c>
      <c r="T820">
        <f>SUMIFS('总明细 源文件后台下'!W:W,'总明细 源文件后台下'!E:E,E820,'总明细 源文件后台下'!C:C,"Order")</f>
        <v>0</v>
      </c>
      <c r="U820">
        <f>SUMIFS('总明细 源文件后台下'!G:G,'总明细 源文件后台下'!E:E,E820,'总明细 源文件后台下'!C:C,"Refund")</f>
        <v>0</v>
      </c>
      <c r="V820">
        <f>SUMIFS('总明细 源文件后台下'!M:M,'总明细 源文件后台下'!E:E,E820,'总明细 源文件后台下'!C:C,"Refund")</f>
        <v>0</v>
      </c>
      <c r="W820">
        <f>SUMIFS('总明细 源文件后台下'!N:N,'总明细 源文件后台下'!E:E,E820,'总明细 源文件后台下'!C:C,"Refund")</f>
        <v>0</v>
      </c>
      <c r="X820">
        <f>SUMIFS('总明细 源文件后台下'!O:O,'总明细 源文件后台下'!E:E,E820,'总明细 源文件后台下'!C:C,"Refund")</f>
        <v>0</v>
      </c>
      <c r="Y820">
        <f>SUMIFS('总明细 源文件后台下'!P:P,'总明细 源文件后台下'!E:E,E820,'总明细 源文件后台下'!C:C,"Refund")</f>
        <v>0</v>
      </c>
      <c r="Z820">
        <f>SUMIFS('总明细 源文件后台下'!Q:Q,'总明细 源文件后台下'!E:E,E820,'总明细 源文件后台下'!C:C,"Refund")</f>
        <v>0</v>
      </c>
      <c r="AA820">
        <f>SUMIFS('总明细 源文件后台下'!R:R,'总明细 源文件后台下'!E:E,E820,'总明细 源文件后台下'!C:C,"Refund")</f>
        <v>0</v>
      </c>
      <c r="AB820">
        <f>SUMIFS('总明细 源文件后台下'!S:S,'总明细 源文件后台下'!E:E,E820,'总明细 源文件后台下'!C:C,"Refund")</f>
        <v>0</v>
      </c>
      <c r="AC820">
        <f>SUMIFS('总明细 源文件后台下'!T:T,'总明细 源文件后台下'!E:E,E820,'总明细 源文件后台下'!C:C,"Refund")</f>
        <v>0</v>
      </c>
      <c r="AD820">
        <f>SUMIFS('总明细 源文件后台下'!U:U,'总明细 源文件后台下'!E:E,E820,'总明细 源文件后台下'!C:C,"Refund")</f>
        <v>0</v>
      </c>
      <c r="AE820">
        <f>SUMIFS('总明细 源文件后台下'!V:V,'总明细 源文件后台下'!E:E,E820,'总明细 源文件后台下'!C:C,"Refund")</f>
        <v>0</v>
      </c>
      <c r="AF820">
        <f>SUMIFS('总明细 源文件后台下'!W:W,'总明细 源文件后台下'!E:E,E820,'总明细 源文件后台下'!C:C,"Refund")</f>
        <v>0</v>
      </c>
      <c r="AK820">
        <f>(SUMIF('广告费 源文件后台下'!G:G,E820,'广告费 源文件后台下'!M:M))*-1</f>
        <v>0</v>
      </c>
      <c r="AL820">
        <f>SUMIFS('总明细 源文件后台下'!W:W,'总明细 源文件后台下'!E:E,E820,'总明细 源文件后台下'!C:C,"Adjustment",'总明细 源文件后台下'!F:F,"FBA Inventory Reimbursement - Customer Return")</f>
        <v>0</v>
      </c>
      <c r="AM820">
        <f>SUMIFS('总明细 源文件后台下'!W:W,'总明细 源文件后台下'!E:E,E820,'总明细 源文件后台下'!C:C,"Adjustment",'总明细 源文件后台下'!F:F,"FBA Inventory Reimbursement - Damaged:Warehouse")</f>
        <v>0</v>
      </c>
      <c r="AN820">
        <f>SUMIFS('总明细 源文件后台下'!W:W,'总明细 源文件后台下'!E:E,E820,'总明细 源文件后台下'!C:C,"Adjustment",'总明细 源文件后台下'!F:F,"FBA Inventory Reimbursement - Customer Service Issue")</f>
        <v>0</v>
      </c>
      <c r="AO820">
        <f>SUMIFS('总明细 源文件后台下'!W:W,'总明细 源文件后台下'!E:E,E820,'总明细 源文件后台下'!C:C,"Adjustment",'总明细 源文件后台下'!F:F,"FBA Inventory Reimbursement - Fee Correction")</f>
        <v>0</v>
      </c>
      <c r="AP820">
        <f>SUMIFS('总明细 源文件后台下'!W:W,'总明细 源文件后台下'!E:E,E820,'总明细 源文件后台下'!C:C,"Adjustment",'总明细 源文件后台下'!F:F,"FBA Inventory Reimbursement - General Adjustment")</f>
        <v>0</v>
      </c>
      <c r="AQ820">
        <f>SUMIFS('总明细 源文件后台下'!W:W,'总明细 源文件后台下'!E:E,E820,'总明细 源文件后台下'!C:C,"Adjustment",'总明细 源文件后台下'!F:F,"FBA Inventory Reimbursement - Lost:Inbound")</f>
        <v>0</v>
      </c>
      <c r="AR820">
        <f>SUMIFS('总明细 源文件后台下'!W:W,'总明细 源文件后台下'!E:E,E820,'总明细 源文件后台下'!C:C,"Adjustment",'总明细 源文件后台下'!F:F,"FBA Inventory Reimbursement - Lost:Warehouse")</f>
        <v>0</v>
      </c>
      <c r="AS820">
        <f>SUMIFS('总明细 源文件后台下'!W:W,'总明细 源文件后台下'!E:E,E820,'总明细 源文件后台下'!C:C,"Adjustment",'总明细 源文件后台下'!F:F,"Non-subscription Fee Adjustment")</f>
        <v>0</v>
      </c>
      <c r="AT820">
        <f>SUMIFS('总明细 源文件后台下'!W:W,'总明细 源文件后台下'!E:E,E820,'总明细 源文件后台下'!C:C,"Adjustment",'总明细 源文件后台下'!F:F,"FBA Inventory Placement Service Fee")</f>
        <v>0</v>
      </c>
      <c r="AV820">
        <f>SUMIF('FBA Customer Return Per Unit Fe'!B:B,E820,'FBA Customer Return Per Unit Fe'!C:C)</f>
        <v>0</v>
      </c>
      <c r="AX820">
        <f>(SUMIF('仓储费 源文件后台下'!C:C,E820,'仓储费 源文件后台下'!V:V))*-1</f>
        <v>0</v>
      </c>
      <c r="AZ820">
        <f>SUMIF('Disposal Fee销毁费用-160.95'!B:B,E820,'Disposal Fee销毁费用-160.95'!D:D)*-1</f>
        <v>0</v>
      </c>
      <c r="BC820">
        <f>IFERROR(VLOOKUP(F820,'优惠券-86.4'!F:I,4,0),0)</f>
        <v>0</v>
      </c>
      <c r="BD820">
        <f>IFERROR(VLOOKUP(F820,'早评-120'!E:H,4,0),0)</f>
        <v>0</v>
      </c>
      <c r="BF820">
        <f t="shared" si="96"/>
        <v>0</v>
      </c>
      <c r="BG820">
        <f t="shared" si="97"/>
        <v>0</v>
      </c>
      <c r="BH820">
        <f t="shared" si="98"/>
        <v>0</v>
      </c>
      <c r="BQ820" s="45">
        <f t="shared" si="99"/>
        <v>0</v>
      </c>
      <c r="BR820">
        <f>SUMIFS('9月销毁明细'!D:D,'9月销毁明细'!A:A,E820,'9月销毁明细'!H:H,"Sellable")</f>
        <v>0</v>
      </c>
      <c r="BS820">
        <f>SUMIFS('9月销毁明细'!G:G,'9月销毁明细'!A:A,E820,'9月销毁明细'!H:H,"Sellable")</f>
        <v>0</v>
      </c>
      <c r="BT820">
        <f>SUMIFS('9月销毁明细'!D:D,'9月销毁明细'!A:A,E820,'9月销毁明细'!H:H,"Unsellable")</f>
        <v>0</v>
      </c>
      <c r="BU820">
        <f>SUMIFS('9月销毁明细'!G:G,'9月销毁明细'!A:A,E820,'9月销毁明细'!H:H,"Unsellable")</f>
        <v>0</v>
      </c>
      <c r="BW820">
        <f>IFERROR(I820*VLOOKUP(F820,'9.3成本表'!C:L,10,0),0)</f>
        <v>0</v>
      </c>
      <c r="BX820">
        <f t="shared" si="100"/>
        <v>0</v>
      </c>
      <c r="CC820" s="45">
        <f t="shared" si="101"/>
        <v>0</v>
      </c>
      <c r="CD820" s="45">
        <f t="shared" si="102"/>
        <v>0</v>
      </c>
      <c r="CE820" s="45">
        <f t="shared" si="103"/>
        <v>0</v>
      </c>
    </row>
    <row r="821" spans="4:83" x14ac:dyDescent="0.25">
      <c r="D821" s="20" t="s">
        <v>1751</v>
      </c>
      <c r="E821" s="20" t="s">
        <v>1752</v>
      </c>
      <c r="F821" s="20">
        <v>6374</v>
      </c>
      <c r="G821">
        <v>815</v>
      </c>
      <c r="H821" s="20"/>
      <c r="I821">
        <f>SUMIFS('总明细 源文件后台下'!G:G,'总明细 源文件后台下'!E:E,E821,'总明细 源文件后台下'!C:C,"Order")</f>
        <v>0</v>
      </c>
      <c r="J821">
        <f>SUMIFS('总明细 源文件后台下'!M:M,'总明细 源文件后台下'!E:E,E821,'总明细 源文件后台下'!C:C,"Order")</f>
        <v>0</v>
      </c>
      <c r="K821">
        <f>SUMIFS('总明细 源文件后台下'!N:N,'总明细 源文件后台下'!E:E,E821,'总明细 源文件后台下'!C:C,"Order")</f>
        <v>0</v>
      </c>
      <c r="L821">
        <f>SUMIFS('总明细 源文件后台下'!O:O,'总明细 源文件后台下'!E:E,E821,'总明细 源文件后台下'!C:C,"Order")</f>
        <v>0</v>
      </c>
      <c r="M821">
        <f>SUMIFS('总明细 源文件后台下'!P:P,'总明细 源文件后台下'!E:E,E821,'总明细 源文件后台下'!C:C,"Order")</f>
        <v>0</v>
      </c>
      <c r="N821">
        <f>SUMIFS('总明细 源文件后台下'!Q:Q,'总明细 源文件后台下'!E:E,E821,'总明细 源文件后台下'!C:C,"Order")</f>
        <v>0</v>
      </c>
      <c r="O821">
        <f>SUMIFS('总明细 源文件后台下'!R:R,'总明细 源文件后台下'!E:E,E821,'总明细 源文件后台下'!C:C,"Order")</f>
        <v>0</v>
      </c>
      <c r="P821">
        <f>SUMIFS('总明细 源文件后台下'!S:S,'总明细 源文件后台下'!E:E,E821,'总明细 源文件后台下'!C:C,"Order")</f>
        <v>0</v>
      </c>
      <c r="Q821">
        <f>SUMIFS('总明细 源文件后台下'!T:T,'总明细 源文件后台下'!E:E,E821,'总明细 源文件后台下'!C:C,"Order")</f>
        <v>0</v>
      </c>
      <c r="R821">
        <f>SUMIFS('总明细 源文件后台下'!U:U,'总明细 源文件后台下'!E:E,E821,'总明细 源文件后台下'!C:C,"Order")</f>
        <v>0</v>
      </c>
      <c r="S821">
        <f>SUMIFS('总明细 源文件后台下'!V:V,'总明细 源文件后台下'!E:E,E821,'总明细 源文件后台下'!C:C,"Order")</f>
        <v>0</v>
      </c>
      <c r="T821">
        <f>SUMIFS('总明细 源文件后台下'!W:W,'总明细 源文件后台下'!E:E,E821,'总明细 源文件后台下'!C:C,"Order")</f>
        <v>0</v>
      </c>
      <c r="U821">
        <f>SUMIFS('总明细 源文件后台下'!G:G,'总明细 源文件后台下'!E:E,E821,'总明细 源文件后台下'!C:C,"Refund")</f>
        <v>0</v>
      </c>
      <c r="V821">
        <f>SUMIFS('总明细 源文件后台下'!M:M,'总明细 源文件后台下'!E:E,E821,'总明细 源文件后台下'!C:C,"Refund")</f>
        <v>0</v>
      </c>
      <c r="W821">
        <f>SUMIFS('总明细 源文件后台下'!N:N,'总明细 源文件后台下'!E:E,E821,'总明细 源文件后台下'!C:C,"Refund")</f>
        <v>0</v>
      </c>
      <c r="X821">
        <f>SUMIFS('总明细 源文件后台下'!O:O,'总明细 源文件后台下'!E:E,E821,'总明细 源文件后台下'!C:C,"Refund")</f>
        <v>0</v>
      </c>
      <c r="Y821">
        <f>SUMIFS('总明细 源文件后台下'!P:P,'总明细 源文件后台下'!E:E,E821,'总明细 源文件后台下'!C:C,"Refund")</f>
        <v>0</v>
      </c>
      <c r="Z821">
        <f>SUMIFS('总明细 源文件后台下'!Q:Q,'总明细 源文件后台下'!E:E,E821,'总明细 源文件后台下'!C:C,"Refund")</f>
        <v>0</v>
      </c>
      <c r="AA821">
        <f>SUMIFS('总明细 源文件后台下'!R:R,'总明细 源文件后台下'!E:E,E821,'总明细 源文件后台下'!C:C,"Refund")</f>
        <v>0</v>
      </c>
      <c r="AB821">
        <f>SUMIFS('总明细 源文件后台下'!S:S,'总明细 源文件后台下'!E:E,E821,'总明细 源文件后台下'!C:C,"Refund")</f>
        <v>0</v>
      </c>
      <c r="AC821">
        <f>SUMIFS('总明细 源文件后台下'!T:T,'总明细 源文件后台下'!E:E,E821,'总明细 源文件后台下'!C:C,"Refund")</f>
        <v>0</v>
      </c>
      <c r="AD821">
        <f>SUMIFS('总明细 源文件后台下'!U:U,'总明细 源文件后台下'!E:E,E821,'总明细 源文件后台下'!C:C,"Refund")</f>
        <v>0</v>
      </c>
      <c r="AE821">
        <f>SUMIFS('总明细 源文件后台下'!V:V,'总明细 源文件后台下'!E:E,E821,'总明细 源文件后台下'!C:C,"Refund")</f>
        <v>0</v>
      </c>
      <c r="AF821">
        <f>SUMIFS('总明细 源文件后台下'!W:W,'总明细 源文件后台下'!E:E,E821,'总明细 源文件后台下'!C:C,"Refund")</f>
        <v>0</v>
      </c>
      <c r="AK821">
        <f>(SUMIF('广告费 源文件后台下'!G:G,E821,'广告费 源文件后台下'!M:M))*-1</f>
        <v>0</v>
      </c>
      <c r="AL821">
        <f>SUMIFS('总明细 源文件后台下'!W:W,'总明细 源文件后台下'!E:E,E821,'总明细 源文件后台下'!C:C,"Adjustment",'总明细 源文件后台下'!F:F,"FBA Inventory Reimbursement - Customer Return")</f>
        <v>0</v>
      </c>
      <c r="AM821">
        <f>SUMIFS('总明细 源文件后台下'!W:W,'总明细 源文件后台下'!E:E,E821,'总明细 源文件后台下'!C:C,"Adjustment",'总明细 源文件后台下'!F:F,"FBA Inventory Reimbursement - Damaged:Warehouse")</f>
        <v>0</v>
      </c>
      <c r="AN821">
        <f>SUMIFS('总明细 源文件后台下'!W:W,'总明细 源文件后台下'!E:E,E821,'总明细 源文件后台下'!C:C,"Adjustment",'总明细 源文件后台下'!F:F,"FBA Inventory Reimbursement - Customer Service Issue")</f>
        <v>0</v>
      </c>
      <c r="AO821">
        <f>SUMIFS('总明细 源文件后台下'!W:W,'总明细 源文件后台下'!E:E,E821,'总明细 源文件后台下'!C:C,"Adjustment",'总明细 源文件后台下'!F:F,"FBA Inventory Reimbursement - Fee Correction")</f>
        <v>0</v>
      </c>
      <c r="AP821">
        <f>SUMIFS('总明细 源文件后台下'!W:W,'总明细 源文件后台下'!E:E,E821,'总明细 源文件后台下'!C:C,"Adjustment",'总明细 源文件后台下'!F:F,"FBA Inventory Reimbursement - General Adjustment")</f>
        <v>0</v>
      </c>
      <c r="AQ821">
        <f>SUMIFS('总明细 源文件后台下'!W:W,'总明细 源文件后台下'!E:E,E821,'总明细 源文件后台下'!C:C,"Adjustment",'总明细 源文件后台下'!F:F,"FBA Inventory Reimbursement - Lost:Inbound")</f>
        <v>0</v>
      </c>
      <c r="AR821">
        <f>SUMIFS('总明细 源文件后台下'!W:W,'总明细 源文件后台下'!E:E,E821,'总明细 源文件后台下'!C:C,"Adjustment",'总明细 源文件后台下'!F:F,"FBA Inventory Reimbursement - Lost:Warehouse")</f>
        <v>0</v>
      </c>
      <c r="AS821">
        <f>SUMIFS('总明细 源文件后台下'!W:W,'总明细 源文件后台下'!E:E,E821,'总明细 源文件后台下'!C:C,"Adjustment",'总明细 源文件后台下'!F:F,"Non-subscription Fee Adjustment")</f>
        <v>0</v>
      </c>
      <c r="AT821">
        <f>SUMIFS('总明细 源文件后台下'!W:W,'总明细 源文件后台下'!E:E,E821,'总明细 源文件后台下'!C:C,"Adjustment",'总明细 源文件后台下'!F:F,"FBA Inventory Placement Service Fee")</f>
        <v>0</v>
      </c>
      <c r="AV821">
        <f>SUMIF('FBA Customer Return Per Unit Fe'!B:B,E821,'FBA Customer Return Per Unit Fe'!C:C)</f>
        <v>0</v>
      </c>
      <c r="AX821">
        <f>(SUMIF('仓储费 源文件后台下'!C:C,E821,'仓储费 源文件后台下'!V:V))*-1</f>
        <v>0</v>
      </c>
      <c r="AZ821">
        <f>SUMIF('Disposal Fee销毁费用-160.95'!B:B,E821,'Disposal Fee销毁费用-160.95'!D:D)*-1</f>
        <v>0</v>
      </c>
      <c r="BC821">
        <f>IFERROR(VLOOKUP(F821,'优惠券-86.4'!F:I,4,0),0)</f>
        <v>0</v>
      </c>
      <c r="BD821">
        <f>IFERROR(VLOOKUP(F821,'早评-120'!E:H,4,0),0)</f>
        <v>0</v>
      </c>
      <c r="BF821">
        <f t="shared" si="96"/>
        <v>0</v>
      </c>
      <c r="BG821">
        <f t="shared" si="97"/>
        <v>0</v>
      </c>
      <c r="BH821">
        <f t="shared" si="98"/>
        <v>0</v>
      </c>
      <c r="BQ821" s="45">
        <f t="shared" si="99"/>
        <v>0</v>
      </c>
      <c r="BR821">
        <f>SUMIFS('9月销毁明细'!D:D,'9月销毁明细'!A:A,E821,'9月销毁明细'!H:H,"Sellable")</f>
        <v>0</v>
      </c>
      <c r="BS821">
        <f>SUMIFS('9月销毁明细'!G:G,'9月销毁明细'!A:A,E821,'9月销毁明细'!H:H,"Sellable")</f>
        <v>0</v>
      </c>
      <c r="BT821">
        <f>SUMIFS('9月销毁明细'!D:D,'9月销毁明细'!A:A,E821,'9月销毁明细'!H:H,"Unsellable")</f>
        <v>0</v>
      </c>
      <c r="BU821">
        <f>SUMIFS('9月销毁明细'!G:G,'9月销毁明细'!A:A,E821,'9月销毁明细'!H:H,"Unsellable")</f>
        <v>0</v>
      </c>
      <c r="BW821">
        <f>IFERROR(I821*VLOOKUP(F821,'9.3成本表'!C:L,10,0),0)</f>
        <v>0</v>
      </c>
      <c r="BX821">
        <f t="shared" si="100"/>
        <v>0</v>
      </c>
      <c r="CC821" s="45">
        <f t="shared" si="101"/>
        <v>0</v>
      </c>
      <c r="CD821" s="45">
        <f t="shared" si="102"/>
        <v>0</v>
      </c>
      <c r="CE821" s="45">
        <f t="shared" si="103"/>
        <v>0</v>
      </c>
    </row>
    <row r="822" spans="4:83" x14ac:dyDescent="0.25">
      <c r="D822" s="20" t="s">
        <v>1753</v>
      </c>
      <c r="E822" s="20" t="s">
        <v>1754</v>
      </c>
      <c r="F822" s="20">
        <v>6374</v>
      </c>
      <c r="G822">
        <v>816</v>
      </c>
      <c r="H822" s="20"/>
      <c r="I822">
        <f>SUMIFS('总明细 源文件后台下'!G:G,'总明细 源文件后台下'!E:E,E822,'总明细 源文件后台下'!C:C,"Order")</f>
        <v>0</v>
      </c>
      <c r="J822">
        <f>SUMIFS('总明细 源文件后台下'!M:M,'总明细 源文件后台下'!E:E,E822,'总明细 源文件后台下'!C:C,"Order")</f>
        <v>0</v>
      </c>
      <c r="K822">
        <f>SUMIFS('总明细 源文件后台下'!N:N,'总明细 源文件后台下'!E:E,E822,'总明细 源文件后台下'!C:C,"Order")</f>
        <v>0</v>
      </c>
      <c r="L822">
        <f>SUMIFS('总明细 源文件后台下'!O:O,'总明细 源文件后台下'!E:E,E822,'总明细 源文件后台下'!C:C,"Order")</f>
        <v>0</v>
      </c>
      <c r="M822">
        <f>SUMIFS('总明细 源文件后台下'!P:P,'总明细 源文件后台下'!E:E,E822,'总明细 源文件后台下'!C:C,"Order")</f>
        <v>0</v>
      </c>
      <c r="N822">
        <f>SUMIFS('总明细 源文件后台下'!Q:Q,'总明细 源文件后台下'!E:E,E822,'总明细 源文件后台下'!C:C,"Order")</f>
        <v>0</v>
      </c>
      <c r="O822">
        <f>SUMIFS('总明细 源文件后台下'!R:R,'总明细 源文件后台下'!E:E,E822,'总明细 源文件后台下'!C:C,"Order")</f>
        <v>0</v>
      </c>
      <c r="P822">
        <f>SUMIFS('总明细 源文件后台下'!S:S,'总明细 源文件后台下'!E:E,E822,'总明细 源文件后台下'!C:C,"Order")</f>
        <v>0</v>
      </c>
      <c r="Q822">
        <f>SUMIFS('总明细 源文件后台下'!T:T,'总明细 源文件后台下'!E:E,E822,'总明细 源文件后台下'!C:C,"Order")</f>
        <v>0</v>
      </c>
      <c r="R822">
        <f>SUMIFS('总明细 源文件后台下'!U:U,'总明细 源文件后台下'!E:E,E822,'总明细 源文件后台下'!C:C,"Order")</f>
        <v>0</v>
      </c>
      <c r="S822">
        <f>SUMIFS('总明细 源文件后台下'!V:V,'总明细 源文件后台下'!E:E,E822,'总明细 源文件后台下'!C:C,"Order")</f>
        <v>0</v>
      </c>
      <c r="T822">
        <f>SUMIFS('总明细 源文件后台下'!W:W,'总明细 源文件后台下'!E:E,E822,'总明细 源文件后台下'!C:C,"Order")</f>
        <v>0</v>
      </c>
      <c r="U822">
        <f>SUMIFS('总明细 源文件后台下'!G:G,'总明细 源文件后台下'!E:E,E822,'总明细 源文件后台下'!C:C,"Refund")</f>
        <v>0</v>
      </c>
      <c r="V822">
        <f>SUMIFS('总明细 源文件后台下'!M:M,'总明细 源文件后台下'!E:E,E822,'总明细 源文件后台下'!C:C,"Refund")</f>
        <v>0</v>
      </c>
      <c r="W822">
        <f>SUMIFS('总明细 源文件后台下'!N:N,'总明细 源文件后台下'!E:E,E822,'总明细 源文件后台下'!C:C,"Refund")</f>
        <v>0</v>
      </c>
      <c r="X822">
        <f>SUMIFS('总明细 源文件后台下'!O:O,'总明细 源文件后台下'!E:E,E822,'总明细 源文件后台下'!C:C,"Refund")</f>
        <v>0</v>
      </c>
      <c r="Y822">
        <f>SUMIFS('总明细 源文件后台下'!P:P,'总明细 源文件后台下'!E:E,E822,'总明细 源文件后台下'!C:C,"Refund")</f>
        <v>0</v>
      </c>
      <c r="Z822">
        <f>SUMIFS('总明细 源文件后台下'!Q:Q,'总明细 源文件后台下'!E:E,E822,'总明细 源文件后台下'!C:C,"Refund")</f>
        <v>0</v>
      </c>
      <c r="AA822">
        <f>SUMIFS('总明细 源文件后台下'!R:R,'总明细 源文件后台下'!E:E,E822,'总明细 源文件后台下'!C:C,"Refund")</f>
        <v>0</v>
      </c>
      <c r="AB822">
        <f>SUMIFS('总明细 源文件后台下'!S:S,'总明细 源文件后台下'!E:E,E822,'总明细 源文件后台下'!C:C,"Refund")</f>
        <v>0</v>
      </c>
      <c r="AC822">
        <f>SUMIFS('总明细 源文件后台下'!T:T,'总明细 源文件后台下'!E:E,E822,'总明细 源文件后台下'!C:C,"Refund")</f>
        <v>0</v>
      </c>
      <c r="AD822">
        <f>SUMIFS('总明细 源文件后台下'!U:U,'总明细 源文件后台下'!E:E,E822,'总明细 源文件后台下'!C:C,"Refund")</f>
        <v>0</v>
      </c>
      <c r="AE822">
        <f>SUMIFS('总明细 源文件后台下'!V:V,'总明细 源文件后台下'!E:E,E822,'总明细 源文件后台下'!C:C,"Refund")</f>
        <v>0</v>
      </c>
      <c r="AF822">
        <f>SUMIFS('总明细 源文件后台下'!W:W,'总明细 源文件后台下'!E:E,E822,'总明细 源文件后台下'!C:C,"Refund")</f>
        <v>0</v>
      </c>
      <c r="AK822">
        <f>(SUMIF('广告费 源文件后台下'!G:G,E822,'广告费 源文件后台下'!M:M))*-1</f>
        <v>0</v>
      </c>
      <c r="AL822">
        <f>SUMIFS('总明细 源文件后台下'!W:W,'总明细 源文件后台下'!E:E,E822,'总明细 源文件后台下'!C:C,"Adjustment",'总明细 源文件后台下'!F:F,"FBA Inventory Reimbursement - Customer Return")</f>
        <v>0</v>
      </c>
      <c r="AM822">
        <f>SUMIFS('总明细 源文件后台下'!W:W,'总明细 源文件后台下'!E:E,E822,'总明细 源文件后台下'!C:C,"Adjustment",'总明细 源文件后台下'!F:F,"FBA Inventory Reimbursement - Damaged:Warehouse")</f>
        <v>0</v>
      </c>
      <c r="AN822">
        <f>SUMIFS('总明细 源文件后台下'!W:W,'总明细 源文件后台下'!E:E,E822,'总明细 源文件后台下'!C:C,"Adjustment",'总明细 源文件后台下'!F:F,"FBA Inventory Reimbursement - Customer Service Issue")</f>
        <v>0</v>
      </c>
      <c r="AO822">
        <f>SUMIFS('总明细 源文件后台下'!W:W,'总明细 源文件后台下'!E:E,E822,'总明细 源文件后台下'!C:C,"Adjustment",'总明细 源文件后台下'!F:F,"FBA Inventory Reimbursement - Fee Correction")</f>
        <v>0</v>
      </c>
      <c r="AP822">
        <f>SUMIFS('总明细 源文件后台下'!W:W,'总明细 源文件后台下'!E:E,E822,'总明细 源文件后台下'!C:C,"Adjustment",'总明细 源文件后台下'!F:F,"FBA Inventory Reimbursement - General Adjustment")</f>
        <v>0</v>
      </c>
      <c r="AQ822">
        <f>SUMIFS('总明细 源文件后台下'!W:W,'总明细 源文件后台下'!E:E,E822,'总明细 源文件后台下'!C:C,"Adjustment",'总明细 源文件后台下'!F:F,"FBA Inventory Reimbursement - Lost:Inbound")</f>
        <v>0</v>
      </c>
      <c r="AR822">
        <f>SUMIFS('总明细 源文件后台下'!W:W,'总明细 源文件后台下'!E:E,E822,'总明细 源文件后台下'!C:C,"Adjustment",'总明细 源文件后台下'!F:F,"FBA Inventory Reimbursement - Lost:Warehouse")</f>
        <v>0</v>
      </c>
      <c r="AS822">
        <f>SUMIFS('总明细 源文件后台下'!W:W,'总明细 源文件后台下'!E:E,E822,'总明细 源文件后台下'!C:C,"Adjustment",'总明细 源文件后台下'!F:F,"Non-subscription Fee Adjustment")</f>
        <v>0</v>
      </c>
      <c r="AT822">
        <f>SUMIFS('总明细 源文件后台下'!W:W,'总明细 源文件后台下'!E:E,E822,'总明细 源文件后台下'!C:C,"Adjustment",'总明细 源文件后台下'!F:F,"FBA Inventory Placement Service Fee")</f>
        <v>0</v>
      </c>
      <c r="AV822">
        <f>SUMIF('FBA Customer Return Per Unit Fe'!B:B,E822,'FBA Customer Return Per Unit Fe'!C:C)</f>
        <v>0</v>
      </c>
      <c r="AX822">
        <f>(SUMIF('仓储费 源文件后台下'!C:C,E822,'仓储费 源文件后台下'!V:V))*-1</f>
        <v>0</v>
      </c>
      <c r="AZ822">
        <f>SUMIF('Disposal Fee销毁费用-160.95'!B:B,E822,'Disposal Fee销毁费用-160.95'!D:D)*-1</f>
        <v>0</v>
      </c>
      <c r="BC822">
        <f>IFERROR(VLOOKUP(F822,'优惠券-86.4'!F:I,4,0),0)</f>
        <v>0</v>
      </c>
      <c r="BD822">
        <f>IFERROR(VLOOKUP(F822,'早评-120'!E:H,4,0),0)</f>
        <v>0</v>
      </c>
      <c r="BF822">
        <f t="shared" si="96"/>
        <v>0</v>
      </c>
      <c r="BG822">
        <f t="shared" si="97"/>
        <v>0</v>
      </c>
      <c r="BH822">
        <f t="shared" si="98"/>
        <v>0</v>
      </c>
      <c r="BQ822" s="45">
        <f t="shared" si="99"/>
        <v>0</v>
      </c>
      <c r="BR822">
        <f>SUMIFS('9月销毁明细'!D:D,'9月销毁明细'!A:A,E822,'9月销毁明细'!H:H,"Sellable")</f>
        <v>0</v>
      </c>
      <c r="BS822">
        <f>SUMIFS('9月销毁明细'!G:G,'9月销毁明细'!A:A,E822,'9月销毁明细'!H:H,"Sellable")</f>
        <v>0</v>
      </c>
      <c r="BT822">
        <f>SUMIFS('9月销毁明细'!D:D,'9月销毁明细'!A:A,E822,'9月销毁明细'!H:H,"Unsellable")</f>
        <v>0</v>
      </c>
      <c r="BU822">
        <f>SUMIFS('9月销毁明细'!G:G,'9月销毁明细'!A:A,E822,'9月销毁明细'!H:H,"Unsellable")</f>
        <v>0</v>
      </c>
      <c r="BW822">
        <f>IFERROR(I822*VLOOKUP(F822,'9.3成本表'!C:L,10,0),0)</f>
        <v>0</v>
      </c>
      <c r="BX822">
        <f t="shared" si="100"/>
        <v>0</v>
      </c>
      <c r="CC822" s="45">
        <f t="shared" si="101"/>
        <v>0</v>
      </c>
      <c r="CD822" s="45">
        <f t="shared" si="102"/>
        <v>0</v>
      </c>
      <c r="CE822" s="45">
        <f t="shared" si="103"/>
        <v>0</v>
      </c>
    </row>
    <row r="823" spans="4:83" x14ac:dyDescent="0.25">
      <c r="D823" s="20" t="s">
        <v>1755</v>
      </c>
      <c r="E823" s="20" t="s">
        <v>1756</v>
      </c>
      <c r="F823" s="20">
        <v>6374</v>
      </c>
      <c r="G823">
        <v>817</v>
      </c>
      <c r="H823" s="20"/>
      <c r="I823">
        <f>SUMIFS('总明细 源文件后台下'!G:G,'总明细 源文件后台下'!E:E,E823,'总明细 源文件后台下'!C:C,"Order")</f>
        <v>0</v>
      </c>
      <c r="J823">
        <f>SUMIFS('总明细 源文件后台下'!M:M,'总明细 源文件后台下'!E:E,E823,'总明细 源文件后台下'!C:C,"Order")</f>
        <v>0</v>
      </c>
      <c r="K823">
        <f>SUMIFS('总明细 源文件后台下'!N:N,'总明细 源文件后台下'!E:E,E823,'总明细 源文件后台下'!C:C,"Order")</f>
        <v>0</v>
      </c>
      <c r="L823">
        <f>SUMIFS('总明细 源文件后台下'!O:O,'总明细 源文件后台下'!E:E,E823,'总明细 源文件后台下'!C:C,"Order")</f>
        <v>0</v>
      </c>
      <c r="M823">
        <f>SUMIFS('总明细 源文件后台下'!P:P,'总明细 源文件后台下'!E:E,E823,'总明细 源文件后台下'!C:C,"Order")</f>
        <v>0</v>
      </c>
      <c r="N823">
        <f>SUMIFS('总明细 源文件后台下'!Q:Q,'总明细 源文件后台下'!E:E,E823,'总明细 源文件后台下'!C:C,"Order")</f>
        <v>0</v>
      </c>
      <c r="O823">
        <f>SUMIFS('总明细 源文件后台下'!R:R,'总明细 源文件后台下'!E:E,E823,'总明细 源文件后台下'!C:C,"Order")</f>
        <v>0</v>
      </c>
      <c r="P823">
        <f>SUMIFS('总明细 源文件后台下'!S:S,'总明细 源文件后台下'!E:E,E823,'总明细 源文件后台下'!C:C,"Order")</f>
        <v>0</v>
      </c>
      <c r="Q823">
        <f>SUMIFS('总明细 源文件后台下'!T:T,'总明细 源文件后台下'!E:E,E823,'总明细 源文件后台下'!C:C,"Order")</f>
        <v>0</v>
      </c>
      <c r="R823">
        <f>SUMIFS('总明细 源文件后台下'!U:U,'总明细 源文件后台下'!E:E,E823,'总明细 源文件后台下'!C:C,"Order")</f>
        <v>0</v>
      </c>
      <c r="S823">
        <f>SUMIFS('总明细 源文件后台下'!V:V,'总明细 源文件后台下'!E:E,E823,'总明细 源文件后台下'!C:C,"Order")</f>
        <v>0</v>
      </c>
      <c r="T823">
        <f>SUMIFS('总明细 源文件后台下'!W:W,'总明细 源文件后台下'!E:E,E823,'总明细 源文件后台下'!C:C,"Order")</f>
        <v>0</v>
      </c>
      <c r="U823">
        <f>SUMIFS('总明细 源文件后台下'!G:G,'总明细 源文件后台下'!E:E,E823,'总明细 源文件后台下'!C:C,"Refund")</f>
        <v>0</v>
      </c>
      <c r="V823">
        <f>SUMIFS('总明细 源文件后台下'!M:M,'总明细 源文件后台下'!E:E,E823,'总明细 源文件后台下'!C:C,"Refund")</f>
        <v>0</v>
      </c>
      <c r="W823">
        <f>SUMIFS('总明细 源文件后台下'!N:N,'总明细 源文件后台下'!E:E,E823,'总明细 源文件后台下'!C:C,"Refund")</f>
        <v>0</v>
      </c>
      <c r="X823">
        <f>SUMIFS('总明细 源文件后台下'!O:O,'总明细 源文件后台下'!E:E,E823,'总明细 源文件后台下'!C:C,"Refund")</f>
        <v>0</v>
      </c>
      <c r="Y823">
        <f>SUMIFS('总明细 源文件后台下'!P:P,'总明细 源文件后台下'!E:E,E823,'总明细 源文件后台下'!C:C,"Refund")</f>
        <v>0</v>
      </c>
      <c r="Z823">
        <f>SUMIFS('总明细 源文件后台下'!Q:Q,'总明细 源文件后台下'!E:E,E823,'总明细 源文件后台下'!C:C,"Refund")</f>
        <v>0</v>
      </c>
      <c r="AA823">
        <f>SUMIFS('总明细 源文件后台下'!R:R,'总明细 源文件后台下'!E:E,E823,'总明细 源文件后台下'!C:C,"Refund")</f>
        <v>0</v>
      </c>
      <c r="AB823">
        <f>SUMIFS('总明细 源文件后台下'!S:S,'总明细 源文件后台下'!E:E,E823,'总明细 源文件后台下'!C:C,"Refund")</f>
        <v>0</v>
      </c>
      <c r="AC823">
        <f>SUMIFS('总明细 源文件后台下'!T:T,'总明细 源文件后台下'!E:E,E823,'总明细 源文件后台下'!C:C,"Refund")</f>
        <v>0</v>
      </c>
      <c r="AD823">
        <f>SUMIFS('总明细 源文件后台下'!U:U,'总明细 源文件后台下'!E:E,E823,'总明细 源文件后台下'!C:C,"Refund")</f>
        <v>0</v>
      </c>
      <c r="AE823">
        <f>SUMIFS('总明细 源文件后台下'!V:V,'总明细 源文件后台下'!E:E,E823,'总明细 源文件后台下'!C:C,"Refund")</f>
        <v>0</v>
      </c>
      <c r="AF823">
        <f>SUMIFS('总明细 源文件后台下'!W:W,'总明细 源文件后台下'!E:E,E823,'总明细 源文件后台下'!C:C,"Refund")</f>
        <v>0</v>
      </c>
      <c r="AK823">
        <f>(SUMIF('广告费 源文件后台下'!G:G,E823,'广告费 源文件后台下'!M:M))*-1</f>
        <v>0</v>
      </c>
      <c r="AL823">
        <f>SUMIFS('总明细 源文件后台下'!W:W,'总明细 源文件后台下'!E:E,E823,'总明细 源文件后台下'!C:C,"Adjustment",'总明细 源文件后台下'!F:F,"FBA Inventory Reimbursement - Customer Return")</f>
        <v>0</v>
      </c>
      <c r="AM823">
        <f>SUMIFS('总明细 源文件后台下'!W:W,'总明细 源文件后台下'!E:E,E823,'总明细 源文件后台下'!C:C,"Adjustment",'总明细 源文件后台下'!F:F,"FBA Inventory Reimbursement - Damaged:Warehouse")</f>
        <v>0</v>
      </c>
      <c r="AN823">
        <f>SUMIFS('总明细 源文件后台下'!W:W,'总明细 源文件后台下'!E:E,E823,'总明细 源文件后台下'!C:C,"Adjustment",'总明细 源文件后台下'!F:F,"FBA Inventory Reimbursement - Customer Service Issue")</f>
        <v>0</v>
      </c>
      <c r="AO823">
        <f>SUMIFS('总明细 源文件后台下'!W:W,'总明细 源文件后台下'!E:E,E823,'总明细 源文件后台下'!C:C,"Adjustment",'总明细 源文件后台下'!F:F,"FBA Inventory Reimbursement - Fee Correction")</f>
        <v>0</v>
      </c>
      <c r="AP823">
        <f>SUMIFS('总明细 源文件后台下'!W:W,'总明细 源文件后台下'!E:E,E823,'总明细 源文件后台下'!C:C,"Adjustment",'总明细 源文件后台下'!F:F,"FBA Inventory Reimbursement - General Adjustment")</f>
        <v>0</v>
      </c>
      <c r="AQ823">
        <f>SUMIFS('总明细 源文件后台下'!W:W,'总明细 源文件后台下'!E:E,E823,'总明细 源文件后台下'!C:C,"Adjustment",'总明细 源文件后台下'!F:F,"FBA Inventory Reimbursement - Lost:Inbound")</f>
        <v>0</v>
      </c>
      <c r="AR823">
        <f>SUMIFS('总明细 源文件后台下'!W:W,'总明细 源文件后台下'!E:E,E823,'总明细 源文件后台下'!C:C,"Adjustment",'总明细 源文件后台下'!F:F,"FBA Inventory Reimbursement - Lost:Warehouse")</f>
        <v>0</v>
      </c>
      <c r="AS823">
        <f>SUMIFS('总明细 源文件后台下'!W:W,'总明细 源文件后台下'!E:E,E823,'总明细 源文件后台下'!C:C,"Adjustment",'总明细 源文件后台下'!F:F,"Non-subscription Fee Adjustment")</f>
        <v>0</v>
      </c>
      <c r="AT823">
        <f>SUMIFS('总明细 源文件后台下'!W:W,'总明细 源文件后台下'!E:E,E823,'总明细 源文件后台下'!C:C,"Adjustment",'总明细 源文件后台下'!F:F,"FBA Inventory Placement Service Fee")</f>
        <v>0</v>
      </c>
      <c r="AV823">
        <f>SUMIF('FBA Customer Return Per Unit Fe'!B:B,E823,'FBA Customer Return Per Unit Fe'!C:C)</f>
        <v>0</v>
      </c>
      <c r="AX823">
        <f>(SUMIF('仓储费 源文件后台下'!C:C,E823,'仓储费 源文件后台下'!V:V))*-1</f>
        <v>0</v>
      </c>
      <c r="AZ823">
        <f>SUMIF('Disposal Fee销毁费用-160.95'!B:B,E823,'Disposal Fee销毁费用-160.95'!D:D)*-1</f>
        <v>0</v>
      </c>
      <c r="BC823">
        <f>IFERROR(VLOOKUP(F823,'优惠券-86.4'!F:I,4,0),0)</f>
        <v>0</v>
      </c>
      <c r="BD823">
        <f>IFERROR(VLOOKUP(F823,'早评-120'!E:H,4,0),0)</f>
        <v>0</v>
      </c>
      <c r="BF823">
        <f t="shared" si="96"/>
        <v>0</v>
      </c>
      <c r="BG823">
        <f t="shared" si="97"/>
        <v>0</v>
      </c>
      <c r="BH823">
        <f t="shared" si="98"/>
        <v>0</v>
      </c>
      <c r="BQ823" s="45">
        <f t="shared" si="99"/>
        <v>0</v>
      </c>
      <c r="BR823">
        <f>SUMIFS('9月销毁明细'!D:D,'9月销毁明细'!A:A,E823,'9月销毁明细'!H:H,"Sellable")</f>
        <v>0</v>
      </c>
      <c r="BS823">
        <f>SUMIFS('9月销毁明细'!G:G,'9月销毁明细'!A:A,E823,'9月销毁明细'!H:H,"Sellable")</f>
        <v>0</v>
      </c>
      <c r="BT823">
        <f>SUMIFS('9月销毁明细'!D:D,'9月销毁明细'!A:A,E823,'9月销毁明细'!H:H,"Unsellable")</f>
        <v>0</v>
      </c>
      <c r="BU823">
        <f>SUMIFS('9月销毁明细'!G:G,'9月销毁明细'!A:A,E823,'9月销毁明细'!H:H,"Unsellable")</f>
        <v>0</v>
      </c>
      <c r="BW823">
        <f>IFERROR(I823*VLOOKUP(F823,'9.3成本表'!C:L,10,0),0)</f>
        <v>0</v>
      </c>
      <c r="BX823">
        <f t="shared" si="100"/>
        <v>0</v>
      </c>
      <c r="CC823" s="45">
        <f t="shared" si="101"/>
        <v>0</v>
      </c>
      <c r="CD823" s="45">
        <f t="shared" si="102"/>
        <v>0</v>
      </c>
      <c r="CE823" s="45">
        <f t="shared" si="103"/>
        <v>0</v>
      </c>
    </row>
    <row r="824" spans="4:83" x14ac:dyDescent="0.25">
      <c r="D824" s="20" t="s">
        <v>1757</v>
      </c>
      <c r="E824" s="20" t="s">
        <v>1758</v>
      </c>
      <c r="F824" s="20">
        <v>6374</v>
      </c>
      <c r="G824">
        <v>818</v>
      </c>
      <c r="H824" s="20"/>
      <c r="I824">
        <f>SUMIFS('总明细 源文件后台下'!G:G,'总明细 源文件后台下'!E:E,E824,'总明细 源文件后台下'!C:C,"Order")</f>
        <v>0</v>
      </c>
      <c r="J824">
        <f>SUMIFS('总明细 源文件后台下'!M:M,'总明细 源文件后台下'!E:E,E824,'总明细 源文件后台下'!C:C,"Order")</f>
        <v>0</v>
      </c>
      <c r="K824">
        <f>SUMIFS('总明细 源文件后台下'!N:N,'总明细 源文件后台下'!E:E,E824,'总明细 源文件后台下'!C:C,"Order")</f>
        <v>0</v>
      </c>
      <c r="L824">
        <f>SUMIFS('总明细 源文件后台下'!O:O,'总明细 源文件后台下'!E:E,E824,'总明细 源文件后台下'!C:C,"Order")</f>
        <v>0</v>
      </c>
      <c r="M824">
        <f>SUMIFS('总明细 源文件后台下'!P:P,'总明细 源文件后台下'!E:E,E824,'总明细 源文件后台下'!C:C,"Order")</f>
        <v>0</v>
      </c>
      <c r="N824">
        <f>SUMIFS('总明细 源文件后台下'!Q:Q,'总明细 源文件后台下'!E:E,E824,'总明细 源文件后台下'!C:C,"Order")</f>
        <v>0</v>
      </c>
      <c r="O824">
        <f>SUMIFS('总明细 源文件后台下'!R:R,'总明细 源文件后台下'!E:E,E824,'总明细 源文件后台下'!C:C,"Order")</f>
        <v>0</v>
      </c>
      <c r="P824">
        <f>SUMIFS('总明细 源文件后台下'!S:S,'总明细 源文件后台下'!E:E,E824,'总明细 源文件后台下'!C:C,"Order")</f>
        <v>0</v>
      </c>
      <c r="Q824">
        <f>SUMIFS('总明细 源文件后台下'!T:T,'总明细 源文件后台下'!E:E,E824,'总明细 源文件后台下'!C:C,"Order")</f>
        <v>0</v>
      </c>
      <c r="R824">
        <f>SUMIFS('总明细 源文件后台下'!U:U,'总明细 源文件后台下'!E:E,E824,'总明细 源文件后台下'!C:C,"Order")</f>
        <v>0</v>
      </c>
      <c r="S824">
        <f>SUMIFS('总明细 源文件后台下'!V:V,'总明细 源文件后台下'!E:E,E824,'总明细 源文件后台下'!C:C,"Order")</f>
        <v>0</v>
      </c>
      <c r="T824">
        <f>SUMIFS('总明细 源文件后台下'!W:W,'总明细 源文件后台下'!E:E,E824,'总明细 源文件后台下'!C:C,"Order")</f>
        <v>0</v>
      </c>
      <c r="U824">
        <f>SUMIFS('总明细 源文件后台下'!G:G,'总明细 源文件后台下'!E:E,E824,'总明细 源文件后台下'!C:C,"Refund")</f>
        <v>0</v>
      </c>
      <c r="V824">
        <f>SUMIFS('总明细 源文件后台下'!M:M,'总明细 源文件后台下'!E:E,E824,'总明细 源文件后台下'!C:C,"Refund")</f>
        <v>0</v>
      </c>
      <c r="W824">
        <f>SUMIFS('总明细 源文件后台下'!N:N,'总明细 源文件后台下'!E:E,E824,'总明细 源文件后台下'!C:C,"Refund")</f>
        <v>0</v>
      </c>
      <c r="X824">
        <f>SUMIFS('总明细 源文件后台下'!O:O,'总明细 源文件后台下'!E:E,E824,'总明细 源文件后台下'!C:C,"Refund")</f>
        <v>0</v>
      </c>
      <c r="Y824">
        <f>SUMIFS('总明细 源文件后台下'!P:P,'总明细 源文件后台下'!E:E,E824,'总明细 源文件后台下'!C:C,"Refund")</f>
        <v>0</v>
      </c>
      <c r="Z824">
        <f>SUMIFS('总明细 源文件后台下'!Q:Q,'总明细 源文件后台下'!E:E,E824,'总明细 源文件后台下'!C:C,"Refund")</f>
        <v>0</v>
      </c>
      <c r="AA824">
        <f>SUMIFS('总明细 源文件后台下'!R:R,'总明细 源文件后台下'!E:E,E824,'总明细 源文件后台下'!C:C,"Refund")</f>
        <v>0</v>
      </c>
      <c r="AB824">
        <f>SUMIFS('总明细 源文件后台下'!S:S,'总明细 源文件后台下'!E:E,E824,'总明细 源文件后台下'!C:C,"Refund")</f>
        <v>0</v>
      </c>
      <c r="AC824">
        <f>SUMIFS('总明细 源文件后台下'!T:T,'总明细 源文件后台下'!E:E,E824,'总明细 源文件后台下'!C:C,"Refund")</f>
        <v>0</v>
      </c>
      <c r="AD824">
        <f>SUMIFS('总明细 源文件后台下'!U:U,'总明细 源文件后台下'!E:E,E824,'总明细 源文件后台下'!C:C,"Refund")</f>
        <v>0</v>
      </c>
      <c r="AE824">
        <f>SUMIFS('总明细 源文件后台下'!V:V,'总明细 源文件后台下'!E:E,E824,'总明细 源文件后台下'!C:C,"Refund")</f>
        <v>0</v>
      </c>
      <c r="AF824">
        <f>SUMIFS('总明细 源文件后台下'!W:W,'总明细 源文件后台下'!E:E,E824,'总明细 源文件后台下'!C:C,"Refund")</f>
        <v>0</v>
      </c>
      <c r="AK824">
        <f>(SUMIF('广告费 源文件后台下'!G:G,E824,'广告费 源文件后台下'!M:M))*-1</f>
        <v>0</v>
      </c>
      <c r="AL824">
        <f>SUMIFS('总明细 源文件后台下'!W:W,'总明细 源文件后台下'!E:E,E824,'总明细 源文件后台下'!C:C,"Adjustment",'总明细 源文件后台下'!F:F,"FBA Inventory Reimbursement - Customer Return")</f>
        <v>0</v>
      </c>
      <c r="AM824">
        <f>SUMIFS('总明细 源文件后台下'!W:W,'总明细 源文件后台下'!E:E,E824,'总明细 源文件后台下'!C:C,"Adjustment",'总明细 源文件后台下'!F:F,"FBA Inventory Reimbursement - Damaged:Warehouse")</f>
        <v>0</v>
      </c>
      <c r="AN824">
        <f>SUMIFS('总明细 源文件后台下'!W:W,'总明细 源文件后台下'!E:E,E824,'总明细 源文件后台下'!C:C,"Adjustment",'总明细 源文件后台下'!F:F,"FBA Inventory Reimbursement - Customer Service Issue")</f>
        <v>0</v>
      </c>
      <c r="AO824">
        <f>SUMIFS('总明细 源文件后台下'!W:W,'总明细 源文件后台下'!E:E,E824,'总明细 源文件后台下'!C:C,"Adjustment",'总明细 源文件后台下'!F:F,"FBA Inventory Reimbursement - Fee Correction")</f>
        <v>0</v>
      </c>
      <c r="AP824">
        <f>SUMIFS('总明细 源文件后台下'!W:W,'总明细 源文件后台下'!E:E,E824,'总明细 源文件后台下'!C:C,"Adjustment",'总明细 源文件后台下'!F:F,"FBA Inventory Reimbursement - General Adjustment")</f>
        <v>0</v>
      </c>
      <c r="AQ824">
        <f>SUMIFS('总明细 源文件后台下'!W:W,'总明细 源文件后台下'!E:E,E824,'总明细 源文件后台下'!C:C,"Adjustment",'总明细 源文件后台下'!F:F,"FBA Inventory Reimbursement - Lost:Inbound")</f>
        <v>0</v>
      </c>
      <c r="AR824">
        <f>SUMIFS('总明细 源文件后台下'!W:W,'总明细 源文件后台下'!E:E,E824,'总明细 源文件后台下'!C:C,"Adjustment",'总明细 源文件后台下'!F:F,"FBA Inventory Reimbursement - Lost:Warehouse")</f>
        <v>0</v>
      </c>
      <c r="AS824">
        <f>SUMIFS('总明细 源文件后台下'!W:W,'总明细 源文件后台下'!E:E,E824,'总明细 源文件后台下'!C:C,"Adjustment",'总明细 源文件后台下'!F:F,"Non-subscription Fee Adjustment")</f>
        <v>0</v>
      </c>
      <c r="AT824">
        <f>SUMIFS('总明细 源文件后台下'!W:W,'总明细 源文件后台下'!E:E,E824,'总明细 源文件后台下'!C:C,"Adjustment",'总明细 源文件后台下'!F:F,"FBA Inventory Placement Service Fee")</f>
        <v>0</v>
      </c>
      <c r="AV824">
        <f>SUMIF('FBA Customer Return Per Unit Fe'!B:B,E824,'FBA Customer Return Per Unit Fe'!C:C)</f>
        <v>0</v>
      </c>
      <c r="AX824">
        <f>(SUMIF('仓储费 源文件后台下'!C:C,E824,'仓储费 源文件后台下'!V:V))*-1</f>
        <v>0</v>
      </c>
      <c r="AZ824">
        <f>SUMIF('Disposal Fee销毁费用-160.95'!B:B,E824,'Disposal Fee销毁费用-160.95'!D:D)*-1</f>
        <v>0</v>
      </c>
      <c r="BC824">
        <f>IFERROR(VLOOKUP(F824,'优惠券-86.4'!F:I,4,0),0)</f>
        <v>0</v>
      </c>
      <c r="BD824">
        <f>IFERROR(VLOOKUP(F824,'早评-120'!E:H,4,0),0)</f>
        <v>0</v>
      </c>
      <c r="BF824">
        <f t="shared" si="96"/>
        <v>0</v>
      </c>
      <c r="BG824">
        <f t="shared" si="97"/>
        <v>0</v>
      </c>
      <c r="BH824">
        <f t="shared" si="98"/>
        <v>0</v>
      </c>
      <c r="BQ824" s="45">
        <f t="shared" si="99"/>
        <v>0</v>
      </c>
      <c r="BR824">
        <f>SUMIFS('9月销毁明细'!D:D,'9月销毁明细'!A:A,E824,'9月销毁明细'!H:H,"Sellable")</f>
        <v>0</v>
      </c>
      <c r="BS824">
        <f>SUMIFS('9月销毁明细'!G:G,'9月销毁明细'!A:A,E824,'9月销毁明细'!H:H,"Sellable")</f>
        <v>0</v>
      </c>
      <c r="BT824">
        <f>SUMIFS('9月销毁明细'!D:D,'9月销毁明细'!A:A,E824,'9月销毁明细'!H:H,"Unsellable")</f>
        <v>0</v>
      </c>
      <c r="BU824">
        <f>SUMIFS('9月销毁明细'!G:G,'9月销毁明细'!A:A,E824,'9月销毁明细'!H:H,"Unsellable")</f>
        <v>0</v>
      </c>
      <c r="BW824">
        <f>IFERROR(I824*VLOOKUP(F824,'9.3成本表'!C:L,10,0),0)</f>
        <v>0</v>
      </c>
      <c r="BX824">
        <f t="shared" si="100"/>
        <v>0</v>
      </c>
      <c r="CC824" s="45">
        <f t="shared" si="101"/>
        <v>0</v>
      </c>
      <c r="CD824" s="45">
        <f t="shared" si="102"/>
        <v>0</v>
      </c>
      <c r="CE824" s="45">
        <f t="shared" si="103"/>
        <v>0</v>
      </c>
    </row>
    <row r="825" spans="4:83" x14ac:dyDescent="0.25">
      <c r="D825" s="20" t="s">
        <v>1759</v>
      </c>
      <c r="E825" s="20" t="s">
        <v>1760</v>
      </c>
      <c r="F825" s="20">
        <v>6374</v>
      </c>
      <c r="G825">
        <v>819</v>
      </c>
      <c r="H825" s="20"/>
      <c r="I825">
        <f>SUMIFS('总明细 源文件后台下'!G:G,'总明细 源文件后台下'!E:E,E825,'总明细 源文件后台下'!C:C,"Order")</f>
        <v>0</v>
      </c>
      <c r="J825">
        <f>SUMIFS('总明细 源文件后台下'!M:M,'总明细 源文件后台下'!E:E,E825,'总明细 源文件后台下'!C:C,"Order")</f>
        <v>0</v>
      </c>
      <c r="K825">
        <f>SUMIFS('总明细 源文件后台下'!N:N,'总明细 源文件后台下'!E:E,E825,'总明细 源文件后台下'!C:C,"Order")</f>
        <v>0</v>
      </c>
      <c r="L825">
        <f>SUMIFS('总明细 源文件后台下'!O:O,'总明细 源文件后台下'!E:E,E825,'总明细 源文件后台下'!C:C,"Order")</f>
        <v>0</v>
      </c>
      <c r="M825">
        <f>SUMIFS('总明细 源文件后台下'!P:P,'总明细 源文件后台下'!E:E,E825,'总明细 源文件后台下'!C:C,"Order")</f>
        <v>0</v>
      </c>
      <c r="N825">
        <f>SUMIFS('总明细 源文件后台下'!Q:Q,'总明细 源文件后台下'!E:E,E825,'总明细 源文件后台下'!C:C,"Order")</f>
        <v>0</v>
      </c>
      <c r="O825">
        <f>SUMIFS('总明细 源文件后台下'!R:R,'总明细 源文件后台下'!E:E,E825,'总明细 源文件后台下'!C:C,"Order")</f>
        <v>0</v>
      </c>
      <c r="P825">
        <f>SUMIFS('总明细 源文件后台下'!S:S,'总明细 源文件后台下'!E:E,E825,'总明细 源文件后台下'!C:C,"Order")</f>
        <v>0</v>
      </c>
      <c r="Q825">
        <f>SUMIFS('总明细 源文件后台下'!T:T,'总明细 源文件后台下'!E:E,E825,'总明细 源文件后台下'!C:C,"Order")</f>
        <v>0</v>
      </c>
      <c r="R825">
        <f>SUMIFS('总明细 源文件后台下'!U:U,'总明细 源文件后台下'!E:E,E825,'总明细 源文件后台下'!C:C,"Order")</f>
        <v>0</v>
      </c>
      <c r="S825">
        <f>SUMIFS('总明细 源文件后台下'!V:V,'总明细 源文件后台下'!E:E,E825,'总明细 源文件后台下'!C:C,"Order")</f>
        <v>0</v>
      </c>
      <c r="T825">
        <f>SUMIFS('总明细 源文件后台下'!W:W,'总明细 源文件后台下'!E:E,E825,'总明细 源文件后台下'!C:C,"Order")</f>
        <v>0</v>
      </c>
      <c r="U825">
        <f>SUMIFS('总明细 源文件后台下'!G:G,'总明细 源文件后台下'!E:E,E825,'总明细 源文件后台下'!C:C,"Refund")</f>
        <v>0</v>
      </c>
      <c r="V825">
        <f>SUMIFS('总明细 源文件后台下'!M:M,'总明细 源文件后台下'!E:E,E825,'总明细 源文件后台下'!C:C,"Refund")</f>
        <v>0</v>
      </c>
      <c r="W825">
        <f>SUMIFS('总明细 源文件后台下'!N:N,'总明细 源文件后台下'!E:E,E825,'总明细 源文件后台下'!C:C,"Refund")</f>
        <v>0</v>
      </c>
      <c r="X825">
        <f>SUMIFS('总明细 源文件后台下'!O:O,'总明细 源文件后台下'!E:E,E825,'总明细 源文件后台下'!C:C,"Refund")</f>
        <v>0</v>
      </c>
      <c r="Y825">
        <f>SUMIFS('总明细 源文件后台下'!P:P,'总明细 源文件后台下'!E:E,E825,'总明细 源文件后台下'!C:C,"Refund")</f>
        <v>0</v>
      </c>
      <c r="Z825">
        <f>SUMIFS('总明细 源文件后台下'!Q:Q,'总明细 源文件后台下'!E:E,E825,'总明细 源文件后台下'!C:C,"Refund")</f>
        <v>0</v>
      </c>
      <c r="AA825">
        <f>SUMIFS('总明细 源文件后台下'!R:R,'总明细 源文件后台下'!E:E,E825,'总明细 源文件后台下'!C:C,"Refund")</f>
        <v>0</v>
      </c>
      <c r="AB825">
        <f>SUMIFS('总明细 源文件后台下'!S:S,'总明细 源文件后台下'!E:E,E825,'总明细 源文件后台下'!C:C,"Refund")</f>
        <v>0</v>
      </c>
      <c r="AC825">
        <f>SUMIFS('总明细 源文件后台下'!T:T,'总明细 源文件后台下'!E:E,E825,'总明细 源文件后台下'!C:C,"Refund")</f>
        <v>0</v>
      </c>
      <c r="AD825">
        <f>SUMIFS('总明细 源文件后台下'!U:U,'总明细 源文件后台下'!E:E,E825,'总明细 源文件后台下'!C:C,"Refund")</f>
        <v>0</v>
      </c>
      <c r="AE825">
        <f>SUMIFS('总明细 源文件后台下'!V:V,'总明细 源文件后台下'!E:E,E825,'总明细 源文件后台下'!C:C,"Refund")</f>
        <v>0</v>
      </c>
      <c r="AF825">
        <f>SUMIFS('总明细 源文件后台下'!W:W,'总明细 源文件后台下'!E:E,E825,'总明细 源文件后台下'!C:C,"Refund")</f>
        <v>0</v>
      </c>
      <c r="AK825">
        <f>(SUMIF('广告费 源文件后台下'!G:G,E825,'广告费 源文件后台下'!M:M))*-1</f>
        <v>0</v>
      </c>
      <c r="AL825">
        <f>SUMIFS('总明细 源文件后台下'!W:W,'总明细 源文件后台下'!E:E,E825,'总明细 源文件后台下'!C:C,"Adjustment",'总明细 源文件后台下'!F:F,"FBA Inventory Reimbursement - Customer Return")</f>
        <v>0</v>
      </c>
      <c r="AM825">
        <f>SUMIFS('总明细 源文件后台下'!W:W,'总明细 源文件后台下'!E:E,E825,'总明细 源文件后台下'!C:C,"Adjustment",'总明细 源文件后台下'!F:F,"FBA Inventory Reimbursement - Damaged:Warehouse")</f>
        <v>0</v>
      </c>
      <c r="AN825">
        <f>SUMIFS('总明细 源文件后台下'!W:W,'总明细 源文件后台下'!E:E,E825,'总明细 源文件后台下'!C:C,"Adjustment",'总明细 源文件后台下'!F:F,"FBA Inventory Reimbursement - Customer Service Issue")</f>
        <v>0</v>
      </c>
      <c r="AO825">
        <f>SUMIFS('总明细 源文件后台下'!W:W,'总明细 源文件后台下'!E:E,E825,'总明细 源文件后台下'!C:C,"Adjustment",'总明细 源文件后台下'!F:F,"FBA Inventory Reimbursement - Fee Correction")</f>
        <v>0</v>
      </c>
      <c r="AP825">
        <f>SUMIFS('总明细 源文件后台下'!W:W,'总明细 源文件后台下'!E:E,E825,'总明细 源文件后台下'!C:C,"Adjustment",'总明细 源文件后台下'!F:F,"FBA Inventory Reimbursement - General Adjustment")</f>
        <v>0</v>
      </c>
      <c r="AQ825">
        <f>SUMIFS('总明细 源文件后台下'!W:W,'总明细 源文件后台下'!E:E,E825,'总明细 源文件后台下'!C:C,"Adjustment",'总明细 源文件后台下'!F:F,"FBA Inventory Reimbursement - Lost:Inbound")</f>
        <v>0</v>
      </c>
      <c r="AR825">
        <f>SUMIFS('总明细 源文件后台下'!W:W,'总明细 源文件后台下'!E:E,E825,'总明细 源文件后台下'!C:C,"Adjustment",'总明细 源文件后台下'!F:F,"FBA Inventory Reimbursement - Lost:Warehouse")</f>
        <v>0</v>
      </c>
      <c r="AS825">
        <f>SUMIFS('总明细 源文件后台下'!W:W,'总明细 源文件后台下'!E:E,E825,'总明细 源文件后台下'!C:C,"Adjustment",'总明细 源文件后台下'!F:F,"Non-subscription Fee Adjustment")</f>
        <v>0</v>
      </c>
      <c r="AT825">
        <f>SUMIFS('总明细 源文件后台下'!W:W,'总明细 源文件后台下'!E:E,E825,'总明细 源文件后台下'!C:C,"Adjustment",'总明细 源文件后台下'!F:F,"FBA Inventory Placement Service Fee")</f>
        <v>0</v>
      </c>
      <c r="AV825">
        <f>SUMIF('FBA Customer Return Per Unit Fe'!B:B,E825,'FBA Customer Return Per Unit Fe'!C:C)</f>
        <v>0</v>
      </c>
      <c r="AX825">
        <f>(SUMIF('仓储费 源文件后台下'!C:C,E825,'仓储费 源文件后台下'!V:V))*-1</f>
        <v>0</v>
      </c>
      <c r="AZ825">
        <f>SUMIF('Disposal Fee销毁费用-160.95'!B:B,E825,'Disposal Fee销毁费用-160.95'!D:D)*-1</f>
        <v>0</v>
      </c>
      <c r="BC825">
        <f>IFERROR(VLOOKUP(F825,'优惠券-86.4'!F:I,4,0),0)</f>
        <v>0</v>
      </c>
      <c r="BD825">
        <f>IFERROR(VLOOKUP(F825,'早评-120'!E:H,4,0),0)</f>
        <v>0</v>
      </c>
      <c r="BF825">
        <f t="shared" si="96"/>
        <v>0</v>
      </c>
      <c r="BG825">
        <f t="shared" si="97"/>
        <v>0</v>
      </c>
      <c r="BH825">
        <f t="shared" si="98"/>
        <v>0</v>
      </c>
      <c r="BQ825" s="45">
        <f t="shared" si="99"/>
        <v>0</v>
      </c>
      <c r="BR825">
        <f>SUMIFS('9月销毁明细'!D:D,'9月销毁明细'!A:A,E825,'9月销毁明细'!H:H,"Sellable")</f>
        <v>0</v>
      </c>
      <c r="BS825">
        <f>SUMIFS('9月销毁明细'!G:G,'9月销毁明细'!A:A,E825,'9月销毁明细'!H:H,"Sellable")</f>
        <v>0</v>
      </c>
      <c r="BT825">
        <f>SUMIFS('9月销毁明细'!D:D,'9月销毁明细'!A:A,E825,'9月销毁明细'!H:H,"Unsellable")</f>
        <v>0</v>
      </c>
      <c r="BU825">
        <f>SUMIFS('9月销毁明细'!G:G,'9月销毁明细'!A:A,E825,'9月销毁明细'!H:H,"Unsellable")</f>
        <v>0</v>
      </c>
      <c r="BW825">
        <f>IFERROR(I825*VLOOKUP(F825,'9.3成本表'!C:L,10,0),0)</f>
        <v>0</v>
      </c>
      <c r="BX825">
        <f t="shared" si="100"/>
        <v>0</v>
      </c>
      <c r="CC825" s="45">
        <f t="shared" si="101"/>
        <v>0</v>
      </c>
      <c r="CD825" s="45">
        <f t="shared" si="102"/>
        <v>0</v>
      </c>
      <c r="CE825" s="45">
        <f t="shared" si="103"/>
        <v>0</v>
      </c>
    </row>
    <row r="826" spans="4:83" x14ac:dyDescent="0.25">
      <c r="D826" s="20" t="s">
        <v>1761</v>
      </c>
      <c r="E826" s="20" t="s">
        <v>1762</v>
      </c>
      <c r="F826" s="20">
        <v>6374</v>
      </c>
      <c r="G826">
        <v>820</v>
      </c>
      <c r="H826" s="20"/>
      <c r="I826">
        <f>SUMIFS('总明细 源文件后台下'!G:G,'总明细 源文件后台下'!E:E,E826,'总明细 源文件后台下'!C:C,"Order")</f>
        <v>0</v>
      </c>
      <c r="J826">
        <f>SUMIFS('总明细 源文件后台下'!M:M,'总明细 源文件后台下'!E:E,E826,'总明细 源文件后台下'!C:C,"Order")</f>
        <v>0</v>
      </c>
      <c r="K826">
        <f>SUMIFS('总明细 源文件后台下'!N:N,'总明细 源文件后台下'!E:E,E826,'总明细 源文件后台下'!C:C,"Order")</f>
        <v>0</v>
      </c>
      <c r="L826">
        <f>SUMIFS('总明细 源文件后台下'!O:O,'总明细 源文件后台下'!E:E,E826,'总明细 源文件后台下'!C:C,"Order")</f>
        <v>0</v>
      </c>
      <c r="M826">
        <f>SUMIFS('总明细 源文件后台下'!P:P,'总明细 源文件后台下'!E:E,E826,'总明细 源文件后台下'!C:C,"Order")</f>
        <v>0</v>
      </c>
      <c r="N826">
        <f>SUMIFS('总明细 源文件后台下'!Q:Q,'总明细 源文件后台下'!E:E,E826,'总明细 源文件后台下'!C:C,"Order")</f>
        <v>0</v>
      </c>
      <c r="O826">
        <f>SUMIFS('总明细 源文件后台下'!R:R,'总明细 源文件后台下'!E:E,E826,'总明细 源文件后台下'!C:C,"Order")</f>
        <v>0</v>
      </c>
      <c r="P826">
        <f>SUMIFS('总明细 源文件后台下'!S:S,'总明细 源文件后台下'!E:E,E826,'总明细 源文件后台下'!C:C,"Order")</f>
        <v>0</v>
      </c>
      <c r="Q826">
        <f>SUMIFS('总明细 源文件后台下'!T:T,'总明细 源文件后台下'!E:E,E826,'总明细 源文件后台下'!C:C,"Order")</f>
        <v>0</v>
      </c>
      <c r="R826">
        <f>SUMIFS('总明细 源文件后台下'!U:U,'总明细 源文件后台下'!E:E,E826,'总明细 源文件后台下'!C:C,"Order")</f>
        <v>0</v>
      </c>
      <c r="S826">
        <f>SUMIFS('总明细 源文件后台下'!V:V,'总明细 源文件后台下'!E:E,E826,'总明细 源文件后台下'!C:C,"Order")</f>
        <v>0</v>
      </c>
      <c r="T826">
        <f>SUMIFS('总明细 源文件后台下'!W:W,'总明细 源文件后台下'!E:E,E826,'总明细 源文件后台下'!C:C,"Order")</f>
        <v>0</v>
      </c>
      <c r="U826">
        <f>SUMIFS('总明细 源文件后台下'!G:G,'总明细 源文件后台下'!E:E,E826,'总明细 源文件后台下'!C:C,"Refund")</f>
        <v>0</v>
      </c>
      <c r="V826">
        <f>SUMIFS('总明细 源文件后台下'!M:M,'总明细 源文件后台下'!E:E,E826,'总明细 源文件后台下'!C:C,"Refund")</f>
        <v>0</v>
      </c>
      <c r="W826">
        <f>SUMIFS('总明细 源文件后台下'!N:N,'总明细 源文件后台下'!E:E,E826,'总明细 源文件后台下'!C:C,"Refund")</f>
        <v>0</v>
      </c>
      <c r="X826">
        <f>SUMIFS('总明细 源文件后台下'!O:O,'总明细 源文件后台下'!E:E,E826,'总明细 源文件后台下'!C:C,"Refund")</f>
        <v>0</v>
      </c>
      <c r="Y826">
        <f>SUMIFS('总明细 源文件后台下'!P:P,'总明细 源文件后台下'!E:E,E826,'总明细 源文件后台下'!C:C,"Refund")</f>
        <v>0</v>
      </c>
      <c r="Z826">
        <f>SUMIFS('总明细 源文件后台下'!Q:Q,'总明细 源文件后台下'!E:E,E826,'总明细 源文件后台下'!C:C,"Refund")</f>
        <v>0</v>
      </c>
      <c r="AA826">
        <f>SUMIFS('总明细 源文件后台下'!R:R,'总明细 源文件后台下'!E:E,E826,'总明细 源文件后台下'!C:C,"Refund")</f>
        <v>0</v>
      </c>
      <c r="AB826">
        <f>SUMIFS('总明细 源文件后台下'!S:S,'总明细 源文件后台下'!E:E,E826,'总明细 源文件后台下'!C:C,"Refund")</f>
        <v>0</v>
      </c>
      <c r="AC826">
        <f>SUMIFS('总明细 源文件后台下'!T:T,'总明细 源文件后台下'!E:E,E826,'总明细 源文件后台下'!C:C,"Refund")</f>
        <v>0</v>
      </c>
      <c r="AD826">
        <f>SUMIFS('总明细 源文件后台下'!U:U,'总明细 源文件后台下'!E:E,E826,'总明细 源文件后台下'!C:C,"Refund")</f>
        <v>0</v>
      </c>
      <c r="AE826">
        <f>SUMIFS('总明细 源文件后台下'!V:V,'总明细 源文件后台下'!E:E,E826,'总明细 源文件后台下'!C:C,"Refund")</f>
        <v>0</v>
      </c>
      <c r="AF826">
        <f>SUMIFS('总明细 源文件后台下'!W:W,'总明细 源文件后台下'!E:E,E826,'总明细 源文件后台下'!C:C,"Refund")</f>
        <v>0</v>
      </c>
      <c r="AK826">
        <f>(SUMIF('广告费 源文件后台下'!G:G,E826,'广告费 源文件后台下'!M:M))*-1</f>
        <v>0</v>
      </c>
      <c r="AL826">
        <f>SUMIFS('总明细 源文件后台下'!W:W,'总明细 源文件后台下'!E:E,E826,'总明细 源文件后台下'!C:C,"Adjustment",'总明细 源文件后台下'!F:F,"FBA Inventory Reimbursement - Customer Return")</f>
        <v>0</v>
      </c>
      <c r="AM826">
        <f>SUMIFS('总明细 源文件后台下'!W:W,'总明细 源文件后台下'!E:E,E826,'总明细 源文件后台下'!C:C,"Adjustment",'总明细 源文件后台下'!F:F,"FBA Inventory Reimbursement - Damaged:Warehouse")</f>
        <v>0</v>
      </c>
      <c r="AN826">
        <f>SUMIFS('总明细 源文件后台下'!W:W,'总明细 源文件后台下'!E:E,E826,'总明细 源文件后台下'!C:C,"Adjustment",'总明细 源文件后台下'!F:F,"FBA Inventory Reimbursement - Customer Service Issue")</f>
        <v>0</v>
      </c>
      <c r="AO826">
        <f>SUMIFS('总明细 源文件后台下'!W:W,'总明细 源文件后台下'!E:E,E826,'总明细 源文件后台下'!C:C,"Adjustment",'总明细 源文件后台下'!F:F,"FBA Inventory Reimbursement - Fee Correction")</f>
        <v>0</v>
      </c>
      <c r="AP826">
        <f>SUMIFS('总明细 源文件后台下'!W:W,'总明细 源文件后台下'!E:E,E826,'总明细 源文件后台下'!C:C,"Adjustment",'总明细 源文件后台下'!F:F,"FBA Inventory Reimbursement - General Adjustment")</f>
        <v>0</v>
      </c>
      <c r="AQ826">
        <f>SUMIFS('总明细 源文件后台下'!W:W,'总明细 源文件后台下'!E:E,E826,'总明细 源文件后台下'!C:C,"Adjustment",'总明细 源文件后台下'!F:F,"FBA Inventory Reimbursement - Lost:Inbound")</f>
        <v>0</v>
      </c>
      <c r="AR826">
        <f>SUMIFS('总明细 源文件后台下'!W:W,'总明细 源文件后台下'!E:E,E826,'总明细 源文件后台下'!C:C,"Adjustment",'总明细 源文件后台下'!F:F,"FBA Inventory Reimbursement - Lost:Warehouse")</f>
        <v>0</v>
      </c>
      <c r="AS826">
        <f>SUMIFS('总明细 源文件后台下'!W:W,'总明细 源文件后台下'!E:E,E826,'总明细 源文件后台下'!C:C,"Adjustment",'总明细 源文件后台下'!F:F,"Non-subscription Fee Adjustment")</f>
        <v>0</v>
      </c>
      <c r="AT826">
        <f>SUMIFS('总明细 源文件后台下'!W:W,'总明细 源文件后台下'!E:E,E826,'总明细 源文件后台下'!C:C,"Adjustment",'总明细 源文件后台下'!F:F,"FBA Inventory Placement Service Fee")</f>
        <v>0</v>
      </c>
      <c r="AV826">
        <f>SUMIF('FBA Customer Return Per Unit Fe'!B:B,E826,'FBA Customer Return Per Unit Fe'!C:C)</f>
        <v>0</v>
      </c>
      <c r="AX826">
        <f>(SUMIF('仓储费 源文件后台下'!C:C,E826,'仓储费 源文件后台下'!V:V))*-1</f>
        <v>0</v>
      </c>
      <c r="AZ826">
        <f>SUMIF('Disposal Fee销毁费用-160.95'!B:B,E826,'Disposal Fee销毁费用-160.95'!D:D)*-1</f>
        <v>0</v>
      </c>
      <c r="BC826">
        <f>IFERROR(VLOOKUP(F826,'优惠券-86.4'!F:I,4,0),0)</f>
        <v>0</v>
      </c>
      <c r="BD826">
        <f>IFERROR(VLOOKUP(F826,'早评-120'!E:H,4,0),0)</f>
        <v>0</v>
      </c>
      <c r="BF826">
        <f t="shared" si="96"/>
        <v>0</v>
      </c>
      <c r="BG826">
        <f t="shared" si="97"/>
        <v>0</v>
      </c>
      <c r="BH826">
        <f t="shared" si="98"/>
        <v>0</v>
      </c>
      <c r="BQ826" s="45">
        <f t="shared" si="99"/>
        <v>0</v>
      </c>
      <c r="BR826">
        <f>SUMIFS('9月销毁明细'!D:D,'9月销毁明细'!A:A,E826,'9月销毁明细'!H:H,"Sellable")</f>
        <v>0</v>
      </c>
      <c r="BS826">
        <f>SUMIFS('9月销毁明细'!G:G,'9月销毁明细'!A:A,E826,'9月销毁明细'!H:H,"Sellable")</f>
        <v>0</v>
      </c>
      <c r="BT826">
        <f>SUMIFS('9月销毁明细'!D:D,'9月销毁明细'!A:A,E826,'9月销毁明细'!H:H,"Unsellable")</f>
        <v>0</v>
      </c>
      <c r="BU826">
        <f>SUMIFS('9月销毁明细'!G:G,'9月销毁明细'!A:A,E826,'9月销毁明细'!H:H,"Unsellable")</f>
        <v>0</v>
      </c>
      <c r="BW826">
        <f>IFERROR(I826*VLOOKUP(F826,'9.3成本表'!C:L,10,0),0)</f>
        <v>0</v>
      </c>
      <c r="BX826">
        <f t="shared" si="100"/>
        <v>0</v>
      </c>
      <c r="CC826" s="45">
        <f t="shared" si="101"/>
        <v>0</v>
      </c>
      <c r="CD826" s="45">
        <f t="shared" si="102"/>
        <v>0</v>
      </c>
      <c r="CE826" s="45">
        <f t="shared" si="103"/>
        <v>0</v>
      </c>
    </row>
    <row r="827" spans="4:83" x14ac:dyDescent="0.25">
      <c r="D827" s="20" t="s">
        <v>1763</v>
      </c>
      <c r="E827" s="20" t="s">
        <v>1764</v>
      </c>
      <c r="F827" s="20">
        <v>6374</v>
      </c>
      <c r="G827">
        <v>821</v>
      </c>
      <c r="H827" s="20"/>
      <c r="I827">
        <f>SUMIFS('总明细 源文件后台下'!G:G,'总明细 源文件后台下'!E:E,E827,'总明细 源文件后台下'!C:C,"Order")</f>
        <v>0</v>
      </c>
      <c r="J827">
        <f>SUMIFS('总明细 源文件后台下'!M:M,'总明细 源文件后台下'!E:E,E827,'总明细 源文件后台下'!C:C,"Order")</f>
        <v>0</v>
      </c>
      <c r="K827">
        <f>SUMIFS('总明细 源文件后台下'!N:N,'总明细 源文件后台下'!E:E,E827,'总明细 源文件后台下'!C:C,"Order")</f>
        <v>0</v>
      </c>
      <c r="L827">
        <f>SUMIFS('总明细 源文件后台下'!O:O,'总明细 源文件后台下'!E:E,E827,'总明细 源文件后台下'!C:C,"Order")</f>
        <v>0</v>
      </c>
      <c r="M827">
        <f>SUMIFS('总明细 源文件后台下'!P:P,'总明细 源文件后台下'!E:E,E827,'总明细 源文件后台下'!C:C,"Order")</f>
        <v>0</v>
      </c>
      <c r="N827">
        <f>SUMIFS('总明细 源文件后台下'!Q:Q,'总明细 源文件后台下'!E:E,E827,'总明细 源文件后台下'!C:C,"Order")</f>
        <v>0</v>
      </c>
      <c r="O827">
        <f>SUMIFS('总明细 源文件后台下'!R:R,'总明细 源文件后台下'!E:E,E827,'总明细 源文件后台下'!C:C,"Order")</f>
        <v>0</v>
      </c>
      <c r="P827">
        <f>SUMIFS('总明细 源文件后台下'!S:S,'总明细 源文件后台下'!E:E,E827,'总明细 源文件后台下'!C:C,"Order")</f>
        <v>0</v>
      </c>
      <c r="Q827">
        <f>SUMIFS('总明细 源文件后台下'!T:T,'总明细 源文件后台下'!E:E,E827,'总明细 源文件后台下'!C:C,"Order")</f>
        <v>0</v>
      </c>
      <c r="R827">
        <f>SUMIFS('总明细 源文件后台下'!U:U,'总明细 源文件后台下'!E:E,E827,'总明细 源文件后台下'!C:C,"Order")</f>
        <v>0</v>
      </c>
      <c r="S827">
        <f>SUMIFS('总明细 源文件后台下'!V:V,'总明细 源文件后台下'!E:E,E827,'总明细 源文件后台下'!C:C,"Order")</f>
        <v>0</v>
      </c>
      <c r="T827">
        <f>SUMIFS('总明细 源文件后台下'!W:W,'总明细 源文件后台下'!E:E,E827,'总明细 源文件后台下'!C:C,"Order")</f>
        <v>0</v>
      </c>
      <c r="U827">
        <f>SUMIFS('总明细 源文件后台下'!G:G,'总明细 源文件后台下'!E:E,E827,'总明细 源文件后台下'!C:C,"Refund")</f>
        <v>0</v>
      </c>
      <c r="V827">
        <f>SUMIFS('总明细 源文件后台下'!M:M,'总明细 源文件后台下'!E:E,E827,'总明细 源文件后台下'!C:C,"Refund")</f>
        <v>0</v>
      </c>
      <c r="W827">
        <f>SUMIFS('总明细 源文件后台下'!N:N,'总明细 源文件后台下'!E:E,E827,'总明细 源文件后台下'!C:C,"Refund")</f>
        <v>0</v>
      </c>
      <c r="X827">
        <f>SUMIFS('总明细 源文件后台下'!O:O,'总明细 源文件后台下'!E:E,E827,'总明细 源文件后台下'!C:C,"Refund")</f>
        <v>0</v>
      </c>
      <c r="Y827">
        <f>SUMIFS('总明细 源文件后台下'!P:P,'总明细 源文件后台下'!E:E,E827,'总明细 源文件后台下'!C:C,"Refund")</f>
        <v>0</v>
      </c>
      <c r="Z827">
        <f>SUMIFS('总明细 源文件后台下'!Q:Q,'总明细 源文件后台下'!E:E,E827,'总明细 源文件后台下'!C:C,"Refund")</f>
        <v>0</v>
      </c>
      <c r="AA827">
        <f>SUMIFS('总明细 源文件后台下'!R:R,'总明细 源文件后台下'!E:E,E827,'总明细 源文件后台下'!C:C,"Refund")</f>
        <v>0</v>
      </c>
      <c r="AB827">
        <f>SUMIFS('总明细 源文件后台下'!S:S,'总明细 源文件后台下'!E:E,E827,'总明细 源文件后台下'!C:C,"Refund")</f>
        <v>0</v>
      </c>
      <c r="AC827">
        <f>SUMIFS('总明细 源文件后台下'!T:T,'总明细 源文件后台下'!E:E,E827,'总明细 源文件后台下'!C:C,"Refund")</f>
        <v>0</v>
      </c>
      <c r="AD827">
        <f>SUMIFS('总明细 源文件后台下'!U:U,'总明细 源文件后台下'!E:E,E827,'总明细 源文件后台下'!C:C,"Refund")</f>
        <v>0</v>
      </c>
      <c r="AE827">
        <f>SUMIFS('总明细 源文件后台下'!V:V,'总明细 源文件后台下'!E:E,E827,'总明细 源文件后台下'!C:C,"Refund")</f>
        <v>0</v>
      </c>
      <c r="AF827">
        <f>SUMIFS('总明细 源文件后台下'!W:W,'总明细 源文件后台下'!E:E,E827,'总明细 源文件后台下'!C:C,"Refund")</f>
        <v>0</v>
      </c>
      <c r="AK827">
        <f>(SUMIF('广告费 源文件后台下'!G:G,E827,'广告费 源文件后台下'!M:M))*-1</f>
        <v>0</v>
      </c>
      <c r="AL827">
        <f>SUMIFS('总明细 源文件后台下'!W:W,'总明细 源文件后台下'!E:E,E827,'总明细 源文件后台下'!C:C,"Adjustment",'总明细 源文件后台下'!F:F,"FBA Inventory Reimbursement - Customer Return")</f>
        <v>0</v>
      </c>
      <c r="AM827">
        <f>SUMIFS('总明细 源文件后台下'!W:W,'总明细 源文件后台下'!E:E,E827,'总明细 源文件后台下'!C:C,"Adjustment",'总明细 源文件后台下'!F:F,"FBA Inventory Reimbursement - Damaged:Warehouse")</f>
        <v>0</v>
      </c>
      <c r="AN827">
        <f>SUMIFS('总明细 源文件后台下'!W:W,'总明细 源文件后台下'!E:E,E827,'总明细 源文件后台下'!C:C,"Adjustment",'总明细 源文件后台下'!F:F,"FBA Inventory Reimbursement - Customer Service Issue")</f>
        <v>0</v>
      </c>
      <c r="AO827">
        <f>SUMIFS('总明细 源文件后台下'!W:W,'总明细 源文件后台下'!E:E,E827,'总明细 源文件后台下'!C:C,"Adjustment",'总明细 源文件后台下'!F:F,"FBA Inventory Reimbursement - Fee Correction")</f>
        <v>0</v>
      </c>
      <c r="AP827">
        <f>SUMIFS('总明细 源文件后台下'!W:W,'总明细 源文件后台下'!E:E,E827,'总明细 源文件后台下'!C:C,"Adjustment",'总明细 源文件后台下'!F:F,"FBA Inventory Reimbursement - General Adjustment")</f>
        <v>0</v>
      </c>
      <c r="AQ827">
        <f>SUMIFS('总明细 源文件后台下'!W:W,'总明细 源文件后台下'!E:E,E827,'总明细 源文件后台下'!C:C,"Adjustment",'总明细 源文件后台下'!F:F,"FBA Inventory Reimbursement - Lost:Inbound")</f>
        <v>0</v>
      </c>
      <c r="AR827">
        <f>SUMIFS('总明细 源文件后台下'!W:W,'总明细 源文件后台下'!E:E,E827,'总明细 源文件后台下'!C:C,"Adjustment",'总明细 源文件后台下'!F:F,"FBA Inventory Reimbursement - Lost:Warehouse")</f>
        <v>0</v>
      </c>
      <c r="AS827">
        <f>SUMIFS('总明细 源文件后台下'!W:W,'总明细 源文件后台下'!E:E,E827,'总明细 源文件后台下'!C:C,"Adjustment",'总明细 源文件后台下'!F:F,"Non-subscription Fee Adjustment")</f>
        <v>0</v>
      </c>
      <c r="AT827">
        <f>SUMIFS('总明细 源文件后台下'!W:W,'总明细 源文件后台下'!E:E,E827,'总明细 源文件后台下'!C:C,"Adjustment",'总明细 源文件后台下'!F:F,"FBA Inventory Placement Service Fee")</f>
        <v>0</v>
      </c>
      <c r="AV827">
        <f>SUMIF('FBA Customer Return Per Unit Fe'!B:B,E827,'FBA Customer Return Per Unit Fe'!C:C)</f>
        <v>0</v>
      </c>
      <c r="AX827">
        <f>(SUMIF('仓储费 源文件后台下'!C:C,E827,'仓储费 源文件后台下'!V:V))*-1</f>
        <v>0</v>
      </c>
      <c r="AZ827">
        <f>SUMIF('Disposal Fee销毁费用-160.95'!B:B,E827,'Disposal Fee销毁费用-160.95'!D:D)*-1</f>
        <v>0</v>
      </c>
      <c r="BC827">
        <f>IFERROR(VLOOKUP(F827,'优惠券-86.4'!F:I,4,0),0)</f>
        <v>0</v>
      </c>
      <c r="BD827">
        <f>IFERROR(VLOOKUP(F827,'早评-120'!E:H,4,0),0)</f>
        <v>0</v>
      </c>
      <c r="BF827">
        <f t="shared" si="96"/>
        <v>0</v>
      </c>
      <c r="BG827">
        <f t="shared" si="97"/>
        <v>0</v>
      </c>
      <c r="BH827">
        <f t="shared" si="98"/>
        <v>0</v>
      </c>
      <c r="BQ827" s="45">
        <f t="shared" si="99"/>
        <v>0</v>
      </c>
      <c r="BR827">
        <f>SUMIFS('9月销毁明细'!D:D,'9月销毁明细'!A:A,E827,'9月销毁明细'!H:H,"Sellable")</f>
        <v>0</v>
      </c>
      <c r="BS827">
        <f>SUMIFS('9月销毁明细'!G:G,'9月销毁明细'!A:A,E827,'9月销毁明细'!H:H,"Sellable")</f>
        <v>0</v>
      </c>
      <c r="BT827">
        <f>SUMIFS('9月销毁明细'!D:D,'9月销毁明细'!A:A,E827,'9月销毁明细'!H:H,"Unsellable")</f>
        <v>0</v>
      </c>
      <c r="BU827">
        <f>SUMIFS('9月销毁明细'!G:G,'9月销毁明细'!A:A,E827,'9月销毁明细'!H:H,"Unsellable")</f>
        <v>0</v>
      </c>
      <c r="BW827">
        <f>IFERROR(I827*VLOOKUP(F827,'9.3成本表'!C:L,10,0),0)</f>
        <v>0</v>
      </c>
      <c r="BX827">
        <f t="shared" si="100"/>
        <v>0</v>
      </c>
      <c r="CC827" s="45">
        <f t="shared" si="101"/>
        <v>0</v>
      </c>
      <c r="CD827" s="45">
        <f t="shared" si="102"/>
        <v>0</v>
      </c>
      <c r="CE827" s="45">
        <f t="shared" si="103"/>
        <v>0</v>
      </c>
    </row>
    <row r="828" spans="4:83" x14ac:dyDescent="0.25">
      <c r="D828" s="20" t="s">
        <v>1765</v>
      </c>
      <c r="E828" s="20" t="s">
        <v>1766</v>
      </c>
      <c r="F828" s="20">
        <v>6374</v>
      </c>
      <c r="G828">
        <v>822</v>
      </c>
      <c r="H828" s="20"/>
      <c r="I828">
        <f>SUMIFS('总明细 源文件后台下'!G:G,'总明细 源文件后台下'!E:E,E828,'总明细 源文件后台下'!C:C,"Order")</f>
        <v>0</v>
      </c>
      <c r="J828">
        <f>SUMIFS('总明细 源文件后台下'!M:M,'总明细 源文件后台下'!E:E,E828,'总明细 源文件后台下'!C:C,"Order")</f>
        <v>0</v>
      </c>
      <c r="K828">
        <f>SUMIFS('总明细 源文件后台下'!N:N,'总明细 源文件后台下'!E:E,E828,'总明细 源文件后台下'!C:C,"Order")</f>
        <v>0</v>
      </c>
      <c r="L828">
        <f>SUMIFS('总明细 源文件后台下'!O:O,'总明细 源文件后台下'!E:E,E828,'总明细 源文件后台下'!C:C,"Order")</f>
        <v>0</v>
      </c>
      <c r="M828">
        <f>SUMIFS('总明细 源文件后台下'!P:P,'总明细 源文件后台下'!E:E,E828,'总明细 源文件后台下'!C:C,"Order")</f>
        <v>0</v>
      </c>
      <c r="N828">
        <f>SUMIFS('总明细 源文件后台下'!Q:Q,'总明细 源文件后台下'!E:E,E828,'总明细 源文件后台下'!C:C,"Order")</f>
        <v>0</v>
      </c>
      <c r="O828">
        <f>SUMIFS('总明细 源文件后台下'!R:R,'总明细 源文件后台下'!E:E,E828,'总明细 源文件后台下'!C:C,"Order")</f>
        <v>0</v>
      </c>
      <c r="P828">
        <f>SUMIFS('总明细 源文件后台下'!S:S,'总明细 源文件后台下'!E:E,E828,'总明细 源文件后台下'!C:C,"Order")</f>
        <v>0</v>
      </c>
      <c r="Q828">
        <f>SUMIFS('总明细 源文件后台下'!T:T,'总明细 源文件后台下'!E:E,E828,'总明细 源文件后台下'!C:C,"Order")</f>
        <v>0</v>
      </c>
      <c r="R828">
        <f>SUMIFS('总明细 源文件后台下'!U:U,'总明细 源文件后台下'!E:E,E828,'总明细 源文件后台下'!C:C,"Order")</f>
        <v>0</v>
      </c>
      <c r="S828">
        <f>SUMIFS('总明细 源文件后台下'!V:V,'总明细 源文件后台下'!E:E,E828,'总明细 源文件后台下'!C:C,"Order")</f>
        <v>0</v>
      </c>
      <c r="T828">
        <f>SUMIFS('总明细 源文件后台下'!W:W,'总明细 源文件后台下'!E:E,E828,'总明细 源文件后台下'!C:C,"Order")</f>
        <v>0</v>
      </c>
      <c r="U828">
        <f>SUMIFS('总明细 源文件后台下'!G:G,'总明细 源文件后台下'!E:E,E828,'总明细 源文件后台下'!C:C,"Refund")</f>
        <v>0</v>
      </c>
      <c r="V828">
        <f>SUMIFS('总明细 源文件后台下'!M:M,'总明细 源文件后台下'!E:E,E828,'总明细 源文件后台下'!C:C,"Refund")</f>
        <v>0</v>
      </c>
      <c r="W828">
        <f>SUMIFS('总明细 源文件后台下'!N:N,'总明细 源文件后台下'!E:E,E828,'总明细 源文件后台下'!C:C,"Refund")</f>
        <v>0</v>
      </c>
      <c r="X828">
        <f>SUMIFS('总明细 源文件后台下'!O:O,'总明细 源文件后台下'!E:E,E828,'总明细 源文件后台下'!C:C,"Refund")</f>
        <v>0</v>
      </c>
      <c r="Y828">
        <f>SUMIFS('总明细 源文件后台下'!P:P,'总明细 源文件后台下'!E:E,E828,'总明细 源文件后台下'!C:C,"Refund")</f>
        <v>0</v>
      </c>
      <c r="Z828">
        <f>SUMIFS('总明细 源文件后台下'!Q:Q,'总明细 源文件后台下'!E:E,E828,'总明细 源文件后台下'!C:C,"Refund")</f>
        <v>0</v>
      </c>
      <c r="AA828">
        <f>SUMIFS('总明细 源文件后台下'!R:R,'总明细 源文件后台下'!E:E,E828,'总明细 源文件后台下'!C:C,"Refund")</f>
        <v>0</v>
      </c>
      <c r="AB828">
        <f>SUMIFS('总明细 源文件后台下'!S:S,'总明细 源文件后台下'!E:E,E828,'总明细 源文件后台下'!C:C,"Refund")</f>
        <v>0</v>
      </c>
      <c r="AC828">
        <f>SUMIFS('总明细 源文件后台下'!T:T,'总明细 源文件后台下'!E:E,E828,'总明细 源文件后台下'!C:C,"Refund")</f>
        <v>0</v>
      </c>
      <c r="AD828">
        <f>SUMIFS('总明细 源文件后台下'!U:U,'总明细 源文件后台下'!E:E,E828,'总明细 源文件后台下'!C:C,"Refund")</f>
        <v>0</v>
      </c>
      <c r="AE828">
        <f>SUMIFS('总明细 源文件后台下'!V:V,'总明细 源文件后台下'!E:E,E828,'总明细 源文件后台下'!C:C,"Refund")</f>
        <v>0</v>
      </c>
      <c r="AF828">
        <f>SUMIFS('总明细 源文件后台下'!W:W,'总明细 源文件后台下'!E:E,E828,'总明细 源文件后台下'!C:C,"Refund")</f>
        <v>0</v>
      </c>
      <c r="AK828">
        <f>(SUMIF('广告费 源文件后台下'!G:G,E828,'广告费 源文件后台下'!M:M))*-1</f>
        <v>0</v>
      </c>
      <c r="AL828">
        <f>SUMIFS('总明细 源文件后台下'!W:W,'总明细 源文件后台下'!E:E,E828,'总明细 源文件后台下'!C:C,"Adjustment",'总明细 源文件后台下'!F:F,"FBA Inventory Reimbursement - Customer Return")</f>
        <v>0</v>
      </c>
      <c r="AM828">
        <f>SUMIFS('总明细 源文件后台下'!W:W,'总明细 源文件后台下'!E:E,E828,'总明细 源文件后台下'!C:C,"Adjustment",'总明细 源文件后台下'!F:F,"FBA Inventory Reimbursement - Damaged:Warehouse")</f>
        <v>0</v>
      </c>
      <c r="AN828">
        <f>SUMIFS('总明细 源文件后台下'!W:W,'总明细 源文件后台下'!E:E,E828,'总明细 源文件后台下'!C:C,"Adjustment",'总明细 源文件后台下'!F:F,"FBA Inventory Reimbursement - Customer Service Issue")</f>
        <v>0</v>
      </c>
      <c r="AO828">
        <f>SUMIFS('总明细 源文件后台下'!W:W,'总明细 源文件后台下'!E:E,E828,'总明细 源文件后台下'!C:C,"Adjustment",'总明细 源文件后台下'!F:F,"FBA Inventory Reimbursement - Fee Correction")</f>
        <v>0</v>
      </c>
      <c r="AP828">
        <f>SUMIFS('总明细 源文件后台下'!W:W,'总明细 源文件后台下'!E:E,E828,'总明细 源文件后台下'!C:C,"Adjustment",'总明细 源文件后台下'!F:F,"FBA Inventory Reimbursement - General Adjustment")</f>
        <v>0</v>
      </c>
      <c r="AQ828">
        <f>SUMIFS('总明细 源文件后台下'!W:W,'总明细 源文件后台下'!E:E,E828,'总明细 源文件后台下'!C:C,"Adjustment",'总明细 源文件后台下'!F:F,"FBA Inventory Reimbursement - Lost:Inbound")</f>
        <v>0</v>
      </c>
      <c r="AR828">
        <f>SUMIFS('总明细 源文件后台下'!W:W,'总明细 源文件后台下'!E:E,E828,'总明细 源文件后台下'!C:C,"Adjustment",'总明细 源文件后台下'!F:F,"FBA Inventory Reimbursement - Lost:Warehouse")</f>
        <v>0</v>
      </c>
      <c r="AS828">
        <f>SUMIFS('总明细 源文件后台下'!W:W,'总明细 源文件后台下'!E:E,E828,'总明细 源文件后台下'!C:C,"Adjustment",'总明细 源文件后台下'!F:F,"Non-subscription Fee Adjustment")</f>
        <v>0</v>
      </c>
      <c r="AT828">
        <f>SUMIFS('总明细 源文件后台下'!W:W,'总明细 源文件后台下'!E:E,E828,'总明细 源文件后台下'!C:C,"Adjustment",'总明细 源文件后台下'!F:F,"FBA Inventory Placement Service Fee")</f>
        <v>0</v>
      </c>
      <c r="AV828">
        <f>SUMIF('FBA Customer Return Per Unit Fe'!B:B,E828,'FBA Customer Return Per Unit Fe'!C:C)</f>
        <v>0</v>
      </c>
      <c r="AX828">
        <f>(SUMIF('仓储费 源文件后台下'!C:C,E828,'仓储费 源文件后台下'!V:V))*-1</f>
        <v>0</v>
      </c>
      <c r="AZ828">
        <f>SUMIF('Disposal Fee销毁费用-160.95'!B:B,E828,'Disposal Fee销毁费用-160.95'!D:D)*-1</f>
        <v>0</v>
      </c>
      <c r="BC828">
        <f>IFERROR(VLOOKUP(F828,'优惠券-86.4'!F:I,4,0),0)</f>
        <v>0</v>
      </c>
      <c r="BD828">
        <f>IFERROR(VLOOKUP(F828,'早评-120'!E:H,4,0),0)</f>
        <v>0</v>
      </c>
      <c r="BF828">
        <f t="shared" si="96"/>
        <v>0</v>
      </c>
      <c r="BG828">
        <f t="shared" si="97"/>
        <v>0</v>
      </c>
      <c r="BH828">
        <f t="shared" si="98"/>
        <v>0</v>
      </c>
      <c r="BQ828" s="45">
        <f t="shared" si="99"/>
        <v>0</v>
      </c>
      <c r="BR828">
        <f>SUMIFS('9月销毁明细'!D:D,'9月销毁明细'!A:A,E828,'9月销毁明细'!H:H,"Sellable")</f>
        <v>0</v>
      </c>
      <c r="BS828">
        <f>SUMIFS('9月销毁明细'!G:G,'9月销毁明细'!A:A,E828,'9月销毁明细'!H:H,"Sellable")</f>
        <v>0</v>
      </c>
      <c r="BT828">
        <f>SUMIFS('9月销毁明细'!D:D,'9月销毁明细'!A:A,E828,'9月销毁明细'!H:H,"Unsellable")</f>
        <v>0</v>
      </c>
      <c r="BU828">
        <f>SUMIFS('9月销毁明细'!G:G,'9月销毁明细'!A:A,E828,'9月销毁明细'!H:H,"Unsellable")</f>
        <v>0</v>
      </c>
      <c r="BW828">
        <f>IFERROR(I828*VLOOKUP(F828,'9.3成本表'!C:L,10,0),0)</f>
        <v>0</v>
      </c>
      <c r="BX828">
        <f t="shared" si="100"/>
        <v>0</v>
      </c>
      <c r="CC828" s="45">
        <f t="shared" si="101"/>
        <v>0</v>
      </c>
      <c r="CD828" s="45">
        <f t="shared" si="102"/>
        <v>0</v>
      </c>
      <c r="CE828" s="45">
        <f t="shared" si="103"/>
        <v>0</v>
      </c>
    </row>
    <row r="829" spans="4:83" x14ac:dyDescent="0.25">
      <c r="D829" s="20" t="s">
        <v>1767</v>
      </c>
      <c r="E829" s="20" t="s">
        <v>1768</v>
      </c>
      <c r="F829" s="20">
        <v>6374</v>
      </c>
      <c r="G829">
        <v>823</v>
      </c>
      <c r="H829" s="20"/>
      <c r="I829">
        <f>SUMIFS('总明细 源文件后台下'!G:G,'总明细 源文件后台下'!E:E,E829,'总明细 源文件后台下'!C:C,"Order")</f>
        <v>0</v>
      </c>
      <c r="J829">
        <f>SUMIFS('总明细 源文件后台下'!M:M,'总明细 源文件后台下'!E:E,E829,'总明细 源文件后台下'!C:C,"Order")</f>
        <v>0</v>
      </c>
      <c r="K829">
        <f>SUMIFS('总明细 源文件后台下'!N:N,'总明细 源文件后台下'!E:E,E829,'总明细 源文件后台下'!C:C,"Order")</f>
        <v>0</v>
      </c>
      <c r="L829">
        <f>SUMIFS('总明细 源文件后台下'!O:O,'总明细 源文件后台下'!E:E,E829,'总明细 源文件后台下'!C:C,"Order")</f>
        <v>0</v>
      </c>
      <c r="M829">
        <f>SUMIFS('总明细 源文件后台下'!P:P,'总明细 源文件后台下'!E:E,E829,'总明细 源文件后台下'!C:C,"Order")</f>
        <v>0</v>
      </c>
      <c r="N829">
        <f>SUMIFS('总明细 源文件后台下'!Q:Q,'总明细 源文件后台下'!E:E,E829,'总明细 源文件后台下'!C:C,"Order")</f>
        <v>0</v>
      </c>
      <c r="O829">
        <f>SUMIFS('总明细 源文件后台下'!R:R,'总明细 源文件后台下'!E:E,E829,'总明细 源文件后台下'!C:C,"Order")</f>
        <v>0</v>
      </c>
      <c r="P829">
        <f>SUMIFS('总明细 源文件后台下'!S:S,'总明细 源文件后台下'!E:E,E829,'总明细 源文件后台下'!C:C,"Order")</f>
        <v>0</v>
      </c>
      <c r="Q829">
        <f>SUMIFS('总明细 源文件后台下'!T:T,'总明细 源文件后台下'!E:E,E829,'总明细 源文件后台下'!C:C,"Order")</f>
        <v>0</v>
      </c>
      <c r="R829">
        <f>SUMIFS('总明细 源文件后台下'!U:U,'总明细 源文件后台下'!E:E,E829,'总明细 源文件后台下'!C:C,"Order")</f>
        <v>0</v>
      </c>
      <c r="S829">
        <f>SUMIFS('总明细 源文件后台下'!V:V,'总明细 源文件后台下'!E:E,E829,'总明细 源文件后台下'!C:C,"Order")</f>
        <v>0</v>
      </c>
      <c r="T829">
        <f>SUMIFS('总明细 源文件后台下'!W:W,'总明细 源文件后台下'!E:E,E829,'总明细 源文件后台下'!C:C,"Order")</f>
        <v>0</v>
      </c>
      <c r="U829">
        <f>SUMIFS('总明细 源文件后台下'!G:G,'总明细 源文件后台下'!E:E,E829,'总明细 源文件后台下'!C:C,"Refund")</f>
        <v>0</v>
      </c>
      <c r="V829">
        <f>SUMIFS('总明细 源文件后台下'!M:M,'总明细 源文件后台下'!E:E,E829,'总明细 源文件后台下'!C:C,"Refund")</f>
        <v>0</v>
      </c>
      <c r="W829">
        <f>SUMIFS('总明细 源文件后台下'!N:N,'总明细 源文件后台下'!E:E,E829,'总明细 源文件后台下'!C:C,"Refund")</f>
        <v>0</v>
      </c>
      <c r="X829">
        <f>SUMIFS('总明细 源文件后台下'!O:O,'总明细 源文件后台下'!E:E,E829,'总明细 源文件后台下'!C:C,"Refund")</f>
        <v>0</v>
      </c>
      <c r="Y829">
        <f>SUMIFS('总明细 源文件后台下'!P:P,'总明细 源文件后台下'!E:E,E829,'总明细 源文件后台下'!C:C,"Refund")</f>
        <v>0</v>
      </c>
      <c r="Z829">
        <f>SUMIFS('总明细 源文件后台下'!Q:Q,'总明细 源文件后台下'!E:E,E829,'总明细 源文件后台下'!C:C,"Refund")</f>
        <v>0</v>
      </c>
      <c r="AA829">
        <f>SUMIFS('总明细 源文件后台下'!R:R,'总明细 源文件后台下'!E:E,E829,'总明细 源文件后台下'!C:C,"Refund")</f>
        <v>0</v>
      </c>
      <c r="AB829">
        <f>SUMIFS('总明细 源文件后台下'!S:S,'总明细 源文件后台下'!E:E,E829,'总明细 源文件后台下'!C:C,"Refund")</f>
        <v>0</v>
      </c>
      <c r="AC829">
        <f>SUMIFS('总明细 源文件后台下'!T:T,'总明细 源文件后台下'!E:E,E829,'总明细 源文件后台下'!C:C,"Refund")</f>
        <v>0</v>
      </c>
      <c r="AD829">
        <f>SUMIFS('总明细 源文件后台下'!U:U,'总明细 源文件后台下'!E:E,E829,'总明细 源文件后台下'!C:C,"Refund")</f>
        <v>0</v>
      </c>
      <c r="AE829">
        <f>SUMIFS('总明细 源文件后台下'!V:V,'总明细 源文件后台下'!E:E,E829,'总明细 源文件后台下'!C:C,"Refund")</f>
        <v>0</v>
      </c>
      <c r="AF829">
        <f>SUMIFS('总明细 源文件后台下'!W:W,'总明细 源文件后台下'!E:E,E829,'总明细 源文件后台下'!C:C,"Refund")</f>
        <v>0</v>
      </c>
      <c r="AK829">
        <f>(SUMIF('广告费 源文件后台下'!G:G,E829,'广告费 源文件后台下'!M:M))*-1</f>
        <v>0</v>
      </c>
      <c r="AL829">
        <f>SUMIFS('总明细 源文件后台下'!W:W,'总明细 源文件后台下'!E:E,E829,'总明细 源文件后台下'!C:C,"Adjustment",'总明细 源文件后台下'!F:F,"FBA Inventory Reimbursement - Customer Return")</f>
        <v>0</v>
      </c>
      <c r="AM829">
        <f>SUMIFS('总明细 源文件后台下'!W:W,'总明细 源文件后台下'!E:E,E829,'总明细 源文件后台下'!C:C,"Adjustment",'总明细 源文件后台下'!F:F,"FBA Inventory Reimbursement - Damaged:Warehouse")</f>
        <v>0</v>
      </c>
      <c r="AN829">
        <f>SUMIFS('总明细 源文件后台下'!W:W,'总明细 源文件后台下'!E:E,E829,'总明细 源文件后台下'!C:C,"Adjustment",'总明细 源文件后台下'!F:F,"FBA Inventory Reimbursement - Customer Service Issue")</f>
        <v>0</v>
      </c>
      <c r="AO829">
        <f>SUMIFS('总明细 源文件后台下'!W:W,'总明细 源文件后台下'!E:E,E829,'总明细 源文件后台下'!C:C,"Adjustment",'总明细 源文件后台下'!F:F,"FBA Inventory Reimbursement - Fee Correction")</f>
        <v>0</v>
      </c>
      <c r="AP829">
        <f>SUMIFS('总明细 源文件后台下'!W:W,'总明细 源文件后台下'!E:E,E829,'总明细 源文件后台下'!C:C,"Adjustment",'总明细 源文件后台下'!F:F,"FBA Inventory Reimbursement - General Adjustment")</f>
        <v>0</v>
      </c>
      <c r="AQ829">
        <f>SUMIFS('总明细 源文件后台下'!W:W,'总明细 源文件后台下'!E:E,E829,'总明细 源文件后台下'!C:C,"Adjustment",'总明细 源文件后台下'!F:F,"FBA Inventory Reimbursement - Lost:Inbound")</f>
        <v>0</v>
      </c>
      <c r="AR829">
        <f>SUMIFS('总明细 源文件后台下'!W:W,'总明细 源文件后台下'!E:E,E829,'总明细 源文件后台下'!C:C,"Adjustment",'总明细 源文件后台下'!F:F,"FBA Inventory Reimbursement - Lost:Warehouse")</f>
        <v>0</v>
      </c>
      <c r="AS829">
        <f>SUMIFS('总明细 源文件后台下'!W:W,'总明细 源文件后台下'!E:E,E829,'总明细 源文件后台下'!C:C,"Adjustment",'总明细 源文件后台下'!F:F,"Non-subscription Fee Adjustment")</f>
        <v>0</v>
      </c>
      <c r="AT829">
        <f>SUMIFS('总明细 源文件后台下'!W:W,'总明细 源文件后台下'!E:E,E829,'总明细 源文件后台下'!C:C,"Adjustment",'总明细 源文件后台下'!F:F,"FBA Inventory Placement Service Fee")</f>
        <v>0</v>
      </c>
      <c r="AV829">
        <f>SUMIF('FBA Customer Return Per Unit Fe'!B:B,E829,'FBA Customer Return Per Unit Fe'!C:C)</f>
        <v>0</v>
      </c>
      <c r="AX829">
        <f>(SUMIF('仓储费 源文件后台下'!C:C,E829,'仓储费 源文件后台下'!V:V))*-1</f>
        <v>0</v>
      </c>
      <c r="AZ829">
        <f>SUMIF('Disposal Fee销毁费用-160.95'!B:B,E829,'Disposal Fee销毁费用-160.95'!D:D)*-1</f>
        <v>0</v>
      </c>
      <c r="BC829">
        <f>IFERROR(VLOOKUP(F829,'优惠券-86.4'!F:I,4,0),0)</f>
        <v>0</v>
      </c>
      <c r="BD829">
        <f>IFERROR(VLOOKUP(F829,'早评-120'!E:H,4,0),0)</f>
        <v>0</v>
      </c>
      <c r="BF829">
        <f t="shared" si="96"/>
        <v>0</v>
      </c>
      <c r="BG829">
        <f t="shared" si="97"/>
        <v>0</v>
      </c>
      <c r="BH829">
        <f t="shared" si="98"/>
        <v>0</v>
      </c>
      <c r="BQ829" s="45">
        <f t="shared" si="99"/>
        <v>0</v>
      </c>
      <c r="BR829">
        <f>SUMIFS('9月销毁明细'!D:D,'9月销毁明细'!A:A,E829,'9月销毁明细'!H:H,"Sellable")</f>
        <v>0</v>
      </c>
      <c r="BS829">
        <f>SUMIFS('9月销毁明细'!G:G,'9月销毁明细'!A:A,E829,'9月销毁明细'!H:H,"Sellable")</f>
        <v>0</v>
      </c>
      <c r="BT829">
        <f>SUMIFS('9月销毁明细'!D:D,'9月销毁明细'!A:A,E829,'9月销毁明细'!H:H,"Unsellable")</f>
        <v>0</v>
      </c>
      <c r="BU829">
        <f>SUMIFS('9月销毁明细'!G:G,'9月销毁明细'!A:A,E829,'9月销毁明细'!H:H,"Unsellable")</f>
        <v>0</v>
      </c>
      <c r="BW829">
        <f>IFERROR(I829*VLOOKUP(F829,'9.3成本表'!C:L,10,0),0)</f>
        <v>0</v>
      </c>
      <c r="BX829">
        <f t="shared" si="100"/>
        <v>0</v>
      </c>
      <c r="CC829" s="45">
        <f t="shared" si="101"/>
        <v>0</v>
      </c>
      <c r="CD829" s="45">
        <f t="shared" si="102"/>
        <v>0</v>
      </c>
      <c r="CE829" s="45">
        <f t="shared" si="103"/>
        <v>0</v>
      </c>
    </row>
    <row r="830" spans="4:83" x14ac:dyDescent="0.25">
      <c r="D830" s="20" t="s">
        <v>1769</v>
      </c>
      <c r="E830" s="20" t="s">
        <v>1770</v>
      </c>
      <c r="F830" s="20">
        <v>6374</v>
      </c>
      <c r="G830">
        <v>824</v>
      </c>
      <c r="H830" s="20"/>
      <c r="I830">
        <f>SUMIFS('总明细 源文件后台下'!G:G,'总明细 源文件后台下'!E:E,E830,'总明细 源文件后台下'!C:C,"Order")</f>
        <v>0</v>
      </c>
      <c r="J830">
        <f>SUMIFS('总明细 源文件后台下'!M:M,'总明细 源文件后台下'!E:E,E830,'总明细 源文件后台下'!C:C,"Order")</f>
        <v>0</v>
      </c>
      <c r="K830">
        <f>SUMIFS('总明细 源文件后台下'!N:N,'总明细 源文件后台下'!E:E,E830,'总明细 源文件后台下'!C:C,"Order")</f>
        <v>0</v>
      </c>
      <c r="L830">
        <f>SUMIFS('总明细 源文件后台下'!O:O,'总明细 源文件后台下'!E:E,E830,'总明细 源文件后台下'!C:C,"Order")</f>
        <v>0</v>
      </c>
      <c r="M830">
        <f>SUMIFS('总明细 源文件后台下'!P:P,'总明细 源文件后台下'!E:E,E830,'总明细 源文件后台下'!C:C,"Order")</f>
        <v>0</v>
      </c>
      <c r="N830">
        <f>SUMIFS('总明细 源文件后台下'!Q:Q,'总明细 源文件后台下'!E:E,E830,'总明细 源文件后台下'!C:C,"Order")</f>
        <v>0</v>
      </c>
      <c r="O830">
        <f>SUMIFS('总明细 源文件后台下'!R:R,'总明细 源文件后台下'!E:E,E830,'总明细 源文件后台下'!C:C,"Order")</f>
        <v>0</v>
      </c>
      <c r="P830">
        <f>SUMIFS('总明细 源文件后台下'!S:S,'总明细 源文件后台下'!E:E,E830,'总明细 源文件后台下'!C:C,"Order")</f>
        <v>0</v>
      </c>
      <c r="Q830">
        <f>SUMIFS('总明细 源文件后台下'!T:T,'总明细 源文件后台下'!E:E,E830,'总明细 源文件后台下'!C:C,"Order")</f>
        <v>0</v>
      </c>
      <c r="R830">
        <f>SUMIFS('总明细 源文件后台下'!U:U,'总明细 源文件后台下'!E:E,E830,'总明细 源文件后台下'!C:C,"Order")</f>
        <v>0</v>
      </c>
      <c r="S830">
        <f>SUMIFS('总明细 源文件后台下'!V:V,'总明细 源文件后台下'!E:E,E830,'总明细 源文件后台下'!C:C,"Order")</f>
        <v>0</v>
      </c>
      <c r="T830">
        <f>SUMIFS('总明细 源文件后台下'!W:W,'总明细 源文件后台下'!E:E,E830,'总明细 源文件后台下'!C:C,"Order")</f>
        <v>0</v>
      </c>
      <c r="U830">
        <f>SUMIFS('总明细 源文件后台下'!G:G,'总明细 源文件后台下'!E:E,E830,'总明细 源文件后台下'!C:C,"Refund")</f>
        <v>0</v>
      </c>
      <c r="V830">
        <f>SUMIFS('总明细 源文件后台下'!M:M,'总明细 源文件后台下'!E:E,E830,'总明细 源文件后台下'!C:C,"Refund")</f>
        <v>0</v>
      </c>
      <c r="W830">
        <f>SUMIFS('总明细 源文件后台下'!N:N,'总明细 源文件后台下'!E:E,E830,'总明细 源文件后台下'!C:C,"Refund")</f>
        <v>0</v>
      </c>
      <c r="X830">
        <f>SUMIFS('总明细 源文件后台下'!O:O,'总明细 源文件后台下'!E:E,E830,'总明细 源文件后台下'!C:C,"Refund")</f>
        <v>0</v>
      </c>
      <c r="Y830">
        <f>SUMIFS('总明细 源文件后台下'!P:P,'总明细 源文件后台下'!E:E,E830,'总明细 源文件后台下'!C:C,"Refund")</f>
        <v>0</v>
      </c>
      <c r="Z830">
        <f>SUMIFS('总明细 源文件后台下'!Q:Q,'总明细 源文件后台下'!E:E,E830,'总明细 源文件后台下'!C:C,"Refund")</f>
        <v>0</v>
      </c>
      <c r="AA830">
        <f>SUMIFS('总明细 源文件后台下'!R:R,'总明细 源文件后台下'!E:E,E830,'总明细 源文件后台下'!C:C,"Refund")</f>
        <v>0</v>
      </c>
      <c r="AB830">
        <f>SUMIFS('总明细 源文件后台下'!S:S,'总明细 源文件后台下'!E:E,E830,'总明细 源文件后台下'!C:C,"Refund")</f>
        <v>0</v>
      </c>
      <c r="AC830">
        <f>SUMIFS('总明细 源文件后台下'!T:T,'总明细 源文件后台下'!E:E,E830,'总明细 源文件后台下'!C:C,"Refund")</f>
        <v>0</v>
      </c>
      <c r="AD830">
        <f>SUMIFS('总明细 源文件后台下'!U:U,'总明细 源文件后台下'!E:E,E830,'总明细 源文件后台下'!C:C,"Refund")</f>
        <v>0</v>
      </c>
      <c r="AE830">
        <f>SUMIFS('总明细 源文件后台下'!V:V,'总明细 源文件后台下'!E:E,E830,'总明细 源文件后台下'!C:C,"Refund")</f>
        <v>0</v>
      </c>
      <c r="AF830">
        <f>SUMIFS('总明细 源文件后台下'!W:W,'总明细 源文件后台下'!E:E,E830,'总明细 源文件后台下'!C:C,"Refund")</f>
        <v>0</v>
      </c>
      <c r="AK830">
        <f>(SUMIF('广告费 源文件后台下'!G:G,E830,'广告费 源文件后台下'!M:M))*-1</f>
        <v>0</v>
      </c>
      <c r="AL830">
        <f>SUMIFS('总明细 源文件后台下'!W:W,'总明细 源文件后台下'!E:E,E830,'总明细 源文件后台下'!C:C,"Adjustment",'总明细 源文件后台下'!F:F,"FBA Inventory Reimbursement - Customer Return")</f>
        <v>0</v>
      </c>
      <c r="AM830">
        <f>SUMIFS('总明细 源文件后台下'!W:W,'总明细 源文件后台下'!E:E,E830,'总明细 源文件后台下'!C:C,"Adjustment",'总明细 源文件后台下'!F:F,"FBA Inventory Reimbursement - Damaged:Warehouse")</f>
        <v>0</v>
      </c>
      <c r="AN830">
        <f>SUMIFS('总明细 源文件后台下'!W:W,'总明细 源文件后台下'!E:E,E830,'总明细 源文件后台下'!C:C,"Adjustment",'总明细 源文件后台下'!F:F,"FBA Inventory Reimbursement - Customer Service Issue")</f>
        <v>0</v>
      </c>
      <c r="AO830">
        <f>SUMIFS('总明细 源文件后台下'!W:W,'总明细 源文件后台下'!E:E,E830,'总明细 源文件后台下'!C:C,"Adjustment",'总明细 源文件后台下'!F:F,"FBA Inventory Reimbursement - Fee Correction")</f>
        <v>0</v>
      </c>
      <c r="AP830">
        <f>SUMIFS('总明细 源文件后台下'!W:W,'总明细 源文件后台下'!E:E,E830,'总明细 源文件后台下'!C:C,"Adjustment",'总明细 源文件后台下'!F:F,"FBA Inventory Reimbursement - General Adjustment")</f>
        <v>0</v>
      </c>
      <c r="AQ830">
        <f>SUMIFS('总明细 源文件后台下'!W:W,'总明细 源文件后台下'!E:E,E830,'总明细 源文件后台下'!C:C,"Adjustment",'总明细 源文件后台下'!F:F,"FBA Inventory Reimbursement - Lost:Inbound")</f>
        <v>0</v>
      </c>
      <c r="AR830">
        <f>SUMIFS('总明细 源文件后台下'!W:W,'总明细 源文件后台下'!E:E,E830,'总明细 源文件后台下'!C:C,"Adjustment",'总明细 源文件后台下'!F:F,"FBA Inventory Reimbursement - Lost:Warehouse")</f>
        <v>0</v>
      </c>
      <c r="AS830">
        <f>SUMIFS('总明细 源文件后台下'!W:W,'总明细 源文件后台下'!E:E,E830,'总明细 源文件后台下'!C:C,"Adjustment",'总明细 源文件后台下'!F:F,"Non-subscription Fee Adjustment")</f>
        <v>0</v>
      </c>
      <c r="AT830">
        <f>SUMIFS('总明细 源文件后台下'!W:W,'总明细 源文件后台下'!E:E,E830,'总明细 源文件后台下'!C:C,"Adjustment",'总明细 源文件后台下'!F:F,"FBA Inventory Placement Service Fee")</f>
        <v>0</v>
      </c>
      <c r="AV830">
        <f>SUMIF('FBA Customer Return Per Unit Fe'!B:B,E830,'FBA Customer Return Per Unit Fe'!C:C)</f>
        <v>0</v>
      </c>
      <c r="AX830">
        <f>(SUMIF('仓储费 源文件后台下'!C:C,E830,'仓储费 源文件后台下'!V:V))*-1</f>
        <v>0</v>
      </c>
      <c r="AZ830">
        <f>SUMIF('Disposal Fee销毁费用-160.95'!B:B,E830,'Disposal Fee销毁费用-160.95'!D:D)*-1</f>
        <v>0</v>
      </c>
      <c r="BC830">
        <f>IFERROR(VLOOKUP(F830,'优惠券-86.4'!F:I,4,0),0)</f>
        <v>0</v>
      </c>
      <c r="BD830">
        <f>IFERROR(VLOOKUP(F830,'早评-120'!E:H,4,0),0)</f>
        <v>0</v>
      </c>
      <c r="BF830">
        <f t="shared" si="96"/>
        <v>0</v>
      </c>
      <c r="BG830">
        <f t="shared" si="97"/>
        <v>0</v>
      </c>
      <c r="BH830">
        <f t="shared" si="98"/>
        <v>0</v>
      </c>
      <c r="BQ830" s="45">
        <f t="shared" si="99"/>
        <v>0</v>
      </c>
      <c r="BR830">
        <f>SUMIFS('9月销毁明细'!D:D,'9月销毁明细'!A:A,E830,'9月销毁明细'!H:H,"Sellable")</f>
        <v>0</v>
      </c>
      <c r="BS830">
        <f>SUMIFS('9月销毁明细'!G:G,'9月销毁明细'!A:A,E830,'9月销毁明细'!H:H,"Sellable")</f>
        <v>0</v>
      </c>
      <c r="BT830">
        <f>SUMIFS('9月销毁明细'!D:D,'9月销毁明细'!A:A,E830,'9月销毁明细'!H:H,"Unsellable")</f>
        <v>0</v>
      </c>
      <c r="BU830">
        <f>SUMIFS('9月销毁明细'!G:G,'9月销毁明细'!A:A,E830,'9月销毁明细'!H:H,"Unsellable")</f>
        <v>0</v>
      </c>
      <c r="BW830">
        <f>IFERROR(I830*VLOOKUP(F830,'9.3成本表'!C:L,10,0),0)</f>
        <v>0</v>
      </c>
      <c r="BX830">
        <f t="shared" si="100"/>
        <v>0</v>
      </c>
      <c r="CC830" s="45">
        <f t="shared" si="101"/>
        <v>0</v>
      </c>
      <c r="CD830" s="45">
        <f t="shared" si="102"/>
        <v>0</v>
      </c>
      <c r="CE830" s="45">
        <f t="shared" si="103"/>
        <v>0</v>
      </c>
    </row>
    <row r="831" spans="4:83" x14ac:dyDescent="0.25">
      <c r="D831" s="20" t="s">
        <v>1771</v>
      </c>
      <c r="E831" s="20" t="s">
        <v>1772</v>
      </c>
      <c r="F831" s="20">
        <v>6374</v>
      </c>
      <c r="G831">
        <v>825</v>
      </c>
      <c r="H831" s="20"/>
      <c r="I831">
        <f>SUMIFS('总明细 源文件后台下'!G:G,'总明细 源文件后台下'!E:E,E831,'总明细 源文件后台下'!C:C,"Order")</f>
        <v>0</v>
      </c>
      <c r="J831">
        <f>SUMIFS('总明细 源文件后台下'!M:M,'总明细 源文件后台下'!E:E,E831,'总明细 源文件后台下'!C:C,"Order")</f>
        <v>0</v>
      </c>
      <c r="K831">
        <f>SUMIFS('总明细 源文件后台下'!N:N,'总明细 源文件后台下'!E:E,E831,'总明细 源文件后台下'!C:C,"Order")</f>
        <v>0</v>
      </c>
      <c r="L831">
        <f>SUMIFS('总明细 源文件后台下'!O:O,'总明细 源文件后台下'!E:E,E831,'总明细 源文件后台下'!C:C,"Order")</f>
        <v>0</v>
      </c>
      <c r="M831">
        <f>SUMIFS('总明细 源文件后台下'!P:P,'总明细 源文件后台下'!E:E,E831,'总明细 源文件后台下'!C:C,"Order")</f>
        <v>0</v>
      </c>
      <c r="N831">
        <f>SUMIFS('总明细 源文件后台下'!Q:Q,'总明细 源文件后台下'!E:E,E831,'总明细 源文件后台下'!C:C,"Order")</f>
        <v>0</v>
      </c>
      <c r="O831">
        <f>SUMIFS('总明细 源文件后台下'!R:R,'总明细 源文件后台下'!E:E,E831,'总明细 源文件后台下'!C:C,"Order")</f>
        <v>0</v>
      </c>
      <c r="P831">
        <f>SUMIFS('总明细 源文件后台下'!S:S,'总明细 源文件后台下'!E:E,E831,'总明细 源文件后台下'!C:C,"Order")</f>
        <v>0</v>
      </c>
      <c r="Q831">
        <f>SUMIFS('总明细 源文件后台下'!T:T,'总明细 源文件后台下'!E:E,E831,'总明细 源文件后台下'!C:C,"Order")</f>
        <v>0</v>
      </c>
      <c r="R831">
        <f>SUMIFS('总明细 源文件后台下'!U:U,'总明细 源文件后台下'!E:E,E831,'总明细 源文件后台下'!C:C,"Order")</f>
        <v>0</v>
      </c>
      <c r="S831">
        <f>SUMIFS('总明细 源文件后台下'!V:V,'总明细 源文件后台下'!E:E,E831,'总明细 源文件后台下'!C:C,"Order")</f>
        <v>0</v>
      </c>
      <c r="T831">
        <f>SUMIFS('总明细 源文件后台下'!W:W,'总明细 源文件后台下'!E:E,E831,'总明细 源文件后台下'!C:C,"Order")</f>
        <v>0</v>
      </c>
      <c r="U831">
        <f>SUMIFS('总明细 源文件后台下'!G:G,'总明细 源文件后台下'!E:E,E831,'总明细 源文件后台下'!C:C,"Refund")</f>
        <v>0</v>
      </c>
      <c r="V831">
        <f>SUMIFS('总明细 源文件后台下'!M:M,'总明细 源文件后台下'!E:E,E831,'总明细 源文件后台下'!C:C,"Refund")</f>
        <v>0</v>
      </c>
      <c r="W831">
        <f>SUMIFS('总明细 源文件后台下'!N:N,'总明细 源文件后台下'!E:E,E831,'总明细 源文件后台下'!C:C,"Refund")</f>
        <v>0</v>
      </c>
      <c r="X831">
        <f>SUMIFS('总明细 源文件后台下'!O:O,'总明细 源文件后台下'!E:E,E831,'总明细 源文件后台下'!C:C,"Refund")</f>
        <v>0</v>
      </c>
      <c r="Y831">
        <f>SUMIFS('总明细 源文件后台下'!P:P,'总明细 源文件后台下'!E:E,E831,'总明细 源文件后台下'!C:C,"Refund")</f>
        <v>0</v>
      </c>
      <c r="Z831">
        <f>SUMIFS('总明细 源文件后台下'!Q:Q,'总明细 源文件后台下'!E:E,E831,'总明细 源文件后台下'!C:C,"Refund")</f>
        <v>0</v>
      </c>
      <c r="AA831">
        <f>SUMIFS('总明细 源文件后台下'!R:R,'总明细 源文件后台下'!E:E,E831,'总明细 源文件后台下'!C:C,"Refund")</f>
        <v>0</v>
      </c>
      <c r="AB831">
        <f>SUMIFS('总明细 源文件后台下'!S:S,'总明细 源文件后台下'!E:E,E831,'总明细 源文件后台下'!C:C,"Refund")</f>
        <v>0</v>
      </c>
      <c r="AC831">
        <f>SUMIFS('总明细 源文件后台下'!T:T,'总明细 源文件后台下'!E:E,E831,'总明细 源文件后台下'!C:C,"Refund")</f>
        <v>0</v>
      </c>
      <c r="AD831">
        <f>SUMIFS('总明细 源文件后台下'!U:U,'总明细 源文件后台下'!E:E,E831,'总明细 源文件后台下'!C:C,"Refund")</f>
        <v>0</v>
      </c>
      <c r="AE831">
        <f>SUMIFS('总明细 源文件后台下'!V:V,'总明细 源文件后台下'!E:E,E831,'总明细 源文件后台下'!C:C,"Refund")</f>
        <v>0</v>
      </c>
      <c r="AF831">
        <f>SUMIFS('总明细 源文件后台下'!W:W,'总明细 源文件后台下'!E:E,E831,'总明细 源文件后台下'!C:C,"Refund")</f>
        <v>0</v>
      </c>
      <c r="AK831">
        <f>(SUMIF('广告费 源文件后台下'!G:G,E831,'广告费 源文件后台下'!M:M))*-1</f>
        <v>0</v>
      </c>
      <c r="AL831">
        <f>SUMIFS('总明细 源文件后台下'!W:W,'总明细 源文件后台下'!E:E,E831,'总明细 源文件后台下'!C:C,"Adjustment",'总明细 源文件后台下'!F:F,"FBA Inventory Reimbursement - Customer Return")</f>
        <v>0</v>
      </c>
      <c r="AM831">
        <f>SUMIFS('总明细 源文件后台下'!W:W,'总明细 源文件后台下'!E:E,E831,'总明细 源文件后台下'!C:C,"Adjustment",'总明细 源文件后台下'!F:F,"FBA Inventory Reimbursement - Damaged:Warehouse")</f>
        <v>0</v>
      </c>
      <c r="AN831">
        <f>SUMIFS('总明细 源文件后台下'!W:W,'总明细 源文件后台下'!E:E,E831,'总明细 源文件后台下'!C:C,"Adjustment",'总明细 源文件后台下'!F:F,"FBA Inventory Reimbursement - Customer Service Issue")</f>
        <v>0</v>
      </c>
      <c r="AO831">
        <f>SUMIFS('总明细 源文件后台下'!W:W,'总明细 源文件后台下'!E:E,E831,'总明细 源文件后台下'!C:C,"Adjustment",'总明细 源文件后台下'!F:F,"FBA Inventory Reimbursement - Fee Correction")</f>
        <v>0</v>
      </c>
      <c r="AP831">
        <f>SUMIFS('总明细 源文件后台下'!W:W,'总明细 源文件后台下'!E:E,E831,'总明细 源文件后台下'!C:C,"Adjustment",'总明细 源文件后台下'!F:F,"FBA Inventory Reimbursement - General Adjustment")</f>
        <v>0</v>
      </c>
      <c r="AQ831">
        <f>SUMIFS('总明细 源文件后台下'!W:W,'总明细 源文件后台下'!E:E,E831,'总明细 源文件后台下'!C:C,"Adjustment",'总明细 源文件后台下'!F:F,"FBA Inventory Reimbursement - Lost:Inbound")</f>
        <v>0</v>
      </c>
      <c r="AR831">
        <f>SUMIFS('总明细 源文件后台下'!W:W,'总明细 源文件后台下'!E:E,E831,'总明细 源文件后台下'!C:C,"Adjustment",'总明细 源文件后台下'!F:F,"FBA Inventory Reimbursement - Lost:Warehouse")</f>
        <v>0</v>
      </c>
      <c r="AS831">
        <f>SUMIFS('总明细 源文件后台下'!W:W,'总明细 源文件后台下'!E:E,E831,'总明细 源文件后台下'!C:C,"Adjustment",'总明细 源文件后台下'!F:F,"Non-subscription Fee Adjustment")</f>
        <v>0</v>
      </c>
      <c r="AT831">
        <f>SUMIFS('总明细 源文件后台下'!W:W,'总明细 源文件后台下'!E:E,E831,'总明细 源文件后台下'!C:C,"Adjustment",'总明细 源文件后台下'!F:F,"FBA Inventory Placement Service Fee")</f>
        <v>0</v>
      </c>
      <c r="AV831">
        <f>SUMIF('FBA Customer Return Per Unit Fe'!B:B,E831,'FBA Customer Return Per Unit Fe'!C:C)</f>
        <v>0</v>
      </c>
      <c r="AX831">
        <f>(SUMIF('仓储费 源文件后台下'!C:C,E831,'仓储费 源文件后台下'!V:V))*-1</f>
        <v>0</v>
      </c>
      <c r="AZ831">
        <f>SUMIF('Disposal Fee销毁费用-160.95'!B:B,E831,'Disposal Fee销毁费用-160.95'!D:D)*-1</f>
        <v>0</v>
      </c>
      <c r="BC831">
        <f>IFERROR(VLOOKUP(F831,'优惠券-86.4'!F:I,4,0),0)</f>
        <v>0</v>
      </c>
      <c r="BD831">
        <f>IFERROR(VLOOKUP(F831,'早评-120'!E:H,4,0),0)</f>
        <v>0</v>
      </c>
      <c r="BF831">
        <f t="shared" si="96"/>
        <v>0</v>
      </c>
      <c r="BG831">
        <f t="shared" si="97"/>
        <v>0</v>
      </c>
      <c r="BH831">
        <f t="shared" si="98"/>
        <v>0</v>
      </c>
      <c r="BQ831" s="45">
        <f t="shared" si="99"/>
        <v>0</v>
      </c>
      <c r="BR831">
        <f>SUMIFS('9月销毁明细'!D:D,'9月销毁明细'!A:A,E831,'9月销毁明细'!H:H,"Sellable")</f>
        <v>0</v>
      </c>
      <c r="BS831">
        <f>SUMIFS('9月销毁明细'!G:G,'9月销毁明细'!A:A,E831,'9月销毁明细'!H:H,"Sellable")</f>
        <v>0</v>
      </c>
      <c r="BT831">
        <f>SUMIFS('9月销毁明细'!D:D,'9月销毁明细'!A:A,E831,'9月销毁明细'!H:H,"Unsellable")</f>
        <v>0</v>
      </c>
      <c r="BU831">
        <f>SUMIFS('9月销毁明细'!G:G,'9月销毁明细'!A:A,E831,'9月销毁明细'!H:H,"Unsellable")</f>
        <v>0</v>
      </c>
      <c r="BW831">
        <f>IFERROR(I831*VLOOKUP(F831,'9.3成本表'!C:L,10,0),0)</f>
        <v>0</v>
      </c>
      <c r="BX831">
        <f t="shared" si="100"/>
        <v>0</v>
      </c>
      <c r="CC831" s="45">
        <f t="shared" si="101"/>
        <v>0</v>
      </c>
      <c r="CD831" s="45">
        <f t="shared" si="102"/>
        <v>0</v>
      </c>
      <c r="CE831" s="45">
        <f t="shared" si="103"/>
        <v>0</v>
      </c>
    </row>
    <row r="832" spans="4:83" x14ac:dyDescent="0.25">
      <c r="D832" s="20" t="s">
        <v>1773</v>
      </c>
      <c r="E832" s="20" t="s">
        <v>1774</v>
      </c>
      <c r="F832" s="20">
        <v>6374</v>
      </c>
      <c r="G832">
        <v>826</v>
      </c>
      <c r="H832" s="20"/>
      <c r="I832">
        <f>SUMIFS('总明细 源文件后台下'!G:G,'总明细 源文件后台下'!E:E,E832,'总明细 源文件后台下'!C:C,"Order")</f>
        <v>0</v>
      </c>
      <c r="J832">
        <f>SUMIFS('总明细 源文件后台下'!M:M,'总明细 源文件后台下'!E:E,E832,'总明细 源文件后台下'!C:C,"Order")</f>
        <v>0</v>
      </c>
      <c r="K832">
        <f>SUMIFS('总明细 源文件后台下'!N:N,'总明细 源文件后台下'!E:E,E832,'总明细 源文件后台下'!C:C,"Order")</f>
        <v>0</v>
      </c>
      <c r="L832">
        <f>SUMIFS('总明细 源文件后台下'!O:O,'总明细 源文件后台下'!E:E,E832,'总明细 源文件后台下'!C:C,"Order")</f>
        <v>0</v>
      </c>
      <c r="M832">
        <f>SUMIFS('总明细 源文件后台下'!P:P,'总明细 源文件后台下'!E:E,E832,'总明细 源文件后台下'!C:C,"Order")</f>
        <v>0</v>
      </c>
      <c r="N832">
        <f>SUMIFS('总明细 源文件后台下'!Q:Q,'总明细 源文件后台下'!E:E,E832,'总明细 源文件后台下'!C:C,"Order")</f>
        <v>0</v>
      </c>
      <c r="O832">
        <f>SUMIFS('总明细 源文件后台下'!R:R,'总明细 源文件后台下'!E:E,E832,'总明细 源文件后台下'!C:C,"Order")</f>
        <v>0</v>
      </c>
      <c r="P832">
        <f>SUMIFS('总明细 源文件后台下'!S:S,'总明细 源文件后台下'!E:E,E832,'总明细 源文件后台下'!C:C,"Order")</f>
        <v>0</v>
      </c>
      <c r="Q832">
        <f>SUMIFS('总明细 源文件后台下'!T:T,'总明细 源文件后台下'!E:E,E832,'总明细 源文件后台下'!C:C,"Order")</f>
        <v>0</v>
      </c>
      <c r="R832">
        <f>SUMIFS('总明细 源文件后台下'!U:U,'总明细 源文件后台下'!E:E,E832,'总明细 源文件后台下'!C:C,"Order")</f>
        <v>0</v>
      </c>
      <c r="S832">
        <f>SUMIFS('总明细 源文件后台下'!V:V,'总明细 源文件后台下'!E:E,E832,'总明细 源文件后台下'!C:C,"Order")</f>
        <v>0</v>
      </c>
      <c r="T832">
        <f>SUMIFS('总明细 源文件后台下'!W:W,'总明细 源文件后台下'!E:E,E832,'总明细 源文件后台下'!C:C,"Order")</f>
        <v>0</v>
      </c>
      <c r="U832">
        <f>SUMIFS('总明细 源文件后台下'!G:G,'总明细 源文件后台下'!E:E,E832,'总明细 源文件后台下'!C:C,"Refund")</f>
        <v>0</v>
      </c>
      <c r="V832">
        <f>SUMIFS('总明细 源文件后台下'!M:M,'总明细 源文件后台下'!E:E,E832,'总明细 源文件后台下'!C:C,"Refund")</f>
        <v>0</v>
      </c>
      <c r="W832">
        <f>SUMIFS('总明细 源文件后台下'!N:N,'总明细 源文件后台下'!E:E,E832,'总明细 源文件后台下'!C:C,"Refund")</f>
        <v>0</v>
      </c>
      <c r="X832">
        <f>SUMIFS('总明细 源文件后台下'!O:O,'总明细 源文件后台下'!E:E,E832,'总明细 源文件后台下'!C:C,"Refund")</f>
        <v>0</v>
      </c>
      <c r="Y832">
        <f>SUMIFS('总明细 源文件后台下'!P:P,'总明细 源文件后台下'!E:E,E832,'总明细 源文件后台下'!C:C,"Refund")</f>
        <v>0</v>
      </c>
      <c r="Z832">
        <f>SUMIFS('总明细 源文件后台下'!Q:Q,'总明细 源文件后台下'!E:E,E832,'总明细 源文件后台下'!C:C,"Refund")</f>
        <v>0</v>
      </c>
      <c r="AA832">
        <f>SUMIFS('总明细 源文件后台下'!R:R,'总明细 源文件后台下'!E:E,E832,'总明细 源文件后台下'!C:C,"Refund")</f>
        <v>0</v>
      </c>
      <c r="AB832">
        <f>SUMIFS('总明细 源文件后台下'!S:S,'总明细 源文件后台下'!E:E,E832,'总明细 源文件后台下'!C:C,"Refund")</f>
        <v>0</v>
      </c>
      <c r="AC832">
        <f>SUMIFS('总明细 源文件后台下'!T:T,'总明细 源文件后台下'!E:E,E832,'总明细 源文件后台下'!C:C,"Refund")</f>
        <v>0</v>
      </c>
      <c r="AD832">
        <f>SUMIFS('总明细 源文件后台下'!U:U,'总明细 源文件后台下'!E:E,E832,'总明细 源文件后台下'!C:C,"Refund")</f>
        <v>0</v>
      </c>
      <c r="AE832">
        <f>SUMIFS('总明细 源文件后台下'!V:V,'总明细 源文件后台下'!E:E,E832,'总明细 源文件后台下'!C:C,"Refund")</f>
        <v>0</v>
      </c>
      <c r="AF832">
        <f>SUMIFS('总明细 源文件后台下'!W:W,'总明细 源文件后台下'!E:E,E832,'总明细 源文件后台下'!C:C,"Refund")</f>
        <v>0</v>
      </c>
      <c r="AK832">
        <f>(SUMIF('广告费 源文件后台下'!G:G,E832,'广告费 源文件后台下'!M:M))*-1</f>
        <v>0</v>
      </c>
      <c r="AL832">
        <f>SUMIFS('总明细 源文件后台下'!W:W,'总明细 源文件后台下'!E:E,E832,'总明细 源文件后台下'!C:C,"Adjustment",'总明细 源文件后台下'!F:F,"FBA Inventory Reimbursement - Customer Return")</f>
        <v>0</v>
      </c>
      <c r="AM832">
        <f>SUMIFS('总明细 源文件后台下'!W:W,'总明细 源文件后台下'!E:E,E832,'总明细 源文件后台下'!C:C,"Adjustment",'总明细 源文件后台下'!F:F,"FBA Inventory Reimbursement - Damaged:Warehouse")</f>
        <v>0</v>
      </c>
      <c r="AN832">
        <f>SUMIFS('总明细 源文件后台下'!W:W,'总明细 源文件后台下'!E:E,E832,'总明细 源文件后台下'!C:C,"Adjustment",'总明细 源文件后台下'!F:F,"FBA Inventory Reimbursement - Customer Service Issue")</f>
        <v>0</v>
      </c>
      <c r="AO832">
        <f>SUMIFS('总明细 源文件后台下'!W:W,'总明细 源文件后台下'!E:E,E832,'总明细 源文件后台下'!C:C,"Adjustment",'总明细 源文件后台下'!F:F,"FBA Inventory Reimbursement - Fee Correction")</f>
        <v>0</v>
      </c>
      <c r="AP832">
        <f>SUMIFS('总明细 源文件后台下'!W:W,'总明细 源文件后台下'!E:E,E832,'总明细 源文件后台下'!C:C,"Adjustment",'总明细 源文件后台下'!F:F,"FBA Inventory Reimbursement - General Adjustment")</f>
        <v>0</v>
      </c>
      <c r="AQ832">
        <f>SUMIFS('总明细 源文件后台下'!W:W,'总明细 源文件后台下'!E:E,E832,'总明细 源文件后台下'!C:C,"Adjustment",'总明细 源文件后台下'!F:F,"FBA Inventory Reimbursement - Lost:Inbound")</f>
        <v>0</v>
      </c>
      <c r="AR832">
        <f>SUMIFS('总明细 源文件后台下'!W:W,'总明细 源文件后台下'!E:E,E832,'总明细 源文件后台下'!C:C,"Adjustment",'总明细 源文件后台下'!F:F,"FBA Inventory Reimbursement - Lost:Warehouse")</f>
        <v>0</v>
      </c>
      <c r="AS832">
        <f>SUMIFS('总明细 源文件后台下'!W:W,'总明细 源文件后台下'!E:E,E832,'总明细 源文件后台下'!C:C,"Adjustment",'总明细 源文件后台下'!F:F,"Non-subscription Fee Adjustment")</f>
        <v>0</v>
      </c>
      <c r="AT832">
        <f>SUMIFS('总明细 源文件后台下'!W:W,'总明细 源文件后台下'!E:E,E832,'总明细 源文件后台下'!C:C,"Adjustment",'总明细 源文件后台下'!F:F,"FBA Inventory Placement Service Fee")</f>
        <v>0</v>
      </c>
      <c r="AV832">
        <f>SUMIF('FBA Customer Return Per Unit Fe'!B:B,E832,'FBA Customer Return Per Unit Fe'!C:C)</f>
        <v>0</v>
      </c>
      <c r="AX832">
        <f>(SUMIF('仓储费 源文件后台下'!C:C,E832,'仓储费 源文件后台下'!V:V))*-1</f>
        <v>0</v>
      </c>
      <c r="AZ832">
        <f>SUMIF('Disposal Fee销毁费用-160.95'!B:B,E832,'Disposal Fee销毁费用-160.95'!D:D)*-1</f>
        <v>0</v>
      </c>
      <c r="BC832">
        <f>IFERROR(VLOOKUP(F832,'优惠券-86.4'!F:I,4,0),0)</f>
        <v>0</v>
      </c>
      <c r="BD832">
        <f>IFERROR(VLOOKUP(F832,'早评-120'!E:H,4,0),0)</f>
        <v>0</v>
      </c>
      <c r="BF832">
        <f t="shared" si="96"/>
        <v>0</v>
      </c>
      <c r="BG832">
        <f t="shared" si="97"/>
        <v>0</v>
      </c>
      <c r="BH832">
        <f t="shared" si="98"/>
        <v>0</v>
      </c>
      <c r="BQ832" s="45">
        <f t="shared" si="99"/>
        <v>0</v>
      </c>
      <c r="BR832">
        <f>SUMIFS('9月销毁明细'!D:D,'9月销毁明细'!A:A,E832,'9月销毁明细'!H:H,"Sellable")</f>
        <v>0</v>
      </c>
      <c r="BS832">
        <f>SUMIFS('9月销毁明细'!G:G,'9月销毁明细'!A:A,E832,'9月销毁明细'!H:H,"Sellable")</f>
        <v>0</v>
      </c>
      <c r="BT832">
        <f>SUMIFS('9月销毁明细'!D:D,'9月销毁明细'!A:A,E832,'9月销毁明细'!H:H,"Unsellable")</f>
        <v>0</v>
      </c>
      <c r="BU832">
        <f>SUMIFS('9月销毁明细'!G:G,'9月销毁明细'!A:A,E832,'9月销毁明细'!H:H,"Unsellable")</f>
        <v>0</v>
      </c>
      <c r="BW832">
        <f>IFERROR(I832*VLOOKUP(F832,'9.3成本表'!C:L,10,0),0)</f>
        <v>0</v>
      </c>
      <c r="BX832">
        <f t="shared" si="100"/>
        <v>0</v>
      </c>
      <c r="CC832" s="45">
        <f t="shared" si="101"/>
        <v>0</v>
      </c>
      <c r="CD832" s="45">
        <f t="shared" si="102"/>
        <v>0</v>
      </c>
      <c r="CE832" s="45">
        <f t="shared" si="103"/>
        <v>0</v>
      </c>
    </row>
    <row r="833" spans="4:83" x14ac:dyDescent="0.25">
      <c r="D833" s="20" t="s">
        <v>1775</v>
      </c>
      <c r="E833" s="20" t="s">
        <v>1776</v>
      </c>
      <c r="F833" s="20">
        <v>6374</v>
      </c>
      <c r="G833">
        <v>827</v>
      </c>
      <c r="H833" s="20"/>
      <c r="I833">
        <f>SUMIFS('总明细 源文件后台下'!G:G,'总明细 源文件后台下'!E:E,E833,'总明细 源文件后台下'!C:C,"Order")</f>
        <v>0</v>
      </c>
      <c r="J833">
        <f>SUMIFS('总明细 源文件后台下'!M:M,'总明细 源文件后台下'!E:E,E833,'总明细 源文件后台下'!C:C,"Order")</f>
        <v>0</v>
      </c>
      <c r="K833">
        <f>SUMIFS('总明细 源文件后台下'!N:N,'总明细 源文件后台下'!E:E,E833,'总明细 源文件后台下'!C:C,"Order")</f>
        <v>0</v>
      </c>
      <c r="L833">
        <f>SUMIFS('总明细 源文件后台下'!O:O,'总明细 源文件后台下'!E:E,E833,'总明细 源文件后台下'!C:C,"Order")</f>
        <v>0</v>
      </c>
      <c r="M833">
        <f>SUMIFS('总明细 源文件后台下'!P:P,'总明细 源文件后台下'!E:E,E833,'总明细 源文件后台下'!C:C,"Order")</f>
        <v>0</v>
      </c>
      <c r="N833">
        <f>SUMIFS('总明细 源文件后台下'!Q:Q,'总明细 源文件后台下'!E:E,E833,'总明细 源文件后台下'!C:C,"Order")</f>
        <v>0</v>
      </c>
      <c r="O833">
        <f>SUMIFS('总明细 源文件后台下'!R:R,'总明细 源文件后台下'!E:E,E833,'总明细 源文件后台下'!C:C,"Order")</f>
        <v>0</v>
      </c>
      <c r="P833">
        <f>SUMIFS('总明细 源文件后台下'!S:S,'总明细 源文件后台下'!E:E,E833,'总明细 源文件后台下'!C:C,"Order")</f>
        <v>0</v>
      </c>
      <c r="Q833">
        <f>SUMIFS('总明细 源文件后台下'!T:T,'总明细 源文件后台下'!E:E,E833,'总明细 源文件后台下'!C:C,"Order")</f>
        <v>0</v>
      </c>
      <c r="R833">
        <f>SUMIFS('总明细 源文件后台下'!U:U,'总明细 源文件后台下'!E:E,E833,'总明细 源文件后台下'!C:C,"Order")</f>
        <v>0</v>
      </c>
      <c r="S833">
        <f>SUMIFS('总明细 源文件后台下'!V:V,'总明细 源文件后台下'!E:E,E833,'总明细 源文件后台下'!C:C,"Order")</f>
        <v>0</v>
      </c>
      <c r="T833">
        <f>SUMIFS('总明细 源文件后台下'!W:W,'总明细 源文件后台下'!E:E,E833,'总明细 源文件后台下'!C:C,"Order")</f>
        <v>0</v>
      </c>
      <c r="U833">
        <f>SUMIFS('总明细 源文件后台下'!G:G,'总明细 源文件后台下'!E:E,E833,'总明细 源文件后台下'!C:C,"Refund")</f>
        <v>0</v>
      </c>
      <c r="V833">
        <f>SUMIFS('总明细 源文件后台下'!M:M,'总明细 源文件后台下'!E:E,E833,'总明细 源文件后台下'!C:C,"Refund")</f>
        <v>0</v>
      </c>
      <c r="W833">
        <f>SUMIFS('总明细 源文件后台下'!N:N,'总明细 源文件后台下'!E:E,E833,'总明细 源文件后台下'!C:C,"Refund")</f>
        <v>0</v>
      </c>
      <c r="X833">
        <f>SUMIFS('总明细 源文件后台下'!O:O,'总明细 源文件后台下'!E:E,E833,'总明细 源文件后台下'!C:C,"Refund")</f>
        <v>0</v>
      </c>
      <c r="Y833">
        <f>SUMIFS('总明细 源文件后台下'!P:P,'总明细 源文件后台下'!E:E,E833,'总明细 源文件后台下'!C:C,"Refund")</f>
        <v>0</v>
      </c>
      <c r="Z833">
        <f>SUMIFS('总明细 源文件后台下'!Q:Q,'总明细 源文件后台下'!E:E,E833,'总明细 源文件后台下'!C:C,"Refund")</f>
        <v>0</v>
      </c>
      <c r="AA833">
        <f>SUMIFS('总明细 源文件后台下'!R:R,'总明细 源文件后台下'!E:E,E833,'总明细 源文件后台下'!C:C,"Refund")</f>
        <v>0</v>
      </c>
      <c r="AB833">
        <f>SUMIFS('总明细 源文件后台下'!S:S,'总明细 源文件后台下'!E:E,E833,'总明细 源文件后台下'!C:C,"Refund")</f>
        <v>0</v>
      </c>
      <c r="AC833">
        <f>SUMIFS('总明细 源文件后台下'!T:T,'总明细 源文件后台下'!E:E,E833,'总明细 源文件后台下'!C:C,"Refund")</f>
        <v>0</v>
      </c>
      <c r="AD833">
        <f>SUMIFS('总明细 源文件后台下'!U:U,'总明细 源文件后台下'!E:E,E833,'总明细 源文件后台下'!C:C,"Refund")</f>
        <v>0</v>
      </c>
      <c r="AE833">
        <f>SUMIFS('总明细 源文件后台下'!V:V,'总明细 源文件后台下'!E:E,E833,'总明细 源文件后台下'!C:C,"Refund")</f>
        <v>0</v>
      </c>
      <c r="AF833">
        <f>SUMIFS('总明细 源文件后台下'!W:W,'总明细 源文件后台下'!E:E,E833,'总明细 源文件后台下'!C:C,"Refund")</f>
        <v>0</v>
      </c>
      <c r="AK833">
        <f>(SUMIF('广告费 源文件后台下'!G:G,E833,'广告费 源文件后台下'!M:M))*-1</f>
        <v>0</v>
      </c>
      <c r="AL833">
        <f>SUMIFS('总明细 源文件后台下'!W:W,'总明细 源文件后台下'!E:E,E833,'总明细 源文件后台下'!C:C,"Adjustment",'总明细 源文件后台下'!F:F,"FBA Inventory Reimbursement - Customer Return")</f>
        <v>0</v>
      </c>
      <c r="AM833">
        <f>SUMIFS('总明细 源文件后台下'!W:W,'总明细 源文件后台下'!E:E,E833,'总明细 源文件后台下'!C:C,"Adjustment",'总明细 源文件后台下'!F:F,"FBA Inventory Reimbursement - Damaged:Warehouse")</f>
        <v>0</v>
      </c>
      <c r="AN833">
        <f>SUMIFS('总明细 源文件后台下'!W:W,'总明细 源文件后台下'!E:E,E833,'总明细 源文件后台下'!C:C,"Adjustment",'总明细 源文件后台下'!F:F,"FBA Inventory Reimbursement - Customer Service Issue")</f>
        <v>0</v>
      </c>
      <c r="AO833">
        <f>SUMIFS('总明细 源文件后台下'!W:W,'总明细 源文件后台下'!E:E,E833,'总明细 源文件后台下'!C:C,"Adjustment",'总明细 源文件后台下'!F:F,"FBA Inventory Reimbursement - Fee Correction")</f>
        <v>0</v>
      </c>
      <c r="AP833">
        <f>SUMIFS('总明细 源文件后台下'!W:W,'总明细 源文件后台下'!E:E,E833,'总明细 源文件后台下'!C:C,"Adjustment",'总明细 源文件后台下'!F:F,"FBA Inventory Reimbursement - General Adjustment")</f>
        <v>0</v>
      </c>
      <c r="AQ833">
        <f>SUMIFS('总明细 源文件后台下'!W:W,'总明细 源文件后台下'!E:E,E833,'总明细 源文件后台下'!C:C,"Adjustment",'总明细 源文件后台下'!F:F,"FBA Inventory Reimbursement - Lost:Inbound")</f>
        <v>0</v>
      </c>
      <c r="AR833">
        <f>SUMIFS('总明细 源文件后台下'!W:W,'总明细 源文件后台下'!E:E,E833,'总明细 源文件后台下'!C:C,"Adjustment",'总明细 源文件后台下'!F:F,"FBA Inventory Reimbursement - Lost:Warehouse")</f>
        <v>0</v>
      </c>
      <c r="AS833">
        <f>SUMIFS('总明细 源文件后台下'!W:W,'总明细 源文件后台下'!E:E,E833,'总明细 源文件后台下'!C:C,"Adjustment",'总明细 源文件后台下'!F:F,"Non-subscription Fee Adjustment")</f>
        <v>0</v>
      </c>
      <c r="AT833">
        <f>SUMIFS('总明细 源文件后台下'!W:W,'总明细 源文件后台下'!E:E,E833,'总明细 源文件后台下'!C:C,"Adjustment",'总明细 源文件后台下'!F:F,"FBA Inventory Placement Service Fee")</f>
        <v>0</v>
      </c>
      <c r="AV833">
        <f>SUMIF('FBA Customer Return Per Unit Fe'!B:B,E833,'FBA Customer Return Per Unit Fe'!C:C)</f>
        <v>0</v>
      </c>
      <c r="AX833">
        <f>(SUMIF('仓储费 源文件后台下'!C:C,E833,'仓储费 源文件后台下'!V:V))*-1</f>
        <v>0</v>
      </c>
      <c r="AZ833">
        <f>SUMIF('Disposal Fee销毁费用-160.95'!B:B,E833,'Disposal Fee销毁费用-160.95'!D:D)*-1</f>
        <v>0</v>
      </c>
      <c r="BC833">
        <f>IFERROR(VLOOKUP(F833,'优惠券-86.4'!F:I,4,0),0)</f>
        <v>0</v>
      </c>
      <c r="BD833">
        <f>IFERROR(VLOOKUP(F833,'早评-120'!E:H,4,0),0)</f>
        <v>0</v>
      </c>
      <c r="BF833">
        <f t="shared" si="96"/>
        <v>0</v>
      </c>
      <c r="BG833">
        <f t="shared" si="97"/>
        <v>0</v>
      </c>
      <c r="BH833">
        <f t="shared" si="98"/>
        <v>0</v>
      </c>
      <c r="BQ833" s="45">
        <f t="shared" si="99"/>
        <v>0</v>
      </c>
      <c r="BR833">
        <f>SUMIFS('9月销毁明细'!D:D,'9月销毁明细'!A:A,E833,'9月销毁明细'!H:H,"Sellable")</f>
        <v>0</v>
      </c>
      <c r="BS833">
        <f>SUMIFS('9月销毁明细'!G:G,'9月销毁明细'!A:A,E833,'9月销毁明细'!H:H,"Sellable")</f>
        <v>0</v>
      </c>
      <c r="BT833">
        <f>SUMIFS('9月销毁明细'!D:D,'9月销毁明细'!A:A,E833,'9月销毁明细'!H:H,"Unsellable")</f>
        <v>0</v>
      </c>
      <c r="BU833">
        <f>SUMIFS('9月销毁明细'!G:G,'9月销毁明细'!A:A,E833,'9月销毁明细'!H:H,"Unsellable")</f>
        <v>0</v>
      </c>
      <c r="BW833">
        <f>IFERROR(I833*VLOOKUP(F833,'9.3成本表'!C:L,10,0),0)</f>
        <v>0</v>
      </c>
      <c r="BX833">
        <f t="shared" si="100"/>
        <v>0</v>
      </c>
      <c r="CC833" s="45">
        <f t="shared" si="101"/>
        <v>0</v>
      </c>
      <c r="CD833" s="45">
        <f t="shared" si="102"/>
        <v>0</v>
      </c>
      <c r="CE833" s="45">
        <f t="shared" si="103"/>
        <v>0</v>
      </c>
    </row>
    <row r="834" spans="4:83" x14ac:dyDescent="0.25">
      <c r="D834" s="20" t="s">
        <v>1777</v>
      </c>
      <c r="E834" s="20" t="s">
        <v>1778</v>
      </c>
      <c r="F834" s="20">
        <v>6374</v>
      </c>
      <c r="G834">
        <v>828</v>
      </c>
      <c r="H834" s="20"/>
      <c r="I834">
        <f>SUMIFS('总明细 源文件后台下'!G:G,'总明细 源文件后台下'!E:E,E834,'总明细 源文件后台下'!C:C,"Order")</f>
        <v>0</v>
      </c>
      <c r="J834">
        <f>SUMIFS('总明细 源文件后台下'!M:M,'总明细 源文件后台下'!E:E,E834,'总明细 源文件后台下'!C:C,"Order")</f>
        <v>0</v>
      </c>
      <c r="K834">
        <f>SUMIFS('总明细 源文件后台下'!N:N,'总明细 源文件后台下'!E:E,E834,'总明细 源文件后台下'!C:C,"Order")</f>
        <v>0</v>
      </c>
      <c r="L834">
        <f>SUMIFS('总明细 源文件后台下'!O:O,'总明细 源文件后台下'!E:E,E834,'总明细 源文件后台下'!C:C,"Order")</f>
        <v>0</v>
      </c>
      <c r="M834">
        <f>SUMIFS('总明细 源文件后台下'!P:P,'总明细 源文件后台下'!E:E,E834,'总明细 源文件后台下'!C:C,"Order")</f>
        <v>0</v>
      </c>
      <c r="N834">
        <f>SUMIFS('总明细 源文件后台下'!Q:Q,'总明细 源文件后台下'!E:E,E834,'总明细 源文件后台下'!C:C,"Order")</f>
        <v>0</v>
      </c>
      <c r="O834">
        <f>SUMIFS('总明细 源文件后台下'!R:R,'总明细 源文件后台下'!E:E,E834,'总明细 源文件后台下'!C:C,"Order")</f>
        <v>0</v>
      </c>
      <c r="P834">
        <f>SUMIFS('总明细 源文件后台下'!S:S,'总明细 源文件后台下'!E:E,E834,'总明细 源文件后台下'!C:C,"Order")</f>
        <v>0</v>
      </c>
      <c r="Q834">
        <f>SUMIFS('总明细 源文件后台下'!T:T,'总明细 源文件后台下'!E:E,E834,'总明细 源文件后台下'!C:C,"Order")</f>
        <v>0</v>
      </c>
      <c r="R834">
        <f>SUMIFS('总明细 源文件后台下'!U:U,'总明细 源文件后台下'!E:E,E834,'总明细 源文件后台下'!C:C,"Order")</f>
        <v>0</v>
      </c>
      <c r="S834">
        <f>SUMIFS('总明细 源文件后台下'!V:V,'总明细 源文件后台下'!E:E,E834,'总明细 源文件后台下'!C:C,"Order")</f>
        <v>0</v>
      </c>
      <c r="T834">
        <f>SUMIFS('总明细 源文件后台下'!W:W,'总明细 源文件后台下'!E:E,E834,'总明细 源文件后台下'!C:C,"Order")</f>
        <v>0</v>
      </c>
      <c r="U834">
        <f>SUMIFS('总明细 源文件后台下'!G:G,'总明细 源文件后台下'!E:E,E834,'总明细 源文件后台下'!C:C,"Refund")</f>
        <v>0</v>
      </c>
      <c r="V834">
        <f>SUMIFS('总明细 源文件后台下'!M:M,'总明细 源文件后台下'!E:E,E834,'总明细 源文件后台下'!C:C,"Refund")</f>
        <v>0</v>
      </c>
      <c r="W834">
        <f>SUMIFS('总明细 源文件后台下'!N:N,'总明细 源文件后台下'!E:E,E834,'总明细 源文件后台下'!C:C,"Refund")</f>
        <v>0</v>
      </c>
      <c r="X834">
        <f>SUMIFS('总明细 源文件后台下'!O:O,'总明细 源文件后台下'!E:E,E834,'总明细 源文件后台下'!C:C,"Refund")</f>
        <v>0</v>
      </c>
      <c r="Y834">
        <f>SUMIFS('总明细 源文件后台下'!P:P,'总明细 源文件后台下'!E:E,E834,'总明细 源文件后台下'!C:C,"Refund")</f>
        <v>0</v>
      </c>
      <c r="Z834">
        <f>SUMIFS('总明细 源文件后台下'!Q:Q,'总明细 源文件后台下'!E:E,E834,'总明细 源文件后台下'!C:C,"Refund")</f>
        <v>0</v>
      </c>
      <c r="AA834">
        <f>SUMIFS('总明细 源文件后台下'!R:R,'总明细 源文件后台下'!E:E,E834,'总明细 源文件后台下'!C:C,"Refund")</f>
        <v>0</v>
      </c>
      <c r="AB834">
        <f>SUMIFS('总明细 源文件后台下'!S:S,'总明细 源文件后台下'!E:E,E834,'总明细 源文件后台下'!C:C,"Refund")</f>
        <v>0</v>
      </c>
      <c r="AC834">
        <f>SUMIFS('总明细 源文件后台下'!T:T,'总明细 源文件后台下'!E:E,E834,'总明细 源文件后台下'!C:C,"Refund")</f>
        <v>0</v>
      </c>
      <c r="AD834">
        <f>SUMIFS('总明细 源文件后台下'!U:U,'总明细 源文件后台下'!E:E,E834,'总明细 源文件后台下'!C:C,"Refund")</f>
        <v>0</v>
      </c>
      <c r="AE834">
        <f>SUMIFS('总明细 源文件后台下'!V:V,'总明细 源文件后台下'!E:E,E834,'总明细 源文件后台下'!C:C,"Refund")</f>
        <v>0</v>
      </c>
      <c r="AF834">
        <f>SUMIFS('总明细 源文件后台下'!W:W,'总明细 源文件后台下'!E:E,E834,'总明细 源文件后台下'!C:C,"Refund")</f>
        <v>0</v>
      </c>
      <c r="AK834">
        <f>(SUMIF('广告费 源文件后台下'!G:G,E834,'广告费 源文件后台下'!M:M))*-1</f>
        <v>0</v>
      </c>
      <c r="AL834">
        <f>SUMIFS('总明细 源文件后台下'!W:W,'总明细 源文件后台下'!E:E,E834,'总明细 源文件后台下'!C:C,"Adjustment",'总明细 源文件后台下'!F:F,"FBA Inventory Reimbursement - Customer Return")</f>
        <v>0</v>
      </c>
      <c r="AM834">
        <f>SUMIFS('总明细 源文件后台下'!W:W,'总明细 源文件后台下'!E:E,E834,'总明细 源文件后台下'!C:C,"Adjustment",'总明细 源文件后台下'!F:F,"FBA Inventory Reimbursement - Damaged:Warehouse")</f>
        <v>0</v>
      </c>
      <c r="AN834">
        <f>SUMIFS('总明细 源文件后台下'!W:W,'总明细 源文件后台下'!E:E,E834,'总明细 源文件后台下'!C:C,"Adjustment",'总明细 源文件后台下'!F:F,"FBA Inventory Reimbursement - Customer Service Issue")</f>
        <v>0</v>
      </c>
      <c r="AO834">
        <f>SUMIFS('总明细 源文件后台下'!W:W,'总明细 源文件后台下'!E:E,E834,'总明细 源文件后台下'!C:C,"Adjustment",'总明细 源文件后台下'!F:F,"FBA Inventory Reimbursement - Fee Correction")</f>
        <v>0</v>
      </c>
      <c r="AP834">
        <f>SUMIFS('总明细 源文件后台下'!W:W,'总明细 源文件后台下'!E:E,E834,'总明细 源文件后台下'!C:C,"Adjustment",'总明细 源文件后台下'!F:F,"FBA Inventory Reimbursement - General Adjustment")</f>
        <v>0</v>
      </c>
      <c r="AQ834">
        <f>SUMIFS('总明细 源文件后台下'!W:W,'总明细 源文件后台下'!E:E,E834,'总明细 源文件后台下'!C:C,"Adjustment",'总明细 源文件后台下'!F:F,"FBA Inventory Reimbursement - Lost:Inbound")</f>
        <v>0</v>
      </c>
      <c r="AR834">
        <f>SUMIFS('总明细 源文件后台下'!W:W,'总明细 源文件后台下'!E:E,E834,'总明细 源文件后台下'!C:C,"Adjustment",'总明细 源文件后台下'!F:F,"FBA Inventory Reimbursement - Lost:Warehouse")</f>
        <v>0</v>
      </c>
      <c r="AS834">
        <f>SUMIFS('总明细 源文件后台下'!W:W,'总明细 源文件后台下'!E:E,E834,'总明细 源文件后台下'!C:C,"Adjustment",'总明细 源文件后台下'!F:F,"Non-subscription Fee Adjustment")</f>
        <v>0</v>
      </c>
      <c r="AT834">
        <f>SUMIFS('总明细 源文件后台下'!W:W,'总明细 源文件后台下'!E:E,E834,'总明细 源文件后台下'!C:C,"Adjustment",'总明细 源文件后台下'!F:F,"FBA Inventory Placement Service Fee")</f>
        <v>0</v>
      </c>
      <c r="AV834">
        <f>SUMIF('FBA Customer Return Per Unit Fe'!B:B,E834,'FBA Customer Return Per Unit Fe'!C:C)</f>
        <v>0</v>
      </c>
      <c r="AX834">
        <f>(SUMIF('仓储费 源文件后台下'!C:C,E834,'仓储费 源文件后台下'!V:V))*-1</f>
        <v>0</v>
      </c>
      <c r="AZ834">
        <f>SUMIF('Disposal Fee销毁费用-160.95'!B:B,E834,'Disposal Fee销毁费用-160.95'!D:D)*-1</f>
        <v>0</v>
      </c>
      <c r="BC834">
        <f>IFERROR(VLOOKUP(F834,'优惠券-86.4'!F:I,4,0),0)</f>
        <v>0</v>
      </c>
      <c r="BD834">
        <f>IFERROR(VLOOKUP(F834,'早评-120'!E:H,4,0),0)</f>
        <v>0</v>
      </c>
      <c r="BF834">
        <f t="shared" si="96"/>
        <v>0</v>
      </c>
      <c r="BG834">
        <f t="shared" si="97"/>
        <v>0</v>
      </c>
      <c r="BH834">
        <f t="shared" si="98"/>
        <v>0</v>
      </c>
      <c r="BQ834" s="45">
        <f t="shared" si="99"/>
        <v>0</v>
      </c>
      <c r="BR834">
        <f>SUMIFS('9月销毁明细'!D:D,'9月销毁明细'!A:A,E834,'9月销毁明细'!H:H,"Sellable")</f>
        <v>0</v>
      </c>
      <c r="BS834">
        <f>SUMIFS('9月销毁明细'!G:G,'9月销毁明细'!A:A,E834,'9月销毁明细'!H:H,"Sellable")</f>
        <v>0</v>
      </c>
      <c r="BT834">
        <f>SUMIFS('9月销毁明细'!D:D,'9月销毁明细'!A:A,E834,'9月销毁明细'!H:H,"Unsellable")</f>
        <v>0</v>
      </c>
      <c r="BU834">
        <f>SUMIFS('9月销毁明细'!G:G,'9月销毁明细'!A:A,E834,'9月销毁明细'!H:H,"Unsellable")</f>
        <v>0</v>
      </c>
      <c r="BW834">
        <f>IFERROR(I834*VLOOKUP(F834,'9.3成本表'!C:L,10,0),0)</f>
        <v>0</v>
      </c>
      <c r="BX834">
        <f t="shared" si="100"/>
        <v>0</v>
      </c>
      <c r="CC834" s="45">
        <f t="shared" si="101"/>
        <v>0</v>
      </c>
      <c r="CD834" s="45">
        <f t="shared" si="102"/>
        <v>0</v>
      </c>
      <c r="CE834" s="45">
        <f t="shared" si="103"/>
        <v>0</v>
      </c>
    </row>
    <row r="835" spans="4:83" x14ac:dyDescent="0.25">
      <c r="D835" s="20" t="s">
        <v>1779</v>
      </c>
      <c r="E835" s="20" t="s">
        <v>1780</v>
      </c>
      <c r="F835" s="20">
        <v>6374</v>
      </c>
      <c r="G835">
        <v>829</v>
      </c>
      <c r="H835" s="20"/>
      <c r="I835">
        <f>SUMIFS('总明细 源文件后台下'!G:G,'总明细 源文件后台下'!E:E,E835,'总明细 源文件后台下'!C:C,"Order")</f>
        <v>0</v>
      </c>
      <c r="J835">
        <f>SUMIFS('总明细 源文件后台下'!M:M,'总明细 源文件后台下'!E:E,E835,'总明细 源文件后台下'!C:C,"Order")</f>
        <v>0</v>
      </c>
      <c r="K835">
        <f>SUMIFS('总明细 源文件后台下'!N:N,'总明细 源文件后台下'!E:E,E835,'总明细 源文件后台下'!C:C,"Order")</f>
        <v>0</v>
      </c>
      <c r="L835">
        <f>SUMIFS('总明细 源文件后台下'!O:O,'总明细 源文件后台下'!E:E,E835,'总明细 源文件后台下'!C:C,"Order")</f>
        <v>0</v>
      </c>
      <c r="M835">
        <f>SUMIFS('总明细 源文件后台下'!P:P,'总明细 源文件后台下'!E:E,E835,'总明细 源文件后台下'!C:C,"Order")</f>
        <v>0</v>
      </c>
      <c r="N835">
        <f>SUMIFS('总明细 源文件后台下'!Q:Q,'总明细 源文件后台下'!E:E,E835,'总明细 源文件后台下'!C:C,"Order")</f>
        <v>0</v>
      </c>
      <c r="O835">
        <f>SUMIFS('总明细 源文件后台下'!R:R,'总明细 源文件后台下'!E:E,E835,'总明细 源文件后台下'!C:C,"Order")</f>
        <v>0</v>
      </c>
      <c r="P835">
        <f>SUMIFS('总明细 源文件后台下'!S:S,'总明细 源文件后台下'!E:E,E835,'总明细 源文件后台下'!C:C,"Order")</f>
        <v>0</v>
      </c>
      <c r="Q835">
        <f>SUMIFS('总明细 源文件后台下'!T:T,'总明细 源文件后台下'!E:E,E835,'总明细 源文件后台下'!C:C,"Order")</f>
        <v>0</v>
      </c>
      <c r="R835">
        <f>SUMIFS('总明细 源文件后台下'!U:U,'总明细 源文件后台下'!E:E,E835,'总明细 源文件后台下'!C:C,"Order")</f>
        <v>0</v>
      </c>
      <c r="S835">
        <f>SUMIFS('总明细 源文件后台下'!V:V,'总明细 源文件后台下'!E:E,E835,'总明细 源文件后台下'!C:C,"Order")</f>
        <v>0</v>
      </c>
      <c r="T835">
        <f>SUMIFS('总明细 源文件后台下'!W:W,'总明细 源文件后台下'!E:E,E835,'总明细 源文件后台下'!C:C,"Order")</f>
        <v>0</v>
      </c>
      <c r="U835">
        <f>SUMIFS('总明细 源文件后台下'!G:G,'总明细 源文件后台下'!E:E,E835,'总明细 源文件后台下'!C:C,"Refund")</f>
        <v>0</v>
      </c>
      <c r="V835">
        <f>SUMIFS('总明细 源文件后台下'!M:M,'总明细 源文件后台下'!E:E,E835,'总明细 源文件后台下'!C:C,"Refund")</f>
        <v>0</v>
      </c>
      <c r="W835">
        <f>SUMIFS('总明细 源文件后台下'!N:N,'总明细 源文件后台下'!E:E,E835,'总明细 源文件后台下'!C:C,"Refund")</f>
        <v>0</v>
      </c>
      <c r="X835">
        <f>SUMIFS('总明细 源文件后台下'!O:O,'总明细 源文件后台下'!E:E,E835,'总明细 源文件后台下'!C:C,"Refund")</f>
        <v>0</v>
      </c>
      <c r="Y835">
        <f>SUMIFS('总明细 源文件后台下'!P:P,'总明细 源文件后台下'!E:E,E835,'总明细 源文件后台下'!C:C,"Refund")</f>
        <v>0</v>
      </c>
      <c r="Z835">
        <f>SUMIFS('总明细 源文件后台下'!Q:Q,'总明细 源文件后台下'!E:E,E835,'总明细 源文件后台下'!C:C,"Refund")</f>
        <v>0</v>
      </c>
      <c r="AA835">
        <f>SUMIFS('总明细 源文件后台下'!R:R,'总明细 源文件后台下'!E:E,E835,'总明细 源文件后台下'!C:C,"Refund")</f>
        <v>0</v>
      </c>
      <c r="AB835">
        <f>SUMIFS('总明细 源文件后台下'!S:S,'总明细 源文件后台下'!E:E,E835,'总明细 源文件后台下'!C:C,"Refund")</f>
        <v>0</v>
      </c>
      <c r="AC835">
        <f>SUMIFS('总明细 源文件后台下'!T:T,'总明细 源文件后台下'!E:E,E835,'总明细 源文件后台下'!C:C,"Refund")</f>
        <v>0</v>
      </c>
      <c r="AD835">
        <f>SUMIFS('总明细 源文件后台下'!U:U,'总明细 源文件后台下'!E:E,E835,'总明细 源文件后台下'!C:C,"Refund")</f>
        <v>0</v>
      </c>
      <c r="AE835">
        <f>SUMIFS('总明细 源文件后台下'!V:V,'总明细 源文件后台下'!E:E,E835,'总明细 源文件后台下'!C:C,"Refund")</f>
        <v>0</v>
      </c>
      <c r="AF835">
        <f>SUMIFS('总明细 源文件后台下'!W:W,'总明细 源文件后台下'!E:E,E835,'总明细 源文件后台下'!C:C,"Refund")</f>
        <v>0</v>
      </c>
      <c r="AK835">
        <f>(SUMIF('广告费 源文件后台下'!G:G,E835,'广告费 源文件后台下'!M:M))*-1</f>
        <v>0</v>
      </c>
      <c r="AL835">
        <f>SUMIFS('总明细 源文件后台下'!W:W,'总明细 源文件后台下'!E:E,E835,'总明细 源文件后台下'!C:C,"Adjustment",'总明细 源文件后台下'!F:F,"FBA Inventory Reimbursement - Customer Return")</f>
        <v>0</v>
      </c>
      <c r="AM835">
        <f>SUMIFS('总明细 源文件后台下'!W:W,'总明细 源文件后台下'!E:E,E835,'总明细 源文件后台下'!C:C,"Adjustment",'总明细 源文件后台下'!F:F,"FBA Inventory Reimbursement - Damaged:Warehouse")</f>
        <v>0</v>
      </c>
      <c r="AN835">
        <f>SUMIFS('总明细 源文件后台下'!W:W,'总明细 源文件后台下'!E:E,E835,'总明细 源文件后台下'!C:C,"Adjustment",'总明细 源文件后台下'!F:F,"FBA Inventory Reimbursement - Customer Service Issue")</f>
        <v>0</v>
      </c>
      <c r="AO835">
        <f>SUMIFS('总明细 源文件后台下'!W:W,'总明细 源文件后台下'!E:E,E835,'总明细 源文件后台下'!C:C,"Adjustment",'总明细 源文件后台下'!F:F,"FBA Inventory Reimbursement - Fee Correction")</f>
        <v>0</v>
      </c>
      <c r="AP835">
        <f>SUMIFS('总明细 源文件后台下'!W:W,'总明细 源文件后台下'!E:E,E835,'总明细 源文件后台下'!C:C,"Adjustment",'总明细 源文件后台下'!F:F,"FBA Inventory Reimbursement - General Adjustment")</f>
        <v>0</v>
      </c>
      <c r="AQ835">
        <f>SUMIFS('总明细 源文件后台下'!W:W,'总明细 源文件后台下'!E:E,E835,'总明细 源文件后台下'!C:C,"Adjustment",'总明细 源文件后台下'!F:F,"FBA Inventory Reimbursement - Lost:Inbound")</f>
        <v>0</v>
      </c>
      <c r="AR835">
        <f>SUMIFS('总明细 源文件后台下'!W:W,'总明细 源文件后台下'!E:E,E835,'总明细 源文件后台下'!C:C,"Adjustment",'总明细 源文件后台下'!F:F,"FBA Inventory Reimbursement - Lost:Warehouse")</f>
        <v>0</v>
      </c>
      <c r="AS835">
        <f>SUMIFS('总明细 源文件后台下'!W:W,'总明细 源文件后台下'!E:E,E835,'总明细 源文件后台下'!C:C,"Adjustment",'总明细 源文件后台下'!F:F,"Non-subscription Fee Adjustment")</f>
        <v>0</v>
      </c>
      <c r="AT835">
        <f>SUMIFS('总明细 源文件后台下'!W:W,'总明细 源文件后台下'!E:E,E835,'总明细 源文件后台下'!C:C,"Adjustment",'总明细 源文件后台下'!F:F,"FBA Inventory Placement Service Fee")</f>
        <v>0</v>
      </c>
      <c r="AV835">
        <f>SUMIF('FBA Customer Return Per Unit Fe'!B:B,E835,'FBA Customer Return Per Unit Fe'!C:C)</f>
        <v>0</v>
      </c>
      <c r="AX835">
        <f>(SUMIF('仓储费 源文件后台下'!C:C,E835,'仓储费 源文件后台下'!V:V))*-1</f>
        <v>0</v>
      </c>
      <c r="AZ835">
        <f>SUMIF('Disposal Fee销毁费用-160.95'!B:B,E835,'Disposal Fee销毁费用-160.95'!D:D)*-1</f>
        <v>0</v>
      </c>
      <c r="BC835">
        <f>IFERROR(VLOOKUP(F835,'优惠券-86.4'!F:I,4,0),0)</f>
        <v>0</v>
      </c>
      <c r="BD835">
        <f>IFERROR(VLOOKUP(F835,'早评-120'!E:H,4,0),0)</f>
        <v>0</v>
      </c>
      <c r="BF835">
        <f t="shared" si="96"/>
        <v>0</v>
      </c>
      <c r="BG835">
        <f t="shared" si="97"/>
        <v>0</v>
      </c>
      <c r="BH835">
        <f t="shared" si="98"/>
        <v>0</v>
      </c>
      <c r="BQ835" s="45">
        <f t="shared" si="99"/>
        <v>0</v>
      </c>
      <c r="BR835">
        <f>SUMIFS('9月销毁明细'!D:D,'9月销毁明细'!A:A,E835,'9月销毁明细'!H:H,"Sellable")</f>
        <v>0</v>
      </c>
      <c r="BS835">
        <f>SUMIFS('9月销毁明细'!G:G,'9月销毁明细'!A:A,E835,'9月销毁明细'!H:H,"Sellable")</f>
        <v>0</v>
      </c>
      <c r="BT835">
        <f>SUMIFS('9月销毁明细'!D:D,'9月销毁明细'!A:A,E835,'9月销毁明细'!H:H,"Unsellable")</f>
        <v>0</v>
      </c>
      <c r="BU835">
        <f>SUMIFS('9月销毁明细'!G:G,'9月销毁明细'!A:A,E835,'9月销毁明细'!H:H,"Unsellable")</f>
        <v>0</v>
      </c>
      <c r="BW835">
        <f>IFERROR(I835*VLOOKUP(F835,'9.3成本表'!C:L,10,0),0)</f>
        <v>0</v>
      </c>
      <c r="BX835">
        <f t="shared" si="100"/>
        <v>0</v>
      </c>
      <c r="CC835" s="45">
        <f t="shared" si="101"/>
        <v>0</v>
      </c>
      <c r="CD835" s="45">
        <f t="shared" si="102"/>
        <v>0</v>
      </c>
      <c r="CE835" s="45">
        <f t="shared" si="103"/>
        <v>0</v>
      </c>
    </row>
    <row r="836" spans="4:83" x14ac:dyDescent="0.25">
      <c r="D836" s="20" t="s">
        <v>1781</v>
      </c>
      <c r="E836" s="20" t="s">
        <v>1782</v>
      </c>
      <c r="F836" s="20">
        <v>6374</v>
      </c>
      <c r="G836">
        <v>830</v>
      </c>
      <c r="H836" s="20"/>
      <c r="I836">
        <f>SUMIFS('总明细 源文件后台下'!G:G,'总明细 源文件后台下'!E:E,E836,'总明细 源文件后台下'!C:C,"Order")</f>
        <v>0</v>
      </c>
      <c r="J836">
        <f>SUMIFS('总明细 源文件后台下'!M:M,'总明细 源文件后台下'!E:E,E836,'总明细 源文件后台下'!C:C,"Order")</f>
        <v>0</v>
      </c>
      <c r="K836">
        <f>SUMIFS('总明细 源文件后台下'!N:N,'总明细 源文件后台下'!E:E,E836,'总明细 源文件后台下'!C:C,"Order")</f>
        <v>0</v>
      </c>
      <c r="L836">
        <f>SUMIFS('总明细 源文件后台下'!O:O,'总明细 源文件后台下'!E:E,E836,'总明细 源文件后台下'!C:C,"Order")</f>
        <v>0</v>
      </c>
      <c r="M836">
        <f>SUMIFS('总明细 源文件后台下'!P:P,'总明细 源文件后台下'!E:E,E836,'总明细 源文件后台下'!C:C,"Order")</f>
        <v>0</v>
      </c>
      <c r="N836">
        <f>SUMIFS('总明细 源文件后台下'!Q:Q,'总明细 源文件后台下'!E:E,E836,'总明细 源文件后台下'!C:C,"Order")</f>
        <v>0</v>
      </c>
      <c r="O836">
        <f>SUMIFS('总明细 源文件后台下'!R:R,'总明细 源文件后台下'!E:E,E836,'总明细 源文件后台下'!C:C,"Order")</f>
        <v>0</v>
      </c>
      <c r="P836">
        <f>SUMIFS('总明细 源文件后台下'!S:S,'总明细 源文件后台下'!E:E,E836,'总明细 源文件后台下'!C:C,"Order")</f>
        <v>0</v>
      </c>
      <c r="Q836">
        <f>SUMIFS('总明细 源文件后台下'!T:T,'总明细 源文件后台下'!E:E,E836,'总明细 源文件后台下'!C:C,"Order")</f>
        <v>0</v>
      </c>
      <c r="R836">
        <f>SUMIFS('总明细 源文件后台下'!U:U,'总明细 源文件后台下'!E:E,E836,'总明细 源文件后台下'!C:C,"Order")</f>
        <v>0</v>
      </c>
      <c r="S836">
        <f>SUMIFS('总明细 源文件后台下'!V:V,'总明细 源文件后台下'!E:E,E836,'总明细 源文件后台下'!C:C,"Order")</f>
        <v>0</v>
      </c>
      <c r="T836">
        <f>SUMIFS('总明细 源文件后台下'!W:W,'总明细 源文件后台下'!E:E,E836,'总明细 源文件后台下'!C:C,"Order")</f>
        <v>0</v>
      </c>
      <c r="U836">
        <f>SUMIFS('总明细 源文件后台下'!G:G,'总明细 源文件后台下'!E:E,E836,'总明细 源文件后台下'!C:C,"Refund")</f>
        <v>0</v>
      </c>
      <c r="V836">
        <f>SUMIFS('总明细 源文件后台下'!M:M,'总明细 源文件后台下'!E:E,E836,'总明细 源文件后台下'!C:C,"Refund")</f>
        <v>0</v>
      </c>
      <c r="W836">
        <f>SUMIFS('总明细 源文件后台下'!N:N,'总明细 源文件后台下'!E:E,E836,'总明细 源文件后台下'!C:C,"Refund")</f>
        <v>0</v>
      </c>
      <c r="X836">
        <f>SUMIFS('总明细 源文件后台下'!O:O,'总明细 源文件后台下'!E:E,E836,'总明细 源文件后台下'!C:C,"Refund")</f>
        <v>0</v>
      </c>
      <c r="Y836">
        <f>SUMIFS('总明细 源文件后台下'!P:P,'总明细 源文件后台下'!E:E,E836,'总明细 源文件后台下'!C:C,"Refund")</f>
        <v>0</v>
      </c>
      <c r="Z836">
        <f>SUMIFS('总明细 源文件后台下'!Q:Q,'总明细 源文件后台下'!E:E,E836,'总明细 源文件后台下'!C:C,"Refund")</f>
        <v>0</v>
      </c>
      <c r="AA836">
        <f>SUMIFS('总明细 源文件后台下'!R:R,'总明细 源文件后台下'!E:E,E836,'总明细 源文件后台下'!C:C,"Refund")</f>
        <v>0</v>
      </c>
      <c r="AB836">
        <f>SUMIFS('总明细 源文件后台下'!S:S,'总明细 源文件后台下'!E:E,E836,'总明细 源文件后台下'!C:C,"Refund")</f>
        <v>0</v>
      </c>
      <c r="AC836">
        <f>SUMIFS('总明细 源文件后台下'!T:T,'总明细 源文件后台下'!E:E,E836,'总明细 源文件后台下'!C:C,"Refund")</f>
        <v>0</v>
      </c>
      <c r="AD836">
        <f>SUMIFS('总明细 源文件后台下'!U:U,'总明细 源文件后台下'!E:E,E836,'总明细 源文件后台下'!C:C,"Refund")</f>
        <v>0</v>
      </c>
      <c r="AE836">
        <f>SUMIFS('总明细 源文件后台下'!V:V,'总明细 源文件后台下'!E:E,E836,'总明细 源文件后台下'!C:C,"Refund")</f>
        <v>0</v>
      </c>
      <c r="AF836">
        <f>SUMIFS('总明细 源文件后台下'!W:W,'总明细 源文件后台下'!E:E,E836,'总明细 源文件后台下'!C:C,"Refund")</f>
        <v>0</v>
      </c>
      <c r="AK836">
        <f>(SUMIF('广告费 源文件后台下'!G:G,E836,'广告费 源文件后台下'!M:M))*-1</f>
        <v>0</v>
      </c>
      <c r="AL836">
        <f>SUMIFS('总明细 源文件后台下'!W:W,'总明细 源文件后台下'!E:E,E836,'总明细 源文件后台下'!C:C,"Adjustment",'总明细 源文件后台下'!F:F,"FBA Inventory Reimbursement - Customer Return")</f>
        <v>0</v>
      </c>
      <c r="AM836">
        <f>SUMIFS('总明细 源文件后台下'!W:W,'总明细 源文件后台下'!E:E,E836,'总明细 源文件后台下'!C:C,"Adjustment",'总明细 源文件后台下'!F:F,"FBA Inventory Reimbursement - Damaged:Warehouse")</f>
        <v>0</v>
      </c>
      <c r="AN836">
        <f>SUMIFS('总明细 源文件后台下'!W:W,'总明细 源文件后台下'!E:E,E836,'总明细 源文件后台下'!C:C,"Adjustment",'总明细 源文件后台下'!F:F,"FBA Inventory Reimbursement - Customer Service Issue")</f>
        <v>0</v>
      </c>
      <c r="AO836">
        <f>SUMIFS('总明细 源文件后台下'!W:W,'总明细 源文件后台下'!E:E,E836,'总明细 源文件后台下'!C:C,"Adjustment",'总明细 源文件后台下'!F:F,"FBA Inventory Reimbursement - Fee Correction")</f>
        <v>0</v>
      </c>
      <c r="AP836">
        <f>SUMIFS('总明细 源文件后台下'!W:W,'总明细 源文件后台下'!E:E,E836,'总明细 源文件后台下'!C:C,"Adjustment",'总明细 源文件后台下'!F:F,"FBA Inventory Reimbursement - General Adjustment")</f>
        <v>0</v>
      </c>
      <c r="AQ836">
        <f>SUMIFS('总明细 源文件后台下'!W:W,'总明细 源文件后台下'!E:E,E836,'总明细 源文件后台下'!C:C,"Adjustment",'总明细 源文件后台下'!F:F,"FBA Inventory Reimbursement - Lost:Inbound")</f>
        <v>0</v>
      </c>
      <c r="AR836">
        <f>SUMIFS('总明细 源文件后台下'!W:W,'总明细 源文件后台下'!E:E,E836,'总明细 源文件后台下'!C:C,"Adjustment",'总明细 源文件后台下'!F:F,"FBA Inventory Reimbursement - Lost:Warehouse")</f>
        <v>0</v>
      </c>
      <c r="AS836">
        <f>SUMIFS('总明细 源文件后台下'!W:W,'总明细 源文件后台下'!E:E,E836,'总明细 源文件后台下'!C:C,"Adjustment",'总明细 源文件后台下'!F:F,"Non-subscription Fee Adjustment")</f>
        <v>0</v>
      </c>
      <c r="AT836">
        <f>SUMIFS('总明细 源文件后台下'!W:W,'总明细 源文件后台下'!E:E,E836,'总明细 源文件后台下'!C:C,"Adjustment",'总明细 源文件后台下'!F:F,"FBA Inventory Placement Service Fee")</f>
        <v>0</v>
      </c>
      <c r="AV836">
        <f>SUMIF('FBA Customer Return Per Unit Fe'!B:B,E836,'FBA Customer Return Per Unit Fe'!C:C)</f>
        <v>0</v>
      </c>
      <c r="AX836">
        <f>(SUMIF('仓储费 源文件后台下'!C:C,E836,'仓储费 源文件后台下'!V:V))*-1</f>
        <v>0</v>
      </c>
      <c r="AZ836">
        <f>SUMIF('Disposal Fee销毁费用-160.95'!B:B,E836,'Disposal Fee销毁费用-160.95'!D:D)*-1</f>
        <v>0</v>
      </c>
      <c r="BC836">
        <f>IFERROR(VLOOKUP(F836,'优惠券-86.4'!F:I,4,0),0)</f>
        <v>0</v>
      </c>
      <c r="BD836">
        <f>IFERROR(VLOOKUP(F836,'早评-120'!E:H,4,0),0)</f>
        <v>0</v>
      </c>
      <c r="BF836">
        <f t="shared" si="96"/>
        <v>0</v>
      </c>
      <c r="BG836">
        <f t="shared" si="97"/>
        <v>0</v>
      </c>
      <c r="BH836">
        <f t="shared" si="98"/>
        <v>0</v>
      </c>
      <c r="BQ836" s="45">
        <f t="shared" si="99"/>
        <v>0</v>
      </c>
      <c r="BR836">
        <f>SUMIFS('9月销毁明细'!D:D,'9月销毁明细'!A:A,E836,'9月销毁明细'!H:H,"Sellable")</f>
        <v>0</v>
      </c>
      <c r="BS836">
        <f>SUMIFS('9月销毁明细'!G:G,'9月销毁明细'!A:A,E836,'9月销毁明细'!H:H,"Sellable")</f>
        <v>0</v>
      </c>
      <c r="BT836">
        <f>SUMIFS('9月销毁明细'!D:D,'9月销毁明细'!A:A,E836,'9月销毁明细'!H:H,"Unsellable")</f>
        <v>0</v>
      </c>
      <c r="BU836">
        <f>SUMIFS('9月销毁明细'!G:G,'9月销毁明细'!A:A,E836,'9月销毁明细'!H:H,"Unsellable")</f>
        <v>0</v>
      </c>
      <c r="BW836">
        <f>IFERROR(I836*VLOOKUP(F836,'9.3成本表'!C:L,10,0),0)</f>
        <v>0</v>
      </c>
      <c r="BX836">
        <f t="shared" si="100"/>
        <v>0</v>
      </c>
      <c r="CC836" s="45">
        <f t="shared" si="101"/>
        <v>0</v>
      </c>
      <c r="CD836" s="45">
        <f t="shared" si="102"/>
        <v>0</v>
      </c>
      <c r="CE836" s="45">
        <f t="shared" si="103"/>
        <v>0</v>
      </c>
    </row>
    <row r="837" spans="4:83" x14ac:dyDescent="0.25">
      <c r="D837" s="20" t="s">
        <v>1783</v>
      </c>
      <c r="E837" s="20" t="s">
        <v>1784</v>
      </c>
      <c r="F837" s="20">
        <v>6374</v>
      </c>
      <c r="G837">
        <v>831</v>
      </c>
      <c r="H837" s="20"/>
      <c r="I837">
        <f>SUMIFS('总明细 源文件后台下'!G:G,'总明细 源文件后台下'!E:E,E837,'总明细 源文件后台下'!C:C,"Order")</f>
        <v>0</v>
      </c>
      <c r="J837">
        <f>SUMIFS('总明细 源文件后台下'!M:M,'总明细 源文件后台下'!E:E,E837,'总明细 源文件后台下'!C:C,"Order")</f>
        <v>0</v>
      </c>
      <c r="K837">
        <f>SUMIFS('总明细 源文件后台下'!N:N,'总明细 源文件后台下'!E:E,E837,'总明细 源文件后台下'!C:C,"Order")</f>
        <v>0</v>
      </c>
      <c r="L837">
        <f>SUMIFS('总明细 源文件后台下'!O:O,'总明细 源文件后台下'!E:E,E837,'总明细 源文件后台下'!C:C,"Order")</f>
        <v>0</v>
      </c>
      <c r="M837">
        <f>SUMIFS('总明细 源文件后台下'!P:P,'总明细 源文件后台下'!E:E,E837,'总明细 源文件后台下'!C:C,"Order")</f>
        <v>0</v>
      </c>
      <c r="N837">
        <f>SUMIFS('总明细 源文件后台下'!Q:Q,'总明细 源文件后台下'!E:E,E837,'总明细 源文件后台下'!C:C,"Order")</f>
        <v>0</v>
      </c>
      <c r="O837">
        <f>SUMIFS('总明细 源文件后台下'!R:R,'总明细 源文件后台下'!E:E,E837,'总明细 源文件后台下'!C:C,"Order")</f>
        <v>0</v>
      </c>
      <c r="P837">
        <f>SUMIFS('总明细 源文件后台下'!S:S,'总明细 源文件后台下'!E:E,E837,'总明细 源文件后台下'!C:C,"Order")</f>
        <v>0</v>
      </c>
      <c r="Q837">
        <f>SUMIFS('总明细 源文件后台下'!T:T,'总明细 源文件后台下'!E:E,E837,'总明细 源文件后台下'!C:C,"Order")</f>
        <v>0</v>
      </c>
      <c r="R837">
        <f>SUMIFS('总明细 源文件后台下'!U:U,'总明细 源文件后台下'!E:E,E837,'总明细 源文件后台下'!C:C,"Order")</f>
        <v>0</v>
      </c>
      <c r="S837">
        <f>SUMIFS('总明细 源文件后台下'!V:V,'总明细 源文件后台下'!E:E,E837,'总明细 源文件后台下'!C:C,"Order")</f>
        <v>0</v>
      </c>
      <c r="T837">
        <f>SUMIFS('总明细 源文件后台下'!W:W,'总明细 源文件后台下'!E:E,E837,'总明细 源文件后台下'!C:C,"Order")</f>
        <v>0</v>
      </c>
      <c r="U837">
        <f>SUMIFS('总明细 源文件后台下'!G:G,'总明细 源文件后台下'!E:E,E837,'总明细 源文件后台下'!C:C,"Refund")</f>
        <v>0</v>
      </c>
      <c r="V837">
        <f>SUMIFS('总明细 源文件后台下'!M:M,'总明细 源文件后台下'!E:E,E837,'总明细 源文件后台下'!C:C,"Refund")</f>
        <v>0</v>
      </c>
      <c r="W837">
        <f>SUMIFS('总明细 源文件后台下'!N:N,'总明细 源文件后台下'!E:E,E837,'总明细 源文件后台下'!C:C,"Refund")</f>
        <v>0</v>
      </c>
      <c r="X837">
        <f>SUMIFS('总明细 源文件后台下'!O:O,'总明细 源文件后台下'!E:E,E837,'总明细 源文件后台下'!C:C,"Refund")</f>
        <v>0</v>
      </c>
      <c r="Y837">
        <f>SUMIFS('总明细 源文件后台下'!P:P,'总明细 源文件后台下'!E:E,E837,'总明细 源文件后台下'!C:C,"Refund")</f>
        <v>0</v>
      </c>
      <c r="Z837">
        <f>SUMIFS('总明细 源文件后台下'!Q:Q,'总明细 源文件后台下'!E:E,E837,'总明细 源文件后台下'!C:C,"Refund")</f>
        <v>0</v>
      </c>
      <c r="AA837">
        <f>SUMIFS('总明细 源文件后台下'!R:R,'总明细 源文件后台下'!E:E,E837,'总明细 源文件后台下'!C:C,"Refund")</f>
        <v>0</v>
      </c>
      <c r="AB837">
        <f>SUMIFS('总明细 源文件后台下'!S:S,'总明细 源文件后台下'!E:E,E837,'总明细 源文件后台下'!C:C,"Refund")</f>
        <v>0</v>
      </c>
      <c r="AC837">
        <f>SUMIFS('总明细 源文件后台下'!T:T,'总明细 源文件后台下'!E:E,E837,'总明细 源文件后台下'!C:C,"Refund")</f>
        <v>0</v>
      </c>
      <c r="AD837">
        <f>SUMIFS('总明细 源文件后台下'!U:U,'总明细 源文件后台下'!E:E,E837,'总明细 源文件后台下'!C:C,"Refund")</f>
        <v>0</v>
      </c>
      <c r="AE837">
        <f>SUMIFS('总明细 源文件后台下'!V:V,'总明细 源文件后台下'!E:E,E837,'总明细 源文件后台下'!C:C,"Refund")</f>
        <v>0</v>
      </c>
      <c r="AF837">
        <f>SUMIFS('总明细 源文件后台下'!W:W,'总明细 源文件后台下'!E:E,E837,'总明细 源文件后台下'!C:C,"Refund")</f>
        <v>0</v>
      </c>
      <c r="AK837">
        <f>(SUMIF('广告费 源文件后台下'!G:G,E837,'广告费 源文件后台下'!M:M))*-1</f>
        <v>0</v>
      </c>
      <c r="AL837">
        <f>SUMIFS('总明细 源文件后台下'!W:W,'总明细 源文件后台下'!E:E,E837,'总明细 源文件后台下'!C:C,"Adjustment",'总明细 源文件后台下'!F:F,"FBA Inventory Reimbursement - Customer Return")</f>
        <v>0</v>
      </c>
      <c r="AM837">
        <f>SUMIFS('总明细 源文件后台下'!W:W,'总明细 源文件后台下'!E:E,E837,'总明细 源文件后台下'!C:C,"Adjustment",'总明细 源文件后台下'!F:F,"FBA Inventory Reimbursement - Damaged:Warehouse")</f>
        <v>0</v>
      </c>
      <c r="AN837">
        <f>SUMIFS('总明细 源文件后台下'!W:W,'总明细 源文件后台下'!E:E,E837,'总明细 源文件后台下'!C:C,"Adjustment",'总明细 源文件后台下'!F:F,"FBA Inventory Reimbursement - Customer Service Issue")</f>
        <v>0</v>
      </c>
      <c r="AO837">
        <f>SUMIFS('总明细 源文件后台下'!W:W,'总明细 源文件后台下'!E:E,E837,'总明细 源文件后台下'!C:C,"Adjustment",'总明细 源文件后台下'!F:F,"FBA Inventory Reimbursement - Fee Correction")</f>
        <v>0</v>
      </c>
      <c r="AP837">
        <f>SUMIFS('总明细 源文件后台下'!W:W,'总明细 源文件后台下'!E:E,E837,'总明细 源文件后台下'!C:C,"Adjustment",'总明细 源文件后台下'!F:F,"FBA Inventory Reimbursement - General Adjustment")</f>
        <v>0</v>
      </c>
      <c r="AQ837">
        <f>SUMIFS('总明细 源文件后台下'!W:W,'总明细 源文件后台下'!E:E,E837,'总明细 源文件后台下'!C:C,"Adjustment",'总明细 源文件后台下'!F:F,"FBA Inventory Reimbursement - Lost:Inbound")</f>
        <v>0</v>
      </c>
      <c r="AR837">
        <f>SUMIFS('总明细 源文件后台下'!W:W,'总明细 源文件后台下'!E:E,E837,'总明细 源文件后台下'!C:C,"Adjustment",'总明细 源文件后台下'!F:F,"FBA Inventory Reimbursement - Lost:Warehouse")</f>
        <v>0</v>
      </c>
      <c r="AS837">
        <f>SUMIFS('总明细 源文件后台下'!W:W,'总明细 源文件后台下'!E:E,E837,'总明细 源文件后台下'!C:C,"Adjustment",'总明细 源文件后台下'!F:F,"Non-subscription Fee Adjustment")</f>
        <v>0</v>
      </c>
      <c r="AT837">
        <f>SUMIFS('总明细 源文件后台下'!W:W,'总明细 源文件后台下'!E:E,E837,'总明细 源文件后台下'!C:C,"Adjustment",'总明细 源文件后台下'!F:F,"FBA Inventory Placement Service Fee")</f>
        <v>0</v>
      </c>
      <c r="AV837">
        <f>SUMIF('FBA Customer Return Per Unit Fe'!B:B,E837,'FBA Customer Return Per Unit Fe'!C:C)</f>
        <v>0</v>
      </c>
      <c r="AX837">
        <f>(SUMIF('仓储费 源文件后台下'!C:C,E837,'仓储费 源文件后台下'!V:V))*-1</f>
        <v>0</v>
      </c>
      <c r="AZ837">
        <f>SUMIF('Disposal Fee销毁费用-160.95'!B:B,E837,'Disposal Fee销毁费用-160.95'!D:D)*-1</f>
        <v>0</v>
      </c>
      <c r="BC837">
        <f>IFERROR(VLOOKUP(F837,'优惠券-86.4'!F:I,4,0),0)</f>
        <v>0</v>
      </c>
      <c r="BD837">
        <f>IFERROR(VLOOKUP(F837,'早评-120'!E:H,4,0),0)</f>
        <v>0</v>
      </c>
      <c r="BF837">
        <f t="shared" si="96"/>
        <v>0</v>
      </c>
      <c r="BG837">
        <f t="shared" si="97"/>
        <v>0</v>
      </c>
      <c r="BH837">
        <f t="shared" si="98"/>
        <v>0</v>
      </c>
      <c r="BQ837" s="45">
        <f t="shared" si="99"/>
        <v>0</v>
      </c>
      <c r="BR837">
        <f>SUMIFS('9月销毁明细'!D:D,'9月销毁明细'!A:A,E837,'9月销毁明细'!H:H,"Sellable")</f>
        <v>0</v>
      </c>
      <c r="BS837">
        <f>SUMIFS('9月销毁明细'!G:G,'9月销毁明细'!A:A,E837,'9月销毁明细'!H:H,"Sellable")</f>
        <v>0</v>
      </c>
      <c r="BT837">
        <f>SUMIFS('9月销毁明细'!D:D,'9月销毁明细'!A:A,E837,'9月销毁明细'!H:H,"Unsellable")</f>
        <v>0</v>
      </c>
      <c r="BU837">
        <f>SUMIFS('9月销毁明细'!G:G,'9月销毁明细'!A:A,E837,'9月销毁明细'!H:H,"Unsellable")</f>
        <v>0</v>
      </c>
      <c r="BW837">
        <f>IFERROR(I837*VLOOKUP(F837,'9.3成本表'!C:L,10,0),0)</f>
        <v>0</v>
      </c>
      <c r="BX837">
        <f t="shared" si="100"/>
        <v>0</v>
      </c>
      <c r="CC837" s="45">
        <f t="shared" si="101"/>
        <v>0</v>
      </c>
      <c r="CD837" s="45">
        <f t="shared" si="102"/>
        <v>0</v>
      </c>
      <c r="CE837" s="45">
        <f t="shared" si="103"/>
        <v>0</v>
      </c>
    </row>
    <row r="838" spans="4:83" x14ac:dyDescent="0.25">
      <c r="D838" s="20" t="s">
        <v>1785</v>
      </c>
      <c r="E838" s="20" t="s">
        <v>1786</v>
      </c>
      <c r="F838" s="20">
        <v>6374</v>
      </c>
      <c r="G838">
        <v>832</v>
      </c>
      <c r="H838" s="20"/>
      <c r="I838">
        <f>SUMIFS('总明细 源文件后台下'!G:G,'总明细 源文件后台下'!E:E,E838,'总明细 源文件后台下'!C:C,"Order")</f>
        <v>0</v>
      </c>
      <c r="J838">
        <f>SUMIFS('总明细 源文件后台下'!M:M,'总明细 源文件后台下'!E:E,E838,'总明细 源文件后台下'!C:C,"Order")</f>
        <v>0</v>
      </c>
      <c r="K838">
        <f>SUMIFS('总明细 源文件后台下'!N:N,'总明细 源文件后台下'!E:E,E838,'总明细 源文件后台下'!C:C,"Order")</f>
        <v>0</v>
      </c>
      <c r="L838">
        <f>SUMIFS('总明细 源文件后台下'!O:O,'总明细 源文件后台下'!E:E,E838,'总明细 源文件后台下'!C:C,"Order")</f>
        <v>0</v>
      </c>
      <c r="M838">
        <f>SUMIFS('总明细 源文件后台下'!P:P,'总明细 源文件后台下'!E:E,E838,'总明细 源文件后台下'!C:C,"Order")</f>
        <v>0</v>
      </c>
      <c r="N838">
        <f>SUMIFS('总明细 源文件后台下'!Q:Q,'总明细 源文件后台下'!E:E,E838,'总明细 源文件后台下'!C:C,"Order")</f>
        <v>0</v>
      </c>
      <c r="O838">
        <f>SUMIFS('总明细 源文件后台下'!R:R,'总明细 源文件后台下'!E:E,E838,'总明细 源文件后台下'!C:C,"Order")</f>
        <v>0</v>
      </c>
      <c r="P838">
        <f>SUMIFS('总明细 源文件后台下'!S:S,'总明细 源文件后台下'!E:E,E838,'总明细 源文件后台下'!C:C,"Order")</f>
        <v>0</v>
      </c>
      <c r="Q838">
        <f>SUMIFS('总明细 源文件后台下'!T:T,'总明细 源文件后台下'!E:E,E838,'总明细 源文件后台下'!C:C,"Order")</f>
        <v>0</v>
      </c>
      <c r="R838">
        <f>SUMIFS('总明细 源文件后台下'!U:U,'总明细 源文件后台下'!E:E,E838,'总明细 源文件后台下'!C:C,"Order")</f>
        <v>0</v>
      </c>
      <c r="S838">
        <f>SUMIFS('总明细 源文件后台下'!V:V,'总明细 源文件后台下'!E:E,E838,'总明细 源文件后台下'!C:C,"Order")</f>
        <v>0</v>
      </c>
      <c r="T838">
        <f>SUMIFS('总明细 源文件后台下'!W:W,'总明细 源文件后台下'!E:E,E838,'总明细 源文件后台下'!C:C,"Order")</f>
        <v>0</v>
      </c>
      <c r="U838">
        <f>SUMIFS('总明细 源文件后台下'!G:G,'总明细 源文件后台下'!E:E,E838,'总明细 源文件后台下'!C:C,"Refund")</f>
        <v>0</v>
      </c>
      <c r="V838">
        <f>SUMIFS('总明细 源文件后台下'!M:M,'总明细 源文件后台下'!E:E,E838,'总明细 源文件后台下'!C:C,"Refund")</f>
        <v>0</v>
      </c>
      <c r="W838">
        <f>SUMIFS('总明细 源文件后台下'!N:N,'总明细 源文件后台下'!E:E,E838,'总明细 源文件后台下'!C:C,"Refund")</f>
        <v>0</v>
      </c>
      <c r="X838">
        <f>SUMIFS('总明细 源文件后台下'!O:O,'总明细 源文件后台下'!E:E,E838,'总明细 源文件后台下'!C:C,"Refund")</f>
        <v>0</v>
      </c>
      <c r="Y838">
        <f>SUMIFS('总明细 源文件后台下'!P:P,'总明细 源文件后台下'!E:E,E838,'总明细 源文件后台下'!C:C,"Refund")</f>
        <v>0</v>
      </c>
      <c r="Z838">
        <f>SUMIFS('总明细 源文件后台下'!Q:Q,'总明细 源文件后台下'!E:E,E838,'总明细 源文件后台下'!C:C,"Refund")</f>
        <v>0</v>
      </c>
      <c r="AA838">
        <f>SUMIFS('总明细 源文件后台下'!R:R,'总明细 源文件后台下'!E:E,E838,'总明细 源文件后台下'!C:C,"Refund")</f>
        <v>0</v>
      </c>
      <c r="AB838">
        <f>SUMIFS('总明细 源文件后台下'!S:S,'总明细 源文件后台下'!E:E,E838,'总明细 源文件后台下'!C:C,"Refund")</f>
        <v>0</v>
      </c>
      <c r="AC838">
        <f>SUMIFS('总明细 源文件后台下'!T:T,'总明细 源文件后台下'!E:E,E838,'总明细 源文件后台下'!C:C,"Refund")</f>
        <v>0</v>
      </c>
      <c r="AD838">
        <f>SUMIFS('总明细 源文件后台下'!U:U,'总明细 源文件后台下'!E:E,E838,'总明细 源文件后台下'!C:C,"Refund")</f>
        <v>0</v>
      </c>
      <c r="AE838">
        <f>SUMIFS('总明细 源文件后台下'!V:V,'总明细 源文件后台下'!E:E,E838,'总明细 源文件后台下'!C:C,"Refund")</f>
        <v>0</v>
      </c>
      <c r="AF838">
        <f>SUMIFS('总明细 源文件后台下'!W:W,'总明细 源文件后台下'!E:E,E838,'总明细 源文件后台下'!C:C,"Refund")</f>
        <v>0</v>
      </c>
      <c r="AK838">
        <f>(SUMIF('广告费 源文件后台下'!G:G,E838,'广告费 源文件后台下'!M:M))*-1</f>
        <v>0</v>
      </c>
      <c r="AL838">
        <f>SUMIFS('总明细 源文件后台下'!W:W,'总明细 源文件后台下'!E:E,E838,'总明细 源文件后台下'!C:C,"Adjustment",'总明细 源文件后台下'!F:F,"FBA Inventory Reimbursement - Customer Return")</f>
        <v>0</v>
      </c>
      <c r="AM838">
        <f>SUMIFS('总明细 源文件后台下'!W:W,'总明细 源文件后台下'!E:E,E838,'总明细 源文件后台下'!C:C,"Adjustment",'总明细 源文件后台下'!F:F,"FBA Inventory Reimbursement - Damaged:Warehouse")</f>
        <v>0</v>
      </c>
      <c r="AN838">
        <f>SUMIFS('总明细 源文件后台下'!W:W,'总明细 源文件后台下'!E:E,E838,'总明细 源文件后台下'!C:C,"Adjustment",'总明细 源文件后台下'!F:F,"FBA Inventory Reimbursement - Customer Service Issue")</f>
        <v>0</v>
      </c>
      <c r="AO838">
        <f>SUMIFS('总明细 源文件后台下'!W:W,'总明细 源文件后台下'!E:E,E838,'总明细 源文件后台下'!C:C,"Adjustment",'总明细 源文件后台下'!F:F,"FBA Inventory Reimbursement - Fee Correction")</f>
        <v>0</v>
      </c>
      <c r="AP838">
        <f>SUMIFS('总明细 源文件后台下'!W:W,'总明细 源文件后台下'!E:E,E838,'总明细 源文件后台下'!C:C,"Adjustment",'总明细 源文件后台下'!F:F,"FBA Inventory Reimbursement - General Adjustment")</f>
        <v>0</v>
      </c>
      <c r="AQ838">
        <f>SUMIFS('总明细 源文件后台下'!W:W,'总明细 源文件后台下'!E:E,E838,'总明细 源文件后台下'!C:C,"Adjustment",'总明细 源文件后台下'!F:F,"FBA Inventory Reimbursement - Lost:Inbound")</f>
        <v>0</v>
      </c>
      <c r="AR838">
        <f>SUMIFS('总明细 源文件后台下'!W:W,'总明细 源文件后台下'!E:E,E838,'总明细 源文件后台下'!C:C,"Adjustment",'总明细 源文件后台下'!F:F,"FBA Inventory Reimbursement - Lost:Warehouse")</f>
        <v>0</v>
      </c>
      <c r="AS838">
        <f>SUMIFS('总明细 源文件后台下'!W:W,'总明细 源文件后台下'!E:E,E838,'总明细 源文件后台下'!C:C,"Adjustment",'总明细 源文件后台下'!F:F,"Non-subscription Fee Adjustment")</f>
        <v>0</v>
      </c>
      <c r="AT838">
        <f>SUMIFS('总明细 源文件后台下'!W:W,'总明细 源文件后台下'!E:E,E838,'总明细 源文件后台下'!C:C,"Adjustment",'总明细 源文件后台下'!F:F,"FBA Inventory Placement Service Fee")</f>
        <v>0</v>
      </c>
      <c r="AV838">
        <f>SUMIF('FBA Customer Return Per Unit Fe'!B:B,E838,'FBA Customer Return Per Unit Fe'!C:C)</f>
        <v>0</v>
      </c>
      <c r="AX838">
        <f>(SUMIF('仓储费 源文件后台下'!C:C,E838,'仓储费 源文件后台下'!V:V))*-1</f>
        <v>0</v>
      </c>
      <c r="AZ838">
        <f>SUMIF('Disposal Fee销毁费用-160.95'!B:B,E838,'Disposal Fee销毁费用-160.95'!D:D)*-1</f>
        <v>0</v>
      </c>
      <c r="BC838">
        <f>IFERROR(VLOOKUP(F838,'优惠券-86.4'!F:I,4,0),0)</f>
        <v>0</v>
      </c>
      <c r="BD838">
        <f>IFERROR(VLOOKUP(F838,'早评-120'!E:H,4,0),0)</f>
        <v>0</v>
      </c>
      <c r="BF838">
        <f t="shared" si="96"/>
        <v>0</v>
      </c>
      <c r="BG838">
        <f t="shared" si="97"/>
        <v>0</v>
      </c>
      <c r="BH838">
        <f t="shared" si="98"/>
        <v>0</v>
      </c>
      <c r="BQ838" s="45">
        <f t="shared" si="99"/>
        <v>0</v>
      </c>
      <c r="BR838">
        <f>SUMIFS('9月销毁明细'!D:D,'9月销毁明细'!A:A,E838,'9月销毁明细'!H:H,"Sellable")</f>
        <v>0</v>
      </c>
      <c r="BS838">
        <f>SUMIFS('9月销毁明细'!G:G,'9月销毁明细'!A:A,E838,'9月销毁明细'!H:H,"Sellable")</f>
        <v>0</v>
      </c>
      <c r="BT838">
        <f>SUMIFS('9月销毁明细'!D:D,'9月销毁明细'!A:A,E838,'9月销毁明细'!H:H,"Unsellable")</f>
        <v>0</v>
      </c>
      <c r="BU838">
        <f>SUMIFS('9月销毁明细'!G:G,'9月销毁明细'!A:A,E838,'9月销毁明细'!H:H,"Unsellable")</f>
        <v>0</v>
      </c>
      <c r="BW838">
        <f>IFERROR(I838*VLOOKUP(F838,'9.3成本表'!C:L,10,0),0)</f>
        <v>0</v>
      </c>
      <c r="BX838">
        <f t="shared" si="100"/>
        <v>0</v>
      </c>
      <c r="CC838" s="45">
        <f t="shared" si="101"/>
        <v>0</v>
      </c>
      <c r="CD838" s="45">
        <f t="shared" si="102"/>
        <v>0</v>
      </c>
      <c r="CE838" s="45">
        <f t="shared" si="103"/>
        <v>0</v>
      </c>
    </row>
    <row r="839" spans="4:83" x14ac:dyDescent="0.25">
      <c r="D839" s="20" t="s">
        <v>1787</v>
      </c>
      <c r="E839" s="20" t="s">
        <v>1788</v>
      </c>
      <c r="F839" s="20">
        <v>6374</v>
      </c>
      <c r="G839">
        <v>833</v>
      </c>
      <c r="H839" s="20"/>
      <c r="I839">
        <f>SUMIFS('总明细 源文件后台下'!G:G,'总明细 源文件后台下'!E:E,E839,'总明细 源文件后台下'!C:C,"Order")</f>
        <v>0</v>
      </c>
      <c r="J839">
        <f>SUMIFS('总明细 源文件后台下'!M:M,'总明细 源文件后台下'!E:E,E839,'总明细 源文件后台下'!C:C,"Order")</f>
        <v>0</v>
      </c>
      <c r="K839">
        <f>SUMIFS('总明细 源文件后台下'!N:N,'总明细 源文件后台下'!E:E,E839,'总明细 源文件后台下'!C:C,"Order")</f>
        <v>0</v>
      </c>
      <c r="L839">
        <f>SUMIFS('总明细 源文件后台下'!O:O,'总明细 源文件后台下'!E:E,E839,'总明细 源文件后台下'!C:C,"Order")</f>
        <v>0</v>
      </c>
      <c r="M839">
        <f>SUMIFS('总明细 源文件后台下'!P:P,'总明细 源文件后台下'!E:E,E839,'总明细 源文件后台下'!C:C,"Order")</f>
        <v>0</v>
      </c>
      <c r="N839">
        <f>SUMIFS('总明细 源文件后台下'!Q:Q,'总明细 源文件后台下'!E:E,E839,'总明细 源文件后台下'!C:C,"Order")</f>
        <v>0</v>
      </c>
      <c r="O839">
        <f>SUMIFS('总明细 源文件后台下'!R:R,'总明细 源文件后台下'!E:E,E839,'总明细 源文件后台下'!C:C,"Order")</f>
        <v>0</v>
      </c>
      <c r="P839">
        <f>SUMIFS('总明细 源文件后台下'!S:S,'总明细 源文件后台下'!E:E,E839,'总明细 源文件后台下'!C:C,"Order")</f>
        <v>0</v>
      </c>
      <c r="Q839">
        <f>SUMIFS('总明细 源文件后台下'!T:T,'总明细 源文件后台下'!E:E,E839,'总明细 源文件后台下'!C:C,"Order")</f>
        <v>0</v>
      </c>
      <c r="R839">
        <f>SUMIFS('总明细 源文件后台下'!U:U,'总明细 源文件后台下'!E:E,E839,'总明细 源文件后台下'!C:C,"Order")</f>
        <v>0</v>
      </c>
      <c r="S839">
        <f>SUMIFS('总明细 源文件后台下'!V:V,'总明细 源文件后台下'!E:E,E839,'总明细 源文件后台下'!C:C,"Order")</f>
        <v>0</v>
      </c>
      <c r="T839">
        <f>SUMIFS('总明细 源文件后台下'!W:W,'总明细 源文件后台下'!E:E,E839,'总明细 源文件后台下'!C:C,"Order")</f>
        <v>0</v>
      </c>
      <c r="U839">
        <f>SUMIFS('总明细 源文件后台下'!G:G,'总明细 源文件后台下'!E:E,E839,'总明细 源文件后台下'!C:C,"Refund")</f>
        <v>0</v>
      </c>
      <c r="V839">
        <f>SUMIFS('总明细 源文件后台下'!M:M,'总明细 源文件后台下'!E:E,E839,'总明细 源文件后台下'!C:C,"Refund")</f>
        <v>0</v>
      </c>
      <c r="W839">
        <f>SUMIFS('总明细 源文件后台下'!N:N,'总明细 源文件后台下'!E:E,E839,'总明细 源文件后台下'!C:C,"Refund")</f>
        <v>0</v>
      </c>
      <c r="X839">
        <f>SUMIFS('总明细 源文件后台下'!O:O,'总明细 源文件后台下'!E:E,E839,'总明细 源文件后台下'!C:C,"Refund")</f>
        <v>0</v>
      </c>
      <c r="Y839">
        <f>SUMIFS('总明细 源文件后台下'!P:P,'总明细 源文件后台下'!E:E,E839,'总明细 源文件后台下'!C:C,"Refund")</f>
        <v>0</v>
      </c>
      <c r="Z839">
        <f>SUMIFS('总明细 源文件后台下'!Q:Q,'总明细 源文件后台下'!E:E,E839,'总明细 源文件后台下'!C:C,"Refund")</f>
        <v>0</v>
      </c>
      <c r="AA839">
        <f>SUMIFS('总明细 源文件后台下'!R:R,'总明细 源文件后台下'!E:E,E839,'总明细 源文件后台下'!C:C,"Refund")</f>
        <v>0</v>
      </c>
      <c r="AB839">
        <f>SUMIFS('总明细 源文件后台下'!S:S,'总明细 源文件后台下'!E:E,E839,'总明细 源文件后台下'!C:C,"Refund")</f>
        <v>0</v>
      </c>
      <c r="AC839">
        <f>SUMIFS('总明细 源文件后台下'!T:T,'总明细 源文件后台下'!E:E,E839,'总明细 源文件后台下'!C:C,"Refund")</f>
        <v>0</v>
      </c>
      <c r="AD839">
        <f>SUMIFS('总明细 源文件后台下'!U:U,'总明细 源文件后台下'!E:E,E839,'总明细 源文件后台下'!C:C,"Refund")</f>
        <v>0</v>
      </c>
      <c r="AE839">
        <f>SUMIFS('总明细 源文件后台下'!V:V,'总明细 源文件后台下'!E:E,E839,'总明细 源文件后台下'!C:C,"Refund")</f>
        <v>0</v>
      </c>
      <c r="AF839">
        <f>SUMIFS('总明细 源文件后台下'!W:W,'总明细 源文件后台下'!E:E,E839,'总明细 源文件后台下'!C:C,"Refund")</f>
        <v>0</v>
      </c>
      <c r="AK839">
        <f>(SUMIF('广告费 源文件后台下'!G:G,E839,'广告费 源文件后台下'!M:M))*-1</f>
        <v>0</v>
      </c>
      <c r="AL839">
        <f>SUMIFS('总明细 源文件后台下'!W:W,'总明细 源文件后台下'!E:E,E839,'总明细 源文件后台下'!C:C,"Adjustment",'总明细 源文件后台下'!F:F,"FBA Inventory Reimbursement - Customer Return")</f>
        <v>0</v>
      </c>
      <c r="AM839">
        <f>SUMIFS('总明细 源文件后台下'!W:W,'总明细 源文件后台下'!E:E,E839,'总明细 源文件后台下'!C:C,"Adjustment",'总明细 源文件后台下'!F:F,"FBA Inventory Reimbursement - Damaged:Warehouse")</f>
        <v>0</v>
      </c>
      <c r="AN839">
        <f>SUMIFS('总明细 源文件后台下'!W:W,'总明细 源文件后台下'!E:E,E839,'总明细 源文件后台下'!C:C,"Adjustment",'总明细 源文件后台下'!F:F,"FBA Inventory Reimbursement - Customer Service Issue")</f>
        <v>0</v>
      </c>
      <c r="AO839">
        <f>SUMIFS('总明细 源文件后台下'!W:W,'总明细 源文件后台下'!E:E,E839,'总明细 源文件后台下'!C:C,"Adjustment",'总明细 源文件后台下'!F:F,"FBA Inventory Reimbursement - Fee Correction")</f>
        <v>0</v>
      </c>
      <c r="AP839">
        <f>SUMIFS('总明细 源文件后台下'!W:W,'总明细 源文件后台下'!E:E,E839,'总明细 源文件后台下'!C:C,"Adjustment",'总明细 源文件后台下'!F:F,"FBA Inventory Reimbursement - General Adjustment")</f>
        <v>0</v>
      </c>
      <c r="AQ839">
        <f>SUMIFS('总明细 源文件后台下'!W:W,'总明细 源文件后台下'!E:E,E839,'总明细 源文件后台下'!C:C,"Adjustment",'总明细 源文件后台下'!F:F,"FBA Inventory Reimbursement - Lost:Inbound")</f>
        <v>0</v>
      </c>
      <c r="AR839">
        <f>SUMIFS('总明细 源文件后台下'!W:W,'总明细 源文件后台下'!E:E,E839,'总明细 源文件后台下'!C:C,"Adjustment",'总明细 源文件后台下'!F:F,"FBA Inventory Reimbursement - Lost:Warehouse")</f>
        <v>0</v>
      </c>
      <c r="AS839">
        <f>SUMIFS('总明细 源文件后台下'!W:W,'总明细 源文件后台下'!E:E,E839,'总明细 源文件后台下'!C:C,"Adjustment",'总明细 源文件后台下'!F:F,"Non-subscription Fee Adjustment")</f>
        <v>0</v>
      </c>
      <c r="AT839">
        <f>SUMIFS('总明细 源文件后台下'!W:W,'总明细 源文件后台下'!E:E,E839,'总明细 源文件后台下'!C:C,"Adjustment",'总明细 源文件后台下'!F:F,"FBA Inventory Placement Service Fee")</f>
        <v>0</v>
      </c>
      <c r="AV839">
        <f>SUMIF('FBA Customer Return Per Unit Fe'!B:B,E839,'FBA Customer Return Per Unit Fe'!C:C)</f>
        <v>0</v>
      </c>
      <c r="AX839">
        <f>(SUMIF('仓储费 源文件后台下'!C:C,E839,'仓储费 源文件后台下'!V:V))*-1</f>
        <v>0</v>
      </c>
      <c r="AZ839">
        <f>SUMIF('Disposal Fee销毁费用-160.95'!B:B,E839,'Disposal Fee销毁费用-160.95'!D:D)*-1</f>
        <v>0</v>
      </c>
      <c r="BC839">
        <f>IFERROR(VLOOKUP(F839,'优惠券-86.4'!F:I,4,0),0)</f>
        <v>0</v>
      </c>
      <c r="BD839">
        <f>IFERROR(VLOOKUP(F839,'早评-120'!E:H,4,0),0)</f>
        <v>0</v>
      </c>
      <c r="BF839">
        <f t="shared" si="96"/>
        <v>0</v>
      </c>
      <c r="BG839">
        <f t="shared" si="97"/>
        <v>0</v>
      </c>
      <c r="BH839">
        <f t="shared" si="98"/>
        <v>0</v>
      </c>
      <c r="BQ839" s="45">
        <f t="shared" si="99"/>
        <v>0</v>
      </c>
      <c r="BR839">
        <f>SUMIFS('9月销毁明细'!D:D,'9月销毁明细'!A:A,E839,'9月销毁明细'!H:H,"Sellable")</f>
        <v>0</v>
      </c>
      <c r="BS839">
        <f>SUMIFS('9月销毁明细'!G:G,'9月销毁明细'!A:A,E839,'9月销毁明细'!H:H,"Sellable")</f>
        <v>0</v>
      </c>
      <c r="BT839">
        <f>SUMIFS('9月销毁明细'!D:D,'9月销毁明细'!A:A,E839,'9月销毁明细'!H:H,"Unsellable")</f>
        <v>0</v>
      </c>
      <c r="BU839">
        <f>SUMIFS('9月销毁明细'!G:G,'9月销毁明细'!A:A,E839,'9月销毁明细'!H:H,"Unsellable")</f>
        <v>0</v>
      </c>
      <c r="BW839">
        <f>IFERROR(I839*VLOOKUP(F839,'9.3成本表'!C:L,10,0),0)</f>
        <v>0</v>
      </c>
      <c r="BX839">
        <f t="shared" si="100"/>
        <v>0</v>
      </c>
      <c r="CC839" s="45">
        <f t="shared" si="101"/>
        <v>0</v>
      </c>
      <c r="CD839" s="45">
        <f t="shared" si="102"/>
        <v>0</v>
      </c>
      <c r="CE839" s="45">
        <f t="shared" si="103"/>
        <v>0</v>
      </c>
    </row>
    <row r="840" spans="4:83" x14ac:dyDescent="0.25">
      <c r="D840" s="20" t="s">
        <v>1789</v>
      </c>
      <c r="E840" s="20" t="s">
        <v>1790</v>
      </c>
      <c r="F840" s="20">
        <v>6374</v>
      </c>
      <c r="G840">
        <v>834</v>
      </c>
      <c r="H840" s="20"/>
      <c r="I840">
        <f>SUMIFS('总明细 源文件后台下'!G:G,'总明细 源文件后台下'!E:E,E840,'总明细 源文件后台下'!C:C,"Order")</f>
        <v>0</v>
      </c>
      <c r="J840">
        <f>SUMIFS('总明细 源文件后台下'!M:M,'总明细 源文件后台下'!E:E,E840,'总明细 源文件后台下'!C:C,"Order")</f>
        <v>0</v>
      </c>
      <c r="K840">
        <f>SUMIFS('总明细 源文件后台下'!N:N,'总明细 源文件后台下'!E:E,E840,'总明细 源文件后台下'!C:C,"Order")</f>
        <v>0</v>
      </c>
      <c r="L840">
        <f>SUMIFS('总明细 源文件后台下'!O:O,'总明细 源文件后台下'!E:E,E840,'总明细 源文件后台下'!C:C,"Order")</f>
        <v>0</v>
      </c>
      <c r="M840">
        <f>SUMIFS('总明细 源文件后台下'!P:P,'总明细 源文件后台下'!E:E,E840,'总明细 源文件后台下'!C:C,"Order")</f>
        <v>0</v>
      </c>
      <c r="N840">
        <f>SUMIFS('总明细 源文件后台下'!Q:Q,'总明细 源文件后台下'!E:E,E840,'总明细 源文件后台下'!C:C,"Order")</f>
        <v>0</v>
      </c>
      <c r="O840">
        <f>SUMIFS('总明细 源文件后台下'!R:R,'总明细 源文件后台下'!E:E,E840,'总明细 源文件后台下'!C:C,"Order")</f>
        <v>0</v>
      </c>
      <c r="P840">
        <f>SUMIFS('总明细 源文件后台下'!S:S,'总明细 源文件后台下'!E:E,E840,'总明细 源文件后台下'!C:C,"Order")</f>
        <v>0</v>
      </c>
      <c r="Q840">
        <f>SUMIFS('总明细 源文件后台下'!T:T,'总明细 源文件后台下'!E:E,E840,'总明细 源文件后台下'!C:C,"Order")</f>
        <v>0</v>
      </c>
      <c r="R840">
        <f>SUMIFS('总明细 源文件后台下'!U:U,'总明细 源文件后台下'!E:E,E840,'总明细 源文件后台下'!C:C,"Order")</f>
        <v>0</v>
      </c>
      <c r="S840">
        <f>SUMIFS('总明细 源文件后台下'!V:V,'总明细 源文件后台下'!E:E,E840,'总明细 源文件后台下'!C:C,"Order")</f>
        <v>0</v>
      </c>
      <c r="T840">
        <f>SUMIFS('总明细 源文件后台下'!W:W,'总明细 源文件后台下'!E:E,E840,'总明细 源文件后台下'!C:C,"Order")</f>
        <v>0</v>
      </c>
      <c r="U840">
        <f>SUMIFS('总明细 源文件后台下'!G:G,'总明细 源文件后台下'!E:E,E840,'总明细 源文件后台下'!C:C,"Refund")</f>
        <v>0</v>
      </c>
      <c r="V840">
        <f>SUMIFS('总明细 源文件后台下'!M:M,'总明细 源文件后台下'!E:E,E840,'总明细 源文件后台下'!C:C,"Refund")</f>
        <v>0</v>
      </c>
      <c r="W840">
        <f>SUMIFS('总明细 源文件后台下'!N:N,'总明细 源文件后台下'!E:E,E840,'总明细 源文件后台下'!C:C,"Refund")</f>
        <v>0</v>
      </c>
      <c r="X840">
        <f>SUMIFS('总明细 源文件后台下'!O:O,'总明细 源文件后台下'!E:E,E840,'总明细 源文件后台下'!C:C,"Refund")</f>
        <v>0</v>
      </c>
      <c r="Y840">
        <f>SUMIFS('总明细 源文件后台下'!P:P,'总明细 源文件后台下'!E:E,E840,'总明细 源文件后台下'!C:C,"Refund")</f>
        <v>0</v>
      </c>
      <c r="Z840">
        <f>SUMIFS('总明细 源文件后台下'!Q:Q,'总明细 源文件后台下'!E:E,E840,'总明细 源文件后台下'!C:C,"Refund")</f>
        <v>0</v>
      </c>
      <c r="AA840">
        <f>SUMIFS('总明细 源文件后台下'!R:R,'总明细 源文件后台下'!E:E,E840,'总明细 源文件后台下'!C:C,"Refund")</f>
        <v>0</v>
      </c>
      <c r="AB840">
        <f>SUMIFS('总明细 源文件后台下'!S:S,'总明细 源文件后台下'!E:E,E840,'总明细 源文件后台下'!C:C,"Refund")</f>
        <v>0</v>
      </c>
      <c r="AC840">
        <f>SUMIFS('总明细 源文件后台下'!T:T,'总明细 源文件后台下'!E:E,E840,'总明细 源文件后台下'!C:C,"Refund")</f>
        <v>0</v>
      </c>
      <c r="AD840">
        <f>SUMIFS('总明细 源文件后台下'!U:U,'总明细 源文件后台下'!E:E,E840,'总明细 源文件后台下'!C:C,"Refund")</f>
        <v>0</v>
      </c>
      <c r="AE840">
        <f>SUMIFS('总明细 源文件后台下'!V:V,'总明细 源文件后台下'!E:E,E840,'总明细 源文件后台下'!C:C,"Refund")</f>
        <v>0</v>
      </c>
      <c r="AF840">
        <f>SUMIFS('总明细 源文件后台下'!W:W,'总明细 源文件后台下'!E:E,E840,'总明细 源文件后台下'!C:C,"Refund")</f>
        <v>0</v>
      </c>
      <c r="AK840">
        <f>(SUMIF('广告费 源文件后台下'!G:G,E840,'广告费 源文件后台下'!M:M))*-1</f>
        <v>0</v>
      </c>
      <c r="AL840">
        <f>SUMIFS('总明细 源文件后台下'!W:W,'总明细 源文件后台下'!E:E,E840,'总明细 源文件后台下'!C:C,"Adjustment",'总明细 源文件后台下'!F:F,"FBA Inventory Reimbursement - Customer Return")</f>
        <v>0</v>
      </c>
      <c r="AM840">
        <f>SUMIFS('总明细 源文件后台下'!W:W,'总明细 源文件后台下'!E:E,E840,'总明细 源文件后台下'!C:C,"Adjustment",'总明细 源文件后台下'!F:F,"FBA Inventory Reimbursement - Damaged:Warehouse")</f>
        <v>0</v>
      </c>
      <c r="AN840">
        <f>SUMIFS('总明细 源文件后台下'!W:W,'总明细 源文件后台下'!E:E,E840,'总明细 源文件后台下'!C:C,"Adjustment",'总明细 源文件后台下'!F:F,"FBA Inventory Reimbursement - Customer Service Issue")</f>
        <v>0</v>
      </c>
      <c r="AO840">
        <f>SUMIFS('总明细 源文件后台下'!W:W,'总明细 源文件后台下'!E:E,E840,'总明细 源文件后台下'!C:C,"Adjustment",'总明细 源文件后台下'!F:F,"FBA Inventory Reimbursement - Fee Correction")</f>
        <v>0</v>
      </c>
      <c r="AP840">
        <f>SUMIFS('总明细 源文件后台下'!W:W,'总明细 源文件后台下'!E:E,E840,'总明细 源文件后台下'!C:C,"Adjustment",'总明细 源文件后台下'!F:F,"FBA Inventory Reimbursement - General Adjustment")</f>
        <v>0</v>
      </c>
      <c r="AQ840">
        <f>SUMIFS('总明细 源文件后台下'!W:W,'总明细 源文件后台下'!E:E,E840,'总明细 源文件后台下'!C:C,"Adjustment",'总明细 源文件后台下'!F:F,"FBA Inventory Reimbursement - Lost:Inbound")</f>
        <v>0</v>
      </c>
      <c r="AR840">
        <f>SUMIFS('总明细 源文件后台下'!W:W,'总明细 源文件后台下'!E:E,E840,'总明细 源文件后台下'!C:C,"Adjustment",'总明细 源文件后台下'!F:F,"FBA Inventory Reimbursement - Lost:Warehouse")</f>
        <v>0</v>
      </c>
      <c r="AS840">
        <f>SUMIFS('总明细 源文件后台下'!W:W,'总明细 源文件后台下'!E:E,E840,'总明细 源文件后台下'!C:C,"Adjustment",'总明细 源文件后台下'!F:F,"Non-subscription Fee Adjustment")</f>
        <v>0</v>
      </c>
      <c r="AT840">
        <f>SUMIFS('总明细 源文件后台下'!W:W,'总明细 源文件后台下'!E:E,E840,'总明细 源文件后台下'!C:C,"Adjustment",'总明细 源文件后台下'!F:F,"FBA Inventory Placement Service Fee")</f>
        <v>0</v>
      </c>
      <c r="AV840">
        <f>SUMIF('FBA Customer Return Per Unit Fe'!B:B,E840,'FBA Customer Return Per Unit Fe'!C:C)</f>
        <v>0</v>
      </c>
      <c r="AX840">
        <f>(SUMIF('仓储费 源文件后台下'!C:C,E840,'仓储费 源文件后台下'!V:V))*-1</f>
        <v>0</v>
      </c>
      <c r="AZ840">
        <f>SUMIF('Disposal Fee销毁费用-160.95'!B:B,E840,'Disposal Fee销毁费用-160.95'!D:D)*-1</f>
        <v>0</v>
      </c>
      <c r="BC840">
        <f>IFERROR(VLOOKUP(F840,'优惠券-86.4'!F:I,4,0),0)</f>
        <v>0</v>
      </c>
      <c r="BD840">
        <f>IFERROR(VLOOKUP(F840,'早评-120'!E:H,4,0),0)</f>
        <v>0</v>
      </c>
      <c r="BF840">
        <f t="shared" ref="BF840:BF903" si="104">T840+AF840+SUM(AG840:BD840)</f>
        <v>0</v>
      </c>
      <c r="BG840">
        <f t="shared" ref="BG840:BG903" si="105">IFERROR(BF840/J840,0)</f>
        <v>0</v>
      </c>
      <c r="BH840">
        <f t="shared" ref="BH840:BH903" si="106">IFERROR((BF840*6.5),0)</f>
        <v>0</v>
      </c>
      <c r="BQ840" s="45">
        <f t="shared" ref="BQ840:BQ903" si="107">BH840+BI840-BJ840-BK840-BL840-BM840-BN840-BO840-BP840</f>
        <v>0</v>
      </c>
      <c r="BR840">
        <f>SUMIFS('9月销毁明细'!D:D,'9月销毁明细'!A:A,E840,'9月销毁明细'!H:H,"Sellable")</f>
        <v>0</v>
      </c>
      <c r="BS840">
        <f>SUMIFS('9月销毁明细'!G:G,'9月销毁明细'!A:A,E840,'9月销毁明细'!H:H,"Sellable")</f>
        <v>0</v>
      </c>
      <c r="BT840">
        <f>SUMIFS('9月销毁明细'!D:D,'9月销毁明细'!A:A,E840,'9月销毁明细'!H:H,"Unsellable")</f>
        <v>0</v>
      </c>
      <c r="BU840">
        <f>SUMIFS('9月销毁明细'!G:G,'9月销毁明细'!A:A,E840,'9月销毁明细'!H:H,"Unsellable")</f>
        <v>0</v>
      </c>
      <c r="BW840">
        <f>IFERROR(I840*VLOOKUP(F840,'9.3成本表'!C:L,10,0),0)</f>
        <v>0</v>
      </c>
      <c r="BX840">
        <f t="shared" ref="BX840:BX903" si="108">13.26*I840</f>
        <v>0</v>
      </c>
      <c r="CC840" s="45">
        <f t="shared" ref="CC840:CC903" si="109">BQ840-BS840-BU840-BW840-BX840</f>
        <v>0</v>
      </c>
      <c r="CD840" s="45">
        <f t="shared" ref="CD840:CD903" si="110">IFERROR(CC840/(J840*6.5),0)</f>
        <v>0</v>
      </c>
      <c r="CE840" s="45">
        <f t="shared" ref="CE840:CE903" si="111">IFERROR(CC840/(BW840+BX840),0)</f>
        <v>0</v>
      </c>
    </row>
    <row r="841" spans="4:83" x14ac:dyDescent="0.25">
      <c r="D841" s="20" t="s">
        <v>1791</v>
      </c>
      <c r="E841" s="20" t="s">
        <v>1792</v>
      </c>
      <c r="F841" s="20">
        <v>6374</v>
      </c>
      <c r="G841">
        <v>835</v>
      </c>
      <c r="H841" s="20"/>
      <c r="I841">
        <f>SUMIFS('总明细 源文件后台下'!G:G,'总明细 源文件后台下'!E:E,E841,'总明细 源文件后台下'!C:C,"Order")</f>
        <v>0</v>
      </c>
      <c r="J841">
        <f>SUMIFS('总明细 源文件后台下'!M:M,'总明细 源文件后台下'!E:E,E841,'总明细 源文件后台下'!C:C,"Order")</f>
        <v>0</v>
      </c>
      <c r="K841">
        <f>SUMIFS('总明细 源文件后台下'!N:N,'总明细 源文件后台下'!E:E,E841,'总明细 源文件后台下'!C:C,"Order")</f>
        <v>0</v>
      </c>
      <c r="L841">
        <f>SUMIFS('总明细 源文件后台下'!O:O,'总明细 源文件后台下'!E:E,E841,'总明细 源文件后台下'!C:C,"Order")</f>
        <v>0</v>
      </c>
      <c r="M841">
        <f>SUMIFS('总明细 源文件后台下'!P:P,'总明细 源文件后台下'!E:E,E841,'总明细 源文件后台下'!C:C,"Order")</f>
        <v>0</v>
      </c>
      <c r="N841">
        <f>SUMIFS('总明细 源文件后台下'!Q:Q,'总明细 源文件后台下'!E:E,E841,'总明细 源文件后台下'!C:C,"Order")</f>
        <v>0</v>
      </c>
      <c r="O841">
        <f>SUMIFS('总明细 源文件后台下'!R:R,'总明细 源文件后台下'!E:E,E841,'总明细 源文件后台下'!C:C,"Order")</f>
        <v>0</v>
      </c>
      <c r="P841">
        <f>SUMIFS('总明细 源文件后台下'!S:S,'总明细 源文件后台下'!E:E,E841,'总明细 源文件后台下'!C:C,"Order")</f>
        <v>0</v>
      </c>
      <c r="Q841">
        <f>SUMIFS('总明细 源文件后台下'!T:T,'总明细 源文件后台下'!E:E,E841,'总明细 源文件后台下'!C:C,"Order")</f>
        <v>0</v>
      </c>
      <c r="R841">
        <f>SUMIFS('总明细 源文件后台下'!U:U,'总明细 源文件后台下'!E:E,E841,'总明细 源文件后台下'!C:C,"Order")</f>
        <v>0</v>
      </c>
      <c r="S841">
        <f>SUMIFS('总明细 源文件后台下'!V:V,'总明细 源文件后台下'!E:E,E841,'总明细 源文件后台下'!C:C,"Order")</f>
        <v>0</v>
      </c>
      <c r="T841">
        <f>SUMIFS('总明细 源文件后台下'!W:W,'总明细 源文件后台下'!E:E,E841,'总明细 源文件后台下'!C:C,"Order")</f>
        <v>0</v>
      </c>
      <c r="U841">
        <f>SUMIFS('总明细 源文件后台下'!G:G,'总明细 源文件后台下'!E:E,E841,'总明细 源文件后台下'!C:C,"Refund")</f>
        <v>0</v>
      </c>
      <c r="V841">
        <f>SUMIFS('总明细 源文件后台下'!M:M,'总明细 源文件后台下'!E:E,E841,'总明细 源文件后台下'!C:C,"Refund")</f>
        <v>0</v>
      </c>
      <c r="W841">
        <f>SUMIFS('总明细 源文件后台下'!N:N,'总明细 源文件后台下'!E:E,E841,'总明细 源文件后台下'!C:C,"Refund")</f>
        <v>0</v>
      </c>
      <c r="X841">
        <f>SUMIFS('总明细 源文件后台下'!O:O,'总明细 源文件后台下'!E:E,E841,'总明细 源文件后台下'!C:C,"Refund")</f>
        <v>0</v>
      </c>
      <c r="Y841">
        <f>SUMIFS('总明细 源文件后台下'!P:P,'总明细 源文件后台下'!E:E,E841,'总明细 源文件后台下'!C:C,"Refund")</f>
        <v>0</v>
      </c>
      <c r="Z841">
        <f>SUMIFS('总明细 源文件后台下'!Q:Q,'总明细 源文件后台下'!E:E,E841,'总明细 源文件后台下'!C:C,"Refund")</f>
        <v>0</v>
      </c>
      <c r="AA841">
        <f>SUMIFS('总明细 源文件后台下'!R:R,'总明细 源文件后台下'!E:E,E841,'总明细 源文件后台下'!C:C,"Refund")</f>
        <v>0</v>
      </c>
      <c r="AB841">
        <f>SUMIFS('总明细 源文件后台下'!S:S,'总明细 源文件后台下'!E:E,E841,'总明细 源文件后台下'!C:C,"Refund")</f>
        <v>0</v>
      </c>
      <c r="AC841">
        <f>SUMIFS('总明细 源文件后台下'!T:T,'总明细 源文件后台下'!E:E,E841,'总明细 源文件后台下'!C:C,"Refund")</f>
        <v>0</v>
      </c>
      <c r="AD841">
        <f>SUMIFS('总明细 源文件后台下'!U:U,'总明细 源文件后台下'!E:E,E841,'总明细 源文件后台下'!C:C,"Refund")</f>
        <v>0</v>
      </c>
      <c r="AE841">
        <f>SUMIFS('总明细 源文件后台下'!V:V,'总明细 源文件后台下'!E:E,E841,'总明细 源文件后台下'!C:C,"Refund")</f>
        <v>0</v>
      </c>
      <c r="AF841">
        <f>SUMIFS('总明细 源文件后台下'!W:W,'总明细 源文件后台下'!E:E,E841,'总明细 源文件后台下'!C:C,"Refund")</f>
        <v>0</v>
      </c>
      <c r="AK841">
        <f>(SUMIF('广告费 源文件后台下'!G:G,E841,'广告费 源文件后台下'!M:M))*-1</f>
        <v>0</v>
      </c>
      <c r="AL841">
        <f>SUMIFS('总明细 源文件后台下'!W:W,'总明细 源文件后台下'!E:E,E841,'总明细 源文件后台下'!C:C,"Adjustment",'总明细 源文件后台下'!F:F,"FBA Inventory Reimbursement - Customer Return")</f>
        <v>0</v>
      </c>
      <c r="AM841">
        <f>SUMIFS('总明细 源文件后台下'!W:W,'总明细 源文件后台下'!E:E,E841,'总明细 源文件后台下'!C:C,"Adjustment",'总明细 源文件后台下'!F:F,"FBA Inventory Reimbursement - Damaged:Warehouse")</f>
        <v>0</v>
      </c>
      <c r="AN841">
        <f>SUMIFS('总明细 源文件后台下'!W:W,'总明细 源文件后台下'!E:E,E841,'总明细 源文件后台下'!C:C,"Adjustment",'总明细 源文件后台下'!F:F,"FBA Inventory Reimbursement - Customer Service Issue")</f>
        <v>0</v>
      </c>
      <c r="AO841">
        <f>SUMIFS('总明细 源文件后台下'!W:W,'总明细 源文件后台下'!E:E,E841,'总明细 源文件后台下'!C:C,"Adjustment",'总明细 源文件后台下'!F:F,"FBA Inventory Reimbursement - Fee Correction")</f>
        <v>0</v>
      </c>
      <c r="AP841">
        <f>SUMIFS('总明细 源文件后台下'!W:W,'总明细 源文件后台下'!E:E,E841,'总明细 源文件后台下'!C:C,"Adjustment",'总明细 源文件后台下'!F:F,"FBA Inventory Reimbursement - General Adjustment")</f>
        <v>0</v>
      </c>
      <c r="AQ841">
        <f>SUMIFS('总明细 源文件后台下'!W:W,'总明细 源文件后台下'!E:E,E841,'总明细 源文件后台下'!C:C,"Adjustment",'总明细 源文件后台下'!F:F,"FBA Inventory Reimbursement - Lost:Inbound")</f>
        <v>0</v>
      </c>
      <c r="AR841">
        <f>SUMIFS('总明细 源文件后台下'!W:W,'总明细 源文件后台下'!E:E,E841,'总明细 源文件后台下'!C:C,"Adjustment",'总明细 源文件后台下'!F:F,"FBA Inventory Reimbursement - Lost:Warehouse")</f>
        <v>0</v>
      </c>
      <c r="AS841">
        <f>SUMIFS('总明细 源文件后台下'!W:W,'总明细 源文件后台下'!E:E,E841,'总明细 源文件后台下'!C:C,"Adjustment",'总明细 源文件后台下'!F:F,"Non-subscription Fee Adjustment")</f>
        <v>0</v>
      </c>
      <c r="AT841">
        <f>SUMIFS('总明细 源文件后台下'!W:W,'总明细 源文件后台下'!E:E,E841,'总明细 源文件后台下'!C:C,"Adjustment",'总明细 源文件后台下'!F:F,"FBA Inventory Placement Service Fee")</f>
        <v>0</v>
      </c>
      <c r="AV841">
        <f>SUMIF('FBA Customer Return Per Unit Fe'!B:B,E841,'FBA Customer Return Per Unit Fe'!C:C)</f>
        <v>0</v>
      </c>
      <c r="AX841">
        <f>(SUMIF('仓储费 源文件后台下'!C:C,E841,'仓储费 源文件后台下'!V:V))*-1</f>
        <v>0</v>
      </c>
      <c r="AZ841">
        <f>SUMIF('Disposal Fee销毁费用-160.95'!B:B,E841,'Disposal Fee销毁费用-160.95'!D:D)*-1</f>
        <v>0</v>
      </c>
      <c r="BC841">
        <f>IFERROR(VLOOKUP(F841,'优惠券-86.4'!F:I,4,0),0)</f>
        <v>0</v>
      </c>
      <c r="BD841">
        <f>IFERROR(VLOOKUP(F841,'早评-120'!E:H,4,0),0)</f>
        <v>0</v>
      </c>
      <c r="BF841">
        <f t="shared" si="104"/>
        <v>0</v>
      </c>
      <c r="BG841">
        <f t="shared" si="105"/>
        <v>0</v>
      </c>
      <c r="BH841">
        <f t="shared" si="106"/>
        <v>0</v>
      </c>
      <c r="BQ841" s="45">
        <f t="shared" si="107"/>
        <v>0</v>
      </c>
      <c r="BR841">
        <f>SUMIFS('9月销毁明细'!D:D,'9月销毁明细'!A:A,E841,'9月销毁明细'!H:H,"Sellable")</f>
        <v>0</v>
      </c>
      <c r="BS841">
        <f>SUMIFS('9月销毁明细'!G:G,'9月销毁明细'!A:A,E841,'9月销毁明细'!H:H,"Sellable")</f>
        <v>0</v>
      </c>
      <c r="BT841">
        <f>SUMIFS('9月销毁明细'!D:D,'9月销毁明细'!A:A,E841,'9月销毁明细'!H:H,"Unsellable")</f>
        <v>0</v>
      </c>
      <c r="BU841">
        <f>SUMIFS('9月销毁明细'!G:G,'9月销毁明细'!A:A,E841,'9月销毁明细'!H:H,"Unsellable")</f>
        <v>0</v>
      </c>
      <c r="BW841">
        <f>IFERROR(I841*VLOOKUP(F841,'9.3成本表'!C:L,10,0),0)</f>
        <v>0</v>
      </c>
      <c r="BX841">
        <f t="shared" si="108"/>
        <v>0</v>
      </c>
      <c r="CC841" s="45">
        <f t="shared" si="109"/>
        <v>0</v>
      </c>
      <c r="CD841" s="45">
        <f t="shared" si="110"/>
        <v>0</v>
      </c>
      <c r="CE841" s="45">
        <f t="shared" si="111"/>
        <v>0</v>
      </c>
    </row>
    <row r="842" spans="4:83" x14ac:dyDescent="0.25">
      <c r="D842" s="20" t="s">
        <v>1793</v>
      </c>
      <c r="E842" s="20" t="s">
        <v>1794</v>
      </c>
      <c r="F842" s="20">
        <v>6374</v>
      </c>
      <c r="G842">
        <v>836</v>
      </c>
      <c r="H842" s="20"/>
      <c r="I842">
        <f>SUMIFS('总明细 源文件后台下'!G:G,'总明细 源文件后台下'!E:E,E842,'总明细 源文件后台下'!C:C,"Order")</f>
        <v>0</v>
      </c>
      <c r="J842">
        <f>SUMIFS('总明细 源文件后台下'!M:M,'总明细 源文件后台下'!E:E,E842,'总明细 源文件后台下'!C:C,"Order")</f>
        <v>0</v>
      </c>
      <c r="K842">
        <f>SUMIFS('总明细 源文件后台下'!N:N,'总明细 源文件后台下'!E:E,E842,'总明细 源文件后台下'!C:C,"Order")</f>
        <v>0</v>
      </c>
      <c r="L842">
        <f>SUMIFS('总明细 源文件后台下'!O:O,'总明细 源文件后台下'!E:E,E842,'总明细 源文件后台下'!C:C,"Order")</f>
        <v>0</v>
      </c>
      <c r="M842">
        <f>SUMIFS('总明细 源文件后台下'!P:P,'总明细 源文件后台下'!E:E,E842,'总明细 源文件后台下'!C:C,"Order")</f>
        <v>0</v>
      </c>
      <c r="N842">
        <f>SUMIFS('总明细 源文件后台下'!Q:Q,'总明细 源文件后台下'!E:E,E842,'总明细 源文件后台下'!C:C,"Order")</f>
        <v>0</v>
      </c>
      <c r="O842">
        <f>SUMIFS('总明细 源文件后台下'!R:R,'总明细 源文件后台下'!E:E,E842,'总明细 源文件后台下'!C:C,"Order")</f>
        <v>0</v>
      </c>
      <c r="P842">
        <f>SUMIFS('总明细 源文件后台下'!S:S,'总明细 源文件后台下'!E:E,E842,'总明细 源文件后台下'!C:C,"Order")</f>
        <v>0</v>
      </c>
      <c r="Q842">
        <f>SUMIFS('总明细 源文件后台下'!T:T,'总明细 源文件后台下'!E:E,E842,'总明细 源文件后台下'!C:C,"Order")</f>
        <v>0</v>
      </c>
      <c r="R842">
        <f>SUMIFS('总明细 源文件后台下'!U:U,'总明细 源文件后台下'!E:E,E842,'总明细 源文件后台下'!C:C,"Order")</f>
        <v>0</v>
      </c>
      <c r="S842">
        <f>SUMIFS('总明细 源文件后台下'!V:V,'总明细 源文件后台下'!E:E,E842,'总明细 源文件后台下'!C:C,"Order")</f>
        <v>0</v>
      </c>
      <c r="T842">
        <f>SUMIFS('总明细 源文件后台下'!W:W,'总明细 源文件后台下'!E:E,E842,'总明细 源文件后台下'!C:C,"Order")</f>
        <v>0</v>
      </c>
      <c r="U842">
        <f>SUMIFS('总明细 源文件后台下'!G:G,'总明细 源文件后台下'!E:E,E842,'总明细 源文件后台下'!C:C,"Refund")</f>
        <v>0</v>
      </c>
      <c r="V842">
        <f>SUMIFS('总明细 源文件后台下'!M:M,'总明细 源文件后台下'!E:E,E842,'总明细 源文件后台下'!C:C,"Refund")</f>
        <v>0</v>
      </c>
      <c r="W842">
        <f>SUMIFS('总明细 源文件后台下'!N:N,'总明细 源文件后台下'!E:E,E842,'总明细 源文件后台下'!C:C,"Refund")</f>
        <v>0</v>
      </c>
      <c r="X842">
        <f>SUMIFS('总明细 源文件后台下'!O:O,'总明细 源文件后台下'!E:E,E842,'总明细 源文件后台下'!C:C,"Refund")</f>
        <v>0</v>
      </c>
      <c r="Y842">
        <f>SUMIFS('总明细 源文件后台下'!P:P,'总明细 源文件后台下'!E:E,E842,'总明细 源文件后台下'!C:C,"Refund")</f>
        <v>0</v>
      </c>
      <c r="Z842">
        <f>SUMIFS('总明细 源文件后台下'!Q:Q,'总明细 源文件后台下'!E:E,E842,'总明细 源文件后台下'!C:C,"Refund")</f>
        <v>0</v>
      </c>
      <c r="AA842">
        <f>SUMIFS('总明细 源文件后台下'!R:R,'总明细 源文件后台下'!E:E,E842,'总明细 源文件后台下'!C:C,"Refund")</f>
        <v>0</v>
      </c>
      <c r="AB842">
        <f>SUMIFS('总明细 源文件后台下'!S:S,'总明细 源文件后台下'!E:E,E842,'总明细 源文件后台下'!C:C,"Refund")</f>
        <v>0</v>
      </c>
      <c r="AC842">
        <f>SUMIFS('总明细 源文件后台下'!T:T,'总明细 源文件后台下'!E:E,E842,'总明细 源文件后台下'!C:C,"Refund")</f>
        <v>0</v>
      </c>
      <c r="AD842">
        <f>SUMIFS('总明细 源文件后台下'!U:U,'总明细 源文件后台下'!E:E,E842,'总明细 源文件后台下'!C:C,"Refund")</f>
        <v>0</v>
      </c>
      <c r="AE842">
        <f>SUMIFS('总明细 源文件后台下'!V:V,'总明细 源文件后台下'!E:E,E842,'总明细 源文件后台下'!C:C,"Refund")</f>
        <v>0</v>
      </c>
      <c r="AF842">
        <f>SUMIFS('总明细 源文件后台下'!W:W,'总明细 源文件后台下'!E:E,E842,'总明细 源文件后台下'!C:C,"Refund")</f>
        <v>0</v>
      </c>
      <c r="AK842">
        <f>(SUMIF('广告费 源文件后台下'!G:G,E842,'广告费 源文件后台下'!M:M))*-1</f>
        <v>0</v>
      </c>
      <c r="AL842">
        <f>SUMIFS('总明细 源文件后台下'!W:W,'总明细 源文件后台下'!E:E,E842,'总明细 源文件后台下'!C:C,"Adjustment",'总明细 源文件后台下'!F:F,"FBA Inventory Reimbursement - Customer Return")</f>
        <v>0</v>
      </c>
      <c r="AM842">
        <f>SUMIFS('总明细 源文件后台下'!W:W,'总明细 源文件后台下'!E:E,E842,'总明细 源文件后台下'!C:C,"Adjustment",'总明细 源文件后台下'!F:F,"FBA Inventory Reimbursement - Damaged:Warehouse")</f>
        <v>0</v>
      </c>
      <c r="AN842">
        <f>SUMIFS('总明细 源文件后台下'!W:W,'总明细 源文件后台下'!E:E,E842,'总明细 源文件后台下'!C:C,"Adjustment",'总明细 源文件后台下'!F:F,"FBA Inventory Reimbursement - Customer Service Issue")</f>
        <v>0</v>
      </c>
      <c r="AO842">
        <f>SUMIFS('总明细 源文件后台下'!W:W,'总明细 源文件后台下'!E:E,E842,'总明细 源文件后台下'!C:C,"Adjustment",'总明细 源文件后台下'!F:F,"FBA Inventory Reimbursement - Fee Correction")</f>
        <v>0</v>
      </c>
      <c r="AP842">
        <f>SUMIFS('总明细 源文件后台下'!W:W,'总明细 源文件后台下'!E:E,E842,'总明细 源文件后台下'!C:C,"Adjustment",'总明细 源文件后台下'!F:F,"FBA Inventory Reimbursement - General Adjustment")</f>
        <v>0</v>
      </c>
      <c r="AQ842">
        <f>SUMIFS('总明细 源文件后台下'!W:W,'总明细 源文件后台下'!E:E,E842,'总明细 源文件后台下'!C:C,"Adjustment",'总明细 源文件后台下'!F:F,"FBA Inventory Reimbursement - Lost:Inbound")</f>
        <v>0</v>
      </c>
      <c r="AR842">
        <f>SUMIFS('总明细 源文件后台下'!W:W,'总明细 源文件后台下'!E:E,E842,'总明细 源文件后台下'!C:C,"Adjustment",'总明细 源文件后台下'!F:F,"FBA Inventory Reimbursement - Lost:Warehouse")</f>
        <v>0</v>
      </c>
      <c r="AS842">
        <f>SUMIFS('总明细 源文件后台下'!W:W,'总明细 源文件后台下'!E:E,E842,'总明细 源文件后台下'!C:C,"Adjustment",'总明细 源文件后台下'!F:F,"Non-subscription Fee Adjustment")</f>
        <v>0</v>
      </c>
      <c r="AT842">
        <f>SUMIFS('总明细 源文件后台下'!W:W,'总明细 源文件后台下'!E:E,E842,'总明细 源文件后台下'!C:C,"Adjustment",'总明细 源文件后台下'!F:F,"FBA Inventory Placement Service Fee")</f>
        <v>0</v>
      </c>
      <c r="AV842">
        <f>SUMIF('FBA Customer Return Per Unit Fe'!B:B,E842,'FBA Customer Return Per Unit Fe'!C:C)</f>
        <v>0</v>
      </c>
      <c r="AX842">
        <f>(SUMIF('仓储费 源文件后台下'!C:C,E842,'仓储费 源文件后台下'!V:V))*-1</f>
        <v>0</v>
      </c>
      <c r="AZ842">
        <f>SUMIF('Disposal Fee销毁费用-160.95'!B:B,E842,'Disposal Fee销毁费用-160.95'!D:D)*-1</f>
        <v>0</v>
      </c>
      <c r="BC842">
        <f>IFERROR(VLOOKUP(F842,'优惠券-86.4'!F:I,4,0),0)</f>
        <v>0</v>
      </c>
      <c r="BD842">
        <f>IFERROR(VLOOKUP(F842,'早评-120'!E:H,4,0),0)</f>
        <v>0</v>
      </c>
      <c r="BF842">
        <f t="shared" si="104"/>
        <v>0</v>
      </c>
      <c r="BG842">
        <f t="shared" si="105"/>
        <v>0</v>
      </c>
      <c r="BH842">
        <f t="shared" si="106"/>
        <v>0</v>
      </c>
      <c r="BQ842" s="45">
        <f t="shared" si="107"/>
        <v>0</v>
      </c>
      <c r="BR842">
        <f>SUMIFS('9月销毁明细'!D:D,'9月销毁明细'!A:A,E842,'9月销毁明细'!H:H,"Sellable")</f>
        <v>0</v>
      </c>
      <c r="BS842">
        <f>SUMIFS('9月销毁明细'!G:G,'9月销毁明细'!A:A,E842,'9月销毁明细'!H:H,"Sellable")</f>
        <v>0</v>
      </c>
      <c r="BT842">
        <f>SUMIFS('9月销毁明细'!D:D,'9月销毁明细'!A:A,E842,'9月销毁明细'!H:H,"Unsellable")</f>
        <v>0</v>
      </c>
      <c r="BU842">
        <f>SUMIFS('9月销毁明细'!G:G,'9月销毁明细'!A:A,E842,'9月销毁明细'!H:H,"Unsellable")</f>
        <v>0</v>
      </c>
      <c r="BW842">
        <f>IFERROR(I842*VLOOKUP(F842,'9.3成本表'!C:L,10,0),0)</f>
        <v>0</v>
      </c>
      <c r="BX842">
        <f t="shared" si="108"/>
        <v>0</v>
      </c>
      <c r="CC842" s="45">
        <f t="shared" si="109"/>
        <v>0</v>
      </c>
      <c r="CD842" s="45">
        <f t="shared" si="110"/>
        <v>0</v>
      </c>
      <c r="CE842" s="45">
        <f t="shared" si="111"/>
        <v>0</v>
      </c>
    </row>
    <row r="843" spans="4:83" x14ac:dyDescent="0.25">
      <c r="D843" s="20" t="s">
        <v>1795</v>
      </c>
      <c r="E843" s="20" t="s">
        <v>1796</v>
      </c>
      <c r="F843" s="20">
        <v>6374</v>
      </c>
      <c r="G843">
        <v>837</v>
      </c>
      <c r="H843" s="20"/>
      <c r="I843">
        <f>SUMIFS('总明细 源文件后台下'!G:G,'总明细 源文件后台下'!E:E,E843,'总明细 源文件后台下'!C:C,"Order")</f>
        <v>0</v>
      </c>
      <c r="J843">
        <f>SUMIFS('总明细 源文件后台下'!M:M,'总明细 源文件后台下'!E:E,E843,'总明细 源文件后台下'!C:C,"Order")</f>
        <v>0</v>
      </c>
      <c r="K843">
        <f>SUMIFS('总明细 源文件后台下'!N:N,'总明细 源文件后台下'!E:E,E843,'总明细 源文件后台下'!C:C,"Order")</f>
        <v>0</v>
      </c>
      <c r="L843">
        <f>SUMIFS('总明细 源文件后台下'!O:O,'总明细 源文件后台下'!E:E,E843,'总明细 源文件后台下'!C:C,"Order")</f>
        <v>0</v>
      </c>
      <c r="M843">
        <f>SUMIFS('总明细 源文件后台下'!P:P,'总明细 源文件后台下'!E:E,E843,'总明细 源文件后台下'!C:C,"Order")</f>
        <v>0</v>
      </c>
      <c r="N843">
        <f>SUMIFS('总明细 源文件后台下'!Q:Q,'总明细 源文件后台下'!E:E,E843,'总明细 源文件后台下'!C:C,"Order")</f>
        <v>0</v>
      </c>
      <c r="O843">
        <f>SUMIFS('总明细 源文件后台下'!R:R,'总明细 源文件后台下'!E:E,E843,'总明细 源文件后台下'!C:C,"Order")</f>
        <v>0</v>
      </c>
      <c r="P843">
        <f>SUMIFS('总明细 源文件后台下'!S:S,'总明细 源文件后台下'!E:E,E843,'总明细 源文件后台下'!C:C,"Order")</f>
        <v>0</v>
      </c>
      <c r="Q843">
        <f>SUMIFS('总明细 源文件后台下'!T:T,'总明细 源文件后台下'!E:E,E843,'总明细 源文件后台下'!C:C,"Order")</f>
        <v>0</v>
      </c>
      <c r="R843">
        <f>SUMIFS('总明细 源文件后台下'!U:U,'总明细 源文件后台下'!E:E,E843,'总明细 源文件后台下'!C:C,"Order")</f>
        <v>0</v>
      </c>
      <c r="S843">
        <f>SUMIFS('总明细 源文件后台下'!V:V,'总明细 源文件后台下'!E:E,E843,'总明细 源文件后台下'!C:C,"Order")</f>
        <v>0</v>
      </c>
      <c r="T843">
        <f>SUMIFS('总明细 源文件后台下'!W:W,'总明细 源文件后台下'!E:E,E843,'总明细 源文件后台下'!C:C,"Order")</f>
        <v>0</v>
      </c>
      <c r="U843">
        <f>SUMIFS('总明细 源文件后台下'!G:G,'总明细 源文件后台下'!E:E,E843,'总明细 源文件后台下'!C:C,"Refund")</f>
        <v>0</v>
      </c>
      <c r="V843">
        <f>SUMIFS('总明细 源文件后台下'!M:M,'总明细 源文件后台下'!E:E,E843,'总明细 源文件后台下'!C:C,"Refund")</f>
        <v>0</v>
      </c>
      <c r="W843">
        <f>SUMIFS('总明细 源文件后台下'!N:N,'总明细 源文件后台下'!E:E,E843,'总明细 源文件后台下'!C:C,"Refund")</f>
        <v>0</v>
      </c>
      <c r="X843">
        <f>SUMIFS('总明细 源文件后台下'!O:O,'总明细 源文件后台下'!E:E,E843,'总明细 源文件后台下'!C:C,"Refund")</f>
        <v>0</v>
      </c>
      <c r="Y843">
        <f>SUMIFS('总明细 源文件后台下'!P:P,'总明细 源文件后台下'!E:E,E843,'总明细 源文件后台下'!C:C,"Refund")</f>
        <v>0</v>
      </c>
      <c r="Z843">
        <f>SUMIFS('总明细 源文件后台下'!Q:Q,'总明细 源文件后台下'!E:E,E843,'总明细 源文件后台下'!C:C,"Refund")</f>
        <v>0</v>
      </c>
      <c r="AA843">
        <f>SUMIFS('总明细 源文件后台下'!R:R,'总明细 源文件后台下'!E:E,E843,'总明细 源文件后台下'!C:C,"Refund")</f>
        <v>0</v>
      </c>
      <c r="AB843">
        <f>SUMIFS('总明细 源文件后台下'!S:S,'总明细 源文件后台下'!E:E,E843,'总明细 源文件后台下'!C:C,"Refund")</f>
        <v>0</v>
      </c>
      <c r="AC843">
        <f>SUMIFS('总明细 源文件后台下'!T:T,'总明细 源文件后台下'!E:E,E843,'总明细 源文件后台下'!C:C,"Refund")</f>
        <v>0</v>
      </c>
      <c r="AD843">
        <f>SUMIFS('总明细 源文件后台下'!U:U,'总明细 源文件后台下'!E:E,E843,'总明细 源文件后台下'!C:C,"Refund")</f>
        <v>0</v>
      </c>
      <c r="AE843">
        <f>SUMIFS('总明细 源文件后台下'!V:V,'总明细 源文件后台下'!E:E,E843,'总明细 源文件后台下'!C:C,"Refund")</f>
        <v>0</v>
      </c>
      <c r="AF843">
        <f>SUMIFS('总明细 源文件后台下'!W:W,'总明细 源文件后台下'!E:E,E843,'总明细 源文件后台下'!C:C,"Refund")</f>
        <v>0</v>
      </c>
      <c r="AK843">
        <f>(SUMIF('广告费 源文件后台下'!G:G,E843,'广告费 源文件后台下'!M:M))*-1</f>
        <v>0</v>
      </c>
      <c r="AL843">
        <f>SUMIFS('总明细 源文件后台下'!W:W,'总明细 源文件后台下'!E:E,E843,'总明细 源文件后台下'!C:C,"Adjustment",'总明细 源文件后台下'!F:F,"FBA Inventory Reimbursement - Customer Return")</f>
        <v>0</v>
      </c>
      <c r="AM843">
        <f>SUMIFS('总明细 源文件后台下'!W:W,'总明细 源文件后台下'!E:E,E843,'总明细 源文件后台下'!C:C,"Adjustment",'总明细 源文件后台下'!F:F,"FBA Inventory Reimbursement - Damaged:Warehouse")</f>
        <v>0</v>
      </c>
      <c r="AN843">
        <f>SUMIFS('总明细 源文件后台下'!W:W,'总明细 源文件后台下'!E:E,E843,'总明细 源文件后台下'!C:C,"Adjustment",'总明细 源文件后台下'!F:F,"FBA Inventory Reimbursement - Customer Service Issue")</f>
        <v>0</v>
      </c>
      <c r="AO843">
        <f>SUMIFS('总明细 源文件后台下'!W:W,'总明细 源文件后台下'!E:E,E843,'总明细 源文件后台下'!C:C,"Adjustment",'总明细 源文件后台下'!F:F,"FBA Inventory Reimbursement - Fee Correction")</f>
        <v>0</v>
      </c>
      <c r="AP843">
        <f>SUMIFS('总明细 源文件后台下'!W:W,'总明细 源文件后台下'!E:E,E843,'总明细 源文件后台下'!C:C,"Adjustment",'总明细 源文件后台下'!F:F,"FBA Inventory Reimbursement - General Adjustment")</f>
        <v>0</v>
      </c>
      <c r="AQ843">
        <f>SUMIFS('总明细 源文件后台下'!W:W,'总明细 源文件后台下'!E:E,E843,'总明细 源文件后台下'!C:C,"Adjustment",'总明细 源文件后台下'!F:F,"FBA Inventory Reimbursement - Lost:Inbound")</f>
        <v>0</v>
      </c>
      <c r="AR843">
        <f>SUMIFS('总明细 源文件后台下'!W:W,'总明细 源文件后台下'!E:E,E843,'总明细 源文件后台下'!C:C,"Adjustment",'总明细 源文件后台下'!F:F,"FBA Inventory Reimbursement - Lost:Warehouse")</f>
        <v>0</v>
      </c>
      <c r="AS843">
        <f>SUMIFS('总明细 源文件后台下'!W:W,'总明细 源文件后台下'!E:E,E843,'总明细 源文件后台下'!C:C,"Adjustment",'总明细 源文件后台下'!F:F,"Non-subscription Fee Adjustment")</f>
        <v>0</v>
      </c>
      <c r="AT843">
        <f>SUMIFS('总明细 源文件后台下'!W:W,'总明细 源文件后台下'!E:E,E843,'总明细 源文件后台下'!C:C,"Adjustment",'总明细 源文件后台下'!F:F,"FBA Inventory Placement Service Fee")</f>
        <v>0</v>
      </c>
      <c r="AV843">
        <f>SUMIF('FBA Customer Return Per Unit Fe'!B:B,E843,'FBA Customer Return Per Unit Fe'!C:C)</f>
        <v>0</v>
      </c>
      <c r="AX843">
        <f>(SUMIF('仓储费 源文件后台下'!C:C,E843,'仓储费 源文件后台下'!V:V))*-1</f>
        <v>0</v>
      </c>
      <c r="AZ843">
        <f>SUMIF('Disposal Fee销毁费用-160.95'!B:B,E843,'Disposal Fee销毁费用-160.95'!D:D)*-1</f>
        <v>0</v>
      </c>
      <c r="BC843">
        <f>IFERROR(VLOOKUP(F843,'优惠券-86.4'!F:I,4,0),0)</f>
        <v>0</v>
      </c>
      <c r="BD843">
        <f>IFERROR(VLOOKUP(F843,'早评-120'!E:H,4,0),0)</f>
        <v>0</v>
      </c>
      <c r="BF843">
        <f t="shared" si="104"/>
        <v>0</v>
      </c>
      <c r="BG843">
        <f t="shared" si="105"/>
        <v>0</v>
      </c>
      <c r="BH843">
        <f t="shared" si="106"/>
        <v>0</v>
      </c>
      <c r="BQ843" s="45">
        <f t="shared" si="107"/>
        <v>0</v>
      </c>
      <c r="BR843">
        <f>SUMIFS('9月销毁明细'!D:D,'9月销毁明细'!A:A,E843,'9月销毁明细'!H:H,"Sellable")</f>
        <v>0</v>
      </c>
      <c r="BS843">
        <f>SUMIFS('9月销毁明细'!G:G,'9月销毁明细'!A:A,E843,'9月销毁明细'!H:H,"Sellable")</f>
        <v>0</v>
      </c>
      <c r="BT843">
        <f>SUMIFS('9月销毁明细'!D:D,'9月销毁明细'!A:A,E843,'9月销毁明细'!H:H,"Unsellable")</f>
        <v>0</v>
      </c>
      <c r="BU843">
        <f>SUMIFS('9月销毁明细'!G:G,'9月销毁明细'!A:A,E843,'9月销毁明细'!H:H,"Unsellable")</f>
        <v>0</v>
      </c>
      <c r="BW843">
        <f>IFERROR(I843*VLOOKUP(F843,'9.3成本表'!C:L,10,0),0)</f>
        <v>0</v>
      </c>
      <c r="BX843">
        <f t="shared" si="108"/>
        <v>0</v>
      </c>
      <c r="CC843" s="45">
        <f t="shared" si="109"/>
        <v>0</v>
      </c>
      <c r="CD843" s="45">
        <f t="shared" si="110"/>
        <v>0</v>
      </c>
      <c r="CE843" s="45">
        <f t="shared" si="111"/>
        <v>0</v>
      </c>
    </row>
    <row r="844" spans="4:83" x14ac:dyDescent="0.25">
      <c r="D844" s="20" t="s">
        <v>1797</v>
      </c>
      <c r="E844" s="20" t="s">
        <v>1798</v>
      </c>
      <c r="F844" s="20">
        <v>6374</v>
      </c>
      <c r="G844">
        <v>838</v>
      </c>
      <c r="H844" s="20"/>
      <c r="I844">
        <f>SUMIFS('总明细 源文件后台下'!G:G,'总明细 源文件后台下'!E:E,E844,'总明细 源文件后台下'!C:C,"Order")</f>
        <v>0</v>
      </c>
      <c r="J844">
        <f>SUMIFS('总明细 源文件后台下'!M:M,'总明细 源文件后台下'!E:E,E844,'总明细 源文件后台下'!C:C,"Order")</f>
        <v>0</v>
      </c>
      <c r="K844">
        <f>SUMIFS('总明细 源文件后台下'!N:N,'总明细 源文件后台下'!E:E,E844,'总明细 源文件后台下'!C:C,"Order")</f>
        <v>0</v>
      </c>
      <c r="L844">
        <f>SUMIFS('总明细 源文件后台下'!O:O,'总明细 源文件后台下'!E:E,E844,'总明细 源文件后台下'!C:C,"Order")</f>
        <v>0</v>
      </c>
      <c r="M844">
        <f>SUMIFS('总明细 源文件后台下'!P:P,'总明细 源文件后台下'!E:E,E844,'总明细 源文件后台下'!C:C,"Order")</f>
        <v>0</v>
      </c>
      <c r="N844">
        <f>SUMIFS('总明细 源文件后台下'!Q:Q,'总明细 源文件后台下'!E:E,E844,'总明细 源文件后台下'!C:C,"Order")</f>
        <v>0</v>
      </c>
      <c r="O844">
        <f>SUMIFS('总明细 源文件后台下'!R:R,'总明细 源文件后台下'!E:E,E844,'总明细 源文件后台下'!C:C,"Order")</f>
        <v>0</v>
      </c>
      <c r="P844">
        <f>SUMIFS('总明细 源文件后台下'!S:S,'总明细 源文件后台下'!E:E,E844,'总明细 源文件后台下'!C:C,"Order")</f>
        <v>0</v>
      </c>
      <c r="Q844">
        <f>SUMIFS('总明细 源文件后台下'!T:T,'总明细 源文件后台下'!E:E,E844,'总明细 源文件后台下'!C:C,"Order")</f>
        <v>0</v>
      </c>
      <c r="R844">
        <f>SUMIFS('总明细 源文件后台下'!U:U,'总明细 源文件后台下'!E:E,E844,'总明细 源文件后台下'!C:C,"Order")</f>
        <v>0</v>
      </c>
      <c r="S844">
        <f>SUMIFS('总明细 源文件后台下'!V:V,'总明细 源文件后台下'!E:E,E844,'总明细 源文件后台下'!C:C,"Order")</f>
        <v>0</v>
      </c>
      <c r="T844">
        <f>SUMIFS('总明细 源文件后台下'!W:W,'总明细 源文件后台下'!E:E,E844,'总明细 源文件后台下'!C:C,"Order")</f>
        <v>0</v>
      </c>
      <c r="U844">
        <f>SUMIFS('总明细 源文件后台下'!G:G,'总明细 源文件后台下'!E:E,E844,'总明细 源文件后台下'!C:C,"Refund")</f>
        <v>0</v>
      </c>
      <c r="V844">
        <f>SUMIFS('总明细 源文件后台下'!M:M,'总明细 源文件后台下'!E:E,E844,'总明细 源文件后台下'!C:C,"Refund")</f>
        <v>0</v>
      </c>
      <c r="W844">
        <f>SUMIFS('总明细 源文件后台下'!N:N,'总明细 源文件后台下'!E:E,E844,'总明细 源文件后台下'!C:C,"Refund")</f>
        <v>0</v>
      </c>
      <c r="X844">
        <f>SUMIFS('总明细 源文件后台下'!O:O,'总明细 源文件后台下'!E:E,E844,'总明细 源文件后台下'!C:C,"Refund")</f>
        <v>0</v>
      </c>
      <c r="Y844">
        <f>SUMIFS('总明细 源文件后台下'!P:P,'总明细 源文件后台下'!E:E,E844,'总明细 源文件后台下'!C:C,"Refund")</f>
        <v>0</v>
      </c>
      <c r="Z844">
        <f>SUMIFS('总明细 源文件后台下'!Q:Q,'总明细 源文件后台下'!E:E,E844,'总明细 源文件后台下'!C:C,"Refund")</f>
        <v>0</v>
      </c>
      <c r="AA844">
        <f>SUMIFS('总明细 源文件后台下'!R:R,'总明细 源文件后台下'!E:E,E844,'总明细 源文件后台下'!C:C,"Refund")</f>
        <v>0</v>
      </c>
      <c r="AB844">
        <f>SUMIFS('总明细 源文件后台下'!S:S,'总明细 源文件后台下'!E:E,E844,'总明细 源文件后台下'!C:C,"Refund")</f>
        <v>0</v>
      </c>
      <c r="AC844">
        <f>SUMIFS('总明细 源文件后台下'!T:T,'总明细 源文件后台下'!E:E,E844,'总明细 源文件后台下'!C:C,"Refund")</f>
        <v>0</v>
      </c>
      <c r="AD844">
        <f>SUMIFS('总明细 源文件后台下'!U:U,'总明细 源文件后台下'!E:E,E844,'总明细 源文件后台下'!C:C,"Refund")</f>
        <v>0</v>
      </c>
      <c r="AE844">
        <f>SUMIFS('总明细 源文件后台下'!V:V,'总明细 源文件后台下'!E:E,E844,'总明细 源文件后台下'!C:C,"Refund")</f>
        <v>0</v>
      </c>
      <c r="AF844">
        <f>SUMIFS('总明细 源文件后台下'!W:W,'总明细 源文件后台下'!E:E,E844,'总明细 源文件后台下'!C:C,"Refund")</f>
        <v>0</v>
      </c>
      <c r="AK844">
        <f>(SUMIF('广告费 源文件后台下'!G:G,E844,'广告费 源文件后台下'!M:M))*-1</f>
        <v>0</v>
      </c>
      <c r="AL844">
        <f>SUMIFS('总明细 源文件后台下'!W:W,'总明细 源文件后台下'!E:E,E844,'总明细 源文件后台下'!C:C,"Adjustment",'总明细 源文件后台下'!F:F,"FBA Inventory Reimbursement - Customer Return")</f>
        <v>0</v>
      </c>
      <c r="AM844">
        <f>SUMIFS('总明细 源文件后台下'!W:W,'总明细 源文件后台下'!E:E,E844,'总明细 源文件后台下'!C:C,"Adjustment",'总明细 源文件后台下'!F:F,"FBA Inventory Reimbursement - Damaged:Warehouse")</f>
        <v>0</v>
      </c>
      <c r="AN844">
        <f>SUMIFS('总明细 源文件后台下'!W:W,'总明细 源文件后台下'!E:E,E844,'总明细 源文件后台下'!C:C,"Adjustment",'总明细 源文件后台下'!F:F,"FBA Inventory Reimbursement - Customer Service Issue")</f>
        <v>0</v>
      </c>
      <c r="AO844">
        <f>SUMIFS('总明细 源文件后台下'!W:W,'总明细 源文件后台下'!E:E,E844,'总明细 源文件后台下'!C:C,"Adjustment",'总明细 源文件后台下'!F:F,"FBA Inventory Reimbursement - Fee Correction")</f>
        <v>0</v>
      </c>
      <c r="AP844">
        <f>SUMIFS('总明细 源文件后台下'!W:W,'总明细 源文件后台下'!E:E,E844,'总明细 源文件后台下'!C:C,"Adjustment",'总明细 源文件后台下'!F:F,"FBA Inventory Reimbursement - General Adjustment")</f>
        <v>0</v>
      </c>
      <c r="AQ844">
        <f>SUMIFS('总明细 源文件后台下'!W:W,'总明细 源文件后台下'!E:E,E844,'总明细 源文件后台下'!C:C,"Adjustment",'总明细 源文件后台下'!F:F,"FBA Inventory Reimbursement - Lost:Inbound")</f>
        <v>0</v>
      </c>
      <c r="AR844">
        <f>SUMIFS('总明细 源文件后台下'!W:W,'总明细 源文件后台下'!E:E,E844,'总明细 源文件后台下'!C:C,"Adjustment",'总明细 源文件后台下'!F:F,"FBA Inventory Reimbursement - Lost:Warehouse")</f>
        <v>0</v>
      </c>
      <c r="AS844">
        <f>SUMIFS('总明细 源文件后台下'!W:W,'总明细 源文件后台下'!E:E,E844,'总明细 源文件后台下'!C:C,"Adjustment",'总明细 源文件后台下'!F:F,"Non-subscription Fee Adjustment")</f>
        <v>0</v>
      </c>
      <c r="AT844">
        <f>SUMIFS('总明细 源文件后台下'!W:W,'总明细 源文件后台下'!E:E,E844,'总明细 源文件后台下'!C:C,"Adjustment",'总明细 源文件后台下'!F:F,"FBA Inventory Placement Service Fee")</f>
        <v>0</v>
      </c>
      <c r="AV844">
        <f>SUMIF('FBA Customer Return Per Unit Fe'!B:B,E844,'FBA Customer Return Per Unit Fe'!C:C)</f>
        <v>0</v>
      </c>
      <c r="AX844">
        <f>(SUMIF('仓储费 源文件后台下'!C:C,E844,'仓储费 源文件后台下'!V:V))*-1</f>
        <v>0</v>
      </c>
      <c r="AZ844">
        <f>SUMIF('Disposal Fee销毁费用-160.95'!B:B,E844,'Disposal Fee销毁费用-160.95'!D:D)*-1</f>
        <v>0</v>
      </c>
      <c r="BC844">
        <f>IFERROR(VLOOKUP(F844,'优惠券-86.4'!F:I,4,0),0)</f>
        <v>0</v>
      </c>
      <c r="BD844">
        <f>IFERROR(VLOOKUP(F844,'早评-120'!E:H,4,0),0)</f>
        <v>0</v>
      </c>
      <c r="BF844">
        <f t="shared" si="104"/>
        <v>0</v>
      </c>
      <c r="BG844">
        <f t="shared" si="105"/>
        <v>0</v>
      </c>
      <c r="BH844">
        <f t="shared" si="106"/>
        <v>0</v>
      </c>
      <c r="BQ844" s="45">
        <f t="shared" si="107"/>
        <v>0</v>
      </c>
      <c r="BR844">
        <f>SUMIFS('9月销毁明细'!D:D,'9月销毁明细'!A:A,E844,'9月销毁明细'!H:H,"Sellable")</f>
        <v>0</v>
      </c>
      <c r="BS844">
        <f>SUMIFS('9月销毁明细'!G:G,'9月销毁明细'!A:A,E844,'9月销毁明细'!H:H,"Sellable")</f>
        <v>0</v>
      </c>
      <c r="BT844">
        <f>SUMIFS('9月销毁明细'!D:D,'9月销毁明细'!A:A,E844,'9月销毁明细'!H:H,"Unsellable")</f>
        <v>0</v>
      </c>
      <c r="BU844">
        <f>SUMIFS('9月销毁明细'!G:G,'9月销毁明细'!A:A,E844,'9月销毁明细'!H:H,"Unsellable")</f>
        <v>0</v>
      </c>
      <c r="BW844">
        <f>IFERROR(I844*VLOOKUP(F844,'9.3成本表'!C:L,10,0),0)</f>
        <v>0</v>
      </c>
      <c r="BX844">
        <f t="shared" si="108"/>
        <v>0</v>
      </c>
      <c r="CC844" s="45">
        <f t="shared" si="109"/>
        <v>0</v>
      </c>
      <c r="CD844" s="45">
        <f t="shared" si="110"/>
        <v>0</v>
      </c>
      <c r="CE844" s="45">
        <f t="shared" si="111"/>
        <v>0</v>
      </c>
    </row>
    <row r="845" spans="4:83" x14ac:dyDescent="0.25">
      <c r="D845" s="20" t="s">
        <v>1799</v>
      </c>
      <c r="E845" s="20" t="s">
        <v>1800</v>
      </c>
      <c r="F845" s="20">
        <v>6374</v>
      </c>
      <c r="G845">
        <v>839</v>
      </c>
      <c r="H845" s="20"/>
      <c r="I845">
        <f>SUMIFS('总明细 源文件后台下'!G:G,'总明细 源文件后台下'!E:E,E845,'总明细 源文件后台下'!C:C,"Order")</f>
        <v>0</v>
      </c>
      <c r="J845">
        <f>SUMIFS('总明细 源文件后台下'!M:M,'总明细 源文件后台下'!E:E,E845,'总明细 源文件后台下'!C:C,"Order")</f>
        <v>0</v>
      </c>
      <c r="K845">
        <f>SUMIFS('总明细 源文件后台下'!N:N,'总明细 源文件后台下'!E:E,E845,'总明细 源文件后台下'!C:C,"Order")</f>
        <v>0</v>
      </c>
      <c r="L845">
        <f>SUMIFS('总明细 源文件后台下'!O:O,'总明细 源文件后台下'!E:E,E845,'总明细 源文件后台下'!C:C,"Order")</f>
        <v>0</v>
      </c>
      <c r="M845">
        <f>SUMIFS('总明细 源文件后台下'!P:P,'总明细 源文件后台下'!E:E,E845,'总明细 源文件后台下'!C:C,"Order")</f>
        <v>0</v>
      </c>
      <c r="N845">
        <f>SUMIFS('总明细 源文件后台下'!Q:Q,'总明细 源文件后台下'!E:E,E845,'总明细 源文件后台下'!C:C,"Order")</f>
        <v>0</v>
      </c>
      <c r="O845">
        <f>SUMIFS('总明细 源文件后台下'!R:R,'总明细 源文件后台下'!E:E,E845,'总明细 源文件后台下'!C:C,"Order")</f>
        <v>0</v>
      </c>
      <c r="P845">
        <f>SUMIFS('总明细 源文件后台下'!S:S,'总明细 源文件后台下'!E:E,E845,'总明细 源文件后台下'!C:C,"Order")</f>
        <v>0</v>
      </c>
      <c r="Q845">
        <f>SUMIFS('总明细 源文件后台下'!T:T,'总明细 源文件后台下'!E:E,E845,'总明细 源文件后台下'!C:C,"Order")</f>
        <v>0</v>
      </c>
      <c r="R845">
        <f>SUMIFS('总明细 源文件后台下'!U:U,'总明细 源文件后台下'!E:E,E845,'总明细 源文件后台下'!C:C,"Order")</f>
        <v>0</v>
      </c>
      <c r="S845">
        <f>SUMIFS('总明细 源文件后台下'!V:V,'总明细 源文件后台下'!E:E,E845,'总明细 源文件后台下'!C:C,"Order")</f>
        <v>0</v>
      </c>
      <c r="T845">
        <f>SUMIFS('总明细 源文件后台下'!W:W,'总明细 源文件后台下'!E:E,E845,'总明细 源文件后台下'!C:C,"Order")</f>
        <v>0</v>
      </c>
      <c r="U845">
        <f>SUMIFS('总明细 源文件后台下'!G:G,'总明细 源文件后台下'!E:E,E845,'总明细 源文件后台下'!C:C,"Refund")</f>
        <v>0</v>
      </c>
      <c r="V845">
        <f>SUMIFS('总明细 源文件后台下'!M:M,'总明细 源文件后台下'!E:E,E845,'总明细 源文件后台下'!C:C,"Refund")</f>
        <v>0</v>
      </c>
      <c r="W845">
        <f>SUMIFS('总明细 源文件后台下'!N:N,'总明细 源文件后台下'!E:E,E845,'总明细 源文件后台下'!C:C,"Refund")</f>
        <v>0</v>
      </c>
      <c r="X845">
        <f>SUMIFS('总明细 源文件后台下'!O:O,'总明细 源文件后台下'!E:E,E845,'总明细 源文件后台下'!C:C,"Refund")</f>
        <v>0</v>
      </c>
      <c r="Y845">
        <f>SUMIFS('总明细 源文件后台下'!P:P,'总明细 源文件后台下'!E:E,E845,'总明细 源文件后台下'!C:C,"Refund")</f>
        <v>0</v>
      </c>
      <c r="Z845">
        <f>SUMIFS('总明细 源文件后台下'!Q:Q,'总明细 源文件后台下'!E:E,E845,'总明细 源文件后台下'!C:C,"Refund")</f>
        <v>0</v>
      </c>
      <c r="AA845">
        <f>SUMIFS('总明细 源文件后台下'!R:R,'总明细 源文件后台下'!E:E,E845,'总明细 源文件后台下'!C:C,"Refund")</f>
        <v>0</v>
      </c>
      <c r="AB845">
        <f>SUMIFS('总明细 源文件后台下'!S:S,'总明细 源文件后台下'!E:E,E845,'总明细 源文件后台下'!C:C,"Refund")</f>
        <v>0</v>
      </c>
      <c r="AC845">
        <f>SUMIFS('总明细 源文件后台下'!T:T,'总明细 源文件后台下'!E:E,E845,'总明细 源文件后台下'!C:C,"Refund")</f>
        <v>0</v>
      </c>
      <c r="AD845">
        <f>SUMIFS('总明细 源文件后台下'!U:U,'总明细 源文件后台下'!E:E,E845,'总明细 源文件后台下'!C:C,"Refund")</f>
        <v>0</v>
      </c>
      <c r="AE845">
        <f>SUMIFS('总明细 源文件后台下'!V:V,'总明细 源文件后台下'!E:E,E845,'总明细 源文件后台下'!C:C,"Refund")</f>
        <v>0</v>
      </c>
      <c r="AF845">
        <f>SUMIFS('总明细 源文件后台下'!W:W,'总明细 源文件后台下'!E:E,E845,'总明细 源文件后台下'!C:C,"Refund")</f>
        <v>0</v>
      </c>
      <c r="AK845">
        <f>(SUMIF('广告费 源文件后台下'!G:G,E845,'广告费 源文件后台下'!M:M))*-1</f>
        <v>0</v>
      </c>
      <c r="AL845">
        <f>SUMIFS('总明细 源文件后台下'!W:W,'总明细 源文件后台下'!E:E,E845,'总明细 源文件后台下'!C:C,"Adjustment",'总明细 源文件后台下'!F:F,"FBA Inventory Reimbursement - Customer Return")</f>
        <v>0</v>
      </c>
      <c r="AM845">
        <f>SUMIFS('总明细 源文件后台下'!W:W,'总明细 源文件后台下'!E:E,E845,'总明细 源文件后台下'!C:C,"Adjustment",'总明细 源文件后台下'!F:F,"FBA Inventory Reimbursement - Damaged:Warehouse")</f>
        <v>0</v>
      </c>
      <c r="AN845">
        <f>SUMIFS('总明细 源文件后台下'!W:W,'总明细 源文件后台下'!E:E,E845,'总明细 源文件后台下'!C:C,"Adjustment",'总明细 源文件后台下'!F:F,"FBA Inventory Reimbursement - Customer Service Issue")</f>
        <v>0</v>
      </c>
      <c r="AO845">
        <f>SUMIFS('总明细 源文件后台下'!W:W,'总明细 源文件后台下'!E:E,E845,'总明细 源文件后台下'!C:C,"Adjustment",'总明细 源文件后台下'!F:F,"FBA Inventory Reimbursement - Fee Correction")</f>
        <v>0</v>
      </c>
      <c r="AP845">
        <f>SUMIFS('总明细 源文件后台下'!W:W,'总明细 源文件后台下'!E:E,E845,'总明细 源文件后台下'!C:C,"Adjustment",'总明细 源文件后台下'!F:F,"FBA Inventory Reimbursement - General Adjustment")</f>
        <v>0</v>
      </c>
      <c r="AQ845">
        <f>SUMIFS('总明细 源文件后台下'!W:W,'总明细 源文件后台下'!E:E,E845,'总明细 源文件后台下'!C:C,"Adjustment",'总明细 源文件后台下'!F:F,"FBA Inventory Reimbursement - Lost:Inbound")</f>
        <v>0</v>
      </c>
      <c r="AR845">
        <f>SUMIFS('总明细 源文件后台下'!W:W,'总明细 源文件后台下'!E:E,E845,'总明细 源文件后台下'!C:C,"Adjustment",'总明细 源文件后台下'!F:F,"FBA Inventory Reimbursement - Lost:Warehouse")</f>
        <v>0</v>
      </c>
      <c r="AS845">
        <f>SUMIFS('总明细 源文件后台下'!W:W,'总明细 源文件后台下'!E:E,E845,'总明细 源文件后台下'!C:C,"Adjustment",'总明细 源文件后台下'!F:F,"Non-subscription Fee Adjustment")</f>
        <v>0</v>
      </c>
      <c r="AT845">
        <f>SUMIFS('总明细 源文件后台下'!W:W,'总明细 源文件后台下'!E:E,E845,'总明细 源文件后台下'!C:C,"Adjustment",'总明细 源文件后台下'!F:F,"FBA Inventory Placement Service Fee")</f>
        <v>0</v>
      </c>
      <c r="AV845">
        <f>SUMIF('FBA Customer Return Per Unit Fe'!B:B,E845,'FBA Customer Return Per Unit Fe'!C:C)</f>
        <v>0</v>
      </c>
      <c r="AX845">
        <f>(SUMIF('仓储费 源文件后台下'!C:C,E845,'仓储费 源文件后台下'!V:V))*-1</f>
        <v>0</v>
      </c>
      <c r="AZ845">
        <f>SUMIF('Disposal Fee销毁费用-160.95'!B:B,E845,'Disposal Fee销毁费用-160.95'!D:D)*-1</f>
        <v>0</v>
      </c>
      <c r="BC845">
        <f>IFERROR(VLOOKUP(F845,'优惠券-86.4'!F:I,4,0),0)</f>
        <v>0</v>
      </c>
      <c r="BD845">
        <f>IFERROR(VLOOKUP(F845,'早评-120'!E:H,4,0),0)</f>
        <v>0</v>
      </c>
      <c r="BF845">
        <f t="shared" si="104"/>
        <v>0</v>
      </c>
      <c r="BG845">
        <f t="shared" si="105"/>
        <v>0</v>
      </c>
      <c r="BH845">
        <f t="shared" si="106"/>
        <v>0</v>
      </c>
      <c r="BQ845" s="45">
        <f t="shared" si="107"/>
        <v>0</v>
      </c>
      <c r="BR845">
        <f>SUMIFS('9月销毁明细'!D:D,'9月销毁明细'!A:A,E845,'9月销毁明细'!H:H,"Sellable")</f>
        <v>0</v>
      </c>
      <c r="BS845">
        <f>SUMIFS('9月销毁明细'!G:G,'9月销毁明细'!A:A,E845,'9月销毁明细'!H:H,"Sellable")</f>
        <v>0</v>
      </c>
      <c r="BT845">
        <f>SUMIFS('9月销毁明细'!D:D,'9月销毁明细'!A:A,E845,'9月销毁明细'!H:H,"Unsellable")</f>
        <v>0</v>
      </c>
      <c r="BU845">
        <f>SUMIFS('9月销毁明细'!G:G,'9月销毁明细'!A:A,E845,'9月销毁明细'!H:H,"Unsellable")</f>
        <v>0</v>
      </c>
      <c r="BW845">
        <f>IFERROR(I845*VLOOKUP(F845,'9.3成本表'!C:L,10,0),0)</f>
        <v>0</v>
      </c>
      <c r="BX845">
        <f t="shared" si="108"/>
        <v>0</v>
      </c>
      <c r="CC845" s="45">
        <f t="shared" si="109"/>
        <v>0</v>
      </c>
      <c r="CD845" s="45">
        <f t="shared" si="110"/>
        <v>0</v>
      </c>
      <c r="CE845" s="45">
        <f t="shared" si="111"/>
        <v>0</v>
      </c>
    </row>
    <row r="846" spans="4:83" x14ac:dyDescent="0.25">
      <c r="D846" s="20" t="s">
        <v>1801</v>
      </c>
      <c r="E846" s="20" t="s">
        <v>1802</v>
      </c>
      <c r="F846" s="20">
        <v>6374</v>
      </c>
      <c r="G846">
        <v>840</v>
      </c>
      <c r="H846" s="20"/>
      <c r="I846">
        <f>SUMIFS('总明细 源文件后台下'!G:G,'总明细 源文件后台下'!E:E,E846,'总明细 源文件后台下'!C:C,"Order")</f>
        <v>0</v>
      </c>
      <c r="J846">
        <f>SUMIFS('总明细 源文件后台下'!M:M,'总明细 源文件后台下'!E:E,E846,'总明细 源文件后台下'!C:C,"Order")</f>
        <v>0</v>
      </c>
      <c r="K846">
        <f>SUMIFS('总明细 源文件后台下'!N:N,'总明细 源文件后台下'!E:E,E846,'总明细 源文件后台下'!C:C,"Order")</f>
        <v>0</v>
      </c>
      <c r="L846">
        <f>SUMIFS('总明细 源文件后台下'!O:O,'总明细 源文件后台下'!E:E,E846,'总明细 源文件后台下'!C:C,"Order")</f>
        <v>0</v>
      </c>
      <c r="M846">
        <f>SUMIFS('总明细 源文件后台下'!P:P,'总明细 源文件后台下'!E:E,E846,'总明细 源文件后台下'!C:C,"Order")</f>
        <v>0</v>
      </c>
      <c r="N846">
        <f>SUMIFS('总明细 源文件后台下'!Q:Q,'总明细 源文件后台下'!E:E,E846,'总明细 源文件后台下'!C:C,"Order")</f>
        <v>0</v>
      </c>
      <c r="O846">
        <f>SUMIFS('总明细 源文件后台下'!R:R,'总明细 源文件后台下'!E:E,E846,'总明细 源文件后台下'!C:C,"Order")</f>
        <v>0</v>
      </c>
      <c r="P846">
        <f>SUMIFS('总明细 源文件后台下'!S:S,'总明细 源文件后台下'!E:E,E846,'总明细 源文件后台下'!C:C,"Order")</f>
        <v>0</v>
      </c>
      <c r="Q846">
        <f>SUMIFS('总明细 源文件后台下'!T:T,'总明细 源文件后台下'!E:E,E846,'总明细 源文件后台下'!C:C,"Order")</f>
        <v>0</v>
      </c>
      <c r="R846">
        <f>SUMIFS('总明细 源文件后台下'!U:U,'总明细 源文件后台下'!E:E,E846,'总明细 源文件后台下'!C:C,"Order")</f>
        <v>0</v>
      </c>
      <c r="S846">
        <f>SUMIFS('总明细 源文件后台下'!V:V,'总明细 源文件后台下'!E:E,E846,'总明细 源文件后台下'!C:C,"Order")</f>
        <v>0</v>
      </c>
      <c r="T846">
        <f>SUMIFS('总明细 源文件后台下'!W:W,'总明细 源文件后台下'!E:E,E846,'总明细 源文件后台下'!C:C,"Order")</f>
        <v>0</v>
      </c>
      <c r="U846">
        <f>SUMIFS('总明细 源文件后台下'!G:G,'总明细 源文件后台下'!E:E,E846,'总明细 源文件后台下'!C:C,"Refund")</f>
        <v>0</v>
      </c>
      <c r="V846">
        <f>SUMIFS('总明细 源文件后台下'!M:M,'总明细 源文件后台下'!E:E,E846,'总明细 源文件后台下'!C:C,"Refund")</f>
        <v>0</v>
      </c>
      <c r="W846">
        <f>SUMIFS('总明细 源文件后台下'!N:N,'总明细 源文件后台下'!E:E,E846,'总明细 源文件后台下'!C:C,"Refund")</f>
        <v>0</v>
      </c>
      <c r="X846">
        <f>SUMIFS('总明细 源文件后台下'!O:O,'总明细 源文件后台下'!E:E,E846,'总明细 源文件后台下'!C:C,"Refund")</f>
        <v>0</v>
      </c>
      <c r="Y846">
        <f>SUMIFS('总明细 源文件后台下'!P:P,'总明细 源文件后台下'!E:E,E846,'总明细 源文件后台下'!C:C,"Refund")</f>
        <v>0</v>
      </c>
      <c r="Z846">
        <f>SUMIFS('总明细 源文件后台下'!Q:Q,'总明细 源文件后台下'!E:E,E846,'总明细 源文件后台下'!C:C,"Refund")</f>
        <v>0</v>
      </c>
      <c r="AA846">
        <f>SUMIFS('总明细 源文件后台下'!R:R,'总明细 源文件后台下'!E:E,E846,'总明细 源文件后台下'!C:C,"Refund")</f>
        <v>0</v>
      </c>
      <c r="AB846">
        <f>SUMIFS('总明细 源文件后台下'!S:S,'总明细 源文件后台下'!E:E,E846,'总明细 源文件后台下'!C:C,"Refund")</f>
        <v>0</v>
      </c>
      <c r="AC846">
        <f>SUMIFS('总明细 源文件后台下'!T:T,'总明细 源文件后台下'!E:E,E846,'总明细 源文件后台下'!C:C,"Refund")</f>
        <v>0</v>
      </c>
      <c r="AD846">
        <f>SUMIFS('总明细 源文件后台下'!U:U,'总明细 源文件后台下'!E:E,E846,'总明细 源文件后台下'!C:C,"Refund")</f>
        <v>0</v>
      </c>
      <c r="AE846">
        <f>SUMIFS('总明细 源文件后台下'!V:V,'总明细 源文件后台下'!E:E,E846,'总明细 源文件后台下'!C:C,"Refund")</f>
        <v>0</v>
      </c>
      <c r="AF846">
        <f>SUMIFS('总明细 源文件后台下'!W:W,'总明细 源文件后台下'!E:E,E846,'总明细 源文件后台下'!C:C,"Refund")</f>
        <v>0</v>
      </c>
      <c r="AK846">
        <f>(SUMIF('广告费 源文件后台下'!G:G,E846,'广告费 源文件后台下'!M:M))*-1</f>
        <v>0</v>
      </c>
      <c r="AL846">
        <f>SUMIFS('总明细 源文件后台下'!W:W,'总明细 源文件后台下'!E:E,E846,'总明细 源文件后台下'!C:C,"Adjustment",'总明细 源文件后台下'!F:F,"FBA Inventory Reimbursement - Customer Return")</f>
        <v>0</v>
      </c>
      <c r="AM846">
        <f>SUMIFS('总明细 源文件后台下'!W:W,'总明细 源文件后台下'!E:E,E846,'总明细 源文件后台下'!C:C,"Adjustment",'总明细 源文件后台下'!F:F,"FBA Inventory Reimbursement - Damaged:Warehouse")</f>
        <v>0</v>
      </c>
      <c r="AN846">
        <f>SUMIFS('总明细 源文件后台下'!W:W,'总明细 源文件后台下'!E:E,E846,'总明细 源文件后台下'!C:C,"Adjustment",'总明细 源文件后台下'!F:F,"FBA Inventory Reimbursement - Customer Service Issue")</f>
        <v>0</v>
      </c>
      <c r="AO846">
        <f>SUMIFS('总明细 源文件后台下'!W:W,'总明细 源文件后台下'!E:E,E846,'总明细 源文件后台下'!C:C,"Adjustment",'总明细 源文件后台下'!F:F,"FBA Inventory Reimbursement - Fee Correction")</f>
        <v>0</v>
      </c>
      <c r="AP846">
        <f>SUMIFS('总明细 源文件后台下'!W:W,'总明细 源文件后台下'!E:E,E846,'总明细 源文件后台下'!C:C,"Adjustment",'总明细 源文件后台下'!F:F,"FBA Inventory Reimbursement - General Adjustment")</f>
        <v>0</v>
      </c>
      <c r="AQ846">
        <f>SUMIFS('总明细 源文件后台下'!W:W,'总明细 源文件后台下'!E:E,E846,'总明细 源文件后台下'!C:C,"Adjustment",'总明细 源文件后台下'!F:F,"FBA Inventory Reimbursement - Lost:Inbound")</f>
        <v>0</v>
      </c>
      <c r="AR846">
        <f>SUMIFS('总明细 源文件后台下'!W:W,'总明细 源文件后台下'!E:E,E846,'总明细 源文件后台下'!C:C,"Adjustment",'总明细 源文件后台下'!F:F,"FBA Inventory Reimbursement - Lost:Warehouse")</f>
        <v>0</v>
      </c>
      <c r="AS846">
        <f>SUMIFS('总明细 源文件后台下'!W:W,'总明细 源文件后台下'!E:E,E846,'总明细 源文件后台下'!C:C,"Adjustment",'总明细 源文件后台下'!F:F,"Non-subscription Fee Adjustment")</f>
        <v>0</v>
      </c>
      <c r="AT846">
        <f>SUMIFS('总明细 源文件后台下'!W:W,'总明细 源文件后台下'!E:E,E846,'总明细 源文件后台下'!C:C,"Adjustment",'总明细 源文件后台下'!F:F,"FBA Inventory Placement Service Fee")</f>
        <v>0</v>
      </c>
      <c r="AV846">
        <f>SUMIF('FBA Customer Return Per Unit Fe'!B:B,E846,'FBA Customer Return Per Unit Fe'!C:C)</f>
        <v>0</v>
      </c>
      <c r="AX846">
        <f>(SUMIF('仓储费 源文件后台下'!C:C,E846,'仓储费 源文件后台下'!V:V))*-1</f>
        <v>0</v>
      </c>
      <c r="AZ846">
        <f>SUMIF('Disposal Fee销毁费用-160.95'!B:B,E846,'Disposal Fee销毁费用-160.95'!D:D)*-1</f>
        <v>0</v>
      </c>
      <c r="BC846">
        <f>IFERROR(VLOOKUP(F846,'优惠券-86.4'!F:I,4,0),0)</f>
        <v>0</v>
      </c>
      <c r="BD846">
        <f>IFERROR(VLOOKUP(F846,'早评-120'!E:H,4,0),0)</f>
        <v>0</v>
      </c>
      <c r="BF846">
        <f t="shared" si="104"/>
        <v>0</v>
      </c>
      <c r="BG846">
        <f t="shared" si="105"/>
        <v>0</v>
      </c>
      <c r="BH846">
        <f t="shared" si="106"/>
        <v>0</v>
      </c>
      <c r="BQ846" s="45">
        <f t="shared" si="107"/>
        <v>0</v>
      </c>
      <c r="BR846">
        <f>SUMIFS('9月销毁明细'!D:D,'9月销毁明细'!A:A,E846,'9月销毁明细'!H:H,"Sellable")</f>
        <v>0</v>
      </c>
      <c r="BS846">
        <f>SUMIFS('9月销毁明细'!G:G,'9月销毁明细'!A:A,E846,'9月销毁明细'!H:H,"Sellable")</f>
        <v>0</v>
      </c>
      <c r="BT846">
        <f>SUMIFS('9月销毁明细'!D:D,'9月销毁明细'!A:A,E846,'9月销毁明细'!H:H,"Unsellable")</f>
        <v>0</v>
      </c>
      <c r="BU846">
        <f>SUMIFS('9月销毁明细'!G:G,'9月销毁明细'!A:A,E846,'9月销毁明细'!H:H,"Unsellable")</f>
        <v>0</v>
      </c>
      <c r="BW846">
        <f>IFERROR(I846*VLOOKUP(F846,'9.3成本表'!C:L,10,0),0)</f>
        <v>0</v>
      </c>
      <c r="BX846">
        <f t="shared" si="108"/>
        <v>0</v>
      </c>
      <c r="CC846" s="45">
        <f t="shared" si="109"/>
        <v>0</v>
      </c>
      <c r="CD846" s="45">
        <f t="shared" si="110"/>
        <v>0</v>
      </c>
      <c r="CE846" s="45">
        <f t="shared" si="111"/>
        <v>0</v>
      </c>
    </row>
    <row r="847" spans="4:83" x14ac:dyDescent="0.25">
      <c r="D847" s="20" t="s">
        <v>1803</v>
      </c>
      <c r="E847" s="20" t="s">
        <v>1804</v>
      </c>
      <c r="F847" s="20">
        <v>6374</v>
      </c>
      <c r="G847">
        <v>841</v>
      </c>
      <c r="H847" s="20"/>
      <c r="I847">
        <f>SUMIFS('总明细 源文件后台下'!G:G,'总明细 源文件后台下'!E:E,E847,'总明细 源文件后台下'!C:C,"Order")</f>
        <v>0</v>
      </c>
      <c r="J847">
        <f>SUMIFS('总明细 源文件后台下'!M:M,'总明细 源文件后台下'!E:E,E847,'总明细 源文件后台下'!C:C,"Order")</f>
        <v>0</v>
      </c>
      <c r="K847">
        <f>SUMIFS('总明细 源文件后台下'!N:N,'总明细 源文件后台下'!E:E,E847,'总明细 源文件后台下'!C:C,"Order")</f>
        <v>0</v>
      </c>
      <c r="L847">
        <f>SUMIFS('总明细 源文件后台下'!O:O,'总明细 源文件后台下'!E:E,E847,'总明细 源文件后台下'!C:C,"Order")</f>
        <v>0</v>
      </c>
      <c r="M847">
        <f>SUMIFS('总明细 源文件后台下'!P:P,'总明细 源文件后台下'!E:E,E847,'总明细 源文件后台下'!C:C,"Order")</f>
        <v>0</v>
      </c>
      <c r="N847">
        <f>SUMIFS('总明细 源文件后台下'!Q:Q,'总明细 源文件后台下'!E:E,E847,'总明细 源文件后台下'!C:C,"Order")</f>
        <v>0</v>
      </c>
      <c r="O847">
        <f>SUMIFS('总明细 源文件后台下'!R:R,'总明细 源文件后台下'!E:E,E847,'总明细 源文件后台下'!C:C,"Order")</f>
        <v>0</v>
      </c>
      <c r="P847">
        <f>SUMIFS('总明细 源文件后台下'!S:S,'总明细 源文件后台下'!E:E,E847,'总明细 源文件后台下'!C:C,"Order")</f>
        <v>0</v>
      </c>
      <c r="Q847">
        <f>SUMIFS('总明细 源文件后台下'!T:T,'总明细 源文件后台下'!E:E,E847,'总明细 源文件后台下'!C:C,"Order")</f>
        <v>0</v>
      </c>
      <c r="R847">
        <f>SUMIFS('总明细 源文件后台下'!U:U,'总明细 源文件后台下'!E:E,E847,'总明细 源文件后台下'!C:C,"Order")</f>
        <v>0</v>
      </c>
      <c r="S847">
        <f>SUMIFS('总明细 源文件后台下'!V:V,'总明细 源文件后台下'!E:E,E847,'总明细 源文件后台下'!C:C,"Order")</f>
        <v>0</v>
      </c>
      <c r="T847">
        <f>SUMIFS('总明细 源文件后台下'!W:W,'总明细 源文件后台下'!E:E,E847,'总明细 源文件后台下'!C:C,"Order")</f>
        <v>0</v>
      </c>
      <c r="U847">
        <f>SUMIFS('总明细 源文件后台下'!G:G,'总明细 源文件后台下'!E:E,E847,'总明细 源文件后台下'!C:C,"Refund")</f>
        <v>0</v>
      </c>
      <c r="V847">
        <f>SUMIFS('总明细 源文件后台下'!M:M,'总明细 源文件后台下'!E:E,E847,'总明细 源文件后台下'!C:C,"Refund")</f>
        <v>0</v>
      </c>
      <c r="W847">
        <f>SUMIFS('总明细 源文件后台下'!N:N,'总明细 源文件后台下'!E:E,E847,'总明细 源文件后台下'!C:C,"Refund")</f>
        <v>0</v>
      </c>
      <c r="X847">
        <f>SUMIFS('总明细 源文件后台下'!O:O,'总明细 源文件后台下'!E:E,E847,'总明细 源文件后台下'!C:C,"Refund")</f>
        <v>0</v>
      </c>
      <c r="Y847">
        <f>SUMIFS('总明细 源文件后台下'!P:P,'总明细 源文件后台下'!E:E,E847,'总明细 源文件后台下'!C:C,"Refund")</f>
        <v>0</v>
      </c>
      <c r="Z847">
        <f>SUMIFS('总明细 源文件后台下'!Q:Q,'总明细 源文件后台下'!E:E,E847,'总明细 源文件后台下'!C:C,"Refund")</f>
        <v>0</v>
      </c>
      <c r="AA847">
        <f>SUMIFS('总明细 源文件后台下'!R:R,'总明细 源文件后台下'!E:E,E847,'总明细 源文件后台下'!C:C,"Refund")</f>
        <v>0</v>
      </c>
      <c r="AB847">
        <f>SUMIFS('总明细 源文件后台下'!S:S,'总明细 源文件后台下'!E:E,E847,'总明细 源文件后台下'!C:C,"Refund")</f>
        <v>0</v>
      </c>
      <c r="AC847">
        <f>SUMIFS('总明细 源文件后台下'!T:T,'总明细 源文件后台下'!E:E,E847,'总明细 源文件后台下'!C:C,"Refund")</f>
        <v>0</v>
      </c>
      <c r="AD847">
        <f>SUMIFS('总明细 源文件后台下'!U:U,'总明细 源文件后台下'!E:E,E847,'总明细 源文件后台下'!C:C,"Refund")</f>
        <v>0</v>
      </c>
      <c r="AE847">
        <f>SUMIFS('总明细 源文件后台下'!V:V,'总明细 源文件后台下'!E:E,E847,'总明细 源文件后台下'!C:C,"Refund")</f>
        <v>0</v>
      </c>
      <c r="AF847">
        <f>SUMIFS('总明细 源文件后台下'!W:W,'总明细 源文件后台下'!E:E,E847,'总明细 源文件后台下'!C:C,"Refund")</f>
        <v>0</v>
      </c>
      <c r="AK847">
        <f>(SUMIF('广告费 源文件后台下'!G:G,E847,'广告费 源文件后台下'!M:M))*-1</f>
        <v>0</v>
      </c>
      <c r="AL847">
        <f>SUMIFS('总明细 源文件后台下'!W:W,'总明细 源文件后台下'!E:E,E847,'总明细 源文件后台下'!C:C,"Adjustment",'总明细 源文件后台下'!F:F,"FBA Inventory Reimbursement - Customer Return")</f>
        <v>0</v>
      </c>
      <c r="AM847">
        <f>SUMIFS('总明细 源文件后台下'!W:W,'总明细 源文件后台下'!E:E,E847,'总明细 源文件后台下'!C:C,"Adjustment",'总明细 源文件后台下'!F:F,"FBA Inventory Reimbursement - Damaged:Warehouse")</f>
        <v>0</v>
      </c>
      <c r="AN847">
        <f>SUMIFS('总明细 源文件后台下'!W:W,'总明细 源文件后台下'!E:E,E847,'总明细 源文件后台下'!C:C,"Adjustment",'总明细 源文件后台下'!F:F,"FBA Inventory Reimbursement - Customer Service Issue")</f>
        <v>0</v>
      </c>
      <c r="AO847">
        <f>SUMIFS('总明细 源文件后台下'!W:W,'总明细 源文件后台下'!E:E,E847,'总明细 源文件后台下'!C:C,"Adjustment",'总明细 源文件后台下'!F:F,"FBA Inventory Reimbursement - Fee Correction")</f>
        <v>0</v>
      </c>
      <c r="AP847">
        <f>SUMIFS('总明细 源文件后台下'!W:W,'总明细 源文件后台下'!E:E,E847,'总明细 源文件后台下'!C:C,"Adjustment",'总明细 源文件后台下'!F:F,"FBA Inventory Reimbursement - General Adjustment")</f>
        <v>0</v>
      </c>
      <c r="AQ847">
        <f>SUMIFS('总明细 源文件后台下'!W:W,'总明细 源文件后台下'!E:E,E847,'总明细 源文件后台下'!C:C,"Adjustment",'总明细 源文件后台下'!F:F,"FBA Inventory Reimbursement - Lost:Inbound")</f>
        <v>0</v>
      </c>
      <c r="AR847">
        <f>SUMIFS('总明细 源文件后台下'!W:W,'总明细 源文件后台下'!E:E,E847,'总明细 源文件后台下'!C:C,"Adjustment",'总明细 源文件后台下'!F:F,"FBA Inventory Reimbursement - Lost:Warehouse")</f>
        <v>0</v>
      </c>
      <c r="AS847">
        <f>SUMIFS('总明细 源文件后台下'!W:W,'总明细 源文件后台下'!E:E,E847,'总明细 源文件后台下'!C:C,"Adjustment",'总明细 源文件后台下'!F:F,"Non-subscription Fee Adjustment")</f>
        <v>0</v>
      </c>
      <c r="AT847">
        <f>SUMIFS('总明细 源文件后台下'!W:W,'总明细 源文件后台下'!E:E,E847,'总明细 源文件后台下'!C:C,"Adjustment",'总明细 源文件后台下'!F:F,"FBA Inventory Placement Service Fee")</f>
        <v>0</v>
      </c>
      <c r="AV847">
        <f>SUMIF('FBA Customer Return Per Unit Fe'!B:B,E847,'FBA Customer Return Per Unit Fe'!C:C)</f>
        <v>0</v>
      </c>
      <c r="AX847">
        <f>(SUMIF('仓储费 源文件后台下'!C:C,E847,'仓储费 源文件后台下'!V:V))*-1</f>
        <v>0</v>
      </c>
      <c r="AZ847">
        <f>SUMIF('Disposal Fee销毁费用-160.95'!B:B,E847,'Disposal Fee销毁费用-160.95'!D:D)*-1</f>
        <v>0</v>
      </c>
      <c r="BC847">
        <f>IFERROR(VLOOKUP(F847,'优惠券-86.4'!F:I,4,0),0)</f>
        <v>0</v>
      </c>
      <c r="BD847">
        <f>IFERROR(VLOOKUP(F847,'早评-120'!E:H,4,0),0)</f>
        <v>0</v>
      </c>
      <c r="BF847">
        <f t="shared" si="104"/>
        <v>0</v>
      </c>
      <c r="BG847">
        <f t="shared" si="105"/>
        <v>0</v>
      </c>
      <c r="BH847">
        <f t="shared" si="106"/>
        <v>0</v>
      </c>
      <c r="BQ847" s="45">
        <f t="shared" si="107"/>
        <v>0</v>
      </c>
      <c r="BR847">
        <f>SUMIFS('9月销毁明细'!D:D,'9月销毁明细'!A:A,E847,'9月销毁明细'!H:H,"Sellable")</f>
        <v>0</v>
      </c>
      <c r="BS847">
        <f>SUMIFS('9月销毁明细'!G:G,'9月销毁明细'!A:A,E847,'9月销毁明细'!H:H,"Sellable")</f>
        <v>0</v>
      </c>
      <c r="BT847">
        <f>SUMIFS('9月销毁明细'!D:D,'9月销毁明细'!A:A,E847,'9月销毁明细'!H:H,"Unsellable")</f>
        <v>0</v>
      </c>
      <c r="BU847">
        <f>SUMIFS('9月销毁明细'!G:G,'9月销毁明细'!A:A,E847,'9月销毁明细'!H:H,"Unsellable")</f>
        <v>0</v>
      </c>
      <c r="BW847">
        <f>IFERROR(I847*VLOOKUP(F847,'9.3成本表'!C:L,10,0),0)</f>
        <v>0</v>
      </c>
      <c r="BX847">
        <f t="shared" si="108"/>
        <v>0</v>
      </c>
      <c r="CC847" s="45">
        <f t="shared" si="109"/>
        <v>0</v>
      </c>
      <c r="CD847" s="45">
        <f t="shared" si="110"/>
        <v>0</v>
      </c>
      <c r="CE847" s="45">
        <f t="shared" si="111"/>
        <v>0</v>
      </c>
    </row>
    <row r="848" spans="4:83" x14ac:dyDescent="0.25">
      <c r="D848" s="20" t="s">
        <v>1805</v>
      </c>
      <c r="E848" s="20" t="s">
        <v>1806</v>
      </c>
      <c r="F848" s="20">
        <v>6374</v>
      </c>
      <c r="G848">
        <v>842</v>
      </c>
      <c r="H848" s="20"/>
      <c r="I848">
        <f>SUMIFS('总明细 源文件后台下'!G:G,'总明细 源文件后台下'!E:E,E848,'总明细 源文件后台下'!C:C,"Order")</f>
        <v>0</v>
      </c>
      <c r="J848">
        <f>SUMIFS('总明细 源文件后台下'!M:M,'总明细 源文件后台下'!E:E,E848,'总明细 源文件后台下'!C:C,"Order")</f>
        <v>0</v>
      </c>
      <c r="K848">
        <f>SUMIFS('总明细 源文件后台下'!N:N,'总明细 源文件后台下'!E:E,E848,'总明细 源文件后台下'!C:C,"Order")</f>
        <v>0</v>
      </c>
      <c r="L848">
        <f>SUMIFS('总明细 源文件后台下'!O:O,'总明细 源文件后台下'!E:E,E848,'总明细 源文件后台下'!C:C,"Order")</f>
        <v>0</v>
      </c>
      <c r="M848">
        <f>SUMIFS('总明细 源文件后台下'!P:P,'总明细 源文件后台下'!E:E,E848,'总明细 源文件后台下'!C:C,"Order")</f>
        <v>0</v>
      </c>
      <c r="N848">
        <f>SUMIFS('总明细 源文件后台下'!Q:Q,'总明细 源文件后台下'!E:E,E848,'总明细 源文件后台下'!C:C,"Order")</f>
        <v>0</v>
      </c>
      <c r="O848">
        <f>SUMIFS('总明细 源文件后台下'!R:R,'总明细 源文件后台下'!E:E,E848,'总明细 源文件后台下'!C:C,"Order")</f>
        <v>0</v>
      </c>
      <c r="P848">
        <f>SUMIFS('总明细 源文件后台下'!S:S,'总明细 源文件后台下'!E:E,E848,'总明细 源文件后台下'!C:C,"Order")</f>
        <v>0</v>
      </c>
      <c r="Q848">
        <f>SUMIFS('总明细 源文件后台下'!T:T,'总明细 源文件后台下'!E:E,E848,'总明细 源文件后台下'!C:C,"Order")</f>
        <v>0</v>
      </c>
      <c r="R848">
        <f>SUMIFS('总明细 源文件后台下'!U:U,'总明细 源文件后台下'!E:E,E848,'总明细 源文件后台下'!C:C,"Order")</f>
        <v>0</v>
      </c>
      <c r="S848">
        <f>SUMIFS('总明细 源文件后台下'!V:V,'总明细 源文件后台下'!E:E,E848,'总明细 源文件后台下'!C:C,"Order")</f>
        <v>0</v>
      </c>
      <c r="T848">
        <f>SUMIFS('总明细 源文件后台下'!W:W,'总明细 源文件后台下'!E:E,E848,'总明细 源文件后台下'!C:C,"Order")</f>
        <v>0</v>
      </c>
      <c r="U848">
        <f>SUMIFS('总明细 源文件后台下'!G:G,'总明细 源文件后台下'!E:E,E848,'总明细 源文件后台下'!C:C,"Refund")</f>
        <v>0</v>
      </c>
      <c r="V848">
        <f>SUMIFS('总明细 源文件后台下'!M:M,'总明细 源文件后台下'!E:E,E848,'总明细 源文件后台下'!C:C,"Refund")</f>
        <v>0</v>
      </c>
      <c r="W848">
        <f>SUMIFS('总明细 源文件后台下'!N:N,'总明细 源文件后台下'!E:E,E848,'总明细 源文件后台下'!C:C,"Refund")</f>
        <v>0</v>
      </c>
      <c r="X848">
        <f>SUMIFS('总明细 源文件后台下'!O:O,'总明细 源文件后台下'!E:E,E848,'总明细 源文件后台下'!C:C,"Refund")</f>
        <v>0</v>
      </c>
      <c r="Y848">
        <f>SUMIFS('总明细 源文件后台下'!P:P,'总明细 源文件后台下'!E:E,E848,'总明细 源文件后台下'!C:C,"Refund")</f>
        <v>0</v>
      </c>
      <c r="Z848">
        <f>SUMIFS('总明细 源文件后台下'!Q:Q,'总明细 源文件后台下'!E:E,E848,'总明细 源文件后台下'!C:C,"Refund")</f>
        <v>0</v>
      </c>
      <c r="AA848">
        <f>SUMIFS('总明细 源文件后台下'!R:R,'总明细 源文件后台下'!E:E,E848,'总明细 源文件后台下'!C:C,"Refund")</f>
        <v>0</v>
      </c>
      <c r="AB848">
        <f>SUMIFS('总明细 源文件后台下'!S:S,'总明细 源文件后台下'!E:E,E848,'总明细 源文件后台下'!C:C,"Refund")</f>
        <v>0</v>
      </c>
      <c r="AC848">
        <f>SUMIFS('总明细 源文件后台下'!T:T,'总明细 源文件后台下'!E:E,E848,'总明细 源文件后台下'!C:C,"Refund")</f>
        <v>0</v>
      </c>
      <c r="AD848">
        <f>SUMIFS('总明细 源文件后台下'!U:U,'总明细 源文件后台下'!E:E,E848,'总明细 源文件后台下'!C:C,"Refund")</f>
        <v>0</v>
      </c>
      <c r="AE848">
        <f>SUMIFS('总明细 源文件后台下'!V:V,'总明细 源文件后台下'!E:E,E848,'总明细 源文件后台下'!C:C,"Refund")</f>
        <v>0</v>
      </c>
      <c r="AF848">
        <f>SUMIFS('总明细 源文件后台下'!W:W,'总明细 源文件后台下'!E:E,E848,'总明细 源文件后台下'!C:C,"Refund")</f>
        <v>0</v>
      </c>
      <c r="AK848">
        <f>(SUMIF('广告费 源文件后台下'!G:G,E848,'广告费 源文件后台下'!M:M))*-1</f>
        <v>0</v>
      </c>
      <c r="AL848">
        <f>SUMIFS('总明细 源文件后台下'!W:W,'总明细 源文件后台下'!E:E,E848,'总明细 源文件后台下'!C:C,"Adjustment",'总明细 源文件后台下'!F:F,"FBA Inventory Reimbursement - Customer Return")</f>
        <v>0</v>
      </c>
      <c r="AM848">
        <f>SUMIFS('总明细 源文件后台下'!W:W,'总明细 源文件后台下'!E:E,E848,'总明细 源文件后台下'!C:C,"Adjustment",'总明细 源文件后台下'!F:F,"FBA Inventory Reimbursement - Damaged:Warehouse")</f>
        <v>0</v>
      </c>
      <c r="AN848">
        <f>SUMIFS('总明细 源文件后台下'!W:W,'总明细 源文件后台下'!E:E,E848,'总明细 源文件后台下'!C:C,"Adjustment",'总明细 源文件后台下'!F:F,"FBA Inventory Reimbursement - Customer Service Issue")</f>
        <v>0</v>
      </c>
      <c r="AO848">
        <f>SUMIFS('总明细 源文件后台下'!W:W,'总明细 源文件后台下'!E:E,E848,'总明细 源文件后台下'!C:C,"Adjustment",'总明细 源文件后台下'!F:F,"FBA Inventory Reimbursement - Fee Correction")</f>
        <v>0</v>
      </c>
      <c r="AP848">
        <f>SUMIFS('总明细 源文件后台下'!W:W,'总明细 源文件后台下'!E:E,E848,'总明细 源文件后台下'!C:C,"Adjustment",'总明细 源文件后台下'!F:F,"FBA Inventory Reimbursement - General Adjustment")</f>
        <v>0</v>
      </c>
      <c r="AQ848">
        <f>SUMIFS('总明细 源文件后台下'!W:W,'总明细 源文件后台下'!E:E,E848,'总明细 源文件后台下'!C:C,"Adjustment",'总明细 源文件后台下'!F:F,"FBA Inventory Reimbursement - Lost:Inbound")</f>
        <v>0</v>
      </c>
      <c r="AR848">
        <f>SUMIFS('总明细 源文件后台下'!W:W,'总明细 源文件后台下'!E:E,E848,'总明细 源文件后台下'!C:C,"Adjustment",'总明细 源文件后台下'!F:F,"FBA Inventory Reimbursement - Lost:Warehouse")</f>
        <v>0</v>
      </c>
      <c r="AS848">
        <f>SUMIFS('总明细 源文件后台下'!W:W,'总明细 源文件后台下'!E:E,E848,'总明细 源文件后台下'!C:C,"Adjustment",'总明细 源文件后台下'!F:F,"Non-subscription Fee Adjustment")</f>
        <v>0</v>
      </c>
      <c r="AT848">
        <f>SUMIFS('总明细 源文件后台下'!W:W,'总明细 源文件后台下'!E:E,E848,'总明细 源文件后台下'!C:C,"Adjustment",'总明细 源文件后台下'!F:F,"FBA Inventory Placement Service Fee")</f>
        <v>0</v>
      </c>
      <c r="AV848">
        <f>SUMIF('FBA Customer Return Per Unit Fe'!B:B,E848,'FBA Customer Return Per Unit Fe'!C:C)</f>
        <v>0</v>
      </c>
      <c r="AX848">
        <f>(SUMIF('仓储费 源文件后台下'!C:C,E848,'仓储费 源文件后台下'!V:V))*-1</f>
        <v>0</v>
      </c>
      <c r="AZ848">
        <f>SUMIF('Disposal Fee销毁费用-160.95'!B:B,E848,'Disposal Fee销毁费用-160.95'!D:D)*-1</f>
        <v>0</v>
      </c>
      <c r="BC848">
        <f>IFERROR(VLOOKUP(F848,'优惠券-86.4'!F:I,4,0),0)</f>
        <v>0</v>
      </c>
      <c r="BD848">
        <f>IFERROR(VLOOKUP(F848,'早评-120'!E:H,4,0),0)</f>
        <v>0</v>
      </c>
      <c r="BF848">
        <f t="shared" si="104"/>
        <v>0</v>
      </c>
      <c r="BG848">
        <f t="shared" si="105"/>
        <v>0</v>
      </c>
      <c r="BH848">
        <f t="shared" si="106"/>
        <v>0</v>
      </c>
      <c r="BQ848" s="45">
        <f t="shared" si="107"/>
        <v>0</v>
      </c>
      <c r="BR848">
        <f>SUMIFS('9月销毁明细'!D:D,'9月销毁明细'!A:A,E848,'9月销毁明细'!H:H,"Sellable")</f>
        <v>0</v>
      </c>
      <c r="BS848">
        <f>SUMIFS('9月销毁明细'!G:G,'9月销毁明细'!A:A,E848,'9月销毁明细'!H:H,"Sellable")</f>
        <v>0</v>
      </c>
      <c r="BT848">
        <f>SUMIFS('9月销毁明细'!D:D,'9月销毁明细'!A:A,E848,'9月销毁明细'!H:H,"Unsellable")</f>
        <v>0</v>
      </c>
      <c r="BU848">
        <f>SUMIFS('9月销毁明细'!G:G,'9月销毁明细'!A:A,E848,'9月销毁明细'!H:H,"Unsellable")</f>
        <v>0</v>
      </c>
      <c r="BW848">
        <f>IFERROR(I848*VLOOKUP(F848,'9.3成本表'!C:L,10,0),0)</f>
        <v>0</v>
      </c>
      <c r="BX848">
        <f t="shared" si="108"/>
        <v>0</v>
      </c>
      <c r="CC848" s="45">
        <f t="shared" si="109"/>
        <v>0</v>
      </c>
      <c r="CD848" s="45">
        <f t="shared" si="110"/>
        <v>0</v>
      </c>
      <c r="CE848" s="45">
        <f t="shared" si="111"/>
        <v>0</v>
      </c>
    </row>
    <row r="849" spans="4:83" x14ac:dyDescent="0.25">
      <c r="D849" s="20" t="s">
        <v>1807</v>
      </c>
      <c r="E849" s="20" t="s">
        <v>1808</v>
      </c>
      <c r="F849" s="20">
        <v>6374</v>
      </c>
      <c r="G849">
        <v>843</v>
      </c>
      <c r="H849" s="20"/>
      <c r="I849">
        <f>SUMIFS('总明细 源文件后台下'!G:G,'总明细 源文件后台下'!E:E,E849,'总明细 源文件后台下'!C:C,"Order")</f>
        <v>0</v>
      </c>
      <c r="J849">
        <f>SUMIFS('总明细 源文件后台下'!M:M,'总明细 源文件后台下'!E:E,E849,'总明细 源文件后台下'!C:C,"Order")</f>
        <v>0</v>
      </c>
      <c r="K849">
        <f>SUMIFS('总明细 源文件后台下'!N:N,'总明细 源文件后台下'!E:E,E849,'总明细 源文件后台下'!C:C,"Order")</f>
        <v>0</v>
      </c>
      <c r="L849">
        <f>SUMIFS('总明细 源文件后台下'!O:O,'总明细 源文件后台下'!E:E,E849,'总明细 源文件后台下'!C:C,"Order")</f>
        <v>0</v>
      </c>
      <c r="M849">
        <f>SUMIFS('总明细 源文件后台下'!P:P,'总明细 源文件后台下'!E:E,E849,'总明细 源文件后台下'!C:C,"Order")</f>
        <v>0</v>
      </c>
      <c r="N849">
        <f>SUMIFS('总明细 源文件后台下'!Q:Q,'总明细 源文件后台下'!E:E,E849,'总明细 源文件后台下'!C:C,"Order")</f>
        <v>0</v>
      </c>
      <c r="O849">
        <f>SUMIFS('总明细 源文件后台下'!R:R,'总明细 源文件后台下'!E:E,E849,'总明细 源文件后台下'!C:C,"Order")</f>
        <v>0</v>
      </c>
      <c r="P849">
        <f>SUMIFS('总明细 源文件后台下'!S:S,'总明细 源文件后台下'!E:E,E849,'总明细 源文件后台下'!C:C,"Order")</f>
        <v>0</v>
      </c>
      <c r="Q849">
        <f>SUMIFS('总明细 源文件后台下'!T:T,'总明细 源文件后台下'!E:E,E849,'总明细 源文件后台下'!C:C,"Order")</f>
        <v>0</v>
      </c>
      <c r="R849">
        <f>SUMIFS('总明细 源文件后台下'!U:U,'总明细 源文件后台下'!E:E,E849,'总明细 源文件后台下'!C:C,"Order")</f>
        <v>0</v>
      </c>
      <c r="S849">
        <f>SUMIFS('总明细 源文件后台下'!V:V,'总明细 源文件后台下'!E:E,E849,'总明细 源文件后台下'!C:C,"Order")</f>
        <v>0</v>
      </c>
      <c r="T849">
        <f>SUMIFS('总明细 源文件后台下'!W:W,'总明细 源文件后台下'!E:E,E849,'总明细 源文件后台下'!C:C,"Order")</f>
        <v>0</v>
      </c>
      <c r="U849">
        <f>SUMIFS('总明细 源文件后台下'!G:G,'总明细 源文件后台下'!E:E,E849,'总明细 源文件后台下'!C:C,"Refund")</f>
        <v>0</v>
      </c>
      <c r="V849">
        <f>SUMIFS('总明细 源文件后台下'!M:M,'总明细 源文件后台下'!E:E,E849,'总明细 源文件后台下'!C:C,"Refund")</f>
        <v>0</v>
      </c>
      <c r="W849">
        <f>SUMIFS('总明细 源文件后台下'!N:N,'总明细 源文件后台下'!E:E,E849,'总明细 源文件后台下'!C:C,"Refund")</f>
        <v>0</v>
      </c>
      <c r="X849">
        <f>SUMIFS('总明细 源文件后台下'!O:O,'总明细 源文件后台下'!E:E,E849,'总明细 源文件后台下'!C:C,"Refund")</f>
        <v>0</v>
      </c>
      <c r="Y849">
        <f>SUMIFS('总明细 源文件后台下'!P:P,'总明细 源文件后台下'!E:E,E849,'总明细 源文件后台下'!C:C,"Refund")</f>
        <v>0</v>
      </c>
      <c r="Z849">
        <f>SUMIFS('总明细 源文件后台下'!Q:Q,'总明细 源文件后台下'!E:E,E849,'总明细 源文件后台下'!C:C,"Refund")</f>
        <v>0</v>
      </c>
      <c r="AA849">
        <f>SUMIFS('总明细 源文件后台下'!R:R,'总明细 源文件后台下'!E:E,E849,'总明细 源文件后台下'!C:C,"Refund")</f>
        <v>0</v>
      </c>
      <c r="AB849">
        <f>SUMIFS('总明细 源文件后台下'!S:S,'总明细 源文件后台下'!E:E,E849,'总明细 源文件后台下'!C:C,"Refund")</f>
        <v>0</v>
      </c>
      <c r="AC849">
        <f>SUMIFS('总明细 源文件后台下'!T:T,'总明细 源文件后台下'!E:E,E849,'总明细 源文件后台下'!C:C,"Refund")</f>
        <v>0</v>
      </c>
      <c r="AD849">
        <f>SUMIFS('总明细 源文件后台下'!U:U,'总明细 源文件后台下'!E:E,E849,'总明细 源文件后台下'!C:C,"Refund")</f>
        <v>0</v>
      </c>
      <c r="AE849">
        <f>SUMIFS('总明细 源文件后台下'!V:V,'总明细 源文件后台下'!E:E,E849,'总明细 源文件后台下'!C:C,"Refund")</f>
        <v>0</v>
      </c>
      <c r="AF849">
        <f>SUMIFS('总明细 源文件后台下'!W:W,'总明细 源文件后台下'!E:E,E849,'总明细 源文件后台下'!C:C,"Refund")</f>
        <v>0</v>
      </c>
      <c r="AK849">
        <f>(SUMIF('广告费 源文件后台下'!G:G,E849,'广告费 源文件后台下'!M:M))*-1</f>
        <v>0</v>
      </c>
      <c r="AL849">
        <f>SUMIFS('总明细 源文件后台下'!W:W,'总明细 源文件后台下'!E:E,E849,'总明细 源文件后台下'!C:C,"Adjustment",'总明细 源文件后台下'!F:F,"FBA Inventory Reimbursement - Customer Return")</f>
        <v>0</v>
      </c>
      <c r="AM849">
        <f>SUMIFS('总明细 源文件后台下'!W:W,'总明细 源文件后台下'!E:E,E849,'总明细 源文件后台下'!C:C,"Adjustment",'总明细 源文件后台下'!F:F,"FBA Inventory Reimbursement - Damaged:Warehouse")</f>
        <v>0</v>
      </c>
      <c r="AN849">
        <f>SUMIFS('总明细 源文件后台下'!W:W,'总明细 源文件后台下'!E:E,E849,'总明细 源文件后台下'!C:C,"Adjustment",'总明细 源文件后台下'!F:F,"FBA Inventory Reimbursement - Customer Service Issue")</f>
        <v>0</v>
      </c>
      <c r="AO849">
        <f>SUMIFS('总明细 源文件后台下'!W:W,'总明细 源文件后台下'!E:E,E849,'总明细 源文件后台下'!C:C,"Adjustment",'总明细 源文件后台下'!F:F,"FBA Inventory Reimbursement - Fee Correction")</f>
        <v>0</v>
      </c>
      <c r="AP849">
        <f>SUMIFS('总明细 源文件后台下'!W:W,'总明细 源文件后台下'!E:E,E849,'总明细 源文件后台下'!C:C,"Adjustment",'总明细 源文件后台下'!F:F,"FBA Inventory Reimbursement - General Adjustment")</f>
        <v>0</v>
      </c>
      <c r="AQ849">
        <f>SUMIFS('总明细 源文件后台下'!W:W,'总明细 源文件后台下'!E:E,E849,'总明细 源文件后台下'!C:C,"Adjustment",'总明细 源文件后台下'!F:F,"FBA Inventory Reimbursement - Lost:Inbound")</f>
        <v>0</v>
      </c>
      <c r="AR849">
        <f>SUMIFS('总明细 源文件后台下'!W:W,'总明细 源文件后台下'!E:E,E849,'总明细 源文件后台下'!C:C,"Adjustment",'总明细 源文件后台下'!F:F,"FBA Inventory Reimbursement - Lost:Warehouse")</f>
        <v>0</v>
      </c>
      <c r="AS849">
        <f>SUMIFS('总明细 源文件后台下'!W:W,'总明细 源文件后台下'!E:E,E849,'总明细 源文件后台下'!C:C,"Adjustment",'总明细 源文件后台下'!F:F,"Non-subscription Fee Adjustment")</f>
        <v>0</v>
      </c>
      <c r="AT849">
        <f>SUMIFS('总明细 源文件后台下'!W:W,'总明细 源文件后台下'!E:E,E849,'总明细 源文件后台下'!C:C,"Adjustment",'总明细 源文件后台下'!F:F,"FBA Inventory Placement Service Fee")</f>
        <v>0</v>
      </c>
      <c r="AV849">
        <f>SUMIF('FBA Customer Return Per Unit Fe'!B:B,E849,'FBA Customer Return Per Unit Fe'!C:C)</f>
        <v>0</v>
      </c>
      <c r="AX849">
        <f>(SUMIF('仓储费 源文件后台下'!C:C,E849,'仓储费 源文件后台下'!V:V))*-1</f>
        <v>0</v>
      </c>
      <c r="AZ849">
        <f>SUMIF('Disposal Fee销毁费用-160.95'!B:B,E849,'Disposal Fee销毁费用-160.95'!D:D)*-1</f>
        <v>0</v>
      </c>
      <c r="BC849">
        <f>IFERROR(VLOOKUP(F849,'优惠券-86.4'!F:I,4,0),0)</f>
        <v>0</v>
      </c>
      <c r="BD849">
        <f>IFERROR(VLOOKUP(F849,'早评-120'!E:H,4,0),0)</f>
        <v>0</v>
      </c>
      <c r="BF849">
        <f t="shared" si="104"/>
        <v>0</v>
      </c>
      <c r="BG849">
        <f t="shared" si="105"/>
        <v>0</v>
      </c>
      <c r="BH849">
        <f t="shared" si="106"/>
        <v>0</v>
      </c>
      <c r="BQ849" s="45">
        <f t="shared" si="107"/>
        <v>0</v>
      </c>
      <c r="BR849">
        <f>SUMIFS('9月销毁明细'!D:D,'9月销毁明细'!A:A,E849,'9月销毁明细'!H:H,"Sellable")</f>
        <v>0</v>
      </c>
      <c r="BS849">
        <f>SUMIFS('9月销毁明细'!G:G,'9月销毁明细'!A:A,E849,'9月销毁明细'!H:H,"Sellable")</f>
        <v>0</v>
      </c>
      <c r="BT849">
        <f>SUMIFS('9月销毁明细'!D:D,'9月销毁明细'!A:A,E849,'9月销毁明细'!H:H,"Unsellable")</f>
        <v>0</v>
      </c>
      <c r="BU849">
        <f>SUMIFS('9月销毁明细'!G:G,'9月销毁明细'!A:A,E849,'9月销毁明细'!H:H,"Unsellable")</f>
        <v>0</v>
      </c>
      <c r="BW849">
        <f>IFERROR(I849*VLOOKUP(F849,'9.3成本表'!C:L,10,0),0)</f>
        <v>0</v>
      </c>
      <c r="BX849">
        <f t="shared" si="108"/>
        <v>0</v>
      </c>
      <c r="CC849" s="45">
        <f t="shared" si="109"/>
        <v>0</v>
      </c>
      <c r="CD849" s="45">
        <f t="shared" si="110"/>
        <v>0</v>
      </c>
      <c r="CE849" s="45">
        <f t="shared" si="111"/>
        <v>0</v>
      </c>
    </row>
    <row r="850" spans="4:83" x14ac:dyDescent="0.25">
      <c r="D850" s="20" t="s">
        <v>1809</v>
      </c>
      <c r="E850" s="20" t="s">
        <v>1810</v>
      </c>
      <c r="F850" s="20">
        <v>6374</v>
      </c>
      <c r="G850">
        <v>844</v>
      </c>
      <c r="H850" s="20"/>
      <c r="I850">
        <f>SUMIFS('总明细 源文件后台下'!G:G,'总明细 源文件后台下'!E:E,E850,'总明细 源文件后台下'!C:C,"Order")</f>
        <v>0</v>
      </c>
      <c r="J850">
        <f>SUMIFS('总明细 源文件后台下'!M:M,'总明细 源文件后台下'!E:E,E850,'总明细 源文件后台下'!C:C,"Order")</f>
        <v>0</v>
      </c>
      <c r="K850">
        <f>SUMIFS('总明细 源文件后台下'!N:N,'总明细 源文件后台下'!E:E,E850,'总明细 源文件后台下'!C:C,"Order")</f>
        <v>0</v>
      </c>
      <c r="L850">
        <f>SUMIFS('总明细 源文件后台下'!O:O,'总明细 源文件后台下'!E:E,E850,'总明细 源文件后台下'!C:C,"Order")</f>
        <v>0</v>
      </c>
      <c r="M850">
        <f>SUMIFS('总明细 源文件后台下'!P:P,'总明细 源文件后台下'!E:E,E850,'总明细 源文件后台下'!C:C,"Order")</f>
        <v>0</v>
      </c>
      <c r="N850">
        <f>SUMIFS('总明细 源文件后台下'!Q:Q,'总明细 源文件后台下'!E:E,E850,'总明细 源文件后台下'!C:C,"Order")</f>
        <v>0</v>
      </c>
      <c r="O850">
        <f>SUMIFS('总明细 源文件后台下'!R:R,'总明细 源文件后台下'!E:E,E850,'总明细 源文件后台下'!C:C,"Order")</f>
        <v>0</v>
      </c>
      <c r="P850">
        <f>SUMIFS('总明细 源文件后台下'!S:S,'总明细 源文件后台下'!E:E,E850,'总明细 源文件后台下'!C:C,"Order")</f>
        <v>0</v>
      </c>
      <c r="Q850">
        <f>SUMIFS('总明细 源文件后台下'!T:T,'总明细 源文件后台下'!E:E,E850,'总明细 源文件后台下'!C:C,"Order")</f>
        <v>0</v>
      </c>
      <c r="R850">
        <f>SUMIFS('总明细 源文件后台下'!U:U,'总明细 源文件后台下'!E:E,E850,'总明细 源文件后台下'!C:C,"Order")</f>
        <v>0</v>
      </c>
      <c r="S850">
        <f>SUMIFS('总明细 源文件后台下'!V:V,'总明细 源文件后台下'!E:E,E850,'总明细 源文件后台下'!C:C,"Order")</f>
        <v>0</v>
      </c>
      <c r="T850">
        <f>SUMIFS('总明细 源文件后台下'!W:W,'总明细 源文件后台下'!E:E,E850,'总明细 源文件后台下'!C:C,"Order")</f>
        <v>0</v>
      </c>
      <c r="U850">
        <f>SUMIFS('总明细 源文件后台下'!G:G,'总明细 源文件后台下'!E:E,E850,'总明细 源文件后台下'!C:C,"Refund")</f>
        <v>0</v>
      </c>
      <c r="V850">
        <f>SUMIFS('总明细 源文件后台下'!M:M,'总明细 源文件后台下'!E:E,E850,'总明细 源文件后台下'!C:C,"Refund")</f>
        <v>0</v>
      </c>
      <c r="W850">
        <f>SUMIFS('总明细 源文件后台下'!N:N,'总明细 源文件后台下'!E:E,E850,'总明细 源文件后台下'!C:C,"Refund")</f>
        <v>0</v>
      </c>
      <c r="X850">
        <f>SUMIFS('总明细 源文件后台下'!O:O,'总明细 源文件后台下'!E:E,E850,'总明细 源文件后台下'!C:C,"Refund")</f>
        <v>0</v>
      </c>
      <c r="Y850">
        <f>SUMIFS('总明细 源文件后台下'!P:P,'总明细 源文件后台下'!E:E,E850,'总明细 源文件后台下'!C:C,"Refund")</f>
        <v>0</v>
      </c>
      <c r="Z850">
        <f>SUMIFS('总明细 源文件后台下'!Q:Q,'总明细 源文件后台下'!E:E,E850,'总明细 源文件后台下'!C:C,"Refund")</f>
        <v>0</v>
      </c>
      <c r="AA850">
        <f>SUMIFS('总明细 源文件后台下'!R:R,'总明细 源文件后台下'!E:E,E850,'总明细 源文件后台下'!C:C,"Refund")</f>
        <v>0</v>
      </c>
      <c r="AB850">
        <f>SUMIFS('总明细 源文件后台下'!S:S,'总明细 源文件后台下'!E:E,E850,'总明细 源文件后台下'!C:C,"Refund")</f>
        <v>0</v>
      </c>
      <c r="AC850">
        <f>SUMIFS('总明细 源文件后台下'!T:T,'总明细 源文件后台下'!E:E,E850,'总明细 源文件后台下'!C:C,"Refund")</f>
        <v>0</v>
      </c>
      <c r="AD850">
        <f>SUMIFS('总明细 源文件后台下'!U:U,'总明细 源文件后台下'!E:E,E850,'总明细 源文件后台下'!C:C,"Refund")</f>
        <v>0</v>
      </c>
      <c r="AE850">
        <f>SUMIFS('总明细 源文件后台下'!V:V,'总明细 源文件后台下'!E:E,E850,'总明细 源文件后台下'!C:C,"Refund")</f>
        <v>0</v>
      </c>
      <c r="AF850">
        <f>SUMIFS('总明细 源文件后台下'!W:W,'总明细 源文件后台下'!E:E,E850,'总明细 源文件后台下'!C:C,"Refund")</f>
        <v>0</v>
      </c>
      <c r="AK850">
        <f>(SUMIF('广告费 源文件后台下'!G:G,E850,'广告费 源文件后台下'!M:M))*-1</f>
        <v>0</v>
      </c>
      <c r="AL850">
        <f>SUMIFS('总明细 源文件后台下'!W:W,'总明细 源文件后台下'!E:E,E850,'总明细 源文件后台下'!C:C,"Adjustment",'总明细 源文件后台下'!F:F,"FBA Inventory Reimbursement - Customer Return")</f>
        <v>0</v>
      </c>
      <c r="AM850">
        <f>SUMIFS('总明细 源文件后台下'!W:W,'总明细 源文件后台下'!E:E,E850,'总明细 源文件后台下'!C:C,"Adjustment",'总明细 源文件后台下'!F:F,"FBA Inventory Reimbursement - Damaged:Warehouse")</f>
        <v>0</v>
      </c>
      <c r="AN850">
        <f>SUMIFS('总明细 源文件后台下'!W:W,'总明细 源文件后台下'!E:E,E850,'总明细 源文件后台下'!C:C,"Adjustment",'总明细 源文件后台下'!F:F,"FBA Inventory Reimbursement - Customer Service Issue")</f>
        <v>0</v>
      </c>
      <c r="AO850">
        <f>SUMIFS('总明细 源文件后台下'!W:W,'总明细 源文件后台下'!E:E,E850,'总明细 源文件后台下'!C:C,"Adjustment",'总明细 源文件后台下'!F:F,"FBA Inventory Reimbursement - Fee Correction")</f>
        <v>0</v>
      </c>
      <c r="AP850">
        <f>SUMIFS('总明细 源文件后台下'!W:W,'总明细 源文件后台下'!E:E,E850,'总明细 源文件后台下'!C:C,"Adjustment",'总明细 源文件后台下'!F:F,"FBA Inventory Reimbursement - General Adjustment")</f>
        <v>0</v>
      </c>
      <c r="AQ850">
        <f>SUMIFS('总明细 源文件后台下'!W:W,'总明细 源文件后台下'!E:E,E850,'总明细 源文件后台下'!C:C,"Adjustment",'总明细 源文件后台下'!F:F,"FBA Inventory Reimbursement - Lost:Inbound")</f>
        <v>0</v>
      </c>
      <c r="AR850">
        <f>SUMIFS('总明细 源文件后台下'!W:W,'总明细 源文件后台下'!E:E,E850,'总明细 源文件后台下'!C:C,"Adjustment",'总明细 源文件后台下'!F:F,"FBA Inventory Reimbursement - Lost:Warehouse")</f>
        <v>0</v>
      </c>
      <c r="AS850">
        <f>SUMIFS('总明细 源文件后台下'!W:W,'总明细 源文件后台下'!E:E,E850,'总明细 源文件后台下'!C:C,"Adjustment",'总明细 源文件后台下'!F:F,"Non-subscription Fee Adjustment")</f>
        <v>0</v>
      </c>
      <c r="AT850">
        <f>SUMIFS('总明细 源文件后台下'!W:W,'总明细 源文件后台下'!E:E,E850,'总明细 源文件后台下'!C:C,"Adjustment",'总明细 源文件后台下'!F:F,"FBA Inventory Placement Service Fee")</f>
        <v>0</v>
      </c>
      <c r="AV850">
        <f>SUMIF('FBA Customer Return Per Unit Fe'!B:B,E850,'FBA Customer Return Per Unit Fe'!C:C)</f>
        <v>0</v>
      </c>
      <c r="AX850">
        <f>(SUMIF('仓储费 源文件后台下'!C:C,E850,'仓储费 源文件后台下'!V:V))*-1</f>
        <v>0</v>
      </c>
      <c r="AZ850">
        <f>SUMIF('Disposal Fee销毁费用-160.95'!B:B,E850,'Disposal Fee销毁费用-160.95'!D:D)*-1</f>
        <v>0</v>
      </c>
      <c r="BC850">
        <f>IFERROR(VLOOKUP(F850,'优惠券-86.4'!F:I,4,0),0)</f>
        <v>0</v>
      </c>
      <c r="BD850">
        <f>IFERROR(VLOOKUP(F850,'早评-120'!E:H,4,0),0)</f>
        <v>0</v>
      </c>
      <c r="BF850">
        <f t="shared" si="104"/>
        <v>0</v>
      </c>
      <c r="BG850">
        <f t="shared" si="105"/>
        <v>0</v>
      </c>
      <c r="BH850">
        <f t="shared" si="106"/>
        <v>0</v>
      </c>
      <c r="BQ850" s="45">
        <f t="shared" si="107"/>
        <v>0</v>
      </c>
      <c r="BR850">
        <f>SUMIFS('9月销毁明细'!D:D,'9月销毁明细'!A:A,E850,'9月销毁明细'!H:H,"Sellable")</f>
        <v>0</v>
      </c>
      <c r="BS850">
        <f>SUMIFS('9月销毁明细'!G:G,'9月销毁明细'!A:A,E850,'9月销毁明细'!H:H,"Sellable")</f>
        <v>0</v>
      </c>
      <c r="BT850">
        <f>SUMIFS('9月销毁明细'!D:D,'9月销毁明细'!A:A,E850,'9月销毁明细'!H:H,"Unsellable")</f>
        <v>0</v>
      </c>
      <c r="BU850">
        <f>SUMIFS('9月销毁明细'!G:G,'9月销毁明细'!A:A,E850,'9月销毁明细'!H:H,"Unsellable")</f>
        <v>0</v>
      </c>
      <c r="BW850">
        <f>IFERROR(I850*VLOOKUP(F850,'9.3成本表'!C:L,10,0),0)</f>
        <v>0</v>
      </c>
      <c r="BX850">
        <f t="shared" si="108"/>
        <v>0</v>
      </c>
      <c r="CC850" s="45">
        <f t="shared" si="109"/>
        <v>0</v>
      </c>
      <c r="CD850" s="45">
        <f t="shared" si="110"/>
        <v>0</v>
      </c>
      <c r="CE850" s="45">
        <f t="shared" si="111"/>
        <v>0</v>
      </c>
    </row>
    <row r="851" spans="4:83" x14ac:dyDescent="0.25">
      <c r="D851" s="20" t="s">
        <v>1811</v>
      </c>
      <c r="E851" s="20" t="s">
        <v>1812</v>
      </c>
      <c r="F851" s="20">
        <v>6374</v>
      </c>
      <c r="G851">
        <v>845</v>
      </c>
      <c r="H851" s="20"/>
      <c r="I851">
        <f>SUMIFS('总明细 源文件后台下'!G:G,'总明细 源文件后台下'!E:E,E851,'总明细 源文件后台下'!C:C,"Order")</f>
        <v>0</v>
      </c>
      <c r="J851">
        <f>SUMIFS('总明细 源文件后台下'!M:M,'总明细 源文件后台下'!E:E,E851,'总明细 源文件后台下'!C:C,"Order")</f>
        <v>0</v>
      </c>
      <c r="K851">
        <f>SUMIFS('总明细 源文件后台下'!N:N,'总明细 源文件后台下'!E:E,E851,'总明细 源文件后台下'!C:C,"Order")</f>
        <v>0</v>
      </c>
      <c r="L851">
        <f>SUMIFS('总明细 源文件后台下'!O:O,'总明细 源文件后台下'!E:E,E851,'总明细 源文件后台下'!C:C,"Order")</f>
        <v>0</v>
      </c>
      <c r="M851">
        <f>SUMIFS('总明细 源文件后台下'!P:P,'总明细 源文件后台下'!E:E,E851,'总明细 源文件后台下'!C:C,"Order")</f>
        <v>0</v>
      </c>
      <c r="N851">
        <f>SUMIFS('总明细 源文件后台下'!Q:Q,'总明细 源文件后台下'!E:E,E851,'总明细 源文件后台下'!C:C,"Order")</f>
        <v>0</v>
      </c>
      <c r="O851">
        <f>SUMIFS('总明细 源文件后台下'!R:R,'总明细 源文件后台下'!E:E,E851,'总明细 源文件后台下'!C:C,"Order")</f>
        <v>0</v>
      </c>
      <c r="P851">
        <f>SUMIFS('总明细 源文件后台下'!S:S,'总明细 源文件后台下'!E:E,E851,'总明细 源文件后台下'!C:C,"Order")</f>
        <v>0</v>
      </c>
      <c r="Q851">
        <f>SUMIFS('总明细 源文件后台下'!T:T,'总明细 源文件后台下'!E:E,E851,'总明细 源文件后台下'!C:C,"Order")</f>
        <v>0</v>
      </c>
      <c r="R851">
        <f>SUMIFS('总明细 源文件后台下'!U:U,'总明细 源文件后台下'!E:E,E851,'总明细 源文件后台下'!C:C,"Order")</f>
        <v>0</v>
      </c>
      <c r="S851">
        <f>SUMIFS('总明细 源文件后台下'!V:V,'总明细 源文件后台下'!E:E,E851,'总明细 源文件后台下'!C:C,"Order")</f>
        <v>0</v>
      </c>
      <c r="T851">
        <f>SUMIFS('总明细 源文件后台下'!W:W,'总明细 源文件后台下'!E:E,E851,'总明细 源文件后台下'!C:C,"Order")</f>
        <v>0</v>
      </c>
      <c r="U851">
        <f>SUMIFS('总明细 源文件后台下'!G:G,'总明细 源文件后台下'!E:E,E851,'总明细 源文件后台下'!C:C,"Refund")</f>
        <v>0</v>
      </c>
      <c r="V851">
        <f>SUMIFS('总明细 源文件后台下'!M:M,'总明细 源文件后台下'!E:E,E851,'总明细 源文件后台下'!C:C,"Refund")</f>
        <v>0</v>
      </c>
      <c r="W851">
        <f>SUMIFS('总明细 源文件后台下'!N:N,'总明细 源文件后台下'!E:E,E851,'总明细 源文件后台下'!C:C,"Refund")</f>
        <v>0</v>
      </c>
      <c r="X851">
        <f>SUMIFS('总明细 源文件后台下'!O:O,'总明细 源文件后台下'!E:E,E851,'总明细 源文件后台下'!C:C,"Refund")</f>
        <v>0</v>
      </c>
      <c r="Y851">
        <f>SUMIFS('总明细 源文件后台下'!P:P,'总明细 源文件后台下'!E:E,E851,'总明细 源文件后台下'!C:C,"Refund")</f>
        <v>0</v>
      </c>
      <c r="Z851">
        <f>SUMIFS('总明细 源文件后台下'!Q:Q,'总明细 源文件后台下'!E:E,E851,'总明细 源文件后台下'!C:C,"Refund")</f>
        <v>0</v>
      </c>
      <c r="AA851">
        <f>SUMIFS('总明细 源文件后台下'!R:R,'总明细 源文件后台下'!E:E,E851,'总明细 源文件后台下'!C:C,"Refund")</f>
        <v>0</v>
      </c>
      <c r="AB851">
        <f>SUMIFS('总明细 源文件后台下'!S:S,'总明细 源文件后台下'!E:E,E851,'总明细 源文件后台下'!C:C,"Refund")</f>
        <v>0</v>
      </c>
      <c r="AC851">
        <f>SUMIFS('总明细 源文件后台下'!T:T,'总明细 源文件后台下'!E:E,E851,'总明细 源文件后台下'!C:C,"Refund")</f>
        <v>0</v>
      </c>
      <c r="AD851">
        <f>SUMIFS('总明细 源文件后台下'!U:U,'总明细 源文件后台下'!E:E,E851,'总明细 源文件后台下'!C:C,"Refund")</f>
        <v>0</v>
      </c>
      <c r="AE851">
        <f>SUMIFS('总明细 源文件后台下'!V:V,'总明细 源文件后台下'!E:E,E851,'总明细 源文件后台下'!C:C,"Refund")</f>
        <v>0</v>
      </c>
      <c r="AF851">
        <f>SUMIFS('总明细 源文件后台下'!W:W,'总明细 源文件后台下'!E:E,E851,'总明细 源文件后台下'!C:C,"Refund")</f>
        <v>0</v>
      </c>
      <c r="AK851">
        <f>(SUMIF('广告费 源文件后台下'!G:G,E851,'广告费 源文件后台下'!M:M))*-1</f>
        <v>0</v>
      </c>
      <c r="AL851">
        <f>SUMIFS('总明细 源文件后台下'!W:W,'总明细 源文件后台下'!E:E,E851,'总明细 源文件后台下'!C:C,"Adjustment",'总明细 源文件后台下'!F:F,"FBA Inventory Reimbursement - Customer Return")</f>
        <v>0</v>
      </c>
      <c r="AM851">
        <f>SUMIFS('总明细 源文件后台下'!W:W,'总明细 源文件后台下'!E:E,E851,'总明细 源文件后台下'!C:C,"Adjustment",'总明细 源文件后台下'!F:F,"FBA Inventory Reimbursement - Damaged:Warehouse")</f>
        <v>0</v>
      </c>
      <c r="AN851">
        <f>SUMIFS('总明细 源文件后台下'!W:W,'总明细 源文件后台下'!E:E,E851,'总明细 源文件后台下'!C:C,"Adjustment",'总明细 源文件后台下'!F:F,"FBA Inventory Reimbursement - Customer Service Issue")</f>
        <v>0</v>
      </c>
      <c r="AO851">
        <f>SUMIFS('总明细 源文件后台下'!W:W,'总明细 源文件后台下'!E:E,E851,'总明细 源文件后台下'!C:C,"Adjustment",'总明细 源文件后台下'!F:F,"FBA Inventory Reimbursement - Fee Correction")</f>
        <v>0</v>
      </c>
      <c r="AP851">
        <f>SUMIFS('总明细 源文件后台下'!W:W,'总明细 源文件后台下'!E:E,E851,'总明细 源文件后台下'!C:C,"Adjustment",'总明细 源文件后台下'!F:F,"FBA Inventory Reimbursement - General Adjustment")</f>
        <v>0</v>
      </c>
      <c r="AQ851">
        <f>SUMIFS('总明细 源文件后台下'!W:W,'总明细 源文件后台下'!E:E,E851,'总明细 源文件后台下'!C:C,"Adjustment",'总明细 源文件后台下'!F:F,"FBA Inventory Reimbursement - Lost:Inbound")</f>
        <v>0</v>
      </c>
      <c r="AR851">
        <f>SUMIFS('总明细 源文件后台下'!W:W,'总明细 源文件后台下'!E:E,E851,'总明细 源文件后台下'!C:C,"Adjustment",'总明细 源文件后台下'!F:F,"FBA Inventory Reimbursement - Lost:Warehouse")</f>
        <v>0</v>
      </c>
      <c r="AS851">
        <f>SUMIFS('总明细 源文件后台下'!W:W,'总明细 源文件后台下'!E:E,E851,'总明细 源文件后台下'!C:C,"Adjustment",'总明细 源文件后台下'!F:F,"Non-subscription Fee Adjustment")</f>
        <v>0</v>
      </c>
      <c r="AT851">
        <f>SUMIFS('总明细 源文件后台下'!W:W,'总明细 源文件后台下'!E:E,E851,'总明细 源文件后台下'!C:C,"Adjustment",'总明细 源文件后台下'!F:F,"FBA Inventory Placement Service Fee")</f>
        <v>0</v>
      </c>
      <c r="AV851">
        <f>SUMIF('FBA Customer Return Per Unit Fe'!B:B,E851,'FBA Customer Return Per Unit Fe'!C:C)</f>
        <v>0</v>
      </c>
      <c r="AX851">
        <f>(SUMIF('仓储费 源文件后台下'!C:C,E851,'仓储费 源文件后台下'!V:V))*-1</f>
        <v>0</v>
      </c>
      <c r="AZ851">
        <f>SUMIF('Disposal Fee销毁费用-160.95'!B:B,E851,'Disposal Fee销毁费用-160.95'!D:D)*-1</f>
        <v>0</v>
      </c>
      <c r="BC851">
        <f>IFERROR(VLOOKUP(F851,'优惠券-86.4'!F:I,4,0),0)</f>
        <v>0</v>
      </c>
      <c r="BD851">
        <f>IFERROR(VLOOKUP(F851,'早评-120'!E:H,4,0),0)</f>
        <v>0</v>
      </c>
      <c r="BF851">
        <f t="shared" si="104"/>
        <v>0</v>
      </c>
      <c r="BG851">
        <f t="shared" si="105"/>
        <v>0</v>
      </c>
      <c r="BH851">
        <f t="shared" si="106"/>
        <v>0</v>
      </c>
      <c r="BQ851" s="45">
        <f t="shared" si="107"/>
        <v>0</v>
      </c>
      <c r="BR851">
        <f>SUMIFS('9月销毁明细'!D:D,'9月销毁明细'!A:A,E851,'9月销毁明细'!H:H,"Sellable")</f>
        <v>0</v>
      </c>
      <c r="BS851">
        <f>SUMIFS('9月销毁明细'!G:G,'9月销毁明细'!A:A,E851,'9月销毁明细'!H:H,"Sellable")</f>
        <v>0</v>
      </c>
      <c r="BT851">
        <f>SUMIFS('9月销毁明细'!D:D,'9月销毁明细'!A:A,E851,'9月销毁明细'!H:H,"Unsellable")</f>
        <v>0</v>
      </c>
      <c r="BU851">
        <f>SUMIFS('9月销毁明细'!G:G,'9月销毁明细'!A:A,E851,'9月销毁明细'!H:H,"Unsellable")</f>
        <v>0</v>
      </c>
      <c r="BW851">
        <f>IFERROR(I851*VLOOKUP(F851,'9.3成本表'!C:L,10,0),0)</f>
        <v>0</v>
      </c>
      <c r="BX851">
        <f t="shared" si="108"/>
        <v>0</v>
      </c>
      <c r="CC851" s="45">
        <f t="shared" si="109"/>
        <v>0</v>
      </c>
      <c r="CD851" s="45">
        <f t="shared" si="110"/>
        <v>0</v>
      </c>
      <c r="CE851" s="45">
        <f t="shared" si="111"/>
        <v>0</v>
      </c>
    </row>
    <row r="852" spans="4:83" x14ac:dyDescent="0.25">
      <c r="D852" s="20" t="s">
        <v>1813</v>
      </c>
      <c r="E852" s="20" t="s">
        <v>1814</v>
      </c>
      <c r="F852" s="20">
        <v>6374</v>
      </c>
      <c r="G852">
        <v>846</v>
      </c>
      <c r="H852" s="20"/>
      <c r="I852">
        <f>SUMIFS('总明细 源文件后台下'!G:G,'总明细 源文件后台下'!E:E,E852,'总明细 源文件后台下'!C:C,"Order")</f>
        <v>0</v>
      </c>
      <c r="J852">
        <f>SUMIFS('总明细 源文件后台下'!M:M,'总明细 源文件后台下'!E:E,E852,'总明细 源文件后台下'!C:C,"Order")</f>
        <v>0</v>
      </c>
      <c r="K852">
        <f>SUMIFS('总明细 源文件后台下'!N:N,'总明细 源文件后台下'!E:E,E852,'总明细 源文件后台下'!C:C,"Order")</f>
        <v>0</v>
      </c>
      <c r="L852">
        <f>SUMIFS('总明细 源文件后台下'!O:O,'总明细 源文件后台下'!E:E,E852,'总明细 源文件后台下'!C:C,"Order")</f>
        <v>0</v>
      </c>
      <c r="M852">
        <f>SUMIFS('总明细 源文件后台下'!P:P,'总明细 源文件后台下'!E:E,E852,'总明细 源文件后台下'!C:C,"Order")</f>
        <v>0</v>
      </c>
      <c r="N852">
        <f>SUMIFS('总明细 源文件后台下'!Q:Q,'总明细 源文件后台下'!E:E,E852,'总明细 源文件后台下'!C:C,"Order")</f>
        <v>0</v>
      </c>
      <c r="O852">
        <f>SUMIFS('总明细 源文件后台下'!R:R,'总明细 源文件后台下'!E:E,E852,'总明细 源文件后台下'!C:C,"Order")</f>
        <v>0</v>
      </c>
      <c r="P852">
        <f>SUMIFS('总明细 源文件后台下'!S:S,'总明细 源文件后台下'!E:E,E852,'总明细 源文件后台下'!C:C,"Order")</f>
        <v>0</v>
      </c>
      <c r="Q852">
        <f>SUMIFS('总明细 源文件后台下'!T:T,'总明细 源文件后台下'!E:E,E852,'总明细 源文件后台下'!C:C,"Order")</f>
        <v>0</v>
      </c>
      <c r="R852">
        <f>SUMIFS('总明细 源文件后台下'!U:U,'总明细 源文件后台下'!E:E,E852,'总明细 源文件后台下'!C:C,"Order")</f>
        <v>0</v>
      </c>
      <c r="S852">
        <f>SUMIFS('总明细 源文件后台下'!V:V,'总明细 源文件后台下'!E:E,E852,'总明细 源文件后台下'!C:C,"Order")</f>
        <v>0</v>
      </c>
      <c r="T852">
        <f>SUMIFS('总明细 源文件后台下'!W:W,'总明细 源文件后台下'!E:E,E852,'总明细 源文件后台下'!C:C,"Order")</f>
        <v>0</v>
      </c>
      <c r="U852">
        <f>SUMIFS('总明细 源文件后台下'!G:G,'总明细 源文件后台下'!E:E,E852,'总明细 源文件后台下'!C:C,"Refund")</f>
        <v>0</v>
      </c>
      <c r="V852">
        <f>SUMIFS('总明细 源文件后台下'!M:M,'总明细 源文件后台下'!E:E,E852,'总明细 源文件后台下'!C:C,"Refund")</f>
        <v>0</v>
      </c>
      <c r="W852">
        <f>SUMIFS('总明细 源文件后台下'!N:N,'总明细 源文件后台下'!E:E,E852,'总明细 源文件后台下'!C:C,"Refund")</f>
        <v>0</v>
      </c>
      <c r="X852">
        <f>SUMIFS('总明细 源文件后台下'!O:O,'总明细 源文件后台下'!E:E,E852,'总明细 源文件后台下'!C:C,"Refund")</f>
        <v>0</v>
      </c>
      <c r="Y852">
        <f>SUMIFS('总明细 源文件后台下'!P:P,'总明细 源文件后台下'!E:E,E852,'总明细 源文件后台下'!C:C,"Refund")</f>
        <v>0</v>
      </c>
      <c r="Z852">
        <f>SUMIFS('总明细 源文件后台下'!Q:Q,'总明细 源文件后台下'!E:E,E852,'总明细 源文件后台下'!C:C,"Refund")</f>
        <v>0</v>
      </c>
      <c r="AA852">
        <f>SUMIFS('总明细 源文件后台下'!R:R,'总明细 源文件后台下'!E:E,E852,'总明细 源文件后台下'!C:C,"Refund")</f>
        <v>0</v>
      </c>
      <c r="AB852">
        <f>SUMIFS('总明细 源文件后台下'!S:S,'总明细 源文件后台下'!E:E,E852,'总明细 源文件后台下'!C:C,"Refund")</f>
        <v>0</v>
      </c>
      <c r="AC852">
        <f>SUMIFS('总明细 源文件后台下'!T:T,'总明细 源文件后台下'!E:E,E852,'总明细 源文件后台下'!C:C,"Refund")</f>
        <v>0</v>
      </c>
      <c r="AD852">
        <f>SUMIFS('总明细 源文件后台下'!U:U,'总明细 源文件后台下'!E:E,E852,'总明细 源文件后台下'!C:C,"Refund")</f>
        <v>0</v>
      </c>
      <c r="AE852">
        <f>SUMIFS('总明细 源文件后台下'!V:V,'总明细 源文件后台下'!E:E,E852,'总明细 源文件后台下'!C:C,"Refund")</f>
        <v>0</v>
      </c>
      <c r="AF852">
        <f>SUMIFS('总明细 源文件后台下'!W:W,'总明细 源文件后台下'!E:E,E852,'总明细 源文件后台下'!C:C,"Refund")</f>
        <v>0</v>
      </c>
      <c r="AK852">
        <f>(SUMIF('广告费 源文件后台下'!G:G,E852,'广告费 源文件后台下'!M:M))*-1</f>
        <v>0</v>
      </c>
      <c r="AL852">
        <f>SUMIFS('总明细 源文件后台下'!W:W,'总明细 源文件后台下'!E:E,E852,'总明细 源文件后台下'!C:C,"Adjustment",'总明细 源文件后台下'!F:F,"FBA Inventory Reimbursement - Customer Return")</f>
        <v>0</v>
      </c>
      <c r="AM852">
        <f>SUMIFS('总明细 源文件后台下'!W:W,'总明细 源文件后台下'!E:E,E852,'总明细 源文件后台下'!C:C,"Adjustment",'总明细 源文件后台下'!F:F,"FBA Inventory Reimbursement - Damaged:Warehouse")</f>
        <v>0</v>
      </c>
      <c r="AN852">
        <f>SUMIFS('总明细 源文件后台下'!W:W,'总明细 源文件后台下'!E:E,E852,'总明细 源文件后台下'!C:C,"Adjustment",'总明细 源文件后台下'!F:F,"FBA Inventory Reimbursement - Customer Service Issue")</f>
        <v>0</v>
      </c>
      <c r="AO852">
        <f>SUMIFS('总明细 源文件后台下'!W:W,'总明细 源文件后台下'!E:E,E852,'总明细 源文件后台下'!C:C,"Adjustment",'总明细 源文件后台下'!F:F,"FBA Inventory Reimbursement - Fee Correction")</f>
        <v>0</v>
      </c>
      <c r="AP852">
        <f>SUMIFS('总明细 源文件后台下'!W:W,'总明细 源文件后台下'!E:E,E852,'总明细 源文件后台下'!C:C,"Adjustment",'总明细 源文件后台下'!F:F,"FBA Inventory Reimbursement - General Adjustment")</f>
        <v>0</v>
      </c>
      <c r="AQ852">
        <f>SUMIFS('总明细 源文件后台下'!W:W,'总明细 源文件后台下'!E:E,E852,'总明细 源文件后台下'!C:C,"Adjustment",'总明细 源文件后台下'!F:F,"FBA Inventory Reimbursement - Lost:Inbound")</f>
        <v>0</v>
      </c>
      <c r="AR852">
        <f>SUMIFS('总明细 源文件后台下'!W:W,'总明细 源文件后台下'!E:E,E852,'总明细 源文件后台下'!C:C,"Adjustment",'总明细 源文件后台下'!F:F,"FBA Inventory Reimbursement - Lost:Warehouse")</f>
        <v>0</v>
      </c>
      <c r="AS852">
        <f>SUMIFS('总明细 源文件后台下'!W:W,'总明细 源文件后台下'!E:E,E852,'总明细 源文件后台下'!C:C,"Adjustment",'总明细 源文件后台下'!F:F,"Non-subscription Fee Adjustment")</f>
        <v>0</v>
      </c>
      <c r="AT852">
        <f>SUMIFS('总明细 源文件后台下'!W:W,'总明细 源文件后台下'!E:E,E852,'总明细 源文件后台下'!C:C,"Adjustment",'总明细 源文件后台下'!F:F,"FBA Inventory Placement Service Fee")</f>
        <v>0</v>
      </c>
      <c r="AV852">
        <f>SUMIF('FBA Customer Return Per Unit Fe'!B:B,E852,'FBA Customer Return Per Unit Fe'!C:C)</f>
        <v>0</v>
      </c>
      <c r="AX852">
        <f>(SUMIF('仓储费 源文件后台下'!C:C,E852,'仓储费 源文件后台下'!V:V))*-1</f>
        <v>0</v>
      </c>
      <c r="AZ852">
        <f>SUMIF('Disposal Fee销毁费用-160.95'!B:B,E852,'Disposal Fee销毁费用-160.95'!D:D)*-1</f>
        <v>0</v>
      </c>
      <c r="BC852">
        <f>IFERROR(VLOOKUP(F852,'优惠券-86.4'!F:I,4,0),0)</f>
        <v>0</v>
      </c>
      <c r="BD852">
        <f>IFERROR(VLOOKUP(F852,'早评-120'!E:H,4,0),0)</f>
        <v>0</v>
      </c>
      <c r="BF852">
        <f t="shared" si="104"/>
        <v>0</v>
      </c>
      <c r="BG852">
        <f t="shared" si="105"/>
        <v>0</v>
      </c>
      <c r="BH852">
        <f t="shared" si="106"/>
        <v>0</v>
      </c>
      <c r="BQ852" s="45">
        <f t="shared" si="107"/>
        <v>0</v>
      </c>
      <c r="BR852">
        <f>SUMIFS('9月销毁明细'!D:D,'9月销毁明细'!A:A,E852,'9月销毁明细'!H:H,"Sellable")</f>
        <v>0</v>
      </c>
      <c r="BS852">
        <f>SUMIFS('9月销毁明细'!G:G,'9月销毁明细'!A:A,E852,'9月销毁明细'!H:H,"Sellable")</f>
        <v>0</v>
      </c>
      <c r="BT852">
        <f>SUMIFS('9月销毁明细'!D:D,'9月销毁明细'!A:A,E852,'9月销毁明细'!H:H,"Unsellable")</f>
        <v>0</v>
      </c>
      <c r="BU852">
        <f>SUMIFS('9月销毁明细'!G:G,'9月销毁明细'!A:A,E852,'9月销毁明细'!H:H,"Unsellable")</f>
        <v>0</v>
      </c>
      <c r="BW852">
        <f>IFERROR(I852*VLOOKUP(F852,'9.3成本表'!C:L,10,0),0)</f>
        <v>0</v>
      </c>
      <c r="BX852">
        <f t="shared" si="108"/>
        <v>0</v>
      </c>
      <c r="CC852" s="45">
        <f t="shared" si="109"/>
        <v>0</v>
      </c>
      <c r="CD852" s="45">
        <f t="shared" si="110"/>
        <v>0</v>
      </c>
      <c r="CE852" s="45">
        <f t="shared" si="111"/>
        <v>0</v>
      </c>
    </row>
    <row r="853" spans="4:83" x14ac:dyDescent="0.25">
      <c r="D853" s="20" t="s">
        <v>1815</v>
      </c>
      <c r="E853" s="20" t="s">
        <v>1816</v>
      </c>
      <c r="F853" s="20">
        <v>6374</v>
      </c>
      <c r="G853">
        <v>847</v>
      </c>
      <c r="H853" s="20"/>
      <c r="I853">
        <f>SUMIFS('总明细 源文件后台下'!G:G,'总明细 源文件后台下'!E:E,E853,'总明细 源文件后台下'!C:C,"Order")</f>
        <v>0</v>
      </c>
      <c r="J853">
        <f>SUMIFS('总明细 源文件后台下'!M:M,'总明细 源文件后台下'!E:E,E853,'总明细 源文件后台下'!C:C,"Order")</f>
        <v>0</v>
      </c>
      <c r="K853">
        <f>SUMIFS('总明细 源文件后台下'!N:N,'总明细 源文件后台下'!E:E,E853,'总明细 源文件后台下'!C:C,"Order")</f>
        <v>0</v>
      </c>
      <c r="L853">
        <f>SUMIFS('总明细 源文件后台下'!O:O,'总明细 源文件后台下'!E:E,E853,'总明细 源文件后台下'!C:C,"Order")</f>
        <v>0</v>
      </c>
      <c r="M853">
        <f>SUMIFS('总明细 源文件后台下'!P:P,'总明细 源文件后台下'!E:E,E853,'总明细 源文件后台下'!C:C,"Order")</f>
        <v>0</v>
      </c>
      <c r="N853">
        <f>SUMIFS('总明细 源文件后台下'!Q:Q,'总明细 源文件后台下'!E:E,E853,'总明细 源文件后台下'!C:C,"Order")</f>
        <v>0</v>
      </c>
      <c r="O853">
        <f>SUMIFS('总明细 源文件后台下'!R:R,'总明细 源文件后台下'!E:E,E853,'总明细 源文件后台下'!C:C,"Order")</f>
        <v>0</v>
      </c>
      <c r="P853">
        <f>SUMIFS('总明细 源文件后台下'!S:S,'总明细 源文件后台下'!E:E,E853,'总明细 源文件后台下'!C:C,"Order")</f>
        <v>0</v>
      </c>
      <c r="Q853">
        <f>SUMIFS('总明细 源文件后台下'!T:T,'总明细 源文件后台下'!E:E,E853,'总明细 源文件后台下'!C:C,"Order")</f>
        <v>0</v>
      </c>
      <c r="R853">
        <f>SUMIFS('总明细 源文件后台下'!U:U,'总明细 源文件后台下'!E:E,E853,'总明细 源文件后台下'!C:C,"Order")</f>
        <v>0</v>
      </c>
      <c r="S853">
        <f>SUMIFS('总明细 源文件后台下'!V:V,'总明细 源文件后台下'!E:E,E853,'总明细 源文件后台下'!C:C,"Order")</f>
        <v>0</v>
      </c>
      <c r="T853">
        <f>SUMIFS('总明细 源文件后台下'!W:W,'总明细 源文件后台下'!E:E,E853,'总明细 源文件后台下'!C:C,"Order")</f>
        <v>0</v>
      </c>
      <c r="U853">
        <f>SUMIFS('总明细 源文件后台下'!G:G,'总明细 源文件后台下'!E:E,E853,'总明细 源文件后台下'!C:C,"Refund")</f>
        <v>0</v>
      </c>
      <c r="V853">
        <f>SUMIFS('总明细 源文件后台下'!M:M,'总明细 源文件后台下'!E:E,E853,'总明细 源文件后台下'!C:C,"Refund")</f>
        <v>0</v>
      </c>
      <c r="W853">
        <f>SUMIFS('总明细 源文件后台下'!N:N,'总明细 源文件后台下'!E:E,E853,'总明细 源文件后台下'!C:C,"Refund")</f>
        <v>0</v>
      </c>
      <c r="X853">
        <f>SUMIFS('总明细 源文件后台下'!O:O,'总明细 源文件后台下'!E:E,E853,'总明细 源文件后台下'!C:C,"Refund")</f>
        <v>0</v>
      </c>
      <c r="Y853">
        <f>SUMIFS('总明细 源文件后台下'!P:P,'总明细 源文件后台下'!E:E,E853,'总明细 源文件后台下'!C:C,"Refund")</f>
        <v>0</v>
      </c>
      <c r="Z853">
        <f>SUMIFS('总明细 源文件后台下'!Q:Q,'总明细 源文件后台下'!E:E,E853,'总明细 源文件后台下'!C:C,"Refund")</f>
        <v>0</v>
      </c>
      <c r="AA853">
        <f>SUMIFS('总明细 源文件后台下'!R:R,'总明细 源文件后台下'!E:E,E853,'总明细 源文件后台下'!C:C,"Refund")</f>
        <v>0</v>
      </c>
      <c r="AB853">
        <f>SUMIFS('总明细 源文件后台下'!S:S,'总明细 源文件后台下'!E:E,E853,'总明细 源文件后台下'!C:C,"Refund")</f>
        <v>0</v>
      </c>
      <c r="AC853">
        <f>SUMIFS('总明细 源文件后台下'!T:T,'总明细 源文件后台下'!E:E,E853,'总明细 源文件后台下'!C:C,"Refund")</f>
        <v>0</v>
      </c>
      <c r="AD853">
        <f>SUMIFS('总明细 源文件后台下'!U:U,'总明细 源文件后台下'!E:E,E853,'总明细 源文件后台下'!C:C,"Refund")</f>
        <v>0</v>
      </c>
      <c r="AE853">
        <f>SUMIFS('总明细 源文件后台下'!V:V,'总明细 源文件后台下'!E:E,E853,'总明细 源文件后台下'!C:C,"Refund")</f>
        <v>0</v>
      </c>
      <c r="AF853">
        <f>SUMIFS('总明细 源文件后台下'!W:W,'总明细 源文件后台下'!E:E,E853,'总明细 源文件后台下'!C:C,"Refund")</f>
        <v>0</v>
      </c>
      <c r="AK853">
        <f>(SUMIF('广告费 源文件后台下'!G:G,E853,'广告费 源文件后台下'!M:M))*-1</f>
        <v>0</v>
      </c>
      <c r="AL853">
        <f>SUMIFS('总明细 源文件后台下'!W:W,'总明细 源文件后台下'!E:E,E853,'总明细 源文件后台下'!C:C,"Adjustment",'总明细 源文件后台下'!F:F,"FBA Inventory Reimbursement - Customer Return")</f>
        <v>0</v>
      </c>
      <c r="AM853">
        <f>SUMIFS('总明细 源文件后台下'!W:W,'总明细 源文件后台下'!E:E,E853,'总明细 源文件后台下'!C:C,"Adjustment",'总明细 源文件后台下'!F:F,"FBA Inventory Reimbursement - Damaged:Warehouse")</f>
        <v>0</v>
      </c>
      <c r="AN853">
        <f>SUMIFS('总明细 源文件后台下'!W:W,'总明细 源文件后台下'!E:E,E853,'总明细 源文件后台下'!C:C,"Adjustment",'总明细 源文件后台下'!F:F,"FBA Inventory Reimbursement - Customer Service Issue")</f>
        <v>0</v>
      </c>
      <c r="AO853">
        <f>SUMIFS('总明细 源文件后台下'!W:W,'总明细 源文件后台下'!E:E,E853,'总明细 源文件后台下'!C:C,"Adjustment",'总明细 源文件后台下'!F:F,"FBA Inventory Reimbursement - Fee Correction")</f>
        <v>0</v>
      </c>
      <c r="AP853">
        <f>SUMIFS('总明细 源文件后台下'!W:W,'总明细 源文件后台下'!E:E,E853,'总明细 源文件后台下'!C:C,"Adjustment",'总明细 源文件后台下'!F:F,"FBA Inventory Reimbursement - General Adjustment")</f>
        <v>0</v>
      </c>
      <c r="AQ853">
        <f>SUMIFS('总明细 源文件后台下'!W:W,'总明细 源文件后台下'!E:E,E853,'总明细 源文件后台下'!C:C,"Adjustment",'总明细 源文件后台下'!F:F,"FBA Inventory Reimbursement - Lost:Inbound")</f>
        <v>0</v>
      </c>
      <c r="AR853">
        <f>SUMIFS('总明细 源文件后台下'!W:W,'总明细 源文件后台下'!E:E,E853,'总明细 源文件后台下'!C:C,"Adjustment",'总明细 源文件后台下'!F:F,"FBA Inventory Reimbursement - Lost:Warehouse")</f>
        <v>0</v>
      </c>
      <c r="AS853">
        <f>SUMIFS('总明细 源文件后台下'!W:W,'总明细 源文件后台下'!E:E,E853,'总明细 源文件后台下'!C:C,"Adjustment",'总明细 源文件后台下'!F:F,"Non-subscription Fee Adjustment")</f>
        <v>0</v>
      </c>
      <c r="AT853">
        <f>SUMIFS('总明细 源文件后台下'!W:W,'总明细 源文件后台下'!E:E,E853,'总明细 源文件后台下'!C:C,"Adjustment",'总明细 源文件后台下'!F:F,"FBA Inventory Placement Service Fee")</f>
        <v>0</v>
      </c>
      <c r="AV853">
        <f>SUMIF('FBA Customer Return Per Unit Fe'!B:B,E853,'FBA Customer Return Per Unit Fe'!C:C)</f>
        <v>0</v>
      </c>
      <c r="AX853">
        <f>(SUMIF('仓储费 源文件后台下'!C:C,E853,'仓储费 源文件后台下'!V:V))*-1</f>
        <v>0</v>
      </c>
      <c r="AZ853">
        <f>SUMIF('Disposal Fee销毁费用-160.95'!B:B,E853,'Disposal Fee销毁费用-160.95'!D:D)*-1</f>
        <v>0</v>
      </c>
      <c r="BC853">
        <f>IFERROR(VLOOKUP(F853,'优惠券-86.4'!F:I,4,0),0)</f>
        <v>0</v>
      </c>
      <c r="BD853">
        <f>IFERROR(VLOOKUP(F853,'早评-120'!E:H,4,0),0)</f>
        <v>0</v>
      </c>
      <c r="BF853">
        <f t="shared" si="104"/>
        <v>0</v>
      </c>
      <c r="BG853">
        <f t="shared" si="105"/>
        <v>0</v>
      </c>
      <c r="BH853">
        <f t="shared" si="106"/>
        <v>0</v>
      </c>
      <c r="BQ853" s="45">
        <f t="shared" si="107"/>
        <v>0</v>
      </c>
      <c r="BR853">
        <f>SUMIFS('9月销毁明细'!D:D,'9月销毁明细'!A:A,E853,'9月销毁明细'!H:H,"Sellable")</f>
        <v>0</v>
      </c>
      <c r="BS853">
        <f>SUMIFS('9月销毁明细'!G:G,'9月销毁明细'!A:A,E853,'9月销毁明细'!H:H,"Sellable")</f>
        <v>0</v>
      </c>
      <c r="BT853">
        <f>SUMIFS('9月销毁明细'!D:D,'9月销毁明细'!A:A,E853,'9月销毁明细'!H:H,"Unsellable")</f>
        <v>0</v>
      </c>
      <c r="BU853">
        <f>SUMIFS('9月销毁明细'!G:G,'9月销毁明细'!A:A,E853,'9月销毁明细'!H:H,"Unsellable")</f>
        <v>0</v>
      </c>
      <c r="BW853">
        <f>IFERROR(I853*VLOOKUP(F853,'9.3成本表'!C:L,10,0),0)</f>
        <v>0</v>
      </c>
      <c r="BX853">
        <f t="shared" si="108"/>
        <v>0</v>
      </c>
      <c r="CC853" s="45">
        <f t="shared" si="109"/>
        <v>0</v>
      </c>
      <c r="CD853" s="45">
        <f t="shared" si="110"/>
        <v>0</v>
      </c>
      <c r="CE853" s="45">
        <f t="shared" si="111"/>
        <v>0</v>
      </c>
    </row>
    <row r="854" spans="4:83" x14ac:dyDescent="0.25">
      <c r="D854" s="20" t="s">
        <v>1817</v>
      </c>
      <c r="E854" s="20" t="s">
        <v>1818</v>
      </c>
      <c r="F854" s="20">
        <v>6374</v>
      </c>
      <c r="G854">
        <v>848</v>
      </c>
      <c r="H854" s="20"/>
      <c r="I854">
        <f>SUMIFS('总明细 源文件后台下'!G:G,'总明细 源文件后台下'!E:E,E854,'总明细 源文件后台下'!C:C,"Order")</f>
        <v>0</v>
      </c>
      <c r="J854">
        <f>SUMIFS('总明细 源文件后台下'!M:M,'总明细 源文件后台下'!E:E,E854,'总明细 源文件后台下'!C:C,"Order")</f>
        <v>0</v>
      </c>
      <c r="K854">
        <f>SUMIFS('总明细 源文件后台下'!N:N,'总明细 源文件后台下'!E:E,E854,'总明细 源文件后台下'!C:C,"Order")</f>
        <v>0</v>
      </c>
      <c r="L854">
        <f>SUMIFS('总明细 源文件后台下'!O:O,'总明细 源文件后台下'!E:E,E854,'总明细 源文件后台下'!C:C,"Order")</f>
        <v>0</v>
      </c>
      <c r="M854">
        <f>SUMIFS('总明细 源文件后台下'!P:P,'总明细 源文件后台下'!E:E,E854,'总明细 源文件后台下'!C:C,"Order")</f>
        <v>0</v>
      </c>
      <c r="N854">
        <f>SUMIFS('总明细 源文件后台下'!Q:Q,'总明细 源文件后台下'!E:E,E854,'总明细 源文件后台下'!C:C,"Order")</f>
        <v>0</v>
      </c>
      <c r="O854">
        <f>SUMIFS('总明细 源文件后台下'!R:R,'总明细 源文件后台下'!E:E,E854,'总明细 源文件后台下'!C:C,"Order")</f>
        <v>0</v>
      </c>
      <c r="P854">
        <f>SUMIFS('总明细 源文件后台下'!S:S,'总明细 源文件后台下'!E:E,E854,'总明细 源文件后台下'!C:C,"Order")</f>
        <v>0</v>
      </c>
      <c r="Q854">
        <f>SUMIFS('总明细 源文件后台下'!T:T,'总明细 源文件后台下'!E:E,E854,'总明细 源文件后台下'!C:C,"Order")</f>
        <v>0</v>
      </c>
      <c r="R854">
        <f>SUMIFS('总明细 源文件后台下'!U:U,'总明细 源文件后台下'!E:E,E854,'总明细 源文件后台下'!C:C,"Order")</f>
        <v>0</v>
      </c>
      <c r="S854">
        <f>SUMIFS('总明细 源文件后台下'!V:V,'总明细 源文件后台下'!E:E,E854,'总明细 源文件后台下'!C:C,"Order")</f>
        <v>0</v>
      </c>
      <c r="T854">
        <f>SUMIFS('总明细 源文件后台下'!W:W,'总明细 源文件后台下'!E:E,E854,'总明细 源文件后台下'!C:C,"Order")</f>
        <v>0</v>
      </c>
      <c r="U854">
        <f>SUMIFS('总明细 源文件后台下'!G:G,'总明细 源文件后台下'!E:E,E854,'总明细 源文件后台下'!C:C,"Refund")</f>
        <v>0</v>
      </c>
      <c r="V854">
        <f>SUMIFS('总明细 源文件后台下'!M:M,'总明细 源文件后台下'!E:E,E854,'总明细 源文件后台下'!C:C,"Refund")</f>
        <v>0</v>
      </c>
      <c r="W854">
        <f>SUMIFS('总明细 源文件后台下'!N:N,'总明细 源文件后台下'!E:E,E854,'总明细 源文件后台下'!C:C,"Refund")</f>
        <v>0</v>
      </c>
      <c r="X854">
        <f>SUMIFS('总明细 源文件后台下'!O:O,'总明细 源文件后台下'!E:E,E854,'总明细 源文件后台下'!C:C,"Refund")</f>
        <v>0</v>
      </c>
      <c r="Y854">
        <f>SUMIFS('总明细 源文件后台下'!P:P,'总明细 源文件后台下'!E:E,E854,'总明细 源文件后台下'!C:C,"Refund")</f>
        <v>0</v>
      </c>
      <c r="Z854">
        <f>SUMIFS('总明细 源文件后台下'!Q:Q,'总明细 源文件后台下'!E:E,E854,'总明细 源文件后台下'!C:C,"Refund")</f>
        <v>0</v>
      </c>
      <c r="AA854">
        <f>SUMIFS('总明细 源文件后台下'!R:R,'总明细 源文件后台下'!E:E,E854,'总明细 源文件后台下'!C:C,"Refund")</f>
        <v>0</v>
      </c>
      <c r="AB854">
        <f>SUMIFS('总明细 源文件后台下'!S:S,'总明细 源文件后台下'!E:E,E854,'总明细 源文件后台下'!C:C,"Refund")</f>
        <v>0</v>
      </c>
      <c r="AC854">
        <f>SUMIFS('总明细 源文件后台下'!T:T,'总明细 源文件后台下'!E:E,E854,'总明细 源文件后台下'!C:C,"Refund")</f>
        <v>0</v>
      </c>
      <c r="AD854">
        <f>SUMIFS('总明细 源文件后台下'!U:U,'总明细 源文件后台下'!E:E,E854,'总明细 源文件后台下'!C:C,"Refund")</f>
        <v>0</v>
      </c>
      <c r="AE854">
        <f>SUMIFS('总明细 源文件后台下'!V:V,'总明细 源文件后台下'!E:E,E854,'总明细 源文件后台下'!C:C,"Refund")</f>
        <v>0</v>
      </c>
      <c r="AF854">
        <f>SUMIFS('总明细 源文件后台下'!W:W,'总明细 源文件后台下'!E:E,E854,'总明细 源文件后台下'!C:C,"Refund")</f>
        <v>0</v>
      </c>
      <c r="AK854">
        <f>(SUMIF('广告费 源文件后台下'!G:G,E854,'广告费 源文件后台下'!M:M))*-1</f>
        <v>0</v>
      </c>
      <c r="AL854">
        <f>SUMIFS('总明细 源文件后台下'!W:W,'总明细 源文件后台下'!E:E,E854,'总明细 源文件后台下'!C:C,"Adjustment",'总明细 源文件后台下'!F:F,"FBA Inventory Reimbursement - Customer Return")</f>
        <v>0</v>
      </c>
      <c r="AM854">
        <f>SUMIFS('总明细 源文件后台下'!W:W,'总明细 源文件后台下'!E:E,E854,'总明细 源文件后台下'!C:C,"Adjustment",'总明细 源文件后台下'!F:F,"FBA Inventory Reimbursement - Damaged:Warehouse")</f>
        <v>0</v>
      </c>
      <c r="AN854">
        <f>SUMIFS('总明细 源文件后台下'!W:W,'总明细 源文件后台下'!E:E,E854,'总明细 源文件后台下'!C:C,"Adjustment",'总明细 源文件后台下'!F:F,"FBA Inventory Reimbursement - Customer Service Issue")</f>
        <v>0</v>
      </c>
      <c r="AO854">
        <f>SUMIFS('总明细 源文件后台下'!W:W,'总明细 源文件后台下'!E:E,E854,'总明细 源文件后台下'!C:C,"Adjustment",'总明细 源文件后台下'!F:F,"FBA Inventory Reimbursement - Fee Correction")</f>
        <v>0</v>
      </c>
      <c r="AP854">
        <f>SUMIFS('总明细 源文件后台下'!W:W,'总明细 源文件后台下'!E:E,E854,'总明细 源文件后台下'!C:C,"Adjustment",'总明细 源文件后台下'!F:F,"FBA Inventory Reimbursement - General Adjustment")</f>
        <v>0</v>
      </c>
      <c r="AQ854">
        <f>SUMIFS('总明细 源文件后台下'!W:W,'总明细 源文件后台下'!E:E,E854,'总明细 源文件后台下'!C:C,"Adjustment",'总明细 源文件后台下'!F:F,"FBA Inventory Reimbursement - Lost:Inbound")</f>
        <v>0</v>
      </c>
      <c r="AR854">
        <f>SUMIFS('总明细 源文件后台下'!W:W,'总明细 源文件后台下'!E:E,E854,'总明细 源文件后台下'!C:C,"Adjustment",'总明细 源文件后台下'!F:F,"FBA Inventory Reimbursement - Lost:Warehouse")</f>
        <v>0</v>
      </c>
      <c r="AS854">
        <f>SUMIFS('总明细 源文件后台下'!W:W,'总明细 源文件后台下'!E:E,E854,'总明细 源文件后台下'!C:C,"Adjustment",'总明细 源文件后台下'!F:F,"Non-subscription Fee Adjustment")</f>
        <v>0</v>
      </c>
      <c r="AT854">
        <f>SUMIFS('总明细 源文件后台下'!W:W,'总明细 源文件后台下'!E:E,E854,'总明细 源文件后台下'!C:C,"Adjustment",'总明细 源文件后台下'!F:F,"FBA Inventory Placement Service Fee")</f>
        <v>0</v>
      </c>
      <c r="AV854">
        <f>SUMIF('FBA Customer Return Per Unit Fe'!B:B,E854,'FBA Customer Return Per Unit Fe'!C:C)</f>
        <v>0</v>
      </c>
      <c r="AX854">
        <f>(SUMIF('仓储费 源文件后台下'!C:C,E854,'仓储费 源文件后台下'!V:V))*-1</f>
        <v>0</v>
      </c>
      <c r="AZ854">
        <f>SUMIF('Disposal Fee销毁费用-160.95'!B:B,E854,'Disposal Fee销毁费用-160.95'!D:D)*-1</f>
        <v>0</v>
      </c>
      <c r="BC854">
        <f>IFERROR(VLOOKUP(F854,'优惠券-86.4'!F:I,4,0),0)</f>
        <v>0</v>
      </c>
      <c r="BD854">
        <f>IFERROR(VLOOKUP(F854,'早评-120'!E:H,4,0),0)</f>
        <v>0</v>
      </c>
      <c r="BF854">
        <f t="shared" si="104"/>
        <v>0</v>
      </c>
      <c r="BG854">
        <f t="shared" si="105"/>
        <v>0</v>
      </c>
      <c r="BH854">
        <f t="shared" si="106"/>
        <v>0</v>
      </c>
      <c r="BQ854" s="45">
        <f t="shared" si="107"/>
        <v>0</v>
      </c>
      <c r="BR854">
        <f>SUMIFS('9月销毁明细'!D:D,'9月销毁明细'!A:A,E854,'9月销毁明细'!H:H,"Sellable")</f>
        <v>0</v>
      </c>
      <c r="BS854">
        <f>SUMIFS('9月销毁明细'!G:G,'9月销毁明细'!A:A,E854,'9月销毁明细'!H:H,"Sellable")</f>
        <v>0</v>
      </c>
      <c r="BT854">
        <f>SUMIFS('9月销毁明细'!D:D,'9月销毁明细'!A:A,E854,'9月销毁明细'!H:H,"Unsellable")</f>
        <v>0</v>
      </c>
      <c r="BU854">
        <f>SUMIFS('9月销毁明细'!G:G,'9月销毁明细'!A:A,E854,'9月销毁明细'!H:H,"Unsellable")</f>
        <v>0</v>
      </c>
      <c r="BW854">
        <f>IFERROR(I854*VLOOKUP(F854,'9.3成本表'!C:L,10,0),0)</f>
        <v>0</v>
      </c>
      <c r="BX854">
        <f t="shared" si="108"/>
        <v>0</v>
      </c>
      <c r="CC854" s="45">
        <f t="shared" si="109"/>
        <v>0</v>
      </c>
      <c r="CD854" s="45">
        <f t="shared" si="110"/>
        <v>0</v>
      </c>
      <c r="CE854" s="45">
        <f t="shared" si="111"/>
        <v>0</v>
      </c>
    </row>
    <row r="855" spans="4:83" x14ac:dyDescent="0.25">
      <c r="D855" s="20" t="s">
        <v>1819</v>
      </c>
      <c r="E855" s="20" t="s">
        <v>1820</v>
      </c>
      <c r="F855" s="20">
        <v>6374</v>
      </c>
      <c r="G855">
        <v>849</v>
      </c>
      <c r="H855" s="20"/>
      <c r="I855">
        <f>SUMIFS('总明细 源文件后台下'!G:G,'总明细 源文件后台下'!E:E,E855,'总明细 源文件后台下'!C:C,"Order")</f>
        <v>0</v>
      </c>
      <c r="J855">
        <f>SUMIFS('总明细 源文件后台下'!M:M,'总明细 源文件后台下'!E:E,E855,'总明细 源文件后台下'!C:C,"Order")</f>
        <v>0</v>
      </c>
      <c r="K855">
        <f>SUMIFS('总明细 源文件后台下'!N:N,'总明细 源文件后台下'!E:E,E855,'总明细 源文件后台下'!C:C,"Order")</f>
        <v>0</v>
      </c>
      <c r="L855">
        <f>SUMIFS('总明细 源文件后台下'!O:O,'总明细 源文件后台下'!E:E,E855,'总明细 源文件后台下'!C:C,"Order")</f>
        <v>0</v>
      </c>
      <c r="M855">
        <f>SUMIFS('总明细 源文件后台下'!P:P,'总明细 源文件后台下'!E:E,E855,'总明细 源文件后台下'!C:C,"Order")</f>
        <v>0</v>
      </c>
      <c r="N855">
        <f>SUMIFS('总明细 源文件后台下'!Q:Q,'总明细 源文件后台下'!E:E,E855,'总明细 源文件后台下'!C:C,"Order")</f>
        <v>0</v>
      </c>
      <c r="O855">
        <f>SUMIFS('总明细 源文件后台下'!R:R,'总明细 源文件后台下'!E:E,E855,'总明细 源文件后台下'!C:C,"Order")</f>
        <v>0</v>
      </c>
      <c r="P855">
        <f>SUMIFS('总明细 源文件后台下'!S:S,'总明细 源文件后台下'!E:E,E855,'总明细 源文件后台下'!C:C,"Order")</f>
        <v>0</v>
      </c>
      <c r="Q855">
        <f>SUMIFS('总明细 源文件后台下'!T:T,'总明细 源文件后台下'!E:E,E855,'总明细 源文件后台下'!C:C,"Order")</f>
        <v>0</v>
      </c>
      <c r="R855">
        <f>SUMIFS('总明细 源文件后台下'!U:U,'总明细 源文件后台下'!E:E,E855,'总明细 源文件后台下'!C:C,"Order")</f>
        <v>0</v>
      </c>
      <c r="S855">
        <f>SUMIFS('总明细 源文件后台下'!V:V,'总明细 源文件后台下'!E:E,E855,'总明细 源文件后台下'!C:C,"Order")</f>
        <v>0</v>
      </c>
      <c r="T855">
        <f>SUMIFS('总明细 源文件后台下'!W:W,'总明细 源文件后台下'!E:E,E855,'总明细 源文件后台下'!C:C,"Order")</f>
        <v>0</v>
      </c>
      <c r="U855">
        <f>SUMIFS('总明细 源文件后台下'!G:G,'总明细 源文件后台下'!E:E,E855,'总明细 源文件后台下'!C:C,"Refund")</f>
        <v>0</v>
      </c>
      <c r="V855">
        <f>SUMIFS('总明细 源文件后台下'!M:M,'总明细 源文件后台下'!E:E,E855,'总明细 源文件后台下'!C:C,"Refund")</f>
        <v>0</v>
      </c>
      <c r="W855">
        <f>SUMIFS('总明细 源文件后台下'!N:N,'总明细 源文件后台下'!E:E,E855,'总明细 源文件后台下'!C:C,"Refund")</f>
        <v>0</v>
      </c>
      <c r="X855">
        <f>SUMIFS('总明细 源文件后台下'!O:O,'总明细 源文件后台下'!E:E,E855,'总明细 源文件后台下'!C:C,"Refund")</f>
        <v>0</v>
      </c>
      <c r="Y855">
        <f>SUMIFS('总明细 源文件后台下'!P:P,'总明细 源文件后台下'!E:E,E855,'总明细 源文件后台下'!C:C,"Refund")</f>
        <v>0</v>
      </c>
      <c r="Z855">
        <f>SUMIFS('总明细 源文件后台下'!Q:Q,'总明细 源文件后台下'!E:E,E855,'总明细 源文件后台下'!C:C,"Refund")</f>
        <v>0</v>
      </c>
      <c r="AA855">
        <f>SUMIFS('总明细 源文件后台下'!R:R,'总明细 源文件后台下'!E:E,E855,'总明细 源文件后台下'!C:C,"Refund")</f>
        <v>0</v>
      </c>
      <c r="AB855">
        <f>SUMIFS('总明细 源文件后台下'!S:S,'总明细 源文件后台下'!E:E,E855,'总明细 源文件后台下'!C:C,"Refund")</f>
        <v>0</v>
      </c>
      <c r="AC855">
        <f>SUMIFS('总明细 源文件后台下'!T:T,'总明细 源文件后台下'!E:E,E855,'总明细 源文件后台下'!C:C,"Refund")</f>
        <v>0</v>
      </c>
      <c r="AD855">
        <f>SUMIFS('总明细 源文件后台下'!U:U,'总明细 源文件后台下'!E:E,E855,'总明细 源文件后台下'!C:C,"Refund")</f>
        <v>0</v>
      </c>
      <c r="AE855">
        <f>SUMIFS('总明细 源文件后台下'!V:V,'总明细 源文件后台下'!E:E,E855,'总明细 源文件后台下'!C:C,"Refund")</f>
        <v>0</v>
      </c>
      <c r="AF855">
        <f>SUMIFS('总明细 源文件后台下'!W:W,'总明细 源文件后台下'!E:E,E855,'总明细 源文件后台下'!C:C,"Refund")</f>
        <v>0</v>
      </c>
      <c r="AK855">
        <f>(SUMIF('广告费 源文件后台下'!G:G,E855,'广告费 源文件后台下'!M:M))*-1</f>
        <v>0</v>
      </c>
      <c r="AL855">
        <f>SUMIFS('总明细 源文件后台下'!W:W,'总明细 源文件后台下'!E:E,E855,'总明细 源文件后台下'!C:C,"Adjustment",'总明细 源文件后台下'!F:F,"FBA Inventory Reimbursement - Customer Return")</f>
        <v>0</v>
      </c>
      <c r="AM855">
        <f>SUMIFS('总明细 源文件后台下'!W:W,'总明细 源文件后台下'!E:E,E855,'总明细 源文件后台下'!C:C,"Adjustment",'总明细 源文件后台下'!F:F,"FBA Inventory Reimbursement - Damaged:Warehouse")</f>
        <v>0</v>
      </c>
      <c r="AN855">
        <f>SUMIFS('总明细 源文件后台下'!W:W,'总明细 源文件后台下'!E:E,E855,'总明细 源文件后台下'!C:C,"Adjustment",'总明细 源文件后台下'!F:F,"FBA Inventory Reimbursement - Customer Service Issue")</f>
        <v>0</v>
      </c>
      <c r="AO855">
        <f>SUMIFS('总明细 源文件后台下'!W:W,'总明细 源文件后台下'!E:E,E855,'总明细 源文件后台下'!C:C,"Adjustment",'总明细 源文件后台下'!F:F,"FBA Inventory Reimbursement - Fee Correction")</f>
        <v>0</v>
      </c>
      <c r="AP855">
        <f>SUMIFS('总明细 源文件后台下'!W:W,'总明细 源文件后台下'!E:E,E855,'总明细 源文件后台下'!C:C,"Adjustment",'总明细 源文件后台下'!F:F,"FBA Inventory Reimbursement - General Adjustment")</f>
        <v>0</v>
      </c>
      <c r="AQ855">
        <f>SUMIFS('总明细 源文件后台下'!W:W,'总明细 源文件后台下'!E:E,E855,'总明细 源文件后台下'!C:C,"Adjustment",'总明细 源文件后台下'!F:F,"FBA Inventory Reimbursement - Lost:Inbound")</f>
        <v>0</v>
      </c>
      <c r="AR855">
        <f>SUMIFS('总明细 源文件后台下'!W:W,'总明细 源文件后台下'!E:E,E855,'总明细 源文件后台下'!C:C,"Adjustment",'总明细 源文件后台下'!F:F,"FBA Inventory Reimbursement - Lost:Warehouse")</f>
        <v>0</v>
      </c>
      <c r="AS855">
        <f>SUMIFS('总明细 源文件后台下'!W:W,'总明细 源文件后台下'!E:E,E855,'总明细 源文件后台下'!C:C,"Adjustment",'总明细 源文件后台下'!F:F,"Non-subscription Fee Adjustment")</f>
        <v>0</v>
      </c>
      <c r="AT855">
        <f>SUMIFS('总明细 源文件后台下'!W:W,'总明细 源文件后台下'!E:E,E855,'总明细 源文件后台下'!C:C,"Adjustment",'总明细 源文件后台下'!F:F,"FBA Inventory Placement Service Fee")</f>
        <v>0</v>
      </c>
      <c r="AV855">
        <f>SUMIF('FBA Customer Return Per Unit Fe'!B:B,E855,'FBA Customer Return Per Unit Fe'!C:C)</f>
        <v>0</v>
      </c>
      <c r="AX855">
        <f>(SUMIF('仓储费 源文件后台下'!C:C,E855,'仓储费 源文件后台下'!V:V))*-1</f>
        <v>0</v>
      </c>
      <c r="AZ855">
        <f>SUMIF('Disposal Fee销毁费用-160.95'!B:B,E855,'Disposal Fee销毁费用-160.95'!D:D)*-1</f>
        <v>0</v>
      </c>
      <c r="BC855">
        <f>IFERROR(VLOOKUP(F855,'优惠券-86.4'!F:I,4,0),0)</f>
        <v>0</v>
      </c>
      <c r="BD855">
        <f>IFERROR(VLOOKUP(F855,'早评-120'!E:H,4,0),0)</f>
        <v>0</v>
      </c>
      <c r="BF855">
        <f t="shared" si="104"/>
        <v>0</v>
      </c>
      <c r="BG855">
        <f t="shared" si="105"/>
        <v>0</v>
      </c>
      <c r="BH855">
        <f t="shared" si="106"/>
        <v>0</v>
      </c>
      <c r="BQ855" s="45">
        <f t="shared" si="107"/>
        <v>0</v>
      </c>
      <c r="BR855">
        <f>SUMIFS('9月销毁明细'!D:D,'9月销毁明细'!A:A,E855,'9月销毁明细'!H:H,"Sellable")</f>
        <v>0</v>
      </c>
      <c r="BS855">
        <f>SUMIFS('9月销毁明细'!G:G,'9月销毁明细'!A:A,E855,'9月销毁明细'!H:H,"Sellable")</f>
        <v>0</v>
      </c>
      <c r="BT855">
        <f>SUMIFS('9月销毁明细'!D:D,'9月销毁明细'!A:A,E855,'9月销毁明细'!H:H,"Unsellable")</f>
        <v>0</v>
      </c>
      <c r="BU855">
        <f>SUMIFS('9月销毁明细'!G:G,'9月销毁明细'!A:A,E855,'9月销毁明细'!H:H,"Unsellable")</f>
        <v>0</v>
      </c>
      <c r="BW855">
        <f>IFERROR(I855*VLOOKUP(F855,'9.3成本表'!C:L,10,0),0)</f>
        <v>0</v>
      </c>
      <c r="BX855">
        <f t="shared" si="108"/>
        <v>0</v>
      </c>
      <c r="CC855" s="45">
        <f t="shared" si="109"/>
        <v>0</v>
      </c>
      <c r="CD855" s="45">
        <f t="shared" si="110"/>
        <v>0</v>
      </c>
      <c r="CE855" s="45">
        <f t="shared" si="111"/>
        <v>0</v>
      </c>
    </row>
    <row r="856" spans="4:83" x14ac:dyDescent="0.25">
      <c r="D856" s="20" t="s">
        <v>1821</v>
      </c>
      <c r="E856" s="20" t="s">
        <v>1822</v>
      </c>
      <c r="F856" s="20">
        <v>6374</v>
      </c>
      <c r="G856">
        <v>850</v>
      </c>
      <c r="H856" s="20"/>
      <c r="I856">
        <f>SUMIFS('总明细 源文件后台下'!G:G,'总明细 源文件后台下'!E:E,E856,'总明细 源文件后台下'!C:C,"Order")</f>
        <v>0</v>
      </c>
      <c r="J856">
        <f>SUMIFS('总明细 源文件后台下'!M:M,'总明细 源文件后台下'!E:E,E856,'总明细 源文件后台下'!C:C,"Order")</f>
        <v>0</v>
      </c>
      <c r="K856">
        <f>SUMIFS('总明细 源文件后台下'!N:N,'总明细 源文件后台下'!E:E,E856,'总明细 源文件后台下'!C:C,"Order")</f>
        <v>0</v>
      </c>
      <c r="L856">
        <f>SUMIFS('总明细 源文件后台下'!O:O,'总明细 源文件后台下'!E:E,E856,'总明细 源文件后台下'!C:C,"Order")</f>
        <v>0</v>
      </c>
      <c r="M856">
        <f>SUMIFS('总明细 源文件后台下'!P:P,'总明细 源文件后台下'!E:E,E856,'总明细 源文件后台下'!C:C,"Order")</f>
        <v>0</v>
      </c>
      <c r="N856">
        <f>SUMIFS('总明细 源文件后台下'!Q:Q,'总明细 源文件后台下'!E:E,E856,'总明细 源文件后台下'!C:C,"Order")</f>
        <v>0</v>
      </c>
      <c r="O856">
        <f>SUMIFS('总明细 源文件后台下'!R:R,'总明细 源文件后台下'!E:E,E856,'总明细 源文件后台下'!C:C,"Order")</f>
        <v>0</v>
      </c>
      <c r="P856">
        <f>SUMIFS('总明细 源文件后台下'!S:S,'总明细 源文件后台下'!E:E,E856,'总明细 源文件后台下'!C:C,"Order")</f>
        <v>0</v>
      </c>
      <c r="Q856">
        <f>SUMIFS('总明细 源文件后台下'!T:T,'总明细 源文件后台下'!E:E,E856,'总明细 源文件后台下'!C:C,"Order")</f>
        <v>0</v>
      </c>
      <c r="R856">
        <f>SUMIFS('总明细 源文件后台下'!U:U,'总明细 源文件后台下'!E:E,E856,'总明细 源文件后台下'!C:C,"Order")</f>
        <v>0</v>
      </c>
      <c r="S856">
        <f>SUMIFS('总明细 源文件后台下'!V:V,'总明细 源文件后台下'!E:E,E856,'总明细 源文件后台下'!C:C,"Order")</f>
        <v>0</v>
      </c>
      <c r="T856">
        <f>SUMIFS('总明细 源文件后台下'!W:W,'总明细 源文件后台下'!E:E,E856,'总明细 源文件后台下'!C:C,"Order")</f>
        <v>0</v>
      </c>
      <c r="U856">
        <f>SUMIFS('总明细 源文件后台下'!G:G,'总明细 源文件后台下'!E:E,E856,'总明细 源文件后台下'!C:C,"Refund")</f>
        <v>0</v>
      </c>
      <c r="V856">
        <f>SUMIFS('总明细 源文件后台下'!M:M,'总明细 源文件后台下'!E:E,E856,'总明细 源文件后台下'!C:C,"Refund")</f>
        <v>0</v>
      </c>
      <c r="W856">
        <f>SUMIFS('总明细 源文件后台下'!N:N,'总明细 源文件后台下'!E:E,E856,'总明细 源文件后台下'!C:C,"Refund")</f>
        <v>0</v>
      </c>
      <c r="X856">
        <f>SUMIFS('总明细 源文件后台下'!O:O,'总明细 源文件后台下'!E:E,E856,'总明细 源文件后台下'!C:C,"Refund")</f>
        <v>0</v>
      </c>
      <c r="Y856">
        <f>SUMIFS('总明细 源文件后台下'!P:P,'总明细 源文件后台下'!E:E,E856,'总明细 源文件后台下'!C:C,"Refund")</f>
        <v>0</v>
      </c>
      <c r="Z856">
        <f>SUMIFS('总明细 源文件后台下'!Q:Q,'总明细 源文件后台下'!E:E,E856,'总明细 源文件后台下'!C:C,"Refund")</f>
        <v>0</v>
      </c>
      <c r="AA856">
        <f>SUMIFS('总明细 源文件后台下'!R:R,'总明细 源文件后台下'!E:E,E856,'总明细 源文件后台下'!C:C,"Refund")</f>
        <v>0</v>
      </c>
      <c r="AB856">
        <f>SUMIFS('总明细 源文件后台下'!S:S,'总明细 源文件后台下'!E:E,E856,'总明细 源文件后台下'!C:C,"Refund")</f>
        <v>0</v>
      </c>
      <c r="AC856">
        <f>SUMIFS('总明细 源文件后台下'!T:T,'总明细 源文件后台下'!E:E,E856,'总明细 源文件后台下'!C:C,"Refund")</f>
        <v>0</v>
      </c>
      <c r="AD856">
        <f>SUMIFS('总明细 源文件后台下'!U:U,'总明细 源文件后台下'!E:E,E856,'总明细 源文件后台下'!C:C,"Refund")</f>
        <v>0</v>
      </c>
      <c r="AE856">
        <f>SUMIFS('总明细 源文件后台下'!V:V,'总明细 源文件后台下'!E:E,E856,'总明细 源文件后台下'!C:C,"Refund")</f>
        <v>0</v>
      </c>
      <c r="AF856">
        <f>SUMIFS('总明细 源文件后台下'!W:W,'总明细 源文件后台下'!E:E,E856,'总明细 源文件后台下'!C:C,"Refund")</f>
        <v>0</v>
      </c>
      <c r="AK856">
        <f>(SUMIF('广告费 源文件后台下'!G:G,E856,'广告费 源文件后台下'!M:M))*-1</f>
        <v>0</v>
      </c>
      <c r="AL856">
        <f>SUMIFS('总明细 源文件后台下'!W:W,'总明细 源文件后台下'!E:E,E856,'总明细 源文件后台下'!C:C,"Adjustment",'总明细 源文件后台下'!F:F,"FBA Inventory Reimbursement - Customer Return")</f>
        <v>0</v>
      </c>
      <c r="AM856">
        <f>SUMIFS('总明细 源文件后台下'!W:W,'总明细 源文件后台下'!E:E,E856,'总明细 源文件后台下'!C:C,"Adjustment",'总明细 源文件后台下'!F:F,"FBA Inventory Reimbursement - Damaged:Warehouse")</f>
        <v>0</v>
      </c>
      <c r="AN856">
        <f>SUMIFS('总明细 源文件后台下'!W:W,'总明细 源文件后台下'!E:E,E856,'总明细 源文件后台下'!C:C,"Adjustment",'总明细 源文件后台下'!F:F,"FBA Inventory Reimbursement - Customer Service Issue")</f>
        <v>0</v>
      </c>
      <c r="AO856">
        <f>SUMIFS('总明细 源文件后台下'!W:W,'总明细 源文件后台下'!E:E,E856,'总明细 源文件后台下'!C:C,"Adjustment",'总明细 源文件后台下'!F:F,"FBA Inventory Reimbursement - Fee Correction")</f>
        <v>0</v>
      </c>
      <c r="AP856">
        <f>SUMIFS('总明细 源文件后台下'!W:W,'总明细 源文件后台下'!E:E,E856,'总明细 源文件后台下'!C:C,"Adjustment",'总明细 源文件后台下'!F:F,"FBA Inventory Reimbursement - General Adjustment")</f>
        <v>0</v>
      </c>
      <c r="AQ856">
        <f>SUMIFS('总明细 源文件后台下'!W:W,'总明细 源文件后台下'!E:E,E856,'总明细 源文件后台下'!C:C,"Adjustment",'总明细 源文件后台下'!F:F,"FBA Inventory Reimbursement - Lost:Inbound")</f>
        <v>0</v>
      </c>
      <c r="AR856">
        <f>SUMIFS('总明细 源文件后台下'!W:W,'总明细 源文件后台下'!E:E,E856,'总明细 源文件后台下'!C:C,"Adjustment",'总明细 源文件后台下'!F:F,"FBA Inventory Reimbursement - Lost:Warehouse")</f>
        <v>0</v>
      </c>
      <c r="AS856">
        <f>SUMIFS('总明细 源文件后台下'!W:W,'总明细 源文件后台下'!E:E,E856,'总明细 源文件后台下'!C:C,"Adjustment",'总明细 源文件后台下'!F:F,"Non-subscription Fee Adjustment")</f>
        <v>0</v>
      </c>
      <c r="AT856">
        <f>SUMIFS('总明细 源文件后台下'!W:W,'总明细 源文件后台下'!E:E,E856,'总明细 源文件后台下'!C:C,"Adjustment",'总明细 源文件后台下'!F:F,"FBA Inventory Placement Service Fee")</f>
        <v>0</v>
      </c>
      <c r="AV856">
        <f>SUMIF('FBA Customer Return Per Unit Fe'!B:B,E856,'FBA Customer Return Per Unit Fe'!C:C)</f>
        <v>0</v>
      </c>
      <c r="AX856">
        <f>(SUMIF('仓储费 源文件后台下'!C:C,E856,'仓储费 源文件后台下'!V:V))*-1</f>
        <v>0</v>
      </c>
      <c r="AZ856">
        <f>SUMIF('Disposal Fee销毁费用-160.95'!B:B,E856,'Disposal Fee销毁费用-160.95'!D:D)*-1</f>
        <v>0</v>
      </c>
      <c r="BC856">
        <f>IFERROR(VLOOKUP(F856,'优惠券-86.4'!F:I,4,0),0)</f>
        <v>0</v>
      </c>
      <c r="BD856">
        <f>IFERROR(VLOOKUP(F856,'早评-120'!E:H,4,0),0)</f>
        <v>0</v>
      </c>
      <c r="BF856">
        <f t="shared" si="104"/>
        <v>0</v>
      </c>
      <c r="BG856">
        <f t="shared" si="105"/>
        <v>0</v>
      </c>
      <c r="BH856">
        <f t="shared" si="106"/>
        <v>0</v>
      </c>
      <c r="BQ856" s="45">
        <f t="shared" si="107"/>
        <v>0</v>
      </c>
      <c r="BR856">
        <f>SUMIFS('9月销毁明细'!D:D,'9月销毁明细'!A:A,E856,'9月销毁明细'!H:H,"Sellable")</f>
        <v>0</v>
      </c>
      <c r="BS856">
        <f>SUMIFS('9月销毁明细'!G:G,'9月销毁明细'!A:A,E856,'9月销毁明细'!H:H,"Sellable")</f>
        <v>0</v>
      </c>
      <c r="BT856">
        <f>SUMIFS('9月销毁明细'!D:D,'9月销毁明细'!A:A,E856,'9月销毁明细'!H:H,"Unsellable")</f>
        <v>0</v>
      </c>
      <c r="BU856">
        <f>SUMIFS('9月销毁明细'!G:G,'9月销毁明细'!A:A,E856,'9月销毁明细'!H:H,"Unsellable")</f>
        <v>0</v>
      </c>
      <c r="BW856">
        <f>IFERROR(I856*VLOOKUP(F856,'9.3成本表'!C:L,10,0),0)</f>
        <v>0</v>
      </c>
      <c r="BX856">
        <f t="shared" si="108"/>
        <v>0</v>
      </c>
      <c r="CC856" s="45">
        <f t="shared" si="109"/>
        <v>0</v>
      </c>
      <c r="CD856" s="45">
        <f t="shared" si="110"/>
        <v>0</v>
      </c>
      <c r="CE856" s="45">
        <f t="shared" si="111"/>
        <v>0</v>
      </c>
    </row>
    <row r="857" spans="4:83" x14ac:dyDescent="0.25">
      <c r="D857" s="20" t="s">
        <v>1823</v>
      </c>
      <c r="E857" s="20" t="s">
        <v>1824</v>
      </c>
      <c r="F857" s="20">
        <v>6374</v>
      </c>
      <c r="G857">
        <v>851</v>
      </c>
      <c r="H857" s="20"/>
      <c r="I857">
        <f>SUMIFS('总明细 源文件后台下'!G:G,'总明细 源文件后台下'!E:E,E857,'总明细 源文件后台下'!C:C,"Order")</f>
        <v>0</v>
      </c>
      <c r="J857">
        <f>SUMIFS('总明细 源文件后台下'!M:M,'总明细 源文件后台下'!E:E,E857,'总明细 源文件后台下'!C:C,"Order")</f>
        <v>0</v>
      </c>
      <c r="K857">
        <f>SUMIFS('总明细 源文件后台下'!N:N,'总明细 源文件后台下'!E:E,E857,'总明细 源文件后台下'!C:C,"Order")</f>
        <v>0</v>
      </c>
      <c r="L857">
        <f>SUMIFS('总明细 源文件后台下'!O:O,'总明细 源文件后台下'!E:E,E857,'总明细 源文件后台下'!C:C,"Order")</f>
        <v>0</v>
      </c>
      <c r="M857">
        <f>SUMIFS('总明细 源文件后台下'!P:P,'总明细 源文件后台下'!E:E,E857,'总明细 源文件后台下'!C:C,"Order")</f>
        <v>0</v>
      </c>
      <c r="N857">
        <f>SUMIFS('总明细 源文件后台下'!Q:Q,'总明细 源文件后台下'!E:E,E857,'总明细 源文件后台下'!C:C,"Order")</f>
        <v>0</v>
      </c>
      <c r="O857">
        <f>SUMIFS('总明细 源文件后台下'!R:R,'总明细 源文件后台下'!E:E,E857,'总明细 源文件后台下'!C:C,"Order")</f>
        <v>0</v>
      </c>
      <c r="P857">
        <f>SUMIFS('总明细 源文件后台下'!S:S,'总明细 源文件后台下'!E:E,E857,'总明细 源文件后台下'!C:C,"Order")</f>
        <v>0</v>
      </c>
      <c r="Q857">
        <f>SUMIFS('总明细 源文件后台下'!T:T,'总明细 源文件后台下'!E:E,E857,'总明细 源文件后台下'!C:C,"Order")</f>
        <v>0</v>
      </c>
      <c r="R857">
        <f>SUMIFS('总明细 源文件后台下'!U:U,'总明细 源文件后台下'!E:E,E857,'总明细 源文件后台下'!C:C,"Order")</f>
        <v>0</v>
      </c>
      <c r="S857">
        <f>SUMIFS('总明细 源文件后台下'!V:V,'总明细 源文件后台下'!E:E,E857,'总明细 源文件后台下'!C:C,"Order")</f>
        <v>0</v>
      </c>
      <c r="T857">
        <f>SUMIFS('总明细 源文件后台下'!W:W,'总明细 源文件后台下'!E:E,E857,'总明细 源文件后台下'!C:C,"Order")</f>
        <v>0</v>
      </c>
      <c r="U857">
        <f>SUMIFS('总明细 源文件后台下'!G:G,'总明细 源文件后台下'!E:E,E857,'总明细 源文件后台下'!C:C,"Refund")</f>
        <v>0</v>
      </c>
      <c r="V857">
        <f>SUMIFS('总明细 源文件后台下'!M:M,'总明细 源文件后台下'!E:E,E857,'总明细 源文件后台下'!C:C,"Refund")</f>
        <v>0</v>
      </c>
      <c r="W857">
        <f>SUMIFS('总明细 源文件后台下'!N:N,'总明细 源文件后台下'!E:E,E857,'总明细 源文件后台下'!C:C,"Refund")</f>
        <v>0</v>
      </c>
      <c r="X857">
        <f>SUMIFS('总明细 源文件后台下'!O:O,'总明细 源文件后台下'!E:E,E857,'总明细 源文件后台下'!C:C,"Refund")</f>
        <v>0</v>
      </c>
      <c r="Y857">
        <f>SUMIFS('总明细 源文件后台下'!P:P,'总明细 源文件后台下'!E:E,E857,'总明细 源文件后台下'!C:C,"Refund")</f>
        <v>0</v>
      </c>
      <c r="Z857">
        <f>SUMIFS('总明细 源文件后台下'!Q:Q,'总明细 源文件后台下'!E:E,E857,'总明细 源文件后台下'!C:C,"Refund")</f>
        <v>0</v>
      </c>
      <c r="AA857">
        <f>SUMIFS('总明细 源文件后台下'!R:R,'总明细 源文件后台下'!E:E,E857,'总明细 源文件后台下'!C:C,"Refund")</f>
        <v>0</v>
      </c>
      <c r="AB857">
        <f>SUMIFS('总明细 源文件后台下'!S:S,'总明细 源文件后台下'!E:E,E857,'总明细 源文件后台下'!C:C,"Refund")</f>
        <v>0</v>
      </c>
      <c r="AC857">
        <f>SUMIFS('总明细 源文件后台下'!T:T,'总明细 源文件后台下'!E:E,E857,'总明细 源文件后台下'!C:C,"Refund")</f>
        <v>0</v>
      </c>
      <c r="AD857">
        <f>SUMIFS('总明细 源文件后台下'!U:U,'总明细 源文件后台下'!E:E,E857,'总明细 源文件后台下'!C:C,"Refund")</f>
        <v>0</v>
      </c>
      <c r="AE857">
        <f>SUMIFS('总明细 源文件后台下'!V:V,'总明细 源文件后台下'!E:E,E857,'总明细 源文件后台下'!C:C,"Refund")</f>
        <v>0</v>
      </c>
      <c r="AF857">
        <f>SUMIFS('总明细 源文件后台下'!W:W,'总明细 源文件后台下'!E:E,E857,'总明细 源文件后台下'!C:C,"Refund")</f>
        <v>0</v>
      </c>
      <c r="AK857">
        <f>(SUMIF('广告费 源文件后台下'!G:G,E857,'广告费 源文件后台下'!M:M))*-1</f>
        <v>0</v>
      </c>
      <c r="AL857">
        <f>SUMIFS('总明细 源文件后台下'!W:W,'总明细 源文件后台下'!E:E,E857,'总明细 源文件后台下'!C:C,"Adjustment",'总明细 源文件后台下'!F:F,"FBA Inventory Reimbursement - Customer Return")</f>
        <v>0</v>
      </c>
      <c r="AM857">
        <f>SUMIFS('总明细 源文件后台下'!W:W,'总明细 源文件后台下'!E:E,E857,'总明细 源文件后台下'!C:C,"Adjustment",'总明细 源文件后台下'!F:F,"FBA Inventory Reimbursement - Damaged:Warehouse")</f>
        <v>0</v>
      </c>
      <c r="AN857">
        <f>SUMIFS('总明细 源文件后台下'!W:W,'总明细 源文件后台下'!E:E,E857,'总明细 源文件后台下'!C:C,"Adjustment",'总明细 源文件后台下'!F:F,"FBA Inventory Reimbursement - Customer Service Issue")</f>
        <v>0</v>
      </c>
      <c r="AO857">
        <f>SUMIFS('总明细 源文件后台下'!W:W,'总明细 源文件后台下'!E:E,E857,'总明细 源文件后台下'!C:C,"Adjustment",'总明细 源文件后台下'!F:F,"FBA Inventory Reimbursement - Fee Correction")</f>
        <v>0</v>
      </c>
      <c r="AP857">
        <f>SUMIFS('总明细 源文件后台下'!W:W,'总明细 源文件后台下'!E:E,E857,'总明细 源文件后台下'!C:C,"Adjustment",'总明细 源文件后台下'!F:F,"FBA Inventory Reimbursement - General Adjustment")</f>
        <v>0</v>
      </c>
      <c r="AQ857">
        <f>SUMIFS('总明细 源文件后台下'!W:W,'总明细 源文件后台下'!E:E,E857,'总明细 源文件后台下'!C:C,"Adjustment",'总明细 源文件后台下'!F:F,"FBA Inventory Reimbursement - Lost:Inbound")</f>
        <v>0</v>
      </c>
      <c r="AR857">
        <f>SUMIFS('总明细 源文件后台下'!W:W,'总明细 源文件后台下'!E:E,E857,'总明细 源文件后台下'!C:C,"Adjustment",'总明细 源文件后台下'!F:F,"FBA Inventory Reimbursement - Lost:Warehouse")</f>
        <v>0</v>
      </c>
      <c r="AS857">
        <f>SUMIFS('总明细 源文件后台下'!W:W,'总明细 源文件后台下'!E:E,E857,'总明细 源文件后台下'!C:C,"Adjustment",'总明细 源文件后台下'!F:F,"Non-subscription Fee Adjustment")</f>
        <v>0</v>
      </c>
      <c r="AT857">
        <f>SUMIFS('总明细 源文件后台下'!W:W,'总明细 源文件后台下'!E:E,E857,'总明细 源文件后台下'!C:C,"Adjustment",'总明细 源文件后台下'!F:F,"FBA Inventory Placement Service Fee")</f>
        <v>0</v>
      </c>
      <c r="AV857">
        <f>SUMIF('FBA Customer Return Per Unit Fe'!B:B,E857,'FBA Customer Return Per Unit Fe'!C:C)</f>
        <v>0</v>
      </c>
      <c r="AX857">
        <f>(SUMIF('仓储费 源文件后台下'!C:C,E857,'仓储费 源文件后台下'!V:V))*-1</f>
        <v>0</v>
      </c>
      <c r="AZ857">
        <f>SUMIF('Disposal Fee销毁费用-160.95'!B:B,E857,'Disposal Fee销毁费用-160.95'!D:D)*-1</f>
        <v>0</v>
      </c>
      <c r="BC857">
        <f>IFERROR(VLOOKUP(F857,'优惠券-86.4'!F:I,4,0),0)</f>
        <v>0</v>
      </c>
      <c r="BD857">
        <f>IFERROR(VLOOKUP(F857,'早评-120'!E:H,4,0),0)</f>
        <v>0</v>
      </c>
      <c r="BF857">
        <f t="shared" si="104"/>
        <v>0</v>
      </c>
      <c r="BG857">
        <f t="shared" si="105"/>
        <v>0</v>
      </c>
      <c r="BH857">
        <f t="shared" si="106"/>
        <v>0</v>
      </c>
      <c r="BQ857" s="45">
        <f t="shared" si="107"/>
        <v>0</v>
      </c>
      <c r="BR857">
        <f>SUMIFS('9月销毁明细'!D:D,'9月销毁明细'!A:A,E857,'9月销毁明细'!H:H,"Sellable")</f>
        <v>0</v>
      </c>
      <c r="BS857">
        <f>SUMIFS('9月销毁明细'!G:G,'9月销毁明细'!A:A,E857,'9月销毁明细'!H:H,"Sellable")</f>
        <v>0</v>
      </c>
      <c r="BT857">
        <f>SUMIFS('9月销毁明细'!D:D,'9月销毁明细'!A:A,E857,'9月销毁明细'!H:H,"Unsellable")</f>
        <v>0</v>
      </c>
      <c r="BU857">
        <f>SUMIFS('9月销毁明细'!G:G,'9月销毁明细'!A:A,E857,'9月销毁明细'!H:H,"Unsellable")</f>
        <v>0</v>
      </c>
      <c r="BW857">
        <f>IFERROR(I857*VLOOKUP(F857,'9.3成本表'!C:L,10,0),0)</f>
        <v>0</v>
      </c>
      <c r="BX857">
        <f t="shared" si="108"/>
        <v>0</v>
      </c>
      <c r="CC857" s="45">
        <f t="shared" si="109"/>
        <v>0</v>
      </c>
      <c r="CD857" s="45">
        <f t="shared" si="110"/>
        <v>0</v>
      </c>
      <c r="CE857" s="45">
        <f t="shared" si="111"/>
        <v>0</v>
      </c>
    </row>
    <row r="858" spans="4:83" x14ac:dyDescent="0.25">
      <c r="D858" s="20" t="s">
        <v>1825</v>
      </c>
      <c r="E858" s="20" t="s">
        <v>1826</v>
      </c>
      <c r="F858" s="20">
        <v>6374</v>
      </c>
      <c r="G858">
        <v>852</v>
      </c>
      <c r="H858" s="20"/>
      <c r="I858">
        <f>SUMIFS('总明细 源文件后台下'!G:G,'总明细 源文件后台下'!E:E,E858,'总明细 源文件后台下'!C:C,"Order")</f>
        <v>0</v>
      </c>
      <c r="J858">
        <f>SUMIFS('总明细 源文件后台下'!M:M,'总明细 源文件后台下'!E:E,E858,'总明细 源文件后台下'!C:C,"Order")</f>
        <v>0</v>
      </c>
      <c r="K858">
        <f>SUMIFS('总明细 源文件后台下'!N:N,'总明细 源文件后台下'!E:E,E858,'总明细 源文件后台下'!C:C,"Order")</f>
        <v>0</v>
      </c>
      <c r="L858">
        <f>SUMIFS('总明细 源文件后台下'!O:O,'总明细 源文件后台下'!E:E,E858,'总明细 源文件后台下'!C:C,"Order")</f>
        <v>0</v>
      </c>
      <c r="M858">
        <f>SUMIFS('总明细 源文件后台下'!P:P,'总明细 源文件后台下'!E:E,E858,'总明细 源文件后台下'!C:C,"Order")</f>
        <v>0</v>
      </c>
      <c r="N858">
        <f>SUMIFS('总明细 源文件后台下'!Q:Q,'总明细 源文件后台下'!E:E,E858,'总明细 源文件后台下'!C:C,"Order")</f>
        <v>0</v>
      </c>
      <c r="O858">
        <f>SUMIFS('总明细 源文件后台下'!R:R,'总明细 源文件后台下'!E:E,E858,'总明细 源文件后台下'!C:C,"Order")</f>
        <v>0</v>
      </c>
      <c r="P858">
        <f>SUMIFS('总明细 源文件后台下'!S:S,'总明细 源文件后台下'!E:E,E858,'总明细 源文件后台下'!C:C,"Order")</f>
        <v>0</v>
      </c>
      <c r="Q858">
        <f>SUMIFS('总明细 源文件后台下'!T:T,'总明细 源文件后台下'!E:E,E858,'总明细 源文件后台下'!C:C,"Order")</f>
        <v>0</v>
      </c>
      <c r="R858">
        <f>SUMIFS('总明细 源文件后台下'!U:U,'总明细 源文件后台下'!E:E,E858,'总明细 源文件后台下'!C:C,"Order")</f>
        <v>0</v>
      </c>
      <c r="S858">
        <f>SUMIFS('总明细 源文件后台下'!V:V,'总明细 源文件后台下'!E:E,E858,'总明细 源文件后台下'!C:C,"Order")</f>
        <v>0</v>
      </c>
      <c r="T858">
        <f>SUMIFS('总明细 源文件后台下'!W:W,'总明细 源文件后台下'!E:E,E858,'总明细 源文件后台下'!C:C,"Order")</f>
        <v>0</v>
      </c>
      <c r="U858">
        <f>SUMIFS('总明细 源文件后台下'!G:G,'总明细 源文件后台下'!E:E,E858,'总明细 源文件后台下'!C:C,"Refund")</f>
        <v>0</v>
      </c>
      <c r="V858">
        <f>SUMIFS('总明细 源文件后台下'!M:M,'总明细 源文件后台下'!E:E,E858,'总明细 源文件后台下'!C:C,"Refund")</f>
        <v>0</v>
      </c>
      <c r="W858">
        <f>SUMIFS('总明细 源文件后台下'!N:N,'总明细 源文件后台下'!E:E,E858,'总明细 源文件后台下'!C:C,"Refund")</f>
        <v>0</v>
      </c>
      <c r="X858">
        <f>SUMIFS('总明细 源文件后台下'!O:O,'总明细 源文件后台下'!E:E,E858,'总明细 源文件后台下'!C:C,"Refund")</f>
        <v>0</v>
      </c>
      <c r="Y858">
        <f>SUMIFS('总明细 源文件后台下'!P:P,'总明细 源文件后台下'!E:E,E858,'总明细 源文件后台下'!C:C,"Refund")</f>
        <v>0</v>
      </c>
      <c r="Z858">
        <f>SUMIFS('总明细 源文件后台下'!Q:Q,'总明细 源文件后台下'!E:E,E858,'总明细 源文件后台下'!C:C,"Refund")</f>
        <v>0</v>
      </c>
      <c r="AA858">
        <f>SUMIFS('总明细 源文件后台下'!R:R,'总明细 源文件后台下'!E:E,E858,'总明细 源文件后台下'!C:C,"Refund")</f>
        <v>0</v>
      </c>
      <c r="AB858">
        <f>SUMIFS('总明细 源文件后台下'!S:S,'总明细 源文件后台下'!E:E,E858,'总明细 源文件后台下'!C:C,"Refund")</f>
        <v>0</v>
      </c>
      <c r="AC858">
        <f>SUMIFS('总明细 源文件后台下'!T:T,'总明细 源文件后台下'!E:E,E858,'总明细 源文件后台下'!C:C,"Refund")</f>
        <v>0</v>
      </c>
      <c r="AD858">
        <f>SUMIFS('总明细 源文件后台下'!U:U,'总明细 源文件后台下'!E:E,E858,'总明细 源文件后台下'!C:C,"Refund")</f>
        <v>0</v>
      </c>
      <c r="AE858">
        <f>SUMIFS('总明细 源文件后台下'!V:V,'总明细 源文件后台下'!E:E,E858,'总明细 源文件后台下'!C:C,"Refund")</f>
        <v>0</v>
      </c>
      <c r="AF858">
        <f>SUMIFS('总明细 源文件后台下'!W:W,'总明细 源文件后台下'!E:E,E858,'总明细 源文件后台下'!C:C,"Refund")</f>
        <v>0</v>
      </c>
      <c r="AK858">
        <f>(SUMIF('广告费 源文件后台下'!G:G,E858,'广告费 源文件后台下'!M:M))*-1</f>
        <v>0</v>
      </c>
      <c r="AL858">
        <f>SUMIFS('总明细 源文件后台下'!W:W,'总明细 源文件后台下'!E:E,E858,'总明细 源文件后台下'!C:C,"Adjustment",'总明细 源文件后台下'!F:F,"FBA Inventory Reimbursement - Customer Return")</f>
        <v>0</v>
      </c>
      <c r="AM858">
        <f>SUMIFS('总明细 源文件后台下'!W:W,'总明细 源文件后台下'!E:E,E858,'总明细 源文件后台下'!C:C,"Adjustment",'总明细 源文件后台下'!F:F,"FBA Inventory Reimbursement - Damaged:Warehouse")</f>
        <v>0</v>
      </c>
      <c r="AN858">
        <f>SUMIFS('总明细 源文件后台下'!W:W,'总明细 源文件后台下'!E:E,E858,'总明细 源文件后台下'!C:C,"Adjustment",'总明细 源文件后台下'!F:F,"FBA Inventory Reimbursement - Customer Service Issue")</f>
        <v>0</v>
      </c>
      <c r="AO858">
        <f>SUMIFS('总明细 源文件后台下'!W:W,'总明细 源文件后台下'!E:E,E858,'总明细 源文件后台下'!C:C,"Adjustment",'总明细 源文件后台下'!F:F,"FBA Inventory Reimbursement - Fee Correction")</f>
        <v>0</v>
      </c>
      <c r="AP858">
        <f>SUMIFS('总明细 源文件后台下'!W:W,'总明细 源文件后台下'!E:E,E858,'总明细 源文件后台下'!C:C,"Adjustment",'总明细 源文件后台下'!F:F,"FBA Inventory Reimbursement - General Adjustment")</f>
        <v>0</v>
      </c>
      <c r="AQ858">
        <f>SUMIFS('总明细 源文件后台下'!W:W,'总明细 源文件后台下'!E:E,E858,'总明细 源文件后台下'!C:C,"Adjustment",'总明细 源文件后台下'!F:F,"FBA Inventory Reimbursement - Lost:Inbound")</f>
        <v>0</v>
      </c>
      <c r="AR858">
        <f>SUMIFS('总明细 源文件后台下'!W:W,'总明细 源文件后台下'!E:E,E858,'总明细 源文件后台下'!C:C,"Adjustment",'总明细 源文件后台下'!F:F,"FBA Inventory Reimbursement - Lost:Warehouse")</f>
        <v>0</v>
      </c>
      <c r="AS858">
        <f>SUMIFS('总明细 源文件后台下'!W:W,'总明细 源文件后台下'!E:E,E858,'总明细 源文件后台下'!C:C,"Adjustment",'总明细 源文件后台下'!F:F,"Non-subscription Fee Adjustment")</f>
        <v>0</v>
      </c>
      <c r="AT858">
        <f>SUMIFS('总明细 源文件后台下'!W:W,'总明细 源文件后台下'!E:E,E858,'总明细 源文件后台下'!C:C,"Adjustment",'总明细 源文件后台下'!F:F,"FBA Inventory Placement Service Fee")</f>
        <v>0</v>
      </c>
      <c r="AV858">
        <f>SUMIF('FBA Customer Return Per Unit Fe'!B:B,E858,'FBA Customer Return Per Unit Fe'!C:C)</f>
        <v>0</v>
      </c>
      <c r="AX858">
        <f>(SUMIF('仓储费 源文件后台下'!C:C,E858,'仓储费 源文件后台下'!V:V))*-1</f>
        <v>0</v>
      </c>
      <c r="AZ858">
        <f>SUMIF('Disposal Fee销毁费用-160.95'!B:B,E858,'Disposal Fee销毁费用-160.95'!D:D)*-1</f>
        <v>0</v>
      </c>
      <c r="BC858">
        <f>IFERROR(VLOOKUP(F858,'优惠券-86.4'!F:I,4,0),0)</f>
        <v>0</v>
      </c>
      <c r="BD858">
        <f>IFERROR(VLOOKUP(F858,'早评-120'!E:H,4,0),0)</f>
        <v>0</v>
      </c>
      <c r="BF858">
        <f t="shared" si="104"/>
        <v>0</v>
      </c>
      <c r="BG858">
        <f t="shared" si="105"/>
        <v>0</v>
      </c>
      <c r="BH858">
        <f t="shared" si="106"/>
        <v>0</v>
      </c>
      <c r="BQ858" s="45">
        <f t="shared" si="107"/>
        <v>0</v>
      </c>
      <c r="BR858">
        <f>SUMIFS('9月销毁明细'!D:D,'9月销毁明细'!A:A,E858,'9月销毁明细'!H:H,"Sellable")</f>
        <v>0</v>
      </c>
      <c r="BS858">
        <f>SUMIFS('9月销毁明细'!G:G,'9月销毁明细'!A:A,E858,'9月销毁明细'!H:H,"Sellable")</f>
        <v>0</v>
      </c>
      <c r="BT858">
        <f>SUMIFS('9月销毁明细'!D:D,'9月销毁明细'!A:A,E858,'9月销毁明细'!H:H,"Unsellable")</f>
        <v>0</v>
      </c>
      <c r="BU858">
        <f>SUMIFS('9月销毁明细'!G:G,'9月销毁明细'!A:A,E858,'9月销毁明细'!H:H,"Unsellable")</f>
        <v>0</v>
      </c>
      <c r="BW858">
        <f>IFERROR(I858*VLOOKUP(F858,'9.3成本表'!C:L,10,0),0)</f>
        <v>0</v>
      </c>
      <c r="BX858">
        <f t="shared" si="108"/>
        <v>0</v>
      </c>
      <c r="CC858" s="45">
        <f t="shared" si="109"/>
        <v>0</v>
      </c>
      <c r="CD858" s="45">
        <f t="shared" si="110"/>
        <v>0</v>
      </c>
      <c r="CE858" s="45">
        <f t="shared" si="111"/>
        <v>0</v>
      </c>
    </row>
    <row r="859" spans="4:83" x14ac:dyDescent="0.25">
      <c r="D859" s="20" t="s">
        <v>1827</v>
      </c>
      <c r="E859" s="20" t="s">
        <v>1828</v>
      </c>
      <c r="F859" s="20">
        <v>6374</v>
      </c>
      <c r="G859">
        <v>853</v>
      </c>
      <c r="H859" s="20"/>
      <c r="I859">
        <f>SUMIFS('总明细 源文件后台下'!G:G,'总明细 源文件后台下'!E:E,E859,'总明细 源文件后台下'!C:C,"Order")</f>
        <v>0</v>
      </c>
      <c r="J859">
        <f>SUMIFS('总明细 源文件后台下'!M:M,'总明细 源文件后台下'!E:E,E859,'总明细 源文件后台下'!C:C,"Order")</f>
        <v>0</v>
      </c>
      <c r="K859">
        <f>SUMIFS('总明细 源文件后台下'!N:N,'总明细 源文件后台下'!E:E,E859,'总明细 源文件后台下'!C:C,"Order")</f>
        <v>0</v>
      </c>
      <c r="L859">
        <f>SUMIFS('总明细 源文件后台下'!O:O,'总明细 源文件后台下'!E:E,E859,'总明细 源文件后台下'!C:C,"Order")</f>
        <v>0</v>
      </c>
      <c r="M859">
        <f>SUMIFS('总明细 源文件后台下'!P:P,'总明细 源文件后台下'!E:E,E859,'总明细 源文件后台下'!C:C,"Order")</f>
        <v>0</v>
      </c>
      <c r="N859">
        <f>SUMIFS('总明细 源文件后台下'!Q:Q,'总明细 源文件后台下'!E:E,E859,'总明细 源文件后台下'!C:C,"Order")</f>
        <v>0</v>
      </c>
      <c r="O859">
        <f>SUMIFS('总明细 源文件后台下'!R:R,'总明细 源文件后台下'!E:E,E859,'总明细 源文件后台下'!C:C,"Order")</f>
        <v>0</v>
      </c>
      <c r="P859">
        <f>SUMIFS('总明细 源文件后台下'!S:S,'总明细 源文件后台下'!E:E,E859,'总明细 源文件后台下'!C:C,"Order")</f>
        <v>0</v>
      </c>
      <c r="Q859">
        <f>SUMIFS('总明细 源文件后台下'!T:T,'总明细 源文件后台下'!E:E,E859,'总明细 源文件后台下'!C:C,"Order")</f>
        <v>0</v>
      </c>
      <c r="R859">
        <f>SUMIFS('总明细 源文件后台下'!U:U,'总明细 源文件后台下'!E:E,E859,'总明细 源文件后台下'!C:C,"Order")</f>
        <v>0</v>
      </c>
      <c r="S859">
        <f>SUMIFS('总明细 源文件后台下'!V:V,'总明细 源文件后台下'!E:E,E859,'总明细 源文件后台下'!C:C,"Order")</f>
        <v>0</v>
      </c>
      <c r="T859">
        <f>SUMIFS('总明细 源文件后台下'!W:W,'总明细 源文件后台下'!E:E,E859,'总明细 源文件后台下'!C:C,"Order")</f>
        <v>0</v>
      </c>
      <c r="U859">
        <f>SUMIFS('总明细 源文件后台下'!G:G,'总明细 源文件后台下'!E:E,E859,'总明细 源文件后台下'!C:C,"Refund")</f>
        <v>0</v>
      </c>
      <c r="V859">
        <f>SUMIFS('总明细 源文件后台下'!M:M,'总明细 源文件后台下'!E:E,E859,'总明细 源文件后台下'!C:C,"Refund")</f>
        <v>0</v>
      </c>
      <c r="W859">
        <f>SUMIFS('总明细 源文件后台下'!N:N,'总明细 源文件后台下'!E:E,E859,'总明细 源文件后台下'!C:C,"Refund")</f>
        <v>0</v>
      </c>
      <c r="X859">
        <f>SUMIFS('总明细 源文件后台下'!O:O,'总明细 源文件后台下'!E:E,E859,'总明细 源文件后台下'!C:C,"Refund")</f>
        <v>0</v>
      </c>
      <c r="Y859">
        <f>SUMIFS('总明细 源文件后台下'!P:P,'总明细 源文件后台下'!E:E,E859,'总明细 源文件后台下'!C:C,"Refund")</f>
        <v>0</v>
      </c>
      <c r="Z859">
        <f>SUMIFS('总明细 源文件后台下'!Q:Q,'总明细 源文件后台下'!E:E,E859,'总明细 源文件后台下'!C:C,"Refund")</f>
        <v>0</v>
      </c>
      <c r="AA859">
        <f>SUMIFS('总明细 源文件后台下'!R:R,'总明细 源文件后台下'!E:E,E859,'总明细 源文件后台下'!C:C,"Refund")</f>
        <v>0</v>
      </c>
      <c r="AB859">
        <f>SUMIFS('总明细 源文件后台下'!S:S,'总明细 源文件后台下'!E:E,E859,'总明细 源文件后台下'!C:C,"Refund")</f>
        <v>0</v>
      </c>
      <c r="AC859">
        <f>SUMIFS('总明细 源文件后台下'!T:T,'总明细 源文件后台下'!E:E,E859,'总明细 源文件后台下'!C:C,"Refund")</f>
        <v>0</v>
      </c>
      <c r="AD859">
        <f>SUMIFS('总明细 源文件后台下'!U:U,'总明细 源文件后台下'!E:E,E859,'总明细 源文件后台下'!C:C,"Refund")</f>
        <v>0</v>
      </c>
      <c r="AE859">
        <f>SUMIFS('总明细 源文件后台下'!V:V,'总明细 源文件后台下'!E:E,E859,'总明细 源文件后台下'!C:C,"Refund")</f>
        <v>0</v>
      </c>
      <c r="AF859">
        <f>SUMIFS('总明细 源文件后台下'!W:W,'总明细 源文件后台下'!E:E,E859,'总明细 源文件后台下'!C:C,"Refund")</f>
        <v>0</v>
      </c>
      <c r="AK859">
        <f>(SUMIF('广告费 源文件后台下'!G:G,E859,'广告费 源文件后台下'!M:M))*-1</f>
        <v>0</v>
      </c>
      <c r="AL859">
        <f>SUMIFS('总明细 源文件后台下'!W:W,'总明细 源文件后台下'!E:E,E859,'总明细 源文件后台下'!C:C,"Adjustment",'总明细 源文件后台下'!F:F,"FBA Inventory Reimbursement - Customer Return")</f>
        <v>0</v>
      </c>
      <c r="AM859">
        <f>SUMIFS('总明细 源文件后台下'!W:W,'总明细 源文件后台下'!E:E,E859,'总明细 源文件后台下'!C:C,"Adjustment",'总明细 源文件后台下'!F:F,"FBA Inventory Reimbursement - Damaged:Warehouse")</f>
        <v>0</v>
      </c>
      <c r="AN859">
        <f>SUMIFS('总明细 源文件后台下'!W:W,'总明细 源文件后台下'!E:E,E859,'总明细 源文件后台下'!C:C,"Adjustment",'总明细 源文件后台下'!F:F,"FBA Inventory Reimbursement - Customer Service Issue")</f>
        <v>0</v>
      </c>
      <c r="AO859">
        <f>SUMIFS('总明细 源文件后台下'!W:W,'总明细 源文件后台下'!E:E,E859,'总明细 源文件后台下'!C:C,"Adjustment",'总明细 源文件后台下'!F:F,"FBA Inventory Reimbursement - Fee Correction")</f>
        <v>0</v>
      </c>
      <c r="AP859">
        <f>SUMIFS('总明细 源文件后台下'!W:W,'总明细 源文件后台下'!E:E,E859,'总明细 源文件后台下'!C:C,"Adjustment",'总明细 源文件后台下'!F:F,"FBA Inventory Reimbursement - General Adjustment")</f>
        <v>0</v>
      </c>
      <c r="AQ859">
        <f>SUMIFS('总明细 源文件后台下'!W:W,'总明细 源文件后台下'!E:E,E859,'总明细 源文件后台下'!C:C,"Adjustment",'总明细 源文件后台下'!F:F,"FBA Inventory Reimbursement - Lost:Inbound")</f>
        <v>0</v>
      </c>
      <c r="AR859">
        <f>SUMIFS('总明细 源文件后台下'!W:W,'总明细 源文件后台下'!E:E,E859,'总明细 源文件后台下'!C:C,"Adjustment",'总明细 源文件后台下'!F:F,"FBA Inventory Reimbursement - Lost:Warehouse")</f>
        <v>0</v>
      </c>
      <c r="AS859">
        <f>SUMIFS('总明细 源文件后台下'!W:W,'总明细 源文件后台下'!E:E,E859,'总明细 源文件后台下'!C:C,"Adjustment",'总明细 源文件后台下'!F:F,"Non-subscription Fee Adjustment")</f>
        <v>0</v>
      </c>
      <c r="AT859">
        <f>SUMIFS('总明细 源文件后台下'!W:W,'总明细 源文件后台下'!E:E,E859,'总明细 源文件后台下'!C:C,"Adjustment",'总明细 源文件后台下'!F:F,"FBA Inventory Placement Service Fee")</f>
        <v>0</v>
      </c>
      <c r="AV859">
        <f>SUMIF('FBA Customer Return Per Unit Fe'!B:B,E859,'FBA Customer Return Per Unit Fe'!C:C)</f>
        <v>0</v>
      </c>
      <c r="AX859">
        <f>(SUMIF('仓储费 源文件后台下'!C:C,E859,'仓储费 源文件后台下'!V:V))*-1</f>
        <v>0</v>
      </c>
      <c r="AZ859">
        <f>SUMIF('Disposal Fee销毁费用-160.95'!B:B,E859,'Disposal Fee销毁费用-160.95'!D:D)*-1</f>
        <v>0</v>
      </c>
      <c r="BC859">
        <f>IFERROR(VLOOKUP(F859,'优惠券-86.4'!F:I,4,0),0)</f>
        <v>0</v>
      </c>
      <c r="BD859">
        <f>IFERROR(VLOOKUP(F859,'早评-120'!E:H,4,0),0)</f>
        <v>0</v>
      </c>
      <c r="BF859">
        <f t="shared" si="104"/>
        <v>0</v>
      </c>
      <c r="BG859">
        <f t="shared" si="105"/>
        <v>0</v>
      </c>
      <c r="BH859">
        <f t="shared" si="106"/>
        <v>0</v>
      </c>
      <c r="BQ859" s="45">
        <f t="shared" si="107"/>
        <v>0</v>
      </c>
      <c r="BR859">
        <f>SUMIFS('9月销毁明细'!D:D,'9月销毁明细'!A:A,E859,'9月销毁明细'!H:H,"Sellable")</f>
        <v>0</v>
      </c>
      <c r="BS859">
        <f>SUMIFS('9月销毁明细'!G:G,'9月销毁明细'!A:A,E859,'9月销毁明细'!H:H,"Sellable")</f>
        <v>0</v>
      </c>
      <c r="BT859">
        <f>SUMIFS('9月销毁明细'!D:D,'9月销毁明细'!A:A,E859,'9月销毁明细'!H:H,"Unsellable")</f>
        <v>0</v>
      </c>
      <c r="BU859">
        <f>SUMIFS('9月销毁明细'!G:G,'9月销毁明细'!A:A,E859,'9月销毁明细'!H:H,"Unsellable")</f>
        <v>0</v>
      </c>
      <c r="BW859">
        <f>IFERROR(I859*VLOOKUP(F859,'9.3成本表'!C:L,10,0),0)</f>
        <v>0</v>
      </c>
      <c r="BX859">
        <f t="shared" si="108"/>
        <v>0</v>
      </c>
      <c r="CC859" s="45">
        <f t="shared" si="109"/>
        <v>0</v>
      </c>
      <c r="CD859" s="45">
        <f t="shared" si="110"/>
        <v>0</v>
      </c>
      <c r="CE859" s="45">
        <f t="shared" si="111"/>
        <v>0</v>
      </c>
    </row>
    <row r="860" spans="4:83" x14ac:dyDescent="0.25">
      <c r="D860" s="20" t="s">
        <v>1829</v>
      </c>
      <c r="E860" s="20" t="s">
        <v>1830</v>
      </c>
      <c r="F860" s="20">
        <v>6374</v>
      </c>
      <c r="G860">
        <v>854</v>
      </c>
      <c r="H860" s="20"/>
      <c r="I860">
        <f>SUMIFS('总明细 源文件后台下'!G:G,'总明细 源文件后台下'!E:E,E860,'总明细 源文件后台下'!C:C,"Order")</f>
        <v>0</v>
      </c>
      <c r="J860">
        <f>SUMIFS('总明细 源文件后台下'!M:M,'总明细 源文件后台下'!E:E,E860,'总明细 源文件后台下'!C:C,"Order")</f>
        <v>0</v>
      </c>
      <c r="K860">
        <f>SUMIFS('总明细 源文件后台下'!N:N,'总明细 源文件后台下'!E:E,E860,'总明细 源文件后台下'!C:C,"Order")</f>
        <v>0</v>
      </c>
      <c r="L860">
        <f>SUMIFS('总明细 源文件后台下'!O:O,'总明细 源文件后台下'!E:E,E860,'总明细 源文件后台下'!C:C,"Order")</f>
        <v>0</v>
      </c>
      <c r="M860">
        <f>SUMIFS('总明细 源文件后台下'!P:P,'总明细 源文件后台下'!E:E,E860,'总明细 源文件后台下'!C:C,"Order")</f>
        <v>0</v>
      </c>
      <c r="N860">
        <f>SUMIFS('总明细 源文件后台下'!Q:Q,'总明细 源文件后台下'!E:E,E860,'总明细 源文件后台下'!C:C,"Order")</f>
        <v>0</v>
      </c>
      <c r="O860">
        <f>SUMIFS('总明细 源文件后台下'!R:R,'总明细 源文件后台下'!E:E,E860,'总明细 源文件后台下'!C:C,"Order")</f>
        <v>0</v>
      </c>
      <c r="P860">
        <f>SUMIFS('总明细 源文件后台下'!S:S,'总明细 源文件后台下'!E:E,E860,'总明细 源文件后台下'!C:C,"Order")</f>
        <v>0</v>
      </c>
      <c r="Q860">
        <f>SUMIFS('总明细 源文件后台下'!T:T,'总明细 源文件后台下'!E:E,E860,'总明细 源文件后台下'!C:C,"Order")</f>
        <v>0</v>
      </c>
      <c r="R860">
        <f>SUMIFS('总明细 源文件后台下'!U:U,'总明细 源文件后台下'!E:E,E860,'总明细 源文件后台下'!C:C,"Order")</f>
        <v>0</v>
      </c>
      <c r="S860">
        <f>SUMIFS('总明细 源文件后台下'!V:V,'总明细 源文件后台下'!E:E,E860,'总明细 源文件后台下'!C:C,"Order")</f>
        <v>0</v>
      </c>
      <c r="T860">
        <f>SUMIFS('总明细 源文件后台下'!W:W,'总明细 源文件后台下'!E:E,E860,'总明细 源文件后台下'!C:C,"Order")</f>
        <v>0</v>
      </c>
      <c r="U860">
        <f>SUMIFS('总明细 源文件后台下'!G:G,'总明细 源文件后台下'!E:E,E860,'总明细 源文件后台下'!C:C,"Refund")</f>
        <v>0</v>
      </c>
      <c r="V860">
        <f>SUMIFS('总明细 源文件后台下'!M:M,'总明细 源文件后台下'!E:E,E860,'总明细 源文件后台下'!C:C,"Refund")</f>
        <v>0</v>
      </c>
      <c r="W860">
        <f>SUMIFS('总明细 源文件后台下'!N:N,'总明细 源文件后台下'!E:E,E860,'总明细 源文件后台下'!C:C,"Refund")</f>
        <v>0</v>
      </c>
      <c r="X860">
        <f>SUMIFS('总明细 源文件后台下'!O:O,'总明细 源文件后台下'!E:E,E860,'总明细 源文件后台下'!C:C,"Refund")</f>
        <v>0</v>
      </c>
      <c r="Y860">
        <f>SUMIFS('总明细 源文件后台下'!P:P,'总明细 源文件后台下'!E:E,E860,'总明细 源文件后台下'!C:C,"Refund")</f>
        <v>0</v>
      </c>
      <c r="Z860">
        <f>SUMIFS('总明细 源文件后台下'!Q:Q,'总明细 源文件后台下'!E:E,E860,'总明细 源文件后台下'!C:C,"Refund")</f>
        <v>0</v>
      </c>
      <c r="AA860">
        <f>SUMIFS('总明细 源文件后台下'!R:R,'总明细 源文件后台下'!E:E,E860,'总明细 源文件后台下'!C:C,"Refund")</f>
        <v>0</v>
      </c>
      <c r="AB860">
        <f>SUMIFS('总明细 源文件后台下'!S:S,'总明细 源文件后台下'!E:E,E860,'总明细 源文件后台下'!C:C,"Refund")</f>
        <v>0</v>
      </c>
      <c r="AC860">
        <f>SUMIFS('总明细 源文件后台下'!T:T,'总明细 源文件后台下'!E:E,E860,'总明细 源文件后台下'!C:C,"Refund")</f>
        <v>0</v>
      </c>
      <c r="AD860">
        <f>SUMIFS('总明细 源文件后台下'!U:U,'总明细 源文件后台下'!E:E,E860,'总明细 源文件后台下'!C:C,"Refund")</f>
        <v>0</v>
      </c>
      <c r="AE860">
        <f>SUMIFS('总明细 源文件后台下'!V:V,'总明细 源文件后台下'!E:E,E860,'总明细 源文件后台下'!C:C,"Refund")</f>
        <v>0</v>
      </c>
      <c r="AF860">
        <f>SUMIFS('总明细 源文件后台下'!W:W,'总明细 源文件后台下'!E:E,E860,'总明细 源文件后台下'!C:C,"Refund")</f>
        <v>0</v>
      </c>
      <c r="AK860">
        <f>(SUMIF('广告费 源文件后台下'!G:G,E860,'广告费 源文件后台下'!M:M))*-1</f>
        <v>0</v>
      </c>
      <c r="AL860">
        <f>SUMIFS('总明细 源文件后台下'!W:W,'总明细 源文件后台下'!E:E,E860,'总明细 源文件后台下'!C:C,"Adjustment",'总明细 源文件后台下'!F:F,"FBA Inventory Reimbursement - Customer Return")</f>
        <v>0</v>
      </c>
      <c r="AM860">
        <f>SUMIFS('总明细 源文件后台下'!W:W,'总明细 源文件后台下'!E:E,E860,'总明细 源文件后台下'!C:C,"Adjustment",'总明细 源文件后台下'!F:F,"FBA Inventory Reimbursement - Damaged:Warehouse")</f>
        <v>0</v>
      </c>
      <c r="AN860">
        <f>SUMIFS('总明细 源文件后台下'!W:W,'总明细 源文件后台下'!E:E,E860,'总明细 源文件后台下'!C:C,"Adjustment",'总明细 源文件后台下'!F:F,"FBA Inventory Reimbursement - Customer Service Issue")</f>
        <v>0</v>
      </c>
      <c r="AO860">
        <f>SUMIFS('总明细 源文件后台下'!W:W,'总明细 源文件后台下'!E:E,E860,'总明细 源文件后台下'!C:C,"Adjustment",'总明细 源文件后台下'!F:F,"FBA Inventory Reimbursement - Fee Correction")</f>
        <v>0</v>
      </c>
      <c r="AP860">
        <f>SUMIFS('总明细 源文件后台下'!W:W,'总明细 源文件后台下'!E:E,E860,'总明细 源文件后台下'!C:C,"Adjustment",'总明细 源文件后台下'!F:F,"FBA Inventory Reimbursement - General Adjustment")</f>
        <v>0</v>
      </c>
      <c r="AQ860">
        <f>SUMIFS('总明细 源文件后台下'!W:W,'总明细 源文件后台下'!E:E,E860,'总明细 源文件后台下'!C:C,"Adjustment",'总明细 源文件后台下'!F:F,"FBA Inventory Reimbursement - Lost:Inbound")</f>
        <v>0</v>
      </c>
      <c r="AR860">
        <f>SUMIFS('总明细 源文件后台下'!W:W,'总明细 源文件后台下'!E:E,E860,'总明细 源文件后台下'!C:C,"Adjustment",'总明细 源文件后台下'!F:F,"FBA Inventory Reimbursement - Lost:Warehouse")</f>
        <v>0</v>
      </c>
      <c r="AS860">
        <f>SUMIFS('总明细 源文件后台下'!W:W,'总明细 源文件后台下'!E:E,E860,'总明细 源文件后台下'!C:C,"Adjustment",'总明细 源文件后台下'!F:F,"Non-subscription Fee Adjustment")</f>
        <v>0</v>
      </c>
      <c r="AT860">
        <f>SUMIFS('总明细 源文件后台下'!W:W,'总明细 源文件后台下'!E:E,E860,'总明细 源文件后台下'!C:C,"Adjustment",'总明细 源文件后台下'!F:F,"FBA Inventory Placement Service Fee")</f>
        <v>0</v>
      </c>
      <c r="AV860">
        <f>SUMIF('FBA Customer Return Per Unit Fe'!B:B,E860,'FBA Customer Return Per Unit Fe'!C:C)</f>
        <v>0</v>
      </c>
      <c r="AX860">
        <f>(SUMIF('仓储费 源文件后台下'!C:C,E860,'仓储费 源文件后台下'!V:V))*-1</f>
        <v>0</v>
      </c>
      <c r="AZ860">
        <f>SUMIF('Disposal Fee销毁费用-160.95'!B:B,E860,'Disposal Fee销毁费用-160.95'!D:D)*-1</f>
        <v>0</v>
      </c>
      <c r="BC860">
        <f>IFERROR(VLOOKUP(F860,'优惠券-86.4'!F:I,4,0),0)</f>
        <v>0</v>
      </c>
      <c r="BD860">
        <f>IFERROR(VLOOKUP(F860,'早评-120'!E:H,4,0),0)</f>
        <v>0</v>
      </c>
      <c r="BF860">
        <f t="shared" si="104"/>
        <v>0</v>
      </c>
      <c r="BG860">
        <f t="shared" si="105"/>
        <v>0</v>
      </c>
      <c r="BH860">
        <f t="shared" si="106"/>
        <v>0</v>
      </c>
      <c r="BQ860" s="45">
        <f t="shared" si="107"/>
        <v>0</v>
      </c>
      <c r="BR860">
        <f>SUMIFS('9月销毁明细'!D:D,'9月销毁明细'!A:A,E860,'9月销毁明细'!H:H,"Sellable")</f>
        <v>0</v>
      </c>
      <c r="BS860">
        <f>SUMIFS('9月销毁明细'!G:G,'9月销毁明细'!A:A,E860,'9月销毁明细'!H:H,"Sellable")</f>
        <v>0</v>
      </c>
      <c r="BT860">
        <f>SUMIFS('9月销毁明细'!D:D,'9月销毁明细'!A:A,E860,'9月销毁明细'!H:H,"Unsellable")</f>
        <v>0</v>
      </c>
      <c r="BU860">
        <f>SUMIFS('9月销毁明细'!G:G,'9月销毁明细'!A:A,E860,'9月销毁明细'!H:H,"Unsellable")</f>
        <v>0</v>
      </c>
      <c r="BW860">
        <f>IFERROR(I860*VLOOKUP(F860,'9.3成本表'!C:L,10,0),0)</f>
        <v>0</v>
      </c>
      <c r="BX860">
        <f t="shared" si="108"/>
        <v>0</v>
      </c>
      <c r="CC860" s="45">
        <f t="shared" si="109"/>
        <v>0</v>
      </c>
      <c r="CD860" s="45">
        <f t="shared" si="110"/>
        <v>0</v>
      </c>
      <c r="CE860" s="45">
        <f t="shared" si="111"/>
        <v>0</v>
      </c>
    </row>
    <row r="861" spans="4:83" x14ac:dyDescent="0.25">
      <c r="D861" s="20" t="s">
        <v>1831</v>
      </c>
      <c r="E861" s="20" t="s">
        <v>1832</v>
      </c>
      <c r="F861" s="20">
        <v>6374</v>
      </c>
      <c r="G861">
        <v>855</v>
      </c>
      <c r="H861" s="20"/>
      <c r="I861">
        <f>SUMIFS('总明细 源文件后台下'!G:G,'总明细 源文件后台下'!E:E,E861,'总明细 源文件后台下'!C:C,"Order")</f>
        <v>0</v>
      </c>
      <c r="J861">
        <f>SUMIFS('总明细 源文件后台下'!M:M,'总明细 源文件后台下'!E:E,E861,'总明细 源文件后台下'!C:C,"Order")</f>
        <v>0</v>
      </c>
      <c r="K861">
        <f>SUMIFS('总明细 源文件后台下'!N:N,'总明细 源文件后台下'!E:E,E861,'总明细 源文件后台下'!C:C,"Order")</f>
        <v>0</v>
      </c>
      <c r="L861">
        <f>SUMIFS('总明细 源文件后台下'!O:O,'总明细 源文件后台下'!E:E,E861,'总明细 源文件后台下'!C:C,"Order")</f>
        <v>0</v>
      </c>
      <c r="M861">
        <f>SUMIFS('总明细 源文件后台下'!P:P,'总明细 源文件后台下'!E:E,E861,'总明细 源文件后台下'!C:C,"Order")</f>
        <v>0</v>
      </c>
      <c r="N861">
        <f>SUMIFS('总明细 源文件后台下'!Q:Q,'总明细 源文件后台下'!E:E,E861,'总明细 源文件后台下'!C:C,"Order")</f>
        <v>0</v>
      </c>
      <c r="O861">
        <f>SUMIFS('总明细 源文件后台下'!R:R,'总明细 源文件后台下'!E:E,E861,'总明细 源文件后台下'!C:C,"Order")</f>
        <v>0</v>
      </c>
      <c r="P861">
        <f>SUMIFS('总明细 源文件后台下'!S:S,'总明细 源文件后台下'!E:E,E861,'总明细 源文件后台下'!C:C,"Order")</f>
        <v>0</v>
      </c>
      <c r="Q861">
        <f>SUMIFS('总明细 源文件后台下'!T:T,'总明细 源文件后台下'!E:E,E861,'总明细 源文件后台下'!C:C,"Order")</f>
        <v>0</v>
      </c>
      <c r="R861">
        <f>SUMIFS('总明细 源文件后台下'!U:U,'总明细 源文件后台下'!E:E,E861,'总明细 源文件后台下'!C:C,"Order")</f>
        <v>0</v>
      </c>
      <c r="S861">
        <f>SUMIFS('总明细 源文件后台下'!V:V,'总明细 源文件后台下'!E:E,E861,'总明细 源文件后台下'!C:C,"Order")</f>
        <v>0</v>
      </c>
      <c r="T861">
        <f>SUMIFS('总明细 源文件后台下'!W:W,'总明细 源文件后台下'!E:E,E861,'总明细 源文件后台下'!C:C,"Order")</f>
        <v>0</v>
      </c>
      <c r="U861">
        <f>SUMIFS('总明细 源文件后台下'!G:G,'总明细 源文件后台下'!E:E,E861,'总明细 源文件后台下'!C:C,"Refund")</f>
        <v>0</v>
      </c>
      <c r="V861">
        <f>SUMIFS('总明细 源文件后台下'!M:M,'总明细 源文件后台下'!E:E,E861,'总明细 源文件后台下'!C:C,"Refund")</f>
        <v>0</v>
      </c>
      <c r="W861">
        <f>SUMIFS('总明细 源文件后台下'!N:N,'总明细 源文件后台下'!E:E,E861,'总明细 源文件后台下'!C:C,"Refund")</f>
        <v>0</v>
      </c>
      <c r="X861">
        <f>SUMIFS('总明细 源文件后台下'!O:O,'总明细 源文件后台下'!E:E,E861,'总明细 源文件后台下'!C:C,"Refund")</f>
        <v>0</v>
      </c>
      <c r="Y861">
        <f>SUMIFS('总明细 源文件后台下'!P:P,'总明细 源文件后台下'!E:E,E861,'总明细 源文件后台下'!C:C,"Refund")</f>
        <v>0</v>
      </c>
      <c r="Z861">
        <f>SUMIFS('总明细 源文件后台下'!Q:Q,'总明细 源文件后台下'!E:E,E861,'总明细 源文件后台下'!C:C,"Refund")</f>
        <v>0</v>
      </c>
      <c r="AA861">
        <f>SUMIFS('总明细 源文件后台下'!R:R,'总明细 源文件后台下'!E:E,E861,'总明细 源文件后台下'!C:C,"Refund")</f>
        <v>0</v>
      </c>
      <c r="AB861">
        <f>SUMIFS('总明细 源文件后台下'!S:S,'总明细 源文件后台下'!E:E,E861,'总明细 源文件后台下'!C:C,"Refund")</f>
        <v>0</v>
      </c>
      <c r="AC861">
        <f>SUMIFS('总明细 源文件后台下'!T:T,'总明细 源文件后台下'!E:E,E861,'总明细 源文件后台下'!C:C,"Refund")</f>
        <v>0</v>
      </c>
      <c r="AD861">
        <f>SUMIFS('总明细 源文件后台下'!U:U,'总明细 源文件后台下'!E:E,E861,'总明细 源文件后台下'!C:C,"Refund")</f>
        <v>0</v>
      </c>
      <c r="AE861">
        <f>SUMIFS('总明细 源文件后台下'!V:V,'总明细 源文件后台下'!E:E,E861,'总明细 源文件后台下'!C:C,"Refund")</f>
        <v>0</v>
      </c>
      <c r="AF861">
        <f>SUMIFS('总明细 源文件后台下'!W:W,'总明细 源文件后台下'!E:E,E861,'总明细 源文件后台下'!C:C,"Refund")</f>
        <v>0</v>
      </c>
      <c r="AK861">
        <f>(SUMIF('广告费 源文件后台下'!G:G,E861,'广告费 源文件后台下'!M:M))*-1</f>
        <v>0</v>
      </c>
      <c r="AL861">
        <f>SUMIFS('总明细 源文件后台下'!W:W,'总明细 源文件后台下'!E:E,E861,'总明细 源文件后台下'!C:C,"Adjustment",'总明细 源文件后台下'!F:F,"FBA Inventory Reimbursement - Customer Return")</f>
        <v>0</v>
      </c>
      <c r="AM861">
        <f>SUMIFS('总明细 源文件后台下'!W:W,'总明细 源文件后台下'!E:E,E861,'总明细 源文件后台下'!C:C,"Adjustment",'总明细 源文件后台下'!F:F,"FBA Inventory Reimbursement - Damaged:Warehouse")</f>
        <v>0</v>
      </c>
      <c r="AN861">
        <f>SUMIFS('总明细 源文件后台下'!W:W,'总明细 源文件后台下'!E:E,E861,'总明细 源文件后台下'!C:C,"Adjustment",'总明细 源文件后台下'!F:F,"FBA Inventory Reimbursement - Customer Service Issue")</f>
        <v>0</v>
      </c>
      <c r="AO861">
        <f>SUMIFS('总明细 源文件后台下'!W:W,'总明细 源文件后台下'!E:E,E861,'总明细 源文件后台下'!C:C,"Adjustment",'总明细 源文件后台下'!F:F,"FBA Inventory Reimbursement - Fee Correction")</f>
        <v>0</v>
      </c>
      <c r="AP861">
        <f>SUMIFS('总明细 源文件后台下'!W:W,'总明细 源文件后台下'!E:E,E861,'总明细 源文件后台下'!C:C,"Adjustment",'总明细 源文件后台下'!F:F,"FBA Inventory Reimbursement - General Adjustment")</f>
        <v>0</v>
      </c>
      <c r="AQ861">
        <f>SUMIFS('总明细 源文件后台下'!W:W,'总明细 源文件后台下'!E:E,E861,'总明细 源文件后台下'!C:C,"Adjustment",'总明细 源文件后台下'!F:F,"FBA Inventory Reimbursement - Lost:Inbound")</f>
        <v>0</v>
      </c>
      <c r="AR861">
        <f>SUMIFS('总明细 源文件后台下'!W:W,'总明细 源文件后台下'!E:E,E861,'总明细 源文件后台下'!C:C,"Adjustment",'总明细 源文件后台下'!F:F,"FBA Inventory Reimbursement - Lost:Warehouse")</f>
        <v>0</v>
      </c>
      <c r="AS861">
        <f>SUMIFS('总明细 源文件后台下'!W:W,'总明细 源文件后台下'!E:E,E861,'总明细 源文件后台下'!C:C,"Adjustment",'总明细 源文件后台下'!F:F,"Non-subscription Fee Adjustment")</f>
        <v>0</v>
      </c>
      <c r="AT861">
        <f>SUMIFS('总明细 源文件后台下'!W:W,'总明细 源文件后台下'!E:E,E861,'总明细 源文件后台下'!C:C,"Adjustment",'总明细 源文件后台下'!F:F,"FBA Inventory Placement Service Fee")</f>
        <v>0</v>
      </c>
      <c r="AV861">
        <f>SUMIF('FBA Customer Return Per Unit Fe'!B:B,E861,'FBA Customer Return Per Unit Fe'!C:C)</f>
        <v>0</v>
      </c>
      <c r="AX861">
        <f>(SUMIF('仓储费 源文件后台下'!C:C,E861,'仓储费 源文件后台下'!V:V))*-1</f>
        <v>0</v>
      </c>
      <c r="AZ861">
        <f>SUMIF('Disposal Fee销毁费用-160.95'!B:B,E861,'Disposal Fee销毁费用-160.95'!D:D)*-1</f>
        <v>0</v>
      </c>
      <c r="BC861">
        <f>IFERROR(VLOOKUP(F861,'优惠券-86.4'!F:I,4,0),0)</f>
        <v>0</v>
      </c>
      <c r="BD861">
        <f>IFERROR(VLOOKUP(F861,'早评-120'!E:H,4,0),0)</f>
        <v>0</v>
      </c>
      <c r="BF861">
        <f t="shared" si="104"/>
        <v>0</v>
      </c>
      <c r="BG861">
        <f t="shared" si="105"/>
        <v>0</v>
      </c>
      <c r="BH861">
        <f t="shared" si="106"/>
        <v>0</v>
      </c>
      <c r="BQ861" s="45">
        <f t="shared" si="107"/>
        <v>0</v>
      </c>
      <c r="BR861">
        <f>SUMIFS('9月销毁明细'!D:D,'9月销毁明细'!A:A,E861,'9月销毁明细'!H:H,"Sellable")</f>
        <v>0</v>
      </c>
      <c r="BS861">
        <f>SUMIFS('9月销毁明细'!G:G,'9月销毁明细'!A:A,E861,'9月销毁明细'!H:H,"Sellable")</f>
        <v>0</v>
      </c>
      <c r="BT861">
        <f>SUMIFS('9月销毁明细'!D:D,'9月销毁明细'!A:A,E861,'9月销毁明细'!H:H,"Unsellable")</f>
        <v>0</v>
      </c>
      <c r="BU861">
        <f>SUMIFS('9月销毁明细'!G:G,'9月销毁明细'!A:A,E861,'9月销毁明细'!H:H,"Unsellable")</f>
        <v>0</v>
      </c>
      <c r="BW861">
        <f>IFERROR(I861*VLOOKUP(F861,'9.3成本表'!C:L,10,0),0)</f>
        <v>0</v>
      </c>
      <c r="BX861">
        <f t="shared" si="108"/>
        <v>0</v>
      </c>
      <c r="CC861" s="45">
        <f t="shared" si="109"/>
        <v>0</v>
      </c>
      <c r="CD861" s="45">
        <f t="shared" si="110"/>
        <v>0</v>
      </c>
      <c r="CE861" s="45">
        <f t="shared" si="111"/>
        <v>0</v>
      </c>
    </row>
    <row r="862" spans="4:83" x14ac:dyDescent="0.25">
      <c r="D862" s="20" t="s">
        <v>1833</v>
      </c>
      <c r="E862" s="20" t="s">
        <v>1834</v>
      </c>
      <c r="F862" s="20">
        <v>6374</v>
      </c>
      <c r="G862">
        <v>856</v>
      </c>
      <c r="H862" s="20"/>
      <c r="I862">
        <f>SUMIFS('总明细 源文件后台下'!G:G,'总明细 源文件后台下'!E:E,E862,'总明细 源文件后台下'!C:C,"Order")</f>
        <v>0</v>
      </c>
      <c r="J862">
        <f>SUMIFS('总明细 源文件后台下'!M:M,'总明细 源文件后台下'!E:E,E862,'总明细 源文件后台下'!C:C,"Order")</f>
        <v>0</v>
      </c>
      <c r="K862">
        <f>SUMIFS('总明细 源文件后台下'!N:N,'总明细 源文件后台下'!E:E,E862,'总明细 源文件后台下'!C:C,"Order")</f>
        <v>0</v>
      </c>
      <c r="L862">
        <f>SUMIFS('总明细 源文件后台下'!O:O,'总明细 源文件后台下'!E:E,E862,'总明细 源文件后台下'!C:C,"Order")</f>
        <v>0</v>
      </c>
      <c r="M862">
        <f>SUMIFS('总明细 源文件后台下'!P:P,'总明细 源文件后台下'!E:E,E862,'总明细 源文件后台下'!C:C,"Order")</f>
        <v>0</v>
      </c>
      <c r="N862">
        <f>SUMIFS('总明细 源文件后台下'!Q:Q,'总明细 源文件后台下'!E:E,E862,'总明细 源文件后台下'!C:C,"Order")</f>
        <v>0</v>
      </c>
      <c r="O862">
        <f>SUMIFS('总明细 源文件后台下'!R:R,'总明细 源文件后台下'!E:E,E862,'总明细 源文件后台下'!C:C,"Order")</f>
        <v>0</v>
      </c>
      <c r="P862">
        <f>SUMIFS('总明细 源文件后台下'!S:S,'总明细 源文件后台下'!E:E,E862,'总明细 源文件后台下'!C:C,"Order")</f>
        <v>0</v>
      </c>
      <c r="Q862">
        <f>SUMIFS('总明细 源文件后台下'!T:T,'总明细 源文件后台下'!E:E,E862,'总明细 源文件后台下'!C:C,"Order")</f>
        <v>0</v>
      </c>
      <c r="R862">
        <f>SUMIFS('总明细 源文件后台下'!U:U,'总明细 源文件后台下'!E:E,E862,'总明细 源文件后台下'!C:C,"Order")</f>
        <v>0</v>
      </c>
      <c r="S862">
        <f>SUMIFS('总明细 源文件后台下'!V:V,'总明细 源文件后台下'!E:E,E862,'总明细 源文件后台下'!C:C,"Order")</f>
        <v>0</v>
      </c>
      <c r="T862">
        <f>SUMIFS('总明细 源文件后台下'!W:W,'总明细 源文件后台下'!E:E,E862,'总明细 源文件后台下'!C:C,"Order")</f>
        <v>0</v>
      </c>
      <c r="U862">
        <f>SUMIFS('总明细 源文件后台下'!G:G,'总明细 源文件后台下'!E:E,E862,'总明细 源文件后台下'!C:C,"Refund")</f>
        <v>0</v>
      </c>
      <c r="V862">
        <f>SUMIFS('总明细 源文件后台下'!M:M,'总明细 源文件后台下'!E:E,E862,'总明细 源文件后台下'!C:C,"Refund")</f>
        <v>0</v>
      </c>
      <c r="W862">
        <f>SUMIFS('总明细 源文件后台下'!N:N,'总明细 源文件后台下'!E:E,E862,'总明细 源文件后台下'!C:C,"Refund")</f>
        <v>0</v>
      </c>
      <c r="X862">
        <f>SUMIFS('总明细 源文件后台下'!O:O,'总明细 源文件后台下'!E:E,E862,'总明细 源文件后台下'!C:C,"Refund")</f>
        <v>0</v>
      </c>
      <c r="Y862">
        <f>SUMIFS('总明细 源文件后台下'!P:P,'总明细 源文件后台下'!E:E,E862,'总明细 源文件后台下'!C:C,"Refund")</f>
        <v>0</v>
      </c>
      <c r="Z862">
        <f>SUMIFS('总明细 源文件后台下'!Q:Q,'总明细 源文件后台下'!E:E,E862,'总明细 源文件后台下'!C:C,"Refund")</f>
        <v>0</v>
      </c>
      <c r="AA862">
        <f>SUMIFS('总明细 源文件后台下'!R:R,'总明细 源文件后台下'!E:E,E862,'总明细 源文件后台下'!C:C,"Refund")</f>
        <v>0</v>
      </c>
      <c r="AB862">
        <f>SUMIFS('总明细 源文件后台下'!S:S,'总明细 源文件后台下'!E:E,E862,'总明细 源文件后台下'!C:C,"Refund")</f>
        <v>0</v>
      </c>
      <c r="AC862">
        <f>SUMIFS('总明细 源文件后台下'!T:T,'总明细 源文件后台下'!E:E,E862,'总明细 源文件后台下'!C:C,"Refund")</f>
        <v>0</v>
      </c>
      <c r="AD862">
        <f>SUMIFS('总明细 源文件后台下'!U:U,'总明细 源文件后台下'!E:E,E862,'总明细 源文件后台下'!C:C,"Refund")</f>
        <v>0</v>
      </c>
      <c r="AE862">
        <f>SUMIFS('总明细 源文件后台下'!V:V,'总明细 源文件后台下'!E:E,E862,'总明细 源文件后台下'!C:C,"Refund")</f>
        <v>0</v>
      </c>
      <c r="AF862">
        <f>SUMIFS('总明细 源文件后台下'!W:W,'总明细 源文件后台下'!E:E,E862,'总明细 源文件后台下'!C:C,"Refund")</f>
        <v>0</v>
      </c>
      <c r="AK862">
        <f>(SUMIF('广告费 源文件后台下'!G:G,E862,'广告费 源文件后台下'!M:M))*-1</f>
        <v>0</v>
      </c>
      <c r="AL862">
        <f>SUMIFS('总明细 源文件后台下'!W:W,'总明细 源文件后台下'!E:E,E862,'总明细 源文件后台下'!C:C,"Adjustment",'总明细 源文件后台下'!F:F,"FBA Inventory Reimbursement - Customer Return")</f>
        <v>0</v>
      </c>
      <c r="AM862">
        <f>SUMIFS('总明细 源文件后台下'!W:W,'总明细 源文件后台下'!E:E,E862,'总明细 源文件后台下'!C:C,"Adjustment",'总明细 源文件后台下'!F:F,"FBA Inventory Reimbursement - Damaged:Warehouse")</f>
        <v>0</v>
      </c>
      <c r="AN862">
        <f>SUMIFS('总明细 源文件后台下'!W:W,'总明细 源文件后台下'!E:E,E862,'总明细 源文件后台下'!C:C,"Adjustment",'总明细 源文件后台下'!F:F,"FBA Inventory Reimbursement - Customer Service Issue")</f>
        <v>0</v>
      </c>
      <c r="AO862">
        <f>SUMIFS('总明细 源文件后台下'!W:W,'总明细 源文件后台下'!E:E,E862,'总明细 源文件后台下'!C:C,"Adjustment",'总明细 源文件后台下'!F:F,"FBA Inventory Reimbursement - Fee Correction")</f>
        <v>0</v>
      </c>
      <c r="AP862">
        <f>SUMIFS('总明细 源文件后台下'!W:W,'总明细 源文件后台下'!E:E,E862,'总明细 源文件后台下'!C:C,"Adjustment",'总明细 源文件后台下'!F:F,"FBA Inventory Reimbursement - General Adjustment")</f>
        <v>0</v>
      </c>
      <c r="AQ862">
        <f>SUMIFS('总明细 源文件后台下'!W:W,'总明细 源文件后台下'!E:E,E862,'总明细 源文件后台下'!C:C,"Adjustment",'总明细 源文件后台下'!F:F,"FBA Inventory Reimbursement - Lost:Inbound")</f>
        <v>0</v>
      </c>
      <c r="AR862">
        <f>SUMIFS('总明细 源文件后台下'!W:W,'总明细 源文件后台下'!E:E,E862,'总明细 源文件后台下'!C:C,"Adjustment",'总明细 源文件后台下'!F:F,"FBA Inventory Reimbursement - Lost:Warehouse")</f>
        <v>0</v>
      </c>
      <c r="AS862">
        <f>SUMIFS('总明细 源文件后台下'!W:W,'总明细 源文件后台下'!E:E,E862,'总明细 源文件后台下'!C:C,"Adjustment",'总明细 源文件后台下'!F:F,"Non-subscription Fee Adjustment")</f>
        <v>0</v>
      </c>
      <c r="AT862">
        <f>SUMIFS('总明细 源文件后台下'!W:W,'总明细 源文件后台下'!E:E,E862,'总明细 源文件后台下'!C:C,"Adjustment",'总明细 源文件后台下'!F:F,"FBA Inventory Placement Service Fee")</f>
        <v>0</v>
      </c>
      <c r="AV862">
        <f>SUMIF('FBA Customer Return Per Unit Fe'!B:B,E862,'FBA Customer Return Per Unit Fe'!C:C)</f>
        <v>0</v>
      </c>
      <c r="AX862">
        <f>(SUMIF('仓储费 源文件后台下'!C:C,E862,'仓储费 源文件后台下'!V:V))*-1</f>
        <v>0</v>
      </c>
      <c r="AZ862">
        <f>SUMIF('Disposal Fee销毁费用-160.95'!B:B,E862,'Disposal Fee销毁费用-160.95'!D:D)*-1</f>
        <v>0</v>
      </c>
      <c r="BC862">
        <f>IFERROR(VLOOKUP(F862,'优惠券-86.4'!F:I,4,0),0)</f>
        <v>0</v>
      </c>
      <c r="BD862">
        <f>IFERROR(VLOOKUP(F862,'早评-120'!E:H,4,0),0)</f>
        <v>0</v>
      </c>
      <c r="BF862">
        <f t="shared" si="104"/>
        <v>0</v>
      </c>
      <c r="BG862">
        <f t="shared" si="105"/>
        <v>0</v>
      </c>
      <c r="BH862">
        <f t="shared" si="106"/>
        <v>0</v>
      </c>
      <c r="BQ862" s="45">
        <f t="shared" si="107"/>
        <v>0</v>
      </c>
      <c r="BR862">
        <f>SUMIFS('9月销毁明细'!D:D,'9月销毁明细'!A:A,E862,'9月销毁明细'!H:H,"Sellable")</f>
        <v>0</v>
      </c>
      <c r="BS862">
        <f>SUMIFS('9月销毁明细'!G:G,'9月销毁明细'!A:A,E862,'9月销毁明细'!H:H,"Sellable")</f>
        <v>0</v>
      </c>
      <c r="BT862">
        <f>SUMIFS('9月销毁明细'!D:D,'9月销毁明细'!A:A,E862,'9月销毁明细'!H:H,"Unsellable")</f>
        <v>0</v>
      </c>
      <c r="BU862">
        <f>SUMIFS('9月销毁明细'!G:G,'9月销毁明细'!A:A,E862,'9月销毁明细'!H:H,"Unsellable")</f>
        <v>0</v>
      </c>
      <c r="BW862">
        <f>IFERROR(I862*VLOOKUP(F862,'9.3成本表'!C:L,10,0),0)</f>
        <v>0</v>
      </c>
      <c r="BX862">
        <f t="shared" si="108"/>
        <v>0</v>
      </c>
      <c r="CC862" s="45">
        <f t="shared" si="109"/>
        <v>0</v>
      </c>
      <c r="CD862" s="45">
        <f t="shared" si="110"/>
        <v>0</v>
      </c>
      <c r="CE862" s="45">
        <f t="shared" si="111"/>
        <v>0</v>
      </c>
    </row>
    <row r="863" spans="4:83" x14ac:dyDescent="0.25">
      <c r="D863" s="20" t="s">
        <v>1835</v>
      </c>
      <c r="E863" s="20" t="s">
        <v>1836</v>
      </c>
      <c r="F863" s="20">
        <v>6374</v>
      </c>
      <c r="G863">
        <v>857</v>
      </c>
      <c r="H863" s="20"/>
      <c r="I863">
        <f>SUMIFS('总明细 源文件后台下'!G:G,'总明细 源文件后台下'!E:E,E863,'总明细 源文件后台下'!C:C,"Order")</f>
        <v>0</v>
      </c>
      <c r="J863">
        <f>SUMIFS('总明细 源文件后台下'!M:M,'总明细 源文件后台下'!E:E,E863,'总明细 源文件后台下'!C:C,"Order")</f>
        <v>0</v>
      </c>
      <c r="K863">
        <f>SUMIFS('总明细 源文件后台下'!N:N,'总明细 源文件后台下'!E:E,E863,'总明细 源文件后台下'!C:C,"Order")</f>
        <v>0</v>
      </c>
      <c r="L863">
        <f>SUMIFS('总明细 源文件后台下'!O:O,'总明细 源文件后台下'!E:E,E863,'总明细 源文件后台下'!C:C,"Order")</f>
        <v>0</v>
      </c>
      <c r="M863">
        <f>SUMIFS('总明细 源文件后台下'!P:P,'总明细 源文件后台下'!E:E,E863,'总明细 源文件后台下'!C:C,"Order")</f>
        <v>0</v>
      </c>
      <c r="N863">
        <f>SUMIFS('总明细 源文件后台下'!Q:Q,'总明细 源文件后台下'!E:E,E863,'总明细 源文件后台下'!C:C,"Order")</f>
        <v>0</v>
      </c>
      <c r="O863">
        <f>SUMIFS('总明细 源文件后台下'!R:R,'总明细 源文件后台下'!E:E,E863,'总明细 源文件后台下'!C:C,"Order")</f>
        <v>0</v>
      </c>
      <c r="P863">
        <f>SUMIFS('总明细 源文件后台下'!S:S,'总明细 源文件后台下'!E:E,E863,'总明细 源文件后台下'!C:C,"Order")</f>
        <v>0</v>
      </c>
      <c r="Q863">
        <f>SUMIFS('总明细 源文件后台下'!T:T,'总明细 源文件后台下'!E:E,E863,'总明细 源文件后台下'!C:C,"Order")</f>
        <v>0</v>
      </c>
      <c r="R863">
        <f>SUMIFS('总明细 源文件后台下'!U:U,'总明细 源文件后台下'!E:E,E863,'总明细 源文件后台下'!C:C,"Order")</f>
        <v>0</v>
      </c>
      <c r="S863">
        <f>SUMIFS('总明细 源文件后台下'!V:V,'总明细 源文件后台下'!E:E,E863,'总明细 源文件后台下'!C:C,"Order")</f>
        <v>0</v>
      </c>
      <c r="T863">
        <f>SUMIFS('总明细 源文件后台下'!W:W,'总明细 源文件后台下'!E:E,E863,'总明细 源文件后台下'!C:C,"Order")</f>
        <v>0</v>
      </c>
      <c r="U863">
        <f>SUMIFS('总明细 源文件后台下'!G:G,'总明细 源文件后台下'!E:E,E863,'总明细 源文件后台下'!C:C,"Refund")</f>
        <v>0</v>
      </c>
      <c r="V863">
        <f>SUMIFS('总明细 源文件后台下'!M:M,'总明细 源文件后台下'!E:E,E863,'总明细 源文件后台下'!C:C,"Refund")</f>
        <v>0</v>
      </c>
      <c r="W863">
        <f>SUMIFS('总明细 源文件后台下'!N:N,'总明细 源文件后台下'!E:E,E863,'总明细 源文件后台下'!C:C,"Refund")</f>
        <v>0</v>
      </c>
      <c r="X863">
        <f>SUMIFS('总明细 源文件后台下'!O:O,'总明细 源文件后台下'!E:E,E863,'总明细 源文件后台下'!C:C,"Refund")</f>
        <v>0</v>
      </c>
      <c r="Y863">
        <f>SUMIFS('总明细 源文件后台下'!P:P,'总明细 源文件后台下'!E:E,E863,'总明细 源文件后台下'!C:C,"Refund")</f>
        <v>0</v>
      </c>
      <c r="Z863">
        <f>SUMIFS('总明细 源文件后台下'!Q:Q,'总明细 源文件后台下'!E:E,E863,'总明细 源文件后台下'!C:C,"Refund")</f>
        <v>0</v>
      </c>
      <c r="AA863">
        <f>SUMIFS('总明细 源文件后台下'!R:R,'总明细 源文件后台下'!E:E,E863,'总明细 源文件后台下'!C:C,"Refund")</f>
        <v>0</v>
      </c>
      <c r="AB863">
        <f>SUMIFS('总明细 源文件后台下'!S:S,'总明细 源文件后台下'!E:E,E863,'总明细 源文件后台下'!C:C,"Refund")</f>
        <v>0</v>
      </c>
      <c r="AC863">
        <f>SUMIFS('总明细 源文件后台下'!T:T,'总明细 源文件后台下'!E:E,E863,'总明细 源文件后台下'!C:C,"Refund")</f>
        <v>0</v>
      </c>
      <c r="AD863">
        <f>SUMIFS('总明细 源文件后台下'!U:U,'总明细 源文件后台下'!E:E,E863,'总明细 源文件后台下'!C:C,"Refund")</f>
        <v>0</v>
      </c>
      <c r="AE863">
        <f>SUMIFS('总明细 源文件后台下'!V:V,'总明细 源文件后台下'!E:E,E863,'总明细 源文件后台下'!C:C,"Refund")</f>
        <v>0</v>
      </c>
      <c r="AF863">
        <f>SUMIFS('总明细 源文件后台下'!W:W,'总明细 源文件后台下'!E:E,E863,'总明细 源文件后台下'!C:C,"Refund")</f>
        <v>0</v>
      </c>
      <c r="AK863">
        <f>(SUMIF('广告费 源文件后台下'!G:G,E863,'广告费 源文件后台下'!M:M))*-1</f>
        <v>0</v>
      </c>
      <c r="AL863">
        <f>SUMIFS('总明细 源文件后台下'!W:W,'总明细 源文件后台下'!E:E,E863,'总明细 源文件后台下'!C:C,"Adjustment",'总明细 源文件后台下'!F:F,"FBA Inventory Reimbursement - Customer Return")</f>
        <v>0</v>
      </c>
      <c r="AM863">
        <f>SUMIFS('总明细 源文件后台下'!W:W,'总明细 源文件后台下'!E:E,E863,'总明细 源文件后台下'!C:C,"Adjustment",'总明细 源文件后台下'!F:F,"FBA Inventory Reimbursement - Damaged:Warehouse")</f>
        <v>0</v>
      </c>
      <c r="AN863">
        <f>SUMIFS('总明细 源文件后台下'!W:W,'总明细 源文件后台下'!E:E,E863,'总明细 源文件后台下'!C:C,"Adjustment",'总明细 源文件后台下'!F:F,"FBA Inventory Reimbursement - Customer Service Issue")</f>
        <v>0</v>
      </c>
      <c r="AO863">
        <f>SUMIFS('总明细 源文件后台下'!W:W,'总明细 源文件后台下'!E:E,E863,'总明细 源文件后台下'!C:C,"Adjustment",'总明细 源文件后台下'!F:F,"FBA Inventory Reimbursement - Fee Correction")</f>
        <v>0</v>
      </c>
      <c r="AP863">
        <f>SUMIFS('总明细 源文件后台下'!W:W,'总明细 源文件后台下'!E:E,E863,'总明细 源文件后台下'!C:C,"Adjustment",'总明细 源文件后台下'!F:F,"FBA Inventory Reimbursement - General Adjustment")</f>
        <v>0</v>
      </c>
      <c r="AQ863">
        <f>SUMIFS('总明细 源文件后台下'!W:W,'总明细 源文件后台下'!E:E,E863,'总明细 源文件后台下'!C:C,"Adjustment",'总明细 源文件后台下'!F:F,"FBA Inventory Reimbursement - Lost:Inbound")</f>
        <v>0</v>
      </c>
      <c r="AR863">
        <f>SUMIFS('总明细 源文件后台下'!W:W,'总明细 源文件后台下'!E:E,E863,'总明细 源文件后台下'!C:C,"Adjustment",'总明细 源文件后台下'!F:F,"FBA Inventory Reimbursement - Lost:Warehouse")</f>
        <v>0</v>
      </c>
      <c r="AS863">
        <f>SUMIFS('总明细 源文件后台下'!W:W,'总明细 源文件后台下'!E:E,E863,'总明细 源文件后台下'!C:C,"Adjustment",'总明细 源文件后台下'!F:F,"Non-subscription Fee Adjustment")</f>
        <v>0</v>
      </c>
      <c r="AT863">
        <f>SUMIFS('总明细 源文件后台下'!W:W,'总明细 源文件后台下'!E:E,E863,'总明细 源文件后台下'!C:C,"Adjustment",'总明细 源文件后台下'!F:F,"FBA Inventory Placement Service Fee")</f>
        <v>0</v>
      </c>
      <c r="AV863">
        <f>SUMIF('FBA Customer Return Per Unit Fe'!B:B,E863,'FBA Customer Return Per Unit Fe'!C:C)</f>
        <v>0</v>
      </c>
      <c r="AX863">
        <f>(SUMIF('仓储费 源文件后台下'!C:C,E863,'仓储费 源文件后台下'!V:V))*-1</f>
        <v>0</v>
      </c>
      <c r="AZ863">
        <f>SUMIF('Disposal Fee销毁费用-160.95'!B:B,E863,'Disposal Fee销毁费用-160.95'!D:D)*-1</f>
        <v>0</v>
      </c>
      <c r="BC863">
        <f>IFERROR(VLOOKUP(F863,'优惠券-86.4'!F:I,4,0),0)</f>
        <v>0</v>
      </c>
      <c r="BD863">
        <f>IFERROR(VLOOKUP(F863,'早评-120'!E:H,4,0),0)</f>
        <v>0</v>
      </c>
      <c r="BF863">
        <f t="shared" si="104"/>
        <v>0</v>
      </c>
      <c r="BG863">
        <f t="shared" si="105"/>
        <v>0</v>
      </c>
      <c r="BH863">
        <f t="shared" si="106"/>
        <v>0</v>
      </c>
      <c r="BQ863" s="45">
        <f t="shared" si="107"/>
        <v>0</v>
      </c>
      <c r="BR863">
        <f>SUMIFS('9月销毁明细'!D:D,'9月销毁明细'!A:A,E863,'9月销毁明细'!H:H,"Sellable")</f>
        <v>0</v>
      </c>
      <c r="BS863">
        <f>SUMIFS('9月销毁明细'!G:G,'9月销毁明细'!A:A,E863,'9月销毁明细'!H:H,"Sellable")</f>
        <v>0</v>
      </c>
      <c r="BT863">
        <f>SUMIFS('9月销毁明细'!D:D,'9月销毁明细'!A:A,E863,'9月销毁明细'!H:H,"Unsellable")</f>
        <v>0</v>
      </c>
      <c r="BU863">
        <f>SUMIFS('9月销毁明细'!G:G,'9月销毁明细'!A:A,E863,'9月销毁明细'!H:H,"Unsellable")</f>
        <v>0</v>
      </c>
      <c r="BW863">
        <f>IFERROR(I863*VLOOKUP(F863,'9.3成本表'!C:L,10,0),0)</f>
        <v>0</v>
      </c>
      <c r="BX863">
        <f t="shared" si="108"/>
        <v>0</v>
      </c>
      <c r="CC863" s="45">
        <f t="shared" si="109"/>
        <v>0</v>
      </c>
      <c r="CD863" s="45">
        <f t="shared" si="110"/>
        <v>0</v>
      </c>
      <c r="CE863" s="45">
        <f t="shared" si="111"/>
        <v>0</v>
      </c>
    </row>
    <row r="864" spans="4:83" x14ac:dyDescent="0.25">
      <c r="D864" s="20" t="s">
        <v>1837</v>
      </c>
      <c r="E864" s="20" t="s">
        <v>1838</v>
      </c>
      <c r="F864" s="20">
        <v>6374</v>
      </c>
      <c r="G864">
        <v>858</v>
      </c>
      <c r="H864" s="20"/>
      <c r="I864">
        <f>SUMIFS('总明细 源文件后台下'!G:G,'总明细 源文件后台下'!E:E,E864,'总明细 源文件后台下'!C:C,"Order")</f>
        <v>0</v>
      </c>
      <c r="J864">
        <f>SUMIFS('总明细 源文件后台下'!M:M,'总明细 源文件后台下'!E:E,E864,'总明细 源文件后台下'!C:C,"Order")</f>
        <v>0</v>
      </c>
      <c r="K864">
        <f>SUMIFS('总明细 源文件后台下'!N:N,'总明细 源文件后台下'!E:E,E864,'总明细 源文件后台下'!C:C,"Order")</f>
        <v>0</v>
      </c>
      <c r="L864">
        <f>SUMIFS('总明细 源文件后台下'!O:O,'总明细 源文件后台下'!E:E,E864,'总明细 源文件后台下'!C:C,"Order")</f>
        <v>0</v>
      </c>
      <c r="M864">
        <f>SUMIFS('总明细 源文件后台下'!P:P,'总明细 源文件后台下'!E:E,E864,'总明细 源文件后台下'!C:C,"Order")</f>
        <v>0</v>
      </c>
      <c r="N864">
        <f>SUMIFS('总明细 源文件后台下'!Q:Q,'总明细 源文件后台下'!E:E,E864,'总明细 源文件后台下'!C:C,"Order")</f>
        <v>0</v>
      </c>
      <c r="O864">
        <f>SUMIFS('总明细 源文件后台下'!R:R,'总明细 源文件后台下'!E:E,E864,'总明细 源文件后台下'!C:C,"Order")</f>
        <v>0</v>
      </c>
      <c r="P864">
        <f>SUMIFS('总明细 源文件后台下'!S:S,'总明细 源文件后台下'!E:E,E864,'总明细 源文件后台下'!C:C,"Order")</f>
        <v>0</v>
      </c>
      <c r="Q864">
        <f>SUMIFS('总明细 源文件后台下'!T:T,'总明细 源文件后台下'!E:E,E864,'总明细 源文件后台下'!C:C,"Order")</f>
        <v>0</v>
      </c>
      <c r="R864">
        <f>SUMIFS('总明细 源文件后台下'!U:U,'总明细 源文件后台下'!E:E,E864,'总明细 源文件后台下'!C:C,"Order")</f>
        <v>0</v>
      </c>
      <c r="S864">
        <f>SUMIFS('总明细 源文件后台下'!V:V,'总明细 源文件后台下'!E:E,E864,'总明细 源文件后台下'!C:C,"Order")</f>
        <v>0</v>
      </c>
      <c r="T864">
        <f>SUMIFS('总明细 源文件后台下'!W:W,'总明细 源文件后台下'!E:E,E864,'总明细 源文件后台下'!C:C,"Order")</f>
        <v>0</v>
      </c>
      <c r="U864">
        <f>SUMIFS('总明细 源文件后台下'!G:G,'总明细 源文件后台下'!E:E,E864,'总明细 源文件后台下'!C:C,"Refund")</f>
        <v>0</v>
      </c>
      <c r="V864">
        <f>SUMIFS('总明细 源文件后台下'!M:M,'总明细 源文件后台下'!E:E,E864,'总明细 源文件后台下'!C:C,"Refund")</f>
        <v>0</v>
      </c>
      <c r="W864">
        <f>SUMIFS('总明细 源文件后台下'!N:N,'总明细 源文件后台下'!E:E,E864,'总明细 源文件后台下'!C:C,"Refund")</f>
        <v>0</v>
      </c>
      <c r="X864">
        <f>SUMIFS('总明细 源文件后台下'!O:O,'总明细 源文件后台下'!E:E,E864,'总明细 源文件后台下'!C:C,"Refund")</f>
        <v>0</v>
      </c>
      <c r="Y864">
        <f>SUMIFS('总明细 源文件后台下'!P:P,'总明细 源文件后台下'!E:E,E864,'总明细 源文件后台下'!C:C,"Refund")</f>
        <v>0</v>
      </c>
      <c r="Z864">
        <f>SUMIFS('总明细 源文件后台下'!Q:Q,'总明细 源文件后台下'!E:E,E864,'总明细 源文件后台下'!C:C,"Refund")</f>
        <v>0</v>
      </c>
      <c r="AA864">
        <f>SUMIFS('总明细 源文件后台下'!R:R,'总明细 源文件后台下'!E:E,E864,'总明细 源文件后台下'!C:C,"Refund")</f>
        <v>0</v>
      </c>
      <c r="AB864">
        <f>SUMIFS('总明细 源文件后台下'!S:S,'总明细 源文件后台下'!E:E,E864,'总明细 源文件后台下'!C:C,"Refund")</f>
        <v>0</v>
      </c>
      <c r="AC864">
        <f>SUMIFS('总明细 源文件后台下'!T:T,'总明细 源文件后台下'!E:E,E864,'总明细 源文件后台下'!C:C,"Refund")</f>
        <v>0</v>
      </c>
      <c r="AD864">
        <f>SUMIFS('总明细 源文件后台下'!U:U,'总明细 源文件后台下'!E:E,E864,'总明细 源文件后台下'!C:C,"Refund")</f>
        <v>0</v>
      </c>
      <c r="AE864">
        <f>SUMIFS('总明细 源文件后台下'!V:V,'总明细 源文件后台下'!E:E,E864,'总明细 源文件后台下'!C:C,"Refund")</f>
        <v>0</v>
      </c>
      <c r="AF864">
        <f>SUMIFS('总明细 源文件后台下'!W:W,'总明细 源文件后台下'!E:E,E864,'总明细 源文件后台下'!C:C,"Refund")</f>
        <v>0</v>
      </c>
      <c r="AK864">
        <f>(SUMIF('广告费 源文件后台下'!G:G,E864,'广告费 源文件后台下'!M:M))*-1</f>
        <v>0</v>
      </c>
      <c r="AL864">
        <f>SUMIFS('总明细 源文件后台下'!W:W,'总明细 源文件后台下'!E:E,E864,'总明细 源文件后台下'!C:C,"Adjustment",'总明细 源文件后台下'!F:F,"FBA Inventory Reimbursement - Customer Return")</f>
        <v>0</v>
      </c>
      <c r="AM864">
        <f>SUMIFS('总明细 源文件后台下'!W:W,'总明细 源文件后台下'!E:E,E864,'总明细 源文件后台下'!C:C,"Adjustment",'总明细 源文件后台下'!F:F,"FBA Inventory Reimbursement - Damaged:Warehouse")</f>
        <v>0</v>
      </c>
      <c r="AN864">
        <f>SUMIFS('总明细 源文件后台下'!W:W,'总明细 源文件后台下'!E:E,E864,'总明细 源文件后台下'!C:C,"Adjustment",'总明细 源文件后台下'!F:F,"FBA Inventory Reimbursement - Customer Service Issue")</f>
        <v>0</v>
      </c>
      <c r="AO864">
        <f>SUMIFS('总明细 源文件后台下'!W:W,'总明细 源文件后台下'!E:E,E864,'总明细 源文件后台下'!C:C,"Adjustment",'总明细 源文件后台下'!F:F,"FBA Inventory Reimbursement - Fee Correction")</f>
        <v>0</v>
      </c>
      <c r="AP864">
        <f>SUMIFS('总明细 源文件后台下'!W:W,'总明细 源文件后台下'!E:E,E864,'总明细 源文件后台下'!C:C,"Adjustment",'总明细 源文件后台下'!F:F,"FBA Inventory Reimbursement - General Adjustment")</f>
        <v>0</v>
      </c>
      <c r="AQ864">
        <f>SUMIFS('总明细 源文件后台下'!W:W,'总明细 源文件后台下'!E:E,E864,'总明细 源文件后台下'!C:C,"Adjustment",'总明细 源文件后台下'!F:F,"FBA Inventory Reimbursement - Lost:Inbound")</f>
        <v>0</v>
      </c>
      <c r="AR864">
        <f>SUMIFS('总明细 源文件后台下'!W:W,'总明细 源文件后台下'!E:E,E864,'总明细 源文件后台下'!C:C,"Adjustment",'总明细 源文件后台下'!F:F,"FBA Inventory Reimbursement - Lost:Warehouse")</f>
        <v>0</v>
      </c>
      <c r="AS864">
        <f>SUMIFS('总明细 源文件后台下'!W:W,'总明细 源文件后台下'!E:E,E864,'总明细 源文件后台下'!C:C,"Adjustment",'总明细 源文件后台下'!F:F,"Non-subscription Fee Adjustment")</f>
        <v>0</v>
      </c>
      <c r="AT864">
        <f>SUMIFS('总明细 源文件后台下'!W:W,'总明细 源文件后台下'!E:E,E864,'总明细 源文件后台下'!C:C,"Adjustment",'总明细 源文件后台下'!F:F,"FBA Inventory Placement Service Fee")</f>
        <v>0</v>
      </c>
      <c r="AV864">
        <f>SUMIF('FBA Customer Return Per Unit Fe'!B:B,E864,'FBA Customer Return Per Unit Fe'!C:C)</f>
        <v>0</v>
      </c>
      <c r="AX864">
        <f>(SUMIF('仓储费 源文件后台下'!C:C,E864,'仓储费 源文件后台下'!V:V))*-1</f>
        <v>0</v>
      </c>
      <c r="AZ864">
        <f>SUMIF('Disposal Fee销毁费用-160.95'!B:B,E864,'Disposal Fee销毁费用-160.95'!D:D)*-1</f>
        <v>0</v>
      </c>
      <c r="BC864">
        <f>IFERROR(VLOOKUP(F864,'优惠券-86.4'!F:I,4,0),0)</f>
        <v>0</v>
      </c>
      <c r="BD864">
        <f>IFERROR(VLOOKUP(F864,'早评-120'!E:H,4,0),0)</f>
        <v>0</v>
      </c>
      <c r="BF864">
        <f t="shared" si="104"/>
        <v>0</v>
      </c>
      <c r="BG864">
        <f t="shared" si="105"/>
        <v>0</v>
      </c>
      <c r="BH864">
        <f t="shared" si="106"/>
        <v>0</v>
      </c>
      <c r="BQ864" s="45">
        <f t="shared" si="107"/>
        <v>0</v>
      </c>
      <c r="BR864">
        <f>SUMIFS('9月销毁明细'!D:D,'9月销毁明细'!A:A,E864,'9月销毁明细'!H:H,"Sellable")</f>
        <v>0</v>
      </c>
      <c r="BS864">
        <f>SUMIFS('9月销毁明细'!G:G,'9月销毁明细'!A:A,E864,'9月销毁明细'!H:H,"Sellable")</f>
        <v>0</v>
      </c>
      <c r="BT864">
        <f>SUMIFS('9月销毁明细'!D:D,'9月销毁明细'!A:A,E864,'9月销毁明细'!H:H,"Unsellable")</f>
        <v>0</v>
      </c>
      <c r="BU864">
        <f>SUMIFS('9月销毁明细'!G:G,'9月销毁明细'!A:A,E864,'9月销毁明细'!H:H,"Unsellable")</f>
        <v>0</v>
      </c>
      <c r="BW864">
        <f>IFERROR(I864*VLOOKUP(F864,'9.3成本表'!C:L,10,0),0)</f>
        <v>0</v>
      </c>
      <c r="BX864">
        <f t="shared" si="108"/>
        <v>0</v>
      </c>
      <c r="CC864" s="45">
        <f t="shared" si="109"/>
        <v>0</v>
      </c>
      <c r="CD864" s="45">
        <f t="shared" si="110"/>
        <v>0</v>
      </c>
      <c r="CE864" s="45">
        <f t="shared" si="111"/>
        <v>0</v>
      </c>
    </row>
    <row r="865" spans="4:83" x14ac:dyDescent="0.25">
      <c r="D865" s="20" t="s">
        <v>1839</v>
      </c>
      <c r="E865" s="20" t="s">
        <v>1840</v>
      </c>
      <c r="F865" s="20">
        <v>6374</v>
      </c>
      <c r="G865">
        <v>859</v>
      </c>
      <c r="H865" s="20"/>
      <c r="I865">
        <f>SUMIFS('总明细 源文件后台下'!G:G,'总明细 源文件后台下'!E:E,E865,'总明细 源文件后台下'!C:C,"Order")</f>
        <v>0</v>
      </c>
      <c r="J865">
        <f>SUMIFS('总明细 源文件后台下'!M:M,'总明细 源文件后台下'!E:E,E865,'总明细 源文件后台下'!C:C,"Order")</f>
        <v>0</v>
      </c>
      <c r="K865">
        <f>SUMIFS('总明细 源文件后台下'!N:N,'总明细 源文件后台下'!E:E,E865,'总明细 源文件后台下'!C:C,"Order")</f>
        <v>0</v>
      </c>
      <c r="L865">
        <f>SUMIFS('总明细 源文件后台下'!O:O,'总明细 源文件后台下'!E:E,E865,'总明细 源文件后台下'!C:C,"Order")</f>
        <v>0</v>
      </c>
      <c r="M865">
        <f>SUMIFS('总明细 源文件后台下'!P:P,'总明细 源文件后台下'!E:E,E865,'总明细 源文件后台下'!C:C,"Order")</f>
        <v>0</v>
      </c>
      <c r="N865">
        <f>SUMIFS('总明细 源文件后台下'!Q:Q,'总明细 源文件后台下'!E:E,E865,'总明细 源文件后台下'!C:C,"Order")</f>
        <v>0</v>
      </c>
      <c r="O865">
        <f>SUMIFS('总明细 源文件后台下'!R:R,'总明细 源文件后台下'!E:E,E865,'总明细 源文件后台下'!C:C,"Order")</f>
        <v>0</v>
      </c>
      <c r="P865">
        <f>SUMIFS('总明细 源文件后台下'!S:S,'总明细 源文件后台下'!E:E,E865,'总明细 源文件后台下'!C:C,"Order")</f>
        <v>0</v>
      </c>
      <c r="Q865">
        <f>SUMIFS('总明细 源文件后台下'!T:T,'总明细 源文件后台下'!E:E,E865,'总明细 源文件后台下'!C:C,"Order")</f>
        <v>0</v>
      </c>
      <c r="R865">
        <f>SUMIFS('总明细 源文件后台下'!U:U,'总明细 源文件后台下'!E:E,E865,'总明细 源文件后台下'!C:C,"Order")</f>
        <v>0</v>
      </c>
      <c r="S865">
        <f>SUMIFS('总明细 源文件后台下'!V:V,'总明细 源文件后台下'!E:E,E865,'总明细 源文件后台下'!C:C,"Order")</f>
        <v>0</v>
      </c>
      <c r="T865">
        <f>SUMIFS('总明细 源文件后台下'!W:W,'总明细 源文件后台下'!E:E,E865,'总明细 源文件后台下'!C:C,"Order")</f>
        <v>0</v>
      </c>
      <c r="U865">
        <f>SUMIFS('总明细 源文件后台下'!G:G,'总明细 源文件后台下'!E:E,E865,'总明细 源文件后台下'!C:C,"Refund")</f>
        <v>0</v>
      </c>
      <c r="V865">
        <f>SUMIFS('总明细 源文件后台下'!M:M,'总明细 源文件后台下'!E:E,E865,'总明细 源文件后台下'!C:C,"Refund")</f>
        <v>0</v>
      </c>
      <c r="W865">
        <f>SUMIFS('总明细 源文件后台下'!N:N,'总明细 源文件后台下'!E:E,E865,'总明细 源文件后台下'!C:C,"Refund")</f>
        <v>0</v>
      </c>
      <c r="X865">
        <f>SUMIFS('总明细 源文件后台下'!O:O,'总明细 源文件后台下'!E:E,E865,'总明细 源文件后台下'!C:C,"Refund")</f>
        <v>0</v>
      </c>
      <c r="Y865">
        <f>SUMIFS('总明细 源文件后台下'!P:P,'总明细 源文件后台下'!E:E,E865,'总明细 源文件后台下'!C:C,"Refund")</f>
        <v>0</v>
      </c>
      <c r="Z865">
        <f>SUMIFS('总明细 源文件后台下'!Q:Q,'总明细 源文件后台下'!E:E,E865,'总明细 源文件后台下'!C:C,"Refund")</f>
        <v>0</v>
      </c>
      <c r="AA865">
        <f>SUMIFS('总明细 源文件后台下'!R:R,'总明细 源文件后台下'!E:E,E865,'总明细 源文件后台下'!C:C,"Refund")</f>
        <v>0</v>
      </c>
      <c r="AB865">
        <f>SUMIFS('总明细 源文件后台下'!S:S,'总明细 源文件后台下'!E:E,E865,'总明细 源文件后台下'!C:C,"Refund")</f>
        <v>0</v>
      </c>
      <c r="AC865">
        <f>SUMIFS('总明细 源文件后台下'!T:T,'总明细 源文件后台下'!E:E,E865,'总明细 源文件后台下'!C:C,"Refund")</f>
        <v>0</v>
      </c>
      <c r="AD865">
        <f>SUMIFS('总明细 源文件后台下'!U:U,'总明细 源文件后台下'!E:E,E865,'总明细 源文件后台下'!C:C,"Refund")</f>
        <v>0</v>
      </c>
      <c r="AE865">
        <f>SUMIFS('总明细 源文件后台下'!V:V,'总明细 源文件后台下'!E:E,E865,'总明细 源文件后台下'!C:C,"Refund")</f>
        <v>0</v>
      </c>
      <c r="AF865">
        <f>SUMIFS('总明细 源文件后台下'!W:W,'总明细 源文件后台下'!E:E,E865,'总明细 源文件后台下'!C:C,"Refund")</f>
        <v>0</v>
      </c>
      <c r="AK865">
        <f>(SUMIF('广告费 源文件后台下'!G:G,E865,'广告费 源文件后台下'!M:M))*-1</f>
        <v>0</v>
      </c>
      <c r="AL865">
        <f>SUMIFS('总明细 源文件后台下'!W:W,'总明细 源文件后台下'!E:E,E865,'总明细 源文件后台下'!C:C,"Adjustment",'总明细 源文件后台下'!F:F,"FBA Inventory Reimbursement - Customer Return")</f>
        <v>0</v>
      </c>
      <c r="AM865">
        <f>SUMIFS('总明细 源文件后台下'!W:W,'总明细 源文件后台下'!E:E,E865,'总明细 源文件后台下'!C:C,"Adjustment",'总明细 源文件后台下'!F:F,"FBA Inventory Reimbursement - Damaged:Warehouse")</f>
        <v>0</v>
      </c>
      <c r="AN865">
        <f>SUMIFS('总明细 源文件后台下'!W:W,'总明细 源文件后台下'!E:E,E865,'总明细 源文件后台下'!C:C,"Adjustment",'总明细 源文件后台下'!F:F,"FBA Inventory Reimbursement - Customer Service Issue")</f>
        <v>0</v>
      </c>
      <c r="AO865">
        <f>SUMIFS('总明细 源文件后台下'!W:W,'总明细 源文件后台下'!E:E,E865,'总明细 源文件后台下'!C:C,"Adjustment",'总明细 源文件后台下'!F:F,"FBA Inventory Reimbursement - Fee Correction")</f>
        <v>0</v>
      </c>
      <c r="AP865">
        <f>SUMIFS('总明细 源文件后台下'!W:W,'总明细 源文件后台下'!E:E,E865,'总明细 源文件后台下'!C:C,"Adjustment",'总明细 源文件后台下'!F:F,"FBA Inventory Reimbursement - General Adjustment")</f>
        <v>0</v>
      </c>
      <c r="AQ865">
        <f>SUMIFS('总明细 源文件后台下'!W:W,'总明细 源文件后台下'!E:E,E865,'总明细 源文件后台下'!C:C,"Adjustment",'总明细 源文件后台下'!F:F,"FBA Inventory Reimbursement - Lost:Inbound")</f>
        <v>0</v>
      </c>
      <c r="AR865">
        <f>SUMIFS('总明细 源文件后台下'!W:W,'总明细 源文件后台下'!E:E,E865,'总明细 源文件后台下'!C:C,"Adjustment",'总明细 源文件后台下'!F:F,"FBA Inventory Reimbursement - Lost:Warehouse")</f>
        <v>0</v>
      </c>
      <c r="AS865">
        <f>SUMIFS('总明细 源文件后台下'!W:W,'总明细 源文件后台下'!E:E,E865,'总明细 源文件后台下'!C:C,"Adjustment",'总明细 源文件后台下'!F:F,"Non-subscription Fee Adjustment")</f>
        <v>0</v>
      </c>
      <c r="AT865">
        <f>SUMIFS('总明细 源文件后台下'!W:W,'总明细 源文件后台下'!E:E,E865,'总明细 源文件后台下'!C:C,"Adjustment",'总明细 源文件后台下'!F:F,"FBA Inventory Placement Service Fee")</f>
        <v>0</v>
      </c>
      <c r="AV865">
        <f>SUMIF('FBA Customer Return Per Unit Fe'!B:B,E865,'FBA Customer Return Per Unit Fe'!C:C)</f>
        <v>0</v>
      </c>
      <c r="AX865">
        <f>(SUMIF('仓储费 源文件后台下'!C:C,E865,'仓储费 源文件后台下'!V:V))*-1</f>
        <v>0</v>
      </c>
      <c r="AZ865">
        <f>SUMIF('Disposal Fee销毁费用-160.95'!B:B,E865,'Disposal Fee销毁费用-160.95'!D:D)*-1</f>
        <v>0</v>
      </c>
      <c r="BC865">
        <f>IFERROR(VLOOKUP(F865,'优惠券-86.4'!F:I,4,0),0)</f>
        <v>0</v>
      </c>
      <c r="BD865">
        <f>IFERROR(VLOOKUP(F865,'早评-120'!E:H,4,0),0)</f>
        <v>0</v>
      </c>
      <c r="BF865">
        <f t="shared" si="104"/>
        <v>0</v>
      </c>
      <c r="BG865">
        <f t="shared" si="105"/>
        <v>0</v>
      </c>
      <c r="BH865">
        <f t="shared" si="106"/>
        <v>0</v>
      </c>
      <c r="BQ865" s="45">
        <f t="shared" si="107"/>
        <v>0</v>
      </c>
      <c r="BR865">
        <f>SUMIFS('9月销毁明细'!D:D,'9月销毁明细'!A:A,E865,'9月销毁明细'!H:H,"Sellable")</f>
        <v>0</v>
      </c>
      <c r="BS865">
        <f>SUMIFS('9月销毁明细'!G:G,'9月销毁明细'!A:A,E865,'9月销毁明细'!H:H,"Sellable")</f>
        <v>0</v>
      </c>
      <c r="BT865">
        <f>SUMIFS('9月销毁明细'!D:D,'9月销毁明细'!A:A,E865,'9月销毁明细'!H:H,"Unsellable")</f>
        <v>0</v>
      </c>
      <c r="BU865">
        <f>SUMIFS('9月销毁明细'!G:G,'9月销毁明细'!A:A,E865,'9月销毁明细'!H:H,"Unsellable")</f>
        <v>0</v>
      </c>
      <c r="BW865">
        <f>IFERROR(I865*VLOOKUP(F865,'9.3成本表'!C:L,10,0),0)</f>
        <v>0</v>
      </c>
      <c r="BX865">
        <f t="shared" si="108"/>
        <v>0</v>
      </c>
      <c r="CC865" s="45">
        <f t="shared" si="109"/>
        <v>0</v>
      </c>
      <c r="CD865" s="45">
        <f t="shared" si="110"/>
        <v>0</v>
      </c>
      <c r="CE865" s="45">
        <f t="shared" si="111"/>
        <v>0</v>
      </c>
    </row>
    <row r="866" spans="4:83" x14ac:dyDescent="0.25">
      <c r="D866" s="20" t="s">
        <v>1841</v>
      </c>
      <c r="E866" s="20" t="s">
        <v>1842</v>
      </c>
      <c r="F866" s="20">
        <v>6374</v>
      </c>
      <c r="G866">
        <v>860</v>
      </c>
      <c r="H866" s="20"/>
      <c r="I866">
        <f>SUMIFS('总明细 源文件后台下'!G:G,'总明细 源文件后台下'!E:E,E866,'总明细 源文件后台下'!C:C,"Order")</f>
        <v>0</v>
      </c>
      <c r="J866">
        <f>SUMIFS('总明细 源文件后台下'!M:M,'总明细 源文件后台下'!E:E,E866,'总明细 源文件后台下'!C:C,"Order")</f>
        <v>0</v>
      </c>
      <c r="K866">
        <f>SUMIFS('总明细 源文件后台下'!N:N,'总明细 源文件后台下'!E:E,E866,'总明细 源文件后台下'!C:C,"Order")</f>
        <v>0</v>
      </c>
      <c r="L866">
        <f>SUMIFS('总明细 源文件后台下'!O:O,'总明细 源文件后台下'!E:E,E866,'总明细 源文件后台下'!C:C,"Order")</f>
        <v>0</v>
      </c>
      <c r="M866">
        <f>SUMIFS('总明细 源文件后台下'!P:P,'总明细 源文件后台下'!E:E,E866,'总明细 源文件后台下'!C:C,"Order")</f>
        <v>0</v>
      </c>
      <c r="N866">
        <f>SUMIFS('总明细 源文件后台下'!Q:Q,'总明细 源文件后台下'!E:E,E866,'总明细 源文件后台下'!C:C,"Order")</f>
        <v>0</v>
      </c>
      <c r="O866">
        <f>SUMIFS('总明细 源文件后台下'!R:R,'总明细 源文件后台下'!E:E,E866,'总明细 源文件后台下'!C:C,"Order")</f>
        <v>0</v>
      </c>
      <c r="P866">
        <f>SUMIFS('总明细 源文件后台下'!S:S,'总明细 源文件后台下'!E:E,E866,'总明细 源文件后台下'!C:C,"Order")</f>
        <v>0</v>
      </c>
      <c r="Q866">
        <f>SUMIFS('总明细 源文件后台下'!T:T,'总明细 源文件后台下'!E:E,E866,'总明细 源文件后台下'!C:C,"Order")</f>
        <v>0</v>
      </c>
      <c r="R866">
        <f>SUMIFS('总明细 源文件后台下'!U:U,'总明细 源文件后台下'!E:E,E866,'总明细 源文件后台下'!C:C,"Order")</f>
        <v>0</v>
      </c>
      <c r="S866">
        <f>SUMIFS('总明细 源文件后台下'!V:V,'总明细 源文件后台下'!E:E,E866,'总明细 源文件后台下'!C:C,"Order")</f>
        <v>0</v>
      </c>
      <c r="T866">
        <f>SUMIFS('总明细 源文件后台下'!W:W,'总明细 源文件后台下'!E:E,E866,'总明细 源文件后台下'!C:C,"Order")</f>
        <v>0</v>
      </c>
      <c r="U866">
        <f>SUMIFS('总明细 源文件后台下'!G:G,'总明细 源文件后台下'!E:E,E866,'总明细 源文件后台下'!C:C,"Refund")</f>
        <v>0</v>
      </c>
      <c r="V866">
        <f>SUMIFS('总明细 源文件后台下'!M:M,'总明细 源文件后台下'!E:E,E866,'总明细 源文件后台下'!C:C,"Refund")</f>
        <v>0</v>
      </c>
      <c r="W866">
        <f>SUMIFS('总明细 源文件后台下'!N:N,'总明细 源文件后台下'!E:E,E866,'总明细 源文件后台下'!C:C,"Refund")</f>
        <v>0</v>
      </c>
      <c r="X866">
        <f>SUMIFS('总明细 源文件后台下'!O:O,'总明细 源文件后台下'!E:E,E866,'总明细 源文件后台下'!C:C,"Refund")</f>
        <v>0</v>
      </c>
      <c r="Y866">
        <f>SUMIFS('总明细 源文件后台下'!P:P,'总明细 源文件后台下'!E:E,E866,'总明细 源文件后台下'!C:C,"Refund")</f>
        <v>0</v>
      </c>
      <c r="Z866">
        <f>SUMIFS('总明细 源文件后台下'!Q:Q,'总明细 源文件后台下'!E:E,E866,'总明细 源文件后台下'!C:C,"Refund")</f>
        <v>0</v>
      </c>
      <c r="AA866">
        <f>SUMIFS('总明细 源文件后台下'!R:R,'总明细 源文件后台下'!E:E,E866,'总明细 源文件后台下'!C:C,"Refund")</f>
        <v>0</v>
      </c>
      <c r="AB866">
        <f>SUMIFS('总明细 源文件后台下'!S:S,'总明细 源文件后台下'!E:E,E866,'总明细 源文件后台下'!C:C,"Refund")</f>
        <v>0</v>
      </c>
      <c r="AC866">
        <f>SUMIFS('总明细 源文件后台下'!T:T,'总明细 源文件后台下'!E:E,E866,'总明细 源文件后台下'!C:C,"Refund")</f>
        <v>0</v>
      </c>
      <c r="AD866">
        <f>SUMIFS('总明细 源文件后台下'!U:U,'总明细 源文件后台下'!E:E,E866,'总明细 源文件后台下'!C:C,"Refund")</f>
        <v>0</v>
      </c>
      <c r="AE866">
        <f>SUMIFS('总明细 源文件后台下'!V:V,'总明细 源文件后台下'!E:E,E866,'总明细 源文件后台下'!C:C,"Refund")</f>
        <v>0</v>
      </c>
      <c r="AF866">
        <f>SUMIFS('总明细 源文件后台下'!W:W,'总明细 源文件后台下'!E:E,E866,'总明细 源文件后台下'!C:C,"Refund")</f>
        <v>0</v>
      </c>
      <c r="AK866">
        <f>(SUMIF('广告费 源文件后台下'!G:G,E866,'广告费 源文件后台下'!M:M))*-1</f>
        <v>0</v>
      </c>
      <c r="AL866">
        <f>SUMIFS('总明细 源文件后台下'!W:W,'总明细 源文件后台下'!E:E,E866,'总明细 源文件后台下'!C:C,"Adjustment",'总明细 源文件后台下'!F:F,"FBA Inventory Reimbursement - Customer Return")</f>
        <v>0</v>
      </c>
      <c r="AM866">
        <f>SUMIFS('总明细 源文件后台下'!W:W,'总明细 源文件后台下'!E:E,E866,'总明细 源文件后台下'!C:C,"Adjustment",'总明细 源文件后台下'!F:F,"FBA Inventory Reimbursement - Damaged:Warehouse")</f>
        <v>0</v>
      </c>
      <c r="AN866">
        <f>SUMIFS('总明细 源文件后台下'!W:W,'总明细 源文件后台下'!E:E,E866,'总明细 源文件后台下'!C:C,"Adjustment",'总明细 源文件后台下'!F:F,"FBA Inventory Reimbursement - Customer Service Issue")</f>
        <v>0</v>
      </c>
      <c r="AO866">
        <f>SUMIFS('总明细 源文件后台下'!W:W,'总明细 源文件后台下'!E:E,E866,'总明细 源文件后台下'!C:C,"Adjustment",'总明细 源文件后台下'!F:F,"FBA Inventory Reimbursement - Fee Correction")</f>
        <v>0</v>
      </c>
      <c r="AP866">
        <f>SUMIFS('总明细 源文件后台下'!W:W,'总明细 源文件后台下'!E:E,E866,'总明细 源文件后台下'!C:C,"Adjustment",'总明细 源文件后台下'!F:F,"FBA Inventory Reimbursement - General Adjustment")</f>
        <v>0</v>
      </c>
      <c r="AQ866">
        <f>SUMIFS('总明细 源文件后台下'!W:W,'总明细 源文件后台下'!E:E,E866,'总明细 源文件后台下'!C:C,"Adjustment",'总明细 源文件后台下'!F:F,"FBA Inventory Reimbursement - Lost:Inbound")</f>
        <v>0</v>
      </c>
      <c r="AR866">
        <f>SUMIFS('总明细 源文件后台下'!W:W,'总明细 源文件后台下'!E:E,E866,'总明细 源文件后台下'!C:C,"Adjustment",'总明细 源文件后台下'!F:F,"FBA Inventory Reimbursement - Lost:Warehouse")</f>
        <v>0</v>
      </c>
      <c r="AS866">
        <f>SUMIFS('总明细 源文件后台下'!W:W,'总明细 源文件后台下'!E:E,E866,'总明细 源文件后台下'!C:C,"Adjustment",'总明细 源文件后台下'!F:F,"Non-subscription Fee Adjustment")</f>
        <v>0</v>
      </c>
      <c r="AT866">
        <f>SUMIFS('总明细 源文件后台下'!W:W,'总明细 源文件后台下'!E:E,E866,'总明细 源文件后台下'!C:C,"Adjustment",'总明细 源文件后台下'!F:F,"FBA Inventory Placement Service Fee")</f>
        <v>0</v>
      </c>
      <c r="AV866">
        <f>SUMIF('FBA Customer Return Per Unit Fe'!B:B,E866,'FBA Customer Return Per Unit Fe'!C:C)</f>
        <v>0</v>
      </c>
      <c r="AX866">
        <f>(SUMIF('仓储费 源文件后台下'!C:C,E866,'仓储费 源文件后台下'!V:V))*-1</f>
        <v>0</v>
      </c>
      <c r="AZ866">
        <f>SUMIF('Disposal Fee销毁费用-160.95'!B:B,E866,'Disposal Fee销毁费用-160.95'!D:D)*-1</f>
        <v>0</v>
      </c>
      <c r="BC866">
        <f>IFERROR(VLOOKUP(F866,'优惠券-86.4'!F:I,4,0),0)</f>
        <v>0</v>
      </c>
      <c r="BD866">
        <f>IFERROR(VLOOKUP(F866,'早评-120'!E:H,4,0),0)</f>
        <v>0</v>
      </c>
      <c r="BF866">
        <f t="shared" si="104"/>
        <v>0</v>
      </c>
      <c r="BG866">
        <f t="shared" si="105"/>
        <v>0</v>
      </c>
      <c r="BH866">
        <f t="shared" si="106"/>
        <v>0</v>
      </c>
      <c r="BQ866" s="45">
        <f t="shared" si="107"/>
        <v>0</v>
      </c>
      <c r="BR866">
        <f>SUMIFS('9月销毁明细'!D:D,'9月销毁明细'!A:A,E866,'9月销毁明细'!H:H,"Sellable")</f>
        <v>0</v>
      </c>
      <c r="BS866">
        <f>SUMIFS('9月销毁明细'!G:G,'9月销毁明细'!A:A,E866,'9月销毁明细'!H:H,"Sellable")</f>
        <v>0</v>
      </c>
      <c r="BT866">
        <f>SUMIFS('9月销毁明细'!D:D,'9月销毁明细'!A:A,E866,'9月销毁明细'!H:H,"Unsellable")</f>
        <v>0</v>
      </c>
      <c r="BU866">
        <f>SUMIFS('9月销毁明细'!G:G,'9月销毁明细'!A:A,E866,'9月销毁明细'!H:H,"Unsellable")</f>
        <v>0</v>
      </c>
      <c r="BW866">
        <f>IFERROR(I866*VLOOKUP(F866,'9.3成本表'!C:L,10,0),0)</f>
        <v>0</v>
      </c>
      <c r="BX866">
        <f t="shared" si="108"/>
        <v>0</v>
      </c>
      <c r="CC866" s="45">
        <f t="shared" si="109"/>
        <v>0</v>
      </c>
      <c r="CD866" s="45">
        <f t="shared" si="110"/>
        <v>0</v>
      </c>
      <c r="CE866" s="45">
        <f t="shared" si="111"/>
        <v>0</v>
      </c>
    </row>
    <row r="867" spans="4:83" x14ac:dyDescent="0.25">
      <c r="D867" s="20" t="s">
        <v>1843</v>
      </c>
      <c r="E867" s="20" t="s">
        <v>1844</v>
      </c>
      <c r="F867" s="20">
        <v>6374</v>
      </c>
      <c r="G867">
        <v>861</v>
      </c>
      <c r="H867" s="20"/>
      <c r="I867">
        <f>SUMIFS('总明细 源文件后台下'!G:G,'总明细 源文件后台下'!E:E,E867,'总明细 源文件后台下'!C:C,"Order")</f>
        <v>0</v>
      </c>
      <c r="J867">
        <f>SUMIFS('总明细 源文件后台下'!M:M,'总明细 源文件后台下'!E:E,E867,'总明细 源文件后台下'!C:C,"Order")</f>
        <v>0</v>
      </c>
      <c r="K867">
        <f>SUMIFS('总明细 源文件后台下'!N:N,'总明细 源文件后台下'!E:E,E867,'总明细 源文件后台下'!C:C,"Order")</f>
        <v>0</v>
      </c>
      <c r="L867">
        <f>SUMIFS('总明细 源文件后台下'!O:O,'总明细 源文件后台下'!E:E,E867,'总明细 源文件后台下'!C:C,"Order")</f>
        <v>0</v>
      </c>
      <c r="M867">
        <f>SUMIFS('总明细 源文件后台下'!P:P,'总明细 源文件后台下'!E:E,E867,'总明细 源文件后台下'!C:C,"Order")</f>
        <v>0</v>
      </c>
      <c r="N867">
        <f>SUMIFS('总明细 源文件后台下'!Q:Q,'总明细 源文件后台下'!E:E,E867,'总明细 源文件后台下'!C:C,"Order")</f>
        <v>0</v>
      </c>
      <c r="O867">
        <f>SUMIFS('总明细 源文件后台下'!R:R,'总明细 源文件后台下'!E:E,E867,'总明细 源文件后台下'!C:C,"Order")</f>
        <v>0</v>
      </c>
      <c r="P867">
        <f>SUMIFS('总明细 源文件后台下'!S:S,'总明细 源文件后台下'!E:E,E867,'总明细 源文件后台下'!C:C,"Order")</f>
        <v>0</v>
      </c>
      <c r="Q867">
        <f>SUMIFS('总明细 源文件后台下'!T:T,'总明细 源文件后台下'!E:E,E867,'总明细 源文件后台下'!C:C,"Order")</f>
        <v>0</v>
      </c>
      <c r="R867">
        <f>SUMIFS('总明细 源文件后台下'!U:U,'总明细 源文件后台下'!E:E,E867,'总明细 源文件后台下'!C:C,"Order")</f>
        <v>0</v>
      </c>
      <c r="S867">
        <f>SUMIFS('总明细 源文件后台下'!V:V,'总明细 源文件后台下'!E:E,E867,'总明细 源文件后台下'!C:C,"Order")</f>
        <v>0</v>
      </c>
      <c r="T867">
        <f>SUMIFS('总明细 源文件后台下'!W:W,'总明细 源文件后台下'!E:E,E867,'总明细 源文件后台下'!C:C,"Order")</f>
        <v>0</v>
      </c>
      <c r="U867">
        <f>SUMIFS('总明细 源文件后台下'!G:G,'总明细 源文件后台下'!E:E,E867,'总明细 源文件后台下'!C:C,"Refund")</f>
        <v>0</v>
      </c>
      <c r="V867">
        <f>SUMIFS('总明细 源文件后台下'!M:M,'总明细 源文件后台下'!E:E,E867,'总明细 源文件后台下'!C:C,"Refund")</f>
        <v>0</v>
      </c>
      <c r="W867">
        <f>SUMIFS('总明细 源文件后台下'!N:N,'总明细 源文件后台下'!E:E,E867,'总明细 源文件后台下'!C:C,"Refund")</f>
        <v>0</v>
      </c>
      <c r="X867">
        <f>SUMIFS('总明细 源文件后台下'!O:O,'总明细 源文件后台下'!E:E,E867,'总明细 源文件后台下'!C:C,"Refund")</f>
        <v>0</v>
      </c>
      <c r="Y867">
        <f>SUMIFS('总明细 源文件后台下'!P:P,'总明细 源文件后台下'!E:E,E867,'总明细 源文件后台下'!C:C,"Refund")</f>
        <v>0</v>
      </c>
      <c r="Z867">
        <f>SUMIFS('总明细 源文件后台下'!Q:Q,'总明细 源文件后台下'!E:E,E867,'总明细 源文件后台下'!C:C,"Refund")</f>
        <v>0</v>
      </c>
      <c r="AA867">
        <f>SUMIFS('总明细 源文件后台下'!R:R,'总明细 源文件后台下'!E:E,E867,'总明细 源文件后台下'!C:C,"Refund")</f>
        <v>0</v>
      </c>
      <c r="AB867">
        <f>SUMIFS('总明细 源文件后台下'!S:S,'总明细 源文件后台下'!E:E,E867,'总明细 源文件后台下'!C:C,"Refund")</f>
        <v>0</v>
      </c>
      <c r="AC867">
        <f>SUMIFS('总明细 源文件后台下'!T:T,'总明细 源文件后台下'!E:E,E867,'总明细 源文件后台下'!C:C,"Refund")</f>
        <v>0</v>
      </c>
      <c r="AD867">
        <f>SUMIFS('总明细 源文件后台下'!U:U,'总明细 源文件后台下'!E:E,E867,'总明细 源文件后台下'!C:C,"Refund")</f>
        <v>0</v>
      </c>
      <c r="AE867">
        <f>SUMIFS('总明细 源文件后台下'!V:V,'总明细 源文件后台下'!E:E,E867,'总明细 源文件后台下'!C:C,"Refund")</f>
        <v>0</v>
      </c>
      <c r="AF867">
        <f>SUMIFS('总明细 源文件后台下'!W:W,'总明细 源文件后台下'!E:E,E867,'总明细 源文件后台下'!C:C,"Refund")</f>
        <v>0</v>
      </c>
      <c r="AK867">
        <f>(SUMIF('广告费 源文件后台下'!G:G,E867,'广告费 源文件后台下'!M:M))*-1</f>
        <v>0</v>
      </c>
      <c r="AL867">
        <f>SUMIFS('总明细 源文件后台下'!W:W,'总明细 源文件后台下'!E:E,E867,'总明细 源文件后台下'!C:C,"Adjustment",'总明细 源文件后台下'!F:F,"FBA Inventory Reimbursement - Customer Return")</f>
        <v>0</v>
      </c>
      <c r="AM867">
        <f>SUMIFS('总明细 源文件后台下'!W:W,'总明细 源文件后台下'!E:E,E867,'总明细 源文件后台下'!C:C,"Adjustment",'总明细 源文件后台下'!F:F,"FBA Inventory Reimbursement - Damaged:Warehouse")</f>
        <v>0</v>
      </c>
      <c r="AN867">
        <f>SUMIFS('总明细 源文件后台下'!W:W,'总明细 源文件后台下'!E:E,E867,'总明细 源文件后台下'!C:C,"Adjustment",'总明细 源文件后台下'!F:F,"FBA Inventory Reimbursement - Customer Service Issue")</f>
        <v>0</v>
      </c>
      <c r="AO867">
        <f>SUMIFS('总明细 源文件后台下'!W:W,'总明细 源文件后台下'!E:E,E867,'总明细 源文件后台下'!C:C,"Adjustment",'总明细 源文件后台下'!F:F,"FBA Inventory Reimbursement - Fee Correction")</f>
        <v>0</v>
      </c>
      <c r="AP867">
        <f>SUMIFS('总明细 源文件后台下'!W:W,'总明细 源文件后台下'!E:E,E867,'总明细 源文件后台下'!C:C,"Adjustment",'总明细 源文件后台下'!F:F,"FBA Inventory Reimbursement - General Adjustment")</f>
        <v>0</v>
      </c>
      <c r="AQ867">
        <f>SUMIFS('总明细 源文件后台下'!W:W,'总明细 源文件后台下'!E:E,E867,'总明细 源文件后台下'!C:C,"Adjustment",'总明细 源文件后台下'!F:F,"FBA Inventory Reimbursement - Lost:Inbound")</f>
        <v>0</v>
      </c>
      <c r="AR867">
        <f>SUMIFS('总明细 源文件后台下'!W:W,'总明细 源文件后台下'!E:E,E867,'总明细 源文件后台下'!C:C,"Adjustment",'总明细 源文件后台下'!F:F,"FBA Inventory Reimbursement - Lost:Warehouse")</f>
        <v>0</v>
      </c>
      <c r="AS867">
        <f>SUMIFS('总明细 源文件后台下'!W:W,'总明细 源文件后台下'!E:E,E867,'总明细 源文件后台下'!C:C,"Adjustment",'总明细 源文件后台下'!F:F,"Non-subscription Fee Adjustment")</f>
        <v>0</v>
      </c>
      <c r="AT867">
        <f>SUMIFS('总明细 源文件后台下'!W:W,'总明细 源文件后台下'!E:E,E867,'总明细 源文件后台下'!C:C,"Adjustment",'总明细 源文件后台下'!F:F,"FBA Inventory Placement Service Fee")</f>
        <v>0</v>
      </c>
      <c r="AV867">
        <f>SUMIF('FBA Customer Return Per Unit Fe'!B:B,E867,'FBA Customer Return Per Unit Fe'!C:C)</f>
        <v>0</v>
      </c>
      <c r="AX867">
        <f>(SUMIF('仓储费 源文件后台下'!C:C,E867,'仓储费 源文件后台下'!V:V))*-1</f>
        <v>0</v>
      </c>
      <c r="AZ867">
        <f>SUMIF('Disposal Fee销毁费用-160.95'!B:B,E867,'Disposal Fee销毁费用-160.95'!D:D)*-1</f>
        <v>0</v>
      </c>
      <c r="BC867">
        <f>IFERROR(VLOOKUP(F867,'优惠券-86.4'!F:I,4,0),0)</f>
        <v>0</v>
      </c>
      <c r="BD867">
        <f>IFERROR(VLOOKUP(F867,'早评-120'!E:H,4,0),0)</f>
        <v>0</v>
      </c>
      <c r="BF867">
        <f t="shared" si="104"/>
        <v>0</v>
      </c>
      <c r="BG867">
        <f t="shared" si="105"/>
        <v>0</v>
      </c>
      <c r="BH867">
        <f t="shared" si="106"/>
        <v>0</v>
      </c>
      <c r="BQ867" s="45">
        <f t="shared" si="107"/>
        <v>0</v>
      </c>
      <c r="BR867">
        <f>SUMIFS('9月销毁明细'!D:D,'9月销毁明细'!A:A,E867,'9月销毁明细'!H:H,"Sellable")</f>
        <v>0</v>
      </c>
      <c r="BS867">
        <f>SUMIFS('9月销毁明细'!G:G,'9月销毁明细'!A:A,E867,'9月销毁明细'!H:H,"Sellable")</f>
        <v>0</v>
      </c>
      <c r="BT867">
        <f>SUMIFS('9月销毁明细'!D:D,'9月销毁明细'!A:A,E867,'9月销毁明细'!H:H,"Unsellable")</f>
        <v>0</v>
      </c>
      <c r="BU867">
        <f>SUMIFS('9月销毁明细'!G:G,'9月销毁明细'!A:A,E867,'9月销毁明细'!H:H,"Unsellable")</f>
        <v>0</v>
      </c>
      <c r="BW867">
        <f>IFERROR(I867*VLOOKUP(F867,'9.3成本表'!C:L,10,0),0)</f>
        <v>0</v>
      </c>
      <c r="BX867">
        <f t="shared" si="108"/>
        <v>0</v>
      </c>
      <c r="CC867" s="45">
        <f t="shared" si="109"/>
        <v>0</v>
      </c>
      <c r="CD867" s="45">
        <f t="shared" si="110"/>
        <v>0</v>
      </c>
      <c r="CE867" s="45">
        <f t="shared" si="111"/>
        <v>0</v>
      </c>
    </row>
    <row r="868" spans="4:83" x14ac:dyDescent="0.25">
      <c r="D868" s="20" t="s">
        <v>1845</v>
      </c>
      <c r="E868" s="20" t="s">
        <v>1846</v>
      </c>
      <c r="F868" s="20">
        <v>6374</v>
      </c>
      <c r="G868">
        <v>862</v>
      </c>
      <c r="H868" s="20"/>
      <c r="I868">
        <f>SUMIFS('总明细 源文件后台下'!G:G,'总明细 源文件后台下'!E:E,E868,'总明细 源文件后台下'!C:C,"Order")</f>
        <v>0</v>
      </c>
      <c r="J868">
        <f>SUMIFS('总明细 源文件后台下'!M:M,'总明细 源文件后台下'!E:E,E868,'总明细 源文件后台下'!C:C,"Order")</f>
        <v>0</v>
      </c>
      <c r="K868">
        <f>SUMIFS('总明细 源文件后台下'!N:N,'总明细 源文件后台下'!E:E,E868,'总明细 源文件后台下'!C:C,"Order")</f>
        <v>0</v>
      </c>
      <c r="L868">
        <f>SUMIFS('总明细 源文件后台下'!O:O,'总明细 源文件后台下'!E:E,E868,'总明细 源文件后台下'!C:C,"Order")</f>
        <v>0</v>
      </c>
      <c r="M868">
        <f>SUMIFS('总明细 源文件后台下'!P:P,'总明细 源文件后台下'!E:E,E868,'总明细 源文件后台下'!C:C,"Order")</f>
        <v>0</v>
      </c>
      <c r="N868">
        <f>SUMIFS('总明细 源文件后台下'!Q:Q,'总明细 源文件后台下'!E:E,E868,'总明细 源文件后台下'!C:C,"Order")</f>
        <v>0</v>
      </c>
      <c r="O868">
        <f>SUMIFS('总明细 源文件后台下'!R:R,'总明细 源文件后台下'!E:E,E868,'总明细 源文件后台下'!C:C,"Order")</f>
        <v>0</v>
      </c>
      <c r="P868">
        <f>SUMIFS('总明细 源文件后台下'!S:S,'总明细 源文件后台下'!E:E,E868,'总明细 源文件后台下'!C:C,"Order")</f>
        <v>0</v>
      </c>
      <c r="Q868">
        <f>SUMIFS('总明细 源文件后台下'!T:T,'总明细 源文件后台下'!E:E,E868,'总明细 源文件后台下'!C:C,"Order")</f>
        <v>0</v>
      </c>
      <c r="R868">
        <f>SUMIFS('总明细 源文件后台下'!U:U,'总明细 源文件后台下'!E:E,E868,'总明细 源文件后台下'!C:C,"Order")</f>
        <v>0</v>
      </c>
      <c r="S868">
        <f>SUMIFS('总明细 源文件后台下'!V:V,'总明细 源文件后台下'!E:E,E868,'总明细 源文件后台下'!C:C,"Order")</f>
        <v>0</v>
      </c>
      <c r="T868">
        <f>SUMIFS('总明细 源文件后台下'!W:W,'总明细 源文件后台下'!E:E,E868,'总明细 源文件后台下'!C:C,"Order")</f>
        <v>0</v>
      </c>
      <c r="U868">
        <f>SUMIFS('总明细 源文件后台下'!G:G,'总明细 源文件后台下'!E:E,E868,'总明细 源文件后台下'!C:C,"Refund")</f>
        <v>0</v>
      </c>
      <c r="V868">
        <f>SUMIFS('总明细 源文件后台下'!M:M,'总明细 源文件后台下'!E:E,E868,'总明细 源文件后台下'!C:C,"Refund")</f>
        <v>0</v>
      </c>
      <c r="W868">
        <f>SUMIFS('总明细 源文件后台下'!N:N,'总明细 源文件后台下'!E:E,E868,'总明细 源文件后台下'!C:C,"Refund")</f>
        <v>0</v>
      </c>
      <c r="X868">
        <f>SUMIFS('总明细 源文件后台下'!O:O,'总明细 源文件后台下'!E:E,E868,'总明细 源文件后台下'!C:C,"Refund")</f>
        <v>0</v>
      </c>
      <c r="Y868">
        <f>SUMIFS('总明细 源文件后台下'!P:P,'总明细 源文件后台下'!E:E,E868,'总明细 源文件后台下'!C:C,"Refund")</f>
        <v>0</v>
      </c>
      <c r="Z868">
        <f>SUMIFS('总明细 源文件后台下'!Q:Q,'总明细 源文件后台下'!E:E,E868,'总明细 源文件后台下'!C:C,"Refund")</f>
        <v>0</v>
      </c>
      <c r="AA868">
        <f>SUMIFS('总明细 源文件后台下'!R:R,'总明细 源文件后台下'!E:E,E868,'总明细 源文件后台下'!C:C,"Refund")</f>
        <v>0</v>
      </c>
      <c r="AB868">
        <f>SUMIFS('总明细 源文件后台下'!S:S,'总明细 源文件后台下'!E:E,E868,'总明细 源文件后台下'!C:C,"Refund")</f>
        <v>0</v>
      </c>
      <c r="AC868">
        <f>SUMIFS('总明细 源文件后台下'!T:T,'总明细 源文件后台下'!E:E,E868,'总明细 源文件后台下'!C:C,"Refund")</f>
        <v>0</v>
      </c>
      <c r="AD868">
        <f>SUMIFS('总明细 源文件后台下'!U:U,'总明细 源文件后台下'!E:E,E868,'总明细 源文件后台下'!C:C,"Refund")</f>
        <v>0</v>
      </c>
      <c r="AE868">
        <f>SUMIFS('总明细 源文件后台下'!V:V,'总明细 源文件后台下'!E:E,E868,'总明细 源文件后台下'!C:C,"Refund")</f>
        <v>0</v>
      </c>
      <c r="AF868">
        <f>SUMIFS('总明细 源文件后台下'!W:W,'总明细 源文件后台下'!E:E,E868,'总明细 源文件后台下'!C:C,"Refund")</f>
        <v>0</v>
      </c>
      <c r="AK868">
        <f>(SUMIF('广告费 源文件后台下'!G:G,E868,'广告费 源文件后台下'!M:M))*-1</f>
        <v>0</v>
      </c>
      <c r="AL868">
        <f>SUMIFS('总明细 源文件后台下'!W:W,'总明细 源文件后台下'!E:E,E868,'总明细 源文件后台下'!C:C,"Adjustment",'总明细 源文件后台下'!F:F,"FBA Inventory Reimbursement - Customer Return")</f>
        <v>0</v>
      </c>
      <c r="AM868">
        <f>SUMIFS('总明细 源文件后台下'!W:W,'总明细 源文件后台下'!E:E,E868,'总明细 源文件后台下'!C:C,"Adjustment",'总明细 源文件后台下'!F:F,"FBA Inventory Reimbursement - Damaged:Warehouse")</f>
        <v>0</v>
      </c>
      <c r="AN868">
        <f>SUMIFS('总明细 源文件后台下'!W:W,'总明细 源文件后台下'!E:E,E868,'总明细 源文件后台下'!C:C,"Adjustment",'总明细 源文件后台下'!F:F,"FBA Inventory Reimbursement - Customer Service Issue")</f>
        <v>0</v>
      </c>
      <c r="AO868">
        <f>SUMIFS('总明细 源文件后台下'!W:W,'总明细 源文件后台下'!E:E,E868,'总明细 源文件后台下'!C:C,"Adjustment",'总明细 源文件后台下'!F:F,"FBA Inventory Reimbursement - Fee Correction")</f>
        <v>0</v>
      </c>
      <c r="AP868">
        <f>SUMIFS('总明细 源文件后台下'!W:W,'总明细 源文件后台下'!E:E,E868,'总明细 源文件后台下'!C:C,"Adjustment",'总明细 源文件后台下'!F:F,"FBA Inventory Reimbursement - General Adjustment")</f>
        <v>0</v>
      </c>
      <c r="AQ868">
        <f>SUMIFS('总明细 源文件后台下'!W:W,'总明细 源文件后台下'!E:E,E868,'总明细 源文件后台下'!C:C,"Adjustment",'总明细 源文件后台下'!F:F,"FBA Inventory Reimbursement - Lost:Inbound")</f>
        <v>0</v>
      </c>
      <c r="AR868">
        <f>SUMIFS('总明细 源文件后台下'!W:W,'总明细 源文件后台下'!E:E,E868,'总明细 源文件后台下'!C:C,"Adjustment",'总明细 源文件后台下'!F:F,"FBA Inventory Reimbursement - Lost:Warehouse")</f>
        <v>0</v>
      </c>
      <c r="AS868">
        <f>SUMIFS('总明细 源文件后台下'!W:W,'总明细 源文件后台下'!E:E,E868,'总明细 源文件后台下'!C:C,"Adjustment",'总明细 源文件后台下'!F:F,"Non-subscription Fee Adjustment")</f>
        <v>0</v>
      </c>
      <c r="AT868">
        <f>SUMIFS('总明细 源文件后台下'!W:W,'总明细 源文件后台下'!E:E,E868,'总明细 源文件后台下'!C:C,"Adjustment",'总明细 源文件后台下'!F:F,"FBA Inventory Placement Service Fee")</f>
        <v>0</v>
      </c>
      <c r="AV868">
        <f>SUMIF('FBA Customer Return Per Unit Fe'!B:B,E868,'FBA Customer Return Per Unit Fe'!C:C)</f>
        <v>0</v>
      </c>
      <c r="AX868">
        <f>(SUMIF('仓储费 源文件后台下'!C:C,E868,'仓储费 源文件后台下'!V:V))*-1</f>
        <v>0</v>
      </c>
      <c r="AZ868">
        <f>SUMIF('Disposal Fee销毁费用-160.95'!B:B,E868,'Disposal Fee销毁费用-160.95'!D:D)*-1</f>
        <v>0</v>
      </c>
      <c r="BC868">
        <f>IFERROR(VLOOKUP(F868,'优惠券-86.4'!F:I,4,0),0)</f>
        <v>0</v>
      </c>
      <c r="BD868">
        <f>IFERROR(VLOOKUP(F868,'早评-120'!E:H,4,0),0)</f>
        <v>0</v>
      </c>
      <c r="BF868">
        <f t="shared" si="104"/>
        <v>0</v>
      </c>
      <c r="BG868">
        <f t="shared" si="105"/>
        <v>0</v>
      </c>
      <c r="BH868">
        <f t="shared" si="106"/>
        <v>0</v>
      </c>
      <c r="BQ868" s="45">
        <f t="shared" si="107"/>
        <v>0</v>
      </c>
      <c r="BR868">
        <f>SUMIFS('9月销毁明细'!D:D,'9月销毁明细'!A:A,E868,'9月销毁明细'!H:H,"Sellable")</f>
        <v>0</v>
      </c>
      <c r="BS868">
        <f>SUMIFS('9月销毁明细'!G:G,'9月销毁明细'!A:A,E868,'9月销毁明细'!H:H,"Sellable")</f>
        <v>0</v>
      </c>
      <c r="BT868">
        <f>SUMIFS('9月销毁明细'!D:D,'9月销毁明细'!A:A,E868,'9月销毁明细'!H:H,"Unsellable")</f>
        <v>0</v>
      </c>
      <c r="BU868">
        <f>SUMIFS('9月销毁明细'!G:G,'9月销毁明细'!A:A,E868,'9月销毁明细'!H:H,"Unsellable")</f>
        <v>0</v>
      </c>
      <c r="BW868">
        <f>IFERROR(I868*VLOOKUP(F868,'9.3成本表'!C:L,10,0),0)</f>
        <v>0</v>
      </c>
      <c r="BX868">
        <f t="shared" si="108"/>
        <v>0</v>
      </c>
      <c r="CC868" s="45">
        <f t="shared" si="109"/>
        <v>0</v>
      </c>
      <c r="CD868" s="45">
        <f t="shared" si="110"/>
        <v>0</v>
      </c>
      <c r="CE868" s="45">
        <f t="shared" si="111"/>
        <v>0</v>
      </c>
    </row>
    <row r="869" spans="4:83" x14ac:dyDescent="0.25">
      <c r="D869" s="20" t="s">
        <v>1847</v>
      </c>
      <c r="E869" s="20" t="s">
        <v>1848</v>
      </c>
      <c r="F869" s="20">
        <v>6374</v>
      </c>
      <c r="G869">
        <v>863</v>
      </c>
      <c r="H869" s="20"/>
      <c r="I869">
        <f>SUMIFS('总明细 源文件后台下'!G:G,'总明细 源文件后台下'!E:E,E869,'总明细 源文件后台下'!C:C,"Order")</f>
        <v>0</v>
      </c>
      <c r="J869">
        <f>SUMIFS('总明细 源文件后台下'!M:M,'总明细 源文件后台下'!E:E,E869,'总明细 源文件后台下'!C:C,"Order")</f>
        <v>0</v>
      </c>
      <c r="K869">
        <f>SUMIFS('总明细 源文件后台下'!N:N,'总明细 源文件后台下'!E:E,E869,'总明细 源文件后台下'!C:C,"Order")</f>
        <v>0</v>
      </c>
      <c r="L869">
        <f>SUMIFS('总明细 源文件后台下'!O:O,'总明细 源文件后台下'!E:E,E869,'总明细 源文件后台下'!C:C,"Order")</f>
        <v>0</v>
      </c>
      <c r="M869">
        <f>SUMIFS('总明细 源文件后台下'!P:P,'总明细 源文件后台下'!E:E,E869,'总明细 源文件后台下'!C:C,"Order")</f>
        <v>0</v>
      </c>
      <c r="N869">
        <f>SUMIFS('总明细 源文件后台下'!Q:Q,'总明细 源文件后台下'!E:E,E869,'总明细 源文件后台下'!C:C,"Order")</f>
        <v>0</v>
      </c>
      <c r="O869">
        <f>SUMIFS('总明细 源文件后台下'!R:R,'总明细 源文件后台下'!E:E,E869,'总明细 源文件后台下'!C:C,"Order")</f>
        <v>0</v>
      </c>
      <c r="P869">
        <f>SUMIFS('总明细 源文件后台下'!S:S,'总明细 源文件后台下'!E:E,E869,'总明细 源文件后台下'!C:C,"Order")</f>
        <v>0</v>
      </c>
      <c r="Q869">
        <f>SUMIFS('总明细 源文件后台下'!T:T,'总明细 源文件后台下'!E:E,E869,'总明细 源文件后台下'!C:C,"Order")</f>
        <v>0</v>
      </c>
      <c r="R869">
        <f>SUMIFS('总明细 源文件后台下'!U:U,'总明细 源文件后台下'!E:E,E869,'总明细 源文件后台下'!C:C,"Order")</f>
        <v>0</v>
      </c>
      <c r="S869">
        <f>SUMIFS('总明细 源文件后台下'!V:V,'总明细 源文件后台下'!E:E,E869,'总明细 源文件后台下'!C:C,"Order")</f>
        <v>0</v>
      </c>
      <c r="T869">
        <f>SUMIFS('总明细 源文件后台下'!W:W,'总明细 源文件后台下'!E:E,E869,'总明细 源文件后台下'!C:C,"Order")</f>
        <v>0</v>
      </c>
      <c r="U869">
        <f>SUMIFS('总明细 源文件后台下'!G:G,'总明细 源文件后台下'!E:E,E869,'总明细 源文件后台下'!C:C,"Refund")</f>
        <v>0</v>
      </c>
      <c r="V869">
        <f>SUMIFS('总明细 源文件后台下'!M:M,'总明细 源文件后台下'!E:E,E869,'总明细 源文件后台下'!C:C,"Refund")</f>
        <v>0</v>
      </c>
      <c r="W869">
        <f>SUMIFS('总明细 源文件后台下'!N:N,'总明细 源文件后台下'!E:E,E869,'总明细 源文件后台下'!C:C,"Refund")</f>
        <v>0</v>
      </c>
      <c r="X869">
        <f>SUMIFS('总明细 源文件后台下'!O:O,'总明细 源文件后台下'!E:E,E869,'总明细 源文件后台下'!C:C,"Refund")</f>
        <v>0</v>
      </c>
      <c r="Y869">
        <f>SUMIFS('总明细 源文件后台下'!P:P,'总明细 源文件后台下'!E:E,E869,'总明细 源文件后台下'!C:C,"Refund")</f>
        <v>0</v>
      </c>
      <c r="Z869">
        <f>SUMIFS('总明细 源文件后台下'!Q:Q,'总明细 源文件后台下'!E:E,E869,'总明细 源文件后台下'!C:C,"Refund")</f>
        <v>0</v>
      </c>
      <c r="AA869">
        <f>SUMIFS('总明细 源文件后台下'!R:R,'总明细 源文件后台下'!E:E,E869,'总明细 源文件后台下'!C:C,"Refund")</f>
        <v>0</v>
      </c>
      <c r="AB869">
        <f>SUMIFS('总明细 源文件后台下'!S:S,'总明细 源文件后台下'!E:E,E869,'总明细 源文件后台下'!C:C,"Refund")</f>
        <v>0</v>
      </c>
      <c r="AC869">
        <f>SUMIFS('总明细 源文件后台下'!T:T,'总明细 源文件后台下'!E:E,E869,'总明细 源文件后台下'!C:C,"Refund")</f>
        <v>0</v>
      </c>
      <c r="AD869">
        <f>SUMIFS('总明细 源文件后台下'!U:U,'总明细 源文件后台下'!E:E,E869,'总明细 源文件后台下'!C:C,"Refund")</f>
        <v>0</v>
      </c>
      <c r="AE869">
        <f>SUMIFS('总明细 源文件后台下'!V:V,'总明细 源文件后台下'!E:E,E869,'总明细 源文件后台下'!C:C,"Refund")</f>
        <v>0</v>
      </c>
      <c r="AF869">
        <f>SUMIFS('总明细 源文件后台下'!W:W,'总明细 源文件后台下'!E:E,E869,'总明细 源文件后台下'!C:C,"Refund")</f>
        <v>0</v>
      </c>
      <c r="AK869">
        <f>(SUMIF('广告费 源文件后台下'!G:G,E869,'广告费 源文件后台下'!M:M))*-1</f>
        <v>0</v>
      </c>
      <c r="AL869">
        <f>SUMIFS('总明细 源文件后台下'!W:W,'总明细 源文件后台下'!E:E,E869,'总明细 源文件后台下'!C:C,"Adjustment",'总明细 源文件后台下'!F:F,"FBA Inventory Reimbursement - Customer Return")</f>
        <v>0</v>
      </c>
      <c r="AM869">
        <f>SUMIFS('总明细 源文件后台下'!W:W,'总明细 源文件后台下'!E:E,E869,'总明细 源文件后台下'!C:C,"Adjustment",'总明细 源文件后台下'!F:F,"FBA Inventory Reimbursement - Damaged:Warehouse")</f>
        <v>0</v>
      </c>
      <c r="AN869">
        <f>SUMIFS('总明细 源文件后台下'!W:W,'总明细 源文件后台下'!E:E,E869,'总明细 源文件后台下'!C:C,"Adjustment",'总明细 源文件后台下'!F:F,"FBA Inventory Reimbursement - Customer Service Issue")</f>
        <v>0</v>
      </c>
      <c r="AO869">
        <f>SUMIFS('总明细 源文件后台下'!W:W,'总明细 源文件后台下'!E:E,E869,'总明细 源文件后台下'!C:C,"Adjustment",'总明细 源文件后台下'!F:F,"FBA Inventory Reimbursement - Fee Correction")</f>
        <v>0</v>
      </c>
      <c r="AP869">
        <f>SUMIFS('总明细 源文件后台下'!W:W,'总明细 源文件后台下'!E:E,E869,'总明细 源文件后台下'!C:C,"Adjustment",'总明细 源文件后台下'!F:F,"FBA Inventory Reimbursement - General Adjustment")</f>
        <v>0</v>
      </c>
      <c r="AQ869">
        <f>SUMIFS('总明细 源文件后台下'!W:W,'总明细 源文件后台下'!E:E,E869,'总明细 源文件后台下'!C:C,"Adjustment",'总明细 源文件后台下'!F:F,"FBA Inventory Reimbursement - Lost:Inbound")</f>
        <v>0</v>
      </c>
      <c r="AR869">
        <f>SUMIFS('总明细 源文件后台下'!W:W,'总明细 源文件后台下'!E:E,E869,'总明细 源文件后台下'!C:C,"Adjustment",'总明细 源文件后台下'!F:F,"FBA Inventory Reimbursement - Lost:Warehouse")</f>
        <v>0</v>
      </c>
      <c r="AS869">
        <f>SUMIFS('总明细 源文件后台下'!W:W,'总明细 源文件后台下'!E:E,E869,'总明细 源文件后台下'!C:C,"Adjustment",'总明细 源文件后台下'!F:F,"Non-subscription Fee Adjustment")</f>
        <v>0</v>
      </c>
      <c r="AT869">
        <f>SUMIFS('总明细 源文件后台下'!W:W,'总明细 源文件后台下'!E:E,E869,'总明细 源文件后台下'!C:C,"Adjustment",'总明细 源文件后台下'!F:F,"FBA Inventory Placement Service Fee")</f>
        <v>0</v>
      </c>
      <c r="AV869">
        <f>SUMIF('FBA Customer Return Per Unit Fe'!B:B,E869,'FBA Customer Return Per Unit Fe'!C:C)</f>
        <v>0</v>
      </c>
      <c r="AX869">
        <f>(SUMIF('仓储费 源文件后台下'!C:C,E869,'仓储费 源文件后台下'!V:V))*-1</f>
        <v>0</v>
      </c>
      <c r="AZ869">
        <f>SUMIF('Disposal Fee销毁费用-160.95'!B:B,E869,'Disposal Fee销毁费用-160.95'!D:D)*-1</f>
        <v>0</v>
      </c>
      <c r="BC869">
        <f>IFERROR(VLOOKUP(F869,'优惠券-86.4'!F:I,4,0),0)</f>
        <v>0</v>
      </c>
      <c r="BD869">
        <f>IFERROR(VLOOKUP(F869,'早评-120'!E:H,4,0),0)</f>
        <v>0</v>
      </c>
      <c r="BF869">
        <f t="shared" si="104"/>
        <v>0</v>
      </c>
      <c r="BG869">
        <f t="shared" si="105"/>
        <v>0</v>
      </c>
      <c r="BH869">
        <f t="shared" si="106"/>
        <v>0</v>
      </c>
      <c r="BQ869" s="45">
        <f t="shared" si="107"/>
        <v>0</v>
      </c>
      <c r="BR869">
        <f>SUMIFS('9月销毁明细'!D:D,'9月销毁明细'!A:A,E869,'9月销毁明细'!H:H,"Sellable")</f>
        <v>0</v>
      </c>
      <c r="BS869">
        <f>SUMIFS('9月销毁明细'!G:G,'9月销毁明细'!A:A,E869,'9月销毁明细'!H:H,"Sellable")</f>
        <v>0</v>
      </c>
      <c r="BT869">
        <f>SUMIFS('9月销毁明细'!D:D,'9月销毁明细'!A:A,E869,'9月销毁明细'!H:H,"Unsellable")</f>
        <v>0</v>
      </c>
      <c r="BU869">
        <f>SUMIFS('9月销毁明细'!G:G,'9月销毁明细'!A:A,E869,'9月销毁明细'!H:H,"Unsellable")</f>
        <v>0</v>
      </c>
      <c r="BW869">
        <f>IFERROR(I869*VLOOKUP(F869,'9.3成本表'!C:L,10,0),0)</f>
        <v>0</v>
      </c>
      <c r="BX869">
        <f t="shared" si="108"/>
        <v>0</v>
      </c>
      <c r="CC869" s="45">
        <f t="shared" si="109"/>
        <v>0</v>
      </c>
      <c r="CD869" s="45">
        <f t="shared" si="110"/>
        <v>0</v>
      </c>
      <c r="CE869" s="45">
        <f t="shared" si="111"/>
        <v>0</v>
      </c>
    </row>
    <row r="870" spans="4:83" x14ac:dyDescent="0.25">
      <c r="D870" s="20" t="s">
        <v>1849</v>
      </c>
      <c r="E870" s="20" t="s">
        <v>1850</v>
      </c>
      <c r="F870" s="20">
        <v>6374</v>
      </c>
      <c r="G870">
        <v>864</v>
      </c>
      <c r="H870" s="20"/>
      <c r="I870">
        <f>SUMIFS('总明细 源文件后台下'!G:G,'总明细 源文件后台下'!E:E,E870,'总明细 源文件后台下'!C:C,"Order")</f>
        <v>0</v>
      </c>
      <c r="J870">
        <f>SUMIFS('总明细 源文件后台下'!M:M,'总明细 源文件后台下'!E:E,E870,'总明细 源文件后台下'!C:C,"Order")</f>
        <v>0</v>
      </c>
      <c r="K870">
        <f>SUMIFS('总明细 源文件后台下'!N:N,'总明细 源文件后台下'!E:E,E870,'总明细 源文件后台下'!C:C,"Order")</f>
        <v>0</v>
      </c>
      <c r="L870">
        <f>SUMIFS('总明细 源文件后台下'!O:O,'总明细 源文件后台下'!E:E,E870,'总明细 源文件后台下'!C:C,"Order")</f>
        <v>0</v>
      </c>
      <c r="M870">
        <f>SUMIFS('总明细 源文件后台下'!P:P,'总明细 源文件后台下'!E:E,E870,'总明细 源文件后台下'!C:C,"Order")</f>
        <v>0</v>
      </c>
      <c r="N870">
        <f>SUMIFS('总明细 源文件后台下'!Q:Q,'总明细 源文件后台下'!E:E,E870,'总明细 源文件后台下'!C:C,"Order")</f>
        <v>0</v>
      </c>
      <c r="O870">
        <f>SUMIFS('总明细 源文件后台下'!R:R,'总明细 源文件后台下'!E:E,E870,'总明细 源文件后台下'!C:C,"Order")</f>
        <v>0</v>
      </c>
      <c r="P870">
        <f>SUMIFS('总明细 源文件后台下'!S:S,'总明细 源文件后台下'!E:E,E870,'总明细 源文件后台下'!C:C,"Order")</f>
        <v>0</v>
      </c>
      <c r="Q870">
        <f>SUMIFS('总明细 源文件后台下'!T:T,'总明细 源文件后台下'!E:E,E870,'总明细 源文件后台下'!C:C,"Order")</f>
        <v>0</v>
      </c>
      <c r="R870">
        <f>SUMIFS('总明细 源文件后台下'!U:U,'总明细 源文件后台下'!E:E,E870,'总明细 源文件后台下'!C:C,"Order")</f>
        <v>0</v>
      </c>
      <c r="S870">
        <f>SUMIFS('总明细 源文件后台下'!V:V,'总明细 源文件后台下'!E:E,E870,'总明细 源文件后台下'!C:C,"Order")</f>
        <v>0</v>
      </c>
      <c r="T870">
        <f>SUMIFS('总明细 源文件后台下'!W:W,'总明细 源文件后台下'!E:E,E870,'总明细 源文件后台下'!C:C,"Order")</f>
        <v>0</v>
      </c>
      <c r="U870">
        <f>SUMIFS('总明细 源文件后台下'!G:G,'总明细 源文件后台下'!E:E,E870,'总明细 源文件后台下'!C:C,"Refund")</f>
        <v>0</v>
      </c>
      <c r="V870">
        <f>SUMIFS('总明细 源文件后台下'!M:M,'总明细 源文件后台下'!E:E,E870,'总明细 源文件后台下'!C:C,"Refund")</f>
        <v>0</v>
      </c>
      <c r="W870">
        <f>SUMIFS('总明细 源文件后台下'!N:N,'总明细 源文件后台下'!E:E,E870,'总明细 源文件后台下'!C:C,"Refund")</f>
        <v>0</v>
      </c>
      <c r="X870">
        <f>SUMIFS('总明细 源文件后台下'!O:O,'总明细 源文件后台下'!E:E,E870,'总明细 源文件后台下'!C:C,"Refund")</f>
        <v>0</v>
      </c>
      <c r="Y870">
        <f>SUMIFS('总明细 源文件后台下'!P:P,'总明细 源文件后台下'!E:E,E870,'总明细 源文件后台下'!C:C,"Refund")</f>
        <v>0</v>
      </c>
      <c r="Z870">
        <f>SUMIFS('总明细 源文件后台下'!Q:Q,'总明细 源文件后台下'!E:E,E870,'总明细 源文件后台下'!C:C,"Refund")</f>
        <v>0</v>
      </c>
      <c r="AA870">
        <f>SUMIFS('总明细 源文件后台下'!R:R,'总明细 源文件后台下'!E:E,E870,'总明细 源文件后台下'!C:C,"Refund")</f>
        <v>0</v>
      </c>
      <c r="AB870">
        <f>SUMIFS('总明细 源文件后台下'!S:S,'总明细 源文件后台下'!E:E,E870,'总明细 源文件后台下'!C:C,"Refund")</f>
        <v>0</v>
      </c>
      <c r="AC870">
        <f>SUMIFS('总明细 源文件后台下'!T:T,'总明细 源文件后台下'!E:E,E870,'总明细 源文件后台下'!C:C,"Refund")</f>
        <v>0</v>
      </c>
      <c r="AD870">
        <f>SUMIFS('总明细 源文件后台下'!U:U,'总明细 源文件后台下'!E:E,E870,'总明细 源文件后台下'!C:C,"Refund")</f>
        <v>0</v>
      </c>
      <c r="AE870">
        <f>SUMIFS('总明细 源文件后台下'!V:V,'总明细 源文件后台下'!E:E,E870,'总明细 源文件后台下'!C:C,"Refund")</f>
        <v>0</v>
      </c>
      <c r="AF870">
        <f>SUMIFS('总明细 源文件后台下'!W:W,'总明细 源文件后台下'!E:E,E870,'总明细 源文件后台下'!C:C,"Refund")</f>
        <v>0</v>
      </c>
      <c r="AK870">
        <f>(SUMIF('广告费 源文件后台下'!G:G,E870,'广告费 源文件后台下'!M:M))*-1</f>
        <v>0</v>
      </c>
      <c r="AL870">
        <f>SUMIFS('总明细 源文件后台下'!W:W,'总明细 源文件后台下'!E:E,E870,'总明细 源文件后台下'!C:C,"Adjustment",'总明细 源文件后台下'!F:F,"FBA Inventory Reimbursement - Customer Return")</f>
        <v>0</v>
      </c>
      <c r="AM870">
        <f>SUMIFS('总明细 源文件后台下'!W:W,'总明细 源文件后台下'!E:E,E870,'总明细 源文件后台下'!C:C,"Adjustment",'总明细 源文件后台下'!F:F,"FBA Inventory Reimbursement - Damaged:Warehouse")</f>
        <v>0</v>
      </c>
      <c r="AN870">
        <f>SUMIFS('总明细 源文件后台下'!W:W,'总明细 源文件后台下'!E:E,E870,'总明细 源文件后台下'!C:C,"Adjustment",'总明细 源文件后台下'!F:F,"FBA Inventory Reimbursement - Customer Service Issue")</f>
        <v>0</v>
      </c>
      <c r="AO870">
        <f>SUMIFS('总明细 源文件后台下'!W:W,'总明细 源文件后台下'!E:E,E870,'总明细 源文件后台下'!C:C,"Adjustment",'总明细 源文件后台下'!F:F,"FBA Inventory Reimbursement - Fee Correction")</f>
        <v>0</v>
      </c>
      <c r="AP870">
        <f>SUMIFS('总明细 源文件后台下'!W:W,'总明细 源文件后台下'!E:E,E870,'总明细 源文件后台下'!C:C,"Adjustment",'总明细 源文件后台下'!F:F,"FBA Inventory Reimbursement - General Adjustment")</f>
        <v>0</v>
      </c>
      <c r="AQ870">
        <f>SUMIFS('总明细 源文件后台下'!W:W,'总明细 源文件后台下'!E:E,E870,'总明细 源文件后台下'!C:C,"Adjustment",'总明细 源文件后台下'!F:F,"FBA Inventory Reimbursement - Lost:Inbound")</f>
        <v>0</v>
      </c>
      <c r="AR870">
        <f>SUMIFS('总明细 源文件后台下'!W:W,'总明细 源文件后台下'!E:E,E870,'总明细 源文件后台下'!C:C,"Adjustment",'总明细 源文件后台下'!F:F,"FBA Inventory Reimbursement - Lost:Warehouse")</f>
        <v>0</v>
      </c>
      <c r="AS870">
        <f>SUMIFS('总明细 源文件后台下'!W:W,'总明细 源文件后台下'!E:E,E870,'总明细 源文件后台下'!C:C,"Adjustment",'总明细 源文件后台下'!F:F,"Non-subscription Fee Adjustment")</f>
        <v>0</v>
      </c>
      <c r="AT870">
        <f>SUMIFS('总明细 源文件后台下'!W:W,'总明细 源文件后台下'!E:E,E870,'总明细 源文件后台下'!C:C,"Adjustment",'总明细 源文件后台下'!F:F,"FBA Inventory Placement Service Fee")</f>
        <v>0</v>
      </c>
      <c r="AV870">
        <f>SUMIF('FBA Customer Return Per Unit Fe'!B:B,E870,'FBA Customer Return Per Unit Fe'!C:C)</f>
        <v>0</v>
      </c>
      <c r="AX870">
        <f>(SUMIF('仓储费 源文件后台下'!C:C,E870,'仓储费 源文件后台下'!V:V))*-1</f>
        <v>0</v>
      </c>
      <c r="AZ870">
        <f>SUMIF('Disposal Fee销毁费用-160.95'!B:B,E870,'Disposal Fee销毁费用-160.95'!D:D)*-1</f>
        <v>0</v>
      </c>
      <c r="BC870">
        <f>IFERROR(VLOOKUP(F870,'优惠券-86.4'!F:I,4,0),0)</f>
        <v>0</v>
      </c>
      <c r="BD870">
        <f>IFERROR(VLOOKUP(F870,'早评-120'!E:H,4,0),0)</f>
        <v>0</v>
      </c>
      <c r="BF870">
        <f t="shared" si="104"/>
        <v>0</v>
      </c>
      <c r="BG870">
        <f t="shared" si="105"/>
        <v>0</v>
      </c>
      <c r="BH870">
        <f t="shared" si="106"/>
        <v>0</v>
      </c>
      <c r="BQ870" s="45">
        <f t="shared" si="107"/>
        <v>0</v>
      </c>
      <c r="BR870">
        <f>SUMIFS('9月销毁明细'!D:D,'9月销毁明细'!A:A,E870,'9月销毁明细'!H:H,"Sellable")</f>
        <v>0</v>
      </c>
      <c r="BS870">
        <f>SUMIFS('9月销毁明细'!G:G,'9月销毁明细'!A:A,E870,'9月销毁明细'!H:H,"Sellable")</f>
        <v>0</v>
      </c>
      <c r="BT870">
        <f>SUMIFS('9月销毁明细'!D:D,'9月销毁明细'!A:A,E870,'9月销毁明细'!H:H,"Unsellable")</f>
        <v>0</v>
      </c>
      <c r="BU870">
        <f>SUMIFS('9月销毁明细'!G:G,'9月销毁明细'!A:A,E870,'9月销毁明细'!H:H,"Unsellable")</f>
        <v>0</v>
      </c>
      <c r="BW870">
        <f>IFERROR(I870*VLOOKUP(F870,'9.3成本表'!C:L,10,0),0)</f>
        <v>0</v>
      </c>
      <c r="BX870">
        <f t="shared" si="108"/>
        <v>0</v>
      </c>
      <c r="CC870" s="45">
        <f t="shared" si="109"/>
        <v>0</v>
      </c>
      <c r="CD870" s="45">
        <f t="shared" si="110"/>
        <v>0</v>
      </c>
      <c r="CE870" s="45">
        <f t="shared" si="111"/>
        <v>0</v>
      </c>
    </row>
    <row r="871" spans="4:83" x14ac:dyDescent="0.25">
      <c r="D871" s="20" t="s">
        <v>1851</v>
      </c>
      <c r="E871" s="20" t="s">
        <v>1852</v>
      </c>
      <c r="F871" s="20">
        <v>6374</v>
      </c>
      <c r="G871">
        <v>865</v>
      </c>
      <c r="H871" s="20"/>
      <c r="I871">
        <f>SUMIFS('总明细 源文件后台下'!G:G,'总明细 源文件后台下'!E:E,E871,'总明细 源文件后台下'!C:C,"Order")</f>
        <v>0</v>
      </c>
      <c r="J871">
        <f>SUMIFS('总明细 源文件后台下'!M:M,'总明细 源文件后台下'!E:E,E871,'总明细 源文件后台下'!C:C,"Order")</f>
        <v>0</v>
      </c>
      <c r="K871">
        <f>SUMIFS('总明细 源文件后台下'!N:N,'总明细 源文件后台下'!E:E,E871,'总明细 源文件后台下'!C:C,"Order")</f>
        <v>0</v>
      </c>
      <c r="L871">
        <f>SUMIFS('总明细 源文件后台下'!O:O,'总明细 源文件后台下'!E:E,E871,'总明细 源文件后台下'!C:C,"Order")</f>
        <v>0</v>
      </c>
      <c r="M871">
        <f>SUMIFS('总明细 源文件后台下'!P:P,'总明细 源文件后台下'!E:E,E871,'总明细 源文件后台下'!C:C,"Order")</f>
        <v>0</v>
      </c>
      <c r="N871">
        <f>SUMIFS('总明细 源文件后台下'!Q:Q,'总明细 源文件后台下'!E:E,E871,'总明细 源文件后台下'!C:C,"Order")</f>
        <v>0</v>
      </c>
      <c r="O871">
        <f>SUMIFS('总明细 源文件后台下'!R:R,'总明细 源文件后台下'!E:E,E871,'总明细 源文件后台下'!C:C,"Order")</f>
        <v>0</v>
      </c>
      <c r="P871">
        <f>SUMIFS('总明细 源文件后台下'!S:S,'总明细 源文件后台下'!E:E,E871,'总明细 源文件后台下'!C:C,"Order")</f>
        <v>0</v>
      </c>
      <c r="Q871">
        <f>SUMIFS('总明细 源文件后台下'!T:T,'总明细 源文件后台下'!E:E,E871,'总明细 源文件后台下'!C:C,"Order")</f>
        <v>0</v>
      </c>
      <c r="R871">
        <f>SUMIFS('总明细 源文件后台下'!U:U,'总明细 源文件后台下'!E:E,E871,'总明细 源文件后台下'!C:C,"Order")</f>
        <v>0</v>
      </c>
      <c r="S871">
        <f>SUMIFS('总明细 源文件后台下'!V:V,'总明细 源文件后台下'!E:E,E871,'总明细 源文件后台下'!C:C,"Order")</f>
        <v>0</v>
      </c>
      <c r="T871">
        <f>SUMIFS('总明细 源文件后台下'!W:W,'总明细 源文件后台下'!E:E,E871,'总明细 源文件后台下'!C:C,"Order")</f>
        <v>0</v>
      </c>
      <c r="U871">
        <f>SUMIFS('总明细 源文件后台下'!G:G,'总明细 源文件后台下'!E:E,E871,'总明细 源文件后台下'!C:C,"Refund")</f>
        <v>0</v>
      </c>
      <c r="V871">
        <f>SUMIFS('总明细 源文件后台下'!M:M,'总明细 源文件后台下'!E:E,E871,'总明细 源文件后台下'!C:C,"Refund")</f>
        <v>0</v>
      </c>
      <c r="W871">
        <f>SUMIFS('总明细 源文件后台下'!N:N,'总明细 源文件后台下'!E:E,E871,'总明细 源文件后台下'!C:C,"Refund")</f>
        <v>0</v>
      </c>
      <c r="X871">
        <f>SUMIFS('总明细 源文件后台下'!O:O,'总明细 源文件后台下'!E:E,E871,'总明细 源文件后台下'!C:C,"Refund")</f>
        <v>0</v>
      </c>
      <c r="Y871">
        <f>SUMIFS('总明细 源文件后台下'!P:P,'总明细 源文件后台下'!E:E,E871,'总明细 源文件后台下'!C:C,"Refund")</f>
        <v>0</v>
      </c>
      <c r="Z871">
        <f>SUMIFS('总明细 源文件后台下'!Q:Q,'总明细 源文件后台下'!E:E,E871,'总明细 源文件后台下'!C:C,"Refund")</f>
        <v>0</v>
      </c>
      <c r="AA871">
        <f>SUMIFS('总明细 源文件后台下'!R:R,'总明细 源文件后台下'!E:E,E871,'总明细 源文件后台下'!C:C,"Refund")</f>
        <v>0</v>
      </c>
      <c r="AB871">
        <f>SUMIFS('总明细 源文件后台下'!S:S,'总明细 源文件后台下'!E:E,E871,'总明细 源文件后台下'!C:C,"Refund")</f>
        <v>0</v>
      </c>
      <c r="AC871">
        <f>SUMIFS('总明细 源文件后台下'!T:T,'总明细 源文件后台下'!E:E,E871,'总明细 源文件后台下'!C:C,"Refund")</f>
        <v>0</v>
      </c>
      <c r="AD871">
        <f>SUMIFS('总明细 源文件后台下'!U:U,'总明细 源文件后台下'!E:E,E871,'总明细 源文件后台下'!C:C,"Refund")</f>
        <v>0</v>
      </c>
      <c r="AE871">
        <f>SUMIFS('总明细 源文件后台下'!V:V,'总明细 源文件后台下'!E:E,E871,'总明细 源文件后台下'!C:C,"Refund")</f>
        <v>0</v>
      </c>
      <c r="AF871">
        <f>SUMIFS('总明细 源文件后台下'!W:W,'总明细 源文件后台下'!E:E,E871,'总明细 源文件后台下'!C:C,"Refund")</f>
        <v>0</v>
      </c>
      <c r="AK871">
        <f>(SUMIF('广告费 源文件后台下'!G:G,E871,'广告费 源文件后台下'!M:M))*-1</f>
        <v>0</v>
      </c>
      <c r="AL871">
        <f>SUMIFS('总明细 源文件后台下'!W:W,'总明细 源文件后台下'!E:E,E871,'总明细 源文件后台下'!C:C,"Adjustment",'总明细 源文件后台下'!F:F,"FBA Inventory Reimbursement - Customer Return")</f>
        <v>0</v>
      </c>
      <c r="AM871">
        <f>SUMIFS('总明细 源文件后台下'!W:W,'总明细 源文件后台下'!E:E,E871,'总明细 源文件后台下'!C:C,"Adjustment",'总明细 源文件后台下'!F:F,"FBA Inventory Reimbursement - Damaged:Warehouse")</f>
        <v>0</v>
      </c>
      <c r="AN871">
        <f>SUMIFS('总明细 源文件后台下'!W:W,'总明细 源文件后台下'!E:E,E871,'总明细 源文件后台下'!C:C,"Adjustment",'总明细 源文件后台下'!F:F,"FBA Inventory Reimbursement - Customer Service Issue")</f>
        <v>0</v>
      </c>
      <c r="AO871">
        <f>SUMIFS('总明细 源文件后台下'!W:W,'总明细 源文件后台下'!E:E,E871,'总明细 源文件后台下'!C:C,"Adjustment",'总明细 源文件后台下'!F:F,"FBA Inventory Reimbursement - Fee Correction")</f>
        <v>0</v>
      </c>
      <c r="AP871">
        <f>SUMIFS('总明细 源文件后台下'!W:W,'总明细 源文件后台下'!E:E,E871,'总明细 源文件后台下'!C:C,"Adjustment",'总明细 源文件后台下'!F:F,"FBA Inventory Reimbursement - General Adjustment")</f>
        <v>0</v>
      </c>
      <c r="AQ871">
        <f>SUMIFS('总明细 源文件后台下'!W:W,'总明细 源文件后台下'!E:E,E871,'总明细 源文件后台下'!C:C,"Adjustment",'总明细 源文件后台下'!F:F,"FBA Inventory Reimbursement - Lost:Inbound")</f>
        <v>0</v>
      </c>
      <c r="AR871">
        <f>SUMIFS('总明细 源文件后台下'!W:W,'总明细 源文件后台下'!E:E,E871,'总明细 源文件后台下'!C:C,"Adjustment",'总明细 源文件后台下'!F:F,"FBA Inventory Reimbursement - Lost:Warehouse")</f>
        <v>0</v>
      </c>
      <c r="AS871">
        <f>SUMIFS('总明细 源文件后台下'!W:W,'总明细 源文件后台下'!E:E,E871,'总明细 源文件后台下'!C:C,"Adjustment",'总明细 源文件后台下'!F:F,"Non-subscription Fee Adjustment")</f>
        <v>0</v>
      </c>
      <c r="AT871">
        <f>SUMIFS('总明细 源文件后台下'!W:W,'总明细 源文件后台下'!E:E,E871,'总明细 源文件后台下'!C:C,"Adjustment",'总明细 源文件后台下'!F:F,"FBA Inventory Placement Service Fee")</f>
        <v>0</v>
      </c>
      <c r="AV871">
        <f>SUMIF('FBA Customer Return Per Unit Fe'!B:B,E871,'FBA Customer Return Per Unit Fe'!C:C)</f>
        <v>0</v>
      </c>
      <c r="AX871">
        <f>(SUMIF('仓储费 源文件后台下'!C:C,E871,'仓储费 源文件后台下'!V:V))*-1</f>
        <v>0</v>
      </c>
      <c r="AZ871">
        <f>SUMIF('Disposal Fee销毁费用-160.95'!B:B,E871,'Disposal Fee销毁费用-160.95'!D:D)*-1</f>
        <v>0</v>
      </c>
      <c r="BC871">
        <f>IFERROR(VLOOKUP(F871,'优惠券-86.4'!F:I,4,0),0)</f>
        <v>0</v>
      </c>
      <c r="BD871">
        <f>IFERROR(VLOOKUP(F871,'早评-120'!E:H,4,0),0)</f>
        <v>0</v>
      </c>
      <c r="BF871">
        <f t="shared" si="104"/>
        <v>0</v>
      </c>
      <c r="BG871">
        <f t="shared" si="105"/>
        <v>0</v>
      </c>
      <c r="BH871">
        <f t="shared" si="106"/>
        <v>0</v>
      </c>
      <c r="BQ871" s="45">
        <f t="shared" si="107"/>
        <v>0</v>
      </c>
      <c r="BR871">
        <f>SUMIFS('9月销毁明细'!D:D,'9月销毁明细'!A:A,E871,'9月销毁明细'!H:H,"Sellable")</f>
        <v>0</v>
      </c>
      <c r="BS871">
        <f>SUMIFS('9月销毁明细'!G:G,'9月销毁明细'!A:A,E871,'9月销毁明细'!H:H,"Sellable")</f>
        <v>0</v>
      </c>
      <c r="BT871">
        <f>SUMIFS('9月销毁明细'!D:D,'9月销毁明细'!A:A,E871,'9月销毁明细'!H:H,"Unsellable")</f>
        <v>0</v>
      </c>
      <c r="BU871">
        <f>SUMIFS('9月销毁明细'!G:G,'9月销毁明细'!A:A,E871,'9月销毁明细'!H:H,"Unsellable")</f>
        <v>0</v>
      </c>
      <c r="BW871">
        <f>IFERROR(I871*VLOOKUP(F871,'9.3成本表'!C:L,10,0),0)</f>
        <v>0</v>
      </c>
      <c r="BX871">
        <f t="shared" si="108"/>
        <v>0</v>
      </c>
      <c r="CC871" s="45">
        <f t="shared" si="109"/>
        <v>0</v>
      </c>
      <c r="CD871" s="45">
        <f t="shared" si="110"/>
        <v>0</v>
      </c>
      <c r="CE871" s="45">
        <f t="shared" si="111"/>
        <v>0</v>
      </c>
    </row>
    <row r="872" spans="4:83" x14ac:dyDescent="0.25">
      <c r="D872" s="20" t="s">
        <v>1853</v>
      </c>
      <c r="E872" s="20" t="s">
        <v>1854</v>
      </c>
      <c r="F872" s="20">
        <v>6374</v>
      </c>
      <c r="G872">
        <v>866</v>
      </c>
      <c r="H872" s="20"/>
      <c r="I872">
        <f>SUMIFS('总明细 源文件后台下'!G:G,'总明细 源文件后台下'!E:E,E872,'总明细 源文件后台下'!C:C,"Order")</f>
        <v>0</v>
      </c>
      <c r="J872">
        <f>SUMIFS('总明细 源文件后台下'!M:M,'总明细 源文件后台下'!E:E,E872,'总明细 源文件后台下'!C:C,"Order")</f>
        <v>0</v>
      </c>
      <c r="K872">
        <f>SUMIFS('总明细 源文件后台下'!N:N,'总明细 源文件后台下'!E:E,E872,'总明细 源文件后台下'!C:C,"Order")</f>
        <v>0</v>
      </c>
      <c r="L872">
        <f>SUMIFS('总明细 源文件后台下'!O:O,'总明细 源文件后台下'!E:E,E872,'总明细 源文件后台下'!C:C,"Order")</f>
        <v>0</v>
      </c>
      <c r="M872">
        <f>SUMIFS('总明细 源文件后台下'!P:P,'总明细 源文件后台下'!E:E,E872,'总明细 源文件后台下'!C:C,"Order")</f>
        <v>0</v>
      </c>
      <c r="N872">
        <f>SUMIFS('总明细 源文件后台下'!Q:Q,'总明细 源文件后台下'!E:E,E872,'总明细 源文件后台下'!C:C,"Order")</f>
        <v>0</v>
      </c>
      <c r="O872">
        <f>SUMIFS('总明细 源文件后台下'!R:R,'总明细 源文件后台下'!E:E,E872,'总明细 源文件后台下'!C:C,"Order")</f>
        <v>0</v>
      </c>
      <c r="P872">
        <f>SUMIFS('总明细 源文件后台下'!S:S,'总明细 源文件后台下'!E:E,E872,'总明细 源文件后台下'!C:C,"Order")</f>
        <v>0</v>
      </c>
      <c r="Q872">
        <f>SUMIFS('总明细 源文件后台下'!T:T,'总明细 源文件后台下'!E:E,E872,'总明细 源文件后台下'!C:C,"Order")</f>
        <v>0</v>
      </c>
      <c r="R872">
        <f>SUMIFS('总明细 源文件后台下'!U:U,'总明细 源文件后台下'!E:E,E872,'总明细 源文件后台下'!C:C,"Order")</f>
        <v>0</v>
      </c>
      <c r="S872">
        <f>SUMIFS('总明细 源文件后台下'!V:V,'总明细 源文件后台下'!E:E,E872,'总明细 源文件后台下'!C:C,"Order")</f>
        <v>0</v>
      </c>
      <c r="T872">
        <f>SUMIFS('总明细 源文件后台下'!W:W,'总明细 源文件后台下'!E:E,E872,'总明细 源文件后台下'!C:C,"Order")</f>
        <v>0</v>
      </c>
      <c r="U872">
        <f>SUMIFS('总明细 源文件后台下'!G:G,'总明细 源文件后台下'!E:E,E872,'总明细 源文件后台下'!C:C,"Refund")</f>
        <v>0</v>
      </c>
      <c r="V872">
        <f>SUMIFS('总明细 源文件后台下'!M:M,'总明细 源文件后台下'!E:E,E872,'总明细 源文件后台下'!C:C,"Refund")</f>
        <v>0</v>
      </c>
      <c r="W872">
        <f>SUMIFS('总明细 源文件后台下'!N:N,'总明细 源文件后台下'!E:E,E872,'总明细 源文件后台下'!C:C,"Refund")</f>
        <v>0</v>
      </c>
      <c r="X872">
        <f>SUMIFS('总明细 源文件后台下'!O:O,'总明细 源文件后台下'!E:E,E872,'总明细 源文件后台下'!C:C,"Refund")</f>
        <v>0</v>
      </c>
      <c r="Y872">
        <f>SUMIFS('总明细 源文件后台下'!P:P,'总明细 源文件后台下'!E:E,E872,'总明细 源文件后台下'!C:C,"Refund")</f>
        <v>0</v>
      </c>
      <c r="Z872">
        <f>SUMIFS('总明细 源文件后台下'!Q:Q,'总明细 源文件后台下'!E:E,E872,'总明细 源文件后台下'!C:C,"Refund")</f>
        <v>0</v>
      </c>
      <c r="AA872">
        <f>SUMIFS('总明细 源文件后台下'!R:R,'总明细 源文件后台下'!E:E,E872,'总明细 源文件后台下'!C:C,"Refund")</f>
        <v>0</v>
      </c>
      <c r="AB872">
        <f>SUMIFS('总明细 源文件后台下'!S:S,'总明细 源文件后台下'!E:E,E872,'总明细 源文件后台下'!C:C,"Refund")</f>
        <v>0</v>
      </c>
      <c r="AC872">
        <f>SUMIFS('总明细 源文件后台下'!T:T,'总明细 源文件后台下'!E:E,E872,'总明细 源文件后台下'!C:C,"Refund")</f>
        <v>0</v>
      </c>
      <c r="AD872">
        <f>SUMIFS('总明细 源文件后台下'!U:U,'总明细 源文件后台下'!E:E,E872,'总明细 源文件后台下'!C:C,"Refund")</f>
        <v>0</v>
      </c>
      <c r="AE872">
        <f>SUMIFS('总明细 源文件后台下'!V:V,'总明细 源文件后台下'!E:E,E872,'总明细 源文件后台下'!C:C,"Refund")</f>
        <v>0</v>
      </c>
      <c r="AF872">
        <f>SUMIFS('总明细 源文件后台下'!W:W,'总明细 源文件后台下'!E:E,E872,'总明细 源文件后台下'!C:C,"Refund")</f>
        <v>0</v>
      </c>
      <c r="AK872">
        <f>(SUMIF('广告费 源文件后台下'!G:G,E872,'广告费 源文件后台下'!M:M))*-1</f>
        <v>0</v>
      </c>
      <c r="AL872">
        <f>SUMIFS('总明细 源文件后台下'!W:W,'总明细 源文件后台下'!E:E,E872,'总明细 源文件后台下'!C:C,"Adjustment",'总明细 源文件后台下'!F:F,"FBA Inventory Reimbursement - Customer Return")</f>
        <v>0</v>
      </c>
      <c r="AM872">
        <f>SUMIFS('总明细 源文件后台下'!W:W,'总明细 源文件后台下'!E:E,E872,'总明细 源文件后台下'!C:C,"Adjustment",'总明细 源文件后台下'!F:F,"FBA Inventory Reimbursement - Damaged:Warehouse")</f>
        <v>0</v>
      </c>
      <c r="AN872">
        <f>SUMIFS('总明细 源文件后台下'!W:W,'总明细 源文件后台下'!E:E,E872,'总明细 源文件后台下'!C:C,"Adjustment",'总明细 源文件后台下'!F:F,"FBA Inventory Reimbursement - Customer Service Issue")</f>
        <v>0</v>
      </c>
      <c r="AO872">
        <f>SUMIFS('总明细 源文件后台下'!W:W,'总明细 源文件后台下'!E:E,E872,'总明细 源文件后台下'!C:C,"Adjustment",'总明细 源文件后台下'!F:F,"FBA Inventory Reimbursement - Fee Correction")</f>
        <v>0</v>
      </c>
      <c r="AP872">
        <f>SUMIFS('总明细 源文件后台下'!W:W,'总明细 源文件后台下'!E:E,E872,'总明细 源文件后台下'!C:C,"Adjustment",'总明细 源文件后台下'!F:F,"FBA Inventory Reimbursement - General Adjustment")</f>
        <v>0</v>
      </c>
      <c r="AQ872">
        <f>SUMIFS('总明细 源文件后台下'!W:W,'总明细 源文件后台下'!E:E,E872,'总明细 源文件后台下'!C:C,"Adjustment",'总明细 源文件后台下'!F:F,"FBA Inventory Reimbursement - Lost:Inbound")</f>
        <v>0</v>
      </c>
      <c r="AR872">
        <f>SUMIFS('总明细 源文件后台下'!W:W,'总明细 源文件后台下'!E:E,E872,'总明细 源文件后台下'!C:C,"Adjustment",'总明细 源文件后台下'!F:F,"FBA Inventory Reimbursement - Lost:Warehouse")</f>
        <v>0</v>
      </c>
      <c r="AS872">
        <f>SUMIFS('总明细 源文件后台下'!W:W,'总明细 源文件后台下'!E:E,E872,'总明细 源文件后台下'!C:C,"Adjustment",'总明细 源文件后台下'!F:F,"Non-subscription Fee Adjustment")</f>
        <v>0</v>
      </c>
      <c r="AT872">
        <f>SUMIFS('总明细 源文件后台下'!W:W,'总明细 源文件后台下'!E:E,E872,'总明细 源文件后台下'!C:C,"Adjustment",'总明细 源文件后台下'!F:F,"FBA Inventory Placement Service Fee")</f>
        <v>0</v>
      </c>
      <c r="AV872">
        <f>SUMIF('FBA Customer Return Per Unit Fe'!B:B,E872,'FBA Customer Return Per Unit Fe'!C:C)</f>
        <v>0</v>
      </c>
      <c r="AX872">
        <f>(SUMIF('仓储费 源文件后台下'!C:C,E872,'仓储费 源文件后台下'!V:V))*-1</f>
        <v>0</v>
      </c>
      <c r="AZ872">
        <f>SUMIF('Disposal Fee销毁费用-160.95'!B:B,E872,'Disposal Fee销毁费用-160.95'!D:D)*-1</f>
        <v>0</v>
      </c>
      <c r="BC872">
        <f>IFERROR(VLOOKUP(F872,'优惠券-86.4'!F:I,4,0),0)</f>
        <v>0</v>
      </c>
      <c r="BD872">
        <f>IFERROR(VLOOKUP(F872,'早评-120'!E:H,4,0),0)</f>
        <v>0</v>
      </c>
      <c r="BF872">
        <f t="shared" si="104"/>
        <v>0</v>
      </c>
      <c r="BG872">
        <f t="shared" si="105"/>
        <v>0</v>
      </c>
      <c r="BH872">
        <f t="shared" si="106"/>
        <v>0</v>
      </c>
      <c r="BQ872" s="45">
        <f t="shared" si="107"/>
        <v>0</v>
      </c>
      <c r="BR872">
        <f>SUMIFS('9月销毁明细'!D:D,'9月销毁明细'!A:A,E872,'9月销毁明细'!H:H,"Sellable")</f>
        <v>0</v>
      </c>
      <c r="BS872">
        <f>SUMIFS('9月销毁明细'!G:G,'9月销毁明细'!A:A,E872,'9月销毁明细'!H:H,"Sellable")</f>
        <v>0</v>
      </c>
      <c r="BT872">
        <f>SUMIFS('9月销毁明细'!D:D,'9月销毁明细'!A:A,E872,'9月销毁明细'!H:H,"Unsellable")</f>
        <v>0</v>
      </c>
      <c r="BU872">
        <f>SUMIFS('9月销毁明细'!G:G,'9月销毁明细'!A:A,E872,'9月销毁明细'!H:H,"Unsellable")</f>
        <v>0</v>
      </c>
      <c r="BW872">
        <f>IFERROR(I872*VLOOKUP(F872,'9.3成本表'!C:L,10,0),0)</f>
        <v>0</v>
      </c>
      <c r="BX872">
        <f t="shared" si="108"/>
        <v>0</v>
      </c>
      <c r="CC872" s="45">
        <f t="shared" si="109"/>
        <v>0</v>
      </c>
      <c r="CD872" s="45">
        <f t="shared" si="110"/>
        <v>0</v>
      </c>
      <c r="CE872" s="45">
        <f t="shared" si="111"/>
        <v>0</v>
      </c>
    </row>
    <row r="873" spans="4:83" x14ac:dyDescent="0.25">
      <c r="D873" s="20" t="s">
        <v>1855</v>
      </c>
      <c r="E873" s="20" t="s">
        <v>1856</v>
      </c>
      <c r="F873" s="20">
        <v>6374</v>
      </c>
      <c r="G873">
        <v>867</v>
      </c>
      <c r="H873" s="20"/>
      <c r="I873">
        <f>SUMIFS('总明细 源文件后台下'!G:G,'总明细 源文件后台下'!E:E,E873,'总明细 源文件后台下'!C:C,"Order")</f>
        <v>0</v>
      </c>
      <c r="J873">
        <f>SUMIFS('总明细 源文件后台下'!M:M,'总明细 源文件后台下'!E:E,E873,'总明细 源文件后台下'!C:C,"Order")</f>
        <v>0</v>
      </c>
      <c r="K873">
        <f>SUMIFS('总明细 源文件后台下'!N:N,'总明细 源文件后台下'!E:E,E873,'总明细 源文件后台下'!C:C,"Order")</f>
        <v>0</v>
      </c>
      <c r="L873">
        <f>SUMIFS('总明细 源文件后台下'!O:O,'总明细 源文件后台下'!E:E,E873,'总明细 源文件后台下'!C:C,"Order")</f>
        <v>0</v>
      </c>
      <c r="M873">
        <f>SUMIFS('总明细 源文件后台下'!P:P,'总明细 源文件后台下'!E:E,E873,'总明细 源文件后台下'!C:C,"Order")</f>
        <v>0</v>
      </c>
      <c r="N873">
        <f>SUMIFS('总明细 源文件后台下'!Q:Q,'总明细 源文件后台下'!E:E,E873,'总明细 源文件后台下'!C:C,"Order")</f>
        <v>0</v>
      </c>
      <c r="O873">
        <f>SUMIFS('总明细 源文件后台下'!R:R,'总明细 源文件后台下'!E:E,E873,'总明细 源文件后台下'!C:C,"Order")</f>
        <v>0</v>
      </c>
      <c r="P873">
        <f>SUMIFS('总明细 源文件后台下'!S:S,'总明细 源文件后台下'!E:E,E873,'总明细 源文件后台下'!C:C,"Order")</f>
        <v>0</v>
      </c>
      <c r="Q873">
        <f>SUMIFS('总明细 源文件后台下'!T:T,'总明细 源文件后台下'!E:E,E873,'总明细 源文件后台下'!C:C,"Order")</f>
        <v>0</v>
      </c>
      <c r="R873">
        <f>SUMIFS('总明细 源文件后台下'!U:U,'总明细 源文件后台下'!E:E,E873,'总明细 源文件后台下'!C:C,"Order")</f>
        <v>0</v>
      </c>
      <c r="S873">
        <f>SUMIFS('总明细 源文件后台下'!V:V,'总明细 源文件后台下'!E:E,E873,'总明细 源文件后台下'!C:C,"Order")</f>
        <v>0</v>
      </c>
      <c r="T873">
        <f>SUMIFS('总明细 源文件后台下'!W:W,'总明细 源文件后台下'!E:E,E873,'总明细 源文件后台下'!C:C,"Order")</f>
        <v>0</v>
      </c>
      <c r="U873">
        <f>SUMIFS('总明细 源文件后台下'!G:G,'总明细 源文件后台下'!E:E,E873,'总明细 源文件后台下'!C:C,"Refund")</f>
        <v>0</v>
      </c>
      <c r="V873">
        <f>SUMIFS('总明细 源文件后台下'!M:M,'总明细 源文件后台下'!E:E,E873,'总明细 源文件后台下'!C:C,"Refund")</f>
        <v>0</v>
      </c>
      <c r="W873">
        <f>SUMIFS('总明细 源文件后台下'!N:N,'总明细 源文件后台下'!E:E,E873,'总明细 源文件后台下'!C:C,"Refund")</f>
        <v>0</v>
      </c>
      <c r="X873">
        <f>SUMIFS('总明细 源文件后台下'!O:O,'总明细 源文件后台下'!E:E,E873,'总明细 源文件后台下'!C:C,"Refund")</f>
        <v>0</v>
      </c>
      <c r="Y873">
        <f>SUMIFS('总明细 源文件后台下'!P:P,'总明细 源文件后台下'!E:E,E873,'总明细 源文件后台下'!C:C,"Refund")</f>
        <v>0</v>
      </c>
      <c r="Z873">
        <f>SUMIFS('总明细 源文件后台下'!Q:Q,'总明细 源文件后台下'!E:E,E873,'总明细 源文件后台下'!C:C,"Refund")</f>
        <v>0</v>
      </c>
      <c r="AA873">
        <f>SUMIFS('总明细 源文件后台下'!R:R,'总明细 源文件后台下'!E:E,E873,'总明细 源文件后台下'!C:C,"Refund")</f>
        <v>0</v>
      </c>
      <c r="AB873">
        <f>SUMIFS('总明细 源文件后台下'!S:S,'总明细 源文件后台下'!E:E,E873,'总明细 源文件后台下'!C:C,"Refund")</f>
        <v>0</v>
      </c>
      <c r="AC873">
        <f>SUMIFS('总明细 源文件后台下'!T:T,'总明细 源文件后台下'!E:E,E873,'总明细 源文件后台下'!C:C,"Refund")</f>
        <v>0</v>
      </c>
      <c r="AD873">
        <f>SUMIFS('总明细 源文件后台下'!U:U,'总明细 源文件后台下'!E:E,E873,'总明细 源文件后台下'!C:C,"Refund")</f>
        <v>0</v>
      </c>
      <c r="AE873">
        <f>SUMIFS('总明细 源文件后台下'!V:V,'总明细 源文件后台下'!E:E,E873,'总明细 源文件后台下'!C:C,"Refund")</f>
        <v>0</v>
      </c>
      <c r="AF873">
        <f>SUMIFS('总明细 源文件后台下'!W:W,'总明细 源文件后台下'!E:E,E873,'总明细 源文件后台下'!C:C,"Refund")</f>
        <v>0</v>
      </c>
      <c r="AK873">
        <f>(SUMIF('广告费 源文件后台下'!G:G,E873,'广告费 源文件后台下'!M:M))*-1</f>
        <v>0</v>
      </c>
      <c r="AL873">
        <f>SUMIFS('总明细 源文件后台下'!W:W,'总明细 源文件后台下'!E:E,E873,'总明细 源文件后台下'!C:C,"Adjustment",'总明细 源文件后台下'!F:F,"FBA Inventory Reimbursement - Customer Return")</f>
        <v>0</v>
      </c>
      <c r="AM873">
        <f>SUMIFS('总明细 源文件后台下'!W:W,'总明细 源文件后台下'!E:E,E873,'总明细 源文件后台下'!C:C,"Adjustment",'总明细 源文件后台下'!F:F,"FBA Inventory Reimbursement - Damaged:Warehouse")</f>
        <v>0</v>
      </c>
      <c r="AN873">
        <f>SUMIFS('总明细 源文件后台下'!W:W,'总明细 源文件后台下'!E:E,E873,'总明细 源文件后台下'!C:C,"Adjustment",'总明细 源文件后台下'!F:F,"FBA Inventory Reimbursement - Customer Service Issue")</f>
        <v>0</v>
      </c>
      <c r="AO873">
        <f>SUMIFS('总明细 源文件后台下'!W:W,'总明细 源文件后台下'!E:E,E873,'总明细 源文件后台下'!C:C,"Adjustment",'总明细 源文件后台下'!F:F,"FBA Inventory Reimbursement - Fee Correction")</f>
        <v>0</v>
      </c>
      <c r="AP873">
        <f>SUMIFS('总明细 源文件后台下'!W:W,'总明细 源文件后台下'!E:E,E873,'总明细 源文件后台下'!C:C,"Adjustment",'总明细 源文件后台下'!F:F,"FBA Inventory Reimbursement - General Adjustment")</f>
        <v>0</v>
      </c>
      <c r="AQ873">
        <f>SUMIFS('总明细 源文件后台下'!W:W,'总明细 源文件后台下'!E:E,E873,'总明细 源文件后台下'!C:C,"Adjustment",'总明细 源文件后台下'!F:F,"FBA Inventory Reimbursement - Lost:Inbound")</f>
        <v>0</v>
      </c>
      <c r="AR873">
        <f>SUMIFS('总明细 源文件后台下'!W:W,'总明细 源文件后台下'!E:E,E873,'总明细 源文件后台下'!C:C,"Adjustment",'总明细 源文件后台下'!F:F,"FBA Inventory Reimbursement - Lost:Warehouse")</f>
        <v>0</v>
      </c>
      <c r="AS873">
        <f>SUMIFS('总明细 源文件后台下'!W:W,'总明细 源文件后台下'!E:E,E873,'总明细 源文件后台下'!C:C,"Adjustment",'总明细 源文件后台下'!F:F,"Non-subscription Fee Adjustment")</f>
        <v>0</v>
      </c>
      <c r="AT873">
        <f>SUMIFS('总明细 源文件后台下'!W:W,'总明细 源文件后台下'!E:E,E873,'总明细 源文件后台下'!C:C,"Adjustment",'总明细 源文件后台下'!F:F,"FBA Inventory Placement Service Fee")</f>
        <v>0</v>
      </c>
      <c r="AV873">
        <f>SUMIF('FBA Customer Return Per Unit Fe'!B:B,E873,'FBA Customer Return Per Unit Fe'!C:C)</f>
        <v>0</v>
      </c>
      <c r="AX873">
        <f>(SUMIF('仓储费 源文件后台下'!C:C,E873,'仓储费 源文件后台下'!V:V))*-1</f>
        <v>0</v>
      </c>
      <c r="AZ873">
        <f>SUMIF('Disposal Fee销毁费用-160.95'!B:B,E873,'Disposal Fee销毁费用-160.95'!D:D)*-1</f>
        <v>0</v>
      </c>
      <c r="BC873">
        <f>IFERROR(VLOOKUP(F873,'优惠券-86.4'!F:I,4,0),0)</f>
        <v>0</v>
      </c>
      <c r="BD873">
        <f>IFERROR(VLOOKUP(F873,'早评-120'!E:H,4,0),0)</f>
        <v>0</v>
      </c>
      <c r="BF873">
        <f t="shared" si="104"/>
        <v>0</v>
      </c>
      <c r="BG873">
        <f t="shared" si="105"/>
        <v>0</v>
      </c>
      <c r="BH873">
        <f t="shared" si="106"/>
        <v>0</v>
      </c>
      <c r="BQ873" s="45">
        <f t="shared" si="107"/>
        <v>0</v>
      </c>
      <c r="BR873">
        <f>SUMIFS('9月销毁明细'!D:D,'9月销毁明细'!A:A,E873,'9月销毁明细'!H:H,"Sellable")</f>
        <v>0</v>
      </c>
      <c r="BS873">
        <f>SUMIFS('9月销毁明细'!G:G,'9月销毁明细'!A:A,E873,'9月销毁明细'!H:H,"Sellable")</f>
        <v>0</v>
      </c>
      <c r="BT873">
        <f>SUMIFS('9月销毁明细'!D:D,'9月销毁明细'!A:A,E873,'9月销毁明细'!H:H,"Unsellable")</f>
        <v>0</v>
      </c>
      <c r="BU873">
        <f>SUMIFS('9月销毁明细'!G:G,'9月销毁明细'!A:A,E873,'9月销毁明细'!H:H,"Unsellable")</f>
        <v>0</v>
      </c>
      <c r="BW873">
        <f>IFERROR(I873*VLOOKUP(F873,'9.3成本表'!C:L,10,0),0)</f>
        <v>0</v>
      </c>
      <c r="BX873">
        <f t="shared" si="108"/>
        <v>0</v>
      </c>
      <c r="CC873" s="45">
        <f t="shared" si="109"/>
        <v>0</v>
      </c>
      <c r="CD873" s="45">
        <f t="shared" si="110"/>
        <v>0</v>
      </c>
      <c r="CE873" s="45">
        <f t="shared" si="111"/>
        <v>0</v>
      </c>
    </row>
    <row r="874" spans="4:83" x14ac:dyDescent="0.25">
      <c r="D874" s="20" t="s">
        <v>1857</v>
      </c>
      <c r="E874" s="20" t="s">
        <v>1858</v>
      </c>
      <c r="F874" s="20">
        <v>6374</v>
      </c>
      <c r="G874">
        <v>868</v>
      </c>
      <c r="H874" s="20"/>
      <c r="I874">
        <f>SUMIFS('总明细 源文件后台下'!G:G,'总明细 源文件后台下'!E:E,E874,'总明细 源文件后台下'!C:C,"Order")</f>
        <v>0</v>
      </c>
      <c r="J874">
        <f>SUMIFS('总明细 源文件后台下'!M:M,'总明细 源文件后台下'!E:E,E874,'总明细 源文件后台下'!C:C,"Order")</f>
        <v>0</v>
      </c>
      <c r="K874">
        <f>SUMIFS('总明细 源文件后台下'!N:N,'总明细 源文件后台下'!E:E,E874,'总明细 源文件后台下'!C:C,"Order")</f>
        <v>0</v>
      </c>
      <c r="L874">
        <f>SUMIFS('总明细 源文件后台下'!O:O,'总明细 源文件后台下'!E:E,E874,'总明细 源文件后台下'!C:C,"Order")</f>
        <v>0</v>
      </c>
      <c r="M874">
        <f>SUMIFS('总明细 源文件后台下'!P:P,'总明细 源文件后台下'!E:E,E874,'总明细 源文件后台下'!C:C,"Order")</f>
        <v>0</v>
      </c>
      <c r="N874">
        <f>SUMIFS('总明细 源文件后台下'!Q:Q,'总明细 源文件后台下'!E:E,E874,'总明细 源文件后台下'!C:C,"Order")</f>
        <v>0</v>
      </c>
      <c r="O874">
        <f>SUMIFS('总明细 源文件后台下'!R:R,'总明细 源文件后台下'!E:E,E874,'总明细 源文件后台下'!C:C,"Order")</f>
        <v>0</v>
      </c>
      <c r="P874">
        <f>SUMIFS('总明细 源文件后台下'!S:S,'总明细 源文件后台下'!E:E,E874,'总明细 源文件后台下'!C:C,"Order")</f>
        <v>0</v>
      </c>
      <c r="Q874">
        <f>SUMIFS('总明细 源文件后台下'!T:T,'总明细 源文件后台下'!E:E,E874,'总明细 源文件后台下'!C:C,"Order")</f>
        <v>0</v>
      </c>
      <c r="R874">
        <f>SUMIFS('总明细 源文件后台下'!U:U,'总明细 源文件后台下'!E:E,E874,'总明细 源文件后台下'!C:C,"Order")</f>
        <v>0</v>
      </c>
      <c r="S874">
        <f>SUMIFS('总明细 源文件后台下'!V:V,'总明细 源文件后台下'!E:E,E874,'总明细 源文件后台下'!C:C,"Order")</f>
        <v>0</v>
      </c>
      <c r="T874">
        <f>SUMIFS('总明细 源文件后台下'!W:W,'总明细 源文件后台下'!E:E,E874,'总明细 源文件后台下'!C:C,"Order")</f>
        <v>0</v>
      </c>
      <c r="U874">
        <f>SUMIFS('总明细 源文件后台下'!G:G,'总明细 源文件后台下'!E:E,E874,'总明细 源文件后台下'!C:C,"Refund")</f>
        <v>0</v>
      </c>
      <c r="V874">
        <f>SUMIFS('总明细 源文件后台下'!M:M,'总明细 源文件后台下'!E:E,E874,'总明细 源文件后台下'!C:C,"Refund")</f>
        <v>0</v>
      </c>
      <c r="W874">
        <f>SUMIFS('总明细 源文件后台下'!N:N,'总明细 源文件后台下'!E:E,E874,'总明细 源文件后台下'!C:C,"Refund")</f>
        <v>0</v>
      </c>
      <c r="X874">
        <f>SUMIFS('总明细 源文件后台下'!O:O,'总明细 源文件后台下'!E:E,E874,'总明细 源文件后台下'!C:C,"Refund")</f>
        <v>0</v>
      </c>
      <c r="Y874">
        <f>SUMIFS('总明细 源文件后台下'!P:P,'总明细 源文件后台下'!E:E,E874,'总明细 源文件后台下'!C:C,"Refund")</f>
        <v>0</v>
      </c>
      <c r="Z874">
        <f>SUMIFS('总明细 源文件后台下'!Q:Q,'总明细 源文件后台下'!E:E,E874,'总明细 源文件后台下'!C:C,"Refund")</f>
        <v>0</v>
      </c>
      <c r="AA874">
        <f>SUMIFS('总明细 源文件后台下'!R:R,'总明细 源文件后台下'!E:E,E874,'总明细 源文件后台下'!C:C,"Refund")</f>
        <v>0</v>
      </c>
      <c r="AB874">
        <f>SUMIFS('总明细 源文件后台下'!S:S,'总明细 源文件后台下'!E:E,E874,'总明细 源文件后台下'!C:C,"Refund")</f>
        <v>0</v>
      </c>
      <c r="AC874">
        <f>SUMIFS('总明细 源文件后台下'!T:T,'总明细 源文件后台下'!E:E,E874,'总明细 源文件后台下'!C:C,"Refund")</f>
        <v>0</v>
      </c>
      <c r="AD874">
        <f>SUMIFS('总明细 源文件后台下'!U:U,'总明细 源文件后台下'!E:E,E874,'总明细 源文件后台下'!C:C,"Refund")</f>
        <v>0</v>
      </c>
      <c r="AE874">
        <f>SUMIFS('总明细 源文件后台下'!V:V,'总明细 源文件后台下'!E:E,E874,'总明细 源文件后台下'!C:C,"Refund")</f>
        <v>0</v>
      </c>
      <c r="AF874">
        <f>SUMIFS('总明细 源文件后台下'!W:W,'总明细 源文件后台下'!E:E,E874,'总明细 源文件后台下'!C:C,"Refund")</f>
        <v>0</v>
      </c>
      <c r="AK874">
        <f>(SUMIF('广告费 源文件后台下'!G:G,E874,'广告费 源文件后台下'!M:M))*-1</f>
        <v>0</v>
      </c>
      <c r="AL874">
        <f>SUMIFS('总明细 源文件后台下'!W:W,'总明细 源文件后台下'!E:E,E874,'总明细 源文件后台下'!C:C,"Adjustment",'总明细 源文件后台下'!F:F,"FBA Inventory Reimbursement - Customer Return")</f>
        <v>0</v>
      </c>
      <c r="AM874">
        <f>SUMIFS('总明细 源文件后台下'!W:W,'总明细 源文件后台下'!E:E,E874,'总明细 源文件后台下'!C:C,"Adjustment",'总明细 源文件后台下'!F:F,"FBA Inventory Reimbursement - Damaged:Warehouse")</f>
        <v>0</v>
      </c>
      <c r="AN874">
        <f>SUMIFS('总明细 源文件后台下'!W:W,'总明细 源文件后台下'!E:E,E874,'总明细 源文件后台下'!C:C,"Adjustment",'总明细 源文件后台下'!F:F,"FBA Inventory Reimbursement - Customer Service Issue")</f>
        <v>0</v>
      </c>
      <c r="AO874">
        <f>SUMIFS('总明细 源文件后台下'!W:W,'总明细 源文件后台下'!E:E,E874,'总明细 源文件后台下'!C:C,"Adjustment",'总明细 源文件后台下'!F:F,"FBA Inventory Reimbursement - Fee Correction")</f>
        <v>0</v>
      </c>
      <c r="AP874">
        <f>SUMIFS('总明细 源文件后台下'!W:W,'总明细 源文件后台下'!E:E,E874,'总明细 源文件后台下'!C:C,"Adjustment",'总明细 源文件后台下'!F:F,"FBA Inventory Reimbursement - General Adjustment")</f>
        <v>0</v>
      </c>
      <c r="AQ874">
        <f>SUMIFS('总明细 源文件后台下'!W:W,'总明细 源文件后台下'!E:E,E874,'总明细 源文件后台下'!C:C,"Adjustment",'总明细 源文件后台下'!F:F,"FBA Inventory Reimbursement - Lost:Inbound")</f>
        <v>0</v>
      </c>
      <c r="AR874">
        <f>SUMIFS('总明细 源文件后台下'!W:W,'总明细 源文件后台下'!E:E,E874,'总明细 源文件后台下'!C:C,"Adjustment",'总明细 源文件后台下'!F:F,"FBA Inventory Reimbursement - Lost:Warehouse")</f>
        <v>0</v>
      </c>
      <c r="AS874">
        <f>SUMIFS('总明细 源文件后台下'!W:W,'总明细 源文件后台下'!E:E,E874,'总明细 源文件后台下'!C:C,"Adjustment",'总明细 源文件后台下'!F:F,"Non-subscription Fee Adjustment")</f>
        <v>0</v>
      </c>
      <c r="AT874">
        <f>SUMIFS('总明细 源文件后台下'!W:W,'总明细 源文件后台下'!E:E,E874,'总明细 源文件后台下'!C:C,"Adjustment",'总明细 源文件后台下'!F:F,"FBA Inventory Placement Service Fee")</f>
        <v>0</v>
      </c>
      <c r="AV874">
        <f>SUMIF('FBA Customer Return Per Unit Fe'!B:B,E874,'FBA Customer Return Per Unit Fe'!C:C)</f>
        <v>0</v>
      </c>
      <c r="AX874">
        <f>(SUMIF('仓储费 源文件后台下'!C:C,E874,'仓储费 源文件后台下'!V:V))*-1</f>
        <v>0</v>
      </c>
      <c r="AZ874">
        <f>SUMIF('Disposal Fee销毁费用-160.95'!B:B,E874,'Disposal Fee销毁费用-160.95'!D:D)*-1</f>
        <v>0</v>
      </c>
      <c r="BC874">
        <f>IFERROR(VLOOKUP(F874,'优惠券-86.4'!F:I,4,0),0)</f>
        <v>0</v>
      </c>
      <c r="BD874">
        <f>IFERROR(VLOOKUP(F874,'早评-120'!E:H,4,0),0)</f>
        <v>0</v>
      </c>
      <c r="BF874">
        <f t="shared" si="104"/>
        <v>0</v>
      </c>
      <c r="BG874">
        <f t="shared" si="105"/>
        <v>0</v>
      </c>
      <c r="BH874">
        <f t="shared" si="106"/>
        <v>0</v>
      </c>
      <c r="BQ874" s="45">
        <f t="shared" si="107"/>
        <v>0</v>
      </c>
      <c r="BR874">
        <f>SUMIFS('9月销毁明细'!D:D,'9月销毁明细'!A:A,E874,'9月销毁明细'!H:H,"Sellable")</f>
        <v>0</v>
      </c>
      <c r="BS874">
        <f>SUMIFS('9月销毁明细'!G:G,'9月销毁明细'!A:A,E874,'9月销毁明细'!H:H,"Sellable")</f>
        <v>0</v>
      </c>
      <c r="BT874">
        <f>SUMIFS('9月销毁明细'!D:D,'9月销毁明细'!A:A,E874,'9月销毁明细'!H:H,"Unsellable")</f>
        <v>0</v>
      </c>
      <c r="BU874">
        <f>SUMIFS('9月销毁明细'!G:G,'9月销毁明细'!A:A,E874,'9月销毁明细'!H:H,"Unsellable")</f>
        <v>0</v>
      </c>
      <c r="BW874">
        <f>IFERROR(I874*VLOOKUP(F874,'9.3成本表'!C:L,10,0),0)</f>
        <v>0</v>
      </c>
      <c r="BX874">
        <f t="shared" si="108"/>
        <v>0</v>
      </c>
      <c r="CC874" s="45">
        <f t="shared" si="109"/>
        <v>0</v>
      </c>
      <c r="CD874" s="45">
        <f t="shared" si="110"/>
        <v>0</v>
      </c>
      <c r="CE874" s="45">
        <f t="shared" si="111"/>
        <v>0</v>
      </c>
    </row>
    <row r="875" spans="4:83" x14ac:dyDescent="0.25">
      <c r="D875" s="20" t="s">
        <v>1859</v>
      </c>
      <c r="E875" s="20" t="s">
        <v>1860</v>
      </c>
      <c r="F875" s="20">
        <v>6374</v>
      </c>
      <c r="G875">
        <v>869</v>
      </c>
      <c r="H875" s="20"/>
      <c r="I875">
        <f>SUMIFS('总明细 源文件后台下'!G:G,'总明细 源文件后台下'!E:E,E875,'总明细 源文件后台下'!C:C,"Order")</f>
        <v>0</v>
      </c>
      <c r="J875">
        <f>SUMIFS('总明细 源文件后台下'!M:M,'总明细 源文件后台下'!E:E,E875,'总明细 源文件后台下'!C:C,"Order")</f>
        <v>0</v>
      </c>
      <c r="K875">
        <f>SUMIFS('总明细 源文件后台下'!N:N,'总明细 源文件后台下'!E:E,E875,'总明细 源文件后台下'!C:C,"Order")</f>
        <v>0</v>
      </c>
      <c r="L875">
        <f>SUMIFS('总明细 源文件后台下'!O:O,'总明细 源文件后台下'!E:E,E875,'总明细 源文件后台下'!C:C,"Order")</f>
        <v>0</v>
      </c>
      <c r="M875">
        <f>SUMIFS('总明细 源文件后台下'!P:P,'总明细 源文件后台下'!E:E,E875,'总明细 源文件后台下'!C:C,"Order")</f>
        <v>0</v>
      </c>
      <c r="N875">
        <f>SUMIFS('总明细 源文件后台下'!Q:Q,'总明细 源文件后台下'!E:E,E875,'总明细 源文件后台下'!C:C,"Order")</f>
        <v>0</v>
      </c>
      <c r="O875">
        <f>SUMIFS('总明细 源文件后台下'!R:R,'总明细 源文件后台下'!E:E,E875,'总明细 源文件后台下'!C:C,"Order")</f>
        <v>0</v>
      </c>
      <c r="P875">
        <f>SUMIFS('总明细 源文件后台下'!S:S,'总明细 源文件后台下'!E:E,E875,'总明细 源文件后台下'!C:C,"Order")</f>
        <v>0</v>
      </c>
      <c r="Q875">
        <f>SUMIFS('总明细 源文件后台下'!T:T,'总明细 源文件后台下'!E:E,E875,'总明细 源文件后台下'!C:C,"Order")</f>
        <v>0</v>
      </c>
      <c r="R875">
        <f>SUMIFS('总明细 源文件后台下'!U:U,'总明细 源文件后台下'!E:E,E875,'总明细 源文件后台下'!C:C,"Order")</f>
        <v>0</v>
      </c>
      <c r="S875">
        <f>SUMIFS('总明细 源文件后台下'!V:V,'总明细 源文件后台下'!E:E,E875,'总明细 源文件后台下'!C:C,"Order")</f>
        <v>0</v>
      </c>
      <c r="T875">
        <f>SUMIFS('总明细 源文件后台下'!W:W,'总明细 源文件后台下'!E:E,E875,'总明细 源文件后台下'!C:C,"Order")</f>
        <v>0</v>
      </c>
      <c r="U875">
        <f>SUMIFS('总明细 源文件后台下'!G:G,'总明细 源文件后台下'!E:E,E875,'总明细 源文件后台下'!C:C,"Refund")</f>
        <v>0</v>
      </c>
      <c r="V875">
        <f>SUMIFS('总明细 源文件后台下'!M:M,'总明细 源文件后台下'!E:E,E875,'总明细 源文件后台下'!C:C,"Refund")</f>
        <v>0</v>
      </c>
      <c r="W875">
        <f>SUMIFS('总明细 源文件后台下'!N:N,'总明细 源文件后台下'!E:E,E875,'总明细 源文件后台下'!C:C,"Refund")</f>
        <v>0</v>
      </c>
      <c r="X875">
        <f>SUMIFS('总明细 源文件后台下'!O:O,'总明细 源文件后台下'!E:E,E875,'总明细 源文件后台下'!C:C,"Refund")</f>
        <v>0</v>
      </c>
      <c r="Y875">
        <f>SUMIFS('总明细 源文件后台下'!P:P,'总明细 源文件后台下'!E:E,E875,'总明细 源文件后台下'!C:C,"Refund")</f>
        <v>0</v>
      </c>
      <c r="Z875">
        <f>SUMIFS('总明细 源文件后台下'!Q:Q,'总明细 源文件后台下'!E:E,E875,'总明细 源文件后台下'!C:C,"Refund")</f>
        <v>0</v>
      </c>
      <c r="AA875">
        <f>SUMIFS('总明细 源文件后台下'!R:R,'总明细 源文件后台下'!E:E,E875,'总明细 源文件后台下'!C:C,"Refund")</f>
        <v>0</v>
      </c>
      <c r="AB875">
        <f>SUMIFS('总明细 源文件后台下'!S:S,'总明细 源文件后台下'!E:E,E875,'总明细 源文件后台下'!C:C,"Refund")</f>
        <v>0</v>
      </c>
      <c r="AC875">
        <f>SUMIFS('总明细 源文件后台下'!T:T,'总明细 源文件后台下'!E:E,E875,'总明细 源文件后台下'!C:C,"Refund")</f>
        <v>0</v>
      </c>
      <c r="AD875">
        <f>SUMIFS('总明细 源文件后台下'!U:U,'总明细 源文件后台下'!E:E,E875,'总明细 源文件后台下'!C:C,"Refund")</f>
        <v>0</v>
      </c>
      <c r="AE875">
        <f>SUMIFS('总明细 源文件后台下'!V:V,'总明细 源文件后台下'!E:E,E875,'总明细 源文件后台下'!C:C,"Refund")</f>
        <v>0</v>
      </c>
      <c r="AF875">
        <f>SUMIFS('总明细 源文件后台下'!W:W,'总明细 源文件后台下'!E:E,E875,'总明细 源文件后台下'!C:C,"Refund")</f>
        <v>0</v>
      </c>
      <c r="AK875">
        <f>(SUMIF('广告费 源文件后台下'!G:G,E875,'广告费 源文件后台下'!M:M))*-1</f>
        <v>0</v>
      </c>
      <c r="AL875">
        <f>SUMIFS('总明细 源文件后台下'!W:W,'总明细 源文件后台下'!E:E,E875,'总明细 源文件后台下'!C:C,"Adjustment",'总明细 源文件后台下'!F:F,"FBA Inventory Reimbursement - Customer Return")</f>
        <v>0</v>
      </c>
      <c r="AM875">
        <f>SUMIFS('总明细 源文件后台下'!W:W,'总明细 源文件后台下'!E:E,E875,'总明细 源文件后台下'!C:C,"Adjustment",'总明细 源文件后台下'!F:F,"FBA Inventory Reimbursement - Damaged:Warehouse")</f>
        <v>0</v>
      </c>
      <c r="AN875">
        <f>SUMIFS('总明细 源文件后台下'!W:W,'总明细 源文件后台下'!E:E,E875,'总明细 源文件后台下'!C:C,"Adjustment",'总明细 源文件后台下'!F:F,"FBA Inventory Reimbursement - Customer Service Issue")</f>
        <v>0</v>
      </c>
      <c r="AO875">
        <f>SUMIFS('总明细 源文件后台下'!W:W,'总明细 源文件后台下'!E:E,E875,'总明细 源文件后台下'!C:C,"Adjustment",'总明细 源文件后台下'!F:F,"FBA Inventory Reimbursement - Fee Correction")</f>
        <v>0</v>
      </c>
      <c r="AP875">
        <f>SUMIFS('总明细 源文件后台下'!W:W,'总明细 源文件后台下'!E:E,E875,'总明细 源文件后台下'!C:C,"Adjustment",'总明细 源文件后台下'!F:F,"FBA Inventory Reimbursement - General Adjustment")</f>
        <v>0</v>
      </c>
      <c r="AQ875">
        <f>SUMIFS('总明细 源文件后台下'!W:W,'总明细 源文件后台下'!E:E,E875,'总明细 源文件后台下'!C:C,"Adjustment",'总明细 源文件后台下'!F:F,"FBA Inventory Reimbursement - Lost:Inbound")</f>
        <v>0</v>
      </c>
      <c r="AR875">
        <f>SUMIFS('总明细 源文件后台下'!W:W,'总明细 源文件后台下'!E:E,E875,'总明细 源文件后台下'!C:C,"Adjustment",'总明细 源文件后台下'!F:F,"FBA Inventory Reimbursement - Lost:Warehouse")</f>
        <v>0</v>
      </c>
      <c r="AS875">
        <f>SUMIFS('总明细 源文件后台下'!W:W,'总明细 源文件后台下'!E:E,E875,'总明细 源文件后台下'!C:C,"Adjustment",'总明细 源文件后台下'!F:F,"Non-subscription Fee Adjustment")</f>
        <v>0</v>
      </c>
      <c r="AT875">
        <f>SUMIFS('总明细 源文件后台下'!W:W,'总明细 源文件后台下'!E:E,E875,'总明细 源文件后台下'!C:C,"Adjustment",'总明细 源文件后台下'!F:F,"FBA Inventory Placement Service Fee")</f>
        <v>0</v>
      </c>
      <c r="AV875">
        <f>SUMIF('FBA Customer Return Per Unit Fe'!B:B,E875,'FBA Customer Return Per Unit Fe'!C:C)</f>
        <v>0</v>
      </c>
      <c r="AX875">
        <f>(SUMIF('仓储费 源文件后台下'!C:C,E875,'仓储费 源文件后台下'!V:V))*-1</f>
        <v>0</v>
      </c>
      <c r="AZ875">
        <f>SUMIF('Disposal Fee销毁费用-160.95'!B:B,E875,'Disposal Fee销毁费用-160.95'!D:D)*-1</f>
        <v>0</v>
      </c>
      <c r="BC875">
        <f>IFERROR(VLOOKUP(F875,'优惠券-86.4'!F:I,4,0),0)</f>
        <v>0</v>
      </c>
      <c r="BD875">
        <f>IFERROR(VLOOKUP(F875,'早评-120'!E:H,4,0),0)</f>
        <v>0</v>
      </c>
      <c r="BF875">
        <f t="shared" si="104"/>
        <v>0</v>
      </c>
      <c r="BG875">
        <f t="shared" si="105"/>
        <v>0</v>
      </c>
      <c r="BH875">
        <f t="shared" si="106"/>
        <v>0</v>
      </c>
      <c r="BQ875" s="45">
        <f t="shared" si="107"/>
        <v>0</v>
      </c>
      <c r="BR875">
        <f>SUMIFS('9月销毁明细'!D:D,'9月销毁明细'!A:A,E875,'9月销毁明细'!H:H,"Sellable")</f>
        <v>0</v>
      </c>
      <c r="BS875">
        <f>SUMIFS('9月销毁明细'!G:G,'9月销毁明细'!A:A,E875,'9月销毁明细'!H:H,"Sellable")</f>
        <v>0</v>
      </c>
      <c r="BT875">
        <f>SUMIFS('9月销毁明细'!D:D,'9月销毁明细'!A:A,E875,'9月销毁明细'!H:H,"Unsellable")</f>
        <v>0</v>
      </c>
      <c r="BU875">
        <f>SUMIFS('9月销毁明细'!G:G,'9月销毁明细'!A:A,E875,'9月销毁明细'!H:H,"Unsellable")</f>
        <v>0</v>
      </c>
      <c r="BW875">
        <f>IFERROR(I875*VLOOKUP(F875,'9.3成本表'!C:L,10,0),0)</f>
        <v>0</v>
      </c>
      <c r="BX875">
        <f t="shared" si="108"/>
        <v>0</v>
      </c>
      <c r="CC875" s="45">
        <f t="shared" si="109"/>
        <v>0</v>
      </c>
      <c r="CD875" s="45">
        <f t="shared" si="110"/>
        <v>0</v>
      </c>
      <c r="CE875" s="45">
        <f t="shared" si="111"/>
        <v>0</v>
      </c>
    </row>
    <row r="876" spans="4:83" x14ac:dyDescent="0.25">
      <c r="D876" s="20" t="s">
        <v>1861</v>
      </c>
      <c r="E876" s="20" t="s">
        <v>1862</v>
      </c>
      <c r="F876" s="20">
        <v>6374</v>
      </c>
      <c r="G876">
        <v>870</v>
      </c>
      <c r="H876" s="20"/>
      <c r="I876">
        <f>SUMIFS('总明细 源文件后台下'!G:G,'总明细 源文件后台下'!E:E,E876,'总明细 源文件后台下'!C:C,"Order")</f>
        <v>0</v>
      </c>
      <c r="J876">
        <f>SUMIFS('总明细 源文件后台下'!M:M,'总明细 源文件后台下'!E:E,E876,'总明细 源文件后台下'!C:C,"Order")</f>
        <v>0</v>
      </c>
      <c r="K876">
        <f>SUMIFS('总明细 源文件后台下'!N:N,'总明细 源文件后台下'!E:E,E876,'总明细 源文件后台下'!C:C,"Order")</f>
        <v>0</v>
      </c>
      <c r="L876">
        <f>SUMIFS('总明细 源文件后台下'!O:O,'总明细 源文件后台下'!E:E,E876,'总明细 源文件后台下'!C:C,"Order")</f>
        <v>0</v>
      </c>
      <c r="M876">
        <f>SUMIFS('总明细 源文件后台下'!P:P,'总明细 源文件后台下'!E:E,E876,'总明细 源文件后台下'!C:C,"Order")</f>
        <v>0</v>
      </c>
      <c r="N876">
        <f>SUMIFS('总明细 源文件后台下'!Q:Q,'总明细 源文件后台下'!E:E,E876,'总明细 源文件后台下'!C:C,"Order")</f>
        <v>0</v>
      </c>
      <c r="O876">
        <f>SUMIFS('总明细 源文件后台下'!R:R,'总明细 源文件后台下'!E:E,E876,'总明细 源文件后台下'!C:C,"Order")</f>
        <v>0</v>
      </c>
      <c r="P876">
        <f>SUMIFS('总明细 源文件后台下'!S:S,'总明细 源文件后台下'!E:E,E876,'总明细 源文件后台下'!C:C,"Order")</f>
        <v>0</v>
      </c>
      <c r="Q876">
        <f>SUMIFS('总明细 源文件后台下'!T:T,'总明细 源文件后台下'!E:E,E876,'总明细 源文件后台下'!C:C,"Order")</f>
        <v>0</v>
      </c>
      <c r="R876">
        <f>SUMIFS('总明细 源文件后台下'!U:U,'总明细 源文件后台下'!E:E,E876,'总明细 源文件后台下'!C:C,"Order")</f>
        <v>0</v>
      </c>
      <c r="S876">
        <f>SUMIFS('总明细 源文件后台下'!V:V,'总明细 源文件后台下'!E:E,E876,'总明细 源文件后台下'!C:C,"Order")</f>
        <v>0</v>
      </c>
      <c r="T876">
        <f>SUMIFS('总明细 源文件后台下'!W:W,'总明细 源文件后台下'!E:E,E876,'总明细 源文件后台下'!C:C,"Order")</f>
        <v>0</v>
      </c>
      <c r="U876">
        <f>SUMIFS('总明细 源文件后台下'!G:G,'总明细 源文件后台下'!E:E,E876,'总明细 源文件后台下'!C:C,"Refund")</f>
        <v>0</v>
      </c>
      <c r="V876">
        <f>SUMIFS('总明细 源文件后台下'!M:M,'总明细 源文件后台下'!E:E,E876,'总明细 源文件后台下'!C:C,"Refund")</f>
        <v>0</v>
      </c>
      <c r="W876">
        <f>SUMIFS('总明细 源文件后台下'!N:N,'总明细 源文件后台下'!E:E,E876,'总明细 源文件后台下'!C:C,"Refund")</f>
        <v>0</v>
      </c>
      <c r="X876">
        <f>SUMIFS('总明细 源文件后台下'!O:O,'总明细 源文件后台下'!E:E,E876,'总明细 源文件后台下'!C:C,"Refund")</f>
        <v>0</v>
      </c>
      <c r="Y876">
        <f>SUMIFS('总明细 源文件后台下'!P:P,'总明细 源文件后台下'!E:E,E876,'总明细 源文件后台下'!C:C,"Refund")</f>
        <v>0</v>
      </c>
      <c r="Z876">
        <f>SUMIFS('总明细 源文件后台下'!Q:Q,'总明细 源文件后台下'!E:E,E876,'总明细 源文件后台下'!C:C,"Refund")</f>
        <v>0</v>
      </c>
      <c r="AA876">
        <f>SUMIFS('总明细 源文件后台下'!R:R,'总明细 源文件后台下'!E:E,E876,'总明细 源文件后台下'!C:C,"Refund")</f>
        <v>0</v>
      </c>
      <c r="AB876">
        <f>SUMIFS('总明细 源文件后台下'!S:S,'总明细 源文件后台下'!E:E,E876,'总明细 源文件后台下'!C:C,"Refund")</f>
        <v>0</v>
      </c>
      <c r="AC876">
        <f>SUMIFS('总明细 源文件后台下'!T:T,'总明细 源文件后台下'!E:E,E876,'总明细 源文件后台下'!C:C,"Refund")</f>
        <v>0</v>
      </c>
      <c r="AD876">
        <f>SUMIFS('总明细 源文件后台下'!U:U,'总明细 源文件后台下'!E:E,E876,'总明细 源文件后台下'!C:C,"Refund")</f>
        <v>0</v>
      </c>
      <c r="AE876">
        <f>SUMIFS('总明细 源文件后台下'!V:V,'总明细 源文件后台下'!E:E,E876,'总明细 源文件后台下'!C:C,"Refund")</f>
        <v>0</v>
      </c>
      <c r="AF876">
        <f>SUMIFS('总明细 源文件后台下'!W:W,'总明细 源文件后台下'!E:E,E876,'总明细 源文件后台下'!C:C,"Refund")</f>
        <v>0</v>
      </c>
      <c r="AK876">
        <f>(SUMIF('广告费 源文件后台下'!G:G,E876,'广告费 源文件后台下'!M:M))*-1</f>
        <v>0</v>
      </c>
      <c r="AL876">
        <f>SUMIFS('总明细 源文件后台下'!W:W,'总明细 源文件后台下'!E:E,E876,'总明细 源文件后台下'!C:C,"Adjustment",'总明细 源文件后台下'!F:F,"FBA Inventory Reimbursement - Customer Return")</f>
        <v>0</v>
      </c>
      <c r="AM876">
        <f>SUMIFS('总明细 源文件后台下'!W:W,'总明细 源文件后台下'!E:E,E876,'总明细 源文件后台下'!C:C,"Adjustment",'总明细 源文件后台下'!F:F,"FBA Inventory Reimbursement - Damaged:Warehouse")</f>
        <v>0</v>
      </c>
      <c r="AN876">
        <f>SUMIFS('总明细 源文件后台下'!W:W,'总明细 源文件后台下'!E:E,E876,'总明细 源文件后台下'!C:C,"Adjustment",'总明细 源文件后台下'!F:F,"FBA Inventory Reimbursement - Customer Service Issue")</f>
        <v>0</v>
      </c>
      <c r="AO876">
        <f>SUMIFS('总明细 源文件后台下'!W:W,'总明细 源文件后台下'!E:E,E876,'总明细 源文件后台下'!C:C,"Adjustment",'总明细 源文件后台下'!F:F,"FBA Inventory Reimbursement - Fee Correction")</f>
        <v>0</v>
      </c>
      <c r="AP876">
        <f>SUMIFS('总明细 源文件后台下'!W:W,'总明细 源文件后台下'!E:E,E876,'总明细 源文件后台下'!C:C,"Adjustment",'总明细 源文件后台下'!F:F,"FBA Inventory Reimbursement - General Adjustment")</f>
        <v>0</v>
      </c>
      <c r="AQ876">
        <f>SUMIFS('总明细 源文件后台下'!W:W,'总明细 源文件后台下'!E:E,E876,'总明细 源文件后台下'!C:C,"Adjustment",'总明细 源文件后台下'!F:F,"FBA Inventory Reimbursement - Lost:Inbound")</f>
        <v>0</v>
      </c>
      <c r="AR876">
        <f>SUMIFS('总明细 源文件后台下'!W:W,'总明细 源文件后台下'!E:E,E876,'总明细 源文件后台下'!C:C,"Adjustment",'总明细 源文件后台下'!F:F,"FBA Inventory Reimbursement - Lost:Warehouse")</f>
        <v>0</v>
      </c>
      <c r="AS876">
        <f>SUMIFS('总明细 源文件后台下'!W:W,'总明细 源文件后台下'!E:E,E876,'总明细 源文件后台下'!C:C,"Adjustment",'总明细 源文件后台下'!F:F,"Non-subscription Fee Adjustment")</f>
        <v>0</v>
      </c>
      <c r="AT876">
        <f>SUMIFS('总明细 源文件后台下'!W:W,'总明细 源文件后台下'!E:E,E876,'总明细 源文件后台下'!C:C,"Adjustment",'总明细 源文件后台下'!F:F,"FBA Inventory Placement Service Fee")</f>
        <v>0</v>
      </c>
      <c r="AV876">
        <f>SUMIF('FBA Customer Return Per Unit Fe'!B:B,E876,'FBA Customer Return Per Unit Fe'!C:C)</f>
        <v>0</v>
      </c>
      <c r="AX876">
        <f>(SUMIF('仓储费 源文件后台下'!C:C,E876,'仓储费 源文件后台下'!V:V))*-1</f>
        <v>0</v>
      </c>
      <c r="AZ876">
        <f>SUMIF('Disposal Fee销毁费用-160.95'!B:B,E876,'Disposal Fee销毁费用-160.95'!D:D)*-1</f>
        <v>0</v>
      </c>
      <c r="BC876">
        <f>IFERROR(VLOOKUP(F876,'优惠券-86.4'!F:I,4,0),0)</f>
        <v>0</v>
      </c>
      <c r="BD876">
        <f>IFERROR(VLOOKUP(F876,'早评-120'!E:H,4,0),0)</f>
        <v>0</v>
      </c>
      <c r="BF876">
        <f t="shared" si="104"/>
        <v>0</v>
      </c>
      <c r="BG876">
        <f t="shared" si="105"/>
        <v>0</v>
      </c>
      <c r="BH876">
        <f t="shared" si="106"/>
        <v>0</v>
      </c>
      <c r="BQ876" s="45">
        <f t="shared" si="107"/>
        <v>0</v>
      </c>
      <c r="BR876">
        <f>SUMIFS('9月销毁明细'!D:D,'9月销毁明细'!A:A,E876,'9月销毁明细'!H:H,"Sellable")</f>
        <v>0</v>
      </c>
      <c r="BS876">
        <f>SUMIFS('9月销毁明细'!G:G,'9月销毁明细'!A:A,E876,'9月销毁明细'!H:H,"Sellable")</f>
        <v>0</v>
      </c>
      <c r="BT876">
        <f>SUMIFS('9月销毁明细'!D:D,'9月销毁明细'!A:A,E876,'9月销毁明细'!H:H,"Unsellable")</f>
        <v>0</v>
      </c>
      <c r="BU876">
        <f>SUMIFS('9月销毁明细'!G:G,'9月销毁明细'!A:A,E876,'9月销毁明细'!H:H,"Unsellable")</f>
        <v>0</v>
      </c>
      <c r="BW876">
        <f>IFERROR(I876*VLOOKUP(F876,'9.3成本表'!C:L,10,0),0)</f>
        <v>0</v>
      </c>
      <c r="BX876">
        <f t="shared" si="108"/>
        <v>0</v>
      </c>
      <c r="CC876" s="45">
        <f t="shared" si="109"/>
        <v>0</v>
      </c>
      <c r="CD876" s="45">
        <f t="shared" si="110"/>
        <v>0</v>
      </c>
      <c r="CE876" s="45">
        <f t="shared" si="111"/>
        <v>0</v>
      </c>
    </row>
    <row r="877" spans="4:83" x14ac:dyDescent="0.25">
      <c r="D877" s="20" t="s">
        <v>1863</v>
      </c>
      <c r="E877" s="20" t="s">
        <v>1864</v>
      </c>
      <c r="F877" s="20">
        <v>6374</v>
      </c>
      <c r="G877">
        <v>871</v>
      </c>
      <c r="H877" s="20"/>
      <c r="I877">
        <f>SUMIFS('总明细 源文件后台下'!G:G,'总明细 源文件后台下'!E:E,E877,'总明细 源文件后台下'!C:C,"Order")</f>
        <v>0</v>
      </c>
      <c r="J877">
        <f>SUMIFS('总明细 源文件后台下'!M:M,'总明细 源文件后台下'!E:E,E877,'总明细 源文件后台下'!C:C,"Order")</f>
        <v>0</v>
      </c>
      <c r="K877">
        <f>SUMIFS('总明细 源文件后台下'!N:N,'总明细 源文件后台下'!E:E,E877,'总明细 源文件后台下'!C:C,"Order")</f>
        <v>0</v>
      </c>
      <c r="L877">
        <f>SUMIFS('总明细 源文件后台下'!O:O,'总明细 源文件后台下'!E:E,E877,'总明细 源文件后台下'!C:C,"Order")</f>
        <v>0</v>
      </c>
      <c r="M877">
        <f>SUMIFS('总明细 源文件后台下'!P:P,'总明细 源文件后台下'!E:E,E877,'总明细 源文件后台下'!C:C,"Order")</f>
        <v>0</v>
      </c>
      <c r="N877">
        <f>SUMIFS('总明细 源文件后台下'!Q:Q,'总明细 源文件后台下'!E:E,E877,'总明细 源文件后台下'!C:C,"Order")</f>
        <v>0</v>
      </c>
      <c r="O877">
        <f>SUMIFS('总明细 源文件后台下'!R:R,'总明细 源文件后台下'!E:E,E877,'总明细 源文件后台下'!C:C,"Order")</f>
        <v>0</v>
      </c>
      <c r="P877">
        <f>SUMIFS('总明细 源文件后台下'!S:S,'总明细 源文件后台下'!E:E,E877,'总明细 源文件后台下'!C:C,"Order")</f>
        <v>0</v>
      </c>
      <c r="Q877">
        <f>SUMIFS('总明细 源文件后台下'!T:T,'总明细 源文件后台下'!E:E,E877,'总明细 源文件后台下'!C:C,"Order")</f>
        <v>0</v>
      </c>
      <c r="R877">
        <f>SUMIFS('总明细 源文件后台下'!U:U,'总明细 源文件后台下'!E:E,E877,'总明细 源文件后台下'!C:C,"Order")</f>
        <v>0</v>
      </c>
      <c r="S877">
        <f>SUMIFS('总明细 源文件后台下'!V:V,'总明细 源文件后台下'!E:E,E877,'总明细 源文件后台下'!C:C,"Order")</f>
        <v>0</v>
      </c>
      <c r="T877">
        <f>SUMIFS('总明细 源文件后台下'!W:W,'总明细 源文件后台下'!E:E,E877,'总明细 源文件后台下'!C:C,"Order")</f>
        <v>0</v>
      </c>
      <c r="U877">
        <f>SUMIFS('总明细 源文件后台下'!G:G,'总明细 源文件后台下'!E:E,E877,'总明细 源文件后台下'!C:C,"Refund")</f>
        <v>0</v>
      </c>
      <c r="V877">
        <f>SUMIFS('总明细 源文件后台下'!M:M,'总明细 源文件后台下'!E:E,E877,'总明细 源文件后台下'!C:C,"Refund")</f>
        <v>0</v>
      </c>
      <c r="W877">
        <f>SUMIFS('总明细 源文件后台下'!N:N,'总明细 源文件后台下'!E:E,E877,'总明细 源文件后台下'!C:C,"Refund")</f>
        <v>0</v>
      </c>
      <c r="X877">
        <f>SUMIFS('总明细 源文件后台下'!O:O,'总明细 源文件后台下'!E:E,E877,'总明细 源文件后台下'!C:C,"Refund")</f>
        <v>0</v>
      </c>
      <c r="Y877">
        <f>SUMIFS('总明细 源文件后台下'!P:P,'总明细 源文件后台下'!E:E,E877,'总明细 源文件后台下'!C:C,"Refund")</f>
        <v>0</v>
      </c>
      <c r="Z877">
        <f>SUMIFS('总明细 源文件后台下'!Q:Q,'总明细 源文件后台下'!E:E,E877,'总明细 源文件后台下'!C:C,"Refund")</f>
        <v>0</v>
      </c>
      <c r="AA877">
        <f>SUMIFS('总明细 源文件后台下'!R:R,'总明细 源文件后台下'!E:E,E877,'总明细 源文件后台下'!C:C,"Refund")</f>
        <v>0</v>
      </c>
      <c r="AB877">
        <f>SUMIFS('总明细 源文件后台下'!S:S,'总明细 源文件后台下'!E:E,E877,'总明细 源文件后台下'!C:C,"Refund")</f>
        <v>0</v>
      </c>
      <c r="AC877">
        <f>SUMIFS('总明细 源文件后台下'!T:T,'总明细 源文件后台下'!E:E,E877,'总明细 源文件后台下'!C:C,"Refund")</f>
        <v>0</v>
      </c>
      <c r="AD877">
        <f>SUMIFS('总明细 源文件后台下'!U:U,'总明细 源文件后台下'!E:E,E877,'总明细 源文件后台下'!C:C,"Refund")</f>
        <v>0</v>
      </c>
      <c r="AE877">
        <f>SUMIFS('总明细 源文件后台下'!V:V,'总明细 源文件后台下'!E:E,E877,'总明细 源文件后台下'!C:C,"Refund")</f>
        <v>0</v>
      </c>
      <c r="AF877">
        <f>SUMIFS('总明细 源文件后台下'!W:W,'总明细 源文件后台下'!E:E,E877,'总明细 源文件后台下'!C:C,"Refund")</f>
        <v>0</v>
      </c>
      <c r="AK877">
        <f>(SUMIF('广告费 源文件后台下'!G:G,E877,'广告费 源文件后台下'!M:M))*-1</f>
        <v>0</v>
      </c>
      <c r="AL877">
        <f>SUMIFS('总明细 源文件后台下'!W:W,'总明细 源文件后台下'!E:E,E877,'总明细 源文件后台下'!C:C,"Adjustment",'总明细 源文件后台下'!F:F,"FBA Inventory Reimbursement - Customer Return")</f>
        <v>0</v>
      </c>
      <c r="AM877">
        <f>SUMIFS('总明细 源文件后台下'!W:W,'总明细 源文件后台下'!E:E,E877,'总明细 源文件后台下'!C:C,"Adjustment",'总明细 源文件后台下'!F:F,"FBA Inventory Reimbursement - Damaged:Warehouse")</f>
        <v>0</v>
      </c>
      <c r="AN877">
        <f>SUMIFS('总明细 源文件后台下'!W:W,'总明细 源文件后台下'!E:E,E877,'总明细 源文件后台下'!C:C,"Adjustment",'总明细 源文件后台下'!F:F,"FBA Inventory Reimbursement - Customer Service Issue")</f>
        <v>0</v>
      </c>
      <c r="AO877">
        <f>SUMIFS('总明细 源文件后台下'!W:W,'总明细 源文件后台下'!E:E,E877,'总明细 源文件后台下'!C:C,"Adjustment",'总明细 源文件后台下'!F:F,"FBA Inventory Reimbursement - Fee Correction")</f>
        <v>0</v>
      </c>
      <c r="AP877">
        <f>SUMIFS('总明细 源文件后台下'!W:W,'总明细 源文件后台下'!E:E,E877,'总明细 源文件后台下'!C:C,"Adjustment",'总明细 源文件后台下'!F:F,"FBA Inventory Reimbursement - General Adjustment")</f>
        <v>0</v>
      </c>
      <c r="AQ877">
        <f>SUMIFS('总明细 源文件后台下'!W:W,'总明细 源文件后台下'!E:E,E877,'总明细 源文件后台下'!C:C,"Adjustment",'总明细 源文件后台下'!F:F,"FBA Inventory Reimbursement - Lost:Inbound")</f>
        <v>0</v>
      </c>
      <c r="AR877">
        <f>SUMIFS('总明细 源文件后台下'!W:W,'总明细 源文件后台下'!E:E,E877,'总明细 源文件后台下'!C:C,"Adjustment",'总明细 源文件后台下'!F:F,"FBA Inventory Reimbursement - Lost:Warehouse")</f>
        <v>0</v>
      </c>
      <c r="AS877">
        <f>SUMIFS('总明细 源文件后台下'!W:W,'总明细 源文件后台下'!E:E,E877,'总明细 源文件后台下'!C:C,"Adjustment",'总明细 源文件后台下'!F:F,"Non-subscription Fee Adjustment")</f>
        <v>0</v>
      </c>
      <c r="AT877">
        <f>SUMIFS('总明细 源文件后台下'!W:W,'总明细 源文件后台下'!E:E,E877,'总明细 源文件后台下'!C:C,"Adjustment",'总明细 源文件后台下'!F:F,"FBA Inventory Placement Service Fee")</f>
        <v>0</v>
      </c>
      <c r="AV877">
        <f>SUMIF('FBA Customer Return Per Unit Fe'!B:B,E877,'FBA Customer Return Per Unit Fe'!C:C)</f>
        <v>0</v>
      </c>
      <c r="AX877">
        <f>(SUMIF('仓储费 源文件后台下'!C:C,E877,'仓储费 源文件后台下'!V:V))*-1</f>
        <v>0</v>
      </c>
      <c r="AZ877">
        <f>SUMIF('Disposal Fee销毁费用-160.95'!B:B,E877,'Disposal Fee销毁费用-160.95'!D:D)*-1</f>
        <v>0</v>
      </c>
      <c r="BC877">
        <f>IFERROR(VLOOKUP(F877,'优惠券-86.4'!F:I,4,0),0)</f>
        <v>0</v>
      </c>
      <c r="BD877">
        <f>IFERROR(VLOOKUP(F877,'早评-120'!E:H,4,0),0)</f>
        <v>0</v>
      </c>
      <c r="BF877">
        <f t="shared" si="104"/>
        <v>0</v>
      </c>
      <c r="BG877">
        <f t="shared" si="105"/>
        <v>0</v>
      </c>
      <c r="BH877">
        <f t="shared" si="106"/>
        <v>0</v>
      </c>
      <c r="BQ877" s="45">
        <f t="shared" si="107"/>
        <v>0</v>
      </c>
      <c r="BR877">
        <f>SUMIFS('9月销毁明细'!D:D,'9月销毁明细'!A:A,E877,'9月销毁明细'!H:H,"Sellable")</f>
        <v>0</v>
      </c>
      <c r="BS877">
        <f>SUMIFS('9月销毁明细'!G:G,'9月销毁明细'!A:A,E877,'9月销毁明细'!H:H,"Sellable")</f>
        <v>0</v>
      </c>
      <c r="BT877">
        <f>SUMIFS('9月销毁明细'!D:D,'9月销毁明细'!A:A,E877,'9月销毁明细'!H:H,"Unsellable")</f>
        <v>0</v>
      </c>
      <c r="BU877">
        <f>SUMIFS('9月销毁明细'!G:G,'9月销毁明细'!A:A,E877,'9月销毁明细'!H:H,"Unsellable")</f>
        <v>0</v>
      </c>
      <c r="BW877">
        <f>IFERROR(I877*VLOOKUP(F877,'9.3成本表'!C:L,10,0),0)</f>
        <v>0</v>
      </c>
      <c r="BX877">
        <f t="shared" si="108"/>
        <v>0</v>
      </c>
      <c r="CC877" s="45">
        <f t="shared" si="109"/>
        <v>0</v>
      </c>
      <c r="CD877" s="45">
        <f t="shared" si="110"/>
        <v>0</v>
      </c>
      <c r="CE877" s="45">
        <f t="shared" si="111"/>
        <v>0</v>
      </c>
    </row>
    <row r="878" spans="4:83" x14ac:dyDescent="0.25">
      <c r="D878" s="20" t="s">
        <v>1865</v>
      </c>
      <c r="E878" s="20" t="s">
        <v>1866</v>
      </c>
      <c r="F878" s="20">
        <v>6374</v>
      </c>
      <c r="G878">
        <v>872</v>
      </c>
      <c r="H878" s="20"/>
      <c r="I878">
        <f>SUMIFS('总明细 源文件后台下'!G:G,'总明细 源文件后台下'!E:E,E878,'总明细 源文件后台下'!C:C,"Order")</f>
        <v>0</v>
      </c>
      <c r="J878">
        <f>SUMIFS('总明细 源文件后台下'!M:M,'总明细 源文件后台下'!E:E,E878,'总明细 源文件后台下'!C:C,"Order")</f>
        <v>0</v>
      </c>
      <c r="K878">
        <f>SUMIFS('总明细 源文件后台下'!N:N,'总明细 源文件后台下'!E:E,E878,'总明细 源文件后台下'!C:C,"Order")</f>
        <v>0</v>
      </c>
      <c r="L878">
        <f>SUMIFS('总明细 源文件后台下'!O:O,'总明细 源文件后台下'!E:E,E878,'总明细 源文件后台下'!C:C,"Order")</f>
        <v>0</v>
      </c>
      <c r="M878">
        <f>SUMIFS('总明细 源文件后台下'!P:P,'总明细 源文件后台下'!E:E,E878,'总明细 源文件后台下'!C:C,"Order")</f>
        <v>0</v>
      </c>
      <c r="N878">
        <f>SUMIFS('总明细 源文件后台下'!Q:Q,'总明细 源文件后台下'!E:E,E878,'总明细 源文件后台下'!C:C,"Order")</f>
        <v>0</v>
      </c>
      <c r="O878">
        <f>SUMIFS('总明细 源文件后台下'!R:R,'总明细 源文件后台下'!E:E,E878,'总明细 源文件后台下'!C:C,"Order")</f>
        <v>0</v>
      </c>
      <c r="P878">
        <f>SUMIFS('总明细 源文件后台下'!S:S,'总明细 源文件后台下'!E:E,E878,'总明细 源文件后台下'!C:C,"Order")</f>
        <v>0</v>
      </c>
      <c r="Q878">
        <f>SUMIFS('总明细 源文件后台下'!T:T,'总明细 源文件后台下'!E:E,E878,'总明细 源文件后台下'!C:C,"Order")</f>
        <v>0</v>
      </c>
      <c r="R878">
        <f>SUMIFS('总明细 源文件后台下'!U:U,'总明细 源文件后台下'!E:E,E878,'总明细 源文件后台下'!C:C,"Order")</f>
        <v>0</v>
      </c>
      <c r="S878">
        <f>SUMIFS('总明细 源文件后台下'!V:V,'总明细 源文件后台下'!E:E,E878,'总明细 源文件后台下'!C:C,"Order")</f>
        <v>0</v>
      </c>
      <c r="T878">
        <f>SUMIFS('总明细 源文件后台下'!W:W,'总明细 源文件后台下'!E:E,E878,'总明细 源文件后台下'!C:C,"Order")</f>
        <v>0</v>
      </c>
      <c r="U878">
        <f>SUMIFS('总明细 源文件后台下'!G:G,'总明细 源文件后台下'!E:E,E878,'总明细 源文件后台下'!C:C,"Refund")</f>
        <v>0</v>
      </c>
      <c r="V878">
        <f>SUMIFS('总明细 源文件后台下'!M:M,'总明细 源文件后台下'!E:E,E878,'总明细 源文件后台下'!C:C,"Refund")</f>
        <v>0</v>
      </c>
      <c r="W878">
        <f>SUMIFS('总明细 源文件后台下'!N:N,'总明细 源文件后台下'!E:E,E878,'总明细 源文件后台下'!C:C,"Refund")</f>
        <v>0</v>
      </c>
      <c r="X878">
        <f>SUMIFS('总明细 源文件后台下'!O:O,'总明细 源文件后台下'!E:E,E878,'总明细 源文件后台下'!C:C,"Refund")</f>
        <v>0</v>
      </c>
      <c r="Y878">
        <f>SUMIFS('总明细 源文件后台下'!P:P,'总明细 源文件后台下'!E:E,E878,'总明细 源文件后台下'!C:C,"Refund")</f>
        <v>0</v>
      </c>
      <c r="Z878">
        <f>SUMIFS('总明细 源文件后台下'!Q:Q,'总明细 源文件后台下'!E:E,E878,'总明细 源文件后台下'!C:C,"Refund")</f>
        <v>0</v>
      </c>
      <c r="AA878">
        <f>SUMIFS('总明细 源文件后台下'!R:R,'总明细 源文件后台下'!E:E,E878,'总明细 源文件后台下'!C:C,"Refund")</f>
        <v>0</v>
      </c>
      <c r="AB878">
        <f>SUMIFS('总明细 源文件后台下'!S:S,'总明细 源文件后台下'!E:E,E878,'总明细 源文件后台下'!C:C,"Refund")</f>
        <v>0</v>
      </c>
      <c r="AC878">
        <f>SUMIFS('总明细 源文件后台下'!T:T,'总明细 源文件后台下'!E:E,E878,'总明细 源文件后台下'!C:C,"Refund")</f>
        <v>0</v>
      </c>
      <c r="AD878">
        <f>SUMIFS('总明细 源文件后台下'!U:U,'总明细 源文件后台下'!E:E,E878,'总明细 源文件后台下'!C:C,"Refund")</f>
        <v>0</v>
      </c>
      <c r="AE878">
        <f>SUMIFS('总明细 源文件后台下'!V:V,'总明细 源文件后台下'!E:E,E878,'总明细 源文件后台下'!C:C,"Refund")</f>
        <v>0</v>
      </c>
      <c r="AF878">
        <f>SUMIFS('总明细 源文件后台下'!W:W,'总明细 源文件后台下'!E:E,E878,'总明细 源文件后台下'!C:C,"Refund")</f>
        <v>0</v>
      </c>
      <c r="AK878">
        <f>(SUMIF('广告费 源文件后台下'!G:G,E878,'广告费 源文件后台下'!M:M))*-1</f>
        <v>0</v>
      </c>
      <c r="AL878">
        <f>SUMIFS('总明细 源文件后台下'!W:W,'总明细 源文件后台下'!E:E,E878,'总明细 源文件后台下'!C:C,"Adjustment",'总明细 源文件后台下'!F:F,"FBA Inventory Reimbursement - Customer Return")</f>
        <v>0</v>
      </c>
      <c r="AM878">
        <f>SUMIFS('总明细 源文件后台下'!W:W,'总明细 源文件后台下'!E:E,E878,'总明细 源文件后台下'!C:C,"Adjustment",'总明细 源文件后台下'!F:F,"FBA Inventory Reimbursement - Damaged:Warehouse")</f>
        <v>0</v>
      </c>
      <c r="AN878">
        <f>SUMIFS('总明细 源文件后台下'!W:W,'总明细 源文件后台下'!E:E,E878,'总明细 源文件后台下'!C:C,"Adjustment",'总明细 源文件后台下'!F:F,"FBA Inventory Reimbursement - Customer Service Issue")</f>
        <v>0</v>
      </c>
      <c r="AO878">
        <f>SUMIFS('总明细 源文件后台下'!W:W,'总明细 源文件后台下'!E:E,E878,'总明细 源文件后台下'!C:C,"Adjustment",'总明细 源文件后台下'!F:F,"FBA Inventory Reimbursement - Fee Correction")</f>
        <v>0</v>
      </c>
      <c r="AP878">
        <f>SUMIFS('总明细 源文件后台下'!W:W,'总明细 源文件后台下'!E:E,E878,'总明细 源文件后台下'!C:C,"Adjustment",'总明细 源文件后台下'!F:F,"FBA Inventory Reimbursement - General Adjustment")</f>
        <v>0</v>
      </c>
      <c r="AQ878">
        <f>SUMIFS('总明细 源文件后台下'!W:W,'总明细 源文件后台下'!E:E,E878,'总明细 源文件后台下'!C:C,"Adjustment",'总明细 源文件后台下'!F:F,"FBA Inventory Reimbursement - Lost:Inbound")</f>
        <v>0</v>
      </c>
      <c r="AR878">
        <f>SUMIFS('总明细 源文件后台下'!W:W,'总明细 源文件后台下'!E:E,E878,'总明细 源文件后台下'!C:C,"Adjustment",'总明细 源文件后台下'!F:F,"FBA Inventory Reimbursement - Lost:Warehouse")</f>
        <v>0</v>
      </c>
      <c r="AS878">
        <f>SUMIFS('总明细 源文件后台下'!W:W,'总明细 源文件后台下'!E:E,E878,'总明细 源文件后台下'!C:C,"Adjustment",'总明细 源文件后台下'!F:F,"Non-subscription Fee Adjustment")</f>
        <v>0</v>
      </c>
      <c r="AT878">
        <f>SUMIFS('总明细 源文件后台下'!W:W,'总明细 源文件后台下'!E:E,E878,'总明细 源文件后台下'!C:C,"Adjustment",'总明细 源文件后台下'!F:F,"FBA Inventory Placement Service Fee")</f>
        <v>0</v>
      </c>
      <c r="AV878">
        <f>SUMIF('FBA Customer Return Per Unit Fe'!B:B,E878,'FBA Customer Return Per Unit Fe'!C:C)</f>
        <v>0</v>
      </c>
      <c r="AX878">
        <f>(SUMIF('仓储费 源文件后台下'!C:C,E878,'仓储费 源文件后台下'!V:V))*-1</f>
        <v>0</v>
      </c>
      <c r="AZ878">
        <f>SUMIF('Disposal Fee销毁费用-160.95'!B:B,E878,'Disposal Fee销毁费用-160.95'!D:D)*-1</f>
        <v>0</v>
      </c>
      <c r="BC878">
        <f>IFERROR(VLOOKUP(F878,'优惠券-86.4'!F:I,4,0),0)</f>
        <v>0</v>
      </c>
      <c r="BD878">
        <f>IFERROR(VLOOKUP(F878,'早评-120'!E:H,4,0),0)</f>
        <v>0</v>
      </c>
      <c r="BF878">
        <f t="shared" si="104"/>
        <v>0</v>
      </c>
      <c r="BG878">
        <f t="shared" si="105"/>
        <v>0</v>
      </c>
      <c r="BH878">
        <f t="shared" si="106"/>
        <v>0</v>
      </c>
      <c r="BQ878" s="45">
        <f t="shared" si="107"/>
        <v>0</v>
      </c>
      <c r="BR878">
        <f>SUMIFS('9月销毁明细'!D:D,'9月销毁明细'!A:A,E878,'9月销毁明细'!H:H,"Sellable")</f>
        <v>0</v>
      </c>
      <c r="BS878">
        <f>SUMIFS('9月销毁明细'!G:G,'9月销毁明细'!A:A,E878,'9月销毁明细'!H:H,"Sellable")</f>
        <v>0</v>
      </c>
      <c r="BT878">
        <f>SUMIFS('9月销毁明细'!D:D,'9月销毁明细'!A:A,E878,'9月销毁明细'!H:H,"Unsellable")</f>
        <v>0</v>
      </c>
      <c r="BU878">
        <f>SUMIFS('9月销毁明细'!G:G,'9月销毁明细'!A:A,E878,'9月销毁明细'!H:H,"Unsellable")</f>
        <v>0</v>
      </c>
      <c r="BW878">
        <f>IFERROR(I878*VLOOKUP(F878,'9.3成本表'!C:L,10,0),0)</f>
        <v>0</v>
      </c>
      <c r="BX878">
        <f t="shared" si="108"/>
        <v>0</v>
      </c>
      <c r="CC878" s="45">
        <f t="shared" si="109"/>
        <v>0</v>
      </c>
      <c r="CD878" s="45">
        <f t="shared" si="110"/>
        <v>0</v>
      </c>
      <c r="CE878" s="45">
        <f t="shared" si="111"/>
        <v>0</v>
      </c>
    </row>
    <row r="879" spans="4:83" x14ac:dyDescent="0.25">
      <c r="D879" s="20" t="s">
        <v>1867</v>
      </c>
      <c r="E879" s="20" t="s">
        <v>1868</v>
      </c>
      <c r="F879" s="20">
        <v>6374</v>
      </c>
      <c r="G879">
        <v>873</v>
      </c>
      <c r="H879" s="20"/>
      <c r="I879">
        <f>SUMIFS('总明细 源文件后台下'!G:G,'总明细 源文件后台下'!E:E,E879,'总明细 源文件后台下'!C:C,"Order")</f>
        <v>0</v>
      </c>
      <c r="J879">
        <f>SUMIFS('总明细 源文件后台下'!M:M,'总明细 源文件后台下'!E:E,E879,'总明细 源文件后台下'!C:C,"Order")</f>
        <v>0</v>
      </c>
      <c r="K879">
        <f>SUMIFS('总明细 源文件后台下'!N:N,'总明细 源文件后台下'!E:E,E879,'总明细 源文件后台下'!C:C,"Order")</f>
        <v>0</v>
      </c>
      <c r="L879">
        <f>SUMIFS('总明细 源文件后台下'!O:O,'总明细 源文件后台下'!E:E,E879,'总明细 源文件后台下'!C:C,"Order")</f>
        <v>0</v>
      </c>
      <c r="M879">
        <f>SUMIFS('总明细 源文件后台下'!P:P,'总明细 源文件后台下'!E:E,E879,'总明细 源文件后台下'!C:C,"Order")</f>
        <v>0</v>
      </c>
      <c r="N879">
        <f>SUMIFS('总明细 源文件后台下'!Q:Q,'总明细 源文件后台下'!E:E,E879,'总明细 源文件后台下'!C:C,"Order")</f>
        <v>0</v>
      </c>
      <c r="O879">
        <f>SUMIFS('总明细 源文件后台下'!R:R,'总明细 源文件后台下'!E:E,E879,'总明细 源文件后台下'!C:C,"Order")</f>
        <v>0</v>
      </c>
      <c r="P879">
        <f>SUMIFS('总明细 源文件后台下'!S:S,'总明细 源文件后台下'!E:E,E879,'总明细 源文件后台下'!C:C,"Order")</f>
        <v>0</v>
      </c>
      <c r="Q879">
        <f>SUMIFS('总明细 源文件后台下'!T:T,'总明细 源文件后台下'!E:E,E879,'总明细 源文件后台下'!C:C,"Order")</f>
        <v>0</v>
      </c>
      <c r="R879">
        <f>SUMIFS('总明细 源文件后台下'!U:U,'总明细 源文件后台下'!E:E,E879,'总明细 源文件后台下'!C:C,"Order")</f>
        <v>0</v>
      </c>
      <c r="S879">
        <f>SUMIFS('总明细 源文件后台下'!V:V,'总明细 源文件后台下'!E:E,E879,'总明细 源文件后台下'!C:C,"Order")</f>
        <v>0</v>
      </c>
      <c r="T879">
        <f>SUMIFS('总明细 源文件后台下'!W:W,'总明细 源文件后台下'!E:E,E879,'总明细 源文件后台下'!C:C,"Order")</f>
        <v>0</v>
      </c>
      <c r="U879">
        <f>SUMIFS('总明细 源文件后台下'!G:G,'总明细 源文件后台下'!E:E,E879,'总明细 源文件后台下'!C:C,"Refund")</f>
        <v>0</v>
      </c>
      <c r="V879">
        <f>SUMIFS('总明细 源文件后台下'!M:M,'总明细 源文件后台下'!E:E,E879,'总明细 源文件后台下'!C:C,"Refund")</f>
        <v>0</v>
      </c>
      <c r="W879">
        <f>SUMIFS('总明细 源文件后台下'!N:N,'总明细 源文件后台下'!E:E,E879,'总明细 源文件后台下'!C:C,"Refund")</f>
        <v>0</v>
      </c>
      <c r="X879">
        <f>SUMIFS('总明细 源文件后台下'!O:O,'总明细 源文件后台下'!E:E,E879,'总明细 源文件后台下'!C:C,"Refund")</f>
        <v>0</v>
      </c>
      <c r="Y879">
        <f>SUMIFS('总明细 源文件后台下'!P:P,'总明细 源文件后台下'!E:E,E879,'总明细 源文件后台下'!C:C,"Refund")</f>
        <v>0</v>
      </c>
      <c r="Z879">
        <f>SUMIFS('总明细 源文件后台下'!Q:Q,'总明细 源文件后台下'!E:E,E879,'总明细 源文件后台下'!C:C,"Refund")</f>
        <v>0</v>
      </c>
      <c r="AA879">
        <f>SUMIFS('总明细 源文件后台下'!R:R,'总明细 源文件后台下'!E:E,E879,'总明细 源文件后台下'!C:C,"Refund")</f>
        <v>0</v>
      </c>
      <c r="AB879">
        <f>SUMIFS('总明细 源文件后台下'!S:S,'总明细 源文件后台下'!E:E,E879,'总明细 源文件后台下'!C:C,"Refund")</f>
        <v>0</v>
      </c>
      <c r="AC879">
        <f>SUMIFS('总明细 源文件后台下'!T:T,'总明细 源文件后台下'!E:E,E879,'总明细 源文件后台下'!C:C,"Refund")</f>
        <v>0</v>
      </c>
      <c r="AD879">
        <f>SUMIFS('总明细 源文件后台下'!U:U,'总明细 源文件后台下'!E:E,E879,'总明细 源文件后台下'!C:C,"Refund")</f>
        <v>0</v>
      </c>
      <c r="AE879">
        <f>SUMIFS('总明细 源文件后台下'!V:V,'总明细 源文件后台下'!E:E,E879,'总明细 源文件后台下'!C:C,"Refund")</f>
        <v>0</v>
      </c>
      <c r="AF879">
        <f>SUMIFS('总明细 源文件后台下'!W:W,'总明细 源文件后台下'!E:E,E879,'总明细 源文件后台下'!C:C,"Refund")</f>
        <v>0</v>
      </c>
      <c r="AK879">
        <f>(SUMIF('广告费 源文件后台下'!G:G,E879,'广告费 源文件后台下'!M:M))*-1</f>
        <v>0</v>
      </c>
      <c r="AL879">
        <f>SUMIFS('总明细 源文件后台下'!W:W,'总明细 源文件后台下'!E:E,E879,'总明细 源文件后台下'!C:C,"Adjustment",'总明细 源文件后台下'!F:F,"FBA Inventory Reimbursement - Customer Return")</f>
        <v>0</v>
      </c>
      <c r="AM879">
        <f>SUMIFS('总明细 源文件后台下'!W:W,'总明细 源文件后台下'!E:E,E879,'总明细 源文件后台下'!C:C,"Adjustment",'总明细 源文件后台下'!F:F,"FBA Inventory Reimbursement - Damaged:Warehouse")</f>
        <v>0</v>
      </c>
      <c r="AN879">
        <f>SUMIFS('总明细 源文件后台下'!W:W,'总明细 源文件后台下'!E:E,E879,'总明细 源文件后台下'!C:C,"Adjustment",'总明细 源文件后台下'!F:F,"FBA Inventory Reimbursement - Customer Service Issue")</f>
        <v>0</v>
      </c>
      <c r="AO879">
        <f>SUMIFS('总明细 源文件后台下'!W:W,'总明细 源文件后台下'!E:E,E879,'总明细 源文件后台下'!C:C,"Adjustment",'总明细 源文件后台下'!F:F,"FBA Inventory Reimbursement - Fee Correction")</f>
        <v>0</v>
      </c>
      <c r="AP879">
        <f>SUMIFS('总明细 源文件后台下'!W:W,'总明细 源文件后台下'!E:E,E879,'总明细 源文件后台下'!C:C,"Adjustment",'总明细 源文件后台下'!F:F,"FBA Inventory Reimbursement - General Adjustment")</f>
        <v>0</v>
      </c>
      <c r="AQ879">
        <f>SUMIFS('总明细 源文件后台下'!W:W,'总明细 源文件后台下'!E:E,E879,'总明细 源文件后台下'!C:C,"Adjustment",'总明细 源文件后台下'!F:F,"FBA Inventory Reimbursement - Lost:Inbound")</f>
        <v>0</v>
      </c>
      <c r="AR879">
        <f>SUMIFS('总明细 源文件后台下'!W:W,'总明细 源文件后台下'!E:E,E879,'总明细 源文件后台下'!C:C,"Adjustment",'总明细 源文件后台下'!F:F,"FBA Inventory Reimbursement - Lost:Warehouse")</f>
        <v>0</v>
      </c>
      <c r="AS879">
        <f>SUMIFS('总明细 源文件后台下'!W:W,'总明细 源文件后台下'!E:E,E879,'总明细 源文件后台下'!C:C,"Adjustment",'总明细 源文件后台下'!F:F,"Non-subscription Fee Adjustment")</f>
        <v>0</v>
      </c>
      <c r="AT879">
        <f>SUMIFS('总明细 源文件后台下'!W:W,'总明细 源文件后台下'!E:E,E879,'总明细 源文件后台下'!C:C,"Adjustment",'总明细 源文件后台下'!F:F,"FBA Inventory Placement Service Fee")</f>
        <v>0</v>
      </c>
      <c r="AV879">
        <f>SUMIF('FBA Customer Return Per Unit Fe'!B:B,E879,'FBA Customer Return Per Unit Fe'!C:C)</f>
        <v>0</v>
      </c>
      <c r="AX879">
        <f>(SUMIF('仓储费 源文件后台下'!C:C,E879,'仓储费 源文件后台下'!V:V))*-1</f>
        <v>0</v>
      </c>
      <c r="AZ879">
        <f>SUMIF('Disposal Fee销毁费用-160.95'!B:B,E879,'Disposal Fee销毁费用-160.95'!D:D)*-1</f>
        <v>0</v>
      </c>
      <c r="BC879">
        <f>IFERROR(VLOOKUP(F879,'优惠券-86.4'!F:I,4,0),0)</f>
        <v>0</v>
      </c>
      <c r="BD879">
        <f>IFERROR(VLOOKUP(F879,'早评-120'!E:H,4,0),0)</f>
        <v>0</v>
      </c>
      <c r="BF879">
        <f t="shared" si="104"/>
        <v>0</v>
      </c>
      <c r="BG879">
        <f t="shared" si="105"/>
        <v>0</v>
      </c>
      <c r="BH879">
        <f t="shared" si="106"/>
        <v>0</v>
      </c>
      <c r="BQ879" s="45">
        <f t="shared" si="107"/>
        <v>0</v>
      </c>
      <c r="BR879">
        <f>SUMIFS('9月销毁明细'!D:D,'9月销毁明细'!A:A,E879,'9月销毁明细'!H:H,"Sellable")</f>
        <v>0</v>
      </c>
      <c r="BS879">
        <f>SUMIFS('9月销毁明细'!G:G,'9月销毁明细'!A:A,E879,'9月销毁明细'!H:H,"Sellable")</f>
        <v>0</v>
      </c>
      <c r="BT879">
        <f>SUMIFS('9月销毁明细'!D:D,'9月销毁明细'!A:A,E879,'9月销毁明细'!H:H,"Unsellable")</f>
        <v>0</v>
      </c>
      <c r="BU879">
        <f>SUMIFS('9月销毁明细'!G:G,'9月销毁明细'!A:A,E879,'9月销毁明细'!H:H,"Unsellable")</f>
        <v>0</v>
      </c>
      <c r="BW879">
        <f>IFERROR(I879*VLOOKUP(F879,'9.3成本表'!C:L,10,0),0)</f>
        <v>0</v>
      </c>
      <c r="BX879">
        <f t="shared" si="108"/>
        <v>0</v>
      </c>
      <c r="CC879" s="45">
        <f t="shared" si="109"/>
        <v>0</v>
      </c>
      <c r="CD879" s="45">
        <f t="shared" si="110"/>
        <v>0</v>
      </c>
      <c r="CE879" s="45">
        <f t="shared" si="111"/>
        <v>0</v>
      </c>
    </row>
    <row r="880" spans="4:83" x14ac:dyDescent="0.25">
      <c r="D880" s="20" t="s">
        <v>1869</v>
      </c>
      <c r="E880" s="20" t="s">
        <v>1870</v>
      </c>
      <c r="F880" s="20">
        <v>6374</v>
      </c>
      <c r="G880">
        <v>874</v>
      </c>
      <c r="H880" s="20"/>
      <c r="I880">
        <f>SUMIFS('总明细 源文件后台下'!G:G,'总明细 源文件后台下'!E:E,E880,'总明细 源文件后台下'!C:C,"Order")</f>
        <v>0</v>
      </c>
      <c r="J880">
        <f>SUMIFS('总明细 源文件后台下'!M:M,'总明细 源文件后台下'!E:E,E880,'总明细 源文件后台下'!C:C,"Order")</f>
        <v>0</v>
      </c>
      <c r="K880">
        <f>SUMIFS('总明细 源文件后台下'!N:N,'总明细 源文件后台下'!E:E,E880,'总明细 源文件后台下'!C:C,"Order")</f>
        <v>0</v>
      </c>
      <c r="L880">
        <f>SUMIFS('总明细 源文件后台下'!O:O,'总明细 源文件后台下'!E:E,E880,'总明细 源文件后台下'!C:C,"Order")</f>
        <v>0</v>
      </c>
      <c r="M880">
        <f>SUMIFS('总明细 源文件后台下'!P:P,'总明细 源文件后台下'!E:E,E880,'总明细 源文件后台下'!C:C,"Order")</f>
        <v>0</v>
      </c>
      <c r="N880">
        <f>SUMIFS('总明细 源文件后台下'!Q:Q,'总明细 源文件后台下'!E:E,E880,'总明细 源文件后台下'!C:C,"Order")</f>
        <v>0</v>
      </c>
      <c r="O880">
        <f>SUMIFS('总明细 源文件后台下'!R:R,'总明细 源文件后台下'!E:E,E880,'总明细 源文件后台下'!C:C,"Order")</f>
        <v>0</v>
      </c>
      <c r="P880">
        <f>SUMIFS('总明细 源文件后台下'!S:S,'总明细 源文件后台下'!E:E,E880,'总明细 源文件后台下'!C:C,"Order")</f>
        <v>0</v>
      </c>
      <c r="Q880">
        <f>SUMIFS('总明细 源文件后台下'!T:T,'总明细 源文件后台下'!E:E,E880,'总明细 源文件后台下'!C:C,"Order")</f>
        <v>0</v>
      </c>
      <c r="R880">
        <f>SUMIFS('总明细 源文件后台下'!U:U,'总明细 源文件后台下'!E:E,E880,'总明细 源文件后台下'!C:C,"Order")</f>
        <v>0</v>
      </c>
      <c r="S880">
        <f>SUMIFS('总明细 源文件后台下'!V:V,'总明细 源文件后台下'!E:E,E880,'总明细 源文件后台下'!C:C,"Order")</f>
        <v>0</v>
      </c>
      <c r="T880">
        <f>SUMIFS('总明细 源文件后台下'!W:W,'总明细 源文件后台下'!E:E,E880,'总明细 源文件后台下'!C:C,"Order")</f>
        <v>0</v>
      </c>
      <c r="U880">
        <f>SUMIFS('总明细 源文件后台下'!G:G,'总明细 源文件后台下'!E:E,E880,'总明细 源文件后台下'!C:C,"Refund")</f>
        <v>0</v>
      </c>
      <c r="V880">
        <f>SUMIFS('总明细 源文件后台下'!M:M,'总明细 源文件后台下'!E:E,E880,'总明细 源文件后台下'!C:C,"Refund")</f>
        <v>0</v>
      </c>
      <c r="W880">
        <f>SUMIFS('总明细 源文件后台下'!N:N,'总明细 源文件后台下'!E:E,E880,'总明细 源文件后台下'!C:C,"Refund")</f>
        <v>0</v>
      </c>
      <c r="X880">
        <f>SUMIFS('总明细 源文件后台下'!O:O,'总明细 源文件后台下'!E:E,E880,'总明细 源文件后台下'!C:C,"Refund")</f>
        <v>0</v>
      </c>
      <c r="Y880">
        <f>SUMIFS('总明细 源文件后台下'!P:P,'总明细 源文件后台下'!E:E,E880,'总明细 源文件后台下'!C:C,"Refund")</f>
        <v>0</v>
      </c>
      <c r="Z880">
        <f>SUMIFS('总明细 源文件后台下'!Q:Q,'总明细 源文件后台下'!E:E,E880,'总明细 源文件后台下'!C:C,"Refund")</f>
        <v>0</v>
      </c>
      <c r="AA880">
        <f>SUMIFS('总明细 源文件后台下'!R:R,'总明细 源文件后台下'!E:E,E880,'总明细 源文件后台下'!C:C,"Refund")</f>
        <v>0</v>
      </c>
      <c r="AB880">
        <f>SUMIFS('总明细 源文件后台下'!S:S,'总明细 源文件后台下'!E:E,E880,'总明细 源文件后台下'!C:C,"Refund")</f>
        <v>0</v>
      </c>
      <c r="AC880">
        <f>SUMIFS('总明细 源文件后台下'!T:T,'总明细 源文件后台下'!E:E,E880,'总明细 源文件后台下'!C:C,"Refund")</f>
        <v>0</v>
      </c>
      <c r="AD880">
        <f>SUMIFS('总明细 源文件后台下'!U:U,'总明细 源文件后台下'!E:E,E880,'总明细 源文件后台下'!C:C,"Refund")</f>
        <v>0</v>
      </c>
      <c r="AE880">
        <f>SUMIFS('总明细 源文件后台下'!V:V,'总明细 源文件后台下'!E:E,E880,'总明细 源文件后台下'!C:C,"Refund")</f>
        <v>0</v>
      </c>
      <c r="AF880">
        <f>SUMIFS('总明细 源文件后台下'!W:W,'总明细 源文件后台下'!E:E,E880,'总明细 源文件后台下'!C:C,"Refund")</f>
        <v>0</v>
      </c>
      <c r="AK880">
        <f>(SUMIF('广告费 源文件后台下'!G:G,E880,'广告费 源文件后台下'!M:M))*-1</f>
        <v>0</v>
      </c>
      <c r="AL880">
        <f>SUMIFS('总明细 源文件后台下'!W:W,'总明细 源文件后台下'!E:E,E880,'总明细 源文件后台下'!C:C,"Adjustment",'总明细 源文件后台下'!F:F,"FBA Inventory Reimbursement - Customer Return")</f>
        <v>0</v>
      </c>
      <c r="AM880">
        <f>SUMIFS('总明细 源文件后台下'!W:W,'总明细 源文件后台下'!E:E,E880,'总明细 源文件后台下'!C:C,"Adjustment",'总明细 源文件后台下'!F:F,"FBA Inventory Reimbursement - Damaged:Warehouse")</f>
        <v>0</v>
      </c>
      <c r="AN880">
        <f>SUMIFS('总明细 源文件后台下'!W:W,'总明细 源文件后台下'!E:E,E880,'总明细 源文件后台下'!C:C,"Adjustment",'总明细 源文件后台下'!F:F,"FBA Inventory Reimbursement - Customer Service Issue")</f>
        <v>0</v>
      </c>
      <c r="AO880">
        <f>SUMIFS('总明细 源文件后台下'!W:W,'总明细 源文件后台下'!E:E,E880,'总明细 源文件后台下'!C:C,"Adjustment",'总明细 源文件后台下'!F:F,"FBA Inventory Reimbursement - Fee Correction")</f>
        <v>0</v>
      </c>
      <c r="AP880">
        <f>SUMIFS('总明细 源文件后台下'!W:W,'总明细 源文件后台下'!E:E,E880,'总明细 源文件后台下'!C:C,"Adjustment",'总明细 源文件后台下'!F:F,"FBA Inventory Reimbursement - General Adjustment")</f>
        <v>0</v>
      </c>
      <c r="AQ880">
        <f>SUMIFS('总明细 源文件后台下'!W:W,'总明细 源文件后台下'!E:E,E880,'总明细 源文件后台下'!C:C,"Adjustment",'总明细 源文件后台下'!F:F,"FBA Inventory Reimbursement - Lost:Inbound")</f>
        <v>0</v>
      </c>
      <c r="AR880">
        <f>SUMIFS('总明细 源文件后台下'!W:W,'总明细 源文件后台下'!E:E,E880,'总明细 源文件后台下'!C:C,"Adjustment",'总明细 源文件后台下'!F:F,"FBA Inventory Reimbursement - Lost:Warehouse")</f>
        <v>0</v>
      </c>
      <c r="AS880">
        <f>SUMIFS('总明细 源文件后台下'!W:W,'总明细 源文件后台下'!E:E,E880,'总明细 源文件后台下'!C:C,"Adjustment",'总明细 源文件后台下'!F:F,"Non-subscription Fee Adjustment")</f>
        <v>0</v>
      </c>
      <c r="AT880">
        <f>SUMIFS('总明细 源文件后台下'!W:W,'总明细 源文件后台下'!E:E,E880,'总明细 源文件后台下'!C:C,"Adjustment",'总明细 源文件后台下'!F:F,"FBA Inventory Placement Service Fee")</f>
        <v>0</v>
      </c>
      <c r="AV880">
        <f>SUMIF('FBA Customer Return Per Unit Fe'!B:B,E880,'FBA Customer Return Per Unit Fe'!C:C)</f>
        <v>0</v>
      </c>
      <c r="AX880">
        <f>(SUMIF('仓储费 源文件后台下'!C:C,E880,'仓储费 源文件后台下'!V:V))*-1</f>
        <v>0</v>
      </c>
      <c r="AZ880">
        <f>SUMIF('Disposal Fee销毁费用-160.95'!B:B,E880,'Disposal Fee销毁费用-160.95'!D:D)*-1</f>
        <v>0</v>
      </c>
      <c r="BC880">
        <f>IFERROR(VLOOKUP(F880,'优惠券-86.4'!F:I,4,0),0)</f>
        <v>0</v>
      </c>
      <c r="BD880">
        <f>IFERROR(VLOOKUP(F880,'早评-120'!E:H,4,0),0)</f>
        <v>0</v>
      </c>
      <c r="BF880">
        <f t="shared" si="104"/>
        <v>0</v>
      </c>
      <c r="BG880">
        <f t="shared" si="105"/>
        <v>0</v>
      </c>
      <c r="BH880">
        <f t="shared" si="106"/>
        <v>0</v>
      </c>
      <c r="BQ880" s="45">
        <f t="shared" si="107"/>
        <v>0</v>
      </c>
      <c r="BR880">
        <f>SUMIFS('9月销毁明细'!D:D,'9月销毁明细'!A:A,E880,'9月销毁明细'!H:H,"Sellable")</f>
        <v>0</v>
      </c>
      <c r="BS880">
        <f>SUMIFS('9月销毁明细'!G:G,'9月销毁明细'!A:A,E880,'9月销毁明细'!H:H,"Sellable")</f>
        <v>0</v>
      </c>
      <c r="BT880">
        <f>SUMIFS('9月销毁明细'!D:D,'9月销毁明细'!A:A,E880,'9月销毁明细'!H:H,"Unsellable")</f>
        <v>0</v>
      </c>
      <c r="BU880">
        <f>SUMIFS('9月销毁明细'!G:G,'9月销毁明细'!A:A,E880,'9月销毁明细'!H:H,"Unsellable")</f>
        <v>0</v>
      </c>
      <c r="BW880">
        <f>IFERROR(I880*VLOOKUP(F880,'9.3成本表'!C:L,10,0),0)</f>
        <v>0</v>
      </c>
      <c r="BX880">
        <f t="shared" si="108"/>
        <v>0</v>
      </c>
      <c r="CC880" s="45">
        <f t="shared" si="109"/>
        <v>0</v>
      </c>
      <c r="CD880" s="45">
        <f t="shared" si="110"/>
        <v>0</v>
      </c>
      <c r="CE880" s="45">
        <f t="shared" si="111"/>
        <v>0</v>
      </c>
    </row>
    <row r="881" spans="4:83" x14ac:dyDescent="0.25">
      <c r="D881" s="20" t="s">
        <v>1871</v>
      </c>
      <c r="E881" s="20" t="s">
        <v>1872</v>
      </c>
      <c r="F881" s="20">
        <v>6374</v>
      </c>
      <c r="G881">
        <v>875</v>
      </c>
      <c r="H881" s="20"/>
      <c r="I881">
        <f>SUMIFS('总明细 源文件后台下'!G:G,'总明细 源文件后台下'!E:E,E881,'总明细 源文件后台下'!C:C,"Order")</f>
        <v>0</v>
      </c>
      <c r="J881">
        <f>SUMIFS('总明细 源文件后台下'!M:M,'总明细 源文件后台下'!E:E,E881,'总明细 源文件后台下'!C:C,"Order")</f>
        <v>0</v>
      </c>
      <c r="K881">
        <f>SUMIFS('总明细 源文件后台下'!N:N,'总明细 源文件后台下'!E:E,E881,'总明细 源文件后台下'!C:C,"Order")</f>
        <v>0</v>
      </c>
      <c r="L881">
        <f>SUMIFS('总明细 源文件后台下'!O:O,'总明细 源文件后台下'!E:E,E881,'总明细 源文件后台下'!C:C,"Order")</f>
        <v>0</v>
      </c>
      <c r="M881">
        <f>SUMIFS('总明细 源文件后台下'!P:P,'总明细 源文件后台下'!E:E,E881,'总明细 源文件后台下'!C:C,"Order")</f>
        <v>0</v>
      </c>
      <c r="N881">
        <f>SUMIFS('总明细 源文件后台下'!Q:Q,'总明细 源文件后台下'!E:E,E881,'总明细 源文件后台下'!C:C,"Order")</f>
        <v>0</v>
      </c>
      <c r="O881">
        <f>SUMIFS('总明细 源文件后台下'!R:R,'总明细 源文件后台下'!E:E,E881,'总明细 源文件后台下'!C:C,"Order")</f>
        <v>0</v>
      </c>
      <c r="P881">
        <f>SUMIFS('总明细 源文件后台下'!S:S,'总明细 源文件后台下'!E:E,E881,'总明细 源文件后台下'!C:C,"Order")</f>
        <v>0</v>
      </c>
      <c r="Q881">
        <f>SUMIFS('总明细 源文件后台下'!T:T,'总明细 源文件后台下'!E:E,E881,'总明细 源文件后台下'!C:C,"Order")</f>
        <v>0</v>
      </c>
      <c r="R881">
        <f>SUMIFS('总明细 源文件后台下'!U:U,'总明细 源文件后台下'!E:E,E881,'总明细 源文件后台下'!C:C,"Order")</f>
        <v>0</v>
      </c>
      <c r="S881">
        <f>SUMIFS('总明细 源文件后台下'!V:V,'总明细 源文件后台下'!E:E,E881,'总明细 源文件后台下'!C:C,"Order")</f>
        <v>0</v>
      </c>
      <c r="T881">
        <f>SUMIFS('总明细 源文件后台下'!W:W,'总明细 源文件后台下'!E:E,E881,'总明细 源文件后台下'!C:C,"Order")</f>
        <v>0</v>
      </c>
      <c r="U881">
        <f>SUMIFS('总明细 源文件后台下'!G:G,'总明细 源文件后台下'!E:E,E881,'总明细 源文件后台下'!C:C,"Refund")</f>
        <v>0</v>
      </c>
      <c r="V881">
        <f>SUMIFS('总明细 源文件后台下'!M:M,'总明细 源文件后台下'!E:E,E881,'总明细 源文件后台下'!C:C,"Refund")</f>
        <v>0</v>
      </c>
      <c r="W881">
        <f>SUMIFS('总明细 源文件后台下'!N:N,'总明细 源文件后台下'!E:E,E881,'总明细 源文件后台下'!C:C,"Refund")</f>
        <v>0</v>
      </c>
      <c r="X881">
        <f>SUMIFS('总明细 源文件后台下'!O:O,'总明细 源文件后台下'!E:E,E881,'总明细 源文件后台下'!C:C,"Refund")</f>
        <v>0</v>
      </c>
      <c r="Y881">
        <f>SUMIFS('总明细 源文件后台下'!P:P,'总明细 源文件后台下'!E:E,E881,'总明细 源文件后台下'!C:C,"Refund")</f>
        <v>0</v>
      </c>
      <c r="Z881">
        <f>SUMIFS('总明细 源文件后台下'!Q:Q,'总明细 源文件后台下'!E:E,E881,'总明细 源文件后台下'!C:C,"Refund")</f>
        <v>0</v>
      </c>
      <c r="AA881">
        <f>SUMIFS('总明细 源文件后台下'!R:R,'总明细 源文件后台下'!E:E,E881,'总明细 源文件后台下'!C:C,"Refund")</f>
        <v>0</v>
      </c>
      <c r="AB881">
        <f>SUMIFS('总明细 源文件后台下'!S:S,'总明细 源文件后台下'!E:E,E881,'总明细 源文件后台下'!C:C,"Refund")</f>
        <v>0</v>
      </c>
      <c r="AC881">
        <f>SUMIFS('总明细 源文件后台下'!T:T,'总明细 源文件后台下'!E:E,E881,'总明细 源文件后台下'!C:C,"Refund")</f>
        <v>0</v>
      </c>
      <c r="AD881">
        <f>SUMIFS('总明细 源文件后台下'!U:U,'总明细 源文件后台下'!E:E,E881,'总明细 源文件后台下'!C:C,"Refund")</f>
        <v>0</v>
      </c>
      <c r="AE881">
        <f>SUMIFS('总明细 源文件后台下'!V:V,'总明细 源文件后台下'!E:E,E881,'总明细 源文件后台下'!C:C,"Refund")</f>
        <v>0</v>
      </c>
      <c r="AF881">
        <f>SUMIFS('总明细 源文件后台下'!W:W,'总明细 源文件后台下'!E:E,E881,'总明细 源文件后台下'!C:C,"Refund")</f>
        <v>0</v>
      </c>
      <c r="AK881">
        <f>(SUMIF('广告费 源文件后台下'!G:G,E881,'广告费 源文件后台下'!M:M))*-1</f>
        <v>0</v>
      </c>
      <c r="AL881">
        <f>SUMIFS('总明细 源文件后台下'!W:W,'总明细 源文件后台下'!E:E,E881,'总明细 源文件后台下'!C:C,"Adjustment",'总明细 源文件后台下'!F:F,"FBA Inventory Reimbursement - Customer Return")</f>
        <v>0</v>
      </c>
      <c r="AM881">
        <f>SUMIFS('总明细 源文件后台下'!W:W,'总明细 源文件后台下'!E:E,E881,'总明细 源文件后台下'!C:C,"Adjustment",'总明细 源文件后台下'!F:F,"FBA Inventory Reimbursement - Damaged:Warehouse")</f>
        <v>0</v>
      </c>
      <c r="AN881">
        <f>SUMIFS('总明细 源文件后台下'!W:W,'总明细 源文件后台下'!E:E,E881,'总明细 源文件后台下'!C:C,"Adjustment",'总明细 源文件后台下'!F:F,"FBA Inventory Reimbursement - Customer Service Issue")</f>
        <v>0</v>
      </c>
      <c r="AO881">
        <f>SUMIFS('总明细 源文件后台下'!W:W,'总明细 源文件后台下'!E:E,E881,'总明细 源文件后台下'!C:C,"Adjustment",'总明细 源文件后台下'!F:F,"FBA Inventory Reimbursement - Fee Correction")</f>
        <v>0</v>
      </c>
      <c r="AP881">
        <f>SUMIFS('总明细 源文件后台下'!W:W,'总明细 源文件后台下'!E:E,E881,'总明细 源文件后台下'!C:C,"Adjustment",'总明细 源文件后台下'!F:F,"FBA Inventory Reimbursement - General Adjustment")</f>
        <v>0</v>
      </c>
      <c r="AQ881">
        <f>SUMIFS('总明细 源文件后台下'!W:W,'总明细 源文件后台下'!E:E,E881,'总明细 源文件后台下'!C:C,"Adjustment",'总明细 源文件后台下'!F:F,"FBA Inventory Reimbursement - Lost:Inbound")</f>
        <v>0</v>
      </c>
      <c r="AR881">
        <f>SUMIFS('总明细 源文件后台下'!W:W,'总明细 源文件后台下'!E:E,E881,'总明细 源文件后台下'!C:C,"Adjustment",'总明细 源文件后台下'!F:F,"FBA Inventory Reimbursement - Lost:Warehouse")</f>
        <v>0</v>
      </c>
      <c r="AS881">
        <f>SUMIFS('总明细 源文件后台下'!W:W,'总明细 源文件后台下'!E:E,E881,'总明细 源文件后台下'!C:C,"Adjustment",'总明细 源文件后台下'!F:F,"Non-subscription Fee Adjustment")</f>
        <v>0</v>
      </c>
      <c r="AT881">
        <f>SUMIFS('总明细 源文件后台下'!W:W,'总明细 源文件后台下'!E:E,E881,'总明细 源文件后台下'!C:C,"Adjustment",'总明细 源文件后台下'!F:F,"FBA Inventory Placement Service Fee")</f>
        <v>0</v>
      </c>
      <c r="AV881">
        <f>SUMIF('FBA Customer Return Per Unit Fe'!B:B,E881,'FBA Customer Return Per Unit Fe'!C:C)</f>
        <v>0</v>
      </c>
      <c r="AX881">
        <f>(SUMIF('仓储费 源文件后台下'!C:C,E881,'仓储费 源文件后台下'!V:V))*-1</f>
        <v>0</v>
      </c>
      <c r="AZ881">
        <f>SUMIF('Disposal Fee销毁费用-160.95'!B:B,E881,'Disposal Fee销毁费用-160.95'!D:D)*-1</f>
        <v>0</v>
      </c>
      <c r="BC881">
        <f>IFERROR(VLOOKUP(F881,'优惠券-86.4'!F:I,4,0),0)</f>
        <v>0</v>
      </c>
      <c r="BD881">
        <f>IFERROR(VLOOKUP(F881,'早评-120'!E:H,4,0),0)</f>
        <v>0</v>
      </c>
      <c r="BF881">
        <f t="shared" si="104"/>
        <v>0</v>
      </c>
      <c r="BG881">
        <f t="shared" si="105"/>
        <v>0</v>
      </c>
      <c r="BH881">
        <f t="shared" si="106"/>
        <v>0</v>
      </c>
      <c r="BQ881" s="45">
        <f t="shared" si="107"/>
        <v>0</v>
      </c>
      <c r="BR881">
        <f>SUMIFS('9月销毁明细'!D:D,'9月销毁明细'!A:A,E881,'9月销毁明细'!H:H,"Sellable")</f>
        <v>0</v>
      </c>
      <c r="BS881">
        <f>SUMIFS('9月销毁明细'!G:G,'9月销毁明细'!A:A,E881,'9月销毁明细'!H:H,"Sellable")</f>
        <v>0</v>
      </c>
      <c r="BT881">
        <f>SUMIFS('9月销毁明细'!D:D,'9月销毁明细'!A:A,E881,'9月销毁明细'!H:H,"Unsellable")</f>
        <v>0</v>
      </c>
      <c r="BU881">
        <f>SUMIFS('9月销毁明细'!G:G,'9月销毁明细'!A:A,E881,'9月销毁明细'!H:H,"Unsellable")</f>
        <v>0</v>
      </c>
      <c r="BW881">
        <f>IFERROR(I881*VLOOKUP(F881,'9.3成本表'!C:L,10,0),0)</f>
        <v>0</v>
      </c>
      <c r="BX881">
        <f t="shared" si="108"/>
        <v>0</v>
      </c>
      <c r="CC881" s="45">
        <f t="shared" si="109"/>
        <v>0</v>
      </c>
      <c r="CD881" s="45">
        <f t="shared" si="110"/>
        <v>0</v>
      </c>
      <c r="CE881" s="45">
        <f t="shared" si="111"/>
        <v>0</v>
      </c>
    </row>
    <row r="882" spans="4:83" x14ac:dyDescent="0.25">
      <c r="D882" s="20" t="s">
        <v>1873</v>
      </c>
      <c r="E882" s="20" t="s">
        <v>1874</v>
      </c>
      <c r="F882" s="20">
        <v>6374</v>
      </c>
      <c r="G882">
        <v>876</v>
      </c>
      <c r="H882" s="20"/>
      <c r="I882">
        <f>SUMIFS('总明细 源文件后台下'!G:G,'总明细 源文件后台下'!E:E,E882,'总明细 源文件后台下'!C:C,"Order")</f>
        <v>0</v>
      </c>
      <c r="J882">
        <f>SUMIFS('总明细 源文件后台下'!M:M,'总明细 源文件后台下'!E:E,E882,'总明细 源文件后台下'!C:C,"Order")</f>
        <v>0</v>
      </c>
      <c r="K882">
        <f>SUMIFS('总明细 源文件后台下'!N:N,'总明细 源文件后台下'!E:E,E882,'总明细 源文件后台下'!C:C,"Order")</f>
        <v>0</v>
      </c>
      <c r="L882">
        <f>SUMIFS('总明细 源文件后台下'!O:O,'总明细 源文件后台下'!E:E,E882,'总明细 源文件后台下'!C:C,"Order")</f>
        <v>0</v>
      </c>
      <c r="M882">
        <f>SUMIFS('总明细 源文件后台下'!P:P,'总明细 源文件后台下'!E:E,E882,'总明细 源文件后台下'!C:C,"Order")</f>
        <v>0</v>
      </c>
      <c r="N882">
        <f>SUMIFS('总明细 源文件后台下'!Q:Q,'总明细 源文件后台下'!E:E,E882,'总明细 源文件后台下'!C:C,"Order")</f>
        <v>0</v>
      </c>
      <c r="O882">
        <f>SUMIFS('总明细 源文件后台下'!R:R,'总明细 源文件后台下'!E:E,E882,'总明细 源文件后台下'!C:C,"Order")</f>
        <v>0</v>
      </c>
      <c r="P882">
        <f>SUMIFS('总明细 源文件后台下'!S:S,'总明细 源文件后台下'!E:E,E882,'总明细 源文件后台下'!C:C,"Order")</f>
        <v>0</v>
      </c>
      <c r="Q882">
        <f>SUMIFS('总明细 源文件后台下'!T:T,'总明细 源文件后台下'!E:E,E882,'总明细 源文件后台下'!C:C,"Order")</f>
        <v>0</v>
      </c>
      <c r="R882">
        <f>SUMIFS('总明细 源文件后台下'!U:U,'总明细 源文件后台下'!E:E,E882,'总明细 源文件后台下'!C:C,"Order")</f>
        <v>0</v>
      </c>
      <c r="S882">
        <f>SUMIFS('总明细 源文件后台下'!V:V,'总明细 源文件后台下'!E:E,E882,'总明细 源文件后台下'!C:C,"Order")</f>
        <v>0</v>
      </c>
      <c r="T882">
        <f>SUMIFS('总明细 源文件后台下'!W:W,'总明细 源文件后台下'!E:E,E882,'总明细 源文件后台下'!C:C,"Order")</f>
        <v>0</v>
      </c>
      <c r="U882">
        <f>SUMIFS('总明细 源文件后台下'!G:G,'总明细 源文件后台下'!E:E,E882,'总明细 源文件后台下'!C:C,"Refund")</f>
        <v>0</v>
      </c>
      <c r="V882">
        <f>SUMIFS('总明细 源文件后台下'!M:M,'总明细 源文件后台下'!E:E,E882,'总明细 源文件后台下'!C:C,"Refund")</f>
        <v>0</v>
      </c>
      <c r="W882">
        <f>SUMIFS('总明细 源文件后台下'!N:N,'总明细 源文件后台下'!E:E,E882,'总明细 源文件后台下'!C:C,"Refund")</f>
        <v>0</v>
      </c>
      <c r="X882">
        <f>SUMIFS('总明细 源文件后台下'!O:O,'总明细 源文件后台下'!E:E,E882,'总明细 源文件后台下'!C:C,"Refund")</f>
        <v>0</v>
      </c>
      <c r="Y882">
        <f>SUMIFS('总明细 源文件后台下'!P:P,'总明细 源文件后台下'!E:E,E882,'总明细 源文件后台下'!C:C,"Refund")</f>
        <v>0</v>
      </c>
      <c r="Z882">
        <f>SUMIFS('总明细 源文件后台下'!Q:Q,'总明细 源文件后台下'!E:E,E882,'总明细 源文件后台下'!C:C,"Refund")</f>
        <v>0</v>
      </c>
      <c r="AA882">
        <f>SUMIFS('总明细 源文件后台下'!R:R,'总明细 源文件后台下'!E:E,E882,'总明细 源文件后台下'!C:C,"Refund")</f>
        <v>0</v>
      </c>
      <c r="AB882">
        <f>SUMIFS('总明细 源文件后台下'!S:S,'总明细 源文件后台下'!E:E,E882,'总明细 源文件后台下'!C:C,"Refund")</f>
        <v>0</v>
      </c>
      <c r="AC882">
        <f>SUMIFS('总明细 源文件后台下'!T:T,'总明细 源文件后台下'!E:E,E882,'总明细 源文件后台下'!C:C,"Refund")</f>
        <v>0</v>
      </c>
      <c r="AD882">
        <f>SUMIFS('总明细 源文件后台下'!U:U,'总明细 源文件后台下'!E:E,E882,'总明细 源文件后台下'!C:C,"Refund")</f>
        <v>0</v>
      </c>
      <c r="AE882">
        <f>SUMIFS('总明细 源文件后台下'!V:V,'总明细 源文件后台下'!E:E,E882,'总明细 源文件后台下'!C:C,"Refund")</f>
        <v>0</v>
      </c>
      <c r="AF882">
        <f>SUMIFS('总明细 源文件后台下'!W:W,'总明细 源文件后台下'!E:E,E882,'总明细 源文件后台下'!C:C,"Refund")</f>
        <v>0</v>
      </c>
      <c r="AK882">
        <f>(SUMIF('广告费 源文件后台下'!G:G,E882,'广告费 源文件后台下'!M:M))*-1</f>
        <v>0</v>
      </c>
      <c r="AL882">
        <f>SUMIFS('总明细 源文件后台下'!W:W,'总明细 源文件后台下'!E:E,E882,'总明细 源文件后台下'!C:C,"Adjustment",'总明细 源文件后台下'!F:F,"FBA Inventory Reimbursement - Customer Return")</f>
        <v>0</v>
      </c>
      <c r="AM882">
        <f>SUMIFS('总明细 源文件后台下'!W:W,'总明细 源文件后台下'!E:E,E882,'总明细 源文件后台下'!C:C,"Adjustment",'总明细 源文件后台下'!F:F,"FBA Inventory Reimbursement - Damaged:Warehouse")</f>
        <v>0</v>
      </c>
      <c r="AN882">
        <f>SUMIFS('总明细 源文件后台下'!W:W,'总明细 源文件后台下'!E:E,E882,'总明细 源文件后台下'!C:C,"Adjustment",'总明细 源文件后台下'!F:F,"FBA Inventory Reimbursement - Customer Service Issue")</f>
        <v>0</v>
      </c>
      <c r="AO882">
        <f>SUMIFS('总明细 源文件后台下'!W:W,'总明细 源文件后台下'!E:E,E882,'总明细 源文件后台下'!C:C,"Adjustment",'总明细 源文件后台下'!F:F,"FBA Inventory Reimbursement - Fee Correction")</f>
        <v>0</v>
      </c>
      <c r="AP882">
        <f>SUMIFS('总明细 源文件后台下'!W:W,'总明细 源文件后台下'!E:E,E882,'总明细 源文件后台下'!C:C,"Adjustment",'总明细 源文件后台下'!F:F,"FBA Inventory Reimbursement - General Adjustment")</f>
        <v>0</v>
      </c>
      <c r="AQ882">
        <f>SUMIFS('总明细 源文件后台下'!W:W,'总明细 源文件后台下'!E:E,E882,'总明细 源文件后台下'!C:C,"Adjustment",'总明细 源文件后台下'!F:F,"FBA Inventory Reimbursement - Lost:Inbound")</f>
        <v>0</v>
      </c>
      <c r="AR882">
        <f>SUMIFS('总明细 源文件后台下'!W:W,'总明细 源文件后台下'!E:E,E882,'总明细 源文件后台下'!C:C,"Adjustment",'总明细 源文件后台下'!F:F,"FBA Inventory Reimbursement - Lost:Warehouse")</f>
        <v>0</v>
      </c>
      <c r="AS882">
        <f>SUMIFS('总明细 源文件后台下'!W:W,'总明细 源文件后台下'!E:E,E882,'总明细 源文件后台下'!C:C,"Adjustment",'总明细 源文件后台下'!F:F,"Non-subscription Fee Adjustment")</f>
        <v>0</v>
      </c>
      <c r="AT882">
        <f>SUMIFS('总明细 源文件后台下'!W:W,'总明细 源文件后台下'!E:E,E882,'总明细 源文件后台下'!C:C,"Adjustment",'总明细 源文件后台下'!F:F,"FBA Inventory Placement Service Fee")</f>
        <v>0</v>
      </c>
      <c r="AV882">
        <f>SUMIF('FBA Customer Return Per Unit Fe'!B:B,E882,'FBA Customer Return Per Unit Fe'!C:C)</f>
        <v>0</v>
      </c>
      <c r="AX882">
        <f>(SUMIF('仓储费 源文件后台下'!C:C,E882,'仓储费 源文件后台下'!V:V))*-1</f>
        <v>0</v>
      </c>
      <c r="AZ882">
        <f>SUMIF('Disposal Fee销毁费用-160.95'!B:B,E882,'Disposal Fee销毁费用-160.95'!D:D)*-1</f>
        <v>0</v>
      </c>
      <c r="BC882">
        <f>IFERROR(VLOOKUP(F882,'优惠券-86.4'!F:I,4,0),0)</f>
        <v>0</v>
      </c>
      <c r="BD882">
        <f>IFERROR(VLOOKUP(F882,'早评-120'!E:H,4,0),0)</f>
        <v>0</v>
      </c>
      <c r="BF882">
        <f t="shared" si="104"/>
        <v>0</v>
      </c>
      <c r="BG882">
        <f t="shared" si="105"/>
        <v>0</v>
      </c>
      <c r="BH882">
        <f t="shared" si="106"/>
        <v>0</v>
      </c>
      <c r="BQ882" s="45">
        <f t="shared" si="107"/>
        <v>0</v>
      </c>
      <c r="BR882">
        <f>SUMIFS('9月销毁明细'!D:D,'9月销毁明细'!A:A,E882,'9月销毁明细'!H:H,"Sellable")</f>
        <v>0</v>
      </c>
      <c r="BS882">
        <f>SUMIFS('9月销毁明细'!G:G,'9月销毁明细'!A:A,E882,'9月销毁明细'!H:H,"Sellable")</f>
        <v>0</v>
      </c>
      <c r="BT882">
        <f>SUMIFS('9月销毁明细'!D:D,'9月销毁明细'!A:A,E882,'9月销毁明细'!H:H,"Unsellable")</f>
        <v>0</v>
      </c>
      <c r="BU882">
        <f>SUMIFS('9月销毁明细'!G:G,'9月销毁明细'!A:A,E882,'9月销毁明细'!H:H,"Unsellable")</f>
        <v>0</v>
      </c>
      <c r="BW882">
        <f>IFERROR(I882*VLOOKUP(F882,'9.3成本表'!C:L,10,0),0)</f>
        <v>0</v>
      </c>
      <c r="BX882">
        <f t="shared" si="108"/>
        <v>0</v>
      </c>
      <c r="CC882" s="45">
        <f t="shared" si="109"/>
        <v>0</v>
      </c>
      <c r="CD882" s="45">
        <f t="shared" si="110"/>
        <v>0</v>
      </c>
      <c r="CE882" s="45">
        <f t="shared" si="111"/>
        <v>0</v>
      </c>
    </row>
    <row r="883" spans="4:83" x14ac:dyDescent="0.25">
      <c r="D883" s="20" t="s">
        <v>1875</v>
      </c>
      <c r="E883" s="20" t="s">
        <v>1876</v>
      </c>
      <c r="F883" s="20">
        <v>6374</v>
      </c>
      <c r="G883">
        <v>877</v>
      </c>
      <c r="H883" s="20"/>
      <c r="I883">
        <f>SUMIFS('总明细 源文件后台下'!G:G,'总明细 源文件后台下'!E:E,E883,'总明细 源文件后台下'!C:C,"Order")</f>
        <v>0</v>
      </c>
      <c r="J883">
        <f>SUMIFS('总明细 源文件后台下'!M:M,'总明细 源文件后台下'!E:E,E883,'总明细 源文件后台下'!C:C,"Order")</f>
        <v>0</v>
      </c>
      <c r="K883">
        <f>SUMIFS('总明细 源文件后台下'!N:N,'总明细 源文件后台下'!E:E,E883,'总明细 源文件后台下'!C:C,"Order")</f>
        <v>0</v>
      </c>
      <c r="L883">
        <f>SUMIFS('总明细 源文件后台下'!O:O,'总明细 源文件后台下'!E:E,E883,'总明细 源文件后台下'!C:C,"Order")</f>
        <v>0</v>
      </c>
      <c r="M883">
        <f>SUMIFS('总明细 源文件后台下'!P:P,'总明细 源文件后台下'!E:E,E883,'总明细 源文件后台下'!C:C,"Order")</f>
        <v>0</v>
      </c>
      <c r="N883">
        <f>SUMIFS('总明细 源文件后台下'!Q:Q,'总明细 源文件后台下'!E:E,E883,'总明细 源文件后台下'!C:C,"Order")</f>
        <v>0</v>
      </c>
      <c r="O883">
        <f>SUMIFS('总明细 源文件后台下'!R:R,'总明细 源文件后台下'!E:E,E883,'总明细 源文件后台下'!C:C,"Order")</f>
        <v>0</v>
      </c>
      <c r="P883">
        <f>SUMIFS('总明细 源文件后台下'!S:S,'总明细 源文件后台下'!E:E,E883,'总明细 源文件后台下'!C:C,"Order")</f>
        <v>0</v>
      </c>
      <c r="Q883">
        <f>SUMIFS('总明细 源文件后台下'!T:T,'总明细 源文件后台下'!E:E,E883,'总明细 源文件后台下'!C:C,"Order")</f>
        <v>0</v>
      </c>
      <c r="R883">
        <f>SUMIFS('总明细 源文件后台下'!U:U,'总明细 源文件后台下'!E:E,E883,'总明细 源文件后台下'!C:C,"Order")</f>
        <v>0</v>
      </c>
      <c r="S883">
        <f>SUMIFS('总明细 源文件后台下'!V:V,'总明细 源文件后台下'!E:E,E883,'总明细 源文件后台下'!C:C,"Order")</f>
        <v>0</v>
      </c>
      <c r="T883">
        <f>SUMIFS('总明细 源文件后台下'!W:W,'总明细 源文件后台下'!E:E,E883,'总明细 源文件后台下'!C:C,"Order")</f>
        <v>0</v>
      </c>
      <c r="U883">
        <f>SUMIFS('总明细 源文件后台下'!G:G,'总明细 源文件后台下'!E:E,E883,'总明细 源文件后台下'!C:C,"Refund")</f>
        <v>0</v>
      </c>
      <c r="V883">
        <f>SUMIFS('总明细 源文件后台下'!M:M,'总明细 源文件后台下'!E:E,E883,'总明细 源文件后台下'!C:C,"Refund")</f>
        <v>0</v>
      </c>
      <c r="W883">
        <f>SUMIFS('总明细 源文件后台下'!N:N,'总明细 源文件后台下'!E:E,E883,'总明细 源文件后台下'!C:C,"Refund")</f>
        <v>0</v>
      </c>
      <c r="X883">
        <f>SUMIFS('总明细 源文件后台下'!O:O,'总明细 源文件后台下'!E:E,E883,'总明细 源文件后台下'!C:C,"Refund")</f>
        <v>0</v>
      </c>
      <c r="Y883">
        <f>SUMIFS('总明细 源文件后台下'!P:P,'总明细 源文件后台下'!E:E,E883,'总明细 源文件后台下'!C:C,"Refund")</f>
        <v>0</v>
      </c>
      <c r="Z883">
        <f>SUMIFS('总明细 源文件后台下'!Q:Q,'总明细 源文件后台下'!E:E,E883,'总明细 源文件后台下'!C:C,"Refund")</f>
        <v>0</v>
      </c>
      <c r="AA883">
        <f>SUMIFS('总明细 源文件后台下'!R:R,'总明细 源文件后台下'!E:E,E883,'总明细 源文件后台下'!C:C,"Refund")</f>
        <v>0</v>
      </c>
      <c r="AB883">
        <f>SUMIFS('总明细 源文件后台下'!S:S,'总明细 源文件后台下'!E:E,E883,'总明细 源文件后台下'!C:C,"Refund")</f>
        <v>0</v>
      </c>
      <c r="AC883">
        <f>SUMIFS('总明细 源文件后台下'!T:T,'总明细 源文件后台下'!E:E,E883,'总明细 源文件后台下'!C:C,"Refund")</f>
        <v>0</v>
      </c>
      <c r="AD883">
        <f>SUMIFS('总明细 源文件后台下'!U:U,'总明细 源文件后台下'!E:E,E883,'总明细 源文件后台下'!C:C,"Refund")</f>
        <v>0</v>
      </c>
      <c r="AE883">
        <f>SUMIFS('总明细 源文件后台下'!V:V,'总明细 源文件后台下'!E:E,E883,'总明细 源文件后台下'!C:C,"Refund")</f>
        <v>0</v>
      </c>
      <c r="AF883">
        <f>SUMIFS('总明细 源文件后台下'!W:W,'总明细 源文件后台下'!E:E,E883,'总明细 源文件后台下'!C:C,"Refund")</f>
        <v>0</v>
      </c>
      <c r="AK883">
        <f>(SUMIF('广告费 源文件后台下'!G:G,E883,'广告费 源文件后台下'!M:M))*-1</f>
        <v>0</v>
      </c>
      <c r="AL883">
        <f>SUMIFS('总明细 源文件后台下'!W:W,'总明细 源文件后台下'!E:E,E883,'总明细 源文件后台下'!C:C,"Adjustment",'总明细 源文件后台下'!F:F,"FBA Inventory Reimbursement - Customer Return")</f>
        <v>0</v>
      </c>
      <c r="AM883">
        <f>SUMIFS('总明细 源文件后台下'!W:W,'总明细 源文件后台下'!E:E,E883,'总明细 源文件后台下'!C:C,"Adjustment",'总明细 源文件后台下'!F:F,"FBA Inventory Reimbursement - Damaged:Warehouse")</f>
        <v>0</v>
      </c>
      <c r="AN883">
        <f>SUMIFS('总明细 源文件后台下'!W:W,'总明细 源文件后台下'!E:E,E883,'总明细 源文件后台下'!C:C,"Adjustment",'总明细 源文件后台下'!F:F,"FBA Inventory Reimbursement - Customer Service Issue")</f>
        <v>0</v>
      </c>
      <c r="AO883">
        <f>SUMIFS('总明细 源文件后台下'!W:W,'总明细 源文件后台下'!E:E,E883,'总明细 源文件后台下'!C:C,"Adjustment",'总明细 源文件后台下'!F:F,"FBA Inventory Reimbursement - Fee Correction")</f>
        <v>0</v>
      </c>
      <c r="AP883">
        <f>SUMIFS('总明细 源文件后台下'!W:W,'总明细 源文件后台下'!E:E,E883,'总明细 源文件后台下'!C:C,"Adjustment",'总明细 源文件后台下'!F:F,"FBA Inventory Reimbursement - General Adjustment")</f>
        <v>0</v>
      </c>
      <c r="AQ883">
        <f>SUMIFS('总明细 源文件后台下'!W:W,'总明细 源文件后台下'!E:E,E883,'总明细 源文件后台下'!C:C,"Adjustment",'总明细 源文件后台下'!F:F,"FBA Inventory Reimbursement - Lost:Inbound")</f>
        <v>0</v>
      </c>
      <c r="AR883">
        <f>SUMIFS('总明细 源文件后台下'!W:W,'总明细 源文件后台下'!E:E,E883,'总明细 源文件后台下'!C:C,"Adjustment",'总明细 源文件后台下'!F:F,"FBA Inventory Reimbursement - Lost:Warehouse")</f>
        <v>0</v>
      </c>
      <c r="AS883">
        <f>SUMIFS('总明细 源文件后台下'!W:W,'总明细 源文件后台下'!E:E,E883,'总明细 源文件后台下'!C:C,"Adjustment",'总明细 源文件后台下'!F:F,"Non-subscription Fee Adjustment")</f>
        <v>0</v>
      </c>
      <c r="AT883">
        <f>SUMIFS('总明细 源文件后台下'!W:W,'总明细 源文件后台下'!E:E,E883,'总明细 源文件后台下'!C:C,"Adjustment",'总明细 源文件后台下'!F:F,"FBA Inventory Placement Service Fee")</f>
        <v>0</v>
      </c>
      <c r="AV883">
        <f>SUMIF('FBA Customer Return Per Unit Fe'!B:B,E883,'FBA Customer Return Per Unit Fe'!C:C)</f>
        <v>0</v>
      </c>
      <c r="AX883">
        <f>(SUMIF('仓储费 源文件后台下'!C:C,E883,'仓储费 源文件后台下'!V:V))*-1</f>
        <v>0</v>
      </c>
      <c r="AZ883">
        <f>SUMIF('Disposal Fee销毁费用-160.95'!B:B,E883,'Disposal Fee销毁费用-160.95'!D:D)*-1</f>
        <v>0</v>
      </c>
      <c r="BC883">
        <f>IFERROR(VLOOKUP(F883,'优惠券-86.4'!F:I,4,0),0)</f>
        <v>0</v>
      </c>
      <c r="BD883">
        <f>IFERROR(VLOOKUP(F883,'早评-120'!E:H,4,0),0)</f>
        <v>0</v>
      </c>
      <c r="BF883">
        <f t="shared" si="104"/>
        <v>0</v>
      </c>
      <c r="BG883">
        <f t="shared" si="105"/>
        <v>0</v>
      </c>
      <c r="BH883">
        <f t="shared" si="106"/>
        <v>0</v>
      </c>
      <c r="BQ883" s="45">
        <f t="shared" si="107"/>
        <v>0</v>
      </c>
      <c r="BR883">
        <f>SUMIFS('9月销毁明细'!D:D,'9月销毁明细'!A:A,E883,'9月销毁明细'!H:H,"Sellable")</f>
        <v>0</v>
      </c>
      <c r="BS883">
        <f>SUMIFS('9月销毁明细'!G:G,'9月销毁明细'!A:A,E883,'9月销毁明细'!H:H,"Sellable")</f>
        <v>0</v>
      </c>
      <c r="BT883">
        <f>SUMIFS('9月销毁明细'!D:D,'9月销毁明细'!A:A,E883,'9月销毁明细'!H:H,"Unsellable")</f>
        <v>0</v>
      </c>
      <c r="BU883">
        <f>SUMIFS('9月销毁明细'!G:G,'9月销毁明细'!A:A,E883,'9月销毁明细'!H:H,"Unsellable")</f>
        <v>0</v>
      </c>
      <c r="BW883">
        <f>IFERROR(I883*VLOOKUP(F883,'9.3成本表'!C:L,10,0),0)</f>
        <v>0</v>
      </c>
      <c r="BX883">
        <f t="shared" si="108"/>
        <v>0</v>
      </c>
      <c r="CC883" s="45">
        <f t="shared" si="109"/>
        <v>0</v>
      </c>
      <c r="CD883" s="45">
        <f t="shared" si="110"/>
        <v>0</v>
      </c>
      <c r="CE883" s="45">
        <f t="shared" si="111"/>
        <v>0</v>
      </c>
    </row>
    <row r="884" spans="4:83" x14ac:dyDescent="0.25">
      <c r="D884" s="20" t="s">
        <v>1877</v>
      </c>
      <c r="E884" s="20" t="s">
        <v>1878</v>
      </c>
      <c r="F884" s="20">
        <v>6374</v>
      </c>
      <c r="G884">
        <v>878</v>
      </c>
      <c r="H884" s="20"/>
      <c r="I884">
        <f>SUMIFS('总明细 源文件后台下'!G:G,'总明细 源文件后台下'!E:E,E884,'总明细 源文件后台下'!C:C,"Order")</f>
        <v>0</v>
      </c>
      <c r="J884">
        <f>SUMIFS('总明细 源文件后台下'!M:M,'总明细 源文件后台下'!E:E,E884,'总明细 源文件后台下'!C:C,"Order")</f>
        <v>0</v>
      </c>
      <c r="K884">
        <f>SUMIFS('总明细 源文件后台下'!N:N,'总明细 源文件后台下'!E:E,E884,'总明细 源文件后台下'!C:C,"Order")</f>
        <v>0</v>
      </c>
      <c r="L884">
        <f>SUMIFS('总明细 源文件后台下'!O:O,'总明细 源文件后台下'!E:E,E884,'总明细 源文件后台下'!C:C,"Order")</f>
        <v>0</v>
      </c>
      <c r="M884">
        <f>SUMIFS('总明细 源文件后台下'!P:P,'总明细 源文件后台下'!E:E,E884,'总明细 源文件后台下'!C:C,"Order")</f>
        <v>0</v>
      </c>
      <c r="N884">
        <f>SUMIFS('总明细 源文件后台下'!Q:Q,'总明细 源文件后台下'!E:E,E884,'总明细 源文件后台下'!C:C,"Order")</f>
        <v>0</v>
      </c>
      <c r="O884">
        <f>SUMIFS('总明细 源文件后台下'!R:R,'总明细 源文件后台下'!E:E,E884,'总明细 源文件后台下'!C:C,"Order")</f>
        <v>0</v>
      </c>
      <c r="P884">
        <f>SUMIFS('总明细 源文件后台下'!S:S,'总明细 源文件后台下'!E:E,E884,'总明细 源文件后台下'!C:C,"Order")</f>
        <v>0</v>
      </c>
      <c r="Q884">
        <f>SUMIFS('总明细 源文件后台下'!T:T,'总明细 源文件后台下'!E:E,E884,'总明细 源文件后台下'!C:C,"Order")</f>
        <v>0</v>
      </c>
      <c r="R884">
        <f>SUMIFS('总明细 源文件后台下'!U:U,'总明细 源文件后台下'!E:E,E884,'总明细 源文件后台下'!C:C,"Order")</f>
        <v>0</v>
      </c>
      <c r="S884">
        <f>SUMIFS('总明细 源文件后台下'!V:V,'总明细 源文件后台下'!E:E,E884,'总明细 源文件后台下'!C:C,"Order")</f>
        <v>0</v>
      </c>
      <c r="T884">
        <f>SUMIFS('总明细 源文件后台下'!W:W,'总明细 源文件后台下'!E:E,E884,'总明细 源文件后台下'!C:C,"Order")</f>
        <v>0</v>
      </c>
      <c r="U884">
        <f>SUMIFS('总明细 源文件后台下'!G:G,'总明细 源文件后台下'!E:E,E884,'总明细 源文件后台下'!C:C,"Refund")</f>
        <v>0</v>
      </c>
      <c r="V884">
        <f>SUMIFS('总明细 源文件后台下'!M:M,'总明细 源文件后台下'!E:E,E884,'总明细 源文件后台下'!C:C,"Refund")</f>
        <v>0</v>
      </c>
      <c r="W884">
        <f>SUMIFS('总明细 源文件后台下'!N:N,'总明细 源文件后台下'!E:E,E884,'总明细 源文件后台下'!C:C,"Refund")</f>
        <v>0</v>
      </c>
      <c r="X884">
        <f>SUMIFS('总明细 源文件后台下'!O:O,'总明细 源文件后台下'!E:E,E884,'总明细 源文件后台下'!C:C,"Refund")</f>
        <v>0</v>
      </c>
      <c r="Y884">
        <f>SUMIFS('总明细 源文件后台下'!P:P,'总明细 源文件后台下'!E:E,E884,'总明细 源文件后台下'!C:C,"Refund")</f>
        <v>0</v>
      </c>
      <c r="Z884">
        <f>SUMIFS('总明细 源文件后台下'!Q:Q,'总明细 源文件后台下'!E:E,E884,'总明细 源文件后台下'!C:C,"Refund")</f>
        <v>0</v>
      </c>
      <c r="AA884">
        <f>SUMIFS('总明细 源文件后台下'!R:R,'总明细 源文件后台下'!E:E,E884,'总明细 源文件后台下'!C:C,"Refund")</f>
        <v>0</v>
      </c>
      <c r="AB884">
        <f>SUMIFS('总明细 源文件后台下'!S:S,'总明细 源文件后台下'!E:E,E884,'总明细 源文件后台下'!C:C,"Refund")</f>
        <v>0</v>
      </c>
      <c r="AC884">
        <f>SUMIFS('总明细 源文件后台下'!T:T,'总明细 源文件后台下'!E:E,E884,'总明细 源文件后台下'!C:C,"Refund")</f>
        <v>0</v>
      </c>
      <c r="AD884">
        <f>SUMIFS('总明细 源文件后台下'!U:U,'总明细 源文件后台下'!E:E,E884,'总明细 源文件后台下'!C:C,"Refund")</f>
        <v>0</v>
      </c>
      <c r="AE884">
        <f>SUMIFS('总明细 源文件后台下'!V:V,'总明细 源文件后台下'!E:E,E884,'总明细 源文件后台下'!C:C,"Refund")</f>
        <v>0</v>
      </c>
      <c r="AF884">
        <f>SUMIFS('总明细 源文件后台下'!W:W,'总明细 源文件后台下'!E:E,E884,'总明细 源文件后台下'!C:C,"Refund")</f>
        <v>0</v>
      </c>
      <c r="AK884">
        <f>(SUMIF('广告费 源文件后台下'!G:G,E884,'广告费 源文件后台下'!M:M))*-1</f>
        <v>0</v>
      </c>
      <c r="AL884">
        <f>SUMIFS('总明细 源文件后台下'!W:W,'总明细 源文件后台下'!E:E,E884,'总明细 源文件后台下'!C:C,"Adjustment",'总明细 源文件后台下'!F:F,"FBA Inventory Reimbursement - Customer Return")</f>
        <v>0</v>
      </c>
      <c r="AM884">
        <f>SUMIFS('总明细 源文件后台下'!W:W,'总明细 源文件后台下'!E:E,E884,'总明细 源文件后台下'!C:C,"Adjustment",'总明细 源文件后台下'!F:F,"FBA Inventory Reimbursement - Damaged:Warehouse")</f>
        <v>0</v>
      </c>
      <c r="AN884">
        <f>SUMIFS('总明细 源文件后台下'!W:W,'总明细 源文件后台下'!E:E,E884,'总明细 源文件后台下'!C:C,"Adjustment",'总明细 源文件后台下'!F:F,"FBA Inventory Reimbursement - Customer Service Issue")</f>
        <v>0</v>
      </c>
      <c r="AO884">
        <f>SUMIFS('总明细 源文件后台下'!W:W,'总明细 源文件后台下'!E:E,E884,'总明细 源文件后台下'!C:C,"Adjustment",'总明细 源文件后台下'!F:F,"FBA Inventory Reimbursement - Fee Correction")</f>
        <v>0</v>
      </c>
      <c r="AP884">
        <f>SUMIFS('总明细 源文件后台下'!W:W,'总明细 源文件后台下'!E:E,E884,'总明细 源文件后台下'!C:C,"Adjustment",'总明细 源文件后台下'!F:F,"FBA Inventory Reimbursement - General Adjustment")</f>
        <v>0</v>
      </c>
      <c r="AQ884">
        <f>SUMIFS('总明细 源文件后台下'!W:W,'总明细 源文件后台下'!E:E,E884,'总明细 源文件后台下'!C:C,"Adjustment",'总明细 源文件后台下'!F:F,"FBA Inventory Reimbursement - Lost:Inbound")</f>
        <v>0</v>
      </c>
      <c r="AR884">
        <f>SUMIFS('总明细 源文件后台下'!W:W,'总明细 源文件后台下'!E:E,E884,'总明细 源文件后台下'!C:C,"Adjustment",'总明细 源文件后台下'!F:F,"FBA Inventory Reimbursement - Lost:Warehouse")</f>
        <v>0</v>
      </c>
      <c r="AS884">
        <f>SUMIFS('总明细 源文件后台下'!W:W,'总明细 源文件后台下'!E:E,E884,'总明细 源文件后台下'!C:C,"Adjustment",'总明细 源文件后台下'!F:F,"Non-subscription Fee Adjustment")</f>
        <v>0</v>
      </c>
      <c r="AT884">
        <f>SUMIFS('总明细 源文件后台下'!W:W,'总明细 源文件后台下'!E:E,E884,'总明细 源文件后台下'!C:C,"Adjustment",'总明细 源文件后台下'!F:F,"FBA Inventory Placement Service Fee")</f>
        <v>0</v>
      </c>
      <c r="AV884">
        <f>SUMIF('FBA Customer Return Per Unit Fe'!B:B,E884,'FBA Customer Return Per Unit Fe'!C:C)</f>
        <v>0</v>
      </c>
      <c r="AX884">
        <f>(SUMIF('仓储费 源文件后台下'!C:C,E884,'仓储费 源文件后台下'!V:V))*-1</f>
        <v>0</v>
      </c>
      <c r="AZ884">
        <f>SUMIF('Disposal Fee销毁费用-160.95'!B:B,E884,'Disposal Fee销毁费用-160.95'!D:D)*-1</f>
        <v>0</v>
      </c>
      <c r="BC884">
        <f>IFERROR(VLOOKUP(F884,'优惠券-86.4'!F:I,4,0),0)</f>
        <v>0</v>
      </c>
      <c r="BD884">
        <f>IFERROR(VLOOKUP(F884,'早评-120'!E:H,4,0),0)</f>
        <v>0</v>
      </c>
      <c r="BF884">
        <f t="shared" si="104"/>
        <v>0</v>
      </c>
      <c r="BG884">
        <f t="shared" si="105"/>
        <v>0</v>
      </c>
      <c r="BH884">
        <f t="shared" si="106"/>
        <v>0</v>
      </c>
      <c r="BQ884" s="45">
        <f t="shared" si="107"/>
        <v>0</v>
      </c>
      <c r="BR884">
        <f>SUMIFS('9月销毁明细'!D:D,'9月销毁明细'!A:A,E884,'9月销毁明细'!H:H,"Sellable")</f>
        <v>0</v>
      </c>
      <c r="BS884">
        <f>SUMIFS('9月销毁明细'!G:G,'9月销毁明细'!A:A,E884,'9月销毁明细'!H:H,"Sellable")</f>
        <v>0</v>
      </c>
      <c r="BT884">
        <f>SUMIFS('9月销毁明细'!D:D,'9月销毁明细'!A:A,E884,'9月销毁明细'!H:H,"Unsellable")</f>
        <v>0</v>
      </c>
      <c r="BU884">
        <f>SUMIFS('9月销毁明细'!G:G,'9月销毁明细'!A:A,E884,'9月销毁明细'!H:H,"Unsellable")</f>
        <v>0</v>
      </c>
      <c r="BW884">
        <f>IFERROR(I884*VLOOKUP(F884,'9.3成本表'!C:L,10,0),0)</f>
        <v>0</v>
      </c>
      <c r="BX884">
        <f t="shared" si="108"/>
        <v>0</v>
      </c>
      <c r="CC884" s="45">
        <f t="shared" si="109"/>
        <v>0</v>
      </c>
      <c r="CD884" s="45">
        <f t="shared" si="110"/>
        <v>0</v>
      </c>
      <c r="CE884" s="45">
        <f t="shared" si="111"/>
        <v>0</v>
      </c>
    </row>
    <row r="885" spans="4:83" x14ac:dyDescent="0.25">
      <c r="D885" s="20" t="s">
        <v>1879</v>
      </c>
      <c r="E885" s="20" t="s">
        <v>1880</v>
      </c>
      <c r="F885" s="20">
        <v>6374</v>
      </c>
      <c r="G885">
        <v>879</v>
      </c>
      <c r="H885" s="20"/>
      <c r="I885">
        <f>SUMIFS('总明细 源文件后台下'!G:G,'总明细 源文件后台下'!E:E,E885,'总明细 源文件后台下'!C:C,"Order")</f>
        <v>0</v>
      </c>
      <c r="J885">
        <f>SUMIFS('总明细 源文件后台下'!M:M,'总明细 源文件后台下'!E:E,E885,'总明细 源文件后台下'!C:C,"Order")</f>
        <v>0</v>
      </c>
      <c r="K885">
        <f>SUMIFS('总明细 源文件后台下'!N:N,'总明细 源文件后台下'!E:E,E885,'总明细 源文件后台下'!C:C,"Order")</f>
        <v>0</v>
      </c>
      <c r="L885">
        <f>SUMIFS('总明细 源文件后台下'!O:O,'总明细 源文件后台下'!E:E,E885,'总明细 源文件后台下'!C:C,"Order")</f>
        <v>0</v>
      </c>
      <c r="M885">
        <f>SUMIFS('总明细 源文件后台下'!P:P,'总明细 源文件后台下'!E:E,E885,'总明细 源文件后台下'!C:C,"Order")</f>
        <v>0</v>
      </c>
      <c r="N885">
        <f>SUMIFS('总明细 源文件后台下'!Q:Q,'总明细 源文件后台下'!E:E,E885,'总明细 源文件后台下'!C:C,"Order")</f>
        <v>0</v>
      </c>
      <c r="O885">
        <f>SUMIFS('总明细 源文件后台下'!R:R,'总明细 源文件后台下'!E:E,E885,'总明细 源文件后台下'!C:C,"Order")</f>
        <v>0</v>
      </c>
      <c r="P885">
        <f>SUMIFS('总明细 源文件后台下'!S:S,'总明细 源文件后台下'!E:E,E885,'总明细 源文件后台下'!C:C,"Order")</f>
        <v>0</v>
      </c>
      <c r="Q885">
        <f>SUMIFS('总明细 源文件后台下'!T:T,'总明细 源文件后台下'!E:E,E885,'总明细 源文件后台下'!C:C,"Order")</f>
        <v>0</v>
      </c>
      <c r="R885">
        <f>SUMIFS('总明细 源文件后台下'!U:U,'总明细 源文件后台下'!E:E,E885,'总明细 源文件后台下'!C:C,"Order")</f>
        <v>0</v>
      </c>
      <c r="S885">
        <f>SUMIFS('总明细 源文件后台下'!V:V,'总明细 源文件后台下'!E:E,E885,'总明细 源文件后台下'!C:C,"Order")</f>
        <v>0</v>
      </c>
      <c r="T885">
        <f>SUMIFS('总明细 源文件后台下'!W:W,'总明细 源文件后台下'!E:E,E885,'总明细 源文件后台下'!C:C,"Order")</f>
        <v>0</v>
      </c>
      <c r="U885">
        <f>SUMIFS('总明细 源文件后台下'!G:G,'总明细 源文件后台下'!E:E,E885,'总明细 源文件后台下'!C:C,"Refund")</f>
        <v>0</v>
      </c>
      <c r="V885">
        <f>SUMIFS('总明细 源文件后台下'!M:M,'总明细 源文件后台下'!E:E,E885,'总明细 源文件后台下'!C:C,"Refund")</f>
        <v>0</v>
      </c>
      <c r="W885">
        <f>SUMIFS('总明细 源文件后台下'!N:N,'总明细 源文件后台下'!E:E,E885,'总明细 源文件后台下'!C:C,"Refund")</f>
        <v>0</v>
      </c>
      <c r="X885">
        <f>SUMIFS('总明细 源文件后台下'!O:O,'总明细 源文件后台下'!E:E,E885,'总明细 源文件后台下'!C:C,"Refund")</f>
        <v>0</v>
      </c>
      <c r="Y885">
        <f>SUMIFS('总明细 源文件后台下'!P:P,'总明细 源文件后台下'!E:E,E885,'总明细 源文件后台下'!C:C,"Refund")</f>
        <v>0</v>
      </c>
      <c r="Z885">
        <f>SUMIFS('总明细 源文件后台下'!Q:Q,'总明细 源文件后台下'!E:E,E885,'总明细 源文件后台下'!C:C,"Refund")</f>
        <v>0</v>
      </c>
      <c r="AA885">
        <f>SUMIFS('总明细 源文件后台下'!R:R,'总明细 源文件后台下'!E:E,E885,'总明细 源文件后台下'!C:C,"Refund")</f>
        <v>0</v>
      </c>
      <c r="AB885">
        <f>SUMIFS('总明细 源文件后台下'!S:S,'总明细 源文件后台下'!E:E,E885,'总明细 源文件后台下'!C:C,"Refund")</f>
        <v>0</v>
      </c>
      <c r="AC885">
        <f>SUMIFS('总明细 源文件后台下'!T:T,'总明细 源文件后台下'!E:E,E885,'总明细 源文件后台下'!C:C,"Refund")</f>
        <v>0</v>
      </c>
      <c r="AD885">
        <f>SUMIFS('总明细 源文件后台下'!U:U,'总明细 源文件后台下'!E:E,E885,'总明细 源文件后台下'!C:C,"Refund")</f>
        <v>0</v>
      </c>
      <c r="AE885">
        <f>SUMIFS('总明细 源文件后台下'!V:V,'总明细 源文件后台下'!E:E,E885,'总明细 源文件后台下'!C:C,"Refund")</f>
        <v>0</v>
      </c>
      <c r="AF885">
        <f>SUMIFS('总明细 源文件后台下'!W:W,'总明细 源文件后台下'!E:E,E885,'总明细 源文件后台下'!C:C,"Refund")</f>
        <v>0</v>
      </c>
      <c r="AK885">
        <f>(SUMIF('广告费 源文件后台下'!G:G,E885,'广告费 源文件后台下'!M:M))*-1</f>
        <v>0</v>
      </c>
      <c r="AL885">
        <f>SUMIFS('总明细 源文件后台下'!W:W,'总明细 源文件后台下'!E:E,E885,'总明细 源文件后台下'!C:C,"Adjustment",'总明细 源文件后台下'!F:F,"FBA Inventory Reimbursement - Customer Return")</f>
        <v>0</v>
      </c>
      <c r="AM885">
        <f>SUMIFS('总明细 源文件后台下'!W:W,'总明细 源文件后台下'!E:E,E885,'总明细 源文件后台下'!C:C,"Adjustment",'总明细 源文件后台下'!F:F,"FBA Inventory Reimbursement - Damaged:Warehouse")</f>
        <v>0</v>
      </c>
      <c r="AN885">
        <f>SUMIFS('总明细 源文件后台下'!W:W,'总明细 源文件后台下'!E:E,E885,'总明细 源文件后台下'!C:C,"Adjustment",'总明细 源文件后台下'!F:F,"FBA Inventory Reimbursement - Customer Service Issue")</f>
        <v>0</v>
      </c>
      <c r="AO885">
        <f>SUMIFS('总明细 源文件后台下'!W:W,'总明细 源文件后台下'!E:E,E885,'总明细 源文件后台下'!C:C,"Adjustment",'总明细 源文件后台下'!F:F,"FBA Inventory Reimbursement - Fee Correction")</f>
        <v>0</v>
      </c>
      <c r="AP885">
        <f>SUMIFS('总明细 源文件后台下'!W:W,'总明细 源文件后台下'!E:E,E885,'总明细 源文件后台下'!C:C,"Adjustment",'总明细 源文件后台下'!F:F,"FBA Inventory Reimbursement - General Adjustment")</f>
        <v>0</v>
      </c>
      <c r="AQ885">
        <f>SUMIFS('总明细 源文件后台下'!W:W,'总明细 源文件后台下'!E:E,E885,'总明细 源文件后台下'!C:C,"Adjustment",'总明细 源文件后台下'!F:F,"FBA Inventory Reimbursement - Lost:Inbound")</f>
        <v>0</v>
      </c>
      <c r="AR885">
        <f>SUMIFS('总明细 源文件后台下'!W:W,'总明细 源文件后台下'!E:E,E885,'总明细 源文件后台下'!C:C,"Adjustment",'总明细 源文件后台下'!F:F,"FBA Inventory Reimbursement - Lost:Warehouse")</f>
        <v>0</v>
      </c>
      <c r="AS885">
        <f>SUMIFS('总明细 源文件后台下'!W:W,'总明细 源文件后台下'!E:E,E885,'总明细 源文件后台下'!C:C,"Adjustment",'总明细 源文件后台下'!F:F,"Non-subscription Fee Adjustment")</f>
        <v>0</v>
      </c>
      <c r="AT885">
        <f>SUMIFS('总明细 源文件后台下'!W:W,'总明细 源文件后台下'!E:E,E885,'总明细 源文件后台下'!C:C,"Adjustment",'总明细 源文件后台下'!F:F,"FBA Inventory Placement Service Fee")</f>
        <v>0</v>
      </c>
      <c r="AV885">
        <f>SUMIF('FBA Customer Return Per Unit Fe'!B:B,E885,'FBA Customer Return Per Unit Fe'!C:C)</f>
        <v>0</v>
      </c>
      <c r="AX885">
        <f>(SUMIF('仓储费 源文件后台下'!C:C,E885,'仓储费 源文件后台下'!V:V))*-1</f>
        <v>0</v>
      </c>
      <c r="AZ885">
        <f>SUMIF('Disposal Fee销毁费用-160.95'!B:B,E885,'Disposal Fee销毁费用-160.95'!D:D)*-1</f>
        <v>0</v>
      </c>
      <c r="BC885">
        <f>IFERROR(VLOOKUP(F885,'优惠券-86.4'!F:I,4,0),0)</f>
        <v>0</v>
      </c>
      <c r="BD885">
        <f>IFERROR(VLOOKUP(F885,'早评-120'!E:H,4,0),0)</f>
        <v>0</v>
      </c>
      <c r="BF885">
        <f t="shared" si="104"/>
        <v>0</v>
      </c>
      <c r="BG885">
        <f t="shared" si="105"/>
        <v>0</v>
      </c>
      <c r="BH885">
        <f t="shared" si="106"/>
        <v>0</v>
      </c>
      <c r="BQ885" s="45">
        <f t="shared" si="107"/>
        <v>0</v>
      </c>
      <c r="BR885">
        <f>SUMIFS('9月销毁明细'!D:D,'9月销毁明细'!A:A,E885,'9月销毁明细'!H:H,"Sellable")</f>
        <v>0</v>
      </c>
      <c r="BS885">
        <f>SUMIFS('9月销毁明细'!G:G,'9月销毁明细'!A:A,E885,'9月销毁明细'!H:H,"Sellable")</f>
        <v>0</v>
      </c>
      <c r="BT885">
        <f>SUMIFS('9月销毁明细'!D:D,'9月销毁明细'!A:A,E885,'9月销毁明细'!H:H,"Unsellable")</f>
        <v>0</v>
      </c>
      <c r="BU885">
        <f>SUMIFS('9月销毁明细'!G:G,'9月销毁明细'!A:A,E885,'9月销毁明细'!H:H,"Unsellable")</f>
        <v>0</v>
      </c>
      <c r="BW885">
        <f>IFERROR(I885*VLOOKUP(F885,'9.3成本表'!C:L,10,0),0)</f>
        <v>0</v>
      </c>
      <c r="BX885">
        <f t="shared" si="108"/>
        <v>0</v>
      </c>
      <c r="CC885" s="45">
        <f t="shared" si="109"/>
        <v>0</v>
      </c>
      <c r="CD885" s="45">
        <f t="shared" si="110"/>
        <v>0</v>
      </c>
      <c r="CE885" s="45">
        <f t="shared" si="111"/>
        <v>0</v>
      </c>
    </row>
    <row r="886" spans="4:83" x14ac:dyDescent="0.25">
      <c r="D886" s="20" t="s">
        <v>1881</v>
      </c>
      <c r="E886" s="20" t="s">
        <v>1882</v>
      </c>
      <c r="F886" s="20">
        <v>6374</v>
      </c>
      <c r="G886">
        <v>880</v>
      </c>
      <c r="H886" s="20"/>
      <c r="I886">
        <f>SUMIFS('总明细 源文件后台下'!G:G,'总明细 源文件后台下'!E:E,E886,'总明细 源文件后台下'!C:C,"Order")</f>
        <v>0</v>
      </c>
      <c r="J886">
        <f>SUMIFS('总明细 源文件后台下'!M:M,'总明细 源文件后台下'!E:E,E886,'总明细 源文件后台下'!C:C,"Order")</f>
        <v>0</v>
      </c>
      <c r="K886">
        <f>SUMIFS('总明细 源文件后台下'!N:N,'总明细 源文件后台下'!E:E,E886,'总明细 源文件后台下'!C:C,"Order")</f>
        <v>0</v>
      </c>
      <c r="L886">
        <f>SUMIFS('总明细 源文件后台下'!O:O,'总明细 源文件后台下'!E:E,E886,'总明细 源文件后台下'!C:C,"Order")</f>
        <v>0</v>
      </c>
      <c r="M886">
        <f>SUMIFS('总明细 源文件后台下'!P:P,'总明细 源文件后台下'!E:E,E886,'总明细 源文件后台下'!C:C,"Order")</f>
        <v>0</v>
      </c>
      <c r="N886">
        <f>SUMIFS('总明细 源文件后台下'!Q:Q,'总明细 源文件后台下'!E:E,E886,'总明细 源文件后台下'!C:C,"Order")</f>
        <v>0</v>
      </c>
      <c r="O886">
        <f>SUMIFS('总明细 源文件后台下'!R:R,'总明细 源文件后台下'!E:E,E886,'总明细 源文件后台下'!C:C,"Order")</f>
        <v>0</v>
      </c>
      <c r="P886">
        <f>SUMIFS('总明细 源文件后台下'!S:S,'总明细 源文件后台下'!E:E,E886,'总明细 源文件后台下'!C:C,"Order")</f>
        <v>0</v>
      </c>
      <c r="Q886">
        <f>SUMIFS('总明细 源文件后台下'!T:T,'总明细 源文件后台下'!E:E,E886,'总明细 源文件后台下'!C:C,"Order")</f>
        <v>0</v>
      </c>
      <c r="R886">
        <f>SUMIFS('总明细 源文件后台下'!U:U,'总明细 源文件后台下'!E:E,E886,'总明细 源文件后台下'!C:C,"Order")</f>
        <v>0</v>
      </c>
      <c r="S886">
        <f>SUMIFS('总明细 源文件后台下'!V:V,'总明细 源文件后台下'!E:E,E886,'总明细 源文件后台下'!C:C,"Order")</f>
        <v>0</v>
      </c>
      <c r="T886">
        <f>SUMIFS('总明细 源文件后台下'!W:W,'总明细 源文件后台下'!E:E,E886,'总明细 源文件后台下'!C:C,"Order")</f>
        <v>0</v>
      </c>
      <c r="U886">
        <f>SUMIFS('总明细 源文件后台下'!G:G,'总明细 源文件后台下'!E:E,E886,'总明细 源文件后台下'!C:C,"Refund")</f>
        <v>0</v>
      </c>
      <c r="V886">
        <f>SUMIFS('总明细 源文件后台下'!M:M,'总明细 源文件后台下'!E:E,E886,'总明细 源文件后台下'!C:C,"Refund")</f>
        <v>0</v>
      </c>
      <c r="W886">
        <f>SUMIFS('总明细 源文件后台下'!N:N,'总明细 源文件后台下'!E:E,E886,'总明细 源文件后台下'!C:C,"Refund")</f>
        <v>0</v>
      </c>
      <c r="X886">
        <f>SUMIFS('总明细 源文件后台下'!O:O,'总明细 源文件后台下'!E:E,E886,'总明细 源文件后台下'!C:C,"Refund")</f>
        <v>0</v>
      </c>
      <c r="Y886">
        <f>SUMIFS('总明细 源文件后台下'!P:P,'总明细 源文件后台下'!E:E,E886,'总明细 源文件后台下'!C:C,"Refund")</f>
        <v>0</v>
      </c>
      <c r="Z886">
        <f>SUMIFS('总明细 源文件后台下'!Q:Q,'总明细 源文件后台下'!E:E,E886,'总明细 源文件后台下'!C:C,"Refund")</f>
        <v>0</v>
      </c>
      <c r="AA886">
        <f>SUMIFS('总明细 源文件后台下'!R:R,'总明细 源文件后台下'!E:E,E886,'总明细 源文件后台下'!C:C,"Refund")</f>
        <v>0</v>
      </c>
      <c r="AB886">
        <f>SUMIFS('总明细 源文件后台下'!S:S,'总明细 源文件后台下'!E:E,E886,'总明细 源文件后台下'!C:C,"Refund")</f>
        <v>0</v>
      </c>
      <c r="AC886">
        <f>SUMIFS('总明细 源文件后台下'!T:T,'总明细 源文件后台下'!E:E,E886,'总明细 源文件后台下'!C:C,"Refund")</f>
        <v>0</v>
      </c>
      <c r="AD886">
        <f>SUMIFS('总明细 源文件后台下'!U:U,'总明细 源文件后台下'!E:E,E886,'总明细 源文件后台下'!C:C,"Refund")</f>
        <v>0</v>
      </c>
      <c r="AE886">
        <f>SUMIFS('总明细 源文件后台下'!V:V,'总明细 源文件后台下'!E:E,E886,'总明细 源文件后台下'!C:C,"Refund")</f>
        <v>0</v>
      </c>
      <c r="AF886">
        <f>SUMIFS('总明细 源文件后台下'!W:W,'总明细 源文件后台下'!E:E,E886,'总明细 源文件后台下'!C:C,"Refund")</f>
        <v>0</v>
      </c>
      <c r="AK886">
        <f>(SUMIF('广告费 源文件后台下'!G:G,E886,'广告费 源文件后台下'!M:M))*-1</f>
        <v>0</v>
      </c>
      <c r="AL886">
        <f>SUMIFS('总明细 源文件后台下'!W:W,'总明细 源文件后台下'!E:E,E886,'总明细 源文件后台下'!C:C,"Adjustment",'总明细 源文件后台下'!F:F,"FBA Inventory Reimbursement - Customer Return")</f>
        <v>0</v>
      </c>
      <c r="AM886">
        <f>SUMIFS('总明细 源文件后台下'!W:W,'总明细 源文件后台下'!E:E,E886,'总明细 源文件后台下'!C:C,"Adjustment",'总明细 源文件后台下'!F:F,"FBA Inventory Reimbursement - Damaged:Warehouse")</f>
        <v>0</v>
      </c>
      <c r="AN886">
        <f>SUMIFS('总明细 源文件后台下'!W:W,'总明细 源文件后台下'!E:E,E886,'总明细 源文件后台下'!C:C,"Adjustment",'总明细 源文件后台下'!F:F,"FBA Inventory Reimbursement - Customer Service Issue")</f>
        <v>0</v>
      </c>
      <c r="AO886">
        <f>SUMIFS('总明细 源文件后台下'!W:W,'总明细 源文件后台下'!E:E,E886,'总明细 源文件后台下'!C:C,"Adjustment",'总明细 源文件后台下'!F:F,"FBA Inventory Reimbursement - Fee Correction")</f>
        <v>0</v>
      </c>
      <c r="AP886">
        <f>SUMIFS('总明细 源文件后台下'!W:W,'总明细 源文件后台下'!E:E,E886,'总明细 源文件后台下'!C:C,"Adjustment",'总明细 源文件后台下'!F:F,"FBA Inventory Reimbursement - General Adjustment")</f>
        <v>0</v>
      </c>
      <c r="AQ886">
        <f>SUMIFS('总明细 源文件后台下'!W:W,'总明细 源文件后台下'!E:E,E886,'总明细 源文件后台下'!C:C,"Adjustment",'总明细 源文件后台下'!F:F,"FBA Inventory Reimbursement - Lost:Inbound")</f>
        <v>0</v>
      </c>
      <c r="AR886">
        <f>SUMIFS('总明细 源文件后台下'!W:W,'总明细 源文件后台下'!E:E,E886,'总明细 源文件后台下'!C:C,"Adjustment",'总明细 源文件后台下'!F:F,"FBA Inventory Reimbursement - Lost:Warehouse")</f>
        <v>0</v>
      </c>
      <c r="AS886">
        <f>SUMIFS('总明细 源文件后台下'!W:W,'总明细 源文件后台下'!E:E,E886,'总明细 源文件后台下'!C:C,"Adjustment",'总明细 源文件后台下'!F:F,"Non-subscription Fee Adjustment")</f>
        <v>0</v>
      </c>
      <c r="AT886">
        <f>SUMIFS('总明细 源文件后台下'!W:W,'总明细 源文件后台下'!E:E,E886,'总明细 源文件后台下'!C:C,"Adjustment",'总明细 源文件后台下'!F:F,"FBA Inventory Placement Service Fee")</f>
        <v>0</v>
      </c>
      <c r="AV886">
        <f>SUMIF('FBA Customer Return Per Unit Fe'!B:B,E886,'FBA Customer Return Per Unit Fe'!C:C)</f>
        <v>0</v>
      </c>
      <c r="AX886">
        <f>(SUMIF('仓储费 源文件后台下'!C:C,E886,'仓储费 源文件后台下'!V:V))*-1</f>
        <v>0</v>
      </c>
      <c r="AZ886">
        <f>SUMIF('Disposal Fee销毁费用-160.95'!B:B,E886,'Disposal Fee销毁费用-160.95'!D:D)*-1</f>
        <v>0</v>
      </c>
      <c r="BC886">
        <f>IFERROR(VLOOKUP(F886,'优惠券-86.4'!F:I,4,0),0)</f>
        <v>0</v>
      </c>
      <c r="BD886">
        <f>IFERROR(VLOOKUP(F886,'早评-120'!E:H,4,0),0)</f>
        <v>0</v>
      </c>
      <c r="BF886">
        <f t="shared" si="104"/>
        <v>0</v>
      </c>
      <c r="BG886">
        <f t="shared" si="105"/>
        <v>0</v>
      </c>
      <c r="BH886">
        <f t="shared" si="106"/>
        <v>0</v>
      </c>
      <c r="BQ886" s="45">
        <f t="shared" si="107"/>
        <v>0</v>
      </c>
      <c r="BR886">
        <f>SUMIFS('9月销毁明细'!D:D,'9月销毁明细'!A:A,E886,'9月销毁明细'!H:H,"Sellable")</f>
        <v>0</v>
      </c>
      <c r="BS886">
        <f>SUMIFS('9月销毁明细'!G:G,'9月销毁明细'!A:A,E886,'9月销毁明细'!H:H,"Sellable")</f>
        <v>0</v>
      </c>
      <c r="BT886">
        <f>SUMIFS('9月销毁明细'!D:D,'9月销毁明细'!A:A,E886,'9月销毁明细'!H:H,"Unsellable")</f>
        <v>0</v>
      </c>
      <c r="BU886">
        <f>SUMIFS('9月销毁明细'!G:G,'9月销毁明细'!A:A,E886,'9月销毁明细'!H:H,"Unsellable")</f>
        <v>0</v>
      </c>
      <c r="BW886">
        <f>IFERROR(I886*VLOOKUP(F886,'9.3成本表'!C:L,10,0),0)</f>
        <v>0</v>
      </c>
      <c r="BX886">
        <f t="shared" si="108"/>
        <v>0</v>
      </c>
      <c r="CC886" s="45">
        <f t="shared" si="109"/>
        <v>0</v>
      </c>
      <c r="CD886" s="45">
        <f t="shared" si="110"/>
        <v>0</v>
      </c>
      <c r="CE886" s="45">
        <f t="shared" si="111"/>
        <v>0</v>
      </c>
    </row>
    <row r="887" spans="4:83" x14ac:dyDescent="0.25">
      <c r="D887" s="20" t="s">
        <v>1883</v>
      </c>
      <c r="E887" s="20" t="s">
        <v>1884</v>
      </c>
      <c r="F887" s="20">
        <v>6374</v>
      </c>
      <c r="G887">
        <v>881</v>
      </c>
      <c r="H887" s="20"/>
      <c r="I887">
        <f>SUMIFS('总明细 源文件后台下'!G:G,'总明细 源文件后台下'!E:E,E887,'总明细 源文件后台下'!C:C,"Order")</f>
        <v>0</v>
      </c>
      <c r="J887">
        <f>SUMIFS('总明细 源文件后台下'!M:M,'总明细 源文件后台下'!E:E,E887,'总明细 源文件后台下'!C:C,"Order")</f>
        <v>0</v>
      </c>
      <c r="K887">
        <f>SUMIFS('总明细 源文件后台下'!N:N,'总明细 源文件后台下'!E:E,E887,'总明细 源文件后台下'!C:C,"Order")</f>
        <v>0</v>
      </c>
      <c r="L887">
        <f>SUMIFS('总明细 源文件后台下'!O:O,'总明细 源文件后台下'!E:E,E887,'总明细 源文件后台下'!C:C,"Order")</f>
        <v>0</v>
      </c>
      <c r="M887">
        <f>SUMIFS('总明细 源文件后台下'!P:P,'总明细 源文件后台下'!E:E,E887,'总明细 源文件后台下'!C:C,"Order")</f>
        <v>0</v>
      </c>
      <c r="N887">
        <f>SUMIFS('总明细 源文件后台下'!Q:Q,'总明细 源文件后台下'!E:E,E887,'总明细 源文件后台下'!C:C,"Order")</f>
        <v>0</v>
      </c>
      <c r="O887">
        <f>SUMIFS('总明细 源文件后台下'!R:R,'总明细 源文件后台下'!E:E,E887,'总明细 源文件后台下'!C:C,"Order")</f>
        <v>0</v>
      </c>
      <c r="P887">
        <f>SUMIFS('总明细 源文件后台下'!S:S,'总明细 源文件后台下'!E:E,E887,'总明细 源文件后台下'!C:C,"Order")</f>
        <v>0</v>
      </c>
      <c r="Q887">
        <f>SUMIFS('总明细 源文件后台下'!T:T,'总明细 源文件后台下'!E:E,E887,'总明细 源文件后台下'!C:C,"Order")</f>
        <v>0</v>
      </c>
      <c r="R887">
        <f>SUMIFS('总明细 源文件后台下'!U:U,'总明细 源文件后台下'!E:E,E887,'总明细 源文件后台下'!C:C,"Order")</f>
        <v>0</v>
      </c>
      <c r="S887">
        <f>SUMIFS('总明细 源文件后台下'!V:V,'总明细 源文件后台下'!E:E,E887,'总明细 源文件后台下'!C:C,"Order")</f>
        <v>0</v>
      </c>
      <c r="T887">
        <f>SUMIFS('总明细 源文件后台下'!W:W,'总明细 源文件后台下'!E:E,E887,'总明细 源文件后台下'!C:C,"Order")</f>
        <v>0</v>
      </c>
      <c r="U887">
        <f>SUMIFS('总明细 源文件后台下'!G:G,'总明细 源文件后台下'!E:E,E887,'总明细 源文件后台下'!C:C,"Refund")</f>
        <v>0</v>
      </c>
      <c r="V887">
        <f>SUMIFS('总明细 源文件后台下'!M:M,'总明细 源文件后台下'!E:E,E887,'总明细 源文件后台下'!C:C,"Refund")</f>
        <v>0</v>
      </c>
      <c r="W887">
        <f>SUMIFS('总明细 源文件后台下'!N:N,'总明细 源文件后台下'!E:E,E887,'总明细 源文件后台下'!C:C,"Refund")</f>
        <v>0</v>
      </c>
      <c r="X887">
        <f>SUMIFS('总明细 源文件后台下'!O:O,'总明细 源文件后台下'!E:E,E887,'总明细 源文件后台下'!C:C,"Refund")</f>
        <v>0</v>
      </c>
      <c r="Y887">
        <f>SUMIFS('总明细 源文件后台下'!P:P,'总明细 源文件后台下'!E:E,E887,'总明细 源文件后台下'!C:C,"Refund")</f>
        <v>0</v>
      </c>
      <c r="Z887">
        <f>SUMIFS('总明细 源文件后台下'!Q:Q,'总明细 源文件后台下'!E:E,E887,'总明细 源文件后台下'!C:C,"Refund")</f>
        <v>0</v>
      </c>
      <c r="AA887">
        <f>SUMIFS('总明细 源文件后台下'!R:R,'总明细 源文件后台下'!E:E,E887,'总明细 源文件后台下'!C:C,"Refund")</f>
        <v>0</v>
      </c>
      <c r="AB887">
        <f>SUMIFS('总明细 源文件后台下'!S:S,'总明细 源文件后台下'!E:E,E887,'总明细 源文件后台下'!C:C,"Refund")</f>
        <v>0</v>
      </c>
      <c r="AC887">
        <f>SUMIFS('总明细 源文件后台下'!T:T,'总明细 源文件后台下'!E:E,E887,'总明细 源文件后台下'!C:C,"Refund")</f>
        <v>0</v>
      </c>
      <c r="AD887">
        <f>SUMIFS('总明细 源文件后台下'!U:U,'总明细 源文件后台下'!E:E,E887,'总明细 源文件后台下'!C:C,"Refund")</f>
        <v>0</v>
      </c>
      <c r="AE887">
        <f>SUMIFS('总明细 源文件后台下'!V:V,'总明细 源文件后台下'!E:E,E887,'总明细 源文件后台下'!C:C,"Refund")</f>
        <v>0</v>
      </c>
      <c r="AF887">
        <f>SUMIFS('总明细 源文件后台下'!W:W,'总明细 源文件后台下'!E:E,E887,'总明细 源文件后台下'!C:C,"Refund")</f>
        <v>0</v>
      </c>
      <c r="AK887">
        <f>(SUMIF('广告费 源文件后台下'!G:G,E887,'广告费 源文件后台下'!M:M))*-1</f>
        <v>0</v>
      </c>
      <c r="AL887">
        <f>SUMIFS('总明细 源文件后台下'!W:W,'总明细 源文件后台下'!E:E,E887,'总明细 源文件后台下'!C:C,"Adjustment",'总明细 源文件后台下'!F:F,"FBA Inventory Reimbursement - Customer Return")</f>
        <v>0</v>
      </c>
      <c r="AM887">
        <f>SUMIFS('总明细 源文件后台下'!W:W,'总明细 源文件后台下'!E:E,E887,'总明细 源文件后台下'!C:C,"Adjustment",'总明细 源文件后台下'!F:F,"FBA Inventory Reimbursement - Damaged:Warehouse")</f>
        <v>0</v>
      </c>
      <c r="AN887">
        <f>SUMIFS('总明细 源文件后台下'!W:W,'总明细 源文件后台下'!E:E,E887,'总明细 源文件后台下'!C:C,"Adjustment",'总明细 源文件后台下'!F:F,"FBA Inventory Reimbursement - Customer Service Issue")</f>
        <v>0</v>
      </c>
      <c r="AO887">
        <f>SUMIFS('总明细 源文件后台下'!W:W,'总明细 源文件后台下'!E:E,E887,'总明细 源文件后台下'!C:C,"Adjustment",'总明细 源文件后台下'!F:F,"FBA Inventory Reimbursement - Fee Correction")</f>
        <v>0</v>
      </c>
      <c r="AP887">
        <f>SUMIFS('总明细 源文件后台下'!W:W,'总明细 源文件后台下'!E:E,E887,'总明细 源文件后台下'!C:C,"Adjustment",'总明细 源文件后台下'!F:F,"FBA Inventory Reimbursement - General Adjustment")</f>
        <v>0</v>
      </c>
      <c r="AQ887">
        <f>SUMIFS('总明细 源文件后台下'!W:W,'总明细 源文件后台下'!E:E,E887,'总明细 源文件后台下'!C:C,"Adjustment",'总明细 源文件后台下'!F:F,"FBA Inventory Reimbursement - Lost:Inbound")</f>
        <v>0</v>
      </c>
      <c r="AR887">
        <f>SUMIFS('总明细 源文件后台下'!W:W,'总明细 源文件后台下'!E:E,E887,'总明细 源文件后台下'!C:C,"Adjustment",'总明细 源文件后台下'!F:F,"FBA Inventory Reimbursement - Lost:Warehouse")</f>
        <v>0</v>
      </c>
      <c r="AS887">
        <f>SUMIFS('总明细 源文件后台下'!W:W,'总明细 源文件后台下'!E:E,E887,'总明细 源文件后台下'!C:C,"Adjustment",'总明细 源文件后台下'!F:F,"Non-subscription Fee Adjustment")</f>
        <v>0</v>
      </c>
      <c r="AT887">
        <f>SUMIFS('总明细 源文件后台下'!W:W,'总明细 源文件后台下'!E:E,E887,'总明细 源文件后台下'!C:C,"Adjustment",'总明细 源文件后台下'!F:F,"FBA Inventory Placement Service Fee")</f>
        <v>0</v>
      </c>
      <c r="AV887">
        <f>SUMIF('FBA Customer Return Per Unit Fe'!B:B,E887,'FBA Customer Return Per Unit Fe'!C:C)</f>
        <v>0</v>
      </c>
      <c r="AX887">
        <f>(SUMIF('仓储费 源文件后台下'!C:C,E887,'仓储费 源文件后台下'!V:V))*-1</f>
        <v>0</v>
      </c>
      <c r="AZ887">
        <f>SUMIF('Disposal Fee销毁费用-160.95'!B:B,E887,'Disposal Fee销毁费用-160.95'!D:D)*-1</f>
        <v>0</v>
      </c>
      <c r="BC887">
        <f>IFERROR(VLOOKUP(F887,'优惠券-86.4'!F:I,4,0),0)</f>
        <v>0</v>
      </c>
      <c r="BD887">
        <f>IFERROR(VLOOKUP(F887,'早评-120'!E:H,4,0),0)</f>
        <v>0</v>
      </c>
      <c r="BF887">
        <f t="shared" si="104"/>
        <v>0</v>
      </c>
      <c r="BG887">
        <f t="shared" si="105"/>
        <v>0</v>
      </c>
      <c r="BH887">
        <f t="shared" si="106"/>
        <v>0</v>
      </c>
      <c r="BQ887" s="45">
        <f t="shared" si="107"/>
        <v>0</v>
      </c>
      <c r="BR887">
        <f>SUMIFS('9月销毁明细'!D:D,'9月销毁明细'!A:A,E887,'9月销毁明细'!H:H,"Sellable")</f>
        <v>0</v>
      </c>
      <c r="BS887">
        <f>SUMIFS('9月销毁明细'!G:G,'9月销毁明细'!A:A,E887,'9月销毁明细'!H:H,"Sellable")</f>
        <v>0</v>
      </c>
      <c r="BT887">
        <f>SUMIFS('9月销毁明细'!D:D,'9月销毁明细'!A:A,E887,'9月销毁明细'!H:H,"Unsellable")</f>
        <v>0</v>
      </c>
      <c r="BU887">
        <f>SUMIFS('9月销毁明细'!G:G,'9月销毁明细'!A:A,E887,'9月销毁明细'!H:H,"Unsellable")</f>
        <v>0</v>
      </c>
      <c r="BW887">
        <f>IFERROR(I887*VLOOKUP(F887,'9.3成本表'!C:L,10,0),0)</f>
        <v>0</v>
      </c>
      <c r="BX887">
        <f t="shared" si="108"/>
        <v>0</v>
      </c>
      <c r="CC887" s="45">
        <f t="shared" si="109"/>
        <v>0</v>
      </c>
      <c r="CD887" s="45">
        <f t="shared" si="110"/>
        <v>0</v>
      </c>
      <c r="CE887" s="45">
        <f t="shared" si="111"/>
        <v>0</v>
      </c>
    </row>
    <row r="888" spans="4:83" x14ac:dyDescent="0.25">
      <c r="D888" s="20" t="s">
        <v>1885</v>
      </c>
      <c r="E888" s="20" t="s">
        <v>1886</v>
      </c>
      <c r="F888" s="20">
        <v>6374</v>
      </c>
      <c r="G888">
        <v>882</v>
      </c>
      <c r="H888" s="20"/>
      <c r="I888">
        <f>SUMIFS('总明细 源文件后台下'!G:G,'总明细 源文件后台下'!E:E,E888,'总明细 源文件后台下'!C:C,"Order")</f>
        <v>0</v>
      </c>
      <c r="J888">
        <f>SUMIFS('总明细 源文件后台下'!M:M,'总明细 源文件后台下'!E:E,E888,'总明细 源文件后台下'!C:C,"Order")</f>
        <v>0</v>
      </c>
      <c r="K888">
        <f>SUMIFS('总明细 源文件后台下'!N:N,'总明细 源文件后台下'!E:E,E888,'总明细 源文件后台下'!C:C,"Order")</f>
        <v>0</v>
      </c>
      <c r="L888">
        <f>SUMIFS('总明细 源文件后台下'!O:O,'总明细 源文件后台下'!E:E,E888,'总明细 源文件后台下'!C:C,"Order")</f>
        <v>0</v>
      </c>
      <c r="M888">
        <f>SUMIFS('总明细 源文件后台下'!P:P,'总明细 源文件后台下'!E:E,E888,'总明细 源文件后台下'!C:C,"Order")</f>
        <v>0</v>
      </c>
      <c r="N888">
        <f>SUMIFS('总明细 源文件后台下'!Q:Q,'总明细 源文件后台下'!E:E,E888,'总明细 源文件后台下'!C:C,"Order")</f>
        <v>0</v>
      </c>
      <c r="O888">
        <f>SUMIFS('总明细 源文件后台下'!R:R,'总明细 源文件后台下'!E:E,E888,'总明细 源文件后台下'!C:C,"Order")</f>
        <v>0</v>
      </c>
      <c r="P888">
        <f>SUMIFS('总明细 源文件后台下'!S:S,'总明细 源文件后台下'!E:E,E888,'总明细 源文件后台下'!C:C,"Order")</f>
        <v>0</v>
      </c>
      <c r="Q888">
        <f>SUMIFS('总明细 源文件后台下'!T:T,'总明细 源文件后台下'!E:E,E888,'总明细 源文件后台下'!C:C,"Order")</f>
        <v>0</v>
      </c>
      <c r="R888">
        <f>SUMIFS('总明细 源文件后台下'!U:U,'总明细 源文件后台下'!E:E,E888,'总明细 源文件后台下'!C:C,"Order")</f>
        <v>0</v>
      </c>
      <c r="S888">
        <f>SUMIFS('总明细 源文件后台下'!V:V,'总明细 源文件后台下'!E:E,E888,'总明细 源文件后台下'!C:C,"Order")</f>
        <v>0</v>
      </c>
      <c r="T888">
        <f>SUMIFS('总明细 源文件后台下'!W:W,'总明细 源文件后台下'!E:E,E888,'总明细 源文件后台下'!C:C,"Order")</f>
        <v>0</v>
      </c>
      <c r="U888">
        <f>SUMIFS('总明细 源文件后台下'!G:G,'总明细 源文件后台下'!E:E,E888,'总明细 源文件后台下'!C:C,"Refund")</f>
        <v>0</v>
      </c>
      <c r="V888">
        <f>SUMIFS('总明细 源文件后台下'!M:M,'总明细 源文件后台下'!E:E,E888,'总明细 源文件后台下'!C:C,"Refund")</f>
        <v>0</v>
      </c>
      <c r="W888">
        <f>SUMIFS('总明细 源文件后台下'!N:N,'总明细 源文件后台下'!E:E,E888,'总明细 源文件后台下'!C:C,"Refund")</f>
        <v>0</v>
      </c>
      <c r="X888">
        <f>SUMIFS('总明细 源文件后台下'!O:O,'总明细 源文件后台下'!E:E,E888,'总明细 源文件后台下'!C:C,"Refund")</f>
        <v>0</v>
      </c>
      <c r="Y888">
        <f>SUMIFS('总明细 源文件后台下'!P:P,'总明细 源文件后台下'!E:E,E888,'总明细 源文件后台下'!C:C,"Refund")</f>
        <v>0</v>
      </c>
      <c r="Z888">
        <f>SUMIFS('总明细 源文件后台下'!Q:Q,'总明细 源文件后台下'!E:E,E888,'总明细 源文件后台下'!C:C,"Refund")</f>
        <v>0</v>
      </c>
      <c r="AA888">
        <f>SUMIFS('总明细 源文件后台下'!R:R,'总明细 源文件后台下'!E:E,E888,'总明细 源文件后台下'!C:C,"Refund")</f>
        <v>0</v>
      </c>
      <c r="AB888">
        <f>SUMIFS('总明细 源文件后台下'!S:S,'总明细 源文件后台下'!E:E,E888,'总明细 源文件后台下'!C:C,"Refund")</f>
        <v>0</v>
      </c>
      <c r="AC888">
        <f>SUMIFS('总明细 源文件后台下'!T:T,'总明细 源文件后台下'!E:E,E888,'总明细 源文件后台下'!C:C,"Refund")</f>
        <v>0</v>
      </c>
      <c r="AD888">
        <f>SUMIFS('总明细 源文件后台下'!U:U,'总明细 源文件后台下'!E:E,E888,'总明细 源文件后台下'!C:C,"Refund")</f>
        <v>0</v>
      </c>
      <c r="AE888">
        <f>SUMIFS('总明细 源文件后台下'!V:V,'总明细 源文件后台下'!E:E,E888,'总明细 源文件后台下'!C:C,"Refund")</f>
        <v>0</v>
      </c>
      <c r="AF888">
        <f>SUMIFS('总明细 源文件后台下'!W:W,'总明细 源文件后台下'!E:E,E888,'总明细 源文件后台下'!C:C,"Refund")</f>
        <v>0</v>
      </c>
      <c r="AK888">
        <f>(SUMIF('广告费 源文件后台下'!G:G,E888,'广告费 源文件后台下'!M:M))*-1</f>
        <v>0</v>
      </c>
      <c r="AL888">
        <f>SUMIFS('总明细 源文件后台下'!W:W,'总明细 源文件后台下'!E:E,E888,'总明细 源文件后台下'!C:C,"Adjustment",'总明细 源文件后台下'!F:F,"FBA Inventory Reimbursement - Customer Return")</f>
        <v>0</v>
      </c>
      <c r="AM888">
        <f>SUMIFS('总明细 源文件后台下'!W:W,'总明细 源文件后台下'!E:E,E888,'总明细 源文件后台下'!C:C,"Adjustment",'总明细 源文件后台下'!F:F,"FBA Inventory Reimbursement - Damaged:Warehouse")</f>
        <v>0</v>
      </c>
      <c r="AN888">
        <f>SUMIFS('总明细 源文件后台下'!W:W,'总明细 源文件后台下'!E:E,E888,'总明细 源文件后台下'!C:C,"Adjustment",'总明细 源文件后台下'!F:F,"FBA Inventory Reimbursement - Customer Service Issue")</f>
        <v>0</v>
      </c>
      <c r="AO888">
        <f>SUMIFS('总明细 源文件后台下'!W:W,'总明细 源文件后台下'!E:E,E888,'总明细 源文件后台下'!C:C,"Adjustment",'总明细 源文件后台下'!F:F,"FBA Inventory Reimbursement - Fee Correction")</f>
        <v>0</v>
      </c>
      <c r="AP888">
        <f>SUMIFS('总明细 源文件后台下'!W:W,'总明细 源文件后台下'!E:E,E888,'总明细 源文件后台下'!C:C,"Adjustment",'总明细 源文件后台下'!F:F,"FBA Inventory Reimbursement - General Adjustment")</f>
        <v>0</v>
      </c>
      <c r="AQ888">
        <f>SUMIFS('总明细 源文件后台下'!W:W,'总明细 源文件后台下'!E:E,E888,'总明细 源文件后台下'!C:C,"Adjustment",'总明细 源文件后台下'!F:F,"FBA Inventory Reimbursement - Lost:Inbound")</f>
        <v>0</v>
      </c>
      <c r="AR888">
        <f>SUMIFS('总明细 源文件后台下'!W:W,'总明细 源文件后台下'!E:E,E888,'总明细 源文件后台下'!C:C,"Adjustment",'总明细 源文件后台下'!F:F,"FBA Inventory Reimbursement - Lost:Warehouse")</f>
        <v>0</v>
      </c>
      <c r="AS888">
        <f>SUMIFS('总明细 源文件后台下'!W:W,'总明细 源文件后台下'!E:E,E888,'总明细 源文件后台下'!C:C,"Adjustment",'总明细 源文件后台下'!F:F,"Non-subscription Fee Adjustment")</f>
        <v>0</v>
      </c>
      <c r="AT888">
        <f>SUMIFS('总明细 源文件后台下'!W:W,'总明细 源文件后台下'!E:E,E888,'总明细 源文件后台下'!C:C,"Adjustment",'总明细 源文件后台下'!F:F,"FBA Inventory Placement Service Fee")</f>
        <v>0</v>
      </c>
      <c r="AV888">
        <f>SUMIF('FBA Customer Return Per Unit Fe'!B:B,E888,'FBA Customer Return Per Unit Fe'!C:C)</f>
        <v>0</v>
      </c>
      <c r="AX888">
        <f>(SUMIF('仓储费 源文件后台下'!C:C,E888,'仓储费 源文件后台下'!V:V))*-1</f>
        <v>0</v>
      </c>
      <c r="AZ888">
        <f>SUMIF('Disposal Fee销毁费用-160.95'!B:B,E888,'Disposal Fee销毁费用-160.95'!D:D)*-1</f>
        <v>0</v>
      </c>
      <c r="BC888">
        <f>IFERROR(VLOOKUP(F888,'优惠券-86.4'!F:I,4,0),0)</f>
        <v>0</v>
      </c>
      <c r="BD888">
        <f>IFERROR(VLOOKUP(F888,'早评-120'!E:H,4,0),0)</f>
        <v>0</v>
      </c>
      <c r="BF888">
        <f t="shared" si="104"/>
        <v>0</v>
      </c>
      <c r="BG888">
        <f t="shared" si="105"/>
        <v>0</v>
      </c>
      <c r="BH888">
        <f t="shared" si="106"/>
        <v>0</v>
      </c>
      <c r="BQ888" s="45">
        <f t="shared" si="107"/>
        <v>0</v>
      </c>
      <c r="BR888">
        <f>SUMIFS('9月销毁明细'!D:D,'9月销毁明细'!A:A,E888,'9月销毁明细'!H:H,"Sellable")</f>
        <v>0</v>
      </c>
      <c r="BS888">
        <f>SUMIFS('9月销毁明细'!G:G,'9月销毁明细'!A:A,E888,'9月销毁明细'!H:H,"Sellable")</f>
        <v>0</v>
      </c>
      <c r="BT888">
        <f>SUMIFS('9月销毁明细'!D:D,'9月销毁明细'!A:A,E888,'9月销毁明细'!H:H,"Unsellable")</f>
        <v>0</v>
      </c>
      <c r="BU888">
        <f>SUMIFS('9月销毁明细'!G:G,'9月销毁明细'!A:A,E888,'9月销毁明细'!H:H,"Unsellable")</f>
        <v>0</v>
      </c>
      <c r="BW888">
        <f>IFERROR(I888*VLOOKUP(F888,'9.3成本表'!C:L,10,0),0)</f>
        <v>0</v>
      </c>
      <c r="BX888">
        <f t="shared" si="108"/>
        <v>0</v>
      </c>
      <c r="CC888" s="45">
        <f t="shared" si="109"/>
        <v>0</v>
      </c>
      <c r="CD888" s="45">
        <f t="shared" si="110"/>
        <v>0</v>
      </c>
      <c r="CE888" s="45">
        <f t="shared" si="111"/>
        <v>0</v>
      </c>
    </row>
    <row r="889" spans="4:83" x14ac:dyDescent="0.25">
      <c r="D889" s="20" t="s">
        <v>1887</v>
      </c>
      <c r="E889" s="20" t="s">
        <v>1888</v>
      </c>
      <c r="F889" s="20">
        <v>6374</v>
      </c>
      <c r="G889">
        <v>883</v>
      </c>
      <c r="H889" s="20"/>
      <c r="I889">
        <f>SUMIFS('总明细 源文件后台下'!G:G,'总明细 源文件后台下'!E:E,E889,'总明细 源文件后台下'!C:C,"Order")</f>
        <v>0</v>
      </c>
      <c r="J889">
        <f>SUMIFS('总明细 源文件后台下'!M:M,'总明细 源文件后台下'!E:E,E889,'总明细 源文件后台下'!C:C,"Order")</f>
        <v>0</v>
      </c>
      <c r="K889">
        <f>SUMIFS('总明细 源文件后台下'!N:N,'总明细 源文件后台下'!E:E,E889,'总明细 源文件后台下'!C:C,"Order")</f>
        <v>0</v>
      </c>
      <c r="L889">
        <f>SUMIFS('总明细 源文件后台下'!O:O,'总明细 源文件后台下'!E:E,E889,'总明细 源文件后台下'!C:C,"Order")</f>
        <v>0</v>
      </c>
      <c r="M889">
        <f>SUMIFS('总明细 源文件后台下'!P:P,'总明细 源文件后台下'!E:E,E889,'总明细 源文件后台下'!C:C,"Order")</f>
        <v>0</v>
      </c>
      <c r="N889">
        <f>SUMIFS('总明细 源文件后台下'!Q:Q,'总明细 源文件后台下'!E:E,E889,'总明细 源文件后台下'!C:C,"Order")</f>
        <v>0</v>
      </c>
      <c r="O889">
        <f>SUMIFS('总明细 源文件后台下'!R:R,'总明细 源文件后台下'!E:E,E889,'总明细 源文件后台下'!C:C,"Order")</f>
        <v>0</v>
      </c>
      <c r="P889">
        <f>SUMIFS('总明细 源文件后台下'!S:S,'总明细 源文件后台下'!E:E,E889,'总明细 源文件后台下'!C:C,"Order")</f>
        <v>0</v>
      </c>
      <c r="Q889">
        <f>SUMIFS('总明细 源文件后台下'!T:T,'总明细 源文件后台下'!E:E,E889,'总明细 源文件后台下'!C:C,"Order")</f>
        <v>0</v>
      </c>
      <c r="R889">
        <f>SUMIFS('总明细 源文件后台下'!U:U,'总明细 源文件后台下'!E:E,E889,'总明细 源文件后台下'!C:C,"Order")</f>
        <v>0</v>
      </c>
      <c r="S889">
        <f>SUMIFS('总明细 源文件后台下'!V:V,'总明细 源文件后台下'!E:E,E889,'总明细 源文件后台下'!C:C,"Order")</f>
        <v>0</v>
      </c>
      <c r="T889">
        <f>SUMIFS('总明细 源文件后台下'!W:W,'总明细 源文件后台下'!E:E,E889,'总明细 源文件后台下'!C:C,"Order")</f>
        <v>0</v>
      </c>
      <c r="U889">
        <f>SUMIFS('总明细 源文件后台下'!G:G,'总明细 源文件后台下'!E:E,E889,'总明细 源文件后台下'!C:C,"Refund")</f>
        <v>0</v>
      </c>
      <c r="V889">
        <f>SUMIFS('总明细 源文件后台下'!M:M,'总明细 源文件后台下'!E:E,E889,'总明细 源文件后台下'!C:C,"Refund")</f>
        <v>0</v>
      </c>
      <c r="W889">
        <f>SUMIFS('总明细 源文件后台下'!N:N,'总明细 源文件后台下'!E:E,E889,'总明细 源文件后台下'!C:C,"Refund")</f>
        <v>0</v>
      </c>
      <c r="X889">
        <f>SUMIFS('总明细 源文件后台下'!O:O,'总明细 源文件后台下'!E:E,E889,'总明细 源文件后台下'!C:C,"Refund")</f>
        <v>0</v>
      </c>
      <c r="Y889">
        <f>SUMIFS('总明细 源文件后台下'!P:P,'总明细 源文件后台下'!E:E,E889,'总明细 源文件后台下'!C:C,"Refund")</f>
        <v>0</v>
      </c>
      <c r="Z889">
        <f>SUMIFS('总明细 源文件后台下'!Q:Q,'总明细 源文件后台下'!E:E,E889,'总明细 源文件后台下'!C:C,"Refund")</f>
        <v>0</v>
      </c>
      <c r="AA889">
        <f>SUMIFS('总明细 源文件后台下'!R:R,'总明细 源文件后台下'!E:E,E889,'总明细 源文件后台下'!C:C,"Refund")</f>
        <v>0</v>
      </c>
      <c r="AB889">
        <f>SUMIFS('总明细 源文件后台下'!S:S,'总明细 源文件后台下'!E:E,E889,'总明细 源文件后台下'!C:C,"Refund")</f>
        <v>0</v>
      </c>
      <c r="AC889">
        <f>SUMIFS('总明细 源文件后台下'!T:T,'总明细 源文件后台下'!E:E,E889,'总明细 源文件后台下'!C:C,"Refund")</f>
        <v>0</v>
      </c>
      <c r="AD889">
        <f>SUMIFS('总明细 源文件后台下'!U:U,'总明细 源文件后台下'!E:E,E889,'总明细 源文件后台下'!C:C,"Refund")</f>
        <v>0</v>
      </c>
      <c r="AE889">
        <f>SUMIFS('总明细 源文件后台下'!V:V,'总明细 源文件后台下'!E:E,E889,'总明细 源文件后台下'!C:C,"Refund")</f>
        <v>0</v>
      </c>
      <c r="AF889">
        <f>SUMIFS('总明细 源文件后台下'!W:W,'总明细 源文件后台下'!E:E,E889,'总明细 源文件后台下'!C:C,"Refund")</f>
        <v>0</v>
      </c>
      <c r="AK889">
        <f>(SUMIF('广告费 源文件后台下'!G:G,E889,'广告费 源文件后台下'!M:M))*-1</f>
        <v>0</v>
      </c>
      <c r="AL889">
        <f>SUMIFS('总明细 源文件后台下'!W:W,'总明细 源文件后台下'!E:E,E889,'总明细 源文件后台下'!C:C,"Adjustment",'总明细 源文件后台下'!F:F,"FBA Inventory Reimbursement - Customer Return")</f>
        <v>0</v>
      </c>
      <c r="AM889">
        <f>SUMIFS('总明细 源文件后台下'!W:W,'总明细 源文件后台下'!E:E,E889,'总明细 源文件后台下'!C:C,"Adjustment",'总明细 源文件后台下'!F:F,"FBA Inventory Reimbursement - Damaged:Warehouse")</f>
        <v>0</v>
      </c>
      <c r="AN889">
        <f>SUMIFS('总明细 源文件后台下'!W:W,'总明细 源文件后台下'!E:E,E889,'总明细 源文件后台下'!C:C,"Adjustment",'总明细 源文件后台下'!F:F,"FBA Inventory Reimbursement - Customer Service Issue")</f>
        <v>0</v>
      </c>
      <c r="AO889">
        <f>SUMIFS('总明细 源文件后台下'!W:W,'总明细 源文件后台下'!E:E,E889,'总明细 源文件后台下'!C:C,"Adjustment",'总明细 源文件后台下'!F:F,"FBA Inventory Reimbursement - Fee Correction")</f>
        <v>0</v>
      </c>
      <c r="AP889">
        <f>SUMIFS('总明细 源文件后台下'!W:W,'总明细 源文件后台下'!E:E,E889,'总明细 源文件后台下'!C:C,"Adjustment",'总明细 源文件后台下'!F:F,"FBA Inventory Reimbursement - General Adjustment")</f>
        <v>0</v>
      </c>
      <c r="AQ889">
        <f>SUMIFS('总明细 源文件后台下'!W:W,'总明细 源文件后台下'!E:E,E889,'总明细 源文件后台下'!C:C,"Adjustment",'总明细 源文件后台下'!F:F,"FBA Inventory Reimbursement - Lost:Inbound")</f>
        <v>0</v>
      </c>
      <c r="AR889">
        <f>SUMIFS('总明细 源文件后台下'!W:W,'总明细 源文件后台下'!E:E,E889,'总明细 源文件后台下'!C:C,"Adjustment",'总明细 源文件后台下'!F:F,"FBA Inventory Reimbursement - Lost:Warehouse")</f>
        <v>0</v>
      </c>
      <c r="AS889">
        <f>SUMIFS('总明细 源文件后台下'!W:W,'总明细 源文件后台下'!E:E,E889,'总明细 源文件后台下'!C:C,"Adjustment",'总明细 源文件后台下'!F:F,"Non-subscription Fee Adjustment")</f>
        <v>0</v>
      </c>
      <c r="AT889">
        <f>SUMIFS('总明细 源文件后台下'!W:W,'总明细 源文件后台下'!E:E,E889,'总明细 源文件后台下'!C:C,"Adjustment",'总明细 源文件后台下'!F:F,"FBA Inventory Placement Service Fee")</f>
        <v>0</v>
      </c>
      <c r="AV889">
        <f>SUMIF('FBA Customer Return Per Unit Fe'!B:B,E889,'FBA Customer Return Per Unit Fe'!C:C)</f>
        <v>0</v>
      </c>
      <c r="AX889">
        <f>(SUMIF('仓储费 源文件后台下'!C:C,E889,'仓储费 源文件后台下'!V:V))*-1</f>
        <v>0</v>
      </c>
      <c r="AZ889">
        <f>SUMIF('Disposal Fee销毁费用-160.95'!B:B,E889,'Disposal Fee销毁费用-160.95'!D:D)*-1</f>
        <v>0</v>
      </c>
      <c r="BC889">
        <f>IFERROR(VLOOKUP(F889,'优惠券-86.4'!F:I,4,0),0)</f>
        <v>0</v>
      </c>
      <c r="BD889">
        <f>IFERROR(VLOOKUP(F889,'早评-120'!E:H,4,0),0)</f>
        <v>0</v>
      </c>
      <c r="BF889">
        <f t="shared" si="104"/>
        <v>0</v>
      </c>
      <c r="BG889">
        <f t="shared" si="105"/>
        <v>0</v>
      </c>
      <c r="BH889">
        <f t="shared" si="106"/>
        <v>0</v>
      </c>
      <c r="BQ889" s="45">
        <f t="shared" si="107"/>
        <v>0</v>
      </c>
      <c r="BR889">
        <f>SUMIFS('9月销毁明细'!D:D,'9月销毁明细'!A:A,E889,'9月销毁明细'!H:H,"Sellable")</f>
        <v>0</v>
      </c>
      <c r="BS889">
        <f>SUMIFS('9月销毁明细'!G:G,'9月销毁明细'!A:A,E889,'9月销毁明细'!H:H,"Sellable")</f>
        <v>0</v>
      </c>
      <c r="BT889">
        <f>SUMIFS('9月销毁明细'!D:D,'9月销毁明细'!A:A,E889,'9月销毁明细'!H:H,"Unsellable")</f>
        <v>0</v>
      </c>
      <c r="BU889">
        <f>SUMIFS('9月销毁明细'!G:G,'9月销毁明细'!A:A,E889,'9月销毁明细'!H:H,"Unsellable")</f>
        <v>0</v>
      </c>
      <c r="BW889">
        <f>IFERROR(I889*VLOOKUP(F889,'9.3成本表'!C:L,10,0),0)</f>
        <v>0</v>
      </c>
      <c r="BX889">
        <f t="shared" si="108"/>
        <v>0</v>
      </c>
      <c r="CC889" s="45">
        <f t="shared" si="109"/>
        <v>0</v>
      </c>
      <c r="CD889" s="45">
        <f t="shared" si="110"/>
        <v>0</v>
      </c>
      <c r="CE889" s="45">
        <f t="shared" si="111"/>
        <v>0</v>
      </c>
    </row>
    <row r="890" spans="4:83" x14ac:dyDescent="0.25">
      <c r="D890" s="20" t="s">
        <v>1889</v>
      </c>
      <c r="E890" s="20" t="s">
        <v>1890</v>
      </c>
      <c r="F890" s="20">
        <v>6374</v>
      </c>
      <c r="G890">
        <v>884</v>
      </c>
      <c r="H890" s="20"/>
      <c r="I890">
        <f>SUMIFS('总明细 源文件后台下'!G:G,'总明细 源文件后台下'!E:E,E890,'总明细 源文件后台下'!C:C,"Order")</f>
        <v>0</v>
      </c>
      <c r="J890">
        <f>SUMIFS('总明细 源文件后台下'!M:M,'总明细 源文件后台下'!E:E,E890,'总明细 源文件后台下'!C:C,"Order")</f>
        <v>0</v>
      </c>
      <c r="K890">
        <f>SUMIFS('总明细 源文件后台下'!N:N,'总明细 源文件后台下'!E:E,E890,'总明细 源文件后台下'!C:C,"Order")</f>
        <v>0</v>
      </c>
      <c r="L890">
        <f>SUMIFS('总明细 源文件后台下'!O:O,'总明细 源文件后台下'!E:E,E890,'总明细 源文件后台下'!C:C,"Order")</f>
        <v>0</v>
      </c>
      <c r="M890">
        <f>SUMIFS('总明细 源文件后台下'!P:P,'总明细 源文件后台下'!E:E,E890,'总明细 源文件后台下'!C:C,"Order")</f>
        <v>0</v>
      </c>
      <c r="N890">
        <f>SUMIFS('总明细 源文件后台下'!Q:Q,'总明细 源文件后台下'!E:E,E890,'总明细 源文件后台下'!C:C,"Order")</f>
        <v>0</v>
      </c>
      <c r="O890">
        <f>SUMIFS('总明细 源文件后台下'!R:R,'总明细 源文件后台下'!E:E,E890,'总明细 源文件后台下'!C:C,"Order")</f>
        <v>0</v>
      </c>
      <c r="P890">
        <f>SUMIFS('总明细 源文件后台下'!S:S,'总明细 源文件后台下'!E:E,E890,'总明细 源文件后台下'!C:C,"Order")</f>
        <v>0</v>
      </c>
      <c r="Q890">
        <f>SUMIFS('总明细 源文件后台下'!T:T,'总明细 源文件后台下'!E:E,E890,'总明细 源文件后台下'!C:C,"Order")</f>
        <v>0</v>
      </c>
      <c r="R890">
        <f>SUMIFS('总明细 源文件后台下'!U:U,'总明细 源文件后台下'!E:E,E890,'总明细 源文件后台下'!C:C,"Order")</f>
        <v>0</v>
      </c>
      <c r="S890">
        <f>SUMIFS('总明细 源文件后台下'!V:V,'总明细 源文件后台下'!E:E,E890,'总明细 源文件后台下'!C:C,"Order")</f>
        <v>0</v>
      </c>
      <c r="T890">
        <f>SUMIFS('总明细 源文件后台下'!W:W,'总明细 源文件后台下'!E:E,E890,'总明细 源文件后台下'!C:C,"Order")</f>
        <v>0</v>
      </c>
      <c r="U890">
        <f>SUMIFS('总明细 源文件后台下'!G:G,'总明细 源文件后台下'!E:E,E890,'总明细 源文件后台下'!C:C,"Refund")</f>
        <v>0</v>
      </c>
      <c r="V890">
        <f>SUMIFS('总明细 源文件后台下'!M:M,'总明细 源文件后台下'!E:E,E890,'总明细 源文件后台下'!C:C,"Refund")</f>
        <v>0</v>
      </c>
      <c r="W890">
        <f>SUMIFS('总明细 源文件后台下'!N:N,'总明细 源文件后台下'!E:E,E890,'总明细 源文件后台下'!C:C,"Refund")</f>
        <v>0</v>
      </c>
      <c r="X890">
        <f>SUMIFS('总明细 源文件后台下'!O:O,'总明细 源文件后台下'!E:E,E890,'总明细 源文件后台下'!C:C,"Refund")</f>
        <v>0</v>
      </c>
      <c r="Y890">
        <f>SUMIFS('总明细 源文件后台下'!P:P,'总明细 源文件后台下'!E:E,E890,'总明细 源文件后台下'!C:C,"Refund")</f>
        <v>0</v>
      </c>
      <c r="Z890">
        <f>SUMIFS('总明细 源文件后台下'!Q:Q,'总明细 源文件后台下'!E:E,E890,'总明细 源文件后台下'!C:C,"Refund")</f>
        <v>0</v>
      </c>
      <c r="AA890">
        <f>SUMIFS('总明细 源文件后台下'!R:R,'总明细 源文件后台下'!E:E,E890,'总明细 源文件后台下'!C:C,"Refund")</f>
        <v>0</v>
      </c>
      <c r="AB890">
        <f>SUMIFS('总明细 源文件后台下'!S:S,'总明细 源文件后台下'!E:E,E890,'总明细 源文件后台下'!C:C,"Refund")</f>
        <v>0</v>
      </c>
      <c r="AC890">
        <f>SUMIFS('总明细 源文件后台下'!T:T,'总明细 源文件后台下'!E:E,E890,'总明细 源文件后台下'!C:C,"Refund")</f>
        <v>0</v>
      </c>
      <c r="AD890">
        <f>SUMIFS('总明细 源文件后台下'!U:U,'总明细 源文件后台下'!E:E,E890,'总明细 源文件后台下'!C:C,"Refund")</f>
        <v>0</v>
      </c>
      <c r="AE890">
        <f>SUMIFS('总明细 源文件后台下'!V:V,'总明细 源文件后台下'!E:E,E890,'总明细 源文件后台下'!C:C,"Refund")</f>
        <v>0</v>
      </c>
      <c r="AF890">
        <f>SUMIFS('总明细 源文件后台下'!W:W,'总明细 源文件后台下'!E:E,E890,'总明细 源文件后台下'!C:C,"Refund")</f>
        <v>0</v>
      </c>
      <c r="AK890">
        <f>(SUMIF('广告费 源文件后台下'!G:G,E890,'广告费 源文件后台下'!M:M))*-1</f>
        <v>0</v>
      </c>
      <c r="AL890">
        <f>SUMIFS('总明细 源文件后台下'!W:W,'总明细 源文件后台下'!E:E,E890,'总明细 源文件后台下'!C:C,"Adjustment",'总明细 源文件后台下'!F:F,"FBA Inventory Reimbursement - Customer Return")</f>
        <v>0</v>
      </c>
      <c r="AM890">
        <f>SUMIFS('总明细 源文件后台下'!W:W,'总明细 源文件后台下'!E:E,E890,'总明细 源文件后台下'!C:C,"Adjustment",'总明细 源文件后台下'!F:F,"FBA Inventory Reimbursement - Damaged:Warehouse")</f>
        <v>0</v>
      </c>
      <c r="AN890">
        <f>SUMIFS('总明细 源文件后台下'!W:W,'总明细 源文件后台下'!E:E,E890,'总明细 源文件后台下'!C:C,"Adjustment",'总明细 源文件后台下'!F:F,"FBA Inventory Reimbursement - Customer Service Issue")</f>
        <v>0</v>
      </c>
      <c r="AO890">
        <f>SUMIFS('总明细 源文件后台下'!W:W,'总明细 源文件后台下'!E:E,E890,'总明细 源文件后台下'!C:C,"Adjustment",'总明细 源文件后台下'!F:F,"FBA Inventory Reimbursement - Fee Correction")</f>
        <v>0</v>
      </c>
      <c r="AP890">
        <f>SUMIFS('总明细 源文件后台下'!W:W,'总明细 源文件后台下'!E:E,E890,'总明细 源文件后台下'!C:C,"Adjustment",'总明细 源文件后台下'!F:F,"FBA Inventory Reimbursement - General Adjustment")</f>
        <v>0</v>
      </c>
      <c r="AQ890">
        <f>SUMIFS('总明细 源文件后台下'!W:W,'总明细 源文件后台下'!E:E,E890,'总明细 源文件后台下'!C:C,"Adjustment",'总明细 源文件后台下'!F:F,"FBA Inventory Reimbursement - Lost:Inbound")</f>
        <v>0</v>
      </c>
      <c r="AR890">
        <f>SUMIFS('总明细 源文件后台下'!W:W,'总明细 源文件后台下'!E:E,E890,'总明细 源文件后台下'!C:C,"Adjustment",'总明细 源文件后台下'!F:F,"FBA Inventory Reimbursement - Lost:Warehouse")</f>
        <v>0</v>
      </c>
      <c r="AS890">
        <f>SUMIFS('总明细 源文件后台下'!W:W,'总明细 源文件后台下'!E:E,E890,'总明细 源文件后台下'!C:C,"Adjustment",'总明细 源文件后台下'!F:F,"Non-subscription Fee Adjustment")</f>
        <v>0</v>
      </c>
      <c r="AT890">
        <f>SUMIFS('总明细 源文件后台下'!W:W,'总明细 源文件后台下'!E:E,E890,'总明细 源文件后台下'!C:C,"Adjustment",'总明细 源文件后台下'!F:F,"FBA Inventory Placement Service Fee")</f>
        <v>0</v>
      </c>
      <c r="AV890">
        <f>SUMIF('FBA Customer Return Per Unit Fe'!B:B,E890,'FBA Customer Return Per Unit Fe'!C:C)</f>
        <v>0</v>
      </c>
      <c r="AX890">
        <f>(SUMIF('仓储费 源文件后台下'!C:C,E890,'仓储费 源文件后台下'!V:V))*-1</f>
        <v>0</v>
      </c>
      <c r="AZ890">
        <f>SUMIF('Disposal Fee销毁费用-160.95'!B:B,E890,'Disposal Fee销毁费用-160.95'!D:D)*-1</f>
        <v>0</v>
      </c>
      <c r="BC890">
        <f>IFERROR(VLOOKUP(F890,'优惠券-86.4'!F:I,4,0),0)</f>
        <v>0</v>
      </c>
      <c r="BD890">
        <f>IFERROR(VLOOKUP(F890,'早评-120'!E:H,4,0),0)</f>
        <v>0</v>
      </c>
      <c r="BF890">
        <f t="shared" si="104"/>
        <v>0</v>
      </c>
      <c r="BG890">
        <f t="shared" si="105"/>
        <v>0</v>
      </c>
      <c r="BH890">
        <f t="shared" si="106"/>
        <v>0</v>
      </c>
      <c r="BQ890" s="45">
        <f t="shared" si="107"/>
        <v>0</v>
      </c>
      <c r="BR890">
        <f>SUMIFS('9月销毁明细'!D:D,'9月销毁明细'!A:A,E890,'9月销毁明细'!H:H,"Sellable")</f>
        <v>0</v>
      </c>
      <c r="BS890">
        <f>SUMIFS('9月销毁明细'!G:G,'9月销毁明细'!A:A,E890,'9月销毁明细'!H:H,"Sellable")</f>
        <v>0</v>
      </c>
      <c r="BT890">
        <f>SUMIFS('9月销毁明细'!D:D,'9月销毁明细'!A:A,E890,'9月销毁明细'!H:H,"Unsellable")</f>
        <v>0</v>
      </c>
      <c r="BU890">
        <f>SUMIFS('9月销毁明细'!G:G,'9月销毁明细'!A:A,E890,'9月销毁明细'!H:H,"Unsellable")</f>
        <v>0</v>
      </c>
      <c r="BW890">
        <f>IFERROR(I890*VLOOKUP(F890,'9.3成本表'!C:L,10,0),0)</f>
        <v>0</v>
      </c>
      <c r="BX890">
        <f t="shared" si="108"/>
        <v>0</v>
      </c>
      <c r="CC890" s="45">
        <f t="shared" si="109"/>
        <v>0</v>
      </c>
      <c r="CD890" s="45">
        <f t="shared" si="110"/>
        <v>0</v>
      </c>
      <c r="CE890" s="45">
        <f t="shared" si="111"/>
        <v>0</v>
      </c>
    </row>
    <row r="891" spans="4:83" x14ac:dyDescent="0.25">
      <c r="D891" s="20" t="s">
        <v>1891</v>
      </c>
      <c r="E891" s="20" t="s">
        <v>1892</v>
      </c>
      <c r="F891" s="20">
        <v>6374</v>
      </c>
      <c r="G891">
        <v>885</v>
      </c>
      <c r="H891" s="20"/>
      <c r="I891">
        <f>SUMIFS('总明细 源文件后台下'!G:G,'总明细 源文件后台下'!E:E,E891,'总明细 源文件后台下'!C:C,"Order")</f>
        <v>0</v>
      </c>
      <c r="J891">
        <f>SUMIFS('总明细 源文件后台下'!M:M,'总明细 源文件后台下'!E:E,E891,'总明细 源文件后台下'!C:C,"Order")</f>
        <v>0</v>
      </c>
      <c r="K891">
        <f>SUMIFS('总明细 源文件后台下'!N:N,'总明细 源文件后台下'!E:E,E891,'总明细 源文件后台下'!C:C,"Order")</f>
        <v>0</v>
      </c>
      <c r="L891">
        <f>SUMIFS('总明细 源文件后台下'!O:O,'总明细 源文件后台下'!E:E,E891,'总明细 源文件后台下'!C:C,"Order")</f>
        <v>0</v>
      </c>
      <c r="M891">
        <f>SUMIFS('总明细 源文件后台下'!P:P,'总明细 源文件后台下'!E:E,E891,'总明细 源文件后台下'!C:C,"Order")</f>
        <v>0</v>
      </c>
      <c r="N891">
        <f>SUMIFS('总明细 源文件后台下'!Q:Q,'总明细 源文件后台下'!E:E,E891,'总明细 源文件后台下'!C:C,"Order")</f>
        <v>0</v>
      </c>
      <c r="O891">
        <f>SUMIFS('总明细 源文件后台下'!R:R,'总明细 源文件后台下'!E:E,E891,'总明细 源文件后台下'!C:C,"Order")</f>
        <v>0</v>
      </c>
      <c r="P891">
        <f>SUMIFS('总明细 源文件后台下'!S:S,'总明细 源文件后台下'!E:E,E891,'总明细 源文件后台下'!C:C,"Order")</f>
        <v>0</v>
      </c>
      <c r="Q891">
        <f>SUMIFS('总明细 源文件后台下'!T:T,'总明细 源文件后台下'!E:E,E891,'总明细 源文件后台下'!C:C,"Order")</f>
        <v>0</v>
      </c>
      <c r="R891">
        <f>SUMIFS('总明细 源文件后台下'!U:U,'总明细 源文件后台下'!E:E,E891,'总明细 源文件后台下'!C:C,"Order")</f>
        <v>0</v>
      </c>
      <c r="S891">
        <f>SUMIFS('总明细 源文件后台下'!V:V,'总明细 源文件后台下'!E:E,E891,'总明细 源文件后台下'!C:C,"Order")</f>
        <v>0</v>
      </c>
      <c r="T891">
        <f>SUMIFS('总明细 源文件后台下'!W:W,'总明细 源文件后台下'!E:E,E891,'总明细 源文件后台下'!C:C,"Order")</f>
        <v>0</v>
      </c>
      <c r="U891">
        <f>SUMIFS('总明细 源文件后台下'!G:G,'总明细 源文件后台下'!E:E,E891,'总明细 源文件后台下'!C:C,"Refund")</f>
        <v>0</v>
      </c>
      <c r="V891">
        <f>SUMIFS('总明细 源文件后台下'!M:M,'总明细 源文件后台下'!E:E,E891,'总明细 源文件后台下'!C:C,"Refund")</f>
        <v>0</v>
      </c>
      <c r="W891">
        <f>SUMIFS('总明细 源文件后台下'!N:N,'总明细 源文件后台下'!E:E,E891,'总明细 源文件后台下'!C:C,"Refund")</f>
        <v>0</v>
      </c>
      <c r="X891">
        <f>SUMIFS('总明细 源文件后台下'!O:O,'总明细 源文件后台下'!E:E,E891,'总明细 源文件后台下'!C:C,"Refund")</f>
        <v>0</v>
      </c>
      <c r="Y891">
        <f>SUMIFS('总明细 源文件后台下'!P:P,'总明细 源文件后台下'!E:E,E891,'总明细 源文件后台下'!C:C,"Refund")</f>
        <v>0</v>
      </c>
      <c r="Z891">
        <f>SUMIFS('总明细 源文件后台下'!Q:Q,'总明细 源文件后台下'!E:E,E891,'总明细 源文件后台下'!C:C,"Refund")</f>
        <v>0</v>
      </c>
      <c r="AA891">
        <f>SUMIFS('总明细 源文件后台下'!R:R,'总明细 源文件后台下'!E:E,E891,'总明细 源文件后台下'!C:C,"Refund")</f>
        <v>0</v>
      </c>
      <c r="AB891">
        <f>SUMIFS('总明细 源文件后台下'!S:S,'总明细 源文件后台下'!E:E,E891,'总明细 源文件后台下'!C:C,"Refund")</f>
        <v>0</v>
      </c>
      <c r="AC891">
        <f>SUMIFS('总明细 源文件后台下'!T:T,'总明细 源文件后台下'!E:E,E891,'总明细 源文件后台下'!C:C,"Refund")</f>
        <v>0</v>
      </c>
      <c r="AD891">
        <f>SUMIFS('总明细 源文件后台下'!U:U,'总明细 源文件后台下'!E:E,E891,'总明细 源文件后台下'!C:C,"Refund")</f>
        <v>0</v>
      </c>
      <c r="AE891">
        <f>SUMIFS('总明细 源文件后台下'!V:V,'总明细 源文件后台下'!E:E,E891,'总明细 源文件后台下'!C:C,"Refund")</f>
        <v>0</v>
      </c>
      <c r="AF891">
        <f>SUMIFS('总明细 源文件后台下'!W:W,'总明细 源文件后台下'!E:E,E891,'总明细 源文件后台下'!C:C,"Refund")</f>
        <v>0</v>
      </c>
      <c r="AK891">
        <f>(SUMIF('广告费 源文件后台下'!G:G,E891,'广告费 源文件后台下'!M:M))*-1</f>
        <v>0</v>
      </c>
      <c r="AL891">
        <f>SUMIFS('总明细 源文件后台下'!W:W,'总明细 源文件后台下'!E:E,E891,'总明细 源文件后台下'!C:C,"Adjustment",'总明细 源文件后台下'!F:F,"FBA Inventory Reimbursement - Customer Return")</f>
        <v>0</v>
      </c>
      <c r="AM891">
        <f>SUMIFS('总明细 源文件后台下'!W:W,'总明细 源文件后台下'!E:E,E891,'总明细 源文件后台下'!C:C,"Adjustment",'总明细 源文件后台下'!F:F,"FBA Inventory Reimbursement - Damaged:Warehouse")</f>
        <v>0</v>
      </c>
      <c r="AN891">
        <f>SUMIFS('总明细 源文件后台下'!W:W,'总明细 源文件后台下'!E:E,E891,'总明细 源文件后台下'!C:C,"Adjustment",'总明细 源文件后台下'!F:F,"FBA Inventory Reimbursement - Customer Service Issue")</f>
        <v>0</v>
      </c>
      <c r="AO891">
        <f>SUMIFS('总明细 源文件后台下'!W:W,'总明细 源文件后台下'!E:E,E891,'总明细 源文件后台下'!C:C,"Adjustment",'总明细 源文件后台下'!F:F,"FBA Inventory Reimbursement - Fee Correction")</f>
        <v>0</v>
      </c>
      <c r="AP891">
        <f>SUMIFS('总明细 源文件后台下'!W:W,'总明细 源文件后台下'!E:E,E891,'总明细 源文件后台下'!C:C,"Adjustment",'总明细 源文件后台下'!F:F,"FBA Inventory Reimbursement - General Adjustment")</f>
        <v>0</v>
      </c>
      <c r="AQ891">
        <f>SUMIFS('总明细 源文件后台下'!W:W,'总明细 源文件后台下'!E:E,E891,'总明细 源文件后台下'!C:C,"Adjustment",'总明细 源文件后台下'!F:F,"FBA Inventory Reimbursement - Lost:Inbound")</f>
        <v>0</v>
      </c>
      <c r="AR891">
        <f>SUMIFS('总明细 源文件后台下'!W:W,'总明细 源文件后台下'!E:E,E891,'总明细 源文件后台下'!C:C,"Adjustment",'总明细 源文件后台下'!F:F,"FBA Inventory Reimbursement - Lost:Warehouse")</f>
        <v>0</v>
      </c>
      <c r="AS891">
        <f>SUMIFS('总明细 源文件后台下'!W:W,'总明细 源文件后台下'!E:E,E891,'总明细 源文件后台下'!C:C,"Adjustment",'总明细 源文件后台下'!F:F,"Non-subscription Fee Adjustment")</f>
        <v>0</v>
      </c>
      <c r="AT891">
        <f>SUMIFS('总明细 源文件后台下'!W:W,'总明细 源文件后台下'!E:E,E891,'总明细 源文件后台下'!C:C,"Adjustment",'总明细 源文件后台下'!F:F,"FBA Inventory Placement Service Fee")</f>
        <v>0</v>
      </c>
      <c r="AV891">
        <f>SUMIF('FBA Customer Return Per Unit Fe'!B:B,E891,'FBA Customer Return Per Unit Fe'!C:C)</f>
        <v>0</v>
      </c>
      <c r="AX891">
        <f>(SUMIF('仓储费 源文件后台下'!C:C,E891,'仓储费 源文件后台下'!V:V))*-1</f>
        <v>0</v>
      </c>
      <c r="AZ891">
        <f>SUMIF('Disposal Fee销毁费用-160.95'!B:B,E891,'Disposal Fee销毁费用-160.95'!D:D)*-1</f>
        <v>0</v>
      </c>
      <c r="BC891">
        <f>IFERROR(VLOOKUP(F891,'优惠券-86.4'!F:I,4,0),0)</f>
        <v>0</v>
      </c>
      <c r="BD891">
        <f>IFERROR(VLOOKUP(F891,'早评-120'!E:H,4,0),0)</f>
        <v>0</v>
      </c>
      <c r="BF891">
        <f t="shared" si="104"/>
        <v>0</v>
      </c>
      <c r="BG891">
        <f t="shared" si="105"/>
        <v>0</v>
      </c>
      <c r="BH891">
        <f t="shared" si="106"/>
        <v>0</v>
      </c>
      <c r="BQ891" s="45">
        <f t="shared" si="107"/>
        <v>0</v>
      </c>
      <c r="BR891">
        <f>SUMIFS('9月销毁明细'!D:D,'9月销毁明细'!A:A,E891,'9月销毁明细'!H:H,"Sellable")</f>
        <v>0</v>
      </c>
      <c r="BS891">
        <f>SUMIFS('9月销毁明细'!G:G,'9月销毁明细'!A:A,E891,'9月销毁明细'!H:H,"Sellable")</f>
        <v>0</v>
      </c>
      <c r="BT891">
        <f>SUMIFS('9月销毁明细'!D:D,'9月销毁明细'!A:A,E891,'9月销毁明细'!H:H,"Unsellable")</f>
        <v>0</v>
      </c>
      <c r="BU891">
        <f>SUMIFS('9月销毁明细'!G:G,'9月销毁明细'!A:A,E891,'9月销毁明细'!H:H,"Unsellable")</f>
        <v>0</v>
      </c>
      <c r="BW891">
        <f>IFERROR(I891*VLOOKUP(F891,'9.3成本表'!C:L,10,0),0)</f>
        <v>0</v>
      </c>
      <c r="BX891">
        <f t="shared" si="108"/>
        <v>0</v>
      </c>
      <c r="CC891" s="45">
        <f t="shared" si="109"/>
        <v>0</v>
      </c>
      <c r="CD891" s="45">
        <f t="shared" si="110"/>
        <v>0</v>
      </c>
      <c r="CE891" s="45">
        <f t="shared" si="111"/>
        <v>0</v>
      </c>
    </row>
    <row r="892" spans="4:83" x14ac:dyDescent="0.25">
      <c r="D892" s="20" t="s">
        <v>1893</v>
      </c>
      <c r="E892" s="20" t="s">
        <v>1894</v>
      </c>
      <c r="F892" s="20">
        <v>6374</v>
      </c>
      <c r="G892">
        <v>886</v>
      </c>
      <c r="H892" s="20"/>
      <c r="I892">
        <f>SUMIFS('总明细 源文件后台下'!G:G,'总明细 源文件后台下'!E:E,E892,'总明细 源文件后台下'!C:C,"Order")</f>
        <v>0</v>
      </c>
      <c r="J892">
        <f>SUMIFS('总明细 源文件后台下'!M:M,'总明细 源文件后台下'!E:E,E892,'总明细 源文件后台下'!C:C,"Order")</f>
        <v>0</v>
      </c>
      <c r="K892">
        <f>SUMIFS('总明细 源文件后台下'!N:N,'总明细 源文件后台下'!E:E,E892,'总明细 源文件后台下'!C:C,"Order")</f>
        <v>0</v>
      </c>
      <c r="L892">
        <f>SUMIFS('总明细 源文件后台下'!O:O,'总明细 源文件后台下'!E:E,E892,'总明细 源文件后台下'!C:C,"Order")</f>
        <v>0</v>
      </c>
      <c r="M892">
        <f>SUMIFS('总明细 源文件后台下'!P:P,'总明细 源文件后台下'!E:E,E892,'总明细 源文件后台下'!C:C,"Order")</f>
        <v>0</v>
      </c>
      <c r="N892">
        <f>SUMIFS('总明细 源文件后台下'!Q:Q,'总明细 源文件后台下'!E:E,E892,'总明细 源文件后台下'!C:C,"Order")</f>
        <v>0</v>
      </c>
      <c r="O892">
        <f>SUMIFS('总明细 源文件后台下'!R:R,'总明细 源文件后台下'!E:E,E892,'总明细 源文件后台下'!C:C,"Order")</f>
        <v>0</v>
      </c>
      <c r="P892">
        <f>SUMIFS('总明细 源文件后台下'!S:S,'总明细 源文件后台下'!E:E,E892,'总明细 源文件后台下'!C:C,"Order")</f>
        <v>0</v>
      </c>
      <c r="Q892">
        <f>SUMIFS('总明细 源文件后台下'!T:T,'总明细 源文件后台下'!E:E,E892,'总明细 源文件后台下'!C:C,"Order")</f>
        <v>0</v>
      </c>
      <c r="R892">
        <f>SUMIFS('总明细 源文件后台下'!U:U,'总明细 源文件后台下'!E:E,E892,'总明细 源文件后台下'!C:C,"Order")</f>
        <v>0</v>
      </c>
      <c r="S892">
        <f>SUMIFS('总明细 源文件后台下'!V:V,'总明细 源文件后台下'!E:E,E892,'总明细 源文件后台下'!C:C,"Order")</f>
        <v>0</v>
      </c>
      <c r="T892">
        <f>SUMIFS('总明细 源文件后台下'!W:W,'总明细 源文件后台下'!E:E,E892,'总明细 源文件后台下'!C:C,"Order")</f>
        <v>0</v>
      </c>
      <c r="U892">
        <f>SUMIFS('总明细 源文件后台下'!G:G,'总明细 源文件后台下'!E:E,E892,'总明细 源文件后台下'!C:C,"Refund")</f>
        <v>0</v>
      </c>
      <c r="V892">
        <f>SUMIFS('总明细 源文件后台下'!M:M,'总明细 源文件后台下'!E:E,E892,'总明细 源文件后台下'!C:C,"Refund")</f>
        <v>0</v>
      </c>
      <c r="W892">
        <f>SUMIFS('总明细 源文件后台下'!N:N,'总明细 源文件后台下'!E:E,E892,'总明细 源文件后台下'!C:C,"Refund")</f>
        <v>0</v>
      </c>
      <c r="X892">
        <f>SUMIFS('总明细 源文件后台下'!O:O,'总明细 源文件后台下'!E:E,E892,'总明细 源文件后台下'!C:C,"Refund")</f>
        <v>0</v>
      </c>
      <c r="Y892">
        <f>SUMIFS('总明细 源文件后台下'!P:P,'总明细 源文件后台下'!E:E,E892,'总明细 源文件后台下'!C:C,"Refund")</f>
        <v>0</v>
      </c>
      <c r="Z892">
        <f>SUMIFS('总明细 源文件后台下'!Q:Q,'总明细 源文件后台下'!E:E,E892,'总明细 源文件后台下'!C:C,"Refund")</f>
        <v>0</v>
      </c>
      <c r="AA892">
        <f>SUMIFS('总明细 源文件后台下'!R:R,'总明细 源文件后台下'!E:E,E892,'总明细 源文件后台下'!C:C,"Refund")</f>
        <v>0</v>
      </c>
      <c r="AB892">
        <f>SUMIFS('总明细 源文件后台下'!S:S,'总明细 源文件后台下'!E:E,E892,'总明细 源文件后台下'!C:C,"Refund")</f>
        <v>0</v>
      </c>
      <c r="AC892">
        <f>SUMIFS('总明细 源文件后台下'!T:T,'总明细 源文件后台下'!E:E,E892,'总明细 源文件后台下'!C:C,"Refund")</f>
        <v>0</v>
      </c>
      <c r="AD892">
        <f>SUMIFS('总明细 源文件后台下'!U:U,'总明细 源文件后台下'!E:E,E892,'总明细 源文件后台下'!C:C,"Refund")</f>
        <v>0</v>
      </c>
      <c r="AE892">
        <f>SUMIFS('总明细 源文件后台下'!V:V,'总明细 源文件后台下'!E:E,E892,'总明细 源文件后台下'!C:C,"Refund")</f>
        <v>0</v>
      </c>
      <c r="AF892">
        <f>SUMIFS('总明细 源文件后台下'!W:W,'总明细 源文件后台下'!E:E,E892,'总明细 源文件后台下'!C:C,"Refund")</f>
        <v>0</v>
      </c>
      <c r="AK892">
        <f>(SUMIF('广告费 源文件后台下'!G:G,E892,'广告费 源文件后台下'!M:M))*-1</f>
        <v>0</v>
      </c>
      <c r="AL892">
        <f>SUMIFS('总明细 源文件后台下'!W:W,'总明细 源文件后台下'!E:E,E892,'总明细 源文件后台下'!C:C,"Adjustment",'总明细 源文件后台下'!F:F,"FBA Inventory Reimbursement - Customer Return")</f>
        <v>0</v>
      </c>
      <c r="AM892">
        <f>SUMIFS('总明细 源文件后台下'!W:W,'总明细 源文件后台下'!E:E,E892,'总明细 源文件后台下'!C:C,"Adjustment",'总明细 源文件后台下'!F:F,"FBA Inventory Reimbursement - Damaged:Warehouse")</f>
        <v>0</v>
      </c>
      <c r="AN892">
        <f>SUMIFS('总明细 源文件后台下'!W:W,'总明细 源文件后台下'!E:E,E892,'总明细 源文件后台下'!C:C,"Adjustment",'总明细 源文件后台下'!F:F,"FBA Inventory Reimbursement - Customer Service Issue")</f>
        <v>0</v>
      </c>
      <c r="AO892">
        <f>SUMIFS('总明细 源文件后台下'!W:W,'总明细 源文件后台下'!E:E,E892,'总明细 源文件后台下'!C:C,"Adjustment",'总明细 源文件后台下'!F:F,"FBA Inventory Reimbursement - Fee Correction")</f>
        <v>0</v>
      </c>
      <c r="AP892">
        <f>SUMIFS('总明细 源文件后台下'!W:W,'总明细 源文件后台下'!E:E,E892,'总明细 源文件后台下'!C:C,"Adjustment",'总明细 源文件后台下'!F:F,"FBA Inventory Reimbursement - General Adjustment")</f>
        <v>0</v>
      </c>
      <c r="AQ892">
        <f>SUMIFS('总明细 源文件后台下'!W:W,'总明细 源文件后台下'!E:E,E892,'总明细 源文件后台下'!C:C,"Adjustment",'总明细 源文件后台下'!F:F,"FBA Inventory Reimbursement - Lost:Inbound")</f>
        <v>0</v>
      </c>
      <c r="AR892">
        <f>SUMIFS('总明细 源文件后台下'!W:W,'总明细 源文件后台下'!E:E,E892,'总明细 源文件后台下'!C:C,"Adjustment",'总明细 源文件后台下'!F:F,"FBA Inventory Reimbursement - Lost:Warehouse")</f>
        <v>0</v>
      </c>
      <c r="AS892">
        <f>SUMIFS('总明细 源文件后台下'!W:W,'总明细 源文件后台下'!E:E,E892,'总明细 源文件后台下'!C:C,"Adjustment",'总明细 源文件后台下'!F:F,"Non-subscription Fee Adjustment")</f>
        <v>0</v>
      </c>
      <c r="AT892">
        <f>SUMIFS('总明细 源文件后台下'!W:W,'总明细 源文件后台下'!E:E,E892,'总明细 源文件后台下'!C:C,"Adjustment",'总明细 源文件后台下'!F:F,"FBA Inventory Placement Service Fee")</f>
        <v>0</v>
      </c>
      <c r="AV892">
        <f>SUMIF('FBA Customer Return Per Unit Fe'!B:B,E892,'FBA Customer Return Per Unit Fe'!C:C)</f>
        <v>0</v>
      </c>
      <c r="AX892">
        <f>(SUMIF('仓储费 源文件后台下'!C:C,E892,'仓储费 源文件后台下'!V:V))*-1</f>
        <v>0</v>
      </c>
      <c r="AZ892">
        <f>SUMIF('Disposal Fee销毁费用-160.95'!B:B,E892,'Disposal Fee销毁费用-160.95'!D:D)*-1</f>
        <v>0</v>
      </c>
      <c r="BC892">
        <f>IFERROR(VLOOKUP(F892,'优惠券-86.4'!F:I,4,0),0)</f>
        <v>0</v>
      </c>
      <c r="BD892">
        <f>IFERROR(VLOOKUP(F892,'早评-120'!E:H,4,0),0)</f>
        <v>0</v>
      </c>
      <c r="BF892">
        <f t="shared" si="104"/>
        <v>0</v>
      </c>
      <c r="BG892">
        <f t="shared" si="105"/>
        <v>0</v>
      </c>
      <c r="BH892">
        <f t="shared" si="106"/>
        <v>0</v>
      </c>
      <c r="BQ892" s="45">
        <f t="shared" si="107"/>
        <v>0</v>
      </c>
      <c r="BR892">
        <f>SUMIFS('9月销毁明细'!D:D,'9月销毁明细'!A:A,E892,'9月销毁明细'!H:H,"Sellable")</f>
        <v>0</v>
      </c>
      <c r="BS892">
        <f>SUMIFS('9月销毁明细'!G:G,'9月销毁明细'!A:A,E892,'9月销毁明细'!H:H,"Sellable")</f>
        <v>0</v>
      </c>
      <c r="BT892">
        <f>SUMIFS('9月销毁明细'!D:D,'9月销毁明细'!A:A,E892,'9月销毁明细'!H:H,"Unsellable")</f>
        <v>0</v>
      </c>
      <c r="BU892">
        <f>SUMIFS('9月销毁明细'!G:G,'9月销毁明细'!A:A,E892,'9月销毁明细'!H:H,"Unsellable")</f>
        <v>0</v>
      </c>
      <c r="BW892">
        <f>IFERROR(I892*VLOOKUP(F892,'9.3成本表'!C:L,10,0),0)</f>
        <v>0</v>
      </c>
      <c r="BX892">
        <f t="shared" si="108"/>
        <v>0</v>
      </c>
      <c r="CC892" s="45">
        <f t="shared" si="109"/>
        <v>0</v>
      </c>
      <c r="CD892" s="45">
        <f t="shared" si="110"/>
        <v>0</v>
      </c>
      <c r="CE892" s="45">
        <f t="shared" si="111"/>
        <v>0</v>
      </c>
    </row>
    <row r="893" spans="4:83" x14ac:dyDescent="0.25">
      <c r="D893" s="20" t="s">
        <v>1895</v>
      </c>
      <c r="E893" s="20" t="s">
        <v>1896</v>
      </c>
      <c r="F893" s="20">
        <v>6374</v>
      </c>
      <c r="G893">
        <v>887</v>
      </c>
      <c r="H893" s="20"/>
      <c r="I893">
        <f>SUMIFS('总明细 源文件后台下'!G:G,'总明细 源文件后台下'!E:E,E893,'总明细 源文件后台下'!C:C,"Order")</f>
        <v>0</v>
      </c>
      <c r="J893">
        <f>SUMIFS('总明细 源文件后台下'!M:M,'总明细 源文件后台下'!E:E,E893,'总明细 源文件后台下'!C:C,"Order")</f>
        <v>0</v>
      </c>
      <c r="K893">
        <f>SUMIFS('总明细 源文件后台下'!N:N,'总明细 源文件后台下'!E:E,E893,'总明细 源文件后台下'!C:C,"Order")</f>
        <v>0</v>
      </c>
      <c r="L893">
        <f>SUMIFS('总明细 源文件后台下'!O:O,'总明细 源文件后台下'!E:E,E893,'总明细 源文件后台下'!C:C,"Order")</f>
        <v>0</v>
      </c>
      <c r="M893">
        <f>SUMIFS('总明细 源文件后台下'!P:P,'总明细 源文件后台下'!E:E,E893,'总明细 源文件后台下'!C:C,"Order")</f>
        <v>0</v>
      </c>
      <c r="N893">
        <f>SUMIFS('总明细 源文件后台下'!Q:Q,'总明细 源文件后台下'!E:E,E893,'总明细 源文件后台下'!C:C,"Order")</f>
        <v>0</v>
      </c>
      <c r="O893">
        <f>SUMIFS('总明细 源文件后台下'!R:R,'总明细 源文件后台下'!E:E,E893,'总明细 源文件后台下'!C:C,"Order")</f>
        <v>0</v>
      </c>
      <c r="P893">
        <f>SUMIFS('总明细 源文件后台下'!S:S,'总明细 源文件后台下'!E:E,E893,'总明细 源文件后台下'!C:C,"Order")</f>
        <v>0</v>
      </c>
      <c r="Q893">
        <f>SUMIFS('总明细 源文件后台下'!T:T,'总明细 源文件后台下'!E:E,E893,'总明细 源文件后台下'!C:C,"Order")</f>
        <v>0</v>
      </c>
      <c r="R893">
        <f>SUMIFS('总明细 源文件后台下'!U:U,'总明细 源文件后台下'!E:E,E893,'总明细 源文件后台下'!C:C,"Order")</f>
        <v>0</v>
      </c>
      <c r="S893">
        <f>SUMIFS('总明细 源文件后台下'!V:V,'总明细 源文件后台下'!E:E,E893,'总明细 源文件后台下'!C:C,"Order")</f>
        <v>0</v>
      </c>
      <c r="T893">
        <f>SUMIFS('总明细 源文件后台下'!W:W,'总明细 源文件后台下'!E:E,E893,'总明细 源文件后台下'!C:C,"Order")</f>
        <v>0</v>
      </c>
      <c r="U893">
        <f>SUMIFS('总明细 源文件后台下'!G:G,'总明细 源文件后台下'!E:E,E893,'总明细 源文件后台下'!C:C,"Refund")</f>
        <v>0</v>
      </c>
      <c r="V893">
        <f>SUMIFS('总明细 源文件后台下'!M:M,'总明细 源文件后台下'!E:E,E893,'总明细 源文件后台下'!C:C,"Refund")</f>
        <v>0</v>
      </c>
      <c r="W893">
        <f>SUMIFS('总明细 源文件后台下'!N:N,'总明细 源文件后台下'!E:E,E893,'总明细 源文件后台下'!C:C,"Refund")</f>
        <v>0</v>
      </c>
      <c r="X893">
        <f>SUMIFS('总明细 源文件后台下'!O:O,'总明细 源文件后台下'!E:E,E893,'总明细 源文件后台下'!C:C,"Refund")</f>
        <v>0</v>
      </c>
      <c r="Y893">
        <f>SUMIFS('总明细 源文件后台下'!P:P,'总明细 源文件后台下'!E:E,E893,'总明细 源文件后台下'!C:C,"Refund")</f>
        <v>0</v>
      </c>
      <c r="Z893">
        <f>SUMIFS('总明细 源文件后台下'!Q:Q,'总明细 源文件后台下'!E:E,E893,'总明细 源文件后台下'!C:C,"Refund")</f>
        <v>0</v>
      </c>
      <c r="AA893">
        <f>SUMIFS('总明细 源文件后台下'!R:R,'总明细 源文件后台下'!E:E,E893,'总明细 源文件后台下'!C:C,"Refund")</f>
        <v>0</v>
      </c>
      <c r="AB893">
        <f>SUMIFS('总明细 源文件后台下'!S:S,'总明细 源文件后台下'!E:E,E893,'总明细 源文件后台下'!C:C,"Refund")</f>
        <v>0</v>
      </c>
      <c r="AC893">
        <f>SUMIFS('总明细 源文件后台下'!T:T,'总明细 源文件后台下'!E:E,E893,'总明细 源文件后台下'!C:C,"Refund")</f>
        <v>0</v>
      </c>
      <c r="AD893">
        <f>SUMIFS('总明细 源文件后台下'!U:U,'总明细 源文件后台下'!E:E,E893,'总明细 源文件后台下'!C:C,"Refund")</f>
        <v>0</v>
      </c>
      <c r="AE893">
        <f>SUMIFS('总明细 源文件后台下'!V:V,'总明细 源文件后台下'!E:E,E893,'总明细 源文件后台下'!C:C,"Refund")</f>
        <v>0</v>
      </c>
      <c r="AF893">
        <f>SUMIFS('总明细 源文件后台下'!W:W,'总明细 源文件后台下'!E:E,E893,'总明细 源文件后台下'!C:C,"Refund")</f>
        <v>0</v>
      </c>
      <c r="AK893">
        <f>(SUMIF('广告费 源文件后台下'!G:G,E893,'广告费 源文件后台下'!M:M))*-1</f>
        <v>0</v>
      </c>
      <c r="AL893">
        <f>SUMIFS('总明细 源文件后台下'!W:W,'总明细 源文件后台下'!E:E,E893,'总明细 源文件后台下'!C:C,"Adjustment",'总明细 源文件后台下'!F:F,"FBA Inventory Reimbursement - Customer Return")</f>
        <v>0</v>
      </c>
      <c r="AM893">
        <f>SUMIFS('总明细 源文件后台下'!W:W,'总明细 源文件后台下'!E:E,E893,'总明细 源文件后台下'!C:C,"Adjustment",'总明细 源文件后台下'!F:F,"FBA Inventory Reimbursement - Damaged:Warehouse")</f>
        <v>0</v>
      </c>
      <c r="AN893">
        <f>SUMIFS('总明细 源文件后台下'!W:W,'总明细 源文件后台下'!E:E,E893,'总明细 源文件后台下'!C:C,"Adjustment",'总明细 源文件后台下'!F:F,"FBA Inventory Reimbursement - Customer Service Issue")</f>
        <v>0</v>
      </c>
      <c r="AO893">
        <f>SUMIFS('总明细 源文件后台下'!W:W,'总明细 源文件后台下'!E:E,E893,'总明细 源文件后台下'!C:C,"Adjustment",'总明细 源文件后台下'!F:F,"FBA Inventory Reimbursement - Fee Correction")</f>
        <v>0</v>
      </c>
      <c r="AP893">
        <f>SUMIFS('总明细 源文件后台下'!W:W,'总明细 源文件后台下'!E:E,E893,'总明细 源文件后台下'!C:C,"Adjustment",'总明细 源文件后台下'!F:F,"FBA Inventory Reimbursement - General Adjustment")</f>
        <v>0</v>
      </c>
      <c r="AQ893">
        <f>SUMIFS('总明细 源文件后台下'!W:W,'总明细 源文件后台下'!E:E,E893,'总明细 源文件后台下'!C:C,"Adjustment",'总明细 源文件后台下'!F:F,"FBA Inventory Reimbursement - Lost:Inbound")</f>
        <v>0</v>
      </c>
      <c r="AR893">
        <f>SUMIFS('总明细 源文件后台下'!W:W,'总明细 源文件后台下'!E:E,E893,'总明细 源文件后台下'!C:C,"Adjustment",'总明细 源文件后台下'!F:F,"FBA Inventory Reimbursement - Lost:Warehouse")</f>
        <v>0</v>
      </c>
      <c r="AS893">
        <f>SUMIFS('总明细 源文件后台下'!W:W,'总明细 源文件后台下'!E:E,E893,'总明细 源文件后台下'!C:C,"Adjustment",'总明细 源文件后台下'!F:F,"Non-subscription Fee Adjustment")</f>
        <v>0</v>
      </c>
      <c r="AT893">
        <f>SUMIFS('总明细 源文件后台下'!W:W,'总明细 源文件后台下'!E:E,E893,'总明细 源文件后台下'!C:C,"Adjustment",'总明细 源文件后台下'!F:F,"FBA Inventory Placement Service Fee")</f>
        <v>0</v>
      </c>
      <c r="AV893">
        <f>SUMIF('FBA Customer Return Per Unit Fe'!B:B,E893,'FBA Customer Return Per Unit Fe'!C:C)</f>
        <v>0</v>
      </c>
      <c r="AX893">
        <f>(SUMIF('仓储费 源文件后台下'!C:C,E893,'仓储费 源文件后台下'!V:V))*-1</f>
        <v>0</v>
      </c>
      <c r="AZ893">
        <f>SUMIF('Disposal Fee销毁费用-160.95'!B:B,E893,'Disposal Fee销毁费用-160.95'!D:D)*-1</f>
        <v>0</v>
      </c>
      <c r="BC893">
        <f>IFERROR(VLOOKUP(F893,'优惠券-86.4'!F:I,4,0),0)</f>
        <v>0</v>
      </c>
      <c r="BD893">
        <f>IFERROR(VLOOKUP(F893,'早评-120'!E:H,4,0),0)</f>
        <v>0</v>
      </c>
      <c r="BF893">
        <f t="shared" si="104"/>
        <v>0</v>
      </c>
      <c r="BG893">
        <f t="shared" si="105"/>
        <v>0</v>
      </c>
      <c r="BH893">
        <f t="shared" si="106"/>
        <v>0</v>
      </c>
      <c r="BQ893" s="45">
        <f t="shared" si="107"/>
        <v>0</v>
      </c>
      <c r="BR893">
        <f>SUMIFS('9月销毁明细'!D:D,'9月销毁明细'!A:A,E893,'9月销毁明细'!H:H,"Sellable")</f>
        <v>0</v>
      </c>
      <c r="BS893">
        <f>SUMIFS('9月销毁明细'!G:G,'9月销毁明细'!A:A,E893,'9月销毁明细'!H:H,"Sellable")</f>
        <v>0</v>
      </c>
      <c r="BT893">
        <f>SUMIFS('9月销毁明细'!D:D,'9月销毁明细'!A:A,E893,'9月销毁明细'!H:H,"Unsellable")</f>
        <v>0</v>
      </c>
      <c r="BU893">
        <f>SUMIFS('9月销毁明细'!G:G,'9月销毁明细'!A:A,E893,'9月销毁明细'!H:H,"Unsellable")</f>
        <v>0</v>
      </c>
      <c r="BW893">
        <f>IFERROR(I893*VLOOKUP(F893,'9.3成本表'!C:L,10,0),0)</f>
        <v>0</v>
      </c>
      <c r="BX893">
        <f t="shared" si="108"/>
        <v>0</v>
      </c>
      <c r="CC893" s="45">
        <f t="shared" si="109"/>
        <v>0</v>
      </c>
      <c r="CD893" s="45">
        <f t="shared" si="110"/>
        <v>0</v>
      </c>
      <c r="CE893" s="45">
        <f t="shared" si="111"/>
        <v>0</v>
      </c>
    </row>
    <row r="894" spans="4:83" x14ac:dyDescent="0.25">
      <c r="D894" s="20" t="s">
        <v>1897</v>
      </c>
      <c r="E894" s="20" t="s">
        <v>1898</v>
      </c>
      <c r="F894" s="20">
        <v>6374</v>
      </c>
      <c r="G894">
        <v>888</v>
      </c>
      <c r="H894" s="20"/>
      <c r="I894">
        <f>SUMIFS('总明细 源文件后台下'!G:G,'总明细 源文件后台下'!E:E,E894,'总明细 源文件后台下'!C:C,"Order")</f>
        <v>0</v>
      </c>
      <c r="J894">
        <f>SUMIFS('总明细 源文件后台下'!M:M,'总明细 源文件后台下'!E:E,E894,'总明细 源文件后台下'!C:C,"Order")</f>
        <v>0</v>
      </c>
      <c r="K894">
        <f>SUMIFS('总明细 源文件后台下'!N:N,'总明细 源文件后台下'!E:E,E894,'总明细 源文件后台下'!C:C,"Order")</f>
        <v>0</v>
      </c>
      <c r="L894">
        <f>SUMIFS('总明细 源文件后台下'!O:O,'总明细 源文件后台下'!E:E,E894,'总明细 源文件后台下'!C:C,"Order")</f>
        <v>0</v>
      </c>
      <c r="M894">
        <f>SUMIFS('总明细 源文件后台下'!P:P,'总明细 源文件后台下'!E:E,E894,'总明细 源文件后台下'!C:C,"Order")</f>
        <v>0</v>
      </c>
      <c r="N894">
        <f>SUMIFS('总明细 源文件后台下'!Q:Q,'总明细 源文件后台下'!E:E,E894,'总明细 源文件后台下'!C:C,"Order")</f>
        <v>0</v>
      </c>
      <c r="O894">
        <f>SUMIFS('总明细 源文件后台下'!R:R,'总明细 源文件后台下'!E:E,E894,'总明细 源文件后台下'!C:C,"Order")</f>
        <v>0</v>
      </c>
      <c r="P894">
        <f>SUMIFS('总明细 源文件后台下'!S:S,'总明细 源文件后台下'!E:E,E894,'总明细 源文件后台下'!C:C,"Order")</f>
        <v>0</v>
      </c>
      <c r="Q894">
        <f>SUMIFS('总明细 源文件后台下'!T:T,'总明细 源文件后台下'!E:E,E894,'总明细 源文件后台下'!C:C,"Order")</f>
        <v>0</v>
      </c>
      <c r="R894">
        <f>SUMIFS('总明细 源文件后台下'!U:U,'总明细 源文件后台下'!E:E,E894,'总明细 源文件后台下'!C:C,"Order")</f>
        <v>0</v>
      </c>
      <c r="S894">
        <f>SUMIFS('总明细 源文件后台下'!V:V,'总明细 源文件后台下'!E:E,E894,'总明细 源文件后台下'!C:C,"Order")</f>
        <v>0</v>
      </c>
      <c r="T894">
        <f>SUMIFS('总明细 源文件后台下'!W:W,'总明细 源文件后台下'!E:E,E894,'总明细 源文件后台下'!C:C,"Order")</f>
        <v>0</v>
      </c>
      <c r="U894">
        <f>SUMIFS('总明细 源文件后台下'!G:G,'总明细 源文件后台下'!E:E,E894,'总明细 源文件后台下'!C:C,"Refund")</f>
        <v>0</v>
      </c>
      <c r="V894">
        <f>SUMIFS('总明细 源文件后台下'!M:M,'总明细 源文件后台下'!E:E,E894,'总明细 源文件后台下'!C:C,"Refund")</f>
        <v>0</v>
      </c>
      <c r="W894">
        <f>SUMIFS('总明细 源文件后台下'!N:N,'总明细 源文件后台下'!E:E,E894,'总明细 源文件后台下'!C:C,"Refund")</f>
        <v>0</v>
      </c>
      <c r="X894">
        <f>SUMIFS('总明细 源文件后台下'!O:O,'总明细 源文件后台下'!E:E,E894,'总明细 源文件后台下'!C:C,"Refund")</f>
        <v>0</v>
      </c>
      <c r="Y894">
        <f>SUMIFS('总明细 源文件后台下'!P:P,'总明细 源文件后台下'!E:E,E894,'总明细 源文件后台下'!C:C,"Refund")</f>
        <v>0</v>
      </c>
      <c r="Z894">
        <f>SUMIFS('总明细 源文件后台下'!Q:Q,'总明细 源文件后台下'!E:E,E894,'总明细 源文件后台下'!C:C,"Refund")</f>
        <v>0</v>
      </c>
      <c r="AA894">
        <f>SUMIFS('总明细 源文件后台下'!R:R,'总明细 源文件后台下'!E:E,E894,'总明细 源文件后台下'!C:C,"Refund")</f>
        <v>0</v>
      </c>
      <c r="AB894">
        <f>SUMIFS('总明细 源文件后台下'!S:S,'总明细 源文件后台下'!E:E,E894,'总明细 源文件后台下'!C:C,"Refund")</f>
        <v>0</v>
      </c>
      <c r="AC894">
        <f>SUMIFS('总明细 源文件后台下'!T:T,'总明细 源文件后台下'!E:E,E894,'总明细 源文件后台下'!C:C,"Refund")</f>
        <v>0</v>
      </c>
      <c r="AD894">
        <f>SUMIFS('总明细 源文件后台下'!U:U,'总明细 源文件后台下'!E:E,E894,'总明细 源文件后台下'!C:C,"Refund")</f>
        <v>0</v>
      </c>
      <c r="AE894">
        <f>SUMIFS('总明细 源文件后台下'!V:V,'总明细 源文件后台下'!E:E,E894,'总明细 源文件后台下'!C:C,"Refund")</f>
        <v>0</v>
      </c>
      <c r="AF894">
        <f>SUMIFS('总明细 源文件后台下'!W:W,'总明细 源文件后台下'!E:E,E894,'总明细 源文件后台下'!C:C,"Refund")</f>
        <v>0</v>
      </c>
      <c r="AK894">
        <f>(SUMIF('广告费 源文件后台下'!G:G,E894,'广告费 源文件后台下'!M:M))*-1</f>
        <v>0</v>
      </c>
      <c r="AL894">
        <f>SUMIFS('总明细 源文件后台下'!W:W,'总明细 源文件后台下'!E:E,E894,'总明细 源文件后台下'!C:C,"Adjustment",'总明细 源文件后台下'!F:F,"FBA Inventory Reimbursement - Customer Return")</f>
        <v>0</v>
      </c>
      <c r="AM894">
        <f>SUMIFS('总明细 源文件后台下'!W:W,'总明细 源文件后台下'!E:E,E894,'总明细 源文件后台下'!C:C,"Adjustment",'总明细 源文件后台下'!F:F,"FBA Inventory Reimbursement - Damaged:Warehouse")</f>
        <v>0</v>
      </c>
      <c r="AN894">
        <f>SUMIFS('总明细 源文件后台下'!W:W,'总明细 源文件后台下'!E:E,E894,'总明细 源文件后台下'!C:C,"Adjustment",'总明细 源文件后台下'!F:F,"FBA Inventory Reimbursement - Customer Service Issue")</f>
        <v>0</v>
      </c>
      <c r="AO894">
        <f>SUMIFS('总明细 源文件后台下'!W:W,'总明细 源文件后台下'!E:E,E894,'总明细 源文件后台下'!C:C,"Adjustment",'总明细 源文件后台下'!F:F,"FBA Inventory Reimbursement - Fee Correction")</f>
        <v>0</v>
      </c>
      <c r="AP894">
        <f>SUMIFS('总明细 源文件后台下'!W:W,'总明细 源文件后台下'!E:E,E894,'总明细 源文件后台下'!C:C,"Adjustment",'总明细 源文件后台下'!F:F,"FBA Inventory Reimbursement - General Adjustment")</f>
        <v>0</v>
      </c>
      <c r="AQ894">
        <f>SUMIFS('总明细 源文件后台下'!W:W,'总明细 源文件后台下'!E:E,E894,'总明细 源文件后台下'!C:C,"Adjustment",'总明细 源文件后台下'!F:F,"FBA Inventory Reimbursement - Lost:Inbound")</f>
        <v>0</v>
      </c>
      <c r="AR894">
        <f>SUMIFS('总明细 源文件后台下'!W:W,'总明细 源文件后台下'!E:E,E894,'总明细 源文件后台下'!C:C,"Adjustment",'总明细 源文件后台下'!F:F,"FBA Inventory Reimbursement - Lost:Warehouse")</f>
        <v>0</v>
      </c>
      <c r="AS894">
        <f>SUMIFS('总明细 源文件后台下'!W:W,'总明细 源文件后台下'!E:E,E894,'总明细 源文件后台下'!C:C,"Adjustment",'总明细 源文件后台下'!F:F,"Non-subscription Fee Adjustment")</f>
        <v>0</v>
      </c>
      <c r="AT894">
        <f>SUMIFS('总明细 源文件后台下'!W:W,'总明细 源文件后台下'!E:E,E894,'总明细 源文件后台下'!C:C,"Adjustment",'总明细 源文件后台下'!F:F,"FBA Inventory Placement Service Fee")</f>
        <v>0</v>
      </c>
      <c r="AV894">
        <f>SUMIF('FBA Customer Return Per Unit Fe'!B:B,E894,'FBA Customer Return Per Unit Fe'!C:C)</f>
        <v>0</v>
      </c>
      <c r="AX894">
        <f>(SUMIF('仓储费 源文件后台下'!C:C,E894,'仓储费 源文件后台下'!V:V))*-1</f>
        <v>0</v>
      </c>
      <c r="AZ894">
        <f>SUMIF('Disposal Fee销毁费用-160.95'!B:B,E894,'Disposal Fee销毁费用-160.95'!D:D)*-1</f>
        <v>0</v>
      </c>
      <c r="BC894">
        <f>IFERROR(VLOOKUP(F894,'优惠券-86.4'!F:I,4,0),0)</f>
        <v>0</v>
      </c>
      <c r="BD894">
        <f>IFERROR(VLOOKUP(F894,'早评-120'!E:H,4,0),0)</f>
        <v>0</v>
      </c>
      <c r="BF894">
        <f t="shared" si="104"/>
        <v>0</v>
      </c>
      <c r="BG894">
        <f t="shared" si="105"/>
        <v>0</v>
      </c>
      <c r="BH894">
        <f t="shared" si="106"/>
        <v>0</v>
      </c>
      <c r="BQ894" s="45">
        <f t="shared" si="107"/>
        <v>0</v>
      </c>
      <c r="BR894">
        <f>SUMIFS('9月销毁明细'!D:D,'9月销毁明细'!A:A,E894,'9月销毁明细'!H:H,"Sellable")</f>
        <v>0</v>
      </c>
      <c r="BS894">
        <f>SUMIFS('9月销毁明细'!G:G,'9月销毁明细'!A:A,E894,'9月销毁明细'!H:H,"Sellable")</f>
        <v>0</v>
      </c>
      <c r="BT894">
        <f>SUMIFS('9月销毁明细'!D:D,'9月销毁明细'!A:A,E894,'9月销毁明细'!H:H,"Unsellable")</f>
        <v>0</v>
      </c>
      <c r="BU894">
        <f>SUMIFS('9月销毁明细'!G:G,'9月销毁明细'!A:A,E894,'9月销毁明细'!H:H,"Unsellable")</f>
        <v>0</v>
      </c>
      <c r="BW894">
        <f>IFERROR(I894*VLOOKUP(F894,'9.3成本表'!C:L,10,0),0)</f>
        <v>0</v>
      </c>
      <c r="BX894">
        <f t="shared" si="108"/>
        <v>0</v>
      </c>
      <c r="CC894" s="45">
        <f t="shared" si="109"/>
        <v>0</v>
      </c>
      <c r="CD894" s="45">
        <f t="shared" si="110"/>
        <v>0</v>
      </c>
      <c r="CE894" s="45">
        <f t="shared" si="111"/>
        <v>0</v>
      </c>
    </row>
    <row r="895" spans="4:83" x14ac:dyDescent="0.25">
      <c r="D895" s="20" t="s">
        <v>1899</v>
      </c>
      <c r="E895" s="20" t="s">
        <v>1900</v>
      </c>
      <c r="F895" s="20">
        <v>6374</v>
      </c>
      <c r="G895">
        <v>889</v>
      </c>
      <c r="H895" s="20"/>
      <c r="I895">
        <f>SUMIFS('总明细 源文件后台下'!G:G,'总明细 源文件后台下'!E:E,E895,'总明细 源文件后台下'!C:C,"Order")</f>
        <v>0</v>
      </c>
      <c r="J895">
        <f>SUMIFS('总明细 源文件后台下'!M:M,'总明细 源文件后台下'!E:E,E895,'总明细 源文件后台下'!C:C,"Order")</f>
        <v>0</v>
      </c>
      <c r="K895">
        <f>SUMIFS('总明细 源文件后台下'!N:N,'总明细 源文件后台下'!E:E,E895,'总明细 源文件后台下'!C:C,"Order")</f>
        <v>0</v>
      </c>
      <c r="L895">
        <f>SUMIFS('总明细 源文件后台下'!O:O,'总明细 源文件后台下'!E:E,E895,'总明细 源文件后台下'!C:C,"Order")</f>
        <v>0</v>
      </c>
      <c r="M895">
        <f>SUMIFS('总明细 源文件后台下'!P:P,'总明细 源文件后台下'!E:E,E895,'总明细 源文件后台下'!C:C,"Order")</f>
        <v>0</v>
      </c>
      <c r="N895">
        <f>SUMIFS('总明细 源文件后台下'!Q:Q,'总明细 源文件后台下'!E:E,E895,'总明细 源文件后台下'!C:C,"Order")</f>
        <v>0</v>
      </c>
      <c r="O895">
        <f>SUMIFS('总明细 源文件后台下'!R:R,'总明细 源文件后台下'!E:E,E895,'总明细 源文件后台下'!C:C,"Order")</f>
        <v>0</v>
      </c>
      <c r="P895">
        <f>SUMIFS('总明细 源文件后台下'!S:S,'总明细 源文件后台下'!E:E,E895,'总明细 源文件后台下'!C:C,"Order")</f>
        <v>0</v>
      </c>
      <c r="Q895">
        <f>SUMIFS('总明细 源文件后台下'!T:T,'总明细 源文件后台下'!E:E,E895,'总明细 源文件后台下'!C:C,"Order")</f>
        <v>0</v>
      </c>
      <c r="R895">
        <f>SUMIFS('总明细 源文件后台下'!U:U,'总明细 源文件后台下'!E:E,E895,'总明细 源文件后台下'!C:C,"Order")</f>
        <v>0</v>
      </c>
      <c r="S895">
        <f>SUMIFS('总明细 源文件后台下'!V:V,'总明细 源文件后台下'!E:E,E895,'总明细 源文件后台下'!C:C,"Order")</f>
        <v>0</v>
      </c>
      <c r="T895">
        <f>SUMIFS('总明细 源文件后台下'!W:W,'总明细 源文件后台下'!E:E,E895,'总明细 源文件后台下'!C:C,"Order")</f>
        <v>0</v>
      </c>
      <c r="U895">
        <f>SUMIFS('总明细 源文件后台下'!G:G,'总明细 源文件后台下'!E:E,E895,'总明细 源文件后台下'!C:C,"Refund")</f>
        <v>0</v>
      </c>
      <c r="V895">
        <f>SUMIFS('总明细 源文件后台下'!M:M,'总明细 源文件后台下'!E:E,E895,'总明细 源文件后台下'!C:C,"Refund")</f>
        <v>0</v>
      </c>
      <c r="W895">
        <f>SUMIFS('总明细 源文件后台下'!N:N,'总明细 源文件后台下'!E:E,E895,'总明细 源文件后台下'!C:C,"Refund")</f>
        <v>0</v>
      </c>
      <c r="X895">
        <f>SUMIFS('总明细 源文件后台下'!O:O,'总明细 源文件后台下'!E:E,E895,'总明细 源文件后台下'!C:C,"Refund")</f>
        <v>0</v>
      </c>
      <c r="Y895">
        <f>SUMIFS('总明细 源文件后台下'!P:P,'总明细 源文件后台下'!E:E,E895,'总明细 源文件后台下'!C:C,"Refund")</f>
        <v>0</v>
      </c>
      <c r="Z895">
        <f>SUMIFS('总明细 源文件后台下'!Q:Q,'总明细 源文件后台下'!E:E,E895,'总明细 源文件后台下'!C:C,"Refund")</f>
        <v>0</v>
      </c>
      <c r="AA895">
        <f>SUMIFS('总明细 源文件后台下'!R:R,'总明细 源文件后台下'!E:E,E895,'总明细 源文件后台下'!C:C,"Refund")</f>
        <v>0</v>
      </c>
      <c r="AB895">
        <f>SUMIFS('总明细 源文件后台下'!S:S,'总明细 源文件后台下'!E:E,E895,'总明细 源文件后台下'!C:C,"Refund")</f>
        <v>0</v>
      </c>
      <c r="AC895">
        <f>SUMIFS('总明细 源文件后台下'!T:T,'总明细 源文件后台下'!E:E,E895,'总明细 源文件后台下'!C:C,"Refund")</f>
        <v>0</v>
      </c>
      <c r="AD895">
        <f>SUMIFS('总明细 源文件后台下'!U:U,'总明细 源文件后台下'!E:E,E895,'总明细 源文件后台下'!C:C,"Refund")</f>
        <v>0</v>
      </c>
      <c r="AE895">
        <f>SUMIFS('总明细 源文件后台下'!V:V,'总明细 源文件后台下'!E:E,E895,'总明细 源文件后台下'!C:C,"Refund")</f>
        <v>0</v>
      </c>
      <c r="AF895">
        <f>SUMIFS('总明细 源文件后台下'!W:W,'总明细 源文件后台下'!E:E,E895,'总明细 源文件后台下'!C:C,"Refund")</f>
        <v>0</v>
      </c>
      <c r="AK895">
        <f>(SUMIF('广告费 源文件后台下'!G:G,E895,'广告费 源文件后台下'!M:M))*-1</f>
        <v>0</v>
      </c>
      <c r="AL895">
        <f>SUMIFS('总明细 源文件后台下'!W:W,'总明细 源文件后台下'!E:E,E895,'总明细 源文件后台下'!C:C,"Adjustment",'总明细 源文件后台下'!F:F,"FBA Inventory Reimbursement - Customer Return")</f>
        <v>0</v>
      </c>
      <c r="AM895">
        <f>SUMIFS('总明细 源文件后台下'!W:W,'总明细 源文件后台下'!E:E,E895,'总明细 源文件后台下'!C:C,"Adjustment",'总明细 源文件后台下'!F:F,"FBA Inventory Reimbursement - Damaged:Warehouse")</f>
        <v>0</v>
      </c>
      <c r="AN895">
        <f>SUMIFS('总明细 源文件后台下'!W:W,'总明细 源文件后台下'!E:E,E895,'总明细 源文件后台下'!C:C,"Adjustment",'总明细 源文件后台下'!F:F,"FBA Inventory Reimbursement - Customer Service Issue")</f>
        <v>0</v>
      </c>
      <c r="AO895">
        <f>SUMIFS('总明细 源文件后台下'!W:W,'总明细 源文件后台下'!E:E,E895,'总明细 源文件后台下'!C:C,"Adjustment",'总明细 源文件后台下'!F:F,"FBA Inventory Reimbursement - Fee Correction")</f>
        <v>0</v>
      </c>
      <c r="AP895">
        <f>SUMIFS('总明细 源文件后台下'!W:W,'总明细 源文件后台下'!E:E,E895,'总明细 源文件后台下'!C:C,"Adjustment",'总明细 源文件后台下'!F:F,"FBA Inventory Reimbursement - General Adjustment")</f>
        <v>0</v>
      </c>
      <c r="AQ895">
        <f>SUMIFS('总明细 源文件后台下'!W:W,'总明细 源文件后台下'!E:E,E895,'总明细 源文件后台下'!C:C,"Adjustment",'总明细 源文件后台下'!F:F,"FBA Inventory Reimbursement - Lost:Inbound")</f>
        <v>0</v>
      </c>
      <c r="AR895">
        <f>SUMIFS('总明细 源文件后台下'!W:W,'总明细 源文件后台下'!E:E,E895,'总明细 源文件后台下'!C:C,"Adjustment",'总明细 源文件后台下'!F:F,"FBA Inventory Reimbursement - Lost:Warehouse")</f>
        <v>0</v>
      </c>
      <c r="AS895">
        <f>SUMIFS('总明细 源文件后台下'!W:W,'总明细 源文件后台下'!E:E,E895,'总明细 源文件后台下'!C:C,"Adjustment",'总明细 源文件后台下'!F:F,"Non-subscription Fee Adjustment")</f>
        <v>0</v>
      </c>
      <c r="AT895">
        <f>SUMIFS('总明细 源文件后台下'!W:W,'总明细 源文件后台下'!E:E,E895,'总明细 源文件后台下'!C:C,"Adjustment",'总明细 源文件后台下'!F:F,"FBA Inventory Placement Service Fee")</f>
        <v>0</v>
      </c>
      <c r="AV895">
        <f>SUMIF('FBA Customer Return Per Unit Fe'!B:B,E895,'FBA Customer Return Per Unit Fe'!C:C)</f>
        <v>0</v>
      </c>
      <c r="AX895">
        <f>(SUMIF('仓储费 源文件后台下'!C:C,E895,'仓储费 源文件后台下'!V:V))*-1</f>
        <v>0</v>
      </c>
      <c r="AZ895">
        <f>SUMIF('Disposal Fee销毁费用-160.95'!B:B,E895,'Disposal Fee销毁费用-160.95'!D:D)*-1</f>
        <v>0</v>
      </c>
      <c r="BC895">
        <f>IFERROR(VLOOKUP(F895,'优惠券-86.4'!F:I,4,0),0)</f>
        <v>0</v>
      </c>
      <c r="BD895">
        <f>IFERROR(VLOOKUP(F895,'早评-120'!E:H,4,0),0)</f>
        <v>0</v>
      </c>
      <c r="BF895">
        <f t="shared" si="104"/>
        <v>0</v>
      </c>
      <c r="BG895">
        <f t="shared" si="105"/>
        <v>0</v>
      </c>
      <c r="BH895">
        <f t="shared" si="106"/>
        <v>0</v>
      </c>
      <c r="BQ895" s="45">
        <f t="shared" si="107"/>
        <v>0</v>
      </c>
      <c r="BR895">
        <f>SUMIFS('9月销毁明细'!D:D,'9月销毁明细'!A:A,E895,'9月销毁明细'!H:H,"Sellable")</f>
        <v>0</v>
      </c>
      <c r="BS895">
        <f>SUMIFS('9月销毁明细'!G:G,'9月销毁明细'!A:A,E895,'9月销毁明细'!H:H,"Sellable")</f>
        <v>0</v>
      </c>
      <c r="BT895">
        <f>SUMIFS('9月销毁明细'!D:D,'9月销毁明细'!A:A,E895,'9月销毁明细'!H:H,"Unsellable")</f>
        <v>0</v>
      </c>
      <c r="BU895">
        <f>SUMIFS('9月销毁明细'!G:G,'9月销毁明细'!A:A,E895,'9月销毁明细'!H:H,"Unsellable")</f>
        <v>0</v>
      </c>
      <c r="BW895">
        <f>IFERROR(I895*VLOOKUP(F895,'9.3成本表'!C:L,10,0),0)</f>
        <v>0</v>
      </c>
      <c r="BX895">
        <f t="shared" si="108"/>
        <v>0</v>
      </c>
      <c r="CC895" s="45">
        <f t="shared" si="109"/>
        <v>0</v>
      </c>
      <c r="CD895" s="45">
        <f t="shared" si="110"/>
        <v>0</v>
      </c>
      <c r="CE895" s="45">
        <f t="shared" si="111"/>
        <v>0</v>
      </c>
    </row>
    <row r="896" spans="4:83" x14ac:dyDescent="0.25">
      <c r="D896" s="20" t="s">
        <v>1901</v>
      </c>
      <c r="E896" s="20" t="s">
        <v>1902</v>
      </c>
      <c r="F896" s="20">
        <v>6374</v>
      </c>
      <c r="G896">
        <v>890</v>
      </c>
      <c r="H896" s="20"/>
      <c r="I896">
        <f>SUMIFS('总明细 源文件后台下'!G:G,'总明细 源文件后台下'!E:E,E896,'总明细 源文件后台下'!C:C,"Order")</f>
        <v>0</v>
      </c>
      <c r="J896">
        <f>SUMIFS('总明细 源文件后台下'!M:M,'总明细 源文件后台下'!E:E,E896,'总明细 源文件后台下'!C:C,"Order")</f>
        <v>0</v>
      </c>
      <c r="K896">
        <f>SUMIFS('总明细 源文件后台下'!N:N,'总明细 源文件后台下'!E:E,E896,'总明细 源文件后台下'!C:C,"Order")</f>
        <v>0</v>
      </c>
      <c r="L896">
        <f>SUMIFS('总明细 源文件后台下'!O:O,'总明细 源文件后台下'!E:E,E896,'总明细 源文件后台下'!C:C,"Order")</f>
        <v>0</v>
      </c>
      <c r="M896">
        <f>SUMIFS('总明细 源文件后台下'!P:P,'总明细 源文件后台下'!E:E,E896,'总明细 源文件后台下'!C:C,"Order")</f>
        <v>0</v>
      </c>
      <c r="N896">
        <f>SUMIFS('总明细 源文件后台下'!Q:Q,'总明细 源文件后台下'!E:E,E896,'总明细 源文件后台下'!C:C,"Order")</f>
        <v>0</v>
      </c>
      <c r="O896">
        <f>SUMIFS('总明细 源文件后台下'!R:R,'总明细 源文件后台下'!E:E,E896,'总明细 源文件后台下'!C:C,"Order")</f>
        <v>0</v>
      </c>
      <c r="P896">
        <f>SUMIFS('总明细 源文件后台下'!S:S,'总明细 源文件后台下'!E:E,E896,'总明细 源文件后台下'!C:C,"Order")</f>
        <v>0</v>
      </c>
      <c r="Q896">
        <f>SUMIFS('总明细 源文件后台下'!T:T,'总明细 源文件后台下'!E:E,E896,'总明细 源文件后台下'!C:C,"Order")</f>
        <v>0</v>
      </c>
      <c r="R896">
        <f>SUMIFS('总明细 源文件后台下'!U:U,'总明细 源文件后台下'!E:E,E896,'总明细 源文件后台下'!C:C,"Order")</f>
        <v>0</v>
      </c>
      <c r="S896">
        <f>SUMIFS('总明细 源文件后台下'!V:V,'总明细 源文件后台下'!E:E,E896,'总明细 源文件后台下'!C:C,"Order")</f>
        <v>0</v>
      </c>
      <c r="T896">
        <f>SUMIFS('总明细 源文件后台下'!W:W,'总明细 源文件后台下'!E:E,E896,'总明细 源文件后台下'!C:C,"Order")</f>
        <v>0</v>
      </c>
      <c r="U896">
        <f>SUMIFS('总明细 源文件后台下'!G:G,'总明细 源文件后台下'!E:E,E896,'总明细 源文件后台下'!C:C,"Refund")</f>
        <v>0</v>
      </c>
      <c r="V896">
        <f>SUMIFS('总明细 源文件后台下'!M:M,'总明细 源文件后台下'!E:E,E896,'总明细 源文件后台下'!C:C,"Refund")</f>
        <v>0</v>
      </c>
      <c r="W896">
        <f>SUMIFS('总明细 源文件后台下'!N:N,'总明细 源文件后台下'!E:E,E896,'总明细 源文件后台下'!C:C,"Refund")</f>
        <v>0</v>
      </c>
      <c r="X896">
        <f>SUMIFS('总明细 源文件后台下'!O:O,'总明细 源文件后台下'!E:E,E896,'总明细 源文件后台下'!C:C,"Refund")</f>
        <v>0</v>
      </c>
      <c r="Y896">
        <f>SUMIFS('总明细 源文件后台下'!P:P,'总明细 源文件后台下'!E:E,E896,'总明细 源文件后台下'!C:C,"Refund")</f>
        <v>0</v>
      </c>
      <c r="Z896">
        <f>SUMIFS('总明细 源文件后台下'!Q:Q,'总明细 源文件后台下'!E:E,E896,'总明细 源文件后台下'!C:C,"Refund")</f>
        <v>0</v>
      </c>
      <c r="AA896">
        <f>SUMIFS('总明细 源文件后台下'!R:R,'总明细 源文件后台下'!E:E,E896,'总明细 源文件后台下'!C:C,"Refund")</f>
        <v>0</v>
      </c>
      <c r="AB896">
        <f>SUMIFS('总明细 源文件后台下'!S:S,'总明细 源文件后台下'!E:E,E896,'总明细 源文件后台下'!C:C,"Refund")</f>
        <v>0</v>
      </c>
      <c r="AC896">
        <f>SUMIFS('总明细 源文件后台下'!T:T,'总明细 源文件后台下'!E:E,E896,'总明细 源文件后台下'!C:C,"Refund")</f>
        <v>0</v>
      </c>
      <c r="AD896">
        <f>SUMIFS('总明细 源文件后台下'!U:U,'总明细 源文件后台下'!E:E,E896,'总明细 源文件后台下'!C:C,"Refund")</f>
        <v>0</v>
      </c>
      <c r="AE896">
        <f>SUMIFS('总明细 源文件后台下'!V:V,'总明细 源文件后台下'!E:E,E896,'总明细 源文件后台下'!C:C,"Refund")</f>
        <v>0</v>
      </c>
      <c r="AF896">
        <f>SUMIFS('总明细 源文件后台下'!W:W,'总明细 源文件后台下'!E:E,E896,'总明细 源文件后台下'!C:C,"Refund")</f>
        <v>0</v>
      </c>
      <c r="AK896">
        <f>(SUMIF('广告费 源文件后台下'!G:G,E896,'广告费 源文件后台下'!M:M))*-1</f>
        <v>0</v>
      </c>
      <c r="AL896">
        <f>SUMIFS('总明细 源文件后台下'!W:W,'总明细 源文件后台下'!E:E,E896,'总明细 源文件后台下'!C:C,"Adjustment",'总明细 源文件后台下'!F:F,"FBA Inventory Reimbursement - Customer Return")</f>
        <v>0</v>
      </c>
      <c r="AM896">
        <f>SUMIFS('总明细 源文件后台下'!W:W,'总明细 源文件后台下'!E:E,E896,'总明细 源文件后台下'!C:C,"Adjustment",'总明细 源文件后台下'!F:F,"FBA Inventory Reimbursement - Damaged:Warehouse")</f>
        <v>0</v>
      </c>
      <c r="AN896">
        <f>SUMIFS('总明细 源文件后台下'!W:W,'总明细 源文件后台下'!E:E,E896,'总明细 源文件后台下'!C:C,"Adjustment",'总明细 源文件后台下'!F:F,"FBA Inventory Reimbursement - Customer Service Issue")</f>
        <v>0</v>
      </c>
      <c r="AO896">
        <f>SUMIFS('总明细 源文件后台下'!W:W,'总明细 源文件后台下'!E:E,E896,'总明细 源文件后台下'!C:C,"Adjustment",'总明细 源文件后台下'!F:F,"FBA Inventory Reimbursement - Fee Correction")</f>
        <v>0</v>
      </c>
      <c r="AP896">
        <f>SUMIFS('总明细 源文件后台下'!W:W,'总明细 源文件后台下'!E:E,E896,'总明细 源文件后台下'!C:C,"Adjustment",'总明细 源文件后台下'!F:F,"FBA Inventory Reimbursement - General Adjustment")</f>
        <v>0</v>
      </c>
      <c r="AQ896">
        <f>SUMIFS('总明细 源文件后台下'!W:W,'总明细 源文件后台下'!E:E,E896,'总明细 源文件后台下'!C:C,"Adjustment",'总明细 源文件后台下'!F:F,"FBA Inventory Reimbursement - Lost:Inbound")</f>
        <v>0</v>
      </c>
      <c r="AR896">
        <f>SUMIFS('总明细 源文件后台下'!W:W,'总明细 源文件后台下'!E:E,E896,'总明细 源文件后台下'!C:C,"Adjustment",'总明细 源文件后台下'!F:F,"FBA Inventory Reimbursement - Lost:Warehouse")</f>
        <v>0</v>
      </c>
      <c r="AS896">
        <f>SUMIFS('总明细 源文件后台下'!W:W,'总明细 源文件后台下'!E:E,E896,'总明细 源文件后台下'!C:C,"Adjustment",'总明细 源文件后台下'!F:F,"Non-subscription Fee Adjustment")</f>
        <v>0</v>
      </c>
      <c r="AT896">
        <f>SUMIFS('总明细 源文件后台下'!W:W,'总明细 源文件后台下'!E:E,E896,'总明细 源文件后台下'!C:C,"Adjustment",'总明细 源文件后台下'!F:F,"FBA Inventory Placement Service Fee")</f>
        <v>0</v>
      </c>
      <c r="AV896">
        <f>SUMIF('FBA Customer Return Per Unit Fe'!B:B,E896,'FBA Customer Return Per Unit Fe'!C:C)</f>
        <v>0</v>
      </c>
      <c r="AX896">
        <f>(SUMIF('仓储费 源文件后台下'!C:C,E896,'仓储费 源文件后台下'!V:V))*-1</f>
        <v>0</v>
      </c>
      <c r="AZ896">
        <f>SUMIF('Disposal Fee销毁费用-160.95'!B:B,E896,'Disposal Fee销毁费用-160.95'!D:D)*-1</f>
        <v>0</v>
      </c>
      <c r="BC896">
        <f>IFERROR(VLOOKUP(F896,'优惠券-86.4'!F:I,4,0),0)</f>
        <v>0</v>
      </c>
      <c r="BD896">
        <f>IFERROR(VLOOKUP(F896,'早评-120'!E:H,4,0),0)</f>
        <v>0</v>
      </c>
      <c r="BF896">
        <f t="shared" si="104"/>
        <v>0</v>
      </c>
      <c r="BG896">
        <f t="shared" si="105"/>
        <v>0</v>
      </c>
      <c r="BH896">
        <f t="shared" si="106"/>
        <v>0</v>
      </c>
      <c r="BQ896" s="45">
        <f t="shared" si="107"/>
        <v>0</v>
      </c>
      <c r="BR896">
        <f>SUMIFS('9月销毁明细'!D:D,'9月销毁明细'!A:A,E896,'9月销毁明细'!H:H,"Sellable")</f>
        <v>0</v>
      </c>
      <c r="BS896">
        <f>SUMIFS('9月销毁明细'!G:G,'9月销毁明细'!A:A,E896,'9月销毁明细'!H:H,"Sellable")</f>
        <v>0</v>
      </c>
      <c r="BT896">
        <f>SUMIFS('9月销毁明细'!D:D,'9月销毁明细'!A:A,E896,'9月销毁明细'!H:H,"Unsellable")</f>
        <v>0</v>
      </c>
      <c r="BU896">
        <f>SUMIFS('9月销毁明细'!G:G,'9月销毁明细'!A:A,E896,'9月销毁明细'!H:H,"Unsellable")</f>
        <v>0</v>
      </c>
      <c r="BW896">
        <f>IFERROR(I896*VLOOKUP(F896,'9.3成本表'!C:L,10,0),0)</f>
        <v>0</v>
      </c>
      <c r="BX896">
        <f t="shared" si="108"/>
        <v>0</v>
      </c>
      <c r="CC896" s="45">
        <f t="shared" si="109"/>
        <v>0</v>
      </c>
      <c r="CD896" s="45">
        <f t="shared" si="110"/>
        <v>0</v>
      </c>
      <c r="CE896" s="45">
        <f t="shared" si="111"/>
        <v>0</v>
      </c>
    </row>
    <row r="897" spans="4:83" x14ac:dyDescent="0.25">
      <c r="D897" s="20" t="s">
        <v>1903</v>
      </c>
      <c r="E897" s="20" t="s">
        <v>1904</v>
      </c>
      <c r="F897" s="20">
        <v>6374</v>
      </c>
      <c r="G897">
        <v>891</v>
      </c>
      <c r="H897" s="20"/>
      <c r="I897">
        <f>SUMIFS('总明细 源文件后台下'!G:G,'总明细 源文件后台下'!E:E,E897,'总明细 源文件后台下'!C:C,"Order")</f>
        <v>0</v>
      </c>
      <c r="J897">
        <f>SUMIFS('总明细 源文件后台下'!M:M,'总明细 源文件后台下'!E:E,E897,'总明细 源文件后台下'!C:C,"Order")</f>
        <v>0</v>
      </c>
      <c r="K897">
        <f>SUMIFS('总明细 源文件后台下'!N:N,'总明细 源文件后台下'!E:E,E897,'总明细 源文件后台下'!C:C,"Order")</f>
        <v>0</v>
      </c>
      <c r="L897">
        <f>SUMIFS('总明细 源文件后台下'!O:O,'总明细 源文件后台下'!E:E,E897,'总明细 源文件后台下'!C:C,"Order")</f>
        <v>0</v>
      </c>
      <c r="M897">
        <f>SUMIFS('总明细 源文件后台下'!P:P,'总明细 源文件后台下'!E:E,E897,'总明细 源文件后台下'!C:C,"Order")</f>
        <v>0</v>
      </c>
      <c r="N897">
        <f>SUMIFS('总明细 源文件后台下'!Q:Q,'总明细 源文件后台下'!E:E,E897,'总明细 源文件后台下'!C:C,"Order")</f>
        <v>0</v>
      </c>
      <c r="O897">
        <f>SUMIFS('总明细 源文件后台下'!R:R,'总明细 源文件后台下'!E:E,E897,'总明细 源文件后台下'!C:C,"Order")</f>
        <v>0</v>
      </c>
      <c r="P897">
        <f>SUMIFS('总明细 源文件后台下'!S:S,'总明细 源文件后台下'!E:E,E897,'总明细 源文件后台下'!C:C,"Order")</f>
        <v>0</v>
      </c>
      <c r="Q897">
        <f>SUMIFS('总明细 源文件后台下'!T:T,'总明细 源文件后台下'!E:E,E897,'总明细 源文件后台下'!C:C,"Order")</f>
        <v>0</v>
      </c>
      <c r="R897">
        <f>SUMIFS('总明细 源文件后台下'!U:U,'总明细 源文件后台下'!E:E,E897,'总明细 源文件后台下'!C:C,"Order")</f>
        <v>0</v>
      </c>
      <c r="S897">
        <f>SUMIFS('总明细 源文件后台下'!V:V,'总明细 源文件后台下'!E:E,E897,'总明细 源文件后台下'!C:C,"Order")</f>
        <v>0</v>
      </c>
      <c r="T897">
        <f>SUMIFS('总明细 源文件后台下'!W:W,'总明细 源文件后台下'!E:E,E897,'总明细 源文件后台下'!C:C,"Order")</f>
        <v>0</v>
      </c>
      <c r="U897">
        <f>SUMIFS('总明细 源文件后台下'!G:G,'总明细 源文件后台下'!E:E,E897,'总明细 源文件后台下'!C:C,"Refund")</f>
        <v>0</v>
      </c>
      <c r="V897">
        <f>SUMIFS('总明细 源文件后台下'!M:M,'总明细 源文件后台下'!E:E,E897,'总明细 源文件后台下'!C:C,"Refund")</f>
        <v>0</v>
      </c>
      <c r="W897">
        <f>SUMIFS('总明细 源文件后台下'!N:N,'总明细 源文件后台下'!E:E,E897,'总明细 源文件后台下'!C:C,"Refund")</f>
        <v>0</v>
      </c>
      <c r="X897">
        <f>SUMIFS('总明细 源文件后台下'!O:O,'总明细 源文件后台下'!E:E,E897,'总明细 源文件后台下'!C:C,"Refund")</f>
        <v>0</v>
      </c>
      <c r="Y897">
        <f>SUMIFS('总明细 源文件后台下'!P:P,'总明细 源文件后台下'!E:E,E897,'总明细 源文件后台下'!C:C,"Refund")</f>
        <v>0</v>
      </c>
      <c r="Z897">
        <f>SUMIFS('总明细 源文件后台下'!Q:Q,'总明细 源文件后台下'!E:E,E897,'总明细 源文件后台下'!C:C,"Refund")</f>
        <v>0</v>
      </c>
      <c r="AA897">
        <f>SUMIFS('总明细 源文件后台下'!R:R,'总明细 源文件后台下'!E:E,E897,'总明细 源文件后台下'!C:C,"Refund")</f>
        <v>0</v>
      </c>
      <c r="AB897">
        <f>SUMIFS('总明细 源文件后台下'!S:S,'总明细 源文件后台下'!E:E,E897,'总明细 源文件后台下'!C:C,"Refund")</f>
        <v>0</v>
      </c>
      <c r="AC897">
        <f>SUMIFS('总明细 源文件后台下'!T:T,'总明细 源文件后台下'!E:E,E897,'总明细 源文件后台下'!C:C,"Refund")</f>
        <v>0</v>
      </c>
      <c r="AD897">
        <f>SUMIFS('总明细 源文件后台下'!U:U,'总明细 源文件后台下'!E:E,E897,'总明细 源文件后台下'!C:C,"Refund")</f>
        <v>0</v>
      </c>
      <c r="AE897">
        <f>SUMIFS('总明细 源文件后台下'!V:V,'总明细 源文件后台下'!E:E,E897,'总明细 源文件后台下'!C:C,"Refund")</f>
        <v>0</v>
      </c>
      <c r="AF897">
        <f>SUMIFS('总明细 源文件后台下'!W:W,'总明细 源文件后台下'!E:E,E897,'总明细 源文件后台下'!C:C,"Refund")</f>
        <v>0</v>
      </c>
      <c r="AK897">
        <f>(SUMIF('广告费 源文件后台下'!G:G,E897,'广告费 源文件后台下'!M:M))*-1</f>
        <v>0</v>
      </c>
      <c r="AL897">
        <f>SUMIFS('总明细 源文件后台下'!W:W,'总明细 源文件后台下'!E:E,E897,'总明细 源文件后台下'!C:C,"Adjustment",'总明细 源文件后台下'!F:F,"FBA Inventory Reimbursement - Customer Return")</f>
        <v>0</v>
      </c>
      <c r="AM897">
        <f>SUMIFS('总明细 源文件后台下'!W:W,'总明细 源文件后台下'!E:E,E897,'总明细 源文件后台下'!C:C,"Adjustment",'总明细 源文件后台下'!F:F,"FBA Inventory Reimbursement - Damaged:Warehouse")</f>
        <v>0</v>
      </c>
      <c r="AN897">
        <f>SUMIFS('总明细 源文件后台下'!W:W,'总明细 源文件后台下'!E:E,E897,'总明细 源文件后台下'!C:C,"Adjustment",'总明细 源文件后台下'!F:F,"FBA Inventory Reimbursement - Customer Service Issue")</f>
        <v>0</v>
      </c>
      <c r="AO897">
        <f>SUMIFS('总明细 源文件后台下'!W:W,'总明细 源文件后台下'!E:E,E897,'总明细 源文件后台下'!C:C,"Adjustment",'总明细 源文件后台下'!F:F,"FBA Inventory Reimbursement - Fee Correction")</f>
        <v>0</v>
      </c>
      <c r="AP897">
        <f>SUMIFS('总明细 源文件后台下'!W:W,'总明细 源文件后台下'!E:E,E897,'总明细 源文件后台下'!C:C,"Adjustment",'总明细 源文件后台下'!F:F,"FBA Inventory Reimbursement - General Adjustment")</f>
        <v>0</v>
      </c>
      <c r="AQ897">
        <f>SUMIFS('总明细 源文件后台下'!W:W,'总明细 源文件后台下'!E:E,E897,'总明细 源文件后台下'!C:C,"Adjustment",'总明细 源文件后台下'!F:F,"FBA Inventory Reimbursement - Lost:Inbound")</f>
        <v>0</v>
      </c>
      <c r="AR897">
        <f>SUMIFS('总明细 源文件后台下'!W:W,'总明细 源文件后台下'!E:E,E897,'总明细 源文件后台下'!C:C,"Adjustment",'总明细 源文件后台下'!F:F,"FBA Inventory Reimbursement - Lost:Warehouse")</f>
        <v>0</v>
      </c>
      <c r="AS897">
        <f>SUMIFS('总明细 源文件后台下'!W:W,'总明细 源文件后台下'!E:E,E897,'总明细 源文件后台下'!C:C,"Adjustment",'总明细 源文件后台下'!F:F,"Non-subscription Fee Adjustment")</f>
        <v>0</v>
      </c>
      <c r="AT897">
        <f>SUMIFS('总明细 源文件后台下'!W:W,'总明细 源文件后台下'!E:E,E897,'总明细 源文件后台下'!C:C,"Adjustment",'总明细 源文件后台下'!F:F,"FBA Inventory Placement Service Fee")</f>
        <v>0</v>
      </c>
      <c r="AV897">
        <f>SUMIF('FBA Customer Return Per Unit Fe'!B:B,E897,'FBA Customer Return Per Unit Fe'!C:C)</f>
        <v>0</v>
      </c>
      <c r="AX897">
        <f>(SUMIF('仓储费 源文件后台下'!C:C,E897,'仓储费 源文件后台下'!V:V))*-1</f>
        <v>0</v>
      </c>
      <c r="AZ897">
        <f>SUMIF('Disposal Fee销毁费用-160.95'!B:B,E897,'Disposal Fee销毁费用-160.95'!D:D)*-1</f>
        <v>0</v>
      </c>
      <c r="BC897">
        <f>IFERROR(VLOOKUP(F897,'优惠券-86.4'!F:I,4,0),0)</f>
        <v>0</v>
      </c>
      <c r="BD897">
        <f>IFERROR(VLOOKUP(F897,'早评-120'!E:H,4,0),0)</f>
        <v>0</v>
      </c>
      <c r="BF897">
        <f t="shared" si="104"/>
        <v>0</v>
      </c>
      <c r="BG897">
        <f t="shared" si="105"/>
        <v>0</v>
      </c>
      <c r="BH897">
        <f t="shared" si="106"/>
        <v>0</v>
      </c>
      <c r="BQ897" s="45">
        <f t="shared" si="107"/>
        <v>0</v>
      </c>
      <c r="BR897">
        <f>SUMIFS('9月销毁明细'!D:D,'9月销毁明细'!A:A,E897,'9月销毁明细'!H:H,"Sellable")</f>
        <v>0</v>
      </c>
      <c r="BS897">
        <f>SUMIFS('9月销毁明细'!G:G,'9月销毁明细'!A:A,E897,'9月销毁明细'!H:H,"Sellable")</f>
        <v>0</v>
      </c>
      <c r="BT897">
        <f>SUMIFS('9月销毁明细'!D:D,'9月销毁明细'!A:A,E897,'9月销毁明细'!H:H,"Unsellable")</f>
        <v>0</v>
      </c>
      <c r="BU897">
        <f>SUMIFS('9月销毁明细'!G:G,'9月销毁明细'!A:A,E897,'9月销毁明细'!H:H,"Unsellable")</f>
        <v>0</v>
      </c>
      <c r="BW897">
        <f>IFERROR(I897*VLOOKUP(F897,'9.3成本表'!C:L,10,0),0)</f>
        <v>0</v>
      </c>
      <c r="BX897">
        <f t="shared" si="108"/>
        <v>0</v>
      </c>
      <c r="CC897" s="45">
        <f t="shared" si="109"/>
        <v>0</v>
      </c>
      <c r="CD897" s="45">
        <f t="shared" si="110"/>
        <v>0</v>
      </c>
      <c r="CE897" s="45">
        <f t="shared" si="111"/>
        <v>0</v>
      </c>
    </row>
    <row r="898" spans="4:83" x14ac:dyDescent="0.25">
      <c r="D898" s="20" t="s">
        <v>1905</v>
      </c>
      <c r="E898" s="20" t="s">
        <v>1906</v>
      </c>
      <c r="F898" s="20">
        <v>6374</v>
      </c>
      <c r="G898">
        <v>892</v>
      </c>
      <c r="H898" s="20"/>
      <c r="I898">
        <f>SUMIFS('总明细 源文件后台下'!G:G,'总明细 源文件后台下'!E:E,E898,'总明细 源文件后台下'!C:C,"Order")</f>
        <v>0</v>
      </c>
      <c r="J898">
        <f>SUMIFS('总明细 源文件后台下'!M:M,'总明细 源文件后台下'!E:E,E898,'总明细 源文件后台下'!C:C,"Order")</f>
        <v>0</v>
      </c>
      <c r="K898">
        <f>SUMIFS('总明细 源文件后台下'!N:N,'总明细 源文件后台下'!E:E,E898,'总明细 源文件后台下'!C:C,"Order")</f>
        <v>0</v>
      </c>
      <c r="L898">
        <f>SUMIFS('总明细 源文件后台下'!O:O,'总明细 源文件后台下'!E:E,E898,'总明细 源文件后台下'!C:C,"Order")</f>
        <v>0</v>
      </c>
      <c r="M898">
        <f>SUMIFS('总明细 源文件后台下'!P:P,'总明细 源文件后台下'!E:E,E898,'总明细 源文件后台下'!C:C,"Order")</f>
        <v>0</v>
      </c>
      <c r="N898">
        <f>SUMIFS('总明细 源文件后台下'!Q:Q,'总明细 源文件后台下'!E:E,E898,'总明细 源文件后台下'!C:C,"Order")</f>
        <v>0</v>
      </c>
      <c r="O898">
        <f>SUMIFS('总明细 源文件后台下'!R:R,'总明细 源文件后台下'!E:E,E898,'总明细 源文件后台下'!C:C,"Order")</f>
        <v>0</v>
      </c>
      <c r="P898">
        <f>SUMIFS('总明细 源文件后台下'!S:S,'总明细 源文件后台下'!E:E,E898,'总明细 源文件后台下'!C:C,"Order")</f>
        <v>0</v>
      </c>
      <c r="Q898">
        <f>SUMIFS('总明细 源文件后台下'!T:T,'总明细 源文件后台下'!E:E,E898,'总明细 源文件后台下'!C:C,"Order")</f>
        <v>0</v>
      </c>
      <c r="R898">
        <f>SUMIFS('总明细 源文件后台下'!U:U,'总明细 源文件后台下'!E:E,E898,'总明细 源文件后台下'!C:C,"Order")</f>
        <v>0</v>
      </c>
      <c r="S898">
        <f>SUMIFS('总明细 源文件后台下'!V:V,'总明细 源文件后台下'!E:E,E898,'总明细 源文件后台下'!C:C,"Order")</f>
        <v>0</v>
      </c>
      <c r="T898">
        <f>SUMIFS('总明细 源文件后台下'!W:W,'总明细 源文件后台下'!E:E,E898,'总明细 源文件后台下'!C:C,"Order")</f>
        <v>0</v>
      </c>
      <c r="U898">
        <f>SUMIFS('总明细 源文件后台下'!G:G,'总明细 源文件后台下'!E:E,E898,'总明细 源文件后台下'!C:C,"Refund")</f>
        <v>0</v>
      </c>
      <c r="V898">
        <f>SUMIFS('总明细 源文件后台下'!M:M,'总明细 源文件后台下'!E:E,E898,'总明细 源文件后台下'!C:C,"Refund")</f>
        <v>0</v>
      </c>
      <c r="W898">
        <f>SUMIFS('总明细 源文件后台下'!N:N,'总明细 源文件后台下'!E:E,E898,'总明细 源文件后台下'!C:C,"Refund")</f>
        <v>0</v>
      </c>
      <c r="X898">
        <f>SUMIFS('总明细 源文件后台下'!O:O,'总明细 源文件后台下'!E:E,E898,'总明细 源文件后台下'!C:C,"Refund")</f>
        <v>0</v>
      </c>
      <c r="Y898">
        <f>SUMIFS('总明细 源文件后台下'!P:P,'总明细 源文件后台下'!E:E,E898,'总明细 源文件后台下'!C:C,"Refund")</f>
        <v>0</v>
      </c>
      <c r="Z898">
        <f>SUMIFS('总明细 源文件后台下'!Q:Q,'总明细 源文件后台下'!E:E,E898,'总明细 源文件后台下'!C:C,"Refund")</f>
        <v>0</v>
      </c>
      <c r="AA898">
        <f>SUMIFS('总明细 源文件后台下'!R:R,'总明细 源文件后台下'!E:E,E898,'总明细 源文件后台下'!C:C,"Refund")</f>
        <v>0</v>
      </c>
      <c r="AB898">
        <f>SUMIFS('总明细 源文件后台下'!S:S,'总明细 源文件后台下'!E:E,E898,'总明细 源文件后台下'!C:C,"Refund")</f>
        <v>0</v>
      </c>
      <c r="AC898">
        <f>SUMIFS('总明细 源文件后台下'!T:T,'总明细 源文件后台下'!E:E,E898,'总明细 源文件后台下'!C:C,"Refund")</f>
        <v>0</v>
      </c>
      <c r="AD898">
        <f>SUMIFS('总明细 源文件后台下'!U:U,'总明细 源文件后台下'!E:E,E898,'总明细 源文件后台下'!C:C,"Refund")</f>
        <v>0</v>
      </c>
      <c r="AE898">
        <f>SUMIFS('总明细 源文件后台下'!V:V,'总明细 源文件后台下'!E:E,E898,'总明细 源文件后台下'!C:C,"Refund")</f>
        <v>0</v>
      </c>
      <c r="AF898">
        <f>SUMIFS('总明细 源文件后台下'!W:W,'总明细 源文件后台下'!E:E,E898,'总明细 源文件后台下'!C:C,"Refund")</f>
        <v>0</v>
      </c>
      <c r="AK898">
        <f>(SUMIF('广告费 源文件后台下'!G:G,E898,'广告费 源文件后台下'!M:M))*-1</f>
        <v>0</v>
      </c>
      <c r="AL898">
        <f>SUMIFS('总明细 源文件后台下'!W:W,'总明细 源文件后台下'!E:E,E898,'总明细 源文件后台下'!C:C,"Adjustment",'总明细 源文件后台下'!F:F,"FBA Inventory Reimbursement - Customer Return")</f>
        <v>0</v>
      </c>
      <c r="AM898">
        <f>SUMIFS('总明细 源文件后台下'!W:W,'总明细 源文件后台下'!E:E,E898,'总明细 源文件后台下'!C:C,"Adjustment",'总明细 源文件后台下'!F:F,"FBA Inventory Reimbursement - Damaged:Warehouse")</f>
        <v>0</v>
      </c>
      <c r="AN898">
        <f>SUMIFS('总明细 源文件后台下'!W:W,'总明细 源文件后台下'!E:E,E898,'总明细 源文件后台下'!C:C,"Adjustment",'总明细 源文件后台下'!F:F,"FBA Inventory Reimbursement - Customer Service Issue")</f>
        <v>0</v>
      </c>
      <c r="AO898">
        <f>SUMIFS('总明细 源文件后台下'!W:W,'总明细 源文件后台下'!E:E,E898,'总明细 源文件后台下'!C:C,"Adjustment",'总明细 源文件后台下'!F:F,"FBA Inventory Reimbursement - Fee Correction")</f>
        <v>0</v>
      </c>
      <c r="AP898">
        <f>SUMIFS('总明细 源文件后台下'!W:W,'总明细 源文件后台下'!E:E,E898,'总明细 源文件后台下'!C:C,"Adjustment",'总明细 源文件后台下'!F:F,"FBA Inventory Reimbursement - General Adjustment")</f>
        <v>0</v>
      </c>
      <c r="AQ898">
        <f>SUMIFS('总明细 源文件后台下'!W:W,'总明细 源文件后台下'!E:E,E898,'总明细 源文件后台下'!C:C,"Adjustment",'总明细 源文件后台下'!F:F,"FBA Inventory Reimbursement - Lost:Inbound")</f>
        <v>0</v>
      </c>
      <c r="AR898">
        <f>SUMIFS('总明细 源文件后台下'!W:W,'总明细 源文件后台下'!E:E,E898,'总明细 源文件后台下'!C:C,"Adjustment",'总明细 源文件后台下'!F:F,"FBA Inventory Reimbursement - Lost:Warehouse")</f>
        <v>0</v>
      </c>
      <c r="AS898">
        <f>SUMIFS('总明细 源文件后台下'!W:W,'总明细 源文件后台下'!E:E,E898,'总明细 源文件后台下'!C:C,"Adjustment",'总明细 源文件后台下'!F:F,"Non-subscription Fee Adjustment")</f>
        <v>0</v>
      </c>
      <c r="AT898">
        <f>SUMIFS('总明细 源文件后台下'!W:W,'总明细 源文件后台下'!E:E,E898,'总明细 源文件后台下'!C:C,"Adjustment",'总明细 源文件后台下'!F:F,"FBA Inventory Placement Service Fee")</f>
        <v>0</v>
      </c>
      <c r="AV898">
        <f>SUMIF('FBA Customer Return Per Unit Fe'!B:B,E898,'FBA Customer Return Per Unit Fe'!C:C)</f>
        <v>0</v>
      </c>
      <c r="AX898">
        <f>(SUMIF('仓储费 源文件后台下'!C:C,E898,'仓储费 源文件后台下'!V:V))*-1</f>
        <v>0</v>
      </c>
      <c r="AZ898">
        <f>SUMIF('Disposal Fee销毁费用-160.95'!B:B,E898,'Disposal Fee销毁费用-160.95'!D:D)*-1</f>
        <v>0</v>
      </c>
      <c r="BC898">
        <f>IFERROR(VLOOKUP(F898,'优惠券-86.4'!F:I,4,0),0)</f>
        <v>0</v>
      </c>
      <c r="BD898">
        <f>IFERROR(VLOOKUP(F898,'早评-120'!E:H,4,0),0)</f>
        <v>0</v>
      </c>
      <c r="BF898">
        <f t="shared" si="104"/>
        <v>0</v>
      </c>
      <c r="BG898">
        <f t="shared" si="105"/>
        <v>0</v>
      </c>
      <c r="BH898">
        <f t="shared" si="106"/>
        <v>0</v>
      </c>
      <c r="BQ898" s="45">
        <f t="shared" si="107"/>
        <v>0</v>
      </c>
      <c r="BR898">
        <f>SUMIFS('9月销毁明细'!D:D,'9月销毁明细'!A:A,E898,'9月销毁明细'!H:H,"Sellable")</f>
        <v>0</v>
      </c>
      <c r="BS898">
        <f>SUMIFS('9月销毁明细'!G:G,'9月销毁明细'!A:A,E898,'9月销毁明细'!H:H,"Sellable")</f>
        <v>0</v>
      </c>
      <c r="BT898">
        <f>SUMIFS('9月销毁明细'!D:D,'9月销毁明细'!A:A,E898,'9月销毁明细'!H:H,"Unsellable")</f>
        <v>0</v>
      </c>
      <c r="BU898">
        <f>SUMIFS('9月销毁明细'!G:G,'9月销毁明细'!A:A,E898,'9月销毁明细'!H:H,"Unsellable")</f>
        <v>0</v>
      </c>
      <c r="BW898">
        <f>IFERROR(I898*VLOOKUP(F898,'9.3成本表'!C:L,10,0),0)</f>
        <v>0</v>
      </c>
      <c r="BX898">
        <f t="shared" si="108"/>
        <v>0</v>
      </c>
      <c r="CC898" s="45">
        <f t="shared" si="109"/>
        <v>0</v>
      </c>
      <c r="CD898" s="45">
        <f t="shared" si="110"/>
        <v>0</v>
      </c>
      <c r="CE898" s="45">
        <f t="shared" si="111"/>
        <v>0</v>
      </c>
    </row>
    <row r="899" spans="4:83" x14ac:dyDescent="0.25">
      <c r="D899" s="20" t="s">
        <v>1907</v>
      </c>
      <c r="E899" s="20" t="s">
        <v>1908</v>
      </c>
      <c r="F899" s="20">
        <v>6374</v>
      </c>
      <c r="G899">
        <v>893</v>
      </c>
      <c r="H899" s="20"/>
      <c r="I899">
        <f>SUMIFS('总明细 源文件后台下'!G:G,'总明细 源文件后台下'!E:E,E899,'总明细 源文件后台下'!C:C,"Order")</f>
        <v>0</v>
      </c>
      <c r="J899">
        <f>SUMIFS('总明细 源文件后台下'!M:M,'总明细 源文件后台下'!E:E,E899,'总明细 源文件后台下'!C:C,"Order")</f>
        <v>0</v>
      </c>
      <c r="K899">
        <f>SUMIFS('总明细 源文件后台下'!N:N,'总明细 源文件后台下'!E:E,E899,'总明细 源文件后台下'!C:C,"Order")</f>
        <v>0</v>
      </c>
      <c r="L899">
        <f>SUMIFS('总明细 源文件后台下'!O:O,'总明细 源文件后台下'!E:E,E899,'总明细 源文件后台下'!C:C,"Order")</f>
        <v>0</v>
      </c>
      <c r="M899">
        <f>SUMIFS('总明细 源文件后台下'!P:P,'总明细 源文件后台下'!E:E,E899,'总明细 源文件后台下'!C:C,"Order")</f>
        <v>0</v>
      </c>
      <c r="N899">
        <f>SUMIFS('总明细 源文件后台下'!Q:Q,'总明细 源文件后台下'!E:E,E899,'总明细 源文件后台下'!C:C,"Order")</f>
        <v>0</v>
      </c>
      <c r="O899">
        <f>SUMIFS('总明细 源文件后台下'!R:R,'总明细 源文件后台下'!E:E,E899,'总明细 源文件后台下'!C:C,"Order")</f>
        <v>0</v>
      </c>
      <c r="P899">
        <f>SUMIFS('总明细 源文件后台下'!S:S,'总明细 源文件后台下'!E:E,E899,'总明细 源文件后台下'!C:C,"Order")</f>
        <v>0</v>
      </c>
      <c r="Q899">
        <f>SUMIFS('总明细 源文件后台下'!T:T,'总明细 源文件后台下'!E:E,E899,'总明细 源文件后台下'!C:C,"Order")</f>
        <v>0</v>
      </c>
      <c r="R899">
        <f>SUMIFS('总明细 源文件后台下'!U:U,'总明细 源文件后台下'!E:E,E899,'总明细 源文件后台下'!C:C,"Order")</f>
        <v>0</v>
      </c>
      <c r="S899">
        <f>SUMIFS('总明细 源文件后台下'!V:V,'总明细 源文件后台下'!E:E,E899,'总明细 源文件后台下'!C:C,"Order")</f>
        <v>0</v>
      </c>
      <c r="T899">
        <f>SUMIFS('总明细 源文件后台下'!W:W,'总明细 源文件后台下'!E:E,E899,'总明细 源文件后台下'!C:C,"Order")</f>
        <v>0</v>
      </c>
      <c r="U899">
        <f>SUMIFS('总明细 源文件后台下'!G:G,'总明细 源文件后台下'!E:E,E899,'总明细 源文件后台下'!C:C,"Refund")</f>
        <v>0</v>
      </c>
      <c r="V899">
        <f>SUMIFS('总明细 源文件后台下'!M:M,'总明细 源文件后台下'!E:E,E899,'总明细 源文件后台下'!C:C,"Refund")</f>
        <v>0</v>
      </c>
      <c r="W899">
        <f>SUMIFS('总明细 源文件后台下'!N:N,'总明细 源文件后台下'!E:E,E899,'总明细 源文件后台下'!C:C,"Refund")</f>
        <v>0</v>
      </c>
      <c r="X899">
        <f>SUMIFS('总明细 源文件后台下'!O:O,'总明细 源文件后台下'!E:E,E899,'总明细 源文件后台下'!C:C,"Refund")</f>
        <v>0</v>
      </c>
      <c r="Y899">
        <f>SUMIFS('总明细 源文件后台下'!P:P,'总明细 源文件后台下'!E:E,E899,'总明细 源文件后台下'!C:C,"Refund")</f>
        <v>0</v>
      </c>
      <c r="Z899">
        <f>SUMIFS('总明细 源文件后台下'!Q:Q,'总明细 源文件后台下'!E:E,E899,'总明细 源文件后台下'!C:C,"Refund")</f>
        <v>0</v>
      </c>
      <c r="AA899">
        <f>SUMIFS('总明细 源文件后台下'!R:R,'总明细 源文件后台下'!E:E,E899,'总明细 源文件后台下'!C:C,"Refund")</f>
        <v>0</v>
      </c>
      <c r="AB899">
        <f>SUMIFS('总明细 源文件后台下'!S:S,'总明细 源文件后台下'!E:E,E899,'总明细 源文件后台下'!C:C,"Refund")</f>
        <v>0</v>
      </c>
      <c r="AC899">
        <f>SUMIFS('总明细 源文件后台下'!T:T,'总明细 源文件后台下'!E:E,E899,'总明细 源文件后台下'!C:C,"Refund")</f>
        <v>0</v>
      </c>
      <c r="AD899">
        <f>SUMIFS('总明细 源文件后台下'!U:U,'总明细 源文件后台下'!E:E,E899,'总明细 源文件后台下'!C:C,"Refund")</f>
        <v>0</v>
      </c>
      <c r="AE899">
        <f>SUMIFS('总明细 源文件后台下'!V:V,'总明细 源文件后台下'!E:E,E899,'总明细 源文件后台下'!C:C,"Refund")</f>
        <v>0</v>
      </c>
      <c r="AF899">
        <f>SUMIFS('总明细 源文件后台下'!W:W,'总明细 源文件后台下'!E:E,E899,'总明细 源文件后台下'!C:C,"Refund")</f>
        <v>0</v>
      </c>
      <c r="AK899">
        <f>(SUMIF('广告费 源文件后台下'!G:G,E899,'广告费 源文件后台下'!M:M))*-1</f>
        <v>0</v>
      </c>
      <c r="AL899">
        <f>SUMIFS('总明细 源文件后台下'!W:W,'总明细 源文件后台下'!E:E,E899,'总明细 源文件后台下'!C:C,"Adjustment",'总明细 源文件后台下'!F:F,"FBA Inventory Reimbursement - Customer Return")</f>
        <v>0</v>
      </c>
      <c r="AM899">
        <f>SUMIFS('总明细 源文件后台下'!W:W,'总明细 源文件后台下'!E:E,E899,'总明细 源文件后台下'!C:C,"Adjustment",'总明细 源文件后台下'!F:F,"FBA Inventory Reimbursement - Damaged:Warehouse")</f>
        <v>0</v>
      </c>
      <c r="AN899">
        <f>SUMIFS('总明细 源文件后台下'!W:W,'总明细 源文件后台下'!E:E,E899,'总明细 源文件后台下'!C:C,"Adjustment",'总明细 源文件后台下'!F:F,"FBA Inventory Reimbursement - Customer Service Issue")</f>
        <v>0</v>
      </c>
      <c r="AO899">
        <f>SUMIFS('总明细 源文件后台下'!W:W,'总明细 源文件后台下'!E:E,E899,'总明细 源文件后台下'!C:C,"Adjustment",'总明细 源文件后台下'!F:F,"FBA Inventory Reimbursement - Fee Correction")</f>
        <v>0</v>
      </c>
      <c r="AP899">
        <f>SUMIFS('总明细 源文件后台下'!W:W,'总明细 源文件后台下'!E:E,E899,'总明细 源文件后台下'!C:C,"Adjustment",'总明细 源文件后台下'!F:F,"FBA Inventory Reimbursement - General Adjustment")</f>
        <v>0</v>
      </c>
      <c r="AQ899">
        <f>SUMIFS('总明细 源文件后台下'!W:W,'总明细 源文件后台下'!E:E,E899,'总明细 源文件后台下'!C:C,"Adjustment",'总明细 源文件后台下'!F:F,"FBA Inventory Reimbursement - Lost:Inbound")</f>
        <v>0</v>
      </c>
      <c r="AR899">
        <f>SUMIFS('总明细 源文件后台下'!W:W,'总明细 源文件后台下'!E:E,E899,'总明细 源文件后台下'!C:C,"Adjustment",'总明细 源文件后台下'!F:F,"FBA Inventory Reimbursement - Lost:Warehouse")</f>
        <v>0</v>
      </c>
      <c r="AS899">
        <f>SUMIFS('总明细 源文件后台下'!W:W,'总明细 源文件后台下'!E:E,E899,'总明细 源文件后台下'!C:C,"Adjustment",'总明细 源文件后台下'!F:F,"Non-subscription Fee Adjustment")</f>
        <v>0</v>
      </c>
      <c r="AT899">
        <f>SUMIFS('总明细 源文件后台下'!W:W,'总明细 源文件后台下'!E:E,E899,'总明细 源文件后台下'!C:C,"Adjustment",'总明细 源文件后台下'!F:F,"FBA Inventory Placement Service Fee")</f>
        <v>0</v>
      </c>
      <c r="AV899">
        <f>SUMIF('FBA Customer Return Per Unit Fe'!B:B,E899,'FBA Customer Return Per Unit Fe'!C:C)</f>
        <v>0</v>
      </c>
      <c r="AX899">
        <f>(SUMIF('仓储费 源文件后台下'!C:C,E899,'仓储费 源文件后台下'!V:V))*-1</f>
        <v>0</v>
      </c>
      <c r="AZ899">
        <f>SUMIF('Disposal Fee销毁费用-160.95'!B:B,E899,'Disposal Fee销毁费用-160.95'!D:D)*-1</f>
        <v>0</v>
      </c>
      <c r="BC899">
        <f>IFERROR(VLOOKUP(F899,'优惠券-86.4'!F:I,4,0),0)</f>
        <v>0</v>
      </c>
      <c r="BD899">
        <f>IFERROR(VLOOKUP(F899,'早评-120'!E:H,4,0),0)</f>
        <v>0</v>
      </c>
      <c r="BF899">
        <f t="shared" si="104"/>
        <v>0</v>
      </c>
      <c r="BG899">
        <f t="shared" si="105"/>
        <v>0</v>
      </c>
      <c r="BH899">
        <f t="shared" si="106"/>
        <v>0</v>
      </c>
      <c r="BQ899" s="45">
        <f t="shared" si="107"/>
        <v>0</v>
      </c>
      <c r="BR899">
        <f>SUMIFS('9月销毁明细'!D:D,'9月销毁明细'!A:A,E899,'9月销毁明细'!H:H,"Sellable")</f>
        <v>0</v>
      </c>
      <c r="BS899">
        <f>SUMIFS('9月销毁明细'!G:G,'9月销毁明细'!A:A,E899,'9月销毁明细'!H:H,"Sellable")</f>
        <v>0</v>
      </c>
      <c r="BT899">
        <f>SUMIFS('9月销毁明细'!D:D,'9月销毁明细'!A:A,E899,'9月销毁明细'!H:H,"Unsellable")</f>
        <v>0</v>
      </c>
      <c r="BU899">
        <f>SUMIFS('9月销毁明细'!G:G,'9月销毁明细'!A:A,E899,'9月销毁明细'!H:H,"Unsellable")</f>
        <v>0</v>
      </c>
      <c r="BW899">
        <f>IFERROR(I899*VLOOKUP(F899,'9.3成本表'!C:L,10,0),0)</f>
        <v>0</v>
      </c>
      <c r="BX899">
        <f t="shared" si="108"/>
        <v>0</v>
      </c>
      <c r="CC899" s="45">
        <f t="shared" si="109"/>
        <v>0</v>
      </c>
      <c r="CD899" s="45">
        <f t="shared" si="110"/>
        <v>0</v>
      </c>
      <c r="CE899" s="45">
        <f t="shared" si="111"/>
        <v>0</v>
      </c>
    </row>
    <row r="900" spans="4:83" x14ac:dyDescent="0.25">
      <c r="D900" s="20" t="s">
        <v>1909</v>
      </c>
      <c r="E900" s="20" t="s">
        <v>1910</v>
      </c>
      <c r="F900" s="20">
        <v>6701</v>
      </c>
      <c r="G900">
        <v>894</v>
      </c>
      <c r="H900" s="20"/>
      <c r="I900">
        <f>SUMIFS('总明细 源文件后台下'!G:G,'总明细 源文件后台下'!E:E,E900,'总明细 源文件后台下'!C:C,"Order")</f>
        <v>0</v>
      </c>
      <c r="J900">
        <f>SUMIFS('总明细 源文件后台下'!M:M,'总明细 源文件后台下'!E:E,E900,'总明细 源文件后台下'!C:C,"Order")</f>
        <v>0</v>
      </c>
      <c r="K900">
        <f>SUMIFS('总明细 源文件后台下'!N:N,'总明细 源文件后台下'!E:E,E900,'总明细 源文件后台下'!C:C,"Order")</f>
        <v>0</v>
      </c>
      <c r="L900">
        <f>SUMIFS('总明细 源文件后台下'!O:O,'总明细 源文件后台下'!E:E,E900,'总明细 源文件后台下'!C:C,"Order")</f>
        <v>0</v>
      </c>
      <c r="M900">
        <f>SUMIFS('总明细 源文件后台下'!P:P,'总明细 源文件后台下'!E:E,E900,'总明细 源文件后台下'!C:C,"Order")</f>
        <v>0</v>
      </c>
      <c r="N900">
        <f>SUMIFS('总明细 源文件后台下'!Q:Q,'总明细 源文件后台下'!E:E,E900,'总明细 源文件后台下'!C:C,"Order")</f>
        <v>0</v>
      </c>
      <c r="O900">
        <f>SUMIFS('总明细 源文件后台下'!R:R,'总明细 源文件后台下'!E:E,E900,'总明细 源文件后台下'!C:C,"Order")</f>
        <v>0</v>
      </c>
      <c r="P900">
        <f>SUMIFS('总明细 源文件后台下'!S:S,'总明细 源文件后台下'!E:E,E900,'总明细 源文件后台下'!C:C,"Order")</f>
        <v>0</v>
      </c>
      <c r="Q900">
        <f>SUMIFS('总明细 源文件后台下'!T:T,'总明细 源文件后台下'!E:E,E900,'总明细 源文件后台下'!C:C,"Order")</f>
        <v>0</v>
      </c>
      <c r="R900">
        <f>SUMIFS('总明细 源文件后台下'!U:U,'总明细 源文件后台下'!E:E,E900,'总明细 源文件后台下'!C:C,"Order")</f>
        <v>0</v>
      </c>
      <c r="S900">
        <f>SUMIFS('总明细 源文件后台下'!V:V,'总明细 源文件后台下'!E:E,E900,'总明细 源文件后台下'!C:C,"Order")</f>
        <v>0</v>
      </c>
      <c r="T900">
        <f>SUMIFS('总明细 源文件后台下'!W:W,'总明细 源文件后台下'!E:E,E900,'总明细 源文件后台下'!C:C,"Order")</f>
        <v>0</v>
      </c>
      <c r="U900">
        <f>SUMIFS('总明细 源文件后台下'!G:G,'总明细 源文件后台下'!E:E,E900,'总明细 源文件后台下'!C:C,"Refund")</f>
        <v>0</v>
      </c>
      <c r="V900">
        <f>SUMIFS('总明细 源文件后台下'!M:M,'总明细 源文件后台下'!E:E,E900,'总明细 源文件后台下'!C:C,"Refund")</f>
        <v>0</v>
      </c>
      <c r="W900">
        <f>SUMIFS('总明细 源文件后台下'!N:N,'总明细 源文件后台下'!E:E,E900,'总明细 源文件后台下'!C:C,"Refund")</f>
        <v>0</v>
      </c>
      <c r="X900">
        <f>SUMIFS('总明细 源文件后台下'!O:O,'总明细 源文件后台下'!E:E,E900,'总明细 源文件后台下'!C:C,"Refund")</f>
        <v>0</v>
      </c>
      <c r="Y900">
        <f>SUMIFS('总明细 源文件后台下'!P:P,'总明细 源文件后台下'!E:E,E900,'总明细 源文件后台下'!C:C,"Refund")</f>
        <v>0</v>
      </c>
      <c r="Z900">
        <f>SUMIFS('总明细 源文件后台下'!Q:Q,'总明细 源文件后台下'!E:E,E900,'总明细 源文件后台下'!C:C,"Refund")</f>
        <v>0</v>
      </c>
      <c r="AA900">
        <f>SUMIFS('总明细 源文件后台下'!R:R,'总明细 源文件后台下'!E:E,E900,'总明细 源文件后台下'!C:C,"Refund")</f>
        <v>0</v>
      </c>
      <c r="AB900">
        <f>SUMIFS('总明细 源文件后台下'!S:S,'总明细 源文件后台下'!E:E,E900,'总明细 源文件后台下'!C:C,"Refund")</f>
        <v>0</v>
      </c>
      <c r="AC900">
        <f>SUMIFS('总明细 源文件后台下'!T:T,'总明细 源文件后台下'!E:E,E900,'总明细 源文件后台下'!C:C,"Refund")</f>
        <v>0</v>
      </c>
      <c r="AD900">
        <f>SUMIFS('总明细 源文件后台下'!U:U,'总明细 源文件后台下'!E:E,E900,'总明细 源文件后台下'!C:C,"Refund")</f>
        <v>0</v>
      </c>
      <c r="AE900">
        <f>SUMIFS('总明细 源文件后台下'!V:V,'总明细 源文件后台下'!E:E,E900,'总明细 源文件后台下'!C:C,"Refund")</f>
        <v>0</v>
      </c>
      <c r="AF900">
        <f>SUMIFS('总明细 源文件后台下'!W:W,'总明细 源文件后台下'!E:E,E900,'总明细 源文件后台下'!C:C,"Refund")</f>
        <v>0</v>
      </c>
      <c r="AK900">
        <f>(SUMIF('广告费 源文件后台下'!G:G,E900,'广告费 源文件后台下'!M:M))*-1</f>
        <v>0</v>
      </c>
      <c r="AL900">
        <f>SUMIFS('总明细 源文件后台下'!W:W,'总明细 源文件后台下'!E:E,E900,'总明细 源文件后台下'!C:C,"Adjustment",'总明细 源文件后台下'!F:F,"FBA Inventory Reimbursement - Customer Return")</f>
        <v>0</v>
      </c>
      <c r="AM900">
        <f>SUMIFS('总明细 源文件后台下'!W:W,'总明细 源文件后台下'!E:E,E900,'总明细 源文件后台下'!C:C,"Adjustment",'总明细 源文件后台下'!F:F,"FBA Inventory Reimbursement - Damaged:Warehouse")</f>
        <v>0</v>
      </c>
      <c r="AN900">
        <f>SUMIFS('总明细 源文件后台下'!W:W,'总明细 源文件后台下'!E:E,E900,'总明细 源文件后台下'!C:C,"Adjustment",'总明细 源文件后台下'!F:F,"FBA Inventory Reimbursement - Customer Service Issue")</f>
        <v>0</v>
      </c>
      <c r="AO900">
        <f>SUMIFS('总明细 源文件后台下'!W:W,'总明细 源文件后台下'!E:E,E900,'总明细 源文件后台下'!C:C,"Adjustment",'总明细 源文件后台下'!F:F,"FBA Inventory Reimbursement - Fee Correction")</f>
        <v>0</v>
      </c>
      <c r="AP900">
        <f>SUMIFS('总明细 源文件后台下'!W:W,'总明细 源文件后台下'!E:E,E900,'总明细 源文件后台下'!C:C,"Adjustment",'总明细 源文件后台下'!F:F,"FBA Inventory Reimbursement - General Adjustment")</f>
        <v>0</v>
      </c>
      <c r="AQ900">
        <f>SUMIFS('总明细 源文件后台下'!W:W,'总明细 源文件后台下'!E:E,E900,'总明细 源文件后台下'!C:C,"Adjustment",'总明细 源文件后台下'!F:F,"FBA Inventory Reimbursement - Lost:Inbound")</f>
        <v>0</v>
      </c>
      <c r="AR900">
        <f>SUMIFS('总明细 源文件后台下'!W:W,'总明细 源文件后台下'!E:E,E900,'总明细 源文件后台下'!C:C,"Adjustment",'总明细 源文件后台下'!F:F,"FBA Inventory Reimbursement - Lost:Warehouse")</f>
        <v>0</v>
      </c>
      <c r="AS900">
        <f>SUMIFS('总明细 源文件后台下'!W:W,'总明细 源文件后台下'!E:E,E900,'总明细 源文件后台下'!C:C,"Adjustment",'总明细 源文件后台下'!F:F,"Non-subscription Fee Adjustment")</f>
        <v>0</v>
      </c>
      <c r="AT900">
        <f>SUMIFS('总明细 源文件后台下'!W:W,'总明细 源文件后台下'!E:E,E900,'总明细 源文件后台下'!C:C,"Adjustment",'总明细 源文件后台下'!F:F,"FBA Inventory Placement Service Fee")</f>
        <v>0</v>
      </c>
      <c r="AV900">
        <f>SUMIF('FBA Customer Return Per Unit Fe'!B:B,E900,'FBA Customer Return Per Unit Fe'!C:C)</f>
        <v>0</v>
      </c>
      <c r="AX900">
        <f>(SUMIF('仓储费 源文件后台下'!C:C,E900,'仓储费 源文件后台下'!V:V))*-1</f>
        <v>0</v>
      </c>
      <c r="AZ900">
        <f>SUMIF('Disposal Fee销毁费用-160.95'!B:B,E900,'Disposal Fee销毁费用-160.95'!D:D)*-1</f>
        <v>0</v>
      </c>
      <c r="BC900">
        <f>IFERROR(VLOOKUP(F900,'优惠券-86.4'!F:I,4,0),0)</f>
        <v>0</v>
      </c>
      <c r="BD900">
        <f>IFERROR(VLOOKUP(F900,'早评-120'!E:H,4,0),0)</f>
        <v>0</v>
      </c>
      <c r="BF900">
        <f t="shared" si="104"/>
        <v>0</v>
      </c>
      <c r="BG900">
        <f t="shared" si="105"/>
        <v>0</v>
      </c>
      <c r="BH900">
        <f t="shared" si="106"/>
        <v>0</v>
      </c>
      <c r="BQ900" s="45">
        <f t="shared" si="107"/>
        <v>0</v>
      </c>
      <c r="BR900">
        <f>SUMIFS('9月销毁明细'!D:D,'9月销毁明细'!A:A,E900,'9月销毁明细'!H:H,"Sellable")</f>
        <v>0</v>
      </c>
      <c r="BS900">
        <f>SUMIFS('9月销毁明细'!G:G,'9月销毁明细'!A:A,E900,'9月销毁明细'!H:H,"Sellable")</f>
        <v>0</v>
      </c>
      <c r="BT900">
        <f>SUMIFS('9月销毁明细'!D:D,'9月销毁明细'!A:A,E900,'9月销毁明细'!H:H,"Unsellable")</f>
        <v>0</v>
      </c>
      <c r="BU900">
        <f>SUMIFS('9月销毁明细'!G:G,'9月销毁明细'!A:A,E900,'9月销毁明细'!H:H,"Unsellable")</f>
        <v>0</v>
      </c>
      <c r="BW900">
        <f>IFERROR(I900*VLOOKUP(F900,'9.3成本表'!C:L,10,0),0)</f>
        <v>0</v>
      </c>
      <c r="BX900">
        <f t="shared" si="108"/>
        <v>0</v>
      </c>
      <c r="CC900" s="45">
        <f t="shared" si="109"/>
        <v>0</v>
      </c>
      <c r="CD900" s="45">
        <f t="shared" si="110"/>
        <v>0</v>
      </c>
      <c r="CE900" s="45">
        <f t="shared" si="111"/>
        <v>0</v>
      </c>
    </row>
    <row r="901" spans="4:83" x14ac:dyDescent="0.25">
      <c r="D901" s="20" t="s">
        <v>1911</v>
      </c>
      <c r="E901" s="20" t="s">
        <v>1912</v>
      </c>
      <c r="F901" s="20">
        <v>6701</v>
      </c>
      <c r="G901">
        <v>895</v>
      </c>
      <c r="H901" s="20"/>
      <c r="I901">
        <f>SUMIFS('总明细 源文件后台下'!G:G,'总明细 源文件后台下'!E:E,E901,'总明细 源文件后台下'!C:C,"Order")</f>
        <v>0</v>
      </c>
      <c r="J901">
        <f>SUMIFS('总明细 源文件后台下'!M:M,'总明细 源文件后台下'!E:E,E901,'总明细 源文件后台下'!C:C,"Order")</f>
        <v>0</v>
      </c>
      <c r="K901">
        <f>SUMIFS('总明细 源文件后台下'!N:N,'总明细 源文件后台下'!E:E,E901,'总明细 源文件后台下'!C:C,"Order")</f>
        <v>0</v>
      </c>
      <c r="L901">
        <f>SUMIFS('总明细 源文件后台下'!O:O,'总明细 源文件后台下'!E:E,E901,'总明细 源文件后台下'!C:C,"Order")</f>
        <v>0</v>
      </c>
      <c r="M901">
        <f>SUMIFS('总明细 源文件后台下'!P:P,'总明细 源文件后台下'!E:E,E901,'总明细 源文件后台下'!C:C,"Order")</f>
        <v>0</v>
      </c>
      <c r="N901">
        <f>SUMIFS('总明细 源文件后台下'!Q:Q,'总明细 源文件后台下'!E:E,E901,'总明细 源文件后台下'!C:C,"Order")</f>
        <v>0</v>
      </c>
      <c r="O901">
        <f>SUMIFS('总明细 源文件后台下'!R:R,'总明细 源文件后台下'!E:E,E901,'总明细 源文件后台下'!C:C,"Order")</f>
        <v>0</v>
      </c>
      <c r="P901">
        <f>SUMIFS('总明细 源文件后台下'!S:S,'总明细 源文件后台下'!E:E,E901,'总明细 源文件后台下'!C:C,"Order")</f>
        <v>0</v>
      </c>
      <c r="Q901">
        <f>SUMIFS('总明细 源文件后台下'!T:T,'总明细 源文件后台下'!E:E,E901,'总明细 源文件后台下'!C:C,"Order")</f>
        <v>0</v>
      </c>
      <c r="R901">
        <f>SUMIFS('总明细 源文件后台下'!U:U,'总明细 源文件后台下'!E:E,E901,'总明细 源文件后台下'!C:C,"Order")</f>
        <v>0</v>
      </c>
      <c r="S901">
        <f>SUMIFS('总明细 源文件后台下'!V:V,'总明细 源文件后台下'!E:E,E901,'总明细 源文件后台下'!C:C,"Order")</f>
        <v>0</v>
      </c>
      <c r="T901">
        <f>SUMIFS('总明细 源文件后台下'!W:W,'总明细 源文件后台下'!E:E,E901,'总明细 源文件后台下'!C:C,"Order")</f>
        <v>0</v>
      </c>
      <c r="U901">
        <f>SUMIFS('总明细 源文件后台下'!G:G,'总明细 源文件后台下'!E:E,E901,'总明细 源文件后台下'!C:C,"Refund")</f>
        <v>0</v>
      </c>
      <c r="V901">
        <f>SUMIFS('总明细 源文件后台下'!M:M,'总明细 源文件后台下'!E:E,E901,'总明细 源文件后台下'!C:C,"Refund")</f>
        <v>0</v>
      </c>
      <c r="W901">
        <f>SUMIFS('总明细 源文件后台下'!N:N,'总明细 源文件后台下'!E:E,E901,'总明细 源文件后台下'!C:C,"Refund")</f>
        <v>0</v>
      </c>
      <c r="X901">
        <f>SUMIFS('总明细 源文件后台下'!O:O,'总明细 源文件后台下'!E:E,E901,'总明细 源文件后台下'!C:C,"Refund")</f>
        <v>0</v>
      </c>
      <c r="Y901">
        <f>SUMIFS('总明细 源文件后台下'!P:P,'总明细 源文件后台下'!E:E,E901,'总明细 源文件后台下'!C:C,"Refund")</f>
        <v>0</v>
      </c>
      <c r="Z901">
        <f>SUMIFS('总明细 源文件后台下'!Q:Q,'总明细 源文件后台下'!E:E,E901,'总明细 源文件后台下'!C:C,"Refund")</f>
        <v>0</v>
      </c>
      <c r="AA901">
        <f>SUMIFS('总明细 源文件后台下'!R:R,'总明细 源文件后台下'!E:E,E901,'总明细 源文件后台下'!C:C,"Refund")</f>
        <v>0</v>
      </c>
      <c r="AB901">
        <f>SUMIFS('总明细 源文件后台下'!S:S,'总明细 源文件后台下'!E:E,E901,'总明细 源文件后台下'!C:C,"Refund")</f>
        <v>0</v>
      </c>
      <c r="AC901">
        <f>SUMIFS('总明细 源文件后台下'!T:T,'总明细 源文件后台下'!E:E,E901,'总明细 源文件后台下'!C:C,"Refund")</f>
        <v>0</v>
      </c>
      <c r="AD901">
        <f>SUMIFS('总明细 源文件后台下'!U:U,'总明细 源文件后台下'!E:E,E901,'总明细 源文件后台下'!C:C,"Refund")</f>
        <v>0</v>
      </c>
      <c r="AE901">
        <f>SUMIFS('总明细 源文件后台下'!V:V,'总明细 源文件后台下'!E:E,E901,'总明细 源文件后台下'!C:C,"Refund")</f>
        <v>0</v>
      </c>
      <c r="AF901">
        <f>SUMIFS('总明细 源文件后台下'!W:W,'总明细 源文件后台下'!E:E,E901,'总明细 源文件后台下'!C:C,"Refund")</f>
        <v>0</v>
      </c>
      <c r="AK901">
        <f>(SUMIF('广告费 源文件后台下'!G:G,E901,'广告费 源文件后台下'!M:M))*-1</f>
        <v>0</v>
      </c>
      <c r="AL901">
        <f>SUMIFS('总明细 源文件后台下'!W:W,'总明细 源文件后台下'!E:E,E901,'总明细 源文件后台下'!C:C,"Adjustment",'总明细 源文件后台下'!F:F,"FBA Inventory Reimbursement - Customer Return")</f>
        <v>0</v>
      </c>
      <c r="AM901">
        <f>SUMIFS('总明细 源文件后台下'!W:W,'总明细 源文件后台下'!E:E,E901,'总明细 源文件后台下'!C:C,"Adjustment",'总明细 源文件后台下'!F:F,"FBA Inventory Reimbursement - Damaged:Warehouse")</f>
        <v>0</v>
      </c>
      <c r="AN901">
        <f>SUMIFS('总明细 源文件后台下'!W:W,'总明细 源文件后台下'!E:E,E901,'总明细 源文件后台下'!C:C,"Adjustment",'总明细 源文件后台下'!F:F,"FBA Inventory Reimbursement - Customer Service Issue")</f>
        <v>0</v>
      </c>
      <c r="AO901">
        <f>SUMIFS('总明细 源文件后台下'!W:W,'总明细 源文件后台下'!E:E,E901,'总明细 源文件后台下'!C:C,"Adjustment",'总明细 源文件后台下'!F:F,"FBA Inventory Reimbursement - Fee Correction")</f>
        <v>0</v>
      </c>
      <c r="AP901">
        <f>SUMIFS('总明细 源文件后台下'!W:W,'总明细 源文件后台下'!E:E,E901,'总明细 源文件后台下'!C:C,"Adjustment",'总明细 源文件后台下'!F:F,"FBA Inventory Reimbursement - General Adjustment")</f>
        <v>0</v>
      </c>
      <c r="AQ901">
        <f>SUMIFS('总明细 源文件后台下'!W:W,'总明细 源文件后台下'!E:E,E901,'总明细 源文件后台下'!C:C,"Adjustment",'总明细 源文件后台下'!F:F,"FBA Inventory Reimbursement - Lost:Inbound")</f>
        <v>0</v>
      </c>
      <c r="AR901">
        <f>SUMIFS('总明细 源文件后台下'!W:W,'总明细 源文件后台下'!E:E,E901,'总明细 源文件后台下'!C:C,"Adjustment",'总明细 源文件后台下'!F:F,"FBA Inventory Reimbursement - Lost:Warehouse")</f>
        <v>0</v>
      </c>
      <c r="AS901">
        <f>SUMIFS('总明细 源文件后台下'!W:W,'总明细 源文件后台下'!E:E,E901,'总明细 源文件后台下'!C:C,"Adjustment",'总明细 源文件后台下'!F:F,"Non-subscription Fee Adjustment")</f>
        <v>0</v>
      </c>
      <c r="AT901">
        <f>SUMIFS('总明细 源文件后台下'!W:W,'总明细 源文件后台下'!E:E,E901,'总明细 源文件后台下'!C:C,"Adjustment",'总明细 源文件后台下'!F:F,"FBA Inventory Placement Service Fee")</f>
        <v>0</v>
      </c>
      <c r="AV901">
        <f>SUMIF('FBA Customer Return Per Unit Fe'!B:B,E901,'FBA Customer Return Per Unit Fe'!C:C)</f>
        <v>0</v>
      </c>
      <c r="AX901">
        <f>(SUMIF('仓储费 源文件后台下'!C:C,E901,'仓储费 源文件后台下'!V:V))*-1</f>
        <v>0</v>
      </c>
      <c r="AZ901">
        <f>SUMIF('Disposal Fee销毁费用-160.95'!B:B,E901,'Disposal Fee销毁费用-160.95'!D:D)*-1</f>
        <v>0</v>
      </c>
      <c r="BC901">
        <f>IFERROR(VLOOKUP(F901,'优惠券-86.4'!F:I,4,0),0)</f>
        <v>0</v>
      </c>
      <c r="BD901">
        <f>IFERROR(VLOOKUP(F901,'早评-120'!E:H,4,0),0)</f>
        <v>0</v>
      </c>
      <c r="BF901">
        <f t="shared" si="104"/>
        <v>0</v>
      </c>
      <c r="BG901">
        <f t="shared" si="105"/>
        <v>0</v>
      </c>
      <c r="BH901">
        <f t="shared" si="106"/>
        <v>0</v>
      </c>
      <c r="BQ901" s="45">
        <f t="shared" si="107"/>
        <v>0</v>
      </c>
      <c r="BR901">
        <f>SUMIFS('9月销毁明细'!D:D,'9月销毁明细'!A:A,E901,'9月销毁明细'!H:H,"Sellable")</f>
        <v>0</v>
      </c>
      <c r="BS901">
        <f>SUMIFS('9月销毁明细'!G:G,'9月销毁明细'!A:A,E901,'9月销毁明细'!H:H,"Sellable")</f>
        <v>0</v>
      </c>
      <c r="BT901">
        <f>SUMIFS('9月销毁明细'!D:D,'9月销毁明细'!A:A,E901,'9月销毁明细'!H:H,"Unsellable")</f>
        <v>0</v>
      </c>
      <c r="BU901">
        <f>SUMIFS('9月销毁明细'!G:G,'9月销毁明细'!A:A,E901,'9月销毁明细'!H:H,"Unsellable")</f>
        <v>0</v>
      </c>
      <c r="BW901">
        <f>IFERROR(I901*VLOOKUP(F901,'9.3成本表'!C:L,10,0),0)</f>
        <v>0</v>
      </c>
      <c r="BX901">
        <f t="shared" si="108"/>
        <v>0</v>
      </c>
      <c r="CC901" s="45">
        <f t="shared" si="109"/>
        <v>0</v>
      </c>
      <c r="CD901" s="45">
        <f t="shared" si="110"/>
        <v>0</v>
      </c>
      <c r="CE901" s="45">
        <f t="shared" si="111"/>
        <v>0</v>
      </c>
    </row>
    <row r="902" spans="4:83" x14ac:dyDescent="0.25">
      <c r="D902" s="20" t="s">
        <v>1913</v>
      </c>
      <c r="E902" s="20" t="s">
        <v>1914</v>
      </c>
      <c r="F902" s="20">
        <v>6701</v>
      </c>
      <c r="G902">
        <v>896</v>
      </c>
      <c r="H902" s="20"/>
      <c r="I902">
        <f>SUMIFS('总明细 源文件后台下'!G:G,'总明细 源文件后台下'!E:E,E902,'总明细 源文件后台下'!C:C,"Order")</f>
        <v>0</v>
      </c>
      <c r="J902">
        <f>SUMIFS('总明细 源文件后台下'!M:M,'总明细 源文件后台下'!E:E,E902,'总明细 源文件后台下'!C:C,"Order")</f>
        <v>0</v>
      </c>
      <c r="K902">
        <f>SUMIFS('总明细 源文件后台下'!N:N,'总明细 源文件后台下'!E:E,E902,'总明细 源文件后台下'!C:C,"Order")</f>
        <v>0</v>
      </c>
      <c r="L902">
        <f>SUMIFS('总明细 源文件后台下'!O:O,'总明细 源文件后台下'!E:E,E902,'总明细 源文件后台下'!C:C,"Order")</f>
        <v>0</v>
      </c>
      <c r="M902">
        <f>SUMIFS('总明细 源文件后台下'!P:P,'总明细 源文件后台下'!E:E,E902,'总明细 源文件后台下'!C:C,"Order")</f>
        <v>0</v>
      </c>
      <c r="N902">
        <f>SUMIFS('总明细 源文件后台下'!Q:Q,'总明细 源文件后台下'!E:E,E902,'总明细 源文件后台下'!C:C,"Order")</f>
        <v>0</v>
      </c>
      <c r="O902">
        <f>SUMIFS('总明细 源文件后台下'!R:R,'总明细 源文件后台下'!E:E,E902,'总明细 源文件后台下'!C:C,"Order")</f>
        <v>0</v>
      </c>
      <c r="P902">
        <f>SUMIFS('总明细 源文件后台下'!S:S,'总明细 源文件后台下'!E:E,E902,'总明细 源文件后台下'!C:C,"Order")</f>
        <v>0</v>
      </c>
      <c r="Q902">
        <f>SUMIFS('总明细 源文件后台下'!T:T,'总明细 源文件后台下'!E:E,E902,'总明细 源文件后台下'!C:C,"Order")</f>
        <v>0</v>
      </c>
      <c r="R902">
        <f>SUMIFS('总明细 源文件后台下'!U:U,'总明细 源文件后台下'!E:E,E902,'总明细 源文件后台下'!C:C,"Order")</f>
        <v>0</v>
      </c>
      <c r="S902">
        <f>SUMIFS('总明细 源文件后台下'!V:V,'总明细 源文件后台下'!E:E,E902,'总明细 源文件后台下'!C:C,"Order")</f>
        <v>0</v>
      </c>
      <c r="T902">
        <f>SUMIFS('总明细 源文件后台下'!W:W,'总明细 源文件后台下'!E:E,E902,'总明细 源文件后台下'!C:C,"Order")</f>
        <v>0</v>
      </c>
      <c r="U902">
        <f>SUMIFS('总明细 源文件后台下'!G:G,'总明细 源文件后台下'!E:E,E902,'总明细 源文件后台下'!C:C,"Refund")</f>
        <v>0</v>
      </c>
      <c r="V902">
        <f>SUMIFS('总明细 源文件后台下'!M:M,'总明细 源文件后台下'!E:E,E902,'总明细 源文件后台下'!C:C,"Refund")</f>
        <v>0</v>
      </c>
      <c r="W902">
        <f>SUMIFS('总明细 源文件后台下'!N:N,'总明细 源文件后台下'!E:E,E902,'总明细 源文件后台下'!C:C,"Refund")</f>
        <v>0</v>
      </c>
      <c r="X902">
        <f>SUMIFS('总明细 源文件后台下'!O:O,'总明细 源文件后台下'!E:E,E902,'总明细 源文件后台下'!C:C,"Refund")</f>
        <v>0</v>
      </c>
      <c r="Y902">
        <f>SUMIFS('总明细 源文件后台下'!P:P,'总明细 源文件后台下'!E:E,E902,'总明细 源文件后台下'!C:C,"Refund")</f>
        <v>0</v>
      </c>
      <c r="Z902">
        <f>SUMIFS('总明细 源文件后台下'!Q:Q,'总明细 源文件后台下'!E:E,E902,'总明细 源文件后台下'!C:C,"Refund")</f>
        <v>0</v>
      </c>
      <c r="AA902">
        <f>SUMIFS('总明细 源文件后台下'!R:R,'总明细 源文件后台下'!E:E,E902,'总明细 源文件后台下'!C:C,"Refund")</f>
        <v>0</v>
      </c>
      <c r="AB902">
        <f>SUMIFS('总明细 源文件后台下'!S:S,'总明细 源文件后台下'!E:E,E902,'总明细 源文件后台下'!C:C,"Refund")</f>
        <v>0</v>
      </c>
      <c r="AC902">
        <f>SUMIFS('总明细 源文件后台下'!T:T,'总明细 源文件后台下'!E:E,E902,'总明细 源文件后台下'!C:C,"Refund")</f>
        <v>0</v>
      </c>
      <c r="AD902">
        <f>SUMIFS('总明细 源文件后台下'!U:U,'总明细 源文件后台下'!E:E,E902,'总明细 源文件后台下'!C:C,"Refund")</f>
        <v>0</v>
      </c>
      <c r="AE902">
        <f>SUMIFS('总明细 源文件后台下'!V:V,'总明细 源文件后台下'!E:E,E902,'总明细 源文件后台下'!C:C,"Refund")</f>
        <v>0</v>
      </c>
      <c r="AF902">
        <f>SUMIFS('总明细 源文件后台下'!W:W,'总明细 源文件后台下'!E:E,E902,'总明细 源文件后台下'!C:C,"Refund")</f>
        <v>0</v>
      </c>
      <c r="AK902">
        <f>(SUMIF('广告费 源文件后台下'!G:G,E902,'广告费 源文件后台下'!M:M))*-1</f>
        <v>0</v>
      </c>
      <c r="AL902">
        <f>SUMIFS('总明细 源文件后台下'!W:W,'总明细 源文件后台下'!E:E,E902,'总明细 源文件后台下'!C:C,"Adjustment",'总明细 源文件后台下'!F:F,"FBA Inventory Reimbursement - Customer Return")</f>
        <v>0</v>
      </c>
      <c r="AM902">
        <f>SUMIFS('总明细 源文件后台下'!W:W,'总明细 源文件后台下'!E:E,E902,'总明细 源文件后台下'!C:C,"Adjustment",'总明细 源文件后台下'!F:F,"FBA Inventory Reimbursement - Damaged:Warehouse")</f>
        <v>0</v>
      </c>
      <c r="AN902">
        <f>SUMIFS('总明细 源文件后台下'!W:W,'总明细 源文件后台下'!E:E,E902,'总明细 源文件后台下'!C:C,"Adjustment",'总明细 源文件后台下'!F:F,"FBA Inventory Reimbursement - Customer Service Issue")</f>
        <v>0</v>
      </c>
      <c r="AO902">
        <f>SUMIFS('总明细 源文件后台下'!W:W,'总明细 源文件后台下'!E:E,E902,'总明细 源文件后台下'!C:C,"Adjustment",'总明细 源文件后台下'!F:F,"FBA Inventory Reimbursement - Fee Correction")</f>
        <v>0</v>
      </c>
      <c r="AP902">
        <f>SUMIFS('总明细 源文件后台下'!W:W,'总明细 源文件后台下'!E:E,E902,'总明细 源文件后台下'!C:C,"Adjustment",'总明细 源文件后台下'!F:F,"FBA Inventory Reimbursement - General Adjustment")</f>
        <v>0</v>
      </c>
      <c r="AQ902">
        <f>SUMIFS('总明细 源文件后台下'!W:W,'总明细 源文件后台下'!E:E,E902,'总明细 源文件后台下'!C:C,"Adjustment",'总明细 源文件后台下'!F:F,"FBA Inventory Reimbursement - Lost:Inbound")</f>
        <v>0</v>
      </c>
      <c r="AR902">
        <f>SUMIFS('总明细 源文件后台下'!W:W,'总明细 源文件后台下'!E:E,E902,'总明细 源文件后台下'!C:C,"Adjustment",'总明细 源文件后台下'!F:F,"FBA Inventory Reimbursement - Lost:Warehouse")</f>
        <v>0</v>
      </c>
      <c r="AS902">
        <f>SUMIFS('总明细 源文件后台下'!W:W,'总明细 源文件后台下'!E:E,E902,'总明细 源文件后台下'!C:C,"Adjustment",'总明细 源文件后台下'!F:F,"Non-subscription Fee Adjustment")</f>
        <v>0</v>
      </c>
      <c r="AT902">
        <f>SUMIFS('总明细 源文件后台下'!W:W,'总明细 源文件后台下'!E:E,E902,'总明细 源文件后台下'!C:C,"Adjustment",'总明细 源文件后台下'!F:F,"FBA Inventory Placement Service Fee")</f>
        <v>0</v>
      </c>
      <c r="AV902">
        <f>SUMIF('FBA Customer Return Per Unit Fe'!B:B,E902,'FBA Customer Return Per Unit Fe'!C:C)</f>
        <v>0</v>
      </c>
      <c r="AX902">
        <f>(SUMIF('仓储费 源文件后台下'!C:C,E902,'仓储费 源文件后台下'!V:V))*-1</f>
        <v>0</v>
      </c>
      <c r="AZ902">
        <f>SUMIF('Disposal Fee销毁费用-160.95'!B:B,E902,'Disposal Fee销毁费用-160.95'!D:D)*-1</f>
        <v>0</v>
      </c>
      <c r="BC902">
        <f>IFERROR(VLOOKUP(F902,'优惠券-86.4'!F:I,4,0),0)</f>
        <v>0</v>
      </c>
      <c r="BD902">
        <f>IFERROR(VLOOKUP(F902,'早评-120'!E:H,4,0),0)</f>
        <v>0</v>
      </c>
      <c r="BF902">
        <f t="shared" si="104"/>
        <v>0</v>
      </c>
      <c r="BG902">
        <f t="shared" si="105"/>
        <v>0</v>
      </c>
      <c r="BH902">
        <f t="shared" si="106"/>
        <v>0</v>
      </c>
      <c r="BQ902" s="45">
        <f t="shared" si="107"/>
        <v>0</v>
      </c>
      <c r="BR902">
        <f>SUMIFS('9月销毁明细'!D:D,'9月销毁明细'!A:A,E902,'9月销毁明细'!H:H,"Sellable")</f>
        <v>0</v>
      </c>
      <c r="BS902">
        <f>SUMIFS('9月销毁明细'!G:G,'9月销毁明细'!A:A,E902,'9月销毁明细'!H:H,"Sellable")</f>
        <v>0</v>
      </c>
      <c r="BT902">
        <f>SUMIFS('9月销毁明细'!D:D,'9月销毁明细'!A:A,E902,'9月销毁明细'!H:H,"Unsellable")</f>
        <v>0</v>
      </c>
      <c r="BU902">
        <f>SUMIFS('9月销毁明细'!G:G,'9月销毁明细'!A:A,E902,'9月销毁明细'!H:H,"Unsellable")</f>
        <v>0</v>
      </c>
      <c r="BW902">
        <f>IFERROR(I902*VLOOKUP(F902,'9.3成本表'!C:L,10,0),0)</f>
        <v>0</v>
      </c>
      <c r="BX902">
        <f t="shared" si="108"/>
        <v>0</v>
      </c>
      <c r="CC902" s="45">
        <f t="shared" si="109"/>
        <v>0</v>
      </c>
      <c r="CD902" s="45">
        <f t="shared" si="110"/>
        <v>0</v>
      </c>
      <c r="CE902" s="45">
        <f t="shared" si="111"/>
        <v>0</v>
      </c>
    </row>
    <row r="903" spans="4:83" x14ac:dyDescent="0.25">
      <c r="D903" s="20" t="s">
        <v>1915</v>
      </c>
      <c r="E903" s="20" t="s">
        <v>1916</v>
      </c>
      <c r="F903" s="20">
        <v>6701</v>
      </c>
      <c r="G903">
        <v>897</v>
      </c>
      <c r="H903" s="20"/>
      <c r="I903">
        <f>SUMIFS('总明细 源文件后台下'!G:G,'总明细 源文件后台下'!E:E,E903,'总明细 源文件后台下'!C:C,"Order")</f>
        <v>0</v>
      </c>
      <c r="J903">
        <f>SUMIFS('总明细 源文件后台下'!M:M,'总明细 源文件后台下'!E:E,E903,'总明细 源文件后台下'!C:C,"Order")</f>
        <v>0</v>
      </c>
      <c r="K903">
        <f>SUMIFS('总明细 源文件后台下'!N:N,'总明细 源文件后台下'!E:E,E903,'总明细 源文件后台下'!C:C,"Order")</f>
        <v>0</v>
      </c>
      <c r="L903">
        <f>SUMIFS('总明细 源文件后台下'!O:O,'总明细 源文件后台下'!E:E,E903,'总明细 源文件后台下'!C:C,"Order")</f>
        <v>0</v>
      </c>
      <c r="M903">
        <f>SUMIFS('总明细 源文件后台下'!P:P,'总明细 源文件后台下'!E:E,E903,'总明细 源文件后台下'!C:C,"Order")</f>
        <v>0</v>
      </c>
      <c r="N903">
        <f>SUMIFS('总明细 源文件后台下'!Q:Q,'总明细 源文件后台下'!E:E,E903,'总明细 源文件后台下'!C:C,"Order")</f>
        <v>0</v>
      </c>
      <c r="O903">
        <f>SUMIFS('总明细 源文件后台下'!R:R,'总明细 源文件后台下'!E:E,E903,'总明细 源文件后台下'!C:C,"Order")</f>
        <v>0</v>
      </c>
      <c r="P903">
        <f>SUMIFS('总明细 源文件后台下'!S:S,'总明细 源文件后台下'!E:E,E903,'总明细 源文件后台下'!C:C,"Order")</f>
        <v>0</v>
      </c>
      <c r="Q903">
        <f>SUMIFS('总明细 源文件后台下'!T:T,'总明细 源文件后台下'!E:E,E903,'总明细 源文件后台下'!C:C,"Order")</f>
        <v>0</v>
      </c>
      <c r="R903">
        <f>SUMIFS('总明细 源文件后台下'!U:U,'总明细 源文件后台下'!E:E,E903,'总明细 源文件后台下'!C:C,"Order")</f>
        <v>0</v>
      </c>
      <c r="S903">
        <f>SUMIFS('总明细 源文件后台下'!V:V,'总明细 源文件后台下'!E:E,E903,'总明细 源文件后台下'!C:C,"Order")</f>
        <v>0</v>
      </c>
      <c r="T903">
        <f>SUMIFS('总明细 源文件后台下'!W:W,'总明细 源文件后台下'!E:E,E903,'总明细 源文件后台下'!C:C,"Order")</f>
        <v>0</v>
      </c>
      <c r="U903">
        <f>SUMIFS('总明细 源文件后台下'!G:G,'总明细 源文件后台下'!E:E,E903,'总明细 源文件后台下'!C:C,"Refund")</f>
        <v>0</v>
      </c>
      <c r="V903">
        <f>SUMIFS('总明细 源文件后台下'!M:M,'总明细 源文件后台下'!E:E,E903,'总明细 源文件后台下'!C:C,"Refund")</f>
        <v>0</v>
      </c>
      <c r="W903">
        <f>SUMIFS('总明细 源文件后台下'!N:N,'总明细 源文件后台下'!E:E,E903,'总明细 源文件后台下'!C:C,"Refund")</f>
        <v>0</v>
      </c>
      <c r="X903">
        <f>SUMIFS('总明细 源文件后台下'!O:O,'总明细 源文件后台下'!E:E,E903,'总明细 源文件后台下'!C:C,"Refund")</f>
        <v>0</v>
      </c>
      <c r="Y903">
        <f>SUMIFS('总明细 源文件后台下'!P:P,'总明细 源文件后台下'!E:E,E903,'总明细 源文件后台下'!C:C,"Refund")</f>
        <v>0</v>
      </c>
      <c r="Z903">
        <f>SUMIFS('总明细 源文件后台下'!Q:Q,'总明细 源文件后台下'!E:E,E903,'总明细 源文件后台下'!C:C,"Refund")</f>
        <v>0</v>
      </c>
      <c r="AA903">
        <f>SUMIFS('总明细 源文件后台下'!R:R,'总明细 源文件后台下'!E:E,E903,'总明细 源文件后台下'!C:C,"Refund")</f>
        <v>0</v>
      </c>
      <c r="AB903">
        <f>SUMIFS('总明细 源文件后台下'!S:S,'总明细 源文件后台下'!E:E,E903,'总明细 源文件后台下'!C:C,"Refund")</f>
        <v>0</v>
      </c>
      <c r="AC903">
        <f>SUMIFS('总明细 源文件后台下'!T:T,'总明细 源文件后台下'!E:E,E903,'总明细 源文件后台下'!C:C,"Refund")</f>
        <v>0</v>
      </c>
      <c r="AD903">
        <f>SUMIFS('总明细 源文件后台下'!U:U,'总明细 源文件后台下'!E:E,E903,'总明细 源文件后台下'!C:C,"Refund")</f>
        <v>0</v>
      </c>
      <c r="AE903">
        <f>SUMIFS('总明细 源文件后台下'!V:V,'总明细 源文件后台下'!E:E,E903,'总明细 源文件后台下'!C:C,"Refund")</f>
        <v>0</v>
      </c>
      <c r="AF903">
        <f>SUMIFS('总明细 源文件后台下'!W:W,'总明细 源文件后台下'!E:E,E903,'总明细 源文件后台下'!C:C,"Refund")</f>
        <v>0</v>
      </c>
      <c r="AK903">
        <f>(SUMIF('广告费 源文件后台下'!G:G,E903,'广告费 源文件后台下'!M:M))*-1</f>
        <v>0</v>
      </c>
      <c r="AL903">
        <f>SUMIFS('总明细 源文件后台下'!W:W,'总明细 源文件后台下'!E:E,E903,'总明细 源文件后台下'!C:C,"Adjustment",'总明细 源文件后台下'!F:F,"FBA Inventory Reimbursement - Customer Return")</f>
        <v>0</v>
      </c>
      <c r="AM903">
        <f>SUMIFS('总明细 源文件后台下'!W:W,'总明细 源文件后台下'!E:E,E903,'总明细 源文件后台下'!C:C,"Adjustment",'总明细 源文件后台下'!F:F,"FBA Inventory Reimbursement - Damaged:Warehouse")</f>
        <v>0</v>
      </c>
      <c r="AN903">
        <f>SUMIFS('总明细 源文件后台下'!W:W,'总明细 源文件后台下'!E:E,E903,'总明细 源文件后台下'!C:C,"Adjustment",'总明细 源文件后台下'!F:F,"FBA Inventory Reimbursement - Customer Service Issue")</f>
        <v>0</v>
      </c>
      <c r="AO903">
        <f>SUMIFS('总明细 源文件后台下'!W:W,'总明细 源文件后台下'!E:E,E903,'总明细 源文件后台下'!C:C,"Adjustment",'总明细 源文件后台下'!F:F,"FBA Inventory Reimbursement - Fee Correction")</f>
        <v>0</v>
      </c>
      <c r="AP903">
        <f>SUMIFS('总明细 源文件后台下'!W:W,'总明细 源文件后台下'!E:E,E903,'总明细 源文件后台下'!C:C,"Adjustment",'总明细 源文件后台下'!F:F,"FBA Inventory Reimbursement - General Adjustment")</f>
        <v>0</v>
      </c>
      <c r="AQ903">
        <f>SUMIFS('总明细 源文件后台下'!W:W,'总明细 源文件后台下'!E:E,E903,'总明细 源文件后台下'!C:C,"Adjustment",'总明细 源文件后台下'!F:F,"FBA Inventory Reimbursement - Lost:Inbound")</f>
        <v>0</v>
      </c>
      <c r="AR903">
        <f>SUMIFS('总明细 源文件后台下'!W:W,'总明细 源文件后台下'!E:E,E903,'总明细 源文件后台下'!C:C,"Adjustment",'总明细 源文件后台下'!F:F,"FBA Inventory Reimbursement - Lost:Warehouse")</f>
        <v>0</v>
      </c>
      <c r="AS903">
        <f>SUMIFS('总明细 源文件后台下'!W:W,'总明细 源文件后台下'!E:E,E903,'总明细 源文件后台下'!C:C,"Adjustment",'总明细 源文件后台下'!F:F,"Non-subscription Fee Adjustment")</f>
        <v>0</v>
      </c>
      <c r="AT903">
        <f>SUMIFS('总明细 源文件后台下'!W:W,'总明细 源文件后台下'!E:E,E903,'总明细 源文件后台下'!C:C,"Adjustment",'总明细 源文件后台下'!F:F,"FBA Inventory Placement Service Fee")</f>
        <v>0</v>
      </c>
      <c r="AV903">
        <f>SUMIF('FBA Customer Return Per Unit Fe'!B:B,E903,'FBA Customer Return Per Unit Fe'!C:C)</f>
        <v>0</v>
      </c>
      <c r="AX903">
        <f>(SUMIF('仓储费 源文件后台下'!C:C,E903,'仓储费 源文件后台下'!V:V))*-1</f>
        <v>0</v>
      </c>
      <c r="AZ903">
        <f>SUMIF('Disposal Fee销毁费用-160.95'!B:B,E903,'Disposal Fee销毁费用-160.95'!D:D)*-1</f>
        <v>0</v>
      </c>
      <c r="BC903">
        <f>IFERROR(VLOOKUP(F903,'优惠券-86.4'!F:I,4,0),0)</f>
        <v>0</v>
      </c>
      <c r="BD903">
        <f>IFERROR(VLOOKUP(F903,'早评-120'!E:H,4,0),0)</f>
        <v>0</v>
      </c>
      <c r="BF903">
        <f t="shared" si="104"/>
        <v>0</v>
      </c>
      <c r="BG903">
        <f t="shared" si="105"/>
        <v>0</v>
      </c>
      <c r="BH903">
        <f t="shared" si="106"/>
        <v>0</v>
      </c>
      <c r="BQ903" s="45">
        <f t="shared" si="107"/>
        <v>0</v>
      </c>
      <c r="BR903">
        <f>SUMIFS('9月销毁明细'!D:D,'9月销毁明细'!A:A,E903,'9月销毁明细'!H:H,"Sellable")</f>
        <v>0</v>
      </c>
      <c r="BS903">
        <f>SUMIFS('9月销毁明细'!G:G,'9月销毁明细'!A:A,E903,'9月销毁明细'!H:H,"Sellable")</f>
        <v>0</v>
      </c>
      <c r="BT903">
        <f>SUMIFS('9月销毁明细'!D:D,'9月销毁明细'!A:A,E903,'9月销毁明细'!H:H,"Unsellable")</f>
        <v>0</v>
      </c>
      <c r="BU903">
        <f>SUMIFS('9月销毁明细'!G:G,'9月销毁明细'!A:A,E903,'9月销毁明细'!H:H,"Unsellable")</f>
        <v>0</v>
      </c>
      <c r="BW903">
        <f>IFERROR(I903*VLOOKUP(F903,'9.3成本表'!C:L,10,0),0)</f>
        <v>0</v>
      </c>
      <c r="BX903">
        <f t="shared" si="108"/>
        <v>0</v>
      </c>
      <c r="CC903" s="45">
        <f t="shared" si="109"/>
        <v>0</v>
      </c>
      <c r="CD903" s="45">
        <f t="shared" si="110"/>
        <v>0</v>
      </c>
      <c r="CE903" s="45">
        <f t="shared" si="111"/>
        <v>0</v>
      </c>
    </row>
    <row r="904" spans="4:83" x14ac:dyDescent="0.25">
      <c r="D904" s="20" t="s">
        <v>1917</v>
      </c>
      <c r="E904" s="20" t="s">
        <v>1918</v>
      </c>
      <c r="F904" s="20">
        <v>6701</v>
      </c>
      <c r="G904">
        <v>898</v>
      </c>
      <c r="H904" s="20"/>
      <c r="I904">
        <f>SUMIFS('总明细 源文件后台下'!G:G,'总明细 源文件后台下'!E:E,E904,'总明细 源文件后台下'!C:C,"Order")</f>
        <v>0</v>
      </c>
      <c r="J904">
        <f>SUMIFS('总明细 源文件后台下'!M:M,'总明细 源文件后台下'!E:E,E904,'总明细 源文件后台下'!C:C,"Order")</f>
        <v>0</v>
      </c>
      <c r="K904">
        <f>SUMIFS('总明细 源文件后台下'!N:N,'总明细 源文件后台下'!E:E,E904,'总明细 源文件后台下'!C:C,"Order")</f>
        <v>0</v>
      </c>
      <c r="L904">
        <f>SUMIFS('总明细 源文件后台下'!O:O,'总明细 源文件后台下'!E:E,E904,'总明细 源文件后台下'!C:C,"Order")</f>
        <v>0</v>
      </c>
      <c r="M904">
        <f>SUMIFS('总明细 源文件后台下'!P:P,'总明细 源文件后台下'!E:E,E904,'总明细 源文件后台下'!C:C,"Order")</f>
        <v>0</v>
      </c>
      <c r="N904">
        <f>SUMIFS('总明细 源文件后台下'!Q:Q,'总明细 源文件后台下'!E:E,E904,'总明细 源文件后台下'!C:C,"Order")</f>
        <v>0</v>
      </c>
      <c r="O904">
        <f>SUMIFS('总明细 源文件后台下'!R:R,'总明细 源文件后台下'!E:E,E904,'总明细 源文件后台下'!C:C,"Order")</f>
        <v>0</v>
      </c>
      <c r="P904">
        <f>SUMIFS('总明细 源文件后台下'!S:S,'总明细 源文件后台下'!E:E,E904,'总明细 源文件后台下'!C:C,"Order")</f>
        <v>0</v>
      </c>
      <c r="Q904">
        <f>SUMIFS('总明细 源文件后台下'!T:T,'总明细 源文件后台下'!E:E,E904,'总明细 源文件后台下'!C:C,"Order")</f>
        <v>0</v>
      </c>
      <c r="R904">
        <f>SUMIFS('总明细 源文件后台下'!U:U,'总明细 源文件后台下'!E:E,E904,'总明细 源文件后台下'!C:C,"Order")</f>
        <v>0</v>
      </c>
      <c r="S904">
        <f>SUMIFS('总明细 源文件后台下'!V:V,'总明细 源文件后台下'!E:E,E904,'总明细 源文件后台下'!C:C,"Order")</f>
        <v>0</v>
      </c>
      <c r="T904">
        <f>SUMIFS('总明细 源文件后台下'!W:W,'总明细 源文件后台下'!E:E,E904,'总明细 源文件后台下'!C:C,"Order")</f>
        <v>0</v>
      </c>
      <c r="U904">
        <f>SUMIFS('总明细 源文件后台下'!G:G,'总明细 源文件后台下'!E:E,E904,'总明细 源文件后台下'!C:C,"Refund")</f>
        <v>0</v>
      </c>
      <c r="V904">
        <f>SUMIFS('总明细 源文件后台下'!M:M,'总明细 源文件后台下'!E:E,E904,'总明细 源文件后台下'!C:C,"Refund")</f>
        <v>0</v>
      </c>
      <c r="W904">
        <f>SUMIFS('总明细 源文件后台下'!N:N,'总明细 源文件后台下'!E:E,E904,'总明细 源文件后台下'!C:C,"Refund")</f>
        <v>0</v>
      </c>
      <c r="X904">
        <f>SUMIFS('总明细 源文件后台下'!O:O,'总明细 源文件后台下'!E:E,E904,'总明细 源文件后台下'!C:C,"Refund")</f>
        <v>0</v>
      </c>
      <c r="Y904">
        <f>SUMIFS('总明细 源文件后台下'!P:P,'总明细 源文件后台下'!E:E,E904,'总明细 源文件后台下'!C:C,"Refund")</f>
        <v>0</v>
      </c>
      <c r="Z904">
        <f>SUMIFS('总明细 源文件后台下'!Q:Q,'总明细 源文件后台下'!E:E,E904,'总明细 源文件后台下'!C:C,"Refund")</f>
        <v>0</v>
      </c>
      <c r="AA904">
        <f>SUMIFS('总明细 源文件后台下'!R:R,'总明细 源文件后台下'!E:E,E904,'总明细 源文件后台下'!C:C,"Refund")</f>
        <v>0</v>
      </c>
      <c r="AB904">
        <f>SUMIFS('总明细 源文件后台下'!S:S,'总明细 源文件后台下'!E:E,E904,'总明细 源文件后台下'!C:C,"Refund")</f>
        <v>0</v>
      </c>
      <c r="AC904">
        <f>SUMIFS('总明细 源文件后台下'!T:T,'总明细 源文件后台下'!E:E,E904,'总明细 源文件后台下'!C:C,"Refund")</f>
        <v>0</v>
      </c>
      <c r="AD904">
        <f>SUMIFS('总明细 源文件后台下'!U:U,'总明细 源文件后台下'!E:E,E904,'总明细 源文件后台下'!C:C,"Refund")</f>
        <v>0</v>
      </c>
      <c r="AE904">
        <f>SUMIFS('总明细 源文件后台下'!V:V,'总明细 源文件后台下'!E:E,E904,'总明细 源文件后台下'!C:C,"Refund")</f>
        <v>0</v>
      </c>
      <c r="AF904">
        <f>SUMIFS('总明细 源文件后台下'!W:W,'总明细 源文件后台下'!E:E,E904,'总明细 源文件后台下'!C:C,"Refund")</f>
        <v>0</v>
      </c>
      <c r="AK904">
        <f>(SUMIF('广告费 源文件后台下'!G:G,E904,'广告费 源文件后台下'!M:M))*-1</f>
        <v>0</v>
      </c>
      <c r="AL904">
        <f>SUMIFS('总明细 源文件后台下'!W:W,'总明细 源文件后台下'!E:E,E904,'总明细 源文件后台下'!C:C,"Adjustment",'总明细 源文件后台下'!F:F,"FBA Inventory Reimbursement - Customer Return")</f>
        <v>0</v>
      </c>
      <c r="AM904">
        <f>SUMIFS('总明细 源文件后台下'!W:W,'总明细 源文件后台下'!E:E,E904,'总明细 源文件后台下'!C:C,"Adjustment",'总明细 源文件后台下'!F:F,"FBA Inventory Reimbursement - Damaged:Warehouse")</f>
        <v>0</v>
      </c>
      <c r="AN904">
        <f>SUMIFS('总明细 源文件后台下'!W:W,'总明细 源文件后台下'!E:E,E904,'总明细 源文件后台下'!C:C,"Adjustment",'总明细 源文件后台下'!F:F,"FBA Inventory Reimbursement - Customer Service Issue")</f>
        <v>0</v>
      </c>
      <c r="AO904">
        <f>SUMIFS('总明细 源文件后台下'!W:W,'总明细 源文件后台下'!E:E,E904,'总明细 源文件后台下'!C:C,"Adjustment",'总明细 源文件后台下'!F:F,"FBA Inventory Reimbursement - Fee Correction")</f>
        <v>0</v>
      </c>
      <c r="AP904">
        <f>SUMIFS('总明细 源文件后台下'!W:W,'总明细 源文件后台下'!E:E,E904,'总明细 源文件后台下'!C:C,"Adjustment",'总明细 源文件后台下'!F:F,"FBA Inventory Reimbursement - General Adjustment")</f>
        <v>0</v>
      </c>
      <c r="AQ904">
        <f>SUMIFS('总明细 源文件后台下'!W:W,'总明细 源文件后台下'!E:E,E904,'总明细 源文件后台下'!C:C,"Adjustment",'总明细 源文件后台下'!F:F,"FBA Inventory Reimbursement - Lost:Inbound")</f>
        <v>0</v>
      </c>
      <c r="AR904">
        <f>SUMIFS('总明细 源文件后台下'!W:W,'总明细 源文件后台下'!E:E,E904,'总明细 源文件后台下'!C:C,"Adjustment",'总明细 源文件后台下'!F:F,"FBA Inventory Reimbursement - Lost:Warehouse")</f>
        <v>0</v>
      </c>
      <c r="AS904">
        <f>SUMIFS('总明细 源文件后台下'!W:W,'总明细 源文件后台下'!E:E,E904,'总明细 源文件后台下'!C:C,"Adjustment",'总明细 源文件后台下'!F:F,"Non-subscription Fee Adjustment")</f>
        <v>0</v>
      </c>
      <c r="AT904">
        <f>SUMIFS('总明细 源文件后台下'!W:W,'总明细 源文件后台下'!E:E,E904,'总明细 源文件后台下'!C:C,"Adjustment",'总明细 源文件后台下'!F:F,"FBA Inventory Placement Service Fee")</f>
        <v>0</v>
      </c>
      <c r="AV904">
        <f>SUMIF('FBA Customer Return Per Unit Fe'!B:B,E904,'FBA Customer Return Per Unit Fe'!C:C)</f>
        <v>0</v>
      </c>
      <c r="AX904">
        <f>(SUMIF('仓储费 源文件后台下'!C:C,E904,'仓储费 源文件后台下'!V:V))*-1</f>
        <v>0</v>
      </c>
      <c r="AZ904">
        <f>SUMIF('Disposal Fee销毁费用-160.95'!B:B,E904,'Disposal Fee销毁费用-160.95'!D:D)*-1</f>
        <v>0</v>
      </c>
      <c r="BC904">
        <f>IFERROR(VLOOKUP(F904,'优惠券-86.4'!F:I,4,0),0)</f>
        <v>0</v>
      </c>
      <c r="BD904">
        <f>IFERROR(VLOOKUP(F904,'早评-120'!E:H,4,0),0)</f>
        <v>0</v>
      </c>
      <c r="BF904">
        <f t="shared" ref="BF904:BF967" si="112">T904+AF904+SUM(AG904:BD904)</f>
        <v>0</v>
      </c>
      <c r="BG904">
        <f t="shared" ref="BG904:BG967" si="113">IFERROR(BF904/J904,0)</f>
        <v>0</v>
      </c>
      <c r="BH904">
        <f t="shared" ref="BH904:BH967" si="114">IFERROR((BF904*6.5),0)</f>
        <v>0</v>
      </c>
      <c r="BQ904" s="45">
        <f t="shared" ref="BQ904:BQ967" si="115">BH904+BI904-BJ904-BK904-BL904-BM904-BN904-BO904-BP904</f>
        <v>0</v>
      </c>
      <c r="BR904">
        <f>SUMIFS('9月销毁明细'!D:D,'9月销毁明细'!A:A,E904,'9月销毁明细'!H:H,"Sellable")</f>
        <v>0</v>
      </c>
      <c r="BS904">
        <f>SUMIFS('9月销毁明细'!G:G,'9月销毁明细'!A:A,E904,'9月销毁明细'!H:H,"Sellable")</f>
        <v>0</v>
      </c>
      <c r="BT904">
        <f>SUMIFS('9月销毁明细'!D:D,'9月销毁明细'!A:A,E904,'9月销毁明细'!H:H,"Unsellable")</f>
        <v>0</v>
      </c>
      <c r="BU904">
        <f>SUMIFS('9月销毁明细'!G:G,'9月销毁明细'!A:A,E904,'9月销毁明细'!H:H,"Unsellable")</f>
        <v>0</v>
      </c>
      <c r="BW904">
        <f>IFERROR(I904*VLOOKUP(F904,'9.3成本表'!C:L,10,0),0)</f>
        <v>0</v>
      </c>
      <c r="BX904">
        <f t="shared" ref="BX904:BX967" si="116">13.26*I904</f>
        <v>0</v>
      </c>
      <c r="CC904" s="45">
        <f t="shared" ref="CC904:CC967" si="117">BQ904-BS904-BU904-BW904-BX904</f>
        <v>0</v>
      </c>
      <c r="CD904" s="45">
        <f t="shared" ref="CD904:CD967" si="118">IFERROR(CC904/(J904*6.5),0)</f>
        <v>0</v>
      </c>
      <c r="CE904" s="45">
        <f t="shared" ref="CE904:CE967" si="119">IFERROR(CC904/(BW904+BX904),0)</f>
        <v>0</v>
      </c>
    </row>
    <row r="905" spans="4:83" x14ac:dyDescent="0.25">
      <c r="D905" s="20" t="s">
        <v>1919</v>
      </c>
      <c r="E905" s="20" t="s">
        <v>1920</v>
      </c>
      <c r="F905" s="20">
        <v>6701</v>
      </c>
      <c r="G905">
        <v>899</v>
      </c>
      <c r="H905" s="20"/>
      <c r="I905">
        <f>SUMIFS('总明细 源文件后台下'!G:G,'总明细 源文件后台下'!E:E,E905,'总明细 源文件后台下'!C:C,"Order")</f>
        <v>0</v>
      </c>
      <c r="J905">
        <f>SUMIFS('总明细 源文件后台下'!M:M,'总明细 源文件后台下'!E:E,E905,'总明细 源文件后台下'!C:C,"Order")</f>
        <v>0</v>
      </c>
      <c r="K905">
        <f>SUMIFS('总明细 源文件后台下'!N:N,'总明细 源文件后台下'!E:E,E905,'总明细 源文件后台下'!C:C,"Order")</f>
        <v>0</v>
      </c>
      <c r="L905">
        <f>SUMIFS('总明细 源文件后台下'!O:O,'总明细 源文件后台下'!E:E,E905,'总明细 源文件后台下'!C:C,"Order")</f>
        <v>0</v>
      </c>
      <c r="M905">
        <f>SUMIFS('总明细 源文件后台下'!P:P,'总明细 源文件后台下'!E:E,E905,'总明细 源文件后台下'!C:C,"Order")</f>
        <v>0</v>
      </c>
      <c r="N905">
        <f>SUMIFS('总明细 源文件后台下'!Q:Q,'总明细 源文件后台下'!E:E,E905,'总明细 源文件后台下'!C:C,"Order")</f>
        <v>0</v>
      </c>
      <c r="O905">
        <f>SUMIFS('总明细 源文件后台下'!R:R,'总明细 源文件后台下'!E:E,E905,'总明细 源文件后台下'!C:C,"Order")</f>
        <v>0</v>
      </c>
      <c r="P905">
        <f>SUMIFS('总明细 源文件后台下'!S:S,'总明细 源文件后台下'!E:E,E905,'总明细 源文件后台下'!C:C,"Order")</f>
        <v>0</v>
      </c>
      <c r="Q905">
        <f>SUMIFS('总明细 源文件后台下'!T:T,'总明细 源文件后台下'!E:E,E905,'总明细 源文件后台下'!C:C,"Order")</f>
        <v>0</v>
      </c>
      <c r="R905">
        <f>SUMIFS('总明细 源文件后台下'!U:U,'总明细 源文件后台下'!E:E,E905,'总明细 源文件后台下'!C:C,"Order")</f>
        <v>0</v>
      </c>
      <c r="S905">
        <f>SUMIFS('总明细 源文件后台下'!V:V,'总明细 源文件后台下'!E:E,E905,'总明细 源文件后台下'!C:C,"Order")</f>
        <v>0</v>
      </c>
      <c r="T905">
        <f>SUMIFS('总明细 源文件后台下'!W:W,'总明细 源文件后台下'!E:E,E905,'总明细 源文件后台下'!C:C,"Order")</f>
        <v>0</v>
      </c>
      <c r="U905">
        <f>SUMIFS('总明细 源文件后台下'!G:G,'总明细 源文件后台下'!E:E,E905,'总明细 源文件后台下'!C:C,"Refund")</f>
        <v>0</v>
      </c>
      <c r="V905">
        <f>SUMIFS('总明细 源文件后台下'!M:M,'总明细 源文件后台下'!E:E,E905,'总明细 源文件后台下'!C:C,"Refund")</f>
        <v>0</v>
      </c>
      <c r="W905">
        <f>SUMIFS('总明细 源文件后台下'!N:N,'总明细 源文件后台下'!E:E,E905,'总明细 源文件后台下'!C:C,"Refund")</f>
        <v>0</v>
      </c>
      <c r="X905">
        <f>SUMIFS('总明细 源文件后台下'!O:O,'总明细 源文件后台下'!E:E,E905,'总明细 源文件后台下'!C:C,"Refund")</f>
        <v>0</v>
      </c>
      <c r="Y905">
        <f>SUMIFS('总明细 源文件后台下'!P:P,'总明细 源文件后台下'!E:E,E905,'总明细 源文件后台下'!C:C,"Refund")</f>
        <v>0</v>
      </c>
      <c r="Z905">
        <f>SUMIFS('总明细 源文件后台下'!Q:Q,'总明细 源文件后台下'!E:E,E905,'总明细 源文件后台下'!C:C,"Refund")</f>
        <v>0</v>
      </c>
      <c r="AA905">
        <f>SUMIFS('总明细 源文件后台下'!R:R,'总明细 源文件后台下'!E:E,E905,'总明细 源文件后台下'!C:C,"Refund")</f>
        <v>0</v>
      </c>
      <c r="AB905">
        <f>SUMIFS('总明细 源文件后台下'!S:S,'总明细 源文件后台下'!E:E,E905,'总明细 源文件后台下'!C:C,"Refund")</f>
        <v>0</v>
      </c>
      <c r="AC905">
        <f>SUMIFS('总明细 源文件后台下'!T:T,'总明细 源文件后台下'!E:E,E905,'总明细 源文件后台下'!C:C,"Refund")</f>
        <v>0</v>
      </c>
      <c r="AD905">
        <f>SUMIFS('总明细 源文件后台下'!U:U,'总明细 源文件后台下'!E:E,E905,'总明细 源文件后台下'!C:C,"Refund")</f>
        <v>0</v>
      </c>
      <c r="AE905">
        <f>SUMIFS('总明细 源文件后台下'!V:V,'总明细 源文件后台下'!E:E,E905,'总明细 源文件后台下'!C:C,"Refund")</f>
        <v>0</v>
      </c>
      <c r="AF905">
        <f>SUMIFS('总明细 源文件后台下'!W:W,'总明细 源文件后台下'!E:E,E905,'总明细 源文件后台下'!C:C,"Refund")</f>
        <v>0</v>
      </c>
      <c r="AK905">
        <f>(SUMIF('广告费 源文件后台下'!G:G,E905,'广告费 源文件后台下'!M:M))*-1</f>
        <v>0</v>
      </c>
      <c r="AL905">
        <f>SUMIFS('总明细 源文件后台下'!W:W,'总明细 源文件后台下'!E:E,E905,'总明细 源文件后台下'!C:C,"Adjustment",'总明细 源文件后台下'!F:F,"FBA Inventory Reimbursement - Customer Return")</f>
        <v>0</v>
      </c>
      <c r="AM905">
        <f>SUMIFS('总明细 源文件后台下'!W:W,'总明细 源文件后台下'!E:E,E905,'总明细 源文件后台下'!C:C,"Adjustment",'总明细 源文件后台下'!F:F,"FBA Inventory Reimbursement - Damaged:Warehouse")</f>
        <v>0</v>
      </c>
      <c r="AN905">
        <f>SUMIFS('总明细 源文件后台下'!W:W,'总明细 源文件后台下'!E:E,E905,'总明细 源文件后台下'!C:C,"Adjustment",'总明细 源文件后台下'!F:F,"FBA Inventory Reimbursement - Customer Service Issue")</f>
        <v>0</v>
      </c>
      <c r="AO905">
        <f>SUMIFS('总明细 源文件后台下'!W:W,'总明细 源文件后台下'!E:E,E905,'总明细 源文件后台下'!C:C,"Adjustment",'总明细 源文件后台下'!F:F,"FBA Inventory Reimbursement - Fee Correction")</f>
        <v>0</v>
      </c>
      <c r="AP905">
        <f>SUMIFS('总明细 源文件后台下'!W:W,'总明细 源文件后台下'!E:E,E905,'总明细 源文件后台下'!C:C,"Adjustment",'总明细 源文件后台下'!F:F,"FBA Inventory Reimbursement - General Adjustment")</f>
        <v>0</v>
      </c>
      <c r="AQ905">
        <f>SUMIFS('总明细 源文件后台下'!W:W,'总明细 源文件后台下'!E:E,E905,'总明细 源文件后台下'!C:C,"Adjustment",'总明细 源文件后台下'!F:F,"FBA Inventory Reimbursement - Lost:Inbound")</f>
        <v>0</v>
      </c>
      <c r="AR905">
        <f>SUMIFS('总明细 源文件后台下'!W:W,'总明细 源文件后台下'!E:E,E905,'总明细 源文件后台下'!C:C,"Adjustment",'总明细 源文件后台下'!F:F,"FBA Inventory Reimbursement - Lost:Warehouse")</f>
        <v>0</v>
      </c>
      <c r="AS905">
        <f>SUMIFS('总明细 源文件后台下'!W:W,'总明细 源文件后台下'!E:E,E905,'总明细 源文件后台下'!C:C,"Adjustment",'总明细 源文件后台下'!F:F,"Non-subscription Fee Adjustment")</f>
        <v>0</v>
      </c>
      <c r="AT905">
        <f>SUMIFS('总明细 源文件后台下'!W:W,'总明细 源文件后台下'!E:E,E905,'总明细 源文件后台下'!C:C,"Adjustment",'总明细 源文件后台下'!F:F,"FBA Inventory Placement Service Fee")</f>
        <v>0</v>
      </c>
      <c r="AV905">
        <f>SUMIF('FBA Customer Return Per Unit Fe'!B:B,E905,'FBA Customer Return Per Unit Fe'!C:C)</f>
        <v>0</v>
      </c>
      <c r="AX905">
        <f>(SUMIF('仓储费 源文件后台下'!C:C,E905,'仓储费 源文件后台下'!V:V))*-1</f>
        <v>0</v>
      </c>
      <c r="AZ905">
        <f>SUMIF('Disposal Fee销毁费用-160.95'!B:B,E905,'Disposal Fee销毁费用-160.95'!D:D)*-1</f>
        <v>0</v>
      </c>
      <c r="BC905">
        <f>IFERROR(VLOOKUP(F905,'优惠券-86.4'!F:I,4,0),0)</f>
        <v>0</v>
      </c>
      <c r="BD905">
        <f>IFERROR(VLOOKUP(F905,'早评-120'!E:H,4,0),0)</f>
        <v>0</v>
      </c>
      <c r="BF905">
        <f t="shared" si="112"/>
        <v>0</v>
      </c>
      <c r="BG905">
        <f t="shared" si="113"/>
        <v>0</v>
      </c>
      <c r="BH905">
        <f t="shared" si="114"/>
        <v>0</v>
      </c>
      <c r="BQ905" s="45">
        <f t="shared" si="115"/>
        <v>0</v>
      </c>
      <c r="BR905">
        <f>SUMIFS('9月销毁明细'!D:D,'9月销毁明细'!A:A,E905,'9月销毁明细'!H:H,"Sellable")</f>
        <v>0</v>
      </c>
      <c r="BS905">
        <f>SUMIFS('9月销毁明细'!G:G,'9月销毁明细'!A:A,E905,'9月销毁明细'!H:H,"Sellable")</f>
        <v>0</v>
      </c>
      <c r="BT905">
        <f>SUMIFS('9月销毁明细'!D:D,'9月销毁明细'!A:A,E905,'9月销毁明细'!H:H,"Unsellable")</f>
        <v>0</v>
      </c>
      <c r="BU905">
        <f>SUMIFS('9月销毁明细'!G:G,'9月销毁明细'!A:A,E905,'9月销毁明细'!H:H,"Unsellable")</f>
        <v>0</v>
      </c>
      <c r="BW905">
        <f>IFERROR(I905*VLOOKUP(F905,'9.3成本表'!C:L,10,0),0)</f>
        <v>0</v>
      </c>
      <c r="BX905">
        <f t="shared" si="116"/>
        <v>0</v>
      </c>
      <c r="CC905" s="45">
        <f t="shared" si="117"/>
        <v>0</v>
      </c>
      <c r="CD905" s="45">
        <f t="shared" si="118"/>
        <v>0</v>
      </c>
      <c r="CE905" s="45">
        <f t="shared" si="119"/>
        <v>0</v>
      </c>
    </row>
    <row r="906" spans="4:83" x14ac:dyDescent="0.25">
      <c r="D906" s="20" t="s">
        <v>1921</v>
      </c>
      <c r="E906" s="20" t="s">
        <v>1922</v>
      </c>
      <c r="F906" s="20">
        <v>6701</v>
      </c>
      <c r="G906">
        <v>900</v>
      </c>
      <c r="H906" s="20"/>
      <c r="I906">
        <f>SUMIFS('总明细 源文件后台下'!G:G,'总明细 源文件后台下'!E:E,E906,'总明细 源文件后台下'!C:C,"Order")</f>
        <v>0</v>
      </c>
      <c r="J906">
        <f>SUMIFS('总明细 源文件后台下'!M:M,'总明细 源文件后台下'!E:E,E906,'总明细 源文件后台下'!C:C,"Order")</f>
        <v>0</v>
      </c>
      <c r="K906">
        <f>SUMIFS('总明细 源文件后台下'!N:N,'总明细 源文件后台下'!E:E,E906,'总明细 源文件后台下'!C:C,"Order")</f>
        <v>0</v>
      </c>
      <c r="L906">
        <f>SUMIFS('总明细 源文件后台下'!O:O,'总明细 源文件后台下'!E:E,E906,'总明细 源文件后台下'!C:C,"Order")</f>
        <v>0</v>
      </c>
      <c r="M906">
        <f>SUMIFS('总明细 源文件后台下'!P:P,'总明细 源文件后台下'!E:E,E906,'总明细 源文件后台下'!C:C,"Order")</f>
        <v>0</v>
      </c>
      <c r="N906">
        <f>SUMIFS('总明细 源文件后台下'!Q:Q,'总明细 源文件后台下'!E:E,E906,'总明细 源文件后台下'!C:C,"Order")</f>
        <v>0</v>
      </c>
      <c r="O906">
        <f>SUMIFS('总明细 源文件后台下'!R:R,'总明细 源文件后台下'!E:E,E906,'总明细 源文件后台下'!C:C,"Order")</f>
        <v>0</v>
      </c>
      <c r="P906">
        <f>SUMIFS('总明细 源文件后台下'!S:S,'总明细 源文件后台下'!E:E,E906,'总明细 源文件后台下'!C:C,"Order")</f>
        <v>0</v>
      </c>
      <c r="Q906">
        <f>SUMIFS('总明细 源文件后台下'!T:T,'总明细 源文件后台下'!E:E,E906,'总明细 源文件后台下'!C:C,"Order")</f>
        <v>0</v>
      </c>
      <c r="R906">
        <f>SUMIFS('总明细 源文件后台下'!U:U,'总明细 源文件后台下'!E:E,E906,'总明细 源文件后台下'!C:C,"Order")</f>
        <v>0</v>
      </c>
      <c r="S906">
        <f>SUMIFS('总明细 源文件后台下'!V:V,'总明细 源文件后台下'!E:E,E906,'总明细 源文件后台下'!C:C,"Order")</f>
        <v>0</v>
      </c>
      <c r="T906">
        <f>SUMIFS('总明细 源文件后台下'!W:W,'总明细 源文件后台下'!E:E,E906,'总明细 源文件后台下'!C:C,"Order")</f>
        <v>0</v>
      </c>
      <c r="U906">
        <f>SUMIFS('总明细 源文件后台下'!G:G,'总明细 源文件后台下'!E:E,E906,'总明细 源文件后台下'!C:C,"Refund")</f>
        <v>0</v>
      </c>
      <c r="V906">
        <f>SUMIFS('总明细 源文件后台下'!M:M,'总明细 源文件后台下'!E:E,E906,'总明细 源文件后台下'!C:C,"Refund")</f>
        <v>0</v>
      </c>
      <c r="W906">
        <f>SUMIFS('总明细 源文件后台下'!N:N,'总明细 源文件后台下'!E:E,E906,'总明细 源文件后台下'!C:C,"Refund")</f>
        <v>0</v>
      </c>
      <c r="X906">
        <f>SUMIFS('总明细 源文件后台下'!O:O,'总明细 源文件后台下'!E:E,E906,'总明细 源文件后台下'!C:C,"Refund")</f>
        <v>0</v>
      </c>
      <c r="Y906">
        <f>SUMIFS('总明细 源文件后台下'!P:P,'总明细 源文件后台下'!E:E,E906,'总明细 源文件后台下'!C:C,"Refund")</f>
        <v>0</v>
      </c>
      <c r="Z906">
        <f>SUMIFS('总明细 源文件后台下'!Q:Q,'总明细 源文件后台下'!E:E,E906,'总明细 源文件后台下'!C:C,"Refund")</f>
        <v>0</v>
      </c>
      <c r="AA906">
        <f>SUMIFS('总明细 源文件后台下'!R:R,'总明细 源文件后台下'!E:E,E906,'总明细 源文件后台下'!C:C,"Refund")</f>
        <v>0</v>
      </c>
      <c r="AB906">
        <f>SUMIFS('总明细 源文件后台下'!S:S,'总明细 源文件后台下'!E:E,E906,'总明细 源文件后台下'!C:C,"Refund")</f>
        <v>0</v>
      </c>
      <c r="AC906">
        <f>SUMIFS('总明细 源文件后台下'!T:T,'总明细 源文件后台下'!E:E,E906,'总明细 源文件后台下'!C:C,"Refund")</f>
        <v>0</v>
      </c>
      <c r="AD906">
        <f>SUMIFS('总明细 源文件后台下'!U:U,'总明细 源文件后台下'!E:E,E906,'总明细 源文件后台下'!C:C,"Refund")</f>
        <v>0</v>
      </c>
      <c r="AE906">
        <f>SUMIFS('总明细 源文件后台下'!V:V,'总明细 源文件后台下'!E:E,E906,'总明细 源文件后台下'!C:C,"Refund")</f>
        <v>0</v>
      </c>
      <c r="AF906">
        <f>SUMIFS('总明细 源文件后台下'!W:W,'总明细 源文件后台下'!E:E,E906,'总明细 源文件后台下'!C:C,"Refund")</f>
        <v>0</v>
      </c>
      <c r="AK906">
        <f>(SUMIF('广告费 源文件后台下'!G:G,E906,'广告费 源文件后台下'!M:M))*-1</f>
        <v>0</v>
      </c>
      <c r="AL906">
        <f>SUMIFS('总明细 源文件后台下'!W:W,'总明细 源文件后台下'!E:E,E906,'总明细 源文件后台下'!C:C,"Adjustment",'总明细 源文件后台下'!F:F,"FBA Inventory Reimbursement - Customer Return")</f>
        <v>0</v>
      </c>
      <c r="AM906">
        <f>SUMIFS('总明细 源文件后台下'!W:W,'总明细 源文件后台下'!E:E,E906,'总明细 源文件后台下'!C:C,"Adjustment",'总明细 源文件后台下'!F:F,"FBA Inventory Reimbursement - Damaged:Warehouse")</f>
        <v>0</v>
      </c>
      <c r="AN906">
        <f>SUMIFS('总明细 源文件后台下'!W:W,'总明细 源文件后台下'!E:E,E906,'总明细 源文件后台下'!C:C,"Adjustment",'总明细 源文件后台下'!F:F,"FBA Inventory Reimbursement - Customer Service Issue")</f>
        <v>0</v>
      </c>
      <c r="AO906">
        <f>SUMIFS('总明细 源文件后台下'!W:W,'总明细 源文件后台下'!E:E,E906,'总明细 源文件后台下'!C:C,"Adjustment",'总明细 源文件后台下'!F:F,"FBA Inventory Reimbursement - Fee Correction")</f>
        <v>0</v>
      </c>
      <c r="AP906">
        <f>SUMIFS('总明细 源文件后台下'!W:W,'总明细 源文件后台下'!E:E,E906,'总明细 源文件后台下'!C:C,"Adjustment",'总明细 源文件后台下'!F:F,"FBA Inventory Reimbursement - General Adjustment")</f>
        <v>0</v>
      </c>
      <c r="AQ906">
        <f>SUMIFS('总明细 源文件后台下'!W:W,'总明细 源文件后台下'!E:E,E906,'总明细 源文件后台下'!C:C,"Adjustment",'总明细 源文件后台下'!F:F,"FBA Inventory Reimbursement - Lost:Inbound")</f>
        <v>0</v>
      </c>
      <c r="AR906">
        <f>SUMIFS('总明细 源文件后台下'!W:W,'总明细 源文件后台下'!E:E,E906,'总明细 源文件后台下'!C:C,"Adjustment",'总明细 源文件后台下'!F:F,"FBA Inventory Reimbursement - Lost:Warehouse")</f>
        <v>0</v>
      </c>
      <c r="AS906">
        <f>SUMIFS('总明细 源文件后台下'!W:W,'总明细 源文件后台下'!E:E,E906,'总明细 源文件后台下'!C:C,"Adjustment",'总明细 源文件后台下'!F:F,"Non-subscription Fee Adjustment")</f>
        <v>0</v>
      </c>
      <c r="AT906">
        <f>SUMIFS('总明细 源文件后台下'!W:W,'总明细 源文件后台下'!E:E,E906,'总明细 源文件后台下'!C:C,"Adjustment",'总明细 源文件后台下'!F:F,"FBA Inventory Placement Service Fee")</f>
        <v>0</v>
      </c>
      <c r="AV906">
        <f>SUMIF('FBA Customer Return Per Unit Fe'!B:B,E906,'FBA Customer Return Per Unit Fe'!C:C)</f>
        <v>0</v>
      </c>
      <c r="AX906">
        <f>(SUMIF('仓储费 源文件后台下'!C:C,E906,'仓储费 源文件后台下'!V:V))*-1</f>
        <v>0</v>
      </c>
      <c r="AZ906">
        <f>SUMIF('Disposal Fee销毁费用-160.95'!B:B,E906,'Disposal Fee销毁费用-160.95'!D:D)*-1</f>
        <v>0</v>
      </c>
      <c r="BC906">
        <f>IFERROR(VLOOKUP(F906,'优惠券-86.4'!F:I,4,0),0)</f>
        <v>0</v>
      </c>
      <c r="BD906">
        <f>IFERROR(VLOOKUP(F906,'早评-120'!E:H,4,0),0)</f>
        <v>0</v>
      </c>
      <c r="BF906">
        <f t="shared" si="112"/>
        <v>0</v>
      </c>
      <c r="BG906">
        <f t="shared" si="113"/>
        <v>0</v>
      </c>
      <c r="BH906">
        <f t="shared" si="114"/>
        <v>0</v>
      </c>
      <c r="BQ906" s="45">
        <f t="shared" si="115"/>
        <v>0</v>
      </c>
      <c r="BR906">
        <f>SUMIFS('9月销毁明细'!D:D,'9月销毁明细'!A:A,E906,'9月销毁明细'!H:H,"Sellable")</f>
        <v>0</v>
      </c>
      <c r="BS906">
        <f>SUMIFS('9月销毁明细'!G:G,'9月销毁明细'!A:A,E906,'9月销毁明细'!H:H,"Sellable")</f>
        <v>0</v>
      </c>
      <c r="BT906">
        <f>SUMIFS('9月销毁明细'!D:D,'9月销毁明细'!A:A,E906,'9月销毁明细'!H:H,"Unsellable")</f>
        <v>0</v>
      </c>
      <c r="BU906">
        <f>SUMIFS('9月销毁明细'!G:G,'9月销毁明细'!A:A,E906,'9月销毁明细'!H:H,"Unsellable")</f>
        <v>0</v>
      </c>
      <c r="BW906">
        <f>IFERROR(I906*VLOOKUP(F906,'9.3成本表'!C:L,10,0),0)</f>
        <v>0</v>
      </c>
      <c r="BX906">
        <f t="shared" si="116"/>
        <v>0</v>
      </c>
      <c r="CC906" s="45">
        <f t="shared" si="117"/>
        <v>0</v>
      </c>
      <c r="CD906" s="45">
        <f t="shared" si="118"/>
        <v>0</v>
      </c>
      <c r="CE906" s="45">
        <f t="shared" si="119"/>
        <v>0</v>
      </c>
    </row>
    <row r="907" spans="4:83" x14ac:dyDescent="0.25">
      <c r="D907" s="20" t="s">
        <v>1923</v>
      </c>
      <c r="E907" s="20" t="s">
        <v>1924</v>
      </c>
      <c r="F907" s="20">
        <v>6701</v>
      </c>
      <c r="G907">
        <v>901</v>
      </c>
      <c r="H907" s="20"/>
      <c r="I907">
        <f>SUMIFS('总明细 源文件后台下'!G:G,'总明细 源文件后台下'!E:E,E907,'总明细 源文件后台下'!C:C,"Order")</f>
        <v>0</v>
      </c>
      <c r="J907">
        <f>SUMIFS('总明细 源文件后台下'!M:M,'总明细 源文件后台下'!E:E,E907,'总明细 源文件后台下'!C:C,"Order")</f>
        <v>0</v>
      </c>
      <c r="K907">
        <f>SUMIFS('总明细 源文件后台下'!N:N,'总明细 源文件后台下'!E:E,E907,'总明细 源文件后台下'!C:C,"Order")</f>
        <v>0</v>
      </c>
      <c r="L907">
        <f>SUMIFS('总明细 源文件后台下'!O:O,'总明细 源文件后台下'!E:E,E907,'总明细 源文件后台下'!C:C,"Order")</f>
        <v>0</v>
      </c>
      <c r="M907">
        <f>SUMIFS('总明细 源文件后台下'!P:P,'总明细 源文件后台下'!E:E,E907,'总明细 源文件后台下'!C:C,"Order")</f>
        <v>0</v>
      </c>
      <c r="N907">
        <f>SUMIFS('总明细 源文件后台下'!Q:Q,'总明细 源文件后台下'!E:E,E907,'总明细 源文件后台下'!C:C,"Order")</f>
        <v>0</v>
      </c>
      <c r="O907">
        <f>SUMIFS('总明细 源文件后台下'!R:R,'总明细 源文件后台下'!E:E,E907,'总明细 源文件后台下'!C:C,"Order")</f>
        <v>0</v>
      </c>
      <c r="P907">
        <f>SUMIFS('总明细 源文件后台下'!S:S,'总明细 源文件后台下'!E:E,E907,'总明细 源文件后台下'!C:C,"Order")</f>
        <v>0</v>
      </c>
      <c r="Q907">
        <f>SUMIFS('总明细 源文件后台下'!T:T,'总明细 源文件后台下'!E:E,E907,'总明细 源文件后台下'!C:C,"Order")</f>
        <v>0</v>
      </c>
      <c r="R907">
        <f>SUMIFS('总明细 源文件后台下'!U:U,'总明细 源文件后台下'!E:E,E907,'总明细 源文件后台下'!C:C,"Order")</f>
        <v>0</v>
      </c>
      <c r="S907">
        <f>SUMIFS('总明细 源文件后台下'!V:V,'总明细 源文件后台下'!E:E,E907,'总明细 源文件后台下'!C:C,"Order")</f>
        <v>0</v>
      </c>
      <c r="T907">
        <f>SUMIFS('总明细 源文件后台下'!W:W,'总明细 源文件后台下'!E:E,E907,'总明细 源文件后台下'!C:C,"Order")</f>
        <v>0</v>
      </c>
      <c r="U907">
        <f>SUMIFS('总明细 源文件后台下'!G:G,'总明细 源文件后台下'!E:E,E907,'总明细 源文件后台下'!C:C,"Refund")</f>
        <v>0</v>
      </c>
      <c r="V907">
        <f>SUMIFS('总明细 源文件后台下'!M:M,'总明细 源文件后台下'!E:E,E907,'总明细 源文件后台下'!C:C,"Refund")</f>
        <v>0</v>
      </c>
      <c r="W907">
        <f>SUMIFS('总明细 源文件后台下'!N:N,'总明细 源文件后台下'!E:E,E907,'总明细 源文件后台下'!C:C,"Refund")</f>
        <v>0</v>
      </c>
      <c r="X907">
        <f>SUMIFS('总明细 源文件后台下'!O:O,'总明细 源文件后台下'!E:E,E907,'总明细 源文件后台下'!C:C,"Refund")</f>
        <v>0</v>
      </c>
      <c r="Y907">
        <f>SUMIFS('总明细 源文件后台下'!P:P,'总明细 源文件后台下'!E:E,E907,'总明细 源文件后台下'!C:C,"Refund")</f>
        <v>0</v>
      </c>
      <c r="Z907">
        <f>SUMIFS('总明细 源文件后台下'!Q:Q,'总明细 源文件后台下'!E:E,E907,'总明细 源文件后台下'!C:C,"Refund")</f>
        <v>0</v>
      </c>
      <c r="AA907">
        <f>SUMIFS('总明细 源文件后台下'!R:R,'总明细 源文件后台下'!E:E,E907,'总明细 源文件后台下'!C:C,"Refund")</f>
        <v>0</v>
      </c>
      <c r="AB907">
        <f>SUMIFS('总明细 源文件后台下'!S:S,'总明细 源文件后台下'!E:E,E907,'总明细 源文件后台下'!C:C,"Refund")</f>
        <v>0</v>
      </c>
      <c r="AC907">
        <f>SUMIFS('总明细 源文件后台下'!T:T,'总明细 源文件后台下'!E:E,E907,'总明细 源文件后台下'!C:C,"Refund")</f>
        <v>0</v>
      </c>
      <c r="AD907">
        <f>SUMIFS('总明细 源文件后台下'!U:U,'总明细 源文件后台下'!E:E,E907,'总明细 源文件后台下'!C:C,"Refund")</f>
        <v>0</v>
      </c>
      <c r="AE907">
        <f>SUMIFS('总明细 源文件后台下'!V:V,'总明细 源文件后台下'!E:E,E907,'总明细 源文件后台下'!C:C,"Refund")</f>
        <v>0</v>
      </c>
      <c r="AF907">
        <f>SUMIFS('总明细 源文件后台下'!W:W,'总明细 源文件后台下'!E:E,E907,'总明细 源文件后台下'!C:C,"Refund")</f>
        <v>0</v>
      </c>
      <c r="AK907">
        <f>(SUMIF('广告费 源文件后台下'!G:G,E907,'广告费 源文件后台下'!M:M))*-1</f>
        <v>0</v>
      </c>
      <c r="AL907">
        <f>SUMIFS('总明细 源文件后台下'!W:W,'总明细 源文件后台下'!E:E,E907,'总明细 源文件后台下'!C:C,"Adjustment",'总明细 源文件后台下'!F:F,"FBA Inventory Reimbursement - Customer Return")</f>
        <v>0</v>
      </c>
      <c r="AM907">
        <f>SUMIFS('总明细 源文件后台下'!W:W,'总明细 源文件后台下'!E:E,E907,'总明细 源文件后台下'!C:C,"Adjustment",'总明细 源文件后台下'!F:F,"FBA Inventory Reimbursement - Damaged:Warehouse")</f>
        <v>0</v>
      </c>
      <c r="AN907">
        <f>SUMIFS('总明细 源文件后台下'!W:W,'总明细 源文件后台下'!E:E,E907,'总明细 源文件后台下'!C:C,"Adjustment",'总明细 源文件后台下'!F:F,"FBA Inventory Reimbursement - Customer Service Issue")</f>
        <v>0</v>
      </c>
      <c r="AO907">
        <f>SUMIFS('总明细 源文件后台下'!W:W,'总明细 源文件后台下'!E:E,E907,'总明细 源文件后台下'!C:C,"Adjustment",'总明细 源文件后台下'!F:F,"FBA Inventory Reimbursement - Fee Correction")</f>
        <v>0</v>
      </c>
      <c r="AP907">
        <f>SUMIFS('总明细 源文件后台下'!W:W,'总明细 源文件后台下'!E:E,E907,'总明细 源文件后台下'!C:C,"Adjustment",'总明细 源文件后台下'!F:F,"FBA Inventory Reimbursement - General Adjustment")</f>
        <v>0</v>
      </c>
      <c r="AQ907">
        <f>SUMIFS('总明细 源文件后台下'!W:W,'总明细 源文件后台下'!E:E,E907,'总明细 源文件后台下'!C:C,"Adjustment",'总明细 源文件后台下'!F:F,"FBA Inventory Reimbursement - Lost:Inbound")</f>
        <v>0</v>
      </c>
      <c r="AR907">
        <f>SUMIFS('总明细 源文件后台下'!W:W,'总明细 源文件后台下'!E:E,E907,'总明细 源文件后台下'!C:C,"Adjustment",'总明细 源文件后台下'!F:F,"FBA Inventory Reimbursement - Lost:Warehouse")</f>
        <v>0</v>
      </c>
      <c r="AS907">
        <f>SUMIFS('总明细 源文件后台下'!W:W,'总明细 源文件后台下'!E:E,E907,'总明细 源文件后台下'!C:C,"Adjustment",'总明细 源文件后台下'!F:F,"Non-subscription Fee Adjustment")</f>
        <v>0</v>
      </c>
      <c r="AT907">
        <f>SUMIFS('总明细 源文件后台下'!W:W,'总明细 源文件后台下'!E:E,E907,'总明细 源文件后台下'!C:C,"Adjustment",'总明细 源文件后台下'!F:F,"FBA Inventory Placement Service Fee")</f>
        <v>0</v>
      </c>
      <c r="AV907">
        <f>SUMIF('FBA Customer Return Per Unit Fe'!B:B,E907,'FBA Customer Return Per Unit Fe'!C:C)</f>
        <v>0</v>
      </c>
      <c r="AX907">
        <f>(SUMIF('仓储费 源文件后台下'!C:C,E907,'仓储费 源文件后台下'!V:V))*-1</f>
        <v>0</v>
      </c>
      <c r="AZ907">
        <f>SUMIF('Disposal Fee销毁费用-160.95'!B:B,E907,'Disposal Fee销毁费用-160.95'!D:D)*-1</f>
        <v>0</v>
      </c>
      <c r="BC907">
        <f>IFERROR(VLOOKUP(F907,'优惠券-86.4'!F:I,4,0),0)</f>
        <v>0</v>
      </c>
      <c r="BD907">
        <f>IFERROR(VLOOKUP(F907,'早评-120'!E:H,4,0),0)</f>
        <v>0</v>
      </c>
      <c r="BF907">
        <f t="shared" si="112"/>
        <v>0</v>
      </c>
      <c r="BG907">
        <f t="shared" si="113"/>
        <v>0</v>
      </c>
      <c r="BH907">
        <f t="shared" si="114"/>
        <v>0</v>
      </c>
      <c r="BQ907" s="45">
        <f t="shared" si="115"/>
        <v>0</v>
      </c>
      <c r="BR907">
        <f>SUMIFS('9月销毁明细'!D:D,'9月销毁明细'!A:A,E907,'9月销毁明细'!H:H,"Sellable")</f>
        <v>0</v>
      </c>
      <c r="BS907">
        <f>SUMIFS('9月销毁明细'!G:G,'9月销毁明细'!A:A,E907,'9月销毁明细'!H:H,"Sellable")</f>
        <v>0</v>
      </c>
      <c r="BT907">
        <f>SUMIFS('9月销毁明细'!D:D,'9月销毁明细'!A:A,E907,'9月销毁明细'!H:H,"Unsellable")</f>
        <v>0</v>
      </c>
      <c r="BU907">
        <f>SUMIFS('9月销毁明细'!G:G,'9月销毁明细'!A:A,E907,'9月销毁明细'!H:H,"Unsellable")</f>
        <v>0</v>
      </c>
      <c r="BW907">
        <f>IFERROR(I907*VLOOKUP(F907,'9.3成本表'!C:L,10,0),0)</f>
        <v>0</v>
      </c>
      <c r="BX907">
        <f t="shared" si="116"/>
        <v>0</v>
      </c>
      <c r="CC907" s="45">
        <f t="shared" si="117"/>
        <v>0</v>
      </c>
      <c r="CD907" s="45">
        <f t="shared" si="118"/>
        <v>0</v>
      </c>
      <c r="CE907" s="45">
        <f t="shared" si="119"/>
        <v>0</v>
      </c>
    </row>
    <row r="908" spans="4:83" x14ac:dyDescent="0.25">
      <c r="D908" s="20" t="s">
        <v>1925</v>
      </c>
      <c r="E908" s="20" t="s">
        <v>1926</v>
      </c>
      <c r="F908" s="20">
        <v>6701</v>
      </c>
      <c r="G908">
        <v>902</v>
      </c>
      <c r="H908" s="20"/>
      <c r="I908">
        <f>SUMIFS('总明细 源文件后台下'!G:G,'总明细 源文件后台下'!E:E,E908,'总明细 源文件后台下'!C:C,"Order")</f>
        <v>0</v>
      </c>
      <c r="J908">
        <f>SUMIFS('总明细 源文件后台下'!M:M,'总明细 源文件后台下'!E:E,E908,'总明细 源文件后台下'!C:C,"Order")</f>
        <v>0</v>
      </c>
      <c r="K908">
        <f>SUMIFS('总明细 源文件后台下'!N:N,'总明细 源文件后台下'!E:E,E908,'总明细 源文件后台下'!C:C,"Order")</f>
        <v>0</v>
      </c>
      <c r="L908">
        <f>SUMIFS('总明细 源文件后台下'!O:O,'总明细 源文件后台下'!E:E,E908,'总明细 源文件后台下'!C:C,"Order")</f>
        <v>0</v>
      </c>
      <c r="M908">
        <f>SUMIFS('总明细 源文件后台下'!P:P,'总明细 源文件后台下'!E:E,E908,'总明细 源文件后台下'!C:C,"Order")</f>
        <v>0</v>
      </c>
      <c r="N908">
        <f>SUMIFS('总明细 源文件后台下'!Q:Q,'总明细 源文件后台下'!E:E,E908,'总明细 源文件后台下'!C:C,"Order")</f>
        <v>0</v>
      </c>
      <c r="O908">
        <f>SUMIFS('总明细 源文件后台下'!R:R,'总明细 源文件后台下'!E:E,E908,'总明细 源文件后台下'!C:C,"Order")</f>
        <v>0</v>
      </c>
      <c r="P908">
        <f>SUMIFS('总明细 源文件后台下'!S:S,'总明细 源文件后台下'!E:E,E908,'总明细 源文件后台下'!C:C,"Order")</f>
        <v>0</v>
      </c>
      <c r="Q908">
        <f>SUMIFS('总明细 源文件后台下'!T:T,'总明细 源文件后台下'!E:E,E908,'总明细 源文件后台下'!C:C,"Order")</f>
        <v>0</v>
      </c>
      <c r="R908">
        <f>SUMIFS('总明细 源文件后台下'!U:U,'总明细 源文件后台下'!E:E,E908,'总明细 源文件后台下'!C:C,"Order")</f>
        <v>0</v>
      </c>
      <c r="S908">
        <f>SUMIFS('总明细 源文件后台下'!V:V,'总明细 源文件后台下'!E:E,E908,'总明细 源文件后台下'!C:C,"Order")</f>
        <v>0</v>
      </c>
      <c r="T908">
        <f>SUMIFS('总明细 源文件后台下'!W:W,'总明细 源文件后台下'!E:E,E908,'总明细 源文件后台下'!C:C,"Order")</f>
        <v>0</v>
      </c>
      <c r="U908">
        <f>SUMIFS('总明细 源文件后台下'!G:G,'总明细 源文件后台下'!E:E,E908,'总明细 源文件后台下'!C:C,"Refund")</f>
        <v>0</v>
      </c>
      <c r="V908">
        <f>SUMIFS('总明细 源文件后台下'!M:M,'总明细 源文件后台下'!E:E,E908,'总明细 源文件后台下'!C:C,"Refund")</f>
        <v>0</v>
      </c>
      <c r="W908">
        <f>SUMIFS('总明细 源文件后台下'!N:N,'总明细 源文件后台下'!E:E,E908,'总明细 源文件后台下'!C:C,"Refund")</f>
        <v>0</v>
      </c>
      <c r="X908">
        <f>SUMIFS('总明细 源文件后台下'!O:O,'总明细 源文件后台下'!E:E,E908,'总明细 源文件后台下'!C:C,"Refund")</f>
        <v>0</v>
      </c>
      <c r="Y908">
        <f>SUMIFS('总明细 源文件后台下'!P:P,'总明细 源文件后台下'!E:E,E908,'总明细 源文件后台下'!C:C,"Refund")</f>
        <v>0</v>
      </c>
      <c r="Z908">
        <f>SUMIFS('总明细 源文件后台下'!Q:Q,'总明细 源文件后台下'!E:E,E908,'总明细 源文件后台下'!C:C,"Refund")</f>
        <v>0</v>
      </c>
      <c r="AA908">
        <f>SUMIFS('总明细 源文件后台下'!R:R,'总明细 源文件后台下'!E:E,E908,'总明细 源文件后台下'!C:C,"Refund")</f>
        <v>0</v>
      </c>
      <c r="AB908">
        <f>SUMIFS('总明细 源文件后台下'!S:S,'总明细 源文件后台下'!E:E,E908,'总明细 源文件后台下'!C:C,"Refund")</f>
        <v>0</v>
      </c>
      <c r="AC908">
        <f>SUMIFS('总明细 源文件后台下'!T:T,'总明细 源文件后台下'!E:E,E908,'总明细 源文件后台下'!C:C,"Refund")</f>
        <v>0</v>
      </c>
      <c r="AD908">
        <f>SUMIFS('总明细 源文件后台下'!U:U,'总明细 源文件后台下'!E:E,E908,'总明细 源文件后台下'!C:C,"Refund")</f>
        <v>0</v>
      </c>
      <c r="AE908">
        <f>SUMIFS('总明细 源文件后台下'!V:V,'总明细 源文件后台下'!E:E,E908,'总明细 源文件后台下'!C:C,"Refund")</f>
        <v>0</v>
      </c>
      <c r="AF908">
        <f>SUMIFS('总明细 源文件后台下'!W:W,'总明细 源文件后台下'!E:E,E908,'总明细 源文件后台下'!C:C,"Refund")</f>
        <v>0</v>
      </c>
      <c r="AK908">
        <f>(SUMIF('广告费 源文件后台下'!G:G,E908,'广告费 源文件后台下'!M:M))*-1</f>
        <v>0</v>
      </c>
      <c r="AL908">
        <f>SUMIFS('总明细 源文件后台下'!W:W,'总明细 源文件后台下'!E:E,E908,'总明细 源文件后台下'!C:C,"Adjustment",'总明细 源文件后台下'!F:F,"FBA Inventory Reimbursement - Customer Return")</f>
        <v>0</v>
      </c>
      <c r="AM908">
        <f>SUMIFS('总明细 源文件后台下'!W:W,'总明细 源文件后台下'!E:E,E908,'总明细 源文件后台下'!C:C,"Adjustment",'总明细 源文件后台下'!F:F,"FBA Inventory Reimbursement - Damaged:Warehouse")</f>
        <v>0</v>
      </c>
      <c r="AN908">
        <f>SUMIFS('总明细 源文件后台下'!W:W,'总明细 源文件后台下'!E:E,E908,'总明细 源文件后台下'!C:C,"Adjustment",'总明细 源文件后台下'!F:F,"FBA Inventory Reimbursement - Customer Service Issue")</f>
        <v>0</v>
      </c>
      <c r="AO908">
        <f>SUMIFS('总明细 源文件后台下'!W:W,'总明细 源文件后台下'!E:E,E908,'总明细 源文件后台下'!C:C,"Adjustment",'总明细 源文件后台下'!F:F,"FBA Inventory Reimbursement - Fee Correction")</f>
        <v>0</v>
      </c>
      <c r="AP908">
        <f>SUMIFS('总明细 源文件后台下'!W:W,'总明细 源文件后台下'!E:E,E908,'总明细 源文件后台下'!C:C,"Adjustment",'总明细 源文件后台下'!F:F,"FBA Inventory Reimbursement - General Adjustment")</f>
        <v>0</v>
      </c>
      <c r="AQ908">
        <f>SUMIFS('总明细 源文件后台下'!W:W,'总明细 源文件后台下'!E:E,E908,'总明细 源文件后台下'!C:C,"Adjustment",'总明细 源文件后台下'!F:F,"FBA Inventory Reimbursement - Lost:Inbound")</f>
        <v>0</v>
      </c>
      <c r="AR908">
        <f>SUMIFS('总明细 源文件后台下'!W:W,'总明细 源文件后台下'!E:E,E908,'总明细 源文件后台下'!C:C,"Adjustment",'总明细 源文件后台下'!F:F,"FBA Inventory Reimbursement - Lost:Warehouse")</f>
        <v>0</v>
      </c>
      <c r="AS908">
        <f>SUMIFS('总明细 源文件后台下'!W:W,'总明细 源文件后台下'!E:E,E908,'总明细 源文件后台下'!C:C,"Adjustment",'总明细 源文件后台下'!F:F,"Non-subscription Fee Adjustment")</f>
        <v>0</v>
      </c>
      <c r="AT908">
        <f>SUMIFS('总明细 源文件后台下'!W:W,'总明细 源文件后台下'!E:E,E908,'总明细 源文件后台下'!C:C,"Adjustment",'总明细 源文件后台下'!F:F,"FBA Inventory Placement Service Fee")</f>
        <v>0</v>
      </c>
      <c r="AV908">
        <f>SUMIF('FBA Customer Return Per Unit Fe'!B:B,E908,'FBA Customer Return Per Unit Fe'!C:C)</f>
        <v>0</v>
      </c>
      <c r="AX908">
        <f>(SUMIF('仓储费 源文件后台下'!C:C,E908,'仓储费 源文件后台下'!V:V))*-1</f>
        <v>0</v>
      </c>
      <c r="AZ908">
        <f>SUMIF('Disposal Fee销毁费用-160.95'!B:B,E908,'Disposal Fee销毁费用-160.95'!D:D)*-1</f>
        <v>0</v>
      </c>
      <c r="BC908">
        <f>IFERROR(VLOOKUP(F908,'优惠券-86.4'!F:I,4,0),0)</f>
        <v>0</v>
      </c>
      <c r="BD908">
        <f>IFERROR(VLOOKUP(F908,'早评-120'!E:H,4,0),0)</f>
        <v>0</v>
      </c>
      <c r="BF908">
        <f t="shared" si="112"/>
        <v>0</v>
      </c>
      <c r="BG908">
        <f t="shared" si="113"/>
        <v>0</v>
      </c>
      <c r="BH908">
        <f t="shared" si="114"/>
        <v>0</v>
      </c>
      <c r="BQ908" s="45">
        <f t="shared" si="115"/>
        <v>0</v>
      </c>
      <c r="BR908">
        <f>SUMIFS('9月销毁明细'!D:D,'9月销毁明细'!A:A,E908,'9月销毁明细'!H:H,"Sellable")</f>
        <v>0</v>
      </c>
      <c r="BS908">
        <f>SUMIFS('9月销毁明细'!G:G,'9月销毁明细'!A:A,E908,'9月销毁明细'!H:H,"Sellable")</f>
        <v>0</v>
      </c>
      <c r="BT908">
        <f>SUMIFS('9月销毁明细'!D:D,'9月销毁明细'!A:A,E908,'9月销毁明细'!H:H,"Unsellable")</f>
        <v>0</v>
      </c>
      <c r="BU908">
        <f>SUMIFS('9月销毁明细'!G:G,'9月销毁明细'!A:A,E908,'9月销毁明细'!H:H,"Unsellable")</f>
        <v>0</v>
      </c>
      <c r="BW908">
        <f>IFERROR(I908*VLOOKUP(F908,'9.3成本表'!C:L,10,0),0)</f>
        <v>0</v>
      </c>
      <c r="BX908">
        <f t="shared" si="116"/>
        <v>0</v>
      </c>
      <c r="CC908" s="45">
        <f t="shared" si="117"/>
        <v>0</v>
      </c>
      <c r="CD908" s="45">
        <f t="shared" si="118"/>
        <v>0</v>
      </c>
      <c r="CE908" s="45">
        <f t="shared" si="119"/>
        <v>0</v>
      </c>
    </row>
    <row r="909" spans="4:83" x14ac:dyDescent="0.25">
      <c r="D909" s="20" t="s">
        <v>1927</v>
      </c>
      <c r="E909" s="20" t="s">
        <v>1928</v>
      </c>
      <c r="F909" s="20">
        <v>6701</v>
      </c>
      <c r="G909">
        <v>903</v>
      </c>
      <c r="H909" s="20"/>
      <c r="I909">
        <f>SUMIFS('总明细 源文件后台下'!G:G,'总明细 源文件后台下'!E:E,E909,'总明细 源文件后台下'!C:C,"Order")</f>
        <v>0</v>
      </c>
      <c r="J909">
        <f>SUMIFS('总明细 源文件后台下'!M:M,'总明细 源文件后台下'!E:E,E909,'总明细 源文件后台下'!C:C,"Order")</f>
        <v>0</v>
      </c>
      <c r="K909">
        <f>SUMIFS('总明细 源文件后台下'!N:N,'总明细 源文件后台下'!E:E,E909,'总明细 源文件后台下'!C:C,"Order")</f>
        <v>0</v>
      </c>
      <c r="L909">
        <f>SUMIFS('总明细 源文件后台下'!O:O,'总明细 源文件后台下'!E:E,E909,'总明细 源文件后台下'!C:C,"Order")</f>
        <v>0</v>
      </c>
      <c r="M909">
        <f>SUMIFS('总明细 源文件后台下'!P:P,'总明细 源文件后台下'!E:E,E909,'总明细 源文件后台下'!C:C,"Order")</f>
        <v>0</v>
      </c>
      <c r="N909">
        <f>SUMIFS('总明细 源文件后台下'!Q:Q,'总明细 源文件后台下'!E:E,E909,'总明细 源文件后台下'!C:C,"Order")</f>
        <v>0</v>
      </c>
      <c r="O909">
        <f>SUMIFS('总明细 源文件后台下'!R:R,'总明细 源文件后台下'!E:E,E909,'总明细 源文件后台下'!C:C,"Order")</f>
        <v>0</v>
      </c>
      <c r="P909">
        <f>SUMIFS('总明细 源文件后台下'!S:S,'总明细 源文件后台下'!E:E,E909,'总明细 源文件后台下'!C:C,"Order")</f>
        <v>0</v>
      </c>
      <c r="Q909">
        <f>SUMIFS('总明细 源文件后台下'!T:T,'总明细 源文件后台下'!E:E,E909,'总明细 源文件后台下'!C:C,"Order")</f>
        <v>0</v>
      </c>
      <c r="R909">
        <f>SUMIFS('总明细 源文件后台下'!U:U,'总明细 源文件后台下'!E:E,E909,'总明细 源文件后台下'!C:C,"Order")</f>
        <v>0</v>
      </c>
      <c r="S909">
        <f>SUMIFS('总明细 源文件后台下'!V:V,'总明细 源文件后台下'!E:E,E909,'总明细 源文件后台下'!C:C,"Order")</f>
        <v>0</v>
      </c>
      <c r="T909">
        <f>SUMIFS('总明细 源文件后台下'!W:W,'总明细 源文件后台下'!E:E,E909,'总明细 源文件后台下'!C:C,"Order")</f>
        <v>0</v>
      </c>
      <c r="U909">
        <f>SUMIFS('总明细 源文件后台下'!G:G,'总明细 源文件后台下'!E:E,E909,'总明细 源文件后台下'!C:C,"Refund")</f>
        <v>0</v>
      </c>
      <c r="V909">
        <f>SUMIFS('总明细 源文件后台下'!M:M,'总明细 源文件后台下'!E:E,E909,'总明细 源文件后台下'!C:C,"Refund")</f>
        <v>0</v>
      </c>
      <c r="W909">
        <f>SUMIFS('总明细 源文件后台下'!N:N,'总明细 源文件后台下'!E:E,E909,'总明细 源文件后台下'!C:C,"Refund")</f>
        <v>0</v>
      </c>
      <c r="X909">
        <f>SUMIFS('总明细 源文件后台下'!O:O,'总明细 源文件后台下'!E:E,E909,'总明细 源文件后台下'!C:C,"Refund")</f>
        <v>0</v>
      </c>
      <c r="Y909">
        <f>SUMIFS('总明细 源文件后台下'!P:P,'总明细 源文件后台下'!E:E,E909,'总明细 源文件后台下'!C:C,"Refund")</f>
        <v>0</v>
      </c>
      <c r="Z909">
        <f>SUMIFS('总明细 源文件后台下'!Q:Q,'总明细 源文件后台下'!E:E,E909,'总明细 源文件后台下'!C:C,"Refund")</f>
        <v>0</v>
      </c>
      <c r="AA909">
        <f>SUMIFS('总明细 源文件后台下'!R:R,'总明细 源文件后台下'!E:E,E909,'总明细 源文件后台下'!C:C,"Refund")</f>
        <v>0</v>
      </c>
      <c r="AB909">
        <f>SUMIFS('总明细 源文件后台下'!S:S,'总明细 源文件后台下'!E:E,E909,'总明细 源文件后台下'!C:C,"Refund")</f>
        <v>0</v>
      </c>
      <c r="AC909">
        <f>SUMIFS('总明细 源文件后台下'!T:T,'总明细 源文件后台下'!E:E,E909,'总明细 源文件后台下'!C:C,"Refund")</f>
        <v>0</v>
      </c>
      <c r="AD909">
        <f>SUMIFS('总明细 源文件后台下'!U:U,'总明细 源文件后台下'!E:E,E909,'总明细 源文件后台下'!C:C,"Refund")</f>
        <v>0</v>
      </c>
      <c r="AE909">
        <f>SUMIFS('总明细 源文件后台下'!V:V,'总明细 源文件后台下'!E:E,E909,'总明细 源文件后台下'!C:C,"Refund")</f>
        <v>0</v>
      </c>
      <c r="AF909">
        <f>SUMIFS('总明细 源文件后台下'!W:W,'总明细 源文件后台下'!E:E,E909,'总明细 源文件后台下'!C:C,"Refund")</f>
        <v>0</v>
      </c>
      <c r="AK909">
        <f>(SUMIF('广告费 源文件后台下'!G:G,E909,'广告费 源文件后台下'!M:M))*-1</f>
        <v>0</v>
      </c>
      <c r="AL909">
        <f>SUMIFS('总明细 源文件后台下'!W:W,'总明细 源文件后台下'!E:E,E909,'总明细 源文件后台下'!C:C,"Adjustment",'总明细 源文件后台下'!F:F,"FBA Inventory Reimbursement - Customer Return")</f>
        <v>0</v>
      </c>
      <c r="AM909">
        <f>SUMIFS('总明细 源文件后台下'!W:W,'总明细 源文件后台下'!E:E,E909,'总明细 源文件后台下'!C:C,"Adjustment",'总明细 源文件后台下'!F:F,"FBA Inventory Reimbursement - Damaged:Warehouse")</f>
        <v>0</v>
      </c>
      <c r="AN909">
        <f>SUMIFS('总明细 源文件后台下'!W:W,'总明细 源文件后台下'!E:E,E909,'总明细 源文件后台下'!C:C,"Adjustment",'总明细 源文件后台下'!F:F,"FBA Inventory Reimbursement - Customer Service Issue")</f>
        <v>0</v>
      </c>
      <c r="AO909">
        <f>SUMIFS('总明细 源文件后台下'!W:W,'总明细 源文件后台下'!E:E,E909,'总明细 源文件后台下'!C:C,"Adjustment",'总明细 源文件后台下'!F:F,"FBA Inventory Reimbursement - Fee Correction")</f>
        <v>0</v>
      </c>
      <c r="AP909">
        <f>SUMIFS('总明细 源文件后台下'!W:W,'总明细 源文件后台下'!E:E,E909,'总明细 源文件后台下'!C:C,"Adjustment",'总明细 源文件后台下'!F:F,"FBA Inventory Reimbursement - General Adjustment")</f>
        <v>0</v>
      </c>
      <c r="AQ909">
        <f>SUMIFS('总明细 源文件后台下'!W:W,'总明细 源文件后台下'!E:E,E909,'总明细 源文件后台下'!C:C,"Adjustment",'总明细 源文件后台下'!F:F,"FBA Inventory Reimbursement - Lost:Inbound")</f>
        <v>0</v>
      </c>
      <c r="AR909">
        <f>SUMIFS('总明细 源文件后台下'!W:W,'总明细 源文件后台下'!E:E,E909,'总明细 源文件后台下'!C:C,"Adjustment",'总明细 源文件后台下'!F:F,"FBA Inventory Reimbursement - Lost:Warehouse")</f>
        <v>0</v>
      </c>
      <c r="AS909">
        <f>SUMIFS('总明细 源文件后台下'!W:W,'总明细 源文件后台下'!E:E,E909,'总明细 源文件后台下'!C:C,"Adjustment",'总明细 源文件后台下'!F:F,"Non-subscription Fee Adjustment")</f>
        <v>0</v>
      </c>
      <c r="AT909">
        <f>SUMIFS('总明细 源文件后台下'!W:W,'总明细 源文件后台下'!E:E,E909,'总明细 源文件后台下'!C:C,"Adjustment",'总明细 源文件后台下'!F:F,"FBA Inventory Placement Service Fee")</f>
        <v>0</v>
      </c>
      <c r="AV909">
        <f>SUMIF('FBA Customer Return Per Unit Fe'!B:B,E909,'FBA Customer Return Per Unit Fe'!C:C)</f>
        <v>0</v>
      </c>
      <c r="AX909">
        <f>(SUMIF('仓储费 源文件后台下'!C:C,E909,'仓储费 源文件后台下'!V:V))*-1</f>
        <v>0</v>
      </c>
      <c r="AZ909">
        <f>SUMIF('Disposal Fee销毁费用-160.95'!B:B,E909,'Disposal Fee销毁费用-160.95'!D:D)*-1</f>
        <v>0</v>
      </c>
      <c r="BC909">
        <f>IFERROR(VLOOKUP(F909,'优惠券-86.4'!F:I,4,0),0)</f>
        <v>0</v>
      </c>
      <c r="BD909">
        <f>IFERROR(VLOOKUP(F909,'早评-120'!E:H,4,0),0)</f>
        <v>0</v>
      </c>
      <c r="BF909">
        <f t="shared" si="112"/>
        <v>0</v>
      </c>
      <c r="BG909">
        <f t="shared" si="113"/>
        <v>0</v>
      </c>
      <c r="BH909">
        <f t="shared" si="114"/>
        <v>0</v>
      </c>
      <c r="BQ909" s="45">
        <f t="shared" si="115"/>
        <v>0</v>
      </c>
      <c r="BR909">
        <f>SUMIFS('9月销毁明细'!D:D,'9月销毁明细'!A:A,E909,'9月销毁明细'!H:H,"Sellable")</f>
        <v>0</v>
      </c>
      <c r="BS909">
        <f>SUMIFS('9月销毁明细'!G:G,'9月销毁明细'!A:A,E909,'9月销毁明细'!H:H,"Sellable")</f>
        <v>0</v>
      </c>
      <c r="BT909">
        <f>SUMIFS('9月销毁明细'!D:D,'9月销毁明细'!A:A,E909,'9月销毁明细'!H:H,"Unsellable")</f>
        <v>0</v>
      </c>
      <c r="BU909">
        <f>SUMIFS('9月销毁明细'!G:G,'9月销毁明细'!A:A,E909,'9月销毁明细'!H:H,"Unsellable")</f>
        <v>0</v>
      </c>
      <c r="BW909">
        <f>IFERROR(I909*VLOOKUP(F909,'9.3成本表'!C:L,10,0),0)</f>
        <v>0</v>
      </c>
      <c r="BX909">
        <f t="shared" si="116"/>
        <v>0</v>
      </c>
      <c r="CC909" s="45">
        <f t="shared" si="117"/>
        <v>0</v>
      </c>
      <c r="CD909" s="45">
        <f t="shared" si="118"/>
        <v>0</v>
      </c>
      <c r="CE909" s="45">
        <f t="shared" si="119"/>
        <v>0</v>
      </c>
    </row>
    <row r="910" spans="4:83" x14ac:dyDescent="0.25">
      <c r="D910" s="20" t="s">
        <v>1929</v>
      </c>
      <c r="E910" s="20" t="s">
        <v>1930</v>
      </c>
      <c r="F910" s="20">
        <v>6701</v>
      </c>
      <c r="G910">
        <v>904</v>
      </c>
      <c r="H910" s="20"/>
      <c r="I910">
        <f>SUMIFS('总明细 源文件后台下'!G:G,'总明细 源文件后台下'!E:E,E910,'总明细 源文件后台下'!C:C,"Order")</f>
        <v>0</v>
      </c>
      <c r="J910">
        <f>SUMIFS('总明细 源文件后台下'!M:M,'总明细 源文件后台下'!E:E,E910,'总明细 源文件后台下'!C:C,"Order")</f>
        <v>0</v>
      </c>
      <c r="K910">
        <f>SUMIFS('总明细 源文件后台下'!N:N,'总明细 源文件后台下'!E:E,E910,'总明细 源文件后台下'!C:C,"Order")</f>
        <v>0</v>
      </c>
      <c r="L910">
        <f>SUMIFS('总明细 源文件后台下'!O:O,'总明细 源文件后台下'!E:E,E910,'总明细 源文件后台下'!C:C,"Order")</f>
        <v>0</v>
      </c>
      <c r="M910">
        <f>SUMIFS('总明细 源文件后台下'!P:P,'总明细 源文件后台下'!E:E,E910,'总明细 源文件后台下'!C:C,"Order")</f>
        <v>0</v>
      </c>
      <c r="N910">
        <f>SUMIFS('总明细 源文件后台下'!Q:Q,'总明细 源文件后台下'!E:E,E910,'总明细 源文件后台下'!C:C,"Order")</f>
        <v>0</v>
      </c>
      <c r="O910">
        <f>SUMIFS('总明细 源文件后台下'!R:R,'总明细 源文件后台下'!E:E,E910,'总明细 源文件后台下'!C:C,"Order")</f>
        <v>0</v>
      </c>
      <c r="P910">
        <f>SUMIFS('总明细 源文件后台下'!S:S,'总明细 源文件后台下'!E:E,E910,'总明细 源文件后台下'!C:C,"Order")</f>
        <v>0</v>
      </c>
      <c r="Q910">
        <f>SUMIFS('总明细 源文件后台下'!T:T,'总明细 源文件后台下'!E:E,E910,'总明细 源文件后台下'!C:C,"Order")</f>
        <v>0</v>
      </c>
      <c r="R910">
        <f>SUMIFS('总明细 源文件后台下'!U:U,'总明细 源文件后台下'!E:E,E910,'总明细 源文件后台下'!C:C,"Order")</f>
        <v>0</v>
      </c>
      <c r="S910">
        <f>SUMIFS('总明细 源文件后台下'!V:V,'总明细 源文件后台下'!E:E,E910,'总明细 源文件后台下'!C:C,"Order")</f>
        <v>0</v>
      </c>
      <c r="T910">
        <f>SUMIFS('总明细 源文件后台下'!W:W,'总明细 源文件后台下'!E:E,E910,'总明细 源文件后台下'!C:C,"Order")</f>
        <v>0</v>
      </c>
      <c r="U910">
        <f>SUMIFS('总明细 源文件后台下'!G:G,'总明细 源文件后台下'!E:E,E910,'总明细 源文件后台下'!C:C,"Refund")</f>
        <v>0</v>
      </c>
      <c r="V910">
        <f>SUMIFS('总明细 源文件后台下'!M:M,'总明细 源文件后台下'!E:E,E910,'总明细 源文件后台下'!C:C,"Refund")</f>
        <v>0</v>
      </c>
      <c r="W910">
        <f>SUMIFS('总明细 源文件后台下'!N:N,'总明细 源文件后台下'!E:E,E910,'总明细 源文件后台下'!C:C,"Refund")</f>
        <v>0</v>
      </c>
      <c r="X910">
        <f>SUMIFS('总明细 源文件后台下'!O:O,'总明细 源文件后台下'!E:E,E910,'总明细 源文件后台下'!C:C,"Refund")</f>
        <v>0</v>
      </c>
      <c r="Y910">
        <f>SUMIFS('总明细 源文件后台下'!P:P,'总明细 源文件后台下'!E:E,E910,'总明细 源文件后台下'!C:C,"Refund")</f>
        <v>0</v>
      </c>
      <c r="Z910">
        <f>SUMIFS('总明细 源文件后台下'!Q:Q,'总明细 源文件后台下'!E:E,E910,'总明细 源文件后台下'!C:C,"Refund")</f>
        <v>0</v>
      </c>
      <c r="AA910">
        <f>SUMIFS('总明细 源文件后台下'!R:R,'总明细 源文件后台下'!E:E,E910,'总明细 源文件后台下'!C:C,"Refund")</f>
        <v>0</v>
      </c>
      <c r="AB910">
        <f>SUMIFS('总明细 源文件后台下'!S:S,'总明细 源文件后台下'!E:E,E910,'总明细 源文件后台下'!C:C,"Refund")</f>
        <v>0</v>
      </c>
      <c r="AC910">
        <f>SUMIFS('总明细 源文件后台下'!T:T,'总明细 源文件后台下'!E:E,E910,'总明细 源文件后台下'!C:C,"Refund")</f>
        <v>0</v>
      </c>
      <c r="AD910">
        <f>SUMIFS('总明细 源文件后台下'!U:U,'总明细 源文件后台下'!E:E,E910,'总明细 源文件后台下'!C:C,"Refund")</f>
        <v>0</v>
      </c>
      <c r="AE910">
        <f>SUMIFS('总明细 源文件后台下'!V:V,'总明细 源文件后台下'!E:E,E910,'总明细 源文件后台下'!C:C,"Refund")</f>
        <v>0</v>
      </c>
      <c r="AF910">
        <f>SUMIFS('总明细 源文件后台下'!W:W,'总明细 源文件后台下'!E:E,E910,'总明细 源文件后台下'!C:C,"Refund")</f>
        <v>0</v>
      </c>
      <c r="AK910">
        <f>(SUMIF('广告费 源文件后台下'!G:G,E910,'广告费 源文件后台下'!M:M))*-1</f>
        <v>0</v>
      </c>
      <c r="AL910">
        <f>SUMIFS('总明细 源文件后台下'!W:W,'总明细 源文件后台下'!E:E,E910,'总明细 源文件后台下'!C:C,"Adjustment",'总明细 源文件后台下'!F:F,"FBA Inventory Reimbursement - Customer Return")</f>
        <v>0</v>
      </c>
      <c r="AM910">
        <f>SUMIFS('总明细 源文件后台下'!W:W,'总明细 源文件后台下'!E:E,E910,'总明细 源文件后台下'!C:C,"Adjustment",'总明细 源文件后台下'!F:F,"FBA Inventory Reimbursement - Damaged:Warehouse")</f>
        <v>0</v>
      </c>
      <c r="AN910">
        <f>SUMIFS('总明细 源文件后台下'!W:W,'总明细 源文件后台下'!E:E,E910,'总明细 源文件后台下'!C:C,"Adjustment",'总明细 源文件后台下'!F:F,"FBA Inventory Reimbursement - Customer Service Issue")</f>
        <v>0</v>
      </c>
      <c r="AO910">
        <f>SUMIFS('总明细 源文件后台下'!W:W,'总明细 源文件后台下'!E:E,E910,'总明细 源文件后台下'!C:C,"Adjustment",'总明细 源文件后台下'!F:F,"FBA Inventory Reimbursement - Fee Correction")</f>
        <v>0</v>
      </c>
      <c r="AP910">
        <f>SUMIFS('总明细 源文件后台下'!W:W,'总明细 源文件后台下'!E:E,E910,'总明细 源文件后台下'!C:C,"Adjustment",'总明细 源文件后台下'!F:F,"FBA Inventory Reimbursement - General Adjustment")</f>
        <v>0</v>
      </c>
      <c r="AQ910">
        <f>SUMIFS('总明细 源文件后台下'!W:W,'总明细 源文件后台下'!E:E,E910,'总明细 源文件后台下'!C:C,"Adjustment",'总明细 源文件后台下'!F:F,"FBA Inventory Reimbursement - Lost:Inbound")</f>
        <v>0</v>
      </c>
      <c r="AR910">
        <f>SUMIFS('总明细 源文件后台下'!W:W,'总明细 源文件后台下'!E:E,E910,'总明细 源文件后台下'!C:C,"Adjustment",'总明细 源文件后台下'!F:F,"FBA Inventory Reimbursement - Lost:Warehouse")</f>
        <v>0</v>
      </c>
      <c r="AS910">
        <f>SUMIFS('总明细 源文件后台下'!W:W,'总明细 源文件后台下'!E:E,E910,'总明细 源文件后台下'!C:C,"Adjustment",'总明细 源文件后台下'!F:F,"Non-subscription Fee Adjustment")</f>
        <v>0</v>
      </c>
      <c r="AT910">
        <f>SUMIFS('总明细 源文件后台下'!W:W,'总明细 源文件后台下'!E:E,E910,'总明细 源文件后台下'!C:C,"Adjustment",'总明细 源文件后台下'!F:F,"FBA Inventory Placement Service Fee")</f>
        <v>0</v>
      </c>
      <c r="AV910">
        <f>SUMIF('FBA Customer Return Per Unit Fe'!B:B,E910,'FBA Customer Return Per Unit Fe'!C:C)</f>
        <v>0</v>
      </c>
      <c r="AX910">
        <f>(SUMIF('仓储费 源文件后台下'!C:C,E910,'仓储费 源文件后台下'!V:V))*-1</f>
        <v>0</v>
      </c>
      <c r="AZ910">
        <f>SUMIF('Disposal Fee销毁费用-160.95'!B:B,E910,'Disposal Fee销毁费用-160.95'!D:D)*-1</f>
        <v>0</v>
      </c>
      <c r="BC910">
        <f>IFERROR(VLOOKUP(F910,'优惠券-86.4'!F:I,4,0),0)</f>
        <v>0</v>
      </c>
      <c r="BD910">
        <f>IFERROR(VLOOKUP(F910,'早评-120'!E:H,4,0),0)</f>
        <v>0</v>
      </c>
      <c r="BF910">
        <f t="shared" si="112"/>
        <v>0</v>
      </c>
      <c r="BG910">
        <f t="shared" si="113"/>
        <v>0</v>
      </c>
      <c r="BH910">
        <f t="shared" si="114"/>
        <v>0</v>
      </c>
      <c r="BQ910" s="45">
        <f t="shared" si="115"/>
        <v>0</v>
      </c>
      <c r="BR910">
        <f>SUMIFS('9月销毁明细'!D:D,'9月销毁明细'!A:A,E910,'9月销毁明细'!H:H,"Sellable")</f>
        <v>0</v>
      </c>
      <c r="BS910">
        <f>SUMIFS('9月销毁明细'!G:G,'9月销毁明细'!A:A,E910,'9月销毁明细'!H:H,"Sellable")</f>
        <v>0</v>
      </c>
      <c r="BT910">
        <f>SUMIFS('9月销毁明细'!D:D,'9月销毁明细'!A:A,E910,'9月销毁明细'!H:H,"Unsellable")</f>
        <v>0</v>
      </c>
      <c r="BU910">
        <f>SUMIFS('9月销毁明细'!G:G,'9月销毁明细'!A:A,E910,'9月销毁明细'!H:H,"Unsellable")</f>
        <v>0</v>
      </c>
      <c r="BW910">
        <f>IFERROR(I910*VLOOKUP(F910,'9.3成本表'!C:L,10,0),0)</f>
        <v>0</v>
      </c>
      <c r="BX910">
        <f t="shared" si="116"/>
        <v>0</v>
      </c>
      <c r="CC910" s="45">
        <f t="shared" si="117"/>
        <v>0</v>
      </c>
      <c r="CD910" s="45">
        <f t="shared" si="118"/>
        <v>0</v>
      </c>
      <c r="CE910" s="45">
        <f t="shared" si="119"/>
        <v>0</v>
      </c>
    </row>
    <row r="911" spans="4:83" x14ac:dyDescent="0.25">
      <c r="D911" s="20" t="s">
        <v>1931</v>
      </c>
      <c r="E911" s="20" t="s">
        <v>1932</v>
      </c>
      <c r="F911" s="20">
        <v>6701</v>
      </c>
      <c r="G911">
        <v>905</v>
      </c>
      <c r="H911" s="20"/>
      <c r="I911">
        <f>SUMIFS('总明细 源文件后台下'!G:G,'总明细 源文件后台下'!E:E,E911,'总明细 源文件后台下'!C:C,"Order")</f>
        <v>0</v>
      </c>
      <c r="J911">
        <f>SUMIFS('总明细 源文件后台下'!M:M,'总明细 源文件后台下'!E:E,E911,'总明细 源文件后台下'!C:C,"Order")</f>
        <v>0</v>
      </c>
      <c r="K911">
        <f>SUMIFS('总明细 源文件后台下'!N:N,'总明细 源文件后台下'!E:E,E911,'总明细 源文件后台下'!C:C,"Order")</f>
        <v>0</v>
      </c>
      <c r="L911">
        <f>SUMIFS('总明细 源文件后台下'!O:O,'总明细 源文件后台下'!E:E,E911,'总明细 源文件后台下'!C:C,"Order")</f>
        <v>0</v>
      </c>
      <c r="M911">
        <f>SUMIFS('总明细 源文件后台下'!P:P,'总明细 源文件后台下'!E:E,E911,'总明细 源文件后台下'!C:C,"Order")</f>
        <v>0</v>
      </c>
      <c r="N911">
        <f>SUMIFS('总明细 源文件后台下'!Q:Q,'总明细 源文件后台下'!E:E,E911,'总明细 源文件后台下'!C:C,"Order")</f>
        <v>0</v>
      </c>
      <c r="O911">
        <f>SUMIFS('总明细 源文件后台下'!R:R,'总明细 源文件后台下'!E:E,E911,'总明细 源文件后台下'!C:C,"Order")</f>
        <v>0</v>
      </c>
      <c r="P911">
        <f>SUMIFS('总明细 源文件后台下'!S:S,'总明细 源文件后台下'!E:E,E911,'总明细 源文件后台下'!C:C,"Order")</f>
        <v>0</v>
      </c>
      <c r="Q911">
        <f>SUMIFS('总明细 源文件后台下'!T:T,'总明细 源文件后台下'!E:E,E911,'总明细 源文件后台下'!C:C,"Order")</f>
        <v>0</v>
      </c>
      <c r="R911">
        <f>SUMIFS('总明细 源文件后台下'!U:U,'总明细 源文件后台下'!E:E,E911,'总明细 源文件后台下'!C:C,"Order")</f>
        <v>0</v>
      </c>
      <c r="S911">
        <f>SUMIFS('总明细 源文件后台下'!V:V,'总明细 源文件后台下'!E:E,E911,'总明细 源文件后台下'!C:C,"Order")</f>
        <v>0</v>
      </c>
      <c r="T911">
        <f>SUMIFS('总明细 源文件后台下'!W:W,'总明细 源文件后台下'!E:E,E911,'总明细 源文件后台下'!C:C,"Order")</f>
        <v>0</v>
      </c>
      <c r="U911">
        <f>SUMIFS('总明细 源文件后台下'!G:G,'总明细 源文件后台下'!E:E,E911,'总明细 源文件后台下'!C:C,"Refund")</f>
        <v>0</v>
      </c>
      <c r="V911">
        <f>SUMIFS('总明细 源文件后台下'!M:M,'总明细 源文件后台下'!E:E,E911,'总明细 源文件后台下'!C:C,"Refund")</f>
        <v>0</v>
      </c>
      <c r="W911">
        <f>SUMIFS('总明细 源文件后台下'!N:N,'总明细 源文件后台下'!E:E,E911,'总明细 源文件后台下'!C:C,"Refund")</f>
        <v>0</v>
      </c>
      <c r="X911">
        <f>SUMIFS('总明细 源文件后台下'!O:O,'总明细 源文件后台下'!E:E,E911,'总明细 源文件后台下'!C:C,"Refund")</f>
        <v>0</v>
      </c>
      <c r="Y911">
        <f>SUMIFS('总明细 源文件后台下'!P:P,'总明细 源文件后台下'!E:E,E911,'总明细 源文件后台下'!C:C,"Refund")</f>
        <v>0</v>
      </c>
      <c r="Z911">
        <f>SUMIFS('总明细 源文件后台下'!Q:Q,'总明细 源文件后台下'!E:E,E911,'总明细 源文件后台下'!C:C,"Refund")</f>
        <v>0</v>
      </c>
      <c r="AA911">
        <f>SUMIFS('总明细 源文件后台下'!R:R,'总明细 源文件后台下'!E:E,E911,'总明细 源文件后台下'!C:C,"Refund")</f>
        <v>0</v>
      </c>
      <c r="AB911">
        <f>SUMIFS('总明细 源文件后台下'!S:S,'总明细 源文件后台下'!E:E,E911,'总明细 源文件后台下'!C:C,"Refund")</f>
        <v>0</v>
      </c>
      <c r="AC911">
        <f>SUMIFS('总明细 源文件后台下'!T:T,'总明细 源文件后台下'!E:E,E911,'总明细 源文件后台下'!C:C,"Refund")</f>
        <v>0</v>
      </c>
      <c r="AD911">
        <f>SUMIFS('总明细 源文件后台下'!U:U,'总明细 源文件后台下'!E:E,E911,'总明细 源文件后台下'!C:C,"Refund")</f>
        <v>0</v>
      </c>
      <c r="AE911">
        <f>SUMIFS('总明细 源文件后台下'!V:V,'总明细 源文件后台下'!E:E,E911,'总明细 源文件后台下'!C:C,"Refund")</f>
        <v>0</v>
      </c>
      <c r="AF911">
        <f>SUMIFS('总明细 源文件后台下'!W:W,'总明细 源文件后台下'!E:E,E911,'总明细 源文件后台下'!C:C,"Refund")</f>
        <v>0</v>
      </c>
      <c r="AK911">
        <f>(SUMIF('广告费 源文件后台下'!G:G,E911,'广告费 源文件后台下'!M:M))*-1</f>
        <v>0</v>
      </c>
      <c r="AL911">
        <f>SUMIFS('总明细 源文件后台下'!W:W,'总明细 源文件后台下'!E:E,E911,'总明细 源文件后台下'!C:C,"Adjustment",'总明细 源文件后台下'!F:F,"FBA Inventory Reimbursement - Customer Return")</f>
        <v>0</v>
      </c>
      <c r="AM911">
        <f>SUMIFS('总明细 源文件后台下'!W:W,'总明细 源文件后台下'!E:E,E911,'总明细 源文件后台下'!C:C,"Adjustment",'总明细 源文件后台下'!F:F,"FBA Inventory Reimbursement - Damaged:Warehouse")</f>
        <v>0</v>
      </c>
      <c r="AN911">
        <f>SUMIFS('总明细 源文件后台下'!W:W,'总明细 源文件后台下'!E:E,E911,'总明细 源文件后台下'!C:C,"Adjustment",'总明细 源文件后台下'!F:F,"FBA Inventory Reimbursement - Customer Service Issue")</f>
        <v>0</v>
      </c>
      <c r="AO911">
        <f>SUMIFS('总明细 源文件后台下'!W:W,'总明细 源文件后台下'!E:E,E911,'总明细 源文件后台下'!C:C,"Adjustment",'总明细 源文件后台下'!F:F,"FBA Inventory Reimbursement - Fee Correction")</f>
        <v>0</v>
      </c>
      <c r="AP911">
        <f>SUMIFS('总明细 源文件后台下'!W:W,'总明细 源文件后台下'!E:E,E911,'总明细 源文件后台下'!C:C,"Adjustment",'总明细 源文件后台下'!F:F,"FBA Inventory Reimbursement - General Adjustment")</f>
        <v>0</v>
      </c>
      <c r="AQ911">
        <f>SUMIFS('总明细 源文件后台下'!W:W,'总明细 源文件后台下'!E:E,E911,'总明细 源文件后台下'!C:C,"Adjustment",'总明细 源文件后台下'!F:F,"FBA Inventory Reimbursement - Lost:Inbound")</f>
        <v>0</v>
      </c>
      <c r="AR911">
        <f>SUMIFS('总明细 源文件后台下'!W:W,'总明细 源文件后台下'!E:E,E911,'总明细 源文件后台下'!C:C,"Adjustment",'总明细 源文件后台下'!F:F,"FBA Inventory Reimbursement - Lost:Warehouse")</f>
        <v>0</v>
      </c>
      <c r="AS911">
        <f>SUMIFS('总明细 源文件后台下'!W:W,'总明细 源文件后台下'!E:E,E911,'总明细 源文件后台下'!C:C,"Adjustment",'总明细 源文件后台下'!F:F,"Non-subscription Fee Adjustment")</f>
        <v>0</v>
      </c>
      <c r="AT911">
        <f>SUMIFS('总明细 源文件后台下'!W:W,'总明细 源文件后台下'!E:E,E911,'总明细 源文件后台下'!C:C,"Adjustment",'总明细 源文件后台下'!F:F,"FBA Inventory Placement Service Fee")</f>
        <v>0</v>
      </c>
      <c r="AV911">
        <f>SUMIF('FBA Customer Return Per Unit Fe'!B:B,E911,'FBA Customer Return Per Unit Fe'!C:C)</f>
        <v>0</v>
      </c>
      <c r="AX911">
        <f>(SUMIF('仓储费 源文件后台下'!C:C,E911,'仓储费 源文件后台下'!V:V))*-1</f>
        <v>0</v>
      </c>
      <c r="AZ911">
        <f>SUMIF('Disposal Fee销毁费用-160.95'!B:B,E911,'Disposal Fee销毁费用-160.95'!D:D)*-1</f>
        <v>0</v>
      </c>
      <c r="BC911">
        <f>IFERROR(VLOOKUP(F911,'优惠券-86.4'!F:I,4,0),0)</f>
        <v>0</v>
      </c>
      <c r="BD911">
        <f>IFERROR(VLOOKUP(F911,'早评-120'!E:H,4,0),0)</f>
        <v>0</v>
      </c>
      <c r="BF911">
        <f t="shared" si="112"/>
        <v>0</v>
      </c>
      <c r="BG911">
        <f t="shared" si="113"/>
        <v>0</v>
      </c>
      <c r="BH911">
        <f t="shared" si="114"/>
        <v>0</v>
      </c>
      <c r="BQ911" s="45">
        <f t="shared" si="115"/>
        <v>0</v>
      </c>
      <c r="BR911">
        <f>SUMIFS('9月销毁明细'!D:D,'9月销毁明细'!A:A,E911,'9月销毁明细'!H:H,"Sellable")</f>
        <v>0</v>
      </c>
      <c r="BS911">
        <f>SUMIFS('9月销毁明细'!G:G,'9月销毁明细'!A:A,E911,'9月销毁明细'!H:H,"Sellable")</f>
        <v>0</v>
      </c>
      <c r="BT911">
        <f>SUMIFS('9月销毁明细'!D:D,'9月销毁明细'!A:A,E911,'9月销毁明细'!H:H,"Unsellable")</f>
        <v>0</v>
      </c>
      <c r="BU911">
        <f>SUMIFS('9月销毁明细'!G:G,'9月销毁明细'!A:A,E911,'9月销毁明细'!H:H,"Unsellable")</f>
        <v>0</v>
      </c>
      <c r="BW911">
        <f>IFERROR(I911*VLOOKUP(F911,'9.3成本表'!C:L,10,0),0)</f>
        <v>0</v>
      </c>
      <c r="BX911">
        <f t="shared" si="116"/>
        <v>0</v>
      </c>
      <c r="CC911" s="45">
        <f t="shared" si="117"/>
        <v>0</v>
      </c>
      <c r="CD911" s="45">
        <f t="shared" si="118"/>
        <v>0</v>
      </c>
      <c r="CE911" s="45">
        <f t="shared" si="119"/>
        <v>0</v>
      </c>
    </row>
    <row r="912" spans="4:83" x14ac:dyDescent="0.25">
      <c r="D912" s="20" t="s">
        <v>1933</v>
      </c>
      <c r="E912" s="20" t="s">
        <v>1934</v>
      </c>
      <c r="F912" s="20">
        <v>6701</v>
      </c>
      <c r="G912">
        <v>906</v>
      </c>
      <c r="H912" s="20"/>
      <c r="I912">
        <f>SUMIFS('总明细 源文件后台下'!G:G,'总明细 源文件后台下'!E:E,E912,'总明细 源文件后台下'!C:C,"Order")</f>
        <v>0</v>
      </c>
      <c r="J912">
        <f>SUMIFS('总明细 源文件后台下'!M:M,'总明细 源文件后台下'!E:E,E912,'总明细 源文件后台下'!C:C,"Order")</f>
        <v>0</v>
      </c>
      <c r="K912">
        <f>SUMIFS('总明细 源文件后台下'!N:N,'总明细 源文件后台下'!E:E,E912,'总明细 源文件后台下'!C:C,"Order")</f>
        <v>0</v>
      </c>
      <c r="L912">
        <f>SUMIFS('总明细 源文件后台下'!O:O,'总明细 源文件后台下'!E:E,E912,'总明细 源文件后台下'!C:C,"Order")</f>
        <v>0</v>
      </c>
      <c r="M912">
        <f>SUMIFS('总明细 源文件后台下'!P:P,'总明细 源文件后台下'!E:E,E912,'总明细 源文件后台下'!C:C,"Order")</f>
        <v>0</v>
      </c>
      <c r="N912">
        <f>SUMIFS('总明细 源文件后台下'!Q:Q,'总明细 源文件后台下'!E:E,E912,'总明细 源文件后台下'!C:C,"Order")</f>
        <v>0</v>
      </c>
      <c r="O912">
        <f>SUMIFS('总明细 源文件后台下'!R:R,'总明细 源文件后台下'!E:E,E912,'总明细 源文件后台下'!C:C,"Order")</f>
        <v>0</v>
      </c>
      <c r="P912">
        <f>SUMIFS('总明细 源文件后台下'!S:S,'总明细 源文件后台下'!E:E,E912,'总明细 源文件后台下'!C:C,"Order")</f>
        <v>0</v>
      </c>
      <c r="Q912">
        <f>SUMIFS('总明细 源文件后台下'!T:T,'总明细 源文件后台下'!E:E,E912,'总明细 源文件后台下'!C:C,"Order")</f>
        <v>0</v>
      </c>
      <c r="R912">
        <f>SUMIFS('总明细 源文件后台下'!U:U,'总明细 源文件后台下'!E:E,E912,'总明细 源文件后台下'!C:C,"Order")</f>
        <v>0</v>
      </c>
      <c r="S912">
        <f>SUMIFS('总明细 源文件后台下'!V:V,'总明细 源文件后台下'!E:E,E912,'总明细 源文件后台下'!C:C,"Order")</f>
        <v>0</v>
      </c>
      <c r="T912">
        <f>SUMIFS('总明细 源文件后台下'!W:W,'总明细 源文件后台下'!E:E,E912,'总明细 源文件后台下'!C:C,"Order")</f>
        <v>0</v>
      </c>
      <c r="U912">
        <f>SUMIFS('总明细 源文件后台下'!G:G,'总明细 源文件后台下'!E:E,E912,'总明细 源文件后台下'!C:C,"Refund")</f>
        <v>0</v>
      </c>
      <c r="V912">
        <f>SUMIFS('总明细 源文件后台下'!M:M,'总明细 源文件后台下'!E:E,E912,'总明细 源文件后台下'!C:C,"Refund")</f>
        <v>0</v>
      </c>
      <c r="W912">
        <f>SUMIFS('总明细 源文件后台下'!N:N,'总明细 源文件后台下'!E:E,E912,'总明细 源文件后台下'!C:C,"Refund")</f>
        <v>0</v>
      </c>
      <c r="X912">
        <f>SUMIFS('总明细 源文件后台下'!O:O,'总明细 源文件后台下'!E:E,E912,'总明细 源文件后台下'!C:C,"Refund")</f>
        <v>0</v>
      </c>
      <c r="Y912">
        <f>SUMIFS('总明细 源文件后台下'!P:P,'总明细 源文件后台下'!E:E,E912,'总明细 源文件后台下'!C:C,"Refund")</f>
        <v>0</v>
      </c>
      <c r="Z912">
        <f>SUMIFS('总明细 源文件后台下'!Q:Q,'总明细 源文件后台下'!E:E,E912,'总明细 源文件后台下'!C:C,"Refund")</f>
        <v>0</v>
      </c>
      <c r="AA912">
        <f>SUMIFS('总明细 源文件后台下'!R:R,'总明细 源文件后台下'!E:E,E912,'总明细 源文件后台下'!C:C,"Refund")</f>
        <v>0</v>
      </c>
      <c r="AB912">
        <f>SUMIFS('总明细 源文件后台下'!S:S,'总明细 源文件后台下'!E:E,E912,'总明细 源文件后台下'!C:C,"Refund")</f>
        <v>0</v>
      </c>
      <c r="AC912">
        <f>SUMIFS('总明细 源文件后台下'!T:T,'总明细 源文件后台下'!E:E,E912,'总明细 源文件后台下'!C:C,"Refund")</f>
        <v>0</v>
      </c>
      <c r="AD912">
        <f>SUMIFS('总明细 源文件后台下'!U:U,'总明细 源文件后台下'!E:E,E912,'总明细 源文件后台下'!C:C,"Refund")</f>
        <v>0</v>
      </c>
      <c r="AE912">
        <f>SUMIFS('总明细 源文件后台下'!V:V,'总明细 源文件后台下'!E:E,E912,'总明细 源文件后台下'!C:C,"Refund")</f>
        <v>0</v>
      </c>
      <c r="AF912">
        <f>SUMIFS('总明细 源文件后台下'!W:W,'总明细 源文件后台下'!E:E,E912,'总明细 源文件后台下'!C:C,"Refund")</f>
        <v>0</v>
      </c>
      <c r="AK912">
        <f>(SUMIF('广告费 源文件后台下'!G:G,E912,'广告费 源文件后台下'!M:M))*-1</f>
        <v>0</v>
      </c>
      <c r="AL912">
        <f>SUMIFS('总明细 源文件后台下'!W:W,'总明细 源文件后台下'!E:E,E912,'总明细 源文件后台下'!C:C,"Adjustment",'总明细 源文件后台下'!F:F,"FBA Inventory Reimbursement - Customer Return")</f>
        <v>0</v>
      </c>
      <c r="AM912">
        <f>SUMIFS('总明细 源文件后台下'!W:W,'总明细 源文件后台下'!E:E,E912,'总明细 源文件后台下'!C:C,"Adjustment",'总明细 源文件后台下'!F:F,"FBA Inventory Reimbursement - Damaged:Warehouse")</f>
        <v>0</v>
      </c>
      <c r="AN912">
        <f>SUMIFS('总明细 源文件后台下'!W:W,'总明细 源文件后台下'!E:E,E912,'总明细 源文件后台下'!C:C,"Adjustment",'总明细 源文件后台下'!F:F,"FBA Inventory Reimbursement - Customer Service Issue")</f>
        <v>0</v>
      </c>
      <c r="AO912">
        <f>SUMIFS('总明细 源文件后台下'!W:W,'总明细 源文件后台下'!E:E,E912,'总明细 源文件后台下'!C:C,"Adjustment",'总明细 源文件后台下'!F:F,"FBA Inventory Reimbursement - Fee Correction")</f>
        <v>0</v>
      </c>
      <c r="AP912">
        <f>SUMIFS('总明细 源文件后台下'!W:W,'总明细 源文件后台下'!E:E,E912,'总明细 源文件后台下'!C:C,"Adjustment",'总明细 源文件后台下'!F:F,"FBA Inventory Reimbursement - General Adjustment")</f>
        <v>0</v>
      </c>
      <c r="AQ912">
        <f>SUMIFS('总明细 源文件后台下'!W:W,'总明细 源文件后台下'!E:E,E912,'总明细 源文件后台下'!C:C,"Adjustment",'总明细 源文件后台下'!F:F,"FBA Inventory Reimbursement - Lost:Inbound")</f>
        <v>0</v>
      </c>
      <c r="AR912">
        <f>SUMIFS('总明细 源文件后台下'!W:W,'总明细 源文件后台下'!E:E,E912,'总明细 源文件后台下'!C:C,"Adjustment",'总明细 源文件后台下'!F:F,"FBA Inventory Reimbursement - Lost:Warehouse")</f>
        <v>0</v>
      </c>
      <c r="AS912">
        <f>SUMIFS('总明细 源文件后台下'!W:W,'总明细 源文件后台下'!E:E,E912,'总明细 源文件后台下'!C:C,"Adjustment",'总明细 源文件后台下'!F:F,"Non-subscription Fee Adjustment")</f>
        <v>0</v>
      </c>
      <c r="AT912">
        <f>SUMIFS('总明细 源文件后台下'!W:W,'总明细 源文件后台下'!E:E,E912,'总明细 源文件后台下'!C:C,"Adjustment",'总明细 源文件后台下'!F:F,"FBA Inventory Placement Service Fee")</f>
        <v>0</v>
      </c>
      <c r="AV912">
        <f>SUMIF('FBA Customer Return Per Unit Fe'!B:B,E912,'FBA Customer Return Per Unit Fe'!C:C)</f>
        <v>0</v>
      </c>
      <c r="AX912">
        <f>(SUMIF('仓储费 源文件后台下'!C:C,E912,'仓储费 源文件后台下'!V:V))*-1</f>
        <v>0</v>
      </c>
      <c r="AZ912">
        <f>SUMIF('Disposal Fee销毁费用-160.95'!B:B,E912,'Disposal Fee销毁费用-160.95'!D:D)*-1</f>
        <v>0</v>
      </c>
      <c r="BC912">
        <f>IFERROR(VLOOKUP(F912,'优惠券-86.4'!F:I,4,0),0)</f>
        <v>0</v>
      </c>
      <c r="BD912">
        <f>IFERROR(VLOOKUP(F912,'早评-120'!E:H,4,0),0)</f>
        <v>0</v>
      </c>
      <c r="BF912">
        <f t="shared" si="112"/>
        <v>0</v>
      </c>
      <c r="BG912">
        <f t="shared" si="113"/>
        <v>0</v>
      </c>
      <c r="BH912">
        <f t="shared" si="114"/>
        <v>0</v>
      </c>
      <c r="BQ912" s="45">
        <f t="shared" si="115"/>
        <v>0</v>
      </c>
      <c r="BR912">
        <f>SUMIFS('9月销毁明细'!D:D,'9月销毁明细'!A:A,E912,'9月销毁明细'!H:H,"Sellable")</f>
        <v>0</v>
      </c>
      <c r="BS912">
        <f>SUMIFS('9月销毁明细'!G:G,'9月销毁明细'!A:A,E912,'9月销毁明细'!H:H,"Sellable")</f>
        <v>0</v>
      </c>
      <c r="BT912">
        <f>SUMIFS('9月销毁明细'!D:D,'9月销毁明细'!A:A,E912,'9月销毁明细'!H:H,"Unsellable")</f>
        <v>0</v>
      </c>
      <c r="BU912">
        <f>SUMIFS('9月销毁明细'!G:G,'9月销毁明细'!A:A,E912,'9月销毁明细'!H:H,"Unsellable")</f>
        <v>0</v>
      </c>
      <c r="BW912">
        <f>IFERROR(I912*VLOOKUP(F912,'9.3成本表'!C:L,10,0),0)</f>
        <v>0</v>
      </c>
      <c r="BX912">
        <f t="shared" si="116"/>
        <v>0</v>
      </c>
      <c r="CC912" s="45">
        <f t="shared" si="117"/>
        <v>0</v>
      </c>
      <c r="CD912" s="45">
        <f t="shared" si="118"/>
        <v>0</v>
      </c>
      <c r="CE912" s="45">
        <f t="shared" si="119"/>
        <v>0</v>
      </c>
    </row>
    <row r="913" spans="4:83" x14ac:dyDescent="0.25">
      <c r="D913" s="20" t="s">
        <v>1935</v>
      </c>
      <c r="E913" s="20" t="s">
        <v>1936</v>
      </c>
      <c r="F913" s="20">
        <v>6701</v>
      </c>
      <c r="G913">
        <v>907</v>
      </c>
      <c r="H913" s="20"/>
      <c r="I913">
        <f>SUMIFS('总明细 源文件后台下'!G:G,'总明细 源文件后台下'!E:E,E913,'总明细 源文件后台下'!C:C,"Order")</f>
        <v>0</v>
      </c>
      <c r="J913">
        <f>SUMIFS('总明细 源文件后台下'!M:M,'总明细 源文件后台下'!E:E,E913,'总明细 源文件后台下'!C:C,"Order")</f>
        <v>0</v>
      </c>
      <c r="K913">
        <f>SUMIFS('总明细 源文件后台下'!N:N,'总明细 源文件后台下'!E:E,E913,'总明细 源文件后台下'!C:C,"Order")</f>
        <v>0</v>
      </c>
      <c r="L913">
        <f>SUMIFS('总明细 源文件后台下'!O:O,'总明细 源文件后台下'!E:E,E913,'总明细 源文件后台下'!C:C,"Order")</f>
        <v>0</v>
      </c>
      <c r="M913">
        <f>SUMIFS('总明细 源文件后台下'!P:P,'总明细 源文件后台下'!E:E,E913,'总明细 源文件后台下'!C:C,"Order")</f>
        <v>0</v>
      </c>
      <c r="N913">
        <f>SUMIFS('总明细 源文件后台下'!Q:Q,'总明细 源文件后台下'!E:E,E913,'总明细 源文件后台下'!C:C,"Order")</f>
        <v>0</v>
      </c>
      <c r="O913">
        <f>SUMIFS('总明细 源文件后台下'!R:R,'总明细 源文件后台下'!E:E,E913,'总明细 源文件后台下'!C:C,"Order")</f>
        <v>0</v>
      </c>
      <c r="P913">
        <f>SUMIFS('总明细 源文件后台下'!S:S,'总明细 源文件后台下'!E:E,E913,'总明细 源文件后台下'!C:C,"Order")</f>
        <v>0</v>
      </c>
      <c r="Q913">
        <f>SUMIFS('总明细 源文件后台下'!T:T,'总明细 源文件后台下'!E:E,E913,'总明细 源文件后台下'!C:C,"Order")</f>
        <v>0</v>
      </c>
      <c r="R913">
        <f>SUMIFS('总明细 源文件后台下'!U:U,'总明细 源文件后台下'!E:E,E913,'总明细 源文件后台下'!C:C,"Order")</f>
        <v>0</v>
      </c>
      <c r="S913">
        <f>SUMIFS('总明细 源文件后台下'!V:V,'总明细 源文件后台下'!E:E,E913,'总明细 源文件后台下'!C:C,"Order")</f>
        <v>0</v>
      </c>
      <c r="T913">
        <f>SUMIFS('总明细 源文件后台下'!W:W,'总明细 源文件后台下'!E:E,E913,'总明细 源文件后台下'!C:C,"Order")</f>
        <v>0</v>
      </c>
      <c r="U913">
        <f>SUMIFS('总明细 源文件后台下'!G:G,'总明细 源文件后台下'!E:E,E913,'总明细 源文件后台下'!C:C,"Refund")</f>
        <v>0</v>
      </c>
      <c r="V913">
        <f>SUMIFS('总明细 源文件后台下'!M:M,'总明细 源文件后台下'!E:E,E913,'总明细 源文件后台下'!C:C,"Refund")</f>
        <v>0</v>
      </c>
      <c r="W913">
        <f>SUMIFS('总明细 源文件后台下'!N:N,'总明细 源文件后台下'!E:E,E913,'总明细 源文件后台下'!C:C,"Refund")</f>
        <v>0</v>
      </c>
      <c r="X913">
        <f>SUMIFS('总明细 源文件后台下'!O:O,'总明细 源文件后台下'!E:E,E913,'总明细 源文件后台下'!C:C,"Refund")</f>
        <v>0</v>
      </c>
      <c r="Y913">
        <f>SUMIFS('总明细 源文件后台下'!P:P,'总明细 源文件后台下'!E:E,E913,'总明细 源文件后台下'!C:C,"Refund")</f>
        <v>0</v>
      </c>
      <c r="Z913">
        <f>SUMIFS('总明细 源文件后台下'!Q:Q,'总明细 源文件后台下'!E:E,E913,'总明细 源文件后台下'!C:C,"Refund")</f>
        <v>0</v>
      </c>
      <c r="AA913">
        <f>SUMIFS('总明细 源文件后台下'!R:R,'总明细 源文件后台下'!E:E,E913,'总明细 源文件后台下'!C:C,"Refund")</f>
        <v>0</v>
      </c>
      <c r="AB913">
        <f>SUMIFS('总明细 源文件后台下'!S:S,'总明细 源文件后台下'!E:E,E913,'总明细 源文件后台下'!C:C,"Refund")</f>
        <v>0</v>
      </c>
      <c r="AC913">
        <f>SUMIFS('总明细 源文件后台下'!T:T,'总明细 源文件后台下'!E:E,E913,'总明细 源文件后台下'!C:C,"Refund")</f>
        <v>0</v>
      </c>
      <c r="AD913">
        <f>SUMIFS('总明细 源文件后台下'!U:U,'总明细 源文件后台下'!E:E,E913,'总明细 源文件后台下'!C:C,"Refund")</f>
        <v>0</v>
      </c>
      <c r="AE913">
        <f>SUMIFS('总明细 源文件后台下'!V:V,'总明细 源文件后台下'!E:E,E913,'总明细 源文件后台下'!C:C,"Refund")</f>
        <v>0</v>
      </c>
      <c r="AF913">
        <f>SUMIFS('总明细 源文件后台下'!W:W,'总明细 源文件后台下'!E:E,E913,'总明细 源文件后台下'!C:C,"Refund")</f>
        <v>0</v>
      </c>
      <c r="AK913">
        <f>(SUMIF('广告费 源文件后台下'!G:G,E913,'广告费 源文件后台下'!M:M))*-1</f>
        <v>0</v>
      </c>
      <c r="AL913">
        <f>SUMIFS('总明细 源文件后台下'!W:W,'总明细 源文件后台下'!E:E,E913,'总明细 源文件后台下'!C:C,"Adjustment",'总明细 源文件后台下'!F:F,"FBA Inventory Reimbursement - Customer Return")</f>
        <v>0</v>
      </c>
      <c r="AM913">
        <f>SUMIFS('总明细 源文件后台下'!W:W,'总明细 源文件后台下'!E:E,E913,'总明细 源文件后台下'!C:C,"Adjustment",'总明细 源文件后台下'!F:F,"FBA Inventory Reimbursement - Damaged:Warehouse")</f>
        <v>0</v>
      </c>
      <c r="AN913">
        <f>SUMIFS('总明细 源文件后台下'!W:W,'总明细 源文件后台下'!E:E,E913,'总明细 源文件后台下'!C:C,"Adjustment",'总明细 源文件后台下'!F:F,"FBA Inventory Reimbursement - Customer Service Issue")</f>
        <v>0</v>
      </c>
      <c r="AO913">
        <f>SUMIFS('总明细 源文件后台下'!W:W,'总明细 源文件后台下'!E:E,E913,'总明细 源文件后台下'!C:C,"Adjustment",'总明细 源文件后台下'!F:F,"FBA Inventory Reimbursement - Fee Correction")</f>
        <v>0</v>
      </c>
      <c r="AP913">
        <f>SUMIFS('总明细 源文件后台下'!W:W,'总明细 源文件后台下'!E:E,E913,'总明细 源文件后台下'!C:C,"Adjustment",'总明细 源文件后台下'!F:F,"FBA Inventory Reimbursement - General Adjustment")</f>
        <v>0</v>
      </c>
      <c r="AQ913">
        <f>SUMIFS('总明细 源文件后台下'!W:W,'总明细 源文件后台下'!E:E,E913,'总明细 源文件后台下'!C:C,"Adjustment",'总明细 源文件后台下'!F:F,"FBA Inventory Reimbursement - Lost:Inbound")</f>
        <v>0</v>
      </c>
      <c r="AR913">
        <f>SUMIFS('总明细 源文件后台下'!W:W,'总明细 源文件后台下'!E:E,E913,'总明细 源文件后台下'!C:C,"Adjustment",'总明细 源文件后台下'!F:F,"FBA Inventory Reimbursement - Lost:Warehouse")</f>
        <v>0</v>
      </c>
      <c r="AS913">
        <f>SUMIFS('总明细 源文件后台下'!W:W,'总明细 源文件后台下'!E:E,E913,'总明细 源文件后台下'!C:C,"Adjustment",'总明细 源文件后台下'!F:F,"Non-subscription Fee Adjustment")</f>
        <v>0</v>
      </c>
      <c r="AT913">
        <f>SUMIFS('总明细 源文件后台下'!W:W,'总明细 源文件后台下'!E:E,E913,'总明细 源文件后台下'!C:C,"Adjustment",'总明细 源文件后台下'!F:F,"FBA Inventory Placement Service Fee")</f>
        <v>0</v>
      </c>
      <c r="AV913">
        <f>SUMIF('FBA Customer Return Per Unit Fe'!B:B,E913,'FBA Customer Return Per Unit Fe'!C:C)</f>
        <v>0</v>
      </c>
      <c r="AX913">
        <f>(SUMIF('仓储费 源文件后台下'!C:C,E913,'仓储费 源文件后台下'!V:V))*-1</f>
        <v>0</v>
      </c>
      <c r="AZ913">
        <f>SUMIF('Disposal Fee销毁费用-160.95'!B:B,E913,'Disposal Fee销毁费用-160.95'!D:D)*-1</f>
        <v>0</v>
      </c>
      <c r="BC913">
        <f>IFERROR(VLOOKUP(F913,'优惠券-86.4'!F:I,4,0),0)</f>
        <v>0</v>
      </c>
      <c r="BD913">
        <f>IFERROR(VLOOKUP(F913,'早评-120'!E:H,4,0),0)</f>
        <v>0</v>
      </c>
      <c r="BF913">
        <f t="shared" si="112"/>
        <v>0</v>
      </c>
      <c r="BG913">
        <f t="shared" si="113"/>
        <v>0</v>
      </c>
      <c r="BH913">
        <f t="shared" si="114"/>
        <v>0</v>
      </c>
      <c r="BQ913" s="45">
        <f t="shared" si="115"/>
        <v>0</v>
      </c>
      <c r="BR913">
        <f>SUMIFS('9月销毁明细'!D:D,'9月销毁明细'!A:A,E913,'9月销毁明细'!H:H,"Sellable")</f>
        <v>0</v>
      </c>
      <c r="BS913">
        <f>SUMIFS('9月销毁明细'!G:G,'9月销毁明细'!A:A,E913,'9月销毁明细'!H:H,"Sellable")</f>
        <v>0</v>
      </c>
      <c r="BT913">
        <f>SUMIFS('9月销毁明细'!D:D,'9月销毁明细'!A:A,E913,'9月销毁明细'!H:H,"Unsellable")</f>
        <v>0</v>
      </c>
      <c r="BU913">
        <f>SUMIFS('9月销毁明细'!G:G,'9月销毁明细'!A:A,E913,'9月销毁明细'!H:H,"Unsellable")</f>
        <v>0</v>
      </c>
      <c r="BW913">
        <f>IFERROR(I913*VLOOKUP(F913,'9.3成本表'!C:L,10,0),0)</f>
        <v>0</v>
      </c>
      <c r="BX913">
        <f t="shared" si="116"/>
        <v>0</v>
      </c>
      <c r="CC913" s="45">
        <f t="shared" si="117"/>
        <v>0</v>
      </c>
      <c r="CD913" s="45">
        <f t="shared" si="118"/>
        <v>0</v>
      </c>
      <c r="CE913" s="45">
        <f t="shared" si="119"/>
        <v>0</v>
      </c>
    </row>
    <row r="914" spans="4:83" x14ac:dyDescent="0.25">
      <c r="D914" s="20" t="s">
        <v>1937</v>
      </c>
      <c r="E914" s="20" t="s">
        <v>1938</v>
      </c>
      <c r="F914" s="20">
        <v>6701</v>
      </c>
      <c r="G914">
        <v>908</v>
      </c>
      <c r="H914" s="20"/>
      <c r="I914">
        <f>SUMIFS('总明细 源文件后台下'!G:G,'总明细 源文件后台下'!E:E,E914,'总明细 源文件后台下'!C:C,"Order")</f>
        <v>0</v>
      </c>
      <c r="J914">
        <f>SUMIFS('总明细 源文件后台下'!M:M,'总明细 源文件后台下'!E:E,E914,'总明细 源文件后台下'!C:C,"Order")</f>
        <v>0</v>
      </c>
      <c r="K914">
        <f>SUMIFS('总明细 源文件后台下'!N:N,'总明细 源文件后台下'!E:E,E914,'总明细 源文件后台下'!C:C,"Order")</f>
        <v>0</v>
      </c>
      <c r="L914">
        <f>SUMIFS('总明细 源文件后台下'!O:O,'总明细 源文件后台下'!E:E,E914,'总明细 源文件后台下'!C:C,"Order")</f>
        <v>0</v>
      </c>
      <c r="M914">
        <f>SUMIFS('总明细 源文件后台下'!P:P,'总明细 源文件后台下'!E:E,E914,'总明细 源文件后台下'!C:C,"Order")</f>
        <v>0</v>
      </c>
      <c r="N914">
        <f>SUMIFS('总明细 源文件后台下'!Q:Q,'总明细 源文件后台下'!E:E,E914,'总明细 源文件后台下'!C:C,"Order")</f>
        <v>0</v>
      </c>
      <c r="O914">
        <f>SUMIFS('总明细 源文件后台下'!R:R,'总明细 源文件后台下'!E:E,E914,'总明细 源文件后台下'!C:C,"Order")</f>
        <v>0</v>
      </c>
      <c r="P914">
        <f>SUMIFS('总明细 源文件后台下'!S:S,'总明细 源文件后台下'!E:E,E914,'总明细 源文件后台下'!C:C,"Order")</f>
        <v>0</v>
      </c>
      <c r="Q914">
        <f>SUMIFS('总明细 源文件后台下'!T:T,'总明细 源文件后台下'!E:E,E914,'总明细 源文件后台下'!C:C,"Order")</f>
        <v>0</v>
      </c>
      <c r="R914">
        <f>SUMIFS('总明细 源文件后台下'!U:U,'总明细 源文件后台下'!E:E,E914,'总明细 源文件后台下'!C:C,"Order")</f>
        <v>0</v>
      </c>
      <c r="S914">
        <f>SUMIFS('总明细 源文件后台下'!V:V,'总明细 源文件后台下'!E:E,E914,'总明细 源文件后台下'!C:C,"Order")</f>
        <v>0</v>
      </c>
      <c r="T914">
        <f>SUMIFS('总明细 源文件后台下'!W:W,'总明细 源文件后台下'!E:E,E914,'总明细 源文件后台下'!C:C,"Order")</f>
        <v>0</v>
      </c>
      <c r="U914">
        <f>SUMIFS('总明细 源文件后台下'!G:G,'总明细 源文件后台下'!E:E,E914,'总明细 源文件后台下'!C:C,"Refund")</f>
        <v>0</v>
      </c>
      <c r="V914">
        <f>SUMIFS('总明细 源文件后台下'!M:M,'总明细 源文件后台下'!E:E,E914,'总明细 源文件后台下'!C:C,"Refund")</f>
        <v>0</v>
      </c>
      <c r="W914">
        <f>SUMIFS('总明细 源文件后台下'!N:N,'总明细 源文件后台下'!E:E,E914,'总明细 源文件后台下'!C:C,"Refund")</f>
        <v>0</v>
      </c>
      <c r="X914">
        <f>SUMIFS('总明细 源文件后台下'!O:O,'总明细 源文件后台下'!E:E,E914,'总明细 源文件后台下'!C:C,"Refund")</f>
        <v>0</v>
      </c>
      <c r="Y914">
        <f>SUMIFS('总明细 源文件后台下'!P:P,'总明细 源文件后台下'!E:E,E914,'总明细 源文件后台下'!C:C,"Refund")</f>
        <v>0</v>
      </c>
      <c r="Z914">
        <f>SUMIFS('总明细 源文件后台下'!Q:Q,'总明细 源文件后台下'!E:E,E914,'总明细 源文件后台下'!C:C,"Refund")</f>
        <v>0</v>
      </c>
      <c r="AA914">
        <f>SUMIFS('总明细 源文件后台下'!R:R,'总明细 源文件后台下'!E:E,E914,'总明细 源文件后台下'!C:C,"Refund")</f>
        <v>0</v>
      </c>
      <c r="AB914">
        <f>SUMIFS('总明细 源文件后台下'!S:S,'总明细 源文件后台下'!E:E,E914,'总明细 源文件后台下'!C:C,"Refund")</f>
        <v>0</v>
      </c>
      <c r="AC914">
        <f>SUMIFS('总明细 源文件后台下'!T:T,'总明细 源文件后台下'!E:E,E914,'总明细 源文件后台下'!C:C,"Refund")</f>
        <v>0</v>
      </c>
      <c r="AD914">
        <f>SUMIFS('总明细 源文件后台下'!U:U,'总明细 源文件后台下'!E:E,E914,'总明细 源文件后台下'!C:C,"Refund")</f>
        <v>0</v>
      </c>
      <c r="AE914">
        <f>SUMIFS('总明细 源文件后台下'!V:V,'总明细 源文件后台下'!E:E,E914,'总明细 源文件后台下'!C:C,"Refund")</f>
        <v>0</v>
      </c>
      <c r="AF914">
        <f>SUMIFS('总明细 源文件后台下'!W:W,'总明细 源文件后台下'!E:E,E914,'总明细 源文件后台下'!C:C,"Refund")</f>
        <v>0</v>
      </c>
      <c r="AK914">
        <f>(SUMIF('广告费 源文件后台下'!G:G,E914,'广告费 源文件后台下'!M:M))*-1</f>
        <v>0</v>
      </c>
      <c r="AL914">
        <f>SUMIFS('总明细 源文件后台下'!W:W,'总明细 源文件后台下'!E:E,E914,'总明细 源文件后台下'!C:C,"Adjustment",'总明细 源文件后台下'!F:F,"FBA Inventory Reimbursement - Customer Return")</f>
        <v>0</v>
      </c>
      <c r="AM914">
        <f>SUMIFS('总明细 源文件后台下'!W:W,'总明细 源文件后台下'!E:E,E914,'总明细 源文件后台下'!C:C,"Adjustment",'总明细 源文件后台下'!F:F,"FBA Inventory Reimbursement - Damaged:Warehouse")</f>
        <v>0</v>
      </c>
      <c r="AN914">
        <f>SUMIFS('总明细 源文件后台下'!W:W,'总明细 源文件后台下'!E:E,E914,'总明细 源文件后台下'!C:C,"Adjustment",'总明细 源文件后台下'!F:F,"FBA Inventory Reimbursement - Customer Service Issue")</f>
        <v>0</v>
      </c>
      <c r="AO914">
        <f>SUMIFS('总明细 源文件后台下'!W:W,'总明细 源文件后台下'!E:E,E914,'总明细 源文件后台下'!C:C,"Adjustment",'总明细 源文件后台下'!F:F,"FBA Inventory Reimbursement - Fee Correction")</f>
        <v>0</v>
      </c>
      <c r="AP914">
        <f>SUMIFS('总明细 源文件后台下'!W:W,'总明细 源文件后台下'!E:E,E914,'总明细 源文件后台下'!C:C,"Adjustment",'总明细 源文件后台下'!F:F,"FBA Inventory Reimbursement - General Adjustment")</f>
        <v>0</v>
      </c>
      <c r="AQ914">
        <f>SUMIFS('总明细 源文件后台下'!W:W,'总明细 源文件后台下'!E:E,E914,'总明细 源文件后台下'!C:C,"Adjustment",'总明细 源文件后台下'!F:F,"FBA Inventory Reimbursement - Lost:Inbound")</f>
        <v>0</v>
      </c>
      <c r="AR914">
        <f>SUMIFS('总明细 源文件后台下'!W:W,'总明细 源文件后台下'!E:E,E914,'总明细 源文件后台下'!C:C,"Adjustment",'总明细 源文件后台下'!F:F,"FBA Inventory Reimbursement - Lost:Warehouse")</f>
        <v>0</v>
      </c>
      <c r="AS914">
        <f>SUMIFS('总明细 源文件后台下'!W:W,'总明细 源文件后台下'!E:E,E914,'总明细 源文件后台下'!C:C,"Adjustment",'总明细 源文件后台下'!F:F,"Non-subscription Fee Adjustment")</f>
        <v>0</v>
      </c>
      <c r="AT914">
        <f>SUMIFS('总明细 源文件后台下'!W:W,'总明细 源文件后台下'!E:E,E914,'总明细 源文件后台下'!C:C,"Adjustment",'总明细 源文件后台下'!F:F,"FBA Inventory Placement Service Fee")</f>
        <v>0</v>
      </c>
      <c r="AV914">
        <f>SUMIF('FBA Customer Return Per Unit Fe'!B:B,E914,'FBA Customer Return Per Unit Fe'!C:C)</f>
        <v>0</v>
      </c>
      <c r="AX914">
        <f>(SUMIF('仓储费 源文件后台下'!C:C,E914,'仓储费 源文件后台下'!V:V))*-1</f>
        <v>0</v>
      </c>
      <c r="AZ914">
        <f>SUMIF('Disposal Fee销毁费用-160.95'!B:B,E914,'Disposal Fee销毁费用-160.95'!D:D)*-1</f>
        <v>0</v>
      </c>
      <c r="BC914">
        <f>IFERROR(VLOOKUP(F914,'优惠券-86.4'!F:I,4,0),0)</f>
        <v>0</v>
      </c>
      <c r="BD914">
        <f>IFERROR(VLOOKUP(F914,'早评-120'!E:H,4,0),0)</f>
        <v>0</v>
      </c>
      <c r="BF914">
        <f t="shared" si="112"/>
        <v>0</v>
      </c>
      <c r="BG914">
        <f t="shared" si="113"/>
        <v>0</v>
      </c>
      <c r="BH914">
        <f t="shared" si="114"/>
        <v>0</v>
      </c>
      <c r="BQ914" s="45">
        <f t="shared" si="115"/>
        <v>0</v>
      </c>
      <c r="BR914">
        <f>SUMIFS('9月销毁明细'!D:D,'9月销毁明细'!A:A,E914,'9月销毁明细'!H:H,"Sellable")</f>
        <v>0</v>
      </c>
      <c r="BS914">
        <f>SUMIFS('9月销毁明细'!G:G,'9月销毁明细'!A:A,E914,'9月销毁明细'!H:H,"Sellable")</f>
        <v>0</v>
      </c>
      <c r="BT914">
        <f>SUMIFS('9月销毁明细'!D:D,'9月销毁明细'!A:A,E914,'9月销毁明细'!H:H,"Unsellable")</f>
        <v>0</v>
      </c>
      <c r="BU914">
        <f>SUMIFS('9月销毁明细'!G:G,'9月销毁明细'!A:A,E914,'9月销毁明细'!H:H,"Unsellable")</f>
        <v>0</v>
      </c>
      <c r="BW914">
        <f>IFERROR(I914*VLOOKUP(F914,'9.3成本表'!C:L,10,0),0)</f>
        <v>0</v>
      </c>
      <c r="BX914">
        <f t="shared" si="116"/>
        <v>0</v>
      </c>
      <c r="CC914" s="45">
        <f t="shared" si="117"/>
        <v>0</v>
      </c>
      <c r="CD914" s="45">
        <f t="shared" si="118"/>
        <v>0</v>
      </c>
      <c r="CE914" s="45">
        <f t="shared" si="119"/>
        <v>0</v>
      </c>
    </row>
    <row r="915" spans="4:83" x14ac:dyDescent="0.25">
      <c r="D915" s="20" t="s">
        <v>1939</v>
      </c>
      <c r="E915" s="20" t="s">
        <v>1940</v>
      </c>
      <c r="F915" s="20">
        <v>6701</v>
      </c>
      <c r="G915">
        <v>909</v>
      </c>
      <c r="H915" s="20"/>
      <c r="I915">
        <f>SUMIFS('总明细 源文件后台下'!G:G,'总明细 源文件后台下'!E:E,E915,'总明细 源文件后台下'!C:C,"Order")</f>
        <v>0</v>
      </c>
      <c r="J915">
        <f>SUMIFS('总明细 源文件后台下'!M:M,'总明细 源文件后台下'!E:E,E915,'总明细 源文件后台下'!C:C,"Order")</f>
        <v>0</v>
      </c>
      <c r="K915">
        <f>SUMIFS('总明细 源文件后台下'!N:N,'总明细 源文件后台下'!E:E,E915,'总明细 源文件后台下'!C:C,"Order")</f>
        <v>0</v>
      </c>
      <c r="L915">
        <f>SUMIFS('总明细 源文件后台下'!O:O,'总明细 源文件后台下'!E:E,E915,'总明细 源文件后台下'!C:C,"Order")</f>
        <v>0</v>
      </c>
      <c r="M915">
        <f>SUMIFS('总明细 源文件后台下'!P:P,'总明细 源文件后台下'!E:E,E915,'总明细 源文件后台下'!C:C,"Order")</f>
        <v>0</v>
      </c>
      <c r="N915">
        <f>SUMIFS('总明细 源文件后台下'!Q:Q,'总明细 源文件后台下'!E:E,E915,'总明细 源文件后台下'!C:C,"Order")</f>
        <v>0</v>
      </c>
      <c r="O915">
        <f>SUMIFS('总明细 源文件后台下'!R:R,'总明细 源文件后台下'!E:E,E915,'总明细 源文件后台下'!C:C,"Order")</f>
        <v>0</v>
      </c>
      <c r="P915">
        <f>SUMIFS('总明细 源文件后台下'!S:S,'总明细 源文件后台下'!E:E,E915,'总明细 源文件后台下'!C:C,"Order")</f>
        <v>0</v>
      </c>
      <c r="Q915">
        <f>SUMIFS('总明细 源文件后台下'!T:T,'总明细 源文件后台下'!E:E,E915,'总明细 源文件后台下'!C:C,"Order")</f>
        <v>0</v>
      </c>
      <c r="R915">
        <f>SUMIFS('总明细 源文件后台下'!U:U,'总明细 源文件后台下'!E:E,E915,'总明细 源文件后台下'!C:C,"Order")</f>
        <v>0</v>
      </c>
      <c r="S915">
        <f>SUMIFS('总明细 源文件后台下'!V:V,'总明细 源文件后台下'!E:E,E915,'总明细 源文件后台下'!C:C,"Order")</f>
        <v>0</v>
      </c>
      <c r="T915">
        <f>SUMIFS('总明细 源文件后台下'!W:W,'总明细 源文件后台下'!E:E,E915,'总明细 源文件后台下'!C:C,"Order")</f>
        <v>0</v>
      </c>
      <c r="U915">
        <f>SUMIFS('总明细 源文件后台下'!G:G,'总明细 源文件后台下'!E:E,E915,'总明细 源文件后台下'!C:C,"Refund")</f>
        <v>0</v>
      </c>
      <c r="V915">
        <f>SUMIFS('总明细 源文件后台下'!M:M,'总明细 源文件后台下'!E:E,E915,'总明细 源文件后台下'!C:C,"Refund")</f>
        <v>0</v>
      </c>
      <c r="W915">
        <f>SUMIFS('总明细 源文件后台下'!N:N,'总明细 源文件后台下'!E:E,E915,'总明细 源文件后台下'!C:C,"Refund")</f>
        <v>0</v>
      </c>
      <c r="X915">
        <f>SUMIFS('总明细 源文件后台下'!O:O,'总明细 源文件后台下'!E:E,E915,'总明细 源文件后台下'!C:C,"Refund")</f>
        <v>0</v>
      </c>
      <c r="Y915">
        <f>SUMIFS('总明细 源文件后台下'!P:P,'总明细 源文件后台下'!E:E,E915,'总明细 源文件后台下'!C:C,"Refund")</f>
        <v>0</v>
      </c>
      <c r="Z915">
        <f>SUMIFS('总明细 源文件后台下'!Q:Q,'总明细 源文件后台下'!E:E,E915,'总明细 源文件后台下'!C:C,"Refund")</f>
        <v>0</v>
      </c>
      <c r="AA915">
        <f>SUMIFS('总明细 源文件后台下'!R:R,'总明细 源文件后台下'!E:E,E915,'总明细 源文件后台下'!C:C,"Refund")</f>
        <v>0</v>
      </c>
      <c r="AB915">
        <f>SUMIFS('总明细 源文件后台下'!S:S,'总明细 源文件后台下'!E:E,E915,'总明细 源文件后台下'!C:C,"Refund")</f>
        <v>0</v>
      </c>
      <c r="AC915">
        <f>SUMIFS('总明细 源文件后台下'!T:T,'总明细 源文件后台下'!E:E,E915,'总明细 源文件后台下'!C:C,"Refund")</f>
        <v>0</v>
      </c>
      <c r="AD915">
        <f>SUMIFS('总明细 源文件后台下'!U:U,'总明细 源文件后台下'!E:E,E915,'总明细 源文件后台下'!C:C,"Refund")</f>
        <v>0</v>
      </c>
      <c r="AE915">
        <f>SUMIFS('总明细 源文件后台下'!V:V,'总明细 源文件后台下'!E:E,E915,'总明细 源文件后台下'!C:C,"Refund")</f>
        <v>0</v>
      </c>
      <c r="AF915">
        <f>SUMIFS('总明细 源文件后台下'!W:W,'总明细 源文件后台下'!E:E,E915,'总明细 源文件后台下'!C:C,"Refund")</f>
        <v>0</v>
      </c>
      <c r="AK915">
        <f>(SUMIF('广告费 源文件后台下'!G:G,E915,'广告费 源文件后台下'!M:M))*-1</f>
        <v>0</v>
      </c>
      <c r="AL915">
        <f>SUMIFS('总明细 源文件后台下'!W:W,'总明细 源文件后台下'!E:E,E915,'总明细 源文件后台下'!C:C,"Adjustment",'总明细 源文件后台下'!F:F,"FBA Inventory Reimbursement - Customer Return")</f>
        <v>0</v>
      </c>
      <c r="AM915">
        <f>SUMIFS('总明细 源文件后台下'!W:W,'总明细 源文件后台下'!E:E,E915,'总明细 源文件后台下'!C:C,"Adjustment",'总明细 源文件后台下'!F:F,"FBA Inventory Reimbursement - Damaged:Warehouse")</f>
        <v>0</v>
      </c>
      <c r="AN915">
        <f>SUMIFS('总明细 源文件后台下'!W:W,'总明细 源文件后台下'!E:E,E915,'总明细 源文件后台下'!C:C,"Adjustment",'总明细 源文件后台下'!F:F,"FBA Inventory Reimbursement - Customer Service Issue")</f>
        <v>0</v>
      </c>
      <c r="AO915">
        <f>SUMIFS('总明细 源文件后台下'!W:W,'总明细 源文件后台下'!E:E,E915,'总明细 源文件后台下'!C:C,"Adjustment",'总明细 源文件后台下'!F:F,"FBA Inventory Reimbursement - Fee Correction")</f>
        <v>0</v>
      </c>
      <c r="AP915">
        <f>SUMIFS('总明细 源文件后台下'!W:W,'总明细 源文件后台下'!E:E,E915,'总明细 源文件后台下'!C:C,"Adjustment",'总明细 源文件后台下'!F:F,"FBA Inventory Reimbursement - General Adjustment")</f>
        <v>0</v>
      </c>
      <c r="AQ915">
        <f>SUMIFS('总明细 源文件后台下'!W:W,'总明细 源文件后台下'!E:E,E915,'总明细 源文件后台下'!C:C,"Adjustment",'总明细 源文件后台下'!F:F,"FBA Inventory Reimbursement - Lost:Inbound")</f>
        <v>0</v>
      </c>
      <c r="AR915">
        <f>SUMIFS('总明细 源文件后台下'!W:W,'总明细 源文件后台下'!E:E,E915,'总明细 源文件后台下'!C:C,"Adjustment",'总明细 源文件后台下'!F:F,"FBA Inventory Reimbursement - Lost:Warehouse")</f>
        <v>0</v>
      </c>
      <c r="AS915">
        <f>SUMIFS('总明细 源文件后台下'!W:W,'总明细 源文件后台下'!E:E,E915,'总明细 源文件后台下'!C:C,"Adjustment",'总明细 源文件后台下'!F:F,"Non-subscription Fee Adjustment")</f>
        <v>0</v>
      </c>
      <c r="AT915">
        <f>SUMIFS('总明细 源文件后台下'!W:W,'总明细 源文件后台下'!E:E,E915,'总明细 源文件后台下'!C:C,"Adjustment",'总明细 源文件后台下'!F:F,"FBA Inventory Placement Service Fee")</f>
        <v>0</v>
      </c>
      <c r="AV915">
        <f>SUMIF('FBA Customer Return Per Unit Fe'!B:B,E915,'FBA Customer Return Per Unit Fe'!C:C)</f>
        <v>0</v>
      </c>
      <c r="AX915">
        <f>(SUMIF('仓储费 源文件后台下'!C:C,E915,'仓储费 源文件后台下'!V:V))*-1</f>
        <v>0</v>
      </c>
      <c r="AZ915">
        <f>SUMIF('Disposal Fee销毁费用-160.95'!B:B,E915,'Disposal Fee销毁费用-160.95'!D:D)*-1</f>
        <v>0</v>
      </c>
      <c r="BC915">
        <f>IFERROR(VLOOKUP(F915,'优惠券-86.4'!F:I,4,0),0)</f>
        <v>0</v>
      </c>
      <c r="BD915">
        <f>IFERROR(VLOOKUP(F915,'早评-120'!E:H,4,0),0)</f>
        <v>0</v>
      </c>
      <c r="BF915">
        <f t="shared" si="112"/>
        <v>0</v>
      </c>
      <c r="BG915">
        <f t="shared" si="113"/>
        <v>0</v>
      </c>
      <c r="BH915">
        <f t="shared" si="114"/>
        <v>0</v>
      </c>
      <c r="BQ915" s="45">
        <f t="shared" si="115"/>
        <v>0</v>
      </c>
      <c r="BR915">
        <f>SUMIFS('9月销毁明细'!D:D,'9月销毁明细'!A:A,E915,'9月销毁明细'!H:H,"Sellable")</f>
        <v>0</v>
      </c>
      <c r="BS915">
        <f>SUMIFS('9月销毁明细'!G:G,'9月销毁明细'!A:A,E915,'9月销毁明细'!H:H,"Sellable")</f>
        <v>0</v>
      </c>
      <c r="BT915">
        <f>SUMIFS('9月销毁明细'!D:D,'9月销毁明细'!A:A,E915,'9月销毁明细'!H:H,"Unsellable")</f>
        <v>0</v>
      </c>
      <c r="BU915">
        <f>SUMIFS('9月销毁明细'!G:G,'9月销毁明细'!A:A,E915,'9月销毁明细'!H:H,"Unsellable")</f>
        <v>0</v>
      </c>
      <c r="BW915">
        <f>IFERROR(I915*VLOOKUP(F915,'9.3成本表'!C:L,10,0),0)</f>
        <v>0</v>
      </c>
      <c r="BX915">
        <f t="shared" si="116"/>
        <v>0</v>
      </c>
      <c r="CC915" s="45">
        <f t="shared" si="117"/>
        <v>0</v>
      </c>
      <c r="CD915" s="45">
        <f t="shared" si="118"/>
        <v>0</v>
      </c>
      <c r="CE915" s="45">
        <f t="shared" si="119"/>
        <v>0</v>
      </c>
    </row>
    <row r="916" spans="4:83" x14ac:dyDescent="0.25">
      <c r="D916" s="20" t="s">
        <v>1941</v>
      </c>
      <c r="E916" s="20" t="s">
        <v>1942</v>
      </c>
      <c r="F916" s="20">
        <v>6701</v>
      </c>
      <c r="G916">
        <v>910</v>
      </c>
      <c r="H916" s="20"/>
      <c r="I916">
        <f>SUMIFS('总明细 源文件后台下'!G:G,'总明细 源文件后台下'!E:E,E916,'总明细 源文件后台下'!C:C,"Order")</f>
        <v>0</v>
      </c>
      <c r="J916">
        <f>SUMIFS('总明细 源文件后台下'!M:M,'总明细 源文件后台下'!E:E,E916,'总明细 源文件后台下'!C:C,"Order")</f>
        <v>0</v>
      </c>
      <c r="K916">
        <f>SUMIFS('总明细 源文件后台下'!N:N,'总明细 源文件后台下'!E:E,E916,'总明细 源文件后台下'!C:C,"Order")</f>
        <v>0</v>
      </c>
      <c r="L916">
        <f>SUMIFS('总明细 源文件后台下'!O:O,'总明细 源文件后台下'!E:E,E916,'总明细 源文件后台下'!C:C,"Order")</f>
        <v>0</v>
      </c>
      <c r="M916">
        <f>SUMIFS('总明细 源文件后台下'!P:P,'总明细 源文件后台下'!E:E,E916,'总明细 源文件后台下'!C:C,"Order")</f>
        <v>0</v>
      </c>
      <c r="N916">
        <f>SUMIFS('总明细 源文件后台下'!Q:Q,'总明细 源文件后台下'!E:E,E916,'总明细 源文件后台下'!C:C,"Order")</f>
        <v>0</v>
      </c>
      <c r="O916">
        <f>SUMIFS('总明细 源文件后台下'!R:R,'总明细 源文件后台下'!E:E,E916,'总明细 源文件后台下'!C:C,"Order")</f>
        <v>0</v>
      </c>
      <c r="P916">
        <f>SUMIFS('总明细 源文件后台下'!S:S,'总明细 源文件后台下'!E:E,E916,'总明细 源文件后台下'!C:C,"Order")</f>
        <v>0</v>
      </c>
      <c r="Q916">
        <f>SUMIFS('总明细 源文件后台下'!T:T,'总明细 源文件后台下'!E:E,E916,'总明细 源文件后台下'!C:C,"Order")</f>
        <v>0</v>
      </c>
      <c r="R916">
        <f>SUMIFS('总明细 源文件后台下'!U:U,'总明细 源文件后台下'!E:E,E916,'总明细 源文件后台下'!C:C,"Order")</f>
        <v>0</v>
      </c>
      <c r="S916">
        <f>SUMIFS('总明细 源文件后台下'!V:V,'总明细 源文件后台下'!E:E,E916,'总明细 源文件后台下'!C:C,"Order")</f>
        <v>0</v>
      </c>
      <c r="T916">
        <f>SUMIFS('总明细 源文件后台下'!W:W,'总明细 源文件后台下'!E:E,E916,'总明细 源文件后台下'!C:C,"Order")</f>
        <v>0</v>
      </c>
      <c r="U916">
        <f>SUMIFS('总明细 源文件后台下'!G:G,'总明细 源文件后台下'!E:E,E916,'总明细 源文件后台下'!C:C,"Refund")</f>
        <v>0</v>
      </c>
      <c r="V916">
        <f>SUMIFS('总明细 源文件后台下'!M:M,'总明细 源文件后台下'!E:E,E916,'总明细 源文件后台下'!C:C,"Refund")</f>
        <v>0</v>
      </c>
      <c r="W916">
        <f>SUMIFS('总明细 源文件后台下'!N:N,'总明细 源文件后台下'!E:E,E916,'总明细 源文件后台下'!C:C,"Refund")</f>
        <v>0</v>
      </c>
      <c r="X916">
        <f>SUMIFS('总明细 源文件后台下'!O:O,'总明细 源文件后台下'!E:E,E916,'总明细 源文件后台下'!C:C,"Refund")</f>
        <v>0</v>
      </c>
      <c r="Y916">
        <f>SUMIFS('总明细 源文件后台下'!P:P,'总明细 源文件后台下'!E:E,E916,'总明细 源文件后台下'!C:C,"Refund")</f>
        <v>0</v>
      </c>
      <c r="Z916">
        <f>SUMIFS('总明细 源文件后台下'!Q:Q,'总明细 源文件后台下'!E:E,E916,'总明细 源文件后台下'!C:C,"Refund")</f>
        <v>0</v>
      </c>
      <c r="AA916">
        <f>SUMIFS('总明细 源文件后台下'!R:R,'总明细 源文件后台下'!E:E,E916,'总明细 源文件后台下'!C:C,"Refund")</f>
        <v>0</v>
      </c>
      <c r="AB916">
        <f>SUMIFS('总明细 源文件后台下'!S:S,'总明细 源文件后台下'!E:E,E916,'总明细 源文件后台下'!C:C,"Refund")</f>
        <v>0</v>
      </c>
      <c r="AC916">
        <f>SUMIFS('总明细 源文件后台下'!T:T,'总明细 源文件后台下'!E:E,E916,'总明细 源文件后台下'!C:C,"Refund")</f>
        <v>0</v>
      </c>
      <c r="AD916">
        <f>SUMIFS('总明细 源文件后台下'!U:U,'总明细 源文件后台下'!E:E,E916,'总明细 源文件后台下'!C:C,"Refund")</f>
        <v>0</v>
      </c>
      <c r="AE916">
        <f>SUMIFS('总明细 源文件后台下'!V:V,'总明细 源文件后台下'!E:E,E916,'总明细 源文件后台下'!C:C,"Refund")</f>
        <v>0</v>
      </c>
      <c r="AF916">
        <f>SUMIFS('总明细 源文件后台下'!W:W,'总明细 源文件后台下'!E:E,E916,'总明细 源文件后台下'!C:C,"Refund")</f>
        <v>0</v>
      </c>
      <c r="AK916">
        <f>(SUMIF('广告费 源文件后台下'!G:G,E916,'广告费 源文件后台下'!M:M))*-1</f>
        <v>0</v>
      </c>
      <c r="AL916">
        <f>SUMIFS('总明细 源文件后台下'!W:W,'总明细 源文件后台下'!E:E,E916,'总明细 源文件后台下'!C:C,"Adjustment",'总明细 源文件后台下'!F:F,"FBA Inventory Reimbursement - Customer Return")</f>
        <v>0</v>
      </c>
      <c r="AM916">
        <f>SUMIFS('总明细 源文件后台下'!W:W,'总明细 源文件后台下'!E:E,E916,'总明细 源文件后台下'!C:C,"Adjustment",'总明细 源文件后台下'!F:F,"FBA Inventory Reimbursement - Damaged:Warehouse")</f>
        <v>0</v>
      </c>
      <c r="AN916">
        <f>SUMIFS('总明细 源文件后台下'!W:W,'总明细 源文件后台下'!E:E,E916,'总明细 源文件后台下'!C:C,"Adjustment",'总明细 源文件后台下'!F:F,"FBA Inventory Reimbursement - Customer Service Issue")</f>
        <v>0</v>
      </c>
      <c r="AO916">
        <f>SUMIFS('总明细 源文件后台下'!W:W,'总明细 源文件后台下'!E:E,E916,'总明细 源文件后台下'!C:C,"Adjustment",'总明细 源文件后台下'!F:F,"FBA Inventory Reimbursement - Fee Correction")</f>
        <v>0</v>
      </c>
      <c r="AP916">
        <f>SUMIFS('总明细 源文件后台下'!W:W,'总明细 源文件后台下'!E:E,E916,'总明细 源文件后台下'!C:C,"Adjustment",'总明细 源文件后台下'!F:F,"FBA Inventory Reimbursement - General Adjustment")</f>
        <v>0</v>
      </c>
      <c r="AQ916">
        <f>SUMIFS('总明细 源文件后台下'!W:W,'总明细 源文件后台下'!E:E,E916,'总明细 源文件后台下'!C:C,"Adjustment",'总明细 源文件后台下'!F:F,"FBA Inventory Reimbursement - Lost:Inbound")</f>
        <v>0</v>
      </c>
      <c r="AR916">
        <f>SUMIFS('总明细 源文件后台下'!W:W,'总明细 源文件后台下'!E:E,E916,'总明细 源文件后台下'!C:C,"Adjustment",'总明细 源文件后台下'!F:F,"FBA Inventory Reimbursement - Lost:Warehouse")</f>
        <v>0</v>
      </c>
      <c r="AS916">
        <f>SUMIFS('总明细 源文件后台下'!W:W,'总明细 源文件后台下'!E:E,E916,'总明细 源文件后台下'!C:C,"Adjustment",'总明细 源文件后台下'!F:F,"Non-subscription Fee Adjustment")</f>
        <v>0</v>
      </c>
      <c r="AT916">
        <f>SUMIFS('总明细 源文件后台下'!W:W,'总明细 源文件后台下'!E:E,E916,'总明细 源文件后台下'!C:C,"Adjustment",'总明细 源文件后台下'!F:F,"FBA Inventory Placement Service Fee")</f>
        <v>0</v>
      </c>
      <c r="AV916">
        <f>SUMIF('FBA Customer Return Per Unit Fe'!B:B,E916,'FBA Customer Return Per Unit Fe'!C:C)</f>
        <v>0</v>
      </c>
      <c r="AX916">
        <f>(SUMIF('仓储费 源文件后台下'!C:C,E916,'仓储费 源文件后台下'!V:V))*-1</f>
        <v>0</v>
      </c>
      <c r="AZ916">
        <f>SUMIF('Disposal Fee销毁费用-160.95'!B:B,E916,'Disposal Fee销毁费用-160.95'!D:D)*-1</f>
        <v>0</v>
      </c>
      <c r="BC916">
        <f>IFERROR(VLOOKUP(F916,'优惠券-86.4'!F:I,4,0),0)</f>
        <v>0</v>
      </c>
      <c r="BD916">
        <f>IFERROR(VLOOKUP(F916,'早评-120'!E:H,4,0),0)</f>
        <v>0</v>
      </c>
      <c r="BF916">
        <f t="shared" si="112"/>
        <v>0</v>
      </c>
      <c r="BG916">
        <f t="shared" si="113"/>
        <v>0</v>
      </c>
      <c r="BH916">
        <f t="shared" si="114"/>
        <v>0</v>
      </c>
      <c r="BQ916" s="45">
        <f t="shared" si="115"/>
        <v>0</v>
      </c>
      <c r="BR916">
        <f>SUMIFS('9月销毁明细'!D:D,'9月销毁明细'!A:A,E916,'9月销毁明细'!H:H,"Sellable")</f>
        <v>0</v>
      </c>
      <c r="BS916">
        <f>SUMIFS('9月销毁明细'!G:G,'9月销毁明细'!A:A,E916,'9月销毁明细'!H:H,"Sellable")</f>
        <v>0</v>
      </c>
      <c r="BT916">
        <f>SUMIFS('9月销毁明细'!D:D,'9月销毁明细'!A:A,E916,'9月销毁明细'!H:H,"Unsellable")</f>
        <v>0</v>
      </c>
      <c r="BU916">
        <f>SUMIFS('9月销毁明细'!G:G,'9月销毁明细'!A:A,E916,'9月销毁明细'!H:H,"Unsellable")</f>
        <v>0</v>
      </c>
      <c r="BW916">
        <f>IFERROR(I916*VLOOKUP(F916,'9.3成本表'!C:L,10,0),0)</f>
        <v>0</v>
      </c>
      <c r="BX916">
        <f t="shared" si="116"/>
        <v>0</v>
      </c>
      <c r="CC916" s="45">
        <f t="shared" si="117"/>
        <v>0</v>
      </c>
      <c r="CD916" s="45">
        <f t="shared" si="118"/>
        <v>0</v>
      </c>
      <c r="CE916" s="45">
        <f t="shared" si="119"/>
        <v>0</v>
      </c>
    </row>
    <row r="917" spans="4:83" x14ac:dyDescent="0.25">
      <c r="D917" s="20" t="s">
        <v>1943</v>
      </c>
      <c r="E917" s="20" t="s">
        <v>1944</v>
      </c>
      <c r="F917" s="20">
        <v>6701</v>
      </c>
      <c r="G917">
        <v>911</v>
      </c>
      <c r="H917" s="20"/>
      <c r="I917">
        <f>SUMIFS('总明细 源文件后台下'!G:G,'总明细 源文件后台下'!E:E,E917,'总明细 源文件后台下'!C:C,"Order")</f>
        <v>0</v>
      </c>
      <c r="J917">
        <f>SUMIFS('总明细 源文件后台下'!M:M,'总明细 源文件后台下'!E:E,E917,'总明细 源文件后台下'!C:C,"Order")</f>
        <v>0</v>
      </c>
      <c r="K917">
        <f>SUMIFS('总明细 源文件后台下'!N:N,'总明细 源文件后台下'!E:E,E917,'总明细 源文件后台下'!C:C,"Order")</f>
        <v>0</v>
      </c>
      <c r="L917">
        <f>SUMIFS('总明细 源文件后台下'!O:O,'总明细 源文件后台下'!E:E,E917,'总明细 源文件后台下'!C:C,"Order")</f>
        <v>0</v>
      </c>
      <c r="M917">
        <f>SUMIFS('总明细 源文件后台下'!P:P,'总明细 源文件后台下'!E:E,E917,'总明细 源文件后台下'!C:C,"Order")</f>
        <v>0</v>
      </c>
      <c r="N917">
        <f>SUMIFS('总明细 源文件后台下'!Q:Q,'总明细 源文件后台下'!E:E,E917,'总明细 源文件后台下'!C:C,"Order")</f>
        <v>0</v>
      </c>
      <c r="O917">
        <f>SUMIFS('总明细 源文件后台下'!R:R,'总明细 源文件后台下'!E:E,E917,'总明细 源文件后台下'!C:C,"Order")</f>
        <v>0</v>
      </c>
      <c r="P917">
        <f>SUMIFS('总明细 源文件后台下'!S:S,'总明细 源文件后台下'!E:E,E917,'总明细 源文件后台下'!C:C,"Order")</f>
        <v>0</v>
      </c>
      <c r="Q917">
        <f>SUMIFS('总明细 源文件后台下'!T:T,'总明细 源文件后台下'!E:E,E917,'总明细 源文件后台下'!C:C,"Order")</f>
        <v>0</v>
      </c>
      <c r="R917">
        <f>SUMIFS('总明细 源文件后台下'!U:U,'总明细 源文件后台下'!E:E,E917,'总明细 源文件后台下'!C:C,"Order")</f>
        <v>0</v>
      </c>
      <c r="S917">
        <f>SUMIFS('总明细 源文件后台下'!V:V,'总明细 源文件后台下'!E:E,E917,'总明细 源文件后台下'!C:C,"Order")</f>
        <v>0</v>
      </c>
      <c r="T917">
        <f>SUMIFS('总明细 源文件后台下'!W:W,'总明细 源文件后台下'!E:E,E917,'总明细 源文件后台下'!C:C,"Order")</f>
        <v>0</v>
      </c>
      <c r="U917">
        <f>SUMIFS('总明细 源文件后台下'!G:G,'总明细 源文件后台下'!E:E,E917,'总明细 源文件后台下'!C:C,"Refund")</f>
        <v>0</v>
      </c>
      <c r="V917">
        <f>SUMIFS('总明细 源文件后台下'!M:M,'总明细 源文件后台下'!E:E,E917,'总明细 源文件后台下'!C:C,"Refund")</f>
        <v>0</v>
      </c>
      <c r="W917">
        <f>SUMIFS('总明细 源文件后台下'!N:N,'总明细 源文件后台下'!E:E,E917,'总明细 源文件后台下'!C:C,"Refund")</f>
        <v>0</v>
      </c>
      <c r="X917">
        <f>SUMIFS('总明细 源文件后台下'!O:O,'总明细 源文件后台下'!E:E,E917,'总明细 源文件后台下'!C:C,"Refund")</f>
        <v>0</v>
      </c>
      <c r="Y917">
        <f>SUMIFS('总明细 源文件后台下'!P:P,'总明细 源文件后台下'!E:E,E917,'总明细 源文件后台下'!C:C,"Refund")</f>
        <v>0</v>
      </c>
      <c r="Z917">
        <f>SUMIFS('总明细 源文件后台下'!Q:Q,'总明细 源文件后台下'!E:E,E917,'总明细 源文件后台下'!C:C,"Refund")</f>
        <v>0</v>
      </c>
      <c r="AA917">
        <f>SUMIFS('总明细 源文件后台下'!R:R,'总明细 源文件后台下'!E:E,E917,'总明细 源文件后台下'!C:C,"Refund")</f>
        <v>0</v>
      </c>
      <c r="AB917">
        <f>SUMIFS('总明细 源文件后台下'!S:S,'总明细 源文件后台下'!E:E,E917,'总明细 源文件后台下'!C:C,"Refund")</f>
        <v>0</v>
      </c>
      <c r="AC917">
        <f>SUMIFS('总明细 源文件后台下'!T:T,'总明细 源文件后台下'!E:E,E917,'总明细 源文件后台下'!C:C,"Refund")</f>
        <v>0</v>
      </c>
      <c r="AD917">
        <f>SUMIFS('总明细 源文件后台下'!U:U,'总明细 源文件后台下'!E:E,E917,'总明细 源文件后台下'!C:C,"Refund")</f>
        <v>0</v>
      </c>
      <c r="AE917">
        <f>SUMIFS('总明细 源文件后台下'!V:V,'总明细 源文件后台下'!E:E,E917,'总明细 源文件后台下'!C:C,"Refund")</f>
        <v>0</v>
      </c>
      <c r="AF917">
        <f>SUMIFS('总明细 源文件后台下'!W:W,'总明细 源文件后台下'!E:E,E917,'总明细 源文件后台下'!C:C,"Refund")</f>
        <v>0</v>
      </c>
      <c r="AK917">
        <f>(SUMIF('广告费 源文件后台下'!G:G,E917,'广告费 源文件后台下'!M:M))*-1</f>
        <v>0</v>
      </c>
      <c r="AL917">
        <f>SUMIFS('总明细 源文件后台下'!W:W,'总明细 源文件后台下'!E:E,E917,'总明细 源文件后台下'!C:C,"Adjustment",'总明细 源文件后台下'!F:F,"FBA Inventory Reimbursement - Customer Return")</f>
        <v>0</v>
      </c>
      <c r="AM917">
        <f>SUMIFS('总明细 源文件后台下'!W:W,'总明细 源文件后台下'!E:E,E917,'总明细 源文件后台下'!C:C,"Adjustment",'总明细 源文件后台下'!F:F,"FBA Inventory Reimbursement - Damaged:Warehouse")</f>
        <v>0</v>
      </c>
      <c r="AN917">
        <f>SUMIFS('总明细 源文件后台下'!W:W,'总明细 源文件后台下'!E:E,E917,'总明细 源文件后台下'!C:C,"Adjustment",'总明细 源文件后台下'!F:F,"FBA Inventory Reimbursement - Customer Service Issue")</f>
        <v>0</v>
      </c>
      <c r="AO917">
        <f>SUMIFS('总明细 源文件后台下'!W:W,'总明细 源文件后台下'!E:E,E917,'总明细 源文件后台下'!C:C,"Adjustment",'总明细 源文件后台下'!F:F,"FBA Inventory Reimbursement - Fee Correction")</f>
        <v>0</v>
      </c>
      <c r="AP917">
        <f>SUMIFS('总明细 源文件后台下'!W:W,'总明细 源文件后台下'!E:E,E917,'总明细 源文件后台下'!C:C,"Adjustment",'总明细 源文件后台下'!F:F,"FBA Inventory Reimbursement - General Adjustment")</f>
        <v>0</v>
      </c>
      <c r="AQ917">
        <f>SUMIFS('总明细 源文件后台下'!W:W,'总明细 源文件后台下'!E:E,E917,'总明细 源文件后台下'!C:C,"Adjustment",'总明细 源文件后台下'!F:F,"FBA Inventory Reimbursement - Lost:Inbound")</f>
        <v>0</v>
      </c>
      <c r="AR917">
        <f>SUMIFS('总明细 源文件后台下'!W:W,'总明细 源文件后台下'!E:E,E917,'总明细 源文件后台下'!C:C,"Adjustment",'总明细 源文件后台下'!F:F,"FBA Inventory Reimbursement - Lost:Warehouse")</f>
        <v>0</v>
      </c>
      <c r="AS917">
        <f>SUMIFS('总明细 源文件后台下'!W:W,'总明细 源文件后台下'!E:E,E917,'总明细 源文件后台下'!C:C,"Adjustment",'总明细 源文件后台下'!F:F,"Non-subscription Fee Adjustment")</f>
        <v>0</v>
      </c>
      <c r="AT917">
        <f>SUMIFS('总明细 源文件后台下'!W:W,'总明细 源文件后台下'!E:E,E917,'总明细 源文件后台下'!C:C,"Adjustment",'总明细 源文件后台下'!F:F,"FBA Inventory Placement Service Fee")</f>
        <v>0</v>
      </c>
      <c r="AV917">
        <f>SUMIF('FBA Customer Return Per Unit Fe'!B:B,E917,'FBA Customer Return Per Unit Fe'!C:C)</f>
        <v>0</v>
      </c>
      <c r="AX917">
        <f>(SUMIF('仓储费 源文件后台下'!C:C,E917,'仓储费 源文件后台下'!V:V))*-1</f>
        <v>0</v>
      </c>
      <c r="AZ917">
        <f>SUMIF('Disposal Fee销毁费用-160.95'!B:B,E917,'Disposal Fee销毁费用-160.95'!D:D)*-1</f>
        <v>0</v>
      </c>
      <c r="BC917">
        <f>IFERROR(VLOOKUP(F917,'优惠券-86.4'!F:I,4,0),0)</f>
        <v>0</v>
      </c>
      <c r="BD917">
        <f>IFERROR(VLOOKUP(F917,'早评-120'!E:H,4,0),0)</f>
        <v>0</v>
      </c>
      <c r="BF917">
        <f t="shared" si="112"/>
        <v>0</v>
      </c>
      <c r="BG917">
        <f t="shared" si="113"/>
        <v>0</v>
      </c>
      <c r="BH917">
        <f t="shared" si="114"/>
        <v>0</v>
      </c>
      <c r="BQ917" s="45">
        <f t="shared" si="115"/>
        <v>0</v>
      </c>
      <c r="BR917">
        <f>SUMIFS('9月销毁明细'!D:D,'9月销毁明细'!A:A,E917,'9月销毁明细'!H:H,"Sellable")</f>
        <v>0</v>
      </c>
      <c r="BS917">
        <f>SUMIFS('9月销毁明细'!G:G,'9月销毁明细'!A:A,E917,'9月销毁明细'!H:H,"Sellable")</f>
        <v>0</v>
      </c>
      <c r="BT917">
        <f>SUMIFS('9月销毁明细'!D:D,'9月销毁明细'!A:A,E917,'9月销毁明细'!H:H,"Unsellable")</f>
        <v>0</v>
      </c>
      <c r="BU917">
        <f>SUMIFS('9月销毁明细'!G:G,'9月销毁明细'!A:A,E917,'9月销毁明细'!H:H,"Unsellable")</f>
        <v>0</v>
      </c>
      <c r="BW917">
        <f>IFERROR(I917*VLOOKUP(F917,'9.3成本表'!C:L,10,0),0)</f>
        <v>0</v>
      </c>
      <c r="BX917">
        <f t="shared" si="116"/>
        <v>0</v>
      </c>
      <c r="CC917" s="45">
        <f t="shared" si="117"/>
        <v>0</v>
      </c>
      <c r="CD917" s="45">
        <f t="shared" si="118"/>
        <v>0</v>
      </c>
      <c r="CE917" s="45">
        <f t="shared" si="119"/>
        <v>0</v>
      </c>
    </row>
    <row r="918" spans="4:83" x14ac:dyDescent="0.25">
      <c r="D918" s="20" t="s">
        <v>1945</v>
      </c>
      <c r="E918" s="20" t="s">
        <v>1946</v>
      </c>
      <c r="F918" s="20">
        <v>6705</v>
      </c>
      <c r="G918">
        <v>912</v>
      </c>
      <c r="H918" s="20"/>
      <c r="I918">
        <f>SUMIFS('总明细 源文件后台下'!G:G,'总明细 源文件后台下'!E:E,E918,'总明细 源文件后台下'!C:C,"Order")</f>
        <v>0</v>
      </c>
      <c r="J918">
        <f>SUMIFS('总明细 源文件后台下'!M:M,'总明细 源文件后台下'!E:E,E918,'总明细 源文件后台下'!C:C,"Order")</f>
        <v>0</v>
      </c>
      <c r="K918">
        <f>SUMIFS('总明细 源文件后台下'!N:N,'总明细 源文件后台下'!E:E,E918,'总明细 源文件后台下'!C:C,"Order")</f>
        <v>0</v>
      </c>
      <c r="L918">
        <f>SUMIFS('总明细 源文件后台下'!O:O,'总明细 源文件后台下'!E:E,E918,'总明细 源文件后台下'!C:C,"Order")</f>
        <v>0</v>
      </c>
      <c r="M918">
        <f>SUMIFS('总明细 源文件后台下'!P:P,'总明细 源文件后台下'!E:E,E918,'总明细 源文件后台下'!C:C,"Order")</f>
        <v>0</v>
      </c>
      <c r="N918">
        <f>SUMIFS('总明细 源文件后台下'!Q:Q,'总明细 源文件后台下'!E:E,E918,'总明细 源文件后台下'!C:C,"Order")</f>
        <v>0</v>
      </c>
      <c r="O918">
        <f>SUMIFS('总明细 源文件后台下'!R:R,'总明细 源文件后台下'!E:E,E918,'总明细 源文件后台下'!C:C,"Order")</f>
        <v>0</v>
      </c>
      <c r="P918">
        <f>SUMIFS('总明细 源文件后台下'!S:S,'总明细 源文件后台下'!E:E,E918,'总明细 源文件后台下'!C:C,"Order")</f>
        <v>0</v>
      </c>
      <c r="Q918">
        <f>SUMIFS('总明细 源文件后台下'!T:T,'总明细 源文件后台下'!E:E,E918,'总明细 源文件后台下'!C:C,"Order")</f>
        <v>0</v>
      </c>
      <c r="R918">
        <f>SUMIFS('总明细 源文件后台下'!U:U,'总明细 源文件后台下'!E:E,E918,'总明细 源文件后台下'!C:C,"Order")</f>
        <v>0</v>
      </c>
      <c r="S918">
        <f>SUMIFS('总明细 源文件后台下'!V:V,'总明细 源文件后台下'!E:E,E918,'总明细 源文件后台下'!C:C,"Order")</f>
        <v>0</v>
      </c>
      <c r="T918">
        <f>SUMIFS('总明细 源文件后台下'!W:W,'总明细 源文件后台下'!E:E,E918,'总明细 源文件后台下'!C:C,"Order")</f>
        <v>0</v>
      </c>
      <c r="U918">
        <f>SUMIFS('总明细 源文件后台下'!G:G,'总明细 源文件后台下'!E:E,E918,'总明细 源文件后台下'!C:C,"Refund")</f>
        <v>0</v>
      </c>
      <c r="V918">
        <f>SUMIFS('总明细 源文件后台下'!M:M,'总明细 源文件后台下'!E:E,E918,'总明细 源文件后台下'!C:C,"Refund")</f>
        <v>0</v>
      </c>
      <c r="W918">
        <f>SUMIFS('总明细 源文件后台下'!N:N,'总明细 源文件后台下'!E:E,E918,'总明细 源文件后台下'!C:C,"Refund")</f>
        <v>0</v>
      </c>
      <c r="X918">
        <f>SUMIFS('总明细 源文件后台下'!O:O,'总明细 源文件后台下'!E:E,E918,'总明细 源文件后台下'!C:C,"Refund")</f>
        <v>0</v>
      </c>
      <c r="Y918">
        <f>SUMIFS('总明细 源文件后台下'!P:P,'总明细 源文件后台下'!E:E,E918,'总明细 源文件后台下'!C:C,"Refund")</f>
        <v>0</v>
      </c>
      <c r="Z918">
        <f>SUMIFS('总明细 源文件后台下'!Q:Q,'总明细 源文件后台下'!E:E,E918,'总明细 源文件后台下'!C:C,"Refund")</f>
        <v>0</v>
      </c>
      <c r="AA918">
        <f>SUMIFS('总明细 源文件后台下'!R:R,'总明细 源文件后台下'!E:E,E918,'总明细 源文件后台下'!C:C,"Refund")</f>
        <v>0</v>
      </c>
      <c r="AB918">
        <f>SUMIFS('总明细 源文件后台下'!S:S,'总明细 源文件后台下'!E:E,E918,'总明细 源文件后台下'!C:C,"Refund")</f>
        <v>0</v>
      </c>
      <c r="AC918">
        <f>SUMIFS('总明细 源文件后台下'!T:T,'总明细 源文件后台下'!E:E,E918,'总明细 源文件后台下'!C:C,"Refund")</f>
        <v>0</v>
      </c>
      <c r="AD918">
        <f>SUMIFS('总明细 源文件后台下'!U:U,'总明细 源文件后台下'!E:E,E918,'总明细 源文件后台下'!C:C,"Refund")</f>
        <v>0</v>
      </c>
      <c r="AE918">
        <f>SUMIFS('总明细 源文件后台下'!V:V,'总明细 源文件后台下'!E:E,E918,'总明细 源文件后台下'!C:C,"Refund")</f>
        <v>0</v>
      </c>
      <c r="AF918">
        <f>SUMIFS('总明细 源文件后台下'!W:W,'总明细 源文件后台下'!E:E,E918,'总明细 源文件后台下'!C:C,"Refund")</f>
        <v>0</v>
      </c>
      <c r="AK918">
        <f>(SUMIF('广告费 源文件后台下'!G:G,E918,'广告费 源文件后台下'!M:M))*-1</f>
        <v>0</v>
      </c>
      <c r="AL918">
        <f>SUMIFS('总明细 源文件后台下'!W:W,'总明细 源文件后台下'!E:E,E918,'总明细 源文件后台下'!C:C,"Adjustment",'总明细 源文件后台下'!F:F,"FBA Inventory Reimbursement - Customer Return")</f>
        <v>0</v>
      </c>
      <c r="AM918">
        <f>SUMIFS('总明细 源文件后台下'!W:W,'总明细 源文件后台下'!E:E,E918,'总明细 源文件后台下'!C:C,"Adjustment",'总明细 源文件后台下'!F:F,"FBA Inventory Reimbursement - Damaged:Warehouse")</f>
        <v>0</v>
      </c>
      <c r="AN918">
        <f>SUMIFS('总明细 源文件后台下'!W:W,'总明细 源文件后台下'!E:E,E918,'总明细 源文件后台下'!C:C,"Adjustment",'总明细 源文件后台下'!F:F,"FBA Inventory Reimbursement - Customer Service Issue")</f>
        <v>0</v>
      </c>
      <c r="AO918">
        <f>SUMIFS('总明细 源文件后台下'!W:W,'总明细 源文件后台下'!E:E,E918,'总明细 源文件后台下'!C:C,"Adjustment",'总明细 源文件后台下'!F:F,"FBA Inventory Reimbursement - Fee Correction")</f>
        <v>0</v>
      </c>
      <c r="AP918">
        <f>SUMIFS('总明细 源文件后台下'!W:W,'总明细 源文件后台下'!E:E,E918,'总明细 源文件后台下'!C:C,"Adjustment",'总明细 源文件后台下'!F:F,"FBA Inventory Reimbursement - General Adjustment")</f>
        <v>0</v>
      </c>
      <c r="AQ918">
        <f>SUMIFS('总明细 源文件后台下'!W:W,'总明细 源文件后台下'!E:E,E918,'总明细 源文件后台下'!C:C,"Adjustment",'总明细 源文件后台下'!F:F,"FBA Inventory Reimbursement - Lost:Inbound")</f>
        <v>0</v>
      </c>
      <c r="AR918">
        <f>SUMIFS('总明细 源文件后台下'!W:W,'总明细 源文件后台下'!E:E,E918,'总明细 源文件后台下'!C:C,"Adjustment",'总明细 源文件后台下'!F:F,"FBA Inventory Reimbursement - Lost:Warehouse")</f>
        <v>0</v>
      </c>
      <c r="AS918">
        <f>SUMIFS('总明细 源文件后台下'!W:W,'总明细 源文件后台下'!E:E,E918,'总明细 源文件后台下'!C:C,"Adjustment",'总明细 源文件后台下'!F:F,"Non-subscription Fee Adjustment")</f>
        <v>0</v>
      </c>
      <c r="AT918">
        <f>SUMIFS('总明细 源文件后台下'!W:W,'总明细 源文件后台下'!E:E,E918,'总明细 源文件后台下'!C:C,"Adjustment",'总明细 源文件后台下'!F:F,"FBA Inventory Placement Service Fee")</f>
        <v>0</v>
      </c>
      <c r="AV918">
        <f>SUMIF('FBA Customer Return Per Unit Fe'!B:B,E918,'FBA Customer Return Per Unit Fe'!C:C)</f>
        <v>0</v>
      </c>
      <c r="AX918">
        <f>(SUMIF('仓储费 源文件后台下'!C:C,E918,'仓储费 源文件后台下'!V:V))*-1</f>
        <v>-0.10680000000000001</v>
      </c>
      <c r="AZ918">
        <f>SUMIF('Disposal Fee销毁费用-160.95'!B:B,E918,'Disposal Fee销毁费用-160.95'!D:D)*-1</f>
        <v>-0.45</v>
      </c>
      <c r="BC918">
        <f>IFERROR(VLOOKUP(F918,'优惠券-86.4'!F:I,4,0),0)</f>
        <v>0</v>
      </c>
      <c r="BD918">
        <f>IFERROR(VLOOKUP(F918,'早评-120'!E:H,4,0),0)</f>
        <v>0</v>
      </c>
      <c r="BF918">
        <f t="shared" si="112"/>
        <v>-0.55679999999999996</v>
      </c>
      <c r="BG918">
        <f t="shared" si="113"/>
        <v>0</v>
      </c>
      <c r="BH918">
        <f t="shared" si="114"/>
        <v>-3.6191999999999998</v>
      </c>
      <c r="BQ918" s="45">
        <f t="shared" si="115"/>
        <v>-3.6191999999999998</v>
      </c>
      <c r="BR918">
        <f>SUMIFS('9月销毁明细'!D:D,'9月销毁明细'!A:A,E918,'9月销毁明细'!H:H,"Sellable")</f>
        <v>0</v>
      </c>
      <c r="BS918">
        <f>SUMIFS('9月销毁明细'!G:G,'9月销毁明细'!A:A,E918,'9月销毁明细'!H:H,"Sellable")</f>
        <v>0</v>
      </c>
      <c r="BT918">
        <f>SUMIFS('9月销毁明细'!D:D,'9月销毁明细'!A:A,E918,'9月销毁明细'!H:H,"Unsellable")</f>
        <v>0</v>
      </c>
      <c r="BU918">
        <f>SUMIFS('9月销毁明细'!G:G,'9月销毁明细'!A:A,E918,'9月销毁明细'!H:H,"Unsellable")</f>
        <v>0</v>
      </c>
      <c r="BW918">
        <f>IFERROR(I918*VLOOKUP(F918,'9.3成本表'!C:L,10,0),0)</f>
        <v>0</v>
      </c>
      <c r="BX918">
        <f t="shared" si="116"/>
        <v>0</v>
      </c>
      <c r="CC918" s="45">
        <f t="shared" si="117"/>
        <v>-3.6191999999999998</v>
      </c>
      <c r="CD918" s="45">
        <f t="shared" si="118"/>
        <v>0</v>
      </c>
      <c r="CE918" s="45">
        <f t="shared" si="119"/>
        <v>0</v>
      </c>
    </row>
    <row r="919" spans="4:83" x14ac:dyDescent="0.25">
      <c r="D919" s="20" t="s">
        <v>1947</v>
      </c>
      <c r="E919" s="20" t="s">
        <v>1948</v>
      </c>
      <c r="F919" s="20">
        <v>6705</v>
      </c>
      <c r="G919">
        <v>913</v>
      </c>
      <c r="H919" s="20"/>
      <c r="I919">
        <f>SUMIFS('总明细 源文件后台下'!G:G,'总明细 源文件后台下'!E:E,E919,'总明细 源文件后台下'!C:C,"Order")</f>
        <v>0</v>
      </c>
      <c r="J919">
        <f>SUMIFS('总明细 源文件后台下'!M:M,'总明细 源文件后台下'!E:E,E919,'总明细 源文件后台下'!C:C,"Order")</f>
        <v>0</v>
      </c>
      <c r="K919">
        <f>SUMIFS('总明细 源文件后台下'!N:N,'总明细 源文件后台下'!E:E,E919,'总明细 源文件后台下'!C:C,"Order")</f>
        <v>0</v>
      </c>
      <c r="L919">
        <f>SUMIFS('总明细 源文件后台下'!O:O,'总明细 源文件后台下'!E:E,E919,'总明细 源文件后台下'!C:C,"Order")</f>
        <v>0</v>
      </c>
      <c r="M919">
        <f>SUMIFS('总明细 源文件后台下'!P:P,'总明细 源文件后台下'!E:E,E919,'总明细 源文件后台下'!C:C,"Order")</f>
        <v>0</v>
      </c>
      <c r="N919">
        <f>SUMIFS('总明细 源文件后台下'!Q:Q,'总明细 源文件后台下'!E:E,E919,'总明细 源文件后台下'!C:C,"Order")</f>
        <v>0</v>
      </c>
      <c r="O919">
        <f>SUMIFS('总明细 源文件后台下'!R:R,'总明细 源文件后台下'!E:E,E919,'总明细 源文件后台下'!C:C,"Order")</f>
        <v>0</v>
      </c>
      <c r="P919">
        <f>SUMIFS('总明细 源文件后台下'!S:S,'总明细 源文件后台下'!E:E,E919,'总明细 源文件后台下'!C:C,"Order")</f>
        <v>0</v>
      </c>
      <c r="Q919">
        <f>SUMIFS('总明细 源文件后台下'!T:T,'总明细 源文件后台下'!E:E,E919,'总明细 源文件后台下'!C:C,"Order")</f>
        <v>0</v>
      </c>
      <c r="R919">
        <f>SUMIFS('总明细 源文件后台下'!U:U,'总明细 源文件后台下'!E:E,E919,'总明细 源文件后台下'!C:C,"Order")</f>
        <v>0</v>
      </c>
      <c r="S919">
        <f>SUMIFS('总明细 源文件后台下'!V:V,'总明细 源文件后台下'!E:E,E919,'总明细 源文件后台下'!C:C,"Order")</f>
        <v>0</v>
      </c>
      <c r="T919">
        <f>SUMIFS('总明细 源文件后台下'!W:W,'总明细 源文件后台下'!E:E,E919,'总明细 源文件后台下'!C:C,"Order")</f>
        <v>0</v>
      </c>
      <c r="U919">
        <f>SUMIFS('总明细 源文件后台下'!G:G,'总明细 源文件后台下'!E:E,E919,'总明细 源文件后台下'!C:C,"Refund")</f>
        <v>0</v>
      </c>
      <c r="V919">
        <f>SUMIFS('总明细 源文件后台下'!M:M,'总明细 源文件后台下'!E:E,E919,'总明细 源文件后台下'!C:C,"Refund")</f>
        <v>0</v>
      </c>
      <c r="W919">
        <f>SUMIFS('总明细 源文件后台下'!N:N,'总明细 源文件后台下'!E:E,E919,'总明细 源文件后台下'!C:C,"Refund")</f>
        <v>0</v>
      </c>
      <c r="X919">
        <f>SUMIFS('总明细 源文件后台下'!O:O,'总明细 源文件后台下'!E:E,E919,'总明细 源文件后台下'!C:C,"Refund")</f>
        <v>0</v>
      </c>
      <c r="Y919">
        <f>SUMIFS('总明细 源文件后台下'!P:P,'总明细 源文件后台下'!E:E,E919,'总明细 源文件后台下'!C:C,"Refund")</f>
        <v>0</v>
      </c>
      <c r="Z919">
        <f>SUMIFS('总明细 源文件后台下'!Q:Q,'总明细 源文件后台下'!E:E,E919,'总明细 源文件后台下'!C:C,"Refund")</f>
        <v>0</v>
      </c>
      <c r="AA919">
        <f>SUMIFS('总明细 源文件后台下'!R:R,'总明细 源文件后台下'!E:E,E919,'总明细 源文件后台下'!C:C,"Refund")</f>
        <v>0</v>
      </c>
      <c r="AB919">
        <f>SUMIFS('总明细 源文件后台下'!S:S,'总明细 源文件后台下'!E:E,E919,'总明细 源文件后台下'!C:C,"Refund")</f>
        <v>0</v>
      </c>
      <c r="AC919">
        <f>SUMIFS('总明细 源文件后台下'!T:T,'总明细 源文件后台下'!E:E,E919,'总明细 源文件后台下'!C:C,"Refund")</f>
        <v>0</v>
      </c>
      <c r="AD919">
        <f>SUMIFS('总明细 源文件后台下'!U:U,'总明细 源文件后台下'!E:E,E919,'总明细 源文件后台下'!C:C,"Refund")</f>
        <v>0</v>
      </c>
      <c r="AE919">
        <f>SUMIFS('总明细 源文件后台下'!V:V,'总明细 源文件后台下'!E:E,E919,'总明细 源文件后台下'!C:C,"Refund")</f>
        <v>0</v>
      </c>
      <c r="AF919">
        <f>SUMIFS('总明细 源文件后台下'!W:W,'总明细 源文件后台下'!E:E,E919,'总明细 源文件后台下'!C:C,"Refund")</f>
        <v>0</v>
      </c>
      <c r="AK919">
        <f>(SUMIF('广告费 源文件后台下'!G:G,E919,'广告费 源文件后台下'!M:M))*-1</f>
        <v>0</v>
      </c>
      <c r="AL919">
        <f>SUMIFS('总明细 源文件后台下'!W:W,'总明细 源文件后台下'!E:E,E919,'总明细 源文件后台下'!C:C,"Adjustment",'总明细 源文件后台下'!F:F,"FBA Inventory Reimbursement - Customer Return")</f>
        <v>0</v>
      </c>
      <c r="AM919">
        <f>SUMIFS('总明细 源文件后台下'!W:W,'总明细 源文件后台下'!E:E,E919,'总明细 源文件后台下'!C:C,"Adjustment",'总明细 源文件后台下'!F:F,"FBA Inventory Reimbursement - Damaged:Warehouse")</f>
        <v>0</v>
      </c>
      <c r="AN919">
        <f>SUMIFS('总明细 源文件后台下'!W:W,'总明细 源文件后台下'!E:E,E919,'总明细 源文件后台下'!C:C,"Adjustment",'总明细 源文件后台下'!F:F,"FBA Inventory Reimbursement - Customer Service Issue")</f>
        <v>0</v>
      </c>
      <c r="AO919">
        <f>SUMIFS('总明细 源文件后台下'!W:W,'总明细 源文件后台下'!E:E,E919,'总明细 源文件后台下'!C:C,"Adjustment",'总明细 源文件后台下'!F:F,"FBA Inventory Reimbursement - Fee Correction")</f>
        <v>0</v>
      </c>
      <c r="AP919">
        <f>SUMIFS('总明细 源文件后台下'!W:W,'总明细 源文件后台下'!E:E,E919,'总明细 源文件后台下'!C:C,"Adjustment",'总明细 源文件后台下'!F:F,"FBA Inventory Reimbursement - General Adjustment")</f>
        <v>0</v>
      </c>
      <c r="AQ919">
        <f>SUMIFS('总明细 源文件后台下'!W:W,'总明细 源文件后台下'!E:E,E919,'总明细 源文件后台下'!C:C,"Adjustment",'总明细 源文件后台下'!F:F,"FBA Inventory Reimbursement - Lost:Inbound")</f>
        <v>0</v>
      </c>
      <c r="AR919">
        <f>SUMIFS('总明细 源文件后台下'!W:W,'总明细 源文件后台下'!E:E,E919,'总明细 源文件后台下'!C:C,"Adjustment",'总明细 源文件后台下'!F:F,"FBA Inventory Reimbursement - Lost:Warehouse")</f>
        <v>0</v>
      </c>
      <c r="AS919">
        <f>SUMIFS('总明细 源文件后台下'!W:W,'总明细 源文件后台下'!E:E,E919,'总明细 源文件后台下'!C:C,"Adjustment",'总明细 源文件后台下'!F:F,"Non-subscription Fee Adjustment")</f>
        <v>0</v>
      </c>
      <c r="AT919">
        <f>SUMIFS('总明细 源文件后台下'!W:W,'总明细 源文件后台下'!E:E,E919,'总明细 源文件后台下'!C:C,"Adjustment",'总明细 源文件后台下'!F:F,"FBA Inventory Placement Service Fee")</f>
        <v>0</v>
      </c>
      <c r="AV919">
        <f>SUMIF('FBA Customer Return Per Unit Fe'!B:B,E919,'FBA Customer Return Per Unit Fe'!C:C)</f>
        <v>0</v>
      </c>
      <c r="AX919">
        <f>(SUMIF('仓储费 源文件后台下'!C:C,E919,'仓储费 源文件后台下'!V:V))*-1</f>
        <v>-0.39170000000000005</v>
      </c>
      <c r="AZ919">
        <f>SUMIF('Disposal Fee销毁费用-160.95'!B:B,E919,'Disposal Fee销毁费用-160.95'!D:D)*-1</f>
        <v>-1.65</v>
      </c>
      <c r="BC919">
        <f>IFERROR(VLOOKUP(F919,'优惠券-86.4'!F:I,4,0),0)</f>
        <v>0</v>
      </c>
      <c r="BD919">
        <f>IFERROR(VLOOKUP(F919,'早评-120'!E:H,4,0),0)</f>
        <v>0</v>
      </c>
      <c r="BF919">
        <f t="shared" si="112"/>
        <v>-2.0417000000000001</v>
      </c>
      <c r="BG919">
        <f t="shared" si="113"/>
        <v>0</v>
      </c>
      <c r="BH919">
        <f t="shared" si="114"/>
        <v>-13.271050000000001</v>
      </c>
      <c r="BQ919" s="45">
        <f t="shared" si="115"/>
        <v>-13.271050000000001</v>
      </c>
      <c r="BR919">
        <f>SUMIFS('9月销毁明细'!D:D,'9月销毁明细'!A:A,E919,'9月销毁明细'!H:H,"Sellable")</f>
        <v>0</v>
      </c>
      <c r="BS919">
        <f>SUMIFS('9月销毁明细'!G:G,'9月销毁明细'!A:A,E919,'9月销毁明细'!H:H,"Sellable")</f>
        <v>0</v>
      </c>
      <c r="BT919">
        <f>SUMIFS('9月销毁明细'!D:D,'9月销毁明细'!A:A,E919,'9月销毁明细'!H:H,"Unsellable")</f>
        <v>0</v>
      </c>
      <c r="BU919">
        <f>SUMIFS('9月销毁明细'!G:G,'9月销毁明细'!A:A,E919,'9月销毁明细'!H:H,"Unsellable")</f>
        <v>0</v>
      </c>
      <c r="BW919">
        <f>IFERROR(I919*VLOOKUP(F919,'9.3成本表'!C:L,10,0),0)</f>
        <v>0</v>
      </c>
      <c r="BX919">
        <f t="shared" si="116"/>
        <v>0</v>
      </c>
      <c r="CC919" s="45">
        <f t="shared" si="117"/>
        <v>-13.271050000000001</v>
      </c>
      <c r="CD919" s="45">
        <f t="shared" si="118"/>
        <v>0</v>
      </c>
      <c r="CE919" s="45">
        <f t="shared" si="119"/>
        <v>0</v>
      </c>
    </row>
    <row r="920" spans="4:83" x14ac:dyDescent="0.25">
      <c r="D920" s="20" t="s">
        <v>1949</v>
      </c>
      <c r="E920" s="20" t="s">
        <v>1950</v>
      </c>
      <c r="F920" s="20">
        <v>6705</v>
      </c>
      <c r="G920">
        <v>914</v>
      </c>
      <c r="H920" s="20"/>
      <c r="I920">
        <f>SUMIFS('总明细 源文件后台下'!G:G,'总明细 源文件后台下'!E:E,E920,'总明细 源文件后台下'!C:C,"Order")</f>
        <v>0</v>
      </c>
      <c r="J920">
        <f>SUMIFS('总明细 源文件后台下'!M:M,'总明细 源文件后台下'!E:E,E920,'总明细 源文件后台下'!C:C,"Order")</f>
        <v>0</v>
      </c>
      <c r="K920">
        <f>SUMIFS('总明细 源文件后台下'!N:N,'总明细 源文件后台下'!E:E,E920,'总明细 源文件后台下'!C:C,"Order")</f>
        <v>0</v>
      </c>
      <c r="L920">
        <f>SUMIFS('总明细 源文件后台下'!O:O,'总明细 源文件后台下'!E:E,E920,'总明细 源文件后台下'!C:C,"Order")</f>
        <v>0</v>
      </c>
      <c r="M920">
        <f>SUMIFS('总明细 源文件后台下'!P:P,'总明细 源文件后台下'!E:E,E920,'总明细 源文件后台下'!C:C,"Order")</f>
        <v>0</v>
      </c>
      <c r="N920">
        <f>SUMIFS('总明细 源文件后台下'!Q:Q,'总明细 源文件后台下'!E:E,E920,'总明细 源文件后台下'!C:C,"Order")</f>
        <v>0</v>
      </c>
      <c r="O920">
        <f>SUMIFS('总明细 源文件后台下'!R:R,'总明细 源文件后台下'!E:E,E920,'总明细 源文件后台下'!C:C,"Order")</f>
        <v>0</v>
      </c>
      <c r="P920">
        <f>SUMIFS('总明细 源文件后台下'!S:S,'总明细 源文件后台下'!E:E,E920,'总明细 源文件后台下'!C:C,"Order")</f>
        <v>0</v>
      </c>
      <c r="Q920">
        <f>SUMIFS('总明细 源文件后台下'!T:T,'总明细 源文件后台下'!E:E,E920,'总明细 源文件后台下'!C:C,"Order")</f>
        <v>0</v>
      </c>
      <c r="R920">
        <f>SUMIFS('总明细 源文件后台下'!U:U,'总明细 源文件后台下'!E:E,E920,'总明细 源文件后台下'!C:C,"Order")</f>
        <v>0</v>
      </c>
      <c r="S920">
        <f>SUMIFS('总明细 源文件后台下'!V:V,'总明细 源文件后台下'!E:E,E920,'总明细 源文件后台下'!C:C,"Order")</f>
        <v>0</v>
      </c>
      <c r="T920">
        <f>SUMIFS('总明细 源文件后台下'!W:W,'总明细 源文件后台下'!E:E,E920,'总明细 源文件后台下'!C:C,"Order")</f>
        <v>0</v>
      </c>
      <c r="U920">
        <f>SUMIFS('总明细 源文件后台下'!G:G,'总明细 源文件后台下'!E:E,E920,'总明细 源文件后台下'!C:C,"Refund")</f>
        <v>0</v>
      </c>
      <c r="V920">
        <f>SUMIFS('总明细 源文件后台下'!M:M,'总明细 源文件后台下'!E:E,E920,'总明细 源文件后台下'!C:C,"Refund")</f>
        <v>0</v>
      </c>
      <c r="W920">
        <f>SUMIFS('总明细 源文件后台下'!N:N,'总明细 源文件后台下'!E:E,E920,'总明细 源文件后台下'!C:C,"Refund")</f>
        <v>0</v>
      </c>
      <c r="X920">
        <f>SUMIFS('总明细 源文件后台下'!O:O,'总明细 源文件后台下'!E:E,E920,'总明细 源文件后台下'!C:C,"Refund")</f>
        <v>0</v>
      </c>
      <c r="Y920">
        <f>SUMIFS('总明细 源文件后台下'!P:P,'总明细 源文件后台下'!E:E,E920,'总明细 源文件后台下'!C:C,"Refund")</f>
        <v>0</v>
      </c>
      <c r="Z920">
        <f>SUMIFS('总明细 源文件后台下'!Q:Q,'总明细 源文件后台下'!E:E,E920,'总明细 源文件后台下'!C:C,"Refund")</f>
        <v>0</v>
      </c>
      <c r="AA920">
        <f>SUMIFS('总明细 源文件后台下'!R:R,'总明细 源文件后台下'!E:E,E920,'总明细 源文件后台下'!C:C,"Refund")</f>
        <v>0</v>
      </c>
      <c r="AB920">
        <f>SUMIFS('总明细 源文件后台下'!S:S,'总明细 源文件后台下'!E:E,E920,'总明细 源文件后台下'!C:C,"Refund")</f>
        <v>0</v>
      </c>
      <c r="AC920">
        <f>SUMIFS('总明细 源文件后台下'!T:T,'总明细 源文件后台下'!E:E,E920,'总明细 源文件后台下'!C:C,"Refund")</f>
        <v>0</v>
      </c>
      <c r="AD920">
        <f>SUMIFS('总明细 源文件后台下'!U:U,'总明细 源文件后台下'!E:E,E920,'总明细 源文件后台下'!C:C,"Refund")</f>
        <v>0</v>
      </c>
      <c r="AE920">
        <f>SUMIFS('总明细 源文件后台下'!V:V,'总明细 源文件后台下'!E:E,E920,'总明细 源文件后台下'!C:C,"Refund")</f>
        <v>0</v>
      </c>
      <c r="AF920">
        <f>SUMIFS('总明细 源文件后台下'!W:W,'总明细 源文件后台下'!E:E,E920,'总明细 源文件后台下'!C:C,"Refund")</f>
        <v>0</v>
      </c>
      <c r="AK920">
        <f>(SUMIF('广告费 源文件后台下'!G:G,E920,'广告费 源文件后台下'!M:M))*-1</f>
        <v>0</v>
      </c>
      <c r="AL920">
        <f>SUMIFS('总明细 源文件后台下'!W:W,'总明细 源文件后台下'!E:E,E920,'总明细 源文件后台下'!C:C,"Adjustment",'总明细 源文件后台下'!F:F,"FBA Inventory Reimbursement - Customer Return")</f>
        <v>0</v>
      </c>
      <c r="AM920">
        <f>SUMIFS('总明细 源文件后台下'!W:W,'总明细 源文件后台下'!E:E,E920,'总明细 源文件后台下'!C:C,"Adjustment",'总明细 源文件后台下'!F:F,"FBA Inventory Reimbursement - Damaged:Warehouse")</f>
        <v>0</v>
      </c>
      <c r="AN920">
        <f>SUMIFS('总明细 源文件后台下'!W:W,'总明细 源文件后台下'!E:E,E920,'总明细 源文件后台下'!C:C,"Adjustment",'总明细 源文件后台下'!F:F,"FBA Inventory Reimbursement - Customer Service Issue")</f>
        <v>0</v>
      </c>
      <c r="AO920">
        <f>SUMIFS('总明细 源文件后台下'!W:W,'总明细 源文件后台下'!E:E,E920,'总明细 源文件后台下'!C:C,"Adjustment",'总明细 源文件后台下'!F:F,"FBA Inventory Reimbursement - Fee Correction")</f>
        <v>0</v>
      </c>
      <c r="AP920">
        <f>SUMIFS('总明细 源文件后台下'!W:W,'总明细 源文件后台下'!E:E,E920,'总明细 源文件后台下'!C:C,"Adjustment",'总明细 源文件后台下'!F:F,"FBA Inventory Reimbursement - General Adjustment")</f>
        <v>0</v>
      </c>
      <c r="AQ920">
        <f>SUMIFS('总明细 源文件后台下'!W:W,'总明细 源文件后台下'!E:E,E920,'总明细 源文件后台下'!C:C,"Adjustment",'总明细 源文件后台下'!F:F,"FBA Inventory Reimbursement - Lost:Inbound")</f>
        <v>0</v>
      </c>
      <c r="AR920">
        <f>SUMIFS('总明细 源文件后台下'!W:W,'总明细 源文件后台下'!E:E,E920,'总明细 源文件后台下'!C:C,"Adjustment",'总明细 源文件后台下'!F:F,"FBA Inventory Reimbursement - Lost:Warehouse")</f>
        <v>0</v>
      </c>
      <c r="AS920">
        <f>SUMIFS('总明细 源文件后台下'!W:W,'总明细 源文件后台下'!E:E,E920,'总明细 源文件后台下'!C:C,"Adjustment",'总明细 源文件后台下'!F:F,"Non-subscription Fee Adjustment")</f>
        <v>0</v>
      </c>
      <c r="AT920">
        <f>SUMIFS('总明细 源文件后台下'!W:W,'总明细 源文件后台下'!E:E,E920,'总明细 源文件后台下'!C:C,"Adjustment",'总明细 源文件后台下'!F:F,"FBA Inventory Placement Service Fee")</f>
        <v>0</v>
      </c>
      <c r="AV920">
        <f>SUMIF('FBA Customer Return Per Unit Fe'!B:B,E920,'FBA Customer Return Per Unit Fe'!C:C)</f>
        <v>0</v>
      </c>
      <c r="AX920">
        <f>(SUMIF('仓储费 源文件后台下'!C:C,E920,'仓储费 源文件后台下'!V:V))*-1</f>
        <v>-0.35599999999999998</v>
      </c>
      <c r="AZ920">
        <f>SUMIF('Disposal Fee销毁费用-160.95'!B:B,E920,'Disposal Fee销毁费用-160.95'!D:D)*-1</f>
        <v>-1.5</v>
      </c>
      <c r="BC920">
        <f>IFERROR(VLOOKUP(F920,'优惠券-86.4'!F:I,4,0),0)</f>
        <v>0</v>
      </c>
      <c r="BD920">
        <f>IFERROR(VLOOKUP(F920,'早评-120'!E:H,4,0),0)</f>
        <v>0</v>
      </c>
      <c r="BF920">
        <f t="shared" si="112"/>
        <v>-1.8559999999999999</v>
      </c>
      <c r="BG920">
        <f t="shared" si="113"/>
        <v>0</v>
      </c>
      <c r="BH920">
        <f t="shared" si="114"/>
        <v>-12.064</v>
      </c>
      <c r="BQ920" s="45">
        <f t="shared" si="115"/>
        <v>-12.064</v>
      </c>
      <c r="BR920">
        <f>SUMIFS('9月销毁明细'!D:D,'9月销毁明细'!A:A,E920,'9月销毁明细'!H:H,"Sellable")</f>
        <v>0</v>
      </c>
      <c r="BS920">
        <f>SUMIFS('9月销毁明细'!G:G,'9月销毁明细'!A:A,E920,'9月销毁明细'!H:H,"Sellable")</f>
        <v>0</v>
      </c>
      <c r="BT920">
        <f>SUMIFS('9月销毁明细'!D:D,'9月销毁明细'!A:A,E920,'9月销毁明细'!H:H,"Unsellable")</f>
        <v>0</v>
      </c>
      <c r="BU920">
        <f>SUMIFS('9月销毁明细'!G:G,'9月销毁明细'!A:A,E920,'9月销毁明细'!H:H,"Unsellable")</f>
        <v>0</v>
      </c>
      <c r="BW920">
        <f>IFERROR(I920*VLOOKUP(F920,'9.3成本表'!C:L,10,0),0)</f>
        <v>0</v>
      </c>
      <c r="BX920">
        <f t="shared" si="116"/>
        <v>0</v>
      </c>
      <c r="CC920" s="45">
        <f t="shared" si="117"/>
        <v>-12.064</v>
      </c>
      <c r="CD920" s="45">
        <f t="shared" si="118"/>
        <v>0</v>
      </c>
      <c r="CE920" s="45">
        <f t="shared" si="119"/>
        <v>0</v>
      </c>
    </row>
    <row r="921" spans="4:83" x14ac:dyDescent="0.25">
      <c r="D921" s="20" t="s">
        <v>1951</v>
      </c>
      <c r="E921" s="20" t="s">
        <v>1952</v>
      </c>
      <c r="F921" s="20">
        <v>6705</v>
      </c>
      <c r="G921">
        <v>915</v>
      </c>
      <c r="H921" s="20"/>
      <c r="I921">
        <f>SUMIFS('总明细 源文件后台下'!G:G,'总明细 源文件后台下'!E:E,E921,'总明细 源文件后台下'!C:C,"Order")</f>
        <v>0</v>
      </c>
      <c r="J921">
        <f>SUMIFS('总明细 源文件后台下'!M:M,'总明细 源文件后台下'!E:E,E921,'总明细 源文件后台下'!C:C,"Order")</f>
        <v>0</v>
      </c>
      <c r="K921">
        <f>SUMIFS('总明细 源文件后台下'!N:N,'总明细 源文件后台下'!E:E,E921,'总明细 源文件后台下'!C:C,"Order")</f>
        <v>0</v>
      </c>
      <c r="L921">
        <f>SUMIFS('总明细 源文件后台下'!O:O,'总明细 源文件后台下'!E:E,E921,'总明细 源文件后台下'!C:C,"Order")</f>
        <v>0</v>
      </c>
      <c r="M921">
        <f>SUMIFS('总明细 源文件后台下'!P:P,'总明细 源文件后台下'!E:E,E921,'总明细 源文件后台下'!C:C,"Order")</f>
        <v>0</v>
      </c>
      <c r="N921">
        <f>SUMIFS('总明细 源文件后台下'!Q:Q,'总明细 源文件后台下'!E:E,E921,'总明细 源文件后台下'!C:C,"Order")</f>
        <v>0</v>
      </c>
      <c r="O921">
        <f>SUMIFS('总明细 源文件后台下'!R:R,'总明细 源文件后台下'!E:E,E921,'总明细 源文件后台下'!C:C,"Order")</f>
        <v>0</v>
      </c>
      <c r="P921">
        <f>SUMIFS('总明细 源文件后台下'!S:S,'总明细 源文件后台下'!E:E,E921,'总明细 源文件后台下'!C:C,"Order")</f>
        <v>0</v>
      </c>
      <c r="Q921">
        <f>SUMIFS('总明细 源文件后台下'!T:T,'总明细 源文件后台下'!E:E,E921,'总明细 源文件后台下'!C:C,"Order")</f>
        <v>0</v>
      </c>
      <c r="R921">
        <f>SUMIFS('总明细 源文件后台下'!U:U,'总明细 源文件后台下'!E:E,E921,'总明细 源文件后台下'!C:C,"Order")</f>
        <v>0</v>
      </c>
      <c r="S921">
        <f>SUMIFS('总明细 源文件后台下'!V:V,'总明细 源文件后台下'!E:E,E921,'总明细 源文件后台下'!C:C,"Order")</f>
        <v>0</v>
      </c>
      <c r="T921">
        <f>SUMIFS('总明细 源文件后台下'!W:W,'总明细 源文件后台下'!E:E,E921,'总明细 源文件后台下'!C:C,"Order")</f>
        <v>0</v>
      </c>
      <c r="U921">
        <f>SUMIFS('总明细 源文件后台下'!G:G,'总明细 源文件后台下'!E:E,E921,'总明细 源文件后台下'!C:C,"Refund")</f>
        <v>0</v>
      </c>
      <c r="V921">
        <f>SUMIFS('总明细 源文件后台下'!M:M,'总明细 源文件后台下'!E:E,E921,'总明细 源文件后台下'!C:C,"Refund")</f>
        <v>0</v>
      </c>
      <c r="W921">
        <f>SUMIFS('总明细 源文件后台下'!N:N,'总明细 源文件后台下'!E:E,E921,'总明细 源文件后台下'!C:C,"Refund")</f>
        <v>0</v>
      </c>
      <c r="X921">
        <f>SUMIFS('总明细 源文件后台下'!O:O,'总明细 源文件后台下'!E:E,E921,'总明细 源文件后台下'!C:C,"Refund")</f>
        <v>0</v>
      </c>
      <c r="Y921">
        <f>SUMIFS('总明细 源文件后台下'!P:P,'总明细 源文件后台下'!E:E,E921,'总明细 源文件后台下'!C:C,"Refund")</f>
        <v>0</v>
      </c>
      <c r="Z921">
        <f>SUMIFS('总明细 源文件后台下'!Q:Q,'总明细 源文件后台下'!E:E,E921,'总明细 源文件后台下'!C:C,"Refund")</f>
        <v>0</v>
      </c>
      <c r="AA921">
        <f>SUMIFS('总明细 源文件后台下'!R:R,'总明细 源文件后台下'!E:E,E921,'总明细 源文件后台下'!C:C,"Refund")</f>
        <v>0</v>
      </c>
      <c r="AB921">
        <f>SUMIFS('总明细 源文件后台下'!S:S,'总明细 源文件后台下'!E:E,E921,'总明细 源文件后台下'!C:C,"Refund")</f>
        <v>0</v>
      </c>
      <c r="AC921">
        <f>SUMIFS('总明细 源文件后台下'!T:T,'总明细 源文件后台下'!E:E,E921,'总明细 源文件后台下'!C:C,"Refund")</f>
        <v>0</v>
      </c>
      <c r="AD921">
        <f>SUMIFS('总明细 源文件后台下'!U:U,'总明细 源文件后台下'!E:E,E921,'总明细 源文件后台下'!C:C,"Refund")</f>
        <v>0</v>
      </c>
      <c r="AE921">
        <f>SUMIFS('总明细 源文件后台下'!V:V,'总明细 源文件后台下'!E:E,E921,'总明细 源文件后台下'!C:C,"Refund")</f>
        <v>0</v>
      </c>
      <c r="AF921">
        <f>SUMIFS('总明细 源文件后台下'!W:W,'总明细 源文件后台下'!E:E,E921,'总明细 源文件后台下'!C:C,"Refund")</f>
        <v>0</v>
      </c>
      <c r="AK921">
        <f>(SUMIF('广告费 源文件后台下'!G:G,E921,'广告费 源文件后台下'!M:M))*-1</f>
        <v>0</v>
      </c>
      <c r="AL921">
        <f>SUMIFS('总明细 源文件后台下'!W:W,'总明细 源文件后台下'!E:E,E921,'总明细 源文件后台下'!C:C,"Adjustment",'总明细 源文件后台下'!F:F,"FBA Inventory Reimbursement - Customer Return")</f>
        <v>0</v>
      </c>
      <c r="AM921">
        <f>SUMIFS('总明细 源文件后台下'!W:W,'总明细 源文件后台下'!E:E,E921,'总明细 源文件后台下'!C:C,"Adjustment",'总明细 源文件后台下'!F:F,"FBA Inventory Reimbursement - Damaged:Warehouse")</f>
        <v>0</v>
      </c>
      <c r="AN921">
        <f>SUMIFS('总明细 源文件后台下'!W:W,'总明细 源文件后台下'!E:E,E921,'总明细 源文件后台下'!C:C,"Adjustment",'总明细 源文件后台下'!F:F,"FBA Inventory Reimbursement - Customer Service Issue")</f>
        <v>0</v>
      </c>
      <c r="AO921">
        <f>SUMIFS('总明细 源文件后台下'!W:W,'总明细 源文件后台下'!E:E,E921,'总明细 源文件后台下'!C:C,"Adjustment",'总明细 源文件后台下'!F:F,"FBA Inventory Reimbursement - Fee Correction")</f>
        <v>0</v>
      </c>
      <c r="AP921">
        <f>SUMIFS('总明细 源文件后台下'!W:W,'总明细 源文件后台下'!E:E,E921,'总明细 源文件后台下'!C:C,"Adjustment",'总明细 源文件后台下'!F:F,"FBA Inventory Reimbursement - General Adjustment")</f>
        <v>0</v>
      </c>
      <c r="AQ921">
        <f>SUMIFS('总明细 源文件后台下'!W:W,'总明细 源文件后台下'!E:E,E921,'总明细 源文件后台下'!C:C,"Adjustment",'总明细 源文件后台下'!F:F,"FBA Inventory Reimbursement - Lost:Inbound")</f>
        <v>0</v>
      </c>
      <c r="AR921">
        <f>SUMIFS('总明细 源文件后台下'!W:W,'总明细 源文件后台下'!E:E,E921,'总明细 源文件后台下'!C:C,"Adjustment",'总明细 源文件后台下'!F:F,"FBA Inventory Reimbursement - Lost:Warehouse")</f>
        <v>0</v>
      </c>
      <c r="AS921">
        <f>SUMIFS('总明细 源文件后台下'!W:W,'总明细 源文件后台下'!E:E,E921,'总明细 源文件后台下'!C:C,"Adjustment",'总明细 源文件后台下'!F:F,"Non-subscription Fee Adjustment")</f>
        <v>0</v>
      </c>
      <c r="AT921">
        <f>SUMIFS('总明细 源文件后台下'!W:W,'总明细 源文件后台下'!E:E,E921,'总明细 源文件后台下'!C:C,"Adjustment",'总明细 源文件后台下'!F:F,"FBA Inventory Placement Service Fee")</f>
        <v>0</v>
      </c>
      <c r="AV921">
        <f>SUMIF('FBA Customer Return Per Unit Fe'!B:B,E921,'FBA Customer Return Per Unit Fe'!C:C)</f>
        <v>0</v>
      </c>
      <c r="AX921">
        <f>(SUMIF('仓储费 源文件后台下'!C:C,E921,'仓储费 源文件后台下'!V:V))*-1</f>
        <v>-0.21360000000000001</v>
      </c>
      <c r="AZ921">
        <f>SUMIF('Disposal Fee销毁费用-160.95'!B:B,E921,'Disposal Fee销毁费用-160.95'!D:D)*-1</f>
        <v>-0.9</v>
      </c>
      <c r="BC921">
        <f>IFERROR(VLOOKUP(F921,'优惠券-86.4'!F:I,4,0),0)</f>
        <v>0</v>
      </c>
      <c r="BD921">
        <f>IFERROR(VLOOKUP(F921,'早评-120'!E:H,4,0),0)</f>
        <v>0</v>
      </c>
      <c r="BF921">
        <f t="shared" si="112"/>
        <v>-1.1135999999999999</v>
      </c>
      <c r="BG921">
        <f t="shared" si="113"/>
        <v>0</v>
      </c>
      <c r="BH921">
        <f t="shared" si="114"/>
        <v>-7.2383999999999995</v>
      </c>
      <c r="BQ921" s="45">
        <f t="shared" si="115"/>
        <v>-7.2383999999999995</v>
      </c>
      <c r="BR921">
        <f>SUMIFS('9月销毁明细'!D:D,'9月销毁明细'!A:A,E921,'9月销毁明细'!H:H,"Sellable")</f>
        <v>0</v>
      </c>
      <c r="BS921">
        <f>SUMIFS('9月销毁明细'!G:G,'9月销毁明细'!A:A,E921,'9月销毁明细'!H:H,"Sellable")</f>
        <v>0</v>
      </c>
      <c r="BT921">
        <f>SUMIFS('9月销毁明细'!D:D,'9月销毁明细'!A:A,E921,'9月销毁明细'!H:H,"Unsellable")</f>
        <v>0</v>
      </c>
      <c r="BU921">
        <f>SUMIFS('9月销毁明细'!G:G,'9月销毁明细'!A:A,E921,'9月销毁明细'!H:H,"Unsellable")</f>
        <v>0</v>
      </c>
      <c r="BW921">
        <f>IFERROR(I921*VLOOKUP(F921,'9.3成本表'!C:L,10,0),0)</f>
        <v>0</v>
      </c>
      <c r="BX921">
        <f t="shared" si="116"/>
        <v>0</v>
      </c>
      <c r="CC921" s="45">
        <f t="shared" si="117"/>
        <v>-7.2383999999999995</v>
      </c>
      <c r="CD921" s="45">
        <f t="shared" si="118"/>
        <v>0</v>
      </c>
      <c r="CE921" s="45">
        <f t="shared" si="119"/>
        <v>0</v>
      </c>
    </row>
    <row r="922" spans="4:83" x14ac:dyDescent="0.25">
      <c r="D922" s="20" t="s">
        <v>1953</v>
      </c>
      <c r="E922" s="20" t="s">
        <v>1954</v>
      </c>
      <c r="F922" s="20">
        <v>6705</v>
      </c>
      <c r="G922">
        <v>916</v>
      </c>
      <c r="H922" s="20"/>
      <c r="I922">
        <f>SUMIFS('总明细 源文件后台下'!G:G,'总明细 源文件后台下'!E:E,E922,'总明细 源文件后台下'!C:C,"Order")</f>
        <v>0</v>
      </c>
      <c r="J922">
        <f>SUMIFS('总明细 源文件后台下'!M:M,'总明细 源文件后台下'!E:E,E922,'总明细 源文件后台下'!C:C,"Order")</f>
        <v>0</v>
      </c>
      <c r="K922">
        <f>SUMIFS('总明细 源文件后台下'!N:N,'总明细 源文件后台下'!E:E,E922,'总明细 源文件后台下'!C:C,"Order")</f>
        <v>0</v>
      </c>
      <c r="L922">
        <f>SUMIFS('总明细 源文件后台下'!O:O,'总明细 源文件后台下'!E:E,E922,'总明细 源文件后台下'!C:C,"Order")</f>
        <v>0</v>
      </c>
      <c r="M922">
        <f>SUMIFS('总明细 源文件后台下'!P:P,'总明细 源文件后台下'!E:E,E922,'总明细 源文件后台下'!C:C,"Order")</f>
        <v>0</v>
      </c>
      <c r="N922">
        <f>SUMIFS('总明细 源文件后台下'!Q:Q,'总明细 源文件后台下'!E:E,E922,'总明细 源文件后台下'!C:C,"Order")</f>
        <v>0</v>
      </c>
      <c r="O922">
        <f>SUMIFS('总明细 源文件后台下'!R:R,'总明细 源文件后台下'!E:E,E922,'总明细 源文件后台下'!C:C,"Order")</f>
        <v>0</v>
      </c>
      <c r="P922">
        <f>SUMIFS('总明细 源文件后台下'!S:S,'总明细 源文件后台下'!E:E,E922,'总明细 源文件后台下'!C:C,"Order")</f>
        <v>0</v>
      </c>
      <c r="Q922">
        <f>SUMIFS('总明细 源文件后台下'!T:T,'总明细 源文件后台下'!E:E,E922,'总明细 源文件后台下'!C:C,"Order")</f>
        <v>0</v>
      </c>
      <c r="R922">
        <f>SUMIFS('总明细 源文件后台下'!U:U,'总明细 源文件后台下'!E:E,E922,'总明细 源文件后台下'!C:C,"Order")</f>
        <v>0</v>
      </c>
      <c r="S922">
        <f>SUMIFS('总明细 源文件后台下'!V:V,'总明细 源文件后台下'!E:E,E922,'总明细 源文件后台下'!C:C,"Order")</f>
        <v>0</v>
      </c>
      <c r="T922">
        <f>SUMIFS('总明细 源文件后台下'!W:W,'总明细 源文件后台下'!E:E,E922,'总明细 源文件后台下'!C:C,"Order")</f>
        <v>0</v>
      </c>
      <c r="U922">
        <f>SUMIFS('总明细 源文件后台下'!G:G,'总明细 源文件后台下'!E:E,E922,'总明细 源文件后台下'!C:C,"Refund")</f>
        <v>0</v>
      </c>
      <c r="V922">
        <f>SUMIFS('总明细 源文件后台下'!M:M,'总明细 源文件后台下'!E:E,E922,'总明细 源文件后台下'!C:C,"Refund")</f>
        <v>0</v>
      </c>
      <c r="W922">
        <f>SUMIFS('总明细 源文件后台下'!N:N,'总明细 源文件后台下'!E:E,E922,'总明细 源文件后台下'!C:C,"Refund")</f>
        <v>0</v>
      </c>
      <c r="X922">
        <f>SUMIFS('总明细 源文件后台下'!O:O,'总明细 源文件后台下'!E:E,E922,'总明细 源文件后台下'!C:C,"Refund")</f>
        <v>0</v>
      </c>
      <c r="Y922">
        <f>SUMIFS('总明细 源文件后台下'!P:P,'总明细 源文件后台下'!E:E,E922,'总明细 源文件后台下'!C:C,"Refund")</f>
        <v>0</v>
      </c>
      <c r="Z922">
        <f>SUMIFS('总明细 源文件后台下'!Q:Q,'总明细 源文件后台下'!E:E,E922,'总明细 源文件后台下'!C:C,"Refund")</f>
        <v>0</v>
      </c>
      <c r="AA922">
        <f>SUMIFS('总明细 源文件后台下'!R:R,'总明细 源文件后台下'!E:E,E922,'总明细 源文件后台下'!C:C,"Refund")</f>
        <v>0</v>
      </c>
      <c r="AB922">
        <f>SUMIFS('总明细 源文件后台下'!S:S,'总明细 源文件后台下'!E:E,E922,'总明细 源文件后台下'!C:C,"Refund")</f>
        <v>0</v>
      </c>
      <c r="AC922">
        <f>SUMIFS('总明细 源文件后台下'!T:T,'总明细 源文件后台下'!E:E,E922,'总明细 源文件后台下'!C:C,"Refund")</f>
        <v>0</v>
      </c>
      <c r="AD922">
        <f>SUMIFS('总明细 源文件后台下'!U:U,'总明细 源文件后台下'!E:E,E922,'总明细 源文件后台下'!C:C,"Refund")</f>
        <v>0</v>
      </c>
      <c r="AE922">
        <f>SUMIFS('总明细 源文件后台下'!V:V,'总明细 源文件后台下'!E:E,E922,'总明细 源文件后台下'!C:C,"Refund")</f>
        <v>0</v>
      </c>
      <c r="AF922">
        <f>SUMIFS('总明细 源文件后台下'!W:W,'总明细 源文件后台下'!E:E,E922,'总明细 源文件后台下'!C:C,"Refund")</f>
        <v>0</v>
      </c>
      <c r="AK922">
        <f>(SUMIF('广告费 源文件后台下'!G:G,E922,'广告费 源文件后台下'!M:M))*-1</f>
        <v>0</v>
      </c>
      <c r="AL922">
        <f>SUMIFS('总明细 源文件后台下'!W:W,'总明细 源文件后台下'!E:E,E922,'总明细 源文件后台下'!C:C,"Adjustment",'总明细 源文件后台下'!F:F,"FBA Inventory Reimbursement - Customer Return")</f>
        <v>0</v>
      </c>
      <c r="AM922">
        <f>SUMIFS('总明细 源文件后台下'!W:W,'总明细 源文件后台下'!E:E,E922,'总明细 源文件后台下'!C:C,"Adjustment",'总明细 源文件后台下'!F:F,"FBA Inventory Reimbursement - Damaged:Warehouse")</f>
        <v>0</v>
      </c>
      <c r="AN922">
        <f>SUMIFS('总明细 源文件后台下'!W:W,'总明细 源文件后台下'!E:E,E922,'总明细 源文件后台下'!C:C,"Adjustment",'总明细 源文件后台下'!F:F,"FBA Inventory Reimbursement - Customer Service Issue")</f>
        <v>0</v>
      </c>
      <c r="AO922">
        <f>SUMIFS('总明细 源文件后台下'!W:W,'总明细 源文件后台下'!E:E,E922,'总明细 源文件后台下'!C:C,"Adjustment",'总明细 源文件后台下'!F:F,"FBA Inventory Reimbursement - Fee Correction")</f>
        <v>0</v>
      </c>
      <c r="AP922">
        <f>SUMIFS('总明细 源文件后台下'!W:W,'总明细 源文件后台下'!E:E,E922,'总明细 源文件后台下'!C:C,"Adjustment",'总明细 源文件后台下'!F:F,"FBA Inventory Reimbursement - General Adjustment")</f>
        <v>0</v>
      </c>
      <c r="AQ922">
        <f>SUMIFS('总明细 源文件后台下'!W:W,'总明细 源文件后台下'!E:E,E922,'总明细 源文件后台下'!C:C,"Adjustment",'总明细 源文件后台下'!F:F,"FBA Inventory Reimbursement - Lost:Inbound")</f>
        <v>0</v>
      </c>
      <c r="AR922">
        <f>SUMIFS('总明细 源文件后台下'!W:W,'总明细 源文件后台下'!E:E,E922,'总明细 源文件后台下'!C:C,"Adjustment",'总明细 源文件后台下'!F:F,"FBA Inventory Reimbursement - Lost:Warehouse")</f>
        <v>0</v>
      </c>
      <c r="AS922">
        <f>SUMIFS('总明细 源文件后台下'!W:W,'总明细 源文件后台下'!E:E,E922,'总明细 源文件后台下'!C:C,"Adjustment",'总明细 源文件后台下'!F:F,"Non-subscription Fee Adjustment")</f>
        <v>0</v>
      </c>
      <c r="AT922">
        <f>SUMIFS('总明细 源文件后台下'!W:W,'总明细 源文件后台下'!E:E,E922,'总明细 源文件后台下'!C:C,"Adjustment",'总明细 源文件后台下'!F:F,"FBA Inventory Placement Service Fee")</f>
        <v>0</v>
      </c>
      <c r="AV922">
        <f>SUMIF('FBA Customer Return Per Unit Fe'!B:B,E922,'FBA Customer Return Per Unit Fe'!C:C)</f>
        <v>0</v>
      </c>
      <c r="AX922">
        <f>(SUMIF('仓储费 源文件后台下'!C:C,E922,'仓储费 源文件后台下'!V:V))*-1</f>
        <v>-0.2853</v>
      </c>
      <c r="AZ922">
        <f>SUMIF('Disposal Fee销毁费用-160.95'!B:B,E922,'Disposal Fee销毁费用-160.95'!D:D)*-1</f>
        <v>-1.2</v>
      </c>
      <c r="BC922">
        <f>IFERROR(VLOOKUP(F922,'优惠券-86.4'!F:I,4,0),0)</f>
        <v>0</v>
      </c>
      <c r="BD922">
        <f>IFERROR(VLOOKUP(F922,'早评-120'!E:H,4,0),0)</f>
        <v>0</v>
      </c>
      <c r="BF922">
        <f t="shared" si="112"/>
        <v>-1.4853000000000001</v>
      </c>
      <c r="BG922">
        <f t="shared" si="113"/>
        <v>0</v>
      </c>
      <c r="BH922">
        <f t="shared" si="114"/>
        <v>-9.6544500000000006</v>
      </c>
      <c r="BQ922" s="45">
        <f t="shared" si="115"/>
        <v>-9.6544500000000006</v>
      </c>
      <c r="BR922">
        <f>SUMIFS('9月销毁明细'!D:D,'9月销毁明细'!A:A,E922,'9月销毁明细'!H:H,"Sellable")</f>
        <v>0</v>
      </c>
      <c r="BS922">
        <f>SUMIFS('9月销毁明细'!G:G,'9月销毁明细'!A:A,E922,'9月销毁明细'!H:H,"Sellable")</f>
        <v>0</v>
      </c>
      <c r="BT922">
        <f>SUMIFS('9月销毁明细'!D:D,'9月销毁明细'!A:A,E922,'9月销毁明细'!H:H,"Unsellable")</f>
        <v>0</v>
      </c>
      <c r="BU922">
        <f>SUMIFS('9月销毁明细'!G:G,'9月销毁明细'!A:A,E922,'9月销毁明细'!H:H,"Unsellable")</f>
        <v>0</v>
      </c>
      <c r="BW922">
        <f>IFERROR(I922*VLOOKUP(F922,'9.3成本表'!C:L,10,0),0)</f>
        <v>0</v>
      </c>
      <c r="BX922">
        <f t="shared" si="116"/>
        <v>0</v>
      </c>
      <c r="CC922" s="45">
        <f t="shared" si="117"/>
        <v>-9.6544500000000006</v>
      </c>
      <c r="CD922" s="45">
        <f t="shared" si="118"/>
        <v>0</v>
      </c>
      <c r="CE922" s="45">
        <f t="shared" si="119"/>
        <v>0</v>
      </c>
    </row>
    <row r="923" spans="4:83" x14ac:dyDescent="0.25">
      <c r="D923" s="20" t="s">
        <v>1955</v>
      </c>
      <c r="E923" s="20" t="s">
        <v>1956</v>
      </c>
      <c r="F923" s="20">
        <v>6705</v>
      </c>
      <c r="G923">
        <v>917</v>
      </c>
      <c r="H923" s="20"/>
      <c r="I923">
        <f>SUMIFS('总明细 源文件后台下'!G:G,'总明细 源文件后台下'!E:E,E923,'总明细 源文件后台下'!C:C,"Order")</f>
        <v>0</v>
      </c>
      <c r="J923">
        <f>SUMIFS('总明细 源文件后台下'!M:M,'总明细 源文件后台下'!E:E,E923,'总明细 源文件后台下'!C:C,"Order")</f>
        <v>0</v>
      </c>
      <c r="K923">
        <f>SUMIFS('总明细 源文件后台下'!N:N,'总明细 源文件后台下'!E:E,E923,'总明细 源文件后台下'!C:C,"Order")</f>
        <v>0</v>
      </c>
      <c r="L923">
        <f>SUMIFS('总明细 源文件后台下'!O:O,'总明细 源文件后台下'!E:E,E923,'总明细 源文件后台下'!C:C,"Order")</f>
        <v>0</v>
      </c>
      <c r="M923">
        <f>SUMIFS('总明细 源文件后台下'!P:P,'总明细 源文件后台下'!E:E,E923,'总明细 源文件后台下'!C:C,"Order")</f>
        <v>0</v>
      </c>
      <c r="N923">
        <f>SUMIFS('总明细 源文件后台下'!Q:Q,'总明细 源文件后台下'!E:E,E923,'总明细 源文件后台下'!C:C,"Order")</f>
        <v>0</v>
      </c>
      <c r="O923">
        <f>SUMIFS('总明细 源文件后台下'!R:R,'总明细 源文件后台下'!E:E,E923,'总明细 源文件后台下'!C:C,"Order")</f>
        <v>0</v>
      </c>
      <c r="P923">
        <f>SUMIFS('总明细 源文件后台下'!S:S,'总明细 源文件后台下'!E:E,E923,'总明细 源文件后台下'!C:C,"Order")</f>
        <v>0</v>
      </c>
      <c r="Q923">
        <f>SUMIFS('总明细 源文件后台下'!T:T,'总明细 源文件后台下'!E:E,E923,'总明细 源文件后台下'!C:C,"Order")</f>
        <v>0</v>
      </c>
      <c r="R923">
        <f>SUMIFS('总明细 源文件后台下'!U:U,'总明细 源文件后台下'!E:E,E923,'总明细 源文件后台下'!C:C,"Order")</f>
        <v>0</v>
      </c>
      <c r="S923">
        <f>SUMIFS('总明细 源文件后台下'!V:V,'总明细 源文件后台下'!E:E,E923,'总明细 源文件后台下'!C:C,"Order")</f>
        <v>0</v>
      </c>
      <c r="T923">
        <f>SUMIFS('总明细 源文件后台下'!W:W,'总明细 源文件后台下'!E:E,E923,'总明细 源文件后台下'!C:C,"Order")</f>
        <v>0</v>
      </c>
      <c r="U923">
        <f>SUMIFS('总明细 源文件后台下'!G:G,'总明细 源文件后台下'!E:E,E923,'总明细 源文件后台下'!C:C,"Refund")</f>
        <v>0</v>
      </c>
      <c r="V923">
        <f>SUMIFS('总明细 源文件后台下'!M:M,'总明细 源文件后台下'!E:E,E923,'总明细 源文件后台下'!C:C,"Refund")</f>
        <v>0</v>
      </c>
      <c r="W923">
        <f>SUMIFS('总明细 源文件后台下'!N:N,'总明细 源文件后台下'!E:E,E923,'总明细 源文件后台下'!C:C,"Refund")</f>
        <v>0</v>
      </c>
      <c r="X923">
        <f>SUMIFS('总明细 源文件后台下'!O:O,'总明细 源文件后台下'!E:E,E923,'总明细 源文件后台下'!C:C,"Refund")</f>
        <v>0</v>
      </c>
      <c r="Y923">
        <f>SUMIFS('总明细 源文件后台下'!P:P,'总明细 源文件后台下'!E:E,E923,'总明细 源文件后台下'!C:C,"Refund")</f>
        <v>0</v>
      </c>
      <c r="Z923">
        <f>SUMIFS('总明细 源文件后台下'!Q:Q,'总明细 源文件后台下'!E:E,E923,'总明细 源文件后台下'!C:C,"Refund")</f>
        <v>0</v>
      </c>
      <c r="AA923">
        <f>SUMIFS('总明细 源文件后台下'!R:R,'总明细 源文件后台下'!E:E,E923,'总明细 源文件后台下'!C:C,"Refund")</f>
        <v>0</v>
      </c>
      <c r="AB923">
        <f>SUMIFS('总明细 源文件后台下'!S:S,'总明细 源文件后台下'!E:E,E923,'总明细 源文件后台下'!C:C,"Refund")</f>
        <v>0</v>
      </c>
      <c r="AC923">
        <f>SUMIFS('总明细 源文件后台下'!T:T,'总明细 源文件后台下'!E:E,E923,'总明细 源文件后台下'!C:C,"Refund")</f>
        <v>0</v>
      </c>
      <c r="AD923">
        <f>SUMIFS('总明细 源文件后台下'!U:U,'总明细 源文件后台下'!E:E,E923,'总明细 源文件后台下'!C:C,"Refund")</f>
        <v>0</v>
      </c>
      <c r="AE923">
        <f>SUMIFS('总明细 源文件后台下'!V:V,'总明细 源文件后台下'!E:E,E923,'总明细 源文件后台下'!C:C,"Refund")</f>
        <v>0</v>
      </c>
      <c r="AF923">
        <f>SUMIFS('总明细 源文件后台下'!W:W,'总明细 源文件后台下'!E:E,E923,'总明细 源文件后台下'!C:C,"Refund")</f>
        <v>0</v>
      </c>
      <c r="AK923">
        <f>(SUMIF('广告费 源文件后台下'!G:G,E923,'广告费 源文件后台下'!M:M))*-1</f>
        <v>0</v>
      </c>
      <c r="AL923">
        <f>SUMIFS('总明细 源文件后台下'!W:W,'总明细 源文件后台下'!E:E,E923,'总明细 源文件后台下'!C:C,"Adjustment",'总明细 源文件后台下'!F:F,"FBA Inventory Reimbursement - Customer Return")</f>
        <v>0</v>
      </c>
      <c r="AM923">
        <f>SUMIFS('总明细 源文件后台下'!W:W,'总明细 源文件后台下'!E:E,E923,'总明细 源文件后台下'!C:C,"Adjustment",'总明细 源文件后台下'!F:F,"FBA Inventory Reimbursement - Damaged:Warehouse")</f>
        <v>0</v>
      </c>
      <c r="AN923">
        <f>SUMIFS('总明细 源文件后台下'!W:W,'总明细 源文件后台下'!E:E,E923,'总明细 源文件后台下'!C:C,"Adjustment",'总明细 源文件后台下'!F:F,"FBA Inventory Reimbursement - Customer Service Issue")</f>
        <v>0</v>
      </c>
      <c r="AO923">
        <f>SUMIFS('总明细 源文件后台下'!W:W,'总明细 源文件后台下'!E:E,E923,'总明细 源文件后台下'!C:C,"Adjustment",'总明细 源文件后台下'!F:F,"FBA Inventory Reimbursement - Fee Correction")</f>
        <v>0</v>
      </c>
      <c r="AP923">
        <f>SUMIFS('总明细 源文件后台下'!W:W,'总明细 源文件后台下'!E:E,E923,'总明细 源文件后台下'!C:C,"Adjustment",'总明细 源文件后台下'!F:F,"FBA Inventory Reimbursement - General Adjustment")</f>
        <v>0</v>
      </c>
      <c r="AQ923">
        <f>SUMIFS('总明细 源文件后台下'!W:W,'总明细 源文件后台下'!E:E,E923,'总明细 源文件后台下'!C:C,"Adjustment",'总明细 源文件后台下'!F:F,"FBA Inventory Reimbursement - Lost:Inbound")</f>
        <v>0</v>
      </c>
      <c r="AR923">
        <f>SUMIFS('总明细 源文件后台下'!W:W,'总明细 源文件后台下'!E:E,E923,'总明细 源文件后台下'!C:C,"Adjustment",'总明细 源文件后台下'!F:F,"FBA Inventory Reimbursement - Lost:Warehouse")</f>
        <v>0</v>
      </c>
      <c r="AS923">
        <f>SUMIFS('总明细 源文件后台下'!W:W,'总明细 源文件后台下'!E:E,E923,'总明细 源文件后台下'!C:C,"Adjustment",'总明细 源文件后台下'!F:F,"Non-subscription Fee Adjustment")</f>
        <v>0</v>
      </c>
      <c r="AT923">
        <f>SUMIFS('总明细 源文件后台下'!W:W,'总明细 源文件后台下'!E:E,E923,'总明细 源文件后台下'!C:C,"Adjustment",'总明细 源文件后台下'!F:F,"FBA Inventory Placement Service Fee")</f>
        <v>0</v>
      </c>
      <c r="AV923">
        <f>SUMIF('FBA Customer Return Per Unit Fe'!B:B,E923,'FBA Customer Return Per Unit Fe'!C:C)</f>
        <v>0</v>
      </c>
      <c r="AX923">
        <f>(SUMIF('仓储费 源文件后台下'!C:C,E923,'仓储费 源文件后台下'!V:V))*-1</f>
        <v>-0.24860000000000002</v>
      </c>
      <c r="AZ923">
        <f>SUMIF('Disposal Fee销毁费用-160.95'!B:B,E923,'Disposal Fee销毁费用-160.95'!D:D)*-1</f>
        <v>-1.05</v>
      </c>
      <c r="BC923">
        <f>IFERROR(VLOOKUP(F923,'优惠券-86.4'!F:I,4,0),0)</f>
        <v>0</v>
      </c>
      <c r="BD923">
        <f>IFERROR(VLOOKUP(F923,'早评-120'!E:H,4,0),0)</f>
        <v>0</v>
      </c>
      <c r="BF923">
        <f t="shared" si="112"/>
        <v>-1.2986</v>
      </c>
      <c r="BG923">
        <f t="shared" si="113"/>
        <v>0</v>
      </c>
      <c r="BH923">
        <f t="shared" si="114"/>
        <v>-8.4408999999999992</v>
      </c>
      <c r="BQ923" s="45">
        <f t="shared" si="115"/>
        <v>-8.4408999999999992</v>
      </c>
      <c r="BR923">
        <f>SUMIFS('9月销毁明细'!D:D,'9月销毁明细'!A:A,E923,'9月销毁明细'!H:H,"Sellable")</f>
        <v>0</v>
      </c>
      <c r="BS923">
        <f>SUMIFS('9月销毁明细'!G:G,'9月销毁明细'!A:A,E923,'9月销毁明细'!H:H,"Sellable")</f>
        <v>0</v>
      </c>
      <c r="BT923">
        <f>SUMIFS('9月销毁明细'!D:D,'9月销毁明细'!A:A,E923,'9月销毁明细'!H:H,"Unsellable")</f>
        <v>0</v>
      </c>
      <c r="BU923">
        <f>SUMIFS('9月销毁明细'!G:G,'9月销毁明细'!A:A,E923,'9月销毁明细'!H:H,"Unsellable")</f>
        <v>0</v>
      </c>
      <c r="BW923">
        <f>IFERROR(I923*VLOOKUP(F923,'9.3成本表'!C:L,10,0),0)</f>
        <v>0</v>
      </c>
      <c r="BX923">
        <f t="shared" si="116"/>
        <v>0</v>
      </c>
      <c r="CC923" s="45">
        <f t="shared" si="117"/>
        <v>-8.4408999999999992</v>
      </c>
      <c r="CD923" s="45">
        <f t="shared" si="118"/>
        <v>0</v>
      </c>
      <c r="CE923" s="45">
        <f t="shared" si="119"/>
        <v>0</v>
      </c>
    </row>
    <row r="924" spans="4:83" x14ac:dyDescent="0.25">
      <c r="D924" s="20" t="s">
        <v>1957</v>
      </c>
      <c r="E924" s="20" t="s">
        <v>1958</v>
      </c>
      <c r="F924" s="20">
        <v>6706</v>
      </c>
      <c r="G924">
        <v>918</v>
      </c>
      <c r="H924" s="20"/>
      <c r="I924">
        <f>SUMIFS('总明细 源文件后台下'!G:G,'总明细 源文件后台下'!E:E,E924,'总明细 源文件后台下'!C:C,"Order")</f>
        <v>0</v>
      </c>
      <c r="J924">
        <f>SUMIFS('总明细 源文件后台下'!M:M,'总明细 源文件后台下'!E:E,E924,'总明细 源文件后台下'!C:C,"Order")</f>
        <v>0</v>
      </c>
      <c r="K924">
        <f>SUMIFS('总明细 源文件后台下'!N:N,'总明细 源文件后台下'!E:E,E924,'总明细 源文件后台下'!C:C,"Order")</f>
        <v>0</v>
      </c>
      <c r="L924">
        <f>SUMIFS('总明细 源文件后台下'!O:O,'总明细 源文件后台下'!E:E,E924,'总明细 源文件后台下'!C:C,"Order")</f>
        <v>0</v>
      </c>
      <c r="M924">
        <f>SUMIFS('总明细 源文件后台下'!P:P,'总明细 源文件后台下'!E:E,E924,'总明细 源文件后台下'!C:C,"Order")</f>
        <v>0</v>
      </c>
      <c r="N924">
        <f>SUMIFS('总明细 源文件后台下'!Q:Q,'总明细 源文件后台下'!E:E,E924,'总明细 源文件后台下'!C:C,"Order")</f>
        <v>0</v>
      </c>
      <c r="O924">
        <f>SUMIFS('总明细 源文件后台下'!R:R,'总明细 源文件后台下'!E:E,E924,'总明细 源文件后台下'!C:C,"Order")</f>
        <v>0</v>
      </c>
      <c r="P924">
        <f>SUMIFS('总明细 源文件后台下'!S:S,'总明细 源文件后台下'!E:E,E924,'总明细 源文件后台下'!C:C,"Order")</f>
        <v>0</v>
      </c>
      <c r="Q924">
        <f>SUMIFS('总明细 源文件后台下'!T:T,'总明细 源文件后台下'!E:E,E924,'总明细 源文件后台下'!C:C,"Order")</f>
        <v>0</v>
      </c>
      <c r="R924">
        <f>SUMIFS('总明细 源文件后台下'!U:U,'总明细 源文件后台下'!E:E,E924,'总明细 源文件后台下'!C:C,"Order")</f>
        <v>0</v>
      </c>
      <c r="S924">
        <f>SUMIFS('总明细 源文件后台下'!V:V,'总明细 源文件后台下'!E:E,E924,'总明细 源文件后台下'!C:C,"Order")</f>
        <v>0</v>
      </c>
      <c r="T924">
        <f>SUMIFS('总明细 源文件后台下'!W:W,'总明细 源文件后台下'!E:E,E924,'总明细 源文件后台下'!C:C,"Order")</f>
        <v>0</v>
      </c>
      <c r="U924">
        <f>SUMIFS('总明细 源文件后台下'!G:G,'总明细 源文件后台下'!E:E,E924,'总明细 源文件后台下'!C:C,"Refund")</f>
        <v>0</v>
      </c>
      <c r="V924">
        <f>SUMIFS('总明细 源文件后台下'!M:M,'总明细 源文件后台下'!E:E,E924,'总明细 源文件后台下'!C:C,"Refund")</f>
        <v>0</v>
      </c>
      <c r="W924">
        <f>SUMIFS('总明细 源文件后台下'!N:N,'总明细 源文件后台下'!E:E,E924,'总明细 源文件后台下'!C:C,"Refund")</f>
        <v>0</v>
      </c>
      <c r="X924">
        <f>SUMIFS('总明细 源文件后台下'!O:O,'总明细 源文件后台下'!E:E,E924,'总明细 源文件后台下'!C:C,"Refund")</f>
        <v>0</v>
      </c>
      <c r="Y924">
        <f>SUMIFS('总明细 源文件后台下'!P:P,'总明细 源文件后台下'!E:E,E924,'总明细 源文件后台下'!C:C,"Refund")</f>
        <v>0</v>
      </c>
      <c r="Z924">
        <f>SUMIFS('总明细 源文件后台下'!Q:Q,'总明细 源文件后台下'!E:E,E924,'总明细 源文件后台下'!C:C,"Refund")</f>
        <v>0</v>
      </c>
      <c r="AA924">
        <f>SUMIFS('总明细 源文件后台下'!R:R,'总明细 源文件后台下'!E:E,E924,'总明细 源文件后台下'!C:C,"Refund")</f>
        <v>0</v>
      </c>
      <c r="AB924">
        <f>SUMIFS('总明细 源文件后台下'!S:S,'总明细 源文件后台下'!E:E,E924,'总明细 源文件后台下'!C:C,"Refund")</f>
        <v>0</v>
      </c>
      <c r="AC924">
        <f>SUMIFS('总明细 源文件后台下'!T:T,'总明细 源文件后台下'!E:E,E924,'总明细 源文件后台下'!C:C,"Refund")</f>
        <v>0</v>
      </c>
      <c r="AD924">
        <f>SUMIFS('总明细 源文件后台下'!U:U,'总明细 源文件后台下'!E:E,E924,'总明细 源文件后台下'!C:C,"Refund")</f>
        <v>0</v>
      </c>
      <c r="AE924">
        <f>SUMIFS('总明细 源文件后台下'!V:V,'总明细 源文件后台下'!E:E,E924,'总明细 源文件后台下'!C:C,"Refund")</f>
        <v>0</v>
      </c>
      <c r="AF924">
        <f>SUMIFS('总明细 源文件后台下'!W:W,'总明细 源文件后台下'!E:E,E924,'总明细 源文件后台下'!C:C,"Refund")</f>
        <v>0</v>
      </c>
      <c r="AK924">
        <f>(SUMIF('广告费 源文件后台下'!G:G,E924,'广告费 源文件后台下'!M:M))*-1</f>
        <v>0</v>
      </c>
      <c r="AL924">
        <f>SUMIFS('总明细 源文件后台下'!W:W,'总明细 源文件后台下'!E:E,E924,'总明细 源文件后台下'!C:C,"Adjustment",'总明细 源文件后台下'!F:F,"FBA Inventory Reimbursement - Customer Return")</f>
        <v>0</v>
      </c>
      <c r="AM924">
        <f>SUMIFS('总明细 源文件后台下'!W:W,'总明细 源文件后台下'!E:E,E924,'总明细 源文件后台下'!C:C,"Adjustment",'总明细 源文件后台下'!F:F,"FBA Inventory Reimbursement - Damaged:Warehouse")</f>
        <v>0</v>
      </c>
      <c r="AN924">
        <f>SUMIFS('总明细 源文件后台下'!W:W,'总明细 源文件后台下'!E:E,E924,'总明细 源文件后台下'!C:C,"Adjustment",'总明细 源文件后台下'!F:F,"FBA Inventory Reimbursement - Customer Service Issue")</f>
        <v>0</v>
      </c>
      <c r="AO924">
        <f>SUMIFS('总明细 源文件后台下'!W:W,'总明细 源文件后台下'!E:E,E924,'总明细 源文件后台下'!C:C,"Adjustment",'总明细 源文件后台下'!F:F,"FBA Inventory Reimbursement - Fee Correction")</f>
        <v>0</v>
      </c>
      <c r="AP924">
        <f>SUMIFS('总明细 源文件后台下'!W:W,'总明细 源文件后台下'!E:E,E924,'总明细 源文件后台下'!C:C,"Adjustment",'总明细 源文件后台下'!F:F,"FBA Inventory Reimbursement - General Adjustment")</f>
        <v>0</v>
      </c>
      <c r="AQ924">
        <f>SUMIFS('总明细 源文件后台下'!W:W,'总明细 源文件后台下'!E:E,E924,'总明细 源文件后台下'!C:C,"Adjustment",'总明细 源文件后台下'!F:F,"FBA Inventory Reimbursement - Lost:Inbound")</f>
        <v>0</v>
      </c>
      <c r="AR924">
        <f>SUMIFS('总明细 源文件后台下'!W:W,'总明细 源文件后台下'!E:E,E924,'总明细 源文件后台下'!C:C,"Adjustment",'总明细 源文件后台下'!F:F,"FBA Inventory Reimbursement - Lost:Warehouse")</f>
        <v>0</v>
      </c>
      <c r="AS924">
        <f>SUMIFS('总明细 源文件后台下'!W:W,'总明细 源文件后台下'!E:E,E924,'总明细 源文件后台下'!C:C,"Adjustment",'总明细 源文件后台下'!F:F,"Non-subscription Fee Adjustment")</f>
        <v>0</v>
      </c>
      <c r="AT924">
        <f>SUMIFS('总明细 源文件后台下'!W:W,'总明细 源文件后台下'!E:E,E924,'总明细 源文件后台下'!C:C,"Adjustment",'总明细 源文件后台下'!F:F,"FBA Inventory Placement Service Fee")</f>
        <v>0</v>
      </c>
      <c r="AV924">
        <f>SUMIF('FBA Customer Return Per Unit Fe'!B:B,E924,'FBA Customer Return Per Unit Fe'!C:C)</f>
        <v>0</v>
      </c>
      <c r="AX924">
        <f>(SUMIF('仓储费 源文件后台下'!C:C,E924,'仓储费 源文件后台下'!V:V))*-1</f>
        <v>-7.1199999999999999E-2</v>
      </c>
      <c r="AZ924">
        <f>SUMIF('Disposal Fee销毁费用-160.95'!B:B,E924,'Disposal Fee销毁费用-160.95'!D:D)*-1</f>
        <v>-0.3</v>
      </c>
      <c r="BC924">
        <f>IFERROR(VLOOKUP(F924,'优惠券-86.4'!F:I,4,0),0)</f>
        <v>0</v>
      </c>
      <c r="BD924">
        <f>IFERROR(VLOOKUP(F924,'早评-120'!E:H,4,0),0)</f>
        <v>0</v>
      </c>
      <c r="BF924">
        <f t="shared" si="112"/>
        <v>-0.37119999999999997</v>
      </c>
      <c r="BG924">
        <f t="shared" si="113"/>
        <v>0</v>
      </c>
      <c r="BH924">
        <f t="shared" si="114"/>
        <v>-2.4127999999999998</v>
      </c>
      <c r="BQ924" s="45">
        <f t="shared" si="115"/>
        <v>-2.4127999999999998</v>
      </c>
      <c r="BR924">
        <f>SUMIFS('9月销毁明细'!D:D,'9月销毁明细'!A:A,E924,'9月销毁明细'!H:H,"Sellable")</f>
        <v>0</v>
      </c>
      <c r="BS924">
        <f>SUMIFS('9月销毁明细'!G:G,'9月销毁明细'!A:A,E924,'9月销毁明细'!H:H,"Sellable")</f>
        <v>0</v>
      </c>
      <c r="BT924">
        <f>SUMIFS('9月销毁明细'!D:D,'9月销毁明细'!A:A,E924,'9月销毁明细'!H:H,"Unsellable")</f>
        <v>0</v>
      </c>
      <c r="BU924">
        <f>SUMIFS('9月销毁明细'!G:G,'9月销毁明细'!A:A,E924,'9月销毁明细'!H:H,"Unsellable")</f>
        <v>0</v>
      </c>
      <c r="BW924">
        <f>IFERROR(I924*VLOOKUP(F924,'9.3成本表'!C:L,10,0),0)</f>
        <v>0</v>
      </c>
      <c r="BX924">
        <f t="shared" si="116"/>
        <v>0</v>
      </c>
      <c r="CC924" s="45">
        <f t="shared" si="117"/>
        <v>-2.4127999999999998</v>
      </c>
      <c r="CD924" s="45">
        <f t="shared" si="118"/>
        <v>0</v>
      </c>
      <c r="CE924" s="45">
        <f t="shared" si="119"/>
        <v>0</v>
      </c>
    </row>
    <row r="925" spans="4:83" x14ac:dyDescent="0.25">
      <c r="D925" s="20" t="s">
        <v>1959</v>
      </c>
      <c r="E925" s="20" t="s">
        <v>1960</v>
      </c>
      <c r="F925" s="20">
        <v>6706</v>
      </c>
      <c r="G925">
        <v>919</v>
      </c>
      <c r="H925" s="20"/>
      <c r="I925">
        <f>SUMIFS('总明细 源文件后台下'!G:G,'总明细 源文件后台下'!E:E,E925,'总明细 源文件后台下'!C:C,"Order")</f>
        <v>0</v>
      </c>
      <c r="J925">
        <f>SUMIFS('总明细 源文件后台下'!M:M,'总明细 源文件后台下'!E:E,E925,'总明细 源文件后台下'!C:C,"Order")</f>
        <v>0</v>
      </c>
      <c r="K925">
        <f>SUMIFS('总明细 源文件后台下'!N:N,'总明细 源文件后台下'!E:E,E925,'总明细 源文件后台下'!C:C,"Order")</f>
        <v>0</v>
      </c>
      <c r="L925">
        <f>SUMIFS('总明细 源文件后台下'!O:O,'总明细 源文件后台下'!E:E,E925,'总明细 源文件后台下'!C:C,"Order")</f>
        <v>0</v>
      </c>
      <c r="M925">
        <f>SUMIFS('总明细 源文件后台下'!P:P,'总明细 源文件后台下'!E:E,E925,'总明细 源文件后台下'!C:C,"Order")</f>
        <v>0</v>
      </c>
      <c r="N925">
        <f>SUMIFS('总明细 源文件后台下'!Q:Q,'总明细 源文件后台下'!E:E,E925,'总明细 源文件后台下'!C:C,"Order")</f>
        <v>0</v>
      </c>
      <c r="O925">
        <f>SUMIFS('总明细 源文件后台下'!R:R,'总明细 源文件后台下'!E:E,E925,'总明细 源文件后台下'!C:C,"Order")</f>
        <v>0</v>
      </c>
      <c r="P925">
        <f>SUMIFS('总明细 源文件后台下'!S:S,'总明细 源文件后台下'!E:E,E925,'总明细 源文件后台下'!C:C,"Order")</f>
        <v>0</v>
      </c>
      <c r="Q925">
        <f>SUMIFS('总明细 源文件后台下'!T:T,'总明细 源文件后台下'!E:E,E925,'总明细 源文件后台下'!C:C,"Order")</f>
        <v>0</v>
      </c>
      <c r="R925">
        <f>SUMIFS('总明细 源文件后台下'!U:U,'总明细 源文件后台下'!E:E,E925,'总明细 源文件后台下'!C:C,"Order")</f>
        <v>0</v>
      </c>
      <c r="S925">
        <f>SUMIFS('总明细 源文件后台下'!V:V,'总明细 源文件后台下'!E:E,E925,'总明细 源文件后台下'!C:C,"Order")</f>
        <v>0</v>
      </c>
      <c r="T925">
        <f>SUMIFS('总明细 源文件后台下'!W:W,'总明细 源文件后台下'!E:E,E925,'总明细 源文件后台下'!C:C,"Order")</f>
        <v>0</v>
      </c>
      <c r="U925">
        <f>SUMIFS('总明细 源文件后台下'!G:G,'总明细 源文件后台下'!E:E,E925,'总明细 源文件后台下'!C:C,"Refund")</f>
        <v>0</v>
      </c>
      <c r="V925">
        <f>SUMIFS('总明细 源文件后台下'!M:M,'总明细 源文件后台下'!E:E,E925,'总明细 源文件后台下'!C:C,"Refund")</f>
        <v>0</v>
      </c>
      <c r="W925">
        <f>SUMIFS('总明细 源文件后台下'!N:N,'总明细 源文件后台下'!E:E,E925,'总明细 源文件后台下'!C:C,"Refund")</f>
        <v>0</v>
      </c>
      <c r="X925">
        <f>SUMIFS('总明细 源文件后台下'!O:O,'总明细 源文件后台下'!E:E,E925,'总明细 源文件后台下'!C:C,"Refund")</f>
        <v>0</v>
      </c>
      <c r="Y925">
        <f>SUMIFS('总明细 源文件后台下'!P:P,'总明细 源文件后台下'!E:E,E925,'总明细 源文件后台下'!C:C,"Refund")</f>
        <v>0</v>
      </c>
      <c r="Z925">
        <f>SUMIFS('总明细 源文件后台下'!Q:Q,'总明细 源文件后台下'!E:E,E925,'总明细 源文件后台下'!C:C,"Refund")</f>
        <v>0</v>
      </c>
      <c r="AA925">
        <f>SUMIFS('总明细 源文件后台下'!R:R,'总明细 源文件后台下'!E:E,E925,'总明细 源文件后台下'!C:C,"Refund")</f>
        <v>0</v>
      </c>
      <c r="AB925">
        <f>SUMIFS('总明细 源文件后台下'!S:S,'总明细 源文件后台下'!E:E,E925,'总明细 源文件后台下'!C:C,"Refund")</f>
        <v>0</v>
      </c>
      <c r="AC925">
        <f>SUMIFS('总明细 源文件后台下'!T:T,'总明细 源文件后台下'!E:E,E925,'总明细 源文件后台下'!C:C,"Refund")</f>
        <v>0</v>
      </c>
      <c r="AD925">
        <f>SUMIFS('总明细 源文件后台下'!U:U,'总明细 源文件后台下'!E:E,E925,'总明细 源文件后台下'!C:C,"Refund")</f>
        <v>0</v>
      </c>
      <c r="AE925">
        <f>SUMIFS('总明细 源文件后台下'!V:V,'总明细 源文件后台下'!E:E,E925,'总明细 源文件后台下'!C:C,"Refund")</f>
        <v>0</v>
      </c>
      <c r="AF925">
        <f>SUMIFS('总明细 源文件后台下'!W:W,'总明细 源文件后台下'!E:E,E925,'总明细 源文件后台下'!C:C,"Refund")</f>
        <v>0</v>
      </c>
      <c r="AK925">
        <f>(SUMIF('广告费 源文件后台下'!G:G,E925,'广告费 源文件后台下'!M:M))*-1</f>
        <v>0</v>
      </c>
      <c r="AL925">
        <f>SUMIFS('总明细 源文件后台下'!W:W,'总明细 源文件后台下'!E:E,E925,'总明细 源文件后台下'!C:C,"Adjustment",'总明细 源文件后台下'!F:F,"FBA Inventory Reimbursement - Customer Return")</f>
        <v>0</v>
      </c>
      <c r="AM925">
        <f>SUMIFS('总明细 源文件后台下'!W:W,'总明细 源文件后台下'!E:E,E925,'总明细 源文件后台下'!C:C,"Adjustment",'总明细 源文件后台下'!F:F,"FBA Inventory Reimbursement - Damaged:Warehouse")</f>
        <v>0</v>
      </c>
      <c r="AN925">
        <f>SUMIFS('总明细 源文件后台下'!W:W,'总明细 源文件后台下'!E:E,E925,'总明细 源文件后台下'!C:C,"Adjustment",'总明细 源文件后台下'!F:F,"FBA Inventory Reimbursement - Customer Service Issue")</f>
        <v>0</v>
      </c>
      <c r="AO925">
        <f>SUMIFS('总明细 源文件后台下'!W:W,'总明细 源文件后台下'!E:E,E925,'总明细 源文件后台下'!C:C,"Adjustment",'总明细 源文件后台下'!F:F,"FBA Inventory Reimbursement - Fee Correction")</f>
        <v>0</v>
      </c>
      <c r="AP925">
        <f>SUMIFS('总明细 源文件后台下'!W:W,'总明细 源文件后台下'!E:E,E925,'总明细 源文件后台下'!C:C,"Adjustment",'总明细 源文件后台下'!F:F,"FBA Inventory Reimbursement - General Adjustment")</f>
        <v>0</v>
      </c>
      <c r="AQ925">
        <f>SUMIFS('总明细 源文件后台下'!W:W,'总明细 源文件后台下'!E:E,E925,'总明细 源文件后台下'!C:C,"Adjustment",'总明细 源文件后台下'!F:F,"FBA Inventory Reimbursement - Lost:Inbound")</f>
        <v>0</v>
      </c>
      <c r="AR925">
        <f>SUMIFS('总明细 源文件后台下'!W:W,'总明细 源文件后台下'!E:E,E925,'总明细 源文件后台下'!C:C,"Adjustment",'总明细 源文件后台下'!F:F,"FBA Inventory Reimbursement - Lost:Warehouse")</f>
        <v>0</v>
      </c>
      <c r="AS925">
        <f>SUMIFS('总明细 源文件后台下'!W:W,'总明细 源文件后台下'!E:E,E925,'总明细 源文件后台下'!C:C,"Adjustment",'总明细 源文件后台下'!F:F,"Non-subscription Fee Adjustment")</f>
        <v>0</v>
      </c>
      <c r="AT925">
        <f>SUMIFS('总明细 源文件后台下'!W:W,'总明细 源文件后台下'!E:E,E925,'总明细 源文件后台下'!C:C,"Adjustment",'总明细 源文件后台下'!F:F,"FBA Inventory Placement Service Fee")</f>
        <v>0</v>
      </c>
      <c r="AV925">
        <f>SUMIF('FBA Customer Return Per Unit Fe'!B:B,E925,'FBA Customer Return Per Unit Fe'!C:C)</f>
        <v>0</v>
      </c>
      <c r="AX925">
        <f>(SUMIF('仓储费 源文件后台下'!C:C,E925,'仓储费 源文件后台下'!V:V))*-1</f>
        <v>-0.20870000000000002</v>
      </c>
      <c r="AZ925">
        <f>SUMIF('Disposal Fee销毁费用-160.95'!B:B,E925,'Disposal Fee销毁费用-160.95'!D:D)*-1</f>
        <v>-0.75</v>
      </c>
      <c r="BC925">
        <f>IFERROR(VLOOKUP(F925,'优惠券-86.4'!F:I,4,0),0)</f>
        <v>0</v>
      </c>
      <c r="BD925">
        <f>IFERROR(VLOOKUP(F925,'早评-120'!E:H,4,0),0)</f>
        <v>0</v>
      </c>
      <c r="BF925">
        <f t="shared" si="112"/>
        <v>-0.9587</v>
      </c>
      <c r="BG925">
        <f t="shared" si="113"/>
        <v>0</v>
      </c>
      <c r="BH925">
        <f t="shared" si="114"/>
        <v>-6.2315500000000004</v>
      </c>
      <c r="BQ925" s="45">
        <f t="shared" si="115"/>
        <v>-6.2315500000000004</v>
      </c>
      <c r="BR925">
        <f>SUMIFS('9月销毁明细'!D:D,'9月销毁明细'!A:A,E925,'9月销毁明细'!H:H,"Sellable")</f>
        <v>0</v>
      </c>
      <c r="BS925">
        <f>SUMIFS('9月销毁明细'!G:G,'9月销毁明细'!A:A,E925,'9月销毁明细'!H:H,"Sellable")</f>
        <v>0</v>
      </c>
      <c r="BT925">
        <f>SUMIFS('9月销毁明细'!D:D,'9月销毁明细'!A:A,E925,'9月销毁明细'!H:H,"Unsellable")</f>
        <v>0</v>
      </c>
      <c r="BU925">
        <f>SUMIFS('9月销毁明细'!G:G,'9月销毁明细'!A:A,E925,'9月销毁明细'!H:H,"Unsellable")</f>
        <v>0</v>
      </c>
      <c r="BW925">
        <f>IFERROR(I925*VLOOKUP(F925,'9.3成本表'!C:L,10,0),0)</f>
        <v>0</v>
      </c>
      <c r="BX925">
        <f t="shared" si="116"/>
        <v>0</v>
      </c>
      <c r="CC925" s="45">
        <f t="shared" si="117"/>
        <v>-6.2315500000000004</v>
      </c>
      <c r="CD925" s="45">
        <f t="shared" si="118"/>
        <v>0</v>
      </c>
      <c r="CE925" s="45">
        <f t="shared" si="119"/>
        <v>0</v>
      </c>
    </row>
    <row r="926" spans="4:83" x14ac:dyDescent="0.25">
      <c r="D926" s="20" t="s">
        <v>1961</v>
      </c>
      <c r="E926" s="20" t="s">
        <v>1962</v>
      </c>
      <c r="F926" s="20">
        <v>6706</v>
      </c>
      <c r="G926">
        <v>920</v>
      </c>
      <c r="H926" s="20"/>
      <c r="I926">
        <f>SUMIFS('总明细 源文件后台下'!G:G,'总明细 源文件后台下'!E:E,E926,'总明细 源文件后台下'!C:C,"Order")</f>
        <v>0</v>
      </c>
      <c r="J926">
        <f>SUMIFS('总明细 源文件后台下'!M:M,'总明细 源文件后台下'!E:E,E926,'总明细 源文件后台下'!C:C,"Order")</f>
        <v>0</v>
      </c>
      <c r="K926">
        <f>SUMIFS('总明细 源文件后台下'!N:N,'总明细 源文件后台下'!E:E,E926,'总明细 源文件后台下'!C:C,"Order")</f>
        <v>0</v>
      </c>
      <c r="L926">
        <f>SUMIFS('总明细 源文件后台下'!O:O,'总明细 源文件后台下'!E:E,E926,'总明细 源文件后台下'!C:C,"Order")</f>
        <v>0</v>
      </c>
      <c r="M926">
        <f>SUMIFS('总明细 源文件后台下'!P:P,'总明细 源文件后台下'!E:E,E926,'总明细 源文件后台下'!C:C,"Order")</f>
        <v>0</v>
      </c>
      <c r="N926">
        <f>SUMIFS('总明细 源文件后台下'!Q:Q,'总明细 源文件后台下'!E:E,E926,'总明细 源文件后台下'!C:C,"Order")</f>
        <v>0</v>
      </c>
      <c r="O926">
        <f>SUMIFS('总明细 源文件后台下'!R:R,'总明细 源文件后台下'!E:E,E926,'总明细 源文件后台下'!C:C,"Order")</f>
        <v>0</v>
      </c>
      <c r="P926">
        <f>SUMIFS('总明细 源文件后台下'!S:S,'总明细 源文件后台下'!E:E,E926,'总明细 源文件后台下'!C:C,"Order")</f>
        <v>0</v>
      </c>
      <c r="Q926">
        <f>SUMIFS('总明细 源文件后台下'!T:T,'总明细 源文件后台下'!E:E,E926,'总明细 源文件后台下'!C:C,"Order")</f>
        <v>0</v>
      </c>
      <c r="R926">
        <f>SUMIFS('总明细 源文件后台下'!U:U,'总明细 源文件后台下'!E:E,E926,'总明细 源文件后台下'!C:C,"Order")</f>
        <v>0</v>
      </c>
      <c r="S926">
        <f>SUMIFS('总明细 源文件后台下'!V:V,'总明细 源文件后台下'!E:E,E926,'总明细 源文件后台下'!C:C,"Order")</f>
        <v>0</v>
      </c>
      <c r="T926">
        <f>SUMIFS('总明细 源文件后台下'!W:W,'总明细 源文件后台下'!E:E,E926,'总明细 源文件后台下'!C:C,"Order")</f>
        <v>0</v>
      </c>
      <c r="U926">
        <f>SUMIFS('总明细 源文件后台下'!G:G,'总明细 源文件后台下'!E:E,E926,'总明细 源文件后台下'!C:C,"Refund")</f>
        <v>0</v>
      </c>
      <c r="V926">
        <f>SUMIFS('总明细 源文件后台下'!M:M,'总明细 源文件后台下'!E:E,E926,'总明细 源文件后台下'!C:C,"Refund")</f>
        <v>0</v>
      </c>
      <c r="W926">
        <f>SUMIFS('总明细 源文件后台下'!N:N,'总明细 源文件后台下'!E:E,E926,'总明细 源文件后台下'!C:C,"Refund")</f>
        <v>0</v>
      </c>
      <c r="X926">
        <f>SUMIFS('总明细 源文件后台下'!O:O,'总明细 源文件后台下'!E:E,E926,'总明细 源文件后台下'!C:C,"Refund")</f>
        <v>0</v>
      </c>
      <c r="Y926">
        <f>SUMIFS('总明细 源文件后台下'!P:P,'总明细 源文件后台下'!E:E,E926,'总明细 源文件后台下'!C:C,"Refund")</f>
        <v>0</v>
      </c>
      <c r="Z926">
        <f>SUMIFS('总明细 源文件后台下'!Q:Q,'总明细 源文件后台下'!E:E,E926,'总明细 源文件后台下'!C:C,"Refund")</f>
        <v>0</v>
      </c>
      <c r="AA926">
        <f>SUMIFS('总明细 源文件后台下'!R:R,'总明细 源文件后台下'!E:E,E926,'总明细 源文件后台下'!C:C,"Refund")</f>
        <v>0</v>
      </c>
      <c r="AB926">
        <f>SUMIFS('总明细 源文件后台下'!S:S,'总明细 源文件后台下'!E:E,E926,'总明细 源文件后台下'!C:C,"Refund")</f>
        <v>0</v>
      </c>
      <c r="AC926">
        <f>SUMIFS('总明细 源文件后台下'!T:T,'总明细 源文件后台下'!E:E,E926,'总明细 源文件后台下'!C:C,"Refund")</f>
        <v>0</v>
      </c>
      <c r="AD926">
        <f>SUMIFS('总明细 源文件后台下'!U:U,'总明细 源文件后台下'!E:E,E926,'总明细 源文件后台下'!C:C,"Refund")</f>
        <v>0</v>
      </c>
      <c r="AE926">
        <f>SUMIFS('总明细 源文件后台下'!V:V,'总明细 源文件后台下'!E:E,E926,'总明细 源文件后台下'!C:C,"Refund")</f>
        <v>0</v>
      </c>
      <c r="AF926">
        <f>SUMIFS('总明细 源文件后台下'!W:W,'总明细 源文件后台下'!E:E,E926,'总明细 源文件后台下'!C:C,"Refund")</f>
        <v>0</v>
      </c>
      <c r="AK926">
        <f>(SUMIF('广告费 源文件后台下'!G:G,E926,'广告费 源文件后台下'!M:M))*-1</f>
        <v>0</v>
      </c>
      <c r="AL926">
        <f>SUMIFS('总明细 源文件后台下'!W:W,'总明细 源文件后台下'!E:E,E926,'总明细 源文件后台下'!C:C,"Adjustment",'总明细 源文件后台下'!F:F,"FBA Inventory Reimbursement - Customer Return")</f>
        <v>0</v>
      </c>
      <c r="AM926">
        <f>SUMIFS('总明细 源文件后台下'!W:W,'总明细 源文件后台下'!E:E,E926,'总明细 源文件后台下'!C:C,"Adjustment",'总明细 源文件后台下'!F:F,"FBA Inventory Reimbursement - Damaged:Warehouse")</f>
        <v>0</v>
      </c>
      <c r="AN926">
        <f>SUMIFS('总明细 源文件后台下'!W:W,'总明细 源文件后台下'!E:E,E926,'总明细 源文件后台下'!C:C,"Adjustment",'总明细 源文件后台下'!F:F,"FBA Inventory Reimbursement - Customer Service Issue")</f>
        <v>0</v>
      </c>
      <c r="AO926">
        <f>SUMIFS('总明细 源文件后台下'!W:W,'总明细 源文件后台下'!E:E,E926,'总明细 源文件后台下'!C:C,"Adjustment",'总明细 源文件后台下'!F:F,"FBA Inventory Reimbursement - Fee Correction")</f>
        <v>0</v>
      </c>
      <c r="AP926">
        <f>SUMIFS('总明细 源文件后台下'!W:W,'总明细 源文件后台下'!E:E,E926,'总明细 源文件后台下'!C:C,"Adjustment",'总明细 源文件后台下'!F:F,"FBA Inventory Reimbursement - General Adjustment")</f>
        <v>0</v>
      </c>
      <c r="AQ926">
        <f>SUMIFS('总明细 源文件后台下'!W:W,'总明细 源文件后台下'!E:E,E926,'总明细 源文件后台下'!C:C,"Adjustment",'总明细 源文件后台下'!F:F,"FBA Inventory Reimbursement - Lost:Inbound")</f>
        <v>0</v>
      </c>
      <c r="AR926">
        <f>SUMIFS('总明细 源文件后台下'!W:W,'总明细 源文件后台下'!E:E,E926,'总明细 源文件后台下'!C:C,"Adjustment",'总明细 源文件后台下'!F:F,"FBA Inventory Reimbursement - Lost:Warehouse")</f>
        <v>0</v>
      </c>
      <c r="AS926">
        <f>SUMIFS('总明细 源文件后台下'!W:W,'总明细 源文件后台下'!E:E,E926,'总明细 源文件后台下'!C:C,"Adjustment",'总明细 源文件后台下'!F:F,"Non-subscription Fee Adjustment")</f>
        <v>0</v>
      </c>
      <c r="AT926">
        <f>SUMIFS('总明细 源文件后台下'!W:W,'总明细 源文件后台下'!E:E,E926,'总明细 源文件后台下'!C:C,"Adjustment",'总明细 源文件后台下'!F:F,"FBA Inventory Placement Service Fee")</f>
        <v>0</v>
      </c>
      <c r="AV926">
        <f>SUMIF('FBA Customer Return Per Unit Fe'!B:B,E926,'FBA Customer Return Per Unit Fe'!C:C)</f>
        <v>0</v>
      </c>
      <c r="AX926">
        <f>(SUMIF('仓储费 源文件后台下'!C:C,E926,'仓储费 源文件后台下'!V:V))*-1</f>
        <v>-0.1205</v>
      </c>
      <c r="AZ926">
        <f>SUMIF('Disposal Fee销毁费用-160.95'!B:B,E926,'Disposal Fee销毁费用-160.95'!D:D)*-1</f>
        <v>-0.3</v>
      </c>
      <c r="BC926">
        <f>IFERROR(VLOOKUP(F926,'优惠券-86.4'!F:I,4,0),0)</f>
        <v>0</v>
      </c>
      <c r="BD926">
        <f>IFERROR(VLOOKUP(F926,'早评-120'!E:H,4,0),0)</f>
        <v>0</v>
      </c>
      <c r="BF926">
        <f t="shared" si="112"/>
        <v>-0.42049999999999998</v>
      </c>
      <c r="BG926">
        <f t="shared" si="113"/>
        <v>0</v>
      </c>
      <c r="BH926">
        <f t="shared" si="114"/>
        <v>-2.73325</v>
      </c>
      <c r="BQ926" s="45">
        <f t="shared" si="115"/>
        <v>-2.73325</v>
      </c>
      <c r="BR926">
        <f>SUMIFS('9月销毁明细'!D:D,'9月销毁明细'!A:A,E926,'9月销毁明细'!H:H,"Sellable")</f>
        <v>0</v>
      </c>
      <c r="BS926">
        <f>SUMIFS('9月销毁明细'!G:G,'9月销毁明细'!A:A,E926,'9月销毁明细'!H:H,"Sellable")</f>
        <v>0</v>
      </c>
      <c r="BT926">
        <f>SUMIFS('9月销毁明细'!D:D,'9月销毁明细'!A:A,E926,'9月销毁明细'!H:H,"Unsellable")</f>
        <v>0</v>
      </c>
      <c r="BU926">
        <f>SUMIFS('9月销毁明细'!G:G,'9月销毁明细'!A:A,E926,'9月销毁明细'!H:H,"Unsellable")</f>
        <v>0</v>
      </c>
      <c r="BW926">
        <f>IFERROR(I926*VLOOKUP(F926,'9.3成本表'!C:L,10,0),0)</f>
        <v>0</v>
      </c>
      <c r="BX926">
        <f t="shared" si="116"/>
        <v>0</v>
      </c>
      <c r="CC926" s="45">
        <f t="shared" si="117"/>
        <v>-2.73325</v>
      </c>
      <c r="CD926" s="45">
        <f t="shared" si="118"/>
        <v>0</v>
      </c>
      <c r="CE926" s="45">
        <f t="shared" si="119"/>
        <v>0</v>
      </c>
    </row>
    <row r="927" spans="4:83" x14ac:dyDescent="0.25">
      <c r="D927" s="20" t="s">
        <v>1963</v>
      </c>
      <c r="E927" s="20" t="s">
        <v>1964</v>
      </c>
      <c r="F927" s="20">
        <v>6706</v>
      </c>
      <c r="G927">
        <v>921</v>
      </c>
      <c r="H927" s="20"/>
      <c r="I927">
        <f>SUMIFS('总明细 源文件后台下'!G:G,'总明细 源文件后台下'!E:E,E927,'总明细 源文件后台下'!C:C,"Order")</f>
        <v>0</v>
      </c>
      <c r="J927">
        <f>SUMIFS('总明细 源文件后台下'!M:M,'总明细 源文件后台下'!E:E,E927,'总明细 源文件后台下'!C:C,"Order")</f>
        <v>0</v>
      </c>
      <c r="K927">
        <f>SUMIFS('总明细 源文件后台下'!N:N,'总明细 源文件后台下'!E:E,E927,'总明细 源文件后台下'!C:C,"Order")</f>
        <v>0</v>
      </c>
      <c r="L927">
        <f>SUMIFS('总明细 源文件后台下'!O:O,'总明细 源文件后台下'!E:E,E927,'总明细 源文件后台下'!C:C,"Order")</f>
        <v>0</v>
      </c>
      <c r="M927">
        <f>SUMIFS('总明细 源文件后台下'!P:P,'总明细 源文件后台下'!E:E,E927,'总明细 源文件后台下'!C:C,"Order")</f>
        <v>0</v>
      </c>
      <c r="N927">
        <f>SUMIFS('总明细 源文件后台下'!Q:Q,'总明细 源文件后台下'!E:E,E927,'总明细 源文件后台下'!C:C,"Order")</f>
        <v>0</v>
      </c>
      <c r="O927">
        <f>SUMIFS('总明细 源文件后台下'!R:R,'总明细 源文件后台下'!E:E,E927,'总明细 源文件后台下'!C:C,"Order")</f>
        <v>0</v>
      </c>
      <c r="P927">
        <f>SUMIFS('总明细 源文件后台下'!S:S,'总明细 源文件后台下'!E:E,E927,'总明细 源文件后台下'!C:C,"Order")</f>
        <v>0</v>
      </c>
      <c r="Q927">
        <f>SUMIFS('总明细 源文件后台下'!T:T,'总明细 源文件后台下'!E:E,E927,'总明细 源文件后台下'!C:C,"Order")</f>
        <v>0</v>
      </c>
      <c r="R927">
        <f>SUMIFS('总明细 源文件后台下'!U:U,'总明细 源文件后台下'!E:E,E927,'总明细 源文件后台下'!C:C,"Order")</f>
        <v>0</v>
      </c>
      <c r="S927">
        <f>SUMIFS('总明细 源文件后台下'!V:V,'总明细 源文件后台下'!E:E,E927,'总明细 源文件后台下'!C:C,"Order")</f>
        <v>0</v>
      </c>
      <c r="T927">
        <f>SUMIFS('总明细 源文件后台下'!W:W,'总明细 源文件后台下'!E:E,E927,'总明细 源文件后台下'!C:C,"Order")</f>
        <v>0</v>
      </c>
      <c r="U927">
        <f>SUMIFS('总明细 源文件后台下'!G:G,'总明细 源文件后台下'!E:E,E927,'总明细 源文件后台下'!C:C,"Refund")</f>
        <v>0</v>
      </c>
      <c r="V927">
        <f>SUMIFS('总明细 源文件后台下'!M:M,'总明细 源文件后台下'!E:E,E927,'总明细 源文件后台下'!C:C,"Refund")</f>
        <v>0</v>
      </c>
      <c r="W927">
        <f>SUMIFS('总明细 源文件后台下'!N:N,'总明细 源文件后台下'!E:E,E927,'总明细 源文件后台下'!C:C,"Refund")</f>
        <v>0</v>
      </c>
      <c r="X927">
        <f>SUMIFS('总明细 源文件后台下'!O:O,'总明细 源文件后台下'!E:E,E927,'总明细 源文件后台下'!C:C,"Refund")</f>
        <v>0</v>
      </c>
      <c r="Y927">
        <f>SUMIFS('总明细 源文件后台下'!P:P,'总明细 源文件后台下'!E:E,E927,'总明细 源文件后台下'!C:C,"Refund")</f>
        <v>0</v>
      </c>
      <c r="Z927">
        <f>SUMIFS('总明细 源文件后台下'!Q:Q,'总明细 源文件后台下'!E:E,E927,'总明细 源文件后台下'!C:C,"Refund")</f>
        <v>0</v>
      </c>
      <c r="AA927">
        <f>SUMIFS('总明细 源文件后台下'!R:R,'总明细 源文件后台下'!E:E,E927,'总明细 源文件后台下'!C:C,"Refund")</f>
        <v>0</v>
      </c>
      <c r="AB927">
        <f>SUMIFS('总明细 源文件后台下'!S:S,'总明细 源文件后台下'!E:E,E927,'总明细 源文件后台下'!C:C,"Refund")</f>
        <v>0</v>
      </c>
      <c r="AC927">
        <f>SUMIFS('总明细 源文件后台下'!T:T,'总明细 源文件后台下'!E:E,E927,'总明细 源文件后台下'!C:C,"Refund")</f>
        <v>0</v>
      </c>
      <c r="AD927">
        <f>SUMIFS('总明细 源文件后台下'!U:U,'总明细 源文件后台下'!E:E,E927,'总明细 源文件后台下'!C:C,"Refund")</f>
        <v>0</v>
      </c>
      <c r="AE927">
        <f>SUMIFS('总明细 源文件后台下'!V:V,'总明细 源文件后台下'!E:E,E927,'总明细 源文件后台下'!C:C,"Refund")</f>
        <v>0</v>
      </c>
      <c r="AF927">
        <f>SUMIFS('总明细 源文件后台下'!W:W,'总明细 源文件后台下'!E:E,E927,'总明细 源文件后台下'!C:C,"Refund")</f>
        <v>0</v>
      </c>
      <c r="AK927">
        <f>(SUMIF('广告费 源文件后台下'!G:G,E927,'广告费 源文件后台下'!M:M))*-1</f>
        <v>0</v>
      </c>
      <c r="AL927">
        <f>SUMIFS('总明细 源文件后台下'!W:W,'总明细 源文件后台下'!E:E,E927,'总明细 源文件后台下'!C:C,"Adjustment",'总明细 源文件后台下'!F:F,"FBA Inventory Reimbursement - Customer Return")</f>
        <v>0</v>
      </c>
      <c r="AM927">
        <f>SUMIFS('总明细 源文件后台下'!W:W,'总明细 源文件后台下'!E:E,E927,'总明细 源文件后台下'!C:C,"Adjustment",'总明细 源文件后台下'!F:F,"FBA Inventory Reimbursement - Damaged:Warehouse")</f>
        <v>0</v>
      </c>
      <c r="AN927">
        <f>SUMIFS('总明细 源文件后台下'!W:W,'总明细 源文件后台下'!E:E,E927,'总明细 源文件后台下'!C:C,"Adjustment",'总明细 源文件后台下'!F:F,"FBA Inventory Reimbursement - Customer Service Issue")</f>
        <v>0</v>
      </c>
      <c r="AO927">
        <f>SUMIFS('总明细 源文件后台下'!W:W,'总明细 源文件后台下'!E:E,E927,'总明细 源文件后台下'!C:C,"Adjustment",'总明细 源文件后台下'!F:F,"FBA Inventory Reimbursement - Fee Correction")</f>
        <v>0</v>
      </c>
      <c r="AP927">
        <f>SUMIFS('总明细 源文件后台下'!W:W,'总明细 源文件后台下'!E:E,E927,'总明细 源文件后台下'!C:C,"Adjustment",'总明细 源文件后台下'!F:F,"FBA Inventory Reimbursement - General Adjustment")</f>
        <v>0</v>
      </c>
      <c r="AQ927">
        <f>SUMIFS('总明细 源文件后台下'!W:W,'总明细 源文件后台下'!E:E,E927,'总明细 源文件后台下'!C:C,"Adjustment",'总明细 源文件后台下'!F:F,"FBA Inventory Reimbursement - Lost:Inbound")</f>
        <v>0</v>
      </c>
      <c r="AR927">
        <f>SUMIFS('总明细 源文件后台下'!W:W,'总明细 源文件后台下'!E:E,E927,'总明细 源文件后台下'!C:C,"Adjustment",'总明细 源文件后台下'!F:F,"FBA Inventory Reimbursement - Lost:Warehouse")</f>
        <v>0</v>
      </c>
      <c r="AS927">
        <f>SUMIFS('总明细 源文件后台下'!W:W,'总明细 源文件后台下'!E:E,E927,'总明细 源文件后台下'!C:C,"Adjustment",'总明细 源文件后台下'!F:F,"Non-subscription Fee Adjustment")</f>
        <v>0</v>
      </c>
      <c r="AT927">
        <f>SUMIFS('总明细 源文件后台下'!W:W,'总明细 源文件后台下'!E:E,E927,'总明细 源文件后台下'!C:C,"Adjustment",'总明细 源文件后台下'!F:F,"FBA Inventory Placement Service Fee")</f>
        <v>0</v>
      </c>
      <c r="AV927">
        <f>SUMIF('FBA Customer Return Per Unit Fe'!B:B,E927,'FBA Customer Return Per Unit Fe'!C:C)</f>
        <v>0</v>
      </c>
      <c r="AX927">
        <f>(SUMIF('仓储费 源文件后台下'!C:C,E927,'仓储费 源文件后台下'!V:V))*-1</f>
        <v>-0.14659999999999998</v>
      </c>
      <c r="AZ927">
        <f>SUMIF('Disposal Fee销毁费用-160.95'!B:B,E927,'Disposal Fee销毁费用-160.95'!D:D)*-1</f>
        <v>-0.6</v>
      </c>
      <c r="BC927">
        <f>IFERROR(VLOOKUP(F927,'优惠券-86.4'!F:I,4,0),0)</f>
        <v>0</v>
      </c>
      <c r="BD927">
        <f>IFERROR(VLOOKUP(F927,'早评-120'!E:H,4,0),0)</f>
        <v>0</v>
      </c>
      <c r="BF927">
        <f t="shared" si="112"/>
        <v>-0.74659999999999993</v>
      </c>
      <c r="BG927">
        <f t="shared" si="113"/>
        <v>0</v>
      </c>
      <c r="BH927">
        <f t="shared" si="114"/>
        <v>-4.8529</v>
      </c>
      <c r="BQ927" s="45">
        <f t="shared" si="115"/>
        <v>-4.8529</v>
      </c>
      <c r="BR927">
        <f>SUMIFS('9月销毁明细'!D:D,'9月销毁明细'!A:A,E927,'9月销毁明细'!H:H,"Sellable")</f>
        <v>0</v>
      </c>
      <c r="BS927">
        <f>SUMIFS('9月销毁明细'!G:G,'9月销毁明细'!A:A,E927,'9月销毁明细'!H:H,"Sellable")</f>
        <v>0</v>
      </c>
      <c r="BT927">
        <f>SUMIFS('9月销毁明细'!D:D,'9月销毁明细'!A:A,E927,'9月销毁明细'!H:H,"Unsellable")</f>
        <v>0</v>
      </c>
      <c r="BU927">
        <f>SUMIFS('9月销毁明细'!G:G,'9月销毁明细'!A:A,E927,'9月销毁明细'!H:H,"Unsellable")</f>
        <v>0</v>
      </c>
      <c r="BW927">
        <f>IFERROR(I927*VLOOKUP(F927,'9.3成本表'!C:L,10,0),0)</f>
        <v>0</v>
      </c>
      <c r="BX927">
        <f t="shared" si="116"/>
        <v>0</v>
      </c>
      <c r="CC927" s="45">
        <f t="shared" si="117"/>
        <v>-4.8529</v>
      </c>
      <c r="CD927" s="45">
        <f t="shared" si="118"/>
        <v>0</v>
      </c>
      <c r="CE927" s="45">
        <f t="shared" si="119"/>
        <v>0</v>
      </c>
    </row>
    <row r="928" spans="4:83" x14ac:dyDescent="0.25">
      <c r="D928" s="20" t="s">
        <v>1965</v>
      </c>
      <c r="E928" s="20" t="s">
        <v>1966</v>
      </c>
      <c r="F928" s="20">
        <v>6706</v>
      </c>
      <c r="G928">
        <v>922</v>
      </c>
      <c r="H928" s="20"/>
      <c r="I928">
        <f>SUMIFS('总明细 源文件后台下'!G:G,'总明细 源文件后台下'!E:E,E928,'总明细 源文件后台下'!C:C,"Order")</f>
        <v>0</v>
      </c>
      <c r="J928">
        <f>SUMIFS('总明细 源文件后台下'!M:M,'总明细 源文件后台下'!E:E,E928,'总明细 源文件后台下'!C:C,"Order")</f>
        <v>0</v>
      </c>
      <c r="K928">
        <f>SUMIFS('总明细 源文件后台下'!N:N,'总明细 源文件后台下'!E:E,E928,'总明细 源文件后台下'!C:C,"Order")</f>
        <v>0</v>
      </c>
      <c r="L928">
        <f>SUMIFS('总明细 源文件后台下'!O:O,'总明细 源文件后台下'!E:E,E928,'总明细 源文件后台下'!C:C,"Order")</f>
        <v>0</v>
      </c>
      <c r="M928">
        <f>SUMIFS('总明细 源文件后台下'!P:P,'总明细 源文件后台下'!E:E,E928,'总明细 源文件后台下'!C:C,"Order")</f>
        <v>0</v>
      </c>
      <c r="N928">
        <f>SUMIFS('总明细 源文件后台下'!Q:Q,'总明细 源文件后台下'!E:E,E928,'总明细 源文件后台下'!C:C,"Order")</f>
        <v>0</v>
      </c>
      <c r="O928">
        <f>SUMIFS('总明细 源文件后台下'!R:R,'总明细 源文件后台下'!E:E,E928,'总明细 源文件后台下'!C:C,"Order")</f>
        <v>0</v>
      </c>
      <c r="P928">
        <f>SUMIFS('总明细 源文件后台下'!S:S,'总明细 源文件后台下'!E:E,E928,'总明细 源文件后台下'!C:C,"Order")</f>
        <v>0</v>
      </c>
      <c r="Q928">
        <f>SUMIFS('总明细 源文件后台下'!T:T,'总明细 源文件后台下'!E:E,E928,'总明细 源文件后台下'!C:C,"Order")</f>
        <v>0</v>
      </c>
      <c r="R928">
        <f>SUMIFS('总明细 源文件后台下'!U:U,'总明细 源文件后台下'!E:E,E928,'总明细 源文件后台下'!C:C,"Order")</f>
        <v>0</v>
      </c>
      <c r="S928">
        <f>SUMIFS('总明细 源文件后台下'!V:V,'总明细 源文件后台下'!E:E,E928,'总明细 源文件后台下'!C:C,"Order")</f>
        <v>0</v>
      </c>
      <c r="T928">
        <f>SUMIFS('总明细 源文件后台下'!W:W,'总明细 源文件后台下'!E:E,E928,'总明细 源文件后台下'!C:C,"Order")</f>
        <v>0</v>
      </c>
      <c r="U928">
        <f>SUMIFS('总明细 源文件后台下'!G:G,'总明细 源文件后台下'!E:E,E928,'总明细 源文件后台下'!C:C,"Refund")</f>
        <v>0</v>
      </c>
      <c r="V928">
        <f>SUMIFS('总明细 源文件后台下'!M:M,'总明细 源文件后台下'!E:E,E928,'总明细 源文件后台下'!C:C,"Refund")</f>
        <v>0</v>
      </c>
      <c r="W928">
        <f>SUMIFS('总明细 源文件后台下'!N:N,'总明细 源文件后台下'!E:E,E928,'总明细 源文件后台下'!C:C,"Refund")</f>
        <v>0</v>
      </c>
      <c r="X928">
        <f>SUMIFS('总明细 源文件后台下'!O:O,'总明细 源文件后台下'!E:E,E928,'总明细 源文件后台下'!C:C,"Refund")</f>
        <v>0</v>
      </c>
      <c r="Y928">
        <f>SUMIFS('总明细 源文件后台下'!P:P,'总明细 源文件后台下'!E:E,E928,'总明细 源文件后台下'!C:C,"Refund")</f>
        <v>0</v>
      </c>
      <c r="Z928">
        <f>SUMIFS('总明细 源文件后台下'!Q:Q,'总明细 源文件后台下'!E:E,E928,'总明细 源文件后台下'!C:C,"Refund")</f>
        <v>0</v>
      </c>
      <c r="AA928">
        <f>SUMIFS('总明细 源文件后台下'!R:R,'总明细 源文件后台下'!E:E,E928,'总明细 源文件后台下'!C:C,"Refund")</f>
        <v>0</v>
      </c>
      <c r="AB928">
        <f>SUMIFS('总明细 源文件后台下'!S:S,'总明细 源文件后台下'!E:E,E928,'总明细 源文件后台下'!C:C,"Refund")</f>
        <v>0</v>
      </c>
      <c r="AC928">
        <f>SUMIFS('总明细 源文件后台下'!T:T,'总明细 源文件后台下'!E:E,E928,'总明细 源文件后台下'!C:C,"Refund")</f>
        <v>0</v>
      </c>
      <c r="AD928">
        <f>SUMIFS('总明细 源文件后台下'!U:U,'总明细 源文件后台下'!E:E,E928,'总明细 源文件后台下'!C:C,"Refund")</f>
        <v>0</v>
      </c>
      <c r="AE928">
        <f>SUMIFS('总明细 源文件后台下'!V:V,'总明细 源文件后台下'!E:E,E928,'总明细 源文件后台下'!C:C,"Refund")</f>
        <v>0</v>
      </c>
      <c r="AF928">
        <f>SUMIFS('总明细 源文件后台下'!W:W,'总明细 源文件后台下'!E:E,E928,'总明细 源文件后台下'!C:C,"Refund")</f>
        <v>0</v>
      </c>
      <c r="AK928">
        <f>(SUMIF('广告费 源文件后台下'!G:G,E928,'广告费 源文件后台下'!M:M))*-1</f>
        <v>0</v>
      </c>
      <c r="AL928">
        <f>SUMIFS('总明细 源文件后台下'!W:W,'总明细 源文件后台下'!E:E,E928,'总明细 源文件后台下'!C:C,"Adjustment",'总明细 源文件后台下'!F:F,"FBA Inventory Reimbursement - Customer Return")</f>
        <v>0</v>
      </c>
      <c r="AM928">
        <f>SUMIFS('总明细 源文件后台下'!W:W,'总明细 源文件后台下'!E:E,E928,'总明细 源文件后台下'!C:C,"Adjustment",'总明细 源文件后台下'!F:F,"FBA Inventory Reimbursement - Damaged:Warehouse")</f>
        <v>0</v>
      </c>
      <c r="AN928">
        <f>SUMIFS('总明细 源文件后台下'!W:W,'总明细 源文件后台下'!E:E,E928,'总明细 源文件后台下'!C:C,"Adjustment",'总明细 源文件后台下'!F:F,"FBA Inventory Reimbursement - Customer Service Issue")</f>
        <v>0</v>
      </c>
      <c r="AO928">
        <f>SUMIFS('总明细 源文件后台下'!W:W,'总明细 源文件后台下'!E:E,E928,'总明细 源文件后台下'!C:C,"Adjustment",'总明细 源文件后台下'!F:F,"FBA Inventory Reimbursement - Fee Correction")</f>
        <v>0</v>
      </c>
      <c r="AP928">
        <f>SUMIFS('总明细 源文件后台下'!W:W,'总明细 源文件后台下'!E:E,E928,'总明细 源文件后台下'!C:C,"Adjustment",'总明细 源文件后台下'!F:F,"FBA Inventory Reimbursement - General Adjustment")</f>
        <v>0</v>
      </c>
      <c r="AQ928">
        <f>SUMIFS('总明细 源文件后台下'!W:W,'总明细 源文件后台下'!E:E,E928,'总明细 源文件后台下'!C:C,"Adjustment",'总明细 源文件后台下'!F:F,"FBA Inventory Reimbursement - Lost:Inbound")</f>
        <v>0</v>
      </c>
      <c r="AR928">
        <f>SUMIFS('总明细 源文件后台下'!W:W,'总明细 源文件后台下'!E:E,E928,'总明细 源文件后台下'!C:C,"Adjustment",'总明细 源文件后台下'!F:F,"FBA Inventory Reimbursement - Lost:Warehouse")</f>
        <v>0</v>
      </c>
      <c r="AS928">
        <f>SUMIFS('总明细 源文件后台下'!W:W,'总明细 源文件后台下'!E:E,E928,'总明细 源文件后台下'!C:C,"Adjustment",'总明细 源文件后台下'!F:F,"Non-subscription Fee Adjustment")</f>
        <v>0</v>
      </c>
      <c r="AT928">
        <f>SUMIFS('总明细 源文件后台下'!W:W,'总明细 源文件后台下'!E:E,E928,'总明细 源文件后台下'!C:C,"Adjustment",'总明细 源文件后台下'!F:F,"FBA Inventory Placement Service Fee")</f>
        <v>0</v>
      </c>
      <c r="AV928">
        <f>SUMIF('FBA Customer Return Per Unit Fe'!B:B,E928,'FBA Customer Return Per Unit Fe'!C:C)</f>
        <v>0</v>
      </c>
      <c r="AX928">
        <f>(SUMIF('仓储费 源文件后台下'!C:C,E928,'仓储费 源文件后台下'!V:V))*-1</f>
        <v>-0.46290000000000003</v>
      </c>
      <c r="AZ928">
        <f>SUMIF('Disposal Fee销毁费用-160.95'!B:B,E928,'Disposal Fee销毁费用-160.95'!D:D)*-1</f>
        <v>-1.95</v>
      </c>
      <c r="BC928">
        <f>IFERROR(VLOOKUP(F928,'优惠券-86.4'!F:I,4,0),0)</f>
        <v>0</v>
      </c>
      <c r="BD928">
        <f>IFERROR(VLOOKUP(F928,'早评-120'!E:H,4,0),0)</f>
        <v>0</v>
      </c>
      <c r="BF928">
        <f t="shared" si="112"/>
        <v>-2.4129</v>
      </c>
      <c r="BG928">
        <f t="shared" si="113"/>
        <v>0</v>
      </c>
      <c r="BH928">
        <f t="shared" si="114"/>
        <v>-15.68385</v>
      </c>
      <c r="BQ928" s="45">
        <f t="shared" si="115"/>
        <v>-15.68385</v>
      </c>
      <c r="BR928">
        <f>SUMIFS('9月销毁明细'!D:D,'9月销毁明细'!A:A,E928,'9月销毁明细'!H:H,"Sellable")</f>
        <v>0</v>
      </c>
      <c r="BS928">
        <f>SUMIFS('9月销毁明细'!G:G,'9月销毁明细'!A:A,E928,'9月销毁明细'!H:H,"Sellable")</f>
        <v>0</v>
      </c>
      <c r="BT928">
        <f>SUMIFS('9月销毁明细'!D:D,'9月销毁明细'!A:A,E928,'9月销毁明细'!H:H,"Unsellable")</f>
        <v>0</v>
      </c>
      <c r="BU928">
        <f>SUMIFS('9月销毁明细'!G:G,'9月销毁明细'!A:A,E928,'9月销毁明细'!H:H,"Unsellable")</f>
        <v>0</v>
      </c>
      <c r="BW928">
        <f>IFERROR(I928*VLOOKUP(F928,'9.3成本表'!C:L,10,0),0)</f>
        <v>0</v>
      </c>
      <c r="BX928">
        <f t="shared" si="116"/>
        <v>0</v>
      </c>
      <c r="CC928" s="45">
        <f t="shared" si="117"/>
        <v>-15.68385</v>
      </c>
      <c r="CD928" s="45">
        <f t="shared" si="118"/>
        <v>0</v>
      </c>
      <c r="CE928" s="45">
        <f t="shared" si="119"/>
        <v>0</v>
      </c>
    </row>
    <row r="929" spans="4:83" x14ac:dyDescent="0.25">
      <c r="D929" s="20" t="s">
        <v>1967</v>
      </c>
      <c r="E929" s="20" t="s">
        <v>1968</v>
      </c>
      <c r="F929" s="20">
        <v>6706</v>
      </c>
      <c r="G929">
        <v>923</v>
      </c>
      <c r="H929" s="20"/>
      <c r="I929">
        <f>SUMIFS('总明细 源文件后台下'!G:G,'总明细 源文件后台下'!E:E,E929,'总明细 源文件后台下'!C:C,"Order")</f>
        <v>0</v>
      </c>
      <c r="J929">
        <f>SUMIFS('总明细 源文件后台下'!M:M,'总明细 源文件后台下'!E:E,E929,'总明细 源文件后台下'!C:C,"Order")</f>
        <v>0</v>
      </c>
      <c r="K929">
        <f>SUMIFS('总明细 源文件后台下'!N:N,'总明细 源文件后台下'!E:E,E929,'总明细 源文件后台下'!C:C,"Order")</f>
        <v>0</v>
      </c>
      <c r="L929">
        <f>SUMIFS('总明细 源文件后台下'!O:O,'总明细 源文件后台下'!E:E,E929,'总明细 源文件后台下'!C:C,"Order")</f>
        <v>0</v>
      </c>
      <c r="M929">
        <f>SUMIFS('总明细 源文件后台下'!P:P,'总明细 源文件后台下'!E:E,E929,'总明细 源文件后台下'!C:C,"Order")</f>
        <v>0</v>
      </c>
      <c r="N929">
        <f>SUMIFS('总明细 源文件后台下'!Q:Q,'总明细 源文件后台下'!E:E,E929,'总明细 源文件后台下'!C:C,"Order")</f>
        <v>0</v>
      </c>
      <c r="O929">
        <f>SUMIFS('总明细 源文件后台下'!R:R,'总明细 源文件后台下'!E:E,E929,'总明细 源文件后台下'!C:C,"Order")</f>
        <v>0</v>
      </c>
      <c r="P929">
        <f>SUMIFS('总明细 源文件后台下'!S:S,'总明细 源文件后台下'!E:E,E929,'总明细 源文件后台下'!C:C,"Order")</f>
        <v>0</v>
      </c>
      <c r="Q929">
        <f>SUMIFS('总明细 源文件后台下'!T:T,'总明细 源文件后台下'!E:E,E929,'总明细 源文件后台下'!C:C,"Order")</f>
        <v>0</v>
      </c>
      <c r="R929">
        <f>SUMIFS('总明细 源文件后台下'!U:U,'总明细 源文件后台下'!E:E,E929,'总明细 源文件后台下'!C:C,"Order")</f>
        <v>0</v>
      </c>
      <c r="S929">
        <f>SUMIFS('总明细 源文件后台下'!V:V,'总明细 源文件后台下'!E:E,E929,'总明细 源文件后台下'!C:C,"Order")</f>
        <v>0</v>
      </c>
      <c r="T929">
        <f>SUMIFS('总明细 源文件后台下'!W:W,'总明细 源文件后台下'!E:E,E929,'总明细 源文件后台下'!C:C,"Order")</f>
        <v>0</v>
      </c>
      <c r="U929">
        <f>SUMIFS('总明细 源文件后台下'!G:G,'总明细 源文件后台下'!E:E,E929,'总明细 源文件后台下'!C:C,"Refund")</f>
        <v>0</v>
      </c>
      <c r="V929">
        <f>SUMIFS('总明细 源文件后台下'!M:M,'总明细 源文件后台下'!E:E,E929,'总明细 源文件后台下'!C:C,"Refund")</f>
        <v>0</v>
      </c>
      <c r="W929">
        <f>SUMIFS('总明细 源文件后台下'!N:N,'总明细 源文件后台下'!E:E,E929,'总明细 源文件后台下'!C:C,"Refund")</f>
        <v>0</v>
      </c>
      <c r="X929">
        <f>SUMIFS('总明细 源文件后台下'!O:O,'总明细 源文件后台下'!E:E,E929,'总明细 源文件后台下'!C:C,"Refund")</f>
        <v>0</v>
      </c>
      <c r="Y929">
        <f>SUMIFS('总明细 源文件后台下'!P:P,'总明细 源文件后台下'!E:E,E929,'总明细 源文件后台下'!C:C,"Refund")</f>
        <v>0</v>
      </c>
      <c r="Z929">
        <f>SUMIFS('总明细 源文件后台下'!Q:Q,'总明细 源文件后台下'!E:E,E929,'总明细 源文件后台下'!C:C,"Refund")</f>
        <v>0</v>
      </c>
      <c r="AA929">
        <f>SUMIFS('总明细 源文件后台下'!R:R,'总明细 源文件后台下'!E:E,E929,'总明细 源文件后台下'!C:C,"Refund")</f>
        <v>0</v>
      </c>
      <c r="AB929">
        <f>SUMIFS('总明细 源文件后台下'!S:S,'总明细 源文件后台下'!E:E,E929,'总明细 源文件后台下'!C:C,"Refund")</f>
        <v>0</v>
      </c>
      <c r="AC929">
        <f>SUMIFS('总明细 源文件后台下'!T:T,'总明细 源文件后台下'!E:E,E929,'总明细 源文件后台下'!C:C,"Refund")</f>
        <v>0</v>
      </c>
      <c r="AD929">
        <f>SUMIFS('总明细 源文件后台下'!U:U,'总明细 源文件后台下'!E:E,E929,'总明细 源文件后台下'!C:C,"Refund")</f>
        <v>0</v>
      </c>
      <c r="AE929">
        <f>SUMIFS('总明细 源文件后台下'!V:V,'总明细 源文件后台下'!E:E,E929,'总明细 源文件后台下'!C:C,"Refund")</f>
        <v>0</v>
      </c>
      <c r="AF929">
        <f>SUMIFS('总明细 源文件后台下'!W:W,'总明细 源文件后台下'!E:E,E929,'总明细 源文件后台下'!C:C,"Refund")</f>
        <v>0</v>
      </c>
      <c r="AK929">
        <f>(SUMIF('广告费 源文件后台下'!G:G,E929,'广告费 源文件后台下'!M:M))*-1</f>
        <v>0</v>
      </c>
      <c r="AL929">
        <f>SUMIFS('总明细 源文件后台下'!W:W,'总明细 源文件后台下'!E:E,E929,'总明细 源文件后台下'!C:C,"Adjustment",'总明细 源文件后台下'!F:F,"FBA Inventory Reimbursement - Customer Return")</f>
        <v>0</v>
      </c>
      <c r="AM929">
        <f>SUMIFS('总明细 源文件后台下'!W:W,'总明细 源文件后台下'!E:E,E929,'总明细 源文件后台下'!C:C,"Adjustment",'总明细 源文件后台下'!F:F,"FBA Inventory Reimbursement - Damaged:Warehouse")</f>
        <v>0</v>
      </c>
      <c r="AN929">
        <f>SUMIFS('总明细 源文件后台下'!W:W,'总明细 源文件后台下'!E:E,E929,'总明细 源文件后台下'!C:C,"Adjustment",'总明细 源文件后台下'!F:F,"FBA Inventory Reimbursement - Customer Service Issue")</f>
        <v>0</v>
      </c>
      <c r="AO929">
        <f>SUMIFS('总明细 源文件后台下'!W:W,'总明细 源文件后台下'!E:E,E929,'总明细 源文件后台下'!C:C,"Adjustment",'总明细 源文件后台下'!F:F,"FBA Inventory Reimbursement - Fee Correction")</f>
        <v>0</v>
      </c>
      <c r="AP929">
        <f>SUMIFS('总明细 源文件后台下'!W:W,'总明细 源文件后台下'!E:E,E929,'总明细 源文件后台下'!C:C,"Adjustment",'总明细 源文件后台下'!F:F,"FBA Inventory Reimbursement - General Adjustment")</f>
        <v>0</v>
      </c>
      <c r="AQ929">
        <f>SUMIFS('总明细 源文件后台下'!W:W,'总明细 源文件后台下'!E:E,E929,'总明细 源文件后台下'!C:C,"Adjustment",'总明细 源文件后台下'!F:F,"FBA Inventory Reimbursement - Lost:Inbound")</f>
        <v>0</v>
      </c>
      <c r="AR929">
        <f>SUMIFS('总明细 源文件后台下'!W:W,'总明细 源文件后台下'!E:E,E929,'总明细 源文件后台下'!C:C,"Adjustment",'总明细 源文件后台下'!F:F,"FBA Inventory Reimbursement - Lost:Warehouse")</f>
        <v>0</v>
      </c>
      <c r="AS929">
        <f>SUMIFS('总明细 源文件后台下'!W:W,'总明细 源文件后台下'!E:E,E929,'总明细 源文件后台下'!C:C,"Adjustment",'总明细 源文件后台下'!F:F,"Non-subscription Fee Adjustment")</f>
        <v>0</v>
      </c>
      <c r="AT929">
        <f>SUMIFS('总明细 源文件后台下'!W:W,'总明细 源文件后台下'!E:E,E929,'总明细 源文件后台下'!C:C,"Adjustment",'总明细 源文件后台下'!F:F,"FBA Inventory Placement Service Fee")</f>
        <v>0</v>
      </c>
      <c r="AV929">
        <f>SUMIF('FBA Customer Return Per Unit Fe'!B:B,E929,'FBA Customer Return Per Unit Fe'!C:C)</f>
        <v>0</v>
      </c>
      <c r="AX929">
        <f>(SUMIF('仓储费 源文件后台下'!C:C,E929,'仓储费 源文件后台下'!V:V))*-1</f>
        <v>-3.56E-2</v>
      </c>
      <c r="AZ929">
        <f>SUMIF('Disposal Fee销毁费用-160.95'!B:B,E929,'Disposal Fee销毁费用-160.95'!D:D)*-1</f>
        <v>-0.15</v>
      </c>
      <c r="BC929">
        <f>IFERROR(VLOOKUP(F929,'优惠券-86.4'!F:I,4,0),0)</f>
        <v>0</v>
      </c>
      <c r="BD929">
        <f>IFERROR(VLOOKUP(F929,'早评-120'!E:H,4,0),0)</f>
        <v>0</v>
      </c>
      <c r="BF929">
        <f t="shared" si="112"/>
        <v>-0.18559999999999999</v>
      </c>
      <c r="BG929">
        <f t="shared" si="113"/>
        <v>0</v>
      </c>
      <c r="BH929">
        <f t="shared" si="114"/>
        <v>-1.2063999999999999</v>
      </c>
      <c r="BQ929" s="45">
        <f t="shared" si="115"/>
        <v>-1.2063999999999999</v>
      </c>
      <c r="BR929">
        <f>SUMIFS('9月销毁明细'!D:D,'9月销毁明细'!A:A,E929,'9月销毁明细'!H:H,"Sellable")</f>
        <v>0</v>
      </c>
      <c r="BS929">
        <f>SUMIFS('9月销毁明细'!G:G,'9月销毁明细'!A:A,E929,'9月销毁明细'!H:H,"Sellable")</f>
        <v>0</v>
      </c>
      <c r="BT929">
        <f>SUMIFS('9月销毁明细'!D:D,'9月销毁明细'!A:A,E929,'9月销毁明细'!H:H,"Unsellable")</f>
        <v>0</v>
      </c>
      <c r="BU929">
        <f>SUMIFS('9月销毁明细'!G:G,'9月销毁明细'!A:A,E929,'9月销毁明细'!H:H,"Unsellable")</f>
        <v>0</v>
      </c>
      <c r="BW929">
        <f>IFERROR(I929*VLOOKUP(F929,'9.3成本表'!C:L,10,0),0)</f>
        <v>0</v>
      </c>
      <c r="BX929">
        <f t="shared" si="116"/>
        <v>0</v>
      </c>
      <c r="CC929" s="45">
        <f t="shared" si="117"/>
        <v>-1.2063999999999999</v>
      </c>
      <c r="CD929" s="45">
        <f t="shared" si="118"/>
        <v>0</v>
      </c>
      <c r="CE929" s="45">
        <f t="shared" si="119"/>
        <v>0</v>
      </c>
    </row>
    <row r="930" spans="4:83" x14ac:dyDescent="0.25">
      <c r="D930" s="20" t="s">
        <v>1969</v>
      </c>
      <c r="E930" s="20" t="s">
        <v>1970</v>
      </c>
      <c r="F930" s="20">
        <v>6715</v>
      </c>
      <c r="G930">
        <v>924</v>
      </c>
      <c r="H930" s="20"/>
      <c r="I930">
        <f>SUMIFS('总明细 源文件后台下'!G:G,'总明细 源文件后台下'!E:E,E930,'总明细 源文件后台下'!C:C,"Order")</f>
        <v>0</v>
      </c>
      <c r="J930">
        <f>SUMIFS('总明细 源文件后台下'!M:M,'总明细 源文件后台下'!E:E,E930,'总明细 源文件后台下'!C:C,"Order")</f>
        <v>0</v>
      </c>
      <c r="K930">
        <f>SUMIFS('总明细 源文件后台下'!N:N,'总明细 源文件后台下'!E:E,E930,'总明细 源文件后台下'!C:C,"Order")</f>
        <v>0</v>
      </c>
      <c r="L930">
        <f>SUMIFS('总明细 源文件后台下'!O:O,'总明细 源文件后台下'!E:E,E930,'总明细 源文件后台下'!C:C,"Order")</f>
        <v>0</v>
      </c>
      <c r="M930">
        <f>SUMIFS('总明细 源文件后台下'!P:P,'总明细 源文件后台下'!E:E,E930,'总明细 源文件后台下'!C:C,"Order")</f>
        <v>0</v>
      </c>
      <c r="N930">
        <f>SUMIFS('总明细 源文件后台下'!Q:Q,'总明细 源文件后台下'!E:E,E930,'总明细 源文件后台下'!C:C,"Order")</f>
        <v>0</v>
      </c>
      <c r="O930">
        <f>SUMIFS('总明细 源文件后台下'!R:R,'总明细 源文件后台下'!E:E,E930,'总明细 源文件后台下'!C:C,"Order")</f>
        <v>0</v>
      </c>
      <c r="P930">
        <f>SUMIFS('总明细 源文件后台下'!S:S,'总明细 源文件后台下'!E:E,E930,'总明细 源文件后台下'!C:C,"Order")</f>
        <v>0</v>
      </c>
      <c r="Q930">
        <f>SUMIFS('总明细 源文件后台下'!T:T,'总明细 源文件后台下'!E:E,E930,'总明细 源文件后台下'!C:C,"Order")</f>
        <v>0</v>
      </c>
      <c r="R930">
        <f>SUMIFS('总明细 源文件后台下'!U:U,'总明细 源文件后台下'!E:E,E930,'总明细 源文件后台下'!C:C,"Order")</f>
        <v>0</v>
      </c>
      <c r="S930">
        <f>SUMIFS('总明细 源文件后台下'!V:V,'总明细 源文件后台下'!E:E,E930,'总明细 源文件后台下'!C:C,"Order")</f>
        <v>0</v>
      </c>
      <c r="T930">
        <f>SUMIFS('总明细 源文件后台下'!W:W,'总明细 源文件后台下'!E:E,E930,'总明细 源文件后台下'!C:C,"Order")</f>
        <v>0</v>
      </c>
      <c r="U930">
        <f>SUMIFS('总明细 源文件后台下'!G:G,'总明细 源文件后台下'!E:E,E930,'总明细 源文件后台下'!C:C,"Refund")</f>
        <v>0</v>
      </c>
      <c r="V930">
        <f>SUMIFS('总明细 源文件后台下'!M:M,'总明细 源文件后台下'!E:E,E930,'总明细 源文件后台下'!C:C,"Refund")</f>
        <v>0</v>
      </c>
      <c r="W930">
        <f>SUMIFS('总明细 源文件后台下'!N:N,'总明细 源文件后台下'!E:E,E930,'总明细 源文件后台下'!C:C,"Refund")</f>
        <v>0</v>
      </c>
      <c r="X930">
        <f>SUMIFS('总明细 源文件后台下'!O:O,'总明细 源文件后台下'!E:E,E930,'总明细 源文件后台下'!C:C,"Refund")</f>
        <v>0</v>
      </c>
      <c r="Y930">
        <f>SUMIFS('总明细 源文件后台下'!P:P,'总明细 源文件后台下'!E:E,E930,'总明细 源文件后台下'!C:C,"Refund")</f>
        <v>0</v>
      </c>
      <c r="Z930">
        <f>SUMIFS('总明细 源文件后台下'!Q:Q,'总明细 源文件后台下'!E:E,E930,'总明细 源文件后台下'!C:C,"Refund")</f>
        <v>0</v>
      </c>
      <c r="AA930">
        <f>SUMIFS('总明细 源文件后台下'!R:R,'总明细 源文件后台下'!E:E,E930,'总明细 源文件后台下'!C:C,"Refund")</f>
        <v>0</v>
      </c>
      <c r="AB930">
        <f>SUMIFS('总明细 源文件后台下'!S:S,'总明细 源文件后台下'!E:E,E930,'总明细 源文件后台下'!C:C,"Refund")</f>
        <v>0</v>
      </c>
      <c r="AC930">
        <f>SUMIFS('总明细 源文件后台下'!T:T,'总明细 源文件后台下'!E:E,E930,'总明细 源文件后台下'!C:C,"Refund")</f>
        <v>0</v>
      </c>
      <c r="AD930">
        <f>SUMIFS('总明细 源文件后台下'!U:U,'总明细 源文件后台下'!E:E,E930,'总明细 源文件后台下'!C:C,"Refund")</f>
        <v>0</v>
      </c>
      <c r="AE930">
        <f>SUMIFS('总明细 源文件后台下'!V:V,'总明细 源文件后台下'!E:E,E930,'总明细 源文件后台下'!C:C,"Refund")</f>
        <v>0</v>
      </c>
      <c r="AF930">
        <f>SUMIFS('总明细 源文件后台下'!W:W,'总明细 源文件后台下'!E:E,E930,'总明细 源文件后台下'!C:C,"Refund")</f>
        <v>0</v>
      </c>
      <c r="AK930">
        <f>(SUMIF('广告费 源文件后台下'!G:G,E930,'广告费 源文件后台下'!M:M))*-1</f>
        <v>0</v>
      </c>
      <c r="AL930">
        <f>SUMIFS('总明细 源文件后台下'!W:W,'总明细 源文件后台下'!E:E,E930,'总明细 源文件后台下'!C:C,"Adjustment",'总明细 源文件后台下'!F:F,"FBA Inventory Reimbursement - Customer Return")</f>
        <v>0</v>
      </c>
      <c r="AM930">
        <f>SUMIFS('总明细 源文件后台下'!W:W,'总明细 源文件后台下'!E:E,E930,'总明细 源文件后台下'!C:C,"Adjustment",'总明细 源文件后台下'!F:F,"FBA Inventory Reimbursement - Damaged:Warehouse")</f>
        <v>0</v>
      </c>
      <c r="AN930">
        <f>SUMIFS('总明细 源文件后台下'!W:W,'总明细 源文件后台下'!E:E,E930,'总明细 源文件后台下'!C:C,"Adjustment",'总明细 源文件后台下'!F:F,"FBA Inventory Reimbursement - Customer Service Issue")</f>
        <v>0</v>
      </c>
      <c r="AO930">
        <f>SUMIFS('总明细 源文件后台下'!W:W,'总明细 源文件后台下'!E:E,E930,'总明细 源文件后台下'!C:C,"Adjustment",'总明细 源文件后台下'!F:F,"FBA Inventory Reimbursement - Fee Correction")</f>
        <v>0</v>
      </c>
      <c r="AP930">
        <f>SUMIFS('总明细 源文件后台下'!W:W,'总明细 源文件后台下'!E:E,E930,'总明细 源文件后台下'!C:C,"Adjustment",'总明细 源文件后台下'!F:F,"FBA Inventory Reimbursement - General Adjustment")</f>
        <v>0</v>
      </c>
      <c r="AQ930">
        <f>SUMIFS('总明细 源文件后台下'!W:W,'总明细 源文件后台下'!E:E,E930,'总明细 源文件后台下'!C:C,"Adjustment",'总明细 源文件后台下'!F:F,"FBA Inventory Reimbursement - Lost:Inbound")</f>
        <v>0</v>
      </c>
      <c r="AR930">
        <f>SUMIFS('总明细 源文件后台下'!W:W,'总明细 源文件后台下'!E:E,E930,'总明细 源文件后台下'!C:C,"Adjustment",'总明细 源文件后台下'!F:F,"FBA Inventory Reimbursement - Lost:Warehouse")</f>
        <v>0</v>
      </c>
      <c r="AS930">
        <f>SUMIFS('总明细 源文件后台下'!W:W,'总明细 源文件后台下'!E:E,E930,'总明细 源文件后台下'!C:C,"Adjustment",'总明细 源文件后台下'!F:F,"Non-subscription Fee Adjustment")</f>
        <v>0</v>
      </c>
      <c r="AT930">
        <f>SUMIFS('总明细 源文件后台下'!W:W,'总明细 源文件后台下'!E:E,E930,'总明细 源文件后台下'!C:C,"Adjustment",'总明细 源文件后台下'!F:F,"FBA Inventory Placement Service Fee")</f>
        <v>0</v>
      </c>
      <c r="AV930">
        <f>SUMIF('FBA Customer Return Per Unit Fe'!B:B,E930,'FBA Customer Return Per Unit Fe'!C:C)</f>
        <v>0</v>
      </c>
      <c r="AX930">
        <f>(SUMIF('仓储费 源文件后台下'!C:C,E930,'仓储费 源文件后台下'!V:V))*-1</f>
        <v>-5.4899999999999997E-2</v>
      </c>
      <c r="AZ930">
        <f>SUMIF('Disposal Fee销毁费用-160.95'!B:B,E930,'Disposal Fee销毁费用-160.95'!D:D)*-1</f>
        <v>0</v>
      </c>
      <c r="BC930">
        <f>IFERROR(VLOOKUP(F930,'优惠券-86.4'!F:I,4,0),0)</f>
        <v>0</v>
      </c>
      <c r="BD930">
        <f>IFERROR(VLOOKUP(F930,'早评-120'!E:H,4,0),0)</f>
        <v>0</v>
      </c>
      <c r="BF930">
        <f t="shared" si="112"/>
        <v>-5.4899999999999997E-2</v>
      </c>
      <c r="BG930">
        <f t="shared" si="113"/>
        <v>0</v>
      </c>
      <c r="BH930">
        <f t="shared" si="114"/>
        <v>-0.35685</v>
      </c>
      <c r="BQ930" s="45">
        <f t="shared" si="115"/>
        <v>-0.35685</v>
      </c>
      <c r="BR930">
        <f>SUMIFS('9月销毁明细'!D:D,'9月销毁明细'!A:A,E930,'9月销毁明细'!H:H,"Sellable")</f>
        <v>0</v>
      </c>
      <c r="BS930">
        <f>SUMIFS('9月销毁明细'!G:G,'9月销毁明细'!A:A,E930,'9月销毁明细'!H:H,"Sellable")</f>
        <v>0</v>
      </c>
      <c r="BT930">
        <f>SUMIFS('9月销毁明细'!D:D,'9月销毁明细'!A:A,E930,'9月销毁明细'!H:H,"Unsellable")</f>
        <v>0</v>
      </c>
      <c r="BU930">
        <f>SUMIFS('9月销毁明细'!G:G,'9月销毁明细'!A:A,E930,'9月销毁明细'!H:H,"Unsellable")</f>
        <v>0</v>
      </c>
      <c r="BW930">
        <f>IFERROR(I930*VLOOKUP(F930,'9.3成本表'!C:L,10,0),0)</f>
        <v>0</v>
      </c>
      <c r="BX930">
        <f t="shared" si="116"/>
        <v>0</v>
      </c>
      <c r="CC930" s="45">
        <f t="shared" si="117"/>
        <v>-0.35685</v>
      </c>
      <c r="CD930" s="45">
        <f t="shared" si="118"/>
        <v>0</v>
      </c>
      <c r="CE930" s="45">
        <f t="shared" si="119"/>
        <v>0</v>
      </c>
    </row>
    <row r="931" spans="4:83" x14ac:dyDescent="0.25">
      <c r="D931" s="20" t="s">
        <v>1971</v>
      </c>
      <c r="E931" s="20" t="s">
        <v>1972</v>
      </c>
      <c r="F931" s="20">
        <v>6715</v>
      </c>
      <c r="G931">
        <v>925</v>
      </c>
      <c r="H931" s="20"/>
      <c r="I931">
        <f>SUMIFS('总明细 源文件后台下'!G:G,'总明细 源文件后台下'!E:E,E931,'总明细 源文件后台下'!C:C,"Order")</f>
        <v>0</v>
      </c>
      <c r="J931">
        <f>SUMIFS('总明细 源文件后台下'!M:M,'总明细 源文件后台下'!E:E,E931,'总明细 源文件后台下'!C:C,"Order")</f>
        <v>0</v>
      </c>
      <c r="K931">
        <f>SUMIFS('总明细 源文件后台下'!N:N,'总明细 源文件后台下'!E:E,E931,'总明细 源文件后台下'!C:C,"Order")</f>
        <v>0</v>
      </c>
      <c r="L931">
        <f>SUMIFS('总明细 源文件后台下'!O:O,'总明细 源文件后台下'!E:E,E931,'总明细 源文件后台下'!C:C,"Order")</f>
        <v>0</v>
      </c>
      <c r="M931">
        <f>SUMIFS('总明细 源文件后台下'!P:P,'总明细 源文件后台下'!E:E,E931,'总明细 源文件后台下'!C:C,"Order")</f>
        <v>0</v>
      </c>
      <c r="N931">
        <f>SUMIFS('总明细 源文件后台下'!Q:Q,'总明细 源文件后台下'!E:E,E931,'总明细 源文件后台下'!C:C,"Order")</f>
        <v>0</v>
      </c>
      <c r="O931">
        <f>SUMIFS('总明细 源文件后台下'!R:R,'总明细 源文件后台下'!E:E,E931,'总明细 源文件后台下'!C:C,"Order")</f>
        <v>0</v>
      </c>
      <c r="P931">
        <f>SUMIFS('总明细 源文件后台下'!S:S,'总明细 源文件后台下'!E:E,E931,'总明细 源文件后台下'!C:C,"Order")</f>
        <v>0</v>
      </c>
      <c r="Q931">
        <f>SUMIFS('总明细 源文件后台下'!T:T,'总明细 源文件后台下'!E:E,E931,'总明细 源文件后台下'!C:C,"Order")</f>
        <v>0</v>
      </c>
      <c r="R931">
        <f>SUMIFS('总明细 源文件后台下'!U:U,'总明细 源文件后台下'!E:E,E931,'总明细 源文件后台下'!C:C,"Order")</f>
        <v>0</v>
      </c>
      <c r="S931">
        <f>SUMIFS('总明细 源文件后台下'!V:V,'总明细 源文件后台下'!E:E,E931,'总明细 源文件后台下'!C:C,"Order")</f>
        <v>0</v>
      </c>
      <c r="T931">
        <f>SUMIFS('总明细 源文件后台下'!W:W,'总明细 源文件后台下'!E:E,E931,'总明细 源文件后台下'!C:C,"Order")</f>
        <v>0</v>
      </c>
      <c r="U931">
        <f>SUMIFS('总明细 源文件后台下'!G:G,'总明细 源文件后台下'!E:E,E931,'总明细 源文件后台下'!C:C,"Refund")</f>
        <v>0</v>
      </c>
      <c r="V931">
        <f>SUMIFS('总明细 源文件后台下'!M:M,'总明细 源文件后台下'!E:E,E931,'总明细 源文件后台下'!C:C,"Refund")</f>
        <v>0</v>
      </c>
      <c r="W931">
        <f>SUMIFS('总明细 源文件后台下'!N:N,'总明细 源文件后台下'!E:E,E931,'总明细 源文件后台下'!C:C,"Refund")</f>
        <v>0</v>
      </c>
      <c r="X931">
        <f>SUMIFS('总明细 源文件后台下'!O:O,'总明细 源文件后台下'!E:E,E931,'总明细 源文件后台下'!C:C,"Refund")</f>
        <v>0</v>
      </c>
      <c r="Y931">
        <f>SUMIFS('总明细 源文件后台下'!P:P,'总明细 源文件后台下'!E:E,E931,'总明细 源文件后台下'!C:C,"Refund")</f>
        <v>0</v>
      </c>
      <c r="Z931">
        <f>SUMIFS('总明细 源文件后台下'!Q:Q,'总明细 源文件后台下'!E:E,E931,'总明细 源文件后台下'!C:C,"Refund")</f>
        <v>0</v>
      </c>
      <c r="AA931">
        <f>SUMIFS('总明细 源文件后台下'!R:R,'总明细 源文件后台下'!E:E,E931,'总明细 源文件后台下'!C:C,"Refund")</f>
        <v>0</v>
      </c>
      <c r="AB931">
        <f>SUMIFS('总明细 源文件后台下'!S:S,'总明细 源文件后台下'!E:E,E931,'总明细 源文件后台下'!C:C,"Refund")</f>
        <v>0</v>
      </c>
      <c r="AC931">
        <f>SUMIFS('总明细 源文件后台下'!T:T,'总明细 源文件后台下'!E:E,E931,'总明细 源文件后台下'!C:C,"Refund")</f>
        <v>0</v>
      </c>
      <c r="AD931">
        <f>SUMIFS('总明细 源文件后台下'!U:U,'总明细 源文件后台下'!E:E,E931,'总明细 源文件后台下'!C:C,"Refund")</f>
        <v>0</v>
      </c>
      <c r="AE931">
        <f>SUMIFS('总明细 源文件后台下'!V:V,'总明细 源文件后台下'!E:E,E931,'总明细 源文件后台下'!C:C,"Refund")</f>
        <v>0</v>
      </c>
      <c r="AF931">
        <f>SUMIFS('总明细 源文件后台下'!W:W,'总明细 源文件后台下'!E:E,E931,'总明细 源文件后台下'!C:C,"Refund")</f>
        <v>0</v>
      </c>
      <c r="AK931">
        <f>(SUMIF('广告费 源文件后台下'!G:G,E931,'广告费 源文件后台下'!M:M))*-1</f>
        <v>0</v>
      </c>
      <c r="AL931">
        <f>SUMIFS('总明细 源文件后台下'!W:W,'总明细 源文件后台下'!E:E,E931,'总明细 源文件后台下'!C:C,"Adjustment",'总明细 源文件后台下'!F:F,"FBA Inventory Reimbursement - Customer Return")</f>
        <v>0</v>
      </c>
      <c r="AM931">
        <f>SUMIFS('总明细 源文件后台下'!W:W,'总明细 源文件后台下'!E:E,E931,'总明细 源文件后台下'!C:C,"Adjustment",'总明细 源文件后台下'!F:F,"FBA Inventory Reimbursement - Damaged:Warehouse")</f>
        <v>0</v>
      </c>
      <c r="AN931">
        <f>SUMIFS('总明细 源文件后台下'!W:W,'总明细 源文件后台下'!E:E,E931,'总明细 源文件后台下'!C:C,"Adjustment",'总明细 源文件后台下'!F:F,"FBA Inventory Reimbursement - Customer Service Issue")</f>
        <v>0</v>
      </c>
      <c r="AO931">
        <f>SUMIFS('总明细 源文件后台下'!W:W,'总明细 源文件后台下'!E:E,E931,'总明细 源文件后台下'!C:C,"Adjustment",'总明细 源文件后台下'!F:F,"FBA Inventory Reimbursement - Fee Correction")</f>
        <v>0</v>
      </c>
      <c r="AP931">
        <f>SUMIFS('总明细 源文件后台下'!W:W,'总明细 源文件后台下'!E:E,E931,'总明细 源文件后台下'!C:C,"Adjustment",'总明细 源文件后台下'!F:F,"FBA Inventory Reimbursement - General Adjustment")</f>
        <v>0</v>
      </c>
      <c r="AQ931">
        <f>SUMIFS('总明细 源文件后台下'!W:W,'总明细 源文件后台下'!E:E,E931,'总明细 源文件后台下'!C:C,"Adjustment",'总明细 源文件后台下'!F:F,"FBA Inventory Reimbursement - Lost:Inbound")</f>
        <v>0</v>
      </c>
      <c r="AR931">
        <f>SUMIFS('总明细 源文件后台下'!W:W,'总明细 源文件后台下'!E:E,E931,'总明细 源文件后台下'!C:C,"Adjustment",'总明细 源文件后台下'!F:F,"FBA Inventory Reimbursement - Lost:Warehouse")</f>
        <v>0</v>
      </c>
      <c r="AS931">
        <f>SUMIFS('总明细 源文件后台下'!W:W,'总明细 源文件后台下'!E:E,E931,'总明细 源文件后台下'!C:C,"Adjustment",'总明细 源文件后台下'!F:F,"Non-subscription Fee Adjustment")</f>
        <v>0</v>
      </c>
      <c r="AT931">
        <f>SUMIFS('总明细 源文件后台下'!W:W,'总明细 源文件后台下'!E:E,E931,'总明细 源文件后台下'!C:C,"Adjustment",'总明细 源文件后台下'!F:F,"FBA Inventory Placement Service Fee")</f>
        <v>0</v>
      </c>
      <c r="AV931">
        <f>SUMIF('FBA Customer Return Per Unit Fe'!B:B,E931,'FBA Customer Return Per Unit Fe'!C:C)</f>
        <v>0</v>
      </c>
      <c r="AX931">
        <f>(SUMIF('仓储费 源文件后台下'!C:C,E931,'仓储费 源文件后台下'!V:V))*-1</f>
        <v>-8.2299999999999998E-2</v>
      </c>
      <c r="AZ931">
        <f>SUMIF('Disposal Fee销毁费用-160.95'!B:B,E931,'Disposal Fee销毁费用-160.95'!D:D)*-1</f>
        <v>0</v>
      </c>
      <c r="BC931">
        <f>IFERROR(VLOOKUP(F931,'优惠券-86.4'!F:I,4,0),0)</f>
        <v>0</v>
      </c>
      <c r="BD931">
        <f>IFERROR(VLOOKUP(F931,'早评-120'!E:H,4,0),0)</f>
        <v>0</v>
      </c>
      <c r="BF931">
        <f t="shared" si="112"/>
        <v>-8.2299999999999998E-2</v>
      </c>
      <c r="BG931">
        <f t="shared" si="113"/>
        <v>0</v>
      </c>
      <c r="BH931">
        <f t="shared" si="114"/>
        <v>-0.53495000000000004</v>
      </c>
      <c r="BQ931" s="45">
        <f t="shared" si="115"/>
        <v>-0.53495000000000004</v>
      </c>
      <c r="BR931">
        <f>SUMIFS('9月销毁明细'!D:D,'9月销毁明细'!A:A,E931,'9月销毁明细'!H:H,"Sellable")</f>
        <v>0</v>
      </c>
      <c r="BS931">
        <f>SUMIFS('9月销毁明细'!G:G,'9月销毁明细'!A:A,E931,'9月销毁明细'!H:H,"Sellable")</f>
        <v>0</v>
      </c>
      <c r="BT931">
        <f>SUMIFS('9月销毁明细'!D:D,'9月销毁明细'!A:A,E931,'9月销毁明细'!H:H,"Unsellable")</f>
        <v>0</v>
      </c>
      <c r="BU931">
        <f>SUMIFS('9月销毁明细'!G:G,'9月销毁明细'!A:A,E931,'9月销毁明细'!H:H,"Unsellable")</f>
        <v>0</v>
      </c>
      <c r="BW931">
        <f>IFERROR(I931*VLOOKUP(F931,'9.3成本表'!C:L,10,0),0)</f>
        <v>0</v>
      </c>
      <c r="BX931">
        <f t="shared" si="116"/>
        <v>0</v>
      </c>
      <c r="CC931" s="45">
        <f t="shared" si="117"/>
        <v>-0.53495000000000004</v>
      </c>
      <c r="CD931" s="45">
        <f t="shared" si="118"/>
        <v>0</v>
      </c>
      <c r="CE931" s="45">
        <f t="shared" si="119"/>
        <v>0</v>
      </c>
    </row>
    <row r="932" spans="4:83" x14ac:dyDescent="0.25">
      <c r="D932" s="20" t="s">
        <v>1973</v>
      </c>
      <c r="E932" s="20" t="s">
        <v>1974</v>
      </c>
      <c r="F932" s="20">
        <v>6715</v>
      </c>
      <c r="G932">
        <v>926</v>
      </c>
      <c r="H932" s="20"/>
      <c r="I932">
        <f>SUMIFS('总明细 源文件后台下'!G:G,'总明细 源文件后台下'!E:E,E932,'总明细 源文件后台下'!C:C,"Order")</f>
        <v>0</v>
      </c>
      <c r="J932">
        <f>SUMIFS('总明细 源文件后台下'!M:M,'总明细 源文件后台下'!E:E,E932,'总明细 源文件后台下'!C:C,"Order")</f>
        <v>0</v>
      </c>
      <c r="K932">
        <f>SUMIFS('总明细 源文件后台下'!N:N,'总明细 源文件后台下'!E:E,E932,'总明细 源文件后台下'!C:C,"Order")</f>
        <v>0</v>
      </c>
      <c r="L932">
        <f>SUMIFS('总明细 源文件后台下'!O:O,'总明细 源文件后台下'!E:E,E932,'总明细 源文件后台下'!C:C,"Order")</f>
        <v>0</v>
      </c>
      <c r="M932">
        <f>SUMIFS('总明细 源文件后台下'!P:P,'总明细 源文件后台下'!E:E,E932,'总明细 源文件后台下'!C:C,"Order")</f>
        <v>0</v>
      </c>
      <c r="N932">
        <f>SUMIFS('总明细 源文件后台下'!Q:Q,'总明细 源文件后台下'!E:E,E932,'总明细 源文件后台下'!C:C,"Order")</f>
        <v>0</v>
      </c>
      <c r="O932">
        <f>SUMIFS('总明细 源文件后台下'!R:R,'总明细 源文件后台下'!E:E,E932,'总明细 源文件后台下'!C:C,"Order")</f>
        <v>0</v>
      </c>
      <c r="P932">
        <f>SUMIFS('总明细 源文件后台下'!S:S,'总明细 源文件后台下'!E:E,E932,'总明细 源文件后台下'!C:C,"Order")</f>
        <v>0</v>
      </c>
      <c r="Q932">
        <f>SUMIFS('总明细 源文件后台下'!T:T,'总明细 源文件后台下'!E:E,E932,'总明细 源文件后台下'!C:C,"Order")</f>
        <v>0</v>
      </c>
      <c r="R932">
        <f>SUMIFS('总明细 源文件后台下'!U:U,'总明细 源文件后台下'!E:E,E932,'总明细 源文件后台下'!C:C,"Order")</f>
        <v>0</v>
      </c>
      <c r="S932">
        <f>SUMIFS('总明细 源文件后台下'!V:V,'总明细 源文件后台下'!E:E,E932,'总明细 源文件后台下'!C:C,"Order")</f>
        <v>0</v>
      </c>
      <c r="T932">
        <f>SUMIFS('总明细 源文件后台下'!W:W,'总明细 源文件后台下'!E:E,E932,'总明细 源文件后台下'!C:C,"Order")</f>
        <v>0</v>
      </c>
      <c r="U932">
        <f>SUMIFS('总明细 源文件后台下'!G:G,'总明细 源文件后台下'!E:E,E932,'总明细 源文件后台下'!C:C,"Refund")</f>
        <v>0</v>
      </c>
      <c r="V932">
        <f>SUMIFS('总明细 源文件后台下'!M:M,'总明细 源文件后台下'!E:E,E932,'总明细 源文件后台下'!C:C,"Refund")</f>
        <v>0</v>
      </c>
      <c r="W932">
        <f>SUMIFS('总明细 源文件后台下'!N:N,'总明细 源文件后台下'!E:E,E932,'总明细 源文件后台下'!C:C,"Refund")</f>
        <v>0</v>
      </c>
      <c r="X932">
        <f>SUMIFS('总明细 源文件后台下'!O:O,'总明细 源文件后台下'!E:E,E932,'总明细 源文件后台下'!C:C,"Refund")</f>
        <v>0</v>
      </c>
      <c r="Y932">
        <f>SUMIFS('总明细 源文件后台下'!P:P,'总明细 源文件后台下'!E:E,E932,'总明细 源文件后台下'!C:C,"Refund")</f>
        <v>0</v>
      </c>
      <c r="Z932">
        <f>SUMIFS('总明细 源文件后台下'!Q:Q,'总明细 源文件后台下'!E:E,E932,'总明细 源文件后台下'!C:C,"Refund")</f>
        <v>0</v>
      </c>
      <c r="AA932">
        <f>SUMIFS('总明细 源文件后台下'!R:R,'总明细 源文件后台下'!E:E,E932,'总明细 源文件后台下'!C:C,"Refund")</f>
        <v>0</v>
      </c>
      <c r="AB932">
        <f>SUMIFS('总明细 源文件后台下'!S:S,'总明细 源文件后台下'!E:E,E932,'总明细 源文件后台下'!C:C,"Refund")</f>
        <v>0</v>
      </c>
      <c r="AC932">
        <f>SUMIFS('总明细 源文件后台下'!T:T,'总明细 源文件后台下'!E:E,E932,'总明细 源文件后台下'!C:C,"Refund")</f>
        <v>0</v>
      </c>
      <c r="AD932">
        <f>SUMIFS('总明细 源文件后台下'!U:U,'总明细 源文件后台下'!E:E,E932,'总明细 源文件后台下'!C:C,"Refund")</f>
        <v>0</v>
      </c>
      <c r="AE932">
        <f>SUMIFS('总明细 源文件后台下'!V:V,'总明细 源文件后台下'!E:E,E932,'总明细 源文件后台下'!C:C,"Refund")</f>
        <v>0</v>
      </c>
      <c r="AF932">
        <f>SUMIFS('总明细 源文件后台下'!W:W,'总明细 源文件后台下'!E:E,E932,'总明细 源文件后台下'!C:C,"Refund")</f>
        <v>0</v>
      </c>
      <c r="AK932">
        <f>(SUMIF('广告费 源文件后台下'!G:G,E932,'广告费 源文件后台下'!M:M))*-1</f>
        <v>0</v>
      </c>
      <c r="AL932">
        <f>SUMIFS('总明细 源文件后台下'!W:W,'总明细 源文件后台下'!E:E,E932,'总明细 源文件后台下'!C:C,"Adjustment",'总明细 源文件后台下'!F:F,"FBA Inventory Reimbursement - Customer Return")</f>
        <v>0</v>
      </c>
      <c r="AM932">
        <f>SUMIFS('总明细 源文件后台下'!W:W,'总明细 源文件后台下'!E:E,E932,'总明细 源文件后台下'!C:C,"Adjustment",'总明细 源文件后台下'!F:F,"FBA Inventory Reimbursement - Damaged:Warehouse")</f>
        <v>0</v>
      </c>
      <c r="AN932">
        <f>SUMIFS('总明细 源文件后台下'!W:W,'总明细 源文件后台下'!E:E,E932,'总明细 源文件后台下'!C:C,"Adjustment",'总明细 源文件后台下'!F:F,"FBA Inventory Reimbursement - Customer Service Issue")</f>
        <v>0</v>
      </c>
      <c r="AO932">
        <f>SUMIFS('总明细 源文件后台下'!W:W,'总明细 源文件后台下'!E:E,E932,'总明细 源文件后台下'!C:C,"Adjustment",'总明细 源文件后台下'!F:F,"FBA Inventory Reimbursement - Fee Correction")</f>
        <v>0</v>
      </c>
      <c r="AP932">
        <f>SUMIFS('总明细 源文件后台下'!W:W,'总明细 源文件后台下'!E:E,E932,'总明细 源文件后台下'!C:C,"Adjustment",'总明细 源文件后台下'!F:F,"FBA Inventory Reimbursement - General Adjustment")</f>
        <v>0</v>
      </c>
      <c r="AQ932">
        <f>SUMIFS('总明细 源文件后台下'!W:W,'总明细 源文件后台下'!E:E,E932,'总明细 源文件后台下'!C:C,"Adjustment",'总明细 源文件后台下'!F:F,"FBA Inventory Reimbursement - Lost:Inbound")</f>
        <v>0</v>
      </c>
      <c r="AR932">
        <f>SUMIFS('总明细 源文件后台下'!W:W,'总明细 源文件后台下'!E:E,E932,'总明细 源文件后台下'!C:C,"Adjustment",'总明细 源文件后台下'!F:F,"FBA Inventory Reimbursement - Lost:Warehouse")</f>
        <v>0</v>
      </c>
      <c r="AS932">
        <f>SUMIFS('总明细 源文件后台下'!W:W,'总明细 源文件后台下'!E:E,E932,'总明细 源文件后台下'!C:C,"Adjustment",'总明细 源文件后台下'!F:F,"Non-subscription Fee Adjustment")</f>
        <v>0</v>
      </c>
      <c r="AT932">
        <f>SUMIFS('总明细 源文件后台下'!W:W,'总明细 源文件后台下'!E:E,E932,'总明细 源文件后台下'!C:C,"Adjustment",'总明细 源文件后台下'!F:F,"FBA Inventory Placement Service Fee")</f>
        <v>0</v>
      </c>
      <c r="AV932">
        <f>SUMIF('FBA Customer Return Per Unit Fe'!B:B,E932,'FBA Customer Return Per Unit Fe'!C:C)</f>
        <v>-3.68</v>
      </c>
      <c r="AX932">
        <f>(SUMIF('仓储费 源文件后台下'!C:C,E932,'仓储费 源文件后台下'!V:V))*-1</f>
        <v>-0.17159999999999997</v>
      </c>
      <c r="AZ932">
        <f>SUMIF('Disposal Fee销毁费用-160.95'!B:B,E932,'Disposal Fee销毁费用-160.95'!D:D)*-1</f>
        <v>-0.15</v>
      </c>
      <c r="BC932">
        <f>IFERROR(VLOOKUP(F932,'优惠券-86.4'!F:I,4,0),0)</f>
        <v>0</v>
      </c>
      <c r="BD932">
        <f>IFERROR(VLOOKUP(F932,'早评-120'!E:H,4,0),0)</f>
        <v>0</v>
      </c>
      <c r="BF932">
        <f t="shared" si="112"/>
        <v>-4.0016000000000007</v>
      </c>
      <c r="BG932">
        <f t="shared" si="113"/>
        <v>0</v>
      </c>
      <c r="BH932">
        <f t="shared" si="114"/>
        <v>-26.010400000000004</v>
      </c>
      <c r="BQ932" s="45">
        <f t="shared" si="115"/>
        <v>-26.010400000000004</v>
      </c>
      <c r="BR932">
        <f>SUMIFS('9月销毁明细'!D:D,'9月销毁明细'!A:A,E932,'9月销毁明细'!H:H,"Sellable")</f>
        <v>0</v>
      </c>
      <c r="BS932">
        <f>SUMIFS('9月销毁明细'!G:G,'9月销毁明细'!A:A,E932,'9月销毁明细'!H:H,"Sellable")</f>
        <v>0</v>
      </c>
      <c r="BT932">
        <f>SUMIFS('9月销毁明细'!D:D,'9月销毁明细'!A:A,E932,'9月销毁明细'!H:H,"Unsellable")</f>
        <v>0</v>
      </c>
      <c r="BU932">
        <f>SUMIFS('9月销毁明细'!G:G,'9月销毁明细'!A:A,E932,'9月销毁明细'!H:H,"Unsellable")</f>
        <v>0</v>
      </c>
      <c r="BW932">
        <f>IFERROR(I932*VLOOKUP(F932,'9.3成本表'!C:L,10,0),0)</f>
        <v>0</v>
      </c>
      <c r="BX932">
        <f t="shared" si="116"/>
        <v>0</v>
      </c>
      <c r="CC932" s="45">
        <f t="shared" si="117"/>
        <v>-26.010400000000004</v>
      </c>
      <c r="CD932" s="45">
        <f t="shared" si="118"/>
        <v>0</v>
      </c>
      <c r="CE932" s="45">
        <f t="shared" si="119"/>
        <v>0</v>
      </c>
    </row>
    <row r="933" spans="4:83" x14ac:dyDescent="0.25">
      <c r="D933" s="20" t="s">
        <v>1975</v>
      </c>
      <c r="E933" s="20" t="s">
        <v>1976</v>
      </c>
      <c r="F933" s="20">
        <v>6715</v>
      </c>
      <c r="G933">
        <v>927</v>
      </c>
      <c r="H933" s="20"/>
      <c r="I933">
        <f>SUMIFS('总明细 源文件后台下'!G:G,'总明细 源文件后台下'!E:E,E933,'总明细 源文件后台下'!C:C,"Order")</f>
        <v>0</v>
      </c>
      <c r="J933">
        <f>SUMIFS('总明细 源文件后台下'!M:M,'总明细 源文件后台下'!E:E,E933,'总明细 源文件后台下'!C:C,"Order")</f>
        <v>0</v>
      </c>
      <c r="K933">
        <f>SUMIFS('总明细 源文件后台下'!N:N,'总明细 源文件后台下'!E:E,E933,'总明细 源文件后台下'!C:C,"Order")</f>
        <v>0</v>
      </c>
      <c r="L933">
        <f>SUMIFS('总明细 源文件后台下'!O:O,'总明细 源文件后台下'!E:E,E933,'总明细 源文件后台下'!C:C,"Order")</f>
        <v>0</v>
      </c>
      <c r="M933">
        <f>SUMIFS('总明细 源文件后台下'!P:P,'总明细 源文件后台下'!E:E,E933,'总明细 源文件后台下'!C:C,"Order")</f>
        <v>0</v>
      </c>
      <c r="N933">
        <f>SUMIFS('总明细 源文件后台下'!Q:Q,'总明细 源文件后台下'!E:E,E933,'总明细 源文件后台下'!C:C,"Order")</f>
        <v>0</v>
      </c>
      <c r="O933">
        <f>SUMIFS('总明细 源文件后台下'!R:R,'总明细 源文件后台下'!E:E,E933,'总明细 源文件后台下'!C:C,"Order")</f>
        <v>0</v>
      </c>
      <c r="P933">
        <f>SUMIFS('总明细 源文件后台下'!S:S,'总明细 源文件后台下'!E:E,E933,'总明细 源文件后台下'!C:C,"Order")</f>
        <v>0</v>
      </c>
      <c r="Q933">
        <f>SUMIFS('总明细 源文件后台下'!T:T,'总明细 源文件后台下'!E:E,E933,'总明细 源文件后台下'!C:C,"Order")</f>
        <v>0</v>
      </c>
      <c r="R933">
        <f>SUMIFS('总明细 源文件后台下'!U:U,'总明细 源文件后台下'!E:E,E933,'总明细 源文件后台下'!C:C,"Order")</f>
        <v>0</v>
      </c>
      <c r="S933">
        <f>SUMIFS('总明细 源文件后台下'!V:V,'总明细 源文件后台下'!E:E,E933,'总明细 源文件后台下'!C:C,"Order")</f>
        <v>0</v>
      </c>
      <c r="T933">
        <f>SUMIFS('总明细 源文件后台下'!W:W,'总明细 源文件后台下'!E:E,E933,'总明细 源文件后台下'!C:C,"Order")</f>
        <v>0</v>
      </c>
      <c r="U933">
        <f>SUMIFS('总明细 源文件后台下'!G:G,'总明细 源文件后台下'!E:E,E933,'总明细 源文件后台下'!C:C,"Refund")</f>
        <v>0</v>
      </c>
      <c r="V933">
        <f>SUMIFS('总明细 源文件后台下'!M:M,'总明细 源文件后台下'!E:E,E933,'总明细 源文件后台下'!C:C,"Refund")</f>
        <v>0</v>
      </c>
      <c r="W933">
        <f>SUMIFS('总明细 源文件后台下'!N:N,'总明细 源文件后台下'!E:E,E933,'总明细 源文件后台下'!C:C,"Refund")</f>
        <v>0</v>
      </c>
      <c r="X933">
        <f>SUMIFS('总明细 源文件后台下'!O:O,'总明细 源文件后台下'!E:E,E933,'总明细 源文件后台下'!C:C,"Refund")</f>
        <v>0</v>
      </c>
      <c r="Y933">
        <f>SUMIFS('总明细 源文件后台下'!P:P,'总明细 源文件后台下'!E:E,E933,'总明细 源文件后台下'!C:C,"Refund")</f>
        <v>0</v>
      </c>
      <c r="Z933">
        <f>SUMIFS('总明细 源文件后台下'!Q:Q,'总明细 源文件后台下'!E:E,E933,'总明细 源文件后台下'!C:C,"Refund")</f>
        <v>0</v>
      </c>
      <c r="AA933">
        <f>SUMIFS('总明细 源文件后台下'!R:R,'总明细 源文件后台下'!E:E,E933,'总明细 源文件后台下'!C:C,"Refund")</f>
        <v>0</v>
      </c>
      <c r="AB933">
        <f>SUMIFS('总明细 源文件后台下'!S:S,'总明细 源文件后台下'!E:E,E933,'总明细 源文件后台下'!C:C,"Refund")</f>
        <v>0</v>
      </c>
      <c r="AC933">
        <f>SUMIFS('总明细 源文件后台下'!T:T,'总明细 源文件后台下'!E:E,E933,'总明细 源文件后台下'!C:C,"Refund")</f>
        <v>0</v>
      </c>
      <c r="AD933">
        <f>SUMIFS('总明细 源文件后台下'!U:U,'总明细 源文件后台下'!E:E,E933,'总明细 源文件后台下'!C:C,"Refund")</f>
        <v>0</v>
      </c>
      <c r="AE933">
        <f>SUMIFS('总明细 源文件后台下'!V:V,'总明细 源文件后台下'!E:E,E933,'总明细 源文件后台下'!C:C,"Refund")</f>
        <v>0</v>
      </c>
      <c r="AF933">
        <f>SUMIFS('总明细 源文件后台下'!W:W,'总明细 源文件后台下'!E:E,E933,'总明细 源文件后台下'!C:C,"Refund")</f>
        <v>0</v>
      </c>
      <c r="AK933">
        <f>(SUMIF('广告费 源文件后台下'!G:G,E933,'广告费 源文件后台下'!M:M))*-1</f>
        <v>0</v>
      </c>
      <c r="AL933">
        <f>SUMIFS('总明细 源文件后台下'!W:W,'总明细 源文件后台下'!E:E,E933,'总明细 源文件后台下'!C:C,"Adjustment",'总明细 源文件后台下'!F:F,"FBA Inventory Reimbursement - Customer Return")</f>
        <v>0</v>
      </c>
      <c r="AM933">
        <f>SUMIFS('总明细 源文件后台下'!W:W,'总明细 源文件后台下'!E:E,E933,'总明细 源文件后台下'!C:C,"Adjustment",'总明细 源文件后台下'!F:F,"FBA Inventory Reimbursement - Damaged:Warehouse")</f>
        <v>0</v>
      </c>
      <c r="AN933">
        <f>SUMIFS('总明细 源文件后台下'!W:W,'总明细 源文件后台下'!E:E,E933,'总明细 源文件后台下'!C:C,"Adjustment",'总明细 源文件后台下'!F:F,"FBA Inventory Reimbursement - Customer Service Issue")</f>
        <v>0</v>
      </c>
      <c r="AO933">
        <f>SUMIFS('总明细 源文件后台下'!W:W,'总明细 源文件后台下'!E:E,E933,'总明细 源文件后台下'!C:C,"Adjustment",'总明细 源文件后台下'!F:F,"FBA Inventory Reimbursement - Fee Correction")</f>
        <v>0</v>
      </c>
      <c r="AP933">
        <f>SUMIFS('总明细 源文件后台下'!W:W,'总明细 源文件后台下'!E:E,E933,'总明细 源文件后台下'!C:C,"Adjustment",'总明细 源文件后台下'!F:F,"FBA Inventory Reimbursement - General Adjustment")</f>
        <v>0</v>
      </c>
      <c r="AQ933">
        <f>SUMIFS('总明细 源文件后台下'!W:W,'总明细 源文件后台下'!E:E,E933,'总明细 源文件后台下'!C:C,"Adjustment",'总明细 源文件后台下'!F:F,"FBA Inventory Reimbursement - Lost:Inbound")</f>
        <v>0</v>
      </c>
      <c r="AR933">
        <f>SUMIFS('总明细 源文件后台下'!W:W,'总明细 源文件后台下'!E:E,E933,'总明细 源文件后台下'!C:C,"Adjustment",'总明细 源文件后台下'!F:F,"FBA Inventory Reimbursement - Lost:Warehouse")</f>
        <v>0</v>
      </c>
      <c r="AS933">
        <f>SUMIFS('总明细 源文件后台下'!W:W,'总明细 源文件后台下'!E:E,E933,'总明细 源文件后台下'!C:C,"Adjustment",'总明细 源文件后台下'!F:F,"Non-subscription Fee Adjustment")</f>
        <v>0</v>
      </c>
      <c r="AT933">
        <f>SUMIFS('总明细 源文件后台下'!W:W,'总明细 源文件后台下'!E:E,E933,'总明细 源文件后台下'!C:C,"Adjustment",'总明细 源文件后台下'!F:F,"FBA Inventory Placement Service Fee")</f>
        <v>0</v>
      </c>
      <c r="AV933">
        <f>SUMIF('FBA Customer Return Per Unit Fe'!B:B,E933,'FBA Customer Return Per Unit Fe'!C:C)</f>
        <v>0</v>
      </c>
      <c r="AX933">
        <f>(SUMIF('仓储费 源文件后台下'!C:C,E933,'仓储费 源文件后台下'!V:V))*-1</f>
        <v>-0.39830000000000004</v>
      </c>
      <c r="AZ933">
        <f>SUMIF('Disposal Fee销毁费用-160.95'!B:B,E933,'Disposal Fee销毁费用-160.95'!D:D)*-1</f>
        <v>-0.9</v>
      </c>
      <c r="BC933">
        <f>IFERROR(VLOOKUP(F933,'优惠券-86.4'!F:I,4,0),0)</f>
        <v>0</v>
      </c>
      <c r="BD933">
        <f>IFERROR(VLOOKUP(F933,'早评-120'!E:H,4,0),0)</f>
        <v>0</v>
      </c>
      <c r="BF933">
        <f t="shared" si="112"/>
        <v>-1.2983</v>
      </c>
      <c r="BG933">
        <f t="shared" si="113"/>
        <v>0</v>
      </c>
      <c r="BH933">
        <f t="shared" si="114"/>
        <v>-8.4389500000000002</v>
      </c>
      <c r="BQ933" s="45">
        <f t="shared" si="115"/>
        <v>-8.4389500000000002</v>
      </c>
      <c r="BR933">
        <f>SUMIFS('9月销毁明细'!D:D,'9月销毁明细'!A:A,E933,'9月销毁明细'!H:H,"Sellable")</f>
        <v>0</v>
      </c>
      <c r="BS933">
        <f>SUMIFS('9月销毁明细'!G:G,'9月销毁明细'!A:A,E933,'9月销毁明细'!H:H,"Sellable")</f>
        <v>0</v>
      </c>
      <c r="BT933">
        <f>SUMIFS('9月销毁明细'!D:D,'9月销毁明细'!A:A,E933,'9月销毁明细'!H:H,"Unsellable")</f>
        <v>0</v>
      </c>
      <c r="BU933">
        <f>SUMIFS('9月销毁明细'!G:G,'9月销毁明细'!A:A,E933,'9月销毁明细'!H:H,"Unsellable")</f>
        <v>0</v>
      </c>
      <c r="BW933">
        <f>IFERROR(I933*VLOOKUP(F933,'9.3成本表'!C:L,10,0),0)</f>
        <v>0</v>
      </c>
      <c r="BX933">
        <f t="shared" si="116"/>
        <v>0</v>
      </c>
      <c r="CC933" s="45">
        <f t="shared" si="117"/>
        <v>-8.4389500000000002</v>
      </c>
      <c r="CD933" s="45">
        <f t="shared" si="118"/>
        <v>0</v>
      </c>
      <c r="CE933" s="45">
        <f t="shared" si="119"/>
        <v>0</v>
      </c>
    </row>
    <row r="934" spans="4:83" x14ac:dyDescent="0.25">
      <c r="D934" s="20" t="s">
        <v>1977</v>
      </c>
      <c r="E934" s="20" t="s">
        <v>1978</v>
      </c>
      <c r="F934" s="20">
        <v>6715</v>
      </c>
      <c r="G934">
        <v>928</v>
      </c>
      <c r="H934" s="20"/>
      <c r="I934">
        <f>SUMIFS('总明细 源文件后台下'!G:G,'总明细 源文件后台下'!E:E,E934,'总明细 源文件后台下'!C:C,"Order")</f>
        <v>1</v>
      </c>
      <c r="J934">
        <f>SUMIFS('总明细 源文件后台下'!M:M,'总明细 源文件后台下'!E:E,E934,'总明细 源文件后台下'!C:C,"Order")</f>
        <v>10.99</v>
      </c>
      <c r="K934">
        <f>SUMIFS('总明细 源文件后台下'!N:N,'总明细 源文件后台下'!E:E,E934,'总明细 源文件后台下'!C:C,"Order")</f>
        <v>0</v>
      </c>
      <c r="L934">
        <f>SUMIFS('总明细 源文件后台下'!O:O,'总明细 源文件后台下'!E:E,E934,'总明细 源文件后台下'!C:C,"Order")</f>
        <v>0</v>
      </c>
      <c r="M934">
        <f>SUMIFS('总明细 源文件后台下'!P:P,'总明细 源文件后台下'!E:E,E934,'总明细 源文件后台下'!C:C,"Order")</f>
        <v>0</v>
      </c>
      <c r="N934">
        <f>SUMIFS('总明细 源文件后台下'!Q:Q,'总明细 源文件后台下'!E:E,E934,'总明细 源文件后台下'!C:C,"Order")</f>
        <v>0</v>
      </c>
      <c r="O934">
        <f>SUMIFS('总明细 源文件后台下'!R:R,'总明细 源文件后台下'!E:E,E934,'总明细 源文件后台下'!C:C,"Order")</f>
        <v>0</v>
      </c>
      <c r="P934">
        <f>SUMIFS('总明细 源文件后台下'!S:S,'总明细 源文件后台下'!E:E,E934,'总明细 源文件后台下'!C:C,"Order")</f>
        <v>-1.87</v>
      </c>
      <c r="Q934">
        <f>SUMIFS('总明细 源文件后台下'!T:T,'总明细 源文件后台下'!E:E,E934,'总明细 源文件后台下'!C:C,"Order")</f>
        <v>-3.68</v>
      </c>
      <c r="R934">
        <f>SUMIFS('总明细 源文件后台下'!U:U,'总明细 源文件后台下'!E:E,E934,'总明细 源文件后台下'!C:C,"Order")</f>
        <v>0</v>
      </c>
      <c r="S934">
        <f>SUMIFS('总明细 源文件后台下'!V:V,'总明细 源文件后台下'!E:E,E934,'总明细 源文件后台下'!C:C,"Order")</f>
        <v>0</v>
      </c>
      <c r="T934">
        <f>SUMIFS('总明细 源文件后台下'!W:W,'总明细 源文件后台下'!E:E,E934,'总明细 源文件后台下'!C:C,"Order")</f>
        <v>5.44</v>
      </c>
      <c r="U934">
        <f>SUMIFS('总明细 源文件后台下'!G:G,'总明细 源文件后台下'!E:E,E934,'总明细 源文件后台下'!C:C,"Refund")</f>
        <v>1</v>
      </c>
      <c r="V934">
        <f>SUMIFS('总明细 源文件后台下'!M:M,'总明细 源文件后台下'!E:E,E934,'总明细 源文件后台下'!C:C,"Refund")</f>
        <v>-11.49</v>
      </c>
      <c r="W934">
        <f>SUMIFS('总明细 源文件后台下'!N:N,'总明细 源文件后台下'!E:E,E934,'总明细 源文件后台下'!C:C,"Refund")</f>
        <v>0</v>
      </c>
      <c r="X934">
        <f>SUMIFS('总明细 源文件后台下'!O:O,'总明细 源文件后台下'!E:E,E934,'总明细 源文件后台下'!C:C,"Refund")</f>
        <v>0</v>
      </c>
      <c r="Y934">
        <f>SUMIFS('总明细 源文件后台下'!P:P,'总明细 源文件后台下'!E:E,E934,'总明细 源文件后台下'!C:C,"Refund")</f>
        <v>0</v>
      </c>
      <c r="Z934">
        <f>SUMIFS('总明细 源文件后台下'!Q:Q,'总明细 源文件后台下'!E:E,E934,'总明细 源文件后台下'!C:C,"Refund")</f>
        <v>0</v>
      </c>
      <c r="AA934">
        <f>SUMIFS('总明细 源文件后台下'!R:R,'总明细 源文件后台下'!E:E,E934,'总明细 源文件后台下'!C:C,"Refund")</f>
        <v>0</v>
      </c>
      <c r="AB934">
        <f>SUMIFS('总明细 源文件后台下'!S:S,'总明细 源文件后台下'!E:E,E934,'总明细 源文件后台下'!C:C,"Refund")</f>
        <v>1.56</v>
      </c>
      <c r="AC934">
        <f>SUMIFS('总明细 源文件后台下'!T:T,'总明细 源文件后台下'!E:E,E934,'总明细 源文件后台下'!C:C,"Refund")</f>
        <v>0</v>
      </c>
      <c r="AD934">
        <f>SUMIFS('总明细 源文件后台下'!U:U,'总明细 源文件后台下'!E:E,E934,'总明细 源文件后台下'!C:C,"Refund")</f>
        <v>0</v>
      </c>
      <c r="AE934">
        <f>SUMIFS('总明细 源文件后台下'!V:V,'总明细 源文件后台下'!E:E,E934,'总明细 源文件后台下'!C:C,"Refund")</f>
        <v>0</v>
      </c>
      <c r="AF934">
        <f>SUMIFS('总明细 源文件后台下'!W:W,'总明细 源文件后台下'!E:E,E934,'总明细 源文件后台下'!C:C,"Refund")</f>
        <v>-9.93</v>
      </c>
      <c r="AK934">
        <f>(SUMIF('广告费 源文件后台下'!G:G,E934,'广告费 源文件后台下'!M:M))*-1</f>
        <v>0</v>
      </c>
      <c r="AL934">
        <f>SUMIFS('总明细 源文件后台下'!W:W,'总明细 源文件后台下'!E:E,E934,'总明细 源文件后台下'!C:C,"Adjustment",'总明细 源文件后台下'!F:F,"FBA Inventory Reimbursement - Customer Return")</f>
        <v>0</v>
      </c>
      <c r="AM934">
        <f>SUMIFS('总明细 源文件后台下'!W:W,'总明细 源文件后台下'!E:E,E934,'总明细 源文件后台下'!C:C,"Adjustment",'总明细 源文件后台下'!F:F,"FBA Inventory Reimbursement - Damaged:Warehouse")</f>
        <v>0</v>
      </c>
      <c r="AN934">
        <f>SUMIFS('总明细 源文件后台下'!W:W,'总明细 源文件后台下'!E:E,E934,'总明细 源文件后台下'!C:C,"Adjustment",'总明细 源文件后台下'!F:F,"FBA Inventory Reimbursement - Customer Service Issue")</f>
        <v>0</v>
      </c>
      <c r="AO934">
        <f>SUMIFS('总明细 源文件后台下'!W:W,'总明细 源文件后台下'!E:E,E934,'总明细 源文件后台下'!C:C,"Adjustment",'总明细 源文件后台下'!F:F,"FBA Inventory Reimbursement - Fee Correction")</f>
        <v>0</v>
      </c>
      <c r="AP934">
        <f>SUMIFS('总明细 源文件后台下'!W:W,'总明细 源文件后台下'!E:E,E934,'总明细 源文件后台下'!C:C,"Adjustment",'总明细 源文件后台下'!F:F,"FBA Inventory Reimbursement - General Adjustment")</f>
        <v>0</v>
      </c>
      <c r="AQ934">
        <f>SUMIFS('总明细 源文件后台下'!W:W,'总明细 源文件后台下'!E:E,E934,'总明细 源文件后台下'!C:C,"Adjustment",'总明细 源文件后台下'!F:F,"FBA Inventory Reimbursement - Lost:Inbound")</f>
        <v>0</v>
      </c>
      <c r="AR934">
        <f>SUMIFS('总明细 源文件后台下'!W:W,'总明细 源文件后台下'!E:E,E934,'总明细 源文件后台下'!C:C,"Adjustment",'总明细 源文件后台下'!F:F,"FBA Inventory Reimbursement - Lost:Warehouse")</f>
        <v>0</v>
      </c>
      <c r="AS934">
        <f>SUMIFS('总明细 源文件后台下'!W:W,'总明细 源文件后台下'!E:E,E934,'总明细 源文件后台下'!C:C,"Adjustment",'总明细 源文件后台下'!F:F,"Non-subscription Fee Adjustment")</f>
        <v>0</v>
      </c>
      <c r="AT934">
        <f>SUMIFS('总明细 源文件后台下'!W:W,'总明细 源文件后台下'!E:E,E934,'总明细 源文件后台下'!C:C,"Adjustment",'总明细 源文件后台下'!F:F,"FBA Inventory Placement Service Fee")</f>
        <v>0</v>
      </c>
      <c r="AV934">
        <f>SUMIF('FBA Customer Return Per Unit Fe'!B:B,E934,'FBA Customer Return Per Unit Fe'!C:C)</f>
        <v>-3.68</v>
      </c>
      <c r="AX934">
        <f>(SUMIF('仓储费 源文件后台下'!C:C,E934,'仓储费 源文件后台下'!V:V))*-1</f>
        <v>-0.32940000000000003</v>
      </c>
      <c r="AZ934">
        <f>SUMIF('Disposal Fee销毁费用-160.95'!B:B,E934,'Disposal Fee销毁费用-160.95'!D:D)*-1</f>
        <v>-0.6</v>
      </c>
      <c r="BC934">
        <f>IFERROR(VLOOKUP(F934,'优惠券-86.4'!F:I,4,0),0)</f>
        <v>0</v>
      </c>
      <c r="BD934">
        <f>IFERROR(VLOOKUP(F934,'早评-120'!E:H,4,0),0)</f>
        <v>0</v>
      </c>
      <c r="BF934">
        <f t="shared" si="112"/>
        <v>-9.0993999999999993</v>
      </c>
      <c r="BG934">
        <f t="shared" si="113"/>
        <v>-0.82797088262056406</v>
      </c>
      <c r="BH934">
        <f t="shared" si="114"/>
        <v>-59.146099999999997</v>
      </c>
      <c r="BQ934" s="45">
        <f t="shared" si="115"/>
        <v>-59.146099999999997</v>
      </c>
      <c r="BR934">
        <f>SUMIFS('9月销毁明细'!D:D,'9月销毁明细'!A:A,E934,'9月销毁明细'!H:H,"Sellable")</f>
        <v>0</v>
      </c>
      <c r="BS934">
        <f>SUMIFS('9月销毁明细'!G:G,'9月销毁明细'!A:A,E934,'9月销毁明细'!H:H,"Sellable")</f>
        <v>0</v>
      </c>
      <c r="BT934">
        <f>SUMIFS('9月销毁明细'!D:D,'9月销毁明细'!A:A,E934,'9月销毁明细'!H:H,"Unsellable")</f>
        <v>0</v>
      </c>
      <c r="BU934">
        <f>SUMIFS('9月销毁明细'!G:G,'9月销毁明细'!A:A,E934,'9月销毁明细'!H:H,"Unsellable")</f>
        <v>0</v>
      </c>
      <c r="BW934">
        <f>IFERROR(I934*VLOOKUP(F934,'9.3成本表'!C:L,10,0),0)</f>
        <v>25.7</v>
      </c>
      <c r="BX934">
        <f t="shared" si="116"/>
        <v>13.26</v>
      </c>
      <c r="CC934" s="45">
        <f t="shared" si="117"/>
        <v>-98.106099999999998</v>
      </c>
      <c r="CD934" s="45">
        <f t="shared" si="118"/>
        <v>-1.3733617974382304</v>
      </c>
      <c r="CE934" s="45">
        <f t="shared" si="119"/>
        <v>-2.5181237166324433</v>
      </c>
    </row>
    <row r="935" spans="4:83" x14ac:dyDescent="0.25">
      <c r="D935" s="20" t="s">
        <v>1979</v>
      </c>
      <c r="E935" s="20" t="s">
        <v>1980</v>
      </c>
      <c r="F935" s="20">
        <v>6715</v>
      </c>
      <c r="G935">
        <v>929</v>
      </c>
      <c r="H935" s="20"/>
      <c r="I935">
        <f>SUMIFS('总明细 源文件后台下'!G:G,'总明细 源文件后台下'!E:E,E935,'总明细 源文件后台下'!C:C,"Order")</f>
        <v>0</v>
      </c>
      <c r="J935">
        <f>SUMIFS('总明细 源文件后台下'!M:M,'总明细 源文件后台下'!E:E,E935,'总明细 源文件后台下'!C:C,"Order")</f>
        <v>0</v>
      </c>
      <c r="K935">
        <f>SUMIFS('总明细 源文件后台下'!N:N,'总明细 源文件后台下'!E:E,E935,'总明细 源文件后台下'!C:C,"Order")</f>
        <v>0</v>
      </c>
      <c r="L935">
        <f>SUMIFS('总明细 源文件后台下'!O:O,'总明细 源文件后台下'!E:E,E935,'总明细 源文件后台下'!C:C,"Order")</f>
        <v>0</v>
      </c>
      <c r="M935">
        <f>SUMIFS('总明细 源文件后台下'!P:P,'总明细 源文件后台下'!E:E,E935,'总明细 源文件后台下'!C:C,"Order")</f>
        <v>0</v>
      </c>
      <c r="N935">
        <f>SUMIFS('总明细 源文件后台下'!Q:Q,'总明细 源文件后台下'!E:E,E935,'总明细 源文件后台下'!C:C,"Order")</f>
        <v>0</v>
      </c>
      <c r="O935">
        <f>SUMIFS('总明细 源文件后台下'!R:R,'总明细 源文件后台下'!E:E,E935,'总明细 源文件后台下'!C:C,"Order")</f>
        <v>0</v>
      </c>
      <c r="P935">
        <f>SUMIFS('总明细 源文件后台下'!S:S,'总明细 源文件后台下'!E:E,E935,'总明细 源文件后台下'!C:C,"Order")</f>
        <v>0</v>
      </c>
      <c r="Q935">
        <f>SUMIFS('总明细 源文件后台下'!T:T,'总明细 源文件后台下'!E:E,E935,'总明细 源文件后台下'!C:C,"Order")</f>
        <v>0</v>
      </c>
      <c r="R935">
        <f>SUMIFS('总明细 源文件后台下'!U:U,'总明细 源文件后台下'!E:E,E935,'总明细 源文件后台下'!C:C,"Order")</f>
        <v>0</v>
      </c>
      <c r="S935">
        <f>SUMIFS('总明细 源文件后台下'!V:V,'总明细 源文件后台下'!E:E,E935,'总明细 源文件后台下'!C:C,"Order")</f>
        <v>0</v>
      </c>
      <c r="T935">
        <f>SUMIFS('总明细 源文件后台下'!W:W,'总明细 源文件后台下'!E:E,E935,'总明细 源文件后台下'!C:C,"Order")</f>
        <v>0</v>
      </c>
      <c r="U935">
        <f>SUMIFS('总明细 源文件后台下'!G:G,'总明细 源文件后台下'!E:E,E935,'总明细 源文件后台下'!C:C,"Refund")</f>
        <v>0</v>
      </c>
      <c r="V935">
        <f>SUMIFS('总明细 源文件后台下'!M:M,'总明细 源文件后台下'!E:E,E935,'总明细 源文件后台下'!C:C,"Refund")</f>
        <v>0</v>
      </c>
      <c r="W935">
        <f>SUMIFS('总明细 源文件后台下'!N:N,'总明细 源文件后台下'!E:E,E935,'总明细 源文件后台下'!C:C,"Refund")</f>
        <v>0</v>
      </c>
      <c r="X935">
        <f>SUMIFS('总明细 源文件后台下'!O:O,'总明细 源文件后台下'!E:E,E935,'总明细 源文件后台下'!C:C,"Refund")</f>
        <v>0</v>
      </c>
      <c r="Y935">
        <f>SUMIFS('总明细 源文件后台下'!P:P,'总明细 源文件后台下'!E:E,E935,'总明细 源文件后台下'!C:C,"Refund")</f>
        <v>0</v>
      </c>
      <c r="Z935">
        <f>SUMIFS('总明细 源文件后台下'!Q:Q,'总明细 源文件后台下'!E:E,E935,'总明细 源文件后台下'!C:C,"Refund")</f>
        <v>0</v>
      </c>
      <c r="AA935">
        <f>SUMIFS('总明细 源文件后台下'!R:R,'总明细 源文件后台下'!E:E,E935,'总明细 源文件后台下'!C:C,"Refund")</f>
        <v>0</v>
      </c>
      <c r="AB935">
        <f>SUMIFS('总明细 源文件后台下'!S:S,'总明细 源文件后台下'!E:E,E935,'总明细 源文件后台下'!C:C,"Refund")</f>
        <v>0</v>
      </c>
      <c r="AC935">
        <f>SUMIFS('总明细 源文件后台下'!T:T,'总明细 源文件后台下'!E:E,E935,'总明细 源文件后台下'!C:C,"Refund")</f>
        <v>0</v>
      </c>
      <c r="AD935">
        <f>SUMIFS('总明细 源文件后台下'!U:U,'总明细 源文件后台下'!E:E,E935,'总明细 源文件后台下'!C:C,"Refund")</f>
        <v>0</v>
      </c>
      <c r="AE935">
        <f>SUMIFS('总明细 源文件后台下'!V:V,'总明细 源文件后台下'!E:E,E935,'总明细 源文件后台下'!C:C,"Refund")</f>
        <v>0</v>
      </c>
      <c r="AF935">
        <f>SUMIFS('总明细 源文件后台下'!W:W,'总明细 源文件后台下'!E:E,E935,'总明细 源文件后台下'!C:C,"Refund")</f>
        <v>0</v>
      </c>
      <c r="AK935">
        <f>(SUMIF('广告费 源文件后台下'!G:G,E935,'广告费 源文件后台下'!M:M))*-1</f>
        <v>0</v>
      </c>
      <c r="AL935">
        <f>SUMIFS('总明细 源文件后台下'!W:W,'总明细 源文件后台下'!E:E,E935,'总明细 源文件后台下'!C:C,"Adjustment",'总明细 源文件后台下'!F:F,"FBA Inventory Reimbursement - Customer Return")</f>
        <v>0</v>
      </c>
      <c r="AM935">
        <f>SUMIFS('总明细 源文件后台下'!W:W,'总明细 源文件后台下'!E:E,E935,'总明细 源文件后台下'!C:C,"Adjustment",'总明细 源文件后台下'!F:F,"FBA Inventory Reimbursement - Damaged:Warehouse")</f>
        <v>0</v>
      </c>
      <c r="AN935">
        <f>SUMIFS('总明细 源文件后台下'!W:W,'总明细 源文件后台下'!E:E,E935,'总明细 源文件后台下'!C:C,"Adjustment",'总明细 源文件后台下'!F:F,"FBA Inventory Reimbursement - Customer Service Issue")</f>
        <v>0</v>
      </c>
      <c r="AO935">
        <f>SUMIFS('总明细 源文件后台下'!W:W,'总明细 源文件后台下'!E:E,E935,'总明细 源文件后台下'!C:C,"Adjustment",'总明细 源文件后台下'!F:F,"FBA Inventory Reimbursement - Fee Correction")</f>
        <v>0</v>
      </c>
      <c r="AP935">
        <f>SUMIFS('总明细 源文件后台下'!W:W,'总明细 源文件后台下'!E:E,E935,'总明细 源文件后台下'!C:C,"Adjustment",'总明细 源文件后台下'!F:F,"FBA Inventory Reimbursement - General Adjustment")</f>
        <v>0</v>
      </c>
      <c r="AQ935">
        <f>SUMIFS('总明细 源文件后台下'!W:W,'总明细 源文件后台下'!E:E,E935,'总明细 源文件后台下'!C:C,"Adjustment",'总明细 源文件后台下'!F:F,"FBA Inventory Reimbursement - Lost:Inbound")</f>
        <v>0</v>
      </c>
      <c r="AR935">
        <f>SUMIFS('总明细 源文件后台下'!W:W,'总明细 源文件后台下'!E:E,E935,'总明细 源文件后台下'!C:C,"Adjustment",'总明细 源文件后台下'!F:F,"FBA Inventory Reimbursement - Lost:Warehouse")</f>
        <v>0</v>
      </c>
      <c r="AS935">
        <f>SUMIFS('总明细 源文件后台下'!W:W,'总明细 源文件后台下'!E:E,E935,'总明细 源文件后台下'!C:C,"Adjustment",'总明细 源文件后台下'!F:F,"Non-subscription Fee Adjustment")</f>
        <v>0</v>
      </c>
      <c r="AT935">
        <f>SUMIFS('总明细 源文件后台下'!W:W,'总明细 源文件后台下'!E:E,E935,'总明细 源文件后台下'!C:C,"Adjustment",'总明细 源文件后台下'!F:F,"FBA Inventory Placement Service Fee")</f>
        <v>0</v>
      </c>
      <c r="AV935">
        <f>SUMIF('FBA Customer Return Per Unit Fe'!B:B,E935,'FBA Customer Return Per Unit Fe'!C:C)</f>
        <v>0</v>
      </c>
      <c r="AX935">
        <f>(SUMIF('仓储费 源文件后台下'!C:C,E935,'仓储费 源文件后台下'!V:V))*-1</f>
        <v>-0.16469999999999999</v>
      </c>
      <c r="AZ935">
        <f>SUMIF('Disposal Fee销毁费用-160.95'!B:B,E935,'Disposal Fee销毁费用-160.95'!D:D)*-1</f>
        <v>-0.6</v>
      </c>
      <c r="BC935">
        <f>IFERROR(VLOOKUP(F935,'优惠券-86.4'!F:I,4,0),0)</f>
        <v>0</v>
      </c>
      <c r="BD935">
        <f>IFERROR(VLOOKUP(F935,'早评-120'!E:H,4,0),0)</f>
        <v>0</v>
      </c>
      <c r="BF935">
        <f t="shared" si="112"/>
        <v>-0.76469999999999994</v>
      </c>
      <c r="BG935">
        <f t="shared" si="113"/>
        <v>0</v>
      </c>
      <c r="BH935">
        <f t="shared" si="114"/>
        <v>-4.9705499999999994</v>
      </c>
      <c r="BQ935" s="45">
        <f t="shared" si="115"/>
        <v>-4.9705499999999994</v>
      </c>
      <c r="BR935">
        <f>SUMIFS('9月销毁明细'!D:D,'9月销毁明细'!A:A,E935,'9月销毁明细'!H:H,"Sellable")</f>
        <v>0</v>
      </c>
      <c r="BS935">
        <f>SUMIFS('9月销毁明细'!G:G,'9月销毁明细'!A:A,E935,'9月销毁明细'!H:H,"Sellable")</f>
        <v>0</v>
      </c>
      <c r="BT935">
        <f>SUMIFS('9月销毁明细'!D:D,'9月销毁明细'!A:A,E935,'9月销毁明细'!H:H,"Unsellable")</f>
        <v>0</v>
      </c>
      <c r="BU935">
        <f>SUMIFS('9月销毁明细'!G:G,'9月销毁明细'!A:A,E935,'9月销毁明细'!H:H,"Unsellable")</f>
        <v>0</v>
      </c>
      <c r="BW935">
        <f>IFERROR(I935*VLOOKUP(F935,'9.3成本表'!C:L,10,0),0)</f>
        <v>0</v>
      </c>
      <c r="BX935">
        <f t="shared" si="116"/>
        <v>0</v>
      </c>
      <c r="CC935" s="45">
        <f t="shared" si="117"/>
        <v>-4.9705499999999994</v>
      </c>
      <c r="CD935" s="45">
        <f t="shared" si="118"/>
        <v>0</v>
      </c>
      <c r="CE935" s="45">
        <f t="shared" si="119"/>
        <v>0</v>
      </c>
    </row>
    <row r="936" spans="4:83" x14ac:dyDescent="0.25">
      <c r="D936" s="20" t="s">
        <v>1981</v>
      </c>
      <c r="E936" s="20" t="s">
        <v>1982</v>
      </c>
      <c r="F936" s="20">
        <v>6728</v>
      </c>
      <c r="G936">
        <v>930</v>
      </c>
      <c r="H936" s="20"/>
      <c r="I936">
        <f>SUMIFS('总明细 源文件后台下'!G:G,'总明细 源文件后台下'!E:E,E936,'总明细 源文件后台下'!C:C,"Order")</f>
        <v>0</v>
      </c>
      <c r="J936">
        <f>SUMIFS('总明细 源文件后台下'!M:M,'总明细 源文件后台下'!E:E,E936,'总明细 源文件后台下'!C:C,"Order")</f>
        <v>0</v>
      </c>
      <c r="K936">
        <f>SUMIFS('总明细 源文件后台下'!N:N,'总明细 源文件后台下'!E:E,E936,'总明细 源文件后台下'!C:C,"Order")</f>
        <v>0</v>
      </c>
      <c r="L936">
        <f>SUMIFS('总明细 源文件后台下'!O:O,'总明细 源文件后台下'!E:E,E936,'总明细 源文件后台下'!C:C,"Order")</f>
        <v>0</v>
      </c>
      <c r="M936">
        <f>SUMIFS('总明细 源文件后台下'!P:P,'总明细 源文件后台下'!E:E,E936,'总明细 源文件后台下'!C:C,"Order")</f>
        <v>0</v>
      </c>
      <c r="N936">
        <f>SUMIFS('总明细 源文件后台下'!Q:Q,'总明细 源文件后台下'!E:E,E936,'总明细 源文件后台下'!C:C,"Order")</f>
        <v>0</v>
      </c>
      <c r="O936">
        <f>SUMIFS('总明细 源文件后台下'!R:R,'总明细 源文件后台下'!E:E,E936,'总明细 源文件后台下'!C:C,"Order")</f>
        <v>0</v>
      </c>
      <c r="P936">
        <f>SUMIFS('总明细 源文件后台下'!S:S,'总明细 源文件后台下'!E:E,E936,'总明细 源文件后台下'!C:C,"Order")</f>
        <v>0</v>
      </c>
      <c r="Q936">
        <f>SUMIFS('总明细 源文件后台下'!T:T,'总明细 源文件后台下'!E:E,E936,'总明细 源文件后台下'!C:C,"Order")</f>
        <v>0</v>
      </c>
      <c r="R936">
        <f>SUMIFS('总明细 源文件后台下'!U:U,'总明细 源文件后台下'!E:E,E936,'总明细 源文件后台下'!C:C,"Order")</f>
        <v>0</v>
      </c>
      <c r="S936">
        <f>SUMIFS('总明细 源文件后台下'!V:V,'总明细 源文件后台下'!E:E,E936,'总明细 源文件后台下'!C:C,"Order")</f>
        <v>0</v>
      </c>
      <c r="T936">
        <f>SUMIFS('总明细 源文件后台下'!W:W,'总明细 源文件后台下'!E:E,E936,'总明细 源文件后台下'!C:C,"Order")</f>
        <v>0</v>
      </c>
      <c r="U936">
        <f>SUMIFS('总明细 源文件后台下'!G:G,'总明细 源文件后台下'!E:E,E936,'总明细 源文件后台下'!C:C,"Refund")</f>
        <v>0</v>
      </c>
      <c r="V936">
        <f>SUMIFS('总明细 源文件后台下'!M:M,'总明细 源文件后台下'!E:E,E936,'总明细 源文件后台下'!C:C,"Refund")</f>
        <v>0</v>
      </c>
      <c r="W936">
        <f>SUMIFS('总明细 源文件后台下'!N:N,'总明细 源文件后台下'!E:E,E936,'总明细 源文件后台下'!C:C,"Refund")</f>
        <v>0</v>
      </c>
      <c r="X936">
        <f>SUMIFS('总明细 源文件后台下'!O:O,'总明细 源文件后台下'!E:E,E936,'总明细 源文件后台下'!C:C,"Refund")</f>
        <v>0</v>
      </c>
      <c r="Y936">
        <f>SUMIFS('总明细 源文件后台下'!P:P,'总明细 源文件后台下'!E:E,E936,'总明细 源文件后台下'!C:C,"Refund")</f>
        <v>0</v>
      </c>
      <c r="Z936">
        <f>SUMIFS('总明细 源文件后台下'!Q:Q,'总明细 源文件后台下'!E:E,E936,'总明细 源文件后台下'!C:C,"Refund")</f>
        <v>0</v>
      </c>
      <c r="AA936">
        <f>SUMIFS('总明细 源文件后台下'!R:R,'总明细 源文件后台下'!E:E,E936,'总明细 源文件后台下'!C:C,"Refund")</f>
        <v>0</v>
      </c>
      <c r="AB936">
        <f>SUMIFS('总明细 源文件后台下'!S:S,'总明细 源文件后台下'!E:E,E936,'总明细 源文件后台下'!C:C,"Refund")</f>
        <v>0</v>
      </c>
      <c r="AC936">
        <f>SUMIFS('总明细 源文件后台下'!T:T,'总明细 源文件后台下'!E:E,E936,'总明细 源文件后台下'!C:C,"Refund")</f>
        <v>0</v>
      </c>
      <c r="AD936">
        <f>SUMIFS('总明细 源文件后台下'!U:U,'总明细 源文件后台下'!E:E,E936,'总明细 源文件后台下'!C:C,"Refund")</f>
        <v>0</v>
      </c>
      <c r="AE936">
        <f>SUMIFS('总明细 源文件后台下'!V:V,'总明细 源文件后台下'!E:E,E936,'总明细 源文件后台下'!C:C,"Refund")</f>
        <v>0</v>
      </c>
      <c r="AF936">
        <f>SUMIFS('总明细 源文件后台下'!W:W,'总明细 源文件后台下'!E:E,E936,'总明细 源文件后台下'!C:C,"Refund")</f>
        <v>0</v>
      </c>
      <c r="AK936">
        <f>(SUMIF('广告费 源文件后台下'!G:G,E936,'广告费 源文件后台下'!M:M))*-1</f>
        <v>0</v>
      </c>
      <c r="AL936">
        <f>SUMIFS('总明细 源文件后台下'!W:W,'总明细 源文件后台下'!E:E,E936,'总明细 源文件后台下'!C:C,"Adjustment",'总明细 源文件后台下'!F:F,"FBA Inventory Reimbursement - Customer Return")</f>
        <v>0</v>
      </c>
      <c r="AM936">
        <f>SUMIFS('总明细 源文件后台下'!W:W,'总明细 源文件后台下'!E:E,E936,'总明细 源文件后台下'!C:C,"Adjustment",'总明细 源文件后台下'!F:F,"FBA Inventory Reimbursement - Damaged:Warehouse")</f>
        <v>0</v>
      </c>
      <c r="AN936">
        <f>SUMIFS('总明细 源文件后台下'!W:W,'总明细 源文件后台下'!E:E,E936,'总明细 源文件后台下'!C:C,"Adjustment",'总明细 源文件后台下'!F:F,"FBA Inventory Reimbursement - Customer Service Issue")</f>
        <v>0</v>
      </c>
      <c r="AO936">
        <f>SUMIFS('总明细 源文件后台下'!W:W,'总明细 源文件后台下'!E:E,E936,'总明细 源文件后台下'!C:C,"Adjustment",'总明细 源文件后台下'!F:F,"FBA Inventory Reimbursement - Fee Correction")</f>
        <v>0</v>
      </c>
      <c r="AP936">
        <f>SUMIFS('总明细 源文件后台下'!W:W,'总明细 源文件后台下'!E:E,E936,'总明细 源文件后台下'!C:C,"Adjustment",'总明细 源文件后台下'!F:F,"FBA Inventory Reimbursement - General Adjustment")</f>
        <v>0</v>
      </c>
      <c r="AQ936">
        <f>SUMIFS('总明细 源文件后台下'!W:W,'总明细 源文件后台下'!E:E,E936,'总明细 源文件后台下'!C:C,"Adjustment",'总明细 源文件后台下'!F:F,"FBA Inventory Reimbursement - Lost:Inbound")</f>
        <v>0</v>
      </c>
      <c r="AR936">
        <f>SUMIFS('总明细 源文件后台下'!W:W,'总明细 源文件后台下'!E:E,E936,'总明细 源文件后台下'!C:C,"Adjustment",'总明细 源文件后台下'!F:F,"FBA Inventory Reimbursement - Lost:Warehouse")</f>
        <v>0</v>
      </c>
      <c r="AS936">
        <f>SUMIFS('总明细 源文件后台下'!W:W,'总明细 源文件后台下'!E:E,E936,'总明细 源文件后台下'!C:C,"Adjustment",'总明细 源文件后台下'!F:F,"Non-subscription Fee Adjustment")</f>
        <v>0</v>
      </c>
      <c r="AT936">
        <f>SUMIFS('总明细 源文件后台下'!W:W,'总明细 源文件后台下'!E:E,E936,'总明细 源文件后台下'!C:C,"Adjustment",'总明细 源文件后台下'!F:F,"FBA Inventory Placement Service Fee")</f>
        <v>0</v>
      </c>
      <c r="AV936">
        <f>SUMIF('FBA Customer Return Per Unit Fe'!B:B,E936,'FBA Customer Return Per Unit Fe'!C:C)</f>
        <v>0</v>
      </c>
      <c r="AX936">
        <f>(SUMIF('仓储费 源文件后台下'!C:C,E936,'仓储费 源文件后台下'!V:V))*-1</f>
        <v>-6.8999999999999999E-3</v>
      </c>
      <c r="AZ936">
        <f>SUMIF('Disposal Fee销毁费用-160.95'!B:B,E936,'Disposal Fee销毁费用-160.95'!D:D)*-1</f>
        <v>-0.6</v>
      </c>
      <c r="BC936">
        <f>IFERROR(VLOOKUP(F936,'优惠券-86.4'!F:I,4,0),0)</f>
        <v>0</v>
      </c>
      <c r="BD936">
        <f>IFERROR(VLOOKUP(F936,'早评-120'!E:H,4,0),0)</f>
        <v>0</v>
      </c>
      <c r="BF936">
        <f t="shared" si="112"/>
        <v>-0.6069</v>
      </c>
      <c r="BG936">
        <f t="shared" si="113"/>
        <v>0</v>
      </c>
      <c r="BH936">
        <f t="shared" si="114"/>
        <v>-3.9448499999999997</v>
      </c>
      <c r="BQ936" s="45">
        <f t="shared" si="115"/>
        <v>-3.9448499999999997</v>
      </c>
      <c r="BR936">
        <f>SUMIFS('9月销毁明细'!D:D,'9月销毁明细'!A:A,E936,'9月销毁明细'!H:H,"Sellable")</f>
        <v>0</v>
      </c>
      <c r="BS936">
        <f>SUMIFS('9月销毁明细'!G:G,'9月销毁明细'!A:A,E936,'9月销毁明细'!H:H,"Sellable")</f>
        <v>0</v>
      </c>
      <c r="BT936">
        <f>SUMIFS('9月销毁明细'!D:D,'9月销毁明细'!A:A,E936,'9月销毁明细'!H:H,"Unsellable")</f>
        <v>0</v>
      </c>
      <c r="BU936">
        <f>SUMIFS('9月销毁明细'!G:G,'9月销毁明细'!A:A,E936,'9月销毁明细'!H:H,"Unsellable")</f>
        <v>0</v>
      </c>
      <c r="BW936">
        <f>IFERROR(I936*VLOOKUP(F936,'9.3成本表'!C:L,10,0),0)</f>
        <v>0</v>
      </c>
      <c r="BX936">
        <f t="shared" si="116"/>
        <v>0</v>
      </c>
      <c r="CC936" s="45">
        <f t="shared" si="117"/>
        <v>-3.9448499999999997</v>
      </c>
      <c r="CD936" s="45">
        <f t="shared" si="118"/>
        <v>0</v>
      </c>
      <c r="CE936" s="45">
        <f t="shared" si="119"/>
        <v>0</v>
      </c>
    </row>
    <row r="937" spans="4:83" x14ac:dyDescent="0.25">
      <c r="D937" s="20" t="s">
        <v>1983</v>
      </c>
      <c r="E937" s="20" t="s">
        <v>1984</v>
      </c>
      <c r="F937" s="20">
        <v>6728</v>
      </c>
      <c r="G937">
        <v>931</v>
      </c>
      <c r="H937" s="20"/>
      <c r="I937">
        <f>SUMIFS('总明细 源文件后台下'!G:G,'总明细 源文件后台下'!E:E,E937,'总明细 源文件后台下'!C:C,"Order")</f>
        <v>0</v>
      </c>
      <c r="J937">
        <f>SUMIFS('总明细 源文件后台下'!M:M,'总明细 源文件后台下'!E:E,E937,'总明细 源文件后台下'!C:C,"Order")</f>
        <v>0</v>
      </c>
      <c r="K937">
        <f>SUMIFS('总明细 源文件后台下'!N:N,'总明细 源文件后台下'!E:E,E937,'总明细 源文件后台下'!C:C,"Order")</f>
        <v>0</v>
      </c>
      <c r="L937">
        <f>SUMIFS('总明细 源文件后台下'!O:O,'总明细 源文件后台下'!E:E,E937,'总明细 源文件后台下'!C:C,"Order")</f>
        <v>0</v>
      </c>
      <c r="M937">
        <f>SUMIFS('总明细 源文件后台下'!P:P,'总明细 源文件后台下'!E:E,E937,'总明细 源文件后台下'!C:C,"Order")</f>
        <v>0</v>
      </c>
      <c r="N937">
        <f>SUMIFS('总明细 源文件后台下'!Q:Q,'总明细 源文件后台下'!E:E,E937,'总明细 源文件后台下'!C:C,"Order")</f>
        <v>0</v>
      </c>
      <c r="O937">
        <f>SUMIFS('总明细 源文件后台下'!R:R,'总明细 源文件后台下'!E:E,E937,'总明细 源文件后台下'!C:C,"Order")</f>
        <v>0</v>
      </c>
      <c r="P937">
        <f>SUMIFS('总明细 源文件后台下'!S:S,'总明细 源文件后台下'!E:E,E937,'总明细 源文件后台下'!C:C,"Order")</f>
        <v>0</v>
      </c>
      <c r="Q937">
        <f>SUMIFS('总明细 源文件后台下'!T:T,'总明细 源文件后台下'!E:E,E937,'总明细 源文件后台下'!C:C,"Order")</f>
        <v>0</v>
      </c>
      <c r="R937">
        <f>SUMIFS('总明细 源文件后台下'!U:U,'总明细 源文件后台下'!E:E,E937,'总明细 源文件后台下'!C:C,"Order")</f>
        <v>0</v>
      </c>
      <c r="S937">
        <f>SUMIFS('总明细 源文件后台下'!V:V,'总明细 源文件后台下'!E:E,E937,'总明细 源文件后台下'!C:C,"Order")</f>
        <v>0</v>
      </c>
      <c r="T937">
        <f>SUMIFS('总明细 源文件后台下'!W:W,'总明细 源文件后台下'!E:E,E937,'总明细 源文件后台下'!C:C,"Order")</f>
        <v>0</v>
      </c>
      <c r="U937">
        <f>SUMIFS('总明细 源文件后台下'!G:G,'总明细 源文件后台下'!E:E,E937,'总明细 源文件后台下'!C:C,"Refund")</f>
        <v>0</v>
      </c>
      <c r="V937">
        <f>SUMIFS('总明细 源文件后台下'!M:M,'总明细 源文件后台下'!E:E,E937,'总明细 源文件后台下'!C:C,"Refund")</f>
        <v>0</v>
      </c>
      <c r="W937">
        <f>SUMIFS('总明细 源文件后台下'!N:N,'总明细 源文件后台下'!E:E,E937,'总明细 源文件后台下'!C:C,"Refund")</f>
        <v>0</v>
      </c>
      <c r="X937">
        <f>SUMIFS('总明细 源文件后台下'!O:O,'总明细 源文件后台下'!E:E,E937,'总明细 源文件后台下'!C:C,"Refund")</f>
        <v>0</v>
      </c>
      <c r="Y937">
        <f>SUMIFS('总明细 源文件后台下'!P:P,'总明细 源文件后台下'!E:E,E937,'总明细 源文件后台下'!C:C,"Refund")</f>
        <v>0</v>
      </c>
      <c r="Z937">
        <f>SUMIFS('总明细 源文件后台下'!Q:Q,'总明细 源文件后台下'!E:E,E937,'总明细 源文件后台下'!C:C,"Refund")</f>
        <v>0</v>
      </c>
      <c r="AA937">
        <f>SUMIFS('总明细 源文件后台下'!R:R,'总明细 源文件后台下'!E:E,E937,'总明细 源文件后台下'!C:C,"Refund")</f>
        <v>0</v>
      </c>
      <c r="AB937">
        <f>SUMIFS('总明细 源文件后台下'!S:S,'总明细 源文件后台下'!E:E,E937,'总明细 源文件后台下'!C:C,"Refund")</f>
        <v>0</v>
      </c>
      <c r="AC937">
        <f>SUMIFS('总明细 源文件后台下'!T:T,'总明细 源文件后台下'!E:E,E937,'总明细 源文件后台下'!C:C,"Refund")</f>
        <v>0</v>
      </c>
      <c r="AD937">
        <f>SUMIFS('总明细 源文件后台下'!U:U,'总明细 源文件后台下'!E:E,E937,'总明细 源文件后台下'!C:C,"Refund")</f>
        <v>0</v>
      </c>
      <c r="AE937">
        <f>SUMIFS('总明细 源文件后台下'!V:V,'总明细 源文件后台下'!E:E,E937,'总明细 源文件后台下'!C:C,"Refund")</f>
        <v>0</v>
      </c>
      <c r="AF937">
        <f>SUMIFS('总明细 源文件后台下'!W:W,'总明细 源文件后台下'!E:E,E937,'总明细 源文件后台下'!C:C,"Refund")</f>
        <v>0</v>
      </c>
      <c r="AK937">
        <f>(SUMIF('广告费 源文件后台下'!G:G,E937,'广告费 源文件后台下'!M:M))*-1</f>
        <v>0</v>
      </c>
      <c r="AL937">
        <f>SUMIFS('总明细 源文件后台下'!W:W,'总明细 源文件后台下'!E:E,E937,'总明细 源文件后台下'!C:C,"Adjustment",'总明细 源文件后台下'!F:F,"FBA Inventory Reimbursement - Customer Return")</f>
        <v>0</v>
      </c>
      <c r="AM937">
        <f>SUMIFS('总明细 源文件后台下'!W:W,'总明细 源文件后台下'!E:E,E937,'总明细 源文件后台下'!C:C,"Adjustment",'总明细 源文件后台下'!F:F,"FBA Inventory Reimbursement - Damaged:Warehouse")</f>
        <v>0</v>
      </c>
      <c r="AN937">
        <f>SUMIFS('总明细 源文件后台下'!W:W,'总明细 源文件后台下'!E:E,E937,'总明细 源文件后台下'!C:C,"Adjustment",'总明细 源文件后台下'!F:F,"FBA Inventory Reimbursement - Customer Service Issue")</f>
        <v>0</v>
      </c>
      <c r="AO937">
        <f>SUMIFS('总明细 源文件后台下'!W:W,'总明细 源文件后台下'!E:E,E937,'总明细 源文件后台下'!C:C,"Adjustment",'总明细 源文件后台下'!F:F,"FBA Inventory Reimbursement - Fee Correction")</f>
        <v>0</v>
      </c>
      <c r="AP937">
        <f>SUMIFS('总明细 源文件后台下'!W:W,'总明细 源文件后台下'!E:E,E937,'总明细 源文件后台下'!C:C,"Adjustment",'总明细 源文件后台下'!F:F,"FBA Inventory Reimbursement - General Adjustment")</f>
        <v>0</v>
      </c>
      <c r="AQ937">
        <f>SUMIFS('总明细 源文件后台下'!W:W,'总明细 源文件后台下'!E:E,E937,'总明细 源文件后台下'!C:C,"Adjustment",'总明细 源文件后台下'!F:F,"FBA Inventory Reimbursement - Lost:Inbound")</f>
        <v>0</v>
      </c>
      <c r="AR937">
        <f>SUMIFS('总明细 源文件后台下'!W:W,'总明细 源文件后台下'!E:E,E937,'总明细 源文件后台下'!C:C,"Adjustment",'总明细 源文件后台下'!F:F,"FBA Inventory Reimbursement - Lost:Warehouse")</f>
        <v>0</v>
      </c>
      <c r="AS937">
        <f>SUMIFS('总明细 源文件后台下'!W:W,'总明细 源文件后台下'!E:E,E937,'总明细 源文件后台下'!C:C,"Adjustment",'总明细 源文件后台下'!F:F,"Non-subscription Fee Adjustment")</f>
        <v>0</v>
      </c>
      <c r="AT937">
        <f>SUMIFS('总明细 源文件后台下'!W:W,'总明细 源文件后台下'!E:E,E937,'总明细 源文件后台下'!C:C,"Adjustment",'总明细 源文件后台下'!F:F,"FBA Inventory Placement Service Fee")</f>
        <v>0</v>
      </c>
      <c r="AV937">
        <f>SUMIF('FBA Customer Return Per Unit Fe'!B:B,E937,'FBA Customer Return Per Unit Fe'!C:C)</f>
        <v>0</v>
      </c>
      <c r="AX937">
        <f>(SUMIF('仓储费 源文件后台下'!C:C,E937,'仓储费 源文件后台下'!V:V))*-1</f>
        <v>-9.1999999999999998E-3</v>
      </c>
      <c r="AZ937">
        <f>SUMIF('Disposal Fee销毁费用-160.95'!B:B,E937,'Disposal Fee销毁费用-160.95'!D:D)*-1</f>
        <v>-0.6</v>
      </c>
      <c r="BC937">
        <f>IFERROR(VLOOKUP(F937,'优惠券-86.4'!F:I,4,0),0)</f>
        <v>0</v>
      </c>
      <c r="BD937">
        <f>IFERROR(VLOOKUP(F937,'早评-120'!E:H,4,0),0)</f>
        <v>0</v>
      </c>
      <c r="BF937">
        <f t="shared" si="112"/>
        <v>-0.60919999999999996</v>
      </c>
      <c r="BG937">
        <f t="shared" si="113"/>
        <v>0</v>
      </c>
      <c r="BH937">
        <f t="shared" si="114"/>
        <v>-3.9597999999999995</v>
      </c>
      <c r="BQ937" s="45">
        <f t="shared" si="115"/>
        <v>-3.9597999999999995</v>
      </c>
      <c r="BR937">
        <f>SUMIFS('9月销毁明细'!D:D,'9月销毁明细'!A:A,E937,'9月销毁明细'!H:H,"Sellable")</f>
        <v>0</v>
      </c>
      <c r="BS937">
        <f>SUMIFS('9月销毁明细'!G:G,'9月销毁明细'!A:A,E937,'9月销毁明细'!H:H,"Sellable")</f>
        <v>0</v>
      </c>
      <c r="BT937">
        <f>SUMIFS('9月销毁明细'!D:D,'9月销毁明细'!A:A,E937,'9月销毁明细'!H:H,"Unsellable")</f>
        <v>0</v>
      </c>
      <c r="BU937">
        <f>SUMIFS('9月销毁明细'!G:G,'9月销毁明细'!A:A,E937,'9月销毁明细'!H:H,"Unsellable")</f>
        <v>0</v>
      </c>
      <c r="BW937">
        <f>IFERROR(I937*VLOOKUP(F937,'9.3成本表'!C:L,10,0),0)</f>
        <v>0</v>
      </c>
      <c r="BX937">
        <f t="shared" si="116"/>
        <v>0</v>
      </c>
      <c r="CC937" s="45">
        <f t="shared" si="117"/>
        <v>-3.9597999999999995</v>
      </c>
      <c r="CD937" s="45">
        <f t="shared" si="118"/>
        <v>0</v>
      </c>
      <c r="CE937" s="45">
        <f t="shared" si="119"/>
        <v>0</v>
      </c>
    </row>
    <row r="938" spans="4:83" x14ac:dyDescent="0.25">
      <c r="D938" s="20" t="s">
        <v>1985</v>
      </c>
      <c r="E938" s="20" t="s">
        <v>1986</v>
      </c>
      <c r="F938" s="20">
        <v>6728</v>
      </c>
      <c r="G938">
        <v>932</v>
      </c>
      <c r="H938" s="20"/>
      <c r="I938">
        <f>SUMIFS('总明细 源文件后台下'!G:G,'总明细 源文件后台下'!E:E,E938,'总明细 源文件后台下'!C:C,"Order")</f>
        <v>0</v>
      </c>
      <c r="J938">
        <f>SUMIFS('总明细 源文件后台下'!M:M,'总明细 源文件后台下'!E:E,E938,'总明细 源文件后台下'!C:C,"Order")</f>
        <v>0</v>
      </c>
      <c r="K938">
        <f>SUMIFS('总明细 源文件后台下'!N:N,'总明细 源文件后台下'!E:E,E938,'总明细 源文件后台下'!C:C,"Order")</f>
        <v>0</v>
      </c>
      <c r="L938">
        <f>SUMIFS('总明细 源文件后台下'!O:O,'总明细 源文件后台下'!E:E,E938,'总明细 源文件后台下'!C:C,"Order")</f>
        <v>0</v>
      </c>
      <c r="M938">
        <f>SUMIFS('总明细 源文件后台下'!P:P,'总明细 源文件后台下'!E:E,E938,'总明细 源文件后台下'!C:C,"Order")</f>
        <v>0</v>
      </c>
      <c r="N938">
        <f>SUMIFS('总明细 源文件后台下'!Q:Q,'总明细 源文件后台下'!E:E,E938,'总明细 源文件后台下'!C:C,"Order")</f>
        <v>0</v>
      </c>
      <c r="O938">
        <f>SUMIFS('总明细 源文件后台下'!R:R,'总明细 源文件后台下'!E:E,E938,'总明细 源文件后台下'!C:C,"Order")</f>
        <v>0</v>
      </c>
      <c r="P938">
        <f>SUMIFS('总明细 源文件后台下'!S:S,'总明细 源文件后台下'!E:E,E938,'总明细 源文件后台下'!C:C,"Order")</f>
        <v>0</v>
      </c>
      <c r="Q938">
        <f>SUMIFS('总明细 源文件后台下'!T:T,'总明细 源文件后台下'!E:E,E938,'总明细 源文件后台下'!C:C,"Order")</f>
        <v>0</v>
      </c>
      <c r="R938">
        <f>SUMIFS('总明细 源文件后台下'!U:U,'总明细 源文件后台下'!E:E,E938,'总明细 源文件后台下'!C:C,"Order")</f>
        <v>0</v>
      </c>
      <c r="S938">
        <f>SUMIFS('总明细 源文件后台下'!V:V,'总明细 源文件后台下'!E:E,E938,'总明细 源文件后台下'!C:C,"Order")</f>
        <v>0</v>
      </c>
      <c r="T938">
        <f>SUMIFS('总明细 源文件后台下'!W:W,'总明细 源文件后台下'!E:E,E938,'总明细 源文件后台下'!C:C,"Order")</f>
        <v>0</v>
      </c>
      <c r="U938">
        <f>SUMIFS('总明细 源文件后台下'!G:G,'总明细 源文件后台下'!E:E,E938,'总明细 源文件后台下'!C:C,"Refund")</f>
        <v>0</v>
      </c>
      <c r="V938">
        <f>SUMIFS('总明细 源文件后台下'!M:M,'总明细 源文件后台下'!E:E,E938,'总明细 源文件后台下'!C:C,"Refund")</f>
        <v>0</v>
      </c>
      <c r="W938">
        <f>SUMIFS('总明细 源文件后台下'!N:N,'总明细 源文件后台下'!E:E,E938,'总明细 源文件后台下'!C:C,"Refund")</f>
        <v>0</v>
      </c>
      <c r="X938">
        <f>SUMIFS('总明细 源文件后台下'!O:O,'总明细 源文件后台下'!E:E,E938,'总明细 源文件后台下'!C:C,"Refund")</f>
        <v>0</v>
      </c>
      <c r="Y938">
        <f>SUMIFS('总明细 源文件后台下'!P:P,'总明细 源文件后台下'!E:E,E938,'总明细 源文件后台下'!C:C,"Refund")</f>
        <v>0</v>
      </c>
      <c r="Z938">
        <f>SUMIFS('总明细 源文件后台下'!Q:Q,'总明细 源文件后台下'!E:E,E938,'总明细 源文件后台下'!C:C,"Refund")</f>
        <v>0</v>
      </c>
      <c r="AA938">
        <f>SUMIFS('总明细 源文件后台下'!R:R,'总明细 源文件后台下'!E:E,E938,'总明细 源文件后台下'!C:C,"Refund")</f>
        <v>0</v>
      </c>
      <c r="AB938">
        <f>SUMIFS('总明细 源文件后台下'!S:S,'总明细 源文件后台下'!E:E,E938,'总明细 源文件后台下'!C:C,"Refund")</f>
        <v>0</v>
      </c>
      <c r="AC938">
        <f>SUMIFS('总明细 源文件后台下'!T:T,'总明细 源文件后台下'!E:E,E938,'总明细 源文件后台下'!C:C,"Refund")</f>
        <v>0</v>
      </c>
      <c r="AD938">
        <f>SUMIFS('总明细 源文件后台下'!U:U,'总明细 源文件后台下'!E:E,E938,'总明细 源文件后台下'!C:C,"Refund")</f>
        <v>0</v>
      </c>
      <c r="AE938">
        <f>SUMIFS('总明细 源文件后台下'!V:V,'总明细 源文件后台下'!E:E,E938,'总明细 源文件后台下'!C:C,"Refund")</f>
        <v>0</v>
      </c>
      <c r="AF938">
        <f>SUMIFS('总明细 源文件后台下'!W:W,'总明细 源文件后台下'!E:E,E938,'总明细 源文件后台下'!C:C,"Refund")</f>
        <v>0</v>
      </c>
      <c r="AK938">
        <f>(SUMIF('广告费 源文件后台下'!G:G,E938,'广告费 源文件后台下'!M:M))*-1</f>
        <v>0</v>
      </c>
      <c r="AL938">
        <f>SUMIFS('总明细 源文件后台下'!W:W,'总明细 源文件后台下'!E:E,E938,'总明细 源文件后台下'!C:C,"Adjustment",'总明细 源文件后台下'!F:F,"FBA Inventory Reimbursement - Customer Return")</f>
        <v>0</v>
      </c>
      <c r="AM938">
        <f>SUMIFS('总明细 源文件后台下'!W:W,'总明细 源文件后台下'!E:E,E938,'总明细 源文件后台下'!C:C,"Adjustment",'总明细 源文件后台下'!F:F,"FBA Inventory Reimbursement - Damaged:Warehouse")</f>
        <v>0</v>
      </c>
      <c r="AN938">
        <f>SUMIFS('总明细 源文件后台下'!W:W,'总明细 源文件后台下'!E:E,E938,'总明细 源文件后台下'!C:C,"Adjustment",'总明细 源文件后台下'!F:F,"FBA Inventory Reimbursement - Customer Service Issue")</f>
        <v>0</v>
      </c>
      <c r="AO938">
        <f>SUMIFS('总明细 源文件后台下'!W:W,'总明细 源文件后台下'!E:E,E938,'总明细 源文件后台下'!C:C,"Adjustment",'总明细 源文件后台下'!F:F,"FBA Inventory Reimbursement - Fee Correction")</f>
        <v>0</v>
      </c>
      <c r="AP938">
        <f>SUMIFS('总明细 源文件后台下'!W:W,'总明细 源文件后台下'!E:E,E938,'总明细 源文件后台下'!C:C,"Adjustment",'总明细 源文件后台下'!F:F,"FBA Inventory Reimbursement - General Adjustment")</f>
        <v>0</v>
      </c>
      <c r="AQ938">
        <f>SUMIFS('总明细 源文件后台下'!W:W,'总明细 源文件后台下'!E:E,E938,'总明细 源文件后台下'!C:C,"Adjustment",'总明细 源文件后台下'!F:F,"FBA Inventory Reimbursement - Lost:Inbound")</f>
        <v>0</v>
      </c>
      <c r="AR938">
        <f>SUMIFS('总明细 源文件后台下'!W:W,'总明细 源文件后台下'!E:E,E938,'总明细 源文件后台下'!C:C,"Adjustment",'总明细 源文件后台下'!F:F,"FBA Inventory Reimbursement - Lost:Warehouse")</f>
        <v>0</v>
      </c>
      <c r="AS938">
        <f>SUMIFS('总明细 源文件后台下'!W:W,'总明细 源文件后台下'!E:E,E938,'总明细 源文件后台下'!C:C,"Adjustment",'总明细 源文件后台下'!F:F,"Non-subscription Fee Adjustment")</f>
        <v>0</v>
      </c>
      <c r="AT938">
        <f>SUMIFS('总明细 源文件后台下'!W:W,'总明细 源文件后台下'!E:E,E938,'总明细 源文件后台下'!C:C,"Adjustment",'总明细 源文件后台下'!F:F,"FBA Inventory Placement Service Fee")</f>
        <v>0</v>
      </c>
      <c r="AV938">
        <f>SUMIF('FBA Customer Return Per Unit Fe'!B:B,E938,'FBA Customer Return Per Unit Fe'!C:C)</f>
        <v>0</v>
      </c>
      <c r="AX938">
        <f>(SUMIF('仓储费 源文件后台下'!C:C,E938,'仓储费 源文件后台下'!V:V))*-1</f>
        <v>-4.5999999999999999E-3</v>
      </c>
      <c r="AZ938">
        <f>SUMIF('Disposal Fee销毁费用-160.95'!B:B,E938,'Disposal Fee销毁费用-160.95'!D:D)*-1</f>
        <v>-0.45</v>
      </c>
      <c r="BC938">
        <f>IFERROR(VLOOKUP(F938,'优惠券-86.4'!F:I,4,0),0)</f>
        <v>0</v>
      </c>
      <c r="BD938">
        <f>IFERROR(VLOOKUP(F938,'早评-120'!E:H,4,0),0)</f>
        <v>0</v>
      </c>
      <c r="BF938">
        <f t="shared" si="112"/>
        <v>-0.4546</v>
      </c>
      <c r="BG938">
        <f t="shared" si="113"/>
        <v>0</v>
      </c>
      <c r="BH938">
        <f t="shared" si="114"/>
        <v>-2.9548999999999999</v>
      </c>
      <c r="BQ938" s="45">
        <f t="shared" si="115"/>
        <v>-2.9548999999999999</v>
      </c>
      <c r="BR938">
        <f>SUMIFS('9月销毁明细'!D:D,'9月销毁明细'!A:A,E938,'9月销毁明细'!H:H,"Sellable")</f>
        <v>0</v>
      </c>
      <c r="BS938">
        <f>SUMIFS('9月销毁明细'!G:G,'9月销毁明细'!A:A,E938,'9月销毁明细'!H:H,"Sellable")</f>
        <v>0</v>
      </c>
      <c r="BT938">
        <f>SUMIFS('9月销毁明细'!D:D,'9月销毁明细'!A:A,E938,'9月销毁明细'!H:H,"Unsellable")</f>
        <v>0</v>
      </c>
      <c r="BU938">
        <f>SUMIFS('9月销毁明细'!G:G,'9月销毁明细'!A:A,E938,'9月销毁明细'!H:H,"Unsellable")</f>
        <v>0</v>
      </c>
      <c r="BW938">
        <f>IFERROR(I938*VLOOKUP(F938,'9.3成本表'!C:L,10,0),0)</f>
        <v>0</v>
      </c>
      <c r="BX938">
        <f t="shared" si="116"/>
        <v>0</v>
      </c>
      <c r="CC938" s="45">
        <f t="shared" si="117"/>
        <v>-2.9548999999999999</v>
      </c>
      <c r="CD938" s="45">
        <f t="shared" si="118"/>
        <v>0</v>
      </c>
      <c r="CE938" s="45">
        <f t="shared" si="119"/>
        <v>0</v>
      </c>
    </row>
    <row r="939" spans="4:83" x14ac:dyDescent="0.25">
      <c r="D939" s="20" t="s">
        <v>1987</v>
      </c>
      <c r="E939" s="20" t="s">
        <v>1988</v>
      </c>
      <c r="F939" s="20">
        <v>6728</v>
      </c>
      <c r="G939">
        <v>933</v>
      </c>
      <c r="H939" s="20"/>
      <c r="I939">
        <f>SUMIFS('总明细 源文件后台下'!G:G,'总明细 源文件后台下'!E:E,E939,'总明细 源文件后台下'!C:C,"Order")</f>
        <v>0</v>
      </c>
      <c r="J939">
        <f>SUMIFS('总明细 源文件后台下'!M:M,'总明细 源文件后台下'!E:E,E939,'总明细 源文件后台下'!C:C,"Order")</f>
        <v>0</v>
      </c>
      <c r="K939">
        <f>SUMIFS('总明细 源文件后台下'!N:N,'总明细 源文件后台下'!E:E,E939,'总明细 源文件后台下'!C:C,"Order")</f>
        <v>0</v>
      </c>
      <c r="L939">
        <f>SUMIFS('总明细 源文件后台下'!O:O,'总明细 源文件后台下'!E:E,E939,'总明细 源文件后台下'!C:C,"Order")</f>
        <v>0</v>
      </c>
      <c r="M939">
        <f>SUMIFS('总明细 源文件后台下'!P:P,'总明细 源文件后台下'!E:E,E939,'总明细 源文件后台下'!C:C,"Order")</f>
        <v>0</v>
      </c>
      <c r="N939">
        <f>SUMIFS('总明细 源文件后台下'!Q:Q,'总明细 源文件后台下'!E:E,E939,'总明细 源文件后台下'!C:C,"Order")</f>
        <v>0</v>
      </c>
      <c r="O939">
        <f>SUMIFS('总明细 源文件后台下'!R:R,'总明细 源文件后台下'!E:E,E939,'总明细 源文件后台下'!C:C,"Order")</f>
        <v>0</v>
      </c>
      <c r="P939">
        <f>SUMIFS('总明细 源文件后台下'!S:S,'总明细 源文件后台下'!E:E,E939,'总明细 源文件后台下'!C:C,"Order")</f>
        <v>0</v>
      </c>
      <c r="Q939">
        <f>SUMIFS('总明细 源文件后台下'!T:T,'总明细 源文件后台下'!E:E,E939,'总明细 源文件后台下'!C:C,"Order")</f>
        <v>0</v>
      </c>
      <c r="R939">
        <f>SUMIFS('总明细 源文件后台下'!U:U,'总明细 源文件后台下'!E:E,E939,'总明细 源文件后台下'!C:C,"Order")</f>
        <v>0</v>
      </c>
      <c r="S939">
        <f>SUMIFS('总明细 源文件后台下'!V:V,'总明细 源文件后台下'!E:E,E939,'总明细 源文件后台下'!C:C,"Order")</f>
        <v>0</v>
      </c>
      <c r="T939">
        <f>SUMIFS('总明细 源文件后台下'!W:W,'总明细 源文件后台下'!E:E,E939,'总明细 源文件后台下'!C:C,"Order")</f>
        <v>0</v>
      </c>
      <c r="U939">
        <f>SUMIFS('总明细 源文件后台下'!G:G,'总明细 源文件后台下'!E:E,E939,'总明细 源文件后台下'!C:C,"Refund")</f>
        <v>0</v>
      </c>
      <c r="V939">
        <f>SUMIFS('总明细 源文件后台下'!M:M,'总明细 源文件后台下'!E:E,E939,'总明细 源文件后台下'!C:C,"Refund")</f>
        <v>0</v>
      </c>
      <c r="W939">
        <f>SUMIFS('总明细 源文件后台下'!N:N,'总明细 源文件后台下'!E:E,E939,'总明细 源文件后台下'!C:C,"Refund")</f>
        <v>0</v>
      </c>
      <c r="X939">
        <f>SUMIFS('总明细 源文件后台下'!O:O,'总明细 源文件后台下'!E:E,E939,'总明细 源文件后台下'!C:C,"Refund")</f>
        <v>0</v>
      </c>
      <c r="Y939">
        <f>SUMIFS('总明细 源文件后台下'!P:P,'总明细 源文件后台下'!E:E,E939,'总明细 源文件后台下'!C:C,"Refund")</f>
        <v>0</v>
      </c>
      <c r="Z939">
        <f>SUMIFS('总明细 源文件后台下'!Q:Q,'总明细 源文件后台下'!E:E,E939,'总明细 源文件后台下'!C:C,"Refund")</f>
        <v>0</v>
      </c>
      <c r="AA939">
        <f>SUMIFS('总明细 源文件后台下'!R:R,'总明细 源文件后台下'!E:E,E939,'总明细 源文件后台下'!C:C,"Refund")</f>
        <v>0</v>
      </c>
      <c r="AB939">
        <f>SUMIFS('总明细 源文件后台下'!S:S,'总明细 源文件后台下'!E:E,E939,'总明细 源文件后台下'!C:C,"Refund")</f>
        <v>0</v>
      </c>
      <c r="AC939">
        <f>SUMIFS('总明细 源文件后台下'!T:T,'总明细 源文件后台下'!E:E,E939,'总明细 源文件后台下'!C:C,"Refund")</f>
        <v>0</v>
      </c>
      <c r="AD939">
        <f>SUMIFS('总明细 源文件后台下'!U:U,'总明细 源文件后台下'!E:E,E939,'总明细 源文件后台下'!C:C,"Refund")</f>
        <v>0</v>
      </c>
      <c r="AE939">
        <f>SUMIFS('总明细 源文件后台下'!V:V,'总明细 源文件后台下'!E:E,E939,'总明细 源文件后台下'!C:C,"Refund")</f>
        <v>0</v>
      </c>
      <c r="AF939">
        <f>SUMIFS('总明细 源文件后台下'!W:W,'总明细 源文件后台下'!E:E,E939,'总明细 源文件后台下'!C:C,"Refund")</f>
        <v>0</v>
      </c>
      <c r="AK939">
        <f>(SUMIF('广告费 源文件后台下'!G:G,E939,'广告费 源文件后台下'!M:M))*-1</f>
        <v>0</v>
      </c>
      <c r="AL939">
        <f>SUMIFS('总明细 源文件后台下'!W:W,'总明细 源文件后台下'!E:E,E939,'总明细 源文件后台下'!C:C,"Adjustment",'总明细 源文件后台下'!F:F,"FBA Inventory Reimbursement - Customer Return")</f>
        <v>0</v>
      </c>
      <c r="AM939">
        <f>SUMIFS('总明细 源文件后台下'!W:W,'总明细 源文件后台下'!E:E,E939,'总明细 源文件后台下'!C:C,"Adjustment",'总明细 源文件后台下'!F:F,"FBA Inventory Reimbursement - Damaged:Warehouse")</f>
        <v>0</v>
      </c>
      <c r="AN939">
        <f>SUMIFS('总明细 源文件后台下'!W:W,'总明细 源文件后台下'!E:E,E939,'总明细 源文件后台下'!C:C,"Adjustment",'总明细 源文件后台下'!F:F,"FBA Inventory Reimbursement - Customer Service Issue")</f>
        <v>0</v>
      </c>
      <c r="AO939">
        <f>SUMIFS('总明细 源文件后台下'!W:W,'总明细 源文件后台下'!E:E,E939,'总明细 源文件后台下'!C:C,"Adjustment",'总明细 源文件后台下'!F:F,"FBA Inventory Reimbursement - Fee Correction")</f>
        <v>0</v>
      </c>
      <c r="AP939">
        <f>SUMIFS('总明细 源文件后台下'!W:W,'总明细 源文件后台下'!E:E,E939,'总明细 源文件后台下'!C:C,"Adjustment",'总明细 源文件后台下'!F:F,"FBA Inventory Reimbursement - General Adjustment")</f>
        <v>0</v>
      </c>
      <c r="AQ939">
        <f>SUMIFS('总明细 源文件后台下'!W:W,'总明细 源文件后台下'!E:E,E939,'总明细 源文件后台下'!C:C,"Adjustment",'总明细 源文件后台下'!F:F,"FBA Inventory Reimbursement - Lost:Inbound")</f>
        <v>0</v>
      </c>
      <c r="AR939">
        <f>SUMIFS('总明细 源文件后台下'!W:W,'总明细 源文件后台下'!E:E,E939,'总明细 源文件后台下'!C:C,"Adjustment",'总明细 源文件后台下'!F:F,"FBA Inventory Reimbursement - Lost:Warehouse")</f>
        <v>0</v>
      </c>
      <c r="AS939">
        <f>SUMIFS('总明细 源文件后台下'!W:W,'总明细 源文件后台下'!E:E,E939,'总明细 源文件后台下'!C:C,"Adjustment",'总明细 源文件后台下'!F:F,"Non-subscription Fee Adjustment")</f>
        <v>0</v>
      </c>
      <c r="AT939">
        <f>SUMIFS('总明细 源文件后台下'!W:W,'总明细 源文件后台下'!E:E,E939,'总明细 源文件后台下'!C:C,"Adjustment",'总明细 源文件后台下'!F:F,"FBA Inventory Placement Service Fee")</f>
        <v>0</v>
      </c>
      <c r="AV939">
        <f>SUMIF('FBA Customer Return Per Unit Fe'!B:B,E939,'FBA Customer Return Per Unit Fe'!C:C)</f>
        <v>0</v>
      </c>
      <c r="AX939">
        <f>(SUMIF('仓储费 源文件后台下'!C:C,E939,'仓储费 源文件后台下'!V:V))*-1</f>
        <v>0</v>
      </c>
      <c r="AZ939">
        <f>SUMIF('Disposal Fee销毁费用-160.95'!B:B,E939,'Disposal Fee销毁费用-160.95'!D:D)*-1</f>
        <v>-0.45</v>
      </c>
      <c r="BC939">
        <f>IFERROR(VLOOKUP(F939,'优惠券-86.4'!F:I,4,0),0)</f>
        <v>0</v>
      </c>
      <c r="BD939">
        <f>IFERROR(VLOOKUP(F939,'早评-120'!E:H,4,0),0)</f>
        <v>0</v>
      </c>
      <c r="BF939">
        <f t="shared" si="112"/>
        <v>-0.45</v>
      </c>
      <c r="BG939">
        <f t="shared" si="113"/>
        <v>0</v>
      </c>
      <c r="BH939">
        <f t="shared" si="114"/>
        <v>-2.9250000000000003</v>
      </c>
      <c r="BQ939" s="45">
        <f t="shared" si="115"/>
        <v>-2.9250000000000003</v>
      </c>
      <c r="BR939">
        <f>SUMIFS('9月销毁明细'!D:D,'9月销毁明细'!A:A,E939,'9月销毁明细'!H:H,"Sellable")</f>
        <v>0</v>
      </c>
      <c r="BS939">
        <f>SUMIFS('9月销毁明细'!G:G,'9月销毁明细'!A:A,E939,'9月销毁明细'!H:H,"Sellable")</f>
        <v>0</v>
      </c>
      <c r="BT939">
        <f>SUMIFS('9月销毁明细'!D:D,'9月销毁明细'!A:A,E939,'9月销毁明细'!H:H,"Unsellable")</f>
        <v>0</v>
      </c>
      <c r="BU939">
        <f>SUMIFS('9月销毁明细'!G:G,'9月销毁明细'!A:A,E939,'9月销毁明细'!H:H,"Unsellable")</f>
        <v>0</v>
      </c>
      <c r="BW939">
        <f>IFERROR(I939*VLOOKUP(F939,'9.3成本表'!C:L,10,0),0)</f>
        <v>0</v>
      </c>
      <c r="BX939">
        <f t="shared" si="116"/>
        <v>0</v>
      </c>
      <c r="CC939" s="45">
        <f t="shared" si="117"/>
        <v>-2.9250000000000003</v>
      </c>
      <c r="CD939" s="45">
        <f t="shared" si="118"/>
        <v>0</v>
      </c>
      <c r="CE939" s="45">
        <f t="shared" si="119"/>
        <v>0</v>
      </c>
    </row>
    <row r="940" spans="4:83" x14ac:dyDescent="0.25">
      <c r="D940" s="20" t="s">
        <v>1989</v>
      </c>
      <c r="E940" s="20" t="s">
        <v>1990</v>
      </c>
      <c r="F940" s="20">
        <v>6728</v>
      </c>
      <c r="G940">
        <v>934</v>
      </c>
      <c r="H940" s="20"/>
      <c r="I940">
        <f>SUMIFS('总明细 源文件后台下'!G:G,'总明细 源文件后台下'!E:E,E940,'总明细 源文件后台下'!C:C,"Order")</f>
        <v>0</v>
      </c>
      <c r="J940">
        <f>SUMIFS('总明细 源文件后台下'!M:M,'总明细 源文件后台下'!E:E,E940,'总明细 源文件后台下'!C:C,"Order")</f>
        <v>0</v>
      </c>
      <c r="K940">
        <f>SUMIFS('总明细 源文件后台下'!N:N,'总明细 源文件后台下'!E:E,E940,'总明细 源文件后台下'!C:C,"Order")</f>
        <v>0</v>
      </c>
      <c r="L940">
        <f>SUMIFS('总明细 源文件后台下'!O:O,'总明细 源文件后台下'!E:E,E940,'总明细 源文件后台下'!C:C,"Order")</f>
        <v>0</v>
      </c>
      <c r="M940">
        <f>SUMIFS('总明细 源文件后台下'!P:P,'总明细 源文件后台下'!E:E,E940,'总明细 源文件后台下'!C:C,"Order")</f>
        <v>0</v>
      </c>
      <c r="N940">
        <f>SUMIFS('总明细 源文件后台下'!Q:Q,'总明细 源文件后台下'!E:E,E940,'总明细 源文件后台下'!C:C,"Order")</f>
        <v>0</v>
      </c>
      <c r="O940">
        <f>SUMIFS('总明细 源文件后台下'!R:R,'总明细 源文件后台下'!E:E,E940,'总明细 源文件后台下'!C:C,"Order")</f>
        <v>0</v>
      </c>
      <c r="P940">
        <f>SUMIFS('总明细 源文件后台下'!S:S,'总明细 源文件后台下'!E:E,E940,'总明细 源文件后台下'!C:C,"Order")</f>
        <v>0</v>
      </c>
      <c r="Q940">
        <f>SUMIFS('总明细 源文件后台下'!T:T,'总明细 源文件后台下'!E:E,E940,'总明细 源文件后台下'!C:C,"Order")</f>
        <v>0</v>
      </c>
      <c r="R940">
        <f>SUMIFS('总明细 源文件后台下'!U:U,'总明细 源文件后台下'!E:E,E940,'总明细 源文件后台下'!C:C,"Order")</f>
        <v>0</v>
      </c>
      <c r="S940">
        <f>SUMIFS('总明细 源文件后台下'!V:V,'总明细 源文件后台下'!E:E,E940,'总明细 源文件后台下'!C:C,"Order")</f>
        <v>0</v>
      </c>
      <c r="T940">
        <f>SUMIFS('总明细 源文件后台下'!W:W,'总明细 源文件后台下'!E:E,E940,'总明细 源文件后台下'!C:C,"Order")</f>
        <v>0</v>
      </c>
      <c r="U940">
        <f>SUMIFS('总明细 源文件后台下'!G:G,'总明细 源文件后台下'!E:E,E940,'总明细 源文件后台下'!C:C,"Refund")</f>
        <v>0</v>
      </c>
      <c r="V940">
        <f>SUMIFS('总明细 源文件后台下'!M:M,'总明细 源文件后台下'!E:E,E940,'总明细 源文件后台下'!C:C,"Refund")</f>
        <v>0</v>
      </c>
      <c r="W940">
        <f>SUMIFS('总明细 源文件后台下'!N:N,'总明细 源文件后台下'!E:E,E940,'总明细 源文件后台下'!C:C,"Refund")</f>
        <v>0</v>
      </c>
      <c r="X940">
        <f>SUMIFS('总明细 源文件后台下'!O:O,'总明细 源文件后台下'!E:E,E940,'总明细 源文件后台下'!C:C,"Refund")</f>
        <v>0</v>
      </c>
      <c r="Y940">
        <f>SUMIFS('总明细 源文件后台下'!P:P,'总明细 源文件后台下'!E:E,E940,'总明细 源文件后台下'!C:C,"Refund")</f>
        <v>0</v>
      </c>
      <c r="Z940">
        <f>SUMIFS('总明细 源文件后台下'!Q:Q,'总明细 源文件后台下'!E:E,E940,'总明细 源文件后台下'!C:C,"Refund")</f>
        <v>0</v>
      </c>
      <c r="AA940">
        <f>SUMIFS('总明细 源文件后台下'!R:R,'总明细 源文件后台下'!E:E,E940,'总明细 源文件后台下'!C:C,"Refund")</f>
        <v>0</v>
      </c>
      <c r="AB940">
        <f>SUMIFS('总明细 源文件后台下'!S:S,'总明细 源文件后台下'!E:E,E940,'总明细 源文件后台下'!C:C,"Refund")</f>
        <v>0</v>
      </c>
      <c r="AC940">
        <f>SUMIFS('总明细 源文件后台下'!T:T,'总明细 源文件后台下'!E:E,E940,'总明细 源文件后台下'!C:C,"Refund")</f>
        <v>0</v>
      </c>
      <c r="AD940">
        <f>SUMIFS('总明细 源文件后台下'!U:U,'总明细 源文件后台下'!E:E,E940,'总明细 源文件后台下'!C:C,"Refund")</f>
        <v>0</v>
      </c>
      <c r="AE940">
        <f>SUMIFS('总明细 源文件后台下'!V:V,'总明细 源文件后台下'!E:E,E940,'总明细 源文件后台下'!C:C,"Refund")</f>
        <v>0</v>
      </c>
      <c r="AF940">
        <f>SUMIFS('总明细 源文件后台下'!W:W,'总明细 源文件后台下'!E:E,E940,'总明细 源文件后台下'!C:C,"Refund")</f>
        <v>0</v>
      </c>
      <c r="AK940">
        <f>(SUMIF('广告费 源文件后台下'!G:G,E940,'广告费 源文件后台下'!M:M))*-1</f>
        <v>0</v>
      </c>
      <c r="AL940">
        <f>SUMIFS('总明细 源文件后台下'!W:W,'总明细 源文件后台下'!E:E,E940,'总明细 源文件后台下'!C:C,"Adjustment",'总明细 源文件后台下'!F:F,"FBA Inventory Reimbursement - Customer Return")</f>
        <v>0</v>
      </c>
      <c r="AM940">
        <f>SUMIFS('总明细 源文件后台下'!W:W,'总明细 源文件后台下'!E:E,E940,'总明细 源文件后台下'!C:C,"Adjustment",'总明细 源文件后台下'!F:F,"FBA Inventory Reimbursement - Damaged:Warehouse")</f>
        <v>0</v>
      </c>
      <c r="AN940">
        <f>SUMIFS('总明细 源文件后台下'!W:W,'总明细 源文件后台下'!E:E,E940,'总明细 源文件后台下'!C:C,"Adjustment",'总明细 源文件后台下'!F:F,"FBA Inventory Reimbursement - Customer Service Issue")</f>
        <v>0</v>
      </c>
      <c r="AO940">
        <f>SUMIFS('总明细 源文件后台下'!W:W,'总明细 源文件后台下'!E:E,E940,'总明细 源文件后台下'!C:C,"Adjustment",'总明细 源文件后台下'!F:F,"FBA Inventory Reimbursement - Fee Correction")</f>
        <v>0</v>
      </c>
      <c r="AP940">
        <f>SUMIFS('总明细 源文件后台下'!W:W,'总明细 源文件后台下'!E:E,E940,'总明细 源文件后台下'!C:C,"Adjustment",'总明细 源文件后台下'!F:F,"FBA Inventory Reimbursement - General Adjustment")</f>
        <v>0</v>
      </c>
      <c r="AQ940">
        <f>SUMIFS('总明细 源文件后台下'!W:W,'总明细 源文件后台下'!E:E,E940,'总明细 源文件后台下'!C:C,"Adjustment",'总明细 源文件后台下'!F:F,"FBA Inventory Reimbursement - Lost:Inbound")</f>
        <v>0</v>
      </c>
      <c r="AR940">
        <f>SUMIFS('总明细 源文件后台下'!W:W,'总明细 源文件后台下'!E:E,E940,'总明细 源文件后台下'!C:C,"Adjustment",'总明细 源文件后台下'!F:F,"FBA Inventory Reimbursement - Lost:Warehouse")</f>
        <v>0</v>
      </c>
      <c r="AS940">
        <f>SUMIFS('总明细 源文件后台下'!W:W,'总明细 源文件后台下'!E:E,E940,'总明细 源文件后台下'!C:C,"Adjustment",'总明细 源文件后台下'!F:F,"Non-subscription Fee Adjustment")</f>
        <v>0</v>
      </c>
      <c r="AT940">
        <f>SUMIFS('总明细 源文件后台下'!W:W,'总明细 源文件后台下'!E:E,E940,'总明细 源文件后台下'!C:C,"Adjustment",'总明细 源文件后台下'!F:F,"FBA Inventory Placement Service Fee")</f>
        <v>0</v>
      </c>
      <c r="AV940">
        <f>SUMIF('FBA Customer Return Per Unit Fe'!B:B,E940,'FBA Customer Return Per Unit Fe'!C:C)</f>
        <v>0</v>
      </c>
      <c r="AX940">
        <f>(SUMIF('仓储费 源文件后台下'!C:C,E940,'仓储费 源文件后台下'!V:V))*-1</f>
        <v>-4.5999999999999999E-3</v>
      </c>
      <c r="AZ940">
        <f>SUMIF('Disposal Fee销毁费用-160.95'!B:B,E940,'Disposal Fee销毁费用-160.95'!D:D)*-1</f>
        <v>-0.6</v>
      </c>
      <c r="BC940">
        <f>IFERROR(VLOOKUP(F940,'优惠券-86.4'!F:I,4,0),0)</f>
        <v>0</v>
      </c>
      <c r="BD940">
        <f>IFERROR(VLOOKUP(F940,'早评-120'!E:H,4,0),0)</f>
        <v>0</v>
      </c>
      <c r="BF940">
        <f t="shared" si="112"/>
        <v>-0.60460000000000003</v>
      </c>
      <c r="BG940">
        <f t="shared" si="113"/>
        <v>0</v>
      </c>
      <c r="BH940">
        <f t="shared" si="114"/>
        <v>-3.9298999999999999</v>
      </c>
      <c r="BQ940" s="45">
        <f t="shared" si="115"/>
        <v>-3.9298999999999999</v>
      </c>
      <c r="BR940">
        <f>SUMIFS('9月销毁明细'!D:D,'9月销毁明细'!A:A,E940,'9月销毁明细'!H:H,"Sellable")</f>
        <v>0</v>
      </c>
      <c r="BS940">
        <f>SUMIFS('9月销毁明细'!G:G,'9月销毁明细'!A:A,E940,'9月销毁明细'!H:H,"Sellable")</f>
        <v>0</v>
      </c>
      <c r="BT940">
        <f>SUMIFS('9月销毁明细'!D:D,'9月销毁明细'!A:A,E940,'9月销毁明细'!H:H,"Unsellable")</f>
        <v>0</v>
      </c>
      <c r="BU940">
        <f>SUMIFS('9月销毁明细'!G:G,'9月销毁明细'!A:A,E940,'9月销毁明细'!H:H,"Unsellable")</f>
        <v>0</v>
      </c>
      <c r="BW940">
        <f>IFERROR(I940*VLOOKUP(F940,'9.3成本表'!C:L,10,0),0)</f>
        <v>0</v>
      </c>
      <c r="BX940">
        <f t="shared" si="116"/>
        <v>0</v>
      </c>
      <c r="CC940" s="45">
        <f t="shared" si="117"/>
        <v>-3.9298999999999999</v>
      </c>
      <c r="CD940" s="45">
        <f t="shared" si="118"/>
        <v>0</v>
      </c>
      <c r="CE940" s="45">
        <f t="shared" si="119"/>
        <v>0</v>
      </c>
    </row>
    <row r="941" spans="4:83" x14ac:dyDescent="0.25">
      <c r="D941" s="20" t="s">
        <v>1991</v>
      </c>
      <c r="E941" s="20" t="s">
        <v>1992</v>
      </c>
      <c r="F941" s="20">
        <v>6728</v>
      </c>
      <c r="G941">
        <v>935</v>
      </c>
      <c r="H941" s="20"/>
      <c r="I941">
        <f>SUMIFS('总明细 源文件后台下'!G:G,'总明细 源文件后台下'!E:E,E941,'总明细 源文件后台下'!C:C,"Order")</f>
        <v>0</v>
      </c>
      <c r="J941">
        <f>SUMIFS('总明细 源文件后台下'!M:M,'总明细 源文件后台下'!E:E,E941,'总明细 源文件后台下'!C:C,"Order")</f>
        <v>0</v>
      </c>
      <c r="K941">
        <f>SUMIFS('总明细 源文件后台下'!N:N,'总明细 源文件后台下'!E:E,E941,'总明细 源文件后台下'!C:C,"Order")</f>
        <v>0</v>
      </c>
      <c r="L941">
        <f>SUMIFS('总明细 源文件后台下'!O:O,'总明细 源文件后台下'!E:E,E941,'总明细 源文件后台下'!C:C,"Order")</f>
        <v>0</v>
      </c>
      <c r="M941">
        <f>SUMIFS('总明细 源文件后台下'!P:P,'总明细 源文件后台下'!E:E,E941,'总明细 源文件后台下'!C:C,"Order")</f>
        <v>0</v>
      </c>
      <c r="N941">
        <f>SUMIFS('总明细 源文件后台下'!Q:Q,'总明细 源文件后台下'!E:E,E941,'总明细 源文件后台下'!C:C,"Order")</f>
        <v>0</v>
      </c>
      <c r="O941">
        <f>SUMIFS('总明细 源文件后台下'!R:R,'总明细 源文件后台下'!E:E,E941,'总明细 源文件后台下'!C:C,"Order")</f>
        <v>0</v>
      </c>
      <c r="P941">
        <f>SUMIFS('总明细 源文件后台下'!S:S,'总明细 源文件后台下'!E:E,E941,'总明细 源文件后台下'!C:C,"Order")</f>
        <v>0</v>
      </c>
      <c r="Q941">
        <f>SUMIFS('总明细 源文件后台下'!T:T,'总明细 源文件后台下'!E:E,E941,'总明细 源文件后台下'!C:C,"Order")</f>
        <v>0</v>
      </c>
      <c r="R941">
        <f>SUMIFS('总明细 源文件后台下'!U:U,'总明细 源文件后台下'!E:E,E941,'总明细 源文件后台下'!C:C,"Order")</f>
        <v>0</v>
      </c>
      <c r="S941">
        <f>SUMIFS('总明细 源文件后台下'!V:V,'总明细 源文件后台下'!E:E,E941,'总明细 源文件后台下'!C:C,"Order")</f>
        <v>0</v>
      </c>
      <c r="T941">
        <f>SUMIFS('总明细 源文件后台下'!W:W,'总明细 源文件后台下'!E:E,E941,'总明细 源文件后台下'!C:C,"Order")</f>
        <v>0</v>
      </c>
      <c r="U941">
        <f>SUMIFS('总明细 源文件后台下'!G:G,'总明细 源文件后台下'!E:E,E941,'总明细 源文件后台下'!C:C,"Refund")</f>
        <v>0</v>
      </c>
      <c r="V941">
        <f>SUMIFS('总明细 源文件后台下'!M:M,'总明细 源文件后台下'!E:E,E941,'总明细 源文件后台下'!C:C,"Refund")</f>
        <v>0</v>
      </c>
      <c r="W941">
        <f>SUMIFS('总明细 源文件后台下'!N:N,'总明细 源文件后台下'!E:E,E941,'总明细 源文件后台下'!C:C,"Refund")</f>
        <v>0</v>
      </c>
      <c r="X941">
        <f>SUMIFS('总明细 源文件后台下'!O:O,'总明细 源文件后台下'!E:E,E941,'总明细 源文件后台下'!C:C,"Refund")</f>
        <v>0</v>
      </c>
      <c r="Y941">
        <f>SUMIFS('总明细 源文件后台下'!P:P,'总明细 源文件后台下'!E:E,E941,'总明细 源文件后台下'!C:C,"Refund")</f>
        <v>0</v>
      </c>
      <c r="Z941">
        <f>SUMIFS('总明细 源文件后台下'!Q:Q,'总明细 源文件后台下'!E:E,E941,'总明细 源文件后台下'!C:C,"Refund")</f>
        <v>0</v>
      </c>
      <c r="AA941">
        <f>SUMIFS('总明细 源文件后台下'!R:R,'总明细 源文件后台下'!E:E,E941,'总明细 源文件后台下'!C:C,"Refund")</f>
        <v>0</v>
      </c>
      <c r="AB941">
        <f>SUMIFS('总明细 源文件后台下'!S:S,'总明细 源文件后台下'!E:E,E941,'总明细 源文件后台下'!C:C,"Refund")</f>
        <v>0</v>
      </c>
      <c r="AC941">
        <f>SUMIFS('总明细 源文件后台下'!T:T,'总明细 源文件后台下'!E:E,E941,'总明细 源文件后台下'!C:C,"Refund")</f>
        <v>0</v>
      </c>
      <c r="AD941">
        <f>SUMIFS('总明细 源文件后台下'!U:U,'总明细 源文件后台下'!E:E,E941,'总明细 源文件后台下'!C:C,"Refund")</f>
        <v>0</v>
      </c>
      <c r="AE941">
        <f>SUMIFS('总明细 源文件后台下'!V:V,'总明细 源文件后台下'!E:E,E941,'总明细 源文件后台下'!C:C,"Refund")</f>
        <v>0</v>
      </c>
      <c r="AF941">
        <f>SUMIFS('总明细 源文件后台下'!W:W,'总明细 源文件后台下'!E:E,E941,'总明细 源文件后台下'!C:C,"Refund")</f>
        <v>0</v>
      </c>
      <c r="AK941">
        <f>(SUMIF('广告费 源文件后台下'!G:G,E941,'广告费 源文件后台下'!M:M))*-1</f>
        <v>0</v>
      </c>
      <c r="AL941">
        <f>SUMIFS('总明细 源文件后台下'!W:W,'总明细 源文件后台下'!E:E,E941,'总明细 源文件后台下'!C:C,"Adjustment",'总明细 源文件后台下'!F:F,"FBA Inventory Reimbursement - Customer Return")</f>
        <v>0</v>
      </c>
      <c r="AM941">
        <f>SUMIFS('总明细 源文件后台下'!W:W,'总明细 源文件后台下'!E:E,E941,'总明细 源文件后台下'!C:C,"Adjustment",'总明细 源文件后台下'!F:F,"FBA Inventory Reimbursement - Damaged:Warehouse")</f>
        <v>0</v>
      </c>
      <c r="AN941">
        <f>SUMIFS('总明细 源文件后台下'!W:W,'总明细 源文件后台下'!E:E,E941,'总明细 源文件后台下'!C:C,"Adjustment",'总明细 源文件后台下'!F:F,"FBA Inventory Reimbursement - Customer Service Issue")</f>
        <v>0</v>
      </c>
      <c r="AO941">
        <f>SUMIFS('总明细 源文件后台下'!W:W,'总明细 源文件后台下'!E:E,E941,'总明细 源文件后台下'!C:C,"Adjustment",'总明细 源文件后台下'!F:F,"FBA Inventory Reimbursement - Fee Correction")</f>
        <v>0</v>
      </c>
      <c r="AP941">
        <f>SUMIFS('总明细 源文件后台下'!W:W,'总明细 源文件后台下'!E:E,E941,'总明细 源文件后台下'!C:C,"Adjustment",'总明细 源文件后台下'!F:F,"FBA Inventory Reimbursement - General Adjustment")</f>
        <v>0</v>
      </c>
      <c r="AQ941">
        <f>SUMIFS('总明细 源文件后台下'!W:W,'总明细 源文件后台下'!E:E,E941,'总明细 源文件后台下'!C:C,"Adjustment",'总明细 源文件后台下'!F:F,"FBA Inventory Reimbursement - Lost:Inbound")</f>
        <v>0</v>
      </c>
      <c r="AR941">
        <f>SUMIFS('总明细 源文件后台下'!W:W,'总明细 源文件后台下'!E:E,E941,'总明细 源文件后台下'!C:C,"Adjustment",'总明细 源文件后台下'!F:F,"FBA Inventory Reimbursement - Lost:Warehouse")</f>
        <v>0</v>
      </c>
      <c r="AS941">
        <f>SUMIFS('总明细 源文件后台下'!W:W,'总明细 源文件后台下'!E:E,E941,'总明细 源文件后台下'!C:C,"Adjustment",'总明细 源文件后台下'!F:F,"Non-subscription Fee Adjustment")</f>
        <v>0</v>
      </c>
      <c r="AT941">
        <f>SUMIFS('总明细 源文件后台下'!W:W,'总明细 源文件后台下'!E:E,E941,'总明细 源文件后台下'!C:C,"Adjustment",'总明细 源文件后台下'!F:F,"FBA Inventory Placement Service Fee")</f>
        <v>0</v>
      </c>
      <c r="AV941">
        <f>SUMIF('FBA Customer Return Per Unit Fe'!B:B,E941,'FBA Customer Return Per Unit Fe'!C:C)</f>
        <v>0</v>
      </c>
      <c r="AX941">
        <f>(SUMIF('仓储费 源文件后台下'!C:C,E941,'仓储费 源文件后台下'!V:V))*-1</f>
        <v>0</v>
      </c>
      <c r="AZ941">
        <f>SUMIF('Disposal Fee销毁费用-160.95'!B:B,E941,'Disposal Fee销毁费用-160.95'!D:D)*-1</f>
        <v>-0.6</v>
      </c>
      <c r="BC941">
        <f>IFERROR(VLOOKUP(F941,'优惠券-86.4'!F:I,4,0),0)</f>
        <v>0</v>
      </c>
      <c r="BD941">
        <f>IFERROR(VLOOKUP(F941,'早评-120'!E:H,4,0),0)</f>
        <v>0</v>
      </c>
      <c r="BF941">
        <f t="shared" si="112"/>
        <v>-0.6</v>
      </c>
      <c r="BG941">
        <f t="shared" si="113"/>
        <v>0</v>
      </c>
      <c r="BH941">
        <f t="shared" si="114"/>
        <v>-3.9</v>
      </c>
      <c r="BQ941" s="45">
        <f t="shared" si="115"/>
        <v>-3.9</v>
      </c>
      <c r="BR941">
        <f>SUMIFS('9月销毁明细'!D:D,'9月销毁明细'!A:A,E941,'9月销毁明细'!H:H,"Sellable")</f>
        <v>0</v>
      </c>
      <c r="BS941">
        <f>SUMIFS('9月销毁明细'!G:G,'9月销毁明细'!A:A,E941,'9月销毁明细'!H:H,"Sellable")</f>
        <v>0</v>
      </c>
      <c r="BT941">
        <f>SUMIFS('9月销毁明细'!D:D,'9月销毁明细'!A:A,E941,'9月销毁明细'!H:H,"Unsellable")</f>
        <v>0</v>
      </c>
      <c r="BU941">
        <f>SUMIFS('9月销毁明细'!G:G,'9月销毁明细'!A:A,E941,'9月销毁明细'!H:H,"Unsellable")</f>
        <v>0</v>
      </c>
      <c r="BW941">
        <f>IFERROR(I941*VLOOKUP(F941,'9.3成本表'!C:L,10,0),0)</f>
        <v>0</v>
      </c>
      <c r="BX941">
        <f t="shared" si="116"/>
        <v>0</v>
      </c>
      <c r="CC941" s="45">
        <f t="shared" si="117"/>
        <v>-3.9</v>
      </c>
      <c r="CD941" s="45">
        <f t="shared" si="118"/>
        <v>0</v>
      </c>
      <c r="CE941" s="45">
        <f t="shared" si="119"/>
        <v>0</v>
      </c>
    </row>
    <row r="942" spans="4:83" x14ac:dyDescent="0.25">
      <c r="D942" s="20" t="s">
        <v>1993</v>
      </c>
      <c r="E942" s="20" t="s">
        <v>1994</v>
      </c>
      <c r="F942" s="20">
        <v>6728</v>
      </c>
      <c r="G942">
        <v>936</v>
      </c>
      <c r="H942" s="20"/>
      <c r="I942">
        <f>SUMIFS('总明细 源文件后台下'!G:G,'总明细 源文件后台下'!E:E,E942,'总明细 源文件后台下'!C:C,"Order")</f>
        <v>0</v>
      </c>
      <c r="J942">
        <f>SUMIFS('总明细 源文件后台下'!M:M,'总明细 源文件后台下'!E:E,E942,'总明细 源文件后台下'!C:C,"Order")</f>
        <v>0</v>
      </c>
      <c r="K942">
        <f>SUMIFS('总明细 源文件后台下'!N:N,'总明细 源文件后台下'!E:E,E942,'总明细 源文件后台下'!C:C,"Order")</f>
        <v>0</v>
      </c>
      <c r="L942">
        <f>SUMIFS('总明细 源文件后台下'!O:O,'总明细 源文件后台下'!E:E,E942,'总明细 源文件后台下'!C:C,"Order")</f>
        <v>0</v>
      </c>
      <c r="M942">
        <f>SUMIFS('总明细 源文件后台下'!P:P,'总明细 源文件后台下'!E:E,E942,'总明细 源文件后台下'!C:C,"Order")</f>
        <v>0</v>
      </c>
      <c r="N942">
        <f>SUMIFS('总明细 源文件后台下'!Q:Q,'总明细 源文件后台下'!E:E,E942,'总明细 源文件后台下'!C:C,"Order")</f>
        <v>0</v>
      </c>
      <c r="O942">
        <f>SUMIFS('总明细 源文件后台下'!R:R,'总明细 源文件后台下'!E:E,E942,'总明细 源文件后台下'!C:C,"Order")</f>
        <v>0</v>
      </c>
      <c r="P942">
        <f>SUMIFS('总明细 源文件后台下'!S:S,'总明细 源文件后台下'!E:E,E942,'总明细 源文件后台下'!C:C,"Order")</f>
        <v>0</v>
      </c>
      <c r="Q942">
        <f>SUMIFS('总明细 源文件后台下'!T:T,'总明细 源文件后台下'!E:E,E942,'总明细 源文件后台下'!C:C,"Order")</f>
        <v>0</v>
      </c>
      <c r="R942">
        <f>SUMIFS('总明细 源文件后台下'!U:U,'总明细 源文件后台下'!E:E,E942,'总明细 源文件后台下'!C:C,"Order")</f>
        <v>0</v>
      </c>
      <c r="S942">
        <f>SUMIFS('总明细 源文件后台下'!V:V,'总明细 源文件后台下'!E:E,E942,'总明细 源文件后台下'!C:C,"Order")</f>
        <v>0</v>
      </c>
      <c r="T942">
        <f>SUMIFS('总明细 源文件后台下'!W:W,'总明细 源文件后台下'!E:E,E942,'总明细 源文件后台下'!C:C,"Order")</f>
        <v>0</v>
      </c>
      <c r="U942">
        <f>SUMIFS('总明细 源文件后台下'!G:G,'总明细 源文件后台下'!E:E,E942,'总明细 源文件后台下'!C:C,"Refund")</f>
        <v>0</v>
      </c>
      <c r="V942">
        <f>SUMIFS('总明细 源文件后台下'!M:M,'总明细 源文件后台下'!E:E,E942,'总明细 源文件后台下'!C:C,"Refund")</f>
        <v>0</v>
      </c>
      <c r="W942">
        <f>SUMIFS('总明细 源文件后台下'!N:N,'总明细 源文件后台下'!E:E,E942,'总明细 源文件后台下'!C:C,"Refund")</f>
        <v>0</v>
      </c>
      <c r="X942">
        <f>SUMIFS('总明细 源文件后台下'!O:O,'总明细 源文件后台下'!E:E,E942,'总明细 源文件后台下'!C:C,"Refund")</f>
        <v>0</v>
      </c>
      <c r="Y942">
        <f>SUMIFS('总明细 源文件后台下'!P:P,'总明细 源文件后台下'!E:E,E942,'总明细 源文件后台下'!C:C,"Refund")</f>
        <v>0</v>
      </c>
      <c r="Z942">
        <f>SUMIFS('总明细 源文件后台下'!Q:Q,'总明细 源文件后台下'!E:E,E942,'总明细 源文件后台下'!C:C,"Refund")</f>
        <v>0</v>
      </c>
      <c r="AA942">
        <f>SUMIFS('总明细 源文件后台下'!R:R,'总明细 源文件后台下'!E:E,E942,'总明细 源文件后台下'!C:C,"Refund")</f>
        <v>0</v>
      </c>
      <c r="AB942">
        <f>SUMIFS('总明细 源文件后台下'!S:S,'总明细 源文件后台下'!E:E,E942,'总明细 源文件后台下'!C:C,"Refund")</f>
        <v>0</v>
      </c>
      <c r="AC942">
        <f>SUMIFS('总明细 源文件后台下'!T:T,'总明细 源文件后台下'!E:E,E942,'总明细 源文件后台下'!C:C,"Refund")</f>
        <v>0</v>
      </c>
      <c r="AD942">
        <f>SUMIFS('总明细 源文件后台下'!U:U,'总明细 源文件后台下'!E:E,E942,'总明细 源文件后台下'!C:C,"Refund")</f>
        <v>0</v>
      </c>
      <c r="AE942">
        <f>SUMIFS('总明细 源文件后台下'!V:V,'总明细 源文件后台下'!E:E,E942,'总明细 源文件后台下'!C:C,"Refund")</f>
        <v>0</v>
      </c>
      <c r="AF942">
        <f>SUMIFS('总明细 源文件后台下'!W:W,'总明细 源文件后台下'!E:E,E942,'总明细 源文件后台下'!C:C,"Refund")</f>
        <v>0</v>
      </c>
      <c r="AK942">
        <f>(SUMIF('广告费 源文件后台下'!G:G,E942,'广告费 源文件后台下'!M:M))*-1</f>
        <v>0</v>
      </c>
      <c r="AL942">
        <f>SUMIFS('总明细 源文件后台下'!W:W,'总明细 源文件后台下'!E:E,E942,'总明细 源文件后台下'!C:C,"Adjustment",'总明细 源文件后台下'!F:F,"FBA Inventory Reimbursement - Customer Return")</f>
        <v>0</v>
      </c>
      <c r="AM942">
        <f>SUMIFS('总明细 源文件后台下'!W:W,'总明细 源文件后台下'!E:E,E942,'总明细 源文件后台下'!C:C,"Adjustment",'总明细 源文件后台下'!F:F,"FBA Inventory Reimbursement - Damaged:Warehouse")</f>
        <v>0</v>
      </c>
      <c r="AN942">
        <f>SUMIFS('总明细 源文件后台下'!W:W,'总明细 源文件后台下'!E:E,E942,'总明细 源文件后台下'!C:C,"Adjustment",'总明细 源文件后台下'!F:F,"FBA Inventory Reimbursement - Customer Service Issue")</f>
        <v>0</v>
      </c>
      <c r="AO942">
        <f>SUMIFS('总明细 源文件后台下'!W:W,'总明细 源文件后台下'!E:E,E942,'总明细 源文件后台下'!C:C,"Adjustment",'总明细 源文件后台下'!F:F,"FBA Inventory Reimbursement - Fee Correction")</f>
        <v>0</v>
      </c>
      <c r="AP942">
        <f>SUMIFS('总明细 源文件后台下'!W:W,'总明细 源文件后台下'!E:E,E942,'总明细 源文件后台下'!C:C,"Adjustment",'总明细 源文件后台下'!F:F,"FBA Inventory Reimbursement - General Adjustment")</f>
        <v>0</v>
      </c>
      <c r="AQ942">
        <f>SUMIFS('总明细 源文件后台下'!W:W,'总明细 源文件后台下'!E:E,E942,'总明细 源文件后台下'!C:C,"Adjustment",'总明细 源文件后台下'!F:F,"FBA Inventory Reimbursement - Lost:Inbound")</f>
        <v>0</v>
      </c>
      <c r="AR942">
        <f>SUMIFS('总明细 源文件后台下'!W:W,'总明细 源文件后台下'!E:E,E942,'总明细 源文件后台下'!C:C,"Adjustment",'总明细 源文件后台下'!F:F,"FBA Inventory Reimbursement - Lost:Warehouse")</f>
        <v>0</v>
      </c>
      <c r="AS942">
        <f>SUMIFS('总明细 源文件后台下'!W:W,'总明细 源文件后台下'!E:E,E942,'总明细 源文件后台下'!C:C,"Adjustment",'总明细 源文件后台下'!F:F,"Non-subscription Fee Adjustment")</f>
        <v>0</v>
      </c>
      <c r="AT942">
        <f>SUMIFS('总明细 源文件后台下'!W:W,'总明细 源文件后台下'!E:E,E942,'总明细 源文件后台下'!C:C,"Adjustment",'总明细 源文件后台下'!F:F,"FBA Inventory Placement Service Fee")</f>
        <v>0</v>
      </c>
      <c r="AV942">
        <f>SUMIF('FBA Customer Return Per Unit Fe'!B:B,E942,'FBA Customer Return Per Unit Fe'!C:C)</f>
        <v>0</v>
      </c>
      <c r="AX942">
        <f>(SUMIF('仓储费 源文件后台下'!C:C,E942,'仓储费 源文件后台下'!V:V))*-1</f>
        <v>0</v>
      </c>
      <c r="AZ942">
        <f>SUMIF('Disposal Fee销毁费用-160.95'!B:B,E942,'Disposal Fee销毁费用-160.95'!D:D)*-1</f>
        <v>-0.15</v>
      </c>
      <c r="BC942">
        <f>IFERROR(VLOOKUP(F942,'优惠券-86.4'!F:I,4,0),0)</f>
        <v>0</v>
      </c>
      <c r="BD942">
        <f>IFERROR(VLOOKUP(F942,'早评-120'!E:H,4,0),0)</f>
        <v>0</v>
      </c>
      <c r="BF942">
        <f t="shared" si="112"/>
        <v>-0.15</v>
      </c>
      <c r="BG942">
        <f t="shared" si="113"/>
        <v>0</v>
      </c>
      <c r="BH942">
        <f t="shared" si="114"/>
        <v>-0.97499999999999998</v>
      </c>
      <c r="BQ942" s="45">
        <f t="shared" si="115"/>
        <v>-0.97499999999999998</v>
      </c>
      <c r="BR942">
        <f>SUMIFS('9月销毁明细'!D:D,'9月销毁明细'!A:A,E942,'9月销毁明细'!H:H,"Sellable")</f>
        <v>0</v>
      </c>
      <c r="BS942">
        <f>SUMIFS('9月销毁明细'!G:G,'9月销毁明细'!A:A,E942,'9月销毁明细'!H:H,"Sellable")</f>
        <v>0</v>
      </c>
      <c r="BT942">
        <f>SUMIFS('9月销毁明细'!D:D,'9月销毁明细'!A:A,E942,'9月销毁明细'!H:H,"Unsellable")</f>
        <v>0</v>
      </c>
      <c r="BU942">
        <f>SUMIFS('9月销毁明细'!G:G,'9月销毁明细'!A:A,E942,'9月销毁明细'!H:H,"Unsellable")</f>
        <v>0</v>
      </c>
      <c r="BW942">
        <f>IFERROR(I942*VLOOKUP(F942,'9.3成本表'!C:L,10,0),0)</f>
        <v>0</v>
      </c>
      <c r="BX942">
        <f t="shared" si="116"/>
        <v>0</v>
      </c>
      <c r="CC942" s="45">
        <f t="shared" si="117"/>
        <v>-0.97499999999999998</v>
      </c>
      <c r="CD942" s="45">
        <f t="shared" si="118"/>
        <v>0</v>
      </c>
      <c r="CE942" s="45">
        <f t="shared" si="119"/>
        <v>0</v>
      </c>
    </row>
    <row r="943" spans="4:83" x14ac:dyDescent="0.25">
      <c r="D943" s="20" t="s">
        <v>1995</v>
      </c>
      <c r="E943" s="20" t="s">
        <v>1996</v>
      </c>
      <c r="F943" s="20">
        <v>6728</v>
      </c>
      <c r="G943">
        <v>937</v>
      </c>
      <c r="H943" s="20"/>
      <c r="I943">
        <f>SUMIFS('总明细 源文件后台下'!G:G,'总明细 源文件后台下'!E:E,E943,'总明细 源文件后台下'!C:C,"Order")</f>
        <v>0</v>
      </c>
      <c r="J943">
        <f>SUMIFS('总明细 源文件后台下'!M:M,'总明细 源文件后台下'!E:E,E943,'总明细 源文件后台下'!C:C,"Order")</f>
        <v>0</v>
      </c>
      <c r="K943">
        <f>SUMIFS('总明细 源文件后台下'!N:N,'总明细 源文件后台下'!E:E,E943,'总明细 源文件后台下'!C:C,"Order")</f>
        <v>0</v>
      </c>
      <c r="L943">
        <f>SUMIFS('总明细 源文件后台下'!O:O,'总明细 源文件后台下'!E:E,E943,'总明细 源文件后台下'!C:C,"Order")</f>
        <v>0</v>
      </c>
      <c r="M943">
        <f>SUMIFS('总明细 源文件后台下'!P:P,'总明细 源文件后台下'!E:E,E943,'总明细 源文件后台下'!C:C,"Order")</f>
        <v>0</v>
      </c>
      <c r="N943">
        <f>SUMIFS('总明细 源文件后台下'!Q:Q,'总明细 源文件后台下'!E:E,E943,'总明细 源文件后台下'!C:C,"Order")</f>
        <v>0</v>
      </c>
      <c r="O943">
        <f>SUMIFS('总明细 源文件后台下'!R:R,'总明细 源文件后台下'!E:E,E943,'总明细 源文件后台下'!C:C,"Order")</f>
        <v>0</v>
      </c>
      <c r="P943">
        <f>SUMIFS('总明细 源文件后台下'!S:S,'总明细 源文件后台下'!E:E,E943,'总明细 源文件后台下'!C:C,"Order")</f>
        <v>0</v>
      </c>
      <c r="Q943">
        <f>SUMIFS('总明细 源文件后台下'!T:T,'总明细 源文件后台下'!E:E,E943,'总明细 源文件后台下'!C:C,"Order")</f>
        <v>0</v>
      </c>
      <c r="R943">
        <f>SUMIFS('总明细 源文件后台下'!U:U,'总明细 源文件后台下'!E:E,E943,'总明细 源文件后台下'!C:C,"Order")</f>
        <v>0</v>
      </c>
      <c r="S943">
        <f>SUMIFS('总明细 源文件后台下'!V:V,'总明细 源文件后台下'!E:E,E943,'总明细 源文件后台下'!C:C,"Order")</f>
        <v>0</v>
      </c>
      <c r="T943">
        <f>SUMIFS('总明细 源文件后台下'!W:W,'总明细 源文件后台下'!E:E,E943,'总明细 源文件后台下'!C:C,"Order")</f>
        <v>0</v>
      </c>
      <c r="U943">
        <f>SUMIFS('总明细 源文件后台下'!G:G,'总明细 源文件后台下'!E:E,E943,'总明细 源文件后台下'!C:C,"Refund")</f>
        <v>0</v>
      </c>
      <c r="V943">
        <f>SUMIFS('总明细 源文件后台下'!M:M,'总明细 源文件后台下'!E:E,E943,'总明细 源文件后台下'!C:C,"Refund")</f>
        <v>0</v>
      </c>
      <c r="W943">
        <f>SUMIFS('总明细 源文件后台下'!N:N,'总明细 源文件后台下'!E:E,E943,'总明细 源文件后台下'!C:C,"Refund")</f>
        <v>0</v>
      </c>
      <c r="X943">
        <f>SUMIFS('总明细 源文件后台下'!O:O,'总明细 源文件后台下'!E:E,E943,'总明细 源文件后台下'!C:C,"Refund")</f>
        <v>0</v>
      </c>
      <c r="Y943">
        <f>SUMIFS('总明细 源文件后台下'!P:P,'总明细 源文件后台下'!E:E,E943,'总明细 源文件后台下'!C:C,"Refund")</f>
        <v>0</v>
      </c>
      <c r="Z943">
        <f>SUMIFS('总明细 源文件后台下'!Q:Q,'总明细 源文件后台下'!E:E,E943,'总明细 源文件后台下'!C:C,"Refund")</f>
        <v>0</v>
      </c>
      <c r="AA943">
        <f>SUMIFS('总明细 源文件后台下'!R:R,'总明细 源文件后台下'!E:E,E943,'总明细 源文件后台下'!C:C,"Refund")</f>
        <v>0</v>
      </c>
      <c r="AB943">
        <f>SUMIFS('总明细 源文件后台下'!S:S,'总明细 源文件后台下'!E:E,E943,'总明细 源文件后台下'!C:C,"Refund")</f>
        <v>0</v>
      </c>
      <c r="AC943">
        <f>SUMIFS('总明细 源文件后台下'!T:T,'总明细 源文件后台下'!E:E,E943,'总明细 源文件后台下'!C:C,"Refund")</f>
        <v>0</v>
      </c>
      <c r="AD943">
        <f>SUMIFS('总明细 源文件后台下'!U:U,'总明细 源文件后台下'!E:E,E943,'总明细 源文件后台下'!C:C,"Refund")</f>
        <v>0</v>
      </c>
      <c r="AE943">
        <f>SUMIFS('总明细 源文件后台下'!V:V,'总明细 源文件后台下'!E:E,E943,'总明细 源文件后台下'!C:C,"Refund")</f>
        <v>0</v>
      </c>
      <c r="AF943">
        <f>SUMIFS('总明细 源文件后台下'!W:W,'总明细 源文件后台下'!E:E,E943,'总明细 源文件后台下'!C:C,"Refund")</f>
        <v>0</v>
      </c>
      <c r="AK943">
        <f>(SUMIF('广告费 源文件后台下'!G:G,E943,'广告费 源文件后台下'!M:M))*-1</f>
        <v>0</v>
      </c>
      <c r="AL943">
        <f>SUMIFS('总明细 源文件后台下'!W:W,'总明细 源文件后台下'!E:E,E943,'总明细 源文件后台下'!C:C,"Adjustment",'总明细 源文件后台下'!F:F,"FBA Inventory Reimbursement - Customer Return")</f>
        <v>0</v>
      </c>
      <c r="AM943">
        <f>SUMIFS('总明细 源文件后台下'!W:W,'总明细 源文件后台下'!E:E,E943,'总明细 源文件后台下'!C:C,"Adjustment",'总明细 源文件后台下'!F:F,"FBA Inventory Reimbursement - Damaged:Warehouse")</f>
        <v>0</v>
      </c>
      <c r="AN943">
        <f>SUMIFS('总明细 源文件后台下'!W:W,'总明细 源文件后台下'!E:E,E943,'总明细 源文件后台下'!C:C,"Adjustment",'总明细 源文件后台下'!F:F,"FBA Inventory Reimbursement - Customer Service Issue")</f>
        <v>0</v>
      </c>
      <c r="AO943">
        <f>SUMIFS('总明细 源文件后台下'!W:W,'总明细 源文件后台下'!E:E,E943,'总明细 源文件后台下'!C:C,"Adjustment",'总明细 源文件后台下'!F:F,"FBA Inventory Reimbursement - Fee Correction")</f>
        <v>0</v>
      </c>
      <c r="AP943">
        <f>SUMIFS('总明细 源文件后台下'!W:W,'总明细 源文件后台下'!E:E,E943,'总明细 源文件后台下'!C:C,"Adjustment",'总明细 源文件后台下'!F:F,"FBA Inventory Reimbursement - General Adjustment")</f>
        <v>0</v>
      </c>
      <c r="AQ943">
        <f>SUMIFS('总明细 源文件后台下'!W:W,'总明细 源文件后台下'!E:E,E943,'总明细 源文件后台下'!C:C,"Adjustment",'总明细 源文件后台下'!F:F,"FBA Inventory Reimbursement - Lost:Inbound")</f>
        <v>0</v>
      </c>
      <c r="AR943">
        <f>SUMIFS('总明细 源文件后台下'!W:W,'总明细 源文件后台下'!E:E,E943,'总明细 源文件后台下'!C:C,"Adjustment",'总明细 源文件后台下'!F:F,"FBA Inventory Reimbursement - Lost:Warehouse")</f>
        <v>0</v>
      </c>
      <c r="AS943">
        <f>SUMIFS('总明细 源文件后台下'!W:W,'总明细 源文件后台下'!E:E,E943,'总明细 源文件后台下'!C:C,"Adjustment",'总明细 源文件后台下'!F:F,"Non-subscription Fee Adjustment")</f>
        <v>0</v>
      </c>
      <c r="AT943">
        <f>SUMIFS('总明细 源文件后台下'!W:W,'总明细 源文件后台下'!E:E,E943,'总明细 源文件后台下'!C:C,"Adjustment",'总明细 源文件后台下'!F:F,"FBA Inventory Placement Service Fee")</f>
        <v>0</v>
      </c>
      <c r="AV943">
        <f>SUMIF('FBA Customer Return Per Unit Fe'!B:B,E943,'FBA Customer Return Per Unit Fe'!C:C)</f>
        <v>0</v>
      </c>
      <c r="AX943">
        <f>(SUMIF('仓储费 源文件后台下'!C:C,E943,'仓储费 源文件后台下'!V:V))*-1</f>
        <v>-4.5999999999999999E-3</v>
      </c>
      <c r="AZ943">
        <f>SUMIF('Disposal Fee销毁费用-160.95'!B:B,E943,'Disposal Fee销毁费用-160.95'!D:D)*-1</f>
        <v>-1.35</v>
      </c>
      <c r="BC943">
        <f>IFERROR(VLOOKUP(F943,'优惠券-86.4'!F:I,4,0),0)</f>
        <v>0</v>
      </c>
      <c r="BD943">
        <f>IFERROR(VLOOKUP(F943,'早评-120'!E:H,4,0),0)</f>
        <v>0</v>
      </c>
      <c r="BF943">
        <f t="shared" si="112"/>
        <v>-1.3546</v>
      </c>
      <c r="BG943">
        <f t="shared" si="113"/>
        <v>0</v>
      </c>
      <c r="BH943">
        <f t="shared" si="114"/>
        <v>-8.8048999999999999</v>
      </c>
      <c r="BQ943" s="45">
        <f t="shared" si="115"/>
        <v>-8.8048999999999999</v>
      </c>
      <c r="BR943">
        <f>SUMIFS('9月销毁明细'!D:D,'9月销毁明细'!A:A,E943,'9月销毁明细'!H:H,"Sellable")</f>
        <v>0</v>
      </c>
      <c r="BS943">
        <f>SUMIFS('9月销毁明细'!G:G,'9月销毁明细'!A:A,E943,'9月销毁明细'!H:H,"Sellable")</f>
        <v>0</v>
      </c>
      <c r="BT943">
        <f>SUMIFS('9月销毁明细'!D:D,'9月销毁明细'!A:A,E943,'9月销毁明细'!H:H,"Unsellable")</f>
        <v>0</v>
      </c>
      <c r="BU943">
        <f>SUMIFS('9月销毁明细'!G:G,'9月销毁明细'!A:A,E943,'9月销毁明细'!H:H,"Unsellable")</f>
        <v>0</v>
      </c>
      <c r="BW943">
        <f>IFERROR(I943*VLOOKUP(F943,'9.3成本表'!C:L,10,0),0)</f>
        <v>0</v>
      </c>
      <c r="BX943">
        <f t="shared" si="116"/>
        <v>0</v>
      </c>
      <c r="CC943" s="45">
        <f t="shared" si="117"/>
        <v>-8.8048999999999999</v>
      </c>
      <c r="CD943" s="45">
        <f t="shared" si="118"/>
        <v>0</v>
      </c>
      <c r="CE943" s="45">
        <f t="shared" si="119"/>
        <v>0</v>
      </c>
    </row>
    <row r="944" spans="4:83" x14ac:dyDescent="0.25">
      <c r="D944" s="20" t="s">
        <v>1997</v>
      </c>
      <c r="E944" s="20" t="s">
        <v>1998</v>
      </c>
      <c r="F944" s="20">
        <v>6729</v>
      </c>
      <c r="G944">
        <v>938</v>
      </c>
      <c r="H944" s="20"/>
      <c r="I944">
        <f>SUMIFS('总明细 源文件后台下'!G:G,'总明细 源文件后台下'!E:E,E944,'总明细 源文件后台下'!C:C,"Order")</f>
        <v>0</v>
      </c>
      <c r="J944">
        <f>SUMIFS('总明细 源文件后台下'!M:M,'总明细 源文件后台下'!E:E,E944,'总明细 源文件后台下'!C:C,"Order")</f>
        <v>0</v>
      </c>
      <c r="K944">
        <f>SUMIFS('总明细 源文件后台下'!N:N,'总明细 源文件后台下'!E:E,E944,'总明细 源文件后台下'!C:C,"Order")</f>
        <v>0</v>
      </c>
      <c r="L944">
        <f>SUMIFS('总明细 源文件后台下'!O:O,'总明细 源文件后台下'!E:E,E944,'总明细 源文件后台下'!C:C,"Order")</f>
        <v>0</v>
      </c>
      <c r="M944">
        <f>SUMIFS('总明细 源文件后台下'!P:P,'总明细 源文件后台下'!E:E,E944,'总明细 源文件后台下'!C:C,"Order")</f>
        <v>0</v>
      </c>
      <c r="N944">
        <f>SUMIFS('总明细 源文件后台下'!Q:Q,'总明细 源文件后台下'!E:E,E944,'总明细 源文件后台下'!C:C,"Order")</f>
        <v>0</v>
      </c>
      <c r="O944">
        <f>SUMIFS('总明细 源文件后台下'!R:R,'总明细 源文件后台下'!E:E,E944,'总明细 源文件后台下'!C:C,"Order")</f>
        <v>0</v>
      </c>
      <c r="P944">
        <f>SUMIFS('总明细 源文件后台下'!S:S,'总明细 源文件后台下'!E:E,E944,'总明细 源文件后台下'!C:C,"Order")</f>
        <v>0</v>
      </c>
      <c r="Q944">
        <f>SUMIFS('总明细 源文件后台下'!T:T,'总明细 源文件后台下'!E:E,E944,'总明细 源文件后台下'!C:C,"Order")</f>
        <v>0</v>
      </c>
      <c r="R944">
        <f>SUMIFS('总明细 源文件后台下'!U:U,'总明细 源文件后台下'!E:E,E944,'总明细 源文件后台下'!C:C,"Order")</f>
        <v>0</v>
      </c>
      <c r="S944">
        <f>SUMIFS('总明细 源文件后台下'!V:V,'总明细 源文件后台下'!E:E,E944,'总明细 源文件后台下'!C:C,"Order")</f>
        <v>0</v>
      </c>
      <c r="T944">
        <f>SUMIFS('总明细 源文件后台下'!W:W,'总明细 源文件后台下'!E:E,E944,'总明细 源文件后台下'!C:C,"Order")</f>
        <v>0</v>
      </c>
      <c r="U944">
        <f>SUMIFS('总明细 源文件后台下'!G:G,'总明细 源文件后台下'!E:E,E944,'总明细 源文件后台下'!C:C,"Refund")</f>
        <v>0</v>
      </c>
      <c r="V944">
        <f>SUMIFS('总明细 源文件后台下'!M:M,'总明细 源文件后台下'!E:E,E944,'总明细 源文件后台下'!C:C,"Refund")</f>
        <v>0</v>
      </c>
      <c r="W944">
        <f>SUMIFS('总明细 源文件后台下'!N:N,'总明细 源文件后台下'!E:E,E944,'总明细 源文件后台下'!C:C,"Refund")</f>
        <v>0</v>
      </c>
      <c r="X944">
        <f>SUMIFS('总明细 源文件后台下'!O:O,'总明细 源文件后台下'!E:E,E944,'总明细 源文件后台下'!C:C,"Refund")</f>
        <v>0</v>
      </c>
      <c r="Y944">
        <f>SUMIFS('总明细 源文件后台下'!P:P,'总明细 源文件后台下'!E:E,E944,'总明细 源文件后台下'!C:C,"Refund")</f>
        <v>0</v>
      </c>
      <c r="Z944">
        <f>SUMIFS('总明细 源文件后台下'!Q:Q,'总明细 源文件后台下'!E:E,E944,'总明细 源文件后台下'!C:C,"Refund")</f>
        <v>0</v>
      </c>
      <c r="AA944">
        <f>SUMIFS('总明细 源文件后台下'!R:R,'总明细 源文件后台下'!E:E,E944,'总明细 源文件后台下'!C:C,"Refund")</f>
        <v>0</v>
      </c>
      <c r="AB944">
        <f>SUMIFS('总明细 源文件后台下'!S:S,'总明细 源文件后台下'!E:E,E944,'总明细 源文件后台下'!C:C,"Refund")</f>
        <v>0</v>
      </c>
      <c r="AC944">
        <f>SUMIFS('总明细 源文件后台下'!T:T,'总明细 源文件后台下'!E:E,E944,'总明细 源文件后台下'!C:C,"Refund")</f>
        <v>0</v>
      </c>
      <c r="AD944">
        <f>SUMIFS('总明细 源文件后台下'!U:U,'总明细 源文件后台下'!E:E,E944,'总明细 源文件后台下'!C:C,"Refund")</f>
        <v>0</v>
      </c>
      <c r="AE944">
        <f>SUMIFS('总明细 源文件后台下'!V:V,'总明细 源文件后台下'!E:E,E944,'总明细 源文件后台下'!C:C,"Refund")</f>
        <v>0</v>
      </c>
      <c r="AF944">
        <f>SUMIFS('总明细 源文件后台下'!W:W,'总明细 源文件后台下'!E:E,E944,'总明细 源文件后台下'!C:C,"Refund")</f>
        <v>0</v>
      </c>
      <c r="AK944">
        <f>(SUMIF('广告费 源文件后台下'!G:G,E944,'广告费 源文件后台下'!M:M))*-1</f>
        <v>0</v>
      </c>
      <c r="AL944">
        <f>SUMIFS('总明细 源文件后台下'!W:W,'总明细 源文件后台下'!E:E,E944,'总明细 源文件后台下'!C:C,"Adjustment",'总明细 源文件后台下'!F:F,"FBA Inventory Reimbursement - Customer Return")</f>
        <v>0</v>
      </c>
      <c r="AM944">
        <f>SUMIFS('总明细 源文件后台下'!W:W,'总明细 源文件后台下'!E:E,E944,'总明细 源文件后台下'!C:C,"Adjustment",'总明细 源文件后台下'!F:F,"FBA Inventory Reimbursement - Damaged:Warehouse")</f>
        <v>0</v>
      </c>
      <c r="AN944">
        <f>SUMIFS('总明细 源文件后台下'!W:W,'总明细 源文件后台下'!E:E,E944,'总明细 源文件后台下'!C:C,"Adjustment",'总明细 源文件后台下'!F:F,"FBA Inventory Reimbursement - Customer Service Issue")</f>
        <v>0</v>
      </c>
      <c r="AO944">
        <f>SUMIFS('总明细 源文件后台下'!W:W,'总明细 源文件后台下'!E:E,E944,'总明细 源文件后台下'!C:C,"Adjustment",'总明细 源文件后台下'!F:F,"FBA Inventory Reimbursement - Fee Correction")</f>
        <v>0</v>
      </c>
      <c r="AP944">
        <f>SUMIFS('总明细 源文件后台下'!W:W,'总明细 源文件后台下'!E:E,E944,'总明细 源文件后台下'!C:C,"Adjustment",'总明细 源文件后台下'!F:F,"FBA Inventory Reimbursement - General Adjustment")</f>
        <v>0</v>
      </c>
      <c r="AQ944">
        <f>SUMIFS('总明细 源文件后台下'!W:W,'总明细 源文件后台下'!E:E,E944,'总明细 源文件后台下'!C:C,"Adjustment",'总明细 源文件后台下'!F:F,"FBA Inventory Reimbursement - Lost:Inbound")</f>
        <v>0</v>
      </c>
      <c r="AR944">
        <f>SUMIFS('总明细 源文件后台下'!W:W,'总明细 源文件后台下'!E:E,E944,'总明细 源文件后台下'!C:C,"Adjustment",'总明细 源文件后台下'!F:F,"FBA Inventory Reimbursement - Lost:Warehouse")</f>
        <v>0</v>
      </c>
      <c r="AS944">
        <f>SUMIFS('总明细 源文件后台下'!W:W,'总明细 源文件后台下'!E:E,E944,'总明细 源文件后台下'!C:C,"Adjustment",'总明细 源文件后台下'!F:F,"Non-subscription Fee Adjustment")</f>
        <v>0</v>
      </c>
      <c r="AT944">
        <f>SUMIFS('总明细 源文件后台下'!W:W,'总明细 源文件后台下'!E:E,E944,'总明细 源文件后台下'!C:C,"Adjustment",'总明细 源文件后台下'!F:F,"FBA Inventory Placement Service Fee")</f>
        <v>0</v>
      </c>
      <c r="AV944">
        <f>SUMIF('FBA Customer Return Per Unit Fe'!B:B,E944,'FBA Customer Return Per Unit Fe'!C:C)</f>
        <v>0</v>
      </c>
      <c r="AX944">
        <f>(SUMIF('仓储费 源文件后台下'!C:C,E944,'仓储费 源文件后台下'!V:V))*-1</f>
        <v>0</v>
      </c>
      <c r="AZ944">
        <f>SUMIF('Disposal Fee销毁费用-160.95'!B:B,E944,'Disposal Fee销毁费用-160.95'!D:D)*-1</f>
        <v>0</v>
      </c>
      <c r="BC944">
        <f>IFERROR(VLOOKUP(F944,'优惠券-86.4'!F:I,4,0),0)</f>
        <v>0</v>
      </c>
      <c r="BD944">
        <f>IFERROR(VLOOKUP(F944,'早评-120'!E:H,4,0),0)</f>
        <v>0</v>
      </c>
      <c r="BF944">
        <f t="shared" si="112"/>
        <v>0</v>
      </c>
      <c r="BG944">
        <f t="shared" si="113"/>
        <v>0</v>
      </c>
      <c r="BH944">
        <f t="shared" si="114"/>
        <v>0</v>
      </c>
      <c r="BQ944" s="45">
        <f t="shared" si="115"/>
        <v>0</v>
      </c>
      <c r="BR944">
        <f>SUMIFS('9月销毁明细'!D:D,'9月销毁明细'!A:A,E944,'9月销毁明细'!H:H,"Sellable")</f>
        <v>0</v>
      </c>
      <c r="BS944">
        <f>SUMIFS('9月销毁明细'!G:G,'9月销毁明细'!A:A,E944,'9月销毁明细'!H:H,"Sellable")</f>
        <v>0</v>
      </c>
      <c r="BT944">
        <f>SUMIFS('9月销毁明细'!D:D,'9月销毁明细'!A:A,E944,'9月销毁明细'!H:H,"Unsellable")</f>
        <v>0</v>
      </c>
      <c r="BU944">
        <f>SUMIFS('9月销毁明细'!G:G,'9月销毁明细'!A:A,E944,'9月销毁明细'!H:H,"Unsellable")</f>
        <v>0</v>
      </c>
      <c r="BW944">
        <f>IFERROR(I944*VLOOKUP(F944,'9.3成本表'!C:L,10,0),0)</f>
        <v>0</v>
      </c>
      <c r="BX944">
        <f t="shared" si="116"/>
        <v>0</v>
      </c>
      <c r="CC944" s="45">
        <f t="shared" si="117"/>
        <v>0</v>
      </c>
      <c r="CD944" s="45">
        <f t="shared" si="118"/>
        <v>0</v>
      </c>
      <c r="CE944" s="45">
        <f t="shared" si="119"/>
        <v>0</v>
      </c>
    </row>
    <row r="945" spans="4:83" x14ac:dyDescent="0.25">
      <c r="D945" s="20" t="s">
        <v>1999</v>
      </c>
      <c r="E945" s="20" t="s">
        <v>2000</v>
      </c>
      <c r="F945" s="20">
        <v>6729</v>
      </c>
      <c r="G945">
        <v>939</v>
      </c>
      <c r="H945" s="20"/>
      <c r="I945">
        <f>SUMIFS('总明细 源文件后台下'!G:G,'总明细 源文件后台下'!E:E,E945,'总明细 源文件后台下'!C:C,"Order")</f>
        <v>0</v>
      </c>
      <c r="J945">
        <f>SUMIFS('总明细 源文件后台下'!M:M,'总明细 源文件后台下'!E:E,E945,'总明细 源文件后台下'!C:C,"Order")</f>
        <v>0</v>
      </c>
      <c r="K945">
        <f>SUMIFS('总明细 源文件后台下'!N:N,'总明细 源文件后台下'!E:E,E945,'总明细 源文件后台下'!C:C,"Order")</f>
        <v>0</v>
      </c>
      <c r="L945">
        <f>SUMIFS('总明细 源文件后台下'!O:O,'总明细 源文件后台下'!E:E,E945,'总明细 源文件后台下'!C:C,"Order")</f>
        <v>0</v>
      </c>
      <c r="M945">
        <f>SUMIFS('总明细 源文件后台下'!P:P,'总明细 源文件后台下'!E:E,E945,'总明细 源文件后台下'!C:C,"Order")</f>
        <v>0</v>
      </c>
      <c r="N945">
        <f>SUMIFS('总明细 源文件后台下'!Q:Q,'总明细 源文件后台下'!E:E,E945,'总明细 源文件后台下'!C:C,"Order")</f>
        <v>0</v>
      </c>
      <c r="O945">
        <f>SUMIFS('总明细 源文件后台下'!R:R,'总明细 源文件后台下'!E:E,E945,'总明细 源文件后台下'!C:C,"Order")</f>
        <v>0</v>
      </c>
      <c r="P945">
        <f>SUMIFS('总明细 源文件后台下'!S:S,'总明细 源文件后台下'!E:E,E945,'总明细 源文件后台下'!C:C,"Order")</f>
        <v>0</v>
      </c>
      <c r="Q945">
        <f>SUMIFS('总明细 源文件后台下'!T:T,'总明细 源文件后台下'!E:E,E945,'总明细 源文件后台下'!C:C,"Order")</f>
        <v>0</v>
      </c>
      <c r="R945">
        <f>SUMIFS('总明细 源文件后台下'!U:U,'总明细 源文件后台下'!E:E,E945,'总明细 源文件后台下'!C:C,"Order")</f>
        <v>0</v>
      </c>
      <c r="S945">
        <f>SUMIFS('总明细 源文件后台下'!V:V,'总明细 源文件后台下'!E:E,E945,'总明细 源文件后台下'!C:C,"Order")</f>
        <v>0</v>
      </c>
      <c r="T945">
        <f>SUMIFS('总明细 源文件后台下'!W:W,'总明细 源文件后台下'!E:E,E945,'总明细 源文件后台下'!C:C,"Order")</f>
        <v>0</v>
      </c>
      <c r="U945">
        <f>SUMIFS('总明细 源文件后台下'!G:G,'总明细 源文件后台下'!E:E,E945,'总明细 源文件后台下'!C:C,"Refund")</f>
        <v>0</v>
      </c>
      <c r="V945">
        <f>SUMIFS('总明细 源文件后台下'!M:M,'总明细 源文件后台下'!E:E,E945,'总明细 源文件后台下'!C:C,"Refund")</f>
        <v>0</v>
      </c>
      <c r="W945">
        <f>SUMIFS('总明细 源文件后台下'!N:N,'总明细 源文件后台下'!E:E,E945,'总明细 源文件后台下'!C:C,"Refund")</f>
        <v>0</v>
      </c>
      <c r="X945">
        <f>SUMIFS('总明细 源文件后台下'!O:O,'总明细 源文件后台下'!E:E,E945,'总明细 源文件后台下'!C:C,"Refund")</f>
        <v>0</v>
      </c>
      <c r="Y945">
        <f>SUMIFS('总明细 源文件后台下'!P:P,'总明细 源文件后台下'!E:E,E945,'总明细 源文件后台下'!C:C,"Refund")</f>
        <v>0</v>
      </c>
      <c r="Z945">
        <f>SUMIFS('总明细 源文件后台下'!Q:Q,'总明细 源文件后台下'!E:E,E945,'总明细 源文件后台下'!C:C,"Refund")</f>
        <v>0</v>
      </c>
      <c r="AA945">
        <f>SUMIFS('总明细 源文件后台下'!R:R,'总明细 源文件后台下'!E:E,E945,'总明细 源文件后台下'!C:C,"Refund")</f>
        <v>0</v>
      </c>
      <c r="AB945">
        <f>SUMIFS('总明细 源文件后台下'!S:S,'总明细 源文件后台下'!E:E,E945,'总明细 源文件后台下'!C:C,"Refund")</f>
        <v>0</v>
      </c>
      <c r="AC945">
        <f>SUMIFS('总明细 源文件后台下'!T:T,'总明细 源文件后台下'!E:E,E945,'总明细 源文件后台下'!C:C,"Refund")</f>
        <v>0</v>
      </c>
      <c r="AD945">
        <f>SUMIFS('总明细 源文件后台下'!U:U,'总明细 源文件后台下'!E:E,E945,'总明细 源文件后台下'!C:C,"Refund")</f>
        <v>0</v>
      </c>
      <c r="AE945">
        <f>SUMIFS('总明细 源文件后台下'!V:V,'总明细 源文件后台下'!E:E,E945,'总明细 源文件后台下'!C:C,"Refund")</f>
        <v>0</v>
      </c>
      <c r="AF945">
        <f>SUMIFS('总明细 源文件后台下'!W:W,'总明细 源文件后台下'!E:E,E945,'总明细 源文件后台下'!C:C,"Refund")</f>
        <v>0</v>
      </c>
      <c r="AK945">
        <f>(SUMIF('广告费 源文件后台下'!G:G,E945,'广告费 源文件后台下'!M:M))*-1</f>
        <v>0</v>
      </c>
      <c r="AL945">
        <f>SUMIFS('总明细 源文件后台下'!W:W,'总明细 源文件后台下'!E:E,E945,'总明细 源文件后台下'!C:C,"Adjustment",'总明细 源文件后台下'!F:F,"FBA Inventory Reimbursement - Customer Return")</f>
        <v>0</v>
      </c>
      <c r="AM945">
        <f>SUMIFS('总明细 源文件后台下'!W:W,'总明细 源文件后台下'!E:E,E945,'总明细 源文件后台下'!C:C,"Adjustment",'总明细 源文件后台下'!F:F,"FBA Inventory Reimbursement - Damaged:Warehouse")</f>
        <v>0</v>
      </c>
      <c r="AN945">
        <f>SUMIFS('总明细 源文件后台下'!W:W,'总明细 源文件后台下'!E:E,E945,'总明细 源文件后台下'!C:C,"Adjustment",'总明细 源文件后台下'!F:F,"FBA Inventory Reimbursement - Customer Service Issue")</f>
        <v>0</v>
      </c>
      <c r="AO945">
        <f>SUMIFS('总明细 源文件后台下'!W:W,'总明细 源文件后台下'!E:E,E945,'总明细 源文件后台下'!C:C,"Adjustment",'总明细 源文件后台下'!F:F,"FBA Inventory Reimbursement - Fee Correction")</f>
        <v>0</v>
      </c>
      <c r="AP945">
        <f>SUMIFS('总明细 源文件后台下'!W:W,'总明细 源文件后台下'!E:E,E945,'总明细 源文件后台下'!C:C,"Adjustment",'总明细 源文件后台下'!F:F,"FBA Inventory Reimbursement - General Adjustment")</f>
        <v>0</v>
      </c>
      <c r="AQ945">
        <f>SUMIFS('总明细 源文件后台下'!W:W,'总明细 源文件后台下'!E:E,E945,'总明细 源文件后台下'!C:C,"Adjustment",'总明细 源文件后台下'!F:F,"FBA Inventory Reimbursement - Lost:Inbound")</f>
        <v>0</v>
      </c>
      <c r="AR945">
        <f>SUMIFS('总明细 源文件后台下'!W:W,'总明细 源文件后台下'!E:E,E945,'总明细 源文件后台下'!C:C,"Adjustment",'总明细 源文件后台下'!F:F,"FBA Inventory Reimbursement - Lost:Warehouse")</f>
        <v>0</v>
      </c>
      <c r="AS945">
        <f>SUMIFS('总明细 源文件后台下'!W:W,'总明细 源文件后台下'!E:E,E945,'总明细 源文件后台下'!C:C,"Adjustment",'总明细 源文件后台下'!F:F,"Non-subscription Fee Adjustment")</f>
        <v>0</v>
      </c>
      <c r="AT945">
        <f>SUMIFS('总明细 源文件后台下'!W:W,'总明细 源文件后台下'!E:E,E945,'总明细 源文件后台下'!C:C,"Adjustment",'总明细 源文件后台下'!F:F,"FBA Inventory Placement Service Fee")</f>
        <v>0</v>
      </c>
      <c r="AV945">
        <f>SUMIF('FBA Customer Return Per Unit Fe'!B:B,E945,'FBA Customer Return Per Unit Fe'!C:C)</f>
        <v>0</v>
      </c>
      <c r="AX945">
        <f>(SUMIF('仓储费 源文件后台下'!C:C,E945,'仓储费 源文件后台下'!V:V))*-1</f>
        <v>0</v>
      </c>
      <c r="AZ945">
        <f>SUMIF('Disposal Fee销毁费用-160.95'!B:B,E945,'Disposal Fee销毁费用-160.95'!D:D)*-1</f>
        <v>0</v>
      </c>
      <c r="BC945">
        <f>IFERROR(VLOOKUP(F945,'优惠券-86.4'!F:I,4,0),0)</f>
        <v>0</v>
      </c>
      <c r="BD945">
        <f>IFERROR(VLOOKUP(F945,'早评-120'!E:H,4,0),0)</f>
        <v>0</v>
      </c>
      <c r="BF945">
        <f t="shared" si="112"/>
        <v>0</v>
      </c>
      <c r="BG945">
        <f t="shared" si="113"/>
        <v>0</v>
      </c>
      <c r="BH945">
        <f t="shared" si="114"/>
        <v>0</v>
      </c>
      <c r="BQ945" s="45">
        <f t="shared" si="115"/>
        <v>0</v>
      </c>
      <c r="BR945">
        <f>SUMIFS('9月销毁明细'!D:D,'9月销毁明细'!A:A,E945,'9月销毁明细'!H:H,"Sellable")</f>
        <v>0</v>
      </c>
      <c r="BS945">
        <f>SUMIFS('9月销毁明细'!G:G,'9月销毁明细'!A:A,E945,'9月销毁明细'!H:H,"Sellable")</f>
        <v>0</v>
      </c>
      <c r="BT945">
        <f>SUMIFS('9月销毁明细'!D:D,'9月销毁明细'!A:A,E945,'9月销毁明细'!H:H,"Unsellable")</f>
        <v>0</v>
      </c>
      <c r="BU945">
        <f>SUMIFS('9月销毁明细'!G:G,'9月销毁明细'!A:A,E945,'9月销毁明细'!H:H,"Unsellable")</f>
        <v>0</v>
      </c>
      <c r="BW945">
        <f>IFERROR(I945*VLOOKUP(F945,'9.3成本表'!C:L,10,0),0)</f>
        <v>0</v>
      </c>
      <c r="BX945">
        <f t="shared" si="116"/>
        <v>0</v>
      </c>
      <c r="CC945" s="45">
        <f t="shared" si="117"/>
        <v>0</v>
      </c>
      <c r="CD945" s="45">
        <f t="shared" si="118"/>
        <v>0</v>
      </c>
      <c r="CE945" s="45">
        <f t="shared" si="119"/>
        <v>0</v>
      </c>
    </row>
    <row r="946" spans="4:83" x14ac:dyDescent="0.25">
      <c r="D946" s="20" t="s">
        <v>2001</v>
      </c>
      <c r="E946" s="20" t="s">
        <v>2002</v>
      </c>
      <c r="F946" s="20">
        <v>6729</v>
      </c>
      <c r="G946">
        <v>940</v>
      </c>
      <c r="H946" s="20"/>
      <c r="I946">
        <f>SUMIFS('总明细 源文件后台下'!G:G,'总明细 源文件后台下'!E:E,E946,'总明细 源文件后台下'!C:C,"Order")</f>
        <v>0</v>
      </c>
      <c r="J946">
        <f>SUMIFS('总明细 源文件后台下'!M:M,'总明细 源文件后台下'!E:E,E946,'总明细 源文件后台下'!C:C,"Order")</f>
        <v>0</v>
      </c>
      <c r="K946">
        <f>SUMIFS('总明细 源文件后台下'!N:N,'总明细 源文件后台下'!E:E,E946,'总明细 源文件后台下'!C:C,"Order")</f>
        <v>0</v>
      </c>
      <c r="L946">
        <f>SUMIFS('总明细 源文件后台下'!O:O,'总明细 源文件后台下'!E:E,E946,'总明细 源文件后台下'!C:C,"Order")</f>
        <v>0</v>
      </c>
      <c r="M946">
        <f>SUMIFS('总明细 源文件后台下'!P:P,'总明细 源文件后台下'!E:E,E946,'总明细 源文件后台下'!C:C,"Order")</f>
        <v>0</v>
      </c>
      <c r="N946">
        <f>SUMIFS('总明细 源文件后台下'!Q:Q,'总明细 源文件后台下'!E:E,E946,'总明细 源文件后台下'!C:C,"Order")</f>
        <v>0</v>
      </c>
      <c r="O946">
        <f>SUMIFS('总明细 源文件后台下'!R:R,'总明细 源文件后台下'!E:E,E946,'总明细 源文件后台下'!C:C,"Order")</f>
        <v>0</v>
      </c>
      <c r="P946">
        <f>SUMIFS('总明细 源文件后台下'!S:S,'总明细 源文件后台下'!E:E,E946,'总明细 源文件后台下'!C:C,"Order")</f>
        <v>0</v>
      </c>
      <c r="Q946">
        <f>SUMIFS('总明细 源文件后台下'!T:T,'总明细 源文件后台下'!E:E,E946,'总明细 源文件后台下'!C:C,"Order")</f>
        <v>0</v>
      </c>
      <c r="R946">
        <f>SUMIFS('总明细 源文件后台下'!U:U,'总明细 源文件后台下'!E:E,E946,'总明细 源文件后台下'!C:C,"Order")</f>
        <v>0</v>
      </c>
      <c r="S946">
        <f>SUMIFS('总明细 源文件后台下'!V:V,'总明细 源文件后台下'!E:E,E946,'总明细 源文件后台下'!C:C,"Order")</f>
        <v>0</v>
      </c>
      <c r="T946">
        <f>SUMIFS('总明细 源文件后台下'!W:W,'总明细 源文件后台下'!E:E,E946,'总明细 源文件后台下'!C:C,"Order")</f>
        <v>0</v>
      </c>
      <c r="U946">
        <f>SUMIFS('总明细 源文件后台下'!G:G,'总明细 源文件后台下'!E:E,E946,'总明细 源文件后台下'!C:C,"Refund")</f>
        <v>0</v>
      </c>
      <c r="V946">
        <f>SUMIFS('总明细 源文件后台下'!M:M,'总明细 源文件后台下'!E:E,E946,'总明细 源文件后台下'!C:C,"Refund")</f>
        <v>0</v>
      </c>
      <c r="W946">
        <f>SUMIFS('总明细 源文件后台下'!N:N,'总明细 源文件后台下'!E:E,E946,'总明细 源文件后台下'!C:C,"Refund")</f>
        <v>0</v>
      </c>
      <c r="X946">
        <f>SUMIFS('总明细 源文件后台下'!O:O,'总明细 源文件后台下'!E:E,E946,'总明细 源文件后台下'!C:C,"Refund")</f>
        <v>0</v>
      </c>
      <c r="Y946">
        <f>SUMIFS('总明细 源文件后台下'!P:P,'总明细 源文件后台下'!E:E,E946,'总明细 源文件后台下'!C:C,"Refund")</f>
        <v>0</v>
      </c>
      <c r="Z946">
        <f>SUMIFS('总明细 源文件后台下'!Q:Q,'总明细 源文件后台下'!E:E,E946,'总明细 源文件后台下'!C:C,"Refund")</f>
        <v>0</v>
      </c>
      <c r="AA946">
        <f>SUMIFS('总明细 源文件后台下'!R:R,'总明细 源文件后台下'!E:E,E946,'总明细 源文件后台下'!C:C,"Refund")</f>
        <v>0</v>
      </c>
      <c r="AB946">
        <f>SUMIFS('总明细 源文件后台下'!S:S,'总明细 源文件后台下'!E:E,E946,'总明细 源文件后台下'!C:C,"Refund")</f>
        <v>0</v>
      </c>
      <c r="AC946">
        <f>SUMIFS('总明细 源文件后台下'!T:T,'总明细 源文件后台下'!E:E,E946,'总明细 源文件后台下'!C:C,"Refund")</f>
        <v>0</v>
      </c>
      <c r="AD946">
        <f>SUMIFS('总明细 源文件后台下'!U:U,'总明细 源文件后台下'!E:E,E946,'总明细 源文件后台下'!C:C,"Refund")</f>
        <v>0</v>
      </c>
      <c r="AE946">
        <f>SUMIFS('总明细 源文件后台下'!V:V,'总明细 源文件后台下'!E:E,E946,'总明细 源文件后台下'!C:C,"Refund")</f>
        <v>0</v>
      </c>
      <c r="AF946">
        <f>SUMIFS('总明细 源文件后台下'!W:W,'总明细 源文件后台下'!E:E,E946,'总明细 源文件后台下'!C:C,"Refund")</f>
        <v>0</v>
      </c>
      <c r="AK946">
        <f>(SUMIF('广告费 源文件后台下'!G:G,E946,'广告费 源文件后台下'!M:M))*-1</f>
        <v>0</v>
      </c>
      <c r="AL946">
        <f>SUMIFS('总明细 源文件后台下'!W:W,'总明细 源文件后台下'!E:E,E946,'总明细 源文件后台下'!C:C,"Adjustment",'总明细 源文件后台下'!F:F,"FBA Inventory Reimbursement - Customer Return")</f>
        <v>0</v>
      </c>
      <c r="AM946">
        <f>SUMIFS('总明细 源文件后台下'!W:W,'总明细 源文件后台下'!E:E,E946,'总明细 源文件后台下'!C:C,"Adjustment",'总明细 源文件后台下'!F:F,"FBA Inventory Reimbursement - Damaged:Warehouse")</f>
        <v>0</v>
      </c>
      <c r="AN946">
        <f>SUMIFS('总明细 源文件后台下'!W:W,'总明细 源文件后台下'!E:E,E946,'总明细 源文件后台下'!C:C,"Adjustment",'总明细 源文件后台下'!F:F,"FBA Inventory Reimbursement - Customer Service Issue")</f>
        <v>0</v>
      </c>
      <c r="AO946">
        <f>SUMIFS('总明细 源文件后台下'!W:W,'总明细 源文件后台下'!E:E,E946,'总明细 源文件后台下'!C:C,"Adjustment",'总明细 源文件后台下'!F:F,"FBA Inventory Reimbursement - Fee Correction")</f>
        <v>0</v>
      </c>
      <c r="AP946">
        <f>SUMIFS('总明细 源文件后台下'!W:W,'总明细 源文件后台下'!E:E,E946,'总明细 源文件后台下'!C:C,"Adjustment",'总明细 源文件后台下'!F:F,"FBA Inventory Reimbursement - General Adjustment")</f>
        <v>0</v>
      </c>
      <c r="AQ946">
        <f>SUMIFS('总明细 源文件后台下'!W:W,'总明细 源文件后台下'!E:E,E946,'总明细 源文件后台下'!C:C,"Adjustment",'总明细 源文件后台下'!F:F,"FBA Inventory Reimbursement - Lost:Inbound")</f>
        <v>0</v>
      </c>
      <c r="AR946">
        <f>SUMIFS('总明细 源文件后台下'!W:W,'总明细 源文件后台下'!E:E,E946,'总明细 源文件后台下'!C:C,"Adjustment",'总明细 源文件后台下'!F:F,"FBA Inventory Reimbursement - Lost:Warehouse")</f>
        <v>0</v>
      </c>
      <c r="AS946">
        <f>SUMIFS('总明细 源文件后台下'!W:W,'总明细 源文件后台下'!E:E,E946,'总明细 源文件后台下'!C:C,"Adjustment",'总明细 源文件后台下'!F:F,"Non-subscription Fee Adjustment")</f>
        <v>0</v>
      </c>
      <c r="AT946">
        <f>SUMIFS('总明细 源文件后台下'!W:W,'总明细 源文件后台下'!E:E,E946,'总明细 源文件后台下'!C:C,"Adjustment",'总明细 源文件后台下'!F:F,"FBA Inventory Placement Service Fee")</f>
        <v>0</v>
      </c>
      <c r="AV946">
        <f>SUMIF('FBA Customer Return Per Unit Fe'!B:B,E946,'FBA Customer Return Per Unit Fe'!C:C)</f>
        <v>0</v>
      </c>
      <c r="AX946">
        <f>(SUMIF('仓储费 源文件后台下'!C:C,E946,'仓储费 源文件后台下'!V:V))*-1</f>
        <v>0</v>
      </c>
      <c r="AZ946">
        <f>SUMIF('Disposal Fee销毁费用-160.95'!B:B,E946,'Disposal Fee销毁费用-160.95'!D:D)*-1</f>
        <v>0</v>
      </c>
      <c r="BC946">
        <f>IFERROR(VLOOKUP(F946,'优惠券-86.4'!F:I,4,0),0)</f>
        <v>0</v>
      </c>
      <c r="BD946">
        <f>IFERROR(VLOOKUP(F946,'早评-120'!E:H,4,0),0)</f>
        <v>0</v>
      </c>
      <c r="BF946">
        <f t="shared" si="112"/>
        <v>0</v>
      </c>
      <c r="BG946">
        <f t="shared" si="113"/>
        <v>0</v>
      </c>
      <c r="BH946">
        <f t="shared" si="114"/>
        <v>0</v>
      </c>
      <c r="BQ946" s="45">
        <f t="shared" si="115"/>
        <v>0</v>
      </c>
      <c r="BR946">
        <f>SUMIFS('9月销毁明细'!D:D,'9月销毁明细'!A:A,E946,'9月销毁明细'!H:H,"Sellable")</f>
        <v>0</v>
      </c>
      <c r="BS946">
        <f>SUMIFS('9月销毁明细'!G:G,'9月销毁明细'!A:A,E946,'9月销毁明细'!H:H,"Sellable")</f>
        <v>0</v>
      </c>
      <c r="BT946">
        <f>SUMIFS('9月销毁明细'!D:D,'9月销毁明细'!A:A,E946,'9月销毁明细'!H:H,"Unsellable")</f>
        <v>0</v>
      </c>
      <c r="BU946">
        <f>SUMIFS('9月销毁明细'!G:G,'9月销毁明细'!A:A,E946,'9月销毁明细'!H:H,"Unsellable")</f>
        <v>0</v>
      </c>
      <c r="BW946">
        <f>IFERROR(I946*VLOOKUP(F946,'9.3成本表'!C:L,10,0),0)</f>
        <v>0</v>
      </c>
      <c r="BX946">
        <f t="shared" si="116"/>
        <v>0</v>
      </c>
      <c r="CC946" s="45">
        <f t="shared" si="117"/>
        <v>0</v>
      </c>
      <c r="CD946" s="45">
        <f t="shared" si="118"/>
        <v>0</v>
      </c>
      <c r="CE946" s="45">
        <f t="shared" si="119"/>
        <v>0</v>
      </c>
    </row>
    <row r="947" spans="4:83" x14ac:dyDescent="0.25">
      <c r="D947" s="20" t="s">
        <v>2003</v>
      </c>
      <c r="E947" s="20" t="s">
        <v>2004</v>
      </c>
      <c r="F947" s="20">
        <v>6729</v>
      </c>
      <c r="G947">
        <v>941</v>
      </c>
      <c r="H947" s="20"/>
      <c r="I947">
        <f>SUMIFS('总明细 源文件后台下'!G:G,'总明细 源文件后台下'!E:E,E947,'总明细 源文件后台下'!C:C,"Order")</f>
        <v>0</v>
      </c>
      <c r="J947">
        <f>SUMIFS('总明细 源文件后台下'!M:M,'总明细 源文件后台下'!E:E,E947,'总明细 源文件后台下'!C:C,"Order")</f>
        <v>0</v>
      </c>
      <c r="K947">
        <f>SUMIFS('总明细 源文件后台下'!N:N,'总明细 源文件后台下'!E:E,E947,'总明细 源文件后台下'!C:C,"Order")</f>
        <v>0</v>
      </c>
      <c r="L947">
        <f>SUMIFS('总明细 源文件后台下'!O:O,'总明细 源文件后台下'!E:E,E947,'总明细 源文件后台下'!C:C,"Order")</f>
        <v>0</v>
      </c>
      <c r="M947">
        <f>SUMIFS('总明细 源文件后台下'!P:P,'总明细 源文件后台下'!E:E,E947,'总明细 源文件后台下'!C:C,"Order")</f>
        <v>0</v>
      </c>
      <c r="N947">
        <f>SUMIFS('总明细 源文件后台下'!Q:Q,'总明细 源文件后台下'!E:E,E947,'总明细 源文件后台下'!C:C,"Order")</f>
        <v>0</v>
      </c>
      <c r="O947">
        <f>SUMIFS('总明细 源文件后台下'!R:R,'总明细 源文件后台下'!E:E,E947,'总明细 源文件后台下'!C:C,"Order")</f>
        <v>0</v>
      </c>
      <c r="P947">
        <f>SUMIFS('总明细 源文件后台下'!S:S,'总明细 源文件后台下'!E:E,E947,'总明细 源文件后台下'!C:C,"Order")</f>
        <v>0</v>
      </c>
      <c r="Q947">
        <f>SUMIFS('总明细 源文件后台下'!T:T,'总明细 源文件后台下'!E:E,E947,'总明细 源文件后台下'!C:C,"Order")</f>
        <v>0</v>
      </c>
      <c r="R947">
        <f>SUMIFS('总明细 源文件后台下'!U:U,'总明细 源文件后台下'!E:E,E947,'总明细 源文件后台下'!C:C,"Order")</f>
        <v>0</v>
      </c>
      <c r="S947">
        <f>SUMIFS('总明细 源文件后台下'!V:V,'总明细 源文件后台下'!E:E,E947,'总明细 源文件后台下'!C:C,"Order")</f>
        <v>0</v>
      </c>
      <c r="T947">
        <f>SUMIFS('总明细 源文件后台下'!W:W,'总明细 源文件后台下'!E:E,E947,'总明细 源文件后台下'!C:C,"Order")</f>
        <v>0</v>
      </c>
      <c r="U947">
        <f>SUMIFS('总明细 源文件后台下'!G:G,'总明细 源文件后台下'!E:E,E947,'总明细 源文件后台下'!C:C,"Refund")</f>
        <v>0</v>
      </c>
      <c r="V947">
        <f>SUMIFS('总明细 源文件后台下'!M:M,'总明细 源文件后台下'!E:E,E947,'总明细 源文件后台下'!C:C,"Refund")</f>
        <v>0</v>
      </c>
      <c r="W947">
        <f>SUMIFS('总明细 源文件后台下'!N:N,'总明细 源文件后台下'!E:E,E947,'总明细 源文件后台下'!C:C,"Refund")</f>
        <v>0</v>
      </c>
      <c r="X947">
        <f>SUMIFS('总明细 源文件后台下'!O:O,'总明细 源文件后台下'!E:E,E947,'总明细 源文件后台下'!C:C,"Refund")</f>
        <v>0</v>
      </c>
      <c r="Y947">
        <f>SUMIFS('总明细 源文件后台下'!P:P,'总明细 源文件后台下'!E:E,E947,'总明细 源文件后台下'!C:C,"Refund")</f>
        <v>0</v>
      </c>
      <c r="Z947">
        <f>SUMIFS('总明细 源文件后台下'!Q:Q,'总明细 源文件后台下'!E:E,E947,'总明细 源文件后台下'!C:C,"Refund")</f>
        <v>0</v>
      </c>
      <c r="AA947">
        <f>SUMIFS('总明细 源文件后台下'!R:R,'总明细 源文件后台下'!E:E,E947,'总明细 源文件后台下'!C:C,"Refund")</f>
        <v>0</v>
      </c>
      <c r="AB947">
        <f>SUMIFS('总明细 源文件后台下'!S:S,'总明细 源文件后台下'!E:E,E947,'总明细 源文件后台下'!C:C,"Refund")</f>
        <v>0</v>
      </c>
      <c r="AC947">
        <f>SUMIFS('总明细 源文件后台下'!T:T,'总明细 源文件后台下'!E:E,E947,'总明细 源文件后台下'!C:C,"Refund")</f>
        <v>0</v>
      </c>
      <c r="AD947">
        <f>SUMIFS('总明细 源文件后台下'!U:U,'总明细 源文件后台下'!E:E,E947,'总明细 源文件后台下'!C:C,"Refund")</f>
        <v>0</v>
      </c>
      <c r="AE947">
        <f>SUMIFS('总明细 源文件后台下'!V:V,'总明细 源文件后台下'!E:E,E947,'总明细 源文件后台下'!C:C,"Refund")</f>
        <v>0</v>
      </c>
      <c r="AF947">
        <f>SUMIFS('总明细 源文件后台下'!W:W,'总明细 源文件后台下'!E:E,E947,'总明细 源文件后台下'!C:C,"Refund")</f>
        <v>0</v>
      </c>
      <c r="AK947">
        <f>(SUMIF('广告费 源文件后台下'!G:G,E947,'广告费 源文件后台下'!M:M))*-1</f>
        <v>0</v>
      </c>
      <c r="AL947">
        <f>SUMIFS('总明细 源文件后台下'!W:W,'总明细 源文件后台下'!E:E,E947,'总明细 源文件后台下'!C:C,"Adjustment",'总明细 源文件后台下'!F:F,"FBA Inventory Reimbursement - Customer Return")</f>
        <v>0</v>
      </c>
      <c r="AM947">
        <f>SUMIFS('总明细 源文件后台下'!W:W,'总明细 源文件后台下'!E:E,E947,'总明细 源文件后台下'!C:C,"Adjustment",'总明细 源文件后台下'!F:F,"FBA Inventory Reimbursement - Damaged:Warehouse")</f>
        <v>0</v>
      </c>
      <c r="AN947">
        <f>SUMIFS('总明细 源文件后台下'!W:W,'总明细 源文件后台下'!E:E,E947,'总明细 源文件后台下'!C:C,"Adjustment",'总明细 源文件后台下'!F:F,"FBA Inventory Reimbursement - Customer Service Issue")</f>
        <v>0</v>
      </c>
      <c r="AO947">
        <f>SUMIFS('总明细 源文件后台下'!W:W,'总明细 源文件后台下'!E:E,E947,'总明细 源文件后台下'!C:C,"Adjustment",'总明细 源文件后台下'!F:F,"FBA Inventory Reimbursement - Fee Correction")</f>
        <v>0</v>
      </c>
      <c r="AP947">
        <f>SUMIFS('总明细 源文件后台下'!W:W,'总明细 源文件后台下'!E:E,E947,'总明细 源文件后台下'!C:C,"Adjustment",'总明细 源文件后台下'!F:F,"FBA Inventory Reimbursement - General Adjustment")</f>
        <v>0</v>
      </c>
      <c r="AQ947">
        <f>SUMIFS('总明细 源文件后台下'!W:W,'总明细 源文件后台下'!E:E,E947,'总明细 源文件后台下'!C:C,"Adjustment",'总明细 源文件后台下'!F:F,"FBA Inventory Reimbursement - Lost:Inbound")</f>
        <v>0</v>
      </c>
      <c r="AR947">
        <f>SUMIFS('总明细 源文件后台下'!W:W,'总明细 源文件后台下'!E:E,E947,'总明细 源文件后台下'!C:C,"Adjustment",'总明细 源文件后台下'!F:F,"FBA Inventory Reimbursement - Lost:Warehouse")</f>
        <v>0</v>
      </c>
      <c r="AS947">
        <f>SUMIFS('总明细 源文件后台下'!W:W,'总明细 源文件后台下'!E:E,E947,'总明细 源文件后台下'!C:C,"Adjustment",'总明细 源文件后台下'!F:F,"Non-subscription Fee Adjustment")</f>
        <v>0</v>
      </c>
      <c r="AT947">
        <f>SUMIFS('总明细 源文件后台下'!W:W,'总明细 源文件后台下'!E:E,E947,'总明细 源文件后台下'!C:C,"Adjustment",'总明细 源文件后台下'!F:F,"FBA Inventory Placement Service Fee")</f>
        <v>0</v>
      </c>
      <c r="AV947">
        <f>SUMIF('FBA Customer Return Per Unit Fe'!B:B,E947,'FBA Customer Return Per Unit Fe'!C:C)</f>
        <v>0</v>
      </c>
      <c r="AX947">
        <f>(SUMIF('仓储费 源文件后台下'!C:C,E947,'仓储费 源文件后台下'!V:V))*-1</f>
        <v>0</v>
      </c>
      <c r="AZ947">
        <f>SUMIF('Disposal Fee销毁费用-160.95'!B:B,E947,'Disposal Fee销毁费用-160.95'!D:D)*-1</f>
        <v>0</v>
      </c>
      <c r="BC947">
        <f>IFERROR(VLOOKUP(F947,'优惠券-86.4'!F:I,4,0),0)</f>
        <v>0</v>
      </c>
      <c r="BD947">
        <f>IFERROR(VLOOKUP(F947,'早评-120'!E:H,4,0),0)</f>
        <v>0</v>
      </c>
      <c r="BF947">
        <f t="shared" si="112"/>
        <v>0</v>
      </c>
      <c r="BG947">
        <f t="shared" si="113"/>
        <v>0</v>
      </c>
      <c r="BH947">
        <f t="shared" si="114"/>
        <v>0</v>
      </c>
      <c r="BQ947" s="45">
        <f t="shared" si="115"/>
        <v>0</v>
      </c>
      <c r="BR947">
        <f>SUMIFS('9月销毁明细'!D:D,'9月销毁明细'!A:A,E947,'9月销毁明细'!H:H,"Sellable")</f>
        <v>0</v>
      </c>
      <c r="BS947">
        <f>SUMIFS('9月销毁明细'!G:G,'9月销毁明细'!A:A,E947,'9月销毁明细'!H:H,"Sellable")</f>
        <v>0</v>
      </c>
      <c r="BT947">
        <f>SUMIFS('9月销毁明细'!D:D,'9月销毁明细'!A:A,E947,'9月销毁明细'!H:H,"Unsellable")</f>
        <v>0</v>
      </c>
      <c r="BU947">
        <f>SUMIFS('9月销毁明细'!G:G,'9月销毁明细'!A:A,E947,'9月销毁明细'!H:H,"Unsellable")</f>
        <v>0</v>
      </c>
      <c r="BW947">
        <f>IFERROR(I947*VLOOKUP(F947,'9.3成本表'!C:L,10,0),0)</f>
        <v>0</v>
      </c>
      <c r="BX947">
        <f t="shared" si="116"/>
        <v>0</v>
      </c>
      <c r="CC947" s="45">
        <f t="shared" si="117"/>
        <v>0</v>
      </c>
      <c r="CD947" s="45">
        <f t="shared" si="118"/>
        <v>0</v>
      </c>
      <c r="CE947" s="45">
        <f t="shared" si="119"/>
        <v>0</v>
      </c>
    </row>
    <row r="948" spans="4:83" x14ac:dyDescent="0.25">
      <c r="D948" s="20" t="s">
        <v>2005</v>
      </c>
      <c r="E948" s="20" t="s">
        <v>2006</v>
      </c>
      <c r="F948" s="20">
        <v>6729</v>
      </c>
      <c r="G948">
        <v>942</v>
      </c>
      <c r="H948" s="20"/>
      <c r="I948">
        <f>SUMIFS('总明细 源文件后台下'!G:G,'总明细 源文件后台下'!E:E,E948,'总明细 源文件后台下'!C:C,"Order")</f>
        <v>0</v>
      </c>
      <c r="J948">
        <f>SUMIFS('总明细 源文件后台下'!M:M,'总明细 源文件后台下'!E:E,E948,'总明细 源文件后台下'!C:C,"Order")</f>
        <v>0</v>
      </c>
      <c r="K948">
        <f>SUMIFS('总明细 源文件后台下'!N:N,'总明细 源文件后台下'!E:E,E948,'总明细 源文件后台下'!C:C,"Order")</f>
        <v>0</v>
      </c>
      <c r="L948">
        <f>SUMIFS('总明细 源文件后台下'!O:O,'总明细 源文件后台下'!E:E,E948,'总明细 源文件后台下'!C:C,"Order")</f>
        <v>0</v>
      </c>
      <c r="M948">
        <f>SUMIFS('总明细 源文件后台下'!P:P,'总明细 源文件后台下'!E:E,E948,'总明细 源文件后台下'!C:C,"Order")</f>
        <v>0</v>
      </c>
      <c r="N948">
        <f>SUMIFS('总明细 源文件后台下'!Q:Q,'总明细 源文件后台下'!E:E,E948,'总明细 源文件后台下'!C:C,"Order")</f>
        <v>0</v>
      </c>
      <c r="O948">
        <f>SUMIFS('总明细 源文件后台下'!R:R,'总明细 源文件后台下'!E:E,E948,'总明细 源文件后台下'!C:C,"Order")</f>
        <v>0</v>
      </c>
      <c r="P948">
        <f>SUMIFS('总明细 源文件后台下'!S:S,'总明细 源文件后台下'!E:E,E948,'总明细 源文件后台下'!C:C,"Order")</f>
        <v>0</v>
      </c>
      <c r="Q948">
        <f>SUMIFS('总明细 源文件后台下'!T:T,'总明细 源文件后台下'!E:E,E948,'总明细 源文件后台下'!C:C,"Order")</f>
        <v>0</v>
      </c>
      <c r="R948">
        <f>SUMIFS('总明细 源文件后台下'!U:U,'总明细 源文件后台下'!E:E,E948,'总明细 源文件后台下'!C:C,"Order")</f>
        <v>0</v>
      </c>
      <c r="S948">
        <f>SUMIFS('总明细 源文件后台下'!V:V,'总明细 源文件后台下'!E:E,E948,'总明细 源文件后台下'!C:C,"Order")</f>
        <v>0</v>
      </c>
      <c r="T948">
        <f>SUMIFS('总明细 源文件后台下'!W:W,'总明细 源文件后台下'!E:E,E948,'总明细 源文件后台下'!C:C,"Order")</f>
        <v>0</v>
      </c>
      <c r="U948">
        <f>SUMIFS('总明细 源文件后台下'!G:G,'总明细 源文件后台下'!E:E,E948,'总明细 源文件后台下'!C:C,"Refund")</f>
        <v>0</v>
      </c>
      <c r="V948">
        <f>SUMIFS('总明细 源文件后台下'!M:M,'总明细 源文件后台下'!E:E,E948,'总明细 源文件后台下'!C:C,"Refund")</f>
        <v>0</v>
      </c>
      <c r="W948">
        <f>SUMIFS('总明细 源文件后台下'!N:N,'总明细 源文件后台下'!E:E,E948,'总明细 源文件后台下'!C:C,"Refund")</f>
        <v>0</v>
      </c>
      <c r="X948">
        <f>SUMIFS('总明细 源文件后台下'!O:O,'总明细 源文件后台下'!E:E,E948,'总明细 源文件后台下'!C:C,"Refund")</f>
        <v>0</v>
      </c>
      <c r="Y948">
        <f>SUMIFS('总明细 源文件后台下'!P:P,'总明细 源文件后台下'!E:E,E948,'总明细 源文件后台下'!C:C,"Refund")</f>
        <v>0</v>
      </c>
      <c r="Z948">
        <f>SUMIFS('总明细 源文件后台下'!Q:Q,'总明细 源文件后台下'!E:E,E948,'总明细 源文件后台下'!C:C,"Refund")</f>
        <v>0</v>
      </c>
      <c r="AA948">
        <f>SUMIFS('总明细 源文件后台下'!R:R,'总明细 源文件后台下'!E:E,E948,'总明细 源文件后台下'!C:C,"Refund")</f>
        <v>0</v>
      </c>
      <c r="AB948">
        <f>SUMIFS('总明细 源文件后台下'!S:S,'总明细 源文件后台下'!E:E,E948,'总明细 源文件后台下'!C:C,"Refund")</f>
        <v>0</v>
      </c>
      <c r="AC948">
        <f>SUMIFS('总明细 源文件后台下'!T:T,'总明细 源文件后台下'!E:E,E948,'总明细 源文件后台下'!C:C,"Refund")</f>
        <v>0</v>
      </c>
      <c r="AD948">
        <f>SUMIFS('总明细 源文件后台下'!U:U,'总明细 源文件后台下'!E:E,E948,'总明细 源文件后台下'!C:C,"Refund")</f>
        <v>0</v>
      </c>
      <c r="AE948">
        <f>SUMIFS('总明细 源文件后台下'!V:V,'总明细 源文件后台下'!E:E,E948,'总明细 源文件后台下'!C:C,"Refund")</f>
        <v>0</v>
      </c>
      <c r="AF948">
        <f>SUMIFS('总明细 源文件后台下'!W:W,'总明细 源文件后台下'!E:E,E948,'总明细 源文件后台下'!C:C,"Refund")</f>
        <v>0</v>
      </c>
      <c r="AK948">
        <f>(SUMIF('广告费 源文件后台下'!G:G,E948,'广告费 源文件后台下'!M:M))*-1</f>
        <v>0</v>
      </c>
      <c r="AL948">
        <f>SUMIFS('总明细 源文件后台下'!W:W,'总明细 源文件后台下'!E:E,E948,'总明细 源文件后台下'!C:C,"Adjustment",'总明细 源文件后台下'!F:F,"FBA Inventory Reimbursement - Customer Return")</f>
        <v>0</v>
      </c>
      <c r="AM948">
        <f>SUMIFS('总明细 源文件后台下'!W:W,'总明细 源文件后台下'!E:E,E948,'总明细 源文件后台下'!C:C,"Adjustment",'总明细 源文件后台下'!F:F,"FBA Inventory Reimbursement - Damaged:Warehouse")</f>
        <v>0</v>
      </c>
      <c r="AN948">
        <f>SUMIFS('总明细 源文件后台下'!W:W,'总明细 源文件后台下'!E:E,E948,'总明细 源文件后台下'!C:C,"Adjustment",'总明细 源文件后台下'!F:F,"FBA Inventory Reimbursement - Customer Service Issue")</f>
        <v>0</v>
      </c>
      <c r="AO948">
        <f>SUMIFS('总明细 源文件后台下'!W:W,'总明细 源文件后台下'!E:E,E948,'总明细 源文件后台下'!C:C,"Adjustment",'总明细 源文件后台下'!F:F,"FBA Inventory Reimbursement - Fee Correction")</f>
        <v>0</v>
      </c>
      <c r="AP948">
        <f>SUMIFS('总明细 源文件后台下'!W:W,'总明细 源文件后台下'!E:E,E948,'总明细 源文件后台下'!C:C,"Adjustment",'总明细 源文件后台下'!F:F,"FBA Inventory Reimbursement - General Adjustment")</f>
        <v>0</v>
      </c>
      <c r="AQ948">
        <f>SUMIFS('总明细 源文件后台下'!W:W,'总明细 源文件后台下'!E:E,E948,'总明细 源文件后台下'!C:C,"Adjustment",'总明细 源文件后台下'!F:F,"FBA Inventory Reimbursement - Lost:Inbound")</f>
        <v>0</v>
      </c>
      <c r="AR948">
        <f>SUMIFS('总明细 源文件后台下'!W:W,'总明细 源文件后台下'!E:E,E948,'总明细 源文件后台下'!C:C,"Adjustment",'总明细 源文件后台下'!F:F,"FBA Inventory Reimbursement - Lost:Warehouse")</f>
        <v>0</v>
      </c>
      <c r="AS948">
        <f>SUMIFS('总明细 源文件后台下'!W:W,'总明细 源文件后台下'!E:E,E948,'总明细 源文件后台下'!C:C,"Adjustment",'总明细 源文件后台下'!F:F,"Non-subscription Fee Adjustment")</f>
        <v>0</v>
      </c>
      <c r="AT948">
        <f>SUMIFS('总明细 源文件后台下'!W:W,'总明细 源文件后台下'!E:E,E948,'总明细 源文件后台下'!C:C,"Adjustment",'总明细 源文件后台下'!F:F,"FBA Inventory Placement Service Fee")</f>
        <v>0</v>
      </c>
      <c r="AV948">
        <f>SUMIF('FBA Customer Return Per Unit Fe'!B:B,E948,'FBA Customer Return Per Unit Fe'!C:C)</f>
        <v>0</v>
      </c>
      <c r="AX948">
        <f>(SUMIF('仓储费 源文件后台下'!C:C,E948,'仓储费 源文件后台下'!V:V))*-1</f>
        <v>0</v>
      </c>
      <c r="AZ948">
        <f>SUMIF('Disposal Fee销毁费用-160.95'!B:B,E948,'Disposal Fee销毁费用-160.95'!D:D)*-1</f>
        <v>0</v>
      </c>
      <c r="BC948">
        <f>IFERROR(VLOOKUP(F948,'优惠券-86.4'!F:I,4,0),0)</f>
        <v>0</v>
      </c>
      <c r="BD948">
        <f>IFERROR(VLOOKUP(F948,'早评-120'!E:H,4,0),0)</f>
        <v>0</v>
      </c>
      <c r="BF948">
        <f t="shared" si="112"/>
        <v>0</v>
      </c>
      <c r="BG948">
        <f t="shared" si="113"/>
        <v>0</v>
      </c>
      <c r="BH948">
        <f t="shared" si="114"/>
        <v>0</v>
      </c>
      <c r="BQ948" s="45">
        <f t="shared" si="115"/>
        <v>0</v>
      </c>
      <c r="BR948">
        <f>SUMIFS('9月销毁明细'!D:D,'9月销毁明细'!A:A,E948,'9月销毁明细'!H:H,"Sellable")</f>
        <v>0</v>
      </c>
      <c r="BS948">
        <f>SUMIFS('9月销毁明细'!G:G,'9月销毁明细'!A:A,E948,'9月销毁明细'!H:H,"Sellable")</f>
        <v>0</v>
      </c>
      <c r="BT948">
        <f>SUMIFS('9月销毁明细'!D:D,'9月销毁明细'!A:A,E948,'9月销毁明细'!H:H,"Unsellable")</f>
        <v>0</v>
      </c>
      <c r="BU948">
        <f>SUMIFS('9月销毁明细'!G:G,'9月销毁明细'!A:A,E948,'9月销毁明细'!H:H,"Unsellable")</f>
        <v>0</v>
      </c>
      <c r="BW948">
        <f>IFERROR(I948*VLOOKUP(F948,'9.3成本表'!C:L,10,0),0)</f>
        <v>0</v>
      </c>
      <c r="BX948">
        <f t="shared" si="116"/>
        <v>0</v>
      </c>
      <c r="CC948" s="45">
        <f t="shared" si="117"/>
        <v>0</v>
      </c>
      <c r="CD948" s="45">
        <f t="shared" si="118"/>
        <v>0</v>
      </c>
      <c r="CE948" s="45">
        <f t="shared" si="119"/>
        <v>0</v>
      </c>
    </row>
    <row r="949" spans="4:83" x14ac:dyDescent="0.25">
      <c r="D949" s="20" t="s">
        <v>2007</v>
      </c>
      <c r="E949" s="20" t="s">
        <v>2008</v>
      </c>
      <c r="F949" s="20">
        <v>6729</v>
      </c>
      <c r="G949">
        <v>943</v>
      </c>
      <c r="H949" s="20"/>
      <c r="I949">
        <f>SUMIFS('总明细 源文件后台下'!G:G,'总明细 源文件后台下'!E:E,E949,'总明细 源文件后台下'!C:C,"Order")</f>
        <v>0</v>
      </c>
      <c r="J949">
        <f>SUMIFS('总明细 源文件后台下'!M:M,'总明细 源文件后台下'!E:E,E949,'总明细 源文件后台下'!C:C,"Order")</f>
        <v>0</v>
      </c>
      <c r="K949">
        <f>SUMIFS('总明细 源文件后台下'!N:N,'总明细 源文件后台下'!E:E,E949,'总明细 源文件后台下'!C:C,"Order")</f>
        <v>0</v>
      </c>
      <c r="L949">
        <f>SUMIFS('总明细 源文件后台下'!O:O,'总明细 源文件后台下'!E:E,E949,'总明细 源文件后台下'!C:C,"Order")</f>
        <v>0</v>
      </c>
      <c r="M949">
        <f>SUMIFS('总明细 源文件后台下'!P:P,'总明细 源文件后台下'!E:E,E949,'总明细 源文件后台下'!C:C,"Order")</f>
        <v>0</v>
      </c>
      <c r="N949">
        <f>SUMIFS('总明细 源文件后台下'!Q:Q,'总明细 源文件后台下'!E:E,E949,'总明细 源文件后台下'!C:C,"Order")</f>
        <v>0</v>
      </c>
      <c r="O949">
        <f>SUMIFS('总明细 源文件后台下'!R:R,'总明细 源文件后台下'!E:E,E949,'总明细 源文件后台下'!C:C,"Order")</f>
        <v>0</v>
      </c>
      <c r="P949">
        <f>SUMIFS('总明细 源文件后台下'!S:S,'总明细 源文件后台下'!E:E,E949,'总明细 源文件后台下'!C:C,"Order")</f>
        <v>0</v>
      </c>
      <c r="Q949">
        <f>SUMIFS('总明细 源文件后台下'!T:T,'总明细 源文件后台下'!E:E,E949,'总明细 源文件后台下'!C:C,"Order")</f>
        <v>0</v>
      </c>
      <c r="R949">
        <f>SUMIFS('总明细 源文件后台下'!U:U,'总明细 源文件后台下'!E:E,E949,'总明细 源文件后台下'!C:C,"Order")</f>
        <v>0</v>
      </c>
      <c r="S949">
        <f>SUMIFS('总明细 源文件后台下'!V:V,'总明细 源文件后台下'!E:E,E949,'总明细 源文件后台下'!C:C,"Order")</f>
        <v>0</v>
      </c>
      <c r="T949">
        <f>SUMIFS('总明细 源文件后台下'!W:W,'总明细 源文件后台下'!E:E,E949,'总明细 源文件后台下'!C:C,"Order")</f>
        <v>0</v>
      </c>
      <c r="U949">
        <f>SUMIFS('总明细 源文件后台下'!G:G,'总明细 源文件后台下'!E:E,E949,'总明细 源文件后台下'!C:C,"Refund")</f>
        <v>0</v>
      </c>
      <c r="V949">
        <f>SUMIFS('总明细 源文件后台下'!M:M,'总明细 源文件后台下'!E:E,E949,'总明细 源文件后台下'!C:C,"Refund")</f>
        <v>0</v>
      </c>
      <c r="W949">
        <f>SUMIFS('总明细 源文件后台下'!N:N,'总明细 源文件后台下'!E:E,E949,'总明细 源文件后台下'!C:C,"Refund")</f>
        <v>0</v>
      </c>
      <c r="X949">
        <f>SUMIFS('总明细 源文件后台下'!O:O,'总明细 源文件后台下'!E:E,E949,'总明细 源文件后台下'!C:C,"Refund")</f>
        <v>0</v>
      </c>
      <c r="Y949">
        <f>SUMIFS('总明细 源文件后台下'!P:P,'总明细 源文件后台下'!E:E,E949,'总明细 源文件后台下'!C:C,"Refund")</f>
        <v>0</v>
      </c>
      <c r="Z949">
        <f>SUMIFS('总明细 源文件后台下'!Q:Q,'总明细 源文件后台下'!E:E,E949,'总明细 源文件后台下'!C:C,"Refund")</f>
        <v>0</v>
      </c>
      <c r="AA949">
        <f>SUMIFS('总明细 源文件后台下'!R:R,'总明细 源文件后台下'!E:E,E949,'总明细 源文件后台下'!C:C,"Refund")</f>
        <v>0</v>
      </c>
      <c r="AB949">
        <f>SUMIFS('总明细 源文件后台下'!S:S,'总明细 源文件后台下'!E:E,E949,'总明细 源文件后台下'!C:C,"Refund")</f>
        <v>0</v>
      </c>
      <c r="AC949">
        <f>SUMIFS('总明细 源文件后台下'!T:T,'总明细 源文件后台下'!E:E,E949,'总明细 源文件后台下'!C:C,"Refund")</f>
        <v>0</v>
      </c>
      <c r="AD949">
        <f>SUMIFS('总明细 源文件后台下'!U:U,'总明细 源文件后台下'!E:E,E949,'总明细 源文件后台下'!C:C,"Refund")</f>
        <v>0</v>
      </c>
      <c r="AE949">
        <f>SUMIFS('总明细 源文件后台下'!V:V,'总明细 源文件后台下'!E:E,E949,'总明细 源文件后台下'!C:C,"Refund")</f>
        <v>0</v>
      </c>
      <c r="AF949">
        <f>SUMIFS('总明细 源文件后台下'!W:W,'总明细 源文件后台下'!E:E,E949,'总明细 源文件后台下'!C:C,"Refund")</f>
        <v>0</v>
      </c>
      <c r="AK949">
        <f>(SUMIF('广告费 源文件后台下'!G:G,E949,'广告费 源文件后台下'!M:M))*-1</f>
        <v>0</v>
      </c>
      <c r="AL949">
        <f>SUMIFS('总明细 源文件后台下'!W:W,'总明细 源文件后台下'!E:E,E949,'总明细 源文件后台下'!C:C,"Adjustment",'总明细 源文件后台下'!F:F,"FBA Inventory Reimbursement - Customer Return")</f>
        <v>0</v>
      </c>
      <c r="AM949">
        <f>SUMIFS('总明细 源文件后台下'!W:W,'总明细 源文件后台下'!E:E,E949,'总明细 源文件后台下'!C:C,"Adjustment",'总明细 源文件后台下'!F:F,"FBA Inventory Reimbursement - Damaged:Warehouse")</f>
        <v>0</v>
      </c>
      <c r="AN949">
        <f>SUMIFS('总明细 源文件后台下'!W:W,'总明细 源文件后台下'!E:E,E949,'总明细 源文件后台下'!C:C,"Adjustment",'总明细 源文件后台下'!F:F,"FBA Inventory Reimbursement - Customer Service Issue")</f>
        <v>0</v>
      </c>
      <c r="AO949">
        <f>SUMIFS('总明细 源文件后台下'!W:W,'总明细 源文件后台下'!E:E,E949,'总明细 源文件后台下'!C:C,"Adjustment",'总明细 源文件后台下'!F:F,"FBA Inventory Reimbursement - Fee Correction")</f>
        <v>0</v>
      </c>
      <c r="AP949">
        <f>SUMIFS('总明细 源文件后台下'!W:W,'总明细 源文件后台下'!E:E,E949,'总明细 源文件后台下'!C:C,"Adjustment",'总明细 源文件后台下'!F:F,"FBA Inventory Reimbursement - General Adjustment")</f>
        <v>0</v>
      </c>
      <c r="AQ949">
        <f>SUMIFS('总明细 源文件后台下'!W:W,'总明细 源文件后台下'!E:E,E949,'总明细 源文件后台下'!C:C,"Adjustment",'总明细 源文件后台下'!F:F,"FBA Inventory Reimbursement - Lost:Inbound")</f>
        <v>0</v>
      </c>
      <c r="AR949">
        <f>SUMIFS('总明细 源文件后台下'!W:W,'总明细 源文件后台下'!E:E,E949,'总明细 源文件后台下'!C:C,"Adjustment",'总明细 源文件后台下'!F:F,"FBA Inventory Reimbursement - Lost:Warehouse")</f>
        <v>0</v>
      </c>
      <c r="AS949">
        <f>SUMIFS('总明细 源文件后台下'!W:W,'总明细 源文件后台下'!E:E,E949,'总明细 源文件后台下'!C:C,"Adjustment",'总明细 源文件后台下'!F:F,"Non-subscription Fee Adjustment")</f>
        <v>0</v>
      </c>
      <c r="AT949">
        <f>SUMIFS('总明细 源文件后台下'!W:W,'总明细 源文件后台下'!E:E,E949,'总明细 源文件后台下'!C:C,"Adjustment",'总明细 源文件后台下'!F:F,"FBA Inventory Placement Service Fee")</f>
        <v>0</v>
      </c>
      <c r="AV949">
        <f>SUMIF('FBA Customer Return Per Unit Fe'!B:B,E949,'FBA Customer Return Per Unit Fe'!C:C)</f>
        <v>0</v>
      </c>
      <c r="AX949">
        <f>(SUMIF('仓储费 源文件后台下'!C:C,E949,'仓储费 源文件后台下'!V:V))*-1</f>
        <v>0</v>
      </c>
      <c r="AZ949">
        <f>SUMIF('Disposal Fee销毁费用-160.95'!B:B,E949,'Disposal Fee销毁费用-160.95'!D:D)*-1</f>
        <v>0</v>
      </c>
      <c r="BC949">
        <f>IFERROR(VLOOKUP(F949,'优惠券-86.4'!F:I,4,0),0)</f>
        <v>0</v>
      </c>
      <c r="BD949">
        <f>IFERROR(VLOOKUP(F949,'早评-120'!E:H,4,0),0)</f>
        <v>0</v>
      </c>
      <c r="BF949">
        <f t="shared" si="112"/>
        <v>0</v>
      </c>
      <c r="BG949">
        <f t="shared" si="113"/>
        <v>0</v>
      </c>
      <c r="BH949">
        <f t="shared" si="114"/>
        <v>0</v>
      </c>
      <c r="BQ949" s="45">
        <f t="shared" si="115"/>
        <v>0</v>
      </c>
      <c r="BR949">
        <f>SUMIFS('9月销毁明细'!D:D,'9月销毁明细'!A:A,E949,'9月销毁明细'!H:H,"Sellable")</f>
        <v>0</v>
      </c>
      <c r="BS949">
        <f>SUMIFS('9月销毁明细'!G:G,'9月销毁明细'!A:A,E949,'9月销毁明细'!H:H,"Sellable")</f>
        <v>0</v>
      </c>
      <c r="BT949">
        <f>SUMIFS('9月销毁明细'!D:D,'9月销毁明细'!A:A,E949,'9月销毁明细'!H:H,"Unsellable")</f>
        <v>0</v>
      </c>
      <c r="BU949">
        <f>SUMIFS('9月销毁明细'!G:G,'9月销毁明细'!A:A,E949,'9月销毁明细'!H:H,"Unsellable")</f>
        <v>0</v>
      </c>
      <c r="BW949">
        <f>IFERROR(I949*VLOOKUP(F949,'9.3成本表'!C:L,10,0),0)</f>
        <v>0</v>
      </c>
      <c r="BX949">
        <f t="shared" si="116"/>
        <v>0</v>
      </c>
      <c r="CC949" s="45">
        <f t="shared" si="117"/>
        <v>0</v>
      </c>
      <c r="CD949" s="45">
        <f t="shared" si="118"/>
        <v>0</v>
      </c>
      <c r="CE949" s="45">
        <f t="shared" si="119"/>
        <v>0</v>
      </c>
    </row>
    <row r="950" spans="4:83" x14ac:dyDescent="0.25">
      <c r="D950" s="20" t="s">
        <v>2009</v>
      </c>
      <c r="E950" s="20" t="s">
        <v>2010</v>
      </c>
      <c r="F950" s="20">
        <v>6729</v>
      </c>
      <c r="G950">
        <v>944</v>
      </c>
      <c r="H950" s="20"/>
      <c r="I950">
        <f>SUMIFS('总明细 源文件后台下'!G:G,'总明细 源文件后台下'!E:E,E950,'总明细 源文件后台下'!C:C,"Order")</f>
        <v>0</v>
      </c>
      <c r="J950">
        <f>SUMIFS('总明细 源文件后台下'!M:M,'总明细 源文件后台下'!E:E,E950,'总明细 源文件后台下'!C:C,"Order")</f>
        <v>0</v>
      </c>
      <c r="K950">
        <f>SUMIFS('总明细 源文件后台下'!N:N,'总明细 源文件后台下'!E:E,E950,'总明细 源文件后台下'!C:C,"Order")</f>
        <v>0</v>
      </c>
      <c r="L950">
        <f>SUMIFS('总明细 源文件后台下'!O:O,'总明细 源文件后台下'!E:E,E950,'总明细 源文件后台下'!C:C,"Order")</f>
        <v>0</v>
      </c>
      <c r="M950">
        <f>SUMIFS('总明细 源文件后台下'!P:P,'总明细 源文件后台下'!E:E,E950,'总明细 源文件后台下'!C:C,"Order")</f>
        <v>0</v>
      </c>
      <c r="N950">
        <f>SUMIFS('总明细 源文件后台下'!Q:Q,'总明细 源文件后台下'!E:E,E950,'总明细 源文件后台下'!C:C,"Order")</f>
        <v>0</v>
      </c>
      <c r="O950">
        <f>SUMIFS('总明细 源文件后台下'!R:R,'总明细 源文件后台下'!E:E,E950,'总明细 源文件后台下'!C:C,"Order")</f>
        <v>0</v>
      </c>
      <c r="P950">
        <f>SUMIFS('总明细 源文件后台下'!S:S,'总明细 源文件后台下'!E:E,E950,'总明细 源文件后台下'!C:C,"Order")</f>
        <v>0</v>
      </c>
      <c r="Q950">
        <f>SUMIFS('总明细 源文件后台下'!T:T,'总明细 源文件后台下'!E:E,E950,'总明细 源文件后台下'!C:C,"Order")</f>
        <v>0</v>
      </c>
      <c r="R950">
        <f>SUMIFS('总明细 源文件后台下'!U:U,'总明细 源文件后台下'!E:E,E950,'总明细 源文件后台下'!C:C,"Order")</f>
        <v>0</v>
      </c>
      <c r="S950">
        <f>SUMIFS('总明细 源文件后台下'!V:V,'总明细 源文件后台下'!E:E,E950,'总明细 源文件后台下'!C:C,"Order")</f>
        <v>0</v>
      </c>
      <c r="T950">
        <f>SUMIFS('总明细 源文件后台下'!W:W,'总明细 源文件后台下'!E:E,E950,'总明细 源文件后台下'!C:C,"Order")</f>
        <v>0</v>
      </c>
      <c r="U950">
        <f>SUMIFS('总明细 源文件后台下'!G:G,'总明细 源文件后台下'!E:E,E950,'总明细 源文件后台下'!C:C,"Refund")</f>
        <v>0</v>
      </c>
      <c r="V950">
        <f>SUMIFS('总明细 源文件后台下'!M:M,'总明细 源文件后台下'!E:E,E950,'总明细 源文件后台下'!C:C,"Refund")</f>
        <v>0</v>
      </c>
      <c r="W950">
        <f>SUMIFS('总明细 源文件后台下'!N:N,'总明细 源文件后台下'!E:E,E950,'总明细 源文件后台下'!C:C,"Refund")</f>
        <v>0</v>
      </c>
      <c r="X950">
        <f>SUMIFS('总明细 源文件后台下'!O:O,'总明细 源文件后台下'!E:E,E950,'总明细 源文件后台下'!C:C,"Refund")</f>
        <v>0</v>
      </c>
      <c r="Y950">
        <f>SUMIFS('总明细 源文件后台下'!P:P,'总明细 源文件后台下'!E:E,E950,'总明细 源文件后台下'!C:C,"Refund")</f>
        <v>0</v>
      </c>
      <c r="Z950">
        <f>SUMIFS('总明细 源文件后台下'!Q:Q,'总明细 源文件后台下'!E:E,E950,'总明细 源文件后台下'!C:C,"Refund")</f>
        <v>0</v>
      </c>
      <c r="AA950">
        <f>SUMIFS('总明细 源文件后台下'!R:R,'总明细 源文件后台下'!E:E,E950,'总明细 源文件后台下'!C:C,"Refund")</f>
        <v>0</v>
      </c>
      <c r="AB950">
        <f>SUMIFS('总明细 源文件后台下'!S:S,'总明细 源文件后台下'!E:E,E950,'总明细 源文件后台下'!C:C,"Refund")</f>
        <v>0</v>
      </c>
      <c r="AC950">
        <f>SUMIFS('总明细 源文件后台下'!T:T,'总明细 源文件后台下'!E:E,E950,'总明细 源文件后台下'!C:C,"Refund")</f>
        <v>0</v>
      </c>
      <c r="AD950">
        <f>SUMIFS('总明细 源文件后台下'!U:U,'总明细 源文件后台下'!E:E,E950,'总明细 源文件后台下'!C:C,"Refund")</f>
        <v>0</v>
      </c>
      <c r="AE950">
        <f>SUMIFS('总明细 源文件后台下'!V:V,'总明细 源文件后台下'!E:E,E950,'总明细 源文件后台下'!C:C,"Refund")</f>
        <v>0</v>
      </c>
      <c r="AF950">
        <f>SUMIFS('总明细 源文件后台下'!W:W,'总明细 源文件后台下'!E:E,E950,'总明细 源文件后台下'!C:C,"Refund")</f>
        <v>0</v>
      </c>
      <c r="AK950">
        <f>(SUMIF('广告费 源文件后台下'!G:G,E950,'广告费 源文件后台下'!M:M))*-1</f>
        <v>0</v>
      </c>
      <c r="AL950">
        <f>SUMIFS('总明细 源文件后台下'!W:W,'总明细 源文件后台下'!E:E,E950,'总明细 源文件后台下'!C:C,"Adjustment",'总明细 源文件后台下'!F:F,"FBA Inventory Reimbursement - Customer Return")</f>
        <v>0</v>
      </c>
      <c r="AM950">
        <f>SUMIFS('总明细 源文件后台下'!W:W,'总明细 源文件后台下'!E:E,E950,'总明细 源文件后台下'!C:C,"Adjustment",'总明细 源文件后台下'!F:F,"FBA Inventory Reimbursement - Damaged:Warehouse")</f>
        <v>0</v>
      </c>
      <c r="AN950">
        <f>SUMIFS('总明细 源文件后台下'!W:W,'总明细 源文件后台下'!E:E,E950,'总明细 源文件后台下'!C:C,"Adjustment",'总明细 源文件后台下'!F:F,"FBA Inventory Reimbursement - Customer Service Issue")</f>
        <v>0</v>
      </c>
      <c r="AO950">
        <f>SUMIFS('总明细 源文件后台下'!W:W,'总明细 源文件后台下'!E:E,E950,'总明细 源文件后台下'!C:C,"Adjustment",'总明细 源文件后台下'!F:F,"FBA Inventory Reimbursement - Fee Correction")</f>
        <v>0</v>
      </c>
      <c r="AP950">
        <f>SUMIFS('总明细 源文件后台下'!W:W,'总明细 源文件后台下'!E:E,E950,'总明细 源文件后台下'!C:C,"Adjustment",'总明细 源文件后台下'!F:F,"FBA Inventory Reimbursement - General Adjustment")</f>
        <v>0</v>
      </c>
      <c r="AQ950">
        <f>SUMIFS('总明细 源文件后台下'!W:W,'总明细 源文件后台下'!E:E,E950,'总明细 源文件后台下'!C:C,"Adjustment",'总明细 源文件后台下'!F:F,"FBA Inventory Reimbursement - Lost:Inbound")</f>
        <v>0</v>
      </c>
      <c r="AR950">
        <f>SUMIFS('总明细 源文件后台下'!W:W,'总明细 源文件后台下'!E:E,E950,'总明细 源文件后台下'!C:C,"Adjustment",'总明细 源文件后台下'!F:F,"FBA Inventory Reimbursement - Lost:Warehouse")</f>
        <v>0</v>
      </c>
      <c r="AS950">
        <f>SUMIFS('总明细 源文件后台下'!W:W,'总明细 源文件后台下'!E:E,E950,'总明细 源文件后台下'!C:C,"Adjustment",'总明细 源文件后台下'!F:F,"Non-subscription Fee Adjustment")</f>
        <v>0</v>
      </c>
      <c r="AT950">
        <f>SUMIFS('总明细 源文件后台下'!W:W,'总明细 源文件后台下'!E:E,E950,'总明细 源文件后台下'!C:C,"Adjustment",'总明细 源文件后台下'!F:F,"FBA Inventory Placement Service Fee")</f>
        <v>0</v>
      </c>
      <c r="AV950">
        <f>SUMIF('FBA Customer Return Per Unit Fe'!B:B,E950,'FBA Customer Return Per Unit Fe'!C:C)</f>
        <v>0</v>
      </c>
      <c r="AX950">
        <f>(SUMIF('仓储费 源文件后台下'!C:C,E950,'仓储费 源文件后台下'!V:V))*-1</f>
        <v>0</v>
      </c>
      <c r="AZ950">
        <f>SUMIF('Disposal Fee销毁费用-160.95'!B:B,E950,'Disposal Fee销毁费用-160.95'!D:D)*-1</f>
        <v>0</v>
      </c>
      <c r="BC950">
        <f>IFERROR(VLOOKUP(F950,'优惠券-86.4'!F:I,4,0),0)</f>
        <v>0</v>
      </c>
      <c r="BD950">
        <f>IFERROR(VLOOKUP(F950,'早评-120'!E:H,4,0),0)</f>
        <v>0</v>
      </c>
      <c r="BF950">
        <f t="shared" si="112"/>
        <v>0</v>
      </c>
      <c r="BG950">
        <f t="shared" si="113"/>
        <v>0</v>
      </c>
      <c r="BH950">
        <f t="shared" si="114"/>
        <v>0</v>
      </c>
      <c r="BQ950" s="45">
        <f t="shared" si="115"/>
        <v>0</v>
      </c>
      <c r="BR950">
        <f>SUMIFS('9月销毁明细'!D:D,'9月销毁明细'!A:A,E950,'9月销毁明细'!H:H,"Sellable")</f>
        <v>0</v>
      </c>
      <c r="BS950">
        <f>SUMIFS('9月销毁明细'!G:G,'9月销毁明细'!A:A,E950,'9月销毁明细'!H:H,"Sellable")</f>
        <v>0</v>
      </c>
      <c r="BT950">
        <f>SUMIFS('9月销毁明细'!D:D,'9月销毁明细'!A:A,E950,'9月销毁明细'!H:H,"Unsellable")</f>
        <v>0</v>
      </c>
      <c r="BU950">
        <f>SUMIFS('9月销毁明细'!G:G,'9月销毁明细'!A:A,E950,'9月销毁明细'!H:H,"Unsellable")</f>
        <v>0</v>
      </c>
      <c r="BW950">
        <f>IFERROR(I950*VLOOKUP(F950,'9.3成本表'!C:L,10,0),0)</f>
        <v>0</v>
      </c>
      <c r="BX950">
        <f t="shared" si="116"/>
        <v>0</v>
      </c>
      <c r="CC950" s="45">
        <f t="shared" si="117"/>
        <v>0</v>
      </c>
      <c r="CD950" s="45">
        <f t="shared" si="118"/>
        <v>0</v>
      </c>
      <c r="CE950" s="45">
        <f t="shared" si="119"/>
        <v>0</v>
      </c>
    </row>
    <row r="951" spans="4:83" x14ac:dyDescent="0.25">
      <c r="D951" s="20" t="s">
        <v>2011</v>
      </c>
      <c r="E951" s="20" t="s">
        <v>2012</v>
      </c>
      <c r="F951" s="20">
        <v>6729</v>
      </c>
      <c r="G951">
        <v>945</v>
      </c>
      <c r="H951" s="20"/>
      <c r="I951">
        <f>SUMIFS('总明细 源文件后台下'!G:G,'总明细 源文件后台下'!E:E,E951,'总明细 源文件后台下'!C:C,"Order")</f>
        <v>0</v>
      </c>
      <c r="J951">
        <f>SUMIFS('总明细 源文件后台下'!M:M,'总明细 源文件后台下'!E:E,E951,'总明细 源文件后台下'!C:C,"Order")</f>
        <v>0</v>
      </c>
      <c r="K951">
        <f>SUMIFS('总明细 源文件后台下'!N:N,'总明细 源文件后台下'!E:E,E951,'总明细 源文件后台下'!C:C,"Order")</f>
        <v>0</v>
      </c>
      <c r="L951">
        <f>SUMIFS('总明细 源文件后台下'!O:O,'总明细 源文件后台下'!E:E,E951,'总明细 源文件后台下'!C:C,"Order")</f>
        <v>0</v>
      </c>
      <c r="M951">
        <f>SUMIFS('总明细 源文件后台下'!P:P,'总明细 源文件后台下'!E:E,E951,'总明细 源文件后台下'!C:C,"Order")</f>
        <v>0</v>
      </c>
      <c r="N951">
        <f>SUMIFS('总明细 源文件后台下'!Q:Q,'总明细 源文件后台下'!E:E,E951,'总明细 源文件后台下'!C:C,"Order")</f>
        <v>0</v>
      </c>
      <c r="O951">
        <f>SUMIFS('总明细 源文件后台下'!R:R,'总明细 源文件后台下'!E:E,E951,'总明细 源文件后台下'!C:C,"Order")</f>
        <v>0</v>
      </c>
      <c r="P951">
        <f>SUMIFS('总明细 源文件后台下'!S:S,'总明细 源文件后台下'!E:E,E951,'总明细 源文件后台下'!C:C,"Order")</f>
        <v>0</v>
      </c>
      <c r="Q951">
        <f>SUMIFS('总明细 源文件后台下'!T:T,'总明细 源文件后台下'!E:E,E951,'总明细 源文件后台下'!C:C,"Order")</f>
        <v>0</v>
      </c>
      <c r="R951">
        <f>SUMIFS('总明细 源文件后台下'!U:U,'总明细 源文件后台下'!E:E,E951,'总明细 源文件后台下'!C:C,"Order")</f>
        <v>0</v>
      </c>
      <c r="S951">
        <f>SUMIFS('总明细 源文件后台下'!V:V,'总明细 源文件后台下'!E:E,E951,'总明细 源文件后台下'!C:C,"Order")</f>
        <v>0</v>
      </c>
      <c r="T951">
        <f>SUMIFS('总明细 源文件后台下'!W:W,'总明细 源文件后台下'!E:E,E951,'总明细 源文件后台下'!C:C,"Order")</f>
        <v>0</v>
      </c>
      <c r="U951">
        <f>SUMIFS('总明细 源文件后台下'!G:G,'总明细 源文件后台下'!E:E,E951,'总明细 源文件后台下'!C:C,"Refund")</f>
        <v>0</v>
      </c>
      <c r="V951">
        <f>SUMIFS('总明细 源文件后台下'!M:M,'总明细 源文件后台下'!E:E,E951,'总明细 源文件后台下'!C:C,"Refund")</f>
        <v>0</v>
      </c>
      <c r="W951">
        <f>SUMIFS('总明细 源文件后台下'!N:N,'总明细 源文件后台下'!E:E,E951,'总明细 源文件后台下'!C:C,"Refund")</f>
        <v>0</v>
      </c>
      <c r="X951">
        <f>SUMIFS('总明细 源文件后台下'!O:O,'总明细 源文件后台下'!E:E,E951,'总明细 源文件后台下'!C:C,"Refund")</f>
        <v>0</v>
      </c>
      <c r="Y951">
        <f>SUMIFS('总明细 源文件后台下'!P:P,'总明细 源文件后台下'!E:E,E951,'总明细 源文件后台下'!C:C,"Refund")</f>
        <v>0</v>
      </c>
      <c r="Z951">
        <f>SUMIFS('总明细 源文件后台下'!Q:Q,'总明细 源文件后台下'!E:E,E951,'总明细 源文件后台下'!C:C,"Refund")</f>
        <v>0</v>
      </c>
      <c r="AA951">
        <f>SUMIFS('总明细 源文件后台下'!R:R,'总明细 源文件后台下'!E:E,E951,'总明细 源文件后台下'!C:C,"Refund")</f>
        <v>0</v>
      </c>
      <c r="AB951">
        <f>SUMIFS('总明细 源文件后台下'!S:S,'总明细 源文件后台下'!E:E,E951,'总明细 源文件后台下'!C:C,"Refund")</f>
        <v>0</v>
      </c>
      <c r="AC951">
        <f>SUMIFS('总明细 源文件后台下'!T:T,'总明细 源文件后台下'!E:E,E951,'总明细 源文件后台下'!C:C,"Refund")</f>
        <v>0</v>
      </c>
      <c r="AD951">
        <f>SUMIFS('总明细 源文件后台下'!U:U,'总明细 源文件后台下'!E:E,E951,'总明细 源文件后台下'!C:C,"Refund")</f>
        <v>0</v>
      </c>
      <c r="AE951">
        <f>SUMIFS('总明细 源文件后台下'!V:V,'总明细 源文件后台下'!E:E,E951,'总明细 源文件后台下'!C:C,"Refund")</f>
        <v>0</v>
      </c>
      <c r="AF951">
        <f>SUMIFS('总明细 源文件后台下'!W:W,'总明细 源文件后台下'!E:E,E951,'总明细 源文件后台下'!C:C,"Refund")</f>
        <v>0</v>
      </c>
      <c r="AK951">
        <f>(SUMIF('广告费 源文件后台下'!G:G,E951,'广告费 源文件后台下'!M:M))*-1</f>
        <v>0</v>
      </c>
      <c r="AL951">
        <f>SUMIFS('总明细 源文件后台下'!W:W,'总明细 源文件后台下'!E:E,E951,'总明细 源文件后台下'!C:C,"Adjustment",'总明细 源文件后台下'!F:F,"FBA Inventory Reimbursement - Customer Return")</f>
        <v>0</v>
      </c>
      <c r="AM951">
        <f>SUMIFS('总明细 源文件后台下'!W:W,'总明细 源文件后台下'!E:E,E951,'总明细 源文件后台下'!C:C,"Adjustment",'总明细 源文件后台下'!F:F,"FBA Inventory Reimbursement - Damaged:Warehouse")</f>
        <v>0</v>
      </c>
      <c r="AN951">
        <f>SUMIFS('总明细 源文件后台下'!W:W,'总明细 源文件后台下'!E:E,E951,'总明细 源文件后台下'!C:C,"Adjustment",'总明细 源文件后台下'!F:F,"FBA Inventory Reimbursement - Customer Service Issue")</f>
        <v>0</v>
      </c>
      <c r="AO951">
        <f>SUMIFS('总明细 源文件后台下'!W:W,'总明细 源文件后台下'!E:E,E951,'总明细 源文件后台下'!C:C,"Adjustment",'总明细 源文件后台下'!F:F,"FBA Inventory Reimbursement - Fee Correction")</f>
        <v>0</v>
      </c>
      <c r="AP951">
        <f>SUMIFS('总明细 源文件后台下'!W:W,'总明细 源文件后台下'!E:E,E951,'总明细 源文件后台下'!C:C,"Adjustment",'总明细 源文件后台下'!F:F,"FBA Inventory Reimbursement - General Adjustment")</f>
        <v>0</v>
      </c>
      <c r="AQ951">
        <f>SUMIFS('总明细 源文件后台下'!W:W,'总明细 源文件后台下'!E:E,E951,'总明细 源文件后台下'!C:C,"Adjustment",'总明细 源文件后台下'!F:F,"FBA Inventory Reimbursement - Lost:Inbound")</f>
        <v>0</v>
      </c>
      <c r="AR951">
        <f>SUMIFS('总明细 源文件后台下'!W:W,'总明细 源文件后台下'!E:E,E951,'总明细 源文件后台下'!C:C,"Adjustment",'总明细 源文件后台下'!F:F,"FBA Inventory Reimbursement - Lost:Warehouse")</f>
        <v>0</v>
      </c>
      <c r="AS951">
        <f>SUMIFS('总明细 源文件后台下'!W:W,'总明细 源文件后台下'!E:E,E951,'总明细 源文件后台下'!C:C,"Adjustment",'总明细 源文件后台下'!F:F,"Non-subscription Fee Adjustment")</f>
        <v>0</v>
      </c>
      <c r="AT951">
        <f>SUMIFS('总明细 源文件后台下'!W:W,'总明细 源文件后台下'!E:E,E951,'总明细 源文件后台下'!C:C,"Adjustment",'总明细 源文件后台下'!F:F,"FBA Inventory Placement Service Fee")</f>
        <v>0</v>
      </c>
      <c r="AV951">
        <f>SUMIF('FBA Customer Return Per Unit Fe'!B:B,E951,'FBA Customer Return Per Unit Fe'!C:C)</f>
        <v>0</v>
      </c>
      <c r="AX951">
        <f>(SUMIF('仓储费 源文件后台下'!C:C,E951,'仓储费 源文件后台下'!V:V))*-1</f>
        <v>0</v>
      </c>
      <c r="AZ951">
        <f>SUMIF('Disposal Fee销毁费用-160.95'!B:B,E951,'Disposal Fee销毁费用-160.95'!D:D)*-1</f>
        <v>0</v>
      </c>
      <c r="BC951">
        <f>IFERROR(VLOOKUP(F951,'优惠券-86.4'!F:I,4,0),0)</f>
        <v>0</v>
      </c>
      <c r="BD951">
        <f>IFERROR(VLOOKUP(F951,'早评-120'!E:H,4,0),0)</f>
        <v>0</v>
      </c>
      <c r="BF951">
        <f t="shared" si="112"/>
        <v>0</v>
      </c>
      <c r="BG951">
        <f t="shared" si="113"/>
        <v>0</v>
      </c>
      <c r="BH951">
        <f t="shared" si="114"/>
        <v>0</v>
      </c>
      <c r="BQ951" s="45">
        <f t="shared" si="115"/>
        <v>0</v>
      </c>
      <c r="BR951">
        <f>SUMIFS('9月销毁明细'!D:D,'9月销毁明细'!A:A,E951,'9月销毁明细'!H:H,"Sellable")</f>
        <v>0</v>
      </c>
      <c r="BS951">
        <f>SUMIFS('9月销毁明细'!G:G,'9月销毁明细'!A:A,E951,'9月销毁明细'!H:H,"Sellable")</f>
        <v>0</v>
      </c>
      <c r="BT951">
        <f>SUMIFS('9月销毁明细'!D:D,'9月销毁明细'!A:A,E951,'9月销毁明细'!H:H,"Unsellable")</f>
        <v>0</v>
      </c>
      <c r="BU951">
        <f>SUMIFS('9月销毁明细'!G:G,'9月销毁明细'!A:A,E951,'9月销毁明细'!H:H,"Unsellable")</f>
        <v>0</v>
      </c>
      <c r="BW951">
        <f>IFERROR(I951*VLOOKUP(F951,'9.3成本表'!C:L,10,0),0)</f>
        <v>0</v>
      </c>
      <c r="BX951">
        <f t="shared" si="116"/>
        <v>0</v>
      </c>
      <c r="CC951" s="45">
        <f t="shared" si="117"/>
        <v>0</v>
      </c>
      <c r="CD951" s="45">
        <f t="shared" si="118"/>
        <v>0</v>
      </c>
      <c r="CE951" s="45">
        <f t="shared" si="119"/>
        <v>0</v>
      </c>
    </row>
    <row r="952" spans="4:83" x14ac:dyDescent="0.25">
      <c r="D952" s="20" t="s">
        <v>2013</v>
      </c>
      <c r="E952" s="20" t="s">
        <v>2014</v>
      </c>
      <c r="F952" s="20">
        <v>6731</v>
      </c>
      <c r="G952">
        <v>946</v>
      </c>
      <c r="H952" s="20"/>
      <c r="I952">
        <f>SUMIFS('总明细 源文件后台下'!G:G,'总明细 源文件后台下'!E:E,E952,'总明细 源文件后台下'!C:C,"Order")</f>
        <v>0</v>
      </c>
      <c r="J952">
        <f>SUMIFS('总明细 源文件后台下'!M:M,'总明细 源文件后台下'!E:E,E952,'总明细 源文件后台下'!C:C,"Order")</f>
        <v>0</v>
      </c>
      <c r="K952">
        <f>SUMIFS('总明细 源文件后台下'!N:N,'总明细 源文件后台下'!E:E,E952,'总明细 源文件后台下'!C:C,"Order")</f>
        <v>0</v>
      </c>
      <c r="L952">
        <f>SUMIFS('总明细 源文件后台下'!O:O,'总明细 源文件后台下'!E:E,E952,'总明细 源文件后台下'!C:C,"Order")</f>
        <v>0</v>
      </c>
      <c r="M952">
        <f>SUMIFS('总明细 源文件后台下'!P:P,'总明细 源文件后台下'!E:E,E952,'总明细 源文件后台下'!C:C,"Order")</f>
        <v>0</v>
      </c>
      <c r="N952">
        <f>SUMIFS('总明细 源文件后台下'!Q:Q,'总明细 源文件后台下'!E:E,E952,'总明细 源文件后台下'!C:C,"Order")</f>
        <v>0</v>
      </c>
      <c r="O952">
        <f>SUMIFS('总明细 源文件后台下'!R:R,'总明细 源文件后台下'!E:E,E952,'总明细 源文件后台下'!C:C,"Order")</f>
        <v>0</v>
      </c>
      <c r="P952">
        <f>SUMIFS('总明细 源文件后台下'!S:S,'总明细 源文件后台下'!E:E,E952,'总明细 源文件后台下'!C:C,"Order")</f>
        <v>0</v>
      </c>
      <c r="Q952">
        <f>SUMIFS('总明细 源文件后台下'!T:T,'总明细 源文件后台下'!E:E,E952,'总明细 源文件后台下'!C:C,"Order")</f>
        <v>0</v>
      </c>
      <c r="R952">
        <f>SUMIFS('总明细 源文件后台下'!U:U,'总明细 源文件后台下'!E:E,E952,'总明细 源文件后台下'!C:C,"Order")</f>
        <v>0</v>
      </c>
      <c r="S952">
        <f>SUMIFS('总明细 源文件后台下'!V:V,'总明细 源文件后台下'!E:E,E952,'总明细 源文件后台下'!C:C,"Order")</f>
        <v>0</v>
      </c>
      <c r="T952">
        <f>SUMIFS('总明细 源文件后台下'!W:W,'总明细 源文件后台下'!E:E,E952,'总明细 源文件后台下'!C:C,"Order")</f>
        <v>0</v>
      </c>
      <c r="U952">
        <f>SUMIFS('总明细 源文件后台下'!G:G,'总明细 源文件后台下'!E:E,E952,'总明细 源文件后台下'!C:C,"Refund")</f>
        <v>0</v>
      </c>
      <c r="V952">
        <f>SUMIFS('总明细 源文件后台下'!M:M,'总明细 源文件后台下'!E:E,E952,'总明细 源文件后台下'!C:C,"Refund")</f>
        <v>0</v>
      </c>
      <c r="W952">
        <f>SUMIFS('总明细 源文件后台下'!N:N,'总明细 源文件后台下'!E:E,E952,'总明细 源文件后台下'!C:C,"Refund")</f>
        <v>0</v>
      </c>
      <c r="X952">
        <f>SUMIFS('总明细 源文件后台下'!O:O,'总明细 源文件后台下'!E:E,E952,'总明细 源文件后台下'!C:C,"Refund")</f>
        <v>0</v>
      </c>
      <c r="Y952">
        <f>SUMIFS('总明细 源文件后台下'!P:P,'总明细 源文件后台下'!E:E,E952,'总明细 源文件后台下'!C:C,"Refund")</f>
        <v>0</v>
      </c>
      <c r="Z952">
        <f>SUMIFS('总明细 源文件后台下'!Q:Q,'总明细 源文件后台下'!E:E,E952,'总明细 源文件后台下'!C:C,"Refund")</f>
        <v>0</v>
      </c>
      <c r="AA952">
        <f>SUMIFS('总明细 源文件后台下'!R:R,'总明细 源文件后台下'!E:E,E952,'总明细 源文件后台下'!C:C,"Refund")</f>
        <v>0</v>
      </c>
      <c r="AB952">
        <f>SUMIFS('总明细 源文件后台下'!S:S,'总明细 源文件后台下'!E:E,E952,'总明细 源文件后台下'!C:C,"Refund")</f>
        <v>0</v>
      </c>
      <c r="AC952">
        <f>SUMIFS('总明细 源文件后台下'!T:T,'总明细 源文件后台下'!E:E,E952,'总明细 源文件后台下'!C:C,"Refund")</f>
        <v>0</v>
      </c>
      <c r="AD952">
        <f>SUMIFS('总明细 源文件后台下'!U:U,'总明细 源文件后台下'!E:E,E952,'总明细 源文件后台下'!C:C,"Refund")</f>
        <v>0</v>
      </c>
      <c r="AE952">
        <f>SUMIFS('总明细 源文件后台下'!V:V,'总明细 源文件后台下'!E:E,E952,'总明细 源文件后台下'!C:C,"Refund")</f>
        <v>0</v>
      </c>
      <c r="AF952">
        <f>SUMIFS('总明细 源文件后台下'!W:W,'总明细 源文件后台下'!E:E,E952,'总明细 源文件后台下'!C:C,"Refund")</f>
        <v>0</v>
      </c>
      <c r="AK952">
        <f>(SUMIF('广告费 源文件后台下'!G:G,E952,'广告费 源文件后台下'!M:M))*-1</f>
        <v>0</v>
      </c>
      <c r="AL952">
        <f>SUMIFS('总明细 源文件后台下'!W:W,'总明细 源文件后台下'!E:E,E952,'总明细 源文件后台下'!C:C,"Adjustment",'总明细 源文件后台下'!F:F,"FBA Inventory Reimbursement - Customer Return")</f>
        <v>0</v>
      </c>
      <c r="AM952">
        <f>SUMIFS('总明细 源文件后台下'!W:W,'总明细 源文件后台下'!E:E,E952,'总明细 源文件后台下'!C:C,"Adjustment",'总明细 源文件后台下'!F:F,"FBA Inventory Reimbursement - Damaged:Warehouse")</f>
        <v>0</v>
      </c>
      <c r="AN952">
        <f>SUMIFS('总明细 源文件后台下'!W:W,'总明细 源文件后台下'!E:E,E952,'总明细 源文件后台下'!C:C,"Adjustment",'总明细 源文件后台下'!F:F,"FBA Inventory Reimbursement - Customer Service Issue")</f>
        <v>0</v>
      </c>
      <c r="AO952">
        <f>SUMIFS('总明细 源文件后台下'!W:W,'总明细 源文件后台下'!E:E,E952,'总明细 源文件后台下'!C:C,"Adjustment",'总明细 源文件后台下'!F:F,"FBA Inventory Reimbursement - Fee Correction")</f>
        <v>0</v>
      </c>
      <c r="AP952">
        <f>SUMIFS('总明细 源文件后台下'!W:W,'总明细 源文件后台下'!E:E,E952,'总明细 源文件后台下'!C:C,"Adjustment",'总明细 源文件后台下'!F:F,"FBA Inventory Reimbursement - General Adjustment")</f>
        <v>0</v>
      </c>
      <c r="AQ952">
        <f>SUMIFS('总明细 源文件后台下'!W:W,'总明细 源文件后台下'!E:E,E952,'总明细 源文件后台下'!C:C,"Adjustment",'总明细 源文件后台下'!F:F,"FBA Inventory Reimbursement - Lost:Inbound")</f>
        <v>0</v>
      </c>
      <c r="AR952">
        <f>SUMIFS('总明细 源文件后台下'!W:W,'总明细 源文件后台下'!E:E,E952,'总明细 源文件后台下'!C:C,"Adjustment",'总明细 源文件后台下'!F:F,"FBA Inventory Reimbursement - Lost:Warehouse")</f>
        <v>0</v>
      </c>
      <c r="AS952">
        <f>SUMIFS('总明细 源文件后台下'!W:W,'总明细 源文件后台下'!E:E,E952,'总明细 源文件后台下'!C:C,"Adjustment",'总明细 源文件后台下'!F:F,"Non-subscription Fee Adjustment")</f>
        <v>0</v>
      </c>
      <c r="AT952">
        <f>SUMIFS('总明细 源文件后台下'!W:W,'总明细 源文件后台下'!E:E,E952,'总明细 源文件后台下'!C:C,"Adjustment",'总明细 源文件后台下'!F:F,"FBA Inventory Placement Service Fee")</f>
        <v>0</v>
      </c>
      <c r="AV952">
        <f>SUMIF('FBA Customer Return Per Unit Fe'!B:B,E952,'FBA Customer Return Per Unit Fe'!C:C)</f>
        <v>0</v>
      </c>
      <c r="AX952">
        <f>(SUMIF('仓储费 源文件后台下'!C:C,E952,'仓储费 源文件后台下'!V:V))*-1</f>
        <v>0</v>
      </c>
      <c r="AZ952">
        <f>SUMIF('Disposal Fee销毁费用-160.95'!B:B,E952,'Disposal Fee销毁费用-160.95'!D:D)*-1</f>
        <v>0</v>
      </c>
      <c r="BC952">
        <f>IFERROR(VLOOKUP(F952,'优惠券-86.4'!F:I,4,0),0)</f>
        <v>0</v>
      </c>
      <c r="BD952">
        <f>IFERROR(VLOOKUP(F952,'早评-120'!E:H,4,0),0)</f>
        <v>0</v>
      </c>
      <c r="BF952">
        <f t="shared" si="112"/>
        <v>0</v>
      </c>
      <c r="BG952">
        <f t="shared" si="113"/>
        <v>0</v>
      </c>
      <c r="BH952">
        <f t="shared" si="114"/>
        <v>0</v>
      </c>
      <c r="BQ952" s="45">
        <f t="shared" si="115"/>
        <v>0</v>
      </c>
      <c r="BR952">
        <f>SUMIFS('9月销毁明细'!D:D,'9月销毁明细'!A:A,E952,'9月销毁明细'!H:H,"Sellable")</f>
        <v>0</v>
      </c>
      <c r="BS952">
        <f>SUMIFS('9月销毁明细'!G:G,'9月销毁明细'!A:A,E952,'9月销毁明细'!H:H,"Sellable")</f>
        <v>0</v>
      </c>
      <c r="BT952">
        <f>SUMIFS('9月销毁明细'!D:D,'9月销毁明细'!A:A,E952,'9月销毁明细'!H:H,"Unsellable")</f>
        <v>0</v>
      </c>
      <c r="BU952">
        <f>SUMIFS('9月销毁明细'!G:G,'9月销毁明细'!A:A,E952,'9月销毁明细'!H:H,"Unsellable")</f>
        <v>0</v>
      </c>
      <c r="BW952">
        <f>IFERROR(I952*VLOOKUP(F952,'9.3成本表'!C:L,10,0),0)</f>
        <v>0</v>
      </c>
      <c r="BX952">
        <f t="shared" si="116"/>
        <v>0</v>
      </c>
      <c r="CC952" s="45">
        <f t="shared" si="117"/>
        <v>0</v>
      </c>
      <c r="CD952" s="45">
        <f t="shared" si="118"/>
        <v>0</v>
      </c>
      <c r="CE952" s="45">
        <f t="shared" si="119"/>
        <v>0</v>
      </c>
    </row>
    <row r="953" spans="4:83" x14ac:dyDescent="0.25">
      <c r="D953" s="20" t="s">
        <v>2015</v>
      </c>
      <c r="E953" s="20" t="s">
        <v>2016</v>
      </c>
      <c r="F953" s="20">
        <v>6731</v>
      </c>
      <c r="G953">
        <v>947</v>
      </c>
      <c r="H953" s="20"/>
      <c r="I953">
        <f>SUMIFS('总明细 源文件后台下'!G:G,'总明细 源文件后台下'!E:E,E953,'总明细 源文件后台下'!C:C,"Order")</f>
        <v>0</v>
      </c>
      <c r="J953">
        <f>SUMIFS('总明细 源文件后台下'!M:M,'总明细 源文件后台下'!E:E,E953,'总明细 源文件后台下'!C:C,"Order")</f>
        <v>0</v>
      </c>
      <c r="K953">
        <f>SUMIFS('总明细 源文件后台下'!N:N,'总明细 源文件后台下'!E:E,E953,'总明细 源文件后台下'!C:C,"Order")</f>
        <v>0</v>
      </c>
      <c r="L953">
        <f>SUMIFS('总明细 源文件后台下'!O:O,'总明细 源文件后台下'!E:E,E953,'总明细 源文件后台下'!C:C,"Order")</f>
        <v>0</v>
      </c>
      <c r="M953">
        <f>SUMIFS('总明细 源文件后台下'!P:P,'总明细 源文件后台下'!E:E,E953,'总明细 源文件后台下'!C:C,"Order")</f>
        <v>0</v>
      </c>
      <c r="N953">
        <f>SUMIFS('总明细 源文件后台下'!Q:Q,'总明细 源文件后台下'!E:E,E953,'总明细 源文件后台下'!C:C,"Order")</f>
        <v>0</v>
      </c>
      <c r="O953">
        <f>SUMIFS('总明细 源文件后台下'!R:R,'总明细 源文件后台下'!E:E,E953,'总明细 源文件后台下'!C:C,"Order")</f>
        <v>0</v>
      </c>
      <c r="P953">
        <f>SUMIFS('总明细 源文件后台下'!S:S,'总明细 源文件后台下'!E:E,E953,'总明细 源文件后台下'!C:C,"Order")</f>
        <v>0</v>
      </c>
      <c r="Q953">
        <f>SUMIFS('总明细 源文件后台下'!T:T,'总明细 源文件后台下'!E:E,E953,'总明细 源文件后台下'!C:C,"Order")</f>
        <v>0</v>
      </c>
      <c r="R953">
        <f>SUMIFS('总明细 源文件后台下'!U:U,'总明细 源文件后台下'!E:E,E953,'总明细 源文件后台下'!C:C,"Order")</f>
        <v>0</v>
      </c>
      <c r="S953">
        <f>SUMIFS('总明细 源文件后台下'!V:V,'总明细 源文件后台下'!E:E,E953,'总明细 源文件后台下'!C:C,"Order")</f>
        <v>0</v>
      </c>
      <c r="T953">
        <f>SUMIFS('总明细 源文件后台下'!W:W,'总明细 源文件后台下'!E:E,E953,'总明细 源文件后台下'!C:C,"Order")</f>
        <v>0</v>
      </c>
      <c r="U953">
        <f>SUMIFS('总明细 源文件后台下'!G:G,'总明细 源文件后台下'!E:E,E953,'总明细 源文件后台下'!C:C,"Refund")</f>
        <v>0</v>
      </c>
      <c r="V953">
        <f>SUMIFS('总明细 源文件后台下'!M:M,'总明细 源文件后台下'!E:E,E953,'总明细 源文件后台下'!C:C,"Refund")</f>
        <v>0</v>
      </c>
      <c r="W953">
        <f>SUMIFS('总明细 源文件后台下'!N:N,'总明细 源文件后台下'!E:E,E953,'总明细 源文件后台下'!C:C,"Refund")</f>
        <v>0</v>
      </c>
      <c r="X953">
        <f>SUMIFS('总明细 源文件后台下'!O:O,'总明细 源文件后台下'!E:E,E953,'总明细 源文件后台下'!C:C,"Refund")</f>
        <v>0</v>
      </c>
      <c r="Y953">
        <f>SUMIFS('总明细 源文件后台下'!P:P,'总明细 源文件后台下'!E:E,E953,'总明细 源文件后台下'!C:C,"Refund")</f>
        <v>0</v>
      </c>
      <c r="Z953">
        <f>SUMIFS('总明细 源文件后台下'!Q:Q,'总明细 源文件后台下'!E:E,E953,'总明细 源文件后台下'!C:C,"Refund")</f>
        <v>0</v>
      </c>
      <c r="AA953">
        <f>SUMIFS('总明细 源文件后台下'!R:R,'总明细 源文件后台下'!E:E,E953,'总明细 源文件后台下'!C:C,"Refund")</f>
        <v>0</v>
      </c>
      <c r="AB953">
        <f>SUMIFS('总明细 源文件后台下'!S:S,'总明细 源文件后台下'!E:E,E953,'总明细 源文件后台下'!C:C,"Refund")</f>
        <v>0</v>
      </c>
      <c r="AC953">
        <f>SUMIFS('总明细 源文件后台下'!T:T,'总明细 源文件后台下'!E:E,E953,'总明细 源文件后台下'!C:C,"Refund")</f>
        <v>0</v>
      </c>
      <c r="AD953">
        <f>SUMIFS('总明细 源文件后台下'!U:U,'总明细 源文件后台下'!E:E,E953,'总明细 源文件后台下'!C:C,"Refund")</f>
        <v>0</v>
      </c>
      <c r="AE953">
        <f>SUMIFS('总明细 源文件后台下'!V:V,'总明细 源文件后台下'!E:E,E953,'总明细 源文件后台下'!C:C,"Refund")</f>
        <v>0</v>
      </c>
      <c r="AF953">
        <f>SUMIFS('总明细 源文件后台下'!W:W,'总明细 源文件后台下'!E:E,E953,'总明细 源文件后台下'!C:C,"Refund")</f>
        <v>0</v>
      </c>
      <c r="AK953">
        <f>(SUMIF('广告费 源文件后台下'!G:G,E953,'广告费 源文件后台下'!M:M))*-1</f>
        <v>0</v>
      </c>
      <c r="AL953">
        <f>SUMIFS('总明细 源文件后台下'!W:W,'总明细 源文件后台下'!E:E,E953,'总明细 源文件后台下'!C:C,"Adjustment",'总明细 源文件后台下'!F:F,"FBA Inventory Reimbursement - Customer Return")</f>
        <v>0</v>
      </c>
      <c r="AM953">
        <f>SUMIFS('总明细 源文件后台下'!W:W,'总明细 源文件后台下'!E:E,E953,'总明细 源文件后台下'!C:C,"Adjustment",'总明细 源文件后台下'!F:F,"FBA Inventory Reimbursement - Damaged:Warehouse")</f>
        <v>0</v>
      </c>
      <c r="AN953">
        <f>SUMIFS('总明细 源文件后台下'!W:W,'总明细 源文件后台下'!E:E,E953,'总明细 源文件后台下'!C:C,"Adjustment",'总明细 源文件后台下'!F:F,"FBA Inventory Reimbursement - Customer Service Issue")</f>
        <v>0</v>
      </c>
      <c r="AO953">
        <f>SUMIFS('总明细 源文件后台下'!W:W,'总明细 源文件后台下'!E:E,E953,'总明细 源文件后台下'!C:C,"Adjustment",'总明细 源文件后台下'!F:F,"FBA Inventory Reimbursement - Fee Correction")</f>
        <v>0</v>
      </c>
      <c r="AP953">
        <f>SUMIFS('总明细 源文件后台下'!W:W,'总明细 源文件后台下'!E:E,E953,'总明细 源文件后台下'!C:C,"Adjustment",'总明细 源文件后台下'!F:F,"FBA Inventory Reimbursement - General Adjustment")</f>
        <v>0</v>
      </c>
      <c r="AQ953">
        <f>SUMIFS('总明细 源文件后台下'!W:W,'总明细 源文件后台下'!E:E,E953,'总明细 源文件后台下'!C:C,"Adjustment",'总明细 源文件后台下'!F:F,"FBA Inventory Reimbursement - Lost:Inbound")</f>
        <v>0</v>
      </c>
      <c r="AR953">
        <f>SUMIFS('总明细 源文件后台下'!W:W,'总明细 源文件后台下'!E:E,E953,'总明细 源文件后台下'!C:C,"Adjustment",'总明细 源文件后台下'!F:F,"FBA Inventory Reimbursement - Lost:Warehouse")</f>
        <v>0</v>
      </c>
      <c r="AS953">
        <f>SUMIFS('总明细 源文件后台下'!W:W,'总明细 源文件后台下'!E:E,E953,'总明细 源文件后台下'!C:C,"Adjustment",'总明细 源文件后台下'!F:F,"Non-subscription Fee Adjustment")</f>
        <v>0</v>
      </c>
      <c r="AT953">
        <f>SUMIFS('总明细 源文件后台下'!W:W,'总明细 源文件后台下'!E:E,E953,'总明细 源文件后台下'!C:C,"Adjustment",'总明细 源文件后台下'!F:F,"FBA Inventory Placement Service Fee")</f>
        <v>0</v>
      </c>
      <c r="AV953">
        <f>SUMIF('FBA Customer Return Per Unit Fe'!B:B,E953,'FBA Customer Return Per Unit Fe'!C:C)</f>
        <v>0</v>
      </c>
      <c r="AX953">
        <f>(SUMIF('仓储费 源文件后台下'!C:C,E953,'仓储费 源文件后台下'!V:V))*-1</f>
        <v>0</v>
      </c>
      <c r="AZ953">
        <f>SUMIF('Disposal Fee销毁费用-160.95'!B:B,E953,'Disposal Fee销毁费用-160.95'!D:D)*-1</f>
        <v>0</v>
      </c>
      <c r="BC953">
        <f>IFERROR(VLOOKUP(F953,'优惠券-86.4'!F:I,4,0),0)</f>
        <v>0</v>
      </c>
      <c r="BD953">
        <f>IFERROR(VLOOKUP(F953,'早评-120'!E:H,4,0),0)</f>
        <v>0</v>
      </c>
      <c r="BF953">
        <f t="shared" si="112"/>
        <v>0</v>
      </c>
      <c r="BG953">
        <f t="shared" si="113"/>
        <v>0</v>
      </c>
      <c r="BH953">
        <f t="shared" si="114"/>
        <v>0</v>
      </c>
      <c r="BQ953" s="45">
        <f t="shared" si="115"/>
        <v>0</v>
      </c>
      <c r="BR953">
        <f>SUMIFS('9月销毁明细'!D:D,'9月销毁明细'!A:A,E953,'9月销毁明细'!H:H,"Sellable")</f>
        <v>0</v>
      </c>
      <c r="BS953">
        <f>SUMIFS('9月销毁明细'!G:G,'9月销毁明细'!A:A,E953,'9月销毁明细'!H:H,"Sellable")</f>
        <v>0</v>
      </c>
      <c r="BT953">
        <f>SUMIFS('9月销毁明细'!D:D,'9月销毁明细'!A:A,E953,'9月销毁明细'!H:H,"Unsellable")</f>
        <v>0</v>
      </c>
      <c r="BU953">
        <f>SUMIFS('9月销毁明细'!G:G,'9月销毁明细'!A:A,E953,'9月销毁明细'!H:H,"Unsellable")</f>
        <v>0</v>
      </c>
      <c r="BW953">
        <f>IFERROR(I953*VLOOKUP(F953,'9.3成本表'!C:L,10,0),0)</f>
        <v>0</v>
      </c>
      <c r="BX953">
        <f t="shared" si="116"/>
        <v>0</v>
      </c>
      <c r="CC953" s="45">
        <f t="shared" si="117"/>
        <v>0</v>
      </c>
      <c r="CD953" s="45">
        <f t="shared" si="118"/>
        <v>0</v>
      </c>
      <c r="CE953" s="45">
        <f t="shared" si="119"/>
        <v>0</v>
      </c>
    </row>
    <row r="954" spans="4:83" x14ac:dyDescent="0.25">
      <c r="D954" s="20" t="s">
        <v>2017</v>
      </c>
      <c r="E954" s="20" t="s">
        <v>2018</v>
      </c>
      <c r="F954" s="20">
        <v>6731</v>
      </c>
      <c r="G954">
        <v>948</v>
      </c>
      <c r="H954" s="20"/>
      <c r="I954">
        <f>SUMIFS('总明细 源文件后台下'!G:G,'总明细 源文件后台下'!E:E,E954,'总明细 源文件后台下'!C:C,"Order")</f>
        <v>0</v>
      </c>
      <c r="J954">
        <f>SUMIFS('总明细 源文件后台下'!M:M,'总明细 源文件后台下'!E:E,E954,'总明细 源文件后台下'!C:C,"Order")</f>
        <v>0</v>
      </c>
      <c r="K954">
        <f>SUMIFS('总明细 源文件后台下'!N:N,'总明细 源文件后台下'!E:E,E954,'总明细 源文件后台下'!C:C,"Order")</f>
        <v>0</v>
      </c>
      <c r="L954">
        <f>SUMIFS('总明细 源文件后台下'!O:O,'总明细 源文件后台下'!E:E,E954,'总明细 源文件后台下'!C:C,"Order")</f>
        <v>0</v>
      </c>
      <c r="M954">
        <f>SUMIFS('总明细 源文件后台下'!P:P,'总明细 源文件后台下'!E:E,E954,'总明细 源文件后台下'!C:C,"Order")</f>
        <v>0</v>
      </c>
      <c r="N954">
        <f>SUMIFS('总明细 源文件后台下'!Q:Q,'总明细 源文件后台下'!E:E,E954,'总明细 源文件后台下'!C:C,"Order")</f>
        <v>0</v>
      </c>
      <c r="O954">
        <f>SUMIFS('总明细 源文件后台下'!R:R,'总明细 源文件后台下'!E:E,E954,'总明细 源文件后台下'!C:C,"Order")</f>
        <v>0</v>
      </c>
      <c r="P954">
        <f>SUMIFS('总明细 源文件后台下'!S:S,'总明细 源文件后台下'!E:E,E954,'总明细 源文件后台下'!C:C,"Order")</f>
        <v>0</v>
      </c>
      <c r="Q954">
        <f>SUMIFS('总明细 源文件后台下'!T:T,'总明细 源文件后台下'!E:E,E954,'总明细 源文件后台下'!C:C,"Order")</f>
        <v>0</v>
      </c>
      <c r="R954">
        <f>SUMIFS('总明细 源文件后台下'!U:U,'总明细 源文件后台下'!E:E,E954,'总明细 源文件后台下'!C:C,"Order")</f>
        <v>0</v>
      </c>
      <c r="S954">
        <f>SUMIFS('总明细 源文件后台下'!V:V,'总明细 源文件后台下'!E:E,E954,'总明细 源文件后台下'!C:C,"Order")</f>
        <v>0</v>
      </c>
      <c r="T954">
        <f>SUMIFS('总明细 源文件后台下'!W:W,'总明细 源文件后台下'!E:E,E954,'总明细 源文件后台下'!C:C,"Order")</f>
        <v>0</v>
      </c>
      <c r="U954">
        <f>SUMIFS('总明细 源文件后台下'!G:G,'总明细 源文件后台下'!E:E,E954,'总明细 源文件后台下'!C:C,"Refund")</f>
        <v>0</v>
      </c>
      <c r="V954">
        <f>SUMIFS('总明细 源文件后台下'!M:M,'总明细 源文件后台下'!E:E,E954,'总明细 源文件后台下'!C:C,"Refund")</f>
        <v>0</v>
      </c>
      <c r="W954">
        <f>SUMIFS('总明细 源文件后台下'!N:N,'总明细 源文件后台下'!E:E,E954,'总明细 源文件后台下'!C:C,"Refund")</f>
        <v>0</v>
      </c>
      <c r="X954">
        <f>SUMIFS('总明细 源文件后台下'!O:O,'总明细 源文件后台下'!E:E,E954,'总明细 源文件后台下'!C:C,"Refund")</f>
        <v>0</v>
      </c>
      <c r="Y954">
        <f>SUMIFS('总明细 源文件后台下'!P:P,'总明细 源文件后台下'!E:E,E954,'总明细 源文件后台下'!C:C,"Refund")</f>
        <v>0</v>
      </c>
      <c r="Z954">
        <f>SUMIFS('总明细 源文件后台下'!Q:Q,'总明细 源文件后台下'!E:E,E954,'总明细 源文件后台下'!C:C,"Refund")</f>
        <v>0</v>
      </c>
      <c r="AA954">
        <f>SUMIFS('总明细 源文件后台下'!R:R,'总明细 源文件后台下'!E:E,E954,'总明细 源文件后台下'!C:C,"Refund")</f>
        <v>0</v>
      </c>
      <c r="AB954">
        <f>SUMIFS('总明细 源文件后台下'!S:S,'总明细 源文件后台下'!E:E,E954,'总明细 源文件后台下'!C:C,"Refund")</f>
        <v>0</v>
      </c>
      <c r="AC954">
        <f>SUMIFS('总明细 源文件后台下'!T:T,'总明细 源文件后台下'!E:E,E954,'总明细 源文件后台下'!C:C,"Refund")</f>
        <v>0</v>
      </c>
      <c r="AD954">
        <f>SUMIFS('总明细 源文件后台下'!U:U,'总明细 源文件后台下'!E:E,E954,'总明细 源文件后台下'!C:C,"Refund")</f>
        <v>0</v>
      </c>
      <c r="AE954">
        <f>SUMIFS('总明细 源文件后台下'!V:V,'总明细 源文件后台下'!E:E,E954,'总明细 源文件后台下'!C:C,"Refund")</f>
        <v>0</v>
      </c>
      <c r="AF954">
        <f>SUMIFS('总明细 源文件后台下'!W:W,'总明细 源文件后台下'!E:E,E954,'总明细 源文件后台下'!C:C,"Refund")</f>
        <v>0</v>
      </c>
      <c r="AK954">
        <f>(SUMIF('广告费 源文件后台下'!G:G,E954,'广告费 源文件后台下'!M:M))*-1</f>
        <v>0</v>
      </c>
      <c r="AL954">
        <f>SUMIFS('总明细 源文件后台下'!W:W,'总明细 源文件后台下'!E:E,E954,'总明细 源文件后台下'!C:C,"Adjustment",'总明细 源文件后台下'!F:F,"FBA Inventory Reimbursement - Customer Return")</f>
        <v>0</v>
      </c>
      <c r="AM954">
        <f>SUMIFS('总明细 源文件后台下'!W:W,'总明细 源文件后台下'!E:E,E954,'总明细 源文件后台下'!C:C,"Adjustment",'总明细 源文件后台下'!F:F,"FBA Inventory Reimbursement - Damaged:Warehouse")</f>
        <v>0</v>
      </c>
      <c r="AN954">
        <f>SUMIFS('总明细 源文件后台下'!W:W,'总明细 源文件后台下'!E:E,E954,'总明细 源文件后台下'!C:C,"Adjustment",'总明细 源文件后台下'!F:F,"FBA Inventory Reimbursement - Customer Service Issue")</f>
        <v>0</v>
      </c>
      <c r="AO954">
        <f>SUMIFS('总明细 源文件后台下'!W:W,'总明细 源文件后台下'!E:E,E954,'总明细 源文件后台下'!C:C,"Adjustment",'总明细 源文件后台下'!F:F,"FBA Inventory Reimbursement - Fee Correction")</f>
        <v>0</v>
      </c>
      <c r="AP954">
        <f>SUMIFS('总明细 源文件后台下'!W:W,'总明细 源文件后台下'!E:E,E954,'总明细 源文件后台下'!C:C,"Adjustment",'总明细 源文件后台下'!F:F,"FBA Inventory Reimbursement - General Adjustment")</f>
        <v>0</v>
      </c>
      <c r="AQ954">
        <f>SUMIFS('总明细 源文件后台下'!W:W,'总明细 源文件后台下'!E:E,E954,'总明细 源文件后台下'!C:C,"Adjustment",'总明细 源文件后台下'!F:F,"FBA Inventory Reimbursement - Lost:Inbound")</f>
        <v>0</v>
      </c>
      <c r="AR954">
        <f>SUMIFS('总明细 源文件后台下'!W:W,'总明细 源文件后台下'!E:E,E954,'总明细 源文件后台下'!C:C,"Adjustment",'总明细 源文件后台下'!F:F,"FBA Inventory Reimbursement - Lost:Warehouse")</f>
        <v>0</v>
      </c>
      <c r="AS954">
        <f>SUMIFS('总明细 源文件后台下'!W:W,'总明细 源文件后台下'!E:E,E954,'总明细 源文件后台下'!C:C,"Adjustment",'总明细 源文件后台下'!F:F,"Non-subscription Fee Adjustment")</f>
        <v>0</v>
      </c>
      <c r="AT954">
        <f>SUMIFS('总明细 源文件后台下'!W:W,'总明细 源文件后台下'!E:E,E954,'总明细 源文件后台下'!C:C,"Adjustment",'总明细 源文件后台下'!F:F,"FBA Inventory Placement Service Fee")</f>
        <v>0</v>
      </c>
      <c r="AV954">
        <f>SUMIF('FBA Customer Return Per Unit Fe'!B:B,E954,'FBA Customer Return Per Unit Fe'!C:C)</f>
        <v>0</v>
      </c>
      <c r="AX954">
        <f>(SUMIF('仓储费 源文件后台下'!C:C,E954,'仓储费 源文件后台下'!V:V))*-1</f>
        <v>0</v>
      </c>
      <c r="AZ954">
        <f>SUMIF('Disposal Fee销毁费用-160.95'!B:B,E954,'Disposal Fee销毁费用-160.95'!D:D)*-1</f>
        <v>0</v>
      </c>
      <c r="BC954">
        <f>IFERROR(VLOOKUP(F954,'优惠券-86.4'!F:I,4,0),0)</f>
        <v>0</v>
      </c>
      <c r="BD954">
        <f>IFERROR(VLOOKUP(F954,'早评-120'!E:H,4,0),0)</f>
        <v>0</v>
      </c>
      <c r="BF954">
        <f t="shared" si="112"/>
        <v>0</v>
      </c>
      <c r="BG954">
        <f t="shared" si="113"/>
        <v>0</v>
      </c>
      <c r="BH954">
        <f t="shared" si="114"/>
        <v>0</v>
      </c>
      <c r="BQ954" s="45">
        <f t="shared" si="115"/>
        <v>0</v>
      </c>
      <c r="BR954">
        <f>SUMIFS('9月销毁明细'!D:D,'9月销毁明细'!A:A,E954,'9月销毁明细'!H:H,"Sellable")</f>
        <v>0</v>
      </c>
      <c r="BS954">
        <f>SUMIFS('9月销毁明细'!G:G,'9月销毁明细'!A:A,E954,'9月销毁明细'!H:H,"Sellable")</f>
        <v>0</v>
      </c>
      <c r="BT954">
        <f>SUMIFS('9月销毁明细'!D:D,'9月销毁明细'!A:A,E954,'9月销毁明细'!H:H,"Unsellable")</f>
        <v>0</v>
      </c>
      <c r="BU954">
        <f>SUMIFS('9月销毁明细'!G:G,'9月销毁明细'!A:A,E954,'9月销毁明细'!H:H,"Unsellable")</f>
        <v>0</v>
      </c>
      <c r="BW954">
        <f>IFERROR(I954*VLOOKUP(F954,'9.3成本表'!C:L,10,0),0)</f>
        <v>0</v>
      </c>
      <c r="BX954">
        <f t="shared" si="116"/>
        <v>0</v>
      </c>
      <c r="CC954" s="45">
        <f t="shared" si="117"/>
        <v>0</v>
      </c>
      <c r="CD954" s="45">
        <f t="shared" si="118"/>
        <v>0</v>
      </c>
      <c r="CE954" s="45">
        <f t="shared" si="119"/>
        <v>0</v>
      </c>
    </row>
    <row r="955" spans="4:83" x14ac:dyDescent="0.25">
      <c r="D955" s="20" t="s">
        <v>2019</v>
      </c>
      <c r="E955" s="20" t="s">
        <v>2020</v>
      </c>
      <c r="F955" s="20">
        <v>6731</v>
      </c>
      <c r="G955">
        <v>949</v>
      </c>
      <c r="H955" s="20"/>
      <c r="I955">
        <f>SUMIFS('总明细 源文件后台下'!G:G,'总明细 源文件后台下'!E:E,E955,'总明细 源文件后台下'!C:C,"Order")</f>
        <v>0</v>
      </c>
      <c r="J955">
        <f>SUMIFS('总明细 源文件后台下'!M:M,'总明细 源文件后台下'!E:E,E955,'总明细 源文件后台下'!C:C,"Order")</f>
        <v>0</v>
      </c>
      <c r="K955">
        <f>SUMIFS('总明细 源文件后台下'!N:N,'总明细 源文件后台下'!E:E,E955,'总明细 源文件后台下'!C:C,"Order")</f>
        <v>0</v>
      </c>
      <c r="L955">
        <f>SUMIFS('总明细 源文件后台下'!O:O,'总明细 源文件后台下'!E:E,E955,'总明细 源文件后台下'!C:C,"Order")</f>
        <v>0</v>
      </c>
      <c r="M955">
        <f>SUMIFS('总明细 源文件后台下'!P:P,'总明细 源文件后台下'!E:E,E955,'总明细 源文件后台下'!C:C,"Order")</f>
        <v>0</v>
      </c>
      <c r="N955">
        <f>SUMIFS('总明细 源文件后台下'!Q:Q,'总明细 源文件后台下'!E:E,E955,'总明细 源文件后台下'!C:C,"Order")</f>
        <v>0</v>
      </c>
      <c r="O955">
        <f>SUMIFS('总明细 源文件后台下'!R:R,'总明细 源文件后台下'!E:E,E955,'总明细 源文件后台下'!C:C,"Order")</f>
        <v>0</v>
      </c>
      <c r="P955">
        <f>SUMIFS('总明细 源文件后台下'!S:S,'总明细 源文件后台下'!E:E,E955,'总明细 源文件后台下'!C:C,"Order")</f>
        <v>0</v>
      </c>
      <c r="Q955">
        <f>SUMIFS('总明细 源文件后台下'!T:T,'总明细 源文件后台下'!E:E,E955,'总明细 源文件后台下'!C:C,"Order")</f>
        <v>0</v>
      </c>
      <c r="R955">
        <f>SUMIFS('总明细 源文件后台下'!U:U,'总明细 源文件后台下'!E:E,E955,'总明细 源文件后台下'!C:C,"Order")</f>
        <v>0</v>
      </c>
      <c r="S955">
        <f>SUMIFS('总明细 源文件后台下'!V:V,'总明细 源文件后台下'!E:E,E955,'总明细 源文件后台下'!C:C,"Order")</f>
        <v>0</v>
      </c>
      <c r="T955">
        <f>SUMIFS('总明细 源文件后台下'!W:W,'总明细 源文件后台下'!E:E,E955,'总明细 源文件后台下'!C:C,"Order")</f>
        <v>0</v>
      </c>
      <c r="U955">
        <f>SUMIFS('总明细 源文件后台下'!G:G,'总明细 源文件后台下'!E:E,E955,'总明细 源文件后台下'!C:C,"Refund")</f>
        <v>0</v>
      </c>
      <c r="V955">
        <f>SUMIFS('总明细 源文件后台下'!M:M,'总明细 源文件后台下'!E:E,E955,'总明细 源文件后台下'!C:C,"Refund")</f>
        <v>0</v>
      </c>
      <c r="W955">
        <f>SUMIFS('总明细 源文件后台下'!N:N,'总明细 源文件后台下'!E:E,E955,'总明细 源文件后台下'!C:C,"Refund")</f>
        <v>0</v>
      </c>
      <c r="X955">
        <f>SUMIFS('总明细 源文件后台下'!O:O,'总明细 源文件后台下'!E:E,E955,'总明细 源文件后台下'!C:C,"Refund")</f>
        <v>0</v>
      </c>
      <c r="Y955">
        <f>SUMIFS('总明细 源文件后台下'!P:P,'总明细 源文件后台下'!E:E,E955,'总明细 源文件后台下'!C:C,"Refund")</f>
        <v>0</v>
      </c>
      <c r="Z955">
        <f>SUMIFS('总明细 源文件后台下'!Q:Q,'总明细 源文件后台下'!E:E,E955,'总明细 源文件后台下'!C:C,"Refund")</f>
        <v>0</v>
      </c>
      <c r="AA955">
        <f>SUMIFS('总明细 源文件后台下'!R:R,'总明细 源文件后台下'!E:E,E955,'总明细 源文件后台下'!C:C,"Refund")</f>
        <v>0</v>
      </c>
      <c r="AB955">
        <f>SUMIFS('总明细 源文件后台下'!S:S,'总明细 源文件后台下'!E:E,E955,'总明细 源文件后台下'!C:C,"Refund")</f>
        <v>0</v>
      </c>
      <c r="AC955">
        <f>SUMIFS('总明细 源文件后台下'!T:T,'总明细 源文件后台下'!E:E,E955,'总明细 源文件后台下'!C:C,"Refund")</f>
        <v>0</v>
      </c>
      <c r="AD955">
        <f>SUMIFS('总明细 源文件后台下'!U:U,'总明细 源文件后台下'!E:E,E955,'总明细 源文件后台下'!C:C,"Refund")</f>
        <v>0</v>
      </c>
      <c r="AE955">
        <f>SUMIFS('总明细 源文件后台下'!V:V,'总明细 源文件后台下'!E:E,E955,'总明细 源文件后台下'!C:C,"Refund")</f>
        <v>0</v>
      </c>
      <c r="AF955">
        <f>SUMIFS('总明细 源文件后台下'!W:W,'总明细 源文件后台下'!E:E,E955,'总明细 源文件后台下'!C:C,"Refund")</f>
        <v>0</v>
      </c>
      <c r="AK955">
        <f>(SUMIF('广告费 源文件后台下'!G:G,E955,'广告费 源文件后台下'!M:M))*-1</f>
        <v>0</v>
      </c>
      <c r="AL955">
        <f>SUMIFS('总明细 源文件后台下'!W:W,'总明细 源文件后台下'!E:E,E955,'总明细 源文件后台下'!C:C,"Adjustment",'总明细 源文件后台下'!F:F,"FBA Inventory Reimbursement - Customer Return")</f>
        <v>0</v>
      </c>
      <c r="AM955">
        <f>SUMIFS('总明细 源文件后台下'!W:W,'总明细 源文件后台下'!E:E,E955,'总明细 源文件后台下'!C:C,"Adjustment",'总明细 源文件后台下'!F:F,"FBA Inventory Reimbursement - Damaged:Warehouse")</f>
        <v>0</v>
      </c>
      <c r="AN955">
        <f>SUMIFS('总明细 源文件后台下'!W:W,'总明细 源文件后台下'!E:E,E955,'总明细 源文件后台下'!C:C,"Adjustment",'总明细 源文件后台下'!F:F,"FBA Inventory Reimbursement - Customer Service Issue")</f>
        <v>0</v>
      </c>
      <c r="AO955">
        <f>SUMIFS('总明细 源文件后台下'!W:W,'总明细 源文件后台下'!E:E,E955,'总明细 源文件后台下'!C:C,"Adjustment",'总明细 源文件后台下'!F:F,"FBA Inventory Reimbursement - Fee Correction")</f>
        <v>0</v>
      </c>
      <c r="AP955">
        <f>SUMIFS('总明细 源文件后台下'!W:W,'总明细 源文件后台下'!E:E,E955,'总明细 源文件后台下'!C:C,"Adjustment",'总明细 源文件后台下'!F:F,"FBA Inventory Reimbursement - General Adjustment")</f>
        <v>0</v>
      </c>
      <c r="AQ955">
        <f>SUMIFS('总明细 源文件后台下'!W:W,'总明细 源文件后台下'!E:E,E955,'总明细 源文件后台下'!C:C,"Adjustment",'总明细 源文件后台下'!F:F,"FBA Inventory Reimbursement - Lost:Inbound")</f>
        <v>0</v>
      </c>
      <c r="AR955">
        <f>SUMIFS('总明细 源文件后台下'!W:W,'总明细 源文件后台下'!E:E,E955,'总明细 源文件后台下'!C:C,"Adjustment",'总明细 源文件后台下'!F:F,"FBA Inventory Reimbursement - Lost:Warehouse")</f>
        <v>0</v>
      </c>
      <c r="AS955">
        <f>SUMIFS('总明细 源文件后台下'!W:W,'总明细 源文件后台下'!E:E,E955,'总明细 源文件后台下'!C:C,"Adjustment",'总明细 源文件后台下'!F:F,"Non-subscription Fee Adjustment")</f>
        <v>0</v>
      </c>
      <c r="AT955">
        <f>SUMIFS('总明细 源文件后台下'!W:W,'总明细 源文件后台下'!E:E,E955,'总明细 源文件后台下'!C:C,"Adjustment",'总明细 源文件后台下'!F:F,"FBA Inventory Placement Service Fee")</f>
        <v>0</v>
      </c>
      <c r="AV955">
        <f>SUMIF('FBA Customer Return Per Unit Fe'!B:B,E955,'FBA Customer Return Per Unit Fe'!C:C)</f>
        <v>0</v>
      </c>
      <c r="AX955">
        <f>(SUMIF('仓储费 源文件后台下'!C:C,E955,'仓储费 源文件后台下'!V:V))*-1</f>
        <v>0</v>
      </c>
      <c r="AZ955">
        <f>SUMIF('Disposal Fee销毁费用-160.95'!B:B,E955,'Disposal Fee销毁费用-160.95'!D:D)*-1</f>
        <v>0</v>
      </c>
      <c r="BC955">
        <f>IFERROR(VLOOKUP(F955,'优惠券-86.4'!F:I,4,0),0)</f>
        <v>0</v>
      </c>
      <c r="BD955">
        <f>IFERROR(VLOOKUP(F955,'早评-120'!E:H,4,0),0)</f>
        <v>0</v>
      </c>
      <c r="BF955">
        <f t="shared" si="112"/>
        <v>0</v>
      </c>
      <c r="BG955">
        <f t="shared" si="113"/>
        <v>0</v>
      </c>
      <c r="BH955">
        <f t="shared" si="114"/>
        <v>0</v>
      </c>
      <c r="BQ955" s="45">
        <f t="shared" si="115"/>
        <v>0</v>
      </c>
      <c r="BR955">
        <f>SUMIFS('9月销毁明细'!D:D,'9月销毁明细'!A:A,E955,'9月销毁明细'!H:H,"Sellable")</f>
        <v>0</v>
      </c>
      <c r="BS955">
        <f>SUMIFS('9月销毁明细'!G:G,'9月销毁明细'!A:A,E955,'9月销毁明细'!H:H,"Sellable")</f>
        <v>0</v>
      </c>
      <c r="BT955">
        <f>SUMIFS('9月销毁明细'!D:D,'9月销毁明细'!A:A,E955,'9月销毁明细'!H:H,"Unsellable")</f>
        <v>0</v>
      </c>
      <c r="BU955">
        <f>SUMIFS('9月销毁明细'!G:G,'9月销毁明细'!A:A,E955,'9月销毁明细'!H:H,"Unsellable")</f>
        <v>0</v>
      </c>
      <c r="BW955">
        <f>IFERROR(I955*VLOOKUP(F955,'9.3成本表'!C:L,10,0),0)</f>
        <v>0</v>
      </c>
      <c r="BX955">
        <f t="shared" si="116"/>
        <v>0</v>
      </c>
      <c r="CC955" s="45">
        <f t="shared" si="117"/>
        <v>0</v>
      </c>
      <c r="CD955" s="45">
        <f t="shared" si="118"/>
        <v>0</v>
      </c>
      <c r="CE955" s="45">
        <f t="shared" si="119"/>
        <v>0</v>
      </c>
    </row>
    <row r="956" spans="4:83" x14ac:dyDescent="0.25">
      <c r="D956" s="20" t="s">
        <v>2021</v>
      </c>
      <c r="E956" s="20" t="s">
        <v>2022</v>
      </c>
      <c r="F956" s="20">
        <v>6731</v>
      </c>
      <c r="G956">
        <v>950</v>
      </c>
      <c r="H956" s="20"/>
      <c r="I956">
        <f>SUMIFS('总明细 源文件后台下'!G:G,'总明细 源文件后台下'!E:E,E956,'总明细 源文件后台下'!C:C,"Order")</f>
        <v>0</v>
      </c>
      <c r="J956">
        <f>SUMIFS('总明细 源文件后台下'!M:M,'总明细 源文件后台下'!E:E,E956,'总明细 源文件后台下'!C:C,"Order")</f>
        <v>0</v>
      </c>
      <c r="K956">
        <f>SUMIFS('总明细 源文件后台下'!N:N,'总明细 源文件后台下'!E:E,E956,'总明细 源文件后台下'!C:C,"Order")</f>
        <v>0</v>
      </c>
      <c r="L956">
        <f>SUMIFS('总明细 源文件后台下'!O:O,'总明细 源文件后台下'!E:E,E956,'总明细 源文件后台下'!C:C,"Order")</f>
        <v>0</v>
      </c>
      <c r="M956">
        <f>SUMIFS('总明细 源文件后台下'!P:P,'总明细 源文件后台下'!E:E,E956,'总明细 源文件后台下'!C:C,"Order")</f>
        <v>0</v>
      </c>
      <c r="N956">
        <f>SUMIFS('总明细 源文件后台下'!Q:Q,'总明细 源文件后台下'!E:E,E956,'总明细 源文件后台下'!C:C,"Order")</f>
        <v>0</v>
      </c>
      <c r="O956">
        <f>SUMIFS('总明细 源文件后台下'!R:R,'总明细 源文件后台下'!E:E,E956,'总明细 源文件后台下'!C:C,"Order")</f>
        <v>0</v>
      </c>
      <c r="P956">
        <f>SUMIFS('总明细 源文件后台下'!S:S,'总明细 源文件后台下'!E:E,E956,'总明细 源文件后台下'!C:C,"Order")</f>
        <v>0</v>
      </c>
      <c r="Q956">
        <f>SUMIFS('总明细 源文件后台下'!T:T,'总明细 源文件后台下'!E:E,E956,'总明细 源文件后台下'!C:C,"Order")</f>
        <v>0</v>
      </c>
      <c r="R956">
        <f>SUMIFS('总明细 源文件后台下'!U:U,'总明细 源文件后台下'!E:E,E956,'总明细 源文件后台下'!C:C,"Order")</f>
        <v>0</v>
      </c>
      <c r="S956">
        <f>SUMIFS('总明细 源文件后台下'!V:V,'总明细 源文件后台下'!E:E,E956,'总明细 源文件后台下'!C:C,"Order")</f>
        <v>0</v>
      </c>
      <c r="T956">
        <f>SUMIFS('总明细 源文件后台下'!W:W,'总明细 源文件后台下'!E:E,E956,'总明细 源文件后台下'!C:C,"Order")</f>
        <v>0</v>
      </c>
      <c r="U956">
        <f>SUMIFS('总明细 源文件后台下'!G:G,'总明细 源文件后台下'!E:E,E956,'总明细 源文件后台下'!C:C,"Refund")</f>
        <v>0</v>
      </c>
      <c r="V956">
        <f>SUMIFS('总明细 源文件后台下'!M:M,'总明细 源文件后台下'!E:E,E956,'总明细 源文件后台下'!C:C,"Refund")</f>
        <v>0</v>
      </c>
      <c r="W956">
        <f>SUMIFS('总明细 源文件后台下'!N:N,'总明细 源文件后台下'!E:E,E956,'总明细 源文件后台下'!C:C,"Refund")</f>
        <v>0</v>
      </c>
      <c r="X956">
        <f>SUMIFS('总明细 源文件后台下'!O:O,'总明细 源文件后台下'!E:E,E956,'总明细 源文件后台下'!C:C,"Refund")</f>
        <v>0</v>
      </c>
      <c r="Y956">
        <f>SUMIFS('总明细 源文件后台下'!P:P,'总明细 源文件后台下'!E:E,E956,'总明细 源文件后台下'!C:C,"Refund")</f>
        <v>0</v>
      </c>
      <c r="Z956">
        <f>SUMIFS('总明细 源文件后台下'!Q:Q,'总明细 源文件后台下'!E:E,E956,'总明细 源文件后台下'!C:C,"Refund")</f>
        <v>0</v>
      </c>
      <c r="AA956">
        <f>SUMIFS('总明细 源文件后台下'!R:R,'总明细 源文件后台下'!E:E,E956,'总明细 源文件后台下'!C:C,"Refund")</f>
        <v>0</v>
      </c>
      <c r="AB956">
        <f>SUMIFS('总明细 源文件后台下'!S:S,'总明细 源文件后台下'!E:E,E956,'总明细 源文件后台下'!C:C,"Refund")</f>
        <v>0</v>
      </c>
      <c r="AC956">
        <f>SUMIFS('总明细 源文件后台下'!T:T,'总明细 源文件后台下'!E:E,E956,'总明细 源文件后台下'!C:C,"Refund")</f>
        <v>0</v>
      </c>
      <c r="AD956">
        <f>SUMIFS('总明细 源文件后台下'!U:U,'总明细 源文件后台下'!E:E,E956,'总明细 源文件后台下'!C:C,"Refund")</f>
        <v>0</v>
      </c>
      <c r="AE956">
        <f>SUMIFS('总明细 源文件后台下'!V:V,'总明细 源文件后台下'!E:E,E956,'总明细 源文件后台下'!C:C,"Refund")</f>
        <v>0</v>
      </c>
      <c r="AF956">
        <f>SUMIFS('总明细 源文件后台下'!W:W,'总明细 源文件后台下'!E:E,E956,'总明细 源文件后台下'!C:C,"Refund")</f>
        <v>0</v>
      </c>
      <c r="AK956">
        <f>(SUMIF('广告费 源文件后台下'!G:G,E956,'广告费 源文件后台下'!M:M))*-1</f>
        <v>0</v>
      </c>
      <c r="AL956">
        <f>SUMIFS('总明细 源文件后台下'!W:W,'总明细 源文件后台下'!E:E,E956,'总明细 源文件后台下'!C:C,"Adjustment",'总明细 源文件后台下'!F:F,"FBA Inventory Reimbursement - Customer Return")</f>
        <v>0</v>
      </c>
      <c r="AM956">
        <f>SUMIFS('总明细 源文件后台下'!W:W,'总明细 源文件后台下'!E:E,E956,'总明细 源文件后台下'!C:C,"Adjustment",'总明细 源文件后台下'!F:F,"FBA Inventory Reimbursement - Damaged:Warehouse")</f>
        <v>0</v>
      </c>
      <c r="AN956">
        <f>SUMIFS('总明细 源文件后台下'!W:W,'总明细 源文件后台下'!E:E,E956,'总明细 源文件后台下'!C:C,"Adjustment",'总明细 源文件后台下'!F:F,"FBA Inventory Reimbursement - Customer Service Issue")</f>
        <v>0</v>
      </c>
      <c r="AO956">
        <f>SUMIFS('总明细 源文件后台下'!W:W,'总明细 源文件后台下'!E:E,E956,'总明细 源文件后台下'!C:C,"Adjustment",'总明细 源文件后台下'!F:F,"FBA Inventory Reimbursement - Fee Correction")</f>
        <v>0</v>
      </c>
      <c r="AP956">
        <f>SUMIFS('总明细 源文件后台下'!W:W,'总明细 源文件后台下'!E:E,E956,'总明细 源文件后台下'!C:C,"Adjustment",'总明细 源文件后台下'!F:F,"FBA Inventory Reimbursement - General Adjustment")</f>
        <v>0</v>
      </c>
      <c r="AQ956">
        <f>SUMIFS('总明细 源文件后台下'!W:W,'总明细 源文件后台下'!E:E,E956,'总明细 源文件后台下'!C:C,"Adjustment",'总明细 源文件后台下'!F:F,"FBA Inventory Reimbursement - Lost:Inbound")</f>
        <v>0</v>
      </c>
      <c r="AR956">
        <f>SUMIFS('总明细 源文件后台下'!W:W,'总明细 源文件后台下'!E:E,E956,'总明细 源文件后台下'!C:C,"Adjustment",'总明细 源文件后台下'!F:F,"FBA Inventory Reimbursement - Lost:Warehouse")</f>
        <v>0</v>
      </c>
      <c r="AS956">
        <f>SUMIFS('总明细 源文件后台下'!W:W,'总明细 源文件后台下'!E:E,E956,'总明细 源文件后台下'!C:C,"Adjustment",'总明细 源文件后台下'!F:F,"Non-subscription Fee Adjustment")</f>
        <v>0</v>
      </c>
      <c r="AT956">
        <f>SUMIFS('总明细 源文件后台下'!W:W,'总明细 源文件后台下'!E:E,E956,'总明细 源文件后台下'!C:C,"Adjustment",'总明细 源文件后台下'!F:F,"FBA Inventory Placement Service Fee")</f>
        <v>0</v>
      </c>
      <c r="AV956">
        <f>SUMIF('FBA Customer Return Per Unit Fe'!B:B,E956,'FBA Customer Return Per Unit Fe'!C:C)</f>
        <v>0</v>
      </c>
      <c r="AX956">
        <f>(SUMIF('仓储费 源文件后台下'!C:C,E956,'仓储费 源文件后台下'!V:V))*-1</f>
        <v>0</v>
      </c>
      <c r="AZ956">
        <f>SUMIF('Disposal Fee销毁费用-160.95'!B:B,E956,'Disposal Fee销毁费用-160.95'!D:D)*-1</f>
        <v>0</v>
      </c>
      <c r="BC956">
        <f>IFERROR(VLOOKUP(F956,'优惠券-86.4'!F:I,4,0),0)</f>
        <v>0</v>
      </c>
      <c r="BD956">
        <f>IFERROR(VLOOKUP(F956,'早评-120'!E:H,4,0),0)</f>
        <v>0</v>
      </c>
      <c r="BF956">
        <f t="shared" si="112"/>
        <v>0</v>
      </c>
      <c r="BG956">
        <f t="shared" si="113"/>
        <v>0</v>
      </c>
      <c r="BH956">
        <f t="shared" si="114"/>
        <v>0</v>
      </c>
      <c r="BQ956" s="45">
        <f t="shared" si="115"/>
        <v>0</v>
      </c>
      <c r="BR956">
        <f>SUMIFS('9月销毁明细'!D:D,'9月销毁明细'!A:A,E956,'9月销毁明细'!H:H,"Sellable")</f>
        <v>0</v>
      </c>
      <c r="BS956">
        <f>SUMIFS('9月销毁明细'!G:G,'9月销毁明细'!A:A,E956,'9月销毁明细'!H:H,"Sellable")</f>
        <v>0</v>
      </c>
      <c r="BT956">
        <f>SUMIFS('9月销毁明细'!D:D,'9月销毁明细'!A:A,E956,'9月销毁明细'!H:H,"Unsellable")</f>
        <v>0</v>
      </c>
      <c r="BU956">
        <f>SUMIFS('9月销毁明细'!G:G,'9月销毁明细'!A:A,E956,'9月销毁明细'!H:H,"Unsellable")</f>
        <v>0</v>
      </c>
      <c r="BW956">
        <f>IFERROR(I956*VLOOKUP(F956,'9.3成本表'!C:L,10,0),0)</f>
        <v>0</v>
      </c>
      <c r="BX956">
        <f t="shared" si="116"/>
        <v>0</v>
      </c>
      <c r="CC956" s="45">
        <f t="shared" si="117"/>
        <v>0</v>
      </c>
      <c r="CD956" s="45">
        <f t="shared" si="118"/>
        <v>0</v>
      </c>
      <c r="CE956" s="45">
        <f t="shared" si="119"/>
        <v>0</v>
      </c>
    </row>
    <row r="957" spans="4:83" x14ac:dyDescent="0.25">
      <c r="D957" s="20" t="s">
        <v>2023</v>
      </c>
      <c r="E957" s="20" t="s">
        <v>2024</v>
      </c>
      <c r="F957" s="20">
        <v>6731</v>
      </c>
      <c r="G957">
        <v>951</v>
      </c>
      <c r="H957" s="20"/>
      <c r="I957">
        <f>SUMIFS('总明细 源文件后台下'!G:G,'总明细 源文件后台下'!E:E,E957,'总明细 源文件后台下'!C:C,"Order")</f>
        <v>0</v>
      </c>
      <c r="J957">
        <f>SUMIFS('总明细 源文件后台下'!M:M,'总明细 源文件后台下'!E:E,E957,'总明细 源文件后台下'!C:C,"Order")</f>
        <v>0</v>
      </c>
      <c r="K957">
        <f>SUMIFS('总明细 源文件后台下'!N:N,'总明细 源文件后台下'!E:E,E957,'总明细 源文件后台下'!C:C,"Order")</f>
        <v>0</v>
      </c>
      <c r="L957">
        <f>SUMIFS('总明细 源文件后台下'!O:O,'总明细 源文件后台下'!E:E,E957,'总明细 源文件后台下'!C:C,"Order")</f>
        <v>0</v>
      </c>
      <c r="M957">
        <f>SUMIFS('总明细 源文件后台下'!P:P,'总明细 源文件后台下'!E:E,E957,'总明细 源文件后台下'!C:C,"Order")</f>
        <v>0</v>
      </c>
      <c r="N957">
        <f>SUMIFS('总明细 源文件后台下'!Q:Q,'总明细 源文件后台下'!E:E,E957,'总明细 源文件后台下'!C:C,"Order")</f>
        <v>0</v>
      </c>
      <c r="O957">
        <f>SUMIFS('总明细 源文件后台下'!R:R,'总明细 源文件后台下'!E:E,E957,'总明细 源文件后台下'!C:C,"Order")</f>
        <v>0</v>
      </c>
      <c r="P957">
        <f>SUMIFS('总明细 源文件后台下'!S:S,'总明细 源文件后台下'!E:E,E957,'总明细 源文件后台下'!C:C,"Order")</f>
        <v>0</v>
      </c>
      <c r="Q957">
        <f>SUMIFS('总明细 源文件后台下'!T:T,'总明细 源文件后台下'!E:E,E957,'总明细 源文件后台下'!C:C,"Order")</f>
        <v>0</v>
      </c>
      <c r="R957">
        <f>SUMIFS('总明细 源文件后台下'!U:U,'总明细 源文件后台下'!E:E,E957,'总明细 源文件后台下'!C:C,"Order")</f>
        <v>0</v>
      </c>
      <c r="S957">
        <f>SUMIFS('总明细 源文件后台下'!V:V,'总明细 源文件后台下'!E:E,E957,'总明细 源文件后台下'!C:C,"Order")</f>
        <v>0</v>
      </c>
      <c r="T957">
        <f>SUMIFS('总明细 源文件后台下'!W:W,'总明细 源文件后台下'!E:E,E957,'总明细 源文件后台下'!C:C,"Order")</f>
        <v>0</v>
      </c>
      <c r="U957">
        <f>SUMIFS('总明细 源文件后台下'!G:G,'总明细 源文件后台下'!E:E,E957,'总明细 源文件后台下'!C:C,"Refund")</f>
        <v>0</v>
      </c>
      <c r="V957">
        <f>SUMIFS('总明细 源文件后台下'!M:M,'总明细 源文件后台下'!E:E,E957,'总明细 源文件后台下'!C:C,"Refund")</f>
        <v>0</v>
      </c>
      <c r="W957">
        <f>SUMIFS('总明细 源文件后台下'!N:N,'总明细 源文件后台下'!E:E,E957,'总明细 源文件后台下'!C:C,"Refund")</f>
        <v>0</v>
      </c>
      <c r="X957">
        <f>SUMIFS('总明细 源文件后台下'!O:O,'总明细 源文件后台下'!E:E,E957,'总明细 源文件后台下'!C:C,"Refund")</f>
        <v>0</v>
      </c>
      <c r="Y957">
        <f>SUMIFS('总明细 源文件后台下'!P:P,'总明细 源文件后台下'!E:E,E957,'总明细 源文件后台下'!C:C,"Refund")</f>
        <v>0</v>
      </c>
      <c r="Z957">
        <f>SUMIFS('总明细 源文件后台下'!Q:Q,'总明细 源文件后台下'!E:E,E957,'总明细 源文件后台下'!C:C,"Refund")</f>
        <v>0</v>
      </c>
      <c r="AA957">
        <f>SUMIFS('总明细 源文件后台下'!R:R,'总明细 源文件后台下'!E:E,E957,'总明细 源文件后台下'!C:C,"Refund")</f>
        <v>0</v>
      </c>
      <c r="AB957">
        <f>SUMIFS('总明细 源文件后台下'!S:S,'总明细 源文件后台下'!E:E,E957,'总明细 源文件后台下'!C:C,"Refund")</f>
        <v>0</v>
      </c>
      <c r="AC957">
        <f>SUMIFS('总明细 源文件后台下'!T:T,'总明细 源文件后台下'!E:E,E957,'总明细 源文件后台下'!C:C,"Refund")</f>
        <v>0</v>
      </c>
      <c r="AD957">
        <f>SUMIFS('总明细 源文件后台下'!U:U,'总明细 源文件后台下'!E:E,E957,'总明细 源文件后台下'!C:C,"Refund")</f>
        <v>0</v>
      </c>
      <c r="AE957">
        <f>SUMIFS('总明细 源文件后台下'!V:V,'总明细 源文件后台下'!E:E,E957,'总明细 源文件后台下'!C:C,"Refund")</f>
        <v>0</v>
      </c>
      <c r="AF957">
        <f>SUMIFS('总明细 源文件后台下'!W:W,'总明细 源文件后台下'!E:E,E957,'总明细 源文件后台下'!C:C,"Refund")</f>
        <v>0</v>
      </c>
      <c r="AK957">
        <f>(SUMIF('广告费 源文件后台下'!G:G,E957,'广告费 源文件后台下'!M:M))*-1</f>
        <v>0</v>
      </c>
      <c r="AL957">
        <f>SUMIFS('总明细 源文件后台下'!W:W,'总明细 源文件后台下'!E:E,E957,'总明细 源文件后台下'!C:C,"Adjustment",'总明细 源文件后台下'!F:F,"FBA Inventory Reimbursement - Customer Return")</f>
        <v>0</v>
      </c>
      <c r="AM957">
        <f>SUMIFS('总明细 源文件后台下'!W:W,'总明细 源文件后台下'!E:E,E957,'总明细 源文件后台下'!C:C,"Adjustment",'总明细 源文件后台下'!F:F,"FBA Inventory Reimbursement - Damaged:Warehouse")</f>
        <v>0</v>
      </c>
      <c r="AN957">
        <f>SUMIFS('总明细 源文件后台下'!W:W,'总明细 源文件后台下'!E:E,E957,'总明细 源文件后台下'!C:C,"Adjustment",'总明细 源文件后台下'!F:F,"FBA Inventory Reimbursement - Customer Service Issue")</f>
        <v>0</v>
      </c>
      <c r="AO957">
        <f>SUMIFS('总明细 源文件后台下'!W:W,'总明细 源文件后台下'!E:E,E957,'总明细 源文件后台下'!C:C,"Adjustment",'总明细 源文件后台下'!F:F,"FBA Inventory Reimbursement - Fee Correction")</f>
        <v>0</v>
      </c>
      <c r="AP957">
        <f>SUMIFS('总明细 源文件后台下'!W:W,'总明细 源文件后台下'!E:E,E957,'总明细 源文件后台下'!C:C,"Adjustment",'总明细 源文件后台下'!F:F,"FBA Inventory Reimbursement - General Adjustment")</f>
        <v>0</v>
      </c>
      <c r="AQ957">
        <f>SUMIFS('总明细 源文件后台下'!W:W,'总明细 源文件后台下'!E:E,E957,'总明细 源文件后台下'!C:C,"Adjustment",'总明细 源文件后台下'!F:F,"FBA Inventory Reimbursement - Lost:Inbound")</f>
        <v>0</v>
      </c>
      <c r="AR957">
        <f>SUMIFS('总明细 源文件后台下'!W:W,'总明细 源文件后台下'!E:E,E957,'总明细 源文件后台下'!C:C,"Adjustment",'总明细 源文件后台下'!F:F,"FBA Inventory Reimbursement - Lost:Warehouse")</f>
        <v>0</v>
      </c>
      <c r="AS957">
        <f>SUMIFS('总明细 源文件后台下'!W:W,'总明细 源文件后台下'!E:E,E957,'总明细 源文件后台下'!C:C,"Adjustment",'总明细 源文件后台下'!F:F,"Non-subscription Fee Adjustment")</f>
        <v>0</v>
      </c>
      <c r="AT957">
        <f>SUMIFS('总明细 源文件后台下'!W:W,'总明细 源文件后台下'!E:E,E957,'总明细 源文件后台下'!C:C,"Adjustment",'总明细 源文件后台下'!F:F,"FBA Inventory Placement Service Fee")</f>
        <v>0</v>
      </c>
      <c r="AV957">
        <f>SUMIF('FBA Customer Return Per Unit Fe'!B:B,E957,'FBA Customer Return Per Unit Fe'!C:C)</f>
        <v>0</v>
      </c>
      <c r="AX957">
        <f>(SUMIF('仓储费 源文件后台下'!C:C,E957,'仓储费 源文件后台下'!V:V))*-1</f>
        <v>0</v>
      </c>
      <c r="AZ957">
        <f>SUMIF('Disposal Fee销毁费用-160.95'!B:B,E957,'Disposal Fee销毁费用-160.95'!D:D)*-1</f>
        <v>0</v>
      </c>
      <c r="BC957">
        <f>IFERROR(VLOOKUP(F957,'优惠券-86.4'!F:I,4,0),0)</f>
        <v>0</v>
      </c>
      <c r="BD957">
        <f>IFERROR(VLOOKUP(F957,'早评-120'!E:H,4,0),0)</f>
        <v>0</v>
      </c>
      <c r="BF957">
        <f t="shared" si="112"/>
        <v>0</v>
      </c>
      <c r="BG957">
        <f t="shared" si="113"/>
        <v>0</v>
      </c>
      <c r="BH957">
        <f t="shared" si="114"/>
        <v>0</v>
      </c>
      <c r="BQ957" s="45">
        <f t="shared" si="115"/>
        <v>0</v>
      </c>
      <c r="BR957">
        <f>SUMIFS('9月销毁明细'!D:D,'9月销毁明细'!A:A,E957,'9月销毁明细'!H:H,"Sellable")</f>
        <v>0</v>
      </c>
      <c r="BS957">
        <f>SUMIFS('9月销毁明细'!G:G,'9月销毁明细'!A:A,E957,'9月销毁明细'!H:H,"Sellable")</f>
        <v>0</v>
      </c>
      <c r="BT957">
        <f>SUMIFS('9月销毁明细'!D:D,'9月销毁明细'!A:A,E957,'9月销毁明细'!H:H,"Unsellable")</f>
        <v>0</v>
      </c>
      <c r="BU957">
        <f>SUMIFS('9月销毁明细'!G:G,'9月销毁明细'!A:A,E957,'9月销毁明细'!H:H,"Unsellable")</f>
        <v>0</v>
      </c>
      <c r="BW957">
        <f>IFERROR(I957*VLOOKUP(F957,'9.3成本表'!C:L,10,0),0)</f>
        <v>0</v>
      </c>
      <c r="BX957">
        <f t="shared" si="116"/>
        <v>0</v>
      </c>
      <c r="CC957" s="45">
        <f t="shared" si="117"/>
        <v>0</v>
      </c>
      <c r="CD957" s="45">
        <f t="shared" si="118"/>
        <v>0</v>
      </c>
      <c r="CE957" s="45">
        <f t="shared" si="119"/>
        <v>0</v>
      </c>
    </row>
    <row r="958" spans="4:83" x14ac:dyDescent="0.25">
      <c r="D958" s="20" t="s">
        <v>2025</v>
      </c>
      <c r="E958" s="20" t="s">
        <v>2026</v>
      </c>
      <c r="F958" s="20">
        <v>6731</v>
      </c>
      <c r="G958">
        <v>952</v>
      </c>
      <c r="H958" s="20"/>
      <c r="I958">
        <f>SUMIFS('总明细 源文件后台下'!G:G,'总明细 源文件后台下'!E:E,E958,'总明细 源文件后台下'!C:C,"Order")</f>
        <v>0</v>
      </c>
      <c r="J958">
        <f>SUMIFS('总明细 源文件后台下'!M:M,'总明细 源文件后台下'!E:E,E958,'总明细 源文件后台下'!C:C,"Order")</f>
        <v>0</v>
      </c>
      <c r="K958">
        <f>SUMIFS('总明细 源文件后台下'!N:N,'总明细 源文件后台下'!E:E,E958,'总明细 源文件后台下'!C:C,"Order")</f>
        <v>0</v>
      </c>
      <c r="L958">
        <f>SUMIFS('总明细 源文件后台下'!O:O,'总明细 源文件后台下'!E:E,E958,'总明细 源文件后台下'!C:C,"Order")</f>
        <v>0</v>
      </c>
      <c r="M958">
        <f>SUMIFS('总明细 源文件后台下'!P:P,'总明细 源文件后台下'!E:E,E958,'总明细 源文件后台下'!C:C,"Order")</f>
        <v>0</v>
      </c>
      <c r="N958">
        <f>SUMIFS('总明细 源文件后台下'!Q:Q,'总明细 源文件后台下'!E:E,E958,'总明细 源文件后台下'!C:C,"Order")</f>
        <v>0</v>
      </c>
      <c r="O958">
        <f>SUMIFS('总明细 源文件后台下'!R:R,'总明细 源文件后台下'!E:E,E958,'总明细 源文件后台下'!C:C,"Order")</f>
        <v>0</v>
      </c>
      <c r="P958">
        <f>SUMIFS('总明细 源文件后台下'!S:S,'总明细 源文件后台下'!E:E,E958,'总明细 源文件后台下'!C:C,"Order")</f>
        <v>0</v>
      </c>
      <c r="Q958">
        <f>SUMIFS('总明细 源文件后台下'!T:T,'总明细 源文件后台下'!E:E,E958,'总明细 源文件后台下'!C:C,"Order")</f>
        <v>0</v>
      </c>
      <c r="R958">
        <f>SUMIFS('总明细 源文件后台下'!U:U,'总明细 源文件后台下'!E:E,E958,'总明细 源文件后台下'!C:C,"Order")</f>
        <v>0</v>
      </c>
      <c r="S958">
        <f>SUMIFS('总明细 源文件后台下'!V:V,'总明细 源文件后台下'!E:E,E958,'总明细 源文件后台下'!C:C,"Order")</f>
        <v>0</v>
      </c>
      <c r="T958">
        <f>SUMIFS('总明细 源文件后台下'!W:W,'总明细 源文件后台下'!E:E,E958,'总明细 源文件后台下'!C:C,"Order")</f>
        <v>0</v>
      </c>
      <c r="U958">
        <f>SUMIFS('总明细 源文件后台下'!G:G,'总明细 源文件后台下'!E:E,E958,'总明细 源文件后台下'!C:C,"Refund")</f>
        <v>0</v>
      </c>
      <c r="V958">
        <f>SUMIFS('总明细 源文件后台下'!M:M,'总明细 源文件后台下'!E:E,E958,'总明细 源文件后台下'!C:C,"Refund")</f>
        <v>0</v>
      </c>
      <c r="W958">
        <f>SUMIFS('总明细 源文件后台下'!N:N,'总明细 源文件后台下'!E:E,E958,'总明细 源文件后台下'!C:C,"Refund")</f>
        <v>0</v>
      </c>
      <c r="X958">
        <f>SUMIFS('总明细 源文件后台下'!O:O,'总明细 源文件后台下'!E:E,E958,'总明细 源文件后台下'!C:C,"Refund")</f>
        <v>0</v>
      </c>
      <c r="Y958">
        <f>SUMIFS('总明细 源文件后台下'!P:P,'总明细 源文件后台下'!E:E,E958,'总明细 源文件后台下'!C:C,"Refund")</f>
        <v>0</v>
      </c>
      <c r="Z958">
        <f>SUMIFS('总明细 源文件后台下'!Q:Q,'总明细 源文件后台下'!E:E,E958,'总明细 源文件后台下'!C:C,"Refund")</f>
        <v>0</v>
      </c>
      <c r="AA958">
        <f>SUMIFS('总明细 源文件后台下'!R:R,'总明细 源文件后台下'!E:E,E958,'总明细 源文件后台下'!C:C,"Refund")</f>
        <v>0</v>
      </c>
      <c r="AB958">
        <f>SUMIFS('总明细 源文件后台下'!S:S,'总明细 源文件后台下'!E:E,E958,'总明细 源文件后台下'!C:C,"Refund")</f>
        <v>0</v>
      </c>
      <c r="AC958">
        <f>SUMIFS('总明细 源文件后台下'!T:T,'总明细 源文件后台下'!E:E,E958,'总明细 源文件后台下'!C:C,"Refund")</f>
        <v>0</v>
      </c>
      <c r="AD958">
        <f>SUMIFS('总明细 源文件后台下'!U:U,'总明细 源文件后台下'!E:E,E958,'总明细 源文件后台下'!C:C,"Refund")</f>
        <v>0</v>
      </c>
      <c r="AE958">
        <f>SUMIFS('总明细 源文件后台下'!V:V,'总明细 源文件后台下'!E:E,E958,'总明细 源文件后台下'!C:C,"Refund")</f>
        <v>0</v>
      </c>
      <c r="AF958">
        <f>SUMIFS('总明细 源文件后台下'!W:W,'总明细 源文件后台下'!E:E,E958,'总明细 源文件后台下'!C:C,"Refund")</f>
        <v>0</v>
      </c>
      <c r="AK958">
        <f>(SUMIF('广告费 源文件后台下'!G:G,E958,'广告费 源文件后台下'!M:M))*-1</f>
        <v>0</v>
      </c>
      <c r="AL958">
        <f>SUMIFS('总明细 源文件后台下'!W:W,'总明细 源文件后台下'!E:E,E958,'总明细 源文件后台下'!C:C,"Adjustment",'总明细 源文件后台下'!F:F,"FBA Inventory Reimbursement - Customer Return")</f>
        <v>0</v>
      </c>
      <c r="AM958">
        <f>SUMIFS('总明细 源文件后台下'!W:W,'总明细 源文件后台下'!E:E,E958,'总明细 源文件后台下'!C:C,"Adjustment",'总明细 源文件后台下'!F:F,"FBA Inventory Reimbursement - Damaged:Warehouse")</f>
        <v>0</v>
      </c>
      <c r="AN958">
        <f>SUMIFS('总明细 源文件后台下'!W:W,'总明细 源文件后台下'!E:E,E958,'总明细 源文件后台下'!C:C,"Adjustment",'总明细 源文件后台下'!F:F,"FBA Inventory Reimbursement - Customer Service Issue")</f>
        <v>0</v>
      </c>
      <c r="AO958">
        <f>SUMIFS('总明细 源文件后台下'!W:W,'总明细 源文件后台下'!E:E,E958,'总明细 源文件后台下'!C:C,"Adjustment",'总明细 源文件后台下'!F:F,"FBA Inventory Reimbursement - Fee Correction")</f>
        <v>0</v>
      </c>
      <c r="AP958">
        <f>SUMIFS('总明细 源文件后台下'!W:W,'总明细 源文件后台下'!E:E,E958,'总明细 源文件后台下'!C:C,"Adjustment",'总明细 源文件后台下'!F:F,"FBA Inventory Reimbursement - General Adjustment")</f>
        <v>0</v>
      </c>
      <c r="AQ958">
        <f>SUMIFS('总明细 源文件后台下'!W:W,'总明细 源文件后台下'!E:E,E958,'总明细 源文件后台下'!C:C,"Adjustment",'总明细 源文件后台下'!F:F,"FBA Inventory Reimbursement - Lost:Inbound")</f>
        <v>0</v>
      </c>
      <c r="AR958">
        <f>SUMIFS('总明细 源文件后台下'!W:W,'总明细 源文件后台下'!E:E,E958,'总明细 源文件后台下'!C:C,"Adjustment",'总明细 源文件后台下'!F:F,"FBA Inventory Reimbursement - Lost:Warehouse")</f>
        <v>0</v>
      </c>
      <c r="AS958">
        <f>SUMIFS('总明细 源文件后台下'!W:W,'总明细 源文件后台下'!E:E,E958,'总明细 源文件后台下'!C:C,"Adjustment",'总明细 源文件后台下'!F:F,"Non-subscription Fee Adjustment")</f>
        <v>0</v>
      </c>
      <c r="AT958">
        <f>SUMIFS('总明细 源文件后台下'!W:W,'总明细 源文件后台下'!E:E,E958,'总明细 源文件后台下'!C:C,"Adjustment",'总明细 源文件后台下'!F:F,"FBA Inventory Placement Service Fee")</f>
        <v>0</v>
      </c>
      <c r="AV958">
        <f>SUMIF('FBA Customer Return Per Unit Fe'!B:B,E958,'FBA Customer Return Per Unit Fe'!C:C)</f>
        <v>0</v>
      </c>
      <c r="AX958">
        <f>(SUMIF('仓储费 源文件后台下'!C:C,E958,'仓储费 源文件后台下'!V:V))*-1</f>
        <v>0</v>
      </c>
      <c r="AZ958">
        <f>SUMIF('Disposal Fee销毁费用-160.95'!B:B,E958,'Disposal Fee销毁费用-160.95'!D:D)*-1</f>
        <v>0</v>
      </c>
      <c r="BC958">
        <f>IFERROR(VLOOKUP(F958,'优惠券-86.4'!F:I,4,0),0)</f>
        <v>0</v>
      </c>
      <c r="BD958">
        <f>IFERROR(VLOOKUP(F958,'早评-120'!E:H,4,0),0)</f>
        <v>0</v>
      </c>
      <c r="BF958">
        <f t="shared" si="112"/>
        <v>0</v>
      </c>
      <c r="BG958">
        <f t="shared" si="113"/>
        <v>0</v>
      </c>
      <c r="BH958">
        <f t="shared" si="114"/>
        <v>0</v>
      </c>
      <c r="BQ958" s="45">
        <f t="shared" si="115"/>
        <v>0</v>
      </c>
      <c r="BR958">
        <f>SUMIFS('9月销毁明细'!D:D,'9月销毁明细'!A:A,E958,'9月销毁明细'!H:H,"Sellable")</f>
        <v>0</v>
      </c>
      <c r="BS958">
        <f>SUMIFS('9月销毁明细'!G:G,'9月销毁明细'!A:A,E958,'9月销毁明细'!H:H,"Sellable")</f>
        <v>0</v>
      </c>
      <c r="BT958">
        <f>SUMIFS('9月销毁明细'!D:D,'9月销毁明细'!A:A,E958,'9月销毁明细'!H:H,"Unsellable")</f>
        <v>0</v>
      </c>
      <c r="BU958">
        <f>SUMIFS('9月销毁明细'!G:G,'9月销毁明细'!A:A,E958,'9月销毁明细'!H:H,"Unsellable")</f>
        <v>0</v>
      </c>
      <c r="BW958">
        <f>IFERROR(I958*VLOOKUP(F958,'9.3成本表'!C:L,10,0),0)</f>
        <v>0</v>
      </c>
      <c r="BX958">
        <f t="shared" si="116"/>
        <v>0</v>
      </c>
      <c r="CC958" s="45">
        <f t="shared" si="117"/>
        <v>0</v>
      </c>
      <c r="CD958" s="45">
        <f t="shared" si="118"/>
        <v>0</v>
      </c>
      <c r="CE958" s="45">
        <f t="shared" si="119"/>
        <v>0</v>
      </c>
    </row>
    <row r="959" spans="4:83" x14ac:dyDescent="0.25">
      <c r="D959" s="20" t="s">
        <v>2027</v>
      </c>
      <c r="E959" s="20" t="s">
        <v>2028</v>
      </c>
      <c r="F959" s="20">
        <v>6731</v>
      </c>
      <c r="G959">
        <v>953</v>
      </c>
      <c r="H959" s="20"/>
      <c r="I959">
        <f>SUMIFS('总明细 源文件后台下'!G:G,'总明细 源文件后台下'!E:E,E959,'总明细 源文件后台下'!C:C,"Order")</f>
        <v>0</v>
      </c>
      <c r="J959">
        <f>SUMIFS('总明细 源文件后台下'!M:M,'总明细 源文件后台下'!E:E,E959,'总明细 源文件后台下'!C:C,"Order")</f>
        <v>0</v>
      </c>
      <c r="K959">
        <f>SUMIFS('总明细 源文件后台下'!N:N,'总明细 源文件后台下'!E:E,E959,'总明细 源文件后台下'!C:C,"Order")</f>
        <v>0</v>
      </c>
      <c r="L959">
        <f>SUMIFS('总明细 源文件后台下'!O:O,'总明细 源文件后台下'!E:E,E959,'总明细 源文件后台下'!C:C,"Order")</f>
        <v>0</v>
      </c>
      <c r="M959">
        <f>SUMIFS('总明细 源文件后台下'!P:P,'总明细 源文件后台下'!E:E,E959,'总明细 源文件后台下'!C:C,"Order")</f>
        <v>0</v>
      </c>
      <c r="N959">
        <f>SUMIFS('总明细 源文件后台下'!Q:Q,'总明细 源文件后台下'!E:E,E959,'总明细 源文件后台下'!C:C,"Order")</f>
        <v>0</v>
      </c>
      <c r="O959">
        <f>SUMIFS('总明细 源文件后台下'!R:R,'总明细 源文件后台下'!E:E,E959,'总明细 源文件后台下'!C:C,"Order")</f>
        <v>0</v>
      </c>
      <c r="P959">
        <f>SUMIFS('总明细 源文件后台下'!S:S,'总明细 源文件后台下'!E:E,E959,'总明细 源文件后台下'!C:C,"Order")</f>
        <v>0</v>
      </c>
      <c r="Q959">
        <f>SUMIFS('总明细 源文件后台下'!T:T,'总明细 源文件后台下'!E:E,E959,'总明细 源文件后台下'!C:C,"Order")</f>
        <v>0</v>
      </c>
      <c r="R959">
        <f>SUMIFS('总明细 源文件后台下'!U:U,'总明细 源文件后台下'!E:E,E959,'总明细 源文件后台下'!C:C,"Order")</f>
        <v>0</v>
      </c>
      <c r="S959">
        <f>SUMIFS('总明细 源文件后台下'!V:V,'总明细 源文件后台下'!E:E,E959,'总明细 源文件后台下'!C:C,"Order")</f>
        <v>0</v>
      </c>
      <c r="T959">
        <f>SUMIFS('总明细 源文件后台下'!W:W,'总明细 源文件后台下'!E:E,E959,'总明细 源文件后台下'!C:C,"Order")</f>
        <v>0</v>
      </c>
      <c r="U959">
        <f>SUMIFS('总明细 源文件后台下'!G:G,'总明细 源文件后台下'!E:E,E959,'总明细 源文件后台下'!C:C,"Refund")</f>
        <v>0</v>
      </c>
      <c r="V959">
        <f>SUMIFS('总明细 源文件后台下'!M:M,'总明细 源文件后台下'!E:E,E959,'总明细 源文件后台下'!C:C,"Refund")</f>
        <v>0</v>
      </c>
      <c r="W959">
        <f>SUMIFS('总明细 源文件后台下'!N:N,'总明细 源文件后台下'!E:E,E959,'总明细 源文件后台下'!C:C,"Refund")</f>
        <v>0</v>
      </c>
      <c r="X959">
        <f>SUMIFS('总明细 源文件后台下'!O:O,'总明细 源文件后台下'!E:E,E959,'总明细 源文件后台下'!C:C,"Refund")</f>
        <v>0</v>
      </c>
      <c r="Y959">
        <f>SUMIFS('总明细 源文件后台下'!P:P,'总明细 源文件后台下'!E:E,E959,'总明细 源文件后台下'!C:C,"Refund")</f>
        <v>0</v>
      </c>
      <c r="Z959">
        <f>SUMIFS('总明细 源文件后台下'!Q:Q,'总明细 源文件后台下'!E:E,E959,'总明细 源文件后台下'!C:C,"Refund")</f>
        <v>0</v>
      </c>
      <c r="AA959">
        <f>SUMIFS('总明细 源文件后台下'!R:R,'总明细 源文件后台下'!E:E,E959,'总明细 源文件后台下'!C:C,"Refund")</f>
        <v>0</v>
      </c>
      <c r="AB959">
        <f>SUMIFS('总明细 源文件后台下'!S:S,'总明细 源文件后台下'!E:E,E959,'总明细 源文件后台下'!C:C,"Refund")</f>
        <v>0</v>
      </c>
      <c r="AC959">
        <f>SUMIFS('总明细 源文件后台下'!T:T,'总明细 源文件后台下'!E:E,E959,'总明细 源文件后台下'!C:C,"Refund")</f>
        <v>0</v>
      </c>
      <c r="AD959">
        <f>SUMIFS('总明细 源文件后台下'!U:U,'总明细 源文件后台下'!E:E,E959,'总明细 源文件后台下'!C:C,"Refund")</f>
        <v>0</v>
      </c>
      <c r="AE959">
        <f>SUMIFS('总明细 源文件后台下'!V:V,'总明细 源文件后台下'!E:E,E959,'总明细 源文件后台下'!C:C,"Refund")</f>
        <v>0</v>
      </c>
      <c r="AF959">
        <f>SUMIFS('总明细 源文件后台下'!W:W,'总明细 源文件后台下'!E:E,E959,'总明细 源文件后台下'!C:C,"Refund")</f>
        <v>0</v>
      </c>
      <c r="AK959">
        <f>(SUMIF('广告费 源文件后台下'!G:G,E959,'广告费 源文件后台下'!M:M))*-1</f>
        <v>0</v>
      </c>
      <c r="AL959">
        <f>SUMIFS('总明细 源文件后台下'!W:W,'总明细 源文件后台下'!E:E,E959,'总明细 源文件后台下'!C:C,"Adjustment",'总明细 源文件后台下'!F:F,"FBA Inventory Reimbursement - Customer Return")</f>
        <v>0</v>
      </c>
      <c r="AM959">
        <f>SUMIFS('总明细 源文件后台下'!W:W,'总明细 源文件后台下'!E:E,E959,'总明细 源文件后台下'!C:C,"Adjustment",'总明细 源文件后台下'!F:F,"FBA Inventory Reimbursement - Damaged:Warehouse")</f>
        <v>0</v>
      </c>
      <c r="AN959">
        <f>SUMIFS('总明细 源文件后台下'!W:W,'总明细 源文件后台下'!E:E,E959,'总明细 源文件后台下'!C:C,"Adjustment",'总明细 源文件后台下'!F:F,"FBA Inventory Reimbursement - Customer Service Issue")</f>
        <v>0</v>
      </c>
      <c r="AO959">
        <f>SUMIFS('总明细 源文件后台下'!W:W,'总明细 源文件后台下'!E:E,E959,'总明细 源文件后台下'!C:C,"Adjustment",'总明细 源文件后台下'!F:F,"FBA Inventory Reimbursement - Fee Correction")</f>
        <v>0</v>
      </c>
      <c r="AP959">
        <f>SUMIFS('总明细 源文件后台下'!W:W,'总明细 源文件后台下'!E:E,E959,'总明细 源文件后台下'!C:C,"Adjustment",'总明细 源文件后台下'!F:F,"FBA Inventory Reimbursement - General Adjustment")</f>
        <v>0</v>
      </c>
      <c r="AQ959">
        <f>SUMIFS('总明细 源文件后台下'!W:W,'总明细 源文件后台下'!E:E,E959,'总明细 源文件后台下'!C:C,"Adjustment",'总明细 源文件后台下'!F:F,"FBA Inventory Reimbursement - Lost:Inbound")</f>
        <v>0</v>
      </c>
      <c r="AR959">
        <f>SUMIFS('总明细 源文件后台下'!W:W,'总明细 源文件后台下'!E:E,E959,'总明细 源文件后台下'!C:C,"Adjustment",'总明细 源文件后台下'!F:F,"FBA Inventory Reimbursement - Lost:Warehouse")</f>
        <v>0</v>
      </c>
      <c r="AS959">
        <f>SUMIFS('总明细 源文件后台下'!W:W,'总明细 源文件后台下'!E:E,E959,'总明细 源文件后台下'!C:C,"Adjustment",'总明细 源文件后台下'!F:F,"Non-subscription Fee Adjustment")</f>
        <v>0</v>
      </c>
      <c r="AT959">
        <f>SUMIFS('总明细 源文件后台下'!W:W,'总明细 源文件后台下'!E:E,E959,'总明细 源文件后台下'!C:C,"Adjustment",'总明细 源文件后台下'!F:F,"FBA Inventory Placement Service Fee")</f>
        <v>0</v>
      </c>
      <c r="AV959">
        <f>SUMIF('FBA Customer Return Per Unit Fe'!B:B,E959,'FBA Customer Return Per Unit Fe'!C:C)</f>
        <v>0</v>
      </c>
      <c r="AX959">
        <f>(SUMIF('仓储费 源文件后台下'!C:C,E959,'仓储费 源文件后台下'!V:V))*-1</f>
        <v>0</v>
      </c>
      <c r="AZ959">
        <f>SUMIF('Disposal Fee销毁费用-160.95'!B:B,E959,'Disposal Fee销毁费用-160.95'!D:D)*-1</f>
        <v>0</v>
      </c>
      <c r="BC959">
        <f>IFERROR(VLOOKUP(F959,'优惠券-86.4'!F:I,4,0),0)</f>
        <v>0</v>
      </c>
      <c r="BD959">
        <f>IFERROR(VLOOKUP(F959,'早评-120'!E:H,4,0),0)</f>
        <v>0</v>
      </c>
      <c r="BF959">
        <f t="shared" si="112"/>
        <v>0</v>
      </c>
      <c r="BG959">
        <f t="shared" si="113"/>
        <v>0</v>
      </c>
      <c r="BH959">
        <f t="shared" si="114"/>
        <v>0</v>
      </c>
      <c r="BQ959" s="45">
        <f t="shared" si="115"/>
        <v>0</v>
      </c>
      <c r="BR959">
        <f>SUMIFS('9月销毁明细'!D:D,'9月销毁明细'!A:A,E959,'9月销毁明细'!H:H,"Sellable")</f>
        <v>0</v>
      </c>
      <c r="BS959">
        <f>SUMIFS('9月销毁明细'!G:G,'9月销毁明细'!A:A,E959,'9月销毁明细'!H:H,"Sellable")</f>
        <v>0</v>
      </c>
      <c r="BT959">
        <f>SUMIFS('9月销毁明细'!D:D,'9月销毁明细'!A:A,E959,'9月销毁明细'!H:H,"Unsellable")</f>
        <v>0</v>
      </c>
      <c r="BU959">
        <f>SUMIFS('9月销毁明细'!G:G,'9月销毁明细'!A:A,E959,'9月销毁明细'!H:H,"Unsellable")</f>
        <v>0</v>
      </c>
      <c r="BW959">
        <f>IFERROR(I959*VLOOKUP(F959,'9.3成本表'!C:L,10,0),0)</f>
        <v>0</v>
      </c>
      <c r="BX959">
        <f t="shared" si="116"/>
        <v>0</v>
      </c>
      <c r="CC959" s="45">
        <f t="shared" si="117"/>
        <v>0</v>
      </c>
      <c r="CD959" s="45">
        <f t="shared" si="118"/>
        <v>0</v>
      </c>
      <c r="CE959" s="45">
        <f t="shared" si="119"/>
        <v>0</v>
      </c>
    </row>
    <row r="960" spans="4:83" x14ac:dyDescent="0.25">
      <c r="D960" s="20" t="s">
        <v>2029</v>
      </c>
      <c r="E960" s="20" t="s">
        <v>2030</v>
      </c>
      <c r="F960" s="20">
        <v>6731</v>
      </c>
      <c r="G960">
        <v>954</v>
      </c>
      <c r="H960" s="20"/>
      <c r="I960">
        <f>SUMIFS('总明细 源文件后台下'!G:G,'总明细 源文件后台下'!E:E,E960,'总明细 源文件后台下'!C:C,"Order")</f>
        <v>0</v>
      </c>
      <c r="J960">
        <f>SUMIFS('总明细 源文件后台下'!M:M,'总明细 源文件后台下'!E:E,E960,'总明细 源文件后台下'!C:C,"Order")</f>
        <v>0</v>
      </c>
      <c r="K960">
        <f>SUMIFS('总明细 源文件后台下'!N:N,'总明细 源文件后台下'!E:E,E960,'总明细 源文件后台下'!C:C,"Order")</f>
        <v>0</v>
      </c>
      <c r="L960">
        <f>SUMIFS('总明细 源文件后台下'!O:O,'总明细 源文件后台下'!E:E,E960,'总明细 源文件后台下'!C:C,"Order")</f>
        <v>0</v>
      </c>
      <c r="M960">
        <f>SUMIFS('总明细 源文件后台下'!P:P,'总明细 源文件后台下'!E:E,E960,'总明细 源文件后台下'!C:C,"Order")</f>
        <v>0</v>
      </c>
      <c r="N960">
        <f>SUMIFS('总明细 源文件后台下'!Q:Q,'总明细 源文件后台下'!E:E,E960,'总明细 源文件后台下'!C:C,"Order")</f>
        <v>0</v>
      </c>
      <c r="O960">
        <f>SUMIFS('总明细 源文件后台下'!R:R,'总明细 源文件后台下'!E:E,E960,'总明细 源文件后台下'!C:C,"Order")</f>
        <v>0</v>
      </c>
      <c r="P960">
        <f>SUMIFS('总明细 源文件后台下'!S:S,'总明细 源文件后台下'!E:E,E960,'总明细 源文件后台下'!C:C,"Order")</f>
        <v>0</v>
      </c>
      <c r="Q960">
        <f>SUMIFS('总明细 源文件后台下'!T:T,'总明细 源文件后台下'!E:E,E960,'总明细 源文件后台下'!C:C,"Order")</f>
        <v>0</v>
      </c>
      <c r="R960">
        <f>SUMIFS('总明细 源文件后台下'!U:U,'总明细 源文件后台下'!E:E,E960,'总明细 源文件后台下'!C:C,"Order")</f>
        <v>0</v>
      </c>
      <c r="S960">
        <f>SUMIFS('总明细 源文件后台下'!V:V,'总明细 源文件后台下'!E:E,E960,'总明细 源文件后台下'!C:C,"Order")</f>
        <v>0</v>
      </c>
      <c r="T960">
        <f>SUMIFS('总明细 源文件后台下'!W:W,'总明细 源文件后台下'!E:E,E960,'总明细 源文件后台下'!C:C,"Order")</f>
        <v>0</v>
      </c>
      <c r="U960">
        <f>SUMIFS('总明细 源文件后台下'!G:G,'总明细 源文件后台下'!E:E,E960,'总明细 源文件后台下'!C:C,"Refund")</f>
        <v>0</v>
      </c>
      <c r="V960">
        <f>SUMIFS('总明细 源文件后台下'!M:M,'总明细 源文件后台下'!E:E,E960,'总明细 源文件后台下'!C:C,"Refund")</f>
        <v>0</v>
      </c>
      <c r="W960">
        <f>SUMIFS('总明细 源文件后台下'!N:N,'总明细 源文件后台下'!E:E,E960,'总明细 源文件后台下'!C:C,"Refund")</f>
        <v>0</v>
      </c>
      <c r="X960">
        <f>SUMIFS('总明细 源文件后台下'!O:O,'总明细 源文件后台下'!E:E,E960,'总明细 源文件后台下'!C:C,"Refund")</f>
        <v>0</v>
      </c>
      <c r="Y960">
        <f>SUMIFS('总明细 源文件后台下'!P:P,'总明细 源文件后台下'!E:E,E960,'总明细 源文件后台下'!C:C,"Refund")</f>
        <v>0</v>
      </c>
      <c r="Z960">
        <f>SUMIFS('总明细 源文件后台下'!Q:Q,'总明细 源文件后台下'!E:E,E960,'总明细 源文件后台下'!C:C,"Refund")</f>
        <v>0</v>
      </c>
      <c r="AA960">
        <f>SUMIFS('总明细 源文件后台下'!R:R,'总明细 源文件后台下'!E:E,E960,'总明细 源文件后台下'!C:C,"Refund")</f>
        <v>0</v>
      </c>
      <c r="AB960">
        <f>SUMIFS('总明细 源文件后台下'!S:S,'总明细 源文件后台下'!E:E,E960,'总明细 源文件后台下'!C:C,"Refund")</f>
        <v>0</v>
      </c>
      <c r="AC960">
        <f>SUMIFS('总明细 源文件后台下'!T:T,'总明细 源文件后台下'!E:E,E960,'总明细 源文件后台下'!C:C,"Refund")</f>
        <v>0</v>
      </c>
      <c r="AD960">
        <f>SUMIFS('总明细 源文件后台下'!U:U,'总明细 源文件后台下'!E:E,E960,'总明细 源文件后台下'!C:C,"Refund")</f>
        <v>0</v>
      </c>
      <c r="AE960">
        <f>SUMIFS('总明细 源文件后台下'!V:V,'总明细 源文件后台下'!E:E,E960,'总明细 源文件后台下'!C:C,"Refund")</f>
        <v>0</v>
      </c>
      <c r="AF960">
        <f>SUMIFS('总明细 源文件后台下'!W:W,'总明细 源文件后台下'!E:E,E960,'总明细 源文件后台下'!C:C,"Refund")</f>
        <v>0</v>
      </c>
      <c r="AK960">
        <f>(SUMIF('广告费 源文件后台下'!G:G,E960,'广告费 源文件后台下'!M:M))*-1</f>
        <v>0</v>
      </c>
      <c r="AL960">
        <f>SUMIFS('总明细 源文件后台下'!W:W,'总明细 源文件后台下'!E:E,E960,'总明细 源文件后台下'!C:C,"Adjustment",'总明细 源文件后台下'!F:F,"FBA Inventory Reimbursement - Customer Return")</f>
        <v>0</v>
      </c>
      <c r="AM960">
        <f>SUMIFS('总明细 源文件后台下'!W:W,'总明细 源文件后台下'!E:E,E960,'总明细 源文件后台下'!C:C,"Adjustment",'总明细 源文件后台下'!F:F,"FBA Inventory Reimbursement - Damaged:Warehouse")</f>
        <v>0</v>
      </c>
      <c r="AN960">
        <f>SUMIFS('总明细 源文件后台下'!W:W,'总明细 源文件后台下'!E:E,E960,'总明细 源文件后台下'!C:C,"Adjustment",'总明细 源文件后台下'!F:F,"FBA Inventory Reimbursement - Customer Service Issue")</f>
        <v>0</v>
      </c>
      <c r="AO960">
        <f>SUMIFS('总明细 源文件后台下'!W:W,'总明细 源文件后台下'!E:E,E960,'总明细 源文件后台下'!C:C,"Adjustment",'总明细 源文件后台下'!F:F,"FBA Inventory Reimbursement - Fee Correction")</f>
        <v>0</v>
      </c>
      <c r="AP960">
        <f>SUMIFS('总明细 源文件后台下'!W:W,'总明细 源文件后台下'!E:E,E960,'总明细 源文件后台下'!C:C,"Adjustment",'总明细 源文件后台下'!F:F,"FBA Inventory Reimbursement - General Adjustment")</f>
        <v>0</v>
      </c>
      <c r="AQ960">
        <f>SUMIFS('总明细 源文件后台下'!W:W,'总明细 源文件后台下'!E:E,E960,'总明细 源文件后台下'!C:C,"Adjustment",'总明细 源文件后台下'!F:F,"FBA Inventory Reimbursement - Lost:Inbound")</f>
        <v>0</v>
      </c>
      <c r="AR960">
        <f>SUMIFS('总明细 源文件后台下'!W:W,'总明细 源文件后台下'!E:E,E960,'总明细 源文件后台下'!C:C,"Adjustment",'总明细 源文件后台下'!F:F,"FBA Inventory Reimbursement - Lost:Warehouse")</f>
        <v>0</v>
      </c>
      <c r="AS960">
        <f>SUMIFS('总明细 源文件后台下'!W:W,'总明细 源文件后台下'!E:E,E960,'总明细 源文件后台下'!C:C,"Adjustment",'总明细 源文件后台下'!F:F,"Non-subscription Fee Adjustment")</f>
        <v>0</v>
      </c>
      <c r="AT960">
        <f>SUMIFS('总明细 源文件后台下'!W:W,'总明细 源文件后台下'!E:E,E960,'总明细 源文件后台下'!C:C,"Adjustment",'总明细 源文件后台下'!F:F,"FBA Inventory Placement Service Fee")</f>
        <v>0</v>
      </c>
      <c r="AV960">
        <f>SUMIF('FBA Customer Return Per Unit Fe'!B:B,E960,'FBA Customer Return Per Unit Fe'!C:C)</f>
        <v>0</v>
      </c>
      <c r="AX960">
        <f>(SUMIF('仓储费 源文件后台下'!C:C,E960,'仓储费 源文件后台下'!V:V))*-1</f>
        <v>0</v>
      </c>
      <c r="AZ960">
        <f>SUMIF('Disposal Fee销毁费用-160.95'!B:B,E960,'Disposal Fee销毁费用-160.95'!D:D)*-1</f>
        <v>0</v>
      </c>
      <c r="BC960">
        <f>IFERROR(VLOOKUP(F960,'优惠券-86.4'!F:I,4,0),0)</f>
        <v>0</v>
      </c>
      <c r="BD960">
        <f>IFERROR(VLOOKUP(F960,'早评-120'!E:H,4,0),0)</f>
        <v>0</v>
      </c>
      <c r="BF960">
        <f t="shared" si="112"/>
        <v>0</v>
      </c>
      <c r="BG960">
        <f t="shared" si="113"/>
        <v>0</v>
      </c>
      <c r="BH960">
        <f t="shared" si="114"/>
        <v>0</v>
      </c>
      <c r="BQ960" s="45">
        <f t="shared" si="115"/>
        <v>0</v>
      </c>
      <c r="BR960">
        <f>SUMIFS('9月销毁明细'!D:D,'9月销毁明细'!A:A,E960,'9月销毁明细'!H:H,"Sellable")</f>
        <v>0</v>
      </c>
      <c r="BS960">
        <f>SUMIFS('9月销毁明细'!G:G,'9月销毁明细'!A:A,E960,'9月销毁明细'!H:H,"Sellable")</f>
        <v>0</v>
      </c>
      <c r="BT960">
        <f>SUMIFS('9月销毁明细'!D:D,'9月销毁明细'!A:A,E960,'9月销毁明细'!H:H,"Unsellable")</f>
        <v>0</v>
      </c>
      <c r="BU960">
        <f>SUMIFS('9月销毁明细'!G:G,'9月销毁明细'!A:A,E960,'9月销毁明细'!H:H,"Unsellable")</f>
        <v>0</v>
      </c>
      <c r="BW960">
        <f>IFERROR(I960*VLOOKUP(F960,'9.3成本表'!C:L,10,0),0)</f>
        <v>0</v>
      </c>
      <c r="BX960">
        <f t="shared" si="116"/>
        <v>0</v>
      </c>
      <c r="CC960" s="45">
        <f t="shared" si="117"/>
        <v>0</v>
      </c>
      <c r="CD960" s="45">
        <f t="shared" si="118"/>
        <v>0</v>
      </c>
      <c r="CE960" s="45">
        <f t="shared" si="119"/>
        <v>0</v>
      </c>
    </row>
    <row r="961" spans="4:83" x14ac:dyDescent="0.25">
      <c r="D961" s="20" t="s">
        <v>2031</v>
      </c>
      <c r="E961" s="20" t="s">
        <v>2032</v>
      </c>
      <c r="F961" s="20">
        <v>6734</v>
      </c>
      <c r="G961">
        <v>955</v>
      </c>
      <c r="H961" s="20"/>
      <c r="I961">
        <f>SUMIFS('总明细 源文件后台下'!G:G,'总明细 源文件后台下'!E:E,E961,'总明细 源文件后台下'!C:C,"Order")</f>
        <v>0</v>
      </c>
      <c r="J961">
        <f>SUMIFS('总明细 源文件后台下'!M:M,'总明细 源文件后台下'!E:E,E961,'总明细 源文件后台下'!C:C,"Order")</f>
        <v>0</v>
      </c>
      <c r="K961">
        <f>SUMIFS('总明细 源文件后台下'!N:N,'总明细 源文件后台下'!E:E,E961,'总明细 源文件后台下'!C:C,"Order")</f>
        <v>0</v>
      </c>
      <c r="L961">
        <f>SUMIFS('总明细 源文件后台下'!O:O,'总明细 源文件后台下'!E:E,E961,'总明细 源文件后台下'!C:C,"Order")</f>
        <v>0</v>
      </c>
      <c r="M961">
        <f>SUMIFS('总明细 源文件后台下'!P:P,'总明细 源文件后台下'!E:E,E961,'总明细 源文件后台下'!C:C,"Order")</f>
        <v>0</v>
      </c>
      <c r="N961">
        <f>SUMIFS('总明细 源文件后台下'!Q:Q,'总明细 源文件后台下'!E:E,E961,'总明细 源文件后台下'!C:C,"Order")</f>
        <v>0</v>
      </c>
      <c r="O961">
        <f>SUMIFS('总明细 源文件后台下'!R:R,'总明细 源文件后台下'!E:E,E961,'总明细 源文件后台下'!C:C,"Order")</f>
        <v>0</v>
      </c>
      <c r="P961">
        <f>SUMIFS('总明细 源文件后台下'!S:S,'总明细 源文件后台下'!E:E,E961,'总明细 源文件后台下'!C:C,"Order")</f>
        <v>0</v>
      </c>
      <c r="Q961">
        <f>SUMIFS('总明细 源文件后台下'!T:T,'总明细 源文件后台下'!E:E,E961,'总明细 源文件后台下'!C:C,"Order")</f>
        <v>0</v>
      </c>
      <c r="R961">
        <f>SUMIFS('总明细 源文件后台下'!U:U,'总明细 源文件后台下'!E:E,E961,'总明细 源文件后台下'!C:C,"Order")</f>
        <v>0</v>
      </c>
      <c r="S961">
        <f>SUMIFS('总明细 源文件后台下'!V:V,'总明细 源文件后台下'!E:E,E961,'总明细 源文件后台下'!C:C,"Order")</f>
        <v>0</v>
      </c>
      <c r="T961">
        <f>SUMIFS('总明细 源文件后台下'!W:W,'总明细 源文件后台下'!E:E,E961,'总明细 源文件后台下'!C:C,"Order")</f>
        <v>0</v>
      </c>
      <c r="U961">
        <f>SUMIFS('总明细 源文件后台下'!G:G,'总明细 源文件后台下'!E:E,E961,'总明细 源文件后台下'!C:C,"Refund")</f>
        <v>0</v>
      </c>
      <c r="V961">
        <f>SUMIFS('总明细 源文件后台下'!M:M,'总明细 源文件后台下'!E:E,E961,'总明细 源文件后台下'!C:C,"Refund")</f>
        <v>0</v>
      </c>
      <c r="W961">
        <f>SUMIFS('总明细 源文件后台下'!N:N,'总明细 源文件后台下'!E:E,E961,'总明细 源文件后台下'!C:C,"Refund")</f>
        <v>0</v>
      </c>
      <c r="X961">
        <f>SUMIFS('总明细 源文件后台下'!O:O,'总明细 源文件后台下'!E:E,E961,'总明细 源文件后台下'!C:C,"Refund")</f>
        <v>0</v>
      </c>
      <c r="Y961">
        <f>SUMIFS('总明细 源文件后台下'!P:P,'总明细 源文件后台下'!E:E,E961,'总明细 源文件后台下'!C:C,"Refund")</f>
        <v>0</v>
      </c>
      <c r="Z961">
        <f>SUMIFS('总明细 源文件后台下'!Q:Q,'总明细 源文件后台下'!E:E,E961,'总明细 源文件后台下'!C:C,"Refund")</f>
        <v>0</v>
      </c>
      <c r="AA961">
        <f>SUMIFS('总明细 源文件后台下'!R:R,'总明细 源文件后台下'!E:E,E961,'总明细 源文件后台下'!C:C,"Refund")</f>
        <v>0</v>
      </c>
      <c r="AB961">
        <f>SUMIFS('总明细 源文件后台下'!S:S,'总明细 源文件后台下'!E:E,E961,'总明细 源文件后台下'!C:C,"Refund")</f>
        <v>0</v>
      </c>
      <c r="AC961">
        <f>SUMIFS('总明细 源文件后台下'!T:T,'总明细 源文件后台下'!E:E,E961,'总明细 源文件后台下'!C:C,"Refund")</f>
        <v>0</v>
      </c>
      <c r="AD961">
        <f>SUMIFS('总明细 源文件后台下'!U:U,'总明细 源文件后台下'!E:E,E961,'总明细 源文件后台下'!C:C,"Refund")</f>
        <v>0</v>
      </c>
      <c r="AE961">
        <f>SUMIFS('总明细 源文件后台下'!V:V,'总明细 源文件后台下'!E:E,E961,'总明细 源文件后台下'!C:C,"Refund")</f>
        <v>0</v>
      </c>
      <c r="AF961">
        <f>SUMIFS('总明细 源文件后台下'!W:W,'总明细 源文件后台下'!E:E,E961,'总明细 源文件后台下'!C:C,"Refund")</f>
        <v>0</v>
      </c>
      <c r="AK961">
        <f>(SUMIF('广告费 源文件后台下'!G:G,E961,'广告费 源文件后台下'!M:M))*-1</f>
        <v>0</v>
      </c>
      <c r="AL961">
        <f>SUMIFS('总明细 源文件后台下'!W:W,'总明细 源文件后台下'!E:E,E961,'总明细 源文件后台下'!C:C,"Adjustment",'总明细 源文件后台下'!F:F,"FBA Inventory Reimbursement - Customer Return")</f>
        <v>0</v>
      </c>
      <c r="AM961">
        <f>SUMIFS('总明细 源文件后台下'!W:W,'总明细 源文件后台下'!E:E,E961,'总明细 源文件后台下'!C:C,"Adjustment",'总明细 源文件后台下'!F:F,"FBA Inventory Reimbursement - Damaged:Warehouse")</f>
        <v>0</v>
      </c>
      <c r="AN961">
        <f>SUMIFS('总明细 源文件后台下'!W:W,'总明细 源文件后台下'!E:E,E961,'总明细 源文件后台下'!C:C,"Adjustment",'总明细 源文件后台下'!F:F,"FBA Inventory Reimbursement - Customer Service Issue")</f>
        <v>0</v>
      </c>
      <c r="AO961">
        <f>SUMIFS('总明细 源文件后台下'!W:W,'总明细 源文件后台下'!E:E,E961,'总明细 源文件后台下'!C:C,"Adjustment",'总明细 源文件后台下'!F:F,"FBA Inventory Reimbursement - Fee Correction")</f>
        <v>0</v>
      </c>
      <c r="AP961">
        <f>SUMIFS('总明细 源文件后台下'!W:W,'总明细 源文件后台下'!E:E,E961,'总明细 源文件后台下'!C:C,"Adjustment",'总明细 源文件后台下'!F:F,"FBA Inventory Reimbursement - General Adjustment")</f>
        <v>0</v>
      </c>
      <c r="AQ961">
        <f>SUMIFS('总明细 源文件后台下'!W:W,'总明细 源文件后台下'!E:E,E961,'总明细 源文件后台下'!C:C,"Adjustment",'总明细 源文件后台下'!F:F,"FBA Inventory Reimbursement - Lost:Inbound")</f>
        <v>0</v>
      </c>
      <c r="AR961">
        <f>SUMIFS('总明细 源文件后台下'!W:W,'总明细 源文件后台下'!E:E,E961,'总明细 源文件后台下'!C:C,"Adjustment",'总明细 源文件后台下'!F:F,"FBA Inventory Reimbursement - Lost:Warehouse")</f>
        <v>0</v>
      </c>
      <c r="AS961">
        <f>SUMIFS('总明细 源文件后台下'!W:W,'总明细 源文件后台下'!E:E,E961,'总明细 源文件后台下'!C:C,"Adjustment",'总明细 源文件后台下'!F:F,"Non-subscription Fee Adjustment")</f>
        <v>0</v>
      </c>
      <c r="AT961">
        <f>SUMIFS('总明细 源文件后台下'!W:W,'总明细 源文件后台下'!E:E,E961,'总明细 源文件后台下'!C:C,"Adjustment",'总明细 源文件后台下'!F:F,"FBA Inventory Placement Service Fee")</f>
        <v>0</v>
      </c>
      <c r="AV961">
        <f>SUMIF('FBA Customer Return Per Unit Fe'!B:B,E961,'FBA Customer Return Per Unit Fe'!C:C)</f>
        <v>0</v>
      </c>
      <c r="AX961">
        <f>(SUMIF('仓储费 源文件后台下'!C:C,E961,'仓储费 源文件后台下'!V:V))*-1</f>
        <v>0</v>
      </c>
      <c r="AZ961">
        <f>SUMIF('Disposal Fee销毁费用-160.95'!B:B,E961,'Disposal Fee销毁费用-160.95'!D:D)*-1</f>
        <v>0</v>
      </c>
      <c r="BC961">
        <f>IFERROR(VLOOKUP(F961,'优惠券-86.4'!F:I,4,0),0)</f>
        <v>0</v>
      </c>
      <c r="BD961">
        <f>IFERROR(VLOOKUP(F961,'早评-120'!E:H,4,0),0)</f>
        <v>0</v>
      </c>
      <c r="BF961">
        <f t="shared" si="112"/>
        <v>0</v>
      </c>
      <c r="BG961">
        <f t="shared" si="113"/>
        <v>0</v>
      </c>
      <c r="BH961">
        <f t="shared" si="114"/>
        <v>0</v>
      </c>
      <c r="BQ961" s="45">
        <f t="shared" si="115"/>
        <v>0</v>
      </c>
      <c r="BR961">
        <f>SUMIFS('9月销毁明细'!D:D,'9月销毁明细'!A:A,E961,'9月销毁明细'!H:H,"Sellable")</f>
        <v>0</v>
      </c>
      <c r="BS961">
        <f>SUMIFS('9月销毁明细'!G:G,'9月销毁明细'!A:A,E961,'9月销毁明细'!H:H,"Sellable")</f>
        <v>0</v>
      </c>
      <c r="BT961">
        <f>SUMIFS('9月销毁明细'!D:D,'9月销毁明细'!A:A,E961,'9月销毁明细'!H:H,"Unsellable")</f>
        <v>0</v>
      </c>
      <c r="BU961">
        <f>SUMIFS('9月销毁明细'!G:G,'9月销毁明细'!A:A,E961,'9月销毁明细'!H:H,"Unsellable")</f>
        <v>0</v>
      </c>
      <c r="BW961">
        <f>IFERROR(I961*VLOOKUP(F961,'9.3成本表'!C:L,10,0),0)</f>
        <v>0</v>
      </c>
      <c r="BX961">
        <f t="shared" si="116"/>
        <v>0</v>
      </c>
      <c r="CC961" s="45">
        <f t="shared" si="117"/>
        <v>0</v>
      </c>
      <c r="CD961" s="45">
        <f t="shared" si="118"/>
        <v>0</v>
      </c>
      <c r="CE961" s="45">
        <f t="shared" si="119"/>
        <v>0</v>
      </c>
    </row>
    <row r="962" spans="4:83" x14ac:dyDescent="0.25">
      <c r="D962" s="20" t="s">
        <v>2033</v>
      </c>
      <c r="E962" s="20" t="s">
        <v>2034</v>
      </c>
      <c r="F962" s="20">
        <v>6734</v>
      </c>
      <c r="G962">
        <v>956</v>
      </c>
      <c r="H962" s="20"/>
      <c r="I962">
        <f>SUMIFS('总明细 源文件后台下'!G:G,'总明细 源文件后台下'!E:E,E962,'总明细 源文件后台下'!C:C,"Order")</f>
        <v>0</v>
      </c>
      <c r="J962">
        <f>SUMIFS('总明细 源文件后台下'!M:M,'总明细 源文件后台下'!E:E,E962,'总明细 源文件后台下'!C:C,"Order")</f>
        <v>0</v>
      </c>
      <c r="K962">
        <f>SUMIFS('总明细 源文件后台下'!N:N,'总明细 源文件后台下'!E:E,E962,'总明细 源文件后台下'!C:C,"Order")</f>
        <v>0</v>
      </c>
      <c r="L962">
        <f>SUMIFS('总明细 源文件后台下'!O:O,'总明细 源文件后台下'!E:E,E962,'总明细 源文件后台下'!C:C,"Order")</f>
        <v>0</v>
      </c>
      <c r="M962">
        <f>SUMIFS('总明细 源文件后台下'!P:P,'总明细 源文件后台下'!E:E,E962,'总明细 源文件后台下'!C:C,"Order")</f>
        <v>0</v>
      </c>
      <c r="N962">
        <f>SUMIFS('总明细 源文件后台下'!Q:Q,'总明细 源文件后台下'!E:E,E962,'总明细 源文件后台下'!C:C,"Order")</f>
        <v>0</v>
      </c>
      <c r="O962">
        <f>SUMIFS('总明细 源文件后台下'!R:R,'总明细 源文件后台下'!E:E,E962,'总明细 源文件后台下'!C:C,"Order")</f>
        <v>0</v>
      </c>
      <c r="P962">
        <f>SUMIFS('总明细 源文件后台下'!S:S,'总明细 源文件后台下'!E:E,E962,'总明细 源文件后台下'!C:C,"Order")</f>
        <v>0</v>
      </c>
      <c r="Q962">
        <f>SUMIFS('总明细 源文件后台下'!T:T,'总明细 源文件后台下'!E:E,E962,'总明细 源文件后台下'!C:C,"Order")</f>
        <v>0</v>
      </c>
      <c r="R962">
        <f>SUMIFS('总明细 源文件后台下'!U:U,'总明细 源文件后台下'!E:E,E962,'总明细 源文件后台下'!C:C,"Order")</f>
        <v>0</v>
      </c>
      <c r="S962">
        <f>SUMIFS('总明细 源文件后台下'!V:V,'总明细 源文件后台下'!E:E,E962,'总明细 源文件后台下'!C:C,"Order")</f>
        <v>0</v>
      </c>
      <c r="T962">
        <f>SUMIFS('总明细 源文件后台下'!W:W,'总明细 源文件后台下'!E:E,E962,'总明细 源文件后台下'!C:C,"Order")</f>
        <v>0</v>
      </c>
      <c r="U962">
        <f>SUMIFS('总明细 源文件后台下'!G:G,'总明细 源文件后台下'!E:E,E962,'总明细 源文件后台下'!C:C,"Refund")</f>
        <v>0</v>
      </c>
      <c r="V962">
        <f>SUMIFS('总明细 源文件后台下'!M:M,'总明细 源文件后台下'!E:E,E962,'总明细 源文件后台下'!C:C,"Refund")</f>
        <v>0</v>
      </c>
      <c r="W962">
        <f>SUMIFS('总明细 源文件后台下'!N:N,'总明细 源文件后台下'!E:E,E962,'总明细 源文件后台下'!C:C,"Refund")</f>
        <v>0</v>
      </c>
      <c r="X962">
        <f>SUMIFS('总明细 源文件后台下'!O:O,'总明细 源文件后台下'!E:E,E962,'总明细 源文件后台下'!C:C,"Refund")</f>
        <v>0</v>
      </c>
      <c r="Y962">
        <f>SUMIFS('总明细 源文件后台下'!P:P,'总明细 源文件后台下'!E:E,E962,'总明细 源文件后台下'!C:C,"Refund")</f>
        <v>0</v>
      </c>
      <c r="Z962">
        <f>SUMIFS('总明细 源文件后台下'!Q:Q,'总明细 源文件后台下'!E:E,E962,'总明细 源文件后台下'!C:C,"Refund")</f>
        <v>0</v>
      </c>
      <c r="AA962">
        <f>SUMIFS('总明细 源文件后台下'!R:R,'总明细 源文件后台下'!E:E,E962,'总明细 源文件后台下'!C:C,"Refund")</f>
        <v>0</v>
      </c>
      <c r="AB962">
        <f>SUMIFS('总明细 源文件后台下'!S:S,'总明细 源文件后台下'!E:E,E962,'总明细 源文件后台下'!C:C,"Refund")</f>
        <v>0</v>
      </c>
      <c r="AC962">
        <f>SUMIFS('总明细 源文件后台下'!T:T,'总明细 源文件后台下'!E:E,E962,'总明细 源文件后台下'!C:C,"Refund")</f>
        <v>0</v>
      </c>
      <c r="AD962">
        <f>SUMIFS('总明细 源文件后台下'!U:U,'总明细 源文件后台下'!E:E,E962,'总明细 源文件后台下'!C:C,"Refund")</f>
        <v>0</v>
      </c>
      <c r="AE962">
        <f>SUMIFS('总明细 源文件后台下'!V:V,'总明细 源文件后台下'!E:E,E962,'总明细 源文件后台下'!C:C,"Refund")</f>
        <v>0</v>
      </c>
      <c r="AF962">
        <f>SUMIFS('总明细 源文件后台下'!W:W,'总明细 源文件后台下'!E:E,E962,'总明细 源文件后台下'!C:C,"Refund")</f>
        <v>0</v>
      </c>
      <c r="AK962">
        <f>(SUMIF('广告费 源文件后台下'!G:G,E962,'广告费 源文件后台下'!M:M))*-1</f>
        <v>0</v>
      </c>
      <c r="AL962">
        <f>SUMIFS('总明细 源文件后台下'!W:W,'总明细 源文件后台下'!E:E,E962,'总明细 源文件后台下'!C:C,"Adjustment",'总明细 源文件后台下'!F:F,"FBA Inventory Reimbursement - Customer Return")</f>
        <v>0</v>
      </c>
      <c r="AM962">
        <f>SUMIFS('总明细 源文件后台下'!W:W,'总明细 源文件后台下'!E:E,E962,'总明细 源文件后台下'!C:C,"Adjustment",'总明细 源文件后台下'!F:F,"FBA Inventory Reimbursement - Damaged:Warehouse")</f>
        <v>0</v>
      </c>
      <c r="AN962">
        <f>SUMIFS('总明细 源文件后台下'!W:W,'总明细 源文件后台下'!E:E,E962,'总明细 源文件后台下'!C:C,"Adjustment",'总明细 源文件后台下'!F:F,"FBA Inventory Reimbursement - Customer Service Issue")</f>
        <v>0</v>
      </c>
      <c r="AO962">
        <f>SUMIFS('总明细 源文件后台下'!W:W,'总明细 源文件后台下'!E:E,E962,'总明细 源文件后台下'!C:C,"Adjustment",'总明细 源文件后台下'!F:F,"FBA Inventory Reimbursement - Fee Correction")</f>
        <v>0</v>
      </c>
      <c r="AP962">
        <f>SUMIFS('总明细 源文件后台下'!W:W,'总明细 源文件后台下'!E:E,E962,'总明细 源文件后台下'!C:C,"Adjustment",'总明细 源文件后台下'!F:F,"FBA Inventory Reimbursement - General Adjustment")</f>
        <v>0</v>
      </c>
      <c r="AQ962">
        <f>SUMIFS('总明细 源文件后台下'!W:W,'总明细 源文件后台下'!E:E,E962,'总明细 源文件后台下'!C:C,"Adjustment",'总明细 源文件后台下'!F:F,"FBA Inventory Reimbursement - Lost:Inbound")</f>
        <v>0</v>
      </c>
      <c r="AR962">
        <f>SUMIFS('总明细 源文件后台下'!W:W,'总明细 源文件后台下'!E:E,E962,'总明细 源文件后台下'!C:C,"Adjustment",'总明细 源文件后台下'!F:F,"FBA Inventory Reimbursement - Lost:Warehouse")</f>
        <v>0</v>
      </c>
      <c r="AS962">
        <f>SUMIFS('总明细 源文件后台下'!W:W,'总明细 源文件后台下'!E:E,E962,'总明细 源文件后台下'!C:C,"Adjustment",'总明细 源文件后台下'!F:F,"Non-subscription Fee Adjustment")</f>
        <v>0</v>
      </c>
      <c r="AT962">
        <f>SUMIFS('总明细 源文件后台下'!W:W,'总明细 源文件后台下'!E:E,E962,'总明细 源文件后台下'!C:C,"Adjustment",'总明细 源文件后台下'!F:F,"FBA Inventory Placement Service Fee")</f>
        <v>0</v>
      </c>
      <c r="AV962">
        <f>SUMIF('FBA Customer Return Per Unit Fe'!B:B,E962,'FBA Customer Return Per Unit Fe'!C:C)</f>
        <v>0</v>
      </c>
      <c r="AX962">
        <f>(SUMIF('仓储费 源文件后台下'!C:C,E962,'仓储费 源文件后台下'!V:V))*-1</f>
        <v>0</v>
      </c>
      <c r="AZ962">
        <f>SUMIF('Disposal Fee销毁费用-160.95'!B:B,E962,'Disposal Fee销毁费用-160.95'!D:D)*-1</f>
        <v>0</v>
      </c>
      <c r="BC962">
        <f>IFERROR(VLOOKUP(F962,'优惠券-86.4'!F:I,4,0),0)</f>
        <v>0</v>
      </c>
      <c r="BD962">
        <f>IFERROR(VLOOKUP(F962,'早评-120'!E:H,4,0),0)</f>
        <v>0</v>
      </c>
      <c r="BF962">
        <f t="shared" si="112"/>
        <v>0</v>
      </c>
      <c r="BG962">
        <f t="shared" si="113"/>
        <v>0</v>
      </c>
      <c r="BH962">
        <f t="shared" si="114"/>
        <v>0</v>
      </c>
      <c r="BQ962" s="45">
        <f t="shared" si="115"/>
        <v>0</v>
      </c>
      <c r="BR962">
        <f>SUMIFS('9月销毁明细'!D:D,'9月销毁明细'!A:A,E962,'9月销毁明细'!H:H,"Sellable")</f>
        <v>0</v>
      </c>
      <c r="BS962">
        <f>SUMIFS('9月销毁明细'!G:G,'9月销毁明细'!A:A,E962,'9月销毁明细'!H:H,"Sellable")</f>
        <v>0</v>
      </c>
      <c r="BT962">
        <f>SUMIFS('9月销毁明细'!D:D,'9月销毁明细'!A:A,E962,'9月销毁明细'!H:H,"Unsellable")</f>
        <v>0</v>
      </c>
      <c r="BU962">
        <f>SUMIFS('9月销毁明细'!G:G,'9月销毁明细'!A:A,E962,'9月销毁明细'!H:H,"Unsellable")</f>
        <v>0</v>
      </c>
      <c r="BW962">
        <f>IFERROR(I962*VLOOKUP(F962,'9.3成本表'!C:L,10,0),0)</f>
        <v>0</v>
      </c>
      <c r="BX962">
        <f t="shared" si="116"/>
        <v>0</v>
      </c>
      <c r="CC962" s="45">
        <f t="shared" si="117"/>
        <v>0</v>
      </c>
      <c r="CD962" s="45">
        <f t="shared" si="118"/>
        <v>0</v>
      </c>
      <c r="CE962" s="45">
        <f t="shared" si="119"/>
        <v>0</v>
      </c>
    </row>
    <row r="963" spans="4:83" x14ac:dyDescent="0.25">
      <c r="D963" s="20" t="s">
        <v>2035</v>
      </c>
      <c r="E963" s="20" t="s">
        <v>2036</v>
      </c>
      <c r="F963" s="20">
        <v>6734</v>
      </c>
      <c r="G963">
        <v>957</v>
      </c>
      <c r="H963" s="20"/>
      <c r="I963">
        <f>SUMIFS('总明细 源文件后台下'!G:G,'总明细 源文件后台下'!E:E,E963,'总明细 源文件后台下'!C:C,"Order")</f>
        <v>0</v>
      </c>
      <c r="J963">
        <f>SUMIFS('总明细 源文件后台下'!M:M,'总明细 源文件后台下'!E:E,E963,'总明细 源文件后台下'!C:C,"Order")</f>
        <v>0</v>
      </c>
      <c r="K963">
        <f>SUMIFS('总明细 源文件后台下'!N:N,'总明细 源文件后台下'!E:E,E963,'总明细 源文件后台下'!C:C,"Order")</f>
        <v>0</v>
      </c>
      <c r="L963">
        <f>SUMIFS('总明细 源文件后台下'!O:O,'总明细 源文件后台下'!E:E,E963,'总明细 源文件后台下'!C:C,"Order")</f>
        <v>0</v>
      </c>
      <c r="M963">
        <f>SUMIFS('总明细 源文件后台下'!P:P,'总明细 源文件后台下'!E:E,E963,'总明细 源文件后台下'!C:C,"Order")</f>
        <v>0</v>
      </c>
      <c r="N963">
        <f>SUMIFS('总明细 源文件后台下'!Q:Q,'总明细 源文件后台下'!E:E,E963,'总明细 源文件后台下'!C:C,"Order")</f>
        <v>0</v>
      </c>
      <c r="O963">
        <f>SUMIFS('总明细 源文件后台下'!R:R,'总明细 源文件后台下'!E:E,E963,'总明细 源文件后台下'!C:C,"Order")</f>
        <v>0</v>
      </c>
      <c r="P963">
        <f>SUMIFS('总明细 源文件后台下'!S:S,'总明细 源文件后台下'!E:E,E963,'总明细 源文件后台下'!C:C,"Order")</f>
        <v>0</v>
      </c>
      <c r="Q963">
        <f>SUMIFS('总明细 源文件后台下'!T:T,'总明细 源文件后台下'!E:E,E963,'总明细 源文件后台下'!C:C,"Order")</f>
        <v>0</v>
      </c>
      <c r="R963">
        <f>SUMIFS('总明细 源文件后台下'!U:U,'总明细 源文件后台下'!E:E,E963,'总明细 源文件后台下'!C:C,"Order")</f>
        <v>0</v>
      </c>
      <c r="S963">
        <f>SUMIFS('总明细 源文件后台下'!V:V,'总明细 源文件后台下'!E:E,E963,'总明细 源文件后台下'!C:C,"Order")</f>
        <v>0</v>
      </c>
      <c r="T963">
        <f>SUMIFS('总明细 源文件后台下'!W:W,'总明细 源文件后台下'!E:E,E963,'总明细 源文件后台下'!C:C,"Order")</f>
        <v>0</v>
      </c>
      <c r="U963">
        <f>SUMIFS('总明细 源文件后台下'!G:G,'总明细 源文件后台下'!E:E,E963,'总明细 源文件后台下'!C:C,"Refund")</f>
        <v>0</v>
      </c>
      <c r="V963">
        <f>SUMIFS('总明细 源文件后台下'!M:M,'总明细 源文件后台下'!E:E,E963,'总明细 源文件后台下'!C:C,"Refund")</f>
        <v>0</v>
      </c>
      <c r="W963">
        <f>SUMIFS('总明细 源文件后台下'!N:N,'总明细 源文件后台下'!E:E,E963,'总明细 源文件后台下'!C:C,"Refund")</f>
        <v>0</v>
      </c>
      <c r="X963">
        <f>SUMIFS('总明细 源文件后台下'!O:O,'总明细 源文件后台下'!E:E,E963,'总明细 源文件后台下'!C:C,"Refund")</f>
        <v>0</v>
      </c>
      <c r="Y963">
        <f>SUMIFS('总明细 源文件后台下'!P:P,'总明细 源文件后台下'!E:E,E963,'总明细 源文件后台下'!C:C,"Refund")</f>
        <v>0</v>
      </c>
      <c r="Z963">
        <f>SUMIFS('总明细 源文件后台下'!Q:Q,'总明细 源文件后台下'!E:E,E963,'总明细 源文件后台下'!C:C,"Refund")</f>
        <v>0</v>
      </c>
      <c r="AA963">
        <f>SUMIFS('总明细 源文件后台下'!R:R,'总明细 源文件后台下'!E:E,E963,'总明细 源文件后台下'!C:C,"Refund")</f>
        <v>0</v>
      </c>
      <c r="AB963">
        <f>SUMIFS('总明细 源文件后台下'!S:S,'总明细 源文件后台下'!E:E,E963,'总明细 源文件后台下'!C:C,"Refund")</f>
        <v>0</v>
      </c>
      <c r="AC963">
        <f>SUMIFS('总明细 源文件后台下'!T:T,'总明细 源文件后台下'!E:E,E963,'总明细 源文件后台下'!C:C,"Refund")</f>
        <v>0</v>
      </c>
      <c r="AD963">
        <f>SUMIFS('总明细 源文件后台下'!U:U,'总明细 源文件后台下'!E:E,E963,'总明细 源文件后台下'!C:C,"Refund")</f>
        <v>0</v>
      </c>
      <c r="AE963">
        <f>SUMIFS('总明细 源文件后台下'!V:V,'总明细 源文件后台下'!E:E,E963,'总明细 源文件后台下'!C:C,"Refund")</f>
        <v>0</v>
      </c>
      <c r="AF963">
        <f>SUMIFS('总明细 源文件后台下'!W:W,'总明细 源文件后台下'!E:E,E963,'总明细 源文件后台下'!C:C,"Refund")</f>
        <v>0</v>
      </c>
      <c r="AK963">
        <f>(SUMIF('广告费 源文件后台下'!G:G,E963,'广告费 源文件后台下'!M:M))*-1</f>
        <v>0</v>
      </c>
      <c r="AL963">
        <f>SUMIFS('总明细 源文件后台下'!W:W,'总明细 源文件后台下'!E:E,E963,'总明细 源文件后台下'!C:C,"Adjustment",'总明细 源文件后台下'!F:F,"FBA Inventory Reimbursement - Customer Return")</f>
        <v>0</v>
      </c>
      <c r="AM963">
        <f>SUMIFS('总明细 源文件后台下'!W:W,'总明细 源文件后台下'!E:E,E963,'总明细 源文件后台下'!C:C,"Adjustment",'总明细 源文件后台下'!F:F,"FBA Inventory Reimbursement - Damaged:Warehouse")</f>
        <v>0</v>
      </c>
      <c r="AN963">
        <f>SUMIFS('总明细 源文件后台下'!W:W,'总明细 源文件后台下'!E:E,E963,'总明细 源文件后台下'!C:C,"Adjustment",'总明细 源文件后台下'!F:F,"FBA Inventory Reimbursement - Customer Service Issue")</f>
        <v>0</v>
      </c>
      <c r="AO963">
        <f>SUMIFS('总明细 源文件后台下'!W:W,'总明细 源文件后台下'!E:E,E963,'总明细 源文件后台下'!C:C,"Adjustment",'总明细 源文件后台下'!F:F,"FBA Inventory Reimbursement - Fee Correction")</f>
        <v>0</v>
      </c>
      <c r="AP963">
        <f>SUMIFS('总明细 源文件后台下'!W:W,'总明细 源文件后台下'!E:E,E963,'总明细 源文件后台下'!C:C,"Adjustment",'总明细 源文件后台下'!F:F,"FBA Inventory Reimbursement - General Adjustment")</f>
        <v>0</v>
      </c>
      <c r="AQ963">
        <f>SUMIFS('总明细 源文件后台下'!W:W,'总明细 源文件后台下'!E:E,E963,'总明细 源文件后台下'!C:C,"Adjustment",'总明细 源文件后台下'!F:F,"FBA Inventory Reimbursement - Lost:Inbound")</f>
        <v>0</v>
      </c>
      <c r="AR963">
        <f>SUMIFS('总明细 源文件后台下'!W:W,'总明细 源文件后台下'!E:E,E963,'总明细 源文件后台下'!C:C,"Adjustment",'总明细 源文件后台下'!F:F,"FBA Inventory Reimbursement - Lost:Warehouse")</f>
        <v>0</v>
      </c>
      <c r="AS963">
        <f>SUMIFS('总明细 源文件后台下'!W:W,'总明细 源文件后台下'!E:E,E963,'总明细 源文件后台下'!C:C,"Adjustment",'总明细 源文件后台下'!F:F,"Non-subscription Fee Adjustment")</f>
        <v>0</v>
      </c>
      <c r="AT963">
        <f>SUMIFS('总明细 源文件后台下'!W:W,'总明细 源文件后台下'!E:E,E963,'总明细 源文件后台下'!C:C,"Adjustment",'总明细 源文件后台下'!F:F,"FBA Inventory Placement Service Fee")</f>
        <v>0</v>
      </c>
      <c r="AV963">
        <f>SUMIF('FBA Customer Return Per Unit Fe'!B:B,E963,'FBA Customer Return Per Unit Fe'!C:C)</f>
        <v>0</v>
      </c>
      <c r="AX963">
        <f>(SUMIF('仓储费 源文件后台下'!C:C,E963,'仓储费 源文件后台下'!V:V))*-1</f>
        <v>0</v>
      </c>
      <c r="AZ963">
        <f>SUMIF('Disposal Fee销毁费用-160.95'!B:B,E963,'Disposal Fee销毁费用-160.95'!D:D)*-1</f>
        <v>0</v>
      </c>
      <c r="BC963">
        <f>IFERROR(VLOOKUP(F963,'优惠券-86.4'!F:I,4,0),0)</f>
        <v>0</v>
      </c>
      <c r="BD963">
        <f>IFERROR(VLOOKUP(F963,'早评-120'!E:H,4,0),0)</f>
        <v>0</v>
      </c>
      <c r="BF963">
        <f t="shared" si="112"/>
        <v>0</v>
      </c>
      <c r="BG963">
        <f t="shared" si="113"/>
        <v>0</v>
      </c>
      <c r="BH963">
        <f t="shared" si="114"/>
        <v>0</v>
      </c>
      <c r="BQ963" s="45">
        <f t="shared" si="115"/>
        <v>0</v>
      </c>
      <c r="BR963">
        <f>SUMIFS('9月销毁明细'!D:D,'9月销毁明细'!A:A,E963,'9月销毁明细'!H:H,"Sellable")</f>
        <v>0</v>
      </c>
      <c r="BS963">
        <f>SUMIFS('9月销毁明细'!G:G,'9月销毁明细'!A:A,E963,'9月销毁明细'!H:H,"Sellable")</f>
        <v>0</v>
      </c>
      <c r="BT963">
        <f>SUMIFS('9月销毁明细'!D:D,'9月销毁明细'!A:A,E963,'9月销毁明细'!H:H,"Unsellable")</f>
        <v>0</v>
      </c>
      <c r="BU963">
        <f>SUMIFS('9月销毁明细'!G:G,'9月销毁明细'!A:A,E963,'9月销毁明细'!H:H,"Unsellable")</f>
        <v>0</v>
      </c>
      <c r="BW963">
        <f>IFERROR(I963*VLOOKUP(F963,'9.3成本表'!C:L,10,0),0)</f>
        <v>0</v>
      </c>
      <c r="BX963">
        <f t="shared" si="116"/>
        <v>0</v>
      </c>
      <c r="CC963" s="45">
        <f t="shared" si="117"/>
        <v>0</v>
      </c>
      <c r="CD963" s="45">
        <f t="shared" si="118"/>
        <v>0</v>
      </c>
      <c r="CE963" s="45">
        <f t="shared" si="119"/>
        <v>0</v>
      </c>
    </row>
    <row r="964" spans="4:83" x14ac:dyDescent="0.25">
      <c r="D964" s="20" t="s">
        <v>2037</v>
      </c>
      <c r="E964" s="20" t="s">
        <v>2038</v>
      </c>
      <c r="F964" s="20">
        <v>6734</v>
      </c>
      <c r="G964">
        <v>958</v>
      </c>
      <c r="H964" s="20"/>
      <c r="I964">
        <f>SUMIFS('总明细 源文件后台下'!G:G,'总明细 源文件后台下'!E:E,E964,'总明细 源文件后台下'!C:C,"Order")</f>
        <v>0</v>
      </c>
      <c r="J964">
        <f>SUMIFS('总明细 源文件后台下'!M:M,'总明细 源文件后台下'!E:E,E964,'总明细 源文件后台下'!C:C,"Order")</f>
        <v>0</v>
      </c>
      <c r="K964">
        <f>SUMIFS('总明细 源文件后台下'!N:N,'总明细 源文件后台下'!E:E,E964,'总明细 源文件后台下'!C:C,"Order")</f>
        <v>0</v>
      </c>
      <c r="L964">
        <f>SUMIFS('总明细 源文件后台下'!O:O,'总明细 源文件后台下'!E:E,E964,'总明细 源文件后台下'!C:C,"Order")</f>
        <v>0</v>
      </c>
      <c r="M964">
        <f>SUMIFS('总明细 源文件后台下'!P:P,'总明细 源文件后台下'!E:E,E964,'总明细 源文件后台下'!C:C,"Order")</f>
        <v>0</v>
      </c>
      <c r="N964">
        <f>SUMIFS('总明细 源文件后台下'!Q:Q,'总明细 源文件后台下'!E:E,E964,'总明细 源文件后台下'!C:C,"Order")</f>
        <v>0</v>
      </c>
      <c r="O964">
        <f>SUMIFS('总明细 源文件后台下'!R:R,'总明细 源文件后台下'!E:E,E964,'总明细 源文件后台下'!C:C,"Order")</f>
        <v>0</v>
      </c>
      <c r="P964">
        <f>SUMIFS('总明细 源文件后台下'!S:S,'总明细 源文件后台下'!E:E,E964,'总明细 源文件后台下'!C:C,"Order")</f>
        <v>0</v>
      </c>
      <c r="Q964">
        <f>SUMIFS('总明细 源文件后台下'!T:T,'总明细 源文件后台下'!E:E,E964,'总明细 源文件后台下'!C:C,"Order")</f>
        <v>0</v>
      </c>
      <c r="R964">
        <f>SUMIFS('总明细 源文件后台下'!U:U,'总明细 源文件后台下'!E:E,E964,'总明细 源文件后台下'!C:C,"Order")</f>
        <v>0</v>
      </c>
      <c r="S964">
        <f>SUMIFS('总明细 源文件后台下'!V:V,'总明细 源文件后台下'!E:E,E964,'总明细 源文件后台下'!C:C,"Order")</f>
        <v>0</v>
      </c>
      <c r="T964">
        <f>SUMIFS('总明细 源文件后台下'!W:W,'总明细 源文件后台下'!E:E,E964,'总明细 源文件后台下'!C:C,"Order")</f>
        <v>0</v>
      </c>
      <c r="U964">
        <f>SUMIFS('总明细 源文件后台下'!G:G,'总明细 源文件后台下'!E:E,E964,'总明细 源文件后台下'!C:C,"Refund")</f>
        <v>0</v>
      </c>
      <c r="V964">
        <f>SUMIFS('总明细 源文件后台下'!M:M,'总明细 源文件后台下'!E:E,E964,'总明细 源文件后台下'!C:C,"Refund")</f>
        <v>0</v>
      </c>
      <c r="W964">
        <f>SUMIFS('总明细 源文件后台下'!N:N,'总明细 源文件后台下'!E:E,E964,'总明细 源文件后台下'!C:C,"Refund")</f>
        <v>0</v>
      </c>
      <c r="X964">
        <f>SUMIFS('总明细 源文件后台下'!O:O,'总明细 源文件后台下'!E:E,E964,'总明细 源文件后台下'!C:C,"Refund")</f>
        <v>0</v>
      </c>
      <c r="Y964">
        <f>SUMIFS('总明细 源文件后台下'!P:P,'总明细 源文件后台下'!E:E,E964,'总明细 源文件后台下'!C:C,"Refund")</f>
        <v>0</v>
      </c>
      <c r="Z964">
        <f>SUMIFS('总明细 源文件后台下'!Q:Q,'总明细 源文件后台下'!E:E,E964,'总明细 源文件后台下'!C:C,"Refund")</f>
        <v>0</v>
      </c>
      <c r="AA964">
        <f>SUMIFS('总明细 源文件后台下'!R:R,'总明细 源文件后台下'!E:E,E964,'总明细 源文件后台下'!C:C,"Refund")</f>
        <v>0</v>
      </c>
      <c r="AB964">
        <f>SUMIFS('总明细 源文件后台下'!S:S,'总明细 源文件后台下'!E:E,E964,'总明细 源文件后台下'!C:C,"Refund")</f>
        <v>0</v>
      </c>
      <c r="AC964">
        <f>SUMIFS('总明细 源文件后台下'!T:T,'总明细 源文件后台下'!E:E,E964,'总明细 源文件后台下'!C:C,"Refund")</f>
        <v>0</v>
      </c>
      <c r="AD964">
        <f>SUMIFS('总明细 源文件后台下'!U:U,'总明细 源文件后台下'!E:E,E964,'总明细 源文件后台下'!C:C,"Refund")</f>
        <v>0</v>
      </c>
      <c r="AE964">
        <f>SUMIFS('总明细 源文件后台下'!V:V,'总明细 源文件后台下'!E:E,E964,'总明细 源文件后台下'!C:C,"Refund")</f>
        <v>0</v>
      </c>
      <c r="AF964">
        <f>SUMIFS('总明细 源文件后台下'!W:W,'总明细 源文件后台下'!E:E,E964,'总明细 源文件后台下'!C:C,"Refund")</f>
        <v>0</v>
      </c>
      <c r="AK964">
        <f>(SUMIF('广告费 源文件后台下'!G:G,E964,'广告费 源文件后台下'!M:M))*-1</f>
        <v>0</v>
      </c>
      <c r="AL964">
        <f>SUMIFS('总明细 源文件后台下'!W:W,'总明细 源文件后台下'!E:E,E964,'总明细 源文件后台下'!C:C,"Adjustment",'总明细 源文件后台下'!F:F,"FBA Inventory Reimbursement - Customer Return")</f>
        <v>0</v>
      </c>
      <c r="AM964">
        <f>SUMIFS('总明细 源文件后台下'!W:W,'总明细 源文件后台下'!E:E,E964,'总明细 源文件后台下'!C:C,"Adjustment",'总明细 源文件后台下'!F:F,"FBA Inventory Reimbursement - Damaged:Warehouse")</f>
        <v>0</v>
      </c>
      <c r="AN964">
        <f>SUMIFS('总明细 源文件后台下'!W:W,'总明细 源文件后台下'!E:E,E964,'总明细 源文件后台下'!C:C,"Adjustment",'总明细 源文件后台下'!F:F,"FBA Inventory Reimbursement - Customer Service Issue")</f>
        <v>0</v>
      </c>
      <c r="AO964">
        <f>SUMIFS('总明细 源文件后台下'!W:W,'总明细 源文件后台下'!E:E,E964,'总明细 源文件后台下'!C:C,"Adjustment",'总明细 源文件后台下'!F:F,"FBA Inventory Reimbursement - Fee Correction")</f>
        <v>0</v>
      </c>
      <c r="AP964">
        <f>SUMIFS('总明细 源文件后台下'!W:W,'总明细 源文件后台下'!E:E,E964,'总明细 源文件后台下'!C:C,"Adjustment",'总明细 源文件后台下'!F:F,"FBA Inventory Reimbursement - General Adjustment")</f>
        <v>0</v>
      </c>
      <c r="AQ964">
        <f>SUMIFS('总明细 源文件后台下'!W:W,'总明细 源文件后台下'!E:E,E964,'总明细 源文件后台下'!C:C,"Adjustment",'总明细 源文件后台下'!F:F,"FBA Inventory Reimbursement - Lost:Inbound")</f>
        <v>0</v>
      </c>
      <c r="AR964">
        <f>SUMIFS('总明细 源文件后台下'!W:W,'总明细 源文件后台下'!E:E,E964,'总明细 源文件后台下'!C:C,"Adjustment",'总明细 源文件后台下'!F:F,"FBA Inventory Reimbursement - Lost:Warehouse")</f>
        <v>0</v>
      </c>
      <c r="AS964">
        <f>SUMIFS('总明细 源文件后台下'!W:W,'总明细 源文件后台下'!E:E,E964,'总明细 源文件后台下'!C:C,"Adjustment",'总明细 源文件后台下'!F:F,"Non-subscription Fee Adjustment")</f>
        <v>0</v>
      </c>
      <c r="AT964">
        <f>SUMIFS('总明细 源文件后台下'!W:W,'总明细 源文件后台下'!E:E,E964,'总明细 源文件后台下'!C:C,"Adjustment",'总明细 源文件后台下'!F:F,"FBA Inventory Placement Service Fee")</f>
        <v>0</v>
      </c>
      <c r="AV964">
        <f>SUMIF('FBA Customer Return Per Unit Fe'!B:B,E964,'FBA Customer Return Per Unit Fe'!C:C)</f>
        <v>0</v>
      </c>
      <c r="AX964">
        <f>(SUMIF('仓储费 源文件后台下'!C:C,E964,'仓储费 源文件后台下'!V:V))*-1</f>
        <v>0</v>
      </c>
      <c r="AZ964">
        <f>SUMIF('Disposal Fee销毁费用-160.95'!B:B,E964,'Disposal Fee销毁费用-160.95'!D:D)*-1</f>
        <v>0</v>
      </c>
      <c r="BC964">
        <f>IFERROR(VLOOKUP(F964,'优惠券-86.4'!F:I,4,0),0)</f>
        <v>0</v>
      </c>
      <c r="BD964">
        <f>IFERROR(VLOOKUP(F964,'早评-120'!E:H,4,0),0)</f>
        <v>0</v>
      </c>
      <c r="BF964">
        <f t="shared" si="112"/>
        <v>0</v>
      </c>
      <c r="BG964">
        <f t="shared" si="113"/>
        <v>0</v>
      </c>
      <c r="BH964">
        <f t="shared" si="114"/>
        <v>0</v>
      </c>
      <c r="BQ964" s="45">
        <f t="shared" si="115"/>
        <v>0</v>
      </c>
      <c r="BR964">
        <f>SUMIFS('9月销毁明细'!D:D,'9月销毁明细'!A:A,E964,'9月销毁明细'!H:H,"Sellable")</f>
        <v>0</v>
      </c>
      <c r="BS964">
        <f>SUMIFS('9月销毁明细'!G:G,'9月销毁明细'!A:A,E964,'9月销毁明细'!H:H,"Sellable")</f>
        <v>0</v>
      </c>
      <c r="BT964">
        <f>SUMIFS('9月销毁明细'!D:D,'9月销毁明细'!A:A,E964,'9月销毁明细'!H:H,"Unsellable")</f>
        <v>0</v>
      </c>
      <c r="BU964">
        <f>SUMIFS('9月销毁明细'!G:G,'9月销毁明细'!A:A,E964,'9月销毁明细'!H:H,"Unsellable")</f>
        <v>0</v>
      </c>
      <c r="BW964">
        <f>IFERROR(I964*VLOOKUP(F964,'9.3成本表'!C:L,10,0),0)</f>
        <v>0</v>
      </c>
      <c r="BX964">
        <f t="shared" si="116"/>
        <v>0</v>
      </c>
      <c r="CC964" s="45">
        <f t="shared" si="117"/>
        <v>0</v>
      </c>
      <c r="CD964" s="45">
        <f t="shared" si="118"/>
        <v>0</v>
      </c>
      <c r="CE964" s="45">
        <f t="shared" si="119"/>
        <v>0</v>
      </c>
    </row>
    <row r="965" spans="4:83" x14ac:dyDescent="0.25">
      <c r="D965" s="20" t="s">
        <v>2039</v>
      </c>
      <c r="E965" s="20" t="s">
        <v>2040</v>
      </c>
      <c r="F965" s="20">
        <v>6734</v>
      </c>
      <c r="G965">
        <v>959</v>
      </c>
      <c r="H965" s="20"/>
      <c r="I965">
        <f>SUMIFS('总明细 源文件后台下'!G:G,'总明细 源文件后台下'!E:E,E965,'总明细 源文件后台下'!C:C,"Order")</f>
        <v>0</v>
      </c>
      <c r="J965">
        <f>SUMIFS('总明细 源文件后台下'!M:M,'总明细 源文件后台下'!E:E,E965,'总明细 源文件后台下'!C:C,"Order")</f>
        <v>0</v>
      </c>
      <c r="K965">
        <f>SUMIFS('总明细 源文件后台下'!N:N,'总明细 源文件后台下'!E:E,E965,'总明细 源文件后台下'!C:C,"Order")</f>
        <v>0</v>
      </c>
      <c r="L965">
        <f>SUMIFS('总明细 源文件后台下'!O:O,'总明细 源文件后台下'!E:E,E965,'总明细 源文件后台下'!C:C,"Order")</f>
        <v>0</v>
      </c>
      <c r="M965">
        <f>SUMIFS('总明细 源文件后台下'!P:P,'总明细 源文件后台下'!E:E,E965,'总明细 源文件后台下'!C:C,"Order")</f>
        <v>0</v>
      </c>
      <c r="N965">
        <f>SUMIFS('总明细 源文件后台下'!Q:Q,'总明细 源文件后台下'!E:E,E965,'总明细 源文件后台下'!C:C,"Order")</f>
        <v>0</v>
      </c>
      <c r="O965">
        <f>SUMIFS('总明细 源文件后台下'!R:R,'总明细 源文件后台下'!E:E,E965,'总明细 源文件后台下'!C:C,"Order")</f>
        <v>0</v>
      </c>
      <c r="P965">
        <f>SUMIFS('总明细 源文件后台下'!S:S,'总明细 源文件后台下'!E:E,E965,'总明细 源文件后台下'!C:C,"Order")</f>
        <v>0</v>
      </c>
      <c r="Q965">
        <f>SUMIFS('总明细 源文件后台下'!T:T,'总明细 源文件后台下'!E:E,E965,'总明细 源文件后台下'!C:C,"Order")</f>
        <v>0</v>
      </c>
      <c r="R965">
        <f>SUMIFS('总明细 源文件后台下'!U:U,'总明细 源文件后台下'!E:E,E965,'总明细 源文件后台下'!C:C,"Order")</f>
        <v>0</v>
      </c>
      <c r="S965">
        <f>SUMIFS('总明细 源文件后台下'!V:V,'总明细 源文件后台下'!E:E,E965,'总明细 源文件后台下'!C:C,"Order")</f>
        <v>0</v>
      </c>
      <c r="T965">
        <f>SUMIFS('总明细 源文件后台下'!W:W,'总明细 源文件后台下'!E:E,E965,'总明细 源文件后台下'!C:C,"Order")</f>
        <v>0</v>
      </c>
      <c r="U965">
        <f>SUMIFS('总明细 源文件后台下'!G:G,'总明细 源文件后台下'!E:E,E965,'总明细 源文件后台下'!C:C,"Refund")</f>
        <v>0</v>
      </c>
      <c r="V965">
        <f>SUMIFS('总明细 源文件后台下'!M:M,'总明细 源文件后台下'!E:E,E965,'总明细 源文件后台下'!C:C,"Refund")</f>
        <v>0</v>
      </c>
      <c r="W965">
        <f>SUMIFS('总明细 源文件后台下'!N:N,'总明细 源文件后台下'!E:E,E965,'总明细 源文件后台下'!C:C,"Refund")</f>
        <v>0</v>
      </c>
      <c r="X965">
        <f>SUMIFS('总明细 源文件后台下'!O:O,'总明细 源文件后台下'!E:E,E965,'总明细 源文件后台下'!C:C,"Refund")</f>
        <v>0</v>
      </c>
      <c r="Y965">
        <f>SUMIFS('总明细 源文件后台下'!P:P,'总明细 源文件后台下'!E:E,E965,'总明细 源文件后台下'!C:C,"Refund")</f>
        <v>0</v>
      </c>
      <c r="Z965">
        <f>SUMIFS('总明细 源文件后台下'!Q:Q,'总明细 源文件后台下'!E:E,E965,'总明细 源文件后台下'!C:C,"Refund")</f>
        <v>0</v>
      </c>
      <c r="AA965">
        <f>SUMIFS('总明细 源文件后台下'!R:R,'总明细 源文件后台下'!E:E,E965,'总明细 源文件后台下'!C:C,"Refund")</f>
        <v>0</v>
      </c>
      <c r="AB965">
        <f>SUMIFS('总明细 源文件后台下'!S:S,'总明细 源文件后台下'!E:E,E965,'总明细 源文件后台下'!C:C,"Refund")</f>
        <v>0</v>
      </c>
      <c r="AC965">
        <f>SUMIFS('总明细 源文件后台下'!T:T,'总明细 源文件后台下'!E:E,E965,'总明细 源文件后台下'!C:C,"Refund")</f>
        <v>0</v>
      </c>
      <c r="AD965">
        <f>SUMIFS('总明细 源文件后台下'!U:U,'总明细 源文件后台下'!E:E,E965,'总明细 源文件后台下'!C:C,"Refund")</f>
        <v>0</v>
      </c>
      <c r="AE965">
        <f>SUMIFS('总明细 源文件后台下'!V:V,'总明细 源文件后台下'!E:E,E965,'总明细 源文件后台下'!C:C,"Refund")</f>
        <v>0</v>
      </c>
      <c r="AF965">
        <f>SUMIFS('总明细 源文件后台下'!W:W,'总明细 源文件后台下'!E:E,E965,'总明细 源文件后台下'!C:C,"Refund")</f>
        <v>0</v>
      </c>
      <c r="AK965">
        <f>(SUMIF('广告费 源文件后台下'!G:G,E965,'广告费 源文件后台下'!M:M))*-1</f>
        <v>0</v>
      </c>
      <c r="AL965">
        <f>SUMIFS('总明细 源文件后台下'!W:W,'总明细 源文件后台下'!E:E,E965,'总明细 源文件后台下'!C:C,"Adjustment",'总明细 源文件后台下'!F:F,"FBA Inventory Reimbursement - Customer Return")</f>
        <v>0</v>
      </c>
      <c r="AM965">
        <f>SUMIFS('总明细 源文件后台下'!W:W,'总明细 源文件后台下'!E:E,E965,'总明细 源文件后台下'!C:C,"Adjustment",'总明细 源文件后台下'!F:F,"FBA Inventory Reimbursement - Damaged:Warehouse")</f>
        <v>0</v>
      </c>
      <c r="AN965">
        <f>SUMIFS('总明细 源文件后台下'!W:W,'总明细 源文件后台下'!E:E,E965,'总明细 源文件后台下'!C:C,"Adjustment",'总明细 源文件后台下'!F:F,"FBA Inventory Reimbursement - Customer Service Issue")</f>
        <v>0</v>
      </c>
      <c r="AO965">
        <f>SUMIFS('总明细 源文件后台下'!W:W,'总明细 源文件后台下'!E:E,E965,'总明细 源文件后台下'!C:C,"Adjustment",'总明细 源文件后台下'!F:F,"FBA Inventory Reimbursement - Fee Correction")</f>
        <v>0</v>
      </c>
      <c r="AP965">
        <f>SUMIFS('总明细 源文件后台下'!W:W,'总明细 源文件后台下'!E:E,E965,'总明细 源文件后台下'!C:C,"Adjustment",'总明细 源文件后台下'!F:F,"FBA Inventory Reimbursement - General Adjustment")</f>
        <v>0</v>
      </c>
      <c r="AQ965">
        <f>SUMIFS('总明细 源文件后台下'!W:W,'总明细 源文件后台下'!E:E,E965,'总明细 源文件后台下'!C:C,"Adjustment",'总明细 源文件后台下'!F:F,"FBA Inventory Reimbursement - Lost:Inbound")</f>
        <v>0</v>
      </c>
      <c r="AR965">
        <f>SUMIFS('总明细 源文件后台下'!W:W,'总明细 源文件后台下'!E:E,E965,'总明细 源文件后台下'!C:C,"Adjustment",'总明细 源文件后台下'!F:F,"FBA Inventory Reimbursement - Lost:Warehouse")</f>
        <v>0</v>
      </c>
      <c r="AS965">
        <f>SUMIFS('总明细 源文件后台下'!W:W,'总明细 源文件后台下'!E:E,E965,'总明细 源文件后台下'!C:C,"Adjustment",'总明细 源文件后台下'!F:F,"Non-subscription Fee Adjustment")</f>
        <v>0</v>
      </c>
      <c r="AT965">
        <f>SUMIFS('总明细 源文件后台下'!W:W,'总明细 源文件后台下'!E:E,E965,'总明细 源文件后台下'!C:C,"Adjustment",'总明细 源文件后台下'!F:F,"FBA Inventory Placement Service Fee")</f>
        <v>0</v>
      </c>
      <c r="AV965">
        <f>SUMIF('FBA Customer Return Per Unit Fe'!B:B,E965,'FBA Customer Return Per Unit Fe'!C:C)</f>
        <v>0</v>
      </c>
      <c r="AX965">
        <f>(SUMIF('仓储费 源文件后台下'!C:C,E965,'仓储费 源文件后台下'!V:V))*-1</f>
        <v>-6.6E-3</v>
      </c>
      <c r="AZ965">
        <f>SUMIF('Disposal Fee销毁费用-160.95'!B:B,E965,'Disposal Fee销毁费用-160.95'!D:D)*-1</f>
        <v>0</v>
      </c>
      <c r="BC965">
        <f>IFERROR(VLOOKUP(F965,'优惠券-86.4'!F:I,4,0),0)</f>
        <v>0</v>
      </c>
      <c r="BD965">
        <f>IFERROR(VLOOKUP(F965,'早评-120'!E:H,4,0),0)</f>
        <v>0</v>
      </c>
      <c r="BF965">
        <f t="shared" si="112"/>
        <v>-6.6E-3</v>
      </c>
      <c r="BG965">
        <f t="shared" si="113"/>
        <v>0</v>
      </c>
      <c r="BH965">
        <f t="shared" si="114"/>
        <v>-4.2900000000000001E-2</v>
      </c>
      <c r="BQ965" s="45">
        <f t="shared" si="115"/>
        <v>-4.2900000000000001E-2</v>
      </c>
      <c r="BR965">
        <f>SUMIFS('9月销毁明细'!D:D,'9月销毁明细'!A:A,E965,'9月销毁明细'!H:H,"Sellable")</f>
        <v>0</v>
      </c>
      <c r="BS965">
        <f>SUMIFS('9月销毁明细'!G:G,'9月销毁明细'!A:A,E965,'9月销毁明细'!H:H,"Sellable")</f>
        <v>0</v>
      </c>
      <c r="BT965">
        <f>SUMIFS('9月销毁明细'!D:D,'9月销毁明细'!A:A,E965,'9月销毁明细'!H:H,"Unsellable")</f>
        <v>0</v>
      </c>
      <c r="BU965">
        <f>SUMIFS('9月销毁明细'!G:G,'9月销毁明细'!A:A,E965,'9月销毁明细'!H:H,"Unsellable")</f>
        <v>0</v>
      </c>
      <c r="BW965">
        <f>IFERROR(I965*VLOOKUP(F965,'9.3成本表'!C:L,10,0),0)</f>
        <v>0</v>
      </c>
      <c r="BX965">
        <f t="shared" si="116"/>
        <v>0</v>
      </c>
      <c r="CC965" s="45">
        <f t="shared" si="117"/>
        <v>-4.2900000000000001E-2</v>
      </c>
      <c r="CD965" s="45">
        <f t="shared" si="118"/>
        <v>0</v>
      </c>
      <c r="CE965" s="45">
        <f t="shared" si="119"/>
        <v>0</v>
      </c>
    </row>
    <row r="966" spans="4:83" x14ac:dyDescent="0.25">
      <c r="D966" s="20" t="s">
        <v>2041</v>
      </c>
      <c r="E966" s="20" t="s">
        <v>2042</v>
      </c>
      <c r="F966" s="20">
        <v>6734</v>
      </c>
      <c r="G966">
        <v>960</v>
      </c>
      <c r="H966" s="20"/>
      <c r="I966">
        <f>SUMIFS('总明细 源文件后台下'!G:G,'总明细 源文件后台下'!E:E,E966,'总明细 源文件后台下'!C:C,"Order")</f>
        <v>0</v>
      </c>
      <c r="J966">
        <f>SUMIFS('总明细 源文件后台下'!M:M,'总明细 源文件后台下'!E:E,E966,'总明细 源文件后台下'!C:C,"Order")</f>
        <v>0</v>
      </c>
      <c r="K966">
        <f>SUMIFS('总明细 源文件后台下'!N:N,'总明细 源文件后台下'!E:E,E966,'总明细 源文件后台下'!C:C,"Order")</f>
        <v>0</v>
      </c>
      <c r="L966">
        <f>SUMIFS('总明细 源文件后台下'!O:O,'总明细 源文件后台下'!E:E,E966,'总明细 源文件后台下'!C:C,"Order")</f>
        <v>0</v>
      </c>
      <c r="M966">
        <f>SUMIFS('总明细 源文件后台下'!P:P,'总明细 源文件后台下'!E:E,E966,'总明细 源文件后台下'!C:C,"Order")</f>
        <v>0</v>
      </c>
      <c r="N966">
        <f>SUMIFS('总明细 源文件后台下'!Q:Q,'总明细 源文件后台下'!E:E,E966,'总明细 源文件后台下'!C:C,"Order")</f>
        <v>0</v>
      </c>
      <c r="O966">
        <f>SUMIFS('总明细 源文件后台下'!R:R,'总明细 源文件后台下'!E:E,E966,'总明细 源文件后台下'!C:C,"Order")</f>
        <v>0</v>
      </c>
      <c r="P966">
        <f>SUMIFS('总明细 源文件后台下'!S:S,'总明细 源文件后台下'!E:E,E966,'总明细 源文件后台下'!C:C,"Order")</f>
        <v>0</v>
      </c>
      <c r="Q966">
        <f>SUMIFS('总明细 源文件后台下'!T:T,'总明细 源文件后台下'!E:E,E966,'总明细 源文件后台下'!C:C,"Order")</f>
        <v>0</v>
      </c>
      <c r="R966">
        <f>SUMIFS('总明细 源文件后台下'!U:U,'总明细 源文件后台下'!E:E,E966,'总明细 源文件后台下'!C:C,"Order")</f>
        <v>0</v>
      </c>
      <c r="S966">
        <f>SUMIFS('总明细 源文件后台下'!V:V,'总明细 源文件后台下'!E:E,E966,'总明细 源文件后台下'!C:C,"Order")</f>
        <v>0</v>
      </c>
      <c r="T966">
        <f>SUMIFS('总明细 源文件后台下'!W:W,'总明细 源文件后台下'!E:E,E966,'总明细 源文件后台下'!C:C,"Order")</f>
        <v>0</v>
      </c>
      <c r="U966">
        <f>SUMIFS('总明细 源文件后台下'!G:G,'总明细 源文件后台下'!E:E,E966,'总明细 源文件后台下'!C:C,"Refund")</f>
        <v>0</v>
      </c>
      <c r="V966">
        <f>SUMIFS('总明细 源文件后台下'!M:M,'总明细 源文件后台下'!E:E,E966,'总明细 源文件后台下'!C:C,"Refund")</f>
        <v>0</v>
      </c>
      <c r="W966">
        <f>SUMIFS('总明细 源文件后台下'!N:N,'总明细 源文件后台下'!E:E,E966,'总明细 源文件后台下'!C:C,"Refund")</f>
        <v>0</v>
      </c>
      <c r="X966">
        <f>SUMIFS('总明细 源文件后台下'!O:O,'总明细 源文件后台下'!E:E,E966,'总明细 源文件后台下'!C:C,"Refund")</f>
        <v>0</v>
      </c>
      <c r="Y966">
        <f>SUMIFS('总明细 源文件后台下'!P:P,'总明细 源文件后台下'!E:E,E966,'总明细 源文件后台下'!C:C,"Refund")</f>
        <v>0</v>
      </c>
      <c r="Z966">
        <f>SUMIFS('总明细 源文件后台下'!Q:Q,'总明细 源文件后台下'!E:E,E966,'总明细 源文件后台下'!C:C,"Refund")</f>
        <v>0</v>
      </c>
      <c r="AA966">
        <f>SUMIFS('总明细 源文件后台下'!R:R,'总明细 源文件后台下'!E:E,E966,'总明细 源文件后台下'!C:C,"Refund")</f>
        <v>0</v>
      </c>
      <c r="AB966">
        <f>SUMIFS('总明细 源文件后台下'!S:S,'总明细 源文件后台下'!E:E,E966,'总明细 源文件后台下'!C:C,"Refund")</f>
        <v>0</v>
      </c>
      <c r="AC966">
        <f>SUMIFS('总明细 源文件后台下'!T:T,'总明细 源文件后台下'!E:E,E966,'总明细 源文件后台下'!C:C,"Refund")</f>
        <v>0</v>
      </c>
      <c r="AD966">
        <f>SUMIFS('总明细 源文件后台下'!U:U,'总明细 源文件后台下'!E:E,E966,'总明细 源文件后台下'!C:C,"Refund")</f>
        <v>0</v>
      </c>
      <c r="AE966">
        <f>SUMIFS('总明细 源文件后台下'!V:V,'总明细 源文件后台下'!E:E,E966,'总明细 源文件后台下'!C:C,"Refund")</f>
        <v>0</v>
      </c>
      <c r="AF966">
        <f>SUMIFS('总明细 源文件后台下'!W:W,'总明细 源文件后台下'!E:E,E966,'总明细 源文件后台下'!C:C,"Refund")</f>
        <v>0</v>
      </c>
      <c r="AK966">
        <f>(SUMIF('广告费 源文件后台下'!G:G,E966,'广告费 源文件后台下'!M:M))*-1</f>
        <v>0</v>
      </c>
      <c r="AL966">
        <f>SUMIFS('总明细 源文件后台下'!W:W,'总明细 源文件后台下'!E:E,E966,'总明细 源文件后台下'!C:C,"Adjustment",'总明细 源文件后台下'!F:F,"FBA Inventory Reimbursement - Customer Return")</f>
        <v>0</v>
      </c>
      <c r="AM966">
        <f>SUMIFS('总明细 源文件后台下'!W:W,'总明细 源文件后台下'!E:E,E966,'总明细 源文件后台下'!C:C,"Adjustment",'总明细 源文件后台下'!F:F,"FBA Inventory Reimbursement - Damaged:Warehouse")</f>
        <v>0</v>
      </c>
      <c r="AN966">
        <f>SUMIFS('总明细 源文件后台下'!W:W,'总明细 源文件后台下'!E:E,E966,'总明细 源文件后台下'!C:C,"Adjustment",'总明细 源文件后台下'!F:F,"FBA Inventory Reimbursement - Customer Service Issue")</f>
        <v>0</v>
      </c>
      <c r="AO966">
        <f>SUMIFS('总明细 源文件后台下'!W:W,'总明细 源文件后台下'!E:E,E966,'总明细 源文件后台下'!C:C,"Adjustment",'总明细 源文件后台下'!F:F,"FBA Inventory Reimbursement - Fee Correction")</f>
        <v>0</v>
      </c>
      <c r="AP966">
        <f>SUMIFS('总明细 源文件后台下'!W:W,'总明细 源文件后台下'!E:E,E966,'总明细 源文件后台下'!C:C,"Adjustment",'总明细 源文件后台下'!F:F,"FBA Inventory Reimbursement - General Adjustment")</f>
        <v>0</v>
      </c>
      <c r="AQ966">
        <f>SUMIFS('总明细 源文件后台下'!W:W,'总明细 源文件后台下'!E:E,E966,'总明细 源文件后台下'!C:C,"Adjustment",'总明细 源文件后台下'!F:F,"FBA Inventory Reimbursement - Lost:Inbound")</f>
        <v>0</v>
      </c>
      <c r="AR966">
        <f>SUMIFS('总明细 源文件后台下'!W:W,'总明细 源文件后台下'!E:E,E966,'总明细 源文件后台下'!C:C,"Adjustment",'总明细 源文件后台下'!F:F,"FBA Inventory Reimbursement - Lost:Warehouse")</f>
        <v>0</v>
      </c>
      <c r="AS966">
        <f>SUMIFS('总明细 源文件后台下'!W:W,'总明细 源文件后台下'!E:E,E966,'总明细 源文件后台下'!C:C,"Adjustment",'总明细 源文件后台下'!F:F,"Non-subscription Fee Adjustment")</f>
        <v>0</v>
      </c>
      <c r="AT966">
        <f>SUMIFS('总明细 源文件后台下'!W:W,'总明细 源文件后台下'!E:E,E966,'总明细 源文件后台下'!C:C,"Adjustment",'总明细 源文件后台下'!F:F,"FBA Inventory Placement Service Fee")</f>
        <v>0</v>
      </c>
      <c r="AV966">
        <f>SUMIF('FBA Customer Return Per Unit Fe'!B:B,E966,'FBA Customer Return Per Unit Fe'!C:C)</f>
        <v>0</v>
      </c>
      <c r="AX966">
        <f>(SUMIF('仓储费 源文件后台下'!C:C,E966,'仓储费 源文件后台下'!V:V))*-1</f>
        <v>-4.4000000000000003E-3</v>
      </c>
      <c r="AZ966">
        <f>SUMIF('Disposal Fee销毁费用-160.95'!B:B,E966,'Disposal Fee销毁费用-160.95'!D:D)*-1</f>
        <v>0</v>
      </c>
      <c r="BC966">
        <f>IFERROR(VLOOKUP(F966,'优惠券-86.4'!F:I,4,0),0)</f>
        <v>0</v>
      </c>
      <c r="BD966">
        <f>IFERROR(VLOOKUP(F966,'早评-120'!E:H,4,0),0)</f>
        <v>0</v>
      </c>
      <c r="BF966">
        <f t="shared" si="112"/>
        <v>-4.4000000000000003E-3</v>
      </c>
      <c r="BG966">
        <f t="shared" si="113"/>
        <v>0</v>
      </c>
      <c r="BH966">
        <f t="shared" si="114"/>
        <v>-2.86E-2</v>
      </c>
      <c r="BQ966" s="45">
        <f t="shared" si="115"/>
        <v>-2.86E-2</v>
      </c>
      <c r="BR966">
        <f>SUMIFS('9月销毁明细'!D:D,'9月销毁明细'!A:A,E966,'9月销毁明细'!H:H,"Sellable")</f>
        <v>0</v>
      </c>
      <c r="BS966">
        <f>SUMIFS('9月销毁明细'!G:G,'9月销毁明细'!A:A,E966,'9月销毁明细'!H:H,"Sellable")</f>
        <v>0</v>
      </c>
      <c r="BT966">
        <f>SUMIFS('9月销毁明细'!D:D,'9月销毁明细'!A:A,E966,'9月销毁明细'!H:H,"Unsellable")</f>
        <v>0</v>
      </c>
      <c r="BU966">
        <f>SUMIFS('9月销毁明细'!G:G,'9月销毁明细'!A:A,E966,'9月销毁明细'!H:H,"Unsellable")</f>
        <v>0</v>
      </c>
      <c r="BW966">
        <f>IFERROR(I966*VLOOKUP(F966,'9.3成本表'!C:L,10,0),0)</f>
        <v>0</v>
      </c>
      <c r="BX966">
        <f t="shared" si="116"/>
        <v>0</v>
      </c>
      <c r="CC966" s="45">
        <f t="shared" si="117"/>
        <v>-2.86E-2</v>
      </c>
      <c r="CD966" s="45">
        <f t="shared" si="118"/>
        <v>0</v>
      </c>
      <c r="CE966" s="45">
        <f t="shared" si="119"/>
        <v>0</v>
      </c>
    </row>
    <row r="967" spans="4:83" x14ac:dyDescent="0.25">
      <c r="D967" s="20" t="s">
        <v>2043</v>
      </c>
      <c r="E967" s="20" t="s">
        <v>2044</v>
      </c>
      <c r="F967" s="20">
        <v>6734</v>
      </c>
      <c r="G967">
        <v>961</v>
      </c>
      <c r="H967" s="20"/>
      <c r="I967">
        <f>SUMIFS('总明细 源文件后台下'!G:G,'总明细 源文件后台下'!E:E,E967,'总明细 源文件后台下'!C:C,"Order")</f>
        <v>0</v>
      </c>
      <c r="J967">
        <f>SUMIFS('总明细 源文件后台下'!M:M,'总明细 源文件后台下'!E:E,E967,'总明细 源文件后台下'!C:C,"Order")</f>
        <v>0</v>
      </c>
      <c r="K967">
        <f>SUMIFS('总明细 源文件后台下'!N:N,'总明细 源文件后台下'!E:E,E967,'总明细 源文件后台下'!C:C,"Order")</f>
        <v>0</v>
      </c>
      <c r="L967">
        <f>SUMIFS('总明细 源文件后台下'!O:O,'总明细 源文件后台下'!E:E,E967,'总明细 源文件后台下'!C:C,"Order")</f>
        <v>0</v>
      </c>
      <c r="M967">
        <f>SUMIFS('总明细 源文件后台下'!P:P,'总明细 源文件后台下'!E:E,E967,'总明细 源文件后台下'!C:C,"Order")</f>
        <v>0</v>
      </c>
      <c r="N967">
        <f>SUMIFS('总明细 源文件后台下'!Q:Q,'总明细 源文件后台下'!E:E,E967,'总明细 源文件后台下'!C:C,"Order")</f>
        <v>0</v>
      </c>
      <c r="O967">
        <f>SUMIFS('总明细 源文件后台下'!R:R,'总明细 源文件后台下'!E:E,E967,'总明细 源文件后台下'!C:C,"Order")</f>
        <v>0</v>
      </c>
      <c r="P967">
        <f>SUMIFS('总明细 源文件后台下'!S:S,'总明细 源文件后台下'!E:E,E967,'总明细 源文件后台下'!C:C,"Order")</f>
        <v>0</v>
      </c>
      <c r="Q967">
        <f>SUMIFS('总明细 源文件后台下'!T:T,'总明细 源文件后台下'!E:E,E967,'总明细 源文件后台下'!C:C,"Order")</f>
        <v>0</v>
      </c>
      <c r="R967">
        <f>SUMIFS('总明细 源文件后台下'!U:U,'总明细 源文件后台下'!E:E,E967,'总明细 源文件后台下'!C:C,"Order")</f>
        <v>0</v>
      </c>
      <c r="S967">
        <f>SUMIFS('总明细 源文件后台下'!V:V,'总明细 源文件后台下'!E:E,E967,'总明细 源文件后台下'!C:C,"Order")</f>
        <v>0</v>
      </c>
      <c r="T967">
        <f>SUMIFS('总明细 源文件后台下'!W:W,'总明细 源文件后台下'!E:E,E967,'总明细 源文件后台下'!C:C,"Order")</f>
        <v>0</v>
      </c>
      <c r="U967">
        <f>SUMIFS('总明细 源文件后台下'!G:G,'总明细 源文件后台下'!E:E,E967,'总明细 源文件后台下'!C:C,"Refund")</f>
        <v>0</v>
      </c>
      <c r="V967">
        <f>SUMIFS('总明细 源文件后台下'!M:M,'总明细 源文件后台下'!E:E,E967,'总明细 源文件后台下'!C:C,"Refund")</f>
        <v>0</v>
      </c>
      <c r="W967">
        <f>SUMIFS('总明细 源文件后台下'!N:N,'总明细 源文件后台下'!E:E,E967,'总明细 源文件后台下'!C:C,"Refund")</f>
        <v>0</v>
      </c>
      <c r="X967">
        <f>SUMIFS('总明细 源文件后台下'!O:O,'总明细 源文件后台下'!E:E,E967,'总明细 源文件后台下'!C:C,"Refund")</f>
        <v>0</v>
      </c>
      <c r="Y967">
        <f>SUMIFS('总明细 源文件后台下'!P:P,'总明细 源文件后台下'!E:E,E967,'总明细 源文件后台下'!C:C,"Refund")</f>
        <v>0</v>
      </c>
      <c r="Z967">
        <f>SUMIFS('总明细 源文件后台下'!Q:Q,'总明细 源文件后台下'!E:E,E967,'总明细 源文件后台下'!C:C,"Refund")</f>
        <v>0</v>
      </c>
      <c r="AA967">
        <f>SUMIFS('总明细 源文件后台下'!R:R,'总明细 源文件后台下'!E:E,E967,'总明细 源文件后台下'!C:C,"Refund")</f>
        <v>0</v>
      </c>
      <c r="AB967">
        <f>SUMIFS('总明细 源文件后台下'!S:S,'总明细 源文件后台下'!E:E,E967,'总明细 源文件后台下'!C:C,"Refund")</f>
        <v>0</v>
      </c>
      <c r="AC967">
        <f>SUMIFS('总明细 源文件后台下'!T:T,'总明细 源文件后台下'!E:E,E967,'总明细 源文件后台下'!C:C,"Refund")</f>
        <v>0</v>
      </c>
      <c r="AD967">
        <f>SUMIFS('总明细 源文件后台下'!U:U,'总明细 源文件后台下'!E:E,E967,'总明细 源文件后台下'!C:C,"Refund")</f>
        <v>0</v>
      </c>
      <c r="AE967">
        <f>SUMIFS('总明细 源文件后台下'!V:V,'总明细 源文件后台下'!E:E,E967,'总明细 源文件后台下'!C:C,"Refund")</f>
        <v>0</v>
      </c>
      <c r="AF967">
        <f>SUMIFS('总明细 源文件后台下'!W:W,'总明细 源文件后台下'!E:E,E967,'总明细 源文件后台下'!C:C,"Refund")</f>
        <v>0</v>
      </c>
      <c r="AK967">
        <f>(SUMIF('广告费 源文件后台下'!G:G,E967,'广告费 源文件后台下'!M:M))*-1</f>
        <v>0</v>
      </c>
      <c r="AL967">
        <f>SUMIFS('总明细 源文件后台下'!W:W,'总明细 源文件后台下'!E:E,E967,'总明细 源文件后台下'!C:C,"Adjustment",'总明细 源文件后台下'!F:F,"FBA Inventory Reimbursement - Customer Return")</f>
        <v>0</v>
      </c>
      <c r="AM967">
        <f>SUMIFS('总明细 源文件后台下'!W:W,'总明细 源文件后台下'!E:E,E967,'总明细 源文件后台下'!C:C,"Adjustment",'总明细 源文件后台下'!F:F,"FBA Inventory Reimbursement - Damaged:Warehouse")</f>
        <v>0</v>
      </c>
      <c r="AN967">
        <f>SUMIFS('总明细 源文件后台下'!W:W,'总明细 源文件后台下'!E:E,E967,'总明细 源文件后台下'!C:C,"Adjustment",'总明细 源文件后台下'!F:F,"FBA Inventory Reimbursement - Customer Service Issue")</f>
        <v>0</v>
      </c>
      <c r="AO967">
        <f>SUMIFS('总明细 源文件后台下'!W:W,'总明细 源文件后台下'!E:E,E967,'总明细 源文件后台下'!C:C,"Adjustment",'总明细 源文件后台下'!F:F,"FBA Inventory Reimbursement - Fee Correction")</f>
        <v>0</v>
      </c>
      <c r="AP967">
        <f>SUMIFS('总明细 源文件后台下'!W:W,'总明细 源文件后台下'!E:E,E967,'总明细 源文件后台下'!C:C,"Adjustment",'总明细 源文件后台下'!F:F,"FBA Inventory Reimbursement - General Adjustment")</f>
        <v>0</v>
      </c>
      <c r="AQ967">
        <f>SUMIFS('总明细 源文件后台下'!W:W,'总明细 源文件后台下'!E:E,E967,'总明细 源文件后台下'!C:C,"Adjustment",'总明细 源文件后台下'!F:F,"FBA Inventory Reimbursement - Lost:Inbound")</f>
        <v>0</v>
      </c>
      <c r="AR967">
        <f>SUMIFS('总明细 源文件后台下'!W:W,'总明细 源文件后台下'!E:E,E967,'总明细 源文件后台下'!C:C,"Adjustment",'总明细 源文件后台下'!F:F,"FBA Inventory Reimbursement - Lost:Warehouse")</f>
        <v>0</v>
      </c>
      <c r="AS967">
        <f>SUMIFS('总明细 源文件后台下'!W:W,'总明细 源文件后台下'!E:E,E967,'总明细 源文件后台下'!C:C,"Adjustment",'总明细 源文件后台下'!F:F,"Non-subscription Fee Adjustment")</f>
        <v>0</v>
      </c>
      <c r="AT967">
        <f>SUMIFS('总明细 源文件后台下'!W:W,'总明细 源文件后台下'!E:E,E967,'总明细 源文件后台下'!C:C,"Adjustment",'总明细 源文件后台下'!F:F,"FBA Inventory Placement Service Fee")</f>
        <v>0</v>
      </c>
      <c r="AV967">
        <f>SUMIF('FBA Customer Return Per Unit Fe'!B:B,E967,'FBA Customer Return Per Unit Fe'!C:C)</f>
        <v>0</v>
      </c>
      <c r="AX967">
        <f>(SUMIF('仓储费 源文件后台下'!C:C,E967,'仓储费 源文件后台下'!V:V))*-1</f>
        <v>-2.2000000000000001E-3</v>
      </c>
      <c r="AZ967">
        <f>SUMIF('Disposal Fee销毁费用-160.95'!B:B,E967,'Disposal Fee销毁费用-160.95'!D:D)*-1</f>
        <v>0</v>
      </c>
      <c r="BC967">
        <f>IFERROR(VLOOKUP(F967,'优惠券-86.4'!F:I,4,0),0)</f>
        <v>0</v>
      </c>
      <c r="BD967">
        <f>IFERROR(VLOOKUP(F967,'早评-120'!E:H,4,0),0)</f>
        <v>0</v>
      </c>
      <c r="BF967">
        <f t="shared" si="112"/>
        <v>-2.2000000000000001E-3</v>
      </c>
      <c r="BG967">
        <f t="shared" si="113"/>
        <v>0</v>
      </c>
      <c r="BH967">
        <f t="shared" si="114"/>
        <v>-1.43E-2</v>
      </c>
      <c r="BQ967" s="45">
        <f t="shared" si="115"/>
        <v>-1.43E-2</v>
      </c>
      <c r="BR967">
        <f>SUMIFS('9月销毁明细'!D:D,'9月销毁明细'!A:A,E967,'9月销毁明细'!H:H,"Sellable")</f>
        <v>0</v>
      </c>
      <c r="BS967">
        <f>SUMIFS('9月销毁明细'!G:G,'9月销毁明细'!A:A,E967,'9月销毁明细'!H:H,"Sellable")</f>
        <v>0</v>
      </c>
      <c r="BT967">
        <f>SUMIFS('9月销毁明细'!D:D,'9月销毁明细'!A:A,E967,'9月销毁明细'!H:H,"Unsellable")</f>
        <v>0</v>
      </c>
      <c r="BU967">
        <f>SUMIFS('9月销毁明细'!G:G,'9月销毁明细'!A:A,E967,'9月销毁明细'!H:H,"Unsellable")</f>
        <v>0</v>
      </c>
      <c r="BW967">
        <f>IFERROR(I967*VLOOKUP(F967,'9.3成本表'!C:L,10,0),0)</f>
        <v>0</v>
      </c>
      <c r="BX967">
        <f t="shared" si="116"/>
        <v>0</v>
      </c>
      <c r="CC967" s="45">
        <f t="shared" si="117"/>
        <v>-1.43E-2</v>
      </c>
      <c r="CD967" s="45">
        <f t="shared" si="118"/>
        <v>0</v>
      </c>
      <c r="CE967" s="45">
        <f t="shared" si="119"/>
        <v>0</v>
      </c>
    </row>
    <row r="968" spans="4:83" x14ac:dyDescent="0.25">
      <c r="D968" s="20" t="s">
        <v>2045</v>
      </c>
      <c r="E968" s="20" t="s">
        <v>2046</v>
      </c>
      <c r="F968" s="20">
        <v>6734</v>
      </c>
      <c r="G968">
        <v>962</v>
      </c>
      <c r="H968" s="20"/>
      <c r="I968">
        <f>SUMIFS('总明细 源文件后台下'!G:G,'总明细 源文件后台下'!E:E,E968,'总明细 源文件后台下'!C:C,"Order")</f>
        <v>0</v>
      </c>
      <c r="J968">
        <f>SUMIFS('总明细 源文件后台下'!M:M,'总明细 源文件后台下'!E:E,E968,'总明细 源文件后台下'!C:C,"Order")</f>
        <v>0</v>
      </c>
      <c r="K968">
        <f>SUMIFS('总明细 源文件后台下'!N:N,'总明细 源文件后台下'!E:E,E968,'总明细 源文件后台下'!C:C,"Order")</f>
        <v>0</v>
      </c>
      <c r="L968">
        <f>SUMIFS('总明细 源文件后台下'!O:O,'总明细 源文件后台下'!E:E,E968,'总明细 源文件后台下'!C:C,"Order")</f>
        <v>0</v>
      </c>
      <c r="M968">
        <f>SUMIFS('总明细 源文件后台下'!P:P,'总明细 源文件后台下'!E:E,E968,'总明细 源文件后台下'!C:C,"Order")</f>
        <v>0</v>
      </c>
      <c r="N968">
        <f>SUMIFS('总明细 源文件后台下'!Q:Q,'总明细 源文件后台下'!E:E,E968,'总明细 源文件后台下'!C:C,"Order")</f>
        <v>0</v>
      </c>
      <c r="O968">
        <f>SUMIFS('总明细 源文件后台下'!R:R,'总明细 源文件后台下'!E:E,E968,'总明细 源文件后台下'!C:C,"Order")</f>
        <v>0</v>
      </c>
      <c r="P968">
        <f>SUMIFS('总明细 源文件后台下'!S:S,'总明细 源文件后台下'!E:E,E968,'总明细 源文件后台下'!C:C,"Order")</f>
        <v>0</v>
      </c>
      <c r="Q968">
        <f>SUMIFS('总明细 源文件后台下'!T:T,'总明细 源文件后台下'!E:E,E968,'总明细 源文件后台下'!C:C,"Order")</f>
        <v>0</v>
      </c>
      <c r="R968">
        <f>SUMIFS('总明细 源文件后台下'!U:U,'总明细 源文件后台下'!E:E,E968,'总明细 源文件后台下'!C:C,"Order")</f>
        <v>0</v>
      </c>
      <c r="S968">
        <f>SUMIFS('总明细 源文件后台下'!V:V,'总明细 源文件后台下'!E:E,E968,'总明细 源文件后台下'!C:C,"Order")</f>
        <v>0</v>
      </c>
      <c r="T968">
        <f>SUMIFS('总明细 源文件后台下'!W:W,'总明细 源文件后台下'!E:E,E968,'总明细 源文件后台下'!C:C,"Order")</f>
        <v>0</v>
      </c>
      <c r="U968">
        <f>SUMIFS('总明细 源文件后台下'!G:G,'总明细 源文件后台下'!E:E,E968,'总明细 源文件后台下'!C:C,"Refund")</f>
        <v>0</v>
      </c>
      <c r="V968">
        <f>SUMIFS('总明细 源文件后台下'!M:M,'总明细 源文件后台下'!E:E,E968,'总明细 源文件后台下'!C:C,"Refund")</f>
        <v>0</v>
      </c>
      <c r="W968">
        <f>SUMIFS('总明细 源文件后台下'!N:N,'总明细 源文件后台下'!E:E,E968,'总明细 源文件后台下'!C:C,"Refund")</f>
        <v>0</v>
      </c>
      <c r="X968">
        <f>SUMIFS('总明细 源文件后台下'!O:O,'总明细 源文件后台下'!E:E,E968,'总明细 源文件后台下'!C:C,"Refund")</f>
        <v>0</v>
      </c>
      <c r="Y968">
        <f>SUMIFS('总明细 源文件后台下'!P:P,'总明细 源文件后台下'!E:E,E968,'总明细 源文件后台下'!C:C,"Refund")</f>
        <v>0</v>
      </c>
      <c r="Z968">
        <f>SUMIFS('总明细 源文件后台下'!Q:Q,'总明细 源文件后台下'!E:E,E968,'总明细 源文件后台下'!C:C,"Refund")</f>
        <v>0</v>
      </c>
      <c r="AA968">
        <f>SUMIFS('总明细 源文件后台下'!R:R,'总明细 源文件后台下'!E:E,E968,'总明细 源文件后台下'!C:C,"Refund")</f>
        <v>0</v>
      </c>
      <c r="AB968">
        <f>SUMIFS('总明细 源文件后台下'!S:S,'总明细 源文件后台下'!E:E,E968,'总明细 源文件后台下'!C:C,"Refund")</f>
        <v>0</v>
      </c>
      <c r="AC968">
        <f>SUMIFS('总明细 源文件后台下'!T:T,'总明细 源文件后台下'!E:E,E968,'总明细 源文件后台下'!C:C,"Refund")</f>
        <v>0</v>
      </c>
      <c r="AD968">
        <f>SUMIFS('总明细 源文件后台下'!U:U,'总明细 源文件后台下'!E:E,E968,'总明细 源文件后台下'!C:C,"Refund")</f>
        <v>0</v>
      </c>
      <c r="AE968">
        <f>SUMIFS('总明细 源文件后台下'!V:V,'总明细 源文件后台下'!E:E,E968,'总明细 源文件后台下'!C:C,"Refund")</f>
        <v>0</v>
      </c>
      <c r="AF968">
        <f>SUMIFS('总明细 源文件后台下'!W:W,'总明细 源文件后台下'!E:E,E968,'总明细 源文件后台下'!C:C,"Refund")</f>
        <v>0</v>
      </c>
      <c r="AK968">
        <f>(SUMIF('广告费 源文件后台下'!G:G,E968,'广告费 源文件后台下'!M:M))*-1</f>
        <v>0</v>
      </c>
      <c r="AL968">
        <f>SUMIFS('总明细 源文件后台下'!W:W,'总明细 源文件后台下'!E:E,E968,'总明细 源文件后台下'!C:C,"Adjustment",'总明细 源文件后台下'!F:F,"FBA Inventory Reimbursement - Customer Return")</f>
        <v>0</v>
      </c>
      <c r="AM968">
        <f>SUMIFS('总明细 源文件后台下'!W:W,'总明细 源文件后台下'!E:E,E968,'总明细 源文件后台下'!C:C,"Adjustment",'总明细 源文件后台下'!F:F,"FBA Inventory Reimbursement - Damaged:Warehouse")</f>
        <v>0</v>
      </c>
      <c r="AN968">
        <f>SUMIFS('总明细 源文件后台下'!W:W,'总明细 源文件后台下'!E:E,E968,'总明细 源文件后台下'!C:C,"Adjustment",'总明细 源文件后台下'!F:F,"FBA Inventory Reimbursement - Customer Service Issue")</f>
        <v>0</v>
      </c>
      <c r="AO968">
        <f>SUMIFS('总明细 源文件后台下'!W:W,'总明细 源文件后台下'!E:E,E968,'总明细 源文件后台下'!C:C,"Adjustment",'总明细 源文件后台下'!F:F,"FBA Inventory Reimbursement - Fee Correction")</f>
        <v>0</v>
      </c>
      <c r="AP968">
        <f>SUMIFS('总明细 源文件后台下'!W:W,'总明细 源文件后台下'!E:E,E968,'总明细 源文件后台下'!C:C,"Adjustment",'总明细 源文件后台下'!F:F,"FBA Inventory Reimbursement - General Adjustment")</f>
        <v>0</v>
      </c>
      <c r="AQ968">
        <f>SUMIFS('总明细 源文件后台下'!W:W,'总明细 源文件后台下'!E:E,E968,'总明细 源文件后台下'!C:C,"Adjustment",'总明细 源文件后台下'!F:F,"FBA Inventory Reimbursement - Lost:Inbound")</f>
        <v>0</v>
      </c>
      <c r="AR968">
        <f>SUMIFS('总明细 源文件后台下'!W:W,'总明细 源文件后台下'!E:E,E968,'总明细 源文件后台下'!C:C,"Adjustment",'总明细 源文件后台下'!F:F,"FBA Inventory Reimbursement - Lost:Warehouse")</f>
        <v>0</v>
      </c>
      <c r="AS968">
        <f>SUMIFS('总明细 源文件后台下'!W:W,'总明细 源文件后台下'!E:E,E968,'总明细 源文件后台下'!C:C,"Adjustment",'总明细 源文件后台下'!F:F,"Non-subscription Fee Adjustment")</f>
        <v>0</v>
      </c>
      <c r="AT968">
        <f>SUMIFS('总明细 源文件后台下'!W:W,'总明细 源文件后台下'!E:E,E968,'总明细 源文件后台下'!C:C,"Adjustment",'总明细 源文件后台下'!F:F,"FBA Inventory Placement Service Fee")</f>
        <v>0</v>
      </c>
      <c r="AV968">
        <f>SUMIF('FBA Customer Return Per Unit Fe'!B:B,E968,'FBA Customer Return Per Unit Fe'!C:C)</f>
        <v>0</v>
      </c>
      <c r="AX968">
        <f>(SUMIF('仓储费 源文件后台下'!C:C,E968,'仓储费 源文件后台下'!V:V))*-1</f>
        <v>-8.8000000000000005E-3</v>
      </c>
      <c r="AZ968">
        <f>SUMIF('Disposal Fee销毁费用-160.95'!B:B,E968,'Disposal Fee销毁费用-160.95'!D:D)*-1</f>
        <v>0</v>
      </c>
      <c r="BC968">
        <f>IFERROR(VLOOKUP(F968,'优惠券-86.4'!F:I,4,0),0)</f>
        <v>0</v>
      </c>
      <c r="BD968">
        <f>IFERROR(VLOOKUP(F968,'早评-120'!E:H,4,0),0)</f>
        <v>0</v>
      </c>
      <c r="BF968">
        <f t="shared" ref="BF968:BF1031" si="120">T968+AF968+SUM(AG968:BD968)</f>
        <v>-8.8000000000000005E-3</v>
      </c>
      <c r="BG968">
        <f t="shared" ref="BG968:BG1031" si="121">IFERROR(BF968/J968,0)</f>
        <v>0</v>
      </c>
      <c r="BH968">
        <f t="shared" ref="BH968:BH1031" si="122">IFERROR((BF968*6.5),0)</f>
        <v>-5.7200000000000001E-2</v>
      </c>
      <c r="BQ968" s="45">
        <f t="shared" ref="BQ968:BQ1031" si="123">BH968+BI968-BJ968-BK968-BL968-BM968-BN968-BO968-BP968</f>
        <v>-5.7200000000000001E-2</v>
      </c>
      <c r="BR968">
        <f>SUMIFS('9月销毁明细'!D:D,'9月销毁明细'!A:A,E968,'9月销毁明细'!H:H,"Sellable")</f>
        <v>0</v>
      </c>
      <c r="BS968">
        <f>SUMIFS('9月销毁明细'!G:G,'9月销毁明细'!A:A,E968,'9月销毁明细'!H:H,"Sellable")</f>
        <v>0</v>
      </c>
      <c r="BT968">
        <f>SUMIFS('9月销毁明细'!D:D,'9月销毁明细'!A:A,E968,'9月销毁明细'!H:H,"Unsellable")</f>
        <v>0</v>
      </c>
      <c r="BU968">
        <f>SUMIFS('9月销毁明细'!G:G,'9月销毁明细'!A:A,E968,'9月销毁明细'!H:H,"Unsellable")</f>
        <v>0</v>
      </c>
      <c r="BW968">
        <f>IFERROR(I968*VLOOKUP(F968,'9.3成本表'!C:L,10,0),0)</f>
        <v>0</v>
      </c>
      <c r="BX968">
        <f t="shared" ref="BX968:BX1031" si="124">13.26*I968</f>
        <v>0</v>
      </c>
      <c r="CC968" s="45">
        <f t="shared" ref="CC968:CC1031" si="125">BQ968-BS968-BU968-BW968-BX968</f>
        <v>-5.7200000000000001E-2</v>
      </c>
      <c r="CD968" s="45">
        <f t="shared" ref="CD968:CD1031" si="126">IFERROR(CC968/(J968*6.5),0)</f>
        <v>0</v>
      </c>
      <c r="CE968" s="45">
        <f t="shared" ref="CE968:CE1031" si="127">IFERROR(CC968/(BW968+BX968),0)</f>
        <v>0</v>
      </c>
    </row>
    <row r="969" spans="4:83" x14ac:dyDescent="0.25">
      <c r="D969" s="20" t="s">
        <v>2047</v>
      </c>
      <c r="E969" s="20" t="s">
        <v>2048</v>
      </c>
      <c r="F969" s="20">
        <v>6734</v>
      </c>
      <c r="G969">
        <v>963</v>
      </c>
      <c r="H969" s="20"/>
      <c r="I969">
        <f>SUMIFS('总明细 源文件后台下'!G:G,'总明细 源文件后台下'!E:E,E969,'总明细 源文件后台下'!C:C,"Order")</f>
        <v>0</v>
      </c>
      <c r="J969">
        <f>SUMIFS('总明细 源文件后台下'!M:M,'总明细 源文件后台下'!E:E,E969,'总明细 源文件后台下'!C:C,"Order")</f>
        <v>0</v>
      </c>
      <c r="K969">
        <f>SUMIFS('总明细 源文件后台下'!N:N,'总明细 源文件后台下'!E:E,E969,'总明细 源文件后台下'!C:C,"Order")</f>
        <v>0</v>
      </c>
      <c r="L969">
        <f>SUMIFS('总明细 源文件后台下'!O:O,'总明细 源文件后台下'!E:E,E969,'总明细 源文件后台下'!C:C,"Order")</f>
        <v>0</v>
      </c>
      <c r="M969">
        <f>SUMIFS('总明细 源文件后台下'!P:P,'总明细 源文件后台下'!E:E,E969,'总明细 源文件后台下'!C:C,"Order")</f>
        <v>0</v>
      </c>
      <c r="N969">
        <f>SUMIFS('总明细 源文件后台下'!Q:Q,'总明细 源文件后台下'!E:E,E969,'总明细 源文件后台下'!C:C,"Order")</f>
        <v>0</v>
      </c>
      <c r="O969">
        <f>SUMIFS('总明细 源文件后台下'!R:R,'总明细 源文件后台下'!E:E,E969,'总明细 源文件后台下'!C:C,"Order")</f>
        <v>0</v>
      </c>
      <c r="P969">
        <f>SUMIFS('总明细 源文件后台下'!S:S,'总明细 源文件后台下'!E:E,E969,'总明细 源文件后台下'!C:C,"Order")</f>
        <v>0</v>
      </c>
      <c r="Q969">
        <f>SUMIFS('总明细 源文件后台下'!T:T,'总明细 源文件后台下'!E:E,E969,'总明细 源文件后台下'!C:C,"Order")</f>
        <v>0</v>
      </c>
      <c r="R969">
        <f>SUMIFS('总明细 源文件后台下'!U:U,'总明细 源文件后台下'!E:E,E969,'总明细 源文件后台下'!C:C,"Order")</f>
        <v>0</v>
      </c>
      <c r="S969">
        <f>SUMIFS('总明细 源文件后台下'!V:V,'总明细 源文件后台下'!E:E,E969,'总明细 源文件后台下'!C:C,"Order")</f>
        <v>0</v>
      </c>
      <c r="T969">
        <f>SUMIFS('总明细 源文件后台下'!W:W,'总明细 源文件后台下'!E:E,E969,'总明细 源文件后台下'!C:C,"Order")</f>
        <v>0</v>
      </c>
      <c r="U969">
        <f>SUMIFS('总明细 源文件后台下'!G:G,'总明细 源文件后台下'!E:E,E969,'总明细 源文件后台下'!C:C,"Refund")</f>
        <v>0</v>
      </c>
      <c r="V969">
        <f>SUMIFS('总明细 源文件后台下'!M:M,'总明细 源文件后台下'!E:E,E969,'总明细 源文件后台下'!C:C,"Refund")</f>
        <v>0</v>
      </c>
      <c r="W969">
        <f>SUMIFS('总明细 源文件后台下'!N:N,'总明细 源文件后台下'!E:E,E969,'总明细 源文件后台下'!C:C,"Refund")</f>
        <v>0</v>
      </c>
      <c r="X969">
        <f>SUMIFS('总明细 源文件后台下'!O:O,'总明细 源文件后台下'!E:E,E969,'总明细 源文件后台下'!C:C,"Refund")</f>
        <v>0</v>
      </c>
      <c r="Y969">
        <f>SUMIFS('总明细 源文件后台下'!P:P,'总明细 源文件后台下'!E:E,E969,'总明细 源文件后台下'!C:C,"Refund")</f>
        <v>0</v>
      </c>
      <c r="Z969">
        <f>SUMIFS('总明细 源文件后台下'!Q:Q,'总明细 源文件后台下'!E:E,E969,'总明细 源文件后台下'!C:C,"Refund")</f>
        <v>0</v>
      </c>
      <c r="AA969">
        <f>SUMIFS('总明细 源文件后台下'!R:R,'总明细 源文件后台下'!E:E,E969,'总明细 源文件后台下'!C:C,"Refund")</f>
        <v>0</v>
      </c>
      <c r="AB969">
        <f>SUMIFS('总明细 源文件后台下'!S:S,'总明细 源文件后台下'!E:E,E969,'总明细 源文件后台下'!C:C,"Refund")</f>
        <v>0</v>
      </c>
      <c r="AC969">
        <f>SUMIFS('总明细 源文件后台下'!T:T,'总明细 源文件后台下'!E:E,E969,'总明细 源文件后台下'!C:C,"Refund")</f>
        <v>0</v>
      </c>
      <c r="AD969">
        <f>SUMIFS('总明细 源文件后台下'!U:U,'总明细 源文件后台下'!E:E,E969,'总明细 源文件后台下'!C:C,"Refund")</f>
        <v>0</v>
      </c>
      <c r="AE969">
        <f>SUMIFS('总明细 源文件后台下'!V:V,'总明细 源文件后台下'!E:E,E969,'总明细 源文件后台下'!C:C,"Refund")</f>
        <v>0</v>
      </c>
      <c r="AF969">
        <f>SUMIFS('总明细 源文件后台下'!W:W,'总明细 源文件后台下'!E:E,E969,'总明细 源文件后台下'!C:C,"Refund")</f>
        <v>0</v>
      </c>
      <c r="AK969">
        <f>(SUMIF('广告费 源文件后台下'!G:G,E969,'广告费 源文件后台下'!M:M))*-1</f>
        <v>0</v>
      </c>
      <c r="AL969">
        <f>SUMIFS('总明细 源文件后台下'!W:W,'总明细 源文件后台下'!E:E,E969,'总明细 源文件后台下'!C:C,"Adjustment",'总明细 源文件后台下'!F:F,"FBA Inventory Reimbursement - Customer Return")</f>
        <v>0</v>
      </c>
      <c r="AM969">
        <f>SUMIFS('总明细 源文件后台下'!W:W,'总明细 源文件后台下'!E:E,E969,'总明细 源文件后台下'!C:C,"Adjustment",'总明细 源文件后台下'!F:F,"FBA Inventory Reimbursement - Damaged:Warehouse")</f>
        <v>0</v>
      </c>
      <c r="AN969">
        <f>SUMIFS('总明细 源文件后台下'!W:W,'总明细 源文件后台下'!E:E,E969,'总明细 源文件后台下'!C:C,"Adjustment",'总明细 源文件后台下'!F:F,"FBA Inventory Reimbursement - Customer Service Issue")</f>
        <v>0</v>
      </c>
      <c r="AO969">
        <f>SUMIFS('总明细 源文件后台下'!W:W,'总明细 源文件后台下'!E:E,E969,'总明细 源文件后台下'!C:C,"Adjustment",'总明细 源文件后台下'!F:F,"FBA Inventory Reimbursement - Fee Correction")</f>
        <v>0</v>
      </c>
      <c r="AP969">
        <f>SUMIFS('总明细 源文件后台下'!W:W,'总明细 源文件后台下'!E:E,E969,'总明细 源文件后台下'!C:C,"Adjustment",'总明细 源文件后台下'!F:F,"FBA Inventory Reimbursement - General Adjustment")</f>
        <v>0</v>
      </c>
      <c r="AQ969">
        <f>SUMIFS('总明细 源文件后台下'!W:W,'总明细 源文件后台下'!E:E,E969,'总明细 源文件后台下'!C:C,"Adjustment",'总明细 源文件后台下'!F:F,"FBA Inventory Reimbursement - Lost:Inbound")</f>
        <v>0</v>
      </c>
      <c r="AR969">
        <f>SUMIFS('总明细 源文件后台下'!W:W,'总明细 源文件后台下'!E:E,E969,'总明细 源文件后台下'!C:C,"Adjustment",'总明细 源文件后台下'!F:F,"FBA Inventory Reimbursement - Lost:Warehouse")</f>
        <v>0</v>
      </c>
      <c r="AS969">
        <f>SUMIFS('总明细 源文件后台下'!W:W,'总明细 源文件后台下'!E:E,E969,'总明细 源文件后台下'!C:C,"Adjustment",'总明细 源文件后台下'!F:F,"Non-subscription Fee Adjustment")</f>
        <v>0</v>
      </c>
      <c r="AT969">
        <f>SUMIFS('总明细 源文件后台下'!W:W,'总明细 源文件后台下'!E:E,E969,'总明细 源文件后台下'!C:C,"Adjustment",'总明细 源文件后台下'!F:F,"FBA Inventory Placement Service Fee")</f>
        <v>0</v>
      </c>
      <c r="AV969">
        <f>SUMIF('FBA Customer Return Per Unit Fe'!B:B,E969,'FBA Customer Return Per Unit Fe'!C:C)</f>
        <v>0</v>
      </c>
      <c r="AX969">
        <f>(SUMIF('仓储费 源文件后台下'!C:C,E969,'仓储费 源文件后台下'!V:V))*-1</f>
        <v>-2.2000000000000001E-3</v>
      </c>
      <c r="AZ969">
        <f>SUMIF('Disposal Fee销毁费用-160.95'!B:B,E969,'Disposal Fee销毁费用-160.95'!D:D)*-1</f>
        <v>0</v>
      </c>
      <c r="BC969">
        <f>IFERROR(VLOOKUP(F969,'优惠券-86.4'!F:I,4,0),0)</f>
        <v>0</v>
      </c>
      <c r="BD969">
        <f>IFERROR(VLOOKUP(F969,'早评-120'!E:H,4,0),0)</f>
        <v>0</v>
      </c>
      <c r="BF969">
        <f t="shared" si="120"/>
        <v>-2.2000000000000001E-3</v>
      </c>
      <c r="BG969">
        <f t="shared" si="121"/>
        <v>0</v>
      </c>
      <c r="BH969">
        <f t="shared" si="122"/>
        <v>-1.43E-2</v>
      </c>
      <c r="BQ969" s="45">
        <f t="shared" si="123"/>
        <v>-1.43E-2</v>
      </c>
      <c r="BR969">
        <f>SUMIFS('9月销毁明细'!D:D,'9月销毁明细'!A:A,E969,'9月销毁明细'!H:H,"Sellable")</f>
        <v>0</v>
      </c>
      <c r="BS969">
        <f>SUMIFS('9月销毁明细'!G:G,'9月销毁明细'!A:A,E969,'9月销毁明细'!H:H,"Sellable")</f>
        <v>0</v>
      </c>
      <c r="BT969">
        <f>SUMIFS('9月销毁明细'!D:D,'9月销毁明细'!A:A,E969,'9月销毁明细'!H:H,"Unsellable")</f>
        <v>0</v>
      </c>
      <c r="BU969">
        <f>SUMIFS('9月销毁明细'!G:G,'9月销毁明细'!A:A,E969,'9月销毁明细'!H:H,"Unsellable")</f>
        <v>0</v>
      </c>
      <c r="BW969">
        <f>IFERROR(I969*VLOOKUP(F969,'9.3成本表'!C:L,10,0),0)</f>
        <v>0</v>
      </c>
      <c r="BX969">
        <f t="shared" si="124"/>
        <v>0</v>
      </c>
      <c r="CC969" s="45">
        <f t="shared" si="125"/>
        <v>-1.43E-2</v>
      </c>
      <c r="CD969" s="45">
        <f t="shared" si="126"/>
        <v>0</v>
      </c>
      <c r="CE969" s="45">
        <f t="shared" si="127"/>
        <v>0</v>
      </c>
    </row>
    <row r="970" spans="4:83" x14ac:dyDescent="0.25">
      <c r="D970" s="20" t="s">
        <v>2049</v>
      </c>
      <c r="E970" s="20" t="s">
        <v>2050</v>
      </c>
      <c r="F970" s="20">
        <v>6734</v>
      </c>
      <c r="G970">
        <v>964</v>
      </c>
      <c r="H970" s="20"/>
      <c r="I970">
        <f>SUMIFS('总明细 源文件后台下'!G:G,'总明细 源文件后台下'!E:E,E970,'总明细 源文件后台下'!C:C,"Order")</f>
        <v>0</v>
      </c>
      <c r="J970">
        <f>SUMIFS('总明细 源文件后台下'!M:M,'总明细 源文件后台下'!E:E,E970,'总明细 源文件后台下'!C:C,"Order")</f>
        <v>0</v>
      </c>
      <c r="K970">
        <f>SUMIFS('总明细 源文件后台下'!N:N,'总明细 源文件后台下'!E:E,E970,'总明细 源文件后台下'!C:C,"Order")</f>
        <v>0</v>
      </c>
      <c r="L970">
        <f>SUMIFS('总明细 源文件后台下'!O:O,'总明细 源文件后台下'!E:E,E970,'总明细 源文件后台下'!C:C,"Order")</f>
        <v>0</v>
      </c>
      <c r="M970">
        <f>SUMIFS('总明细 源文件后台下'!P:P,'总明细 源文件后台下'!E:E,E970,'总明细 源文件后台下'!C:C,"Order")</f>
        <v>0</v>
      </c>
      <c r="N970">
        <f>SUMIFS('总明细 源文件后台下'!Q:Q,'总明细 源文件后台下'!E:E,E970,'总明细 源文件后台下'!C:C,"Order")</f>
        <v>0</v>
      </c>
      <c r="O970">
        <f>SUMIFS('总明细 源文件后台下'!R:R,'总明细 源文件后台下'!E:E,E970,'总明细 源文件后台下'!C:C,"Order")</f>
        <v>0</v>
      </c>
      <c r="P970">
        <f>SUMIFS('总明细 源文件后台下'!S:S,'总明细 源文件后台下'!E:E,E970,'总明细 源文件后台下'!C:C,"Order")</f>
        <v>0</v>
      </c>
      <c r="Q970">
        <f>SUMIFS('总明细 源文件后台下'!T:T,'总明细 源文件后台下'!E:E,E970,'总明细 源文件后台下'!C:C,"Order")</f>
        <v>0</v>
      </c>
      <c r="R970">
        <f>SUMIFS('总明细 源文件后台下'!U:U,'总明细 源文件后台下'!E:E,E970,'总明细 源文件后台下'!C:C,"Order")</f>
        <v>0</v>
      </c>
      <c r="S970">
        <f>SUMIFS('总明细 源文件后台下'!V:V,'总明细 源文件后台下'!E:E,E970,'总明细 源文件后台下'!C:C,"Order")</f>
        <v>0</v>
      </c>
      <c r="T970">
        <f>SUMIFS('总明细 源文件后台下'!W:W,'总明细 源文件后台下'!E:E,E970,'总明细 源文件后台下'!C:C,"Order")</f>
        <v>0</v>
      </c>
      <c r="U970">
        <f>SUMIFS('总明细 源文件后台下'!G:G,'总明细 源文件后台下'!E:E,E970,'总明细 源文件后台下'!C:C,"Refund")</f>
        <v>0</v>
      </c>
      <c r="V970">
        <f>SUMIFS('总明细 源文件后台下'!M:M,'总明细 源文件后台下'!E:E,E970,'总明细 源文件后台下'!C:C,"Refund")</f>
        <v>0</v>
      </c>
      <c r="W970">
        <f>SUMIFS('总明细 源文件后台下'!N:N,'总明细 源文件后台下'!E:E,E970,'总明细 源文件后台下'!C:C,"Refund")</f>
        <v>0</v>
      </c>
      <c r="X970">
        <f>SUMIFS('总明细 源文件后台下'!O:O,'总明细 源文件后台下'!E:E,E970,'总明细 源文件后台下'!C:C,"Refund")</f>
        <v>0</v>
      </c>
      <c r="Y970">
        <f>SUMIFS('总明细 源文件后台下'!P:P,'总明细 源文件后台下'!E:E,E970,'总明细 源文件后台下'!C:C,"Refund")</f>
        <v>0</v>
      </c>
      <c r="Z970">
        <f>SUMIFS('总明细 源文件后台下'!Q:Q,'总明细 源文件后台下'!E:E,E970,'总明细 源文件后台下'!C:C,"Refund")</f>
        <v>0</v>
      </c>
      <c r="AA970">
        <f>SUMIFS('总明细 源文件后台下'!R:R,'总明细 源文件后台下'!E:E,E970,'总明细 源文件后台下'!C:C,"Refund")</f>
        <v>0</v>
      </c>
      <c r="AB970">
        <f>SUMIFS('总明细 源文件后台下'!S:S,'总明细 源文件后台下'!E:E,E970,'总明细 源文件后台下'!C:C,"Refund")</f>
        <v>0</v>
      </c>
      <c r="AC970">
        <f>SUMIFS('总明细 源文件后台下'!T:T,'总明细 源文件后台下'!E:E,E970,'总明细 源文件后台下'!C:C,"Refund")</f>
        <v>0</v>
      </c>
      <c r="AD970">
        <f>SUMIFS('总明细 源文件后台下'!U:U,'总明细 源文件后台下'!E:E,E970,'总明细 源文件后台下'!C:C,"Refund")</f>
        <v>0</v>
      </c>
      <c r="AE970">
        <f>SUMIFS('总明细 源文件后台下'!V:V,'总明细 源文件后台下'!E:E,E970,'总明细 源文件后台下'!C:C,"Refund")</f>
        <v>0</v>
      </c>
      <c r="AF970">
        <f>SUMIFS('总明细 源文件后台下'!W:W,'总明细 源文件后台下'!E:E,E970,'总明细 源文件后台下'!C:C,"Refund")</f>
        <v>0</v>
      </c>
      <c r="AK970">
        <f>(SUMIF('广告费 源文件后台下'!G:G,E970,'广告费 源文件后台下'!M:M))*-1</f>
        <v>0</v>
      </c>
      <c r="AL970">
        <f>SUMIFS('总明细 源文件后台下'!W:W,'总明细 源文件后台下'!E:E,E970,'总明细 源文件后台下'!C:C,"Adjustment",'总明细 源文件后台下'!F:F,"FBA Inventory Reimbursement - Customer Return")</f>
        <v>0</v>
      </c>
      <c r="AM970">
        <f>SUMIFS('总明细 源文件后台下'!W:W,'总明细 源文件后台下'!E:E,E970,'总明细 源文件后台下'!C:C,"Adjustment",'总明细 源文件后台下'!F:F,"FBA Inventory Reimbursement - Damaged:Warehouse")</f>
        <v>0</v>
      </c>
      <c r="AN970">
        <f>SUMIFS('总明细 源文件后台下'!W:W,'总明细 源文件后台下'!E:E,E970,'总明细 源文件后台下'!C:C,"Adjustment",'总明细 源文件后台下'!F:F,"FBA Inventory Reimbursement - Customer Service Issue")</f>
        <v>0</v>
      </c>
      <c r="AO970">
        <f>SUMIFS('总明细 源文件后台下'!W:W,'总明细 源文件后台下'!E:E,E970,'总明细 源文件后台下'!C:C,"Adjustment",'总明细 源文件后台下'!F:F,"FBA Inventory Reimbursement - Fee Correction")</f>
        <v>0</v>
      </c>
      <c r="AP970">
        <f>SUMIFS('总明细 源文件后台下'!W:W,'总明细 源文件后台下'!E:E,E970,'总明细 源文件后台下'!C:C,"Adjustment",'总明细 源文件后台下'!F:F,"FBA Inventory Reimbursement - General Adjustment")</f>
        <v>0</v>
      </c>
      <c r="AQ970">
        <f>SUMIFS('总明细 源文件后台下'!W:W,'总明细 源文件后台下'!E:E,E970,'总明细 源文件后台下'!C:C,"Adjustment",'总明细 源文件后台下'!F:F,"FBA Inventory Reimbursement - Lost:Inbound")</f>
        <v>0</v>
      </c>
      <c r="AR970">
        <f>SUMIFS('总明细 源文件后台下'!W:W,'总明细 源文件后台下'!E:E,E970,'总明细 源文件后台下'!C:C,"Adjustment",'总明细 源文件后台下'!F:F,"FBA Inventory Reimbursement - Lost:Warehouse")</f>
        <v>0</v>
      </c>
      <c r="AS970">
        <f>SUMIFS('总明细 源文件后台下'!W:W,'总明细 源文件后台下'!E:E,E970,'总明细 源文件后台下'!C:C,"Adjustment",'总明细 源文件后台下'!F:F,"Non-subscription Fee Adjustment")</f>
        <v>0</v>
      </c>
      <c r="AT970">
        <f>SUMIFS('总明细 源文件后台下'!W:W,'总明细 源文件后台下'!E:E,E970,'总明细 源文件后台下'!C:C,"Adjustment",'总明细 源文件后台下'!F:F,"FBA Inventory Placement Service Fee")</f>
        <v>0</v>
      </c>
      <c r="AV970">
        <f>SUMIF('FBA Customer Return Per Unit Fe'!B:B,E970,'FBA Customer Return Per Unit Fe'!C:C)</f>
        <v>0</v>
      </c>
      <c r="AX970">
        <f>(SUMIF('仓储费 源文件后台下'!C:C,E970,'仓储费 源文件后台下'!V:V))*-1</f>
        <v>0</v>
      </c>
      <c r="AZ970">
        <f>SUMIF('Disposal Fee销毁费用-160.95'!B:B,E970,'Disposal Fee销毁费用-160.95'!D:D)*-1</f>
        <v>0</v>
      </c>
      <c r="BC970">
        <f>IFERROR(VLOOKUP(F970,'优惠券-86.4'!F:I,4,0),0)</f>
        <v>0</v>
      </c>
      <c r="BD970">
        <f>IFERROR(VLOOKUP(F970,'早评-120'!E:H,4,0),0)</f>
        <v>0</v>
      </c>
      <c r="BF970">
        <f t="shared" si="120"/>
        <v>0</v>
      </c>
      <c r="BG970">
        <f t="shared" si="121"/>
        <v>0</v>
      </c>
      <c r="BH970">
        <f t="shared" si="122"/>
        <v>0</v>
      </c>
      <c r="BQ970" s="45">
        <f t="shared" si="123"/>
        <v>0</v>
      </c>
      <c r="BR970">
        <f>SUMIFS('9月销毁明细'!D:D,'9月销毁明细'!A:A,E970,'9月销毁明细'!H:H,"Sellable")</f>
        <v>0</v>
      </c>
      <c r="BS970">
        <f>SUMIFS('9月销毁明细'!G:G,'9月销毁明细'!A:A,E970,'9月销毁明细'!H:H,"Sellable")</f>
        <v>0</v>
      </c>
      <c r="BT970">
        <f>SUMIFS('9月销毁明细'!D:D,'9月销毁明细'!A:A,E970,'9月销毁明细'!H:H,"Unsellable")</f>
        <v>0</v>
      </c>
      <c r="BU970">
        <f>SUMIFS('9月销毁明细'!G:G,'9月销毁明细'!A:A,E970,'9月销毁明细'!H:H,"Unsellable")</f>
        <v>0</v>
      </c>
      <c r="BW970">
        <f>IFERROR(I970*VLOOKUP(F970,'9.3成本表'!C:L,10,0),0)</f>
        <v>0</v>
      </c>
      <c r="BX970">
        <f t="shared" si="124"/>
        <v>0</v>
      </c>
      <c r="CC970" s="45">
        <f t="shared" si="125"/>
        <v>0</v>
      </c>
      <c r="CD970" s="45">
        <f t="shared" si="126"/>
        <v>0</v>
      </c>
      <c r="CE970" s="45">
        <f t="shared" si="127"/>
        <v>0</v>
      </c>
    </row>
    <row r="971" spans="4:83" x14ac:dyDescent="0.25">
      <c r="D971" s="20" t="s">
        <v>2051</v>
      </c>
      <c r="E971" s="20" t="s">
        <v>2052</v>
      </c>
      <c r="F971" s="20">
        <v>6734</v>
      </c>
      <c r="G971">
        <v>965</v>
      </c>
      <c r="H971" s="20"/>
      <c r="I971">
        <f>SUMIFS('总明细 源文件后台下'!G:G,'总明细 源文件后台下'!E:E,E971,'总明细 源文件后台下'!C:C,"Order")</f>
        <v>0</v>
      </c>
      <c r="J971">
        <f>SUMIFS('总明细 源文件后台下'!M:M,'总明细 源文件后台下'!E:E,E971,'总明细 源文件后台下'!C:C,"Order")</f>
        <v>0</v>
      </c>
      <c r="K971">
        <f>SUMIFS('总明细 源文件后台下'!N:N,'总明细 源文件后台下'!E:E,E971,'总明细 源文件后台下'!C:C,"Order")</f>
        <v>0</v>
      </c>
      <c r="L971">
        <f>SUMIFS('总明细 源文件后台下'!O:O,'总明细 源文件后台下'!E:E,E971,'总明细 源文件后台下'!C:C,"Order")</f>
        <v>0</v>
      </c>
      <c r="M971">
        <f>SUMIFS('总明细 源文件后台下'!P:P,'总明细 源文件后台下'!E:E,E971,'总明细 源文件后台下'!C:C,"Order")</f>
        <v>0</v>
      </c>
      <c r="N971">
        <f>SUMIFS('总明细 源文件后台下'!Q:Q,'总明细 源文件后台下'!E:E,E971,'总明细 源文件后台下'!C:C,"Order")</f>
        <v>0</v>
      </c>
      <c r="O971">
        <f>SUMIFS('总明细 源文件后台下'!R:R,'总明细 源文件后台下'!E:E,E971,'总明细 源文件后台下'!C:C,"Order")</f>
        <v>0</v>
      </c>
      <c r="P971">
        <f>SUMIFS('总明细 源文件后台下'!S:S,'总明细 源文件后台下'!E:E,E971,'总明细 源文件后台下'!C:C,"Order")</f>
        <v>0</v>
      </c>
      <c r="Q971">
        <f>SUMIFS('总明细 源文件后台下'!T:T,'总明细 源文件后台下'!E:E,E971,'总明细 源文件后台下'!C:C,"Order")</f>
        <v>0</v>
      </c>
      <c r="R971">
        <f>SUMIFS('总明细 源文件后台下'!U:U,'总明细 源文件后台下'!E:E,E971,'总明细 源文件后台下'!C:C,"Order")</f>
        <v>0</v>
      </c>
      <c r="S971">
        <f>SUMIFS('总明细 源文件后台下'!V:V,'总明细 源文件后台下'!E:E,E971,'总明细 源文件后台下'!C:C,"Order")</f>
        <v>0</v>
      </c>
      <c r="T971">
        <f>SUMIFS('总明细 源文件后台下'!W:W,'总明细 源文件后台下'!E:E,E971,'总明细 源文件后台下'!C:C,"Order")</f>
        <v>0</v>
      </c>
      <c r="U971">
        <f>SUMIFS('总明细 源文件后台下'!G:G,'总明细 源文件后台下'!E:E,E971,'总明细 源文件后台下'!C:C,"Refund")</f>
        <v>0</v>
      </c>
      <c r="V971">
        <f>SUMIFS('总明细 源文件后台下'!M:M,'总明细 源文件后台下'!E:E,E971,'总明细 源文件后台下'!C:C,"Refund")</f>
        <v>0</v>
      </c>
      <c r="W971">
        <f>SUMIFS('总明细 源文件后台下'!N:N,'总明细 源文件后台下'!E:E,E971,'总明细 源文件后台下'!C:C,"Refund")</f>
        <v>0</v>
      </c>
      <c r="X971">
        <f>SUMIFS('总明细 源文件后台下'!O:O,'总明细 源文件后台下'!E:E,E971,'总明细 源文件后台下'!C:C,"Refund")</f>
        <v>0</v>
      </c>
      <c r="Y971">
        <f>SUMIFS('总明细 源文件后台下'!P:P,'总明细 源文件后台下'!E:E,E971,'总明细 源文件后台下'!C:C,"Refund")</f>
        <v>0</v>
      </c>
      <c r="Z971">
        <f>SUMIFS('总明细 源文件后台下'!Q:Q,'总明细 源文件后台下'!E:E,E971,'总明细 源文件后台下'!C:C,"Refund")</f>
        <v>0</v>
      </c>
      <c r="AA971">
        <f>SUMIFS('总明细 源文件后台下'!R:R,'总明细 源文件后台下'!E:E,E971,'总明细 源文件后台下'!C:C,"Refund")</f>
        <v>0</v>
      </c>
      <c r="AB971">
        <f>SUMIFS('总明细 源文件后台下'!S:S,'总明细 源文件后台下'!E:E,E971,'总明细 源文件后台下'!C:C,"Refund")</f>
        <v>0</v>
      </c>
      <c r="AC971">
        <f>SUMIFS('总明细 源文件后台下'!T:T,'总明细 源文件后台下'!E:E,E971,'总明细 源文件后台下'!C:C,"Refund")</f>
        <v>0</v>
      </c>
      <c r="AD971">
        <f>SUMIFS('总明细 源文件后台下'!U:U,'总明细 源文件后台下'!E:E,E971,'总明细 源文件后台下'!C:C,"Refund")</f>
        <v>0</v>
      </c>
      <c r="AE971">
        <f>SUMIFS('总明细 源文件后台下'!V:V,'总明细 源文件后台下'!E:E,E971,'总明细 源文件后台下'!C:C,"Refund")</f>
        <v>0</v>
      </c>
      <c r="AF971">
        <f>SUMIFS('总明细 源文件后台下'!W:W,'总明细 源文件后台下'!E:E,E971,'总明细 源文件后台下'!C:C,"Refund")</f>
        <v>0</v>
      </c>
      <c r="AK971">
        <f>(SUMIF('广告费 源文件后台下'!G:G,E971,'广告费 源文件后台下'!M:M))*-1</f>
        <v>0</v>
      </c>
      <c r="AL971">
        <f>SUMIFS('总明细 源文件后台下'!W:W,'总明细 源文件后台下'!E:E,E971,'总明细 源文件后台下'!C:C,"Adjustment",'总明细 源文件后台下'!F:F,"FBA Inventory Reimbursement - Customer Return")</f>
        <v>0</v>
      </c>
      <c r="AM971">
        <f>SUMIFS('总明细 源文件后台下'!W:W,'总明细 源文件后台下'!E:E,E971,'总明细 源文件后台下'!C:C,"Adjustment",'总明细 源文件后台下'!F:F,"FBA Inventory Reimbursement - Damaged:Warehouse")</f>
        <v>0</v>
      </c>
      <c r="AN971">
        <f>SUMIFS('总明细 源文件后台下'!W:W,'总明细 源文件后台下'!E:E,E971,'总明细 源文件后台下'!C:C,"Adjustment",'总明细 源文件后台下'!F:F,"FBA Inventory Reimbursement - Customer Service Issue")</f>
        <v>0</v>
      </c>
      <c r="AO971">
        <f>SUMIFS('总明细 源文件后台下'!W:W,'总明细 源文件后台下'!E:E,E971,'总明细 源文件后台下'!C:C,"Adjustment",'总明细 源文件后台下'!F:F,"FBA Inventory Reimbursement - Fee Correction")</f>
        <v>0</v>
      </c>
      <c r="AP971">
        <f>SUMIFS('总明细 源文件后台下'!W:W,'总明细 源文件后台下'!E:E,E971,'总明细 源文件后台下'!C:C,"Adjustment",'总明细 源文件后台下'!F:F,"FBA Inventory Reimbursement - General Adjustment")</f>
        <v>0</v>
      </c>
      <c r="AQ971">
        <f>SUMIFS('总明细 源文件后台下'!W:W,'总明细 源文件后台下'!E:E,E971,'总明细 源文件后台下'!C:C,"Adjustment",'总明细 源文件后台下'!F:F,"FBA Inventory Reimbursement - Lost:Inbound")</f>
        <v>0</v>
      </c>
      <c r="AR971">
        <f>SUMIFS('总明细 源文件后台下'!W:W,'总明细 源文件后台下'!E:E,E971,'总明细 源文件后台下'!C:C,"Adjustment",'总明细 源文件后台下'!F:F,"FBA Inventory Reimbursement - Lost:Warehouse")</f>
        <v>0</v>
      </c>
      <c r="AS971">
        <f>SUMIFS('总明细 源文件后台下'!W:W,'总明细 源文件后台下'!E:E,E971,'总明细 源文件后台下'!C:C,"Adjustment",'总明细 源文件后台下'!F:F,"Non-subscription Fee Adjustment")</f>
        <v>0</v>
      </c>
      <c r="AT971">
        <f>SUMIFS('总明细 源文件后台下'!W:W,'总明细 源文件后台下'!E:E,E971,'总明细 源文件后台下'!C:C,"Adjustment",'总明细 源文件后台下'!F:F,"FBA Inventory Placement Service Fee")</f>
        <v>0</v>
      </c>
      <c r="AV971">
        <f>SUMIF('FBA Customer Return Per Unit Fe'!B:B,E971,'FBA Customer Return Per Unit Fe'!C:C)</f>
        <v>0</v>
      </c>
      <c r="AX971">
        <f>(SUMIF('仓储费 源文件后台下'!C:C,E971,'仓储费 源文件后台下'!V:V))*-1</f>
        <v>0</v>
      </c>
      <c r="AZ971">
        <f>SUMIF('Disposal Fee销毁费用-160.95'!B:B,E971,'Disposal Fee销毁费用-160.95'!D:D)*-1</f>
        <v>0</v>
      </c>
      <c r="BC971">
        <f>IFERROR(VLOOKUP(F971,'优惠券-86.4'!F:I,4,0),0)</f>
        <v>0</v>
      </c>
      <c r="BD971">
        <f>IFERROR(VLOOKUP(F971,'早评-120'!E:H,4,0),0)</f>
        <v>0</v>
      </c>
      <c r="BF971">
        <f t="shared" si="120"/>
        <v>0</v>
      </c>
      <c r="BG971">
        <f t="shared" si="121"/>
        <v>0</v>
      </c>
      <c r="BH971">
        <f t="shared" si="122"/>
        <v>0</v>
      </c>
      <c r="BQ971" s="45">
        <f t="shared" si="123"/>
        <v>0</v>
      </c>
      <c r="BR971">
        <f>SUMIFS('9月销毁明细'!D:D,'9月销毁明细'!A:A,E971,'9月销毁明细'!H:H,"Sellable")</f>
        <v>0</v>
      </c>
      <c r="BS971">
        <f>SUMIFS('9月销毁明细'!G:G,'9月销毁明细'!A:A,E971,'9月销毁明细'!H:H,"Sellable")</f>
        <v>0</v>
      </c>
      <c r="BT971">
        <f>SUMIFS('9月销毁明细'!D:D,'9月销毁明细'!A:A,E971,'9月销毁明细'!H:H,"Unsellable")</f>
        <v>0</v>
      </c>
      <c r="BU971">
        <f>SUMIFS('9月销毁明细'!G:G,'9月销毁明细'!A:A,E971,'9月销毁明细'!H:H,"Unsellable")</f>
        <v>0</v>
      </c>
      <c r="BW971">
        <f>IFERROR(I971*VLOOKUP(F971,'9.3成本表'!C:L,10,0),0)</f>
        <v>0</v>
      </c>
      <c r="BX971">
        <f t="shared" si="124"/>
        <v>0</v>
      </c>
      <c r="CC971" s="45">
        <f t="shared" si="125"/>
        <v>0</v>
      </c>
      <c r="CD971" s="45">
        <f t="shared" si="126"/>
        <v>0</v>
      </c>
      <c r="CE971" s="45">
        <f t="shared" si="127"/>
        <v>0</v>
      </c>
    </row>
    <row r="972" spans="4:83" x14ac:dyDescent="0.25">
      <c r="D972" s="20" t="s">
        <v>2053</v>
      </c>
      <c r="E972" s="20" t="s">
        <v>2054</v>
      </c>
      <c r="F972" s="20">
        <v>6734</v>
      </c>
      <c r="G972">
        <v>966</v>
      </c>
      <c r="H972" s="20"/>
      <c r="I972">
        <f>SUMIFS('总明细 源文件后台下'!G:G,'总明细 源文件后台下'!E:E,E972,'总明细 源文件后台下'!C:C,"Order")</f>
        <v>0</v>
      </c>
      <c r="J972">
        <f>SUMIFS('总明细 源文件后台下'!M:M,'总明细 源文件后台下'!E:E,E972,'总明细 源文件后台下'!C:C,"Order")</f>
        <v>0</v>
      </c>
      <c r="K972">
        <f>SUMIFS('总明细 源文件后台下'!N:N,'总明细 源文件后台下'!E:E,E972,'总明细 源文件后台下'!C:C,"Order")</f>
        <v>0</v>
      </c>
      <c r="L972">
        <f>SUMIFS('总明细 源文件后台下'!O:O,'总明细 源文件后台下'!E:E,E972,'总明细 源文件后台下'!C:C,"Order")</f>
        <v>0</v>
      </c>
      <c r="M972">
        <f>SUMIFS('总明细 源文件后台下'!P:P,'总明细 源文件后台下'!E:E,E972,'总明细 源文件后台下'!C:C,"Order")</f>
        <v>0</v>
      </c>
      <c r="N972">
        <f>SUMIFS('总明细 源文件后台下'!Q:Q,'总明细 源文件后台下'!E:E,E972,'总明细 源文件后台下'!C:C,"Order")</f>
        <v>0</v>
      </c>
      <c r="O972">
        <f>SUMIFS('总明细 源文件后台下'!R:R,'总明细 源文件后台下'!E:E,E972,'总明细 源文件后台下'!C:C,"Order")</f>
        <v>0</v>
      </c>
      <c r="P972">
        <f>SUMIFS('总明细 源文件后台下'!S:S,'总明细 源文件后台下'!E:E,E972,'总明细 源文件后台下'!C:C,"Order")</f>
        <v>0</v>
      </c>
      <c r="Q972">
        <f>SUMIFS('总明细 源文件后台下'!T:T,'总明细 源文件后台下'!E:E,E972,'总明细 源文件后台下'!C:C,"Order")</f>
        <v>0</v>
      </c>
      <c r="R972">
        <f>SUMIFS('总明细 源文件后台下'!U:U,'总明细 源文件后台下'!E:E,E972,'总明细 源文件后台下'!C:C,"Order")</f>
        <v>0</v>
      </c>
      <c r="S972">
        <f>SUMIFS('总明细 源文件后台下'!V:V,'总明细 源文件后台下'!E:E,E972,'总明细 源文件后台下'!C:C,"Order")</f>
        <v>0</v>
      </c>
      <c r="T972">
        <f>SUMIFS('总明细 源文件后台下'!W:W,'总明细 源文件后台下'!E:E,E972,'总明细 源文件后台下'!C:C,"Order")</f>
        <v>0</v>
      </c>
      <c r="U972">
        <f>SUMIFS('总明细 源文件后台下'!G:G,'总明细 源文件后台下'!E:E,E972,'总明细 源文件后台下'!C:C,"Refund")</f>
        <v>0</v>
      </c>
      <c r="V972">
        <f>SUMIFS('总明细 源文件后台下'!M:M,'总明细 源文件后台下'!E:E,E972,'总明细 源文件后台下'!C:C,"Refund")</f>
        <v>0</v>
      </c>
      <c r="W972">
        <f>SUMIFS('总明细 源文件后台下'!N:N,'总明细 源文件后台下'!E:E,E972,'总明细 源文件后台下'!C:C,"Refund")</f>
        <v>0</v>
      </c>
      <c r="X972">
        <f>SUMIFS('总明细 源文件后台下'!O:O,'总明细 源文件后台下'!E:E,E972,'总明细 源文件后台下'!C:C,"Refund")</f>
        <v>0</v>
      </c>
      <c r="Y972">
        <f>SUMIFS('总明细 源文件后台下'!P:P,'总明细 源文件后台下'!E:E,E972,'总明细 源文件后台下'!C:C,"Refund")</f>
        <v>0</v>
      </c>
      <c r="Z972">
        <f>SUMIFS('总明细 源文件后台下'!Q:Q,'总明细 源文件后台下'!E:E,E972,'总明细 源文件后台下'!C:C,"Refund")</f>
        <v>0</v>
      </c>
      <c r="AA972">
        <f>SUMIFS('总明细 源文件后台下'!R:R,'总明细 源文件后台下'!E:E,E972,'总明细 源文件后台下'!C:C,"Refund")</f>
        <v>0</v>
      </c>
      <c r="AB972">
        <f>SUMIFS('总明细 源文件后台下'!S:S,'总明细 源文件后台下'!E:E,E972,'总明细 源文件后台下'!C:C,"Refund")</f>
        <v>0</v>
      </c>
      <c r="AC972">
        <f>SUMIFS('总明细 源文件后台下'!T:T,'总明细 源文件后台下'!E:E,E972,'总明细 源文件后台下'!C:C,"Refund")</f>
        <v>0</v>
      </c>
      <c r="AD972">
        <f>SUMIFS('总明细 源文件后台下'!U:U,'总明细 源文件后台下'!E:E,E972,'总明细 源文件后台下'!C:C,"Refund")</f>
        <v>0</v>
      </c>
      <c r="AE972">
        <f>SUMIFS('总明细 源文件后台下'!V:V,'总明细 源文件后台下'!E:E,E972,'总明细 源文件后台下'!C:C,"Refund")</f>
        <v>0</v>
      </c>
      <c r="AF972">
        <f>SUMIFS('总明细 源文件后台下'!W:W,'总明细 源文件后台下'!E:E,E972,'总明细 源文件后台下'!C:C,"Refund")</f>
        <v>0</v>
      </c>
      <c r="AK972">
        <f>(SUMIF('广告费 源文件后台下'!G:G,E972,'广告费 源文件后台下'!M:M))*-1</f>
        <v>0</v>
      </c>
      <c r="AL972">
        <f>SUMIFS('总明细 源文件后台下'!W:W,'总明细 源文件后台下'!E:E,E972,'总明细 源文件后台下'!C:C,"Adjustment",'总明细 源文件后台下'!F:F,"FBA Inventory Reimbursement - Customer Return")</f>
        <v>0</v>
      </c>
      <c r="AM972">
        <f>SUMIFS('总明细 源文件后台下'!W:W,'总明细 源文件后台下'!E:E,E972,'总明细 源文件后台下'!C:C,"Adjustment",'总明细 源文件后台下'!F:F,"FBA Inventory Reimbursement - Damaged:Warehouse")</f>
        <v>0</v>
      </c>
      <c r="AN972">
        <f>SUMIFS('总明细 源文件后台下'!W:W,'总明细 源文件后台下'!E:E,E972,'总明细 源文件后台下'!C:C,"Adjustment",'总明细 源文件后台下'!F:F,"FBA Inventory Reimbursement - Customer Service Issue")</f>
        <v>0</v>
      </c>
      <c r="AO972">
        <f>SUMIFS('总明细 源文件后台下'!W:W,'总明细 源文件后台下'!E:E,E972,'总明细 源文件后台下'!C:C,"Adjustment",'总明细 源文件后台下'!F:F,"FBA Inventory Reimbursement - Fee Correction")</f>
        <v>0</v>
      </c>
      <c r="AP972">
        <f>SUMIFS('总明细 源文件后台下'!W:W,'总明细 源文件后台下'!E:E,E972,'总明细 源文件后台下'!C:C,"Adjustment",'总明细 源文件后台下'!F:F,"FBA Inventory Reimbursement - General Adjustment")</f>
        <v>0</v>
      </c>
      <c r="AQ972">
        <f>SUMIFS('总明细 源文件后台下'!W:W,'总明细 源文件后台下'!E:E,E972,'总明细 源文件后台下'!C:C,"Adjustment",'总明细 源文件后台下'!F:F,"FBA Inventory Reimbursement - Lost:Inbound")</f>
        <v>0</v>
      </c>
      <c r="AR972">
        <f>SUMIFS('总明细 源文件后台下'!W:W,'总明细 源文件后台下'!E:E,E972,'总明细 源文件后台下'!C:C,"Adjustment",'总明细 源文件后台下'!F:F,"FBA Inventory Reimbursement - Lost:Warehouse")</f>
        <v>0</v>
      </c>
      <c r="AS972">
        <f>SUMIFS('总明细 源文件后台下'!W:W,'总明细 源文件后台下'!E:E,E972,'总明细 源文件后台下'!C:C,"Adjustment",'总明细 源文件后台下'!F:F,"Non-subscription Fee Adjustment")</f>
        <v>0</v>
      </c>
      <c r="AT972">
        <f>SUMIFS('总明细 源文件后台下'!W:W,'总明细 源文件后台下'!E:E,E972,'总明细 源文件后台下'!C:C,"Adjustment",'总明细 源文件后台下'!F:F,"FBA Inventory Placement Service Fee")</f>
        <v>0</v>
      </c>
      <c r="AV972">
        <f>SUMIF('FBA Customer Return Per Unit Fe'!B:B,E972,'FBA Customer Return Per Unit Fe'!C:C)</f>
        <v>0</v>
      </c>
      <c r="AX972">
        <f>(SUMIF('仓储费 源文件后台下'!C:C,E972,'仓储费 源文件后台下'!V:V))*-1</f>
        <v>0</v>
      </c>
      <c r="AZ972">
        <f>SUMIF('Disposal Fee销毁费用-160.95'!B:B,E972,'Disposal Fee销毁费用-160.95'!D:D)*-1</f>
        <v>0</v>
      </c>
      <c r="BC972">
        <f>IFERROR(VLOOKUP(F972,'优惠券-86.4'!F:I,4,0),0)</f>
        <v>0</v>
      </c>
      <c r="BD972">
        <f>IFERROR(VLOOKUP(F972,'早评-120'!E:H,4,0),0)</f>
        <v>0</v>
      </c>
      <c r="BF972">
        <f t="shared" si="120"/>
        <v>0</v>
      </c>
      <c r="BG972">
        <f t="shared" si="121"/>
        <v>0</v>
      </c>
      <c r="BH972">
        <f t="shared" si="122"/>
        <v>0</v>
      </c>
      <c r="BQ972" s="45">
        <f t="shared" si="123"/>
        <v>0</v>
      </c>
      <c r="BR972">
        <f>SUMIFS('9月销毁明细'!D:D,'9月销毁明细'!A:A,E972,'9月销毁明细'!H:H,"Sellable")</f>
        <v>0</v>
      </c>
      <c r="BS972">
        <f>SUMIFS('9月销毁明细'!G:G,'9月销毁明细'!A:A,E972,'9月销毁明细'!H:H,"Sellable")</f>
        <v>0</v>
      </c>
      <c r="BT972">
        <f>SUMIFS('9月销毁明细'!D:D,'9月销毁明细'!A:A,E972,'9月销毁明细'!H:H,"Unsellable")</f>
        <v>0</v>
      </c>
      <c r="BU972">
        <f>SUMIFS('9月销毁明细'!G:G,'9月销毁明细'!A:A,E972,'9月销毁明细'!H:H,"Unsellable")</f>
        <v>0</v>
      </c>
      <c r="BW972">
        <f>IFERROR(I972*VLOOKUP(F972,'9.3成本表'!C:L,10,0),0)</f>
        <v>0</v>
      </c>
      <c r="BX972">
        <f t="shared" si="124"/>
        <v>0</v>
      </c>
      <c r="CC972" s="45">
        <f t="shared" si="125"/>
        <v>0</v>
      </c>
      <c r="CD972" s="45">
        <f t="shared" si="126"/>
        <v>0</v>
      </c>
      <c r="CE972" s="45">
        <f t="shared" si="127"/>
        <v>0</v>
      </c>
    </row>
    <row r="973" spans="4:83" x14ac:dyDescent="0.25">
      <c r="D973" s="20" t="s">
        <v>2055</v>
      </c>
      <c r="E973" s="20" t="s">
        <v>2056</v>
      </c>
      <c r="F973" s="20">
        <v>6734</v>
      </c>
      <c r="G973">
        <v>967</v>
      </c>
      <c r="H973" s="20"/>
      <c r="I973">
        <f>SUMIFS('总明细 源文件后台下'!G:G,'总明细 源文件后台下'!E:E,E973,'总明细 源文件后台下'!C:C,"Order")</f>
        <v>0</v>
      </c>
      <c r="J973">
        <f>SUMIFS('总明细 源文件后台下'!M:M,'总明细 源文件后台下'!E:E,E973,'总明细 源文件后台下'!C:C,"Order")</f>
        <v>0</v>
      </c>
      <c r="K973">
        <f>SUMIFS('总明细 源文件后台下'!N:N,'总明细 源文件后台下'!E:E,E973,'总明细 源文件后台下'!C:C,"Order")</f>
        <v>0</v>
      </c>
      <c r="L973">
        <f>SUMIFS('总明细 源文件后台下'!O:O,'总明细 源文件后台下'!E:E,E973,'总明细 源文件后台下'!C:C,"Order")</f>
        <v>0</v>
      </c>
      <c r="M973">
        <f>SUMIFS('总明细 源文件后台下'!P:P,'总明细 源文件后台下'!E:E,E973,'总明细 源文件后台下'!C:C,"Order")</f>
        <v>0</v>
      </c>
      <c r="N973">
        <f>SUMIFS('总明细 源文件后台下'!Q:Q,'总明细 源文件后台下'!E:E,E973,'总明细 源文件后台下'!C:C,"Order")</f>
        <v>0</v>
      </c>
      <c r="O973">
        <f>SUMIFS('总明细 源文件后台下'!R:R,'总明细 源文件后台下'!E:E,E973,'总明细 源文件后台下'!C:C,"Order")</f>
        <v>0</v>
      </c>
      <c r="P973">
        <f>SUMIFS('总明细 源文件后台下'!S:S,'总明细 源文件后台下'!E:E,E973,'总明细 源文件后台下'!C:C,"Order")</f>
        <v>0</v>
      </c>
      <c r="Q973">
        <f>SUMIFS('总明细 源文件后台下'!T:T,'总明细 源文件后台下'!E:E,E973,'总明细 源文件后台下'!C:C,"Order")</f>
        <v>0</v>
      </c>
      <c r="R973">
        <f>SUMIFS('总明细 源文件后台下'!U:U,'总明细 源文件后台下'!E:E,E973,'总明细 源文件后台下'!C:C,"Order")</f>
        <v>0</v>
      </c>
      <c r="S973">
        <f>SUMIFS('总明细 源文件后台下'!V:V,'总明细 源文件后台下'!E:E,E973,'总明细 源文件后台下'!C:C,"Order")</f>
        <v>0</v>
      </c>
      <c r="T973">
        <f>SUMIFS('总明细 源文件后台下'!W:W,'总明细 源文件后台下'!E:E,E973,'总明细 源文件后台下'!C:C,"Order")</f>
        <v>0</v>
      </c>
      <c r="U973">
        <f>SUMIFS('总明细 源文件后台下'!G:G,'总明细 源文件后台下'!E:E,E973,'总明细 源文件后台下'!C:C,"Refund")</f>
        <v>0</v>
      </c>
      <c r="V973">
        <f>SUMIFS('总明细 源文件后台下'!M:M,'总明细 源文件后台下'!E:E,E973,'总明细 源文件后台下'!C:C,"Refund")</f>
        <v>0</v>
      </c>
      <c r="W973">
        <f>SUMIFS('总明细 源文件后台下'!N:N,'总明细 源文件后台下'!E:E,E973,'总明细 源文件后台下'!C:C,"Refund")</f>
        <v>0</v>
      </c>
      <c r="X973">
        <f>SUMIFS('总明细 源文件后台下'!O:O,'总明细 源文件后台下'!E:E,E973,'总明细 源文件后台下'!C:C,"Refund")</f>
        <v>0</v>
      </c>
      <c r="Y973">
        <f>SUMIFS('总明细 源文件后台下'!P:P,'总明细 源文件后台下'!E:E,E973,'总明细 源文件后台下'!C:C,"Refund")</f>
        <v>0</v>
      </c>
      <c r="Z973">
        <f>SUMIFS('总明细 源文件后台下'!Q:Q,'总明细 源文件后台下'!E:E,E973,'总明细 源文件后台下'!C:C,"Refund")</f>
        <v>0</v>
      </c>
      <c r="AA973">
        <f>SUMIFS('总明细 源文件后台下'!R:R,'总明细 源文件后台下'!E:E,E973,'总明细 源文件后台下'!C:C,"Refund")</f>
        <v>0</v>
      </c>
      <c r="AB973">
        <f>SUMIFS('总明细 源文件后台下'!S:S,'总明细 源文件后台下'!E:E,E973,'总明细 源文件后台下'!C:C,"Refund")</f>
        <v>0</v>
      </c>
      <c r="AC973">
        <f>SUMIFS('总明细 源文件后台下'!T:T,'总明细 源文件后台下'!E:E,E973,'总明细 源文件后台下'!C:C,"Refund")</f>
        <v>0</v>
      </c>
      <c r="AD973">
        <f>SUMIFS('总明细 源文件后台下'!U:U,'总明细 源文件后台下'!E:E,E973,'总明细 源文件后台下'!C:C,"Refund")</f>
        <v>0</v>
      </c>
      <c r="AE973">
        <f>SUMIFS('总明细 源文件后台下'!V:V,'总明细 源文件后台下'!E:E,E973,'总明细 源文件后台下'!C:C,"Refund")</f>
        <v>0</v>
      </c>
      <c r="AF973">
        <f>SUMIFS('总明细 源文件后台下'!W:W,'总明细 源文件后台下'!E:E,E973,'总明细 源文件后台下'!C:C,"Refund")</f>
        <v>0</v>
      </c>
      <c r="AK973">
        <f>(SUMIF('广告费 源文件后台下'!G:G,E973,'广告费 源文件后台下'!M:M))*-1</f>
        <v>0</v>
      </c>
      <c r="AL973">
        <f>SUMIFS('总明细 源文件后台下'!W:W,'总明细 源文件后台下'!E:E,E973,'总明细 源文件后台下'!C:C,"Adjustment",'总明细 源文件后台下'!F:F,"FBA Inventory Reimbursement - Customer Return")</f>
        <v>0</v>
      </c>
      <c r="AM973">
        <f>SUMIFS('总明细 源文件后台下'!W:W,'总明细 源文件后台下'!E:E,E973,'总明细 源文件后台下'!C:C,"Adjustment",'总明细 源文件后台下'!F:F,"FBA Inventory Reimbursement - Damaged:Warehouse")</f>
        <v>0</v>
      </c>
      <c r="AN973">
        <f>SUMIFS('总明细 源文件后台下'!W:W,'总明细 源文件后台下'!E:E,E973,'总明细 源文件后台下'!C:C,"Adjustment",'总明细 源文件后台下'!F:F,"FBA Inventory Reimbursement - Customer Service Issue")</f>
        <v>0</v>
      </c>
      <c r="AO973">
        <f>SUMIFS('总明细 源文件后台下'!W:W,'总明细 源文件后台下'!E:E,E973,'总明细 源文件后台下'!C:C,"Adjustment",'总明细 源文件后台下'!F:F,"FBA Inventory Reimbursement - Fee Correction")</f>
        <v>0</v>
      </c>
      <c r="AP973">
        <f>SUMIFS('总明细 源文件后台下'!W:W,'总明细 源文件后台下'!E:E,E973,'总明细 源文件后台下'!C:C,"Adjustment",'总明细 源文件后台下'!F:F,"FBA Inventory Reimbursement - General Adjustment")</f>
        <v>0</v>
      </c>
      <c r="AQ973">
        <f>SUMIFS('总明细 源文件后台下'!W:W,'总明细 源文件后台下'!E:E,E973,'总明细 源文件后台下'!C:C,"Adjustment",'总明细 源文件后台下'!F:F,"FBA Inventory Reimbursement - Lost:Inbound")</f>
        <v>0</v>
      </c>
      <c r="AR973">
        <f>SUMIFS('总明细 源文件后台下'!W:W,'总明细 源文件后台下'!E:E,E973,'总明细 源文件后台下'!C:C,"Adjustment",'总明细 源文件后台下'!F:F,"FBA Inventory Reimbursement - Lost:Warehouse")</f>
        <v>0</v>
      </c>
      <c r="AS973">
        <f>SUMIFS('总明细 源文件后台下'!W:W,'总明细 源文件后台下'!E:E,E973,'总明细 源文件后台下'!C:C,"Adjustment",'总明细 源文件后台下'!F:F,"Non-subscription Fee Adjustment")</f>
        <v>0</v>
      </c>
      <c r="AT973">
        <f>SUMIFS('总明细 源文件后台下'!W:W,'总明细 源文件后台下'!E:E,E973,'总明细 源文件后台下'!C:C,"Adjustment",'总明细 源文件后台下'!F:F,"FBA Inventory Placement Service Fee")</f>
        <v>0</v>
      </c>
      <c r="AV973">
        <f>SUMIF('FBA Customer Return Per Unit Fe'!B:B,E973,'FBA Customer Return Per Unit Fe'!C:C)</f>
        <v>0</v>
      </c>
      <c r="AX973">
        <f>(SUMIF('仓储费 源文件后台下'!C:C,E973,'仓储费 源文件后台下'!V:V))*-1</f>
        <v>0</v>
      </c>
      <c r="AZ973">
        <f>SUMIF('Disposal Fee销毁费用-160.95'!B:B,E973,'Disposal Fee销毁费用-160.95'!D:D)*-1</f>
        <v>0</v>
      </c>
      <c r="BC973">
        <f>IFERROR(VLOOKUP(F973,'优惠券-86.4'!F:I,4,0),0)</f>
        <v>0</v>
      </c>
      <c r="BD973">
        <f>IFERROR(VLOOKUP(F973,'早评-120'!E:H,4,0),0)</f>
        <v>0</v>
      </c>
      <c r="BF973">
        <f t="shared" si="120"/>
        <v>0</v>
      </c>
      <c r="BG973">
        <f t="shared" si="121"/>
        <v>0</v>
      </c>
      <c r="BH973">
        <f t="shared" si="122"/>
        <v>0</v>
      </c>
      <c r="BQ973" s="45">
        <f t="shared" si="123"/>
        <v>0</v>
      </c>
      <c r="BR973">
        <f>SUMIFS('9月销毁明细'!D:D,'9月销毁明细'!A:A,E973,'9月销毁明细'!H:H,"Sellable")</f>
        <v>0</v>
      </c>
      <c r="BS973">
        <f>SUMIFS('9月销毁明细'!G:G,'9月销毁明细'!A:A,E973,'9月销毁明细'!H:H,"Sellable")</f>
        <v>0</v>
      </c>
      <c r="BT973">
        <f>SUMIFS('9月销毁明细'!D:D,'9月销毁明细'!A:A,E973,'9月销毁明细'!H:H,"Unsellable")</f>
        <v>0</v>
      </c>
      <c r="BU973">
        <f>SUMIFS('9月销毁明细'!G:G,'9月销毁明细'!A:A,E973,'9月销毁明细'!H:H,"Unsellable")</f>
        <v>0</v>
      </c>
      <c r="BW973">
        <f>IFERROR(I973*VLOOKUP(F973,'9.3成本表'!C:L,10,0),0)</f>
        <v>0</v>
      </c>
      <c r="BX973">
        <f t="shared" si="124"/>
        <v>0</v>
      </c>
      <c r="CC973" s="45">
        <f t="shared" si="125"/>
        <v>0</v>
      </c>
      <c r="CD973" s="45">
        <f t="shared" si="126"/>
        <v>0</v>
      </c>
      <c r="CE973" s="45">
        <f t="shared" si="127"/>
        <v>0</v>
      </c>
    </row>
    <row r="974" spans="4:83" x14ac:dyDescent="0.25">
      <c r="D974" s="20" t="s">
        <v>2057</v>
      </c>
      <c r="E974" s="20" t="s">
        <v>2058</v>
      </c>
      <c r="F974" s="20">
        <v>6734</v>
      </c>
      <c r="G974">
        <v>968</v>
      </c>
      <c r="H974" s="20"/>
      <c r="I974">
        <f>SUMIFS('总明细 源文件后台下'!G:G,'总明细 源文件后台下'!E:E,E974,'总明细 源文件后台下'!C:C,"Order")</f>
        <v>0</v>
      </c>
      <c r="J974">
        <f>SUMIFS('总明细 源文件后台下'!M:M,'总明细 源文件后台下'!E:E,E974,'总明细 源文件后台下'!C:C,"Order")</f>
        <v>0</v>
      </c>
      <c r="K974">
        <f>SUMIFS('总明细 源文件后台下'!N:N,'总明细 源文件后台下'!E:E,E974,'总明细 源文件后台下'!C:C,"Order")</f>
        <v>0</v>
      </c>
      <c r="L974">
        <f>SUMIFS('总明细 源文件后台下'!O:O,'总明细 源文件后台下'!E:E,E974,'总明细 源文件后台下'!C:C,"Order")</f>
        <v>0</v>
      </c>
      <c r="M974">
        <f>SUMIFS('总明细 源文件后台下'!P:P,'总明细 源文件后台下'!E:E,E974,'总明细 源文件后台下'!C:C,"Order")</f>
        <v>0</v>
      </c>
      <c r="N974">
        <f>SUMIFS('总明细 源文件后台下'!Q:Q,'总明细 源文件后台下'!E:E,E974,'总明细 源文件后台下'!C:C,"Order")</f>
        <v>0</v>
      </c>
      <c r="O974">
        <f>SUMIFS('总明细 源文件后台下'!R:R,'总明细 源文件后台下'!E:E,E974,'总明细 源文件后台下'!C:C,"Order")</f>
        <v>0</v>
      </c>
      <c r="P974">
        <f>SUMIFS('总明细 源文件后台下'!S:S,'总明细 源文件后台下'!E:E,E974,'总明细 源文件后台下'!C:C,"Order")</f>
        <v>0</v>
      </c>
      <c r="Q974">
        <f>SUMIFS('总明细 源文件后台下'!T:T,'总明细 源文件后台下'!E:E,E974,'总明细 源文件后台下'!C:C,"Order")</f>
        <v>0</v>
      </c>
      <c r="R974">
        <f>SUMIFS('总明细 源文件后台下'!U:U,'总明细 源文件后台下'!E:E,E974,'总明细 源文件后台下'!C:C,"Order")</f>
        <v>0</v>
      </c>
      <c r="S974">
        <f>SUMIFS('总明细 源文件后台下'!V:V,'总明细 源文件后台下'!E:E,E974,'总明细 源文件后台下'!C:C,"Order")</f>
        <v>0</v>
      </c>
      <c r="T974">
        <f>SUMIFS('总明细 源文件后台下'!W:W,'总明细 源文件后台下'!E:E,E974,'总明细 源文件后台下'!C:C,"Order")</f>
        <v>0</v>
      </c>
      <c r="U974">
        <f>SUMIFS('总明细 源文件后台下'!G:G,'总明细 源文件后台下'!E:E,E974,'总明细 源文件后台下'!C:C,"Refund")</f>
        <v>0</v>
      </c>
      <c r="V974">
        <f>SUMIFS('总明细 源文件后台下'!M:M,'总明细 源文件后台下'!E:E,E974,'总明细 源文件后台下'!C:C,"Refund")</f>
        <v>0</v>
      </c>
      <c r="W974">
        <f>SUMIFS('总明细 源文件后台下'!N:N,'总明细 源文件后台下'!E:E,E974,'总明细 源文件后台下'!C:C,"Refund")</f>
        <v>0</v>
      </c>
      <c r="X974">
        <f>SUMIFS('总明细 源文件后台下'!O:O,'总明细 源文件后台下'!E:E,E974,'总明细 源文件后台下'!C:C,"Refund")</f>
        <v>0</v>
      </c>
      <c r="Y974">
        <f>SUMIFS('总明细 源文件后台下'!P:P,'总明细 源文件后台下'!E:E,E974,'总明细 源文件后台下'!C:C,"Refund")</f>
        <v>0</v>
      </c>
      <c r="Z974">
        <f>SUMIFS('总明细 源文件后台下'!Q:Q,'总明细 源文件后台下'!E:E,E974,'总明细 源文件后台下'!C:C,"Refund")</f>
        <v>0</v>
      </c>
      <c r="AA974">
        <f>SUMIFS('总明细 源文件后台下'!R:R,'总明细 源文件后台下'!E:E,E974,'总明细 源文件后台下'!C:C,"Refund")</f>
        <v>0</v>
      </c>
      <c r="AB974">
        <f>SUMIFS('总明细 源文件后台下'!S:S,'总明细 源文件后台下'!E:E,E974,'总明细 源文件后台下'!C:C,"Refund")</f>
        <v>0</v>
      </c>
      <c r="AC974">
        <f>SUMIFS('总明细 源文件后台下'!T:T,'总明细 源文件后台下'!E:E,E974,'总明细 源文件后台下'!C:C,"Refund")</f>
        <v>0</v>
      </c>
      <c r="AD974">
        <f>SUMIFS('总明细 源文件后台下'!U:U,'总明细 源文件后台下'!E:E,E974,'总明细 源文件后台下'!C:C,"Refund")</f>
        <v>0</v>
      </c>
      <c r="AE974">
        <f>SUMIFS('总明细 源文件后台下'!V:V,'总明细 源文件后台下'!E:E,E974,'总明细 源文件后台下'!C:C,"Refund")</f>
        <v>0</v>
      </c>
      <c r="AF974">
        <f>SUMIFS('总明细 源文件后台下'!W:W,'总明细 源文件后台下'!E:E,E974,'总明细 源文件后台下'!C:C,"Refund")</f>
        <v>0</v>
      </c>
      <c r="AK974">
        <f>(SUMIF('广告费 源文件后台下'!G:G,E974,'广告费 源文件后台下'!M:M))*-1</f>
        <v>0</v>
      </c>
      <c r="AL974">
        <f>SUMIFS('总明细 源文件后台下'!W:W,'总明细 源文件后台下'!E:E,E974,'总明细 源文件后台下'!C:C,"Adjustment",'总明细 源文件后台下'!F:F,"FBA Inventory Reimbursement - Customer Return")</f>
        <v>0</v>
      </c>
      <c r="AM974">
        <f>SUMIFS('总明细 源文件后台下'!W:W,'总明细 源文件后台下'!E:E,E974,'总明细 源文件后台下'!C:C,"Adjustment",'总明细 源文件后台下'!F:F,"FBA Inventory Reimbursement - Damaged:Warehouse")</f>
        <v>0</v>
      </c>
      <c r="AN974">
        <f>SUMIFS('总明细 源文件后台下'!W:W,'总明细 源文件后台下'!E:E,E974,'总明细 源文件后台下'!C:C,"Adjustment",'总明细 源文件后台下'!F:F,"FBA Inventory Reimbursement - Customer Service Issue")</f>
        <v>0</v>
      </c>
      <c r="AO974">
        <f>SUMIFS('总明细 源文件后台下'!W:W,'总明细 源文件后台下'!E:E,E974,'总明细 源文件后台下'!C:C,"Adjustment",'总明细 源文件后台下'!F:F,"FBA Inventory Reimbursement - Fee Correction")</f>
        <v>0</v>
      </c>
      <c r="AP974">
        <f>SUMIFS('总明细 源文件后台下'!W:W,'总明细 源文件后台下'!E:E,E974,'总明细 源文件后台下'!C:C,"Adjustment",'总明细 源文件后台下'!F:F,"FBA Inventory Reimbursement - General Adjustment")</f>
        <v>0</v>
      </c>
      <c r="AQ974">
        <f>SUMIFS('总明细 源文件后台下'!W:W,'总明细 源文件后台下'!E:E,E974,'总明细 源文件后台下'!C:C,"Adjustment",'总明细 源文件后台下'!F:F,"FBA Inventory Reimbursement - Lost:Inbound")</f>
        <v>0</v>
      </c>
      <c r="AR974">
        <f>SUMIFS('总明细 源文件后台下'!W:W,'总明细 源文件后台下'!E:E,E974,'总明细 源文件后台下'!C:C,"Adjustment",'总明细 源文件后台下'!F:F,"FBA Inventory Reimbursement - Lost:Warehouse")</f>
        <v>0</v>
      </c>
      <c r="AS974">
        <f>SUMIFS('总明细 源文件后台下'!W:W,'总明细 源文件后台下'!E:E,E974,'总明细 源文件后台下'!C:C,"Adjustment",'总明细 源文件后台下'!F:F,"Non-subscription Fee Adjustment")</f>
        <v>0</v>
      </c>
      <c r="AT974">
        <f>SUMIFS('总明细 源文件后台下'!W:W,'总明细 源文件后台下'!E:E,E974,'总明细 源文件后台下'!C:C,"Adjustment",'总明细 源文件后台下'!F:F,"FBA Inventory Placement Service Fee")</f>
        <v>0</v>
      </c>
      <c r="AV974">
        <f>SUMIF('FBA Customer Return Per Unit Fe'!B:B,E974,'FBA Customer Return Per Unit Fe'!C:C)</f>
        <v>0</v>
      </c>
      <c r="AX974">
        <f>(SUMIF('仓储费 源文件后台下'!C:C,E974,'仓储费 源文件后台下'!V:V))*-1</f>
        <v>0</v>
      </c>
      <c r="AZ974">
        <f>SUMIF('Disposal Fee销毁费用-160.95'!B:B,E974,'Disposal Fee销毁费用-160.95'!D:D)*-1</f>
        <v>0</v>
      </c>
      <c r="BC974">
        <f>IFERROR(VLOOKUP(F974,'优惠券-86.4'!F:I,4,0),0)</f>
        <v>0</v>
      </c>
      <c r="BD974">
        <f>IFERROR(VLOOKUP(F974,'早评-120'!E:H,4,0),0)</f>
        <v>0</v>
      </c>
      <c r="BF974">
        <f t="shared" si="120"/>
        <v>0</v>
      </c>
      <c r="BG974">
        <f t="shared" si="121"/>
        <v>0</v>
      </c>
      <c r="BH974">
        <f t="shared" si="122"/>
        <v>0</v>
      </c>
      <c r="BQ974" s="45">
        <f t="shared" si="123"/>
        <v>0</v>
      </c>
      <c r="BR974">
        <f>SUMIFS('9月销毁明细'!D:D,'9月销毁明细'!A:A,E974,'9月销毁明细'!H:H,"Sellable")</f>
        <v>0</v>
      </c>
      <c r="BS974">
        <f>SUMIFS('9月销毁明细'!G:G,'9月销毁明细'!A:A,E974,'9月销毁明细'!H:H,"Sellable")</f>
        <v>0</v>
      </c>
      <c r="BT974">
        <f>SUMIFS('9月销毁明细'!D:D,'9月销毁明细'!A:A,E974,'9月销毁明细'!H:H,"Unsellable")</f>
        <v>0</v>
      </c>
      <c r="BU974">
        <f>SUMIFS('9月销毁明细'!G:G,'9月销毁明细'!A:A,E974,'9月销毁明细'!H:H,"Unsellable")</f>
        <v>0</v>
      </c>
      <c r="BW974">
        <f>IFERROR(I974*VLOOKUP(F974,'9.3成本表'!C:L,10,0),0)</f>
        <v>0</v>
      </c>
      <c r="BX974">
        <f t="shared" si="124"/>
        <v>0</v>
      </c>
      <c r="CC974" s="45">
        <f t="shared" si="125"/>
        <v>0</v>
      </c>
      <c r="CD974" s="45">
        <f t="shared" si="126"/>
        <v>0</v>
      </c>
      <c r="CE974" s="45">
        <f t="shared" si="127"/>
        <v>0</v>
      </c>
    </row>
    <row r="975" spans="4:83" x14ac:dyDescent="0.25">
      <c r="D975" s="20" t="s">
        <v>2059</v>
      </c>
      <c r="E975" s="20" t="s">
        <v>2060</v>
      </c>
      <c r="F975" s="20">
        <v>6734</v>
      </c>
      <c r="G975">
        <v>969</v>
      </c>
      <c r="H975" s="20"/>
      <c r="I975">
        <f>SUMIFS('总明细 源文件后台下'!G:G,'总明细 源文件后台下'!E:E,E975,'总明细 源文件后台下'!C:C,"Order")</f>
        <v>0</v>
      </c>
      <c r="J975">
        <f>SUMIFS('总明细 源文件后台下'!M:M,'总明细 源文件后台下'!E:E,E975,'总明细 源文件后台下'!C:C,"Order")</f>
        <v>0</v>
      </c>
      <c r="K975">
        <f>SUMIFS('总明细 源文件后台下'!N:N,'总明细 源文件后台下'!E:E,E975,'总明细 源文件后台下'!C:C,"Order")</f>
        <v>0</v>
      </c>
      <c r="L975">
        <f>SUMIFS('总明细 源文件后台下'!O:O,'总明细 源文件后台下'!E:E,E975,'总明细 源文件后台下'!C:C,"Order")</f>
        <v>0</v>
      </c>
      <c r="M975">
        <f>SUMIFS('总明细 源文件后台下'!P:P,'总明细 源文件后台下'!E:E,E975,'总明细 源文件后台下'!C:C,"Order")</f>
        <v>0</v>
      </c>
      <c r="N975">
        <f>SUMIFS('总明细 源文件后台下'!Q:Q,'总明细 源文件后台下'!E:E,E975,'总明细 源文件后台下'!C:C,"Order")</f>
        <v>0</v>
      </c>
      <c r="O975">
        <f>SUMIFS('总明细 源文件后台下'!R:R,'总明细 源文件后台下'!E:E,E975,'总明细 源文件后台下'!C:C,"Order")</f>
        <v>0</v>
      </c>
      <c r="P975">
        <f>SUMIFS('总明细 源文件后台下'!S:S,'总明细 源文件后台下'!E:E,E975,'总明细 源文件后台下'!C:C,"Order")</f>
        <v>0</v>
      </c>
      <c r="Q975">
        <f>SUMIFS('总明细 源文件后台下'!T:T,'总明细 源文件后台下'!E:E,E975,'总明细 源文件后台下'!C:C,"Order")</f>
        <v>0</v>
      </c>
      <c r="R975">
        <f>SUMIFS('总明细 源文件后台下'!U:U,'总明细 源文件后台下'!E:E,E975,'总明细 源文件后台下'!C:C,"Order")</f>
        <v>0</v>
      </c>
      <c r="S975">
        <f>SUMIFS('总明细 源文件后台下'!V:V,'总明细 源文件后台下'!E:E,E975,'总明细 源文件后台下'!C:C,"Order")</f>
        <v>0</v>
      </c>
      <c r="T975">
        <f>SUMIFS('总明细 源文件后台下'!W:W,'总明细 源文件后台下'!E:E,E975,'总明细 源文件后台下'!C:C,"Order")</f>
        <v>0</v>
      </c>
      <c r="U975">
        <f>SUMIFS('总明细 源文件后台下'!G:G,'总明细 源文件后台下'!E:E,E975,'总明细 源文件后台下'!C:C,"Refund")</f>
        <v>0</v>
      </c>
      <c r="V975">
        <f>SUMIFS('总明细 源文件后台下'!M:M,'总明细 源文件后台下'!E:E,E975,'总明细 源文件后台下'!C:C,"Refund")</f>
        <v>0</v>
      </c>
      <c r="W975">
        <f>SUMIFS('总明细 源文件后台下'!N:N,'总明细 源文件后台下'!E:E,E975,'总明细 源文件后台下'!C:C,"Refund")</f>
        <v>0</v>
      </c>
      <c r="X975">
        <f>SUMIFS('总明细 源文件后台下'!O:O,'总明细 源文件后台下'!E:E,E975,'总明细 源文件后台下'!C:C,"Refund")</f>
        <v>0</v>
      </c>
      <c r="Y975">
        <f>SUMIFS('总明细 源文件后台下'!P:P,'总明细 源文件后台下'!E:E,E975,'总明细 源文件后台下'!C:C,"Refund")</f>
        <v>0</v>
      </c>
      <c r="Z975">
        <f>SUMIFS('总明细 源文件后台下'!Q:Q,'总明细 源文件后台下'!E:E,E975,'总明细 源文件后台下'!C:C,"Refund")</f>
        <v>0</v>
      </c>
      <c r="AA975">
        <f>SUMIFS('总明细 源文件后台下'!R:R,'总明细 源文件后台下'!E:E,E975,'总明细 源文件后台下'!C:C,"Refund")</f>
        <v>0</v>
      </c>
      <c r="AB975">
        <f>SUMIFS('总明细 源文件后台下'!S:S,'总明细 源文件后台下'!E:E,E975,'总明细 源文件后台下'!C:C,"Refund")</f>
        <v>0</v>
      </c>
      <c r="AC975">
        <f>SUMIFS('总明细 源文件后台下'!T:T,'总明细 源文件后台下'!E:E,E975,'总明细 源文件后台下'!C:C,"Refund")</f>
        <v>0</v>
      </c>
      <c r="AD975">
        <f>SUMIFS('总明细 源文件后台下'!U:U,'总明细 源文件后台下'!E:E,E975,'总明细 源文件后台下'!C:C,"Refund")</f>
        <v>0</v>
      </c>
      <c r="AE975">
        <f>SUMIFS('总明细 源文件后台下'!V:V,'总明细 源文件后台下'!E:E,E975,'总明细 源文件后台下'!C:C,"Refund")</f>
        <v>0</v>
      </c>
      <c r="AF975">
        <f>SUMIFS('总明细 源文件后台下'!W:W,'总明细 源文件后台下'!E:E,E975,'总明细 源文件后台下'!C:C,"Refund")</f>
        <v>0</v>
      </c>
      <c r="AK975">
        <f>(SUMIF('广告费 源文件后台下'!G:G,E975,'广告费 源文件后台下'!M:M))*-1</f>
        <v>0</v>
      </c>
      <c r="AL975">
        <f>SUMIFS('总明细 源文件后台下'!W:W,'总明细 源文件后台下'!E:E,E975,'总明细 源文件后台下'!C:C,"Adjustment",'总明细 源文件后台下'!F:F,"FBA Inventory Reimbursement - Customer Return")</f>
        <v>0</v>
      </c>
      <c r="AM975">
        <f>SUMIFS('总明细 源文件后台下'!W:W,'总明细 源文件后台下'!E:E,E975,'总明细 源文件后台下'!C:C,"Adjustment",'总明细 源文件后台下'!F:F,"FBA Inventory Reimbursement - Damaged:Warehouse")</f>
        <v>0</v>
      </c>
      <c r="AN975">
        <f>SUMIFS('总明细 源文件后台下'!W:W,'总明细 源文件后台下'!E:E,E975,'总明细 源文件后台下'!C:C,"Adjustment",'总明细 源文件后台下'!F:F,"FBA Inventory Reimbursement - Customer Service Issue")</f>
        <v>0</v>
      </c>
      <c r="AO975">
        <f>SUMIFS('总明细 源文件后台下'!W:W,'总明细 源文件后台下'!E:E,E975,'总明细 源文件后台下'!C:C,"Adjustment",'总明细 源文件后台下'!F:F,"FBA Inventory Reimbursement - Fee Correction")</f>
        <v>0</v>
      </c>
      <c r="AP975">
        <f>SUMIFS('总明细 源文件后台下'!W:W,'总明细 源文件后台下'!E:E,E975,'总明细 源文件后台下'!C:C,"Adjustment",'总明细 源文件后台下'!F:F,"FBA Inventory Reimbursement - General Adjustment")</f>
        <v>0</v>
      </c>
      <c r="AQ975">
        <f>SUMIFS('总明细 源文件后台下'!W:W,'总明细 源文件后台下'!E:E,E975,'总明细 源文件后台下'!C:C,"Adjustment",'总明细 源文件后台下'!F:F,"FBA Inventory Reimbursement - Lost:Inbound")</f>
        <v>0</v>
      </c>
      <c r="AR975">
        <f>SUMIFS('总明细 源文件后台下'!W:W,'总明细 源文件后台下'!E:E,E975,'总明细 源文件后台下'!C:C,"Adjustment",'总明细 源文件后台下'!F:F,"FBA Inventory Reimbursement - Lost:Warehouse")</f>
        <v>0</v>
      </c>
      <c r="AS975">
        <f>SUMIFS('总明细 源文件后台下'!W:W,'总明细 源文件后台下'!E:E,E975,'总明细 源文件后台下'!C:C,"Adjustment",'总明细 源文件后台下'!F:F,"Non-subscription Fee Adjustment")</f>
        <v>0</v>
      </c>
      <c r="AT975">
        <f>SUMIFS('总明细 源文件后台下'!W:W,'总明细 源文件后台下'!E:E,E975,'总明细 源文件后台下'!C:C,"Adjustment",'总明细 源文件后台下'!F:F,"FBA Inventory Placement Service Fee")</f>
        <v>0</v>
      </c>
      <c r="AV975">
        <f>SUMIF('FBA Customer Return Per Unit Fe'!B:B,E975,'FBA Customer Return Per Unit Fe'!C:C)</f>
        <v>0</v>
      </c>
      <c r="AX975">
        <f>(SUMIF('仓储费 源文件后台下'!C:C,E975,'仓储费 源文件后台下'!V:V))*-1</f>
        <v>0</v>
      </c>
      <c r="AZ975">
        <f>SUMIF('Disposal Fee销毁费用-160.95'!B:B,E975,'Disposal Fee销毁费用-160.95'!D:D)*-1</f>
        <v>0</v>
      </c>
      <c r="BC975">
        <f>IFERROR(VLOOKUP(F975,'优惠券-86.4'!F:I,4,0),0)</f>
        <v>0</v>
      </c>
      <c r="BD975">
        <f>IFERROR(VLOOKUP(F975,'早评-120'!E:H,4,0),0)</f>
        <v>0</v>
      </c>
      <c r="BF975">
        <f t="shared" si="120"/>
        <v>0</v>
      </c>
      <c r="BG975">
        <f t="shared" si="121"/>
        <v>0</v>
      </c>
      <c r="BH975">
        <f t="shared" si="122"/>
        <v>0</v>
      </c>
      <c r="BQ975" s="45">
        <f t="shared" si="123"/>
        <v>0</v>
      </c>
      <c r="BR975">
        <f>SUMIFS('9月销毁明细'!D:D,'9月销毁明细'!A:A,E975,'9月销毁明细'!H:H,"Sellable")</f>
        <v>0</v>
      </c>
      <c r="BS975">
        <f>SUMIFS('9月销毁明细'!G:G,'9月销毁明细'!A:A,E975,'9月销毁明细'!H:H,"Sellable")</f>
        <v>0</v>
      </c>
      <c r="BT975">
        <f>SUMIFS('9月销毁明细'!D:D,'9月销毁明细'!A:A,E975,'9月销毁明细'!H:H,"Unsellable")</f>
        <v>0</v>
      </c>
      <c r="BU975">
        <f>SUMIFS('9月销毁明细'!G:G,'9月销毁明细'!A:A,E975,'9月销毁明细'!H:H,"Unsellable")</f>
        <v>0</v>
      </c>
      <c r="BW975">
        <f>IFERROR(I975*VLOOKUP(F975,'9.3成本表'!C:L,10,0),0)</f>
        <v>0</v>
      </c>
      <c r="BX975">
        <f t="shared" si="124"/>
        <v>0</v>
      </c>
      <c r="CC975" s="45">
        <f t="shared" si="125"/>
        <v>0</v>
      </c>
      <c r="CD975" s="45">
        <f t="shared" si="126"/>
        <v>0</v>
      </c>
      <c r="CE975" s="45">
        <f t="shared" si="127"/>
        <v>0</v>
      </c>
    </row>
    <row r="976" spans="4:83" x14ac:dyDescent="0.25">
      <c r="D976" s="20" t="s">
        <v>2061</v>
      </c>
      <c r="E976" s="20" t="s">
        <v>2062</v>
      </c>
      <c r="F976" s="20">
        <v>6735</v>
      </c>
      <c r="G976">
        <v>970</v>
      </c>
      <c r="H976" s="20"/>
      <c r="I976">
        <f>SUMIFS('总明细 源文件后台下'!G:G,'总明细 源文件后台下'!E:E,E976,'总明细 源文件后台下'!C:C,"Order")</f>
        <v>0</v>
      </c>
      <c r="J976">
        <f>SUMIFS('总明细 源文件后台下'!M:M,'总明细 源文件后台下'!E:E,E976,'总明细 源文件后台下'!C:C,"Order")</f>
        <v>0</v>
      </c>
      <c r="K976">
        <f>SUMIFS('总明细 源文件后台下'!N:N,'总明细 源文件后台下'!E:E,E976,'总明细 源文件后台下'!C:C,"Order")</f>
        <v>0</v>
      </c>
      <c r="L976">
        <f>SUMIFS('总明细 源文件后台下'!O:O,'总明细 源文件后台下'!E:E,E976,'总明细 源文件后台下'!C:C,"Order")</f>
        <v>0</v>
      </c>
      <c r="M976">
        <f>SUMIFS('总明细 源文件后台下'!P:P,'总明细 源文件后台下'!E:E,E976,'总明细 源文件后台下'!C:C,"Order")</f>
        <v>0</v>
      </c>
      <c r="N976">
        <f>SUMIFS('总明细 源文件后台下'!Q:Q,'总明细 源文件后台下'!E:E,E976,'总明细 源文件后台下'!C:C,"Order")</f>
        <v>0</v>
      </c>
      <c r="O976">
        <f>SUMIFS('总明细 源文件后台下'!R:R,'总明细 源文件后台下'!E:E,E976,'总明细 源文件后台下'!C:C,"Order")</f>
        <v>0</v>
      </c>
      <c r="P976">
        <f>SUMIFS('总明细 源文件后台下'!S:S,'总明细 源文件后台下'!E:E,E976,'总明细 源文件后台下'!C:C,"Order")</f>
        <v>0</v>
      </c>
      <c r="Q976">
        <f>SUMIFS('总明细 源文件后台下'!T:T,'总明细 源文件后台下'!E:E,E976,'总明细 源文件后台下'!C:C,"Order")</f>
        <v>0</v>
      </c>
      <c r="R976">
        <f>SUMIFS('总明细 源文件后台下'!U:U,'总明细 源文件后台下'!E:E,E976,'总明细 源文件后台下'!C:C,"Order")</f>
        <v>0</v>
      </c>
      <c r="S976">
        <f>SUMIFS('总明细 源文件后台下'!V:V,'总明细 源文件后台下'!E:E,E976,'总明细 源文件后台下'!C:C,"Order")</f>
        <v>0</v>
      </c>
      <c r="T976">
        <f>SUMIFS('总明细 源文件后台下'!W:W,'总明细 源文件后台下'!E:E,E976,'总明细 源文件后台下'!C:C,"Order")</f>
        <v>0</v>
      </c>
      <c r="U976">
        <f>SUMIFS('总明细 源文件后台下'!G:G,'总明细 源文件后台下'!E:E,E976,'总明细 源文件后台下'!C:C,"Refund")</f>
        <v>0</v>
      </c>
      <c r="V976">
        <f>SUMIFS('总明细 源文件后台下'!M:M,'总明细 源文件后台下'!E:E,E976,'总明细 源文件后台下'!C:C,"Refund")</f>
        <v>0</v>
      </c>
      <c r="W976">
        <f>SUMIFS('总明细 源文件后台下'!N:N,'总明细 源文件后台下'!E:E,E976,'总明细 源文件后台下'!C:C,"Refund")</f>
        <v>0</v>
      </c>
      <c r="X976">
        <f>SUMIFS('总明细 源文件后台下'!O:O,'总明细 源文件后台下'!E:E,E976,'总明细 源文件后台下'!C:C,"Refund")</f>
        <v>0</v>
      </c>
      <c r="Y976">
        <f>SUMIFS('总明细 源文件后台下'!P:P,'总明细 源文件后台下'!E:E,E976,'总明细 源文件后台下'!C:C,"Refund")</f>
        <v>0</v>
      </c>
      <c r="Z976">
        <f>SUMIFS('总明细 源文件后台下'!Q:Q,'总明细 源文件后台下'!E:E,E976,'总明细 源文件后台下'!C:C,"Refund")</f>
        <v>0</v>
      </c>
      <c r="AA976">
        <f>SUMIFS('总明细 源文件后台下'!R:R,'总明细 源文件后台下'!E:E,E976,'总明细 源文件后台下'!C:C,"Refund")</f>
        <v>0</v>
      </c>
      <c r="AB976">
        <f>SUMIFS('总明细 源文件后台下'!S:S,'总明细 源文件后台下'!E:E,E976,'总明细 源文件后台下'!C:C,"Refund")</f>
        <v>0</v>
      </c>
      <c r="AC976">
        <f>SUMIFS('总明细 源文件后台下'!T:T,'总明细 源文件后台下'!E:E,E976,'总明细 源文件后台下'!C:C,"Refund")</f>
        <v>0</v>
      </c>
      <c r="AD976">
        <f>SUMIFS('总明细 源文件后台下'!U:U,'总明细 源文件后台下'!E:E,E976,'总明细 源文件后台下'!C:C,"Refund")</f>
        <v>0</v>
      </c>
      <c r="AE976">
        <f>SUMIFS('总明细 源文件后台下'!V:V,'总明细 源文件后台下'!E:E,E976,'总明细 源文件后台下'!C:C,"Refund")</f>
        <v>0</v>
      </c>
      <c r="AF976">
        <f>SUMIFS('总明细 源文件后台下'!W:W,'总明细 源文件后台下'!E:E,E976,'总明细 源文件后台下'!C:C,"Refund")</f>
        <v>0</v>
      </c>
      <c r="AK976">
        <f>(SUMIF('广告费 源文件后台下'!G:G,E976,'广告费 源文件后台下'!M:M))*-1</f>
        <v>0</v>
      </c>
      <c r="AL976">
        <f>SUMIFS('总明细 源文件后台下'!W:W,'总明细 源文件后台下'!E:E,E976,'总明细 源文件后台下'!C:C,"Adjustment",'总明细 源文件后台下'!F:F,"FBA Inventory Reimbursement - Customer Return")</f>
        <v>0</v>
      </c>
      <c r="AM976">
        <f>SUMIFS('总明细 源文件后台下'!W:W,'总明细 源文件后台下'!E:E,E976,'总明细 源文件后台下'!C:C,"Adjustment",'总明细 源文件后台下'!F:F,"FBA Inventory Reimbursement - Damaged:Warehouse")</f>
        <v>0</v>
      </c>
      <c r="AN976">
        <f>SUMIFS('总明细 源文件后台下'!W:W,'总明细 源文件后台下'!E:E,E976,'总明细 源文件后台下'!C:C,"Adjustment",'总明细 源文件后台下'!F:F,"FBA Inventory Reimbursement - Customer Service Issue")</f>
        <v>0</v>
      </c>
      <c r="AO976">
        <f>SUMIFS('总明细 源文件后台下'!W:W,'总明细 源文件后台下'!E:E,E976,'总明细 源文件后台下'!C:C,"Adjustment",'总明细 源文件后台下'!F:F,"FBA Inventory Reimbursement - Fee Correction")</f>
        <v>0</v>
      </c>
      <c r="AP976">
        <f>SUMIFS('总明细 源文件后台下'!W:W,'总明细 源文件后台下'!E:E,E976,'总明细 源文件后台下'!C:C,"Adjustment",'总明细 源文件后台下'!F:F,"FBA Inventory Reimbursement - General Adjustment")</f>
        <v>0</v>
      </c>
      <c r="AQ976">
        <f>SUMIFS('总明细 源文件后台下'!W:W,'总明细 源文件后台下'!E:E,E976,'总明细 源文件后台下'!C:C,"Adjustment",'总明细 源文件后台下'!F:F,"FBA Inventory Reimbursement - Lost:Inbound")</f>
        <v>0</v>
      </c>
      <c r="AR976">
        <f>SUMIFS('总明细 源文件后台下'!W:W,'总明细 源文件后台下'!E:E,E976,'总明细 源文件后台下'!C:C,"Adjustment",'总明细 源文件后台下'!F:F,"FBA Inventory Reimbursement - Lost:Warehouse")</f>
        <v>0</v>
      </c>
      <c r="AS976">
        <f>SUMIFS('总明细 源文件后台下'!W:W,'总明细 源文件后台下'!E:E,E976,'总明细 源文件后台下'!C:C,"Adjustment",'总明细 源文件后台下'!F:F,"Non-subscription Fee Adjustment")</f>
        <v>0</v>
      </c>
      <c r="AT976">
        <f>SUMIFS('总明细 源文件后台下'!W:W,'总明细 源文件后台下'!E:E,E976,'总明细 源文件后台下'!C:C,"Adjustment",'总明细 源文件后台下'!F:F,"FBA Inventory Placement Service Fee")</f>
        <v>0</v>
      </c>
      <c r="AV976">
        <f>SUMIF('FBA Customer Return Per Unit Fe'!B:B,E976,'FBA Customer Return Per Unit Fe'!C:C)</f>
        <v>0</v>
      </c>
      <c r="AX976">
        <f>(SUMIF('仓储费 源文件后台下'!C:C,E976,'仓储费 源文件后台下'!V:V))*-1</f>
        <v>0</v>
      </c>
      <c r="AZ976">
        <f>SUMIF('Disposal Fee销毁费用-160.95'!B:B,E976,'Disposal Fee销毁费用-160.95'!D:D)*-1</f>
        <v>0</v>
      </c>
      <c r="BC976">
        <f>IFERROR(VLOOKUP(F976,'优惠券-86.4'!F:I,4,0),0)</f>
        <v>0</v>
      </c>
      <c r="BD976">
        <f>IFERROR(VLOOKUP(F976,'早评-120'!E:H,4,0),0)</f>
        <v>0</v>
      </c>
      <c r="BF976">
        <f t="shared" si="120"/>
        <v>0</v>
      </c>
      <c r="BG976">
        <f t="shared" si="121"/>
        <v>0</v>
      </c>
      <c r="BH976">
        <f t="shared" si="122"/>
        <v>0</v>
      </c>
      <c r="BQ976" s="45">
        <f t="shared" si="123"/>
        <v>0</v>
      </c>
      <c r="BR976">
        <f>SUMIFS('9月销毁明细'!D:D,'9月销毁明细'!A:A,E976,'9月销毁明细'!H:H,"Sellable")</f>
        <v>0</v>
      </c>
      <c r="BS976">
        <f>SUMIFS('9月销毁明细'!G:G,'9月销毁明细'!A:A,E976,'9月销毁明细'!H:H,"Sellable")</f>
        <v>0</v>
      </c>
      <c r="BT976">
        <f>SUMIFS('9月销毁明细'!D:D,'9月销毁明细'!A:A,E976,'9月销毁明细'!H:H,"Unsellable")</f>
        <v>0</v>
      </c>
      <c r="BU976">
        <f>SUMIFS('9月销毁明细'!G:G,'9月销毁明细'!A:A,E976,'9月销毁明细'!H:H,"Unsellable")</f>
        <v>0</v>
      </c>
      <c r="BW976">
        <f>IFERROR(I976*VLOOKUP(F976,'9.3成本表'!C:L,10,0),0)</f>
        <v>0</v>
      </c>
      <c r="BX976">
        <f t="shared" si="124"/>
        <v>0</v>
      </c>
      <c r="CC976" s="45">
        <f t="shared" si="125"/>
        <v>0</v>
      </c>
      <c r="CD976" s="45">
        <f t="shared" si="126"/>
        <v>0</v>
      </c>
      <c r="CE976" s="45">
        <f t="shared" si="127"/>
        <v>0</v>
      </c>
    </row>
    <row r="977" spans="4:83" x14ac:dyDescent="0.25">
      <c r="D977" s="20" t="s">
        <v>2063</v>
      </c>
      <c r="E977" s="20" t="s">
        <v>2064</v>
      </c>
      <c r="F977" s="20">
        <v>6735</v>
      </c>
      <c r="G977">
        <v>971</v>
      </c>
      <c r="H977" s="20"/>
      <c r="I977">
        <f>SUMIFS('总明细 源文件后台下'!G:G,'总明细 源文件后台下'!E:E,E977,'总明细 源文件后台下'!C:C,"Order")</f>
        <v>0</v>
      </c>
      <c r="J977">
        <f>SUMIFS('总明细 源文件后台下'!M:M,'总明细 源文件后台下'!E:E,E977,'总明细 源文件后台下'!C:C,"Order")</f>
        <v>0</v>
      </c>
      <c r="K977">
        <f>SUMIFS('总明细 源文件后台下'!N:N,'总明细 源文件后台下'!E:E,E977,'总明细 源文件后台下'!C:C,"Order")</f>
        <v>0</v>
      </c>
      <c r="L977">
        <f>SUMIFS('总明细 源文件后台下'!O:O,'总明细 源文件后台下'!E:E,E977,'总明细 源文件后台下'!C:C,"Order")</f>
        <v>0</v>
      </c>
      <c r="M977">
        <f>SUMIFS('总明细 源文件后台下'!P:P,'总明细 源文件后台下'!E:E,E977,'总明细 源文件后台下'!C:C,"Order")</f>
        <v>0</v>
      </c>
      <c r="N977">
        <f>SUMIFS('总明细 源文件后台下'!Q:Q,'总明细 源文件后台下'!E:E,E977,'总明细 源文件后台下'!C:C,"Order")</f>
        <v>0</v>
      </c>
      <c r="O977">
        <f>SUMIFS('总明细 源文件后台下'!R:R,'总明细 源文件后台下'!E:E,E977,'总明细 源文件后台下'!C:C,"Order")</f>
        <v>0</v>
      </c>
      <c r="P977">
        <f>SUMIFS('总明细 源文件后台下'!S:S,'总明细 源文件后台下'!E:E,E977,'总明细 源文件后台下'!C:C,"Order")</f>
        <v>0</v>
      </c>
      <c r="Q977">
        <f>SUMIFS('总明细 源文件后台下'!T:T,'总明细 源文件后台下'!E:E,E977,'总明细 源文件后台下'!C:C,"Order")</f>
        <v>0</v>
      </c>
      <c r="R977">
        <f>SUMIFS('总明细 源文件后台下'!U:U,'总明细 源文件后台下'!E:E,E977,'总明细 源文件后台下'!C:C,"Order")</f>
        <v>0</v>
      </c>
      <c r="S977">
        <f>SUMIFS('总明细 源文件后台下'!V:V,'总明细 源文件后台下'!E:E,E977,'总明细 源文件后台下'!C:C,"Order")</f>
        <v>0</v>
      </c>
      <c r="T977">
        <f>SUMIFS('总明细 源文件后台下'!W:W,'总明细 源文件后台下'!E:E,E977,'总明细 源文件后台下'!C:C,"Order")</f>
        <v>0</v>
      </c>
      <c r="U977">
        <f>SUMIFS('总明细 源文件后台下'!G:G,'总明细 源文件后台下'!E:E,E977,'总明细 源文件后台下'!C:C,"Refund")</f>
        <v>0</v>
      </c>
      <c r="V977">
        <f>SUMIFS('总明细 源文件后台下'!M:M,'总明细 源文件后台下'!E:E,E977,'总明细 源文件后台下'!C:C,"Refund")</f>
        <v>0</v>
      </c>
      <c r="W977">
        <f>SUMIFS('总明细 源文件后台下'!N:N,'总明细 源文件后台下'!E:E,E977,'总明细 源文件后台下'!C:C,"Refund")</f>
        <v>0</v>
      </c>
      <c r="X977">
        <f>SUMIFS('总明细 源文件后台下'!O:O,'总明细 源文件后台下'!E:E,E977,'总明细 源文件后台下'!C:C,"Refund")</f>
        <v>0</v>
      </c>
      <c r="Y977">
        <f>SUMIFS('总明细 源文件后台下'!P:P,'总明细 源文件后台下'!E:E,E977,'总明细 源文件后台下'!C:C,"Refund")</f>
        <v>0</v>
      </c>
      <c r="Z977">
        <f>SUMIFS('总明细 源文件后台下'!Q:Q,'总明细 源文件后台下'!E:E,E977,'总明细 源文件后台下'!C:C,"Refund")</f>
        <v>0</v>
      </c>
      <c r="AA977">
        <f>SUMIFS('总明细 源文件后台下'!R:R,'总明细 源文件后台下'!E:E,E977,'总明细 源文件后台下'!C:C,"Refund")</f>
        <v>0</v>
      </c>
      <c r="AB977">
        <f>SUMIFS('总明细 源文件后台下'!S:S,'总明细 源文件后台下'!E:E,E977,'总明细 源文件后台下'!C:C,"Refund")</f>
        <v>0</v>
      </c>
      <c r="AC977">
        <f>SUMIFS('总明细 源文件后台下'!T:T,'总明细 源文件后台下'!E:E,E977,'总明细 源文件后台下'!C:C,"Refund")</f>
        <v>0</v>
      </c>
      <c r="AD977">
        <f>SUMIFS('总明细 源文件后台下'!U:U,'总明细 源文件后台下'!E:E,E977,'总明细 源文件后台下'!C:C,"Refund")</f>
        <v>0</v>
      </c>
      <c r="AE977">
        <f>SUMIFS('总明细 源文件后台下'!V:V,'总明细 源文件后台下'!E:E,E977,'总明细 源文件后台下'!C:C,"Refund")</f>
        <v>0</v>
      </c>
      <c r="AF977">
        <f>SUMIFS('总明细 源文件后台下'!W:W,'总明细 源文件后台下'!E:E,E977,'总明细 源文件后台下'!C:C,"Refund")</f>
        <v>0</v>
      </c>
      <c r="AK977">
        <f>(SUMIF('广告费 源文件后台下'!G:G,E977,'广告费 源文件后台下'!M:M))*-1</f>
        <v>0</v>
      </c>
      <c r="AL977">
        <f>SUMIFS('总明细 源文件后台下'!W:W,'总明细 源文件后台下'!E:E,E977,'总明细 源文件后台下'!C:C,"Adjustment",'总明细 源文件后台下'!F:F,"FBA Inventory Reimbursement - Customer Return")</f>
        <v>0</v>
      </c>
      <c r="AM977">
        <f>SUMIFS('总明细 源文件后台下'!W:W,'总明细 源文件后台下'!E:E,E977,'总明细 源文件后台下'!C:C,"Adjustment",'总明细 源文件后台下'!F:F,"FBA Inventory Reimbursement - Damaged:Warehouse")</f>
        <v>0</v>
      </c>
      <c r="AN977">
        <f>SUMIFS('总明细 源文件后台下'!W:W,'总明细 源文件后台下'!E:E,E977,'总明细 源文件后台下'!C:C,"Adjustment",'总明细 源文件后台下'!F:F,"FBA Inventory Reimbursement - Customer Service Issue")</f>
        <v>0</v>
      </c>
      <c r="AO977">
        <f>SUMIFS('总明细 源文件后台下'!W:W,'总明细 源文件后台下'!E:E,E977,'总明细 源文件后台下'!C:C,"Adjustment",'总明细 源文件后台下'!F:F,"FBA Inventory Reimbursement - Fee Correction")</f>
        <v>0</v>
      </c>
      <c r="AP977">
        <f>SUMIFS('总明细 源文件后台下'!W:W,'总明细 源文件后台下'!E:E,E977,'总明细 源文件后台下'!C:C,"Adjustment",'总明细 源文件后台下'!F:F,"FBA Inventory Reimbursement - General Adjustment")</f>
        <v>0</v>
      </c>
      <c r="AQ977">
        <f>SUMIFS('总明细 源文件后台下'!W:W,'总明细 源文件后台下'!E:E,E977,'总明细 源文件后台下'!C:C,"Adjustment",'总明细 源文件后台下'!F:F,"FBA Inventory Reimbursement - Lost:Inbound")</f>
        <v>0</v>
      </c>
      <c r="AR977">
        <f>SUMIFS('总明细 源文件后台下'!W:W,'总明细 源文件后台下'!E:E,E977,'总明细 源文件后台下'!C:C,"Adjustment",'总明细 源文件后台下'!F:F,"FBA Inventory Reimbursement - Lost:Warehouse")</f>
        <v>0</v>
      </c>
      <c r="AS977">
        <f>SUMIFS('总明细 源文件后台下'!W:W,'总明细 源文件后台下'!E:E,E977,'总明细 源文件后台下'!C:C,"Adjustment",'总明细 源文件后台下'!F:F,"Non-subscription Fee Adjustment")</f>
        <v>0</v>
      </c>
      <c r="AT977">
        <f>SUMIFS('总明细 源文件后台下'!W:W,'总明细 源文件后台下'!E:E,E977,'总明细 源文件后台下'!C:C,"Adjustment",'总明细 源文件后台下'!F:F,"FBA Inventory Placement Service Fee")</f>
        <v>0</v>
      </c>
      <c r="AV977">
        <f>SUMIF('FBA Customer Return Per Unit Fe'!B:B,E977,'FBA Customer Return Per Unit Fe'!C:C)</f>
        <v>0</v>
      </c>
      <c r="AX977">
        <f>(SUMIF('仓储费 源文件后台下'!C:C,E977,'仓储费 源文件后台下'!V:V))*-1</f>
        <v>0</v>
      </c>
      <c r="AZ977">
        <f>SUMIF('Disposal Fee销毁费用-160.95'!B:B,E977,'Disposal Fee销毁费用-160.95'!D:D)*-1</f>
        <v>0</v>
      </c>
      <c r="BC977">
        <f>IFERROR(VLOOKUP(F977,'优惠券-86.4'!F:I,4,0),0)</f>
        <v>0</v>
      </c>
      <c r="BD977">
        <f>IFERROR(VLOOKUP(F977,'早评-120'!E:H,4,0),0)</f>
        <v>0</v>
      </c>
      <c r="BF977">
        <f t="shared" si="120"/>
        <v>0</v>
      </c>
      <c r="BG977">
        <f t="shared" si="121"/>
        <v>0</v>
      </c>
      <c r="BH977">
        <f t="shared" si="122"/>
        <v>0</v>
      </c>
      <c r="BQ977" s="45">
        <f t="shared" si="123"/>
        <v>0</v>
      </c>
      <c r="BR977">
        <f>SUMIFS('9月销毁明细'!D:D,'9月销毁明细'!A:A,E977,'9月销毁明细'!H:H,"Sellable")</f>
        <v>0</v>
      </c>
      <c r="BS977">
        <f>SUMIFS('9月销毁明细'!G:G,'9月销毁明细'!A:A,E977,'9月销毁明细'!H:H,"Sellable")</f>
        <v>0</v>
      </c>
      <c r="BT977">
        <f>SUMIFS('9月销毁明细'!D:D,'9月销毁明细'!A:A,E977,'9月销毁明细'!H:H,"Unsellable")</f>
        <v>0</v>
      </c>
      <c r="BU977">
        <f>SUMIFS('9月销毁明细'!G:G,'9月销毁明细'!A:A,E977,'9月销毁明细'!H:H,"Unsellable")</f>
        <v>0</v>
      </c>
      <c r="BW977">
        <f>IFERROR(I977*VLOOKUP(F977,'9.3成本表'!C:L,10,0),0)</f>
        <v>0</v>
      </c>
      <c r="BX977">
        <f t="shared" si="124"/>
        <v>0</v>
      </c>
      <c r="CC977" s="45">
        <f t="shared" si="125"/>
        <v>0</v>
      </c>
      <c r="CD977" s="45">
        <f t="shared" si="126"/>
        <v>0</v>
      </c>
      <c r="CE977" s="45">
        <f t="shared" si="127"/>
        <v>0</v>
      </c>
    </row>
    <row r="978" spans="4:83" x14ac:dyDescent="0.25">
      <c r="D978" s="20" t="s">
        <v>2065</v>
      </c>
      <c r="E978" s="20" t="s">
        <v>2066</v>
      </c>
      <c r="F978" s="20">
        <v>6735</v>
      </c>
      <c r="G978">
        <v>972</v>
      </c>
      <c r="H978" s="20"/>
      <c r="I978">
        <f>SUMIFS('总明细 源文件后台下'!G:G,'总明细 源文件后台下'!E:E,E978,'总明细 源文件后台下'!C:C,"Order")</f>
        <v>0</v>
      </c>
      <c r="J978">
        <f>SUMIFS('总明细 源文件后台下'!M:M,'总明细 源文件后台下'!E:E,E978,'总明细 源文件后台下'!C:C,"Order")</f>
        <v>0</v>
      </c>
      <c r="K978">
        <f>SUMIFS('总明细 源文件后台下'!N:N,'总明细 源文件后台下'!E:E,E978,'总明细 源文件后台下'!C:C,"Order")</f>
        <v>0</v>
      </c>
      <c r="L978">
        <f>SUMIFS('总明细 源文件后台下'!O:O,'总明细 源文件后台下'!E:E,E978,'总明细 源文件后台下'!C:C,"Order")</f>
        <v>0</v>
      </c>
      <c r="M978">
        <f>SUMIFS('总明细 源文件后台下'!P:P,'总明细 源文件后台下'!E:E,E978,'总明细 源文件后台下'!C:C,"Order")</f>
        <v>0</v>
      </c>
      <c r="N978">
        <f>SUMIFS('总明细 源文件后台下'!Q:Q,'总明细 源文件后台下'!E:E,E978,'总明细 源文件后台下'!C:C,"Order")</f>
        <v>0</v>
      </c>
      <c r="O978">
        <f>SUMIFS('总明细 源文件后台下'!R:R,'总明细 源文件后台下'!E:E,E978,'总明细 源文件后台下'!C:C,"Order")</f>
        <v>0</v>
      </c>
      <c r="P978">
        <f>SUMIFS('总明细 源文件后台下'!S:S,'总明细 源文件后台下'!E:E,E978,'总明细 源文件后台下'!C:C,"Order")</f>
        <v>0</v>
      </c>
      <c r="Q978">
        <f>SUMIFS('总明细 源文件后台下'!T:T,'总明细 源文件后台下'!E:E,E978,'总明细 源文件后台下'!C:C,"Order")</f>
        <v>0</v>
      </c>
      <c r="R978">
        <f>SUMIFS('总明细 源文件后台下'!U:U,'总明细 源文件后台下'!E:E,E978,'总明细 源文件后台下'!C:C,"Order")</f>
        <v>0</v>
      </c>
      <c r="S978">
        <f>SUMIFS('总明细 源文件后台下'!V:V,'总明细 源文件后台下'!E:E,E978,'总明细 源文件后台下'!C:C,"Order")</f>
        <v>0</v>
      </c>
      <c r="T978">
        <f>SUMIFS('总明细 源文件后台下'!W:W,'总明细 源文件后台下'!E:E,E978,'总明细 源文件后台下'!C:C,"Order")</f>
        <v>0</v>
      </c>
      <c r="U978">
        <f>SUMIFS('总明细 源文件后台下'!G:G,'总明细 源文件后台下'!E:E,E978,'总明细 源文件后台下'!C:C,"Refund")</f>
        <v>0</v>
      </c>
      <c r="V978">
        <f>SUMIFS('总明细 源文件后台下'!M:M,'总明细 源文件后台下'!E:E,E978,'总明细 源文件后台下'!C:C,"Refund")</f>
        <v>0</v>
      </c>
      <c r="W978">
        <f>SUMIFS('总明细 源文件后台下'!N:N,'总明细 源文件后台下'!E:E,E978,'总明细 源文件后台下'!C:C,"Refund")</f>
        <v>0</v>
      </c>
      <c r="X978">
        <f>SUMIFS('总明细 源文件后台下'!O:O,'总明细 源文件后台下'!E:E,E978,'总明细 源文件后台下'!C:C,"Refund")</f>
        <v>0</v>
      </c>
      <c r="Y978">
        <f>SUMIFS('总明细 源文件后台下'!P:P,'总明细 源文件后台下'!E:E,E978,'总明细 源文件后台下'!C:C,"Refund")</f>
        <v>0</v>
      </c>
      <c r="Z978">
        <f>SUMIFS('总明细 源文件后台下'!Q:Q,'总明细 源文件后台下'!E:E,E978,'总明细 源文件后台下'!C:C,"Refund")</f>
        <v>0</v>
      </c>
      <c r="AA978">
        <f>SUMIFS('总明细 源文件后台下'!R:R,'总明细 源文件后台下'!E:E,E978,'总明细 源文件后台下'!C:C,"Refund")</f>
        <v>0</v>
      </c>
      <c r="AB978">
        <f>SUMIFS('总明细 源文件后台下'!S:S,'总明细 源文件后台下'!E:E,E978,'总明细 源文件后台下'!C:C,"Refund")</f>
        <v>0</v>
      </c>
      <c r="AC978">
        <f>SUMIFS('总明细 源文件后台下'!T:T,'总明细 源文件后台下'!E:E,E978,'总明细 源文件后台下'!C:C,"Refund")</f>
        <v>0</v>
      </c>
      <c r="AD978">
        <f>SUMIFS('总明细 源文件后台下'!U:U,'总明细 源文件后台下'!E:E,E978,'总明细 源文件后台下'!C:C,"Refund")</f>
        <v>0</v>
      </c>
      <c r="AE978">
        <f>SUMIFS('总明细 源文件后台下'!V:V,'总明细 源文件后台下'!E:E,E978,'总明细 源文件后台下'!C:C,"Refund")</f>
        <v>0</v>
      </c>
      <c r="AF978">
        <f>SUMIFS('总明细 源文件后台下'!W:W,'总明细 源文件后台下'!E:E,E978,'总明细 源文件后台下'!C:C,"Refund")</f>
        <v>0</v>
      </c>
      <c r="AK978">
        <f>(SUMIF('广告费 源文件后台下'!G:G,E978,'广告费 源文件后台下'!M:M))*-1</f>
        <v>0</v>
      </c>
      <c r="AL978">
        <f>SUMIFS('总明细 源文件后台下'!W:W,'总明细 源文件后台下'!E:E,E978,'总明细 源文件后台下'!C:C,"Adjustment",'总明细 源文件后台下'!F:F,"FBA Inventory Reimbursement - Customer Return")</f>
        <v>0</v>
      </c>
      <c r="AM978">
        <f>SUMIFS('总明细 源文件后台下'!W:W,'总明细 源文件后台下'!E:E,E978,'总明细 源文件后台下'!C:C,"Adjustment",'总明细 源文件后台下'!F:F,"FBA Inventory Reimbursement - Damaged:Warehouse")</f>
        <v>0</v>
      </c>
      <c r="AN978">
        <f>SUMIFS('总明细 源文件后台下'!W:W,'总明细 源文件后台下'!E:E,E978,'总明细 源文件后台下'!C:C,"Adjustment",'总明细 源文件后台下'!F:F,"FBA Inventory Reimbursement - Customer Service Issue")</f>
        <v>0</v>
      </c>
      <c r="AO978">
        <f>SUMIFS('总明细 源文件后台下'!W:W,'总明细 源文件后台下'!E:E,E978,'总明细 源文件后台下'!C:C,"Adjustment",'总明细 源文件后台下'!F:F,"FBA Inventory Reimbursement - Fee Correction")</f>
        <v>0</v>
      </c>
      <c r="AP978">
        <f>SUMIFS('总明细 源文件后台下'!W:W,'总明细 源文件后台下'!E:E,E978,'总明细 源文件后台下'!C:C,"Adjustment",'总明细 源文件后台下'!F:F,"FBA Inventory Reimbursement - General Adjustment")</f>
        <v>0</v>
      </c>
      <c r="AQ978">
        <f>SUMIFS('总明细 源文件后台下'!W:W,'总明细 源文件后台下'!E:E,E978,'总明细 源文件后台下'!C:C,"Adjustment",'总明细 源文件后台下'!F:F,"FBA Inventory Reimbursement - Lost:Inbound")</f>
        <v>0</v>
      </c>
      <c r="AR978">
        <f>SUMIFS('总明细 源文件后台下'!W:W,'总明细 源文件后台下'!E:E,E978,'总明细 源文件后台下'!C:C,"Adjustment",'总明细 源文件后台下'!F:F,"FBA Inventory Reimbursement - Lost:Warehouse")</f>
        <v>0</v>
      </c>
      <c r="AS978">
        <f>SUMIFS('总明细 源文件后台下'!W:W,'总明细 源文件后台下'!E:E,E978,'总明细 源文件后台下'!C:C,"Adjustment",'总明细 源文件后台下'!F:F,"Non-subscription Fee Adjustment")</f>
        <v>0</v>
      </c>
      <c r="AT978">
        <f>SUMIFS('总明细 源文件后台下'!W:W,'总明细 源文件后台下'!E:E,E978,'总明细 源文件后台下'!C:C,"Adjustment",'总明细 源文件后台下'!F:F,"FBA Inventory Placement Service Fee")</f>
        <v>0</v>
      </c>
      <c r="AV978">
        <f>SUMIF('FBA Customer Return Per Unit Fe'!B:B,E978,'FBA Customer Return Per Unit Fe'!C:C)</f>
        <v>0</v>
      </c>
      <c r="AX978">
        <f>(SUMIF('仓储费 源文件后台下'!C:C,E978,'仓储费 源文件后台下'!V:V))*-1</f>
        <v>0</v>
      </c>
      <c r="AZ978">
        <f>SUMIF('Disposal Fee销毁费用-160.95'!B:B,E978,'Disposal Fee销毁费用-160.95'!D:D)*-1</f>
        <v>0</v>
      </c>
      <c r="BC978">
        <f>IFERROR(VLOOKUP(F978,'优惠券-86.4'!F:I,4,0),0)</f>
        <v>0</v>
      </c>
      <c r="BD978">
        <f>IFERROR(VLOOKUP(F978,'早评-120'!E:H,4,0),0)</f>
        <v>0</v>
      </c>
      <c r="BF978">
        <f t="shared" si="120"/>
        <v>0</v>
      </c>
      <c r="BG978">
        <f t="shared" si="121"/>
        <v>0</v>
      </c>
      <c r="BH978">
        <f t="shared" si="122"/>
        <v>0</v>
      </c>
      <c r="BQ978" s="45">
        <f t="shared" si="123"/>
        <v>0</v>
      </c>
      <c r="BR978">
        <f>SUMIFS('9月销毁明细'!D:D,'9月销毁明细'!A:A,E978,'9月销毁明细'!H:H,"Sellable")</f>
        <v>0</v>
      </c>
      <c r="BS978">
        <f>SUMIFS('9月销毁明细'!G:G,'9月销毁明细'!A:A,E978,'9月销毁明细'!H:H,"Sellable")</f>
        <v>0</v>
      </c>
      <c r="BT978">
        <f>SUMIFS('9月销毁明细'!D:D,'9月销毁明细'!A:A,E978,'9月销毁明细'!H:H,"Unsellable")</f>
        <v>0</v>
      </c>
      <c r="BU978">
        <f>SUMIFS('9月销毁明细'!G:G,'9月销毁明细'!A:A,E978,'9月销毁明细'!H:H,"Unsellable")</f>
        <v>0</v>
      </c>
      <c r="BW978">
        <f>IFERROR(I978*VLOOKUP(F978,'9.3成本表'!C:L,10,0),0)</f>
        <v>0</v>
      </c>
      <c r="BX978">
        <f t="shared" si="124"/>
        <v>0</v>
      </c>
      <c r="CC978" s="45">
        <f t="shared" si="125"/>
        <v>0</v>
      </c>
      <c r="CD978" s="45">
        <f t="shared" si="126"/>
        <v>0</v>
      </c>
      <c r="CE978" s="45">
        <f t="shared" si="127"/>
        <v>0</v>
      </c>
    </row>
    <row r="979" spans="4:83" x14ac:dyDescent="0.25">
      <c r="D979" s="20" t="s">
        <v>2067</v>
      </c>
      <c r="E979" s="20" t="s">
        <v>2068</v>
      </c>
      <c r="F979" s="20">
        <v>6735</v>
      </c>
      <c r="G979">
        <v>973</v>
      </c>
      <c r="H979" s="20"/>
      <c r="I979">
        <f>SUMIFS('总明细 源文件后台下'!G:G,'总明细 源文件后台下'!E:E,E979,'总明细 源文件后台下'!C:C,"Order")</f>
        <v>0</v>
      </c>
      <c r="J979">
        <f>SUMIFS('总明细 源文件后台下'!M:M,'总明细 源文件后台下'!E:E,E979,'总明细 源文件后台下'!C:C,"Order")</f>
        <v>0</v>
      </c>
      <c r="K979">
        <f>SUMIFS('总明细 源文件后台下'!N:N,'总明细 源文件后台下'!E:E,E979,'总明细 源文件后台下'!C:C,"Order")</f>
        <v>0</v>
      </c>
      <c r="L979">
        <f>SUMIFS('总明细 源文件后台下'!O:O,'总明细 源文件后台下'!E:E,E979,'总明细 源文件后台下'!C:C,"Order")</f>
        <v>0</v>
      </c>
      <c r="M979">
        <f>SUMIFS('总明细 源文件后台下'!P:P,'总明细 源文件后台下'!E:E,E979,'总明细 源文件后台下'!C:C,"Order")</f>
        <v>0</v>
      </c>
      <c r="N979">
        <f>SUMIFS('总明细 源文件后台下'!Q:Q,'总明细 源文件后台下'!E:E,E979,'总明细 源文件后台下'!C:C,"Order")</f>
        <v>0</v>
      </c>
      <c r="O979">
        <f>SUMIFS('总明细 源文件后台下'!R:R,'总明细 源文件后台下'!E:E,E979,'总明细 源文件后台下'!C:C,"Order")</f>
        <v>0</v>
      </c>
      <c r="P979">
        <f>SUMIFS('总明细 源文件后台下'!S:S,'总明细 源文件后台下'!E:E,E979,'总明细 源文件后台下'!C:C,"Order")</f>
        <v>0</v>
      </c>
      <c r="Q979">
        <f>SUMIFS('总明细 源文件后台下'!T:T,'总明细 源文件后台下'!E:E,E979,'总明细 源文件后台下'!C:C,"Order")</f>
        <v>0</v>
      </c>
      <c r="R979">
        <f>SUMIFS('总明细 源文件后台下'!U:U,'总明细 源文件后台下'!E:E,E979,'总明细 源文件后台下'!C:C,"Order")</f>
        <v>0</v>
      </c>
      <c r="S979">
        <f>SUMIFS('总明细 源文件后台下'!V:V,'总明细 源文件后台下'!E:E,E979,'总明细 源文件后台下'!C:C,"Order")</f>
        <v>0</v>
      </c>
      <c r="T979">
        <f>SUMIFS('总明细 源文件后台下'!W:W,'总明细 源文件后台下'!E:E,E979,'总明细 源文件后台下'!C:C,"Order")</f>
        <v>0</v>
      </c>
      <c r="U979">
        <f>SUMIFS('总明细 源文件后台下'!G:G,'总明细 源文件后台下'!E:E,E979,'总明细 源文件后台下'!C:C,"Refund")</f>
        <v>0</v>
      </c>
      <c r="V979">
        <f>SUMIFS('总明细 源文件后台下'!M:M,'总明细 源文件后台下'!E:E,E979,'总明细 源文件后台下'!C:C,"Refund")</f>
        <v>0</v>
      </c>
      <c r="W979">
        <f>SUMIFS('总明细 源文件后台下'!N:N,'总明细 源文件后台下'!E:E,E979,'总明细 源文件后台下'!C:C,"Refund")</f>
        <v>0</v>
      </c>
      <c r="X979">
        <f>SUMIFS('总明细 源文件后台下'!O:O,'总明细 源文件后台下'!E:E,E979,'总明细 源文件后台下'!C:C,"Refund")</f>
        <v>0</v>
      </c>
      <c r="Y979">
        <f>SUMIFS('总明细 源文件后台下'!P:P,'总明细 源文件后台下'!E:E,E979,'总明细 源文件后台下'!C:C,"Refund")</f>
        <v>0</v>
      </c>
      <c r="Z979">
        <f>SUMIFS('总明细 源文件后台下'!Q:Q,'总明细 源文件后台下'!E:E,E979,'总明细 源文件后台下'!C:C,"Refund")</f>
        <v>0</v>
      </c>
      <c r="AA979">
        <f>SUMIFS('总明细 源文件后台下'!R:R,'总明细 源文件后台下'!E:E,E979,'总明细 源文件后台下'!C:C,"Refund")</f>
        <v>0</v>
      </c>
      <c r="AB979">
        <f>SUMIFS('总明细 源文件后台下'!S:S,'总明细 源文件后台下'!E:E,E979,'总明细 源文件后台下'!C:C,"Refund")</f>
        <v>0</v>
      </c>
      <c r="AC979">
        <f>SUMIFS('总明细 源文件后台下'!T:T,'总明细 源文件后台下'!E:E,E979,'总明细 源文件后台下'!C:C,"Refund")</f>
        <v>0</v>
      </c>
      <c r="AD979">
        <f>SUMIFS('总明细 源文件后台下'!U:U,'总明细 源文件后台下'!E:E,E979,'总明细 源文件后台下'!C:C,"Refund")</f>
        <v>0</v>
      </c>
      <c r="AE979">
        <f>SUMIFS('总明细 源文件后台下'!V:V,'总明细 源文件后台下'!E:E,E979,'总明细 源文件后台下'!C:C,"Refund")</f>
        <v>0</v>
      </c>
      <c r="AF979">
        <f>SUMIFS('总明细 源文件后台下'!W:W,'总明细 源文件后台下'!E:E,E979,'总明细 源文件后台下'!C:C,"Refund")</f>
        <v>0</v>
      </c>
      <c r="AK979">
        <f>(SUMIF('广告费 源文件后台下'!G:G,E979,'广告费 源文件后台下'!M:M))*-1</f>
        <v>0</v>
      </c>
      <c r="AL979">
        <f>SUMIFS('总明细 源文件后台下'!W:W,'总明细 源文件后台下'!E:E,E979,'总明细 源文件后台下'!C:C,"Adjustment",'总明细 源文件后台下'!F:F,"FBA Inventory Reimbursement - Customer Return")</f>
        <v>0</v>
      </c>
      <c r="AM979">
        <f>SUMIFS('总明细 源文件后台下'!W:W,'总明细 源文件后台下'!E:E,E979,'总明细 源文件后台下'!C:C,"Adjustment",'总明细 源文件后台下'!F:F,"FBA Inventory Reimbursement - Damaged:Warehouse")</f>
        <v>0</v>
      </c>
      <c r="AN979">
        <f>SUMIFS('总明细 源文件后台下'!W:W,'总明细 源文件后台下'!E:E,E979,'总明细 源文件后台下'!C:C,"Adjustment",'总明细 源文件后台下'!F:F,"FBA Inventory Reimbursement - Customer Service Issue")</f>
        <v>0</v>
      </c>
      <c r="AO979">
        <f>SUMIFS('总明细 源文件后台下'!W:W,'总明细 源文件后台下'!E:E,E979,'总明细 源文件后台下'!C:C,"Adjustment",'总明细 源文件后台下'!F:F,"FBA Inventory Reimbursement - Fee Correction")</f>
        <v>0</v>
      </c>
      <c r="AP979">
        <f>SUMIFS('总明细 源文件后台下'!W:W,'总明细 源文件后台下'!E:E,E979,'总明细 源文件后台下'!C:C,"Adjustment",'总明细 源文件后台下'!F:F,"FBA Inventory Reimbursement - General Adjustment")</f>
        <v>0</v>
      </c>
      <c r="AQ979">
        <f>SUMIFS('总明细 源文件后台下'!W:W,'总明细 源文件后台下'!E:E,E979,'总明细 源文件后台下'!C:C,"Adjustment",'总明细 源文件后台下'!F:F,"FBA Inventory Reimbursement - Lost:Inbound")</f>
        <v>0</v>
      </c>
      <c r="AR979">
        <f>SUMIFS('总明细 源文件后台下'!W:W,'总明细 源文件后台下'!E:E,E979,'总明细 源文件后台下'!C:C,"Adjustment",'总明细 源文件后台下'!F:F,"FBA Inventory Reimbursement - Lost:Warehouse")</f>
        <v>0</v>
      </c>
      <c r="AS979">
        <f>SUMIFS('总明细 源文件后台下'!W:W,'总明细 源文件后台下'!E:E,E979,'总明细 源文件后台下'!C:C,"Adjustment",'总明细 源文件后台下'!F:F,"Non-subscription Fee Adjustment")</f>
        <v>0</v>
      </c>
      <c r="AT979">
        <f>SUMIFS('总明细 源文件后台下'!W:W,'总明细 源文件后台下'!E:E,E979,'总明细 源文件后台下'!C:C,"Adjustment",'总明细 源文件后台下'!F:F,"FBA Inventory Placement Service Fee")</f>
        <v>0</v>
      </c>
      <c r="AV979">
        <f>SUMIF('FBA Customer Return Per Unit Fe'!B:B,E979,'FBA Customer Return Per Unit Fe'!C:C)</f>
        <v>0</v>
      </c>
      <c r="AX979">
        <f>(SUMIF('仓储费 源文件后台下'!C:C,E979,'仓储费 源文件后台下'!V:V))*-1</f>
        <v>0</v>
      </c>
      <c r="AZ979">
        <f>SUMIF('Disposal Fee销毁费用-160.95'!B:B,E979,'Disposal Fee销毁费用-160.95'!D:D)*-1</f>
        <v>0</v>
      </c>
      <c r="BC979">
        <f>IFERROR(VLOOKUP(F979,'优惠券-86.4'!F:I,4,0),0)</f>
        <v>0</v>
      </c>
      <c r="BD979">
        <f>IFERROR(VLOOKUP(F979,'早评-120'!E:H,4,0),0)</f>
        <v>0</v>
      </c>
      <c r="BF979">
        <f t="shared" si="120"/>
        <v>0</v>
      </c>
      <c r="BG979">
        <f t="shared" si="121"/>
        <v>0</v>
      </c>
      <c r="BH979">
        <f t="shared" si="122"/>
        <v>0</v>
      </c>
      <c r="BQ979" s="45">
        <f t="shared" si="123"/>
        <v>0</v>
      </c>
      <c r="BR979">
        <f>SUMIFS('9月销毁明细'!D:D,'9月销毁明细'!A:A,E979,'9月销毁明细'!H:H,"Sellable")</f>
        <v>0</v>
      </c>
      <c r="BS979">
        <f>SUMIFS('9月销毁明细'!G:G,'9月销毁明细'!A:A,E979,'9月销毁明细'!H:H,"Sellable")</f>
        <v>0</v>
      </c>
      <c r="BT979">
        <f>SUMIFS('9月销毁明细'!D:D,'9月销毁明细'!A:A,E979,'9月销毁明细'!H:H,"Unsellable")</f>
        <v>0</v>
      </c>
      <c r="BU979">
        <f>SUMIFS('9月销毁明细'!G:G,'9月销毁明细'!A:A,E979,'9月销毁明细'!H:H,"Unsellable")</f>
        <v>0</v>
      </c>
      <c r="BW979">
        <f>IFERROR(I979*VLOOKUP(F979,'9.3成本表'!C:L,10,0),0)</f>
        <v>0</v>
      </c>
      <c r="BX979">
        <f t="shared" si="124"/>
        <v>0</v>
      </c>
      <c r="CC979" s="45">
        <f t="shared" si="125"/>
        <v>0</v>
      </c>
      <c r="CD979" s="45">
        <f t="shared" si="126"/>
        <v>0</v>
      </c>
      <c r="CE979" s="45">
        <f t="shared" si="127"/>
        <v>0</v>
      </c>
    </row>
    <row r="980" spans="4:83" x14ac:dyDescent="0.25">
      <c r="D980" s="20" t="s">
        <v>2069</v>
      </c>
      <c r="E980" s="20" t="s">
        <v>2070</v>
      </c>
      <c r="F980" s="20">
        <v>6735</v>
      </c>
      <c r="G980">
        <v>974</v>
      </c>
      <c r="H980" s="20"/>
      <c r="I980">
        <f>SUMIFS('总明细 源文件后台下'!G:G,'总明细 源文件后台下'!E:E,E980,'总明细 源文件后台下'!C:C,"Order")</f>
        <v>0</v>
      </c>
      <c r="J980">
        <f>SUMIFS('总明细 源文件后台下'!M:M,'总明细 源文件后台下'!E:E,E980,'总明细 源文件后台下'!C:C,"Order")</f>
        <v>0</v>
      </c>
      <c r="K980">
        <f>SUMIFS('总明细 源文件后台下'!N:N,'总明细 源文件后台下'!E:E,E980,'总明细 源文件后台下'!C:C,"Order")</f>
        <v>0</v>
      </c>
      <c r="L980">
        <f>SUMIFS('总明细 源文件后台下'!O:O,'总明细 源文件后台下'!E:E,E980,'总明细 源文件后台下'!C:C,"Order")</f>
        <v>0</v>
      </c>
      <c r="M980">
        <f>SUMIFS('总明细 源文件后台下'!P:P,'总明细 源文件后台下'!E:E,E980,'总明细 源文件后台下'!C:C,"Order")</f>
        <v>0</v>
      </c>
      <c r="N980">
        <f>SUMIFS('总明细 源文件后台下'!Q:Q,'总明细 源文件后台下'!E:E,E980,'总明细 源文件后台下'!C:C,"Order")</f>
        <v>0</v>
      </c>
      <c r="O980">
        <f>SUMIFS('总明细 源文件后台下'!R:R,'总明细 源文件后台下'!E:E,E980,'总明细 源文件后台下'!C:C,"Order")</f>
        <v>0</v>
      </c>
      <c r="P980">
        <f>SUMIFS('总明细 源文件后台下'!S:S,'总明细 源文件后台下'!E:E,E980,'总明细 源文件后台下'!C:C,"Order")</f>
        <v>0</v>
      </c>
      <c r="Q980">
        <f>SUMIFS('总明细 源文件后台下'!T:T,'总明细 源文件后台下'!E:E,E980,'总明细 源文件后台下'!C:C,"Order")</f>
        <v>0</v>
      </c>
      <c r="R980">
        <f>SUMIFS('总明细 源文件后台下'!U:U,'总明细 源文件后台下'!E:E,E980,'总明细 源文件后台下'!C:C,"Order")</f>
        <v>0</v>
      </c>
      <c r="S980">
        <f>SUMIFS('总明细 源文件后台下'!V:V,'总明细 源文件后台下'!E:E,E980,'总明细 源文件后台下'!C:C,"Order")</f>
        <v>0</v>
      </c>
      <c r="T980">
        <f>SUMIFS('总明细 源文件后台下'!W:W,'总明细 源文件后台下'!E:E,E980,'总明细 源文件后台下'!C:C,"Order")</f>
        <v>0</v>
      </c>
      <c r="U980">
        <f>SUMIFS('总明细 源文件后台下'!G:G,'总明细 源文件后台下'!E:E,E980,'总明细 源文件后台下'!C:C,"Refund")</f>
        <v>0</v>
      </c>
      <c r="V980">
        <f>SUMIFS('总明细 源文件后台下'!M:M,'总明细 源文件后台下'!E:E,E980,'总明细 源文件后台下'!C:C,"Refund")</f>
        <v>0</v>
      </c>
      <c r="W980">
        <f>SUMIFS('总明细 源文件后台下'!N:N,'总明细 源文件后台下'!E:E,E980,'总明细 源文件后台下'!C:C,"Refund")</f>
        <v>0</v>
      </c>
      <c r="X980">
        <f>SUMIFS('总明细 源文件后台下'!O:O,'总明细 源文件后台下'!E:E,E980,'总明细 源文件后台下'!C:C,"Refund")</f>
        <v>0</v>
      </c>
      <c r="Y980">
        <f>SUMIFS('总明细 源文件后台下'!P:P,'总明细 源文件后台下'!E:E,E980,'总明细 源文件后台下'!C:C,"Refund")</f>
        <v>0</v>
      </c>
      <c r="Z980">
        <f>SUMIFS('总明细 源文件后台下'!Q:Q,'总明细 源文件后台下'!E:E,E980,'总明细 源文件后台下'!C:C,"Refund")</f>
        <v>0</v>
      </c>
      <c r="AA980">
        <f>SUMIFS('总明细 源文件后台下'!R:R,'总明细 源文件后台下'!E:E,E980,'总明细 源文件后台下'!C:C,"Refund")</f>
        <v>0</v>
      </c>
      <c r="AB980">
        <f>SUMIFS('总明细 源文件后台下'!S:S,'总明细 源文件后台下'!E:E,E980,'总明细 源文件后台下'!C:C,"Refund")</f>
        <v>0</v>
      </c>
      <c r="AC980">
        <f>SUMIFS('总明细 源文件后台下'!T:T,'总明细 源文件后台下'!E:E,E980,'总明细 源文件后台下'!C:C,"Refund")</f>
        <v>0</v>
      </c>
      <c r="AD980">
        <f>SUMIFS('总明细 源文件后台下'!U:U,'总明细 源文件后台下'!E:E,E980,'总明细 源文件后台下'!C:C,"Refund")</f>
        <v>0</v>
      </c>
      <c r="AE980">
        <f>SUMIFS('总明细 源文件后台下'!V:V,'总明细 源文件后台下'!E:E,E980,'总明细 源文件后台下'!C:C,"Refund")</f>
        <v>0</v>
      </c>
      <c r="AF980">
        <f>SUMIFS('总明细 源文件后台下'!W:W,'总明细 源文件后台下'!E:E,E980,'总明细 源文件后台下'!C:C,"Refund")</f>
        <v>0</v>
      </c>
      <c r="AK980">
        <f>(SUMIF('广告费 源文件后台下'!G:G,E980,'广告费 源文件后台下'!M:M))*-1</f>
        <v>0</v>
      </c>
      <c r="AL980">
        <f>SUMIFS('总明细 源文件后台下'!W:W,'总明细 源文件后台下'!E:E,E980,'总明细 源文件后台下'!C:C,"Adjustment",'总明细 源文件后台下'!F:F,"FBA Inventory Reimbursement - Customer Return")</f>
        <v>0</v>
      </c>
      <c r="AM980">
        <f>SUMIFS('总明细 源文件后台下'!W:W,'总明细 源文件后台下'!E:E,E980,'总明细 源文件后台下'!C:C,"Adjustment",'总明细 源文件后台下'!F:F,"FBA Inventory Reimbursement - Damaged:Warehouse")</f>
        <v>0</v>
      </c>
      <c r="AN980">
        <f>SUMIFS('总明细 源文件后台下'!W:W,'总明细 源文件后台下'!E:E,E980,'总明细 源文件后台下'!C:C,"Adjustment",'总明细 源文件后台下'!F:F,"FBA Inventory Reimbursement - Customer Service Issue")</f>
        <v>0</v>
      </c>
      <c r="AO980">
        <f>SUMIFS('总明细 源文件后台下'!W:W,'总明细 源文件后台下'!E:E,E980,'总明细 源文件后台下'!C:C,"Adjustment",'总明细 源文件后台下'!F:F,"FBA Inventory Reimbursement - Fee Correction")</f>
        <v>0</v>
      </c>
      <c r="AP980">
        <f>SUMIFS('总明细 源文件后台下'!W:W,'总明细 源文件后台下'!E:E,E980,'总明细 源文件后台下'!C:C,"Adjustment",'总明细 源文件后台下'!F:F,"FBA Inventory Reimbursement - General Adjustment")</f>
        <v>0</v>
      </c>
      <c r="AQ980">
        <f>SUMIFS('总明细 源文件后台下'!W:W,'总明细 源文件后台下'!E:E,E980,'总明细 源文件后台下'!C:C,"Adjustment",'总明细 源文件后台下'!F:F,"FBA Inventory Reimbursement - Lost:Inbound")</f>
        <v>0</v>
      </c>
      <c r="AR980">
        <f>SUMIFS('总明细 源文件后台下'!W:W,'总明细 源文件后台下'!E:E,E980,'总明细 源文件后台下'!C:C,"Adjustment",'总明细 源文件后台下'!F:F,"FBA Inventory Reimbursement - Lost:Warehouse")</f>
        <v>0</v>
      </c>
      <c r="AS980">
        <f>SUMIFS('总明细 源文件后台下'!W:W,'总明细 源文件后台下'!E:E,E980,'总明细 源文件后台下'!C:C,"Adjustment",'总明细 源文件后台下'!F:F,"Non-subscription Fee Adjustment")</f>
        <v>0</v>
      </c>
      <c r="AT980">
        <f>SUMIFS('总明细 源文件后台下'!W:W,'总明细 源文件后台下'!E:E,E980,'总明细 源文件后台下'!C:C,"Adjustment",'总明细 源文件后台下'!F:F,"FBA Inventory Placement Service Fee")</f>
        <v>0</v>
      </c>
      <c r="AV980">
        <f>SUMIF('FBA Customer Return Per Unit Fe'!B:B,E980,'FBA Customer Return Per Unit Fe'!C:C)</f>
        <v>0</v>
      </c>
      <c r="AX980">
        <f>(SUMIF('仓储费 源文件后台下'!C:C,E980,'仓储费 源文件后台下'!V:V))*-1</f>
        <v>0</v>
      </c>
      <c r="AZ980">
        <f>SUMIF('Disposal Fee销毁费用-160.95'!B:B,E980,'Disposal Fee销毁费用-160.95'!D:D)*-1</f>
        <v>0</v>
      </c>
      <c r="BC980">
        <f>IFERROR(VLOOKUP(F980,'优惠券-86.4'!F:I,4,0),0)</f>
        <v>0</v>
      </c>
      <c r="BD980">
        <f>IFERROR(VLOOKUP(F980,'早评-120'!E:H,4,0),0)</f>
        <v>0</v>
      </c>
      <c r="BF980">
        <f t="shared" si="120"/>
        <v>0</v>
      </c>
      <c r="BG980">
        <f t="shared" si="121"/>
        <v>0</v>
      </c>
      <c r="BH980">
        <f t="shared" si="122"/>
        <v>0</v>
      </c>
      <c r="BQ980" s="45">
        <f t="shared" si="123"/>
        <v>0</v>
      </c>
      <c r="BR980">
        <f>SUMIFS('9月销毁明细'!D:D,'9月销毁明细'!A:A,E980,'9月销毁明细'!H:H,"Sellable")</f>
        <v>0</v>
      </c>
      <c r="BS980">
        <f>SUMIFS('9月销毁明细'!G:G,'9月销毁明细'!A:A,E980,'9月销毁明细'!H:H,"Sellable")</f>
        <v>0</v>
      </c>
      <c r="BT980">
        <f>SUMIFS('9月销毁明细'!D:D,'9月销毁明细'!A:A,E980,'9月销毁明细'!H:H,"Unsellable")</f>
        <v>0</v>
      </c>
      <c r="BU980">
        <f>SUMIFS('9月销毁明细'!G:G,'9月销毁明细'!A:A,E980,'9月销毁明细'!H:H,"Unsellable")</f>
        <v>0</v>
      </c>
      <c r="BW980">
        <f>IFERROR(I980*VLOOKUP(F980,'9.3成本表'!C:L,10,0),0)</f>
        <v>0</v>
      </c>
      <c r="BX980">
        <f t="shared" si="124"/>
        <v>0</v>
      </c>
      <c r="CC980" s="45">
        <f t="shared" si="125"/>
        <v>0</v>
      </c>
      <c r="CD980" s="45">
        <f t="shared" si="126"/>
        <v>0</v>
      </c>
      <c r="CE980" s="45">
        <f t="shared" si="127"/>
        <v>0</v>
      </c>
    </row>
    <row r="981" spans="4:83" x14ac:dyDescent="0.25">
      <c r="D981" s="20" t="s">
        <v>2071</v>
      </c>
      <c r="E981" s="20" t="s">
        <v>2072</v>
      </c>
      <c r="F981" s="20">
        <v>6735</v>
      </c>
      <c r="G981">
        <v>975</v>
      </c>
      <c r="H981" s="20"/>
      <c r="I981">
        <f>SUMIFS('总明细 源文件后台下'!G:G,'总明细 源文件后台下'!E:E,E981,'总明细 源文件后台下'!C:C,"Order")</f>
        <v>0</v>
      </c>
      <c r="J981">
        <f>SUMIFS('总明细 源文件后台下'!M:M,'总明细 源文件后台下'!E:E,E981,'总明细 源文件后台下'!C:C,"Order")</f>
        <v>0</v>
      </c>
      <c r="K981">
        <f>SUMIFS('总明细 源文件后台下'!N:N,'总明细 源文件后台下'!E:E,E981,'总明细 源文件后台下'!C:C,"Order")</f>
        <v>0</v>
      </c>
      <c r="L981">
        <f>SUMIFS('总明细 源文件后台下'!O:O,'总明细 源文件后台下'!E:E,E981,'总明细 源文件后台下'!C:C,"Order")</f>
        <v>0</v>
      </c>
      <c r="M981">
        <f>SUMIFS('总明细 源文件后台下'!P:P,'总明细 源文件后台下'!E:E,E981,'总明细 源文件后台下'!C:C,"Order")</f>
        <v>0</v>
      </c>
      <c r="N981">
        <f>SUMIFS('总明细 源文件后台下'!Q:Q,'总明细 源文件后台下'!E:E,E981,'总明细 源文件后台下'!C:C,"Order")</f>
        <v>0</v>
      </c>
      <c r="O981">
        <f>SUMIFS('总明细 源文件后台下'!R:R,'总明细 源文件后台下'!E:E,E981,'总明细 源文件后台下'!C:C,"Order")</f>
        <v>0</v>
      </c>
      <c r="P981">
        <f>SUMIFS('总明细 源文件后台下'!S:S,'总明细 源文件后台下'!E:E,E981,'总明细 源文件后台下'!C:C,"Order")</f>
        <v>0</v>
      </c>
      <c r="Q981">
        <f>SUMIFS('总明细 源文件后台下'!T:T,'总明细 源文件后台下'!E:E,E981,'总明细 源文件后台下'!C:C,"Order")</f>
        <v>0</v>
      </c>
      <c r="R981">
        <f>SUMIFS('总明细 源文件后台下'!U:U,'总明细 源文件后台下'!E:E,E981,'总明细 源文件后台下'!C:C,"Order")</f>
        <v>0</v>
      </c>
      <c r="S981">
        <f>SUMIFS('总明细 源文件后台下'!V:V,'总明细 源文件后台下'!E:E,E981,'总明细 源文件后台下'!C:C,"Order")</f>
        <v>0</v>
      </c>
      <c r="T981">
        <f>SUMIFS('总明细 源文件后台下'!W:W,'总明细 源文件后台下'!E:E,E981,'总明细 源文件后台下'!C:C,"Order")</f>
        <v>0</v>
      </c>
      <c r="U981">
        <f>SUMIFS('总明细 源文件后台下'!G:G,'总明细 源文件后台下'!E:E,E981,'总明细 源文件后台下'!C:C,"Refund")</f>
        <v>0</v>
      </c>
      <c r="V981">
        <f>SUMIFS('总明细 源文件后台下'!M:M,'总明细 源文件后台下'!E:E,E981,'总明细 源文件后台下'!C:C,"Refund")</f>
        <v>0</v>
      </c>
      <c r="W981">
        <f>SUMIFS('总明细 源文件后台下'!N:N,'总明细 源文件后台下'!E:E,E981,'总明细 源文件后台下'!C:C,"Refund")</f>
        <v>0</v>
      </c>
      <c r="X981">
        <f>SUMIFS('总明细 源文件后台下'!O:O,'总明细 源文件后台下'!E:E,E981,'总明细 源文件后台下'!C:C,"Refund")</f>
        <v>0</v>
      </c>
      <c r="Y981">
        <f>SUMIFS('总明细 源文件后台下'!P:P,'总明细 源文件后台下'!E:E,E981,'总明细 源文件后台下'!C:C,"Refund")</f>
        <v>0</v>
      </c>
      <c r="Z981">
        <f>SUMIFS('总明细 源文件后台下'!Q:Q,'总明细 源文件后台下'!E:E,E981,'总明细 源文件后台下'!C:C,"Refund")</f>
        <v>0</v>
      </c>
      <c r="AA981">
        <f>SUMIFS('总明细 源文件后台下'!R:R,'总明细 源文件后台下'!E:E,E981,'总明细 源文件后台下'!C:C,"Refund")</f>
        <v>0</v>
      </c>
      <c r="AB981">
        <f>SUMIFS('总明细 源文件后台下'!S:S,'总明细 源文件后台下'!E:E,E981,'总明细 源文件后台下'!C:C,"Refund")</f>
        <v>0</v>
      </c>
      <c r="AC981">
        <f>SUMIFS('总明细 源文件后台下'!T:T,'总明细 源文件后台下'!E:E,E981,'总明细 源文件后台下'!C:C,"Refund")</f>
        <v>0</v>
      </c>
      <c r="AD981">
        <f>SUMIFS('总明细 源文件后台下'!U:U,'总明细 源文件后台下'!E:E,E981,'总明细 源文件后台下'!C:C,"Refund")</f>
        <v>0</v>
      </c>
      <c r="AE981">
        <f>SUMIFS('总明细 源文件后台下'!V:V,'总明细 源文件后台下'!E:E,E981,'总明细 源文件后台下'!C:C,"Refund")</f>
        <v>0</v>
      </c>
      <c r="AF981">
        <f>SUMIFS('总明细 源文件后台下'!W:W,'总明细 源文件后台下'!E:E,E981,'总明细 源文件后台下'!C:C,"Refund")</f>
        <v>0</v>
      </c>
      <c r="AK981">
        <f>(SUMIF('广告费 源文件后台下'!G:G,E981,'广告费 源文件后台下'!M:M))*-1</f>
        <v>0</v>
      </c>
      <c r="AL981">
        <f>SUMIFS('总明细 源文件后台下'!W:W,'总明细 源文件后台下'!E:E,E981,'总明细 源文件后台下'!C:C,"Adjustment",'总明细 源文件后台下'!F:F,"FBA Inventory Reimbursement - Customer Return")</f>
        <v>0</v>
      </c>
      <c r="AM981">
        <f>SUMIFS('总明细 源文件后台下'!W:W,'总明细 源文件后台下'!E:E,E981,'总明细 源文件后台下'!C:C,"Adjustment",'总明细 源文件后台下'!F:F,"FBA Inventory Reimbursement - Damaged:Warehouse")</f>
        <v>0</v>
      </c>
      <c r="AN981">
        <f>SUMIFS('总明细 源文件后台下'!W:W,'总明细 源文件后台下'!E:E,E981,'总明细 源文件后台下'!C:C,"Adjustment",'总明细 源文件后台下'!F:F,"FBA Inventory Reimbursement - Customer Service Issue")</f>
        <v>0</v>
      </c>
      <c r="AO981">
        <f>SUMIFS('总明细 源文件后台下'!W:W,'总明细 源文件后台下'!E:E,E981,'总明细 源文件后台下'!C:C,"Adjustment",'总明细 源文件后台下'!F:F,"FBA Inventory Reimbursement - Fee Correction")</f>
        <v>0</v>
      </c>
      <c r="AP981">
        <f>SUMIFS('总明细 源文件后台下'!W:W,'总明细 源文件后台下'!E:E,E981,'总明细 源文件后台下'!C:C,"Adjustment",'总明细 源文件后台下'!F:F,"FBA Inventory Reimbursement - General Adjustment")</f>
        <v>0</v>
      </c>
      <c r="AQ981">
        <f>SUMIFS('总明细 源文件后台下'!W:W,'总明细 源文件后台下'!E:E,E981,'总明细 源文件后台下'!C:C,"Adjustment",'总明细 源文件后台下'!F:F,"FBA Inventory Reimbursement - Lost:Inbound")</f>
        <v>0</v>
      </c>
      <c r="AR981">
        <f>SUMIFS('总明细 源文件后台下'!W:W,'总明细 源文件后台下'!E:E,E981,'总明细 源文件后台下'!C:C,"Adjustment",'总明细 源文件后台下'!F:F,"FBA Inventory Reimbursement - Lost:Warehouse")</f>
        <v>0</v>
      </c>
      <c r="AS981">
        <f>SUMIFS('总明细 源文件后台下'!W:W,'总明细 源文件后台下'!E:E,E981,'总明细 源文件后台下'!C:C,"Adjustment",'总明细 源文件后台下'!F:F,"Non-subscription Fee Adjustment")</f>
        <v>0</v>
      </c>
      <c r="AT981">
        <f>SUMIFS('总明细 源文件后台下'!W:W,'总明细 源文件后台下'!E:E,E981,'总明细 源文件后台下'!C:C,"Adjustment",'总明细 源文件后台下'!F:F,"FBA Inventory Placement Service Fee")</f>
        <v>0</v>
      </c>
      <c r="AV981">
        <f>SUMIF('FBA Customer Return Per Unit Fe'!B:B,E981,'FBA Customer Return Per Unit Fe'!C:C)</f>
        <v>0</v>
      </c>
      <c r="AX981">
        <f>(SUMIF('仓储费 源文件后台下'!C:C,E981,'仓储费 源文件后台下'!V:V))*-1</f>
        <v>0</v>
      </c>
      <c r="AZ981">
        <f>SUMIF('Disposal Fee销毁费用-160.95'!B:B,E981,'Disposal Fee销毁费用-160.95'!D:D)*-1</f>
        <v>0</v>
      </c>
      <c r="BC981">
        <f>IFERROR(VLOOKUP(F981,'优惠券-86.4'!F:I,4,0),0)</f>
        <v>0</v>
      </c>
      <c r="BD981">
        <f>IFERROR(VLOOKUP(F981,'早评-120'!E:H,4,0),0)</f>
        <v>0</v>
      </c>
      <c r="BF981">
        <f t="shared" si="120"/>
        <v>0</v>
      </c>
      <c r="BG981">
        <f t="shared" si="121"/>
        <v>0</v>
      </c>
      <c r="BH981">
        <f t="shared" si="122"/>
        <v>0</v>
      </c>
      <c r="BQ981" s="45">
        <f t="shared" si="123"/>
        <v>0</v>
      </c>
      <c r="BR981">
        <f>SUMIFS('9月销毁明细'!D:D,'9月销毁明细'!A:A,E981,'9月销毁明细'!H:H,"Sellable")</f>
        <v>0</v>
      </c>
      <c r="BS981">
        <f>SUMIFS('9月销毁明细'!G:G,'9月销毁明细'!A:A,E981,'9月销毁明细'!H:H,"Sellable")</f>
        <v>0</v>
      </c>
      <c r="BT981">
        <f>SUMIFS('9月销毁明细'!D:D,'9月销毁明细'!A:A,E981,'9月销毁明细'!H:H,"Unsellable")</f>
        <v>0</v>
      </c>
      <c r="BU981">
        <f>SUMIFS('9月销毁明细'!G:G,'9月销毁明细'!A:A,E981,'9月销毁明细'!H:H,"Unsellable")</f>
        <v>0</v>
      </c>
      <c r="BW981">
        <f>IFERROR(I981*VLOOKUP(F981,'9.3成本表'!C:L,10,0),0)</f>
        <v>0</v>
      </c>
      <c r="BX981">
        <f t="shared" si="124"/>
        <v>0</v>
      </c>
      <c r="CC981" s="45">
        <f t="shared" si="125"/>
        <v>0</v>
      </c>
      <c r="CD981" s="45">
        <f t="shared" si="126"/>
        <v>0</v>
      </c>
      <c r="CE981" s="45">
        <f t="shared" si="127"/>
        <v>0</v>
      </c>
    </row>
    <row r="982" spans="4:83" x14ac:dyDescent="0.25">
      <c r="D982" s="20" t="s">
        <v>2073</v>
      </c>
      <c r="E982" s="20" t="s">
        <v>2074</v>
      </c>
      <c r="F982" s="20">
        <v>6735</v>
      </c>
      <c r="G982">
        <v>976</v>
      </c>
      <c r="H982" s="20"/>
      <c r="I982">
        <f>SUMIFS('总明细 源文件后台下'!G:G,'总明细 源文件后台下'!E:E,E982,'总明细 源文件后台下'!C:C,"Order")</f>
        <v>0</v>
      </c>
      <c r="J982">
        <f>SUMIFS('总明细 源文件后台下'!M:M,'总明细 源文件后台下'!E:E,E982,'总明细 源文件后台下'!C:C,"Order")</f>
        <v>0</v>
      </c>
      <c r="K982">
        <f>SUMIFS('总明细 源文件后台下'!N:N,'总明细 源文件后台下'!E:E,E982,'总明细 源文件后台下'!C:C,"Order")</f>
        <v>0</v>
      </c>
      <c r="L982">
        <f>SUMIFS('总明细 源文件后台下'!O:O,'总明细 源文件后台下'!E:E,E982,'总明细 源文件后台下'!C:C,"Order")</f>
        <v>0</v>
      </c>
      <c r="M982">
        <f>SUMIFS('总明细 源文件后台下'!P:P,'总明细 源文件后台下'!E:E,E982,'总明细 源文件后台下'!C:C,"Order")</f>
        <v>0</v>
      </c>
      <c r="N982">
        <f>SUMIFS('总明细 源文件后台下'!Q:Q,'总明细 源文件后台下'!E:E,E982,'总明细 源文件后台下'!C:C,"Order")</f>
        <v>0</v>
      </c>
      <c r="O982">
        <f>SUMIFS('总明细 源文件后台下'!R:R,'总明细 源文件后台下'!E:E,E982,'总明细 源文件后台下'!C:C,"Order")</f>
        <v>0</v>
      </c>
      <c r="P982">
        <f>SUMIFS('总明细 源文件后台下'!S:S,'总明细 源文件后台下'!E:E,E982,'总明细 源文件后台下'!C:C,"Order")</f>
        <v>0</v>
      </c>
      <c r="Q982">
        <f>SUMIFS('总明细 源文件后台下'!T:T,'总明细 源文件后台下'!E:E,E982,'总明细 源文件后台下'!C:C,"Order")</f>
        <v>0</v>
      </c>
      <c r="R982">
        <f>SUMIFS('总明细 源文件后台下'!U:U,'总明细 源文件后台下'!E:E,E982,'总明细 源文件后台下'!C:C,"Order")</f>
        <v>0</v>
      </c>
      <c r="S982">
        <f>SUMIFS('总明细 源文件后台下'!V:V,'总明细 源文件后台下'!E:E,E982,'总明细 源文件后台下'!C:C,"Order")</f>
        <v>0</v>
      </c>
      <c r="T982">
        <f>SUMIFS('总明细 源文件后台下'!W:W,'总明细 源文件后台下'!E:E,E982,'总明细 源文件后台下'!C:C,"Order")</f>
        <v>0</v>
      </c>
      <c r="U982">
        <f>SUMIFS('总明细 源文件后台下'!G:G,'总明细 源文件后台下'!E:E,E982,'总明细 源文件后台下'!C:C,"Refund")</f>
        <v>0</v>
      </c>
      <c r="V982">
        <f>SUMIFS('总明细 源文件后台下'!M:M,'总明细 源文件后台下'!E:E,E982,'总明细 源文件后台下'!C:C,"Refund")</f>
        <v>0</v>
      </c>
      <c r="W982">
        <f>SUMIFS('总明细 源文件后台下'!N:N,'总明细 源文件后台下'!E:E,E982,'总明细 源文件后台下'!C:C,"Refund")</f>
        <v>0</v>
      </c>
      <c r="X982">
        <f>SUMIFS('总明细 源文件后台下'!O:O,'总明细 源文件后台下'!E:E,E982,'总明细 源文件后台下'!C:C,"Refund")</f>
        <v>0</v>
      </c>
      <c r="Y982">
        <f>SUMIFS('总明细 源文件后台下'!P:P,'总明细 源文件后台下'!E:E,E982,'总明细 源文件后台下'!C:C,"Refund")</f>
        <v>0</v>
      </c>
      <c r="Z982">
        <f>SUMIFS('总明细 源文件后台下'!Q:Q,'总明细 源文件后台下'!E:E,E982,'总明细 源文件后台下'!C:C,"Refund")</f>
        <v>0</v>
      </c>
      <c r="AA982">
        <f>SUMIFS('总明细 源文件后台下'!R:R,'总明细 源文件后台下'!E:E,E982,'总明细 源文件后台下'!C:C,"Refund")</f>
        <v>0</v>
      </c>
      <c r="AB982">
        <f>SUMIFS('总明细 源文件后台下'!S:S,'总明细 源文件后台下'!E:E,E982,'总明细 源文件后台下'!C:C,"Refund")</f>
        <v>0</v>
      </c>
      <c r="AC982">
        <f>SUMIFS('总明细 源文件后台下'!T:T,'总明细 源文件后台下'!E:E,E982,'总明细 源文件后台下'!C:C,"Refund")</f>
        <v>0</v>
      </c>
      <c r="AD982">
        <f>SUMIFS('总明细 源文件后台下'!U:U,'总明细 源文件后台下'!E:E,E982,'总明细 源文件后台下'!C:C,"Refund")</f>
        <v>0</v>
      </c>
      <c r="AE982">
        <f>SUMIFS('总明细 源文件后台下'!V:V,'总明细 源文件后台下'!E:E,E982,'总明细 源文件后台下'!C:C,"Refund")</f>
        <v>0</v>
      </c>
      <c r="AF982">
        <f>SUMIFS('总明细 源文件后台下'!W:W,'总明细 源文件后台下'!E:E,E982,'总明细 源文件后台下'!C:C,"Refund")</f>
        <v>0</v>
      </c>
      <c r="AK982">
        <f>(SUMIF('广告费 源文件后台下'!G:G,E982,'广告费 源文件后台下'!M:M))*-1</f>
        <v>0</v>
      </c>
      <c r="AL982">
        <f>SUMIFS('总明细 源文件后台下'!W:W,'总明细 源文件后台下'!E:E,E982,'总明细 源文件后台下'!C:C,"Adjustment",'总明细 源文件后台下'!F:F,"FBA Inventory Reimbursement - Customer Return")</f>
        <v>0</v>
      </c>
      <c r="AM982">
        <f>SUMIFS('总明细 源文件后台下'!W:W,'总明细 源文件后台下'!E:E,E982,'总明细 源文件后台下'!C:C,"Adjustment",'总明细 源文件后台下'!F:F,"FBA Inventory Reimbursement - Damaged:Warehouse")</f>
        <v>0</v>
      </c>
      <c r="AN982">
        <f>SUMIFS('总明细 源文件后台下'!W:W,'总明细 源文件后台下'!E:E,E982,'总明细 源文件后台下'!C:C,"Adjustment",'总明细 源文件后台下'!F:F,"FBA Inventory Reimbursement - Customer Service Issue")</f>
        <v>0</v>
      </c>
      <c r="AO982">
        <f>SUMIFS('总明细 源文件后台下'!W:W,'总明细 源文件后台下'!E:E,E982,'总明细 源文件后台下'!C:C,"Adjustment",'总明细 源文件后台下'!F:F,"FBA Inventory Reimbursement - Fee Correction")</f>
        <v>0</v>
      </c>
      <c r="AP982">
        <f>SUMIFS('总明细 源文件后台下'!W:W,'总明细 源文件后台下'!E:E,E982,'总明细 源文件后台下'!C:C,"Adjustment",'总明细 源文件后台下'!F:F,"FBA Inventory Reimbursement - General Adjustment")</f>
        <v>0</v>
      </c>
      <c r="AQ982">
        <f>SUMIFS('总明细 源文件后台下'!W:W,'总明细 源文件后台下'!E:E,E982,'总明细 源文件后台下'!C:C,"Adjustment",'总明细 源文件后台下'!F:F,"FBA Inventory Reimbursement - Lost:Inbound")</f>
        <v>0</v>
      </c>
      <c r="AR982">
        <f>SUMIFS('总明细 源文件后台下'!W:W,'总明细 源文件后台下'!E:E,E982,'总明细 源文件后台下'!C:C,"Adjustment",'总明细 源文件后台下'!F:F,"FBA Inventory Reimbursement - Lost:Warehouse")</f>
        <v>0</v>
      </c>
      <c r="AS982">
        <f>SUMIFS('总明细 源文件后台下'!W:W,'总明细 源文件后台下'!E:E,E982,'总明细 源文件后台下'!C:C,"Adjustment",'总明细 源文件后台下'!F:F,"Non-subscription Fee Adjustment")</f>
        <v>0</v>
      </c>
      <c r="AT982">
        <f>SUMIFS('总明细 源文件后台下'!W:W,'总明细 源文件后台下'!E:E,E982,'总明细 源文件后台下'!C:C,"Adjustment",'总明细 源文件后台下'!F:F,"FBA Inventory Placement Service Fee")</f>
        <v>0</v>
      </c>
      <c r="AV982">
        <f>SUMIF('FBA Customer Return Per Unit Fe'!B:B,E982,'FBA Customer Return Per Unit Fe'!C:C)</f>
        <v>0</v>
      </c>
      <c r="AX982">
        <f>(SUMIF('仓储费 源文件后台下'!C:C,E982,'仓储费 源文件后台下'!V:V))*-1</f>
        <v>0</v>
      </c>
      <c r="AZ982">
        <f>SUMIF('Disposal Fee销毁费用-160.95'!B:B,E982,'Disposal Fee销毁费用-160.95'!D:D)*-1</f>
        <v>0</v>
      </c>
      <c r="BC982">
        <f>IFERROR(VLOOKUP(F982,'优惠券-86.4'!F:I,4,0),0)</f>
        <v>0</v>
      </c>
      <c r="BD982">
        <f>IFERROR(VLOOKUP(F982,'早评-120'!E:H,4,0),0)</f>
        <v>0</v>
      </c>
      <c r="BF982">
        <f t="shared" si="120"/>
        <v>0</v>
      </c>
      <c r="BG982">
        <f t="shared" si="121"/>
        <v>0</v>
      </c>
      <c r="BH982">
        <f t="shared" si="122"/>
        <v>0</v>
      </c>
      <c r="BQ982" s="45">
        <f t="shared" si="123"/>
        <v>0</v>
      </c>
      <c r="BR982">
        <f>SUMIFS('9月销毁明细'!D:D,'9月销毁明细'!A:A,E982,'9月销毁明细'!H:H,"Sellable")</f>
        <v>0</v>
      </c>
      <c r="BS982">
        <f>SUMIFS('9月销毁明细'!G:G,'9月销毁明细'!A:A,E982,'9月销毁明细'!H:H,"Sellable")</f>
        <v>0</v>
      </c>
      <c r="BT982">
        <f>SUMIFS('9月销毁明细'!D:D,'9月销毁明细'!A:A,E982,'9月销毁明细'!H:H,"Unsellable")</f>
        <v>0</v>
      </c>
      <c r="BU982">
        <f>SUMIFS('9月销毁明细'!G:G,'9月销毁明细'!A:A,E982,'9月销毁明细'!H:H,"Unsellable")</f>
        <v>0</v>
      </c>
      <c r="BW982">
        <f>IFERROR(I982*VLOOKUP(F982,'9.3成本表'!C:L,10,0),0)</f>
        <v>0</v>
      </c>
      <c r="BX982">
        <f t="shared" si="124"/>
        <v>0</v>
      </c>
      <c r="CC982" s="45">
        <f t="shared" si="125"/>
        <v>0</v>
      </c>
      <c r="CD982" s="45">
        <f t="shared" si="126"/>
        <v>0</v>
      </c>
      <c r="CE982" s="45">
        <f t="shared" si="127"/>
        <v>0</v>
      </c>
    </row>
    <row r="983" spans="4:83" x14ac:dyDescent="0.25">
      <c r="D983" s="20" t="s">
        <v>2075</v>
      </c>
      <c r="E983" s="20" t="s">
        <v>2076</v>
      </c>
      <c r="F983" s="20">
        <v>6735</v>
      </c>
      <c r="G983">
        <v>977</v>
      </c>
      <c r="H983" s="20"/>
      <c r="I983">
        <f>SUMIFS('总明细 源文件后台下'!G:G,'总明细 源文件后台下'!E:E,E983,'总明细 源文件后台下'!C:C,"Order")</f>
        <v>0</v>
      </c>
      <c r="J983">
        <f>SUMIFS('总明细 源文件后台下'!M:M,'总明细 源文件后台下'!E:E,E983,'总明细 源文件后台下'!C:C,"Order")</f>
        <v>0</v>
      </c>
      <c r="K983">
        <f>SUMIFS('总明细 源文件后台下'!N:N,'总明细 源文件后台下'!E:E,E983,'总明细 源文件后台下'!C:C,"Order")</f>
        <v>0</v>
      </c>
      <c r="L983">
        <f>SUMIFS('总明细 源文件后台下'!O:O,'总明细 源文件后台下'!E:E,E983,'总明细 源文件后台下'!C:C,"Order")</f>
        <v>0</v>
      </c>
      <c r="M983">
        <f>SUMIFS('总明细 源文件后台下'!P:P,'总明细 源文件后台下'!E:E,E983,'总明细 源文件后台下'!C:C,"Order")</f>
        <v>0</v>
      </c>
      <c r="N983">
        <f>SUMIFS('总明细 源文件后台下'!Q:Q,'总明细 源文件后台下'!E:E,E983,'总明细 源文件后台下'!C:C,"Order")</f>
        <v>0</v>
      </c>
      <c r="O983">
        <f>SUMIFS('总明细 源文件后台下'!R:R,'总明细 源文件后台下'!E:E,E983,'总明细 源文件后台下'!C:C,"Order")</f>
        <v>0</v>
      </c>
      <c r="P983">
        <f>SUMIFS('总明细 源文件后台下'!S:S,'总明细 源文件后台下'!E:E,E983,'总明细 源文件后台下'!C:C,"Order")</f>
        <v>0</v>
      </c>
      <c r="Q983">
        <f>SUMIFS('总明细 源文件后台下'!T:T,'总明细 源文件后台下'!E:E,E983,'总明细 源文件后台下'!C:C,"Order")</f>
        <v>0</v>
      </c>
      <c r="R983">
        <f>SUMIFS('总明细 源文件后台下'!U:U,'总明细 源文件后台下'!E:E,E983,'总明细 源文件后台下'!C:C,"Order")</f>
        <v>0</v>
      </c>
      <c r="S983">
        <f>SUMIFS('总明细 源文件后台下'!V:V,'总明细 源文件后台下'!E:E,E983,'总明细 源文件后台下'!C:C,"Order")</f>
        <v>0</v>
      </c>
      <c r="T983">
        <f>SUMIFS('总明细 源文件后台下'!W:W,'总明细 源文件后台下'!E:E,E983,'总明细 源文件后台下'!C:C,"Order")</f>
        <v>0</v>
      </c>
      <c r="U983">
        <f>SUMIFS('总明细 源文件后台下'!G:G,'总明细 源文件后台下'!E:E,E983,'总明细 源文件后台下'!C:C,"Refund")</f>
        <v>0</v>
      </c>
      <c r="V983">
        <f>SUMIFS('总明细 源文件后台下'!M:M,'总明细 源文件后台下'!E:E,E983,'总明细 源文件后台下'!C:C,"Refund")</f>
        <v>0</v>
      </c>
      <c r="W983">
        <f>SUMIFS('总明细 源文件后台下'!N:N,'总明细 源文件后台下'!E:E,E983,'总明细 源文件后台下'!C:C,"Refund")</f>
        <v>0</v>
      </c>
      <c r="X983">
        <f>SUMIFS('总明细 源文件后台下'!O:O,'总明细 源文件后台下'!E:E,E983,'总明细 源文件后台下'!C:C,"Refund")</f>
        <v>0</v>
      </c>
      <c r="Y983">
        <f>SUMIFS('总明细 源文件后台下'!P:P,'总明细 源文件后台下'!E:E,E983,'总明细 源文件后台下'!C:C,"Refund")</f>
        <v>0</v>
      </c>
      <c r="Z983">
        <f>SUMIFS('总明细 源文件后台下'!Q:Q,'总明细 源文件后台下'!E:E,E983,'总明细 源文件后台下'!C:C,"Refund")</f>
        <v>0</v>
      </c>
      <c r="AA983">
        <f>SUMIFS('总明细 源文件后台下'!R:R,'总明细 源文件后台下'!E:E,E983,'总明细 源文件后台下'!C:C,"Refund")</f>
        <v>0</v>
      </c>
      <c r="AB983">
        <f>SUMIFS('总明细 源文件后台下'!S:S,'总明细 源文件后台下'!E:E,E983,'总明细 源文件后台下'!C:C,"Refund")</f>
        <v>0</v>
      </c>
      <c r="AC983">
        <f>SUMIFS('总明细 源文件后台下'!T:T,'总明细 源文件后台下'!E:E,E983,'总明细 源文件后台下'!C:C,"Refund")</f>
        <v>0</v>
      </c>
      <c r="AD983">
        <f>SUMIFS('总明细 源文件后台下'!U:U,'总明细 源文件后台下'!E:E,E983,'总明细 源文件后台下'!C:C,"Refund")</f>
        <v>0</v>
      </c>
      <c r="AE983">
        <f>SUMIFS('总明细 源文件后台下'!V:V,'总明细 源文件后台下'!E:E,E983,'总明细 源文件后台下'!C:C,"Refund")</f>
        <v>0</v>
      </c>
      <c r="AF983">
        <f>SUMIFS('总明细 源文件后台下'!W:W,'总明细 源文件后台下'!E:E,E983,'总明细 源文件后台下'!C:C,"Refund")</f>
        <v>0</v>
      </c>
      <c r="AK983">
        <f>(SUMIF('广告费 源文件后台下'!G:G,E983,'广告费 源文件后台下'!M:M))*-1</f>
        <v>0</v>
      </c>
      <c r="AL983">
        <f>SUMIFS('总明细 源文件后台下'!W:W,'总明细 源文件后台下'!E:E,E983,'总明细 源文件后台下'!C:C,"Adjustment",'总明细 源文件后台下'!F:F,"FBA Inventory Reimbursement - Customer Return")</f>
        <v>0</v>
      </c>
      <c r="AM983">
        <f>SUMIFS('总明细 源文件后台下'!W:W,'总明细 源文件后台下'!E:E,E983,'总明细 源文件后台下'!C:C,"Adjustment",'总明细 源文件后台下'!F:F,"FBA Inventory Reimbursement - Damaged:Warehouse")</f>
        <v>0</v>
      </c>
      <c r="AN983">
        <f>SUMIFS('总明细 源文件后台下'!W:W,'总明细 源文件后台下'!E:E,E983,'总明细 源文件后台下'!C:C,"Adjustment",'总明细 源文件后台下'!F:F,"FBA Inventory Reimbursement - Customer Service Issue")</f>
        <v>0</v>
      </c>
      <c r="AO983">
        <f>SUMIFS('总明细 源文件后台下'!W:W,'总明细 源文件后台下'!E:E,E983,'总明细 源文件后台下'!C:C,"Adjustment",'总明细 源文件后台下'!F:F,"FBA Inventory Reimbursement - Fee Correction")</f>
        <v>0</v>
      </c>
      <c r="AP983">
        <f>SUMIFS('总明细 源文件后台下'!W:W,'总明细 源文件后台下'!E:E,E983,'总明细 源文件后台下'!C:C,"Adjustment",'总明细 源文件后台下'!F:F,"FBA Inventory Reimbursement - General Adjustment")</f>
        <v>0</v>
      </c>
      <c r="AQ983">
        <f>SUMIFS('总明细 源文件后台下'!W:W,'总明细 源文件后台下'!E:E,E983,'总明细 源文件后台下'!C:C,"Adjustment",'总明细 源文件后台下'!F:F,"FBA Inventory Reimbursement - Lost:Inbound")</f>
        <v>0</v>
      </c>
      <c r="AR983">
        <f>SUMIFS('总明细 源文件后台下'!W:W,'总明细 源文件后台下'!E:E,E983,'总明细 源文件后台下'!C:C,"Adjustment",'总明细 源文件后台下'!F:F,"FBA Inventory Reimbursement - Lost:Warehouse")</f>
        <v>0</v>
      </c>
      <c r="AS983">
        <f>SUMIFS('总明细 源文件后台下'!W:W,'总明细 源文件后台下'!E:E,E983,'总明细 源文件后台下'!C:C,"Adjustment",'总明细 源文件后台下'!F:F,"Non-subscription Fee Adjustment")</f>
        <v>0</v>
      </c>
      <c r="AT983">
        <f>SUMIFS('总明细 源文件后台下'!W:W,'总明细 源文件后台下'!E:E,E983,'总明细 源文件后台下'!C:C,"Adjustment",'总明细 源文件后台下'!F:F,"FBA Inventory Placement Service Fee")</f>
        <v>0</v>
      </c>
      <c r="AV983">
        <f>SUMIF('FBA Customer Return Per Unit Fe'!B:B,E983,'FBA Customer Return Per Unit Fe'!C:C)</f>
        <v>0</v>
      </c>
      <c r="AX983">
        <f>(SUMIF('仓储费 源文件后台下'!C:C,E983,'仓储费 源文件后台下'!V:V))*-1</f>
        <v>0</v>
      </c>
      <c r="AZ983">
        <f>SUMIF('Disposal Fee销毁费用-160.95'!B:B,E983,'Disposal Fee销毁费用-160.95'!D:D)*-1</f>
        <v>0</v>
      </c>
      <c r="BC983">
        <f>IFERROR(VLOOKUP(F983,'优惠券-86.4'!F:I,4,0),0)</f>
        <v>0</v>
      </c>
      <c r="BD983">
        <f>IFERROR(VLOOKUP(F983,'早评-120'!E:H,4,0),0)</f>
        <v>0</v>
      </c>
      <c r="BF983">
        <f t="shared" si="120"/>
        <v>0</v>
      </c>
      <c r="BG983">
        <f t="shared" si="121"/>
        <v>0</v>
      </c>
      <c r="BH983">
        <f t="shared" si="122"/>
        <v>0</v>
      </c>
      <c r="BQ983" s="45">
        <f t="shared" si="123"/>
        <v>0</v>
      </c>
      <c r="BR983">
        <f>SUMIFS('9月销毁明细'!D:D,'9月销毁明细'!A:A,E983,'9月销毁明细'!H:H,"Sellable")</f>
        <v>0</v>
      </c>
      <c r="BS983">
        <f>SUMIFS('9月销毁明细'!G:G,'9月销毁明细'!A:A,E983,'9月销毁明细'!H:H,"Sellable")</f>
        <v>0</v>
      </c>
      <c r="BT983">
        <f>SUMIFS('9月销毁明细'!D:D,'9月销毁明细'!A:A,E983,'9月销毁明细'!H:H,"Unsellable")</f>
        <v>0</v>
      </c>
      <c r="BU983">
        <f>SUMIFS('9月销毁明细'!G:G,'9月销毁明细'!A:A,E983,'9月销毁明细'!H:H,"Unsellable")</f>
        <v>0</v>
      </c>
      <c r="BW983">
        <f>IFERROR(I983*VLOOKUP(F983,'9.3成本表'!C:L,10,0),0)</f>
        <v>0</v>
      </c>
      <c r="BX983">
        <f t="shared" si="124"/>
        <v>0</v>
      </c>
      <c r="CC983" s="45">
        <f t="shared" si="125"/>
        <v>0</v>
      </c>
      <c r="CD983" s="45">
        <f t="shared" si="126"/>
        <v>0</v>
      </c>
      <c r="CE983" s="45">
        <f t="shared" si="127"/>
        <v>0</v>
      </c>
    </row>
    <row r="984" spans="4:83" x14ac:dyDescent="0.25">
      <c r="D984" s="20" t="s">
        <v>2077</v>
      </c>
      <c r="E984" s="20" t="s">
        <v>2078</v>
      </c>
      <c r="F984" s="20">
        <v>6735</v>
      </c>
      <c r="G984">
        <v>978</v>
      </c>
      <c r="H984" s="20"/>
      <c r="I984">
        <f>SUMIFS('总明细 源文件后台下'!G:G,'总明细 源文件后台下'!E:E,E984,'总明细 源文件后台下'!C:C,"Order")</f>
        <v>0</v>
      </c>
      <c r="J984">
        <f>SUMIFS('总明细 源文件后台下'!M:M,'总明细 源文件后台下'!E:E,E984,'总明细 源文件后台下'!C:C,"Order")</f>
        <v>0</v>
      </c>
      <c r="K984">
        <f>SUMIFS('总明细 源文件后台下'!N:N,'总明细 源文件后台下'!E:E,E984,'总明细 源文件后台下'!C:C,"Order")</f>
        <v>0</v>
      </c>
      <c r="L984">
        <f>SUMIFS('总明细 源文件后台下'!O:O,'总明细 源文件后台下'!E:E,E984,'总明细 源文件后台下'!C:C,"Order")</f>
        <v>0</v>
      </c>
      <c r="M984">
        <f>SUMIFS('总明细 源文件后台下'!P:P,'总明细 源文件后台下'!E:E,E984,'总明细 源文件后台下'!C:C,"Order")</f>
        <v>0</v>
      </c>
      <c r="N984">
        <f>SUMIFS('总明细 源文件后台下'!Q:Q,'总明细 源文件后台下'!E:E,E984,'总明细 源文件后台下'!C:C,"Order")</f>
        <v>0</v>
      </c>
      <c r="O984">
        <f>SUMIFS('总明细 源文件后台下'!R:R,'总明细 源文件后台下'!E:E,E984,'总明细 源文件后台下'!C:C,"Order")</f>
        <v>0</v>
      </c>
      <c r="P984">
        <f>SUMIFS('总明细 源文件后台下'!S:S,'总明细 源文件后台下'!E:E,E984,'总明细 源文件后台下'!C:C,"Order")</f>
        <v>0</v>
      </c>
      <c r="Q984">
        <f>SUMIFS('总明细 源文件后台下'!T:T,'总明细 源文件后台下'!E:E,E984,'总明细 源文件后台下'!C:C,"Order")</f>
        <v>0</v>
      </c>
      <c r="R984">
        <f>SUMIFS('总明细 源文件后台下'!U:U,'总明细 源文件后台下'!E:E,E984,'总明细 源文件后台下'!C:C,"Order")</f>
        <v>0</v>
      </c>
      <c r="S984">
        <f>SUMIFS('总明细 源文件后台下'!V:V,'总明细 源文件后台下'!E:E,E984,'总明细 源文件后台下'!C:C,"Order")</f>
        <v>0</v>
      </c>
      <c r="T984">
        <f>SUMIFS('总明细 源文件后台下'!W:W,'总明细 源文件后台下'!E:E,E984,'总明细 源文件后台下'!C:C,"Order")</f>
        <v>0</v>
      </c>
      <c r="U984">
        <f>SUMIFS('总明细 源文件后台下'!G:G,'总明细 源文件后台下'!E:E,E984,'总明细 源文件后台下'!C:C,"Refund")</f>
        <v>0</v>
      </c>
      <c r="V984">
        <f>SUMIFS('总明细 源文件后台下'!M:M,'总明细 源文件后台下'!E:E,E984,'总明细 源文件后台下'!C:C,"Refund")</f>
        <v>0</v>
      </c>
      <c r="W984">
        <f>SUMIFS('总明细 源文件后台下'!N:N,'总明细 源文件后台下'!E:E,E984,'总明细 源文件后台下'!C:C,"Refund")</f>
        <v>0</v>
      </c>
      <c r="X984">
        <f>SUMIFS('总明细 源文件后台下'!O:O,'总明细 源文件后台下'!E:E,E984,'总明细 源文件后台下'!C:C,"Refund")</f>
        <v>0</v>
      </c>
      <c r="Y984">
        <f>SUMIFS('总明细 源文件后台下'!P:P,'总明细 源文件后台下'!E:E,E984,'总明细 源文件后台下'!C:C,"Refund")</f>
        <v>0</v>
      </c>
      <c r="Z984">
        <f>SUMIFS('总明细 源文件后台下'!Q:Q,'总明细 源文件后台下'!E:E,E984,'总明细 源文件后台下'!C:C,"Refund")</f>
        <v>0</v>
      </c>
      <c r="AA984">
        <f>SUMIFS('总明细 源文件后台下'!R:R,'总明细 源文件后台下'!E:E,E984,'总明细 源文件后台下'!C:C,"Refund")</f>
        <v>0</v>
      </c>
      <c r="AB984">
        <f>SUMIFS('总明细 源文件后台下'!S:S,'总明细 源文件后台下'!E:E,E984,'总明细 源文件后台下'!C:C,"Refund")</f>
        <v>0</v>
      </c>
      <c r="AC984">
        <f>SUMIFS('总明细 源文件后台下'!T:T,'总明细 源文件后台下'!E:E,E984,'总明细 源文件后台下'!C:C,"Refund")</f>
        <v>0</v>
      </c>
      <c r="AD984">
        <f>SUMIFS('总明细 源文件后台下'!U:U,'总明细 源文件后台下'!E:E,E984,'总明细 源文件后台下'!C:C,"Refund")</f>
        <v>0</v>
      </c>
      <c r="AE984">
        <f>SUMIFS('总明细 源文件后台下'!V:V,'总明细 源文件后台下'!E:E,E984,'总明细 源文件后台下'!C:C,"Refund")</f>
        <v>0</v>
      </c>
      <c r="AF984">
        <f>SUMIFS('总明细 源文件后台下'!W:W,'总明细 源文件后台下'!E:E,E984,'总明细 源文件后台下'!C:C,"Refund")</f>
        <v>0</v>
      </c>
      <c r="AK984">
        <f>(SUMIF('广告费 源文件后台下'!G:G,E984,'广告费 源文件后台下'!M:M))*-1</f>
        <v>0</v>
      </c>
      <c r="AL984">
        <f>SUMIFS('总明细 源文件后台下'!W:W,'总明细 源文件后台下'!E:E,E984,'总明细 源文件后台下'!C:C,"Adjustment",'总明细 源文件后台下'!F:F,"FBA Inventory Reimbursement - Customer Return")</f>
        <v>0</v>
      </c>
      <c r="AM984">
        <f>SUMIFS('总明细 源文件后台下'!W:W,'总明细 源文件后台下'!E:E,E984,'总明细 源文件后台下'!C:C,"Adjustment",'总明细 源文件后台下'!F:F,"FBA Inventory Reimbursement - Damaged:Warehouse")</f>
        <v>0</v>
      </c>
      <c r="AN984">
        <f>SUMIFS('总明细 源文件后台下'!W:W,'总明细 源文件后台下'!E:E,E984,'总明细 源文件后台下'!C:C,"Adjustment",'总明细 源文件后台下'!F:F,"FBA Inventory Reimbursement - Customer Service Issue")</f>
        <v>0</v>
      </c>
      <c r="AO984">
        <f>SUMIFS('总明细 源文件后台下'!W:W,'总明细 源文件后台下'!E:E,E984,'总明细 源文件后台下'!C:C,"Adjustment",'总明细 源文件后台下'!F:F,"FBA Inventory Reimbursement - Fee Correction")</f>
        <v>0</v>
      </c>
      <c r="AP984">
        <f>SUMIFS('总明细 源文件后台下'!W:W,'总明细 源文件后台下'!E:E,E984,'总明细 源文件后台下'!C:C,"Adjustment",'总明细 源文件后台下'!F:F,"FBA Inventory Reimbursement - General Adjustment")</f>
        <v>0</v>
      </c>
      <c r="AQ984">
        <f>SUMIFS('总明细 源文件后台下'!W:W,'总明细 源文件后台下'!E:E,E984,'总明细 源文件后台下'!C:C,"Adjustment",'总明细 源文件后台下'!F:F,"FBA Inventory Reimbursement - Lost:Inbound")</f>
        <v>0</v>
      </c>
      <c r="AR984">
        <f>SUMIFS('总明细 源文件后台下'!W:W,'总明细 源文件后台下'!E:E,E984,'总明细 源文件后台下'!C:C,"Adjustment",'总明细 源文件后台下'!F:F,"FBA Inventory Reimbursement - Lost:Warehouse")</f>
        <v>0</v>
      </c>
      <c r="AS984">
        <f>SUMIFS('总明细 源文件后台下'!W:W,'总明细 源文件后台下'!E:E,E984,'总明细 源文件后台下'!C:C,"Adjustment",'总明细 源文件后台下'!F:F,"Non-subscription Fee Adjustment")</f>
        <v>0</v>
      </c>
      <c r="AT984">
        <f>SUMIFS('总明细 源文件后台下'!W:W,'总明细 源文件后台下'!E:E,E984,'总明细 源文件后台下'!C:C,"Adjustment",'总明细 源文件后台下'!F:F,"FBA Inventory Placement Service Fee")</f>
        <v>0</v>
      </c>
      <c r="AV984">
        <f>SUMIF('FBA Customer Return Per Unit Fe'!B:B,E984,'FBA Customer Return Per Unit Fe'!C:C)</f>
        <v>0</v>
      </c>
      <c r="AX984">
        <f>(SUMIF('仓储费 源文件后台下'!C:C,E984,'仓储费 源文件后台下'!V:V))*-1</f>
        <v>0</v>
      </c>
      <c r="AZ984">
        <f>SUMIF('Disposal Fee销毁费用-160.95'!B:B,E984,'Disposal Fee销毁费用-160.95'!D:D)*-1</f>
        <v>0</v>
      </c>
      <c r="BC984">
        <f>IFERROR(VLOOKUP(F984,'优惠券-86.4'!F:I,4,0),0)</f>
        <v>0</v>
      </c>
      <c r="BD984">
        <f>IFERROR(VLOOKUP(F984,'早评-120'!E:H,4,0),0)</f>
        <v>0</v>
      </c>
      <c r="BF984">
        <f t="shared" si="120"/>
        <v>0</v>
      </c>
      <c r="BG984">
        <f t="shared" si="121"/>
        <v>0</v>
      </c>
      <c r="BH984">
        <f t="shared" si="122"/>
        <v>0</v>
      </c>
      <c r="BQ984" s="45">
        <f t="shared" si="123"/>
        <v>0</v>
      </c>
      <c r="BR984">
        <f>SUMIFS('9月销毁明细'!D:D,'9月销毁明细'!A:A,E984,'9月销毁明细'!H:H,"Sellable")</f>
        <v>0</v>
      </c>
      <c r="BS984">
        <f>SUMIFS('9月销毁明细'!G:G,'9月销毁明细'!A:A,E984,'9月销毁明细'!H:H,"Sellable")</f>
        <v>0</v>
      </c>
      <c r="BT984">
        <f>SUMIFS('9月销毁明细'!D:D,'9月销毁明细'!A:A,E984,'9月销毁明细'!H:H,"Unsellable")</f>
        <v>0</v>
      </c>
      <c r="BU984">
        <f>SUMIFS('9月销毁明细'!G:G,'9月销毁明细'!A:A,E984,'9月销毁明细'!H:H,"Unsellable")</f>
        <v>0</v>
      </c>
      <c r="BW984">
        <f>IFERROR(I984*VLOOKUP(F984,'9.3成本表'!C:L,10,0),0)</f>
        <v>0</v>
      </c>
      <c r="BX984">
        <f t="shared" si="124"/>
        <v>0</v>
      </c>
      <c r="CC984" s="45">
        <f t="shared" si="125"/>
        <v>0</v>
      </c>
      <c r="CD984" s="45">
        <f t="shared" si="126"/>
        <v>0</v>
      </c>
      <c r="CE984" s="45">
        <f t="shared" si="127"/>
        <v>0</v>
      </c>
    </row>
    <row r="985" spans="4:83" x14ac:dyDescent="0.25">
      <c r="D985" s="20" t="s">
        <v>2079</v>
      </c>
      <c r="E985" s="20" t="s">
        <v>2080</v>
      </c>
      <c r="F985" s="20">
        <v>6738</v>
      </c>
      <c r="G985">
        <v>979</v>
      </c>
      <c r="H985" s="20"/>
      <c r="I985">
        <f>SUMIFS('总明细 源文件后台下'!G:G,'总明细 源文件后台下'!E:E,E985,'总明细 源文件后台下'!C:C,"Order")</f>
        <v>0</v>
      </c>
      <c r="J985">
        <f>SUMIFS('总明细 源文件后台下'!M:M,'总明细 源文件后台下'!E:E,E985,'总明细 源文件后台下'!C:C,"Order")</f>
        <v>0</v>
      </c>
      <c r="K985">
        <f>SUMIFS('总明细 源文件后台下'!N:N,'总明细 源文件后台下'!E:E,E985,'总明细 源文件后台下'!C:C,"Order")</f>
        <v>0</v>
      </c>
      <c r="L985">
        <f>SUMIFS('总明细 源文件后台下'!O:O,'总明细 源文件后台下'!E:E,E985,'总明细 源文件后台下'!C:C,"Order")</f>
        <v>0</v>
      </c>
      <c r="M985">
        <f>SUMIFS('总明细 源文件后台下'!P:P,'总明细 源文件后台下'!E:E,E985,'总明细 源文件后台下'!C:C,"Order")</f>
        <v>0</v>
      </c>
      <c r="N985">
        <f>SUMIFS('总明细 源文件后台下'!Q:Q,'总明细 源文件后台下'!E:E,E985,'总明细 源文件后台下'!C:C,"Order")</f>
        <v>0</v>
      </c>
      <c r="O985">
        <f>SUMIFS('总明细 源文件后台下'!R:R,'总明细 源文件后台下'!E:E,E985,'总明细 源文件后台下'!C:C,"Order")</f>
        <v>0</v>
      </c>
      <c r="P985">
        <f>SUMIFS('总明细 源文件后台下'!S:S,'总明细 源文件后台下'!E:E,E985,'总明细 源文件后台下'!C:C,"Order")</f>
        <v>0</v>
      </c>
      <c r="Q985">
        <f>SUMIFS('总明细 源文件后台下'!T:T,'总明细 源文件后台下'!E:E,E985,'总明细 源文件后台下'!C:C,"Order")</f>
        <v>0</v>
      </c>
      <c r="R985">
        <f>SUMIFS('总明细 源文件后台下'!U:U,'总明细 源文件后台下'!E:E,E985,'总明细 源文件后台下'!C:C,"Order")</f>
        <v>0</v>
      </c>
      <c r="S985">
        <f>SUMIFS('总明细 源文件后台下'!V:V,'总明细 源文件后台下'!E:E,E985,'总明细 源文件后台下'!C:C,"Order")</f>
        <v>0</v>
      </c>
      <c r="T985">
        <f>SUMIFS('总明细 源文件后台下'!W:W,'总明细 源文件后台下'!E:E,E985,'总明细 源文件后台下'!C:C,"Order")</f>
        <v>0</v>
      </c>
      <c r="U985">
        <f>SUMIFS('总明细 源文件后台下'!G:G,'总明细 源文件后台下'!E:E,E985,'总明细 源文件后台下'!C:C,"Refund")</f>
        <v>0</v>
      </c>
      <c r="V985">
        <f>SUMIFS('总明细 源文件后台下'!M:M,'总明细 源文件后台下'!E:E,E985,'总明细 源文件后台下'!C:C,"Refund")</f>
        <v>0</v>
      </c>
      <c r="W985">
        <f>SUMIFS('总明细 源文件后台下'!N:N,'总明细 源文件后台下'!E:E,E985,'总明细 源文件后台下'!C:C,"Refund")</f>
        <v>0</v>
      </c>
      <c r="X985">
        <f>SUMIFS('总明细 源文件后台下'!O:O,'总明细 源文件后台下'!E:E,E985,'总明细 源文件后台下'!C:C,"Refund")</f>
        <v>0</v>
      </c>
      <c r="Y985">
        <f>SUMIFS('总明细 源文件后台下'!P:P,'总明细 源文件后台下'!E:E,E985,'总明细 源文件后台下'!C:C,"Refund")</f>
        <v>0</v>
      </c>
      <c r="Z985">
        <f>SUMIFS('总明细 源文件后台下'!Q:Q,'总明细 源文件后台下'!E:E,E985,'总明细 源文件后台下'!C:C,"Refund")</f>
        <v>0</v>
      </c>
      <c r="AA985">
        <f>SUMIFS('总明细 源文件后台下'!R:R,'总明细 源文件后台下'!E:E,E985,'总明细 源文件后台下'!C:C,"Refund")</f>
        <v>0</v>
      </c>
      <c r="AB985">
        <f>SUMIFS('总明细 源文件后台下'!S:S,'总明细 源文件后台下'!E:E,E985,'总明细 源文件后台下'!C:C,"Refund")</f>
        <v>0</v>
      </c>
      <c r="AC985">
        <f>SUMIFS('总明细 源文件后台下'!T:T,'总明细 源文件后台下'!E:E,E985,'总明细 源文件后台下'!C:C,"Refund")</f>
        <v>0</v>
      </c>
      <c r="AD985">
        <f>SUMIFS('总明细 源文件后台下'!U:U,'总明细 源文件后台下'!E:E,E985,'总明细 源文件后台下'!C:C,"Refund")</f>
        <v>0</v>
      </c>
      <c r="AE985">
        <f>SUMIFS('总明细 源文件后台下'!V:V,'总明细 源文件后台下'!E:E,E985,'总明细 源文件后台下'!C:C,"Refund")</f>
        <v>0</v>
      </c>
      <c r="AF985">
        <f>SUMIFS('总明细 源文件后台下'!W:W,'总明细 源文件后台下'!E:E,E985,'总明细 源文件后台下'!C:C,"Refund")</f>
        <v>0</v>
      </c>
      <c r="AK985">
        <f>(SUMIF('广告费 源文件后台下'!G:G,E985,'广告费 源文件后台下'!M:M))*-1</f>
        <v>0</v>
      </c>
      <c r="AL985">
        <f>SUMIFS('总明细 源文件后台下'!W:W,'总明细 源文件后台下'!E:E,E985,'总明细 源文件后台下'!C:C,"Adjustment",'总明细 源文件后台下'!F:F,"FBA Inventory Reimbursement - Customer Return")</f>
        <v>0</v>
      </c>
      <c r="AM985">
        <f>SUMIFS('总明细 源文件后台下'!W:W,'总明细 源文件后台下'!E:E,E985,'总明细 源文件后台下'!C:C,"Adjustment",'总明细 源文件后台下'!F:F,"FBA Inventory Reimbursement - Damaged:Warehouse")</f>
        <v>0</v>
      </c>
      <c r="AN985">
        <f>SUMIFS('总明细 源文件后台下'!W:W,'总明细 源文件后台下'!E:E,E985,'总明细 源文件后台下'!C:C,"Adjustment",'总明细 源文件后台下'!F:F,"FBA Inventory Reimbursement - Customer Service Issue")</f>
        <v>0</v>
      </c>
      <c r="AO985">
        <f>SUMIFS('总明细 源文件后台下'!W:W,'总明细 源文件后台下'!E:E,E985,'总明细 源文件后台下'!C:C,"Adjustment",'总明细 源文件后台下'!F:F,"FBA Inventory Reimbursement - Fee Correction")</f>
        <v>0</v>
      </c>
      <c r="AP985">
        <f>SUMIFS('总明细 源文件后台下'!W:W,'总明细 源文件后台下'!E:E,E985,'总明细 源文件后台下'!C:C,"Adjustment",'总明细 源文件后台下'!F:F,"FBA Inventory Reimbursement - General Adjustment")</f>
        <v>0</v>
      </c>
      <c r="AQ985">
        <f>SUMIFS('总明细 源文件后台下'!W:W,'总明细 源文件后台下'!E:E,E985,'总明细 源文件后台下'!C:C,"Adjustment",'总明细 源文件后台下'!F:F,"FBA Inventory Reimbursement - Lost:Inbound")</f>
        <v>0</v>
      </c>
      <c r="AR985">
        <f>SUMIFS('总明细 源文件后台下'!W:W,'总明细 源文件后台下'!E:E,E985,'总明细 源文件后台下'!C:C,"Adjustment",'总明细 源文件后台下'!F:F,"FBA Inventory Reimbursement - Lost:Warehouse")</f>
        <v>0</v>
      </c>
      <c r="AS985">
        <f>SUMIFS('总明细 源文件后台下'!W:W,'总明细 源文件后台下'!E:E,E985,'总明细 源文件后台下'!C:C,"Adjustment",'总明细 源文件后台下'!F:F,"Non-subscription Fee Adjustment")</f>
        <v>0</v>
      </c>
      <c r="AT985">
        <f>SUMIFS('总明细 源文件后台下'!W:W,'总明细 源文件后台下'!E:E,E985,'总明细 源文件后台下'!C:C,"Adjustment",'总明细 源文件后台下'!F:F,"FBA Inventory Placement Service Fee")</f>
        <v>0</v>
      </c>
      <c r="AV985">
        <f>SUMIF('FBA Customer Return Per Unit Fe'!B:B,E985,'FBA Customer Return Per Unit Fe'!C:C)</f>
        <v>0</v>
      </c>
      <c r="AX985">
        <f>(SUMIF('仓储费 源文件后台下'!C:C,E985,'仓储费 源文件后台下'!V:V))*-1</f>
        <v>0</v>
      </c>
      <c r="AZ985">
        <f>SUMIF('Disposal Fee销毁费用-160.95'!B:B,E985,'Disposal Fee销毁费用-160.95'!D:D)*-1</f>
        <v>0</v>
      </c>
      <c r="BC985">
        <f>IFERROR(VLOOKUP(F985,'优惠券-86.4'!F:I,4,0),0)</f>
        <v>0</v>
      </c>
      <c r="BD985">
        <f>IFERROR(VLOOKUP(F985,'早评-120'!E:H,4,0),0)</f>
        <v>0</v>
      </c>
      <c r="BF985">
        <f t="shared" si="120"/>
        <v>0</v>
      </c>
      <c r="BG985">
        <f t="shared" si="121"/>
        <v>0</v>
      </c>
      <c r="BH985">
        <f t="shared" si="122"/>
        <v>0</v>
      </c>
      <c r="BQ985" s="45">
        <f t="shared" si="123"/>
        <v>0</v>
      </c>
      <c r="BR985">
        <f>SUMIFS('9月销毁明细'!D:D,'9月销毁明细'!A:A,E985,'9月销毁明细'!H:H,"Sellable")</f>
        <v>0</v>
      </c>
      <c r="BS985">
        <f>SUMIFS('9月销毁明细'!G:G,'9月销毁明细'!A:A,E985,'9月销毁明细'!H:H,"Sellable")</f>
        <v>0</v>
      </c>
      <c r="BT985">
        <f>SUMIFS('9月销毁明细'!D:D,'9月销毁明细'!A:A,E985,'9月销毁明细'!H:H,"Unsellable")</f>
        <v>0</v>
      </c>
      <c r="BU985">
        <f>SUMIFS('9月销毁明细'!G:G,'9月销毁明细'!A:A,E985,'9月销毁明细'!H:H,"Unsellable")</f>
        <v>0</v>
      </c>
      <c r="BW985">
        <f>IFERROR(I985*VLOOKUP(F985,'9.3成本表'!C:L,10,0),0)</f>
        <v>0</v>
      </c>
      <c r="BX985">
        <f t="shared" si="124"/>
        <v>0</v>
      </c>
      <c r="CC985" s="45">
        <f t="shared" si="125"/>
        <v>0</v>
      </c>
      <c r="CD985" s="45">
        <f t="shared" si="126"/>
        <v>0</v>
      </c>
      <c r="CE985" s="45">
        <f t="shared" si="127"/>
        <v>0</v>
      </c>
    </row>
    <row r="986" spans="4:83" x14ac:dyDescent="0.25">
      <c r="D986" s="20" t="s">
        <v>2081</v>
      </c>
      <c r="E986" s="20" t="s">
        <v>2082</v>
      </c>
      <c r="F986" s="20">
        <v>6738</v>
      </c>
      <c r="G986">
        <v>980</v>
      </c>
      <c r="H986" s="20"/>
      <c r="I986">
        <f>SUMIFS('总明细 源文件后台下'!G:G,'总明细 源文件后台下'!E:E,E986,'总明细 源文件后台下'!C:C,"Order")</f>
        <v>0</v>
      </c>
      <c r="J986">
        <f>SUMIFS('总明细 源文件后台下'!M:M,'总明细 源文件后台下'!E:E,E986,'总明细 源文件后台下'!C:C,"Order")</f>
        <v>0</v>
      </c>
      <c r="K986">
        <f>SUMIFS('总明细 源文件后台下'!N:N,'总明细 源文件后台下'!E:E,E986,'总明细 源文件后台下'!C:C,"Order")</f>
        <v>0</v>
      </c>
      <c r="L986">
        <f>SUMIFS('总明细 源文件后台下'!O:O,'总明细 源文件后台下'!E:E,E986,'总明细 源文件后台下'!C:C,"Order")</f>
        <v>0</v>
      </c>
      <c r="M986">
        <f>SUMIFS('总明细 源文件后台下'!P:P,'总明细 源文件后台下'!E:E,E986,'总明细 源文件后台下'!C:C,"Order")</f>
        <v>0</v>
      </c>
      <c r="N986">
        <f>SUMIFS('总明细 源文件后台下'!Q:Q,'总明细 源文件后台下'!E:E,E986,'总明细 源文件后台下'!C:C,"Order")</f>
        <v>0</v>
      </c>
      <c r="O986">
        <f>SUMIFS('总明细 源文件后台下'!R:R,'总明细 源文件后台下'!E:E,E986,'总明细 源文件后台下'!C:C,"Order")</f>
        <v>0</v>
      </c>
      <c r="P986">
        <f>SUMIFS('总明细 源文件后台下'!S:S,'总明细 源文件后台下'!E:E,E986,'总明细 源文件后台下'!C:C,"Order")</f>
        <v>0</v>
      </c>
      <c r="Q986">
        <f>SUMIFS('总明细 源文件后台下'!T:T,'总明细 源文件后台下'!E:E,E986,'总明细 源文件后台下'!C:C,"Order")</f>
        <v>0</v>
      </c>
      <c r="R986">
        <f>SUMIFS('总明细 源文件后台下'!U:U,'总明细 源文件后台下'!E:E,E986,'总明细 源文件后台下'!C:C,"Order")</f>
        <v>0</v>
      </c>
      <c r="S986">
        <f>SUMIFS('总明细 源文件后台下'!V:V,'总明细 源文件后台下'!E:E,E986,'总明细 源文件后台下'!C:C,"Order")</f>
        <v>0</v>
      </c>
      <c r="T986">
        <f>SUMIFS('总明细 源文件后台下'!W:W,'总明细 源文件后台下'!E:E,E986,'总明细 源文件后台下'!C:C,"Order")</f>
        <v>0</v>
      </c>
      <c r="U986">
        <f>SUMIFS('总明细 源文件后台下'!G:G,'总明细 源文件后台下'!E:E,E986,'总明细 源文件后台下'!C:C,"Refund")</f>
        <v>0</v>
      </c>
      <c r="V986">
        <f>SUMIFS('总明细 源文件后台下'!M:M,'总明细 源文件后台下'!E:E,E986,'总明细 源文件后台下'!C:C,"Refund")</f>
        <v>0</v>
      </c>
      <c r="W986">
        <f>SUMIFS('总明细 源文件后台下'!N:N,'总明细 源文件后台下'!E:E,E986,'总明细 源文件后台下'!C:C,"Refund")</f>
        <v>0</v>
      </c>
      <c r="X986">
        <f>SUMIFS('总明细 源文件后台下'!O:O,'总明细 源文件后台下'!E:E,E986,'总明细 源文件后台下'!C:C,"Refund")</f>
        <v>0</v>
      </c>
      <c r="Y986">
        <f>SUMIFS('总明细 源文件后台下'!P:P,'总明细 源文件后台下'!E:E,E986,'总明细 源文件后台下'!C:C,"Refund")</f>
        <v>0</v>
      </c>
      <c r="Z986">
        <f>SUMIFS('总明细 源文件后台下'!Q:Q,'总明细 源文件后台下'!E:E,E986,'总明细 源文件后台下'!C:C,"Refund")</f>
        <v>0</v>
      </c>
      <c r="AA986">
        <f>SUMIFS('总明细 源文件后台下'!R:R,'总明细 源文件后台下'!E:E,E986,'总明细 源文件后台下'!C:C,"Refund")</f>
        <v>0</v>
      </c>
      <c r="AB986">
        <f>SUMIFS('总明细 源文件后台下'!S:S,'总明细 源文件后台下'!E:E,E986,'总明细 源文件后台下'!C:C,"Refund")</f>
        <v>0</v>
      </c>
      <c r="AC986">
        <f>SUMIFS('总明细 源文件后台下'!T:T,'总明细 源文件后台下'!E:E,E986,'总明细 源文件后台下'!C:C,"Refund")</f>
        <v>0</v>
      </c>
      <c r="AD986">
        <f>SUMIFS('总明细 源文件后台下'!U:U,'总明细 源文件后台下'!E:E,E986,'总明细 源文件后台下'!C:C,"Refund")</f>
        <v>0</v>
      </c>
      <c r="AE986">
        <f>SUMIFS('总明细 源文件后台下'!V:V,'总明细 源文件后台下'!E:E,E986,'总明细 源文件后台下'!C:C,"Refund")</f>
        <v>0</v>
      </c>
      <c r="AF986">
        <f>SUMIFS('总明细 源文件后台下'!W:W,'总明细 源文件后台下'!E:E,E986,'总明细 源文件后台下'!C:C,"Refund")</f>
        <v>0</v>
      </c>
      <c r="AK986">
        <f>(SUMIF('广告费 源文件后台下'!G:G,E986,'广告费 源文件后台下'!M:M))*-1</f>
        <v>0</v>
      </c>
      <c r="AL986">
        <f>SUMIFS('总明细 源文件后台下'!W:W,'总明细 源文件后台下'!E:E,E986,'总明细 源文件后台下'!C:C,"Adjustment",'总明细 源文件后台下'!F:F,"FBA Inventory Reimbursement - Customer Return")</f>
        <v>0</v>
      </c>
      <c r="AM986">
        <f>SUMIFS('总明细 源文件后台下'!W:W,'总明细 源文件后台下'!E:E,E986,'总明细 源文件后台下'!C:C,"Adjustment",'总明细 源文件后台下'!F:F,"FBA Inventory Reimbursement - Damaged:Warehouse")</f>
        <v>0</v>
      </c>
      <c r="AN986">
        <f>SUMIFS('总明细 源文件后台下'!W:W,'总明细 源文件后台下'!E:E,E986,'总明细 源文件后台下'!C:C,"Adjustment",'总明细 源文件后台下'!F:F,"FBA Inventory Reimbursement - Customer Service Issue")</f>
        <v>0</v>
      </c>
      <c r="AO986">
        <f>SUMIFS('总明细 源文件后台下'!W:W,'总明细 源文件后台下'!E:E,E986,'总明细 源文件后台下'!C:C,"Adjustment",'总明细 源文件后台下'!F:F,"FBA Inventory Reimbursement - Fee Correction")</f>
        <v>0</v>
      </c>
      <c r="AP986">
        <f>SUMIFS('总明细 源文件后台下'!W:W,'总明细 源文件后台下'!E:E,E986,'总明细 源文件后台下'!C:C,"Adjustment",'总明细 源文件后台下'!F:F,"FBA Inventory Reimbursement - General Adjustment")</f>
        <v>0</v>
      </c>
      <c r="AQ986">
        <f>SUMIFS('总明细 源文件后台下'!W:W,'总明细 源文件后台下'!E:E,E986,'总明细 源文件后台下'!C:C,"Adjustment",'总明细 源文件后台下'!F:F,"FBA Inventory Reimbursement - Lost:Inbound")</f>
        <v>0</v>
      </c>
      <c r="AR986">
        <f>SUMIFS('总明细 源文件后台下'!W:W,'总明细 源文件后台下'!E:E,E986,'总明细 源文件后台下'!C:C,"Adjustment",'总明细 源文件后台下'!F:F,"FBA Inventory Reimbursement - Lost:Warehouse")</f>
        <v>0</v>
      </c>
      <c r="AS986">
        <f>SUMIFS('总明细 源文件后台下'!W:W,'总明细 源文件后台下'!E:E,E986,'总明细 源文件后台下'!C:C,"Adjustment",'总明细 源文件后台下'!F:F,"Non-subscription Fee Adjustment")</f>
        <v>0</v>
      </c>
      <c r="AT986">
        <f>SUMIFS('总明细 源文件后台下'!W:W,'总明细 源文件后台下'!E:E,E986,'总明细 源文件后台下'!C:C,"Adjustment",'总明细 源文件后台下'!F:F,"FBA Inventory Placement Service Fee")</f>
        <v>0</v>
      </c>
      <c r="AV986">
        <f>SUMIF('FBA Customer Return Per Unit Fe'!B:B,E986,'FBA Customer Return Per Unit Fe'!C:C)</f>
        <v>0</v>
      </c>
      <c r="AX986">
        <f>(SUMIF('仓储费 源文件后台下'!C:C,E986,'仓储费 源文件后台下'!V:V))*-1</f>
        <v>0</v>
      </c>
      <c r="AZ986">
        <f>SUMIF('Disposal Fee销毁费用-160.95'!B:B,E986,'Disposal Fee销毁费用-160.95'!D:D)*-1</f>
        <v>0</v>
      </c>
      <c r="BC986">
        <f>IFERROR(VLOOKUP(F986,'优惠券-86.4'!F:I,4,0),0)</f>
        <v>0</v>
      </c>
      <c r="BD986">
        <f>IFERROR(VLOOKUP(F986,'早评-120'!E:H,4,0),0)</f>
        <v>0</v>
      </c>
      <c r="BF986">
        <f t="shared" si="120"/>
        <v>0</v>
      </c>
      <c r="BG986">
        <f t="shared" si="121"/>
        <v>0</v>
      </c>
      <c r="BH986">
        <f t="shared" si="122"/>
        <v>0</v>
      </c>
      <c r="BQ986" s="45">
        <f t="shared" si="123"/>
        <v>0</v>
      </c>
      <c r="BR986">
        <f>SUMIFS('9月销毁明细'!D:D,'9月销毁明细'!A:A,E986,'9月销毁明细'!H:H,"Sellable")</f>
        <v>0</v>
      </c>
      <c r="BS986">
        <f>SUMIFS('9月销毁明细'!G:G,'9月销毁明细'!A:A,E986,'9月销毁明细'!H:H,"Sellable")</f>
        <v>0</v>
      </c>
      <c r="BT986">
        <f>SUMIFS('9月销毁明细'!D:D,'9月销毁明细'!A:A,E986,'9月销毁明细'!H:H,"Unsellable")</f>
        <v>0</v>
      </c>
      <c r="BU986">
        <f>SUMIFS('9月销毁明细'!G:G,'9月销毁明细'!A:A,E986,'9月销毁明细'!H:H,"Unsellable")</f>
        <v>0</v>
      </c>
      <c r="BW986">
        <f>IFERROR(I986*VLOOKUP(F986,'9.3成本表'!C:L,10,0),0)</f>
        <v>0</v>
      </c>
      <c r="BX986">
        <f t="shared" si="124"/>
        <v>0</v>
      </c>
      <c r="CC986" s="45">
        <f t="shared" si="125"/>
        <v>0</v>
      </c>
      <c r="CD986" s="45">
        <f t="shared" si="126"/>
        <v>0</v>
      </c>
      <c r="CE986" s="45">
        <f t="shared" si="127"/>
        <v>0</v>
      </c>
    </row>
    <row r="987" spans="4:83" x14ac:dyDescent="0.25">
      <c r="D987" s="20" t="s">
        <v>2083</v>
      </c>
      <c r="E987" s="20" t="s">
        <v>2084</v>
      </c>
      <c r="F987" s="20">
        <v>6738</v>
      </c>
      <c r="G987">
        <v>981</v>
      </c>
      <c r="H987" s="20"/>
      <c r="I987">
        <f>SUMIFS('总明细 源文件后台下'!G:G,'总明细 源文件后台下'!E:E,E987,'总明细 源文件后台下'!C:C,"Order")</f>
        <v>0</v>
      </c>
      <c r="J987">
        <f>SUMIFS('总明细 源文件后台下'!M:M,'总明细 源文件后台下'!E:E,E987,'总明细 源文件后台下'!C:C,"Order")</f>
        <v>0</v>
      </c>
      <c r="K987">
        <f>SUMIFS('总明细 源文件后台下'!N:N,'总明细 源文件后台下'!E:E,E987,'总明细 源文件后台下'!C:C,"Order")</f>
        <v>0</v>
      </c>
      <c r="L987">
        <f>SUMIFS('总明细 源文件后台下'!O:O,'总明细 源文件后台下'!E:E,E987,'总明细 源文件后台下'!C:C,"Order")</f>
        <v>0</v>
      </c>
      <c r="M987">
        <f>SUMIFS('总明细 源文件后台下'!P:P,'总明细 源文件后台下'!E:E,E987,'总明细 源文件后台下'!C:C,"Order")</f>
        <v>0</v>
      </c>
      <c r="N987">
        <f>SUMIFS('总明细 源文件后台下'!Q:Q,'总明细 源文件后台下'!E:E,E987,'总明细 源文件后台下'!C:C,"Order")</f>
        <v>0</v>
      </c>
      <c r="O987">
        <f>SUMIFS('总明细 源文件后台下'!R:R,'总明细 源文件后台下'!E:E,E987,'总明细 源文件后台下'!C:C,"Order")</f>
        <v>0</v>
      </c>
      <c r="P987">
        <f>SUMIFS('总明细 源文件后台下'!S:S,'总明细 源文件后台下'!E:E,E987,'总明细 源文件后台下'!C:C,"Order")</f>
        <v>0</v>
      </c>
      <c r="Q987">
        <f>SUMIFS('总明细 源文件后台下'!T:T,'总明细 源文件后台下'!E:E,E987,'总明细 源文件后台下'!C:C,"Order")</f>
        <v>0</v>
      </c>
      <c r="R987">
        <f>SUMIFS('总明细 源文件后台下'!U:U,'总明细 源文件后台下'!E:E,E987,'总明细 源文件后台下'!C:C,"Order")</f>
        <v>0</v>
      </c>
      <c r="S987">
        <f>SUMIFS('总明细 源文件后台下'!V:V,'总明细 源文件后台下'!E:E,E987,'总明细 源文件后台下'!C:C,"Order")</f>
        <v>0</v>
      </c>
      <c r="T987">
        <f>SUMIFS('总明细 源文件后台下'!W:W,'总明细 源文件后台下'!E:E,E987,'总明细 源文件后台下'!C:C,"Order")</f>
        <v>0</v>
      </c>
      <c r="U987">
        <f>SUMIFS('总明细 源文件后台下'!G:G,'总明细 源文件后台下'!E:E,E987,'总明细 源文件后台下'!C:C,"Refund")</f>
        <v>0</v>
      </c>
      <c r="V987">
        <f>SUMIFS('总明细 源文件后台下'!M:M,'总明细 源文件后台下'!E:E,E987,'总明细 源文件后台下'!C:C,"Refund")</f>
        <v>0</v>
      </c>
      <c r="W987">
        <f>SUMIFS('总明细 源文件后台下'!N:N,'总明细 源文件后台下'!E:E,E987,'总明细 源文件后台下'!C:C,"Refund")</f>
        <v>0</v>
      </c>
      <c r="X987">
        <f>SUMIFS('总明细 源文件后台下'!O:O,'总明细 源文件后台下'!E:E,E987,'总明细 源文件后台下'!C:C,"Refund")</f>
        <v>0</v>
      </c>
      <c r="Y987">
        <f>SUMIFS('总明细 源文件后台下'!P:P,'总明细 源文件后台下'!E:E,E987,'总明细 源文件后台下'!C:C,"Refund")</f>
        <v>0</v>
      </c>
      <c r="Z987">
        <f>SUMIFS('总明细 源文件后台下'!Q:Q,'总明细 源文件后台下'!E:E,E987,'总明细 源文件后台下'!C:C,"Refund")</f>
        <v>0</v>
      </c>
      <c r="AA987">
        <f>SUMIFS('总明细 源文件后台下'!R:R,'总明细 源文件后台下'!E:E,E987,'总明细 源文件后台下'!C:C,"Refund")</f>
        <v>0</v>
      </c>
      <c r="AB987">
        <f>SUMIFS('总明细 源文件后台下'!S:S,'总明细 源文件后台下'!E:E,E987,'总明细 源文件后台下'!C:C,"Refund")</f>
        <v>0</v>
      </c>
      <c r="AC987">
        <f>SUMIFS('总明细 源文件后台下'!T:T,'总明细 源文件后台下'!E:E,E987,'总明细 源文件后台下'!C:C,"Refund")</f>
        <v>0</v>
      </c>
      <c r="AD987">
        <f>SUMIFS('总明细 源文件后台下'!U:U,'总明细 源文件后台下'!E:E,E987,'总明细 源文件后台下'!C:C,"Refund")</f>
        <v>0</v>
      </c>
      <c r="AE987">
        <f>SUMIFS('总明细 源文件后台下'!V:V,'总明细 源文件后台下'!E:E,E987,'总明细 源文件后台下'!C:C,"Refund")</f>
        <v>0</v>
      </c>
      <c r="AF987">
        <f>SUMIFS('总明细 源文件后台下'!W:W,'总明细 源文件后台下'!E:E,E987,'总明细 源文件后台下'!C:C,"Refund")</f>
        <v>0</v>
      </c>
      <c r="AK987">
        <f>(SUMIF('广告费 源文件后台下'!G:G,E987,'广告费 源文件后台下'!M:M))*-1</f>
        <v>0</v>
      </c>
      <c r="AL987">
        <f>SUMIFS('总明细 源文件后台下'!W:W,'总明细 源文件后台下'!E:E,E987,'总明细 源文件后台下'!C:C,"Adjustment",'总明细 源文件后台下'!F:F,"FBA Inventory Reimbursement - Customer Return")</f>
        <v>0</v>
      </c>
      <c r="AM987">
        <f>SUMIFS('总明细 源文件后台下'!W:W,'总明细 源文件后台下'!E:E,E987,'总明细 源文件后台下'!C:C,"Adjustment",'总明细 源文件后台下'!F:F,"FBA Inventory Reimbursement - Damaged:Warehouse")</f>
        <v>0</v>
      </c>
      <c r="AN987">
        <f>SUMIFS('总明细 源文件后台下'!W:W,'总明细 源文件后台下'!E:E,E987,'总明细 源文件后台下'!C:C,"Adjustment",'总明细 源文件后台下'!F:F,"FBA Inventory Reimbursement - Customer Service Issue")</f>
        <v>0</v>
      </c>
      <c r="AO987">
        <f>SUMIFS('总明细 源文件后台下'!W:W,'总明细 源文件后台下'!E:E,E987,'总明细 源文件后台下'!C:C,"Adjustment",'总明细 源文件后台下'!F:F,"FBA Inventory Reimbursement - Fee Correction")</f>
        <v>0</v>
      </c>
      <c r="AP987">
        <f>SUMIFS('总明细 源文件后台下'!W:W,'总明细 源文件后台下'!E:E,E987,'总明细 源文件后台下'!C:C,"Adjustment",'总明细 源文件后台下'!F:F,"FBA Inventory Reimbursement - General Adjustment")</f>
        <v>0</v>
      </c>
      <c r="AQ987">
        <f>SUMIFS('总明细 源文件后台下'!W:W,'总明细 源文件后台下'!E:E,E987,'总明细 源文件后台下'!C:C,"Adjustment",'总明细 源文件后台下'!F:F,"FBA Inventory Reimbursement - Lost:Inbound")</f>
        <v>0</v>
      </c>
      <c r="AR987">
        <f>SUMIFS('总明细 源文件后台下'!W:W,'总明细 源文件后台下'!E:E,E987,'总明细 源文件后台下'!C:C,"Adjustment",'总明细 源文件后台下'!F:F,"FBA Inventory Reimbursement - Lost:Warehouse")</f>
        <v>0</v>
      </c>
      <c r="AS987">
        <f>SUMIFS('总明细 源文件后台下'!W:W,'总明细 源文件后台下'!E:E,E987,'总明细 源文件后台下'!C:C,"Adjustment",'总明细 源文件后台下'!F:F,"Non-subscription Fee Adjustment")</f>
        <v>0</v>
      </c>
      <c r="AT987">
        <f>SUMIFS('总明细 源文件后台下'!W:W,'总明细 源文件后台下'!E:E,E987,'总明细 源文件后台下'!C:C,"Adjustment",'总明细 源文件后台下'!F:F,"FBA Inventory Placement Service Fee")</f>
        <v>0</v>
      </c>
      <c r="AV987">
        <f>SUMIF('FBA Customer Return Per Unit Fe'!B:B,E987,'FBA Customer Return Per Unit Fe'!C:C)</f>
        <v>0</v>
      </c>
      <c r="AX987">
        <f>(SUMIF('仓储费 源文件后台下'!C:C,E987,'仓储费 源文件后台下'!V:V))*-1</f>
        <v>0</v>
      </c>
      <c r="AZ987">
        <f>SUMIF('Disposal Fee销毁费用-160.95'!B:B,E987,'Disposal Fee销毁费用-160.95'!D:D)*-1</f>
        <v>0</v>
      </c>
      <c r="BC987">
        <f>IFERROR(VLOOKUP(F987,'优惠券-86.4'!F:I,4,0),0)</f>
        <v>0</v>
      </c>
      <c r="BD987">
        <f>IFERROR(VLOOKUP(F987,'早评-120'!E:H,4,0),0)</f>
        <v>0</v>
      </c>
      <c r="BF987">
        <f t="shared" si="120"/>
        <v>0</v>
      </c>
      <c r="BG987">
        <f t="shared" si="121"/>
        <v>0</v>
      </c>
      <c r="BH987">
        <f t="shared" si="122"/>
        <v>0</v>
      </c>
      <c r="BQ987" s="45">
        <f t="shared" si="123"/>
        <v>0</v>
      </c>
      <c r="BR987">
        <f>SUMIFS('9月销毁明细'!D:D,'9月销毁明细'!A:A,E987,'9月销毁明细'!H:H,"Sellable")</f>
        <v>0</v>
      </c>
      <c r="BS987">
        <f>SUMIFS('9月销毁明细'!G:G,'9月销毁明细'!A:A,E987,'9月销毁明细'!H:H,"Sellable")</f>
        <v>0</v>
      </c>
      <c r="BT987">
        <f>SUMIFS('9月销毁明细'!D:D,'9月销毁明细'!A:A,E987,'9月销毁明细'!H:H,"Unsellable")</f>
        <v>0</v>
      </c>
      <c r="BU987">
        <f>SUMIFS('9月销毁明细'!G:G,'9月销毁明细'!A:A,E987,'9月销毁明细'!H:H,"Unsellable")</f>
        <v>0</v>
      </c>
      <c r="BW987">
        <f>IFERROR(I987*VLOOKUP(F987,'9.3成本表'!C:L,10,0),0)</f>
        <v>0</v>
      </c>
      <c r="BX987">
        <f t="shared" si="124"/>
        <v>0</v>
      </c>
      <c r="CC987" s="45">
        <f t="shared" si="125"/>
        <v>0</v>
      </c>
      <c r="CD987" s="45">
        <f t="shared" si="126"/>
        <v>0</v>
      </c>
      <c r="CE987" s="45">
        <f t="shared" si="127"/>
        <v>0</v>
      </c>
    </row>
    <row r="988" spans="4:83" x14ac:dyDescent="0.25">
      <c r="D988" s="20" t="s">
        <v>2085</v>
      </c>
      <c r="E988" s="20" t="s">
        <v>2086</v>
      </c>
      <c r="F988" s="20">
        <v>6738</v>
      </c>
      <c r="G988">
        <v>982</v>
      </c>
      <c r="H988" s="20"/>
      <c r="I988">
        <f>SUMIFS('总明细 源文件后台下'!G:G,'总明细 源文件后台下'!E:E,E988,'总明细 源文件后台下'!C:C,"Order")</f>
        <v>0</v>
      </c>
      <c r="J988">
        <f>SUMIFS('总明细 源文件后台下'!M:M,'总明细 源文件后台下'!E:E,E988,'总明细 源文件后台下'!C:C,"Order")</f>
        <v>0</v>
      </c>
      <c r="K988">
        <f>SUMIFS('总明细 源文件后台下'!N:N,'总明细 源文件后台下'!E:E,E988,'总明细 源文件后台下'!C:C,"Order")</f>
        <v>0</v>
      </c>
      <c r="L988">
        <f>SUMIFS('总明细 源文件后台下'!O:O,'总明细 源文件后台下'!E:E,E988,'总明细 源文件后台下'!C:C,"Order")</f>
        <v>0</v>
      </c>
      <c r="M988">
        <f>SUMIFS('总明细 源文件后台下'!P:P,'总明细 源文件后台下'!E:E,E988,'总明细 源文件后台下'!C:C,"Order")</f>
        <v>0</v>
      </c>
      <c r="N988">
        <f>SUMIFS('总明细 源文件后台下'!Q:Q,'总明细 源文件后台下'!E:E,E988,'总明细 源文件后台下'!C:C,"Order")</f>
        <v>0</v>
      </c>
      <c r="O988">
        <f>SUMIFS('总明细 源文件后台下'!R:R,'总明细 源文件后台下'!E:E,E988,'总明细 源文件后台下'!C:C,"Order")</f>
        <v>0</v>
      </c>
      <c r="P988">
        <f>SUMIFS('总明细 源文件后台下'!S:S,'总明细 源文件后台下'!E:E,E988,'总明细 源文件后台下'!C:C,"Order")</f>
        <v>0</v>
      </c>
      <c r="Q988">
        <f>SUMIFS('总明细 源文件后台下'!T:T,'总明细 源文件后台下'!E:E,E988,'总明细 源文件后台下'!C:C,"Order")</f>
        <v>0</v>
      </c>
      <c r="R988">
        <f>SUMIFS('总明细 源文件后台下'!U:U,'总明细 源文件后台下'!E:E,E988,'总明细 源文件后台下'!C:C,"Order")</f>
        <v>0</v>
      </c>
      <c r="S988">
        <f>SUMIFS('总明细 源文件后台下'!V:V,'总明细 源文件后台下'!E:E,E988,'总明细 源文件后台下'!C:C,"Order")</f>
        <v>0</v>
      </c>
      <c r="T988">
        <f>SUMIFS('总明细 源文件后台下'!W:W,'总明细 源文件后台下'!E:E,E988,'总明细 源文件后台下'!C:C,"Order")</f>
        <v>0</v>
      </c>
      <c r="U988">
        <f>SUMIFS('总明细 源文件后台下'!G:G,'总明细 源文件后台下'!E:E,E988,'总明细 源文件后台下'!C:C,"Refund")</f>
        <v>0</v>
      </c>
      <c r="V988">
        <f>SUMIFS('总明细 源文件后台下'!M:M,'总明细 源文件后台下'!E:E,E988,'总明细 源文件后台下'!C:C,"Refund")</f>
        <v>0</v>
      </c>
      <c r="W988">
        <f>SUMIFS('总明细 源文件后台下'!N:N,'总明细 源文件后台下'!E:E,E988,'总明细 源文件后台下'!C:C,"Refund")</f>
        <v>0</v>
      </c>
      <c r="X988">
        <f>SUMIFS('总明细 源文件后台下'!O:O,'总明细 源文件后台下'!E:E,E988,'总明细 源文件后台下'!C:C,"Refund")</f>
        <v>0</v>
      </c>
      <c r="Y988">
        <f>SUMIFS('总明细 源文件后台下'!P:P,'总明细 源文件后台下'!E:E,E988,'总明细 源文件后台下'!C:C,"Refund")</f>
        <v>0</v>
      </c>
      <c r="Z988">
        <f>SUMIFS('总明细 源文件后台下'!Q:Q,'总明细 源文件后台下'!E:E,E988,'总明细 源文件后台下'!C:C,"Refund")</f>
        <v>0</v>
      </c>
      <c r="AA988">
        <f>SUMIFS('总明细 源文件后台下'!R:R,'总明细 源文件后台下'!E:E,E988,'总明细 源文件后台下'!C:C,"Refund")</f>
        <v>0</v>
      </c>
      <c r="AB988">
        <f>SUMIFS('总明细 源文件后台下'!S:S,'总明细 源文件后台下'!E:E,E988,'总明细 源文件后台下'!C:C,"Refund")</f>
        <v>0</v>
      </c>
      <c r="AC988">
        <f>SUMIFS('总明细 源文件后台下'!T:T,'总明细 源文件后台下'!E:E,E988,'总明细 源文件后台下'!C:C,"Refund")</f>
        <v>0</v>
      </c>
      <c r="AD988">
        <f>SUMIFS('总明细 源文件后台下'!U:U,'总明细 源文件后台下'!E:E,E988,'总明细 源文件后台下'!C:C,"Refund")</f>
        <v>0</v>
      </c>
      <c r="AE988">
        <f>SUMIFS('总明细 源文件后台下'!V:V,'总明细 源文件后台下'!E:E,E988,'总明细 源文件后台下'!C:C,"Refund")</f>
        <v>0</v>
      </c>
      <c r="AF988">
        <f>SUMIFS('总明细 源文件后台下'!W:W,'总明细 源文件后台下'!E:E,E988,'总明细 源文件后台下'!C:C,"Refund")</f>
        <v>0</v>
      </c>
      <c r="AK988">
        <f>(SUMIF('广告费 源文件后台下'!G:G,E988,'广告费 源文件后台下'!M:M))*-1</f>
        <v>0</v>
      </c>
      <c r="AL988">
        <f>SUMIFS('总明细 源文件后台下'!W:W,'总明细 源文件后台下'!E:E,E988,'总明细 源文件后台下'!C:C,"Adjustment",'总明细 源文件后台下'!F:F,"FBA Inventory Reimbursement - Customer Return")</f>
        <v>0</v>
      </c>
      <c r="AM988">
        <f>SUMIFS('总明细 源文件后台下'!W:W,'总明细 源文件后台下'!E:E,E988,'总明细 源文件后台下'!C:C,"Adjustment",'总明细 源文件后台下'!F:F,"FBA Inventory Reimbursement - Damaged:Warehouse")</f>
        <v>0</v>
      </c>
      <c r="AN988">
        <f>SUMIFS('总明细 源文件后台下'!W:W,'总明细 源文件后台下'!E:E,E988,'总明细 源文件后台下'!C:C,"Adjustment",'总明细 源文件后台下'!F:F,"FBA Inventory Reimbursement - Customer Service Issue")</f>
        <v>0</v>
      </c>
      <c r="AO988">
        <f>SUMIFS('总明细 源文件后台下'!W:W,'总明细 源文件后台下'!E:E,E988,'总明细 源文件后台下'!C:C,"Adjustment",'总明细 源文件后台下'!F:F,"FBA Inventory Reimbursement - Fee Correction")</f>
        <v>0</v>
      </c>
      <c r="AP988">
        <f>SUMIFS('总明细 源文件后台下'!W:W,'总明细 源文件后台下'!E:E,E988,'总明细 源文件后台下'!C:C,"Adjustment",'总明细 源文件后台下'!F:F,"FBA Inventory Reimbursement - General Adjustment")</f>
        <v>0</v>
      </c>
      <c r="AQ988">
        <f>SUMIFS('总明细 源文件后台下'!W:W,'总明细 源文件后台下'!E:E,E988,'总明细 源文件后台下'!C:C,"Adjustment",'总明细 源文件后台下'!F:F,"FBA Inventory Reimbursement - Lost:Inbound")</f>
        <v>0</v>
      </c>
      <c r="AR988">
        <f>SUMIFS('总明细 源文件后台下'!W:W,'总明细 源文件后台下'!E:E,E988,'总明细 源文件后台下'!C:C,"Adjustment",'总明细 源文件后台下'!F:F,"FBA Inventory Reimbursement - Lost:Warehouse")</f>
        <v>0</v>
      </c>
      <c r="AS988">
        <f>SUMIFS('总明细 源文件后台下'!W:W,'总明细 源文件后台下'!E:E,E988,'总明细 源文件后台下'!C:C,"Adjustment",'总明细 源文件后台下'!F:F,"Non-subscription Fee Adjustment")</f>
        <v>0</v>
      </c>
      <c r="AT988">
        <f>SUMIFS('总明细 源文件后台下'!W:W,'总明细 源文件后台下'!E:E,E988,'总明细 源文件后台下'!C:C,"Adjustment",'总明细 源文件后台下'!F:F,"FBA Inventory Placement Service Fee")</f>
        <v>0</v>
      </c>
      <c r="AV988">
        <f>SUMIF('FBA Customer Return Per Unit Fe'!B:B,E988,'FBA Customer Return Per Unit Fe'!C:C)</f>
        <v>0</v>
      </c>
      <c r="AX988">
        <f>(SUMIF('仓储费 源文件后台下'!C:C,E988,'仓储费 源文件后台下'!V:V))*-1</f>
        <v>0</v>
      </c>
      <c r="AZ988">
        <f>SUMIF('Disposal Fee销毁费用-160.95'!B:B,E988,'Disposal Fee销毁费用-160.95'!D:D)*-1</f>
        <v>0</v>
      </c>
      <c r="BC988">
        <f>IFERROR(VLOOKUP(F988,'优惠券-86.4'!F:I,4,0),0)</f>
        <v>0</v>
      </c>
      <c r="BD988">
        <f>IFERROR(VLOOKUP(F988,'早评-120'!E:H,4,0),0)</f>
        <v>0</v>
      </c>
      <c r="BF988">
        <f t="shared" si="120"/>
        <v>0</v>
      </c>
      <c r="BG988">
        <f t="shared" si="121"/>
        <v>0</v>
      </c>
      <c r="BH988">
        <f t="shared" si="122"/>
        <v>0</v>
      </c>
      <c r="BQ988" s="45">
        <f t="shared" si="123"/>
        <v>0</v>
      </c>
      <c r="BR988">
        <f>SUMIFS('9月销毁明细'!D:D,'9月销毁明细'!A:A,E988,'9月销毁明细'!H:H,"Sellable")</f>
        <v>0</v>
      </c>
      <c r="BS988">
        <f>SUMIFS('9月销毁明细'!G:G,'9月销毁明细'!A:A,E988,'9月销毁明细'!H:H,"Sellable")</f>
        <v>0</v>
      </c>
      <c r="BT988">
        <f>SUMIFS('9月销毁明细'!D:D,'9月销毁明细'!A:A,E988,'9月销毁明细'!H:H,"Unsellable")</f>
        <v>0</v>
      </c>
      <c r="BU988">
        <f>SUMIFS('9月销毁明细'!G:G,'9月销毁明细'!A:A,E988,'9月销毁明细'!H:H,"Unsellable")</f>
        <v>0</v>
      </c>
      <c r="BW988">
        <f>IFERROR(I988*VLOOKUP(F988,'9.3成本表'!C:L,10,0),0)</f>
        <v>0</v>
      </c>
      <c r="BX988">
        <f t="shared" si="124"/>
        <v>0</v>
      </c>
      <c r="CC988" s="45">
        <f t="shared" si="125"/>
        <v>0</v>
      </c>
      <c r="CD988" s="45">
        <f t="shared" si="126"/>
        <v>0</v>
      </c>
      <c r="CE988" s="45">
        <f t="shared" si="127"/>
        <v>0</v>
      </c>
    </row>
    <row r="989" spans="4:83" x14ac:dyDescent="0.25">
      <c r="D989" s="20" t="s">
        <v>2087</v>
      </c>
      <c r="E989" s="20" t="s">
        <v>2088</v>
      </c>
      <c r="F989" s="20">
        <v>6738</v>
      </c>
      <c r="G989">
        <v>983</v>
      </c>
      <c r="H989" s="20"/>
      <c r="I989">
        <f>SUMIFS('总明细 源文件后台下'!G:G,'总明细 源文件后台下'!E:E,E989,'总明细 源文件后台下'!C:C,"Order")</f>
        <v>0</v>
      </c>
      <c r="J989">
        <f>SUMIFS('总明细 源文件后台下'!M:M,'总明细 源文件后台下'!E:E,E989,'总明细 源文件后台下'!C:C,"Order")</f>
        <v>0</v>
      </c>
      <c r="K989">
        <f>SUMIFS('总明细 源文件后台下'!N:N,'总明细 源文件后台下'!E:E,E989,'总明细 源文件后台下'!C:C,"Order")</f>
        <v>0</v>
      </c>
      <c r="L989">
        <f>SUMIFS('总明细 源文件后台下'!O:O,'总明细 源文件后台下'!E:E,E989,'总明细 源文件后台下'!C:C,"Order")</f>
        <v>0</v>
      </c>
      <c r="M989">
        <f>SUMIFS('总明细 源文件后台下'!P:P,'总明细 源文件后台下'!E:E,E989,'总明细 源文件后台下'!C:C,"Order")</f>
        <v>0</v>
      </c>
      <c r="N989">
        <f>SUMIFS('总明细 源文件后台下'!Q:Q,'总明细 源文件后台下'!E:E,E989,'总明细 源文件后台下'!C:C,"Order")</f>
        <v>0</v>
      </c>
      <c r="O989">
        <f>SUMIFS('总明细 源文件后台下'!R:R,'总明细 源文件后台下'!E:E,E989,'总明细 源文件后台下'!C:C,"Order")</f>
        <v>0</v>
      </c>
      <c r="P989">
        <f>SUMIFS('总明细 源文件后台下'!S:S,'总明细 源文件后台下'!E:E,E989,'总明细 源文件后台下'!C:C,"Order")</f>
        <v>0</v>
      </c>
      <c r="Q989">
        <f>SUMIFS('总明细 源文件后台下'!T:T,'总明细 源文件后台下'!E:E,E989,'总明细 源文件后台下'!C:C,"Order")</f>
        <v>0</v>
      </c>
      <c r="R989">
        <f>SUMIFS('总明细 源文件后台下'!U:U,'总明细 源文件后台下'!E:E,E989,'总明细 源文件后台下'!C:C,"Order")</f>
        <v>0</v>
      </c>
      <c r="S989">
        <f>SUMIFS('总明细 源文件后台下'!V:V,'总明细 源文件后台下'!E:E,E989,'总明细 源文件后台下'!C:C,"Order")</f>
        <v>0</v>
      </c>
      <c r="T989">
        <f>SUMIFS('总明细 源文件后台下'!W:W,'总明细 源文件后台下'!E:E,E989,'总明细 源文件后台下'!C:C,"Order")</f>
        <v>0</v>
      </c>
      <c r="U989">
        <f>SUMIFS('总明细 源文件后台下'!G:G,'总明细 源文件后台下'!E:E,E989,'总明细 源文件后台下'!C:C,"Refund")</f>
        <v>0</v>
      </c>
      <c r="V989">
        <f>SUMIFS('总明细 源文件后台下'!M:M,'总明细 源文件后台下'!E:E,E989,'总明细 源文件后台下'!C:C,"Refund")</f>
        <v>0</v>
      </c>
      <c r="W989">
        <f>SUMIFS('总明细 源文件后台下'!N:N,'总明细 源文件后台下'!E:E,E989,'总明细 源文件后台下'!C:C,"Refund")</f>
        <v>0</v>
      </c>
      <c r="X989">
        <f>SUMIFS('总明细 源文件后台下'!O:O,'总明细 源文件后台下'!E:E,E989,'总明细 源文件后台下'!C:C,"Refund")</f>
        <v>0</v>
      </c>
      <c r="Y989">
        <f>SUMIFS('总明细 源文件后台下'!P:P,'总明细 源文件后台下'!E:E,E989,'总明细 源文件后台下'!C:C,"Refund")</f>
        <v>0</v>
      </c>
      <c r="Z989">
        <f>SUMIFS('总明细 源文件后台下'!Q:Q,'总明细 源文件后台下'!E:E,E989,'总明细 源文件后台下'!C:C,"Refund")</f>
        <v>0</v>
      </c>
      <c r="AA989">
        <f>SUMIFS('总明细 源文件后台下'!R:R,'总明细 源文件后台下'!E:E,E989,'总明细 源文件后台下'!C:C,"Refund")</f>
        <v>0</v>
      </c>
      <c r="AB989">
        <f>SUMIFS('总明细 源文件后台下'!S:S,'总明细 源文件后台下'!E:E,E989,'总明细 源文件后台下'!C:C,"Refund")</f>
        <v>0</v>
      </c>
      <c r="AC989">
        <f>SUMIFS('总明细 源文件后台下'!T:T,'总明细 源文件后台下'!E:E,E989,'总明细 源文件后台下'!C:C,"Refund")</f>
        <v>0</v>
      </c>
      <c r="AD989">
        <f>SUMIFS('总明细 源文件后台下'!U:U,'总明细 源文件后台下'!E:E,E989,'总明细 源文件后台下'!C:C,"Refund")</f>
        <v>0</v>
      </c>
      <c r="AE989">
        <f>SUMIFS('总明细 源文件后台下'!V:V,'总明细 源文件后台下'!E:E,E989,'总明细 源文件后台下'!C:C,"Refund")</f>
        <v>0</v>
      </c>
      <c r="AF989">
        <f>SUMIFS('总明细 源文件后台下'!W:W,'总明细 源文件后台下'!E:E,E989,'总明细 源文件后台下'!C:C,"Refund")</f>
        <v>0</v>
      </c>
      <c r="AK989">
        <f>(SUMIF('广告费 源文件后台下'!G:G,E989,'广告费 源文件后台下'!M:M))*-1</f>
        <v>0</v>
      </c>
      <c r="AL989">
        <f>SUMIFS('总明细 源文件后台下'!W:W,'总明细 源文件后台下'!E:E,E989,'总明细 源文件后台下'!C:C,"Adjustment",'总明细 源文件后台下'!F:F,"FBA Inventory Reimbursement - Customer Return")</f>
        <v>0</v>
      </c>
      <c r="AM989">
        <f>SUMIFS('总明细 源文件后台下'!W:W,'总明细 源文件后台下'!E:E,E989,'总明细 源文件后台下'!C:C,"Adjustment",'总明细 源文件后台下'!F:F,"FBA Inventory Reimbursement - Damaged:Warehouse")</f>
        <v>0</v>
      </c>
      <c r="AN989">
        <f>SUMIFS('总明细 源文件后台下'!W:W,'总明细 源文件后台下'!E:E,E989,'总明细 源文件后台下'!C:C,"Adjustment",'总明细 源文件后台下'!F:F,"FBA Inventory Reimbursement - Customer Service Issue")</f>
        <v>0</v>
      </c>
      <c r="AO989">
        <f>SUMIFS('总明细 源文件后台下'!W:W,'总明细 源文件后台下'!E:E,E989,'总明细 源文件后台下'!C:C,"Adjustment",'总明细 源文件后台下'!F:F,"FBA Inventory Reimbursement - Fee Correction")</f>
        <v>0</v>
      </c>
      <c r="AP989">
        <f>SUMIFS('总明细 源文件后台下'!W:W,'总明细 源文件后台下'!E:E,E989,'总明细 源文件后台下'!C:C,"Adjustment",'总明细 源文件后台下'!F:F,"FBA Inventory Reimbursement - General Adjustment")</f>
        <v>0</v>
      </c>
      <c r="AQ989">
        <f>SUMIFS('总明细 源文件后台下'!W:W,'总明细 源文件后台下'!E:E,E989,'总明细 源文件后台下'!C:C,"Adjustment",'总明细 源文件后台下'!F:F,"FBA Inventory Reimbursement - Lost:Inbound")</f>
        <v>0</v>
      </c>
      <c r="AR989">
        <f>SUMIFS('总明细 源文件后台下'!W:W,'总明细 源文件后台下'!E:E,E989,'总明细 源文件后台下'!C:C,"Adjustment",'总明细 源文件后台下'!F:F,"FBA Inventory Reimbursement - Lost:Warehouse")</f>
        <v>0</v>
      </c>
      <c r="AS989">
        <f>SUMIFS('总明细 源文件后台下'!W:W,'总明细 源文件后台下'!E:E,E989,'总明细 源文件后台下'!C:C,"Adjustment",'总明细 源文件后台下'!F:F,"Non-subscription Fee Adjustment")</f>
        <v>0</v>
      </c>
      <c r="AT989">
        <f>SUMIFS('总明细 源文件后台下'!W:W,'总明细 源文件后台下'!E:E,E989,'总明细 源文件后台下'!C:C,"Adjustment",'总明细 源文件后台下'!F:F,"FBA Inventory Placement Service Fee")</f>
        <v>0</v>
      </c>
      <c r="AV989">
        <f>SUMIF('FBA Customer Return Per Unit Fe'!B:B,E989,'FBA Customer Return Per Unit Fe'!C:C)</f>
        <v>0</v>
      </c>
      <c r="AX989">
        <f>(SUMIF('仓储费 源文件后台下'!C:C,E989,'仓储费 源文件后台下'!V:V))*-1</f>
        <v>0</v>
      </c>
      <c r="AZ989">
        <f>SUMIF('Disposal Fee销毁费用-160.95'!B:B,E989,'Disposal Fee销毁费用-160.95'!D:D)*-1</f>
        <v>0</v>
      </c>
      <c r="BC989">
        <f>IFERROR(VLOOKUP(F989,'优惠券-86.4'!F:I,4,0),0)</f>
        <v>0</v>
      </c>
      <c r="BD989">
        <f>IFERROR(VLOOKUP(F989,'早评-120'!E:H,4,0),0)</f>
        <v>0</v>
      </c>
      <c r="BF989">
        <f t="shared" si="120"/>
        <v>0</v>
      </c>
      <c r="BG989">
        <f t="shared" si="121"/>
        <v>0</v>
      </c>
      <c r="BH989">
        <f t="shared" si="122"/>
        <v>0</v>
      </c>
      <c r="BQ989" s="45">
        <f t="shared" si="123"/>
        <v>0</v>
      </c>
      <c r="BR989">
        <f>SUMIFS('9月销毁明细'!D:D,'9月销毁明细'!A:A,E989,'9月销毁明细'!H:H,"Sellable")</f>
        <v>0</v>
      </c>
      <c r="BS989">
        <f>SUMIFS('9月销毁明细'!G:G,'9月销毁明细'!A:A,E989,'9月销毁明细'!H:H,"Sellable")</f>
        <v>0</v>
      </c>
      <c r="BT989">
        <f>SUMIFS('9月销毁明细'!D:D,'9月销毁明细'!A:A,E989,'9月销毁明细'!H:H,"Unsellable")</f>
        <v>0</v>
      </c>
      <c r="BU989">
        <f>SUMIFS('9月销毁明细'!G:G,'9月销毁明细'!A:A,E989,'9月销毁明细'!H:H,"Unsellable")</f>
        <v>0</v>
      </c>
      <c r="BW989">
        <f>IFERROR(I989*VLOOKUP(F989,'9.3成本表'!C:L,10,0),0)</f>
        <v>0</v>
      </c>
      <c r="BX989">
        <f t="shared" si="124"/>
        <v>0</v>
      </c>
      <c r="CC989" s="45">
        <f t="shared" si="125"/>
        <v>0</v>
      </c>
      <c r="CD989" s="45">
        <f t="shared" si="126"/>
        <v>0</v>
      </c>
      <c r="CE989" s="45">
        <f t="shared" si="127"/>
        <v>0</v>
      </c>
    </row>
    <row r="990" spans="4:83" x14ac:dyDescent="0.25">
      <c r="D990" s="20" t="s">
        <v>2089</v>
      </c>
      <c r="E990" s="20" t="s">
        <v>2090</v>
      </c>
      <c r="F990" s="20">
        <v>6738</v>
      </c>
      <c r="G990">
        <v>984</v>
      </c>
      <c r="H990" s="20"/>
      <c r="I990">
        <f>SUMIFS('总明细 源文件后台下'!G:G,'总明细 源文件后台下'!E:E,E990,'总明细 源文件后台下'!C:C,"Order")</f>
        <v>0</v>
      </c>
      <c r="J990">
        <f>SUMIFS('总明细 源文件后台下'!M:M,'总明细 源文件后台下'!E:E,E990,'总明细 源文件后台下'!C:C,"Order")</f>
        <v>0</v>
      </c>
      <c r="K990">
        <f>SUMIFS('总明细 源文件后台下'!N:N,'总明细 源文件后台下'!E:E,E990,'总明细 源文件后台下'!C:C,"Order")</f>
        <v>0</v>
      </c>
      <c r="L990">
        <f>SUMIFS('总明细 源文件后台下'!O:O,'总明细 源文件后台下'!E:E,E990,'总明细 源文件后台下'!C:C,"Order")</f>
        <v>0</v>
      </c>
      <c r="M990">
        <f>SUMIFS('总明细 源文件后台下'!P:P,'总明细 源文件后台下'!E:E,E990,'总明细 源文件后台下'!C:C,"Order")</f>
        <v>0</v>
      </c>
      <c r="N990">
        <f>SUMIFS('总明细 源文件后台下'!Q:Q,'总明细 源文件后台下'!E:E,E990,'总明细 源文件后台下'!C:C,"Order")</f>
        <v>0</v>
      </c>
      <c r="O990">
        <f>SUMIFS('总明细 源文件后台下'!R:R,'总明细 源文件后台下'!E:E,E990,'总明细 源文件后台下'!C:C,"Order")</f>
        <v>0</v>
      </c>
      <c r="P990">
        <f>SUMIFS('总明细 源文件后台下'!S:S,'总明细 源文件后台下'!E:E,E990,'总明细 源文件后台下'!C:C,"Order")</f>
        <v>0</v>
      </c>
      <c r="Q990">
        <f>SUMIFS('总明细 源文件后台下'!T:T,'总明细 源文件后台下'!E:E,E990,'总明细 源文件后台下'!C:C,"Order")</f>
        <v>0</v>
      </c>
      <c r="R990">
        <f>SUMIFS('总明细 源文件后台下'!U:U,'总明细 源文件后台下'!E:E,E990,'总明细 源文件后台下'!C:C,"Order")</f>
        <v>0</v>
      </c>
      <c r="S990">
        <f>SUMIFS('总明细 源文件后台下'!V:V,'总明细 源文件后台下'!E:E,E990,'总明细 源文件后台下'!C:C,"Order")</f>
        <v>0</v>
      </c>
      <c r="T990">
        <f>SUMIFS('总明细 源文件后台下'!W:W,'总明细 源文件后台下'!E:E,E990,'总明细 源文件后台下'!C:C,"Order")</f>
        <v>0</v>
      </c>
      <c r="U990">
        <f>SUMIFS('总明细 源文件后台下'!G:G,'总明细 源文件后台下'!E:E,E990,'总明细 源文件后台下'!C:C,"Refund")</f>
        <v>0</v>
      </c>
      <c r="V990">
        <f>SUMIFS('总明细 源文件后台下'!M:M,'总明细 源文件后台下'!E:E,E990,'总明细 源文件后台下'!C:C,"Refund")</f>
        <v>0</v>
      </c>
      <c r="W990">
        <f>SUMIFS('总明细 源文件后台下'!N:N,'总明细 源文件后台下'!E:E,E990,'总明细 源文件后台下'!C:C,"Refund")</f>
        <v>0</v>
      </c>
      <c r="X990">
        <f>SUMIFS('总明细 源文件后台下'!O:O,'总明细 源文件后台下'!E:E,E990,'总明细 源文件后台下'!C:C,"Refund")</f>
        <v>0</v>
      </c>
      <c r="Y990">
        <f>SUMIFS('总明细 源文件后台下'!P:P,'总明细 源文件后台下'!E:E,E990,'总明细 源文件后台下'!C:C,"Refund")</f>
        <v>0</v>
      </c>
      <c r="Z990">
        <f>SUMIFS('总明细 源文件后台下'!Q:Q,'总明细 源文件后台下'!E:E,E990,'总明细 源文件后台下'!C:C,"Refund")</f>
        <v>0</v>
      </c>
      <c r="AA990">
        <f>SUMIFS('总明细 源文件后台下'!R:R,'总明细 源文件后台下'!E:E,E990,'总明细 源文件后台下'!C:C,"Refund")</f>
        <v>0</v>
      </c>
      <c r="AB990">
        <f>SUMIFS('总明细 源文件后台下'!S:S,'总明细 源文件后台下'!E:E,E990,'总明细 源文件后台下'!C:C,"Refund")</f>
        <v>0</v>
      </c>
      <c r="AC990">
        <f>SUMIFS('总明细 源文件后台下'!T:T,'总明细 源文件后台下'!E:E,E990,'总明细 源文件后台下'!C:C,"Refund")</f>
        <v>0</v>
      </c>
      <c r="AD990">
        <f>SUMIFS('总明细 源文件后台下'!U:U,'总明细 源文件后台下'!E:E,E990,'总明细 源文件后台下'!C:C,"Refund")</f>
        <v>0</v>
      </c>
      <c r="AE990">
        <f>SUMIFS('总明细 源文件后台下'!V:V,'总明细 源文件后台下'!E:E,E990,'总明细 源文件后台下'!C:C,"Refund")</f>
        <v>0</v>
      </c>
      <c r="AF990">
        <f>SUMIFS('总明细 源文件后台下'!W:W,'总明细 源文件后台下'!E:E,E990,'总明细 源文件后台下'!C:C,"Refund")</f>
        <v>0</v>
      </c>
      <c r="AK990">
        <f>(SUMIF('广告费 源文件后台下'!G:G,E990,'广告费 源文件后台下'!M:M))*-1</f>
        <v>0</v>
      </c>
      <c r="AL990">
        <f>SUMIFS('总明细 源文件后台下'!W:W,'总明细 源文件后台下'!E:E,E990,'总明细 源文件后台下'!C:C,"Adjustment",'总明细 源文件后台下'!F:F,"FBA Inventory Reimbursement - Customer Return")</f>
        <v>0</v>
      </c>
      <c r="AM990">
        <f>SUMIFS('总明细 源文件后台下'!W:W,'总明细 源文件后台下'!E:E,E990,'总明细 源文件后台下'!C:C,"Adjustment",'总明细 源文件后台下'!F:F,"FBA Inventory Reimbursement - Damaged:Warehouse")</f>
        <v>0</v>
      </c>
      <c r="AN990">
        <f>SUMIFS('总明细 源文件后台下'!W:W,'总明细 源文件后台下'!E:E,E990,'总明细 源文件后台下'!C:C,"Adjustment",'总明细 源文件后台下'!F:F,"FBA Inventory Reimbursement - Customer Service Issue")</f>
        <v>0</v>
      </c>
      <c r="AO990">
        <f>SUMIFS('总明细 源文件后台下'!W:W,'总明细 源文件后台下'!E:E,E990,'总明细 源文件后台下'!C:C,"Adjustment",'总明细 源文件后台下'!F:F,"FBA Inventory Reimbursement - Fee Correction")</f>
        <v>0</v>
      </c>
      <c r="AP990">
        <f>SUMIFS('总明细 源文件后台下'!W:W,'总明细 源文件后台下'!E:E,E990,'总明细 源文件后台下'!C:C,"Adjustment",'总明细 源文件后台下'!F:F,"FBA Inventory Reimbursement - General Adjustment")</f>
        <v>0</v>
      </c>
      <c r="AQ990">
        <f>SUMIFS('总明细 源文件后台下'!W:W,'总明细 源文件后台下'!E:E,E990,'总明细 源文件后台下'!C:C,"Adjustment",'总明细 源文件后台下'!F:F,"FBA Inventory Reimbursement - Lost:Inbound")</f>
        <v>0</v>
      </c>
      <c r="AR990">
        <f>SUMIFS('总明细 源文件后台下'!W:W,'总明细 源文件后台下'!E:E,E990,'总明细 源文件后台下'!C:C,"Adjustment",'总明细 源文件后台下'!F:F,"FBA Inventory Reimbursement - Lost:Warehouse")</f>
        <v>0</v>
      </c>
      <c r="AS990">
        <f>SUMIFS('总明细 源文件后台下'!W:W,'总明细 源文件后台下'!E:E,E990,'总明细 源文件后台下'!C:C,"Adjustment",'总明细 源文件后台下'!F:F,"Non-subscription Fee Adjustment")</f>
        <v>0</v>
      </c>
      <c r="AT990">
        <f>SUMIFS('总明细 源文件后台下'!W:W,'总明细 源文件后台下'!E:E,E990,'总明细 源文件后台下'!C:C,"Adjustment",'总明细 源文件后台下'!F:F,"FBA Inventory Placement Service Fee")</f>
        <v>0</v>
      </c>
      <c r="AV990">
        <f>SUMIF('FBA Customer Return Per Unit Fe'!B:B,E990,'FBA Customer Return Per Unit Fe'!C:C)</f>
        <v>0</v>
      </c>
      <c r="AX990">
        <f>(SUMIF('仓储费 源文件后台下'!C:C,E990,'仓储费 源文件后台下'!V:V))*-1</f>
        <v>0</v>
      </c>
      <c r="AZ990">
        <f>SUMIF('Disposal Fee销毁费用-160.95'!B:B,E990,'Disposal Fee销毁费用-160.95'!D:D)*-1</f>
        <v>0</v>
      </c>
      <c r="BC990">
        <f>IFERROR(VLOOKUP(F990,'优惠券-86.4'!F:I,4,0),0)</f>
        <v>0</v>
      </c>
      <c r="BD990">
        <f>IFERROR(VLOOKUP(F990,'早评-120'!E:H,4,0),0)</f>
        <v>0</v>
      </c>
      <c r="BF990">
        <f t="shared" si="120"/>
        <v>0</v>
      </c>
      <c r="BG990">
        <f t="shared" si="121"/>
        <v>0</v>
      </c>
      <c r="BH990">
        <f t="shared" si="122"/>
        <v>0</v>
      </c>
      <c r="BQ990" s="45">
        <f t="shared" si="123"/>
        <v>0</v>
      </c>
      <c r="BR990">
        <f>SUMIFS('9月销毁明细'!D:D,'9月销毁明细'!A:A,E990,'9月销毁明细'!H:H,"Sellable")</f>
        <v>0</v>
      </c>
      <c r="BS990">
        <f>SUMIFS('9月销毁明细'!G:G,'9月销毁明细'!A:A,E990,'9月销毁明细'!H:H,"Sellable")</f>
        <v>0</v>
      </c>
      <c r="BT990">
        <f>SUMIFS('9月销毁明细'!D:D,'9月销毁明细'!A:A,E990,'9月销毁明细'!H:H,"Unsellable")</f>
        <v>0</v>
      </c>
      <c r="BU990">
        <f>SUMIFS('9月销毁明细'!G:G,'9月销毁明细'!A:A,E990,'9月销毁明细'!H:H,"Unsellable")</f>
        <v>0</v>
      </c>
      <c r="BW990">
        <f>IFERROR(I990*VLOOKUP(F990,'9.3成本表'!C:L,10,0),0)</f>
        <v>0</v>
      </c>
      <c r="BX990">
        <f t="shared" si="124"/>
        <v>0</v>
      </c>
      <c r="CC990" s="45">
        <f t="shared" si="125"/>
        <v>0</v>
      </c>
      <c r="CD990" s="45">
        <f t="shared" si="126"/>
        <v>0</v>
      </c>
      <c r="CE990" s="45">
        <f t="shared" si="127"/>
        <v>0</v>
      </c>
    </row>
    <row r="991" spans="4:83" x14ac:dyDescent="0.25">
      <c r="D991" s="20" t="s">
        <v>2091</v>
      </c>
      <c r="E991" s="20" t="s">
        <v>2092</v>
      </c>
      <c r="F991" s="20">
        <v>6738</v>
      </c>
      <c r="G991">
        <v>985</v>
      </c>
      <c r="H991" s="20"/>
      <c r="I991">
        <f>SUMIFS('总明细 源文件后台下'!G:G,'总明细 源文件后台下'!E:E,E991,'总明细 源文件后台下'!C:C,"Order")</f>
        <v>0</v>
      </c>
      <c r="J991">
        <f>SUMIFS('总明细 源文件后台下'!M:M,'总明细 源文件后台下'!E:E,E991,'总明细 源文件后台下'!C:C,"Order")</f>
        <v>0</v>
      </c>
      <c r="K991">
        <f>SUMIFS('总明细 源文件后台下'!N:N,'总明细 源文件后台下'!E:E,E991,'总明细 源文件后台下'!C:C,"Order")</f>
        <v>0</v>
      </c>
      <c r="L991">
        <f>SUMIFS('总明细 源文件后台下'!O:O,'总明细 源文件后台下'!E:E,E991,'总明细 源文件后台下'!C:C,"Order")</f>
        <v>0</v>
      </c>
      <c r="M991">
        <f>SUMIFS('总明细 源文件后台下'!P:P,'总明细 源文件后台下'!E:E,E991,'总明细 源文件后台下'!C:C,"Order")</f>
        <v>0</v>
      </c>
      <c r="N991">
        <f>SUMIFS('总明细 源文件后台下'!Q:Q,'总明细 源文件后台下'!E:E,E991,'总明细 源文件后台下'!C:C,"Order")</f>
        <v>0</v>
      </c>
      <c r="O991">
        <f>SUMIFS('总明细 源文件后台下'!R:R,'总明细 源文件后台下'!E:E,E991,'总明细 源文件后台下'!C:C,"Order")</f>
        <v>0</v>
      </c>
      <c r="P991">
        <f>SUMIFS('总明细 源文件后台下'!S:S,'总明细 源文件后台下'!E:E,E991,'总明细 源文件后台下'!C:C,"Order")</f>
        <v>0</v>
      </c>
      <c r="Q991">
        <f>SUMIFS('总明细 源文件后台下'!T:T,'总明细 源文件后台下'!E:E,E991,'总明细 源文件后台下'!C:C,"Order")</f>
        <v>0</v>
      </c>
      <c r="R991">
        <f>SUMIFS('总明细 源文件后台下'!U:U,'总明细 源文件后台下'!E:E,E991,'总明细 源文件后台下'!C:C,"Order")</f>
        <v>0</v>
      </c>
      <c r="S991">
        <f>SUMIFS('总明细 源文件后台下'!V:V,'总明细 源文件后台下'!E:E,E991,'总明细 源文件后台下'!C:C,"Order")</f>
        <v>0</v>
      </c>
      <c r="T991">
        <f>SUMIFS('总明细 源文件后台下'!W:W,'总明细 源文件后台下'!E:E,E991,'总明细 源文件后台下'!C:C,"Order")</f>
        <v>0</v>
      </c>
      <c r="U991">
        <f>SUMIFS('总明细 源文件后台下'!G:G,'总明细 源文件后台下'!E:E,E991,'总明细 源文件后台下'!C:C,"Refund")</f>
        <v>0</v>
      </c>
      <c r="V991">
        <f>SUMIFS('总明细 源文件后台下'!M:M,'总明细 源文件后台下'!E:E,E991,'总明细 源文件后台下'!C:C,"Refund")</f>
        <v>0</v>
      </c>
      <c r="W991">
        <f>SUMIFS('总明细 源文件后台下'!N:N,'总明细 源文件后台下'!E:E,E991,'总明细 源文件后台下'!C:C,"Refund")</f>
        <v>0</v>
      </c>
      <c r="X991">
        <f>SUMIFS('总明细 源文件后台下'!O:O,'总明细 源文件后台下'!E:E,E991,'总明细 源文件后台下'!C:C,"Refund")</f>
        <v>0</v>
      </c>
      <c r="Y991">
        <f>SUMIFS('总明细 源文件后台下'!P:P,'总明细 源文件后台下'!E:E,E991,'总明细 源文件后台下'!C:C,"Refund")</f>
        <v>0</v>
      </c>
      <c r="Z991">
        <f>SUMIFS('总明细 源文件后台下'!Q:Q,'总明细 源文件后台下'!E:E,E991,'总明细 源文件后台下'!C:C,"Refund")</f>
        <v>0</v>
      </c>
      <c r="AA991">
        <f>SUMIFS('总明细 源文件后台下'!R:R,'总明细 源文件后台下'!E:E,E991,'总明细 源文件后台下'!C:C,"Refund")</f>
        <v>0</v>
      </c>
      <c r="AB991">
        <f>SUMIFS('总明细 源文件后台下'!S:S,'总明细 源文件后台下'!E:E,E991,'总明细 源文件后台下'!C:C,"Refund")</f>
        <v>0</v>
      </c>
      <c r="AC991">
        <f>SUMIFS('总明细 源文件后台下'!T:T,'总明细 源文件后台下'!E:E,E991,'总明细 源文件后台下'!C:C,"Refund")</f>
        <v>0</v>
      </c>
      <c r="AD991">
        <f>SUMIFS('总明细 源文件后台下'!U:U,'总明细 源文件后台下'!E:E,E991,'总明细 源文件后台下'!C:C,"Refund")</f>
        <v>0</v>
      </c>
      <c r="AE991">
        <f>SUMIFS('总明细 源文件后台下'!V:V,'总明细 源文件后台下'!E:E,E991,'总明细 源文件后台下'!C:C,"Refund")</f>
        <v>0</v>
      </c>
      <c r="AF991">
        <f>SUMIFS('总明细 源文件后台下'!W:W,'总明细 源文件后台下'!E:E,E991,'总明细 源文件后台下'!C:C,"Refund")</f>
        <v>0</v>
      </c>
      <c r="AK991">
        <f>(SUMIF('广告费 源文件后台下'!G:G,E991,'广告费 源文件后台下'!M:M))*-1</f>
        <v>0</v>
      </c>
      <c r="AL991">
        <f>SUMIFS('总明细 源文件后台下'!W:W,'总明细 源文件后台下'!E:E,E991,'总明细 源文件后台下'!C:C,"Adjustment",'总明细 源文件后台下'!F:F,"FBA Inventory Reimbursement - Customer Return")</f>
        <v>0</v>
      </c>
      <c r="AM991">
        <f>SUMIFS('总明细 源文件后台下'!W:W,'总明细 源文件后台下'!E:E,E991,'总明细 源文件后台下'!C:C,"Adjustment",'总明细 源文件后台下'!F:F,"FBA Inventory Reimbursement - Damaged:Warehouse")</f>
        <v>0</v>
      </c>
      <c r="AN991">
        <f>SUMIFS('总明细 源文件后台下'!W:W,'总明细 源文件后台下'!E:E,E991,'总明细 源文件后台下'!C:C,"Adjustment",'总明细 源文件后台下'!F:F,"FBA Inventory Reimbursement - Customer Service Issue")</f>
        <v>0</v>
      </c>
      <c r="AO991">
        <f>SUMIFS('总明细 源文件后台下'!W:W,'总明细 源文件后台下'!E:E,E991,'总明细 源文件后台下'!C:C,"Adjustment",'总明细 源文件后台下'!F:F,"FBA Inventory Reimbursement - Fee Correction")</f>
        <v>0</v>
      </c>
      <c r="AP991">
        <f>SUMIFS('总明细 源文件后台下'!W:W,'总明细 源文件后台下'!E:E,E991,'总明细 源文件后台下'!C:C,"Adjustment",'总明细 源文件后台下'!F:F,"FBA Inventory Reimbursement - General Adjustment")</f>
        <v>0</v>
      </c>
      <c r="AQ991">
        <f>SUMIFS('总明细 源文件后台下'!W:W,'总明细 源文件后台下'!E:E,E991,'总明细 源文件后台下'!C:C,"Adjustment",'总明细 源文件后台下'!F:F,"FBA Inventory Reimbursement - Lost:Inbound")</f>
        <v>0</v>
      </c>
      <c r="AR991">
        <f>SUMIFS('总明细 源文件后台下'!W:W,'总明细 源文件后台下'!E:E,E991,'总明细 源文件后台下'!C:C,"Adjustment",'总明细 源文件后台下'!F:F,"FBA Inventory Reimbursement - Lost:Warehouse")</f>
        <v>0</v>
      </c>
      <c r="AS991">
        <f>SUMIFS('总明细 源文件后台下'!W:W,'总明细 源文件后台下'!E:E,E991,'总明细 源文件后台下'!C:C,"Adjustment",'总明细 源文件后台下'!F:F,"Non-subscription Fee Adjustment")</f>
        <v>0</v>
      </c>
      <c r="AT991">
        <f>SUMIFS('总明细 源文件后台下'!W:W,'总明细 源文件后台下'!E:E,E991,'总明细 源文件后台下'!C:C,"Adjustment",'总明细 源文件后台下'!F:F,"FBA Inventory Placement Service Fee")</f>
        <v>0</v>
      </c>
      <c r="AV991">
        <f>SUMIF('FBA Customer Return Per Unit Fe'!B:B,E991,'FBA Customer Return Per Unit Fe'!C:C)</f>
        <v>0</v>
      </c>
      <c r="AX991">
        <f>(SUMIF('仓储费 源文件后台下'!C:C,E991,'仓储费 源文件后台下'!V:V))*-1</f>
        <v>0</v>
      </c>
      <c r="AZ991">
        <f>SUMIF('Disposal Fee销毁费用-160.95'!B:B,E991,'Disposal Fee销毁费用-160.95'!D:D)*-1</f>
        <v>0</v>
      </c>
      <c r="BC991">
        <f>IFERROR(VLOOKUP(F991,'优惠券-86.4'!F:I,4,0),0)</f>
        <v>0</v>
      </c>
      <c r="BD991">
        <f>IFERROR(VLOOKUP(F991,'早评-120'!E:H,4,0),0)</f>
        <v>0</v>
      </c>
      <c r="BF991">
        <f t="shared" si="120"/>
        <v>0</v>
      </c>
      <c r="BG991">
        <f t="shared" si="121"/>
        <v>0</v>
      </c>
      <c r="BH991">
        <f t="shared" si="122"/>
        <v>0</v>
      </c>
      <c r="BQ991" s="45">
        <f t="shared" si="123"/>
        <v>0</v>
      </c>
      <c r="BR991">
        <f>SUMIFS('9月销毁明细'!D:D,'9月销毁明细'!A:A,E991,'9月销毁明细'!H:H,"Sellable")</f>
        <v>0</v>
      </c>
      <c r="BS991">
        <f>SUMIFS('9月销毁明细'!G:G,'9月销毁明细'!A:A,E991,'9月销毁明细'!H:H,"Sellable")</f>
        <v>0</v>
      </c>
      <c r="BT991">
        <f>SUMIFS('9月销毁明细'!D:D,'9月销毁明细'!A:A,E991,'9月销毁明细'!H:H,"Unsellable")</f>
        <v>0</v>
      </c>
      <c r="BU991">
        <f>SUMIFS('9月销毁明细'!G:G,'9月销毁明细'!A:A,E991,'9月销毁明细'!H:H,"Unsellable")</f>
        <v>0</v>
      </c>
      <c r="BW991">
        <f>IFERROR(I991*VLOOKUP(F991,'9.3成本表'!C:L,10,0),0)</f>
        <v>0</v>
      </c>
      <c r="BX991">
        <f t="shared" si="124"/>
        <v>0</v>
      </c>
      <c r="CC991" s="45">
        <f t="shared" si="125"/>
        <v>0</v>
      </c>
      <c r="CD991" s="45">
        <f t="shared" si="126"/>
        <v>0</v>
      </c>
      <c r="CE991" s="45">
        <f t="shared" si="127"/>
        <v>0</v>
      </c>
    </row>
    <row r="992" spans="4:83" x14ac:dyDescent="0.25">
      <c r="D992" s="20" t="s">
        <v>2093</v>
      </c>
      <c r="E992" s="20" t="s">
        <v>2094</v>
      </c>
      <c r="F992" s="20">
        <v>6738</v>
      </c>
      <c r="G992">
        <v>986</v>
      </c>
      <c r="H992" s="20"/>
      <c r="I992">
        <f>SUMIFS('总明细 源文件后台下'!G:G,'总明细 源文件后台下'!E:E,E992,'总明细 源文件后台下'!C:C,"Order")</f>
        <v>0</v>
      </c>
      <c r="J992">
        <f>SUMIFS('总明细 源文件后台下'!M:M,'总明细 源文件后台下'!E:E,E992,'总明细 源文件后台下'!C:C,"Order")</f>
        <v>0</v>
      </c>
      <c r="K992">
        <f>SUMIFS('总明细 源文件后台下'!N:N,'总明细 源文件后台下'!E:E,E992,'总明细 源文件后台下'!C:C,"Order")</f>
        <v>0</v>
      </c>
      <c r="L992">
        <f>SUMIFS('总明细 源文件后台下'!O:O,'总明细 源文件后台下'!E:E,E992,'总明细 源文件后台下'!C:C,"Order")</f>
        <v>0</v>
      </c>
      <c r="M992">
        <f>SUMIFS('总明细 源文件后台下'!P:P,'总明细 源文件后台下'!E:E,E992,'总明细 源文件后台下'!C:C,"Order")</f>
        <v>0</v>
      </c>
      <c r="N992">
        <f>SUMIFS('总明细 源文件后台下'!Q:Q,'总明细 源文件后台下'!E:E,E992,'总明细 源文件后台下'!C:C,"Order")</f>
        <v>0</v>
      </c>
      <c r="O992">
        <f>SUMIFS('总明细 源文件后台下'!R:R,'总明细 源文件后台下'!E:E,E992,'总明细 源文件后台下'!C:C,"Order")</f>
        <v>0</v>
      </c>
      <c r="P992">
        <f>SUMIFS('总明细 源文件后台下'!S:S,'总明细 源文件后台下'!E:E,E992,'总明细 源文件后台下'!C:C,"Order")</f>
        <v>0</v>
      </c>
      <c r="Q992">
        <f>SUMIFS('总明细 源文件后台下'!T:T,'总明细 源文件后台下'!E:E,E992,'总明细 源文件后台下'!C:C,"Order")</f>
        <v>0</v>
      </c>
      <c r="R992">
        <f>SUMIFS('总明细 源文件后台下'!U:U,'总明细 源文件后台下'!E:E,E992,'总明细 源文件后台下'!C:C,"Order")</f>
        <v>0</v>
      </c>
      <c r="S992">
        <f>SUMIFS('总明细 源文件后台下'!V:V,'总明细 源文件后台下'!E:E,E992,'总明细 源文件后台下'!C:C,"Order")</f>
        <v>0</v>
      </c>
      <c r="T992">
        <f>SUMIFS('总明细 源文件后台下'!W:W,'总明细 源文件后台下'!E:E,E992,'总明细 源文件后台下'!C:C,"Order")</f>
        <v>0</v>
      </c>
      <c r="U992">
        <f>SUMIFS('总明细 源文件后台下'!G:G,'总明细 源文件后台下'!E:E,E992,'总明细 源文件后台下'!C:C,"Refund")</f>
        <v>0</v>
      </c>
      <c r="V992">
        <f>SUMIFS('总明细 源文件后台下'!M:M,'总明细 源文件后台下'!E:E,E992,'总明细 源文件后台下'!C:C,"Refund")</f>
        <v>0</v>
      </c>
      <c r="W992">
        <f>SUMIFS('总明细 源文件后台下'!N:N,'总明细 源文件后台下'!E:E,E992,'总明细 源文件后台下'!C:C,"Refund")</f>
        <v>0</v>
      </c>
      <c r="X992">
        <f>SUMIFS('总明细 源文件后台下'!O:O,'总明细 源文件后台下'!E:E,E992,'总明细 源文件后台下'!C:C,"Refund")</f>
        <v>0</v>
      </c>
      <c r="Y992">
        <f>SUMIFS('总明细 源文件后台下'!P:P,'总明细 源文件后台下'!E:E,E992,'总明细 源文件后台下'!C:C,"Refund")</f>
        <v>0</v>
      </c>
      <c r="Z992">
        <f>SUMIFS('总明细 源文件后台下'!Q:Q,'总明细 源文件后台下'!E:E,E992,'总明细 源文件后台下'!C:C,"Refund")</f>
        <v>0</v>
      </c>
      <c r="AA992">
        <f>SUMIFS('总明细 源文件后台下'!R:R,'总明细 源文件后台下'!E:E,E992,'总明细 源文件后台下'!C:C,"Refund")</f>
        <v>0</v>
      </c>
      <c r="AB992">
        <f>SUMIFS('总明细 源文件后台下'!S:S,'总明细 源文件后台下'!E:E,E992,'总明细 源文件后台下'!C:C,"Refund")</f>
        <v>0</v>
      </c>
      <c r="AC992">
        <f>SUMIFS('总明细 源文件后台下'!T:T,'总明细 源文件后台下'!E:E,E992,'总明细 源文件后台下'!C:C,"Refund")</f>
        <v>0</v>
      </c>
      <c r="AD992">
        <f>SUMIFS('总明细 源文件后台下'!U:U,'总明细 源文件后台下'!E:E,E992,'总明细 源文件后台下'!C:C,"Refund")</f>
        <v>0</v>
      </c>
      <c r="AE992">
        <f>SUMIFS('总明细 源文件后台下'!V:V,'总明细 源文件后台下'!E:E,E992,'总明细 源文件后台下'!C:C,"Refund")</f>
        <v>0</v>
      </c>
      <c r="AF992">
        <f>SUMIFS('总明细 源文件后台下'!W:W,'总明细 源文件后台下'!E:E,E992,'总明细 源文件后台下'!C:C,"Refund")</f>
        <v>0</v>
      </c>
      <c r="AK992">
        <f>(SUMIF('广告费 源文件后台下'!G:G,E992,'广告费 源文件后台下'!M:M))*-1</f>
        <v>0</v>
      </c>
      <c r="AL992">
        <f>SUMIFS('总明细 源文件后台下'!W:W,'总明细 源文件后台下'!E:E,E992,'总明细 源文件后台下'!C:C,"Adjustment",'总明细 源文件后台下'!F:F,"FBA Inventory Reimbursement - Customer Return")</f>
        <v>0</v>
      </c>
      <c r="AM992">
        <f>SUMIFS('总明细 源文件后台下'!W:W,'总明细 源文件后台下'!E:E,E992,'总明细 源文件后台下'!C:C,"Adjustment",'总明细 源文件后台下'!F:F,"FBA Inventory Reimbursement - Damaged:Warehouse")</f>
        <v>0</v>
      </c>
      <c r="AN992">
        <f>SUMIFS('总明细 源文件后台下'!W:W,'总明细 源文件后台下'!E:E,E992,'总明细 源文件后台下'!C:C,"Adjustment",'总明细 源文件后台下'!F:F,"FBA Inventory Reimbursement - Customer Service Issue")</f>
        <v>0</v>
      </c>
      <c r="AO992">
        <f>SUMIFS('总明细 源文件后台下'!W:W,'总明细 源文件后台下'!E:E,E992,'总明细 源文件后台下'!C:C,"Adjustment",'总明细 源文件后台下'!F:F,"FBA Inventory Reimbursement - Fee Correction")</f>
        <v>0</v>
      </c>
      <c r="AP992">
        <f>SUMIFS('总明细 源文件后台下'!W:W,'总明细 源文件后台下'!E:E,E992,'总明细 源文件后台下'!C:C,"Adjustment",'总明细 源文件后台下'!F:F,"FBA Inventory Reimbursement - General Adjustment")</f>
        <v>0</v>
      </c>
      <c r="AQ992">
        <f>SUMIFS('总明细 源文件后台下'!W:W,'总明细 源文件后台下'!E:E,E992,'总明细 源文件后台下'!C:C,"Adjustment",'总明细 源文件后台下'!F:F,"FBA Inventory Reimbursement - Lost:Inbound")</f>
        <v>0</v>
      </c>
      <c r="AR992">
        <f>SUMIFS('总明细 源文件后台下'!W:W,'总明细 源文件后台下'!E:E,E992,'总明细 源文件后台下'!C:C,"Adjustment",'总明细 源文件后台下'!F:F,"FBA Inventory Reimbursement - Lost:Warehouse")</f>
        <v>0</v>
      </c>
      <c r="AS992">
        <f>SUMIFS('总明细 源文件后台下'!W:W,'总明细 源文件后台下'!E:E,E992,'总明细 源文件后台下'!C:C,"Adjustment",'总明细 源文件后台下'!F:F,"Non-subscription Fee Adjustment")</f>
        <v>0</v>
      </c>
      <c r="AT992">
        <f>SUMIFS('总明细 源文件后台下'!W:W,'总明细 源文件后台下'!E:E,E992,'总明细 源文件后台下'!C:C,"Adjustment",'总明细 源文件后台下'!F:F,"FBA Inventory Placement Service Fee")</f>
        <v>0</v>
      </c>
      <c r="AV992">
        <f>SUMIF('FBA Customer Return Per Unit Fe'!B:B,E992,'FBA Customer Return Per Unit Fe'!C:C)</f>
        <v>0</v>
      </c>
      <c r="AX992">
        <f>(SUMIF('仓储费 源文件后台下'!C:C,E992,'仓储费 源文件后台下'!V:V))*-1</f>
        <v>0</v>
      </c>
      <c r="AZ992">
        <f>SUMIF('Disposal Fee销毁费用-160.95'!B:B,E992,'Disposal Fee销毁费用-160.95'!D:D)*-1</f>
        <v>0</v>
      </c>
      <c r="BC992">
        <f>IFERROR(VLOOKUP(F992,'优惠券-86.4'!F:I,4,0),0)</f>
        <v>0</v>
      </c>
      <c r="BD992">
        <f>IFERROR(VLOOKUP(F992,'早评-120'!E:H,4,0),0)</f>
        <v>0</v>
      </c>
      <c r="BF992">
        <f t="shared" si="120"/>
        <v>0</v>
      </c>
      <c r="BG992">
        <f t="shared" si="121"/>
        <v>0</v>
      </c>
      <c r="BH992">
        <f t="shared" si="122"/>
        <v>0</v>
      </c>
      <c r="BQ992" s="45">
        <f t="shared" si="123"/>
        <v>0</v>
      </c>
      <c r="BR992">
        <f>SUMIFS('9月销毁明细'!D:D,'9月销毁明细'!A:A,E992,'9月销毁明细'!H:H,"Sellable")</f>
        <v>0</v>
      </c>
      <c r="BS992">
        <f>SUMIFS('9月销毁明细'!G:G,'9月销毁明细'!A:A,E992,'9月销毁明细'!H:H,"Sellable")</f>
        <v>0</v>
      </c>
      <c r="BT992">
        <f>SUMIFS('9月销毁明细'!D:D,'9月销毁明细'!A:A,E992,'9月销毁明细'!H:H,"Unsellable")</f>
        <v>0</v>
      </c>
      <c r="BU992">
        <f>SUMIFS('9月销毁明细'!G:G,'9月销毁明细'!A:A,E992,'9月销毁明细'!H:H,"Unsellable")</f>
        <v>0</v>
      </c>
      <c r="BW992">
        <f>IFERROR(I992*VLOOKUP(F992,'9.3成本表'!C:L,10,0),0)</f>
        <v>0</v>
      </c>
      <c r="BX992">
        <f t="shared" si="124"/>
        <v>0</v>
      </c>
      <c r="CC992" s="45">
        <f t="shared" si="125"/>
        <v>0</v>
      </c>
      <c r="CD992" s="45">
        <f t="shared" si="126"/>
        <v>0</v>
      </c>
      <c r="CE992" s="45">
        <f t="shared" si="127"/>
        <v>0</v>
      </c>
    </row>
    <row r="993" spans="4:83" x14ac:dyDescent="0.25">
      <c r="D993" s="20" t="s">
        <v>2095</v>
      </c>
      <c r="E993" s="20" t="s">
        <v>2096</v>
      </c>
      <c r="F993" s="20">
        <v>6738</v>
      </c>
      <c r="G993">
        <v>987</v>
      </c>
      <c r="H993" s="20"/>
      <c r="I993">
        <f>SUMIFS('总明细 源文件后台下'!G:G,'总明细 源文件后台下'!E:E,E993,'总明细 源文件后台下'!C:C,"Order")</f>
        <v>0</v>
      </c>
      <c r="J993">
        <f>SUMIFS('总明细 源文件后台下'!M:M,'总明细 源文件后台下'!E:E,E993,'总明细 源文件后台下'!C:C,"Order")</f>
        <v>0</v>
      </c>
      <c r="K993">
        <f>SUMIFS('总明细 源文件后台下'!N:N,'总明细 源文件后台下'!E:E,E993,'总明细 源文件后台下'!C:C,"Order")</f>
        <v>0</v>
      </c>
      <c r="L993">
        <f>SUMIFS('总明细 源文件后台下'!O:O,'总明细 源文件后台下'!E:E,E993,'总明细 源文件后台下'!C:C,"Order")</f>
        <v>0</v>
      </c>
      <c r="M993">
        <f>SUMIFS('总明细 源文件后台下'!P:P,'总明细 源文件后台下'!E:E,E993,'总明细 源文件后台下'!C:C,"Order")</f>
        <v>0</v>
      </c>
      <c r="N993">
        <f>SUMIFS('总明细 源文件后台下'!Q:Q,'总明细 源文件后台下'!E:E,E993,'总明细 源文件后台下'!C:C,"Order")</f>
        <v>0</v>
      </c>
      <c r="O993">
        <f>SUMIFS('总明细 源文件后台下'!R:R,'总明细 源文件后台下'!E:E,E993,'总明细 源文件后台下'!C:C,"Order")</f>
        <v>0</v>
      </c>
      <c r="P993">
        <f>SUMIFS('总明细 源文件后台下'!S:S,'总明细 源文件后台下'!E:E,E993,'总明细 源文件后台下'!C:C,"Order")</f>
        <v>0</v>
      </c>
      <c r="Q993">
        <f>SUMIFS('总明细 源文件后台下'!T:T,'总明细 源文件后台下'!E:E,E993,'总明细 源文件后台下'!C:C,"Order")</f>
        <v>0</v>
      </c>
      <c r="R993">
        <f>SUMIFS('总明细 源文件后台下'!U:U,'总明细 源文件后台下'!E:E,E993,'总明细 源文件后台下'!C:C,"Order")</f>
        <v>0</v>
      </c>
      <c r="S993">
        <f>SUMIFS('总明细 源文件后台下'!V:V,'总明细 源文件后台下'!E:E,E993,'总明细 源文件后台下'!C:C,"Order")</f>
        <v>0</v>
      </c>
      <c r="T993">
        <f>SUMIFS('总明细 源文件后台下'!W:W,'总明细 源文件后台下'!E:E,E993,'总明细 源文件后台下'!C:C,"Order")</f>
        <v>0</v>
      </c>
      <c r="U993">
        <f>SUMIFS('总明细 源文件后台下'!G:G,'总明细 源文件后台下'!E:E,E993,'总明细 源文件后台下'!C:C,"Refund")</f>
        <v>0</v>
      </c>
      <c r="V993">
        <f>SUMIFS('总明细 源文件后台下'!M:M,'总明细 源文件后台下'!E:E,E993,'总明细 源文件后台下'!C:C,"Refund")</f>
        <v>0</v>
      </c>
      <c r="W993">
        <f>SUMIFS('总明细 源文件后台下'!N:N,'总明细 源文件后台下'!E:E,E993,'总明细 源文件后台下'!C:C,"Refund")</f>
        <v>0</v>
      </c>
      <c r="X993">
        <f>SUMIFS('总明细 源文件后台下'!O:O,'总明细 源文件后台下'!E:E,E993,'总明细 源文件后台下'!C:C,"Refund")</f>
        <v>0</v>
      </c>
      <c r="Y993">
        <f>SUMIFS('总明细 源文件后台下'!P:P,'总明细 源文件后台下'!E:E,E993,'总明细 源文件后台下'!C:C,"Refund")</f>
        <v>0</v>
      </c>
      <c r="Z993">
        <f>SUMIFS('总明细 源文件后台下'!Q:Q,'总明细 源文件后台下'!E:E,E993,'总明细 源文件后台下'!C:C,"Refund")</f>
        <v>0</v>
      </c>
      <c r="AA993">
        <f>SUMIFS('总明细 源文件后台下'!R:R,'总明细 源文件后台下'!E:E,E993,'总明细 源文件后台下'!C:C,"Refund")</f>
        <v>0</v>
      </c>
      <c r="AB993">
        <f>SUMIFS('总明细 源文件后台下'!S:S,'总明细 源文件后台下'!E:E,E993,'总明细 源文件后台下'!C:C,"Refund")</f>
        <v>0</v>
      </c>
      <c r="AC993">
        <f>SUMIFS('总明细 源文件后台下'!T:T,'总明细 源文件后台下'!E:E,E993,'总明细 源文件后台下'!C:C,"Refund")</f>
        <v>0</v>
      </c>
      <c r="AD993">
        <f>SUMIFS('总明细 源文件后台下'!U:U,'总明细 源文件后台下'!E:E,E993,'总明细 源文件后台下'!C:C,"Refund")</f>
        <v>0</v>
      </c>
      <c r="AE993">
        <f>SUMIFS('总明细 源文件后台下'!V:V,'总明细 源文件后台下'!E:E,E993,'总明细 源文件后台下'!C:C,"Refund")</f>
        <v>0</v>
      </c>
      <c r="AF993">
        <f>SUMIFS('总明细 源文件后台下'!W:W,'总明细 源文件后台下'!E:E,E993,'总明细 源文件后台下'!C:C,"Refund")</f>
        <v>0</v>
      </c>
      <c r="AK993">
        <f>(SUMIF('广告费 源文件后台下'!G:G,E993,'广告费 源文件后台下'!M:M))*-1</f>
        <v>0</v>
      </c>
      <c r="AL993">
        <f>SUMIFS('总明细 源文件后台下'!W:W,'总明细 源文件后台下'!E:E,E993,'总明细 源文件后台下'!C:C,"Adjustment",'总明细 源文件后台下'!F:F,"FBA Inventory Reimbursement - Customer Return")</f>
        <v>0</v>
      </c>
      <c r="AM993">
        <f>SUMIFS('总明细 源文件后台下'!W:W,'总明细 源文件后台下'!E:E,E993,'总明细 源文件后台下'!C:C,"Adjustment",'总明细 源文件后台下'!F:F,"FBA Inventory Reimbursement - Damaged:Warehouse")</f>
        <v>0</v>
      </c>
      <c r="AN993">
        <f>SUMIFS('总明细 源文件后台下'!W:W,'总明细 源文件后台下'!E:E,E993,'总明细 源文件后台下'!C:C,"Adjustment",'总明细 源文件后台下'!F:F,"FBA Inventory Reimbursement - Customer Service Issue")</f>
        <v>0</v>
      </c>
      <c r="AO993">
        <f>SUMIFS('总明细 源文件后台下'!W:W,'总明细 源文件后台下'!E:E,E993,'总明细 源文件后台下'!C:C,"Adjustment",'总明细 源文件后台下'!F:F,"FBA Inventory Reimbursement - Fee Correction")</f>
        <v>0</v>
      </c>
      <c r="AP993">
        <f>SUMIFS('总明细 源文件后台下'!W:W,'总明细 源文件后台下'!E:E,E993,'总明细 源文件后台下'!C:C,"Adjustment",'总明细 源文件后台下'!F:F,"FBA Inventory Reimbursement - General Adjustment")</f>
        <v>0</v>
      </c>
      <c r="AQ993">
        <f>SUMIFS('总明细 源文件后台下'!W:W,'总明细 源文件后台下'!E:E,E993,'总明细 源文件后台下'!C:C,"Adjustment",'总明细 源文件后台下'!F:F,"FBA Inventory Reimbursement - Lost:Inbound")</f>
        <v>0</v>
      </c>
      <c r="AR993">
        <f>SUMIFS('总明细 源文件后台下'!W:W,'总明细 源文件后台下'!E:E,E993,'总明细 源文件后台下'!C:C,"Adjustment",'总明细 源文件后台下'!F:F,"FBA Inventory Reimbursement - Lost:Warehouse")</f>
        <v>0</v>
      </c>
      <c r="AS993">
        <f>SUMIFS('总明细 源文件后台下'!W:W,'总明细 源文件后台下'!E:E,E993,'总明细 源文件后台下'!C:C,"Adjustment",'总明细 源文件后台下'!F:F,"Non-subscription Fee Adjustment")</f>
        <v>0</v>
      </c>
      <c r="AT993">
        <f>SUMIFS('总明细 源文件后台下'!W:W,'总明细 源文件后台下'!E:E,E993,'总明细 源文件后台下'!C:C,"Adjustment",'总明细 源文件后台下'!F:F,"FBA Inventory Placement Service Fee")</f>
        <v>0</v>
      </c>
      <c r="AV993">
        <f>SUMIF('FBA Customer Return Per Unit Fe'!B:B,E993,'FBA Customer Return Per Unit Fe'!C:C)</f>
        <v>0</v>
      </c>
      <c r="AX993">
        <f>(SUMIF('仓储费 源文件后台下'!C:C,E993,'仓储费 源文件后台下'!V:V))*-1</f>
        <v>0</v>
      </c>
      <c r="AZ993">
        <f>SUMIF('Disposal Fee销毁费用-160.95'!B:B,E993,'Disposal Fee销毁费用-160.95'!D:D)*-1</f>
        <v>0</v>
      </c>
      <c r="BC993">
        <f>IFERROR(VLOOKUP(F993,'优惠券-86.4'!F:I,4,0),0)</f>
        <v>0</v>
      </c>
      <c r="BD993">
        <f>IFERROR(VLOOKUP(F993,'早评-120'!E:H,4,0),0)</f>
        <v>0</v>
      </c>
      <c r="BF993">
        <f t="shared" si="120"/>
        <v>0</v>
      </c>
      <c r="BG993">
        <f t="shared" si="121"/>
        <v>0</v>
      </c>
      <c r="BH993">
        <f t="shared" si="122"/>
        <v>0</v>
      </c>
      <c r="BQ993" s="45">
        <f t="shared" si="123"/>
        <v>0</v>
      </c>
      <c r="BR993">
        <f>SUMIFS('9月销毁明细'!D:D,'9月销毁明细'!A:A,E993,'9月销毁明细'!H:H,"Sellable")</f>
        <v>0</v>
      </c>
      <c r="BS993">
        <f>SUMIFS('9月销毁明细'!G:G,'9月销毁明细'!A:A,E993,'9月销毁明细'!H:H,"Sellable")</f>
        <v>0</v>
      </c>
      <c r="BT993">
        <f>SUMIFS('9月销毁明细'!D:D,'9月销毁明细'!A:A,E993,'9月销毁明细'!H:H,"Unsellable")</f>
        <v>0</v>
      </c>
      <c r="BU993">
        <f>SUMIFS('9月销毁明细'!G:G,'9月销毁明细'!A:A,E993,'9月销毁明细'!H:H,"Unsellable")</f>
        <v>0</v>
      </c>
      <c r="BW993">
        <f>IFERROR(I993*VLOOKUP(F993,'9.3成本表'!C:L,10,0),0)</f>
        <v>0</v>
      </c>
      <c r="BX993">
        <f t="shared" si="124"/>
        <v>0</v>
      </c>
      <c r="CC993" s="45">
        <f t="shared" si="125"/>
        <v>0</v>
      </c>
      <c r="CD993" s="45">
        <f t="shared" si="126"/>
        <v>0</v>
      </c>
      <c r="CE993" s="45">
        <f t="shared" si="127"/>
        <v>0</v>
      </c>
    </row>
    <row r="994" spans="4:83" x14ac:dyDescent="0.25">
      <c r="D994" s="20" t="s">
        <v>2097</v>
      </c>
      <c r="E994" s="20" t="s">
        <v>2098</v>
      </c>
      <c r="F994" s="20">
        <v>6743</v>
      </c>
      <c r="G994">
        <v>988</v>
      </c>
      <c r="H994" s="20"/>
      <c r="I994">
        <f>SUMIFS('总明细 源文件后台下'!G:G,'总明细 源文件后台下'!E:E,E994,'总明细 源文件后台下'!C:C,"Order")</f>
        <v>0</v>
      </c>
      <c r="J994">
        <f>SUMIFS('总明细 源文件后台下'!M:M,'总明细 源文件后台下'!E:E,E994,'总明细 源文件后台下'!C:C,"Order")</f>
        <v>0</v>
      </c>
      <c r="K994">
        <f>SUMIFS('总明细 源文件后台下'!N:N,'总明细 源文件后台下'!E:E,E994,'总明细 源文件后台下'!C:C,"Order")</f>
        <v>0</v>
      </c>
      <c r="L994">
        <f>SUMIFS('总明细 源文件后台下'!O:O,'总明细 源文件后台下'!E:E,E994,'总明细 源文件后台下'!C:C,"Order")</f>
        <v>0</v>
      </c>
      <c r="M994">
        <f>SUMIFS('总明细 源文件后台下'!P:P,'总明细 源文件后台下'!E:E,E994,'总明细 源文件后台下'!C:C,"Order")</f>
        <v>0</v>
      </c>
      <c r="N994">
        <f>SUMIFS('总明细 源文件后台下'!Q:Q,'总明细 源文件后台下'!E:E,E994,'总明细 源文件后台下'!C:C,"Order")</f>
        <v>0</v>
      </c>
      <c r="O994">
        <f>SUMIFS('总明细 源文件后台下'!R:R,'总明细 源文件后台下'!E:E,E994,'总明细 源文件后台下'!C:C,"Order")</f>
        <v>0</v>
      </c>
      <c r="P994">
        <f>SUMIFS('总明细 源文件后台下'!S:S,'总明细 源文件后台下'!E:E,E994,'总明细 源文件后台下'!C:C,"Order")</f>
        <v>0</v>
      </c>
      <c r="Q994">
        <f>SUMIFS('总明细 源文件后台下'!T:T,'总明细 源文件后台下'!E:E,E994,'总明细 源文件后台下'!C:C,"Order")</f>
        <v>0</v>
      </c>
      <c r="R994">
        <f>SUMIFS('总明细 源文件后台下'!U:U,'总明细 源文件后台下'!E:E,E994,'总明细 源文件后台下'!C:C,"Order")</f>
        <v>0</v>
      </c>
      <c r="S994">
        <f>SUMIFS('总明细 源文件后台下'!V:V,'总明细 源文件后台下'!E:E,E994,'总明细 源文件后台下'!C:C,"Order")</f>
        <v>0</v>
      </c>
      <c r="T994">
        <f>SUMIFS('总明细 源文件后台下'!W:W,'总明细 源文件后台下'!E:E,E994,'总明细 源文件后台下'!C:C,"Order")</f>
        <v>0</v>
      </c>
      <c r="U994">
        <f>SUMIFS('总明细 源文件后台下'!G:G,'总明细 源文件后台下'!E:E,E994,'总明细 源文件后台下'!C:C,"Refund")</f>
        <v>0</v>
      </c>
      <c r="V994">
        <f>SUMIFS('总明细 源文件后台下'!M:M,'总明细 源文件后台下'!E:E,E994,'总明细 源文件后台下'!C:C,"Refund")</f>
        <v>0</v>
      </c>
      <c r="W994">
        <f>SUMIFS('总明细 源文件后台下'!N:N,'总明细 源文件后台下'!E:E,E994,'总明细 源文件后台下'!C:C,"Refund")</f>
        <v>0</v>
      </c>
      <c r="X994">
        <f>SUMIFS('总明细 源文件后台下'!O:O,'总明细 源文件后台下'!E:E,E994,'总明细 源文件后台下'!C:C,"Refund")</f>
        <v>0</v>
      </c>
      <c r="Y994">
        <f>SUMIFS('总明细 源文件后台下'!P:P,'总明细 源文件后台下'!E:E,E994,'总明细 源文件后台下'!C:C,"Refund")</f>
        <v>0</v>
      </c>
      <c r="Z994">
        <f>SUMIFS('总明细 源文件后台下'!Q:Q,'总明细 源文件后台下'!E:E,E994,'总明细 源文件后台下'!C:C,"Refund")</f>
        <v>0</v>
      </c>
      <c r="AA994">
        <f>SUMIFS('总明细 源文件后台下'!R:R,'总明细 源文件后台下'!E:E,E994,'总明细 源文件后台下'!C:C,"Refund")</f>
        <v>0</v>
      </c>
      <c r="AB994">
        <f>SUMIFS('总明细 源文件后台下'!S:S,'总明细 源文件后台下'!E:E,E994,'总明细 源文件后台下'!C:C,"Refund")</f>
        <v>0</v>
      </c>
      <c r="AC994">
        <f>SUMIFS('总明细 源文件后台下'!T:T,'总明细 源文件后台下'!E:E,E994,'总明细 源文件后台下'!C:C,"Refund")</f>
        <v>0</v>
      </c>
      <c r="AD994">
        <f>SUMIFS('总明细 源文件后台下'!U:U,'总明细 源文件后台下'!E:E,E994,'总明细 源文件后台下'!C:C,"Refund")</f>
        <v>0</v>
      </c>
      <c r="AE994">
        <f>SUMIFS('总明细 源文件后台下'!V:V,'总明细 源文件后台下'!E:E,E994,'总明细 源文件后台下'!C:C,"Refund")</f>
        <v>0</v>
      </c>
      <c r="AF994">
        <f>SUMIFS('总明细 源文件后台下'!W:W,'总明细 源文件后台下'!E:E,E994,'总明细 源文件后台下'!C:C,"Refund")</f>
        <v>0</v>
      </c>
      <c r="AK994">
        <f>(SUMIF('广告费 源文件后台下'!G:G,E994,'广告费 源文件后台下'!M:M))*-1</f>
        <v>0</v>
      </c>
      <c r="AL994">
        <f>SUMIFS('总明细 源文件后台下'!W:W,'总明细 源文件后台下'!E:E,E994,'总明细 源文件后台下'!C:C,"Adjustment",'总明细 源文件后台下'!F:F,"FBA Inventory Reimbursement - Customer Return")</f>
        <v>0</v>
      </c>
      <c r="AM994">
        <f>SUMIFS('总明细 源文件后台下'!W:W,'总明细 源文件后台下'!E:E,E994,'总明细 源文件后台下'!C:C,"Adjustment",'总明细 源文件后台下'!F:F,"FBA Inventory Reimbursement - Damaged:Warehouse")</f>
        <v>0</v>
      </c>
      <c r="AN994">
        <f>SUMIFS('总明细 源文件后台下'!W:W,'总明细 源文件后台下'!E:E,E994,'总明细 源文件后台下'!C:C,"Adjustment",'总明细 源文件后台下'!F:F,"FBA Inventory Reimbursement - Customer Service Issue")</f>
        <v>0</v>
      </c>
      <c r="AO994">
        <f>SUMIFS('总明细 源文件后台下'!W:W,'总明细 源文件后台下'!E:E,E994,'总明细 源文件后台下'!C:C,"Adjustment",'总明细 源文件后台下'!F:F,"FBA Inventory Reimbursement - Fee Correction")</f>
        <v>0</v>
      </c>
      <c r="AP994">
        <f>SUMIFS('总明细 源文件后台下'!W:W,'总明细 源文件后台下'!E:E,E994,'总明细 源文件后台下'!C:C,"Adjustment",'总明细 源文件后台下'!F:F,"FBA Inventory Reimbursement - General Adjustment")</f>
        <v>0</v>
      </c>
      <c r="AQ994">
        <f>SUMIFS('总明细 源文件后台下'!W:W,'总明细 源文件后台下'!E:E,E994,'总明细 源文件后台下'!C:C,"Adjustment",'总明细 源文件后台下'!F:F,"FBA Inventory Reimbursement - Lost:Inbound")</f>
        <v>0</v>
      </c>
      <c r="AR994">
        <f>SUMIFS('总明细 源文件后台下'!W:W,'总明细 源文件后台下'!E:E,E994,'总明细 源文件后台下'!C:C,"Adjustment",'总明细 源文件后台下'!F:F,"FBA Inventory Reimbursement - Lost:Warehouse")</f>
        <v>0</v>
      </c>
      <c r="AS994">
        <f>SUMIFS('总明细 源文件后台下'!W:W,'总明细 源文件后台下'!E:E,E994,'总明细 源文件后台下'!C:C,"Adjustment",'总明细 源文件后台下'!F:F,"Non-subscription Fee Adjustment")</f>
        <v>0</v>
      </c>
      <c r="AT994">
        <f>SUMIFS('总明细 源文件后台下'!W:W,'总明细 源文件后台下'!E:E,E994,'总明细 源文件后台下'!C:C,"Adjustment",'总明细 源文件后台下'!F:F,"FBA Inventory Placement Service Fee")</f>
        <v>0</v>
      </c>
      <c r="AV994">
        <f>SUMIF('FBA Customer Return Per Unit Fe'!B:B,E994,'FBA Customer Return Per Unit Fe'!C:C)</f>
        <v>0</v>
      </c>
      <c r="AX994">
        <f>(SUMIF('仓储费 源文件后台下'!C:C,E994,'仓储费 源文件后台下'!V:V))*-1</f>
        <v>-6.8999999999999999E-3</v>
      </c>
      <c r="AZ994">
        <f>SUMIF('Disposal Fee销毁费用-160.95'!B:B,E994,'Disposal Fee销毁费用-160.95'!D:D)*-1</f>
        <v>0</v>
      </c>
      <c r="BC994">
        <f>IFERROR(VLOOKUP(F994,'优惠券-86.4'!F:I,4,0),0)</f>
        <v>0</v>
      </c>
      <c r="BD994">
        <f>IFERROR(VLOOKUP(F994,'早评-120'!E:H,4,0),0)</f>
        <v>0</v>
      </c>
      <c r="BF994">
        <f t="shared" si="120"/>
        <v>-6.8999999999999999E-3</v>
      </c>
      <c r="BG994">
        <f t="shared" si="121"/>
        <v>0</v>
      </c>
      <c r="BH994">
        <f t="shared" si="122"/>
        <v>-4.4850000000000001E-2</v>
      </c>
      <c r="BQ994" s="45">
        <f t="shared" si="123"/>
        <v>-4.4850000000000001E-2</v>
      </c>
      <c r="BR994">
        <f>SUMIFS('9月销毁明细'!D:D,'9月销毁明细'!A:A,E994,'9月销毁明细'!H:H,"Sellable")</f>
        <v>0</v>
      </c>
      <c r="BS994">
        <f>SUMIFS('9月销毁明细'!G:G,'9月销毁明细'!A:A,E994,'9月销毁明细'!H:H,"Sellable")</f>
        <v>0</v>
      </c>
      <c r="BT994">
        <f>SUMIFS('9月销毁明细'!D:D,'9月销毁明细'!A:A,E994,'9月销毁明细'!H:H,"Unsellable")</f>
        <v>0</v>
      </c>
      <c r="BU994">
        <f>SUMIFS('9月销毁明细'!G:G,'9月销毁明细'!A:A,E994,'9月销毁明细'!H:H,"Unsellable")</f>
        <v>0</v>
      </c>
      <c r="BW994">
        <f>IFERROR(I994*VLOOKUP(F994,'9.3成本表'!C:L,10,0),0)</f>
        <v>0</v>
      </c>
      <c r="BX994">
        <f t="shared" si="124"/>
        <v>0</v>
      </c>
      <c r="CC994" s="45">
        <f t="shared" si="125"/>
        <v>-4.4850000000000001E-2</v>
      </c>
      <c r="CD994" s="45">
        <f t="shared" si="126"/>
        <v>0</v>
      </c>
      <c r="CE994" s="45">
        <f t="shared" si="127"/>
        <v>0</v>
      </c>
    </row>
    <row r="995" spans="4:83" x14ac:dyDescent="0.25">
      <c r="D995" s="20" t="s">
        <v>2099</v>
      </c>
      <c r="E995" s="20" t="s">
        <v>2100</v>
      </c>
      <c r="F995" s="20">
        <v>6743</v>
      </c>
      <c r="G995">
        <v>989</v>
      </c>
      <c r="H995" s="20"/>
      <c r="I995">
        <f>SUMIFS('总明细 源文件后台下'!G:G,'总明细 源文件后台下'!E:E,E995,'总明细 源文件后台下'!C:C,"Order")</f>
        <v>0</v>
      </c>
      <c r="J995">
        <f>SUMIFS('总明细 源文件后台下'!M:M,'总明细 源文件后台下'!E:E,E995,'总明细 源文件后台下'!C:C,"Order")</f>
        <v>0</v>
      </c>
      <c r="K995">
        <f>SUMIFS('总明细 源文件后台下'!N:N,'总明细 源文件后台下'!E:E,E995,'总明细 源文件后台下'!C:C,"Order")</f>
        <v>0</v>
      </c>
      <c r="L995">
        <f>SUMIFS('总明细 源文件后台下'!O:O,'总明细 源文件后台下'!E:E,E995,'总明细 源文件后台下'!C:C,"Order")</f>
        <v>0</v>
      </c>
      <c r="M995">
        <f>SUMIFS('总明细 源文件后台下'!P:P,'总明细 源文件后台下'!E:E,E995,'总明细 源文件后台下'!C:C,"Order")</f>
        <v>0</v>
      </c>
      <c r="N995">
        <f>SUMIFS('总明细 源文件后台下'!Q:Q,'总明细 源文件后台下'!E:E,E995,'总明细 源文件后台下'!C:C,"Order")</f>
        <v>0</v>
      </c>
      <c r="O995">
        <f>SUMIFS('总明细 源文件后台下'!R:R,'总明细 源文件后台下'!E:E,E995,'总明细 源文件后台下'!C:C,"Order")</f>
        <v>0</v>
      </c>
      <c r="P995">
        <f>SUMIFS('总明细 源文件后台下'!S:S,'总明细 源文件后台下'!E:E,E995,'总明细 源文件后台下'!C:C,"Order")</f>
        <v>0</v>
      </c>
      <c r="Q995">
        <f>SUMIFS('总明细 源文件后台下'!T:T,'总明细 源文件后台下'!E:E,E995,'总明细 源文件后台下'!C:C,"Order")</f>
        <v>0</v>
      </c>
      <c r="R995">
        <f>SUMIFS('总明细 源文件后台下'!U:U,'总明细 源文件后台下'!E:E,E995,'总明细 源文件后台下'!C:C,"Order")</f>
        <v>0</v>
      </c>
      <c r="S995">
        <f>SUMIFS('总明细 源文件后台下'!V:V,'总明细 源文件后台下'!E:E,E995,'总明细 源文件后台下'!C:C,"Order")</f>
        <v>0</v>
      </c>
      <c r="T995">
        <f>SUMIFS('总明细 源文件后台下'!W:W,'总明细 源文件后台下'!E:E,E995,'总明细 源文件后台下'!C:C,"Order")</f>
        <v>0</v>
      </c>
      <c r="U995">
        <f>SUMIFS('总明细 源文件后台下'!G:G,'总明细 源文件后台下'!E:E,E995,'总明细 源文件后台下'!C:C,"Refund")</f>
        <v>0</v>
      </c>
      <c r="V995">
        <f>SUMIFS('总明细 源文件后台下'!M:M,'总明细 源文件后台下'!E:E,E995,'总明细 源文件后台下'!C:C,"Refund")</f>
        <v>0</v>
      </c>
      <c r="W995">
        <f>SUMIFS('总明细 源文件后台下'!N:N,'总明细 源文件后台下'!E:E,E995,'总明细 源文件后台下'!C:C,"Refund")</f>
        <v>0</v>
      </c>
      <c r="X995">
        <f>SUMIFS('总明细 源文件后台下'!O:O,'总明细 源文件后台下'!E:E,E995,'总明细 源文件后台下'!C:C,"Refund")</f>
        <v>0</v>
      </c>
      <c r="Y995">
        <f>SUMIFS('总明细 源文件后台下'!P:P,'总明细 源文件后台下'!E:E,E995,'总明细 源文件后台下'!C:C,"Refund")</f>
        <v>0</v>
      </c>
      <c r="Z995">
        <f>SUMIFS('总明细 源文件后台下'!Q:Q,'总明细 源文件后台下'!E:E,E995,'总明细 源文件后台下'!C:C,"Refund")</f>
        <v>0</v>
      </c>
      <c r="AA995">
        <f>SUMIFS('总明细 源文件后台下'!R:R,'总明细 源文件后台下'!E:E,E995,'总明细 源文件后台下'!C:C,"Refund")</f>
        <v>0</v>
      </c>
      <c r="AB995">
        <f>SUMIFS('总明细 源文件后台下'!S:S,'总明细 源文件后台下'!E:E,E995,'总明细 源文件后台下'!C:C,"Refund")</f>
        <v>0</v>
      </c>
      <c r="AC995">
        <f>SUMIFS('总明细 源文件后台下'!T:T,'总明细 源文件后台下'!E:E,E995,'总明细 源文件后台下'!C:C,"Refund")</f>
        <v>0</v>
      </c>
      <c r="AD995">
        <f>SUMIFS('总明细 源文件后台下'!U:U,'总明细 源文件后台下'!E:E,E995,'总明细 源文件后台下'!C:C,"Refund")</f>
        <v>0</v>
      </c>
      <c r="AE995">
        <f>SUMIFS('总明细 源文件后台下'!V:V,'总明细 源文件后台下'!E:E,E995,'总明细 源文件后台下'!C:C,"Refund")</f>
        <v>0</v>
      </c>
      <c r="AF995">
        <f>SUMIFS('总明细 源文件后台下'!W:W,'总明细 源文件后台下'!E:E,E995,'总明细 源文件后台下'!C:C,"Refund")</f>
        <v>0</v>
      </c>
      <c r="AK995">
        <f>(SUMIF('广告费 源文件后台下'!G:G,E995,'广告费 源文件后台下'!M:M))*-1</f>
        <v>0</v>
      </c>
      <c r="AL995">
        <f>SUMIFS('总明细 源文件后台下'!W:W,'总明细 源文件后台下'!E:E,E995,'总明细 源文件后台下'!C:C,"Adjustment",'总明细 源文件后台下'!F:F,"FBA Inventory Reimbursement - Customer Return")</f>
        <v>0</v>
      </c>
      <c r="AM995">
        <f>SUMIFS('总明细 源文件后台下'!W:W,'总明细 源文件后台下'!E:E,E995,'总明细 源文件后台下'!C:C,"Adjustment",'总明细 源文件后台下'!F:F,"FBA Inventory Reimbursement - Damaged:Warehouse")</f>
        <v>0</v>
      </c>
      <c r="AN995">
        <f>SUMIFS('总明细 源文件后台下'!W:W,'总明细 源文件后台下'!E:E,E995,'总明细 源文件后台下'!C:C,"Adjustment",'总明细 源文件后台下'!F:F,"FBA Inventory Reimbursement - Customer Service Issue")</f>
        <v>0</v>
      </c>
      <c r="AO995">
        <f>SUMIFS('总明细 源文件后台下'!W:W,'总明细 源文件后台下'!E:E,E995,'总明细 源文件后台下'!C:C,"Adjustment",'总明细 源文件后台下'!F:F,"FBA Inventory Reimbursement - Fee Correction")</f>
        <v>0</v>
      </c>
      <c r="AP995">
        <f>SUMIFS('总明细 源文件后台下'!W:W,'总明细 源文件后台下'!E:E,E995,'总明细 源文件后台下'!C:C,"Adjustment",'总明细 源文件后台下'!F:F,"FBA Inventory Reimbursement - General Adjustment")</f>
        <v>0</v>
      </c>
      <c r="AQ995">
        <f>SUMIFS('总明细 源文件后台下'!W:W,'总明细 源文件后台下'!E:E,E995,'总明细 源文件后台下'!C:C,"Adjustment",'总明细 源文件后台下'!F:F,"FBA Inventory Reimbursement - Lost:Inbound")</f>
        <v>0</v>
      </c>
      <c r="AR995">
        <f>SUMIFS('总明细 源文件后台下'!W:W,'总明细 源文件后台下'!E:E,E995,'总明细 源文件后台下'!C:C,"Adjustment",'总明细 源文件后台下'!F:F,"FBA Inventory Reimbursement - Lost:Warehouse")</f>
        <v>0</v>
      </c>
      <c r="AS995">
        <f>SUMIFS('总明细 源文件后台下'!W:W,'总明细 源文件后台下'!E:E,E995,'总明细 源文件后台下'!C:C,"Adjustment",'总明细 源文件后台下'!F:F,"Non-subscription Fee Adjustment")</f>
        <v>0</v>
      </c>
      <c r="AT995">
        <f>SUMIFS('总明细 源文件后台下'!W:W,'总明细 源文件后台下'!E:E,E995,'总明细 源文件后台下'!C:C,"Adjustment",'总明细 源文件后台下'!F:F,"FBA Inventory Placement Service Fee")</f>
        <v>0</v>
      </c>
      <c r="AV995">
        <f>SUMIF('FBA Customer Return Per Unit Fe'!B:B,E995,'FBA Customer Return Per Unit Fe'!C:C)</f>
        <v>0</v>
      </c>
      <c r="AX995">
        <f>(SUMIF('仓储费 源文件后台下'!C:C,E995,'仓储费 源文件后台下'!V:V))*-1</f>
        <v>-9.1999999999999998E-3</v>
      </c>
      <c r="AZ995">
        <f>SUMIF('Disposal Fee销毁费用-160.95'!B:B,E995,'Disposal Fee销毁费用-160.95'!D:D)*-1</f>
        <v>0</v>
      </c>
      <c r="BC995">
        <f>IFERROR(VLOOKUP(F995,'优惠券-86.4'!F:I,4,0),0)</f>
        <v>0</v>
      </c>
      <c r="BD995">
        <f>IFERROR(VLOOKUP(F995,'早评-120'!E:H,4,0),0)</f>
        <v>0</v>
      </c>
      <c r="BF995">
        <f t="shared" si="120"/>
        <v>-9.1999999999999998E-3</v>
      </c>
      <c r="BG995">
        <f t="shared" si="121"/>
        <v>0</v>
      </c>
      <c r="BH995">
        <f t="shared" si="122"/>
        <v>-5.9799999999999999E-2</v>
      </c>
      <c r="BQ995" s="45">
        <f t="shared" si="123"/>
        <v>-5.9799999999999999E-2</v>
      </c>
      <c r="BR995">
        <f>SUMIFS('9月销毁明细'!D:D,'9月销毁明细'!A:A,E995,'9月销毁明细'!H:H,"Sellable")</f>
        <v>0</v>
      </c>
      <c r="BS995">
        <f>SUMIFS('9月销毁明细'!G:G,'9月销毁明细'!A:A,E995,'9月销毁明细'!H:H,"Sellable")</f>
        <v>0</v>
      </c>
      <c r="BT995">
        <f>SUMIFS('9月销毁明细'!D:D,'9月销毁明细'!A:A,E995,'9月销毁明细'!H:H,"Unsellable")</f>
        <v>0</v>
      </c>
      <c r="BU995">
        <f>SUMIFS('9月销毁明细'!G:G,'9月销毁明细'!A:A,E995,'9月销毁明细'!H:H,"Unsellable")</f>
        <v>0</v>
      </c>
      <c r="BW995">
        <f>IFERROR(I995*VLOOKUP(F995,'9.3成本表'!C:L,10,0),0)</f>
        <v>0</v>
      </c>
      <c r="BX995">
        <f t="shared" si="124"/>
        <v>0</v>
      </c>
      <c r="CC995" s="45">
        <f t="shared" si="125"/>
        <v>-5.9799999999999999E-2</v>
      </c>
      <c r="CD995" s="45">
        <f t="shared" si="126"/>
        <v>0</v>
      </c>
      <c r="CE995" s="45">
        <f t="shared" si="127"/>
        <v>0</v>
      </c>
    </row>
    <row r="996" spans="4:83" x14ac:dyDescent="0.25">
      <c r="D996" s="20" t="s">
        <v>2101</v>
      </c>
      <c r="E996" s="20" t="s">
        <v>2102</v>
      </c>
      <c r="F996" s="20">
        <v>6743</v>
      </c>
      <c r="G996">
        <v>990</v>
      </c>
      <c r="H996" s="20"/>
      <c r="I996">
        <f>SUMIFS('总明细 源文件后台下'!G:G,'总明细 源文件后台下'!E:E,E996,'总明细 源文件后台下'!C:C,"Order")</f>
        <v>0</v>
      </c>
      <c r="J996">
        <f>SUMIFS('总明细 源文件后台下'!M:M,'总明细 源文件后台下'!E:E,E996,'总明细 源文件后台下'!C:C,"Order")</f>
        <v>0</v>
      </c>
      <c r="K996">
        <f>SUMIFS('总明细 源文件后台下'!N:N,'总明细 源文件后台下'!E:E,E996,'总明细 源文件后台下'!C:C,"Order")</f>
        <v>0</v>
      </c>
      <c r="L996">
        <f>SUMIFS('总明细 源文件后台下'!O:O,'总明细 源文件后台下'!E:E,E996,'总明细 源文件后台下'!C:C,"Order")</f>
        <v>0</v>
      </c>
      <c r="M996">
        <f>SUMIFS('总明细 源文件后台下'!P:P,'总明细 源文件后台下'!E:E,E996,'总明细 源文件后台下'!C:C,"Order")</f>
        <v>0</v>
      </c>
      <c r="N996">
        <f>SUMIFS('总明细 源文件后台下'!Q:Q,'总明细 源文件后台下'!E:E,E996,'总明细 源文件后台下'!C:C,"Order")</f>
        <v>0</v>
      </c>
      <c r="O996">
        <f>SUMIFS('总明细 源文件后台下'!R:R,'总明细 源文件后台下'!E:E,E996,'总明细 源文件后台下'!C:C,"Order")</f>
        <v>0</v>
      </c>
      <c r="P996">
        <f>SUMIFS('总明细 源文件后台下'!S:S,'总明细 源文件后台下'!E:E,E996,'总明细 源文件后台下'!C:C,"Order")</f>
        <v>0</v>
      </c>
      <c r="Q996">
        <f>SUMIFS('总明细 源文件后台下'!T:T,'总明细 源文件后台下'!E:E,E996,'总明细 源文件后台下'!C:C,"Order")</f>
        <v>0</v>
      </c>
      <c r="R996">
        <f>SUMIFS('总明细 源文件后台下'!U:U,'总明细 源文件后台下'!E:E,E996,'总明细 源文件后台下'!C:C,"Order")</f>
        <v>0</v>
      </c>
      <c r="S996">
        <f>SUMIFS('总明细 源文件后台下'!V:V,'总明细 源文件后台下'!E:E,E996,'总明细 源文件后台下'!C:C,"Order")</f>
        <v>0</v>
      </c>
      <c r="T996">
        <f>SUMIFS('总明细 源文件后台下'!W:W,'总明细 源文件后台下'!E:E,E996,'总明细 源文件后台下'!C:C,"Order")</f>
        <v>0</v>
      </c>
      <c r="U996">
        <f>SUMIFS('总明细 源文件后台下'!G:G,'总明细 源文件后台下'!E:E,E996,'总明细 源文件后台下'!C:C,"Refund")</f>
        <v>0</v>
      </c>
      <c r="V996">
        <f>SUMIFS('总明细 源文件后台下'!M:M,'总明细 源文件后台下'!E:E,E996,'总明细 源文件后台下'!C:C,"Refund")</f>
        <v>0</v>
      </c>
      <c r="W996">
        <f>SUMIFS('总明细 源文件后台下'!N:N,'总明细 源文件后台下'!E:E,E996,'总明细 源文件后台下'!C:C,"Refund")</f>
        <v>0</v>
      </c>
      <c r="X996">
        <f>SUMIFS('总明细 源文件后台下'!O:O,'总明细 源文件后台下'!E:E,E996,'总明细 源文件后台下'!C:C,"Refund")</f>
        <v>0</v>
      </c>
      <c r="Y996">
        <f>SUMIFS('总明细 源文件后台下'!P:P,'总明细 源文件后台下'!E:E,E996,'总明细 源文件后台下'!C:C,"Refund")</f>
        <v>0</v>
      </c>
      <c r="Z996">
        <f>SUMIFS('总明细 源文件后台下'!Q:Q,'总明细 源文件后台下'!E:E,E996,'总明细 源文件后台下'!C:C,"Refund")</f>
        <v>0</v>
      </c>
      <c r="AA996">
        <f>SUMIFS('总明细 源文件后台下'!R:R,'总明细 源文件后台下'!E:E,E996,'总明细 源文件后台下'!C:C,"Refund")</f>
        <v>0</v>
      </c>
      <c r="AB996">
        <f>SUMIFS('总明细 源文件后台下'!S:S,'总明细 源文件后台下'!E:E,E996,'总明细 源文件后台下'!C:C,"Refund")</f>
        <v>0</v>
      </c>
      <c r="AC996">
        <f>SUMIFS('总明细 源文件后台下'!T:T,'总明细 源文件后台下'!E:E,E996,'总明细 源文件后台下'!C:C,"Refund")</f>
        <v>0</v>
      </c>
      <c r="AD996">
        <f>SUMIFS('总明细 源文件后台下'!U:U,'总明细 源文件后台下'!E:E,E996,'总明细 源文件后台下'!C:C,"Refund")</f>
        <v>0</v>
      </c>
      <c r="AE996">
        <f>SUMIFS('总明细 源文件后台下'!V:V,'总明细 源文件后台下'!E:E,E996,'总明细 源文件后台下'!C:C,"Refund")</f>
        <v>0</v>
      </c>
      <c r="AF996">
        <f>SUMIFS('总明细 源文件后台下'!W:W,'总明细 源文件后台下'!E:E,E996,'总明细 源文件后台下'!C:C,"Refund")</f>
        <v>0</v>
      </c>
      <c r="AK996">
        <f>(SUMIF('广告费 源文件后台下'!G:G,E996,'广告费 源文件后台下'!M:M))*-1</f>
        <v>0</v>
      </c>
      <c r="AL996">
        <f>SUMIFS('总明细 源文件后台下'!W:W,'总明细 源文件后台下'!E:E,E996,'总明细 源文件后台下'!C:C,"Adjustment",'总明细 源文件后台下'!F:F,"FBA Inventory Reimbursement - Customer Return")</f>
        <v>0</v>
      </c>
      <c r="AM996">
        <f>SUMIFS('总明细 源文件后台下'!W:W,'总明细 源文件后台下'!E:E,E996,'总明细 源文件后台下'!C:C,"Adjustment",'总明细 源文件后台下'!F:F,"FBA Inventory Reimbursement - Damaged:Warehouse")</f>
        <v>0</v>
      </c>
      <c r="AN996">
        <f>SUMIFS('总明细 源文件后台下'!W:W,'总明细 源文件后台下'!E:E,E996,'总明细 源文件后台下'!C:C,"Adjustment",'总明细 源文件后台下'!F:F,"FBA Inventory Reimbursement - Customer Service Issue")</f>
        <v>0</v>
      </c>
      <c r="AO996">
        <f>SUMIFS('总明细 源文件后台下'!W:W,'总明细 源文件后台下'!E:E,E996,'总明细 源文件后台下'!C:C,"Adjustment",'总明细 源文件后台下'!F:F,"FBA Inventory Reimbursement - Fee Correction")</f>
        <v>0</v>
      </c>
      <c r="AP996">
        <f>SUMIFS('总明细 源文件后台下'!W:W,'总明细 源文件后台下'!E:E,E996,'总明细 源文件后台下'!C:C,"Adjustment",'总明细 源文件后台下'!F:F,"FBA Inventory Reimbursement - General Adjustment")</f>
        <v>0</v>
      </c>
      <c r="AQ996">
        <f>SUMIFS('总明细 源文件后台下'!W:W,'总明细 源文件后台下'!E:E,E996,'总明细 源文件后台下'!C:C,"Adjustment",'总明细 源文件后台下'!F:F,"FBA Inventory Reimbursement - Lost:Inbound")</f>
        <v>0</v>
      </c>
      <c r="AR996">
        <f>SUMIFS('总明细 源文件后台下'!W:W,'总明细 源文件后台下'!E:E,E996,'总明细 源文件后台下'!C:C,"Adjustment",'总明细 源文件后台下'!F:F,"FBA Inventory Reimbursement - Lost:Warehouse")</f>
        <v>0</v>
      </c>
      <c r="AS996">
        <f>SUMIFS('总明细 源文件后台下'!W:W,'总明细 源文件后台下'!E:E,E996,'总明细 源文件后台下'!C:C,"Adjustment",'总明细 源文件后台下'!F:F,"Non-subscription Fee Adjustment")</f>
        <v>0</v>
      </c>
      <c r="AT996">
        <f>SUMIFS('总明细 源文件后台下'!W:W,'总明细 源文件后台下'!E:E,E996,'总明细 源文件后台下'!C:C,"Adjustment",'总明细 源文件后台下'!F:F,"FBA Inventory Placement Service Fee")</f>
        <v>0</v>
      </c>
      <c r="AV996">
        <f>SUMIF('FBA Customer Return Per Unit Fe'!B:B,E996,'FBA Customer Return Per Unit Fe'!C:C)</f>
        <v>0</v>
      </c>
      <c r="AX996">
        <f>(SUMIF('仓储费 源文件后台下'!C:C,E996,'仓储费 源文件后台下'!V:V))*-1</f>
        <v>-4.5999999999999999E-3</v>
      </c>
      <c r="AZ996">
        <f>SUMIF('Disposal Fee销毁费用-160.95'!B:B,E996,'Disposal Fee销毁费用-160.95'!D:D)*-1</f>
        <v>0</v>
      </c>
      <c r="BC996">
        <f>IFERROR(VLOOKUP(F996,'优惠券-86.4'!F:I,4,0),0)</f>
        <v>0</v>
      </c>
      <c r="BD996">
        <f>IFERROR(VLOOKUP(F996,'早评-120'!E:H,4,0),0)</f>
        <v>0</v>
      </c>
      <c r="BF996">
        <f t="shared" si="120"/>
        <v>-4.5999999999999999E-3</v>
      </c>
      <c r="BG996">
        <f t="shared" si="121"/>
        <v>0</v>
      </c>
      <c r="BH996">
        <f t="shared" si="122"/>
        <v>-2.9899999999999999E-2</v>
      </c>
      <c r="BQ996" s="45">
        <f t="shared" si="123"/>
        <v>-2.9899999999999999E-2</v>
      </c>
      <c r="BR996">
        <f>SUMIFS('9月销毁明细'!D:D,'9月销毁明细'!A:A,E996,'9月销毁明细'!H:H,"Sellable")</f>
        <v>0</v>
      </c>
      <c r="BS996">
        <f>SUMIFS('9月销毁明细'!G:G,'9月销毁明细'!A:A,E996,'9月销毁明细'!H:H,"Sellable")</f>
        <v>0</v>
      </c>
      <c r="BT996">
        <f>SUMIFS('9月销毁明细'!D:D,'9月销毁明细'!A:A,E996,'9月销毁明细'!H:H,"Unsellable")</f>
        <v>0</v>
      </c>
      <c r="BU996">
        <f>SUMIFS('9月销毁明细'!G:G,'9月销毁明细'!A:A,E996,'9月销毁明细'!H:H,"Unsellable")</f>
        <v>0</v>
      </c>
      <c r="BW996">
        <f>IFERROR(I996*VLOOKUP(F996,'9.3成本表'!C:L,10,0),0)</f>
        <v>0</v>
      </c>
      <c r="BX996">
        <f t="shared" si="124"/>
        <v>0</v>
      </c>
      <c r="CC996" s="45">
        <f t="shared" si="125"/>
        <v>-2.9899999999999999E-2</v>
      </c>
      <c r="CD996" s="45">
        <f t="shared" si="126"/>
        <v>0</v>
      </c>
      <c r="CE996" s="45">
        <f t="shared" si="127"/>
        <v>0</v>
      </c>
    </row>
    <row r="997" spans="4:83" x14ac:dyDescent="0.25">
      <c r="D997" s="20" t="s">
        <v>2103</v>
      </c>
      <c r="E997" s="20" t="s">
        <v>2104</v>
      </c>
      <c r="F997" s="20">
        <v>6743</v>
      </c>
      <c r="G997">
        <v>991</v>
      </c>
      <c r="H997" s="20"/>
      <c r="I997">
        <f>SUMIFS('总明细 源文件后台下'!G:G,'总明细 源文件后台下'!E:E,E997,'总明细 源文件后台下'!C:C,"Order")</f>
        <v>0</v>
      </c>
      <c r="J997">
        <f>SUMIFS('总明细 源文件后台下'!M:M,'总明细 源文件后台下'!E:E,E997,'总明细 源文件后台下'!C:C,"Order")</f>
        <v>0</v>
      </c>
      <c r="K997">
        <f>SUMIFS('总明细 源文件后台下'!N:N,'总明细 源文件后台下'!E:E,E997,'总明细 源文件后台下'!C:C,"Order")</f>
        <v>0</v>
      </c>
      <c r="L997">
        <f>SUMIFS('总明细 源文件后台下'!O:O,'总明细 源文件后台下'!E:E,E997,'总明细 源文件后台下'!C:C,"Order")</f>
        <v>0</v>
      </c>
      <c r="M997">
        <f>SUMIFS('总明细 源文件后台下'!P:P,'总明细 源文件后台下'!E:E,E997,'总明细 源文件后台下'!C:C,"Order")</f>
        <v>0</v>
      </c>
      <c r="N997">
        <f>SUMIFS('总明细 源文件后台下'!Q:Q,'总明细 源文件后台下'!E:E,E997,'总明细 源文件后台下'!C:C,"Order")</f>
        <v>0</v>
      </c>
      <c r="O997">
        <f>SUMIFS('总明细 源文件后台下'!R:R,'总明细 源文件后台下'!E:E,E997,'总明细 源文件后台下'!C:C,"Order")</f>
        <v>0</v>
      </c>
      <c r="P997">
        <f>SUMIFS('总明细 源文件后台下'!S:S,'总明细 源文件后台下'!E:E,E997,'总明细 源文件后台下'!C:C,"Order")</f>
        <v>0</v>
      </c>
      <c r="Q997">
        <f>SUMIFS('总明细 源文件后台下'!T:T,'总明细 源文件后台下'!E:E,E997,'总明细 源文件后台下'!C:C,"Order")</f>
        <v>0</v>
      </c>
      <c r="R997">
        <f>SUMIFS('总明细 源文件后台下'!U:U,'总明细 源文件后台下'!E:E,E997,'总明细 源文件后台下'!C:C,"Order")</f>
        <v>0</v>
      </c>
      <c r="S997">
        <f>SUMIFS('总明细 源文件后台下'!V:V,'总明细 源文件后台下'!E:E,E997,'总明细 源文件后台下'!C:C,"Order")</f>
        <v>0</v>
      </c>
      <c r="T997">
        <f>SUMIFS('总明细 源文件后台下'!W:W,'总明细 源文件后台下'!E:E,E997,'总明细 源文件后台下'!C:C,"Order")</f>
        <v>0</v>
      </c>
      <c r="U997">
        <f>SUMIFS('总明细 源文件后台下'!G:G,'总明细 源文件后台下'!E:E,E997,'总明细 源文件后台下'!C:C,"Refund")</f>
        <v>0</v>
      </c>
      <c r="V997">
        <f>SUMIFS('总明细 源文件后台下'!M:M,'总明细 源文件后台下'!E:E,E997,'总明细 源文件后台下'!C:C,"Refund")</f>
        <v>0</v>
      </c>
      <c r="W997">
        <f>SUMIFS('总明细 源文件后台下'!N:N,'总明细 源文件后台下'!E:E,E997,'总明细 源文件后台下'!C:C,"Refund")</f>
        <v>0</v>
      </c>
      <c r="X997">
        <f>SUMIFS('总明细 源文件后台下'!O:O,'总明细 源文件后台下'!E:E,E997,'总明细 源文件后台下'!C:C,"Refund")</f>
        <v>0</v>
      </c>
      <c r="Y997">
        <f>SUMIFS('总明细 源文件后台下'!P:P,'总明细 源文件后台下'!E:E,E997,'总明细 源文件后台下'!C:C,"Refund")</f>
        <v>0</v>
      </c>
      <c r="Z997">
        <f>SUMIFS('总明细 源文件后台下'!Q:Q,'总明细 源文件后台下'!E:E,E997,'总明细 源文件后台下'!C:C,"Refund")</f>
        <v>0</v>
      </c>
      <c r="AA997">
        <f>SUMIFS('总明细 源文件后台下'!R:R,'总明细 源文件后台下'!E:E,E997,'总明细 源文件后台下'!C:C,"Refund")</f>
        <v>0</v>
      </c>
      <c r="AB997">
        <f>SUMIFS('总明细 源文件后台下'!S:S,'总明细 源文件后台下'!E:E,E997,'总明细 源文件后台下'!C:C,"Refund")</f>
        <v>0</v>
      </c>
      <c r="AC997">
        <f>SUMIFS('总明细 源文件后台下'!T:T,'总明细 源文件后台下'!E:E,E997,'总明细 源文件后台下'!C:C,"Refund")</f>
        <v>0</v>
      </c>
      <c r="AD997">
        <f>SUMIFS('总明细 源文件后台下'!U:U,'总明细 源文件后台下'!E:E,E997,'总明细 源文件后台下'!C:C,"Refund")</f>
        <v>0</v>
      </c>
      <c r="AE997">
        <f>SUMIFS('总明细 源文件后台下'!V:V,'总明细 源文件后台下'!E:E,E997,'总明细 源文件后台下'!C:C,"Refund")</f>
        <v>0</v>
      </c>
      <c r="AF997">
        <f>SUMIFS('总明细 源文件后台下'!W:W,'总明细 源文件后台下'!E:E,E997,'总明细 源文件后台下'!C:C,"Refund")</f>
        <v>0</v>
      </c>
      <c r="AK997">
        <f>(SUMIF('广告费 源文件后台下'!G:G,E997,'广告费 源文件后台下'!M:M))*-1</f>
        <v>0</v>
      </c>
      <c r="AL997">
        <f>SUMIFS('总明细 源文件后台下'!W:W,'总明细 源文件后台下'!E:E,E997,'总明细 源文件后台下'!C:C,"Adjustment",'总明细 源文件后台下'!F:F,"FBA Inventory Reimbursement - Customer Return")</f>
        <v>0</v>
      </c>
      <c r="AM997">
        <f>SUMIFS('总明细 源文件后台下'!W:W,'总明细 源文件后台下'!E:E,E997,'总明细 源文件后台下'!C:C,"Adjustment",'总明细 源文件后台下'!F:F,"FBA Inventory Reimbursement - Damaged:Warehouse")</f>
        <v>0</v>
      </c>
      <c r="AN997">
        <f>SUMIFS('总明细 源文件后台下'!W:W,'总明细 源文件后台下'!E:E,E997,'总明细 源文件后台下'!C:C,"Adjustment",'总明细 源文件后台下'!F:F,"FBA Inventory Reimbursement - Customer Service Issue")</f>
        <v>0</v>
      </c>
      <c r="AO997">
        <f>SUMIFS('总明细 源文件后台下'!W:W,'总明细 源文件后台下'!E:E,E997,'总明细 源文件后台下'!C:C,"Adjustment",'总明细 源文件后台下'!F:F,"FBA Inventory Reimbursement - Fee Correction")</f>
        <v>0</v>
      </c>
      <c r="AP997">
        <f>SUMIFS('总明细 源文件后台下'!W:W,'总明细 源文件后台下'!E:E,E997,'总明细 源文件后台下'!C:C,"Adjustment",'总明细 源文件后台下'!F:F,"FBA Inventory Reimbursement - General Adjustment")</f>
        <v>0</v>
      </c>
      <c r="AQ997">
        <f>SUMIFS('总明细 源文件后台下'!W:W,'总明细 源文件后台下'!E:E,E997,'总明细 源文件后台下'!C:C,"Adjustment",'总明细 源文件后台下'!F:F,"FBA Inventory Reimbursement - Lost:Inbound")</f>
        <v>0</v>
      </c>
      <c r="AR997">
        <f>SUMIFS('总明细 源文件后台下'!W:W,'总明细 源文件后台下'!E:E,E997,'总明细 源文件后台下'!C:C,"Adjustment",'总明细 源文件后台下'!F:F,"FBA Inventory Reimbursement - Lost:Warehouse")</f>
        <v>0</v>
      </c>
      <c r="AS997">
        <f>SUMIFS('总明细 源文件后台下'!W:W,'总明细 源文件后台下'!E:E,E997,'总明细 源文件后台下'!C:C,"Adjustment",'总明细 源文件后台下'!F:F,"Non-subscription Fee Adjustment")</f>
        <v>0</v>
      </c>
      <c r="AT997">
        <f>SUMIFS('总明细 源文件后台下'!W:W,'总明细 源文件后台下'!E:E,E997,'总明细 源文件后台下'!C:C,"Adjustment",'总明细 源文件后台下'!F:F,"FBA Inventory Placement Service Fee")</f>
        <v>0</v>
      </c>
      <c r="AV997">
        <f>SUMIF('FBA Customer Return Per Unit Fe'!B:B,E997,'FBA Customer Return Per Unit Fe'!C:C)</f>
        <v>0</v>
      </c>
      <c r="AX997">
        <f>(SUMIF('仓储费 源文件后台下'!C:C,E997,'仓储费 源文件后台下'!V:V))*-1</f>
        <v>0</v>
      </c>
      <c r="AZ997">
        <f>SUMIF('Disposal Fee销毁费用-160.95'!B:B,E997,'Disposal Fee销毁费用-160.95'!D:D)*-1</f>
        <v>0</v>
      </c>
      <c r="BC997">
        <f>IFERROR(VLOOKUP(F997,'优惠券-86.4'!F:I,4,0),0)</f>
        <v>0</v>
      </c>
      <c r="BD997">
        <f>IFERROR(VLOOKUP(F997,'早评-120'!E:H,4,0),0)</f>
        <v>0</v>
      </c>
      <c r="BF997">
        <f t="shared" si="120"/>
        <v>0</v>
      </c>
      <c r="BG997">
        <f t="shared" si="121"/>
        <v>0</v>
      </c>
      <c r="BH997">
        <f t="shared" si="122"/>
        <v>0</v>
      </c>
      <c r="BQ997" s="45">
        <f t="shared" si="123"/>
        <v>0</v>
      </c>
      <c r="BR997">
        <f>SUMIFS('9月销毁明细'!D:D,'9月销毁明细'!A:A,E997,'9月销毁明细'!H:H,"Sellable")</f>
        <v>0</v>
      </c>
      <c r="BS997">
        <f>SUMIFS('9月销毁明细'!G:G,'9月销毁明细'!A:A,E997,'9月销毁明细'!H:H,"Sellable")</f>
        <v>0</v>
      </c>
      <c r="BT997">
        <f>SUMIFS('9月销毁明细'!D:D,'9月销毁明细'!A:A,E997,'9月销毁明细'!H:H,"Unsellable")</f>
        <v>0</v>
      </c>
      <c r="BU997">
        <f>SUMIFS('9月销毁明细'!G:G,'9月销毁明细'!A:A,E997,'9月销毁明细'!H:H,"Unsellable")</f>
        <v>0</v>
      </c>
      <c r="BW997">
        <f>IFERROR(I997*VLOOKUP(F997,'9.3成本表'!C:L,10,0),0)</f>
        <v>0</v>
      </c>
      <c r="BX997">
        <f t="shared" si="124"/>
        <v>0</v>
      </c>
      <c r="CC997" s="45">
        <f t="shared" si="125"/>
        <v>0</v>
      </c>
      <c r="CD997" s="45">
        <f t="shared" si="126"/>
        <v>0</v>
      </c>
      <c r="CE997" s="45">
        <f t="shared" si="127"/>
        <v>0</v>
      </c>
    </row>
    <row r="998" spans="4:83" x14ac:dyDescent="0.25">
      <c r="D998" s="20" t="s">
        <v>2105</v>
      </c>
      <c r="E998" s="20" t="s">
        <v>2106</v>
      </c>
      <c r="F998" s="20">
        <v>6743</v>
      </c>
      <c r="G998">
        <v>992</v>
      </c>
      <c r="H998" s="20"/>
      <c r="I998">
        <f>SUMIFS('总明细 源文件后台下'!G:G,'总明细 源文件后台下'!E:E,E998,'总明细 源文件后台下'!C:C,"Order")</f>
        <v>0</v>
      </c>
      <c r="J998">
        <f>SUMIFS('总明细 源文件后台下'!M:M,'总明细 源文件后台下'!E:E,E998,'总明细 源文件后台下'!C:C,"Order")</f>
        <v>0</v>
      </c>
      <c r="K998">
        <f>SUMIFS('总明细 源文件后台下'!N:N,'总明细 源文件后台下'!E:E,E998,'总明细 源文件后台下'!C:C,"Order")</f>
        <v>0</v>
      </c>
      <c r="L998">
        <f>SUMIFS('总明细 源文件后台下'!O:O,'总明细 源文件后台下'!E:E,E998,'总明细 源文件后台下'!C:C,"Order")</f>
        <v>0</v>
      </c>
      <c r="M998">
        <f>SUMIFS('总明细 源文件后台下'!P:P,'总明细 源文件后台下'!E:E,E998,'总明细 源文件后台下'!C:C,"Order")</f>
        <v>0</v>
      </c>
      <c r="N998">
        <f>SUMIFS('总明细 源文件后台下'!Q:Q,'总明细 源文件后台下'!E:E,E998,'总明细 源文件后台下'!C:C,"Order")</f>
        <v>0</v>
      </c>
      <c r="O998">
        <f>SUMIFS('总明细 源文件后台下'!R:R,'总明细 源文件后台下'!E:E,E998,'总明细 源文件后台下'!C:C,"Order")</f>
        <v>0</v>
      </c>
      <c r="P998">
        <f>SUMIFS('总明细 源文件后台下'!S:S,'总明细 源文件后台下'!E:E,E998,'总明细 源文件后台下'!C:C,"Order")</f>
        <v>0</v>
      </c>
      <c r="Q998">
        <f>SUMIFS('总明细 源文件后台下'!T:T,'总明细 源文件后台下'!E:E,E998,'总明细 源文件后台下'!C:C,"Order")</f>
        <v>0</v>
      </c>
      <c r="R998">
        <f>SUMIFS('总明细 源文件后台下'!U:U,'总明细 源文件后台下'!E:E,E998,'总明细 源文件后台下'!C:C,"Order")</f>
        <v>0</v>
      </c>
      <c r="S998">
        <f>SUMIFS('总明细 源文件后台下'!V:V,'总明细 源文件后台下'!E:E,E998,'总明细 源文件后台下'!C:C,"Order")</f>
        <v>0</v>
      </c>
      <c r="T998">
        <f>SUMIFS('总明细 源文件后台下'!W:W,'总明细 源文件后台下'!E:E,E998,'总明细 源文件后台下'!C:C,"Order")</f>
        <v>0</v>
      </c>
      <c r="U998">
        <f>SUMIFS('总明细 源文件后台下'!G:G,'总明细 源文件后台下'!E:E,E998,'总明细 源文件后台下'!C:C,"Refund")</f>
        <v>0</v>
      </c>
      <c r="V998">
        <f>SUMIFS('总明细 源文件后台下'!M:M,'总明细 源文件后台下'!E:E,E998,'总明细 源文件后台下'!C:C,"Refund")</f>
        <v>0</v>
      </c>
      <c r="W998">
        <f>SUMIFS('总明细 源文件后台下'!N:N,'总明细 源文件后台下'!E:E,E998,'总明细 源文件后台下'!C:C,"Refund")</f>
        <v>0</v>
      </c>
      <c r="X998">
        <f>SUMIFS('总明细 源文件后台下'!O:O,'总明细 源文件后台下'!E:E,E998,'总明细 源文件后台下'!C:C,"Refund")</f>
        <v>0</v>
      </c>
      <c r="Y998">
        <f>SUMIFS('总明细 源文件后台下'!P:P,'总明细 源文件后台下'!E:E,E998,'总明细 源文件后台下'!C:C,"Refund")</f>
        <v>0</v>
      </c>
      <c r="Z998">
        <f>SUMIFS('总明细 源文件后台下'!Q:Q,'总明细 源文件后台下'!E:E,E998,'总明细 源文件后台下'!C:C,"Refund")</f>
        <v>0</v>
      </c>
      <c r="AA998">
        <f>SUMIFS('总明细 源文件后台下'!R:R,'总明细 源文件后台下'!E:E,E998,'总明细 源文件后台下'!C:C,"Refund")</f>
        <v>0</v>
      </c>
      <c r="AB998">
        <f>SUMIFS('总明细 源文件后台下'!S:S,'总明细 源文件后台下'!E:E,E998,'总明细 源文件后台下'!C:C,"Refund")</f>
        <v>0</v>
      </c>
      <c r="AC998">
        <f>SUMIFS('总明细 源文件后台下'!T:T,'总明细 源文件后台下'!E:E,E998,'总明细 源文件后台下'!C:C,"Refund")</f>
        <v>0</v>
      </c>
      <c r="AD998">
        <f>SUMIFS('总明细 源文件后台下'!U:U,'总明细 源文件后台下'!E:E,E998,'总明细 源文件后台下'!C:C,"Refund")</f>
        <v>0</v>
      </c>
      <c r="AE998">
        <f>SUMIFS('总明细 源文件后台下'!V:V,'总明细 源文件后台下'!E:E,E998,'总明细 源文件后台下'!C:C,"Refund")</f>
        <v>0</v>
      </c>
      <c r="AF998">
        <f>SUMIFS('总明细 源文件后台下'!W:W,'总明细 源文件后台下'!E:E,E998,'总明细 源文件后台下'!C:C,"Refund")</f>
        <v>0</v>
      </c>
      <c r="AK998">
        <f>(SUMIF('广告费 源文件后台下'!G:G,E998,'广告费 源文件后台下'!M:M))*-1</f>
        <v>0</v>
      </c>
      <c r="AL998">
        <f>SUMIFS('总明细 源文件后台下'!W:W,'总明细 源文件后台下'!E:E,E998,'总明细 源文件后台下'!C:C,"Adjustment",'总明细 源文件后台下'!F:F,"FBA Inventory Reimbursement - Customer Return")</f>
        <v>0</v>
      </c>
      <c r="AM998">
        <f>SUMIFS('总明细 源文件后台下'!W:W,'总明细 源文件后台下'!E:E,E998,'总明细 源文件后台下'!C:C,"Adjustment",'总明细 源文件后台下'!F:F,"FBA Inventory Reimbursement - Damaged:Warehouse")</f>
        <v>0</v>
      </c>
      <c r="AN998">
        <f>SUMIFS('总明细 源文件后台下'!W:W,'总明细 源文件后台下'!E:E,E998,'总明细 源文件后台下'!C:C,"Adjustment",'总明细 源文件后台下'!F:F,"FBA Inventory Reimbursement - Customer Service Issue")</f>
        <v>0</v>
      </c>
      <c r="AO998">
        <f>SUMIFS('总明细 源文件后台下'!W:W,'总明细 源文件后台下'!E:E,E998,'总明细 源文件后台下'!C:C,"Adjustment",'总明细 源文件后台下'!F:F,"FBA Inventory Reimbursement - Fee Correction")</f>
        <v>0</v>
      </c>
      <c r="AP998">
        <f>SUMIFS('总明细 源文件后台下'!W:W,'总明细 源文件后台下'!E:E,E998,'总明细 源文件后台下'!C:C,"Adjustment",'总明细 源文件后台下'!F:F,"FBA Inventory Reimbursement - General Adjustment")</f>
        <v>0</v>
      </c>
      <c r="AQ998">
        <f>SUMIFS('总明细 源文件后台下'!W:W,'总明细 源文件后台下'!E:E,E998,'总明细 源文件后台下'!C:C,"Adjustment",'总明细 源文件后台下'!F:F,"FBA Inventory Reimbursement - Lost:Inbound")</f>
        <v>0</v>
      </c>
      <c r="AR998">
        <f>SUMIFS('总明细 源文件后台下'!W:W,'总明细 源文件后台下'!E:E,E998,'总明细 源文件后台下'!C:C,"Adjustment",'总明细 源文件后台下'!F:F,"FBA Inventory Reimbursement - Lost:Warehouse")</f>
        <v>0</v>
      </c>
      <c r="AS998">
        <f>SUMIFS('总明细 源文件后台下'!W:W,'总明细 源文件后台下'!E:E,E998,'总明细 源文件后台下'!C:C,"Adjustment",'总明细 源文件后台下'!F:F,"Non-subscription Fee Adjustment")</f>
        <v>0</v>
      </c>
      <c r="AT998">
        <f>SUMIFS('总明细 源文件后台下'!W:W,'总明细 源文件后台下'!E:E,E998,'总明细 源文件后台下'!C:C,"Adjustment",'总明细 源文件后台下'!F:F,"FBA Inventory Placement Service Fee")</f>
        <v>0</v>
      </c>
      <c r="AV998">
        <f>SUMIF('FBA Customer Return Per Unit Fe'!B:B,E998,'FBA Customer Return Per Unit Fe'!C:C)</f>
        <v>0</v>
      </c>
      <c r="AX998">
        <f>(SUMIF('仓储费 源文件后台下'!C:C,E998,'仓储费 源文件后台下'!V:V))*-1</f>
        <v>0</v>
      </c>
      <c r="AZ998">
        <f>SUMIF('Disposal Fee销毁费用-160.95'!B:B,E998,'Disposal Fee销毁费用-160.95'!D:D)*-1</f>
        <v>0</v>
      </c>
      <c r="BC998">
        <f>IFERROR(VLOOKUP(F998,'优惠券-86.4'!F:I,4,0),0)</f>
        <v>0</v>
      </c>
      <c r="BD998">
        <f>IFERROR(VLOOKUP(F998,'早评-120'!E:H,4,0),0)</f>
        <v>0</v>
      </c>
      <c r="BF998">
        <f t="shared" si="120"/>
        <v>0</v>
      </c>
      <c r="BG998">
        <f t="shared" si="121"/>
        <v>0</v>
      </c>
      <c r="BH998">
        <f t="shared" si="122"/>
        <v>0</v>
      </c>
      <c r="BQ998" s="45">
        <f t="shared" si="123"/>
        <v>0</v>
      </c>
      <c r="BR998">
        <f>SUMIFS('9月销毁明细'!D:D,'9月销毁明细'!A:A,E998,'9月销毁明细'!H:H,"Sellable")</f>
        <v>0</v>
      </c>
      <c r="BS998">
        <f>SUMIFS('9月销毁明细'!G:G,'9月销毁明细'!A:A,E998,'9月销毁明细'!H:H,"Sellable")</f>
        <v>0</v>
      </c>
      <c r="BT998">
        <f>SUMIFS('9月销毁明细'!D:D,'9月销毁明细'!A:A,E998,'9月销毁明细'!H:H,"Unsellable")</f>
        <v>0</v>
      </c>
      <c r="BU998">
        <f>SUMIFS('9月销毁明细'!G:G,'9月销毁明细'!A:A,E998,'9月销毁明细'!H:H,"Unsellable")</f>
        <v>0</v>
      </c>
      <c r="BW998">
        <f>IFERROR(I998*VLOOKUP(F998,'9.3成本表'!C:L,10,0),0)</f>
        <v>0</v>
      </c>
      <c r="BX998">
        <f t="shared" si="124"/>
        <v>0</v>
      </c>
      <c r="CC998" s="45">
        <f t="shared" si="125"/>
        <v>0</v>
      </c>
      <c r="CD998" s="45">
        <f t="shared" si="126"/>
        <v>0</v>
      </c>
      <c r="CE998" s="45">
        <f t="shared" si="127"/>
        <v>0</v>
      </c>
    </row>
    <row r="999" spans="4:83" x14ac:dyDescent="0.25">
      <c r="D999" s="20" t="s">
        <v>2107</v>
      </c>
      <c r="E999" s="20" t="s">
        <v>2108</v>
      </c>
      <c r="F999" s="20">
        <v>6743</v>
      </c>
      <c r="G999">
        <v>993</v>
      </c>
      <c r="H999" s="20"/>
      <c r="I999">
        <f>SUMIFS('总明细 源文件后台下'!G:G,'总明细 源文件后台下'!E:E,E999,'总明细 源文件后台下'!C:C,"Order")</f>
        <v>0</v>
      </c>
      <c r="J999">
        <f>SUMIFS('总明细 源文件后台下'!M:M,'总明细 源文件后台下'!E:E,E999,'总明细 源文件后台下'!C:C,"Order")</f>
        <v>0</v>
      </c>
      <c r="K999">
        <f>SUMIFS('总明细 源文件后台下'!N:N,'总明细 源文件后台下'!E:E,E999,'总明细 源文件后台下'!C:C,"Order")</f>
        <v>0</v>
      </c>
      <c r="L999">
        <f>SUMIFS('总明细 源文件后台下'!O:O,'总明细 源文件后台下'!E:E,E999,'总明细 源文件后台下'!C:C,"Order")</f>
        <v>0</v>
      </c>
      <c r="M999">
        <f>SUMIFS('总明细 源文件后台下'!P:P,'总明细 源文件后台下'!E:E,E999,'总明细 源文件后台下'!C:C,"Order")</f>
        <v>0</v>
      </c>
      <c r="N999">
        <f>SUMIFS('总明细 源文件后台下'!Q:Q,'总明细 源文件后台下'!E:E,E999,'总明细 源文件后台下'!C:C,"Order")</f>
        <v>0</v>
      </c>
      <c r="O999">
        <f>SUMIFS('总明细 源文件后台下'!R:R,'总明细 源文件后台下'!E:E,E999,'总明细 源文件后台下'!C:C,"Order")</f>
        <v>0</v>
      </c>
      <c r="P999">
        <f>SUMIFS('总明细 源文件后台下'!S:S,'总明细 源文件后台下'!E:E,E999,'总明细 源文件后台下'!C:C,"Order")</f>
        <v>0</v>
      </c>
      <c r="Q999">
        <f>SUMIFS('总明细 源文件后台下'!T:T,'总明细 源文件后台下'!E:E,E999,'总明细 源文件后台下'!C:C,"Order")</f>
        <v>0</v>
      </c>
      <c r="R999">
        <f>SUMIFS('总明细 源文件后台下'!U:U,'总明细 源文件后台下'!E:E,E999,'总明细 源文件后台下'!C:C,"Order")</f>
        <v>0</v>
      </c>
      <c r="S999">
        <f>SUMIFS('总明细 源文件后台下'!V:V,'总明细 源文件后台下'!E:E,E999,'总明细 源文件后台下'!C:C,"Order")</f>
        <v>0</v>
      </c>
      <c r="T999">
        <f>SUMIFS('总明细 源文件后台下'!W:W,'总明细 源文件后台下'!E:E,E999,'总明细 源文件后台下'!C:C,"Order")</f>
        <v>0</v>
      </c>
      <c r="U999">
        <f>SUMIFS('总明细 源文件后台下'!G:G,'总明细 源文件后台下'!E:E,E999,'总明细 源文件后台下'!C:C,"Refund")</f>
        <v>0</v>
      </c>
      <c r="V999">
        <f>SUMIFS('总明细 源文件后台下'!M:M,'总明细 源文件后台下'!E:E,E999,'总明细 源文件后台下'!C:C,"Refund")</f>
        <v>0</v>
      </c>
      <c r="W999">
        <f>SUMIFS('总明细 源文件后台下'!N:N,'总明细 源文件后台下'!E:E,E999,'总明细 源文件后台下'!C:C,"Refund")</f>
        <v>0</v>
      </c>
      <c r="X999">
        <f>SUMIFS('总明细 源文件后台下'!O:O,'总明细 源文件后台下'!E:E,E999,'总明细 源文件后台下'!C:C,"Refund")</f>
        <v>0</v>
      </c>
      <c r="Y999">
        <f>SUMIFS('总明细 源文件后台下'!P:P,'总明细 源文件后台下'!E:E,E999,'总明细 源文件后台下'!C:C,"Refund")</f>
        <v>0</v>
      </c>
      <c r="Z999">
        <f>SUMIFS('总明细 源文件后台下'!Q:Q,'总明细 源文件后台下'!E:E,E999,'总明细 源文件后台下'!C:C,"Refund")</f>
        <v>0</v>
      </c>
      <c r="AA999">
        <f>SUMIFS('总明细 源文件后台下'!R:R,'总明细 源文件后台下'!E:E,E999,'总明细 源文件后台下'!C:C,"Refund")</f>
        <v>0</v>
      </c>
      <c r="AB999">
        <f>SUMIFS('总明细 源文件后台下'!S:S,'总明细 源文件后台下'!E:E,E999,'总明细 源文件后台下'!C:C,"Refund")</f>
        <v>0</v>
      </c>
      <c r="AC999">
        <f>SUMIFS('总明细 源文件后台下'!T:T,'总明细 源文件后台下'!E:E,E999,'总明细 源文件后台下'!C:C,"Refund")</f>
        <v>0</v>
      </c>
      <c r="AD999">
        <f>SUMIFS('总明细 源文件后台下'!U:U,'总明细 源文件后台下'!E:E,E999,'总明细 源文件后台下'!C:C,"Refund")</f>
        <v>0</v>
      </c>
      <c r="AE999">
        <f>SUMIFS('总明细 源文件后台下'!V:V,'总明细 源文件后台下'!E:E,E999,'总明细 源文件后台下'!C:C,"Refund")</f>
        <v>0</v>
      </c>
      <c r="AF999">
        <f>SUMIFS('总明细 源文件后台下'!W:W,'总明细 源文件后台下'!E:E,E999,'总明细 源文件后台下'!C:C,"Refund")</f>
        <v>0</v>
      </c>
      <c r="AK999">
        <f>(SUMIF('广告费 源文件后台下'!G:G,E999,'广告费 源文件后台下'!M:M))*-1</f>
        <v>0</v>
      </c>
      <c r="AL999">
        <f>SUMIFS('总明细 源文件后台下'!W:W,'总明细 源文件后台下'!E:E,E999,'总明细 源文件后台下'!C:C,"Adjustment",'总明细 源文件后台下'!F:F,"FBA Inventory Reimbursement - Customer Return")</f>
        <v>0</v>
      </c>
      <c r="AM999">
        <f>SUMIFS('总明细 源文件后台下'!W:W,'总明细 源文件后台下'!E:E,E999,'总明细 源文件后台下'!C:C,"Adjustment",'总明细 源文件后台下'!F:F,"FBA Inventory Reimbursement - Damaged:Warehouse")</f>
        <v>0</v>
      </c>
      <c r="AN999">
        <f>SUMIFS('总明细 源文件后台下'!W:W,'总明细 源文件后台下'!E:E,E999,'总明细 源文件后台下'!C:C,"Adjustment",'总明细 源文件后台下'!F:F,"FBA Inventory Reimbursement - Customer Service Issue")</f>
        <v>0</v>
      </c>
      <c r="AO999">
        <f>SUMIFS('总明细 源文件后台下'!W:W,'总明细 源文件后台下'!E:E,E999,'总明细 源文件后台下'!C:C,"Adjustment",'总明细 源文件后台下'!F:F,"FBA Inventory Reimbursement - Fee Correction")</f>
        <v>0</v>
      </c>
      <c r="AP999">
        <f>SUMIFS('总明细 源文件后台下'!W:W,'总明细 源文件后台下'!E:E,E999,'总明细 源文件后台下'!C:C,"Adjustment",'总明细 源文件后台下'!F:F,"FBA Inventory Reimbursement - General Adjustment")</f>
        <v>0</v>
      </c>
      <c r="AQ999">
        <f>SUMIFS('总明细 源文件后台下'!W:W,'总明细 源文件后台下'!E:E,E999,'总明细 源文件后台下'!C:C,"Adjustment",'总明细 源文件后台下'!F:F,"FBA Inventory Reimbursement - Lost:Inbound")</f>
        <v>0</v>
      </c>
      <c r="AR999">
        <f>SUMIFS('总明细 源文件后台下'!W:W,'总明细 源文件后台下'!E:E,E999,'总明细 源文件后台下'!C:C,"Adjustment",'总明细 源文件后台下'!F:F,"FBA Inventory Reimbursement - Lost:Warehouse")</f>
        <v>0</v>
      </c>
      <c r="AS999">
        <f>SUMIFS('总明细 源文件后台下'!W:W,'总明细 源文件后台下'!E:E,E999,'总明细 源文件后台下'!C:C,"Adjustment",'总明细 源文件后台下'!F:F,"Non-subscription Fee Adjustment")</f>
        <v>0</v>
      </c>
      <c r="AT999">
        <f>SUMIFS('总明细 源文件后台下'!W:W,'总明细 源文件后台下'!E:E,E999,'总明细 源文件后台下'!C:C,"Adjustment",'总明细 源文件后台下'!F:F,"FBA Inventory Placement Service Fee")</f>
        <v>0</v>
      </c>
      <c r="AV999">
        <f>SUMIF('FBA Customer Return Per Unit Fe'!B:B,E999,'FBA Customer Return Per Unit Fe'!C:C)</f>
        <v>0</v>
      </c>
      <c r="AX999">
        <f>(SUMIF('仓储费 源文件后台下'!C:C,E999,'仓储费 源文件后台下'!V:V))*-1</f>
        <v>0</v>
      </c>
      <c r="AZ999">
        <f>SUMIF('Disposal Fee销毁费用-160.95'!B:B,E999,'Disposal Fee销毁费用-160.95'!D:D)*-1</f>
        <v>0</v>
      </c>
      <c r="BC999">
        <f>IFERROR(VLOOKUP(F999,'优惠券-86.4'!F:I,4,0),0)</f>
        <v>0</v>
      </c>
      <c r="BD999">
        <f>IFERROR(VLOOKUP(F999,'早评-120'!E:H,4,0),0)</f>
        <v>0</v>
      </c>
      <c r="BF999">
        <f t="shared" si="120"/>
        <v>0</v>
      </c>
      <c r="BG999">
        <f t="shared" si="121"/>
        <v>0</v>
      </c>
      <c r="BH999">
        <f t="shared" si="122"/>
        <v>0</v>
      </c>
      <c r="BQ999" s="45">
        <f t="shared" si="123"/>
        <v>0</v>
      </c>
      <c r="BR999">
        <f>SUMIFS('9月销毁明细'!D:D,'9月销毁明细'!A:A,E999,'9月销毁明细'!H:H,"Sellable")</f>
        <v>0</v>
      </c>
      <c r="BS999">
        <f>SUMIFS('9月销毁明细'!G:G,'9月销毁明细'!A:A,E999,'9月销毁明细'!H:H,"Sellable")</f>
        <v>0</v>
      </c>
      <c r="BT999">
        <f>SUMIFS('9月销毁明细'!D:D,'9月销毁明细'!A:A,E999,'9月销毁明细'!H:H,"Unsellable")</f>
        <v>0</v>
      </c>
      <c r="BU999">
        <f>SUMIFS('9月销毁明细'!G:G,'9月销毁明细'!A:A,E999,'9月销毁明细'!H:H,"Unsellable")</f>
        <v>0</v>
      </c>
      <c r="BW999">
        <f>IFERROR(I999*VLOOKUP(F999,'9.3成本表'!C:L,10,0),0)</f>
        <v>0</v>
      </c>
      <c r="BX999">
        <f t="shared" si="124"/>
        <v>0</v>
      </c>
      <c r="CC999" s="45">
        <f t="shared" si="125"/>
        <v>0</v>
      </c>
      <c r="CD999" s="45">
        <f t="shared" si="126"/>
        <v>0</v>
      </c>
      <c r="CE999" s="45">
        <f t="shared" si="127"/>
        <v>0</v>
      </c>
    </row>
    <row r="1000" spans="4:83" x14ac:dyDescent="0.25">
      <c r="D1000" s="20" t="s">
        <v>2109</v>
      </c>
      <c r="E1000" s="20" t="s">
        <v>2110</v>
      </c>
      <c r="F1000" s="20">
        <v>6743</v>
      </c>
      <c r="G1000">
        <v>994</v>
      </c>
      <c r="H1000" s="20"/>
      <c r="I1000">
        <f>SUMIFS('总明细 源文件后台下'!G:G,'总明细 源文件后台下'!E:E,E1000,'总明细 源文件后台下'!C:C,"Order")</f>
        <v>0</v>
      </c>
      <c r="J1000">
        <f>SUMIFS('总明细 源文件后台下'!M:M,'总明细 源文件后台下'!E:E,E1000,'总明细 源文件后台下'!C:C,"Order")</f>
        <v>0</v>
      </c>
      <c r="K1000">
        <f>SUMIFS('总明细 源文件后台下'!N:N,'总明细 源文件后台下'!E:E,E1000,'总明细 源文件后台下'!C:C,"Order")</f>
        <v>0</v>
      </c>
      <c r="L1000">
        <f>SUMIFS('总明细 源文件后台下'!O:O,'总明细 源文件后台下'!E:E,E1000,'总明细 源文件后台下'!C:C,"Order")</f>
        <v>0</v>
      </c>
      <c r="M1000">
        <f>SUMIFS('总明细 源文件后台下'!P:P,'总明细 源文件后台下'!E:E,E1000,'总明细 源文件后台下'!C:C,"Order")</f>
        <v>0</v>
      </c>
      <c r="N1000">
        <f>SUMIFS('总明细 源文件后台下'!Q:Q,'总明细 源文件后台下'!E:E,E1000,'总明细 源文件后台下'!C:C,"Order")</f>
        <v>0</v>
      </c>
      <c r="O1000">
        <f>SUMIFS('总明细 源文件后台下'!R:R,'总明细 源文件后台下'!E:E,E1000,'总明细 源文件后台下'!C:C,"Order")</f>
        <v>0</v>
      </c>
      <c r="P1000">
        <f>SUMIFS('总明细 源文件后台下'!S:S,'总明细 源文件后台下'!E:E,E1000,'总明细 源文件后台下'!C:C,"Order")</f>
        <v>0</v>
      </c>
      <c r="Q1000">
        <f>SUMIFS('总明细 源文件后台下'!T:T,'总明细 源文件后台下'!E:E,E1000,'总明细 源文件后台下'!C:C,"Order")</f>
        <v>0</v>
      </c>
      <c r="R1000">
        <f>SUMIFS('总明细 源文件后台下'!U:U,'总明细 源文件后台下'!E:E,E1000,'总明细 源文件后台下'!C:C,"Order")</f>
        <v>0</v>
      </c>
      <c r="S1000">
        <f>SUMIFS('总明细 源文件后台下'!V:V,'总明细 源文件后台下'!E:E,E1000,'总明细 源文件后台下'!C:C,"Order")</f>
        <v>0</v>
      </c>
      <c r="T1000">
        <f>SUMIFS('总明细 源文件后台下'!W:W,'总明细 源文件后台下'!E:E,E1000,'总明细 源文件后台下'!C:C,"Order")</f>
        <v>0</v>
      </c>
      <c r="U1000">
        <f>SUMIFS('总明细 源文件后台下'!G:G,'总明细 源文件后台下'!E:E,E1000,'总明细 源文件后台下'!C:C,"Refund")</f>
        <v>0</v>
      </c>
      <c r="V1000">
        <f>SUMIFS('总明细 源文件后台下'!M:M,'总明细 源文件后台下'!E:E,E1000,'总明细 源文件后台下'!C:C,"Refund")</f>
        <v>0</v>
      </c>
      <c r="W1000">
        <f>SUMIFS('总明细 源文件后台下'!N:N,'总明细 源文件后台下'!E:E,E1000,'总明细 源文件后台下'!C:C,"Refund")</f>
        <v>0</v>
      </c>
      <c r="X1000">
        <f>SUMIFS('总明细 源文件后台下'!O:O,'总明细 源文件后台下'!E:E,E1000,'总明细 源文件后台下'!C:C,"Refund")</f>
        <v>0</v>
      </c>
      <c r="Y1000">
        <f>SUMIFS('总明细 源文件后台下'!P:P,'总明细 源文件后台下'!E:E,E1000,'总明细 源文件后台下'!C:C,"Refund")</f>
        <v>0</v>
      </c>
      <c r="Z1000">
        <f>SUMIFS('总明细 源文件后台下'!Q:Q,'总明细 源文件后台下'!E:E,E1000,'总明细 源文件后台下'!C:C,"Refund")</f>
        <v>0</v>
      </c>
      <c r="AA1000">
        <f>SUMIFS('总明细 源文件后台下'!R:R,'总明细 源文件后台下'!E:E,E1000,'总明细 源文件后台下'!C:C,"Refund")</f>
        <v>0</v>
      </c>
      <c r="AB1000">
        <f>SUMIFS('总明细 源文件后台下'!S:S,'总明细 源文件后台下'!E:E,E1000,'总明细 源文件后台下'!C:C,"Refund")</f>
        <v>0</v>
      </c>
      <c r="AC1000">
        <f>SUMIFS('总明细 源文件后台下'!T:T,'总明细 源文件后台下'!E:E,E1000,'总明细 源文件后台下'!C:C,"Refund")</f>
        <v>0</v>
      </c>
      <c r="AD1000">
        <f>SUMIFS('总明细 源文件后台下'!U:U,'总明细 源文件后台下'!E:E,E1000,'总明细 源文件后台下'!C:C,"Refund")</f>
        <v>0</v>
      </c>
      <c r="AE1000">
        <f>SUMIFS('总明细 源文件后台下'!V:V,'总明细 源文件后台下'!E:E,E1000,'总明细 源文件后台下'!C:C,"Refund")</f>
        <v>0</v>
      </c>
      <c r="AF1000">
        <f>SUMIFS('总明细 源文件后台下'!W:W,'总明细 源文件后台下'!E:E,E1000,'总明细 源文件后台下'!C:C,"Refund")</f>
        <v>0</v>
      </c>
      <c r="AK1000">
        <f>(SUMIF('广告费 源文件后台下'!G:G,E1000,'广告费 源文件后台下'!M:M))*-1</f>
        <v>0</v>
      </c>
      <c r="AL1000">
        <f>SUMIFS('总明细 源文件后台下'!W:W,'总明细 源文件后台下'!E:E,E1000,'总明细 源文件后台下'!C:C,"Adjustment",'总明细 源文件后台下'!F:F,"FBA Inventory Reimbursement - Customer Return")</f>
        <v>0</v>
      </c>
      <c r="AM1000">
        <f>SUMIFS('总明细 源文件后台下'!W:W,'总明细 源文件后台下'!E:E,E1000,'总明细 源文件后台下'!C:C,"Adjustment",'总明细 源文件后台下'!F:F,"FBA Inventory Reimbursement - Damaged:Warehouse")</f>
        <v>0</v>
      </c>
      <c r="AN1000">
        <f>SUMIFS('总明细 源文件后台下'!W:W,'总明细 源文件后台下'!E:E,E1000,'总明细 源文件后台下'!C:C,"Adjustment",'总明细 源文件后台下'!F:F,"FBA Inventory Reimbursement - Customer Service Issue")</f>
        <v>0</v>
      </c>
      <c r="AO1000">
        <f>SUMIFS('总明细 源文件后台下'!W:W,'总明细 源文件后台下'!E:E,E1000,'总明细 源文件后台下'!C:C,"Adjustment",'总明细 源文件后台下'!F:F,"FBA Inventory Reimbursement - Fee Correction")</f>
        <v>0</v>
      </c>
      <c r="AP1000">
        <f>SUMIFS('总明细 源文件后台下'!W:W,'总明细 源文件后台下'!E:E,E1000,'总明细 源文件后台下'!C:C,"Adjustment",'总明细 源文件后台下'!F:F,"FBA Inventory Reimbursement - General Adjustment")</f>
        <v>0</v>
      </c>
      <c r="AQ1000">
        <f>SUMIFS('总明细 源文件后台下'!W:W,'总明细 源文件后台下'!E:E,E1000,'总明细 源文件后台下'!C:C,"Adjustment",'总明细 源文件后台下'!F:F,"FBA Inventory Reimbursement - Lost:Inbound")</f>
        <v>0</v>
      </c>
      <c r="AR1000">
        <f>SUMIFS('总明细 源文件后台下'!W:W,'总明细 源文件后台下'!E:E,E1000,'总明细 源文件后台下'!C:C,"Adjustment",'总明细 源文件后台下'!F:F,"FBA Inventory Reimbursement - Lost:Warehouse")</f>
        <v>0</v>
      </c>
      <c r="AS1000">
        <f>SUMIFS('总明细 源文件后台下'!W:W,'总明细 源文件后台下'!E:E,E1000,'总明细 源文件后台下'!C:C,"Adjustment",'总明细 源文件后台下'!F:F,"Non-subscription Fee Adjustment")</f>
        <v>0</v>
      </c>
      <c r="AT1000">
        <f>SUMIFS('总明细 源文件后台下'!W:W,'总明细 源文件后台下'!E:E,E1000,'总明细 源文件后台下'!C:C,"Adjustment",'总明细 源文件后台下'!F:F,"FBA Inventory Placement Service Fee")</f>
        <v>0</v>
      </c>
      <c r="AV1000">
        <f>SUMIF('FBA Customer Return Per Unit Fe'!B:B,E1000,'FBA Customer Return Per Unit Fe'!C:C)</f>
        <v>0</v>
      </c>
      <c r="AX1000">
        <f>(SUMIF('仓储费 源文件后台下'!C:C,E1000,'仓储费 源文件后台下'!V:V))*-1</f>
        <v>-1.14E-2</v>
      </c>
      <c r="AZ1000">
        <f>SUMIF('Disposal Fee销毁费用-160.95'!B:B,E1000,'Disposal Fee销毁费用-160.95'!D:D)*-1</f>
        <v>0</v>
      </c>
      <c r="BC1000">
        <f>IFERROR(VLOOKUP(F1000,'优惠券-86.4'!F:I,4,0),0)</f>
        <v>0</v>
      </c>
      <c r="BD1000">
        <f>IFERROR(VLOOKUP(F1000,'早评-120'!E:H,4,0),0)</f>
        <v>0</v>
      </c>
      <c r="BF1000">
        <f t="shared" si="120"/>
        <v>-1.14E-2</v>
      </c>
      <c r="BG1000">
        <f t="shared" si="121"/>
        <v>0</v>
      </c>
      <c r="BH1000">
        <f t="shared" si="122"/>
        <v>-7.4099999999999999E-2</v>
      </c>
      <c r="BQ1000" s="45">
        <f t="shared" si="123"/>
        <v>-7.4099999999999999E-2</v>
      </c>
      <c r="BR1000">
        <f>SUMIFS('9月销毁明细'!D:D,'9月销毁明细'!A:A,E1000,'9月销毁明细'!H:H,"Sellable")</f>
        <v>0</v>
      </c>
      <c r="BS1000">
        <f>SUMIFS('9月销毁明细'!G:G,'9月销毁明细'!A:A,E1000,'9月销毁明细'!H:H,"Sellable")</f>
        <v>0</v>
      </c>
      <c r="BT1000">
        <f>SUMIFS('9月销毁明细'!D:D,'9月销毁明细'!A:A,E1000,'9月销毁明细'!H:H,"Unsellable")</f>
        <v>0</v>
      </c>
      <c r="BU1000">
        <f>SUMIFS('9月销毁明细'!G:G,'9月销毁明细'!A:A,E1000,'9月销毁明细'!H:H,"Unsellable")</f>
        <v>0</v>
      </c>
      <c r="BW1000">
        <f>IFERROR(I1000*VLOOKUP(F1000,'9.3成本表'!C:L,10,0),0)</f>
        <v>0</v>
      </c>
      <c r="BX1000">
        <f t="shared" si="124"/>
        <v>0</v>
      </c>
      <c r="CC1000" s="45">
        <f t="shared" si="125"/>
        <v>-7.4099999999999999E-2</v>
      </c>
      <c r="CD1000" s="45">
        <f t="shared" si="126"/>
        <v>0</v>
      </c>
      <c r="CE1000" s="45">
        <f t="shared" si="127"/>
        <v>0</v>
      </c>
    </row>
    <row r="1001" spans="4:83" x14ac:dyDescent="0.25">
      <c r="D1001" s="20" t="s">
        <v>2111</v>
      </c>
      <c r="E1001" s="20" t="s">
        <v>2112</v>
      </c>
      <c r="F1001" s="20">
        <v>6743</v>
      </c>
      <c r="G1001">
        <v>995</v>
      </c>
      <c r="H1001" s="20"/>
      <c r="I1001">
        <f>SUMIFS('总明细 源文件后台下'!G:G,'总明细 源文件后台下'!E:E,E1001,'总明细 源文件后台下'!C:C,"Order")</f>
        <v>0</v>
      </c>
      <c r="J1001">
        <f>SUMIFS('总明细 源文件后台下'!M:M,'总明细 源文件后台下'!E:E,E1001,'总明细 源文件后台下'!C:C,"Order")</f>
        <v>0</v>
      </c>
      <c r="K1001">
        <f>SUMIFS('总明细 源文件后台下'!N:N,'总明细 源文件后台下'!E:E,E1001,'总明细 源文件后台下'!C:C,"Order")</f>
        <v>0</v>
      </c>
      <c r="L1001">
        <f>SUMIFS('总明细 源文件后台下'!O:O,'总明细 源文件后台下'!E:E,E1001,'总明细 源文件后台下'!C:C,"Order")</f>
        <v>0</v>
      </c>
      <c r="M1001">
        <f>SUMIFS('总明细 源文件后台下'!P:P,'总明细 源文件后台下'!E:E,E1001,'总明细 源文件后台下'!C:C,"Order")</f>
        <v>0</v>
      </c>
      <c r="N1001">
        <f>SUMIFS('总明细 源文件后台下'!Q:Q,'总明细 源文件后台下'!E:E,E1001,'总明细 源文件后台下'!C:C,"Order")</f>
        <v>0</v>
      </c>
      <c r="O1001">
        <f>SUMIFS('总明细 源文件后台下'!R:R,'总明细 源文件后台下'!E:E,E1001,'总明细 源文件后台下'!C:C,"Order")</f>
        <v>0</v>
      </c>
      <c r="P1001">
        <f>SUMIFS('总明细 源文件后台下'!S:S,'总明细 源文件后台下'!E:E,E1001,'总明细 源文件后台下'!C:C,"Order")</f>
        <v>0</v>
      </c>
      <c r="Q1001">
        <f>SUMIFS('总明细 源文件后台下'!T:T,'总明细 源文件后台下'!E:E,E1001,'总明细 源文件后台下'!C:C,"Order")</f>
        <v>0</v>
      </c>
      <c r="R1001">
        <f>SUMIFS('总明细 源文件后台下'!U:U,'总明细 源文件后台下'!E:E,E1001,'总明细 源文件后台下'!C:C,"Order")</f>
        <v>0</v>
      </c>
      <c r="S1001">
        <f>SUMIFS('总明细 源文件后台下'!V:V,'总明细 源文件后台下'!E:E,E1001,'总明细 源文件后台下'!C:C,"Order")</f>
        <v>0</v>
      </c>
      <c r="T1001">
        <f>SUMIFS('总明细 源文件后台下'!W:W,'总明细 源文件后台下'!E:E,E1001,'总明细 源文件后台下'!C:C,"Order")</f>
        <v>0</v>
      </c>
      <c r="U1001">
        <f>SUMIFS('总明细 源文件后台下'!G:G,'总明细 源文件后台下'!E:E,E1001,'总明细 源文件后台下'!C:C,"Refund")</f>
        <v>0</v>
      </c>
      <c r="V1001">
        <f>SUMIFS('总明细 源文件后台下'!M:M,'总明细 源文件后台下'!E:E,E1001,'总明细 源文件后台下'!C:C,"Refund")</f>
        <v>0</v>
      </c>
      <c r="W1001">
        <f>SUMIFS('总明细 源文件后台下'!N:N,'总明细 源文件后台下'!E:E,E1001,'总明细 源文件后台下'!C:C,"Refund")</f>
        <v>0</v>
      </c>
      <c r="X1001">
        <f>SUMIFS('总明细 源文件后台下'!O:O,'总明细 源文件后台下'!E:E,E1001,'总明细 源文件后台下'!C:C,"Refund")</f>
        <v>0</v>
      </c>
      <c r="Y1001">
        <f>SUMIFS('总明细 源文件后台下'!P:P,'总明细 源文件后台下'!E:E,E1001,'总明细 源文件后台下'!C:C,"Refund")</f>
        <v>0</v>
      </c>
      <c r="Z1001">
        <f>SUMIFS('总明细 源文件后台下'!Q:Q,'总明细 源文件后台下'!E:E,E1001,'总明细 源文件后台下'!C:C,"Refund")</f>
        <v>0</v>
      </c>
      <c r="AA1001">
        <f>SUMIFS('总明细 源文件后台下'!R:R,'总明细 源文件后台下'!E:E,E1001,'总明细 源文件后台下'!C:C,"Refund")</f>
        <v>0</v>
      </c>
      <c r="AB1001">
        <f>SUMIFS('总明细 源文件后台下'!S:S,'总明细 源文件后台下'!E:E,E1001,'总明细 源文件后台下'!C:C,"Refund")</f>
        <v>0</v>
      </c>
      <c r="AC1001">
        <f>SUMIFS('总明细 源文件后台下'!T:T,'总明细 源文件后台下'!E:E,E1001,'总明细 源文件后台下'!C:C,"Refund")</f>
        <v>0</v>
      </c>
      <c r="AD1001">
        <f>SUMIFS('总明细 源文件后台下'!U:U,'总明细 源文件后台下'!E:E,E1001,'总明细 源文件后台下'!C:C,"Refund")</f>
        <v>0</v>
      </c>
      <c r="AE1001">
        <f>SUMIFS('总明细 源文件后台下'!V:V,'总明细 源文件后台下'!E:E,E1001,'总明细 源文件后台下'!C:C,"Refund")</f>
        <v>0</v>
      </c>
      <c r="AF1001">
        <f>SUMIFS('总明细 源文件后台下'!W:W,'总明细 源文件后台下'!E:E,E1001,'总明细 源文件后台下'!C:C,"Refund")</f>
        <v>0</v>
      </c>
      <c r="AK1001">
        <f>(SUMIF('广告费 源文件后台下'!G:G,E1001,'广告费 源文件后台下'!M:M))*-1</f>
        <v>0</v>
      </c>
      <c r="AL1001">
        <f>SUMIFS('总明细 源文件后台下'!W:W,'总明细 源文件后台下'!E:E,E1001,'总明细 源文件后台下'!C:C,"Adjustment",'总明细 源文件后台下'!F:F,"FBA Inventory Reimbursement - Customer Return")</f>
        <v>0</v>
      </c>
      <c r="AM1001">
        <f>SUMIFS('总明细 源文件后台下'!W:W,'总明细 源文件后台下'!E:E,E1001,'总明细 源文件后台下'!C:C,"Adjustment",'总明细 源文件后台下'!F:F,"FBA Inventory Reimbursement - Damaged:Warehouse")</f>
        <v>0</v>
      </c>
      <c r="AN1001">
        <f>SUMIFS('总明细 源文件后台下'!W:W,'总明细 源文件后台下'!E:E,E1001,'总明细 源文件后台下'!C:C,"Adjustment",'总明细 源文件后台下'!F:F,"FBA Inventory Reimbursement - Customer Service Issue")</f>
        <v>0</v>
      </c>
      <c r="AO1001">
        <f>SUMIFS('总明细 源文件后台下'!W:W,'总明细 源文件后台下'!E:E,E1001,'总明细 源文件后台下'!C:C,"Adjustment",'总明细 源文件后台下'!F:F,"FBA Inventory Reimbursement - Fee Correction")</f>
        <v>0</v>
      </c>
      <c r="AP1001">
        <f>SUMIFS('总明细 源文件后台下'!W:W,'总明细 源文件后台下'!E:E,E1001,'总明细 源文件后台下'!C:C,"Adjustment",'总明细 源文件后台下'!F:F,"FBA Inventory Reimbursement - General Adjustment")</f>
        <v>0</v>
      </c>
      <c r="AQ1001">
        <f>SUMIFS('总明细 源文件后台下'!W:W,'总明细 源文件后台下'!E:E,E1001,'总明细 源文件后台下'!C:C,"Adjustment",'总明细 源文件后台下'!F:F,"FBA Inventory Reimbursement - Lost:Inbound")</f>
        <v>0</v>
      </c>
      <c r="AR1001">
        <f>SUMIFS('总明细 源文件后台下'!W:W,'总明细 源文件后台下'!E:E,E1001,'总明细 源文件后台下'!C:C,"Adjustment",'总明细 源文件后台下'!F:F,"FBA Inventory Reimbursement - Lost:Warehouse")</f>
        <v>0</v>
      </c>
      <c r="AS1001">
        <f>SUMIFS('总明细 源文件后台下'!W:W,'总明细 源文件后台下'!E:E,E1001,'总明细 源文件后台下'!C:C,"Adjustment",'总明细 源文件后台下'!F:F,"Non-subscription Fee Adjustment")</f>
        <v>0</v>
      </c>
      <c r="AT1001">
        <f>SUMIFS('总明细 源文件后台下'!W:W,'总明细 源文件后台下'!E:E,E1001,'总明细 源文件后台下'!C:C,"Adjustment",'总明细 源文件后台下'!F:F,"FBA Inventory Placement Service Fee")</f>
        <v>0</v>
      </c>
      <c r="AV1001">
        <f>SUMIF('FBA Customer Return Per Unit Fe'!B:B,E1001,'FBA Customer Return Per Unit Fe'!C:C)</f>
        <v>0</v>
      </c>
      <c r="AX1001">
        <f>(SUMIF('仓储费 源文件后台下'!C:C,E1001,'仓储费 源文件后台下'!V:V))*-1</f>
        <v>-9.1999999999999998E-3</v>
      </c>
      <c r="AZ1001">
        <f>SUMIF('Disposal Fee销毁费用-160.95'!B:B,E1001,'Disposal Fee销毁费用-160.95'!D:D)*-1</f>
        <v>0</v>
      </c>
      <c r="BC1001">
        <f>IFERROR(VLOOKUP(F1001,'优惠券-86.4'!F:I,4,0),0)</f>
        <v>0</v>
      </c>
      <c r="BD1001">
        <f>IFERROR(VLOOKUP(F1001,'早评-120'!E:H,4,0),0)</f>
        <v>0</v>
      </c>
      <c r="BF1001">
        <f t="shared" si="120"/>
        <v>-9.1999999999999998E-3</v>
      </c>
      <c r="BG1001">
        <f t="shared" si="121"/>
        <v>0</v>
      </c>
      <c r="BH1001">
        <f t="shared" si="122"/>
        <v>-5.9799999999999999E-2</v>
      </c>
      <c r="BQ1001" s="45">
        <f t="shared" si="123"/>
        <v>-5.9799999999999999E-2</v>
      </c>
      <c r="BR1001">
        <f>SUMIFS('9月销毁明细'!D:D,'9月销毁明细'!A:A,E1001,'9月销毁明细'!H:H,"Sellable")</f>
        <v>0</v>
      </c>
      <c r="BS1001">
        <f>SUMIFS('9月销毁明细'!G:G,'9月销毁明细'!A:A,E1001,'9月销毁明细'!H:H,"Sellable")</f>
        <v>0</v>
      </c>
      <c r="BT1001">
        <f>SUMIFS('9月销毁明细'!D:D,'9月销毁明细'!A:A,E1001,'9月销毁明细'!H:H,"Unsellable")</f>
        <v>0</v>
      </c>
      <c r="BU1001">
        <f>SUMIFS('9月销毁明细'!G:G,'9月销毁明细'!A:A,E1001,'9月销毁明细'!H:H,"Unsellable")</f>
        <v>0</v>
      </c>
      <c r="BW1001">
        <f>IFERROR(I1001*VLOOKUP(F1001,'9.3成本表'!C:L,10,0),0)</f>
        <v>0</v>
      </c>
      <c r="BX1001">
        <f t="shared" si="124"/>
        <v>0</v>
      </c>
      <c r="CC1001" s="45">
        <f t="shared" si="125"/>
        <v>-5.9799999999999999E-2</v>
      </c>
      <c r="CD1001" s="45">
        <f t="shared" si="126"/>
        <v>0</v>
      </c>
      <c r="CE1001" s="45">
        <f t="shared" si="127"/>
        <v>0</v>
      </c>
    </row>
    <row r="1002" spans="4:83" x14ac:dyDescent="0.25">
      <c r="D1002" s="20" t="s">
        <v>2113</v>
      </c>
      <c r="E1002" s="20" t="s">
        <v>2114</v>
      </c>
      <c r="F1002" s="20">
        <v>6743</v>
      </c>
      <c r="G1002">
        <v>996</v>
      </c>
      <c r="H1002" s="20"/>
      <c r="I1002">
        <f>SUMIFS('总明细 源文件后台下'!G:G,'总明细 源文件后台下'!E:E,E1002,'总明细 源文件后台下'!C:C,"Order")</f>
        <v>0</v>
      </c>
      <c r="J1002">
        <f>SUMIFS('总明细 源文件后台下'!M:M,'总明细 源文件后台下'!E:E,E1002,'总明细 源文件后台下'!C:C,"Order")</f>
        <v>0</v>
      </c>
      <c r="K1002">
        <f>SUMIFS('总明细 源文件后台下'!N:N,'总明细 源文件后台下'!E:E,E1002,'总明细 源文件后台下'!C:C,"Order")</f>
        <v>0</v>
      </c>
      <c r="L1002">
        <f>SUMIFS('总明细 源文件后台下'!O:O,'总明细 源文件后台下'!E:E,E1002,'总明细 源文件后台下'!C:C,"Order")</f>
        <v>0</v>
      </c>
      <c r="M1002">
        <f>SUMIFS('总明细 源文件后台下'!P:P,'总明细 源文件后台下'!E:E,E1002,'总明细 源文件后台下'!C:C,"Order")</f>
        <v>0</v>
      </c>
      <c r="N1002">
        <f>SUMIFS('总明细 源文件后台下'!Q:Q,'总明细 源文件后台下'!E:E,E1002,'总明细 源文件后台下'!C:C,"Order")</f>
        <v>0</v>
      </c>
      <c r="O1002">
        <f>SUMIFS('总明细 源文件后台下'!R:R,'总明细 源文件后台下'!E:E,E1002,'总明细 源文件后台下'!C:C,"Order")</f>
        <v>0</v>
      </c>
      <c r="P1002">
        <f>SUMIFS('总明细 源文件后台下'!S:S,'总明细 源文件后台下'!E:E,E1002,'总明细 源文件后台下'!C:C,"Order")</f>
        <v>0</v>
      </c>
      <c r="Q1002">
        <f>SUMIFS('总明细 源文件后台下'!T:T,'总明细 源文件后台下'!E:E,E1002,'总明细 源文件后台下'!C:C,"Order")</f>
        <v>0</v>
      </c>
      <c r="R1002">
        <f>SUMIFS('总明细 源文件后台下'!U:U,'总明细 源文件后台下'!E:E,E1002,'总明细 源文件后台下'!C:C,"Order")</f>
        <v>0</v>
      </c>
      <c r="S1002">
        <f>SUMIFS('总明细 源文件后台下'!V:V,'总明细 源文件后台下'!E:E,E1002,'总明细 源文件后台下'!C:C,"Order")</f>
        <v>0</v>
      </c>
      <c r="T1002">
        <f>SUMIFS('总明细 源文件后台下'!W:W,'总明细 源文件后台下'!E:E,E1002,'总明细 源文件后台下'!C:C,"Order")</f>
        <v>0</v>
      </c>
      <c r="U1002">
        <f>SUMIFS('总明细 源文件后台下'!G:G,'总明细 源文件后台下'!E:E,E1002,'总明细 源文件后台下'!C:C,"Refund")</f>
        <v>0</v>
      </c>
      <c r="V1002">
        <f>SUMIFS('总明细 源文件后台下'!M:M,'总明细 源文件后台下'!E:E,E1002,'总明细 源文件后台下'!C:C,"Refund")</f>
        <v>0</v>
      </c>
      <c r="W1002">
        <f>SUMIFS('总明细 源文件后台下'!N:N,'总明细 源文件后台下'!E:E,E1002,'总明细 源文件后台下'!C:C,"Refund")</f>
        <v>0</v>
      </c>
      <c r="X1002">
        <f>SUMIFS('总明细 源文件后台下'!O:O,'总明细 源文件后台下'!E:E,E1002,'总明细 源文件后台下'!C:C,"Refund")</f>
        <v>0</v>
      </c>
      <c r="Y1002">
        <f>SUMIFS('总明细 源文件后台下'!P:P,'总明细 源文件后台下'!E:E,E1002,'总明细 源文件后台下'!C:C,"Refund")</f>
        <v>0</v>
      </c>
      <c r="Z1002">
        <f>SUMIFS('总明细 源文件后台下'!Q:Q,'总明细 源文件后台下'!E:E,E1002,'总明细 源文件后台下'!C:C,"Refund")</f>
        <v>0</v>
      </c>
      <c r="AA1002">
        <f>SUMIFS('总明细 源文件后台下'!R:R,'总明细 源文件后台下'!E:E,E1002,'总明细 源文件后台下'!C:C,"Refund")</f>
        <v>0</v>
      </c>
      <c r="AB1002">
        <f>SUMIFS('总明细 源文件后台下'!S:S,'总明细 源文件后台下'!E:E,E1002,'总明细 源文件后台下'!C:C,"Refund")</f>
        <v>0</v>
      </c>
      <c r="AC1002">
        <f>SUMIFS('总明细 源文件后台下'!T:T,'总明细 源文件后台下'!E:E,E1002,'总明细 源文件后台下'!C:C,"Refund")</f>
        <v>0</v>
      </c>
      <c r="AD1002">
        <f>SUMIFS('总明细 源文件后台下'!U:U,'总明细 源文件后台下'!E:E,E1002,'总明细 源文件后台下'!C:C,"Refund")</f>
        <v>0</v>
      </c>
      <c r="AE1002">
        <f>SUMIFS('总明细 源文件后台下'!V:V,'总明细 源文件后台下'!E:E,E1002,'总明细 源文件后台下'!C:C,"Refund")</f>
        <v>0</v>
      </c>
      <c r="AF1002">
        <f>SUMIFS('总明细 源文件后台下'!W:W,'总明细 源文件后台下'!E:E,E1002,'总明细 源文件后台下'!C:C,"Refund")</f>
        <v>0</v>
      </c>
      <c r="AK1002">
        <f>(SUMIF('广告费 源文件后台下'!G:G,E1002,'广告费 源文件后台下'!M:M))*-1</f>
        <v>0</v>
      </c>
      <c r="AL1002">
        <f>SUMIFS('总明细 源文件后台下'!W:W,'总明细 源文件后台下'!E:E,E1002,'总明细 源文件后台下'!C:C,"Adjustment",'总明细 源文件后台下'!F:F,"FBA Inventory Reimbursement - Customer Return")</f>
        <v>0</v>
      </c>
      <c r="AM1002">
        <f>SUMIFS('总明细 源文件后台下'!W:W,'总明细 源文件后台下'!E:E,E1002,'总明细 源文件后台下'!C:C,"Adjustment",'总明细 源文件后台下'!F:F,"FBA Inventory Reimbursement - Damaged:Warehouse")</f>
        <v>0</v>
      </c>
      <c r="AN1002">
        <f>SUMIFS('总明细 源文件后台下'!W:W,'总明细 源文件后台下'!E:E,E1002,'总明细 源文件后台下'!C:C,"Adjustment",'总明细 源文件后台下'!F:F,"FBA Inventory Reimbursement - Customer Service Issue")</f>
        <v>0</v>
      </c>
      <c r="AO1002">
        <f>SUMIFS('总明细 源文件后台下'!W:W,'总明细 源文件后台下'!E:E,E1002,'总明细 源文件后台下'!C:C,"Adjustment",'总明细 源文件后台下'!F:F,"FBA Inventory Reimbursement - Fee Correction")</f>
        <v>0</v>
      </c>
      <c r="AP1002">
        <f>SUMIFS('总明细 源文件后台下'!W:W,'总明细 源文件后台下'!E:E,E1002,'总明细 源文件后台下'!C:C,"Adjustment",'总明细 源文件后台下'!F:F,"FBA Inventory Reimbursement - General Adjustment")</f>
        <v>0</v>
      </c>
      <c r="AQ1002">
        <f>SUMIFS('总明细 源文件后台下'!W:W,'总明细 源文件后台下'!E:E,E1002,'总明细 源文件后台下'!C:C,"Adjustment",'总明细 源文件后台下'!F:F,"FBA Inventory Reimbursement - Lost:Inbound")</f>
        <v>0</v>
      </c>
      <c r="AR1002">
        <f>SUMIFS('总明细 源文件后台下'!W:W,'总明细 源文件后台下'!E:E,E1002,'总明细 源文件后台下'!C:C,"Adjustment",'总明细 源文件后台下'!F:F,"FBA Inventory Reimbursement - Lost:Warehouse")</f>
        <v>0</v>
      </c>
      <c r="AS1002">
        <f>SUMIFS('总明细 源文件后台下'!W:W,'总明细 源文件后台下'!E:E,E1002,'总明细 源文件后台下'!C:C,"Adjustment",'总明细 源文件后台下'!F:F,"Non-subscription Fee Adjustment")</f>
        <v>0</v>
      </c>
      <c r="AT1002">
        <f>SUMIFS('总明细 源文件后台下'!W:W,'总明细 源文件后台下'!E:E,E1002,'总明细 源文件后台下'!C:C,"Adjustment",'总明细 源文件后台下'!F:F,"FBA Inventory Placement Service Fee")</f>
        <v>0</v>
      </c>
      <c r="AV1002">
        <f>SUMIF('FBA Customer Return Per Unit Fe'!B:B,E1002,'FBA Customer Return Per Unit Fe'!C:C)</f>
        <v>0</v>
      </c>
      <c r="AX1002">
        <f>(SUMIF('仓储费 源文件后台下'!C:C,E1002,'仓储费 源文件后台下'!V:V))*-1</f>
        <v>0</v>
      </c>
      <c r="AZ1002">
        <f>SUMIF('Disposal Fee销毁费用-160.95'!B:B,E1002,'Disposal Fee销毁费用-160.95'!D:D)*-1</f>
        <v>0</v>
      </c>
      <c r="BC1002">
        <f>IFERROR(VLOOKUP(F1002,'优惠券-86.4'!F:I,4,0),0)</f>
        <v>0</v>
      </c>
      <c r="BD1002">
        <f>IFERROR(VLOOKUP(F1002,'早评-120'!E:H,4,0),0)</f>
        <v>0</v>
      </c>
      <c r="BF1002">
        <f t="shared" si="120"/>
        <v>0</v>
      </c>
      <c r="BG1002">
        <f t="shared" si="121"/>
        <v>0</v>
      </c>
      <c r="BH1002">
        <f t="shared" si="122"/>
        <v>0</v>
      </c>
      <c r="BQ1002" s="45">
        <f t="shared" si="123"/>
        <v>0</v>
      </c>
      <c r="BR1002">
        <f>SUMIFS('9月销毁明细'!D:D,'9月销毁明细'!A:A,E1002,'9月销毁明细'!H:H,"Sellable")</f>
        <v>0</v>
      </c>
      <c r="BS1002">
        <f>SUMIFS('9月销毁明细'!G:G,'9月销毁明细'!A:A,E1002,'9月销毁明细'!H:H,"Sellable")</f>
        <v>0</v>
      </c>
      <c r="BT1002">
        <f>SUMIFS('9月销毁明细'!D:D,'9月销毁明细'!A:A,E1002,'9月销毁明细'!H:H,"Unsellable")</f>
        <v>0</v>
      </c>
      <c r="BU1002">
        <f>SUMIFS('9月销毁明细'!G:G,'9月销毁明细'!A:A,E1002,'9月销毁明细'!H:H,"Unsellable")</f>
        <v>0</v>
      </c>
      <c r="BW1002">
        <f>IFERROR(I1002*VLOOKUP(F1002,'9.3成本表'!C:L,10,0),0)</f>
        <v>0</v>
      </c>
      <c r="BX1002">
        <f t="shared" si="124"/>
        <v>0</v>
      </c>
      <c r="CC1002" s="45">
        <f t="shared" si="125"/>
        <v>0</v>
      </c>
      <c r="CD1002" s="45">
        <f t="shared" si="126"/>
        <v>0</v>
      </c>
      <c r="CE1002" s="45">
        <f t="shared" si="127"/>
        <v>0</v>
      </c>
    </row>
    <row r="1003" spans="4:83" x14ac:dyDescent="0.25">
      <c r="D1003" s="20" t="s">
        <v>2115</v>
      </c>
      <c r="E1003" s="20" t="s">
        <v>2116</v>
      </c>
      <c r="F1003" s="20">
        <v>6749</v>
      </c>
      <c r="G1003">
        <v>997</v>
      </c>
      <c r="H1003" s="20"/>
      <c r="I1003">
        <f>SUMIFS('总明细 源文件后台下'!G:G,'总明细 源文件后台下'!E:E,E1003,'总明细 源文件后台下'!C:C,"Order")</f>
        <v>0</v>
      </c>
      <c r="J1003">
        <f>SUMIFS('总明细 源文件后台下'!M:M,'总明细 源文件后台下'!E:E,E1003,'总明细 源文件后台下'!C:C,"Order")</f>
        <v>0</v>
      </c>
      <c r="K1003">
        <f>SUMIFS('总明细 源文件后台下'!N:N,'总明细 源文件后台下'!E:E,E1003,'总明细 源文件后台下'!C:C,"Order")</f>
        <v>0</v>
      </c>
      <c r="L1003">
        <f>SUMIFS('总明细 源文件后台下'!O:O,'总明细 源文件后台下'!E:E,E1003,'总明细 源文件后台下'!C:C,"Order")</f>
        <v>0</v>
      </c>
      <c r="M1003">
        <f>SUMIFS('总明细 源文件后台下'!P:P,'总明细 源文件后台下'!E:E,E1003,'总明细 源文件后台下'!C:C,"Order")</f>
        <v>0</v>
      </c>
      <c r="N1003">
        <f>SUMIFS('总明细 源文件后台下'!Q:Q,'总明细 源文件后台下'!E:E,E1003,'总明细 源文件后台下'!C:C,"Order")</f>
        <v>0</v>
      </c>
      <c r="O1003">
        <f>SUMIFS('总明细 源文件后台下'!R:R,'总明细 源文件后台下'!E:E,E1003,'总明细 源文件后台下'!C:C,"Order")</f>
        <v>0</v>
      </c>
      <c r="P1003">
        <f>SUMIFS('总明细 源文件后台下'!S:S,'总明细 源文件后台下'!E:E,E1003,'总明细 源文件后台下'!C:C,"Order")</f>
        <v>0</v>
      </c>
      <c r="Q1003">
        <f>SUMIFS('总明细 源文件后台下'!T:T,'总明细 源文件后台下'!E:E,E1003,'总明细 源文件后台下'!C:C,"Order")</f>
        <v>0</v>
      </c>
      <c r="R1003">
        <f>SUMIFS('总明细 源文件后台下'!U:U,'总明细 源文件后台下'!E:E,E1003,'总明细 源文件后台下'!C:C,"Order")</f>
        <v>0</v>
      </c>
      <c r="S1003">
        <f>SUMIFS('总明细 源文件后台下'!V:V,'总明细 源文件后台下'!E:E,E1003,'总明细 源文件后台下'!C:C,"Order")</f>
        <v>0</v>
      </c>
      <c r="T1003">
        <f>SUMIFS('总明细 源文件后台下'!W:W,'总明细 源文件后台下'!E:E,E1003,'总明细 源文件后台下'!C:C,"Order")</f>
        <v>0</v>
      </c>
      <c r="U1003">
        <f>SUMIFS('总明细 源文件后台下'!G:G,'总明细 源文件后台下'!E:E,E1003,'总明细 源文件后台下'!C:C,"Refund")</f>
        <v>0</v>
      </c>
      <c r="V1003">
        <f>SUMIFS('总明细 源文件后台下'!M:M,'总明细 源文件后台下'!E:E,E1003,'总明细 源文件后台下'!C:C,"Refund")</f>
        <v>0</v>
      </c>
      <c r="W1003">
        <f>SUMIFS('总明细 源文件后台下'!N:N,'总明细 源文件后台下'!E:E,E1003,'总明细 源文件后台下'!C:C,"Refund")</f>
        <v>0</v>
      </c>
      <c r="X1003">
        <f>SUMIFS('总明细 源文件后台下'!O:O,'总明细 源文件后台下'!E:E,E1003,'总明细 源文件后台下'!C:C,"Refund")</f>
        <v>0</v>
      </c>
      <c r="Y1003">
        <f>SUMIFS('总明细 源文件后台下'!P:P,'总明细 源文件后台下'!E:E,E1003,'总明细 源文件后台下'!C:C,"Refund")</f>
        <v>0</v>
      </c>
      <c r="Z1003">
        <f>SUMIFS('总明细 源文件后台下'!Q:Q,'总明细 源文件后台下'!E:E,E1003,'总明细 源文件后台下'!C:C,"Refund")</f>
        <v>0</v>
      </c>
      <c r="AA1003">
        <f>SUMIFS('总明细 源文件后台下'!R:R,'总明细 源文件后台下'!E:E,E1003,'总明细 源文件后台下'!C:C,"Refund")</f>
        <v>0</v>
      </c>
      <c r="AB1003">
        <f>SUMIFS('总明细 源文件后台下'!S:S,'总明细 源文件后台下'!E:E,E1003,'总明细 源文件后台下'!C:C,"Refund")</f>
        <v>0</v>
      </c>
      <c r="AC1003">
        <f>SUMIFS('总明细 源文件后台下'!T:T,'总明细 源文件后台下'!E:E,E1003,'总明细 源文件后台下'!C:C,"Refund")</f>
        <v>0</v>
      </c>
      <c r="AD1003">
        <f>SUMIFS('总明细 源文件后台下'!U:U,'总明细 源文件后台下'!E:E,E1003,'总明细 源文件后台下'!C:C,"Refund")</f>
        <v>0</v>
      </c>
      <c r="AE1003">
        <f>SUMIFS('总明细 源文件后台下'!V:V,'总明细 源文件后台下'!E:E,E1003,'总明细 源文件后台下'!C:C,"Refund")</f>
        <v>0</v>
      </c>
      <c r="AF1003">
        <f>SUMIFS('总明细 源文件后台下'!W:W,'总明细 源文件后台下'!E:E,E1003,'总明细 源文件后台下'!C:C,"Refund")</f>
        <v>0</v>
      </c>
      <c r="AK1003">
        <f>(SUMIF('广告费 源文件后台下'!G:G,E1003,'广告费 源文件后台下'!M:M))*-1</f>
        <v>0</v>
      </c>
      <c r="AL1003">
        <f>SUMIFS('总明细 源文件后台下'!W:W,'总明细 源文件后台下'!E:E,E1003,'总明细 源文件后台下'!C:C,"Adjustment",'总明细 源文件后台下'!F:F,"FBA Inventory Reimbursement - Customer Return")</f>
        <v>0</v>
      </c>
      <c r="AM1003">
        <f>SUMIFS('总明细 源文件后台下'!W:W,'总明细 源文件后台下'!E:E,E1003,'总明细 源文件后台下'!C:C,"Adjustment",'总明细 源文件后台下'!F:F,"FBA Inventory Reimbursement - Damaged:Warehouse")</f>
        <v>0</v>
      </c>
      <c r="AN1003">
        <f>SUMIFS('总明细 源文件后台下'!W:W,'总明细 源文件后台下'!E:E,E1003,'总明细 源文件后台下'!C:C,"Adjustment",'总明细 源文件后台下'!F:F,"FBA Inventory Reimbursement - Customer Service Issue")</f>
        <v>0</v>
      </c>
      <c r="AO1003">
        <f>SUMIFS('总明细 源文件后台下'!W:W,'总明细 源文件后台下'!E:E,E1003,'总明细 源文件后台下'!C:C,"Adjustment",'总明细 源文件后台下'!F:F,"FBA Inventory Reimbursement - Fee Correction")</f>
        <v>0</v>
      </c>
      <c r="AP1003">
        <f>SUMIFS('总明细 源文件后台下'!W:W,'总明细 源文件后台下'!E:E,E1003,'总明细 源文件后台下'!C:C,"Adjustment",'总明细 源文件后台下'!F:F,"FBA Inventory Reimbursement - General Adjustment")</f>
        <v>0</v>
      </c>
      <c r="AQ1003">
        <f>SUMIFS('总明细 源文件后台下'!W:W,'总明细 源文件后台下'!E:E,E1003,'总明细 源文件后台下'!C:C,"Adjustment",'总明细 源文件后台下'!F:F,"FBA Inventory Reimbursement - Lost:Inbound")</f>
        <v>0</v>
      </c>
      <c r="AR1003">
        <f>SUMIFS('总明细 源文件后台下'!W:W,'总明细 源文件后台下'!E:E,E1003,'总明细 源文件后台下'!C:C,"Adjustment",'总明细 源文件后台下'!F:F,"FBA Inventory Reimbursement - Lost:Warehouse")</f>
        <v>0</v>
      </c>
      <c r="AS1003">
        <f>SUMIFS('总明细 源文件后台下'!W:W,'总明细 源文件后台下'!E:E,E1003,'总明细 源文件后台下'!C:C,"Adjustment",'总明细 源文件后台下'!F:F,"Non-subscription Fee Adjustment")</f>
        <v>0</v>
      </c>
      <c r="AT1003">
        <f>SUMIFS('总明细 源文件后台下'!W:W,'总明细 源文件后台下'!E:E,E1003,'总明细 源文件后台下'!C:C,"Adjustment",'总明细 源文件后台下'!F:F,"FBA Inventory Placement Service Fee")</f>
        <v>0</v>
      </c>
      <c r="AV1003">
        <f>SUMIF('FBA Customer Return Per Unit Fe'!B:B,E1003,'FBA Customer Return Per Unit Fe'!C:C)</f>
        <v>0</v>
      </c>
      <c r="AX1003">
        <f>(SUMIF('仓储费 源文件后台下'!C:C,E1003,'仓储费 源文件后台下'!V:V))*-1</f>
        <v>-2.6000000000000002E-2</v>
      </c>
      <c r="AZ1003">
        <f>SUMIF('Disposal Fee销毁费用-160.95'!B:B,E1003,'Disposal Fee销毁费用-160.95'!D:D)*-1</f>
        <v>0</v>
      </c>
      <c r="BC1003">
        <f>IFERROR(VLOOKUP(F1003,'优惠券-86.4'!F:I,4,0),0)</f>
        <v>0</v>
      </c>
      <c r="BD1003">
        <f>IFERROR(VLOOKUP(F1003,'早评-120'!E:H,4,0),0)</f>
        <v>0</v>
      </c>
      <c r="BF1003">
        <f t="shared" si="120"/>
        <v>-2.6000000000000002E-2</v>
      </c>
      <c r="BG1003">
        <f t="shared" si="121"/>
        <v>0</v>
      </c>
      <c r="BH1003">
        <f t="shared" si="122"/>
        <v>-0.16900000000000001</v>
      </c>
      <c r="BQ1003" s="45">
        <f t="shared" si="123"/>
        <v>-0.16900000000000001</v>
      </c>
      <c r="BR1003">
        <f>SUMIFS('9月销毁明细'!D:D,'9月销毁明细'!A:A,E1003,'9月销毁明细'!H:H,"Sellable")</f>
        <v>0</v>
      </c>
      <c r="BS1003">
        <f>SUMIFS('9月销毁明细'!G:G,'9月销毁明细'!A:A,E1003,'9月销毁明细'!H:H,"Sellable")</f>
        <v>0</v>
      </c>
      <c r="BT1003">
        <f>SUMIFS('9月销毁明细'!D:D,'9月销毁明细'!A:A,E1003,'9月销毁明细'!H:H,"Unsellable")</f>
        <v>0</v>
      </c>
      <c r="BU1003">
        <f>SUMIFS('9月销毁明细'!G:G,'9月销毁明细'!A:A,E1003,'9月销毁明细'!H:H,"Unsellable")</f>
        <v>0</v>
      </c>
      <c r="BW1003">
        <f>IFERROR(I1003*VLOOKUP(F1003,'9.3成本表'!C:L,10,0),0)</f>
        <v>0</v>
      </c>
      <c r="BX1003">
        <f t="shared" si="124"/>
        <v>0</v>
      </c>
      <c r="CC1003" s="45">
        <f t="shared" si="125"/>
        <v>-0.16900000000000001</v>
      </c>
      <c r="CD1003" s="45">
        <f t="shared" si="126"/>
        <v>0</v>
      </c>
      <c r="CE1003" s="45">
        <f t="shared" si="127"/>
        <v>0</v>
      </c>
    </row>
    <row r="1004" spans="4:83" x14ac:dyDescent="0.25">
      <c r="D1004" s="20" t="s">
        <v>2117</v>
      </c>
      <c r="E1004" s="20" t="s">
        <v>2118</v>
      </c>
      <c r="F1004" s="20">
        <v>6749</v>
      </c>
      <c r="G1004">
        <v>998</v>
      </c>
      <c r="H1004" s="20"/>
      <c r="I1004">
        <f>SUMIFS('总明细 源文件后台下'!G:G,'总明细 源文件后台下'!E:E,E1004,'总明细 源文件后台下'!C:C,"Order")</f>
        <v>0</v>
      </c>
      <c r="J1004">
        <f>SUMIFS('总明细 源文件后台下'!M:M,'总明细 源文件后台下'!E:E,E1004,'总明细 源文件后台下'!C:C,"Order")</f>
        <v>0</v>
      </c>
      <c r="K1004">
        <f>SUMIFS('总明细 源文件后台下'!N:N,'总明细 源文件后台下'!E:E,E1004,'总明细 源文件后台下'!C:C,"Order")</f>
        <v>0</v>
      </c>
      <c r="L1004">
        <f>SUMIFS('总明细 源文件后台下'!O:O,'总明细 源文件后台下'!E:E,E1004,'总明细 源文件后台下'!C:C,"Order")</f>
        <v>0</v>
      </c>
      <c r="M1004">
        <f>SUMIFS('总明细 源文件后台下'!P:P,'总明细 源文件后台下'!E:E,E1004,'总明细 源文件后台下'!C:C,"Order")</f>
        <v>0</v>
      </c>
      <c r="N1004">
        <f>SUMIFS('总明细 源文件后台下'!Q:Q,'总明细 源文件后台下'!E:E,E1004,'总明细 源文件后台下'!C:C,"Order")</f>
        <v>0</v>
      </c>
      <c r="O1004">
        <f>SUMIFS('总明细 源文件后台下'!R:R,'总明细 源文件后台下'!E:E,E1004,'总明细 源文件后台下'!C:C,"Order")</f>
        <v>0</v>
      </c>
      <c r="P1004">
        <f>SUMIFS('总明细 源文件后台下'!S:S,'总明细 源文件后台下'!E:E,E1004,'总明细 源文件后台下'!C:C,"Order")</f>
        <v>0</v>
      </c>
      <c r="Q1004">
        <f>SUMIFS('总明细 源文件后台下'!T:T,'总明细 源文件后台下'!E:E,E1004,'总明细 源文件后台下'!C:C,"Order")</f>
        <v>0</v>
      </c>
      <c r="R1004">
        <f>SUMIFS('总明细 源文件后台下'!U:U,'总明细 源文件后台下'!E:E,E1004,'总明细 源文件后台下'!C:C,"Order")</f>
        <v>0</v>
      </c>
      <c r="S1004">
        <f>SUMIFS('总明细 源文件后台下'!V:V,'总明细 源文件后台下'!E:E,E1004,'总明细 源文件后台下'!C:C,"Order")</f>
        <v>0</v>
      </c>
      <c r="T1004">
        <f>SUMIFS('总明细 源文件后台下'!W:W,'总明细 源文件后台下'!E:E,E1004,'总明细 源文件后台下'!C:C,"Order")</f>
        <v>0</v>
      </c>
      <c r="U1004">
        <f>SUMIFS('总明细 源文件后台下'!G:G,'总明细 源文件后台下'!E:E,E1004,'总明细 源文件后台下'!C:C,"Refund")</f>
        <v>0</v>
      </c>
      <c r="V1004">
        <f>SUMIFS('总明细 源文件后台下'!M:M,'总明细 源文件后台下'!E:E,E1004,'总明细 源文件后台下'!C:C,"Refund")</f>
        <v>0</v>
      </c>
      <c r="W1004">
        <f>SUMIFS('总明细 源文件后台下'!N:N,'总明细 源文件后台下'!E:E,E1004,'总明细 源文件后台下'!C:C,"Refund")</f>
        <v>0</v>
      </c>
      <c r="X1004">
        <f>SUMIFS('总明细 源文件后台下'!O:O,'总明细 源文件后台下'!E:E,E1004,'总明细 源文件后台下'!C:C,"Refund")</f>
        <v>0</v>
      </c>
      <c r="Y1004">
        <f>SUMIFS('总明细 源文件后台下'!P:P,'总明细 源文件后台下'!E:E,E1004,'总明细 源文件后台下'!C:C,"Refund")</f>
        <v>0</v>
      </c>
      <c r="Z1004">
        <f>SUMIFS('总明细 源文件后台下'!Q:Q,'总明细 源文件后台下'!E:E,E1004,'总明细 源文件后台下'!C:C,"Refund")</f>
        <v>0</v>
      </c>
      <c r="AA1004">
        <f>SUMIFS('总明细 源文件后台下'!R:R,'总明细 源文件后台下'!E:E,E1004,'总明细 源文件后台下'!C:C,"Refund")</f>
        <v>0</v>
      </c>
      <c r="AB1004">
        <f>SUMIFS('总明细 源文件后台下'!S:S,'总明细 源文件后台下'!E:E,E1004,'总明细 源文件后台下'!C:C,"Refund")</f>
        <v>0</v>
      </c>
      <c r="AC1004">
        <f>SUMIFS('总明细 源文件后台下'!T:T,'总明细 源文件后台下'!E:E,E1004,'总明细 源文件后台下'!C:C,"Refund")</f>
        <v>0</v>
      </c>
      <c r="AD1004">
        <f>SUMIFS('总明细 源文件后台下'!U:U,'总明细 源文件后台下'!E:E,E1004,'总明细 源文件后台下'!C:C,"Refund")</f>
        <v>0</v>
      </c>
      <c r="AE1004">
        <f>SUMIFS('总明细 源文件后台下'!V:V,'总明细 源文件后台下'!E:E,E1004,'总明细 源文件后台下'!C:C,"Refund")</f>
        <v>0</v>
      </c>
      <c r="AF1004">
        <f>SUMIFS('总明细 源文件后台下'!W:W,'总明细 源文件后台下'!E:E,E1004,'总明细 源文件后台下'!C:C,"Refund")</f>
        <v>0</v>
      </c>
      <c r="AK1004">
        <f>(SUMIF('广告费 源文件后台下'!G:G,E1004,'广告费 源文件后台下'!M:M))*-1</f>
        <v>0</v>
      </c>
      <c r="AL1004">
        <f>SUMIFS('总明细 源文件后台下'!W:W,'总明细 源文件后台下'!E:E,E1004,'总明细 源文件后台下'!C:C,"Adjustment",'总明细 源文件后台下'!F:F,"FBA Inventory Reimbursement - Customer Return")</f>
        <v>0</v>
      </c>
      <c r="AM1004">
        <f>SUMIFS('总明细 源文件后台下'!W:W,'总明细 源文件后台下'!E:E,E1004,'总明细 源文件后台下'!C:C,"Adjustment",'总明细 源文件后台下'!F:F,"FBA Inventory Reimbursement - Damaged:Warehouse")</f>
        <v>0</v>
      </c>
      <c r="AN1004">
        <f>SUMIFS('总明细 源文件后台下'!W:W,'总明细 源文件后台下'!E:E,E1004,'总明细 源文件后台下'!C:C,"Adjustment",'总明细 源文件后台下'!F:F,"FBA Inventory Reimbursement - Customer Service Issue")</f>
        <v>0</v>
      </c>
      <c r="AO1004">
        <f>SUMIFS('总明细 源文件后台下'!W:W,'总明细 源文件后台下'!E:E,E1004,'总明细 源文件后台下'!C:C,"Adjustment",'总明细 源文件后台下'!F:F,"FBA Inventory Reimbursement - Fee Correction")</f>
        <v>0</v>
      </c>
      <c r="AP1004">
        <f>SUMIFS('总明细 源文件后台下'!W:W,'总明细 源文件后台下'!E:E,E1004,'总明细 源文件后台下'!C:C,"Adjustment",'总明细 源文件后台下'!F:F,"FBA Inventory Reimbursement - General Adjustment")</f>
        <v>0</v>
      </c>
      <c r="AQ1004">
        <f>SUMIFS('总明细 源文件后台下'!W:W,'总明细 源文件后台下'!E:E,E1004,'总明细 源文件后台下'!C:C,"Adjustment",'总明细 源文件后台下'!F:F,"FBA Inventory Reimbursement - Lost:Inbound")</f>
        <v>0</v>
      </c>
      <c r="AR1004">
        <f>SUMIFS('总明细 源文件后台下'!W:W,'总明细 源文件后台下'!E:E,E1004,'总明细 源文件后台下'!C:C,"Adjustment",'总明细 源文件后台下'!F:F,"FBA Inventory Reimbursement - Lost:Warehouse")</f>
        <v>0</v>
      </c>
      <c r="AS1004">
        <f>SUMIFS('总明细 源文件后台下'!W:W,'总明细 源文件后台下'!E:E,E1004,'总明细 源文件后台下'!C:C,"Adjustment",'总明细 源文件后台下'!F:F,"Non-subscription Fee Adjustment")</f>
        <v>0</v>
      </c>
      <c r="AT1004">
        <f>SUMIFS('总明细 源文件后台下'!W:W,'总明细 源文件后台下'!E:E,E1004,'总明细 源文件后台下'!C:C,"Adjustment",'总明细 源文件后台下'!F:F,"FBA Inventory Placement Service Fee")</f>
        <v>0</v>
      </c>
      <c r="AV1004">
        <f>SUMIF('FBA Customer Return Per Unit Fe'!B:B,E1004,'FBA Customer Return Per Unit Fe'!C:C)</f>
        <v>0</v>
      </c>
      <c r="AX1004">
        <f>(SUMIF('仓储费 源文件后台下'!C:C,E1004,'仓储费 源文件后台下'!V:V))*-1</f>
        <v>-1.09E-2</v>
      </c>
      <c r="AZ1004">
        <f>SUMIF('Disposal Fee销毁费用-160.95'!B:B,E1004,'Disposal Fee销毁费用-160.95'!D:D)*-1</f>
        <v>0</v>
      </c>
      <c r="BC1004">
        <f>IFERROR(VLOOKUP(F1004,'优惠券-86.4'!F:I,4,0),0)</f>
        <v>0</v>
      </c>
      <c r="BD1004">
        <f>IFERROR(VLOOKUP(F1004,'早评-120'!E:H,4,0),0)</f>
        <v>0</v>
      </c>
      <c r="BF1004">
        <f t="shared" si="120"/>
        <v>-1.09E-2</v>
      </c>
      <c r="BG1004">
        <f t="shared" si="121"/>
        <v>0</v>
      </c>
      <c r="BH1004">
        <f t="shared" si="122"/>
        <v>-7.0849999999999996E-2</v>
      </c>
      <c r="BQ1004" s="45">
        <f t="shared" si="123"/>
        <v>-7.0849999999999996E-2</v>
      </c>
      <c r="BR1004">
        <f>SUMIFS('9月销毁明细'!D:D,'9月销毁明细'!A:A,E1004,'9月销毁明细'!H:H,"Sellable")</f>
        <v>0</v>
      </c>
      <c r="BS1004">
        <f>SUMIFS('9月销毁明细'!G:G,'9月销毁明细'!A:A,E1004,'9月销毁明细'!H:H,"Sellable")</f>
        <v>0</v>
      </c>
      <c r="BT1004">
        <f>SUMIFS('9月销毁明细'!D:D,'9月销毁明细'!A:A,E1004,'9月销毁明细'!H:H,"Unsellable")</f>
        <v>0</v>
      </c>
      <c r="BU1004">
        <f>SUMIFS('9月销毁明细'!G:G,'9月销毁明细'!A:A,E1004,'9月销毁明细'!H:H,"Unsellable")</f>
        <v>0</v>
      </c>
      <c r="BW1004">
        <f>IFERROR(I1004*VLOOKUP(F1004,'9.3成本表'!C:L,10,0),0)</f>
        <v>0</v>
      </c>
      <c r="BX1004">
        <f t="shared" si="124"/>
        <v>0</v>
      </c>
      <c r="CC1004" s="45">
        <f t="shared" si="125"/>
        <v>-7.0849999999999996E-2</v>
      </c>
      <c r="CD1004" s="45">
        <f t="shared" si="126"/>
        <v>0</v>
      </c>
      <c r="CE1004" s="45">
        <f t="shared" si="127"/>
        <v>0</v>
      </c>
    </row>
    <row r="1005" spans="4:83" x14ac:dyDescent="0.25">
      <c r="D1005" s="20" t="s">
        <v>2119</v>
      </c>
      <c r="E1005" s="20" t="s">
        <v>2120</v>
      </c>
      <c r="F1005" s="20">
        <v>6749</v>
      </c>
      <c r="G1005">
        <v>999</v>
      </c>
      <c r="H1005" s="20"/>
      <c r="I1005">
        <f>SUMIFS('总明细 源文件后台下'!G:G,'总明细 源文件后台下'!E:E,E1005,'总明细 源文件后台下'!C:C,"Order")</f>
        <v>0</v>
      </c>
      <c r="J1005">
        <f>SUMIFS('总明细 源文件后台下'!M:M,'总明细 源文件后台下'!E:E,E1005,'总明细 源文件后台下'!C:C,"Order")</f>
        <v>0</v>
      </c>
      <c r="K1005">
        <f>SUMIFS('总明细 源文件后台下'!N:N,'总明细 源文件后台下'!E:E,E1005,'总明细 源文件后台下'!C:C,"Order")</f>
        <v>0</v>
      </c>
      <c r="L1005">
        <f>SUMIFS('总明细 源文件后台下'!O:O,'总明细 源文件后台下'!E:E,E1005,'总明细 源文件后台下'!C:C,"Order")</f>
        <v>0</v>
      </c>
      <c r="M1005">
        <f>SUMIFS('总明细 源文件后台下'!P:P,'总明细 源文件后台下'!E:E,E1005,'总明细 源文件后台下'!C:C,"Order")</f>
        <v>0</v>
      </c>
      <c r="N1005">
        <f>SUMIFS('总明细 源文件后台下'!Q:Q,'总明细 源文件后台下'!E:E,E1005,'总明细 源文件后台下'!C:C,"Order")</f>
        <v>0</v>
      </c>
      <c r="O1005">
        <f>SUMIFS('总明细 源文件后台下'!R:R,'总明细 源文件后台下'!E:E,E1005,'总明细 源文件后台下'!C:C,"Order")</f>
        <v>0</v>
      </c>
      <c r="P1005">
        <f>SUMIFS('总明细 源文件后台下'!S:S,'总明细 源文件后台下'!E:E,E1005,'总明细 源文件后台下'!C:C,"Order")</f>
        <v>0</v>
      </c>
      <c r="Q1005">
        <f>SUMIFS('总明细 源文件后台下'!T:T,'总明细 源文件后台下'!E:E,E1005,'总明细 源文件后台下'!C:C,"Order")</f>
        <v>0</v>
      </c>
      <c r="R1005">
        <f>SUMIFS('总明细 源文件后台下'!U:U,'总明细 源文件后台下'!E:E,E1005,'总明细 源文件后台下'!C:C,"Order")</f>
        <v>0</v>
      </c>
      <c r="S1005">
        <f>SUMIFS('总明细 源文件后台下'!V:V,'总明细 源文件后台下'!E:E,E1005,'总明细 源文件后台下'!C:C,"Order")</f>
        <v>0</v>
      </c>
      <c r="T1005">
        <f>SUMIFS('总明细 源文件后台下'!W:W,'总明细 源文件后台下'!E:E,E1005,'总明细 源文件后台下'!C:C,"Order")</f>
        <v>0</v>
      </c>
      <c r="U1005">
        <f>SUMIFS('总明细 源文件后台下'!G:G,'总明细 源文件后台下'!E:E,E1005,'总明细 源文件后台下'!C:C,"Refund")</f>
        <v>1</v>
      </c>
      <c r="V1005">
        <f>SUMIFS('总明细 源文件后台下'!M:M,'总明细 源文件后台下'!E:E,E1005,'总明细 源文件后台下'!C:C,"Refund")</f>
        <v>-9.99</v>
      </c>
      <c r="W1005">
        <f>SUMIFS('总明细 源文件后台下'!N:N,'总明细 源文件后台下'!E:E,E1005,'总明细 源文件后台下'!C:C,"Refund")</f>
        <v>0</v>
      </c>
      <c r="X1005">
        <f>SUMIFS('总明细 源文件后台下'!O:O,'总明细 源文件后台下'!E:E,E1005,'总明细 源文件后台下'!C:C,"Refund")</f>
        <v>0</v>
      </c>
      <c r="Y1005">
        <f>SUMIFS('总明细 源文件后台下'!P:P,'总明细 源文件后台下'!E:E,E1005,'总明细 源文件后台下'!C:C,"Refund")</f>
        <v>0</v>
      </c>
      <c r="Z1005">
        <f>SUMIFS('总明细 源文件后台下'!Q:Q,'总明细 源文件后台下'!E:E,E1005,'总明细 源文件后台下'!C:C,"Refund")</f>
        <v>-0.46</v>
      </c>
      <c r="AA1005">
        <f>SUMIFS('总明细 源文件后台下'!R:R,'总明细 源文件后台下'!E:E,E1005,'总明细 源文件后台下'!C:C,"Refund")</f>
        <v>0.46</v>
      </c>
      <c r="AB1005">
        <f>SUMIFS('总明细 源文件后台下'!S:S,'总明细 源文件后台下'!E:E,E1005,'总明细 源文件后台下'!C:C,"Refund")</f>
        <v>1.36</v>
      </c>
      <c r="AC1005">
        <f>SUMIFS('总明细 源文件后台下'!T:T,'总明细 源文件后台下'!E:E,E1005,'总明细 源文件后台下'!C:C,"Refund")</f>
        <v>0</v>
      </c>
      <c r="AD1005">
        <f>SUMIFS('总明细 源文件后台下'!U:U,'总明细 源文件后台下'!E:E,E1005,'总明细 源文件后台下'!C:C,"Refund")</f>
        <v>0</v>
      </c>
      <c r="AE1005">
        <f>SUMIFS('总明细 源文件后台下'!V:V,'总明细 源文件后台下'!E:E,E1005,'总明细 源文件后台下'!C:C,"Refund")</f>
        <v>0</v>
      </c>
      <c r="AF1005">
        <f>SUMIFS('总明细 源文件后台下'!W:W,'总明细 源文件后台下'!E:E,E1005,'总明细 源文件后台下'!C:C,"Refund")</f>
        <v>-8.6300000000000008</v>
      </c>
      <c r="AK1005">
        <f>(SUMIF('广告费 源文件后台下'!G:G,E1005,'广告费 源文件后台下'!M:M))*-1</f>
        <v>0</v>
      </c>
      <c r="AL1005">
        <f>SUMIFS('总明细 源文件后台下'!W:W,'总明细 源文件后台下'!E:E,E1005,'总明细 源文件后台下'!C:C,"Adjustment",'总明细 源文件后台下'!F:F,"FBA Inventory Reimbursement - Customer Return")</f>
        <v>0</v>
      </c>
      <c r="AM1005">
        <f>SUMIFS('总明细 源文件后台下'!W:W,'总明细 源文件后台下'!E:E,E1005,'总明细 源文件后台下'!C:C,"Adjustment",'总明细 源文件后台下'!F:F,"FBA Inventory Reimbursement - Damaged:Warehouse")</f>
        <v>0</v>
      </c>
      <c r="AN1005">
        <f>SUMIFS('总明细 源文件后台下'!W:W,'总明细 源文件后台下'!E:E,E1005,'总明细 源文件后台下'!C:C,"Adjustment",'总明细 源文件后台下'!F:F,"FBA Inventory Reimbursement - Customer Service Issue")</f>
        <v>0</v>
      </c>
      <c r="AO1005">
        <f>SUMIFS('总明细 源文件后台下'!W:W,'总明细 源文件后台下'!E:E,E1005,'总明细 源文件后台下'!C:C,"Adjustment",'总明细 源文件后台下'!F:F,"FBA Inventory Reimbursement - Fee Correction")</f>
        <v>0</v>
      </c>
      <c r="AP1005">
        <f>SUMIFS('总明细 源文件后台下'!W:W,'总明细 源文件后台下'!E:E,E1005,'总明细 源文件后台下'!C:C,"Adjustment",'总明细 源文件后台下'!F:F,"FBA Inventory Reimbursement - General Adjustment")</f>
        <v>0</v>
      </c>
      <c r="AQ1005">
        <f>SUMIFS('总明细 源文件后台下'!W:W,'总明细 源文件后台下'!E:E,E1005,'总明细 源文件后台下'!C:C,"Adjustment",'总明细 源文件后台下'!F:F,"FBA Inventory Reimbursement - Lost:Inbound")</f>
        <v>0</v>
      </c>
      <c r="AR1005">
        <f>SUMIFS('总明细 源文件后台下'!W:W,'总明细 源文件后台下'!E:E,E1005,'总明细 源文件后台下'!C:C,"Adjustment",'总明细 源文件后台下'!F:F,"FBA Inventory Reimbursement - Lost:Warehouse")</f>
        <v>0</v>
      </c>
      <c r="AS1005">
        <f>SUMIFS('总明细 源文件后台下'!W:W,'总明细 源文件后台下'!E:E,E1005,'总明细 源文件后台下'!C:C,"Adjustment",'总明细 源文件后台下'!F:F,"Non-subscription Fee Adjustment")</f>
        <v>0</v>
      </c>
      <c r="AT1005">
        <f>SUMIFS('总明细 源文件后台下'!W:W,'总明细 源文件后台下'!E:E,E1005,'总明细 源文件后台下'!C:C,"Adjustment",'总明细 源文件后台下'!F:F,"FBA Inventory Placement Service Fee")</f>
        <v>0</v>
      </c>
      <c r="AV1005">
        <f>SUMIF('FBA Customer Return Per Unit Fe'!B:B,E1005,'FBA Customer Return Per Unit Fe'!C:C)</f>
        <v>-3.59</v>
      </c>
      <c r="AX1005">
        <f>(SUMIF('仓储费 源文件后台下'!C:C,E1005,'仓储费 源文件后台下'!V:V))*-1</f>
        <v>-0.32279999999999998</v>
      </c>
      <c r="AZ1005">
        <f>SUMIF('Disposal Fee销毁费用-160.95'!B:B,E1005,'Disposal Fee销毁费用-160.95'!D:D)*-1</f>
        <v>-0.75</v>
      </c>
      <c r="BC1005">
        <f>IFERROR(VLOOKUP(F1005,'优惠券-86.4'!F:I,4,0),0)</f>
        <v>0</v>
      </c>
      <c r="BD1005">
        <f>IFERROR(VLOOKUP(F1005,'早评-120'!E:H,4,0),0)</f>
        <v>0</v>
      </c>
      <c r="BF1005">
        <f t="shared" si="120"/>
        <v>-13.2928</v>
      </c>
      <c r="BG1005">
        <f t="shared" si="121"/>
        <v>0</v>
      </c>
      <c r="BH1005">
        <f t="shared" si="122"/>
        <v>-86.403199999999998</v>
      </c>
      <c r="BQ1005" s="45">
        <f t="shared" si="123"/>
        <v>-86.403199999999998</v>
      </c>
      <c r="BR1005">
        <f>SUMIFS('9月销毁明细'!D:D,'9月销毁明细'!A:A,E1005,'9月销毁明细'!H:H,"Sellable")</f>
        <v>0</v>
      </c>
      <c r="BS1005">
        <f>SUMIFS('9月销毁明细'!G:G,'9月销毁明细'!A:A,E1005,'9月销毁明细'!H:H,"Sellable")</f>
        <v>0</v>
      </c>
      <c r="BT1005">
        <f>SUMIFS('9月销毁明细'!D:D,'9月销毁明细'!A:A,E1005,'9月销毁明细'!H:H,"Unsellable")</f>
        <v>0</v>
      </c>
      <c r="BU1005">
        <f>SUMIFS('9月销毁明细'!G:G,'9月销毁明细'!A:A,E1005,'9月销毁明细'!H:H,"Unsellable")</f>
        <v>0</v>
      </c>
      <c r="BW1005">
        <f>IFERROR(I1005*VLOOKUP(F1005,'9.3成本表'!C:L,10,0),0)</f>
        <v>0</v>
      </c>
      <c r="BX1005">
        <f t="shared" si="124"/>
        <v>0</v>
      </c>
      <c r="CC1005" s="45">
        <f t="shared" si="125"/>
        <v>-86.403199999999998</v>
      </c>
      <c r="CD1005" s="45">
        <f t="shared" si="126"/>
        <v>0</v>
      </c>
      <c r="CE1005" s="45">
        <f t="shared" si="127"/>
        <v>0</v>
      </c>
    </row>
    <row r="1006" spans="4:83" x14ac:dyDescent="0.25">
      <c r="D1006" s="20" t="s">
        <v>2121</v>
      </c>
      <c r="E1006" s="20" t="s">
        <v>2122</v>
      </c>
      <c r="F1006" s="20">
        <v>6749</v>
      </c>
      <c r="G1006">
        <v>1000</v>
      </c>
      <c r="H1006" s="20"/>
      <c r="I1006">
        <f>SUMIFS('总明细 源文件后台下'!G:G,'总明细 源文件后台下'!E:E,E1006,'总明细 源文件后台下'!C:C,"Order")</f>
        <v>0</v>
      </c>
      <c r="J1006">
        <f>SUMIFS('总明细 源文件后台下'!M:M,'总明细 源文件后台下'!E:E,E1006,'总明细 源文件后台下'!C:C,"Order")</f>
        <v>0</v>
      </c>
      <c r="K1006">
        <f>SUMIFS('总明细 源文件后台下'!N:N,'总明细 源文件后台下'!E:E,E1006,'总明细 源文件后台下'!C:C,"Order")</f>
        <v>0</v>
      </c>
      <c r="L1006">
        <f>SUMIFS('总明细 源文件后台下'!O:O,'总明细 源文件后台下'!E:E,E1006,'总明细 源文件后台下'!C:C,"Order")</f>
        <v>0</v>
      </c>
      <c r="M1006">
        <f>SUMIFS('总明细 源文件后台下'!P:P,'总明细 源文件后台下'!E:E,E1006,'总明细 源文件后台下'!C:C,"Order")</f>
        <v>0</v>
      </c>
      <c r="N1006">
        <f>SUMIFS('总明细 源文件后台下'!Q:Q,'总明细 源文件后台下'!E:E,E1006,'总明细 源文件后台下'!C:C,"Order")</f>
        <v>0</v>
      </c>
      <c r="O1006">
        <f>SUMIFS('总明细 源文件后台下'!R:R,'总明细 源文件后台下'!E:E,E1006,'总明细 源文件后台下'!C:C,"Order")</f>
        <v>0</v>
      </c>
      <c r="P1006">
        <f>SUMIFS('总明细 源文件后台下'!S:S,'总明细 源文件后台下'!E:E,E1006,'总明细 源文件后台下'!C:C,"Order")</f>
        <v>0</v>
      </c>
      <c r="Q1006">
        <f>SUMIFS('总明细 源文件后台下'!T:T,'总明细 源文件后台下'!E:E,E1006,'总明细 源文件后台下'!C:C,"Order")</f>
        <v>0</v>
      </c>
      <c r="R1006">
        <f>SUMIFS('总明细 源文件后台下'!U:U,'总明细 源文件后台下'!E:E,E1006,'总明细 源文件后台下'!C:C,"Order")</f>
        <v>0</v>
      </c>
      <c r="S1006">
        <f>SUMIFS('总明细 源文件后台下'!V:V,'总明细 源文件后台下'!E:E,E1006,'总明细 源文件后台下'!C:C,"Order")</f>
        <v>0</v>
      </c>
      <c r="T1006">
        <f>SUMIFS('总明细 源文件后台下'!W:W,'总明细 源文件后台下'!E:E,E1006,'总明细 源文件后台下'!C:C,"Order")</f>
        <v>0</v>
      </c>
      <c r="U1006">
        <f>SUMIFS('总明细 源文件后台下'!G:G,'总明细 源文件后台下'!E:E,E1006,'总明细 源文件后台下'!C:C,"Refund")</f>
        <v>0</v>
      </c>
      <c r="V1006">
        <f>SUMIFS('总明细 源文件后台下'!M:M,'总明细 源文件后台下'!E:E,E1006,'总明细 源文件后台下'!C:C,"Refund")</f>
        <v>0</v>
      </c>
      <c r="W1006">
        <f>SUMIFS('总明细 源文件后台下'!N:N,'总明细 源文件后台下'!E:E,E1006,'总明细 源文件后台下'!C:C,"Refund")</f>
        <v>0</v>
      </c>
      <c r="X1006">
        <f>SUMIFS('总明细 源文件后台下'!O:O,'总明细 源文件后台下'!E:E,E1006,'总明细 源文件后台下'!C:C,"Refund")</f>
        <v>0</v>
      </c>
      <c r="Y1006">
        <f>SUMIFS('总明细 源文件后台下'!P:P,'总明细 源文件后台下'!E:E,E1006,'总明细 源文件后台下'!C:C,"Refund")</f>
        <v>0</v>
      </c>
      <c r="Z1006">
        <f>SUMIFS('总明细 源文件后台下'!Q:Q,'总明细 源文件后台下'!E:E,E1006,'总明细 源文件后台下'!C:C,"Refund")</f>
        <v>0</v>
      </c>
      <c r="AA1006">
        <f>SUMIFS('总明细 源文件后台下'!R:R,'总明细 源文件后台下'!E:E,E1006,'总明细 源文件后台下'!C:C,"Refund")</f>
        <v>0</v>
      </c>
      <c r="AB1006">
        <f>SUMIFS('总明细 源文件后台下'!S:S,'总明细 源文件后台下'!E:E,E1006,'总明细 源文件后台下'!C:C,"Refund")</f>
        <v>0</v>
      </c>
      <c r="AC1006">
        <f>SUMIFS('总明细 源文件后台下'!T:T,'总明细 源文件后台下'!E:E,E1006,'总明细 源文件后台下'!C:C,"Refund")</f>
        <v>0</v>
      </c>
      <c r="AD1006">
        <f>SUMIFS('总明细 源文件后台下'!U:U,'总明细 源文件后台下'!E:E,E1006,'总明细 源文件后台下'!C:C,"Refund")</f>
        <v>0</v>
      </c>
      <c r="AE1006">
        <f>SUMIFS('总明细 源文件后台下'!V:V,'总明细 源文件后台下'!E:E,E1006,'总明细 源文件后台下'!C:C,"Refund")</f>
        <v>0</v>
      </c>
      <c r="AF1006">
        <f>SUMIFS('总明细 源文件后台下'!W:W,'总明细 源文件后台下'!E:E,E1006,'总明细 源文件后台下'!C:C,"Refund")</f>
        <v>0</v>
      </c>
      <c r="AK1006">
        <f>(SUMIF('广告费 源文件后台下'!G:G,E1006,'广告费 源文件后台下'!M:M))*-1</f>
        <v>0</v>
      </c>
      <c r="AL1006">
        <f>SUMIFS('总明细 源文件后台下'!W:W,'总明细 源文件后台下'!E:E,E1006,'总明细 源文件后台下'!C:C,"Adjustment",'总明细 源文件后台下'!F:F,"FBA Inventory Reimbursement - Customer Return")</f>
        <v>0</v>
      </c>
      <c r="AM1006">
        <f>SUMIFS('总明细 源文件后台下'!W:W,'总明细 源文件后台下'!E:E,E1006,'总明细 源文件后台下'!C:C,"Adjustment",'总明细 源文件后台下'!F:F,"FBA Inventory Reimbursement - Damaged:Warehouse")</f>
        <v>0</v>
      </c>
      <c r="AN1006">
        <f>SUMIFS('总明细 源文件后台下'!W:W,'总明细 源文件后台下'!E:E,E1006,'总明细 源文件后台下'!C:C,"Adjustment",'总明细 源文件后台下'!F:F,"FBA Inventory Reimbursement - Customer Service Issue")</f>
        <v>0</v>
      </c>
      <c r="AO1006">
        <f>SUMIFS('总明细 源文件后台下'!W:W,'总明细 源文件后台下'!E:E,E1006,'总明细 源文件后台下'!C:C,"Adjustment",'总明细 源文件后台下'!F:F,"FBA Inventory Reimbursement - Fee Correction")</f>
        <v>0</v>
      </c>
      <c r="AP1006">
        <f>SUMIFS('总明细 源文件后台下'!W:W,'总明细 源文件后台下'!E:E,E1006,'总明细 源文件后台下'!C:C,"Adjustment",'总明细 源文件后台下'!F:F,"FBA Inventory Reimbursement - General Adjustment")</f>
        <v>0</v>
      </c>
      <c r="AQ1006">
        <f>SUMIFS('总明细 源文件后台下'!W:W,'总明细 源文件后台下'!E:E,E1006,'总明细 源文件后台下'!C:C,"Adjustment",'总明细 源文件后台下'!F:F,"FBA Inventory Reimbursement - Lost:Inbound")</f>
        <v>0</v>
      </c>
      <c r="AR1006">
        <f>SUMIFS('总明细 源文件后台下'!W:W,'总明细 源文件后台下'!E:E,E1006,'总明细 源文件后台下'!C:C,"Adjustment",'总明细 源文件后台下'!F:F,"FBA Inventory Reimbursement - Lost:Warehouse")</f>
        <v>0</v>
      </c>
      <c r="AS1006">
        <f>SUMIFS('总明细 源文件后台下'!W:W,'总明细 源文件后台下'!E:E,E1006,'总明细 源文件后台下'!C:C,"Adjustment",'总明细 源文件后台下'!F:F,"Non-subscription Fee Adjustment")</f>
        <v>0</v>
      </c>
      <c r="AT1006">
        <f>SUMIFS('总明细 源文件后台下'!W:W,'总明细 源文件后台下'!E:E,E1006,'总明细 源文件后台下'!C:C,"Adjustment",'总明细 源文件后台下'!F:F,"FBA Inventory Placement Service Fee")</f>
        <v>0</v>
      </c>
      <c r="AV1006">
        <f>SUMIF('FBA Customer Return Per Unit Fe'!B:B,E1006,'FBA Customer Return Per Unit Fe'!C:C)</f>
        <v>0</v>
      </c>
      <c r="AX1006">
        <f>(SUMIF('仓储费 源文件后台下'!C:C,E1006,'仓储费 源文件后台下'!V:V))*-1</f>
        <v>-0.19460000000000002</v>
      </c>
      <c r="AZ1006">
        <f>SUMIF('Disposal Fee销毁费用-160.95'!B:B,E1006,'Disposal Fee销毁费用-160.95'!D:D)*-1</f>
        <v>-0.3</v>
      </c>
      <c r="BC1006">
        <f>IFERROR(VLOOKUP(F1006,'优惠券-86.4'!F:I,4,0),0)</f>
        <v>0</v>
      </c>
      <c r="BD1006">
        <f>IFERROR(VLOOKUP(F1006,'早评-120'!E:H,4,0),0)</f>
        <v>0</v>
      </c>
      <c r="BF1006">
        <f t="shared" si="120"/>
        <v>-0.49460000000000004</v>
      </c>
      <c r="BG1006">
        <f t="shared" si="121"/>
        <v>0</v>
      </c>
      <c r="BH1006">
        <f t="shared" si="122"/>
        <v>-3.2149000000000001</v>
      </c>
      <c r="BQ1006" s="45">
        <f t="shared" si="123"/>
        <v>-3.2149000000000001</v>
      </c>
      <c r="BR1006">
        <f>SUMIFS('9月销毁明细'!D:D,'9月销毁明细'!A:A,E1006,'9月销毁明细'!H:H,"Sellable")</f>
        <v>0</v>
      </c>
      <c r="BS1006">
        <f>SUMIFS('9月销毁明细'!G:G,'9月销毁明细'!A:A,E1006,'9月销毁明细'!H:H,"Sellable")</f>
        <v>0</v>
      </c>
      <c r="BT1006">
        <f>SUMIFS('9月销毁明细'!D:D,'9月销毁明细'!A:A,E1006,'9月销毁明细'!H:H,"Unsellable")</f>
        <v>0</v>
      </c>
      <c r="BU1006">
        <f>SUMIFS('9月销毁明细'!G:G,'9月销毁明细'!A:A,E1006,'9月销毁明细'!H:H,"Unsellable")</f>
        <v>0</v>
      </c>
      <c r="BW1006">
        <f>IFERROR(I1006*VLOOKUP(F1006,'9.3成本表'!C:L,10,0),0)</f>
        <v>0</v>
      </c>
      <c r="BX1006">
        <f t="shared" si="124"/>
        <v>0</v>
      </c>
      <c r="CC1006" s="45">
        <f t="shared" si="125"/>
        <v>-3.2149000000000001</v>
      </c>
      <c r="CD1006" s="45">
        <f t="shared" si="126"/>
        <v>0</v>
      </c>
      <c r="CE1006" s="45">
        <f t="shared" si="127"/>
        <v>0</v>
      </c>
    </row>
    <row r="1007" spans="4:83" x14ac:dyDescent="0.25">
      <c r="D1007" s="20" t="s">
        <v>2123</v>
      </c>
      <c r="E1007" s="20" t="s">
        <v>2124</v>
      </c>
      <c r="F1007" s="20">
        <v>6749</v>
      </c>
      <c r="G1007">
        <v>1001</v>
      </c>
      <c r="H1007" s="20"/>
      <c r="I1007">
        <f>SUMIFS('总明细 源文件后台下'!G:G,'总明细 源文件后台下'!E:E,E1007,'总明细 源文件后台下'!C:C,"Order")</f>
        <v>3</v>
      </c>
      <c r="J1007">
        <f>SUMIFS('总明细 源文件后台下'!M:M,'总明细 源文件后台下'!E:E,E1007,'总明细 源文件后台下'!C:C,"Order")</f>
        <v>35.369999999999997</v>
      </c>
      <c r="K1007">
        <f>SUMIFS('总明细 源文件后台下'!N:N,'总明细 源文件后台下'!E:E,E1007,'总明细 源文件后台下'!C:C,"Order")</f>
        <v>0</v>
      </c>
      <c r="L1007">
        <f>SUMIFS('总明细 源文件后台下'!O:O,'总明细 源文件后台下'!E:E,E1007,'总明细 源文件后台下'!C:C,"Order")</f>
        <v>0</v>
      </c>
      <c r="M1007">
        <f>SUMIFS('总明细 源文件后台下'!P:P,'总明细 源文件后台下'!E:E,E1007,'总明细 源文件后台下'!C:C,"Order")</f>
        <v>0</v>
      </c>
      <c r="N1007">
        <f>SUMIFS('总明细 源文件后台下'!Q:Q,'总明细 源文件后台下'!E:E,E1007,'总明细 源文件后台下'!C:C,"Order")</f>
        <v>0</v>
      </c>
      <c r="O1007">
        <f>SUMIFS('总明细 源文件后台下'!R:R,'总明细 源文件后台下'!E:E,E1007,'总明细 源文件后台下'!C:C,"Order")</f>
        <v>0</v>
      </c>
      <c r="P1007">
        <f>SUMIFS('总明细 源文件后台下'!S:S,'总明细 源文件后台下'!E:E,E1007,'总明细 源文件后台下'!C:C,"Order")</f>
        <v>-6</v>
      </c>
      <c r="Q1007">
        <f>SUMIFS('总明细 源文件后台下'!T:T,'总明细 源文件后台下'!E:E,E1007,'总明细 源文件后台下'!C:C,"Order")</f>
        <v>-10.77</v>
      </c>
      <c r="R1007">
        <f>SUMIFS('总明细 源文件后台下'!U:U,'总明细 源文件后台下'!E:E,E1007,'总明细 源文件后台下'!C:C,"Order")</f>
        <v>0</v>
      </c>
      <c r="S1007">
        <f>SUMIFS('总明细 源文件后台下'!V:V,'总明细 源文件后台下'!E:E,E1007,'总明细 源文件后台下'!C:C,"Order")</f>
        <v>0</v>
      </c>
      <c r="T1007">
        <f>SUMIFS('总明细 源文件后台下'!W:W,'总明细 源文件后台下'!E:E,E1007,'总明细 源文件后台下'!C:C,"Order")</f>
        <v>18.600000000000001</v>
      </c>
      <c r="U1007">
        <f>SUMIFS('总明细 源文件后台下'!G:G,'总明细 源文件后台下'!E:E,E1007,'总明细 源文件后台下'!C:C,"Refund")</f>
        <v>0</v>
      </c>
      <c r="V1007">
        <f>SUMIFS('总明细 源文件后台下'!M:M,'总明细 源文件后台下'!E:E,E1007,'总明细 源文件后台下'!C:C,"Refund")</f>
        <v>0</v>
      </c>
      <c r="W1007">
        <f>SUMIFS('总明细 源文件后台下'!N:N,'总明细 源文件后台下'!E:E,E1007,'总明细 源文件后台下'!C:C,"Refund")</f>
        <v>0</v>
      </c>
      <c r="X1007">
        <f>SUMIFS('总明细 源文件后台下'!O:O,'总明细 源文件后台下'!E:E,E1007,'总明细 源文件后台下'!C:C,"Refund")</f>
        <v>0</v>
      </c>
      <c r="Y1007">
        <f>SUMIFS('总明细 源文件后台下'!P:P,'总明细 源文件后台下'!E:E,E1007,'总明细 源文件后台下'!C:C,"Refund")</f>
        <v>0</v>
      </c>
      <c r="Z1007">
        <f>SUMIFS('总明细 源文件后台下'!Q:Q,'总明细 源文件后台下'!E:E,E1007,'总明细 源文件后台下'!C:C,"Refund")</f>
        <v>0</v>
      </c>
      <c r="AA1007">
        <f>SUMIFS('总明细 源文件后台下'!R:R,'总明细 源文件后台下'!E:E,E1007,'总明细 源文件后台下'!C:C,"Refund")</f>
        <v>0</v>
      </c>
      <c r="AB1007">
        <f>SUMIFS('总明细 源文件后台下'!S:S,'总明细 源文件后台下'!E:E,E1007,'总明细 源文件后台下'!C:C,"Refund")</f>
        <v>0</v>
      </c>
      <c r="AC1007">
        <f>SUMIFS('总明细 源文件后台下'!T:T,'总明细 源文件后台下'!E:E,E1007,'总明细 源文件后台下'!C:C,"Refund")</f>
        <v>0</v>
      </c>
      <c r="AD1007">
        <f>SUMIFS('总明细 源文件后台下'!U:U,'总明细 源文件后台下'!E:E,E1007,'总明细 源文件后台下'!C:C,"Refund")</f>
        <v>0</v>
      </c>
      <c r="AE1007">
        <f>SUMIFS('总明细 源文件后台下'!V:V,'总明细 源文件后台下'!E:E,E1007,'总明细 源文件后台下'!C:C,"Refund")</f>
        <v>0</v>
      </c>
      <c r="AF1007">
        <f>SUMIFS('总明细 源文件后台下'!W:W,'总明细 源文件后台下'!E:E,E1007,'总明细 源文件后台下'!C:C,"Refund")</f>
        <v>0</v>
      </c>
      <c r="AK1007">
        <f>(SUMIF('广告费 源文件后台下'!G:G,E1007,'广告费 源文件后台下'!M:M))*-1</f>
        <v>0</v>
      </c>
      <c r="AL1007">
        <f>SUMIFS('总明细 源文件后台下'!W:W,'总明细 源文件后台下'!E:E,E1007,'总明细 源文件后台下'!C:C,"Adjustment",'总明细 源文件后台下'!F:F,"FBA Inventory Reimbursement - Customer Return")</f>
        <v>0</v>
      </c>
      <c r="AM1007">
        <f>SUMIFS('总明细 源文件后台下'!W:W,'总明细 源文件后台下'!E:E,E1007,'总明细 源文件后台下'!C:C,"Adjustment",'总明细 源文件后台下'!F:F,"FBA Inventory Reimbursement - Damaged:Warehouse")</f>
        <v>0</v>
      </c>
      <c r="AN1007">
        <f>SUMIFS('总明细 源文件后台下'!W:W,'总明细 源文件后台下'!E:E,E1007,'总明细 源文件后台下'!C:C,"Adjustment",'总明细 源文件后台下'!F:F,"FBA Inventory Reimbursement - Customer Service Issue")</f>
        <v>0</v>
      </c>
      <c r="AO1007">
        <f>SUMIFS('总明细 源文件后台下'!W:W,'总明细 源文件后台下'!E:E,E1007,'总明细 源文件后台下'!C:C,"Adjustment",'总明细 源文件后台下'!F:F,"FBA Inventory Reimbursement - Fee Correction")</f>
        <v>0</v>
      </c>
      <c r="AP1007">
        <f>SUMIFS('总明细 源文件后台下'!W:W,'总明细 源文件后台下'!E:E,E1007,'总明细 源文件后台下'!C:C,"Adjustment",'总明细 源文件后台下'!F:F,"FBA Inventory Reimbursement - General Adjustment")</f>
        <v>0</v>
      </c>
      <c r="AQ1007">
        <f>SUMIFS('总明细 源文件后台下'!W:W,'总明细 源文件后台下'!E:E,E1007,'总明细 源文件后台下'!C:C,"Adjustment",'总明细 源文件后台下'!F:F,"FBA Inventory Reimbursement - Lost:Inbound")</f>
        <v>0</v>
      </c>
      <c r="AR1007">
        <f>SUMIFS('总明细 源文件后台下'!W:W,'总明细 源文件后台下'!E:E,E1007,'总明细 源文件后台下'!C:C,"Adjustment",'总明细 源文件后台下'!F:F,"FBA Inventory Reimbursement - Lost:Warehouse")</f>
        <v>0</v>
      </c>
      <c r="AS1007">
        <f>SUMIFS('总明细 源文件后台下'!W:W,'总明细 源文件后台下'!E:E,E1007,'总明细 源文件后台下'!C:C,"Adjustment",'总明细 源文件后台下'!F:F,"Non-subscription Fee Adjustment")</f>
        <v>0</v>
      </c>
      <c r="AT1007">
        <f>SUMIFS('总明细 源文件后台下'!W:W,'总明细 源文件后台下'!E:E,E1007,'总明细 源文件后台下'!C:C,"Adjustment",'总明细 源文件后台下'!F:F,"FBA Inventory Placement Service Fee")</f>
        <v>0</v>
      </c>
      <c r="AV1007">
        <f>SUMIF('FBA Customer Return Per Unit Fe'!B:B,E1007,'FBA Customer Return Per Unit Fe'!C:C)</f>
        <v>-7.18</v>
      </c>
      <c r="AX1007">
        <f>(SUMIF('仓储费 源文件后台下'!C:C,E1007,'仓储费 源文件后台下'!V:V))*-1</f>
        <v>-0.12229999999999999</v>
      </c>
      <c r="AZ1007">
        <f>SUMIF('Disposal Fee销毁费用-160.95'!B:B,E1007,'Disposal Fee销毁费用-160.95'!D:D)*-1</f>
        <v>-0.15</v>
      </c>
      <c r="BC1007">
        <f>IFERROR(VLOOKUP(F1007,'优惠券-86.4'!F:I,4,0),0)</f>
        <v>0</v>
      </c>
      <c r="BD1007">
        <f>IFERROR(VLOOKUP(F1007,'早评-120'!E:H,4,0),0)</f>
        <v>0</v>
      </c>
      <c r="BF1007">
        <f t="shared" si="120"/>
        <v>11.1477</v>
      </c>
      <c r="BG1007">
        <f t="shared" si="121"/>
        <v>0.31517387616624259</v>
      </c>
      <c r="BH1007">
        <f t="shared" si="122"/>
        <v>72.460049999999995</v>
      </c>
      <c r="BQ1007" s="45">
        <f t="shared" si="123"/>
        <v>72.460049999999995</v>
      </c>
      <c r="BR1007">
        <f>SUMIFS('9月销毁明细'!D:D,'9月销毁明细'!A:A,E1007,'9月销毁明细'!H:H,"Sellable")</f>
        <v>0</v>
      </c>
      <c r="BS1007">
        <f>SUMIFS('9月销毁明细'!G:G,'9月销毁明细'!A:A,E1007,'9月销毁明细'!H:H,"Sellable")</f>
        <v>0</v>
      </c>
      <c r="BT1007">
        <f>SUMIFS('9月销毁明细'!D:D,'9月销毁明细'!A:A,E1007,'9月销毁明细'!H:H,"Unsellable")</f>
        <v>0</v>
      </c>
      <c r="BU1007">
        <f>SUMIFS('9月销毁明细'!G:G,'9月销毁明细'!A:A,E1007,'9月销毁明细'!H:H,"Unsellable")</f>
        <v>0</v>
      </c>
      <c r="BW1007">
        <f>IFERROR(I1007*VLOOKUP(F1007,'9.3成本表'!C:L,10,0),0)</f>
        <v>61.199999999999996</v>
      </c>
      <c r="BX1007">
        <f t="shared" si="124"/>
        <v>39.78</v>
      </c>
      <c r="CC1007" s="45">
        <f t="shared" si="125"/>
        <v>-28.519950000000001</v>
      </c>
      <c r="CD1007" s="45">
        <f t="shared" si="126"/>
        <v>-0.12405102107392185</v>
      </c>
      <c r="CE1007" s="45">
        <f t="shared" si="127"/>
        <v>-0.28243166963755201</v>
      </c>
    </row>
    <row r="1008" spans="4:83" x14ac:dyDescent="0.25">
      <c r="D1008" s="20" t="s">
        <v>2125</v>
      </c>
      <c r="E1008" s="20" t="s">
        <v>2126</v>
      </c>
      <c r="F1008" s="20">
        <v>6749</v>
      </c>
      <c r="G1008">
        <v>1002</v>
      </c>
      <c r="H1008" s="20"/>
      <c r="I1008">
        <f>SUMIFS('总明细 源文件后台下'!G:G,'总明细 源文件后台下'!E:E,E1008,'总明细 源文件后台下'!C:C,"Order")</f>
        <v>0</v>
      </c>
      <c r="J1008">
        <f>SUMIFS('总明细 源文件后台下'!M:M,'总明细 源文件后台下'!E:E,E1008,'总明细 源文件后台下'!C:C,"Order")</f>
        <v>0</v>
      </c>
      <c r="K1008">
        <f>SUMIFS('总明细 源文件后台下'!N:N,'总明细 源文件后台下'!E:E,E1008,'总明细 源文件后台下'!C:C,"Order")</f>
        <v>0</v>
      </c>
      <c r="L1008">
        <f>SUMIFS('总明细 源文件后台下'!O:O,'总明细 源文件后台下'!E:E,E1008,'总明细 源文件后台下'!C:C,"Order")</f>
        <v>0</v>
      </c>
      <c r="M1008">
        <f>SUMIFS('总明细 源文件后台下'!P:P,'总明细 源文件后台下'!E:E,E1008,'总明细 源文件后台下'!C:C,"Order")</f>
        <v>0</v>
      </c>
      <c r="N1008">
        <f>SUMIFS('总明细 源文件后台下'!Q:Q,'总明细 源文件后台下'!E:E,E1008,'总明细 源文件后台下'!C:C,"Order")</f>
        <v>0</v>
      </c>
      <c r="O1008">
        <f>SUMIFS('总明细 源文件后台下'!R:R,'总明细 源文件后台下'!E:E,E1008,'总明细 源文件后台下'!C:C,"Order")</f>
        <v>0</v>
      </c>
      <c r="P1008">
        <f>SUMIFS('总明细 源文件后台下'!S:S,'总明细 源文件后台下'!E:E,E1008,'总明细 源文件后台下'!C:C,"Order")</f>
        <v>0</v>
      </c>
      <c r="Q1008">
        <f>SUMIFS('总明细 源文件后台下'!T:T,'总明细 源文件后台下'!E:E,E1008,'总明细 源文件后台下'!C:C,"Order")</f>
        <v>0</v>
      </c>
      <c r="R1008">
        <f>SUMIFS('总明细 源文件后台下'!U:U,'总明细 源文件后台下'!E:E,E1008,'总明细 源文件后台下'!C:C,"Order")</f>
        <v>0</v>
      </c>
      <c r="S1008">
        <f>SUMIFS('总明细 源文件后台下'!V:V,'总明细 源文件后台下'!E:E,E1008,'总明细 源文件后台下'!C:C,"Order")</f>
        <v>0</v>
      </c>
      <c r="T1008">
        <f>SUMIFS('总明细 源文件后台下'!W:W,'总明细 源文件后台下'!E:E,E1008,'总明细 源文件后台下'!C:C,"Order")</f>
        <v>0</v>
      </c>
      <c r="U1008">
        <f>SUMIFS('总明细 源文件后台下'!G:G,'总明细 源文件后台下'!E:E,E1008,'总明细 源文件后台下'!C:C,"Refund")</f>
        <v>0</v>
      </c>
      <c r="V1008">
        <f>SUMIFS('总明细 源文件后台下'!M:M,'总明细 源文件后台下'!E:E,E1008,'总明细 源文件后台下'!C:C,"Refund")</f>
        <v>0</v>
      </c>
      <c r="W1008">
        <f>SUMIFS('总明细 源文件后台下'!N:N,'总明细 源文件后台下'!E:E,E1008,'总明细 源文件后台下'!C:C,"Refund")</f>
        <v>0</v>
      </c>
      <c r="X1008">
        <f>SUMIFS('总明细 源文件后台下'!O:O,'总明细 源文件后台下'!E:E,E1008,'总明细 源文件后台下'!C:C,"Refund")</f>
        <v>0</v>
      </c>
      <c r="Y1008">
        <f>SUMIFS('总明细 源文件后台下'!P:P,'总明细 源文件后台下'!E:E,E1008,'总明细 源文件后台下'!C:C,"Refund")</f>
        <v>0</v>
      </c>
      <c r="Z1008">
        <f>SUMIFS('总明细 源文件后台下'!Q:Q,'总明细 源文件后台下'!E:E,E1008,'总明细 源文件后台下'!C:C,"Refund")</f>
        <v>0</v>
      </c>
      <c r="AA1008">
        <f>SUMIFS('总明细 源文件后台下'!R:R,'总明细 源文件后台下'!E:E,E1008,'总明细 源文件后台下'!C:C,"Refund")</f>
        <v>0</v>
      </c>
      <c r="AB1008">
        <f>SUMIFS('总明细 源文件后台下'!S:S,'总明细 源文件后台下'!E:E,E1008,'总明细 源文件后台下'!C:C,"Refund")</f>
        <v>0</v>
      </c>
      <c r="AC1008">
        <f>SUMIFS('总明细 源文件后台下'!T:T,'总明细 源文件后台下'!E:E,E1008,'总明细 源文件后台下'!C:C,"Refund")</f>
        <v>0</v>
      </c>
      <c r="AD1008">
        <f>SUMIFS('总明细 源文件后台下'!U:U,'总明细 源文件后台下'!E:E,E1008,'总明细 源文件后台下'!C:C,"Refund")</f>
        <v>0</v>
      </c>
      <c r="AE1008">
        <f>SUMIFS('总明细 源文件后台下'!V:V,'总明细 源文件后台下'!E:E,E1008,'总明细 源文件后台下'!C:C,"Refund")</f>
        <v>0</v>
      </c>
      <c r="AF1008">
        <f>SUMIFS('总明细 源文件后台下'!W:W,'总明细 源文件后台下'!E:E,E1008,'总明细 源文件后台下'!C:C,"Refund")</f>
        <v>0</v>
      </c>
      <c r="AK1008">
        <f>(SUMIF('广告费 源文件后台下'!G:G,E1008,'广告费 源文件后台下'!M:M))*-1</f>
        <v>0</v>
      </c>
      <c r="AL1008">
        <f>SUMIFS('总明细 源文件后台下'!W:W,'总明细 源文件后台下'!E:E,E1008,'总明细 源文件后台下'!C:C,"Adjustment",'总明细 源文件后台下'!F:F,"FBA Inventory Reimbursement - Customer Return")</f>
        <v>0</v>
      </c>
      <c r="AM1008">
        <f>SUMIFS('总明细 源文件后台下'!W:W,'总明细 源文件后台下'!E:E,E1008,'总明细 源文件后台下'!C:C,"Adjustment",'总明细 源文件后台下'!F:F,"FBA Inventory Reimbursement - Damaged:Warehouse")</f>
        <v>0</v>
      </c>
      <c r="AN1008">
        <f>SUMIFS('总明细 源文件后台下'!W:W,'总明细 源文件后台下'!E:E,E1008,'总明细 源文件后台下'!C:C,"Adjustment",'总明细 源文件后台下'!F:F,"FBA Inventory Reimbursement - Customer Service Issue")</f>
        <v>0</v>
      </c>
      <c r="AO1008">
        <f>SUMIFS('总明细 源文件后台下'!W:W,'总明细 源文件后台下'!E:E,E1008,'总明细 源文件后台下'!C:C,"Adjustment",'总明细 源文件后台下'!F:F,"FBA Inventory Reimbursement - Fee Correction")</f>
        <v>0</v>
      </c>
      <c r="AP1008">
        <f>SUMIFS('总明细 源文件后台下'!W:W,'总明细 源文件后台下'!E:E,E1008,'总明细 源文件后台下'!C:C,"Adjustment",'总明细 源文件后台下'!F:F,"FBA Inventory Reimbursement - General Adjustment")</f>
        <v>0</v>
      </c>
      <c r="AQ1008">
        <f>SUMIFS('总明细 源文件后台下'!W:W,'总明细 源文件后台下'!E:E,E1008,'总明细 源文件后台下'!C:C,"Adjustment",'总明细 源文件后台下'!F:F,"FBA Inventory Reimbursement - Lost:Inbound")</f>
        <v>0</v>
      </c>
      <c r="AR1008">
        <f>SUMIFS('总明细 源文件后台下'!W:W,'总明细 源文件后台下'!E:E,E1008,'总明细 源文件后台下'!C:C,"Adjustment",'总明细 源文件后台下'!F:F,"FBA Inventory Reimbursement - Lost:Warehouse")</f>
        <v>0</v>
      </c>
      <c r="AS1008">
        <f>SUMIFS('总明细 源文件后台下'!W:W,'总明细 源文件后台下'!E:E,E1008,'总明细 源文件后台下'!C:C,"Adjustment",'总明细 源文件后台下'!F:F,"Non-subscription Fee Adjustment")</f>
        <v>0</v>
      </c>
      <c r="AT1008">
        <f>SUMIFS('总明细 源文件后台下'!W:W,'总明细 源文件后台下'!E:E,E1008,'总明细 源文件后台下'!C:C,"Adjustment",'总明细 源文件后台下'!F:F,"FBA Inventory Placement Service Fee")</f>
        <v>0</v>
      </c>
      <c r="AV1008">
        <f>SUMIF('FBA Customer Return Per Unit Fe'!B:B,E1008,'FBA Customer Return Per Unit Fe'!C:C)</f>
        <v>0</v>
      </c>
      <c r="AX1008">
        <f>(SUMIF('仓储费 源文件后台下'!C:C,E1008,'仓储费 源文件后台下'!V:V))*-1</f>
        <v>-0.1135</v>
      </c>
      <c r="AZ1008">
        <f>SUMIF('Disposal Fee销毁费用-160.95'!B:B,E1008,'Disposal Fee销毁费用-160.95'!D:D)*-1</f>
        <v>0</v>
      </c>
      <c r="BC1008">
        <f>IFERROR(VLOOKUP(F1008,'优惠券-86.4'!F:I,4,0),0)</f>
        <v>0</v>
      </c>
      <c r="BD1008">
        <f>IFERROR(VLOOKUP(F1008,'早评-120'!E:H,4,0),0)</f>
        <v>0</v>
      </c>
      <c r="BF1008">
        <f t="shared" si="120"/>
        <v>-0.1135</v>
      </c>
      <c r="BG1008">
        <f t="shared" si="121"/>
        <v>0</v>
      </c>
      <c r="BH1008">
        <f t="shared" si="122"/>
        <v>-0.73775000000000002</v>
      </c>
      <c r="BQ1008" s="45">
        <f t="shared" si="123"/>
        <v>-0.73775000000000002</v>
      </c>
      <c r="BR1008">
        <f>SUMIFS('9月销毁明细'!D:D,'9月销毁明细'!A:A,E1008,'9月销毁明细'!H:H,"Sellable")</f>
        <v>0</v>
      </c>
      <c r="BS1008">
        <f>SUMIFS('9月销毁明细'!G:G,'9月销毁明细'!A:A,E1008,'9月销毁明细'!H:H,"Sellable")</f>
        <v>0</v>
      </c>
      <c r="BT1008">
        <f>SUMIFS('9月销毁明细'!D:D,'9月销毁明细'!A:A,E1008,'9月销毁明细'!H:H,"Unsellable")</f>
        <v>0</v>
      </c>
      <c r="BU1008">
        <f>SUMIFS('9月销毁明细'!G:G,'9月销毁明细'!A:A,E1008,'9月销毁明细'!H:H,"Unsellable")</f>
        <v>0</v>
      </c>
      <c r="BW1008">
        <f>IFERROR(I1008*VLOOKUP(F1008,'9.3成本表'!C:L,10,0),0)</f>
        <v>0</v>
      </c>
      <c r="BX1008">
        <f t="shared" si="124"/>
        <v>0</v>
      </c>
      <c r="CC1008" s="45">
        <f t="shared" si="125"/>
        <v>-0.73775000000000002</v>
      </c>
      <c r="CD1008" s="45">
        <f t="shared" si="126"/>
        <v>0</v>
      </c>
      <c r="CE1008" s="45">
        <f t="shared" si="127"/>
        <v>0</v>
      </c>
    </row>
    <row r="1009" spans="4:83" x14ac:dyDescent="0.25">
      <c r="D1009" s="20" t="s">
        <v>2127</v>
      </c>
      <c r="E1009" s="20" t="s">
        <v>2128</v>
      </c>
      <c r="F1009" s="20">
        <v>6749</v>
      </c>
      <c r="G1009">
        <v>1003</v>
      </c>
      <c r="H1009" s="20"/>
      <c r="I1009">
        <f>SUMIFS('总明细 源文件后台下'!G:G,'总明细 源文件后台下'!E:E,E1009,'总明细 源文件后台下'!C:C,"Order")</f>
        <v>2</v>
      </c>
      <c r="J1009">
        <f>SUMIFS('总明细 源文件后台下'!M:M,'总明细 源文件后台下'!E:E,E1009,'总明细 源文件后台下'!C:C,"Order")</f>
        <v>19.98</v>
      </c>
      <c r="K1009">
        <f>SUMIFS('总明细 源文件后台下'!N:N,'总明细 源文件后台下'!E:E,E1009,'总明细 源文件后台下'!C:C,"Order")</f>
        <v>0</v>
      </c>
      <c r="L1009">
        <f>SUMIFS('总明细 源文件后台下'!O:O,'总明细 源文件后台下'!E:E,E1009,'总明细 源文件后台下'!C:C,"Order")</f>
        <v>0</v>
      </c>
      <c r="M1009">
        <f>SUMIFS('总明细 源文件后台下'!P:P,'总明细 源文件后台下'!E:E,E1009,'总明细 源文件后台下'!C:C,"Order")</f>
        <v>0</v>
      </c>
      <c r="N1009">
        <f>SUMIFS('总明细 源文件后台下'!Q:Q,'总明细 源文件后台下'!E:E,E1009,'总明细 源文件后台下'!C:C,"Order")</f>
        <v>0.7</v>
      </c>
      <c r="O1009">
        <f>SUMIFS('总明细 源文件后台下'!R:R,'总明细 源文件后台下'!E:E,E1009,'总明细 源文件后台下'!C:C,"Order")</f>
        <v>-0.7</v>
      </c>
      <c r="P1009">
        <f>SUMIFS('总明细 源文件后台下'!S:S,'总明细 源文件后台下'!E:E,E1009,'总明细 源文件后台下'!C:C,"Order")</f>
        <v>-3.4</v>
      </c>
      <c r="Q1009">
        <f>SUMIFS('总明细 源文件后台下'!T:T,'总明细 源文件后台下'!E:E,E1009,'总明细 源文件后台下'!C:C,"Order")</f>
        <v>-7.18</v>
      </c>
      <c r="R1009">
        <f>SUMIFS('总明细 源文件后台下'!U:U,'总明细 源文件后台下'!E:E,E1009,'总明细 源文件后台下'!C:C,"Order")</f>
        <v>0</v>
      </c>
      <c r="S1009">
        <f>SUMIFS('总明细 源文件后台下'!V:V,'总明细 源文件后台下'!E:E,E1009,'总明细 源文件后台下'!C:C,"Order")</f>
        <v>0</v>
      </c>
      <c r="T1009">
        <f>SUMIFS('总明细 源文件后台下'!W:W,'总明细 源文件后台下'!E:E,E1009,'总明细 源文件后台下'!C:C,"Order")</f>
        <v>9.4</v>
      </c>
      <c r="U1009">
        <f>SUMIFS('总明细 源文件后台下'!G:G,'总明细 源文件后台下'!E:E,E1009,'总明细 源文件后台下'!C:C,"Refund")</f>
        <v>0</v>
      </c>
      <c r="V1009">
        <f>SUMIFS('总明细 源文件后台下'!M:M,'总明细 源文件后台下'!E:E,E1009,'总明细 源文件后台下'!C:C,"Refund")</f>
        <v>0</v>
      </c>
      <c r="W1009">
        <f>SUMIFS('总明细 源文件后台下'!N:N,'总明细 源文件后台下'!E:E,E1009,'总明细 源文件后台下'!C:C,"Refund")</f>
        <v>0</v>
      </c>
      <c r="X1009">
        <f>SUMIFS('总明细 源文件后台下'!O:O,'总明细 源文件后台下'!E:E,E1009,'总明细 源文件后台下'!C:C,"Refund")</f>
        <v>0</v>
      </c>
      <c r="Y1009">
        <f>SUMIFS('总明细 源文件后台下'!P:P,'总明细 源文件后台下'!E:E,E1009,'总明细 源文件后台下'!C:C,"Refund")</f>
        <v>0</v>
      </c>
      <c r="Z1009">
        <f>SUMIFS('总明细 源文件后台下'!Q:Q,'总明细 源文件后台下'!E:E,E1009,'总明细 源文件后台下'!C:C,"Refund")</f>
        <v>0</v>
      </c>
      <c r="AA1009">
        <f>SUMIFS('总明细 源文件后台下'!R:R,'总明细 源文件后台下'!E:E,E1009,'总明细 源文件后台下'!C:C,"Refund")</f>
        <v>0</v>
      </c>
      <c r="AB1009">
        <f>SUMIFS('总明细 源文件后台下'!S:S,'总明细 源文件后台下'!E:E,E1009,'总明细 源文件后台下'!C:C,"Refund")</f>
        <v>0</v>
      </c>
      <c r="AC1009">
        <f>SUMIFS('总明细 源文件后台下'!T:T,'总明细 源文件后台下'!E:E,E1009,'总明细 源文件后台下'!C:C,"Refund")</f>
        <v>0</v>
      </c>
      <c r="AD1009">
        <f>SUMIFS('总明细 源文件后台下'!U:U,'总明细 源文件后台下'!E:E,E1009,'总明细 源文件后台下'!C:C,"Refund")</f>
        <v>0</v>
      </c>
      <c r="AE1009">
        <f>SUMIFS('总明细 源文件后台下'!V:V,'总明细 源文件后台下'!E:E,E1009,'总明细 源文件后台下'!C:C,"Refund")</f>
        <v>0</v>
      </c>
      <c r="AF1009">
        <f>SUMIFS('总明细 源文件后台下'!W:W,'总明细 源文件后台下'!E:E,E1009,'总明细 源文件后台下'!C:C,"Refund")</f>
        <v>0</v>
      </c>
      <c r="AK1009">
        <f>(SUMIF('广告费 源文件后台下'!G:G,E1009,'广告费 源文件后台下'!M:M))*-1</f>
        <v>0</v>
      </c>
      <c r="AL1009">
        <f>SUMIFS('总明细 源文件后台下'!W:W,'总明细 源文件后台下'!E:E,E1009,'总明细 源文件后台下'!C:C,"Adjustment",'总明细 源文件后台下'!F:F,"FBA Inventory Reimbursement - Customer Return")</f>
        <v>0</v>
      </c>
      <c r="AM1009">
        <f>SUMIFS('总明细 源文件后台下'!W:W,'总明细 源文件后台下'!E:E,E1009,'总明细 源文件后台下'!C:C,"Adjustment",'总明细 源文件后台下'!F:F,"FBA Inventory Reimbursement - Damaged:Warehouse")</f>
        <v>0</v>
      </c>
      <c r="AN1009">
        <f>SUMIFS('总明细 源文件后台下'!W:W,'总明细 源文件后台下'!E:E,E1009,'总明细 源文件后台下'!C:C,"Adjustment",'总明细 源文件后台下'!F:F,"FBA Inventory Reimbursement - Customer Service Issue")</f>
        <v>0</v>
      </c>
      <c r="AO1009">
        <f>SUMIFS('总明细 源文件后台下'!W:W,'总明细 源文件后台下'!E:E,E1009,'总明细 源文件后台下'!C:C,"Adjustment",'总明细 源文件后台下'!F:F,"FBA Inventory Reimbursement - Fee Correction")</f>
        <v>0</v>
      </c>
      <c r="AP1009">
        <f>SUMIFS('总明细 源文件后台下'!W:W,'总明细 源文件后台下'!E:E,E1009,'总明细 源文件后台下'!C:C,"Adjustment",'总明细 源文件后台下'!F:F,"FBA Inventory Reimbursement - General Adjustment")</f>
        <v>0</v>
      </c>
      <c r="AQ1009">
        <f>SUMIFS('总明细 源文件后台下'!W:W,'总明细 源文件后台下'!E:E,E1009,'总明细 源文件后台下'!C:C,"Adjustment",'总明细 源文件后台下'!F:F,"FBA Inventory Reimbursement - Lost:Inbound")</f>
        <v>0</v>
      </c>
      <c r="AR1009">
        <f>SUMIFS('总明细 源文件后台下'!W:W,'总明细 源文件后台下'!E:E,E1009,'总明细 源文件后台下'!C:C,"Adjustment",'总明细 源文件后台下'!F:F,"FBA Inventory Reimbursement - Lost:Warehouse")</f>
        <v>0</v>
      </c>
      <c r="AS1009">
        <f>SUMIFS('总明细 源文件后台下'!W:W,'总明细 源文件后台下'!E:E,E1009,'总明细 源文件后台下'!C:C,"Adjustment",'总明细 源文件后台下'!F:F,"Non-subscription Fee Adjustment")</f>
        <v>0</v>
      </c>
      <c r="AT1009">
        <f>SUMIFS('总明细 源文件后台下'!W:W,'总明细 源文件后台下'!E:E,E1009,'总明细 源文件后台下'!C:C,"Adjustment",'总明细 源文件后台下'!F:F,"FBA Inventory Placement Service Fee")</f>
        <v>0</v>
      </c>
      <c r="AV1009">
        <f>SUMIF('FBA Customer Return Per Unit Fe'!B:B,E1009,'FBA Customer Return Per Unit Fe'!C:C)</f>
        <v>-3.59</v>
      </c>
      <c r="AX1009">
        <f>(SUMIF('仓储费 源文件后台下'!C:C,E1009,'仓储费 源文件后台下'!V:V))*-1</f>
        <v>-0.1628</v>
      </c>
      <c r="AZ1009">
        <f>SUMIF('Disposal Fee销毁费用-160.95'!B:B,E1009,'Disposal Fee销毁费用-160.95'!D:D)*-1</f>
        <v>0</v>
      </c>
      <c r="BC1009">
        <f>IFERROR(VLOOKUP(F1009,'优惠券-86.4'!F:I,4,0),0)</f>
        <v>0</v>
      </c>
      <c r="BD1009">
        <f>IFERROR(VLOOKUP(F1009,'早评-120'!E:H,4,0),0)</f>
        <v>0</v>
      </c>
      <c r="BF1009">
        <f t="shared" si="120"/>
        <v>5.6472000000000007</v>
      </c>
      <c r="BG1009">
        <f t="shared" si="121"/>
        <v>0.28264264264264266</v>
      </c>
      <c r="BH1009">
        <f t="shared" si="122"/>
        <v>36.706800000000001</v>
      </c>
      <c r="BQ1009" s="45">
        <f t="shared" si="123"/>
        <v>36.706800000000001</v>
      </c>
      <c r="BR1009">
        <f>SUMIFS('9月销毁明细'!D:D,'9月销毁明细'!A:A,E1009,'9月销毁明细'!H:H,"Sellable")</f>
        <v>0</v>
      </c>
      <c r="BS1009">
        <f>SUMIFS('9月销毁明细'!G:G,'9月销毁明细'!A:A,E1009,'9月销毁明细'!H:H,"Sellable")</f>
        <v>0</v>
      </c>
      <c r="BT1009">
        <f>SUMIFS('9月销毁明细'!D:D,'9月销毁明细'!A:A,E1009,'9月销毁明细'!H:H,"Unsellable")</f>
        <v>0</v>
      </c>
      <c r="BU1009">
        <f>SUMIFS('9月销毁明细'!G:G,'9月销毁明细'!A:A,E1009,'9月销毁明细'!H:H,"Unsellable")</f>
        <v>0</v>
      </c>
      <c r="BW1009">
        <f>IFERROR(I1009*VLOOKUP(F1009,'9.3成本表'!C:L,10,0),0)</f>
        <v>40.799999999999997</v>
      </c>
      <c r="BX1009">
        <f t="shared" si="124"/>
        <v>26.52</v>
      </c>
      <c r="CC1009" s="45">
        <f t="shared" si="125"/>
        <v>-30.613199999999996</v>
      </c>
      <c r="CD1009" s="45">
        <f t="shared" si="126"/>
        <v>-0.23572187572187567</v>
      </c>
      <c r="CE1009" s="45">
        <f t="shared" si="127"/>
        <v>-0.45474153297682707</v>
      </c>
    </row>
    <row r="1010" spans="4:83" x14ac:dyDescent="0.25">
      <c r="D1010" s="20" t="s">
        <v>2129</v>
      </c>
      <c r="E1010" s="20" t="s">
        <v>2130</v>
      </c>
      <c r="F1010" s="20">
        <v>6749</v>
      </c>
      <c r="G1010">
        <v>1004</v>
      </c>
      <c r="H1010" s="20"/>
      <c r="I1010">
        <f>SUMIFS('总明细 源文件后台下'!G:G,'总明细 源文件后台下'!E:E,E1010,'总明细 源文件后台下'!C:C,"Order")</f>
        <v>0</v>
      </c>
      <c r="J1010">
        <f>SUMIFS('总明细 源文件后台下'!M:M,'总明细 源文件后台下'!E:E,E1010,'总明细 源文件后台下'!C:C,"Order")</f>
        <v>0</v>
      </c>
      <c r="K1010">
        <f>SUMIFS('总明细 源文件后台下'!N:N,'总明细 源文件后台下'!E:E,E1010,'总明细 源文件后台下'!C:C,"Order")</f>
        <v>0</v>
      </c>
      <c r="L1010">
        <f>SUMIFS('总明细 源文件后台下'!O:O,'总明细 源文件后台下'!E:E,E1010,'总明细 源文件后台下'!C:C,"Order")</f>
        <v>0</v>
      </c>
      <c r="M1010">
        <f>SUMIFS('总明细 源文件后台下'!P:P,'总明细 源文件后台下'!E:E,E1010,'总明细 源文件后台下'!C:C,"Order")</f>
        <v>0</v>
      </c>
      <c r="N1010">
        <f>SUMIFS('总明细 源文件后台下'!Q:Q,'总明细 源文件后台下'!E:E,E1010,'总明细 源文件后台下'!C:C,"Order")</f>
        <v>0</v>
      </c>
      <c r="O1010">
        <f>SUMIFS('总明细 源文件后台下'!R:R,'总明细 源文件后台下'!E:E,E1010,'总明细 源文件后台下'!C:C,"Order")</f>
        <v>0</v>
      </c>
      <c r="P1010">
        <f>SUMIFS('总明细 源文件后台下'!S:S,'总明细 源文件后台下'!E:E,E1010,'总明细 源文件后台下'!C:C,"Order")</f>
        <v>0</v>
      </c>
      <c r="Q1010">
        <f>SUMIFS('总明细 源文件后台下'!T:T,'总明细 源文件后台下'!E:E,E1010,'总明细 源文件后台下'!C:C,"Order")</f>
        <v>0</v>
      </c>
      <c r="R1010">
        <f>SUMIFS('总明细 源文件后台下'!U:U,'总明细 源文件后台下'!E:E,E1010,'总明细 源文件后台下'!C:C,"Order")</f>
        <v>0</v>
      </c>
      <c r="S1010">
        <f>SUMIFS('总明细 源文件后台下'!V:V,'总明细 源文件后台下'!E:E,E1010,'总明细 源文件后台下'!C:C,"Order")</f>
        <v>0</v>
      </c>
      <c r="T1010">
        <f>SUMIFS('总明细 源文件后台下'!W:W,'总明细 源文件后台下'!E:E,E1010,'总明细 源文件后台下'!C:C,"Order")</f>
        <v>0</v>
      </c>
      <c r="U1010">
        <f>SUMIFS('总明细 源文件后台下'!G:G,'总明细 源文件后台下'!E:E,E1010,'总明细 源文件后台下'!C:C,"Refund")</f>
        <v>0</v>
      </c>
      <c r="V1010">
        <f>SUMIFS('总明细 源文件后台下'!M:M,'总明细 源文件后台下'!E:E,E1010,'总明细 源文件后台下'!C:C,"Refund")</f>
        <v>0</v>
      </c>
      <c r="W1010">
        <f>SUMIFS('总明细 源文件后台下'!N:N,'总明细 源文件后台下'!E:E,E1010,'总明细 源文件后台下'!C:C,"Refund")</f>
        <v>0</v>
      </c>
      <c r="X1010">
        <f>SUMIFS('总明细 源文件后台下'!O:O,'总明细 源文件后台下'!E:E,E1010,'总明细 源文件后台下'!C:C,"Refund")</f>
        <v>0</v>
      </c>
      <c r="Y1010">
        <f>SUMIFS('总明细 源文件后台下'!P:P,'总明细 源文件后台下'!E:E,E1010,'总明细 源文件后台下'!C:C,"Refund")</f>
        <v>0</v>
      </c>
      <c r="Z1010">
        <f>SUMIFS('总明细 源文件后台下'!Q:Q,'总明细 源文件后台下'!E:E,E1010,'总明细 源文件后台下'!C:C,"Refund")</f>
        <v>0</v>
      </c>
      <c r="AA1010">
        <f>SUMIFS('总明细 源文件后台下'!R:R,'总明细 源文件后台下'!E:E,E1010,'总明细 源文件后台下'!C:C,"Refund")</f>
        <v>0</v>
      </c>
      <c r="AB1010">
        <f>SUMIFS('总明细 源文件后台下'!S:S,'总明细 源文件后台下'!E:E,E1010,'总明细 源文件后台下'!C:C,"Refund")</f>
        <v>0</v>
      </c>
      <c r="AC1010">
        <f>SUMIFS('总明细 源文件后台下'!T:T,'总明细 源文件后台下'!E:E,E1010,'总明细 源文件后台下'!C:C,"Refund")</f>
        <v>0</v>
      </c>
      <c r="AD1010">
        <f>SUMIFS('总明细 源文件后台下'!U:U,'总明细 源文件后台下'!E:E,E1010,'总明细 源文件后台下'!C:C,"Refund")</f>
        <v>0</v>
      </c>
      <c r="AE1010">
        <f>SUMIFS('总明细 源文件后台下'!V:V,'总明细 源文件后台下'!E:E,E1010,'总明细 源文件后台下'!C:C,"Refund")</f>
        <v>0</v>
      </c>
      <c r="AF1010">
        <f>SUMIFS('总明细 源文件后台下'!W:W,'总明细 源文件后台下'!E:E,E1010,'总明细 源文件后台下'!C:C,"Refund")</f>
        <v>0</v>
      </c>
      <c r="AK1010">
        <f>(SUMIF('广告费 源文件后台下'!G:G,E1010,'广告费 源文件后台下'!M:M))*-1</f>
        <v>0</v>
      </c>
      <c r="AL1010">
        <f>SUMIFS('总明细 源文件后台下'!W:W,'总明细 源文件后台下'!E:E,E1010,'总明细 源文件后台下'!C:C,"Adjustment",'总明细 源文件后台下'!F:F,"FBA Inventory Reimbursement - Customer Return")</f>
        <v>0</v>
      </c>
      <c r="AM1010">
        <f>SUMIFS('总明细 源文件后台下'!W:W,'总明细 源文件后台下'!E:E,E1010,'总明细 源文件后台下'!C:C,"Adjustment",'总明细 源文件后台下'!F:F,"FBA Inventory Reimbursement - Damaged:Warehouse")</f>
        <v>0</v>
      </c>
      <c r="AN1010">
        <f>SUMIFS('总明细 源文件后台下'!W:W,'总明细 源文件后台下'!E:E,E1010,'总明细 源文件后台下'!C:C,"Adjustment",'总明细 源文件后台下'!F:F,"FBA Inventory Reimbursement - Customer Service Issue")</f>
        <v>0</v>
      </c>
      <c r="AO1010">
        <f>SUMIFS('总明细 源文件后台下'!W:W,'总明细 源文件后台下'!E:E,E1010,'总明细 源文件后台下'!C:C,"Adjustment",'总明细 源文件后台下'!F:F,"FBA Inventory Reimbursement - Fee Correction")</f>
        <v>0</v>
      </c>
      <c r="AP1010">
        <f>SUMIFS('总明细 源文件后台下'!W:W,'总明细 源文件后台下'!E:E,E1010,'总明细 源文件后台下'!C:C,"Adjustment",'总明细 源文件后台下'!F:F,"FBA Inventory Reimbursement - General Adjustment")</f>
        <v>0</v>
      </c>
      <c r="AQ1010">
        <f>SUMIFS('总明细 源文件后台下'!W:W,'总明细 源文件后台下'!E:E,E1010,'总明细 源文件后台下'!C:C,"Adjustment",'总明细 源文件后台下'!F:F,"FBA Inventory Reimbursement - Lost:Inbound")</f>
        <v>0</v>
      </c>
      <c r="AR1010">
        <f>SUMIFS('总明细 源文件后台下'!W:W,'总明细 源文件后台下'!E:E,E1010,'总明细 源文件后台下'!C:C,"Adjustment",'总明细 源文件后台下'!F:F,"FBA Inventory Reimbursement - Lost:Warehouse")</f>
        <v>0</v>
      </c>
      <c r="AS1010">
        <f>SUMIFS('总明细 源文件后台下'!W:W,'总明细 源文件后台下'!E:E,E1010,'总明细 源文件后台下'!C:C,"Adjustment",'总明细 源文件后台下'!F:F,"Non-subscription Fee Adjustment")</f>
        <v>0</v>
      </c>
      <c r="AT1010">
        <f>SUMIFS('总明细 源文件后台下'!W:W,'总明细 源文件后台下'!E:E,E1010,'总明细 源文件后台下'!C:C,"Adjustment",'总明细 源文件后台下'!F:F,"FBA Inventory Placement Service Fee")</f>
        <v>0</v>
      </c>
      <c r="AV1010">
        <f>SUMIF('FBA Customer Return Per Unit Fe'!B:B,E1010,'FBA Customer Return Per Unit Fe'!C:C)</f>
        <v>0</v>
      </c>
      <c r="AX1010">
        <f>(SUMIF('仓储费 源文件后台下'!C:C,E1010,'仓储费 源文件后台下'!V:V))*-1</f>
        <v>0</v>
      </c>
      <c r="AZ1010">
        <f>SUMIF('Disposal Fee销毁费用-160.95'!B:B,E1010,'Disposal Fee销毁费用-160.95'!D:D)*-1</f>
        <v>0</v>
      </c>
      <c r="BC1010">
        <f>IFERROR(VLOOKUP(F1010,'优惠券-86.4'!F:I,4,0),0)</f>
        <v>0</v>
      </c>
      <c r="BD1010">
        <f>IFERROR(VLOOKUP(F1010,'早评-120'!E:H,4,0),0)</f>
        <v>0</v>
      </c>
      <c r="BF1010">
        <f t="shared" si="120"/>
        <v>0</v>
      </c>
      <c r="BG1010">
        <f t="shared" si="121"/>
        <v>0</v>
      </c>
      <c r="BH1010">
        <f t="shared" si="122"/>
        <v>0</v>
      </c>
      <c r="BQ1010" s="45">
        <f t="shared" si="123"/>
        <v>0</v>
      </c>
      <c r="BR1010">
        <f>SUMIFS('9月销毁明细'!D:D,'9月销毁明细'!A:A,E1010,'9月销毁明细'!H:H,"Sellable")</f>
        <v>0</v>
      </c>
      <c r="BS1010">
        <f>SUMIFS('9月销毁明细'!G:G,'9月销毁明细'!A:A,E1010,'9月销毁明细'!H:H,"Sellable")</f>
        <v>0</v>
      </c>
      <c r="BT1010">
        <f>SUMIFS('9月销毁明细'!D:D,'9月销毁明细'!A:A,E1010,'9月销毁明细'!H:H,"Unsellable")</f>
        <v>0</v>
      </c>
      <c r="BU1010">
        <f>SUMIFS('9月销毁明细'!G:G,'9月销毁明细'!A:A,E1010,'9月销毁明细'!H:H,"Unsellable")</f>
        <v>0</v>
      </c>
      <c r="BW1010">
        <f>IFERROR(I1010*VLOOKUP(F1010,'9.3成本表'!C:L,10,0),0)</f>
        <v>0</v>
      </c>
      <c r="BX1010">
        <f t="shared" si="124"/>
        <v>0</v>
      </c>
      <c r="CC1010" s="45">
        <f t="shared" si="125"/>
        <v>0</v>
      </c>
      <c r="CD1010" s="45">
        <f t="shared" si="126"/>
        <v>0</v>
      </c>
      <c r="CE1010" s="45">
        <f t="shared" si="127"/>
        <v>0</v>
      </c>
    </row>
    <row r="1011" spans="4:83" x14ac:dyDescent="0.25">
      <c r="D1011" s="20" t="s">
        <v>2131</v>
      </c>
      <c r="E1011" s="20" t="s">
        <v>2132</v>
      </c>
      <c r="F1011" s="20">
        <v>6749</v>
      </c>
      <c r="G1011">
        <v>1005</v>
      </c>
      <c r="H1011" s="20"/>
      <c r="I1011">
        <f>SUMIFS('总明细 源文件后台下'!G:G,'总明细 源文件后台下'!E:E,E1011,'总明细 源文件后台下'!C:C,"Order")</f>
        <v>0</v>
      </c>
      <c r="J1011">
        <f>SUMIFS('总明细 源文件后台下'!M:M,'总明细 源文件后台下'!E:E,E1011,'总明细 源文件后台下'!C:C,"Order")</f>
        <v>0</v>
      </c>
      <c r="K1011">
        <f>SUMIFS('总明细 源文件后台下'!N:N,'总明细 源文件后台下'!E:E,E1011,'总明细 源文件后台下'!C:C,"Order")</f>
        <v>0</v>
      </c>
      <c r="L1011">
        <f>SUMIFS('总明细 源文件后台下'!O:O,'总明细 源文件后台下'!E:E,E1011,'总明细 源文件后台下'!C:C,"Order")</f>
        <v>0</v>
      </c>
      <c r="M1011">
        <f>SUMIFS('总明细 源文件后台下'!P:P,'总明细 源文件后台下'!E:E,E1011,'总明细 源文件后台下'!C:C,"Order")</f>
        <v>0</v>
      </c>
      <c r="N1011">
        <f>SUMIFS('总明细 源文件后台下'!Q:Q,'总明细 源文件后台下'!E:E,E1011,'总明细 源文件后台下'!C:C,"Order")</f>
        <v>0</v>
      </c>
      <c r="O1011">
        <f>SUMIFS('总明细 源文件后台下'!R:R,'总明细 源文件后台下'!E:E,E1011,'总明细 源文件后台下'!C:C,"Order")</f>
        <v>0</v>
      </c>
      <c r="P1011">
        <f>SUMIFS('总明细 源文件后台下'!S:S,'总明细 源文件后台下'!E:E,E1011,'总明细 源文件后台下'!C:C,"Order")</f>
        <v>0</v>
      </c>
      <c r="Q1011">
        <f>SUMIFS('总明细 源文件后台下'!T:T,'总明细 源文件后台下'!E:E,E1011,'总明细 源文件后台下'!C:C,"Order")</f>
        <v>0</v>
      </c>
      <c r="R1011">
        <f>SUMIFS('总明细 源文件后台下'!U:U,'总明细 源文件后台下'!E:E,E1011,'总明细 源文件后台下'!C:C,"Order")</f>
        <v>0</v>
      </c>
      <c r="S1011">
        <f>SUMIFS('总明细 源文件后台下'!V:V,'总明细 源文件后台下'!E:E,E1011,'总明细 源文件后台下'!C:C,"Order")</f>
        <v>0</v>
      </c>
      <c r="T1011">
        <f>SUMIFS('总明细 源文件后台下'!W:W,'总明细 源文件后台下'!E:E,E1011,'总明细 源文件后台下'!C:C,"Order")</f>
        <v>0</v>
      </c>
      <c r="U1011">
        <f>SUMIFS('总明细 源文件后台下'!G:G,'总明细 源文件后台下'!E:E,E1011,'总明细 源文件后台下'!C:C,"Refund")</f>
        <v>1</v>
      </c>
      <c r="V1011">
        <f>SUMIFS('总明细 源文件后台下'!M:M,'总明细 源文件后台下'!E:E,E1011,'总明细 源文件后台下'!C:C,"Refund")</f>
        <v>-11.79</v>
      </c>
      <c r="W1011">
        <f>SUMIFS('总明细 源文件后台下'!N:N,'总明细 源文件后台下'!E:E,E1011,'总明细 源文件后台下'!C:C,"Refund")</f>
        <v>0</v>
      </c>
      <c r="X1011">
        <f>SUMIFS('总明细 源文件后台下'!O:O,'总明细 源文件后台下'!E:E,E1011,'总明细 源文件后台下'!C:C,"Refund")</f>
        <v>0</v>
      </c>
      <c r="Y1011">
        <f>SUMIFS('总明细 源文件后台下'!P:P,'总明细 源文件后台下'!E:E,E1011,'总明细 源文件后台下'!C:C,"Refund")</f>
        <v>0</v>
      </c>
      <c r="Z1011">
        <f>SUMIFS('总明细 源文件后台下'!Q:Q,'总明细 源文件后台下'!E:E,E1011,'总明细 源文件后台下'!C:C,"Refund")</f>
        <v>0</v>
      </c>
      <c r="AA1011">
        <f>SUMIFS('总明细 源文件后台下'!R:R,'总明细 源文件后台下'!E:E,E1011,'总明细 源文件后台下'!C:C,"Refund")</f>
        <v>0</v>
      </c>
      <c r="AB1011">
        <f>SUMIFS('总明细 源文件后台下'!S:S,'总明细 源文件后台下'!E:E,E1011,'总明细 源文件后台下'!C:C,"Refund")</f>
        <v>1.6</v>
      </c>
      <c r="AC1011">
        <f>SUMIFS('总明细 源文件后台下'!T:T,'总明细 源文件后台下'!E:E,E1011,'总明细 源文件后台下'!C:C,"Refund")</f>
        <v>0</v>
      </c>
      <c r="AD1011">
        <f>SUMIFS('总明细 源文件后台下'!U:U,'总明细 源文件后台下'!E:E,E1011,'总明细 源文件后台下'!C:C,"Refund")</f>
        <v>0</v>
      </c>
      <c r="AE1011">
        <f>SUMIFS('总明细 源文件后台下'!V:V,'总明细 源文件后台下'!E:E,E1011,'总明细 源文件后台下'!C:C,"Refund")</f>
        <v>0</v>
      </c>
      <c r="AF1011">
        <f>SUMIFS('总明细 源文件后台下'!W:W,'总明细 源文件后台下'!E:E,E1011,'总明细 源文件后台下'!C:C,"Refund")</f>
        <v>-10.19</v>
      </c>
      <c r="AK1011">
        <f>(SUMIF('广告费 源文件后台下'!G:G,E1011,'广告费 源文件后台下'!M:M))*-1</f>
        <v>0</v>
      </c>
      <c r="AL1011">
        <f>SUMIFS('总明细 源文件后台下'!W:W,'总明细 源文件后台下'!E:E,E1011,'总明细 源文件后台下'!C:C,"Adjustment",'总明细 源文件后台下'!F:F,"FBA Inventory Reimbursement - Customer Return")</f>
        <v>0</v>
      </c>
      <c r="AM1011">
        <f>SUMIFS('总明细 源文件后台下'!W:W,'总明细 源文件后台下'!E:E,E1011,'总明细 源文件后台下'!C:C,"Adjustment",'总明细 源文件后台下'!F:F,"FBA Inventory Reimbursement - Damaged:Warehouse")</f>
        <v>0</v>
      </c>
      <c r="AN1011">
        <f>SUMIFS('总明细 源文件后台下'!W:W,'总明细 源文件后台下'!E:E,E1011,'总明细 源文件后台下'!C:C,"Adjustment",'总明细 源文件后台下'!F:F,"FBA Inventory Reimbursement - Customer Service Issue")</f>
        <v>0</v>
      </c>
      <c r="AO1011">
        <f>SUMIFS('总明细 源文件后台下'!W:W,'总明细 源文件后台下'!E:E,E1011,'总明细 源文件后台下'!C:C,"Adjustment",'总明细 源文件后台下'!F:F,"FBA Inventory Reimbursement - Fee Correction")</f>
        <v>0</v>
      </c>
      <c r="AP1011">
        <f>SUMIFS('总明细 源文件后台下'!W:W,'总明细 源文件后台下'!E:E,E1011,'总明细 源文件后台下'!C:C,"Adjustment",'总明细 源文件后台下'!F:F,"FBA Inventory Reimbursement - General Adjustment")</f>
        <v>0</v>
      </c>
      <c r="AQ1011">
        <f>SUMIFS('总明细 源文件后台下'!W:W,'总明细 源文件后台下'!E:E,E1011,'总明细 源文件后台下'!C:C,"Adjustment",'总明细 源文件后台下'!F:F,"FBA Inventory Reimbursement - Lost:Inbound")</f>
        <v>0</v>
      </c>
      <c r="AR1011">
        <f>SUMIFS('总明细 源文件后台下'!W:W,'总明细 源文件后台下'!E:E,E1011,'总明细 源文件后台下'!C:C,"Adjustment",'总明细 源文件后台下'!F:F,"FBA Inventory Reimbursement - Lost:Warehouse")</f>
        <v>0</v>
      </c>
      <c r="AS1011">
        <f>SUMIFS('总明细 源文件后台下'!W:W,'总明细 源文件后台下'!E:E,E1011,'总明细 源文件后台下'!C:C,"Adjustment",'总明细 源文件后台下'!F:F,"Non-subscription Fee Adjustment")</f>
        <v>0</v>
      </c>
      <c r="AT1011">
        <f>SUMIFS('总明细 源文件后台下'!W:W,'总明细 源文件后台下'!E:E,E1011,'总明细 源文件后台下'!C:C,"Adjustment",'总明细 源文件后台下'!F:F,"FBA Inventory Placement Service Fee")</f>
        <v>0</v>
      </c>
      <c r="AV1011">
        <f>SUMIF('FBA Customer Return Per Unit Fe'!B:B,E1011,'FBA Customer Return Per Unit Fe'!C:C)</f>
        <v>-3.59</v>
      </c>
      <c r="AX1011">
        <f>(SUMIF('仓储费 源文件后台下'!C:C,E1011,'仓储费 源文件后台下'!V:V))*-1</f>
        <v>-6.7000000000000004E-2</v>
      </c>
      <c r="AZ1011">
        <f>SUMIF('Disposal Fee销毁费用-160.95'!B:B,E1011,'Disposal Fee销毁费用-160.95'!D:D)*-1</f>
        <v>0</v>
      </c>
      <c r="BC1011">
        <f>IFERROR(VLOOKUP(F1011,'优惠券-86.4'!F:I,4,0),0)</f>
        <v>0</v>
      </c>
      <c r="BD1011">
        <f>IFERROR(VLOOKUP(F1011,'早评-120'!E:H,4,0),0)</f>
        <v>0</v>
      </c>
      <c r="BF1011">
        <f t="shared" si="120"/>
        <v>-13.847</v>
      </c>
      <c r="BG1011">
        <f t="shared" si="121"/>
        <v>0</v>
      </c>
      <c r="BH1011">
        <f t="shared" si="122"/>
        <v>-90.005499999999998</v>
      </c>
      <c r="BQ1011" s="45">
        <f t="shared" si="123"/>
        <v>-90.005499999999998</v>
      </c>
      <c r="BR1011">
        <f>SUMIFS('9月销毁明细'!D:D,'9月销毁明细'!A:A,E1011,'9月销毁明细'!H:H,"Sellable")</f>
        <v>0</v>
      </c>
      <c r="BS1011">
        <f>SUMIFS('9月销毁明细'!G:G,'9月销毁明细'!A:A,E1011,'9月销毁明细'!H:H,"Sellable")</f>
        <v>0</v>
      </c>
      <c r="BT1011">
        <f>SUMIFS('9月销毁明细'!D:D,'9月销毁明细'!A:A,E1011,'9月销毁明细'!H:H,"Unsellable")</f>
        <v>0</v>
      </c>
      <c r="BU1011">
        <f>SUMIFS('9月销毁明细'!G:G,'9月销毁明细'!A:A,E1011,'9月销毁明细'!H:H,"Unsellable")</f>
        <v>0</v>
      </c>
      <c r="BW1011">
        <f>IFERROR(I1011*VLOOKUP(F1011,'9.3成本表'!C:L,10,0),0)</f>
        <v>0</v>
      </c>
      <c r="BX1011">
        <f t="shared" si="124"/>
        <v>0</v>
      </c>
      <c r="CC1011" s="45">
        <f t="shared" si="125"/>
        <v>-90.005499999999998</v>
      </c>
      <c r="CD1011" s="45">
        <f t="shared" si="126"/>
        <v>0</v>
      </c>
      <c r="CE1011" s="45">
        <f t="shared" si="127"/>
        <v>0</v>
      </c>
    </row>
    <row r="1012" spans="4:83" x14ac:dyDescent="0.25">
      <c r="D1012" s="20" t="s">
        <v>2133</v>
      </c>
      <c r="E1012" s="20" t="s">
        <v>2134</v>
      </c>
      <c r="F1012" s="20">
        <v>6749</v>
      </c>
      <c r="G1012">
        <v>1006</v>
      </c>
      <c r="H1012" s="20"/>
      <c r="I1012">
        <f>SUMIFS('总明细 源文件后台下'!G:G,'总明细 源文件后台下'!E:E,E1012,'总明细 源文件后台下'!C:C,"Order")</f>
        <v>0</v>
      </c>
      <c r="J1012">
        <f>SUMIFS('总明细 源文件后台下'!M:M,'总明细 源文件后台下'!E:E,E1012,'总明细 源文件后台下'!C:C,"Order")</f>
        <v>0</v>
      </c>
      <c r="K1012">
        <f>SUMIFS('总明细 源文件后台下'!N:N,'总明细 源文件后台下'!E:E,E1012,'总明细 源文件后台下'!C:C,"Order")</f>
        <v>0</v>
      </c>
      <c r="L1012">
        <f>SUMIFS('总明细 源文件后台下'!O:O,'总明细 源文件后台下'!E:E,E1012,'总明细 源文件后台下'!C:C,"Order")</f>
        <v>0</v>
      </c>
      <c r="M1012">
        <f>SUMIFS('总明细 源文件后台下'!P:P,'总明细 源文件后台下'!E:E,E1012,'总明细 源文件后台下'!C:C,"Order")</f>
        <v>0</v>
      </c>
      <c r="N1012">
        <f>SUMIFS('总明细 源文件后台下'!Q:Q,'总明细 源文件后台下'!E:E,E1012,'总明细 源文件后台下'!C:C,"Order")</f>
        <v>0</v>
      </c>
      <c r="O1012">
        <f>SUMIFS('总明细 源文件后台下'!R:R,'总明细 源文件后台下'!E:E,E1012,'总明细 源文件后台下'!C:C,"Order")</f>
        <v>0</v>
      </c>
      <c r="P1012">
        <f>SUMIFS('总明细 源文件后台下'!S:S,'总明细 源文件后台下'!E:E,E1012,'总明细 源文件后台下'!C:C,"Order")</f>
        <v>0</v>
      </c>
      <c r="Q1012">
        <f>SUMIFS('总明细 源文件后台下'!T:T,'总明细 源文件后台下'!E:E,E1012,'总明细 源文件后台下'!C:C,"Order")</f>
        <v>0</v>
      </c>
      <c r="R1012">
        <f>SUMIFS('总明细 源文件后台下'!U:U,'总明细 源文件后台下'!E:E,E1012,'总明细 源文件后台下'!C:C,"Order")</f>
        <v>0</v>
      </c>
      <c r="S1012">
        <f>SUMIFS('总明细 源文件后台下'!V:V,'总明细 源文件后台下'!E:E,E1012,'总明细 源文件后台下'!C:C,"Order")</f>
        <v>0</v>
      </c>
      <c r="T1012">
        <f>SUMIFS('总明细 源文件后台下'!W:W,'总明细 源文件后台下'!E:E,E1012,'总明细 源文件后台下'!C:C,"Order")</f>
        <v>0</v>
      </c>
      <c r="U1012">
        <f>SUMIFS('总明细 源文件后台下'!G:G,'总明细 源文件后台下'!E:E,E1012,'总明细 源文件后台下'!C:C,"Refund")</f>
        <v>0</v>
      </c>
      <c r="V1012">
        <f>SUMIFS('总明细 源文件后台下'!M:M,'总明细 源文件后台下'!E:E,E1012,'总明细 源文件后台下'!C:C,"Refund")</f>
        <v>0</v>
      </c>
      <c r="W1012">
        <f>SUMIFS('总明细 源文件后台下'!N:N,'总明细 源文件后台下'!E:E,E1012,'总明细 源文件后台下'!C:C,"Refund")</f>
        <v>0</v>
      </c>
      <c r="X1012">
        <f>SUMIFS('总明细 源文件后台下'!O:O,'总明细 源文件后台下'!E:E,E1012,'总明细 源文件后台下'!C:C,"Refund")</f>
        <v>0</v>
      </c>
      <c r="Y1012">
        <f>SUMIFS('总明细 源文件后台下'!P:P,'总明细 源文件后台下'!E:E,E1012,'总明细 源文件后台下'!C:C,"Refund")</f>
        <v>0</v>
      </c>
      <c r="Z1012">
        <f>SUMIFS('总明细 源文件后台下'!Q:Q,'总明细 源文件后台下'!E:E,E1012,'总明细 源文件后台下'!C:C,"Refund")</f>
        <v>0</v>
      </c>
      <c r="AA1012">
        <f>SUMIFS('总明细 源文件后台下'!R:R,'总明细 源文件后台下'!E:E,E1012,'总明细 源文件后台下'!C:C,"Refund")</f>
        <v>0</v>
      </c>
      <c r="AB1012">
        <f>SUMIFS('总明细 源文件后台下'!S:S,'总明细 源文件后台下'!E:E,E1012,'总明细 源文件后台下'!C:C,"Refund")</f>
        <v>0</v>
      </c>
      <c r="AC1012">
        <f>SUMIFS('总明细 源文件后台下'!T:T,'总明细 源文件后台下'!E:E,E1012,'总明细 源文件后台下'!C:C,"Refund")</f>
        <v>0</v>
      </c>
      <c r="AD1012">
        <f>SUMIFS('总明细 源文件后台下'!U:U,'总明细 源文件后台下'!E:E,E1012,'总明细 源文件后台下'!C:C,"Refund")</f>
        <v>0</v>
      </c>
      <c r="AE1012">
        <f>SUMIFS('总明细 源文件后台下'!V:V,'总明细 源文件后台下'!E:E,E1012,'总明细 源文件后台下'!C:C,"Refund")</f>
        <v>0</v>
      </c>
      <c r="AF1012">
        <f>SUMIFS('总明细 源文件后台下'!W:W,'总明细 源文件后台下'!E:E,E1012,'总明细 源文件后台下'!C:C,"Refund")</f>
        <v>0</v>
      </c>
      <c r="AK1012">
        <f>(SUMIF('广告费 源文件后台下'!G:G,E1012,'广告费 源文件后台下'!M:M))*-1</f>
        <v>0</v>
      </c>
      <c r="AL1012">
        <f>SUMIFS('总明细 源文件后台下'!W:W,'总明细 源文件后台下'!E:E,E1012,'总明细 源文件后台下'!C:C,"Adjustment",'总明细 源文件后台下'!F:F,"FBA Inventory Reimbursement - Customer Return")</f>
        <v>0</v>
      </c>
      <c r="AM1012">
        <f>SUMIFS('总明细 源文件后台下'!W:W,'总明细 源文件后台下'!E:E,E1012,'总明细 源文件后台下'!C:C,"Adjustment",'总明细 源文件后台下'!F:F,"FBA Inventory Reimbursement - Damaged:Warehouse")</f>
        <v>0</v>
      </c>
      <c r="AN1012">
        <f>SUMIFS('总明细 源文件后台下'!W:W,'总明细 源文件后台下'!E:E,E1012,'总明细 源文件后台下'!C:C,"Adjustment",'总明细 源文件后台下'!F:F,"FBA Inventory Reimbursement - Customer Service Issue")</f>
        <v>0</v>
      </c>
      <c r="AO1012">
        <f>SUMIFS('总明细 源文件后台下'!W:W,'总明细 源文件后台下'!E:E,E1012,'总明细 源文件后台下'!C:C,"Adjustment",'总明细 源文件后台下'!F:F,"FBA Inventory Reimbursement - Fee Correction")</f>
        <v>0</v>
      </c>
      <c r="AP1012">
        <f>SUMIFS('总明细 源文件后台下'!W:W,'总明细 源文件后台下'!E:E,E1012,'总明细 源文件后台下'!C:C,"Adjustment",'总明细 源文件后台下'!F:F,"FBA Inventory Reimbursement - General Adjustment")</f>
        <v>0</v>
      </c>
      <c r="AQ1012">
        <f>SUMIFS('总明细 源文件后台下'!W:W,'总明细 源文件后台下'!E:E,E1012,'总明细 源文件后台下'!C:C,"Adjustment",'总明细 源文件后台下'!F:F,"FBA Inventory Reimbursement - Lost:Inbound")</f>
        <v>0</v>
      </c>
      <c r="AR1012">
        <f>SUMIFS('总明细 源文件后台下'!W:W,'总明细 源文件后台下'!E:E,E1012,'总明细 源文件后台下'!C:C,"Adjustment",'总明细 源文件后台下'!F:F,"FBA Inventory Reimbursement - Lost:Warehouse")</f>
        <v>0</v>
      </c>
      <c r="AS1012">
        <f>SUMIFS('总明细 源文件后台下'!W:W,'总明细 源文件后台下'!E:E,E1012,'总明细 源文件后台下'!C:C,"Adjustment",'总明细 源文件后台下'!F:F,"Non-subscription Fee Adjustment")</f>
        <v>0</v>
      </c>
      <c r="AT1012">
        <f>SUMIFS('总明细 源文件后台下'!W:W,'总明细 源文件后台下'!E:E,E1012,'总明细 源文件后台下'!C:C,"Adjustment",'总明细 源文件后台下'!F:F,"FBA Inventory Placement Service Fee")</f>
        <v>0</v>
      </c>
      <c r="AV1012">
        <f>SUMIF('FBA Customer Return Per Unit Fe'!B:B,E1012,'FBA Customer Return Per Unit Fe'!C:C)</f>
        <v>0</v>
      </c>
      <c r="AX1012">
        <f>(SUMIF('仓储费 源文件后台下'!C:C,E1012,'仓储费 源文件后台下'!V:V))*-1</f>
        <v>0</v>
      </c>
      <c r="AZ1012">
        <f>SUMIF('Disposal Fee销毁费用-160.95'!B:B,E1012,'Disposal Fee销毁费用-160.95'!D:D)*-1</f>
        <v>0</v>
      </c>
      <c r="BC1012">
        <f>IFERROR(VLOOKUP(F1012,'优惠券-86.4'!F:I,4,0),0)</f>
        <v>0</v>
      </c>
      <c r="BD1012">
        <f>IFERROR(VLOOKUP(F1012,'早评-120'!E:H,4,0),0)</f>
        <v>0</v>
      </c>
      <c r="BF1012">
        <f t="shared" si="120"/>
        <v>0</v>
      </c>
      <c r="BG1012">
        <f t="shared" si="121"/>
        <v>0</v>
      </c>
      <c r="BH1012">
        <f t="shared" si="122"/>
        <v>0</v>
      </c>
      <c r="BQ1012" s="45">
        <f t="shared" si="123"/>
        <v>0</v>
      </c>
      <c r="BR1012">
        <f>SUMIFS('9月销毁明细'!D:D,'9月销毁明细'!A:A,E1012,'9月销毁明细'!H:H,"Sellable")</f>
        <v>0</v>
      </c>
      <c r="BS1012">
        <f>SUMIFS('9月销毁明细'!G:G,'9月销毁明细'!A:A,E1012,'9月销毁明细'!H:H,"Sellable")</f>
        <v>0</v>
      </c>
      <c r="BT1012">
        <f>SUMIFS('9月销毁明细'!D:D,'9月销毁明细'!A:A,E1012,'9月销毁明细'!H:H,"Unsellable")</f>
        <v>0</v>
      </c>
      <c r="BU1012">
        <f>SUMIFS('9月销毁明细'!G:G,'9月销毁明细'!A:A,E1012,'9月销毁明细'!H:H,"Unsellable")</f>
        <v>0</v>
      </c>
      <c r="BW1012">
        <f>IFERROR(I1012*VLOOKUP(F1012,'9.3成本表'!C:L,10,0),0)</f>
        <v>0</v>
      </c>
      <c r="BX1012">
        <f t="shared" si="124"/>
        <v>0</v>
      </c>
      <c r="CC1012" s="45">
        <f t="shared" si="125"/>
        <v>0</v>
      </c>
      <c r="CD1012" s="45">
        <f t="shared" si="126"/>
        <v>0</v>
      </c>
      <c r="CE1012" s="45">
        <f t="shared" si="127"/>
        <v>0</v>
      </c>
    </row>
    <row r="1013" spans="4:83" x14ac:dyDescent="0.25">
      <c r="D1013" s="20" t="s">
        <v>2135</v>
      </c>
      <c r="E1013" s="20" t="s">
        <v>2136</v>
      </c>
      <c r="F1013" s="20">
        <v>6749</v>
      </c>
      <c r="G1013">
        <v>1007</v>
      </c>
      <c r="H1013" s="20"/>
      <c r="I1013">
        <f>SUMIFS('总明细 源文件后台下'!G:G,'总明细 源文件后台下'!E:E,E1013,'总明细 源文件后台下'!C:C,"Order")</f>
        <v>0</v>
      </c>
      <c r="J1013">
        <f>SUMIFS('总明细 源文件后台下'!M:M,'总明细 源文件后台下'!E:E,E1013,'总明细 源文件后台下'!C:C,"Order")</f>
        <v>0</v>
      </c>
      <c r="K1013">
        <f>SUMIFS('总明细 源文件后台下'!N:N,'总明细 源文件后台下'!E:E,E1013,'总明细 源文件后台下'!C:C,"Order")</f>
        <v>0</v>
      </c>
      <c r="L1013">
        <f>SUMIFS('总明细 源文件后台下'!O:O,'总明细 源文件后台下'!E:E,E1013,'总明细 源文件后台下'!C:C,"Order")</f>
        <v>0</v>
      </c>
      <c r="M1013">
        <f>SUMIFS('总明细 源文件后台下'!P:P,'总明细 源文件后台下'!E:E,E1013,'总明细 源文件后台下'!C:C,"Order")</f>
        <v>0</v>
      </c>
      <c r="N1013">
        <f>SUMIFS('总明细 源文件后台下'!Q:Q,'总明细 源文件后台下'!E:E,E1013,'总明细 源文件后台下'!C:C,"Order")</f>
        <v>0</v>
      </c>
      <c r="O1013">
        <f>SUMIFS('总明细 源文件后台下'!R:R,'总明细 源文件后台下'!E:E,E1013,'总明细 源文件后台下'!C:C,"Order")</f>
        <v>0</v>
      </c>
      <c r="P1013">
        <f>SUMIFS('总明细 源文件后台下'!S:S,'总明细 源文件后台下'!E:E,E1013,'总明细 源文件后台下'!C:C,"Order")</f>
        <v>0</v>
      </c>
      <c r="Q1013">
        <f>SUMIFS('总明细 源文件后台下'!T:T,'总明细 源文件后台下'!E:E,E1013,'总明细 源文件后台下'!C:C,"Order")</f>
        <v>0</v>
      </c>
      <c r="R1013">
        <f>SUMIFS('总明细 源文件后台下'!U:U,'总明细 源文件后台下'!E:E,E1013,'总明细 源文件后台下'!C:C,"Order")</f>
        <v>0</v>
      </c>
      <c r="S1013">
        <f>SUMIFS('总明细 源文件后台下'!V:V,'总明细 源文件后台下'!E:E,E1013,'总明细 源文件后台下'!C:C,"Order")</f>
        <v>0</v>
      </c>
      <c r="T1013">
        <f>SUMIFS('总明细 源文件后台下'!W:W,'总明细 源文件后台下'!E:E,E1013,'总明细 源文件后台下'!C:C,"Order")</f>
        <v>0</v>
      </c>
      <c r="U1013">
        <f>SUMIFS('总明细 源文件后台下'!G:G,'总明细 源文件后台下'!E:E,E1013,'总明细 源文件后台下'!C:C,"Refund")</f>
        <v>0</v>
      </c>
      <c r="V1013">
        <f>SUMIFS('总明细 源文件后台下'!M:M,'总明细 源文件后台下'!E:E,E1013,'总明细 源文件后台下'!C:C,"Refund")</f>
        <v>0</v>
      </c>
      <c r="W1013">
        <f>SUMIFS('总明细 源文件后台下'!N:N,'总明细 源文件后台下'!E:E,E1013,'总明细 源文件后台下'!C:C,"Refund")</f>
        <v>0</v>
      </c>
      <c r="X1013">
        <f>SUMIFS('总明细 源文件后台下'!O:O,'总明细 源文件后台下'!E:E,E1013,'总明细 源文件后台下'!C:C,"Refund")</f>
        <v>0</v>
      </c>
      <c r="Y1013">
        <f>SUMIFS('总明细 源文件后台下'!P:P,'总明细 源文件后台下'!E:E,E1013,'总明细 源文件后台下'!C:C,"Refund")</f>
        <v>0</v>
      </c>
      <c r="Z1013">
        <f>SUMIFS('总明细 源文件后台下'!Q:Q,'总明细 源文件后台下'!E:E,E1013,'总明细 源文件后台下'!C:C,"Refund")</f>
        <v>0</v>
      </c>
      <c r="AA1013">
        <f>SUMIFS('总明细 源文件后台下'!R:R,'总明细 源文件后台下'!E:E,E1013,'总明细 源文件后台下'!C:C,"Refund")</f>
        <v>0</v>
      </c>
      <c r="AB1013">
        <f>SUMIFS('总明细 源文件后台下'!S:S,'总明细 源文件后台下'!E:E,E1013,'总明细 源文件后台下'!C:C,"Refund")</f>
        <v>0</v>
      </c>
      <c r="AC1013">
        <f>SUMIFS('总明细 源文件后台下'!T:T,'总明细 源文件后台下'!E:E,E1013,'总明细 源文件后台下'!C:C,"Refund")</f>
        <v>0</v>
      </c>
      <c r="AD1013">
        <f>SUMIFS('总明细 源文件后台下'!U:U,'总明细 源文件后台下'!E:E,E1013,'总明细 源文件后台下'!C:C,"Refund")</f>
        <v>0</v>
      </c>
      <c r="AE1013">
        <f>SUMIFS('总明细 源文件后台下'!V:V,'总明细 源文件后台下'!E:E,E1013,'总明细 源文件后台下'!C:C,"Refund")</f>
        <v>0</v>
      </c>
      <c r="AF1013">
        <f>SUMIFS('总明细 源文件后台下'!W:W,'总明细 源文件后台下'!E:E,E1013,'总明细 源文件后台下'!C:C,"Refund")</f>
        <v>0</v>
      </c>
      <c r="AK1013">
        <f>(SUMIF('广告费 源文件后台下'!G:G,E1013,'广告费 源文件后台下'!M:M))*-1</f>
        <v>0</v>
      </c>
      <c r="AL1013">
        <f>SUMIFS('总明细 源文件后台下'!W:W,'总明细 源文件后台下'!E:E,E1013,'总明细 源文件后台下'!C:C,"Adjustment",'总明细 源文件后台下'!F:F,"FBA Inventory Reimbursement - Customer Return")</f>
        <v>0</v>
      </c>
      <c r="AM1013">
        <f>SUMIFS('总明细 源文件后台下'!W:W,'总明细 源文件后台下'!E:E,E1013,'总明细 源文件后台下'!C:C,"Adjustment",'总明细 源文件后台下'!F:F,"FBA Inventory Reimbursement - Damaged:Warehouse")</f>
        <v>0</v>
      </c>
      <c r="AN1013">
        <f>SUMIFS('总明细 源文件后台下'!W:W,'总明细 源文件后台下'!E:E,E1013,'总明细 源文件后台下'!C:C,"Adjustment",'总明细 源文件后台下'!F:F,"FBA Inventory Reimbursement - Customer Service Issue")</f>
        <v>0</v>
      </c>
      <c r="AO1013">
        <f>SUMIFS('总明细 源文件后台下'!W:W,'总明细 源文件后台下'!E:E,E1013,'总明细 源文件后台下'!C:C,"Adjustment",'总明细 源文件后台下'!F:F,"FBA Inventory Reimbursement - Fee Correction")</f>
        <v>0</v>
      </c>
      <c r="AP1013">
        <f>SUMIFS('总明细 源文件后台下'!W:W,'总明细 源文件后台下'!E:E,E1013,'总明细 源文件后台下'!C:C,"Adjustment",'总明细 源文件后台下'!F:F,"FBA Inventory Reimbursement - General Adjustment")</f>
        <v>0</v>
      </c>
      <c r="AQ1013">
        <f>SUMIFS('总明细 源文件后台下'!W:W,'总明细 源文件后台下'!E:E,E1013,'总明细 源文件后台下'!C:C,"Adjustment",'总明细 源文件后台下'!F:F,"FBA Inventory Reimbursement - Lost:Inbound")</f>
        <v>0</v>
      </c>
      <c r="AR1013">
        <f>SUMIFS('总明细 源文件后台下'!W:W,'总明细 源文件后台下'!E:E,E1013,'总明细 源文件后台下'!C:C,"Adjustment",'总明细 源文件后台下'!F:F,"FBA Inventory Reimbursement - Lost:Warehouse")</f>
        <v>0</v>
      </c>
      <c r="AS1013">
        <f>SUMIFS('总明细 源文件后台下'!W:W,'总明细 源文件后台下'!E:E,E1013,'总明细 源文件后台下'!C:C,"Adjustment",'总明细 源文件后台下'!F:F,"Non-subscription Fee Adjustment")</f>
        <v>0</v>
      </c>
      <c r="AT1013">
        <f>SUMIFS('总明细 源文件后台下'!W:W,'总明细 源文件后台下'!E:E,E1013,'总明细 源文件后台下'!C:C,"Adjustment",'总明细 源文件后台下'!F:F,"FBA Inventory Placement Service Fee")</f>
        <v>0</v>
      </c>
      <c r="AV1013">
        <f>SUMIF('FBA Customer Return Per Unit Fe'!B:B,E1013,'FBA Customer Return Per Unit Fe'!C:C)</f>
        <v>0</v>
      </c>
      <c r="AX1013">
        <f>(SUMIF('仓储费 源文件后台下'!C:C,E1013,'仓储费 源文件后台下'!V:V))*-1</f>
        <v>0</v>
      </c>
      <c r="AZ1013">
        <f>SUMIF('Disposal Fee销毁费用-160.95'!B:B,E1013,'Disposal Fee销毁费用-160.95'!D:D)*-1</f>
        <v>0</v>
      </c>
      <c r="BC1013">
        <f>IFERROR(VLOOKUP(F1013,'优惠券-86.4'!F:I,4,0),0)</f>
        <v>0</v>
      </c>
      <c r="BD1013">
        <f>IFERROR(VLOOKUP(F1013,'早评-120'!E:H,4,0),0)</f>
        <v>0</v>
      </c>
      <c r="BF1013">
        <f t="shared" si="120"/>
        <v>0</v>
      </c>
      <c r="BG1013">
        <f t="shared" si="121"/>
        <v>0</v>
      </c>
      <c r="BH1013">
        <f t="shared" si="122"/>
        <v>0</v>
      </c>
      <c r="BQ1013" s="45">
        <f t="shared" si="123"/>
        <v>0</v>
      </c>
      <c r="BR1013">
        <f>SUMIFS('9月销毁明细'!D:D,'9月销毁明细'!A:A,E1013,'9月销毁明细'!H:H,"Sellable")</f>
        <v>0</v>
      </c>
      <c r="BS1013">
        <f>SUMIFS('9月销毁明细'!G:G,'9月销毁明细'!A:A,E1013,'9月销毁明细'!H:H,"Sellable")</f>
        <v>0</v>
      </c>
      <c r="BT1013">
        <f>SUMIFS('9月销毁明细'!D:D,'9月销毁明细'!A:A,E1013,'9月销毁明细'!H:H,"Unsellable")</f>
        <v>0</v>
      </c>
      <c r="BU1013">
        <f>SUMIFS('9月销毁明细'!G:G,'9月销毁明细'!A:A,E1013,'9月销毁明细'!H:H,"Unsellable")</f>
        <v>0</v>
      </c>
      <c r="BW1013">
        <f>IFERROR(I1013*VLOOKUP(F1013,'9.3成本表'!C:L,10,0),0)</f>
        <v>0</v>
      </c>
      <c r="BX1013">
        <f t="shared" si="124"/>
        <v>0</v>
      </c>
      <c r="CC1013" s="45">
        <f t="shared" si="125"/>
        <v>0</v>
      </c>
      <c r="CD1013" s="45">
        <f t="shared" si="126"/>
        <v>0</v>
      </c>
      <c r="CE1013" s="45">
        <f t="shared" si="127"/>
        <v>0</v>
      </c>
    </row>
    <row r="1014" spans="4:83" x14ac:dyDescent="0.25">
      <c r="D1014" s="20" t="s">
        <v>2137</v>
      </c>
      <c r="E1014" s="20" t="s">
        <v>2138</v>
      </c>
      <c r="F1014" s="20">
        <v>6749</v>
      </c>
      <c r="G1014">
        <v>1008</v>
      </c>
      <c r="H1014" s="20"/>
      <c r="I1014">
        <f>SUMIFS('总明细 源文件后台下'!G:G,'总明细 源文件后台下'!E:E,E1014,'总明细 源文件后台下'!C:C,"Order")</f>
        <v>0</v>
      </c>
      <c r="J1014">
        <f>SUMIFS('总明细 源文件后台下'!M:M,'总明细 源文件后台下'!E:E,E1014,'总明细 源文件后台下'!C:C,"Order")</f>
        <v>0</v>
      </c>
      <c r="K1014">
        <f>SUMIFS('总明细 源文件后台下'!N:N,'总明细 源文件后台下'!E:E,E1014,'总明细 源文件后台下'!C:C,"Order")</f>
        <v>0</v>
      </c>
      <c r="L1014">
        <f>SUMIFS('总明细 源文件后台下'!O:O,'总明细 源文件后台下'!E:E,E1014,'总明细 源文件后台下'!C:C,"Order")</f>
        <v>0</v>
      </c>
      <c r="M1014">
        <f>SUMIFS('总明细 源文件后台下'!P:P,'总明细 源文件后台下'!E:E,E1014,'总明细 源文件后台下'!C:C,"Order")</f>
        <v>0</v>
      </c>
      <c r="N1014">
        <f>SUMIFS('总明细 源文件后台下'!Q:Q,'总明细 源文件后台下'!E:E,E1014,'总明细 源文件后台下'!C:C,"Order")</f>
        <v>0</v>
      </c>
      <c r="O1014">
        <f>SUMIFS('总明细 源文件后台下'!R:R,'总明细 源文件后台下'!E:E,E1014,'总明细 源文件后台下'!C:C,"Order")</f>
        <v>0</v>
      </c>
      <c r="P1014">
        <f>SUMIFS('总明细 源文件后台下'!S:S,'总明细 源文件后台下'!E:E,E1014,'总明细 源文件后台下'!C:C,"Order")</f>
        <v>0</v>
      </c>
      <c r="Q1014">
        <f>SUMIFS('总明细 源文件后台下'!T:T,'总明细 源文件后台下'!E:E,E1014,'总明细 源文件后台下'!C:C,"Order")</f>
        <v>0</v>
      </c>
      <c r="R1014">
        <f>SUMIFS('总明细 源文件后台下'!U:U,'总明细 源文件后台下'!E:E,E1014,'总明细 源文件后台下'!C:C,"Order")</f>
        <v>0</v>
      </c>
      <c r="S1014">
        <f>SUMIFS('总明细 源文件后台下'!V:V,'总明细 源文件后台下'!E:E,E1014,'总明细 源文件后台下'!C:C,"Order")</f>
        <v>0</v>
      </c>
      <c r="T1014">
        <f>SUMIFS('总明细 源文件后台下'!W:W,'总明细 源文件后台下'!E:E,E1014,'总明细 源文件后台下'!C:C,"Order")</f>
        <v>0</v>
      </c>
      <c r="U1014">
        <f>SUMIFS('总明细 源文件后台下'!G:G,'总明细 源文件后台下'!E:E,E1014,'总明细 源文件后台下'!C:C,"Refund")</f>
        <v>0</v>
      </c>
      <c r="V1014">
        <f>SUMIFS('总明细 源文件后台下'!M:M,'总明细 源文件后台下'!E:E,E1014,'总明细 源文件后台下'!C:C,"Refund")</f>
        <v>0</v>
      </c>
      <c r="W1014">
        <f>SUMIFS('总明细 源文件后台下'!N:N,'总明细 源文件后台下'!E:E,E1014,'总明细 源文件后台下'!C:C,"Refund")</f>
        <v>0</v>
      </c>
      <c r="X1014">
        <f>SUMIFS('总明细 源文件后台下'!O:O,'总明细 源文件后台下'!E:E,E1014,'总明细 源文件后台下'!C:C,"Refund")</f>
        <v>0</v>
      </c>
      <c r="Y1014">
        <f>SUMIFS('总明细 源文件后台下'!P:P,'总明细 源文件后台下'!E:E,E1014,'总明细 源文件后台下'!C:C,"Refund")</f>
        <v>0</v>
      </c>
      <c r="Z1014">
        <f>SUMIFS('总明细 源文件后台下'!Q:Q,'总明细 源文件后台下'!E:E,E1014,'总明细 源文件后台下'!C:C,"Refund")</f>
        <v>0</v>
      </c>
      <c r="AA1014">
        <f>SUMIFS('总明细 源文件后台下'!R:R,'总明细 源文件后台下'!E:E,E1014,'总明细 源文件后台下'!C:C,"Refund")</f>
        <v>0</v>
      </c>
      <c r="AB1014">
        <f>SUMIFS('总明细 源文件后台下'!S:S,'总明细 源文件后台下'!E:E,E1014,'总明细 源文件后台下'!C:C,"Refund")</f>
        <v>0</v>
      </c>
      <c r="AC1014">
        <f>SUMIFS('总明细 源文件后台下'!T:T,'总明细 源文件后台下'!E:E,E1014,'总明细 源文件后台下'!C:C,"Refund")</f>
        <v>0</v>
      </c>
      <c r="AD1014">
        <f>SUMIFS('总明细 源文件后台下'!U:U,'总明细 源文件后台下'!E:E,E1014,'总明细 源文件后台下'!C:C,"Refund")</f>
        <v>0</v>
      </c>
      <c r="AE1014">
        <f>SUMIFS('总明细 源文件后台下'!V:V,'总明细 源文件后台下'!E:E,E1014,'总明细 源文件后台下'!C:C,"Refund")</f>
        <v>0</v>
      </c>
      <c r="AF1014">
        <f>SUMIFS('总明细 源文件后台下'!W:W,'总明细 源文件后台下'!E:E,E1014,'总明细 源文件后台下'!C:C,"Refund")</f>
        <v>0</v>
      </c>
      <c r="AK1014">
        <f>(SUMIF('广告费 源文件后台下'!G:G,E1014,'广告费 源文件后台下'!M:M))*-1</f>
        <v>0</v>
      </c>
      <c r="AL1014">
        <f>SUMIFS('总明细 源文件后台下'!W:W,'总明细 源文件后台下'!E:E,E1014,'总明细 源文件后台下'!C:C,"Adjustment",'总明细 源文件后台下'!F:F,"FBA Inventory Reimbursement - Customer Return")</f>
        <v>0</v>
      </c>
      <c r="AM1014">
        <f>SUMIFS('总明细 源文件后台下'!W:W,'总明细 源文件后台下'!E:E,E1014,'总明细 源文件后台下'!C:C,"Adjustment",'总明细 源文件后台下'!F:F,"FBA Inventory Reimbursement - Damaged:Warehouse")</f>
        <v>0</v>
      </c>
      <c r="AN1014">
        <f>SUMIFS('总明细 源文件后台下'!W:W,'总明细 源文件后台下'!E:E,E1014,'总明细 源文件后台下'!C:C,"Adjustment",'总明细 源文件后台下'!F:F,"FBA Inventory Reimbursement - Customer Service Issue")</f>
        <v>0</v>
      </c>
      <c r="AO1014">
        <f>SUMIFS('总明细 源文件后台下'!W:W,'总明细 源文件后台下'!E:E,E1014,'总明细 源文件后台下'!C:C,"Adjustment",'总明细 源文件后台下'!F:F,"FBA Inventory Reimbursement - Fee Correction")</f>
        <v>0</v>
      </c>
      <c r="AP1014">
        <f>SUMIFS('总明细 源文件后台下'!W:W,'总明细 源文件后台下'!E:E,E1014,'总明细 源文件后台下'!C:C,"Adjustment",'总明细 源文件后台下'!F:F,"FBA Inventory Reimbursement - General Adjustment")</f>
        <v>0</v>
      </c>
      <c r="AQ1014">
        <f>SUMIFS('总明细 源文件后台下'!W:W,'总明细 源文件后台下'!E:E,E1014,'总明细 源文件后台下'!C:C,"Adjustment",'总明细 源文件后台下'!F:F,"FBA Inventory Reimbursement - Lost:Inbound")</f>
        <v>0</v>
      </c>
      <c r="AR1014">
        <f>SUMIFS('总明细 源文件后台下'!W:W,'总明细 源文件后台下'!E:E,E1014,'总明细 源文件后台下'!C:C,"Adjustment",'总明细 源文件后台下'!F:F,"FBA Inventory Reimbursement - Lost:Warehouse")</f>
        <v>0</v>
      </c>
      <c r="AS1014">
        <f>SUMIFS('总明细 源文件后台下'!W:W,'总明细 源文件后台下'!E:E,E1014,'总明细 源文件后台下'!C:C,"Adjustment",'总明细 源文件后台下'!F:F,"Non-subscription Fee Adjustment")</f>
        <v>0</v>
      </c>
      <c r="AT1014">
        <f>SUMIFS('总明细 源文件后台下'!W:W,'总明细 源文件后台下'!E:E,E1014,'总明细 源文件后台下'!C:C,"Adjustment",'总明细 源文件后台下'!F:F,"FBA Inventory Placement Service Fee")</f>
        <v>0</v>
      </c>
      <c r="AV1014">
        <f>SUMIF('FBA Customer Return Per Unit Fe'!B:B,E1014,'FBA Customer Return Per Unit Fe'!C:C)</f>
        <v>0</v>
      </c>
      <c r="AX1014">
        <f>(SUMIF('仓储费 源文件后台下'!C:C,E1014,'仓储费 源文件后台下'!V:V))*-1</f>
        <v>0</v>
      </c>
      <c r="AZ1014">
        <f>SUMIF('Disposal Fee销毁费用-160.95'!B:B,E1014,'Disposal Fee销毁费用-160.95'!D:D)*-1</f>
        <v>0</v>
      </c>
      <c r="BC1014">
        <f>IFERROR(VLOOKUP(F1014,'优惠券-86.4'!F:I,4,0),0)</f>
        <v>0</v>
      </c>
      <c r="BD1014">
        <f>IFERROR(VLOOKUP(F1014,'早评-120'!E:H,4,0),0)</f>
        <v>0</v>
      </c>
      <c r="BF1014">
        <f t="shared" si="120"/>
        <v>0</v>
      </c>
      <c r="BG1014">
        <f t="shared" si="121"/>
        <v>0</v>
      </c>
      <c r="BH1014">
        <f t="shared" si="122"/>
        <v>0</v>
      </c>
      <c r="BQ1014" s="45">
        <f t="shared" si="123"/>
        <v>0</v>
      </c>
      <c r="BR1014">
        <f>SUMIFS('9月销毁明细'!D:D,'9月销毁明细'!A:A,E1014,'9月销毁明细'!H:H,"Sellable")</f>
        <v>0</v>
      </c>
      <c r="BS1014">
        <f>SUMIFS('9月销毁明细'!G:G,'9月销毁明细'!A:A,E1014,'9月销毁明细'!H:H,"Sellable")</f>
        <v>0</v>
      </c>
      <c r="BT1014">
        <f>SUMIFS('9月销毁明细'!D:D,'9月销毁明细'!A:A,E1014,'9月销毁明细'!H:H,"Unsellable")</f>
        <v>0</v>
      </c>
      <c r="BU1014">
        <f>SUMIFS('9月销毁明细'!G:G,'9月销毁明细'!A:A,E1014,'9月销毁明细'!H:H,"Unsellable")</f>
        <v>0</v>
      </c>
      <c r="BW1014">
        <f>IFERROR(I1014*VLOOKUP(F1014,'9.3成本表'!C:L,10,0),0)</f>
        <v>0</v>
      </c>
      <c r="BX1014">
        <f t="shared" si="124"/>
        <v>0</v>
      </c>
      <c r="CC1014" s="45">
        <f t="shared" si="125"/>
        <v>0</v>
      </c>
      <c r="CD1014" s="45">
        <f t="shared" si="126"/>
        <v>0</v>
      </c>
      <c r="CE1014" s="45">
        <f t="shared" si="127"/>
        <v>0</v>
      </c>
    </row>
    <row r="1015" spans="4:83" x14ac:dyDescent="0.25">
      <c r="D1015" s="20" t="s">
        <v>2139</v>
      </c>
      <c r="E1015" s="20" t="s">
        <v>2140</v>
      </c>
      <c r="F1015" s="20">
        <v>6752</v>
      </c>
      <c r="G1015">
        <v>1009</v>
      </c>
      <c r="H1015" s="20"/>
      <c r="I1015">
        <f>SUMIFS('总明细 源文件后台下'!G:G,'总明细 源文件后台下'!E:E,E1015,'总明细 源文件后台下'!C:C,"Order")</f>
        <v>0</v>
      </c>
      <c r="J1015">
        <f>SUMIFS('总明细 源文件后台下'!M:M,'总明细 源文件后台下'!E:E,E1015,'总明细 源文件后台下'!C:C,"Order")</f>
        <v>0</v>
      </c>
      <c r="K1015">
        <f>SUMIFS('总明细 源文件后台下'!N:N,'总明细 源文件后台下'!E:E,E1015,'总明细 源文件后台下'!C:C,"Order")</f>
        <v>0</v>
      </c>
      <c r="L1015">
        <f>SUMIFS('总明细 源文件后台下'!O:O,'总明细 源文件后台下'!E:E,E1015,'总明细 源文件后台下'!C:C,"Order")</f>
        <v>0</v>
      </c>
      <c r="M1015">
        <f>SUMIFS('总明细 源文件后台下'!P:P,'总明细 源文件后台下'!E:E,E1015,'总明细 源文件后台下'!C:C,"Order")</f>
        <v>0</v>
      </c>
      <c r="N1015">
        <f>SUMIFS('总明细 源文件后台下'!Q:Q,'总明细 源文件后台下'!E:E,E1015,'总明细 源文件后台下'!C:C,"Order")</f>
        <v>0</v>
      </c>
      <c r="O1015">
        <f>SUMIFS('总明细 源文件后台下'!R:R,'总明细 源文件后台下'!E:E,E1015,'总明细 源文件后台下'!C:C,"Order")</f>
        <v>0</v>
      </c>
      <c r="P1015">
        <f>SUMIFS('总明细 源文件后台下'!S:S,'总明细 源文件后台下'!E:E,E1015,'总明细 源文件后台下'!C:C,"Order")</f>
        <v>0</v>
      </c>
      <c r="Q1015">
        <f>SUMIFS('总明细 源文件后台下'!T:T,'总明细 源文件后台下'!E:E,E1015,'总明细 源文件后台下'!C:C,"Order")</f>
        <v>0</v>
      </c>
      <c r="R1015">
        <f>SUMIFS('总明细 源文件后台下'!U:U,'总明细 源文件后台下'!E:E,E1015,'总明细 源文件后台下'!C:C,"Order")</f>
        <v>0</v>
      </c>
      <c r="S1015">
        <f>SUMIFS('总明细 源文件后台下'!V:V,'总明细 源文件后台下'!E:E,E1015,'总明细 源文件后台下'!C:C,"Order")</f>
        <v>0</v>
      </c>
      <c r="T1015">
        <f>SUMIFS('总明细 源文件后台下'!W:W,'总明细 源文件后台下'!E:E,E1015,'总明细 源文件后台下'!C:C,"Order")</f>
        <v>0</v>
      </c>
      <c r="U1015">
        <f>SUMIFS('总明细 源文件后台下'!G:G,'总明细 源文件后台下'!E:E,E1015,'总明细 源文件后台下'!C:C,"Refund")</f>
        <v>0</v>
      </c>
      <c r="V1015">
        <f>SUMIFS('总明细 源文件后台下'!M:M,'总明细 源文件后台下'!E:E,E1015,'总明细 源文件后台下'!C:C,"Refund")</f>
        <v>0</v>
      </c>
      <c r="W1015">
        <f>SUMIFS('总明细 源文件后台下'!N:N,'总明细 源文件后台下'!E:E,E1015,'总明细 源文件后台下'!C:C,"Refund")</f>
        <v>0</v>
      </c>
      <c r="X1015">
        <f>SUMIFS('总明细 源文件后台下'!O:O,'总明细 源文件后台下'!E:E,E1015,'总明细 源文件后台下'!C:C,"Refund")</f>
        <v>0</v>
      </c>
      <c r="Y1015">
        <f>SUMIFS('总明细 源文件后台下'!P:P,'总明细 源文件后台下'!E:E,E1015,'总明细 源文件后台下'!C:C,"Refund")</f>
        <v>0</v>
      </c>
      <c r="Z1015">
        <f>SUMIFS('总明细 源文件后台下'!Q:Q,'总明细 源文件后台下'!E:E,E1015,'总明细 源文件后台下'!C:C,"Refund")</f>
        <v>0</v>
      </c>
      <c r="AA1015">
        <f>SUMIFS('总明细 源文件后台下'!R:R,'总明细 源文件后台下'!E:E,E1015,'总明细 源文件后台下'!C:C,"Refund")</f>
        <v>0</v>
      </c>
      <c r="AB1015">
        <f>SUMIFS('总明细 源文件后台下'!S:S,'总明细 源文件后台下'!E:E,E1015,'总明细 源文件后台下'!C:C,"Refund")</f>
        <v>0</v>
      </c>
      <c r="AC1015">
        <f>SUMIFS('总明细 源文件后台下'!T:T,'总明细 源文件后台下'!E:E,E1015,'总明细 源文件后台下'!C:C,"Refund")</f>
        <v>0</v>
      </c>
      <c r="AD1015">
        <f>SUMIFS('总明细 源文件后台下'!U:U,'总明细 源文件后台下'!E:E,E1015,'总明细 源文件后台下'!C:C,"Refund")</f>
        <v>0</v>
      </c>
      <c r="AE1015">
        <f>SUMIFS('总明细 源文件后台下'!V:V,'总明细 源文件后台下'!E:E,E1015,'总明细 源文件后台下'!C:C,"Refund")</f>
        <v>0</v>
      </c>
      <c r="AF1015">
        <f>SUMIFS('总明细 源文件后台下'!W:W,'总明细 源文件后台下'!E:E,E1015,'总明细 源文件后台下'!C:C,"Refund")</f>
        <v>0</v>
      </c>
      <c r="AK1015">
        <f>(SUMIF('广告费 源文件后台下'!G:G,E1015,'广告费 源文件后台下'!M:M))*-1</f>
        <v>0</v>
      </c>
      <c r="AL1015">
        <f>SUMIFS('总明细 源文件后台下'!W:W,'总明细 源文件后台下'!E:E,E1015,'总明细 源文件后台下'!C:C,"Adjustment",'总明细 源文件后台下'!F:F,"FBA Inventory Reimbursement - Customer Return")</f>
        <v>0</v>
      </c>
      <c r="AM1015">
        <f>SUMIFS('总明细 源文件后台下'!W:W,'总明细 源文件后台下'!E:E,E1015,'总明细 源文件后台下'!C:C,"Adjustment",'总明细 源文件后台下'!F:F,"FBA Inventory Reimbursement - Damaged:Warehouse")</f>
        <v>0</v>
      </c>
      <c r="AN1015">
        <f>SUMIFS('总明细 源文件后台下'!W:W,'总明细 源文件后台下'!E:E,E1015,'总明细 源文件后台下'!C:C,"Adjustment",'总明细 源文件后台下'!F:F,"FBA Inventory Reimbursement - Customer Service Issue")</f>
        <v>0</v>
      </c>
      <c r="AO1015">
        <f>SUMIFS('总明细 源文件后台下'!W:W,'总明细 源文件后台下'!E:E,E1015,'总明细 源文件后台下'!C:C,"Adjustment",'总明细 源文件后台下'!F:F,"FBA Inventory Reimbursement - Fee Correction")</f>
        <v>0</v>
      </c>
      <c r="AP1015">
        <f>SUMIFS('总明细 源文件后台下'!W:W,'总明细 源文件后台下'!E:E,E1015,'总明细 源文件后台下'!C:C,"Adjustment",'总明细 源文件后台下'!F:F,"FBA Inventory Reimbursement - General Adjustment")</f>
        <v>0</v>
      </c>
      <c r="AQ1015">
        <f>SUMIFS('总明细 源文件后台下'!W:W,'总明细 源文件后台下'!E:E,E1015,'总明细 源文件后台下'!C:C,"Adjustment",'总明细 源文件后台下'!F:F,"FBA Inventory Reimbursement - Lost:Inbound")</f>
        <v>0</v>
      </c>
      <c r="AR1015">
        <f>SUMIFS('总明细 源文件后台下'!W:W,'总明细 源文件后台下'!E:E,E1015,'总明细 源文件后台下'!C:C,"Adjustment",'总明细 源文件后台下'!F:F,"FBA Inventory Reimbursement - Lost:Warehouse")</f>
        <v>0</v>
      </c>
      <c r="AS1015">
        <f>SUMIFS('总明细 源文件后台下'!W:W,'总明细 源文件后台下'!E:E,E1015,'总明细 源文件后台下'!C:C,"Adjustment",'总明细 源文件后台下'!F:F,"Non-subscription Fee Adjustment")</f>
        <v>0</v>
      </c>
      <c r="AT1015">
        <f>SUMIFS('总明细 源文件后台下'!W:W,'总明细 源文件后台下'!E:E,E1015,'总明细 源文件后台下'!C:C,"Adjustment",'总明细 源文件后台下'!F:F,"FBA Inventory Placement Service Fee")</f>
        <v>0</v>
      </c>
      <c r="AV1015">
        <f>SUMIF('FBA Customer Return Per Unit Fe'!B:B,E1015,'FBA Customer Return Per Unit Fe'!C:C)</f>
        <v>0</v>
      </c>
      <c r="AX1015">
        <f>(SUMIF('仓储费 源文件后台下'!C:C,E1015,'仓储费 源文件后台下'!V:V))*-1</f>
        <v>-4.1000000000000002E-2</v>
      </c>
      <c r="AZ1015">
        <f>SUMIF('Disposal Fee销毁费用-160.95'!B:B,E1015,'Disposal Fee销毁费用-160.95'!D:D)*-1</f>
        <v>0</v>
      </c>
      <c r="BC1015">
        <f>IFERROR(VLOOKUP(F1015,'优惠券-86.4'!F:I,4,0),0)</f>
        <v>0</v>
      </c>
      <c r="BD1015">
        <f>IFERROR(VLOOKUP(F1015,'早评-120'!E:H,4,0),0)</f>
        <v>0</v>
      </c>
      <c r="BF1015">
        <f t="shared" si="120"/>
        <v>-4.1000000000000002E-2</v>
      </c>
      <c r="BG1015">
        <f t="shared" si="121"/>
        <v>0</v>
      </c>
      <c r="BH1015">
        <f t="shared" si="122"/>
        <v>-0.26650000000000001</v>
      </c>
      <c r="BQ1015" s="45">
        <f t="shared" si="123"/>
        <v>-0.26650000000000001</v>
      </c>
      <c r="BR1015">
        <f>SUMIFS('9月销毁明细'!D:D,'9月销毁明细'!A:A,E1015,'9月销毁明细'!H:H,"Sellable")</f>
        <v>0</v>
      </c>
      <c r="BS1015">
        <f>SUMIFS('9月销毁明细'!G:G,'9月销毁明细'!A:A,E1015,'9月销毁明细'!H:H,"Sellable")</f>
        <v>0</v>
      </c>
      <c r="BT1015">
        <f>SUMIFS('9月销毁明细'!D:D,'9月销毁明细'!A:A,E1015,'9月销毁明细'!H:H,"Unsellable")</f>
        <v>0</v>
      </c>
      <c r="BU1015">
        <f>SUMIFS('9月销毁明细'!G:G,'9月销毁明细'!A:A,E1015,'9月销毁明细'!H:H,"Unsellable")</f>
        <v>0</v>
      </c>
      <c r="BW1015">
        <f>IFERROR(I1015*VLOOKUP(F1015,'9.3成本表'!C:L,10,0),0)</f>
        <v>0</v>
      </c>
      <c r="BX1015">
        <f t="shared" si="124"/>
        <v>0</v>
      </c>
      <c r="CC1015" s="45">
        <f t="shared" si="125"/>
        <v>-0.26650000000000001</v>
      </c>
      <c r="CD1015" s="45">
        <f t="shared" si="126"/>
        <v>0</v>
      </c>
      <c r="CE1015" s="45">
        <f t="shared" si="127"/>
        <v>0</v>
      </c>
    </row>
    <row r="1016" spans="4:83" x14ac:dyDescent="0.25">
      <c r="D1016" s="20" t="s">
        <v>2141</v>
      </c>
      <c r="E1016" s="20" t="s">
        <v>2142</v>
      </c>
      <c r="F1016" s="20">
        <v>6752</v>
      </c>
      <c r="G1016">
        <v>1010</v>
      </c>
      <c r="H1016" s="20"/>
      <c r="I1016">
        <f>SUMIFS('总明细 源文件后台下'!G:G,'总明细 源文件后台下'!E:E,E1016,'总明细 源文件后台下'!C:C,"Order")</f>
        <v>0</v>
      </c>
      <c r="J1016">
        <f>SUMIFS('总明细 源文件后台下'!M:M,'总明细 源文件后台下'!E:E,E1016,'总明细 源文件后台下'!C:C,"Order")</f>
        <v>0</v>
      </c>
      <c r="K1016">
        <f>SUMIFS('总明细 源文件后台下'!N:N,'总明细 源文件后台下'!E:E,E1016,'总明细 源文件后台下'!C:C,"Order")</f>
        <v>0</v>
      </c>
      <c r="L1016">
        <f>SUMIFS('总明细 源文件后台下'!O:O,'总明细 源文件后台下'!E:E,E1016,'总明细 源文件后台下'!C:C,"Order")</f>
        <v>0</v>
      </c>
      <c r="M1016">
        <f>SUMIFS('总明细 源文件后台下'!P:P,'总明细 源文件后台下'!E:E,E1016,'总明细 源文件后台下'!C:C,"Order")</f>
        <v>0</v>
      </c>
      <c r="N1016">
        <f>SUMIFS('总明细 源文件后台下'!Q:Q,'总明细 源文件后台下'!E:E,E1016,'总明细 源文件后台下'!C:C,"Order")</f>
        <v>0</v>
      </c>
      <c r="O1016">
        <f>SUMIFS('总明细 源文件后台下'!R:R,'总明细 源文件后台下'!E:E,E1016,'总明细 源文件后台下'!C:C,"Order")</f>
        <v>0</v>
      </c>
      <c r="P1016">
        <f>SUMIFS('总明细 源文件后台下'!S:S,'总明细 源文件后台下'!E:E,E1016,'总明细 源文件后台下'!C:C,"Order")</f>
        <v>0</v>
      </c>
      <c r="Q1016">
        <f>SUMIFS('总明细 源文件后台下'!T:T,'总明细 源文件后台下'!E:E,E1016,'总明细 源文件后台下'!C:C,"Order")</f>
        <v>0</v>
      </c>
      <c r="R1016">
        <f>SUMIFS('总明细 源文件后台下'!U:U,'总明细 源文件后台下'!E:E,E1016,'总明细 源文件后台下'!C:C,"Order")</f>
        <v>0</v>
      </c>
      <c r="S1016">
        <f>SUMIFS('总明细 源文件后台下'!V:V,'总明细 源文件后台下'!E:E,E1016,'总明细 源文件后台下'!C:C,"Order")</f>
        <v>0</v>
      </c>
      <c r="T1016">
        <f>SUMIFS('总明细 源文件后台下'!W:W,'总明细 源文件后台下'!E:E,E1016,'总明细 源文件后台下'!C:C,"Order")</f>
        <v>0</v>
      </c>
      <c r="U1016">
        <f>SUMIFS('总明细 源文件后台下'!G:G,'总明细 源文件后台下'!E:E,E1016,'总明细 源文件后台下'!C:C,"Refund")</f>
        <v>1</v>
      </c>
      <c r="V1016">
        <f>SUMIFS('总明细 源文件后台下'!M:M,'总明细 源文件后台下'!E:E,E1016,'总明细 源文件后台下'!C:C,"Refund")</f>
        <v>-11.99</v>
      </c>
      <c r="W1016">
        <f>SUMIFS('总明细 源文件后台下'!N:N,'总明细 源文件后台下'!E:E,E1016,'总明细 源文件后台下'!C:C,"Refund")</f>
        <v>0</v>
      </c>
      <c r="X1016">
        <f>SUMIFS('总明细 源文件后台下'!O:O,'总明细 源文件后台下'!E:E,E1016,'总明细 源文件后台下'!C:C,"Refund")</f>
        <v>0</v>
      </c>
      <c r="Y1016">
        <f>SUMIFS('总明细 源文件后台下'!P:P,'总明细 源文件后台下'!E:E,E1016,'总明细 源文件后台下'!C:C,"Refund")</f>
        <v>0</v>
      </c>
      <c r="Z1016">
        <f>SUMIFS('总明细 源文件后台下'!Q:Q,'总明细 源文件后台下'!E:E,E1016,'总明细 源文件后台下'!C:C,"Refund")</f>
        <v>-0.76</v>
      </c>
      <c r="AA1016">
        <f>SUMIFS('总明细 源文件后台下'!R:R,'总明细 源文件后台下'!E:E,E1016,'总明细 源文件后台下'!C:C,"Refund")</f>
        <v>0.76</v>
      </c>
      <c r="AB1016">
        <f>SUMIFS('总明细 源文件后台下'!S:S,'总明细 源文件后台下'!E:E,E1016,'总明细 源文件后台下'!C:C,"Refund")</f>
        <v>1.63</v>
      </c>
      <c r="AC1016">
        <f>SUMIFS('总明细 源文件后台下'!T:T,'总明细 源文件后台下'!E:E,E1016,'总明细 源文件后台下'!C:C,"Refund")</f>
        <v>0</v>
      </c>
      <c r="AD1016">
        <f>SUMIFS('总明细 源文件后台下'!U:U,'总明细 源文件后台下'!E:E,E1016,'总明细 源文件后台下'!C:C,"Refund")</f>
        <v>0</v>
      </c>
      <c r="AE1016">
        <f>SUMIFS('总明细 源文件后台下'!V:V,'总明细 源文件后台下'!E:E,E1016,'总明细 源文件后台下'!C:C,"Refund")</f>
        <v>0</v>
      </c>
      <c r="AF1016">
        <f>SUMIFS('总明细 源文件后台下'!W:W,'总明细 源文件后台下'!E:E,E1016,'总明细 源文件后台下'!C:C,"Refund")</f>
        <v>-10.36</v>
      </c>
      <c r="AK1016">
        <f>(SUMIF('广告费 源文件后台下'!G:G,E1016,'广告费 源文件后台下'!M:M))*-1</f>
        <v>0</v>
      </c>
      <c r="AL1016">
        <f>SUMIFS('总明细 源文件后台下'!W:W,'总明细 源文件后台下'!E:E,E1016,'总明细 源文件后台下'!C:C,"Adjustment",'总明细 源文件后台下'!F:F,"FBA Inventory Reimbursement - Customer Return")</f>
        <v>0</v>
      </c>
      <c r="AM1016">
        <f>SUMIFS('总明细 源文件后台下'!W:W,'总明细 源文件后台下'!E:E,E1016,'总明细 源文件后台下'!C:C,"Adjustment",'总明细 源文件后台下'!F:F,"FBA Inventory Reimbursement - Damaged:Warehouse")</f>
        <v>0</v>
      </c>
      <c r="AN1016">
        <f>SUMIFS('总明细 源文件后台下'!W:W,'总明细 源文件后台下'!E:E,E1016,'总明细 源文件后台下'!C:C,"Adjustment",'总明细 源文件后台下'!F:F,"FBA Inventory Reimbursement - Customer Service Issue")</f>
        <v>0</v>
      </c>
      <c r="AO1016">
        <f>SUMIFS('总明细 源文件后台下'!W:W,'总明细 源文件后台下'!E:E,E1016,'总明细 源文件后台下'!C:C,"Adjustment",'总明细 源文件后台下'!F:F,"FBA Inventory Reimbursement - Fee Correction")</f>
        <v>0</v>
      </c>
      <c r="AP1016">
        <f>SUMIFS('总明细 源文件后台下'!W:W,'总明细 源文件后台下'!E:E,E1016,'总明细 源文件后台下'!C:C,"Adjustment",'总明细 源文件后台下'!F:F,"FBA Inventory Reimbursement - General Adjustment")</f>
        <v>0</v>
      </c>
      <c r="AQ1016">
        <f>SUMIFS('总明细 源文件后台下'!W:W,'总明细 源文件后台下'!E:E,E1016,'总明细 源文件后台下'!C:C,"Adjustment",'总明细 源文件后台下'!F:F,"FBA Inventory Reimbursement - Lost:Inbound")</f>
        <v>0</v>
      </c>
      <c r="AR1016">
        <f>SUMIFS('总明细 源文件后台下'!W:W,'总明细 源文件后台下'!E:E,E1016,'总明细 源文件后台下'!C:C,"Adjustment",'总明细 源文件后台下'!F:F,"FBA Inventory Reimbursement - Lost:Warehouse")</f>
        <v>6.36</v>
      </c>
      <c r="AS1016">
        <f>SUMIFS('总明细 源文件后台下'!W:W,'总明细 源文件后台下'!E:E,E1016,'总明细 源文件后台下'!C:C,"Adjustment",'总明细 源文件后台下'!F:F,"Non-subscription Fee Adjustment")</f>
        <v>0</v>
      </c>
      <c r="AT1016">
        <f>SUMIFS('总明细 源文件后台下'!W:W,'总明细 源文件后台下'!E:E,E1016,'总明细 源文件后台下'!C:C,"Adjustment",'总明细 源文件后台下'!F:F,"FBA Inventory Placement Service Fee")</f>
        <v>0</v>
      </c>
      <c r="AV1016">
        <f>SUMIF('FBA Customer Return Per Unit Fe'!B:B,E1016,'FBA Customer Return Per Unit Fe'!C:C)</f>
        <v>0</v>
      </c>
      <c r="AX1016">
        <f>(SUMIF('仓储费 源文件后台下'!C:C,E1016,'仓储费 源文件后台下'!V:V))*-1</f>
        <v>-0.191</v>
      </c>
      <c r="AZ1016">
        <f>SUMIF('Disposal Fee销毁费用-160.95'!B:B,E1016,'Disposal Fee销毁费用-160.95'!D:D)*-1</f>
        <v>0</v>
      </c>
      <c r="BC1016">
        <f>IFERROR(VLOOKUP(F1016,'优惠券-86.4'!F:I,4,0),0)</f>
        <v>0</v>
      </c>
      <c r="BD1016">
        <f>IFERROR(VLOOKUP(F1016,'早评-120'!E:H,4,0),0)</f>
        <v>0</v>
      </c>
      <c r="BF1016">
        <f t="shared" si="120"/>
        <v>-4.1909999999999989</v>
      </c>
      <c r="BG1016">
        <f t="shared" si="121"/>
        <v>0</v>
      </c>
      <c r="BH1016">
        <f t="shared" si="122"/>
        <v>-27.241499999999995</v>
      </c>
      <c r="BQ1016" s="45">
        <f t="shared" si="123"/>
        <v>-27.241499999999995</v>
      </c>
      <c r="BR1016">
        <f>SUMIFS('9月销毁明细'!D:D,'9月销毁明细'!A:A,E1016,'9月销毁明细'!H:H,"Sellable")</f>
        <v>0</v>
      </c>
      <c r="BS1016">
        <f>SUMIFS('9月销毁明细'!G:G,'9月销毁明细'!A:A,E1016,'9月销毁明细'!H:H,"Sellable")</f>
        <v>0</v>
      </c>
      <c r="BT1016">
        <f>SUMIFS('9月销毁明细'!D:D,'9月销毁明细'!A:A,E1016,'9月销毁明细'!H:H,"Unsellable")</f>
        <v>0</v>
      </c>
      <c r="BU1016">
        <f>SUMIFS('9月销毁明细'!G:G,'9月销毁明细'!A:A,E1016,'9月销毁明细'!H:H,"Unsellable")</f>
        <v>0</v>
      </c>
      <c r="BW1016">
        <f>IFERROR(I1016*VLOOKUP(F1016,'9.3成本表'!C:L,10,0),0)</f>
        <v>0</v>
      </c>
      <c r="BX1016">
        <f t="shared" si="124"/>
        <v>0</v>
      </c>
      <c r="CC1016" s="45">
        <f t="shared" si="125"/>
        <v>-27.241499999999995</v>
      </c>
      <c r="CD1016" s="45">
        <f t="shared" si="126"/>
        <v>0</v>
      </c>
      <c r="CE1016" s="45">
        <f t="shared" si="127"/>
        <v>0</v>
      </c>
    </row>
    <row r="1017" spans="4:83" x14ac:dyDescent="0.25">
      <c r="D1017" s="20" t="s">
        <v>2143</v>
      </c>
      <c r="E1017" s="20" t="s">
        <v>2144</v>
      </c>
      <c r="F1017" s="20">
        <v>6752</v>
      </c>
      <c r="G1017">
        <v>1011</v>
      </c>
      <c r="H1017" s="20"/>
      <c r="I1017">
        <f>SUMIFS('总明细 源文件后台下'!G:G,'总明细 源文件后台下'!E:E,E1017,'总明细 源文件后台下'!C:C,"Order")</f>
        <v>0</v>
      </c>
      <c r="J1017">
        <f>SUMIFS('总明细 源文件后台下'!M:M,'总明细 源文件后台下'!E:E,E1017,'总明细 源文件后台下'!C:C,"Order")</f>
        <v>0</v>
      </c>
      <c r="K1017">
        <f>SUMIFS('总明细 源文件后台下'!N:N,'总明细 源文件后台下'!E:E,E1017,'总明细 源文件后台下'!C:C,"Order")</f>
        <v>0</v>
      </c>
      <c r="L1017">
        <f>SUMIFS('总明细 源文件后台下'!O:O,'总明细 源文件后台下'!E:E,E1017,'总明细 源文件后台下'!C:C,"Order")</f>
        <v>0</v>
      </c>
      <c r="M1017">
        <f>SUMIFS('总明细 源文件后台下'!P:P,'总明细 源文件后台下'!E:E,E1017,'总明细 源文件后台下'!C:C,"Order")</f>
        <v>0</v>
      </c>
      <c r="N1017">
        <f>SUMIFS('总明细 源文件后台下'!Q:Q,'总明细 源文件后台下'!E:E,E1017,'总明细 源文件后台下'!C:C,"Order")</f>
        <v>0</v>
      </c>
      <c r="O1017">
        <f>SUMIFS('总明细 源文件后台下'!R:R,'总明细 源文件后台下'!E:E,E1017,'总明细 源文件后台下'!C:C,"Order")</f>
        <v>0</v>
      </c>
      <c r="P1017">
        <f>SUMIFS('总明细 源文件后台下'!S:S,'总明细 源文件后台下'!E:E,E1017,'总明细 源文件后台下'!C:C,"Order")</f>
        <v>0</v>
      </c>
      <c r="Q1017">
        <f>SUMIFS('总明细 源文件后台下'!T:T,'总明细 源文件后台下'!E:E,E1017,'总明细 源文件后台下'!C:C,"Order")</f>
        <v>0</v>
      </c>
      <c r="R1017">
        <f>SUMIFS('总明细 源文件后台下'!U:U,'总明细 源文件后台下'!E:E,E1017,'总明细 源文件后台下'!C:C,"Order")</f>
        <v>0</v>
      </c>
      <c r="S1017">
        <f>SUMIFS('总明细 源文件后台下'!V:V,'总明细 源文件后台下'!E:E,E1017,'总明细 源文件后台下'!C:C,"Order")</f>
        <v>0</v>
      </c>
      <c r="T1017">
        <f>SUMIFS('总明细 源文件后台下'!W:W,'总明细 源文件后台下'!E:E,E1017,'总明细 源文件后台下'!C:C,"Order")</f>
        <v>0</v>
      </c>
      <c r="U1017">
        <f>SUMIFS('总明细 源文件后台下'!G:G,'总明细 源文件后台下'!E:E,E1017,'总明细 源文件后台下'!C:C,"Refund")</f>
        <v>1</v>
      </c>
      <c r="V1017">
        <f>SUMIFS('总明细 源文件后台下'!M:M,'总明细 源文件后台下'!E:E,E1017,'总明细 源文件后台下'!C:C,"Refund")</f>
        <v>-11.99</v>
      </c>
      <c r="W1017">
        <f>SUMIFS('总明细 源文件后台下'!N:N,'总明细 源文件后台下'!E:E,E1017,'总明细 源文件后台下'!C:C,"Refund")</f>
        <v>0</v>
      </c>
      <c r="X1017">
        <f>SUMIFS('总明细 源文件后台下'!O:O,'总明细 源文件后台下'!E:E,E1017,'总明细 源文件后台下'!C:C,"Refund")</f>
        <v>0</v>
      </c>
      <c r="Y1017">
        <f>SUMIFS('总明细 源文件后台下'!P:P,'总明细 源文件后台下'!E:E,E1017,'总明细 源文件后台下'!C:C,"Refund")</f>
        <v>0</v>
      </c>
      <c r="Z1017">
        <f>SUMIFS('总明细 源文件后台下'!Q:Q,'总明细 源文件后台下'!E:E,E1017,'总明细 源文件后台下'!C:C,"Refund")</f>
        <v>-0.52</v>
      </c>
      <c r="AA1017">
        <f>SUMIFS('总明细 源文件后台下'!R:R,'总明细 源文件后台下'!E:E,E1017,'总明细 源文件后台下'!C:C,"Refund")</f>
        <v>0.52</v>
      </c>
      <c r="AB1017">
        <f>SUMIFS('总明细 源文件后台下'!S:S,'总明细 源文件后台下'!E:E,E1017,'总明细 源文件后台下'!C:C,"Refund")</f>
        <v>1.63</v>
      </c>
      <c r="AC1017">
        <f>SUMIFS('总明细 源文件后台下'!T:T,'总明细 源文件后台下'!E:E,E1017,'总明细 源文件后台下'!C:C,"Refund")</f>
        <v>0</v>
      </c>
      <c r="AD1017">
        <f>SUMIFS('总明细 源文件后台下'!U:U,'总明细 源文件后台下'!E:E,E1017,'总明细 源文件后台下'!C:C,"Refund")</f>
        <v>0</v>
      </c>
      <c r="AE1017">
        <f>SUMIFS('总明细 源文件后台下'!V:V,'总明细 源文件后台下'!E:E,E1017,'总明细 源文件后台下'!C:C,"Refund")</f>
        <v>0</v>
      </c>
      <c r="AF1017">
        <f>SUMIFS('总明细 源文件后台下'!W:W,'总明细 源文件后台下'!E:E,E1017,'总明细 源文件后台下'!C:C,"Refund")</f>
        <v>-10.36</v>
      </c>
      <c r="AK1017">
        <f>(SUMIF('广告费 源文件后台下'!G:G,E1017,'广告费 源文件后台下'!M:M))*-1</f>
        <v>0</v>
      </c>
      <c r="AL1017">
        <f>SUMIFS('总明细 源文件后台下'!W:W,'总明细 源文件后台下'!E:E,E1017,'总明细 源文件后台下'!C:C,"Adjustment",'总明细 源文件后台下'!F:F,"FBA Inventory Reimbursement - Customer Return")</f>
        <v>0</v>
      </c>
      <c r="AM1017">
        <f>SUMIFS('总明细 源文件后台下'!W:W,'总明细 源文件后台下'!E:E,E1017,'总明细 源文件后台下'!C:C,"Adjustment",'总明细 源文件后台下'!F:F,"FBA Inventory Reimbursement - Damaged:Warehouse")</f>
        <v>0</v>
      </c>
      <c r="AN1017">
        <f>SUMIFS('总明细 源文件后台下'!W:W,'总明细 源文件后台下'!E:E,E1017,'总明细 源文件后台下'!C:C,"Adjustment",'总明细 源文件后台下'!F:F,"FBA Inventory Reimbursement - Customer Service Issue")</f>
        <v>0</v>
      </c>
      <c r="AO1017">
        <f>SUMIFS('总明细 源文件后台下'!W:W,'总明细 源文件后台下'!E:E,E1017,'总明细 源文件后台下'!C:C,"Adjustment",'总明细 源文件后台下'!F:F,"FBA Inventory Reimbursement - Fee Correction")</f>
        <v>0</v>
      </c>
      <c r="AP1017">
        <f>SUMIFS('总明细 源文件后台下'!W:W,'总明细 源文件后台下'!E:E,E1017,'总明细 源文件后台下'!C:C,"Adjustment",'总明细 源文件后台下'!F:F,"FBA Inventory Reimbursement - General Adjustment")</f>
        <v>0</v>
      </c>
      <c r="AQ1017">
        <f>SUMIFS('总明细 源文件后台下'!W:W,'总明细 源文件后台下'!E:E,E1017,'总明细 源文件后台下'!C:C,"Adjustment",'总明细 源文件后台下'!F:F,"FBA Inventory Reimbursement - Lost:Inbound")</f>
        <v>0</v>
      </c>
      <c r="AR1017">
        <f>SUMIFS('总明细 源文件后台下'!W:W,'总明细 源文件后台下'!E:E,E1017,'总明细 源文件后台下'!C:C,"Adjustment",'总明细 源文件后台下'!F:F,"FBA Inventory Reimbursement - Lost:Warehouse")</f>
        <v>0</v>
      </c>
      <c r="AS1017">
        <f>SUMIFS('总明细 源文件后台下'!W:W,'总明细 源文件后台下'!E:E,E1017,'总明细 源文件后台下'!C:C,"Adjustment",'总明细 源文件后台下'!F:F,"Non-subscription Fee Adjustment")</f>
        <v>0</v>
      </c>
      <c r="AT1017">
        <f>SUMIFS('总明细 源文件后台下'!W:W,'总明细 源文件后台下'!E:E,E1017,'总明细 源文件后台下'!C:C,"Adjustment",'总明细 源文件后台下'!F:F,"FBA Inventory Placement Service Fee")</f>
        <v>0</v>
      </c>
      <c r="AV1017">
        <f>SUMIF('FBA Customer Return Per Unit Fe'!B:B,E1017,'FBA Customer Return Per Unit Fe'!C:C)</f>
        <v>-3.59</v>
      </c>
      <c r="AX1017">
        <f>(SUMIF('仓储费 源文件后台下'!C:C,E1017,'仓储费 源文件后台下'!V:V))*-1</f>
        <v>-0.1066</v>
      </c>
      <c r="AZ1017">
        <f>SUMIF('Disposal Fee销毁费用-160.95'!B:B,E1017,'Disposal Fee销毁费用-160.95'!D:D)*-1</f>
        <v>0</v>
      </c>
      <c r="BC1017">
        <f>IFERROR(VLOOKUP(F1017,'优惠券-86.4'!F:I,4,0),0)</f>
        <v>0</v>
      </c>
      <c r="BD1017">
        <f>IFERROR(VLOOKUP(F1017,'早评-120'!E:H,4,0),0)</f>
        <v>0</v>
      </c>
      <c r="BF1017">
        <f t="shared" si="120"/>
        <v>-14.0566</v>
      </c>
      <c r="BG1017">
        <f t="shared" si="121"/>
        <v>0</v>
      </c>
      <c r="BH1017">
        <f t="shared" si="122"/>
        <v>-91.367899999999992</v>
      </c>
      <c r="BQ1017" s="45">
        <f t="shared" si="123"/>
        <v>-91.367899999999992</v>
      </c>
      <c r="BR1017">
        <f>SUMIFS('9月销毁明细'!D:D,'9月销毁明细'!A:A,E1017,'9月销毁明细'!H:H,"Sellable")</f>
        <v>0</v>
      </c>
      <c r="BS1017">
        <f>SUMIFS('9月销毁明细'!G:G,'9月销毁明细'!A:A,E1017,'9月销毁明细'!H:H,"Sellable")</f>
        <v>0</v>
      </c>
      <c r="BT1017">
        <f>SUMIFS('9月销毁明细'!D:D,'9月销毁明细'!A:A,E1017,'9月销毁明细'!H:H,"Unsellable")</f>
        <v>0</v>
      </c>
      <c r="BU1017">
        <f>SUMIFS('9月销毁明细'!G:G,'9月销毁明细'!A:A,E1017,'9月销毁明细'!H:H,"Unsellable")</f>
        <v>0</v>
      </c>
      <c r="BW1017">
        <f>IFERROR(I1017*VLOOKUP(F1017,'9.3成本表'!C:L,10,0),0)</f>
        <v>0</v>
      </c>
      <c r="BX1017">
        <f t="shared" si="124"/>
        <v>0</v>
      </c>
      <c r="CC1017" s="45">
        <f t="shared" si="125"/>
        <v>-91.367899999999992</v>
      </c>
      <c r="CD1017" s="45">
        <f t="shared" si="126"/>
        <v>0</v>
      </c>
      <c r="CE1017" s="45">
        <f t="shared" si="127"/>
        <v>0</v>
      </c>
    </row>
    <row r="1018" spans="4:83" x14ac:dyDescent="0.25">
      <c r="D1018" s="20" t="s">
        <v>2145</v>
      </c>
      <c r="E1018" s="20" t="s">
        <v>2146</v>
      </c>
      <c r="F1018" s="20">
        <v>6752</v>
      </c>
      <c r="G1018">
        <v>1012</v>
      </c>
      <c r="H1018" s="20"/>
      <c r="I1018">
        <f>SUMIFS('总明细 源文件后台下'!G:G,'总明细 源文件后台下'!E:E,E1018,'总明细 源文件后台下'!C:C,"Order")</f>
        <v>0</v>
      </c>
      <c r="J1018">
        <f>SUMIFS('总明细 源文件后台下'!M:M,'总明细 源文件后台下'!E:E,E1018,'总明细 源文件后台下'!C:C,"Order")</f>
        <v>0</v>
      </c>
      <c r="K1018">
        <f>SUMIFS('总明细 源文件后台下'!N:N,'总明细 源文件后台下'!E:E,E1018,'总明细 源文件后台下'!C:C,"Order")</f>
        <v>0</v>
      </c>
      <c r="L1018">
        <f>SUMIFS('总明细 源文件后台下'!O:O,'总明细 源文件后台下'!E:E,E1018,'总明细 源文件后台下'!C:C,"Order")</f>
        <v>0</v>
      </c>
      <c r="M1018">
        <f>SUMIFS('总明细 源文件后台下'!P:P,'总明细 源文件后台下'!E:E,E1018,'总明细 源文件后台下'!C:C,"Order")</f>
        <v>0</v>
      </c>
      <c r="N1018">
        <f>SUMIFS('总明细 源文件后台下'!Q:Q,'总明细 源文件后台下'!E:E,E1018,'总明细 源文件后台下'!C:C,"Order")</f>
        <v>0</v>
      </c>
      <c r="O1018">
        <f>SUMIFS('总明细 源文件后台下'!R:R,'总明细 源文件后台下'!E:E,E1018,'总明细 源文件后台下'!C:C,"Order")</f>
        <v>0</v>
      </c>
      <c r="P1018">
        <f>SUMIFS('总明细 源文件后台下'!S:S,'总明细 源文件后台下'!E:E,E1018,'总明细 源文件后台下'!C:C,"Order")</f>
        <v>0</v>
      </c>
      <c r="Q1018">
        <f>SUMIFS('总明细 源文件后台下'!T:T,'总明细 源文件后台下'!E:E,E1018,'总明细 源文件后台下'!C:C,"Order")</f>
        <v>0</v>
      </c>
      <c r="R1018">
        <f>SUMIFS('总明细 源文件后台下'!U:U,'总明细 源文件后台下'!E:E,E1018,'总明细 源文件后台下'!C:C,"Order")</f>
        <v>0</v>
      </c>
      <c r="S1018">
        <f>SUMIFS('总明细 源文件后台下'!V:V,'总明细 源文件后台下'!E:E,E1018,'总明细 源文件后台下'!C:C,"Order")</f>
        <v>0</v>
      </c>
      <c r="T1018">
        <f>SUMIFS('总明细 源文件后台下'!W:W,'总明细 源文件后台下'!E:E,E1018,'总明细 源文件后台下'!C:C,"Order")</f>
        <v>0</v>
      </c>
      <c r="U1018">
        <f>SUMIFS('总明细 源文件后台下'!G:G,'总明细 源文件后台下'!E:E,E1018,'总明细 源文件后台下'!C:C,"Refund")</f>
        <v>0</v>
      </c>
      <c r="V1018">
        <f>SUMIFS('总明细 源文件后台下'!M:M,'总明细 源文件后台下'!E:E,E1018,'总明细 源文件后台下'!C:C,"Refund")</f>
        <v>0</v>
      </c>
      <c r="W1018">
        <f>SUMIFS('总明细 源文件后台下'!N:N,'总明细 源文件后台下'!E:E,E1018,'总明细 源文件后台下'!C:C,"Refund")</f>
        <v>0</v>
      </c>
      <c r="X1018">
        <f>SUMIFS('总明细 源文件后台下'!O:O,'总明细 源文件后台下'!E:E,E1018,'总明细 源文件后台下'!C:C,"Refund")</f>
        <v>0</v>
      </c>
      <c r="Y1018">
        <f>SUMIFS('总明细 源文件后台下'!P:P,'总明细 源文件后台下'!E:E,E1018,'总明细 源文件后台下'!C:C,"Refund")</f>
        <v>0</v>
      </c>
      <c r="Z1018">
        <f>SUMIFS('总明细 源文件后台下'!Q:Q,'总明细 源文件后台下'!E:E,E1018,'总明细 源文件后台下'!C:C,"Refund")</f>
        <v>0</v>
      </c>
      <c r="AA1018">
        <f>SUMIFS('总明细 源文件后台下'!R:R,'总明细 源文件后台下'!E:E,E1018,'总明细 源文件后台下'!C:C,"Refund")</f>
        <v>0</v>
      </c>
      <c r="AB1018">
        <f>SUMIFS('总明细 源文件后台下'!S:S,'总明细 源文件后台下'!E:E,E1018,'总明细 源文件后台下'!C:C,"Refund")</f>
        <v>0</v>
      </c>
      <c r="AC1018">
        <f>SUMIFS('总明细 源文件后台下'!T:T,'总明细 源文件后台下'!E:E,E1018,'总明细 源文件后台下'!C:C,"Refund")</f>
        <v>0</v>
      </c>
      <c r="AD1018">
        <f>SUMIFS('总明细 源文件后台下'!U:U,'总明细 源文件后台下'!E:E,E1018,'总明细 源文件后台下'!C:C,"Refund")</f>
        <v>0</v>
      </c>
      <c r="AE1018">
        <f>SUMIFS('总明细 源文件后台下'!V:V,'总明细 源文件后台下'!E:E,E1018,'总明细 源文件后台下'!C:C,"Refund")</f>
        <v>0</v>
      </c>
      <c r="AF1018">
        <f>SUMIFS('总明细 源文件后台下'!W:W,'总明细 源文件后台下'!E:E,E1018,'总明细 源文件后台下'!C:C,"Refund")</f>
        <v>0</v>
      </c>
      <c r="AK1018">
        <f>(SUMIF('广告费 源文件后台下'!G:G,E1018,'广告费 源文件后台下'!M:M))*-1</f>
        <v>0</v>
      </c>
      <c r="AL1018">
        <f>SUMIFS('总明细 源文件后台下'!W:W,'总明细 源文件后台下'!E:E,E1018,'总明细 源文件后台下'!C:C,"Adjustment",'总明细 源文件后台下'!F:F,"FBA Inventory Reimbursement - Customer Return")</f>
        <v>0</v>
      </c>
      <c r="AM1018">
        <f>SUMIFS('总明细 源文件后台下'!W:W,'总明细 源文件后台下'!E:E,E1018,'总明细 源文件后台下'!C:C,"Adjustment",'总明细 源文件后台下'!F:F,"FBA Inventory Reimbursement - Damaged:Warehouse")</f>
        <v>0</v>
      </c>
      <c r="AN1018">
        <f>SUMIFS('总明细 源文件后台下'!W:W,'总明细 源文件后台下'!E:E,E1018,'总明细 源文件后台下'!C:C,"Adjustment",'总明细 源文件后台下'!F:F,"FBA Inventory Reimbursement - Customer Service Issue")</f>
        <v>0</v>
      </c>
      <c r="AO1018">
        <f>SUMIFS('总明细 源文件后台下'!W:W,'总明细 源文件后台下'!E:E,E1018,'总明细 源文件后台下'!C:C,"Adjustment",'总明细 源文件后台下'!F:F,"FBA Inventory Reimbursement - Fee Correction")</f>
        <v>0</v>
      </c>
      <c r="AP1018">
        <f>SUMIFS('总明细 源文件后台下'!W:W,'总明细 源文件后台下'!E:E,E1018,'总明细 源文件后台下'!C:C,"Adjustment",'总明细 源文件后台下'!F:F,"FBA Inventory Reimbursement - General Adjustment")</f>
        <v>0</v>
      </c>
      <c r="AQ1018">
        <f>SUMIFS('总明细 源文件后台下'!W:W,'总明细 源文件后台下'!E:E,E1018,'总明细 源文件后台下'!C:C,"Adjustment",'总明细 源文件后台下'!F:F,"FBA Inventory Reimbursement - Lost:Inbound")</f>
        <v>0</v>
      </c>
      <c r="AR1018">
        <f>SUMIFS('总明细 源文件后台下'!W:W,'总明细 源文件后台下'!E:E,E1018,'总明细 源文件后台下'!C:C,"Adjustment",'总明细 源文件后台下'!F:F,"FBA Inventory Reimbursement - Lost:Warehouse")</f>
        <v>0</v>
      </c>
      <c r="AS1018">
        <f>SUMIFS('总明细 源文件后台下'!W:W,'总明细 源文件后台下'!E:E,E1018,'总明细 源文件后台下'!C:C,"Adjustment",'总明细 源文件后台下'!F:F,"Non-subscription Fee Adjustment")</f>
        <v>0</v>
      </c>
      <c r="AT1018">
        <f>SUMIFS('总明细 源文件后台下'!W:W,'总明细 源文件后台下'!E:E,E1018,'总明细 源文件后台下'!C:C,"Adjustment",'总明细 源文件后台下'!F:F,"FBA Inventory Placement Service Fee")</f>
        <v>0</v>
      </c>
      <c r="AV1018">
        <f>SUMIF('FBA Customer Return Per Unit Fe'!B:B,E1018,'FBA Customer Return Per Unit Fe'!C:C)</f>
        <v>0</v>
      </c>
      <c r="AX1018">
        <f>(SUMIF('仓储费 源文件后台下'!C:C,E1018,'仓储费 源文件后台下'!V:V))*-1</f>
        <v>-4.4600000000000001E-2</v>
      </c>
      <c r="AZ1018">
        <f>SUMIF('Disposal Fee销毁费用-160.95'!B:B,E1018,'Disposal Fee销毁费用-160.95'!D:D)*-1</f>
        <v>-0.15</v>
      </c>
      <c r="BC1018">
        <f>IFERROR(VLOOKUP(F1018,'优惠券-86.4'!F:I,4,0),0)</f>
        <v>0</v>
      </c>
      <c r="BD1018">
        <f>IFERROR(VLOOKUP(F1018,'早评-120'!E:H,4,0),0)</f>
        <v>0</v>
      </c>
      <c r="BF1018">
        <f t="shared" si="120"/>
        <v>-0.1946</v>
      </c>
      <c r="BG1018">
        <f t="shared" si="121"/>
        <v>0</v>
      </c>
      <c r="BH1018">
        <f t="shared" si="122"/>
        <v>-1.2648999999999999</v>
      </c>
      <c r="BQ1018" s="45">
        <f t="shared" si="123"/>
        <v>-1.2648999999999999</v>
      </c>
      <c r="BR1018">
        <f>SUMIFS('9月销毁明细'!D:D,'9月销毁明细'!A:A,E1018,'9月销毁明细'!H:H,"Sellable")</f>
        <v>0</v>
      </c>
      <c r="BS1018">
        <f>SUMIFS('9月销毁明细'!G:G,'9月销毁明细'!A:A,E1018,'9月销毁明细'!H:H,"Sellable")</f>
        <v>0</v>
      </c>
      <c r="BT1018">
        <f>SUMIFS('9月销毁明细'!D:D,'9月销毁明细'!A:A,E1018,'9月销毁明细'!H:H,"Unsellable")</f>
        <v>0</v>
      </c>
      <c r="BU1018">
        <f>SUMIFS('9月销毁明细'!G:G,'9月销毁明细'!A:A,E1018,'9月销毁明细'!H:H,"Unsellable")</f>
        <v>0</v>
      </c>
      <c r="BW1018">
        <f>IFERROR(I1018*VLOOKUP(F1018,'9.3成本表'!C:L,10,0),0)</f>
        <v>0</v>
      </c>
      <c r="BX1018">
        <f t="shared" si="124"/>
        <v>0</v>
      </c>
      <c r="CC1018" s="45">
        <f t="shared" si="125"/>
        <v>-1.2648999999999999</v>
      </c>
      <c r="CD1018" s="45">
        <f t="shared" si="126"/>
        <v>0</v>
      </c>
      <c r="CE1018" s="45">
        <f t="shared" si="127"/>
        <v>0</v>
      </c>
    </row>
    <row r="1019" spans="4:83" x14ac:dyDescent="0.25">
      <c r="D1019" s="20" t="s">
        <v>2147</v>
      </c>
      <c r="E1019" s="20" t="s">
        <v>2148</v>
      </c>
      <c r="F1019" s="20">
        <v>6752</v>
      </c>
      <c r="G1019">
        <v>1013</v>
      </c>
      <c r="H1019" s="20"/>
      <c r="I1019">
        <f>SUMIFS('总明细 源文件后台下'!G:G,'总明细 源文件后台下'!E:E,E1019,'总明细 源文件后台下'!C:C,"Order")</f>
        <v>3</v>
      </c>
      <c r="J1019">
        <f>SUMIFS('总明细 源文件后台下'!M:M,'总明细 源文件后台下'!E:E,E1019,'总明细 源文件后台下'!C:C,"Order")</f>
        <v>33.97</v>
      </c>
      <c r="K1019">
        <f>SUMIFS('总明细 源文件后台下'!N:N,'总明细 源文件后台下'!E:E,E1019,'总明细 源文件后台下'!C:C,"Order")</f>
        <v>0</v>
      </c>
      <c r="L1019">
        <f>SUMIFS('总明细 源文件后台下'!O:O,'总明细 源文件后台下'!E:E,E1019,'总明细 源文件后台下'!C:C,"Order")</f>
        <v>0</v>
      </c>
      <c r="M1019">
        <f>SUMIFS('总明细 源文件后台下'!P:P,'总明细 源文件后台下'!E:E,E1019,'总明细 源文件后台下'!C:C,"Order")</f>
        <v>0</v>
      </c>
      <c r="N1019">
        <f>SUMIFS('总明细 源文件后台下'!Q:Q,'总明细 源文件后台下'!E:E,E1019,'总明细 源文件后台下'!C:C,"Order")</f>
        <v>0</v>
      </c>
      <c r="O1019">
        <f>SUMIFS('总明细 源文件后台下'!R:R,'总明细 源文件后台下'!E:E,E1019,'总明细 源文件后台下'!C:C,"Order")</f>
        <v>0</v>
      </c>
      <c r="P1019">
        <f>SUMIFS('总明细 源文件后台下'!S:S,'总明细 源文件后台下'!E:E,E1019,'总明细 源文件后台下'!C:C,"Order")</f>
        <v>-5.78</v>
      </c>
      <c r="Q1019">
        <f>SUMIFS('总明细 源文件后台下'!T:T,'总明细 源文件后台下'!E:E,E1019,'总明细 源文件后台下'!C:C,"Order")</f>
        <v>-10.77</v>
      </c>
      <c r="R1019">
        <f>SUMIFS('总明细 源文件后台下'!U:U,'总明细 源文件后台下'!E:E,E1019,'总明细 源文件后台下'!C:C,"Order")</f>
        <v>0</v>
      </c>
      <c r="S1019">
        <f>SUMIFS('总明细 源文件后台下'!V:V,'总明细 源文件后台下'!E:E,E1019,'总明细 源文件后台下'!C:C,"Order")</f>
        <v>0</v>
      </c>
      <c r="T1019">
        <f>SUMIFS('总明细 源文件后台下'!W:W,'总明细 源文件后台下'!E:E,E1019,'总明细 源文件后台下'!C:C,"Order")</f>
        <v>17.420000000000002</v>
      </c>
      <c r="U1019">
        <f>SUMIFS('总明细 源文件后台下'!G:G,'总明细 源文件后台下'!E:E,E1019,'总明细 源文件后台下'!C:C,"Refund")</f>
        <v>1</v>
      </c>
      <c r="V1019">
        <f>SUMIFS('总明细 源文件后台下'!M:M,'总明细 源文件后台下'!E:E,E1019,'总明细 源文件后台下'!C:C,"Refund")</f>
        <v>-16.989999999999998</v>
      </c>
      <c r="W1019">
        <f>SUMIFS('总明细 源文件后台下'!N:N,'总明细 源文件后台下'!E:E,E1019,'总明细 源文件后台下'!C:C,"Refund")</f>
        <v>0</v>
      </c>
      <c r="X1019">
        <f>SUMIFS('总明细 源文件后台下'!O:O,'总明细 源文件后台下'!E:E,E1019,'总明细 源文件后台下'!C:C,"Refund")</f>
        <v>0</v>
      </c>
      <c r="Y1019">
        <f>SUMIFS('总明细 源文件后台下'!P:P,'总明细 源文件后台下'!E:E,E1019,'总明细 源文件后台下'!C:C,"Refund")</f>
        <v>0</v>
      </c>
      <c r="Z1019">
        <f>SUMIFS('总明细 源文件后台下'!Q:Q,'总明细 源文件后台下'!E:E,E1019,'总明细 源文件后台下'!C:C,"Refund")</f>
        <v>-1.02</v>
      </c>
      <c r="AA1019">
        <f>SUMIFS('总明细 源文件后台下'!R:R,'总明细 源文件后台下'!E:E,E1019,'总明细 源文件后台下'!C:C,"Refund")</f>
        <v>1.02</v>
      </c>
      <c r="AB1019">
        <f>SUMIFS('总明细 源文件后台下'!S:S,'总明细 源文件后台下'!E:E,E1019,'总明细 源文件后台下'!C:C,"Refund")</f>
        <v>2.31</v>
      </c>
      <c r="AC1019">
        <f>SUMIFS('总明细 源文件后台下'!T:T,'总明细 源文件后台下'!E:E,E1019,'总明细 源文件后台下'!C:C,"Refund")</f>
        <v>0</v>
      </c>
      <c r="AD1019">
        <f>SUMIFS('总明细 源文件后台下'!U:U,'总明细 源文件后台下'!E:E,E1019,'总明细 源文件后台下'!C:C,"Refund")</f>
        <v>0</v>
      </c>
      <c r="AE1019">
        <f>SUMIFS('总明细 源文件后台下'!V:V,'总明细 源文件后台下'!E:E,E1019,'总明细 源文件后台下'!C:C,"Refund")</f>
        <v>0</v>
      </c>
      <c r="AF1019">
        <f>SUMIFS('总明细 源文件后台下'!W:W,'总明细 源文件后台下'!E:E,E1019,'总明细 源文件后台下'!C:C,"Refund")</f>
        <v>-14.68</v>
      </c>
      <c r="AK1019">
        <f>(SUMIF('广告费 源文件后台下'!G:G,E1019,'广告费 源文件后台下'!M:M))*-1</f>
        <v>0</v>
      </c>
      <c r="AL1019">
        <f>SUMIFS('总明细 源文件后台下'!W:W,'总明细 源文件后台下'!E:E,E1019,'总明细 源文件后台下'!C:C,"Adjustment",'总明细 源文件后台下'!F:F,"FBA Inventory Reimbursement - Customer Return")</f>
        <v>0</v>
      </c>
      <c r="AM1019">
        <f>SUMIFS('总明细 源文件后台下'!W:W,'总明细 源文件后台下'!E:E,E1019,'总明细 源文件后台下'!C:C,"Adjustment",'总明细 源文件后台下'!F:F,"FBA Inventory Reimbursement - Damaged:Warehouse")</f>
        <v>0</v>
      </c>
      <c r="AN1019">
        <f>SUMIFS('总明细 源文件后台下'!W:W,'总明细 源文件后台下'!E:E,E1019,'总明细 源文件后台下'!C:C,"Adjustment",'总明细 源文件后台下'!F:F,"FBA Inventory Reimbursement - Customer Service Issue")</f>
        <v>0</v>
      </c>
      <c r="AO1019">
        <f>SUMIFS('总明细 源文件后台下'!W:W,'总明细 源文件后台下'!E:E,E1019,'总明细 源文件后台下'!C:C,"Adjustment",'总明细 源文件后台下'!F:F,"FBA Inventory Reimbursement - Fee Correction")</f>
        <v>0</v>
      </c>
      <c r="AP1019">
        <f>SUMIFS('总明细 源文件后台下'!W:W,'总明细 源文件后台下'!E:E,E1019,'总明细 源文件后台下'!C:C,"Adjustment",'总明细 源文件后台下'!F:F,"FBA Inventory Reimbursement - General Adjustment")</f>
        <v>0</v>
      </c>
      <c r="AQ1019">
        <f>SUMIFS('总明细 源文件后台下'!W:W,'总明细 源文件后台下'!E:E,E1019,'总明细 源文件后台下'!C:C,"Adjustment",'总明细 源文件后台下'!F:F,"FBA Inventory Reimbursement - Lost:Inbound")</f>
        <v>0</v>
      </c>
      <c r="AR1019">
        <f>SUMIFS('总明细 源文件后台下'!W:W,'总明细 源文件后台下'!E:E,E1019,'总明细 源文件后台下'!C:C,"Adjustment",'总明细 源文件后台下'!F:F,"FBA Inventory Reimbursement - Lost:Warehouse")</f>
        <v>0</v>
      </c>
      <c r="AS1019">
        <f>SUMIFS('总明细 源文件后台下'!W:W,'总明细 源文件后台下'!E:E,E1019,'总明细 源文件后台下'!C:C,"Adjustment",'总明细 源文件后台下'!F:F,"Non-subscription Fee Adjustment")</f>
        <v>0</v>
      </c>
      <c r="AT1019">
        <f>SUMIFS('总明细 源文件后台下'!W:W,'总明细 源文件后台下'!E:E,E1019,'总明细 源文件后台下'!C:C,"Adjustment",'总明细 源文件后台下'!F:F,"FBA Inventory Placement Service Fee")</f>
        <v>0</v>
      </c>
      <c r="AV1019">
        <f>SUMIF('FBA Customer Return Per Unit Fe'!B:B,E1019,'FBA Customer Return Per Unit Fe'!C:C)</f>
        <v>-3.59</v>
      </c>
      <c r="AX1019">
        <f>(SUMIF('仓储费 源文件后台下'!C:C,E1019,'仓储费 源文件后台下'!V:V))*-1</f>
        <v>-0.4975</v>
      </c>
      <c r="AZ1019">
        <f>SUMIF('Disposal Fee销毁费用-160.95'!B:B,E1019,'Disposal Fee销毁费用-160.95'!D:D)*-1</f>
        <v>-1.2</v>
      </c>
      <c r="BC1019">
        <f>IFERROR(VLOOKUP(F1019,'优惠券-86.4'!F:I,4,0),0)</f>
        <v>0</v>
      </c>
      <c r="BD1019">
        <f>IFERROR(VLOOKUP(F1019,'早评-120'!E:H,4,0),0)</f>
        <v>0</v>
      </c>
      <c r="BF1019">
        <f t="shared" si="120"/>
        <v>-2.5474999999999977</v>
      </c>
      <c r="BG1019">
        <f t="shared" si="121"/>
        <v>-7.4992640565204521E-2</v>
      </c>
      <c r="BH1019">
        <f t="shared" si="122"/>
        <v>-16.558749999999986</v>
      </c>
      <c r="BQ1019" s="45">
        <f t="shared" si="123"/>
        <v>-16.558749999999986</v>
      </c>
      <c r="BR1019">
        <f>SUMIFS('9月销毁明细'!D:D,'9月销毁明细'!A:A,E1019,'9月销毁明细'!H:H,"Sellable")</f>
        <v>0</v>
      </c>
      <c r="BS1019">
        <f>SUMIFS('9月销毁明细'!G:G,'9月销毁明细'!A:A,E1019,'9月销毁明细'!H:H,"Sellable")</f>
        <v>0</v>
      </c>
      <c r="BT1019">
        <f>SUMIFS('9月销毁明细'!D:D,'9月销毁明细'!A:A,E1019,'9月销毁明细'!H:H,"Unsellable")</f>
        <v>0</v>
      </c>
      <c r="BU1019">
        <f>SUMIFS('9月销毁明细'!G:G,'9月销毁明细'!A:A,E1019,'9月销毁明细'!H:H,"Unsellable")</f>
        <v>0</v>
      </c>
      <c r="BW1019">
        <f>IFERROR(I1019*VLOOKUP(F1019,'9.3成本表'!C:L,10,0),0)</f>
        <v>46.2</v>
      </c>
      <c r="BX1019">
        <f t="shared" si="124"/>
        <v>39.78</v>
      </c>
      <c r="CC1019" s="45">
        <f t="shared" si="125"/>
        <v>-102.53874999999999</v>
      </c>
      <c r="CD1019" s="45">
        <f t="shared" si="126"/>
        <v>-0.46438599669391539</v>
      </c>
      <c r="CE1019" s="45">
        <f t="shared" si="127"/>
        <v>-1.1925883926494532</v>
      </c>
    </row>
    <row r="1020" spans="4:83" x14ac:dyDescent="0.25">
      <c r="D1020" s="20" t="s">
        <v>2149</v>
      </c>
      <c r="E1020" s="20" t="s">
        <v>2150</v>
      </c>
      <c r="F1020" s="20">
        <v>6752</v>
      </c>
      <c r="G1020">
        <v>1014</v>
      </c>
      <c r="H1020" s="20"/>
      <c r="I1020">
        <f>SUMIFS('总明细 源文件后台下'!G:G,'总明细 源文件后台下'!E:E,E1020,'总明细 源文件后台下'!C:C,"Order")</f>
        <v>0</v>
      </c>
      <c r="J1020">
        <f>SUMIFS('总明细 源文件后台下'!M:M,'总明细 源文件后台下'!E:E,E1020,'总明细 源文件后台下'!C:C,"Order")</f>
        <v>0</v>
      </c>
      <c r="K1020">
        <f>SUMIFS('总明细 源文件后台下'!N:N,'总明细 源文件后台下'!E:E,E1020,'总明细 源文件后台下'!C:C,"Order")</f>
        <v>0</v>
      </c>
      <c r="L1020">
        <f>SUMIFS('总明细 源文件后台下'!O:O,'总明细 源文件后台下'!E:E,E1020,'总明细 源文件后台下'!C:C,"Order")</f>
        <v>0</v>
      </c>
      <c r="M1020">
        <f>SUMIFS('总明细 源文件后台下'!P:P,'总明细 源文件后台下'!E:E,E1020,'总明细 源文件后台下'!C:C,"Order")</f>
        <v>0</v>
      </c>
      <c r="N1020">
        <f>SUMIFS('总明细 源文件后台下'!Q:Q,'总明细 源文件后台下'!E:E,E1020,'总明细 源文件后台下'!C:C,"Order")</f>
        <v>0</v>
      </c>
      <c r="O1020">
        <f>SUMIFS('总明细 源文件后台下'!R:R,'总明细 源文件后台下'!E:E,E1020,'总明细 源文件后台下'!C:C,"Order")</f>
        <v>0</v>
      </c>
      <c r="P1020">
        <f>SUMIFS('总明细 源文件后台下'!S:S,'总明细 源文件后台下'!E:E,E1020,'总明细 源文件后台下'!C:C,"Order")</f>
        <v>0</v>
      </c>
      <c r="Q1020">
        <f>SUMIFS('总明细 源文件后台下'!T:T,'总明细 源文件后台下'!E:E,E1020,'总明细 源文件后台下'!C:C,"Order")</f>
        <v>0</v>
      </c>
      <c r="R1020">
        <f>SUMIFS('总明细 源文件后台下'!U:U,'总明细 源文件后台下'!E:E,E1020,'总明细 源文件后台下'!C:C,"Order")</f>
        <v>0</v>
      </c>
      <c r="S1020">
        <f>SUMIFS('总明细 源文件后台下'!V:V,'总明细 源文件后台下'!E:E,E1020,'总明细 源文件后台下'!C:C,"Order")</f>
        <v>0</v>
      </c>
      <c r="T1020">
        <f>SUMIFS('总明细 源文件后台下'!W:W,'总明细 源文件后台下'!E:E,E1020,'总明细 源文件后台下'!C:C,"Order")</f>
        <v>0</v>
      </c>
      <c r="U1020">
        <f>SUMIFS('总明细 源文件后台下'!G:G,'总明细 源文件后台下'!E:E,E1020,'总明细 源文件后台下'!C:C,"Refund")</f>
        <v>0</v>
      </c>
      <c r="V1020">
        <f>SUMIFS('总明细 源文件后台下'!M:M,'总明细 源文件后台下'!E:E,E1020,'总明细 源文件后台下'!C:C,"Refund")</f>
        <v>0</v>
      </c>
      <c r="W1020">
        <f>SUMIFS('总明细 源文件后台下'!N:N,'总明细 源文件后台下'!E:E,E1020,'总明细 源文件后台下'!C:C,"Refund")</f>
        <v>0</v>
      </c>
      <c r="X1020">
        <f>SUMIFS('总明细 源文件后台下'!O:O,'总明细 源文件后台下'!E:E,E1020,'总明细 源文件后台下'!C:C,"Refund")</f>
        <v>0</v>
      </c>
      <c r="Y1020">
        <f>SUMIFS('总明细 源文件后台下'!P:P,'总明细 源文件后台下'!E:E,E1020,'总明细 源文件后台下'!C:C,"Refund")</f>
        <v>0</v>
      </c>
      <c r="Z1020">
        <f>SUMIFS('总明细 源文件后台下'!Q:Q,'总明细 源文件后台下'!E:E,E1020,'总明细 源文件后台下'!C:C,"Refund")</f>
        <v>0</v>
      </c>
      <c r="AA1020">
        <f>SUMIFS('总明细 源文件后台下'!R:R,'总明细 源文件后台下'!E:E,E1020,'总明细 源文件后台下'!C:C,"Refund")</f>
        <v>0</v>
      </c>
      <c r="AB1020">
        <f>SUMIFS('总明细 源文件后台下'!S:S,'总明细 源文件后台下'!E:E,E1020,'总明细 源文件后台下'!C:C,"Refund")</f>
        <v>0</v>
      </c>
      <c r="AC1020">
        <f>SUMIFS('总明细 源文件后台下'!T:T,'总明细 源文件后台下'!E:E,E1020,'总明细 源文件后台下'!C:C,"Refund")</f>
        <v>0</v>
      </c>
      <c r="AD1020">
        <f>SUMIFS('总明细 源文件后台下'!U:U,'总明细 源文件后台下'!E:E,E1020,'总明细 源文件后台下'!C:C,"Refund")</f>
        <v>0</v>
      </c>
      <c r="AE1020">
        <f>SUMIFS('总明细 源文件后台下'!V:V,'总明细 源文件后台下'!E:E,E1020,'总明细 源文件后台下'!C:C,"Refund")</f>
        <v>0</v>
      </c>
      <c r="AF1020">
        <f>SUMIFS('总明细 源文件后台下'!W:W,'总明细 源文件后台下'!E:E,E1020,'总明细 源文件后台下'!C:C,"Refund")</f>
        <v>0</v>
      </c>
      <c r="AK1020">
        <f>(SUMIF('广告费 源文件后台下'!G:G,E1020,'广告费 源文件后台下'!M:M))*-1</f>
        <v>0</v>
      </c>
      <c r="AL1020">
        <f>SUMIFS('总明细 源文件后台下'!W:W,'总明细 源文件后台下'!E:E,E1020,'总明细 源文件后台下'!C:C,"Adjustment",'总明细 源文件后台下'!F:F,"FBA Inventory Reimbursement - Customer Return")</f>
        <v>0</v>
      </c>
      <c r="AM1020">
        <f>SUMIFS('总明细 源文件后台下'!W:W,'总明细 源文件后台下'!E:E,E1020,'总明细 源文件后台下'!C:C,"Adjustment",'总明细 源文件后台下'!F:F,"FBA Inventory Reimbursement - Damaged:Warehouse")</f>
        <v>0</v>
      </c>
      <c r="AN1020">
        <f>SUMIFS('总明细 源文件后台下'!W:W,'总明细 源文件后台下'!E:E,E1020,'总明细 源文件后台下'!C:C,"Adjustment",'总明细 源文件后台下'!F:F,"FBA Inventory Reimbursement - Customer Service Issue")</f>
        <v>0</v>
      </c>
      <c r="AO1020">
        <f>SUMIFS('总明细 源文件后台下'!W:W,'总明细 源文件后台下'!E:E,E1020,'总明细 源文件后台下'!C:C,"Adjustment",'总明细 源文件后台下'!F:F,"FBA Inventory Reimbursement - Fee Correction")</f>
        <v>0</v>
      </c>
      <c r="AP1020">
        <f>SUMIFS('总明细 源文件后台下'!W:W,'总明细 源文件后台下'!E:E,E1020,'总明细 源文件后台下'!C:C,"Adjustment",'总明细 源文件后台下'!F:F,"FBA Inventory Reimbursement - General Adjustment")</f>
        <v>0</v>
      </c>
      <c r="AQ1020">
        <f>SUMIFS('总明细 源文件后台下'!W:W,'总明细 源文件后台下'!E:E,E1020,'总明细 源文件后台下'!C:C,"Adjustment",'总明细 源文件后台下'!F:F,"FBA Inventory Reimbursement - Lost:Inbound")</f>
        <v>0</v>
      </c>
      <c r="AR1020">
        <f>SUMIFS('总明细 源文件后台下'!W:W,'总明细 源文件后台下'!E:E,E1020,'总明细 源文件后台下'!C:C,"Adjustment",'总明细 源文件后台下'!F:F,"FBA Inventory Reimbursement - Lost:Warehouse")</f>
        <v>0</v>
      </c>
      <c r="AS1020">
        <f>SUMIFS('总明细 源文件后台下'!W:W,'总明细 源文件后台下'!E:E,E1020,'总明细 源文件后台下'!C:C,"Adjustment",'总明细 源文件后台下'!F:F,"Non-subscription Fee Adjustment")</f>
        <v>0</v>
      </c>
      <c r="AT1020">
        <f>SUMIFS('总明细 源文件后台下'!W:W,'总明细 源文件后台下'!E:E,E1020,'总明细 源文件后台下'!C:C,"Adjustment",'总明细 源文件后台下'!F:F,"FBA Inventory Placement Service Fee")</f>
        <v>0</v>
      </c>
      <c r="AV1020">
        <f>SUMIF('FBA Customer Return Per Unit Fe'!B:B,E1020,'FBA Customer Return Per Unit Fe'!C:C)</f>
        <v>0</v>
      </c>
      <c r="AX1020">
        <f>(SUMIF('仓储费 源文件后台下'!C:C,E1020,'仓储费 源文件后台下'!V:V))*-1</f>
        <v>-0.34320000000000001</v>
      </c>
      <c r="AZ1020">
        <f>SUMIF('Disposal Fee销毁费用-160.95'!B:B,E1020,'Disposal Fee销毁费用-160.95'!D:D)*-1</f>
        <v>-0.45</v>
      </c>
      <c r="BC1020">
        <f>IFERROR(VLOOKUP(F1020,'优惠券-86.4'!F:I,4,0),0)</f>
        <v>0</v>
      </c>
      <c r="BD1020">
        <f>IFERROR(VLOOKUP(F1020,'早评-120'!E:H,4,0),0)</f>
        <v>0</v>
      </c>
      <c r="BF1020">
        <f t="shared" si="120"/>
        <v>-0.79320000000000002</v>
      </c>
      <c r="BG1020">
        <f t="shared" si="121"/>
        <v>0</v>
      </c>
      <c r="BH1020">
        <f t="shared" si="122"/>
        <v>-5.1558000000000002</v>
      </c>
      <c r="BQ1020" s="45">
        <f t="shared" si="123"/>
        <v>-5.1558000000000002</v>
      </c>
      <c r="BR1020">
        <f>SUMIFS('9月销毁明细'!D:D,'9月销毁明细'!A:A,E1020,'9月销毁明细'!H:H,"Sellable")</f>
        <v>0</v>
      </c>
      <c r="BS1020">
        <f>SUMIFS('9月销毁明细'!G:G,'9月销毁明细'!A:A,E1020,'9月销毁明细'!H:H,"Sellable")</f>
        <v>0</v>
      </c>
      <c r="BT1020">
        <f>SUMIFS('9月销毁明细'!D:D,'9月销毁明细'!A:A,E1020,'9月销毁明细'!H:H,"Unsellable")</f>
        <v>0</v>
      </c>
      <c r="BU1020">
        <f>SUMIFS('9月销毁明细'!G:G,'9月销毁明细'!A:A,E1020,'9月销毁明细'!H:H,"Unsellable")</f>
        <v>0</v>
      </c>
      <c r="BW1020">
        <f>IFERROR(I1020*VLOOKUP(F1020,'9.3成本表'!C:L,10,0),0)</f>
        <v>0</v>
      </c>
      <c r="BX1020">
        <f t="shared" si="124"/>
        <v>0</v>
      </c>
      <c r="CC1020" s="45">
        <f t="shared" si="125"/>
        <v>-5.1558000000000002</v>
      </c>
      <c r="CD1020" s="45">
        <f t="shared" si="126"/>
        <v>0</v>
      </c>
      <c r="CE1020" s="45">
        <f t="shared" si="127"/>
        <v>0</v>
      </c>
    </row>
    <row r="1021" spans="4:83" x14ac:dyDescent="0.25">
      <c r="D1021" s="20" t="s">
        <v>2151</v>
      </c>
      <c r="E1021" s="20" t="s">
        <v>2152</v>
      </c>
      <c r="F1021" s="20">
        <v>6754</v>
      </c>
      <c r="G1021">
        <v>1015</v>
      </c>
      <c r="H1021" s="20"/>
      <c r="I1021">
        <f>SUMIFS('总明细 源文件后台下'!G:G,'总明细 源文件后台下'!E:E,E1021,'总明细 源文件后台下'!C:C,"Order")</f>
        <v>0</v>
      </c>
      <c r="J1021">
        <f>SUMIFS('总明细 源文件后台下'!M:M,'总明细 源文件后台下'!E:E,E1021,'总明细 源文件后台下'!C:C,"Order")</f>
        <v>0</v>
      </c>
      <c r="K1021">
        <f>SUMIFS('总明细 源文件后台下'!N:N,'总明细 源文件后台下'!E:E,E1021,'总明细 源文件后台下'!C:C,"Order")</f>
        <v>0</v>
      </c>
      <c r="L1021">
        <f>SUMIFS('总明细 源文件后台下'!O:O,'总明细 源文件后台下'!E:E,E1021,'总明细 源文件后台下'!C:C,"Order")</f>
        <v>0</v>
      </c>
      <c r="M1021">
        <f>SUMIFS('总明细 源文件后台下'!P:P,'总明细 源文件后台下'!E:E,E1021,'总明细 源文件后台下'!C:C,"Order")</f>
        <v>0</v>
      </c>
      <c r="N1021">
        <f>SUMIFS('总明细 源文件后台下'!Q:Q,'总明细 源文件后台下'!E:E,E1021,'总明细 源文件后台下'!C:C,"Order")</f>
        <v>0</v>
      </c>
      <c r="O1021">
        <f>SUMIFS('总明细 源文件后台下'!R:R,'总明细 源文件后台下'!E:E,E1021,'总明细 源文件后台下'!C:C,"Order")</f>
        <v>0</v>
      </c>
      <c r="P1021">
        <f>SUMIFS('总明细 源文件后台下'!S:S,'总明细 源文件后台下'!E:E,E1021,'总明细 源文件后台下'!C:C,"Order")</f>
        <v>0</v>
      </c>
      <c r="Q1021">
        <f>SUMIFS('总明细 源文件后台下'!T:T,'总明细 源文件后台下'!E:E,E1021,'总明细 源文件后台下'!C:C,"Order")</f>
        <v>0</v>
      </c>
      <c r="R1021">
        <f>SUMIFS('总明细 源文件后台下'!U:U,'总明细 源文件后台下'!E:E,E1021,'总明细 源文件后台下'!C:C,"Order")</f>
        <v>0</v>
      </c>
      <c r="S1021">
        <f>SUMIFS('总明细 源文件后台下'!V:V,'总明细 源文件后台下'!E:E,E1021,'总明细 源文件后台下'!C:C,"Order")</f>
        <v>0</v>
      </c>
      <c r="T1021">
        <f>SUMIFS('总明细 源文件后台下'!W:W,'总明细 源文件后台下'!E:E,E1021,'总明细 源文件后台下'!C:C,"Order")</f>
        <v>0</v>
      </c>
      <c r="U1021">
        <f>SUMIFS('总明细 源文件后台下'!G:G,'总明细 源文件后台下'!E:E,E1021,'总明细 源文件后台下'!C:C,"Refund")</f>
        <v>0</v>
      </c>
      <c r="V1021">
        <f>SUMIFS('总明细 源文件后台下'!M:M,'总明细 源文件后台下'!E:E,E1021,'总明细 源文件后台下'!C:C,"Refund")</f>
        <v>0</v>
      </c>
      <c r="W1021">
        <f>SUMIFS('总明细 源文件后台下'!N:N,'总明细 源文件后台下'!E:E,E1021,'总明细 源文件后台下'!C:C,"Refund")</f>
        <v>0</v>
      </c>
      <c r="X1021">
        <f>SUMIFS('总明细 源文件后台下'!O:O,'总明细 源文件后台下'!E:E,E1021,'总明细 源文件后台下'!C:C,"Refund")</f>
        <v>0</v>
      </c>
      <c r="Y1021">
        <f>SUMIFS('总明细 源文件后台下'!P:P,'总明细 源文件后台下'!E:E,E1021,'总明细 源文件后台下'!C:C,"Refund")</f>
        <v>0</v>
      </c>
      <c r="Z1021">
        <f>SUMIFS('总明细 源文件后台下'!Q:Q,'总明细 源文件后台下'!E:E,E1021,'总明细 源文件后台下'!C:C,"Refund")</f>
        <v>0</v>
      </c>
      <c r="AA1021">
        <f>SUMIFS('总明细 源文件后台下'!R:R,'总明细 源文件后台下'!E:E,E1021,'总明细 源文件后台下'!C:C,"Refund")</f>
        <v>0</v>
      </c>
      <c r="AB1021">
        <f>SUMIFS('总明细 源文件后台下'!S:S,'总明细 源文件后台下'!E:E,E1021,'总明细 源文件后台下'!C:C,"Refund")</f>
        <v>0</v>
      </c>
      <c r="AC1021">
        <f>SUMIFS('总明细 源文件后台下'!T:T,'总明细 源文件后台下'!E:E,E1021,'总明细 源文件后台下'!C:C,"Refund")</f>
        <v>0</v>
      </c>
      <c r="AD1021">
        <f>SUMIFS('总明细 源文件后台下'!U:U,'总明细 源文件后台下'!E:E,E1021,'总明细 源文件后台下'!C:C,"Refund")</f>
        <v>0</v>
      </c>
      <c r="AE1021">
        <f>SUMIFS('总明细 源文件后台下'!V:V,'总明细 源文件后台下'!E:E,E1021,'总明细 源文件后台下'!C:C,"Refund")</f>
        <v>0</v>
      </c>
      <c r="AF1021">
        <f>SUMIFS('总明细 源文件后台下'!W:W,'总明细 源文件后台下'!E:E,E1021,'总明细 源文件后台下'!C:C,"Refund")</f>
        <v>0</v>
      </c>
      <c r="AK1021">
        <f>(SUMIF('广告费 源文件后台下'!G:G,E1021,'广告费 源文件后台下'!M:M))*-1</f>
        <v>0</v>
      </c>
      <c r="AL1021">
        <f>SUMIFS('总明细 源文件后台下'!W:W,'总明细 源文件后台下'!E:E,E1021,'总明细 源文件后台下'!C:C,"Adjustment",'总明细 源文件后台下'!F:F,"FBA Inventory Reimbursement - Customer Return")</f>
        <v>0</v>
      </c>
      <c r="AM1021">
        <f>SUMIFS('总明细 源文件后台下'!W:W,'总明细 源文件后台下'!E:E,E1021,'总明细 源文件后台下'!C:C,"Adjustment",'总明细 源文件后台下'!F:F,"FBA Inventory Reimbursement - Damaged:Warehouse")</f>
        <v>0</v>
      </c>
      <c r="AN1021">
        <f>SUMIFS('总明细 源文件后台下'!W:W,'总明细 源文件后台下'!E:E,E1021,'总明细 源文件后台下'!C:C,"Adjustment",'总明细 源文件后台下'!F:F,"FBA Inventory Reimbursement - Customer Service Issue")</f>
        <v>0</v>
      </c>
      <c r="AO1021">
        <f>SUMIFS('总明细 源文件后台下'!W:W,'总明细 源文件后台下'!E:E,E1021,'总明细 源文件后台下'!C:C,"Adjustment",'总明细 源文件后台下'!F:F,"FBA Inventory Reimbursement - Fee Correction")</f>
        <v>0</v>
      </c>
      <c r="AP1021">
        <f>SUMIFS('总明细 源文件后台下'!W:W,'总明细 源文件后台下'!E:E,E1021,'总明细 源文件后台下'!C:C,"Adjustment",'总明细 源文件后台下'!F:F,"FBA Inventory Reimbursement - General Adjustment")</f>
        <v>0</v>
      </c>
      <c r="AQ1021">
        <f>SUMIFS('总明细 源文件后台下'!W:W,'总明细 源文件后台下'!E:E,E1021,'总明细 源文件后台下'!C:C,"Adjustment",'总明细 源文件后台下'!F:F,"FBA Inventory Reimbursement - Lost:Inbound")</f>
        <v>0</v>
      </c>
      <c r="AR1021">
        <f>SUMIFS('总明细 源文件后台下'!W:W,'总明细 源文件后台下'!E:E,E1021,'总明细 源文件后台下'!C:C,"Adjustment",'总明细 源文件后台下'!F:F,"FBA Inventory Reimbursement - Lost:Warehouse")</f>
        <v>0</v>
      </c>
      <c r="AS1021">
        <f>SUMIFS('总明细 源文件后台下'!W:W,'总明细 源文件后台下'!E:E,E1021,'总明细 源文件后台下'!C:C,"Adjustment",'总明细 源文件后台下'!F:F,"Non-subscription Fee Adjustment")</f>
        <v>0</v>
      </c>
      <c r="AT1021">
        <f>SUMIFS('总明细 源文件后台下'!W:W,'总明细 源文件后台下'!E:E,E1021,'总明细 源文件后台下'!C:C,"Adjustment",'总明细 源文件后台下'!F:F,"FBA Inventory Placement Service Fee")</f>
        <v>0</v>
      </c>
      <c r="AV1021">
        <f>SUMIF('FBA Customer Return Per Unit Fe'!B:B,E1021,'FBA Customer Return Per Unit Fe'!C:C)</f>
        <v>0</v>
      </c>
      <c r="AX1021">
        <f>(SUMIF('仓储费 源文件后台下'!C:C,E1021,'仓储费 源文件后台下'!V:V))*-1</f>
        <v>0</v>
      </c>
      <c r="AZ1021">
        <f>SUMIF('Disposal Fee销毁费用-160.95'!B:B,E1021,'Disposal Fee销毁费用-160.95'!D:D)*-1</f>
        <v>0</v>
      </c>
      <c r="BC1021">
        <f>IFERROR(VLOOKUP(F1021,'优惠券-86.4'!F:I,4,0),0)</f>
        <v>0</v>
      </c>
      <c r="BD1021">
        <f>IFERROR(VLOOKUP(F1021,'早评-120'!E:H,4,0),0)</f>
        <v>0</v>
      </c>
      <c r="BF1021">
        <f t="shared" si="120"/>
        <v>0</v>
      </c>
      <c r="BG1021">
        <f t="shared" si="121"/>
        <v>0</v>
      </c>
      <c r="BH1021">
        <f t="shared" si="122"/>
        <v>0</v>
      </c>
      <c r="BQ1021" s="45">
        <f t="shared" si="123"/>
        <v>0</v>
      </c>
      <c r="BR1021">
        <f>SUMIFS('9月销毁明细'!D:D,'9月销毁明细'!A:A,E1021,'9月销毁明细'!H:H,"Sellable")</f>
        <v>0</v>
      </c>
      <c r="BS1021">
        <f>SUMIFS('9月销毁明细'!G:G,'9月销毁明细'!A:A,E1021,'9月销毁明细'!H:H,"Sellable")</f>
        <v>0</v>
      </c>
      <c r="BT1021">
        <f>SUMIFS('9月销毁明细'!D:D,'9月销毁明细'!A:A,E1021,'9月销毁明细'!H:H,"Unsellable")</f>
        <v>0</v>
      </c>
      <c r="BU1021">
        <f>SUMIFS('9月销毁明细'!G:G,'9月销毁明细'!A:A,E1021,'9月销毁明细'!H:H,"Unsellable")</f>
        <v>0</v>
      </c>
      <c r="BW1021">
        <f>IFERROR(I1021*VLOOKUP(F1021,'9.3成本表'!C:L,10,0),0)</f>
        <v>0</v>
      </c>
      <c r="BX1021">
        <f t="shared" si="124"/>
        <v>0</v>
      </c>
      <c r="CC1021" s="45">
        <f t="shared" si="125"/>
        <v>0</v>
      </c>
      <c r="CD1021" s="45">
        <f t="shared" si="126"/>
        <v>0</v>
      </c>
      <c r="CE1021" s="45">
        <f t="shared" si="127"/>
        <v>0</v>
      </c>
    </row>
    <row r="1022" spans="4:83" x14ac:dyDescent="0.25">
      <c r="D1022" s="20" t="s">
        <v>2153</v>
      </c>
      <c r="E1022" s="20" t="s">
        <v>2154</v>
      </c>
      <c r="F1022" s="20">
        <v>6754</v>
      </c>
      <c r="G1022">
        <v>1016</v>
      </c>
      <c r="H1022" s="20"/>
      <c r="I1022">
        <f>SUMIFS('总明细 源文件后台下'!G:G,'总明细 源文件后台下'!E:E,E1022,'总明细 源文件后台下'!C:C,"Order")</f>
        <v>0</v>
      </c>
      <c r="J1022">
        <f>SUMIFS('总明细 源文件后台下'!M:M,'总明细 源文件后台下'!E:E,E1022,'总明细 源文件后台下'!C:C,"Order")</f>
        <v>0</v>
      </c>
      <c r="K1022">
        <f>SUMIFS('总明细 源文件后台下'!N:N,'总明细 源文件后台下'!E:E,E1022,'总明细 源文件后台下'!C:C,"Order")</f>
        <v>0</v>
      </c>
      <c r="L1022">
        <f>SUMIFS('总明细 源文件后台下'!O:O,'总明细 源文件后台下'!E:E,E1022,'总明细 源文件后台下'!C:C,"Order")</f>
        <v>0</v>
      </c>
      <c r="M1022">
        <f>SUMIFS('总明细 源文件后台下'!P:P,'总明细 源文件后台下'!E:E,E1022,'总明细 源文件后台下'!C:C,"Order")</f>
        <v>0</v>
      </c>
      <c r="N1022">
        <f>SUMIFS('总明细 源文件后台下'!Q:Q,'总明细 源文件后台下'!E:E,E1022,'总明细 源文件后台下'!C:C,"Order")</f>
        <v>0</v>
      </c>
      <c r="O1022">
        <f>SUMIFS('总明细 源文件后台下'!R:R,'总明细 源文件后台下'!E:E,E1022,'总明细 源文件后台下'!C:C,"Order")</f>
        <v>0</v>
      </c>
      <c r="P1022">
        <f>SUMIFS('总明细 源文件后台下'!S:S,'总明细 源文件后台下'!E:E,E1022,'总明细 源文件后台下'!C:C,"Order")</f>
        <v>0</v>
      </c>
      <c r="Q1022">
        <f>SUMIFS('总明细 源文件后台下'!T:T,'总明细 源文件后台下'!E:E,E1022,'总明细 源文件后台下'!C:C,"Order")</f>
        <v>0</v>
      </c>
      <c r="R1022">
        <f>SUMIFS('总明细 源文件后台下'!U:U,'总明细 源文件后台下'!E:E,E1022,'总明细 源文件后台下'!C:C,"Order")</f>
        <v>0</v>
      </c>
      <c r="S1022">
        <f>SUMIFS('总明细 源文件后台下'!V:V,'总明细 源文件后台下'!E:E,E1022,'总明细 源文件后台下'!C:C,"Order")</f>
        <v>0</v>
      </c>
      <c r="T1022">
        <f>SUMIFS('总明细 源文件后台下'!W:W,'总明细 源文件后台下'!E:E,E1022,'总明细 源文件后台下'!C:C,"Order")</f>
        <v>0</v>
      </c>
      <c r="U1022">
        <f>SUMIFS('总明细 源文件后台下'!G:G,'总明细 源文件后台下'!E:E,E1022,'总明细 源文件后台下'!C:C,"Refund")</f>
        <v>0</v>
      </c>
      <c r="V1022">
        <f>SUMIFS('总明细 源文件后台下'!M:M,'总明细 源文件后台下'!E:E,E1022,'总明细 源文件后台下'!C:C,"Refund")</f>
        <v>0</v>
      </c>
      <c r="W1022">
        <f>SUMIFS('总明细 源文件后台下'!N:N,'总明细 源文件后台下'!E:E,E1022,'总明细 源文件后台下'!C:C,"Refund")</f>
        <v>0</v>
      </c>
      <c r="X1022">
        <f>SUMIFS('总明细 源文件后台下'!O:O,'总明细 源文件后台下'!E:E,E1022,'总明细 源文件后台下'!C:C,"Refund")</f>
        <v>0</v>
      </c>
      <c r="Y1022">
        <f>SUMIFS('总明细 源文件后台下'!P:P,'总明细 源文件后台下'!E:E,E1022,'总明细 源文件后台下'!C:C,"Refund")</f>
        <v>0</v>
      </c>
      <c r="Z1022">
        <f>SUMIFS('总明细 源文件后台下'!Q:Q,'总明细 源文件后台下'!E:E,E1022,'总明细 源文件后台下'!C:C,"Refund")</f>
        <v>0</v>
      </c>
      <c r="AA1022">
        <f>SUMIFS('总明细 源文件后台下'!R:R,'总明细 源文件后台下'!E:E,E1022,'总明细 源文件后台下'!C:C,"Refund")</f>
        <v>0</v>
      </c>
      <c r="AB1022">
        <f>SUMIFS('总明细 源文件后台下'!S:S,'总明细 源文件后台下'!E:E,E1022,'总明细 源文件后台下'!C:C,"Refund")</f>
        <v>0</v>
      </c>
      <c r="AC1022">
        <f>SUMIFS('总明细 源文件后台下'!T:T,'总明细 源文件后台下'!E:E,E1022,'总明细 源文件后台下'!C:C,"Refund")</f>
        <v>0</v>
      </c>
      <c r="AD1022">
        <f>SUMIFS('总明细 源文件后台下'!U:U,'总明细 源文件后台下'!E:E,E1022,'总明细 源文件后台下'!C:C,"Refund")</f>
        <v>0</v>
      </c>
      <c r="AE1022">
        <f>SUMIFS('总明细 源文件后台下'!V:V,'总明细 源文件后台下'!E:E,E1022,'总明细 源文件后台下'!C:C,"Refund")</f>
        <v>0</v>
      </c>
      <c r="AF1022">
        <f>SUMIFS('总明细 源文件后台下'!W:W,'总明细 源文件后台下'!E:E,E1022,'总明细 源文件后台下'!C:C,"Refund")</f>
        <v>0</v>
      </c>
      <c r="AK1022">
        <f>(SUMIF('广告费 源文件后台下'!G:G,E1022,'广告费 源文件后台下'!M:M))*-1</f>
        <v>0</v>
      </c>
      <c r="AL1022">
        <f>SUMIFS('总明细 源文件后台下'!W:W,'总明细 源文件后台下'!E:E,E1022,'总明细 源文件后台下'!C:C,"Adjustment",'总明细 源文件后台下'!F:F,"FBA Inventory Reimbursement - Customer Return")</f>
        <v>0</v>
      </c>
      <c r="AM1022">
        <f>SUMIFS('总明细 源文件后台下'!W:W,'总明细 源文件后台下'!E:E,E1022,'总明细 源文件后台下'!C:C,"Adjustment",'总明细 源文件后台下'!F:F,"FBA Inventory Reimbursement - Damaged:Warehouse")</f>
        <v>0</v>
      </c>
      <c r="AN1022">
        <f>SUMIFS('总明细 源文件后台下'!W:W,'总明细 源文件后台下'!E:E,E1022,'总明细 源文件后台下'!C:C,"Adjustment",'总明细 源文件后台下'!F:F,"FBA Inventory Reimbursement - Customer Service Issue")</f>
        <v>0</v>
      </c>
      <c r="AO1022">
        <f>SUMIFS('总明细 源文件后台下'!W:W,'总明细 源文件后台下'!E:E,E1022,'总明细 源文件后台下'!C:C,"Adjustment",'总明细 源文件后台下'!F:F,"FBA Inventory Reimbursement - Fee Correction")</f>
        <v>0</v>
      </c>
      <c r="AP1022">
        <f>SUMIFS('总明细 源文件后台下'!W:W,'总明细 源文件后台下'!E:E,E1022,'总明细 源文件后台下'!C:C,"Adjustment",'总明细 源文件后台下'!F:F,"FBA Inventory Reimbursement - General Adjustment")</f>
        <v>0</v>
      </c>
      <c r="AQ1022">
        <f>SUMIFS('总明细 源文件后台下'!W:W,'总明细 源文件后台下'!E:E,E1022,'总明细 源文件后台下'!C:C,"Adjustment",'总明细 源文件后台下'!F:F,"FBA Inventory Reimbursement - Lost:Inbound")</f>
        <v>0</v>
      </c>
      <c r="AR1022">
        <f>SUMIFS('总明细 源文件后台下'!W:W,'总明细 源文件后台下'!E:E,E1022,'总明细 源文件后台下'!C:C,"Adjustment",'总明细 源文件后台下'!F:F,"FBA Inventory Reimbursement - Lost:Warehouse")</f>
        <v>0</v>
      </c>
      <c r="AS1022">
        <f>SUMIFS('总明细 源文件后台下'!W:W,'总明细 源文件后台下'!E:E,E1022,'总明细 源文件后台下'!C:C,"Adjustment",'总明细 源文件后台下'!F:F,"Non-subscription Fee Adjustment")</f>
        <v>0</v>
      </c>
      <c r="AT1022">
        <f>SUMIFS('总明细 源文件后台下'!W:W,'总明细 源文件后台下'!E:E,E1022,'总明细 源文件后台下'!C:C,"Adjustment",'总明细 源文件后台下'!F:F,"FBA Inventory Placement Service Fee")</f>
        <v>0</v>
      </c>
      <c r="AV1022">
        <f>SUMIF('FBA Customer Return Per Unit Fe'!B:B,E1022,'FBA Customer Return Per Unit Fe'!C:C)</f>
        <v>0</v>
      </c>
      <c r="AX1022">
        <f>(SUMIF('仓储费 源文件后台下'!C:C,E1022,'仓储费 源文件后台下'!V:V))*-1</f>
        <v>-1.9E-3</v>
      </c>
      <c r="AZ1022">
        <f>SUMIF('Disposal Fee销毁费用-160.95'!B:B,E1022,'Disposal Fee销毁费用-160.95'!D:D)*-1</f>
        <v>0</v>
      </c>
      <c r="BC1022">
        <f>IFERROR(VLOOKUP(F1022,'优惠券-86.4'!F:I,4,0),0)</f>
        <v>0</v>
      </c>
      <c r="BD1022">
        <f>IFERROR(VLOOKUP(F1022,'早评-120'!E:H,4,0),0)</f>
        <v>0</v>
      </c>
      <c r="BF1022">
        <f t="shared" si="120"/>
        <v>-1.9E-3</v>
      </c>
      <c r="BG1022">
        <f t="shared" si="121"/>
        <v>0</v>
      </c>
      <c r="BH1022">
        <f t="shared" si="122"/>
        <v>-1.235E-2</v>
      </c>
      <c r="BQ1022" s="45">
        <f t="shared" si="123"/>
        <v>-1.235E-2</v>
      </c>
      <c r="BR1022">
        <f>SUMIFS('9月销毁明细'!D:D,'9月销毁明细'!A:A,E1022,'9月销毁明细'!H:H,"Sellable")</f>
        <v>0</v>
      </c>
      <c r="BS1022">
        <f>SUMIFS('9月销毁明细'!G:G,'9月销毁明细'!A:A,E1022,'9月销毁明细'!H:H,"Sellable")</f>
        <v>0</v>
      </c>
      <c r="BT1022">
        <f>SUMIFS('9月销毁明细'!D:D,'9月销毁明细'!A:A,E1022,'9月销毁明细'!H:H,"Unsellable")</f>
        <v>0</v>
      </c>
      <c r="BU1022">
        <f>SUMIFS('9月销毁明细'!G:G,'9月销毁明细'!A:A,E1022,'9月销毁明细'!H:H,"Unsellable")</f>
        <v>0</v>
      </c>
      <c r="BW1022">
        <f>IFERROR(I1022*VLOOKUP(F1022,'9.3成本表'!C:L,10,0),0)</f>
        <v>0</v>
      </c>
      <c r="BX1022">
        <f t="shared" si="124"/>
        <v>0</v>
      </c>
      <c r="CC1022" s="45">
        <f t="shared" si="125"/>
        <v>-1.235E-2</v>
      </c>
      <c r="CD1022" s="45">
        <f t="shared" si="126"/>
        <v>0</v>
      </c>
      <c r="CE1022" s="45">
        <f t="shared" si="127"/>
        <v>0</v>
      </c>
    </row>
    <row r="1023" spans="4:83" x14ac:dyDescent="0.25">
      <c r="D1023" s="20" t="s">
        <v>2155</v>
      </c>
      <c r="E1023" s="20" t="s">
        <v>2156</v>
      </c>
      <c r="F1023" s="20">
        <v>6754</v>
      </c>
      <c r="G1023">
        <v>1017</v>
      </c>
      <c r="H1023" s="20"/>
      <c r="I1023">
        <f>SUMIFS('总明细 源文件后台下'!G:G,'总明细 源文件后台下'!E:E,E1023,'总明细 源文件后台下'!C:C,"Order")</f>
        <v>0</v>
      </c>
      <c r="J1023">
        <f>SUMIFS('总明细 源文件后台下'!M:M,'总明细 源文件后台下'!E:E,E1023,'总明细 源文件后台下'!C:C,"Order")</f>
        <v>0</v>
      </c>
      <c r="K1023">
        <f>SUMIFS('总明细 源文件后台下'!N:N,'总明细 源文件后台下'!E:E,E1023,'总明细 源文件后台下'!C:C,"Order")</f>
        <v>0</v>
      </c>
      <c r="L1023">
        <f>SUMIFS('总明细 源文件后台下'!O:O,'总明细 源文件后台下'!E:E,E1023,'总明细 源文件后台下'!C:C,"Order")</f>
        <v>0</v>
      </c>
      <c r="M1023">
        <f>SUMIFS('总明细 源文件后台下'!P:P,'总明细 源文件后台下'!E:E,E1023,'总明细 源文件后台下'!C:C,"Order")</f>
        <v>0</v>
      </c>
      <c r="N1023">
        <f>SUMIFS('总明细 源文件后台下'!Q:Q,'总明细 源文件后台下'!E:E,E1023,'总明细 源文件后台下'!C:C,"Order")</f>
        <v>0</v>
      </c>
      <c r="O1023">
        <f>SUMIFS('总明细 源文件后台下'!R:R,'总明细 源文件后台下'!E:E,E1023,'总明细 源文件后台下'!C:C,"Order")</f>
        <v>0</v>
      </c>
      <c r="P1023">
        <f>SUMIFS('总明细 源文件后台下'!S:S,'总明细 源文件后台下'!E:E,E1023,'总明细 源文件后台下'!C:C,"Order")</f>
        <v>0</v>
      </c>
      <c r="Q1023">
        <f>SUMIFS('总明细 源文件后台下'!T:T,'总明细 源文件后台下'!E:E,E1023,'总明细 源文件后台下'!C:C,"Order")</f>
        <v>0</v>
      </c>
      <c r="R1023">
        <f>SUMIFS('总明细 源文件后台下'!U:U,'总明细 源文件后台下'!E:E,E1023,'总明细 源文件后台下'!C:C,"Order")</f>
        <v>0</v>
      </c>
      <c r="S1023">
        <f>SUMIFS('总明细 源文件后台下'!V:V,'总明细 源文件后台下'!E:E,E1023,'总明细 源文件后台下'!C:C,"Order")</f>
        <v>0</v>
      </c>
      <c r="T1023">
        <f>SUMIFS('总明细 源文件后台下'!W:W,'总明细 源文件后台下'!E:E,E1023,'总明细 源文件后台下'!C:C,"Order")</f>
        <v>0</v>
      </c>
      <c r="U1023">
        <f>SUMIFS('总明细 源文件后台下'!G:G,'总明细 源文件后台下'!E:E,E1023,'总明细 源文件后台下'!C:C,"Refund")</f>
        <v>0</v>
      </c>
      <c r="V1023">
        <f>SUMIFS('总明细 源文件后台下'!M:M,'总明细 源文件后台下'!E:E,E1023,'总明细 源文件后台下'!C:C,"Refund")</f>
        <v>0</v>
      </c>
      <c r="W1023">
        <f>SUMIFS('总明细 源文件后台下'!N:N,'总明细 源文件后台下'!E:E,E1023,'总明细 源文件后台下'!C:C,"Refund")</f>
        <v>0</v>
      </c>
      <c r="X1023">
        <f>SUMIFS('总明细 源文件后台下'!O:O,'总明细 源文件后台下'!E:E,E1023,'总明细 源文件后台下'!C:C,"Refund")</f>
        <v>0</v>
      </c>
      <c r="Y1023">
        <f>SUMIFS('总明细 源文件后台下'!P:P,'总明细 源文件后台下'!E:E,E1023,'总明细 源文件后台下'!C:C,"Refund")</f>
        <v>0</v>
      </c>
      <c r="Z1023">
        <f>SUMIFS('总明细 源文件后台下'!Q:Q,'总明细 源文件后台下'!E:E,E1023,'总明细 源文件后台下'!C:C,"Refund")</f>
        <v>0</v>
      </c>
      <c r="AA1023">
        <f>SUMIFS('总明细 源文件后台下'!R:R,'总明细 源文件后台下'!E:E,E1023,'总明细 源文件后台下'!C:C,"Refund")</f>
        <v>0</v>
      </c>
      <c r="AB1023">
        <f>SUMIFS('总明细 源文件后台下'!S:S,'总明细 源文件后台下'!E:E,E1023,'总明细 源文件后台下'!C:C,"Refund")</f>
        <v>0</v>
      </c>
      <c r="AC1023">
        <f>SUMIFS('总明细 源文件后台下'!T:T,'总明细 源文件后台下'!E:E,E1023,'总明细 源文件后台下'!C:C,"Refund")</f>
        <v>0</v>
      </c>
      <c r="AD1023">
        <f>SUMIFS('总明细 源文件后台下'!U:U,'总明细 源文件后台下'!E:E,E1023,'总明细 源文件后台下'!C:C,"Refund")</f>
        <v>0</v>
      </c>
      <c r="AE1023">
        <f>SUMIFS('总明细 源文件后台下'!V:V,'总明细 源文件后台下'!E:E,E1023,'总明细 源文件后台下'!C:C,"Refund")</f>
        <v>0</v>
      </c>
      <c r="AF1023">
        <f>SUMIFS('总明细 源文件后台下'!W:W,'总明细 源文件后台下'!E:E,E1023,'总明细 源文件后台下'!C:C,"Refund")</f>
        <v>0</v>
      </c>
      <c r="AK1023">
        <f>(SUMIF('广告费 源文件后台下'!G:G,E1023,'广告费 源文件后台下'!M:M))*-1</f>
        <v>0</v>
      </c>
      <c r="AL1023">
        <f>SUMIFS('总明细 源文件后台下'!W:W,'总明细 源文件后台下'!E:E,E1023,'总明细 源文件后台下'!C:C,"Adjustment",'总明细 源文件后台下'!F:F,"FBA Inventory Reimbursement - Customer Return")</f>
        <v>0</v>
      </c>
      <c r="AM1023">
        <f>SUMIFS('总明细 源文件后台下'!W:W,'总明细 源文件后台下'!E:E,E1023,'总明细 源文件后台下'!C:C,"Adjustment",'总明细 源文件后台下'!F:F,"FBA Inventory Reimbursement - Damaged:Warehouse")</f>
        <v>0</v>
      </c>
      <c r="AN1023">
        <f>SUMIFS('总明细 源文件后台下'!W:W,'总明细 源文件后台下'!E:E,E1023,'总明细 源文件后台下'!C:C,"Adjustment",'总明细 源文件后台下'!F:F,"FBA Inventory Reimbursement - Customer Service Issue")</f>
        <v>0</v>
      </c>
      <c r="AO1023">
        <f>SUMIFS('总明细 源文件后台下'!W:W,'总明细 源文件后台下'!E:E,E1023,'总明细 源文件后台下'!C:C,"Adjustment",'总明细 源文件后台下'!F:F,"FBA Inventory Reimbursement - Fee Correction")</f>
        <v>0</v>
      </c>
      <c r="AP1023">
        <f>SUMIFS('总明细 源文件后台下'!W:W,'总明细 源文件后台下'!E:E,E1023,'总明细 源文件后台下'!C:C,"Adjustment",'总明细 源文件后台下'!F:F,"FBA Inventory Reimbursement - General Adjustment")</f>
        <v>0</v>
      </c>
      <c r="AQ1023">
        <f>SUMIFS('总明细 源文件后台下'!W:W,'总明细 源文件后台下'!E:E,E1023,'总明细 源文件后台下'!C:C,"Adjustment",'总明细 源文件后台下'!F:F,"FBA Inventory Reimbursement - Lost:Inbound")</f>
        <v>0</v>
      </c>
      <c r="AR1023">
        <f>SUMIFS('总明细 源文件后台下'!W:W,'总明细 源文件后台下'!E:E,E1023,'总明细 源文件后台下'!C:C,"Adjustment",'总明细 源文件后台下'!F:F,"FBA Inventory Reimbursement - Lost:Warehouse")</f>
        <v>0</v>
      </c>
      <c r="AS1023">
        <f>SUMIFS('总明细 源文件后台下'!W:W,'总明细 源文件后台下'!E:E,E1023,'总明细 源文件后台下'!C:C,"Adjustment",'总明细 源文件后台下'!F:F,"Non-subscription Fee Adjustment")</f>
        <v>0</v>
      </c>
      <c r="AT1023">
        <f>SUMIFS('总明细 源文件后台下'!W:W,'总明细 源文件后台下'!E:E,E1023,'总明细 源文件后台下'!C:C,"Adjustment",'总明细 源文件后台下'!F:F,"FBA Inventory Placement Service Fee")</f>
        <v>0</v>
      </c>
      <c r="AV1023">
        <f>SUMIF('FBA Customer Return Per Unit Fe'!B:B,E1023,'FBA Customer Return Per Unit Fe'!C:C)</f>
        <v>0</v>
      </c>
      <c r="AX1023">
        <f>(SUMIF('仓储费 源文件后台下'!C:C,E1023,'仓储费 源文件后台下'!V:V))*-1</f>
        <v>-1.9E-3</v>
      </c>
      <c r="AZ1023">
        <f>SUMIF('Disposal Fee销毁费用-160.95'!B:B,E1023,'Disposal Fee销毁费用-160.95'!D:D)*-1</f>
        <v>0</v>
      </c>
      <c r="BC1023">
        <f>IFERROR(VLOOKUP(F1023,'优惠券-86.4'!F:I,4,0),0)</f>
        <v>0</v>
      </c>
      <c r="BD1023">
        <f>IFERROR(VLOOKUP(F1023,'早评-120'!E:H,4,0),0)</f>
        <v>0</v>
      </c>
      <c r="BF1023">
        <f t="shared" si="120"/>
        <v>-1.9E-3</v>
      </c>
      <c r="BG1023">
        <f t="shared" si="121"/>
        <v>0</v>
      </c>
      <c r="BH1023">
        <f t="shared" si="122"/>
        <v>-1.235E-2</v>
      </c>
      <c r="BQ1023" s="45">
        <f t="shared" si="123"/>
        <v>-1.235E-2</v>
      </c>
      <c r="BR1023">
        <f>SUMIFS('9月销毁明细'!D:D,'9月销毁明细'!A:A,E1023,'9月销毁明细'!H:H,"Sellable")</f>
        <v>0</v>
      </c>
      <c r="BS1023">
        <f>SUMIFS('9月销毁明细'!G:G,'9月销毁明细'!A:A,E1023,'9月销毁明细'!H:H,"Sellable")</f>
        <v>0</v>
      </c>
      <c r="BT1023">
        <f>SUMIFS('9月销毁明细'!D:D,'9月销毁明细'!A:A,E1023,'9月销毁明细'!H:H,"Unsellable")</f>
        <v>0</v>
      </c>
      <c r="BU1023">
        <f>SUMIFS('9月销毁明细'!G:G,'9月销毁明细'!A:A,E1023,'9月销毁明细'!H:H,"Unsellable")</f>
        <v>0</v>
      </c>
      <c r="BW1023">
        <f>IFERROR(I1023*VLOOKUP(F1023,'9.3成本表'!C:L,10,0),0)</f>
        <v>0</v>
      </c>
      <c r="BX1023">
        <f t="shared" si="124"/>
        <v>0</v>
      </c>
      <c r="CC1023" s="45">
        <f t="shared" si="125"/>
        <v>-1.235E-2</v>
      </c>
      <c r="CD1023" s="45">
        <f t="shared" si="126"/>
        <v>0</v>
      </c>
      <c r="CE1023" s="45">
        <f t="shared" si="127"/>
        <v>0</v>
      </c>
    </row>
    <row r="1024" spans="4:83" x14ac:dyDescent="0.25">
      <c r="D1024" s="20" t="s">
        <v>2157</v>
      </c>
      <c r="E1024" s="20" t="s">
        <v>2158</v>
      </c>
      <c r="F1024" s="20">
        <v>6754</v>
      </c>
      <c r="G1024">
        <v>1018</v>
      </c>
      <c r="H1024" s="20"/>
      <c r="I1024">
        <f>SUMIFS('总明细 源文件后台下'!G:G,'总明细 源文件后台下'!E:E,E1024,'总明细 源文件后台下'!C:C,"Order")</f>
        <v>0</v>
      </c>
      <c r="J1024">
        <f>SUMIFS('总明细 源文件后台下'!M:M,'总明细 源文件后台下'!E:E,E1024,'总明细 源文件后台下'!C:C,"Order")</f>
        <v>0</v>
      </c>
      <c r="K1024">
        <f>SUMIFS('总明细 源文件后台下'!N:N,'总明细 源文件后台下'!E:E,E1024,'总明细 源文件后台下'!C:C,"Order")</f>
        <v>0</v>
      </c>
      <c r="L1024">
        <f>SUMIFS('总明细 源文件后台下'!O:O,'总明细 源文件后台下'!E:E,E1024,'总明细 源文件后台下'!C:C,"Order")</f>
        <v>0</v>
      </c>
      <c r="M1024">
        <f>SUMIFS('总明细 源文件后台下'!P:P,'总明细 源文件后台下'!E:E,E1024,'总明细 源文件后台下'!C:C,"Order")</f>
        <v>0</v>
      </c>
      <c r="N1024">
        <f>SUMIFS('总明细 源文件后台下'!Q:Q,'总明细 源文件后台下'!E:E,E1024,'总明细 源文件后台下'!C:C,"Order")</f>
        <v>0</v>
      </c>
      <c r="O1024">
        <f>SUMIFS('总明细 源文件后台下'!R:R,'总明细 源文件后台下'!E:E,E1024,'总明细 源文件后台下'!C:C,"Order")</f>
        <v>0</v>
      </c>
      <c r="P1024">
        <f>SUMIFS('总明细 源文件后台下'!S:S,'总明细 源文件后台下'!E:E,E1024,'总明细 源文件后台下'!C:C,"Order")</f>
        <v>0</v>
      </c>
      <c r="Q1024">
        <f>SUMIFS('总明细 源文件后台下'!T:T,'总明细 源文件后台下'!E:E,E1024,'总明细 源文件后台下'!C:C,"Order")</f>
        <v>0</v>
      </c>
      <c r="R1024">
        <f>SUMIFS('总明细 源文件后台下'!U:U,'总明细 源文件后台下'!E:E,E1024,'总明细 源文件后台下'!C:C,"Order")</f>
        <v>0</v>
      </c>
      <c r="S1024">
        <f>SUMIFS('总明细 源文件后台下'!V:V,'总明细 源文件后台下'!E:E,E1024,'总明细 源文件后台下'!C:C,"Order")</f>
        <v>0</v>
      </c>
      <c r="T1024">
        <f>SUMIFS('总明细 源文件后台下'!W:W,'总明细 源文件后台下'!E:E,E1024,'总明细 源文件后台下'!C:C,"Order")</f>
        <v>0</v>
      </c>
      <c r="U1024">
        <f>SUMIFS('总明细 源文件后台下'!G:G,'总明细 源文件后台下'!E:E,E1024,'总明细 源文件后台下'!C:C,"Refund")</f>
        <v>0</v>
      </c>
      <c r="V1024">
        <f>SUMIFS('总明细 源文件后台下'!M:M,'总明细 源文件后台下'!E:E,E1024,'总明细 源文件后台下'!C:C,"Refund")</f>
        <v>0</v>
      </c>
      <c r="W1024">
        <f>SUMIFS('总明细 源文件后台下'!N:N,'总明细 源文件后台下'!E:E,E1024,'总明细 源文件后台下'!C:C,"Refund")</f>
        <v>0</v>
      </c>
      <c r="X1024">
        <f>SUMIFS('总明细 源文件后台下'!O:O,'总明细 源文件后台下'!E:E,E1024,'总明细 源文件后台下'!C:C,"Refund")</f>
        <v>0</v>
      </c>
      <c r="Y1024">
        <f>SUMIFS('总明细 源文件后台下'!P:P,'总明细 源文件后台下'!E:E,E1024,'总明细 源文件后台下'!C:C,"Refund")</f>
        <v>0</v>
      </c>
      <c r="Z1024">
        <f>SUMIFS('总明细 源文件后台下'!Q:Q,'总明细 源文件后台下'!E:E,E1024,'总明细 源文件后台下'!C:C,"Refund")</f>
        <v>0</v>
      </c>
      <c r="AA1024">
        <f>SUMIFS('总明细 源文件后台下'!R:R,'总明细 源文件后台下'!E:E,E1024,'总明细 源文件后台下'!C:C,"Refund")</f>
        <v>0</v>
      </c>
      <c r="AB1024">
        <f>SUMIFS('总明细 源文件后台下'!S:S,'总明细 源文件后台下'!E:E,E1024,'总明细 源文件后台下'!C:C,"Refund")</f>
        <v>0</v>
      </c>
      <c r="AC1024">
        <f>SUMIFS('总明细 源文件后台下'!T:T,'总明细 源文件后台下'!E:E,E1024,'总明细 源文件后台下'!C:C,"Refund")</f>
        <v>0</v>
      </c>
      <c r="AD1024">
        <f>SUMIFS('总明细 源文件后台下'!U:U,'总明细 源文件后台下'!E:E,E1024,'总明细 源文件后台下'!C:C,"Refund")</f>
        <v>0</v>
      </c>
      <c r="AE1024">
        <f>SUMIFS('总明细 源文件后台下'!V:V,'总明细 源文件后台下'!E:E,E1024,'总明细 源文件后台下'!C:C,"Refund")</f>
        <v>0</v>
      </c>
      <c r="AF1024">
        <f>SUMIFS('总明细 源文件后台下'!W:W,'总明细 源文件后台下'!E:E,E1024,'总明细 源文件后台下'!C:C,"Refund")</f>
        <v>0</v>
      </c>
      <c r="AK1024">
        <f>(SUMIF('广告费 源文件后台下'!G:G,E1024,'广告费 源文件后台下'!M:M))*-1</f>
        <v>0</v>
      </c>
      <c r="AL1024">
        <f>SUMIFS('总明细 源文件后台下'!W:W,'总明细 源文件后台下'!E:E,E1024,'总明细 源文件后台下'!C:C,"Adjustment",'总明细 源文件后台下'!F:F,"FBA Inventory Reimbursement - Customer Return")</f>
        <v>0</v>
      </c>
      <c r="AM1024">
        <f>SUMIFS('总明细 源文件后台下'!W:W,'总明细 源文件后台下'!E:E,E1024,'总明细 源文件后台下'!C:C,"Adjustment",'总明细 源文件后台下'!F:F,"FBA Inventory Reimbursement - Damaged:Warehouse")</f>
        <v>0</v>
      </c>
      <c r="AN1024">
        <f>SUMIFS('总明细 源文件后台下'!W:W,'总明细 源文件后台下'!E:E,E1024,'总明细 源文件后台下'!C:C,"Adjustment",'总明细 源文件后台下'!F:F,"FBA Inventory Reimbursement - Customer Service Issue")</f>
        <v>0</v>
      </c>
      <c r="AO1024">
        <f>SUMIFS('总明细 源文件后台下'!W:W,'总明细 源文件后台下'!E:E,E1024,'总明细 源文件后台下'!C:C,"Adjustment",'总明细 源文件后台下'!F:F,"FBA Inventory Reimbursement - Fee Correction")</f>
        <v>0</v>
      </c>
      <c r="AP1024">
        <f>SUMIFS('总明细 源文件后台下'!W:W,'总明细 源文件后台下'!E:E,E1024,'总明细 源文件后台下'!C:C,"Adjustment",'总明细 源文件后台下'!F:F,"FBA Inventory Reimbursement - General Adjustment")</f>
        <v>0</v>
      </c>
      <c r="AQ1024">
        <f>SUMIFS('总明细 源文件后台下'!W:W,'总明细 源文件后台下'!E:E,E1024,'总明细 源文件后台下'!C:C,"Adjustment",'总明细 源文件后台下'!F:F,"FBA Inventory Reimbursement - Lost:Inbound")</f>
        <v>0</v>
      </c>
      <c r="AR1024">
        <f>SUMIFS('总明细 源文件后台下'!W:W,'总明细 源文件后台下'!E:E,E1024,'总明细 源文件后台下'!C:C,"Adjustment",'总明细 源文件后台下'!F:F,"FBA Inventory Reimbursement - Lost:Warehouse")</f>
        <v>0</v>
      </c>
      <c r="AS1024">
        <f>SUMIFS('总明细 源文件后台下'!W:W,'总明细 源文件后台下'!E:E,E1024,'总明细 源文件后台下'!C:C,"Adjustment",'总明细 源文件后台下'!F:F,"Non-subscription Fee Adjustment")</f>
        <v>0</v>
      </c>
      <c r="AT1024">
        <f>SUMIFS('总明细 源文件后台下'!W:W,'总明细 源文件后台下'!E:E,E1024,'总明细 源文件后台下'!C:C,"Adjustment",'总明细 源文件后台下'!F:F,"FBA Inventory Placement Service Fee")</f>
        <v>0</v>
      </c>
      <c r="AV1024">
        <f>SUMIF('FBA Customer Return Per Unit Fe'!B:B,E1024,'FBA Customer Return Per Unit Fe'!C:C)</f>
        <v>0</v>
      </c>
      <c r="AX1024">
        <f>(SUMIF('仓储费 源文件后台下'!C:C,E1024,'仓储费 源文件后台下'!V:V))*-1</f>
        <v>-1.9E-3</v>
      </c>
      <c r="AZ1024">
        <f>SUMIF('Disposal Fee销毁费用-160.95'!B:B,E1024,'Disposal Fee销毁费用-160.95'!D:D)*-1</f>
        <v>0</v>
      </c>
      <c r="BC1024">
        <f>IFERROR(VLOOKUP(F1024,'优惠券-86.4'!F:I,4,0),0)</f>
        <v>0</v>
      </c>
      <c r="BD1024">
        <f>IFERROR(VLOOKUP(F1024,'早评-120'!E:H,4,0),0)</f>
        <v>0</v>
      </c>
      <c r="BF1024">
        <f t="shared" si="120"/>
        <v>-1.9E-3</v>
      </c>
      <c r="BG1024">
        <f t="shared" si="121"/>
        <v>0</v>
      </c>
      <c r="BH1024">
        <f t="shared" si="122"/>
        <v>-1.235E-2</v>
      </c>
      <c r="BQ1024" s="45">
        <f t="shared" si="123"/>
        <v>-1.235E-2</v>
      </c>
      <c r="BR1024">
        <f>SUMIFS('9月销毁明细'!D:D,'9月销毁明细'!A:A,E1024,'9月销毁明细'!H:H,"Sellable")</f>
        <v>0</v>
      </c>
      <c r="BS1024">
        <f>SUMIFS('9月销毁明细'!G:G,'9月销毁明细'!A:A,E1024,'9月销毁明细'!H:H,"Sellable")</f>
        <v>0</v>
      </c>
      <c r="BT1024">
        <f>SUMIFS('9月销毁明细'!D:D,'9月销毁明细'!A:A,E1024,'9月销毁明细'!H:H,"Unsellable")</f>
        <v>0</v>
      </c>
      <c r="BU1024">
        <f>SUMIFS('9月销毁明细'!G:G,'9月销毁明细'!A:A,E1024,'9月销毁明细'!H:H,"Unsellable")</f>
        <v>0</v>
      </c>
      <c r="BW1024">
        <f>IFERROR(I1024*VLOOKUP(F1024,'9.3成本表'!C:L,10,0),0)</f>
        <v>0</v>
      </c>
      <c r="BX1024">
        <f t="shared" si="124"/>
        <v>0</v>
      </c>
      <c r="CC1024" s="45">
        <f t="shared" si="125"/>
        <v>-1.235E-2</v>
      </c>
      <c r="CD1024" s="45">
        <f t="shared" si="126"/>
        <v>0</v>
      </c>
      <c r="CE1024" s="45">
        <f t="shared" si="127"/>
        <v>0</v>
      </c>
    </row>
    <row r="1025" spans="4:83" x14ac:dyDescent="0.25">
      <c r="D1025" s="20" t="s">
        <v>2159</v>
      </c>
      <c r="E1025" s="20" t="s">
        <v>2160</v>
      </c>
      <c r="F1025" s="20">
        <v>6754</v>
      </c>
      <c r="G1025">
        <v>1019</v>
      </c>
      <c r="H1025" s="20"/>
      <c r="I1025">
        <f>SUMIFS('总明细 源文件后台下'!G:G,'总明细 源文件后台下'!E:E,E1025,'总明细 源文件后台下'!C:C,"Order")</f>
        <v>0</v>
      </c>
      <c r="J1025">
        <f>SUMIFS('总明细 源文件后台下'!M:M,'总明细 源文件后台下'!E:E,E1025,'总明细 源文件后台下'!C:C,"Order")</f>
        <v>0</v>
      </c>
      <c r="K1025">
        <f>SUMIFS('总明细 源文件后台下'!N:N,'总明细 源文件后台下'!E:E,E1025,'总明细 源文件后台下'!C:C,"Order")</f>
        <v>0</v>
      </c>
      <c r="L1025">
        <f>SUMIFS('总明细 源文件后台下'!O:O,'总明细 源文件后台下'!E:E,E1025,'总明细 源文件后台下'!C:C,"Order")</f>
        <v>0</v>
      </c>
      <c r="M1025">
        <f>SUMIFS('总明细 源文件后台下'!P:P,'总明细 源文件后台下'!E:E,E1025,'总明细 源文件后台下'!C:C,"Order")</f>
        <v>0</v>
      </c>
      <c r="N1025">
        <f>SUMIFS('总明细 源文件后台下'!Q:Q,'总明细 源文件后台下'!E:E,E1025,'总明细 源文件后台下'!C:C,"Order")</f>
        <v>0</v>
      </c>
      <c r="O1025">
        <f>SUMIFS('总明细 源文件后台下'!R:R,'总明细 源文件后台下'!E:E,E1025,'总明细 源文件后台下'!C:C,"Order")</f>
        <v>0</v>
      </c>
      <c r="P1025">
        <f>SUMIFS('总明细 源文件后台下'!S:S,'总明细 源文件后台下'!E:E,E1025,'总明细 源文件后台下'!C:C,"Order")</f>
        <v>0</v>
      </c>
      <c r="Q1025">
        <f>SUMIFS('总明细 源文件后台下'!T:T,'总明细 源文件后台下'!E:E,E1025,'总明细 源文件后台下'!C:C,"Order")</f>
        <v>0</v>
      </c>
      <c r="R1025">
        <f>SUMIFS('总明细 源文件后台下'!U:U,'总明细 源文件后台下'!E:E,E1025,'总明细 源文件后台下'!C:C,"Order")</f>
        <v>0</v>
      </c>
      <c r="S1025">
        <f>SUMIFS('总明细 源文件后台下'!V:V,'总明细 源文件后台下'!E:E,E1025,'总明细 源文件后台下'!C:C,"Order")</f>
        <v>0</v>
      </c>
      <c r="T1025">
        <f>SUMIFS('总明细 源文件后台下'!W:W,'总明细 源文件后台下'!E:E,E1025,'总明细 源文件后台下'!C:C,"Order")</f>
        <v>0</v>
      </c>
      <c r="U1025">
        <f>SUMIFS('总明细 源文件后台下'!G:G,'总明细 源文件后台下'!E:E,E1025,'总明细 源文件后台下'!C:C,"Refund")</f>
        <v>0</v>
      </c>
      <c r="V1025">
        <f>SUMIFS('总明细 源文件后台下'!M:M,'总明细 源文件后台下'!E:E,E1025,'总明细 源文件后台下'!C:C,"Refund")</f>
        <v>0</v>
      </c>
      <c r="W1025">
        <f>SUMIFS('总明细 源文件后台下'!N:N,'总明细 源文件后台下'!E:E,E1025,'总明细 源文件后台下'!C:C,"Refund")</f>
        <v>0</v>
      </c>
      <c r="X1025">
        <f>SUMIFS('总明细 源文件后台下'!O:O,'总明细 源文件后台下'!E:E,E1025,'总明细 源文件后台下'!C:C,"Refund")</f>
        <v>0</v>
      </c>
      <c r="Y1025">
        <f>SUMIFS('总明细 源文件后台下'!P:P,'总明细 源文件后台下'!E:E,E1025,'总明细 源文件后台下'!C:C,"Refund")</f>
        <v>0</v>
      </c>
      <c r="Z1025">
        <f>SUMIFS('总明细 源文件后台下'!Q:Q,'总明细 源文件后台下'!E:E,E1025,'总明细 源文件后台下'!C:C,"Refund")</f>
        <v>0</v>
      </c>
      <c r="AA1025">
        <f>SUMIFS('总明细 源文件后台下'!R:R,'总明细 源文件后台下'!E:E,E1025,'总明细 源文件后台下'!C:C,"Refund")</f>
        <v>0</v>
      </c>
      <c r="AB1025">
        <f>SUMIFS('总明细 源文件后台下'!S:S,'总明细 源文件后台下'!E:E,E1025,'总明细 源文件后台下'!C:C,"Refund")</f>
        <v>0</v>
      </c>
      <c r="AC1025">
        <f>SUMIFS('总明细 源文件后台下'!T:T,'总明细 源文件后台下'!E:E,E1025,'总明细 源文件后台下'!C:C,"Refund")</f>
        <v>0</v>
      </c>
      <c r="AD1025">
        <f>SUMIFS('总明细 源文件后台下'!U:U,'总明细 源文件后台下'!E:E,E1025,'总明细 源文件后台下'!C:C,"Refund")</f>
        <v>0</v>
      </c>
      <c r="AE1025">
        <f>SUMIFS('总明细 源文件后台下'!V:V,'总明细 源文件后台下'!E:E,E1025,'总明细 源文件后台下'!C:C,"Refund")</f>
        <v>0</v>
      </c>
      <c r="AF1025">
        <f>SUMIFS('总明细 源文件后台下'!W:W,'总明细 源文件后台下'!E:E,E1025,'总明细 源文件后台下'!C:C,"Refund")</f>
        <v>0</v>
      </c>
      <c r="AK1025">
        <f>(SUMIF('广告费 源文件后台下'!G:G,E1025,'广告费 源文件后台下'!M:M))*-1</f>
        <v>0</v>
      </c>
      <c r="AL1025">
        <f>SUMIFS('总明细 源文件后台下'!W:W,'总明细 源文件后台下'!E:E,E1025,'总明细 源文件后台下'!C:C,"Adjustment",'总明细 源文件后台下'!F:F,"FBA Inventory Reimbursement - Customer Return")</f>
        <v>0</v>
      </c>
      <c r="AM1025">
        <f>SUMIFS('总明细 源文件后台下'!W:W,'总明细 源文件后台下'!E:E,E1025,'总明细 源文件后台下'!C:C,"Adjustment",'总明细 源文件后台下'!F:F,"FBA Inventory Reimbursement - Damaged:Warehouse")</f>
        <v>0</v>
      </c>
      <c r="AN1025">
        <f>SUMIFS('总明细 源文件后台下'!W:W,'总明细 源文件后台下'!E:E,E1025,'总明细 源文件后台下'!C:C,"Adjustment",'总明细 源文件后台下'!F:F,"FBA Inventory Reimbursement - Customer Service Issue")</f>
        <v>0</v>
      </c>
      <c r="AO1025">
        <f>SUMIFS('总明细 源文件后台下'!W:W,'总明细 源文件后台下'!E:E,E1025,'总明细 源文件后台下'!C:C,"Adjustment",'总明细 源文件后台下'!F:F,"FBA Inventory Reimbursement - Fee Correction")</f>
        <v>0</v>
      </c>
      <c r="AP1025">
        <f>SUMIFS('总明细 源文件后台下'!W:W,'总明细 源文件后台下'!E:E,E1025,'总明细 源文件后台下'!C:C,"Adjustment",'总明细 源文件后台下'!F:F,"FBA Inventory Reimbursement - General Adjustment")</f>
        <v>0</v>
      </c>
      <c r="AQ1025">
        <f>SUMIFS('总明细 源文件后台下'!W:W,'总明细 源文件后台下'!E:E,E1025,'总明细 源文件后台下'!C:C,"Adjustment",'总明细 源文件后台下'!F:F,"FBA Inventory Reimbursement - Lost:Inbound")</f>
        <v>0</v>
      </c>
      <c r="AR1025">
        <f>SUMIFS('总明细 源文件后台下'!W:W,'总明细 源文件后台下'!E:E,E1025,'总明细 源文件后台下'!C:C,"Adjustment",'总明细 源文件后台下'!F:F,"FBA Inventory Reimbursement - Lost:Warehouse")</f>
        <v>0</v>
      </c>
      <c r="AS1025">
        <f>SUMIFS('总明细 源文件后台下'!W:W,'总明细 源文件后台下'!E:E,E1025,'总明细 源文件后台下'!C:C,"Adjustment",'总明细 源文件后台下'!F:F,"Non-subscription Fee Adjustment")</f>
        <v>0</v>
      </c>
      <c r="AT1025">
        <f>SUMIFS('总明细 源文件后台下'!W:W,'总明细 源文件后台下'!E:E,E1025,'总明细 源文件后台下'!C:C,"Adjustment",'总明细 源文件后台下'!F:F,"FBA Inventory Placement Service Fee")</f>
        <v>0</v>
      </c>
      <c r="AV1025">
        <f>SUMIF('FBA Customer Return Per Unit Fe'!B:B,E1025,'FBA Customer Return Per Unit Fe'!C:C)</f>
        <v>0</v>
      </c>
      <c r="AX1025">
        <f>(SUMIF('仓储费 源文件后台下'!C:C,E1025,'仓储费 源文件后台下'!V:V))*-1</f>
        <v>0</v>
      </c>
      <c r="AZ1025">
        <f>SUMIF('Disposal Fee销毁费用-160.95'!B:B,E1025,'Disposal Fee销毁费用-160.95'!D:D)*-1</f>
        <v>0</v>
      </c>
      <c r="BC1025">
        <f>IFERROR(VLOOKUP(F1025,'优惠券-86.4'!F:I,4,0),0)</f>
        <v>0</v>
      </c>
      <c r="BD1025">
        <f>IFERROR(VLOOKUP(F1025,'早评-120'!E:H,4,0),0)</f>
        <v>0</v>
      </c>
      <c r="BF1025">
        <f t="shared" si="120"/>
        <v>0</v>
      </c>
      <c r="BG1025">
        <f t="shared" si="121"/>
        <v>0</v>
      </c>
      <c r="BH1025">
        <f t="shared" si="122"/>
        <v>0</v>
      </c>
      <c r="BQ1025" s="45">
        <f t="shared" si="123"/>
        <v>0</v>
      </c>
      <c r="BR1025">
        <f>SUMIFS('9月销毁明细'!D:D,'9月销毁明细'!A:A,E1025,'9月销毁明细'!H:H,"Sellable")</f>
        <v>0</v>
      </c>
      <c r="BS1025">
        <f>SUMIFS('9月销毁明细'!G:G,'9月销毁明细'!A:A,E1025,'9月销毁明细'!H:H,"Sellable")</f>
        <v>0</v>
      </c>
      <c r="BT1025">
        <f>SUMIFS('9月销毁明细'!D:D,'9月销毁明细'!A:A,E1025,'9月销毁明细'!H:H,"Unsellable")</f>
        <v>0</v>
      </c>
      <c r="BU1025">
        <f>SUMIFS('9月销毁明细'!G:G,'9月销毁明细'!A:A,E1025,'9月销毁明细'!H:H,"Unsellable")</f>
        <v>0</v>
      </c>
      <c r="BW1025">
        <f>IFERROR(I1025*VLOOKUP(F1025,'9.3成本表'!C:L,10,0),0)</f>
        <v>0</v>
      </c>
      <c r="BX1025">
        <f t="shared" si="124"/>
        <v>0</v>
      </c>
      <c r="CC1025" s="45">
        <f t="shared" si="125"/>
        <v>0</v>
      </c>
      <c r="CD1025" s="45">
        <f t="shared" si="126"/>
        <v>0</v>
      </c>
      <c r="CE1025" s="45">
        <f t="shared" si="127"/>
        <v>0</v>
      </c>
    </row>
    <row r="1026" spans="4:83" x14ac:dyDescent="0.25">
      <c r="D1026" s="20" t="s">
        <v>2161</v>
      </c>
      <c r="E1026" s="20" t="s">
        <v>2162</v>
      </c>
      <c r="F1026" s="20">
        <v>6754</v>
      </c>
      <c r="G1026">
        <v>1020</v>
      </c>
      <c r="H1026" s="20"/>
      <c r="I1026">
        <f>SUMIFS('总明细 源文件后台下'!G:G,'总明细 源文件后台下'!E:E,E1026,'总明细 源文件后台下'!C:C,"Order")</f>
        <v>0</v>
      </c>
      <c r="J1026">
        <f>SUMIFS('总明细 源文件后台下'!M:M,'总明细 源文件后台下'!E:E,E1026,'总明细 源文件后台下'!C:C,"Order")</f>
        <v>0</v>
      </c>
      <c r="K1026">
        <f>SUMIFS('总明细 源文件后台下'!N:N,'总明细 源文件后台下'!E:E,E1026,'总明细 源文件后台下'!C:C,"Order")</f>
        <v>0</v>
      </c>
      <c r="L1026">
        <f>SUMIFS('总明细 源文件后台下'!O:O,'总明细 源文件后台下'!E:E,E1026,'总明细 源文件后台下'!C:C,"Order")</f>
        <v>0</v>
      </c>
      <c r="M1026">
        <f>SUMIFS('总明细 源文件后台下'!P:P,'总明细 源文件后台下'!E:E,E1026,'总明细 源文件后台下'!C:C,"Order")</f>
        <v>0</v>
      </c>
      <c r="N1026">
        <f>SUMIFS('总明细 源文件后台下'!Q:Q,'总明细 源文件后台下'!E:E,E1026,'总明细 源文件后台下'!C:C,"Order")</f>
        <v>0</v>
      </c>
      <c r="O1026">
        <f>SUMIFS('总明细 源文件后台下'!R:R,'总明细 源文件后台下'!E:E,E1026,'总明细 源文件后台下'!C:C,"Order")</f>
        <v>0</v>
      </c>
      <c r="P1026">
        <f>SUMIFS('总明细 源文件后台下'!S:S,'总明细 源文件后台下'!E:E,E1026,'总明细 源文件后台下'!C:C,"Order")</f>
        <v>0</v>
      </c>
      <c r="Q1026">
        <f>SUMIFS('总明细 源文件后台下'!T:T,'总明细 源文件后台下'!E:E,E1026,'总明细 源文件后台下'!C:C,"Order")</f>
        <v>0</v>
      </c>
      <c r="R1026">
        <f>SUMIFS('总明细 源文件后台下'!U:U,'总明细 源文件后台下'!E:E,E1026,'总明细 源文件后台下'!C:C,"Order")</f>
        <v>0</v>
      </c>
      <c r="S1026">
        <f>SUMIFS('总明细 源文件后台下'!V:V,'总明细 源文件后台下'!E:E,E1026,'总明细 源文件后台下'!C:C,"Order")</f>
        <v>0</v>
      </c>
      <c r="T1026">
        <f>SUMIFS('总明细 源文件后台下'!W:W,'总明细 源文件后台下'!E:E,E1026,'总明细 源文件后台下'!C:C,"Order")</f>
        <v>0</v>
      </c>
      <c r="U1026">
        <f>SUMIFS('总明细 源文件后台下'!G:G,'总明细 源文件后台下'!E:E,E1026,'总明细 源文件后台下'!C:C,"Refund")</f>
        <v>0</v>
      </c>
      <c r="V1026">
        <f>SUMIFS('总明细 源文件后台下'!M:M,'总明细 源文件后台下'!E:E,E1026,'总明细 源文件后台下'!C:C,"Refund")</f>
        <v>0</v>
      </c>
      <c r="W1026">
        <f>SUMIFS('总明细 源文件后台下'!N:N,'总明细 源文件后台下'!E:E,E1026,'总明细 源文件后台下'!C:C,"Refund")</f>
        <v>0</v>
      </c>
      <c r="X1026">
        <f>SUMIFS('总明细 源文件后台下'!O:O,'总明细 源文件后台下'!E:E,E1026,'总明细 源文件后台下'!C:C,"Refund")</f>
        <v>0</v>
      </c>
      <c r="Y1026">
        <f>SUMIFS('总明细 源文件后台下'!P:P,'总明细 源文件后台下'!E:E,E1026,'总明细 源文件后台下'!C:C,"Refund")</f>
        <v>0</v>
      </c>
      <c r="Z1026">
        <f>SUMIFS('总明细 源文件后台下'!Q:Q,'总明细 源文件后台下'!E:E,E1026,'总明细 源文件后台下'!C:C,"Refund")</f>
        <v>0</v>
      </c>
      <c r="AA1026">
        <f>SUMIFS('总明细 源文件后台下'!R:R,'总明细 源文件后台下'!E:E,E1026,'总明细 源文件后台下'!C:C,"Refund")</f>
        <v>0</v>
      </c>
      <c r="AB1026">
        <f>SUMIFS('总明细 源文件后台下'!S:S,'总明细 源文件后台下'!E:E,E1026,'总明细 源文件后台下'!C:C,"Refund")</f>
        <v>0</v>
      </c>
      <c r="AC1026">
        <f>SUMIFS('总明细 源文件后台下'!T:T,'总明细 源文件后台下'!E:E,E1026,'总明细 源文件后台下'!C:C,"Refund")</f>
        <v>0</v>
      </c>
      <c r="AD1026">
        <f>SUMIFS('总明细 源文件后台下'!U:U,'总明细 源文件后台下'!E:E,E1026,'总明细 源文件后台下'!C:C,"Refund")</f>
        <v>0</v>
      </c>
      <c r="AE1026">
        <f>SUMIFS('总明细 源文件后台下'!V:V,'总明细 源文件后台下'!E:E,E1026,'总明细 源文件后台下'!C:C,"Refund")</f>
        <v>0</v>
      </c>
      <c r="AF1026">
        <f>SUMIFS('总明细 源文件后台下'!W:W,'总明细 源文件后台下'!E:E,E1026,'总明细 源文件后台下'!C:C,"Refund")</f>
        <v>0</v>
      </c>
      <c r="AK1026">
        <f>(SUMIF('广告费 源文件后台下'!G:G,E1026,'广告费 源文件后台下'!M:M))*-1</f>
        <v>0</v>
      </c>
      <c r="AL1026">
        <f>SUMIFS('总明细 源文件后台下'!W:W,'总明细 源文件后台下'!E:E,E1026,'总明细 源文件后台下'!C:C,"Adjustment",'总明细 源文件后台下'!F:F,"FBA Inventory Reimbursement - Customer Return")</f>
        <v>0</v>
      </c>
      <c r="AM1026">
        <f>SUMIFS('总明细 源文件后台下'!W:W,'总明细 源文件后台下'!E:E,E1026,'总明细 源文件后台下'!C:C,"Adjustment",'总明细 源文件后台下'!F:F,"FBA Inventory Reimbursement - Damaged:Warehouse")</f>
        <v>0</v>
      </c>
      <c r="AN1026">
        <f>SUMIFS('总明细 源文件后台下'!W:W,'总明细 源文件后台下'!E:E,E1026,'总明细 源文件后台下'!C:C,"Adjustment",'总明细 源文件后台下'!F:F,"FBA Inventory Reimbursement - Customer Service Issue")</f>
        <v>0</v>
      </c>
      <c r="AO1026">
        <f>SUMIFS('总明细 源文件后台下'!W:W,'总明细 源文件后台下'!E:E,E1026,'总明细 源文件后台下'!C:C,"Adjustment",'总明细 源文件后台下'!F:F,"FBA Inventory Reimbursement - Fee Correction")</f>
        <v>0</v>
      </c>
      <c r="AP1026">
        <f>SUMIFS('总明细 源文件后台下'!W:W,'总明细 源文件后台下'!E:E,E1026,'总明细 源文件后台下'!C:C,"Adjustment",'总明细 源文件后台下'!F:F,"FBA Inventory Reimbursement - General Adjustment")</f>
        <v>0</v>
      </c>
      <c r="AQ1026">
        <f>SUMIFS('总明细 源文件后台下'!W:W,'总明细 源文件后台下'!E:E,E1026,'总明细 源文件后台下'!C:C,"Adjustment",'总明细 源文件后台下'!F:F,"FBA Inventory Reimbursement - Lost:Inbound")</f>
        <v>0</v>
      </c>
      <c r="AR1026">
        <f>SUMIFS('总明细 源文件后台下'!W:W,'总明细 源文件后台下'!E:E,E1026,'总明细 源文件后台下'!C:C,"Adjustment",'总明细 源文件后台下'!F:F,"FBA Inventory Reimbursement - Lost:Warehouse")</f>
        <v>0</v>
      </c>
      <c r="AS1026">
        <f>SUMIFS('总明细 源文件后台下'!W:W,'总明细 源文件后台下'!E:E,E1026,'总明细 源文件后台下'!C:C,"Adjustment",'总明细 源文件后台下'!F:F,"Non-subscription Fee Adjustment")</f>
        <v>0</v>
      </c>
      <c r="AT1026">
        <f>SUMIFS('总明细 源文件后台下'!W:W,'总明细 源文件后台下'!E:E,E1026,'总明细 源文件后台下'!C:C,"Adjustment",'总明细 源文件后台下'!F:F,"FBA Inventory Placement Service Fee")</f>
        <v>0</v>
      </c>
      <c r="AV1026">
        <f>SUMIF('FBA Customer Return Per Unit Fe'!B:B,E1026,'FBA Customer Return Per Unit Fe'!C:C)</f>
        <v>0</v>
      </c>
      <c r="AX1026">
        <f>(SUMIF('仓储费 源文件后台下'!C:C,E1026,'仓储费 源文件后台下'!V:V))*-1</f>
        <v>0</v>
      </c>
      <c r="AZ1026">
        <f>SUMIF('Disposal Fee销毁费用-160.95'!B:B,E1026,'Disposal Fee销毁费用-160.95'!D:D)*-1</f>
        <v>0</v>
      </c>
      <c r="BC1026">
        <f>IFERROR(VLOOKUP(F1026,'优惠券-86.4'!F:I,4,0),0)</f>
        <v>0</v>
      </c>
      <c r="BD1026">
        <f>IFERROR(VLOOKUP(F1026,'早评-120'!E:H,4,0),0)</f>
        <v>0</v>
      </c>
      <c r="BF1026">
        <f t="shared" si="120"/>
        <v>0</v>
      </c>
      <c r="BG1026">
        <f t="shared" si="121"/>
        <v>0</v>
      </c>
      <c r="BH1026">
        <f t="shared" si="122"/>
        <v>0</v>
      </c>
      <c r="BQ1026" s="45">
        <f t="shared" si="123"/>
        <v>0</v>
      </c>
      <c r="BR1026">
        <f>SUMIFS('9月销毁明细'!D:D,'9月销毁明细'!A:A,E1026,'9月销毁明细'!H:H,"Sellable")</f>
        <v>0</v>
      </c>
      <c r="BS1026">
        <f>SUMIFS('9月销毁明细'!G:G,'9月销毁明细'!A:A,E1026,'9月销毁明细'!H:H,"Sellable")</f>
        <v>0</v>
      </c>
      <c r="BT1026">
        <f>SUMIFS('9月销毁明细'!D:D,'9月销毁明细'!A:A,E1026,'9月销毁明细'!H:H,"Unsellable")</f>
        <v>0</v>
      </c>
      <c r="BU1026">
        <f>SUMIFS('9月销毁明细'!G:G,'9月销毁明细'!A:A,E1026,'9月销毁明细'!H:H,"Unsellable")</f>
        <v>0</v>
      </c>
      <c r="BW1026">
        <f>IFERROR(I1026*VLOOKUP(F1026,'9.3成本表'!C:L,10,0),0)</f>
        <v>0</v>
      </c>
      <c r="BX1026">
        <f t="shared" si="124"/>
        <v>0</v>
      </c>
      <c r="CC1026" s="45">
        <f t="shared" si="125"/>
        <v>0</v>
      </c>
      <c r="CD1026" s="45">
        <f t="shared" si="126"/>
        <v>0</v>
      </c>
      <c r="CE1026" s="45">
        <f t="shared" si="127"/>
        <v>0</v>
      </c>
    </row>
    <row r="1027" spans="4:83" x14ac:dyDescent="0.25">
      <c r="D1027" s="20" t="s">
        <v>2163</v>
      </c>
      <c r="E1027" s="20" t="s">
        <v>2164</v>
      </c>
      <c r="F1027" s="20">
        <v>6754</v>
      </c>
      <c r="G1027">
        <v>1021</v>
      </c>
      <c r="H1027" s="20"/>
      <c r="I1027">
        <f>SUMIFS('总明细 源文件后台下'!G:G,'总明细 源文件后台下'!E:E,E1027,'总明细 源文件后台下'!C:C,"Order")</f>
        <v>0</v>
      </c>
      <c r="J1027">
        <f>SUMIFS('总明细 源文件后台下'!M:M,'总明细 源文件后台下'!E:E,E1027,'总明细 源文件后台下'!C:C,"Order")</f>
        <v>0</v>
      </c>
      <c r="K1027">
        <f>SUMIFS('总明细 源文件后台下'!N:N,'总明细 源文件后台下'!E:E,E1027,'总明细 源文件后台下'!C:C,"Order")</f>
        <v>0</v>
      </c>
      <c r="L1027">
        <f>SUMIFS('总明细 源文件后台下'!O:O,'总明细 源文件后台下'!E:E,E1027,'总明细 源文件后台下'!C:C,"Order")</f>
        <v>0</v>
      </c>
      <c r="M1027">
        <f>SUMIFS('总明细 源文件后台下'!P:P,'总明细 源文件后台下'!E:E,E1027,'总明细 源文件后台下'!C:C,"Order")</f>
        <v>0</v>
      </c>
      <c r="N1027">
        <f>SUMIFS('总明细 源文件后台下'!Q:Q,'总明细 源文件后台下'!E:E,E1027,'总明细 源文件后台下'!C:C,"Order")</f>
        <v>0</v>
      </c>
      <c r="O1027">
        <f>SUMIFS('总明细 源文件后台下'!R:R,'总明细 源文件后台下'!E:E,E1027,'总明细 源文件后台下'!C:C,"Order")</f>
        <v>0</v>
      </c>
      <c r="P1027">
        <f>SUMIFS('总明细 源文件后台下'!S:S,'总明细 源文件后台下'!E:E,E1027,'总明细 源文件后台下'!C:C,"Order")</f>
        <v>0</v>
      </c>
      <c r="Q1027">
        <f>SUMIFS('总明细 源文件后台下'!T:T,'总明细 源文件后台下'!E:E,E1027,'总明细 源文件后台下'!C:C,"Order")</f>
        <v>0</v>
      </c>
      <c r="R1027">
        <f>SUMIFS('总明细 源文件后台下'!U:U,'总明细 源文件后台下'!E:E,E1027,'总明细 源文件后台下'!C:C,"Order")</f>
        <v>0</v>
      </c>
      <c r="S1027">
        <f>SUMIFS('总明细 源文件后台下'!V:V,'总明细 源文件后台下'!E:E,E1027,'总明细 源文件后台下'!C:C,"Order")</f>
        <v>0</v>
      </c>
      <c r="T1027">
        <f>SUMIFS('总明细 源文件后台下'!W:W,'总明细 源文件后台下'!E:E,E1027,'总明细 源文件后台下'!C:C,"Order")</f>
        <v>0</v>
      </c>
      <c r="U1027">
        <f>SUMIFS('总明细 源文件后台下'!G:G,'总明细 源文件后台下'!E:E,E1027,'总明细 源文件后台下'!C:C,"Refund")</f>
        <v>0</v>
      </c>
      <c r="V1027">
        <f>SUMIFS('总明细 源文件后台下'!M:M,'总明细 源文件后台下'!E:E,E1027,'总明细 源文件后台下'!C:C,"Refund")</f>
        <v>0</v>
      </c>
      <c r="W1027">
        <f>SUMIFS('总明细 源文件后台下'!N:N,'总明细 源文件后台下'!E:E,E1027,'总明细 源文件后台下'!C:C,"Refund")</f>
        <v>0</v>
      </c>
      <c r="X1027">
        <f>SUMIFS('总明细 源文件后台下'!O:O,'总明细 源文件后台下'!E:E,E1027,'总明细 源文件后台下'!C:C,"Refund")</f>
        <v>0</v>
      </c>
      <c r="Y1027">
        <f>SUMIFS('总明细 源文件后台下'!P:P,'总明细 源文件后台下'!E:E,E1027,'总明细 源文件后台下'!C:C,"Refund")</f>
        <v>0</v>
      </c>
      <c r="Z1027">
        <f>SUMIFS('总明细 源文件后台下'!Q:Q,'总明细 源文件后台下'!E:E,E1027,'总明细 源文件后台下'!C:C,"Refund")</f>
        <v>0</v>
      </c>
      <c r="AA1027">
        <f>SUMIFS('总明细 源文件后台下'!R:R,'总明细 源文件后台下'!E:E,E1027,'总明细 源文件后台下'!C:C,"Refund")</f>
        <v>0</v>
      </c>
      <c r="AB1027">
        <f>SUMIFS('总明细 源文件后台下'!S:S,'总明细 源文件后台下'!E:E,E1027,'总明细 源文件后台下'!C:C,"Refund")</f>
        <v>0</v>
      </c>
      <c r="AC1027">
        <f>SUMIFS('总明细 源文件后台下'!T:T,'总明细 源文件后台下'!E:E,E1027,'总明细 源文件后台下'!C:C,"Refund")</f>
        <v>0</v>
      </c>
      <c r="AD1027">
        <f>SUMIFS('总明细 源文件后台下'!U:U,'总明细 源文件后台下'!E:E,E1027,'总明细 源文件后台下'!C:C,"Refund")</f>
        <v>0</v>
      </c>
      <c r="AE1027">
        <f>SUMIFS('总明细 源文件后台下'!V:V,'总明细 源文件后台下'!E:E,E1027,'总明细 源文件后台下'!C:C,"Refund")</f>
        <v>0</v>
      </c>
      <c r="AF1027">
        <f>SUMIFS('总明细 源文件后台下'!W:W,'总明细 源文件后台下'!E:E,E1027,'总明细 源文件后台下'!C:C,"Refund")</f>
        <v>0</v>
      </c>
      <c r="AK1027">
        <f>(SUMIF('广告费 源文件后台下'!G:G,E1027,'广告费 源文件后台下'!M:M))*-1</f>
        <v>0</v>
      </c>
      <c r="AL1027">
        <f>SUMIFS('总明细 源文件后台下'!W:W,'总明细 源文件后台下'!E:E,E1027,'总明细 源文件后台下'!C:C,"Adjustment",'总明细 源文件后台下'!F:F,"FBA Inventory Reimbursement - Customer Return")</f>
        <v>0</v>
      </c>
      <c r="AM1027">
        <f>SUMIFS('总明细 源文件后台下'!W:W,'总明细 源文件后台下'!E:E,E1027,'总明细 源文件后台下'!C:C,"Adjustment",'总明细 源文件后台下'!F:F,"FBA Inventory Reimbursement - Damaged:Warehouse")</f>
        <v>0</v>
      </c>
      <c r="AN1027">
        <f>SUMIFS('总明细 源文件后台下'!W:W,'总明细 源文件后台下'!E:E,E1027,'总明细 源文件后台下'!C:C,"Adjustment",'总明细 源文件后台下'!F:F,"FBA Inventory Reimbursement - Customer Service Issue")</f>
        <v>0</v>
      </c>
      <c r="AO1027">
        <f>SUMIFS('总明细 源文件后台下'!W:W,'总明细 源文件后台下'!E:E,E1027,'总明细 源文件后台下'!C:C,"Adjustment",'总明细 源文件后台下'!F:F,"FBA Inventory Reimbursement - Fee Correction")</f>
        <v>0</v>
      </c>
      <c r="AP1027">
        <f>SUMIFS('总明细 源文件后台下'!W:W,'总明细 源文件后台下'!E:E,E1027,'总明细 源文件后台下'!C:C,"Adjustment",'总明细 源文件后台下'!F:F,"FBA Inventory Reimbursement - General Adjustment")</f>
        <v>0</v>
      </c>
      <c r="AQ1027">
        <f>SUMIFS('总明细 源文件后台下'!W:W,'总明细 源文件后台下'!E:E,E1027,'总明细 源文件后台下'!C:C,"Adjustment",'总明细 源文件后台下'!F:F,"FBA Inventory Reimbursement - Lost:Inbound")</f>
        <v>0</v>
      </c>
      <c r="AR1027">
        <f>SUMIFS('总明细 源文件后台下'!W:W,'总明细 源文件后台下'!E:E,E1027,'总明细 源文件后台下'!C:C,"Adjustment",'总明细 源文件后台下'!F:F,"FBA Inventory Reimbursement - Lost:Warehouse")</f>
        <v>0</v>
      </c>
      <c r="AS1027">
        <f>SUMIFS('总明细 源文件后台下'!W:W,'总明细 源文件后台下'!E:E,E1027,'总明细 源文件后台下'!C:C,"Adjustment",'总明细 源文件后台下'!F:F,"Non-subscription Fee Adjustment")</f>
        <v>0</v>
      </c>
      <c r="AT1027">
        <f>SUMIFS('总明细 源文件后台下'!W:W,'总明细 源文件后台下'!E:E,E1027,'总明细 源文件后台下'!C:C,"Adjustment",'总明细 源文件后台下'!F:F,"FBA Inventory Placement Service Fee")</f>
        <v>0</v>
      </c>
      <c r="AV1027">
        <f>SUMIF('FBA Customer Return Per Unit Fe'!B:B,E1027,'FBA Customer Return Per Unit Fe'!C:C)</f>
        <v>0</v>
      </c>
      <c r="AX1027">
        <f>(SUMIF('仓储费 源文件后台下'!C:C,E1027,'仓储费 源文件后台下'!V:V))*-1</f>
        <v>-2.9699999999999997E-2</v>
      </c>
      <c r="AZ1027">
        <f>SUMIF('Disposal Fee销毁费用-160.95'!B:B,E1027,'Disposal Fee销毁费用-160.95'!D:D)*-1</f>
        <v>-0.15</v>
      </c>
      <c r="BC1027">
        <f>IFERROR(VLOOKUP(F1027,'优惠券-86.4'!F:I,4,0),0)</f>
        <v>0</v>
      </c>
      <c r="BD1027">
        <f>IFERROR(VLOOKUP(F1027,'早评-120'!E:H,4,0),0)</f>
        <v>0</v>
      </c>
      <c r="BF1027">
        <f t="shared" si="120"/>
        <v>-0.1797</v>
      </c>
      <c r="BG1027">
        <f t="shared" si="121"/>
        <v>0</v>
      </c>
      <c r="BH1027">
        <f t="shared" si="122"/>
        <v>-1.16805</v>
      </c>
      <c r="BQ1027" s="45">
        <f t="shared" si="123"/>
        <v>-1.16805</v>
      </c>
      <c r="BR1027">
        <f>SUMIFS('9月销毁明细'!D:D,'9月销毁明细'!A:A,E1027,'9月销毁明细'!H:H,"Sellable")</f>
        <v>0</v>
      </c>
      <c r="BS1027">
        <f>SUMIFS('9月销毁明细'!G:G,'9月销毁明细'!A:A,E1027,'9月销毁明细'!H:H,"Sellable")</f>
        <v>0</v>
      </c>
      <c r="BT1027">
        <f>SUMIFS('9月销毁明细'!D:D,'9月销毁明细'!A:A,E1027,'9月销毁明细'!H:H,"Unsellable")</f>
        <v>0</v>
      </c>
      <c r="BU1027">
        <f>SUMIFS('9月销毁明细'!G:G,'9月销毁明细'!A:A,E1027,'9月销毁明细'!H:H,"Unsellable")</f>
        <v>0</v>
      </c>
      <c r="BW1027">
        <f>IFERROR(I1027*VLOOKUP(F1027,'9.3成本表'!C:L,10,0),0)</f>
        <v>0</v>
      </c>
      <c r="BX1027">
        <f t="shared" si="124"/>
        <v>0</v>
      </c>
      <c r="CC1027" s="45">
        <f t="shared" si="125"/>
        <v>-1.16805</v>
      </c>
      <c r="CD1027" s="45">
        <f t="shared" si="126"/>
        <v>0</v>
      </c>
      <c r="CE1027" s="45">
        <f t="shared" si="127"/>
        <v>0</v>
      </c>
    </row>
    <row r="1028" spans="4:83" x14ac:dyDescent="0.25">
      <c r="D1028" s="20" t="s">
        <v>2165</v>
      </c>
      <c r="E1028" s="20" t="s">
        <v>2166</v>
      </c>
      <c r="F1028" s="20">
        <v>6754</v>
      </c>
      <c r="G1028">
        <v>1022</v>
      </c>
      <c r="H1028" s="20"/>
      <c r="I1028">
        <f>SUMIFS('总明细 源文件后台下'!G:G,'总明细 源文件后台下'!E:E,E1028,'总明细 源文件后台下'!C:C,"Order")</f>
        <v>0</v>
      </c>
      <c r="J1028">
        <f>SUMIFS('总明细 源文件后台下'!M:M,'总明细 源文件后台下'!E:E,E1028,'总明细 源文件后台下'!C:C,"Order")</f>
        <v>0</v>
      </c>
      <c r="K1028">
        <f>SUMIFS('总明细 源文件后台下'!N:N,'总明细 源文件后台下'!E:E,E1028,'总明细 源文件后台下'!C:C,"Order")</f>
        <v>0</v>
      </c>
      <c r="L1028">
        <f>SUMIFS('总明细 源文件后台下'!O:O,'总明细 源文件后台下'!E:E,E1028,'总明细 源文件后台下'!C:C,"Order")</f>
        <v>0</v>
      </c>
      <c r="M1028">
        <f>SUMIFS('总明细 源文件后台下'!P:P,'总明细 源文件后台下'!E:E,E1028,'总明细 源文件后台下'!C:C,"Order")</f>
        <v>0</v>
      </c>
      <c r="N1028">
        <f>SUMIFS('总明细 源文件后台下'!Q:Q,'总明细 源文件后台下'!E:E,E1028,'总明细 源文件后台下'!C:C,"Order")</f>
        <v>0</v>
      </c>
      <c r="O1028">
        <f>SUMIFS('总明细 源文件后台下'!R:R,'总明细 源文件后台下'!E:E,E1028,'总明细 源文件后台下'!C:C,"Order")</f>
        <v>0</v>
      </c>
      <c r="P1028">
        <f>SUMIFS('总明细 源文件后台下'!S:S,'总明细 源文件后台下'!E:E,E1028,'总明细 源文件后台下'!C:C,"Order")</f>
        <v>0</v>
      </c>
      <c r="Q1028">
        <f>SUMIFS('总明细 源文件后台下'!T:T,'总明细 源文件后台下'!E:E,E1028,'总明细 源文件后台下'!C:C,"Order")</f>
        <v>0</v>
      </c>
      <c r="R1028">
        <f>SUMIFS('总明细 源文件后台下'!U:U,'总明细 源文件后台下'!E:E,E1028,'总明细 源文件后台下'!C:C,"Order")</f>
        <v>0</v>
      </c>
      <c r="S1028">
        <f>SUMIFS('总明细 源文件后台下'!V:V,'总明细 源文件后台下'!E:E,E1028,'总明细 源文件后台下'!C:C,"Order")</f>
        <v>0</v>
      </c>
      <c r="T1028">
        <f>SUMIFS('总明细 源文件后台下'!W:W,'总明细 源文件后台下'!E:E,E1028,'总明细 源文件后台下'!C:C,"Order")</f>
        <v>0</v>
      </c>
      <c r="U1028">
        <f>SUMIFS('总明细 源文件后台下'!G:G,'总明细 源文件后台下'!E:E,E1028,'总明细 源文件后台下'!C:C,"Refund")</f>
        <v>0</v>
      </c>
      <c r="V1028">
        <f>SUMIFS('总明细 源文件后台下'!M:M,'总明细 源文件后台下'!E:E,E1028,'总明细 源文件后台下'!C:C,"Refund")</f>
        <v>0</v>
      </c>
      <c r="W1028">
        <f>SUMIFS('总明细 源文件后台下'!N:N,'总明细 源文件后台下'!E:E,E1028,'总明细 源文件后台下'!C:C,"Refund")</f>
        <v>0</v>
      </c>
      <c r="X1028">
        <f>SUMIFS('总明细 源文件后台下'!O:O,'总明细 源文件后台下'!E:E,E1028,'总明细 源文件后台下'!C:C,"Refund")</f>
        <v>0</v>
      </c>
      <c r="Y1028">
        <f>SUMIFS('总明细 源文件后台下'!P:P,'总明细 源文件后台下'!E:E,E1028,'总明细 源文件后台下'!C:C,"Refund")</f>
        <v>0</v>
      </c>
      <c r="Z1028">
        <f>SUMIFS('总明细 源文件后台下'!Q:Q,'总明细 源文件后台下'!E:E,E1028,'总明细 源文件后台下'!C:C,"Refund")</f>
        <v>0</v>
      </c>
      <c r="AA1028">
        <f>SUMIFS('总明细 源文件后台下'!R:R,'总明细 源文件后台下'!E:E,E1028,'总明细 源文件后台下'!C:C,"Refund")</f>
        <v>0</v>
      </c>
      <c r="AB1028">
        <f>SUMIFS('总明细 源文件后台下'!S:S,'总明细 源文件后台下'!E:E,E1028,'总明细 源文件后台下'!C:C,"Refund")</f>
        <v>0</v>
      </c>
      <c r="AC1028">
        <f>SUMIFS('总明细 源文件后台下'!T:T,'总明细 源文件后台下'!E:E,E1028,'总明细 源文件后台下'!C:C,"Refund")</f>
        <v>0</v>
      </c>
      <c r="AD1028">
        <f>SUMIFS('总明细 源文件后台下'!U:U,'总明细 源文件后台下'!E:E,E1028,'总明细 源文件后台下'!C:C,"Refund")</f>
        <v>0</v>
      </c>
      <c r="AE1028">
        <f>SUMIFS('总明细 源文件后台下'!V:V,'总明细 源文件后台下'!E:E,E1028,'总明细 源文件后台下'!C:C,"Refund")</f>
        <v>0</v>
      </c>
      <c r="AF1028">
        <f>SUMIFS('总明细 源文件后台下'!W:W,'总明细 源文件后台下'!E:E,E1028,'总明细 源文件后台下'!C:C,"Refund")</f>
        <v>0</v>
      </c>
      <c r="AK1028">
        <f>(SUMIF('广告费 源文件后台下'!G:G,E1028,'广告费 源文件后台下'!M:M))*-1</f>
        <v>0</v>
      </c>
      <c r="AL1028">
        <f>SUMIFS('总明细 源文件后台下'!W:W,'总明细 源文件后台下'!E:E,E1028,'总明细 源文件后台下'!C:C,"Adjustment",'总明细 源文件后台下'!F:F,"FBA Inventory Reimbursement - Customer Return")</f>
        <v>0</v>
      </c>
      <c r="AM1028">
        <f>SUMIFS('总明细 源文件后台下'!W:W,'总明细 源文件后台下'!E:E,E1028,'总明细 源文件后台下'!C:C,"Adjustment",'总明细 源文件后台下'!F:F,"FBA Inventory Reimbursement - Damaged:Warehouse")</f>
        <v>0</v>
      </c>
      <c r="AN1028">
        <f>SUMIFS('总明细 源文件后台下'!W:W,'总明细 源文件后台下'!E:E,E1028,'总明细 源文件后台下'!C:C,"Adjustment",'总明细 源文件后台下'!F:F,"FBA Inventory Reimbursement - Customer Service Issue")</f>
        <v>0</v>
      </c>
      <c r="AO1028">
        <f>SUMIFS('总明细 源文件后台下'!W:W,'总明细 源文件后台下'!E:E,E1028,'总明细 源文件后台下'!C:C,"Adjustment",'总明细 源文件后台下'!F:F,"FBA Inventory Reimbursement - Fee Correction")</f>
        <v>0</v>
      </c>
      <c r="AP1028">
        <f>SUMIFS('总明细 源文件后台下'!W:W,'总明细 源文件后台下'!E:E,E1028,'总明细 源文件后台下'!C:C,"Adjustment",'总明细 源文件后台下'!F:F,"FBA Inventory Reimbursement - General Adjustment")</f>
        <v>0</v>
      </c>
      <c r="AQ1028">
        <f>SUMIFS('总明细 源文件后台下'!W:W,'总明细 源文件后台下'!E:E,E1028,'总明细 源文件后台下'!C:C,"Adjustment",'总明细 源文件后台下'!F:F,"FBA Inventory Reimbursement - Lost:Inbound")</f>
        <v>0</v>
      </c>
      <c r="AR1028">
        <f>SUMIFS('总明细 源文件后台下'!W:W,'总明细 源文件后台下'!E:E,E1028,'总明细 源文件后台下'!C:C,"Adjustment",'总明细 源文件后台下'!F:F,"FBA Inventory Reimbursement - Lost:Warehouse")</f>
        <v>0</v>
      </c>
      <c r="AS1028">
        <f>SUMIFS('总明细 源文件后台下'!W:W,'总明细 源文件后台下'!E:E,E1028,'总明细 源文件后台下'!C:C,"Adjustment",'总明细 源文件后台下'!F:F,"Non-subscription Fee Adjustment")</f>
        <v>0</v>
      </c>
      <c r="AT1028">
        <f>SUMIFS('总明细 源文件后台下'!W:W,'总明细 源文件后台下'!E:E,E1028,'总明细 源文件后台下'!C:C,"Adjustment",'总明细 源文件后台下'!F:F,"FBA Inventory Placement Service Fee")</f>
        <v>0</v>
      </c>
      <c r="AV1028">
        <f>SUMIF('FBA Customer Return Per Unit Fe'!B:B,E1028,'FBA Customer Return Per Unit Fe'!C:C)</f>
        <v>0</v>
      </c>
      <c r="AX1028">
        <f>(SUMIF('仓储费 源文件后台下'!C:C,E1028,'仓储费 源文件后台下'!V:V))*-1</f>
        <v>0</v>
      </c>
      <c r="AZ1028">
        <f>SUMIF('Disposal Fee销毁费用-160.95'!B:B,E1028,'Disposal Fee销毁费用-160.95'!D:D)*-1</f>
        <v>0</v>
      </c>
      <c r="BC1028">
        <f>IFERROR(VLOOKUP(F1028,'优惠券-86.4'!F:I,4,0),0)</f>
        <v>0</v>
      </c>
      <c r="BD1028">
        <f>IFERROR(VLOOKUP(F1028,'早评-120'!E:H,4,0),0)</f>
        <v>0</v>
      </c>
      <c r="BF1028">
        <f t="shared" si="120"/>
        <v>0</v>
      </c>
      <c r="BG1028">
        <f t="shared" si="121"/>
        <v>0</v>
      </c>
      <c r="BH1028">
        <f t="shared" si="122"/>
        <v>0</v>
      </c>
      <c r="BQ1028" s="45">
        <f t="shared" si="123"/>
        <v>0</v>
      </c>
      <c r="BR1028">
        <f>SUMIFS('9月销毁明细'!D:D,'9月销毁明细'!A:A,E1028,'9月销毁明细'!H:H,"Sellable")</f>
        <v>0</v>
      </c>
      <c r="BS1028">
        <f>SUMIFS('9月销毁明细'!G:G,'9月销毁明细'!A:A,E1028,'9月销毁明细'!H:H,"Sellable")</f>
        <v>0</v>
      </c>
      <c r="BT1028">
        <f>SUMIFS('9月销毁明细'!D:D,'9月销毁明细'!A:A,E1028,'9月销毁明细'!H:H,"Unsellable")</f>
        <v>0</v>
      </c>
      <c r="BU1028">
        <f>SUMIFS('9月销毁明细'!G:G,'9月销毁明细'!A:A,E1028,'9月销毁明细'!H:H,"Unsellable")</f>
        <v>0</v>
      </c>
      <c r="BW1028">
        <f>IFERROR(I1028*VLOOKUP(F1028,'9.3成本表'!C:L,10,0),0)</f>
        <v>0</v>
      </c>
      <c r="BX1028">
        <f t="shared" si="124"/>
        <v>0</v>
      </c>
      <c r="CC1028" s="45">
        <f t="shared" si="125"/>
        <v>0</v>
      </c>
      <c r="CD1028" s="45">
        <f t="shared" si="126"/>
        <v>0</v>
      </c>
      <c r="CE1028" s="45">
        <f t="shared" si="127"/>
        <v>0</v>
      </c>
    </row>
    <row r="1029" spans="4:83" x14ac:dyDescent="0.25">
      <c r="D1029" s="20" t="s">
        <v>2167</v>
      </c>
      <c r="E1029" s="20" t="s">
        <v>2168</v>
      </c>
      <c r="F1029" s="20">
        <v>6754</v>
      </c>
      <c r="G1029">
        <v>1023</v>
      </c>
      <c r="H1029" s="20"/>
      <c r="I1029">
        <f>SUMIFS('总明细 源文件后台下'!G:G,'总明细 源文件后台下'!E:E,E1029,'总明细 源文件后台下'!C:C,"Order")</f>
        <v>0</v>
      </c>
      <c r="J1029">
        <f>SUMIFS('总明细 源文件后台下'!M:M,'总明细 源文件后台下'!E:E,E1029,'总明细 源文件后台下'!C:C,"Order")</f>
        <v>0</v>
      </c>
      <c r="K1029">
        <f>SUMIFS('总明细 源文件后台下'!N:N,'总明细 源文件后台下'!E:E,E1029,'总明细 源文件后台下'!C:C,"Order")</f>
        <v>0</v>
      </c>
      <c r="L1029">
        <f>SUMIFS('总明细 源文件后台下'!O:O,'总明细 源文件后台下'!E:E,E1029,'总明细 源文件后台下'!C:C,"Order")</f>
        <v>0</v>
      </c>
      <c r="M1029">
        <f>SUMIFS('总明细 源文件后台下'!P:P,'总明细 源文件后台下'!E:E,E1029,'总明细 源文件后台下'!C:C,"Order")</f>
        <v>0</v>
      </c>
      <c r="N1029">
        <f>SUMIFS('总明细 源文件后台下'!Q:Q,'总明细 源文件后台下'!E:E,E1029,'总明细 源文件后台下'!C:C,"Order")</f>
        <v>0</v>
      </c>
      <c r="O1029">
        <f>SUMIFS('总明细 源文件后台下'!R:R,'总明细 源文件后台下'!E:E,E1029,'总明细 源文件后台下'!C:C,"Order")</f>
        <v>0</v>
      </c>
      <c r="P1029">
        <f>SUMIFS('总明细 源文件后台下'!S:S,'总明细 源文件后台下'!E:E,E1029,'总明细 源文件后台下'!C:C,"Order")</f>
        <v>0</v>
      </c>
      <c r="Q1029">
        <f>SUMIFS('总明细 源文件后台下'!T:T,'总明细 源文件后台下'!E:E,E1029,'总明细 源文件后台下'!C:C,"Order")</f>
        <v>0</v>
      </c>
      <c r="R1029">
        <f>SUMIFS('总明细 源文件后台下'!U:U,'总明细 源文件后台下'!E:E,E1029,'总明细 源文件后台下'!C:C,"Order")</f>
        <v>0</v>
      </c>
      <c r="S1029">
        <f>SUMIFS('总明细 源文件后台下'!V:V,'总明细 源文件后台下'!E:E,E1029,'总明细 源文件后台下'!C:C,"Order")</f>
        <v>0</v>
      </c>
      <c r="T1029">
        <f>SUMIFS('总明细 源文件后台下'!W:W,'总明细 源文件后台下'!E:E,E1029,'总明细 源文件后台下'!C:C,"Order")</f>
        <v>0</v>
      </c>
      <c r="U1029">
        <f>SUMIFS('总明细 源文件后台下'!G:G,'总明细 源文件后台下'!E:E,E1029,'总明细 源文件后台下'!C:C,"Refund")</f>
        <v>0</v>
      </c>
      <c r="V1029">
        <f>SUMIFS('总明细 源文件后台下'!M:M,'总明细 源文件后台下'!E:E,E1029,'总明细 源文件后台下'!C:C,"Refund")</f>
        <v>0</v>
      </c>
      <c r="W1029">
        <f>SUMIFS('总明细 源文件后台下'!N:N,'总明细 源文件后台下'!E:E,E1029,'总明细 源文件后台下'!C:C,"Refund")</f>
        <v>0</v>
      </c>
      <c r="X1029">
        <f>SUMIFS('总明细 源文件后台下'!O:O,'总明细 源文件后台下'!E:E,E1029,'总明细 源文件后台下'!C:C,"Refund")</f>
        <v>0</v>
      </c>
      <c r="Y1029">
        <f>SUMIFS('总明细 源文件后台下'!P:P,'总明细 源文件后台下'!E:E,E1029,'总明细 源文件后台下'!C:C,"Refund")</f>
        <v>0</v>
      </c>
      <c r="Z1029">
        <f>SUMIFS('总明细 源文件后台下'!Q:Q,'总明细 源文件后台下'!E:E,E1029,'总明细 源文件后台下'!C:C,"Refund")</f>
        <v>0</v>
      </c>
      <c r="AA1029">
        <f>SUMIFS('总明细 源文件后台下'!R:R,'总明细 源文件后台下'!E:E,E1029,'总明细 源文件后台下'!C:C,"Refund")</f>
        <v>0</v>
      </c>
      <c r="AB1029">
        <f>SUMIFS('总明细 源文件后台下'!S:S,'总明细 源文件后台下'!E:E,E1029,'总明细 源文件后台下'!C:C,"Refund")</f>
        <v>0</v>
      </c>
      <c r="AC1029">
        <f>SUMIFS('总明细 源文件后台下'!T:T,'总明细 源文件后台下'!E:E,E1029,'总明细 源文件后台下'!C:C,"Refund")</f>
        <v>0</v>
      </c>
      <c r="AD1029">
        <f>SUMIFS('总明细 源文件后台下'!U:U,'总明细 源文件后台下'!E:E,E1029,'总明细 源文件后台下'!C:C,"Refund")</f>
        <v>0</v>
      </c>
      <c r="AE1029">
        <f>SUMIFS('总明细 源文件后台下'!V:V,'总明细 源文件后台下'!E:E,E1029,'总明细 源文件后台下'!C:C,"Refund")</f>
        <v>0</v>
      </c>
      <c r="AF1029">
        <f>SUMIFS('总明细 源文件后台下'!W:W,'总明细 源文件后台下'!E:E,E1029,'总明细 源文件后台下'!C:C,"Refund")</f>
        <v>0</v>
      </c>
      <c r="AK1029">
        <f>(SUMIF('广告费 源文件后台下'!G:G,E1029,'广告费 源文件后台下'!M:M))*-1</f>
        <v>0</v>
      </c>
      <c r="AL1029">
        <f>SUMIFS('总明细 源文件后台下'!W:W,'总明细 源文件后台下'!E:E,E1029,'总明细 源文件后台下'!C:C,"Adjustment",'总明细 源文件后台下'!F:F,"FBA Inventory Reimbursement - Customer Return")</f>
        <v>0</v>
      </c>
      <c r="AM1029">
        <f>SUMIFS('总明细 源文件后台下'!W:W,'总明细 源文件后台下'!E:E,E1029,'总明细 源文件后台下'!C:C,"Adjustment",'总明细 源文件后台下'!F:F,"FBA Inventory Reimbursement - Damaged:Warehouse")</f>
        <v>0</v>
      </c>
      <c r="AN1029">
        <f>SUMIFS('总明细 源文件后台下'!W:W,'总明细 源文件后台下'!E:E,E1029,'总明细 源文件后台下'!C:C,"Adjustment",'总明细 源文件后台下'!F:F,"FBA Inventory Reimbursement - Customer Service Issue")</f>
        <v>0</v>
      </c>
      <c r="AO1029">
        <f>SUMIFS('总明细 源文件后台下'!W:W,'总明细 源文件后台下'!E:E,E1029,'总明细 源文件后台下'!C:C,"Adjustment",'总明细 源文件后台下'!F:F,"FBA Inventory Reimbursement - Fee Correction")</f>
        <v>0</v>
      </c>
      <c r="AP1029">
        <f>SUMIFS('总明细 源文件后台下'!W:W,'总明细 源文件后台下'!E:E,E1029,'总明细 源文件后台下'!C:C,"Adjustment",'总明细 源文件后台下'!F:F,"FBA Inventory Reimbursement - General Adjustment")</f>
        <v>0</v>
      </c>
      <c r="AQ1029">
        <f>SUMIFS('总明细 源文件后台下'!W:W,'总明细 源文件后台下'!E:E,E1029,'总明细 源文件后台下'!C:C,"Adjustment",'总明细 源文件后台下'!F:F,"FBA Inventory Reimbursement - Lost:Inbound")</f>
        <v>0</v>
      </c>
      <c r="AR1029">
        <f>SUMIFS('总明细 源文件后台下'!W:W,'总明细 源文件后台下'!E:E,E1029,'总明细 源文件后台下'!C:C,"Adjustment",'总明细 源文件后台下'!F:F,"FBA Inventory Reimbursement - Lost:Warehouse")</f>
        <v>0</v>
      </c>
      <c r="AS1029">
        <f>SUMIFS('总明细 源文件后台下'!W:W,'总明细 源文件后台下'!E:E,E1029,'总明细 源文件后台下'!C:C,"Adjustment",'总明细 源文件后台下'!F:F,"Non-subscription Fee Adjustment")</f>
        <v>0</v>
      </c>
      <c r="AT1029">
        <f>SUMIFS('总明细 源文件后台下'!W:W,'总明细 源文件后台下'!E:E,E1029,'总明细 源文件后台下'!C:C,"Adjustment",'总明细 源文件后台下'!F:F,"FBA Inventory Placement Service Fee")</f>
        <v>0</v>
      </c>
      <c r="AV1029">
        <f>SUMIF('FBA Customer Return Per Unit Fe'!B:B,E1029,'FBA Customer Return Per Unit Fe'!C:C)</f>
        <v>0</v>
      </c>
      <c r="AX1029">
        <f>(SUMIF('仓储费 源文件后台下'!C:C,E1029,'仓储费 源文件后台下'!V:V))*-1</f>
        <v>0</v>
      </c>
      <c r="AZ1029">
        <f>SUMIF('Disposal Fee销毁费用-160.95'!B:B,E1029,'Disposal Fee销毁费用-160.95'!D:D)*-1</f>
        <v>0</v>
      </c>
      <c r="BC1029">
        <f>IFERROR(VLOOKUP(F1029,'优惠券-86.4'!F:I,4,0),0)</f>
        <v>0</v>
      </c>
      <c r="BD1029">
        <f>IFERROR(VLOOKUP(F1029,'早评-120'!E:H,4,0),0)</f>
        <v>0</v>
      </c>
      <c r="BF1029">
        <f t="shared" si="120"/>
        <v>0</v>
      </c>
      <c r="BG1029">
        <f t="shared" si="121"/>
        <v>0</v>
      </c>
      <c r="BH1029">
        <f t="shared" si="122"/>
        <v>0</v>
      </c>
      <c r="BQ1029" s="45">
        <f t="shared" si="123"/>
        <v>0</v>
      </c>
      <c r="BR1029">
        <f>SUMIFS('9月销毁明细'!D:D,'9月销毁明细'!A:A,E1029,'9月销毁明细'!H:H,"Sellable")</f>
        <v>0</v>
      </c>
      <c r="BS1029">
        <f>SUMIFS('9月销毁明细'!G:G,'9月销毁明细'!A:A,E1029,'9月销毁明细'!H:H,"Sellable")</f>
        <v>0</v>
      </c>
      <c r="BT1029">
        <f>SUMIFS('9月销毁明细'!D:D,'9月销毁明细'!A:A,E1029,'9月销毁明细'!H:H,"Unsellable")</f>
        <v>0</v>
      </c>
      <c r="BU1029">
        <f>SUMIFS('9月销毁明细'!G:G,'9月销毁明细'!A:A,E1029,'9月销毁明细'!H:H,"Unsellable")</f>
        <v>0</v>
      </c>
      <c r="BW1029">
        <f>IFERROR(I1029*VLOOKUP(F1029,'9.3成本表'!C:L,10,0),0)</f>
        <v>0</v>
      </c>
      <c r="BX1029">
        <f t="shared" si="124"/>
        <v>0</v>
      </c>
      <c r="CC1029" s="45">
        <f t="shared" si="125"/>
        <v>0</v>
      </c>
      <c r="CD1029" s="45">
        <f t="shared" si="126"/>
        <v>0</v>
      </c>
      <c r="CE1029" s="45">
        <f t="shared" si="127"/>
        <v>0</v>
      </c>
    </row>
    <row r="1030" spans="4:83" x14ac:dyDescent="0.25">
      <c r="D1030" s="20" t="s">
        <v>2169</v>
      </c>
      <c r="E1030" s="20" t="s">
        <v>2170</v>
      </c>
      <c r="F1030" s="20">
        <v>6758</v>
      </c>
      <c r="G1030">
        <v>1024</v>
      </c>
      <c r="H1030" s="20"/>
      <c r="I1030">
        <f>SUMIFS('总明细 源文件后台下'!G:G,'总明细 源文件后台下'!E:E,E1030,'总明细 源文件后台下'!C:C,"Order")</f>
        <v>4</v>
      </c>
      <c r="J1030">
        <f>SUMIFS('总明细 源文件后台下'!M:M,'总明细 源文件后台下'!E:E,E1030,'总明细 源文件后台下'!C:C,"Order")</f>
        <v>91.96</v>
      </c>
      <c r="K1030">
        <f>SUMIFS('总明细 源文件后台下'!N:N,'总明细 源文件后台下'!E:E,E1030,'总明细 源文件后台下'!C:C,"Order")</f>
        <v>3.71</v>
      </c>
      <c r="L1030">
        <f>SUMIFS('总明细 源文件后台下'!O:O,'总明细 源文件后台下'!E:E,E1030,'总明细 源文件后台下'!C:C,"Order")</f>
        <v>0</v>
      </c>
      <c r="M1030">
        <f>SUMIFS('总明细 源文件后台下'!P:P,'总明细 源文件后台下'!E:E,E1030,'总明细 源文件后台下'!C:C,"Order")</f>
        <v>-3.71</v>
      </c>
      <c r="N1030">
        <f>SUMIFS('总明细 源文件后台下'!Q:Q,'总明细 源文件后台下'!E:E,E1030,'总明细 源文件后台下'!C:C,"Order")</f>
        <v>3.5199999999999996</v>
      </c>
      <c r="O1030">
        <f>SUMIFS('总明细 源文件后台下'!R:R,'总明细 源文件后台下'!E:E,E1030,'总明细 源文件后台下'!C:C,"Order")</f>
        <v>-3.5199999999999996</v>
      </c>
      <c r="P1030">
        <f>SUMIFS('总明细 源文件后台下'!S:S,'总明细 源文件后台下'!E:E,E1030,'总明细 源文件后台下'!C:C,"Order")</f>
        <v>-15.64</v>
      </c>
      <c r="Q1030">
        <f>SUMIFS('总明细 源文件后台下'!T:T,'总明细 源文件后台下'!E:E,E1030,'总明细 源文件后台下'!C:C,"Order")</f>
        <v>-14.72</v>
      </c>
      <c r="R1030">
        <f>SUMIFS('总明细 源文件后台下'!U:U,'总明细 源文件后台下'!E:E,E1030,'总明细 源文件后台下'!C:C,"Order")</f>
        <v>0</v>
      </c>
      <c r="S1030">
        <f>SUMIFS('总明细 源文件后台下'!V:V,'总明细 源文件后台下'!E:E,E1030,'总明细 源文件后台下'!C:C,"Order")</f>
        <v>0</v>
      </c>
      <c r="T1030">
        <f>SUMIFS('总明细 源文件后台下'!W:W,'总明细 源文件后台下'!E:E,E1030,'总明细 源文件后台下'!C:C,"Order")</f>
        <v>61.6</v>
      </c>
      <c r="U1030">
        <f>SUMIFS('总明细 源文件后台下'!G:G,'总明细 源文件后台下'!E:E,E1030,'总明细 源文件后台下'!C:C,"Refund")</f>
        <v>5</v>
      </c>
      <c r="V1030">
        <f>SUMIFS('总明细 源文件后台下'!M:M,'总明细 源文件后台下'!E:E,E1030,'总明细 源文件后台下'!C:C,"Refund")</f>
        <v>-114.94999999999999</v>
      </c>
      <c r="W1030">
        <f>SUMIFS('总明细 源文件后台下'!N:N,'总明细 源文件后台下'!E:E,E1030,'总明细 源文件后台下'!C:C,"Refund")</f>
        <v>0</v>
      </c>
      <c r="X1030">
        <f>SUMIFS('总明细 源文件后台下'!O:O,'总明细 源文件后台下'!E:E,E1030,'总明细 源文件后台下'!C:C,"Refund")</f>
        <v>0</v>
      </c>
      <c r="Y1030">
        <f>SUMIFS('总明细 源文件后台下'!P:P,'总明细 源文件后台下'!E:E,E1030,'总明细 源文件后台下'!C:C,"Refund")</f>
        <v>0</v>
      </c>
      <c r="Z1030">
        <f>SUMIFS('总明细 源文件后台下'!Q:Q,'总明细 源文件后台下'!E:E,E1030,'总明细 源文件后台下'!C:C,"Refund")</f>
        <v>-2.2999999999999998</v>
      </c>
      <c r="AA1030">
        <f>SUMIFS('总明细 源文件后台下'!R:R,'总明细 源文件后台下'!E:E,E1030,'总明细 源文件后台下'!C:C,"Refund")</f>
        <v>2.2999999999999998</v>
      </c>
      <c r="AB1030">
        <f>SUMIFS('总明细 源文件后台下'!S:S,'总明细 源文件后台下'!E:E,E1030,'总明细 源文件后台下'!C:C,"Refund")</f>
        <v>15.649999999999999</v>
      </c>
      <c r="AC1030">
        <f>SUMIFS('总明细 源文件后台下'!T:T,'总明细 源文件后台下'!E:E,E1030,'总明细 源文件后台下'!C:C,"Refund")</f>
        <v>0</v>
      </c>
      <c r="AD1030">
        <f>SUMIFS('总明细 源文件后台下'!U:U,'总明细 源文件后台下'!E:E,E1030,'总明细 源文件后台下'!C:C,"Refund")</f>
        <v>0</v>
      </c>
      <c r="AE1030">
        <f>SUMIFS('总明细 源文件后台下'!V:V,'总明细 源文件后台下'!E:E,E1030,'总明细 源文件后台下'!C:C,"Refund")</f>
        <v>0</v>
      </c>
      <c r="AF1030">
        <f>SUMIFS('总明细 源文件后台下'!W:W,'总明细 源文件后台下'!E:E,E1030,'总明细 源文件后台下'!C:C,"Refund")</f>
        <v>-99.3</v>
      </c>
      <c r="AK1030">
        <f>(SUMIF('广告费 源文件后台下'!G:G,E1030,'广告费 源文件后台下'!M:M))*-1</f>
        <v>0</v>
      </c>
      <c r="AL1030">
        <f>SUMIFS('总明细 源文件后台下'!W:W,'总明细 源文件后台下'!E:E,E1030,'总明细 源文件后台下'!C:C,"Adjustment",'总明细 源文件后台下'!F:F,"FBA Inventory Reimbursement - Customer Return")</f>
        <v>0</v>
      </c>
      <c r="AM1030">
        <f>SUMIFS('总明细 源文件后台下'!W:W,'总明细 源文件后台下'!E:E,E1030,'总明细 源文件后台下'!C:C,"Adjustment",'总明细 源文件后台下'!F:F,"FBA Inventory Reimbursement - Damaged:Warehouse")</f>
        <v>0</v>
      </c>
      <c r="AN1030">
        <f>SUMIFS('总明细 源文件后台下'!W:W,'总明细 源文件后台下'!E:E,E1030,'总明细 源文件后台下'!C:C,"Adjustment",'总明细 源文件后台下'!F:F,"FBA Inventory Reimbursement - Customer Service Issue")</f>
        <v>0</v>
      </c>
      <c r="AO1030">
        <f>SUMIFS('总明细 源文件后台下'!W:W,'总明细 源文件后台下'!E:E,E1030,'总明细 源文件后台下'!C:C,"Adjustment",'总明细 源文件后台下'!F:F,"FBA Inventory Reimbursement - Fee Correction")</f>
        <v>0</v>
      </c>
      <c r="AP1030">
        <f>SUMIFS('总明细 源文件后台下'!W:W,'总明细 源文件后台下'!E:E,E1030,'总明细 源文件后台下'!C:C,"Adjustment",'总明细 源文件后台下'!F:F,"FBA Inventory Reimbursement - General Adjustment")</f>
        <v>0</v>
      </c>
      <c r="AQ1030">
        <f>SUMIFS('总明细 源文件后台下'!W:W,'总明细 源文件后台下'!E:E,E1030,'总明细 源文件后台下'!C:C,"Adjustment",'总明细 源文件后台下'!F:F,"FBA Inventory Reimbursement - Lost:Inbound")</f>
        <v>0</v>
      </c>
      <c r="AR1030">
        <f>SUMIFS('总明细 源文件后台下'!W:W,'总明细 源文件后台下'!E:E,E1030,'总明细 源文件后台下'!C:C,"Adjustment",'总明细 源文件后台下'!F:F,"FBA Inventory Reimbursement - Lost:Warehouse")</f>
        <v>0</v>
      </c>
      <c r="AS1030">
        <f>SUMIFS('总明细 源文件后台下'!W:W,'总明细 源文件后台下'!E:E,E1030,'总明细 源文件后台下'!C:C,"Adjustment",'总明细 源文件后台下'!F:F,"Non-subscription Fee Adjustment")</f>
        <v>0</v>
      </c>
      <c r="AT1030">
        <f>SUMIFS('总明细 源文件后台下'!W:W,'总明细 源文件后台下'!E:E,E1030,'总明细 源文件后台下'!C:C,"Adjustment",'总明细 源文件后台下'!F:F,"FBA Inventory Placement Service Fee")</f>
        <v>0</v>
      </c>
      <c r="AV1030">
        <f>SUMIF('FBA Customer Return Per Unit Fe'!B:B,E1030,'FBA Customer Return Per Unit Fe'!C:C)</f>
        <v>-18.400000000000002</v>
      </c>
      <c r="AX1030">
        <f>(SUMIF('仓储费 源文件后台下'!C:C,E1030,'仓储费 源文件后台下'!V:V))*-1</f>
        <v>-0.39679999999999999</v>
      </c>
      <c r="AZ1030">
        <f>SUMIF('Disposal Fee销毁费用-160.95'!B:B,E1030,'Disposal Fee销毁费用-160.95'!D:D)*-1</f>
        <v>-0.3</v>
      </c>
      <c r="BC1030">
        <f>IFERROR(VLOOKUP(F1030,'优惠券-86.4'!F:I,4,0),0)</f>
        <v>0</v>
      </c>
      <c r="BD1030">
        <f>IFERROR(VLOOKUP(F1030,'早评-120'!E:H,4,0),0)</f>
        <v>0</v>
      </c>
      <c r="BF1030">
        <f t="shared" si="120"/>
        <v>-56.796799999999998</v>
      </c>
      <c r="BG1030">
        <f t="shared" si="121"/>
        <v>-0.61762505437146586</v>
      </c>
      <c r="BH1030">
        <f t="shared" si="122"/>
        <v>-369.17919999999998</v>
      </c>
      <c r="BQ1030" s="45">
        <f t="shared" si="123"/>
        <v>-369.17919999999998</v>
      </c>
      <c r="BR1030">
        <f>SUMIFS('9月销毁明细'!D:D,'9月销毁明细'!A:A,E1030,'9月销毁明细'!H:H,"Sellable")</f>
        <v>0</v>
      </c>
      <c r="BS1030">
        <f>SUMIFS('9月销毁明细'!G:G,'9月销毁明细'!A:A,E1030,'9月销毁明细'!H:H,"Sellable")</f>
        <v>0</v>
      </c>
      <c r="BT1030">
        <f>SUMIFS('9月销毁明细'!D:D,'9月销毁明细'!A:A,E1030,'9月销毁明细'!H:H,"Unsellable")</f>
        <v>0</v>
      </c>
      <c r="BU1030">
        <f>SUMIFS('9月销毁明细'!G:G,'9月销毁明细'!A:A,E1030,'9月销毁明细'!H:H,"Unsellable")</f>
        <v>0</v>
      </c>
      <c r="BW1030">
        <f>IFERROR(I1030*VLOOKUP(F1030,'9.3成本表'!C:L,10,0),0)</f>
        <v>101.6</v>
      </c>
      <c r="BX1030">
        <f t="shared" si="124"/>
        <v>53.04</v>
      </c>
      <c r="CC1030" s="45">
        <f t="shared" si="125"/>
        <v>-523.81919999999991</v>
      </c>
      <c r="CD1030" s="45">
        <f t="shared" si="126"/>
        <v>-0.87633285374912151</v>
      </c>
      <c r="CE1030" s="45">
        <f t="shared" si="127"/>
        <v>-3.3873460941541644</v>
      </c>
    </row>
    <row r="1031" spans="4:83" x14ac:dyDescent="0.25">
      <c r="D1031" s="20" t="s">
        <v>2171</v>
      </c>
      <c r="E1031" s="20" t="s">
        <v>2172</v>
      </c>
      <c r="F1031" s="20">
        <v>6758</v>
      </c>
      <c r="G1031">
        <v>1025</v>
      </c>
      <c r="H1031" s="20"/>
      <c r="I1031">
        <f>SUMIFS('总明细 源文件后台下'!G:G,'总明细 源文件后台下'!E:E,E1031,'总明细 源文件后台下'!C:C,"Order")</f>
        <v>0</v>
      </c>
      <c r="J1031">
        <f>SUMIFS('总明细 源文件后台下'!M:M,'总明细 源文件后台下'!E:E,E1031,'总明细 源文件后台下'!C:C,"Order")</f>
        <v>0</v>
      </c>
      <c r="K1031">
        <f>SUMIFS('总明细 源文件后台下'!N:N,'总明细 源文件后台下'!E:E,E1031,'总明细 源文件后台下'!C:C,"Order")</f>
        <v>0</v>
      </c>
      <c r="L1031">
        <f>SUMIFS('总明细 源文件后台下'!O:O,'总明细 源文件后台下'!E:E,E1031,'总明细 源文件后台下'!C:C,"Order")</f>
        <v>0</v>
      </c>
      <c r="M1031">
        <f>SUMIFS('总明细 源文件后台下'!P:P,'总明细 源文件后台下'!E:E,E1031,'总明细 源文件后台下'!C:C,"Order")</f>
        <v>0</v>
      </c>
      <c r="N1031">
        <f>SUMIFS('总明细 源文件后台下'!Q:Q,'总明细 源文件后台下'!E:E,E1031,'总明细 源文件后台下'!C:C,"Order")</f>
        <v>0</v>
      </c>
      <c r="O1031">
        <f>SUMIFS('总明细 源文件后台下'!R:R,'总明细 源文件后台下'!E:E,E1031,'总明细 源文件后台下'!C:C,"Order")</f>
        <v>0</v>
      </c>
      <c r="P1031">
        <f>SUMIFS('总明细 源文件后台下'!S:S,'总明细 源文件后台下'!E:E,E1031,'总明细 源文件后台下'!C:C,"Order")</f>
        <v>0</v>
      </c>
      <c r="Q1031">
        <f>SUMIFS('总明细 源文件后台下'!T:T,'总明细 源文件后台下'!E:E,E1031,'总明细 源文件后台下'!C:C,"Order")</f>
        <v>0</v>
      </c>
      <c r="R1031">
        <f>SUMIFS('总明细 源文件后台下'!U:U,'总明细 源文件后台下'!E:E,E1031,'总明细 源文件后台下'!C:C,"Order")</f>
        <v>0</v>
      </c>
      <c r="S1031">
        <f>SUMIFS('总明细 源文件后台下'!V:V,'总明细 源文件后台下'!E:E,E1031,'总明细 源文件后台下'!C:C,"Order")</f>
        <v>0</v>
      </c>
      <c r="T1031">
        <f>SUMIFS('总明细 源文件后台下'!W:W,'总明细 源文件后台下'!E:E,E1031,'总明细 源文件后台下'!C:C,"Order")</f>
        <v>0</v>
      </c>
      <c r="U1031">
        <f>SUMIFS('总明细 源文件后台下'!G:G,'总明细 源文件后台下'!E:E,E1031,'总明细 源文件后台下'!C:C,"Refund")</f>
        <v>0</v>
      </c>
      <c r="V1031">
        <f>SUMIFS('总明细 源文件后台下'!M:M,'总明细 源文件后台下'!E:E,E1031,'总明细 源文件后台下'!C:C,"Refund")</f>
        <v>0</v>
      </c>
      <c r="W1031">
        <f>SUMIFS('总明细 源文件后台下'!N:N,'总明细 源文件后台下'!E:E,E1031,'总明细 源文件后台下'!C:C,"Refund")</f>
        <v>0</v>
      </c>
      <c r="X1031">
        <f>SUMIFS('总明细 源文件后台下'!O:O,'总明细 源文件后台下'!E:E,E1031,'总明细 源文件后台下'!C:C,"Refund")</f>
        <v>0</v>
      </c>
      <c r="Y1031">
        <f>SUMIFS('总明细 源文件后台下'!P:P,'总明细 源文件后台下'!E:E,E1031,'总明细 源文件后台下'!C:C,"Refund")</f>
        <v>0</v>
      </c>
      <c r="Z1031">
        <f>SUMIFS('总明细 源文件后台下'!Q:Q,'总明细 源文件后台下'!E:E,E1031,'总明细 源文件后台下'!C:C,"Refund")</f>
        <v>0</v>
      </c>
      <c r="AA1031">
        <f>SUMIFS('总明细 源文件后台下'!R:R,'总明细 源文件后台下'!E:E,E1031,'总明细 源文件后台下'!C:C,"Refund")</f>
        <v>0</v>
      </c>
      <c r="AB1031">
        <f>SUMIFS('总明细 源文件后台下'!S:S,'总明细 源文件后台下'!E:E,E1031,'总明细 源文件后台下'!C:C,"Refund")</f>
        <v>0</v>
      </c>
      <c r="AC1031">
        <f>SUMIFS('总明细 源文件后台下'!T:T,'总明细 源文件后台下'!E:E,E1031,'总明细 源文件后台下'!C:C,"Refund")</f>
        <v>0</v>
      </c>
      <c r="AD1031">
        <f>SUMIFS('总明细 源文件后台下'!U:U,'总明细 源文件后台下'!E:E,E1031,'总明细 源文件后台下'!C:C,"Refund")</f>
        <v>0</v>
      </c>
      <c r="AE1031">
        <f>SUMIFS('总明细 源文件后台下'!V:V,'总明细 源文件后台下'!E:E,E1031,'总明细 源文件后台下'!C:C,"Refund")</f>
        <v>0</v>
      </c>
      <c r="AF1031">
        <f>SUMIFS('总明细 源文件后台下'!W:W,'总明细 源文件后台下'!E:E,E1031,'总明细 源文件后台下'!C:C,"Refund")</f>
        <v>0</v>
      </c>
      <c r="AK1031">
        <f>(SUMIF('广告费 源文件后台下'!G:G,E1031,'广告费 源文件后台下'!M:M))*-1</f>
        <v>0</v>
      </c>
      <c r="AL1031">
        <f>SUMIFS('总明细 源文件后台下'!W:W,'总明细 源文件后台下'!E:E,E1031,'总明细 源文件后台下'!C:C,"Adjustment",'总明细 源文件后台下'!F:F,"FBA Inventory Reimbursement - Customer Return")</f>
        <v>15.4</v>
      </c>
      <c r="AM1031">
        <f>SUMIFS('总明细 源文件后台下'!W:W,'总明细 源文件后台下'!E:E,E1031,'总明细 源文件后台下'!C:C,"Adjustment",'总明细 源文件后台下'!F:F,"FBA Inventory Reimbursement - Damaged:Warehouse")</f>
        <v>0</v>
      </c>
      <c r="AN1031">
        <f>SUMIFS('总明细 源文件后台下'!W:W,'总明细 源文件后台下'!E:E,E1031,'总明细 源文件后台下'!C:C,"Adjustment",'总明细 源文件后台下'!F:F,"FBA Inventory Reimbursement - Customer Service Issue")</f>
        <v>0</v>
      </c>
      <c r="AO1031">
        <f>SUMIFS('总明细 源文件后台下'!W:W,'总明细 源文件后台下'!E:E,E1031,'总明细 源文件后台下'!C:C,"Adjustment",'总明细 源文件后台下'!F:F,"FBA Inventory Reimbursement - Fee Correction")</f>
        <v>0</v>
      </c>
      <c r="AP1031">
        <f>SUMIFS('总明细 源文件后台下'!W:W,'总明细 源文件后台下'!E:E,E1031,'总明细 源文件后台下'!C:C,"Adjustment",'总明细 源文件后台下'!F:F,"FBA Inventory Reimbursement - General Adjustment")</f>
        <v>0</v>
      </c>
      <c r="AQ1031">
        <f>SUMIFS('总明细 源文件后台下'!W:W,'总明细 源文件后台下'!E:E,E1031,'总明细 源文件后台下'!C:C,"Adjustment",'总明细 源文件后台下'!F:F,"FBA Inventory Reimbursement - Lost:Inbound")</f>
        <v>0</v>
      </c>
      <c r="AR1031">
        <f>SUMIFS('总明细 源文件后台下'!W:W,'总明细 源文件后台下'!E:E,E1031,'总明细 源文件后台下'!C:C,"Adjustment",'总明细 源文件后台下'!F:F,"FBA Inventory Reimbursement - Lost:Warehouse")</f>
        <v>0</v>
      </c>
      <c r="AS1031">
        <f>SUMIFS('总明细 源文件后台下'!W:W,'总明细 源文件后台下'!E:E,E1031,'总明细 源文件后台下'!C:C,"Adjustment",'总明细 源文件后台下'!F:F,"Non-subscription Fee Adjustment")</f>
        <v>0</v>
      </c>
      <c r="AT1031">
        <f>SUMIFS('总明细 源文件后台下'!W:W,'总明细 源文件后台下'!E:E,E1031,'总明细 源文件后台下'!C:C,"Adjustment",'总明细 源文件后台下'!F:F,"FBA Inventory Placement Service Fee")</f>
        <v>0</v>
      </c>
      <c r="AV1031">
        <f>SUMIF('FBA Customer Return Per Unit Fe'!B:B,E1031,'FBA Customer Return Per Unit Fe'!C:C)</f>
        <v>-7.36</v>
      </c>
      <c r="AX1031">
        <f>(SUMIF('仓储费 源文件后台下'!C:C,E1031,'仓储费 源文件后台下'!V:V))*-1</f>
        <v>-0.17949999999999997</v>
      </c>
      <c r="AZ1031">
        <f>SUMIF('Disposal Fee销毁费用-160.95'!B:B,E1031,'Disposal Fee销毁费用-160.95'!D:D)*-1</f>
        <v>0</v>
      </c>
      <c r="BC1031">
        <f>IFERROR(VLOOKUP(F1031,'优惠券-86.4'!F:I,4,0),0)</f>
        <v>0</v>
      </c>
      <c r="BD1031">
        <f>IFERROR(VLOOKUP(F1031,'早评-120'!E:H,4,0),0)</f>
        <v>0</v>
      </c>
      <c r="BF1031">
        <f t="shared" si="120"/>
        <v>7.8604999999999992</v>
      </c>
      <c r="BG1031">
        <f t="shared" si="121"/>
        <v>0</v>
      </c>
      <c r="BH1031">
        <f t="shared" si="122"/>
        <v>51.093249999999998</v>
      </c>
      <c r="BQ1031" s="45">
        <f t="shared" si="123"/>
        <v>51.093249999999998</v>
      </c>
      <c r="BR1031">
        <f>SUMIFS('9月销毁明细'!D:D,'9月销毁明细'!A:A,E1031,'9月销毁明细'!H:H,"Sellable")</f>
        <v>0</v>
      </c>
      <c r="BS1031">
        <f>SUMIFS('9月销毁明细'!G:G,'9月销毁明细'!A:A,E1031,'9月销毁明细'!H:H,"Sellable")</f>
        <v>0</v>
      </c>
      <c r="BT1031">
        <f>SUMIFS('9月销毁明细'!D:D,'9月销毁明细'!A:A,E1031,'9月销毁明细'!H:H,"Unsellable")</f>
        <v>0</v>
      </c>
      <c r="BU1031">
        <f>SUMIFS('9月销毁明细'!G:G,'9月销毁明细'!A:A,E1031,'9月销毁明细'!H:H,"Unsellable")</f>
        <v>0</v>
      </c>
      <c r="BW1031">
        <f>IFERROR(I1031*VLOOKUP(F1031,'9.3成本表'!C:L,10,0),0)</f>
        <v>0</v>
      </c>
      <c r="BX1031">
        <f t="shared" si="124"/>
        <v>0</v>
      </c>
      <c r="CC1031" s="45">
        <f t="shared" si="125"/>
        <v>51.093249999999998</v>
      </c>
      <c r="CD1031" s="45">
        <f t="shared" si="126"/>
        <v>0</v>
      </c>
      <c r="CE1031" s="45">
        <f t="shared" si="127"/>
        <v>0</v>
      </c>
    </row>
    <row r="1032" spans="4:83" x14ac:dyDescent="0.25">
      <c r="D1032" s="20" t="s">
        <v>2173</v>
      </c>
      <c r="E1032" s="20" t="s">
        <v>2174</v>
      </c>
      <c r="F1032" s="20">
        <v>6758</v>
      </c>
      <c r="G1032">
        <v>1026</v>
      </c>
      <c r="H1032" s="20"/>
      <c r="I1032">
        <f>SUMIFS('总明细 源文件后台下'!G:G,'总明细 源文件后台下'!E:E,E1032,'总明细 源文件后台下'!C:C,"Order")</f>
        <v>11</v>
      </c>
      <c r="J1032">
        <f>SUMIFS('总明细 源文件后台下'!M:M,'总明细 源文件后台下'!E:E,E1032,'总明细 源文件后台下'!C:C,"Order")</f>
        <v>252.89000000000004</v>
      </c>
      <c r="K1032">
        <f>SUMIFS('总明细 源文件后台下'!N:N,'总明细 源文件后台下'!E:E,E1032,'总明细 源文件后台下'!C:C,"Order")</f>
        <v>0</v>
      </c>
      <c r="L1032">
        <f>SUMIFS('总明细 源文件后台下'!O:O,'总明细 源文件后台下'!E:E,E1032,'总明细 源文件后台下'!C:C,"Order")</f>
        <v>0</v>
      </c>
      <c r="M1032">
        <f>SUMIFS('总明细 源文件后台下'!P:P,'总明细 源文件后台下'!E:E,E1032,'总明细 源文件后台下'!C:C,"Order")</f>
        <v>0</v>
      </c>
      <c r="N1032">
        <f>SUMIFS('总明细 源文件后台下'!Q:Q,'总明细 源文件后台下'!E:E,E1032,'总明细 源文件后台下'!C:C,"Order")</f>
        <v>5.4799999999999995</v>
      </c>
      <c r="O1032">
        <f>SUMIFS('总明细 源文件后台下'!R:R,'总明细 源文件后台下'!E:E,E1032,'总明细 源文件后台下'!C:C,"Order")</f>
        <v>-5.4799999999999995</v>
      </c>
      <c r="P1032">
        <f>SUMIFS('总明细 源文件后台下'!S:S,'总明细 源文件后台下'!E:E,E1032,'总明细 源文件后台下'!C:C,"Order")</f>
        <v>-43.009999999999991</v>
      </c>
      <c r="Q1032">
        <f>SUMIFS('总明细 源文件后台下'!T:T,'总明细 源文件后台下'!E:E,E1032,'总明细 源文件后台下'!C:C,"Order")</f>
        <v>-40.480000000000004</v>
      </c>
      <c r="R1032">
        <f>SUMIFS('总明细 源文件后台下'!U:U,'总明细 源文件后台下'!E:E,E1032,'总明细 源文件后台下'!C:C,"Order")</f>
        <v>0</v>
      </c>
      <c r="S1032">
        <f>SUMIFS('总明细 源文件后台下'!V:V,'总明细 源文件后台下'!E:E,E1032,'总明细 源文件后台下'!C:C,"Order")</f>
        <v>0</v>
      </c>
      <c r="T1032">
        <f>SUMIFS('总明细 源文件后台下'!W:W,'总明细 源文件后台下'!E:E,E1032,'总明细 源文件后台下'!C:C,"Order")</f>
        <v>169.40000000000003</v>
      </c>
      <c r="U1032">
        <f>SUMIFS('总明细 源文件后台下'!G:G,'总明细 源文件后台下'!E:E,E1032,'总明细 源文件后台下'!C:C,"Refund")</f>
        <v>5</v>
      </c>
      <c r="V1032">
        <f>SUMIFS('总明细 源文件后台下'!M:M,'总明细 源文件后台下'!E:E,E1032,'总明细 源文件后台下'!C:C,"Refund")</f>
        <v>-114.94999999999999</v>
      </c>
      <c r="W1032">
        <f>SUMIFS('总明细 源文件后台下'!N:N,'总明细 源文件后台下'!E:E,E1032,'总明细 源文件后台下'!C:C,"Refund")</f>
        <v>0</v>
      </c>
      <c r="X1032">
        <f>SUMIFS('总明细 源文件后台下'!O:O,'总明细 源文件后台下'!E:E,E1032,'总明细 源文件后台下'!C:C,"Refund")</f>
        <v>0</v>
      </c>
      <c r="Y1032">
        <f>SUMIFS('总明细 源文件后台下'!P:P,'总明细 源文件后台下'!E:E,E1032,'总明细 源文件后台下'!C:C,"Refund")</f>
        <v>0</v>
      </c>
      <c r="Z1032">
        <f>SUMIFS('总明细 源文件后台下'!Q:Q,'总明细 源文件后台下'!E:E,E1032,'总明细 源文件后台下'!C:C,"Refund")</f>
        <v>-2.2999999999999998</v>
      </c>
      <c r="AA1032">
        <f>SUMIFS('总明细 源文件后台下'!R:R,'总明细 源文件后台下'!E:E,E1032,'总明细 源文件后台下'!C:C,"Refund")</f>
        <v>2.2999999999999998</v>
      </c>
      <c r="AB1032">
        <f>SUMIFS('总明细 源文件后台下'!S:S,'总明细 源文件后台下'!E:E,E1032,'总明细 源文件后台下'!C:C,"Refund")</f>
        <v>15.649999999999999</v>
      </c>
      <c r="AC1032">
        <f>SUMIFS('总明细 源文件后台下'!T:T,'总明细 源文件后台下'!E:E,E1032,'总明细 源文件后台下'!C:C,"Refund")</f>
        <v>0</v>
      </c>
      <c r="AD1032">
        <f>SUMIFS('总明细 源文件后台下'!U:U,'总明细 源文件后台下'!E:E,E1032,'总明细 源文件后台下'!C:C,"Refund")</f>
        <v>0</v>
      </c>
      <c r="AE1032">
        <f>SUMIFS('总明细 源文件后台下'!V:V,'总明细 源文件后台下'!E:E,E1032,'总明细 源文件后台下'!C:C,"Refund")</f>
        <v>0</v>
      </c>
      <c r="AF1032">
        <f>SUMIFS('总明细 源文件后台下'!W:W,'总明细 源文件后台下'!E:E,E1032,'总明细 源文件后台下'!C:C,"Refund")</f>
        <v>-99.3</v>
      </c>
      <c r="AK1032">
        <f>(SUMIF('广告费 源文件后台下'!G:G,E1032,'广告费 源文件后台下'!M:M))*-1</f>
        <v>0</v>
      </c>
      <c r="AL1032">
        <f>SUMIFS('总明细 源文件后台下'!W:W,'总明细 源文件后台下'!E:E,E1032,'总明细 源文件后台下'!C:C,"Adjustment",'总明细 源文件后台下'!F:F,"FBA Inventory Reimbursement - Customer Return")</f>
        <v>0</v>
      </c>
      <c r="AM1032">
        <f>SUMIFS('总明细 源文件后台下'!W:W,'总明细 源文件后台下'!E:E,E1032,'总明细 源文件后台下'!C:C,"Adjustment",'总明细 源文件后台下'!F:F,"FBA Inventory Reimbursement - Damaged:Warehouse")</f>
        <v>0</v>
      </c>
      <c r="AN1032">
        <f>SUMIFS('总明细 源文件后台下'!W:W,'总明细 源文件后台下'!E:E,E1032,'总明细 源文件后台下'!C:C,"Adjustment",'总明细 源文件后台下'!F:F,"FBA Inventory Reimbursement - Customer Service Issue")</f>
        <v>0</v>
      </c>
      <c r="AO1032">
        <f>SUMIFS('总明细 源文件后台下'!W:W,'总明细 源文件后台下'!E:E,E1032,'总明细 源文件后台下'!C:C,"Adjustment",'总明细 源文件后台下'!F:F,"FBA Inventory Reimbursement - Fee Correction")</f>
        <v>0</v>
      </c>
      <c r="AP1032">
        <f>SUMIFS('总明细 源文件后台下'!W:W,'总明细 源文件后台下'!E:E,E1032,'总明细 源文件后台下'!C:C,"Adjustment",'总明细 源文件后台下'!F:F,"FBA Inventory Reimbursement - General Adjustment")</f>
        <v>0</v>
      </c>
      <c r="AQ1032">
        <f>SUMIFS('总明细 源文件后台下'!W:W,'总明细 源文件后台下'!E:E,E1032,'总明细 源文件后台下'!C:C,"Adjustment",'总明细 源文件后台下'!F:F,"FBA Inventory Reimbursement - Lost:Inbound")</f>
        <v>0</v>
      </c>
      <c r="AR1032">
        <f>SUMIFS('总明细 源文件后台下'!W:W,'总明细 源文件后台下'!E:E,E1032,'总明细 源文件后台下'!C:C,"Adjustment",'总明细 源文件后台下'!F:F,"FBA Inventory Reimbursement - Lost:Warehouse")</f>
        <v>0</v>
      </c>
      <c r="AS1032">
        <f>SUMIFS('总明细 源文件后台下'!W:W,'总明细 源文件后台下'!E:E,E1032,'总明细 源文件后台下'!C:C,"Adjustment",'总明细 源文件后台下'!F:F,"Non-subscription Fee Adjustment")</f>
        <v>0</v>
      </c>
      <c r="AT1032">
        <f>SUMIFS('总明细 源文件后台下'!W:W,'总明细 源文件后台下'!E:E,E1032,'总明细 源文件后台下'!C:C,"Adjustment",'总明细 源文件后台下'!F:F,"FBA Inventory Placement Service Fee")</f>
        <v>0</v>
      </c>
      <c r="AV1032">
        <f>SUMIF('FBA Customer Return Per Unit Fe'!B:B,E1032,'FBA Customer Return Per Unit Fe'!C:C)</f>
        <v>-33.120000000000005</v>
      </c>
      <c r="AX1032">
        <f>(SUMIF('仓储费 源文件后台下'!C:C,E1032,'仓储费 源文件后台下'!V:V))*-1</f>
        <v>-0.79949999999999999</v>
      </c>
      <c r="AZ1032">
        <f>SUMIF('Disposal Fee销毁费用-160.95'!B:B,E1032,'Disposal Fee销毁费用-160.95'!D:D)*-1</f>
        <v>0</v>
      </c>
      <c r="BC1032">
        <f>IFERROR(VLOOKUP(F1032,'优惠券-86.4'!F:I,4,0),0)</f>
        <v>0</v>
      </c>
      <c r="BD1032">
        <f>IFERROR(VLOOKUP(F1032,'早评-120'!E:H,4,0),0)</f>
        <v>0</v>
      </c>
      <c r="BF1032">
        <f t="shared" ref="BF1032:BF1095" si="128">T1032+AF1032+SUM(AG1032:BD1032)</f>
        <v>36.180500000000031</v>
      </c>
      <c r="BG1032">
        <f t="shared" ref="BG1032:BG1095" si="129">IFERROR(BF1032/J1032,0)</f>
        <v>0.14306813238957658</v>
      </c>
      <c r="BH1032">
        <f t="shared" ref="BH1032:BH1095" si="130">IFERROR((BF1032*6.5),0)</f>
        <v>235.17325000000019</v>
      </c>
      <c r="BQ1032" s="45">
        <f t="shared" ref="BQ1032:BQ1095" si="131">BH1032+BI1032-BJ1032-BK1032-BL1032-BM1032-BN1032-BO1032-BP1032</f>
        <v>235.17325000000019</v>
      </c>
      <c r="BR1032">
        <f>SUMIFS('9月销毁明细'!D:D,'9月销毁明细'!A:A,E1032,'9月销毁明细'!H:H,"Sellable")</f>
        <v>0</v>
      </c>
      <c r="BS1032">
        <f>SUMIFS('9月销毁明细'!G:G,'9月销毁明细'!A:A,E1032,'9月销毁明细'!H:H,"Sellable")</f>
        <v>0</v>
      </c>
      <c r="BT1032">
        <f>SUMIFS('9月销毁明细'!D:D,'9月销毁明细'!A:A,E1032,'9月销毁明细'!H:H,"Unsellable")</f>
        <v>1</v>
      </c>
      <c r="BU1032">
        <f>SUMIFS('9月销毁明细'!G:G,'9月销毁明细'!A:A,E1032,'9月销毁明细'!H:H,"Unsellable")</f>
        <v>38.659999999999997</v>
      </c>
      <c r="BW1032">
        <f>IFERROR(I1032*VLOOKUP(F1032,'9.3成本表'!C:L,10,0),0)</f>
        <v>279.39999999999998</v>
      </c>
      <c r="BX1032">
        <f t="shared" ref="BX1032:BX1095" si="132">13.26*I1032</f>
        <v>145.85999999999999</v>
      </c>
      <c r="CC1032" s="45">
        <f t="shared" ref="CC1032:CC1095" si="133">BQ1032-BS1032-BU1032-BW1032-BX1032</f>
        <v>-228.74674999999976</v>
      </c>
      <c r="CD1032" s="45">
        <f t="shared" ref="CD1032:CD1095" si="134">IFERROR(CC1032/(J1032*6.5),0)</f>
        <v>-0.13915855784059333</v>
      </c>
      <c r="CE1032" s="45">
        <f t="shared" ref="CE1032:CE1095" si="135">IFERROR(CC1032/(BW1032+BX1032),0)</f>
        <v>-0.53789857969242294</v>
      </c>
    </row>
    <row r="1033" spans="4:83" x14ac:dyDescent="0.25">
      <c r="D1033" s="20" t="s">
        <v>2175</v>
      </c>
      <c r="E1033" s="20" t="s">
        <v>2176</v>
      </c>
      <c r="F1033" s="20">
        <v>6758</v>
      </c>
      <c r="G1033">
        <v>1027</v>
      </c>
      <c r="H1033" s="20"/>
      <c r="I1033">
        <f>SUMIFS('总明细 源文件后台下'!G:G,'总明细 源文件后台下'!E:E,E1033,'总明细 源文件后台下'!C:C,"Order")</f>
        <v>1</v>
      </c>
      <c r="J1033">
        <f>SUMIFS('总明细 源文件后台下'!M:M,'总明细 源文件后台下'!E:E,E1033,'总明细 源文件后台下'!C:C,"Order")</f>
        <v>22.99</v>
      </c>
      <c r="K1033">
        <f>SUMIFS('总明细 源文件后台下'!N:N,'总明细 源文件后台下'!E:E,E1033,'总明细 源文件后台下'!C:C,"Order")</f>
        <v>0</v>
      </c>
      <c r="L1033">
        <f>SUMIFS('总明细 源文件后台下'!O:O,'总明细 源文件后台下'!E:E,E1033,'总明细 源文件后台下'!C:C,"Order")</f>
        <v>0</v>
      </c>
      <c r="M1033">
        <f>SUMIFS('总明细 源文件后台下'!P:P,'总明细 源文件后台下'!E:E,E1033,'总明细 源文件后台下'!C:C,"Order")</f>
        <v>0</v>
      </c>
      <c r="N1033">
        <f>SUMIFS('总明细 源文件后台下'!Q:Q,'总明细 源文件后台下'!E:E,E1033,'总明细 源文件后台下'!C:C,"Order")</f>
        <v>0</v>
      </c>
      <c r="O1033">
        <f>SUMIFS('总明细 源文件后台下'!R:R,'总明细 源文件后台下'!E:E,E1033,'总明细 源文件后台下'!C:C,"Order")</f>
        <v>0</v>
      </c>
      <c r="P1033">
        <f>SUMIFS('总明细 源文件后台下'!S:S,'总明细 源文件后台下'!E:E,E1033,'总明细 源文件后台下'!C:C,"Order")</f>
        <v>-3.91</v>
      </c>
      <c r="Q1033">
        <f>SUMIFS('总明细 源文件后台下'!T:T,'总明细 源文件后台下'!E:E,E1033,'总明细 源文件后台下'!C:C,"Order")</f>
        <v>-3.68</v>
      </c>
      <c r="R1033">
        <f>SUMIFS('总明细 源文件后台下'!U:U,'总明细 源文件后台下'!E:E,E1033,'总明细 源文件后台下'!C:C,"Order")</f>
        <v>0</v>
      </c>
      <c r="S1033">
        <f>SUMIFS('总明细 源文件后台下'!V:V,'总明细 源文件后台下'!E:E,E1033,'总明细 源文件后台下'!C:C,"Order")</f>
        <v>0</v>
      </c>
      <c r="T1033">
        <f>SUMIFS('总明细 源文件后台下'!W:W,'总明细 源文件后台下'!E:E,E1033,'总明细 源文件后台下'!C:C,"Order")</f>
        <v>15.4</v>
      </c>
      <c r="U1033">
        <f>SUMIFS('总明细 源文件后台下'!G:G,'总明细 源文件后台下'!E:E,E1033,'总明细 源文件后台下'!C:C,"Refund")</f>
        <v>4</v>
      </c>
      <c r="V1033">
        <f>SUMIFS('总明细 源文件后台下'!M:M,'总明细 源文件后台下'!E:E,E1033,'总明细 源文件后台下'!C:C,"Refund")</f>
        <v>-91.96</v>
      </c>
      <c r="W1033">
        <f>SUMIFS('总明细 源文件后台下'!N:N,'总明细 源文件后台下'!E:E,E1033,'总明细 源文件后台下'!C:C,"Refund")</f>
        <v>0</v>
      </c>
      <c r="X1033">
        <f>SUMIFS('总明细 源文件后台下'!O:O,'总明细 源文件后台下'!E:E,E1033,'总明细 源文件后台下'!C:C,"Refund")</f>
        <v>0</v>
      </c>
      <c r="Y1033">
        <f>SUMIFS('总明细 源文件后台下'!P:P,'总明细 源文件后台下'!E:E,E1033,'总明细 源文件后台下'!C:C,"Refund")</f>
        <v>0</v>
      </c>
      <c r="Z1033">
        <f>SUMIFS('总明细 源文件后台下'!Q:Q,'总明细 源文件后台下'!E:E,E1033,'总明细 源文件后台下'!C:C,"Refund")</f>
        <v>-1.38</v>
      </c>
      <c r="AA1033">
        <f>SUMIFS('总明细 源文件后台下'!R:R,'总明细 源文件后台下'!E:E,E1033,'总明细 源文件后台下'!C:C,"Refund")</f>
        <v>1.38</v>
      </c>
      <c r="AB1033">
        <f>SUMIFS('总明细 源文件后台下'!S:S,'总明细 源文件后台下'!E:E,E1033,'总明细 源文件后台下'!C:C,"Refund")</f>
        <v>12.52</v>
      </c>
      <c r="AC1033">
        <f>SUMIFS('总明细 源文件后台下'!T:T,'总明细 源文件后台下'!E:E,E1033,'总明细 源文件后台下'!C:C,"Refund")</f>
        <v>0</v>
      </c>
      <c r="AD1033">
        <f>SUMIFS('总明细 源文件后台下'!U:U,'总明细 源文件后台下'!E:E,E1033,'总明细 源文件后台下'!C:C,"Refund")</f>
        <v>0</v>
      </c>
      <c r="AE1033">
        <f>SUMIFS('总明细 源文件后台下'!V:V,'总明细 源文件后台下'!E:E,E1033,'总明细 源文件后台下'!C:C,"Refund")</f>
        <v>0</v>
      </c>
      <c r="AF1033">
        <f>SUMIFS('总明细 源文件后台下'!W:W,'总明细 源文件后台下'!E:E,E1033,'总明细 源文件后台下'!C:C,"Refund")</f>
        <v>-79.44</v>
      </c>
      <c r="AK1033">
        <f>(SUMIF('广告费 源文件后台下'!G:G,E1033,'广告费 源文件后台下'!M:M))*-1</f>
        <v>0</v>
      </c>
      <c r="AL1033">
        <f>SUMIFS('总明细 源文件后台下'!W:W,'总明细 源文件后台下'!E:E,E1033,'总明细 源文件后台下'!C:C,"Adjustment",'总明细 源文件后台下'!F:F,"FBA Inventory Reimbursement - Customer Return")</f>
        <v>0</v>
      </c>
      <c r="AM1033">
        <f>SUMIFS('总明细 源文件后台下'!W:W,'总明细 源文件后台下'!E:E,E1033,'总明细 源文件后台下'!C:C,"Adjustment",'总明细 源文件后台下'!F:F,"FBA Inventory Reimbursement - Damaged:Warehouse")</f>
        <v>0</v>
      </c>
      <c r="AN1033">
        <f>SUMIFS('总明细 源文件后台下'!W:W,'总明细 源文件后台下'!E:E,E1033,'总明细 源文件后台下'!C:C,"Adjustment",'总明细 源文件后台下'!F:F,"FBA Inventory Reimbursement - Customer Service Issue")</f>
        <v>0</v>
      </c>
      <c r="AO1033">
        <f>SUMIFS('总明细 源文件后台下'!W:W,'总明细 源文件后台下'!E:E,E1033,'总明细 源文件后台下'!C:C,"Adjustment",'总明细 源文件后台下'!F:F,"FBA Inventory Reimbursement - Fee Correction")</f>
        <v>0</v>
      </c>
      <c r="AP1033">
        <f>SUMIFS('总明细 源文件后台下'!W:W,'总明细 源文件后台下'!E:E,E1033,'总明细 源文件后台下'!C:C,"Adjustment",'总明细 源文件后台下'!F:F,"FBA Inventory Reimbursement - General Adjustment")</f>
        <v>0</v>
      </c>
      <c r="AQ1033">
        <f>SUMIFS('总明细 源文件后台下'!W:W,'总明细 源文件后台下'!E:E,E1033,'总明细 源文件后台下'!C:C,"Adjustment",'总明细 源文件后台下'!F:F,"FBA Inventory Reimbursement - Lost:Inbound")</f>
        <v>0</v>
      </c>
      <c r="AR1033">
        <f>SUMIFS('总明细 源文件后台下'!W:W,'总明细 源文件后台下'!E:E,E1033,'总明细 源文件后台下'!C:C,"Adjustment",'总明细 源文件后台下'!F:F,"FBA Inventory Reimbursement - Lost:Warehouse")</f>
        <v>0</v>
      </c>
      <c r="AS1033">
        <f>SUMIFS('总明细 源文件后台下'!W:W,'总明细 源文件后台下'!E:E,E1033,'总明细 源文件后台下'!C:C,"Adjustment",'总明细 源文件后台下'!F:F,"Non-subscription Fee Adjustment")</f>
        <v>0</v>
      </c>
      <c r="AT1033">
        <f>SUMIFS('总明细 源文件后台下'!W:W,'总明细 源文件后台下'!E:E,E1033,'总明细 源文件后台下'!C:C,"Adjustment",'总明细 源文件后台下'!F:F,"FBA Inventory Placement Service Fee")</f>
        <v>0</v>
      </c>
      <c r="AV1033">
        <f>SUMIF('FBA Customer Return Per Unit Fe'!B:B,E1033,'FBA Customer Return Per Unit Fe'!C:C)</f>
        <v>-14.72</v>
      </c>
      <c r="AX1033">
        <f>(SUMIF('仓储费 源文件后台下'!C:C,E1033,'仓储费 源文件后台下'!V:V))*-1</f>
        <v>-0.83230000000000004</v>
      </c>
      <c r="AZ1033">
        <f>SUMIF('Disposal Fee销毁费用-160.95'!B:B,E1033,'Disposal Fee销毁费用-160.95'!D:D)*-1</f>
        <v>-1.2</v>
      </c>
      <c r="BC1033">
        <f>IFERROR(VLOOKUP(F1033,'优惠券-86.4'!F:I,4,0),0)</f>
        <v>0</v>
      </c>
      <c r="BD1033">
        <f>IFERROR(VLOOKUP(F1033,'早评-120'!E:H,4,0),0)</f>
        <v>0</v>
      </c>
      <c r="BF1033">
        <f t="shared" si="128"/>
        <v>-80.792299999999997</v>
      </c>
      <c r="BG1033">
        <f t="shared" si="129"/>
        <v>-3.5142366246193997</v>
      </c>
      <c r="BH1033">
        <f t="shared" si="130"/>
        <v>-525.14994999999999</v>
      </c>
      <c r="BQ1033" s="45">
        <f t="shared" si="131"/>
        <v>-525.14994999999999</v>
      </c>
      <c r="BR1033">
        <f>SUMIFS('9月销毁明细'!D:D,'9月销毁明细'!A:A,E1033,'9月销毁明细'!H:H,"Sellable")</f>
        <v>0</v>
      </c>
      <c r="BS1033">
        <f>SUMIFS('9月销毁明细'!G:G,'9月销毁明细'!A:A,E1033,'9月销毁明细'!H:H,"Sellable")</f>
        <v>0</v>
      </c>
      <c r="BT1033">
        <f>SUMIFS('9月销毁明细'!D:D,'9月销毁明细'!A:A,E1033,'9月销毁明细'!H:H,"Unsellable")</f>
        <v>0</v>
      </c>
      <c r="BU1033">
        <f>SUMIFS('9月销毁明细'!G:G,'9月销毁明细'!A:A,E1033,'9月销毁明细'!H:H,"Unsellable")</f>
        <v>0</v>
      </c>
      <c r="BW1033">
        <f>IFERROR(I1033*VLOOKUP(F1033,'9.3成本表'!C:L,10,0),0)</f>
        <v>25.4</v>
      </c>
      <c r="BX1033">
        <f t="shared" si="132"/>
        <v>13.26</v>
      </c>
      <c r="CC1033" s="45">
        <f t="shared" si="133"/>
        <v>-563.80994999999996</v>
      </c>
      <c r="CD1033" s="45">
        <f t="shared" si="134"/>
        <v>-3.7729444239970551</v>
      </c>
      <c r="CE1033" s="45">
        <f t="shared" si="135"/>
        <v>-14.583806259699948</v>
      </c>
    </row>
    <row r="1034" spans="4:83" x14ac:dyDescent="0.25">
      <c r="D1034" s="20" t="s">
        <v>2177</v>
      </c>
      <c r="E1034" s="20" t="s">
        <v>2178</v>
      </c>
      <c r="F1034" s="20">
        <v>6759</v>
      </c>
      <c r="G1034">
        <v>1028</v>
      </c>
      <c r="H1034" s="20"/>
      <c r="I1034">
        <f>SUMIFS('总明细 源文件后台下'!G:G,'总明细 源文件后台下'!E:E,E1034,'总明细 源文件后台下'!C:C,"Order")</f>
        <v>0</v>
      </c>
      <c r="J1034">
        <f>SUMIFS('总明细 源文件后台下'!M:M,'总明细 源文件后台下'!E:E,E1034,'总明细 源文件后台下'!C:C,"Order")</f>
        <v>0</v>
      </c>
      <c r="K1034">
        <f>SUMIFS('总明细 源文件后台下'!N:N,'总明细 源文件后台下'!E:E,E1034,'总明细 源文件后台下'!C:C,"Order")</f>
        <v>0</v>
      </c>
      <c r="L1034">
        <f>SUMIFS('总明细 源文件后台下'!O:O,'总明细 源文件后台下'!E:E,E1034,'总明细 源文件后台下'!C:C,"Order")</f>
        <v>0</v>
      </c>
      <c r="M1034">
        <f>SUMIFS('总明细 源文件后台下'!P:P,'总明细 源文件后台下'!E:E,E1034,'总明细 源文件后台下'!C:C,"Order")</f>
        <v>0</v>
      </c>
      <c r="N1034">
        <f>SUMIFS('总明细 源文件后台下'!Q:Q,'总明细 源文件后台下'!E:E,E1034,'总明细 源文件后台下'!C:C,"Order")</f>
        <v>0</v>
      </c>
      <c r="O1034">
        <f>SUMIFS('总明细 源文件后台下'!R:R,'总明细 源文件后台下'!E:E,E1034,'总明细 源文件后台下'!C:C,"Order")</f>
        <v>0</v>
      </c>
      <c r="P1034">
        <f>SUMIFS('总明细 源文件后台下'!S:S,'总明细 源文件后台下'!E:E,E1034,'总明细 源文件后台下'!C:C,"Order")</f>
        <v>0</v>
      </c>
      <c r="Q1034">
        <f>SUMIFS('总明细 源文件后台下'!T:T,'总明细 源文件后台下'!E:E,E1034,'总明细 源文件后台下'!C:C,"Order")</f>
        <v>0</v>
      </c>
      <c r="R1034">
        <f>SUMIFS('总明细 源文件后台下'!U:U,'总明细 源文件后台下'!E:E,E1034,'总明细 源文件后台下'!C:C,"Order")</f>
        <v>0</v>
      </c>
      <c r="S1034">
        <f>SUMIFS('总明细 源文件后台下'!V:V,'总明细 源文件后台下'!E:E,E1034,'总明细 源文件后台下'!C:C,"Order")</f>
        <v>0</v>
      </c>
      <c r="T1034">
        <f>SUMIFS('总明细 源文件后台下'!W:W,'总明细 源文件后台下'!E:E,E1034,'总明细 源文件后台下'!C:C,"Order")</f>
        <v>0</v>
      </c>
      <c r="U1034">
        <f>SUMIFS('总明细 源文件后台下'!G:G,'总明细 源文件后台下'!E:E,E1034,'总明细 源文件后台下'!C:C,"Refund")</f>
        <v>0</v>
      </c>
      <c r="V1034">
        <f>SUMIFS('总明细 源文件后台下'!M:M,'总明细 源文件后台下'!E:E,E1034,'总明细 源文件后台下'!C:C,"Refund")</f>
        <v>0</v>
      </c>
      <c r="W1034">
        <f>SUMIFS('总明细 源文件后台下'!N:N,'总明细 源文件后台下'!E:E,E1034,'总明细 源文件后台下'!C:C,"Refund")</f>
        <v>0</v>
      </c>
      <c r="X1034">
        <f>SUMIFS('总明细 源文件后台下'!O:O,'总明细 源文件后台下'!E:E,E1034,'总明细 源文件后台下'!C:C,"Refund")</f>
        <v>0</v>
      </c>
      <c r="Y1034">
        <f>SUMIFS('总明细 源文件后台下'!P:P,'总明细 源文件后台下'!E:E,E1034,'总明细 源文件后台下'!C:C,"Refund")</f>
        <v>0</v>
      </c>
      <c r="Z1034">
        <f>SUMIFS('总明细 源文件后台下'!Q:Q,'总明细 源文件后台下'!E:E,E1034,'总明细 源文件后台下'!C:C,"Refund")</f>
        <v>0</v>
      </c>
      <c r="AA1034">
        <f>SUMIFS('总明细 源文件后台下'!R:R,'总明细 源文件后台下'!E:E,E1034,'总明细 源文件后台下'!C:C,"Refund")</f>
        <v>0</v>
      </c>
      <c r="AB1034">
        <f>SUMIFS('总明细 源文件后台下'!S:S,'总明细 源文件后台下'!E:E,E1034,'总明细 源文件后台下'!C:C,"Refund")</f>
        <v>0</v>
      </c>
      <c r="AC1034">
        <f>SUMIFS('总明细 源文件后台下'!T:T,'总明细 源文件后台下'!E:E,E1034,'总明细 源文件后台下'!C:C,"Refund")</f>
        <v>0</v>
      </c>
      <c r="AD1034">
        <f>SUMIFS('总明细 源文件后台下'!U:U,'总明细 源文件后台下'!E:E,E1034,'总明细 源文件后台下'!C:C,"Refund")</f>
        <v>0</v>
      </c>
      <c r="AE1034">
        <f>SUMIFS('总明细 源文件后台下'!V:V,'总明细 源文件后台下'!E:E,E1034,'总明细 源文件后台下'!C:C,"Refund")</f>
        <v>0</v>
      </c>
      <c r="AF1034">
        <f>SUMIFS('总明细 源文件后台下'!W:W,'总明细 源文件后台下'!E:E,E1034,'总明细 源文件后台下'!C:C,"Refund")</f>
        <v>0</v>
      </c>
      <c r="AK1034">
        <f>(SUMIF('广告费 源文件后台下'!G:G,E1034,'广告费 源文件后台下'!M:M))*-1</f>
        <v>0</v>
      </c>
      <c r="AL1034">
        <f>SUMIFS('总明细 源文件后台下'!W:W,'总明细 源文件后台下'!E:E,E1034,'总明细 源文件后台下'!C:C,"Adjustment",'总明细 源文件后台下'!F:F,"FBA Inventory Reimbursement - Customer Return")</f>
        <v>0</v>
      </c>
      <c r="AM1034">
        <f>SUMIFS('总明细 源文件后台下'!W:W,'总明细 源文件后台下'!E:E,E1034,'总明细 源文件后台下'!C:C,"Adjustment",'总明细 源文件后台下'!F:F,"FBA Inventory Reimbursement - Damaged:Warehouse")</f>
        <v>0</v>
      </c>
      <c r="AN1034">
        <f>SUMIFS('总明细 源文件后台下'!W:W,'总明细 源文件后台下'!E:E,E1034,'总明细 源文件后台下'!C:C,"Adjustment",'总明细 源文件后台下'!F:F,"FBA Inventory Reimbursement - Customer Service Issue")</f>
        <v>0</v>
      </c>
      <c r="AO1034">
        <f>SUMIFS('总明细 源文件后台下'!W:W,'总明细 源文件后台下'!E:E,E1034,'总明细 源文件后台下'!C:C,"Adjustment",'总明细 源文件后台下'!F:F,"FBA Inventory Reimbursement - Fee Correction")</f>
        <v>0</v>
      </c>
      <c r="AP1034">
        <f>SUMIFS('总明细 源文件后台下'!W:W,'总明细 源文件后台下'!E:E,E1034,'总明细 源文件后台下'!C:C,"Adjustment",'总明细 源文件后台下'!F:F,"FBA Inventory Reimbursement - General Adjustment")</f>
        <v>0</v>
      </c>
      <c r="AQ1034">
        <f>SUMIFS('总明细 源文件后台下'!W:W,'总明细 源文件后台下'!E:E,E1034,'总明细 源文件后台下'!C:C,"Adjustment",'总明细 源文件后台下'!F:F,"FBA Inventory Reimbursement - Lost:Inbound")</f>
        <v>0</v>
      </c>
      <c r="AR1034">
        <f>SUMIFS('总明细 源文件后台下'!W:W,'总明细 源文件后台下'!E:E,E1034,'总明细 源文件后台下'!C:C,"Adjustment",'总明细 源文件后台下'!F:F,"FBA Inventory Reimbursement - Lost:Warehouse")</f>
        <v>0</v>
      </c>
      <c r="AS1034">
        <f>SUMIFS('总明细 源文件后台下'!W:W,'总明细 源文件后台下'!E:E,E1034,'总明细 源文件后台下'!C:C,"Adjustment",'总明细 源文件后台下'!F:F,"Non-subscription Fee Adjustment")</f>
        <v>0</v>
      </c>
      <c r="AT1034">
        <f>SUMIFS('总明细 源文件后台下'!W:W,'总明细 源文件后台下'!E:E,E1034,'总明细 源文件后台下'!C:C,"Adjustment",'总明细 源文件后台下'!F:F,"FBA Inventory Placement Service Fee")</f>
        <v>0</v>
      </c>
      <c r="AV1034">
        <f>SUMIF('FBA Customer Return Per Unit Fe'!B:B,E1034,'FBA Customer Return Per Unit Fe'!C:C)</f>
        <v>0</v>
      </c>
      <c r="AX1034">
        <f>(SUMIF('仓储费 源文件后台下'!C:C,E1034,'仓储费 源文件后台下'!V:V))*-1</f>
        <v>-0.1164</v>
      </c>
      <c r="AZ1034">
        <f>SUMIF('Disposal Fee销毁费用-160.95'!B:B,E1034,'Disposal Fee销毁费用-160.95'!D:D)*-1</f>
        <v>-0.9</v>
      </c>
      <c r="BC1034">
        <f>IFERROR(VLOOKUP(F1034,'优惠券-86.4'!F:I,4,0),0)</f>
        <v>0</v>
      </c>
      <c r="BD1034">
        <f>IFERROR(VLOOKUP(F1034,'早评-120'!E:H,4,0),0)</f>
        <v>0</v>
      </c>
      <c r="BF1034">
        <f t="shared" si="128"/>
        <v>-1.0164</v>
      </c>
      <c r="BG1034">
        <f t="shared" si="129"/>
        <v>0</v>
      </c>
      <c r="BH1034">
        <f t="shared" si="130"/>
        <v>-6.6066000000000003</v>
      </c>
      <c r="BQ1034" s="45">
        <f t="shared" si="131"/>
        <v>-6.6066000000000003</v>
      </c>
      <c r="BR1034">
        <f>SUMIFS('9月销毁明细'!D:D,'9月销毁明细'!A:A,E1034,'9月销毁明细'!H:H,"Sellable")</f>
        <v>0</v>
      </c>
      <c r="BS1034">
        <f>SUMIFS('9月销毁明细'!G:G,'9月销毁明细'!A:A,E1034,'9月销毁明细'!H:H,"Sellable")</f>
        <v>0</v>
      </c>
      <c r="BT1034">
        <f>SUMIFS('9月销毁明细'!D:D,'9月销毁明细'!A:A,E1034,'9月销毁明细'!H:H,"Unsellable")</f>
        <v>0</v>
      </c>
      <c r="BU1034">
        <f>SUMIFS('9月销毁明细'!G:G,'9月销毁明细'!A:A,E1034,'9月销毁明细'!H:H,"Unsellable")</f>
        <v>0</v>
      </c>
      <c r="BW1034">
        <f>IFERROR(I1034*VLOOKUP(F1034,'9.3成本表'!C:L,10,0),0)</f>
        <v>0</v>
      </c>
      <c r="BX1034">
        <f t="shared" si="132"/>
        <v>0</v>
      </c>
      <c r="CC1034" s="45">
        <f t="shared" si="133"/>
        <v>-6.6066000000000003</v>
      </c>
      <c r="CD1034" s="45">
        <f t="shared" si="134"/>
        <v>0</v>
      </c>
      <c r="CE1034" s="45">
        <f t="shared" si="135"/>
        <v>0</v>
      </c>
    </row>
    <row r="1035" spans="4:83" x14ac:dyDescent="0.25">
      <c r="D1035" s="20" t="s">
        <v>2179</v>
      </c>
      <c r="E1035" s="20" t="s">
        <v>2180</v>
      </c>
      <c r="F1035" s="20">
        <v>6759</v>
      </c>
      <c r="G1035">
        <v>1029</v>
      </c>
      <c r="H1035" s="20"/>
      <c r="I1035">
        <f>SUMIFS('总明细 源文件后台下'!G:G,'总明细 源文件后台下'!E:E,E1035,'总明细 源文件后台下'!C:C,"Order")</f>
        <v>0</v>
      </c>
      <c r="J1035">
        <f>SUMIFS('总明细 源文件后台下'!M:M,'总明细 源文件后台下'!E:E,E1035,'总明细 源文件后台下'!C:C,"Order")</f>
        <v>0</v>
      </c>
      <c r="K1035">
        <f>SUMIFS('总明细 源文件后台下'!N:N,'总明细 源文件后台下'!E:E,E1035,'总明细 源文件后台下'!C:C,"Order")</f>
        <v>0</v>
      </c>
      <c r="L1035">
        <f>SUMIFS('总明细 源文件后台下'!O:O,'总明细 源文件后台下'!E:E,E1035,'总明细 源文件后台下'!C:C,"Order")</f>
        <v>0</v>
      </c>
      <c r="M1035">
        <f>SUMIFS('总明细 源文件后台下'!P:P,'总明细 源文件后台下'!E:E,E1035,'总明细 源文件后台下'!C:C,"Order")</f>
        <v>0</v>
      </c>
      <c r="N1035">
        <f>SUMIFS('总明细 源文件后台下'!Q:Q,'总明细 源文件后台下'!E:E,E1035,'总明细 源文件后台下'!C:C,"Order")</f>
        <v>0</v>
      </c>
      <c r="O1035">
        <f>SUMIFS('总明细 源文件后台下'!R:R,'总明细 源文件后台下'!E:E,E1035,'总明细 源文件后台下'!C:C,"Order")</f>
        <v>0</v>
      </c>
      <c r="P1035">
        <f>SUMIFS('总明细 源文件后台下'!S:S,'总明细 源文件后台下'!E:E,E1035,'总明细 源文件后台下'!C:C,"Order")</f>
        <v>0</v>
      </c>
      <c r="Q1035">
        <f>SUMIFS('总明细 源文件后台下'!T:T,'总明细 源文件后台下'!E:E,E1035,'总明细 源文件后台下'!C:C,"Order")</f>
        <v>0</v>
      </c>
      <c r="R1035">
        <f>SUMIFS('总明细 源文件后台下'!U:U,'总明细 源文件后台下'!E:E,E1035,'总明细 源文件后台下'!C:C,"Order")</f>
        <v>0</v>
      </c>
      <c r="S1035">
        <f>SUMIFS('总明细 源文件后台下'!V:V,'总明细 源文件后台下'!E:E,E1035,'总明细 源文件后台下'!C:C,"Order")</f>
        <v>0</v>
      </c>
      <c r="T1035">
        <f>SUMIFS('总明细 源文件后台下'!W:W,'总明细 源文件后台下'!E:E,E1035,'总明细 源文件后台下'!C:C,"Order")</f>
        <v>0</v>
      </c>
      <c r="U1035">
        <f>SUMIFS('总明细 源文件后台下'!G:G,'总明细 源文件后台下'!E:E,E1035,'总明细 源文件后台下'!C:C,"Refund")</f>
        <v>0</v>
      </c>
      <c r="V1035">
        <f>SUMIFS('总明细 源文件后台下'!M:M,'总明细 源文件后台下'!E:E,E1035,'总明细 源文件后台下'!C:C,"Refund")</f>
        <v>0</v>
      </c>
      <c r="W1035">
        <f>SUMIFS('总明细 源文件后台下'!N:N,'总明细 源文件后台下'!E:E,E1035,'总明细 源文件后台下'!C:C,"Refund")</f>
        <v>0</v>
      </c>
      <c r="X1035">
        <f>SUMIFS('总明细 源文件后台下'!O:O,'总明细 源文件后台下'!E:E,E1035,'总明细 源文件后台下'!C:C,"Refund")</f>
        <v>0</v>
      </c>
      <c r="Y1035">
        <f>SUMIFS('总明细 源文件后台下'!P:P,'总明细 源文件后台下'!E:E,E1035,'总明细 源文件后台下'!C:C,"Refund")</f>
        <v>0</v>
      </c>
      <c r="Z1035">
        <f>SUMIFS('总明细 源文件后台下'!Q:Q,'总明细 源文件后台下'!E:E,E1035,'总明细 源文件后台下'!C:C,"Refund")</f>
        <v>0</v>
      </c>
      <c r="AA1035">
        <f>SUMIFS('总明细 源文件后台下'!R:R,'总明细 源文件后台下'!E:E,E1035,'总明细 源文件后台下'!C:C,"Refund")</f>
        <v>0</v>
      </c>
      <c r="AB1035">
        <f>SUMIFS('总明细 源文件后台下'!S:S,'总明细 源文件后台下'!E:E,E1035,'总明细 源文件后台下'!C:C,"Refund")</f>
        <v>0</v>
      </c>
      <c r="AC1035">
        <f>SUMIFS('总明细 源文件后台下'!T:T,'总明细 源文件后台下'!E:E,E1035,'总明细 源文件后台下'!C:C,"Refund")</f>
        <v>0</v>
      </c>
      <c r="AD1035">
        <f>SUMIFS('总明细 源文件后台下'!U:U,'总明细 源文件后台下'!E:E,E1035,'总明细 源文件后台下'!C:C,"Refund")</f>
        <v>0</v>
      </c>
      <c r="AE1035">
        <f>SUMIFS('总明细 源文件后台下'!V:V,'总明细 源文件后台下'!E:E,E1035,'总明细 源文件后台下'!C:C,"Refund")</f>
        <v>0</v>
      </c>
      <c r="AF1035">
        <f>SUMIFS('总明细 源文件后台下'!W:W,'总明细 源文件后台下'!E:E,E1035,'总明细 源文件后台下'!C:C,"Refund")</f>
        <v>0</v>
      </c>
      <c r="AK1035">
        <f>(SUMIF('广告费 源文件后台下'!G:G,E1035,'广告费 源文件后台下'!M:M))*-1</f>
        <v>0</v>
      </c>
      <c r="AL1035">
        <f>SUMIFS('总明细 源文件后台下'!W:W,'总明细 源文件后台下'!E:E,E1035,'总明细 源文件后台下'!C:C,"Adjustment",'总明细 源文件后台下'!F:F,"FBA Inventory Reimbursement - Customer Return")</f>
        <v>0</v>
      </c>
      <c r="AM1035">
        <f>SUMIFS('总明细 源文件后台下'!W:W,'总明细 源文件后台下'!E:E,E1035,'总明细 源文件后台下'!C:C,"Adjustment",'总明细 源文件后台下'!F:F,"FBA Inventory Reimbursement - Damaged:Warehouse")</f>
        <v>0</v>
      </c>
      <c r="AN1035">
        <f>SUMIFS('总明细 源文件后台下'!W:W,'总明细 源文件后台下'!E:E,E1035,'总明细 源文件后台下'!C:C,"Adjustment",'总明细 源文件后台下'!F:F,"FBA Inventory Reimbursement - Customer Service Issue")</f>
        <v>0</v>
      </c>
      <c r="AO1035">
        <f>SUMIFS('总明细 源文件后台下'!W:W,'总明细 源文件后台下'!E:E,E1035,'总明细 源文件后台下'!C:C,"Adjustment",'总明细 源文件后台下'!F:F,"FBA Inventory Reimbursement - Fee Correction")</f>
        <v>0</v>
      </c>
      <c r="AP1035">
        <f>SUMIFS('总明细 源文件后台下'!W:W,'总明细 源文件后台下'!E:E,E1035,'总明细 源文件后台下'!C:C,"Adjustment",'总明细 源文件后台下'!F:F,"FBA Inventory Reimbursement - General Adjustment")</f>
        <v>0</v>
      </c>
      <c r="AQ1035">
        <f>SUMIFS('总明细 源文件后台下'!W:W,'总明细 源文件后台下'!E:E,E1035,'总明细 源文件后台下'!C:C,"Adjustment",'总明细 源文件后台下'!F:F,"FBA Inventory Reimbursement - Lost:Inbound")</f>
        <v>0</v>
      </c>
      <c r="AR1035">
        <f>SUMIFS('总明细 源文件后台下'!W:W,'总明细 源文件后台下'!E:E,E1035,'总明细 源文件后台下'!C:C,"Adjustment",'总明细 源文件后台下'!F:F,"FBA Inventory Reimbursement - Lost:Warehouse")</f>
        <v>0</v>
      </c>
      <c r="AS1035">
        <f>SUMIFS('总明细 源文件后台下'!W:W,'总明细 源文件后台下'!E:E,E1035,'总明细 源文件后台下'!C:C,"Adjustment",'总明细 源文件后台下'!F:F,"Non-subscription Fee Adjustment")</f>
        <v>0</v>
      </c>
      <c r="AT1035">
        <f>SUMIFS('总明细 源文件后台下'!W:W,'总明细 源文件后台下'!E:E,E1035,'总明细 源文件后台下'!C:C,"Adjustment",'总明细 源文件后台下'!F:F,"FBA Inventory Placement Service Fee")</f>
        <v>0</v>
      </c>
      <c r="AV1035">
        <f>SUMIF('FBA Customer Return Per Unit Fe'!B:B,E1035,'FBA Customer Return Per Unit Fe'!C:C)</f>
        <v>0</v>
      </c>
      <c r="AX1035">
        <f>(SUMIF('仓储费 源文件后台下'!C:C,E1035,'仓储费 源文件后台下'!V:V))*-1</f>
        <v>0</v>
      </c>
      <c r="AZ1035">
        <f>SUMIF('Disposal Fee销毁费用-160.95'!B:B,E1035,'Disposal Fee销毁费用-160.95'!D:D)*-1</f>
        <v>0</v>
      </c>
      <c r="BC1035">
        <f>IFERROR(VLOOKUP(F1035,'优惠券-86.4'!F:I,4,0),0)</f>
        <v>0</v>
      </c>
      <c r="BD1035">
        <f>IFERROR(VLOOKUP(F1035,'早评-120'!E:H,4,0),0)</f>
        <v>0</v>
      </c>
      <c r="BF1035">
        <f t="shared" si="128"/>
        <v>0</v>
      </c>
      <c r="BG1035">
        <f t="shared" si="129"/>
        <v>0</v>
      </c>
      <c r="BH1035">
        <f t="shared" si="130"/>
        <v>0</v>
      </c>
      <c r="BQ1035" s="45">
        <f t="shared" si="131"/>
        <v>0</v>
      </c>
      <c r="BR1035">
        <f>SUMIFS('9月销毁明细'!D:D,'9月销毁明细'!A:A,E1035,'9月销毁明细'!H:H,"Sellable")</f>
        <v>0</v>
      </c>
      <c r="BS1035">
        <f>SUMIFS('9月销毁明细'!G:G,'9月销毁明细'!A:A,E1035,'9月销毁明细'!H:H,"Sellable")</f>
        <v>0</v>
      </c>
      <c r="BT1035">
        <f>SUMIFS('9月销毁明细'!D:D,'9月销毁明细'!A:A,E1035,'9月销毁明细'!H:H,"Unsellable")</f>
        <v>0</v>
      </c>
      <c r="BU1035">
        <f>SUMIFS('9月销毁明细'!G:G,'9月销毁明细'!A:A,E1035,'9月销毁明细'!H:H,"Unsellable")</f>
        <v>0</v>
      </c>
      <c r="BW1035">
        <f>IFERROR(I1035*VLOOKUP(F1035,'9.3成本表'!C:L,10,0),0)</f>
        <v>0</v>
      </c>
      <c r="BX1035">
        <f t="shared" si="132"/>
        <v>0</v>
      </c>
      <c r="CC1035" s="45">
        <f t="shared" si="133"/>
        <v>0</v>
      </c>
      <c r="CD1035" s="45">
        <f t="shared" si="134"/>
        <v>0</v>
      </c>
      <c r="CE1035" s="45">
        <f t="shared" si="135"/>
        <v>0</v>
      </c>
    </row>
    <row r="1036" spans="4:83" x14ac:dyDescent="0.25">
      <c r="D1036" s="20" t="s">
        <v>2181</v>
      </c>
      <c r="E1036" s="20" t="s">
        <v>2182</v>
      </c>
      <c r="F1036" s="20">
        <v>6759</v>
      </c>
      <c r="G1036">
        <v>1030</v>
      </c>
      <c r="H1036" s="20"/>
      <c r="I1036">
        <f>SUMIFS('总明细 源文件后台下'!G:G,'总明细 源文件后台下'!E:E,E1036,'总明细 源文件后台下'!C:C,"Order")</f>
        <v>0</v>
      </c>
      <c r="J1036">
        <f>SUMIFS('总明细 源文件后台下'!M:M,'总明细 源文件后台下'!E:E,E1036,'总明细 源文件后台下'!C:C,"Order")</f>
        <v>0</v>
      </c>
      <c r="K1036">
        <f>SUMIFS('总明细 源文件后台下'!N:N,'总明细 源文件后台下'!E:E,E1036,'总明细 源文件后台下'!C:C,"Order")</f>
        <v>0</v>
      </c>
      <c r="L1036">
        <f>SUMIFS('总明细 源文件后台下'!O:O,'总明细 源文件后台下'!E:E,E1036,'总明细 源文件后台下'!C:C,"Order")</f>
        <v>0</v>
      </c>
      <c r="M1036">
        <f>SUMIFS('总明细 源文件后台下'!P:P,'总明细 源文件后台下'!E:E,E1036,'总明细 源文件后台下'!C:C,"Order")</f>
        <v>0</v>
      </c>
      <c r="N1036">
        <f>SUMIFS('总明细 源文件后台下'!Q:Q,'总明细 源文件后台下'!E:E,E1036,'总明细 源文件后台下'!C:C,"Order")</f>
        <v>0</v>
      </c>
      <c r="O1036">
        <f>SUMIFS('总明细 源文件后台下'!R:R,'总明细 源文件后台下'!E:E,E1036,'总明细 源文件后台下'!C:C,"Order")</f>
        <v>0</v>
      </c>
      <c r="P1036">
        <f>SUMIFS('总明细 源文件后台下'!S:S,'总明细 源文件后台下'!E:E,E1036,'总明细 源文件后台下'!C:C,"Order")</f>
        <v>0</v>
      </c>
      <c r="Q1036">
        <f>SUMIFS('总明细 源文件后台下'!T:T,'总明细 源文件后台下'!E:E,E1036,'总明细 源文件后台下'!C:C,"Order")</f>
        <v>0</v>
      </c>
      <c r="R1036">
        <f>SUMIFS('总明细 源文件后台下'!U:U,'总明细 源文件后台下'!E:E,E1036,'总明细 源文件后台下'!C:C,"Order")</f>
        <v>0</v>
      </c>
      <c r="S1036">
        <f>SUMIFS('总明细 源文件后台下'!V:V,'总明细 源文件后台下'!E:E,E1036,'总明细 源文件后台下'!C:C,"Order")</f>
        <v>0</v>
      </c>
      <c r="T1036">
        <f>SUMIFS('总明细 源文件后台下'!W:W,'总明细 源文件后台下'!E:E,E1036,'总明细 源文件后台下'!C:C,"Order")</f>
        <v>0</v>
      </c>
      <c r="U1036">
        <f>SUMIFS('总明细 源文件后台下'!G:G,'总明细 源文件后台下'!E:E,E1036,'总明细 源文件后台下'!C:C,"Refund")</f>
        <v>0</v>
      </c>
      <c r="V1036">
        <f>SUMIFS('总明细 源文件后台下'!M:M,'总明细 源文件后台下'!E:E,E1036,'总明细 源文件后台下'!C:C,"Refund")</f>
        <v>0</v>
      </c>
      <c r="W1036">
        <f>SUMIFS('总明细 源文件后台下'!N:N,'总明细 源文件后台下'!E:E,E1036,'总明细 源文件后台下'!C:C,"Refund")</f>
        <v>0</v>
      </c>
      <c r="X1036">
        <f>SUMIFS('总明细 源文件后台下'!O:O,'总明细 源文件后台下'!E:E,E1036,'总明细 源文件后台下'!C:C,"Refund")</f>
        <v>0</v>
      </c>
      <c r="Y1036">
        <f>SUMIFS('总明细 源文件后台下'!P:P,'总明细 源文件后台下'!E:E,E1036,'总明细 源文件后台下'!C:C,"Refund")</f>
        <v>0</v>
      </c>
      <c r="Z1036">
        <f>SUMIFS('总明细 源文件后台下'!Q:Q,'总明细 源文件后台下'!E:E,E1036,'总明细 源文件后台下'!C:C,"Refund")</f>
        <v>0</v>
      </c>
      <c r="AA1036">
        <f>SUMIFS('总明细 源文件后台下'!R:R,'总明细 源文件后台下'!E:E,E1036,'总明细 源文件后台下'!C:C,"Refund")</f>
        <v>0</v>
      </c>
      <c r="AB1036">
        <f>SUMIFS('总明细 源文件后台下'!S:S,'总明细 源文件后台下'!E:E,E1036,'总明细 源文件后台下'!C:C,"Refund")</f>
        <v>0</v>
      </c>
      <c r="AC1036">
        <f>SUMIFS('总明细 源文件后台下'!T:T,'总明细 源文件后台下'!E:E,E1036,'总明细 源文件后台下'!C:C,"Refund")</f>
        <v>0</v>
      </c>
      <c r="AD1036">
        <f>SUMIFS('总明细 源文件后台下'!U:U,'总明细 源文件后台下'!E:E,E1036,'总明细 源文件后台下'!C:C,"Refund")</f>
        <v>0</v>
      </c>
      <c r="AE1036">
        <f>SUMIFS('总明细 源文件后台下'!V:V,'总明细 源文件后台下'!E:E,E1036,'总明细 源文件后台下'!C:C,"Refund")</f>
        <v>0</v>
      </c>
      <c r="AF1036">
        <f>SUMIFS('总明细 源文件后台下'!W:W,'总明细 源文件后台下'!E:E,E1036,'总明细 源文件后台下'!C:C,"Refund")</f>
        <v>0</v>
      </c>
      <c r="AK1036">
        <f>(SUMIF('广告费 源文件后台下'!G:G,E1036,'广告费 源文件后台下'!M:M))*-1</f>
        <v>0</v>
      </c>
      <c r="AL1036">
        <f>SUMIFS('总明细 源文件后台下'!W:W,'总明细 源文件后台下'!E:E,E1036,'总明细 源文件后台下'!C:C,"Adjustment",'总明细 源文件后台下'!F:F,"FBA Inventory Reimbursement - Customer Return")</f>
        <v>0</v>
      </c>
      <c r="AM1036">
        <f>SUMIFS('总明细 源文件后台下'!W:W,'总明细 源文件后台下'!E:E,E1036,'总明细 源文件后台下'!C:C,"Adjustment",'总明细 源文件后台下'!F:F,"FBA Inventory Reimbursement - Damaged:Warehouse")</f>
        <v>0</v>
      </c>
      <c r="AN1036">
        <f>SUMIFS('总明细 源文件后台下'!W:W,'总明细 源文件后台下'!E:E,E1036,'总明细 源文件后台下'!C:C,"Adjustment",'总明细 源文件后台下'!F:F,"FBA Inventory Reimbursement - Customer Service Issue")</f>
        <v>0</v>
      </c>
      <c r="AO1036">
        <f>SUMIFS('总明细 源文件后台下'!W:W,'总明细 源文件后台下'!E:E,E1036,'总明细 源文件后台下'!C:C,"Adjustment",'总明细 源文件后台下'!F:F,"FBA Inventory Reimbursement - Fee Correction")</f>
        <v>0</v>
      </c>
      <c r="AP1036">
        <f>SUMIFS('总明细 源文件后台下'!W:W,'总明细 源文件后台下'!E:E,E1036,'总明细 源文件后台下'!C:C,"Adjustment",'总明细 源文件后台下'!F:F,"FBA Inventory Reimbursement - General Adjustment")</f>
        <v>0</v>
      </c>
      <c r="AQ1036">
        <f>SUMIFS('总明细 源文件后台下'!W:W,'总明细 源文件后台下'!E:E,E1036,'总明细 源文件后台下'!C:C,"Adjustment",'总明细 源文件后台下'!F:F,"FBA Inventory Reimbursement - Lost:Inbound")</f>
        <v>0</v>
      </c>
      <c r="AR1036">
        <f>SUMIFS('总明细 源文件后台下'!W:W,'总明细 源文件后台下'!E:E,E1036,'总明细 源文件后台下'!C:C,"Adjustment",'总明细 源文件后台下'!F:F,"FBA Inventory Reimbursement - Lost:Warehouse")</f>
        <v>0</v>
      </c>
      <c r="AS1036">
        <f>SUMIFS('总明细 源文件后台下'!W:W,'总明细 源文件后台下'!E:E,E1036,'总明细 源文件后台下'!C:C,"Adjustment",'总明细 源文件后台下'!F:F,"Non-subscription Fee Adjustment")</f>
        <v>0</v>
      </c>
      <c r="AT1036">
        <f>SUMIFS('总明细 源文件后台下'!W:W,'总明细 源文件后台下'!E:E,E1036,'总明细 源文件后台下'!C:C,"Adjustment",'总明细 源文件后台下'!F:F,"FBA Inventory Placement Service Fee")</f>
        <v>0</v>
      </c>
      <c r="AV1036">
        <f>SUMIF('FBA Customer Return Per Unit Fe'!B:B,E1036,'FBA Customer Return Per Unit Fe'!C:C)</f>
        <v>0</v>
      </c>
      <c r="AX1036">
        <f>(SUMIF('仓储费 源文件后台下'!C:C,E1036,'仓储费 源文件后台下'!V:V))*-1</f>
        <v>-0.1477</v>
      </c>
      <c r="AZ1036">
        <f>SUMIF('Disposal Fee销毁费用-160.95'!B:B,E1036,'Disposal Fee销毁费用-160.95'!D:D)*-1</f>
        <v>-1.2</v>
      </c>
      <c r="BC1036">
        <f>IFERROR(VLOOKUP(F1036,'优惠券-86.4'!F:I,4,0),0)</f>
        <v>0</v>
      </c>
      <c r="BD1036">
        <f>IFERROR(VLOOKUP(F1036,'早评-120'!E:H,4,0),0)</f>
        <v>0</v>
      </c>
      <c r="BF1036">
        <f t="shared" si="128"/>
        <v>-1.3476999999999999</v>
      </c>
      <c r="BG1036">
        <f t="shared" si="129"/>
        <v>0</v>
      </c>
      <c r="BH1036">
        <f t="shared" si="130"/>
        <v>-8.7600499999999997</v>
      </c>
      <c r="BQ1036" s="45">
        <f t="shared" si="131"/>
        <v>-8.7600499999999997</v>
      </c>
      <c r="BR1036">
        <f>SUMIFS('9月销毁明细'!D:D,'9月销毁明细'!A:A,E1036,'9月销毁明细'!H:H,"Sellable")</f>
        <v>0</v>
      </c>
      <c r="BS1036">
        <f>SUMIFS('9月销毁明细'!G:G,'9月销毁明细'!A:A,E1036,'9月销毁明细'!H:H,"Sellable")</f>
        <v>0</v>
      </c>
      <c r="BT1036">
        <f>SUMIFS('9月销毁明细'!D:D,'9月销毁明细'!A:A,E1036,'9月销毁明细'!H:H,"Unsellable")</f>
        <v>0</v>
      </c>
      <c r="BU1036">
        <f>SUMIFS('9月销毁明细'!G:G,'9月销毁明细'!A:A,E1036,'9月销毁明细'!H:H,"Unsellable")</f>
        <v>0</v>
      </c>
      <c r="BW1036">
        <f>IFERROR(I1036*VLOOKUP(F1036,'9.3成本表'!C:L,10,0),0)</f>
        <v>0</v>
      </c>
      <c r="BX1036">
        <f t="shared" si="132"/>
        <v>0</v>
      </c>
      <c r="CC1036" s="45">
        <f t="shared" si="133"/>
        <v>-8.7600499999999997</v>
      </c>
      <c r="CD1036" s="45">
        <f t="shared" si="134"/>
        <v>0</v>
      </c>
      <c r="CE1036" s="45">
        <f t="shared" si="135"/>
        <v>0</v>
      </c>
    </row>
    <row r="1037" spans="4:83" x14ac:dyDescent="0.25">
      <c r="D1037" s="20" t="s">
        <v>2183</v>
      </c>
      <c r="E1037" s="20" t="s">
        <v>2184</v>
      </c>
      <c r="F1037" s="20">
        <v>6759</v>
      </c>
      <c r="G1037">
        <v>1031</v>
      </c>
      <c r="H1037" s="20"/>
      <c r="I1037">
        <f>SUMIFS('总明细 源文件后台下'!G:G,'总明细 源文件后台下'!E:E,E1037,'总明细 源文件后台下'!C:C,"Order")</f>
        <v>0</v>
      </c>
      <c r="J1037">
        <f>SUMIFS('总明细 源文件后台下'!M:M,'总明细 源文件后台下'!E:E,E1037,'总明细 源文件后台下'!C:C,"Order")</f>
        <v>0</v>
      </c>
      <c r="K1037">
        <f>SUMIFS('总明细 源文件后台下'!N:N,'总明细 源文件后台下'!E:E,E1037,'总明细 源文件后台下'!C:C,"Order")</f>
        <v>0</v>
      </c>
      <c r="L1037">
        <f>SUMIFS('总明细 源文件后台下'!O:O,'总明细 源文件后台下'!E:E,E1037,'总明细 源文件后台下'!C:C,"Order")</f>
        <v>0</v>
      </c>
      <c r="M1037">
        <f>SUMIFS('总明细 源文件后台下'!P:P,'总明细 源文件后台下'!E:E,E1037,'总明细 源文件后台下'!C:C,"Order")</f>
        <v>0</v>
      </c>
      <c r="N1037">
        <f>SUMIFS('总明细 源文件后台下'!Q:Q,'总明细 源文件后台下'!E:E,E1037,'总明细 源文件后台下'!C:C,"Order")</f>
        <v>0</v>
      </c>
      <c r="O1037">
        <f>SUMIFS('总明细 源文件后台下'!R:R,'总明细 源文件后台下'!E:E,E1037,'总明细 源文件后台下'!C:C,"Order")</f>
        <v>0</v>
      </c>
      <c r="P1037">
        <f>SUMIFS('总明细 源文件后台下'!S:S,'总明细 源文件后台下'!E:E,E1037,'总明细 源文件后台下'!C:C,"Order")</f>
        <v>0</v>
      </c>
      <c r="Q1037">
        <f>SUMIFS('总明细 源文件后台下'!T:T,'总明细 源文件后台下'!E:E,E1037,'总明细 源文件后台下'!C:C,"Order")</f>
        <v>0</v>
      </c>
      <c r="R1037">
        <f>SUMIFS('总明细 源文件后台下'!U:U,'总明细 源文件后台下'!E:E,E1037,'总明细 源文件后台下'!C:C,"Order")</f>
        <v>0</v>
      </c>
      <c r="S1037">
        <f>SUMIFS('总明细 源文件后台下'!V:V,'总明细 源文件后台下'!E:E,E1037,'总明细 源文件后台下'!C:C,"Order")</f>
        <v>0</v>
      </c>
      <c r="T1037">
        <f>SUMIFS('总明细 源文件后台下'!W:W,'总明细 源文件后台下'!E:E,E1037,'总明细 源文件后台下'!C:C,"Order")</f>
        <v>0</v>
      </c>
      <c r="U1037">
        <f>SUMIFS('总明细 源文件后台下'!G:G,'总明细 源文件后台下'!E:E,E1037,'总明细 源文件后台下'!C:C,"Refund")</f>
        <v>0</v>
      </c>
      <c r="V1037">
        <f>SUMIFS('总明细 源文件后台下'!M:M,'总明细 源文件后台下'!E:E,E1037,'总明细 源文件后台下'!C:C,"Refund")</f>
        <v>0</v>
      </c>
      <c r="W1037">
        <f>SUMIFS('总明细 源文件后台下'!N:N,'总明细 源文件后台下'!E:E,E1037,'总明细 源文件后台下'!C:C,"Refund")</f>
        <v>0</v>
      </c>
      <c r="X1037">
        <f>SUMIFS('总明细 源文件后台下'!O:O,'总明细 源文件后台下'!E:E,E1037,'总明细 源文件后台下'!C:C,"Refund")</f>
        <v>0</v>
      </c>
      <c r="Y1037">
        <f>SUMIFS('总明细 源文件后台下'!P:P,'总明细 源文件后台下'!E:E,E1037,'总明细 源文件后台下'!C:C,"Refund")</f>
        <v>0</v>
      </c>
      <c r="Z1037">
        <f>SUMIFS('总明细 源文件后台下'!Q:Q,'总明细 源文件后台下'!E:E,E1037,'总明细 源文件后台下'!C:C,"Refund")</f>
        <v>0</v>
      </c>
      <c r="AA1037">
        <f>SUMIFS('总明细 源文件后台下'!R:R,'总明细 源文件后台下'!E:E,E1037,'总明细 源文件后台下'!C:C,"Refund")</f>
        <v>0</v>
      </c>
      <c r="AB1037">
        <f>SUMIFS('总明细 源文件后台下'!S:S,'总明细 源文件后台下'!E:E,E1037,'总明细 源文件后台下'!C:C,"Refund")</f>
        <v>0</v>
      </c>
      <c r="AC1037">
        <f>SUMIFS('总明细 源文件后台下'!T:T,'总明细 源文件后台下'!E:E,E1037,'总明细 源文件后台下'!C:C,"Refund")</f>
        <v>0</v>
      </c>
      <c r="AD1037">
        <f>SUMIFS('总明细 源文件后台下'!U:U,'总明细 源文件后台下'!E:E,E1037,'总明细 源文件后台下'!C:C,"Refund")</f>
        <v>0</v>
      </c>
      <c r="AE1037">
        <f>SUMIFS('总明细 源文件后台下'!V:V,'总明细 源文件后台下'!E:E,E1037,'总明细 源文件后台下'!C:C,"Refund")</f>
        <v>0</v>
      </c>
      <c r="AF1037">
        <f>SUMIFS('总明细 源文件后台下'!W:W,'总明细 源文件后台下'!E:E,E1037,'总明细 源文件后台下'!C:C,"Refund")</f>
        <v>0</v>
      </c>
      <c r="AK1037">
        <f>(SUMIF('广告费 源文件后台下'!G:G,E1037,'广告费 源文件后台下'!M:M))*-1</f>
        <v>0</v>
      </c>
      <c r="AL1037">
        <f>SUMIFS('总明细 源文件后台下'!W:W,'总明细 源文件后台下'!E:E,E1037,'总明细 源文件后台下'!C:C,"Adjustment",'总明细 源文件后台下'!F:F,"FBA Inventory Reimbursement - Customer Return")</f>
        <v>0</v>
      </c>
      <c r="AM1037">
        <f>SUMIFS('总明细 源文件后台下'!W:W,'总明细 源文件后台下'!E:E,E1037,'总明细 源文件后台下'!C:C,"Adjustment",'总明细 源文件后台下'!F:F,"FBA Inventory Reimbursement - Damaged:Warehouse")</f>
        <v>0</v>
      </c>
      <c r="AN1037">
        <f>SUMIFS('总明细 源文件后台下'!W:W,'总明细 源文件后台下'!E:E,E1037,'总明细 源文件后台下'!C:C,"Adjustment",'总明细 源文件后台下'!F:F,"FBA Inventory Reimbursement - Customer Service Issue")</f>
        <v>0</v>
      </c>
      <c r="AO1037">
        <f>SUMIFS('总明细 源文件后台下'!W:W,'总明细 源文件后台下'!E:E,E1037,'总明细 源文件后台下'!C:C,"Adjustment",'总明细 源文件后台下'!F:F,"FBA Inventory Reimbursement - Fee Correction")</f>
        <v>0</v>
      </c>
      <c r="AP1037">
        <f>SUMIFS('总明细 源文件后台下'!W:W,'总明细 源文件后台下'!E:E,E1037,'总明细 源文件后台下'!C:C,"Adjustment",'总明细 源文件后台下'!F:F,"FBA Inventory Reimbursement - General Adjustment")</f>
        <v>0</v>
      </c>
      <c r="AQ1037">
        <f>SUMIFS('总明细 源文件后台下'!W:W,'总明细 源文件后台下'!E:E,E1037,'总明细 源文件后台下'!C:C,"Adjustment",'总明细 源文件后台下'!F:F,"FBA Inventory Reimbursement - Lost:Inbound")</f>
        <v>0</v>
      </c>
      <c r="AR1037">
        <f>SUMIFS('总明细 源文件后台下'!W:W,'总明细 源文件后台下'!E:E,E1037,'总明细 源文件后台下'!C:C,"Adjustment",'总明细 源文件后台下'!F:F,"FBA Inventory Reimbursement - Lost:Warehouse")</f>
        <v>0</v>
      </c>
      <c r="AS1037">
        <f>SUMIFS('总明细 源文件后台下'!W:W,'总明细 源文件后台下'!E:E,E1037,'总明细 源文件后台下'!C:C,"Adjustment",'总明细 源文件后台下'!F:F,"Non-subscription Fee Adjustment")</f>
        <v>0</v>
      </c>
      <c r="AT1037">
        <f>SUMIFS('总明细 源文件后台下'!W:W,'总明细 源文件后台下'!E:E,E1037,'总明细 源文件后台下'!C:C,"Adjustment",'总明细 源文件后台下'!F:F,"FBA Inventory Placement Service Fee")</f>
        <v>0</v>
      </c>
      <c r="AV1037">
        <f>SUMIF('FBA Customer Return Per Unit Fe'!B:B,E1037,'FBA Customer Return Per Unit Fe'!C:C)</f>
        <v>0</v>
      </c>
      <c r="AX1037">
        <f>(SUMIF('仓储费 源文件后台下'!C:C,E1037,'仓储费 源文件后台下'!V:V))*-1</f>
        <v>-3.8800000000000001E-2</v>
      </c>
      <c r="AZ1037">
        <f>SUMIF('Disposal Fee销毁费用-160.95'!B:B,E1037,'Disposal Fee销毁费用-160.95'!D:D)*-1</f>
        <v>-0.3</v>
      </c>
      <c r="BC1037">
        <f>IFERROR(VLOOKUP(F1037,'优惠券-86.4'!F:I,4,0),0)</f>
        <v>0</v>
      </c>
      <c r="BD1037">
        <f>IFERROR(VLOOKUP(F1037,'早评-120'!E:H,4,0),0)</f>
        <v>0</v>
      </c>
      <c r="BF1037">
        <f t="shared" si="128"/>
        <v>-0.33879999999999999</v>
      </c>
      <c r="BG1037">
        <f t="shared" si="129"/>
        <v>0</v>
      </c>
      <c r="BH1037">
        <f t="shared" si="130"/>
        <v>-2.2021999999999999</v>
      </c>
      <c r="BQ1037" s="45">
        <f t="shared" si="131"/>
        <v>-2.2021999999999999</v>
      </c>
      <c r="BR1037">
        <f>SUMIFS('9月销毁明细'!D:D,'9月销毁明细'!A:A,E1037,'9月销毁明细'!H:H,"Sellable")</f>
        <v>0</v>
      </c>
      <c r="BS1037">
        <f>SUMIFS('9月销毁明细'!G:G,'9月销毁明细'!A:A,E1037,'9月销毁明细'!H:H,"Sellable")</f>
        <v>0</v>
      </c>
      <c r="BT1037">
        <f>SUMIFS('9月销毁明细'!D:D,'9月销毁明细'!A:A,E1037,'9月销毁明细'!H:H,"Unsellable")</f>
        <v>0</v>
      </c>
      <c r="BU1037">
        <f>SUMIFS('9月销毁明细'!G:G,'9月销毁明细'!A:A,E1037,'9月销毁明细'!H:H,"Unsellable")</f>
        <v>0</v>
      </c>
      <c r="BW1037">
        <f>IFERROR(I1037*VLOOKUP(F1037,'9.3成本表'!C:L,10,0),0)</f>
        <v>0</v>
      </c>
      <c r="BX1037">
        <f t="shared" si="132"/>
        <v>0</v>
      </c>
      <c r="CC1037" s="45">
        <f t="shared" si="133"/>
        <v>-2.2021999999999999</v>
      </c>
      <c r="CD1037" s="45">
        <f t="shared" si="134"/>
        <v>0</v>
      </c>
      <c r="CE1037" s="45">
        <f t="shared" si="135"/>
        <v>0</v>
      </c>
    </row>
    <row r="1038" spans="4:83" x14ac:dyDescent="0.25">
      <c r="D1038" s="20" t="s">
        <v>2185</v>
      </c>
      <c r="E1038" s="20" t="s">
        <v>2186</v>
      </c>
      <c r="F1038" s="20">
        <v>6759</v>
      </c>
      <c r="G1038">
        <v>1032</v>
      </c>
      <c r="H1038" s="20"/>
      <c r="I1038">
        <f>SUMIFS('总明细 源文件后台下'!G:G,'总明细 源文件后台下'!E:E,E1038,'总明细 源文件后台下'!C:C,"Order")</f>
        <v>0</v>
      </c>
      <c r="J1038">
        <f>SUMIFS('总明细 源文件后台下'!M:M,'总明细 源文件后台下'!E:E,E1038,'总明细 源文件后台下'!C:C,"Order")</f>
        <v>0</v>
      </c>
      <c r="K1038">
        <f>SUMIFS('总明细 源文件后台下'!N:N,'总明细 源文件后台下'!E:E,E1038,'总明细 源文件后台下'!C:C,"Order")</f>
        <v>0</v>
      </c>
      <c r="L1038">
        <f>SUMIFS('总明细 源文件后台下'!O:O,'总明细 源文件后台下'!E:E,E1038,'总明细 源文件后台下'!C:C,"Order")</f>
        <v>0</v>
      </c>
      <c r="M1038">
        <f>SUMIFS('总明细 源文件后台下'!P:P,'总明细 源文件后台下'!E:E,E1038,'总明细 源文件后台下'!C:C,"Order")</f>
        <v>0</v>
      </c>
      <c r="N1038">
        <f>SUMIFS('总明细 源文件后台下'!Q:Q,'总明细 源文件后台下'!E:E,E1038,'总明细 源文件后台下'!C:C,"Order")</f>
        <v>0</v>
      </c>
      <c r="O1038">
        <f>SUMIFS('总明细 源文件后台下'!R:R,'总明细 源文件后台下'!E:E,E1038,'总明细 源文件后台下'!C:C,"Order")</f>
        <v>0</v>
      </c>
      <c r="P1038">
        <f>SUMIFS('总明细 源文件后台下'!S:S,'总明细 源文件后台下'!E:E,E1038,'总明细 源文件后台下'!C:C,"Order")</f>
        <v>0</v>
      </c>
      <c r="Q1038">
        <f>SUMIFS('总明细 源文件后台下'!T:T,'总明细 源文件后台下'!E:E,E1038,'总明细 源文件后台下'!C:C,"Order")</f>
        <v>0</v>
      </c>
      <c r="R1038">
        <f>SUMIFS('总明细 源文件后台下'!U:U,'总明细 源文件后台下'!E:E,E1038,'总明细 源文件后台下'!C:C,"Order")</f>
        <v>0</v>
      </c>
      <c r="S1038">
        <f>SUMIFS('总明细 源文件后台下'!V:V,'总明细 源文件后台下'!E:E,E1038,'总明细 源文件后台下'!C:C,"Order")</f>
        <v>0</v>
      </c>
      <c r="T1038">
        <f>SUMIFS('总明细 源文件后台下'!W:W,'总明细 源文件后台下'!E:E,E1038,'总明细 源文件后台下'!C:C,"Order")</f>
        <v>0</v>
      </c>
      <c r="U1038">
        <f>SUMIFS('总明细 源文件后台下'!G:G,'总明细 源文件后台下'!E:E,E1038,'总明细 源文件后台下'!C:C,"Refund")</f>
        <v>0</v>
      </c>
      <c r="V1038">
        <f>SUMIFS('总明细 源文件后台下'!M:M,'总明细 源文件后台下'!E:E,E1038,'总明细 源文件后台下'!C:C,"Refund")</f>
        <v>0</v>
      </c>
      <c r="W1038">
        <f>SUMIFS('总明细 源文件后台下'!N:N,'总明细 源文件后台下'!E:E,E1038,'总明细 源文件后台下'!C:C,"Refund")</f>
        <v>0</v>
      </c>
      <c r="X1038">
        <f>SUMIFS('总明细 源文件后台下'!O:O,'总明细 源文件后台下'!E:E,E1038,'总明细 源文件后台下'!C:C,"Refund")</f>
        <v>0</v>
      </c>
      <c r="Y1038">
        <f>SUMIFS('总明细 源文件后台下'!P:P,'总明细 源文件后台下'!E:E,E1038,'总明细 源文件后台下'!C:C,"Refund")</f>
        <v>0</v>
      </c>
      <c r="Z1038">
        <f>SUMIFS('总明细 源文件后台下'!Q:Q,'总明细 源文件后台下'!E:E,E1038,'总明细 源文件后台下'!C:C,"Refund")</f>
        <v>0</v>
      </c>
      <c r="AA1038">
        <f>SUMIFS('总明细 源文件后台下'!R:R,'总明细 源文件后台下'!E:E,E1038,'总明细 源文件后台下'!C:C,"Refund")</f>
        <v>0</v>
      </c>
      <c r="AB1038">
        <f>SUMIFS('总明细 源文件后台下'!S:S,'总明细 源文件后台下'!E:E,E1038,'总明细 源文件后台下'!C:C,"Refund")</f>
        <v>0</v>
      </c>
      <c r="AC1038">
        <f>SUMIFS('总明细 源文件后台下'!T:T,'总明细 源文件后台下'!E:E,E1038,'总明细 源文件后台下'!C:C,"Refund")</f>
        <v>0</v>
      </c>
      <c r="AD1038">
        <f>SUMIFS('总明细 源文件后台下'!U:U,'总明细 源文件后台下'!E:E,E1038,'总明细 源文件后台下'!C:C,"Refund")</f>
        <v>0</v>
      </c>
      <c r="AE1038">
        <f>SUMIFS('总明细 源文件后台下'!V:V,'总明细 源文件后台下'!E:E,E1038,'总明细 源文件后台下'!C:C,"Refund")</f>
        <v>0</v>
      </c>
      <c r="AF1038">
        <f>SUMIFS('总明细 源文件后台下'!W:W,'总明细 源文件后台下'!E:E,E1038,'总明细 源文件后台下'!C:C,"Refund")</f>
        <v>0</v>
      </c>
      <c r="AK1038">
        <f>(SUMIF('广告费 源文件后台下'!G:G,E1038,'广告费 源文件后台下'!M:M))*-1</f>
        <v>0</v>
      </c>
      <c r="AL1038">
        <f>SUMIFS('总明细 源文件后台下'!W:W,'总明细 源文件后台下'!E:E,E1038,'总明细 源文件后台下'!C:C,"Adjustment",'总明细 源文件后台下'!F:F,"FBA Inventory Reimbursement - Customer Return")</f>
        <v>0</v>
      </c>
      <c r="AM1038">
        <f>SUMIFS('总明细 源文件后台下'!W:W,'总明细 源文件后台下'!E:E,E1038,'总明细 源文件后台下'!C:C,"Adjustment",'总明细 源文件后台下'!F:F,"FBA Inventory Reimbursement - Damaged:Warehouse")</f>
        <v>0</v>
      </c>
      <c r="AN1038">
        <f>SUMIFS('总明细 源文件后台下'!W:W,'总明细 源文件后台下'!E:E,E1038,'总明细 源文件后台下'!C:C,"Adjustment",'总明细 源文件后台下'!F:F,"FBA Inventory Reimbursement - Customer Service Issue")</f>
        <v>0</v>
      </c>
      <c r="AO1038">
        <f>SUMIFS('总明细 源文件后台下'!W:W,'总明细 源文件后台下'!E:E,E1038,'总明细 源文件后台下'!C:C,"Adjustment",'总明细 源文件后台下'!F:F,"FBA Inventory Reimbursement - Fee Correction")</f>
        <v>0</v>
      </c>
      <c r="AP1038">
        <f>SUMIFS('总明细 源文件后台下'!W:W,'总明细 源文件后台下'!E:E,E1038,'总明细 源文件后台下'!C:C,"Adjustment",'总明细 源文件后台下'!F:F,"FBA Inventory Reimbursement - General Adjustment")</f>
        <v>0</v>
      </c>
      <c r="AQ1038">
        <f>SUMIFS('总明细 源文件后台下'!W:W,'总明细 源文件后台下'!E:E,E1038,'总明细 源文件后台下'!C:C,"Adjustment",'总明细 源文件后台下'!F:F,"FBA Inventory Reimbursement - Lost:Inbound")</f>
        <v>0</v>
      </c>
      <c r="AR1038">
        <f>SUMIFS('总明细 源文件后台下'!W:W,'总明细 源文件后台下'!E:E,E1038,'总明细 源文件后台下'!C:C,"Adjustment",'总明细 源文件后台下'!F:F,"FBA Inventory Reimbursement - Lost:Warehouse")</f>
        <v>0</v>
      </c>
      <c r="AS1038">
        <f>SUMIFS('总明细 源文件后台下'!W:W,'总明细 源文件后台下'!E:E,E1038,'总明细 源文件后台下'!C:C,"Adjustment",'总明细 源文件后台下'!F:F,"Non-subscription Fee Adjustment")</f>
        <v>0</v>
      </c>
      <c r="AT1038">
        <f>SUMIFS('总明细 源文件后台下'!W:W,'总明细 源文件后台下'!E:E,E1038,'总明细 源文件后台下'!C:C,"Adjustment",'总明细 源文件后台下'!F:F,"FBA Inventory Placement Service Fee")</f>
        <v>0</v>
      </c>
      <c r="AV1038">
        <f>SUMIF('FBA Customer Return Per Unit Fe'!B:B,E1038,'FBA Customer Return Per Unit Fe'!C:C)</f>
        <v>0</v>
      </c>
      <c r="AX1038">
        <f>(SUMIF('仓储费 源文件后台下'!C:C,E1038,'仓储费 源文件后台下'!V:V))*-1</f>
        <v>-0.22</v>
      </c>
      <c r="AZ1038">
        <f>SUMIF('Disposal Fee销毁费用-160.95'!B:B,E1038,'Disposal Fee销毁费用-160.95'!D:D)*-1</f>
        <v>-1.65</v>
      </c>
      <c r="BC1038">
        <f>IFERROR(VLOOKUP(F1038,'优惠券-86.4'!F:I,4,0),0)</f>
        <v>0</v>
      </c>
      <c r="BD1038">
        <f>IFERROR(VLOOKUP(F1038,'早评-120'!E:H,4,0),0)</f>
        <v>0</v>
      </c>
      <c r="BF1038">
        <f t="shared" si="128"/>
        <v>-1.8699999999999999</v>
      </c>
      <c r="BG1038">
        <f t="shared" si="129"/>
        <v>0</v>
      </c>
      <c r="BH1038">
        <f t="shared" si="130"/>
        <v>-12.154999999999999</v>
      </c>
      <c r="BQ1038" s="45">
        <f t="shared" si="131"/>
        <v>-12.154999999999999</v>
      </c>
      <c r="BR1038">
        <f>SUMIFS('9月销毁明细'!D:D,'9月销毁明细'!A:A,E1038,'9月销毁明细'!H:H,"Sellable")</f>
        <v>0</v>
      </c>
      <c r="BS1038">
        <f>SUMIFS('9月销毁明细'!G:G,'9月销毁明细'!A:A,E1038,'9月销毁明细'!H:H,"Sellable")</f>
        <v>0</v>
      </c>
      <c r="BT1038">
        <f>SUMIFS('9月销毁明细'!D:D,'9月销毁明细'!A:A,E1038,'9月销毁明细'!H:H,"Unsellable")</f>
        <v>0</v>
      </c>
      <c r="BU1038">
        <f>SUMIFS('9月销毁明细'!G:G,'9月销毁明细'!A:A,E1038,'9月销毁明细'!H:H,"Unsellable")</f>
        <v>0</v>
      </c>
      <c r="BW1038">
        <f>IFERROR(I1038*VLOOKUP(F1038,'9.3成本表'!C:L,10,0),0)</f>
        <v>0</v>
      </c>
      <c r="BX1038">
        <f t="shared" si="132"/>
        <v>0</v>
      </c>
      <c r="CC1038" s="45">
        <f t="shared" si="133"/>
        <v>-12.154999999999999</v>
      </c>
      <c r="CD1038" s="45">
        <f t="shared" si="134"/>
        <v>0</v>
      </c>
      <c r="CE1038" s="45">
        <f t="shared" si="135"/>
        <v>0</v>
      </c>
    </row>
    <row r="1039" spans="4:83" x14ac:dyDescent="0.25">
      <c r="D1039" s="20" t="s">
        <v>2187</v>
      </c>
      <c r="E1039" s="20" t="s">
        <v>2188</v>
      </c>
      <c r="F1039" s="20">
        <v>6759</v>
      </c>
      <c r="G1039">
        <v>1033</v>
      </c>
      <c r="H1039" s="20"/>
      <c r="I1039">
        <f>SUMIFS('总明细 源文件后台下'!G:G,'总明细 源文件后台下'!E:E,E1039,'总明细 源文件后台下'!C:C,"Order")</f>
        <v>0</v>
      </c>
      <c r="J1039">
        <f>SUMIFS('总明细 源文件后台下'!M:M,'总明细 源文件后台下'!E:E,E1039,'总明细 源文件后台下'!C:C,"Order")</f>
        <v>0</v>
      </c>
      <c r="K1039">
        <f>SUMIFS('总明细 源文件后台下'!N:N,'总明细 源文件后台下'!E:E,E1039,'总明细 源文件后台下'!C:C,"Order")</f>
        <v>0</v>
      </c>
      <c r="L1039">
        <f>SUMIFS('总明细 源文件后台下'!O:O,'总明细 源文件后台下'!E:E,E1039,'总明细 源文件后台下'!C:C,"Order")</f>
        <v>0</v>
      </c>
      <c r="M1039">
        <f>SUMIFS('总明细 源文件后台下'!P:P,'总明细 源文件后台下'!E:E,E1039,'总明细 源文件后台下'!C:C,"Order")</f>
        <v>0</v>
      </c>
      <c r="N1039">
        <f>SUMIFS('总明细 源文件后台下'!Q:Q,'总明细 源文件后台下'!E:E,E1039,'总明细 源文件后台下'!C:C,"Order")</f>
        <v>0</v>
      </c>
      <c r="O1039">
        <f>SUMIFS('总明细 源文件后台下'!R:R,'总明细 源文件后台下'!E:E,E1039,'总明细 源文件后台下'!C:C,"Order")</f>
        <v>0</v>
      </c>
      <c r="P1039">
        <f>SUMIFS('总明细 源文件后台下'!S:S,'总明细 源文件后台下'!E:E,E1039,'总明细 源文件后台下'!C:C,"Order")</f>
        <v>0</v>
      </c>
      <c r="Q1039">
        <f>SUMIFS('总明细 源文件后台下'!T:T,'总明细 源文件后台下'!E:E,E1039,'总明细 源文件后台下'!C:C,"Order")</f>
        <v>0</v>
      </c>
      <c r="R1039">
        <f>SUMIFS('总明细 源文件后台下'!U:U,'总明细 源文件后台下'!E:E,E1039,'总明细 源文件后台下'!C:C,"Order")</f>
        <v>0</v>
      </c>
      <c r="S1039">
        <f>SUMIFS('总明细 源文件后台下'!V:V,'总明细 源文件后台下'!E:E,E1039,'总明细 源文件后台下'!C:C,"Order")</f>
        <v>0</v>
      </c>
      <c r="T1039">
        <f>SUMIFS('总明细 源文件后台下'!W:W,'总明细 源文件后台下'!E:E,E1039,'总明细 源文件后台下'!C:C,"Order")</f>
        <v>0</v>
      </c>
      <c r="U1039">
        <f>SUMIFS('总明细 源文件后台下'!G:G,'总明细 源文件后台下'!E:E,E1039,'总明细 源文件后台下'!C:C,"Refund")</f>
        <v>0</v>
      </c>
      <c r="V1039">
        <f>SUMIFS('总明细 源文件后台下'!M:M,'总明细 源文件后台下'!E:E,E1039,'总明细 源文件后台下'!C:C,"Refund")</f>
        <v>0</v>
      </c>
      <c r="W1039">
        <f>SUMIFS('总明细 源文件后台下'!N:N,'总明细 源文件后台下'!E:E,E1039,'总明细 源文件后台下'!C:C,"Refund")</f>
        <v>0</v>
      </c>
      <c r="X1039">
        <f>SUMIFS('总明细 源文件后台下'!O:O,'总明细 源文件后台下'!E:E,E1039,'总明细 源文件后台下'!C:C,"Refund")</f>
        <v>0</v>
      </c>
      <c r="Y1039">
        <f>SUMIFS('总明细 源文件后台下'!P:P,'总明细 源文件后台下'!E:E,E1039,'总明细 源文件后台下'!C:C,"Refund")</f>
        <v>0</v>
      </c>
      <c r="Z1039">
        <f>SUMIFS('总明细 源文件后台下'!Q:Q,'总明细 源文件后台下'!E:E,E1039,'总明细 源文件后台下'!C:C,"Refund")</f>
        <v>0</v>
      </c>
      <c r="AA1039">
        <f>SUMIFS('总明细 源文件后台下'!R:R,'总明细 源文件后台下'!E:E,E1039,'总明细 源文件后台下'!C:C,"Refund")</f>
        <v>0</v>
      </c>
      <c r="AB1039">
        <f>SUMIFS('总明细 源文件后台下'!S:S,'总明细 源文件后台下'!E:E,E1039,'总明细 源文件后台下'!C:C,"Refund")</f>
        <v>0</v>
      </c>
      <c r="AC1039">
        <f>SUMIFS('总明细 源文件后台下'!T:T,'总明细 源文件后台下'!E:E,E1039,'总明细 源文件后台下'!C:C,"Refund")</f>
        <v>0</v>
      </c>
      <c r="AD1039">
        <f>SUMIFS('总明细 源文件后台下'!U:U,'总明细 源文件后台下'!E:E,E1039,'总明细 源文件后台下'!C:C,"Refund")</f>
        <v>0</v>
      </c>
      <c r="AE1039">
        <f>SUMIFS('总明细 源文件后台下'!V:V,'总明细 源文件后台下'!E:E,E1039,'总明细 源文件后台下'!C:C,"Refund")</f>
        <v>0</v>
      </c>
      <c r="AF1039">
        <f>SUMIFS('总明细 源文件后台下'!W:W,'总明细 源文件后台下'!E:E,E1039,'总明细 源文件后台下'!C:C,"Refund")</f>
        <v>0</v>
      </c>
      <c r="AK1039">
        <f>(SUMIF('广告费 源文件后台下'!G:G,E1039,'广告费 源文件后台下'!M:M))*-1</f>
        <v>0</v>
      </c>
      <c r="AL1039">
        <f>SUMIFS('总明细 源文件后台下'!W:W,'总明细 源文件后台下'!E:E,E1039,'总明细 源文件后台下'!C:C,"Adjustment",'总明细 源文件后台下'!F:F,"FBA Inventory Reimbursement - Customer Return")</f>
        <v>0</v>
      </c>
      <c r="AM1039">
        <f>SUMIFS('总明细 源文件后台下'!W:W,'总明细 源文件后台下'!E:E,E1039,'总明细 源文件后台下'!C:C,"Adjustment",'总明细 源文件后台下'!F:F,"FBA Inventory Reimbursement - Damaged:Warehouse")</f>
        <v>0</v>
      </c>
      <c r="AN1039">
        <f>SUMIFS('总明细 源文件后台下'!W:W,'总明细 源文件后台下'!E:E,E1039,'总明细 源文件后台下'!C:C,"Adjustment",'总明细 源文件后台下'!F:F,"FBA Inventory Reimbursement - Customer Service Issue")</f>
        <v>0</v>
      </c>
      <c r="AO1039">
        <f>SUMIFS('总明细 源文件后台下'!W:W,'总明细 源文件后台下'!E:E,E1039,'总明细 源文件后台下'!C:C,"Adjustment",'总明细 源文件后台下'!F:F,"FBA Inventory Reimbursement - Fee Correction")</f>
        <v>0</v>
      </c>
      <c r="AP1039">
        <f>SUMIFS('总明细 源文件后台下'!W:W,'总明细 源文件后台下'!E:E,E1039,'总明细 源文件后台下'!C:C,"Adjustment",'总明细 源文件后台下'!F:F,"FBA Inventory Reimbursement - General Adjustment")</f>
        <v>0</v>
      </c>
      <c r="AQ1039">
        <f>SUMIFS('总明细 源文件后台下'!W:W,'总明细 源文件后台下'!E:E,E1039,'总明细 源文件后台下'!C:C,"Adjustment",'总明细 源文件后台下'!F:F,"FBA Inventory Reimbursement - Lost:Inbound")</f>
        <v>0</v>
      </c>
      <c r="AR1039">
        <f>SUMIFS('总明细 源文件后台下'!W:W,'总明细 源文件后台下'!E:E,E1039,'总明细 源文件后台下'!C:C,"Adjustment",'总明细 源文件后台下'!F:F,"FBA Inventory Reimbursement - Lost:Warehouse")</f>
        <v>0</v>
      </c>
      <c r="AS1039">
        <f>SUMIFS('总明细 源文件后台下'!W:W,'总明细 源文件后台下'!E:E,E1039,'总明细 源文件后台下'!C:C,"Adjustment",'总明细 源文件后台下'!F:F,"Non-subscription Fee Adjustment")</f>
        <v>0</v>
      </c>
      <c r="AT1039">
        <f>SUMIFS('总明细 源文件后台下'!W:W,'总明细 源文件后台下'!E:E,E1039,'总明细 源文件后台下'!C:C,"Adjustment",'总明细 源文件后台下'!F:F,"FBA Inventory Placement Service Fee")</f>
        <v>0</v>
      </c>
      <c r="AV1039">
        <f>SUMIF('FBA Customer Return Per Unit Fe'!B:B,E1039,'FBA Customer Return Per Unit Fe'!C:C)</f>
        <v>0</v>
      </c>
      <c r="AX1039">
        <f>(SUMIF('仓储费 源文件后台下'!C:C,E1039,'仓储费 源文件后台下'!V:V))*-1</f>
        <v>-0.17460000000000001</v>
      </c>
      <c r="AZ1039">
        <f>SUMIF('Disposal Fee销毁费用-160.95'!B:B,E1039,'Disposal Fee销毁费用-160.95'!D:D)*-1</f>
        <v>-1.35</v>
      </c>
      <c r="BC1039">
        <f>IFERROR(VLOOKUP(F1039,'优惠券-86.4'!F:I,4,0),0)</f>
        <v>0</v>
      </c>
      <c r="BD1039">
        <f>IFERROR(VLOOKUP(F1039,'早评-120'!E:H,4,0),0)</f>
        <v>0</v>
      </c>
      <c r="BF1039">
        <f t="shared" si="128"/>
        <v>-1.5246000000000002</v>
      </c>
      <c r="BG1039">
        <f t="shared" si="129"/>
        <v>0</v>
      </c>
      <c r="BH1039">
        <f t="shared" si="130"/>
        <v>-9.9099000000000004</v>
      </c>
      <c r="BQ1039" s="45">
        <f t="shared" si="131"/>
        <v>-9.9099000000000004</v>
      </c>
      <c r="BR1039">
        <f>SUMIFS('9月销毁明细'!D:D,'9月销毁明细'!A:A,E1039,'9月销毁明细'!H:H,"Sellable")</f>
        <v>0</v>
      </c>
      <c r="BS1039">
        <f>SUMIFS('9月销毁明细'!G:G,'9月销毁明细'!A:A,E1039,'9月销毁明细'!H:H,"Sellable")</f>
        <v>0</v>
      </c>
      <c r="BT1039">
        <f>SUMIFS('9月销毁明细'!D:D,'9月销毁明细'!A:A,E1039,'9月销毁明细'!H:H,"Unsellable")</f>
        <v>0</v>
      </c>
      <c r="BU1039">
        <f>SUMIFS('9月销毁明细'!G:G,'9月销毁明细'!A:A,E1039,'9月销毁明细'!H:H,"Unsellable")</f>
        <v>0</v>
      </c>
      <c r="BW1039">
        <f>IFERROR(I1039*VLOOKUP(F1039,'9.3成本表'!C:L,10,0),0)</f>
        <v>0</v>
      </c>
      <c r="BX1039">
        <f t="shared" si="132"/>
        <v>0</v>
      </c>
      <c r="CC1039" s="45">
        <f t="shared" si="133"/>
        <v>-9.9099000000000004</v>
      </c>
      <c r="CD1039" s="45">
        <f t="shared" si="134"/>
        <v>0</v>
      </c>
      <c r="CE1039" s="45">
        <f t="shared" si="135"/>
        <v>0</v>
      </c>
    </row>
    <row r="1040" spans="4:83" x14ac:dyDescent="0.25">
      <c r="D1040" s="20" t="s">
        <v>2189</v>
      </c>
      <c r="E1040" s="20" t="s">
        <v>2190</v>
      </c>
      <c r="F1040" s="20">
        <v>6759</v>
      </c>
      <c r="G1040">
        <v>1034</v>
      </c>
      <c r="H1040" s="20"/>
      <c r="I1040">
        <f>SUMIFS('总明细 源文件后台下'!G:G,'总明细 源文件后台下'!E:E,E1040,'总明细 源文件后台下'!C:C,"Order")</f>
        <v>0</v>
      </c>
      <c r="J1040">
        <f>SUMIFS('总明细 源文件后台下'!M:M,'总明细 源文件后台下'!E:E,E1040,'总明细 源文件后台下'!C:C,"Order")</f>
        <v>0</v>
      </c>
      <c r="K1040">
        <f>SUMIFS('总明细 源文件后台下'!N:N,'总明细 源文件后台下'!E:E,E1040,'总明细 源文件后台下'!C:C,"Order")</f>
        <v>0</v>
      </c>
      <c r="L1040">
        <f>SUMIFS('总明细 源文件后台下'!O:O,'总明细 源文件后台下'!E:E,E1040,'总明细 源文件后台下'!C:C,"Order")</f>
        <v>0</v>
      </c>
      <c r="M1040">
        <f>SUMIFS('总明细 源文件后台下'!P:P,'总明细 源文件后台下'!E:E,E1040,'总明细 源文件后台下'!C:C,"Order")</f>
        <v>0</v>
      </c>
      <c r="N1040">
        <f>SUMIFS('总明细 源文件后台下'!Q:Q,'总明细 源文件后台下'!E:E,E1040,'总明细 源文件后台下'!C:C,"Order")</f>
        <v>0</v>
      </c>
      <c r="O1040">
        <f>SUMIFS('总明细 源文件后台下'!R:R,'总明细 源文件后台下'!E:E,E1040,'总明细 源文件后台下'!C:C,"Order")</f>
        <v>0</v>
      </c>
      <c r="P1040">
        <f>SUMIFS('总明细 源文件后台下'!S:S,'总明细 源文件后台下'!E:E,E1040,'总明细 源文件后台下'!C:C,"Order")</f>
        <v>0</v>
      </c>
      <c r="Q1040">
        <f>SUMIFS('总明细 源文件后台下'!T:T,'总明细 源文件后台下'!E:E,E1040,'总明细 源文件后台下'!C:C,"Order")</f>
        <v>0</v>
      </c>
      <c r="R1040">
        <f>SUMIFS('总明细 源文件后台下'!U:U,'总明细 源文件后台下'!E:E,E1040,'总明细 源文件后台下'!C:C,"Order")</f>
        <v>0</v>
      </c>
      <c r="S1040">
        <f>SUMIFS('总明细 源文件后台下'!V:V,'总明细 源文件后台下'!E:E,E1040,'总明细 源文件后台下'!C:C,"Order")</f>
        <v>0</v>
      </c>
      <c r="T1040">
        <f>SUMIFS('总明细 源文件后台下'!W:W,'总明细 源文件后台下'!E:E,E1040,'总明细 源文件后台下'!C:C,"Order")</f>
        <v>0</v>
      </c>
      <c r="U1040">
        <f>SUMIFS('总明细 源文件后台下'!G:G,'总明细 源文件后台下'!E:E,E1040,'总明细 源文件后台下'!C:C,"Refund")</f>
        <v>0</v>
      </c>
      <c r="V1040">
        <f>SUMIFS('总明细 源文件后台下'!M:M,'总明细 源文件后台下'!E:E,E1040,'总明细 源文件后台下'!C:C,"Refund")</f>
        <v>0</v>
      </c>
      <c r="W1040">
        <f>SUMIFS('总明细 源文件后台下'!N:N,'总明细 源文件后台下'!E:E,E1040,'总明细 源文件后台下'!C:C,"Refund")</f>
        <v>0</v>
      </c>
      <c r="X1040">
        <f>SUMIFS('总明细 源文件后台下'!O:O,'总明细 源文件后台下'!E:E,E1040,'总明细 源文件后台下'!C:C,"Refund")</f>
        <v>0</v>
      </c>
      <c r="Y1040">
        <f>SUMIFS('总明细 源文件后台下'!P:P,'总明细 源文件后台下'!E:E,E1040,'总明细 源文件后台下'!C:C,"Refund")</f>
        <v>0</v>
      </c>
      <c r="Z1040">
        <f>SUMIFS('总明细 源文件后台下'!Q:Q,'总明细 源文件后台下'!E:E,E1040,'总明细 源文件后台下'!C:C,"Refund")</f>
        <v>0</v>
      </c>
      <c r="AA1040">
        <f>SUMIFS('总明细 源文件后台下'!R:R,'总明细 源文件后台下'!E:E,E1040,'总明细 源文件后台下'!C:C,"Refund")</f>
        <v>0</v>
      </c>
      <c r="AB1040">
        <f>SUMIFS('总明细 源文件后台下'!S:S,'总明细 源文件后台下'!E:E,E1040,'总明细 源文件后台下'!C:C,"Refund")</f>
        <v>0</v>
      </c>
      <c r="AC1040">
        <f>SUMIFS('总明细 源文件后台下'!T:T,'总明细 源文件后台下'!E:E,E1040,'总明细 源文件后台下'!C:C,"Refund")</f>
        <v>0</v>
      </c>
      <c r="AD1040">
        <f>SUMIFS('总明细 源文件后台下'!U:U,'总明细 源文件后台下'!E:E,E1040,'总明细 源文件后台下'!C:C,"Refund")</f>
        <v>0</v>
      </c>
      <c r="AE1040">
        <f>SUMIFS('总明细 源文件后台下'!V:V,'总明细 源文件后台下'!E:E,E1040,'总明细 源文件后台下'!C:C,"Refund")</f>
        <v>0</v>
      </c>
      <c r="AF1040">
        <f>SUMIFS('总明细 源文件后台下'!W:W,'总明细 源文件后台下'!E:E,E1040,'总明细 源文件后台下'!C:C,"Refund")</f>
        <v>0</v>
      </c>
      <c r="AK1040">
        <f>(SUMIF('广告费 源文件后台下'!G:G,E1040,'广告费 源文件后台下'!M:M))*-1</f>
        <v>0</v>
      </c>
      <c r="AL1040">
        <f>SUMIFS('总明细 源文件后台下'!W:W,'总明细 源文件后台下'!E:E,E1040,'总明细 源文件后台下'!C:C,"Adjustment",'总明细 源文件后台下'!F:F,"FBA Inventory Reimbursement - Customer Return")</f>
        <v>0</v>
      </c>
      <c r="AM1040">
        <f>SUMIFS('总明细 源文件后台下'!W:W,'总明细 源文件后台下'!E:E,E1040,'总明细 源文件后台下'!C:C,"Adjustment",'总明细 源文件后台下'!F:F,"FBA Inventory Reimbursement - Damaged:Warehouse")</f>
        <v>0</v>
      </c>
      <c r="AN1040">
        <f>SUMIFS('总明细 源文件后台下'!W:W,'总明细 源文件后台下'!E:E,E1040,'总明细 源文件后台下'!C:C,"Adjustment",'总明细 源文件后台下'!F:F,"FBA Inventory Reimbursement - Customer Service Issue")</f>
        <v>0</v>
      </c>
      <c r="AO1040">
        <f>SUMIFS('总明细 源文件后台下'!W:W,'总明细 源文件后台下'!E:E,E1040,'总明细 源文件后台下'!C:C,"Adjustment",'总明细 源文件后台下'!F:F,"FBA Inventory Reimbursement - Fee Correction")</f>
        <v>0</v>
      </c>
      <c r="AP1040">
        <f>SUMIFS('总明细 源文件后台下'!W:W,'总明细 源文件后台下'!E:E,E1040,'总明细 源文件后台下'!C:C,"Adjustment",'总明细 源文件后台下'!F:F,"FBA Inventory Reimbursement - General Adjustment")</f>
        <v>0</v>
      </c>
      <c r="AQ1040">
        <f>SUMIFS('总明细 源文件后台下'!W:W,'总明细 源文件后台下'!E:E,E1040,'总明细 源文件后台下'!C:C,"Adjustment",'总明细 源文件后台下'!F:F,"FBA Inventory Reimbursement - Lost:Inbound")</f>
        <v>0</v>
      </c>
      <c r="AR1040">
        <f>SUMIFS('总明细 源文件后台下'!W:W,'总明细 源文件后台下'!E:E,E1040,'总明细 源文件后台下'!C:C,"Adjustment",'总明细 源文件后台下'!F:F,"FBA Inventory Reimbursement - Lost:Warehouse")</f>
        <v>0</v>
      </c>
      <c r="AS1040">
        <f>SUMIFS('总明细 源文件后台下'!W:W,'总明细 源文件后台下'!E:E,E1040,'总明细 源文件后台下'!C:C,"Adjustment",'总明细 源文件后台下'!F:F,"Non-subscription Fee Adjustment")</f>
        <v>0</v>
      </c>
      <c r="AT1040">
        <f>SUMIFS('总明细 源文件后台下'!W:W,'总明细 源文件后台下'!E:E,E1040,'总明细 源文件后台下'!C:C,"Adjustment",'总明细 源文件后台下'!F:F,"FBA Inventory Placement Service Fee")</f>
        <v>0</v>
      </c>
      <c r="AV1040">
        <f>SUMIF('FBA Customer Return Per Unit Fe'!B:B,E1040,'FBA Customer Return Per Unit Fe'!C:C)</f>
        <v>0</v>
      </c>
      <c r="AX1040">
        <f>(SUMIF('仓储费 源文件后台下'!C:C,E1040,'仓储费 源文件后台下'!V:V))*-1</f>
        <v>-0.17460000000000001</v>
      </c>
      <c r="AZ1040">
        <f>SUMIF('Disposal Fee销毁费用-160.95'!B:B,E1040,'Disposal Fee销毁费用-160.95'!D:D)*-1</f>
        <v>-1.35</v>
      </c>
      <c r="BC1040">
        <f>IFERROR(VLOOKUP(F1040,'优惠券-86.4'!F:I,4,0),0)</f>
        <v>0</v>
      </c>
      <c r="BD1040">
        <f>IFERROR(VLOOKUP(F1040,'早评-120'!E:H,4,0),0)</f>
        <v>0</v>
      </c>
      <c r="BF1040">
        <f t="shared" si="128"/>
        <v>-1.5246000000000002</v>
      </c>
      <c r="BG1040">
        <f t="shared" si="129"/>
        <v>0</v>
      </c>
      <c r="BH1040">
        <f t="shared" si="130"/>
        <v>-9.9099000000000004</v>
      </c>
      <c r="BQ1040" s="45">
        <f t="shared" si="131"/>
        <v>-9.9099000000000004</v>
      </c>
      <c r="BR1040">
        <f>SUMIFS('9月销毁明细'!D:D,'9月销毁明细'!A:A,E1040,'9月销毁明细'!H:H,"Sellable")</f>
        <v>0</v>
      </c>
      <c r="BS1040">
        <f>SUMIFS('9月销毁明细'!G:G,'9月销毁明细'!A:A,E1040,'9月销毁明细'!H:H,"Sellable")</f>
        <v>0</v>
      </c>
      <c r="BT1040">
        <f>SUMIFS('9月销毁明细'!D:D,'9月销毁明细'!A:A,E1040,'9月销毁明细'!H:H,"Unsellable")</f>
        <v>0</v>
      </c>
      <c r="BU1040">
        <f>SUMIFS('9月销毁明细'!G:G,'9月销毁明细'!A:A,E1040,'9月销毁明细'!H:H,"Unsellable")</f>
        <v>0</v>
      </c>
      <c r="BW1040">
        <f>IFERROR(I1040*VLOOKUP(F1040,'9.3成本表'!C:L,10,0),0)</f>
        <v>0</v>
      </c>
      <c r="BX1040">
        <f t="shared" si="132"/>
        <v>0</v>
      </c>
      <c r="CC1040" s="45">
        <f t="shared" si="133"/>
        <v>-9.9099000000000004</v>
      </c>
      <c r="CD1040" s="45">
        <f t="shared" si="134"/>
        <v>0</v>
      </c>
      <c r="CE1040" s="45">
        <f t="shared" si="135"/>
        <v>0</v>
      </c>
    </row>
    <row r="1041" spans="4:83" x14ac:dyDescent="0.25">
      <c r="D1041" s="20" t="s">
        <v>2191</v>
      </c>
      <c r="E1041" s="20" t="s">
        <v>2192</v>
      </c>
      <c r="F1041" s="20">
        <v>6759</v>
      </c>
      <c r="G1041">
        <v>1035</v>
      </c>
      <c r="H1041" s="20"/>
      <c r="I1041">
        <f>SUMIFS('总明细 源文件后台下'!G:G,'总明细 源文件后台下'!E:E,E1041,'总明细 源文件后台下'!C:C,"Order")</f>
        <v>0</v>
      </c>
      <c r="J1041">
        <f>SUMIFS('总明细 源文件后台下'!M:M,'总明细 源文件后台下'!E:E,E1041,'总明细 源文件后台下'!C:C,"Order")</f>
        <v>0</v>
      </c>
      <c r="K1041">
        <f>SUMIFS('总明细 源文件后台下'!N:N,'总明细 源文件后台下'!E:E,E1041,'总明细 源文件后台下'!C:C,"Order")</f>
        <v>0</v>
      </c>
      <c r="L1041">
        <f>SUMIFS('总明细 源文件后台下'!O:O,'总明细 源文件后台下'!E:E,E1041,'总明细 源文件后台下'!C:C,"Order")</f>
        <v>0</v>
      </c>
      <c r="M1041">
        <f>SUMIFS('总明细 源文件后台下'!P:P,'总明细 源文件后台下'!E:E,E1041,'总明细 源文件后台下'!C:C,"Order")</f>
        <v>0</v>
      </c>
      <c r="N1041">
        <f>SUMIFS('总明细 源文件后台下'!Q:Q,'总明细 源文件后台下'!E:E,E1041,'总明细 源文件后台下'!C:C,"Order")</f>
        <v>0</v>
      </c>
      <c r="O1041">
        <f>SUMIFS('总明细 源文件后台下'!R:R,'总明细 源文件后台下'!E:E,E1041,'总明细 源文件后台下'!C:C,"Order")</f>
        <v>0</v>
      </c>
      <c r="P1041">
        <f>SUMIFS('总明细 源文件后台下'!S:S,'总明细 源文件后台下'!E:E,E1041,'总明细 源文件后台下'!C:C,"Order")</f>
        <v>0</v>
      </c>
      <c r="Q1041">
        <f>SUMIFS('总明细 源文件后台下'!T:T,'总明细 源文件后台下'!E:E,E1041,'总明细 源文件后台下'!C:C,"Order")</f>
        <v>0</v>
      </c>
      <c r="R1041">
        <f>SUMIFS('总明细 源文件后台下'!U:U,'总明细 源文件后台下'!E:E,E1041,'总明细 源文件后台下'!C:C,"Order")</f>
        <v>0</v>
      </c>
      <c r="S1041">
        <f>SUMIFS('总明细 源文件后台下'!V:V,'总明细 源文件后台下'!E:E,E1041,'总明细 源文件后台下'!C:C,"Order")</f>
        <v>0</v>
      </c>
      <c r="T1041">
        <f>SUMIFS('总明细 源文件后台下'!W:W,'总明细 源文件后台下'!E:E,E1041,'总明细 源文件后台下'!C:C,"Order")</f>
        <v>0</v>
      </c>
      <c r="U1041">
        <f>SUMIFS('总明细 源文件后台下'!G:G,'总明细 源文件后台下'!E:E,E1041,'总明细 源文件后台下'!C:C,"Refund")</f>
        <v>0</v>
      </c>
      <c r="V1041">
        <f>SUMIFS('总明细 源文件后台下'!M:M,'总明细 源文件后台下'!E:E,E1041,'总明细 源文件后台下'!C:C,"Refund")</f>
        <v>0</v>
      </c>
      <c r="W1041">
        <f>SUMIFS('总明细 源文件后台下'!N:N,'总明细 源文件后台下'!E:E,E1041,'总明细 源文件后台下'!C:C,"Refund")</f>
        <v>0</v>
      </c>
      <c r="X1041">
        <f>SUMIFS('总明细 源文件后台下'!O:O,'总明细 源文件后台下'!E:E,E1041,'总明细 源文件后台下'!C:C,"Refund")</f>
        <v>0</v>
      </c>
      <c r="Y1041">
        <f>SUMIFS('总明细 源文件后台下'!P:P,'总明细 源文件后台下'!E:E,E1041,'总明细 源文件后台下'!C:C,"Refund")</f>
        <v>0</v>
      </c>
      <c r="Z1041">
        <f>SUMIFS('总明细 源文件后台下'!Q:Q,'总明细 源文件后台下'!E:E,E1041,'总明细 源文件后台下'!C:C,"Refund")</f>
        <v>0</v>
      </c>
      <c r="AA1041">
        <f>SUMIFS('总明细 源文件后台下'!R:R,'总明细 源文件后台下'!E:E,E1041,'总明细 源文件后台下'!C:C,"Refund")</f>
        <v>0</v>
      </c>
      <c r="AB1041">
        <f>SUMIFS('总明细 源文件后台下'!S:S,'总明细 源文件后台下'!E:E,E1041,'总明细 源文件后台下'!C:C,"Refund")</f>
        <v>0</v>
      </c>
      <c r="AC1041">
        <f>SUMIFS('总明细 源文件后台下'!T:T,'总明细 源文件后台下'!E:E,E1041,'总明细 源文件后台下'!C:C,"Refund")</f>
        <v>0</v>
      </c>
      <c r="AD1041">
        <f>SUMIFS('总明细 源文件后台下'!U:U,'总明细 源文件后台下'!E:E,E1041,'总明细 源文件后台下'!C:C,"Refund")</f>
        <v>0</v>
      </c>
      <c r="AE1041">
        <f>SUMIFS('总明细 源文件后台下'!V:V,'总明细 源文件后台下'!E:E,E1041,'总明细 源文件后台下'!C:C,"Refund")</f>
        <v>0</v>
      </c>
      <c r="AF1041">
        <f>SUMIFS('总明细 源文件后台下'!W:W,'总明细 源文件后台下'!E:E,E1041,'总明细 源文件后台下'!C:C,"Refund")</f>
        <v>0</v>
      </c>
      <c r="AK1041">
        <f>(SUMIF('广告费 源文件后台下'!G:G,E1041,'广告费 源文件后台下'!M:M))*-1</f>
        <v>0</v>
      </c>
      <c r="AL1041">
        <f>SUMIFS('总明细 源文件后台下'!W:W,'总明细 源文件后台下'!E:E,E1041,'总明细 源文件后台下'!C:C,"Adjustment",'总明细 源文件后台下'!F:F,"FBA Inventory Reimbursement - Customer Return")</f>
        <v>0</v>
      </c>
      <c r="AM1041">
        <f>SUMIFS('总明细 源文件后台下'!W:W,'总明细 源文件后台下'!E:E,E1041,'总明细 源文件后台下'!C:C,"Adjustment",'总明细 源文件后台下'!F:F,"FBA Inventory Reimbursement - Damaged:Warehouse")</f>
        <v>0</v>
      </c>
      <c r="AN1041">
        <f>SUMIFS('总明细 源文件后台下'!W:W,'总明细 源文件后台下'!E:E,E1041,'总明细 源文件后台下'!C:C,"Adjustment",'总明细 源文件后台下'!F:F,"FBA Inventory Reimbursement - Customer Service Issue")</f>
        <v>0</v>
      </c>
      <c r="AO1041">
        <f>SUMIFS('总明细 源文件后台下'!W:W,'总明细 源文件后台下'!E:E,E1041,'总明细 源文件后台下'!C:C,"Adjustment",'总明细 源文件后台下'!F:F,"FBA Inventory Reimbursement - Fee Correction")</f>
        <v>0</v>
      </c>
      <c r="AP1041">
        <f>SUMIFS('总明细 源文件后台下'!W:W,'总明细 源文件后台下'!E:E,E1041,'总明细 源文件后台下'!C:C,"Adjustment",'总明细 源文件后台下'!F:F,"FBA Inventory Reimbursement - General Adjustment")</f>
        <v>0</v>
      </c>
      <c r="AQ1041">
        <f>SUMIFS('总明细 源文件后台下'!W:W,'总明细 源文件后台下'!E:E,E1041,'总明细 源文件后台下'!C:C,"Adjustment",'总明细 源文件后台下'!F:F,"FBA Inventory Reimbursement - Lost:Inbound")</f>
        <v>0</v>
      </c>
      <c r="AR1041">
        <f>SUMIFS('总明细 源文件后台下'!W:W,'总明细 源文件后台下'!E:E,E1041,'总明细 源文件后台下'!C:C,"Adjustment",'总明细 源文件后台下'!F:F,"FBA Inventory Reimbursement - Lost:Warehouse")</f>
        <v>0</v>
      </c>
      <c r="AS1041">
        <f>SUMIFS('总明细 源文件后台下'!W:W,'总明细 源文件后台下'!E:E,E1041,'总明细 源文件后台下'!C:C,"Adjustment",'总明细 源文件后台下'!F:F,"Non-subscription Fee Adjustment")</f>
        <v>0</v>
      </c>
      <c r="AT1041">
        <f>SUMIFS('总明细 源文件后台下'!W:W,'总明细 源文件后台下'!E:E,E1041,'总明细 源文件后台下'!C:C,"Adjustment",'总明细 源文件后台下'!F:F,"FBA Inventory Placement Service Fee")</f>
        <v>0</v>
      </c>
      <c r="AV1041">
        <f>SUMIF('FBA Customer Return Per Unit Fe'!B:B,E1041,'FBA Customer Return Per Unit Fe'!C:C)</f>
        <v>0</v>
      </c>
      <c r="AX1041">
        <f>(SUMIF('仓储费 源文件后台下'!C:C,E1041,'仓储费 源文件后台下'!V:V))*-1</f>
        <v>-0.2702</v>
      </c>
      <c r="AZ1041">
        <f>SUMIF('Disposal Fee销毁费用-160.95'!B:B,E1041,'Disposal Fee销毁费用-160.95'!D:D)*-1</f>
        <v>-2.1</v>
      </c>
      <c r="BC1041">
        <f>IFERROR(VLOOKUP(F1041,'优惠券-86.4'!F:I,4,0),0)</f>
        <v>0</v>
      </c>
      <c r="BD1041">
        <f>IFERROR(VLOOKUP(F1041,'早评-120'!E:H,4,0),0)</f>
        <v>0</v>
      </c>
      <c r="BF1041">
        <f t="shared" si="128"/>
        <v>-2.3702000000000001</v>
      </c>
      <c r="BG1041">
        <f t="shared" si="129"/>
        <v>0</v>
      </c>
      <c r="BH1041">
        <f t="shared" si="130"/>
        <v>-15.4063</v>
      </c>
      <c r="BQ1041" s="45">
        <f t="shared" si="131"/>
        <v>-15.4063</v>
      </c>
      <c r="BR1041">
        <f>SUMIFS('9月销毁明细'!D:D,'9月销毁明细'!A:A,E1041,'9月销毁明细'!H:H,"Sellable")</f>
        <v>0</v>
      </c>
      <c r="BS1041">
        <f>SUMIFS('9月销毁明细'!G:G,'9月销毁明细'!A:A,E1041,'9月销毁明细'!H:H,"Sellable")</f>
        <v>0</v>
      </c>
      <c r="BT1041">
        <f>SUMIFS('9月销毁明细'!D:D,'9月销毁明细'!A:A,E1041,'9月销毁明细'!H:H,"Unsellable")</f>
        <v>0</v>
      </c>
      <c r="BU1041">
        <f>SUMIFS('9月销毁明细'!G:G,'9月销毁明细'!A:A,E1041,'9月销毁明细'!H:H,"Unsellable")</f>
        <v>0</v>
      </c>
      <c r="BW1041">
        <f>IFERROR(I1041*VLOOKUP(F1041,'9.3成本表'!C:L,10,0),0)</f>
        <v>0</v>
      </c>
      <c r="BX1041">
        <f t="shared" si="132"/>
        <v>0</v>
      </c>
      <c r="CC1041" s="45">
        <f t="shared" si="133"/>
        <v>-15.4063</v>
      </c>
      <c r="CD1041" s="45">
        <f t="shared" si="134"/>
        <v>0</v>
      </c>
      <c r="CE1041" s="45">
        <f t="shared" si="135"/>
        <v>0</v>
      </c>
    </row>
    <row r="1042" spans="4:83" x14ac:dyDescent="0.25">
      <c r="D1042" s="20" t="s">
        <v>2193</v>
      </c>
      <c r="E1042" s="20" t="s">
        <v>2194</v>
      </c>
      <c r="F1042" s="20">
        <v>6759</v>
      </c>
      <c r="G1042">
        <v>1036</v>
      </c>
      <c r="H1042" s="20"/>
      <c r="I1042">
        <f>SUMIFS('总明细 源文件后台下'!G:G,'总明细 源文件后台下'!E:E,E1042,'总明细 源文件后台下'!C:C,"Order")</f>
        <v>0</v>
      </c>
      <c r="J1042">
        <f>SUMIFS('总明细 源文件后台下'!M:M,'总明细 源文件后台下'!E:E,E1042,'总明细 源文件后台下'!C:C,"Order")</f>
        <v>0</v>
      </c>
      <c r="K1042">
        <f>SUMIFS('总明细 源文件后台下'!N:N,'总明细 源文件后台下'!E:E,E1042,'总明细 源文件后台下'!C:C,"Order")</f>
        <v>0</v>
      </c>
      <c r="L1042">
        <f>SUMIFS('总明细 源文件后台下'!O:O,'总明细 源文件后台下'!E:E,E1042,'总明细 源文件后台下'!C:C,"Order")</f>
        <v>0</v>
      </c>
      <c r="M1042">
        <f>SUMIFS('总明细 源文件后台下'!P:P,'总明细 源文件后台下'!E:E,E1042,'总明细 源文件后台下'!C:C,"Order")</f>
        <v>0</v>
      </c>
      <c r="N1042">
        <f>SUMIFS('总明细 源文件后台下'!Q:Q,'总明细 源文件后台下'!E:E,E1042,'总明细 源文件后台下'!C:C,"Order")</f>
        <v>0</v>
      </c>
      <c r="O1042">
        <f>SUMIFS('总明细 源文件后台下'!R:R,'总明细 源文件后台下'!E:E,E1042,'总明细 源文件后台下'!C:C,"Order")</f>
        <v>0</v>
      </c>
      <c r="P1042">
        <f>SUMIFS('总明细 源文件后台下'!S:S,'总明细 源文件后台下'!E:E,E1042,'总明细 源文件后台下'!C:C,"Order")</f>
        <v>0</v>
      </c>
      <c r="Q1042">
        <f>SUMIFS('总明细 源文件后台下'!T:T,'总明细 源文件后台下'!E:E,E1042,'总明细 源文件后台下'!C:C,"Order")</f>
        <v>0</v>
      </c>
      <c r="R1042">
        <f>SUMIFS('总明细 源文件后台下'!U:U,'总明细 源文件后台下'!E:E,E1042,'总明细 源文件后台下'!C:C,"Order")</f>
        <v>0</v>
      </c>
      <c r="S1042">
        <f>SUMIFS('总明细 源文件后台下'!V:V,'总明细 源文件后台下'!E:E,E1042,'总明细 源文件后台下'!C:C,"Order")</f>
        <v>0</v>
      </c>
      <c r="T1042">
        <f>SUMIFS('总明细 源文件后台下'!W:W,'总明细 源文件后台下'!E:E,E1042,'总明细 源文件后台下'!C:C,"Order")</f>
        <v>0</v>
      </c>
      <c r="U1042">
        <f>SUMIFS('总明细 源文件后台下'!G:G,'总明细 源文件后台下'!E:E,E1042,'总明细 源文件后台下'!C:C,"Refund")</f>
        <v>0</v>
      </c>
      <c r="V1042">
        <f>SUMIFS('总明细 源文件后台下'!M:M,'总明细 源文件后台下'!E:E,E1042,'总明细 源文件后台下'!C:C,"Refund")</f>
        <v>0</v>
      </c>
      <c r="W1042">
        <f>SUMIFS('总明细 源文件后台下'!N:N,'总明细 源文件后台下'!E:E,E1042,'总明细 源文件后台下'!C:C,"Refund")</f>
        <v>0</v>
      </c>
      <c r="X1042">
        <f>SUMIFS('总明细 源文件后台下'!O:O,'总明细 源文件后台下'!E:E,E1042,'总明细 源文件后台下'!C:C,"Refund")</f>
        <v>0</v>
      </c>
      <c r="Y1042">
        <f>SUMIFS('总明细 源文件后台下'!P:P,'总明细 源文件后台下'!E:E,E1042,'总明细 源文件后台下'!C:C,"Refund")</f>
        <v>0</v>
      </c>
      <c r="Z1042">
        <f>SUMIFS('总明细 源文件后台下'!Q:Q,'总明细 源文件后台下'!E:E,E1042,'总明细 源文件后台下'!C:C,"Refund")</f>
        <v>0</v>
      </c>
      <c r="AA1042">
        <f>SUMIFS('总明细 源文件后台下'!R:R,'总明细 源文件后台下'!E:E,E1042,'总明细 源文件后台下'!C:C,"Refund")</f>
        <v>0</v>
      </c>
      <c r="AB1042">
        <f>SUMIFS('总明细 源文件后台下'!S:S,'总明细 源文件后台下'!E:E,E1042,'总明细 源文件后台下'!C:C,"Refund")</f>
        <v>0</v>
      </c>
      <c r="AC1042">
        <f>SUMIFS('总明细 源文件后台下'!T:T,'总明细 源文件后台下'!E:E,E1042,'总明细 源文件后台下'!C:C,"Refund")</f>
        <v>0</v>
      </c>
      <c r="AD1042">
        <f>SUMIFS('总明细 源文件后台下'!U:U,'总明细 源文件后台下'!E:E,E1042,'总明细 源文件后台下'!C:C,"Refund")</f>
        <v>0</v>
      </c>
      <c r="AE1042">
        <f>SUMIFS('总明细 源文件后台下'!V:V,'总明细 源文件后台下'!E:E,E1042,'总明细 源文件后台下'!C:C,"Refund")</f>
        <v>0</v>
      </c>
      <c r="AF1042">
        <f>SUMIFS('总明细 源文件后台下'!W:W,'总明细 源文件后台下'!E:E,E1042,'总明细 源文件后台下'!C:C,"Refund")</f>
        <v>0</v>
      </c>
      <c r="AK1042">
        <f>(SUMIF('广告费 源文件后台下'!G:G,E1042,'广告费 源文件后台下'!M:M))*-1</f>
        <v>0</v>
      </c>
      <c r="AL1042">
        <f>SUMIFS('总明细 源文件后台下'!W:W,'总明细 源文件后台下'!E:E,E1042,'总明细 源文件后台下'!C:C,"Adjustment",'总明细 源文件后台下'!F:F,"FBA Inventory Reimbursement - Customer Return")</f>
        <v>0</v>
      </c>
      <c r="AM1042">
        <f>SUMIFS('总明细 源文件后台下'!W:W,'总明细 源文件后台下'!E:E,E1042,'总明细 源文件后台下'!C:C,"Adjustment",'总明细 源文件后台下'!F:F,"FBA Inventory Reimbursement - Damaged:Warehouse")</f>
        <v>0</v>
      </c>
      <c r="AN1042">
        <f>SUMIFS('总明细 源文件后台下'!W:W,'总明细 源文件后台下'!E:E,E1042,'总明细 源文件后台下'!C:C,"Adjustment",'总明细 源文件后台下'!F:F,"FBA Inventory Reimbursement - Customer Service Issue")</f>
        <v>0</v>
      </c>
      <c r="AO1042">
        <f>SUMIFS('总明细 源文件后台下'!W:W,'总明细 源文件后台下'!E:E,E1042,'总明细 源文件后台下'!C:C,"Adjustment",'总明细 源文件后台下'!F:F,"FBA Inventory Reimbursement - Fee Correction")</f>
        <v>0</v>
      </c>
      <c r="AP1042">
        <f>SUMIFS('总明细 源文件后台下'!W:W,'总明细 源文件后台下'!E:E,E1042,'总明细 源文件后台下'!C:C,"Adjustment",'总明细 源文件后台下'!F:F,"FBA Inventory Reimbursement - General Adjustment")</f>
        <v>0</v>
      </c>
      <c r="AQ1042">
        <f>SUMIFS('总明细 源文件后台下'!W:W,'总明细 源文件后台下'!E:E,E1042,'总明细 源文件后台下'!C:C,"Adjustment",'总明细 源文件后台下'!F:F,"FBA Inventory Reimbursement - Lost:Inbound")</f>
        <v>0</v>
      </c>
      <c r="AR1042">
        <f>SUMIFS('总明细 源文件后台下'!W:W,'总明细 源文件后台下'!E:E,E1042,'总明细 源文件后台下'!C:C,"Adjustment",'总明细 源文件后台下'!F:F,"FBA Inventory Reimbursement - Lost:Warehouse")</f>
        <v>0</v>
      </c>
      <c r="AS1042">
        <f>SUMIFS('总明细 源文件后台下'!W:W,'总明细 源文件后台下'!E:E,E1042,'总明细 源文件后台下'!C:C,"Adjustment",'总明细 源文件后台下'!F:F,"Non-subscription Fee Adjustment")</f>
        <v>0</v>
      </c>
      <c r="AT1042">
        <f>SUMIFS('总明细 源文件后台下'!W:W,'总明细 源文件后台下'!E:E,E1042,'总明细 源文件后台下'!C:C,"Adjustment",'总明细 源文件后台下'!F:F,"FBA Inventory Placement Service Fee")</f>
        <v>0</v>
      </c>
      <c r="AV1042">
        <f>SUMIF('FBA Customer Return Per Unit Fe'!B:B,E1042,'FBA Customer Return Per Unit Fe'!C:C)</f>
        <v>0</v>
      </c>
      <c r="AX1042">
        <f>(SUMIF('仓储费 源文件后台下'!C:C,E1042,'仓储费 源文件后台下'!V:V))*-1</f>
        <v>-0.1074</v>
      </c>
      <c r="AZ1042">
        <f>SUMIF('Disposal Fee销毁费用-160.95'!B:B,E1042,'Disposal Fee销毁费用-160.95'!D:D)*-1</f>
        <v>-0.3</v>
      </c>
      <c r="BC1042">
        <f>IFERROR(VLOOKUP(F1042,'优惠券-86.4'!F:I,4,0),0)</f>
        <v>0</v>
      </c>
      <c r="BD1042">
        <f>IFERROR(VLOOKUP(F1042,'早评-120'!E:H,4,0),0)</f>
        <v>0</v>
      </c>
      <c r="BF1042">
        <f t="shared" si="128"/>
        <v>-0.40739999999999998</v>
      </c>
      <c r="BG1042">
        <f t="shared" si="129"/>
        <v>0</v>
      </c>
      <c r="BH1042">
        <f t="shared" si="130"/>
        <v>-2.6480999999999999</v>
      </c>
      <c r="BQ1042" s="45">
        <f t="shared" si="131"/>
        <v>-2.6480999999999999</v>
      </c>
      <c r="BR1042">
        <f>SUMIFS('9月销毁明细'!D:D,'9月销毁明细'!A:A,E1042,'9月销毁明细'!H:H,"Sellable")</f>
        <v>0</v>
      </c>
      <c r="BS1042">
        <f>SUMIFS('9月销毁明细'!G:G,'9月销毁明细'!A:A,E1042,'9月销毁明细'!H:H,"Sellable")</f>
        <v>0</v>
      </c>
      <c r="BT1042">
        <f>SUMIFS('9月销毁明细'!D:D,'9月销毁明细'!A:A,E1042,'9月销毁明细'!H:H,"Unsellable")</f>
        <v>0</v>
      </c>
      <c r="BU1042">
        <f>SUMIFS('9月销毁明细'!G:G,'9月销毁明细'!A:A,E1042,'9月销毁明细'!H:H,"Unsellable")</f>
        <v>0</v>
      </c>
      <c r="BW1042">
        <f>IFERROR(I1042*VLOOKUP(F1042,'9.3成本表'!C:L,10,0),0)</f>
        <v>0</v>
      </c>
      <c r="BX1042">
        <f t="shared" si="132"/>
        <v>0</v>
      </c>
      <c r="CC1042" s="45">
        <f t="shared" si="133"/>
        <v>-2.6480999999999999</v>
      </c>
      <c r="CD1042" s="45">
        <f t="shared" si="134"/>
        <v>0</v>
      </c>
      <c r="CE1042" s="45">
        <f t="shared" si="135"/>
        <v>0</v>
      </c>
    </row>
    <row r="1043" spans="4:83" x14ac:dyDescent="0.25">
      <c r="D1043" s="20" t="s">
        <v>2195</v>
      </c>
      <c r="E1043" s="20" t="s">
        <v>2196</v>
      </c>
      <c r="F1043" s="20">
        <v>6759</v>
      </c>
      <c r="G1043">
        <v>1037</v>
      </c>
      <c r="H1043" s="20"/>
      <c r="I1043">
        <f>SUMIFS('总明细 源文件后台下'!G:G,'总明细 源文件后台下'!E:E,E1043,'总明细 源文件后台下'!C:C,"Order")</f>
        <v>0</v>
      </c>
      <c r="J1043">
        <f>SUMIFS('总明细 源文件后台下'!M:M,'总明细 源文件后台下'!E:E,E1043,'总明细 源文件后台下'!C:C,"Order")</f>
        <v>0</v>
      </c>
      <c r="K1043">
        <f>SUMIFS('总明细 源文件后台下'!N:N,'总明细 源文件后台下'!E:E,E1043,'总明细 源文件后台下'!C:C,"Order")</f>
        <v>0</v>
      </c>
      <c r="L1043">
        <f>SUMIFS('总明细 源文件后台下'!O:O,'总明细 源文件后台下'!E:E,E1043,'总明细 源文件后台下'!C:C,"Order")</f>
        <v>0</v>
      </c>
      <c r="M1043">
        <f>SUMIFS('总明细 源文件后台下'!P:P,'总明细 源文件后台下'!E:E,E1043,'总明细 源文件后台下'!C:C,"Order")</f>
        <v>0</v>
      </c>
      <c r="N1043">
        <f>SUMIFS('总明细 源文件后台下'!Q:Q,'总明细 源文件后台下'!E:E,E1043,'总明细 源文件后台下'!C:C,"Order")</f>
        <v>0</v>
      </c>
      <c r="O1043">
        <f>SUMIFS('总明细 源文件后台下'!R:R,'总明细 源文件后台下'!E:E,E1043,'总明细 源文件后台下'!C:C,"Order")</f>
        <v>0</v>
      </c>
      <c r="P1043">
        <f>SUMIFS('总明细 源文件后台下'!S:S,'总明细 源文件后台下'!E:E,E1043,'总明细 源文件后台下'!C:C,"Order")</f>
        <v>0</v>
      </c>
      <c r="Q1043">
        <f>SUMIFS('总明细 源文件后台下'!T:T,'总明细 源文件后台下'!E:E,E1043,'总明细 源文件后台下'!C:C,"Order")</f>
        <v>0</v>
      </c>
      <c r="R1043">
        <f>SUMIFS('总明细 源文件后台下'!U:U,'总明细 源文件后台下'!E:E,E1043,'总明细 源文件后台下'!C:C,"Order")</f>
        <v>0</v>
      </c>
      <c r="S1043">
        <f>SUMIFS('总明细 源文件后台下'!V:V,'总明细 源文件后台下'!E:E,E1043,'总明细 源文件后台下'!C:C,"Order")</f>
        <v>0</v>
      </c>
      <c r="T1043">
        <f>SUMIFS('总明细 源文件后台下'!W:W,'总明细 源文件后台下'!E:E,E1043,'总明细 源文件后台下'!C:C,"Order")</f>
        <v>0</v>
      </c>
      <c r="U1043">
        <f>SUMIFS('总明细 源文件后台下'!G:G,'总明细 源文件后台下'!E:E,E1043,'总明细 源文件后台下'!C:C,"Refund")</f>
        <v>0</v>
      </c>
      <c r="V1043">
        <f>SUMIFS('总明细 源文件后台下'!M:M,'总明细 源文件后台下'!E:E,E1043,'总明细 源文件后台下'!C:C,"Refund")</f>
        <v>0</v>
      </c>
      <c r="W1043">
        <f>SUMIFS('总明细 源文件后台下'!N:N,'总明细 源文件后台下'!E:E,E1043,'总明细 源文件后台下'!C:C,"Refund")</f>
        <v>0</v>
      </c>
      <c r="X1043">
        <f>SUMIFS('总明细 源文件后台下'!O:O,'总明细 源文件后台下'!E:E,E1043,'总明细 源文件后台下'!C:C,"Refund")</f>
        <v>0</v>
      </c>
      <c r="Y1043">
        <f>SUMIFS('总明细 源文件后台下'!P:P,'总明细 源文件后台下'!E:E,E1043,'总明细 源文件后台下'!C:C,"Refund")</f>
        <v>0</v>
      </c>
      <c r="Z1043">
        <f>SUMIFS('总明细 源文件后台下'!Q:Q,'总明细 源文件后台下'!E:E,E1043,'总明细 源文件后台下'!C:C,"Refund")</f>
        <v>0</v>
      </c>
      <c r="AA1043">
        <f>SUMIFS('总明细 源文件后台下'!R:R,'总明细 源文件后台下'!E:E,E1043,'总明细 源文件后台下'!C:C,"Refund")</f>
        <v>0</v>
      </c>
      <c r="AB1043">
        <f>SUMIFS('总明细 源文件后台下'!S:S,'总明细 源文件后台下'!E:E,E1043,'总明细 源文件后台下'!C:C,"Refund")</f>
        <v>0</v>
      </c>
      <c r="AC1043">
        <f>SUMIFS('总明细 源文件后台下'!T:T,'总明细 源文件后台下'!E:E,E1043,'总明细 源文件后台下'!C:C,"Refund")</f>
        <v>0</v>
      </c>
      <c r="AD1043">
        <f>SUMIFS('总明细 源文件后台下'!U:U,'总明细 源文件后台下'!E:E,E1043,'总明细 源文件后台下'!C:C,"Refund")</f>
        <v>0</v>
      </c>
      <c r="AE1043">
        <f>SUMIFS('总明细 源文件后台下'!V:V,'总明细 源文件后台下'!E:E,E1043,'总明细 源文件后台下'!C:C,"Refund")</f>
        <v>0</v>
      </c>
      <c r="AF1043">
        <f>SUMIFS('总明细 源文件后台下'!W:W,'总明细 源文件后台下'!E:E,E1043,'总明细 源文件后台下'!C:C,"Refund")</f>
        <v>0</v>
      </c>
      <c r="AK1043">
        <f>(SUMIF('广告费 源文件后台下'!G:G,E1043,'广告费 源文件后台下'!M:M))*-1</f>
        <v>0</v>
      </c>
      <c r="AL1043">
        <f>SUMIFS('总明细 源文件后台下'!W:W,'总明细 源文件后台下'!E:E,E1043,'总明细 源文件后台下'!C:C,"Adjustment",'总明细 源文件后台下'!F:F,"FBA Inventory Reimbursement - Customer Return")</f>
        <v>0</v>
      </c>
      <c r="AM1043">
        <f>SUMIFS('总明细 源文件后台下'!W:W,'总明细 源文件后台下'!E:E,E1043,'总明细 源文件后台下'!C:C,"Adjustment",'总明细 源文件后台下'!F:F,"FBA Inventory Reimbursement - Damaged:Warehouse")</f>
        <v>0</v>
      </c>
      <c r="AN1043">
        <f>SUMIFS('总明细 源文件后台下'!W:W,'总明细 源文件后台下'!E:E,E1043,'总明细 源文件后台下'!C:C,"Adjustment",'总明细 源文件后台下'!F:F,"FBA Inventory Reimbursement - Customer Service Issue")</f>
        <v>0</v>
      </c>
      <c r="AO1043">
        <f>SUMIFS('总明细 源文件后台下'!W:W,'总明细 源文件后台下'!E:E,E1043,'总明细 源文件后台下'!C:C,"Adjustment",'总明细 源文件后台下'!F:F,"FBA Inventory Reimbursement - Fee Correction")</f>
        <v>0</v>
      </c>
      <c r="AP1043">
        <f>SUMIFS('总明细 源文件后台下'!W:W,'总明细 源文件后台下'!E:E,E1043,'总明细 源文件后台下'!C:C,"Adjustment",'总明细 源文件后台下'!F:F,"FBA Inventory Reimbursement - General Adjustment")</f>
        <v>0</v>
      </c>
      <c r="AQ1043">
        <f>SUMIFS('总明细 源文件后台下'!W:W,'总明细 源文件后台下'!E:E,E1043,'总明细 源文件后台下'!C:C,"Adjustment",'总明细 源文件后台下'!F:F,"FBA Inventory Reimbursement - Lost:Inbound")</f>
        <v>0</v>
      </c>
      <c r="AR1043">
        <f>SUMIFS('总明细 源文件后台下'!W:W,'总明细 源文件后台下'!E:E,E1043,'总明细 源文件后台下'!C:C,"Adjustment",'总明细 源文件后台下'!F:F,"FBA Inventory Reimbursement - Lost:Warehouse")</f>
        <v>0</v>
      </c>
      <c r="AS1043">
        <f>SUMIFS('总明细 源文件后台下'!W:W,'总明细 源文件后台下'!E:E,E1043,'总明细 源文件后台下'!C:C,"Adjustment",'总明细 源文件后台下'!F:F,"Non-subscription Fee Adjustment")</f>
        <v>0</v>
      </c>
      <c r="AT1043">
        <f>SUMIFS('总明细 源文件后台下'!W:W,'总明细 源文件后台下'!E:E,E1043,'总明细 源文件后台下'!C:C,"Adjustment",'总明细 源文件后台下'!F:F,"FBA Inventory Placement Service Fee")</f>
        <v>0</v>
      </c>
      <c r="AV1043">
        <f>SUMIF('FBA Customer Return Per Unit Fe'!B:B,E1043,'FBA Customer Return Per Unit Fe'!C:C)</f>
        <v>0</v>
      </c>
      <c r="AX1043">
        <f>(SUMIF('仓储费 源文件后台下'!C:C,E1043,'仓储费 源文件后台下'!V:V))*-1</f>
        <v>0</v>
      </c>
      <c r="AZ1043">
        <f>SUMIF('Disposal Fee销毁费用-160.95'!B:B,E1043,'Disposal Fee销毁费用-160.95'!D:D)*-1</f>
        <v>0</v>
      </c>
      <c r="BC1043">
        <f>IFERROR(VLOOKUP(F1043,'优惠券-86.4'!F:I,4,0),0)</f>
        <v>0</v>
      </c>
      <c r="BD1043">
        <f>IFERROR(VLOOKUP(F1043,'早评-120'!E:H,4,0),0)</f>
        <v>0</v>
      </c>
      <c r="BF1043">
        <f t="shared" si="128"/>
        <v>0</v>
      </c>
      <c r="BG1043">
        <f t="shared" si="129"/>
        <v>0</v>
      </c>
      <c r="BH1043">
        <f t="shared" si="130"/>
        <v>0</v>
      </c>
      <c r="BQ1043" s="45">
        <f t="shared" si="131"/>
        <v>0</v>
      </c>
      <c r="BR1043">
        <f>SUMIFS('9月销毁明细'!D:D,'9月销毁明细'!A:A,E1043,'9月销毁明细'!H:H,"Sellable")</f>
        <v>0</v>
      </c>
      <c r="BS1043">
        <f>SUMIFS('9月销毁明细'!G:G,'9月销毁明细'!A:A,E1043,'9月销毁明细'!H:H,"Sellable")</f>
        <v>0</v>
      </c>
      <c r="BT1043">
        <f>SUMIFS('9月销毁明细'!D:D,'9月销毁明细'!A:A,E1043,'9月销毁明细'!H:H,"Unsellable")</f>
        <v>0</v>
      </c>
      <c r="BU1043">
        <f>SUMIFS('9月销毁明细'!G:G,'9月销毁明细'!A:A,E1043,'9月销毁明细'!H:H,"Unsellable")</f>
        <v>0</v>
      </c>
      <c r="BW1043">
        <f>IFERROR(I1043*VLOOKUP(F1043,'9.3成本表'!C:L,10,0),0)</f>
        <v>0</v>
      </c>
      <c r="BX1043">
        <f t="shared" si="132"/>
        <v>0</v>
      </c>
      <c r="CC1043" s="45">
        <f t="shared" si="133"/>
        <v>0</v>
      </c>
      <c r="CD1043" s="45">
        <f t="shared" si="134"/>
        <v>0</v>
      </c>
      <c r="CE1043" s="45">
        <f t="shared" si="135"/>
        <v>0</v>
      </c>
    </row>
    <row r="1044" spans="4:83" x14ac:dyDescent="0.25">
      <c r="D1044" s="20" t="s">
        <v>2197</v>
      </c>
      <c r="E1044" s="20" t="s">
        <v>2198</v>
      </c>
      <c r="F1044" s="20">
        <v>6759</v>
      </c>
      <c r="G1044">
        <v>1038</v>
      </c>
      <c r="H1044" s="20"/>
      <c r="I1044">
        <f>SUMIFS('总明细 源文件后台下'!G:G,'总明细 源文件后台下'!E:E,E1044,'总明细 源文件后台下'!C:C,"Order")</f>
        <v>0</v>
      </c>
      <c r="J1044">
        <f>SUMIFS('总明细 源文件后台下'!M:M,'总明细 源文件后台下'!E:E,E1044,'总明细 源文件后台下'!C:C,"Order")</f>
        <v>0</v>
      </c>
      <c r="K1044">
        <f>SUMIFS('总明细 源文件后台下'!N:N,'总明细 源文件后台下'!E:E,E1044,'总明细 源文件后台下'!C:C,"Order")</f>
        <v>0</v>
      </c>
      <c r="L1044">
        <f>SUMIFS('总明细 源文件后台下'!O:O,'总明细 源文件后台下'!E:E,E1044,'总明细 源文件后台下'!C:C,"Order")</f>
        <v>0</v>
      </c>
      <c r="M1044">
        <f>SUMIFS('总明细 源文件后台下'!P:P,'总明细 源文件后台下'!E:E,E1044,'总明细 源文件后台下'!C:C,"Order")</f>
        <v>0</v>
      </c>
      <c r="N1044">
        <f>SUMIFS('总明细 源文件后台下'!Q:Q,'总明细 源文件后台下'!E:E,E1044,'总明细 源文件后台下'!C:C,"Order")</f>
        <v>0</v>
      </c>
      <c r="O1044">
        <f>SUMIFS('总明细 源文件后台下'!R:R,'总明细 源文件后台下'!E:E,E1044,'总明细 源文件后台下'!C:C,"Order")</f>
        <v>0</v>
      </c>
      <c r="P1044">
        <f>SUMIFS('总明细 源文件后台下'!S:S,'总明细 源文件后台下'!E:E,E1044,'总明细 源文件后台下'!C:C,"Order")</f>
        <v>0</v>
      </c>
      <c r="Q1044">
        <f>SUMIFS('总明细 源文件后台下'!T:T,'总明细 源文件后台下'!E:E,E1044,'总明细 源文件后台下'!C:C,"Order")</f>
        <v>0</v>
      </c>
      <c r="R1044">
        <f>SUMIFS('总明细 源文件后台下'!U:U,'总明细 源文件后台下'!E:E,E1044,'总明细 源文件后台下'!C:C,"Order")</f>
        <v>0</v>
      </c>
      <c r="S1044">
        <f>SUMIFS('总明细 源文件后台下'!V:V,'总明细 源文件后台下'!E:E,E1044,'总明细 源文件后台下'!C:C,"Order")</f>
        <v>0</v>
      </c>
      <c r="T1044">
        <f>SUMIFS('总明细 源文件后台下'!W:W,'总明细 源文件后台下'!E:E,E1044,'总明细 源文件后台下'!C:C,"Order")</f>
        <v>0</v>
      </c>
      <c r="U1044">
        <f>SUMIFS('总明细 源文件后台下'!G:G,'总明细 源文件后台下'!E:E,E1044,'总明细 源文件后台下'!C:C,"Refund")</f>
        <v>0</v>
      </c>
      <c r="V1044">
        <f>SUMIFS('总明细 源文件后台下'!M:M,'总明细 源文件后台下'!E:E,E1044,'总明细 源文件后台下'!C:C,"Refund")</f>
        <v>0</v>
      </c>
      <c r="W1044">
        <f>SUMIFS('总明细 源文件后台下'!N:N,'总明细 源文件后台下'!E:E,E1044,'总明细 源文件后台下'!C:C,"Refund")</f>
        <v>0</v>
      </c>
      <c r="X1044">
        <f>SUMIFS('总明细 源文件后台下'!O:O,'总明细 源文件后台下'!E:E,E1044,'总明细 源文件后台下'!C:C,"Refund")</f>
        <v>0</v>
      </c>
      <c r="Y1044">
        <f>SUMIFS('总明细 源文件后台下'!P:P,'总明细 源文件后台下'!E:E,E1044,'总明细 源文件后台下'!C:C,"Refund")</f>
        <v>0</v>
      </c>
      <c r="Z1044">
        <f>SUMIFS('总明细 源文件后台下'!Q:Q,'总明细 源文件后台下'!E:E,E1044,'总明细 源文件后台下'!C:C,"Refund")</f>
        <v>0</v>
      </c>
      <c r="AA1044">
        <f>SUMIFS('总明细 源文件后台下'!R:R,'总明细 源文件后台下'!E:E,E1044,'总明细 源文件后台下'!C:C,"Refund")</f>
        <v>0</v>
      </c>
      <c r="AB1044">
        <f>SUMIFS('总明细 源文件后台下'!S:S,'总明细 源文件后台下'!E:E,E1044,'总明细 源文件后台下'!C:C,"Refund")</f>
        <v>0</v>
      </c>
      <c r="AC1044">
        <f>SUMIFS('总明细 源文件后台下'!T:T,'总明细 源文件后台下'!E:E,E1044,'总明细 源文件后台下'!C:C,"Refund")</f>
        <v>0</v>
      </c>
      <c r="AD1044">
        <f>SUMIFS('总明细 源文件后台下'!U:U,'总明细 源文件后台下'!E:E,E1044,'总明细 源文件后台下'!C:C,"Refund")</f>
        <v>0</v>
      </c>
      <c r="AE1044">
        <f>SUMIFS('总明细 源文件后台下'!V:V,'总明细 源文件后台下'!E:E,E1044,'总明细 源文件后台下'!C:C,"Refund")</f>
        <v>0</v>
      </c>
      <c r="AF1044">
        <f>SUMIFS('总明细 源文件后台下'!W:W,'总明细 源文件后台下'!E:E,E1044,'总明细 源文件后台下'!C:C,"Refund")</f>
        <v>0</v>
      </c>
      <c r="AK1044">
        <f>(SUMIF('广告费 源文件后台下'!G:G,E1044,'广告费 源文件后台下'!M:M))*-1</f>
        <v>0</v>
      </c>
      <c r="AL1044">
        <f>SUMIFS('总明细 源文件后台下'!W:W,'总明细 源文件后台下'!E:E,E1044,'总明细 源文件后台下'!C:C,"Adjustment",'总明细 源文件后台下'!F:F,"FBA Inventory Reimbursement - Customer Return")</f>
        <v>0</v>
      </c>
      <c r="AM1044">
        <f>SUMIFS('总明细 源文件后台下'!W:W,'总明细 源文件后台下'!E:E,E1044,'总明细 源文件后台下'!C:C,"Adjustment",'总明细 源文件后台下'!F:F,"FBA Inventory Reimbursement - Damaged:Warehouse")</f>
        <v>0</v>
      </c>
      <c r="AN1044">
        <f>SUMIFS('总明细 源文件后台下'!W:W,'总明细 源文件后台下'!E:E,E1044,'总明细 源文件后台下'!C:C,"Adjustment",'总明细 源文件后台下'!F:F,"FBA Inventory Reimbursement - Customer Service Issue")</f>
        <v>0</v>
      </c>
      <c r="AO1044">
        <f>SUMIFS('总明细 源文件后台下'!W:W,'总明细 源文件后台下'!E:E,E1044,'总明细 源文件后台下'!C:C,"Adjustment",'总明细 源文件后台下'!F:F,"FBA Inventory Reimbursement - Fee Correction")</f>
        <v>0</v>
      </c>
      <c r="AP1044">
        <f>SUMIFS('总明细 源文件后台下'!W:W,'总明细 源文件后台下'!E:E,E1044,'总明细 源文件后台下'!C:C,"Adjustment",'总明细 源文件后台下'!F:F,"FBA Inventory Reimbursement - General Adjustment")</f>
        <v>0</v>
      </c>
      <c r="AQ1044">
        <f>SUMIFS('总明细 源文件后台下'!W:W,'总明细 源文件后台下'!E:E,E1044,'总明细 源文件后台下'!C:C,"Adjustment",'总明细 源文件后台下'!F:F,"FBA Inventory Reimbursement - Lost:Inbound")</f>
        <v>0</v>
      </c>
      <c r="AR1044">
        <f>SUMIFS('总明细 源文件后台下'!W:W,'总明细 源文件后台下'!E:E,E1044,'总明细 源文件后台下'!C:C,"Adjustment",'总明细 源文件后台下'!F:F,"FBA Inventory Reimbursement - Lost:Warehouse")</f>
        <v>0</v>
      </c>
      <c r="AS1044">
        <f>SUMIFS('总明细 源文件后台下'!W:W,'总明细 源文件后台下'!E:E,E1044,'总明细 源文件后台下'!C:C,"Adjustment",'总明细 源文件后台下'!F:F,"Non-subscription Fee Adjustment")</f>
        <v>0</v>
      </c>
      <c r="AT1044">
        <f>SUMIFS('总明细 源文件后台下'!W:W,'总明细 源文件后台下'!E:E,E1044,'总明细 源文件后台下'!C:C,"Adjustment",'总明细 源文件后台下'!F:F,"FBA Inventory Placement Service Fee")</f>
        <v>0</v>
      </c>
      <c r="AV1044">
        <f>SUMIF('FBA Customer Return Per Unit Fe'!B:B,E1044,'FBA Customer Return Per Unit Fe'!C:C)</f>
        <v>0</v>
      </c>
      <c r="AX1044">
        <f>(SUMIF('仓储费 源文件后台下'!C:C,E1044,'仓储费 源文件后台下'!V:V))*-1</f>
        <v>0</v>
      </c>
      <c r="AZ1044">
        <f>SUMIF('Disposal Fee销毁费用-160.95'!B:B,E1044,'Disposal Fee销毁费用-160.95'!D:D)*-1</f>
        <v>0</v>
      </c>
      <c r="BC1044">
        <f>IFERROR(VLOOKUP(F1044,'优惠券-86.4'!F:I,4,0),0)</f>
        <v>0</v>
      </c>
      <c r="BD1044">
        <f>IFERROR(VLOOKUP(F1044,'早评-120'!E:H,4,0),0)</f>
        <v>0</v>
      </c>
      <c r="BF1044">
        <f t="shared" si="128"/>
        <v>0</v>
      </c>
      <c r="BG1044">
        <f t="shared" si="129"/>
        <v>0</v>
      </c>
      <c r="BH1044">
        <f t="shared" si="130"/>
        <v>0</v>
      </c>
      <c r="BQ1044" s="45">
        <f t="shared" si="131"/>
        <v>0</v>
      </c>
      <c r="BR1044">
        <f>SUMIFS('9月销毁明细'!D:D,'9月销毁明细'!A:A,E1044,'9月销毁明细'!H:H,"Sellable")</f>
        <v>0</v>
      </c>
      <c r="BS1044">
        <f>SUMIFS('9月销毁明细'!G:G,'9月销毁明细'!A:A,E1044,'9月销毁明细'!H:H,"Sellable")</f>
        <v>0</v>
      </c>
      <c r="BT1044">
        <f>SUMIFS('9月销毁明细'!D:D,'9月销毁明细'!A:A,E1044,'9月销毁明细'!H:H,"Unsellable")</f>
        <v>0</v>
      </c>
      <c r="BU1044">
        <f>SUMIFS('9月销毁明细'!G:G,'9月销毁明细'!A:A,E1044,'9月销毁明细'!H:H,"Unsellable")</f>
        <v>0</v>
      </c>
      <c r="BW1044">
        <f>IFERROR(I1044*VLOOKUP(F1044,'9.3成本表'!C:L,10,0),0)</f>
        <v>0</v>
      </c>
      <c r="BX1044">
        <f t="shared" si="132"/>
        <v>0</v>
      </c>
      <c r="CC1044" s="45">
        <f t="shared" si="133"/>
        <v>0</v>
      </c>
      <c r="CD1044" s="45">
        <f t="shared" si="134"/>
        <v>0</v>
      </c>
      <c r="CE1044" s="45">
        <f t="shared" si="135"/>
        <v>0</v>
      </c>
    </row>
    <row r="1045" spans="4:83" x14ac:dyDescent="0.25">
      <c r="D1045" s="20" t="s">
        <v>2199</v>
      </c>
      <c r="E1045" s="20" t="s">
        <v>2200</v>
      </c>
      <c r="F1045" s="20">
        <v>6759</v>
      </c>
      <c r="G1045">
        <v>1039</v>
      </c>
      <c r="H1045" s="20"/>
      <c r="I1045">
        <f>SUMIFS('总明细 源文件后台下'!G:G,'总明细 源文件后台下'!E:E,E1045,'总明细 源文件后台下'!C:C,"Order")</f>
        <v>0</v>
      </c>
      <c r="J1045">
        <f>SUMIFS('总明细 源文件后台下'!M:M,'总明细 源文件后台下'!E:E,E1045,'总明细 源文件后台下'!C:C,"Order")</f>
        <v>0</v>
      </c>
      <c r="K1045">
        <f>SUMIFS('总明细 源文件后台下'!N:N,'总明细 源文件后台下'!E:E,E1045,'总明细 源文件后台下'!C:C,"Order")</f>
        <v>0</v>
      </c>
      <c r="L1045">
        <f>SUMIFS('总明细 源文件后台下'!O:O,'总明细 源文件后台下'!E:E,E1045,'总明细 源文件后台下'!C:C,"Order")</f>
        <v>0</v>
      </c>
      <c r="M1045">
        <f>SUMIFS('总明细 源文件后台下'!P:P,'总明细 源文件后台下'!E:E,E1045,'总明细 源文件后台下'!C:C,"Order")</f>
        <v>0</v>
      </c>
      <c r="N1045">
        <f>SUMIFS('总明细 源文件后台下'!Q:Q,'总明细 源文件后台下'!E:E,E1045,'总明细 源文件后台下'!C:C,"Order")</f>
        <v>0</v>
      </c>
      <c r="O1045">
        <f>SUMIFS('总明细 源文件后台下'!R:R,'总明细 源文件后台下'!E:E,E1045,'总明细 源文件后台下'!C:C,"Order")</f>
        <v>0</v>
      </c>
      <c r="P1045">
        <f>SUMIFS('总明细 源文件后台下'!S:S,'总明细 源文件后台下'!E:E,E1045,'总明细 源文件后台下'!C:C,"Order")</f>
        <v>0</v>
      </c>
      <c r="Q1045">
        <f>SUMIFS('总明细 源文件后台下'!T:T,'总明细 源文件后台下'!E:E,E1045,'总明细 源文件后台下'!C:C,"Order")</f>
        <v>0</v>
      </c>
      <c r="R1045">
        <f>SUMIFS('总明细 源文件后台下'!U:U,'总明细 源文件后台下'!E:E,E1045,'总明细 源文件后台下'!C:C,"Order")</f>
        <v>0</v>
      </c>
      <c r="S1045">
        <f>SUMIFS('总明细 源文件后台下'!V:V,'总明细 源文件后台下'!E:E,E1045,'总明细 源文件后台下'!C:C,"Order")</f>
        <v>0</v>
      </c>
      <c r="T1045">
        <f>SUMIFS('总明细 源文件后台下'!W:W,'总明细 源文件后台下'!E:E,E1045,'总明细 源文件后台下'!C:C,"Order")</f>
        <v>0</v>
      </c>
      <c r="U1045">
        <f>SUMIFS('总明细 源文件后台下'!G:G,'总明细 源文件后台下'!E:E,E1045,'总明细 源文件后台下'!C:C,"Refund")</f>
        <v>0</v>
      </c>
      <c r="V1045">
        <f>SUMIFS('总明细 源文件后台下'!M:M,'总明细 源文件后台下'!E:E,E1045,'总明细 源文件后台下'!C:C,"Refund")</f>
        <v>0</v>
      </c>
      <c r="W1045">
        <f>SUMIFS('总明细 源文件后台下'!N:N,'总明细 源文件后台下'!E:E,E1045,'总明细 源文件后台下'!C:C,"Refund")</f>
        <v>0</v>
      </c>
      <c r="X1045">
        <f>SUMIFS('总明细 源文件后台下'!O:O,'总明细 源文件后台下'!E:E,E1045,'总明细 源文件后台下'!C:C,"Refund")</f>
        <v>0</v>
      </c>
      <c r="Y1045">
        <f>SUMIFS('总明细 源文件后台下'!P:P,'总明细 源文件后台下'!E:E,E1045,'总明细 源文件后台下'!C:C,"Refund")</f>
        <v>0</v>
      </c>
      <c r="Z1045">
        <f>SUMIFS('总明细 源文件后台下'!Q:Q,'总明细 源文件后台下'!E:E,E1045,'总明细 源文件后台下'!C:C,"Refund")</f>
        <v>0</v>
      </c>
      <c r="AA1045">
        <f>SUMIFS('总明细 源文件后台下'!R:R,'总明细 源文件后台下'!E:E,E1045,'总明细 源文件后台下'!C:C,"Refund")</f>
        <v>0</v>
      </c>
      <c r="AB1045">
        <f>SUMIFS('总明细 源文件后台下'!S:S,'总明细 源文件后台下'!E:E,E1045,'总明细 源文件后台下'!C:C,"Refund")</f>
        <v>0</v>
      </c>
      <c r="AC1045">
        <f>SUMIFS('总明细 源文件后台下'!T:T,'总明细 源文件后台下'!E:E,E1045,'总明细 源文件后台下'!C:C,"Refund")</f>
        <v>0</v>
      </c>
      <c r="AD1045">
        <f>SUMIFS('总明细 源文件后台下'!U:U,'总明细 源文件后台下'!E:E,E1045,'总明细 源文件后台下'!C:C,"Refund")</f>
        <v>0</v>
      </c>
      <c r="AE1045">
        <f>SUMIFS('总明细 源文件后台下'!V:V,'总明细 源文件后台下'!E:E,E1045,'总明细 源文件后台下'!C:C,"Refund")</f>
        <v>0</v>
      </c>
      <c r="AF1045">
        <f>SUMIFS('总明细 源文件后台下'!W:W,'总明细 源文件后台下'!E:E,E1045,'总明细 源文件后台下'!C:C,"Refund")</f>
        <v>0</v>
      </c>
      <c r="AK1045">
        <f>(SUMIF('广告费 源文件后台下'!G:G,E1045,'广告费 源文件后台下'!M:M))*-1</f>
        <v>0</v>
      </c>
      <c r="AL1045">
        <f>SUMIFS('总明细 源文件后台下'!W:W,'总明细 源文件后台下'!E:E,E1045,'总明细 源文件后台下'!C:C,"Adjustment",'总明细 源文件后台下'!F:F,"FBA Inventory Reimbursement - Customer Return")</f>
        <v>0</v>
      </c>
      <c r="AM1045">
        <f>SUMIFS('总明细 源文件后台下'!W:W,'总明细 源文件后台下'!E:E,E1045,'总明细 源文件后台下'!C:C,"Adjustment",'总明细 源文件后台下'!F:F,"FBA Inventory Reimbursement - Damaged:Warehouse")</f>
        <v>0</v>
      </c>
      <c r="AN1045">
        <f>SUMIFS('总明细 源文件后台下'!W:W,'总明细 源文件后台下'!E:E,E1045,'总明细 源文件后台下'!C:C,"Adjustment",'总明细 源文件后台下'!F:F,"FBA Inventory Reimbursement - Customer Service Issue")</f>
        <v>0</v>
      </c>
      <c r="AO1045">
        <f>SUMIFS('总明细 源文件后台下'!W:W,'总明细 源文件后台下'!E:E,E1045,'总明细 源文件后台下'!C:C,"Adjustment",'总明细 源文件后台下'!F:F,"FBA Inventory Reimbursement - Fee Correction")</f>
        <v>0</v>
      </c>
      <c r="AP1045">
        <f>SUMIFS('总明细 源文件后台下'!W:W,'总明细 源文件后台下'!E:E,E1045,'总明细 源文件后台下'!C:C,"Adjustment",'总明细 源文件后台下'!F:F,"FBA Inventory Reimbursement - General Adjustment")</f>
        <v>0</v>
      </c>
      <c r="AQ1045">
        <f>SUMIFS('总明细 源文件后台下'!W:W,'总明细 源文件后台下'!E:E,E1045,'总明细 源文件后台下'!C:C,"Adjustment",'总明细 源文件后台下'!F:F,"FBA Inventory Reimbursement - Lost:Inbound")</f>
        <v>0</v>
      </c>
      <c r="AR1045">
        <f>SUMIFS('总明细 源文件后台下'!W:W,'总明细 源文件后台下'!E:E,E1045,'总明细 源文件后台下'!C:C,"Adjustment",'总明细 源文件后台下'!F:F,"FBA Inventory Reimbursement - Lost:Warehouse")</f>
        <v>0</v>
      </c>
      <c r="AS1045">
        <f>SUMIFS('总明细 源文件后台下'!W:W,'总明细 源文件后台下'!E:E,E1045,'总明细 源文件后台下'!C:C,"Adjustment",'总明细 源文件后台下'!F:F,"Non-subscription Fee Adjustment")</f>
        <v>0</v>
      </c>
      <c r="AT1045">
        <f>SUMIFS('总明细 源文件后台下'!W:W,'总明细 源文件后台下'!E:E,E1045,'总明细 源文件后台下'!C:C,"Adjustment",'总明细 源文件后台下'!F:F,"FBA Inventory Placement Service Fee")</f>
        <v>0</v>
      </c>
      <c r="AV1045">
        <f>SUMIF('FBA Customer Return Per Unit Fe'!B:B,E1045,'FBA Customer Return Per Unit Fe'!C:C)</f>
        <v>0</v>
      </c>
      <c r="AX1045">
        <f>(SUMIF('仓储费 源文件后台下'!C:C,E1045,'仓储费 源文件后台下'!V:V))*-1</f>
        <v>0</v>
      </c>
      <c r="AZ1045">
        <f>SUMIF('Disposal Fee销毁费用-160.95'!B:B,E1045,'Disposal Fee销毁费用-160.95'!D:D)*-1</f>
        <v>0</v>
      </c>
      <c r="BC1045">
        <f>IFERROR(VLOOKUP(F1045,'优惠券-86.4'!F:I,4,0),0)</f>
        <v>0</v>
      </c>
      <c r="BD1045">
        <f>IFERROR(VLOOKUP(F1045,'早评-120'!E:H,4,0),0)</f>
        <v>0</v>
      </c>
      <c r="BF1045">
        <f t="shared" si="128"/>
        <v>0</v>
      </c>
      <c r="BG1045">
        <f t="shared" si="129"/>
        <v>0</v>
      </c>
      <c r="BH1045">
        <f t="shared" si="130"/>
        <v>0</v>
      </c>
      <c r="BQ1045" s="45">
        <f t="shared" si="131"/>
        <v>0</v>
      </c>
      <c r="BR1045">
        <f>SUMIFS('9月销毁明细'!D:D,'9月销毁明细'!A:A,E1045,'9月销毁明细'!H:H,"Sellable")</f>
        <v>0</v>
      </c>
      <c r="BS1045">
        <f>SUMIFS('9月销毁明细'!G:G,'9月销毁明细'!A:A,E1045,'9月销毁明细'!H:H,"Sellable")</f>
        <v>0</v>
      </c>
      <c r="BT1045">
        <f>SUMIFS('9月销毁明细'!D:D,'9月销毁明细'!A:A,E1045,'9月销毁明细'!H:H,"Unsellable")</f>
        <v>0</v>
      </c>
      <c r="BU1045">
        <f>SUMIFS('9月销毁明细'!G:G,'9月销毁明细'!A:A,E1045,'9月销毁明细'!H:H,"Unsellable")</f>
        <v>0</v>
      </c>
      <c r="BW1045">
        <f>IFERROR(I1045*VLOOKUP(F1045,'9.3成本表'!C:L,10,0),0)</f>
        <v>0</v>
      </c>
      <c r="BX1045">
        <f t="shared" si="132"/>
        <v>0</v>
      </c>
      <c r="CC1045" s="45">
        <f t="shared" si="133"/>
        <v>0</v>
      </c>
      <c r="CD1045" s="45">
        <f t="shared" si="134"/>
        <v>0</v>
      </c>
      <c r="CE1045" s="45">
        <f t="shared" si="135"/>
        <v>0</v>
      </c>
    </row>
    <row r="1046" spans="4:83" x14ac:dyDescent="0.25">
      <c r="D1046" s="20" t="s">
        <v>2201</v>
      </c>
      <c r="E1046" s="20" t="s">
        <v>2202</v>
      </c>
      <c r="F1046" s="20">
        <v>6763</v>
      </c>
      <c r="G1046">
        <v>1040</v>
      </c>
      <c r="H1046" s="20"/>
      <c r="I1046">
        <f>SUMIFS('总明细 源文件后台下'!G:G,'总明细 源文件后台下'!E:E,E1046,'总明细 源文件后台下'!C:C,"Order")</f>
        <v>0</v>
      </c>
      <c r="J1046">
        <f>SUMIFS('总明细 源文件后台下'!M:M,'总明细 源文件后台下'!E:E,E1046,'总明细 源文件后台下'!C:C,"Order")</f>
        <v>0</v>
      </c>
      <c r="K1046">
        <f>SUMIFS('总明细 源文件后台下'!N:N,'总明细 源文件后台下'!E:E,E1046,'总明细 源文件后台下'!C:C,"Order")</f>
        <v>0</v>
      </c>
      <c r="L1046">
        <f>SUMIFS('总明细 源文件后台下'!O:O,'总明细 源文件后台下'!E:E,E1046,'总明细 源文件后台下'!C:C,"Order")</f>
        <v>0</v>
      </c>
      <c r="M1046">
        <f>SUMIFS('总明细 源文件后台下'!P:P,'总明细 源文件后台下'!E:E,E1046,'总明细 源文件后台下'!C:C,"Order")</f>
        <v>0</v>
      </c>
      <c r="N1046">
        <f>SUMIFS('总明细 源文件后台下'!Q:Q,'总明细 源文件后台下'!E:E,E1046,'总明细 源文件后台下'!C:C,"Order")</f>
        <v>0</v>
      </c>
      <c r="O1046">
        <f>SUMIFS('总明细 源文件后台下'!R:R,'总明细 源文件后台下'!E:E,E1046,'总明细 源文件后台下'!C:C,"Order")</f>
        <v>0</v>
      </c>
      <c r="P1046">
        <f>SUMIFS('总明细 源文件后台下'!S:S,'总明细 源文件后台下'!E:E,E1046,'总明细 源文件后台下'!C:C,"Order")</f>
        <v>0</v>
      </c>
      <c r="Q1046">
        <f>SUMIFS('总明细 源文件后台下'!T:T,'总明细 源文件后台下'!E:E,E1046,'总明细 源文件后台下'!C:C,"Order")</f>
        <v>0</v>
      </c>
      <c r="R1046">
        <f>SUMIFS('总明细 源文件后台下'!U:U,'总明细 源文件后台下'!E:E,E1046,'总明细 源文件后台下'!C:C,"Order")</f>
        <v>0</v>
      </c>
      <c r="S1046">
        <f>SUMIFS('总明细 源文件后台下'!V:V,'总明细 源文件后台下'!E:E,E1046,'总明细 源文件后台下'!C:C,"Order")</f>
        <v>0</v>
      </c>
      <c r="T1046">
        <f>SUMIFS('总明细 源文件后台下'!W:W,'总明细 源文件后台下'!E:E,E1046,'总明细 源文件后台下'!C:C,"Order")</f>
        <v>0</v>
      </c>
      <c r="U1046">
        <f>SUMIFS('总明细 源文件后台下'!G:G,'总明细 源文件后台下'!E:E,E1046,'总明细 源文件后台下'!C:C,"Refund")</f>
        <v>0</v>
      </c>
      <c r="V1046">
        <f>SUMIFS('总明细 源文件后台下'!M:M,'总明细 源文件后台下'!E:E,E1046,'总明细 源文件后台下'!C:C,"Refund")</f>
        <v>0</v>
      </c>
      <c r="W1046">
        <f>SUMIFS('总明细 源文件后台下'!N:N,'总明细 源文件后台下'!E:E,E1046,'总明细 源文件后台下'!C:C,"Refund")</f>
        <v>0</v>
      </c>
      <c r="X1046">
        <f>SUMIFS('总明细 源文件后台下'!O:O,'总明细 源文件后台下'!E:E,E1046,'总明细 源文件后台下'!C:C,"Refund")</f>
        <v>0</v>
      </c>
      <c r="Y1046">
        <f>SUMIFS('总明细 源文件后台下'!P:P,'总明细 源文件后台下'!E:E,E1046,'总明细 源文件后台下'!C:C,"Refund")</f>
        <v>0</v>
      </c>
      <c r="Z1046">
        <f>SUMIFS('总明细 源文件后台下'!Q:Q,'总明细 源文件后台下'!E:E,E1046,'总明细 源文件后台下'!C:C,"Refund")</f>
        <v>0</v>
      </c>
      <c r="AA1046">
        <f>SUMIFS('总明细 源文件后台下'!R:R,'总明细 源文件后台下'!E:E,E1046,'总明细 源文件后台下'!C:C,"Refund")</f>
        <v>0</v>
      </c>
      <c r="AB1046">
        <f>SUMIFS('总明细 源文件后台下'!S:S,'总明细 源文件后台下'!E:E,E1046,'总明细 源文件后台下'!C:C,"Refund")</f>
        <v>0</v>
      </c>
      <c r="AC1046">
        <f>SUMIFS('总明细 源文件后台下'!T:T,'总明细 源文件后台下'!E:E,E1046,'总明细 源文件后台下'!C:C,"Refund")</f>
        <v>0</v>
      </c>
      <c r="AD1046">
        <f>SUMIFS('总明细 源文件后台下'!U:U,'总明细 源文件后台下'!E:E,E1046,'总明细 源文件后台下'!C:C,"Refund")</f>
        <v>0</v>
      </c>
      <c r="AE1046">
        <f>SUMIFS('总明细 源文件后台下'!V:V,'总明细 源文件后台下'!E:E,E1046,'总明细 源文件后台下'!C:C,"Refund")</f>
        <v>0</v>
      </c>
      <c r="AF1046">
        <f>SUMIFS('总明细 源文件后台下'!W:W,'总明细 源文件后台下'!E:E,E1046,'总明细 源文件后台下'!C:C,"Refund")</f>
        <v>0</v>
      </c>
      <c r="AK1046">
        <f>(SUMIF('广告费 源文件后台下'!G:G,E1046,'广告费 源文件后台下'!M:M))*-1</f>
        <v>0</v>
      </c>
      <c r="AL1046">
        <f>SUMIFS('总明细 源文件后台下'!W:W,'总明细 源文件后台下'!E:E,E1046,'总明细 源文件后台下'!C:C,"Adjustment",'总明细 源文件后台下'!F:F,"FBA Inventory Reimbursement - Customer Return")</f>
        <v>0</v>
      </c>
      <c r="AM1046">
        <f>SUMIFS('总明细 源文件后台下'!W:W,'总明细 源文件后台下'!E:E,E1046,'总明细 源文件后台下'!C:C,"Adjustment",'总明细 源文件后台下'!F:F,"FBA Inventory Reimbursement - Damaged:Warehouse")</f>
        <v>0</v>
      </c>
      <c r="AN1046">
        <f>SUMIFS('总明细 源文件后台下'!W:W,'总明细 源文件后台下'!E:E,E1046,'总明细 源文件后台下'!C:C,"Adjustment",'总明细 源文件后台下'!F:F,"FBA Inventory Reimbursement - Customer Service Issue")</f>
        <v>0</v>
      </c>
      <c r="AO1046">
        <f>SUMIFS('总明细 源文件后台下'!W:W,'总明细 源文件后台下'!E:E,E1046,'总明细 源文件后台下'!C:C,"Adjustment",'总明细 源文件后台下'!F:F,"FBA Inventory Reimbursement - Fee Correction")</f>
        <v>0</v>
      </c>
      <c r="AP1046">
        <f>SUMIFS('总明细 源文件后台下'!W:W,'总明细 源文件后台下'!E:E,E1046,'总明细 源文件后台下'!C:C,"Adjustment",'总明细 源文件后台下'!F:F,"FBA Inventory Reimbursement - General Adjustment")</f>
        <v>0</v>
      </c>
      <c r="AQ1046">
        <f>SUMIFS('总明细 源文件后台下'!W:W,'总明细 源文件后台下'!E:E,E1046,'总明细 源文件后台下'!C:C,"Adjustment",'总明细 源文件后台下'!F:F,"FBA Inventory Reimbursement - Lost:Inbound")</f>
        <v>0</v>
      </c>
      <c r="AR1046">
        <f>SUMIFS('总明细 源文件后台下'!W:W,'总明细 源文件后台下'!E:E,E1046,'总明细 源文件后台下'!C:C,"Adjustment",'总明细 源文件后台下'!F:F,"FBA Inventory Reimbursement - Lost:Warehouse")</f>
        <v>0</v>
      </c>
      <c r="AS1046">
        <f>SUMIFS('总明细 源文件后台下'!W:W,'总明细 源文件后台下'!E:E,E1046,'总明细 源文件后台下'!C:C,"Adjustment",'总明细 源文件后台下'!F:F,"Non-subscription Fee Adjustment")</f>
        <v>0</v>
      </c>
      <c r="AT1046">
        <f>SUMIFS('总明细 源文件后台下'!W:W,'总明细 源文件后台下'!E:E,E1046,'总明细 源文件后台下'!C:C,"Adjustment",'总明细 源文件后台下'!F:F,"FBA Inventory Placement Service Fee")</f>
        <v>0</v>
      </c>
      <c r="AV1046">
        <f>SUMIF('FBA Customer Return Per Unit Fe'!B:B,E1046,'FBA Customer Return Per Unit Fe'!C:C)</f>
        <v>0</v>
      </c>
      <c r="AX1046">
        <f>(SUMIF('仓储费 源文件后台下'!C:C,E1046,'仓储费 源文件后台下'!V:V))*-1</f>
        <v>0</v>
      </c>
      <c r="AZ1046">
        <f>SUMIF('Disposal Fee销毁费用-160.95'!B:B,E1046,'Disposal Fee销毁费用-160.95'!D:D)*-1</f>
        <v>0</v>
      </c>
      <c r="BC1046">
        <f>IFERROR(VLOOKUP(F1046,'优惠券-86.4'!F:I,4,0),0)</f>
        <v>0</v>
      </c>
      <c r="BD1046">
        <f>IFERROR(VLOOKUP(F1046,'早评-120'!E:H,4,0),0)</f>
        <v>0</v>
      </c>
      <c r="BF1046">
        <f t="shared" si="128"/>
        <v>0</v>
      </c>
      <c r="BG1046">
        <f t="shared" si="129"/>
        <v>0</v>
      </c>
      <c r="BH1046">
        <f t="shared" si="130"/>
        <v>0</v>
      </c>
      <c r="BQ1046" s="45">
        <f t="shared" si="131"/>
        <v>0</v>
      </c>
      <c r="BR1046">
        <f>SUMIFS('9月销毁明细'!D:D,'9月销毁明细'!A:A,E1046,'9月销毁明细'!H:H,"Sellable")</f>
        <v>0</v>
      </c>
      <c r="BS1046">
        <f>SUMIFS('9月销毁明细'!G:G,'9月销毁明细'!A:A,E1046,'9月销毁明细'!H:H,"Sellable")</f>
        <v>0</v>
      </c>
      <c r="BT1046">
        <f>SUMIFS('9月销毁明细'!D:D,'9月销毁明细'!A:A,E1046,'9月销毁明细'!H:H,"Unsellable")</f>
        <v>0</v>
      </c>
      <c r="BU1046">
        <f>SUMIFS('9月销毁明细'!G:G,'9月销毁明细'!A:A,E1046,'9月销毁明细'!H:H,"Unsellable")</f>
        <v>0</v>
      </c>
      <c r="BW1046">
        <f>IFERROR(I1046*VLOOKUP(F1046,'9.3成本表'!C:L,10,0),0)</f>
        <v>0</v>
      </c>
      <c r="BX1046">
        <f t="shared" si="132"/>
        <v>0</v>
      </c>
      <c r="CC1046" s="45">
        <f t="shared" si="133"/>
        <v>0</v>
      </c>
      <c r="CD1046" s="45">
        <f t="shared" si="134"/>
        <v>0</v>
      </c>
      <c r="CE1046" s="45">
        <f t="shared" si="135"/>
        <v>0</v>
      </c>
    </row>
    <row r="1047" spans="4:83" x14ac:dyDescent="0.25">
      <c r="D1047" s="20" t="s">
        <v>2203</v>
      </c>
      <c r="E1047" s="20" t="s">
        <v>2204</v>
      </c>
      <c r="F1047" s="20">
        <v>6763</v>
      </c>
      <c r="G1047">
        <v>1041</v>
      </c>
      <c r="H1047" s="20"/>
      <c r="I1047">
        <f>SUMIFS('总明细 源文件后台下'!G:G,'总明细 源文件后台下'!E:E,E1047,'总明细 源文件后台下'!C:C,"Order")</f>
        <v>0</v>
      </c>
      <c r="J1047">
        <f>SUMIFS('总明细 源文件后台下'!M:M,'总明细 源文件后台下'!E:E,E1047,'总明细 源文件后台下'!C:C,"Order")</f>
        <v>0</v>
      </c>
      <c r="K1047">
        <f>SUMIFS('总明细 源文件后台下'!N:N,'总明细 源文件后台下'!E:E,E1047,'总明细 源文件后台下'!C:C,"Order")</f>
        <v>0</v>
      </c>
      <c r="L1047">
        <f>SUMIFS('总明细 源文件后台下'!O:O,'总明细 源文件后台下'!E:E,E1047,'总明细 源文件后台下'!C:C,"Order")</f>
        <v>0</v>
      </c>
      <c r="M1047">
        <f>SUMIFS('总明细 源文件后台下'!P:P,'总明细 源文件后台下'!E:E,E1047,'总明细 源文件后台下'!C:C,"Order")</f>
        <v>0</v>
      </c>
      <c r="N1047">
        <f>SUMIFS('总明细 源文件后台下'!Q:Q,'总明细 源文件后台下'!E:E,E1047,'总明细 源文件后台下'!C:C,"Order")</f>
        <v>0</v>
      </c>
      <c r="O1047">
        <f>SUMIFS('总明细 源文件后台下'!R:R,'总明细 源文件后台下'!E:E,E1047,'总明细 源文件后台下'!C:C,"Order")</f>
        <v>0</v>
      </c>
      <c r="P1047">
        <f>SUMIFS('总明细 源文件后台下'!S:S,'总明细 源文件后台下'!E:E,E1047,'总明细 源文件后台下'!C:C,"Order")</f>
        <v>0</v>
      </c>
      <c r="Q1047">
        <f>SUMIFS('总明细 源文件后台下'!T:T,'总明细 源文件后台下'!E:E,E1047,'总明细 源文件后台下'!C:C,"Order")</f>
        <v>0</v>
      </c>
      <c r="R1047">
        <f>SUMIFS('总明细 源文件后台下'!U:U,'总明细 源文件后台下'!E:E,E1047,'总明细 源文件后台下'!C:C,"Order")</f>
        <v>0</v>
      </c>
      <c r="S1047">
        <f>SUMIFS('总明细 源文件后台下'!V:V,'总明细 源文件后台下'!E:E,E1047,'总明细 源文件后台下'!C:C,"Order")</f>
        <v>0</v>
      </c>
      <c r="T1047">
        <f>SUMIFS('总明细 源文件后台下'!W:W,'总明细 源文件后台下'!E:E,E1047,'总明细 源文件后台下'!C:C,"Order")</f>
        <v>0</v>
      </c>
      <c r="U1047">
        <f>SUMIFS('总明细 源文件后台下'!G:G,'总明细 源文件后台下'!E:E,E1047,'总明细 源文件后台下'!C:C,"Refund")</f>
        <v>0</v>
      </c>
      <c r="V1047">
        <f>SUMIFS('总明细 源文件后台下'!M:M,'总明细 源文件后台下'!E:E,E1047,'总明细 源文件后台下'!C:C,"Refund")</f>
        <v>0</v>
      </c>
      <c r="W1047">
        <f>SUMIFS('总明细 源文件后台下'!N:N,'总明细 源文件后台下'!E:E,E1047,'总明细 源文件后台下'!C:C,"Refund")</f>
        <v>0</v>
      </c>
      <c r="X1047">
        <f>SUMIFS('总明细 源文件后台下'!O:O,'总明细 源文件后台下'!E:E,E1047,'总明细 源文件后台下'!C:C,"Refund")</f>
        <v>0</v>
      </c>
      <c r="Y1047">
        <f>SUMIFS('总明细 源文件后台下'!P:P,'总明细 源文件后台下'!E:E,E1047,'总明细 源文件后台下'!C:C,"Refund")</f>
        <v>0</v>
      </c>
      <c r="Z1047">
        <f>SUMIFS('总明细 源文件后台下'!Q:Q,'总明细 源文件后台下'!E:E,E1047,'总明细 源文件后台下'!C:C,"Refund")</f>
        <v>0</v>
      </c>
      <c r="AA1047">
        <f>SUMIFS('总明细 源文件后台下'!R:R,'总明细 源文件后台下'!E:E,E1047,'总明细 源文件后台下'!C:C,"Refund")</f>
        <v>0</v>
      </c>
      <c r="AB1047">
        <f>SUMIFS('总明细 源文件后台下'!S:S,'总明细 源文件后台下'!E:E,E1047,'总明细 源文件后台下'!C:C,"Refund")</f>
        <v>0</v>
      </c>
      <c r="AC1047">
        <f>SUMIFS('总明细 源文件后台下'!T:T,'总明细 源文件后台下'!E:E,E1047,'总明细 源文件后台下'!C:C,"Refund")</f>
        <v>0</v>
      </c>
      <c r="AD1047">
        <f>SUMIFS('总明细 源文件后台下'!U:U,'总明细 源文件后台下'!E:E,E1047,'总明细 源文件后台下'!C:C,"Refund")</f>
        <v>0</v>
      </c>
      <c r="AE1047">
        <f>SUMIFS('总明细 源文件后台下'!V:V,'总明细 源文件后台下'!E:E,E1047,'总明细 源文件后台下'!C:C,"Refund")</f>
        <v>0</v>
      </c>
      <c r="AF1047">
        <f>SUMIFS('总明细 源文件后台下'!W:W,'总明细 源文件后台下'!E:E,E1047,'总明细 源文件后台下'!C:C,"Refund")</f>
        <v>0</v>
      </c>
      <c r="AK1047">
        <f>(SUMIF('广告费 源文件后台下'!G:G,E1047,'广告费 源文件后台下'!M:M))*-1</f>
        <v>0</v>
      </c>
      <c r="AL1047">
        <f>SUMIFS('总明细 源文件后台下'!W:W,'总明细 源文件后台下'!E:E,E1047,'总明细 源文件后台下'!C:C,"Adjustment",'总明细 源文件后台下'!F:F,"FBA Inventory Reimbursement - Customer Return")</f>
        <v>0</v>
      </c>
      <c r="AM1047">
        <f>SUMIFS('总明细 源文件后台下'!W:W,'总明细 源文件后台下'!E:E,E1047,'总明细 源文件后台下'!C:C,"Adjustment",'总明细 源文件后台下'!F:F,"FBA Inventory Reimbursement - Damaged:Warehouse")</f>
        <v>0</v>
      </c>
      <c r="AN1047">
        <f>SUMIFS('总明细 源文件后台下'!W:W,'总明细 源文件后台下'!E:E,E1047,'总明细 源文件后台下'!C:C,"Adjustment",'总明细 源文件后台下'!F:F,"FBA Inventory Reimbursement - Customer Service Issue")</f>
        <v>0</v>
      </c>
      <c r="AO1047">
        <f>SUMIFS('总明细 源文件后台下'!W:W,'总明细 源文件后台下'!E:E,E1047,'总明细 源文件后台下'!C:C,"Adjustment",'总明细 源文件后台下'!F:F,"FBA Inventory Reimbursement - Fee Correction")</f>
        <v>0</v>
      </c>
      <c r="AP1047">
        <f>SUMIFS('总明细 源文件后台下'!W:W,'总明细 源文件后台下'!E:E,E1047,'总明细 源文件后台下'!C:C,"Adjustment",'总明细 源文件后台下'!F:F,"FBA Inventory Reimbursement - General Adjustment")</f>
        <v>0</v>
      </c>
      <c r="AQ1047">
        <f>SUMIFS('总明细 源文件后台下'!W:W,'总明细 源文件后台下'!E:E,E1047,'总明细 源文件后台下'!C:C,"Adjustment",'总明细 源文件后台下'!F:F,"FBA Inventory Reimbursement - Lost:Inbound")</f>
        <v>0</v>
      </c>
      <c r="AR1047">
        <f>SUMIFS('总明细 源文件后台下'!W:W,'总明细 源文件后台下'!E:E,E1047,'总明细 源文件后台下'!C:C,"Adjustment",'总明细 源文件后台下'!F:F,"FBA Inventory Reimbursement - Lost:Warehouse")</f>
        <v>0</v>
      </c>
      <c r="AS1047">
        <f>SUMIFS('总明细 源文件后台下'!W:W,'总明细 源文件后台下'!E:E,E1047,'总明细 源文件后台下'!C:C,"Adjustment",'总明细 源文件后台下'!F:F,"Non-subscription Fee Adjustment")</f>
        <v>0</v>
      </c>
      <c r="AT1047">
        <f>SUMIFS('总明细 源文件后台下'!W:W,'总明细 源文件后台下'!E:E,E1047,'总明细 源文件后台下'!C:C,"Adjustment",'总明细 源文件后台下'!F:F,"FBA Inventory Placement Service Fee")</f>
        <v>0</v>
      </c>
      <c r="AV1047">
        <f>SUMIF('FBA Customer Return Per Unit Fe'!B:B,E1047,'FBA Customer Return Per Unit Fe'!C:C)</f>
        <v>0</v>
      </c>
      <c r="AX1047">
        <f>(SUMIF('仓储费 源文件后台下'!C:C,E1047,'仓储费 源文件后台下'!V:V))*-1</f>
        <v>0</v>
      </c>
      <c r="AZ1047">
        <f>SUMIF('Disposal Fee销毁费用-160.95'!B:B,E1047,'Disposal Fee销毁费用-160.95'!D:D)*-1</f>
        <v>0</v>
      </c>
      <c r="BC1047">
        <f>IFERROR(VLOOKUP(F1047,'优惠券-86.4'!F:I,4,0),0)</f>
        <v>0</v>
      </c>
      <c r="BD1047">
        <f>IFERROR(VLOOKUP(F1047,'早评-120'!E:H,4,0),0)</f>
        <v>0</v>
      </c>
      <c r="BF1047">
        <f t="shared" si="128"/>
        <v>0</v>
      </c>
      <c r="BG1047">
        <f t="shared" si="129"/>
        <v>0</v>
      </c>
      <c r="BH1047">
        <f t="shared" si="130"/>
        <v>0</v>
      </c>
      <c r="BQ1047" s="45">
        <f t="shared" si="131"/>
        <v>0</v>
      </c>
      <c r="BR1047">
        <f>SUMIFS('9月销毁明细'!D:D,'9月销毁明细'!A:A,E1047,'9月销毁明细'!H:H,"Sellable")</f>
        <v>0</v>
      </c>
      <c r="BS1047">
        <f>SUMIFS('9月销毁明细'!G:G,'9月销毁明细'!A:A,E1047,'9月销毁明细'!H:H,"Sellable")</f>
        <v>0</v>
      </c>
      <c r="BT1047">
        <f>SUMIFS('9月销毁明细'!D:D,'9月销毁明细'!A:A,E1047,'9月销毁明细'!H:H,"Unsellable")</f>
        <v>0</v>
      </c>
      <c r="BU1047">
        <f>SUMIFS('9月销毁明细'!G:G,'9月销毁明细'!A:A,E1047,'9月销毁明细'!H:H,"Unsellable")</f>
        <v>0</v>
      </c>
      <c r="BW1047">
        <f>IFERROR(I1047*VLOOKUP(F1047,'9.3成本表'!C:L,10,0),0)</f>
        <v>0</v>
      </c>
      <c r="BX1047">
        <f t="shared" si="132"/>
        <v>0</v>
      </c>
      <c r="CC1047" s="45">
        <f t="shared" si="133"/>
        <v>0</v>
      </c>
      <c r="CD1047" s="45">
        <f t="shared" si="134"/>
        <v>0</v>
      </c>
      <c r="CE1047" s="45">
        <f t="shared" si="135"/>
        <v>0</v>
      </c>
    </row>
    <row r="1048" spans="4:83" x14ac:dyDescent="0.25">
      <c r="D1048" s="20" t="s">
        <v>2205</v>
      </c>
      <c r="E1048" s="20" t="s">
        <v>2206</v>
      </c>
      <c r="F1048" s="20">
        <v>6763</v>
      </c>
      <c r="G1048">
        <v>1042</v>
      </c>
      <c r="H1048" s="20"/>
      <c r="I1048">
        <f>SUMIFS('总明细 源文件后台下'!G:G,'总明细 源文件后台下'!E:E,E1048,'总明细 源文件后台下'!C:C,"Order")</f>
        <v>0</v>
      </c>
      <c r="J1048">
        <f>SUMIFS('总明细 源文件后台下'!M:M,'总明细 源文件后台下'!E:E,E1048,'总明细 源文件后台下'!C:C,"Order")</f>
        <v>0</v>
      </c>
      <c r="K1048">
        <f>SUMIFS('总明细 源文件后台下'!N:N,'总明细 源文件后台下'!E:E,E1048,'总明细 源文件后台下'!C:C,"Order")</f>
        <v>0</v>
      </c>
      <c r="L1048">
        <f>SUMIFS('总明细 源文件后台下'!O:O,'总明细 源文件后台下'!E:E,E1048,'总明细 源文件后台下'!C:C,"Order")</f>
        <v>0</v>
      </c>
      <c r="M1048">
        <f>SUMIFS('总明细 源文件后台下'!P:P,'总明细 源文件后台下'!E:E,E1048,'总明细 源文件后台下'!C:C,"Order")</f>
        <v>0</v>
      </c>
      <c r="N1048">
        <f>SUMIFS('总明细 源文件后台下'!Q:Q,'总明细 源文件后台下'!E:E,E1048,'总明细 源文件后台下'!C:C,"Order")</f>
        <v>0</v>
      </c>
      <c r="O1048">
        <f>SUMIFS('总明细 源文件后台下'!R:R,'总明细 源文件后台下'!E:E,E1048,'总明细 源文件后台下'!C:C,"Order")</f>
        <v>0</v>
      </c>
      <c r="P1048">
        <f>SUMIFS('总明细 源文件后台下'!S:S,'总明细 源文件后台下'!E:E,E1048,'总明细 源文件后台下'!C:C,"Order")</f>
        <v>0</v>
      </c>
      <c r="Q1048">
        <f>SUMIFS('总明细 源文件后台下'!T:T,'总明细 源文件后台下'!E:E,E1048,'总明细 源文件后台下'!C:C,"Order")</f>
        <v>0</v>
      </c>
      <c r="R1048">
        <f>SUMIFS('总明细 源文件后台下'!U:U,'总明细 源文件后台下'!E:E,E1048,'总明细 源文件后台下'!C:C,"Order")</f>
        <v>0</v>
      </c>
      <c r="S1048">
        <f>SUMIFS('总明细 源文件后台下'!V:V,'总明细 源文件后台下'!E:E,E1048,'总明细 源文件后台下'!C:C,"Order")</f>
        <v>0</v>
      </c>
      <c r="T1048">
        <f>SUMIFS('总明细 源文件后台下'!W:W,'总明细 源文件后台下'!E:E,E1048,'总明细 源文件后台下'!C:C,"Order")</f>
        <v>0</v>
      </c>
      <c r="U1048">
        <f>SUMIFS('总明细 源文件后台下'!G:G,'总明细 源文件后台下'!E:E,E1048,'总明细 源文件后台下'!C:C,"Refund")</f>
        <v>0</v>
      </c>
      <c r="V1048">
        <f>SUMIFS('总明细 源文件后台下'!M:M,'总明细 源文件后台下'!E:E,E1048,'总明细 源文件后台下'!C:C,"Refund")</f>
        <v>0</v>
      </c>
      <c r="W1048">
        <f>SUMIFS('总明细 源文件后台下'!N:N,'总明细 源文件后台下'!E:E,E1048,'总明细 源文件后台下'!C:C,"Refund")</f>
        <v>0</v>
      </c>
      <c r="X1048">
        <f>SUMIFS('总明细 源文件后台下'!O:O,'总明细 源文件后台下'!E:E,E1048,'总明细 源文件后台下'!C:C,"Refund")</f>
        <v>0</v>
      </c>
      <c r="Y1048">
        <f>SUMIFS('总明细 源文件后台下'!P:P,'总明细 源文件后台下'!E:E,E1048,'总明细 源文件后台下'!C:C,"Refund")</f>
        <v>0</v>
      </c>
      <c r="Z1048">
        <f>SUMIFS('总明细 源文件后台下'!Q:Q,'总明细 源文件后台下'!E:E,E1048,'总明细 源文件后台下'!C:C,"Refund")</f>
        <v>0</v>
      </c>
      <c r="AA1048">
        <f>SUMIFS('总明细 源文件后台下'!R:R,'总明细 源文件后台下'!E:E,E1048,'总明细 源文件后台下'!C:C,"Refund")</f>
        <v>0</v>
      </c>
      <c r="AB1048">
        <f>SUMIFS('总明细 源文件后台下'!S:S,'总明细 源文件后台下'!E:E,E1048,'总明细 源文件后台下'!C:C,"Refund")</f>
        <v>0</v>
      </c>
      <c r="AC1048">
        <f>SUMIFS('总明细 源文件后台下'!T:T,'总明细 源文件后台下'!E:E,E1048,'总明细 源文件后台下'!C:C,"Refund")</f>
        <v>0</v>
      </c>
      <c r="AD1048">
        <f>SUMIFS('总明细 源文件后台下'!U:U,'总明细 源文件后台下'!E:E,E1048,'总明细 源文件后台下'!C:C,"Refund")</f>
        <v>0</v>
      </c>
      <c r="AE1048">
        <f>SUMIFS('总明细 源文件后台下'!V:V,'总明细 源文件后台下'!E:E,E1048,'总明细 源文件后台下'!C:C,"Refund")</f>
        <v>0</v>
      </c>
      <c r="AF1048">
        <f>SUMIFS('总明细 源文件后台下'!W:W,'总明细 源文件后台下'!E:E,E1048,'总明细 源文件后台下'!C:C,"Refund")</f>
        <v>0</v>
      </c>
      <c r="AK1048">
        <f>(SUMIF('广告费 源文件后台下'!G:G,E1048,'广告费 源文件后台下'!M:M))*-1</f>
        <v>0</v>
      </c>
      <c r="AL1048">
        <f>SUMIFS('总明细 源文件后台下'!W:W,'总明细 源文件后台下'!E:E,E1048,'总明细 源文件后台下'!C:C,"Adjustment",'总明细 源文件后台下'!F:F,"FBA Inventory Reimbursement - Customer Return")</f>
        <v>0</v>
      </c>
      <c r="AM1048">
        <f>SUMIFS('总明细 源文件后台下'!W:W,'总明细 源文件后台下'!E:E,E1048,'总明细 源文件后台下'!C:C,"Adjustment",'总明细 源文件后台下'!F:F,"FBA Inventory Reimbursement - Damaged:Warehouse")</f>
        <v>0</v>
      </c>
      <c r="AN1048">
        <f>SUMIFS('总明细 源文件后台下'!W:W,'总明细 源文件后台下'!E:E,E1048,'总明细 源文件后台下'!C:C,"Adjustment",'总明细 源文件后台下'!F:F,"FBA Inventory Reimbursement - Customer Service Issue")</f>
        <v>0</v>
      </c>
      <c r="AO1048">
        <f>SUMIFS('总明细 源文件后台下'!W:W,'总明细 源文件后台下'!E:E,E1048,'总明细 源文件后台下'!C:C,"Adjustment",'总明细 源文件后台下'!F:F,"FBA Inventory Reimbursement - Fee Correction")</f>
        <v>0</v>
      </c>
      <c r="AP1048">
        <f>SUMIFS('总明细 源文件后台下'!W:W,'总明细 源文件后台下'!E:E,E1048,'总明细 源文件后台下'!C:C,"Adjustment",'总明细 源文件后台下'!F:F,"FBA Inventory Reimbursement - General Adjustment")</f>
        <v>0</v>
      </c>
      <c r="AQ1048">
        <f>SUMIFS('总明细 源文件后台下'!W:W,'总明细 源文件后台下'!E:E,E1048,'总明细 源文件后台下'!C:C,"Adjustment",'总明细 源文件后台下'!F:F,"FBA Inventory Reimbursement - Lost:Inbound")</f>
        <v>0</v>
      </c>
      <c r="AR1048">
        <f>SUMIFS('总明细 源文件后台下'!W:W,'总明细 源文件后台下'!E:E,E1048,'总明细 源文件后台下'!C:C,"Adjustment",'总明细 源文件后台下'!F:F,"FBA Inventory Reimbursement - Lost:Warehouse")</f>
        <v>0</v>
      </c>
      <c r="AS1048">
        <f>SUMIFS('总明细 源文件后台下'!W:W,'总明细 源文件后台下'!E:E,E1048,'总明细 源文件后台下'!C:C,"Adjustment",'总明细 源文件后台下'!F:F,"Non-subscription Fee Adjustment")</f>
        <v>0</v>
      </c>
      <c r="AT1048">
        <f>SUMIFS('总明细 源文件后台下'!W:W,'总明细 源文件后台下'!E:E,E1048,'总明细 源文件后台下'!C:C,"Adjustment",'总明细 源文件后台下'!F:F,"FBA Inventory Placement Service Fee")</f>
        <v>0</v>
      </c>
      <c r="AV1048">
        <f>SUMIF('FBA Customer Return Per Unit Fe'!B:B,E1048,'FBA Customer Return Per Unit Fe'!C:C)</f>
        <v>0</v>
      </c>
      <c r="AX1048">
        <f>(SUMIF('仓储费 源文件后台下'!C:C,E1048,'仓储费 源文件后台下'!V:V))*-1</f>
        <v>0</v>
      </c>
      <c r="AZ1048">
        <f>SUMIF('Disposal Fee销毁费用-160.95'!B:B,E1048,'Disposal Fee销毁费用-160.95'!D:D)*-1</f>
        <v>0</v>
      </c>
      <c r="BC1048">
        <f>IFERROR(VLOOKUP(F1048,'优惠券-86.4'!F:I,4,0),0)</f>
        <v>0</v>
      </c>
      <c r="BD1048">
        <f>IFERROR(VLOOKUP(F1048,'早评-120'!E:H,4,0),0)</f>
        <v>0</v>
      </c>
      <c r="BF1048">
        <f t="shared" si="128"/>
        <v>0</v>
      </c>
      <c r="BG1048">
        <f t="shared" si="129"/>
        <v>0</v>
      </c>
      <c r="BH1048">
        <f t="shared" si="130"/>
        <v>0</v>
      </c>
      <c r="BQ1048" s="45">
        <f t="shared" si="131"/>
        <v>0</v>
      </c>
      <c r="BR1048">
        <f>SUMIFS('9月销毁明细'!D:D,'9月销毁明细'!A:A,E1048,'9月销毁明细'!H:H,"Sellable")</f>
        <v>0</v>
      </c>
      <c r="BS1048">
        <f>SUMIFS('9月销毁明细'!G:G,'9月销毁明细'!A:A,E1048,'9月销毁明细'!H:H,"Sellable")</f>
        <v>0</v>
      </c>
      <c r="BT1048">
        <f>SUMIFS('9月销毁明细'!D:D,'9月销毁明细'!A:A,E1048,'9月销毁明细'!H:H,"Unsellable")</f>
        <v>0</v>
      </c>
      <c r="BU1048">
        <f>SUMIFS('9月销毁明细'!G:G,'9月销毁明细'!A:A,E1048,'9月销毁明细'!H:H,"Unsellable")</f>
        <v>0</v>
      </c>
      <c r="BW1048">
        <f>IFERROR(I1048*VLOOKUP(F1048,'9.3成本表'!C:L,10,0),0)</f>
        <v>0</v>
      </c>
      <c r="BX1048">
        <f t="shared" si="132"/>
        <v>0</v>
      </c>
      <c r="CC1048" s="45">
        <f t="shared" si="133"/>
        <v>0</v>
      </c>
      <c r="CD1048" s="45">
        <f t="shared" si="134"/>
        <v>0</v>
      </c>
      <c r="CE1048" s="45">
        <f t="shared" si="135"/>
        <v>0</v>
      </c>
    </row>
    <row r="1049" spans="4:83" x14ac:dyDescent="0.25">
      <c r="D1049" s="20" t="s">
        <v>2207</v>
      </c>
      <c r="E1049" s="20" t="s">
        <v>2208</v>
      </c>
      <c r="F1049" s="20">
        <v>6763</v>
      </c>
      <c r="G1049">
        <v>1043</v>
      </c>
      <c r="H1049" s="20"/>
      <c r="I1049">
        <f>SUMIFS('总明细 源文件后台下'!G:G,'总明细 源文件后台下'!E:E,E1049,'总明细 源文件后台下'!C:C,"Order")</f>
        <v>0</v>
      </c>
      <c r="J1049">
        <f>SUMIFS('总明细 源文件后台下'!M:M,'总明细 源文件后台下'!E:E,E1049,'总明细 源文件后台下'!C:C,"Order")</f>
        <v>0</v>
      </c>
      <c r="K1049">
        <f>SUMIFS('总明细 源文件后台下'!N:N,'总明细 源文件后台下'!E:E,E1049,'总明细 源文件后台下'!C:C,"Order")</f>
        <v>0</v>
      </c>
      <c r="L1049">
        <f>SUMIFS('总明细 源文件后台下'!O:O,'总明细 源文件后台下'!E:E,E1049,'总明细 源文件后台下'!C:C,"Order")</f>
        <v>0</v>
      </c>
      <c r="M1049">
        <f>SUMIFS('总明细 源文件后台下'!P:P,'总明细 源文件后台下'!E:E,E1049,'总明细 源文件后台下'!C:C,"Order")</f>
        <v>0</v>
      </c>
      <c r="N1049">
        <f>SUMIFS('总明细 源文件后台下'!Q:Q,'总明细 源文件后台下'!E:E,E1049,'总明细 源文件后台下'!C:C,"Order")</f>
        <v>0</v>
      </c>
      <c r="O1049">
        <f>SUMIFS('总明细 源文件后台下'!R:R,'总明细 源文件后台下'!E:E,E1049,'总明细 源文件后台下'!C:C,"Order")</f>
        <v>0</v>
      </c>
      <c r="P1049">
        <f>SUMIFS('总明细 源文件后台下'!S:S,'总明细 源文件后台下'!E:E,E1049,'总明细 源文件后台下'!C:C,"Order")</f>
        <v>0</v>
      </c>
      <c r="Q1049">
        <f>SUMIFS('总明细 源文件后台下'!T:T,'总明细 源文件后台下'!E:E,E1049,'总明细 源文件后台下'!C:C,"Order")</f>
        <v>0</v>
      </c>
      <c r="R1049">
        <f>SUMIFS('总明细 源文件后台下'!U:U,'总明细 源文件后台下'!E:E,E1049,'总明细 源文件后台下'!C:C,"Order")</f>
        <v>0</v>
      </c>
      <c r="S1049">
        <f>SUMIFS('总明细 源文件后台下'!V:V,'总明细 源文件后台下'!E:E,E1049,'总明细 源文件后台下'!C:C,"Order")</f>
        <v>0</v>
      </c>
      <c r="T1049">
        <f>SUMIFS('总明细 源文件后台下'!W:W,'总明细 源文件后台下'!E:E,E1049,'总明细 源文件后台下'!C:C,"Order")</f>
        <v>0</v>
      </c>
      <c r="U1049">
        <f>SUMIFS('总明细 源文件后台下'!G:G,'总明细 源文件后台下'!E:E,E1049,'总明细 源文件后台下'!C:C,"Refund")</f>
        <v>0</v>
      </c>
      <c r="V1049">
        <f>SUMIFS('总明细 源文件后台下'!M:M,'总明细 源文件后台下'!E:E,E1049,'总明细 源文件后台下'!C:C,"Refund")</f>
        <v>0</v>
      </c>
      <c r="W1049">
        <f>SUMIFS('总明细 源文件后台下'!N:N,'总明细 源文件后台下'!E:E,E1049,'总明细 源文件后台下'!C:C,"Refund")</f>
        <v>0</v>
      </c>
      <c r="X1049">
        <f>SUMIFS('总明细 源文件后台下'!O:O,'总明细 源文件后台下'!E:E,E1049,'总明细 源文件后台下'!C:C,"Refund")</f>
        <v>0</v>
      </c>
      <c r="Y1049">
        <f>SUMIFS('总明细 源文件后台下'!P:P,'总明细 源文件后台下'!E:E,E1049,'总明细 源文件后台下'!C:C,"Refund")</f>
        <v>0</v>
      </c>
      <c r="Z1049">
        <f>SUMIFS('总明细 源文件后台下'!Q:Q,'总明细 源文件后台下'!E:E,E1049,'总明细 源文件后台下'!C:C,"Refund")</f>
        <v>0</v>
      </c>
      <c r="AA1049">
        <f>SUMIFS('总明细 源文件后台下'!R:R,'总明细 源文件后台下'!E:E,E1049,'总明细 源文件后台下'!C:C,"Refund")</f>
        <v>0</v>
      </c>
      <c r="AB1049">
        <f>SUMIFS('总明细 源文件后台下'!S:S,'总明细 源文件后台下'!E:E,E1049,'总明细 源文件后台下'!C:C,"Refund")</f>
        <v>0</v>
      </c>
      <c r="AC1049">
        <f>SUMIFS('总明细 源文件后台下'!T:T,'总明细 源文件后台下'!E:E,E1049,'总明细 源文件后台下'!C:C,"Refund")</f>
        <v>0</v>
      </c>
      <c r="AD1049">
        <f>SUMIFS('总明细 源文件后台下'!U:U,'总明细 源文件后台下'!E:E,E1049,'总明细 源文件后台下'!C:C,"Refund")</f>
        <v>0</v>
      </c>
      <c r="AE1049">
        <f>SUMIFS('总明细 源文件后台下'!V:V,'总明细 源文件后台下'!E:E,E1049,'总明细 源文件后台下'!C:C,"Refund")</f>
        <v>0</v>
      </c>
      <c r="AF1049">
        <f>SUMIFS('总明细 源文件后台下'!W:W,'总明细 源文件后台下'!E:E,E1049,'总明细 源文件后台下'!C:C,"Refund")</f>
        <v>0</v>
      </c>
      <c r="AK1049">
        <f>(SUMIF('广告费 源文件后台下'!G:G,E1049,'广告费 源文件后台下'!M:M))*-1</f>
        <v>0</v>
      </c>
      <c r="AL1049">
        <f>SUMIFS('总明细 源文件后台下'!W:W,'总明细 源文件后台下'!E:E,E1049,'总明细 源文件后台下'!C:C,"Adjustment",'总明细 源文件后台下'!F:F,"FBA Inventory Reimbursement - Customer Return")</f>
        <v>0</v>
      </c>
      <c r="AM1049">
        <f>SUMIFS('总明细 源文件后台下'!W:W,'总明细 源文件后台下'!E:E,E1049,'总明细 源文件后台下'!C:C,"Adjustment",'总明细 源文件后台下'!F:F,"FBA Inventory Reimbursement - Damaged:Warehouse")</f>
        <v>0</v>
      </c>
      <c r="AN1049">
        <f>SUMIFS('总明细 源文件后台下'!W:W,'总明细 源文件后台下'!E:E,E1049,'总明细 源文件后台下'!C:C,"Adjustment",'总明细 源文件后台下'!F:F,"FBA Inventory Reimbursement - Customer Service Issue")</f>
        <v>0</v>
      </c>
      <c r="AO1049">
        <f>SUMIFS('总明细 源文件后台下'!W:W,'总明细 源文件后台下'!E:E,E1049,'总明细 源文件后台下'!C:C,"Adjustment",'总明细 源文件后台下'!F:F,"FBA Inventory Reimbursement - Fee Correction")</f>
        <v>0</v>
      </c>
      <c r="AP1049">
        <f>SUMIFS('总明细 源文件后台下'!W:W,'总明细 源文件后台下'!E:E,E1049,'总明细 源文件后台下'!C:C,"Adjustment",'总明细 源文件后台下'!F:F,"FBA Inventory Reimbursement - General Adjustment")</f>
        <v>0</v>
      </c>
      <c r="AQ1049">
        <f>SUMIFS('总明细 源文件后台下'!W:W,'总明细 源文件后台下'!E:E,E1049,'总明细 源文件后台下'!C:C,"Adjustment",'总明细 源文件后台下'!F:F,"FBA Inventory Reimbursement - Lost:Inbound")</f>
        <v>0</v>
      </c>
      <c r="AR1049">
        <f>SUMIFS('总明细 源文件后台下'!W:W,'总明细 源文件后台下'!E:E,E1049,'总明细 源文件后台下'!C:C,"Adjustment",'总明细 源文件后台下'!F:F,"FBA Inventory Reimbursement - Lost:Warehouse")</f>
        <v>0</v>
      </c>
      <c r="AS1049">
        <f>SUMIFS('总明细 源文件后台下'!W:W,'总明细 源文件后台下'!E:E,E1049,'总明细 源文件后台下'!C:C,"Adjustment",'总明细 源文件后台下'!F:F,"Non-subscription Fee Adjustment")</f>
        <v>0</v>
      </c>
      <c r="AT1049">
        <f>SUMIFS('总明细 源文件后台下'!W:W,'总明细 源文件后台下'!E:E,E1049,'总明细 源文件后台下'!C:C,"Adjustment",'总明细 源文件后台下'!F:F,"FBA Inventory Placement Service Fee")</f>
        <v>0</v>
      </c>
      <c r="AV1049">
        <f>SUMIF('FBA Customer Return Per Unit Fe'!B:B,E1049,'FBA Customer Return Per Unit Fe'!C:C)</f>
        <v>0</v>
      </c>
      <c r="AX1049">
        <f>(SUMIF('仓储费 源文件后台下'!C:C,E1049,'仓储费 源文件后台下'!V:V))*-1</f>
        <v>0</v>
      </c>
      <c r="AZ1049">
        <f>SUMIF('Disposal Fee销毁费用-160.95'!B:B,E1049,'Disposal Fee销毁费用-160.95'!D:D)*-1</f>
        <v>0</v>
      </c>
      <c r="BC1049">
        <f>IFERROR(VLOOKUP(F1049,'优惠券-86.4'!F:I,4,0),0)</f>
        <v>0</v>
      </c>
      <c r="BD1049">
        <f>IFERROR(VLOOKUP(F1049,'早评-120'!E:H,4,0),0)</f>
        <v>0</v>
      </c>
      <c r="BF1049">
        <f t="shared" si="128"/>
        <v>0</v>
      </c>
      <c r="BG1049">
        <f t="shared" si="129"/>
        <v>0</v>
      </c>
      <c r="BH1049">
        <f t="shared" si="130"/>
        <v>0</v>
      </c>
      <c r="BQ1049" s="45">
        <f t="shared" si="131"/>
        <v>0</v>
      </c>
      <c r="BR1049">
        <f>SUMIFS('9月销毁明细'!D:D,'9月销毁明细'!A:A,E1049,'9月销毁明细'!H:H,"Sellable")</f>
        <v>0</v>
      </c>
      <c r="BS1049">
        <f>SUMIFS('9月销毁明细'!G:G,'9月销毁明细'!A:A,E1049,'9月销毁明细'!H:H,"Sellable")</f>
        <v>0</v>
      </c>
      <c r="BT1049">
        <f>SUMIFS('9月销毁明细'!D:D,'9月销毁明细'!A:A,E1049,'9月销毁明细'!H:H,"Unsellable")</f>
        <v>0</v>
      </c>
      <c r="BU1049">
        <f>SUMIFS('9月销毁明细'!G:G,'9月销毁明细'!A:A,E1049,'9月销毁明细'!H:H,"Unsellable")</f>
        <v>0</v>
      </c>
      <c r="BW1049">
        <f>IFERROR(I1049*VLOOKUP(F1049,'9.3成本表'!C:L,10,0),0)</f>
        <v>0</v>
      </c>
      <c r="BX1049">
        <f t="shared" si="132"/>
        <v>0</v>
      </c>
      <c r="CC1049" s="45">
        <f t="shared" si="133"/>
        <v>0</v>
      </c>
      <c r="CD1049" s="45">
        <f t="shared" si="134"/>
        <v>0</v>
      </c>
      <c r="CE1049" s="45">
        <f t="shared" si="135"/>
        <v>0</v>
      </c>
    </row>
    <row r="1050" spans="4:83" x14ac:dyDescent="0.25">
      <c r="D1050" s="20" t="s">
        <v>2209</v>
      </c>
      <c r="E1050" s="20" t="s">
        <v>2210</v>
      </c>
      <c r="F1050" s="20">
        <v>6763</v>
      </c>
      <c r="G1050">
        <v>1044</v>
      </c>
      <c r="H1050" s="20"/>
      <c r="I1050">
        <f>SUMIFS('总明细 源文件后台下'!G:G,'总明细 源文件后台下'!E:E,E1050,'总明细 源文件后台下'!C:C,"Order")</f>
        <v>0</v>
      </c>
      <c r="J1050">
        <f>SUMIFS('总明细 源文件后台下'!M:M,'总明细 源文件后台下'!E:E,E1050,'总明细 源文件后台下'!C:C,"Order")</f>
        <v>0</v>
      </c>
      <c r="K1050">
        <f>SUMIFS('总明细 源文件后台下'!N:N,'总明细 源文件后台下'!E:E,E1050,'总明细 源文件后台下'!C:C,"Order")</f>
        <v>0</v>
      </c>
      <c r="L1050">
        <f>SUMIFS('总明细 源文件后台下'!O:O,'总明细 源文件后台下'!E:E,E1050,'总明细 源文件后台下'!C:C,"Order")</f>
        <v>0</v>
      </c>
      <c r="M1050">
        <f>SUMIFS('总明细 源文件后台下'!P:P,'总明细 源文件后台下'!E:E,E1050,'总明细 源文件后台下'!C:C,"Order")</f>
        <v>0</v>
      </c>
      <c r="N1050">
        <f>SUMIFS('总明细 源文件后台下'!Q:Q,'总明细 源文件后台下'!E:E,E1050,'总明细 源文件后台下'!C:C,"Order")</f>
        <v>0</v>
      </c>
      <c r="O1050">
        <f>SUMIFS('总明细 源文件后台下'!R:R,'总明细 源文件后台下'!E:E,E1050,'总明细 源文件后台下'!C:C,"Order")</f>
        <v>0</v>
      </c>
      <c r="P1050">
        <f>SUMIFS('总明细 源文件后台下'!S:S,'总明细 源文件后台下'!E:E,E1050,'总明细 源文件后台下'!C:C,"Order")</f>
        <v>0</v>
      </c>
      <c r="Q1050">
        <f>SUMIFS('总明细 源文件后台下'!T:T,'总明细 源文件后台下'!E:E,E1050,'总明细 源文件后台下'!C:C,"Order")</f>
        <v>0</v>
      </c>
      <c r="R1050">
        <f>SUMIFS('总明细 源文件后台下'!U:U,'总明细 源文件后台下'!E:E,E1050,'总明细 源文件后台下'!C:C,"Order")</f>
        <v>0</v>
      </c>
      <c r="S1050">
        <f>SUMIFS('总明细 源文件后台下'!V:V,'总明细 源文件后台下'!E:E,E1050,'总明细 源文件后台下'!C:C,"Order")</f>
        <v>0</v>
      </c>
      <c r="T1050">
        <f>SUMIFS('总明细 源文件后台下'!W:W,'总明细 源文件后台下'!E:E,E1050,'总明细 源文件后台下'!C:C,"Order")</f>
        <v>0</v>
      </c>
      <c r="U1050">
        <f>SUMIFS('总明细 源文件后台下'!G:G,'总明细 源文件后台下'!E:E,E1050,'总明细 源文件后台下'!C:C,"Refund")</f>
        <v>0</v>
      </c>
      <c r="V1050">
        <f>SUMIFS('总明细 源文件后台下'!M:M,'总明细 源文件后台下'!E:E,E1050,'总明细 源文件后台下'!C:C,"Refund")</f>
        <v>0</v>
      </c>
      <c r="W1050">
        <f>SUMIFS('总明细 源文件后台下'!N:N,'总明细 源文件后台下'!E:E,E1050,'总明细 源文件后台下'!C:C,"Refund")</f>
        <v>0</v>
      </c>
      <c r="X1050">
        <f>SUMIFS('总明细 源文件后台下'!O:O,'总明细 源文件后台下'!E:E,E1050,'总明细 源文件后台下'!C:C,"Refund")</f>
        <v>0</v>
      </c>
      <c r="Y1050">
        <f>SUMIFS('总明细 源文件后台下'!P:P,'总明细 源文件后台下'!E:E,E1050,'总明细 源文件后台下'!C:C,"Refund")</f>
        <v>0</v>
      </c>
      <c r="Z1050">
        <f>SUMIFS('总明细 源文件后台下'!Q:Q,'总明细 源文件后台下'!E:E,E1050,'总明细 源文件后台下'!C:C,"Refund")</f>
        <v>0</v>
      </c>
      <c r="AA1050">
        <f>SUMIFS('总明细 源文件后台下'!R:R,'总明细 源文件后台下'!E:E,E1050,'总明细 源文件后台下'!C:C,"Refund")</f>
        <v>0</v>
      </c>
      <c r="AB1050">
        <f>SUMIFS('总明细 源文件后台下'!S:S,'总明细 源文件后台下'!E:E,E1050,'总明细 源文件后台下'!C:C,"Refund")</f>
        <v>0</v>
      </c>
      <c r="AC1050">
        <f>SUMIFS('总明细 源文件后台下'!T:T,'总明细 源文件后台下'!E:E,E1050,'总明细 源文件后台下'!C:C,"Refund")</f>
        <v>0</v>
      </c>
      <c r="AD1050">
        <f>SUMIFS('总明细 源文件后台下'!U:U,'总明细 源文件后台下'!E:E,E1050,'总明细 源文件后台下'!C:C,"Refund")</f>
        <v>0</v>
      </c>
      <c r="AE1050">
        <f>SUMIFS('总明细 源文件后台下'!V:V,'总明细 源文件后台下'!E:E,E1050,'总明细 源文件后台下'!C:C,"Refund")</f>
        <v>0</v>
      </c>
      <c r="AF1050">
        <f>SUMIFS('总明细 源文件后台下'!W:W,'总明细 源文件后台下'!E:E,E1050,'总明细 源文件后台下'!C:C,"Refund")</f>
        <v>0</v>
      </c>
      <c r="AK1050">
        <f>(SUMIF('广告费 源文件后台下'!G:G,E1050,'广告费 源文件后台下'!M:M))*-1</f>
        <v>0</v>
      </c>
      <c r="AL1050">
        <f>SUMIFS('总明细 源文件后台下'!W:W,'总明细 源文件后台下'!E:E,E1050,'总明细 源文件后台下'!C:C,"Adjustment",'总明细 源文件后台下'!F:F,"FBA Inventory Reimbursement - Customer Return")</f>
        <v>0</v>
      </c>
      <c r="AM1050">
        <f>SUMIFS('总明细 源文件后台下'!W:W,'总明细 源文件后台下'!E:E,E1050,'总明细 源文件后台下'!C:C,"Adjustment",'总明细 源文件后台下'!F:F,"FBA Inventory Reimbursement - Damaged:Warehouse")</f>
        <v>0</v>
      </c>
      <c r="AN1050">
        <f>SUMIFS('总明细 源文件后台下'!W:W,'总明细 源文件后台下'!E:E,E1050,'总明细 源文件后台下'!C:C,"Adjustment",'总明细 源文件后台下'!F:F,"FBA Inventory Reimbursement - Customer Service Issue")</f>
        <v>0</v>
      </c>
      <c r="AO1050">
        <f>SUMIFS('总明细 源文件后台下'!W:W,'总明细 源文件后台下'!E:E,E1050,'总明细 源文件后台下'!C:C,"Adjustment",'总明细 源文件后台下'!F:F,"FBA Inventory Reimbursement - Fee Correction")</f>
        <v>0</v>
      </c>
      <c r="AP1050">
        <f>SUMIFS('总明细 源文件后台下'!W:W,'总明细 源文件后台下'!E:E,E1050,'总明细 源文件后台下'!C:C,"Adjustment",'总明细 源文件后台下'!F:F,"FBA Inventory Reimbursement - General Adjustment")</f>
        <v>0</v>
      </c>
      <c r="AQ1050">
        <f>SUMIFS('总明细 源文件后台下'!W:W,'总明细 源文件后台下'!E:E,E1050,'总明细 源文件后台下'!C:C,"Adjustment",'总明细 源文件后台下'!F:F,"FBA Inventory Reimbursement - Lost:Inbound")</f>
        <v>0</v>
      </c>
      <c r="AR1050">
        <f>SUMIFS('总明细 源文件后台下'!W:W,'总明细 源文件后台下'!E:E,E1050,'总明细 源文件后台下'!C:C,"Adjustment",'总明细 源文件后台下'!F:F,"FBA Inventory Reimbursement - Lost:Warehouse")</f>
        <v>0</v>
      </c>
      <c r="AS1050">
        <f>SUMIFS('总明细 源文件后台下'!W:W,'总明细 源文件后台下'!E:E,E1050,'总明细 源文件后台下'!C:C,"Adjustment",'总明细 源文件后台下'!F:F,"Non-subscription Fee Adjustment")</f>
        <v>0</v>
      </c>
      <c r="AT1050">
        <f>SUMIFS('总明细 源文件后台下'!W:W,'总明细 源文件后台下'!E:E,E1050,'总明细 源文件后台下'!C:C,"Adjustment",'总明细 源文件后台下'!F:F,"FBA Inventory Placement Service Fee")</f>
        <v>0</v>
      </c>
      <c r="AV1050">
        <f>SUMIF('FBA Customer Return Per Unit Fe'!B:B,E1050,'FBA Customer Return Per Unit Fe'!C:C)</f>
        <v>0</v>
      </c>
      <c r="AX1050">
        <f>(SUMIF('仓储费 源文件后台下'!C:C,E1050,'仓储费 源文件后台下'!V:V))*-1</f>
        <v>0</v>
      </c>
      <c r="AZ1050">
        <f>SUMIF('Disposal Fee销毁费用-160.95'!B:B,E1050,'Disposal Fee销毁费用-160.95'!D:D)*-1</f>
        <v>0</v>
      </c>
      <c r="BC1050">
        <f>IFERROR(VLOOKUP(F1050,'优惠券-86.4'!F:I,4,0),0)</f>
        <v>0</v>
      </c>
      <c r="BD1050">
        <f>IFERROR(VLOOKUP(F1050,'早评-120'!E:H,4,0),0)</f>
        <v>0</v>
      </c>
      <c r="BF1050">
        <f t="shared" si="128"/>
        <v>0</v>
      </c>
      <c r="BG1050">
        <f t="shared" si="129"/>
        <v>0</v>
      </c>
      <c r="BH1050">
        <f t="shared" si="130"/>
        <v>0</v>
      </c>
      <c r="BQ1050" s="45">
        <f t="shared" si="131"/>
        <v>0</v>
      </c>
      <c r="BR1050">
        <f>SUMIFS('9月销毁明细'!D:D,'9月销毁明细'!A:A,E1050,'9月销毁明细'!H:H,"Sellable")</f>
        <v>0</v>
      </c>
      <c r="BS1050">
        <f>SUMIFS('9月销毁明细'!G:G,'9月销毁明细'!A:A,E1050,'9月销毁明细'!H:H,"Sellable")</f>
        <v>0</v>
      </c>
      <c r="BT1050">
        <f>SUMIFS('9月销毁明细'!D:D,'9月销毁明细'!A:A,E1050,'9月销毁明细'!H:H,"Unsellable")</f>
        <v>0</v>
      </c>
      <c r="BU1050">
        <f>SUMIFS('9月销毁明细'!G:G,'9月销毁明细'!A:A,E1050,'9月销毁明细'!H:H,"Unsellable")</f>
        <v>0</v>
      </c>
      <c r="BW1050">
        <f>IFERROR(I1050*VLOOKUP(F1050,'9.3成本表'!C:L,10,0),0)</f>
        <v>0</v>
      </c>
      <c r="BX1050">
        <f t="shared" si="132"/>
        <v>0</v>
      </c>
      <c r="CC1050" s="45">
        <f t="shared" si="133"/>
        <v>0</v>
      </c>
      <c r="CD1050" s="45">
        <f t="shared" si="134"/>
        <v>0</v>
      </c>
      <c r="CE1050" s="45">
        <f t="shared" si="135"/>
        <v>0</v>
      </c>
    </row>
    <row r="1051" spans="4:83" x14ac:dyDescent="0.25">
      <c r="D1051" s="20" t="s">
        <v>2211</v>
      </c>
      <c r="E1051" s="20" t="s">
        <v>2212</v>
      </c>
      <c r="F1051" s="20">
        <v>6763</v>
      </c>
      <c r="G1051">
        <v>1045</v>
      </c>
      <c r="H1051" s="20"/>
      <c r="I1051">
        <f>SUMIFS('总明细 源文件后台下'!G:G,'总明细 源文件后台下'!E:E,E1051,'总明细 源文件后台下'!C:C,"Order")</f>
        <v>0</v>
      </c>
      <c r="J1051">
        <f>SUMIFS('总明细 源文件后台下'!M:M,'总明细 源文件后台下'!E:E,E1051,'总明细 源文件后台下'!C:C,"Order")</f>
        <v>0</v>
      </c>
      <c r="K1051">
        <f>SUMIFS('总明细 源文件后台下'!N:N,'总明细 源文件后台下'!E:E,E1051,'总明细 源文件后台下'!C:C,"Order")</f>
        <v>0</v>
      </c>
      <c r="L1051">
        <f>SUMIFS('总明细 源文件后台下'!O:O,'总明细 源文件后台下'!E:E,E1051,'总明细 源文件后台下'!C:C,"Order")</f>
        <v>0</v>
      </c>
      <c r="M1051">
        <f>SUMIFS('总明细 源文件后台下'!P:P,'总明细 源文件后台下'!E:E,E1051,'总明细 源文件后台下'!C:C,"Order")</f>
        <v>0</v>
      </c>
      <c r="N1051">
        <f>SUMIFS('总明细 源文件后台下'!Q:Q,'总明细 源文件后台下'!E:E,E1051,'总明细 源文件后台下'!C:C,"Order")</f>
        <v>0</v>
      </c>
      <c r="O1051">
        <f>SUMIFS('总明细 源文件后台下'!R:R,'总明细 源文件后台下'!E:E,E1051,'总明细 源文件后台下'!C:C,"Order")</f>
        <v>0</v>
      </c>
      <c r="P1051">
        <f>SUMIFS('总明细 源文件后台下'!S:S,'总明细 源文件后台下'!E:E,E1051,'总明细 源文件后台下'!C:C,"Order")</f>
        <v>0</v>
      </c>
      <c r="Q1051">
        <f>SUMIFS('总明细 源文件后台下'!T:T,'总明细 源文件后台下'!E:E,E1051,'总明细 源文件后台下'!C:C,"Order")</f>
        <v>0</v>
      </c>
      <c r="R1051">
        <f>SUMIFS('总明细 源文件后台下'!U:U,'总明细 源文件后台下'!E:E,E1051,'总明细 源文件后台下'!C:C,"Order")</f>
        <v>0</v>
      </c>
      <c r="S1051">
        <f>SUMIFS('总明细 源文件后台下'!V:V,'总明细 源文件后台下'!E:E,E1051,'总明细 源文件后台下'!C:C,"Order")</f>
        <v>0</v>
      </c>
      <c r="T1051">
        <f>SUMIFS('总明细 源文件后台下'!W:W,'总明细 源文件后台下'!E:E,E1051,'总明细 源文件后台下'!C:C,"Order")</f>
        <v>0</v>
      </c>
      <c r="U1051">
        <f>SUMIFS('总明细 源文件后台下'!G:G,'总明细 源文件后台下'!E:E,E1051,'总明细 源文件后台下'!C:C,"Refund")</f>
        <v>0</v>
      </c>
      <c r="V1051">
        <f>SUMIFS('总明细 源文件后台下'!M:M,'总明细 源文件后台下'!E:E,E1051,'总明细 源文件后台下'!C:C,"Refund")</f>
        <v>0</v>
      </c>
      <c r="W1051">
        <f>SUMIFS('总明细 源文件后台下'!N:N,'总明细 源文件后台下'!E:E,E1051,'总明细 源文件后台下'!C:C,"Refund")</f>
        <v>0</v>
      </c>
      <c r="X1051">
        <f>SUMIFS('总明细 源文件后台下'!O:O,'总明细 源文件后台下'!E:E,E1051,'总明细 源文件后台下'!C:C,"Refund")</f>
        <v>0</v>
      </c>
      <c r="Y1051">
        <f>SUMIFS('总明细 源文件后台下'!P:P,'总明细 源文件后台下'!E:E,E1051,'总明细 源文件后台下'!C:C,"Refund")</f>
        <v>0</v>
      </c>
      <c r="Z1051">
        <f>SUMIFS('总明细 源文件后台下'!Q:Q,'总明细 源文件后台下'!E:E,E1051,'总明细 源文件后台下'!C:C,"Refund")</f>
        <v>0</v>
      </c>
      <c r="AA1051">
        <f>SUMIFS('总明细 源文件后台下'!R:R,'总明细 源文件后台下'!E:E,E1051,'总明细 源文件后台下'!C:C,"Refund")</f>
        <v>0</v>
      </c>
      <c r="AB1051">
        <f>SUMIFS('总明细 源文件后台下'!S:S,'总明细 源文件后台下'!E:E,E1051,'总明细 源文件后台下'!C:C,"Refund")</f>
        <v>0</v>
      </c>
      <c r="AC1051">
        <f>SUMIFS('总明细 源文件后台下'!T:T,'总明细 源文件后台下'!E:E,E1051,'总明细 源文件后台下'!C:C,"Refund")</f>
        <v>0</v>
      </c>
      <c r="AD1051">
        <f>SUMIFS('总明细 源文件后台下'!U:U,'总明细 源文件后台下'!E:E,E1051,'总明细 源文件后台下'!C:C,"Refund")</f>
        <v>0</v>
      </c>
      <c r="AE1051">
        <f>SUMIFS('总明细 源文件后台下'!V:V,'总明细 源文件后台下'!E:E,E1051,'总明细 源文件后台下'!C:C,"Refund")</f>
        <v>0</v>
      </c>
      <c r="AF1051">
        <f>SUMIFS('总明细 源文件后台下'!W:W,'总明细 源文件后台下'!E:E,E1051,'总明细 源文件后台下'!C:C,"Refund")</f>
        <v>0</v>
      </c>
      <c r="AK1051">
        <f>(SUMIF('广告费 源文件后台下'!G:G,E1051,'广告费 源文件后台下'!M:M))*-1</f>
        <v>0</v>
      </c>
      <c r="AL1051">
        <f>SUMIFS('总明细 源文件后台下'!W:W,'总明细 源文件后台下'!E:E,E1051,'总明细 源文件后台下'!C:C,"Adjustment",'总明细 源文件后台下'!F:F,"FBA Inventory Reimbursement - Customer Return")</f>
        <v>0</v>
      </c>
      <c r="AM1051">
        <f>SUMIFS('总明细 源文件后台下'!W:W,'总明细 源文件后台下'!E:E,E1051,'总明细 源文件后台下'!C:C,"Adjustment",'总明细 源文件后台下'!F:F,"FBA Inventory Reimbursement - Damaged:Warehouse")</f>
        <v>0</v>
      </c>
      <c r="AN1051">
        <f>SUMIFS('总明细 源文件后台下'!W:W,'总明细 源文件后台下'!E:E,E1051,'总明细 源文件后台下'!C:C,"Adjustment",'总明细 源文件后台下'!F:F,"FBA Inventory Reimbursement - Customer Service Issue")</f>
        <v>0</v>
      </c>
      <c r="AO1051">
        <f>SUMIFS('总明细 源文件后台下'!W:W,'总明细 源文件后台下'!E:E,E1051,'总明细 源文件后台下'!C:C,"Adjustment",'总明细 源文件后台下'!F:F,"FBA Inventory Reimbursement - Fee Correction")</f>
        <v>0</v>
      </c>
      <c r="AP1051">
        <f>SUMIFS('总明细 源文件后台下'!W:W,'总明细 源文件后台下'!E:E,E1051,'总明细 源文件后台下'!C:C,"Adjustment",'总明细 源文件后台下'!F:F,"FBA Inventory Reimbursement - General Adjustment")</f>
        <v>0</v>
      </c>
      <c r="AQ1051">
        <f>SUMIFS('总明细 源文件后台下'!W:W,'总明细 源文件后台下'!E:E,E1051,'总明细 源文件后台下'!C:C,"Adjustment",'总明细 源文件后台下'!F:F,"FBA Inventory Reimbursement - Lost:Inbound")</f>
        <v>0</v>
      </c>
      <c r="AR1051">
        <f>SUMIFS('总明细 源文件后台下'!W:W,'总明细 源文件后台下'!E:E,E1051,'总明细 源文件后台下'!C:C,"Adjustment",'总明细 源文件后台下'!F:F,"FBA Inventory Reimbursement - Lost:Warehouse")</f>
        <v>0</v>
      </c>
      <c r="AS1051">
        <f>SUMIFS('总明细 源文件后台下'!W:W,'总明细 源文件后台下'!E:E,E1051,'总明细 源文件后台下'!C:C,"Adjustment",'总明细 源文件后台下'!F:F,"Non-subscription Fee Adjustment")</f>
        <v>0</v>
      </c>
      <c r="AT1051">
        <f>SUMIFS('总明细 源文件后台下'!W:W,'总明细 源文件后台下'!E:E,E1051,'总明细 源文件后台下'!C:C,"Adjustment",'总明细 源文件后台下'!F:F,"FBA Inventory Placement Service Fee")</f>
        <v>0</v>
      </c>
      <c r="AV1051">
        <f>SUMIF('FBA Customer Return Per Unit Fe'!B:B,E1051,'FBA Customer Return Per Unit Fe'!C:C)</f>
        <v>0</v>
      </c>
      <c r="AX1051">
        <f>(SUMIF('仓储费 源文件后台下'!C:C,E1051,'仓储费 源文件后台下'!V:V))*-1</f>
        <v>0</v>
      </c>
      <c r="AZ1051">
        <f>SUMIF('Disposal Fee销毁费用-160.95'!B:B,E1051,'Disposal Fee销毁费用-160.95'!D:D)*-1</f>
        <v>0</v>
      </c>
      <c r="BC1051">
        <f>IFERROR(VLOOKUP(F1051,'优惠券-86.4'!F:I,4,0),0)</f>
        <v>0</v>
      </c>
      <c r="BD1051">
        <f>IFERROR(VLOOKUP(F1051,'早评-120'!E:H,4,0),0)</f>
        <v>0</v>
      </c>
      <c r="BF1051">
        <f t="shared" si="128"/>
        <v>0</v>
      </c>
      <c r="BG1051">
        <f t="shared" si="129"/>
        <v>0</v>
      </c>
      <c r="BH1051">
        <f t="shared" si="130"/>
        <v>0</v>
      </c>
      <c r="BQ1051" s="45">
        <f t="shared" si="131"/>
        <v>0</v>
      </c>
      <c r="BR1051">
        <f>SUMIFS('9月销毁明细'!D:D,'9月销毁明细'!A:A,E1051,'9月销毁明细'!H:H,"Sellable")</f>
        <v>0</v>
      </c>
      <c r="BS1051">
        <f>SUMIFS('9月销毁明细'!G:G,'9月销毁明细'!A:A,E1051,'9月销毁明细'!H:H,"Sellable")</f>
        <v>0</v>
      </c>
      <c r="BT1051">
        <f>SUMIFS('9月销毁明细'!D:D,'9月销毁明细'!A:A,E1051,'9月销毁明细'!H:H,"Unsellable")</f>
        <v>0</v>
      </c>
      <c r="BU1051">
        <f>SUMIFS('9月销毁明细'!G:G,'9月销毁明细'!A:A,E1051,'9月销毁明细'!H:H,"Unsellable")</f>
        <v>0</v>
      </c>
      <c r="BW1051">
        <f>IFERROR(I1051*VLOOKUP(F1051,'9.3成本表'!C:L,10,0),0)</f>
        <v>0</v>
      </c>
      <c r="BX1051">
        <f t="shared" si="132"/>
        <v>0</v>
      </c>
      <c r="CC1051" s="45">
        <f t="shared" si="133"/>
        <v>0</v>
      </c>
      <c r="CD1051" s="45">
        <f t="shared" si="134"/>
        <v>0</v>
      </c>
      <c r="CE1051" s="45">
        <f t="shared" si="135"/>
        <v>0</v>
      </c>
    </row>
    <row r="1052" spans="4:83" x14ac:dyDescent="0.25">
      <c r="D1052" s="20" t="s">
        <v>2213</v>
      </c>
      <c r="E1052" s="20" t="s">
        <v>2214</v>
      </c>
      <c r="F1052" s="20">
        <v>6764</v>
      </c>
      <c r="G1052">
        <v>1046</v>
      </c>
      <c r="H1052" s="20"/>
      <c r="I1052">
        <f>SUMIFS('总明细 源文件后台下'!G:G,'总明细 源文件后台下'!E:E,E1052,'总明细 源文件后台下'!C:C,"Order")</f>
        <v>0</v>
      </c>
      <c r="J1052">
        <f>SUMIFS('总明细 源文件后台下'!M:M,'总明细 源文件后台下'!E:E,E1052,'总明细 源文件后台下'!C:C,"Order")</f>
        <v>0</v>
      </c>
      <c r="K1052">
        <f>SUMIFS('总明细 源文件后台下'!N:N,'总明细 源文件后台下'!E:E,E1052,'总明细 源文件后台下'!C:C,"Order")</f>
        <v>0</v>
      </c>
      <c r="L1052">
        <f>SUMIFS('总明细 源文件后台下'!O:O,'总明细 源文件后台下'!E:E,E1052,'总明细 源文件后台下'!C:C,"Order")</f>
        <v>0</v>
      </c>
      <c r="M1052">
        <f>SUMIFS('总明细 源文件后台下'!P:P,'总明细 源文件后台下'!E:E,E1052,'总明细 源文件后台下'!C:C,"Order")</f>
        <v>0</v>
      </c>
      <c r="N1052">
        <f>SUMIFS('总明细 源文件后台下'!Q:Q,'总明细 源文件后台下'!E:E,E1052,'总明细 源文件后台下'!C:C,"Order")</f>
        <v>0</v>
      </c>
      <c r="O1052">
        <f>SUMIFS('总明细 源文件后台下'!R:R,'总明细 源文件后台下'!E:E,E1052,'总明细 源文件后台下'!C:C,"Order")</f>
        <v>0</v>
      </c>
      <c r="P1052">
        <f>SUMIFS('总明细 源文件后台下'!S:S,'总明细 源文件后台下'!E:E,E1052,'总明细 源文件后台下'!C:C,"Order")</f>
        <v>0</v>
      </c>
      <c r="Q1052">
        <f>SUMIFS('总明细 源文件后台下'!T:T,'总明细 源文件后台下'!E:E,E1052,'总明细 源文件后台下'!C:C,"Order")</f>
        <v>0</v>
      </c>
      <c r="R1052">
        <f>SUMIFS('总明细 源文件后台下'!U:U,'总明细 源文件后台下'!E:E,E1052,'总明细 源文件后台下'!C:C,"Order")</f>
        <v>0</v>
      </c>
      <c r="S1052">
        <f>SUMIFS('总明细 源文件后台下'!V:V,'总明细 源文件后台下'!E:E,E1052,'总明细 源文件后台下'!C:C,"Order")</f>
        <v>0</v>
      </c>
      <c r="T1052">
        <f>SUMIFS('总明细 源文件后台下'!W:W,'总明细 源文件后台下'!E:E,E1052,'总明细 源文件后台下'!C:C,"Order")</f>
        <v>0</v>
      </c>
      <c r="U1052">
        <f>SUMIFS('总明细 源文件后台下'!G:G,'总明细 源文件后台下'!E:E,E1052,'总明细 源文件后台下'!C:C,"Refund")</f>
        <v>0</v>
      </c>
      <c r="V1052">
        <f>SUMIFS('总明细 源文件后台下'!M:M,'总明细 源文件后台下'!E:E,E1052,'总明细 源文件后台下'!C:C,"Refund")</f>
        <v>0</v>
      </c>
      <c r="W1052">
        <f>SUMIFS('总明细 源文件后台下'!N:N,'总明细 源文件后台下'!E:E,E1052,'总明细 源文件后台下'!C:C,"Refund")</f>
        <v>0</v>
      </c>
      <c r="X1052">
        <f>SUMIFS('总明细 源文件后台下'!O:O,'总明细 源文件后台下'!E:E,E1052,'总明细 源文件后台下'!C:C,"Refund")</f>
        <v>0</v>
      </c>
      <c r="Y1052">
        <f>SUMIFS('总明细 源文件后台下'!P:P,'总明细 源文件后台下'!E:E,E1052,'总明细 源文件后台下'!C:C,"Refund")</f>
        <v>0</v>
      </c>
      <c r="Z1052">
        <f>SUMIFS('总明细 源文件后台下'!Q:Q,'总明细 源文件后台下'!E:E,E1052,'总明细 源文件后台下'!C:C,"Refund")</f>
        <v>0</v>
      </c>
      <c r="AA1052">
        <f>SUMIFS('总明细 源文件后台下'!R:R,'总明细 源文件后台下'!E:E,E1052,'总明细 源文件后台下'!C:C,"Refund")</f>
        <v>0</v>
      </c>
      <c r="AB1052">
        <f>SUMIFS('总明细 源文件后台下'!S:S,'总明细 源文件后台下'!E:E,E1052,'总明细 源文件后台下'!C:C,"Refund")</f>
        <v>0</v>
      </c>
      <c r="AC1052">
        <f>SUMIFS('总明细 源文件后台下'!T:T,'总明细 源文件后台下'!E:E,E1052,'总明细 源文件后台下'!C:C,"Refund")</f>
        <v>0</v>
      </c>
      <c r="AD1052">
        <f>SUMIFS('总明细 源文件后台下'!U:U,'总明细 源文件后台下'!E:E,E1052,'总明细 源文件后台下'!C:C,"Refund")</f>
        <v>0</v>
      </c>
      <c r="AE1052">
        <f>SUMIFS('总明细 源文件后台下'!V:V,'总明细 源文件后台下'!E:E,E1052,'总明细 源文件后台下'!C:C,"Refund")</f>
        <v>0</v>
      </c>
      <c r="AF1052">
        <f>SUMIFS('总明细 源文件后台下'!W:W,'总明细 源文件后台下'!E:E,E1052,'总明细 源文件后台下'!C:C,"Refund")</f>
        <v>0</v>
      </c>
      <c r="AK1052">
        <f>(SUMIF('广告费 源文件后台下'!G:G,E1052,'广告费 源文件后台下'!M:M))*-1</f>
        <v>0</v>
      </c>
      <c r="AL1052">
        <f>SUMIFS('总明细 源文件后台下'!W:W,'总明细 源文件后台下'!E:E,E1052,'总明细 源文件后台下'!C:C,"Adjustment",'总明细 源文件后台下'!F:F,"FBA Inventory Reimbursement - Customer Return")</f>
        <v>0</v>
      </c>
      <c r="AM1052">
        <f>SUMIFS('总明细 源文件后台下'!W:W,'总明细 源文件后台下'!E:E,E1052,'总明细 源文件后台下'!C:C,"Adjustment",'总明细 源文件后台下'!F:F,"FBA Inventory Reimbursement - Damaged:Warehouse")</f>
        <v>0</v>
      </c>
      <c r="AN1052">
        <f>SUMIFS('总明细 源文件后台下'!W:W,'总明细 源文件后台下'!E:E,E1052,'总明细 源文件后台下'!C:C,"Adjustment",'总明细 源文件后台下'!F:F,"FBA Inventory Reimbursement - Customer Service Issue")</f>
        <v>0</v>
      </c>
      <c r="AO1052">
        <f>SUMIFS('总明细 源文件后台下'!W:W,'总明细 源文件后台下'!E:E,E1052,'总明细 源文件后台下'!C:C,"Adjustment",'总明细 源文件后台下'!F:F,"FBA Inventory Reimbursement - Fee Correction")</f>
        <v>0</v>
      </c>
      <c r="AP1052">
        <f>SUMIFS('总明细 源文件后台下'!W:W,'总明细 源文件后台下'!E:E,E1052,'总明细 源文件后台下'!C:C,"Adjustment",'总明细 源文件后台下'!F:F,"FBA Inventory Reimbursement - General Adjustment")</f>
        <v>0</v>
      </c>
      <c r="AQ1052">
        <f>SUMIFS('总明细 源文件后台下'!W:W,'总明细 源文件后台下'!E:E,E1052,'总明细 源文件后台下'!C:C,"Adjustment",'总明细 源文件后台下'!F:F,"FBA Inventory Reimbursement - Lost:Inbound")</f>
        <v>0</v>
      </c>
      <c r="AR1052">
        <f>SUMIFS('总明细 源文件后台下'!W:W,'总明细 源文件后台下'!E:E,E1052,'总明细 源文件后台下'!C:C,"Adjustment",'总明细 源文件后台下'!F:F,"FBA Inventory Reimbursement - Lost:Warehouse")</f>
        <v>0</v>
      </c>
      <c r="AS1052">
        <f>SUMIFS('总明细 源文件后台下'!W:W,'总明细 源文件后台下'!E:E,E1052,'总明细 源文件后台下'!C:C,"Adjustment",'总明细 源文件后台下'!F:F,"Non-subscription Fee Adjustment")</f>
        <v>0</v>
      </c>
      <c r="AT1052">
        <f>SUMIFS('总明细 源文件后台下'!W:W,'总明细 源文件后台下'!E:E,E1052,'总明细 源文件后台下'!C:C,"Adjustment",'总明细 源文件后台下'!F:F,"FBA Inventory Placement Service Fee")</f>
        <v>0</v>
      </c>
      <c r="AV1052">
        <f>SUMIF('FBA Customer Return Per Unit Fe'!B:B,E1052,'FBA Customer Return Per Unit Fe'!C:C)</f>
        <v>0</v>
      </c>
      <c r="AX1052">
        <f>(SUMIF('仓储费 源文件后台下'!C:C,E1052,'仓储费 源文件后台下'!V:V))*-1</f>
        <v>0</v>
      </c>
      <c r="AZ1052">
        <f>SUMIF('Disposal Fee销毁费用-160.95'!B:B,E1052,'Disposal Fee销毁费用-160.95'!D:D)*-1</f>
        <v>0</v>
      </c>
      <c r="BC1052">
        <f>IFERROR(VLOOKUP(F1052,'优惠券-86.4'!F:I,4,0),0)</f>
        <v>0</v>
      </c>
      <c r="BD1052">
        <f>IFERROR(VLOOKUP(F1052,'早评-120'!E:H,4,0),0)</f>
        <v>0</v>
      </c>
      <c r="BF1052">
        <f t="shared" si="128"/>
        <v>0</v>
      </c>
      <c r="BG1052">
        <f t="shared" si="129"/>
        <v>0</v>
      </c>
      <c r="BH1052">
        <f t="shared" si="130"/>
        <v>0</v>
      </c>
      <c r="BQ1052" s="45">
        <f t="shared" si="131"/>
        <v>0</v>
      </c>
      <c r="BR1052">
        <f>SUMIFS('9月销毁明细'!D:D,'9月销毁明细'!A:A,E1052,'9月销毁明细'!H:H,"Sellable")</f>
        <v>0</v>
      </c>
      <c r="BS1052">
        <f>SUMIFS('9月销毁明细'!G:G,'9月销毁明细'!A:A,E1052,'9月销毁明细'!H:H,"Sellable")</f>
        <v>0</v>
      </c>
      <c r="BT1052">
        <f>SUMIFS('9月销毁明细'!D:D,'9月销毁明细'!A:A,E1052,'9月销毁明细'!H:H,"Unsellable")</f>
        <v>0</v>
      </c>
      <c r="BU1052">
        <f>SUMIFS('9月销毁明细'!G:G,'9月销毁明细'!A:A,E1052,'9月销毁明细'!H:H,"Unsellable")</f>
        <v>0</v>
      </c>
      <c r="BW1052">
        <f>IFERROR(I1052*VLOOKUP(F1052,'9.3成本表'!C:L,10,0),0)</f>
        <v>0</v>
      </c>
      <c r="BX1052">
        <f t="shared" si="132"/>
        <v>0</v>
      </c>
      <c r="CC1052" s="45">
        <f t="shared" si="133"/>
        <v>0</v>
      </c>
      <c r="CD1052" s="45">
        <f t="shared" si="134"/>
        <v>0</v>
      </c>
      <c r="CE1052" s="45">
        <f t="shared" si="135"/>
        <v>0</v>
      </c>
    </row>
    <row r="1053" spans="4:83" x14ac:dyDescent="0.25">
      <c r="D1053" s="20" t="s">
        <v>2215</v>
      </c>
      <c r="E1053" s="20" t="s">
        <v>2216</v>
      </c>
      <c r="F1053" s="20">
        <v>6764</v>
      </c>
      <c r="G1053">
        <v>1047</v>
      </c>
      <c r="H1053" s="20"/>
      <c r="I1053">
        <f>SUMIFS('总明细 源文件后台下'!G:G,'总明细 源文件后台下'!E:E,E1053,'总明细 源文件后台下'!C:C,"Order")</f>
        <v>0</v>
      </c>
      <c r="J1053">
        <f>SUMIFS('总明细 源文件后台下'!M:M,'总明细 源文件后台下'!E:E,E1053,'总明细 源文件后台下'!C:C,"Order")</f>
        <v>0</v>
      </c>
      <c r="K1053">
        <f>SUMIFS('总明细 源文件后台下'!N:N,'总明细 源文件后台下'!E:E,E1053,'总明细 源文件后台下'!C:C,"Order")</f>
        <v>0</v>
      </c>
      <c r="L1053">
        <f>SUMIFS('总明细 源文件后台下'!O:O,'总明细 源文件后台下'!E:E,E1053,'总明细 源文件后台下'!C:C,"Order")</f>
        <v>0</v>
      </c>
      <c r="M1053">
        <f>SUMIFS('总明细 源文件后台下'!P:P,'总明细 源文件后台下'!E:E,E1053,'总明细 源文件后台下'!C:C,"Order")</f>
        <v>0</v>
      </c>
      <c r="N1053">
        <f>SUMIFS('总明细 源文件后台下'!Q:Q,'总明细 源文件后台下'!E:E,E1053,'总明细 源文件后台下'!C:C,"Order")</f>
        <v>0</v>
      </c>
      <c r="O1053">
        <f>SUMIFS('总明细 源文件后台下'!R:R,'总明细 源文件后台下'!E:E,E1053,'总明细 源文件后台下'!C:C,"Order")</f>
        <v>0</v>
      </c>
      <c r="P1053">
        <f>SUMIFS('总明细 源文件后台下'!S:S,'总明细 源文件后台下'!E:E,E1053,'总明细 源文件后台下'!C:C,"Order")</f>
        <v>0</v>
      </c>
      <c r="Q1053">
        <f>SUMIFS('总明细 源文件后台下'!T:T,'总明细 源文件后台下'!E:E,E1053,'总明细 源文件后台下'!C:C,"Order")</f>
        <v>0</v>
      </c>
      <c r="R1053">
        <f>SUMIFS('总明细 源文件后台下'!U:U,'总明细 源文件后台下'!E:E,E1053,'总明细 源文件后台下'!C:C,"Order")</f>
        <v>0</v>
      </c>
      <c r="S1053">
        <f>SUMIFS('总明细 源文件后台下'!V:V,'总明细 源文件后台下'!E:E,E1053,'总明细 源文件后台下'!C:C,"Order")</f>
        <v>0</v>
      </c>
      <c r="T1053">
        <f>SUMIFS('总明细 源文件后台下'!W:W,'总明细 源文件后台下'!E:E,E1053,'总明细 源文件后台下'!C:C,"Order")</f>
        <v>0</v>
      </c>
      <c r="U1053">
        <f>SUMIFS('总明细 源文件后台下'!G:G,'总明细 源文件后台下'!E:E,E1053,'总明细 源文件后台下'!C:C,"Refund")</f>
        <v>0</v>
      </c>
      <c r="V1053">
        <f>SUMIFS('总明细 源文件后台下'!M:M,'总明细 源文件后台下'!E:E,E1053,'总明细 源文件后台下'!C:C,"Refund")</f>
        <v>0</v>
      </c>
      <c r="W1053">
        <f>SUMIFS('总明细 源文件后台下'!N:N,'总明细 源文件后台下'!E:E,E1053,'总明细 源文件后台下'!C:C,"Refund")</f>
        <v>0</v>
      </c>
      <c r="X1053">
        <f>SUMIFS('总明细 源文件后台下'!O:O,'总明细 源文件后台下'!E:E,E1053,'总明细 源文件后台下'!C:C,"Refund")</f>
        <v>0</v>
      </c>
      <c r="Y1053">
        <f>SUMIFS('总明细 源文件后台下'!P:P,'总明细 源文件后台下'!E:E,E1053,'总明细 源文件后台下'!C:C,"Refund")</f>
        <v>0</v>
      </c>
      <c r="Z1053">
        <f>SUMIFS('总明细 源文件后台下'!Q:Q,'总明细 源文件后台下'!E:E,E1053,'总明细 源文件后台下'!C:C,"Refund")</f>
        <v>0</v>
      </c>
      <c r="AA1053">
        <f>SUMIFS('总明细 源文件后台下'!R:R,'总明细 源文件后台下'!E:E,E1053,'总明细 源文件后台下'!C:C,"Refund")</f>
        <v>0</v>
      </c>
      <c r="AB1053">
        <f>SUMIFS('总明细 源文件后台下'!S:S,'总明细 源文件后台下'!E:E,E1053,'总明细 源文件后台下'!C:C,"Refund")</f>
        <v>0</v>
      </c>
      <c r="AC1053">
        <f>SUMIFS('总明细 源文件后台下'!T:T,'总明细 源文件后台下'!E:E,E1053,'总明细 源文件后台下'!C:C,"Refund")</f>
        <v>0</v>
      </c>
      <c r="AD1053">
        <f>SUMIFS('总明细 源文件后台下'!U:U,'总明细 源文件后台下'!E:E,E1053,'总明细 源文件后台下'!C:C,"Refund")</f>
        <v>0</v>
      </c>
      <c r="AE1053">
        <f>SUMIFS('总明细 源文件后台下'!V:V,'总明细 源文件后台下'!E:E,E1053,'总明细 源文件后台下'!C:C,"Refund")</f>
        <v>0</v>
      </c>
      <c r="AF1053">
        <f>SUMIFS('总明细 源文件后台下'!W:W,'总明细 源文件后台下'!E:E,E1053,'总明细 源文件后台下'!C:C,"Refund")</f>
        <v>0</v>
      </c>
      <c r="AK1053">
        <f>(SUMIF('广告费 源文件后台下'!G:G,E1053,'广告费 源文件后台下'!M:M))*-1</f>
        <v>0</v>
      </c>
      <c r="AL1053">
        <f>SUMIFS('总明细 源文件后台下'!W:W,'总明细 源文件后台下'!E:E,E1053,'总明细 源文件后台下'!C:C,"Adjustment",'总明细 源文件后台下'!F:F,"FBA Inventory Reimbursement - Customer Return")</f>
        <v>0</v>
      </c>
      <c r="AM1053">
        <f>SUMIFS('总明细 源文件后台下'!W:W,'总明细 源文件后台下'!E:E,E1053,'总明细 源文件后台下'!C:C,"Adjustment",'总明细 源文件后台下'!F:F,"FBA Inventory Reimbursement - Damaged:Warehouse")</f>
        <v>0</v>
      </c>
      <c r="AN1053">
        <f>SUMIFS('总明细 源文件后台下'!W:W,'总明细 源文件后台下'!E:E,E1053,'总明细 源文件后台下'!C:C,"Adjustment",'总明细 源文件后台下'!F:F,"FBA Inventory Reimbursement - Customer Service Issue")</f>
        <v>0</v>
      </c>
      <c r="AO1053">
        <f>SUMIFS('总明细 源文件后台下'!W:W,'总明细 源文件后台下'!E:E,E1053,'总明细 源文件后台下'!C:C,"Adjustment",'总明细 源文件后台下'!F:F,"FBA Inventory Reimbursement - Fee Correction")</f>
        <v>0</v>
      </c>
      <c r="AP1053">
        <f>SUMIFS('总明细 源文件后台下'!W:W,'总明细 源文件后台下'!E:E,E1053,'总明细 源文件后台下'!C:C,"Adjustment",'总明细 源文件后台下'!F:F,"FBA Inventory Reimbursement - General Adjustment")</f>
        <v>0</v>
      </c>
      <c r="AQ1053">
        <f>SUMIFS('总明细 源文件后台下'!W:W,'总明细 源文件后台下'!E:E,E1053,'总明细 源文件后台下'!C:C,"Adjustment",'总明细 源文件后台下'!F:F,"FBA Inventory Reimbursement - Lost:Inbound")</f>
        <v>0</v>
      </c>
      <c r="AR1053">
        <f>SUMIFS('总明细 源文件后台下'!W:W,'总明细 源文件后台下'!E:E,E1053,'总明细 源文件后台下'!C:C,"Adjustment",'总明细 源文件后台下'!F:F,"FBA Inventory Reimbursement - Lost:Warehouse")</f>
        <v>0</v>
      </c>
      <c r="AS1053">
        <f>SUMIFS('总明细 源文件后台下'!W:W,'总明细 源文件后台下'!E:E,E1053,'总明细 源文件后台下'!C:C,"Adjustment",'总明细 源文件后台下'!F:F,"Non-subscription Fee Adjustment")</f>
        <v>0</v>
      </c>
      <c r="AT1053">
        <f>SUMIFS('总明细 源文件后台下'!W:W,'总明细 源文件后台下'!E:E,E1053,'总明细 源文件后台下'!C:C,"Adjustment",'总明细 源文件后台下'!F:F,"FBA Inventory Placement Service Fee")</f>
        <v>0</v>
      </c>
      <c r="AV1053">
        <f>SUMIF('FBA Customer Return Per Unit Fe'!B:B,E1053,'FBA Customer Return Per Unit Fe'!C:C)</f>
        <v>0</v>
      </c>
      <c r="AX1053">
        <f>(SUMIF('仓储费 源文件后台下'!C:C,E1053,'仓储费 源文件后台下'!V:V))*-1</f>
        <v>0</v>
      </c>
      <c r="AZ1053">
        <f>SUMIF('Disposal Fee销毁费用-160.95'!B:B,E1053,'Disposal Fee销毁费用-160.95'!D:D)*-1</f>
        <v>0</v>
      </c>
      <c r="BC1053">
        <f>IFERROR(VLOOKUP(F1053,'优惠券-86.4'!F:I,4,0),0)</f>
        <v>0</v>
      </c>
      <c r="BD1053">
        <f>IFERROR(VLOOKUP(F1053,'早评-120'!E:H,4,0),0)</f>
        <v>0</v>
      </c>
      <c r="BF1053">
        <f t="shared" si="128"/>
        <v>0</v>
      </c>
      <c r="BG1053">
        <f t="shared" si="129"/>
        <v>0</v>
      </c>
      <c r="BH1053">
        <f t="shared" si="130"/>
        <v>0</v>
      </c>
      <c r="BQ1053" s="45">
        <f t="shared" si="131"/>
        <v>0</v>
      </c>
      <c r="BR1053">
        <f>SUMIFS('9月销毁明细'!D:D,'9月销毁明细'!A:A,E1053,'9月销毁明细'!H:H,"Sellable")</f>
        <v>0</v>
      </c>
      <c r="BS1053">
        <f>SUMIFS('9月销毁明细'!G:G,'9月销毁明细'!A:A,E1053,'9月销毁明细'!H:H,"Sellable")</f>
        <v>0</v>
      </c>
      <c r="BT1053">
        <f>SUMIFS('9月销毁明细'!D:D,'9月销毁明细'!A:A,E1053,'9月销毁明细'!H:H,"Unsellable")</f>
        <v>0</v>
      </c>
      <c r="BU1053">
        <f>SUMIFS('9月销毁明细'!G:G,'9月销毁明细'!A:A,E1053,'9月销毁明细'!H:H,"Unsellable")</f>
        <v>0</v>
      </c>
      <c r="BW1053">
        <f>IFERROR(I1053*VLOOKUP(F1053,'9.3成本表'!C:L,10,0),0)</f>
        <v>0</v>
      </c>
      <c r="BX1053">
        <f t="shared" si="132"/>
        <v>0</v>
      </c>
      <c r="CC1053" s="45">
        <f t="shared" si="133"/>
        <v>0</v>
      </c>
      <c r="CD1053" s="45">
        <f t="shared" si="134"/>
        <v>0</v>
      </c>
      <c r="CE1053" s="45">
        <f t="shared" si="135"/>
        <v>0</v>
      </c>
    </row>
    <row r="1054" spans="4:83" x14ac:dyDescent="0.25">
      <c r="D1054" s="20" t="s">
        <v>2217</v>
      </c>
      <c r="E1054" s="20" t="s">
        <v>2218</v>
      </c>
      <c r="F1054" s="20">
        <v>6764</v>
      </c>
      <c r="G1054">
        <v>1048</v>
      </c>
      <c r="H1054" s="20"/>
      <c r="I1054">
        <f>SUMIFS('总明细 源文件后台下'!G:G,'总明细 源文件后台下'!E:E,E1054,'总明细 源文件后台下'!C:C,"Order")</f>
        <v>0</v>
      </c>
      <c r="J1054">
        <f>SUMIFS('总明细 源文件后台下'!M:M,'总明细 源文件后台下'!E:E,E1054,'总明细 源文件后台下'!C:C,"Order")</f>
        <v>0</v>
      </c>
      <c r="K1054">
        <f>SUMIFS('总明细 源文件后台下'!N:N,'总明细 源文件后台下'!E:E,E1054,'总明细 源文件后台下'!C:C,"Order")</f>
        <v>0</v>
      </c>
      <c r="L1054">
        <f>SUMIFS('总明细 源文件后台下'!O:O,'总明细 源文件后台下'!E:E,E1054,'总明细 源文件后台下'!C:C,"Order")</f>
        <v>0</v>
      </c>
      <c r="M1054">
        <f>SUMIFS('总明细 源文件后台下'!P:P,'总明细 源文件后台下'!E:E,E1054,'总明细 源文件后台下'!C:C,"Order")</f>
        <v>0</v>
      </c>
      <c r="N1054">
        <f>SUMIFS('总明细 源文件后台下'!Q:Q,'总明细 源文件后台下'!E:E,E1054,'总明细 源文件后台下'!C:C,"Order")</f>
        <v>0</v>
      </c>
      <c r="O1054">
        <f>SUMIFS('总明细 源文件后台下'!R:R,'总明细 源文件后台下'!E:E,E1054,'总明细 源文件后台下'!C:C,"Order")</f>
        <v>0</v>
      </c>
      <c r="P1054">
        <f>SUMIFS('总明细 源文件后台下'!S:S,'总明细 源文件后台下'!E:E,E1054,'总明细 源文件后台下'!C:C,"Order")</f>
        <v>0</v>
      </c>
      <c r="Q1054">
        <f>SUMIFS('总明细 源文件后台下'!T:T,'总明细 源文件后台下'!E:E,E1054,'总明细 源文件后台下'!C:C,"Order")</f>
        <v>0</v>
      </c>
      <c r="R1054">
        <f>SUMIFS('总明细 源文件后台下'!U:U,'总明细 源文件后台下'!E:E,E1054,'总明细 源文件后台下'!C:C,"Order")</f>
        <v>0</v>
      </c>
      <c r="S1054">
        <f>SUMIFS('总明细 源文件后台下'!V:V,'总明细 源文件后台下'!E:E,E1054,'总明细 源文件后台下'!C:C,"Order")</f>
        <v>0</v>
      </c>
      <c r="T1054">
        <f>SUMIFS('总明细 源文件后台下'!W:W,'总明细 源文件后台下'!E:E,E1054,'总明细 源文件后台下'!C:C,"Order")</f>
        <v>0</v>
      </c>
      <c r="U1054">
        <f>SUMIFS('总明细 源文件后台下'!G:G,'总明细 源文件后台下'!E:E,E1054,'总明细 源文件后台下'!C:C,"Refund")</f>
        <v>0</v>
      </c>
      <c r="V1054">
        <f>SUMIFS('总明细 源文件后台下'!M:M,'总明细 源文件后台下'!E:E,E1054,'总明细 源文件后台下'!C:C,"Refund")</f>
        <v>0</v>
      </c>
      <c r="W1054">
        <f>SUMIFS('总明细 源文件后台下'!N:N,'总明细 源文件后台下'!E:E,E1054,'总明细 源文件后台下'!C:C,"Refund")</f>
        <v>0</v>
      </c>
      <c r="X1054">
        <f>SUMIFS('总明细 源文件后台下'!O:O,'总明细 源文件后台下'!E:E,E1054,'总明细 源文件后台下'!C:C,"Refund")</f>
        <v>0</v>
      </c>
      <c r="Y1054">
        <f>SUMIFS('总明细 源文件后台下'!P:P,'总明细 源文件后台下'!E:E,E1054,'总明细 源文件后台下'!C:C,"Refund")</f>
        <v>0</v>
      </c>
      <c r="Z1054">
        <f>SUMIFS('总明细 源文件后台下'!Q:Q,'总明细 源文件后台下'!E:E,E1054,'总明细 源文件后台下'!C:C,"Refund")</f>
        <v>0</v>
      </c>
      <c r="AA1054">
        <f>SUMIFS('总明细 源文件后台下'!R:R,'总明细 源文件后台下'!E:E,E1054,'总明细 源文件后台下'!C:C,"Refund")</f>
        <v>0</v>
      </c>
      <c r="AB1054">
        <f>SUMIFS('总明细 源文件后台下'!S:S,'总明细 源文件后台下'!E:E,E1054,'总明细 源文件后台下'!C:C,"Refund")</f>
        <v>0</v>
      </c>
      <c r="AC1054">
        <f>SUMIFS('总明细 源文件后台下'!T:T,'总明细 源文件后台下'!E:E,E1054,'总明细 源文件后台下'!C:C,"Refund")</f>
        <v>0</v>
      </c>
      <c r="AD1054">
        <f>SUMIFS('总明细 源文件后台下'!U:U,'总明细 源文件后台下'!E:E,E1054,'总明细 源文件后台下'!C:C,"Refund")</f>
        <v>0</v>
      </c>
      <c r="AE1054">
        <f>SUMIFS('总明细 源文件后台下'!V:V,'总明细 源文件后台下'!E:E,E1054,'总明细 源文件后台下'!C:C,"Refund")</f>
        <v>0</v>
      </c>
      <c r="AF1054">
        <f>SUMIFS('总明细 源文件后台下'!W:W,'总明细 源文件后台下'!E:E,E1054,'总明细 源文件后台下'!C:C,"Refund")</f>
        <v>0</v>
      </c>
      <c r="AK1054">
        <f>(SUMIF('广告费 源文件后台下'!G:G,E1054,'广告费 源文件后台下'!M:M))*-1</f>
        <v>0</v>
      </c>
      <c r="AL1054">
        <f>SUMIFS('总明细 源文件后台下'!W:W,'总明细 源文件后台下'!E:E,E1054,'总明细 源文件后台下'!C:C,"Adjustment",'总明细 源文件后台下'!F:F,"FBA Inventory Reimbursement - Customer Return")</f>
        <v>0</v>
      </c>
      <c r="AM1054">
        <f>SUMIFS('总明细 源文件后台下'!W:W,'总明细 源文件后台下'!E:E,E1054,'总明细 源文件后台下'!C:C,"Adjustment",'总明细 源文件后台下'!F:F,"FBA Inventory Reimbursement - Damaged:Warehouse")</f>
        <v>0</v>
      </c>
      <c r="AN1054">
        <f>SUMIFS('总明细 源文件后台下'!W:W,'总明细 源文件后台下'!E:E,E1054,'总明细 源文件后台下'!C:C,"Adjustment",'总明细 源文件后台下'!F:F,"FBA Inventory Reimbursement - Customer Service Issue")</f>
        <v>0</v>
      </c>
      <c r="AO1054">
        <f>SUMIFS('总明细 源文件后台下'!W:W,'总明细 源文件后台下'!E:E,E1054,'总明细 源文件后台下'!C:C,"Adjustment",'总明细 源文件后台下'!F:F,"FBA Inventory Reimbursement - Fee Correction")</f>
        <v>0</v>
      </c>
      <c r="AP1054">
        <f>SUMIFS('总明细 源文件后台下'!W:W,'总明细 源文件后台下'!E:E,E1054,'总明细 源文件后台下'!C:C,"Adjustment",'总明细 源文件后台下'!F:F,"FBA Inventory Reimbursement - General Adjustment")</f>
        <v>0</v>
      </c>
      <c r="AQ1054">
        <f>SUMIFS('总明细 源文件后台下'!W:W,'总明细 源文件后台下'!E:E,E1054,'总明细 源文件后台下'!C:C,"Adjustment",'总明细 源文件后台下'!F:F,"FBA Inventory Reimbursement - Lost:Inbound")</f>
        <v>0</v>
      </c>
      <c r="AR1054">
        <f>SUMIFS('总明细 源文件后台下'!W:W,'总明细 源文件后台下'!E:E,E1054,'总明细 源文件后台下'!C:C,"Adjustment",'总明细 源文件后台下'!F:F,"FBA Inventory Reimbursement - Lost:Warehouse")</f>
        <v>0</v>
      </c>
      <c r="AS1054">
        <f>SUMIFS('总明细 源文件后台下'!W:W,'总明细 源文件后台下'!E:E,E1054,'总明细 源文件后台下'!C:C,"Adjustment",'总明细 源文件后台下'!F:F,"Non-subscription Fee Adjustment")</f>
        <v>0</v>
      </c>
      <c r="AT1054">
        <f>SUMIFS('总明细 源文件后台下'!W:W,'总明细 源文件后台下'!E:E,E1054,'总明细 源文件后台下'!C:C,"Adjustment",'总明细 源文件后台下'!F:F,"FBA Inventory Placement Service Fee")</f>
        <v>0</v>
      </c>
      <c r="AV1054">
        <f>SUMIF('FBA Customer Return Per Unit Fe'!B:B,E1054,'FBA Customer Return Per Unit Fe'!C:C)</f>
        <v>0</v>
      </c>
      <c r="AX1054">
        <f>(SUMIF('仓储费 源文件后台下'!C:C,E1054,'仓储费 源文件后台下'!V:V))*-1</f>
        <v>0</v>
      </c>
      <c r="AZ1054">
        <f>SUMIF('Disposal Fee销毁费用-160.95'!B:B,E1054,'Disposal Fee销毁费用-160.95'!D:D)*-1</f>
        <v>0</v>
      </c>
      <c r="BC1054">
        <f>IFERROR(VLOOKUP(F1054,'优惠券-86.4'!F:I,4,0),0)</f>
        <v>0</v>
      </c>
      <c r="BD1054">
        <f>IFERROR(VLOOKUP(F1054,'早评-120'!E:H,4,0),0)</f>
        <v>0</v>
      </c>
      <c r="BF1054">
        <f t="shared" si="128"/>
        <v>0</v>
      </c>
      <c r="BG1054">
        <f t="shared" si="129"/>
        <v>0</v>
      </c>
      <c r="BH1054">
        <f t="shared" si="130"/>
        <v>0</v>
      </c>
      <c r="BQ1054" s="45">
        <f t="shared" si="131"/>
        <v>0</v>
      </c>
      <c r="BR1054">
        <f>SUMIFS('9月销毁明细'!D:D,'9月销毁明细'!A:A,E1054,'9月销毁明细'!H:H,"Sellable")</f>
        <v>0</v>
      </c>
      <c r="BS1054">
        <f>SUMIFS('9月销毁明细'!G:G,'9月销毁明细'!A:A,E1054,'9月销毁明细'!H:H,"Sellable")</f>
        <v>0</v>
      </c>
      <c r="BT1054">
        <f>SUMIFS('9月销毁明细'!D:D,'9月销毁明细'!A:A,E1054,'9月销毁明细'!H:H,"Unsellable")</f>
        <v>0</v>
      </c>
      <c r="BU1054">
        <f>SUMIFS('9月销毁明细'!G:G,'9月销毁明细'!A:A,E1054,'9月销毁明细'!H:H,"Unsellable")</f>
        <v>0</v>
      </c>
      <c r="BW1054">
        <f>IFERROR(I1054*VLOOKUP(F1054,'9.3成本表'!C:L,10,0),0)</f>
        <v>0</v>
      </c>
      <c r="BX1054">
        <f t="shared" si="132"/>
        <v>0</v>
      </c>
      <c r="CC1054" s="45">
        <f t="shared" si="133"/>
        <v>0</v>
      </c>
      <c r="CD1054" s="45">
        <f t="shared" si="134"/>
        <v>0</v>
      </c>
      <c r="CE1054" s="45">
        <f t="shared" si="135"/>
        <v>0</v>
      </c>
    </row>
    <row r="1055" spans="4:83" x14ac:dyDescent="0.25">
      <c r="D1055" s="20" t="s">
        <v>2219</v>
      </c>
      <c r="E1055" s="20" t="s">
        <v>2220</v>
      </c>
      <c r="F1055" s="20">
        <v>6765</v>
      </c>
      <c r="G1055">
        <v>1049</v>
      </c>
      <c r="H1055" s="20"/>
      <c r="I1055">
        <f>SUMIFS('总明细 源文件后台下'!G:G,'总明细 源文件后台下'!E:E,E1055,'总明细 源文件后台下'!C:C,"Order")</f>
        <v>0</v>
      </c>
      <c r="J1055">
        <f>SUMIFS('总明细 源文件后台下'!M:M,'总明细 源文件后台下'!E:E,E1055,'总明细 源文件后台下'!C:C,"Order")</f>
        <v>0</v>
      </c>
      <c r="K1055">
        <f>SUMIFS('总明细 源文件后台下'!N:N,'总明细 源文件后台下'!E:E,E1055,'总明细 源文件后台下'!C:C,"Order")</f>
        <v>0</v>
      </c>
      <c r="L1055">
        <f>SUMIFS('总明细 源文件后台下'!O:O,'总明细 源文件后台下'!E:E,E1055,'总明细 源文件后台下'!C:C,"Order")</f>
        <v>0</v>
      </c>
      <c r="M1055">
        <f>SUMIFS('总明细 源文件后台下'!P:P,'总明细 源文件后台下'!E:E,E1055,'总明细 源文件后台下'!C:C,"Order")</f>
        <v>0</v>
      </c>
      <c r="N1055">
        <f>SUMIFS('总明细 源文件后台下'!Q:Q,'总明细 源文件后台下'!E:E,E1055,'总明细 源文件后台下'!C:C,"Order")</f>
        <v>0</v>
      </c>
      <c r="O1055">
        <f>SUMIFS('总明细 源文件后台下'!R:R,'总明细 源文件后台下'!E:E,E1055,'总明细 源文件后台下'!C:C,"Order")</f>
        <v>0</v>
      </c>
      <c r="P1055">
        <f>SUMIFS('总明细 源文件后台下'!S:S,'总明细 源文件后台下'!E:E,E1055,'总明细 源文件后台下'!C:C,"Order")</f>
        <v>0</v>
      </c>
      <c r="Q1055">
        <f>SUMIFS('总明细 源文件后台下'!T:T,'总明细 源文件后台下'!E:E,E1055,'总明细 源文件后台下'!C:C,"Order")</f>
        <v>0</v>
      </c>
      <c r="R1055">
        <f>SUMIFS('总明细 源文件后台下'!U:U,'总明细 源文件后台下'!E:E,E1055,'总明细 源文件后台下'!C:C,"Order")</f>
        <v>0</v>
      </c>
      <c r="S1055">
        <f>SUMIFS('总明细 源文件后台下'!V:V,'总明细 源文件后台下'!E:E,E1055,'总明细 源文件后台下'!C:C,"Order")</f>
        <v>0</v>
      </c>
      <c r="T1055">
        <f>SUMIFS('总明细 源文件后台下'!W:W,'总明细 源文件后台下'!E:E,E1055,'总明细 源文件后台下'!C:C,"Order")</f>
        <v>0</v>
      </c>
      <c r="U1055">
        <f>SUMIFS('总明细 源文件后台下'!G:G,'总明细 源文件后台下'!E:E,E1055,'总明细 源文件后台下'!C:C,"Refund")</f>
        <v>0</v>
      </c>
      <c r="V1055">
        <f>SUMIFS('总明细 源文件后台下'!M:M,'总明细 源文件后台下'!E:E,E1055,'总明细 源文件后台下'!C:C,"Refund")</f>
        <v>0</v>
      </c>
      <c r="W1055">
        <f>SUMIFS('总明细 源文件后台下'!N:N,'总明细 源文件后台下'!E:E,E1055,'总明细 源文件后台下'!C:C,"Refund")</f>
        <v>0</v>
      </c>
      <c r="X1055">
        <f>SUMIFS('总明细 源文件后台下'!O:O,'总明细 源文件后台下'!E:E,E1055,'总明细 源文件后台下'!C:C,"Refund")</f>
        <v>0</v>
      </c>
      <c r="Y1055">
        <f>SUMIFS('总明细 源文件后台下'!P:P,'总明细 源文件后台下'!E:E,E1055,'总明细 源文件后台下'!C:C,"Refund")</f>
        <v>0</v>
      </c>
      <c r="Z1055">
        <f>SUMIFS('总明细 源文件后台下'!Q:Q,'总明细 源文件后台下'!E:E,E1055,'总明细 源文件后台下'!C:C,"Refund")</f>
        <v>0</v>
      </c>
      <c r="AA1055">
        <f>SUMIFS('总明细 源文件后台下'!R:R,'总明细 源文件后台下'!E:E,E1055,'总明细 源文件后台下'!C:C,"Refund")</f>
        <v>0</v>
      </c>
      <c r="AB1055">
        <f>SUMIFS('总明细 源文件后台下'!S:S,'总明细 源文件后台下'!E:E,E1055,'总明细 源文件后台下'!C:C,"Refund")</f>
        <v>0</v>
      </c>
      <c r="AC1055">
        <f>SUMIFS('总明细 源文件后台下'!T:T,'总明细 源文件后台下'!E:E,E1055,'总明细 源文件后台下'!C:C,"Refund")</f>
        <v>0</v>
      </c>
      <c r="AD1055">
        <f>SUMIFS('总明细 源文件后台下'!U:U,'总明细 源文件后台下'!E:E,E1055,'总明细 源文件后台下'!C:C,"Refund")</f>
        <v>0</v>
      </c>
      <c r="AE1055">
        <f>SUMIFS('总明细 源文件后台下'!V:V,'总明细 源文件后台下'!E:E,E1055,'总明细 源文件后台下'!C:C,"Refund")</f>
        <v>0</v>
      </c>
      <c r="AF1055">
        <f>SUMIFS('总明细 源文件后台下'!W:W,'总明细 源文件后台下'!E:E,E1055,'总明细 源文件后台下'!C:C,"Refund")</f>
        <v>0</v>
      </c>
      <c r="AK1055">
        <f>(SUMIF('广告费 源文件后台下'!G:G,E1055,'广告费 源文件后台下'!M:M))*-1</f>
        <v>0</v>
      </c>
      <c r="AL1055">
        <f>SUMIFS('总明细 源文件后台下'!W:W,'总明细 源文件后台下'!E:E,E1055,'总明细 源文件后台下'!C:C,"Adjustment",'总明细 源文件后台下'!F:F,"FBA Inventory Reimbursement - Customer Return")</f>
        <v>0</v>
      </c>
      <c r="AM1055">
        <f>SUMIFS('总明细 源文件后台下'!W:W,'总明细 源文件后台下'!E:E,E1055,'总明细 源文件后台下'!C:C,"Adjustment",'总明细 源文件后台下'!F:F,"FBA Inventory Reimbursement - Damaged:Warehouse")</f>
        <v>0</v>
      </c>
      <c r="AN1055">
        <f>SUMIFS('总明细 源文件后台下'!W:W,'总明细 源文件后台下'!E:E,E1055,'总明细 源文件后台下'!C:C,"Adjustment",'总明细 源文件后台下'!F:F,"FBA Inventory Reimbursement - Customer Service Issue")</f>
        <v>0</v>
      </c>
      <c r="AO1055">
        <f>SUMIFS('总明细 源文件后台下'!W:W,'总明细 源文件后台下'!E:E,E1055,'总明细 源文件后台下'!C:C,"Adjustment",'总明细 源文件后台下'!F:F,"FBA Inventory Reimbursement - Fee Correction")</f>
        <v>0</v>
      </c>
      <c r="AP1055">
        <f>SUMIFS('总明细 源文件后台下'!W:W,'总明细 源文件后台下'!E:E,E1055,'总明细 源文件后台下'!C:C,"Adjustment",'总明细 源文件后台下'!F:F,"FBA Inventory Reimbursement - General Adjustment")</f>
        <v>0</v>
      </c>
      <c r="AQ1055">
        <f>SUMIFS('总明细 源文件后台下'!W:W,'总明细 源文件后台下'!E:E,E1055,'总明细 源文件后台下'!C:C,"Adjustment",'总明细 源文件后台下'!F:F,"FBA Inventory Reimbursement - Lost:Inbound")</f>
        <v>0</v>
      </c>
      <c r="AR1055">
        <f>SUMIFS('总明细 源文件后台下'!W:W,'总明细 源文件后台下'!E:E,E1055,'总明细 源文件后台下'!C:C,"Adjustment",'总明细 源文件后台下'!F:F,"FBA Inventory Reimbursement - Lost:Warehouse")</f>
        <v>0</v>
      </c>
      <c r="AS1055">
        <f>SUMIFS('总明细 源文件后台下'!W:W,'总明细 源文件后台下'!E:E,E1055,'总明细 源文件后台下'!C:C,"Adjustment",'总明细 源文件后台下'!F:F,"Non-subscription Fee Adjustment")</f>
        <v>0</v>
      </c>
      <c r="AT1055">
        <f>SUMIFS('总明细 源文件后台下'!W:W,'总明细 源文件后台下'!E:E,E1055,'总明细 源文件后台下'!C:C,"Adjustment",'总明细 源文件后台下'!F:F,"FBA Inventory Placement Service Fee")</f>
        <v>0</v>
      </c>
      <c r="AV1055">
        <f>SUMIF('FBA Customer Return Per Unit Fe'!B:B,E1055,'FBA Customer Return Per Unit Fe'!C:C)</f>
        <v>0</v>
      </c>
      <c r="AX1055">
        <f>(SUMIF('仓储费 源文件后台下'!C:C,E1055,'仓储费 源文件后台下'!V:V))*-1</f>
        <v>0</v>
      </c>
      <c r="AZ1055">
        <f>SUMIF('Disposal Fee销毁费用-160.95'!B:B,E1055,'Disposal Fee销毁费用-160.95'!D:D)*-1</f>
        <v>0</v>
      </c>
      <c r="BC1055">
        <f>IFERROR(VLOOKUP(F1055,'优惠券-86.4'!F:I,4,0),0)</f>
        <v>0</v>
      </c>
      <c r="BD1055">
        <f>IFERROR(VLOOKUP(F1055,'早评-120'!E:H,4,0),0)</f>
        <v>0</v>
      </c>
      <c r="BF1055">
        <f t="shared" si="128"/>
        <v>0</v>
      </c>
      <c r="BG1055">
        <f t="shared" si="129"/>
        <v>0</v>
      </c>
      <c r="BH1055">
        <f t="shared" si="130"/>
        <v>0</v>
      </c>
      <c r="BQ1055" s="45">
        <f t="shared" si="131"/>
        <v>0</v>
      </c>
      <c r="BR1055">
        <f>SUMIFS('9月销毁明细'!D:D,'9月销毁明细'!A:A,E1055,'9月销毁明细'!H:H,"Sellable")</f>
        <v>0</v>
      </c>
      <c r="BS1055">
        <f>SUMIFS('9月销毁明细'!G:G,'9月销毁明细'!A:A,E1055,'9月销毁明细'!H:H,"Sellable")</f>
        <v>0</v>
      </c>
      <c r="BT1055">
        <f>SUMIFS('9月销毁明细'!D:D,'9月销毁明细'!A:A,E1055,'9月销毁明细'!H:H,"Unsellable")</f>
        <v>0</v>
      </c>
      <c r="BU1055">
        <f>SUMIFS('9月销毁明细'!G:G,'9月销毁明细'!A:A,E1055,'9月销毁明细'!H:H,"Unsellable")</f>
        <v>0</v>
      </c>
      <c r="BW1055">
        <f>IFERROR(I1055*VLOOKUP(F1055,'9.3成本表'!C:L,10,0),0)</f>
        <v>0</v>
      </c>
      <c r="BX1055">
        <f t="shared" si="132"/>
        <v>0</v>
      </c>
      <c r="CC1055" s="45">
        <f t="shared" si="133"/>
        <v>0</v>
      </c>
      <c r="CD1055" s="45">
        <f t="shared" si="134"/>
        <v>0</v>
      </c>
      <c r="CE1055" s="45">
        <f t="shared" si="135"/>
        <v>0</v>
      </c>
    </row>
    <row r="1056" spans="4:83" x14ac:dyDescent="0.25">
      <c r="D1056" s="20" t="s">
        <v>2221</v>
      </c>
      <c r="E1056" s="20" t="s">
        <v>2222</v>
      </c>
      <c r="F1056" s="20">
        <v>6765</v>
      </c>
      <c r="G1056">
        <v>1050</v>
      </c>
      <c r="H1056" s="20"/>
      <c r="I1056">
        <f>SUMIFS('总明细 源文件后台下'!G:G,'总明细 源文件后台下'!E:E,E1056,'总明细 源文件后台下'!C:C,"Order")</f>
        <v>0</v>
      </c>
      <c r="J1056">
        <f>SUMIFS('总明细 源文件后台下'!M:M,'总明细 源文件后台下'!E:E,E1056,'总明细 源文件后台下'!C:C,"Order")</f>
        <v>0</v>
      </c>
      <c r="K1056">
        <f>SUMIFS('总明细 源文件后台下'!N:N,'总明细 源文件后台下'!E:E,E1056,'总明细 源文件后台下'!C:C,"Order")</f>
        <v>0</v>
      </c>
      <c r="L1056">
        <f>SUMIFS('总明细 源文件后台下'!O:O,'总明细 源文件后台下'!E:E,E1056,'总明细 源文件后台下'!C:C,"Order")</f>
        <v>0</v>
      </c>
      <c r="M1056">
        <f>SUMIFS('总明细 源文件后台下'!P:P,'总明细 源文件后台下'!E:E,E1056,'总明细 源文件后台下'!C:C,"Order")</f>
        <v>0</v>
      </c>
      <c r="N1056">
        <f>SUMIFS('总明细 源文件后台下'!Q:Q,'总明细 源文件后台下'!E:E,E1056,'总明细 源文件后台下'!C:C,"Order")</f>
        <v>0</v>
      </c>
      <c r="O1056">
        <f>SUMIFS('总明细 源文件后台下'!R:R,'总明细 源文件后台下'!E:E,E1056,'总明细 源文件后台下'!C:C,"Order")</f>
        <v>0</v>
      </c>
      <c r="P1056">
        <f>SUMIFS('总明细 源文件后台下'!S:S,'总明细 源文件后台下'!E:E,E1056,'总明细 源文件后台下'!C:C,"Order")</f>
        <v>0</v>
      </c>
      <c r="Q1056">
        <f>SUMIFS('总明细 源文件后台下'!T:T,'总明细 源文件后台下'!E:E,E1056,'总明细 源文件后台下'!C:C,"Order")</f>
        <v>0</v>
      </c>
      <c r="R1056">
        <f>SUMIFS('总明细 源文件后台下'!U:U,'总明细 源文件后台下'!E:E,E1056,'总明细 源文件后台下'!C:C,"Order")</f>
        <v>0</v>
      </c>
      <c r="S1056">
        <f>SUMIFS('总明细 源文件后台下'!V:V,'总明细 源文件后台下'!E:E,E1056,'总明细 源文件后台下'!C:C,"Order")</f>
        <v>0</v>
      </c>
      <c r="T1056">
        <f>SUMIFS('总明细 源文件后台下'!W:W,'总明细 源文件后台下'!E:E,E1056,'总明细 源文件后台下'!C:C,"Order")</f>
        <v>0</v>
      </c>
      <c r="U1056">
        <f>SUMIFS('总明细 源文件后台下'!G:G,'总明细 源文件后台下'!E:E,E1056,'总明细 源文件后台下'!C:C,"Refund")</f>
        <v>0</v>
      </c>
      <c r="V1056">
        <f>SUMIFS('总明细 源文件后台下'!M:M,'总明细 源文件后台下'!E:E,E1056,'总明细 源文件后台下'!C:C,"Refund")</f>
        <v>0</v>
      </c>
      <c r="W1056">
        <f>SUMIFS('总明细 源文件后台下'!N:N,'总明细 源文件后台下'!E:E,E1056,'总明细 源文件后台下'!C:C,"Refund")</f>
        <v>0</v>
      </c>
      <c r="X1056">
        <f>SUMIFS('总明细 源文件后台下'!O:O,'总明细 源文件后台下'!E:E,E1056,'总明细 源文件后台下'!C:C,"Refund")</f>
        <v>0</v>
      </c>
      <c r="Y1056">
        <f>SUMIFS('总明细 源文件后台下'!P:P,'总明细 源文件后台下'!E:E,E1056,'总明细 源文件后台下'!C:C,"Refund")</f>
        <v>0</v>
      </c>
      <c r="Z1056">
        <f>SUMIFS('总明细 源文件后台下'!Q:Q,'总明细 源文件后台下'!E:E,E1056,'总明细 源文件后台下'!C:C,"Refund")</f>
        <v>0</v>
      </c>
      <c r="AA1056">
        <f>SUMIFS('总明细 源文件后台下'!R:R,'总明细 源文件后台下'!E:E,E1056,'总明细 源文件后台下'!C:C,"Refund")</f>
        <v>0</v>
      </c>
      <c r="AB1056">
        <f>SUMIFS('总明细 源文件后台下'!S:S,'总明细 源文件后台下'!E:E,E1056,'总明细 源文件后台下'!C:C,"Refund")</f>
        <v>0</v>
      </c>
      <c r="AC1056">
        <f>SUMIFS('总明细 源文件后台下'!T:T,'总明细 源文件后台下'!E:E,E1056,'总明细 源文件后台下'!C:C,"Refund")</f>
        <v>0</v>
      </c>
      <c r="AD1056">
        <f>SUMIFS('总明细 源文件后台下'!U:U,'总明细 源文件后台下'!E:E,E1056,'总明细 源文件后台下'!C:C,"Refund")</f>
        <v>0</v>
      </c>
      <c r="AE1056">
        <f>SUMIFS('总明细 源文件后台下'!V:V,'总明细 源文件后台下'!E:E,E1056,'总明细 源文件后台下'!C:C,"Refund")</f>
        <v>0</v>
      </c>
      <c r="AF1056">
        <f>SUMIFS('总明细 源文件后台下'!W:W,'总明细 源文件后台下'!E:E,E1056,'总明细 源文件后台下'!C:C,"Refund")</f>
        <v>0</v>
      </c>
      <c r="AK1056">
        <f>(SUMIF('广告费 源文件后台下'!G:G,E1056,'广告费 源文件后台下'!M:M))*-1</f>
        <v>0</v>
      </c>
      <c r="AL1056">
        <f>SUMIFS('总明细 源文件后台下'!W:W,'总明细 源文件后台下'!E:E,E1056,'总明细 源文件后台下'!C:C,"Adjustment",'总明细 源文件后台下'!F:F,"FBA Inventory Reimbursement - Customer Return")</f>
        <v>0</v>
      </c>
      <c r="AM1056">
        <f>SUMIFS('总明细 源文件后台下'!W:W,'总明细 源文件后台下'!E:E,E1056,'总明细 源文件后台下'!C:C,"Adjustment",'总明细 源文件后台下'!F:F,"FBA Inventory Reimbursement - Damaged:Warehouse")</f>
        <v>0</v>
      </c>
      <c r="AN1056">
        <f>SUMIFS('总明细 源文件后台下'!W:W,'总明细 源文件后台下'!E:E,E1056,'总明细 源文件后台下'!C:C,"Adjustment",'总明细 源文件后台下'!F:F,"FBA Inventory Reimbursement - Customer Service Issue")</f>
        <v>0</v>
      </c>
      <c r="AO1056">
        <f>SUMIFS('总明细 源文件后台下'!W:W,'总明细 源文件后台下'!E:E,E1056,'总明细 源文件后台下'!C:C,"Adjustment",'总明细 源文件后台下'!F:F,"FBA Inventory Reimbursement - Fee Correction")</f>
        <v>0</v>
      </c>
      <c r="AP1056">
        <f>SUMIFS('总明细 源文件后台下'!W:W,'总明细 源文件后台下'!E:E,E1056,'总明细 源文件后台下'!C:C,"Adjustment",'总明细 源文件后台下'!F:F,"FBA Inventory Reimbursement - General Adjustment")</f>
        <v>0</v>
      </c>
      <c r="AQ1056">
        <f>SUMIFS('总明细 源文件后台下'!W:W,'总明细 源文件后台下'!E:E,E1056,'总明细 源文件后台下'!C:C,"Adjustment",'总明细 源文件后台下'!F:F,"FBA Inventory Reimbursement - Lost:Inbound")</f>
        <v>0</v>
      </c>
      <c r="AR1056">
        <f>SUMIFS('总明细 源文件后台下'!W:W,'总明细 源文件后台下'!E:E,E1056,'总明细 源文件后台下'!C:C,"Adjustment",'总明细 源文件后台下'!F:F,"FBA Inventory Reimbursement - Lost:Warehouse")</f>
        <v>0</v>
      </c>
      <c r="AS1056">
        <f>SUMIFS('总明细 源文件后台下'!W:W,'总明细 源文件后台下'!E:E,E1056,'总明细 源文件后台下'!C:C,"Adjustment",'总明细 源文件后台下'!F:F,"Non-subscription Fee Adjustment")</f>
        <v>0</v>
      </c>
      <c r="AT1056">
        <f>SUMIFS('总明细 源文件后台下'!W:W,'总明细 源文件后台下'!E:E,E1056,'总明细 源文件后台下'!C:C,"Adjustment",'总明细 源文件后台下'!F:F,"FBA Inventory Placement Service Fee")</f>
        <v>0</v>
      </c>
      <c r="AV1056">
        <f>SUMIF('FBA Customer Return Per Unit Fe'!B:B,E1056,'FBA Customer Return Per Unit Fe'!C:C)</f>
        <v>0</v>
      </c>
      <c r="AX1056">
        <f>(SUMIF('仓储费 源文件后台下'!C:C,E1056,'仓储费 源文件后台下'!V:V))*-1</f>
        <v>0</v>
      </c>
      <c r="AZ1056">
        <f>SUMIF('Disposal Fee销毁费用-160.95'!B:B,E1056,'Disposal Fee销毁费用-160.95'!D:D)*-1</f>
        <v>0</v>
      </c>
      <c r="BC1056">
        <f>IFERROR(VLOOKUP(F1056,'优惠券-86.4'!F:I,4,0),0)</f>
        <v>0</v>
      </c>
      <c r="BD1056">
        <f>IFERROR(VLOOKUP(F1056,'早评-120'!E:H,4,0),0)</f>
        <v>0</v>
      </c>
      <c r="BF1056">
        <f t="shared" si="128"/>
        <v>0</v>
      </c>
      <c r="BG1056">
        <f t="shared" si="129"/>
        <v>0</v>
      </c>
      <c r="BH1056">
        <f t="shared" si="130"/>
        <v>0</v>
      </c>
      <c r="BQ1056" s="45">
        <f t="shared" si="131"/>
        <v>0</v>
      </c>
      <c r="BR1056">
        <f>SUMIFS('9月销毁明细'!D:D,'9月销毁明细'!A:A,E1056,'9月销毁明细'!H:H,"Sellable")</f>
        <v>0</v>
      </c>
      <c r="BS1056">
        <f>SUMIFS('9月销毁明细'!G:G,'9月销毁明细'!A:A,E1056,'9月销毁明细'!H:H,"Sellable")</f>
        <v>0</v>
      </c>
      <c r="BT1056">
        <f>SUMIFS('9月销毁明细'!D:D,'9月销毁明细'!A:A,E1056,'9月销毁明细'!H:H,"Unsellable")</f>
        <v>0</v>
      </c>
      <c r="BU1056">
        <f>SUMIFS('9月销毁明细'!G:G,'9月销毁明细'!A:A,E1056,'9月销毁明细'!H:H,"Unsellable")</f>
        <v>0</v>
      </c>
      <c r="BW1056">
        <f>IFERROR(I1056*VLOOKUP(F1056,'9.3成本表'!C:L,10,0),0)</f>
        <v>0</v>
      </c>
      <c r="BX1056">
        <f t="shared" si="132"/>
        <v>0</v>
      </c>
      <c r="CC1056" s="45">
        <f t="shared" si="133"/>
        <v>0</v>
      </c>
      <c r="CD1056" s="45">
        <f t="shared" si="134"/>
        <v>0</v>
      </c>
      <c r="CE1056" s="45">
        <f t="shared" si="135"/>
        <v>0</v>
      </c>
    </row>
    <row r="1057" spans="4:83" x14ac:dyDescent="0.25">
      <c r="D1057" s="20" t="s">
        <v>2223</v>
      </c>
      <c r="E1057" s="20" t="s">
        <v>2224</v>
      </c>
      <c r="F1057" s="20">
        <v>6765</v>
      </c>
      <c r="G1057">
        <v>1051</v>
      </c>
      <c r="H1057" s="20"/>
      <c r="I1057">
        <f>SUMIFS('总明细 源文件后台下'!G:G,'总明细 源文件后台下'!E:E,E1057,'总明细 源文件后台下'!C:C,"Order")</f>
        <v>0</v>
      </c>
      <c r="J1057">
        <f>SUMIFS('总明细 源文件后台下'!M:M,'总明细 源文件后台下'!E:E,E1057,'总明细 源文件后台下'!C:C,"Order")</f>
        <v>0</v>
      </c>
      <c r="K1057">
        <f>SUMIFS('总明细 源文件后台下'!N:N,'总明细 源文件后台下'!E:E,E1057,'总明细 源文件后台下'!C:C,"Order")</f>
        <v>0</v>
      </c>
      <c r="L1057">
        <f>SUMIFS('总明细 源文件后台下'!O:O,'总明细 源文件后台下'!E:E,E1057,'总明细 源文件后台下'!C:C,"Order")</f>
        <v>0</v>
      </c>
      <c r="M1057">
        <f>SUMIFS('总明细 源文件后台下'!P:P,'总明细 源文件后台下'!E:E,E1057,'总明细 源文件后台下'!C:C,"Order")</f>
        <v>0</v>
      </c>
      <c r="N1057">
        <f>SUMIFS('总明细 源文件后台下'!Q:Q,'总明细 源文件后台下'!E:E,E1057,'总明细 源文件后台下'!C:C,"Order")</f>
        <v>0</v>
      </c>
      <c r="O1057">
        <f>SUMIFS('总明细 源文件后台下'!R:R,'总明细 源文件后台下'!E:E,E1057,'总明细 源文件后台下'!C:C,"Order")</f>
        <v>0</v>
      </c>
      <c r="P1057">
        <f>SUMIFS('总明细 源文件后台下'!S:S,'总明细 源文件后台下'!E:E,E1057,'总明细 源文件后台下'!C:C,"Order")</f>
        <v>0</v>
      </c>
      <c r="Q1057">
        <f>SUMIFS('总明细 源文件后台下'!T:T,'总明细 源文件后台下'!E:E,E1057,'总明细 源文件后台下'!C:C,"Order")</f>
        <v>0</v>
      </c>
      <c r="R1057">
        <f>SUMIFS('总明细 源文件后台下'!U:U,'总明细 源文件后台下'!E:E,E1057,'总明细 源文件后台下'!C:C,"Order")</f>
        <v>0</v>
      </c>
      <c r="S1057">
        <f>SUMIFS('总明细 源文件后台下'!V:V,'总明细 源文件后台下'!E:E,E1057,'总明细 源文件后台下'!C:C,"Order")</f>
        <v>0</v>
      </c>
      <c r="T1057">
        <f>SUMIFS('总明细 源文件后台下'!W:W,'总明细 源文件后台下'!E:E,E1057,'总明细 源文件后台下'!C:C,"Order")</f>
        <v>0</v>
      </c>
      <c r="U1057">
        <f>SUMIFS('总明细 源文件后台下'!G:G,'总明细 源文件后台下'!E:E,E1057,'总明细 源文件后台下'!C:C,"Refund")</f>
        <v>0</v>
      </c>
      <c r="V1057">
        <f>SUMIFS('总明细 源文件后台下'!M:M,'总明细 源文件后台下'!E:E,E1057,'总明细 源文件后台下'!C:C,"Refund")</f>
        <v>0</v>
      </c>
      <c r="W1057">
        <f>SUMIFS('总明细 源文件后台下'!N:N,'总明细 源文件后台下'!E:E,E1057,'总明细 源文件后台下'!C:C,"Refund")</f>
        <v>0</v>
      </c>
      <c r="X1057">
        <f>SUMIFS('总明细 源文件后台下'!O:O,'总明细 源文件后台下'!E:E,E1057,'总明细 源文件后台下'!C:C,"Refund")</f>
        <v>0</v>
      </c>
      <c r="Y1057">
        <f>SUMIFS('总明细 源文件后台下'!P:P,'总明细 源文件后台下'!E:E,E1057,'总明细 源文件后台下'!C:C,"Refund")</f>
        <v>0</v>
      </c>
      <c r="Z1057">
        <f>SUMIFS('总明细 源文件后台下'!Q:Q,'总明细 源文件后台下'!E:E,E1057,'总明细 源文件后台下'!C:C,"Refund")</f>
        <v>0</v>
      </c>
      <c r="AA1057">
        <f>SUMIFS('总明细 源文件后台下'!R:R,'总明细 源文件后台下'!E:E,E1057,'总明细 源文件后台下'!C:C,"Refund")</f>
        <v>0</v>
      </c>
      <c r="AB1057">
        <f>SUMIFS('总明细 源文件后台下'!S:S,'总明细 源文件后台下'!E:E,E1057,'总明细 源文件后台下'!C:C,"Refund")</f>
        <v>0</v>
      </c>
      <c r="AC1057">
        <f>SUMIFS('总明细 源文件后台下'!T:T,'总明细 源文件后台下'!E:E,E1057,'总明细 源文件后台下'!C:C,"Refund")</f>
        <v>0</v>
      </c>
      <c r="AD1057">
        <f>SUMIFS('总明细 源文件后台下'!U:U,'总明细 源文件后台下'!E:E,E1057,'总明细 源文件后台下'!C:C,"Refund")</f>
        <v>0</v>
      </c>
      <c r="AE1057">
        <f>SUMIFS('总明细 源文件后台下'!V:V,'总明细 源文件后台下'!E:E,E1057,'总明细 源文件后台下'!C:C,"Refund")</f>
        <v>0</v>
      </c>
      <c r="AF1057">
        <f>SUMIFS('总明细 源文件后台下'!W:W,'总明细 源文件后台下'!E:E,E1057,'总明细 源文件后台下'!C:C,"Refund")</f>
        <v>0</v>
      </c>
      <c r="AK1057">
        <f>(SUMIF('广告费 源文件后台下'!G:G,E1057,'广告费 源文件后台下'!M:M))*-1</f>
        <v>0</v>
      </c>
      <c r="AL1057">
        <f>SUMIFS('总明细 源文件后台下'!W:W,'总明细 源文件后台下'!E:E,E1057,'总明细 源文件后台下'!C:C,"Adjustment",'总明细 源文件后台下'!F:F,"FBA Inventory Reimbursement - Customer Return")</f>
        <v>0</v>
      </c>
      <c r="AM1057">
        <f>SUMIFS('总明细 源文件后台下'!W:W,'总明细 源文件后台下'!E:E,E1057,'总明细 源文件后台下'!C:C,"Adjustment",'总明细 源文件后台下'!F:F,"FBA Inventory Reimbursement - Damaged:Warehouse")</f>
        <v>0</v>
      </c>
      <c r="AN1057">
        <f>SUMIFS('总明细 源文件后台下'!W:W,'总明细 源文件后台下'!E:E,E1057,'总明细 源文件后台下'!C:C,"Adjustment",'总明细 源文件后台下'!F:F,"FBA Inventory Reimbursement - Customer Service Issue")</f>
        <v>0</v>
      </c>
      <c r="AO1057">
        <f>SUMIFS('总明细 源文件后台下'!W:W,'总明细 源文件后台下'!E:E,E1057,'总明细 源文件后台下'!C:C,"Adjustment",'总明细 源文件后台下'!F:F,"FBA Inventory Reimbursement - Fee Correction")</f>
        <v>0</v>
      </c>
      <c r="AP1057">
        <f>SUMIFS('总明细 源文件后台下'!W:W,'总明细 源文件后台下'!E:E,E1057,'总明细 源文件后台下'!C:C,"Adjustment",'总明细 源文件后台下'!F:F,"FBA Inventory Reimbursement - General Adjustment")</f>
        <v>0</v>
      </c>
      <c r="AQ1057">
        <f>SUMIFS('总明细 源文件后台下'!W:W,'总明细 源文件后台下'!E:E,E1057,'总明细 源文件后台下'!C:C,"Adjustment",'总明细 源文件后台下'!F:F,"FBA Inventory Reimbursement - Lost:Inbound")</f>
        <v>0</v>
      </c>
      <c r="AR1057">
        <f>SUMIFS('总明细 源文件后台下'!W:W,'总明细 源文件后台下'!E:E,E1057,'总明细 源文件后台下'!C:C,"Adjustment",'总明细 源文件后台下'!F:F,"FBA Inventory Reimbursement - Lost:Warehouse")</f>
        <v>0</v>
      </c>
      <c r="AS1057">
        <f>SUMIFS('总明细 源文件后台下'!W:W,'总明细 源文件后台下'!E:E,E1057,'总明细 源文件后台下'!C:C,"Adjustment",'总明细 源文件后台下'!F:F,"Non-subscription Fee Adjustment")</f>
        <v>0</v>
      </c>
      <c r="AT1057">
        <f>SUMIFS('总明细 源文件后台下'!W:W,'总明细 源文件后台下'!E:E,E1057,'总明细 源文件后台下'!C:C,"Adjustment",'总明细 源文件后台下'!F:F,"FBA Inventory Placement Service Fee")</f>
        <v>0</v>
      </c>
      <c r="AV1057">
        <f>SUMIF('FBA Customer Return Per Unit Fe'!B:B,E1057,'FBA Customer Return Per Unit Fe'!C:C)</f>
        <v>0</v>
      </c>
      <c r="AX1057">
        <f>(SUMIF('仓储费 源文件后台下'!C:C,E1057,'仓储费 源文件后台下'!V:V))*-1</f>
        <v>-1.4E-3</v>
      </c>
      <c r="AZ1057">
        <f>SUMIF('Disposal Fee销毁费用-160.95'!B:B,E1057,'Disposal Fee销毁费用-160.95'!D:D)*-1</f>
        <v>0</v>
      </c>
      <c r="BC1057">
        <f>IFERROR(VLOOKUP(F1057,'优惠券-86.4'!F:I,4,0),0)</f>
        <v>0</v>
      </c>
      <c r="BD1057">
        <f>IFERROR(VLOOKUP(F1057,'早评-120'!E:H,4,0),0)</f>
        <v>0</v>
      </c>
      <c r="BF1057">
        <f t="shared" si="128"/>
        <v>-1.4E-3</v>
      </c>
      <c r="BG1057">
        <f t="shared" si="129"/>
        <v>0</v>
      </c>
      <c r="BH1057">
        <f t="shared" si="130"/>
        <v>-9.1000000000000004E-3</v>
      </c>
      <c r="BQ1057" s="45">
        <f t="shared" si="131"/>
        <v>-9.1000000000000004E-3</v>
      </c>
      <c r="BR1057">
        <f>SUMIFS('9月销毁明细'!D:D,'9月销毁明细'!A:A,E1057,'9月销毁明细'!H:H,"Sellable")</f>
        <v>0</v>
      </c>
      <c r="BS1057">
        <f>SUMIFS('9月销毁明细'!G:G,'9月销毁明细'!A:A,E1057,'9月销毁明细'!H:H,"Sellable")</f>
        <v>0</v>
      </c>
      <c r="BT1057">
        <f>SUMIFS('9月销毁明细'!D:D,'9月销毁明细'!A:A,E1057,'9月销毁明细'!H:H,"Unsellable")</f>
        <v>0</v>
      </c>
      <c r="BU1057">
        <f>SUMIFS('9月销毁明细'!G:G,'9月销毁明细'!A:A,E1057,'9月销毁明细'!H:H,"Unsellable")</f>
        <v>0</v>
      </c>
      <c r="BW1057">
        <f>IFERROR(I1057*VLOOKUP(F1057,'9.3成本表'!C:L,10,0),0)</f>
        <v>0</v>
      </c>
      <c r="BX1057">
        <f t="shared" si="132"/>
        <v>0</v>
      </c>
      <c r="CC1057" s="45">
        <f t="shared" si="133"/>
        <v>-9.1000000000000004E-3</v>
      </c>
      <c r="CD1057" s="45">
        <f t="shared" si="134"/>
        <v>0</v>
      </c>
      <c r="CE1057" s="45">
        <f t="shared" si="135"/>
        <v>0</v>
      </c>
    </row>
    <row r="1058" spans="4:83" x14ac:dyDescent="0.25">
      <c r="D1058" s="20" t="s">
        <v>2225</v>
      </c>
      <c r="E1058" s="20" t="s">
        <v>2226</v>
      </c>
      <c r="F1058" s="20">
        <v>6765</v>
      </c>
      <c r="G1058">
        <v>1052</v>
      </c>
      <c r="H1058" s="20"/>
      <c r="I1058">
        <f>SUMIFS('总明细 源文件后台下'!G:G,'总明细 源文件后台下'!E:E,E1058,'总明细 源文件后台下'!C:C,"Order")</f>
        <v>0</v>
      </c>
      <c r="J1058">
        <f>SUMIFS('总明细 源文件后台下'!M:M,'总明细 源文件后台下'!E:E,E1058,'总明细 源文件后台下'!C:C,"Order")</f>
        <v>0</v>
      </c>
      <c r="K1058">
        <f>SUMIFS('总明细 源文件后台下'!N:N,'总明细 源文件后台下'!E:E,E1058,'总明细 源文件后台下'!C:C,"Order")</f>
        <v>0</v>
      </c>
      <c r="L1058">
        <f>SUMIFS('总明细 源文件后台下'!O:O,'总明细 源文件后台下'!E:E,E1058,'总明细 源文件后台下'!C:C,"Order")</f>
        <v>0</v>
      </c>
      <c r="M1058">
        <f>SUMIFS('总明细 源文件后台下'!P:P,'总明细 源文件后台下'!E:E,E1058,'总明细 源文件后台下'!C:C,"Order")</f>
        <v>0</v>
      </c>
      <c r="N1058">
        <f>SUMIFS('总明细 源文件后台下'!Q:Q,'总明细 源文件后台下'!E:E,E1058,'总明细 源文件后台下'!C:C,"Order")</f>
        <v>0</v>
      </c>
      <c r="O1058">
        <f>SUMIFS('总明细 源文件后台下'!R:R,'总明细 源文件后台下'!E:E,E1058,'总明细 源文件后台下'!C:C,"Order")</f>
        <v>0</v>
      </c>
      <c r="P1058">
        <f>SUMIFS('总明细 源文件后台下'!S:S,'总明细 源文件后台下'!E:E,E1058,'总明细 源文件后台下'!C:C,"Order")</f>
        <v>0</v>
      </c>
      <c r="Q1058">
        <f>SUMIFS('总明细 源文件后台下'!T:T,'总明细 源文件后台下'!E:E,E1058,'总明细 源文件后台下'!C:C,"Order")</f>
        <v>0</v>
      </c>
      <c r="R1058">
        <f>SUMIFS('总明细 源文件后台下'!U:U,'总明细 源文件后台下'!E:E,E1058,'总明细 源文件后台下'!C:C,"Order")</f>
        <v>0</v>
      </c>
      <c r="S1058">
        <f>SUMIFS('总明细 源文件后台下'!V:V,'总明细 源文件后台下'!E:E,E1058,'总明细 源文件后台下'!C:C,"Order")</f>
        <v>0</v>
      </c>
      <c r="T1058">
        <f>SUMIFS('总明细 源文件后台下'!W:W,'总明细 源文件后台下'!E:E,E1058,'总明细 源文件后台下'!C:C,"Order")</f>
        <v>0</v>
      </c>
      <c r="U1058">
        <f>SUMIFS('总明细 源文件后台下'!G:G,'总明细 源文件后台下'!E:E,E1058,'总明细 源文件后台下'!C:C,"Refund")</f>
        <v>0</v>
      </c>
      <c r="V1058">
        <f>SUMIFS('总明细 源文件后台下'!M:M,'总明细 源文件后台下'!E:E,E1058,'总明细 源文件后台下'!C:C,"Refund")</f>
        <v>0</v>
      </c>
      <c r="W1058">
        <f>SUMIFS('总明细 源文件后台下'!N:N,'总明细 源文件后台下'!E:E,E1058,'总明细 源文件后台下'!C:C,"Refund")</f>
        <v>0</v>
      </c>
      <c r="X1058">
        <f>SUMIFS('总明细 源文件后台下'!O:O,'总明细 源文件后台下'!E:E,E1058,'总明细 源文件后台下'!C:C,"Refund")</f>
        <v>0</v>
      </c>
      <c r="Y1058">
        <f>SUMIFS('总明细 源文件后台下'!P:P,'总明细 源文件后台下'!E:E,E1058,'总明细 源文件后台下'!C:C,"Refund")</f>
        <v>0</v>
      </c>
      <c r="Z1058">
        <f>SUMIFS('总明细 源文件后台下'!Q:Q,'总明细 源文件后台下'!E:E,E1058,'总明细 源文件后台下'!C:C,"Refund")</f>
        <v>0</v>
      </c>
      <c r="AA1058">
        <f>SUMIFS('总明细 源文件后台下'!R:R,'总明细 源文件后台下'!E:E,E1058,'总明细 源文件后台下'!C:C,"Refund")</f>
        <v>0</v>
      </c>
      <c r="AB1058">
        <f>SUMIFS('总明细 源文件后台下'!S:S,'总明细 源文件后台下'!E:E,E1058,'总明细 源文件后台下'!C:C,"Refund")</f>
        <v>0</v>
      </c>
      <c r="AC1058">
        <f>SUMIFS('总明细 源文件后台下'!T:T,'总明细 源文件后台下'!E:E,E1058,'总明细 源文件后台下'!C:C,"Refund")</f>
        <v>0</v>
      </c>
      <c r="AD1058">
        <f>SUMIFS('总明细 源文件后台下'!U:U,'总明细 源文件后台下'!E:E,E1058,'总明细 源文件后台下'!C:C,"Refund")</f>
        <v>0</v>
      </c>
      <c r="AE1058">
        <f>SUMIFS('总明细 源文件后台下'!V:V,'总明细 源文件后台下'!E:E,E1058,'总明细 源文件后台下'!C:C,"Refund")</f>
        <v>0</v>
      </c>
      <c r="AF1058">
        <f>SUMIFS('总明细 源文件后台下'!W:W,'总明细 源文件后台下'!E:E,E1058,'总明细 源文件后台下'!C:C,"Refund")</f>
        <v>0</v>
      </c>
      <c r="AK1058">
        <f>(SUMIF('广告费 源文件后台下'!G:G,E1058,'广告费 源文件后台下'!M:M))*-1</f>
        <v>0</v>
      </c>
      <c r="AL1058">
        <f>SUMIFS('总明细 源文件后台下'!W:W,'总明细 源文件后台下'!E:E,E1058,'总明细 源文件后台下'!C:C,"Adjustment",'总明细 源文件后台下'!F:F,"FBA Inventory Reimbursement - Customer Return")</f>
        <v>0</v>
      </c>
      <c r="AM1058">
        <f>SUMIFS('总明细 源文件后台下'!W:W,'总明细 源文件后台下'!E:E,E1058,'总明细 源文件后台下'!C:C,"Adjustment",'总明细 源文件后台下'!F:F,"FBA Inventory Reimbursement - Damaged:Warehouse")</f>
        <v>0</v>
      </c>
      <c r="AN1058">
        <f>SUMIFS('总明细 源文件后台下'!W:W,'总明细 源文件后台下'!E:E,E1058,'总明细 源文件后台下'!C:C,"Adjustment",'总明细 源文件后台下'!F:F,"FBA Inventory Reimbursement - Customer Service Issue")</f>
        <v>0</v>
      </c>
      <c r="AO1058">
        <f>SUMIFS('总明细 源文件后台下'!W:W,'总明细 源文件后台下'!E:E,E1058,'总明细 源文件后台下'!C:C,"Adjustment",'总明细 源文件后台下'!F:F,"FBA Inventory Reimbursement - Fee Correction")</f>
        <v>0</v>
      </c>
      <c r="AP1058">
        <f>SUMIFS('总明细 源文件后台下'!W:W,'总明细 源文件后台下'!E:E,E1058,'总明细 源文件后台下'!C:C,"Adjustment",'总明细 源文件后台下'!F:F,"FBA Inventory Reimbursement - General Adjustment")</f>
        <v>0</v>
      </c>
      <c r="AQ1058">
        <f>SUMIFS('总明细 源文件后台下'!W:W,'总明细 源文件后台下'!E:E,E1058,'总明细 源文件后台下'!C:C,"Adjustment",'总明细 源文件后台下'!F:F,"FBA Inventory Reimbursement - Lost:Inbound")</f>
        <v>0</v>
      </c>
      <c r="AR1058">
        <f>SUMIFS('总明细 源文件后台下'!W:W,'总明细 源文件后台下'!E:E,E1058,'总明细 源文件后台下'!C:C,"Adjustment",'总明细 源文件后台下'!F:F,"FBA Inventory Reimbursement - Lost:Warehouse")</f>
        <v>0</v>
      </c>
      <c r="AS1058">
        <f>SUMIFS('总明细 源文件后台下'!W:W,'总明细 源文件后台下'!E:E,E1058,'总明细 源文件后台下'!C:C,"Adjustment",'总明细 源文件后台下'!F:F,"Non-subscription Fee Adjustment")</f>
        <v>0</v>
      </c>
      <c r="AT1058">
        <f>SUMIFS('总明细 源文件后台下'!W:W,'总明细 源文件后台下'!E:E,E1058,'总明细 源文件后台下'!C:C,"Adjustment",'总明细 源文件后台下'!F:F,"FBA Inventory Placement Service Fee")</f>
        <v>0</v>
      </c>
      <c r="AV1058">
        <f>SUMIF('FBA Customer Return Per Unit Fe'!B:B,E1058,'FBA Customer Return Per Unit Fe'!C:C)</f>
        <v>0</v>
      </c>
      <c r="AX1058">
        <f>(SUMIF('仓储费 源文件后台下'!C:C,E1058,'仓储费 源文件后台下'!V:V))*-1</f>
        <v>-3.5699999999999996E-2</v>
      </c>
      <c r="AZ1058">
        <f>SUMIF('Disposal Fee销毁费用-160.95'!B:B,E1058,'Disposal Fee销毁费用-160.95'!D:D)*-1</f>
        <v>-0.15</v>
      </c>
      <c r="BC1058">
        <f>IFERROR(VLOOKUP(F1058,'优惠券-86.4'!F:I,4,0),0)</f>
        <v>0</v>
      </c>
      <c r="BD1058">
        <f>IFERROR(VLOOKUP(F1058,'早评-120'!E:H,4,0),0)</f>
        <v>0</v>
      </c>
      <c r="BF1058">
        <f t="shared" si="128"/>
        <v>-0.18569999999999998</v>
      </c>
      <c r="BG1058">
        <f t="shared" si="129"/>
        <v>0</v>
      </c>
      <c r="BH1058">
        <f t="shared" si="130"/>
        <v>-1.2070499999999997</v>
      </c>
      <c r="BQ1058" s="45">
        <f t="shared" si="131"/>
        <v>-1.2070499999999997</v>
      </c>
      <c r="BR1058">
        <f>SUMIFS('9月销毁明细'!D:D,'9月销毁明细'!A:A,E1058,'9月销毁明细'!H:H,"Sellable")</f>
        <v>0</v>
      </c>
      <c r="BS1058">
        <f>SUMIFS('9月销毁明细'!G:G,'9月销毁明细'!A:A,E1058,'9月销毁明细'!H:H,"Sellable")</f>
        <v>0</v>
      </c>
      <c r="BT1058">
        <f>SUMIFS('9月销毁明细'!D:D,'9月销毁明细'!A:A,E1058,'9月销毁明细'!H:H,"Unsellable")</f>
        <v>0</v>
      </c>
      <c r="BU1058">
        <f>SUMIFS('9月销毁明细'!G:G,'9月销毁明细'!A:A,E1058,'9月销毁明细'!H:H,"Unsellable")</f>
        <v>0</v>
      </c>
      <c r="BW1058">
        <f>IFERROR(I1058*VLOOKUP(F1058,'9.3成本表'!C:L,10,0),0)</f>
        <v>0</v>
      </c>
      <c r="BX1058">
        <f t="shared" si="132"/>
        <v>0</v>
      </c>
      <c r="CC1058" s="45">
        <f t="shared" si="133"/>
        <v>-1.2070499999999997</v>
      </c>
      <c r="CD1058" s="45">
        <f t="shared" si="134"/>
        <v>0</v>
      </c>
      <c r="CE1058" s="45">
        <f t="shared" si="135"/>
        <v>0</v>
      </c>
    </row>
    <row r="1059" spans="4:83" x14ac:dyDescent="0.25">
      <c r="D1059" s="20" t="s">
        <v>2227</v>
      </c>
      <c r="E1059" s="20" t="s">
        <v>2228</v>
      </c>
      <c r="F1059" s="20">
        <v>6765</v>
      </c>
      <c r="G1059">
        <v>1053</v>
      </c>
      <c r="H1059" s="20"/>
      <c r="I1059">
        <f>SUMIFS('总明细 源文件后台下'!G:G,'总明细 源文件后台下'!E:E,E1059,'总明细 源文件后台下'!C:C,"Order")</f>
        <v>0</v>
      </c>
      <c r="J1059">
        <f>SUMIFS('总明细 源文件后台下'!M:M,'总明细 源文件后台下'!E:E,E1059,'总明细 源文件后台下'!C:C,"Order")</f>
        <v>0</v>
      </c>
      <c r="K1059">
        <f>SUMIFS('总明细 源文件后台下'!N:N,'总明细 源文件后台下'!E:E,E1059,'总明细 源文件后台下'!C:C,"Order")</f>
        <v>0</v>
      </c>
      <c r="L1059">
        <f>SUMIFS('总明细 源文件后台下'!O:O,'总明细 源文件后台下'!E:E,E1059,'总明细 源文件后台下'!C:C,"Order")</f>
        <v>0</v>
      </c>
      <c r="M1059">
        <f>SUMIFS('总明细 源文件后台下'!P:P,'总明细 源文件后台下'!E:E,E1059,'总明细 源文件后台下'!C:C,"Order")</f>
        <v>0</v>
      </c>
      <c r="N1059">
        <f>SUMIFS('总明细 源文件后台下'!Q:Q,'总明细 源文件后台下'!E:E,E1059,'总明细 源文件后台下'!C:C,"Order")</f>
        <v>0</v>
      </c>
      <c r="O1059">
        <f>SUMIFS('总明细 源文件后台下'!R:R,'总明细 源文件后台下'!E:E,E1059,'总明细 源文件后台下'!C:C,"Order")</f>
        <v>0</v>
      </c>
      <c r="P1059">
        <f>SUMIFS('总明细 源文件后台下'!S:S,'总明细 源文件后台下'!E:E,E1059,'总明细 源文件后台下'!C:C,"Order")</f>
        <v>0</v>
      </c>
      <c r="Q1059">
        <f>SUMIFS('总明细 源文件后台下'!T:T,'总明细 源文件后台下'!E:E,E1059,'总明细 源文件后台下'!C:C,"Order")</f>
        <v>0</v>
      </c>
      <c r="R1059">
        <f>SUMIFS('总明细 源文件后台下'!U:U,'总明细 源文件后台下'!E:E,E1059,'总明细 源文件后台下'!C:C,"Order")</f>
        <v>0</v>
      </c>
      <c r="S1059">
        <f>SUMIFS('总明细 源文件后台下'!V:V,'总明细 源文件后台下'!E:E,E1059,'总明细 源文件后台下'!C:C,"Order")</f>
        <v>0</v>
      </c>
      <c r="T1059">
        <f>SUMIFS('总明细 源文件后台下'!W:W,'总明细 源文件后台下'!E:E,E1059,'总明细 源文件后台下'!C:C,"Order")</f>
        <v>0</v>
      </c>
      <c r="U1059">
        <f>SUMIFS('总明细 源文件后台下'!G:G,'总明细 源文件后台下'!E:E,E1059,'总明细 源文件后台下'!C:C,"Refund")</f>
        <v>0</v>
      </c>
      <c r="V1059">
        <f>SUMIFS('总明细 源文件后台下'!M:M,'总明细 源文件后台下'!E:E,E1059,'总明细 源文件后台下'!C:C,"Refund")</f>
        <v>0</v>
      </c>
      <c r="W1059">
        <f>SUMIFS('总明细 源文件后台下'!N:N,'总明细 源文件后台下'!E:E,E1059,'总明细 源文件后台下'!C:C,"Refund")</f>
        <v>0</v>
      </c>
      <c r="X1059">
        <f>SUMIFS('总明细 源文件后台下'!O:O,'总明细 源文件后台下'!E:E,E1059,'总明细 源文件后台下'!C:C,"Refund")</f>
        <v>0</v>
      </c>
      <c r="Y1059">
        <f>SUMIFS('总明细 源文件后台下'!P:P,'总明细 源文件后台下'!E:E,E1059,'总明细 源文件后台下'!C:C,"Refund")</f>
        <v>0</v>
      </c>
      <c r="Z1059">
        <f>SUMIFS('总明细 源文件后台下'!Q:Q,'总明细 源文件后台下'!E:E,E1059,'总明细 源文件后台下'!C:C,"Refund")</f>
        <v>0</v>
      </c>
      <c r="AA1059">
        <f>SUMIFS('总明细 源文件后台下'!R:R,'总明细 源文件后台下'!E:E,E1059,'总明细 源文件后台下'!C:C,"Refund")</f>
        <v>0</v>
      </c>
      <c r="AB1059">
        <f>SUMIFS('总明细 源文件后台下'!S:S,'总明细 源文件后台下'!E:E,E1059,'总明细 源文件后台下'!C:C,"Refund")</f>
        <v>0</v>
      </c>
      <c r="AC1059">
        <f>SUMIFS('总明细 源文件后台下'!T:T,'总明细 源文件后台下'!E:E,E1059,'总明细 源文件后台下'!C:C,"Refund")</f>
        <v>0</v>
      </c>
      <c r="AD1059">
        <f>SUMIFS('总明细 源文件后台下'!U:U,'总明细 源文件后台下'!E:E,E1059,'总明细 源文件后台下'!C:C,"Refund")</f>
        <v>0</v>
      </c>
      <c r="AE1059">
        <f>SUMIFS('总明细 源文件后台下'!V:V,'总明细 源文件后台下'!E:E,E1059,'总明细 源文件后台下'!C:C,"Refund")</f>
        <v>0</v>
      </c>
      <c r="AF1059">
        <f>SUMIFS('总明细 源文件后台下'!W:W,'总明细 源文件后台下'!E:E,E1059,'总明细 源文件后台下'!C:C,"Refund")</f>
        <v>0</v>
      </c>
      <c r="AK1059">
        <f>(SUMIF('广告费 源文件后台下'!G:G,E1059,'广告费 源文件后台下'!M:M))*-1</f>
        <v>0</v>
      </c>
      <c r="AL1059">
        <f>SUMIFS('总明细 源文件后台下'!W:W,'总明细 源文件后台下'!E:E,E1059,'总明细 源文件后台下'!C:C,"Adjustment",'总明细 源文件后台下'!F:F,"FBA Inventory Reimbursement - Customer Return")</f>
        <v>0</v>
      </c>
      <c r="AM1059">
        <f>SUMIFS('总明细 源文件后台下'!W:W,'总明细 源文件后台下'!E:E,E1059,'总明细 源文件后台下'!C:C,"Adjustment",'总明细 源文件后台下'!F:F,"FBA Inventory Reimbursement - Damaged:Warehouse")</f>
        <v>0</v>
      </c>
      <c r="AN1059">
        <f>SUMIFS('总明细 源文件后台下'!W:W,'总明细 源文件后台下'!E:E,E1059,'总明细 源文件后台下'!C:C,"Adjustment",'总明细 源文件后台下'!F:F,"FBA Inventory Reimbursement - Customer Service Issue")</f>
        <v>0</v>
      </c>
      <c r="AO1059">
        <f>SUMIFS('总明细 源文件后台下'!W:W,'总明细 源文件后台下'!E:E,E1059,'总明细 源文件后台下'!C:C,"Adjustment",'总明细 源文件后台下'!F:F,"FBA Inventory Reimbursement - Fee Correction")</f>
        <v>0</v>
      </c>
      <c r="AP1059">
        <f>SUMIFS('总明细 源文件后台下'!W:W,'总明细 源文件后台下'!E:E,E1059,'总明细 源文件后台下'!C:C,"Adjustment",'总明细 源文件后台下'!F:F,"FBA Inventory Reimbursement - General Adjustment")</f>
        <v>0</v>
      </c>
      <c r="AQ1059">
        <f>SUMIFS('总明细 源文件后台下'!W:W,'总明细 源文件后台下'!E:E,E1059,'总明细 源文件后台下'!C:C,"Adjustment",'总明细 源文件后台下'!F:F,"FBA Inventory Reimbursement - Lost:Inbound")</f>
        <v>0</v>
      </c>
      <c r="AR1059">
        <f>SUMIFS('总明细 源文件后台下'!W:W,'总明细 源文件后台下'!E:E,E1059,'总明细 源文件后台下'!C:C,"Adjustment",'总明细 源文件后台下'!F:F,"FBA Inventory Reimbursement - Lost:Warehouse")</f>
        <v>0</v>
      </c>
      <c r="AS1059">
        <f>SUMIFS('总明细 源文件后台下'!W:W,'总明细 源文件后台下'!E:E,E1059,'总明细 源文件后台下'!C:C,"Adjustment",'总明细 源文件后台下'!F:F,"Non-subscription Fee Adjustment")</f>
        <v>0</v>
      </c>
      <c r="AT1059">
        <f>SUMIFS('总明细 源文件后台下'!W:W,'总明细 源文件后台下'!E:E,E1059,'总明细 源文件后台下'!C:C,"Adjustment",'总明细 源文件后台下'!F:F,"FBA Inventory Placement Service Fee")</f>
        <v>0</v>
      </c>
      <c r="AV1059">
        <f>SUMIF('FBA Customer Return Per Unit Fe'!B:B,E1059,'FBA Customer Return Per Unit Fe'!C:C)</f>
        <v>0</v>
      </c>
      <c r="AX1059">
        <f>(SUMIF('仓储费 源文件后台下'!C:C,E1059,'仓储费 源文件后台下'!V:V))*-1</f>
        <v>-4.1399999999999999E-2</v>
      </c>
      <c r="AZ1059">
        <f>SUMIF('Disposal Fee销毁费用-160.95'!B:B,E1059,'Disposal Fee销毁费用-160.95'!D:D)*-1</f>
        <v>-0.15</v>
      </c>
      <c r="BC1059">
        <f>IFERROR(VLOOKUP(F1059,'优惠券-86.4'!F:I,4,0),0)</f>
        <v>0</v>
      </c>
      <c r="BD1059">
        <f>IFERROR(VLOOKUP(F1059,'早评-120'!E:H,4,0),0)</f>
        <v>0</v>
      </c>
      <c r="BF1059">
        <f t="shared" si="128"/>
        <v>-0.19139999999999999</v>
      </c>
      <c r="BG1059">
        <f t="shared" si="129"/>
        <v>0</v>
      </c>
      <c r="BH1059">
        <f t="shared" si="130"/>
        <v>-1.2441</v>
      </c>
      <c r="BQ1059" s="45">
        <f t="shared" si="131"/>
        <v>-1.2441</v>
      </c>
      <c r="BR1059">
        <f>SUMIFS('9月销毁明细'!D:D,'9月销毁明细'!A:A,E1059,'9月销毁明细'!H:H,"Sellable")</f>
        <v>0</v>
      </c>
      <c r="BS1059">
        <f>SUMIFS('9月销毁明细'!G:G,'9月销毁明细'!A:A,E1059,'9月销毁明细'!H:H,"Sellable")</f>
        <v>0</v>
      </c>
      <c r="BT1059">
        <f>SUMIFS('9月销毁明细'!D:D,'9月销毁明细'!A:A,E1059,'9月销毁明细'!H:H,"Unsellable")</f>
        <v>0</v>
      </c>
      <c r="BU1059">
        <f>SUMIFS('9月销毁明细'!G:G,'9月销毁明细'!A:A,E1059,'9月销毁明细'!H:H,"Unsellable")</f>
        <v>0</v>
      </c>
      <c r="BW1059">
        <f>IFERROR(I1059*VLOOKUP(F1059,'9.3成本表'!C:L,10,0),0)</f>
        <v>0</v>
      </c>
      <c r="BX1059">
        <f t="shared" si="132"/>
        <v>0</v>
      </c>
      <c r="CC1059" s="45">
        <f t="shared" si="133"/>
        <v>-1.2441</v>
      </c>
      <c r="CD1059" s="45">
        <f t="shared" si="134"/>
        <v>0</v>
      </c>
      <c r="CE1059" s="45">
        <f t="shared" si="135"/>
        <v>0</v>
      </c>
    </row>
    <row r="1060" spans="4:83" x14ac:dyDescent="0.25">
      <c r="D1060" s="20" t="s">
        <v>2229</v>
      </c>
      <c r="E1060" s="20" t="s">
        <v>2230</v>
      </c>
      <c r="F1060" s="20">
        <v>6765</v>
      </c>
      <c r="G1060">
        <v>1054</v>
      </c>
      <c r="H1060" s="20"/>
      <c r="I1060">
        <f>SUMIFS('总明细 源文件后台下'!G:G,'总明细 源文件后台下'!E:E,E1060,'总明细 源文件后台下'!C:C,"Order")</f>
        <v>0</v>
      </c>
      <c r="J1060">
        <f>SUMIFS('总明细 源文件后台下'!M:M,'总明细 源文件后台下'!E:E,E1060,'总明细 源文件后台下'!C:C,"Order")</f>
        <v>0</v>
      </c>
      <c r="K1060">
        <f>SUMIFS('总明细 源文件后台下'!N:N,'总明细 源文件后台下'!E:E,E1060,'总明细 源文件后台下'!C:C,"Order")</f>
        <v>0</v>
      </c>
      <c r="L1060">
        <f>SUMIFS('总明细 源文件后台下'!O:O,'总明细 源文件后台下'!E:E,E1060,'总明细 源文件后台下'!C:C,"Order")</f>
        <v>0</v>
      </c>
      <c r="M1060">
        <f>SUMIFS('总明细 源文件后台下'!P:P,'总明细 源文件后台下'!E:E,E1060,'总明细 源文件后台下'!C:C,"Order")</f>
        <v>0</v>
      </c>
      <c r="N1060">
        <f>SUMIFS('总明细 源文件后台下'!Q:Q,'总明细 源文件后台下'!E:E,E1060,'总明细 源文件后台下'!C:C,"Order")</f>
        <v>0</v>
      </c>
      <c r="O1060">
        <f>SUMIFS('总明细 源文件后台下'!R:R,'总明细 源文件后台下'!E:E,E1060,'总明细 源文件后台下'!C:C,"Order")</f>
        <v>0</v>
      </c>
      <c r="P1060">
        <f>SUMIFS('总明细 源文件后台下'!S:S,'总明细 源文件后台下'!E:E,E1060,'总明细 源文件后台下'!C:C,"Order")</f>
        <v>0</v>
      </c>
      <c r="Q1060">
        <f>SUMIFS('总明细 源文件后台下'!T:T,'总明细 源文件后台下'!E:E,E1060,'总明细 源文件后台下'!C:C,"Order")</f>
        <v>0</v>
      </c>
      <c r="R1060">
        <f>SUMIFS('总明细 源文件后台下'!U:U,'总明细 源文件后台下'!E:E,E1060,'总明细 源文件后台下'!C:C,"Order")</f>
        <v>0</v>
      </c>
      <c r="S1060">
        <f>SUMIFS('总明细 源文件后台下'!V:V,'总明细 源文件后台下'!E:E,E1060,'总明细 源文件后台下'!C:C,"Order")</f>
        <v>0</v>
      </c>
      <c r="T1060">
        <f>SUMIFS('总明细 源文件后台下'!W:W,'总明细 源文件后台下'!E:E,E1060,'总明细 源文件后台下'!C:C,"Order")</f>
        <v>0</v>
      </c>
      <c r="U1060">
        <f>SUMIFS('总明细 源文件后台下'!G:G,'总明细 源文件后台下'!E:E,E1060,'总明细 源文件后台下'!C:C,"Refund")</f>
        <v>0</v>
      </c>
      <c r="V1060">
        <f>SUMIFS('总明细 源文件后台下'!M:M,'总明细 源文件后台下'!E:E,E1060,'总明细 源文件后台下'!C:C,"Refund")</f>
        <v>0</v>
      </c>
      <c r="W1060">
        <f>SUMIFS('总明细 源文件后台下'!N:N,'总明细 源文件后台下'!E:E,E1060,'总明细 源文件后台下'!C:C,"Refund")</f>
        <v>0</v>
      </c>
      <c r="X1060">
        <f>SUMIFS('总明细 源文件后台下'!O:O,'总明细 源文件后台下'!E:E,E1060,'总明细 源文件后台下'!C:C,"Refund")</f>
        <v>0</v>
      </c>
      <c r="Y1060">
        <f>SUMIFS('总明细 源文件后台下'!P:P,'总明细 源文件后台下'!E:E,E1060,'总明细 源文件后台下'!C:C,"Refund")</f>
        <v>0</v>
      </c>
      <c r="Z1060">
        <f>SUMIFS('总明细 源文件后台下'!Q:Q,'总明细 源文件后台下'!E:E,E1060,'总明细 源文件后台下'!C:C,"Refund")</f>
        <v>0</v>
      </c>
      <c r="AA1060">
        <f>SUMIFS('总明细 源文件后台下'!R:R,'总明细 源文件后台下'!E:E,E1060,'总明细 源文件后台下'!C:C,"Refund")</f>
        <v>0</v>
      </c>
      <c r="AB1060">
        <f>SUMIFS('总明细 源文件后台下'!S:S,'总明细 源文件后台下'!E:E,E1060,'总明细 源文件后台下'!C:C,"Refund")</f>
        <v>0</v>
      </c>
      <c r="AC1060">
        <f>SUMIFS('总明细 源文件后台下'!T:T,'总明细 源文件后台下'!E:E,E1060,'总明细 源文件后台下'!C:C,"Refund")</f>
        <v>0</v>
      </c>
      <c r="AD1060">
        <f>SUMIFS('总明细 源文件后台下'!U:U,'总明细 源文件后台下'!E:E,E1060,'总明细 源文件后台下'!C:C,"Refund")</f>
        <v>0</v>
      </c>
      <c r="AE1060">
        <f>SUMIFS('总明细 源文件后台下'!V:V,'总明细 源文件后台下'!E:E,E1060,'总明细 源文件后台下'!C:C,"Refund")</f>
        <v>0</v>
      </c>
      <c r="AF1060">
        <f>SUMIFS('总明细 源文件后台下'!W:W,'总明细 源文件后台下'!E:E,E1060,'总明细 源文件后台下'!C:C,"Refund")</f>
        <v>0</v>
      </c>
      <c r="AK1060">
        <f>(SUMIF('广告费 源文件后台下'!G:G,E1060,'广告费 源文件后台下'!M:M))*-1</f>
        <v>0</v>
      </c>
      <c r="AL1060">
        <f>SUMIFS('总明细 源文件后台下'!W:W,'总明细 源文件后台下'!E:E,E1060,'总明细 源文件后台下'!C:C,"Adjustment",'总明细 源文件后台下'!F:F,"FBA Inventory Reimbursement - Customer Return")</f>
        <v>0</v>
      </c>
      <c r="AM1060">
        <f>SUMIFS('总明细 源文件后台下'!W:W,'总明细 源文件后台下'!E:E,E1060,'总明细 源文件后台下'!C:C,"Adjustment",'总明细 源文件后台下'!F:F,"FBA Inventory Reimbursement - Damaged:Warehouse")</f>
        <v>0</v>
      </c>
      <c r="AN1060">
        <f>SUMIFS('总明细 源文件后台下'!W:W,'总明细 源文件后台下'!E:E,E1060,'总明细 源文件后台下'!C:C,"Adjustment",'总明细 源文件后台下'!F:F,"FBA Inventory Reimbursement - Customer Service Issue")</f>
        <v>0</v>
      </c>
      <c r="AO1060">
        <f>SUMIFS('总明细 源文件后台下'!W:W,'总明细 源文件后台下'!E:E,E1060,'总明细 源文件后台下'!C:C,"Adjustment",'总明细 源文件后台下'!F:F,"FBA Inventory Reimbursement - Fee Correction")</f>
        <v>0</v>
      </c>
      <c r="AP1060">
        <f>SUMIFS('总明细 源文件后台下'!W:W,'总明细 源文件后台下'!E:E,E1060,'总明细 源文件后台下'!C:C,"Adjustment",'总明细 源文件后台下'!F:F,"FBA Inventory Reimbursement - General Adjustment")</f>
        <v>0</v>
      </c>
      <c r="AQ1060">
        <f>SUMIFS('总明细 源文件后台下'!W:W,'总明细 源文件后台下'!E:E,E1060,'总明细 源文件后台下'!C:C,"Adjustment",'总明细 源文件后台下'!F:F,"FBA Inventory Reimbursement - Lost:Inbound")</f>
        <v>0</v>
      </c>
      <c r="AR1060">
        <f>SUMIFS('总明细 源文件后台下'!W:W,'总明细 源文件后台下'!E:E,E1060,'总明细 源文件后台下'!C:C,"Adjustment",'总明细 源文件后台下'!F:F,"FBA Inventory Reimbursement - Lost:Warehouse")</f>
        <v>0</v>
      </c>
      <c r="AS1060">
        <f>SUMIFS('总明细 源文件后台下'!W:W,'总明细 源文件后台下'!E:E,E1060,'总明细 源文件后台下'!C:C,"Adjustment",'总明细 源文件后台下'!F:F,"Non-subscription Fee Adjustment")</f>
        <v>0</v>
      </c>
      <c r="AT1060">
        <f>SUMIFS('总明细 源文件后台下'!W:W,'总明细 源文件后台下'!E:E,E1060,'总明细 源文件后台下'!C:C,"Adjustment",'总明细 源文件后台下'!F:F,"FBA Inventory Placement Service Fee")</f>
        <v>0</v>
      </c>
      <c r="AV1060">
        <f>SUMIF('FBA Customer Return Per Unit Fe'!B:B,E1060,'FBA Customer Return Per Unit Fe'!C:C)</f>
        <v>0</v>
      </c>
      <c r="AX1060">
        <f>(SUMIF('仓储费 源文件后台下'!C:C,E1060,'仓储费 源文件后台下'!V:V))*-1</f>
        <v>0</v>
      </c>
      <c r="AZ1060">
        <f>SUMIF('Disposal Fee销毁费用-160.95'!B:B,E1060,'Disposal Fee销毁费用-160.95'!D:D)*-1</f>
        <v>0</v>
      </c>
      <c r="BC1060">
        <f>IFERROR(VLOOKUP(F1060,'优惠券-86.4'!F:I,4,0),0)</f>
        <v>0</v>
      </c>
      <c r="BD1060">
        <f>IFERROR(VLOOKUP(F1060,'早评-120'!E:H,4,0),0)</f>
        <v>0</v>
      </c>
      <c r="BF1060">
        <f t="shared" si="128"/>
        <v>0</v>
      </c>
      <c r="BG1060">
        <f t="shared" si="129"/>
        <v>0</v>
      </c>
      <c r="BH1060">
        <f t="shared" si="130"/>
        <v>0</v>
      </c>
      <c r="BQ1060" s="45">
        <f t="shared" si="131"/>
        <v>0</v>
      </c>
      <c r="BR1060">
        <f>SUMIFS('9月销毁明细'!D:D,'9月销毁明细'!A:A,E1060,'9月销毁明细'!H:H,"Sellable")</f>
        <v>0</v>
      </c>
      <c r="BS1060">
        <f>SUMIFS('9月销毁明细'!G:G,'9月销毁明细'!A:A,E1060,'9月销毁明细'!H:H,"Sellable")</f>
        <v>0</v>
      </c>
      <c r="BT1060">
        <f>SUMIFS('9月销毁明细'!D:D,'9月销毁明细'!A:A,E1060,'9月销毁明细'!H:H,"Unsellable")</f>
        <v>0</v>
      </c>
      <c r="BU1060">
        <f>SUMIFS('9月销毁明细'!G:G,'9月销毁明细'!A:A,E1060,'9月销毁明细'!H:H,"Unsellable")</f>
        <v>0</v>
      </c>
      <c r="BW1060">
        <f>IFERROR(I1060*VLOOKUP(F1060,'9.3成本表'!C:L,10,0),0)</f>
        <v>0</v>
      </c>
      <c r="BX1060">
        <f t="shared" si="132"/>
        <v>0</v>
      </c>
      <c r="CC1060" s="45">
        <f t="shared" si="133"/>
        <v>0</v>
      </c>
      <c r="CD1060" s="45">
        <f t="shared" si="134"/>
        <v>0</v>
      </c>
      <c r="CE1060" s="45">
        <f t="shared" si="135"/>
        <v>0</v>
      </c>
    </row>
    <row r="1061" spans="4:83" x14ac:dyDescent="0.25">
      <c r="D1061" s="20" t="s">
        <v>2231</v>
      </c>
      <c r="E1061" s="20" t="s">
        <v>2232</v>
      </c>
      <c r="F1061" s="20">
        <v>6768</v>
      </c>
      <c r="G1061">
        <v>1055</v>
      </c>
      <c r="H1061" s="20"/>
      <c r="I1061">
        <f>SUMIFS('总明细 源文件后台下'!G:G,'总明细 源文件后台下'!E:E,E1061,'总明细 源文件后台下'!C:C,"Order")</f>
        <v>1</v>
      </c>
      <c r="J1061">
        <f>SUMIFS('总明细 源文件后台下'!M:M,'总明细 源文件后台下'!E:E,E1061,'总明细 源文件后台下'!C:C,"Order")</f>
        <v>9.99</v>
      </c>
      <c r="K1061">
        <f>SUMIFS('总明细 源文件后台下'!N:N,'总明细 源文件后台下'!E:E,E1061,'总明细 源文件后台下'!C:C,"Order")</f>
        <v>0</v>
      </c>
      <c r="L1061">
        <f>SUMIFS('总明细 源文件后台下'!O:O,'总明细 源文件后台下'!E:E,E1061,'总明细 源文件后台下'!C:C,"Order")</f>
        <v>0</v>
      </c>
      <c r="M1061">
        <f>SUMIFS('总明细 源文件后台下'!P:P,'总明细 源文件后台下'!E:E,E1061,'总明细 源文件后台下'!C:C,"Order")</f>
        <v>0</v>
      </c>
      <c r="N1061">
        <f>SUMIFS('总明细 源文件后台下'!Q:Q,'总明细 源文件后台下'!E:E,E1061,'总明细 源文件后台下'!C:C,"Order")</f>
        <v>0</v>
      </c>
      <c r="O1061">
        <f>SUMIFS('总明细 源文件后台下'!R:R,'总明细 源文件后台下'!E:E,E1061,'总明细 源文件后台下'!C:C,"Order")</f>
        <v>0</v>
      </c>
      <c r="P1061">
        <f>SUMIFS('总明细 源文件后台下'!S:S,'总明细 源文件后台下'!E:E,E1061,'总明细 源文件后台下'!C:C,"Order")</f>
        <v>-1.7</v>
      </c>
      <c r="Q1061">
        <f>SUMIFS('总明细 源文件后台下'!T:T,'总明细 源文件后台下'!E:E,E1061,'总明细 源文件后台下'!C:C,"Order")</f>
        <v>-3.59</v>
      </c>
      <c r="R1061">
        <f>SUMIFS('总明细 源文件后台下'!U:U,'总明细 源文件后台下'!E:E,E1061,'总明细 源文件后台下'!C:C,"Order")</f>
        <v>0</v>
      </c>
      <c r="S1061">
        <f>SUMIFS('总明细 源文件后台下'!V:V,'总明细 源文件后台下'!E:E,E1061,'总明细 源文件后台下'!C:C,"Order")</f>
        <v>0</v>
      </c>
      <c r="T1061">
        <f>SUMIFS('总明细 源文件后台下'!W:W,'总明细 源文件后台下'!E:E,E1061,'总明细 源文件后台下'!C:C,"Order")</f>
        <v>4.7</v>
      </c>
      <c r="U1061">
        <f>SUMIFS('总明细 源文件后台下'!G:G,'总明细 源文件后台下'!E:E,E1061,'总明细 源文件后台下'!C:C,"Refund")</f>
        <v>0</v>
      </c>
      <c r="V1061">
        <f>SUMIFS('总明细 源文件后台下'!M:M,'总明细 源文件后台下'!E:E,E1061,'总明细 源文件后台下'!C:C,"Refund")</f>
        <v>0</v>
      </c>
      <c r="W1061">
        <f>SUMIFS('总明细 源文件后台下'!N:N,'总明细 源文件后台下'!E:E,E1061,'总明细 源文件后台下'!C:C,"Refund")</f>
        <v>0</v>
      </c>
      <c r="X1061">
        <f>SUMIFS('总明细 源文件后台下'!O:O,'总明细 源文件后台下'!E:E,E1061,'总明细 源文件后台下'!C:C,"Refund")</f>
        <v>0</v>
      </c>
      <c r="Y1061">
        <f>SUMIFS('总明细 源文件后台下'!P:P,'总明细 源文件后台下'!E:E,E1061,'总明细 源文件后台下'!C:C,"Refund")</f>
        <v>0</v>
      </c>
      <c r="Z1061">
        <f>SUMIFS('总明细 源文件后台下'!Q:Q,'总明细 源文件后台下'!E:E,E1061,'总明细 源文件后台下'!C:C,"Refund")</f>
        <v>0</v>
      </c>
      <c r="AA1061">
        <f>SUMIFS('总明细 源文件后台下'!R:R,'总明细 源文件后台下'!E:E,E1061,'总明细 源文件后台下'!C:C,"Refund")</f>
        <v>0</v>
      </c>
      <c r="AB1061">
        <f>SUMIFS('总明细 源文件后台下'!S:S,'总明细 源文件后台下'!E:E,E1061,'总明细 源文件后台下'!C:C,"Refund")</f>
        <v>0</v>
      </c>
      <c r="AC1061">
        <f>SUMIFS('总明细 源文件后台下'!T:T,'总明细 源文件后台下'!E:E,E1061,'总明细 源文件后台下'!C:C,"Refund")</f>
        <v>0</v>
      </c>
      <c r="AD1061">
        <f>SUMIFS('总明细 源文件后台下'!U:U,'总明细 源文件后台下'!E:E,E1061,'总明细 源文件后台下'!C:C,"Refund")</f>
        <v>0</v>
      </c>
      <c r="AE1061">
        <f>SUMIFS('总明细 源文件后台下'!V:V,'总明细 源文件后台下'!E:E,E1061,'总明细 源文件后台下'!C:C,"Refund")</f>
        <v>0</v>
      </c>
      <c r="AF1061">
        <f>SUMIFS('总明细 源文件后台下'!W:W,'总明细 源文件后台下'!E:E,E1061,'总明细 源文件后台下'!C:C,"Refund")</f>
        <v>0</v>
      </c>
      <c r="AK1061">
        <f>(SUMIF('广告费 源文件后台下'!G:G,E1061,'广告费 源文件后台下'!M:M))*-1</f>
        <v>0</v>
      </c>
      <c r="AL1061">
        <f>SUMIFS('总明细 源文件后台下'!W:W,'总明细 源文件后台下'!E:E,E1061,'总明细 源文件后台下'!C:C,"Adjustment",'总明细 源文件后台下'!F:F,"FBA Inventory Reimbursement - Customer Return")</f>
        <v>0</v>
      </c>
      <c r="AM1061">
        <f>SUMIFS('总明细 源文件后台下'!W:W,'总明细 源文件后台下'!E:E,E1061,'总明细 源文件后台下'!C:C,"Adjustment",'总明细 源文件后台下'!F:F,"FBA Inventory Reimbursement - Damaged:Warehouse")</f>
        <v>0</v>
      </c>
      <c r="AN1061">
        <f>SUMIFS('总明细 源文件后台下'!W:W,'总明细 源文件后台下'!E:E,E1061,'总明细 源文件后台下'!C:C,"Adjustment",'总明细 源文件后台下'!F:F,"FBA Inventory Reimbursement - Customer Service Issue")</f>
        <v>0</v>
      </c>
      <c r="AO1061">
        <f>SUMIFS('总明细 源文件后台下'!W:W,'总明细 源文件后台下'!E:E,E1061,'总明细 源文件后台下'!C:C,"Adjustment",'总明细 源文件后台下'!F:F,"FBA Inventory Reimbursement - Fee Correction")</f>
        <v>0</v>
      </c>
      <c r="AP1061">
        <f>SUMIFS('总明细 源文件后台下'!W:W,'总明细 源文件后台下'!E:E,E1061,'总明细 源文件后台下'!C:C,"Adjustment",'总明细 源文件后台下'!F:F,"FBA Inventory Reimbursement - General Adjustment")</f>
        <v>0</v>
      </c>
      <c r="AQ1061">
        <f>SUMIFS('总明细 源文件后台下'!W:W,'总明细 源文件后台下'!E:E,E1061,'总明细 源文件后台下'!C:C,"Adjustment",'总明细 源文件后台下'!F:F,"FBA Inventory Reimbursement - Lost:Inbound")</f>
        <v>0</v>
      </c>
      <c r="AR1061">
        <f>SUMIFS('总明细 源文件后台下'!W:W,'总明细 源文件后台下'!E:E,E1061,'总明细 源文件后台下'!C:C,"Adjustment",'总明细 源文件后台下'!F:F,"FBA Inventory Reimbursement - Lost:Warehouse")</f>
        <v>0</v>
      </c>
      <c r="AS1061">
        <f>SUMIFS('总明细 源文件后台下'!W:W,'总明细 源文件后台下'!E:E,E1061,'总明细 源文件后台下'!C:C,"Adjustment",'总明细 源文件后台下'!F:F,"Non-subscription Fee Adjustment")</f>
        <v>0</v>
      </c>
      <c r="AT1061">
        <f>SUMIFS('总明细 源文件后台下'!W:W,'总明细 源文件后台下'!E:E,E1061,'总明细 源文件后台下'!C:C,"Adjustment",'总明细 源文件后台下'!F:F,"FBA Inventory Placement Service Fee")</f>
        <v>0</v>
      </c>
      <c r="AV1061">
        <f>SUMIF('FBA Customer Return Per Unit Fe'!B:B,E1061,'FBA Customer Return Per Unit Fe'!C:C)</f>
        <v>-3.59</v>
      </c>
      <c r="AX1061">
        <f>(SUMIF('仓储费 源文件后台下'!C:C,E1061,'仓储费 源文件后台下'!V:V))*-1</f>
        <v>-0.52500000000000002</v>
      </c>
      <c r="AZ1061">
        <f>SUMIF('Disposal Fee销毁费用-160.95'!B:B,E1061,'Disposal Fee销毁费用-160.95'!D:D)*-1</f>
        <v>-1.65</v>
      </c>
      <c r="BC1061">
        <f>IFERROR(VLOOKUP(F1061,'优惠券-86.4'!F:I,4,0),0)</f>
        <v>0</v>
      </c>
      <c r="BD1061">
        <f>IFERROR(VLOOKUP(F1061,'早评-120'!E:H,4,0),0)</f>
        <v>0</v>
      </c>
      <c r="BF1061">
        <f t="shared" si="128"/>
        <v>-1.0650000000000004</v>
      </c>
      <c r="BG1061">
        <f t="shared" si="129"/>
        <v>-0.10660660660660665</v>
      </c>
      <c r="BH1061">
        <f t="shared" si="130"/>
        <v>-6.922500000000003</v>
      </c>
      <c r="BQ1061" s="45">
        <f t="shared" si="131"/>
        <v>-6.922500000000003</v>
      </c>
      <c r="BR1061">
        <f>SUMIFS('9月销毁明细'!D:D,'9月销毁明细'!A:A,E1061,'9月销毁明细'!H:H,"Sellable")</f>
        <v>0</v>
      </c>
      <c r="BS1061">
        <f>SUMIFS('9月销毁明细'!G:G,'9月销毁明细'!A:A,E1061,'9月销毁明细'!H:H,"Sellable")</f>
        <v>0</v>
      </c>
      <c r="BT1061">
        <f>SUMIFS('9月销毁明细'!D:D,'9月销毁明细'!A:A,E1061,'9月销毁明细'!H:H,"Unsellable")</f>
        <v>0</v>
      </c>
      <c r="BU1061">
        <f>SUMIFS('9月销毁明细'!G:G,'9月销毁明细'!A:A,E1061,'9月销毁明细'!H:H,"Unsellable")</f>
        <v>0</v>
      </c>
      <c r="BW1061">
        <f>IFERROR(I1061*VLOOKUP(F1061,'9.3成本表'!C:L,10,0),0)</f>
        <v>23.4</v>
      </c>
      <c r="BX1061">
        <f t="shared" si="132"/>
        <v>13.26</v>
      </c>
      <c r="CC1061" s="45">
        <f t="shared" si="133"/>
        <v>-43.582500000000003</v>
      </c>
      <c r="CD1061" s="45">
        <f t="shared" si="134"/>
        <v>-0.6711711711711712</v>
      </c>
      <c r="CE1061" s="45">
        <f t="shared" si="135"/>
        <v>-1.1888297872340428</v>
      </c>
    </row>
    <row r="1062" spans="4:83" x14ac:dyDescent="0.25">
      <c r="D1062" s="20" t="s">
        <v>2233</v>
      </c>
      <c r="E1062" s="20" t="s">
        <v>2234</v>
      </c>
      <c r="F1062" s="20">
        <v>6768</v>
      </c>
      <c r="G1062">
        <v>1056</v>
      </c>
      <c r="H1062" s="20"/>
      <c r="I1062">
        <f>SUMIFS('总明细 源文件后台下'!G:G,'总明细 源文件后台下'!E:E,E1062,'总明细 源文件后台下'!C:C,"Order")</f>
        <v>0</v>
      </c>
      <c r="J1062">
        <f>SUMIFS('总明细 源文件后台下'!M:M,'总明细 源文件后台下'!E:E,E1062,'总明细 源文件后台下'!C:C,"Order")</f>
        <v>0</v>
      </c>
      <c r="K1062">
        <f>SUMIFS('总明细 源文件后台下'!N:N,'总明细 源文件后台下'!E:E,E1062,'总明细 源文件后台下'!C:C,"Order")</f>
        <v>0</v>
      </c>
      <c r="L1062">
        <f>SUMIFS('总明细 源文件后台下'!O:O,'总明细 源文件后台下'!E:E,E1062,'总明细 源文件后台下'!C:C,"Order")</f>
        <v>0</v>
      </c>
      <c r="M1062">
        <f>SUMIFS('总明细 源文件后台下'!P:P,'总明细 源文件后台下'!E:E,E1062,'总明细 源文件后台下'!C:C,"Order")</f>
        <v>0</v>
      </c>
      <c r="N1062">
        <f>SUMIFS('总明细 源文件后台下'!Q:Q,'总明细 源文件后台下'!E:E,E1062,'总明细 源文件后台下'!C:C,"Order")</f>
        <v>0</v>
      </c>
      <c r="O1062">
        <f>SUMIFS('总明细 源文件后台下'!R:R,'总明细 源文件后台下'!E:E,E1062,'总明细 源文件后台下'!C:C,"Order")</f>
        <v>0</v>
      </c>
      <c r="P1062">
        <f>SUMIFS('总明细 源文件后台下'!S:S,'总明细 源文件后台下'!E:E,E1062,'总明细 源文件后台下'!C:C,"Order")</f>
        <v>0</v>
      </c>
      <c r="Q1062">
        <f>SUMIFS('总明细 源文件后台下'!T:T,'总明细 源文件后台下'!E:E,E1062,'总明细 源文件后台下'!C:C,"Order")</f>
        <v>0</v>
      </c>
      <c r="R1062">
        <f>SUMIFS('总明细 源文件后台下'!U:U,'总明细 源文件后台下'!E:E,E1062,'总明细 源文件后台下'!C:C,"Order")</f>
        <v>0</v>
      </c>
      <c r="S1062">
        <f>SUMIFS('总明细 源文件后台下'!V:V,'总明细 源文件后台下'!E:E,E1062,'总明细 源文件后台下'!C:C,"Order")</f>
        <v>0</v>
      </c>
      <c r="T1062">
        <f>SUMIFS('总明细 源文件后台下'!W:W,'总明细 源文件后台下'!E:E,E1062,'总明细 源文件后台下'!C:C,"Order")</f>
        <v>0</v>
      </c>
      <c r="U1062">
        <f>SUMIFS('总明细 源文件后台下'!G:G,'总明细 源文件后台下'!E:E,E1062,'总明细 源文件后台下'!C:C,"Refund")</f>
        <v>0</v>
      </c>
      <c r="V1062">
        <f>SUMIFS('总明细 源文件后台下'!M:M,'总明细 源文件后台下'!E:E,E1062,'总明细 源文件后台下'!C:C,"Refund")</f>
        <v>0</v>
      </c>
      <c r="W1062">
        <f>SUMIFS('总明细 源文件后台下'!N:N,'总明细 源文件后台下'!E:E,E1062,'总明细 源文件后台下'!C:C,"Refund")</f>
        <v>0</v>
      </c>
      <c r="X1062">
        <f>SUMIFS('总明细 源文件后台下'!O:O,'总明细 源文件后台下'!E:E,E1062,'总明细 源文件后台下'!C:C,"Refund")</f>
        <v>0</v>
      </c>
      <c r="Y1062">
        <f>SUMIFS('总明细 源文件后台下'!P:P,'总明细 源文件后台下'!E:E,E1062,'总明细 源文件后台下'!C:C,"Refund")</f>
        <v>0</v>
      </c>
      <c r="Z1062">
        <f>SUMIFS('总明细 源文件后台下'!Q:Q,'总明细 源文件后台下'!E:E,E1062,'总明细 源文件后台下'!C:C,"Refund")</f>
        <v>0</v>
      </c>
      <c r="AA1062">
        <f>SUMIFS('总明细 源文件后台下'!R:R,'总明细 源文件后台下'!E:E,E1062,'总明细 源文件后台下'!C:C,"Refund")</f>
        <v>0</v>
      </c>
      <c r="AB1062">
        <f>SUMIFS('总明细 源文件后台下'!S:S,'总明细 源文件后台下'!E:E,E1062,'总明细 源文件后台下'!C:C,"Refund")</f>
        <v>0</v>
      </c>
      <c r="AC1062">
        <f>SUMIFS('总明细 源文件后台下'!T:T,'总明细 源文件后台下'!E:E,E1062,'总明细 源文件后台下'!C:C,"Refund")</f>
        <v>0</v>
      </c>
      <c r="AD1062">
        <f>SUMIFS('总明细 源文件后台下'!U:U,'总明细 源文件后台下'!E:E,E1062,'总明细 源文件后台下'!C:C,"Refund")</f>
        <v>0</v>
      </c>
      <c r="AE1062">
        <f>SUMIFS('总明细 源文件后台下'!V:V,'总明细 源文件后台下'!E:E,E1062,'总明细 源文件后台下'!C:C,"Refund")</f>
        <v>0</v>
      </c>
      <c r="AF1062">
        <f>SUMIFS('总明细 源文件后台下'!W:W,'总明细 源文件后台下'!E:E,E1062,'总明细 源文件后台下'!C:C,"Refund")</f>
        <v>0</v>
      </c>
      <c r="AK1062">
        <f>(SUMIF('广告费 源文件后台下'!G:G,E1062,'广告费 源文件后台下'!M:M))*-1</f>
        <v>0</v>
      </c>
      <c r="AL1062">
        <f>SUMIFS('总明细 源文件后台下'!W:W,'总明细 源文件后台下'!E:E,E1062,'总明细 源文件后台下'!C:C,"Adjustment",'总明细 源文件后台下'!F:F,"FBA Inventory Reimbursement - Customer Return")</f>
        <v>0</v>
      </c>
      <c r="AM1062">
        <f>SUMIFS('总明细 源文件后台下'!W:W,'总明细 源文件后台下'!E:E,E1062,'总明细 源文件后台下'!C:C,"Adjustment",'总明细 源文件后台下'!F:F,"FBA Inventory Reimbursement - Damaged:Warehouse")</f>
        <v>0</v>
      </c>
      <c r="AN1062">
        <f>SUMIFS('总明细 源文件后台下'!W:W,'总明细 源文件后台下'!E:E,E1062,'总明细 源文件后台下'!C:C,"Adjustment",'总明细 源文件后台下'!F:F,"FBA Inventory Reimbursement - Customer Service Issue")</f>
        <v>0</v>
      </c>
      <c r="AO1062">
        <f>SUMIFS('总明细 源文件后台下'!W:W,'总明细 源文件后台下'!E:E,E1062,'总明细 源文件后台下'!C:C,"Adjustment",'总明细 源文件后台下'!F:F,"FBA Inventory Reimbursement - Fee Correction")</f>
        <v>0</v>
      </c>
      <c r="AP1062">
        <f>SUMIFS('总明细 源文件后台下'!W:W,'总明细 源文件后台下'!E:E,E1062,'总明细 源文件后台下'!C:C,"Adjustment",'总明细 源文件后台下'!F:F,"FBA Inventory Reimbursement - General Adjustment")</f>
        <v>0</v>
      </c>
      <c r="AQ1062">
        <f>SUMIFS('总明细 源文件后台下'!W:W,'总明细 源文件后台下'!E:E,E1062,'总明细 源文件后台下'!C:C,"Adjustment",'总明细 源文件后台下'!F:F,"FBA Inventory Reimbursement - Lost:Inbound")</f>
        <v>0</v>
      </c>
      <c r="AR1062">
        <f>SUMIFS('总明细 源文件后台下'!W:W,'总明细 源文件后台下'!E:E,E1062,'总明细 源文件后台下'!C:C,"Adjustment",'总明细 源文件后台下'!F:F,"FBA Inventory Reimbursement - Lost:Warehouse")</f>
        <v>0</v>
      </c>
      <c r="AS1062">
        <f>SUMIFS('总明细 源文件后台下'!W:W,'总明细 源文件后台下'!E:E,E1062,'总明细 源文件后台下'!C:C,"Adjustment",'总明细 源文件后台下'!F:F,"Non-subscription Fee Adjustment")</f>
        <v>0</v>
      </c>
      <c r="AT1062">
        <f>SUMIFS('总明细 源文件后台下'!W:W,'总明细 源文件后台下'!E:E,E1062,'总明细 源文件后台下'!C:C,"Adjustment",'总明细 源文件后台下'!F:F,"FBA Inventory Placement Service Fee")</f>
        <v>0</v>
      </c>
      <c r="AV1062">
        <f>SUMIF('FBA Customer Return Per Unit Fe'!B:B,E1062,'FBA Customer Return Per Unit Fe'!C:C)</f>
        <v>0</v>
      </c>
      <c r="AX1062">
        <f>(SUMIF('仓储费 源文件后台下'!C:C,E1062,'仓储费 源文件后台下'!V:V))*-1</f>
        <v>-0.30599999999999999</v>
      </c>
      <c r="AZ1062">
        <f>SUMIF('Disposal Fee销毁费用-160.95'!B:B,E1062,'Disposal Fee销毁费用-160.95'!D:D)*-1</f>
        <v>-0.6</v>
      </c>
      <c r="BC1062">
        <f>IFERROR(VLOOKUP(F1062,'优惠券-86.4'!F:I,4,0),0)</f>
        <v>0</v>
      </c>
      <c r="BD1062">
        <f>IFERROR(VLOOKUP(F1062,'早评-120'!E:H,4,0),0)</f>
        <v>0</v>
      </c>
      <c r="BF1062">
        <f t="shared" si="128"/>
        <v>-0.90599999999999992</v>
      </c>
      <c r="BG1062">
        <f t="shared" si="129"/>
        <v>0</v>
      </c>
      <c r="BH1062">
        <f t="shared" si="130"/>
        <v>-5.8889999999999993</v>
      </c>
      <c r="BQ1062" s="45">
        <f t="shared" si="131"/>
        <v>-5.8889999999999993</v>
      </c>
      <c r="BR1062">
        <f>SUMIFS('9月销毁明细'!D:D,'9月销毁明细'!A:A,E1062,'9月销毁明细'!H:H,"Sellable")</f>
        <v>0</v>
      </c>
      <c r="BS1062">
        <f>SUMIFS('9月销毁明细'!G:G,'9月销毁明细'!A:A,E1062,'9月销毁明细'!H:H,"Sellable")</f>
        <v>0</v>
      </c>
      <c r="BT1062">
        <f>SUMIFS('9月销毁明细'!D:D,'9月销毁明细'!A:A,E1062,'9月销毁明细'!H:H,"Unsellable")</f>
        <v>0</v>
      </c>
      <c r="BU1062">
        <f>SUMIFS('9月销毁明细'!G:G,'9月销毁明细'!A:A,E1062,'9月销毁明细'!H:H,"Unsellable")</f>
        <v>0</v>
      </c>
      <c r="BW1062">
        <f>IFERROR(I1062*VLOOKUP(F1062,'9.3成本表'!C:L,10,0),0)</f>
        <v>0</v>
      </c>
      <c r="BX1062">
        <f t="shared" si="132"/>
        <v>0</v>
      </c>
      <c r="CC1062" s="45">
        <f t="shared" si="133"/>
        <v>-5.8889999999999993</v>
      </c>
      <c r="CD1062" s="45">
        <f t="shared" si="134"/>
        <v>0</v>
      </c>
      <c r="CE1062" s="45">
        <f t="shared" si="135"/>
        <v>0</v>
      </c>
    </row>
    <row r="1063" spans="4:83" x14ac:dyDescent="0.25">
      <c r="D1063" s="20" t="s">
        <v>2235</v>
      </c>
      <c r="E1063" s="20" t="s">
        <v>2236</v>
      </c>
      <c r="F1063" s="20">
        <v>6768</v>
      </c>
      <c r="G1063">
        <v>1057</v>
      </c>
      <c r="H1063" s="20"/>
      <c r="I1063">
        <f>SUMIFS('总明细 源文件后台下'!G:G,'总明细 源文件后台下'!E:E,E1063,'总明细 源文件后台下'!C:C,"Order")</f>
        <v>0</v>
      </c>
      <c r="J1063">
        <f>SUMIFS('总明细 源文件后台下'!M:M,'总明细 源文件后台下'!E:E,E1063,'总明细 源文件后台下'!C:C,"Order")</f>
        <v>0</v>
      </c>
      <c r="K1063">
        <f>SUMIFS('总明细 源文件后台下'!N:N,'总明细 源文件后台下'!E:E,E1063,'总明细 源文件后台下'!C:C,"Order")</f>
        <v>0</v>
      </c>
      <c r="L1063">
        <f>SUMIFS('总明细 源文件后台下'!O:O,'总明细 源文件后台下'!E:E,E1063,'总明细 源文件后台下'!C:C,"Order")</f>
        <v>0</v>
      </c>
      <c r="M1063">
        <f>SUMIFS('总明细 源文件后台下'!P:P,'总明细 源文件后台下'!E:E,E1063,'总明细 源文件后台下'!C:C,"Order")</f>
        <v>0</v>
      </c>
      <c r="N1063">
        <f>SUMIFS('总明细 源文件后台下'!Q:Q,'总明细 源文件后台下'!E:E,E1063,'总明细 源文件后台下'!C:C,"Order")</f>
        <v>0</v>
      </c>
      <c r="O1063">
        <f>SUMIFS('总明细 源文件后台下'!R:R,'总明细 源文件后台下'!E:E,E1063,'总明细 源文件后台下'!C:C,"Order")</f>
        <v>0</v>
      </c>
      <c r="P1063">
        <f>SUMIFS('总明细 源文件后台下'!S:S,'总明细 源文件后台下'!E:E,E1063,'总明细 源文件后台下'!C:C,"Order")</f>
        <v>0</v>
      </c>
      <c r="Q1063">
        <f>SUMIFS('总明细 源文件后台下'!T:T,'总明细 源文件后台下'!E:E,E1063,'总明细 源文件后台下'!C:C,"Order")</f>
        <v>0</v>
      </c>
      <c r="R1063">
        <f>SUMIFS('总明细 源文件后台下'!U:U,'总明细 源文件后台下'!E:E,E1063,'总明细 源文件后台下'!C:C,"Order")</f>
        <v>0</v>
      </c>
      <c r="S1063">
        <f>SUMIFS('总明细 源文件后台下'!V:V,'总明细 源文件后台下'!E:E,E1063,'总明细 源文件后台下'!C:C,"Order")</f>
        <v>0</v>
      </c>
      <c r="T1063">
        <f>SUMIFS('总明细 源文件后台下'!W:W,'总明细 源文件后台下'!E:E,E1063,'总明细 源文件后台下'!C:C,"Order")</f>
        <v>0</v>
      </c>
      <c r="U1063">
        <f>SUMIFS('总明细 源文件后台下'!G:G,'总明细 源文件后台下'!E:E,E1063,'总明细 源文件后台下'!C:C,"Refund")</f>
        <v>0</v>
      </c>
      <c r="V1063">
        <f>SUMIFS('总明细 源文件后台下'!M:M,'总明细 源文件后台下'!E:E,E1063,'总明细 源文件后台下'!C:C,"Refund")</f>
        <v>0</v>
      </c>
      <c r="W1063">
        <f>SUMIFS('总明细 源文件后台下'!N:N,'总明细 源文件后台下'!E:E,E1063,'总明细 源文件后台下'!C:C,"Refund")</f>
        <v>0</v>
      </c>
      <c r="X1063">
        <f>SUMIFS('总明细 源文件后台下'!O:O,'总明细 源文件后台下'!E:E,E1063,'总明细 源文件后台下'!C:C,"Refund")</f>
        <v>0</v>
      </c>
      <c r="Y1063">
        <f>SUMIFS('总明细 源文件后台下'!P:P,'总明细 源文件后台下'!E:E,E1063,'总明细 源文件后台下'!C:C,"Refund")</f>
        <v>0</v>
      </c>
      <c r="Z1063">
        <f>SUMIFS('总明细 源文件后台下'!Q:Q,'总明细 源文件后台下'!E:E,E1063,'总明细 源文件后台下'!C:C,"Refund")</f>
        <v>0</v>
      </c>
      <c r="AA1063">
        <f>SUMIFS('总明细 源文件后台下'!R:R,'总明细 源文件后台下'!E:E,E1063,'总明细 源文件后台下'!C:C,"Refund")</f>
        <v>0</v>
      </c>
      <c r="AB1063">
        <f>SUMIFS('总明细 源文件后台下'!S:S,'总明细 源文件后台下'!E:E,E1063,'总明细 源文件后台下'!C:C,"Refund")</f>
        <v>0</v>
      </c>
      <c r="AC1063">
        <f>SUMIFS('总明细 源文件后台下'!T:T,'总明细 源文件后台下'!E:E,E1063,'总明细 源文件后台下'!C:C,"Refund")</f>
        <v>0</v>
      </c>
      <c r="AD1063">
        <f>SUMIFS('总明细 源文件后台下'!U:U,'总明细 源文件后台下'!E:E,E1063,'总明细 源文件后台下'!C:C,"Refund")</f>
        <v>0</v>
      </c>
      <c r="AE1063">
        <f>SUMIFS('总明细 源文件后台下'!V:V,'总明细 源文件后台下'!E:E,E1063,'总明细 源文件后台下'!C:C,"Refund")</f>
        <v>0</v>
      </c>
      <c r="AF1063">
        <f>SUMIFS('总明细 源文件后台下'!W:W,'总明细 源文件后台下'!E:E,E1063,'总明细 源文件后台下'!C:C,"Refund")</f>
        <v>0</v>
      </c>
      <c r="AK1063">
        <f>(SUMIF('广告费 源文件后台下'!G:G,E1063,'广告费 源文件后台下'!M:M))*-1</f>
        <v>0</v>
      </c>
      <c r="AL1063">
        <f>SUMIFS('总明细 源文件后台下'!W:W,'总明细 源文件后台下'!E:E,E1063,'总明细 源文件后台下'!C:C,"Adjustment",'总明细 源文件后台下'!F:F,"FBA Inventory Reimbursement - Customer Return")</f>
        <v>0</v>
      </c>
      <c r="AM1063">
        <f>SUMIFS('总明细 源文件后台下'!W:W,'总明细 源文件后台下'!E:E,E1063,'总明细 源文件后台下'!C:C,"Adjustment",'总明细 源文件后台下'!F:F,"FBA Inventory Reimbursement - Damaged:Warehouse")</f>
        <v>0</v>
      </c>
      <c r="AN1063">
        <f>SUMIFS('总明细 源文件后台下'!W:W,'总明细 源文件后台下'!E:E,E1063,'总明细 源文件后台下'!C:C,"Adjustment",'总明细 源文件后台下'!F:F,"FBA Inventory Reimbursement - Customer Service Issue")</f>
        <v>0</v>
      </c>
      <c r="AO1063">
        <f>SUMIFS('总明细 源文件后台下'!W:W,'总明细 源文件后台下'!E:E,E1063,'总明细 源文件后台下'!C:C,"Adjustment",'总明细 源文件后台下'!F:F,"FBA Inventory Reimbursement - Fee Correction")</f>
        <v>0</v>
      </c>
      <c r="AP1063">
        <f>SUMIFS('总明细 源文件后台下'!W:W,'总明细 源文件后台下'!E:E,E1063,'总明细 源文件后台下'!C:C,"Adjustment",'总明细 源文件后台下'!F:F,"FBA Inventory Reimbursement - General Adjustment")</f>
        <v>0</v>
      </c>
      <c r="AQ1063">
        <f>SUMIFS('总明细 源文件后台下'!W:W,'总明细 源文件后台下'!E:E,E1063,'总明细 源文件后台下'!C:C,"Adjustment",'总明细 源文件后台下'!F:F,"FBA Inventory Reimbursement - Lost:Inbound")</f>
        <v>0</v>
      </c>
      <c r="AR1063">
        <f>SUMIFS('总明细 源文件后台下'!W:W,'总明细 源文件后台下'!E:E,E1063,'总明细 源文件后台下'!C:C,"Adjustment",'总明细 源文件后台下'!F:F,"FBA Inventory Reimbursement - Lost:Warehouse")</f>
        <v>0</v>
      </c>
      <c r="AS1063">
        <f>SUMIFS('总明细 源文件后台下'!W:W,'总明细 源文件后台下'!E:E,E1063,'总明细 源文件后台下'!C:C,"Adjustment",'总明细 源文件后台下'!F:F,"Non-subscription Fee Adjustment")</f>
        <v>0</v>
      </c>
      <c r="AT1063">
        <f>SUMIFS('总明细 源文件后台下'!W:W,'总明细 源文件后台下'!E:E,E1063,'总明细 源文件后台下'!C:C,"Adjustment",'总明细 源文件后台下'!F:F,"FBA Inventory Placement Service Fee")</f>
        <v>0</v>
      </c>
      <c r="AV1063">
        <f>SUMIF('FBA Customer Return Per Unit Fe'!B:B,E1063,'FBA Customer Return Per Unit Fe'!C:C)</f>
        <v>0</v>
      </c>
      <c r="AX1063">
        <f>(SUMIF('仓储费 源文件后台下'!C:C,E1063,'仓储费 源文件后台下'!V:V))*-1</f>
        <v>0</v>
      </c>
      <c r="AZ1063">
        <f>SUMIF('Disposal Fee销毁费用-160.95'!B:B,E1063,'Disposal Fee销毁费用-160.95'!D:D)*-1</f>
        <v>0</v>
      </c>
      <c r="BC1063">
        <f>IFERROR(VLOOKUP(F1063,'优惠券-86.4'!F:I,4,0),0)</f>
        <v>0</v>
      </c>
      <c r="BD1063">
        <f>IFERROR(VLOOKUP(F1063,'早评-120'!E:H,4,0),0)</f>
        <v>0</v>
      </c>
      <c r="BF1063">
        <f t="shared" si="128"/>
        <v>0</v>
      </c>
      <c r="BG1063">
        <f t="shared" si="129"/>
        <v>0</v>
      </c>
      <c r="BH1063">
        <f t="shared" si="130"/>
        <v>0</v>
      </c>
      <c r="BQ1063" s="45">
        <f t="shared" si="131"/>
        <v>0</v>
      </c>
      <c r="BR1063">
        <f>SUMIFS('9月销毁明细'!D:D,'9月销毁明细'!A:A,E1063,'9月销毁明细'!H:H,"Sellable")</f>
        <v>0</v>
      </c>
      <c r="BS1063">
        <f>SUMIFS('9月销毁明细'!G:G,'9月销毁明细'!A:A,E1063,'9月销毁明细'!H:H,"Sellable")</f>
        <v>0</v>
      </c>
      <c r="BT1063">
        <f>SUMIFS('9月销毁明细'!D:D,'9月销毁明细'!A:A,E1063,'9月销毁明细'!H:H,"Unsellable")</f>
        <v>0</v>
      </c>
      <c r="BU1063">
        <f>SUMIFS('9月销毁明细'!G:G,'9月销毁明细'!A:A,E1063,'9月销毁明细'!H:H,"Unsellable")</f>
        <v>0</v>
      </c>
      <c r="BW1063">
        <f>IFERROR(I1063*VLOOKUP(F1063,'9.3成本表'!C:L,10,0),0)</f>
        <v>0</v>
      </c>
      <c r="BX1063">
        <f t="shared" si="132"/>
        <v>0</v>
      </c>
      <c r="CC1063" s="45">
        <f t="shared" si="133"/>
        <v>0</v>
      </c>
      <c r="CD1063" s="45">
        <f t="shared" si="134"/>
        <v>0</v>
      </c>
      <c r="CE1063" s="45">
        <f t="shared" si="135"/>
        <v>0</v>
      </c>
    </row>
    <row r="1064" spans="4:83" x14ac:dyDescent="0.25">
      <c r="D1064" s="20" t="s">
        <v>2237</v>
      </c>
      <c r="E1064" s="20" t="s">
        <v>2238</v>
      </c>
      <c r="F1064" s="20">
        <v>6768</v>
      </c>
      <c r="G1064">
        <v>1058</v>
      </c>
      <c r="H1064" s="20"/>
      <c r="I1064">
        <f>SUMIFS('总明细 源文件后台下'!G:G,'总明细 源文件后台下'!E:E,E1064,'总明细 源文件后台下'!C:C,"Order")</f>
        <v>0</v>
      </c>
      <c r="J1064">
        <f>SUMIFS('总明细 源文件后台下'!M:M,'总明细 源文件后台下'!E:E,E1064,'总明细 源文件后台下'!C:C,"Order")</f>
        <v>0</v>
      </c>
      <c r="K1064">
        <f>SUMIFS('总明细 源文件后台下'!N:N,'总明细 源文件后台下'!E:E,E1064,'总明细 源文件后台下'!C:C,"Order")</f>
        <v>0</v>
      </c>
      <c r="L1064">
        <f>SUMIFS('总明细 源文件后台下'!O:O,'总明细 源文件后台下'!E:E,E1064,'总明细 源文件后台下'!C:C,"Order")</f>
        <v>0</v>
      </c>
      <c r="M1064">
        <f>SUMIFS('总明细 源文件后台下'!P:P,'总明细 源文件后台下'!E:E,E1064,'总明细 源文件后台下'!C:C,"Order")</f>
        <v>0</v>
      </c>
      <c r="N1064">
        <f>SUMIFS('总明细 源文件后台下'!Q:Q,'总明细 源文件后台下'!E:E,E1064,'总明细 源文件后台下'!C:C,"Order")</f>
        <v>0</v>
      </c>
      <c r="O1064">
        <f>SUMIFS('总明细 源文件后台下'!R:R,'总明细 源文件后台下'!E:E,E1064,'总明细 源文件后台下'!C:C,"Order")</f>
        <v>0</v>
      </c>
      <c r="P1064">
        <f>SUMIFS('总明细 源文件后台下'!S:S,'总明细 源文件后台下'!E:E,E1064,'总明细 源文件后台下'!C:C,"Order")</f>
        <v>0</v>
      </c>
      <c r="Q1064">
        <f>SUMIFS('总明细 源文件后台下'!T:T,'总明细 源文件后台下'!E:E,E1064,'总明细 源文件后台下'!C:C,"Order")</f>
        <v>0</v>
      </c>
      <c r="R1064">
        <f>SUMIFS('总明细 源文件后台下'!U:U,'总明细 源文件后台下'!E:E,E1064,'总明细 源文件后台下'!C:C,"Order")</f>
        <v>0</v>
      </c>
      <c r="S1064">
        <f>SUMIFS('总明细 源文件后台下'!V:V,'总明细 源文件后台下'!E:E,E1064,'总明细 源文件后台下'!C:C,"Order")</f>
        <v>0</v>
      </c>
      <c r="T1064">
        <f>SUMIFS('总明细 源文件后台下'!W:W,'总明细 源文件后台下'!E:E,E1064,'总明细 源文件后台下'!C:C,"Order")</f>
        <v>0</v>
      </c>
      <c r="U1064">
        <f>SUMIFS('总明细 源文件后台下'!G:G,'总明细 源文件后台下'!E:E,E1064,'总明细 源文件后台下'!C:C,"Refund")</f>
        <v>0</v>
      </c>
      <c r="V1064">
        <f>SUMIFS('总明细 源文件后台下'!M:M,'总明细 源文件后台下'!E:E,E1064,'总明细 源文件后台下'!C:C,"Refund")</f>
        <v>0</v>
      </c>
      <c r="W1064">
        <f>SUMIFS('总明细 源文件后台下'!N:N,'总明细 源文件后台下'!E:E,E1064,'总明细 源文件后台下'!C:C,"Refund")</f>
        <v>0</v>
      </c>
      <c r="X1064">
        <f>SUMIFS('总明细 源文件后台下'!O:O,'总明细 源文件后台下'!E:E,E1064,'总明细 源文件后台下'!C:C,"Refund")</f>
        <v>0</v>
      </c>
      <c r="Y1064">
        <f>SUMIFS('总明细 源文件后台下'!P:P,'总明细 源文件后台下'!E:E,E1064,'总明细 源文件后台下'!C:C,"Refund")</f>
        <v>0</v>
      </c>
      <c r="Z1064">
        <f>SUMIFS('总明细 源文件后台下'!Q:Q,'总明细 源文件后台下'!E:E,E1064,'总明细 源文件后台下'!C:C,"Refund")</f>
        <v>0</v>
      </c>
      <c r="AA1064">
        <f>SUMIFS('总明细 源文件后台下'!R:R,'总明细 源文件后台下'!E:E,E1064,'总明细 源文件后台下'!C:C,"Refund")</f>
        <v>0</v>
      </c>
      <c r="AB1064">
        <f>SUMIFS('总明细 源文件后台下'!S:S,'总明细 源文件后台下'!E:E,E1064,'总明细 源文件后台下'!C:C,"Refund")</f>
        <v>0</v>
      </c>
      <c r="AC1064">
        <f>SUMIFS('总明细 源文件后台下'!T:T,'总明细 源文件后台下'!E:E,E1064,'总明细 源文件后台下'!C:C,"Refund")</f>
        <v>0</v>
      </c>
      <c r="AD1064">
        <f>SUMIFS('总明细 源文件后台下'!U:U,'总明细 源文件后台下'!E:E,E1064,'总明细 源文件后台下'!C:C,"Refund")</f>
        <v>0</v>
      </c>
      <c r="AE1064">
        <f>SUMIFS('总明细 源文件后台下'!V:V,'总明细 源文件后台下'!E:E,E1064,'总明细 源文件后台下'!C:C,"Refund")</f>
        <v>0</v>
      </c>
      <c r="AF1064">
        <f>SUMIFS('总明细 源文件后台下'!W:W,'总明细 源文件后台下'!E:E,E1064,'总明细 源文件后台下'!C:C,"Refund")</f>
        <v>0</v>
      </c>
      <c r="AK1064">
        <f>(SUMIF('广告费 源文件后台下'!G:G,E1064,'广告费 源文件后台下'!M:M))*-1</f>
        <v>0</v>
      </c>
      <c r="AL1064">
        <f>SUMIFS('总明细 源文件后台下'!W:W,'总明细 源文件后台下'!E:E,E1064,'总明细 源文件后台下'!C:C,"Adjustment",'总明细 源文件后台下'!F:F,"FBA Inventory Reimbursement - Customer Return")</f>
        <v>0</v>
      </c>
      <c r="AM1064">
        <f>SUMIFS('总明细 源文件后台下'!W:W,'总明细 源文件后台下'!E:E,E1064,'总明细 源文件后台下'!C:C,"Adjustment",'总明细 源文件后台下'!F:F,"FBA Inventory Reimbursement - Damaged:Warehouse")</f>
        <v>0</v>
      </c>
      <c r="AN1064">
        <f>SUMIFS('总明细 源文件后台下'!W:W,'总明细 源文件后台下'!E:E,E1064,'总明细 源文件后台下'!C:C,"Adjustment",'总明细 源文件后台下'!F:F,"FBA Inventory Reimbursement - Customer Service Issue")</f>
        <v>0</v>
      </c>
      <c r="AO1064">
        <f>SUMIFS('总明细 源文件后台下'!W:W,'总明细 源文件后台下'!E:E,E1064,'总明细 源文件后台下'!C:C,"Adjustment",'总明细 源文件后台下'!F:F,"FBA Inventory Reimbursement - Fee Correction")</f>
        <v>0</v>
      </c>
      <c r="AP1064">
        <f>SUMIFS('总明细 源文件后台下'!W:W,'总明细 源文件后台下'!E:E,E1064,'总明细 源文件后台下'!C:C,"Adjustment",'总明细 源文件后台下'!F:F,"FBA Inventory Reimbursement - General Adjustment")</f>
        <v>0</v>
      </c>
      <c r="AQ1064">
        <f>SUMIFS('总明细 源文件后台下'!W:W,'总明细 源文件后台下'!E:E,E1064,'总明细 源文件后台下'!C:C,"Adjustment",'总明细 源文件后台下'!F:F,"FBA Inventory Reimbursement - Lost:Inbound")</f>
        <v>0</v>
      </c>
      <c r="AR1064">
        <f>SUMIFS('总明细 源文件后台下'!W:W,'总明细 源文件后台下'!E:E,E1064,'总明细 源文件后台下'!C:C,"Adjustment",'总明细 源文件后台下'!F:F,"FBA Inventory Reimbursement - Lost:Warehouse")</f>
        <v>0</v>
      </c>
      <c r="AS1064">
        <f>SUMIFS('总明细 源文件后台下'!W:W,'总明细 源文件后台下'!E:E,E1064,'总明细 源文件后台下'!C:C,"Adjustment",'总明细 源文件后台下'!F:F,"Non-subscription Fee Adjustment")</f>
        <v>0</v>
      </c>
      <c r="AT1064">
        <f>SUMIFS('总明细 源文件后台下'!W:W,'总明细 源文件后台下'!E:E,E1064,'总明细 源文件后台下'!C:C,"Adjustment",'总明细 源文件后台下'!F:F,"FBA Inventory Placement Service Fee")</f>
        <v>0</v>
      </c>
      <c r="AV1064">
        <f>SUMIF('FBA Customer Return Per Unit Fe'!B:B,E1064,'FBA Customer Return Per Unit Fe'!C:C)</f>
        <v>0</v>
      </c>
      <c r="AX1064">
        <f>(SUMIF('仓储费 源文件后台下'!C:C,E1064,'仓储费 源文件后台下'!V:V))*-1</f>
        <v>-0.26090000000000002</v>
      </c>
      <c r="AZ1064">
        <f>SUMIF('Disposal Fee销毁费用-160.95'!B:B,E1064,'Disposal Fee销毁费用-160.95'!D:D)*-1</f>
        <v>-0.75</v>
      </c>
      <c r="BC1064">
        <f>IFERROR(VLOOKUP(F1064,'优惠券-86.4'!F:I,4,0),0)</f>
        <v>0</v>
      </c>
      <c r="BD1064">
        <f>IFERROR(VLOOKUP(F1064,'早评-120'!E:H,4,0),0)</f>
        <v>0</v>
      </c>
      <c r="BF1064">
        <f t="shared" si="128"/>
        <v>-1.0108999999999999</v>
      </c>
      <c r="BG1064">
        <f t="shared" si="129"/>
        <v>0</v>
      </c>
      <c r="BH1064">
        <f t="shared" si="130"/>
        <v>-6.5708499999999992</v>
      </c>
      <c r="BQ1064" s="45">
        <f t="shared" si="131"/>
        <v>-6.5708499999999992</v>
      </c>
      <c r="BR1064">
        <f>SUMIFS('9月销毁明细'!D:D,'9月销毁明细'!A:A,E1064,'9月销毁明细'!H:H,"Sellable")</f>
        <v>0</v>
      </c>
      <c r="BS1064">
        <f>SUMIFS('9月销毁明细'!G:G,'9月销毁明细'!A:A,E1064,'9月销毁明细'!H:H,"Sellable")</f>
        <v>0</v>
      </c>
      <c r="BT1064">
        <f>SUMIFS('9月销毁明细'!D:D,'9月销毁明细'!A:A,E1064,'9月销毁明细'!H:H,"Unsellable")</f>
        <v>0</v>
      </c>
      <c r="BU1064">
        <f>SUMIFS('9月销毁明细'!G:G,'9月销毁明细'!A:A,E1064,'9月销毁明细'!H:H,"Unsellable")</f>
        <v>0</v>
      </c>
      <c r="BW1064">
        <f>IFERROR(I1064*VLOOKUP(F1064,'9.3成本表'!C:L,10,0),0)</f>
        <v>0</v>
      </c>
      <c r="BX1064">
        <f t="shared" si="132"/>
        <v>0</v>
      </c>
      <c r="CC1064" s="45">
        <f t="shared" si="133"/>
        <v>-6.5708499999999992</v>
      </c>
      <c r="CD1064" s="45">
        <f t="shared" si="134"/>
        <v>0</v>
      </c>
      <c r="CE1064" s="45">
        <f t="shared" si="135"/>
        <v>0</v>
      </c>
    </row>
    <row r="1065" spans="4:83" x14ac:dyDescent="0.25">
      <c r="D1065" s="20" t="s">
        <v>2239</v>
      </c>
      <c r="E1065" s="20" t="s">
        <v>2240</v>
      </c>
      <c r="F1065" s="20">
        <v>6769</v>
      </c>
      <c r="G1065">
        <v>1059</v>
      </c>
      <c r="H1065" s="20"/>
      <c r="I1065">
        <f>SUMIFS('总明细 源文件后台下'!G:G,'总明细 源文件后台下'!E:E,E1065,'总明细 源文件后台下'!C:C,"Order")</f>
        <v>0</v>
      </c>
      <c r="J1065">
        <f>SUMIFS('总明细 源文件后台下'!M:M,'总明细 源文件后台下'!E:E,E1065,'总明细 源文件后台下'!C:C,"Order")</f>
        <v>0</v>
      </c>
      <c r="K1065">
        <f>SUMIFS('总明细 源文件后台下'!N:N,'总明细 源文件后台下'!E:E,E1065,'总明细 源文件后台下'!C:C,"Order")</f>
        <v>0</v>
      </c>
      <c r="L1065">
        <f>SUMIFS('总明细 源文件后台下'!O:O,'总明细 源文件后台下'!E:E,E1065,'总明细 源文件后台下'!C:C,"Order")</f>
        <v>0</v>
      </c>
      <c r="M1065">
        <f>SUMIFS('总明细 源文件后台下'!P:P,'总明细 源文件后台下'!E:E,E1065,'总明细 源文件后台下'!C:C,"Order")</f>
        <v>0</v>
      </c>
      <c r="N1065">
        <f>SUMIFS('总明细 源文件后台下'!Q:Q,'总明细 源文件后台下'!E:E,E1065,'总明细 源文件后台下'!C:C,"Order")</f>
        <v>0</v>
      </c>
      <c r="O1065">
        <f>SUMIFS('总明细 源文件后台下'!R:R,'总明细 源文件后台下'!E:E,E1065,'总明细 源文件后台下'!C:C,"Order")</f>
        <v>0</v>
      </c>
      <c r="P1065">
        <f>SUMIFS('总明细 源文件后台下'!S:S,'总明细 源文件后台下'!E:E,E1065,'总明细 源文件后台下'!C:C,"Order")</f>
        <v>0</v>
      </c>
      <c r="Q1065">
        <f>SUMIFS('总明细 源文件后台下'!T:T,'总明细 源文件后台下'!E:E,E1065,'总明细 源文件后台下'!C:C,"Order")</f>
        <v>0</v>
      </c>
      <c r="R1065">
        <f>SUMIFS('总明细 源文件后台下'!U:U,'总明细 源文件后台下'!E:E,E1065,'总明细 源文件后台下'!C:C,"Order")</f>
        <v>0</v>
      </c>
      <c r="S1065">
        <f>SUMIFS('总明细 源文件后台下'!V:V,'总明细 源文件后台下'!E:E,E1065,'总明细 源文件后台下'!C:C,"Order")</f>
        <v>0</v>
      </c>
      <c r="T1065">
        <f>SUMIFS('总明细 源文件后台下'!W:W,'总明细 源文件后台下'!E:E,E1065,'总明细 源文件后台下'!C:C,"Order")</f>
        <v>0</v>
      </c>
      <c r="U1065">
        <f>SUMIFS('总明细 源文件后台下'!G:G,'总明细 源文件后台下'!E:E,E1065,'总明细 源文件后台下'!C:C,"Refund")</f>
        <v>0</v>
      </c>
      <c r="V1065">
        <f>SUMIFS('总明细 源文件后台下'!M:M,'总明细 源文件后台下'!E:E,E1065,'总明细 源文件后台下'!C:C,"Refund")</f>
        <v>0</v>
      </c>
      <c r="W1065">
        <f>SUMIFS('总明细 源文件后台下'!N:N,'总明细 源文件后台下'!E:E,E1065,'总明细 源文件后台下'!C:C,"Refund")</f>
        <v>0</v>
      </c>
      <c r="X1065">
        <f>SUMIFS('总明细 源文件后台下'!O:O,'总明细 源文件后台下'!E:E,E1065,'总明细 源文件后台下'!C:C,"Refund")</f>
        <v>0</v>
      </c>
      <c r="Y1065">
        <f>SUMIFS('总明细 源文件后台下'!P:P,'总明细 源文件后台下'!E:E,E1065,'总明细 源文件后台下'!C:C,"Refund")</f>
        <v>0</v>
      </c>
      <c r="Z1065">
        <f>SUMIFS('总明细 源文件后台下'!Q:Q,'总明细 源文件后台下'!E:E,E1065,'总明细 源文件后台下'!C:C,"Refund")</f>
        <v>0</v>
      </c>
      <c r="AA1065">
        <f>SUMIFS('总明细 源文件后台下'!R:R,'总明细 源文件后台下'!E:E,E1065,'总明细 源文件后台下'!C:C,"Refund")</f>
        <v>0</v>
      </c>
      <c r="AB1065">
        <f>SUMIFS('总明细 源文件后台下'!S:S,'总明细 源文件后台下'!E:E,E1065,'总明细 源文件后台下'!C:C,"Refund")</f>
        <v>0</v>
      </c>
      <c r="AC1065">
        <f>SUMIFS('总明细 源文件后台下'!T:T,'总明细 源文件后台下'!E:E,E1065,'总明细 源文件后台下'!C:C,"Refund")</f>
        <v>0</v>
      </c>
      <c r="AD1065">
        <f>SUMIFS('总明细 源文件后台下'!U:U,'总明细 源文件后台下'!E:E,E1065,'总明细 源文件后台下'!C:C,"Refund")</f>
        <v>0</v>
      </c>
      <c r="AE1065">
        <f>SUMIFS('总明细 源文件后台下'!V:V,'总明细 源文件后台下'!E:E,E1065,'总明细 源文件后台下'!C:C,"Refund")</f>
        <v>0</v>
      </c>
      <c r="AF1065">
        <f>SUMIFS('总明细 源文件后台下'!W:W,'总明细 源文件后台下'!E:E,E1065,'总明细 源文件后台下'!C:C,"Refund")</f>
        <v>0</v>
      </c>
      <c r="AK1065">
        <f>(SUMIF('广告费 源文件后台下'!G:G,E1065,'广告费 源文件后台下'!M:M))*-1</f>
        <v>0</v>
      </c>
      <c r="AL1065">
        <f>SUMIFS('总明细 源文件后台下'!W:W,'总明细 源文件后台下'!E:E,E1065,'总明细 源文件后台下'!C:C,"Adjustment",'总明细 源文件后台下'!F:F,"FBA Inventory Reimbursement - Customer Return")</f>
        <v>0</v>
      </c>
      <c r="AM1065">
        <f>SUMIFS('总明细 源文件后台下'!W:W,'总明细 源文件后台下'!E:E,E1065,'总明细 源文件后台下'!C:C,"Adjustment",'总明细 源文件后台下'!F:F,"FBA Inventory Reimbursement - Damaged:Warehouse")</f>
        <v>0</v>
      </c>
      <c r="AN1065">
        <f>SUMIFS('总明细 源文件后台下'!W:W,'总明细 源文件后台下'!E:E,E1065,'总明细 源文件后台下'!C:C,"Adjustment",'总明细 源文件后台下'!F:F,"FBA Inventory Reimbursement - Customer Service Issue")</f>
        <v>0</v>
      </c>
      <c r="AO1065">
        <f>SUMIFS('总明细 源文件后台下'!W:W,'总明细 源文件后台下'!E:E,E1065,'总明细 源文件后台下'!C:C,"Adjustment",'总明细 源文件后台下'!F:F,"FBA Inventory Reimbursement - Fee Correction")</f>
        <v>0</v>
      </c>
      <c r="AP1065">
        <f>SUMIFS('总明细 源文件后台下'!W:W,'总明细 源文件后台下'!E:E,E1065,'总明细 源文件后台下'!C:C,"Adjustment",'总明细 源文件后台下'!F:F,"FBA Inventory Reimbursement - General Adjustment")</f>
        <v>0</v>
      </c>
      <c r="AQ1065">
        <f>SUMIFS('总明细 源文件后台下'!W:W,'总明细 源文件后台下'!E:E,E1065,'总明细 源文件后台下'!C:C,"Adjustment",'总明细 源文件后台下'!F:F,"FBA Inventory Reimbursement - Lost:Inbound")</f>
        <v>0</v>
      </c>
      <c r="AR1065">
        <f>SUMIFS('总明细 源文件后台下'!W:W,'总明细 源文件后台下'!E:E,E1065,'总明细 源文件后台下'!C:C,"Adjustment",'总明细 源文件后台下'!F:F,"FBA Inventory Reimbursement - Lost:Warehouse")</f>
        <v>0</v>
      </c>
      <c r="AS1065">
        <f>SUMIFS('总明细 源文件后台下'!W:W,'总明细 源文件后台下'!E:E,E1065,'总明细 源文件后台下'!C:C,"Adjustment",'总明细 源文件后台下'!F:F,"Non-subscription Fee Adjustment")</f>
        <v>0</v>
      </c>
      <c r="AT1065">
        <f>SUMIFS('总明细 源文件后台下'!W:W,'总明细 源文件后台下'!E:E,E1065,'总明细 源文件后台下'!C:C,"Adjustment",'总明细 源文件后台下'!F:F,"FBA Inventory Placement Service Fee")</f>
        <v>0</v>
      </c>
      <c r="AV1065">
        <f>SUMIF('FBA Customer Return Per Unit Fe'!B:B,E1065,'FBA Customer Return Per Unit Fe'!C:C)</f>
        <v>0</v>
      </c>
      <c r="AX1065">
        <f>(SUMIF('仓储费 源文件后台下'!C:C,E1065,'仓储费 源文件后台下'!V:V))*-1</f>
        <v>0</v>
      </c>
      <c r="AZ1065">
        <f>SUMIF('Disposal Fee销毁费用-160.95'!B:B,E1065,'Disposal Fee销毁费用-160.95'!D:D)*-1</f>
        <v>0</v>
      </c>
      <c r="BC1065">
        <f>IFERROR(VLOOKUP(F1065,'优惠券-86.4'!F:I,4,0),0)</f>
        <v>0</v>
      </c>
      <c r="BD1065">
        <f>IFERROR(VLOOKUP(F1065,'早评-120'!E:H,4,0),0)</f>
        <v>0</v>
      </c>
      <c r="BF1065">
        <f t="shared" si="128"/>
        <v>0</v>
      </c>
      <c r="BG1065">
        <f t="shared" si="129"/>
        <v>0</v>
      </c>
      <c r="BH1065">
        <f t="shared" si="130"/>
        <v>0</v>
      </c>
      <c r="BQ1065" s="45">
        <f t="shared" si="131"/>
        <v>0</v>
      </c>
      <c r="BR1065">
        <f>SUMIFS('9月销毁明细'!D:D,'9月销毁明细'!A:A,E1065,'9月销毁明细'!H:H,"Sellable")</f>
        <v>0</v>
      </c>
      <c r="BS1065">
        <f>SUMIFS('9月销毁明细'!G:G,'9月销毁明细'!A:A,E1065,'9月销毁明细'!H:H,"Sellable")</f>
        <v>0</v>
      </c>
      <c r="BT1065">
        <f>SUMIFS('9月销毁明细'!D:D,'9月销毁明细'!A:A,E1065,'9月销毁明细'!H:H,"Unsellable")</f>
        <v>0</v>
      </c>
      <c r="BU1065">
        <f>SUMIFS('9月销毁明细'!G:G,'9月销毁明细'!A:A,E1065,'9月销毁明细'!H:H,"Unsellable")</f>
        <v>0</v>
      </c>
      <c r="BW1065">
        <f>IFERROR(I1065*VLOOKUP(F1065,'9.3成本表'!C:L,10,0),0)</f>
        <v>0</v>
      </c>
      <c r="BX1065">
        <f t="shared" si="132"/>
        <v>0</v>
      </c>
      <c r="CC1065" s="45">
        <f t="shared" si="133"/>
        <v>0</v>
      </c>
      <c r="CD1065" s="45">
        <f t="shared" si="134"/>
        <v>0</v>
      </c>
      <c r="CE1065" s="45">
        <f t="shared" si="135"/>
        <v>0</v>
      </c>
    </row>
    <row r="1066" spans="4:83" x14ac:dyDescent="0.25">
      <c r="D1066" s="20" t="s">
        <v>2241</v>
      </c>
      <c r="E1066" s="20" t="s">
        <v>2242</v>
      </c>
      <c r="F1066" s="20">
        <v>6769</v>
      </c>
      <c r="G1066">
        <v>1060</v>
      </c>
      <c r="H1066" s="20"/>
      <c r="I1066">
        <f>SUMIFS('总明细 源文件后台下'!G:G,'总明细 源文件后台下'!E:E,E1066,'总明细 源文件后台下'!C:C,"Order")</f>
        <v>0</v>
      </c>
      <c r="J1066">
        <f>SUMIFS('总明细 源文件后台下'!M:M,'总明细 源文件后台下'!E:E,E1066,'总明细 源文件后台下'!C:C,"Order")</f>
        <v>0</v>
      </c>
      <c r="K1066">
        <f>SUMIFS('总明细 源文件后台下'!N:N,'总明细 源文件后台下'!E:E,E1066,'总明细 源文件后台下'!C:C,"Order")</f>
        <v>0</v>
      </c>
      <c r="L1066">
        <f>SUMIFS('总明细 源文件后台下'!O:O,'总明细 源文件后台下'!E:E,E1066,'总明细 源文件后台下'!C:C,"Order")</f>
        <v>0</v>
      </c>
      <c r="M1066">
        <f>SUMIFS('总明细 源文件后台下'!P:P,'总明细 源文件后台下'!E:E,E1066,'总明细 源文件后台下'!C:C,"Order")</f>
        <v>0</v>
      </c>
      <c r="N1066">
        <f>SUMIFS('总明细 源文件后台下'!Q:Q,'总明细 源文件后台下'!E:E,E1066,'总明细 源文件后台下'!C:C,"Order")</f>
        <v>0</v>
      </c>
      <c r="O1066">
        <f>SUMIFS('总明细 源文件后台下'!R:R,'总明细 源文件后台下'!E:E,E1066,'总明细 源文件后台下'!C:C,"Order")</f>
        <v>0</v>
      </c>
      <c r="P1066">
        <f>SUMIFS('总明细 源文件后台下'!S:S,'总明细 源文件后台下'!E:E,E1066,'总明细 源文件后台下'!C:C,"Order")</f>
        <v>0</v>
      </c>
      <c r="Q1066">
        <f>SUMIFS('总明细 源文件后台下'!T:T,'总明细 源文件后台下'!E:E,E1066,'总明细 源文件后台下'!C:C,"Order")</f>
        <v>0</v>
      </c>
      <c r="R1066">
        <f>SUMIFS('总明细 源文件后台下'!U:U,'总明细 源文件后台下'!E:E,E1066,'总明细 源文件后台下'!C:C,"Order")</f>
        <v>0</v>
      </c>
      <c r="S1066">
        <f>SUMIFS('总明细 源文件后台下'!V:V,'总明细 源文件后台下'!E:E,E1066,'总明细 源文件后台下'!C:C,"Order")</f>
        <v>0</v>
      </c>
      <c r="T1066">
        <f>SUMIFS('总明细 源文件后台下'!W:W,'总明细 源文件后台下'!E:E,E1066,'总明细 源文件后台下'!C:C,"Order")</f>
        <v>0</v>
      </c>
      <c r="U1066">
        <f>SUMIFS('总明细 源文件后台下'!G:G,'总明细 源文件后台下'!E:E,E1066,'总明细 源文件后台下'!C:C,"Refund")</f>
        <v>0</v>
      </c>
      <c r="V1066">
        <f>SUMIFS('总明细 源文件后台下'!M:M,'总明细 源文件后台下'!E:E,E1066,'总明细 源文件后台下'!C:C,"Refund")</f>
        <v>0</v>
      </c>
      <c r="W1066">
        <f>SUMIFS('总明细 源文件后台下'!N:N,'总明细 源文件后台下'!E:E,E1066,'总明细 源文件后台下'!C:C,"Refund")</f>
        <v>0</v>
      </c>
      <c r="X1066">
        <f>SUMIFS('总明细 源文件后台下'!O:O,'总明细 源文件后台下'!E:E,E1066,'总明细 源文件后台下'!C:C,"Refund")</f>
        <v>0</v>
      </c>
      <c r="Y1066">
        <f>SUMIFS('总明细 源文件后台下'!P:P,'总明细 源文件后台下'!E:E,E1066,'总明细 源文件后台下'!C:C,"Refund")</f>
        <v>0</v>
      </c>
      <c r="Z1066">
        <f>SUMIFS('总明细 源文件后台下'!Q:Q,'总明细 源文件后台下'!E:E,E1066,'总明细 源文件后台下'!C:C,"Refund")</f>
        <v>0</v>
      </c>
      <c r="AA1066">
        <f>SUMIFS('总明细 源文件后台下'!R:R,'总明细 源文件后台下'!E:E,E1066,'总明细 源文件后台下'!C:C,"Refund")</f>
        <v>0</v>
      </c>
      <c r="AB1066">
        <f>SUMIFS('总明细 源文件后台下'!S:S,'总明细 源文件后台下'!E:E,E1066,'总明细 源文件后台下'!C:C,"Refund")</f>
        <v>0</v>
      </c>
      <c r="AC1066">
        <f>SUMIFS('总明细 源文件后台下'!T:T,'总明细 源文件后台下'!E:E,E1066,'总明细 源文件后台下'!C:C,"Refund")</f>
        <v>0</v>
      </c>
      <c r="AD1066">
        <f>SUMIFS('总明细 源文件后台下'!U:U,'总明细 源文件后台下'!E:E,E1066,'总明细 源文件后台下'!C:C,"Refund")</f>
        <v>0</v>
      </c>
      <c r="AE1066">
        <f>SUMIFS('总明细 源文件后台下'!V:V,'总明细 源文件后台下'!E:E,E1066,'总明细 源文件后台下'!C:C,"Refund")</f>
        <v>0</v>
      </c>
      <c r="AF1066">
        <f>SUMIFS('总明细 源文件后台下'!W:W,'总明细 源文件后台下'!E:E,E1066,'总明细 源文件后台下'!C:C,"Refund")</f>
        <v>0</v>
      </c>
      <c r="AK1066">
        <f>(SUMIF('广告费 源文件后台下'!G:G,E1066,'广告费 源文件后台下'!M:M))*-1</f>
        <v>0</v>
      </c>
      <c r="AL1066">
        <f>SUMIFS('总明细 源文件后台下'!W:W,'总明细 源文件后台下'!E:E,E1066,'总明细 源文件后台下'!C:C,"Adjustment",'总明细 源文件后台下'!F:F,"FBA Inventory Reimbursement - Customer Return")</f>
        <v>0</v>
      </c>
      <c r="AM1066">
        <f>SUMIFS('总明细 源文件后台下'!W:W,'总明细 源文件后台下'!E:E,E1066,'总明细 源文件后台下'!C:C,"Adjustment",'总明细 源文件后台下'!F:F,"FBA Inventory Reimbursement - Damaged:Warehouse")</f>
        <v>0</v>
      </c>
      <c r="AN1066">
        <f>SUMIFS('总明细 源文件后台下'!W:W,'总明细 源文件后台下'!E:E,E1066,'总明细 源文件后台下'!C:C,"Adjustment",'总明细 源文件后台下'!F:F,"FBA Inventory Reimbursement - Customer Service Issue")</f>
        <v>0</v>
      </c>
      <c r="AO1066">
        <f>SUMIFS('总明细 源文件后台下'!W:W,'总明细 源文件后台下'!E:E,E1066,'总明细 源文件后台下'!C:C,"Adjustment",'总明细 源文件后台下'!F:F,"FBA Inventory Reimbursement - Fee Correction")</f>
        <v>0</v>
      </c>
      <c r="AP1066">
        <f>SUMIFS('总明细 源文件后台下'!W:W,'总明细 源文件后台下'!E:E,E1066,'总明细 源文件后台下'!C:C,"Adjustment",'总明细 源文件后台下'!F:F,"FBA Inventory Reimbursement - General Adjustment")</f>
        <v>0</v>
      </c>
      <c r="AQ1066">
        <f>SUMIFS('总明细 源文件后台下'!W:W,'总明细 源文件后台下'!E:E,E1066,'总明细 源文件后台下'!C:C,"Adjustment",'总明细 源文件后台下'!F:F,"FBA Inventory Reimbursement - Lost:Inbound")</f>
        <v>0</v>
      </c>
      <c r="AR1066">
        <f>SUMIFS('总明细 源文件后台下'!W:W,'总明细 源文件后台下'!E:E,E1066,'总明细 源文件后台下'!C:C,"Adjustment",'总明细 源文件后台下'!F:F,"FBA Inventory Reimbursement - Lost:Warehouse")</f>
        <v>0</v>
      </c>
      <c r="AS1066">
        <f>SUMIFS('总明细 源文件后台下'!W:W,'总明细 源文件后台下'!E:E,E1066,'总明细 源文件后台下'!C:C,"Adjustment",'总明细 源文件后台下'!F:F,"Non-subscription Fee Adjustment")</f>
        <v>0</v>
      </c>
      <c r="AT1066">
        <f>SUMIFS('总明细 源文件后台下'!W:W,'总明细 源文件后台下'!E:E,E1066,'总明细 源文件后台下'!C:C,"Adjustment",'总明细 源文件后台下'!F:F,"FBA Inventory Placement Service Fee")</f>
        <v>0</v>
      </c>
      <c r="AV1066">
        <f>SUMIF('FBA Customer Return Per Unit Fe'!B:B,E1066,'FBA Customer Return Per Unit Fe'!C:C)</f>
        <v>0</v>
      </c>
      <c r="AX1066">
        <f>(SUMIF('仓储费 源文件后台下'!C:C,E1066,'仓储费 源文件后台下'!V:V))*-1</f>
        <v>-4.1700000000000001E-2</v>
      </c>
      <c r="AZ1066">
        <f>SUMIF('Disposal Fee销毁费用-160.95'!B:B,E1066,'Disposal Fee销毁费用-160.95'!D:D)*-1</f>
        <v>-0.15</v>
      </c>
      <c r="BC1066">
        <f>IFERROR(VLOOKUP(F1066,'优惠券-86.4'!F:I,4,0),0)</f>
        <v>0</v>
      </c>
      <c r="BD1066">
        <f>IFERROR(VLOOKUP(F1066,'早评-120'!E:H,4,0),0)</f>
        <v>0</v>
      </c>
      <c r="BF1066">
        <f t="shared" si="128"/>
        <v>-0.19169999999999998</v>
      </c>
      <c r="BG1066">
        <f t="shared" si="129"/>
        <v>0</v>
      </c>
      <c r="BH1066">
        <f t="shared" si="130"/>
        <v>-1.2460499999999999</v>
      </c>
      <c r="BQ1066" s="45">
        <f t="shared" si="131"/>
        <v>-1.2460499999999999</v>
      </c>
      <c r="BR1066">
        <f>SUMIFS('9月销毁明细'!D:D,'9月销毁明细'!A:A,E1066,'9月销毁明细'!H:H,"Sellable")</f>
        <v>0</v>
      </c>
      <c r="BS1066">
        <f>SUMIFS('9月销毁明细'!G:G,'9月销毁明细'!A:A,E1066,'9月销毁明细'!H:H,"Sellable")</f>
        <v>0</v>
      </c>
      <c r="BT1066">
        <f>SUMIFS('9月销毁明细'!D:D,'9月销毁明细'!A:A,E1066,'9月销毁明细'!H:H,"Unsellable")</f>
        <v>0</v>
      </c>
      <c r="BU1066">
        <f>SUMIFS('9月销毁明细'!G:G,'9月销毁明细'!A:A,E1066,'9月销毁明细'!H:H,"Unsellable")</f>
        <v>0</v>
      </c>
      <c r="BW1066">
        <f>IFERROR(I1066*VLOOKUP(F1066,'9.3成本表'!C:L,10,0),0)</f>
        <v>0</v>
      </c>
      <c r="BX1066">
        <f t="shared" si="132"/>
        <v>0</v>
      </c>
      <c r="CC1066" s="45">
        <f t="shared" si="133"/>
        <v>-1.2460499999999999</v>
      </c>
      <c r="CD1066" s="45">
        <f t="shared" si="134"/>
        <v>0</v>
      </c>
      <c r="CE1066" s="45">
        <f t="shared" si="135"/>
        <v>0</v>
      </c>
    </row>
    <row r="1067" spans="4:83" x14ac:dyDescent="0.25">
      <c r="D1067" s="20" t="s">
        <v>2243</v>
      </c>
      <c r="E1067" s="20" t="s">
        <v>2244</v>
      </c>
      <c r="F1067" s="20">
        <v>6769</v>
      </c>
      <c r="G1067">
        <v>1061</v>
      </c>
      <c r="H1067" s="20"/>
      <c r="I1067">
        <f>SUMIFS('总明细 源文件后台下'!G:G,'总明细 源文件后台下'!E:E,E1067,'总明细 源文件后台下'!C:C,"Order")</f>
        <v>0</v>
      </c>
      <c r="J1067">
        <f>SUMIFS('总明细 源文件后台下'!M:M,'总明细 源文件后台下'!E:E,E1067,'总明细 源文件后台下'!C:C,"Order")</f>
        <v>0</v>
      </c>
      <c r="K1067">
        <f>SUMIFS('总明细 源文件后台下'!N:N,'总明细 源文件后台下'!E:E,E1067,'总明细 源文件后台下'!C:C,"Order")</f>
        <v>0</v>
      </c>
      <c r="L1067">
        <f>SUMIFS('总明细 源文件后台下'!O:O,'总明细 源文件后台下'!E:E,E1067,'总明细 源文件后台下'!C:C,"Order")</f>
        <v>0</v>
      </c>
      <c r="M1067">
        <f>SUMIFS('总明细 源文件后台下'!P:P,'总明细 源文件后台下'!E:E,E1067,'总明细 源文件后台下'!C:C,"Order")</f>
        <v>0</v>
      </c>
      <c r="N1067">
        <f>SUMIFS('总明细 源文件后台下'!Q:Q,'总明细 源文件后台下'!E:E,E1067,'总明细 源文件后台下'!C:C,"Order")</f>
        <v>0</v>
      </c>
      <c r="O1067">
        <f>SUMIFS('总明细 源文件后台下'!R:R,'总明细 源文件后台下'!E:E,E1067,'总明细 源文件后台下'!C:C,"Order")</f>
        <v>0</v>
      </c>
      <c r="P1067">
        <f>SUMIFS('总明细 源文件后台下'!S:S,'总明细 源文件后台下'!E:E,E1067,'总明细 源文件后台下'!C:C,"Order")</f>
        <v>0</v>
      </c>
      <c r="Q1067">
        <f>SUMIFS('总明细 源文件后台下'!T:T,'总明细 源文件后台下'!E:E,E1067,'总明细 源文件后台下'!C:C,"Order")</f>
        <v>0</v>
      </c>
      <c r="R1067">
        <f>SUMIFS('总明细 源文件后台下'!U:U,'总明细 源文件后台下'!E:E,E1067,'总明细 源文件后台下'!C:C,"Order")</f>
        <v>0</v>
      </c>
      <c r="S1067">
        <f>SUMIFS('总明细 源文件后台下'!V:V,'总明细 源文件后台下'!E:E,E1067,'总明细 源文件后台下'!C:C,"Order")</f>
        <v>0</v>
      </c>
      <c r="T1067">
        <f>SUMIFS('总明细 源文件后台下'!W:W,'总明细 源文件后台下'!E:E,E1067,'总明细 源文件后台下'!C:C,"Order")</f>
        <v>0</v>
      </c>
      <c r="U1067">
        <f>SUMIFS('总明细 源文件后台下'!G:G,'总明细 源文件后台下'!E:E,E1067,'总明细 源文件后台下'!C:C,"Refund")</f>
        <v>0</v>
      </c>
      <c r="V1067">
        <f>SUMIFS('总明细 源文件后台下'!M:M,'总明细 源文件后台下'!E:E,E1067,'总明细 源文件后台下'!C:C,"Refund")</f>
        <v>0</v>
      </c>
      <c r="W1067">
        <f>SUMIFS('总明细 源文件后台下'!N:N,'总明细 源文件后台下'!E:E,E1067,'总明细 源文件后台下'!C:C,"Refund")</f>
        <v>0</v>
      </c>
      <c r="X1067">
        <f>SUMIFS('总明细 源文件后台下'!O:O,'总明细 源文件后台下'!E:E,E1067,'总明细 源文件后台下'!C:C,"Refund")</f>
        <v>0</v>
      </c>
      <c r="Y1067">
        <f>SUMIFS('总明细 源文件后台下'!P:P,'总明细 源文件后台下'!E:E,E1067,'总明细 源文件后台下'!C:C,"Refund")</f>
        <v>0</v>
      </c>
      <c r="Z1067">
        <f>SUMIFS('总明细 源文件后台下'!Q:Q,'总明细 源文件后台下'!E:E,E1067,'总明细 源文件后台下'!C:C,"Refund")</f>
        <v>0</v>
      </c>
      <c r="AA1067">
        <f>SUMIFS('总明细 源文件后台下'!R:R,'总明细 源文件后台下'!E:E,E1067,'总明细 源文件后台下'!C:C,"Refund")</f>
        <v>0</v>
      </c>
      <c r="AB1067">
        <f>SUMIFS('总明细 源文件后台下'!S:S,'总明细 源文件后台下'!E:E,E1067,'总明细 源文件后台下'!C:C,"Refund")</f>
        <v>0</v>
      </c>
      <c r="AC1067">
        <f>SUMIFS('总明细 源文件后台下'!T:T,'总明细 源文件后台下'!E:E,E1067,'总明细 源文件后台下'!C:C,"Refund")</f>
        <v>0</v>
      </c>
      <c r="AD1067">
        <f>SUMIFS('总明细 源文件后台下'!U:U,'总明细 源文件后台下'!E:E,E1067,'总明细 源文件后台下'!C:C,"Refund")</f>
        <v>0</v>
      </c>
      <c r="AE1067">
        <f>SUMIFS('总明细 源文件后台下'!V:V,'总明细 源文件后台下'!E:E,E1067,'总明细 源文件后台下'!C:C,"Refund")</f>
        <v>0</v>
      </c>
      <c r="AF1067">
        <f>SUMIFS('总明细 源文件后台下'!W:W,'总明细 源文件后台下'!E:E,E1067,'总明细 源文件后台下'!C:C,"Refund")</f>
        <v>0</v>
      </c>
      <c r="AK1067">
        <f>(SUMIF('广告费 源文件后台下'!G:G,E1067,'广告费 源文件后台下'!M:M))*-1</f>
        <v>0</v>
      </c>
      <c r="AL1067">
        <f>SUMIFS('总明细 源文件后台下'!W:W,'总明细 源文件后台下'!E:E,E1067,'总明细 源文件后台下'!C:C,"Adjustment",'总明细 源文件后台下'!F:F,"FBA Inventory Reimbursement - Customer Return")</f>
        <v>0</v>
      </c>
      <c r="AM1067">
        <f>SUMIFS('总明细 源文件后台下'!W:W,'总明细 源文件后台下'!E:E,E1067,'总明细 源文件后台下'!C:C,"Adjustment",'总明细 源文件后台下'!F:F,"FBA Inventory Reimbursement - Damaged:Warehouse")</f>
        <v>0</v>
      </c>
      <c r="AN1067">
        <f>SUMIFS('总明细 源文件后台下'!W:W,'总明细 源文件后台下'!E:E,E1067,'总明细 源文件后台下'!C:C,"Adjustment",'总明细 源文件后台下'!F:F,"FBA Inventory Reimbursement - Customer Service Issue")</f>
        <v>0</v>
      </c>
      <c r="AO1067">
        <f>SUMIFS('总明细 源文件后台下'!W:W,'总明细 源文件后台下'!E:E,E1067,'总明细 源文件后台下'!C:C,"Adjustment",'总明细 源文件后台下'!F:F,"FBA Inventory Reimbursement - Fee Correction")</f>
        <v>0</v>
      </c>
      <c r="AP1067">
        <f>SUMIFS('总明细 源文件后台下'!W:W,'总明细 源文件后台下'!E:E,E1067,'总明细 源文件后台下'!C:C,"Adjustment",'总明细 源文件后台下'!F:F,"FBA Inventory Reimbursement - General Adjustment")</f>
        <v>0</v>
      </c>
      <c r="AQ1067">
        <f>SUMIFS('总明细 源文件后台下'!W:W,'总明细 源文件后台下'!E:E,E1067,'总明细 源文件后台下'!C:C,"Adjustment",'总明细 源文件后台下'!F:F,"FBA Inventory Reimbursement - Lost:Inbound")</f>
        <v>0</v>
      </c>
      <c r="AR1067">
        <f>SUMIFS('总明细 源文件后台下'!W:W,'总明细 源文件后台下'!E:E,E1067,'总明细 源文件后台下'!C:C,"Adjustment",'总明细 源文件后台下'!F:F,"FBA Inventory Reimbursement - Lost:Warehouse")</f>
        <v>0</v>
      </c>
      <c r="AS1067">
        <f>SUMIFS('总明细 源文件后台下'!W:W,'总明细 源文件后台下'!E:E,E1067,'总明细 源文件后台下'!C:C,"Adjustment",'总明细 源文件后台下'!F:F,"Non-subscription Fee Adjustment")</f>
        <v>0</v>
      </c>
      <c r="AT1067">
        <f>SUMIFS('总明细 源文件后台下'!W:W,'总明细 源文件后台下'!E:E,E1067,'总明细 源文件后台下'!C:C,"Adjustment",'总明细 源文件后台下'!F:F,"FBA Inventory Placement Service Fee")</f>
        <v>0</v>
      </c>
      <c r="AV1067">
        <f>SUMIF('FBA Customer Return Per Unit Fe'!B:B,E1067,'FBA Customer Return Per Unit Fe'!C:C)</f>
        <v>0</v>
      </c>
      <c r="AX1067">
        <f>(SUMIF('仓储费 源文件后台下'!C:C,E1067,'仓储费 源文件后台下'!V:V))*-1</f>
        <v>-3.73E-2</v>
      </c>
      <c r="AZ1067">
        <f>SUMIF('Disposal Fee销毁费用-160.95'!B:B,E1067,'Disposal Fee销毁费用-160.95'!D:D)*-1</f>
        <v>0</v>
      </c>
      <c r="BC1067">
        <f>IFERROR(VLOOKUP(F1067,'优惠券-86.4'!F:I,4,0),0)</f>
        <v>0</v>
      </c>
      <c r="BD1067">
        <f>IFERROR(VLOOKUP(F1067,'早评-120'!E:H,4,0),0)</f>
        <v>0</v>
      </c>
      <c r="BF1067">
        <f t="shared" si="128"/>
        <v>-3.73E-2</v>
      </c>
      <c r="BG1067">
        <f t="shared" si="129"/>
        <v>0</v>
      </c>
      <c r="BH1067">
        <f t="shared" si="130"/>
        <v>-0.24245</v>
      </c>
      <c r="BQ1067" s="45">
        <f t="shared" si="131"/>
        <v>-0.24245</v>
      </c>
      <c r="BR1067">
        <f>SUMIFS('9月销毁明细'!D:D,'9月销毁明细'!A:A,E1067,'9月销毁明细'!H:H,"Sellable")</f>
        <v>0</v>
      </c>
      <c r="BS1067">
        <f>SUMIFS('9月销毁明细'!G:G,'9月销毁明细'!A:A,E1067,'9月销毁明细'!H:H,"Sellable")</f>
        <v>0</v>
      </c>
      <c r="BT1067">
        <f>SUMIFS('9月销毁明细'!D:D,'9月销毁明细'!A:A,E1067,'9月销毁明细'!H:H,"Unsellable")</f>
        <v>0</v>
      </c>
      <c r="BU1067">
        <f>SUMIFS('9月销毁明细'!G:G,'9月销毁明细'!A:A,E1067,'9月销毁明细'!H:H,"Unsellable")</f>
        <v>0</v>
      </c>
      <c r="BW1067">
        <f>IFERROR(I1067*VLOOKUP(F1067,'9.3成本表'!C:L,10,0),0)</f>
        <v>0</v>
      </c>
      <c r="BX1067">
        <f t="shared" si="132"/>
        <v>0</v>
      </c>
      <c r="CC1067" s="45">
        <f t="shared" si="133"/>
        <v>-0.24245</v>
      </c>
      <c r="CD1067" s="45">
        <f t="shared" si="134"/>
        <v>0</v>
      </c>
      <c r="CE1067" s="45">
        <f t="shared" si="135"/>
        <v>0</v>
      </c>
    </row>
    <row r="1068" spans="4:83" x14ac:dyDescent="0.25">
      <c r="D1068" s="20" t="s">
        <v>2245</v>
      </c>
      <c r="E1068" s="20" t="s">
        <v>2246</v>
      </c>
      <c r="F1068" s="20">
        <v>6769</v>
      </c>
      <c r="G1068">
        <v>1062</v>
      </c>
      <c r="H1068" s="20"/>
      <c r="I1068">
        <f>SUMIFS('总明细 源文件后台下'!G:G,'总明细 源文件后台下'!E:E,E1068,'总明细 源文件后台下'!C:C,"Order")</f>
        <v>0</v>
      </c>
      <c r="J1068">
        <f>SUMIFS('总明细 源文件后台下'!M:M,'总明细 源文件后台下'!E:E,E1068,'总明细 源文件后台下'!C:C,"Order")</f>
        <v>0</v>
      </c>
      <c r="K1068">
        <f>SUMIFS('总明细 源文件后台下'!N:N,'总明细 源文件后台下'!E:E,E1068,'总明细 源文件后台下'!C:C,"Order")</f>
        <v>0</v>
      </c>
      <c r="L1068">
        <f>SUMIFS('总明细 源文件后台下'!O:O,'总明细 源文件后台下'!E:E,E1068,'总明细 源文件后台下'!C:C,"Order")</f>
        <v>0</v>
      </c>
      <c r="M1068">
        <f>SUMIFS('总明细 源文件后台下'!P:P,'总明细 源文件后台下'!E:E,E1068,'总明细 源文件后台下'!C:C,"Order")</f>
        <v>0</v>
      </c>
      <c r="N1068">
        <f>SUMIFS('总明细 源文件后台下'!Q:Q,'总明细 源文件后台下'!E:E,E1068,'总明细 源文件后台下'!C:C,"Order")</f>
        <v>0</v>
      </c>
      <c r="O1068">
        <f>SUMIFS('总明细 源文件后台下'!R:R,'总明细 源文件后台下'!E:E,E1068,'总明细 源文件后台下'!C:C,"Order")</f>
        <v>0</v>
      </c>
      <c r="P1068">
        <f>SUMIFS('总明细 源文件后台下'!S:S,'总明细 源文件后台下'!E:E,E1068,'总明细 源文件后台下'!C:C,"Order")</f>
        <v>0</v>
      </c>
      <c r="Q1068">
        <f>SUMIFS('总明细 源文件后台下'!T:T,'总明细 源文件后台下'!E:E,E1068,'总明细 源文件后台下'!C:C,"Order")</f>
        <v>0</v>
      </c>
      <c r="R1068">
        <f>SUMIFS('总明细 源文件后台下'!U:U,'总明细 源文件后台下'!E:E,E1068,'总明细 源文件后台下'!C:C,"Order")</f>
        <v>0</v>
      </c>
      <c r="S1068">
        <f>SUMIFS('总明细 源文件后台下'!V:V,'总明细 源文件后台下'!E:E,E1068,'总明细 源文件后台下'!C:C,"Order")</f>
        <v>0</v>
      </c>
      <c r="T1068">
        <f>SUMIFS('总明细 源文件后台下'!W:W,'总明细 源文件后台下'!E:E,E1068,'总明细 源文件后台下'!C:C,"Order")</f>
        <v>0</v>
      </c>
      <c r="U1068">
        <f>SUMIFS('总明细 源文件后台下'!G:G,'总明细 源文件后台下'!E:E,E1068,'总明细 源文件后台下'!C:C,"Refund")</f>
        <v>0</v>
      </c>
      <c r="V1068">
        <f>SUMIFS('总明细 源文件后台下'!M:M,'总明细 源文件后台下'!E:E,E1068,'总明细 源文件后台下'!C:C,"Refund")</f>
        <v>0</v>
      </c>
      <c r="W1068">
        <f>SUMIFS('总明细 源文件后台下'!N:N,'总明细 源文件后台下'!E:E,E1068,'总明细 源文件后台下'!C:C,"Refund")</f>
        <v>0</v>
      </c>
      <c r="X1068">
        <f>SUMIFS('总明细 源文件后台下'!O:O,'总明细 源文件后台下'!E:E,E1068,'总明细 源文件后台下'!C:C,"Refund")</f>
        <v>0</v>
      </c>
      <c r="Y1068">
        <f>SUMIFS('总明细 源文件后台下'!P:P,'总明细 源文件后台下'!E:E,E1068,'总明细 源文件后台下'!C:C,"Refund")</f>
        <v>0</v>
      </c>
      <c r="Z1068">
        <f>SUMIFS('总明细 源文件后台下'!Q:Q,'总明细 源文件后台下'!E:E,E1068,'总明细 源文件后台下'!C:C,"Refund")</f>
        <v>0</v>
      </c>
      <c r="AA1068">
        <f>SUMIFS('总明细 源文件后台下'!R:R,'总明细 源文件后台下'!E:E,E1068,'总明细 源文件后台下'!C:C,"Refund")</f>
        <v>0</v>
      </c>
      <c r="AB1068">
        <f>SUMIFS('总明细 源文件后台下'!S:S,'总明细 源文件后台下'!E:E,E1068,'总明细 源文件后台下'!C:C,"Refund")</f>
        <v>0</v>
      </c>
      <c r="AC1068">
        <f>SUMIFS('总明细 源文件后台下'!T:T,'总明细 源文件后台下'!E:E,E1068,'总明细 源文件后台下'!C:C,"Refund")</f>
        <v>0</v>
      </c>
      <c r="AD1068">
        <f>SUMIFS('总明细 源文件后台下'!U:U,'总明细 源文件后台下'!E:E,E1068,'总明细 源文件后台下'!C:C,"Refund")</f>
        <v>0</v>
      </c>
      <c r="AE1068">
        <f>SUMIFS('总明细 源文件后台下'!V:V,'总明细 源文件后台下'!E:E,E1068,'总明细 源文件后台下'!C:C,"Refund")</f>
        <v>0</v>
      </c>
      <c r="AF1068">
        <f>SUMIFS('总明细 源文件后台下'!W:W,'总明细 源文件后台下'!E:E,E1068,'总明细 源文件后台下'!C:C,"Refund")</f>
        <v>0</v>
      </c>
      <c r="AK1068">
        <f>(SUMIF('广告费 源文件后台下'!G:G,E1068,'广告费 源文件后台下'!M:M))*-1</f>
        <v>0</v>
      </c>
      <c r="AL1068">
        <f>SUMIFS('总明细 源文件后台下'!W:W,'总明细 源文件后台下'!E:E,E1068,'总明细 源文件后台下'!C:C,"Adjustment",'总明细 源文件后台下'!F:F,"FBA Inventory Reimbursement - Customer Return")</f>
        <v>0</v>
      </c>
      <c r="AM1068">
        <f>SUMIFS('总明细 源文件后台下'!W:W,'总明细 源文件后台下'!E:E,E1068,'总明细 源文件后台下'!C:C,"Adjustment",'总明细 源文件后台下'!F:F,"FBA Inventory Reimbursement - Damaged:Warehouse")</f>
        <v>0</v>
      </c>
      <c r="AN1068">
        <f>SUMIFS('总明细 源文件后台下'!W:W,'总明细 源文件后台下'!E:E,E1068,'总明细 源文件后台下'!C:C,"Adjustment",'总明细 源文件后台下'!F:F,"FBA Inventory Reimbursement - Customer Service Issue")</f>
        <v>0</v>
      </c>
      <c r="AO1068">
        <f>SUMIFS('总明细 源文件后台下'!W:W,'总明细 源文件后台下'!E:E,E1068,'总明细 源文件后台下'!C:C,"Adjustment",'总明细 源文件后台下'!F:F,"FBA Inventory Reimbursement - Fee Correction")</f>
        <v>0</v>
      </c>
      <c r="AP1068">
        <f>SUMIFS('总明细 源文件后台下'!W:W,'总明细 源文件后台下'!E:E,E1068,'总明细 源文件后台下'!C:C,"Adjustment",'总明细 源文件后台下'!F:F,"FBA Inventory Reimbursement - General Adjustment")</f>
        <v>0</v>
      </c>
      <c r="AQ1068">
        <f>SUMIFS('总明细 源文件后台下'!W:W,'总明细 源文件后台下'!E:E,E1068,'总明细 源文件后台下'!C:C,"Adjustment",'总明细 源文件后台下'!F:F,"FBA Inventory Reimbursement - Lost:Inbound")</f>
        <v>0</v>
      </c>
      <c r="AR1068">
        <f>SUMIFS('总明细 源文件后台下'!W:W,'总明细 源文件后台下'!E:E,E1068,'总明细 源文件后台下'!C:C,"Adjustment",'总明细 源文件后台下'!F:F,"FBA Inventory Reimbursement - Lost:Warehouse")</f>
        <v>0</v>
      </c>
      <c r="AS1068">
        <f>SUMIFS('总明细 源文件后台下'!W:W,'总明细 源文件后台下'!E:E,E1068,'总明细 源文件后台下'!C:C,"Adjustment",'总明细 源文件后台下'!F:F,"Non-subscription Fee Adjustment")</f>
        <v>0</v>
      </c>
      <c r="AT1068">
        <f>SUMIFS('总明细 源文件后台下'!W:W,'总明细 源文件后台下'!E:E,E1068,'总明细 源文件后台下'!C:C,"Adjustment",'总明细 源文件后台下'!F:F,"FBA Inventory Placement Service Fee")</f>
        <v>0</v>
      </c>
      <c r="AV1068">
        <f>SUMIF('FBA Customer Return Per Unit Fe'!B:B,E1068,'FBA Customer Return Per Unit Fe'!C:C)</f>
        <v>0</v>
      </c>
      <c r="AX1068">
        <f>(SUMIF('仓储费 源文件后台下'!C:C,E1068,'仓储费 源文件后台下'!V:V))*-1</f>
        <v>0</v>
      </c>
      <c r="AZ1068">
        <f>SUMIF('Disposal Fee销毁费用-160.95'!B:B,E1068,'Disposal Fee销毁费用-160.95'!D:D)*-1</f>
        <v>0</v>
      </c>
      <c r="BC1068">
        <f>IFERROR(VLOOKUP(F1068,'优惠券-86.4'!F:I,4,0),0)</f>
        <v>0</v>
      </c>
      <c r="BD1068">
        <f>IFERROR(VLOOKUP(F1068,'早评-120'!E:H,4,0),0)</f>
        <v>0</v>
      </c>
      <c r="BF1068">
        <f t="shared" si="128"/>
        <v>0</v>
      </c>
      <c r="BG1068">
        <f t="shared" si="129"/>
        <v>0</v>
      </c>
      <c r="BH1068">
        <f t="shared" si="130"/>
        <v>0</v>
      </c>
      <c r="BQ1068" s="45">
        <f t="shared" si="131"/>
        <v>0</v>
      </c>
      <c r="BR1068">
        <f>SUMIFS('9月销毁明细'!D:D,'9月销毁明细'!A:A,E1068,'9月销毁明细'!H:H,"Sellable")</f>
        <v>0</v>
      </c>
      <c r="BS1068">
        <f>SUMIFS('9月销毁明细'!G:G,'9月销毁明细'!A:A,E1068,'9月销毁明细'!H:H,"Sellable")</f>
        <v>0</v>
      </c>
      <c r="BT1068">
        <f>SUMIFS('9月销毁明细'!D:D,'9月销毁明细'!A:A,E1068,'9月销毁明细'!H:H,"Unsellable")</f>
        <v>0</v>
      </c>
      <c r="BU1068">
        <f>SUMIFS('9月销毁明细'!G:G,'9月销毁明细'!A:A,E1068,'9月销毁明细'!H:H,"Unsellable")</f>
        <v>0</v>
      </c>
      <c r="BW1068">
        <f>IFERROR(I1068*VLOOKUP(F1068,'9.3成本表'!C:L,10,0),0)</f>
        <v>0</v>
      </c>
      <c r="BX1068">
        <f t="shared" si="132"/>
        <v>0</v>
      </c>
      <c r="CC1068" s="45">
        <f t="shared" si="133"/>
        <v>0</v>
      </c>
      <c r="CD1068" s="45">
        <f t="shared" si="134"/>
        <v>0</v>
      </c>
      <c r="CE1068" s="45">
        <f t="shared" si="135"/>
        <v>0</v>
      </c>
    </row>
    <row r="1069" spans="4:83" x14ac:dyDescent="0.25">
      <c r="D1069" s="20" t="s">
        <v>2247</v>
      </c>
      <c r="E1069" s="20" t="s">
        <v>2248</v>
      </c>
      <c r="F1069" s="20">
        <v>6769</v>
      </c>
      <c r="G1069">
        <v>1063</v>
      </c>
      <c r="H1069" s="20"/>
      <c r="I1069">
        <f>SUMIFS('总明细 源文件后台下'!G:G,'总明细 源文件后台下'!E:E,E1069,'总明细 源文件后台下'!C:C,"Order")</f>
        <v>0</v>
      </c>
      <c r="J1069">
        <f>SUMIFS('总明细 源文件后台下'!M:M,'总明细 源文件后台下'!E:E,E1069,'总明细 源文件后台下'!C:C,"Order")</f>
        <v>0</v>
      </c>
      <c r="K1069">
        <f>SUMIFS('总明细 源文件后台下'!N:N,'总明细 源文件后台下'!E:E,E1069,'总明细 源文件后台下'!C:C,"Order")</f>
        <v>0</v>
      </c>
      <c r="L1069">
        <f>SUMIFS('总明细 源文件后台下'!O:O,'总明细 源文件后台下'!E:E,E1069,'总明细 源文件后台下'!C:C,"Order")</f>
        <v>0</v>
      </c>
      <c r="M1069">
        <f>SUMIFS('总明细 源文件后台下'!P:P,'总明细 源文件后台下'!E:E,E1069,'总明细 源文件后台下'!C:C,"Order")</f>
        <v>0</v>
      </c>
      <c r="N1069">
        <f>SUMIFS('总明细 源文件后台下'!Q:Q,'总明细 源文件后台下'!E:E,E1069,'总明细 源文件后台下'!C:C,"Order")</f>
        <v>0</v>
      </c>
      <c r="O1069">
        <f>SUMIFS('总明细 源文件后台下'!R:R,'总明细 源文件后台下'!E:E,E1069,'总明细 源文件后台下'!C:C,"Order")</f>
        <v>0</v>
      </c>
      <c r="P1069">
        <f>SUMIFS('总明细 源文件后台下'!S:S,'总明细 源文件后台下'!E:E,E1069,'总明细 源文件后台下'!C:C,"Order")</f>
        <v>0</v>
      </c>
      <c r="Q1069">
        <f>SUMIFS('总明细 源文件后台下'!T:T,'总明细 源文件后台下'!E:E,E1069,'总明细 源文件后台下'!C:C,"Order")</f>
        <v>0</v>
      </c>
      <c r="R1069">
        <f>SUMIFS('总明细 源文件后台下'!U:U,'总明细 源文件后台下'!E:E,E1069,'总明细 源文件后台下'!C:C,"Order")</f>
        <v>0</v>
      </c>
      <c r="S1069">
        <f>SUMIFS('总明细 源文件后台下'!V:V,'总明细 源文件后台下'!E:E,E1069,'总明细 源文件后台下'!C:C,"Order")</f>
        <v>0</v>
      </c>
      <c r="T1069">
        <f>SUMIFS('总明细 源文件后台下'!W:W,'总明细 源文件后台下'!E:E,E1069,'总明细 源文件后台下'!C:C,"Order")</f>
        <v>0</v>
      </c>
      <c r="U1069">
        <f>SUMIFS('总明细 源文件后台下'!G:G,'总明细 源文件后台下'!E:E,E1069,'总明细 源文件后台下'!C:C,"Refund")</f>
        <v>0</v>
      </c>
      <c r="V1069">
        <f>SUMIFS('总明细 源文件后台下'!M:M,'总明细 源文件后台下'!E:E,E1069,'总明细 源文件后台下'!C:C,"Refund")</f>
        <v>0</v>
      </c>
      <c r="W1069">
        <f>SUMIFS('总明细 源文件后台下'!N:N,'总明细 源文件后台下'!E:E,E1069,'总明细 源文件后台下'!C:C,"Refund")</f>
        <v>0</v>
      </c>
      <c r="X1069">
        <f>SUMIFS('总明细 源文件后台下'!O:O,'总明细 源文件后台下'!E:E,E1069,'总明细 源文件后台下'!C:C,"Refund")</f>
        <v>0</v>
      </c>
      <c r="Y1069">
        <f>SUMIFS('总明细 源文件后台下'!P:P,'总明细 源文件后台下'!E:E,E1069,'总明细 源文件后台下'!C:C,"Refund")</f>
        <v>0</v>
      </c>
      <c r="Z1069">
        <f>SUMIFS('总明细 源文件后台下'!Q:Q,'总明细 源文件后台下'!E:E,E1069,'总明细 源文件后台下'!C:C,"Refund")</f>
        <v>0</v>
      </c>
      <c r="AA1069">
        <f>SUMIFS('总明细 源文件后台下'!R:R,'总明细 源文件后台下'!E:E,E1069,'总明细 源文件后台下'!C:C,"Refund")</f>
        <v>0</v>
      </c>
      <c r="AB1069">
        <f>SUMIFS('总明细 源文件后台下'!S:S,'总明细 源文件后台下'!E:E,E1069,'总明细 源文件后台下'!C:C,"Refund")</f>
        <v>0</v>
      </c>
      <c r="AC1069">
        <f>SUMIFS('总明细 源文件后台下'!T:T,'总明细 源文件后台下'!E:E,E1069,'总明细 源文件后台下'!C:C,"Refund")</f>
        <v>0</v>
      </c>
      <c r="AD1069">
        <f>SUMIFS('总明细 源文件后台下'!U:U,'总明细 源文件后台下'!E:E,E1069,'总明细 源文件后台下'!C:C,"Refund")</f>
        <v>0</v>
      </c>
      <c r="AE1069">
        <f>SUMIFS('总明细 源文件后台下'!V:V,'总明细 源文件后台下'!E:E,E1069,'总明细 源文件后台下'!C:C,"Refund")</f>
        <v>0</v>
      </c>
      <c r="AF1069">
        <f>SUMIFS('总明细 源文件后台下'!W:W,'总明细 源文件后台下'!E:E,E1069,'总明细 源文件后台下'!C:C,"Refund")</f>
        <v>0</v>
      </c>
      <c r="AK1069">
        <f>(SUMIF('广告费 源文件后台下'!G:G,E1069,'广告费 源文件后台下'!M:M))*-1</f>
        <v>0</v>
      </c>
      <c r="AL1069">
        <f>SUMIFS('总明细 源文件后台下'!W:W,'总明细 源文件后台下'!E:E,E1069,'总明细 源文件后台下'!C:C,"Adjustment",'总明细 源文件后台下'!F:F,"FBA Inventory Reimbursement - Customer Return")</f>
        <v>0</v>
      </c>
      <c r="AM1069">
        <f>SUMIFS('总明细 源文件后台下'!W:W,'总明细 源文件后台下'!E:E,E1069,'总明细 源文件后台下'!C:C,"Adjustment",'总明细 源文件后台下'!F:F,"FBA Inventory Reimbursement - Damaged:Warehouse")</f>
        <v>0</v>
      </c>
      <c r="AN1069">
        <f>SUMIFS('总明细 源文件后台下'!W:W,'总明细 源文件后台下'!E:E,E1069,'总明细 源文件后台下'!C:C,"Adjustment",'总明细 源文件后台下'!F:F,"FBA Inventory Reimbursement - Customer Service Issue")</f>
        <v>0</v>
      </c>
      <c r="AO1069">
        <f>SUMIFS('总明细 源文件后台下'!W:W,'总明细 源文件后台下'!E:E,E1069,'总明细 源文件后台下'!C:C,"Adjustment",'总明细 源文件后台下'!F:F,"FBA Inventory Reimbursement - Fee Correction")</f>
        <v>0</v>
      </c>
      <c r="AP1069">
        <f>SUMIFS('总明细 源文件后台下'!W:W,'总明细 源文件后台下'!E:E,E1069,'总明细 源文件后台下'!C:C,"Adjustment",'总明细 源文件后台下'!F:F,"FBA Inventory Reimbursement - General Adjustment")</f>
        <v>0</v>
      </c>
      <c r="AQ1069">
        <f>SUMIFS('总明细 源文件后台下'!W:W,'总明细 源文件后台下'!E:E,E1069,'总明细 源文件后台下'!C:C,"Adjustment",'总明细 源文件后台下'!F:F,"FBA Inventory Reimbursement - Lost:Inbound")</f>
        <v>0</v>
      </c>
      <c r="AR1069">
        <f>SUMIFS('总明细 源文件后台下'!W:W,'总明细 源文件后台下'!E:E,E1069,'总明细 源文件后台下'!C:C,"Adjustment",'总明细 源文件后台下'!F:F,"FBA Inventory Reimbursement - Lost:Warehouse")</f>
        <v>0</v>
      </c>
      <c r="AS1069">
        <f>SUMIFS('总明细 源文件后台下'!W:W,'总明细 源文件后台下'!E:E,E1069,'总明细 源文件后台下'!C:C,"Adjustment",'总明细 源文件后台下'!F:F,"Non-subscription Fee Adjustment")</f>
        <v>0</v>
      </c>
      <c r="AT1069">
        <f>SUMIFS('总明细 源文件后台下'!W:W,'总明细 源文件后台下'!E:E,E1069,'总明细 源文件后台下'!C:C,"Adjustment",'总明细 源文件后台下'!F:F,"FBA Inventory Placement Service Fee")</f>
        <v>0</v>
      </c>
      <c r="AV1069">
        <f>SUMIF('FBA Customer Return Per Unit Fe'!B:B,E1069,'FBA Customer Return Per Unit Fe'!C:C)</f>
        <v>0</v>
      </c>
      <c r="AX1069">
        <f>(SUMIF('仓储费 源文件后台下'!C:C,E1069,'仓储费 源文件后台下'!V:V))*-1</f>
        <v>0</v>
      </c>
      <c r="AZ1069">
        <f>SUMIF('Disposal Fee销毁费用-160.95'!B:B,E1069,'Disposal Fee销毁费用-160.95'!D:D)*-1</f>
        <v>0</v>
      </c>
      <c r="BC1069">
        <f>IFERROR(VLOOKUP(F1069,'优惠券-86.4'!F:I,4,0),0)</f>
        <v>0</v>
      </c>
      <c r="BD1069">
        <f>IFERROR(VLOOKUP(F1069,'早评-120'!E:H,4,0),0)</f>
        <v>0</v>
      </c>
      <c r="BF1069">
        <f t="shared" si="128"/>
        <v>0</v>
      </c>
      <c r="BG1069">
        <f t="shared" si="129"/>
        <v>0</v>
      </c>
      <c r="BH1069">
        <f t="shared" si="130"/>
        <v>0</v>
      </c>
      <c r="BQ1069" s="45">
        <f t="shared" si="131"/>
        <v>0</v>
      </c>
      <c r="BR1069">
        <f>SUMIFS('9月销毁明细'!D:D,'9月销毁明细'!A:A,E1069,'9月销毁明细'!H:H,"Sellable")</f>
        <v>0</v>
      </c>
      <c r="BS1069">
        <f>SUMIFS('9月销毁明细'!G:G,'9月销毁明细'!A:A,E1069,'9月销毁明细'!H:H,"Sellable")</f>
        <v>0</v>
      </c>
      <c r="BT1069">
        <f>SUMIFS('9月销毁明细'!D:D,'9月销毁明细'!A:A,E1069,'9月销毁明细'!H:H,"Unsellable")</f>
        <v>0</v>
      </c>
      <c r="BU1069">
        <f>SUMIFS('9月销毁明细'!G:G,'9月销毁明细'!A:A,E1069,'9月销毁明细'!H:H,"Unsellable")</f>
        <v>0</v>
      </c>
      <c r="BW1069">
        <f>IFERROR(I1069*VLOOKUP(F1069,'9.3成本表'!C:L,10,0),0)</f>
        <v>0</v>
      </c>
      <c r="BX1069">
        <f t="shared" si="132"/>
        <v>0</v>
      </c>
      <c r="CC1069" s="45">
        <f t="shared" si="133"/>
        <v>0</v>
      </c>
      <c r="CD1069" s="45">
        <f t="shared" si="134"/>
        <v>0</v>
      </c>
      <c r="CE1069" s="45">
        <f t="shared" si="135"/>
        <v>0</v>
      </c>
    </row>
    <row r="1070" spans="4:83" x14ac:dyDescent="0.25">
      <c r="D1070" s="20" t="s">
        <v>2249</v>
      </c>
      <c r="E1070" s="20" t="s">
        <v>2250</v>
      </c>
      <c r="F1070" s="20">
        <v>6769</v>
      </c>
      <c r="G1070">
        <v>1064</v>
      </c>
      <c r="H1070" s="20"/>
      <c r="I1070">
        <f>SUMIFS('总明细 源文件后台下'!G:G,'总明细 源文件后台下'!E:E,E1070,'总明细 源文件后台下'!C:C,"Order")</f>
        <v>0</v>
      </c>
      <c r="J1070">
        <f>SUMIFS('总明细 源文件后台下'!M:M,'总明细 源文件后台下'!E:E,E1070,'总明细 源文件后台下'!C:C,"Order")</f>
        <v>0</v>
      </c>
      <c r="K1070">
        <f>SUMIFS('总明细 源文件后台下'!N:N,'总明细 源文件后台下'!E:E,E1070,'总明细 源文件后台下'!C:C,"Order")</f>
        <v>0</v>
      </c>
      <c r="L1070">
        <f>SUMIFS('总明细 源文件后台下'!O:O,'总明细 源文件后台下'!E:E,E1070,'总明细 源文件后台下'!C:C,"Order")</f>
        <v>0</v>
      </c>
      <c r="M1070">
        <f>SUMIFS('总明细 源文件后台下'!P:P,'总明细 源文件后台下'!E:E,E1070,'总明细 源文件后台下'!C:C,"Order")</f>
        <v>0</v>
      </c>
      <c r="N1070">
        <f>SUMIFS('总明细 源文件后台下'!Q:Q,'总明细 源文件后台下'!E:E,E1070,'总明细 源文件后台下'!C:C,"Order")</f>
        <v>0</v>
      </c>
      <c r="O1070">
        <f>SUMIFS('总明细 源文件后台下'!R:R,'总明细 源文件后台下'!E:E,E1070,'总明细 源文件后台下'!C:C,"Order")</f>
        <v>0</v>
      </c>
      <c r="P1070">
        <f>SUMIFS('总明细 源文件后台下'!S:S,'总明细 源文件后台下'!E:E,E1070,'总明细 源文件后台下'!C:C,"Order")</f>
        <v>0</v>
      </c>
      <c r="Q1070">
        <f>SUMIFS('总明细 源文件后台下'!T:T,'总明细 源文件后台下'!E:E,E1070,'总明细 源文件后台下'!C:C,"Order")</f>
        <v>0</v>
      </c>
      <c r="R1070">
        <f>SUMIFS('总明细 源文件后台下'!U:U,'总明细 源文件后台下'!E:E,E1070,'总明细 源文件后台下'!C:C,"Order")</f>
        <v>0</v>
      </c>
      <c r="S1070">
        <f>SUMIFS('总明细 源文件后台下'!V:V,'总明细 源文件后台下'!E:E,E1070,'总明细 源文件后台下'!C:C,"Order")</f>
        <v>0</v>
      </c>
      <c r="T1070">
        <f>SUMIFS('总明细 源文件后台下'!W:W,'总明细 源文件后台下'!E:E,E1070,'总明细 源文件后台下'!C:C,"Order")</f>
        <v>0</v>
      </c>
      <c r="U1070">
        <f>SUMIFS('总明细 源文件后台下'!G:G,'总明细 源文件后台下'!E:E,E1070,'总明细 源文件后台下'!C:C,"Refund")</f>
        <v>0</v>
      </c>
      <c r="V1070">
        <f>SUMIFS('总明细 源文件后台下'!M:M,'总明细 源文件后台下'!E:E,E1070,'总明细 源文件后台下'!C:C,"Refund")</f>
        <v>0</v>
      </c>
      <c r="W1070">
        <f>SUMIFS('总明细 源文件后台下'!N:N,'总明细 源文件后台下'!E:E,E1070,'总明细 源文件后台下'!C:C,"Refund")</f>
        <v>0</v>
      </c>
      <c r="X1070">
        <f>SUMIFS('总明细 源文件后台下'!O:O,'总明细 源文件后台下'!E:E,E1070,'总明细 源文件后台下'!C:C,"Refund")</f>
        <v>0</v>
      </c>
      <c r="Y1070">
        <f>SUMIFS('总明细 源文件后台下'!P:P,'总明细 源文件后台下'!E:E,E1070,'总明细 源文件后台下'!C:C,"Refund")</f>
        <v>0</v>
      </c>
      <c r="Z1070">
        <f>SUMIFS('总明细 源文件后台下'!Q:Q,'总明细 源文件后台下'!E:E,E1070,'总明细 源文件后台下'!C:C,"Refund")</f>
        <v>0</v>
      </c>
      <c r="AA1070">
        <f>SUMIFS('总明细 源文件后台下'!R:R,'总明细 源文件后台下'!E:E,E1070,'总明细 源文件后台下'!C:C,"Refund")</f>
        <v>0</v>
      </c>
      <c r="AB1070">
        <f>SUMIFS('总明细 源文件后台下'!S:S,'总明细 源文件后台下'!E:E,E1070,'总明细 源文件后台下'!C:C,"Refund")</f>
        <v>0</v>
      </c>
      <c r="AC1070">
        <f>SUMIFS('总明细 源文件后台下'!T:T,'总明细 源文件后台下'!E:E,E1070,'总明细 源文件后台下'!C:C,"Refund")</f>
        <v>0</v>
      </c>
      <c r="AD1070">
        <f>SUMIFS('总明细 源文件后台下'!U:U,'总明细 源文件后台下'!E:E,E1070,'总明细 源文件后台下'!C:C,"Refund")</f>
        <v>0</v>
      </c>
      <c r="AE1070">
        <f>SUMIFS('总明细 源文件后台下'!V:V,'总明细 源文件后台下'!E:E,E1070,'总明细 源文件后台下'!C:C,"Refund")</f>
        <v>0</v>
      </c>
      <c r="AF1070">
        <f>SUMIFS('总明细 源文件后台下'!W:W,'总明细 源文件后台下'!E:E,E1070,'总明细 源文件后台下'!C:C,"Refund")</f>
        <v>0</v>
      </c>
      <c r="AK1070">
        <f>(SUMIF('广告费 源文件后台下'!G:G,E1070,'广告费 源文件后台下'!M:M))*-1</f>
        <v>0</v>
      </c>
      <c r="AL1070">
        <f>SUMIFS('总明细 源文件后台下'!W:W,'总明细 源文件后台下'!E:E,E1070,'总明细 源文件后台下'!C:C,"Adjustment",'总明细 源文件后台下'!F:F,"FBA Inventory Reimbursement - Customer Return")</f>
        <v>0</v>
      </c>
      <c r="AM1070">
        <f>SUMIFS('总明细 源文件后台下'!W:W,'总明细 源文件后台下'!E:E,E1070,'总明细 源文件后台下'!C:C,"Adjustment",'总明细 源文件后台下'!F:F,"FBA Inventory Reimbursement - Damaged:Warehouse")</f>
        <v>0</v>
      </c>
      <c r="AN1070">
        <f>SUMIFS('总明细 源文件后台下'!W:W,'总明细 源文件后台下'!E:E,E1070,'总明细 源文件后台下'!C:C,"Adjustment",'总明细 源文件后台下'!F:F,"FBA Inventory Reimbursement - Customer Service Issue")</f>
        <v>0</v>
      </c>
      <c r="AO1070">
        <f>SUMIFS('总明细 源文件后台下'!W:W,'总明细 源文件后台下'!E:E,E1070,'总明细 源文件后台下'!C:C,"Adjustment",'总明细 源文件后台下'!F:F,"FBA Inventory Reimbursement - Fee Correction")</f>
        <v>0</v>
      </c>
      <c r="AP1070">
        <f>SUMIFS('总明细 源文件后台下'!W:W,'总明细 源文件后台下'!E:E,E1070,'总明细 源文件后台下'!C:C,"Adjustment",'总明细 源文件后台下'!F:F,"FBA Inventory Reimbursement - General Adjustment")</f>
        <v>0</v>
      </c>
      <c r="AQ1070">
        <f>SUMIFS('总明细 源文件后台下'!W:W,'总明细 源文件后台下'!E:E,E1070,'总明细 源文件后台下'!C:C,"Adjustment",'总明细 源文件后台下'!F:F,"FBA Inventory Reimbursement - Lost:Inbound")</f>
        <v>0</v>
      </c>
      <c r="AR1070">
        <f>SUMIFS('总明细 源文件后台下'!W:W,'总明细 源文件后台下'!E:E,E1070,'总明细 源文件后台下'!C:C,"Adjustment",'总明细 源文件后台下'!F:F,"FBA Inventory Reimbursement - Lost:Warehouse")</f>
        <v>0</v>
      </c>
      <c r="AS1070">
        <f>SUMIFS('总明细 源文件后台下'!W:W,'总明细 源文件后台下'!E:E,E1070,'总明细 源文件后台下'!C:C,"Adjustment",'总明细 源文件后台下'!F:F,"Non-subscription Fee Adjustment")</f>
        <v>0</v>
      </c>
      <c r="AT1070">
        <f>SUMIFS('总明细 源文件后台下'!W:W,'总明细 源文件后台下'!E:E,E1070,'总明细 源文件后台下'!C:C,"Adjustment",'总明细 源文件后台下'!F:F,"FBA Inventory Placement Service Fee")</f>
        <v>0</v>
      </c>
      <c r="AV1070">
        <f>SUMIF('FBA Customer Return Per Unit Fe'!B:B,E1070,'FBA Customer Return Per Unit Fe'!C:C)</f>
        <v>0</v>
      </c>
      <c r="AX1070">
        <f>(SUMIF('仓储费 源文件后台下'!C:C,E1070,'仓储费 源文件后台下'!V:V))*-1</f>
        <v>-4.6300000000000001E-2</v>
      </c>
      <c r="AZ1070">
        <f>SUMIF('Disposal Fee销毁费用-160.95'!B:B,E1070,'Disposal Fee销毁费用-160.95'!D:D)*-1</f>
        <v>-0.15</v>
      </c>
      <c r="BC1070">
        <f>IFERROR(VLOOKUP(F1070,'优惠券-86.4'!F:I,4,0),0)</f>
        <v>0</v>
      </c>
      <c r="BD1070">
        <f>IFERROR(VLOOKUP(F1070,'早评-120'!E:H,4,0),0)</f>
        <v>0</v>
      </c>
      <c r="BF1070">
        <f t="shared" si="128"/>
        <v>-0.1963</v>
      </c>
      <c r="BG1070">
        <f t="shared" si="129"/>
        <v>0</v>
      </c>
      <c r="BH1070">
        <f t="shared" si="130"/>
        <v>-1.2759499999999999</v>
      </c>
      <c r="BQ1070" s="45">
        <f t="shared" si="131"/>
        <v>-1.2759499999999999</v>
      </c>
      <c r="BR1070">
        <f>SUMIFS('9月销毁明细'!D:D,'9月销毁明细'!A:A,E1070,'9月销毁明细'!H:H,"Sellable")</f>
        <v>0</v>
      </c>
      <c r="BS1070">
        <f>SUMIFS('9月销毁明细'!G:G,'9月销毁明细'!A:A,E1070,'9月销毁明细'!H:H,"Sellable")</f>
        <v>0</v>
      </c>
      <c r="BT1070">
        <f>SUMIFS('9月销毁明细'!D:D,'9月销毁明细'!A:A,E1070,'9月销毁明细'!H:H,"Unsellable")</f>
        <v>0</v>
      </c>
      <c r="BU1070">
        <f>SUMIFS('9月销毁明细'!G:G,'9月销毁明细'!A:A,E1070,'9月销毁明细'!H:H,"Unsellable")</f>
        <v>0</v>
      </c>
      <c r="BW1070">
        <f>IFERROR(I1070*VLOOKUP(F1070,'9.3成本表'!C:L,10,0),0)</f>
        <v>0</v>
      </c>
      <c r="BX1070">
        <f t="shared" si="132"/>
        <v>0</v>
      </c>
      <c r="CC1070" s="45">
        <f t="shared" si="133"/>
        <v>-1.2759499999999999</v>
      </c>
      <c r="CD1070" s="45">
        <f t="shared" si="134"/>
        <v>0</v>
      </c>
      <c r="CE1070" s="45">
        <f t="shared" si="135"/>
        <v>0</v>
      </c>
    </row>
    <row r="1071" spans="4:83" x14ac:dyDescent="0.25">
      <c r="D1071" s="20" t="s">
        <v>2251</v>
      </c>
      <c r="E1071" s="20" t="s">
        <v>2252</v>
      </c>
      <c r="F1071" s="20">
        <v>6769</v>
      </c>
      <c r="G1071">
        <v>1065</v>
      </c>
      <c r="H1071" s="20"/>
      <c r="I1071">
        <f>SUMIFS('总明细 源文件后台下'!G:G,'总明细 源文件后台下'!E:E,E1071,'总明细 源文件后台下'!C:C,"Order")</f>
        <v>0</v>
      </c>
      <c r="J1071">
        <f>SUMIFS('总明细 源文件后台下'!M:M,'总明细 源文件后台下'!E:E,E1071,'总明细 源文件后台下'!C:C,"Order")</f>
        <v>0</v>
      </c>
      <c r="K1071">
        <f>SUMIFS('总明细 源文件后台下'!N:N,'总明细 源文件后台下'!E:E,E1071,'总明细 源文件后台下'!C:C,"Order")</f>
        <v>0</v>
      </c>
      <c r="L1071">
        <f>SUMIFS('总明细 源文件后台下'!O:O,'总明细 源文件后台下'!E:E,E1071,'总明细 源文件后台下'!C:C,"Order")</f>
        <v>0</v>
      </c>
      <c r="M1071">
        <f>SUMIFS('总明细 源文件后台下'!P:P,'总明细 源文件后台下'!E:E,E1071,'总明细 源文件后台下'!C:C,"Order")</f>
        <v>0</v>
      </c>
      <c r="N1071">
        <f>SUMIFS('总明细 源文件后台下'!Q:Q,'总明细 源文件后台下'!E:E,E1071,'总明细 源文件后台下'!C:C,"Order")</f>
        <v>0</v>
      </c>
      <c r="O1071">
        <f>SUMIFS('总明细 源文件后台下'!R:R,'总明细 源文件后台下'!E:E,E1071,'总明细 源文件后台下'!C:C,"Order")</f>
        <v>0</v>
      </c>
      <c r="P1071">
        <f>SUMIFS('总明细 源文件后台下'!S:S,'总明细 源文件后台下'!E:E,E1071,'总明细 源文件后台下'!C:C,"Order")</f>
        <v>0</v>
      </c>
      <c r="Q1071">
        <f>SUMIFS('总明细 源文件后台下'!T:T,'总明细 源文件后台下'!E:E,E1071,'总明细 源文件后台下'!C:C,"Order")</f>
        <v>0</v>
      </c>
      <c r="R1071">
        <f>SUMIFS('总明细 源文件后台下'!U:U,'总明细 源文件后台下'!E:E,E1071,'总明细 源文件后台下'!C:C,"Order")</f>
        <v>0</v>
      </c>
      <c r="S1071">
        <f>SUMIFS('总明细 源文件后台下'!V:V,'总明细 源文件后台下'!E:E,E1071,'总明细 源文件后台下'!C:C,"Order")</f>
        <v>0</v>
      </c>
      <c r="T1071">
        <f>SUMIFS('总明细 源文件后台下'!W:W,'总明细 源文件后台下'!E:E,E1071,'总明细 源文件后台下'!C:C,"Order")</f>
        <v>0</v>
      </c>
      <c r="U1071">
        <f>SUMIFS('总明细 源文件后台下'!G:G,'总明细 源文件后台下'!E:E,E1071,'总明细 源文件后台下'!C:C,"Refund")</f>
        <v>0</v>
      </c>
      <c r="V1071">
        <f>SUMIFS('总明细 源文件后台下'!M:M,'总明细 源文件后台下'!E:E,E1071,'总明细 源文件后台下'!C:C,"Refund")</f>
        <v>0</v>
      </c>
      <c r="W1071">
        <f>SUMIFS('总明细 源文件后台下'!N:N,'总明细 源文件后台下'!E:E,E1071,'总明细 源文件后台下'!C:C,"Refund")</f>
        <v>0</v>
      </c>
      <c r="X1071">
        <f>SUMIFS('总明细 源文件后台下'!O:O,'总明细 源文件后台下'!E:E,E1071,'总明细 源文件后台下'!C:C,"Refund")</f>
        <v>0</v>
      </c>
      <c r="Y1071">
        <f>SUMIFS('总明细 源文件后台下'!P:P,'总明细 源文件后台下'!E:E,E1071,'总明细 源文件后台下'!C:C,"Refund")</f>
        <v>0</v>
      </c>
      <c r="Z1071">
        <f>SUMIFS('总明细 源文件后台下'!Q:Q,'总明细 源文件后台下'!E:E,E1071,'总明细 源文件后台下'!C:C,"Refund")</f>
        <v>0</v>
      </c>
      <c r="AA1071">
        <f>SUMIFS('总明细 源文件后台下'!R:R,'总明细 源文件后台下'!E:E,E1071,'总明细 源文件后台下'!C:C,"Refund")</f>
        <v>0</v>
      </c>
      <c r="AB1071">
        <f>SUMIFS('总明细 源文件后台下'!S:S,'总明细 源文件后台下'!E:E,E1071,'总明细 源文件后台下'!C:C,"Refund")</f>
        <v>0</v>
      </c>
      <c r="AC1071">
        <f>SUMIFS('总明细 源文件后台下'!T:T,'总明细 源文件后台下'!E:E,E1071,'总明细 源文件后台下'!C:C,"Refund")</f>
        <v>0</v>
      </c>
      <c r="AD1071">
        <f>SUMIFS('总明细 源文件后台下'!U:U,'总明细 源文件后台下'!E:E,E1071,'总明细 源文件后台下'!C:C,"Refund")</f>
        <v>0</v>
      </c>
      <c r="AE1071">
        <f>SUMIFS('总明细 源文件后台下'!V:V,'总明细 源文件后台下'!E:E,E1071,'总明细 源文件后台下'!C:C,"Refund")</f>
        <v>0</v>
      </c>
      <c r="AF1071">
        <f>SUMIFS('总明细 源文件后台下'!W:W,'总明细 源文件后台下'!E:E,E1071,'总明细 源文件后台下'!C:C,"Refund")</f>
        <v>0</v>
      </c>
      <c r="AK1071">
        <f>(SUMIF('广告费 源文件后台下'!G:G,E1071,'广告费 源文件后台下'!M:M))*-1</f>
        <v>0</v>
      </c>
      <c r="AL1071">
        <f>SUMIFS('总明细 源文件后台下'!W:W,'总明细 源文件后台下'!E:E,E1071,'总明细 源文件后台下'!C:C,"Adjustment",'总明细 源文件后台下'!F:F,"FBA Inventory Reimbursement - Customer Return")</f>
        <v>0</v>
      </c>
      <c r="AM1071">
        <f>SUMIFS('总明细 源文件后台下'!W:W,'总明细 源文件后台下'!E:E,E1071,'总明细 源文件后台下'!C:C,"Adjustment",'总明细 源文件后台下'!F:F,"FBA Inventory Reimbursement - Damaged:Warehouse")</f>
        <v>0</v>
      </c>
      <c r="AN1071">
        <f>SUMIFS('总明细 源文件后台下'!W:W,'总明细 源文件后台下'!E:E,E1071,'总明细 源文件后台下'!C:C,"Adjustment",'总明细 源文件后台下'!F:F,"FBA Inventory Reimbursement - Customer Service Issue")</f>
        <v>0</v>
      </c>
      <c r="AO1071">
        <f>SUMIFS('总明细 源文件后台下'!W:W,'总明细 源文件后台下'!E:E,E1071,'总明细 源文件后台下'!C:C,"Adjustment",'总明细 源文件后台下'!F:F,"FBA Inventory Reimbursement - Fee Correction")</f>
        <v>0</v>
      </c>
      <c r="AP1071">
        <f>SUMIFS('总明细 源文件后台下'!W:W,'总明细 源文件后台下'!E:E,E1071,'总明细 源文件后台下'!C:C,"Adjustment",'总明细 源文件后台下'!F:F,"FBA Inventory Reimbursement - General Adjustment")</f>
        <v>0</v>
      </c>
      <c r="AQ1071">
        <f>SUMIFS('总明细 源文件后台下'!W:W,'总明细 源文件后台下'!E:E,E1071,'总明细 源文件后台下'!C:C,"Adjustment",'总明细 源文件后台下'!F:F,"FBA Inventory Reimbursement - Lost:Inbound")</f>
        <v>0</v>
      </c>
      <c r="AR1071">
        <f>SUMIFS('总明细 源文件后台下'!W:W,'总明细 源文件后台下'!E:E,E1071,'总明细 源文件后台下'!C:C,"Adjustment",'总明细 源文件后台下'!F:F,"FBA Inventory Reimbursement - Lost:Warehouse")</f>
        <v>0</v>
      </c>
      <c r="AS1071">
        <f>SUMIFS('总明细 源文件后台下'!W:W,'总明细 源文件后台下'!E:E,E1071,'总明细 源文件后台下'!C:C,"Adjustment",'总明细 源文件后台下'!F:F,"Non-subscription Fee Adjustment")</f>
        <v>0</v>
      </c>
      <c r="AT1071">
        <f>SUMIFS('总明细 源文件后台下'!W:W,'总明细 源文件后台下'!E:E,E1071,'总明细 源文件后台下'!C:C,"Adjustment",'总明细 源文件后台下'!F:F,"FBA Inventory Placement Service Fee")</f>
        <v>0</v>
      </c>
      <c r="AV1071">
        <f>SUMIF('FBA Customer Return Per Unit Fe'!B:B,E1071,'FBA Customer Return Per Unit Fe'!C:C)</f>
        <v>0</v>
      </c>
      <c r="AX1071">
        <f>(SUMIF('仓储费 源文件后台下'!C:C,E1071,'仓储费 源文件后台下'!V:V))*-1</f>
        <v>0</v>
      </c>
      <c r="AZ1071">
        <f>SUMIF('Disposal Fee销毁费用-160.95'!B:B,E1071,'Disposal Fee销毁费用-160.95'!D:D)*-1</f>
        <v>0</v>
      </c>
      <c r="BC1071">
        <f>IFERROR(VLOOKUP(F1071,'优惠券-86.4'!F:I,4,0),0)</f>
        <v>0</v>
      </c>
      <c r="BD1071">
        <f>IFERROR(VLOOKUP(F1071,'早评-120'!E:H,4,0),0)</f>
        <v>0</v>
      </c>
      <c r="BF1071">
        <f t="shared" si="128"/>
        <v>0</v>
      </c>
      <c r="BG1071">
        <f t="shared" si="129"/>
        <v>0</v>
      </c>
      <c r="BH1071">
        <f t="shared" si="130"/>
        <v>0</v>
      </c>
      <c r="BQ1071" s="45">
        <f t="shared" si="131"/>
        <v>0</v>
      </c>
      <c r="BR1071">
        <f>SUMIFS('9月销毁明细'!D:D,'9月销毁明细'!A:A,E1071,'9月销毁明细'!H:H,"Sellable")</f>
        <v>0</v>
      </c>
      <c r="BS1071">
        <f>SUMIFS('9月销毁明细'!G:G,'9月销毁明细'!A:A,E1071,'9月销毁明细'!H:H,"Sellable")</f>
        <v>0</v>
      </c>
      <c r="BT1071">
        <f>SUMIFS('9月销毁明细'!D:D,'9月销毁明细'!A:A,E1071,'9月销毁明细'!H:H,"Unsellable")</f>
        <v>0</v>
      </c>
      <c r="BU1071">
        <f>SUMIFS('9月销毁明细'!G:G,'9月销毁明细'!A:A,E1071,'9月销毁明细'!H:H,"Unsellable")</f>
        <v>0</v>
      </c>
      <c r="BW1071">
        <f>IFERROR(I1071*VLOOKUP(F1071,'9.3成本表'!C:L,10,0),0)</f>
        <v>0</v>
      </c>
      <c r="BX1071">
        <f t="shared" si="132"/>
        <v>0</v>
      </c>
      <c r="CC1071" s="45">
        <f t="shared" si="133"/>
        <v>0</v>
      </c>
      <c r="CD1071" s="45">
        <f t="shared" si="134"/>
        <v>0</v>
      </c>
      <c r="CE1071" s="45">
        <f t="shared" si="135"/>
        <v>0</v>
      </c>
    </row>
    <row r="1072" spans="4:83" x14ac:dyDescent="0.25">
      <c r="D1072" s="20" t="s">
        <v>2253</v>
      </c>
      <c r="E1072" s="20" t="s">
        <v>2254</v>
      </c>
      <c r="F1072" s="20">
        <v>6769</v>
      </c>
      <c r="G1072">
        <v>1066</v>
      </c>
      <c r="H1072" s="20"/>
      <c r="I1072">
        <f>SUMIFS('总明细 源文件后台下'!G:G,'总明细 源文件后台下'!E:E,E1072,'总明细 源文件后台下'!C:C,"Order")</f>
        <v>0</v>
      </c>
      <c r="J1072">
        <f>SUMIFS('总明细 源文件后台下'!M:M,'总明细 源文件后台下'!E:E,E1072,'总明细 源文件后台下'!C:C,"Order")</f>
        <v>0</v>
      </c>
      <c r="K1072">
        <f>SUMIFS('总明细 源文件后台下'!N:N,'总明细 源文件后台下'!E:E,E1072,'总明细 源文件后台下'!C:C,"Order")</f>
        <v>0</v>
      </c>
      <c r="L1072">
        <f>SUMIFS('总明细 源文件后台下'!O:O,'总明细 源文件后台下'!E:E,E1072,'总明细 源文件后台下'!C:C,"Order")</f>
        <v>0</v>
      </c>
      <c r="M1072">
        <f>SUMIFS('总明细 源文件后台下'!P:P,'总明细 源文件后台下'!E:E,E1072,'总明细 源文件后台下'!C:C,"Order")</f>
        <v>0</v>
      </c>
      <c r="N1072">
        <f>SUMIFS('总明细 源文件后台下'!Q:Q,'总明细 源文件后台下'!E:E,E1072,'总明细 源文件后台下'!C:C,"Order")</f>
        <v>0</v>
      </c>
      <c r="O1072">
        <f>SUMIFS('总明细 源文件后台下'!R:R,'总明细 源文件后台下'!E:E,E1072,'总明细 源文件后台下'!C:C,"Order")</f>
        <v>0</v>
      </c>
      <c r="P1072">
        <f>SUMIFS('总明细 源文件后台下'!S:S,'总明细 源文件后台下'!E:E,E1072,'总明细 源文件后台下'!C:C,"Order")</f>
        <v>0</v>
      </c>
      <c r="Q1072">
        <f>SUMIFS('总明细 源文件后台下'!T:T,'总明细 源文件后台下'!E:E,E1072,'总明细 源文件后台下'!C:C,"Order")</f>
        <v>0</v>
      </c>
      <c r="R1072">
        <f>SUMIFS('总明细 源文件后台下'!U:U,'总明细 源文件后台下'!E:E,E1072,'总明细 源文件后台下'!C:C,"Order")</f>
        <v>0</v>
      </c>
      <c r="S1072">
        <f>SUMIFS('总明细 源文件后台下'!V:V,'总明细 源文件后台下'!E:E,E1072,'总明细 源文件后台下'!C:C,"Order")</f>
        <v>0</v>
      </c>
      <c r="T1072">
        <f>SUMIFS('总明细 源文件后台下'!W:W,'总明细 源文件后台下'!E:E,E1072,'总明细 源文件后台下'!C:C,"Order")</f>
        <v>0</v>
      </c>
      <c r="U1072">
        <f>SUMIFS('总明细 源文件后台下'!G:G,'总明细 源文件后台下'!E:E,E1072,'总明细 源文件后台下'!C:C,"Refund")</f>
        <v>0</v>
      </c>
      <c r="V1072">
        <f>SUMIFS('总明细 源文件后台下'!M:M,'总明细 源文件后台下'!E:E,E1072,'总明细 源文件后台下'!C:C,"Refund")</f>
        <v>0</v>
      </c>
      <c r="W1072">
        <f>SUMIFS('总明细 源文件后台下'!N:N,'总明细 源文件后台下'!E:E,E1072,'总明细 源文件后台下'!C:C,"Refund")</f>
        <v>0</v>
      </c>
      <c r="X1072">
        <f>SUMIFS('总明细 源文件后台下'!O:O,'总明细 源文件后台下'!E:E,E1072,'总明细 源文件后台下'!C:C,"Refund")</f>
        <v>0</v>
      </c>
      <c r="Y1072">
        <f>SUMIFS('总明细 源文件后台下'!P:P,'总明细 源文件后台下'!E:E,E1072,'总明细 源文件后台下'!C:C,"Refund")</f>
        <v>0</v>
      </c>
      <c r="Z1072">
        <f>SUMIFS('总明细 源文件后台下'!Q:Q,'总明细 源文件后台下'!E:E,E1072,'总明细 源文件后台下'!C:C,"Refund")</f>
        <v>0</v>
      </c>
      <c r="AA1072">
        <f>SUMIFS('总明细 源文件后台下'!R:R,'总明细 源文件后台下'!E:E,E1072,'总明细 源文件后台下'!C:C,"Refund")</f>
        <v>0</v>
      </c>
      <c r="AB1072">
        <f>SUMIFS('总明细 源文件后台下'!S:S,'总明细 源文件后台下'!E:E,E1072,'总明细 源文件后台下'!C:C,"Refund")</f>
        <v>0</v>
      </c>
      <c r="AC1072">
        <f>SUMIFS('总明细 源文件后台下'!T:T,'总明细 源文件后台下'!E:E,E1072,'总明细 源文件后台下'!C:C,"Refund")</f>
        <v>0</v>
      </c>
      <c r="AD1072">
        <f>SUMIFS('总明细 源文件后台下'!U:U,'总明细 源文件后台下'!E:E,E1072,'总明细 源文件后台下'!C:C,"Refund")</f>
        <v>0</v>
      </c>
      <c r="AE1072">
        <f>SUMIFS('总明细 源文件后台下'!V:V,'总明细 源文件后台下'!E:E,E1072,'总明细 源文件后台下'!C:C,"Refund")</f>
        <v>0</v>
      </c>
      <c r="AF1072">
        <f>SUMIFS('总明细 源文件后台下'!W:W,'总明细 源文件后台下'!E:E,E1072,'总明细 源文件后台下'!C:C,"Refund")</f>
        <v>0</v>
      </c>
      <c r="AK1072">
        <f>(SUMIF('广告费 源文件后台下'!G:G,E1072,'广告费 源文件后台下'!M:M))*-1</f>
        <v>0</v>
      </c>
      <c r="AL1072">
        <f>SUMIFS('总明细 源文件后台下'!W:W,'总明细 源文件后台下'!E:E,E1072,'总明细 源文件后台下'!C:C,"Adjustment",'总明细 源文件后台下'!F:F,"FBA Inventory Reimbursement - Customer Return")</f>
        <v>0</v>
      </c>
      <c r="AM1072">
        <f>SUMIFS('总明细 源文件后台下'!W:W,'总明细 源文件后台下'!E:E,E1072,'总明细 源文件后台下'!C:C,"Adjustment",'总明细 源文件后台下'!F:F,"FBA Inventory Reimbursement - Damaged:Warehouse")</f>
        <v>0</v>
      </c>
      <c r="AN1072">
        <f>SUMIFS('总明细 源文件后台下'!W:W,'总明细 源文件后台下'!E:E,E1072,'总明细 源文件后台下'!C:C,"Adjustment",'总明细 源文件后台下'!F:F,"FBA Inventory Reimbursement - Customer Service Issue")</f>
        <v>0</v>
      </c>
      <c r="AO1072">
        <f>SUMIFS('总明细 源文件后台下'!W:W,'总明细 源文件后台下'!E:E,E1072,'总明细 源文件后台下'!C:C,"Adjustment",'总明细 源文件后台下'!F:F,"FBA Inventory Reimbursement - Fee Correction")</f>
        <v>0</v>
      </c>
      <c r="AP1072">
        <f>SUMIFS('总明细 源文件后台下'!W:W,'总明细 源文件后台下'!E:E,E1072,'总明细 源文件后台下'!C:C,"Adjustment",'总明细 源文件后台下'!F:F,"FBA Inventory Reimbursement - General Adjustment")</f>
        <v>0</v>
      </c>
      <c r="AQ1072">
        <f>SUMIFS('总明细 源文件后台下'!W:W,'总明细 源文件后台下'!E:E,E1072,'总明细 源文件后台下'!C:C,"Adjustment",'总明细 源文件后台下'!F:F,"FBA Inventory Reimbursement - Lost:Inbound")</f>
        <v>0</v>
      </c>
      <c r="AR1072">
        <f>SUMIFS('总明细 源文件后台下'!W:W,'总明细 源文件后台下'!E:E,E1072,'总明细 源文件后台下'!C:C,"Adjustment",'总明细 源文件后台下'!F:F,"FBA Inventory Reimbursement - Lost:Warehouse")</f>
        <v>0</v>
      </c>
      <c r="AS1072">
        <f>SUMIFS('总明细 源文件后台下'!W:W,'总明细 源文件后台下'!E:E,E1072,'总明细 源文件后台下'!C:C,"Adjustment",'总明细 源文件后台下'!F:F,"Non-subscription Fee Adjustment")</f>
        <v>0</v>
      </c>
      <c r="AT1072">
        <f>SUMIFS('总明细 源文件后台下'!W:W,'总明细 源文件后台下'!E:E,E1072,'总明细 源文件后台下'!C:C,"Adjustment",'总明细 源文件后台下'!F:F,"FBA Inventory Placement Service Fee")</f>
        <v>0</v>
      </c>
      <c r="AV1072">
        <f>SUMIF('FBA Customer Return Per Unit Fe'!B:B,E1072,'FBA Customer Return Per Unit Fe'!C:C)</f>
        <v>0</v>
      </c>
      <c r="AX1072">
        <f>(SUMIF('仓储费 源文件后台下'!C:C,E1072,'仓储费 源文件后台下'!V:V))*-1</f>
        <v>0</v>
      </c>
      <c r="AZ1072">
        <f>SUMIF('Disposal Fee销毁费用-160.95'!B:B,E1072,'Disposal Fee销毁费用-160.95'!D:D)*-1</f>
        <v>0</v>
      </c>
      <c r="BC1072">
        <f>IFERROR(VLOOKUP(F1072,'优惠券-86.4'!F:I,4,0),0)</f>
        <v>0</v>
      </c>
      <c r="BD1072">
        <f>IFERROR(VLOOKUP(F1072,'早评-120'!E:H,4,0),0)</f>
        <v>0</v>
      </c>
      <c r="BF1072">
        <f t="shared" si="128"/>
        <v>0</v>
      </c>
      <c r="BG1072">
        <f t="shared" si="129"/>
        <v>0</v>
      </c>
      <c r="BH1072">
        <f t="shared" si="130"/>
        <v>0</v>
      </c>
      <c r="BQ1072" s="45">
        <f t="shared" si="131"/>
        <v>0</v>
      </c>
      <c r="BR1072">
        <f>SUMIFS('9月销毁明细'!D:D,'9月销毁明细'!A:A,E1072,'9月销毁明细'!H:H,"Sellable")</f>
        <v>0</v>
      </c>
      <c r="BS1072">
        <f>SUMIFS('9月销毁明细'!G:G,'9月销毁明细'!A:A,E1072,'9月销毁明细'!H:H,"Sellable")</f>
        <v>0</v>
      </c>
      <c r="BT1072">
        <f>SUMIFS('9月销毁明细'!D:D,'9月销毁明细'!A:A,E1072,'9月销毁明细'!H:H,"Unsellable")</f>
        <v>0</v>
      </c>
      <c r="BU1072">
        <f>SUMIFS('9月销毁明细'!G:G,'9月销毁明细'!A:A,E1072,'9月销毁明细'!H:H,"Unsellable")</f>
        <v>0</v>
      </c>
      <c r="BW1072">
        <f>IFERROR(I1072*VLOOKUP(F1072,'9.3成本表'!C:L,10,0),0)</f>
        <v>0</v>
      </c>
      <c r="BX1072">
        <f t="shared" si="132"/>
        <v>0</v>
      </c>
      <c r="CC1072" s="45">
        <f t="shared" si="133"/>
        <v>0</v>
      </c>
      <c r="CD1072" s="45">
        <f t="shared" si="134"/>
        <v>0</v>
      </c>
      <c r="CE1072" s="45">
        <f t="shared" si="135"/>
        <v>0</v>
      </c>
    </row>
    <row r="1073" spans="4:83" x14ac:dyDescent="0.25">
      <c r="D1073" s="20" t="s">
        <v>2255</v>
      </c>
      <c r="E1073" s="20" t="s">
        <v>2256</v>
      </c>
      <c r="F1073" s="20">
        <v>6769</v>
      </c>
      <c r="G1073">
        <v>1067</v>
      </c>
      <c r="H1073" s="20"/>
      <c r="I1073">
        <f>SUMIFS('总明细 源文件后台下'!G:G,'总明细 源文件后台下'!E:E,E1073,'总明细 源文件后台下'!C:C,"Order")</f>
        <v>1</v>
      </c>
      <c r="J1073">
        <f>SUMIFS('总明细 源文件后台下'!M:M,'总明细 源文件后台下'!E:E,E1073,'总明细 源文件后台下'!C:C,"Order")</f>
        <v>10.99</v>
      </c>
      <c r="K1073">
        <f>SUMIFS('总明细 源文件后台下'!N:N,'总明细 源文件后台下'!E:E,E1073,'总明细 源文件后台下'!C:C,"Order")</f>
        <v>0</v>
      </c>
      <c r="L1073">
        <f>SUMIFS('总明细 源文件后台下'!O:O,'总明细 源文件后台下'!E:E,E1073,'总明细 源文件后台下'!C:C,"Order")</f>
        <v>0</v>
      </c>
      <c r="M1073">
        <f>SUMIFS('总明细 源文件后台下'!P:P,'总明细 源文件后台下'!E:E,E1073,'总明细 源文件后台下'!C:C,"Order")</f>
        <v>0</v>
      </c>
      <c r="N1073">
        <f>SUMIFS('总明细 源文件后台下'!Q:Q,'总明细 源文件后台下'!E:E,E1073,'总明细 源文件后台下'!C:C,"Order")</f>
        <v>0.52</v>
      </c>
      <c r="O1073">
        <f>SUMIFS('总明细 源文件后台下'!R:R,'总明细 源文件后台下'!E:E,E1073,'总明细 源文件后台下'!C:C,"Order")</f>
        <v>-0.52</v>
      </c>
      <c r="P1073">
        <f>SUMIFS('总明细 源文件后台下'!S:S,'总明细 源文件后台下'!E:E,E1073,'总明细 源文件后台下'!C:C,"Order")</f>
        <v>-1.87</v>
      </c>
      <c r="Q1073">
        <f>SUMIFS('总明细 源文件后台下'!T:T,'总明细 源文件后台下'!E:E,E1073,'总明细 源文件后台下'!C:C,"Order")</f>
        <v>-3.59</v>
      </c>
      <c r="R1073">
        <f>SUMIFS('总明细 源文件后台下'!U:U,'总明细 源文件后台下'!E:E,E1073,'总明细 源文件后台下'!C:C,"Order")</f>
        <v>0</v>
      </c>
      <c r="S1073">
        <f>SUMIFS('总明细 源文件后台下'!V:V,'总明细 源文件后台下'!E:E,E1073,'总明细 源文件后台下'!C:C,"Order")</f>
        <v>0</v>
      </c>
      <c r="T1073">
        <f>SUMIFS('总明细 源文件后台下'!W:W,'总明细 源文件后台下'!E:E,E1073,'总明细 源文件后台下'!C:C,"Order")</f>
        <v>5.53</v>
      </c>
      <c r="U1073">
        <f>SUMIFS('总明细 源文件后台下'!G:G,'总明细 源文件后台下'!E:E,E1073,'总明细 源文件后台下'!C:C,"Refund")</f>
        <v>0</v>
      </c>
      <c r="V1073">
        <f>SUMIFS('总明细 源文件后台下'!M:M,'总明细 源文件后台下'!E:E,E1073,'总明细 源文件后台下'!C:C,"Refund")</f>
        <v>0</v>
      </c>
      <c r="W1073">
        <f>SUMIFS('总明细 源文件后台下'!N:N,'总明细 源文件后台下'!E:E,E1073,'总明细 源文件后台下'!C:C,"Refund")</f>
        <v>0</v>
      </c>
      <c r="X1073">
        <f>SUMIFS('总明细 源文件后台下'!O:O,'总明细 源文件后台下'!E:E,E1073,'总明细 源文件后台下'!C:C,"Refund")</f>
        <v>0</v>
      </c>
      <c r="Y1073">
        <f>SUMIFS('总明细 源文件后台下'!P:P,'总明细 源文件后台下'!E:E,E1073,'总明细 源文件后台下'!C:C,"Refund")</f>
        <v>0</v>
      </c>
      <c r="Z1073">
        <f>SUMIFS('总明细 源文件后台下'!Q:Q,'总明细 源文件后台下'!E:E,E1073,'总明细 源文件后台下'!C:C,"Refund")</f>
        <v>0</v>
      </c>
      <c r="AA1073">
        <f>SUMIFS('总明细 源文件后台下'!R:R,'总明细 源文件后台下'!E:E,E1073,'总明细 源文件后台下'!C:C,"Refund")</f>
        <v>0</v>
      </c>
      <c r="AB1073">
        <f>SUMIFS('总明细 源文件后台下'!S:S,'总明细 源文件后台下'!E:E,E1073,'总明细 源文件后台下'!C:C,"Refund")</f>
        <v>0</v>
      </c>
      <c r="AC1073">
        <f>SUMIFS('总明细 源文件后台下'!T:T,'总明细 源文件后台下'!E:E,E1073,'总明细 源文件后台下'!C:C,"Refund")</f>
        <v>0</v>
      </c>
      <c r="AD1073">
        <f>SUMIFS('总明细 源文件后台下'!U:U,'总明细 源文件后台下'!E:E,E1073,'总明细 源文件后台下'!C:C,"Refund")</f>
        <v>0</v>
      </c>
      <c r="AE1073">
        <f>SUMIFS('总明细 源文件后台下'!V:V,'总明细 源文件后台下'!E:E,E1073,'总明细 源文件后台下'!C:C,"Refund")</f>
        <v>0</v>
      </c>
      <c r="AF1073">
        <f>SUMIFS('总明细 源文件后台下'!W:W,'总明细 源文件后台下'!E:E,E1073,'总明细 源文件后台下'!C:C,"Refund")</f>
        <v>0</v>
      </c>
      <c r="AK1073">
        <f>(SUMIF('广告费 源文件后台下'!G:G,E1073,'广告费 源文件后台下'!M:M))*-1</f>
        <v>0</v>
      </c>
      <c r="AL1073">
        <f>SUMIFS('总明细 源文件后台下'!W:W,'总明细 源文件后台下'!E:E,E1073,'总明细 源文件后台下'!C:C,"Adjustment",'总明细 源文件后台下'!F:F,"FBA Inventory Reimbursement - Customer Return")</f>
        <v>0</v>
      </c>
      <c r="AM1073">
        <f>SUMIFS('总明细 源文件后台下'!W:W,'总明细 源文件后台下'!E:E,E1073,'总明细 源文件后台下'!C:C,"Adjustment",'总明细 源文件后台下'!F:F,"FBA Inventory Reimbursement - Damaged:Warehouse")</f>
        <v>0</v>
      </c>
      <c r="AN1073">
        <f>SUMIFS('总明细 源文件后台下'!W:W,'总明细 源文件后台下'!E:E,E1073,'总明细 源文件后台下'!C:C,"Adjustment",'总明细 源文件后台下'!F:F,"FBA Inventory Reimbursement - Customer Service Issue")</f>
        <v>0</v>
      </c>
      <c r="AO1073">
        <f>SUMIFS('总明细 源文件后台下'!W:W,'总明细 源文件后台下'!E:E,E1073,'总明细 源文件后台下'!C:C,"Adjustment",'总明细 源文件后台下'!F:F,"FBA Inventory Reimbursement - Fee Correction")</f>
        <v>0</v>
      </c>
      <c r="AP1073">
        <f>SUMIFS('总明细 源文件后台下'!W:W,'总明细 源文件后台下'!E:E,E1073,'总明细 源文件后台下'!C:C,"Adjustment",'总明细 源文件后台下'!F:F,"FBA Inventory Reimbursement - General Adjustment")</f>
        <v>0</v>
      </c>
      <c r="AQ1073">
        <f>SUMIFS('总明细 源文件后台下'!W:W,'总明细 源文件后台下'!E:E,E1073,'总明细 源文件后台下'!C:C,"Adjustment",'总明细 源文件后台下'!F:F,"FBA Inventory Reimbursement - Lost:Inbound")</f>
        <v>0</v>
      </c>
      <c r="AR1073">
        <f>SUMIFS('总明细 源文件后台下'!W:W,'总明细 源文件后台下'!E:E,E1073,'总明细 源文件后台下'!C:C,"Adjustment",'总明细 源文件后台下'!F:F,"FBA Inventory Reimbursement - Lost:Warehouse")</f>
        <v>0</v>
      </c>
      <c r="AS1073">
        <f>SUMIFS('总明细 源文件后台下'!W:W,'总明细 源文件后台下'!E:E,E1073,'总明细 源文件后台下'!C:C,"Adjustment",'总明细 源文件后台下'!F:F,"Non-subscription Fee Adjustment")</f>
        <v>0</v>
      </c>
      <c r="AT1073">
        <f>SUMIFS('总明细 源文件后台下'!W:W,'总明细 源文件后台下'!E:E,E1073,'总明细 源文件后台下'!C:C,"Adjustment",'总明细 源文件后台下'!F:F,"FBA Inventory Placement Service Fee")</f>
        <v>0</v>
      </c>
      <c r="AV1073">
        <f>SUMIF('FBA Customer Return Per Unit Fe'!B:B,E1073,'FBA Customer Return Per Unit Fe'!C:C)</f>
        <v>-3.59</v>
      </c>
      <c r="AX1073">
        <f>(SUMIF('仓储费 源文件后台下'!C:C,E1073,'仓储费 源文件后台下'!V:V))*-1</f>
        <v>-1.3299999999999999E-2</v>
      </c>
      <c r="AZ1073">
        <f>SUMIF('Disposal Fee销毁费用-160.95'!B:B,E1073,'Disposal Fee销毁费用-160.95'!D:D)*-1</f>
        <v>0</v>
      </c>
      <c r="BC1073">
        <f>IFERROR(VLOOKUP(F1073,'优惠券-86.4'!F:I,4,0),0)</f>
        <v>0</v>
      </c>
      <c r="BD1073">
        <f>IFERROR(VLOOKUP(F1073,'早评-120'!E:H,4,0),0)</f>
        <v>0</v>
      </c>
      <c r="BF1073">
        <f t="shared" si="128"/>
        <v>1.9267000000000003</v>
      </c>
      <c r="BG1073">
        <f t="shared" si="129"/>
        <v>0.1753139217470428</v>
      </c>
      <c r="BH1073">
        <f t="shared" si="130"/>
        <v>12.523550000000002</v>
      </c>
      <c r="BQ1073" s="45">
        <f t="shared" si="131"/>
        <v>12.523550000000002</v>
      </c>
      <c r="BR1073">
        <f>SUMIFS('9月销毁明细'!D:D,'9月销毁明细'!A:A,E1073,'9月销毁明细'!H:H,"Sellable")</f>
        <v>0</v>
      </c>
      <c r="BS1073">
        <f>SUMIFS('9月销毁明细'!G:G,'9月销毁明细'!A:A,E1073,'9月销毁明细'!H:H,"Sellable")</f>
        <v>0</v>
      </c>
      <c r="BT1073">
        <f>SUMIFS('9月销毁明细'!D:D,'9月销毁明细'!A:A,E1073,'9月销毁明细'!H:H,"Unsellable")</f>
        <v>0</v>
      </c>
      <c r="BU1073">
        <f>SUMIFS('9月销毁明细'!G:G,'9月销毁明细'!A:A,E1073,'9月销毁明细'!H:H,"Unsellable")</f>
        <v>0</v>
      </c>
      <c r="BW1073">
        <f>IFERROR(I1073*VLOOKUP(F1073,'9.3成本表'!C:L,10,0),0)</f>
        <v>18.8</v>
      </c>
      <c r="BX1073">
        <f t="shared" si="132"/>
        <v>13.26</v>
      </c>
      <c r="CC1073" s="45">
        <f t="shared" si="133"/>
        <v>-19.536449999999999</v>
      </c>
      <c r="CD1073" s="45">
        <f t="shared" si="134"/>
        <v>-0.27348568628823405</v>
      </c>
      <c r="CE1073" s="45">
        <f t="shared" si="135"/>
        <v>-0.6093714909544603</v>
      </c>
    </row>
    <row r="1074" spans="4:83" x14ac:dyDescent="0.25">
      <c r="D1074" s="20" t="s">
        <v>2257</v>
      </c>
      <c r="E1074" s="20" t="s">
        <v>2258</v>
      </c>
      <c r="F1074" s="20">
        <v>6769</v>
      </c>
      <c r="G1074">
        <v>1068</v>
      </c>
      <c r="H1074" s="20"/>
      <c r="I1074">
        <f>SUMIFS('总明细 源文件后台下'!G:G,'总明细 源文件后台下'!E:E,E1074,'总明细 源文件后台下'!C:C,"Order")</f>
        <v>0</v>
      </c>
      <c r="J1074">
        <f>SUMIFS('总明细 源文件后台下'!M:M,'总明细 源文件后台下'!E:E,E1074,'总明细 源文件后台下'!C:C,"Order")</f>
        <v>0</v>
      </c>
      <c r="K1074">
        <f>SUMIFS('总明细 源文件后台下'!N:N,'总明细 源文件后台下'!E:E,E1074,'总明细 源文件后台下'!C:C,"Order")</f>
        <v>0</v>
      </c>
      <c r="L1074">
        <f>SUMIFS('总明细 源文件后台下'!O:O,'总明细 源文件后台下'!E:E,E1074,'总明细 源文件后台下'!C:C,"Order")</f>
        <v>0</v>
      </c>
      <c r="M1074">
        <f>SUMIFS('总明细 源文件后台下'!P:P,'总明细 源文件后台下'!E:E,E1074,'总明细 源文件后台下'!C:C,"Order")</f>
        <v>0</v>
      </c>
      <c r="N1074">
        <f>SUMIFS('总明细 源文件后台下'!Q:Q,'总明细 源文件后台下'!E:E,E1074,'总明细 源文件后台下'!C:C,"Order")</f>
        <v>0</v>
      </c>
      <c r="O1074">
        <f>SUMIFS('总明细 源文件后台下'!R:R,'总明细 源文件后台下'!E:E,E1074,'总明细 源文件后台下'!C:C,"Order")</f>
        <v>0</v>
      </c>
      <c r="P1074">
        <f>SUMIFS('总明细 源文件后台下'!S:S,'总明细 源文件后台下'!E:E,E1074,'总明细 源文件后台下'!C:C,"Order")</f>
        <v>0</v>
      </c>
      <c r="Q1074">
        <f>SUMIFS('总明细 源文件后台下'!T:T,'总明细 源文件后台下'!E:E,E1074,'总明细 源文件后台下'!C:C,"Order")</f>
        <v>0</v>
      </c>
      <c r="R1074">
        <f>SUMIFS('总明细 源文件后台下'!U:U,'总明细 源文件后台下'!E:E,E1074,'总明细 源文件后台下'!C:C,"Order")</f>
        <v>0</v>
      </c>
      <c r="S1074">
        <f>SUMIFS('总明细 源文件后台下'!V:V,'总明细 源文件后台下'!E:E,E1074,'总明细 源文件后台下'!C:C,"Order")</f>
        <v>0</v>
      </c>
      <c r="T1074">
        <f>SUMIFS('总明细 源文件后台下'!W:W,'总明细 源文件后台下'!E:E,E1074,'总明细 源文件后台下'!C:C,"Order")</f>
        <v>0</v>
      </c>
      <c r="U1074">
        <f>SUMIFS('总明细 源文件后台下'!G:G,'总明细 源文件后台下'!E:E,E1074,'总明细 源文件后台下'!C:C,"Refund")</f>
        <v>0</v>
      </c>
      <c r="V1074">
        <f>SUMIFS('总明细 源文件后台下'!M:M,'总明细 源文件后台下'!E:E,E1074,'总明细 源文件后台下'!C:C,"Refund")</f>
        <v>0</v>
      </c>
      <c r="W1074">
        <f>SUMIFS('总明细 源文件后台下'!N:N,'总明细 源文件后台下'!E:E,E1074,'总明细 源文件后台下'!C:C,"Refund")</f>
        <v>0</v>
      </c>
      <c r="X1074">
        <f>SUMIFS('总明细 源文件后台下'!O:O,'总明细 源文件后台下'!E:E,E1074,'总明细 源文件后台下'!C:C,"Refund")</f>
        <v>0</v>
      </c>
      <c r="Y1074">
        <f>SUMIFS('总明细 源文件后台下'!P:P,'总明细 源文件后台下'!E:E,E1074,'总明细 源文件后台下'!C:C,"Refund")</f>
        <v>0</v>
      </c>
      <c r="Z1074">
        <f>SUMIFS('总明细 源文件后台下'!Q:Q,'总明细 源文件后台下'!E:E,E1074,'总明细 源文件后台下'!C:C,"Refund")</f>
        <v>0</v>
      </c>
      <c r="AA1074">
        <f>SUMIFS('总明细 源文件后台下'!R:R,'总明细 源文件后台下'!E:E,E1074,'总明细 源文件后台下'!C:C,"Refund")</f>
        <v>0</v>
      </c>
      <c r="AB1074">
        <f>SUMIFS('总明细 源文件后台下'!S:S,'总明细 源文件后台下'!E:E,E1074,'总明细 源文件后台下'!C:C,"Refund")</f>
        <v>0</v>
      </c>
      <c r="AC1074">
        <f>SUMIFS('总明细 源文件后台下'!T:T,'总明细 源文件后台下'!E:E,E1074,'总明细 源文件后台下'!C:C,"Refund")</f>
        <v>0</v>
      </c>
      <c r="AD1074">
        <f>SUMIFS('总明细 源文件后台下'!U:U,'总明细 源文件后台下'!E:E,E1074,'总明细 源文件后台下'!C:C,"Refund")</f>
        <v>0</v>
      </c>
      <c r="AE1074">
        <f>SUMIFS('总明细 源文件后台下'!V:V,'总明细 源文件后台下'!E:E,E1074,'总明细 源文件后台下'!C:C,"Refund")</f>
        <v>0</v>
      </c>
      <c r="AF1074">
        <f>SUMIFS('总明细 源文件后台下'!W:W,'总明细 源文件后台下'!E:E,E1074,'总明细 源文件后台下'!C:C,"Refund")</f>
        <v>0</v>
      </c>
      <c r="AK1074">
        <f>(SUMIF('广告费 源文件后台下'!G:G,E1074,'广告费 源文件后台下'!M:M))*-1</f>
        <v>0</v>
      </c>
      <c r="AL1074">
        <f>SUMIFS('总明细 源文件后台下'!W:W,'总明细 源文件后台下'!E:E,E1074,'总明细 源文件后台下'!C:C,"Adjustment",'总明细 源文件后台下'!F:F,"FBA Inventory Reimbursement - Customer Return")</f>
        <v>0</v>
      </c>
      <c r="AM1074">
        <f>SUMIFS('总明细 源文件后台下'!W:W,'总明细 源文件后台下'!E:E,E1074,'总明细 源文件后台下'!C:C,"Adjustment",'总明细 源文件后台下'!F:F,"FBA Inventory Reimbursement - Damaged:Warehouse")</f>
        <v>0</v>
      </c>
      <c r="AN1074">
        <f>SUMIFS('总明细 源文件后台下'!W:W,'总明细 源文件后台下'!E:E,E1074,'总明细 源文件后台下'!C:C,"Adjustment",'总明细 源文件后台下'!F:F,"FBA Inventory Reimbursement - Customer Service Issue")</f>
        <v>0</v>
      </c>
      <c r="AO1074">
        <f>SUMIFS('总明细 源文件后台下'!W:W,'总明细 源文件后台下'!E:E,E1074,'总明细 源文件后台下'!C:C,"Adjustment",'总明细 源文件后台下'!F:F,"FBA Inventory Reimbursement - Fee Correction")</f>
        <v>0</v>
      </c>
      <c r="AP1074">
        <f>SUMIFS('总明细 源文件后台下'!W:W,'总明细 源文件后台下'!E:E,E1074,'总明细 源文件后台下'!C:C,"Adjustment",'总明细 源文件后台下'!F:F,"FBA Inventory Reimbursement - General Adjustment")</f>
        <v>0</v>
      </c>
      <c r="AQ1074">
        <f>SUMIFS('总明细 源文件后台下'!W:W,'总明细 源文件后台下'!E:E,E1074,'总明细 源文件后台下'!C:C,"Adjustment",'总明细 源文件后台下'!F:F,"FBA Inventory Reimbursement - Lost:Inbound")</f>
        <v>0</v>
      </c>
      <c r="AR1074">
        <f>SUMIFS('总明细 源文件后台下'!W:W,'总明细 源文件后台下'!E:E,E1074,'总明细 源文件后台下'!C:C,"Adjustment",'总明细 源文件后台下'!F:F,"FBA Inventory Reimbursement - Lost:Warehouse")</f>
        <v>0</v>
      </c>
      <c r="AS1074">
        <f>SUMIFS('总明细 源文件后台下'!W:W,'总明细 源文件后台下'!E:E,E1074,'总明细 源文件后台下'!C:C,"Adjustment",'总明细 源文件后台下'!F:F,"Non-subscription Fee Adjustment")</f>
        <v>0</v>
      </c>
      <c r="AT1074">
        <f>SUMIFS('总明细 源文件后台下'!W:W,'总明细 源文件后台下'!E:E,E1074,'总明细 源文件后台下'!C:C,"Adjustment",'总明细 源文件后台下'!F:F,"FBA Inventory Placement Service Fee")</f>
        <v>0</v>
      </c>
      <c r="AV1074">
        <f>SUMIF('FBA Customer Return Per Unit Fe'!B:B,E1074,'FBA Customer Return Per Unit Fe'!C:C)</f>
        <v>0</v>
      </c>
      <c r="AX1074">
        <f>(SUMIF('仓储费 源文件后台下'!C:C,E1074,'仓储费 源文件后台下'!V:V))*-1</f>
        <v>0</v>
      </c>
      <c r="AZ1074">
        <f>SUMIF('Disposal Fee销毁费用-160.95'!B:B,E1074,'Disposal Fee销毁费用-160.95'!D:D)*-1</f>
        <v>0</v>
      </c>
      <c r="BC1074">
        <f>IFERROR(VLOOKUP(F1074,'优惠券-86.4'!F:I,4,0),0)</f>
        <v>0</v>
      </c>
      <c r="BD1074">
        <f>IFERROR(VLOOKUP(F1074,'早评-120'!E:H,4,0),0)</f>
        <v>0</v>
      </c>
      <c r="BF1074">
        <f t="shared" si="128"/>
        <v>0</v>
      </c>
      <c r="BG1074">
        <f t="shared" si="129"/>
        <v>0</v>
      </c>
      <c r="BH1074">
        <f t="shared" si="130"/>
        <v>0</v>
      </c>
      <c r="BQ1074" s="45">
        <f t="shared" si="131"/>
        <v>0</v>
      </c>
      <c r="BR1074">
        <f>SUMIFS('9月销毁明细'!D:D,'9月销毁明细'!A:A,E1074,'9月销毁明细'!H:H,"Sellable")</f>
        <v>0</v>
      </c>
      <c r="BS1074">
        <f>SUMIFS('9月销毁明细'!G:G,'9月销毁明细'!A:A,E1074,'9月销毁明细'!H:H,"Sellable")</f>
        <v>0</v>
      </c>
      <c r="BT1074">
        <f>SUMIFS('9月销毁明细'!D:D,'9月销毁明细'!A:A,E1074,'9月销毁明细'!H:H,"Unsellable")</f>
        <v>0</v>
      </c>
      <c r="BU1074">
        <f>SUMIFS('9月销毁明细'!G:G,'9月销毁明细'!A:A,E1074,'9月销毁明细'!H:H,"Unsellable")</f>
        <v>0</v>
      </c>
      <c r="BW1074">
        <f>IFERROR(I1074*VLOOKUP(F1074,'9.3成本表'!C:L,10,0),0)</f>
        <v>0</v>
      </c>
      <c r="BX1074">
        <f t="shared" si="132"/>
        <v>0</v>
      </c>
      <c r="CC1074" s="45">
        <f t="shared" si="133"/>
        <v>0</v>
      </c>
      <c r="CD1074" s="45">
        <f t="shared" si="134"/>
        <v>0</v>
      </c>
      <c r="CE1074" s="45">
        <f t="shared" si="135"/>
        <v>0</v>
      </c>
    </row>
    <row r="1075" spans="4:83" x14ac:dyDescent="0.25">
      <c r="D1075" s="20" t="s">
        <v>2259</v>
      </c>
      <c r="E1075" s="20" t="s">
        <v>2260</v>
      </c>
      <c r="F1075" s="20">
        <v>6769</v>
      </c>
      <c r="G1075">
        <v>1069</v>
      </c>
      <c r="H1075" s="20"/>
      <c r="I1075">
        <f>SUMIFS('总明细 源文件后台下'!G:G,'总明细 源文件后台下'!E:E,E1075,'总明细 源文件后台下'!C:C,"Order")</f>
        <v>0</v>
      </c>
      <c r="J1075">
        <f>SUMIFS('总明细 源文件后台下'!M:M,'总明细 源文件后台下'!E:E,E1075,'总明细 源文件后台下'!C:C,"Order")</f>
        <v>0</v>
      </c>
      <c r="K1075">
        <f>SUMIFS('总明细 源文件后台下'!N:N,'总明细 源文件后台下'!E:E,E1075,'总明细 源文件后台下'!C:C,"Order")</f>
        <v>0</v>
      </c>
      <c r="L1075">
        <f>SUMIFS('总明细 源文件后台下'!O:O,'总明细 源文件后台下'!E:E,E1075,'总明细 源文件后台下'!C:C,"Order")</f>
        <v>0</v>
      </c>
      <c r="M1075">
        <f>SUMIFS('总明细 源文件后台下'!P:P,'总明细 源文件后台下'!E:E,E1075,'总明细 源文件后台下'!C:C,"Order")</f>
        <v>0</v>
      </c>
      <c r="N1075">
        <f>SUMIFS('总明细 源文件后台下'!Q:Q,'总明细 源文件后台下'!E:E,E1075,'总明细 源文件后台下'!C:C,"Order")</f>
        <v>0</v>
      </c>
      <c r="O1075">
        <f>SUMIFS('总明细 源文件后台下'!R:R,'总明细 源文件后台下'!E:E,E1075,'总明细 源文件后台下'!C:C,"Order")</f>
        <v>0</v>
      </c>
      <c r="P1075">
        <f>SUMIFS('总明细 源文件后台下'!S:S,'总明细 源文件后台下'!E:E,E1075,'总明细 源文件后台下'!C:C,"Order")</f>
        <v>0</v>
      </c>
      <c r="Q1075">
        <f>SUMIFS('总明细 源文件后台下'!T:T,'总明细 源文件后台下'!E:E,E1075,'总明细 源文件后台下'!C:C,"Order")</f>
        <v>0</v>
      </c>
      <c r="R1075">
        <f>SUMIFS('总明细 源文件后台下'!U:U,'总明细 源文件后台下'!E:E,E1075,'总明细 源文件后台下'!C:C,"Order")</f>
        <v>0</v>
      </c>
      <c r="S1075">
        <f>SUMIFS('总明细 源文件后台下'!V:V,'总明细 源文件后台下'!E:E,E1075,'总明细 源文件后台下'!C:C,"Order")</f>
        <v>0</v>
      </c>
      <c r="T1075">
        <f>SUMIFS('总明细 源文件后台下'!W:W,'总明细 源文件后台下'!E:E,E1075,'总明细 源文件后台下'!C:C,"Order")</f>
        <v>0</v>
      </c>
      <c r="U1075">
        <f>SUMIFS('总明细 源文件后台下'!G:G,'总明细 源文件后台下'!E:E,E1075,'总明细 源文件后台下'!C:C,"Refund")</f>
        <v>0</v>
      </c>
      <c r="V1075">
        <f>SUMIFS('总明细 源文件后台下'!M:M,'总明细 源文件后台下'!E:E,E1075,'总明细 源文件后台下'!C:C,"Refund")</f>
        <v>0</v>
      </c>
      <c r="W1075">
        <f>SUMIFS('总明细 源文件后台下'!N:N,'总明细 源文件后台下'!E:E,E1075,'总明细 源文件后台下'!C:C,"Refund")</f>
        <v>0</v>
      </c>
      <c r="X1075">
        <f>SUMIFS('总明细 源文件后台下'!O:O,'总明细 源文件后台下'!E:E,E1075,'总明细 源文件后台下'!C:C,"Refund")</f>
        <v>0</v>
      </c>
      <c r="Y1075">
        <f>SUMIFS('总明细 源文件后台下'!P:P,'总明细 源文件后台下'!E:E,E1075,'总明细 源文件后台下'!C:C,"Refund")</f>
        <v>0</v>
      </c>
      <c r="Z1075">
        <f>SUMIFS('总明细 源文件后台下'!Q:Q,'总明细 源文件后台下'!E:E,E1075,'总明细 源文件后台下'!C:C,"Refund")</f>
        <v>0</v>
      </c>
      <c r="AA1075">
        <f>SUMIFS('总明细 源文件后台下'!R:R,'总明细 源文件后台下'!E:E,E1075,'总明细 源文件后台下'!C:C,"Refund")</f>
        <v>0</v>
      </c>
      <c r="AB1075">
        <f>SUMIFS('总明细 源文件后台下'!S:S,'总明细 源文件后台下'!E:E,E1075,'总明细 源文件后台下'!C:C,"Refund")</f>
        <v>0</v>
      </c>
      <c r="AC1075">
        <f>SUMIFS('总明细 源文件后台下'!T:T,'总明细 源文件后台下'!E:E,E1075,'总明细 源文件后台下'!C:C,"Refund")</f>
        <v>0</v>
      </c>
      <c r="AD1075">
        <f>SUMIFS('总明细 源文件后台下'!U:U,'总明细 源文件后台下'!E:E,E1075,'总明细 源文件后台下'!C:C,"Refund")</f>
        <v>0</v>
      </c>
      <c r="AE1075">
        <f>SUMIFS('总明细 源文件后台下'!V:V,'总明细 源文件后台下'!E:E,E1075,'总明细 源文件后台下'!C:C,"Refund")</f>
        <v>0</v>
      </c>
      <c r="AF1075">
        <f>SUMIFS('总明细 源文件后台下'!W:W,'总明细 源文件后台下'!E:E,E1075,'总明细 源文件后台下'!C:C,"Refund")</f>
        <v>0</v>
      </c>
      <c r="AK1075">
        <f>(SUMIF('广告费 源文件后台下'!G:G,E1075,'广告费 源文件后台下'!M:M))*-1</f>
        <v>0</v>
      </c>
      <c r="AL1075">
        <f>SUMIFS('总明细 源文件后台下'!W:W,'总明细 源文件后台下'!E:E,E1075,'总明细 源文件后台下'!C:C,"Adjustment",'总明细 源文件后台下'!F:F,"FBA Inventory Reimbursement - Customer Return")</f>
        <v>0</v>
      </c>
      <c r="AM1075">
        <f>SUMIFS('总明细 源文件后台下'!W:W,'总明细 源文件后台下'!E:E,E1075,'总明细 源文件后台下'!C:C,"Adjustment",'总明细 源文件后台下'!F:F,"FBA Inventory Reimbursement - Damaged:Warehouse")</f>
        <v>0</v>
      </c>
      <c r="AN1075">
        <f>SUMIFS('总明细 源文件后台下'!W:W,'总明细 源文件后台下'!E:E,E1075,'总明细 源文件后台下'!C:C,"Adjustment",'总明细 源文件后台下'!F:F,"FBA Inventory Reimbursement - Customer Service Issue")</f>
        <v>0</v>
      </c>
      <c r="AO1075">
        <f>SUMIFS('总明细 源文件后台下'!W:W,'总明细 源文件后台下'!E:E,E1075,'总明细 源文件后台下'!C:C,"Adjustment",'总明细 源文件后台下'!F:F,"FBA Inventory Reimbursement - Fee Correction")</f>
        <v>0</v>
      </c>
      <c r="AP1075">
        <f>SUMIFS('总明细 源文件后台下'!W:W,'总明细 源文件后台下'!E:E,E1075,'总明细 源文件后台下'!C:C,"Adjustment",'总明细 源文件后台下'!F:F,"FBA Inventory Reimbursement - General Adjustment")</f>
        <v>0</v>
      </c>
      <c r="AQ1075">
        <f>SUMIFS('总明细 源文件后台下'!W:W,'总明细 源文件后台下'!E:E,E1075,'总明细 源文件后台下'!C:C,"Adjustment",'总明细 源文件后台下'!F:F,"FBA Inventory Reimbursement - Lost:Inbound")</f>
        <v>0</v>
      </c>
      <c r="AR1075">
        <f>SUMIFS('总明细 源文件后台下'!W:W,'总明细 源文件后台下'!E:E,E1075,'总明细 源文件后台下'!C:C,"Adjustment",'总明细 源文件后台下'!F:F,"FBA Inventory Reimbursement - Lost:Warehouse")</f>
        <v>0</v>
      </c>
      <c r="AS1075">
        <f>SUMIFS('总明细 源文件后台下'!W:W,'总明细 源文件后台下'!E:E,E1075,'总明细 源文件后台下'!C:C,"Adjustment",'总明细 源文件后台下'!F:F,"Non-subscription Fee Adjustment")</f>
        <v>0</v>
      </c>
      <c r="AT1075">
        <f>SUMIFS('总明细 源文件后台下'!W:W,'总明细 源文件后台下'!E:E,E1075,'总明细 源文件后台下'!C:C,"Adjustment",'总明细 源文件后台下'!F:F,"FBA Inventory Placement Service Fee")</f>
        <v>0</v>
      </c>
      <c r="AV1075">
        <f>SUMIF('FBA Customer Return Per Unit Fe'!B:B,E1075,'FBA Customer Return Per Unit Fe'!C:C)</f>
        <v>0</v>
      </c>
      <c r="AX1075">
        <f>(SUMIF('仓储费 源文件后台下'!C:C,E1075,'仓储费 源文件后台下'!V:V))*-1</f>
        <v>-4.0300000000000002E-2</v>
      </c>
      <c r="AZ1075">
        <f>SUMIF('Disposal Fee销毁费用-160.95'!B:B,E1075,'Disposal Fee销毁费用-160.95'!D:D)*-1</f>
        <v>-0.15</v>
      </c>
      <c r="BC1075">
        <f>IFERROR(VLOOKUP(F1075,'优惠券-86.4'!F:I,4,0),0)</f>
        <v>0</v>
      </c>
      <c r="BD1075">
        <f>IFERROR(VLOOKUP(F1075,'早评-120'!E:H,4,0),0)</f>
        <v>0</v>
      </c>
      <c r="BF1075">
        <f t="shared" si="128"/>
        <v>-0.1903</v>
      </c>
      <c r="BG1075">
        <f t="shared" si="129"/>
        <v>0</v>
      </c>
      <c r="BH1075">
        <f t="shared" si="130"/>
        <v>-1.23695</v>
      </c>
      <c r="BQ1075" s="45">
        <f t="shared" si="131"/>
        <v>-1.23695</v>
      </c>
      <c r="BR1075">
        <f>SUMIFS('9月销毁明细'!D:D,'9月销毁明细'!A:A,E1075,'9月销毁明细'!H:H,"Sellable")</f>
        <v>0</v>
      </c>
      <c r="BS1075">
        <f>SUMIFS('9月销毁明细'!G:G,'9月销毁明细'!A:A,E1075,'9月销毁明细'!H:H,"Sellable")</f>
        <v>0</v>
      </c>
      <c r="BT1075">
        <f>SUMIFS('9月销毁明细'!D:D,'9月销毁明细'!A:A,E1075,'9月销毁明细'!H:H,"Unsellable")</f>
        <v>0</v>
      </c>
      <c r="BU1075">
        <f>SUMIFS('9月销毁明细'!G:G,'9月销毁明细'!A:A,E1075,'9月销毁明细'!H:H,"Unsellable")</f>
        <v>0</v>
      </c>
      <c r="BW1075">
        <f>IFERROR(I1075*VLOOKUP(F1075,'9.3成本表'!C:L,10,0),0)</f>
        <v>0</v>
      </c>
      <c r="BX1075">
        <f t="shared" si="132"/>
        <v>0</v>
      </c>
      <c r="CC1075" s="45">
        <f t="shared" si="133"/>
        <v>-1.23695</v>
      </c>
      <c r="CD1075" s="45">
        <f t="shared" si="134"/>
        <v>0</v>
      </c>
      <c r="CE1075" s="45">
        <f t="shared" si="135"/>
        <v>0</v>
      </c>
    </row>
    <row r="1076" spans="4:83" x14ac:dyDescent="0.25">
      <c r="D1076" s="20" t="s">
        <v>2261</v>
      </c>
      <c r="E1076" s="20" t="s">
        <v>2262</v>
      </c>
      <c r="F1076" s="20">
        <v>6769</v>
      </c>
      <c r="G1076">
        <v>1070</v>
      </c>
      <c r="H1076" s="20"/>
      <c r="I1076">
        <f>SUMIFS('总明细 源文件后台下'!G:G,'总明细 源文件后台下'!E:E,E1076,'总明细 源文件后台下'!C:C,"Order")</f>
        <v>0</v>
      </c>
      <c r="J1076">
        <f>SUMIFS('总明细 源文件后台下'!M:M,'总明细 源文件后台下'!E:E,E1076,'总明细 源文件后台下'!C:C,"Order")</f>
        <v>0</v>
      </c>
      <c r="K1076">
        <f>SUMIFS('总明细 源文件后台下'!N:N,'总明细 源文件后台下'!E:E,E1076,'总明细 源文件后台下'!C:C,"Order")</f>
        <v>0</v>
      </c>
      <c r="L1076">
        <f>SUMIFS('总明细 源文件后台下'!O:O,'总明细 源文件后台下'!E:E,E1076,'总明细 源文件后台下'!C:C,"Order")</f>
        <v>0</v>
      </c>
      <c r="M1076">
        <f>SUMIFS('总明细 源文件后台下'!P:P,'总明细 源文件后台下'!E:E,E1076,'总明细 源文件后台下'!C:C,"Order")</f>
        <v>0</v>
      </c>
      <c r="N1076">
        <f>SUMIFS('总明细 源文件后台下'!Q:Q,'总明细 源文件后台下'!E:E,E1076,'总明细 源文件后台下'!C:C,"Order")</f>
        <v>0</v>
      </c>
      <c r="O1076">
        <f>SUMIFS('总明细 源文件后台下'!R:R,'总明细 源文件后台下'!E:E,E1076,'总明细 源文件后台下'!C:C,"Order")</f>
        <v>0</v>
      </c>
      <c r="P1076">
        <f>SUMIFS('总明细 源文件后台下'!S:S,'总明细 源文件后台下'!E:E,E1076,'总明细 源文件后台下'!C:C,"Order")</f>
        <v>0</v>
      </c>
      <c r="Q1076">
        <f>SUMIFS('总明细 源文件后台下'!T:T,'总明细 源文件后台下'!E:E,E1076,'总明细 源文件后台下'!C:C,"Order")</f>
        <v>0</v>
      </c>
      <c r="R1076">
        <f>SUMIFS('总明细 源文件后台下'!U:U,'总明细 源文件后台下'!E:E,E1076,'总明细 源文件后台下'!C:C,"Order")</f>
        <v>0</v>
      </c>
      <c r="S1076">
        <f>SUMIFS('总明细 源文件后台下'!V:V,'总明细 源文件后台下'!E:E,E1076,'总明细 源文件后台下'!C:C,"Order")</f>
        <v>0</v>
      </c>
      <c r="T1076">
        <f>SUMIFS('总明细 源文件后台下'!W:W,'总明细 源文件后台下'!E:E,E1076,'总明细 源文件后台下'!C:C,"Order")</f>
        <v>0</v>
      </c>
      <c r="U1076">
        <f>SUMIFS('总明细 源文件后台下'!G:G,'总明细 源文件后台下'!E:E,E1076,'总明细 源文件后台下'!C:C,"Refund")</f>
        <v>0</v>
      </c>
      <c r="V1076">
        <f>SUMIFS('总明细 源文件后台下'!M:M,'总明细 源文件后台下'!E:E,E1076,'总明细 源文件后台下'!C:C,"Refund")</f>
        <v>0</v>
      </c>
      <c r="W1076">
        <f>SUMIFS('总明细 源文件后台下'!N:N,'总明细 源文件后台下'!E:E,E1076,'总明细 源文件后台下'!C:C,"Refund")</f>
        <v>0</v>
      </c>
      <c r="X1076">
        <f>SUMIFS('总明细 源文件后台下'!O:O,'总明细 源文件后台下'!E:E,E1076,'总明细 源文件后台下'!C:C,"Refund")</f>
        <v>0</v>
      </c>
      <c r="Y1076">
        <f>SUMIFS('总明细 源文件后台下'!P:P,'总明细 源文件后台下'!E:E,E1076,'总明细 源文件后台下'!C:C,"Refund")</f>
        <v>0</v>
      </c>
      <c r="Z1076">
        <f>SUMIFS('总明细 源文件后台下'!Q:Q,'总明细 源文件后台下'!E:E,E1076,'总明细 源文件后台下'!C:C,"Refund")</f>
        <v>0</v>
      </c>
      <c r="AA1076">
        <f>SUMIFS('总明细 源文件后台下'!R:R,'总明细 源文件后台下'!E:E,E1076,'总明细 源文件后台下'!C:C,"Refund")</f>
        <v>0</v>
      </c>
      <c r="AB1076">
        <f>SUMIFS('总明细 源文件后台下'!S:S,'总明细 源文件后台下'!E:E,E1076,'总明细 源文件后台下'!C:C,"Refund")</f>
        <v>0</v>
      </c>
      <c r="AC1076">
        <f>SUMIFS('总明细 源文件后台下'!T:T,'总明细 源文件后台下'!E:E,E1076,'总明细 源文件后台下'!C:C,"Refund")</f>
        <v>0</v>
      </c>
      <c r="AD1076">
        <f>SUMIFS('总明细 源文件后台下'!U:U,'总明细 源文件后台下'!E:E,E1076,'总明细 源文件后台下'!C:C,"Refund")</f>
        <v>0</v>
      </c>
      <c r="AE1076">
        <f>SUMIFS('总明细 源文件后台下'!V:V,'总明细 源文件后台下'!E:E,E1076,'总明细 源文件后台下'!C:C,"Refund")</f>
        <v>0</v>
      </c>
      <c r="AF1076">
        <f>SUMIFS('总明细 源文件后台下'!W:W,'总明细 源文件后台下'!E:E,E1076,'总明细 源文件后台下'!C:C,"Refund")</f>
        <v>0</v>
      </c>
      <c r="AK1076">
        <f>(SUMIF('广告费 源文件后台下'!G:G,E1076,'广告费 源文件后台下'!M:M))*-1</f>
        <v>0</v>
      </c>
      <c r="AL1076">
        <f>SUMIFS('总明细 源文件后台下'!W:W,'总明细 源文件后台下'!E:E,E1076,'总明细 源文件后台下'!C:C,"Adjustment",'总明细 源文件后台下'!F:F,"FBA Inventory Reimbursement - Customer Return")</f>
        <v>0</v>
      </c>
      <c r="AM1076">
        <f>SUMIFS('总明细 源文件后台下'!W:W,'总明细 源文件后台下'!E:E,E1076,'总明细 源文件后台下'!C:C,"Adjustment",'总明细 源文件后台下'!F:F,"FBA Inventory Reimbursement - Damaged:Warehouse")</f>
        <v>0</v>
      </c>
      <c r="AN1076">
        <f>SUMIFS('总明细 源文件后台下'!W:W,'总明细 源文件后台下'!E:E,E1076,'总明细 源文件后台下'!C:C,"Adjustment",'总明细 源文件后台下'!F:F,"FBA Inventory Reimbursement - Customer Service Issue")</f>
        <v>0</v>
      </c>
      <c r="AO1076">
        <f>SUMIFS('总明细 源文件后台下'!W:W,'总明细 源文件后台下'!E:E,E1076,'总明细 源文件后台下'!C:C,"Adjustment",'总明细 源文件后台下'!F:F,"FBA Inventory Reimbursement - Fee Correction")</f>
        <v>0</v>
      </c>
      <c r="AP1076">
        <f>SUMIFS('总明细 源文件后台下'!W:W,'总明细 源文件后台下'!E:E,E1076,'总明细 源文件后台下'!C:C,"Adjustment",'总明细 源文件后台下'!F:F,"FBA Inventory Reimbursement - General Adjustment")</f>
        <v>0</v>
      </c>
      <c r="AQ1076">
        <f>SUMIFS('总明细 源文件后台下'!W:W,'总明细 源文件后台下'!E:E,E1076,'总明细 源文件后台下'!C:C,"Adjustment",'总明细 源文件后台下'!F:F,"FBA Inventory Reimbursement - Lost:Inbound")</f>
        <v>0</v>
      </c>
      <c r="AR1076">
        <f>SUMIFS('总明细 源文件后台下'!W:W,'总明细 源文件后台下'!E:E,E1076,'总明细 源文件后台下'!C:C,"Adjustment",'总明细 源文件后台下'!F:F,"FBA Inventory Reimbursement - Lost:Warehouse")</f>
        <v>0</v>
      </c>
      <c r="AS1076">
        <f>SUMIFS('总明细 源文件后台下'!W:W,'总明细 源文件后台下'!E:E,E1076,'总明细 源文件后台下'!C:C,"Adjustment",'总明细 源文件后台下'!F:F,"Non-subscription Fee Adjustment")</f>
        <v>0</v>
      </c>
      <c r="AT1076">
        <f>SUMIFS('总明细 源文件后台下'!W:W,'总明细 源文件后台下'!E:E,E1076,'总明细 源文件后台下'!C:C,"Adjustment",'总明细 源文件后台下'!F:F,"FBA Inventory Placement Service Fee")</f>
        <v>0</v>
      </c>
      <c r="AV1076">
        <f>SUMIF('FBA Customer Return Per Unit Fe'!B:B,E1076,'FBA Customer Return Per Unit Fe'!C:C)</f>
        <v>0</v>
      </c>
      <c r="AX1076">
        <f>(SUMIF('仓储费 源文件后台下'!C:C,E1076,'仓储费 源文件后台下'!V:V))*-1</f>
        <v>0</v>
      </c>
      <c r="AZ1076">
        <f>SUMIF('Disposal Fee销毁费用-160.95'!B:B,E1076,'Disposal Fee销毁费用-160.95'!D:D)*-1</f>
        <v>0</v>
      </c>
      <c r="BC1076">
        <f>IFERROR(VLOOKUP(F1076,'优惠券-86.4'!F:I,4,0),0)</f>
        <v>0</v>
      </c>
      <c r="BD1076">
        <f>IFERROR(VLOOKUP(F1076,'早评-120'!E:H,4,0),0)</f>
        <v>0</v>
      </c>
      <c r="BF1076">
        <f t="shared" si="128"/>
        <v>0</v>
      </c>
      <c r="BG1076">
        <f t="shared" si="129"/>
        <v>0</v>
      </c>
      <c r="BH1076">
        <f t="shared" si="130"/>
        <v>0</v>
      </c>
      <c r="BQ1076" s="45">
        <f t="shared" si="131"/>
        <v>0</v>
      </c>
      <c r="BR1076">
        <f>SUMIFS('9月销毁明细'!D:D,'9月销毁明细'!A:A,E1076,'9月销毁明细'!H:H,"Sellable")</f>
        <v>0</v>
      </c>
      <c r="BS1076">
        <f>SUMIFS('9月销毁明细'!G:G,'9月销毁明细'!A:A,E1076,'9月销毁明细'!H:H,"Sellable")</f>
        <v>0</v>
      </c>
      <c r="BT1076">
        <f>SUMIFS('9月销毁明细'!D:D,'9月销毁明细'!A:A,E1076,'9月销毁明细'!H:H,"Unsellable")</f>
        <v>0</v>
      </c>
      <c r="BU1076">
        <f>SUMIFS('9月销毁明细'!G:G,'9月销毁明细'!A:A,E1076,'9月销毁明细'!H:H,"Unsellable")</f>
        <v>0</v>
      </c>
      <c r="BW1076">
        <f>IFERROR(I1076*VLOOKUP(F1076,'9.3成本表'!C:L,10,0),0)</f>
        <v>0</v>
      </c>
      <c r="BX1076">
        <f t="shared" si="132"/>
        <v>0</v>
      </c>
      <c r="CC1076" s="45">
        <f t="shared" si="133"/>
        <v>0</v>
      </c>
      <c r="CD1076" s="45">
        <f t="shared" si="134"/>
        <v>0</v>
      </c>
      <c r="CE1076" s="45">
        <f t="shared" si="135"/>
        <v>0</v>
      </c>
    </row>
    <row r="1077" spans="4:83" x14ac:dyDescent="0.25">
      <c r="D1077" s="20" t="s">
        <v>2263</v>
      </c>
      <c r="E1077" s="20" t="s">
        <v>2264</v>
      </c>
      <c r="F1077" s="20">
        <v>6770</v>
      </c>
      <c r="G1077">
        <v>1071</v>
      </c>
      <c r="H1077" s="20"/>
      <c r="I1077">
        <f>SUMIFS('总明细 源文件后台下'!G:G,'总明细 源文件后台下'!E:E,E1077,'总明细 源文件后台下'!C:C,"Order")</f>
        <v>3</v>
      </c>
      <c r="J1077">
        <f>SUMIFS('总明细 源文件后台下'!M:M,'总明细 源文件后台下'!E:E,E1077,'总明细 源文件后台下'!C:C,"Order")</f>
        <v>33.97</v>
      </c>
      <c r="K1077">
        <f>SUMIFS('总明细 源文件后台下'!N:N,'总明细 源文件后台下'!E:E,E1077,'总明细 源文件后台下'!C:C,"Order")</f>
        <v>0</v>
      </c>
      <c r="L1077">
        <f>SUMIFS('总明细 源文件后台下'!O:O,'总明细 源文件后台下'!E:E,E1077,'总明细 源文件后台下'!C:C,"Order")</f>
        <v>0</v>
      </c>
      <c r="M1077">
        <f>SUMIFS('总明细 源文件后台下'!P:P,'总明细 源文件后台下'!E:E,E1077,'总明细 源文件后台下'!C:C,"Order")</f>
        <v>0</v>
      </c>
      <c r="N1077">
        <f>SUMIFS('总明细 源文件后台下'!Q:Q,'总明细 源文件后台下'!E:E,E1077,'总明细 源文件后台下'!C:C,"Order")</f>
        <v>1.63</v>
      </c>
      <c r="O1077">
        <f>SUMIFS('总明细 源文件后台下'!R:R,'总明细 源文件后台下'!E:E,E1077,'总明细 源文件后台下'!C:C,"Order")</f>
        <v>-1.63</v>
      </c>
      <c r="P1077">
        <f>SUMIFS('总明细 源文件后台下'!S:S,'总明细 源文件后台下'!E:E,E1077,'总明细 源文件后台下'!C:C,"Order")</f>
        <v>-5.78</v>
      </c>
      <c r="Q1077">
        <f>SUMIFS('总明细 源文件后台下'!T:T,'总明细 源文件后台下'!E:E,E1077,'总明细 源文件后台下'!C:C,"Order")</f>
        <v>-10.77</v>
      </c>
      <c r="R1077">
        <f>SUMIFS('总明细 源文件后台下'!U:U,'总明细 源文件后台下'!E:E,E1077,'总明细 源文件后台下'!C:C,"Order")</f>
        <v>0</v>
      </c>
      <c r="S1077">
        <f>SUMIFS('总明细 源文件后台下'!V:V,'总明细 源文件后台下'!E:E,E1077,'总明细 源文件后台下'!C:C,"Order")</f>
        <v>0</v>
      </c>
      <c r="T1077">
        <f>SUMIFS('总明细 源文件后台下'!W:W,'总明细 源文件后台下'!E:E,E1077,'总明细 源文件后台下'!C:C,"Order")</f>
        <v>17.420000000000002</v>
      </c>
      <c r="U1077">
        <f>SUMIFS('总明细 源文件后台下'!G:G,'总明细 源文件后台下'!E:E,E1077,'总明细 源文件后台下'!C:C,"Refund")</f>
        <v>0</v>
      </c>
      <c r="V1077">
        <f>SUMIFS('总明细 源文件后台下'!M:M,'总明细 源文件后台下'!E:E,E1077,'总明细 源文件后台下'!C:C,"Refund")</f>
        <v>0</v>
      </c>
      <c r="W1077">
        <f>SUMIFS('总明细 源文件后台下'!N:N,'总明细 源文件后台下'!E:E,E1077,'总明细 源文件后台下'!C:C,"Refund")</f>
        <v>0</v>
      </c>
      <c r="X1077">
        <f>SUMIFS('总明细 源文件后台下'!O:O,'总明细 源文件后台下'!E:E,E1077,'总明细 源文件后台下'!C:C,"Refund")</f>
        <v>0</v>
      </c>
      <c r="Y1077">
        <f>SUMIFS('总明细 源文件后台下'!P:P,'总明细 源文件后台下'!E:E,E1077,'总明细 源文件后台下'!C:C,"Refund")</f>
        <v>0</v>
      </c>
      <c r="Z1077">
        <f>SUMIFS('总明细 源文件后台下'!Q:Q,'总明细 源文件后台下'!E:E,E1077,'总明细 源文件后台下'!C:C,"Refund")</f>
        <v>0</v>
      </c>
      <c r="AA1077">
        <f>SUMIFS('总明细 源文件后台下'!R:R,'总明细 源文件后台下'!E:E,E1077,'总明细 源文件后台下'!C:C,"Refund")</f>
        <v>0</v>
      </c>
      <c r="AB1077">
        <f>SUMIFS('总明细 源文件后台下'!S:S,'总明细 源文件后台下'!E:E,E1077,'总明细 源文件后台下'!C:C,"Refund")</f>
        <v>0</v>
      </c>
      <c r="AC1077">
        <f>SUMIFS('总明细 源文件后台下'!T:T,'总明细 源文件后台下'!E:E,E1077,'总明细 源文件后台下'!C:C,"Refund")</f>
        <v>0</v>
      </c>
      <c r="AD1077">
        <f>SUMIFS('总明细 源文件后台下'!U:U,'总明细 源文件后台下'!E:E,E1077,'总明细 源文件后台下'!C:C,"Refund")</f>
        <v>0</v>
      </c>
      <c r="AE1077">
        <f>SUMIFS('总明细 源文件后台下'!V:V,'总明细 源文件后台下'!E:E,E1077,'总明细 源文件后台下'!C:C,"Refund")</f>
        <v>0</v>
      </c>
      <c r="AF1077">
        <f>SUMIFS('总明细 源文件后台下'!W:W,'总明细 源文件后台下'!E:E,E1077,'总明细 源文件后台下'!C:C,"Refund")</f>
        <v>0</v>
      </c>
      <c r="AK1077">
        <f>(SUMIF('广告费 源文件后台下'!G:G,E1077,'广告费 源文件后台下'!M:M))*-1</f>
        <v>0</v>
      </c>
      <c r="AL1077">
        <f>SUMIFS('总明细 源文件后台下'!W:W,'总明细 源文件后台下'!E:E,E1077,'总明细 源文件后台下'!C:C,"Adjustment",'总明细 源文件后台下'!F:F,"FBA Inventory Reimbursement - Customer Return")</f>
        <v>0</v>
      </c>
      <c r="AM1077">
        <f>SUMIFS('总明细 源文件后台下'!W:W,'总明细 源文件后台下'!E:E,E1077,'总明细 源文件后台下'!C:C,"Adjustment",'总明细 源文件后台下'!F:F,"FBA Inventory Reimbursement - Damaged:Warehouse")</f>
        <v>0</v>
      </c>
      <c r="AN1077">
        <f>SUMIFS('总明细 源文件后台下'!W:W,'总明细 源文件后台下'!E:E,E1077,'总明细 源文件后台下'!C:C,"Adjustment",'总明细 源文件后台下'!F:F,"FBA Inventory Reimbursement - Customer Service Issue")</f>
        <v>0</v>
      </c>
      <c r="AO1077">
        <f>SUMIFS('总明细 源文件后台下'!W:W,'总明细 源文件后台下'!E:E,E1077,'总明细 源文件后台下'!C:C,"Adjustment",'总明细 源文件后台下'!F:F,"FBA Inventory Reimbursement - Fee Correction")</f>
        <v>0</v>
      </c>
      <c r="AP1077">
        <f>SUMIFS('总明细 源文件后台下'!W:W,'总明细 源文件后台下'!E:E,E1077,'总明细 源文件后台下'!C:C,"Adjustment",'总明细 源文件后台下'!F:F,"FBA Inventory Reimbursement - General Adjustment")</f>
        <v>0</v>
      </c>
      <c r="AQ1077">
        <f>SUMIFS('总明细 源文件后台下'!W:W,'总明细 源文件后台下'!E:E,E1077,'总明细 源文件后台下'!C:C,"Adjustment",'总明细 源文件后台下'!F:F,"FBA Inventory Reimbursement - Lost:Inbound")</f>
        <v>0</v>
      </c>
      <c r="AR1077">
        <f>SUMIFS('总明细 源文件后台下'!W:W,'总明细 源文件后台下'!E:E,E1077,'总明细 源文件后台下'!C:C,"Adjustment",'总明细 源文件后台下'!F:F,"FBA Inventory Reimbursement - Lost:Warehouse")</f>
        <v>0</v>
      </c>
      <c r="AS1077">
        <f>SUMIFS('总明细 源文件后台下'!W:W,'总明细 源文件后台下'!E:E,E1077,'总明细 源文件后台下'!C:C,"Adjustment",'总明细 源文件后台下'!F:F,"Non-subscription Fee Adjustment")</f>
        <v>0</v>
      </c>
      <c r="AT1077">
        <f>SUMIFS('总明细 源文件后台下'!W:W,'总明细 源文件后台下'!E:E,E1077,'总明细 源文件后台下'!C:C,"Adjustment",'总明细 源文件后台下'!F:F,"FBA Inventory Placement Service Fee")</f>
        <v>0</v>
      </c>
      <c r="AV1077">
        <f>SUMIF('FBA Customer Return Per Unit Fe'!B:B,E1077,'FBA Customer Return Per Unit Fe'!C:C)</f>
        <v>0</v>
      </c>
      <c r="AX1077">
        <f>(SUMIF('仓储费 源文件后台下'!C:C,E1077,'仓储费 源文件后台下'!V:V))*-1</f>
        <v>-0.89139999999999997</v>
      </c>
      <c r="AZ1077">
        <f>SUMIF('Disposal Fee销毁费用-160.95'!B:B,E1077,'Disposal Fee销毁费用-160.95'!D:D)*-1</f>
        <v>0</v>
      </c>
      <c r="BC1077">
        <f>IFERROR(VLOOKUP(F1077,'优惠券-86.4'!F:I,4,0),0)</f>
        <v>0</v>
      </c>
      <c r="BD1077">
        <f>IFERROR(VLOOKUP(F1077,'早评-120'!E:H,4,0),0)</f>
        <v>0</v>
      </c>
      <c r="BF1077">
        <f t="shared" si="128"/>
        <v>16.528600000000001</v>
      </c>
      <c r="BG1077">
        <f t="shared" si="129"/>
        <v>0.48656461583750371</v>
      </c>
      <c r="BH1077">
        <f t="shared" si="130"/>
        <v>107.4359</v>
      </c>
      <c r="BQ1077" s="45">
        <f t="shared" si="131"/>
        <v>107.4359</v>
      </c>
      <c r="BR1077">
        <f>SUMIFS('9月销毁明细'!D:D,'9月销毁明细'!A:A,E1077,'9月销毁明细'!H:H,"Sellable")</f>
        <v>0</v>
      </c>
      <c r="BS1077">
        <f>SUMIFS('9月销毁明细'!G:G,'9月销毁明细'!A:A,E1077,'9月销毁明细'!H:H,"Sellable")</f>
        <v>0</v>
      </c>
      <c r="BT1077">
        <f>SUMIFS('9月销毁明细'!D:D,'9月销毁明细'!A:A,E1077,'9月销毁明细'!H:H,"Unsellable")</f>
        <v>0</v>
      </c>
      <c r="BU1077">
        <f>SUMIFS('9月销毁明细'!G:G,'9月销毁明细'!A:A,E1077,'9月销毁明细'!H:H,"Unsellable")</f>
        <v>0</v>
      </c>
      <c r="BW1077">
        <f>IFERROR(I1077*VLOOKUP(F1077,'9.3成本表'!C:L,10,0),0)</f>
        <v>35.700000000000003</v>
      </c>
      <c r="BX1077">
        <f t="shared" si="132"/>
        <v>39.78</v>
      </c>
      <c r="CC1077" s="45">
        <f t="shared" si="133"/>
        <v>31.9559</v>
      </c>
      <c r="CD1077" s="45">
        <f t="shared" si="134"/>
        <v>0.14472453069450419</v>
      </c>
      <c r="CE1077" s="45">
        <f t="shared" si="135"/>
        <v>0.42336910439851616</v>
      </c>
    </row>
    <row r="1078" spans="4:83" x14ac:dyDescent="0.25">
      <c r="D1078" s="20" t="s">
        <v>2265</v>
      </c>
      <c r="E1078" s="20" t="s">
        <v>2266</v>
      </c>
      <c r="F1078" s="20">
        <v>6770</v>
      </c>
      <c r="G1078">
        <v>1072</v>
      </c>
      <c r="H1078" s="20"/>
      <c r="I1078">
        <f>SUMIFS('总明细 源文件后台下'!G:G,'总明细 源文件后台下'!E:E,E1078,'总明细 源文件后台下'!C:C,"Order")</f>
        <v>12</v>
      </c>
      <c r="J1078">
        <f>SUMIFS('总明细 源文件后台下'!M:M,'总明细 源文件后台下'!E:E,E1078,'总明细 源文件后台下'!C:C,"Order")</f>
        <v>139.87999999999997</v>
      </c>
      <c r="K1078">
        <f>SUMIFS('总明细 源文件后台下'!N:N,'总明细 源文件后台下'!E:E,E1078,'总明细 源文件后台下'!C:C,"Order")</f>
        <v>0.69</v>
      </c>
      <c r="L1078">
        <f>SUMIFS('总明细 源文件后台下'!O:O,'总明细 源文件后台下'!E:E,E1078,'总明细 源文件后台下'!C:C,"Order")</f>
        <v>0</v>
      </c>
      <c r="M1078">
        <f>SUMIFS('总明细 源文件后台下'!P:P,'总明细 源文件后台下'!E:E,E1078,'总明细 源文件后台下'!C:C,"Order")</f>
        <v>-0.69</v>
      </c>
      <c r="N1078">
        <f>SUMIFS('总明细 源文件后台下'!Q:Q,'总明细 源文件后台下'!E:E,E1078,'总明细 源文件后台下'!C:C,"Order")</f>
        <v>4.7</v>
      </c>
      <c r="O1078">
        <f>SUMIFS('总明细 源文件后台下'!R:R,'总明细 源文件后台下'!E:E,E1078,'总明细 源文件后台下'!C:C,"Order")</f>
        <v>-4.7</v>
      </c>
      <c r="P1078">
        <f>SUMIFS('总明细 源文件后台下'!S:S,'总明细 源文件后台下'!E:E,E1078,'总明细 源文件后台下'!C:C,"Order")</f>
        <v>-23.799999999999994</v>
      </c>
      <c r="Q1078">
        <f>SUMIFS('总明细 源文件后台下'!T:T,'总明细 源文件后台下'!E:E,E1078,'总明细 源文件后台下'!C:C,"Order")</f>
        <v>-43.080000000000013</v>
      </c>
      <c r="R1078">
        <f>SUMIFS('总明细 源文件后台下'!U:U,'总明细 源文件后台下'!E:E,E1078,'总明细 源文件后台下'!C:C,"Order")</f>
        <v>0</v>
      </c>
      <c r="S1078">
        <f>SUMIFS('总明细 源文件后台下'!V:V,'总明细 源文件后台下'!E:E,E1078,'总明细 源文件后台下'!C:C,"Order")</f>
        <v>0</v>
      </c>
      <c r="T1078">
        <f>SUMIFS('总明细 源文件后台下'!W:W,'总明细 源文件后台下'!E:E,E1078,'总明细 源文件后台下'!C:C,"Order")</f>
        <v>73</v>
      </c>
      <c r="U1078">
        <f>SUMIFS('总明细 源文件后台下'!G:G,'总明细 源文件后台下'!E:E,E1078,'总明细 源文件后台下'!C:C,"Refund")</f>
        <v>1</v>
      </c>
      <c r="V1078">
        <f>SUMIFS('总明细 源文件后台下'!M:M,'总明细 源文件后台下'!E:E,E1078,'总明细 源文件后台下'!C:C,"Refund")</f>
        <v>-18.989999999999998</v>
      </c>
      <c r="W1078">
        <f>SUMIFS('总明细 源文件后台下'!N:N,'总明细 源文件后台下'!E:E,E1078,'总明细 源文件后台下'!C:C,"Refund")</f>
        <v>0</v>
      </c>
      <c r="X1078">
        <f>SUMIFS('总明细 源文件后台下'!O:O,'总明细 源文件后台下'!E:E,E1078,'总明细 源文件后台下'!C:C,"Refund")</f>
        <v>0</v>
      </c>
      <c r="Y1078">
        <f>SUMIFS('总明细 源文件后台下'!P:P,'总明细 源文件后台下'!E:E,E1078,'总明细 源文件后台下'!C:C,"Refund")</f>
        <v>0</v>
      </c>
      <c r="Z1078">
        <f>SUMIFS('总明细 源文件后台下'!Q:Q,'总明细 源文件后台下'!E:E,E1078,'总明细 源文件后台下'!C:C,"Refund")</f>
        <v>0</v>
      </c>
      <c r="AA1078">
        <f>SUMIFS('总明细 源文件后台下'!R:R,'总明细 源文件后台下'!E:E,E1078,'总明细 源文件后台下'!C:C,"Refund")</f>
        <v>0</v>
      </c>
      <c r="AB1078">
        <f>SUMIFS('总明细 源文件后台下'!S:S,'总明细 源文件后台下'!E:E,E1078,'总明细 源文件后台下'!C:C,"Refund")</f>
        <v>2.58</v>
      </c>
      <c r="AC1078">
        <f>SUMIFS('总明细 源文件后台下'!T:T,'总明细 源文件后台下'!E:E,E1078,'总明细 源文件后台下'!C:C,"Refund")</f>
        <v>0</v>
      </c>
      <c r="AD1078">
        <f>SUMIFS('总明细 源文件后台下'!U:U,'总明细 源文件后台下'!E:E,E1078,'总明细 源文件后台下'!C:C,"Refund")</f>
        <v>0</v>
      </c>
      <c r="AE1078">
        <f>SUMIFS('总明细 源文件后台下'!V:V,'总明细 源文件后台下'!E:E,E1078,'总明细 源文件后台下'!C:C,"Refund")</f>
        <v>0</v>
      </c>
      <c r="AF1078">
        <f>SUMIFS('总明细 源文件后台下'!W:W,'总明细 源文件后台下'!E:E,E1078,'总明细 源文件后台下'!C:C,"Refund")</f>
        <v>-16.41</v>
      </c>
      <c r="AK1078">
        <f>(SUMIF('广告费 源文件后台下'!G:G,E1078,'广告费 源文件后台下'!M:M))*-1</f>
        <v>0</v>
      </c>
      <c r="AL1078">
        <f>SUMIFS('总明细 源文件后台下'!W:W,'总明细 源文件后台下'!E:E,E1078,'总明细 源文件后台下'!C:C,"Adjustment",'总明细 源文件后台下'!F:F,"FBA Inventory Reimbursement - Customer Return")</f>
        <v>0</v>
      </c>
      <c r="AM1078">
        <f>SUMIFS('总明细 源文件后台下'!W:W,'总明细 源文件后台下'!E:E,E1078,'总明细 源文件后台下'!C:C,"Adjustment",'总明细 源文件后台下'!F:F,"FBA Inventory Reimbursement - Damaged:Warehouse")</f>
        <v>0</v>
      </c>
      <c r="AN1078">
        <f>SUMIFS('总明细 源文件后台下'!W:W,'总明细 源文件后台下'!E:E,E1078,'总明细 源文件后台下'!C:C,"Adjustment",'总明细 源文件后台下'!F:F,"FBA Inventory Reimbursement - Customer Service Issue")</f>
        <v>0</v>
      </c>
      <c r="AO1078">
        <f>SUMIFS('总明细 源文件后台下'!W:W,'总明细 源文件后台下'!E:E,E1078,'总明细 源文件后台下'!C:C,"Adjustment",'总明细 源文件后台下'!F:F,"FBA Inventory Reimbursement - Fee Correction")</f>
        <v>0</v>
      </c>
      <c r="AP1078">
        <f>SUMIFS('总明细 源文件后台下'!W:W,'总明细 源文件后台下'!E:E,E1078,'总明细 源文件后台下'!C:C,"Adjustment",'总明细 源文件后台下'!F:F,"FBA Inventory Reimbursement - General Adjustment")</f>
        <v>0</v>
      </c>
      <c r="AQ1078">
        <f>SUMIFS('总明细 源文件后台下'!W:W,'总明细 源文件后台下'!E:E,E1078,'总明细 源文件后台下'!C:C,"Adjustment",'总明细 源文件后台下'!F:F,"FBA Inventory Reimbursement - Lost:Inbound")</f>
        <v>0</v>
      </c>
      <c r="AR1078">
        <f>SUMIFS('总明细 源文件后台下'!W:W,'总明细 源文件后台下'!E:E,E1078,'总明细 源文件后台下'!C:C,"Adjustment",'总明细 源文件后台下'!F:F,"FBA Inventory Reimbursement - Lost:Warehouse")</f>
        <v>0</v>
      </c>
      <c r="AS1078">
        <f>SUMIFS('总明细 源文件后台下'!W:W,'总明细 源文件后台下'!E:E,E1078,'总明细 源文件后台下'!C:C,"Adjustment",'总明细 源文件后台下'!F:F,"Non-subscription Fee Adjustment")</f>
        <v>0</v>
      </c>
      <c r="AT1078">
        <f>SUMIFS('总明细 源文件后台下'!W:W,'总明细 源文件后台下'!E:E,E1078,'总明细 源文件后台下'!C:C,"Adjustment",'总明细 源文件后台下'!F:F,"FBA Inventory Placement Service Fee")</f>
        <v>0</v>
      </c>
      <c r="AV1078">
        <f>SUMIF('FBA Customer Return Per Unit Fe'!B:B,E1078,'FBA Customer Return Per Unit Fe'!C:C)</f>
        <v>-3.59</v>
      </c>
      <c r="AX1078">
        <f>(SUMIF('仓储费 源文件后台下'!C:C,E1078,'仓储费 源文件后台下'!V:V))*-1</f>
        <v>-0.53039999999999998</v>
      </c>
      <c r="AZ1078">
        <f>SUMIF('Disposal Fee销毁费用-160.95'!B:B,E1078,'Disposal Fee销毁费用-160.95'!D:D)*-1</f>
        <v>0</v>
      </c>
      <c r="BC1078">
        <f>IFERROR(VLOOKUP(F1078,'优惠券-86.4'!F:I,4,0),0)</f>
        <v>0</v>
      </c>
      <c r="BD1078">
        <f>IFERROR(VLOOKUP(F1078,'早评-120'!E:H,4,0),0)</f>
        <v>0</v>
      </c>
      <c r="BF1078">
        <f t="shared" si="128"/>
        <v>52.4696</v>
      </c>
      <c r="BG1078">
        <f t="shared" si="129"/>
        <v>0.37510437517872469</v>
      </c>
      <c r="BH1078">
        <f t="shared" si="130"/>
        <v>341.05239999999998</v>
      </c>
      <c r="BQ1078" s="45">
        <f t="shared" si="131"/>
        <v>341.05239999999998</v>
      </c>
      <c r="BR1078">
        <f>SUMIFS('9月销毁明细'!D:D,'9月销毁明细'!A:A,E1078,'9月销毁明细'!H:H,"Sellable")</f>
        <v>0</v>
      </c>
      <c r="BS1078">
        <f>SUMIFS('9月销毁明细'!G:G,'9月销毁明细'!A:A,E1078,'9月销毁明细'!H:H,"Sellable")</f>
        <v>0</v>
      </c>
      <c r="BT1078">
        <f>SUMIFS('9月销毁明细'!D:D,'9月销毁明细'!A:A,E1078,'9月销毁明细'!H:H,"Unsellable")</f>
        <v>0</v>
      </c>
      <c r="BU1078">
        <f>SUMIFS('9月销毁明细'!G:G,'9月销毁明细'!A:A,E1078,'9月销毁明细'!H:H,"Unsellable")</f>
        <v>0</v>
      </c>
      <c r="BW1078">
        <f>IFERROR(I1078*VLOOKUP(F1078,'9.3成本表'!C:L,10,0),0)</f>
        <v>142.80000000000001</v>
      </c>
      <c r="BX1078">
        <f t="shared" si="132"/>
        <v>159.12</v>
      </c>
      <c r="CC1078" s="45">
        <f t="shared" si="133"/>
        <v>39.132399999999961</v>
      </c>
      <c r="CD1078" s="45">
        <f t="shared" si="134"/>
        <v>4.303952838696902E-2</v>
      </c>
      <c r="CE1078" s="45">
        <f t="shared" si="135"/>
        <v>0.12961181770005287</v>
      </c>
    </row>
    <row r="1079" spans="4:83" x14ac:dyDescent="0.25">
      <c r="D1079" s="20" t="s">
        <v>2267</v>
      </c>
      <c r="E1079" s="20" t="s">
        <v>2268</v>
      </c>
      <c r="F1079" s="20">
        <v>6770</v>
      </c>
      <c r="G1079">
        <v>1073</v>
      </c>
      <c r="H1079" s="20"/>
      <c r="I1079">
        <f>SUMIFS('总明细 源文件后台下'!G:G,'总明细 源文件后台下'!E:E,E1079,'总明细 源文件后台下'!C:C,"Order")</f>
        <v>8</v>
      </c>
      <c r="J1079">
        <f>SUMIFS('总明细 源文件后台下'!M:M,'总明细 源文件后台下'!E:E,E1079,'总明细 源文件后台下'!C:C,"Order")</f>
        <v>81.92</v>
      </c>
      <c r="K1079">
        <f>SUMIFS('总明细 源文件后台下'!N:N,'总明细 源文件后台下'!E:E,E1079,'总明细 源文件后台下'!C:C,"Order")</f>
        <v>0</v>
      </c>
      <c r="L1079">
        <f>SUMIFS('总明细 源文件后台下'!O:O,'总明细 源文件后台下'!E:E,E1079,'总明细 源文件后台下'!C:C,"Order")</f>
        <v>0</v>
      </c>
      <c r="M1079">
        <f>SUMIFS('总明细 源文件后台下'!P:P,'总明细 源文件后台下'!E:E,E1079,'总明细 源文件后台下'!C:C,"Order")</f>
        <v>0</v>
      </c>
      <c r="N1079">
        <f>SUMIFS('总明细 源文件后台下'!Q:Q,'总明细 源文件后台下'!E:E,E1079,'总明细 源文件后台下'!C:C,"Order")</f>
        <v>0.97</v>
      </c>
      <c r="O1079">
        <f>SUMIFS('总明细 源文件后台下'!R:R,'总明细 源文件后台下'!E:E,E1079,'总明细 源文件后台下'!C:C,"Order")</f>
        <v>-0.97</v>
      </c>
      <c r="P1079">
        <f>SUMIFS('总明细 源文件后台下'!S:S,'总明细 源文件后台下'!E:E,E1079,'总明细 源文件后台下'!C:C,"Order")</f>
        <v>-13.939999999999998</v>
      </c>
      <c r="Q1079">
        <f>SUMIFS('总明细 源文件后台下'!T:T,'总明细 源文件后台下'!E:E,E1079,'总明细 源文件后台下'!C:C,"Order")</f>
        <v>-28.72</v>
      </c>
      <c r="R1079">
        <f>SUMIFS('总明细 源文件后台下'!U:U,'总明细 源文件后台下'!E:E,E1079,'总明细 源文件后台下'!C:C,"Order")</f>
        <v>0</v>
      </c>
      <c r="S1079">
        <f>SUMIFS('总明细 源文件后台下'!V:V,'总明细 源文件后台下'!E:E,E1079,'总明细 源文件后台下'!C:C,"Order")</f>
        <v>0</v>
      </c>
      <c r="T1079">
        <f>SUMIFS('总明细 源文件后台下'!W:W,'总明细 源文件后台下'!E:E,E1079,'总明细 源文件后台下'!C:C,"Order")</f>
        <v>39.26</v>
      </c>
      <c r="U1079">
        <f>SUMIFS('总明细 源文件后台下'!G:G,'总明细 源文件后台下'!E:E,E1079,'总明细 源文件后台下'!C:C,"Refund")</f>
        <v>2</v>
      </c>
      <c r="V1079">
        <f>SUMIFS('总明细 源文件后台下'!M:M,'总明细 源文件后台下'!E:E,E1079,'总明细 源文件后台下'!C:C,"Refund")</f>
        <v>-22.98</v>
      </c>
      <c r="W1079">
        <f>SUMIFS('总明细 源文件后台下'!N:N,'总明细 源文件后台下'!E:E,E1079,'总明细 源文件后台下'!C:C,"Refund")</f>
        <v>0</v>
      </c>
      <c r="X1079">
        <f>SUMIFS('总明细 源文件后台下'!O:O,'总明细 源文件后台下'!E:E,E1079,'总明细 源文件后台下'!C:C,"Refund")</f>
        <v>0</v>
      </c>
      <c r="Y1079">
        <f>SUMIFS('总明细 源文件后台下'!P:P,'总明细 源文件后台下'!E:E,E1079,'总明细 源文件后台下'!C:C,"Refund")</f>
        <v>0</v>
      </c>
      <c r="Z1079">
        <f>SUMIFS('总明细 源文件后台下'!Q:Q,'总明细 源文件后台下'!E:E,E1079,'总明细 源文件后台下'!C:C,"Refund")</f>
        <v>0</v>
      </c>
      <c r="AA1079">
        <f>SUMIFS('总明细 源文件后台下'!R:R,'总明细 源文件后台下'!E:E,E1079,'总明细 源文件后台下'!C:C,"Refund")</f>
        <v>0</v>
      </c>
      <c r="AB1079">
        <f>SUMIFS('总明细 源文件后台下'!S:S,'总明细 源文件后台下'!E:E,E1079,'总明细 源文件后台下'!C:C,"Refund")</f>
        <v>3.13</v>
      </c>
      <c r="AC1079">
        <f>SUMIFS('总明细 源文件后台下'!T:T,'总明细 源文件后台下'!E:E,E1079,'总明细 源文件后台下'!C:C,"Refund")</f>
        <v>0</v>
      </c>
      <c r="AD1079">
        <f>SUMIFS('总明细 源文件后台下'!U:U,'总明细 源文件后台下'!E:E,E1079,'总明细 源文件后台下'!C:C,"Refund")</f>
        <v>0</v>
      </c>
      <c r="AE1079">
        <f>SUMIFS('总明细 源文件后台下'!V:V,'总明细 源文件后台下'!E:E,E1079,'总明细 源文件后台下'!C:C,"Refund")</f>
        <v>0</v>
      </c>
      <c r="AF1079">
        <f>SUMIFS('总明细 源文件后台下'!W:W,'总明细 源文件后台下'!E:E,E1079,'总明细 源文件后台下'!C:C,"Refund")</f>
        <v>-19.850000000000001</v>
      </c>
      <c r="AK1079">
        <f>(SUMIF('广告费 源文件后台下'!G:G,E1079,'广告费 源文件后台下'!M:M))*-1</f>
        <v>0</v>
      </c>
      <c r="AL1079">
        <f>SUMIFS('总明细 源文件后台下'!W:W,'总明细 源文件后台下'!E:E,E1079,'总明细 源文件后台下'!C:C,"Adjustment",'总明细 源文件后台下'!F:F,"FBA Inventory Reimbursement - Customer Return")</f>
        <v>0</v>
      </c>
      <c r="AM1079">
        <f>SUMIFS('总明细 源文件后台下'!W:W,'总明细 源文件后台下'!E:E,E1079,'总明细 源文件后台下'!C:C,"Adjustment",'总明细 源文件后台下'!F:F,"FBA Inventory Reimbursement - Damaged:Warehouse")</f>
        <v>0</v>
      </c>
      <c r="AN1079">
        <f>SUMIFS('总明细 源文件后台下'!W:W,'总明细 源文件后台下'!E:E,E1079,'总明细 源文件后台下'!C:C,"Adjustment",'总明细 源文件后台下'!F:F,"FBA Inventory Reimbursement - Customer Service Issue")</f>
        <v>0</v>
      </c>
      <c r="AO1079">
        <f>SUMIFS('总明细 源文件后台下'!W:W,'总明细 源文件后台下'!E:E,E1079,'总明细 源文件后台下'!C:C,"Adjustment",'总明细 源文件后台下'!F:F,"FBA Inventory Reimbursement - Fee Correction")</f>
        <v>0</v>
      </c>
      <c r="AP1079">
        <f>SUMIFS('总明细 源文件后台下'!W:W,'总明细 源文件后台下'!E:E,E1079,'总明细 源文件后台下'!C:C,"Adjustment",'总明细 源文件后台下'!F:F,"FBA Inventory Reimbursement - General Adjustment")</f>
        <v>0</v>
      </c>
      <c r="AQ1079">
        <f>SUMIFS('总明细 源文件后台下'!W:W,'总明细 源文件后台下'!E:E,E1079,'总明细 源文件后台下'!C:C,"Adjustment",'总明细 源文件后台下'!F:F,"FBA Inventory Reimbursement - Lost:Inbound")</f>
        <v>0</v>
      </c>
      <c r="AR1079">
        <f>SUMIFS('总明细 源文件后台下'!W:W,'总明细 源文件后台下'!E:E,E1079,'总明细 源文件后台下'!C:C,"Adjustment",'总明细 源文件后台下'!F:F,"FBA Inventory Reimbursement - Lost:Warehouse")</f>
        <v>0</v>
      </c>
      <c r="AS1079">
        <f>SUMIFS('总明细 源文件后台下'!W:W,'总明细 源文件后台下'!E:E,E1079,'总明细 源文件后台下'!C:C,"Adjustment",'总明细 源文件后台下'!F:F,"Non-subscription Fee Adjustment")</f>
        <v>0</v>
      </c>
      <c r="AT1079">
        <f>SUMIFS('总明细 源文件后台下'!W:W,'总明细 源文件后台下'!E:E,E1079,'总明细 源文件后台下'!C:C,"Adjustment",'总明细 源文件后台下'!F:F,"FBA Inventory Placement Service Fee")</f>
        <v>0</v>
      </c>
      <c r="AV1079">
        <f>SUMIF('FBA Customer Return Per Unit Fe'!B:B,E1079,'FBA Customer Return Per Unit Fe'!C:C)</f>
        <v>-7.18</v>
      </c>
      <c r="AX1079">
        <f>(SUMIF('仓储费 源文件后台下'!C:C,E1079,'仓储费 源文件后台下'!V:V))*-1</f>
        <v>-0.31800000000000006</v>
      </c>
      <c r="AZ1079">
        <f>SUMIF('Disposal Fee销毁费用-160.95'!B:B,E1079,'Disposal Fee销毁费用-160.95'!D:D)*-1</f>
        <v>0</v>
      </c>
      <c r="BC1079">
        <f>IFERROR(VLOOKUP(F1079,'优惠券-86.4'!F:I,4,0),0)</f>
        <v>0</v>
      </c>
      <c r="BD1079">
        <f>IFERROR(VLOOKUP(F1079,'早评-120'!E:H,4,0),0)</f>
        <v>0</v>
      </c>
      <c r="BF1079">
        <f t="shared" si="128"/>
        <v>11.911999999999997</v>
      </c>
      <c r="BG1079">
        <f t="shared" si="129"/>
        <v>0.14541015624999995</v>
      </c>
      <c r="BH1079">
        <f t="shared" si="130"/>
        <v>77.427999999999983</v>
      </c>
      <c r="BQ1079" s="45">
        <f t="shared" si="131"/>
        <v>77.427999999999983</v>
      </c>
      <c r="BR1079">
        <f>SUMIFS('9月销毁明细'!D:D,'9月销毁明细'!A:A,E1079,'9月销毁明细'!H:H,"Sellable")</f>
        <v>0</v>
      </c>
      <c r="BS1079">
        <f>SUMIFS('9月销毁明细'!G:G,'9月销毁明细'!A:A,E1079,'9月销毁明细'!H:H,"Sellable")</f>
        <v>0</v>
      </c>
      <c r="BT1079">
        <f>SUMIFS('9月销毁明细'!D:D,'9月销毁明细'!A:A,E1079,'9月销毁明细'!H:H,"Unsellable")</f>
        <v>0</v>
      </c>
      <c r="BU1079">
        <f>SUMIFS('9月销毁明细'!G:G,'9月销毁明细'!A:A,E1079,'9月销毁明细'!H:H,"Unsellable")</f>
        <v>0</v>
      </c>
      <c r="BW1079">
        <f>IFERROR(I1079*VLOOKUP(F1079,'9.3成本表'!C:L,10,0),0)</f>
        <v>95.2</v>
      </c>
      <c r="BX1079">
        <f t="shared" si="132"/>
        <v>106.08</v>
      </c>
      <c r="CC1079" s="45">
        <f t="shared" si="133"/>
        <v>-123.85200000000002</v>
      </c>
      <c r="CD1079" s="45">
        <f t="shared" si="134"/>
        <v>-0.23259465144230773</v>
      </c>
      <c r="CE1079" s="45">
        <f t="shared" si="135"/>
        <v>-0.61532193958664561</v>
      </c>
    </row>
    <row r="1080" spans="4:83" x14ac:dyDescent="0.25">
      <c r="D1080" s="20" t="s">
        <v>2269</v>
      </c>
      <c r="E1080" s="20" t="s">
        <v>2270</v>
      </c>
      <c r="F1080" s="20">
        <v>6770</v>
      </c>
      <c r="G1080">
        <v>1074</v>
      </c>
      <c r="H1080" s="20"/>
      <c r="I1080">
        <f>SUMIFS('总明细 源文件后台下'!G:G,'总明细 源文件后台下'!E:E,E1080,'总明细 源文件后台下'!C:C,"Order")</f>
        <v>4</v>
      </c>
      <c r="J1080">
        <f>SUMIFS('总明细 源文件后台下'!M:M,'总明细 源文件后台下'!E:E,E1080,'总明细 源文件后台下'!C:C,"Order")</f>
        <v>47.96</v>
      </c>
      <c r="K1080">
        <f>SUMIFS('总明细 源文件后台下'!N:N,'总明细 源文件后台下'!E:E,E1080,'总明细 源文件后台下'!C:C,"Order")</f>
        <v>0</v>
      </c>
      <c r="L1080">
        <f>SUMIFS('总明细 源文件后台下'!O:O,'总明细 源文件后台下'!E:E,E1080,'总明细 源文件后台下'!C:C,"Order")</f>
        <v>0</v>
      </c>
      <c r="M1080">
        <f>SUMIFS('总明细 源文件后台下'!P:P,'总明细 源文件后台下'!E:E,E1080,'总明细 源文件后台下'!C:C,"Order")</f>
        <v>0</v>
      </c>
      <c r="N1080">
        <f>SUMIFS('总明细 源文件后台下'!Q:Q,'总明细 源文件后台下'!E:E,E1080,'总明细 源文件后台下'!C:C,"Order")</f>
        <v>0</v>
      </c>
      <c r="O1080">
        <f>SUMIFS('总明细 源文件后台下'!R:R,'总明细 源文件后台下'!E:E,E1080,'总明细 源文件后台下'!C:C,"Order")</f>
        <v>0</v>
      </c>
      <c r="P1080">
        <f>SUMIFS('总明细 源文件后台下'!S:S,'总明细 源文件后台下'!E:E,E1080,'总明细 源文件后台下'!C:C,"Order")</f>
        <v>-8.16</v>
      </c>
      <c r="Q1080">
        <f>SUMIFS('总明细 源文件后台下'!T:T,'总明细 源文件后台下'!E:E,E1080,'总明细 源文件后台下'!C:C,"Order")</f>
        <v>-14.36</v>
      </c>
      <c r="R1080">
        <f>SUMIFS('总明细 源文件后台下'!U:U,'总明细 源文件后台下'!E:E,E1080,'总明细 源文件后台下'!C:C,"Order")</f>
        <v>0</v>
      </c>
      <c r="S1080">
        <f>SUMIFS('总明细 源文件后台下'!V:V,'总明细 源文件后台下'!E:E,E1080,'总明细 源文件后台下'!C:C,"Order")</f>
        <v>0</v>
      </c>
      <c r="T1080">
        <f>SUMIFS('总明细 源文件后台下'!W:W,'总明细 源文件后台下'!E:E,E1080,'总明细 源文件后台下'!C:C,"Order")</f>
        <v>25.44</v>
      </c>
      <c r="U1080">
        <f>SUMIFS('总明细 源文件后台下'!G:G,'总明细 源文件后台下'!E:E,E1080,'总明细 源文件后台下'!C:C,"Refund")</f>
        <v>1</v>
      </c>
      <c r="V1080">
        <f>SUMIFS('总明细 源文件后台下'!M:M,'总明细 源文件后台下'!E:E,E1080,'总明细 源文件后台下'!C:C,"Refund")</f>
        <v>-11.99</v>
      </c>
      <c r="W1080">
        <f>SUMIFS('总明细 源文件后台下'!N:N,'总明细 源文件后台下'!E:E,E1080,'总明细 源文件后台下'!C:C,"Refund")</f>
        <v>0</v>
      </c>
      <c r="X1080">
        <f>SUMIFS('总明细 源文件后台下'!O:O,'总明细 源文件后台下'!E:E,E1080,'总明细 源文件后台下'!C:C,"Refund")</f>
        <v>0</v>
      </c>
      <c r="Y1080">
        <f>SUMIFS('总明细 源文件后台下'!P:P,'总明细 源文件后台下'!E:E,E1080,'总明细 源文件后台下'!C:C,"Refund")</f>
        <v>0</v>
      </c>
      <c r="Z1080">
        <f>SUMIFS('总明细 源文件后台下'!Q:Q,'总明细 源文件后台下'!E:E,E1080,'总明细 源文件后台下'!C:C,"Refund")</f>
        <v>0</v>
      </c>
      <c r="AA1080">
        <f>SUMIFS('总明细 源文件后台下'!R:R,'总明细 源文件后台下'!E:E,E1080,'总明细 源文件后台下'!C:C,"Refund")</f>
        <v>0</v>
      </c>
      <c r="AB1080">
        <f>SUMIFS('总明细 源文件后台下'!S:S,'总明细 源文件后台下'!E:E,E1080,'总明细 源文件后台下'!C:C,"Refund")</f>
        <v>1.63</v>
      </c>
      <c r="AC1080">
        <f>SUMIFS('总明细 源文件后台下'!T:T,'总明细 源文件后台下'!E:E,E1080,'总明细 源文件后台下'!C:C,"Refund")</f>
        <v>0</v>
      </c>
      <c r="AD1080">
        <f>SUMIFS('总明细 源文件后台下'!U:U,'总明细 源文件后台下'!E:E,E1080,'总明细 源文件后台下'!C:C,"Refund")</f>
        <v>0</v>
      </c>
      <c r="AE1080">
        <f>SUMIFS('总明细 源文件后台下'!V:V,'总明细 源文件后台下'!E:E,E1080,'总明细 源文件后台下'!C:C,"Refund")</f>
        <v>0</v>
      </c>
      <c r="AF1080">
        <f>SUMIFS('总明细 源文件后台下'!W:W,'总明细 源文件后台下'!E:E,E1080,'总明细 源文件后台下'!C:C,"Refund")</f>
        <v>-10.36</v>
      </c>
      <c r="AK1080">
        <f>(SUMIF('广告费 源文件后台下'!G:G,E1080,'广告费 源文件后台下'!M:M))*-1</f>
        <v>0</v>
      </c>
      <c r="AL1080">
        <f>SUMIFS('总明细 源文件后台下'!W:W,'总明细 源文件后台下'!E:E,E1080,'总明细 源文件后台下'!C:C,"Adjustment",'总明细 源文件后台下'!F:F,"FBA Inventory Reimbursement - Customer Return")</f>
        <v>0</v>
      </c>
      <c r="AM1080">
        <f>SUMIFS('总明细 源文件后台下'!W:W,'总明细 源文件后台下'!E:E,E1080,'总明细 源文件后台下'!C:C,"Adjustment",'总明细 源文件后台下'!F:F,"FBA Inventory Reimbursement - Damaged:Warehouse")</f>
        <v>0</v>
      </c>
      <c r="AN1080">
        <f>SUMIFS('总明细 源文件后台下'!W:W,'总明细 源文件后台下'!E:E,E1080,'总明细 源文件后台下'!C:C,"Adjustment",'总明细 源文件后台下'!F:F,"FBA Inventory Reimbursement - Customer Service Issue")</f>
        <v>0</v>
      </c>
      <c r="AO1080">
        <f>SUMIFS('总明细 源文件后台下'!W:W,'总明细 源文件后台下'!E:E,E1080,'总明细 源文件后台下'!C:C,"Adjustment",'总明细 源文件后台下'!F:F,"FBA Inventory Reimbursement - Fee Correction")</f>
        <v>0</v>
      </c>
      <c r="AP1080">
        <f>SUMIFS('总明细 源文件后台下'!W:W,'总明细 源文件后台下'!E:E,E1080,'总明细 源文件后台下'!C:C,"Adjustment",'总明细 源文件后台下'!F:F,"FBA Inventory Reimbursement - General Adjustment")</f>
        <v>0</v>
      </c>
      <c r="AQ1080">
        <f>SUMIFS('总明细 源文件后台下'!W:W,'总明细 源文件后台下'!E:E,E1080,'总明细 源文件后台下'!C:C,"Adjustment",'总明细 源文件后台下'!F:F,"FBA Inventory Reimbursement - Lost:Inbound")</f>
        <v>0</v>
      </c>
      <c r="AR1080">
        <f>SUMIFS('总明细 源文件后台下'!W:W,'总明细 源文件后台下'!E:E,E1080,'总明细 源文件后台下'!C:C,"Adjustment",'总明细 源文件后台下'!F:F,"FBA Inventory Reimbursement - Lost:Warehouse")</f>
        <v>0</v>
      </c>
      <c r="AS1080">
        <f>SUMIFS('总明细 源文件后台下'!W:W,'总明细 源文件后台下'!E:E,E1080,'总明细 源文件后台下'!C:C,"Adjustment",'总明细 源文件后台下'!F:F,"Non-subscription Fee Adjustment")</f>
        <v>0</v>
      </c>
      <c r="AT1080">
        <f>SUMIFS('总明细 源文件后台下'!W:W,'总明细 源文件后台下'!E:E,E1080,'总明细 源文件后台下'!C:C,"Adjustment",'总明细 源文件后台下'!F:F,"FBA Inventory Placement Service Fee")</f>
        <v>0</v>
      </c>
      <c r="AV1080">
        <f>SUMIF('FBA Customer Return Per Unit Fe'!B:B,E1080,'FBA Customer Return Per Unit Fe'!C:C)</f>
        <v>0</v>
      </c>
      <c r="AX1080">
        <f>(SUMIF('仓储费 源文件后台下'!C:C,E1080,'仓储费 源文件后台下'!V:V))*-1</f>
        <v>-0.33490000000000003</v>
      </c>
      <c r="AZ1080">
        <f>SUMIF('Disposal Fee销毁费用-160.95'!B:B,E1080,'Disposal Fee销毁费用-160.95'!D:D)*-1</f>
        <v>0</v>
      </c>
      <c r="BC1080">
        <f>IFERROR(VLOOKUP(F1080,'优惠券-86.4'!F:I,4,0),0)</f>
        <v>0</v>
      </c>
      <c r="BD1080">
        <f>IFERROR(VLOOKUP(F1080,'早评-120'!E:H,4,0),0)</f>
        <v>0</v>
      </c>
      <c r="BF1080">
        <f t="shared" si="128"/>
        <v>14.745100000000003</v>
      </c>
      <c r="BG1080">
        <f t="shared" si="129"/>
        <v>0.30744578815679741</v>
      </c>
      <c r="BH1080">
        <f t="shared" si="130"/>
        <v>95.843150000000023</v>
      </c>
      <c r="BQ1080" s="45">
        <f t="shared" si="131"/>
        <v>95.843150000000023</v>
      </c>
      <c r="BR1080">
        <f>SUMIFS('9月销毁明细'!D:D,'9月销毁明细'!A:A,E1080,'9月销毁明细'!H:H,"Sellable")</f>
        <v>0</v>
      </c>
      <c r="BS1080">
        <f>SUMIFS('9月销毁明细'!G:G,'9月销毁明细'!A:A,E1080,'9月销毁明细'!H:H,"Sellable")</f>
        <v>0</v>
      </c>
      <c r="BT1080">
        <f>SUMIFS('9月销毁明细'!D:D,'9月销毁明细'!A:A,E1080,'9月销毁明细'!H:H,"Unsellable")</f>
        <v>0</v>
      </c>
      <c r="BU1080">
        <f>SUMIFS('9月销毁明细'!G:G,'9月销毁明细'!A:A,E1080,'9月销毁明细'!H:H,"Unsellable")</f>
        <v>0</v>
      </c>
      <c r="BW1080">
        <f>IFERROR(I1080*VLOOKUP(F1080,'9.3成本表'!C:L,10,0),0)</f>
        <v>47.6</v>
      </c>
      <c r="BX1080">
        <f t="shared" si="132"/>
        <v>53.04</v>
      </c>
      <c r="CC1080" s="45">
        <f t="shared" si="133"/>
        <v>-4.7968499999999779</v>
      </c>
      <c r="CD1080" s="45">
        <f t="shared" si="134"/>
        <v>-1.5387342015782311E-2</v>
      </c>
      <c r="CE1080" s="45">
        <f t="shared" si="135"/>
        <v>-4.7663453895071324E-2</v>
      </c>
    </row>
    <row r="1081" spans="4:83" x14ac:dyDescent="0.25">
      <c r="D1081" s="20" t="s">
        <v>2271</v>
      </c>
      <c r="E1081" s="20" t="s">
        <v>2272</v>
      </c>
      <c r="F1081" s="20">
        <v>6772</v>
      </c>
      <c r="G1081">
        <v>1075</v>
      </c>
      <c r="H1081" s="20"/>
      <c r="I1081">
        <f>SUMIFS('总明细 源文件后台下'!G:G,'总明细 源文件后台下'!E:E,E1081,'总明细 源文件后台下'!C:C,"Order")</f>
        <v>0</v>
      </c>
      <c r="J1081">
        <f>SUMIFS('总明细 源文件后台下'!M:M,'总明细 源文件后台下'!E:E,E1081,'总明细 源文件后台下'!C:C,"Order")</f>
        <v>0</v>
      </c>
      <c r="K1081">
        <f>SUMIFS('总明细 源文件后台下'!N:N,'总明细 源文件后台下'!E:E,E1081,'总明细 源文件后台下'!C:C,"Order")</f>
        <v>0</v>
      </c>
      <c r="L1081">
        <f>SUMIFS('总明细 源文件后台下'!O:O,'总明细 源文件后台下'!E:E,E1081,'总明细 源文件后台下'!C:C,"Order")</f>
        <v>0</v>
      </c>
      <c r="M1081">
        <f>SUMIFS('总明细 源文件后台下'!P:P,'总明细 源文件后台下'!E:E,E1081,'总明细 源文件后台下'!C:C,"Order")</f>
        <v>0</v>
      </c>
      <c r="N1081">
        <f>SUMIFS('总明细 源文件后台下'!Q:Q,'总明细 源文件后台下'!E:E,E1081,'总明细 源文件后台下'!C:C,"Order")</f>
        <v>0</v>
      </c>
      <c r="O1081">
        <f>SUMIFS('总明细 源文件后台下'!R:R,'总明细 源文件后台下'!E:E,E1081,'总明细 源文件后台下'!C:C,"Order")</f>
        <v>0</v>
      </c>
      <c r="P1081">
        <f>SUMIFS('总明细 源文件后台下'!S:S,'总明细 源文件后台下'!E:E,E1081,'总明细 源文件后台下'!C:C,"Order")</f>
        <v>0</v>
      </c>
      <c r="Q1081">
        <f>SUMIFS('总明细 源文件后台下'!T:T,'总明细 源文件后台下'!E:E,E1081,'总明细 源文件后台下'!C:C,"Order")</f>
        <v>0</v>
      </c>
      <c r="R1081">
        <f>SUMIFS('总明细 源文件后台下'!U:U,'总明细 源文件后台下'!E:E,E1081,'总明细 源文件后台下'!C:C,"Order")</f>
        <v>0</v>
      </c>
      <c r="S1081">
        <f>SUMIFS('总明细 源文件后台下'!V:V,'总明细 源文件后台下'!E:E,E1081,'总明细 源文件后台下'!C:C,"Order")</f>
        <v>0</v>
      </c>
      <c r="T1081">
        <f>SUMIFS('总明细 源文件后台下'!W:W,'总明细 源文件后台下'!E:E,E1081,'总明细 源文件后台下'!C:C,"Order")</f>
        <v>0</v>
      </c>
      <c r="U1081">
        <f>SUMIFS('总明细 源文件后台下'!G:G,'总明细 源文件后台下'!E:E,E1081,'总明细 源文件后台下'!C:C,"Refund")</f>
        <v>0</v>
      </c>
      <c r="V1081">
        <f>SUMIFS('总明细 源文件后台下'!M:M,'总明细 源文件后台下'!E:E,E1081,'总明细 源文件后台下'!C:C,"Refund")</f>
        <v>0</v>
      </c>
      <c r="W1081">
        <f>SUMIFS('总明细 源文件后台下'!N:N,'总明细 源文件后台下'!E:E,E1081,'总明细 源文件后台下'!C:C,"Refund")</f>
        <v>0</v>
      </c>
      <c r="X1081">
        <f>SUMIFS('总明细 源文件后台下'!O:O,'总明细 源文件后台下'!E:E,E1081,'总明细 源文件后台下'!C:C,"Refund")</f>
        <v>0</v>
      </c>
      <c r="Y1081">
        <f>SUMIFS('总明细 源文件后台下'!P:P,'总明细 源文件后台下'!E:E,E1081,'总明细 源文件后台下'!C:C,"Refund")</f>
        <v>0</v>
      </c>
      <c r="Z1081">
        <f>SUMIFS('总明细 源文件后台下'!Q:Q,'总明细 源文件后台下'!E:E,E1081,'总明细 源文件后台下'!C:C,"Refund")</f>
        <v>0</v>
      </c>
      <c r="AA1081">
        <f>SUMIFS('总明细 源文件后台下'!R:R,'总明细 源文件后台下'!E:E,E1081,'总明细 源文件后台下'!C:C,"Refund")</f>
        <v>0</v>
      </c>
      <c r="AB1081">
        <f>SUMIFS('总明细 源文件后台下'!S:S,'总明细 源文件后台下'!E:E,E1081,'总明细 源文件后台下'!C:C,"Refund")</f>
        <v>0</v>
      </c>
      <c r="AC1081">
        <f>SUMIFS('总明细 源文件后台下'!T:T,'总明细 源文件后台下'!E:E,E1081,'总明细 源文件后台下'!C:C,"Refund")</f>
        <v>0</v>
      </c>
      <c r="AD1081">
        <f>SUMIFS('总明细 源文件后台下'!U:U,'总明细 源文件后台下'!E:E,E1081,'总明细 源文件后台下'!C:C,"Refund")</f>
        <v>0</v>
      </c>
      <c r="AE1081">
        <f>SUMIFS('总明细 源文件后台下'!V:V,'总明细 源文件后台下'!E:E,E1081,'总明细 源文件后台下'!C:C,"Refund")</f>
        <v>0</v>
      </c>
      <c r="AF1081">
        <f>SUMIFS('总明细 源文件后台下'!W:W,'总明细 源文件后台下'!E:E,E1081,'总明细 源文件后台下'!C:C,"Refund")</f>
        <v>0</v>
      </c>
      <c r="AK1081">
        <f>(SUMIF('广告费 源文件后台下'!G:G,E1081,'广告费 源文件后台下'!M:M))*-1</f>
        <v>0</v>
      </c>
      <c r="AL1081">
        <f>SUMIFS('总明细 源文件后台下'!W:W,'总明细 源文件后台下'!E:E,E1081,'总明细 源文件后台下'!C:C,"Adjustment",'总明细 源文件后台下'!F:F,"FBA Inventory Reimbursement - Customer Return")</f>
        <v>0</v>
      </c>
      <c r="AM1081">
        <f>SUMIFS('总明细 源文件后台下'!W:W,'总明细 源文件后台下'!E:E,E1081,'总明细 源文件后台下'!C:C,"Adjustment",'总明细 源文件后台下'!F:F,"FBA Inventory Reimbursement - Damaged:Warehouse")</f>
        <v>0</v>
      </c>
      <c r="AN1081">
        <f>SUMIFS('总明细 源文件后台下'!W:W,'总明细 源文件后台下'!E:E,E1081,'总明细 源文件后台下'!C:C,"Adjustment",'总明细 源文件后台下'!F:F,"FBA Inventory Reimbursement - Customer Service Issue")</f>
        <v>0</v>
      </c>
      <c r="AO1081">
        <f>SUMIFS('总明细 源文件后台下'!W:W,'总明细 源文件后台下'!E:E,E1081,'总明细 源文件后台下'!C:C,"Adjustment",'总明细 源文件后台下'!F:F,"FBA Inventory Reimbursement - Fee Correction")</f>
        <v>0</v>
      </c>
      <c r="AP1081">
        <f>SUMIFS('总明细 源文件后台下'!W:W,'总明细 源文件后台下'!E:E,E1081,'总明细 源文件后台下'!C:C,"Adjustment",'总明细 源文件后台下'!F:F,"FBA Inventory Reimbursement - General Adjustment")</f>
        <v>0</v>
      </c>
      <c r="AQ1081">
        <f>SUMIFS('总明细 源文件后台下'!W:W,'总明细 源文件后台下'!E:E,E1081,'总明细 源文件后台下'!C:C,"Adjustment",'总明细 源文件后台下'!F:F,"FBA Inventory Reimbursement - Lost:Inbound")</f>
        <v>0</v>
      </c>
      <c r="AR1081">
        <f>SUMIFS('总明细 源文件后台下'!W:W,'总明细 源文件后台下'!E:E,E1081,'总明细 源文件后台下'!C:C,"Adjustment",'总明细 源文件后台下'!F:F,"FBA Inventory Reimbursement - Lost:Warehouse")</f>
        <v>0</v>
      </c>
      <c r="AS1081">
        <f>SUMIFS('总明细 源文件后台下'!W:W,'总明细 源文件后台下'!E:E,E1081,'总明细 源文件后台下'!C:C,"Adjustment",'总明细 源文件后台下'!F:F,"Non-subscription Fee Adjustment")</f>
        <v>0</v>
      </c>
      <c r="AT1081">
        <f>SUMIFS('总明细 源文件后台下'!W:W,'总明细 源文件后台下'!E:E,E1081,'总明细 源文件后台下'!C:C,"Adjustment",'总明细 源文件后台下'!F:F,"FBA Inventory Placement Service Fee")</f>
        <v>0</v>
      </c>
      <c r="AV1081">
        <f>SUMIF('FBA Customer Return Per Unit Fe'!B:B,E1081,'FBA Customer Return Per Unit Fe'!C:C)</f>
        <v>0</v>
      </c>
      <c r="AX1081">
        <f>(SUMIF('仓储费 源文件后台下'!C:C,E1081,'仓储费 源文件后台下'!V:V))*-1</f>
        <v>0</v>
      </c>
      <c r="AZ1081">
        <f>SUMIF('Disposal Fee销毁费用-160.95'!B:B,E1081,'Disposal Fee销毁费用-160.95'!D:D)*-1</f>
        <v>0</v>
      </c>
      <c r="BC1081">
        <f>IFERROR(VLOOKUP(F1081,'优惠券-86.4'!F:I,4,0),0)</f>
        <v>0</v>
      </c>
      <c r="BD1081">
        <f>IFERROR(VLOOKUP(F1081,'早评-120'!E:H,4,0),0)</f>
        <v>0</v>
      </c>
      <c r="BF1081">
        <f t="shared" si="128"/>
        <v>0</v>
      </c>
      <c r="BG1081">
        <f t="shared" si="129"/>
        <v>0</v>
      </c>
      <c r="BH1081">
        <f t="shared" si="130"/>
        <v>0</v>
      </c>
      <c r="BQ1081" s="45">
        <f t="shared" si="131"/>
        <v>0</v>
      </c>
      <c r="BR1081">
        <f>SUMIFS('9月销毁明细'!D:D,'9月销毁明细'!A:A,E1081,'9月销毁明细'!H:H,"Sellable")</f>
        <v>0</v>
      </c>
      <c r="BS1081">
        <f>SUMIFS('9月销毁明细'!G:G,'9月销毁明细'!A:A,E1081,'9月销毁明细'!H:H,"Sellable")</f>
        <v>0</v>
      </c>
      <c r="BT1081">
        <f>SUMIFS('9月销毁明细'!D:D,'9月销毁明细'!A:A,E1081,'9月销毁明细'!H:H,"Unsellable")</f>
        <v>0</v>
      </c>
      <c r="BU1081">
        <f>SUMIFS('9月销毁明细'!G:G,'9月销毁明细'!A:A,E1081,'9月销毁明细'!H:H,"Unsellable")</f>
        <v>0</v>
      </c>
      <c r="BW1081">
        <f>IFERROR(I1081*VLOOKUP(F1081,'9.3成本表'!C:L,10,0),0)</f>
        <v>0</v>
      </c>
      <c r="BX1081">
        <f t="shared" si="132"/>
        <v>0</v>
      </c>
      <c r="CC1081" s="45">
        <f t="shared" si="133"/>
        <v>0</v>
      </c>
      <c r="CD1081" s="45">
        <f t="shared" si="134"/>
        <v>0</v>
      </c>
      <c r="CE1081" s="45">
        <f t="shared" si="135"/>
        <v>0</v>
      </c>
    </row>
    <row r="1082" spans="4:83" x14ac:dyDescent="0.25">
      <c r="D1082" s="20" t="s">
        <v>2273</v>
      </c>
      <c r="E1082" s="20" t="s">
        <v>2274</v>
      </c>
      <c r="F1082" s="20">
        <v>6772</v>
      </c>
      <c r="G1082">
        <v>1076</v>
      </c>
      <c r="H1082" s="20"/>
      <c r="I1082">
        <f>SUMIFS('总明细 源文件后台下'!G:G,'总明细 源文件后台下'!E:E,E1082,'总明细 源文件后台下'!C:C,"Order")</f>
        <v>0</v>
      </c>
      <c r="J1082">
        <f>SUMIFS('总明细 源文件后台下'!M:M,'总明细 源文件后台下'!E:E,E1082,'总明细 源文件后台下'!C:C,"Order")</f>
        <v>0</v>
      </c>
      <c r="K1082">
        <f>SUMIFS('总明细 源文件后台下'!N:N,'总明细 源文件后台下'!E:E,E1082,'总明细 源文件后台下'!C:C,"Order")</f>
        <v>0</v>
      </c>
      <c r="L1082">
        <f>SUMIFS('总明细 源文件后台下'!O:O,'总明细 源文件后台下'!E:E,E1082,'总明细 源文件后台下'!C:C,"Order")</f>
        <v>0</v>
      </c>
      <c r="M1082">
        <f>SUMIFS('总明细 源文件后台下'!P:P,'总明细 源文件后台下'!E:E,E1082,'总明细 源文件后台下'!C:C,"Order")</f>
        <v>0</v>
      </c>
      <c r="N1082">
        <f>SUMIFS('总明细 源文件后台下'!Q:Q,'总明细 源文件后台下'!E:E,E1082,'总明细 源文件后台下'!C:C,"Order")</f>
        <v>0</v>
      </c>
      <c r="O1082">
        <f>SUMIFS('总明细 源文件后台下'!R:R,'总明细 源文件后台下'!E:E,E1082,'总明细 源文件后台下'!C:C,"Order")</f>
        <v>0</v>
      </c>
      <c r="P1082">
        <f>SUMIFS('总明细 源文件后台下'!S:S,'总明细 源文件后台下'!E:E,E1082,'总明细 源文件后台下'!C:C,"Order")</f>
        <v>0</v>
      </c>
      <c r="Q1082">
        <f>SUMIFS('总明细 源文件后台下'!T:T,'总明细 源文件后台下'!E:E,E1082,'总明细 源文件后台下'!C:C,"Order")</f>
        <v>0</v>
      </c>
      <c r="R1082">
        <f>SUMIFS('总明细 源文件后台下'!U:U,'总明细 源文件后台下'!E:E,E1082,'总明细 源文件后台下'!C:C,"Order")</f>
        <v>0</v>
      </c>
      <c r="S1082">
        <f>SUMIFS('总明细 源文件后台下'!V:V,'总明细 源文件后台下'!E:E,E1082,'总明细 源文件后台下'!C:C,"Order")</f>
        <v>0</v>
      </c>
      <c r="T1082">
        <f>SUMIFS('总明细 源文件后台下'!W:W,'总明细 源文件后台下'!E:E,E1082,'总明细 源文件后台下'!C:C,"Order")</f>
        <v>0</v>
      </c>
      <c r="U1082">
        <f>SUMIFS('总明细 源文件后台下'!G:G,'总明细 源文件后台下'!E:E,E1082,'总明细 源文件后台下'!C:C,"Refund")</f>
        <v>0</v>
      </c>
      <c r="V1082">
        <f>SUMIFS('总明细 源文件后台下'!M:M,'总明细 源文件后台下'!E:E,E1082,'总明细 源文件后台下'!C:C,"Refund")</f>
        <v>0</v>
      </c>
      <c r="W1082">
        <f>SUMIFS('总明细 源文件后台下'!N:N,'总明细 源文件后台下'!E:E,E1082,'总明细 源文件后台下'!C:C,"Refund")</f>
        <v>0</v>
      </c>
      <c r="X1082">
        <f>SUMIFS('总明细 源文件后台下'!O:O,'总明细 源文件后台下'!E:E,E1082,'总明细 源文件后台下'!C:C,"Refund")</f>
        <v>0</v>
      </c>
      <c r="Y1082">
        <f>SUMIFS('总明细 源文件后台下'!P:P,'总明细 源文件后台下'!E:E,E1082,'总明细 源文件后台下'!C:C,"Refund")</f>
        <v>0</v>
      </c>
      <c r="Z1082">
        <f>SUMIFS('总明细 源文件后台下'!Q:Q,'总明细 源文件后台下'!E:E,E1082,'总明细 源文件后台下'!C:C,"Refund")</f>
        <v>0</v>
      </c>
      <c r="AA1082">
        <f>SUMIFS('总明细 源文件后台下'!R:R,'总明细 源文件后台下'!E:E,E1082,'总明细 源文件后台下'!C:C,"Refund")</f>
        <v>0</v>
      </c>
      <c r="AB1082">
        <f>SUMIFS('总明细 源文件后台下'!S:S,'总明细 源文件后台下'!E:E,E1082,'总明细 源文件后台下'!C:C,"Refund")</f>
        <v>0</v>
      </c>
      <c r="AC1082">
        <f>SUMIFS('总明细 源文件后台下'!T:T,'总明细 源文件后台下'!E:E,E1082,'总明细 源文件后台下'!C:C,"Refund")</f>
        <v>0</v>
      </c>
      <c r="AD1082">
        <f>SUMIFS('总明细 源文件后台下'!U:U,'总明细 源文件后台下'!E:E,E1082,'总明细 源文件后台下'!C:C,"Refund")</f>
        <v>0</v>
      </c>
      <c r="AE1082">
        <f>SUMIFS('总明细 源文件后台下'!V:V,'总明细 源文件后台下'!E:E,E1082,'总明细 源文件后台下'!C:C,"Refund")</f>
        <v>0</v>
      </c>
      <c r="AF1082">
        <f>SUMIFS('总明细 源文件后台下'!W:W,'总明细 源文件后台下'!E:E,E1082,'总明细 源文件后台下'!C:C,"Refund")</f>
        <v>0</v>
      </c>
      <c r="AK1082">
        <f>(SUMIF('广告费 源文件后台下'!G:G,E1082,'广告费 源文件后台下'!M:M))*-1</f>
        <v>0</v>
      </c>
      <c r="AL1082">
        <f>SUMIFS('总明细 源文件后台下'!W:W,'总明细 源文件后台下'!E:E,E1082,'总明细 源文件后台下'!C:C,"Adjustment",'总明细 源文件后台下'!F:F,"FBA Inventory Reimbursement - Customer Return")</f>
        <v>0</v>
      </c>
      <c r="AM1082">
        <f>SUMIFS('总明细 源文件后台下'!W:W,'总明细 源文件后台下'!E:E,E1082,'总明细 源文件后台下'!C:C,"Adjustment",'总明细 源文件后台下'!F:F,"FBA Inventory Reimbursement - Damaged:Warehouse")</f>
        <v>0</v>
      </c>
      <c r="AN1082">
        <f>SUMIFS('总明细 源文件后台下'!W:W,'总明细 源文件后台下'!E:E,E1082,'总明细 源文件后台下'!C:C,"Adjustment",'总明细 源文件后台下'!F:F,"FBA Inventory Reimbursement - Customer Service Issue")</f>
        <v>0</v>
      </c>
      <c r="AO1082">
        <f>SUMIFS('总明细 源文件后台下'!W:W,'总明细 源文件后台下'!E:E,E1082,'总明细 源文件后台下'!C:C,"Adjustment",'总明细 源文件后台下'!F:F,"FBA Inventory Reimbursement - Fee Correction")</f>
        <v>0</v>
      </c>
      <c r="AP1082">
        <f>SUMIFS('总明细 源文件后台下'!W:W,'总明细 源文件后台下'!E:E,E1082,'总明细 源文件后台下'!C:C,"Adjustment",'总明细 源文件后台下'!F:F,"FBA Inventory Reimbursement - General Adjustment")</f>
        <v>0</v>
      </c>
      <c r="AQ1082">
        <f>SUMIFS('总明细 源文件后台下'!W:W,'总明细 源文件后台下'!E:E,E1082,'总明细 源文件后台下'!C:C,"Adjustment",'总明细 源文件后台下'!F:F,"FBA Inventory Reimbursement - Lost:Inbound")</f>
        <v>0</v>
      </c>
      <c r="AR1082">
        <f>SUMIFS('总明细 源文件后台下'!W:W,'总明细 源文件后台下'!E:E,E1082,'总明细 源文件后台下'!C:C,"Adjustment",'总明细 源文件后台下'!F:F,"FBA Inventory Reimbursement - Lost:Warehouse")</f>
        <v>0</v>
      </c>
      <c r="AS1082">
        <f>SUMIFS('总明细 源文件后台下'!W:W,'总明细 源文件后台下'!E:E,E1082,'总明细 源文件后台下'!C:C,"Adjustment",'总明细 源文件后台下'!F:F,"Non-subscription Fee Adjustment")</f>
        <v>0</v>
      </c>
      <c r="AT1082">
        <f>SUMIFS('总明细 源文件后台下'!W:W,'总明细 源文件后台下'!E:E,E1082,'总明细 源文件后台下'!C:C,"Adjustment",'总明细 源文件后台下'!F:F,"FBA Inventory Placement Service Fee")</f>
        <v>0</v>
      </c>
      <c r="AV1082">
        <f>SUMIF('FBA Customer Return Per Unit Fe'!B:B,E1082,'FBA Customer Return Per Unit Fe'!C:C)</f>
        <v>0</v>
      </c>
      <c r="AX1082">
        <f>(SUMIF('仓储费 源文件后台下'!C:C,E1082,'仓储费 源文件后台下'!V:V))*-1</f>
        <v>0</v>
      </c>
      <c r="AZ1082">
        <f>SUMIF('Disposal Fee销毁费用-160.95'!B:B,E1082,'Disposal Fee销毁费用-160.95'!D:D)*-1</f>
        <v>0</v>
      </c>
      <c r="BC1082">
        <f>IFERROR(VLOOKUP(F1082,'优惠券-86.4'!F:I,4,0),0)</f>
        <v>0</v>
      </c>
      <c r="BD1082">
        <f>IFERROR(VLOOKUP(F1082,'早评-120'!E:H,4,0),0)</f>
        <v>0</v>
      </c>
      <c r="BF1082">
        <f t="shared" si="128"/>
        <v>0</v>
      </c>
      <c r="BG1082">
        <f t="shared" si="129"/>
        <v>0</v>
      </c>
      <c r="BH1082">
        <f t="shared" si="130"/>
        <v>0</v>
      </c>
      <c r="BQ1082" s="45">
        <f t="shared" si="131"/>
        <v>0</v>
      </c>
      <c r="BR1082">
        <f>SUMIFS('9月销毁明细'!D:D,'9月销毁明细'!A:A,E1082,'9月销毁明细'!H:H,"Sellable")</f>
        <v>0</v>
      </c>
      <c r="BS1082">
        <f>SUMIFS('9月销毁明细'!G:G,'9月销毁明细'!A:A,E1082,'9月销毁明细'!H:H,"Sellable")</f>
        <v>0</v>
      </c>
      <c r="BT1082">
        <f>SUMIFS('9月销毁明细'!D:D,'9月销毁明细'!A:A,E1082,'9月销毁明细'!H:H,"Unsellable")</f>
        <v>0</v>
      </c>
      <c r="BU1082">
        <f>SUMIFS('9月销毁明细'!G:G,'9月销毁明细'!A:A,E1082,'9月销毁明细'!H:H,"Unsellable")</f>
        <v>0</v>
      </c>
      <c r="BW1082">
        <f>IFERROR(I1082*VLOOKUP(F1082,'9.3成本表'!C:L,10,0),0)</f>
        <v>0</v>
      </c>
      <c r="BX1082">
        <f t="shared" si="132"/>
        <v>0</v>
      </c>
      <c r="CC1082" s="45">
        <f t="shared" si="133"/>
        <v>0</v>
      </c>
      <c r="CD1082" s="45">
        <f t="shared" si="134"/>
        <v>0</v>
      </c>
      <c r="CE1082" s="45">
        <f t="shared" si="135"/>
        <v>0</v>
      </c>
    </row>
    <row r="1083" spans="4:83" x14ac:dyDescent="0.25">
      <c r="D1083" s="20" t="s">
        <v>2275</v>
      </c>
      <c r="E1083" s="20" t="s">
        <v>2276</v>
      </c>
      <c r="F1083" s="20">
        <v>6772</v>
      </c>
      <c r="G1083">
        <v>1077</v>
      </c>
      <c r="H1083" s="20"/>
      <c r="I1083">
        <f>SUMIFS('总明细 源文件后台下'!G:G,'总明细 源文件后台下'!E:E,E1083,'总明细 源文件后台下'!C:C,"Order")</f>
        <v>0</v>
      </c>
      <c r="J1083">
        <f>SUMIFS('总明细 源文件后台下'!M:M,'总明细 源文件后台下'!E:E,E1083,'总明细 源文件后台下'!C:C,"Order")</f>
        <v>0</v>
      </c>
      <c r="K1083">
        <f>SUMIFS('总明细 源文件后台下'!N:N,'总明细 源文件后台下'!E:E,E1083,'总明细 源文件后台下'!C:C,"Order")</f>
        <v>0</v>
      </c>
      <c r="L1083">
        <f>SUMIFS('总明细 源文件后台下'!O:O,'总明细 源文件后台下'!E:E,E1083,'总明细 源文件后台下'!C:C,"Order")</f>
        <v>0</v>
      </c>
      <c r="M1083">
        <f>SUMIFS('总明细 源文件后台下'!P:P,'总明细 源文件后台下'!E:E,E1083,'总明细 源文件后台下'!C:C,"Order")</f>
        <v>0</v>
      </c>
      <c r="N1083">
        <f>SUMIFS('总明细 源文件后台下'!Q:Q,'总明细 源文件后台下'!E:E,E1083,'总明细 源文件后台下'!C:C,"Order")</f>
        <v>0</v>
      </c>
      <c r="O1083">
        <f>SUMIFS('总明细 源文件后台下'!R:R,'总明细 源文件后台下'!E:E,E1083,'总明细 源文件后台下'!C:C,"Order")</f>
        <v>0</v>
      </c>
      <c r="P1083">
        <f>SUMIFS('总明细 源文件后台下'!S:S,'总明细 源文件后台下'!E:E,E1083,'总明细 源文件后台下'!C:C,"Order")</f>
        <v>0</v>
      </c>
      <c r="Q1083">
        <f>SUMIFS('总明细 源文件后台下'!T:T,'总明细 源文件后台下'!E:E,E1083,'总明细 源文件后台下'!C:C,"Order")</f>
        <v>0</v>
      </c>
      <c r="R1083">
        <f>SUMIFS('总明细 源文件后台下'!U:U,'总明细 源文件后台下'!E:E,E1083,'总明细 源文件后台下'!C:C,"Order")</f>
        <v>0</v>
      </c>
      <c r="S1083">
        <f>SUMIFS('总明细 源文件后台下'!V:V,'总明细 源文件后台下'!E:E,E1083,'总明细 源文件后台下'!C:C,"Order")</f>
        <v>0</v>
      </c>
      <c r="T1083">
        <f>SUMIFS('总明细 源文件后台下'!W:W,'总明细 源文件后台下'!E:E,E1083,'总明细 源文件后台下'!C:C,"Order")</f>
        <v>0</v>
      </c>
      <c r="U1083">
        <f>SUMIFS('总明细 源文件后台下'!G:G,'总明细 源文件后台下'!E:E,E1083,'总明细 源文件后台下'!C:C,"Refund")</f>
        <v>0</v>
      </c>
      <c r="V1083">
        <f>SUMIFS('总明细 源文件后台下'!M:M,'总明细 源文件后台下'!E:E,E1083,'总明细 源文件后台下'!C:C,"Refund")</f>
        <v>0</v>
      </c>
      <c r="W1083">
        <f>SUMIFS('总明细 源文件后台下'!N:N,'总明细 源文件后台下'!E:E,E1083,'总明细 源文件后台下'!C:C,"Refund")</f>
        <v>0</v>
      </c>
      <c r="X1083">
        <f>SUMIFS('总明细 源文件后台下'!O:O,'总明细 源文件后台下'!E:E,E1083,'总明细 源文件后台下'!C:C,"Refund")</f>
        <v>0</v>
      </c>
      <c r="Y1083">
        <f>SUMIFS('总明细 源文件后台下'!P:P,'总明细 源文件后台下'!E:E,E1083,'总明细 源文件后台下'!C:C,"Refund")</f>
        <v>0</v>
      </c>
      <c r="Z1083">
        <f>SUMIFS('总明细 源文件后台下'!Q:Q,'总明细 源文件后台下'!E:E,E1083,'总明细 源文件后台下'!C:C,"Refund")</f>
        <v>0</v>
      </c>
      <c r="AA1083">
        <f>SUMIFS('总明细 源文件后台下'!R:R,'总明细 源文件后台下'!E:E,E1083,'总明细 源文件后台下'!C:C,"Refund")</f>
        <v>0</v>
      </c>
      <c r="AB1083">
        <f>SUMIFS('总明细 源文件后台下'!S:S,'总明细 源文件后台下'!E:E,E1083,'总明细 源文件后台下'!C:C,"Refund")</f>
        <v>0</v>
      </c>
      <c r="AC1083">
        <f>SUMIFS('总明细 源文件后台下'!T:T,'总明细 源文件后台下'!E:E,E1083,'总明细 源文件后台下'!C:C,"Refund")</f>
        <v>0</v>
      </c>
      <c r="AD1083">
        <f>SUMIFS('总明细 源文件后台下'!U:U,'总明细 源文件后台下'!E:E,E1083,'总明细 源文件后台下'!C:C,"Refund")</f>
        <v>0</v>
      </c>
      <c r="AE1083">
        <f>SUMIFS('总明细 源文件后台下'!V:V,'总明细 源文件后台下'!E:E,E1083,'总明细 源文件后台下'!C:C,"Refund")</f>
        <v>0</v>
      </c>
      <c r="AF1083">
        <f>SUMIFS('总明细 源文件后台下'!W:W,'总明细 源文件后台下'!E:E,E1083,'总明细 源文件后台下'!C:C,"Refund")</f>
        <v>0</v>
      </c>
      <c r="AK1083">
        <f>(SUMIF('广告费 源文件后台下'!G:G,E1083,'广告费 源文件后台下'!M:M))*-1</f>
        <v>0</v>
      </c>
      <c r="AL1083">
        <f>SUMIFS('总明细 源文件后台下'!W:W,'总明细 源文件后台下'!E:E,E1083,'总明细 源文件后台下'!C:C,"Adjustment",'总明细 源文件后台下'!F:F,"FBA Inventory Reimbursement - Customer Return")</f>
        <v>0</v>
      </c>
      <c r="AM1083">
        <f>SUMIFS('总明细 源文件后台下'!W:W,'总明细 源文件后台下'!E:E,E1083,'总明细 源文件后台下'!C:C,"Adjustment",'总明细 源文件后台下'!F:F,"FBA Inventory Reimbursement - Damaged:Warehouse")</f>
        <v>0</v>
      </c>
      <c r="AN1083">
        <f>SUMIFS('总明细 源文件后台下'!W:W,'总明细 源文件后台下'!E:E,E1083,'总明细 源文件后台下'!C:C,"Adjustment",'总明细 源文件后台下'!F:F,"FBA Inventory Reimbursement - Customer Service Issue")</f>
        <v>0</v>
      </c>
      <c r="AO1083">
        <f>SUMIFS('总明细 源文件后台下'!W:W,'总明细 源文件后台下'!E:E,E1083,'总明细 源文件后台下'!C:C,"Adjustment",'总明细 源文件后台下'!F:F,"FBA Inventory Reimbursement - Fee Correction")</f>
        <v>0</v>
      </c>
      <c r="AP1083">
        <f>SUMIFS('总明细 源文件后台下'!W:W,'总明细 源文件后台下'!E:E,E1083,'总明细 源文件后台下'!C:C,"Adjustment",'总明细 源文件后台下'!F:F,"FBA Inventory Reimbursement - General Adjustment")</f>
        <v>0</v>
      </c>
      <c r="AQ1083">
        <f>SUMIFS('总明细 源文件后台下'!W:W,'总明细 源文件后台下'!E:E,E1083,'总明细 源文件后台下'!C:C,"Adjustment",'总明细 源文件后台下'!F:F,"FBA Inventory Reimbursement - Lost:Inbound")</f>
        <v>0</v>
      </c>
      <c r="AR1083">
        <f>SUMIFS('总明细 源文件后台下'!W:W,'总明细 源文件后台下'!E:E,E1083,'总明细 源文件后台下'!C:C,"Adjustment",'总明细 源文件后台下'!F:F,"FBA Inventory Reimbursement - Lost:Warehouse")</f>
        <v>0</v>
      </c>
      <c r="AS1083">
        <f>SUMIFS('总明细 源文件后台下'!W:W,'总明细 源文件后台下'!E:E,E1083,'总明细 源文件后台下'!C:C,"Adjustment",'总明细 源文件后台下'!F:F,"Non-subscription Fee Adjustment")</f>
        <v>0</v>
      </c>
      <c r="AT1083">
        <f>SUMIFS('总明细 源文件后台下'!W:W,'总明细 源文件后台下'!E:E,E1083,'总明细 源文件后台下'!C:C,"Adjustment",'总明细 源文件后台下'!F:F,"FBA Inventory Placement Service Fee")</f>
        <v>0</v>
      </c>
      <c r="AV1083">
        <f>SUMIF('FBA Customer Return Per Unit Fe'!B:B,E1083,'FBA Customer Return Per Unit Fe'!C:C)</f>
        <v>0</v>
      </c>
      <c r="AX1083">
        <f>(SUMIF('仓储费 源文件后台下'!C:C,E1083,'仓储费 源文件后台下'!V:V))*-1</f>
        <v>-9.6000000000000009E-3</v>
      </c>
      <c r="AZ1083">
        <f>SUMIF('Disposal Fee销毁费用-160.95'!B:B,E1083,'Disposal Fee销毁费用-160.95'!D:D)*-1</f>
        <v>0</v>
      </c>
      <c r="BC1083">
        <f>IFERROR(VLOOKUP(F1083,'优惠券-86.4'!F:I,4,0),0)</f>
        <v>0</v>
      </c>
      <c r="BD1083">
        <f>IFERROR(VLOOKUP(F1083,'早评-120'!E:H,4,0),0)</f>
        <v>0</v>
      </c>
      <c r="BF1083">
        <f t="shared" si="128"/>
        <v>-9.6000000000000009E-3</v>
      </c>
      <c r="BG1083">
        <f t="shared" si="129"/>
        <v>0</v>
      </c>
      <c r="BH1083">
        <f t="shared" si="130"/>
        <v>-6.2400000000000004E-2</v>
      </c>
      <c r="BQ1083" s="45">
        <f t="shared" si="131"/>
        <v>-6.2400000000000004E-2</v>
      </c>
      <c r="BR1083">
        <f>SUMIFS('9月销毁明细'!D:D,'9月销毁明细'!A:A,E1083,'9月销毁明细'!H:H,"Sellable")</f>
        <v>0</v>
      </c>
      <c r="BS1083">
        <f>SUMIFS('9月销毁明细'!G:G,'9月销毁明细'!A:A,E1083,'9月销毁明细'!H:H,"Sellable")</f>
        <v>0</v>
      </c>
      <c r="BT1083">
        <f>SUMIFS('9月销毁明细'!D:D,'9月销毁明细'!A:A,E1083,'9月销毁明细'!H:H,"Unsellable")</f>
        <v>0</v>
      </c>
      <c r="BU1083">
        <f>SUMIFS('9月销毁明细'!G:G,'9月销毁明细'!A:A,E1083,'9月销毁明细'!H:H,"Unsellable")</f>
        <v>0</v>
      </c>
      <c r="BW1083">
        <f>IFERROR(I1083*VLOOKUP(F1083,'9.3成本表'!C:L,10,0),0)</f>
        <v>0</v>
      </c>
      <c r="BX1083">
        <f t="shared" si="132"/>
        <v>0</v>
      </c>
      <c r="CC1083" s="45">
        <f t="shared" si="133"/>
        <v>-6.2400000000000004E-2</v>
      </c>
      <c r="CD1083" s="45">
        <f t="shared" si="134"/>
        <v>0</v>
      </c>
      <c r="CE1083" s="45">
        <f t="shared" si="135"/>
        <v>0</v>
      </c>
    </row>
    <row r="1084" spans="4:83" x14ac:dyDescent="0.25">
      <c r="D1084" s="20" t="s">
        <v>2277</v>
      </c>
      <c r="E1084" s="20" t="s">
        <v>2278</v>
      </c>
      <c r="F1084" s="20">
        <v>6772</v>
      </c>
      <c r="G1084">
        <v>1078</v>
      </c>
      <c r="H1084" s="20"/>
      <c r="I1084">
        <f>SUMIFS('总明细 源文件后台下'!G:G,'总明细 源文件后台下'!E:E,E1084,'总明细 源文件后台下'!C:C,"Order")</f>
        <v>0</v>
      </c>
      <c r="J1084">
        <f>SUMIFS('总明细 源文件后台下'!M:M,'总明细 源文件后台下'!E:E,E1084,'总明细 源文件后台下'!C:C,"Order")</f>
        <v>0</v>
      </c>
      <c r="K1084">
        <f>SUMIFS('总明细 源文件后台下'!N:N,'总明细 源文件后台下'!E:E,E1084,'总明细 源文件后台下'!C:C,"Order")</f>
        <v>0</v>
      </c>
      <c r="L1084">
        <f>SUMIFS('总明细 源文件后台下'!O:O,'总明细 源文件后台下'!E:E,E1084,'总明细 源文件后台下'!C:C,"Order")</f>
        <v>0</v>
      </c>
      <c r="M1084">
        <f>SUMIFS('总明细 源文件后台下'!P:P,'总明细 源文件后台下'!E:E,E1084,'总明细 源文件后台下'!C:C,"Order")</f>
        <v>0</v>
      </c>
      <c r="N1084">
        <f>SUMIFS('总明细 源文件后台下'!Q:Q,'总明细 源文件后台下'!E:E,E1084,'总明细 源文件后台下'!C:C,"Order")</f>
        <v>0</v>
      </c>
      <c r="O1084">
        <f>SUMIFS('总明细 源文件后台下'!R:R,'总明细 源文件后台下'!E:E,E1084,'总明细 源文件后台下'!C:C,"Order")</f>
        <v>0</v>
      </c>
      <c r="P1084">
        <f>SUMIFS('总明细 源文件后台下'!S:S,'总明细 源文件后台下'!E:E,E1084,'总明细 源文件后台下'!C:C,"Order")</f>
        <v>0</v>
      </c>
      <c r="Q1084">
        <f>SUMIFS('总明细 源文件后台下'!T:T,'总明细 源文件后台下'!E:E,E1084,'总明细 源文件后台下'!C:C,"Order")</f>
        <v>0</v>
      </c>
      <c r="R1084">
        <f>SUMIFS('总明细 源文件后台下'!U:U,'总明细 源文件后台下'!E:E,E1084,'总明细 源文件后台下'!C:C,"Order")</f>
        <v>0</v>
      </c>
      <c r="S1084">
        <f>SUMIFS('总明细 源文件后台下'!V:V,'总明细 源文件后台下'!E:E,E1084,'总明细 源文件后台下'!C:C,"Order")</f>
        <v>0</v>
      </c>
      <c r="T1084">
        <f>SUMIFS('总明细 源文件后台下'!W:W,'总明细 源文件后台下'!E:E,E1084,'总明细 源文件后台下'!C:C,"Order")</f>
        <v>0</v>
      </c>
      <c r="U1084">
        <f>SUMIFS('总明细 源文件后台下'!G:G,'总明细 源文件后台下'!E:E,E1084,'总明细 源文件后台下'!C:C,"Refund")</f>
        <v>0</v>
      </c>
      <c r="V1084">
        <f>SUMIFS('总明细 源文件后台下'!M:M,'总明细 源文件后台下'!E:E,E1084,'总明细 源文件后台下'!C:C,"Refund")</f>
        <v>0</v>
      </c>
      <c r="W1084">
        <f>SUMIFS('总明细 源文件后台下'!N:N,'总明细 源文件后台下'!E:E,E1084,'总明细 源文件后台下'!C:C,"Refund")</f>
        <v>0</v>
      </c>
      <c r="X1084">
        <f>SUMIFS('总明细 源文件后台下'!O:O,'总明细 源文件后台下'!E:E,E1084,'总明细 源文件后台下'!C:C,"Refund")</f>
        <v>0</v>
      </c>
      <c r="Y1084">
        <f>SUMIFS('总明细 源文件后台下'!P:P,'总明细 源文件后台下'!E:E,E1084,'总明细 源文件后台下'!C:C,"Refund")</f>
        <v>0</v>
      </c>
      <c r="Z1084">
        <f>SUMIFS('总明细 源文件后台下'!Q:Q,'总明细 源文件后台下'!E:E,E1084,'总明细 源文件后台下'!C:C,"Refund")</f>
        <v>0</v>
      </c>
      <c r="AA1084">
        <f>SUMIFS('总明细 源文件后台下'!R:R,'总明细 源文件后台下'!E:E,E1084,'总明细 源文件后台下'!C:C,"Refund")</f>
        <v>0</v>
      </c>
      <c r="AB1084">
        <f>SUMIFS('总明细 源文件后台下'!S:S,'总明细 源文件后台下'!E:E,E1084,'总明细 源文件后台下'!C:C,"Refund")</f>
        <v>0</v>
      </c>
      <c r="AC1084">
        <f>SUMIFS('总明细 源文件后台下'!T:T,'总明细 源文件后台下'!E:E,E1084,'总明细 源文件后台下'!C:C,"Refund")</f>
        <v>0</v>
      </c>
      <c r="AD1084">
        <f>SUMIFS('总明细 源文件后台下'!U:U,'总明细 源文件后台下'!E:E,E1084,'总明细 源文件后台下'!C:C,"Refund")</f>
        <v>0</v>
      </c>
      <c r="AE1084">
        <f>SUMIFS('总明细 源文件后台下'!V:V,'总明细 源文件后台下'!E:E,E1084,'总明细 源文件后台下'!C:C,"Refund")</f>
        <v>0</v>
      </c>
      <c r="AF1084">
        <f>SUMIFS('总明细 源文件后台下'!W:W,'总明细 源文件后台下'!E:E,E1084,'总明细 源文件后台下'!C:C,"Refund")</f>
        <v>0</v>
      </c>
      <c r="AK1084">
        <f>(SUMIF('广告费 源文件后台下'!G:G,E1084,'广告费 源文件后台下'!M:M))*-1</f>
        <v>0</v>
      </c>
      <c r="AL1084">
        <f>SUMIFS('总明细 源文件后台下'!W:W,'总明细 源文件后台下'!E:E,E1084,'总明细 源文件后台下'!C:C,"Adjustment",'总明细 源文件后台下'!F:F,"FBA Inventory Reimbursement - Customer Return")</f>
        <v>0</v>
      </c>
      <c r="AM1084">
        <f>SUMIFS('总明细 源文件后台下'!W:W,'总明细 源文件后台下'!E:E,E1084,'总明细 源文件后台下'!C:C,"Adjustment",'总明细 源文件后台下'!F:F,"FBA Inventory Reimbursement - Damaged:Warehouse")</f>
        <v>0</v>
      </c>
      <c r="AN1084">
        <f>SUMIFS('总明细 源文件后台下'!W:W,'总明细 源文件后台下'!E:E,E1084,'总明细 源文件后台下'!C:C,"Adjustment",'总明细 源文件后台下'!F:F,"FBA Inventory Reimbursement - Customer Service Issue")</f>
        <v>0</v>
      </c>
      <c r="AO1084">
        <f>SUMIFS('总明细 源文件后台下'!W:W,'总明细 源文件后台下'!E:E,E1084,'总明细 源文件后台下'!C:C,"Adjustment",'总明细 源文件后台下'!F:F,"FBA Inventory Reimbursement - Fee Correction")</f>
        <v>0</v>
      </c>
      <c r="AP1084">
        <f>SUMIFS('总明细 源文件后台下'!W:W,'总明细 源文件后台下'!E:E,E1084,'总明细 源文件后台下'!C:C,"Adjustment",'总明细 源文件后台下'!F:F,"FBA Inventory Reimbursement - General Adjustment")</f>
        <v>0</v>
      </c>
      <c r="AQ1084">
        <f>SUMIFS('总明细 源文件后台下'!W:W,'总明细 源文件后台下'!E:E,E1084,'总明细 源文件后台下'!C:C,"Adjustment",'总明细 源文件后台下'!F:F,"FBA Inventory Reimbursement - Lost:Inbound")</f>
        <v>0</v>
      </c>
      <c r="AR1084">
        <f>SUMIFS('总明细 源文件后台下'!W:W,'总明细 源文件后台下'!E:E,E1084,'总明细 源文件后台下'!C:C,"Adjustment",'总明细 源文件后台下'!F:F,"FBA Inventory Reimbursement - Lost:Warehouse")</f>
        <v>0</v>
      </c>
      <c r="AS1084">
        <f>SUMIFS('总明细 源文件后台下'!W:W,'总明细 源文件后台下'!E:E,E1084,'总明细 源文件后台下'!C:C,"Adjustment",'总明细 源文件后台下'!F:F,"Non-subscription Fee Adjustment")</f>
        <v>0</v>
      </c>
      <c r="AT1084">
        <f>SUMIFS('总明细 源文件后台下'!W:W,'总明细 源文件后台下'!E:E,E1084,'总明细 源文件后台下'!C:C,"Adjustment",'总明细 源文件后台下'!F:F,"FBA Inventory Placement Service Fee")</f>
        <v>0</v>
      </c>
      <c r="AV1084">
        <f>SUMIF('FBA Customer Return Per Unit Fe'!B:B,E1084,'FBA Customer Return Per Unit Fe'!C:C)</f>
        <v>0</v>
      </c>
      <c r="AX1084">
        <f>(SUMIF('仓储费 源文件后台下'!C:C,E1084,'仓储费 源文件后台下'!V:V))*-1</f>
        <v>0</v>
      </c>
      <c r="AZ1084">
        <f>SUMIF('Disposal Fee销毁费用-160.95'!B:B,E1084,'Disposal Fee销毁费用-160.95'!D:D)*-1</f>
        <v>0</v>
      </c>
      <c r="BC1084">
        <f>IFERROR(VLOOKUP(F1084,'优惠券-86.4'!F:I,4,0),0)</f>
        <v>0</v>
      </c>
      <c r="BD1084">
        <f>IFERROR(VLOOKUP(F1084,'早评-120'!E:H,4,0),0)</f>
        <v>0</v>
      </c>
      <c r="BF1084">
        <f t="shared" si="128"/>
        <v>0</v>
      </c>
      <c r="BG1084">
        <f t="shared" si="129"/>
        <v>0</v>
      </c>
      <c r="BH1084">
        <f t="shared" si="130"/>
        <v>0</v>
      </c>
      <c r="BQ1084" s="45">
        <f t="shared" si="131"/>
        <v>0</v>
      </c>
      <c r="BR1084">
        <f>SUMIFS('9月销毁明细'!D:D,'9月销毁明细'!A:A,E1084,'9月销毁明细'!H:H,"Sellable")</f>
        <v>0</v>
      </c>
      <c r="BS1084">
        <f>SUMIFS('9月销毁明细'!G:G,'9月销毁明细'!A:A,E1084,'9月销毁明细'!H:H,"Sellable")</f>
        <v>0</v>
      </c>
      <c r="BT1084">
        <f>SUMIFS('9月销毁明细'!D:D,'9月销毁明细'!A:A,E1084,'9月销毁明细'!H:H,"Unsellable")</f>
        <v>0</v>
      </c>
      <c r="BU1084">
        <f>SUMIFS('9月销毁明细'!G:G,'9月销毁明细'!A:A,E1084,'9月销毁明细'!H:H,"Unsellable")</f>
        <v>0</v>
      </c>
      <c r="BW1084">
        <f>IFERROR(I1084*VLOOKUP(F1084,'9.3成本表'!C:L,10,0),0)</f>
        <v>0</v>
      </c>
      <c r="BX1084">
        <f t="shared" si="132"/>
        <v>0</v>
      </c>
      <c r="CC1084" s="45">
        <f t="shared" si="133"/>
        <v>0</v>
      </c>
      <c r="CD1084" s="45">
        <f t="shared" si="134"/>
        <v>0</v>
      </c>
      <c r="CE1084" s="45">
        <f t="shared" si="135"/>
        <v>0</v>
      </c>
    </row>
    <row r="1085" spans="4:83" x14ac:dyDescent="0.25">
      <c r="D1085" s="20" t="s">
        <v>2279</v>
      </c>
      <c r="E1085" s="20" t="s">
        <v>2280</v>
      </c>
      <c r="F1085" s="20">
        <v>6783</v>
      </c>
      <c r="G1085">
        <v>1079</v>
      </c>
      <c r="H1085" s="20"/>
      <c r="I1085">
        <f>SUMIFS('总明细 源文件后台下'!G:G,'总明细 源文件后台下'!E:E,E1085,'总明细 源文件后台下'!C:C,"Order")</f>
        <v>0</v>
      </c>
      <c r="J1085">
        <f>SUMIFS('总明细 源文件后台下'!M:M,'总明细 源文件后台下'!E:E,E1085,'总明细 源文件后台下'!C:C,"Order")</f>
        <v>0</v>
      </c>
      <c r="K1085">
        <f>SUMIFS('总明细 源文件后台下'!N:N,'总明细 源文件后台下'!E:E,E1085,'总明细 源文件后台下'!C:C,"Order")</f>
        <v>0</v>
      </c>
      <c r="L1085">
        <f>SUMIFS('总明细 源文件后台下'!O:O,'总明细 源文件后台下'!E:E,E1085,'总明细 源文件后台下'!C:C,"Order")</f>
        <v>0</v>
      </c>
      <c r="M1085">
        <f>SUMIFS('总明细 源文件后台下'!P:P,'总明细 源文件后台下'!E:E,E1085,'总明细 源文件后台下'!C:C,"Order")</f>
        <v>0</v>
      </c>
      <c r="N1085">
        <f>SUMIFS('总明细 源文件后台下'!Q:Q,'总明细 源文件后台下'!E:E,E1085,'总明细 源文件后台下'!C:C,"Order")</f>
        <v>0</v>
      </c>
      <c r="O1085">
        <f>SUMIFS('总明细 源文件后台下'!R:R,'总明细 源文件后台下'!E:E,E1085,'总明细 源文件后台下'!C:C,"Order")</f>
        <v>0</v>
      </c>
      <c r="P1085">
        <f>SUMIFS('总明细 源文件后台下'!S:S,'总明细 源文件后台下'!E:E,E1085,'总明细 源文件后台下'!C:C,"Order")</f>
        <v>0</v>
      </c>
      <c r="Q1085">
        <f>SUMIFS('总明细 源文件后台下'!T:T,'总明细 源文件后台下'!E:E,E1085,'总明细 源文件后台下'!C:C,"Order")</f>
        <v>0</v>
      </c>
      <c r="R1085">
        <f>SUMIFS('总明细 源文件后台下'!U:U,'总明细 源文件后台下'!E:E,E1085,'总明细 源文件后台下'!C:C,"Order")</f>
        <v>0</v>
      </c>
      <c r="S1085">
        <f>SUMIFS('总明细 源文件后台下'!V:V,'总明细 源文件后台下'!E:E,E1085,'总明细 源文件后台下'!C:C,"Order")</f>
        <v>0</v>
      </c>
      <c r="T1085">
        <f>SUMIFS('总明细 源文件后台下'!W:W,'总明细 源文件后台下'!E:E,E1085,'总明细 源文件后台下'!C:C,"Order")</f>
        <v>0</v>
      </c>
      <c r="U1085">
        <f>SUMIFS('总明细 源文件后台下'!G:G,'总明细 源文件后台下'!E:E,E1085,'总明细 源文件后台下'!C:C,"Refund")</f>
        <v>0</v>
      </c>
      <c r="V1085">
        <f>SUMIFS('总明细 源文件后台下'!M:M,'总明细 源文件后台下'!E:E,E1085,'总明细 源文件后台下'!C:C,"Refund")</f>
        <v>0</v>
      </c>
      <c r="W1085">
        <f>SUMIFS('总明细 源文件后台下'!N:N,'总明细 源文件后台下'!E:E,E1085,'总明细 源文件后台下'!C:C,"Refund")</f>
        <v>0</v>
      </c>
      <c r="X1085">
        <f>SUMIFS('总明细 源文件后台下'!O:O,'总明细 源文件后台下'!E:E,E1085,'总明细 源文件后台下'!C:C,"Refund")</f>
        <v>0</v>
      </c>
      <c r="Y1085">
        <f>SUMIFS('总明细 源文件后台下'!P:P,'总明细 源文件后台下'!E:E,E1085,'总明细 源文件后台下'!C:C,"Refund")</f>
        <v>0</v>
      </c>
      <c r="Z1085">
        <f>SUMIFS('总明细 源文件后台下'!Q:Q,'总明细 源文件后台下'!E:E,E1085,'总明细 源文件后台下'!C:C,"Refund")</f>
        <v>0</v>
      </c>
      <c r="AA1085">
        <f>SUMIFS('总明细 源文件后台下'!R:R,'总明细 源文件后台下'!E:E,E1085,'总明细 源文件后台下'!C:C,"Refund")</f>
        <v>0</v>
      </c>
      <c r="AB1085">
        <f>SUMIFS('总明细 源文件后台下'!S:S,'总明细 源文件后台下'!E:E,E1085,'总明细 源文件后台下'!C:C,"Refund")</f>
        <v>0</v>
      </c>
      <c r="AC1085">
        <f>SUMIFS('总明细 源文件后台下'!T:T,'总明细 源文件后台下'!E:E,E1085,'总明细 源文件后台下'!C:C,"Refund")</f>
        <v>0</v>
      </c>
      <c r="AD1085">
        <f>SUMIFS('总明细 源文件后台下'!U:U,'总明细 源文件后台下'!E:E,E1085,'总明细 源文件后台下'!C:C,"Refund")</f>
        <v>0</v>
      </c>
      <c r="AE1085">
        <f>SUMIFS('总明细 源文件后台下'!V:V,'总明细 源文件后台下'!E:E,E1085,'总明细 源文件后台下'!C:C,"Refund")</f>
        <v>0</v>
      </c>
      <c r="AF1085">
        <f>SUMIFS('总明细 源文件后台下'!W:W,'总明细 源文件后台下'!E:E,E1085,'总明细 源文件后台下'!C:C,"Refund")</f>
        <v>0</v>
      </c>
      <c r="AK1085">
        <f>(SUMIF('广告费 源文件后台下'!G:G,E1085,'广告费 源文件后台下'!M:M))*-1</f>
        <v>0</v>
      </c>
      <c r="AL1085">
        <f>SUMIFS('总明细 源文件后台下'!W:W,'总明细 源文件后台下'!E:E,E1085,'总明细 源文件后台下'!C:C,"Adjustment",'总明细 源文件后台下'!F:F,"FBA Inventory Reimbursement - Customer Return")</f>
        <v>0</v>
      </c>
      <c r="AM1085">
        <f>SUMIFS('总明细 源文件后台下'!W:W,'总明细 源文件后台下'!E:E,E1085,'总明细 源文件后台下'!C:C,"Adjustment",'总明细 源文件后台下'!F:F,"FBA Inventory Reimbursement - Damaged:Warehouse")</f>
        <v>0</v>
      </c>
      <c r="AN1085">
        <f>SUMIFS('总明细 源文件后台下'!W:W,'总明细 源文件后台下'!E:E,E1085,'总明细 源文件后台下'!C:C,"Adjustment",'总明细 源文件后台下'!F:F,"FBA Inventory Reimbursement - Customer Service Issue")</f>
        <v>0</v>
      </c>
      <c r="AO1085">
        <f>SUMIFS('总明细 源文件后台下'!W:W,'总明细 源文件后台下'!E:E,E1085,'总明细 源文件后台下'!C:C,"Adjustment",'总明细 源文件后台下'!F:F,"FBA Inventory Reimbursement - Fee Correction")</f>
        <v>0</v>
      </c>
      <c r="AP1085">
        <f>SUMIFS('总明细 源文件后台下'!W:W,'总明细 源文件后台下'!E:E,E1085,'总明细 源文件后台下'!C:C,"Adjustment",'总明细 源文件后台下'!F:F,"FBA Inventory Reimbursement - General Adjustment")</f>
        <v>0</v>
      </c>
      <c r="AQ1085">
        <f>SUMIFS('总明细 源文件后台下'!W:W,'总明细 源文件后台下'!E:E,E1085,'总明细 源文件后台下'!C:C,"Adjustment",'总明细 源文件后台下'!F:F,"FBA Inventory Reimbursement - Lost:Inbound")</f>
        <v>0</v>
      </c>
      <c r="AR1085">
        <f>SUMIFS('总明细 源文件后台下'!W:W,'总明细 源文件后台下'!E:E,E1085,'总明细 源文件后台下'!C:C,"Adjustment",'总明细 源文件后台下'!F:F,"FBA Inventory Reimbursement - Lost:Warehouse")</f>
        <v>0</v>
      </c>
      <c r="AS1085">
        <f>SUMIFS('总明细 源文件后台下'!W:W,'总明细 源文件后台下'!E:E,E1085,'总明细 源文件后台下'!C:C,"Adjustment",'总明细 源文件后台下'!F:F,"Non-subscription Fee Adjustment")</f>
        <v>0</v>
      </c>
      <c r="AT1085">
        <f>SUMIFS('总明细 源文件后台下'!W:W,'总明细 源文件后台下'!E:E,E1085,'总明细 源文件后台下'!C:C,"Adjustment",'总明细 源文件后台下'!F:F,"FBA Inventory Placement Service Fee")</f>
        <v>0</v>
      </c>
      <c r="AV1085">
        <f>SUMIF('FBA Customer Return Per Unit Fe'!B:B,E1085,'FBA Customer Return Per Unit Fe'!C:C)</f>
        <v>0</v>
      </c>
      <c r="AX1085">
        <f>(SUMIF('仓储费 源文件后台下'!C:C,E1085,'仓储费 源文件后台下'!V:V))*-1</f>
        <v>-1.4E-3</v>
      </c>
      <c r="AZ1085">
        <f>SUMIF('Disposal Fee销毁费用-160.95'!B:B,E1085,'Disposal Fee销毁费用-160.95'!D:D)*-1</f>
        <v>0</v>
      </c>
      <c r="BC1085">
        <f>IFERROR(VLOOKUP(F1085,'优惠券-86.4'!F:I,4,0),0)</f>
        <v>0</v>
      </c>
      <c r="BD1085">
        <f>IFERROR(VLOOKUP(F1085,'早评-120'!E:H,4,0),0)</f>
        <v>0</v>
      </c>
      <c r="BF1085">
        <f t="shared" si="128"/>
        <v>-1.4E-3</v>
      </c>
      <c r="BG1085">
        <f t="shared" si="129"/>
        <v>0</v>
      </c>
      <c r="BH1085">
        <f t="shared" si="130"/>
        <v>-9.1000000000000004E-3</v>
      </c>
      <c r="BQ1085" s="45">
        <f t="shared" si="131"/>
        <v>-9.1000000000000004E-3</v>
      </c>
      <c r="BR1085">
        <f>SUMIFS('9月销毁明细'!D:D,'9月销毁明细'!A:A,E1085,'9月销毁明细'!H:H,"Sellable")</f>
        <v>0</v>
      </c>
      <c r="BS1085">
        <f>SUMIFS('9月销毁明细'!G:G,'9月销毁明细'!A:A,E1085,'9月销毁明细'!H:H,"Sellable")</f>
        <v>0</v>
      </c>
      <c r="BT1085">
        <f>SUMIFS('9月销毁明细'!D:D,'9月销毁明细'!A:A,E1085,'9月销毁明细'!H:H,"Unsellable")</f>
        <v>0</v>
      </c>
      <c r="BU1085">
        <f>SUMIFS('9月销毁明细'!G:G,'9月销毁明细'!A:A,E1085,'9月销毁明细'!H:H,"Unsellable")</f>
        <v>0</v>
      </c>
      <c r="BW1085">
        <f>IFERROR(I1085*VLOOKUP(F1085,'9.3成本表'!C:L,10,0),0)</f>
        <v>0</v>
      </c>
      <c r="BX1085">
        <f t="shared" si="132"/>
        <v>0</v>
      </c>
      <c r="CC1085" s="45">
        <f t="shared" si="133"/>
        <v>-9.1000000000000004E-3</v>
      </c>
      <c r="CD1085" s="45">
        <f t="shared" si="134"/>
        <v>0</v>
      </c>
      <c r="CE1085" s="45">
        <f t="shared" si="135"/>
        <v>0</v>
      </c>
    </row>
    <row r="1086" spans="4:83" x14ac:dyDescent="0.25">
      <c r="D1086" s="20" t="s">
        <v>2281</v>
      </c>
      <c r="E1086" s="20" t="s">
        <v>2282</v>
      </c>
      <c r="F1086" s="20">
        <v>6783</v>
      </c>
      <c r="G1086">
        <v>1080</v>
      </c>
      <c r="H1086" s="20"/>
      <c r="I1086">
        <f>SUMIFS('总明细 源文件后台下'!G:G,'总明细 源文件后台下'!E:E,E1086,'总明细 源文件后台下'!C:C,"Order")</f>
        <v>0</v>
      </c>
      <c r="J1086">
        <f>SUMIFS('总明细 源文件后台下'!M:M,'总明细 源文件后台下'!E:E,E1086,'总明细 源文件后台下'!C:C,"Order")</f>
        <v>0</v>
      </c>
      <c r="K1086">
        <f>SUMIFS('总明细 源文件后台下'!N:N,'总明细 源文件后台下'!E:E,E1086,'总明细 源文件后台下'!C:C,"Order")</f>
        <v>0</v>
      </c>
      <c r="L1086">
        <f>SUMIFS('总明细 源文件后台下'!O:O,'总明细 源文件后台下'!E:E,E1086,'总明细 源文件后台下'!C:C,"Order")</f>
        <v>0</v>
      </c>
      <c r="M1086">
        <f>SUMIFS('总明细 源文件后台下'!P:P,'总明细 源文件后台下'!E:E,E1086,'总明细 源文件后台下'!C:C,"Order")</f>
        <v>0</v>
      </c>
      <c r="N1086">
        <f>SUMIFS('总明细 源文件后台下'!Q:Q,'总明细 源文件后台下'!E:E,E1086,'总明细 源文件后台下'!C:C,"Order")</f>
        <v>0</v>
      </c>
      <c r="O1086">
        <f>SUMIFS('总明细 源文件后台下'!R:R,'总明细 源文件后台下'!E:E,E1086,'总明细 源文件后台下'!C:C,"Order")</f>
        <v>0</v>
      </c>
      <c r="P1086">
        <f>SUMIFS('总明细 源文件后台下'!S:S,'总明细 源文件后台下'!E:E,E1086,'总明细 源文件后台下'!C:C,"Order")</f>
        <v>0</v>
      </c>
      <c r="Q1086">
        <f>SUMIFS('总明细 源文件后台下'!T:T,'总明细 源文件后台下'!E:E,E1086,'总明细 源文件后台下'!C:C,"Order")</f>
        <v>0</v>
      </c>
      <c r="R1086">
        <f>SUMIFS('总明细 源文件后台下'!U:U,'总明细 源文件后台下'!E:E,E1086,'总明细 源文件后台下'!C:C,"Order")</f>
        <v>0</v>
      </c>
      <c r="S1086">
        <f>SUMIFS('总明细 源文件后台下'!V:V,'总明细 源文件后台下'!E:E,E1086,'总明细 源文件后台下'!C:C,"Order")</f>
        <v>0</v>
      </c>
      <c r="T1086">
        <f>SUMIFS('总明细 源文件后台下'!W:W,'总明细 源文件后台下'!E:E,E1086,'总明细 源文件后台下'!C:C,"Order")</f>
        <v>0</v>
      </c>
      <c r="U1086">
        <f>SUMIFS('总明细 源文件后台下'!G:G,'总明细 源文件后台下'!E:E,E1086,'总明细 源文件后台下'!C:C,"Refund")</f>
        <v>0</v>
      </c>
      <c r="V1086">
        <f>SUMIFS('总明细 源文件后台下'!M:M,'总明细 源文件后台下'!E:E,E1086,'总明细 源文件后台下'!C:C,"Refund")</f>
        <v>0</v>
      </c>
      <c r="W1086">
        <f>SUMIFS('总明细 源文件后台下'!N:N,'总明细 源文件后台下'!E:E,E1086,'总明细 源文件后台下'!C:C,"Refund")</f>
        <v>0</v>
      </c>
      <c r="X1086">
        <f>SUMIFS('总明细 源文件后台下'!O:O,'总明细 源文件后台下'!E:E,E1086,'总明细 源文件后台下'!C:C,"Refund")</f>
        <v>0</v>
      </c>
      <c r="Y1086">
        <f>SUMIFS('总明细 源文件后台下'!P:P,'总明细 源文件后台下'!E:E,E1086,'总明细 源文件后台下'!C:C,"Refund")</f>
        <v>0</v>
      </c>
      <c r="Z1086">
        <f>SUMIFS('总明细 源文件后台下'!Q:Q,'总明细 源文件后台下'!E:E,E1086,'总明细 源文件后台下'!C:C,"Refund")</f>
        <v>0</v>
      </c>
      <c r="AA1086">
        <f>SUMIFS('总明细 源文件后台下'!R:R,'总明细 源文件后台下'!E:E,E1086,'总明细 源文件后台下'!C:C,"Refund")</f>
        <v>0</v>
      </c>
      <c r="AB1086">
        <f>SUMIFS('总明细 源文件后台下'!S:S,'总明细 源文件后台下'!E:E,E1086,'总明细 源文件后台下'!C:C,"Refund")</f>
        <v>0</v>
      </c>
      <c r="AC1086">
        <f>SUMIFS('总明细 源文件后台下'!T:T,'总明细 源文件后台下'!E:E,E1086,'总明细 源文件后台下'!C:C,"Refund")</f>
        <v>0</v>
      </c>
      <c r="AD1086">
        <f>SUMIFS('总明细 源文件后台下'!U:U,'总明细 源文件后台下'!E:E,E1086,'总明细 源文件后台下'!C:C,"Refund")</f>
        <v>0</v>
      </c>
      <c r="AE1086">
        <f>SUMIFS('总明细 源文件后台下'!V:V,'总明细 源文件后台下'!E:E,E1086,'总明细 源文件后台下'!C:C,"Refund")</f>
        <v>0</v>
      </c>
      <c r="AF1086">
        <f>SUMIFS('总明细 源文件后台下'!W:W,'总明细 源文件后台下'!E:E,E1086,'总明细 源文件后台下'!C:C,"Refund")</f>
        <v>0</v>
      </c>
      <c r="AK1086">
        <f>(SUMIF('广告费 源文件后台下'!G:G,E1086,'广告费 源文件后台下'!M:M))*-1</f>
        <v>0</v>
      </c>
      <c r="AL1086">
        <f>SUMIFS('总明细 源文件后台下'!W:W,'总明细 源文件后台下'!E:E,E1086,'总明细 源文件后台下'!C:C,"Adjustment",'总明细 源文件后台下'!F:F,"FBA Inventory Reimbursement - Customer Return")</f>
        <v>0</v>
      </c>
      <c r="AM1086">
        <f>SUMIFS('总明细 源文件后台下'!W:W,'总明细 源文件后台下'!E:E,E1086,'总明细 源文件后台下'!C:C,"Adjustment",'总明细 源文件后台下'!F:F,"FBA Inventory Reimbursement - Damaged:Warehouse")</f>
        <v>0</v>
      </c>
      <c r="AN1086">
        <f>SUMIFS('总明细 源文件后台下'!W:W,'总明细 源文件后台下'!E:E,E1086,'总明细 源文件后台下'!C:C,"Adjustment",'总明细 源文件后台下'!F:F,"FBA Inventory Reimbursement - Customer Service Issue")</f>
        <v>0</v>
      </c>
      <c r="AO1086">
        <f>SUMIFS('总明细 源文件后台下'!W:W,'总明细 源文件后台下'!E:E,E1086,'总明细 源文件后台下'!C:C,"Adjustment",'总明细 源文件后台下'!F:F,"FBA Inventory Reimbursement - Fee Correction")</f>
        <v>0</v>
      </c>
      <c r="AP1086">
        <f>SUMIFS('总明细 源文件后台下'!W:W,'总明细 源文件后台下'!E:E,E1086,'总明细 源文件后台下'!C:C,"Adjustment",'总明细 源文件后台下'!F:F,"FBA Inventory Reimbursement - General Adjustment")</f>
        <v>0</v>
      </c>
      <c r="AQ1086">
        <f>SUMIFS('总明细 源文件后台下'!W:W,'总明细 源文件后台下'!E:E,E1086,'总明细 源文件后台下'!C:C,"Adjustment",'总明细 源文件后台下'!F:F,"FBA Inventory Reimbursement - Lost:Inbound")</f>
        <v>0</v>
      </c>
      <c r="AR1086">
        <f>SUMIFS('总明细 源文件后台下'!W:W,'总明细 源文件后台下'!E:E,E1086,'总明细 源文件后台下'!C:C,"Adjustment",'总明细 源文件后台下'!F:F,"FBA Inventory Reimbursement - Lost:Warehouse")</f>
        <v>0</v>
      </c>
      <c r="AS1086">
        <f>SUMIFS('总明细 源文件后台下'!W:W,'总明细 源文件后台下'!E:E,E1086,'总明细 源文件后台下'!C:C,"Adjustment",'总明细 源文件后台下'!F:F,"Non-subscription Fee Adjustment")</f>
        <v>0</v>
      </c>
      <c r="AT1086">
        <f>SUMIFS('总明细 源文件后台下'!W:W,'总明细 源文件后台下'!E:E,E1086,'总明细 源文件后台下'!C:C,"Adjustment",'总明细 源文件后台下'!F:F,"FBA Inventory Placement Service Fee")</f>
        <v>0</v>
      </c>
      <c r="AV1086">
        <f>SUMIF('FBA Customer Return Per Unit Fe'!B:B,E1086,'FBA Customer Return Per Unit Fe'!C:C)</f>
        <v>0</v>
      </c>
      <c r="AX1086">
        <f>(SUMIF('仓储费 源文件后台下'!C:C,E1086,'仓储费 源文件后台下'!V:V))*-1</f>
        <v>0</v>
      </c>
      <c r="AZ1086">
        <f>SUMIF('Disposal Fee销毁费用-160.95'!B:B,E1086,'Disposal Fee销毁费用-160.95'!D:D)*-1</f>
        <v>0</v>
      </c>
      <c r="BC1086">
        <f>IFERROR(VLOOKUP(F1086,'优惠券-86.4'!F:I,4,0),0)</f>
        <v>0</v>
      </c>
      <c r="BD1086">
        <f>IFERROR(VLOOKUP(F1086,'早评-120'!E:H,4,0),0)</f>
        <v>0</v>
      </c>
      <c r="BF1086">
        <f t="shared" si="128"/>
        <v>0</v>
      </c>
      <c r="BG1086">
        <f t="shared" si="129"/>
        <v>0</v>
      </c>
      <c r="BH1086">
        <f t="shared" si="130"/>
        <v>0</v>
      </c>
      <c r="BQ1086" s="45">
        <f t="shared" si="131"/>
        <v>0</v>
      </c>
      <c r="BR1086">
        <f>SUMIFS('9月销毁明细'!D:D,'9月销毁明细'!A:A,E1086,'9月销毁明细'!H:H,"Sellable")</f>
        <v>0</v>
      </c>
      <c r="BS1086">
        <f>SUMIFS('9月销毁明细'!G:G,'9月销毁明细'!A:A,E1086,'9月销毁明细'!H:H,"Sellable")</f>
        <v>0</v>
      </c>
      <c r="BT1086">
        <f>SUMIFS('9月销毁明细'!D:D,'9月销毁明细'!A:A,E1086,'9月销毁明细'!H:H,"Unsellable")</f>
        <v>0</v>
      </c>
      <c r="BU1086">
        <f>SUMIFS('9月销毁明细'!G:G,'9月销毁明细'!A:A,E1086,'9月销毁明细'!H:H,"Unsellable")</f>
        <v>0</v>
      </c>
      <c r="BW1086">
        <f>IFERROR(I1086*VLOOKUP(F1086,'9.3成本表'!C:L,10,0),0)</f>
        <v>0</v>
      </c>
      <c r="BX1086">
        <f t="shared" si="132"/>
        <v>0</v>
      </c>
      <c r="CC1086" s="45">
        <f t="shared" si="133"/>
        <v>0</v>
      </c>
      <c r="CD1086" s="45">
        <f t="shared" si="134"/>
        <v>0</v>
      </c>
      <c r="CE1086" s="45">
        <f t="shared" si="135"/>
        <v>0</v>
      </c>
    </row>
    <row r="1087" spans="4:83" x14ac:dyDescent="0.25">
      <c r="D1087" s="20" t="s">
        <v>2283</v>
      </c>
      <c r="E1087" s="20" t="s">
        <v>2284</v>
      </c>
      <c r="F1087" s="20">
        <v>6783</v>
      </c>
      <c r="G1087">
        <v>1081</v>
      </c>
      <c r="H1087" s="20"/>
      <c r="I1087">
        <f>SUMIFS('总明细 源文件后台下'!G:G,'总明细 源文件后台下'!E:E,E1087,'总明细 源文件后台下'!C:C,"Order")</f>
        <v>0</v>
      </c>
      <c r="J1087">
        <f>SUMIFS('总明细 源文件后台下'!M:M,'总明细 源文件后台下'!E:E,E1087,'总明细 源文件后台下'!C:C,"Order")</f>
        <v>0</v>
      </c>
      <c r="K1087">
        <f>SUMIFS('总明细 源文件后台下'!N:N,'总明细 源文件后台下'!E:E,E1087,'总明细 源文件后台下'!C:C,"Order")</f>
        <v>0</v>
      </c>
      <c r="L1087">
        <f>SUMIFS('总明细 源文件后台下'!O:O,'总明细 源文件后台下'!E:E,E1087,'总明细 源文件后台下'!C:C,"Order")</f>
        <v>0</v>
      </c>
      <c r="M1087">
        <f>SUMIFS('总明细 源文件后台下'!P:P,'总明细 源文件后台下'!E:E,E1087,'总明细 源文件后台下'!C:C,"Order")</f>
        <v>0</v>
      </c>
      <c r="N1087">
        <f>SUMIFS('总明细 源文件后台下'!Q:Q,'总明细 源文件后台下'!E:E,E1087,'总明细 源文件后台下'!C:C,"Order")</f>
        <v>0</v>
      </c>
      <c r="O1087">
        <f>SUMIFS('总明细 源文件后台下'!R:R,'总明细 源文件后台下'!E:E,E1087,'总明细 源文件后台下'!C:C,"Order")</f>
        <v>0</v>
      </c>
      <c r="P1087">
        <f>SUMIFS('总明细 源文件后台下'!S:S,'总明细 源文件后台下'!E:E,E1087,'总明细 源文件后台下'!C:C,"Order")</f>
        <v>0</v>
      </c>
      <c r="Q1087">
        <f>SUMIFS('总明细 源文件后台下'!T:T,'总明细 源文件后台下'!E:E,E1087,'总明细 源文件后台下'!C:C,"Order")</f>
        <v>0</v>
      </c>
      <c r="R1087">
        <f>SUMIFS('总明细 源文件后台下'!U:U,'总明细 源文件后台下'!E:E,E1087,'总明细 源文件后台下'!C:C,"Order")</f>
        <v>0</v>
      </c>
      <c r="S1087">
        <f>SUMIFS('总明细 源文件后台下'!V:V,'总明细 源文件后台下'!E:E,E1087,'总明细 源文件后台下'!C:C,"Order")</f>
        <v>0</v>
      </c>
      <c r="T1087">
        <f>SUMIFS('总明细 源文件后台下'!W:W,'总明细 源文件后台下'!E:E,E1087,'总明细 源文件后台下'!C:C,"Order")</f>
        <v>0</v>
      </c>
      <c r="U1087">
        <f>SUMIFS('总明细 源文件后台下'!G:G,'总明细 源文件后台下'!E:E,E1087,'总明细 源文件后台下'!C:C,"Refund")</f>
        <v>0</v>
      </c>
      <c r="V1087">
        <f>SUMIFS('总明细 源文件后台下'!M:M,'总明细 源文件后台下'!E:E,E1087,'总明细 源文件后台下'!C:C,"Refund")</f>
        <v>0</v>
      </c>
      <c r="W1087">
        <f>SUMIFS('总明细 源文件后台下'!N:N,'总明细 源文件后台下'!E:E,E1087,'总明细 源文件后台下'!C:C,"Refund")</f>
        <v>0</v>
      </c>
      <c r="X1087">
        <f>SUMIFS('总明细 源文件后台下'!O:O,'总明细 源文件后台下'!E:E,E1087,'总明细 源文件后台下'!C:C,"Refund")</f>
        <v>0</v>
      </c>
      <c r="Y1087">
        <f>SUMIFS('总明细 源文件后台下'!P:P,'总明细 源文件后台下'!E:E,E1087,'总明细 源文件后台下'!C:C,"Refund")</f>
        <v>0</v>
      </c>
      <c r="Z1087">
        <f>SUMIFS('总明细 源文件后台下'!Q:Q,'总明细 源文件后台下'!E:E,E1087,'总明细 源文件后台下'!C:C,"Refund")</f>
        <v>0</v>
      </c>
      <c r="AA1087">
        <f>SUMIFS('总明细 源文件后台下'!R:R,'总明细 源文件后台下'!E:E,E1087,'总明细 源文件后台下'!C:C,"Refund")</f>
        <v>0</v>
      </c>
      <c r="AB1087">
        <f>SUMIFS('总明细 源文件后台下'!S:S,'总明细 源文件后台下'!E:E,E1087,'总明细 源文件后台下'!C:C,"Refund")</f>
        <v>0</v>
      </c>
      <c r="AC1087">
        <f>SUMIFS('总明细 源文件后台下'!T:T,'总明细 源文件后台下'!E:E,E1087,'总明细 源文件后台下'!C:C,"Refund")</f>
        <v>0</v>
      </c>
      <c r="AD1087">
        <f>SUMIFS('总明细 源文件后台下'!U:U,'总明细 源文件后台下'!E:E,E1087,'总明细 源文件后台下'!C:C,"Refund")</f>
        <v>0</v>
      </c>
      <c r="AE1087">
        <f>SUMIFS('总明细 源文件后台下'!V:V,'总明细 源文件后台下'!E:E,E1087,'总明细 源文件后台下'!C:C,"Refund")</f>
        <v>0</v>
      </c>
      <c r="AF1087">
        <f>SUMIFS('总明细 源文件后台下'!W:W,'总明细 源文件后台下'!E:E,E1087,'总明细 源文件后台下'!C:C,"Refund")</f>
        <v>0</v>
      </c>
      <c r="AK1087">
        <f>(SUMIF('广告费 源文件后台下'!G:G,E1087,'广告费 源文件后台下'!M:M))*-1</f>
        <v>0</v>
      </c>
      <c r="AL1087">
        <f>SUMIFS('总明细 源文件后台下'!W:W,'总明细 源文件后台下'!E:E,E1087,'总明细 源文件后台下'!C:C,"Adjustment",'总明细 源文件后台下'!F:F,"FBA Inventory Reimbursement - Customer Return")</f>
        <v>0</v>
      </c>
      <c r="AM1087">
        <f>SUMIFS('总明细 源文件后台下'!W:W,'总明细 源文件后台下'!E:E,E1087,'总明细 源文件后台下'!C:C,"Adjustment",'总明细 源文件后台下'!F:F,"FBA Inventory Reimbursement - Damaged:Warehouse")</f>
        <v>0</v>
      </c>
      <c r="AN1087">
        <f>SUMIFS('总明细 源文件后台下'!W:W,'总明细 源文件后台下'!E:E,E1087,'总明细 源文件后台下'!C:C,"Adjustment",'总明细 源文件后台下'!F:F,"FBA Inventory Reimbursement - Customer Service Issue")</f>
        <v>0</v>
      </c>
      <c r="AO1087">
        <f>SUMIFS('总明细 源文件后台下'!W:W,'总明细 源文件后台下'!E:E,E1087,'总明细 源文件后台下'!C:C,"Adjustment",'总明细 源文件后台下'!F:F,"FBA Inventory Reimbursement - Fee Correction")</f>
        <v>0</v>
      </c>
      <c r="AP1087">
        <f>SUMIFS('总明细 源文件后台下'!W:W,'总明细 源文件后台下'!E:E,E1087,'总明细 源文件后台下'!C:C,"Adjustment",'总明细 源文件后台下'!F:F,"FBA Inventory Reimbursement - General Adjustment")</f>
        <v>0</v>
      </c>
      <c r="AQ1087">
        <f>SUMIFS('总明细 源文件后台下'!W:W,'总明细 源文件后台下'!E:E,E1087,'总明细 源文件后台下'!C:C,"Adjustment",'总明细 源文件后台下'!F:F,"FBA Inventory Reimbursement - Lost:Inbound")</f>
        <v>0</v>
      </c>
      <c r="AR1087">
        <f>SUMIFS('总明细 源文件后台下'!W:W,'总明细 源文件后台下'!E:E,E1087,'总明细 源文件后台下'!C:C,"Adjustment",'总明细 源文件后台下'!F:F,"FBA Inventory Reimbursement - Lost:Warehouse")</f>
        <v>0</v>
      </c>
      <c r="AS1087">
        <f>SUMIFS('总明细 源文件后台下'!W:W,'总明细 源文件后台下'!E:E,E1087,'总明细 源文件后台下'!C:C,"Adjustment",'总明细 源文件后台下'!F:F,"Non-subscription Fee Adjustment")</f>
        <v>0</v>
      </c>
      <c r="AT1087">
        <f>SUMIFS('总明细 源文件后台下'!W:W,'总明细 源文件后台下'!E:E,E1087,'总明细 源文件后台下'!C:C,"Adjustment",'总明细 源文件后台下'!F:F,"FBA Inventory Placement Service Fee")</f>
        <v>0</v>
      </c>
      <c r="AV1087">
        <f>SUMIF('FBA Customer Return Per Unit Fe'!B:B,E1087,'FBA Customer Return Per Unit Fe'!C:C)</f>
        <v>0</v>
      </c>
      <c r="AX1087">
        <f>(SUMIF('仓储费 源文件后台下'!C:C,E1087,'仓储费 源文件后台下'!V:V))*-1</f>
        <v>0</v>
      </c>
      <c r="AZ1087">
        <f>SUMIF('Disposal Fee销毁费用-160.95'!B:B,E1087,'Disposal Fee销毁费用-160.95'!D:D)*-1</f>
        <v>0</v>
      </c>
      <c r="BC1087">
        <f>IFERROR(VLOOKUP(F1087,'优惠券-86.4'!F:I,4,0),0)</f>
        <v>0</v>
      </c>
      <c r="BD1087">
        <f>IFERROR(VLOOKUP(F1087,'早评-120'!E:H,4,0),0)</f>
        <v>0</v>
      </c>
      <c r="BF1087">
        <f t="shared" si="128"/>
        <v>0</v>
      </c>
      <c r="BG1087">
        <f t="shared" si="129"/>
        <v>0</v>
      </c>
      <c r="BH1087">
        <f t="shared" si="130"/>
        <v>0</v>
      </c>
      <c r="BQ1087" s="45">
        <f t="shared" si="131"/>
        <v>0</v>
      </c>
      <c r="BR1087">
        <f>SUMIFS('9月销毁明细'!D:D,'9月销毁明细'!A:A,E1087,'9月销毁明细'!H:H,"Sellable")</f>
        <v>0</v>
      </c>
      <c r="BS1087">
        <f>SUMIFS('9月销毁明细'!G:G,'9月销毁明细'!A:A,E1087,'9月销毁明细'!H:H,"Sellable")</f>
        <v>0</v>
      </c>
      <c r="BT1087">
        <f>SUMIFS('9月销毁明细'!D:D,'9月销毁明细'!A:A,E1087,'9月销毁明细'!H:H,"Unsellable")</f>
        <v>0</v>
      </c>
      <c r="BU1087">
        <f>SUMIFS('9月销毁明细'!G:G,'9月销毁明细'!A:A,E1087,'9月销毁明细'!H:H,"Unsellable")</f>
        <v>0</v>
      </c>
      <c r="BW1087">
        <f>IFERROR(I1087*VLOOKUP(F1087,'9.3成本表'!C:L,10,0),0)</f>
        <v>0</v>
      </c>
      <c r="BX1087">
        <f t="shared" si="132"/>
        <v>0</v>
      </c>
      <c r="CC1087" s="45">
        <f t="shared" si="133"/>
        <v>0</v>
      </c>
      <c r="CD1087" s="45">
        <f t="shared" si="134"/>
        <v>0</v>
      </c>
      <c r="CE1087" s="45">
        <f t="shared" si="135"/>
        <v>0</v>
      </c>
    </row>
    <row r="1088" spans="4:83" x14ac:dyDescent="0.25">
      <c r="D1088" s="20" t="s">
        <v>2285</v>
      </c>
      <c r="E1088" s="20" t="s">
        <v>2286</v>
      </c>
      <c r="F1088" s="20">
        <v>6783</v>
      </c>
      <c r="G1088">
        <v>1082</v>
      </c>
      <c r="H1088" s="20"/>
      <c r="I1088">
        <f>SUMIFS('总明细 源文件后台下'!G:G,'总明细 源文件后台下'!E:E,E1088,'总明细 源文件后台下'!C:C,"Order")</f>
        <v>0</v>
      </c>
      <c r="J1088">
        <f>SUMIFS('总明细 源文件后台下'!M:M,'总明细 源文件后台下'!E:E,E1088,'总明细 源文件后台下'!C:C,"Order")</f>
        <v>0</v>
      </c>
      <c r="K1088">
        <f>SUMIFS('总明细 源文件后台下'!N:N,'总明细 源文件后台下'!E:E,E1088,'总明细 源文件后台下'!C:C,"Order")</f>
        <v>0</v>
      </c>
      <c r="L1088">
        <f>SUMIFS('总明细 源文件后台下'!O:O,'总明细 源文件后台下'!E:E,E1088,'总明细 源文件后台下'!C:C,"Order")</f>
        <v>0</v>
      </c>
      <c r="M1088">
        <f>SUMIFS('总明细 源文件后台下'!P:P,'总明细 源文件后台下'!E:E,E1088,'总明细 源文件后台下'!C:C,"Order")</f>
        <v>0</v>
      </c>
      <c r="N1088">
        <f>SUMIFS('总明细 源文件后台下'!Q:Q,'总明细 源文件后台下'!E:E,E1088,'总明细 源文件后台下'!C:C,"Order")</f>
        <v>0</v>
      </c>
      <c r="O1088">
        <f>SUMIFS('总明细 源文件后台下'!R:R,'总明细 源文件后台下'!E:E,E1088,'总明细 源文件后台下'!C:C,"Order")</f>
        <v>0</v>
      </c>
      <c r="P1088">
        <f>SUMIFS('总明细 源文件后台下'!S:S,'总明细 源文件后台下'!E:E,E1088,'总明细 源文件后台下'!C:C,"Order")</f>
        <v>0</v>
      </c>
      <c r="Q1088">
        <f>SUMIFS('总明细 源文件后台下'!T:T,'总明细 源文件后台下'!E:E,E1088,'总明细 源文件后台下'!C:C,"Order")</f>
        <v>0</v>
      </c>
      <c r="R1088">
        <f>SUMIFS('总明细 源文件后台下'!U:U,'总明细 源文件后台下'!E:E,E1088,'总明细 源文件后台下'!C:C,"Order")</f>
        <v>0</v>
      </c>
      <c r="S1088">
        <f>SUMIFS('总明细 源文件后台下'!V:V,'总明细 源文件后台下'!E:E,E1088,'总明细 源文件后台下'!C:C,"Order")</f>
        <v>0</v>
      </c>
      <c r="T1088">
        <f>SUMIFS('总明细 源文件后台下'!W:W,'总明细 源文件后台下'!E:E,E1088,'总明细 源文件后台下'!C:C,"Order")</f>
        <v>0</v>
      </c>
      <c r="U1088">
        <f>SUMIFS('总明细 源文件后台下'!G:G,'总明细 源文件后台下'!E:E,E1088,'总明细 源文件后台下'!C:C,"Refund")</f>
        <v>0</v>
      </c>
      <c r="V1088">
        <f>SUMIFS('总明细 源文件后台下'!M:M,'总明细 源文件后台下'!E:E,E1088,'总明细 源文件后台下'!C:C,"Refund")</f>
        <v>0</v>
      </c>
      <c r="W1088">
        <f>SUMIFS('总明细 源文件后台下'!N:N,'总明细 源文件后台下'!E:E,E1088,'总明细 源文件后台下'!C:C,"Refund")</f>
        <v>0</v>
      </c>
      <c r="X1088">
        <f>SUMIFS('总明细 源文件后台下'!O:O,'总明细 源文件后台下'!E:E,E1088,'总明细 源文件后台下'!C:C,"Refund")</f>
        <v>0</v>
      </c>
      <c r="Y1088">
        <f>SUMIFS('总明细 源文件后台下'!P:P,'总明细 源文件后台下'!E:E,E1088,'总明细 源文件后台下'!C:C,"Refund")</f>
        <v>0</v>
      </c>
      <c r="Z1088">
        <f>SUMIFS('总明细 源文件后台下'!Q:Q,'总明细 源文件后台下'!E:E,E1088,'总明细 源文件后台下'!C:C,"Refund")</f>
        <v>0</v>
      </c>
      <c r="AA1088">
        <f>SUMIFS('总明细 源文件后台下'!R:R,'总明细 源文件后台下'!E:E,E1088,'总明细 源文件后台下'!C:C,"Refund")</f>
        <v>0</v>
      </c>
      <c r="AB1088">
        <f>SUMIFS('总明细 源文件后台下'!S:S,'总明细 源文件后台下'!E:E,E1088,'总明细 源文件后台下'!C:C,"Refund")</f>
        <v>0</v>
      </c>
      <c r="AC1088">
        <f>SUMIFS('总明细 源文件后台下'!T:T,'总明细 源文件后台下'!E:E,E1088,'总明细 源文件后台下'!C:C,"Refund")</f>
        <v>0</v>
      </c>
      <c r="AD1088">
        <f>SUMIFS('总明细 源文件后台下'!U:U,'总明细 源文件后台下'!E:E,E1088,'总明细 源文件后台下'!C:C,"Refund")</f>
        <v>0</v>
      </c>
      <c r="AE1088">
        <f>SUMIFS('总明细 源文件后台下'!V:V,'总明细 源文件后台下'!E:E,E1088,'总明细 源文件后台下'!C:C,"Refund")</f>
        <v>0</v>
      </c>
      <c r="AF1088">
        <f>SUMIFS('总明细 源文件后台下'!W:W,'总明细 源文件后台下'!E:E,E1088,'总明细 源文件后台下'!C:C,"Refund")</f>
        <v>0</v>
      </c>
      <c r="AK1088">
        <f>(SUMIF('广告费 源文件后台下'!G:G,E1088,'广告费 源文件后台下'!M:M))*-1</f>
        <v>0</v>
      </c>
      <c r="AL1088">
        <f>SUMIFS('总明细 源文件后台下'!W:W,'总明细 源文件后台下'!E:E,E1088,'总明细 源文件后台下'!C:C,"Adjustment",'总明细 源文件后台下'!F:F,"FBA Inventory Reimbursement - Customer Return")</f>
        <v>0</v>
      </c>
      <c r="AM1088">
        <f>SUMIFS('总明细 源文件后台下'!W:W,'总明细 源文件后台下'!E:E,E1088,'总明细 源文件后台下'!C:C,"Adjustment",'总明细 源文件后台下'!F:F,"FBA Inventory Reimbursement - Damaged:Warehouse")</f>
        <v>0</v>
      </c>
      <c r="AN1088">
        <f>SUMIFS('总明细 源文件后台下'!W:W,'总明细 源文件后台下'!E:E,E1088,'总明细 源文件后台下'!C:C,"Adjustment",'总明细 源文件后台下'!F:F,"FBA Inventory Reimbursement - Customer Service Issue")</f>
        <v>0</v>
      </c>
      <c r="AO1088">
        <f>SUMIFS('总明细 源文件后台下'!W:W,'总明细 源文件后台下'!E:E,E1088,'总明细 源文件后台下'!C:C,"Adjustment",'总明细 源文件后台下'!F:F,"FBA Inventory Reimbursement - Fee Correction")</f>
        <v>0</v>
      </c>
      <c r="AP1088">
        <f>SUMIFS('总明细 源文件后台下'!W:W,'总明细 源文件后台下'!E:E,E1088,'总明细 源文件后台下'!C:C,"Adjustment",'总明细 源文件后台下'!F:F,"FBA Inventory Reimbursement - General Adjustment")</f>
        <v>0</v>
      </c>
      <c r="AQ1088">
        <f>SUMIFS('总明细 源文件后台下'!W:W,'总明细 源文件后台下'!E:E,E1088,'总明细 源文件后台下'!C:C,"Adjustment",'总明细 源文件后台下'!F:F,"FBA Inventory Reimbursement - Lost:Inbound")</f>
        <v>0</v>
      </c>
      <c r="AR1088">
        <f>SUMIFS('总明细 源文件后台下'!W:W,'总明细 源文件后台下'!E:E,E1088,'总明细 源文件后台下'!C:C,"Adjustment",'总明细 源文件后台下'!F:F,"FBA Inventory Reimbursement - Lost:Warehouse")</f>
        <v>0</v>
      </c>
      <c r="AS1088">
        <f>SUMIFS('总明细 源文件后台下'!W:W,'总明细 源文件后台下'!E:E,E1088,'总明细 源文件后台下'!C:C,"Adjustment",'总明细 源文件后台下'!F:F,"Non-subscription Fee Adjustment")</f>
        <v>0</v>
      </c>
      <c r="AT1088">
        <f>SUMIFS('总明细 源文件后台下'!W:W,'总明细 源文件后台下'!E:E,E1088,'总明细 源文件后台下'!C:C,"Adjustment",'总明细 源文件后台下'!F:F,"FBA Inventory Placement Service Fee")</f>
        <v>0</v>
      </c>
      <c r="AV1088">
        <f>SUMIF('FBA Customer Return Per Unit Fe'!B:B,E1088,'FBA Customer Return Per Unit Fe'!C:C)</f>
        <v>0</v>
      </c>
      <c r="AX1088">
        <f>(SUMIF('仓储费 源文件后台下'!C:C,E1088,'仓储费 源文件后台下'!V:V))*-1</f>
        <v>0</v>
      </c>
      <c r="AZ1088">
        <f>SUMIF('Disposal Fee销毁费用-160.95'!B:B,E1088,'Disposal Fee销毁费用-160.95'!D:D)*-1</f>
        <v>0</v>
      </c>
      <c r="BC1088">
        <f>IFERROR(VLOOKUP(F1088,'优惠券-86.4'!F:I,4,0),0)</f>
        <v>0</v>
      </c>
      <c r="BD1088">
        <f>IFERROR(VLOOKUP(F1088,'早评-120'!E:H,4,0),0)</f>
        <v>0</v>
      </c>
      <c r="BF1088">
        <f t="shared" si="128"/>
        <v>0</v>
      </c>
      <c r="BG1088">
        <f t="shared" si="129"/>
        <v>0</v>
      </c>
      <c r="BH1088">
        <f t="shared" si="130"/>
        <v>0</v>
      </c>
      <c r="BQ1088" s="45">
        <f t="shared" si="131"/>
        <v>0</v>
      </c>
      <c r="BR1088">
        <f>SUMIFS('9月销毁明细'!D:D,'9月销毁明细'!A:A,E1088,'9月销毁明细'!H:H,"Sellable")</f>
        <v>0</v>
      </c>
      <c r="BS1088">
        <f>SUMIFS('9月销毁明细'!G:G,'9月销毁明细'!A:A,E1088,'9月销毁明细'!H:H,"Sellable")</f>
        <v>0</v>
      </c>
      <c r="BT1088">
        <f>SUMIFS('9月销毁明细'!D:D,'9月销毁明细'!A:A,E1088,'9月销毁明细'!H:H,"Unsellable")</f>
        <v>0</v>
      </c>
      <c r="BU1088">
        <f>SUMIFS('9月销毁明细'!G:G,'9月销毁明细'!A:A,E1088,'9月销毁明细'!H:H,"Unsellable")</f>
        <v>0</v>
      </c>
      <c r="BW1088">
        <f>IFERROR(I1088*VLOOKUP(F1088,'9.3成本表'!C:L,10,0),0)</f>
        <v>0</v>
      </c>
      <c r="BX1088">
        <f t="shared" si="132"/>
        <v>0</v>
      </c>
      <c r="CC1088" s="45">
        <f t="shared" si="133"/>
        <v>0</v>
      </c>
      <c r="CD1088" s="45">
        <f t="shared" si="134"/>
        <v>0</v>
      </c>
      <c r="CE1088" s="45">
        <f t="shared" si="135"/>
        <v>0</v>
      </c>
    </row>
    <row r="1089" spans="4:83" x14ac:dyDescent="0.25">
      <c r="D1089" s="20" t="s">
        <v>2287</v>
      </c>
      <c r="E1089" s="20" t="s">
        <v>2288</v>
      </c>
      <c r="F1089" s="20">
        <v>6783</v>
      </c>
      <c r="G1089">
        <v>1083</v>
      </c>
      <c r="H1089" s="20"/>
      <c r="I1089">
        <f>SUMIFS('总明细 源文件后台下'!G:G,'总明细 源文件后台下'!E:E,E1089,'总明细 源文件后台下'!C:C,"Order")</f>
        <v>0</v>
      </c>
      <c r="J1089">
        <f>SUMIFS('总明细 源文件后台下'!M:M,'总明细 源文件后台下'!E:E,E1089,'总明细 源文件后台下'!C:C,"Order")</f>
        <v>0</v>
      </c>
      <c r="K1089">
        <f>SUMIFS('总明细 源文件后台下'!N:N,'总明细 源文件后台下'!E:E,E1089,'总明细 源文件后台下'!C:C,"Order")</f>
        <v>0</v>
      </c>
      <c r="L1089">
        <f>SUMIFS('总明细 源文件后台下'!O:O,'总明细 源文件后台下'!E:E,E1089,'总明细 源文件后台下'!C:C,"Order")</f>
        <v>0</v>
      </c>
      <c r="M1089">
        <f>SUMIFS('总明细 源文件后台下'!P:P,'总明细 源文件后台下'!E:E,E1089,'总明细 源文件后台下'!C:C,"Order")</f>
        <v>0</v>
      </c>
      <c r="N1089">
        <f>SUMIFS('总明细 源文件后台下'!Q:Q,'总明细 源文件后台下'!E:E,E1089,'总明细 源文件后台下'!C:C,"Order")</f>
        <v>0</v>
      </c>
      <c r="O1089">
        <f>SUMIFS('总明细 源文件后台下'!R:R,'总明细 源文件后台下'!E:E,E1089,'总明细 源文件后台下'!C:C,"Order")</f>
        <v>0</v>
      </c>
      <c r="P1089">
        <f>SUMIFS('总明细 源文件后台下'!S:S,'总明细 源文件后台下'!E:E,E1089,'总明细 源文件后台下'!C:C,"Order")</f>
        <v>0</v>
      </c>
      <c r="Q1089">
        <f>SUMIFS('总明细 源文件后台下'!T:T,'总明细 源文件后台下'!E:E,E1089,'总明细 源文件后台下'!C:C,"Order")</f>
        <v>0</v>
      </c>
      <c r="R1089">
        <f>SUMIFS('总明细 源文件后台下'!U:U,'总明细 源文件后台下'!E:E,E1089,'总明细 源文件后台下'!C:C,"Order")</f>
        <v>0</v>
      </c>
      <c r="S1089">
        <f>SUMIFS('总明细 源文件后台下'!V:V,'总明细 源文件后台下'!E:E,E1089,'总明细 源文件后台下'!C:C,"Order")</f>
        <v>0</v>
      </c>
      <c r="T1089">
        <f>SUMIFS('总明细 源文件后台下'!W:W,'总明细 源文件后台下'!E:E,E1089,'总明细 源文件后台下'!C:C,"Order")</f>
        <v>0</v>
      </c>
      <c r="U1089">
        <f>SUMIFS('总明细 源文件后台下'!G:G,'总明细 源文件后台下'!E:E,E1089,'总明细 源文件后台下'!C:C,"Refund")</f>
        <v>0</v>
      </c>
      <c r="V1089">
        <f>SUMIFS('总明细 源文件后台下'!M:M,'总明细 源文件后台下'!E:E,E1089,'总明细 源文件后台下'!C:C,"Refund")</f>
        <v>0</v>
      </c>
      <c r="W1089">
        <f>SUMIFS('总明细 源文件后台下'!N:N,'总明细 源文件后台下'!E:E,E1089,'总明细 源文件后台下'!C:C,"Refund")</f>
        <v>0</v>
      </c>
      <c r="X1089">
        <f>SUMIFS('总明细 源文件后台下'!O:O,'总明细 源文件后台下'!E:E,E1089,'总明细 源文件后台下'!C:C,"Refund")</f>
        <v>0</v>
      </c>
      <c r="Y1089">
        <f>SUMIFS('总明细 源文件后台下'!P:P,'总明细 源文件后台下'!E:E,E1089,'总明细 源文件后台下'!C:C,"Refund")</f>
        <v>0</v>
      </c>
      <c r="Z1089">
        <f>SUMIFS('总明细 源文件后台下'!Q:Q,'总明细 源文件后台下'!E:E,E1089,'总明细 源文件后台下'!C:C,"Refund")</f>
        <v>0</v>
      </c>
      <c r="AA1089">
        <f>SUMIFS('总明细 源文件后台下'!R:R,'总明细 源文件后台下'!E:E,E1089,'总明细 源文件后台下'!C:C,"Refund")</f>
        <v>0</v>
      </c>
      <c r="AB1089">
        <f>SUMIFS('总明细 源文件后台下'!S:S,'总明细 源文件后台下'!E:E,E1089,'总明细 源文件后台下'!C:C,"Refund")</f>
        <v>0</v>
      </c>
      <c r="AC1089">
        <f>SUMIFS('总明细 源文件后台下'!T:T,'总明细 源文件后台下'!E:E,E1089,'总明细 源文件后台下'!C:C,"Refund")</f>
        <v>0</v>
      </c>
      <c r="AD1089">
        <f>SUMIFS('总明细 源文件后台下'!U:U,'总明细 源文件后台下'!E:E,E1089,'总明细 源文件后台下'!C:C,"Refund")</f>
        <v>0</v>
      </c>
      <c r="AE1089">
        <f>SUMIFS('总明细 源文件后台下'!V:V,'总明细 源文件后台下'!E:E,E1089,'总明细 源文件后台下'!C:C,"Refund")</f>
        <v>0</v>
      </c>
      <c r="AF1089">
        <f>SUMIFS('总明细 源文件后台下'!W:W,'总明细 源文件后台下'!E:E,E1089,'总明细 源文件后台下'!C:C,"Refund")</f>
        <v>0</v>
      </c>
      <c r="AK1089">
        <f>(SUMIF('广告费 源文件后台下'!G:G,E1089,'广告费 源文件后台下'!M:M))*-1</f>
        <v>0</v>
      </c>
      <c r="AL1089">
        <f>SUMIFS('总明细 源文件后台下'!W:W,'总明细 源文件后台下'!E:E,E1089,'总明细 源文件后台下'!C:C,"Adjustment",'总明细 源文件后台下'!F:F,"FBA Inventory Reimbursement - Customer Return")</f>
        <v>0</v>
      </c>
      <c r="AM1089">
        <f>SUMIFS('总明细 源文件后台下'!W:W,'总明细 源文件后台下'!E:E,E1089,'总明细 源文件后台下'!C:C,"Adjustment",'总明细 源文件后台下'!F:F,"FBA Inventory Reimbursement - Damaged:Warehouse")</f>
        <v>0</v>
      </c>
      <c r="AN1089">
        <f>SUMIFS('总明细 源文件后台下'!W:W,'总明细 源文件后台下'!E:E,E1089,'总明细 源文件后台下'!C:C,"Adjustment",'总明细 源文件后台下'!F:F,"FBA Inventory Reimbursement - Customer Service Issue")</f>
        <v>0</v>
      </c>
      <c r="AO1089">
        <f>SUMIFS('总明细 源文件后台下'!W:W,'总明细 源文件后台下'!E:E,E1089,'总明细 源文件后台下'!C:C,"Adjustment",'总明细 源文件后台下'!F:F,"FBA Inventory Reimbursement - Fee Correction")</f>
        <v>0</v>
      </c>
      <c r="AP1089">
        <f>SUMIFS('总明细 源文件后台下'!W:W,'总明细 源文件后台下'!E:E,E1089,'总明细 源文件后台下'!C:C,"Adjustment",'总明细 源文件后台下'!F:F,"FBA Inventory Reimbursement - General Adjustment")</f>
        <v>0</v>
      </c>
      <c r="AQ1089">
        <f>SUMIFS('总明细 源文件后台下'!W:W,'总明细 源文件后台下'!E:E,E1089,'总明细 源文件后台下'!C:C,"Adjustment",'总明细 源文件后台下'!F:F,"FBA Inventory Reimbursement - Lost:Inbound")</f>
        <v>0</v>
      </c>
      <c r="AR1089">
        <f>SUMIFS('总明细 源文件后台下'!W:W,'总明细 源文件后台下'!E:E,E1089,'总明细 源文件后台下'!C:C,"Adjustment",'总明细 源文件后台下'!F:F,"FBA Inventory Reimbursement - Lost:Warehouse")</f>
        <v>0</v>
      </c>
      <c r="AS1089">
        <f>SUMIFS('总明细 源文件后台下'!W:W,'总明细 源文件后台下'!E:E,E1089,'总明细 源文件后台下'!C:C,"Adjustment",'总明细 源文件后台下'!F:F,"Non-subscription Fee Adjustment")</f>
        <v>0</v>
      </c>
      <c r="AT1089">
        <f>SUMIFS('总明细 源文件后台下'!W:W,'总明细 源文件后台下'!E:E,E1089,'总明细 源文件后台下'!C:C,"Adjustment",'总明细 源文件后台下'!F:F,"FBA Inventory Placement Service Fee")</f>
        <v>0</v>
      </c>
      <c r="AV1089">
        <f>SUMIF('FBA Customer Return Per Unit Fe'!B:B,E1089,'FBA Customer Return Per Unit Fe'!C:C)</f>
        <v>0</v>
      </c>
      <c r="AX1089">
        <f>(SUMIF('仓储费 源文件后台下'!C:C,E1089,'仓储费 源文件后台下'!V:V))*-1</f>
        <v>0</v>
      </c>
      <c r="AZ1089">
        <f>SUMIF('Disposal Fee销毁费用-160.95'!B:B,E1089,'Disposal Fee销毁费用-160.95'!D:D)*-1</f>
        <v>0</v>
      </c>
      <c r="BC1089">
        <f>IFERROR(VLOOKUP(F1089,'优惠券-86.4'!F:I,4,0),0)</f>
        <v>0</v>
      </c>
      <c r="BD1089">
        <f>IFERROR(VLOOKUP(F1089,'早评-120'!E:H,4,0),0)</f>
        <v>0</v>
      </c>
      <c r="BF1089">
        <f t="shared" si="128"/>
        <v>0</v>
      </c>
      <c r="BG1089">
        <f t="shared" si="129"/>
        <v>0</v>
      </c>
      <c r="BH1089">
        <f t="shared" si="130"/>
        <v>0</v>
      </c>
      <c r="BQ1089" s="45">
        <f t="shared" si="131"/>
        <v>0</v>
      </c>
      <c r="BR1089">
        <f>SUMIFS('9月销毁明细'!D:D,'9月销毁明细'!A:A,E1089,'9月销毁明细'!H:H,"Sellable")</f>
        <v>0</v>
      </c>
      <c r="BS1089">
        <f>SUMIFS('9月销毁明细'!G:G,'9月销毁明细'!A:A,E1089,'9月销毁明细'!H:H,"Sellable")</f>
        <v>0</v>
      </c>
      <c r="BT1089">
        <f>SUMIFS('9月销毁明细'!D:D,'9月销毁明细'!A:A,E1089,'9月销毁明细'!H:H,"Unsellable")</f>
        <v>0</v>
      </c>
      <c r="BU1089">
        <f>SUMIFS('9月销毁明细'!G:G,'9月销毁明细'!A:A,E1089,'9月销毁明细'!H:H,"Unsellable")</f>
        <v>0</v>
      </c>
      <c r="BW1089">
        <f>IFERROR(I1089*VLOOKUP(F1089,'9.3成本表'!C:L,10,0),0)</f>
        <v>0</v>
      </c>
      <c r="BX1089">
        <f t="shared" si="132"/>
        <v>0</v>
      </c>
      <c r="CC1089" s="45">
        <f t="shared" si="133"/>
        <v>0</v>
      </c>
      <c r="CD1089" s="45">
        <f t="shared" si="134"/>
        <v>0</v>
      </c>
      <c r="CE1089" s="45">
        <f t="shared" si="135"/>
        <v>0</v>
      </c>
    </row>
    <row r="1090" spans="4:83" x14ac:dyDescent="0.25">
      <c r="D1090" s="20" t="s">
        <v>2289</v>
      </c>
      <c r="E1090" s="20" t="s">
        <v>2290</v>
      </c>
      <c r="F1090" s="20">
        <v>6783</v>
      </c>
      <c r="G1090">
        <v>1084</v>
      </c>
      <c r="H1090" s="20"/>
      <c r="I1090">
        <f>SUMIFS('总明细 源文件后台下'!G:G,'总明细 源文件后台下'!E:E,E1090,'总明细 源文件后台下'!C:C,"Order")</f>
        <v>0</v>
      </c>
      <c r="J1090">
        <f>SUMIFS('总明细 源文件后台下'!M:M,'总明细 源文件后台下'!E:E,E1090,'总明细 源文件后台下'!C:C,"Order")</f>
        <v>0</v>
      </c>
      <c r="K1090">
        <f>SUMIFS('总明细 源文件后台下'!N:N,'总明细 源文件后台下'!E:E,E1090,'总明细 源文件后台下'!C:C,"Order")</f>
        <v>0</v>
      </c>
      <c r="L1090">
        <f>SUMIFS('总明细 源文件后台下'!O:O,'总明细 源文件后台下'!E:E,E1090,'总明细 源文件后台下'!C:C,"Order")</f>
        <v>0</v>
      </c>
      <c r="M1090">
        <f>SUMIFS('总明细 源文件后台下'!P:P,'总明细 源文件后台下'!E:E,E1090,'总明细 源文件后台下'!C:C,"Order")</f>
        <v>0</v>
      </c>
      <c r="N1090">
        <f>SUMIFS('总明细 源文件后台下'!Q:Q,'总明细 源文件后台下'!E:E,E1090,'总明细 源文件后台下'!C:C,"Order")</f>
        <v>0</v>
      </c>
      <c r="O1090">
        <f>SUMIFS('总明细 源文件后台下'!R:R,'总明细 源文件后台下'!E:E,E1090,'总明细 源文件后台下'!C:C,"Order")</f>
        <v>0</v>
      </c>
      <c r="P1090">
        <f>SUMIFS('总明细 源文件后台下'!S:S,'总明细 源文件后台下'!E:E,E1090,'总明细 源文件后台下'!C:C,"Order")</f>
        <v>0</v>
      </c>
      <c r="Q1090">
        <f>SUMIFS('总明细 源文件后台下'!T:T,'总明细 源文件后台下'!E:E,E1090,'总明细 源文件后台下'!C:C,"Order")</f>
        <v>0</v>
      </c>
      <c r="R1090">
        <f>SUMIFS('总明细 源文件后台下'!U:U,'总明细 源文件后台下'!E:E,E1090,'总明细 源文件后台下'!C:C,"Order")</f>
        <v>0</v>
      </c>
      <c r="S1090">
        <f>SUMIFS('总明细 源文件后台下'!V:V,'总明细 源文件后台下'!E:E,E1090,'总明细 源文件后台下'!C:C,"Order")</f>
        <v>0</v>
      </c>
      <c r="T1090">
        <f>SUMIFS('总明细 源文件后台下'!W:W,'总明细 源文件后台下'!E:E,E1090,'总明细 源文件后台下'!C:C,"Order")</f>
        <v>0</v>
      </c>
      <c r="U1090">
        <f>SUMIFS('总明细 源文件后台下'!G:G,'总明细 源文件后台下'!E:E,E1090,'总明细 源文件后台下'!C:C,"Refund")</f>
        <v>0</v>
      </c>
      <c r="V1090">
        <f>SUMIFS('总明细 源文件后台下'!M:M,'总明细 源文件后台下'!E:E,E1090,'总明细 源文件后台下'!C:C,"Refund")</f>
        <v>0</v>
      </c>
      <c r="W1090">
        <f>SUMIFS('总明细 源文件后台下'!N:N,'总明细 源文件后台下'!E:E,E1090,'总明细 源文件后台下'!C:C,"Refund")</f>
        <v>0</v>
      </c>
      <c r="X1090">
        <f>SUMIFS('总明细 源文件后台下'!O:O,'总明细 源文件后台下'!E:E,E1090,'总明细 源文件后台下'!C:C,"Refund")</f>
        <v>0</v>
      </c>
      <c r="Y1090">
        <f>SUMIFS('总明细 源文件后台下'!P:P,'总明细 源文件后台下'!E:E,E1090,'总明细 源文件后台下'!C:C,"Refund")</f>
        <v>0</v>
      </c>
      <c r="Z1090">
        <f>SUMIFS('总明细 源文件后台下'!Q:Q,'总明细 源文件后台下'!E:E,E1090,'总明细 源文件后台下'!C:C,"Refund")</f>
        <v>0</v>
      </c>
      <c r="AA1090">
        <f>SUMIFS('总明细 源文件后台下'!R:R,'总明细 源文件后台下'!E:E,E1090,'总明细 源文件后台下'!C:C,"Refund")</f>
        <v>0</v>
      </c>
      <c r="AB1090">
        <f>SUMIFS('总明细 源文件后台下'!S:S,'总明细 源文件后台下'!E:E,E1090,'总明细 源文件后台下'!C:C,"Refund")</f>
        <v>0</v>
      </c>
      <c r="AC1090">
        <f>SUMIFS('总明细 源文件后台下'!T:T,'总明细 源文件后台下'!E:E,E1090,'总明细 源文件后台下'!C:C,"Refund")</f>
        <v>0</v>
      </c>
      <c r="AD1090">
        <f>SUMIFS('总明细 源文件后台下'!U:U,'总明细 源文件后台下'!E:E,E1090,'总明细 源文件后台下'!C:C,"Refund")</f>
        <v>0</v>
      </c>
      <c r="AE1090">
        <f>SUMIFS('总明细 源文件后台下'!V:V,'总明细 源文件后台下'!E:E,E1090,'总明细 源文件后台下'!C:C,"Refund")</f>
        <v>0</v>
      </c>
      <c r="AF1090">
        <f>SUMIFS('总明细 源文件后台下'!W:W,'总明细 源文件后台下'!E:E,E1090,'总明细 源文件后台下'!C:C,"Refund")</f>
        <v>0</v>
      </c>
      <c r="AK1090">
        <f>(SUMIF('广告费 源文件后台下'!G:G,E1090,'广告费 源文件后台下'!M:M))*-1</f>
        <v>0</v>
      </c>
      <c r="AL1090">
        <f>SUMIFS('总明细 源文件后台下'!W:W,'总明细 源文件后台下'!E:E,E1090,'总明细 源文件后台下'!C:C,"Adjustment",'总明细 源文件后台下'!F:F,"FBA Inventory Reimbursement - Customer Return")</f>
        <v>0</v>
      </c>
      <c r="AM1090">
        <f>SUMIFS('总明细 源文件后台下'!W:W,'总明细 源文件后台下'!E:E,E1090,'总明细 源文件后台下'!C:C,"Adjustment",'总明细 源文件后台下'!F:F,"FBA Inventory Reimbursement - Damaged:Warehouse")</f>
        <v>0</v>
      </c>
      <c r="AN1090">
        <f>SUMIFS('总明细 源文件后台下'!W:W,'总明细 源文件后台下'!E:E,E1090,'总明细 源文件后台下'!C:C,"Adjustment",'总明细 源文件后台下'!F:F,"FBA Inventory Reimbursement - Customer Service Issue")</f>
        <v>0</v>
      </c>
      <c r="AO1090">
        <f>SUMIFS('总明细 源文件后台下'!W:W,'总明细 源文件后台下'!E:E,E1090,'总明细 源文件后台下'!C:C,"Adjustment",'总明细 源文件后台下'!F:F,"FBA Inventory Reimbursement - Fee Correction")</f>
        <v>0</v>
      </c>
      <c r="AP1090">
        <f>SUMIFS('总明细 源文件后台下'!W:W,'总明细 源文件后台下'!E:E,E1090,'总明细 源文件后台下'!C:C,"Adjustment",'总明细 源文件后台下'!F:F,"FBA Inventory Reimbursement - General Adjustment")</f>
        <v>0</v>
      </c>
      <c r="AQ1090">
        <f>SUMIFS('总明细 源文件后台下'!W:W,'总明细 源文件后台下'!E:E,E1090,'总明细 源文件后台下'!C:C,"Adjustment",'总明细 源文件后台下'!F:F,"FBA Inventory Reimbursement - Lost:Inbound")</f>
        <v>0</v>
      </c>
      <c r="AR1090">
        <f>SUMIFS('总明细 源文件后台下'!W:W,'总明细 源文件后台下'!E:E,E1090,'总明细 源文件后台下'!C:C,"Adjustment",'总明细 源文件后台下'!F:F,"FBA Inventory Reimbursement - Lost:Warehouse")</f>
        <v>0</v>
      </c>
      <c r="AS1090">
        <f>SUMIFS('总明细 源文件后台下'!W:W,'总明细 源文件后台下'!E:E,E1090,'总明细 源文件后台下'!C:C,"Adjustment",'总明细 源文件后台下'!F:F,"Non-subscription Fee Adjustment")</f>
        <v>0</v>
      </c>
      <c r="AT1090">
        <f>SUMIFS('总明细 源文件后台下'!W:W,'总明细 源文件后台下'!E:E,E1090,'总明细 源文件后台下'!C:C,"Adjustment",'总明细 源文件后台下'!F:F,"FBA Inventory Placement Service Fee")</f>
        <v>0</v>
      </c>
      <c r="AV1090">
        <f>SUMIF('FBA Customer Return Per Unit Fe'!B:B,E1090,'FBA Customer Return Per Unit Fe'!C:C)</f>
        <v>0</v>
      </c>
      <c r="AX1090">
        <f>(SUMIF('仓储费 源文件后台下'!C:C,E1090,'仓储费 源文件后台下'!V:V))*-1</f>
        <v>0</v>
      </c>
      <c r="AZ1090">
        <f>SUMIF('Disposal Fee销毁费用-160.95'!B:B,E1090,'Disposal Fee销毁费用-160.95'!D:D)*-1</f>
        <v>0</v>
      </c>
      <c r="BC1090">
        <f>IFERROR(VLOOKUP(F1090,'优惠券-86.4'!F:I,4,0),0)</f>
        <v>0</v>
      </c>
      <c r="BD1090">
        <f>IFERROR(VLOOKUP(F1090,'早评-120'!E:H,4,0),0)</f>
        <v>0</v>
      </c>
      <c r="BF1090">
        <f t="shared" si="128"/>
        <v>0</v>
      </c>
      <c r="BG1090">
        <f t="shared" si="129"/>
        <v>0</v>
      </c>
      <c r="BH1090">
        <f t="shared" si="130"/>
        <v>0</v>
      </c>
      <c r="BQ1090" s="45">
        <f t="shared" si="131"/>
        <v>0</v>
      </c>
      <c r="BR1090">
        <f>SUMIFS('9月销毁明细'!D:D,'9月销毁明细'!A:A,E1090,'9月销毁明细'!H:H,"Sellable")</f>
        <v>0</v>
      </c>
      <c r="BS1090">
        <f>SUMIFS('9月销毁明细'!G:G,'9月销毁明细'!A:A,E1090,'9月销毁明细'!H:H,"Sellable")</f>
        <v>0</v>
      </c>
      <c r="BT1090">
        <f>SUMIFS('9月销毁明细'!D:D,'9月销毁明细'!A:A,E1090,'9月销毁明细'!H:H,"Unsellable")</f>
        <v>0</v>
      </c>
      <c r="BU1090">
        <f>SUMIFS('9月销毁明细'!G:G,'9月销毁明细'!A:A,E1090,'9月销毁明细'!H:H,"Unsellable")</f>
        <v>0</v>
      </c>
      <c r="BW1090">
        <f>IFERROR(I1090*VLOOKUP(F1090,'9.3成本表'!C:L,10,0),0)</f>
        <v>0</v>
      </c>
      <c r="BX1090">
        <f t="shared" si="132"/>
        <v>0</v>
      </c>
      <c r="CC1090" s="45">
        <f t="shared" si="133"/>
        <v>0</v>
      </c>
      <c r="CD1090" s="45">
        <f t="shared" si="134"/>
        <v>0</v>
      </c>
      <c r="CE1090" s="45">
        <f t="shared" si="135"/>
        <v>0</v>
      </c>
    </row>
    <row r="1091" spans="4:83" x14ac:dyDescent="0.25">
      <c r="D1091" s="20" t="s">
        <v>2291</v>
      </c>
      <c r="E1091" s="20" t="s">
        <v>2292</v>
      </c>
      <c r="F1091" s="20">
        <v>6790</v>
      </c>
      <c r="G1091">
        <v>1085</v>
      </c>
      <c r="H1091" s="20"/>
      <c r="I1091">
        <f>SUMIFS('总明细 源文件后台下'!G:G,'总明细 源文件后台下'!E:E,E1091,'总明细 源文件后台下'!C:C,"Order")</f>
        <v>0</v>
      </c>
      <c r="J1091">
        <f>SUMIFS('总明细 源文件后台下'!M:M,'总明细 源文件后台下'!E:E,E1091,'总明细 源文件后台下'!C:C,"Order")</f>
        <v>0</v>
      </c>
      <c r="K1091">
        <f>SUMIFS('总明细 源文件后台下'!N:N,'总明细 源文件后台下'!E:E,E1091,'总明细 源文件后台下'!C:C,"Order")</f>
        <v>0</v>
      </c>
      <c r="L1091">
        <f>SUMIFS('总明细 源文件后台下'!O:O,'总明细 源文件后台下'!E:E,E1091,'总明细 源文件后台下'!C:C,"Order")</f>
        <v>0</v>
      </c>
      <c r="M1091">
        <f>SUMIFS('总明细 源文件后台下'!P:P,'总明细 源文件后台下'!E:E,E1091,'总明细 源文件后台下'!C:C,"Order")</f>
        <v>0</v>
      </c>
      <c r="N1091">
        <f>SUMIFS('总明细 源文件后台下'!Q:Q,'总明细 源文件后台下'!E:E,E1091,'总明细 源文件后台下'!C:C,"Order")</f>
        <v>0</v>
      </c>
      <c r="O1091">
        <f>SUMIFS('总明细 源文件后台下'!R:R,'总明细 源文件后台下'!E:E,E1091,'总明细 源文件后台下'!C:C,"Order")</f>
        <v>0</v>
      </c>
      <c r="P1091">
        <f>SUMIFS('总明细 源文件后台下'!S:S,'总明细 源文件后台下'!E:E,E1091,'总明细 源文件后台下'!C:C,"Order")</f>
        <v>0</v>
      </c>
      <c r="Q1091">
        <f>SUMIFS('总明细 源文件后台下'!T:T,'总明细 源文件后台下'!E:E,E1091,'总明细 源文件后台下'!C:C,"Order")</f>
        <v>0</v>
      </c>
      <c r="R1091">
        <f>SUMIFS('总明细 源文件后台下'!U:U,'总明细 源文件后台下'!E:E,E1091,'总明细 源文件后台下'!C:C,"Order")</f>
        <v>0</v>
      </c>
      <c r="S1091">
        <f>SUMIFS('总明细 源文件后台下'!V:V,'总明细 源文件后台下'!E:E,E1091,'总明细 源文件后台下'!C:C,"Order")</f>
        <v>0</v>
      </c>
      <c r="T1091">
        <f>SUMIFS('总明细 源文件后台下'!W:W,'总明细 源文件后台下'!E:E,E1091,'总明细 源文件后台下'!C:C,"Order")</f>
        <v>0</v>
      </c>
      <c r="U1091">
        <f>SUMIFS('总明细 源文件后台下'!G:G,'总明细 源文件后台下'!E:E,E1091,'总明细 源文件后台下'!C:C,"Refund")</f>
        <v>0</v>
      </c>
      <c r="V1091">
        <f>SUMIFS('总明细 源文件后台下'!M:M,'总明细 源文件后台下'!E:E,E1091,'总明细 源文件后台下'!C:C,"Refund")</f>
        <v>0</v>
      </c>
      <c r="W1091">
        <f>SUMIFS('总明细 源文件后台下'!N:N,'总明细 源文件后台下'!E:E,E1091,'总明细 源文件后台下'!C:C,"Refund")</f>
        <v>0</v>
      </c>
      <c r="X1091">
        <f>SUMIFS('总明细 源文件后台下'!O:O,'总明细 源文件后台下'!E:E,E1091,'总明细 源文件后台下'!C:C,"Refund")</f>
        <v>0</v>
      </c>
      <c r="Y1091">
        <f>SUMIFS('总明细 源文件后台下'!P:P,'总明细 源文件后台下'!E:E,E1091,'总明细 源文件后台下'!C:C,"Refund")</f>
        <v>0</v>
      </c>
      <c r="Z1091">
        <f>SUMIFS('总明细 源文件后台下'!Q:Q,'总明细 源文件后台下'!E:E,E1091,'总明细 源文件后台下'!C:C,"Refund")</f>
        <v>0</v>
      </c>
      <c r="AA1091">
        <f>SUMIFS('总明细 源文件后台下'!R:R,'总明细 源文件后台下'!E:E,E1091,'总明细 源文件后台下'!C:C,"Refund")</f>
        <v>0</v>
      </c>
      <c r="AB1091">
        <f>SUMIFS('总明细 源文件后台下'!S:S,'总明细 源文件后台下'!E:E,E1091,'总明细 源文件后台下'!C:C,"Refund")</f>
        <v>0</v>
      </c>
      <c r="AC1091">
        <f>SUMIFS('总明细 源文件后台下'!T:T,'总明细 源文件后台下'!E:E,E1091,'总明细 源文件后台下'!C:C,"Refund")</f>
        <v>0</v>
      </c>
      <c r="AD1091">
        <f>SUMIFS('总明细 源文件后台下'!U:U,'总明细 源文件后台下'!E:E,E1091,'总明细 源文件后台下'!C:C,"Refund")</f>
        <v>0</v>
      </c>
      <c r="AE1091">
        <f>SUMIFS('总明细 源文件后台下'!V:V,'总明细 源文件后台下'!E:E,E1091,'总明细 源文件后台下'!C:C,"Refund")</f>
        <v>0</v>
      </c>
      <c r="AF1091">
        <f>SUMIFS('总明细 源文件后台下'!W:W,'总明细 源文件后台下'!E:E,E1091,'总明细 源文件后台下'!C:C,"Refund")</f>
        <v>0</v>
      </c>
      <c r="AK1091">
        <f>(SUMIF('广告费 源文件后台下'!G:G,E1091,'广告费 源文件后台下'!M:M))*-1</f>
        <v>0</v>
      </c>
      <c r="AL1091">
        <f>SUMIFS('总明细 源文件后台下'!W:W,'总明细 源文件后台下'!E:E,E1091,'总明细 源文件后台下'!C:C,"Adjustment",'总明细 源文件后台下'!F:F,"FBA Inventory Reimbursement - Customer Return")</f>
        <v>0</v>
      </c>
      <c r="AM1091">
        <f>SUMIFS('总明细 源文件后台下'!W:W,'总明细 源文件后台下'!E:E,E1091,'总明细 源文件后台下'!C:C,"Adjustment",'总明细 源文件后台下'!F:F,"FBA Inventory Reimbursement - Damaged:Warehouse")</f>
        <v>0</v>
      </c>
      <c r="AN1091">
        <f>SUMIFS('总明细 源文件后台下'!W:W,'总明细 源文件后台下'!E:E,E1091,'总明细 源文件后台下'!C:C,"Adjustment",'总明细 源文件后台下'!F:F,"FBA Inventory Reimbursement - Customer Service Issue")</f>
        <v>0</v>
      </c>
      <c r="AO1091">
        <f>SUMIFS('总明细 源文件后台下'!W:W,'总明细 源文件后台下'!E:E,E1091,'总明细 源文件后台下'!C:C,"Adjustment",'总明细 源文件后台下'!F:F,"FBA Inventory Reimbursement - Fee Correction")</f>
        <v>0</v>
      </c>
      <c r="AP1091">
        <f>SUMIFS('总明细 源文件后台下'!W:W,'总明细 源文件后台下'!E:E,E1091,'总明细 源文件后台下'!C:C,"Adjustment",'总明细 源文件后台下'!F:F,"FBA Inventory Reimbursement - General Adjustment")</f>
        <v>0</v>
      </c>
      <c r="AQ1091">
        <f>SUMIFS('总明细 源文件后台下'!W:W,'总明细 源文件后台下'!E:E,E1091,'总明细 源文件后台下'!C:C,"Adjustment",'总明细 源文件后台下'!F:F,"FBA Inventory Reimbursement - Lost:Inbound")</f>
        <v>0</v>
      </c>
      <c r="AR1091">
        <f>SUMIFS('总明细 源文件后台下'!W:W,'总明细 源文件后台下'!E:E,E1091,'总明细 源文件后台下'!C:C,"Adjustment",'总明细 源文件后台下'!F:F,"FBA Inventory Reimbursement - Lost:Warehouse")</f>
        <v>0</v>
      </c>
      <c r="AS1091">
        <f>SUMIFS('总明细 源文件后台下'!W:W,'总明细 源文件后台下'!E:E,E1091,'总明细 源文件后台下'!C:C,"Adjustment",'总明细 源文件后台下'!F:F,"Non-subscription Fee Adjustment")</f>
        <v>0</v>
      </c>
      <c r="AT1091">
        <f>SUMIFS('总明细 源文件后台下'!W:W,'总明细 源文件后台下'!E:E,E1091,'总明细 源文件后台下'!C:C,"Adjustment",'总明细 源文件后台下'!F:F,"FBA Inventory Placement Service Fee")</f>
        <v>0</v>
      </c>
      <c r="AV1091">
        <f>SUMIF('FBA Customer Return Per Unit Fe'!B:B,E1091,'FBA Customer Return Per Unit Fe'!C:C)</f>
        <v>0</v>
      </c>
      <c r="AX1091">
        <f>(SUMIF('仓储费 源文件后台下'!C:C,E1091,'仓储费 源文件后台下'!V:V))*-1</f>
        <v>-1.1000000000000001E-3</v>
      </c>
      <c r="AZ1091">
        <f>SUMIF('Disposal Fee销毁费用-160.95'!B:B,E1091,'Disposal Fee销毁费用-160.95'!D:D)*-1</f>
        <v>0</v>
      </c>
      <c r="BC1091">
        <f>IFERROR(VLOOKUP(F1091,'优惠券-86.4'!F:I,4,0),0)</f>
        <v>0</v>
      </c>
      <c r="BD1091">
        <f>IFERROR(VLOOKUP(F1091,'早评-120'!E:H,4,0),0)</f>
        <v>0</v>
      </c>
      <c r="BF1091">
        <f t="shared" si="128"/>
        <v>-1.1000000000000001E-3</v>
      </c>
      <c r="BG1091">
        <f t="shared" si="129"/>
        <v>0</v>
      </c>
      <c r="BH1091">
        <f t="shared" si="130"/>
        <v>-7.1500000000000001E-3</v>
      </c>
      <c r="BQ1091" s="45">
        <f t="shared" si="131"/>
        <v>-7.1500000000000001E-3</v>
      </c>
      <c r="BR1091">
        <f>SUMIFS('9月销毁明细'!D:D,'9月销毁明细'!A:A,E1091,'9月销毁明细'!H:H,"Sellable")</f>
        <v>0</v>
      </c>
      <c r="BS1091">
        <f>SUMIFS('9月销毁明细'!G:G,'9月销毁明细'!A:A,E1091,'9月销毁明细'!H:H,"Sellable")</f>
        <v>0</v>
      </c>
      <c r="BT1091">
        <f>SUMIFS('9月销毁明细'!D:D,'9月销毁明细'!A:A,E1091,'9月销毁明细'!H:H,"Unsellable")</f>
        <v>0</v>
      </c>
      <c r="BU1091">
        <f>SUMIFS('9月销毁明细'!G:G,'9月销毁明细'!A:A,E1091,'9月销毁明细'!H:H,"Unsellable")</f>
        <v>0</v>
      </c>
      <c r="BW1091">
        <f>IFERROR(I1091*VLOOKUP(F1091,'9.3成本表'!C:L,10,0),0)</f>
        <v>0</v>
      </c>
      <c r="BX1091">
        <f t="shared" si="132"/>
        <v>0</v>
      </c>
      <c r="CC1091" s="45">
        <f t="shared" si="133"/>
        <v>-7.1500000000000001E-3</v>
      </c>
      <c r="CD1091" s="45">
        <f t="shared" si="134"/>
        <v>0</v>
      </c>
      <c r="CE1091" s="45">
        <f t="shared" si="135"/>
        <v>0</v>
      </c>
    </row>
    <row r="1092" spans="4:83" x14ac:dyDescent="0.25">
      <c r="D1092" s="20" t="s">
        <v>2293</v>
      </c>
      <c r="E1092" s="20" t="s">
        <v>2294</v>
      </c>
      <c r="F1092" s="20">
        <v>6790</v>
      </c>
      <c r="G1092">
        <v>1086</v>
      </c>
      <c r="H1092" s="20"/>
      <c r="I1092">
        <f>SUMIFS('总明细 源文件后台下'!G:G,'总明细 源文件后台下'!E:E,E1092,'总明细 源文件后台下'!C:C,"Order")</f>
        <v>0</v>
      </c>
      <c r="J1092">
        <f>SUMIFS('总明细 源文件后台下'!M:M,'总明细 源文件后台下'!E:E,E1092,'总明细 源文件后台下'!C:C,"Order")</f>
        <v>0</v>
      </c>
      <c r="K1092">
        <f>SUMIFS('总明细 源文件后台下'!N:N,'总明细 源文件后台下'!E:E,E1092,'总明细 源文件后台下'!C:C,"Order")</f>
        <v>0</v>
      </c>
      <c r="L1092">
        <f>SUMIFS('总明细 源文件后台下'!O:O,'总明细 源文件后台下'!E:E,E1092,'总明细 源文件后台下'!C:C,"Order")</f>
        <v>0</v>
      </c>
      <c r="M1092">
        <f>SUMIFS('总明细 源文件后台下'!P:P,'总明细 源文件后台下'!E:E,E1092,'总明细 源文件后台下'!C:C,"Order")</f>
        <v>0</v>
      </c>
      <c r="N1092">
        <f>SUMIFS('总明细 源文件后台下'!Q:Q,'总明细 源文件后台下'!E:E,E1092,'总明细 源文件后台下'!C:C,"Order")</f>
        <v>0</v>
      </c>
      <c r="O1092">
        <f>SUMIFS('总明细 源文件后台下'!R:R,'总明细 源文件后台下'!E:E,E1092,'总明细 源文件后台下'!C:C,"Order")</f>
        <v>0</v>
      </c>
      <c r="P1092">
        <f>SUMIFS('总明细 源文件后台下'!S:S,'总明细 源文件后台下'!E:E,E1092,'总明细 源文件后台下'!C:C,"Order")</f>
        <v>0</v>
      </c>
      <c r="Q1092">
        <f>SUMIFS('总明细 源文件后台下'!T:T,'总明细 源文件后台下'!E:E,E1092,'总明细 源文件后台下'!C:C,"Order")</f>
        <v>0</v>
      </c>
      <c r="R1092">
        <f>SUMIFS('总明细 源文件后台下'!U:U,'总明细 源文件后台下'!E:E,E1092,'总明细 源文件后台下'!C:C,"Order")</f>
        <v>0</v>
      </c>
      <c r="S1092">
        <f>SUMIFS('总明细 源文件后台下'!V:V,'总明细 源文件后台下'!E:E,E1092,'总明细 源文件后台下'!C:C,"Order")</f>
        <v>0</v>
      </c>
      <c r="T1092">
        <f>SUMIFS('总明细 源文件后台下'!W:W,'总明细 源文件后台下'!E:E,E1092,'总明细 源文件后台下'!C:C,"Order")</f>
        <v>0</v>
      </c>
      <c r="U1092">
        <f>SUMIFS('总明细 源文件后台下'!G:G,'总明细 源文件后台下'!E:E,E1092,'总明细 源文件后台下'!C:C,"Refund")</f>
        <v>0</v>
      </c>
      <c r="V1092">
        <f>SUMIFS('总明细 源文件后台下'!M:M,'总明细 源文件后台下'!E:E,E1092,'总明细 源文件后台下'!C:C,"Refund")</f>
        <v>0</v>
      </c>
      <c r="W1092">
        <f>SUMIFS('总明细 源文件后台下'!N:N,'总明细 源文件后台下'!E:E,E1092,'总明细 源文件后台下'!C:C,"Refund")</f>
        <v>0</v>
      </c>
      <c r="X1092">
        <f>SUMIFS('总明细 源文件后台下'!O:O,'总明细 源文件后台下'!E:E,E1092,'总明细 源文件后台下'!C:C,"Refund")</f>
        <v>0</v>
      </c>
      <c r="Y1092">
        <f>SUMIFS('总明细 源文件后台下'!P:P,'总明细 源文件后台下'!E:E,E1092,'总明细 源文件后台下'!C:C,"Refund")</f>
        <v>0</v>
      </c>
      <c r="Z1092">
        <f>SUMIFS('总明细 源文件后台下'!Q:Q,'总明细 源文件后台下'!E:E,E1092,'总明细 源文件后台下'!C:C,"Refund")</f>
        <v>0</v>
      </c>
      <c r="AA1092">
        <f>SUMIFS('总明细 源文件后台下'!R:R,'总明细 源文件后台下'!E:E,E1092,'总明细 源文件后台下'!C:C,"Refund")</f>
        <v>0</v>
      </c>
      <c r="AB1092">
        <f>SUMIFS('总明细 源文件后台下'!S:S,'总明细 源文件后台下'!E:E,E1092,'总明细 源文件后台下'!C:C,"Refund")</f>
        <v>0</v>
      </c>
      <c r="AC1092">
        <f>SUMIFS('总明细 源文件后台下'!T:T,'总明细 源文件后台下'!E:E,E1092,'总明细 源文件后台下'!C:C,"Refund")</f>
        <v>0</v>
      </c>
      <c r="AD1092">
        <f>SUMIFS('总明细 源文件后台下'!U:U,'总明细 源文件后台下'!E:E,E1092,'总明细 源文件后台下'!C:C,"Refund")</f>
        <v>0</v>
      </c>
      <c r="AE1092">
        <f>SUMIFS('总明细 源文件后台下'!V:V,'总明细 源文件后台下'!E:E,E1092,'总明细 源文件后台下'!C:C,"Refund")</f>
        <v>0</v>
      </c>
      <c r="AF1092">
        <f>SUMIFS('总明细 源文件后台下'!W:W,'总明细 源文件后台下'!E:E,E1092,'总明细 源文件后台下'!C:C,"Refund")</f>
        <v>0</v>
      </c>
      <c r="AK1092">
        <f>(SUMIF('广告费 源文件后台下'!G:G,E1092,'广告费 源文件后台下'!M:M))*-1</f>
        <v>0</v>
      </c>
      <c r="AL1092">
        <f>SUMIFS('总明细 源文件后台下'!W:W,'总明细 源文件后台下'!E:E,E1092,'总明细 源文件后台下'!C:C,"Adjustment",'总明细 源文件后台下'!F:F,"FBA Inventory Reimbursement - Customer Return")</f>
        <v>0</v>
      </c>
      <c r="AM1092">
        <f>SUMIFS('总明细 源文件后台下'!W:W,'总明细 源文件后台下'!E:E,E1092,'总明细 源文件后台下'!C:C,"Adjustment",'总明细 源文件后台下'!F:F,"FBA Inventory Reimbursement - Damaged:Warehouse")</f>
        <v>0</v>
      </c>
      <c r="AN1092">
        <f>SUMIFS('总明细 源文件后台下'!W:W,'总明细 源文件后台下'!E:E,E1092,'总明细 源文件后台下'!C:C,"Adjustment",'总明细 源文件后台下'!F:F,"FBA Inventory Reimbursement - Customer Service Issue")</f>
        <v>0</v>
      </c>
      <c r="AO1092">
        <f>SUMIFS('总明细 源文件后台下'!W:W,'总明细 源文件后台下'!E:E,E1092,'总明细 源文件后台下'!C:C,"Adjustment",'总明细 源文件后台下'!F:F,"FBA Inventory Reimbursement - Fee Correction")</f>
        <v>0</v>
      </c>
      <c r="AP1092">
        <f>SUMIFS('总明细 源文件后台下'!W:W,'总明细 源文件后台下'!E:E,E1092,'总明细 源文件后台下'!C:C,"Adjustment",'总明细 源文件后台下'!F:F,"FBA Inventory Reimbursement - General Adjustment")</f>
        <v>0</v>
      </c>
      <c r="AQ1092">
        <f>SUMIFS('总明细 源文件后台下'!W:W,'总明细 源文件后台下'!E:E,E1092,'总明细 源文件后台下'!C:C,"Adjustment",'总明细 源文件后台下'!F:F,"FBA Inventory Reimbursement - Lost:Inbound")</f>
        <v>0</v>
      </c>
      <c r="AR1092">
        <f>SUMIFS('总明细 源文件后台下'!W:W,'总明细 源文件后台下'!E:E,E1092,'总明细 源文件后台下'!C:C,"Adjustment",'总明细 源文件后台下'!F:F,"FBA Inventory Reimbursement - Lost:Warehouse")</f>
        <v>0</v>
      </c>
      <c r="AS1092">
        <f>SUMIFS('总明细 源文件后台下'!W:W,'总明细 源文件后台下'!E:E,E1092,'总明细 源文件后台下'!C:C,"Adjustment",'总明细 源文件后台下'!F:F,"Non-subscription Fee Adjustment")</f>
        <v>0</v>
      </c>
      <c r="AT1092">
        <f>SUMIFS('总明细 源文件后台下'!W:W,'总明细 源文件后台下'!E:E,E1092,'总明细 源文件后台下'!C:C,"Adjustment",'总明细 源文件后台下'!F:F,"FBA Inventory Placement Service Fee")</f>
        <v>0</v>
      </c>
      <c r="AV1092">
        <f>SUMIF('FBA Customer Return Per Unit Fe'!B:B,E1092,'FBA Customer Return Per Unit Fe'!C:C)</f>
        <v>0</v>
      </c>
      <c r="AX1092">
        <f>(SUMIF('仓储费 源文件后台下'!C:C,E1092,'仓储费 源文件后台下'!V:V))*-1</f>
        <v>0</v>
      </c>
      <c r="AZ1092">
        <f>SUMIF('Disposal Fee销毁费用-160.95'!B:B,E1092,'Disposal Fee销毁费用-160.95'!D:D)*-1</f>
        <v>0</v>
      </c>
      <c r="BC1092">
        <f>IFERROR(VLOOKUP(F1092,'优惠券-86.4'!F:I,4,0),0)</f>
        <v>0</v>
      </c>
      <c r="BD1092">
        <f>IFERROR(VLOOKUP(F1092,'早评-120'!E:H,4,0),0)</f>
        <v>0</v>
      </c>
      <c r="BF1092">
        <f t="shared" si="128"/>
        <v>0</v>
      </c>
      <c r="BG1092">
        <f t="shared" si="129"/>
        <v>0</v>
      </c>
      <c r="BH1092">
        <f t="shared" si="130"/>
        <v>0</v>
      </c>
      <c r="BQ1092" s="45">
        <f t="shared" si="131"/>
        <v>0</v>
      </c>
      <c r="BR1092">
        <f>SUMIFS('9月销毁明细'!D:D,'9月销毁明细'!A:A,E1092,'9月销毁明细'!H:H,"Sellable")</f>
        <v>0</v>
      </c>
      <c r="BS1092">
        <f>SUMIFS('9月销毁明细'!G:G,'9月销毁明细'!A:A,E1092,'9月销毁明细'!H:H,"Sellable")</f>
        <v>0</v>
      </c>
      <c r="BT1092">
        <f>SUMIFS('9月销毁明细'!D:D,'9月销毁明细'!A:A,E1092,'9月销毁明细'!H:H,"Unsellable")</f>
        <v>0</v>
      </c>
      <c r="BU1092">
        <f>SUMIFS('9月销毁明细'!G:G,'9月销毁明细'!A:A,E1092,'9月销毁明细'!H:H,"Unsellable")</f>
        <v>0</v>
      </c>
      <c r="BW1092">
        <f>IFERROR(I1092*VLOOKUP(F1092,'9.3成本表'!C:L,10,0),0)</f>
        <v>0</v>
      </c>
      <c r="BX1092">
        <f t="shared" si="132"/>
        <v>0</v>
      </c>
      <c r="CC1092" s="45">
        <f t="shared" si="133"/>
        <v>0</v>
      </c>
      <c r="CD1092" s="45">
        <f t="shared" si="134"/>
        <v>0</v>
      </c>
      <c r="CE1092" s="45">
        <f t="shared" si="135"/>
        <v>0</v>
      </c>
    </row>
    <row r="1093" spans="4:83" x14ac:dyDescent="0.25">
      <c r="D1093" s="20" t="s">
        <v>2295</v>
      </c>
      <c r="E1093" s="20" t="s">
        <v>2296</v>
      </c>
      <c r="F1093" s="20">
        <v>6790</v>
      </c>
      <c r="G1093">
        <v>1087</v>
      </c>
      <c r="H1093" s="20"/>
      <c r="I1093">
        <f>SUMIFS('总明细 源文件后台下'!G:G,'总明细 源文件后台下'!E:E,E1093,'总明细 源文件后台下'!C:C,"Order")</f>
        <v>0</v>
      </c>
      <c r="J1093">
        <f>SUMIFS('总明细 源文件后台下'!M:M,'总明细 源文件后台下'!E:E,E1093,'总明细 源文件后台下'!C:C,"Order")</f>
        <v>0</v>
      </c>
      <c r="K1093">
        <f>SUMIFS('总明细 源文件后台下'!N:N,'总明细 源文件后台下'!E:E,E1093,'总明细 源文件后台下'!C:C,"Order")</f>
        <v>0</v>
      </c>
      <c r="L1093">
        <f>SUMIFS('总明细 源文件后台下'!O:O,'总明细 源文件后台下'!E:E,E1093,'总明细 源文件后台下'!C:C,"Order")</f>
        <v>0</v>
      </c>
      <c r="M1093">
        <f>SUMIFS('总明细 源文件后台下'!P:P,'总明细 源文件后台下'!E:E,E1093,'总明细 源文件后台下'!C:C,"Order")</f>
        <v>0</v>
      </c>
      <c r="N1093">
        <f>SUMIFS('总明细 源文件后台下'!Q:Q,'总明细 源文件后台下'!E:E,E1093,'总明细 源文件后台下'!C:C,"Order")</f>
        <v>0</v>
      </c>
      <c r="O1093">
        <f>SUMIFS('总明细 源文件后台下'!R:R,'总明细 源文件后台下'!E:E,E1093,'总明细 源文件后台下'!C:C,"Order")</f>
        <v>0</v>
      </c>
      <c r="P1093">
        <f>SUMIFS('总明细 源文件后台下'!S:S,'总明细 源文件后台下'!E:E,E1093,'总明细 源文件后台下'!C:C,"Order")</f>
        <v>0</v>
      </c>
      <c r="Q1093">
        <f>SUMIFS('总明细 源文件后台下'!T:T,'总明细 源文件后台下'!E:E,E1093,'总明细 源文件后台下'!C:C,"Order")</f>
        <v>0</v>
      </c>
      <c r="R1093">
        <f>SUMIFS('总明细 源文件后台下'!U:U,'总明细 源文件后台下'!E:E,E1093,'总明细 源文件后台下'!C:C,"Order")</f>
        <v>0</v>
      </c>
      <c r="S1093">
        <f>SUMIFS('总明细 源文件后台下'!V:V,'总明细 源文件后台下'!E:E,E1093,'总明细 源文件后台下'!C:C,"Order")</f>
        <v>0</v>
      </c>
      <c r="T1093">
        <f>SUMIFS('总明细 源文件后台下'!W:W,'总明细 源文件后台下'!E:E,E1093,'总明细 源文件后台下'!C:C,"Order")</f>
        <v>0</v>
      </c>
      <c r="U1093">
        <f>SUMIFS('总明细 源文件后台下'!G:G,'总明细 源文件后台下'!E:E,E1093,'总明细 源文件后台下'!C:C,"Refund")</f>
        <v>0</v>
      </c>
      <c r="V1093">
        <f>SUMIFS('总明细 源文件后台下'!M:M,'总明细 源文件后台下'!E:E,E1093,'总明细 源文件后台下'!C:C,"Refund")</f>
        <v>0</v>
      </c>
      <c r="W1093">
        <f>SUMIFS('总明细 源文件后台下'!N:N,'总明细 源文件后台下'!E:E,E1093,'总明细 源文件后台下'!C:C,"Refund")</f>
        <v>0</v>
      </c>
      <c r="X1093">
        <f>SUMIFS('总明细 源文件后台下'!O:O,'总明细 源文件后台下'!E:E,E1093,'总明细 源文件后台下'!C:C,"Refund")</f>
        <v>0</v>
      </c>
      <c r="Y1093">
        <f>SUMIFS('总明细 源文件后台下'!P:P,'总明细 源文件后台下'!E:E,E1093,'总明细 源文件后台下'!C:C,"Refund")</f>
        <v>0</v>
      </c>
      <c r="Z1093">
        <f>SUMIFS('总明细 源文件后台下'!Q:Q,'总明细 源文件后台下'!E:E,E1093,'总明细 源文件后台下'!C:C,"Refund")</f>
        <v>0</v>
      </c>
      <c r="AA1093">
        <f>SUMIFS('总明细 源文件后台下'!R:R,'总明细 源文件后台下'!E:E,E1093,'总明细 源文件后台下'!C:C,"Refund")</f>
        <v>0</v>
      </c>
      <c r="AB1093">
        <f>SUMIFS('总明细 源文件后台下'!S:S,'总明细 源文件后台下'!E:E,E1093,'总明细 源文件后台下'!C:C,"Refund")</f>
        <v>0</v>
      </c>
      <c r="AC1093">
        <f>SUMIFS('总明细 源文件后台下'!T:T,'总明细 源文件后台下'!E:E,E1093,'总明细 源文件后台下'!C:C,"Refund")</f>
        <v>0</v>
      </c>
      <c r="AD1093">
        <f>SUMIFS('总明细 源文件后台下'!U:U,'总明细 源文件后台下'!E:E,E1093,'总明细 源文件后台下'!C:C,"Refund")</f>
        <v>0</v>
      </c>
      <c r="AE1093">
        <f>SUMIFS('总明细 源文件后台下'!V:V,'总明细 源文件后台下'!E:E,E1093,'总明细 源文件后台下'!C:C,"Refund")</f>
        <v>0</v>
      </c>
      <c r="AF1093">
        <f>SUMIFS('总明细 源文件后台下'!W:W,'总明细 源文件后台下'!E:E,E1093,'总明细 源文件后台下'!C:C,"Refund")</f>
        <v>0</v>
      </c>
      <c r="AK1093">
        <f>(SUMIF('广告费 源文件后台下'!G:G,E1093,'广告费 源文件后台下'!M:M))*-1</f>
        <v>0</v>
      </c>
      <c r="AL1093">
        <f>SUMIFS('总明细 源文件后台下'!W:W,'总明细 源文件后台下'!E:E,E1093,'总明细 源文件后台下'!C:C,"Adjustment",'总明细 源文件后台下'!F:F,"FBA Inventory Reimbursement - Customer Return")</f>
        <v>0</v>
      </c>
      <c r="AM1093">
        <f>SUMIFS('总明细 源文件后台下'!W:W,'总明细 源文件后台下'!E:E,E1093,'总明细 源文件后台下'!C:C,"Adjustment",'总明细 源文件后台下'!F:F,"FBA Inventory Reimbursement - Damaged:Warehouse")</f>
        <v>0</v>
      </c>
      <c r="AN1093">
        <f>SUMIFS('总明细 源文件后台下'!W:W,'总明细 源文件后台下'!E:E,E1093,'总明细 源文件后台下'!C:C,"Adjustment",'总明细 源文件后台下'!F:F,"FBA Inventory Reimbursement - Customer Service Issue")</f>
        <v>0</v>
      </c>
      <c r="AO1093">
        <f>SUMIFS('总明细 源文件后台下'!W:W,'总明细 源文件后台下'!E:E,E1093,'总明细 源文件后台下'!C:C,"Adjustment",'总明细 源文件后台下'!F:F,"FBA Inventory Reimbursement - Fee Correction")</f>
        <v>0</v>
      </c>
      <c r="AP1093">
        <f>SUMIFS('总明细 源文件后台下'!W:W,'总明细 源文件后台下'!E:E,E1093,'总明细 源文件后台下'!C:C,"Adjustment",'总明细 源文件后台下'!F:F,"FBA Inventory Reimbursement - General Adjustment")</f>
        <v>0</v>
      </c>
      <c r="AQ1093">
        <f>SUMIFS('总明细 源文件后台下'!W:W,'总明细 源文件后台下'!E:E,E1093,'总明细 源文件后台下'!C:C,"Adjustment",'总明细 源文件后台下'!F:F,"FBA Inventory Reimbursement - Lost:Inbound")</f>
        <v>0</v>
      </c>
      <c r="AR1093">
        <f>SUMIFS('总明细 源文件后台下'!W:W,'总明细 源文件后台下'!E:E,E1093,'总明细 源文件后台下'!C:C,"Adjustment",'总明细 源文件后台下'!F:F,"FBA Inventory Reimbursement - Lost:Warehouse")</f>
        <v>0</v>
      </c>
      <c r="AS1093">
        <f>SUMIFS('总明细 源文件后台下'!W:W,'总明细 源文件后台下'!E:E,E1093,'总明细 源文件后台下'!C:C,"Adjustment",'总明细 源文件后台下'!F:F,"Non-subscription Fee Adjustment")</f>
        <v>0</v>
      </c>
      <c r="AT1093">
        <f>SUMIFS('总明细 源文件后台下'!W:W,'总明细 源文件后台下'!E:E,E1093,'总明细 源文件后台下'!C:C,"Adjustment",'总明细 源文件后台下'!F:F,"FBA Inventory Placement Service Fee")</f>
        <v>0</v>
      </c>
      <c r="AV1093">
        <f>SUMIF('FBA Customer Return Per Unit Fe'!B:B,E1093,'FBA Customer Return Per Unit Fe'!C:C)</f>
        <v>0</v>
      </c>
      <c r="AX1093">
        <f>(SUMIF('仓储费 源文件后台下'!C:C,E1093,'仓储费 源文件后台下'!V:V))*-1</f>
        <v>0</v>
      </c>
      <c r="AZ1093">
        <f>SUMIF('Disposal Fee销毁费用-160.95'!B:B,E1093,'Disposal Fee销毁费用-160.95'!D:D)*-1</f>
        <v>0</v>
      </c>
      <c r="BC1093">
        <f>IFERROR(VLOOKUP(F1093,'优惠券-86.4'!F:I,4,0),0)</f>
        <v>0</v>
      </c>
      <c r="BD1093">
        <f>IFERROR(VLOOKUP(F1093,'早评-120'!E:H,4,0),0)</f>
        <v>0</v>
      </c>
      <c r="BF1093">
        <f t="shared" si="128"/>
        <v>0</v>
      </c>
      <c r="BG1093">
        <f t="shared" si="129"/>
        <v>0</v>
      </c>
      <c r="BH1093">
        <f t="shared" si="130"/>
        <v>0</v>
      </c>
      <c r="BQ1093" s="45">
        <f t="shared" si="131"/>
        <v>0</v>
      </c>
      <c r="BR1093">
        <f>SUMIFS('9月销毁明细'!D:D,'9月销毁明细'!A:A,E1093,'9月销毁明细'!H:H,"Sellable")</f>
        <v>0</v>
      </c>
      <c r="BS1093">
        <f>SUMIFS('9月销毁明细'!G:G,'9月销毁明细'!A:A,E1093,'9月销毁明细'!H:H,"Sellable")</f>
        <v>0</v>
      </c>
      <c r="BT1093">
        <f>SUMIFS('9月销毁明细'!D:D,'9月销毁明细'!A:A,E1093,'9月销毁明细'!H:H,"Unsellable")</f>
        <v>0</v>
      </c>
      <c r="BU1093">
        <f>SUMIFS('9月销毁明细'!G:G,'9月销毁明细'!A:A,E1093,'9月销毁明细'!H:H,"Unsellable")</f>
        <v>0</v>
      </c>
      <c r="BW1093">
        <f>IFERROR(I1093*VLOOKUP(F1093,'9.3成本表'!C:L,10,0),0)</f>
        <v>0</v>
      </c>
      <c r="BX1093">
        <f t="shared" si="132"/>
        <v>0</v>
      </c>
      <c r="CC1093" s="45">
        <f t="shared" si="133"/>
        <v>0</v>
      </c>
      <c r="CD1093" s="45">
        <f t="shared" si="134"/>
        <v>0</v>
      </c>
      <c r="CE1093" s="45">
        <f t="shared" si="135"/>
        <v>0</v>
      </c>
    </row>
    <row r="1094" spans="4:83" x14ac:dyDescent="0.25">
      <c r="D1094" s="20" t="s">
        <v>2297</v>
      </c>
      <c r="E1094" s="20" t="s">
        <v>2298</v>
      </c>
      <c r="F1094" s="20">
        <v>6790</v>
      </c>
      <c r="G1094">
        <v>1088</v>
      </c>
      <c r="H1094" s="20"/>
      <c r="I1094">
        <f>SUMIFS('总明细 源文件后台下'!G:G,'总明细 源文件后台下'!E:E,E1094,'总明细 源文件后台下'!C:C,"Order")</f>
        <v>0</v>
      </c>
      <c r="J1094">
        <f>SUMIFS('总明细 源文件后台下'!M:M,'总明细 源文件后台下'!E:E,E1094,'总明细 源文件后台下'!C:C,"Order")</f>
        <v>0</v>
      </c>
      <c r="K1094">
        <f>SUMIFS('总明细 源文件后台下'!N:N,'总明细 源文件后台下'!E:E,E1094,'总明细 源文件后台下'!C:C,"Order")</f>
        <v>0</v>
      </c>
      <c r="L1094">
        <f>SUMIFS('总明细 源文件后台下'!O:O,'总明细 源文件后台下'!E:E,E1094,'总明细 源文件后台下'!C:C,"Order")</f>
        <v>0</v>
      </c>
      <c r="M1094">
        <f>SUMIFS('总明细 源文件后台下'!P:P,'总明细 源文件后台下'!E:E,E1094,'总明细 源文件后台下'!C:C,"Order")</f>
        <v>0</v>
      </c>
      <c r="N1094">
        <f>SUMIFS('总明细 源文件后台下'!Q:Q,'总明细 源文件后台下'!E:E,E1094,'总明细 源文件后台下'!C:C,"Order")</f>
        <v>0</v>
      </c>
      <c r="O1094">
        <f>SUMIFS('总明细 源文件后台下'!R:R,'总明细 源文件后台下'!E:E,E1094,'总明细 源文件后台下'!C:C,"Order")</f>
        <v>0</v>
      </c>
      <c r="P1094">
        <f>SUMIFS('总明细 源文件后台下'!S:S,'总明细 源文件后台下'!E:E,E1094,'总明细 源文件后台下'!C:C,"Order")</f>
        <v>0</v>
      </c>
      <c r="Q1094">
        <f>SUMIFS('总明细 源文件后台下'!T:T,'总明细 源文件后台下'!E:E,E1094,'总明细 源文件后台下'!C:C,"Order")</f>
        <v>0</v>
      </c>
      <c r="R1094">
        <f>SUMIFS('总明细 源文件后台下'!U:U,'总明细 源文件后台下'!E:E,E1094,'总明细 源文件后台下'!C:C,"Order")</f>
        <v>0</v>
      </c>
      <c r="S1094">
        <f>SUMIFS('总明细 源文件后台下'!V:V,'总明细 源文件后台下'!E:E,E1094,'总明细 源文件后台下'!C:C,"Order")</f>
        <v>0</v>
      </c>
      <c r="T1094">
        <f>SUMIFS('总明细 源文件后台下'!W:W,'总明细 源文件后台下'!E:E,E1094,'总明细 源文件后台下'!C:C,"Order")</f>
        <v>0</v>
      </c>
      <c r="U1094">
        <f>SUMIFS('总明细 源文件后台下'!G:G,'总明细 源文件后台下'!E:E,E1094,'总明细 源文件后台下'!C:C,"Refund")</f>
        <v>0</v>
      </c>
      <c r="V1094">
        <f>SUMIFS('总明细 源文件后台下'!M:M,'总明细 源文件后台下'!E:E,E1094,'总明细 源文件后台下'!C:C,"Refund")</f>
        <v>0</v>
      </c>
      <c r="W1094">
        <f>SUMIFS('总明细 源文件后台下'!N:N,'总明细 源文件后台下'!E:E,E1094,'总明细 源文件后台下'!C:C,"Refund")</f>
        <v>0</v>
      </c>
      <c r="X1094">
        <f>SUMIFS('总明细 源文件后台下'!O:O,'总明细 源文件后台下'!E:E,E1094,'总明细 源文件后台下'!C:C,"Refund")</f>
        <v>0</v>
      </c>
      <c r="Y1094">
        <f>SUMIFS('总明细 源文件后台下'!P:P,'总明细 源文件后台下'!E:E,E1094,'总明细 源文件后台下'!C:C,"Refund")</f>
        <v>0</v>
      </c>
      <c r="Z1094">
        <f>SUMIFS('总明细 源文件后台下'!Q:Q,'总明细 源文件后台下'!E:E,E1094,'总明细 源文件后台下'!C:C,"Refund")</f>
        <v>0</v>
      </c>
      <c r="AA1094">
        <f>SUMIFS('总明细 源文件后台下'!R:R,'总明细 源文件后台下'!E:E,E1094,'总明细 源文件后台下'!C:C,"Refund")</f>
        <v>0</v>
      </c>
      <c r="AB1094">
        <f>SUMIFS('总明细 源文件后台下'!S:S,'总明细 源文件后台下'!E:E,E1094,'总明细 源文件后台下'!C:C,"Refund")</f>
        <v>0</v>
      </c>
      <c r="AC1094">
        <f>SUMIFS('总明细 源文件后台下'!T:T,'总明细 源文件后台下'!E:E,E1094,'总明细 源文件后台下'!C:C,"Refund")</f>
        <v>0</v>
      </c>
      <c r="AD1094">
        <f>SUMIFS('总明细 源文件后台下'!U:U,'总明细 源文件后台下'!E:E,E1094,'总明细 源文件后台下'!C:C,"Refund")</f>
        <v>0</v>
      </c>
      <c r="AE1094">
        <f>SUMIFS('总明细 源文件后台下'!V:V,'总明细 源文件后台下'!E:E,E1094,'总明细 源文件后台下'!C:C,"Refund")</f>
        <v>0</v>
      </c>
      <c r="AF1094">
        <f>SUMIFS('总明细 源文件后台下'!W:W,'总明细 源文件后台下'!E:E,E1094,'总明细 源文件后台下'!C:C,"Refund")</f>
        <v>0</v>
      </c>
      <c r="AK1094">
        <f>(SUMIF('广告费 源文件后台下'!G:G,E1094,'广告费 源文件后台下'!M:M))*-1</f>
        <v>0</v>
      </c>
      <c r="AL1094">
        <f>SUMIFS('总明细 源文件后台下'!W:W,'总明细 源文件后台下'!E:E,E1094,'总明细 源文件后台下'!C:C,"Adjustment",'总明细 源文件后台下'!F:F,"FBA Inventory Reimbursement - Customer Return")</f>
        <v>0</v>
      </c>
      <c r="AM1094">
        <f>SUMIFS('总明细 源文件后台下'!W:W,'总明细 源文件后台下'!E:E,E1094,'总明细 源文件后台下'!C:C,"Adjustment",'总明细 源文件后台下'!F:F,"FBA Inventory Reimbursement - Damaged:Warehouse")</f>
        <v>0</v>
      </c>
      <c r="AN1094">
        <f>SUMIFS('总明细 源文件后台下'!W:W,'总明细 源文件后台下'!E:E,E1094,'总明细 源文件后台下'!C:C,"Adjustment",'总明细 源文件后台下'!F:F,"FBA Inventory Reimbursement - Customer Service Issue")</f>
        <v>0</v>
      </c>
      <c r="AO1094">
        <f>SUMIFS('总明细 源文件后台下'!W:W,'总明细 源文件后台下'!E:E,E1094,'总明细 源文件后台下'!C:C,"Adjustment",'总明细 源文件后台下'!F:F,"FBA Inventory Reimbursement - Fee Correction")</f>
        <v>0</v>
      </c>
      <c r="AP1094">
        <f>SUMIFS('总明细 源文件后台下'!W:W,'总明细 源文件后台下'!E:E,E1094,'总明细 源文件后台下'!C:C,"Adjustment",'总明细 源文件后台下'!F:F,"FBA Inventory Reimbursement - General Adjustment")</f>
        <v>0</v>
      </c>
      <c r="AQ1094">
        <f>SUMIFS('总明细 源文件后台下'!W:W,'总明细 源文件后台下'!E:E,E1094,'总明细 源文件后台下'!C:C,"Adjustment",'总明细 源文件后台下'!F:F,"FBA Inventory Reimbursement - Lost:Inbound")</f>
        <v>0</v>
      </c>
      <c r="AR1094">
        <f>SUMIFS('总明细 源文件后台下'!W:W,'总明细 源文件后台下'!E:E,E1094,'总明细 源文件后台下'!C:C,"Adjustment",'总明细 源文件后台下'!F:F,"FBA Inventory Reimbursement - Lost:Warehouse")</f>
        <v>0</v>
      </c>
      <c r="AS1094">
        <f>SUMIFS('总明细 源文件后台下'!W:W,'总明细 源文件后台下'!E:E,E1094,'总明细 源文件后台下'!C:C,"Adjustment",'总明细 源文件后台下'!F:F,"Non-subscription Fee Adjustment")</f>
        <v>0</v>
      </c>
      <c r="AT1094">
        <f>SUMIFS('总明细 源文件后台下'!W:W,'总明细 源文件后台下'!E:E,E1094,'总明细 源文件后台下'!C:C,"Adjustment",'总明细 源文件后台下'!F:F,"FBA Inventory Placement Service Fee")</f>
        <v>0</v>
      </c>
      <c r="AV1094">
        <f>SUMIF('FBA Customer Return Per Unit Fe'!B:B,E1094,'FBA Customer Return Per Unit Fe'!C:C)</f>
        <v>0</v>
      </c>
      <c r="AX1094">
        <f>(SUMIF('仓储费 源文件后台下'!C:C,E1094,'仓储费 源文件后台下'!V:V))*-1</f>
        <v>-3.3E-3</v>
      </c>
      <c r="AZ1094">
        <f>SUMIF('Disposal Fee销毁费用-160.95'!B:B,E1094,'Disposal Fee销毁费用-160.95'!D:D)*-1</f>
        <v>0</v>
      </c>
      <c r="BC1094">
        <f>IFERROR(VLOOKUP(F1094,'优惠券-86.4'!F:I,4,0),0)</f>
        <v>0</v>
      </c>
      <c r="BD1094">
        <f>IFERROR(VLOOKUP(F1094,'早评-120'!E:H,4,0),0)</f>
        <v>0</v>
      </c>
      <c r="BF1094">
        <f t="shared" si="128"/>
        <v>-3.3E-3</v>
      </c>
      <c r="BG1094">
        <f t="shared" si="129"/>
        <v>0</v>
      </c>
      <c r="BH1094">
        <f t="shared" si="130"/>
        <v>-2.145E-2</v>
      </c>
      <c r="BQ1094" s="45">
        <f t="shared" si="131"/>
        <v>-2.145E-2</v>
      </c>
      <c r="BR1094">
        <f>SUMIFS('9月销毁明细'!D:D,'9月销毁明细'!A:A,E1094,'9月销毁明细'!H:H,"Sellable")</f>
        <v>0</v>
      </c>
      <c r="BS1094">
        <f>SUMIFS('9月销毁明细'!G:G,'9月销毁明细'!A:A,E1094,'9月销毁明细'!H:H,"Sellable")</f>
        <v>0</v>
      </c>
      <c r="BT1094">
        <f>SUMIFS('9月销毁明细'!D:D,'9月销毁明细'!A:A,E1094,'9月销毁明细'!H:H,"Unsellable")</f>
        <v>0</v>
      </c>
      <c r="BU1094">
        <f>SUMIFS('9月销毁明细'!G:G,'9月销毁明细'!A:A,E1094,'9月销毁明细'!H:H,"Unsellable")</f>
        <v>0</v>
      </c>
      <c r="BW1094">
        <f>IFERROR(I1094*VLOOKUP(F1094,'9.3成本表'!C:L,10,0),0)</f>
        <v>0</v>
      </c>
      <c r="BX1094">
        <f t="shared" si="132"/>
        <v>0</v>
      </c>
      <c r="CC1094" s="45">
        <f t="shared" si="133"/>
        <v>-2.145E-2</v>
      </c>
      <c r="CD1094" s="45">
        <f t="shared" si="134"/>
        <v>0</v>
      </c>
      <c r="CE1094" s="45">
        <f t="shared" si="135"/>
        <v>0</v>
      </c>
    </row>
    <row r="1095" spans="4:83" x14ac:dyDescent="0.25">
      <c r="D1095" s="20" t="s">
        <v>2299</v>
      </c>
      <c r="E1095" s="20" t="s">
        <v>2300</v>
      </c>
      <c r="F1095" s="20">
        <v>6790</v>
      </c>
      <c r="G1095">
        <v>1089</v>
      </c>
      <c r="H1095" s="20"/>
      <c r="I1095">
        <f>SUMIFS('总明细 源文件后台下'!G:G,'总明细 源文件后台下'!E:E,E1095,'总明细 源文件后台下'!C:C,"Order")</f>
        <v>0</v>
      </c>
      <c r="J1095">
        <f>SUMIFS('总明细 源文件后台下'!M:M,'总明细 源文件后台下'!E:E,E1095,'总明细 源文件后台下'!C:C,"Order")</f>
        <v>0</v>
      </c>
      <c r="K1095">
        <f>SUMIFS('总明细 源文件后台下'!N:N,'总明细 源文件后台下'!E:E,E1095,'总明细 源文件后台下'!C:C,"Order")</f>
        <v>0</v>
      </c>
      <c r="L1095">
        <f>SUMIFS('总明细 源文件后台下'!O:O,'总明细 源文件后台下'!E:E,E1095,'总明细 源文件后台下'!C:C,"Order")</f>
        <v>0</v>
      </c>
      <c r="M1095">
        <f>SUMIFS('总明细 源文件后台下'!P:P,'总明细 源文件后台下'!E:E,E1095,'总明细 源文件后台下'!C:C,"Order")</f>
        <v>0</v>
      </c>
      <c r="N1095">
        <f>SUMIFS('总明细 源文件后台下'!Q:Q,'总明细 源文件后台下'!E:E,E1095,'总明细 源文件后台下'!C:C,"Order")</f>
        <v>0</v>
      </c>
      <c r="O1095">
        <f>SUMIFS('总明细 源文件后台下'!R:R,'总明细 源文件后台下'!E:E,E1095,'总明细 源文件后台下'!C:C,"Order")</f>
        <v>0</v>
      </c>
      <c r="P1095">
        <f>SUMIFS('总明细 源文件后台下'!S:S,'总明细 源文件后台下'!E:E,E1095,'总明细 源文件后台下'!C:C,"Order")</f>
        <v>0</v>
      </c>
      <c r="Q1095">
        <f>SUMIFS('总明细 源文件后台下'!T:T,'总明细 源文件后台下'!E:E,E1095,'总明细 源文件后台下'!C:C,"Order")</f>
        <v>0</v>
      </c>
      <c r="R1095">
        <f>SUMIFS('总明细 源文件后台下'!U:U,'总明细 源文件后台下'!E:E,E1095,'总明细 源文件后台下'!C:C,"Order")</f>
        <v>0</v>
      </c>
      <c r="S1095">
        <f>SUMIFS('总明细 源文件后台下'!V:V,'总明细 源文件后台下'!E:E,E1095,'总明细 源文件后台下'!C:C,"Order")</f>
        <v>0</v>
      </c>
      <c r="T1095">
        <f>SUMIFS('总明细 源文件后台下'!W:W,'总明细 源文件后台下'!E:E,E1095,'总明细 源文件后台下'!C:C,"Order")</f>
        <v>0</v>
      </c>
      <c r="U1095">
        <f>SUMIFS('总明细 源文件后台下'!G:G,'总明细 源文件后台下'!E:E,E1095,'总明细 源文件后台下'!C:C,"Refund")</f>
        <v>0</v>
      </c>
      <c r="V1095">
        <f>SUMIFS('总明细 源文件后台下'!M:M,'总明细 源文件后台下'!E:E,E1095,'总明细 源文件后台下'!C:C,"Refund")</f>
        <v>0</v>
      </c>
      <c r="W1095">
        <f>SUMIFS('总明细 源文件后台下'!N:N,'总明细 源文件后台下'!E:E,E1095,'总明细 源文件后台下'!C:C,"Refund")</f>
        <v>0</v>
      </c>
      <c r="X1095">
        <f>SUMIFS('总明细 源文件后台下'!O:O,'总明细 源文件后台下'!E:E,E1095,'总明细 源文件后台下'!C:C,"Refund")</f>
        <v>0</v>
      </c>
      <c r="Y1095">
        <f>SUMIFS('总明细 源文件后台下'!P:P,'总明细 源文件后台下'!E:E,E1095,'总明细 源文件后台下'!C:C,"Refund")</f>
        <v>0</v>
      </c>
      <c r="Z1095">
        <f>SUMIFS('总明细 源文件后台下'!Q:Q,'总明细 源文件后台下'!E:E,E1095,'总明细 源文件后台下'!C:C,"Refund")</f>
        <v>0</v>
      </c>
      <c r="AA1095">
        <f>SUMIFS('总明细 源文件后台下'!R:R,'总明细 源文件后台下'!E:E,E1095,'总明细 源文件后台下'!C:C,"Refund")</f>
        <v>0</v>
      </c>
      <c r="AB1095">
        <f>SUMIFS('总明细 源文件后台下'!S:S,'总明细 源文件后台下'!E:E,E1095,'总明细 源文件后台下'!C:C,"Refund")</f>
        <v>0</v>
      </c>
      <c r="AC1095">
        <f>SUMIFS('总明细 源文件后台下'!T:T,'总明细 源文件后台下'!E:E,E1095,'总明细 源文件后台下'!C:C,"Refund")</f>
        <v>0</v>
      </c>
      <c r="AD1095">
        <f>SUMIFS('总明细 源文件后台下'!U:U,'总明细 源文件后台下'!E:E,E1095,'总明细 源文件后台下'!C:C,"Refund")</f>
        <v>0</v>
      </c>
      <c r="AE1095">
        <f>SUMIFS('总明细 源文件后台下'!V:V,'总明细 源文件后台下'!E:E,E1095,'总明细 源文件后台下'!C:C,"Refund")</f>
        <v>0</v>
      </c>
      <c r="AF1095">
        <f>SUMIFS('总明细 源文件后台下'!W:W,'总明细 源文件后台下'!E:E,E1095,'总明细 源文件后台下'!C:C,"Refund")</f>
        <v>0</v>
      </c>
      <c r="AK1095">
        <f>(SUMIF('广告费 源文件后台下'!G:G,E1095,'广告费 源文件后台下'!M:M))*-1</f>
        <v>0</v>
      </c>
      <c r="AL1095">
        <f>SUMIFS('总明细 源文件后台下'!W:W,'总明细 源文件后台下'!E:E,E1095,'总明细 源文件后台下'!C:C,"Adjustment",'总明细 源文件后台下'!F:F,"FBA Inventory Reimbursement - Customer Return")</f>
        <v>0</v>
      </c>
      <c r="AM1095">
        <f>SUMIFS('总明细 源文件后台下'!W:W,'总明细 源文件后台下'!E:E,E1095,'总明细 源文件后台下'!C:C,"Adjustment",'总明细 源文件后台下'!F:F,"FBA Inventory Reimbursement - Damaged:Warehouse")</f>
        <v>0</v>
      </c>
      <c r="AN1095">
        <f>SUMIFS('总明细 源文件后台下'!W:W,'总明细 源文件后台下'!E:E,E1095,'总明细 源文件后台下'!C:C,"Adjustment",'总明细 源文件后台下'!F:F,"FBA Inventory Reimbursement - Customer Service Issue")</f>
        <v>0</v>
      </c>
      <c r="AO1095">
        <f>SUMIFS('总明细 源文件后台下'!W:W,'总明细 源文件后台下'!E:E,E1095,'总明细 源文件后台下'!C:C,"Adjustment",'总明细 源文件后台下'!F:F,"FBA Inventory Reimbursement - Fee Correction")</f>
        <v>0</v>
      </c>
      <c r="AP1095">
        <f>SUMIFS('总明细 源文件后台下'!W:W,'总明细 源文件后台下'!E:E,E1095,'总明细 源文件后台下'!C:C,"Adjustment",'总明细 源文件后台下'!F:F,"FBA Inventory Reimbursement - General Adjustment")</f>
        <v>0</v>
      </c>
      <c r="AQ1095">
        <f>SUMIFS('总明细 源文件后台下'!W:W,'总明细 源文件后台下'!E:E,E1095,'总明细 源文件后台下'!C:C,"Adjustment",'总明细 源文件后台下'!F:F,"FBA Inventory Reimbursement - Lost:Inbound")</f>
        <v>0</v>
      </c>
      <c r="AR1095">
        <f>SUMIFS('总明细 源文件后台下'!W:W,'总明细 源文件后台下'!E:E,E1095,'总明细 源文件后台下'!C:C,"Adjustment",'总明细 源文件后台下'!F:F,"FBA Inventory Reimbursement - Lost:Warehouse")</f>
        <v>0</v>
      </c>
      <c r="AS1095">
        <f>SUMIFS('总明细 源文件后台下'!W:W,'总明细 源文件后台下'!E:E,E1095,'总明细 源文件后台下'!C:C,"Adjustment",'总明细 源文件后台下'!F:F,"Non-subscription Fee Adjustment")</f>
        <v>0</v>
      </c>
      <c r="AT1095">
        <f>SUMIFS('总明细 源文件后台下'!W:W,'总明细 源文件后台下'!E:E,E1095,'总明细 源文件后台下'!C:C,"Adjustment",'总明细 源文件后台下'!F:F,"FBA Inventory Placement Service Fee")</f>
        <v>0</v>
      </c>
      <c r="AV1095">
        <f>SUMIF('FBA Customer Return Per Unit Fe'!B:B,E1095,'FBA Customer Return Per Unit Fe'!C:C)</f>
        <v>0</v>
      </c>
      <c r="AX1095">
        <f>(SUMIF('仓储费 源文件后台下'!C:C,E1095,'仓储费 源文件后台下'!V:V))*-1</f>
        <v>0</v>
      </c>
      <c r="AZ1095">
        <f>SUMIF('Disposal Fee销毁费用-160.95'!B:B,E1095,'Disposal Fee销毁费用-160.95'!D:D)*-1</f>
        <v>0</v>
      </c>
      <c r="BC1095">
        <f>IFERROR(VLOOKUP(F1095,'优惠券-86.4'!F:I,4,0),0)</f>
        <v>0</v>
      </c>
      <c r="BD1095">
        <f>IFERROR(VLOOKUP(F1095,'早评-120'!E:H,4,0),0)</f>
        <v>0</v>
      </c>
      <c r="BF1095">
        <f t="shared" si="128"/>
        <v>0</v>
      </c>
      <c r="BG1095">
        <f t="shared" si="129"/>
        <v>0</v>
      </c>
      <c r="BH1095">
        <f t="shared" si="130"/>
        <v>0</v>
      </c>
      <c r="BQ1095" s="45">
        <f t="shared" si="131"/>
        <v>0</v>
      </c>
      <c r="BR1095">
        <f>SUMIFS('9月销毁明细'!D:D,'9月销毁明细'!A:A,E1095,'9月销毁明细'!H:H,"Sellable")</f>
        <v>0</v>
      </c>
      <c r="BS1095">
        <f>SUMIFS('9月销毁明细'!G:G,'9月销毁明细'!A:A,E1095,'9月销毁明细'!H:H,"Sellable")</f>
        <v>0</v>
      </c>
      <c r="BT1095">
        <f>SUMIFS('9月销毁明细'!D:D,'9月销毁明细'!A:A,E1095,'9月销毁明细'!H:H,"Unsellable")</f>
        <v>0</v>
      </c>
      <c r="BU1095">
        <f>SUMIFS('9月销毁明细'!G:G,'9月销毁明细'!A:A,E1095,'9月销毁明细'!H:H,"Unsellable")</f>
        <v>0</v>
      </c>
      <c r="BW1095">
        <f>IFERROR(I1095*VLOOKUP(F1095,'9.3成本表'!C:L,10,0),0)</f>
        <v>0</v>
      </c>
      <c r="BX1095">
        <f t="shared" si="132"/>
        <v>0</v>
      </c>
      <c r="CC1095" s="45">
        <f t="shared" si="133"/>
        <v>0</v>
      </c>
      <c r="CD1095" s="45">
        <f t="shared" si="134"/>
        <v>0</v>
      </c>
      <c r="CE1095" s="45">
        <f t="shared" si="135"/>
        <v>0</v>
      </c>
    </row>
    <row r="1096" spans="4:83" x14ac:dyDescent="0.25">
      <c r="D1096" s="20" t="s">
        <v>2301</v>
      </c>
      <c r="E1096" s="20" t="s">
        <v>2302</v>
      </c>
      <c r="F1096" s="20">
        <v>6790</v>
      </c>
      <c r="G1096">
        <v>1090</v>
      </c>
      <c r="H1096" s="20"/>
      <c r="I1096">
        <f>SUMIFS('总明细 源文件后台下'!G:G,'总明细 源文件后台下'!E:E,E1096,'总明细 源文件后台下'!C:C,"Order")</f>
        <v>0</v>
      </c>
      <c r="J1096">
        <f>SUMIFS('总明细 源文件后台下'!M:M,'总明细 源文件后台下'!E:E,E1096,'总明细 源文件后台下'!C:C,"Order")</f>
        <v>0</v>
      </c>
      <c r="K1096">
        <f>SUMIFS('总明细 源文件后台下'!N:N,'总明细 源文件后台下'!E:E,E1096,'总明细 源文件后台下'!C:C,"Order")</f>
        <v>0</v>
      </c>
      <c r="L1096">
        <f>SUMIFS('总明细 源文件后台下'!O:O,'总明细 源文件后台下'!E:E,E1096,'总明细 源文件后台下'!C:C,"Order")</f>
        <v>0</v>
      </c>
      <c r="M1096">
        <f>SUMIFS('总明细 源文件后台下'!P:P,'总明细 源文件后台下'!E:E,E1096,'总明细 源文件后台下'!C:C,"Order")</f>
        <v>0</v>
      </c>
      <c r="N1096">
        <f>SUMIFS('总明细 源文件后台下'!Q:Q,'总明细 源文件后台下'!E:E,E1096,'总明细 源文件后台下'!C:C,"Order")</f>
        <v>0</v>
      </c>
      <c r="O1096">
        <f>SUMIFS('总明细 源文件后台下'!R:R,'总明细 源文件后台下'!E:E,E1096,'总明细 源文件后台下'!C:C,"Order")</f>
        <v>0</v>
      </c>
      <c r="P1096">
        <f>SUMIFS('总明细 源文件后台下'!S:S,'总明细 源文件后台下'!E:E,E1096,'总明细 源文件后台下'!C:C,"Order")</f>
        <v>0</v>
      </c>
      <c r="Q1096">
        <f>SUMIFS('总明细 源文件后台下'!T:T,'总明细 源文件后台下'!E:E,E1096,'总明细 源文件后台下'!C:C,"Order")</f>
        <v>0</v>
      </c>
      <c r="R1096">
        <f>SUMIFS('总明细 源文件后台下'!U:U,'总明细 源文件后台下'!E:E,E1096,'总明细 源文件后台下'!C:C,"Order")</f>
        <v>0</v>
      </c>
      <c r="S1096">
        <f>SUMIFS('总明细 源文件后台下'!V:V,'总明细 源文件后台下'!E:E,E1096,'总明细 源文件后台下'!C:C,"Order")</f>
        <v>0</v>
      </c>
      <c r="T1096">
        <f>SUMIFS('总明细 源文件后台下'!W:W,'总明细 源文件后台下'!E:E,E1096,'总明细 源文件后台下'!C:C,"Order")</f>
        <v>0</v>
      </c>
      <c r="U1096">
        <f>SUMIFS('总明细 源文件后台下'!G:G,'总明细 源文件后台下'!E:E,E1096,'总明细 源文件后台下'!C:C,"Refund")</f>
        <v>0</v>
      </c>
      <c r="V1096">
        <f>SUMIFS('总明细 源文件后台下'!M:M,'总明细 源文件后台下'!E:E,E1096,'总明细 源文件后台下'!C:C,"Refund")</f>
        <v>0</v>
      </c>
      <c r="W1096">
        <f>SUMIFS('总明细 源文件后台下'!N:N,'总明细 源文件后台下'!E:E,E1096,'总明细 源文件后台下'!C:C,"Refund")</f>
        <v>0</v>
      </c>
      <c r="X1096">
        <f>SUMIFS('总明细 源文件后台下'!O:O,'总明细 源文件后台下'!E:E,E1096,'总明细 源文件后台下'!C:C,"Refund")</f>
        <v>0</v>
      </c>
      <c r="Y1096">
        <f>SUMIFS('总明细 源文件后台下'!P:P,'总明细 源文件后台下'!E:E,E1096,'总明细 源文件后台下'!C:C,"Refund")</f>
        <v>0</v>
      </c>
      <c r="Z1096">
        <f>SUMIFS('总明细 源文件后台下'!Q:Q,'总明细 源文件后台下'!E:E,E1096,'总明细 源文件后台下'!C:C,"Refund")</f>
        <v>0</v>
      </c>
      <c r="AA1096">
        <f>SUMIFS('总明细 源文件后台下'!R:R,'总明细 源文件后台下'!E:E,E1096,'总明细 源文件后台下'!C:C,"Refund")</f>
        <v>0</v>
      </c>
      <c r="AB1096">
        <f>SUMIFS('总明细 源文件后台下'!S:S,'总明细 源文件后台下'!E:E,E1096,'总明细 源文件后台下'!C:C,"Refund")</f>
        <v>0</v>
      </c>
      <c r="AC1096">
        <f>SUMIFS('总明细 源文件后台下'!T:T,'总明细 源文件后台下'!E:E,E1096,'总明细 源文件后台下'!C:C,"Refund")</f>
        <v>0</v>
      </c>
      <c r="AD1096">
        <f>SUMIFS('总明细 源文件后台下'!U:U,'总明细 源文件后台下'!E:E,E1096,'总明细 源文件后台下'!C:C,"Refund")</f>
        <v>0</v>
      </c>
      <c r="AE1096">
        <f>SUMIFS('总明细 源文件后台下'!V:V,'总明细 源文件后台下'!E:E,E1096,'总明细 源文件后台下'!C:C,"Refund")</f>
        <v>0</v>
      </c>
      <c r="AF1096">
        <f>SUMIFS('总明细 源文件后台下'!W:W,'总明细 源文件后台下'!E:E,E1096,'总明细 源文件后台下'!C:C,"Refund")</f>
        <v>0</v>
      </c>
      <c r="AK1096">
        <f>(SUMIF('广告费 源文件后台下'!G:G,E1096,'广告费 源文件后台下'!M:M))*-1</f>
        <v>0</v>
      </c>
      <c r="AL1096">
        <f>SUMIFS('总明细 源文件后台下'!W:W,'总明细 源文件后台下'!E:E,E1096,'总明细 源文件后台下'!C:C,"Adjustment",'总明细 源文件后台下'!F:F,"FBA Inventory Reimbursement - Customer Return")</f>
        <v>0</v>
      </c>
      <c r="AM1096">
        <f>SUMIFS('总明细 源文件后台下'!W:W,'总明细 源文件后台下'!E:E,E1096,'总明细 源文件后台下'!C:C,"Adjustment",'总明细 源文件后台下'!F:F,"FBA Inventory Reimbursement - Damaged:Warehouse")</f>
        <v>0</v>
      </c>
      <c r="AN1096">
        <f>SUMIFS('总明细 源文件后台下'!W:W,'总明细 源文件后台下'!E:E,E1096,'总明细 源文件后台下'!C:C,"Adjustment",'总明细 源文件后台下'!F:F,"FBA Inventory Reimbursement - Customer Service Issue")</f>
        <v>0</v>
      </c>
      <c r="AO1096">
        <f>SUMIFS('总明细 源文件后台下'!W:W,'总明细 源文件后台下'!E:E,E1096,'总明细 源文件后台下'!C:C,"Adjustment",'总明细 源文件后台下'!F:F,"FBA Inventory Reimbursement - Fee Correction")</f>
        <v>0</v>
      </c>
      <c r="AP1096">
        <f>SUMIFS('总明细 源文件后台下'!W:W,'总明细 源文件后台下'!E:E,E1096,'总明细 源文件后台下'!C:C,"Adjustment",'总明细 源文件后台下'!F:F,"FBA Inventory Reimbursement - General Adjustment")</f>
        <v>0</v>
      </c>
      <c r="AQ1096">
        <f>SUMIFS('总明细 源文件后台下'!W:W,'总明细 源文件后台下'!E:E,E1096,'总明细 源文件后台下'!C:C,"Adjustment",'总明细 源文件后台下'!F:F,"FBA Inventory Reimbursement - Lost:Inbound")</f>
        <v>0</v>
      </c>
      <c r="AR1096">
        <f>SUMIFS('总明细 源文件后台下'!W:W,'总明细 源文件后台下'!E:E,E1096,'总明细 源文件后台下'!C:C,"Adjustment",'总明细 源文件后台下'!F:F,"FBA Inventory Reimbursement - Lost:Warehouse")</f>
        <v>0</v>
      </c>
      <c r="AS1096">
        <f>SUMIFS('总明细 源文件后台下'!W:W,'总明细 源文件后台下'!E:E,E1096,'总明细 源文件后台下'!C:C,"Adjustment",'总明细 源文件后台下'!F:F,"Non-subscription Fee Adjustment")</f>
        <v>0</v>
      </c>
      <c r="AT1096">
        <f>SUMIFS('总明细 源文件后台下'!W:W,'总明细 源文件后台下'!E:E,E1096,'总明细 源文件后台下'!C:C,"Adjustment",'总明细 源文件后台下'!F:F,"FBA Inventory Placement Service Fee")</f>
        <v>0</v>
      </c>
      <c r="AV1096">
        <f>SUMIF('FBA Customer Return Per Unit Fe'!B:B,E1096,'FBA Customer Return Per Unit Fe'!C:C)</f>
        <v>0</v>
      </c>
      <c r="AX1096">
        <f>(SUMIF('仓储费 源文件后台下'!C:C,E1096,'仓储费 源文件后台下'!V:V))*-1</f>
        <v>0</v>
      </c>
      <c r="AZ1096">
        <f>SUMIF('Disposal Fee销毁费用-160.95'!B:B,E1096,'Disposal Fee销毁费用-160.95'!D:D)*-1</f>
        <v>0</v>
      </c>
      <c r="BC1096">
        <f>IFERROR(VLOOKUP(F1096,'优惠券-86.4'!F:I,4,0),0)</f>
        <v>0</v>
      </c>
      <c r="BD1096">
        <f>IFERROR(VLOOKUP(F1096,'早评-120'!E:H,4,0),0)</f>
        <v>0</v>
      </c>
      <c r="BF1096">
        <f t="shared" ref="BF1096:BF1159" si="136">T1096+AF1096+SUM(AG1096:BD1096)</f>
        <v>0</v>
      </c>
      <c r="BG1096">
        <f t="shared" ref="BG1096:BG1159" si="137">IFERROR(BF1096/J1096,0)</f>
        <v>0</v>
      </c>
      <c r="BH1096">
        <f t="shared" ref="BH1096:BH1159" si="138">IFERROR((BF1096*6.5),0)</f>
        <v>0</v>
      </c>
      <c r="BQ1096" s="45">
        <f t="shared" ref="BQ1096:BQ1159" si="139">BH1096+BI1096-BJ1096-BK1096-BL1096-BM1096-BN1096-BO1096-BP1096</f>
        <v>0</v>
      </c>
      <c r="BR1096">
        <f>SUMIFS('9月销毁明细'!D:D,'9月销毁明细'!A:A,E1096,'9月销毁明细'!H:H,"Sellable")</f>
        <v>0</v>
      </c>
      <c r="BS1096">
        <f>SUMIFS('9月销毁明细'!G:G,'9月销毁明细'!A:A,E1096,'9月销毁明细'!H:H,"Sellable")</f>
        <v>0</v>
      </c>
      <c r="BT1096">
        <f>SUMIFS('9月销毁明细'!D:D,'9月销毁明细'!A:A,E1096,'9月销毁明细'!H:H,"Unsellable")</f>
        <v>0</v>
      </c>
      <c r="BU1096">
        <f>SUMIFS('9月销毁明细'!G:G,'9月销毁明细'!A:A,E1096,'9月销毁明细'!H:H,"Unsellable")</f>
        <v>0</v>
      </c>
      <c r="BW1096">
        <f>IFERROR(I1096*VLOOKUP(F1096,'9.3成本表'!C:L,10,0),0)</f>
        <v>0</v>
      </c>
      <c r="BX1096">
        <f t="shared" ref="BX1096:BX1159" si="140">13.26*I1096</f>
        <v>0</v>
      </c>
      <c r="CC1096" s="45">
        <f t="shared" ref="CC1096:CC1159" si="141">BQ1096-BS1096-BU1096-BW1096-BX1096</f>
        <v>0</v>
      </c>
      <c r="CD1096" s="45">
        <f t="shared" ref="CD1096:CD1159" si="142">IFERROR(CC1096/(J1096*6.5),0)</f>
        <v>0</v>
      </c>
      <c r="CE1096" s="45">
        <f t="shared" ref="CE1096:CE1159" si="143">IFERROR(CC1096/(BW1096+BX1096),0)</f>
        <v>0</v>
      </c>
    </row>
    <row r="1097" spans="4:83" x14ac:dyDescent="0.25">
      <c r="D1097" s="20" t="s">
        <v>2303</v>
      </c>
      <c r="E1097" s="20" t="s">
        <v>2304</v>
      </c>
      <c r="F1097" s="20">
        <v>6790</v>
      </c>
      <c r="G1097">
        <v>1091</v>
      </c>
      <c r="H1097" s="20"/>
      <c r="I1097">
        <f>SUMIFS('总明细 源文件后台下'!G:G,'总明细 源文件后台下'!E:E,E1097,'总明细 源文件后台下'!C:C,"Order")</f>
        <v>0</v>
      </c>
      <c r="J1097">
        <f>SUMIFS('总明细 源文件后台下'!M:M,'总明细 源文件后台下'!E:E,E1097,'总明细 源文件后台下'!C:C,"Order")</f>
        <v>0</v>
      </c>
      <c r="K1097">
        <f>SUMIFS('总明细 源文件后台下'!N:N,'总明细 源文件后台下'!E:E,E1097,'总明细 源文件后台下'!C:C,"Order")</f>
        <v>0</v>
      </c>
      <c r="L1097">
        <f>SUMIFS('总明细 源文件后台下'!O:O,'总明细 源文件后台下'!E:E,E1097,'总明细 源文件后台下'!C:C,"Order")</f>
        <v>0</v>
      </c>
      <c r="M1097">
        <f>SUMIFS('总明细 源文件后台下'!P:P,'总明细 源文件后台下'!E:E,E1097,'总明细 源文件后台下'!C:C,"Order")</f>
        <v>0</v>
      </c>
      <c r="N1097">
        <f>SUMIFS('总明细 源文件后台下'!Q:Q,'总明细 源文件后台下'!E:E,E1097,'总明细 源文件后台下'!C:C,"Order")</f>
        <v>0</v>
      </c>
      <c r="O1097">
        <f>SUMIFS('总明细 源文件后台下'!R:R,'总明细 源文件后台下'!E:E,E1097,'总明细 源文件后台下'!C:C,"Order")</f>
        <v>0</v>
      </c>
      <c r="P1097">
        <f>SUMIFS('总明细 源文件后台下'!S:S,'总明细 源文件后台下'!E:E,E1097,'总明细 源文件后台下'!C:C,"Order")</f>
        <v>0</v>
      </c>
      <c r="Q1097">
        <f>SUMIFS('总明细 源文件后台下'!T:T,'总明细 源文件后台下'!E:E,E1097,'总明细 源文件后台下'!C:C,"Order")</f>
        <v>0</v>
      </c>
      <c r="R1097">
        <f>SUMIFS('总明细 源文件后台下'!U:U,'总明细 源文件后台下'!E:E,E1097,'总明细 源文件后台下'!C:C,"Order")</f>
        <v>0</v>
      </c>
      <c r="S1097">
        <f>SUMIFS('总明细 源文件后台下'!V:V,'总明细 源文件后台下'!E:E,E1097,'总明细 源文件后台下'!C:C,"Order")</f>
        <v>0</v>
      </c>
      <c r="T1097">
        <f>SUMIFS('总明细 源文件后台下'!W:W,'总明细 源文件后台下'!E:E,E1097,'总明细 源文件后台下'!C:C,"Order")</f>
        <v>0</v>
      </c>
      <c r="U1097">
        <f>SUMIFS('总明细 源文件后台下'!G:G,'总明细 源文件后台下'!E:E,E1097,'总明细 源文件后台下'!C:C,"Refund")</f>
        <v>0</v>
      </c>
      <c r="V1097">
        <f>SUMIFS('总明细 源文件后台下'!M:M,'总明细 源文件后台下'!E:E,E1097,'总明细 源文件后台下'!C:C,"Refund")</f>
        <v>0</v>
      </c>
      <c r="W1097">
        <f>SUMIFS('总明细 源文件后台下'!N:N,'总明细 源文件后台下'!E:E,E1097,'总明细 源文件后台下'!C:C,"Refund")</f>
        <v>0</v>
      </c>
      <c r="X1097">
        <f>SUMIFS('总明细 源文件后台下'!O:O,'总明细 源文件后台下'!E:E,E1097,'总明细 源文件后台下'!C:C,"Refund")</f>
        <v>0</v>
      </c>
      <c r="Y1097">
        <f>SUMIFS('总明细 源文件后台下'!P:P,'总明细 源文件后台下'!E:E,E1097,'总明细 源文件后台下'!C:C,"Refund")</f>
        <v>0</v>
      </c>
      <c r="Z1097">
        <f>SUMIFS('总明细 源文件后台下'!Q:Q,'总明细 源文件后台下'!E:E,E1097,'总明细 源文件后台下'!C:C,"Refund")</f>
        <v>0</v>
      </c>
      <c r="AA1097">
        <f>SUMIFS('总明细 源文件后台下'!R:R,'总明细 源文件后台下'!E:E,E1097,'总明细 源文件后台下'!C:C,"Refund")</f>
        <v>0</v>
      </c>
      <c r="AB1097">
        <f>SUMIFS('总明细 源文件后台下'!S:S,'总明细 源文件后台下'!E:E,E1097,'总明细 源文件后台下'!C:C,"Refund")</f>
        <v>0</v>
      </c>
      <c r="AC1097">
        <f>SUMIFS('总明细 源文件后台下'!T:T,'总明细 源文件后台下'!E:E,E1097,'总明细 源文件后台下'!C:C,"Refund")</f>
        <v>0</v>
      </c>
      <c r="AD1097">
        <f>SUMIFS('总明细 源文件后台下'!U:U,'总明细 源文件后台下'!E:E,E1097,'总明细 源文件后台下'!C:C,"Refund")</f>
        <v>0</v>
      </c>
      <c r="AE1097">
        <f>SUMIFS('总明细 源文件后台下'!V:V,'总明细 源文件后台下'!E:E,E1097,'总明细 源文件后台下'!C:C,"Refund")</f>
        <v>0</v>
      </c>
      <c r="AF1097">
        <f>SUMIFS('总明细 源文件后台下'!W:W,'总明细 源文件后台下'!E:E,E1097,'总明细 源文件后台下'!C:C,"Refund")</f>
        <v>0</v>
      </c>
      <c r="AK1097">
        <f>(SUMIF('广告费 源文件后台下'!G:G,E1097,'广告费 源文件后台下'!M:M))*-1</f>
        <v>0</v>
      </c>
      <c r="AL1097">
        <f>SUMIFS('总明细 源文件后台下'!W:W,'总明细 源文件后台下'!E:E,E1097,'总明细 源文件后台下'!C:C,"Adjustment",'总明细 源文件后台下'!F:F,"FBA Inventory Reimbursement - Customer Return")</f>
        <v>0</v>
      </c>
      <c r="AM1097">
        <f>SUMIFS('总明细 源文件后台下'!W:W,'总明细 源文件后台下'!E:E,E1097,'总明细 源文件后台下'!C:C,"Adjustment",'总明细 源文件后台下'!F:F,"FBA Inventory Reimbursement - Damaged:Warehouse")</f>
        <v>0</v>
      </c>
      <c r="AN1097">
        <f>SUMIFS('总明细 源文件后台下'!W:W,'总明细 源文件后台下'!E:E,E1097,'总明细 源文件后台下'!C:C,"Adjustment",'总明细 源文件后台下'!F:F,"FBA Inventory Reimbursement - Customer Service Issue")</f>
        <v>0</v>
      </c>
      <c r="AO1097">
        <f>SUMIFS('总明细 源文件后台下'!W:W,'总明细 源文件后台下'!E:E,E1097,'总明细 源文件后台下'!C:C,"Adjustment",'总明细 源文件后台下'!F:F,"FBA Inventory Reimbursement - Fee Correction")</f>
        <v>0</v>
      </c>
      <c r="AP1097">
        <f>SUMIFS('总明细 源文件后台下'!W:W,'总明细 源文件后台下'!E:E,E1097,'总明细 源文件后台下'!C:C,"Adjustment",'总明细 源文件后台下'!F:F,"FBA Inventory Reimbursement - General Adjustment")</f>
        <v>0</v>
      </c>
      <c r="AQ1097">
        <f>SUMIFS('总明细 源文件后台下'!W:W,'总明细 源文件后台下'!E:E,E1097,'总明细 源文件后台下'!C:C,"Adjustment",'总明细 源文件后台下'!F:F,"FBA Inventory Reimbursement - Lost:Inbound")</f>
        <v>0</v>
      </c>
      <c r="AR1097">
        <f>SUMIFS('总明细 源文件后台下'!W:W,'总明细 源文件后台下'!E:E,E1097,'总明细 源文件后台下'!C:C,"Adjustment",'总明细 源文件后台下'!F:F,"FBA Inventory Reimbursement - Lost:Warehouse")</f>
        <v>0</v>
      </c>
      <c r="AS1097">
        <f>SUMIFS('总明细 源文件后台下'!W:W,'总明细 源文件后台下'!E:E,E1097,'总明细 源文件后台下'!C:C,"Adjustment",'总明细 源文件后台下'!F:F,"Non-subscription Fee Adjustment")</f>
        <v>0</v>
      </c>
      <c r="AT1097">
        <f>SUMIFS('总明细 源文件后台下'!W:W,'总明细 源文件后台下'!E:E,E1097,'总明细 源文件后台下'!C:C,"Adjustment",'总明细 源文件后台下'!F:F,"FBA Inventory Placement Service Fee")</f>
        <v>0</v>
      </c>
      <c r="AV1097">
        <f>SUMIF('FBA Customer Return Per Unit Fe'!B:B,E1097,'FBA Customer Return Per Unit Fe'!C:C)</f>
        <v>0</v>
      </c>
      <c r="AX1097">
        <f>(SUMIF('仓储费 源文件后台下'!C:C,E1097,'仓储费 源文件后台下'!V:V))*-1</f>
        <v>0</v>
      </c>
      <c r="AZ1097">
        <f>SUMIF('Disposal Fee销毁费用-160.95'!B:B,E1097,'Disposal Fee销毁费用-160.95'!D:D)*-1</f>
        <v>0</v>
      </c>
      <c r="BC1097">
        <f>IFERROR(VLOOKUP(F1097,'优惠券-86.4'!F:I,4,0),0)</f>
        <v>0</v>
      </c>
      <c r="BD1097">
        <f>IFERROR(VLOOKUP(F1097,'早评-120'!E:H,4,0),0)</f>
        <v>0</v>
      </c>
      <c r="BF1097">
        <f t="shared" si="136"/>
        <v>0</v>
      </c>
      <c r="BG1097">
        <f t="shared" si="137"/>
        <v>0</v>
      </c>
      <c r="BH1097">
        <f t="shared" si="138"/>
        <v>0</v>
      </c>
      <c r="BQ1097" s="45">
        <f t="shared" si="139"/>
        <v>0</v>
      </c>
      <c r="BR1097">
        <f>SUMIFS('9月销毁明细'!D:D,'9月销毁明细'!A:A,E1097,'9月销毁明细'!H:H,"Sellable")</f>
        <v>0</v>
      </c>
      <c r="BS1097">
        <f>SUMIFS('9月销毁明细'!G:G,'9月销毁明细'!A:A,E1097,'9月销毁明细'!H:H,"Sellable")</f>
        <v>0</v>
      </c>
      <c r="BT1097">
        <f>SUMIFS('9月销毁明细'!D:D,'9月销毁明细'!A:A,E1097,'9月销毁明细'!H:H,"Unsellable")</f>
        <v>0</v>
      </c>
      <c r="BU1097">
        <f>SUMIFS('9月销毁明细'!G:G,'9月销毁明细'!A:A,E1097,'9月销毁明细'!H:H,"Unsellable")</f>
        <v>0</v>
      </c>
      <c r="BW1097">
        <f>IFERROR(I1097*VLOOKUP(F1097,'9.3成本表'!C:L,10,0),0)</f>
        <v>0</v>
      </c>
      <c r="BX1097">
        <f t="shared" si="140"/>
        <v>0</v>
      </c>
      <c r="CC1097" s="45">
        <f t="shared" si="141"/>
        <v>0</v>
      </c>
      <c r="CD1097" s="45">
        <f t="shared" si="142"/>
        <v>0</v>
      </c>
      <c r="CE1097" s="45">
        <f t="shared" si="143"/>
        <v>0</v>
      </c>
    </row>
    <row r="1098" spans="4:83" x14ac:dyDescent="0.25">
      <c r="D1098" s="20" t="s">
        <v>2305</v>
      </c>
      <c r="E1098" s="20" t="s">
        <v>2306</v>
      </c>
      <c r="F1098" s="20">
        <v>6790</v>
      </c>
      <c r="G1098">
        <v>1092</v>
      </c>
      <c r="H1098" s="20"/>
      <c r="I1098">
        <f>SUMIFS('总明细 源文件后台下'!G:G,'总明细 源文件后台下'!E:E,E1098,'总明细 源文件后台下'!C:C,"Order")</f>
        <v>0</v>
      </c>
      <c r="J1098">
        <f>SUMIFS('总明细 源文件后台下'!M:M,'总明细 源文件后台下'!E:E,E1098,'总明细 源文件后台下'!C:C,"Order")</f>
        <v>0</v>
      </c>
      <c r="K1098">
        <f>SUMIFS('总明细 源文件后台下'!N:N,'总明细 源文件后台下'!E:E,E1098,'总明细 源文件后台下'!C:C,"Order")</f>
        <v>0</v>
      </c>
      <c r="L1098">
        <f>SUMIFS('总明细 源文件后台下'!O:O,'总明细 源文件后台下'!E:E,E1098,'总明细 源文件后台下'!C:C,"Order")</f>
        <v>0</v>
      </c>
      <c r="M1098">
        <f>SUMIFS('总明细 源文件后台下'!P:P,'总明细 源文件后台下'!E:E,E1098,'总明细 源文件后台下'!C:C,"Order")</f>
        <v>0</v>
      </c>
      <c r="N1098">
        <f>SUMIFS('总明细 源文件后台下'!Q:Q,'总明细 源文件后台下'!E:E,E1098,'总明细 源文件后台下'!C:C,"Order")</f>
        <v>0</v>
      </c>
      <c r="O1098">
        <f>SUMIFS('总明细 源文件后台下'!R:R,'总明细 源文件后台下'!E:E,E1098,'总明细 源文件后台下'!C:C,"Order")</f>
        <v>0</v>
      </c>
      <c r="P1098">
        <f>SUMIFS('总明细 源文件后台下'!S:S,'总明细 源文件后台下'!E:E,E1098,'总明细 源文件后台下'!C:C,"Order")</f>
        <v>0</v>
      </c>
      <c r="Q1098">
        <f>SUMIFS('总明细 源文件后台下'!T:T,'总明细 源文件后台下'!E:E,E1098,'总明细 源文件后台下'!C:C,"Order")</f>
        <v>0</v>
      </c>
      <c r="R1098">
        <f>SUMIFS('总明细 源文件后台下'!U:U,'总明细 源文件后台下'!E:E,E1098,'总明细 源文件后台下'!C:C,"Order")</f>
        <v>0</v>
      </c>
      <c r="S1098">
        <f>SUMIFS('总明细 源文件后台下'!V:V,'总明细 源文件后台下'!E:E,E1098,'总明细 源文件后台下'!C:C,"Order")</f>
        <v>0</v>
      </c>
      <c r="T1098">
        <f>SUMIFS('总明细 源文件后台下'!W:W,'总明细 源文件后台下'!E:E,E1098,'总明细 源文件后台下'!C:C,"Order")</f>
        <v>0</v>
      </c>
      <c r="U1098">
        <f>SUMIFS('总明细 源文件后台下'!G:G,'总明细 源文件后台下'!E:E,E1098,'总明细 源文件后台下'!C:C,"Refund")</f>
        <v>0</v>
      </c>
      <c r="V1098">
        <f>SUMIFS('总明细 源文件后台下'!M:M,'总明细 源文件后台下'!E:E,E1098,'总明细 源文件后台下'!C:C,"Refund")</f>
        <v>0</v>
      </c>
      <c r="W1098">
        <f>SUMIFS('总明细 源文件后台下'!N:N,'总明细 源文件后台下'!E:E,E1098,'总明细 源文件后台下'!C:C,"Refund")</f>
        <v>0</v>
      </c>
      <c r="X1098">
        <f>SUMIFS('总明细 源文件后台下'!O:O,'总明细 源文件后台下'!E:E,E1098,'总明细 源文件后台下'!C:C,"Refund")</f>
        <v>0</v>
      </c>
      <c r="Y1098">
        <f>SUMIFS('总明细 源文件后台下'!P:P,'总明细 源文件后台下'!E:E,E1098,'总明细 源文件后台下'!C:C,"Refund")</f>
        <v>0</v>
      </c>
      <c r="Z1098">
        <f>SUMIFS('总明细 源文件后台下'!Q:Q,'总明细 源文件后台下'!E:E,E1098,'总明细 源文件后台下'!C:C,"Refund")</f>
        <v>0</v>
      </c>
      <c r="AA1098">
        <f>SUMIFS('总明细 源文件后台下'!R:R,'总明细 源文件后台下'!E:E,E1098,'总明细 源文件后台下'!C:C,"Refund")</f>
        <v>0</v>
      </c>
      <c r="AB1098">
        <f>SUMIFS('总明细 源文件后台下'!S:S,'总明细 源文件后台下'!E:E,E1098,'总明细 源文件后台下'!C:C,"Refund")</f>
        <v>0</v>
      </c>
      <c r="AC1098">
        <f>SUMIFS('总明细 源文件后台下'!T:T,'总明细 源文件后台下'!E:E,E1098,'总明细 源文件后台下'!C:C,"Refund")</f>
        <v>0</v>
      </c>
      <c r="AD1098">
        <f>SUMIFS('总明细 源文件后台下'!U:U,'总明细 源文件后台下'!E:E,E1098,'总明细 源文件后台下'!C:C,"Refund")</f>
        <v>0</v>
      </c>
      <c r="AE1098">
        <f>SUMIFS('总明细 源文件后台下'!V:V,'总明细 源文件后台下'!E:E,E1098,'总明细 源文件后台下'!C:C,"Refund")</f>
        <v>0</v>
      </c>
      <c r="AF1098">
        <f>SUMIFS('总明细 源文件后台下'!W:W,'总明细 源文件后台下'!E:E,E1098,'总明细 源文件后台下'!C:C,"Refund")</f>
        <v>0</v>
      </c>
      <c r="AK1098">
        <f>(SUMIF('广告费 源文件后台下'!G:G,E1098,'广告费 源文件后台下'!M:M))*-1</f>
        <v>0</v>
      </c>
      <c r="AL1098">
        <f>SUMIFS('总明细 源文件后台下'!W:W,'总明细 源文件后台下'!E:E,E1098,'总明细 源文件后台下'!C:C,"Adjustment",'总明细 源文件后台下'!F:F,"FBA Inventory Reimbursement - Customer Return")</f>
        <v>0</v>
      </c>
      <c r="AM1098">
        <f>SUMIFS('总明细 源文件后台下'!W:W,'总明细 源文件后台下'!E:E,E1098,'总明细 源文件后台下'!C:C,"Adjustment",'总明细 源文件后台下'!F:F,"FBA Inventory Reimbursement - Damaged:Warehouse")</f>
        <v>0</v>
      </c>
      <c r="AN1098">
        <f>SUMIFS('总明细 源文件后台下'!W:W,'总明细 源文件后台下'!E:E,E1098,'总明细 源文件后台下'!C:C,"Adjustment",'总明细 源文件后台下'!F:F,"FBA Inventory Reimbursement - Customer Service Issue")</f>
        <v>0</v>
      </c>
      <c r="AO1098">
        <f>SUMIFS('总明细 源文件后台下'!W:W,'总明细 源文件后台下'!E:E,E1098,'总明细 源文件后台下'!C:C,"Adjustment",'总明细 源文件后台下'!F:F,"FBA Inventory Reimbursement - Fee Correction")</f>
        <v>0</v>
      </c>
      <c r="AP1098">
        <f>SUMIFS('总明细 源文件后台下'!W:W,'总明细 源文件后台下'!E:E,E1098,'总明细 源文件后台下'!C:C,"Adjustment",'总明细 源文件后台下'!F:F,"FBA Inventory Reimbursement - General Adjustment")</f>
        <v>0</v>
      </c>
      <c r="AQ1098">
        <f>SUMIFS('总明细 源文件后台下'!W:W,'总明细 源文件后台下'!E:E,E1098,'总明细 源文件后台下'!C:C,"Adjustment",'总明细 源文件后台下'!F:F,"FBA Inventory Reimbursement - Lost:Inbound")</f>
        <v>0</v>
      </c>
      <c r="AR1098">
        <f>SUMIFS('总明细 源文件后台下'!W:W,'总明细 源文件后台下'!E:E,E1098,'总明细 源文件后台下'!C:C,"Adjustment",'总明细 源文件后台下'!F:F,"FBA Inventory Reimbursement - Lost:Warehouse")</f>
        <v>0</v>
      </c>
      <c r="AS1098">
        <f>SUMIFS('总明细 源文件后台下'!W:W,'总明细 源文件后台下'!E:E,E1098,'总明细 源文件后台下'!C:C,"Adjustment",'总明细 源文件后台下'!F:F,"Non-subscription Fee Adjustment")</f>
        <v>0</v>
      </c>
      <c r="AT1098">
        <f>SUMIFS('总明细 源文件后台下'!W:W,'总明细 源文件后台下'!E:E,E1098,'总明细 源文件后台下'!C:C,"Adjustment",'总明细 源文件后台下'!F:F,"FBA Inventory Placement Service Fee")</f>
        <v>0</v>
      </c>
      <c r="AV1098">
        <f>SUMIF('FBA Customer Return Per Unit Fe'!B:B,E1098,'FBA Customer Return Per Unit Fe'!C:C)</f>
        <v>0</v>
      </c>
      <c r="AX1098">
        <f>(SUMIF('仓储费 源文件后台下'!C:C,E1098,'仓储费 源文件后台下'!V:V))*-1</f>
        <v>0</v>
      </c>
      <c r="AZ1098">
        <f>SUMIF('Disposal Fee销毁费用-160.95'!B:B,E1098,'Disposal Fee销毁费用-160.95'!D:D)*-1</f>
        <v>0</v>
      </c>
      <c r="BC1098">
        <f>IFERROR(VLOOKUP(F1098,'优惠券-86.4'!F:I,4,0),0)</f>
        <v>0</v>
      </c>
      <c r="BD1098">
        <f>IFERROR(VLOOKUP(F1098,'早评-120'!E:H,4,0),0)</f>
        <v>0</v>
      </c>
      <c r="BF1098">
        <f t="shared" si="136"/>
        <v>0</v>
      </c>
      <c r="BG1098">
        <f t="shared" si="137"/>
        <v>0</v>
      </c>
      <c r="BH1098">
        <f t="shared" si="138"/>
        <v>0</v>
      </c>
      <c r="BQ1098" s="45">
        <f t="shared" si="139"/>
        <v>0</v>
      </c>
      <c r="BR1098">
        <f>SUMIFS('9月销毁明细'!D:D,'9月销毁明细'!A:A,E1098,'9月销毁明细'!H:H,"Sellable")</f>
        <v>0</v>
      </c>
      <c r="BS1098">
        <f>SUMIFS('9月销毁明细'!G:G,'9月销毁明细'!A:A,E1098,'9月销毁明细'!H:H,"Sellable")</f>
        <v>0</v>
      </c>
      <c r="BT1098">
        <f>SUMIFS('9月销毁明细'!D:D,'9月销毁明细'!A:A,E1098,'9月销毁明细'!H:H,"Unsellable")</f>
        <v>0</v>
      </c>
      <c r="BU1098">
        <f>SUMIFS('9月销毁明细'!G:G,'9月销毁明细'!A:A,E1098,'9月销毁明细'!H:H,"Unsellable")</f>
        <v>0</v>
      </c>
      <c r="BW1098">
        <f>IFERROR(I1098*VLOOKUP(F1098,'9.3成本表'!C:L,10,0),0)</f>
        <v>0</v>
      </c>
      <c r="BX1098">
        <f t="shared" si="140"/>
        <v>0</v>
      </c>
      <c r="CC1098" s="45">
        <f t="shared" si="141"/>
        <v>0</v>
      </c>
      <c r="CD1098" s="45">
        <f t="shared" si="142"/>
        <v>0</v>
      </c>
      <c r="CE1098" s="45">
        <f t="shared" si="143"/>
        <v>0</v>
      </c>
    </row>
    <row r="1099" spans="4:83" x14ac:dyDescent="0.25">
      <c r="D1099" s="20" t="s">
        <v>2307</v>
      </c>
      <c r="E1099" s="20" t="s">
        <v>2308</v>
      </c>
      <c r="F1099" s="20">
        <v>6790</v>
      </c>
      <c r="G1099">
        <v>1093</v>
      </c>
      <c r="H1099" s="20"/>
      <c r="I1099">
        <f>SUMIFS('总明细 源文件后台下'!G:G,'总明细 源文件后台下'!E:E,E1099,'总明细 源文件后台下'!C:C,"Order")</f>
        <v>0</v>
      </c>
      <c r="J1099">
        <f>SUMIFS('总明细 源文件后台下'!M:M,'总明细 源文件后台下'!E:E,E1099,'总明细 源文件后台下'!C:C,"Order")</f>
        <v>0</v>
      </c>
      <c r="K1099">
        <f>SUMIFS('总明细 源文件后台下'!N:N,'总明细 源文件后台下'!E:E,E1099,'总明细 源文件后台下'!C:C,"Order")</f>
        <v>0</v>
      </c>
      <c r="L1099">
        <f>SUMIFS('总明细 源文件后台下'!O:O,'总明细 源文件后台下'!E:E,E1099,'总明细 源文件后台下'!C:C,"Order")</f>
        <v>0</v>
      </c>
      <c r="M1099">
        <f>SUMIFS('总明细 源文件后台下'!P:P,'总明细 源文件后台下'!E:E,E1099,'总明细 源文件后台下'!C:C,"Order")</f>
        <v>0</v>
      </c>
      <c r="N1099">
        <f>SUMIFS('总明细 源文件后台下'!Q:Q,'总明细 源文件后台下'!E:E,E1099,'总明细 源文件后台下'!C:C,"Order")</f>
        <v>0</v>
      </c>
      <c r="O1099">
        <f>SUMIFS('总明细 源文件后台下'!R:R,'总明细 源文件后台下'!E:E,E1099,'总明细 源文件后台下'!C:C,"Order")</f>
        <v>0</v>
      </c>
      <c r="P1099">
        <f>SUMIFS('总明细 源文件后台下'!S:S,'总明细 源文件后台下'!E:E,E1099,'总明细 源文件后台下'!C:C,"Order")</f>
        <v>0</v>
      </c>
      <c r="Q1099">
        <f>SUMIFS('总明细 源文件后台下'!T:T,'总明细 源文件后台下'!E:E,E1099,'总明细 源文件后台下'!C:C,"Order")</f>
        <v>0</v>
      </c>
      <c r="R1099">
        <f>SUMIFS('总明细 源文件后台下'!U:U,'总明细 源文件后台下'!E:E,E1099,'总明细 源文件后台下'!C:C,"Order")</f>
        <v>0</v>
      </c>
      <c r="S1099">
        <f>SUMIFS('总明细 源文件后台下'!V:V,'总明细 源文件后台下'!E:E,E1099,'总明细 源文件后台下'!C:C,"Order")</f>
        <v>0</v>
      </c>
      <c r="T1099">
        <f>SUMIFS('总明细 源文件后台下'!W:W,'总明细 源文件后台下'!E:E,E1099,'总明细 源文件后台下'!C:C,"Order")</f>
        <v>0</v>
      </c>
      <c r="U1099">
        <f>SUMIFS('总明细 源文件后台下'!G:G,'总明细 源文件后台下'!E:E,E1099,'总明细 源文件后台下'!C:C,"Refund")</f>
        <v>0</v>
      </c>
      <c r="V1099">
        <f>SUMIFS('总明细 源文件后台下'!M:M,'总明细 源文件后台下'!E:E,E1099,'总明细 源文件后台下'!C:C,"Refund")</f>
        <v>0</v>
      </c>
      <c r="W1099">
        <f>SUMIFS('总明细 源文件后台下'!N:N,'总明细 源文件后台下'!E:E,E1099,'总明细 源文件后台下'!C:C,"Refund")</f>
        <v>0</v>
      </c>
      <c r="X1099">
        <f>SUMIFS('总明细 源文件后台下'!O:O,'总明细 源文件后台下'!E:E,E1099,'总明细 源文件后台下'!C:C,"Refund")</f>
        <v>0</v>
      </c>
      <c r="Y1099">
        <f>SUMIFS('总明细 源文件后台下'!P:P,'总明细 源文件后台下'!E:E,E1099,'总明细 源文件后台下'!C:C,"Refund")</f>
        <v>0</v>
      </c>
      <c r="Z1099">
        <f>SUMIFS('总明细 源文件后台下'!Q:Q,'总明细 源文件后台下'!E:E,E1099,'总明细 源文件后台下'!C:C,"Refund")</f>
        <v>0</v>
      </c>
      <c r="AA1099">
        <f>SUMIFS('总明细 源文件后台下'!R:R,'总明细 源文件后台下'!E:E,E1099,'总明细 源文件后台下'!C:C,"Refund")</f>
        <v>0</v>
      </c>
      <c r="AB1099">
        <f>SUMIFS('总明细 源文件后台下'!S:S,'总明细 源文件后台下'!E:E,E1099,'总明细 源文件后台下'!C:C,"Refund")</f>
        <v>0</v>
      </c>
      <c r="AC1099">
        <f>SUMIFS('总明细 源文件后台下'!T:T,'总明细 源文件后台下'!E:E,E1099,'总明细 源文件后台下'!C:C,"Refund")</f>
        <v>0</v>
      </c>
      <c r="AD1099">
        <f>SUMIFS('总明细 源文件后台下'!U:U,'总明细 源文件后台下'!E:E,E1099,'总明细 源文件后台下'!C:C,"Refund")</f>
        <v>0</v>
      </c>
      <c r="AE1099">
        <f>SUMIFS('总明细 源文件后台下'!V:V,'总明细 源文件后台下'!E:E,E1099,'总明细 源文件后台下'!C:C,"Refund")</f>
        <v>0</v>
      </c>
      <c r="AF1099">
        <f>SUMIFS('总明细 源文件后台下'!W:W,'总明细 源文件后台下'!E:E,E1099,'总明细 源文件后台下'!C:C,"Refund")</f>
        <v>0</v>
      </c>
      <c r="AK1099">
        <f>(SUMIF('广告费 源文件后台下'!G:G,E1099,'广告费 源文件后台下'!M:M))*-1</f>
        <v>0</v>
      </c>
      <c r="AL1099">
        <f>SUMIFS('总明细 源文件后台下'!W:W,'总明细 源文件后台下'!E:E,E1099,'总明细 源文件后台下'!C:C,"Adjustment",'总明细 源文件后台下'!F:F,"FBA Inventory Reimbursement - Customer Return")</f>
        <v>0</v>
      </c>
      <c r="AM1099">
        <f>SUMIFS('总明细 源文件后台下'!W:W,'总明细 源文件后台下'!E:E,E1099,'总明细 源文件后台下'!C:C,"Adjustment",'总明细 源文件后台下'!F:F,"FBA Inventory Reimbursement - Damaged:Warehouse")</f>
        <v>0</v>
      </c>
      <c r="AN1099">
        <f>SUMIFS('总明细 源文件后台下'!W:W,'总明细 源文件后台下'!E:E,E1099,'总明细 源文件后台下'!C:C,"Adjustment",'总明细 源文件后台下'!F:F,"FBA Inventory Reimbursement - Customer Service Issue")</f>
        <v>0</v>
      </c>
      <c r="AO1099">
        <f>SUMIFS('总明细 源文件后台下'!W:W,'总明细 源文件后台下'!E:E,E1099,'总明细 源文件后台下'!C:C,"Adjustment",'总明细 源文件后台下'!F:F,"FBA Inventory Reimbursement - Fee Correction")</f>
        <v>0</v>
      </c>
      <c r="AP1099">
        <f>SUMIFS('总明细 源文件后台下'!W:W,'总明细 源文件后台下'!E:E,E1099,'总明细 源文件后台下'!C:C,"Adjustment",'总明细 源文件后台下'!F:F,"FBA Inventory Reimbursement - General Adjustment")</f>
        <v>0</v>
      </c>
      <c r="AQ1099">
        <f>SUMIFS('总明细 源文件后台下'!W:W,'总明细 源文件后台下'!E:E,E1099,'总明细 源文件后台下'!C:C,"Adjustment",'总明细 源文件后台下'!F:F,"FBA Inventory Reimbursement - Lost:Inbound")</f>
        <v>0</v>
      </c>
      <c r="AR1099">
        <f>SUMIFS('总明细 源文件后台下'!W:W,'总明细 源文件后台下'!E:E,E1099,'总明细 源文件后台下'!C:C,"Adjustment",'总明细 源文件后台下'!F:F,"FBA Inventory Reimbursement - Lost:Warehouse")</f>
        <v>0</v>
      </c>
      <c r="AS1099">
        <f>SUMIFS('总明细 源文件后台下'!W:W,'总明细 源文件后台下'!E:E,E1099,'总明细 源文件后台下'!C:C,"Adjustment",'总明细 源文件后台下'!F:F,"Non-subscription Fee Adjustment")</f>
        <v>0</v>
      </c>
      <c r="AT1099">
        <f>SUMIFS('总明细 源文件后台下'!W:W,'总明细 源文件后台下'!E:E,E1099,'总明细 源文件后台下'!C:C,"Adjustment",'总明细 源文件后台下'!F:F,"FBA Inventory Placement Service Fee")</f>
        <v>0</v>
      </c>
      <c r="AV1099">
        <f>SUMIF('FBA Customer Return Per Unit Fe'!B:B,E1099,'FBA Customer Return Per Unit Fe'!C:C)</f>
        <v>0</v>
      </c>
      <c r="AX1099">
        <f>(SUMIF('仓储费 源文件后台下'!C:C,E1099,'仓储费 源文件后台下'!V:V))*-1</f>
        <v>0</v>
      </c>
      <c r="AZ1099">
        <f>SUMIF('Disposal Fee销毁费用-160.95'!B:B,E1099,'Disposal Fee销毁费用-160.95'!D:D)*-1</f>
        <v>0</v>
      </c>
      <c r="BC1099">
        <f>IFERROR(VLOOKUP(F1099,'优惠券-86.4'!F:I,4,0),0)</f>
        <v>0</v>
      </c>
      <c r="BD1099">
        <f>IFERROR(VLOOKUP(F1099,'早评-120'!E:H,4,0),0)</f>
        <v>0</v>
      </c>
      <c r="BF1099">
        <f t="shared" si="136"/>
        <v>0</v>
      </c>
      <c r="BG1099">
        <f t="shared" si="137"/>
        <v>0</v>
      </c>
      <c r="BH1099">
        <f t="shared" si="138"/>
        <v>0</v>
      </c>
      <c r="BQ1099" s="45">
        <f t="shared" si="139"/>
        <v>0</v>
      </c>
      <c r="BR1099">
        <f>SUMIFS('9月销毁明细'!D:D,'9月销毁明细'!A:A,E1099,'9月销毁明细'!H:H,"Sellable")</f>
        <v>0</v>
      </c>
      <c r="BS1099">
        <f>SUMIFS('9月销毁明细'!G:G,'9月销毁明细'!A:A,E1099,'9月销毁明细'!H:H,"Sellable")</f>
        <v>0</v>
      </c>
      <c r="BT1099">
        <f>SUMIFS('9月销毁明细'!D:D,'9月销毁明细'!A:A,E1099,'9月销毁明细'!H:H,"Unsellable")</f>
        <v>0</v>
      </c>
      <c r="BU1099">
        <f>SUMIFS('9月销毁明细'!G:G,'9月销毁明细'!A:A,E1099,'9月销毁明细'!H:H,"Unsellable")</f>
        <v>0</v>
      </c>
      <c r="BW1099">
        <f>IFERROR(I1099*VLOOKUP(F1099,'9.3成本表'!C:L,10,0),0)</f>
        <v>0</v>
      </c>
      <c r="BX1099">
        <f t="shared" si="140"/>
        <v>0</v>
      </c>
      <c r="CC1099" s="45">
        <f t="shared" si="141"/>
        <v>0</v>
      </c>
      <c r="CD1099" s="45">
        <f t="shared" si="142"/>
        <v>0</v>
      </c>
      <c r="CE1099" s="45">
        <f t="shared" si="143"/>
        <v>0</v>
      </c>
    </row>
    <row r="1100" spans="4:83" x14ac:dyDescent="0.25">
      <c r="D1100" s="20" t="s">
        <v>2309</v>
      </c>
      <c r="E1100" s="20" t="s">
        <v>2310</v>
      </c>
      <c r="F1100" s="20">
        <v>6790</v>
      </c>
      <c r="G1100">
        <v>1094</v>
      </c>
      <c r="H1100" s="20"/>
      <c r="I1100">
        <f>SUMIFS('总明细 源文件后台下'!G:G,'总明细 源文件后台下'!E:E,E1100,'总明细 源文件后台下'!C:C,"Order")</f>
        <v>0</v>
      </c>
      <c r="J1100">
        <f>SUMIFS('总明细 源文件后台下'!M:M,'总明细 源文件后台下'!E:E,E1100,'总明细 源文件后台下'!C:C,"Order")</f>
        <v>0</v>
      </c>
      <c r="K1100">
        <f>SUMIFS('总明细 源文件后台下'!N:N,'总明细 源文件后台下'!E:E,E1100,'总明细 源文件后台下'!C:C,"Order")</f>
        <v>0</v>
      </c>
      <c r="L1100">
        <f>SUMIFS('总明细 源文件后台下'!O:O,'总明细 源文件后台下'!E:E,E1100,'总明细 源文件后台下'!C:C,"Order")</f>
        <v>0</v>
      </c>
      <c r="M1100">
        <f>SUMIFS('总明细 源文件后台下'!P:P,'总明细 源文件后台下'!E:E,E1100,'总明细 源文件后台下'!C:C,"Order")</f>
        <v>0</v>
      </c>
      <c r="N1100">
        <f>SUMIFS('总明细 源文件后台下'!Q:Q,'总明细 源文件后台下'!E:E,E1100,'总明细 源文件后台下'!C:C,"Order")</f>
        <v>0</v>
      </c>
      <c r="O1100">
        <f>SUMIFS('总明细 源文件后台下'!R:R,'总明细 源文件后台下'!E:E,E1100,'总明细 源文件后台下'!C:C,"Order")</f>
        <v>0</v>
      </c>
      <c r="P1100">
        <f>SUMIFS('总明细 源文件后台下'!S:S,'总明细 源文件后台下'!E:E,E1100,'总明细 源文件后台下'!C:C,"Order")</f>
        <v>0</v>
      </c>
      <c r="Q1100">
        <f>SUMIFS('总明细 源文件后台下'!T:T,'总明细 源文件后台下'!E:E,E1100,'总明细 源文件后台下'!C:C,"Order")</f>
        <v>0</v>
      </c>
      <c r="R1100">
        <f>SUMIFS('总明细 源文件后台下'!U:U,'总明细 源文件后台下'!E:E,E1100,'总明细 源文件后台下'!C:C,"Order")</f>
        <v>0</v>
      </c>
      <c r="S1100">
        <f>SUMIFS('总明细 源文件后台下'!V:V,'总明细 源文件后台下'!E:E,E1100,'总明细 源文件后台下'!C:C,"Order")</f>
        <v>0</v>
      </c>
      <c r="T1100">
        <f>SUMIFS('总明细 源文件后台下'!W:W,'总明细 源文件后台下'!E:E,E1100,'总明细 源文件后台下'!C:C,"Order")</f>
        <v>0</v>
      </c>
      <c r="U1100">
        <f>SUMIFS('总明细 源文件后台下'!G:G,'总明细 源文件后台下'!E:E,E1100,'总明细 源文件后台下'!C:C,"Refund")</f>
        <v>0</v>
      </c>
      <c r="V1100">
        <f>SUMIFS('总明细 源文件后台下'!M:M,'总明细 源文件后台下'!E:E,E1100,'总明细 源文件后台下'!C:C,"Refund")</f>
        <v>0</v>
      </c>
      <c r="W1100">
        <f>SUMIFS('总明细 源文件后台下'!N:N,'总明细 源文件后台下'!E:E,E1100,'总明细 源文件后台下'!C:C,"Refund")</f>
        <v>0</v>
      </c>
      <c r="X1100">
        <f>SUMIFS('总明细 源文件后台下'!O:O,'总明细 源文件后台下'!E:E,E1100,'总明细 源文件后台下'!C:C,"Refund")</f>
        <v>0</v>
      </c>
      <c r="Y1100">
        <f>SUMIFS('总明细 源文件后台下'!P:P,'总明细 源文件后台下'!E:E,E1100,'总明细 源文件后台下'!C:C,"Refund")</f>
        <v>0</v>
      </c>
      <c r="Z1100">
        <f>SUMIFS('总明细 源文件后台下'!Q:Q,'总明细 源文件后台下'!E:E,E1100,'总明细 源文件后台下'!C:C,"Refund")</f>
        <v>0</v>
      </c>
      <c r="AA1100">
        <f>SUMIFS('总明细 源文件后台下'!R:R,'总明细 源文件后台下'!E:E,E1100,'总明细 源文件后台下'!C:C,"Refund")</f>
        <v>0</v>
      </c>
      <c r="AB1100">
        <f>SUMIFS('总明细 源文件后台下'!S:S,'总明细 源文件后台下'!E:E,E1100,'总明细 源文件后台下'!C:C,"Refund")</f>
        <v>0</v>
      </c>
      <c r="AC1100">
        <f>SUMIFS('总明细 源文件后台下'!T:T,'总明细 源文件后台下'!E:E,E1100,'总明细 源文件后台下'!C:C,"Refund")</f>
        <v>0</v>
      </c>
      <c r="AD1100">
        <f>SUMIFS('总明细 源文件后台下'!U:U,'总明细 源文件后台下'!E:E,E1100,'总明细 源文件后台下'!C:C,"Refund")</f>
        <v>0</v>
      </c>
      <c r="AE1100">
        <f>SUMIFS('总明细 源文件后台下'!V:V,'总明细 源文件后台下'!E:E,E1100,'总明细 源文件后台下'!C:C,"Refund")</f>
        <v>0</v>
      </c>
      <c r="AF1100">
        <f>SUMIFS('总明细 源文件后台下'!W:W,'总明细 源文件后台下'!E:E,E1100,'总明细 源文件后台下'!C:C,"Refund")</f>
        <v>0</v>
      </c>
      <c r="AK1100">
        <f>(SUMIF('广告费 源文件后台下'!G:G,E1100,'广告费 源文件后台下'!M:M))*-1</f>
        <v>0</v>
      </c>
      <c r="AL1100">
        <f>SUMIFS('总明细 源文件后台下'!W:W,'总明细 源文件后台下'!E:E,E1100,'总明细 源文件后台下'!C:C,"Adjustment",'总明细 源文件后台下'!F:F,"FBA Inventory Reimbursement - Customer Return")</f>
        <v>0</v>
      </c>
      <c r="AM1100">
        <f>SUMIFS('总明细 源文件后台下'!W:W,'总明细 源文件后台下'!E:E,E1100,'总明细 源文件后台下'!C:C,"Adjustment",'总明细 源文件后台下'!F:F,"FBA Inventory Reimbursement - Damaged:Warehouse")</f>
        <v>0</v>
      </c>
      <c r="AN1100">
        <f>SUMIFS('总明细 源文件后台下'!W:W,'总明细 源文件后台下'!E:E,E1100,'总明细 源文件后台下'!C:C,"Adjustment",'总明细 源文件后台下'!F:F,"FBA Inventory Reimbursement - Customer Service Issue")</f>
        <v>0</v>
      </c>
      <c r="AO1100">
        <f>SUMIFS('总明细 源文件后台下'!W:W,'总明细 源文件后台下'!E:E,E1100,'总明细 源文件后台下'!C:C,"Adjustment",'总明细 源文件后台下'!F:F,"FBA Inventory Reimbursement - Fee Correction")</f>
        <v>0</v>
      </c>
      <c r="AP1100">
        <f>SUMIFS('总明细 源文件后台下'!W:W,'总明细 源文件后台下'!E:E,E1100,'总明细 源文件后台下'!C:C,"Adjustment",'总明细 源文件后台下'!F:F,"FBA Inventory Reimbursement - General Adjustment")</f>
        <v>0</v>
      </c>
      <c r="AQ1100">
        <f>SUMIFS('总明细 源文件后台下'!W:W,'总明细 源文件后台下'!E:E,E1100,'总明细 源文件后台下'!C:C,"Adjustment",'总明细 源文件后台下'!F:F,"FBA Inventory Reimbursement - Lost:Inbound")</f>
        <v>0</v>
      </c>
      <c r="AR1100">
        <f>SUMIFS('总明细 源文件后台下'!W:W,'总明细 源文件后台下'!E:E,E1100,'总明细 源文件后台下'!C:C,"Adjustment",'总明细 源文件后台下'!F:F,"FBA Inventory Reimbursement - Lost:Warehouse")</f>
        <v>0</v>
      </c>
      <c r="AS1100">
        <f>SUMIFS('总明细 源文件后台下'!W:W,'总明细 源文件后台下'!E:E,E1100,'总明细 源文件后台下'!C:C,"Adjustment",'总明细 源文件后台下'!F:F,"Non-subscription Fee Adjustment")</f>
        <v>0</v>
      </c>
      <c r="AT1100">
        <f>SUMIFS('总明细 源文件后台下'!W:W,'总明细 源文件后台下'!E:E,E1100,'总明细 源文件后台下'!C:C,"Adjustment",'总明细 源文件后台下'!F:F,"FBA Inventory Placement Service Fee")</f>
        <v>0</v>
      </c>
      <c r="AV1100">
        <f>SUMIF('FBA Customer Return Per Unit Fe'!B:B,E1100,'FBA Customer Return Per Unit Fe'!C:C)</f>
        <v>0</v>
      </c>
      <c r="AX1100">
        <f>(SUMIF('仓储费 源文件后台下'!C:C,E1100,'仓储费 源文件后台下'!V:V))*-1</f>
        <v>0</v>
      </c>
      <c r="AZ1100">
        <f>SUMIF('Disposal Fee销毁费用-160.95'!B:B,E1100,'Disposal Fee销毁费用-160.95'!D:D)*-1</f>
        <v>0</v>
      </c>
      <c r="BC1100">
        <f>IFERROR(VLOOKUP(F1100,'优惠券-86.4'!F:I,4,0),0)</f>
        <v>0</v>
      </c>
      <c r="BD1100">
        <f>IFERROR(VLOOKUP(F1100,'早评-120'!E:H,4,0),0)</f>
        <v>0</v>
      </c>
      <c r="BF1100">
        <f t="shared" si="136"/>
        <v>0</v>
      </c>
      <c r="BG1100">
        <f t="shared" si="137"/>
        <v>0</v>
      </c>
      <c r="BH1100">
        <f t="shared" si="138"/>
        <v>0</v>
      </c>
      <c r="BQ1100" s="45">
        <f t="shared" si="139"/>
        <v>0</v>
      </c>
      <c r="BR1100">
        <f>SUMIFS('9月销毁明细'!D:D,'9月销毁明细'!A:A,E1100,'9月销毁明细'!H:H,"Sellable")</f>
        <v>0</v>
      </c>
      <c r="BS1100">
        <f>SUMIFS('9月销毁明细'!G:G,'9月销毁明细'!A:A,E1100,'9月销毁明细'!H:H,"Sellable")</f>
        <v>0</v>
      </c>
      <c r="BT1100">
        <f>SUMIFS('9月销毁明细'!D:D,'9月销毁明细'!A:A,E1100,'9月销毁明细'!H:H,"Unsellable")</f>
        <v>0</v>
      </c>
      <c r="BU1100">
        <f>SUMIFS('9月销毁明细'!G:G,'9月销毁明细'!A:A,E1100,'9月销毁明细'!H:H,"Unsellable")</f>
        <v>0</v>
      </c>
      <c r="BW1100">
        <f>IFERROR(I1100*VLOOKUP(F1100,'9.3成本表'!C:L,10,0),0)</f>
        <v>0</v>
      </c>
      <c r="BX1100">
        <f t="shared" si="140"/>
        <v>0</v>
      </c>
      <c r="CC1100" s="45">
        <f t="shared" si="141"/>
        <v>0</v>
      </c>
      <c r="CD1100" s="45">
        <f t="shared" si="142"/>
        <v>0</v>
      </c>
      <c r="CE1100" s="45">
        <f t="shared" si="143"/>
        <v>0</v>
      </c>
    </row>
    <row r="1101" spans="4:83" x14ac:dyDescent="0.25">
      <c r="D1101" s="20" t="s">
        <v>2311</v>
      </c>
      <c r="E1101" s="20" t="s">
        <v>2312</v>
      </c>
      <c r="F1101" s="20">
        <v>6792</v>
      </c>
      <c r="G1101">
        <v>1095</v>
      </c>
      <c r="H1101" s="20"/>
      <c r="I1101">
        <f>SUMIFS('总明细 源文件后台下'!G:G,'总明细 源文件后台下'!E:E,E1101,'总明细 源文件后台下'!C:C,"Order")</f>
        <v>0</v>
      </c>
      <c r="J1101">
        <f>SUMIFS('总明细 源文件后台下'!M:M,'总明细 源文件后台下'!E:E,E1101,'总明细 源文件后台下'!C:C,"Order")</f>
        <v>0</v>
      </c>
      <c r="K1101">
        <f>SUMIFS('总明细 源文件后台下'!N:N,'总明细 源文件后台下'!E:E,E1101,'总明细 源文件后台下'!C:C,"Order")</f>
        <v>0</v>
      </c>
      <c r="L1101">
        <f>SUMIFS('总明细 源文件后台下'!O:O,'总明细 源文件后台下'!E:E,E1101,'总明细 源文件后台下'!C:C,"Order")</f>
        <v>0</v>
      </c>
      <c r="M1101">
        <f>SUMIFS('总明细 源文件后台下'!P:P,'总明细 源文件后台下'!E:E,E1101,'总明细 源文件后台下'!C:C,"Order")</f>
        <v>0</v>
      </c>
      <c r="N1101">
        <f>SUMIFS('总明细 源文件后台下'!Q:Q,'总明细 源文件后台下'!E:E,E1101,'总明细 源文件后台下'!C:C,"Order")</f>
        <v>0</v>
      </c>
      <c r="O1101">
        <f>SUMIFS('总明细 源文件后台下'!R:R,'总明细 源文件后台下'!E:E,E1101,'总明细 源文件后台下'!C:C,"Order")</f>
        <v>0</v>
      </c>
      <c r="P1101">
        <f>SUMIFS('总明细 源文件后台下'!S:S,'总明细 源文件后台下'!E:E,E1101,'总明细 源文件后台下'!C:C,"Order")</f>
        <v>0</v>
      </c>
      <c r="Q1101">
        <f>SUMIFS('总明细 源文件后台下'!T:T,'总明细 源文件后台下'!E:E,E1101,'总明细 源文件后台下'!C:C,"Order")</f>
        <v>0</v>
      </c>
      <c r="R1101">
        <f>SUMIFS('总明细 源文件后台下'!U:U,'总明细 源文件后台下'!E:E,E1101,'总明细 源文件后台下'!C:C,"Order")</f>
        <v>0</v>
      </c>
      <c r="S1101">
        <f>SUMIFS('总明细 源文件后台下'!V:V,'总明细 源文件后台下'!E:E,E1101,'总明细 源文件后台下'!C:C,"Order")</f>
        <v>0</v>
      </c>
      <c r="T1101">
        <f>SUMIFS('总明细 源文件后台下'!W:W,'总明细 源文件后台下'!E:E,E1101,'总明细 源文件后台下'!C:C,"Order")</f>
        <v>0</v>
      </c>
      <c r="U1101">
        <f>SUMIFS('总明细 源文件后台下'!G:G,'总明细 源文件后台下'!E:E,E1101,'总明细 源文件后台下'!C:C,"Refund")</f>
        <v>0</v>
      </c>
      <c r="V1101">
        <f>SUMIFS('总明细 源文件后台下'!M:M,'总明细 源文件后台下'!E:E,E1101,'总明细 源文件后台下'!C:C,"Refund")</f>
        <v>0</v>
      </c>
      <c r="W1101">
        <f>SUMIFS('总明细 源文件后台下'!N:N,'总明细 源文件后台下'!E:E,E1101,'总明细 源文件后台下'!C:C,"Refund")</f>
        <v>0</v>
      </c>
      <c r="X1101">
        <f>SUMIFS('总明细 源文件后台下'!O:O,'总明细 源文件后台下'!E:E,E1101,'总明细 源文件后台下'!C:C,"Refund")</f>
        <v>0</v>
      </c>
      <c r="Y1101">
        <f>SUMIFS('总明细 源文件后台下'!P:P,'总明细 源文件后台下'!E:E,E1101,'总明细 源文件后台下'!C:C,"Refund")</f>
        <v>0</v>
      </c>
      <c r="Z1101">
        <f>SUMIFS('总明细 源文件后台下'!Q:Q,'总明细 源文件后台下'!E:E,E1101,'总明细 源文件后台下'!C:C,"Refund")</f>
        <v>0</v>
      </c>
      <c r="AA1101">
        <f>SUMIFS('总明细 源文件后台下'!R:R,'总明细 源文件后台下'!E:E,E1101,'总明细 源文件后台下'!C:C,"Refund")</f>
        <v>0</v>
      </c>
      <c r="AB1101">
        <f>SUMIFS('总明细 源文件后台下'!S:S,'总明细 源文件后台下'!E:E,E1101,'总明细 源文件后台下'!C:C,"Refund")</f>
        <v>0</v>
      </c>
      <c r="AC1101">
        <f>SUMIFS('总明细 源文件后台下'!T:T,'总明细 源文件后台下'!E:E,E1101,'总明细 源文件后台下'!C:C,"Refund")</f>
        <v>0</v>
      </c>
      <c r="AD1101">
        <f>SUMIFS('总明细 源文件后台下'!U:U,'总明细 源文件后台下'!E:E,E1101,'总明细 源文件后台下'!C:C,"Refund")</f>
        <v>0</v>
      </c>
      <c r="AE1101">
        <f>SUMIFS('总明细 源文件后台下'!V:V,'总明细 源文件后台下'!E:E,E1101,'总明细 源文件后台下'!C:C,"Refund")</f>
        <v>0</v>
      </c>
      <c r="AF1101">
        <f>SUMIFS('总明细 源文件后台下'!W:W,'总明细 源文件后台下'!E:E,E1101,'总明细 源文件后台下'!C:C,"Refund")</f>
        <v>0</v>
      </c>
      <c r="AK1101">
        <f>(SUMIF('广告费 源文件后台下'!G:G,E1101,'广告费 源文件后台下'!M:M))*-1</f>
        <v>0</v>
      </c>
      <c r="AL1101">
        <f>SUMIFS('总明细 源文件后台下'!W:W,'总明细 源文件后台下'!E:E,E1101,'总明细 源文件后台下'!C:C,"Adjustment",'总明细 源文件后台下'!F:F,"FBA Inventory Reimbursement - Customer Return")</f>
        <v>0</v>
      </c>
      <c r="AM1101">
        <f>SUMIFS('总明细 源文件后台下'!W:W,'总明细 源文件后台下'!E:E,E1101,'总明细 源文件后台下'!C:C,"Adjustment",'总明细 源文件后台下'!F:F,"FBA Inventory Reimbursement - Damaged:Warehouse")</f>
        <v>0</v>
      </c>
      <c r="AN1101">
        <f>SUMIFS('总明细 源文件后台下'!W:W,'总明细 源文件后台下'!E:E,E1101,'总明细 源文件后台下'!C:C,"Adjustment",'总明细 源文件后台下'!F:F,"FBA Inventory Reimbursement - Customer Service Issue")</f>
        <v>0</v>
      </c>
      <c r="AO1101">
        <f>SUMIFS('总明细 源文件后台下'!W:W,'总明细 源文件后台下'!E:E,E1101,'总明细 源文件后台下'!C:C,"Adjustment",'总明细 源文件后台下'!F:F,"FBA Inventory Reimbursement - Fee Correction")</f>
        <v>0</v>
      </c>
      <c r="AP1101">
        <f>SUMIFS('总明细 源文件后台下'!W:W,'总明细 源文件后台下'!E:E,E1101,'总明细 源文件后台下'!C:C,"Adjustment",'总明细 源文件后台下'!F:F,"FBA Inventory Reimbursement - General Adjustment")</f>
        <v>0</v>
      </c>
      <c r="AQ1101">
        <f>SUMIFS('总明细 源文件后台下'!W:W,'总明细 源文件后台下'!E:E,E1101,'总明细 源文件后台下'!C:C,"Adjustment",'总明细 源文件后台下'!F:F,"FBA Inventory Reimbursement - Lost:Inbound")</f>
        <v>0</v>
      </c>
      <c r="AR1101">
        <f>SUMIFS('总明细 源文件后台下'!W:W,'总明细 源文件后台下'!E:E,E1101,'总明细 源文件后台下'!C:C,"Adjustment",'总明细 源文件后台下'!F:F,"FBA Inventory Reimbursement - Lost:Warehouse")</f>
        <v>0</v>
      </c>
      <c r="AS1101">
        <f>SUMIFS('总明细 源文件后台下'!W:W,'总明细 源文件后台下'!E:E,E1101,'总明细 源文件后台下'!C:C,"Adjustment",'总明细 源文件后台下'!F:F,"Non-subscription Fee Adjustment")</f>
        <v>0</v>
      </c>
      <c r="AT1101">
        <f>SUMIFS('总明细 源文件后台下'!W:W,'总明细 源文件后台下'!E:E,E1101,'总明细 源文件后台下'!C:C,"Adjustment",'总明细 源文件后台下'!F:F,"FBA Inventory Placement Service Fee")</f>
        <v>0</v>
      </c>
      <c r="AV1101">
        <f>SUMIF('FBA Customer Return Per Unit Fe'!B:B,E1101,'FBA Customer Return Per Unit Fe'!C:C)</f>
        <v>0</v>
      </c>
      <c r="AX1101">
        <f>(SUMIF('仓储费 源文件后台下'!C:C,E1101,'仓储费 源文件后台下'!V:V))*-1</f>
        <v>0</v>
      </c>
      <c r="AZ1101">
        <f>SUMIF('Disposal Fee销毁费用-160.95'!B:B,E1101,'Disposal Fee销毁费用-160.95'!D:D)*-1</f>
        <v>0</v>
      </c>
      <c r="BC1101">
        <f>IFERROR(VLOOKUP(F1101,'优惠券-86.4'!F:I,4,0),0)</f>
        <v>0</v>
      </c>
      <c r="BD1101">
        <f>IFERROR(VLOOKUP(F1101,'早评-120'!E:H,4,0),0)</f>
        <v>0</v>
      </c>
      <c r="BF1101">
        <f t="shared" si="136"/>
        <v>0</v>
      </c>
      <c r="BG1101">
        <f t="shared" si="137"/>
        <v>0</v>
      </c>
      <c r="BH1101">
        <f t="shared" si="138"/>
        <v>0</v>
      </c>
      <c r="BQ1101" s="45">
        <f t="shared" si="139"/>
        <v>0</v>
      </c>
      <c r="BR1101">
        <f>SUMIFS('9月销毁明细'!D:D,'9月销毁明细'!A:A,E1101,'9月销毁明细'!H:H,"Sellable")</f>
        <v>0</v>
      </c>
      <c r="BS1101">
        <f>SUMIFS('9月销毁明细'!G:G,'9月销毁明细'!A:A,E1101,'9月销毁明细'!H:H,"Sellable")</f>
        <v>0</v>
      </c>
      <c r="BT1101">
        <f>SUMIFS('9月销毁明细'!D:D,'9月销毁明细'!A:A,E1101,'9月销毁明细'!H:H,"Unsellable")</f>
        <v>0</v>
      </c>
      <c r="BU1101">
        <f>SUMIFS('9月销毁明细'!G:G,'9月销毁明细'!A:A,E1101,'9月销毁明细'!H:H,"Unsellable")</f>
        <v>0</v>
      </c>
      <c r="BW1101">
        <f>IFERROR(I1101*VLOOKUP(F1101,'9.3成本表'!C:L,10,0),0)</f>
        <v>0</v>
      </c>
      <c r="BX1101">
        <f t="shared" si="140"/>
        <v>0</v>
      </c>
      <c r="CC1101" s="45">
        <f t="shared" si="141"/>
        <v>0</v>
      </c>
      <c r="CD1101" s="45">
        <f t="shared" si="142"/>
        <v>0</v>
      </c>
      <c r="CE1101" s="45">
        <f t="shared" si="143"/>
        <v>0</v>
      </c>
    </row>
    <row r="1102" spans="4:83" x14ac:dyDescent="0.25">
      <c r="D1102" s="20" t="s">
        <v>2313</v>
      </c>
      <c r="E1102" s="20" t="s">
        <v>2314</v>
      </c>
      <c r="F1102" s="20">
        <v>6792</v>
      </c>
      <c r="G1102">
        <v>1096</v>
      </c>
      <c r="H1102" s="20"/>
      <c r="I1102">
        <f>SUMIFS('总明细 源文件后台下'!G:G,'总明细 源文件后台下'!E:E,E1102,'总明细 源文件后台下'!C:C,"Order")</f>
        <v>0</v>
      </c>
      <c r="J1102">
        <f>SUMIFS('总明细 源文件后台下'!M:M,'总明细 源文件后台下'!E:E,E1102,'总明细 源文件后台下'!C:C,"Order")</f>
        <v>0</v>
      </c>
      <c r="K1102">
        <f>SUMIFS('总明细 源文件后台下'!N:N,'总明细 源文件后台下'!E:E,E1102,'总明细 源文件后台下'!C:C,"Order")</f>
        <v>0</v>
      </c>
      <c r="L1102">
        <f>SUMIFS('总明细 源文件后台下'!O:O,'总明细 源文件后台下'!E:E,E1102,'总明细 源文件后台下'!C:C,"Order")</f>
        <v>0</v>
      </c>
      <c r="M1102">
        <f>SUMIFS('总明细 源文件后台下'!P:P,'总明细 源文件后台下'!E:E,E1102,'总明细 源文件后台下'!C:C,"Order")</f>
        <v>0</v>
      </c>
      <c r="N1102">
        <f>SUMIFS('总明细 源文件后台下'!Q:Q,'总明细 源文件后台下'!E:E,E1102,'总明细 源文件后台下'!C:C,"Order")</f>
        <v>0</v>
      </c>
      <c r="O1102">
        <f>SUMIFS('总明细 源文件后台下'!R:R,'总明细 源文件后台下'!E:E,E1102,'总明细 源文件后台下'!C:C,"Order")</f>
        <v>0</v>
      </c>
      <c r="P1102">
        <f>SUMIFS('总明细 源文件后台下'!S:S,'总明细 源文件后台下'!E:E,E1102,'总明细 源文件后台下'!C:C,"Order")</f>
        <v>0</v>
      </c>
      <c r="Q1102">
        <f>SUMIFS('总明细 源文件后台下'!T:T,'总明细 源文件后台下'!E:E,E1102,'总明细 源文件后台下'!C:C,"Order")</f>
        <v>0</v>
      </c>
      <c r="R1102">
        <f>SUMIFS('总明细 源文件后台下'!U:U,'总明细 源文件后台下'!E:E,E1102,'总明细 源文件后台下'!C:C,"Order")</f>
        <v>0</v>
      </c>
      <c r="S1102">
        <f>SUMIFS('总明细 源文件后台下'!V:V,'总明细 源文件后台下'!E:E,E1102,'总明细 源文件后台下'!C:C,"Order")</f>
        <v>0</v>
      </c>
      <c r="T1102">
        <f>SUMIFS('总明细 源文件后台下'!W:W,'总明细 源文件后台下'!E:E,E1102,'总明细 源文件后台下'!C:C,"Order")</f>
        <v>0</v>
      </c>
      <c r="U1102">
        <f>SUMIFS('总明细 源文件后台下'!G:G,'总明细 源文件后台下'!E:E,E1102,'总明细 源文件后台下'!C:C,"Refund")</f>
        <v>0</v>
      </c>
      <c r="V1102">
        <f>SUMIFS('总明细 源文件后台下'!M:M,'总明细 源文件后台下'!E:E,E1102,'总明细 源文件后台下'!C:C,"Refund")</f>
        <v>0</v>
      </c>
      <c r="W1102">
        <f>SUMIFS('总明细 源文件后台下'!N:N,'总明细 源文件后台下'!E:E,E1102,'总明细 源文件后台下'!C:C,"Refund")</f>
        <v>0</v>
      </c>
      <c r="X1102">
        <f>SUMIFS('总明细 源文件后台下'!O:O,'总明细 源文件后台下'!E:E,E1102,'总明细 源文件后台下'!C:C,"Refund")</f>
        <v>0</v>
      </c>
      <c r="Y1102">
        <f>SUMIFS('总明细 源文件后台下'!P:P,'总明细 源文件后台下'!E:E,E1102,'总明细 源文件后台下'!C:C,"Refund")</f>
        <v>0</v>
      </c>
      <c r="Z1102">
        <f>SUMIFS('总明细 源文件后台下'!Q:Q,'总明细 源文件后台下'!E:E,E1102,'总明细 源文件后台下'!C:C,"Refund")</f>
        <v>0</v>
      </c>
      <c r="AA1102">
        <f>SUMIFS('总明细 源文件后台下'!R:R,'总明细 源文件后台下'!E:E,E1102,'总明细 源文件后台下'!C:C,"Refund")</f>
        <v>0</v>
      </c>
      <c r="AB1102">
        <f>SUMIFS('总明细 源文件后台下'!S:S,'总明细 源文件后台下'!E:E,E1102,'总明细 源文件后台下'!C:C,"Refund")</f>
        <v>0</v>
      </c>
      <c r="AC1102">
        <f>SUMIFS('总明细 源文件后台下'!T:T,'总明细 源文件后台下'!E:E,E1102,'总明细 源文件后台下'!C:C,"Refund")</f>
        <v>0</v>
      </c>
      <c r="AD1102">
        <f>SUMIFS('总明细 源文件后台下'!U:U,'总明细 源文件后台下'!E:E,E1102,'总明细 源文件后台下'!C:C,"Refund")</f>
        <v>0</v>
      </c>
      <c r="AE1102">
        <f>SUMIFS('总明细 源文件后台下'!V:V,'总明细 源文件后台下'!E:E,E1102,'总明细 源文件后台下'!C:C,"Refund")</f>
        <v>0</v>
      </c>
      <c r="AF1102">
        <f>SUMIFS('总明细 源文件后台下'!W:W,'总明细 源文件后台下'!E:E,E1102,'总明细 源文件后台下'!C:C,"Refund")</f>
        <v>0</v>
      </c>
      <c r="AK1102">
        <f>(SUMIF('广告费 源文件后台下'!G:G,E1102,'广告费 源文件后台下'!M:M))*-1</f>
        <v>0</v>
      </c>
      <c r="AL1102">
        <f>SUMIFS('总明细 源文件后台下'!W:W,'总明细 源文件后台下'!E:E,E1102,'总明细 源文件后台下'!C:C,"Adjustment",'总明细 源文件后台下'!F:F,"FBA Inventory Reimbursement - Customer Return")</f>
        <v>0</v>
      </c>
      <c r="AM1102">
        <f>SUMIFS('总明细 源文件后台下'!W:W,'总明细 源文件后台下'!E:E,E1102,'总明细 源文件后台下'!C:C,"Adjustment",'总明细 源文件后台下'!F:F,"FBA Inventory Reimbursement - Damaged:Warehouse")</f>
        <v>0</v>
      </c>
      <c r="AN1102">
        <f>SUMIFS('总明细 源文件后台下'!W:W,'总明细 源文件后台下'!E:E,E1102,'总明细 源文件后台下'!C:C,"Adjustment",'总明细 源文件后台下'!F:F,"FBA Inventory Reimbursement - Customer Service Issue")</f>
        <v>0</v>
      </c>
      <c r="AO1102">
        <f>SUMIFS('总明细 源文件后台下'!W:W,'总明细 源文件后台下'!E:E,E1102,'总明细 源文件后台下'!C:C,"Adjustment",'总明细 源文件后台下'!F:F,"FBA Inventory Reimbursement - Fee Correction")</f>
        <v>0</v>
      </c>
      <c r="AP1102">
        <f>SUMIFS('总明细 源文件后台下'!W:W,'总明细 源文件后台下'!E:E,E1102,'总明细 源文件后台下'!C:C,"Adjustment",'总明细 源文件后台下'!F:F,"FBA Inventory Reimbursement - General Adjustment")</f>
        <v>0</v>
      </c>
      <c r="AQ1102">
        <f>SUMIFS('总明细 源文件后台下'!W:W,'总明细 源文件后台下'!E:E,E1102,'总明细 源文件后台下'!C:C,"Adjustment",'总明细 源文件后台下'!F:F,"FBA Inventory Reimbursement - Lost:Inbound")</f>
        <v>0</v>
      </c>
      <c r="AR1102">
        <f>SUMIFS('总明细 源文件后台下'!W:W,'总明细 源文件后台下'!E:E,E1102,'总明细 源文件后台下'!C:C,"Adjustment",'总明细 源文件后台下'!F:F,"FBA Inventory Reimbursement - Lost:Warehouse")</f>
        <v>0</v>
      </c>
      <c r="AS1102">
        <f>SUMIFS('总明细 源文件后台下'!W:W,'总明细 源文件后台下'!E:E,E1102,'总明细 源文件后台下'!C:C,"Adjustment",'总明细 源文件后台下'!F:F,"Non-subscription Fee Adjustment")</f>
        <v>0</v>
      </c>
      <c r="AT1102">
        <f>SUMIFS('总明细 源文件后台下'!W:W,'总明细 源文件后台下'!E:E,E1102,'总明细 源文件后台下'!C:C,"Adjustment",'总明细 源文件后台下'!F:F,"FBA Inventory Placement Service Fee")</f>
        <v>0</v>
      </c>
      <c r="AV1102">
        <f>SUMIF('FBA Customer Return Per Unit Fe'!B:B,E1102,'FBA Customer Return Per Unit Fe'!C:C)</f>
        <v>0</v>
      </c>
      <c r="AX1102">
        <f>(SUMIF('仓储费 源文件后台下'!C:C,E1102,'仓储费 源文件后台下'!V:V))*-1</f>
        <v>-1.03E-2</v>
      </c>
      <c r="AZ1102">
        <f>SUMIF('Disposal Fee销毁费用-160.95'!B:B,E1102,'Disposal Fee销毁费用-160.95'!D:D)*-1</f>
        <v>0</v>
      </c>
      <c r="BC1102">
        <f>IFERROR(VLOOKUP(F1102,'优惠券-86.4'!F:I,4,0),0)</f>
        <v>0</v>
      </c>
      <c r="BD1102">
        <f>IFERROR(VLOOKUP(F1102,'早评-120'!E:H,4,0),0)</f>
        <v>0</v>
      </c>
      <c r="BF1102">
        <f t="shared" si="136"/>
        <v>-1.03E-2</v>
      </c>
      <c r="BG1102">
        <f t="shared" si="137"/>
        <v>0</v>
      </c>
      <c r="BH1102">
        <f t="shared" si="138"/>
        <v>-6.6949999999999996E-2</v>
      </c>
      <c r="BQ1102" s="45">
        <f t="shared" si="139"/>
        <v>-6.6949999999999996E-2</v>
      </c>
      <c r="BR1102">
        <f>SUMIFS('9月销毁明细'!D:D,'9月销毁明细'!A:A,E1102,'9月销毁明细'!H:H,"Sellable")</f>
        <v>0</v>
      </c>
      <c r="BS1102">
        <f>SUMIFS('9月销毁明细'!G:G,'9月销毁明细'!A:A,E1102,'9月销毁明细'!H:H,"Sellable")</f>
        <v>0</v>
      </c>
      <c r="BT1102">
        <f>SUMIFS('9月销毁明细'!D:D,'9月销毁明细'!A:A,E1102,'9月销毁明细'!H:H,"Unsellable")</f>
        <v>0</v>
      </c>
      <c r="BU1102">
        <f>SUMIFS('9月销毁明细'!G:G,'9月销毁明细'!A:A,E1102,'9月销毁明细'!H:H,"Unsellable")</f>
        <v>0</v>
      </c>
      <c r="BW1102">
        <f>IFERROR(I1102*VLOOKUP(F1102,'9.3成本表'!C:L,10,0),0)</f>
        <v>0</v>
      </c>
      <c r="BX1102">
        <f t="shared" si="140"/>
        <v>0</v>
      </c>
      <c r="CC1102" s="45">
        <f t="shared" si="141"/>
        <v>-6.6949999999999996E-2</v>
      </c>
      <c r="CD1102" s="45">
        <f t="shared" si="142"/>
        <v>0</v>
      </c>
      <c r="CE1102" s="45">
        <f t="shared" si="143"/>
        <v>0</v>
      </c>
    </row>
    <row r="1103" spans="4:83" x14ac:dyDescent="0.25">
      <c r="D1103" s="20" t="s">
        <v>2315</v>
      </c>
      <c r="E1103" s="20" t="s">
        <v>2316</v>
      </c>
      <c r="F1103" s="20">
        <v>6792</v>
      </c>
      <c r="G1103">
        <v>1097</v>
      </c>
      <c r="H1103" s="20"/>
      <c r="I1103">
        <f>SUMIFS('总明细 源文件后台下'!G:G,'总明细 源文件后台下'!E:E,E1103,'总明细 源文件后台下'!C:C,"Order")</f>
        <v>0</v>
      </c>
      <c r="J1103">
        <f>SUMIFS('总明细 源文件后台下'!M:M,'总明细 源文件后台下'!E:E,E1103,'总明细 源文件后台下'!C:C,"Order")</f>
        <v>0</v>
      </c>
      <c r="K1103">
        <f>SUMIFS('总明细 源文件后台下'!N:N,'总明细 源文件后台下'!E:E,E1103,'总明细 源文件后台下'!C:C,"Order")</f>
        <v>0</v>
      </c>
      <c r="L1103">
        <f>SUMIFS('总明细 源文件后台下'!O:O,'总明细 源文件后台下'!E:E,E1103,'总明细 源文件后台下'!C:C,"Order")</f>
        <v>0</v>
      </c>
      <c r="M1103">
        <f>SUMIFS('总明细 源文件后台下'!P:P,'总明细 源文件后台下'!E:E,E1103,'总明细 源文件后台下'!C:C,"Order")</f>
        <v>0</v>
      </c>
      <c r="N1103">
        <f>SUMIFS('总明细 源文件后台下'!Q:Q,'总明细 源文件后台下'!E:E,E1103,'总明细 源文件后台下'!C:C,"Order")</f>
        <v>0</v>
      </c>
      <c r="O1103">
        <f>SUMIFS('总明细 源文件后台下'!R:R,'总明细 源文件后台下'!E:E,E1103,'总明细 源文件后台下'!C:C,"Order")</f>
        <v>0</v>
      </c>
      <c r="P1103">
        <f>SUMIFS('总明细 源文件后台下'!S:S,'总明细 源文件后台下'!E:E,E1103,'总明细 源文件后台下'!C:C,"Order")</f>
        <v>0</v>
      </c>
      <c r="Q1103">
        <f>SUMIFS('总明细 源文件后台下'!T:T,'总明细 源文件后台下'!E:E,E1103,'总明细 源文件后台下'!C:C,"Order")</f>
        <v>0</v>
      </c>
      <c r="R1103">
        <f>SUMIFS('总明细 源文件后台下'!U:U,'总明细 源文件后台下'!E:E,E1103,'总明细 源文件后台下'!C:C,"Order")</f>
        <v>0</v>
      </c>
      <c r="S1103">
        <f>SUMIFS('总明细 源文件后台下'!V:V,'总明细 源文件后台下'!E:E,E1103,'总明细 源文件后台下'!C:C,"Order")</f>
        <v>0</v>
      </c>
      <c r="T1103">
        <f>SUMIFS('总明细 源文件后台下'!W:W,'总明细 源文件后台下'!E:E,E1103,'总明细 源文件后台下'!C:C,"Order")</f>
        <v>0</v>
      </c>
      <c r="U1103">
        <f>SUMIFS('总明细 源文件后台下'!G:G,'总明细 源文件后台下'!E:E,E1103,'总明细 源文件后台下'!C:C,"Refund")</f>
        <v>0</v>
      </c>
      <c r="V1103">
        <f>SUMIFS('总明细 源文件后台下'!M:M,'总明细 源文件后台下'!E:E,E1103,'总明细 源文件后台下'!C:C,"Refund")</f>
        <v>0</v>
      </c>
      <c r="W1103">
        <f>SUMIFS('总明细 源文件后台下'!N:N,'总明细 源文件后台下'!E:E,E1103,'总明细 源文件后台下'!C:C,"Refund")</f>
        <v>0</v>
      </c>
      <c r="X1103">
        <f>SUMIFS('总明细 源文件后台下'!O:O,'总明细 源文件后台下'!E:E,E1103,'总明细 源文件后台下'!C:C,"Refund")</f>
        <v>0</v>
      </c>
      <c r="Y1103">
        <f>SUMIFS('总明细 源文件后台下'!P:P,'总明细 源文件后台下'!E:E,E1103,'总明细 源文件后台下'!C:C,"Refund")</f>
        <v>0</v>
      </c>
      <c r="Z1103">
        <f>SUMIFS('总明细 源文件后台下'!Q:Q,'总明细 源文件后台下'!E:E,E1103,'总明细 源文件后台下'!C:C,"Refund")</f>
        <v>0</v>
      </c>
      <c r="AA1103">
        <f>SUMIFS('总明细 源文件后台下'!R:R,'总明细 源文件后台下'!E:E,E1103,'总明细 源文件后台下'!C:C,"Refund")</f>
        <v>0</v>
      </c>
      <c r="AB1103">
        <f>SUMIFS('总明细 源文件后台下'!S:S,'总明细 源文件后台下'!E:E,E1103,'总明细 源文件后台下'!C:C,"Refund")</f>
        <v>0</v>
      </c>
      <c r="AC1103">
        <f>SUMIFS('总明细 源文件后台下'!T:T,'总明细 源文件后台下'!E:E,E1103,'总明细 源文件后台下'!C:C,"Refund")</f>
        <v>0</v>
      </c>
      <c r="AD1103">
        <f>SUMIFS('总明细 源文件后台下'!U:U,'总明细 源文件后台下'!E:E,E1103,'总明细 源文件后台下'!C:C,"Refund")</f>
        <v>0</v>
      </c>
      <c r="AE1103">
        <f>SUMIFS('总明细 源文件后台下'!V:V,'总明细 源文件后台下'!E:E,E1103,'总明细 源文件后台下'!C:C,"Refund")</f>
        <v>0</v>
      </c>
      <c r="AF1103">
        <f>SUMIFS('总明细 源文件后台下'!W:W,'总明细 源文件后台下'!E:E,E1103,'总明细 源文件后台下'!C:C,"Refund")</f>
        <v>0</v>
      </c>
      <c r="AK1103">
        <f>(SUMIF('广告费 源文件后台下'!G:G,E1103,'广告费 源文件后台下'!M:M))*-1</f>
        <v>0</v>
      </c>
      <c r="AL1103">
        <f>SUMIFS('总明细 源文件后台下'!W:W,'总明细 源文件后台下'!E:E,E1103,'总明细 源文件后台下'!C:C,"Adjustment",'总明细 源文件后台下'!F:F,"FBA Inventory Reimbursement - Customer Return")</f>
        <v>0</v>
      </c>
      <c r="AM1103">
        <f>SUMIFS('总明细 源文件后台下'!W:W,'总明细 源文件后台下'!E:E,E1103,'总明细 源文件后台下'!C:C,"Adjustment",'总明细 源文件后台下'!F:F,"FBA Inventory Reimbursement - Damaged:Warehouse")</f>
        <v>0</v>
      </c>
      <c r="AN1103">
        <f>SUMIFS('总明细 源文件后台下'!W:W,'总明细 源文件后台下'!E:E,E1103,'总明细 源文件后台下'!C:C,"Adjustment",'总明细 源文件后台下'!F:F,"FBA Inventory Reimbursement - Customer Service Issue")</f>
        <v>0</v>
      </c>
      <c r="AO1103">
        <f>SUMIFS('总明细 源文件后台下'!W:W,'总明细 源文件后台下'!E:E,E1103,'总明细 源文件后台下'!C:C,"Adjustment",'总明细 源文件后台下'!F:F,"FBA Inventory Reimbursement - Fee Correction")</f>
        <v>0</v>
      </c>
      <c r="AP1103">
        <f>SUMIFS('总明细 源文件后台下'!W:W,'总明细 源文件后台下'!E:E,E1103,'总明细 源文件后台下'!C:C,"Adjustment",'总明细 源文件后台下'!F:F,"FBA Inventory Reimbursement - General Adjustment")</f>
        <v>0</v>
      </c>
      <c r="AQ1103">
        <f>SUMIFS('总明细 源文件后台下'!W:W,'总明细 源文件后台下'!E:E,E1103,'总明细 源文件后台下'!C:C,"Adjustment",'总明细 源文件后台下'!F:F,"FBA Inventory Reimbursement - Lost:Inbound")</f>
        <v>0</v>
      </c>
      <c r="AR1103">
        <f>SUMIFS('总明细 源文件后台下'!W:W,'总明细 源文件后台下'!E:E,E1103,'总明细 源文件后台下'!C:C,"Adjustment",'总明细 源文件后台下'!F:F,"FBA Inventory Reimbursement - Lost:Warehouse")</f>
        <v>0</v>
      </c>
      <c r="AS1103">
        <f>SUMIFS('总明细 源文件后台下'!W:W,'总明细 源文件后台下'!E:E,E1103,'总明细 源文件后台下'!C:C,"Adjustment",'总明细 源文件后台下'!F:F,"Non-subscription Fee Adjustment")</f>
        <v>0</v>
      </c>
      <c r="AT1103">
        <f>SUMIFS('总明细 源文件后台下'!W:W,'总明细 源文件后台下'!E:E,E1103,'总明细 源文件后台下'!C:C,"Adjustment",'总明细 源文件后台下'!F:F,"FBA Inventory Placement Service Fee")</f>
        <v>0</v>
      </c>
      <c r="AV1103">
        <f>SUMIF('FBA Customer Return Per Unit Fe'!B:B,E1103,'FBA Customer Return Per Unit Fe'!C:C)</f>
        <v>0</v>
      </c>
      <c r="AX1103">
        <f>(SUMIF('仓储费 源文件后台下'!C:C,E1103,'仓储费 源文件后台下'!V:V))*-1</f>
        <v>0</v>
      </c>
      <c r="AZ1103">
        <f>SUMIF('Disposal Fee销毁费用-160.95'!B:B,E1103,'Disposal Fee销毁费用-160.95'!D:D)*-1</f>
        <v>0</v>
      </c>
      <c r="BC1103">
        <f>IFERROR(VLOOKUP(F1103,'优惠券-86.4'!F:I,4,0),0)</f>
        <v>0</v>
      </c>
      <c r="BD1103">
        <f>IFERROR(VLOOKUP(F1103,'早评-120'!E:H,4,0),0)</f>
        <v>0</v>
      </c>
      <c r="BF1103">
        <f t="shared" si="136"/>
        <v>0</v>
      </c>
      <c r="BG1103">
        <f t="shared" si="137"/>
        <v>0</v>
      </c>
      <c r="BH1103">
        <f t="shared" si="138"/>
        <v>0</v>
      </c>
      <c r="BQ1103" s="45">
        <f t="shared" si="139"/>
        <v>0</v>
      </c>
      <c r="BR1103">
        <f>SUMIFS('9月销毁明细'!D:D,'9月销毁明细'!A:A,E1103,'9月销毁明细'!H:H,"Sellable")</f>
        <v>0</v>
      </c>
      <c r="BS1103">
        <f>SUMIFS('9月销毁明细'!G:G,'9月销毁明细'!A:A,E1103,'9月销毁明细'!H:H,"Sellable")</f>
        <v>0</v>
      </c>
      <c r="BT1103">
        <f>SUMIFS('9月销毁明细'!D:D,'9月销毁明细'!A:A,E1103,'9月销毁明细'!H:H,"Unsellable")</f>
        <v>0</v>
      </c>
      <c r="BU1103">
        <f>SUMIFS('9月销毁明细'!G:G,'9月销毁明细'!A:A,E1103,'9月销毁明细'!H:H,"Unsellable")</f>
        <v>0</v>
      </c>
      <c r="BW1103">
        <f>IFERROR(I1103*VLOOKUP(F1103,'9.3成本表'!C:L,10,0),0)</f>
        <v>0</v>
      </c>
      <c r="BX1103">
        <f t="shared" si="140"/>
        <v>0</v>
      </c>
      <c r="CC1103" s="45">
        <f t="shared" si="141"/>
        <v>0</v>
      </c>
      <c r="CD1103" s="45">
        <f t="shared" si="142"/>
        <v>0</v>
      </c>
      <c r="CE1103" s="45">
        <f t="shared" si="143"/>
        <v>0</v>
      </c>
    </row>
    <row r="1104" spans="4:83" x14ac:dyDescent="0.25">
      <c r="D1104" s="20" t="s">
        <v>2317</v>
      </c>
      <c r="E1104" s="20" t="s">
        <v>2318</v>
      </c>
      <c r="F1104" s="20">
        <v>6792</v>
      </c>
      <c r="G1104">
        <v>1098</v>
      </c>
      <c r="H1104" s="20"/>
      <c r="I1104">
        <f>SUMIFS('总明细 源文件后台下'!G:G,'总明细 源文件后台下'!E:E,E1104,'总明细 源文件后台下'!C:C,"Order")</f>
        <v>0</v>
      </c>
      <c r="J1104">
        <f>SUMIFS('总明细 源文件后台下'!M:M,'总明细 源文件后台下'!E:E,E1104,'总明细 源文件后台下'!C:C,"Order")</f>
        <v>0</v>
      </c>
      <c r="K1104">
        <f>SUMIFS('总明细 源文件后台下'!N:N,'总明细 源文件后台下'!E:E,E1104,'总明细 源文件后台下'!C:C,"Order")</f>
        <v>0</v>
      </c>
      <c r="L1104">
        <f>SUMIFS('总明细 源文件后台下'!O:O,'总明细 源文件后台下'!E:E,E1104,'总明细 源文件后台下'!C:C,"Order")</f>
        <v>0</v>
      </c>
      <c r="M1104">
        <f>SUMIFS('总明细 源文件后台下'!P:P,'总明细 源文件后台下'!E:E,E1104,'总明细 源文件后台下'!C:C,"Order")</f>
        <v>0</v>
      </c>
      <c r="N1104">
        <f>SUMIFS('总明细 源文件后台下'!Q:Q,'总明细 源文件后台下'!E:E,E1104,'总明细 源文件后台下'!C:C,"Order")</f>
        <v>0</v>
      </c>
      <c r="O1104">
        <f>SUMIFS('总明细 源文件后台下'!R:R,'总明细 源文件后台下'!E:E,E1104,'总明细 源文件后台下'!C:C,"Order")</f>
        <v>0</v>
      </c>
      <c r="P1104">
        <f>SUMIFS('总明细 源文件后台下'!S:S,'总明细 源文件后台下'!E:E,E1104,'总明细 源文件后台下'!C:C,"Order")</f>
        <v>0</v>
      </c>
      <c r="Q1104">
        <f>SUMIFS('总明细 源文件后台下'!T:T,'总明细 源文件后台下'!E:E,E1104,'总明细 源文件后台下'!C:C,"Order")</f>
        <v>0</v>
      </c>
      <c r="R1104">
        <f>SUMIFS('总明细 源文件后台下'!U:U,'总明细 源文件后台下'!E:E,E1104,'总明细 源文件后台下'!C:C,"Order")</f>
        <v>0</v>
      </c>
      <c r="S1104">
        <f>SUMIFS('总明细 源文件后台下'!V:V,'总明细 源文件后台下'!E:E,E1104,'总明细 源文件后台下'!C:C,"Order")</f>
        <v>0</v>
      </c>
      <c r="T1104">
        <f>SUMIFS('总明细 源文件后台下'!W:W,'总明细 源文件后台下'!E:E,E1104,'总明细 源文件后台下'!C:C,"Order")</f>
        <v>0</v>
      </c>
      <c r="U1104">
        <f>SUMIFS('总明细 源文件后台下'!G:G,'总明细 源文件后台下'!E:E,E1104,'总明细 源文件后台下'!C:C,"Refund")</f>
        <v>0</v>
      </c>
      <c r="V1104">
        <f>SUMIFS('总明细 源文件后台下'!M:M,'总明细 源文件后台下'!E:E,E1104,'总明细 源文件后台下'!C:C,"Refund")</f>
        <v>0</v>
      </c>
      <c r="W1104">
        <f>SUMIFS('总明细 源文件后台下'!N:N,'总明细 源文件后台下'!E:E,E1104,'总明细 源文件后台下'!C:C,"Refund")</f>
        <v>0</v>
      </c>
      <c r="X1104">
        <f>SUMIFS('总明细 源文件后台下'!O:O,'总明细 源文件后台下'!E:E,E1104,'总明细 源文件后台下'!C:C,"Refund")</f>
        <v>0</v>
      </c>
      <c r="Y1104">
        <f>SUMIFS('总明细 源文件后台下'!P:P,'总明细 源文件后台下'!E:E,E1104,'总明细 源文件后台下'!C:C,"Refund")</f>
        <v>0</v>
      </c>
      <c r="Z1104">
        <f>SUMIFS('总明细 源文件后台下'!Q:Q,'总明细 源文件后台下'!E:E,E1104,'总明细 源文件后台下'!C:C,"Refund")</f>
        <v>0</v>
      </c>
      <c r="AA1104">
        <f>SUMIFS('总明细 源文件后台下'!R:R,'总明细 源文件后台下'!E:E,E1104,'总明细 源文件后台下'!C:C,"Refund")</f>
        <v>0</v>
      </c>
      <c r="AB1104">
        <f>SUMIFS('总明细 源文件后台下'!S:S,'总明细 源文件后台下'!E:E,E1104,'总明细 源文件后台下'!C:C,"Refund")</f>
        <v>0</v>
      </c>
      <c r="AC1104">
        <f>SUMIFS('总明细 源文件后台下'!T:T,'总明细 源文件后台下'!E:E,E1104,'总明细 源文件后台下'!C:C,"Refund")</f>
        <v>0</v>
      </c>
      <c r="AD1104">
        <f>SUMIFS('总明细 源文件后台下'!U:U,'总明细 源文件后台下'!E:E,E1104,'总明细 源文件后台下'!C:C,"Refund")</f>
        <v>0</v>
      </c>
      <c r="AE1104">
        <f>SUMIFS('总明细 源文件后台下'!V:V,'总明细 源文件后台下'!E:E,E1104,'总明细 源文件后台下'!C:C,"Refund")</f>
        <v>0</v>
      </c>
      <c r="AF1104">
        <f>SUMIFS('总明细 源文件后台下'!W:W,'总明细 源文件后台下'!E:E,E1104,'总明细 源文件后台下'!C:C,"Refund")</f>
        <v>0</v>
      </c>
      <c r="AK1104">
        <f>(SUMIF('广告费 源文件后台下'!G:G,E1104,'广告费 源文件后台下'!M:M))*-1</f>
        <v>0</v>
      </c>
      <c r="AL1104">
        <f>SUMIFS('总明细 源文件后台下'!W:W,'总明细 源文件后台下'!E:E,E1104,'总明细 源文件后台下'!C:C,"Adjustment",'总明细 源文件后台下'!F:F,"FBA Inventory Reimbursement - Customer Return")</f>
        <v>0</v>
      </c>
      <c r="AM1104">
        <f>SUMIFS('总明细 源文件后台下'!W:W,'总明细 源文件后台下'!E:E,E1104,'总明细 源文件后台下'!C:C,"Adjustment",'总明细 源文件后台下'!F:F,"FBA Inventory Reimbursement - Damaged:Warehouse")</f>
        <v>0</v>
      </c>
      <c r="AN1104">
        <f>SUMIFS('总明细 源文件后台下'!W:W,'总明细 源文件后台下'!E:E,E1104,'总明细 源文件后台下'!C:C,"Adjustment",'总明细 源文件后台下'!F:F,"FBA Inventory Reimbursement - Customer Service Issue")</f>
        <v>0</v>
      </c>
      <c r="AO1104">
        <f>SUMIFS('总明细 源文件后台下'!W:W,'总明细 源文件后台下'!E:E,E1104,'总明细 源文件后台下'!C:C,"Adjustment",'总明细 源文件后台下'!F:F,"FBA Inventory Reimbursement - Fee Correction")</f>
        <v>0</v>
      </c>
      <c r="AP1104">
        <f>SUMIFS('总明细 源文件后台下'!W:W,'总明细 源文件后台下'!E:E,E1104,'总明细 源文件后台下'!C:C,"Adjustment",'总明细 源文件后台下'!F:F,"FBA Inventory Reimbursement - General Adjustment")</f>
        <v>0</v>
      </c>
      <c r="AQ1104">
        <f>SUMIFS('总明细 源文件后台下'!W:W,'总明细 源文件后台下'!E:E,E1104,'总明细 源文件后台下'!C:C,"Adjustment",'总明细 源文件后台下'!F:F,"FBA Inventory Reimbursement - Lost:Inbound")</f>
        <v>0</v>
      </c>
      <c r="AR1104">
        <f>SUMIFS('总明细 源文件后台下'!W:W,'总明细 源文件后台下'!E:E,E1104,'总明细 源文件后台下'!C:C,"Adjustment",'总明细 源文件后台下'!F:F,"FBA Inventory Reimbursement - Lost:Warehouse")</f>
        <v>0</v>
      </c>
      <c r="AS1104">
        <f>SUMIFS('总明细 源文件后台下'!W:W,'总明细 源文件后台下'!E:E,E1104,'总明细 源文件后台下'!C:C,"Adjustment",'总明细 源文件后台下'!F:F,"Non-subscription Fee Adjustment")</f>
        <v>0</v>
      </c>
      <c r="AT1104">
        <f>SUMIFS('总明细 源文件后台下'!W:W,'总明细 源文件后台下'!E:E,E1104,'总明细 源文件后台下'!C:C,"Adjustment",'总明细 源文件后台下'!F:F,"FBA Inventory Placement Service Fee")</f>
        <v>0</v>
      </c>
      <c r="AV1104">
        <f>SUMIF('FBA Customer Return Per Unit Fe'!B:B,E1104,'FBA Customer Return Per Unit Fe'!C:C)</f>
        <v>0</v>
      </c>
      <c r="AX1104">
        <f>(SUMIF('仓储费 源文件后台下'!C:C,E1104,'仓储费 源文件后台下'!V:V))*-1</f>
        <v>0</v>
      </c>
      <c r="AZ1104">
        <f>SUMIF('Disposal Fee销毁费用-160.95'!B:B,E1104,'Disposal Fee销毁费用-160.95'!D:D)*-1</f>
        <v>0</v>
      </c>
      <c r="BC1104">
        <f>IFERROR(VLOOKUP(F1104,'优惠券-86.4'!F:I,4,0),0)</f>
        <v>0</v>
      </c>
      <c r="BD1104">
        <f>IFERROR(VLOOKUP(F1104,'早评-120'!E:H,4,0),0)</f>
        <v>0</v>
      </c>
      <c r="BF1104">
        <f t="shared" si="136"/>
        <v>0</v>
      </c>
      <c r="BG1104">
        <f t="shared" si="137"/>
        <v>0</v>
      </c>
      <c r="BH1104">
        <f t="shared" si="138"/>
        <v>0</v>
      </c>
      <c r="BQ1104" s="45">
        <f t="shared" si="139"/>
        <v>0</v>
      </c>
      <c r="BR1104">
        <f>SUMIFS('9月销毁明细'!D:D,'9月销毁明细'!A:A,E1104,'9月销毁明细'!H:H,"Sellable")</f>
        <v>0</v>
      </c>
      <c r="BS1104">
        <f>SUMIFS('9月销毁明细'!G:G,'9月销毁明细'!A:A,E1104,'9月销毁明细'!H:H,"Sellable")</f>
        <v>0</v>
      </c>
      <c r="BT1104">
        <f>SUMIFS('9月销毁明细'!D:D,'9月销毁明细'!A:A,E1104,'9月销毁明细'!H:H,"Unsellable")</f>
        <v>0</v>
      </c>
      <c r="BU1104">
        <f>SUMIFS('9月销毁明细'!G:G,'9月销毁明细'!A:A,E1104,'9月销毁明细'!H:H,"Unsellable")</f>
        <v>0</v>
      </c>
      <c r="BW1104">
        <f>IFERROR(I1104*VLOOKUP(F1104,'9.3成本表'!C:L,10,0),0)</f>
        <v>0</v>
      </c>
      <c r="BX1104">
        <f t="shared" si="140"/>
        <v>0</v>
      </c>
      <c r="CC1104" s="45">
        <f t="shared" si="141"/>
        <v>0</v>
      </c>
      <c r="CD1104" s="45">
        <f t="shared" si="142"/>
        <v>0</v>
      </c>
      <c r="CE1104" s="45">
        <f t="shared" si="143"/>
        <v>0</v>
      </c>
    </row>
    <row r="1105" spans="4:83" x14ac:dyDescent="0.25">
      <c r="D1105" s="20" t="s">
        <v>2319</v>
      </c>
      <c r="E1105" s="20" t="s">
        <v>2320</v>
      </c>
      <c r="F1105" s="20">
        <v>6798</v>
      </c>
      <c r="G1105">
        <v>1099</v>
      </c>
      <c r="H1105" s="20"/>
      <c r="I1105">
        <f>SUMIFS('总明细 源文件后台下'!G:G,'总明细 源文件后台下'!E:E,E1105,'总明细 源文件后台下'!C:C,"Order")</f>
        <v>0</v>
      </c>
      <c r="J1105">
        <f>SUMIFS('总明细 源文件后台下'!M:M,'总明细 源文件后台下'!E:E,E1105,'总明细 源文件后台下'!C:C,"Order")</f>
        <v>0</v>
      </c>
      <c r="K1105">
        <f>SUMIFS('总明细 源文件后台下'!N:N,'总明细 源文件后台下'!E:E,E1105,'总明细 源文件后台下'!C:C,"Order")</f>
        <v>0</v>
      </c>
      <c r="L1105">
        <f>SUMIFS('总明细 源文件后台下'!O:O,'总明细 源文件后台下'!E:E,E1105,'总明细 源文件后台下'!C:C,"Order")</f>
        <v>0</v>
      </c>
      <c r="M1105">
        <f>SUMIFS('总明细 源文件后台下'!P:P,'总明细 源文件后台下'!E:E,E1105,'总明细 源文件后台下'!C:C,"Order")</f>
        <v>0</v>
      </c>
      <c r="N1105">
        <f>SUMIFS('总明细 源文件后台下'!Q:Q,'总明细 源文件后台下'!E:E,E1105,'总明细 源文件后台下'!C:C,"Order")</f>
        <v>0</v>
      </c>
      <c r="O1105">
        <f>SUMIFS('总明细 源文件后台下'!R:R,'总明细 源文件后台下'!E:E,E1105,'总明细 源文件后台下'!C:C,"Order")</f>
        <v>0</v>
      </c>
      <c r="P1105">
        <f>SUMIFS('总明细 源文件后台下'!S:S,'总明细 源文件后台下'!E:E,E1105,'总明细 源文件后台下'!C:C,"Order")</f>
        <v>0</v>
      </c>
      <c r="Q1105">
        <f>SUMIFS('总明细 源文件后台下'!T:T,'总明细 源文件后台下'!E:E,E1105,'总明细 源文件后台下'!C:C,"Order")</f>
        <v>0</v>
      </c>
      <c r="R1105">
        <f>SUMIFS('总明细 源文件后台下'!U:U,'总明细 源文件后台下'!E:E,E1105,'总明细 源文件后台下'!C:C,"Order")</f>
        <v>0</v>
      </c>
      <c r="S1105">
        <f>SUMIFS('总明细 源文件后台下'!V:V,'总明细 源文件后台下'!E:E,E1105,'总明细 源文件后台下'!C:C,"Order")</f>
        <v>0</v>
      </c>
      <c r="T1105">
        <f>SUMIFS('总明细 源文件后台下'!W:W,'总明细 源文件后台下'!E:E,E1105,'总明细 源文件后台下'!C:C,"Order")</f>
        <v>0</v>
      </c>
      <c r="U1105">
        <f>SUMIFS('总明细 源文件后台下'!G:G,'总明细 源文件后台下'!E:E,E1105,'总明细 源文件后台下'!C:C,"Refund")</f>
        <v>0</v>
      </c>
      <c r="V1105">
        <f>SUMIFS('总明细 源文件后台下'!M:M,'总明细 源文件后台下'!E:E,E1105,'总明细 源文件后台下'!C:C,"Refund")</f>
        <v>0</v>
      </c>
      <c r="W1105">
        <f>SUMIFS('总明细 源文件后台下'!N:N,'总明细 源文件后台下'!E:E,E1105,'总明细 源文件后台下'!C:C,"Refund")</f>
        <v>0</v>
      </c>
      <c r="X1105">
        <f>SUMIFS('总明细 源文件后台下'!O:O,'总明细 源文件后台下'!E:E,E1105,'总明细 源文件后台下'!C:C,"Refund")</f>
        <v>0</v>
      </c>
      <c r="Y1105">
        <f>SUMIFS('总明细 源文件后台下'!P:P,'总明细 源文件后台下'!E:E,E1105,'总明细 源文件后台下'!C:C,"Refund")</f>
        <v>0</v>
      </c>
      <c r="Z1105">
        <f>SUMIFS('总明细 源文件后台下'!Q:Q,'总明细 源文件后台下'!E:E,E1105,'总明细 源文件后台下'!C:C,"Refund")</f>
        <v>0</v>
      </c>
      <c r="AA1105">
        <f>SUMIFS('总明细 源文件后台下'!R:R,'总明细 源文件后台下'!E:E,E1105,'总明细 源文件后台下'!C:C,"Refund")</f>
        <v>0</v>
      </c>
      <c r="AB1105">
        <f>SUMIFS('总明细 源文件后台下'!S:S,'总明细 源文件后台下'!E:E,E1105,'总明细 源文件后台下'!C:C,"Refund")</f>
        <v>0</v>
      </c>
      <c r="AC1105">
        <f>SUMIFS('总明细 源文件后台下'!T:T,'总明细 源文件后台下'!E:E,E1105,'总明细 源文件后台下'!C:C,"Refund")</f>
        <v>0</v>
      </c>
      <c r="AD1105">
        <f>SUMIFS('总明细 源文件后台下'!U:U,'总明细 源文件后台下'!E:E,E1105,'总明细 源文件后台下'!C:C,"Refund")</f>
        <v>0</v>
      </c>
      <c r="AE1105">
        <f>SUMIFS('总明细 源文件后台下'!V:V,'总明细 源文件后台下'!E:E,E1105,'总明细 源文件后台下'!C:C,"Refund")</f>
        <v>0</v>
      </c>
      <c r="AF1105">
        <f>SUMIFS('总明细 源文件后台下'!W:W,'总明细 源文件后台下'!E:E,E1105,'总明细 源文件后台下'!C:C,"Refund")</f>
        <v>0</v>
      </c>
      <c r="AK1105">
        <f>(SUMIF('广告费 源文件后台下'!G:G,E1105,'广告费 源文件后台下'!M:M))*-1</f>
        <v>0</v>
      </c>
      <c r="AL1105">
        <f>SUMIFS('总明细 源文件后台下'!W:W,'总明细 源文件后台下'!E:E,E1105,'总明细 源文件后台下'!C:C,"Adjustment",'总明细 源文件后台下'!F:F,"FBA Inventory Reimbursement - Customer Return")</f>
        <v>0</v>
      </c>
      <c r="AM1105">
        <f>SUMIFS('总明细 源文件后台下'!W:W,'总明细 源文件后台下'!E:E,E1105,'总明细 源文件后台下'!C:C,"Adjustment",'总明细 源文件后台下'!F:F,"FBA Inventory Reimbursement - Damaged:Warehouse")</f>
        <v>0</v>
      </c>
      <c r="AN1105">
        <f>SUMIFS('总明细 源文件后台下'!W:W,'总明细 源文件后台下'!E:E,E1105,'总明细 源文件后台下'!C:C,"Adjustment",'总明细 源文件后台下'!F:F,"FBA Inventory Reimbursement - Customer Service Issue")</f>
        <v>0</v>
      </c>
      <c r="AO1105">
        <f>SUMIFS('总明细 源文件后台下'!W:W,'总明细 源文件后台下'!E:E,E1105,'总明细 源文件后台下'!C:C,"Adjustment",'总明细 源文件后台下'!F:F,"FBA Inventory Reimbursement - Fee Correction")</f>
        <v>0</v>
      </c>
      <c r="AP1105">
        <f>SUMIFS('总明细 源文件后台下'!W:W,'总明细 源文件后台下'!E:E,E1105,'总明细 源文件后台下'!C:C,"Adjustment",'总明细 源文件后台下'!F:F,"FBA Inventory Reimbursement - General Adjustment")</f>
        <v>0</v>
      </c>
      <c r="AQ1105">
        <f>SUMIFS('总明细 源文件后台下'!W:W,'总明细 源文件后台下'!E:E,E1105,'总明细 源文件后台下'!C:C,"Adjustment",'总明细 源文件后台下'!F:F,"FBA Inventory Reimbursement - Lost:Inbound")</f>
        <v>0</v>
      </c>
      <c r="AR1105">
        <f>SUMIFS('总明细 源文件后台下'!W:W,'总明细 源文件后台下'!E:E,E1105,'总明细 源文件后台下'!C:C,"Adjustment",'总明细 源文件后台下'!F:F,"FBA Inventory Reimbursement - Lost:Warehouse")</f>
        <v>0</v>
      </c>
      <c r="AS1105">
        <f>SUMIFS('总明细 源文件后台下'!W:W,'总明细 源文件后台下'!E:E,E1105,'总明细 源文件后台下'!C:C,"Adjustment",'总明细 源文件后台下'!F:F,"Non-subscription Fee Adjustment")</f>
        <v>0</v>
      </c>
      <c r="AT1105">
        <f>SUMIFS('总明细 源文件后台下'!W:W,'总明细 源文件后台下'!E:E,E1105,'总明细 源文件后台下'!C:C,"Adjustment",'总明细 源文件后台下'!F:F,"FBA Inventory Placement Service Fee")</f>
        <v>0</v>
      </c>
      <c r="AV1105">
        <f>SUMIF('FBA Customer Return Per Unit Fe'!B:B,E1105,'FBA Customer Return Per Unit Fe'!C:C)</f>
        <v>0</v>
      </c>
      <c r="AX1105">
        <f>(SUMIF('仓储费 源文件后台下'!C:C,E1105,'仓储费 源文件后台下'!V:V))*-1</f>
        <v>0</v>
      </c>
      <c r="AZ1105">
        <f>SUMIF('Disposal Fee销毁费用-160.95'!B:B,E1105,'Disposal Fee销毁费用-160.95'!D:D)*-1</f>
        <v>0</v>
      </c>
      <c r="BC1105">
        <f>IFERROR(VLOOKUP(F1105,'优惠券-86.4'!F:I,4,0),0)</f>
        <v>0</v>
      </c>
      <c r="BD1105">
        <f>IFERROR(VLOOKUP(F1105,'早评-120'!E:H,4,0),0)</f>
        <v>0</v>
      </c>
      <c r="BF1105">
        <f t="shared" si="136"/>
        <v>0</v>
      </c>
      <c r="BG1105">
        <f t="shared" si="137"/>
        <v>0</v>
      </c>
      <c r="BH1105">
        <f t="shared" si="138"/>
        <v>0</v>
      </c>
      <c r="BQ1105" s="45">
        <f t="shared" si="139"/>
        <v>0</v>
      </c>
      <c r="BR1105">
        <f>SUMIFS('9月销毁明细'!D:D,'9月销毁明细'!A:A,E1105,'9月销毁明细'!H:H,"Sellable")</f>
        <v>0</v>
      </c>
      <c r="BS1105">
        <f>SUMIFS('9月销毁明细'!G:G,'9月销毁明细'!A:A,E1105,'9月销毁明细'!H:H,"Sellable")</f>
        <v>0</v>
      </c>
      <c r="BT1105">
        <f>SUMIFS('9月销毁明细'!D:D,'9月销毁明细'!A:A,E1105,'9月销毁明细'!H:H,"Unsellable")</f>
        <v>0</v>
      </c>
      <c r="BU1105">
        <f>SUMIFS('9月销毁明细'!G:G,'9月销毁明细'!A:A,E1105,'9月销毁明细'!H:H,"Unsellable")</f>
        <v>0</v>
      </c>
      <c r="BW1105">
        <f>IFERROR(I1105*VLOOKUP(F1105,'9.3成本表'!C:L,10,0),0)</f>
        <v>0</v>
      </c>
      <c r="BX1105">
        <f t="shared" si="140"/>
        <v>0</v>
      </c>
      <c r="CC1105" s="45">
        <f t="shared" si="141"/>
        <v>0</v>
      </c>
      <c r="CD1105" s="45">
        <f t="shared" si="142"/>
        <v>0</v>
      </c>
      <c r="CE1105" s="45">
        <f t="shared" si="143"/>
        <v>0</v>
      </c>
    </row>
    <row r="1106" spans="4:83" x14ac:dyDescent="0.25">
      <c r="D1106" s="20" t="s">
        <v>2321</v>
      </c>
      <c r="E1106" s="20" t="s">
        <v>2322</v>
      </c>
      <c r="F1106" s="20">
        <v>6798</v>
      </c>
      <c r="G1106">
        <v>1100</v>
      </c>
      <c r="H1106" s="20"/>
      <c r="I1106">
        <f>SUMIFS('总明细 源文件后台下'!G:G,'总明细 源文件后台下'!E:E,E1106,'总明细 源文件后台下'!C:C,"Order")</f>
        <v>0</v>
      </c>
      <c r="J1106">
        <f>SUMIFS('总明细 源文件后台下'!M:M,'总明细 源文件后台下'!E:E,E1106,'总明细 源文件后台下'!C:C,"Order")</f>
        <v>0</v>
      </c>
      <c r="K1106">
        <f>SUMIFS('总明细 源文件后台下'!N:N,'总明细 源文件后台下'!E:E,E1106,'总明细 源文件后台下'!C:C,"Order")</f>
        <v>0</v>
      </c>
      <c r="L1106">
        <f>SUMIFS('总明细 源文件后台下'!O:O,'总明细 源文件后台下'!E:E,E1106,'总明细 源文件后台下'!C:C,"Order")</f>
        <v>0</v>
      </c>
      <c r="M1106">
        <f>SUMIFS('总明细 源文件后台下'!P:P,'总明细 源文件后台下'!E:E,E1106,'总明细 源文件后台下'!C:C,"Order")</f>
        <v>0</v>
      </c>
      <c r="N1106">
        <f>SUMIFS('总明细 源文件后台下'!Q:Q,'总明细 源文件后台下'!E:E,E1106,'总明细 源文件后台下'!C:C,"Order")</f>
        <v>0</v>
      </c>
      <c r="O1106">
        <f>SUMIFS('总明细 源文件后台下'!R:R,'总明细 源文件后台下'!E:E,E1106,'总明细 源文件后台下'!C:C,"Order")</f>
        <v>0</v>
      </c>
      <c r="P1106">
        <f>SUMIFS('总明细 源文件后台下'!S:S,'总明细 源文件后台下'!E:E,E1106,'总明细 源文件后台下'!C:C,"Order")</f>
        <v>0</v>
      </c>
      <c r="Q1106">
        <f>SUMIFS('总明细 源文件后台下'!T:T,'总明细 源文件后台下'!E:E,E1106,'总明细 源文件后台下'!C:C,"Order")</f>
        <v>0</v>
      </c>
      <c r="R1106">
        <f>SUMIFS('总明细 源文件后台下'!U:U,'总明细 源文件后台下'!E:E,E1106,'总明细 源文件后台下'!C:C,"Order")</f>
        <v>0</v>
      </c>
      <c r="S1106">
        <f>SUMIFS('总明细 源文件后台下'!V:V,'总明细 源文件后台下'!E:E,E1106,'总明细 源文件后台下'!C:C,"Order")</f>
        <v>0</v>
      </c>
      <c r="T1106">
        <f>SUMIFS('总明细 源文件后台下'!W:W,'总明细 源文件后台下'!E:E,E1106,'总明细 源文件后台下'!C:C,"Order")</f>
        <v>0</v>
      </c>
      <c r="U1106">
        <f>SUMIFS('总明细 源文件后台下'!G:G,'总明细 源文件后台下'!E:E,E1106,'总明细 源文件后台下'!C:C,"Refund")</f>
        <v>0</v>
      </c>
      <c r="V1106">
        <f>SUMIFS('总明细 源文件后台下'!M:M,'总明细 源文件后台下'!E:E,E1106,'总明细 源文件后台下'!C:C,"Refund")</f>
        <v>0</v>
      </c>
      <c r="W1106">
        <f>SUMIFS('总明细 源文件后台下'!N:N,'总明细 源文件后台下'!E:E,E1106,'总明细 源文件后台下'!C:C,"Refund")</f>
        <v>0</v>
      </c>
      <c r="X1106">
        <f>SUMIFS('总明细 源文件后台下'!O:O,'总明细 源文件后台下'!E:E,E1106,'总明细 源文件后台下'!C:C,"Refund")</f>
        <v>0</v>
      </c>
      <c r="Y1106">
        <f>SUMIFS('总明细 源文件后台下'!P:P,'总明细 源文件后台下'!E:E,E1106,'总明细 源文件后台下'!C:C,"Refund")</f>
        <v>0</v>
      </c>
      <c r="Z1106">
        <f>SUMIFS('总明细 源文件后台下'!Q:Q,'总明细 源文件后台下'!E:E,E1106,'总明细 源文件后台下'!C:C,"Refund")</f>
        <v>0</v>
      </c>
      <c r="AA1106">
        <f>SUMIFS('总明细 源文件后台下'!R:R,'总明细 源文件后台下'!E:E,E1106,'总明细 源文件后台下'!C:C,"Refund")</f>
        <v>0</v>
      </c>
      <c r="AB1106">
        <f>SUMIFS('总明细 源文件后台下'!S:S,'总明细 源文件后台下'!E:E,E1106,'总明细 源文件后台下'!C:C,"Refund")</f>
        <v>0</v>
      </c>
      <c r="AC1106">
        <f>SUMIFS('总明细 源文件后台下'!T:T,'总明细 源文件后台下'!E:E,E1106,'总明细 源文件后台下'!C:C,"Refund")</f>
        <v>0</v>
      </c>
      <c r="AD1106">
        <f>SUMIFS('总明细 源文件后台下'!U:U,'总明细 源文件后台下'!E:E,E1106,'总明细 源文件后台下'!C:C,"Refund")</f>
        <v>0</v>
      </c>
      <c r="AE1106">
        <f>SUMIFS('总明细 源文件后台下'!V:V,'总明细 源文件后台下'!E:E,E1106,'总明细 源文件后台下'!C:C,"Refund")</f>
        <v>0</v>
      </c>
      <c r="AF1106">
        <f>SUMIFS('总明细 源文件后台下'!W:W,'总明细 源文件后台下'!E:E,E1106,'总明细 源文件后台下'!C:C,"Refund")</f>
        <v>0</v>
      </c>
      <c r="AK1106">
        <f>(SUMIF('广告费 源文件后台下'!G:G,E1106,'广告费 源文件后台下'!M:M))*-1</f>
        <v>0</v>
      </c>
      <c r="AL1106">
        <f>SUMIFS('总明细 源文件后台下'!W:W,'总明细 源文件后台下'!E:E,E1106,'总明细 源文件后台下'!C:C,"Adjustment",'总明细 源文件后台下'!F:F,"FBA Inventory Reimbursement - Customer Return")</f>
        <v>0</v>
      </c>
      <c r="AM1106">
        <f>SUMIFS('总明细 源文件后台下'!W:W,'总明细 源文件后台下'!E:E,E1106,'总明细 源文件后台下'!C:C,"Adjustment",'总明细 源文件后台下'!F:F,"FBA Inventory Reimbursement - Damaged:Warehouse")</f>
        <v>0</v>
      </c>
      <c r="AN1106">
        <f>SUMIFS('总明细 源文件后台下'!W:W,'总明细 源文件后台下'!E:E,E1106,'总明细 源文件后台下'!C:C,"Adjustment",'总明细 源文件后台下'!F:F,"FBA Inventory Reimbursement - Customer Service Issue")</f>
        <v>0</v>
      </c>
      <c r="AO1106">
        <f>SUMIFS('总明细 源文件后台下'!W:W,'总明细 源文件后台下'!E:E,E1106,'总明细 源文件后台下'!C:C,"Adjustment",'总明细 源文件后台下'!F:F,"FBA Inventory Reimbursement - Fee Correction")</f>
        <v>0</v>
      </c>
      <c r="AP1106">
        <f>SUMIFS('总明细 源文件后台下'!W:W,'总明细 源文件后台下'!E:E,E1106,'总明细 源文件后台下'!C:C,"Adjustment",'总明细 源文件后台下'!F:F,"FBA Inventory Reimbursement - General Adjustment")</f>
        <v>0</v>
      </c>
      <c r="AQ1106">
        <f>SUMIFS('总明细 源文件后台下'!W:W,'总明细 源文件后台下'!E:E,E1106,'总明细 源文件后台下'!C:C,"Adjustment",'总明细 源文件后台下'!F:F,"FBA Inventory Reimbursement - Lost:Inbound")</f>
        <v>0</v>
      </c>
      <c r="AR1106">
        <f>SUMIFS('总明细 源文件后台下'!W:W,'总明细 源文件后台下'!E:E,E1106,'总明细 源文件后台下'!C:C,"Adjustment",'总明细 源文件后台下'!F:F,"FBA Inventory Reimbursement - Lost:Warehouse")</f>
        <v>0</v>
      </c>
      <c r="AS1106">
        <f>SUMIFS('总明细 源文件后台下'!W:W,'总明细 源文件后台下'!E:E,E1106,'总明细 源文件后台下'!C:C,"Adjustment",'总明细 源文件后台下'!F:F,"Non-subscription Fee Adjustment")</f>
        <v>0</v>
      </c>
      <c r="AT1106">
        <f>SUMIFS('总明细 源文件后台下'!W:W,'总明细 源文件后台下'!E:E,E1106,'总明细 源文件后台下'!C:C,"Adjustment",'总明细 源文件后台下'!F:F,"FBA Inventory Placement Service Fee")</f>
        <v>0</v>
      </c>
      <c r="AV1106">
        <f>SUMIF('FBA Customer Return Per Unit Fe'!B:B,E1106,'FBA Customer Return Per Unit Fe'!C:C)</f>
        <v>0</v>
      </c>
      <c r="AX1106">
        <f>(SUMIF('仓储费 源文件后台下'!C:C,E1106,'仓储费 源文件后台下'!V:V))*-1</f>
        <v>0</v>
      </c>
      <c r="AZ1106">
        <f>SUMIF('Disposal Fee销毁费用-160.95'!B:B,E1106,'Disposal Fee销毁费用-160.95'!D:D)*-1</f>
        <v>0</v>
      </c>
      <c r="BC1106">
        <f>IFERROR(VLOOKUP(F1106,'优惠券-86.4'!F:I,4,0),0)</f>
        <v>0</v>
      </c>
      <c r="BD1106">
        <f>IFERROR(VLOOKUP(F1106,'早评-120'!E:H,4,0),0)</f>
        <v>0</v>
      </c>
      <c r="BF1106">
        <f t="shared" si="136"/>
        <v>0</v>
      </c>
      <c r="BG1106">
        <f t="shared" si="137"/>
        <v>0</v>
      </c>
      <c r="BH1106">
        <f t="shared" si="138"/>
        <v>0</v>
      </c>
      <c r="BQ1106" s="45">
        <f t="shared" si="139"/>
        <v>0</v>
      </c>
      <c r="BR1106">
        <f>SUMIFS('9月销毁明细'!D:D,'9月销毁明细'!A:A,E1106,'9月销毁明细'!H:H,"Sellable")</f>
        <v>0</v>
      </c>
      <c r="BS1106">
        <f>SUMIFS('9月销毁明细'!G:G,'9月销毁明细'!A:A,E1106,'9月销毁明细'!H:H,"Sellable")</f>
        <v>0</v>
      </c>
      <c r="BT1106">
        <f>SUMIFS('9月销毁明细'!D:D,'9月销毁明细'!A:A,E1106,'9月销毁明细'!H:H,"Unsellable")</f>
        <v>0</v>
      </c>
      <c r="BU1106">
        <f>SUMIFS('9月销毁明细'!G:G,'9月销毁明细'!A:A,E1106,'9月销毁明细'!H:H,"Unsellable")</f>
        <v>0</v>
      </c>
      <c r="BW1106">
        <f>IFERROR(I1106*VLOOKUP(F1106,'9.3成本表'!C:L,10,0),0)</f>
        <v>0</v>
      </c>
      <c r="BX1106">
        <f t="shared" si="140"/>
        <v>0</v>
      </c>
      <c r="CC1106" s="45">
        <f t="shared" si="141"/>
        <v>0</v>
      </c>
      <c r="CD1106" s="45">
        <f t="shared" si="142"/>
        <v>0</v>
      </c>
      <c r="CE1106" s="45">
        <f t="shared" si="143"/>
        <v>0</v>
      </c>
    </row>
    <row r="1107" spans="4:83" x14ac:dyDescent="0.25">
      <c r="D1107" s="20" t="s">
        <v>2323</v>
      </c>
      <c r="E1107" s="20" t="s">
        <v>2324</v>
      </c>
      <c r="F1107" s="20">
        <v>6798</v>
      </c>
      <c r="G1107">
        <v>1101</v>
      </c>
      <c r="H1107" s="20"/>
      <c r="I1107">
        <f>SUMIFS('总明细 源文件后台下'!G:G,'总明细 源文件后台下'!E:E,E1107,'总明细 源文件后台下'!C:C,"Order")</f>
        <v>0</v>
      </c>
      <c r="J1107">
        <f>SUMIFS('总明细 源文件后台下'!M:M,'总明细 源文件后台下'!E:E,E1107,'总明细 源文件后台下'!C:C,"Order")</f>
        <v>0</v>
      </c>
      <c r="K1107">
        <f>SUMIFS('总明细 源文件后台下'!N:N,'总明细 源文件后台下'!E:E,E1107,'总明细 源文件后台下'!C:C,"Order")</f>
        <v>0</v>
      </c>
      <c r="L1107">
        <f>SUMIFS('总明细 源文件后台下'!O:O,'总明细 源文件后台下'!E:E,E1107,'总明细 源文件后台下'!C:C,"Order")</f>
        <v>0</v>
      </c>
      <c r="M1107">
        <f>SUMIFS('总明细 源文件后台下'!P:P,'总明细 源文件后台下'!E:E,E1107,'总明细 源文件后台下'!C:C,"Order")</f>
        <v>0</v>
      </c>
      <c r="N1107">
        <f>SUMIFS('总明细 源文件后台下'!Q:Q,'总明细 源文件后台下'!E:E,E1107,'总明细 源文件后台下'!C:C,"Order")</f>
        <v>0</v>
      </c>
      <c r="O1107">
        <f>SUMIFS('总明细 源文件后台下'!R:R,'总明细 源文件后台下'!E:E,E1107,'总明细 源文件后台下'!C:C,"Order")</f>
        <v>0</v>
      </c>
      <c r="P1107">
        <f>SUMIFS('总明细 源文件后台下'!S:S,'总明细 源文件后台下'!E:E,E1107,'总明细 源文件后台下'!C:C,"Order")</f>
        <v>0</v>
      </c>
      <c r="Q1107">
        <f>SUMIFS('总明细 源文件后台下'!T:T,'总明细 源文件后台下'!E:E,E1107,'总明细 源文件后台下'!C:C,"Order")</f>
        <v>0</v>
      </c>
      <c r="R1107">
        <f>SUMIFS('总明细 源文件后台下'!U:U,'总明细 源文件后台下'!E:E,E1107,'总明细 源文件后台下'!C:C,"Order")</f>
        <v>0</v>
      </c>
      <c r="S1107">
        <f>SUMIFS('总明细 源文件后台下'!V:V,'总明细 源文件后台下'!E:E,E1107,'总明细 源文件后台下'!C:C,"Order")</f>
        <v>0</v>
      </c>
      <c r="T1107">
        <f>SUMIFS('总明细 源文件后台下'!W:W,'总明细 源文件后台下'!E:E,E1107,'总明细 源文件后台下'!C:C,"Order")</f>
        <v>0</v>
      </c>
      <c r="U1107">
        <f>SUMIFS('总明细 源文件后台下'!G:G,'总明细 源文件后台下'!E:E,E1107,'总明细 源文件后台下'!C:C,"Refund")</f>
        <v>0</v>
      </c>
      <c r="V1107">
        <f>SUMIFS('总明细 源文件后台下'!M:M,'总明细 源文件后台下'!E:E,E1107,'总明细 源文件后台下'!C:C,"Refund")</f>
        <v>0</v>
      </c>
      <c r="W1107">
        <f>SUMIFS('总明细 源文件后台下'!N:N,'总明细 源文件后台下'!E:E,E1107,'总明细 源文件后台下'!C:C,"Refund")</f>
        <v>0</v>
      </c>
      <c r="X1107">
        <f>SUMIFS('总明细 源文件后台下'!O:O,'总明细 源文件后台下'!E:E,E1107,'总明细 源文件后台下'!C:C,"Refund")</f>
        <v>0</v>
      </c>
      <c r="Y1107">
        <f>SUMIFS('总明细 源文件后台下'!P:P,'总明细 源文件后台下'!E:E,E1107,'总明细 源文件后台下'!C:C,"Refund")</f>
        <v>0</v>
      </c>
      <c r="Z1107">
        <f>SUMIFS('总明细 源文件后台下'!Q:Q,'总明细 源文件后台下'!E:E,E1107,'总明细 源文件后台下'!C:C,"Refund")</f>
        <v>0</v>
      </c>
      <c r="AA1107">
        <f>SUMIFS('总明细 源文件后台下'!R:R,'总明细 源文件后台下'!E:E,E1107,'总明细 源文件后台下'!C:C,"Refund")</f>
        <v>0</v>
      </c>
      <c r="AB1107">
        <f>SUMIFS('总明细 源文件后台下'!S:S,'总明细 源文件后台下'!E:E,E1107,'总明细 源文件后台下'!C:C,"Refund")</f>
        <v>0</v>
      </c>
      <c r="AC1107">
        <f>SUMIFS('总明细 源文件后台下'!T:T,'总明细 源文件后台下'!E:E,E1107,'总明细 源文件后台下'!C:C,"Refund")</f>
        <v>0</v>
      </c>
      <c r="AD1107">
        <f>SUMIFS('总明细 源文件后台下'!U:U,'总明细 源文件后台下'!E:E,E1107,'总明细 源文件后台下'!C:C,"Refund")</f>
        <v>0</v>
      </c>
      <c r="AE1107">
        <f>SUMIFS('总明细 源文件后台下'!V:V,'总明细 源文件后台下'!E:E,E1107,'总明细 源文件后台下'!C:C,"Refund")</f>
        <v>0</v>
      </c>
      <c r="AF1107">
        <f>SUMIFS('总明细 源文件后台下'!W:W,'总明细 源文件后台下'!E:E,E1107,'总明细 源文件后台下'!C:C,"Refund")</f>
        <v>0</v>
      </c>
      <c r="AK1107">
        <f>(SUMIF('广告费 源文件后台下'!G:G,E1107,'广告费 源文件后台下'!M:M))*-1</f>
        <v>0</v>
      </c>
      <c r="AL1107">
        <f>SUMIFS('总明细 源文件后台下'!W:W,'总明细 源文件后台下'!E:E,E1107,'总明细 源文件后台下'!C:C,"Adjustment",'总明细 源文件后台下'!F:F,"FBA Inventory Reimbursement - Customer Return")</f>
        <v>0</v>
      </c>
      <c r="AM1107">
        <f>SUMIFS('总明细 源文件后台下'!W:W,'总明细 源文件后台下'!E:E,E1107,'总明细 源文件后台下'!C:C,"Adjustment",'总明细 源文件后台下'!F:F,"FBA Inventory Reimbursement - Damaged:Warehouse")</f>
        <v>0</v>
      </c>
      <c r="AN1107">
        <f>SUMIFS('总明细 源文件后台下'!W:W,'总明细 源文件后台下'!E:E,E1107,'总明细 源文件后台下'!C:C,"Adjustment",'总明细 源文件后台下'!F:F,"FBA Inventory Reimbursement - Customer Service Issue")</f>
        <v>0</v>
      </c>
      <c r="AO1107">
        <f>SUMIFS('总明细 源文件后台下'!W:W,'总明细 源文件后台下'!E:E,E1107,'总明细 源文件后台下'!C:C,"Adjustment",'总明细 源文件后台下'!F:F,"FBA Inventory Reimbursement - Fee Correction")</f>
        <v>0</v>
      </c>
      <c r="AP1107">
        <f>SUMIFS('总明细 源文件后台下'!W:W,'总明细 源文件后台下'!E:E,E1107,'总明细 源文件后台下'!C:C,"Adjustment",'总明细 源文件后台下'!F:F,"FBA Inventory Reimbursement - General Adjustment")</f>
        <v>0</v>
      </c>
      <c r="AQ1107">
        <f>SUMIFS('总明细 源文件后台下'!W:W,'总明细 源文件后台下'!E:E,E1107,'总明细 源文件后台下'!C:C,"Adjustment",'总明细 源文件后台下'!F:F,"FBA Inventory Reimbursement - Lost:Inbound")</f>
        <v>0</v>
      </c>
      <c r="AR1107">
        <f>SUMIFS('总明细 源文件后台下'!W:W,'总明细 源文件后台下'!E:E,E1107,'总明细 源文件后台下'!C:C,"Adjustment",'总明细 源文件后台下'!F:F,"FBA Inventory Reimbursement - Lost:Warehouse")</f>
        <v>0</v>
      </c>
      <c r="AS1107">
        <f>SUMIFS('总明细 源文件后台下'!W:W,'总明细 源文件后台下'!E:E,E1107,'总明细 源文件后台下'!C:C,"Adjustment",'总明细 源文件后台下'!F:F,"Non-subscription Fee Adjustment")</f>
        <v>0</v>
      </c>
      <c r="AT1107">
        <f>SUMIFS('总明细 源文件后台下'!W:W,'总明细 源文件后台下'!E:E,E1107,'总明细 源文件后台下'!C:C,"Adjustment",'总明细 源文件后台下'!F:F,"FBA Inventory Placement Service Fee")</f>
        <v>0</v>
      </c>
      <c r="AV1107">
        <f>SUMIF('FBA Customer Return Per Unit Fe'!B:B,E1107,'FBA Customer Return Per Unit Fe'!C:C)</f>
        <v>0</v>
      </c>
      <c r="AX1107">
        <f>(SUMIF('仓储费 源文件后台下'!C:C,E1107,'仓储费 源文件后台下'!V:V))*-1</f>
        <v>0</v>
      </c>
      <c r="AZ1107">
        <f>SUMIF('Disposal Fee销毁费用-160.95'!B:B,E1107,'Disposal Fee销毁费用-160.95'!D:D)*-1</f>
        <v>0</v>
      </c>
      <c r="BC1107">
        <f>IFERROR(VLOOKUP(F1107,'优惠券-86.4'!F:I,4,0),0)</f>
        <v>0</v>
      </c>
      <c r="BD1107">
        <f>IFERROR(VLOOKUP(F1107,'早评-120'!E:H,4,0),0)</f>
        <v>0</v>
      </c>
      <c r="BF1107">
        <f t="shared" si="136"/>
        <v>0</v>
      </c>
      <c r="BG1107">
        <f t="shared" si="137"/>
        <v>0</v>
      </c>
      <c r="BH1107">
        <f t="shared" si="138"/>
        <v>0</v>
      </c>
      <c r="BQ1107" s="45">
        <f t="shared" si="139"/>
        <v>0</v>
      </c>
      <c r="BR1107">
        <f>SUMIFS('9月销毁明细'!D:D,'9月销毁明细'!A:A,E1107,'9月销毁明细'!H:H,"Sellable")</f>
        <v>0</v>
      </c>
      <c r="BS1107">
        <f>SUMIFS('9月销毁明细'!G:G,'9月销毁明细'!A:A,E1107,'9月销毁明细'!H:H,"Sellable")</f>
        <v>0</v>
      </c>
      <c r="BT1107">
        <f>SUMIFS('9月销毁明细'!D:D,'9月销毁明细'!A:A,E1107,'9月销毁明细'!H:H,"Unsellable")</f>
        <v>0</v>
      </c>
      <c r="BU1107">
        <f>SUMIFS('9月销毁明细'!G:G,'9月销毁明细'!A:A,E1107,'9月销毁明细'!H:H,"Unsellable")</f>
        <v>0</v>
      </c>
      <c r="BW1107">
        <f>IFERROR(I1107*VLOOKUP(F1107,'9.3成本表'!C:L,10,0),0)</f>
        <v>0</v>
      </c>
      <c r="BX1107">
        <f t="shared" si="140"/>
        <v>0</v>
      </c>
      <c r="CC1107" s="45">
        <f t="shared" si="141"/>
        <v>0</v>
      </c>
      <c r="CD1107" s="45">
        <f t="shared" si="142"/>
        <v>0</v>
      </c>
      <c r="CE1107" s="45">
        <f t="shared" si="143"/>
        <v>0</v>
      </c>
    </row>
    <row r="1108" spans="4:83" x14ac:dyDescent="0.25">
      <c r="D1108" s="20" t="s">
        <v>2325</v>
      </c>
      <c r="E1108" s="20" t="s">
        <v>2326</v>
      </c>
      <c r="F1108" s="20">
        <v>6798</v>
      </c>
      <c r="G1108">
        <v>1102</v>
      </c>
      <c r="H1108" s="20"/>
      <c r="I1108">
        <f>SUMIFS('总明细 源文件后台下'!G:G,'总明细 源文件后台下'!E:E,E1108,'总明细 源文件后台下'!C:C,"Order")</f>
        <v>0</v>
      </c>
      <c r="J1108">
        <f>SUMIFS('总明细 源文件后台下'!M:M,'总明细 源文件后台下'!E:E,E1108,'总明细 源文件后台下'!C:C,"Order")</f>
        <v>0</v>
      </c>
      <c r="K1108">
        <f>SUMIFS('总明细 源文件后台下'!N:N,'总明细 源文件后台下'!E:E,E1108,'总明细 源文件后台下'!C:C,"Order")</f>
        <v>0</v>
      </c>
      <c r="L1108">
        <f>SUMIFS('总明细 源文件后台下'!O:O,'总明细 源文件后台下'!E:E,E1108,'总明细 源文件后台下'!C:C,"Order")</f>
        <v>0</v>
      </c>
      <c r="M1108">
        <f>SUMIFS('总明细 源文件后台下'!P:P,'总明细 源文件后台下'!E:E,E1108,'总明细 源文件后台下'!C:C,"Order")</f>
        <v>0</v>
      </c>
      <c r="N1108">
        <f>SUMIFS('总明细 源文件后台下'!Q:Q,'总明细 源文件后台下'!E:E,E1108,'总明细 源文件后台下'!C:C,"Order")</f>
        <v>0</v>
      </c>
      <c r="O1108">
        <f>SUMIFS('总明细 源文件后台下'!R:R,'总明细 源文件后台下'!E:E,E1108,'总明细 源文件后台下'!C:C,"Order")</f>
        <v>0</v>
      </c>
      <c r="P1108">
        <f>SUMIFS('总明细 源文件后台下'!S:S,'总明细 源文件后台下'!E:E,E1108,'总明细 源文件后台下'!C:C,"Order")</f>
        <v>0</v>
      </c>
      <c r="Q1108">
        <f>SUMIFS('总明细 源文件后台下'!T:T,'总明细 源文件后台下'!E:E,E1108,'总明细 源文件后台下'!C:C,"Order")</f>
        <v>0</v>
      </c>
      <c r="R1108">
        <f>SUMIFS('总明细 源文件后台下'!U:U,'总明细 源文件后台下'!E:E,E1108,'总明细 源文件后台下'!C:C,"Order")</f>
        <v>0</v>
      </c>
      <c r="S1108">
        <f>SUMIFS('总明细 源文件后台下'!V:V,'总明细 源文件后台下'!E:E,E1108,'总明细 源文件后台下'!C:C,"Order")</f>
        <v>0</v>
      </c>
      <c r="T1108">
        <f>SUMIFS('总明细 源文件后台下'!W:W,'总明细 源文件后台下'!E:E,E1108,'总明细 源文件后台下'!C:C,"Order")</f>
        <v>0</v>
      </c>
      <c r="U1108">
        <f>SUMIFS('总明细 源文件后台下'!G:G,'总明细 源文件后台下'!E:E,E1108,'总明细 源文件后台下'!C:C,"Refund")</f>
        <v>0</v>
      </c>
      <c r="V1108">
        <f>SUMIFS('总明细 源文件后台下'!M:M,'总明细 源文件后台下'!E:E,E1108,'总明细 源文件后台下'!C:C,"Refund")</f>
        <v>0</v>
      </c>
      <c r="W1108">
        <f>SUMIFS('总明细 源文件后台下'!N:N,'总明细 源文件后台下'!E:E,E1108,'总明细 源文件后台下'!C:C,"Refund")</f>
        <v>0</v>
      </c>
      <c r="X1108">
        <f>SUMIFS('总明细 源文件后台下'!O:O,'总明细 源文件后台下'!E:E,E1108,'总明细 源文件后台下'!C:C,"Refund")</f>
        <v>0</v>
      </c>
      <c r="Y1108">
        <f>SUMIFS('总明细 源文件后台下'!P:P,'总明细 源文件后台下'!E:E,E1108,'总明细 源文件后台下'!C:C,"Refund")</f>
        <v>0</v>
      </c>
      <c r="Z1108">
        <f>SUMIFS('总明细 源文件后台下'!Q:Q,'总明细 源文件后台下'!E:E,E1108,'总明细 源文件后台下'!C:C,"Refund")</f>
        <v>0</v>
      </c>
      <c r="AA1108">
        <f>SUMIFS('总明细 源文件后台下'!R:R,'总明细 源文件后台下'!E:E,E1108,'总明细 源文件后台下'!C:C,"Refund")</f>
        <v>0</v>
      </c>
      <c r="AB1108">
        <f>SUMIFS('总明细 源文件后台下'!S:S,'总明细 源文件后台下'!E:E,E1108,'总明细 源文件后台下'!C:C,"Refund")</f>
        <v>0</v>
      </c>
      <c r="AC1108">
        <f>SUMIFS('总明细 源文件后台下'!T:T,'总明细 源文件后台下'!E:E,E1108,'总明细 源文件后台下'!C:C,"Refund")</f>
        <v>0</v>
      </c>
      <c r="AD1108">
        <f>SUMIFS('总明细 源文件后台下'!U:U,'总明细 源文件后台下'!E:E,E1108,'总明细 源文件后台下'!C:C,"Refund")</f>
        <v>0</v>
      </c>
      <c r="AE1108">
        <f>SUMIFS('总明细 源文件后台下'!V:V,'总明细 源文件后台下'!E:E,E1108,'总明细 源文件后台下'!C:C,"Refund")</f>
        <v>0</v>
      </c>
      <c r="AF1108">
        <f>SUMIFS('总明细 源文件后台下'!W:W,'总明细 源文件后台下'!E:E,E1108,'总明细 源文件后台下'!C:C,"Refund")</f>
        <v>0</v>
      </c>
      <c r="AK1108">
        <f>(SUMIF('广告费 源文件后台下'!G:G,E1108,'广告费 源文件后台下'!M:M))*-1</f>
        <v>0</v>
      </c>
      <c r="AL1108">
        <f>SUMIFS('总明细 源文件后台下'!W:W,'总明细 源文件后台下'!E:E,E1108,'总明细 源文件后台下'!C:C,"Adjustment",'总明细 源文件后台下'!F:F,"FBA Inventory Reimbursement - Customer Return")</f>
        <v>0</v>
      </c>
      <c r="AM1108">
        <f>SUMIFS('总明细 源文件后台下'!W:W,'总明细 源文件后台下'!E:E,E1108,'总明细 源文件后台下'!C:C,"Adjustment",'总明细 源文件后台下'!F:F,"FBA Inventory Reimbursement - Damaged:Warehouse")</f>
        <v>0</v>
      </c>
      <c r="AN1108">
        <f>SUMIFS('总明细 源文件后台下'!W:W,'总明细 源文件后台下'!E:E,E1108,'总明细 源文件后台下'!C:C,"Adjustment",'总明细 源文件后台下'!F:F,"FBA Inventory Reimbursement - Customer Service Issue")</f>
        <v>0</v>
      </c>
      <c r="AO1108">
        <f>SUMIFS('总明细 源文件后台下'!W:W,'总明细 源文件后台下'!E:E,E1108,'总明细 源文件后台下'!C:C,"Adjustment",'总明细 源文件后台下'!F:F,"FBA Inventory Reimbursement - Fee Correction")</f>
        <v>0</v>
      </c>
      <c r="AP1108">
        <f>SUMIFS('总明细 源文件后台下'!W:W,'总明细 源文件后台下'!E:E,E1108,'总明细 源文件后台下'!C:C,"Adjustment",'总明细 源文件后台下'!F:F,"FBA Inventory Reimbursement - General Adjustment")</f>
        <v>0</v>
      </c>
      <c r="AQ1108">
        <f>SUMIFS('总明细 源文件后台下'!W:W,'总明细 源文件后台下'!E:E,E1108,'总明细 源文件后台下'!C:C,"Adjustment",'总明细 源文件后台下'!F:F,"FBA Inventory Reimbursement - Lost:Inbound")</f>
        <v>0</v>
      </c>
      <c r="AR1108">
        <f>SUMIFS('总明细 源文件后台下'!W:W,'总明细 源文件后台下'!E:E,E1108,'总明细 源文件后台下'!C:C,"Adjustment",'总明细 源文件后台下'!F:F,"FBA Inventory Reimbursement - Lost:Warehouse")</f>
        <v>0</v>
      </c>
      <c r="AS1108">
        <f>SUMIFS('总明细 源文件后台下'!W:W,'总明细 源文件后台下'!E:E,E1108,'总明细 源文件后台下'!C:C,"Adjustment",'总明细 源文件后台下'!F:F,"Non-subscription Fee Adjustment")</f>
        <v>0</v>
      </c>
      <c r="AT1108">
        <f>SUMIFS('总明细 源文件后台下'!W:W,'总明细 源文件后台下'!E:E,E1108,'总明细 源文件后台下'!C:C,"Adjustment",'总明细 源文件后台下'!F:F,"FBA Inventory Placement Service Fee")</f>
        <v>0</v>
      </c>
      <c r="AV1108">
        <f>SUMIF('FBA Customer Return Per Unit Fe'!B:B,E1108,'FBA Customer Return Per Unit Fe'!C:C)</f>
        <v>0</v>
      </c>
      <c r="AX1108">
        <f>(SUMIF('仓储费 源文件后台下'!C:C,E1108,'仓储费 源文件后台下'!V:V))*-1</f>
        <v>0</v>
      </c>
      <c r="AZ1108">
        <f>SUMIF('Disposal Fee销毁费用-160.95'!B:B,E1108,'Disposal Fee销毁费用-160.95'!D:D)*-1</f>
        <v>0</v>
      </c>
      <c r="BC1108">
        <f>IFERROR(VLOOKUP(F1108,'优惠券-86.4'!F:I,4,0),0)</f>
        <v>0</v>
      </c>
      <c r="BD1108">
        <f>IFERROR(VLOOKUP(F1108,'早评-120'!E:H,4,0),0)</f>
        <v>0</v>
      </c>
      <c r="BF1108">
        <f t="shared" si="136"/>
        <v>0</v>
      </c>
      <c r="BG1108">
        <f t="shared" si="137"/>
        <v>0</v>
      </c>
      <c r="BH1108">
        <f t="shared" si="138"/>
        <v>0</v>
      </c>
      <c r="BQ1108" s="45">
        <f t="shared" si="139"/>
        <v>0</v>
      </c>
      <c r="BR1108">
        <f>SUMIFS('9月销毁明细'!D:D,'9月销毁明细'!A:A,E1108,'9月销毁明细'!H:H,"Sellable")</f>
        <v>0</v>
      </c>
      <c r="BS1108">
        <f>SUMIFS('9月销毁明细'!G:G,'9月销毁明细'!A:A,E1108,'9月销毁明细'!H:H,"Sellable")</f>
        <v>0</v>
      </c>
      <c r="BT1108">
        <f>SUMIFS('9月销毁明细'!D:D,'9月销毁明细'!A:A,E1108,'9月销毁明细'!H:H,"Unsellable")</f>
        <v>0</v>
      </c>
      <c r="BU1108">
        <f>SUMIFS('9月销毁明细'!G:G,'9月销毁明细'!A:A,E1108,'9月销毁明细'!H:H,"Unsellable")</f>
        <v>0</v>
      </c>
      <c r="BW1108">
        <f>IFERROR(I1108*VLOOKUP(F1108,'9.3成本表'!C:L,10,0),0)</f>
        <v>0</v>
      </c>
      <c r="BX1108">
        <f t="shared" si="140"/>
        <v>0</v>
      </c>
      <c r="CC1108" s="45">
        <f t="shared" si="141"/>
        <v>0</v>
      </c>
      <c r="CD1108" s="45">
        <f t="shared" si="142"/>
        <v>0</v>
      </c>
      <c r="CE1108" s="45">
        <f t="shared" si="143"/>
        <v>0</v>
      </c>
    </row>
    <row r="1109" spans="4:83" x14ac:dyDescent="0.25">
      <c r="D1109" s="20" t="s">
        <v>2327</v>
      </c>
      <c r="E1109" s="20" t="s">
        <v>2328</v>
      </c>
      <c r="F1109" s="20">
        <v>6798</v>
      </c>
      <c r="G1109">
        <v>1103</v>
      </c>
      <c r="H1109" s="20"/>
      <c r="I1109">
        <f>SUMIFS('总明细 源文件后台下'!G:G,'总明细 源文件后台下'!E:E,E1109,'总明细 源文件后台下'!C:C,"Order")</f>
        <v>0</v>
      </c>
      <c r="J1109">
        <f>SUMIFS('总明细 源文件后台下'!M:M,'总明细 源文件后台下'!E:E,E1109,'总明细 源文件后台下'!C:C,"Order")</f>
        <v>0</v>
      </c>
      <c r="K1109">
        <f>SUMIFS('总明细 源文件后台下'!N:N,'总明细 源文件后台下'!E:E,E1109,'总明细 源文件后台下'!C:C,"Order")</f>
        <v>0</v>
      </c>
      <c r="L1109">
        <f>SUMIFS('总明细 源文件后台下'!O:O,'总明细 源文件后台下'!E:E,E1109,'总明细 源文件后台下'!C:C,"Order")</f>
        <v>0</v>
      </c>
      <c r="M1109">
        <f>SUMIFS('总明细 源文件后台下'!P:P,'总明细 源文件后台下'!E:E,E1109,'总明细 源文件后台下'!C:C,"Order")</f>
        <v>0</v>
      </c>
      <c r="N1109">
        <f>SUMIFS('总明细 源文件后台下'!Q:Q,'总明细 源文件后台下'!E:E,E1109,'总明细 源文件后台下'!C:C,"Order")</f>
        <v>0</v>
      </c>
      <c r="O1109">
        <f>SUMIFS('总明细 源文件后台下'!R:R,'总明细 源文件后台下'!E:E,E1109,'总明细 源文件后台下'!C:C,"Order")</f>
        <v>0</v>
      </c>
      <c r="P1109">
        <f>SUMIFS('总明细 源文件后台下'!S:S,'总明细 源文件后台下'!E:E,E1109,'总明细 源文件后台下'!C:C,"Order")</f>
        <v>0</v>
      </c>
      <c r="Q1109">
        <f>SUMIFS('总明细 源文件后台下'!T:T,'总明细 源文件后台下'!E:E,E1109,'总明细 源文件后台下'!C:C,"Order")</f>
        <v>0</v>
      </c>
      <c r="R1109">
        <f>SUMIFS('总明细 源文件后台下'!U:U,'总明细 源文件后台下'!E:E,E1109,'总明细 源文件后台下'!C:C,"Order")</f>
        <v>0</v>
      </c>
      <c r="S1109">
        <f>SUMIFS('总明细 源文件后台下'!V:V,'总明细 源文件后台下'!E:E,E1109,'总明细 源文件后台下'!C:C,"Order")</f>
        <v>0</v>
      </c>
      <c r="T1109">
        <f>SUMIFS('总明细 源文件后台下'!W:W,'总明细 源文件后台下'!E:E,E1109,'总明细 源文件后台下'!C:C,"Order")</f>
        <v>0</v>
      </c>
      <c r="U1109">
        <f>SUMIFS('总明细 源文件后台下'!G:G,'总明细 源文件后台下'!E:E,E1109,'总明细 源文件后台下'!C:C,"Refund")</f>
        <v>0</v>
      </c>
      <c r="V1109">
        <f>SUMIFS('总明细 源文件后台下'!M:M,'总明细 源文件后台下'!E:E,E1109,'总明细 源文件后台下'!C:C,"Refund")</f>
        <v>0</v>
      </c>
      <c r="W1109">
        <f>SUMIFS('总明细 源文件后台下'!N:N,'总明细 源文件后台下'!E:E,E1109,'总明细 源文件后台下'!C:C,"Refund")</f>
        <v>0</v>
      </c>
      <c r="X1109">
        <f>SUMIFS('总明细 源文件后台下'!O:O,'总明细 源文件后台下'!E:E,E1109,'总明细 源文件后台下'!C:C,"Refund")</f>
        <v>0</v>
      </c>
      <c r="Y1109">
        <f>SUMIFS('总明细 源文件后台下'!P:P,'总明细 源文件后台下'!E:E,E1109,'总明细 源文件后台下'!C:C,"Refund")</f>
        <v>0</v>
      </c>
      <c r="Z1109">
        <f>SUMIFS('总明细 源文件后台下'!Q:Q,'总明细 源文件后台下'!E:E,E1109,'总明细 源文件后台下'!C:C,"Refund")</f>
        <v>0</v>
      </c>
      <c r="AA1109">
        <f>SUMIFS('总明细 源文件后台下'!R:R,'总明细 源文件后台下'!E:E,E1109,'总明细 源文件后台下'!C:C,"Refund")</f>
        <v>0</v>
      </c>
      <c r="AB1109">
        <f>SUMIFS('总明细 源文件后台下'!S:S,'总明细 源文件后台下'!E:E,E1109,'总明细 源文件后台下'!C:C,"Refund")</f>
        <v>0</v>
      </c>
      <c r="AC1109">
        <f>SUMIFS('总明细 源文件后台下'!T:T,'总明细 源文件后台下'!E:E,E1109,'总明细 源文件后台下'!C:C,"Refund")</f>
        <v>0</v>
      </c>
      <c r="AD1109">
        <f>SUMIFS('总明细 源文件后台下'!U:U,'总明细 源文件后台下'!E:E,E1109,'总明细 源文件后台下'!C:C,"Refund")</f>
        <v>0</v>
      </c>
      <c r="AE1109">
        <f>SUMIFS('总明细 源文件后台下'!V:V,'总明细 源文件后台下'!E:E,E1109,'总明细 源文件后台下'!C:C,"Refund")</f>
        <v>0</v>
      </c>
      <c r="AF1109">
        <f>SUMIFS('总明细 源文件后台下'!W:W,'总明细 源文件后台下'!E:E,E1109,'总明细 源文件后台下'!C:C,"Refund")</f>
        <v>0</v>
      </c>
      <c r="AK1109">
        <f>(SUMIF('广告费 源文件后台下'!G:G,E1109,'广告费 源文件后台下'!M:M))*-1</f>
        <v>0</v>
      </c>
      <c r="AL1109">
        <f>SUMIFS('总明细 源文件后台下'!W:W,'总明细 源文件后台下'!E:E,E1109,'总明细 源文件后台下'!C:C,"Adjustment",'总明细 源文件后台下'!F:F,"FBA Inventory Reimbursement - Customer Return")</f>
        <v>0</v>
      </c>
      <c r="AM1109">
        <f>SUMIFS('总明细 源文件后台下'!W:W,'总明细 源文件后台下'!E:E,E1109,'总明细 源文件后台下'!C:C,"Adjustment",'总明细 源文件后台下'!F:F,"FBA Inventory Reimbursement - Damaged:Warehouse")</f>
        <v>0</v>
      </c>
      <c r="AN1109">
        <f>SUMIFS('总明细 源文件后台下'!W:W,'总明细 源文件后台下'!E:E,E1109,'总明细 源文件后台下'!C:C,"Adjustment",'总明细 源文件后台下'!F:F,"FBA Inventory Reimbursement - Customer Service Issue")</f>
        <v>0</v>
      </c>
      <c r="AO1109">
        <f>SUMIFS('总明细 源文件后台下'!W:W,'总明细 源文件后台下'!E:E,E1109,'总明细 源文件后台下'!C:C,"Adjustment",'总明细 源文件后台下'!F:F,"FBA Inventory Reimbursement - Fee Correction")</f>
        <v>0</v>
      </c>
      <c r="AP1109">
        <f>SUMIFS('总明细 源文件后台下'!W:W,'总明细 源文件后台下'!E:E,E1109,'总明细 源文件后台下'!C:C,"Adjustment",'总明细 源文件后台下'!F:F,"FBA Inventory Reimbursement - General Adjustment")</f>
        <v>0</v>
      </c>
      <c r="AQ1109">
        <f>SUMIFS('总明细 源文件后台下'!W:W,'总明细 源文件后台下'!E:E,E1109,'总明细 源文件后台下'!C:C,"Adjustment",'总明细 源文件后台下'!F:F,"FBA Inventory Reimbursement - Lost:Inbound")</f>
        <v>0</v>
      </c>
      <c r="AR1109">
        <f>SUMIFS('总明细 源文件后台下'!W:W,'总明细 源文件后台下'!E:E,E1109,'总明细 源文件后台下'!C:C,"Adjustment",'总明细 源文件后台下'!F:F,"FBA Inventory Reimbursement - Lost:Warehouse")</f>
        <v>0</v>
      </c>
      <c r="AS1109">
        <f>SUMIFS('总明细 源文件后台下'!W:W,'总明细 源文件后台下'!E:E,E1109,'总明细 源文件后台下'!C:C,"Adjustment",'总明细 源文件后台下'!F:F,"Non-subscription Fee Adjustment")</f>
        <v>0</v>
      </c>
      <c r="AT1109">
        <f>SUMIFS('总明细 源文件后台下'!W:W,'总明细 源文件后台下'!E:E,E1109,'总明细 源文件后台下'!C:C,"Adjustment",'总明细 源文件后台下'!F:F,"FBA Inventory Placement Service Fee")</f>
        <v>0</v>
      </c>
      <c r="AV1109">
        <f>SUMIF('FBA Customer Return Per Unit Fe'!B:B,E1109,'FBA Customer Return Per Unit Fe'!C:C)</f>
        <v>0</v>
      </c>
      <c r="AX1109">
        <f>(SUMIF('仓储费 源文件后台下'!C:C,E1109,'仓储费 源文件后台下'!V:V))*-1</f>
        <v>0</v>
      </c>
      <c r="AZ1109">
        <f>SUMIF('Disposal Fee销毁费用-160.95'!B:B,E1109,'Disposal Fee销毁费用-160.95'!D:D)*-1</f>
        <v>0</v>
      </c>
      <c r="BC1109">
        <f>IFERROR(VLOOKUP(F1109,'优惠券-86.4'!F:I,4,0),0)</f>
        <v>0</v>
      </c>
      <c r="BD1109">
        <f>IFERROR(VLOOKUP(F1109,'早评-120'!E:H,4,0),0)</f>
        <v>0</v>
      </c>
      <c r="BF1109">
        <f t="shared" si="136"/>
        <v>0</v>
      </c>
      <c r="BG1109">
        <f t="shared" si="137"/>
        <v>0</v>
      </c>
      <c r="BH1109">
        <f t="shared" si="138"/>
        <v>0</v>
      </c>
      <c r="BQ1109" s="45">
        <f t="shared" si="139"/>
        <v>0</v>
      </c>
      <c r="BR1109">
        <f>SUMIFS('9月销毁明细'!D:D,'9月销毁明细'!A:A,E1109,'9月销毁明细'!H:H,"Sellable")</f>
        <v>0</v>
      </c>
      <c r="BS1109">
        <f>SUMIFS('9月销毁明细'!G:G,'9月销毁明细'!A:A,E1109,'9月销毁明细'!H:H,"Sellable")</f>
        <v>0</v>
      </c>
      <c r="BT1109">
        <f>SUMIFS('9月销毁明细'!D:D,'9月销毁明细'!A:A,E1109,'9月销毁明细'!H:H,"Unsellable")</f>
        <v>0</v>
      </c>
      <c r="BU1109">
        <f>SUMIFS('9月销毁明细'!G:G,'9月销毁明细'!A:A,E1109,'9月销毁明细'!H:H,"Unsellable")</f>
        <v>0</v>
      </c>
      <c r="BW1109">
        <f>IFERROR(I1109*VLOOKUP(F1109,'9.3成本表'!C:L,10,0),0)</f>
        <v>0</v>
      </c>
      <c r="BX1109">
        <f t="shared" si="140"/>
        <v>0</v>
      </c>
      <c r="CC1109" s="45">
        <f t="shared" si="141"/>
        <v>0</v>
      </c>
      <c r="CD1109" s="45">
        <f t="shared" si="142"/>
        <v>0</v>
      </c>
      <c r="CE1109" s="45">
        <f t="shared" si="143"/>
        <v>0</v>
      </c>
    </row>
    <row r="1110" spans="4:83" x14ac:dyDescent="0.25">
      <c r="D1110" s="20" t="s">
        <v>2329</v>
      </c>
      <c r="E1110" s="20" t="s">
        <v>2330</v>
      </c>
      <c r="F1110" s="20">
        <v>6806</v>
      </c>
      <c r="G1110">
        <v>1104</v>
      </c>
      <c r="H1110" s="20"/>
      <c r="I1110">
        <f>SUMIFS('总明细 源文件后台下'!G:G,'总明细 源文件后台下'!E:E,E1110,'总明细 源文件后台下'!C:C,"Order")</f>
        <v>0</v>
      </c>
      <c r="J1110">
        <f>SUMIFS('总明细 源文件后台下'!M:M,'总明细 源文件后台下'!E:E,E1110,'总明细 源文件后台下'!C:C,"Order")</f>
        <v>0</v>
      </c>
      <c r="K1110">
        <f>SUMIFS('总明细 源文件后台下'!N:N,'总明细 源文件后台下'!E:E,E1110,'总明细 源文件后台下'!C:C,"Order")</f>
        <v>0</v>
      </c>
      <c r="L1110">
        <f>SUMIFS('总明细 源文件后台下'!O:O,'总明细 源文件后台下'!E:E,E1110,'总明细 源文件后台下'!C:C,"Order")</f>
        <v>0</v>
      </c>
      <c r="M1110">
        <f>SUMIFS('总明细 源文件后台下'!P:P,'总明细 源文件后台下'!E:E,E1110,'总明细 源文件后台下'!C:C,"Order")</f>
        <v>0</v>
      </c>
      <c r="N1110">
        <f>SUMIFS('总明细 源文件后台下'!Q:Q,'总明细 源文件后台下'!E:E,E1110,'总明细 源文件后台下'!C:C,"Order")</f>
        <v>0</v>
      </c>
      <c r="O1110">
        <f>SUMIFS('总明细 源文件后台下'!R:R,'总明细 源文件后台下'!E:E,E1110,'总明细 源文件后台下'!C:C,"Order")</f>
        <v>0</v>
      </c>
      <c r="P1110">
        <f>SUMIFS('总明细 源文件后台下'!S:S,'总明细 源文件后台下'!E:E,E1110,'总明细 源文件后台下'!C:C,"Order")</f>
        <v>0</v>
      </c>
      <c r="Q1110">
        <f>SUMIFS('总明细 源文件后台下'!T:T,'总明细 源文件后台下'!E:E,E1110,'总明细 源文件后台下'!C:C,"Order")</f>
        <v>0</v>
      </c>
      <c r="R1110">
        <f>SUMIFS('总明细 源文件后台下'!U:U,'总明细 源文件后台下'!E:E,E1110,'总明细 源文件后台下'!C:C,"Order")</f>
        <v>0</v>
      </c>
      <c r="S1110">
        <f>SUMIFS('总明细 源文件后台下'!V:V,'总明细 源文件后台下'!E:E,E1110,'总明细 源文件后台下'!C:C,"Order")</f>
        <v>0</v>
      </c>
      <c r="T1110">
        <f>SUMIFS('总明细 源文件后台下'!W:W,'总明细 源文件后台下'!E:E,E1110,'总明细 源文件后台下'!C:C,"Order")</f>
        <v>0</v>
      </c>
      <c r="U1110">
        <f>SUMIFS('总明细 源文件后台下'!G:G,'总明细 源文件后台下'!E:E,E1110,'总明细 源文件后台下'!C:C,"Refund")</f>
        <v>0</v>
      </c>
      <c r="V1110">
        <f>SUMIFS('总明细 源文件后台下'!M:M,'总明细 源文件后台下'!E:E,E1110,'总明细 源文件后台下'!C:C,"Refund")</f>
        <v>0</v>
      </c>
      <c r="W1110">
        <f>SUMIFS('总明细 源文件后台下'!N:N,'总明细 源文件后台下'!E:E,E1110,'总明细 源文件后台下'!C:C,"Refund")</f>
        <v>0</v>
      </c>
      <c r="X1110">
        <f>SUMIFS('总明细 源文件后台下'!O:O,'总明细 源文件后台下'!E:E,E1110,'总明细 源文件后台下'!C:C,"Refund")</f>
        <v>0</v>
      </c>
      <c r="Y1110">
        <f>SUMIFS('总明细 源文件后台下'!P:P,'总明细 源文件后台下'!E:E,E1110,'总明细 源文件后台下'!C:C,"Refund")</f>
        <v>0</v>
      </c>
      <c r="Z1110">
        <f>SUMIFS('总明细 源文件后台下'!Q:Q,'总明细 源文件后台下'!E:E,E1110,'总明细 源文件后台下'!C:C,"Refund")</f>
        <v>0</v>
      </c>
      <c r="AA1110">
        <f>SUMIFS('总明细 源文件后台下'!R:R,'总明细 源文件后台下'!E:E,E1110,'总明细 源文件后台下'!C:C,"Refund")</f>
        <v>0</v>
      </c>
      <c r="AB1110">
        <f>SUMIFS('总明细 源文件后台下'!S:S,'总明细 源文件后台下'!E:E,E1110,'总明细 源文件后台下'!C:C,"Refund")</f>
        <v>0</v>
      </c>
      <c r="AC1110">
        <f>SUMIFS('总明细 源文件后台下'!T:T,'总明细 源文件后台下'!E:E,E1110,'总明细 源文件后台下'!C:C,"Refund")</f>
        <v>0</v>
      </c>
      <c r="AD1110">
        <f>SUMIFS('总明细 源文件后台下'!U:U,'总明细 源文件后台下'!E:E,E1110,'总明细 源文件后台下'!C:C,"Refund")</f>
        <v>0</v>
      </c>
      <c r="AE1110">
        <f>SUMIFS('总明细 源文件后台下'!V:V,'总明细 源文件后台下'!E:E,E1110,'总明细 源文件后台下'!C:C,"Refund")</f>
        <v>0</v>
      </c>
      <c r="AF1110">
        <f>SUMIFS('总明细 源文件后台下'!W:W,'总明细 源文件后台下'!E:E,E1110,'总明细 源文件后台下'!C:C,"Refund")</f>
        <v>0</v>
      </c>
      <c r="AK1110">
        <f>(SUMIF('广告费 源文件后台下'!G:G,E1110,'广告费 源文件后台下'!M:M))*-1</f>
        <v>0</v>
      </c>
      <c r="AL1110">
        <f>SUMIFS('总明细 源文件后台下'!W:W,'总明细 源文件后台下'!E:E,E1110,'总明细 源文件后台下'!C:C,"Adjustment",'总明细 源文件后台下'!F:F,"FBA Inventory Reimbursement - Customer Return")</f>
        <v>0</v>
      </c>
      <c r="AM1110">
        <f>SUMIFS('总明细 源文件后台下'!W:W,'总明细 源文件后台下'!E:E,E1110,'总明细 源文件后台下'!C:C,"Adjustment",'总明细 源文件后台下'!F:F,"FBA Inventory Reimbursement - Damaged:Warehouse")</f>
        <v>0</v>
      </c>
      <c r="AN1110">
        <f>SUMIFS('总明细 源文件后台下'!W:W,'总明细 源文件后台下'!E:E,E1110,'总明细 源文件后台下'!C:C,"Adjustment",'总明细 源文件后台下'!F:F,"FBA Inventory Reimbursement - Customer Service Issue")</f>
        <v>0</v>
      </c>
      <c r="AO1110">
        <f>SUMIFS('总明细 源文件后台下'!W:W,'总明细 源文件后台下'!E:E,E1110,'总明细 源文件后台下'!C:C,"Adjustment",'总明细 源文件后台下'!F:F,"FBA Inventory Reimbursement - Fee Correction")</f>
        <v>0</v>
      </c>
      <c r="AP1110">
        <f>SUMIFS('总明细 源文件后台下'!W:W,'总明细 源文件后台下'!E:E,E1110,'总明细 源文件后台下'!C:C,"Adjustment",'总明细 源文件后台下'!F:F,"FBA Inventory Reimbursement - General Adjustment")</f>
        <v>0</v>
      </c>
      <c r="AQ1110">
        <f>SUMIFS('总明细 源文件后台下'!W:W,'总明细 源文件后台下'!E:E,E1110,'总明细 源文件后台下'!C:C,"Adjustment",'总明细 源文件后台下'!F:F,"FBA Inventory Reimbursement - Lost:Inbound")</f>
        <v>0</v>
      </c>
      <c r="AR1110">
        <f>SUMIFS('总明细 源文件后台下'!W:W,'总明细 源文件后台下'!E:E,E1110,'总明细 源文件后台下'!C:C,"Adjustment",'总明细 源文件后台下'!F:F,"FBA Inventory Reimbursement - Lost:Warehouse")</f>
        <v>0</v>
      </c>
      <c r="AS1110">
        <f>SUMIFS('总明细 源文件后台下'!W:W,'总明细 源文件后台下'!E:E,E1110,'总明细 源文件后台下'!C:C,"Adjustment",'总明细 源文件后台下'!F:F,"Non-subscription Fee Adjustment")</f>
        <v>0</v>
      </c>
      <c r="AT1110">
        <f>SUMIFS('总明细 源文件后台下'!W:W,'总明细 源文件后台下'!E:E,E1110,'总明细 源文件后台下'!C:C,"Adjustment",'总明细 源文件后台下'!F:F,"FBA Inventory Placement Service Fee")</f>
        <v>0</v>
      </c>
      <c r="AV1110">
        <f>SUMIF('FBA Customer Return Per Unit Fe'!B:B,E1110,'FBA Customer Return Per Unit Fe'!C:C)</f>
        <v>0</v>
      </c>
      <c r="AX1110">
        <f>(SUMIF('仓储费 源文件后台下'!C:C,E1110,'仓储费 源文件后台下'!V:V))*-1</f>
        <v>0</v>
      </c>
      <c r="AZ1110">
        <f>SUMIF('Disposal Fee销毁费用-160.95'!B:B,E1110,'Disposal Fee销毁费用-160.95'!D:D)*-1</f>
        <v>0</v>
      </c>
      <c r="BC1110">
        <f>IFERROR(VLOOKUP(F1110,'优惠券-86.4'!F:I,4,0),0)</f>
        <v>0</v>
      </c>
      <c r="BD1110">
        <f>IFERROR(VLOOKUP(F1110,'早评-120'!E:H,4,0),0)</f>
        <v>0</v>
      </c>
      <c r="BF1110">
        <f t="shared" si="136"/>
        <v>0</v>
      </c>
      <c r="BG1110">
        <f t="shared" si="137"/>
        <v>0</v>
      </c>
      <c r="BH1110">
        <f t="shared" si="138"/>
        <v>0</v>
      </c>
      <c r="BQ1110" s="45">
        <f t="shared" si="139"/>
        <v>0</v>
      </c>
      <c r="BR1110">
        <f>SUMIFS('9月销毁明细'!D:D,'9月销毁明细'!A:A,E1110,'9月销毁明细'!H:H,"Sellable")</f>
        <v>0</v>
      </c>
      <c r="BS1110">
        <f>SUMIFS('9月销毁明细'!G:G,'9月销毁明细'!A:A,E1110,'9月销毁明细'!H:H,"Sellable")</f>
        <v>0</v>
      </c>
      <c r="BT1110">
        <f>SUMIFS('9月销毁明细'!D:D,'9月销毁明细'!A:A,E1110,'9月销毁明细'!H:H,"Unsellable")</f>
        <v>0</v>
      </c>
      <c r="BU1110">
        <f>SUMIFS('9月销毁明细'!G:G,'9月销毁明细'!A:A,E1110,'9月销毁明细'!H:H,"Unsellable")</f>
        <v>0</v>
      </c>
      <c r="BW1110">
        <f>IFERROR(I1110*VLOOKUP(F1110,'9.3成本表'!C:L,10,0),0)</f>
        <v>0</v>
      </c>
      <c r="BX1110">
        <f t="shared" si="140"/>
        <v>0</v>
      </c>
      <c r="CC1110" s="45">
        <f t="shared" si="141"/>
        <v>0</v>
      </c>
      <c r="CD1110" s="45">
        <f t="shared" si="142"/>
        <v>0</v>
      </c>
      <c r="CE1110" s="45">
        <f t="shared" si="143"/>
        <v>0</v>
      </c>
    </row>
    <row r="1111" spans="4:83" x14ac:dyDescent="0.25">
      <c r="D1111" s="20" t="s">
        <v>2331</v>
      </c>
      <c r="E1111" s="20" t="s">
        <v>2332</v>
      </c>
      <c r="F1111" s="20">
        <v>6806</v>
      </c>
      <c r="G1111">
        <v>1105</v>
      </c>
      <c r="H1111" s="20"/>
      <c r="I1111">
        <f>SUMIFS('总明细 源文件后台下'!G:G,'总明细 源文件后台下'!E:E,E1111,'总明细 源文件后台下'!C:C,"Order")</f>
        <v>0</v>
      </c>
      <c r="J1111">
        <f>SUMIFS('总明细 源文件后台下'!M:M,'总明细 源文件后台下'!E:E,E1111,'总明细 源文件后台下'!C:C,"Order")</f>
        <v>0</v>
      </c>
      <c r="K1111">
        <f>SUMIFS('总明细 源文件后台下'!N:N,'总明细 源文件后台下'!E:E,E1111,'总明细 源文件后台下'!C:C,"Order")</f>
        <v>0</v>
      </c>
      <c r="L1111">
        <f>SUMIFS('总明细 源文件后台下'!O:O,'总明细 源文件后台下'!E:E,E1111,'总明细 源文件后台下'!C:C,"Order")</f>
        <v>0</v>
      </c>
      <c r="M1111">
        <f>SUMIFS('总明细 源文件后台下'!P:P,'总明细 源文件后台下'!E:E,E1111,'总明细 源文件后台下'!C:C,"Order")</f>
        <v>0</v>
      </c>
      <c r="N1111">
        <f>SUMIFS('总明细 源文件后台下'!Q:Q,'总明细 源文件后台下'!E:E,E1111,'总明细 源文件后台下'!C:C,"Order")</f>
        <v>0</v>
      </c>
      <c r="O1111">
        <f>SUMIFS('总明细 源文件后台下'!R:R,'总明细 源文件后台下'!E:E,E1111,'总明细 源文件后台下'!C:C,"Order")</f>
        <v>0</v>
      </c>
      <c r="P1111">
        <f>SUMIFS('总明细 源文件后台下'!S:S,'总明细 源文件后台下'!E:E,E1111,'总明细 源文件后台下'!C:C,"Order")</f>
        <v>0</v>
      </c>
      <c r="Q1111">
        <f>SUMIFS('总明细 源文件后台下'!T:T,'总明细 源文件后台下'!E:E,E1111,'总明细 源文件后台下'!C:C,"Order")</f>
        <v>0</v>
      </c>
      <c r="R1111">
        <f>SUMIFS('总明细 源文件后台下'!U:U,'总明细 源文件后台下'!E:E,E1111,'总明细 源文件后台下'!C:C,"Order")</f>
        <v>0</v>
      </c>
      <c r="S1111">
        <f>SUMIFS('总明细 源文件后台下'!V:V,'总明细 源文件后台下'!E:E,E1111,'总明细 源文件后台下'!C:C,"Order")</f>
        <v>0</v>
      </c>
      <c r="T1111">
        <f>SUMIFS('总明细 源文件后台下'!W:W,'总明细 源文件后台下'!E:E,E1111,'总明细 源文件后台下'!C:C,"Order")</f>
        <v>0</v>
      </c>
      <c r="U1111">
        <f>SUMIFS('总明细 源文件后台下'!G:G,'总明细 源文件后台下'!E:E,E1111,'总明细 源文件后台下'!C:C,"Refund")</f>
        <v>0</v>
      </c>
      <c r="V1111">
        <f>SUMIFS('总明细 源文件后台下'!M:M,'总明细 源文件后台下'!E:E,E1111,'总明细 源文件后台下'!C:C,"Refund")</f>
        <v>0</v>
      </c>
      <c r="W1111">
        <f>SUMIFS('总明细 源文件后台下'!N:N,'总明细 源文件后台下'!E:E,E1111,'总明细 源文件后台下'!C:C,"Refund")</f>
        <v>0</v>
      </c>
      <c r="X1111">
        <f>SUMIFS('总明细 源文件后台下'!O:O,'总明细 源文件后台下'!E:E,E1111,'总明细 源文件后台下'!C:C,"Refund")</f>
        <v>0</v>
      </c>
      <c r="Y1111">
        <f>SUMIFS('总明细 源文件后台下'!P:P,'总明细 源文件后台下'!E:E,E1111,'总明细 源文件后台下'!C:C,"Refund")</f>
        <v>0</v>
      </c>
      <c r="Z1111">
        <f>SUMIFS('总明细 源文件后台下'!Q:Q,'总明细 源文件后台下'!E:E,E1111,'总明细 源文件后台下'!C:C,"Refund")</f>
        <v>0</v>
      </c>
      <c r="AA1111">
        <f>SUMIFS('总明细 源文件后台下'!R:R,'总明细 源文件后台下'!E:E,E1111,'总明细 源文件后台下'!C:C,"Refund")</f>
        <v>0</v>
      </c>
      <c r="AB1111">
        <f>SUMIFS('总明细 源文件后台下'!S:S,'总明细 源文件后台下'!E:E,E1111,'总明细 源文件后台下'!C:C,"Refund")</f>
        <v>0</v>
      </c>
      <c r="AC1111">
        <f>SUMIFS('总明细 源文件后台下'!T:T,'总明细 源文件后台下'!E:E,E1111,'总明细 源文件后台下'!C:C,"Refund")</f>
        <v>0</v>
      </c>
      <c r="AD1111">
        <f>SUMIFS('总明细 源文件后台下'!U:U,'总明细 源文件后台下'!E:E,E1111,'总明细 源文件后台下'!C:C,"Refund")</f>
        <v>0</v>
      </c>
      <c r="AE1111">
        <f>SUMIFS('总明细 源文件后台下'!V:V,'总明细 源文件后台下'!E:E,E1111,'总明细 源文件后台下'!C:C,"Refund")</f>
        <v>0</v>
      </c>
      <c r="AF1111">
        <f>SUMIFS('总明细 源文件后台下'!W:W,'总明细 源文件后台下'!E:E,E1111,'总明细 源文件后台下'!C:C,"Refund")</f>
        <v>0</v>
      </c>
      <c r="AK1111">
        <f>(SUMIF('广告费 源文件后台下'!G:G,E1111,'广告费 源文件后台下'!M:M))*-1</f>
        <v>0</v>
      </c>
      <c r="AL1111">
        <f>SUMIFS('总明细 源文件后台下'!W:W,'总明细 源文件后台下'!E:E,E1111,'总明细 源文件后台下'!C:C,"Adjustment",'总明细 源文件后台下'!F:F,"FBA Inventory Reimbursement - Customer Return")</f>
        <v>0</v>
      </c>
      <c r="AM1111">
        <f>SUMIFS('总明细 源文件后台下'!W:W,'总明细 源文件后台下'!E:E,E1111,'总明细 源文件后台下'!C:C,"Adjustment",'总明细 源文件后台下'!F:F,"FBA Inventory Reimbursement - Damaged:Warehouse")</f>
        <v>0</v>
      </c>
      <c r="AN1111">
        <f>SUMIFS('总明细 源文件后台下'!W:W,'总明细 源文件后台下'!E:E,E1111,'总明细 源文件后台下'!C:C,"Adjustment",'总明细 源文件后台下'!F:F,"FBA Inventory Reimbursement - Customer Service Issue")</f>
        <v>0</v>
      </c>
      <c r="AO1111">
        <f>SUMIFS('总明细 源文件后台下'!W:W,'总明细 源文件后台下'!E:E,E1111,'总明细 源文件后台下'!C:C,"Adjustment",'总明细 源文件后台下'!F:F,"FBA Inventory Reimbursement - Fee Correction")</f>
        <v>0</v>
      </c>
      <c r="AP1111">
        <f>SUMIFS('总明细 源文件后台下'!W:W,'总明细 源文件后台下'!E:E,E1111,'总明细 源文件后台下'!C:C,"Adjustment",'总明细 源文件后台下'!F:F,"FBA Inventory Reimbursement - General Adjustment")</f>
        <v>0</v>
      </c>
      <c r="AQ1111">
        <f>SUMIFS('总明细 源文件后台下'!W:W,'总明细 源文件后台下'!E:E,E1111,'总明细 源文件后台下'!C:C,"Adjustment",'总明细 源文件后台下'!F:F,"FBA Inventory Reimbursement - Lost:Inbound")</f>
        <v>0</v>
      </c>
      <c r="AR1111">
        <f>SUMIFS('总明细 源文件后台下'!W:W,'总明细 源文件后台下'!E:E,E1111,'总明细 源文件后台下'!C:C,"Adjustment",'总明细 源文件后台下'!F:F,"FBA Inventory Reimbursement - Lost:Warehouse")</f>
        <v>0</v>
      </c>
      <c r="AS1111">
        <f>SUMIFS('总明细 源文件后台下'!W:W,'总明细 源文件后台下'!E:E,E1111,'总明细 源文件后台下'!C:C,"Adjustment",'总明细 源文件后台下'!F:F,"Non-subscription Fee Adjustment")</f>
        <v>0</v>
      </c>
      <c r="AT1111">
        <f>SUMIFS('总明细 源文件后台下'!W:W,'总明细 源文件后台下'!E:E,E1111,'总明细 源文件后台下'!C:C,"Adjustment",'总明细 源文件后台下'!F:F,"FBA Inventory Placement Service Fee")</f>
        <v>0</v>
      </c>
      <c r="AV1111">
        <f>SUMIF('FBA Customer Return Per Unit Fe'!B:B,E1111,'FBA Customer Return Per Unit Fe'!C:C)</f>
        <v>0</v>
      </c>
      <c r="AX1111">
        <f>(SUMIF('仓储费 源文件后台下'!C:C,E1111,'仓储费 源文件后台下'!V:V))*-1</f>
        <v>0</v>
      </c>
      <c r="AZ1111">
        <f>SUMIF('Disposal Fee销毁费用-160.95'!B:B,E1111,'Disposal Fee销毁费用-160.95'!D:D)*-1</f>
        <v>0</v>
      </c>
      <c r="BC1111">
        <f>IFERROR(VLOOKUP(F1111,'优惠券-86.4'!F:I,4,0),0)</f>
        <v>0</v>
      </c>
      <c r="BD1111">
        <f>IFERROR(VLOOKUP(F1111,'早评-120'!E:H,4,0),0)</f>
        <v>0</v>
      </c>
      <c r="BF1111">
        <f t="shared" si="136"/>
        <v>0</v>
      </c>
      <c r="BG1111">
        <f t="shared" si="137"/>
        <v>0</v>
      </c>
      <c r="BH1111">
        <f t="shared" si="138"/>
        <v>0</v>
      </c>
      <c r="BQ1111" s="45">
        <f t="shared" si="139"/>
        <v>0</v>
      </c>
      <c r="BR1111">
        <f>SUMIFS('9月销毁明细'!D:D,'9月销毁明细'!A:A,E1111,'9月销毁明细'!H:H,"Sellable")</f>
        <v>0</v>
      </c>
      <c r="BS1111">
        <f>SUMIFS('9月销毁明细'!G:G,'9月销毁明细'!A:A,E1111,'9月销毁明细'!H:H,"Sellable")</f>
        <v>0</v>
      </c>
      <c r="BT1111">
        <f>SUMIFS('9月销毁明细'!D:D,'9月销毁明细'!A:A,E1111,'9月销毁明细'!H:H,"Unsellable")</f>
        <v>0</v>
      </c>
      <c r="BU1111">
        <f>SUMIFS('9月销毁明细'!G:G,'9月销毁明细'!A:A,E1111,'9月销毁明细'!H:H,"Unsellable")</f>
        <v>0</v>
      </c>
      <c r="BW1111">
        <f>IFERROR(I1111*VLOOKUP(F1111,'9.3成本表'!C:L,10,0),0)</f>
        <v>0</v>
      </c>
      <c r="BX1111">
        <f t="shared" si="140"/>
        <v>0</v>
      </c>
      <c r="CC1111" s="45">
        <f t="shared" si="141"/>
        <v>0</v>
      </c>
      <c r="CD1111" s="45">
        <f t="shared" si="142"/>
        <v>0</v>
      </c>
      <c r="CE1111" s="45">
        <f t="shared" si="143"/>
        <v>0</v>
      </c>
    </row>
    <row r="1112" spans="4:83" x14ac:dyDescent="0.25">
      <c r="D1112" s="20" t="s">
        <v>2333</v>
      </c>
      <c r="E1112" s="20" t="s">
        <v>2334</v>
      </c>
      <c r="F1112" s="20">
        <v>6806</v>
      </c>
      <c r="G1112">
        <v>1106</v>
      </c>
      <c r="H1112" s="20"/>
      <c r="I1112">
        <f>SUMIFS('总明细 源文件后台下'!G:G,'总明细 源文件后台下'!E:E,E1112,'总明细 源文件后台下'!C:C,"Order")</f>
        <v>0</v>
      </c>
      <c r="J1112">
        <f>SUMIFS('总明细 源文件后台下'!M:M,'总明细 源文件后台下'!E:E,E1112,'总明细 源文件后台下'!C:C,"Order")</f>
        <v>0</v>
      </c>
      <c r="K1112">
        <f>SUMIFS('总明细 源文件后台下'!N:N,'总明细 源文件后台下'!E:E,E1112,'总明细 源文件后台下'!C:C,"Order")</f>
        <v>0</v>
      </c>
      <c r="L1112">
        <f>SUMIFS('总明细 源文件后台下'!O:O,'总明细 源文件后台下'!E:E,E1112,'总明细 源文件后台下'!C:C,"Order")</f>
        <v>0</v>
      </c>
      <c r="M1112">
        <f>SUMIFS('总明细 源文件后台下'!P:P,'总明细 源文件后台下'!E:E,E1112,'总明细 源文件后台下'!C:C,"Order")</f>
        <v>0</v>
      </c>
      <c r="N1112">
        <f>SUMIFS('总明细 源文件后台下'!Q:Q,'总明细 源文件后台下'!E:E,E1112,'总明细 源文件后台下'!C:C,"Order")</f>
        <v>0</v>
      </c>
      <c r="O1112">
        <f>SUMIFS('总明细 源文件后台下'!R:R,'总明细 源文件后台下'!E:E,E1112,'总明细 源文件后台下'!C:C,"Order")</f>
        <v>0</v>
      </c>
      <c r="P1112">
        <f>SUMIFS('总明细 源文件后台下'!S:S,'总明细 源文件后台下'!E:E,E1112,'总明细 源文件后台下'!C:C,"Order")</f>
        <v>0</v>
      </c>
      <c r="Q1112">
        <f>SUMIFS('总明细 源文件后台下'!T:T,'总明细 源文件后台下'!E:E,E1112,'总明细 源文件后台下'!C:C,"Order")</f>
        <v>0</v>
      </c>
      <c r="R1112">
        <f>SUMIFS('总明细 源文件后台下'!U:U,'总明细 源文件后台下'!E:E,E1112,'总明细 源文件后台下'!C:C,"Order")</f>
        <v>0</v>
      </c>
      <c r="S1112">
        <f>SUMIFS('总明细 源文件后台下'!V:V,'总明细 源文件后台下'!E:E,E1112,'总明细 源文件后台下'!C:C,"Order")</f>
        <v>0</v>
      </c>
      <c r="T1112">
        <f>SUMIFS('总明细 源文件后台下'!W:W,'总明细 源文件后台下'!E:E,E1112,'总明细 源文件后台下'!C:C,"Order")</f>
        <v>0</v>
      </c>
      <c r="U1112">
        <f>SUMIFS('总明细 源文件后台下'!G:G,'总明细 源文件后台下'!E:E,E1112,'总明细 源文件后台下'!C:C,"Refund")</f>
        <v>0</v>
      </c>
      <c r="V1112">
        <f>SUMIFS('总明细 源文件后台下'!M:M,'总明细 源文件后台下'!E:E,E1112,'总明细 源文件后台下'!C:C,"Refund")</f>
        <v>0</v>
      </c>
      <c r="W1112">
        <f>SUMIFS('总明细 源文件后台下'!N:N,'总明细 源文件后台下'!E:E,E1112,'总明细 源文件后台下'!C:C,"Refund")</f>
        <v>0</v>
      </c>
      <c r="X1112">
        <f>SUMIFS('总明细 源文件后台下'!O:O,'总明细 源文件后台下'!E:E,E1112,'总明细 源文件后台下'!C:C,"Refund")</f>
        <v>0</v>
      </c>
      <c r="Y1112">
        <f>SUMIFS('总明细 源文件后台下'!P:P,'总明细 源文件后台下'!E:E,E1112,'总明细 源文件后台下'!C:C,"Refund")</f>
        <v>0</v>
      </c>
      <c r="Z1112">
        <f>SUMIFS('总明细 源文件后台下'!Q:Q,'总明细 源文件后台下'!E:E,E1112,'总明细 源文件后台下'!C:C,"Refund")</f>
        <v>0</v>
      </c>
      <c r="AA1112">
        <f>SUMIFS('总明细 源文件后台下'!R:R,'总明细 源文件后台下'!E:E,E1112,'总明细 源文件后台下'!C:C,"Refund")</f>
        <v>0</v>
      </c>
      <c r="AB1112">
        <f>SUMIFS('总明细 源文件后台下'!S:S,'总明细 源文件后台下'!E:E,E1112,'总明细 源文件后台下'!C:C,"Refund")</f>
        <v>0</v>
      </c>
      <c r="AC1112">
        <f>SUMIFS('总明细 源文件后台下'!T:T,'总明细 源文件后台下'!E:E,E1112,'总明细 源文件后台下'!C:C,"Refund")</f>
        <v>0</v>
      </c>
      <c r="AD1112">
        <f>SUMIFS('总明细 源文件后台下'!U:U,'总明细 源文件后台下'!E:E,E1112,'总明细 源文件后台下'!C:C,"Refund")</f>
        <v>0</v>
      </c>
      <c r="AE1112">
        <f>SUMIFS('总明细 源文件后台下'!V:V,'总明细 源文件后台下'!E:E,E1112,'总明细 源文件后台下'!C:C,"Refund")</f>
        <v>0</v>
      </c>
      <c r="AF1112">
        <f>SUMIFS('总明细 源文件后台下'!W:W,'总明细 源文件后台下'!E:E,E1112,'总明细 源文件后台下'!C:C,"Refund")</f>
        <v>0</v>
      </c>
      <c r="AK1112">
        <f>(SUMIF('广告费 源文件后台下'!G:G,E1112,'广告费 源文件后台下'!M:M))*-1</f>
        <v>0</v>
      </c>
      <c r="AL1112">
        <f>SUMIFS('总明细 源文件后台下'!W:W,'总明细 源文件后台下'!E:E,E1112,'总明细 源文件后台下'!C:C,"Adjustment",'总明细 源文件后台下'!F:F,"FBA Inventory Reimbursement - Customer Return")</f>
        <v>0</v>
      </c>
      <c r="AM1112">
        <f>SUMIFS('总明细 源文件后台下'!W:W,'总明细 源文件后台下'!E:E,E1112,'总明细 源文件后台下'!C:C,"Adjustment",'总明细 源文件后台下'!F:F,"FBA Inventory Reimbursement - Damaged:Warehouse")</f>
        <v>0</v>
      </c>
      <c r="AN1112">
        <f>SUMIFS('总明细 源文件后台下'!W:W,'总明细 源文件后台下'!E:E,E1112,'总明细 源文件后台下'!C:C,"Adjustment",'总明细 源文件后台下'!F:F,"FBA Inventory Reimbursement - Customer Service Issue")</f>
        <v>0</v>
      </c>
      <c r="AO1112">
        <f>SUMIFS('总明细 源文件后台下'!W:W,'总明细 源文件后台下'!E:E,E1112,'总明细 源文件后台下'!C:C,"Adjustment",'总明细 源文件后台下'!F:F,"FBA Inventory Reimbursement - Fee Correction")</f>
        <v>0</v>
      </c>
      <c r="AP1112">
        <f>SUMIFS('总明细 源文件后台下'!W:W,'总明细 源文件后台下'!E:E,E1112,'总明细 源文件后台下'!C:C,"Adjustment",'总明细 源文件后台下'!F:F,"FBA Inventory Reimbursement - General Adjustment")</f>
        <v>0</v>
      </c>
      <c r="AQ1112">
        <f>SUMIFS('总明细 源文件后台下'!W:W,'总明细 源文件后台下'!E:E,E1112,'总明细 源文件后台下'!C:C,"Adjustment",'总明细 源文件后台下'!F:F,"FBA Inventory Reimbursement - Lost:Inbound")</f>
        <v>0</v>
      </c>
      <c r="AR1112">
        <f>SUMIFS('总明细 源文件后台下'!W:W,'总明细 源文件后台下'!E:E,E1112,'总明细 源文件后台下'!C:C,"Adjustment",'总明细 源文件后台下'!F:F,"FBA Inventory Reimbursement - Lost:Warehouse")</f>
        <v>0</v>
      </c>
      <c r="AS1112">
        <f>SUMIFS('总明细 源文件后台下'!W:W,'总明细 源文件后台下'!E:E,E1112,'总明细 源文件后台下'!C:C,"Adjustment",'总明细 源文件后台下'!F:F,"Non-subscription Fee Adjustment")</f>
        <v>0</v>
      </c>
      <c r="AT1112">
        <f>SUMIFS('总明细 源文件后台下'!W:W,'总明细 源文件后台下'!E:E,E1112,'总明细 源文件后台下'!C:C,"Adjustment",'总明细 源文件后台下'!F:F,"FBA Inventory Placement Service Fee")</f>
        <v>0</v>
      </c>
      <c r="AV1112">
        <f>SUMIF('FBA Customer Return Per Unit Fe'!B:B,E1112,'FBA Customer Return Per Unit Fe'!C:C)</f>
        <v>0</v>
      </c>
      <c r="AX1112">
        <f>(SUMIF('仓储费 源文件后台下'!C:C,E1112,'仓储费 源文件后台下'!V:V))*-1</f>
        <v>0</v>
      </c>
      <c r="AZ1112">
        <f>SUMIF('Disposal Fee销毁费用-160.95'!B:B,E1112,'Disposal Fee销毁费用-160.95'!D:D)*-1</f>
        <v>0</v>
      </c>
      <c r="BC1112">
        <f>IFERROR(VLOOKUP(F1112,'优惠券-86.4'!F:I,4,0),0)</f>
        <v>0</v>
      </c>
      <c r="BD1112">
        <f>IFERROR(VLOOKUP(F1112,'早评-120'!E:H,4,0),0)</f>
        <v>0</v>
      </c>
      <c r="BF1112">
        <f t="shared" si="136"/>
        <v>0</v>
      </c>
      <c r="BG1112">
        <f t="shared" si="137"/>
        <v>0</v>
      </c>
      <c r="BH1112">
        <f t="shared" si="138"/>
        <v>0</v>
      </c>
      <c r="BQ1112" s="45">
        <f t="shared" si="139"/>
        <v>0</v>
      </c>
      <c r="BR1112">
        <f>SUMIFS('9月销毁明细'!D:D,'9月销毁明细'!A:A,E1112,'9月销毁明细'!H:H,"Sellable")</f>
        <v>0</v>
      </c>
      <c r="BS1112">
        <f>SUMIFS('9月销毁明细'!G:G,'9月销毁明细'!A:A,E1112,'9月销毁明细'!H:H,"Sellable")</f>
        <v>0</v>
      </c>
      <c r="BT1112">
        <f>SUMIFS('9月销毁明细'!D:D,'9月销毁明细'!A:A,E1112,'9月销毁明细'!H:H,"Unsellable")</f>
        <v>0</v>
      </c>
      <c r="BU1112">
        <f>SUMIFS('9月销毁明细'!G:G,'9月销毁明细'!A:A,E1112,'9月销毁明细'!H:H,"Unsellable")</f>
        <v>0</v>
      </c>
      <c r="BW1112">
        <f>IFERROR(I1112*VLOOKUP(F1112,'9.3成本表'!C:L,10,0),0)</f>
        <v>0</v>
      </c>
      <c r="BX1112">
        <f t="shared" si="140"/>
        <v>0</v>
      </c>
      <c r="CC1112" s="45">
        <f t="shared" si="141"/>
        <v>0</v>
      </c>
      <c r="CD1112" s="45">
        <f t="shared" si="142"/>
        <v>0</v>
      </c>
      <c r="CE1112" s="45">
        <f t="shared" si="143"/>
        <v>0</v>
      </c>
    </row>
    <row r="1113" spans="4:83" x14ac:dyDescent="0.25">
      <c r="D1113" s="20" t="s">
        <v>2335</v>
      </c>
      <c r="E1113" s="20" t="s">
        <v>2336</v>
      </c>
      <c r="F1113" s="20">
        <v>6806</v>
      </c>
      <c r="G1113">
        <v>1107</v>
      </c>
      <c r="H1113" s="20"/>
      <c r="I1113">
        <f>SUMIFS('总明细 源文件后台下'!G:G,'总明细 源文件后台下'!E:E,E1113,'总明细 源文件后台下'!C:C,"Order")</f>
        <v>0</v>
      </c>
      <c r="J1113">
        <f>SUMIFS('总明细 源文件后台下'!M:M,'总明细 源文件后台下'!E:E,E1113,'总明细 源文件后台下'!C:C,"Order")</f>
        <v>0</v>
      </c>
      <c r="K1113">
        <f>SUMIFS('总明细 源文件后台下'!N:N,'总明细 源文件后台下'!E:E,E1113,'总明细 源文件后台下'!C:C,"Order")</f>
        <v>0</v>
      </c>
      <c r="L1113">
        <f>SUMIFS('总明细 源文件后台下'!O:O,'总明细 源文件后台下'!E:E,E1113,'总明细 源文件后台下'!C:C,"Order")</f>
        <v>0</v>
      </c>
      <c r="M1113">
        <f>SUMIFS('总明细 源文件后台下'!P:P,'总明细 源文件后台下'!E:E,E1113,'总明细 源文件后台下'!C:C,"Order")</f>
        <v>0</v>
      </c>
      <c r="N1113">
        <f>SUMIFS('总明细 源文件后台下'!Q:Q,'总明细 源文件后台下'!E:E,E1113,'总明细 源文件后台下'!C:C,"Order")</f>
        <v>0</v>
      </c>
      <c r="O1113">
        <f>SUMIFS('总明细 源文件后台下'!R:R,'总明细 源文件后台下'!E:E,E1113,'总明细 源文件后台下'!C:C,"Order")</f>
        <v>0</v>
      </c>
      <c r="P1113">
        <f>SUMIFS('总明细 源文件后台下'!S:S,'总明细 源文件后台下'!E:E,E1113,'总明细 源文件后台下'!C:C,"Order")</f>
        <v>0</v>
      </c>
      <c r="Q1113">
        <f>SUMIFS('总明细 源文件后台下'!T:T,'总明细 源文件后台下'!E:E,E1113,'总明细 源文件后台下'!C:C,"Order")</f>
        <v>0</v>
      </c>
      <c r="R1113">
        <f>SUMIFS('总明细 源文件后台下'!U:U,'总明细 源文件后台下'!E:E,E1113,'总明细 源文件后台下'!C:C,"Order")</f>
        <v>0</v>
      </c>
      <c r="S1113">
        <f>SUMIFS('总明细 源文件后台下'!V:V,'总明细 源文件后台下'!E:E,E1113,'总明细 源文件后台下'!C:C,"Order")</f>
        <v>0</v>
      </c>
      <c r="T1113">
        <f>SUMIFS('总明细 源文件后台下'!W:W,'总明细 源文件后台下'!E:E,E1113,'总明细 源文件后台下'!C:C,"Order")</f>
        <v>0</v>
      </c>
      <c r="U1113">
        <f>SUMIFS('总明细 源文件后台下'!G:G,'总明细 源文件后台下'!E:E,E1113,'总明细 源文件后台下'!C:C,"Refund")</f>
        <v>0</v>
      </c>
      <c r="V1113">
        <f>SUMIFS('总明细 源文件后台下'!M:M,'总明细 源文件后台下'!E:E,E1113,'总明细 源文件后台下'!C:C,"Refund")</f>
        <v>0</v>
      </c>
      <c r="W1113">
        <f>SUMIFS('总明细 源文件后台下'!N:N,'总明细 源文件后台下'!E:E,E1113,'总明细 源文件后台下'!C:C,"Refund")</f>
        <v>0</v>
      </c>
      <c r="X1113">
        <f>SUMIFS('总明细 源文件后台下'!O:O,'总明细 源文件后台下'!E:E,E1113,'总明细 源文件后台下'!C:C,"Refund")</f>
        <v>0</v>
      </c>
      <c r="Y1113">
        <f>SUMIFS('总明细 源文件后台下'!P:P,'总明细 源文件后台下'!E:E,E1113,'总明细 源文件后台下'!C:C,"Refund")</f>
        <v>0</v>
      </c>
      <c r="Z1113">
        <f>SUMIFS('总明细 源文件后台下'!Q:Q,'总明细 源文件后台下'!E:E,E1113,'总明细 源文件后台下'!C:C,"Refund")</f>
        <v>0</v>
      </c>
      <c r="AA1113">
        <f>SUMIFS('总明细 源文件后台下'!R:R,'总明细 源文件后台下'!E:E,E1113,'总明细 源文件后台下'!C:C,"Refund")</f>
        <v>0</v>
      </c>
      <c r="AB1113">
        <f>SUMIFS('总明细 源文件后台下'!S:S,'总明细 源文件后台下'!E:E,E1113,'总明细 源文件后台下'!C:C,"Refund")</f>
        <v>0</v>
      </c>
      <c r="AC1113">
        <f>SUMIFS('总明细 源文件后台下'!T:T,'总明细 源文件后台下'!E:E,E1113,'总明细 源文件后台下'!C:C,"Refund")</f>
        <v>0</v>
      </c>
      <c r="AD1113">
        <f>SUMIFS('总明细 源文件后台下'!U:U,'总明细 源文件后台下'!E:E,E1113,'总明细 源文件后台下'!C:C,"Refund")</f>
        <v>0</v>
      </c>
      <c r="AE1113">
        <f>SUMIFS('总明细 源文件后台下'!V:V,'总明细 源文件后台下'!E:E,E1113,'总明细 源文件后台下'!C:C,"Refund")</f>
        <v>0</v>
      </c>
      <c r="AF1113">
        <f>SUMIFS('总明细 源文件后台下'!W:W,'总明细 源文件后台下'!E:E,E1113,'总明细 源文件后台下'!C:C,"Refund")</f>
        <v>0</v>
      </c>
      <c r="AK1113">
        <f>(SUMIF('广告费 源文件后台下'!G:G,E1113,'广告费 源文件后台下'!M:M))*-1</f>
        <v>0</v>
      </c>
      <c r="AL1113">
        <f>SUMIFS('总明细 源文件后台下'!W:W,'总明细 源文件后台下'!E:E,E1113,'总明细 源文件后台下'!C:C,"Adjustment",'总明细 源文件后台下'!F:F,"FBA Inventory Reimbursement - Customer Return")</f>
        <v>0</v>
      </c>
      <c r="AM1113">
        <f>SUMIFS('总明细 源文件后台下'!W:W,'总明细 源文件后台下'!E:E,E1113,'总明细 源文件后台下'!C:C,"Adjustment",'总明细 源文件后台下'!F:F,"FBA Inventory Reimbursement - Damaged:Warehouse")</f>
        <v>0</v>
      </c>
      <c r="AN1113">
        <f>SUMIFS('总明细 源文件后台下'!W:W,'总明细 源文件后台下'!E:E,E1113,'总明细 源文件后台下'!C:C,"Adjustment",'总明细 源文件后台下'!F:F,"FBA Inventory Reimbursement - Customer Service Issue")</f>
        <v>0</v>
      </c>
      <c r="AO1113">
        <f>SUMIFS('总明细 源文件后台下'!W:W,'总明细 源文件后台下'!E:E,E1113,'总明细 源文件后台下'!C:C,"Adjustment",'总明细 源文件后台下'!F:F,"FBA Inventory Reimbursement - Fee Correction")</f>
        <v>0</v>
      </c>
      <c r="AP1113">
        <f>SUMIFS('总明细 源文件后台下'!W:W,'总明细 源文件后台下'!E:E,E1113,'总明细 源文件后台下'!C:C,"Adjustment",'总明细 源文件后台下'!F:F,"FBA Inventory Reimbursement - General Adjustment")</f>
        <v>0</v>
      </c>
      <c r="AQ1113">
        <f>SUMIFS('总明细 源文件后台下'!W:W,'总明细 源文件后台下'!E:E,E1113,'总明细 源文件后台下'!C:C,"Adjustment",'总明细 源文件后台下'!F:F,"FBA Inventory Reimbursement - Lost:Inbound")</f>
        <v>0</v>
      </c>
      <c r="AR1113">
        <f>SUMIFS('总明细 源文件后台下'!W:W,'总明细 源文件后台下'!E:E,E1113,'总明细 源文件后台下'!C:C,"Adjustment",'总明细 源文件后台下'!F:F,"FBA Inventory Reimbursement - Lost:Warehouse")</f>
        <v>0</v>
      </c>
      <c r="AS1113">
        <f>SUMIFS('总明细 源文件后台下'!W:W,'总明细 源文件后台下'!E:E,E1113,'总明细 源文件后台下'!C:C,"Adjustment",'总明细 源文件后台下'!F:F,"Non-subscription Fee Adjustment")</f>
        <v>0</v>
      </c>
      <c r="AT1113">
        <f>SUMIFS('总明细 源文件后台下'!W:W,'总明细 源文件后台下'!E:E,E1113,'总明细 源文件后台下'!C:C,"Adjustment",'总明细 源文件后台下'!F:F,"FBA Inventory Placement Service Fee")</f>
        <v>0</v>
      </c>
      <c r="AV1113">
        <f>SUMIF('FBA Customer Return Per Unit Fe'!B:B,E1113,'FBA Customer Return Per Unit Fe'!C:C)</f>
        <v>0</v>
      </c>
      <c r="AX1113">
        <f>(SUMIF('仓储费 源文件后台下'!C:C,E1113,'仓储费 源文件后台下'!V:V))*-1</f>
        <v>0</v>
      </c>
      <c r="AZ1113">
        <f>SUMIF('Disposal Fee销毁费用-160.95'!B:B,E1113,'Disposal Fee销毁费用-160.95'!D:D)*-1</f>
        <v>0</v>
      </c>
      <c r="BC1113">
        <f>IFERROR(VLOOKUP(F1113,'优惠券-86.4'!F:I,4,0),0)</f>
        <v>0</v>
      </c>
      <c r="BD1113">
        <f>IFERROR(VLOOKUP(F1113,'早评-120'!E:H,4,0),0)</f>
        <v>0</v>
      </c>
      <c r="BF1113">
        <f t="shared" si="136"/>
        <v>0</v>
      </c>
      <c r="BG1113">
        <f t="shared" si="137"/>
        <v>0</v>
      </c>
      <c r="BH1113">
        <f t="shared" si="138"/>
        <v>0</v>
      </c>
      <c r="BQ1113" s="45">
        <f t="shared" si="139"/>
        <v>0</v>
      </c>
      <c r="BR1113">
        <f>SUMIFS('9月销毁明细'!D:D,'9月销毁明细'!A:A,E1113,'9月销毁明细'!H:H,"Sellable")</f>
        <v>0</v>
      </c>
      <c r="BS1113">
        <f>SUMIFS('9月销毁明细'!G:G,'9月销毁明细'!A:A,E1113,'9月销毁明细'!H:H,"Sellable")</f>
        <v>0</v>
      </c>
      <c r="BT1113">
        <f>SUMIFS('9月销毁明细'!D:D,'9月销毁明细'!A:A,E1113,'9月销毁明细'!H:H,"Unsellable")</f>
        <v>0</v>
      </c>
      <c r="BU1113">
        <f>SUMIFS('9月销毁明细'!G:G,'9月销毁明细'!A:A,E1113,'9月销毁明细'!H:H,"Unsellable")</f>
        <v>0</v>
      </c>
      <c r="BW1113">
        <f>IFERROR(I1113*VLOOKUP(F1113,'9.3成本表'!C:L,10,0),0)</f>
        <v>0</v>
      </c>
      <c r="BX1113">
        <f t="shared" si="140"/>
        <v>0</v>
      </c>
      <c r="CC1113" s="45">
        <f t="shared" si="141"/>
        <v>0</v>
      </c>
      <c r="CD1113" s="45">
        <f t="shared" si="142"/>
        <v>0</v>
      </c>
      <c r="CE1113" s="45">
        <f t="shared" si="143"/>
        <v>0</v>
      </c>
    </row>
    <row r="1114" spans="4:83" x14ac:dyDescent="0.25">
      <c r="D1114" s="20" t="s">
        <v>2337</v>
      </c>
      <c r="E1114" s="20" t="s">
        <v>2338</v>
      </c>
      <c r="F1114" s="20">
        <v>6806</v>
      </c>
      <c r="G1114">
        <v>1108</v>
      </c>
      <c r="H1114" s="20"/>
      <c r="I1114">
        <f>SUMIFS('总明细 源文件后台下'!G:G,'总明细 源文件后台下'!E:E,E1114,'总明细 源文件后台下'!C:C,"Order")</f>
        <v>0</v>
      </c>
      <c r="J1114">
        <f>SUMIFS('总明细 源文件后台下'!M:M,'总明细 源文件后台下'!E:E,E1114,'总明细 源文件后台下'!C:C,"Order")</f>
        <v>0</v>
      </c>
      <c r="K1114">
        <f>SUMIFS('总明细 源文件后台下'!N:N,'总明细 源文件后台下'!E:E,E1114,'总明细 源文件后台下'!C:C,"Order")</f>
        <v>0</v>
      </c>
      <c r="L1114">
        <f>SUMIFS('总明细 源文件后台下'!O:O,'总明细 源文件后台下'!E:E,E1114,'总明细 源文件后台下'!C:C,"Order")</f>
        <v>0</v>
      </c>
      <c r="M1114">
        <f>SUMIFS('总明细 源文件后台下'!P:P,'总明细 源文件后台下'!E:E,E1114,'总明细 源文件后台下'!C:C,"Order")</f>
        <v>0</v>
      </c>
      <c r="N1114">
        <f>SUMIFS('总明细 源文件后台下'!Q:Q,'总明细 源文件后台下'!E:E,E1114,'总明细 源文件后台下'!C:C,"Order")</f>
        <v>0</v>
      </c>
      <c r="O1114">
        <f>SUMIFS('总明细 源文件后台下'!R:R,'总明细 源文件后台下'!E:E,E1114,'总明细 源文件后台下'!C:C,"Order")</f>
        <v>0</v>
      </c>
      <c r="P1114">
        <f>SUMIFS('总明细 源文件后台下'!S:S,'总明细 源文件后台下'!E:E,E1114,'总明细 源文件后台下'!C:C,"Order")</f>
        <v>0</v>
      </c>
      <c r="Q1114">
        <f>SUMIFS('总明细 源文件后台下'!T:T,'总明细 源文件后台下'!E:E,E1114,'总明细 源文件后台下'!C:C,"Order")</f>
        <v>0</v>
      </c>
      <c r="R1114">
        <f>SUMIFS('总明细 源文件后台下'!U:U,'总明细 源文件后台下'!E:E,E1114,'总明细 源文件后台下'!C:C,"Order")</f>
        <v>0</v>
      </c>
      <c r="S1114">
        <f>SUMIFS('总明细 源文件后台下'!V:V,'总明细 源文件后台下'!E:E,E1114,'总明细 源文件后台下'!C:C,"Order")</f>
        <v>0</v>
      </c>
      <c r="T1114">
        <f>SUMIFS('总明细 源文件后台下'!W:W,'总明细 源文件后台下'!E:E,E1114,'总明细 源文件后台下'!C:C,"Order")</f>
        <v>0</v>
      </c>
      <c r="U1114">
        <f>SUMIFS('总明细 源文件后台下'!G:G,'总明细 源文件后台下'!E:E,E1114,'总明细 源文件后台下'!C:C,"Refund")</f>
        <v>0</v>
      </c>
      <c r="V1114">
        <f>SUMIFS('总明细 源文件后台下'!M:M,'总明细 源文件后台下'!E:E,E1114,'总明细 源文件后台下'!C:C,"Refund")</f>
        <v>0</v>
      </c>
      <c r="W1114">
        <f>SUMIFS('总明细 源文件后台下'!N:N,'总明细 源文件后台下'!E:E,E1114,'总明细 源文件后台下'!C:C,"Refund")</f>
        <v>0</v>
      </c>
      <c r="X1114">
        <f>SUMIFS('总明细 源文件后台下'!O:O,'总明细 源文件后台下'!E:E,E1114,'总明细 源文件后台下'!C:C,"Refund")</f>
        <v>0</v>
      </c>
      <c r="Y1114">
        <f>SUMIFS('总明细 源文件后台下'!P:P,'总明细 源文件后台下'!E:E,E1114,'总明细 源文件后台下'!C:C,"Refund")</f>
        <v>0</v>
      </c>
      <c r="Z1114">
        <f>SUMIFS('总明细 源文件后台下'!Q:Q,'总明细 源文件后台下'!E:E,E1114,'总明细 源文件后台下'!C:C,"Refund")</f>
        <v>0</v>
      </c>
      <c r="AA1114">
        <f>SUMIFS('总明细 源文件后台下'!R:R,'总明细 源文件后台下'!E:E,E1114,'总明细 源文件后台下'!C:C,"Refund")</f>
        <v>0</v>
      </c>
      <c r="AB1114">
        <f>SUMIFS('总明细 源文件后台下'!S:S,'总明细 源文件后台下'!E:E,E1114,'总明细 源文件后台下'!C:C,"Refund")</f>
        <v>0</v>
      </c>
      <c r="AC1114">
        <f>SUMIFS('总明细 源文件后台下'!T:T,'总明细 源文件后台下'!E:E,E1114,'总明细 源文件后台下'!C:C,"Refund")</f>
        <v>0</v>
      </c>
      <c r="AD1114">
        <f>SUMIFS('总明细 源文件后台下'!U:U,'总明细 源文件后台下'!E:E,E1114,'总明细 源文件后台下'!C:C,"Refund")</f>
        <v>0</v>
      </c>
      <c r="AE1114">
        <f>SUMIFS('总明细 源文件后台下'!V:V,'总明细 源文件后台下'!E:E,E1114,'总明细 源文件后台下'!C:C,"Refund")</f>
        <v>0</v>
      </c>
      <c r="AF1114">
        <f>SUMIFS('总明细 源文件后台下'!W:W,'总明细 源文件后台下'!E:E,E1114,'总明细 源文件后台下'!C:C,"Refund")</f>
        <v>0</v>
      </c>
      <c r="AK1114">
        <f>(SUMIF('广告费 源文件后台下'!G:G,E1114,'广告费 源文件后台下'!M:M))*-1</f>
        <v>0</v>
      </c>
      <c r="AL1114">
        <f>SUMIFS('总明细 源文件后台下'!W:W,'总明细 源文件后台下'!E:E,E1114,'总明细 源文件后台下'!C:C,"Adjustment",'总明细 源文件后台下'!F:F,"FBA Inventory Reimbursement - Customer Return")</f>
        <v>0</v>
      </c>
      <c r="AM1114">
        <f>SUMIFS('总明细 源文件后台下'!W:W,'总明细 源文件后台下'!E:E,E1114,'总明细 源文件后台下'!C:C,"Adjustment",'总明细 源文件后台下'!F:F,"FBA Inventory Reimbursement - Damaged:Warehouse")</f>
        <v>0</v>
      </c>
      <c r="AN1114">
        <f>SUMIFS('总明细 源文件后台下'!W:W,'总明细 源文件后台下'!E:E,E1114,'总明细 源文件后台下'!C:C,"Adjustment",'总明细 源文件后台下'!F:F,"FBA Inventory Reimbursement - Customer Service Issue")</f>
        <v>0</v>
      </c>
      <c r="AO1114">
        <f>SUMIFS('总明细 源文件后台下'!W:W,'总明细 源文件后台下'!E:E,E1114,'总明细 源文件后台下'!C:C,"Adjustment",'总明细 源文件后台下'!F:F,"FBA Inventory Reimbursement - Fee Correction")</f>
        <v>0</v>
      </c>
      <c r="AP1114">
        <f>SUMIFS('总明细 源文件后台下'!W:W,'总明细 源文件后台下'!E:E,E1114,'总明细 源文件后台下'!C:C,"Adjustment",'总明细 源文件后台下'!F:F,"FBA Inventory Reimbursement - General Adjustment")</f>
        <v>0</v>
      </c>
      <c r="AQ1114">
        <f>SUMIFS('总明细 源文件后台下'!W:W,'总明细 源文件后台下'!E:E,E1114,'总明细 源文件后台下'!C:C,"Adjustment",'总明细 源文件后台下'!F:F,"FBA Inventory Reimbursement - Lost:Inbound")</f>
        <v>0</v>
      </c>
      <c r="AR1114">
        <f>SUMIFS('总明细 源文件后台下'!W:W,'总明细 源文件后台下'!E:E,E1114,'总明细 源文件后台下'!C:C,"Adjustment",'总明细 源文件后台下'!F:F,"FBA Inventory Reimbursement - Lost:Warehouse")</f>
        <v>0</v>
      </c>
      <c r="AS1114">
        <f>SUMIFS('总明细 源文件后台下'!W:W,'总明细 源文件后台下'!E:E,E1114,'总明细 源文件后台下'!C:C,"Adjustment",'总明细 源文件后台下'!F:F,"Non-subscription Fee Adjustment")</f>
        <v>0</v>
      </c>
      <c r="AT1114">
        <f>SUMIFS('总明细 源文件后台下'!W:W,'总明细 源文件后台下'!E:E,E1114,'总明细 源文件后台下'!C:C,"Adjustment",'总明细 源文件后台下'!F:F,"FBA Inventory Placement Service Fee")</f>
        <v>0</v>
      </c>
      <c r="AV1114">
        <f>SUMIF('FBA Customer Return Per Unit Fe'!B:B,E1114,'FBA Customer Return Per Unit Fe'!C:C)</f>
        <v>0</v>
      </c>
      <c r="AX1114">
        <f>(SUMIF('仓储费 源文件后台下'!C:C,E1114,'仓储费 源文件后台下'!V:V))*-1</f>
        <v>-3.4200000000000001E-2</v>
      </c>
      <c r="AZ1114">
        <f>SUMIF('Disposal Fee销毁费用-160.95'!B:B,E1114,'Disposal Fee销毁费用-160.95'!D:D)*-1</f>
        <v>-0.15</v>
      </c>
      <c r="BC1114">
        <f>IFERROR(VLOOKUP(F1114,'优惠券-86.4'!F:I,4,0),0)</f>
        <v>0</v>
      </c>
      <c r="BD1114">
        <f>IFERROR(VLOOKUP(F1114,'早评-120'!E:H,4,0),0)</f>
        <v>0</v>
      </c>
      <c r="BF1114">
        <f t="shared" si="136"/>
        <v>-0.1842</v>
      </c>
      <c r="BG1114">
        <f t="shared" si="137"/>
        <v>0</v>
      </c>
      <c r="BH1114">
        <f t="shared" si="138"/>
        <v>-1.1973</v>
      </c>
      <c r="BQ1114" s="45">
        <f t="shared" si="139"/>
        <v>-1.1973</v>
      </c>
      <c r="BR1114">
        <f>SUMIFS('9月销毁明细'!D:D,'9月销毁明细'!A:A,E1114,'9月销毁明细'!H:H,"Sellable")</f>
        <v>0</v>
      </c>
      <c r="BS1114">
        <f>SUMIFS('9月销毁明细'!G:G,'9月销毁明细'!A:A,E1114,'9月销毁明细'!H:H,"Sellable")</f>
        <v>0</v>
      </c>
      <c r="BT1114">
        <f>SUMIFS('9月销毁明细'!D:D,'9月销毁明细'!A:A,E1114,'9月销毁明细'!H:H,"Unsellable")</f>
        <v>0</v>
      </c>
      <c r="BU1114">
        <f>SUMIFS('9月销毁明细'!G:G,'9月销毁明细'!A:A,E1114,'9月销毁明细'!H:H,"Unsellable")</f>
        <v>0</v>
      </c>
      <c r="BW1114">
        <f>IFERROR(I1114*VLOOKUP(F1114,'9.3成本表'!C:L,10,0),0)</f>
        <v>0</v>
      </c>
      <c r="BX1114">
        <f t="shared" si="140"/>
        <v>0</v>
      </c>
      <c r="CC1114" s="45">
        <f t="shared" si="141"/>
        <v>-1.1973</v>
      </c>
      <c r="CD1114" s="45">
        <f t="shared" si="142"/>
        <v>0</v>
      </c>
      <c r="CE1114" s="45">
        <f t="shared" si="143"/>
        <v>0</v>
      </c>
    </row>
    <row r="1115" spans="4:83" x14ac:dyDescent="0.25">
      <c r="D1115" s="20" t="s">
        <v>2339</v>
      </c>
      <c r="E1115" s="20" t="s">
        <v>2340</v>
      </c>
      <c r="F1115" s="20">
        <v>6806</v>
      </c>
      <c r="G1115">
        <v>1109</v>
      </c>
      <c r="H1115" s="20"/>
      <c r="I1115">
        <f>SUMIFS('总明细 源文件后台下'!G:G,'总明细 源文件后台下'!E:E,E1115,'总明细 源文件后台下'!C:C,"Order")</f>
        <v>0</v>
      </c>
      <c r="J1115">
        <f>SUMIFS('总明细 源文件后台下'!M:M,'总明细 源文件后台下'!E:E,E1115,'总明细 源文件后台下'!C:C,"Order")</f>
        <v>0</v>
      </c>
      <c r="K1115">
        <f>SUMIFS('总明细 源文件后台下'!N:N,'总明细 源文件后台下'!E:E,E1115,'总明细 源文件后台下'!C:C,"Order")</f>
        <v>0</v>
      </c>
      <c r="L1115">
        <f>SUMIFS('总明细 源文件后台下'!O:O,'总明细 源文件后台下'!E:E,E1115,'总明细 源文件后台下'!C:C,"Order")</f>
        <v>0</v>
      </c>
      <c r="M1115">
        <f>SUMIFS('总明细 源文件后台下'!P:P,'总明细 源文件后台下'!E:E,E1115,'总明细 源文件后台下'!C:C,"Order")</f>
        <v>0</v>
      </c>
      <c r="N1115">
        <f>SUMIFS('总明细 源文件后台下'!Q:Q,'总明细 源文件后台下'!E:E,E1115,'总明细 源文件后台下'!C:C,"Order")</f>
        <v>0</v>
      </c>
      <c r="O1115">
        <f>SUMIFS('总明细 源文件后台下'!R:R,'总明细 源文件后台下'!E:E,E1115,'总明细 源文件后台下'!C:C,"Order")</f>
        <v>0</v>
      </c>
      <c r="P1115">
        <f>SUMIFS('总明细 源文件后台下'!S:S,'总明细 源文件后台下'!E:E,E1115,'总明细 源文件后台下'!C:C,"Order")</f>
        <v>0</v>
      </c>
      <c r="Q1115">
        <f>SUMIFS('总明细 源文件后台下'!T:T,'总明细 源文件后台下'!E:E,E1115,'总明细 源文件后台下'!C:C,"Order")</f>
        <v>0</v>
      </c>
      <c r="R1115">
        <f>SUMIFS('总明细 源文件后台下'!U:U,'总明细 源文件后台下'!E:E,E1115,'总明细 源文件后台下'!C:C,"Order")</f>
        <v>0</v>
      </c>
      <c r="S1115">
        <f>SUMIFS('总明细 源文件后台下'!V:V,'总明细 源文件后台下'!E:E,E1115,'总明细 源文件后台下'!C:C,"Order")</f>
        <v>0</v>
      </c>
      <c r="T1115">
        <f>SUMIFS('总明细 源文件后台下'!W:W,'总明细 源文件后台下'!E:E,E1115,'总明细 源文件后台下'!C:C,"Order")</f>
        <v>0</v>
      </c>
      <c r="U1115">
        <f>SUMIFS('总明细 源文件后台下'!G:G,'总明细 源文件后台下'!E:E,E1115,'总明细 源文件后台下'!C:C,"Refund")</f>
        <v>0</v>
      </c>
      <c r="V1115">
        <f>SUMIFS('总明细 源文件后台下'!M:M,'总明细 源文件后台下'!E:E,E1115,'总明细 源文件后台下'!C:C,"Refund")</f>
        <v>0</v>
      </c>
      <c r="W1115">
        <f>SUMIFS('总明细 源文件后台下'!N:N,'总明细 源文件后台下'!E:E,E1115,'总明细 源文件后台下'!C:C,"Refund")</f>
        <v>0</v>
      </c>
      <c r="X1115">
        <f>SUMIFS('总明细 源文件后台下'!O:O,'总明细 源文件后台下'!E:E,E1115,'总明细 源文件后台下'!C:C,"Refund")</f>
        <v>0</v>
      </c>
      <c r="Y1115">
        <f>SUMIFS('总明细 源文件后台下'!P:P,'总明细 源文件后台下'!E:E,E1115,'总明细 源文件后台下'!C:C,"Refund")</f>
        <v>0</v>
      </c>
      <c r="Z1115">
        <f>SUMIFS('总明细 源文件后台下'!Q:Q,'总明细 源文件后台下'!E:E,E1115,'总明细 源文件后台下'!C:C,"Refund")</f>
        <v>0</v>
      </c>
      <c r="AA1115">
        <f>SUMIFS('总明细 源文件后台下'!R:R,'总明细 源文件后台下'!E:E,E1115,'总明细 源文件后台下'!C:C,"Refund")</f>
        <v>0</v>
      </c>
      <c r="AB1115">
        <f>SUMIFS('总明细 源文件后台下'!S:S,'总明细 源文件后台下'!E:E,E1115,'总明细 源文件后台下'!C:C,"Refund")</f>
        <v>0</v>
      </c>
      <c r="AC1115">
        <f>SUMIFS('总明细 源文件后台下'!T:T,'总明细 源文件后台下'!E:E,E1115,'总明细 源文件后台下'!C:C,"Refund")</f>
        <v>0</v>
      </c>
      <c r="AD1115">
        <f>SUMIFS('总明细 源文件后台下'!U:U,'总明细 源文件后台下'!E:E,E1115,'总明细 源文件后台下'!C:C,"Refund")</f>
        <v>0</v>
      </c>
      <c r="AE1115">
        <f>SUMIFS('总明细 源文件后台下'!V:V,'总明细 源文件后台下'!E:E,E1115,'总明细 源文件后台下'!C:C,"Refund")</f>
        <v>0</v>
      </c>
      <c r="AF1115">
        <f>SUMIFS('总明细 源文件后台下'!W:W,'总明细 源文件后台下'!E:E,E1115,'总明细 源文件后台下'!C:C,"Refund")</f>
        <v>0</v>
      </c>
      <c r="AK1115">
        <f>(SUMIF('广告费 源文件后台下'!G:G,E1115,'广告费 源文件后台下'!M:M))*-1</f>
        <v>0</v>
      </c>
      <c r="AL1115">
        <f>SUMIFS('总明细 源文件后台下'!W:W,'总明细 源文件后台下'!E:E,E1115,'总明细 源文件后台下'!C:C,"Adjustment",'总明细 源文件后台下'!F:F,"FBA Inventory Reimbursement - Customer Return")</f>
        <v>0</v>
      </c>
      <c r="AM1115">
        <f>SUMIFS('总明细 源文件后台下'!W:W,'总明细 源文件后台下'!E:E,E1115,'总明细 源文件后台下'!C:C,"Adjustment",'总明细 源文件后台下'!F:F,"FBA Inventory Reimbursement - Damaged:Warehouse")</f>
        <v>0</v>
      </c>
      <c r="AN1115">
        <f>SUMIFS('总明细 源文件后台下'!W:W,'总明细 源文件后台下'!E:E,E1115,'总明细 源文件后台下'!C:C,"Adjustment",'总明细 源文件后台下'!F:F,"FBA Inventory Reimbursement - Customer Service Issue")</f>
        <v>0</v>
      </c>
      <c r="AO1115">
        <f>SUMIFS('总明细 源文件后台下'!W:W,'总明细 源文件后台下'!E:E,E1115,'总明细 源文件后台下'!C:C,"Adjustment",'总明细 源文件后台下'!F:F,"FBA Inventory Reimbursement - Fee Correction")</f>
        <v>0</v>
      </c>
      <c r="AP1115">
        <f>SUMIFS('总明细 源文件后台下'!W:W,'总明细 源文件后台下'!E:E,E1115,'总明细 源文件后台下'!C:C,"Adjustment",'总明细 源文件后台下'!F:F,"FBA Inventory Reimbursement - General Adjustment")</f>
        <v>0</v>
      </c>
      <c r="AQ1115">
        <f>SUMIFS('总明细 源文件后台下'!W:W,'总明细 源文件后台下'!E:E,E1115,'总明细 源文件后台下'!C:C,"Adjustment",'总明细 源文件后台下'!F:F,"FBA Inventory Reimbursement - Lost:Inbound")</f>
        <v>0</v>
      </c>
      <c r="AR1115">
        <f>SUMIFS('总明细 源文件后台下'!W:W,'总明细 源文件后台下'!E:E,E1115,'总明细 源文件后台下'!C:C,"Adjustment",'总明细 源文件后台下'!F:F,"FBA Inventory Reimbursement - Lost:Warehouse")</f>
        <v>0</v>
      </c>
      <c r="AS1115">
        <f>SUMIFS('总明细 源文件后台下'!W:W,'总明细 源文件后台下'!E:E,E1115,'总明细 源文件后台下'!C:C,"Adjustment",'总明细 源文件后台下'!F:F,"Non-subscription Fee Adjustment")</f>
        <v>0</v>
      </c>
      <c r="AT1115">
        <f>SUMIFS('总明细 源文件后台下'!W:W,'总明细 源文件后台下'!E:E,E1115,'总明细 源文件后台下'!C:C,"Adjustment",'总明细 源文件后台下'!F:F,"FBA Inventory Placement Service Fee")</f>
        <v>0</v>
      </c>
      <c r="AV1115">
        <f>SUMIF('FBA Customer Return Per Unit Fe'!B:B,E1115,'FBA Customer Return Per Unit Fe'!C:C)</f>
        <v>0</v>
      </c>
      <c r="AX1115">
        <f>(SUMIF('仓储费 源文件后台下'!C:C,E1115,'仓储费 源文件后台下'!V:V))*-1</f>
        <v>0</v>
      </c>
      <c r="AZ1115">
        <f>SUMIF('Disposal Fee销毁费用-160.95'!B:B,E1115,'Disposal Fee销毁费用-160.95'!D:D)*-1</f>
        <v>0</v>
      </c>
      <c r="BC1115">
        <f>IFERROR(VLOOKUP(F1115,'优惠券-86.4'!F:I,4,0),0)</f>
        <v>0</v>
      </c>
      <c r="BD1115">
        <f>IFERROR(VLOOKUP(F1115,'早评-120'!E:H,4,0),0)</f>
        <v>0</v>
      </c>
      <c r="BF1115">
        <f t="shared" si="136"/>
        <v>0</v>
      </c>
      <c r="BG1115">
        <f t="shared" si="137"/>
        <v>0</v>
      </c>
      <c r="BH1115">
        <f t="shared" si="138"/>
        <v>0</v>
      </c>
      <c r="BQ1115" s="45">
        <f t="shared" si="139"/>
        <v>0</v>
      </c>
      <c r="BR1115">
        <f>SUMIFS('9月销毁明细'!D:D,'9月销毁明细'!A:A,E1115,'9月销毁明细'!H:H,"Sellable")</f>
        <v>0</v>
      </c>
      <c r="BS1115">
        <f>SUMIFS('9月销毁明细'!G:G,'9月销毁明细'!A:A,E1115,'9月销毁明细'!H:H,"Sellable")</f>
        <v>0</v>
      </c>
      <c r="BT1115">
        <f>SUMIFS('9月销毁明细'!D:D,'9月销毁明细'!A:A,E1115,'9月销毁明细'!H:H,"Unsellable")</f>
        <v>0</v>
      </c>
      <c r="BU1115">
        <f>SUMIFS('9月销毁明细'!G:G,'9月销毁明细'!A:A,E1115,'9月销毁明细'!H:H,"Unsellable")</f>
        <v>0</v>
      </c>
      <c r="BW1115">
        <f>IFERROR(I1115*VLOOKUP(F1115,'9.3成本表'!C:L,10,0),0)</f>
        <v>0</v>
      </c>
      <c r="BX1115">
        <f t="shared" si="140"/>
        <v>0</v>
      </c>
      <c r="CC1115" s="45">
        <f t="shared" si="141"/>
        <v>0</v>
      </c>
      <c r="CD1115" s="45">
        <f t="shared" si="142"/>
        <v>0</v>
      </c>
      <c r="CE1115" s="45">
        <f t="shared" si="143"/>
        <v>0</v>
      </c>
    </row>
    <row r="1116" spans="4:83" x14ac:dyDescent="0.25">
      <c r="D1116" s="20" t="s">
        <v>2341</v>
      </c>
      <c r="E1116" s="20" t="s">
        <v>2342</v>
      </c>
      <c r="F1116" s="20">
        <v>6806</v>
      </c>
      <c r="G1116">
        <v>1110</v>
      </c>
      <c r="H1116" s="20"/>
      <c r="I1116">
        <f>SUMIFS('总明细 源文件后台下'!G:G,'总明细 源文件后台下'!E:E,E1116,'总明细 源文件后台下'!C:C,"Order")</f>
        <v>0</v>
      </c>
      <c r="J1116">
        <f>SUMIFS('总明细 源文件后台下'!M:M,'总明细 源文件后台下'!E:E,E1116,'总明细 源文件后台下'!C:C,"Order")</f>
        <v>0</v>
      </c>
      <c r="K1116">
        <f>SUMIFS('总明细 源文件后台下'!N:N,'总明细 源文件后台下'!E:E,E1116,'总明细 源文件后台下'!C:C,"Order")</f>
        <v>0</v>
      </c>
      <c r="L1116">
        <f>SUMIFS('总明细 源文件后台下'!O:O,'总明细 源文件后台下'!E:E,E1116,'总明细 源文件后台下'!C:C,"Order")</f>
        <v>0</v>
      </c>
      <c r="M1116">
        <f>SUMIFS('总明细 源文件后台下'!P:P,'总明细 源文件后台下'!E:E,E1116,'总明细 源文件后台下'!C:C,"Order")</f>
        <v>0</v>
      </c>
      <c r="N1116">
        <f>SUMIFS('总明细 源文件后台下'!Q:Q,'总明细 源文件后台下'!E:E,E1116,'总明细 源文件后台下'!C:C,"Order")</f>
        <v>0</v>
      </c>
      <c r="O1116">
        <f>SUMIFS('总明细 源文件后台下'!R:R,'总明细 源文件后台下'!E:E,E1116,'总明细 源文件后台下'!C:C,"Order")</f>
        <v>0</v>
      </c>
      <c r="P1116">
        <f>SUMIFS('总明细 源文件后台下'!S:S,'总明细 源文件后台下'!E:E,E1116,'总明细 源文件后台下'!C:C,"Order")</f>
        <v>0</v>
      </c>
      <c r="Q1116">
        <f>SUMIFS('总明细 源文件后台下'!T:T,'总明细 源文件后台下'!E:E,E1116,'总明细 源文件后台下'!C:C,"Order")</f>
        <v>0</v>
      </c>
      <c r="R1116">
        <f>SUMIFS('总明细 源文件后台下'!U:U,'总明细 源文件后台下'!E:E,E1116,'总明细 源文件后台下'!C:C,"Order")</f>
        <v>0</v>
      </c>
      <c r="S1116">
        <f>SUMIFS('总明细 源文件后台下'!V:V,'总明细 源文件后台下'!E:E,E1116,'总明细 源文件后台下'!C:C,"Order")</f>
        <v>0</v>
      </c>
      <c r="T1116">
        <f>SUMIFS('总明细 源文件后台下'!W:W,'总明细 源文件后台下'!E:E,E1116,'总明细 源文件后台下'!C:C,"Order")</f>
        <v>0</v>
      </c>
      <c r="U1116">
        <f>SUMIFS('总明细 源文件后台下'!G:G,'总明细 源文件后台下'!E:E,E1116,'总明细 源文件后台下'!C:C,"Refund")</f>
        <v>0</v>
      </c>
      <c r="V1116">
        <f>SUMIFS('总明细 源文件后台下'!M:M,'总明细 源文件后台下'!E:E,E1116,'总明细 源文件后台下'!C:C,"Refund")</f>
        <v>0</v>
      </c>
      <c r="W1116">
        <f>SUMIFS('总明细 源文件后台下'!N:N,'总明细 源文件后台下'!E:E,E1116,'总明细 源文件后台下'!C:C,"Refund")</f>
        <v>0</v>
      </c>
      <c r="X1116">
        <f>SUMIFS('总明细 源文件后台下'!O:O,'总明细 源文件后台下'!E:E,E1116,'总明细 源文件后台下'!C:C,"Refund")</f>
        <v>0</v>
      </c>
      <c r="Y1116">
        <f>SUMIFS('总明细 源文件后台下'!P:P,'总明细 源文件后台下'!E:E,E1116,'总明细 源文件后台下'!C:C,"Refund")</f>
        <v>0</v>
      </c>
      <c r="Z1116">
        <f>SUMIFS('总明细 源文件后台下'!Q:Q,'总明细 源文件后台下'!E:E,E1116,'总明细 源文件后台下'!C:C,"Refund")</f>
        <v>0</v>
      </c>
      <c r="AA1116">
        <f>SUMIFS('总明细 源文件后台下'!R:R,'总明细 源文件后台下'!E:E,E1116,'总明细 源文件后台下'!C:C,"Refund")</f>
        <v>0</v>
      </c>
      <c r="AB1116">
        <f>SUMIFS('总明细 源文件后台下'!S:S,'总明细 源文件后台下'!E:E,E1116,'总明细 源文件后台下'!C:C,"Refund")</f>
        <v>0</v>
      </c>
      <c r="AC1116">
        <f>SUMIFS('总明细 源文件后台下'!T:T,'总明细 源文件后台下'!E:E,E1116,'总明细 源文件后台下'!C:C,"Refund")</f>
        <v>0</v>
      </c>
      <c r="AD1116">
        <f>SUMIFS('总明细 源文件后台下'!U:U,'总明细 源文件后台下'!E:E,E1116,'总明细 源文件后台下'!C:C,"Refund")</f>
        <v>0</v>
      </c>
      <c r="AE1116">
        <f>SUMIFS('总明细 源文件后台下'!V:V,'总明细 源文件后台下'!E:E,E1116,'总明细 源文件后台下'!C:C,"Refund")</f>
        <v>0</v>
      </c>
      <c r="AF1116">
        <f>SUMIFS('总明细 源文件后台下'!W:W,'总明细 源文件后台下'!E:E,E1116,'总明细 源文件后台下'!C:C,"Refund")</f>
        <v>0</v>
      </c>
      <c r="AK1116">
        <f>(SUMIF('广告费 源文件后台下'!G:G,E1116,'广告费 源文件后台下'!M:M))*-1</f>
        <v>0</v>
      </c>
      <c r="AL1116">
        <f>SUMIFS('总明细 源文件后台下'!W:W,'总明细 源文件后台下'!E:E,E1116,'总明细 源文件后台下'!C:C,"Adjustment",'总明细 源文件后台下'!F:F,"FBA Inventory Reimbursement - Customer Return")</f>
        <v>0</v>
      </c>
      <c r="AM1116">
        <f>SUMIFS('总明细 源文件后台下'!W:W,'总明细 源文件后台下'!E:E,E1116,'总明细 源文件后台下'!C:C,"Adjustment",'总明细 源文件后台下'!F:F,"FBA Inventory Reimbursement - Damaged:Warehouse")</f>
        <v>0</v>
      </c>
      <c r="AN1116">
        <f>SUMIFS('总明细 源文件后台下'!W:W,'总明细 源文件后台下'!E:E,E1116,'总明细 源文件后台下'!C:C,"Adjustment",'总明细 源文件后台下'!F:F,"FBA Inventory Reimbursement - Customer Service Issue")</f>
        <v>0</v>
      </c>
      <c r="AO1116">
        <f>SUMIFS('总明细 源文件后台下'!W:W,'总明细 源文件后台下'!E:E,E1116,'总明细 源文件后台下'!C:C,"Adjustment",'总明细 源文件后台下'!F:F,"FBA Inventory Reimbursement - Fee Correction")</f>
        <v>0</v>
      </c>
      <c r="AP1116">
        <f>SUMIFS('总明细 源文件后台下'!W:W,'总明细 源文件后台下'!E:E,E1116,'总明细 源文件后台下'!C:C,"Adjustment",'总明细 源文件后台下'!F:F,"FBA Inventory Reimbursement - General Adjustment")</f>
        <v>0</v>
      </c>
      <c r="AQ1116">
        <f>SUMIFS('总明细 源文件后台下'!W:W,'总明细 源文件后台下'!E:E,E1116,'总明细 源文件后台下'!C:C,"Adjustment",'总明细 源文件后台下'!F:F,"FBA Inventory Reimbursement - Lost:Inbound")</f>
        <v>0</v>
      </c>
      <c r="AR1116">
        <f>SUMIFS('总明细 源文件后台下'!W:W,'总明细 源文件后台下'!E:E,E1116,'总明细 源文件后台下'!C:C,"Adjustment",'总明细 源文件后台下'!F:F,"FBA Inventory Reimbursement - Lost:Warehouse")</f>
        <v>0</v>
      </c>
      <c r="AS1116">
        <f>SUMIFS('总明细 源文件后台下'!W:W,'总明细 源文件后台下'!E:E,E1116,'总明细 源文件后台下'!C:C,"Adjustment",'总明细 源文件后台下'!F:F,"Non-subscription Fee Adjustment")</f>
        <v>0</v>
      </c>
      <c r="AT1116">
        <f>SUMIFS('总明细 源文件后台下'!W:W,'总明细 源文件后台下'!E:E,E1116,'总明细 源文件后台下'!C:C,"Adjustment",'总明细 源文件后台下'!F:F,"FBA Inventory Placement Service Fee")</f>
        <v>0</v>
      </c>
      <c r="AV1116">
        <f>SUMIF('FBA Customer Return Per Unit Fe'!B:B,E1116,'FBA Customer Return Per Unit Fe'!C:C)</f>
        <v>0</v>
      </c>
      <c r="AX1116">
        <f>(SUMIF('仓储费 源文件后台下'!C:C,E1116,'仓储费 源文件后台下'!V:V))*-1</f>
        <v>0</v>
      </c>
      <c r="AZ1116">
        <f>SUMIF('Disposal Fee销毁费用-160.95'!B:B,E1116,'Disposal Fee销毁费用-160.95'!D:D)*-1</f>
        <v>0</v>
      </c>
      <c r="BC1116">
        <f>IFERROR(VLOOKUP(F1116,'优惠券-86.4'!F:I,4,0),0)</f>
        <v>0</v>
      </c>
      <c r="BD1116">
        <f>IFERROR(VLOOKUP(F1116,'早评-120'!E:H,4,0),0)</f>
        <v>0</v>
      </c>
      <c r="BF1116">
        <f t="shared" si="136"/>
        <v>0</v>
      </c>
      <c r="BG1116">
        <f t="shared" si="137"/>
        <v>0</v>
      </c>
      <c r="BH1116">
        <f t="shared" si="138"/>
        <v>0</v>
      </c>
      <c r="BQ1116" s="45">
        <f t="shared" si="139"/>
        <v>0</v>
      </c>
      <c r="BR1116">
        <f>SUMIFS('9月销毁明细'!D:D,'9月销毁明细'!A:A,E1116,'9月销毁明细'!H:H,"Sellable")</f>
        <v>0</v>
      </c>
      <c r="BS1116">
        <f>SUMIFS('9月销毁明细'!G:G,'9月销毁明细'!A:A,E1116,'9月销毁明细'!H:H,"Sellable")</f>
        <v>0</v>
      </c>
      <c r="BT1116">
        <f>SUMIFS('9月销毁明细'!D:D,'9月销毁明细'!A:A,E1116,'9月销毁明细'!H:H,"Unsellable")</f>
        <v>0</v>
      </c>
      <c r="BU1116">
        <f>SUMIFS('9月销毁明细'!G:G,'9月销毁明细'!A:A,E1116,'9月销毁明细'!H:H,"Unsellable")</f>
        <v>0</v>
      </c>
      <c r="BW1116">
        <f>IFERROR(I1116*VLOOKUP(F1116,'9.3成本表'!C:L,10,0),0)</f>
        <v>0</v>
      </c>
      <c r="BX1116">
        <f t="shared" si="140"/>
        <v>0</v>
      </c>
      <c r="CC1116" s="45">
        <f t="shared" si="141"/>
        <v>0</v>
      </c>
      <c r="CD1116" s="45">
        <f t="shared" si="142"/>
        <v>0</v>
      </c>
      <c r="CE1116" s="45">
        <f t="shared" si="143"/>
        <v>0</v>
      </c>
    </row>
    <row r="1117" spans="4:83" x14ac:dyDescent="0.25">
      <c r="D1117" s="20" t="s">
        <v>2343</v>
      </c>
      <c r="E1117" s="20" t="s">
        <v>2344</v>
      </c>
      <c r="F1117" s="20">
        <v>6806</v>
      </c>
      <c r="G1117">
        <v>1111</v>
      </c>
      <c r="H1117" s="20"/>
      <c r="I1117">
        <f>SUMIFS('总明细 源文件后台下'!G:G,'总明细 源文件后台下'!E:E,E1117,'总明细 源文件后台下'!C:C,"Order")</f>
        <v>0</v>
      </c>
      <c r="J1117">
        <f>SUMIFS('总明细 源文件后台下'!M:M,'总明细 源文件后台下'!E:E,E1117,'总明细 源文件后台下'!C:C,"Order")</f>
        <v>0</v>
      </c>
      <c r="K1117">
        <f>SUMIFS('总明细 源文件后台下'!N:N,'总明细 源文件后台下'!E:E,E1117,'总明细 源文件后台下'!C:C,"Order")</f>
        <v>0</v>
      </c>
      <c r="L1117">
        <f>SUMIFS('总明细 源文件后台下'!O:O,'总明细 源文件后台下'!E:E,E1117,'总明细 源文件后台下'!C:C,"Order")</f>
        <v>0</v>
      </c>
      <c r="M1117">
        <f>SUMIFS('总明细 源文件后台下'!P:P,'总明细 源文件后台下'!E:E,E1117,'总明细 源文件后台下'!C:C,"Order")</f>
        <v>0</v>
      </c>
      <c r="N1117">
        <f>SUMIFS('总明细 源文件后台下'!Q:Q,'总明细 源文件后台下'!E:E,E1117,'总明细 源文件后台下'!C:C,"Order")</f>
        <v>0</v>
      </c>
      <c r="O1117">
        <f>SUMIFS('总明细 源文件后台下'!R:R,'总明细 源文件后台下'!E:E,E1117,'总明细 源文件后台下'!C:C,"Order")</f>
        <v>0</v>
      </c>
      <c r="P1117">
        <f>SUMIFS('总明细 源文件后台下'!S:S,'总明细 源文件后台下'!E:E,E1117,'总明细 源文件后台下'!C:C,"Order")</f>
        <v>0</v>
      </c>
      <c r="Q1117">
        <f>SUMIFS('总明细 源文件后台下'!T:T,'总明细 源文件后台下'!E:E,E1117,'总明细 源文件后台下'!C:C,"Order")</f>
        <v>0</v>
      </c>
      <c r="R1117">
        <f>SUMIFS('总明细 源文件后台下'!U:U,'总明细 源文件后台下'!E:E,E1117,'总明细 源文件后台下'!C:C,"Order")</f>
        <v>0</v>
      </c>
      <c r="S1117">
        <f>SUMIFS('总明细 源文件后台下'!V:V,'总明细 源文件后台下'!E:E,E1117,'总明细 源文件后台下'!C:C,"Order")</f>
        <v>0</v>
      </c>
      <c r="T1117">
        <f>SUMIFS('总明细 源文件后台下'!W:W,'总明细 源文件后台下'!E:E,E1117,'总明细 源文件后台下'!C:C,"Order")</f>
        <v>0</v>
      </c>
      <c r="U1117">
        <f>SUMIFS('总明细 源文件后台下'!G:G,'总明细 源文件后台下'!E:E,E1117,'总明细 源文件后台下'!C:C,"Refund")</f>
        <v>0</v>
      </c>
      <c r="V1117">
        <f>SUMIFS('总明细 源文件后台下'!M:M,'总明细 源文件后台下'!E:E,E1117,'总明细 源文件后台下'!C:C,"Refund")</f>
        <v>0</v>
      </c>
      <c r="W1117">
        <f>SUMIFS('总明细 源文件后台下'!N:N,'总明细 源文件后台下'!E:E,E1117,'总明细 源文件后台下'!C:C,"Refund")</f>
        <v>0</v>
      </c>
      <c r="X1117">
        <f>SUMIFS('总明细 源文件后台下'!O:O,'总明细 源文件后台下'!E:E,E1117,'总明细 源文件后台下'!C:C,"Refund")</f>
        <v>0</v>
      </c>
      <c r="Y1117">
        <f>SUMIFS('总明细 源文件后台下'!P:P,'总明细 源文件后台下'!E:E,E1117,'总明细 源文件后台下'!C:C,"Refund")</f>
        <v>0</v>
      </c>
      <c r="Z1117">
        <f>SUMIFS('总明细 源文件后台下'!Q:Q,'总明细 源文件后台下'!E:E,E1117,'总明细 源文件后台下'!C:C,"Refund")</f>
        <v>0</v>
      </c>
      <c r="AA1117">
        <f>SUMIFS('总明细 源文件后台下'!R:R,'总明细 源文件后台下'!E:E,E1117,'总明细 源文件后台下'!C:C,"Refund")</f>
        <v>0</v>
      </c>
      <c r="AB1117">
        <f>SUMIFS('总明细 源文件后台下'!S:S,'总明细 源文件后台下'!E:E,E1117,'总明细 源文件后台下'!C:C,"Refund")</f>
        <v>0</v>
      </c>
      <c r="AC1117">
        <f>SUMIFS('总明细 源文件后台下'!T:T,'总明细 源文件后台下'!E:E,E1117,'总明细 源文件后台下'!C:C,"Refund")</f>
        <v>0</v>
      </c>
      <c r="AD1117">
        <f>SUMIFS('总明细 源文件后台下'!U:U,'总明细 源文件后台下'!E:E,E1117,'总明细 源文件后台下'!C:C,"Refund")</f>
        <v>0</v>
      </c>
      <c r="AE1117">
        <f>SUMIFS('总明细 源文件后台下'!V:V,'总明细 源文件后台下'!E:E,E1117,'总明细 源文件后台下'!C:C,"Refund")</f>
        <v>0</v>
      </c>
      <c r="AF1117">
        <f>SUMIFS('总明细 源文件后台下'!W:W,'总明细 源文件后台下'!E:E,E1117,'总明细 源文件后台下'!C:C,"Refund")</f>
        <v>0</v>
      </c>
      <c r="AK1117">
        <f>(SUMIF('广告费 源文件后台下'!G:G,E1117,'广告费 源文件后台下'!M:M))*-1</f>
        <v>0</v>
      </c>
      <c r="AL1117">
        <f>SUMIFS('总明细 源文件后台下'!W:W,'总明细 源文件后台下'!E:E,E1117,'总明细 源文件后台下'!C:C,"Adjustment",'总明细 源文件后台下'!F:F,"FBA Inventory Reimbursement - Customer Return")</f>
        <v>0</v>
      </c>
      <c r="AM1117">
        <f>SUMIFS('总明细 源文件后台下'!W:W,'总明细 源文件后台下'!E:E,E1117,'总明细 源文件后台下'!C:C,"Adjustment",'总明细 源文件后台下'!F:F,"FBA Inventory Reimbursement - Damaged:Warehouse")</f>
        <v>0</v>
      </c>
      <c r="AN1117">
        <f>SUMIFS('总明细 源文件后台下'!W:W,'总明细 源文件后台下'!E:E,E1117,'总明细 源文件后台下'!C:C,"Adjustment",'总明细 源文件后台下'!F:F,"FBA Inventory Reimbursement - Customer Service Issue")</f>
        <v>0</v>
      </c>
      <c r="AO1117">
        <f>SUMIFS('总明细 源文件后台下'!W:W,'总明细 源文件后台下'!E:E,E1117,'总明细 源文件后台下'!C:C,"Adjustment",'总明细 源文件后台下'!F:F,"FBA Inventory Reimbursement - Fee Correction")</f>
        <v>0</v>
      </c>
      <c r="AP1117">
        <f>SUMIFS('总明细 源文件后台下'!W:W,'总明细 源文件后台下'!E:E,E1117,'总明细 源文件后台下'!C:C,"Adjustment",'总明细 源文件后台下'!F:F,"FBA Inventory Reimbursement - General Adjustment")</f>
        <v>0</v>
      </c>
      <c r="AQ1117">
        <f>SUMIFS('总明细 源文件后台下'!W:W,'总明细 源文件后台下'!E:E,E1117,'总明细 源文件后台下'!C:C,"Adjustment",'总明细 源文件后台下'!F:F,"FBA Inventory Reimbursement - Lost:Inbound")</f>
        <v>0</v>
      </c>
      <c r="AR1117">
        <f>SUMIFS('总明细 源文件后台下'!W:W,'总明细 源文件后台下'!E:E,E1117,'总明细 源文件后台下'!C:C,"Adjustment",'总明细 源文件后台下'!F:F,"FBA Inventory Reimbursement - Lost:Warehouse")</f>
        <v>0</v>
      </c>
      <c r="AS1117">
        <f>SUMIFS('总明细 源文件后台下'!W:W,'总明细 源文件后台下'!E:E,E1117,'总明细 源文件后台下'!C:C,"Adjustment",'总明细 源文件后台下'!F:F,"Non-subscription Fee Adjustment")</f>
        <v>0</v>
      </c>
      <c r="AT1117">
        <f>SUMIFS('总明细 源文件后台下'!W:W,'总明细 源文件后台下'!E:E,E1117,'总明细 源文件后台下'!C:C,"Adjustment",'总明细 源文件后台下'!F:F,"FBA Inventory Placement Service Fee")</f>
        <v>0</v>
      </c>
      <c r="AV1117">
        <f>SUMIF('FBA Customer Return Per Unit Fe'!B:B,E1117,'FBA Customer Return Per Unit Fe'!C:C)</f>
        <v>0</v>
      </c>
      <c r="AX1117">
        <f>(SUMIF('仓储费 源文件后台下'!C:C,E1117,'仓储费 源文件后台下'!V:V))*-1</f>
        <v>0</v>
      </c>
      <c r="AZ1117">
        <f>SUMIF('Disposal Fee销毁费用-160.95'!B:B,E1117,'Disposal Fee销毁费用-160.95'!D:D)*-1</f>
        <v>0</v>
      </c>
      <c r="BC1117">
        <f>IFERROR(VLOOKUP(F1117,'优惠券-86.4'!F:I,4,0),0)</f>
        <v>0</v>
      </c>
      <c r="BD1117">
        <f>IFERROR(VLOOKUP(F1117,'早评-120'!E:H,4,0),0)</f>
        <v>0</v>
      </c>
      <c r="BF1117">
        <f t="shared" si="136"/>
        <v>0</v>
      </c>
      <c r="BG1117">
        <f t="shared" si="137"/>
        <v>0</v>
      </c>
      <c r="BH1117">
        <f t="shared" si="138"/>
        <v>0</v>
      </c>
      <c r="BQ1117" s="45">
        <f t="shared" si="139"/>
        <v>0</v>
      </c>
      <c r="BR1117">
        <f>SUMIFS('9月销毁明细'!D:D,'9月销毁明细'!A:A,E1117,'9月销毁明细'!H:H,"Sellable")</f>
        <v>0</v>
      </c>
      <c r="BS1117">
        <f>SUMIFS('9月销毁明细'!G:G,'9月销毁明细'!A:A,E1117,'9月销毁明细'!H:H,"Sellable")</f>
        <v>0</v>
      </c>
      <c r="BT1117">
        <f>SUMIFS('9月销毁明细'!D:D,'9月销毁明细'!A:A,E1117,'9月销毁明细'!H:H,"Unsellable")</f>
        <v>0</v>
      </c>
      <c r="BU1117">
        <f>SUMIFS('9月销毁明细'!G:G,'9月销毁明细'!A:A,E1117,'9月销毁明细'!H:H,"Unsellable")</f>
        <v>0</v>
      </c>
      <c r="BW1117">
        <f>IFERROR(I1117*VLOOKUP(F1117,'9.3成本表'!C:L,10,0),0)</f>
        <v>0</v>
      </c>
      <c r="BX1117">
        <f t="shared" si="140"/>
        <v>0</v>
      </c>
      <c r="CC1117" s="45">
        <f t="shared" si="141"/>
        <v>0</v>
      </c>
      <c r="CD1117" s="45">
        <f t="shared" si="142"/>
        <v>0</v>
      </c>
      <c r="CE1117" s="45">
        <f t="shared" si="143"/>
        <v>0</v>
      </c>
    </row>
    <row r="1118" spans="4:83" x14ac:dyDescent="0.25">
      <c r="D1118" s="20" t="s">
        <v>2345</v>
      </c>
      <c r="E1118" s="20" t="s">
        <v>2346</v>
      </c>
      <c r="F1118" s="20">
        <v>6812</v>
      </c>
      <c r="G1118">
        <v>1112</v>
      </c>
      <c r="H1118" s="20"/>
      <c r="I1118">
        <f>SUMIFS('总明细 源文件后台下'!G:G,'总明细 源文件后台下'!E:E,E1118,'总明细 源文件后台下'!C:C,"Order")</f>
        <v>0</v>
      </c>
      <c r="J1118">
        <f>SUMIFS('总明细 源文件后台下'!M:M,'总明细 源文件后台下'!E:E,E1118,'总明细 源文件后台下'!C:C,"Order")</f>
        <v>0</v>
      </c>
      <c r="K1118">
        <f>SUMIFS('总明细 源文件后台下'!N:N,'总明细 源文件后台下'!E:E,E1118,'总明细 源文件后台下'!C:C,"Order")</f>
        <v>0</v>
      </c>
      <c r="L1118">
        <f>SUMIFS('总明细 源文件后台下'!O:O,'总明细 源文件后台下'!E:E,E1118,'总明细 源文件后台下'!C:C,"Order")</f>
        <v>0</v>
      </c>
      <c r="M1118">
        <f>SUMIFS('总明细 源文件后台下'!P:P,'总明细 源文件后台下'!E:E,E1118,'总明细 源文件后台下'!C:C,"Order")</f>
        <v>0</v>
      </c>
      <c r="N1118">
        <f>SUMIFS('总明细 源文件后台下'!Q:Q,'总明细 源文件后台下'!E:E,E1118,'总明细 源文件后台下'!C:C,"Order")</f>
        <v>0</v>
      </c>
      <c r="O1118">
        <f>SUMIFS('总明细 源文件后台下'!R:R,'总明细 源文件后台下'!E:E,E1118,'总明细 源文件后台下'!C:C,"Order")</f>
        <v>0</v>
      </c>
      <c r="P1118">
        <f>SUMIFS('总明细 源文件后台下'!S:S,'总明细 源文件后台下'!E:E,E1118,'总明细 源文件后台下'!C:C,"Order")</f>
        <v>0</v>
      </c>
      <c r="Q1118">
        <f>SUMIFS('总明细 源文件后台下'!T:T,'总明细 源文件后台下'!E:E,E1118,'总明细 源文件后台下'!C:C,"Order")</f>
        <v>0</v>
      </c>
      <c r="R1118">
        <f>SUMIFS('总明细 源文件后台下'!U:U,'总明细 源文件后台下'!E:E,E1118,'总明细 源文件后台下'!C:C,"Order")</f>
        <v>0</v>
      </c>
      <c r="S1118">
        <f>SUMIFS('总明细 源文件后台下'!V:V,'总明细 源文件后台下'!E:E,E1118,'总明细 源文件后台下'!C:C,"Order")</f>
        <v>0</v>
      </c>
      <c r="T1118">
        <f>SUMIFS('总明细 源文件后台下'!W:W,'总明细 源文件后台下'!E:E,E1118,'总明细 源文件后台下'!C:C,"Order")</f>
        <v>0</v>
      </c>
      <c r="U1118">
        <f>SUMIFS('总明细 源文件后台下'!G:G,'总明细 源文件后台下'!E:E,E1118,'总明细 源文件后台下'!C:C,"Refund")</f>
        <v>0</v>
      </c>
      <c r="V1118">
        <f>SUMIFS('总明细 源文件后台下'!M:M,'总明细 源文件后台下'!E:E,E1118,'总明细 源文件后台下'!C:C,"Refund")</f>
        <v>0</v>
      </c>
      <c r="W1118">
        <f>SUMIFS('总明细 源文件后台下'!N:N,'总明细 源文件后台下'!E:E,E1118,'总明细 源文件后台下'!C:C,"Refund")</f>
        <v>0</v>
      </c>
      <c r="X1118">
        <f>SUMIFS('总明细 源文件后台下'!O:O,'总明细 源文件后台下'!E:E,E1118,'总明细 源文件后台下'!C:C,"Refund")</f>
        <v>0</v>
      </c>
      <c r="Y1118">
        <f>SUMIFS('总明细 源文件后台下'!P:P,'总明细 源文件后台下'!E:E,E1118,'总明细 源文件后台下'!C:C,"Refund")</f>
        <v>0</v>
      </c>
      <c r="Z1118">
        <f>SUMIFS('总明细 源文件后台下'!Q:Q,'总明细 源文件后台下'!E:E,E1118,'总明细 源文件后台下'!C:C,"Refund")</f>
        <v>0</v>
      </c>
      <c r="AA1118">
        <f>SUMIFS('总明细 源文件后台下'!R:R,'总明细 源文件后台下'!E:E,E1118,'总明细 源文件后台下'!C:C,"Refund")</f>
        <v>0</v>
      </c>
      <c r="AB1118">
        <f>SUMIFS('总明细 源文件后台下'!S:S,'总明细 源文件后台下'!E:E,E1118,'总明细 源文件后台下'!C:C,"Refund")</f>
        <v>0</v>
      </c>
      <c r="AC1118">
        <f>SUMIFS('总明细 源文件后台下'!T:T,'总明细 源文件后台下'!E:E,E1118,'总明细 源文件后台下'!C:C,"Refund")</f>
        <v>0</v>
      </c>
      <c r="AD1118">
        <f>SUMIFS('总明细 源文件后台下'!U:U,'总明细 源文件后台下'!E:E,E1118,'总明细 源文件后台下'!C:C,"Refund")</f>
        <v>0</v>
      </c>
      <c r="AE1118">
        <f>SUMIFS('总明细 源文件后台下'!V:V,'总明细 源文件后台下'!E:E,E1118,'总明细 源文件后台下'!C:C,"Refund")</f>
        <v>0</v>
      </c>
      <c r="AF1118">
        <f>SUMIFS('总明细 源文件后台下'!W:W,'总明细 源文件后台下'!E:E,E1118,'总明细 源文件后台下'!C:C,"Refund")</f>
        <v>0</v>
      </c>
      <c r="AK1118">
        <f>(SUMIF('广告费 源文件后台下'!G:G,E1118,'广告费 源文件后台下'!M:M))*-1</f>
        <v>0</v>
      </c>
      <c r="AL1118">
        <f>SUMIFS('总明细 源文件后台下'!W:W,'总明细 源文件后台下'!E:E,E1118,'总明细 源文件后台下'!C:C,"Adjustment",'总明细 源文件后台下'!F:F,"FBA Inventory Reimbursement - Customer Return")</f>
        <v>0</v>
      </c>
      <c r="AM1118">
        <f>SUMIFS('总明细 源文件后台下'!W:W,'总明细 源文件后台下'!E:E,E1118,'总明细 源文件后台下'!C:C,"Adjustment",'总明细 源文件后台下'!F:F,"FBA Inventory Reimbursement - Damaged:Warehouse")</f>
        <v>0</v>
      </c>
      <c r="AN1118">
        <f>SUMIFS('总明细 源文件后台下'!W:W,'总明细 源文件后台下'!E:E,E1118,'总明细 源文件后台下'!C:C,"Adjustment",'总明细 源文件后台下'!F:F,"FBA Inventory Reimbursement - Customer Service Issue")</f>
        <v>0</v>
      </c>
      <c r="AO1118">
        <f>SUMIFS('总明细 源文件后台下'!W:W,'总明细 源文件后台下'!E:E,E1118,'总明细 源文件后台下'!C:C,"Adjustment",'总明细 源文件后台下'!F:F,"FBA Inventory Reimbursement - Fee Correction")</f>
        <v>0</v>
      </c>
      <c r="AP1118">
        <f>SUMIFS('总明细 源文件后台下'!W:W,'总明细 源文件后台下'!E:E,E1118,'总明细 源文件后台下'!C:C,"Adjustment",'总明细 源文件后台下'!F:F,"FBA Inventory Reimbursement - General Adjustment")</f>
        <v>0</v>
      </c>
      <c r="AQ1118">
        <f>SUMIFS('总明细 源文件后台下'!W:W,'总明细 源文件后台下'!E:E,E1118,'总明细 源文件后台下'!C:C,"Adjustment",'总明细 源文件后台下'!F:F,"FBA Inventory Reimbursement - Lost:Inbound")</f>
        <v>0</v>
      </c>
      <c r="AR1118">
        <f>SUMIFS('总明细 源文件后台下'!W:W,'总明细 源文件后台下'!E:E,E1118,'总明细 源文件后台下'!C:C,"Adjustment",'总明细 源文件后台下'!F:F,"FBA Inventory Reimbursement - Lost:Warehouse")</f>
        <v>0</v>
      </c>
      <c r="AS1118">
        <f>SUMIFS('总明细 源文件后台下'!W:W,'总明细 源文件后台下'!E:E,E1118,'总明细 源文件后台下'!C:C,"Adjustment",'总明细 源文件后台下'!F:F,"Non-subscription Fee Adjustment")</f>
        <v>0</v>
      </c>
      <c r="AT1118">
        <f>SUMIFS('总明细 源文件后台下'!W:W,'总明细 源文件后台下'!E:E,E1118,'总明细 源文件后台下'!C:C,"Adjustment",'总明细 源文件后台下'!F:F,"FBA Inventory Placement Service Fee")</f>
        <v>0</v>
      </c>
      <c r="AV1118">
        <f>SUMIF('FBA Customer Return Per Unit Fe'!B:B,E1118,'FBA Customer Return Per Unit Fe'!C:C)</f>
        <v>0</v>
      </c>
      <c r="AX1118">
        <f>(SUMIF('仓储费 源文件后台下'!C:C,E1118,'仓储费 源文件后台下'!V:V))*-1</f>
        <v>-8.8900000000000007E-2</v>
      </c>
      <c r="AZ1118">
        <f>SUMIF('Disposal Fee销毁费用-160.95'!B:B,E1118,'Disposal Fee销毁费用-160.95'!D:D)*-1</f>
        <v>-0.75</v>
      </c>
      <c r="BC1118">
        <f>IFERROR(VLOOKUP(F1118,'优惠券-86.4'!F:I,4,0),0)</f>
        <v>0</v>
      </c>
      <c r="BD1118">
        <f>IFERROR(VLOOKUP(F1118,'早评-120'!E:H,4,0),0)</f>
        <v>0</v>
      </c>
      <c r="BF1118">
        <f t="shared" si="136"/>
        <v>-0.83889999999999998</v>
      </c>
      <c r="BG1118">
        <f t="shared" si="137"/>
        <v>0</v>
      </c>
      <c r="BH1118">
        <f t="shared" si="138"/>
        <v>-5.4528499999999998</v>
      </c>
      <c r="BQ1118" s="45">
        <f t="shared" si="139"/>
        <v>-5.4528499999999998</v>
      </c>
      <c r="BR1118">
        <f>SUMIFS('9月销毁明细'!D:D,'9月销毁明细'!A:A,E1118,'9月销毁明细'!H:H,"Sellable")</f>
        <v>0</v>
      </c>
      <c r="BS1118">
        <f>SUMIFS('9月销毁明细'!G:G,'9月销毁明细'!A:A,E1118,'9月销毁明细'!H:H,"Sellable")</f>
        <v>0</v>
      </c>
      <c r="BT1118">
        <f>SUMIFS('9月销毁明细'!D:D,'9月销毁明细'!A:A,E1118,'9月销毁明细'!H:H,"Unsellable")</f>
        <v>0</v>
      </c>
      <c r="BU1118">
        <f>SUMIFS('9月销毁明细'!G:G,'9月销毁明细'!A:A,E1118,'9月销毁明细'!H:H,"Unsellable")</f>
        <v>0</v>
      </c>
      <c r="BW1118">
        <f>IFERROR(I1118*VLOOKUP(F1118,'9.3成本表'!C:L,10,0),0)</f>
        <v>0</v>
      </c>
      <c r="BX1118">
        <f t="shared" si="140"/>
        <v>0</v>
      </c>
      <c r="CC1118" s="45">
        <f t="shared" si="141"/>
        <v>-5.4528499999999998</v>
      </c>
      <c r="CD1118" s="45">
        <f t="shared" si="142"/>
        <v>0</v>
      </c>
      <c r="CE1118" s="45">
        <f t="shared" si="143"/>
        <v>0</v>
      </c>
    </row>
    <row r="1119" spans="4:83" x14ac:dyDescent="0.25">
      <c r="D1119" s="20" t="s">
        <v>2347</v>
      </c>
      <c r="E1119" s="20" t="s">
        <v>2348</v>
      </c>
      <c r="F1119" s="20">
        <v>6812</v>
      </c>
      <c r="G1119">
        <v>1113</v>
      </c>
      <c r="H1119" s="20"/>
      <c r="I1119">
        <f>SUMIFS('总明细 源文件后台下'!G:G,'总明细 源文件后台下'!E:E,E1119,'总明细 源文件后台下'!C:C,"Order")</f>
        <v>0</v>
      </c>
      <c r="J1119">
        <f>SUMIFS('总明细 源文件后台下'!M:M,'总明细 源文件后台下'!E:E,E1119,'总明细 源文件后台下'!C:C,"Order")</f>
        <v>0</v>
      </c>
      <c r="K1119">
        <f>SUMIFS('总明细 源文件后台下'!N:N,'总明细 源文件后台下'!E:E,E1119,'总明细 源文件后台下'!C:C,"Order")</f>
        <v>0</v>
      </c>
      <c r="L1119">
        <f>SUMIFS('总明细 源文件后台下'!O:O,'总明细 源文件后台下'!E:E,E1119,'总明细 源文件后台下'!C:C,"Order")</f>
        <v>0</v>
      </c>
      <c r="M1119">
        <f>SUMIFS('总明细 源文件后台下'!P:P,'总明细 源文件后台下'!E:E,E1119,'总明细 源文件后台下'!C:C,"Order")</f>
        <v>0</v>
      </c>
      <c r="N1119">
        <f>SUMIFS('总明细 源文件后台下'!Q:Q,'总明细 源文件后台下'!E:E,E1119,'总明细 源文件后台下'!C:C,"Order")</f>
        <v>0</v>
      </c>
      <c r="O1119">
        <f>SUMIFS('总明细 源文件后台下'!R:R,'总明细 源文件后台下'!E:E,E1119,'总明细 源文件后台下'!C:C,"Order")</f>
        <v>0</v>
      </c>
      <c r="P1119">
        <f>SUMIFS('总明细 源文件后台下'!S:S,'总明细 源文件后台下'!E:E,E1119,'总明细 源文件后台下'!C:C,"Order")</f>
        <v>0</v>
      </c>
      <c r="Q1119">
        <f>SUMIFS('总明细 源文件后台下'!T:T,'总明细 源文件后台下'!E:E,E1119,'总明细 源文件后台下'!C:C,"Order")</f>
        <v>0</v>
      </c>
      <c r="R1119">
        <f>SUMIFS('总明细 源文件后台下'!U:U,'总明细 源文件后台下'!E:E,E1119,'总明细 源文件后台下'!C:C,"Order")</f>
        <v>0</v>
      </c>
      <c r="S1119">
        <f>SUMIFS('总明细 源文件后台下'!V:V,'总明细 源文件后台下'!E:E,E1119,'总明细 源文件后台下'!C:C,"Order")</f>
        <v>0</v>
      </c>
      <c r="T1119">
        <f>SUMIFS('总明细 源文件后台下'!W:W,'总明细 源文件后台下'!E:E,E1119,'总明细 源文件后台下'!C:C,"Order")</f>
        <v>0</v>
      </c>
      <c r="U1119">
        <f>SUMIFS('总明细 源文件后台下'!G:G,'总明细 源文件后台下'!E:E,E1119,'总明细 源文件后台下'!C:C,"Refund")</f>
        <v>0</v>
      </c>
      <c r="V1119">
        <f>SUMIFS('总明细 源文件后台下'!M:M,'总明细 源文件后台下'!E:E,E1119,'总明细 源文件后台下'!C:C,"Refund")</f>
        <v>0</v>
      </c>
      <c r="W1119">
        <f>SUMIFS('总明细 源文件后台下'!N:N,'总明细 源文件后台下'!E:E,E1119,'总明细 源文件后台下'!C:C,"Refund")</f>
        <v>0</v>
      </c>
      <c r="X1119">
        <f>SUMIFS('总明细 源文件后台下'!O:O,'总明细 源文件后台下'!E:E,E1119,'总明细 源文件后台下'!C:C,"Refund")</f>
        <v>0</v>
      </c>
      <c r="Y1119">
        <f>SUMIFS('总明细 源文件后台下'!P:P,'总明细 源文件后台下'!E:E,E1119,'总明细 源文件后台下'!C:C,"Refund")</f>
        <v>0</v>
      </c>
      <c r="Z1119">
        <f>SUMIFS('总明细 源文件后台下'!Q:Q,'总明细 源文件后台下'!E:E,E1119,'总明细 源文件后台下'!C:C,"Refund")</f>
        <v>0</v>
      </c>
      <c r="AA1119">
        <f>SUMIFS('总明细 源文件后台下'!R:R,'总明细 源文件后台下'!E:E,E1119,'总明细 源文件后台下'!C:C,"Refund")</f>
        <v>0</v>
      </c>
      <c r="AB1119">
        <f>SUMIFS('总明细 源文件后台下'!S:S,'总明细 源文件后台下'!E:E,E1119,'总明细 源文件后台下'!C:C,"Refund")</f>
        <v>0</v>
      </c>
      <c r="AC1119">
        <f>SUMIFS('总明细 源文件后台下'!T:T,'总明细 源文件后台下'!E:E,E1119,'总明细 源文件后台下'!C:C,"Refund")</f>
        <v>0</v>
      </c>
      <c r="AD1119">
        <f>SUMIFS('总明细 源文件后台下'!U:U,'总明细 源文件后台下'!E:E,E1119,'总明细 源文件后台下'!C:C,"Refund")</f>
        <v>0</v>
      </c>
      <c r="AE1119">
        <f>SUMIFS('总明细 源文件后台下'!V:V,'总明细 源文件后台下'!E:E,E1119,'总明细 源文件后台下'!C:C,"Refund")</f>
        <v>0</v>
      </c>
      <c r="AF1119">
        <f>SUMIFS('总明细 源文件后台下'!W:W,'总明细 源文件后台下'!E:E,E1119,'总明细 源文件后台下'!C:C,"Refund")</f>
        <v>0</v>
      </c>
      <c r="AK1119">
        <f>(SUMIF('广告费 源文件后台下'!G:G,E1119,'广告费 源文件后台下'!M:M))*-1</f>
        <v>0</v>
      </c>
      <c r="AL1119">
        <f>SUMIFS('总明细 源文件后台下'!W:W,'总明细 源文件后台下'!E:E,E1119,'总明细 源文件后台下'!C:C,"Adjustment",'总明细 源文件后台下'!F:F,"FBA Inventory Reimbursement - Customer Return")</f>
        <v>0</v>
      </c>
      <c r="AM1119">
        <f>SUMIFS('总明细 源文件后台下'!W:W,'总明细 源文件后台下'!E:E,E1119,'总明细 源文件后台下'!C:C,"Adjustment",'总明细 源文件后台下'!F:F,"FBA Inventory Reimbursement - Damaged:Warehouse")</f>
        <v>0</v>
      </c>
      <c r="AN1119">
        <f>SUMIFS('总明细 源文件后台下'!W:W,'总明细 源文件后台下'!E:E,E1119,'总明细 源文件后台下'!C:C,"Adjustment",'总明细 源文件后台下'!F:F,"FBA Inventory Reimbursement - Customer Service Issue")</f>
        <v>0</v>
      </c>
      <c r="AO1119">
        <f>SUMIFS('总明细 源文件后台下'!W:W,'总明细 源文件后台下'!E:E,E1119,'总明细 源文件后台下'!C:C,"Adjustment",'总明细 源文件后台下'!F:F,"FBA Inventory Reimbursement - Fee Correction")</f>
        <v>0</v>
      </c>
      <c r="AP1119">
        <f>SUMIFS('总明细 源文件后台下'!W:W,'总明细 源文件后台下'!E:E,E1119,'总明细 源文件后台下'!C:C,"Adjustment",'总明细 源文件后台下'!F:F,"FBA Inventory Reimbursement - General Adjustment")</f>
        <v>0</v>
      </c>
      <c r="AQ1119">
        <f>SUMIFS('总明细 源文件后台下'!W:W,'总明细 源文件后台下'!E:E,E1119,'总明细 源文件后台下'!C:C,"Adjustment",'总明细 源文件后台下'!F:F,"FBA Inventory Reimbursement - Lost:Inbound")</f>
        <v>0</v>
      </c>
      <c r="AR1119">
        <f>SUMIFS('总明细 源文件后台下'!W:W,'总明细 源文件后台下'!E:E,E1119,'总明细 源文件后台下'!C:C,"Adjustment",'总明细 源文件后台下'!F:F,"FBA Inventory Reimbursement - Lost:Warehouse")</f>
        <v>0</v>
      </c>
      <c r="AS1119">
        <f>SUMIFS('总明细 源文件后台下'!W:W,'总明细 源文件后台下'!E:E,E1119,'总明细 源文件后台下'!C:C,"Adjustment",'总明细 源文件后台下'!F:F,"Non-subscription Fee Adjustment")</f>
        <v>0</v>
      </c>
      <c r="AT1119">
        <f>SUMIFS('总明细 源文件后台下'!W:W,'总明细 源文件后台下'!E:E,E1119,'总明细 源文件后台下'!C:C,"Adjustment",'总明细 源文件后台下'!F:F,"FBA Inventory Placement Service Fee")</f>
        <v>0</v>
      </c>
      <c r="AV1119">
        <f>SUMIF('FBA Customer Return Per Unit Fe'!B:B,E1119,'FBA Customer Return Per Unit Fe'!C:C)</f>
        <v>0</v>
      </c>
      <c r="AX1119">
        <f>(SUMIF('仓储费 源文件后台下'!C:C,E1119,'仓储费 源文件后台下'!V:V))*-1</f>
        <v>-5.3900000000000003E-2</v>
      </c>
      <c r="AZ1119">
        <f>SUMIF('Disposal Fee销毁费用-160.95'!B:B,E1119,'Disposal Fee销毁费用-160.95'!D:D)*-1</f>
        <v>-0.45</v>
      </c>
      <c r="BC1119">
        <f>IFERROR(VLOOKUP(F1119,'优惠券-86.4'!F:I,4,0),0)</f>
        <v>0</v>
      </c>
      <c r="BD1119">
        <f>IFERROR(VLOOKUP(F1119,'早评-120'!E:H,4,0),0)</f>
        <v>0</v>
      </c>
      <c r="BF1119">
        <f t="shared" si="136"/>
        <v>-0.50390000000000001</v>
      </c>
      <c r="BG1119">
        <f t="shared" si="137"/>
        <v>0</v>
      </c>
      <c r="BH1119">
        <f t="shared" si="138"/>
        <v>-3.27535</v>
      </c>
      <c r="BQ1119" s="45">
        <f t="shared" si="139"/>
        <v>-3.27535</v>
      </c>
      <c r="BR1119">
        <f>SUMIFS('9月销毁明细'!D:D,'9月销毁明细'!A:A,E1119,'9月销毁明细'!H:H,"Sellable")</f>
        <v>0</v>
      </c>
      <c r="BS1119">
        <f>SUMIFS('9月销毁明细'!G:G,'9月销毁明细'!A:A,E1119,'9月销毁明细'!H:H,"Sellable")</f>
        <v>0</v>
      </c>
      <c r="BT1119">
        <f>SUMIFS('9月销毁明细'!D:D,'9月销毁明细'!A:A,E1119,'9月销毁明细'!H:H,"Unsellable")</f>
        <v>0</v>
      </c>
      <c r="BU1119">
        <f>SUMIFS('9月销毁明细'!G:G,'9月销毁明细'!A:A,E1119,'9月销毁明细'!H:H,"Unsellable")</f>
        <v>0</v>
      </c>
      <c r="BW1119">
        <f>IFERROR(I1119*VLOOKUP(F1119,'9.3成本表'!C:L,10,0),0)</f>
        <v>0</v>
      </c>
      <c r="BX1119">
        <f t="shared" si="140"/>
        <v>0</v>
      </c>
      <c r="CC1119" s="45">
        <f t="shared" si="141"/>
        <v>-3.27535</v>
      </c>
      <c r="CD1119" s="45">
        <f t="shared" si="142"/>
        <v>0</v>
      </c>
      <c r="CE1119" s="45">
        <f t="shared" si="143"/>
        <v>0</v>
      </c>
    </row>
    <row r="1120" spans="4:83" x14ac:dyDescent="0.25">
      <c r="D1120" s="20" t="s">
        <v>2349</v>
      </c>
      <c r="E1120" s="20" t="s">
        <v>2350</v>
      </c>
      <c r="F1120" s="20">
        <v>6812</v>
      </c>
      <c r="G1120">
        <v>1114</v>
      </c>
      <c r="H1120" s="20"/>
      <c r="I1120">
        <f>SUMIFS('总明细 源文件后台下'!G:G,'总明细 源文件后台下'!E:E,E1120,'总明细 源文件后台下'!C:C,"Order")</f>
        <v>0</v>
      </c>
      <c r="J1120">
        <f>SUMIFS('总明细 源文件后台下'!M:M,'总明细 源文件后台下'!E:E,E1120,'总明细 源文件后台下'!C:C,"Order")</f>
        <v>0</v>
      </c>
      <c r="K1120">
        <f>SUMIFS('总明细 源文件后台下'!N:N,'总明细 源文件后台下'!E:E,E1120,'总明细 源文件后台下'!C:C,"Order")</f>
        <v>0</v>
      </c>
      <c r="L1120">
        <f>SUMIFS('总明细 源文件后台下'!O:O,'总明细 源文件后台下'!E:E,E1120,'总明细 源文件后台下'!C:C,"Order")</f>
        <v>0</v>
      </c>
      <c r="M1120">
        <f>SUMIFS('总明细 源文件后台下'!P:P,'总明细 源文件后台下'!E:E,E1120,'总明细 源文件后台下'!C:C,"Order")</f>
        <v>0</v>
      </c>
      <c r="N1120">
        <f>SUMIFS('总明细 源文件后台下'!Q:Q,'总明细 源文件后台下'!E:E,E1120,'总明细 源文件后台下'!C:C,"Order")</f>
        <v>0</v>
      </c>
      <c r="O1120">
        <f>SUMIFS('总明细 源文件后台下'!R:R,'总明细 源文件后台下'!E:E,E1120,'总明细 源文件后台下'!C:C,"Order")</f>
        <v>0</v>
      </c>
      <c r="P1120">
        <f>SUMIFS('总明细 源文件后台下'!S:S,'总明细 源文件后台下'!E:E,E1120,'总明细 源文件后台下'!C:C,"Order")</f>
        <v>0</v>
      </c>
      <c r="Q1120">
        <f>SUMIFS('总明细 源文件后台下'!T:T,'总明细 源文件后台下'!E:E,E1120,'总明细 源文件后台下'!C:C,"Order")</f>
        <v>0</v>
      </c>
      <c r="R1120">
        <f>SUMIFS('总明细 源文件后台下'!U:U,'总明细 源文件后台下'!E:E,E1120,'总明细 源文件后台下'!C:C,"Order")</f>
        <v>0</v>
      </c>
      <c r="S1120">
        <f>SUMIFS('总明细 源文件后台下'!V:V,'总明细 源文件后台下'!E:E,E1120,'总明细 源文件后台下'!C:C,"Order")</f>
        <v>0</v>
      </c>
      <c r="T1120">
        <f>SUMIFS('总明细 源文件后台下'!W:W,'总明细 源文件后台下'!E:E,E1120,'总明细 源文件后台下'!C:C,"Order")</f>
        <v>0</v>
      </c>
      <c r="U1120">
        <f>SUMIFS('总明细 源文件后台下'!G:G,'总明细 源文件后台下'!E:E,E1120,'总明细 源文件后台下'!C:C,"Refund")</f>
        <v>1</v>
      </c>
      <c r="V1120">
        <f>SUMIFS('总明细 源文件后台下'!M:M,'总明细 源文件后台下'!E:E,E1120,'总明细 源文件后台下'!C:C,"Refund")</f>
        <v>-11.99</v>
      </c>
      <c r="W1120">
        <f>SUMIFS('总明细 源文件后台下'!N:N,'总明细 源文件后台下'!E:E,E1120,'总明细 源文件后台下'!C:C,"Refund")</f>
        <v>0</v>
      </c>
      <c r="X1120">
        <f>SUMIFS('总明细 源文件后台下'!O:O,'总明细 源文件后台下'!E:E,E1120,'总明细 源文件后台下'!C:C,"Refund")</f>
        <v>0</v>
      </c>
      <c r="Y1120">
        <f>SUMIFS('总明细 源文件后台下'!P:P,'总明细 源文件后台下'!E:E,E1120,'总明细 源文件后台下'!C:C,"Refund")</f>
        <v>0</v>
      </c>
      <c r="Z1120">
        <f>SUMIFS('总明细 源文件后台下'!Q:Q,'总明细 源文件后台下'!E:E,E1120,'总明细 源文件后台下'!C:C,"Refund")</f>
        <v>0</v>
      </c>
      <c r="AA1120">
        <f>SUMIFS('总明细 源文件后台下'!R:R,'总明细 源文件后台下'!E:E,E1120,'总明细 源文件后台下'!C:C,"Refund")</f>
        <v>0</v>
      </c>
      <c r="AB1120">
        <f>SUMIFS('总明细 源文件后台下'!S:S,'总明细 源文件后台下'!E:E,E1120,'总明细 源文件后台下'!C:C,"Refund")</f>
        <v>1.63</v>
      </c>
      <c r="AC1120">
        <f>SUMIFS('总明细 源文件后台下'!T:T,'总明细 源文件后台下'!E:E,E1120,'总明细 源文件后台下'!C:C,"Refund")</f>
        <v>0</v>
      </c>
      <c r="AD1120">
        <f>SUMIFS('总明细 源文件后台下'!U:U,'总明细 源文件后台下'!E:E,E1120,'总明细 源文件后台下'!C:C,"Refund")</f>
        <v>0</v>
      </c>
      <c r="AE1120">
        <f>SUMIFS('总明细 源文件后台下'!V:V,'总明细 源文件后台下'!E:E,E1120,'总明细 源文件后台下'!C:C,"Refund")</f>
        <v>0</v>
      </c>
      <c r="AF1120">
        <f>SUMIFS('总明细 源文件后台下'!W:W,'总明细 源文件后台下'!E:E,E1120,'总明细 源文件后台下'!C:C,"Refund")</f>
        <v>-10.36</v>
      </c>
      <c r="AK1120">
        <f>(SUMIF('广告费 源文件后台下'!G:G,E1120,'广告费 源文件后台下'!M:M))*-1</f>
        <v>0</v>
      </c>
      <c r="AL1120">
        <f>SUMIFS('总明细 源文件后台下'!W:W,'总明细 源文件后台下'!E:E,E1120,'总明细 源文件后台下'!C:C,"Adjustment",'总明细 源文件后台下'!F:F,"FBA Inventory Reimbursement - Customer Return")</f>
        <v>0</v>
      </c>
      <c r="AM1120">
        <f>SUMIFS('总明细 源文件后台下'!W:W,'总明细 源文件后台下'!E:E,E1120,'总明细 源文件后台下'!C:C,"Adjustment",'总明细 源文件后台下'!F:F,"FBA Inventory Reimbursement - Damaged:Warehouse")</f>
        <v>0</v>
      </c>
      <c r="AN1120">
        <f>SUMIFS('总明细 源文件后台下'!W:W,'总明细 源文件后台下'!E:E,E1120,'总明细 源文件后台下'!C:C,"Adjustment",'总明细 源文件后台下'!F:F,"FBA Inventory Reimbursement - Customer Service Issue")</f>
        <v>0</v>
      </c>
      <c r="AO1120">
        <f>SUMIFS('总明细 源文件后台下'!W:W,'总明细 源文件后台下'!E:E,E1120,'总明细 源文件后台下'!C:C,"Adjustment",'总明细 源文件后台下'!F:F,"FBA Inventory Reimbursement - Fee Correction")</f>
        <v>0</v>
      </c>
      <c r="AP1120">
        <f>SUMIFS('总明细 源文件后台下'!W:W,'总明细 源文件后台下'!E:E,E1120,'总明细 源文件后台下'!C:C,"Adjustment",'总明细 源文件后台下'!F:F,"FBA Inventory Reimbursement - General Adjustment")</f>
        <v>0</v>
      </c>
      <c r="AQ1120">
        <f>SUMIFS('总明细 源文件后台下'!W:W,'总明细 源文件后台下'!E:E,E1120,'总明细 源文件后台下'!C:C,"Adjustment",'总明细 源文件后台下'!F:F,"FBA Inventory Reimbursement - Lost:Inbound")</f>
        <v>0</v>
      </c>
      <c r="AR1120">
        <f>SUMIFS('总明细 源文件后台下'!W:W,'总明细 源文件后台下'!E:E,E1120,'总明细 源文件后台下'!C:C,"Adjustment",'总明细 源文件后台下'!F:F,"FBA Inventory Reimbursement - Lost:Warehouse")</f>
        <v>0</v>
      </c>
      <c r="AS1120">
        <f>SUMIFS('总明细 源文件后台下'!W:W,'总明细 源文件后台下'!E:E,E1120,'总明细 源文件后台下'!C:C,"Adjustment",'总明细 源文件后台下'!F:F,"Non-subscription Fee Adjustment")</f>
        <v>0</v>
      </c>
      <c r="AT1120">
        <f>SUMIFS('总明细 源文件后台下'!W:W,'总明细 源文件后台下'!E:E,E1120,'总明细 源文件后台下'!C:C,"Adjustment",'总明细 源文件后台下'!F:F,"FBA Inventory Placement Service Fee")</f>
        <v>0</v>
      </c>
      <c r="AV1120">
        <f>SUMIF('FBA Customer Return Per Unit Fe'!B:B,E1120,'FBA Customer Return Per Unit Fe'!C:C)</f>
        <v>0</v>
      </c>
      <c r="AX1120">
        <f>(SUMIF('仓储费 源文件后台下'!C:C,E1120,'仓储费 源文件后台下'!V:V))*-1</f>
        <v>-0.1149</v>
      </c>
      <c r="AZ1120">
        <f>SUMIF('Disposal Fee销毁费用-160.95'!B:B,E1120,'Disposal Fee销毁费用-160.95'!D:D)*-1</f>
        <v>-0.9</v>
      </c>
      <c r="BC1120">
        <f>IFERROR(VLOOKUP(F1120,'优惠券-86.4'!F:I,4,0),0)</f>
        <v>0</v>
      </c>
      <c r="BD1120">
        <f>IFERROR(VLOOKUP(F1120,'早评-120'!E:H,4,0),0)</f>
        <v>0</v>
      </c>
      <c r="BF1120">
        <f t="shared" si="136"/>
        <v>-11.3749</v>
      </c>
      <c r="BG1120">
        <f t="shared" si="137"/>
        <v>0</v>
      </c>
      <c r="BH1120">
        <f t="shared" si="138"/>
        <v>-73.936850000000007</v>
      </c>
      <c r="BQ1120" s="45">
        <f t="shared" si="139"/>
        <v>-73.936850000000007</v>
      </c>
      <c r="BR1120">
        <f>SUMIFS('9月销毁明细'!D:D,'9月销毁明细'!A:A,E1120,'9月销毁明细'!H:H,"Sellable")</f>
        <v>0</v>
      </c>
      <c r="BS1120">
        <f>SUMIFS('9月销毁明细'!G:G,'9月销毁明细'!A:A,E1120,'9月销毁明细'!H:H,"Sellable")</f>
        <v>0</v>
      </c>
      <c r="BT1120">
        <f>SUMIFS('9月销毁明细'!D:D,'9月销毁明细'!A:A,E1120,'9月销毁明细'!H:H,"Unsellable")</f>
        <v>0</v>
      </c>
      <c r="BU1120">
        <f>SUMIFS('9月销毁明细'!G:G,'9月销毁明细'!A:A,E1120,'9月销毁明细'!H:H,"Unsellable")</f>
        <v>0</v>
      </c>
      <c r="BW1120">
        <f>IFERROR(I1120*VLOOKUP(F1120,'9.3成本表'!C:L,10,0),0)</f>
        <v>0</v>
      </c>
      <c r="BX1120">
        <f t="shared" si="140"/>
        <v>0</v>
      </c>
      <c r="CC1120" s="45">
        <f t="shared" si="141"/>
        <v>-73.936850000000007</v>
      </c>
      <c r="CD1120" s="45">
        <f t="shared" si="142"/>
        <v>0</v>
      </c>
      <c r="CE1120" s="45">
        <f t="shared" si="143"/>
        <v>0</v>
      </c>
    </row>
    <row r="1121" spans="4:83" x14ac:dyDescent="0.25">
      <c r="D1121" s="20" t="s">
        <v>2351</v>
      </c>
      <c r="E1121" s="20" t="s">
        <v>2352</v>
      </c>
      <c r="F1121" s="20">
        <v>6812</v>
      </c>
      <c r="G1121">
        <v>1115</v>
      </c>
      <c r="H1121" s="20"/>
      <c r="I1121">
        <f>SUMIFS('总明细 源文件后台下'!G:G,'总明细 源文件后台下'!E:E,E1121,'总明细 源文件后台下'!C:C,"Order")</f>
        <v>0</v>
      </c>
      <c r="J1121">
        <f>SUMIFS('总明细 源文件后台下'!M:M,'总明细 源文件后台下'!E:E,E1121,'总明细 源文件后台下'!C:C,"Order")</f>
        <v>0</v>
      </c>
      <c r="K1121">
        <f>SUMIFS('总明细 源文件后台下'!N:N,'总明细 源文件后台下'!E:E,E1121,'总明细 源文件后台下'!C:C,"Order")</f>
        <v>0</v>
      </c>
      <c r="L1121">
        <f>SUMIFS('总明细 源文件后台下'!O:O,'总明细 源文件后台下'!E:E,E1121,'总明细 源文件后台下'!C:C,"Order")</f>
        <v>0</v>
      </c>
      <c r="M1121">
        <f>SUMIFS('总明细 源文件后台下'!P:P,'总明细 源文件后台下'!E:E,E1121,'总明细 源文件后台下'!C:C,"Order")</f>
        <v>0</v>
      </c>
      <c r="N1121">
        <f>SUMIFS('总明细 源文件后台下'!Q:Q,'总明细 源文件后台下'!E:E,E1121,'总明细 源文件后台下'!C:C,"Order")</f>
        <v>0</v>
      </c>
      <c r="O1121">
        <f>SUMIFS('总明细 源文件后台下'!R:R,'总明细 源文件后台下'!E:E,E1121,'总明细 源文件后台下'!C:C,"Order")</f>
        <v>0</v>
      </c>
      <c r="P1121">
        <f>SUMIFS('总明细 源文件后台下'!S:S,'总明细 源文件后台下'!E:E,E1121,'总明细 源文件后台下'!C:C,"Order")</f>
        <v>0</v>
      </c>
      <c r="Q1121">
        <f>SUMIFS('总明细 源文件后台下'!T:T,'总明细 源文件后台下'!E:E,E1121,'总明细 源文件后台下'!C:C,"Order")</f>
        <v>0</v>
      </c>
      <c r="R1121">
        <f>SUMIFS('总明细 源文件后台下'!U:U,'总明细 源文件后台下'!E:E,E1121,'总明细 源文件后台下'!C:C,"Order")</f>
        <v>0</v>
      </c>
      <c r="S1121">
        <f>SUMIFS('总明细 源文件后台下'!V:V,'总明细 源文件后台下'!E:E,E1121,'总明细 源文件后台下'!C:C,"Order")</f>
        <v>0</v>
      </c>
      <c r="T1121">
        <f>SUMIFS('总明细 源文件后台下'!W:W,'总明细 源文件后台下'!E:E,E1121,'总明细 源文件后台下'!C:C,"Order")</f>
        <v>0</v>
      </c>
      <c r="U1121">
        <f>SUMIFS('总明细 源文件后台下'!G:G,'总明细 源文件后台下'!E:E,E1121,'总明细 源文件后台下'!C:C,"Refund")</f>
        <v>0</v>
      </c>
      <c r="V1121">
        <f>SUMIFS('总明细 源文件后台下'!M:M,'总明细 源文件后台下'!E:E,E1121,'总明细 源文件后台下'!C:C,"Refund")</f>
        <v>0</v>
      </c>
      <c r="W1121">
        <f>SUMIFS('总明细 源文件后台下'!N:N,'总明细 源文件后台下'!E:E,E1121,'总明细 源文件后台下'!C:C,"Refund")</f>
        <v>0</v>
      </c>
      <c r="X1121">
        <f>SUMIFS('总明细 源文件后台下'!O:O,'总明细 源文件后台下'!E:E,E1121,'总明细 源文件后台下'!C:C,"Refund")</f>
        <v>0</v>
      </c>
      <c r="Y1121">
        <f>SUMIFS('总明细 源文件后台下'!P:P,'总明细 源文件后台下'!E:E,E1121,'总明细 源文件后台下'!C:C,"Refund")</f>
        <v>0</v>
      </c>
      <c r="Z1121">
        <f>SUMIFS('总明细 源文件后台下'!Q:Q,'总明细 源文件后台下'!E:E,E1121,'总明细 源文件后台下'!C:C,"Refund")</f>
        <v>0</v>
      </c>
      <c r="AA1121">
        <f>SUMIFS('总明细 源文件后台下'!R:R,'总明细 源文件后台下'!E:E,E1121,'总明细 源文件后台下'!C:C,"Refund")</f>
        <v>0</v>
      </c>
      <c r="AB1121">
        <f>SUMIFS('总明细 源文件后台下'!S:S,'总明细 源文件后台下'!E:E,E1121,'总明细 源文件后台下'!C:C,"Refund")</f>
        <v>0</v>
      </c>
      <c r="AC1121">
        <f>SUMIFS('总明细 源文件后台下'!T:T,'总明细 源文件后台下'!E:E,E1121,'总明细 源文件后台下'!C:C,"Refund")</f>
        <v>0</v>
      </c>
      <c r="AD1121">
        <f>SUMIFS('总明细 源文件后台下'!U:U,'总明细 源文件后台下'!E:E,E1121,'总明细 源文件后台下'!C:C,"Refund")</f>
        <v>0</v>
      </c>
      <c r="AE1121">
        <f>SUMIFS('总明细 源文件后台下'!V:V,'总明细 源文件后台下'!E:E,E1121,'总明细 源文件后台下'!C:C,"Refund")</f>
        <v>0</v>
      </c>
      <c r="AF1121">
        <f>SUMIFS('总明细 源文件后台下'!W:W,'总明细 源文件后台下'!E:E,E1121,'总明细 源文件后台下'!C:C,"Refund")</f>
        <v>0</v>
      </c>
      <c r="AK1121">
        <f>(SUMIF('广告费 源文件后台下'!G:G,E1121,'广告费 源文件后台下'!M:M))*-1</f>
        <v>0</v>
      </c>
      <c r="AL1121">
        <f>SUMIFS('总明细 源文件后台下'!W:W,'总明细 源文件后台下'!E:E,E1121,'总明细 源文件后台下'!C:C,"Adjustment",'总明细 源文件后台下'!F:F,"FBA Inventory Reimbursement - Customer Return")</f>
        <v>0</v>
      </c>
      <c r="AM1121">
        <f>SUMIFS('总明细 源文件后台下'!W:W,'总明细 源文件后台下'!E:E,E1121,'总明细 源文件后台下'!C:C,"Adjustment",'总明细 源文件后台下'!F:F,"FBA Inventory Reimbursement - Damaged:Warehouse")</f>
        <v>8.7899999999999991</v>
      </c>
      <c r="AN1121">
        <f>SUMIFS('总明细 源文件后台下'!W:W,'总明细 源文件后台下'!E:E,E1121,'总明细 源文件后台下'!C:C,"Adjustment",'总明细 源文件后台下'!F:F,"FBA Inventory Reimbursement - Customer Service Issue")</f>
        <v>0</v>
      </c>
      <c r="AO1121">
        <f>SUMIFS('总明细 源文件后台下'!W:W,'总明细 源文件后台下'!E:E,E1121,'总明细 源文件后台下'!C:C,"Adjustment",'总明细 源文件后台下'!F:F,"FBA Inventory Reimbursement - Fee Correction")</f>
        <v>0</v>
      </c>
      <c r="AP1121">
        <f>SUMIFS('总明细 源文件后台下'!W:W,'总明细 源文件后台下'!E:E,E1121,'总明细 源文件后台下'!C:C,"Adjustment",'总明细 源文件后台下'!F:F,"FBA Inventory Reimbursement - General Adjustment")</f>
        <v>0</v>
      </c>
      <c r="AQ1121">
        <f>SUMIFS('总明细 源文件后台下'!W:W,'总明细 源文件后台下'!E:E,E1121,'总明细 源文件后台下'!C:C,"Adjustment",'总明细 源文件后台下'!F:F,"FBA Inventory Reimbursement - Lost:Inbound")</f>
        <v>0</v>
      </c>
      <c r="AR1121">
        <f>SUMIFS('总明细 源文件后台下'!W:W,'总明细 源文件后台下'!E:E,E1121,'总明细 源文件后台下'!C:C,"Adjustment",'总明细 源文件后台下'!F:F,"FBA Inventory Reimbursement - Lost:Warehouse")</f>
        <v>0</v>
      </c>
      <c r="AS1121">
        <f>SUMIFS('总明细 源文件后台下'!W:W,'总明细 源文件后台下'!E:E,E1121,'总明细 源文件后台下'!C:C,"Adjustment",'总明细 源文件后台下'!F:F,"Non-subscription Fee Adjustment")</f>
        <v>0</v>
      </c>
      <c r="AT1121">
        <f>SUMIFS('总明细 源文件后台下'!W:W,'总明细 源文件后台下'!E:E,E1121,'总明细 源文件后台下'!C:C,"Adjustment",'总明细 源文件后台下'!F:F,"FBA Inventory Placement Service Fee")</f>
        <v>0</v>
      </c>
      <c r="AV1121">
        <f>SUMIF('FBA Customer Return Per Unit Fe'!B:B,E1121,'FBA Customer Return Per Unit Fe'!C:C)</f>
        <v>0</v>
      </c>
      <c r="AX1121">
        <f>(SUMIF('仓储费 源文件后台下'!C:C,E1121,'仓储费 源文件后台下'!V:V))*-1</f>
        <v>-0.12439999999999998</v>
      </c>
      <c r="AZ1121">
        <f>SUMIF('Disposal Fee销毁费用-160.95'!B:B,E1121,'Disposal Fee销毁费用-160.95'!D:D)*-1</f>
        <v>-0.9</v>
      </c>
      <c r="BC1121">
        <f>IFERROR(VLOOKUP(F1121,'优惠券-86.4'!F:I,4,0),0)</f>
        <v>0</v>
      </c>
      <c r="BD1121">
        <f>IFERROR(VLOOKUP(F1121,'早评-120'!E:H,4,0),0)</f>
        <v>0</v>
      </c>
      <c r="BF1121">
        <f t="shared" si="136"/>
        <v>7.7655999999999992</v>
      </c>
      <c r="BG1121">
        <f t="shared" si="137"/>
        <v>0</v>
      </c>
      <c r="BH1121">
        <f t="shared" si="138"/>
        <v>50.476399999999998</v>
      </c>
      <c r="BQ1121" s="45">
        <f t="shared" si="139"/>
        <v>50.476399999999998</v>
      </c>
      <c r="BR1121">
        <f>SUMIFS('9月销毁明细'!D:D,'9月销毁明细'!A:A,E1121,'9月销毁明细'!H:H,"Sellable")</f>
        <v>0</v>
      </c>
      <c r="BS1121">
        <f>SUMIFS('9月销毁明细'!G:G,'9月销毁明细'!A:A,E1121,'9月销毁明细'!H:H,"Sellable")</f>
        <v>0</v>
      </c>
      <c r="BT1121">
        <f>SUMIFS('9月销毁明细'!D:D,'9月销毁明细'!A:A,E1121,'9月销毁明细'!H:H,"Unsellable")</f>
        <v>0</v>
      </c>
      <c r="BU1121">
        <f>SUMIFS('9月销毁明细'!G:G,'9月销毁明细'!A:A,E1121,'9月销毁明细'!H:H,"Unsellable")</f>
        <v>0</v>
      </c>
      <c r="BW1121">
        <f>IFERROR(I1121*VLOOKUP(F1121,'9.3成本表'!C:L,10,0),0)</f>
        <v>0</v>
      </c>
      <c r="BX1121">
        <f t="shared" si="140"/>
        <v>0</v>
      </c>
      <c r="CC1121" s="45">
        <f t="shared" si="141"/>
        <v>50.476399999999998</v>
      </c>
      <c r="CD1121" s="45">
        <f t="shared" si="142"/>
        <v>0</v>
      </c>
      <c r="CE1121" s="45">
        <f t="shared" si="143"/>
        <v>0</v>
      </c>
    </row>
    <row r="1122" spans="4:83" x14ac:dyDescent="0.25">
      <c r="D1122" s="20" t="s">
        <v>2353</v>
      </c>
      <c r="E1122" s="20" t="s">
        <v>2354</v>
      </c>
      <c r="F1122" s="20">
        <v>6812</v>
      </c>
      <c r="G1122">
        <v>1116</v>
      </c>
      <c r="H1122" s="20"/>
      <c r="I1122">
        <f>SUMIFS('总明细 源文件后台下'!G:G,'总明细 源文件后台下'!E:E,E1122,'总明细 源文件后台下'!C:C,"Order")</f>
        <v>0</v>
      </c>
      <c r="J1122">
        <f>SUMIFS('总明细 源文件后台下'!M:M,'总明细 源文件后台下'!E:E,E1122,'总明细 源文件后台下'!C:C,"Order")</f>
        <v>0</v>
      </c>
      <c r="K1122">
        <f>SUMIFS('总明细 源文件后台下'!N:N,'总明细 源文件后台下'!E:E,E1122,'总明细 源文件后台下'!C:C,"Order")</f>
        <v>0</v>
      </c>
      <c r="L1122">
        <f>SUMIFS('总明细 源文件后台下'!O:O,'总明细 源文件后台下'!E:E,E1122,'总明细 源文件后台下'!C:C,"Order")</f>
        <v>0</v>
      </c>
      <c r="M1122">
        <f>SUMIFS('总明细 源文件后台下'!P:P,'总明细 源文件后台下'!E:E,E1122,'总明细 源文件后台下'!C:C,"Order")</f>
        <v>0</v>
      </c>
      <c r="N1122">
        <f>SUMIFS('总明细 源文件后台下'!Q:Q,'总明细 源文件后台下'!E:E,E1122,'总明细 源文件后台下'!C:C,"Order")</f>
        <v>0</v>
      </c>
      <c r="O1122">
        <f>SUMIFS('总明细 源文件后台下'!R:R,'总明细 源文件后台下'!E:E,E1122,'总明细 源文件后台下'!C:C,"Order")</f>
        <v>0</v>
      </c>
      <c r="P1122">
        <f>SUMIFS('总明细 源文件后台下'!S:S,'总明细 源文件后台下'!E:E,E1122,'总明细 源文件后台下'!C:C,"Order")</f>
        <v>0</v>
      </c>
      <c r="Q1122">
        <f>SUMIFS('总明细 源文件后台下'!T:T,'总明细 源文件后台下'!E:E,E1122,'总明细 源文件后台下'!C:C,"Order")</f>
        <v>0</v>
      </c>
      <c r="R1122">
        <f>SUMIFS('总明细 源文件后台下'!U:U,'总明细 源文件后台下'!E:E,E1122,'总明细 源文件后台下'!C:C,"Order")</f>
        <v>0</v>
      </c>
      <c r="S1122">
        <f>SUMIFS('总明细 源文件后台下'!V:V,'总明细 源文件后台下'!E:E,E1122,'总明细 源文件后台下'!C:C,"Order")</f>
        <v>0</v>
      </c>
      <c r="T1122">
        <f>SUMIFS('总明细 源文件后台下'!W:W,'总明细 源文件后台下'!E:E,E1122,'总明细 源文件后台下'!C:C,"Order")</f>
        <v>0</v>
      </c>
      <c r="U1122">
        <f>SUMIFS('总明细 源文件后台下'!G:G,'总明细 源文件后台下'!E:E,E1122,'总明细 源文件后台下'!C:C,"Refund")</f>
        <v>0</v>
      </c>
      <c r="V1122">
        <f>SUMIFS('总明细 源文件后台下'!M:M,'总明细 源文件后台下'!E:E,E1122,'总明细 源文件后台下'!C:C,"Refund")</f>
        <v>0</v>
      </c>
      <c r="W1122">
        <f>SUMIFS('总明细 源文件后台下'!N:N,'总明细 源文件后台下'!E:E,E1122,'总明细 源文件后台下'!C:C,"Refund")</f>
        <v>0</v>
      </c>
      <c r="X1122">
        <f>SUMIFS('总明细 源文件后台下'!O:O,'总明细 源文件后台下'!E:E,E1122,'总明细 源文件后台下'!C:C,"Refund")</f>
        <v>0</v>
      </c>
      <c r="Y1122">
        <f>SUMIFS('总明细 源文件后台下'!P:P,'总明细 源文件后台下'!E:E,E1122,'总明细 源文件后台下'!C:C,"Refund")</f>
        <v>0</v>
      </c>
      <c r="Z1122">
        <f>SUMIFS('总明细 源文件后台下'!Q:Q,'总明细 源文件后台下'!E:E,E1122,'总明细 源文件后台下'!C:C,"Refund")</f>
        <v>0</v>
      </c>
      <c r="AA1122">
        <f>SUMIFS('总明细 源文件后台下'!R:R,'总明细 源文件后台下'!E:E,E1122,'总明细 源文件后台下'!C:C,"Refund")</f>
        <v>0</v>
      </c>
      <c r="AB1122">
        <f>SUMIFS('总明细 源文件后台下'!S:S,'总明细 源文件后台下'!E:E,E1122,'总明细 源文件后台下'!C:C,"Refund")</f>
        <v>0</v>
      </c>
      <c r="AC1122">
        <f>SUMIFS('总明细 源文件后台下'!T:T,'总明细 源文件后台下'!E:E,E1122,'总明细 源文件后台下'!C:C,"Refund")</f>
        <v>0</v>
      </c>
      <c r="AD1122">
        <f>SUMIFS('总明细 源文件后台下'!U:U,'总明细 源文件后台下'!E:E,E1122,'总明细 源文件后台下'!C:C,"Refund")</f>
        <v>0</v>
      </c>
      <c r="AE1122">
        <f>SUMIFS('总明细 源文件后台下'!V:V,'总明细 源文件后台下'!E:E,E1122,'总明细 源文件后台下'!C:C,"Refund")</f>
        <v>0</v>
      </c>
      <c r="AF1122">
        <f>SUMIFS('总明细 源文件后台下'!W:W,'总明细 源文件后台下'!E:E,E1122,'总明细 源文件后台下'!C:C,"Refund")</f>
        <v>0</v>
      </c>
      <c r="AK1122">
        <f>(SUMIF('广告费 源文件后台下'!G:G,E1122,'广告费 源文件后台下'!M:M))*-1</f>
        <v>0</v>
      </c>
      <c r="AL1122">
        <f>SUMIFS('总明细 源文件后台下'!W:W,'总明细 源文件后台下'!E:E,E1122,'总明细 源文件后台下'!C:C,"Adjustment",'总明细 源文件后台下'!F:F,"FBA Inventory Reimbursement - Customer Return")</f>
        <v>9.68</v>
      </c>
      <c r="AM1122">
        <f>SUMIFS('总明细 源文件后台下'!W:W,'总明细 源文件后台下'!E:E,E1122,'总明细 源文件后台下'!C:C,"Adjustment",'总明细 源文件后台下'!F:F,"FBA Inventory Reimbursement - Damaged:Warehouse")</f>
        <v>0</v>
      </c>
      <c r="AN1122">
        <f>SUMIFS('总明细 源文件后台下'!W:W,'总明细 源文件后台下'!E:E,E1122,'总明细 源文件后台下'!C:C,"Adjustment",'总明细 源文件后台下'!F:F,"FBA Inventory Reimbursement - Customer Service Issue")</f>
        <v>0</v>
      </c>
      <c r="AO1122">
        <f>SUMIFS('总明细 源文件后台下'!W:W,'总明细 源文件后台下'!E:E,E1122,'总明细 源文件后台下'!C:C,"Adjustment",'总明细 源文件后台下'!F:F,"FBA Inventory Reimbursement - Fee Correction")</f>
        <v>0</v>
      </c>
      <c r="AP1122">
        <f>SUMIFS('总明细 源文件后台下'!W:W,'总明细 源文件后台下'!E:E,E1122,'总明细 源文件后台下'!C:C,"Adjustment",'总明细 源文件后台下'!F:F,"FBA Inventory Reimbursement - General Adjustment")</f>
        <v>0</v>
      </c>
      <c r="AQ1122">
        <f>SUMIFS('总明细 源文件后台下'!W:W,'总明细 源文件后台下'!E:E,E1122,'总明细 源文件后台下'!C:C,"Adjustment",'总明细 源文件后台下'!F:F,"FBA Inventory Reimbursement - Lost:Inbound")</f>
        <v>0</v>
      </c>
      <c r="AR1122">
        <f>SUMIFS('总明细 源文件后台下'!W:W,'总明细 源文件后台下'!E:E,E1122,'总明细 源文件后台下'!C:C,"Adjustment",'总明细 源文件后台下'!F:F,"FBA Inventory Reimbursement - Lost:Warehouse")</f>
        <v>0</v>
      </c>
      <c r="AS1122">
        <f>SUMIFS('总明细 源文件后台下'!W:W,'总明细 源文件后台下'!E:E,E1122,'总明细 源文件后台下'!C:C,"Adjustment",'总明细 源文件后台下'!F:F,"Non-subscription Fee Adjustment")</f>
        <v>0</v>
      </c>
      <c r="AT1122">
        <f>SUMIFS('总明细 源文件后台下'!W:W,'总明细 源文件后台下'!E:E,E1122,'总明细 源文件后台下'!C:C,"Adjustment",'总明细 源文件后台下'!F:F,"FBA Inventory Placement Service Fee")</f>
        <v>0</v>
      </c>
      <c r="AV1122">
        <f>SUMIF('FBA Customer Return Per Unit Fe'!B:B,E1122,'FBA Customer Return Per Unit Fe'!C:C)</f>
        <v>0</v>
      </c>
      <c r="AX1122">
        <f>(SUMIF('仓储费 源文件后台下'!C:C,E1122,'仓储费 源文件后台下'!V:V))*-1</f>
        <v>-7.1099999999999997E-2</v>
      </c>
      <c r="AZ1122">
        <f>SUMIF('Disposal Fee销毁费用-160.95'!B:B,E1122,'Disposal Fee销毁费用-160.95'!D:D)*-1</f>
        <v>-0.6</v>
      </c>
      <c r="BC1122">
        <f>IFERROR(VLOOKUP(F1122,'优惠券-86.4'!F:I,4,0),0)</f>
        <v>0</v>
      </c>
      <c r="BD1122">
        <f>IFERROR(VLOOKUP(F1122,'早评-120'!E:H,4,0),0)</f>
        <v>0</v>
      </c>
      <c r="BF1122">
        <f t="shared" si="136"/>
        <v>9.0089000000000006</v>
      </c>
      <c r="BG1122">
        <f t="shared" si="137"/>
        <v>0</v>
      </c>
      <c r="BH1122">
        <f t="shared" si="138"/>
        <v>58.557850000000002</v>
      </c>
      <c r="BQ1122" s="45">
        <f t="shared" si="139"/>
        <v>58.557850000000002</v>
      </c>
      <c r="BR1122">
        <f>SUMIFS('9月销毁明细'!D:D,'9月销毁明细'!A:A,E1122,'9月销毁明细'!H:H,"Sellable")</f>
        <v>0</v>
      </c>
      <c r="BS1122">
        <f>SUMIFS('9月销毁明细'!G:G,'9月销毁明细'!A:A,E1122,'9月销毁明细'!H:H,"Sellable")</f>
        <v>0</v>
      </c>
      <c r="BT1122">
        <f>SUMIFS('9月销毁明细'!D:D,'9月销毁明细'!A:A,E1122,'9月销毁明细'!H:H,"Unsellable")</f>
        <v>0</v>
      </c>
      <c r="BU1122">
        <f>SUMIFS('9月销毁明细'!G:G,'9月销毁明细'!A:A,E1122,'9月销毁明细'!H:H,"Unsellable")</f>
        <v>0</v>
      </c>
      <c r="BW1122">
        <f>IFERROR(I1122*VLOOKUP(F1122,'9.3成本表'!C:L,10,0),0)</f>
        <v>0</v>
      </c>
      <c r="BX1122">
        <f t="shared" si="140"/>
        <v>0</v>
      </c>
      <c r="CC1122" s="45">
        <f t="shared" si="141"/>
        <v>58.557850000000002</v>
      </c>
      <c r="CD1122" s="45">
        <f t="shared" si="142"/>
        <v>0</v>
      </c>
      <c r="CE1122" s="45">
        <f t="shared" si="143"/>
        <v>0</v>
      </c>
    </row>
    <row r="1123" spans="4:83" x14ac:dyDescent="0.25">
      <c r="D1123" s="20" t="s">
        <v>2355</v>
      </c>
      <c r="E1123" s="20" t="s">
        <v>2356</v>
      </c>
      <c r="F1123" s="20">
        <v>6812</v>
      </c>
      <c r="G1123">
        <v>1117</v>
      </c>
      <c r="H1123" s="20"/>
      <c r="I1123">
        <f>SUMIFS('总明细 源文件后台下'!G:G,'总明细 源文件后台下'!E:E,E1123,'总明细 源文件后台下'!C:C,"Order")</f>
        <v>0</v>
      </c>
      <c r="J1123">
        <f>SUMIFS('总明细 源文件后台下'!M:M,'总明细 源文件后台下'!E:E,E1123,'总明细 源文件后台下'!C:C,"Order")</f>
        <v>0</v>
      </c>
      <c r="K1123">
        <f>SUMIFS('总明细 源文件后台下'!N:N,'总明细 源文件后台下'!E:E,E1123,'总明细 源文件后台下'!C:C,"Order")</f>
        <v>0</v>
      </c>
      <c r="L1123">
        <f>SUMIFS('总明细 源文件后台下'!O:O,'总明细 源文件后台下'!E:E,E1123,'总明细 源文件后台下'!C:C,"Order")</f>
        <v>0</v>
      </c>
      <c r="M1123">
        <f>SUMIFS('总明细 源文件后台下'!P:P,'总明细 源文件后台下'!E:E,E1123,'总明细 源文件后台下'!C:C,"Order")</f>
        <v>0</v>
      </c>
      <c r="N1123">
        <f>SUMIFS('总明细 源文件后台下'!Q:Q,'总明细 源文件后台下'!E:E,E1123,'总明细 源文件后台下'!C:C,"Order")</f>
        <v>0</v>
      </c>
      <c r="O1123">
        <f>SUMIFS('总明细 源文件后台下'!R:R,'总明细 源文件后台下'!E:E,E1123,'总明细 源文件后台下'!C:C,"Order")</f>
        <v>0</v>
      </c>
      <c r="P1123">
        <f>SUMIFS('总明细 源文件后台下'!S:S,'总明细 源文件后台下'!E:E,E1123,'总明细 源文件后台下'!C:C,"Order")</f>
        <v>0</v>
      </c>
      <c r="Q1123">
        <f>SUMIFS('总明细 源文件后台下'!T:T,'总明细 源文件后台下'!E:E,E1123,'总明细 源文件后台下'!C:C,"Order")</f>
        <v>0</v>
      </c>
      <c r="R1123">
        <f>SUMIFS('总明细 源文件后台下'!U:U,'总明细 源文件后台下'!E:E,E1123,'总明细 源文件后台下'!C:C,"Order")</f>
        <v>0</v>
      </c>
      <c r="S1123">
        <f>SUMIFS('总明细 源文件后台下'!V:V,'总明细 源文件后台下'!E:E,E1123,'总明细 源文件后台下'!C:C,"Order")</f>
        <v>0</v>
      </c>
      <c r="T1123">
        <f>SUMIFS('总明细 源文件后台下'!W:W,'总明细 源文件后台下'!E:E,E1123,'总明细 源文件后台下'!C:C,"Order")</f>
        <v>0</v>
      </c>
      <c r="U1123">
        <f>SUMIFS('总明细 源文件后台下'!G:G,'总明细 源文件后台下'!E:E,E1123,'总明细 源文件后台下'!C:C,"Refund")</f>
        <v>0</v>
      </c>
      <c r="V1123">
        <f>SUMIFS('总明细 源文件后台下'!M:M,'总明细 源文件后台下'!E:E,E1123,'总明细 源文件后台下'!C:C,"Refund")</f>
        <v>0</v>
      </c>
      <c r="W1123">
        <f>SUMIFS('总明细 源文件后台下'!N:N,'总明细 源文件后台下'!E:E,E1123,'总明细 源文件后台下'!C:C,"Refund")</f>
        <v>0</v>
      </c>
      <c r="X1123">
        <f>SUMIFS('总明细 源文件后台下'!O:O,'总明细 源文件后台下'!E:E,E1123,'总明细 源文件后台下'!C:C,"Refund")</f>
        <v>0</v>
      </c>
      <c r="Y1123">
        <f>SUMIFS('总明细 源文件后台下'!P:P,'总明细 源文件后台下'!E:E,E1123,'总明细 源文件后台下'!C:C,"Refund")</f>
        <v>0</v>
      </c>
      <c r="Z1123">
        <f>SUMIFS('总明细 源文件后台下'!Q:Q,'总明细 源文件后台下'!E:E,E1123,'总明细 源文件后台下'!C:C,"Refund")</f>
        <v>0</v>
      </c>
      <c r="AA1123">
        <f>SUMIFS('总明细 源文件后台下'!R:R,'总明细 源文件后台下'!E:E,E1123,'总明细 源文件后台下'!C:C,"Refund")</f>
        <v>0</v>
      </c>
      <c r="AB1123">
        <f>SUMIFS('总明细 源文件后台下'!S:S,'总明细 源文件后台下'!E:E,E1123,'总明细 源文件后台下'!C:C,"Refund")</f>
        <v>0</v>
      </c>
      <c r="AC1123">
        <f>SUMIFS('总明细 源文件后台下'!T:T,'总明细 源文件后台下'!E:E,E1123,'总明细 源文件后台下'!C:C,"Refund")</f>
        <v>0</v>
      </c>
      <c r="AD1123">
        <f>SUMIFS('总明细 源文件后台下'!U:U,'总明细 源文件后台下'!E:E,E1123,'总明细 源文件后台下'!C:C,"Refund")</f>
        <v>0</v>
      </c>
      <c r="AE1123">
        <f>SUMIFS('总明细 源文件后台下'!V:V,'总明细 源文件后台下'!E:E,E1123,'总明细 源文件后台下'!C:C,"Refund")</f>
        <v>0</v>
      </c>
      <c r="AF1123">
        <f>SUMIFS('总明细 源文件后台下'!W:W,'总明细 源文件后台下'!E:E,E1123,'总明细 源文件后台下'!C:C,"Refund")</f>
        <v>0</v>
      </c>
      <c r="AK1123">
        <f>(SUMIF('广告费 源文件后台下'!G:G,E1123,'广告费 源文件后台下'!M:M))*-1</f>
        <v>0</v>
      </c>
      <c r="AL1123">
        <f>SUMIFS('总明细 源文件后台下'!W:W,'总明细 源文件后台下'!E:E,E1123,'总明细 源文件后台下'!C:C,"Adjustment",'总明细 源文件后台下'!F:F,"FBA Inventory Reimbursement - Customer Return")</f>
        <v>0</v>
      </c>
      <c r="AM1123">
        <f>SUMIFS('总明细 源文件后台下'!W:W,'总明细 源文件后台下'!E:E,E1123,'总明细 源文件后台下'!C:C,"Adjustment",'总明细 源文件后台下'!F:F,"FBA Inventory Reimbursement - Damaged:Warehouse")</f>
        <v>0</v>
      </c>
      <c r="AN1123">
        <f>SUMIFS('总明细 源文件后台下'!W:W,'总明细 源文件后台下'!E:E,E1123,'总明细 源文件后台下'!C:C,"Adjustment",'总明细 源文件后台下'!F:F,"FBA Inventory Reimbursement - Customer Service Issue")</f>
        <v>0</v>
      </c>
      <c r="AO1123">
        <f>SUMIFS('总明细 源文件后台下'!W:W,'总明细 源文件后台下'!E:E,E1123,'总明细 源文件后台下'!C:C,"Adjustment",'总明细 源文件后台下'!F:F,"FBA Inventory Reimbursement - Fee Correction")</f>
        <v>0</v>
      </c>
      <c r="AP1123">
        <f>SUMIFS('总明细 源文件后台下'!W:W,'总明细 源文件后台下'!E:E,E1123,'总明细 源文件后台下'!C:C,"Adjustment",'总明细 源文件后台下'!F:F,"FBA Inventory Reimbursement - General Adjustment")</f>
        <v>0</v>
      </c>
      <c r="AQ1123">
        <f>SUMIFS('总明细 源文件后台下'!W:W,'总明细 源文件后台下'!E:E,E1123,'总明细 源文件后台下'!C:C,"Adjustment",'总明细 源文件后台下'!F:F,"FBA Inventory Reimbursement - Lost:Inbound")</f>
        <v>0</v>
      </c>
      <c r="AR1123">
        <f>SUMIFS('总明细 源文件后台下'!W:W,'总明细 源文件后台下'!E:E,E1123,'总明细 源文件后台下'!C:C,"Adjustment",'总明细 源文件后台下'!F:F,"FBA Inventory Reimbursement - Lost:Warehouse")</f>
        <v>0</v>
      </c>
      <c r="AS1123">
        <f>SUMIFS('总明细 源文件后台下'!W:W,'总明细 源文件后台下'!E:E,E1123,'总明细 源文件后台下'!C:C,"Adjustment",'总明细 源文件后台下'!F:F,"Non-subscription Fee Adjustment")</f>
        <v>0</v>
      </c>
      <c r="AT1123">
        <f>SUMIFS('总明细 源文件后台下'!W:W,'总明细 源文件后台下'!E:E,E1123,'总明细 源文件后台下'!C:C,"Adjustment",'总明细 源文件后台下'!F:F,"FBA Inventory Placement Service Fee")</f>
        <v>0</v>
      </c>
      <c r="AV1123">
        <f>SUMIF('FBA Customer Return Per Unit Fe'!B:B,E1123,'FBA Customer Return Per Unit Fe'!C:C)</f>
        <v>0</v>
      </c>
      <c r="AX1123">
        <f>(SUMIF('仓储费 源文件后台下'!C:C,E1123,'仓储费 源文件后台下'!V:V))*-1</f>
        <v>-0.14219999999999999</v>
      </c>
      <c r="AZ1123">
        <f>SUMIF('Disposal Fee销毁费用-160.95'!B:B,E1123,'Disposal Fee销毁费用-160.95'!D:D)*-1</f>
        <v>-1.2</v>
      </c>
      <c r="BC1123">
        <f>IFERROR(VLOOKUP(F1123,'优惠券-86.4'!F:I,4,0),0)</f>
        <v>0</v>
      </c>
      <c r="BD1123">
        <f>IFERROR(VLOOKUP(F1123,'早评-120'!E:H,4,0),0)</f>
        <v>0</v>
      </c>
      <c r="BF1123">
        <f t="shared" si="136"/>
        <v>-1.3422000000000001</v>
      </c>
      <c r="BG1123">
        <f t="shared" si="137"/>
        <v>0</v>
      </c>
      <c r="BH1123">
        <f t="shared" si="138"/>
        <v>-8.7242999999999995</v>
      </c>
      <c r="BQ1123" s="45">
        <f t="shared" si="139"/>
        <v>-8.7242999999999995</v>
      </c>
      <c r="BR1123">
        <f>SUMIFS('9月销毁明细'!D:D,'9月销毁明细'!A:A,E1123,'9月销毁明细'!H:H,"Sellable")</f>
        <v>0</v>
      </c>
      <c r="BS1123">
        <f>SUMIFS('9月销毁明细'!G:G,'9月销毁明细'!A:A,E1123,'9月销毁明细'!H:H,"Sellable")</f>
        <v>0</v>
      </c>
      <c r="BT1123">
        <f>SUMIFS('9月销毁明细'!D:D,'9月销毁明细'!A:A,E1123,'9月销毁明细'!H:H,"Unsellable")</f>
        <v>0</v>
      </c>
      <c r="BU1123">
        <f>SUMIFS('9月销毁明细'!G:G,'9月销毁明细'!A:A,E1123,'9月销毁明细'!H:H,"Unsellable")</f>
        <v>0</v>
      </c>
      <c r="BW1123">
        <f>IFERROR(I1123*VLOOKUP(F1123,'9.3成本表'!C:L,10,0),0)</f>
        <v>0</v>
      </c>
      <c r="BX1123">
        <f t="shared" si="140"/>
        <v>0</v>
      </c>
      <c r="CC1123" s="45">
        <f t="shared" si="141"/>
        <v>-8.7242999999999995</v>
      </c>
      <c r="CD1123" s="45">
        <f t="shared" si="142"/>
        <v>0</v>
      </c>
      <c r="CE1123" s="45">
        <f t="shared" si="143"/>
        <v>0</v>
      </c>
    </row>
    <row r="1124" spans="4:83" x14ac:dyDescent="0.25">
      <c r="D1124" s="20" t="s">
        <v>2357</v>
      </c>
      <c r="E1124" s="20" t="s">
        <v>2358</v>
      </c>
      <c r="F1124" s="20">
        <v>6812</v>
      </c>
      <c r="G1124">
        <v>1118</v>
      </c>
      <c r="H1124" s="20"/>
      <c r="I1124">
        <f>SUMIFS('总明细 源文件后台下'!G:G,'总明细 源文件后台下'!E:E,E1124,'总明细 源文件后台下'!C:C,"Order")</f>
        <v>0</v>
      </c>
      <c r="J1124">
        <f>SUMIFS('总明细 源文件后台下'!M:M,'总明细 源文件后台下'!E:E,E1124,'总明细 源文件后台下'!C:C,"Order")</f>
        <v>0</v>
      </c>
      <c r="K1124">
        <f>SUMIFS('总明细 源文件后台下'!N:N,'总明细 源文件后台下'!E:E,E1124,'总明细 源文件后台下'!C:C,"Order")</f>
        <v>0</v>
      </c>
      <c r="L1124">
        <f>SUMIFS('总明细 源文件后台下'!O:O,'总明细 源文件后台下'!E:E,E1124,'总明细 源文件后台下'!C:C,"Order")</f>
        <v>0</v>
      </c>
      <c r="M1124">
        <f>SUMIFS('总明细 源文件后台下'!P:P,'总明细 源文件后台下'!E:E,E1124,'总明细 源文件后台下'!C:C,"Order")</f>
        <v>0</v>
      </c>
      <c r="N1124">
        <f>SUMIFS('总明细 源文件后台下'!Q:Q,'总明细 源文件后台下'!E:E,E1124,'总明细 源文件后台下'!C:C,"Order")</f>
        <v>0</v>
      </c>
      <c r="O1124">
        <f>SUMIFS('总明细 源文件后台下'!R:R,'总明细 源文件后台下'!E:E,E1124,'总明细 源文件后台下'!C:C,"Order")</f>
        <v>0</v>
      </c>
      <c r="P1124">
        <f>SUMIFS('总明细 源文件后台下'!S:S,'总明细 源文件后台下'!E:E,E1124,'总明细 源文件后台下'!C:C,"Order")</f>
        <v>0</v>
      </c>
      <c r="Q1124">
        <f>SUMIFS('总明细 源文件后台下'!T:T,'总明细 源文件后台下'!E:E,E1124,'总明细 源文件后台下'!C:C,"Order")</f>
        <v>0</v>
      </c>
      <c r="R1124">
        <f>SUMIFS('总明细 源文件后台下'!U:U,'总明细 源文件后台下'!E:E,E1124,'总明细 源文件后台下'!C:C,"Order")</f>
        <v>0</v>
      </c>
      <c r="S1124">
        <f>SUMIFS('总明细 源文件后台下'!V:V,'总明细 源文件后台下'!E:E,E1124,'总明细 源文件后台下'!C:C,"Order")</f>
        <v>0</v>
      </c>
      <c r="T1124">
        <f>SUMIFS('总明细 源文件后台下'!W:W,'总明细 源文件后台下'!E:E,E1124,'总明细 源文件后台下'!C:C,"Order")</f>
        <v>0</v>
      </c>
      <c r="U1124">
        <f>SUMIFS('总明细 源文件后台下'!G:G,'总明细 源文件后台下'!E:E,E1124,'总明细 源文件后台下'!C:C,"Refund")</f>
        <v>0</v>
      </c>
      <c r="V1124">
        <f>SUMIFS('总明细 源文件后台下'!M:M,'总明细 源文件后台下'!E:E,E1124,'总明细 源文件后台下'!C:C,"Refund")</f>
        <v>0</v>
      </c>
      <c r="W1124">
        <f>SUMIFS('总明细 源文件后台下'!N:N,'总明细 源文件后台下'!E:E,E1124,'总明细 源文件后台下'!C:C,"Refund")</f>
        <v>0</v>
      </c>
      <c r="X1124">
        <f>SUMIFS('总明细 源文件后台下'!O:O,'总明细 源文件后台下'!E:E,E1124,'总明细 源文件后台下'!C:C,"Refund")</f>
        <v>0</v>
      </c>
      <c r="Y1124">
        <f>SUMIFS('总明细 源文件后台下'!P:P,'总明细 源文件后台下'!E:E,E1124,'总明细 源文件后台下'!C:C,"Refund")</f>
        <v>0</v>
      </c>
      <c r="Z1124">
        <f>SUMIFS('总明细 源文件后台下'!Q:Q,'总明细 源文件后台下'!E:E,E1124,'总明细 源文件后台下'!C:C,"Refund")</f>
        <v>0</v>
      </c>
      <c r="AA1124">
        <f>SUMIFS('总明细 源文件后台下'!R:R,'总明细 源文件后台下'!E:E,E1124,'总明细 源文件后台下'!C:C,"Refund")</f>
        <v>0</v>
      </c>
      <c r="AB1124">
        <f>SUMIFS('总明细 源文件后台下'!S:S,'总明细 源文件后台下'!E:E,E1124,'总明细 源文件后台下'!C:C,"Refund")</f>
        <v>0</v>
      </c>
      <c r="AC1124">
        <f>SUMIFS('总明细 源文件后台下'!T:T,'总明细 源文件后台下'!E:E,E1124,'总明细 源文件后台下'!C:C,"Refund")</f>
        <v>0</v>
      </c>
      <c r="AD1124">
        <f>SUMIFS('总明细 源文件后台下'!U:U,'总明细 源文件后台下'!E:E,E1124,'总明细 源文件后台下'!C:C,"Refund")</f>
        <v>0</v>
      </c>
      <c r="AE1124">
        <f>SUMIFS('总明细 源文件后台下'!V:V,'总明细 源文件后台下'!E:E,E1124,'总明细 源文件后台下'!C:C,"Refund")</f>
        <v>0</v>
      </c>
      <c r="AF1124">
        <f>SUMIFS('总明细 源文件后台下'!W:W,'总明细 源文件后台下'!E:E,E1124,'总明细 源文件后台下'!C:C,"Refund")</f>
        <v>0</v>
      </c>
      <c r="AK1124">
        <f>(SUMIF('广告费 源文件后台下'!G:G,E1124,'广告费 源文件后台下'!M:M))*-1</f>
        <v>0</v>
      </c>
      <c r="AL1124">
        <f>SUMIFS('总明细 源文件后台下'!W:W,'总明细 源文件后台下'!E:E,E1124,'总明细 源文件后台下'!C:C,"Adjustment",'总明细 源文件后台下'!F:F,"FBA Inventory Reimbursement - Customer Return")</f>
        <v>0</v>
      </c>
      <c r="AM1124">
        <f>SUMIFS('总明细 源文件后台下'!W:W,'总明细 源文件后台下'!E:E,E1124,'总明细 源文件后台下'!C:C,"Adjustment",'总明细 源文件后台下'!F:F,"FBA Inventory Reimbursement - Damaged:Warehouse")</f>
        <v>0</v>
      </c>
      <c r="AN1124">
        <f>SUMIFS('总明细 源文件后台下'!W:W,'总明细 源文件后台下'!E:E,E1124,'总明细 源文件后台下'!C:C,"Adjustment",'总明细 源文件后台下'!F:F,"FBA Inventory Reimbursement - Customer Service Issue")</f>
        <v>0</v>
      </c>
      <c r="AO1124">
        <f>SUMIFS('总明细 源文件后台下'!W:W,'总明细 源文件后台下'!E:E,E1124,'总明细 源文件后台下'!C:C,"Adjustment",'总明细 源文件后台下'!F:F,"FBA Inventory Reimbursement - Fee Correction")</f>
        <v>0</v>
      </c>
      <c r="AP1124">
        <f>SUMIFS('总明细 源文件后台下'!W:W,'总明细 源文件后台下'!E:E,E1124,'总明细 源文件后台下'!C:C,"Adjustment",'总明细 源文件后台下'!F:F,"FBA Inventory Reimbursement - General Adjustment")</f>
        <v>0</v>
      </c>
      <c r="AQ1124">
        <f>SUMIFS('总明细 源文件后台下'!W:W,'总明细 源文件后台下'!E:E,E1124,'总明细 源文件后台下'!C:C,"Adjustment",'总明细 源文件后台下'!F:F,"FBA Inventory Reimbursement - Lost:Inbound")</f>
        <v>0</v>
      </c>
      <c r="AR1124">
        <f>SUMIFS('总明细 源文件后台下'!W:W,'总明细 源文件后台下'!E:E,E1124,'总明细 源文件后台下'!C:C,"Adjustment",'总明细 源文件后台下'!F:F,"FBA Inventory Reimbursement - Lost:Warehouse")</f>
        <v>0</v>
      </c>
      <c r="AS1124">
        <f>SUMIFS('总明细 源文件后台下'!W:W,'总明细 源文件后台下'!E:E,E1124,'总明细 源文件后台下'!C:C,"Adjustment",'总明细 源文件后台下'!F:F,"Non-subscription Fee Adjustment")</f>
        <v>0</v>
      </c>
      <c r="AT1124">
        <f>SUMIFS('总明细 源文件后台下'!W:W,'总明细 源文件后台下'!E:E,E1124,'总明细 源文件后台下'!C:C,"Adjustment",'总明细 源文件后台下'!F:F,"FBA Inventory Placement Service Fee")</f>
        <v>0</v>
      </c>
      <c r="AV1124">
        <f>SUMIF('FBA Customer Return Per Unit Fe'!B:B,E1124,'FBA Customer Return Per Unit Fe'!C:C)</f>
        <v>0</v>
      </c>
      <c r="AX1124">
        <f>(SUMIF('仓储费 源文件后台下'!C:C,E1124,'仓储费 源文件后台下'!V:V))*-1</f>
        <v>-1.78E-2</v>
      </c>
      <c r="AZ1124">
        <f>SUMIF('Disposal Fee销毁费用-160.95'!B:B,E1124,'Disposal Fee销毁费用-160.95'!D:D)*-1</f>
        <v>-0.15</v>
      </c>
      <c r="BC1124">
        <f>IFERROR(VLOOKUP(F1124,'优惠券-86.4'!F:I,4,0),0)</f>
        <v>0</v>
      </c>
      <c r="BD1124">
        <f>IFERROR(VLOOKUP(F1124,'早评-120'!E:H,4,0),0)</f>
        <v>0</v>
      </c>
      <c r="BF1124">
        <f t="shared" si="136"/>
        <v>-0.1678</v>
      </c>
      <c r="BG1124">
        <f t="shared" si="137"/>
        <v>0</v>
      </c>
      <c r="BH1124">
        <f t="shared" si="138"/>
        <v>-1.0907</v>
      </c>
      <c r="BQ1124" s="45">
        <f t="shared" si="139"/>
        <v>-1.0907</v>
      </c>
      <c r="BR1124">
        <f>SUMIFS('9月销毁明细'!D:D,'9月销毁明细'!A:A,E1124,'9月销毁明细'!H:H,"Sellable")</f>
        <v>0</v>
      </c>
      <c r="BS1124">
        <f>SUMIFS('9月销毁明细'!G:G,'9月销毁明细'!A:A,E1124,'9月销毁明细'!H:H,"Sellable")</f>
        <v>0</v>
      </c>
      <c r="BT1124">
        <f>SUMIFS('9月销毁明细'!D:D,'9月销毁明细'!A:A,E1124,'9月销毁明细'!H:H,"Unsellable")</f>
        <v>0</v>
      </c>
      <c r="BU1124">
        <f>SUMIFS('9月销毁明细'!G:G,'9月销毁明细'!A:A,E1124,'9月销毁明细'!H:H,"Unsellable")</f>
        <v>0</v>
      </c>
      <c r="BW1124">
        <f>IFERROR(I1124*VLOOKUP(F1124,'9.3成本表'!C:L,10,0),0)</f>
        <v>0</v>
      </c>
      <c r="BX1124">
        <f t="shared" si="140"/>
        <v>0</v>
      </c>
      <c r="CC1124" s="45">
        <f t="shared" si="141"/>
        <v>-1.0907</v>
      </c>
      <c r="CD1124" s="45">
        <f t="shared" si="142"/>
        <v>0</v>
      </c>
      <c r="CE1124" s="45">
        <f t="shared" si="143"/>
        <v>0</v>
      </c>
    </row>
    <row r="1125" spans="4:83" x14ac:dyDescent="0.25">
      <c r="D1125" s="20" t="s">
        <v>2359</v>
      </c>
      <c r="E1125" s="20" t="s">
        <v>2360</v>
      </c>
      <c r="F1125" s="20">
        <v>6812</v>
      </c>
      <c r="G1125">
        <v>1119</v>
      </c>
      <c r="H1125" s="20"/>
      <c r="I1125">
        <f>SUMIFS('总明细 源文件后台下'!G:G,'总明细 源文件后台下'!E:E,E1125,'总明细 源文件后台下'!C:C,"Order")</f>
        <v>0</v>
      </c>
      <c r="J1125">
        <f>SUMIFS('总明细 源文件后台下'!M:M,'总明细 源文件后台下'!E:E,E1125,'总明细 源文件后台下'!C:C,"Order")</f>
        <v>0</v>
      </c>
      <c r="K1125">
        <f>SUMIFS('总明细 源文件后台下'!N:N,'总明细 源文件后台下'!E:E,E1125,'总明细 源文件后台下'!C:C,"Order")</f>
        <v>0</v>
      </c>
      <c r="L1125">
        <f>SUMIFS('总明细 源文件后台下'!O:O,'总明细 源文件后台下'!E:E,E1125,'总明细 源文件后台下'!C:C,"Order")</f>
        <v>0</v>
      </c>
      <c r="M1125">
        <f>SUMIFS('总明细 源文件后台下'!P:P,'总明细 源文件后台下'!E:E,E1125,'总明细 源文件后台下'!C:C,"Order")</f>
        <v>0</v>
      </c>
      <c r="N1125">
        <f>SUMIFS('总明细 源文件后台下'!Q:Q,'总明细 源文件后台下'!E:E,E1125,'总明细 源文件后台下'!C:C,"Order")</f>
        <v>0</v>
      </c>
      <c r="O1125">
        <f>SUMIFS('总明细 源文件后台下'!R:R,'总明细 源文件后台下'!E:E,E1125,'总明细 源文件后台下'!C:C,"Order")</f>
        <v>0</v>
      </c>
      <c r="P1125">
        <f>SUMIFS('总明细 源文件后台下'!S:S,'总明细 源文件后台下'!E:E,E1125,'总明细 源文件后台下'!C:C,"Order")</f>
        <v>0</v>
      </c>
      <c r="Q1125">
        <f>SUMIFS('总明细 源文件后台下'!T:T,'总明细 源文件后台下'!E:E,E1125,'总明细 源文件后台下'!C:C,"Order")</f>
        <v>0</v>
      </c>
      <c r="R1125">
        <f>SUMIFS('总明细 源文件后台下'!U:U,'总明细 源文件后台下'!E:E,E1125,'总明细 源文件后台下'!C:C,"Order")</f>
        <v>0</v>
      </c>
      <c r="S1125">
        <f>SUMIFS('总明细 源文件后台下'!V:V,'总明细 源文件后台下'!E:E,E1125,'总明细 源文件后台下'!C:C,"Order")</f>
        <v>0</v>
      </c>
      <c r="T1125">
        <f>SUMIFS('总明细 源文件后台下'!W:W,'总明细 源文件后台下'!E:E,E1125,'总明细 源文件后台下'!C:C,"Order")</f>
        <v>0</v>
      </c>
      <c r="U1125">
        <f>SUMIFS('总明细 源文件后台下'!G:G,'总明细 源文件后台下'!E:E,E1125,'总明细 源文件后台下'!C:C,"Refund")</f>
        <v>0</v>
      </c>
      <c r="V1125">
        <f>SUMIFS('总明细 源文件后台下'!M:M,'总明细 源文件后台下'!E:E,E1125,'总明细 源文件后台下'!C:C,"Refund")</f>
        <v>0</v>
      </c>
      <c r="W1125">
        <f>SUMIFS('总明细 源文件后台下'!N:N,'总明细 源文件后台下'!E:E,E1125,'总明细 源文件后台下'!C:C,"Refund")</f>
        <v>0</v>
      </c>
      <c r="X1125">
        <f>SUMIFS('总明细 源文件后台下'!O:O,'总明细 源文件后台下'!E:E,E1125,'总明细 源文件后台下'!C:C,"Refund")</f>
        <v>0</v>
      </c>
      <c r="Y1125">
        <f>SUMIFS('总明细 源文件后台下'!P:P,'总明细 源文件后台下'!E:E,E1125,'总明细 源文件后台下'!C:C,"Refund")</f>
        <v>0</v>
      </c>
      <c r="Z1125">
        <f>SUMIFS('总明细 源文件后台下'!Q:Q,'总明细 源文件后台下'!E:E,E1125,'总明细 源文件后台下'!C:C,"Refund")</f>
        <v>0</v>
      </c>
      <c r="AA1125">
        <f>SUMIFS('总明细 源文件后台下'!R:R,'总明细 源文件后台下'!E:E,E1125,'总明细 源文件后台下'!C:C,"Refund")</f>
        <v>0</v>
      </c>
      <c r="AB1125">
        <f>SUMIFS('总明细 源文件后台下'!S:S,'总明细 源文件后台下'!E:E,E1125,'总明细 源文件后台下'!C:C,"Refund")</f>
        <v>0</v>
      </c>
      <c r="AC1125">
        <f>SUMIFS('总明细 源文件后台下'!T:T,'总明细 源文件后台下'!E:E,E1125,'总明细 源文件后台下'!C:C,"Refund")</f>
        <v>0</v>
      </c>
      <c r="AD1125">
        <f>SUMIFS('总明细 源文件后台下'!U:U,'总明细 源文件后台下'!E:E,E1125,'总明细 源文件后台下'!C:C,"Refund")</f>
        <v>0</v>
      </c>
      <c r="AE1125">
        <f>SUMIFS('总明细 源文件后台下'!V:V,'总明细 源文件后台下'!E:E,E1125,'总明细 源文件后台下'!C:C,"Refund")</f>
        <v>0</v>
      </c>
      <c r="AF1125">
        <f>SUMIFS('总明细 源文件后台下'!W:W,'总明细 源文件后台下'!E:E,E1125,'总明细 源文件后台下'!C:C,"Refund")</f>
        <v>0</v>
      </c>
      <c r="AK1125">
        <f>(SUMIF('广告费 源文件后台下'!G:G,E1125,'广告费 源文件后台下'!M:M))*-1</f>
        <v>0</v>
      </c>
      <c r="AL1125">
        <f>SUMIFS('总明细 源文件后台下'!W:W,'总明细 源文件后台下'!E:E,E1125,'总明细 源文件后台下'!C:C,"Adjustment",'总明细 源文件后台下'!F:F,"FBA Inventory Reimbursement - Customer Return")</f>
        <v>0</v>
      </c>
      <c r="AM1125">
        <f>SUMIFS('总明细 源文件后台下'!W:W,'总明细 源文件后台下'!E:E,E1125,'总明细 源文件后台下'!C:C,"Adjustment",'总明细 源文件后台下'!F:F,"FBA Inventory Reimbursement - Damaged:Warehouse")</f>
        <v>0</v>
      </c>
      <c r="AN1125">
        <f>SUMIFS('总明细 源文件后台下'!W:W,'总明细 源文件后台下'!E:E,E1125,'总明细 源文件后台下'!C:C,"Adjustment",'总明细 源文件后台下'!F:F,"FBA Inventory Reimbursement - Customer Service Issue")</f>
        <v>0</v>
      </c>
      <c r="AO1125">
        <f>SUMIFS('总明细 源文件后台下'!W:W,'总明细 源文件后台下'!E:E,E1125,'总明细 源文件后台下'!C:C,"Adjustment",'总明细 源文件后台下'!F:F,"FBA Inventory Reimbursement - Fee Correction")</f>
        <v>0</v>
      </c>
      <c r="AP1125">
        <f>SUMIFS('总明细 源文件后台下'!W:W,'总明细 源文件后台下'!E:E,E1125,'总明细 源文件后台下'!C:C,"Adjustment",'总明细 源文件后台下'!F:F,"FBA Inventory Reimbursement - General Adjustment")</f>
        <v>0</v>
      </c>
      <c r="AQ1125">
        <f>SUMIFS('总明细 源文件后台下'!W:W,'总明细 源文件后台下'!E:E,E1125,'总明细 源文件后台下'!C:C,"Adjustment",'总明细 源文件后台下'!F:F,"FBA Inventory Reimbursement - Lost:Inbound")</f>
        <v>0</v>
      </c>
      <c r="AR1125">
        <f>SUMIFS('总明细 源文件后台下'!W:W,'总明细 源文件后台下'!E:E,E1125,'总明细 源文件后台下'!C:C,"Adjustment",'总明细 源文件后台下'!F:F,"FBA Inventory Reimbursement - Lost:Warehouse")</f>
        <v>0</v>
      </c>
      <c r="AS1125">
        <f>SUMIFS('总明细 源文件后台下'!W:W,'总明细 源文件后台下'!E:E,E1125,'总明细 源文件后台下'!C:C,"Adjustment",'总明细 源文件后台下'!F:F,"Non-subscription Fee Adjustment")</f>
        <v>0</v>
      </c>
      <c r="AT1125">
        <f>SUMIFS('总明细 源文件后台下'!W:W,'总明细 源文件后台下'!E:E,E1125,'总明细 源文件后台下'!C:C,"Adjustment",'总明细 源文件后台下'!F:F,"FBA Inventory Placement Service Fee")</f>
        <v>0</v>
      </c>
      <c r="AV1125">
        <f>SUMIF('FBA Customer Return Per Unit Fe'!B:B,E1125,'FBA Customer Return Per Unit Fe'!C:C)</f>
        <v>0</v>
      </c>
      <c r="AX1125">
        <f>(SUMIF('仓储费 源文件后台下'!C:C,E1125,'仓储费 源文件后台下'!V:V))*-1</f>
        <v>-7.1099999999999997E-2</v>
      </c>
      <c r="AZ1125">
        <f>SUMIF('Disposal Fee销毁费用-160.95'!B:B,E1125,'Disposal Fee销毁费用-160.95'!D:D)*-1</f>
        <v>-0.6</v>
      </c>
      <c r="BC1125">
        <f>IFERROR(VLOOKUP(F1125,'优惠券-86.4'!F:I,4,0),0)</f>
        <v>0</v>
      </c>
      <c r="BD1125">
        <f>IFERROR(VLOOKUP(F1125,'早评-120'!E:H,4,0),0)</f>
        <v>0</v>
      </c>
      <c r="BF1125">
        <f t="shared" si="136"/>
        <v>-0.67110000000000003</v>
      </c>
      <c r="BG1125">
        <f t="shared" si="137"/>
        <v>0</v>
      </c>
      <c r="BH1125">
        <f t="shared" si="138"/>
        <v>-4.3621499999999997</v>
      </c>
      <c r="BQ1125" s="45">
        <f t="shared" si="139"/>
        <v>-4.3621499999999997</v>
      </c>
      <c r="BR1125">
        <f>SUMIFS('9月销毁明细'!D:D,'9月销毁明细'!A:A,E1125,'9月销毁明细'!H:H,"Sellable")</f>
        <v>0</v>
      </c>
      <c r="BS1125">
        <f>SUMIFS('9月销毁明细'!G:G,'9月销毁明细'!A:A,E1125,'9月销毁明细'!H:H,"Sellable")</f>
        <v>0</v>
      </c>
      <c r="BT1125">
        <f>SUMIFS('9月销毁明细'!D:D,'9月销毁明细'!A:A,E1125,'9月销毁明细'!H:H,"Unsellable")</f>
        <v>0</v>
      </c>
      <c r="BU1125">
        <f>SUMIFS('9月销毁明细'!G:G,'9月销毁明细'!A:A,E1125,'9月销毁明细'!H:H,"Unsellable")</f>
        <v>0</v>
      </c>
      <c r="BW1125">
        <f>IFERROR(I1125*VLOOKUP(F1125,'9.3成本表'!C:L,10,0),0)</f>
        <v>0</v>
      </c>
      <c r="BX1125">
        <f t="shared" si="140"/>
        <v>0</v>
      </c>
      <c r="CC1125" s="45">
        <f t="shared" si="141"/>
        <v>-4.3621499999999997</v>
      </c>
      <c r="CD1125" s="45">
        <f t="shared" si="142"/>
        <v>0</v>
      </c>
      <c r="CE1125" s="45">
        <f t="shared" si="143"/>
        <v>0</v>
      </c>
    </row>
    <row r="1126" spans="4:83" x14ac:dyDescent="0.25">
      <c r="D1126" s="20" t="s">
        <v>2361</v>
      </c>
      <c r="E1126" s="20" t="s">
        <v>2362</v>
      </c>
      <c r="F1126" s="20">
        <v>6812</v>
      </c>
      <c r="G1126">
        <v>1120</v>
      </c>
      <c r="H1126" s="20"/>
      <c r="I1126">
        <f>SUMIFS('总明细 源文件后台下'!G:G,'总明细 源文件后台下'!E:E,E1126,'总明细 源文件后台下'!C:C,"Order")</f>
        <v>0</v>
      </c>
      <c r="J1126">
        <f>SUMIFS('总明细 源文件后台下'!M:M,'总明细 源文件后台下'!E:E,E1126,'总明细 源文件后台下'!C:C,"Order")</f>
        <v>0</v>
      </c>
      <c r="K1126">
        <f>SUMIFS('总明细 源文件后台下'!N:N,'总明细 源文件后台下'!E:E,E1126,'总明细 源文件后台下'!C:C,"Order")</f>
        <v>0</v>
      </c>
      <c r="L1126">
        <f>SUMIFS('总明细 源文件后台下'!O:O,'总明细 源文件后台下'!E:E,E1126,'总明细 源文件后台下'!C:C,"Order")</f>
        <v>0</v>
      </c>
      <c r="M1126">
        <f>SUMIFS('总明细 源文件后台下'!P:P,'总明细 源文件后台下'!E:E,E1126,'总明细 源文件后台下'!C:C,"Order")</f>
        <v>0</v>
      </c>
      <c r="N1126">
        <f>SUMIFS('总明细 源文件后台下'!Q:Q,'总明细 源文件后台下'!E:E,E1126,'总明细 源文件后台下'!C:C,"Order")</f>
        <v>0</v>
      </c>
      <c r="O1126">
        <f>SUMIFS('总明细 源文件后台下'!R:R,'总明细 源文件后台下'!E:E,E1126,'总明细 源文件后台下'!C:C,"Order")</f>
        <v>0</v>
      </c>
      <c r="P1126">
        <f>SUMIFS('总明细 源文件后台下'!S:S,'总明细 源文件后台下'!E:E,E1126,'总明细 源文件后台下'!C:C,"Order")</f>
        <v>0</v>
      </c>
      <c r="Q1126">
        <f>SUMIFS('总明细 源文件后台下'!T:T,'总明细 源文件后台下'!E:E,E1126,'总明细 源文件后台下'!C:C,"Order")</f>
        <v>0</v>
      </c>
      <c r="R1126">
        <f>SUMIFS('总明细 源文件后台下'!U:U,'总明细 源文件后台下'!E:E,E1126,'总明细 源文件后台下'!C:C,"Order")</f>
        <v>0</v>
      </c>
      <c r="S1126">
        <f>SUMIFS('总明细 源文件后台下'!V:V,'总明细 源文件后台下'!E:E,E1126,'总明细 源文件后台下'!C:C,"Order")</f>
        <v>0</v>
      </c>
      <c r="T1126">
        <f>SUMIFS('总明细 源文件后台下'!W:W,'总明细 源文件后台下'!E:E,E1126,'总明细 源文件后台下'!C:C,"Order")</f>
        <v>0</v>
      </c>
      <c r="U1126">
        <f>SUMIFS('总明细 源文件后台下'!G:G,'总明细 源文件后台下'!E:E,E1126,'总明细 源文件后台下'!C:C,"Refund")</f>
        <v>0</v>
      </c>
      <c r="V1126">
        <f>SUMIFS('总明细 源文件后台下'!M:M,'总明细 源文件后台下'!E:E,E1126,'总明细 源文件后台下'!C:C,"Refund")</f>
        <v>0</v>
      </c>
      <c r="W1126">
        <f>SUMIFS('总明细 源文件后台下'!N:N,'总明细 源文件后台下'!E:E,E1126,'总明细 源文件后台下'!C:C,"Refund")</f>
        <v>0</v>
      </c>
      <c r="X1126">
        <f>SUMIFS('总明细 源文件后台下'!O:O,'总明细 源文件后台下'!E:E,E1126,'总明细 源文件后台下'!C:C,"Refund")</f>
        <v>0</v>
      </c>
      <c r="Y1126">
        <f>SUMIFS('总明细 源文件后台下'!P:P,'总明细 源文件后台下'!E:E,E1126,'总明细 源文件后台下'!C:C,"Refund")</f>
        <v>0</v>
      </c>
      <c r="Z1126">
        <f>SUMIFS('总明细 源文件后台下'!Q:Q,'总明细 源文件后台下'!E:E,E1126,'总明细 源文件后台下'!C:C,"Refund")</f>
        <v>0</v>
      </c>
      <c r="AA1126">
        <f>SUMIFS('总明细 源文件后台下'!R:R,'总明细 源文件后台下'!E:E,E1126,'总明细 源文件后台下'!C:C,"Refund")</f>
        <v>0</v>
      </c>
      <c r="AB1126">
        <f>SUMIFS('总明细 源文件后台下'!S:S,'总明细 源文件后台下'!E:E,E1126,'总明细 源文件后台下'!C:C,"Refund")</f>
        <v>0</v>
      </c>
      <c r="AC1126">
        <f>SUMIFS('总明细 源文件后台下'!T:T,'总明细 源文件后台下'!E:E,E1126,'总明细 源文件后台下'!C:C,"Refund")</f>
        <v>0</v>
      </c>
      <c r="AD1126">
        <f>SUMIFS('总明细 源文件后台下'!U:U,'总明细 源文件后台下'!E:E,E1126,'总明细 源文件后台下'!C:C,"Refund")</f>
        <v>0</v>
      </c>
      <c r="AE1126">
        <f>SUMIFS('总明细 源文件后台下'!V:V,'总明细 源文件后台下'!E:E,E1126,'总明细 源文件后台下'!C:C,"Refund")</f>
        <v>0</v>
      </c>
      <c r="AF1126">
        <f>SUMIFS('总明细 源文件后台下'!W:W,'总明细 源文件后台下'!E:E,E1126,'总明细 源文件后台下'!C:C,"Refund")</f>
        <v>0</v>
      </c>
      <c r="AK1126">
        <f>(SUMIF('广告费 源文件后台下'!G:G,E1126,'广告费 源文件后台下'!M:M))*-1</f>
        <v>0</v>
      </c>
      <c r="AL1126">
        <f>SUMIFS('总明细 源文件后台下'!W:W,'总明细 源文件后台下'!E:E,E1126,'总明细 源文件后台下'!C:C,"Adjustment",'总明细 源文件后台下'!F:F,"FBA Inventory Reimbursement - Customer Return")</f>
        <v>0</v>
      </c>
      <c r="AM1126">
        <f>SUMIFS('总明细 源文件后台下'!W:W,'总明细 源文件后台下'!E:E,E1126,'总明细 源文件后台下'!C:C,"Adjustment",'总明细 源文件后台下'!F:F,"FBA Inventory Reimbursement - Damaged:Warehouse")</f>
        <v>0</v>
      </c>
      <c r="AN1126">
        <f>SUMIFS('总明细 源文件后台下'!W:W,'总明细 源文件后台下'!E:E,E1126,'总明细 源文件后台下'!C:C,"Adjustment",'总明细 源文件后台下'!F:F,"FBA Inventory Reimbursement - Customer Service Issue")</f>
        <v>0</v>
      </c>
      <c r="AO1126">
        <f>SUMIFS('总明细 源文件后台下'!W:W,'总明细 源文件后台下'!E:E,E1126,'总明细 源文件后台下'!C:C,"Adjustment",'总明细 源文件后台下'!F:F,"FBA Inventory Reimbursement - Fee Correction")</f>
        <v>0</v>
      </c>
      <c r="AP1126">
        <f>SUMIFS('总明细 源文件后台下'!W:W,'总明细 源文件后台下'!E:E,E1126,'总明细 源文件后台下'!C:C,"Adjustment",'总明细 源文件后台下'!F:F,"FBA Inventory Reimbursement - General Adjustment")</f>
        <v>0</v>
      </c>
      <c r="AQ1126">
        <f>SUMIFS('总明细 源文件后台下'!W:W,'总明细 源文件后台下'!E:E,E1126,'总明细 源文件后台下'!C:C,"Adjustment",'总明细 源文件后台下'!F:F,"FBA Inventory Reimbursement - Lost:Inbound")</f>
        <v>0</v>
      </c>
      <c r="AR1126">
        <f>SUMIFS('总明细 源文件后台下'!W:W,'总明细 源文件后台下'!E:E,E1126,'总明细 源文件后台下'!C:C,"Adjustment",'总明细 源文件后台下'!F:F,"FBA Inventory Reimbursement - Lost:Warehouse")</f>
        <v>0</v>
      </c>
      <c r="AS1126">
        <f>SUMIFS('总明细 源文件后台下'!W:W,'总明细 源文件后台下'!E:E,E1126,'总明细 源文件后台下'!C:C,"Adjustment",'总明细 源文件后台下'!F:F,"Non-subscription Fee Adjustment")</f>
        <v>0</v>
      </c>
      <c r="AT1126">
        <f>SUMIFS('总明细 源文件后台下'!W:W,'总明细 源文件后台下'!E:E,E1126,'总明细 源文件后台下'!C:C,"Adjustment",'总明细 源文件后台下'!F:F,"FBA Inventory Placement Service Fee")</f>
        <v>0</v>
      </c>
      <c r="AV1126">
        <f>SUMIF('FBA Customer Return Per Unit Fe'!B:B,E1126,'FBA Customer Return Per Unit Fe'!C:C)</f>
        <v>0</v>
      </c>
      <c r="AX1126">
        <f>(SUMIF('仓储费 源文件后台下'!C:C,E1126,'仓储费 源文件后台下'!V:V))*-1</f>
        <v>-8.8900000000000007E-2</v>
      </c>
      <c r="AZ1126">
        <f>SUMIF('Disposal Fee销毁费用-160.95'!B:B,E1126,'Disposal Fee销毁费用-160.95'!D:D)*-1</f>
        <v>-0.75</v>
      </c>
      <c r="BC1126">
        <f>IFERROR(VLOOKUP(F1126,'优惠券-86.4'!F:I,4,0),0)</f>
        <v>0</v>
      </c>
      <c r="BD1126">
        <f>IFERROR(VLOOKUP(F1126,'早评-120'!E:H,4,0),0)</f>
        <v>0</v>
      </c>
      <c r="BF1126">
        <f t="shared" si="136"/>
        <v>-0.83889999999999998</v>
      </c>
      <c r="BG1126">
        <f t="shared" si="137"/>
        <v>0</v>
      </c>
      <c r="BH1126">
        <f t="shared" si="138"/>
        <v>-5.4528499999999998</v>
      </c>
      <c r="BQ1126" s="45">
        <f t="shared" si="139"/>
        <v>-5.4528499999999998</v>
      </c>
      <c r="BR1126">
        <f>SUMIFS('9月销毁明细'!D:D,'9月销毁明细'!A:A,E1126,'9月销毁明细'!H:H,"Sellable")</f>
        <v>0</v>
      </c>
      <c r="BS1126">
        <f>SUMIFS('9月销毁明细'!G:G,'9月销毁明细'!A:A,E1126,'9月销毁明细'!H:H,"Sellable")</f>
        <v>0</v>
      </c>
      <c r="BT1126">
        <f>SUMIFS('9月销毁明细'!D:D,'9月销毁明细'!A:A,E1126,'9月销毁明细'!H:H,"Unsellable")</f>
        <v>0</v>
      </c>
      <c r="BU1126">
        <f>SUMIFS('9月销毁明细'!G:G,'9月销毁明细'!A:A,E1126,'9月销毁明细'!H:H,"Unsellable")</f>
        <v>0</v>
      </c>
      <c r="BW1126">
        <f>IFERROR(I1126*VLOOKUP(F1126,'9.3成本表'!C:L,10,0),0)</f>
        <v>0</v>
      </c>
      <c r="BX1126">
        <f t="shared" si="140"/>
        <v>0</v>
      </c>
      <c r="CC1126" s="45">
        <f t="shared" si="141"/>
        <v>-5.4528499999999998</v>
      </c>
      <c r="CD1126" s="45">
        <f t="shared" si="142"/>
        <v>0</v>
      </c>
      <c r="CE1126" s="45">
        <f t="shared" si="143"/>
        <v>0</v>
      </c>
    </row>
    <row r="1127" spans="4:83" x14ac:dyDescent="0.25">
      <c r="D1127" s="20" t="s">
        <v>2363</v>
      </c>
      <c r="E1127" s="20" t="s">
        <v>2364</v>
      </c>
      <c r="F1127" s="20">
        <v>6812</v>
      </c>
      <c r="G1127">
        <v>1121</v>
      </c>
      <c r="H1127" s="20"/>
      <c r="I1127">
        <f>SUMIFS('总明细 源文件后台下'!G:G,'总明细 源文件后台下'!E:E,E1127,'总明细 源文件后台下'!C:C,"Order")</f>
        <v>0</v>
      </c>
      <c r="J1127">
        <f>SUMIFS('总明细 源文件后台下'!M:M,'总明细 源文件后台下'!E:E,E1127,'总明细 源文件后台下'!C:C,"Order")</f>
        <v>0</v>
      </c>
      <c r="K1127">
        <f>SUMIFS('总明细 源文件后台下'!N:N,'总明细 源文件后台下'!E:E,E1127,'总明细 源文件后台下'!C:C,"Order")</f>
        <v>0</v>
      </c>
      <c r="L1127">
        <f>SUMIFS('总明细 源文件后台下'!O:O,'总明细 源文件后台下'!E:E,E1127,'总明细 源文件后台下'!C:C,"Order")</f>
        <v>0</v>
      </c>
      <c r="M1127">
        <f>SUMIFS('总明细 源文件后台下'!P:P,'总明细 源文件后台下'!E:E,E1127,'总明细 源文件后台下'!C:C,"Order")</f>
        <v>0</v>
      </c>
      <c r="N1127">
        <f>SUMIFS('总明细 源文件后台下'!Q:Q,'总明细 源文件后台下'!E:E,E1127,'总明细 源文件后台下'!C:C,"Order")</f>
        <v>0</v>
      </c>
      <c r="O1127">
        <f>SUMIFS('总明细 源文件后台下'!R:R,'总明细 源文件后台下'!E:E,E1127,'总明细 源文件后台下'!C:C,"Order")</f>
        <v>0</v>
      </c>
      <c r="P1127">
        <f>SUMIFS('总明细 源文件后台下'!S:S,'总明细 源文件后台下'!E:E,E1127,'总明细 源文件后台下'!C:C,"Order")</f>
        <v>0</v>
      </c>
      <c r="Q1127">
        <f>SUMIFS('总明细 源文件后台下'!T:T,'总明细 源文件后台下'!E:E,E1127,'总明细 源文件后台下'!C:C,"Order")</f>
        <v>0</v>
      </c>
      <c r="R1127">
        <f>SUMIFS('总明细 源文件后台下'!U:U,'总明细 源文件后台下'!E:E,E1127,'总明细 源文件后台下'!C:C,"Order")</f>
        <v>0</v>
      </c>
      <c r="S1127">
        <f>SUMIFS('总明细 源文件后台下'!V:V,'总明细 源文件后台下'!E:E,E1127,'总明细 源文件后台下'!C:C,"Order")</f>
        <v>0</v>
      </c>
      <c r="T1127">
        <f>SUMIFS('总明细 源文件后台下'!W:W,'总明细 源文件后台下'!E:E,E1127,'总明细 源文件后台下'!C:C,"Order")</f>
        <v>0</v>
      </c>
      <c r="U1127">
        <f>SUMIFS('总明细 源文件后台下'!G:G,'总明细 源文件后台下'!E:E,E1127,'总明细 源文件后台下'!C:C,"Refund")</f>
        <v>0</v>
      </c>
      <c r="V1127">
        <f>SUMIFS('总明细 源文件后台下'!M:M,'总明细 源文件后台下'!E:E,E1127,'总明细 源文件后台下'!C:C,"Refund")</f>
        <v>0</v>
      </c>
      <c r="W1127">
        <f>SUMIFS('总明细 源文件后台下'!N:N,'总明细 源文件后台下'!E:E,E1127,'总明细 源文件后台下'!C:C,"Refund")</f>
        <v>0</v>
      </c>
      <c r="X1127">
        <f>SUMIFS('总明细 源文件后台下'!O:O,'总明细 源文件后台下'!E:E,E1127,'总明细 源文件后台下'!C:C,"Refund")</f>
        <v>0</v>
      </c>
      <c r="Y1127">
        <f>SUMIFS('总明细 源文件后台下'!P:P,'总明细 源文件后台下'!E:E,E1127,'总明细 源文件后台下'!C:C,"Refund")</f>
        <v>0</v>
      </c>
      <c r="Z1127">
        <f>SUMIFS('总明细 源文件后台下'!Q:Q,'总明细 源文件后台下'!E:E,E1127,'总明细 源文件后台下'!C:C,"Refund")</f>
        <v>0</v>
      </c>
      <c r="AA1127">
        <f>SUMIFS('总明细 源文件后台下'!R:R,'总明细 源文件后台下'!E:E,E1127,'总明细 源文件后台下'!C:C,"Refund")</f>
        <v>0</v>
      </c>
      <c r="AB1127">
        <f>SUMIFS('总明细 源文件后台下'!S:S,'总明细 源文件后台下'!E:E,E1127,'总明细 源文件后台下'!C:C,"Refund")</f>
        <v>0</v>
      </c>
      <c r="AC1127">
        <f>SUMIFS('总明细 源文件后台下'!T:T,'总明细 源文件后台下'!E:E,E1127,'总明细 源文件后台下'!C:C,"Refund")</f>
        <v>0</v>
      </c>
      <c r="AD1127">
        <f>SUMIFS('总明细 源文件后台下'!U:U,'总明细 源文件后台下'!E:E,E1127,'总明细 源文件后台下'!C:C,"Refund")</f>
        <v>0</v>
      </c>
      <c r="AE1127">
        <f>SUMIFS('总明细 源文件后台下'!V:V,'总明细 源文件后台下'!E:E,E1127,'总明细 源文件后台下'!C:C,"Refund")</f>
        <v>0</v>
      </c>
      <c r="AF1127">
        <f>SUMIFS('总明细 源文件后台下'!W:W,'总明细 源文件后台下'!E:E,E1127,'总明细 源文件后台下'!C:C,"Refund")</f>
        <v>0</v>
      </c>
      <c r="AK1127">
        <f>(SUMIF('广告费 源文件后台下'!G:G,E1127,'广告费 源文件后台下'!M:M))*-1</f>
        <v>0</v>
      </c>
      <c r="AL1127">
        <f>SUMIFS('总明细 源文件后台下'!W:W,'总明细 源文件后台下'!E:E,E1127,'总明细 源文件后台下'!C:C,"Adjustment",'总明细 源文件后台下'!F:F,"FBA Inventory Reimbursement - Customer Return")</f>
        <v>0</v>
      </c>
      <c r="AM1127">
        <f>SUMIFS('总明细 源文件后台下'!W:W,'总明细 源文件后台下'!E:E,E1127,'总明细 源文件后台下'!C:C,"Adjustment",'总明细 源文件后台下'!F:F,"FBA Inventory Reimbursement - Damaged:Warehouse")</f>
        <v>0</v>
      </c>
      <c r="AN1127">
        <f>SUMIFS('总明细 源文件后台下'!W:W,'总明细 源文件后台下'!E:E,E1127,'总明细 源文件后台下'!C:C,"Adjustment",'总明细 源文件后台下'!F:F,"FBA Inventory Reimbursement - Customer Service Issue")</f>
        <v>0</v>
      </c>
      <c r="AO1127">
        <f>SUMIFS('总明细 源文件后台下'!W:W,'总明细 源文件后台下'!E:E,E1127,'总明细 源文件后台下'!C:C,"Adjustment",'总明细 源文件后台下'!F:F,"FBA Inventory Reimbursement - Fee Correction")</f>
        <v>0</v>
      </c>
      <c r="AP1127">
        <f>SUMIFS('总明细 源文件后台下'!W:W,'总明细 源文件后台下'!E:E,E1127,'总明细 源文件后台下'!C:C,"Adjustment",'总明细 源文件后台下'!F:F,"FBA Inventory Reimbursement - General Adjustment")</f>
        <v>0</v>
      </c>
      <c r="AQ1127">
        <f>SUMIFS('总明细 源文件后台下'!W:W,'总明细 源文件后台下'!E:E,E1127,'总明细 源文件后台下'!C:C,"Adjustment",'总明细 源文件后台下'!F:F,"FBA Inventory Reimbursement - Lost:Inbound")</f>
        <v>0</v>
      </c>
      <c r="AR1127">
        <f>SUMIFS('总明细 源文件后台下'!W:W,'总明细 源文件后台下'!E:E,E1127,'总明细 源文件后台下'!C:C,"Adjustment",'总明细 源文件后台下'!F:F,"FBA Inventory Reimbursement - Lost:Warehouse")</f>
        <v>0</v>
      </c>
      <c r="AS1127">
        <f>SUMIFS('总明细 源文件后台下'!W:W,'总明细 源文件后台下'!E:E,E1127,'总明细 源文件后台下'!C:C,"Adjustment",'总明细 源文件后台下'!F:F,"Non-subscription Fee Adjustment")</f>
        <v>0</v>
      </c>
      <c r="AT1127">
        <f>SUMIFS('总明细 源文件后台下'!W:W,'总明细 源文件后台下'!E:E,E1127,'总明细 源文件后台下'!C:C,"Adjustment",'总明细 源文件后台下'!F:F,"FBA Inventory Placement Service Fee")</f>
        <v>0</v>
      </c>
      <c r="AV1127">
        <f>SUMIF('FBA Customer Return Per Unit Fe'!B:B,E1127,'FBA Customer Return Per Unit Fe'!C:C)</f>
        <v>0</v>
      </c>
      <c r="AX1127">
        <f>(SUMIF('仓储费 源文件后台下'!C:C,E1127,'仓储费 源文件后台下'!V:V))*-1</f>
        <v>-1.78E-2</v>
      </c>
      <c r="AZ1127">
        <f>SUMIF('Disposal Fee销毁费用-160.95'!B:B,E1127,'Disposal Fee销毁费用-160.95'!D:D)*-1</f>
        <v>-0.15</v>
      </c>
      <c r="BC1127">
        <f>IFERROR(VLOOKUP(F1127,'优惠券-86.4'!F:I,4,0),0)</f>
        <v>0</v>
      </c>
      <c r="BD1127">
        <f>IFERROR(VLOOKUP(F1127,'早评-120'!E:H,4,0),0)</f>
        <v>0</v>
      </c>
      <c r="BF1127">
        <f t="shared" si="136"/>
        <v>-0.1678</v>
      </c>
      <c r="BG1127">
        <f t="shared" si="137"/>
        <v>0</v>
      </c>
      <c r="BH1127">
        <f t="shared" si="138"/>
        <v>-1.0907</v>
      </c>
      <c r="BQ1127" s="45">
        <f t="shared" si="139"/>
        <v>-1.0907</v>
      </c>
      <c r="BR1127">
        <f>SUMIFS('9月销毁明细'!D:D,'9月销毁明细'!A:A,E1127,'9月销毁明细'!H:H,"Sellable")</f>
        <v>0</v>
      </c>
      <c r="BS1127">
        <f>SUMIFS('9月销毁明细'!G:G,'9月销毁明细'!A:A,E1127,'9月销毁明细'!H:H,"Sellable")</f>
        <v>0</v>
      </c>
      <c r="BT1127">
        <f>SUMIFS('9月销毁明细'!D:D,'9月销毁明细'!A:A,E1127,'9月销毁明细'!H:H,"Unsellable")</f>
        <v>0</v>
      </c>
      <c r="BU1127">
        <f>SUMIFS('9月销毁明细'!G:G,'9月销毁明细'!A:A,E1127,'9月销毁明细'!H:H,"Unsellable")</f>
        <v>0</v>
      </c>
      <c r="BW1127">
        <f>IFERROR(I1127*VLOOKUP(F1127,'9.3成本表'!C:L,10,0),0)</f>
        <v>0</v>
      </c>
      <c r="BX1127">
        <f t="shared" si="140"/>
        <v>0</v>
      </c>
      <c r="CC1127" s="45">
        <f t="shared" si="141"/>
        <v>-1.0907</v>
      </c>
      <c r="CD1127" s="45">
        <f t="shared" si="142"/>
        <v>0</v>
      </c>
      <c r="CE1127" s="45">
        <f t="shared" si="143"/>
        <v>0</v>
      </c>
    </row>
    <row r="1128" spans="4:83" x14ac:dyDescent="0.25">
      <c r="D1128" s="20" t="s">
        <v>2365</v>
      </c>
      <c r="E1128" s="20" t="s">
        <v>2366</v>
      </c>
      <c r="F1128" s="20">
        <v>6812</v>
      </c>
      <c r="G1128">
        <v>1122</v>
      </c>
      <c r="H1128" s="20"/>
      <c r="I1128">
        <f>SUMIFS('总明细 源文件后台下'!G:G,'总明细 源文件后台下'!E:E,E1128,'总明细 源文件后台下'!C:C,"Order")</f>
        <v>0</v>
      </c>
      <c r="J1128">
        <f>SUMIFS('总明细 源文件后台下'!M:M,'总明细 源文件后台下'!E:E,E1128,'总明细 源文件后台下'!C:C,"Order")</f>
        <v>0</v>
      </c>
      <c r="K1128">
        <f>SUMIFS('总明细 源文件后台下'!N:N,'总明细 源文件后台下'!E:E,E1128,'总明细 源文件后台下'!C:C,"Order")</f>
        <v>0</v>
      </c>
      <c r="L1128">
        <f>SUMIFS('总明细 源文件后台下'!O:O,'总明细 源文件后台下'!E:E,E1128,'总明细 源文件后台下'!C:C,"Order")</f>
        <v>0</v>
      </c>
      <c r="M1128">
        <f>SUMIFS('总明细 源文件后台下'!P:P,'总明细 源文件后台下'!E:E,E1128,'总明细 源文件后台下'!C:C,"Order")</f>
        <v>0</v>
      </c>
      <c r="N1128">
        <f>SUMIFS('总明细 源文件后台下'!Q:Q,'总明细 源文件后台下'!E:E,E1128,'总明细 源文件后台下'!C:C,"Order")</f>
        <v>0</v>
      </c>
      <c r="O1128">
        <f>SUMIFS('总明细 源文件后台下'!R:R,'总明细 源文件后台下'!E:E,E1128,'总明细 源文件后台下'!C:C,"Order")</f>
        <v>0</v>
      </c>
      <c r="P1128">
        <f>SUMIFS('总明细 源文件后台下'!S:S,'总明细 源文件后台下'!E:E,E1128,'总明细 源文件后台下'!C:C,"Order")</f>
        <v>0</v>
      </c>
      <c r="Q1128">
        <f>SUMIFS('总明细 源文件后台下'!T:T,'总明细 源文件后台下'!E:E,E1128,'总明细 源文件后台下'!C:C,"Order")</f>
        <v>0</v>
      </c>
      <c r="R1128">
        <f>SUMIFS('总明细 源文件后台下'!U:U,'总明细 源文件后台下'!E:E,E1128,'总明细 源文件后台下'!C:C,"Order")</f>
        <v>0</v>
      </c>
      <c r="S1128">
        <f>SUMIFS('总明细 源文件后台下'!V:V,'总明细 源文件后台下'!E:E,E1128,'总明细 源文件后台下'!C:C,"Order")</f>
        <v>0</v>
      </c>
      <c r="T1128">
        <f>SUMIFS('总明细 源文件后台下'!W:W,'总明细 源文件后台下'!E:E,E1128,'总明细 源文件后台下'!C:C,"Order")</f>
        <v>0</v>
      </c>
      <c r="U1128">
        <f>SUMIFS('总明细 源文件后台下'!G:G,'总明细 源文件后台下'!E:E,E1128,'总明细 源文件后台下'!C:C,"Refund")</f>
        <v>0</v>
      </c>
      <c r="V1128">
        <f>SUMIFS('总明细 源文件后台下'!M:M,'总明细 源文件后台下'!E:E,E1128,'总明细 源文件后台下'!C:C,"Refund")</f>
        <v>0</v>
      </c>
      <c r="W1128">
        <f>SUMIFS('总明细 源文件后台下'!N:N,'总明细 源文件后台下'!E:E,E1128,'总明细 源文件后台下'!C:C,"Refund")</f>
        <v>0</v>
      </c>
      <c r="X1128">
        <f>SUMIFS('总明细 源文件后台下'!O:O,'总明细 源文件后台下'!E:E,E1128,'总明细 源文件后台下'!C:C,"Refund")</f>
        <v>0</v>
      </c>
      <c r="Y1128">
        <f>SUMIFS('总明细 源文件后台下'!P:P,'总明细 源文件后台下'!E:E,E1128,'总明细 源文件后台下'!C:C,"Refund")</f>
        <v>0</v>
      </c>
      <c r="Z1128">
        <f>SUMIFS('总明细 源文件后台下'!Q:Q,'总明细 源文件后台下'!E:E,E1128,'总明细 源文件后台下'!C:C,"Refund")</f>
        <v>0</v>
      </c>
      <c r="AA1128">
        <f>SUMIFS('总明细 源文件后台下'!R:R,'总明细 源文件后台下'!E:E,E1128,'总明细 源文件后台下'!C:C,"Refund")</f>
        <v>0</v>
      </c>
      <c r="AB1128">
        <f>SUMIFS('总明细 源文件后台下'!S:S,'总明细 源文件后台下'!E:E,E1128,'总明细 源文件后台下'!C:C,"Refund")</f>
        <v>0</v>
      </c>
      <c r="AC1128">
        <f>SUMIFS('总明细 源文件后台下'!T:T,'总明细 源文件后台下'!E:E,E1128,'总明细 源文件后台下'!C:C,"Refund")</f>
        <v>0</v>
      </c>
      <c r="AD1128">
        <f>SUMIFS('总明细 源文件后台下'!U:U,'总明细 源文件后台下'!E:E,E1128,'总明细 源文件后台下'!C:C,"Refund")</f>
        <v>0</v>
      </c>
      <c r="AE1128">
        <f>SUMIFS('总明细 源文件后台下'!V:V,'总明细 源文件后台下'!E:E,E1128,'总明细 源文件后台下'!C:C,"Refund")</f>
        <v>0</v>
      </c>
      <c r="AF1128">
        <f>SUMIFS('总明细 源文件后台下'!W:W,'总明细 源文件后台下'!E:E,E1128,'总明细 源文件后台下'!C:C,"Refund")</f>
        <v>0</v>
      </c>
      <c r="AK1128">
        <f>(SUMIF('广告费 源文件后台下'!G:G,E1128,'广告费 源文件后台下'!M:M))*-1</f>
        <v>0</v>
      </c>
      <c r="AL1128">
        <f>SUMIFS('总明细 源文件后台下'!W:W,'总明细 源文件后台下'!E:E,E1128,'总明细 源文件后台下'!C:C,"Adjustment",'总明细 源文件后台下'!F:F,"FBA Inventory Reimbursement - Customer Return")</f>
        <v>0</v>
      </c>
      <c r="AM1128">
        <f>SUMIFS('总明细 源文件后台下'!W:W,'总明细 源文件后台下'!E:E,E1128,'总明细 源文件后台下'!C:C,"Adjustment",'总明细 源文件后台下'!F:F,"FBA Inventory Reimbursement - Damaged:Warehouse")</f>
        <v>0</v>
      </c>
      <c r="AN1128">
        <f>SUMIFS('总明细 源文件后台下'!W:W,'总明细 源文件后台下'!E:E,E1128,'总明细 源文件后台下'!C:C,"Adjustment",'总明细 源文件后台下'!F:F,"FBA Inventory Reimbursement - Customer Service Issue")</f>
        <v>0</v>
      </c>
      <c r="AO1128">
        <f>SUMIFS('总明细 源文件后台下'!W:W,'总明细 源文件后台下'!E:E,E1128,'总明细 源文件后台下'!C:C,"Adjustment",'总明细 源文件后台下'!F:F,"FBA Inventory Reimbursement - Fee Correction")</f>
        <v>0</v>
      </c>
      <c r="AP1128">
        <f>SUMIFS('总明细 源文件后台下'!W:W,'总明细 源文件后台下'!E:E,E1128,'总明细 源文件后台下'!C:C,"Adjustment",'总明细 源文件后台下'!F:F,"FBA Inventory Reimbursement - General Adjustment")</f>
        <v>0</v>
      </c>
      <c r="AQ1128">
        <f>SUMIFS('总明细 源文件后台下'!W:W,'总明细 源文件后台下'!E:E,E1128,'总明细 源文件后台下'!C:C,"Adjustment",'总明细 源文件后台下'!F:F,"FBA Inventory Reimbursement - Lost:Inbound")</f>
        <v>0</v>
      </c>
      <c r="AR1128">
        <f>SUMIFS('总明细 源文件后台下'!W:W,'总明细 源文件后台下'!E:E,E1128,'总明细 源文件后台下'!C:C,"Adjustment",'总明细 源文件后台下'!F:F,"FBA Inventory Reimbursement - Lost:Warehouse")</f>
        <v>0</v>
      </c>
      <c r="AS1128">
        <f>SUMIFS('总明细 源文件后台下'!W:W,'总明细 源文件后台下'!E:E,E1128,'总明细 源文件后台下'!C:C,"Adjustment",'总明细 源文件后台下'!F:F,"Non-subscription Fee Adjustment")</f>
        <v>0</v>
      </c>
      <c r="AT1128">
        <f>SUMIFS('总明细 源文件后台下'!W:W,'总明细 源文件后台下'!E:E,E1128,'总明细 源文件后台下'!C:C,"Adjustment",'总明细 源文件后台下'!F:F,"FBA Inventory Placement Service Fee")</f>
        <v>0</v>
      </c>
      <c r="AV1128">
        <f>SUMIF('FBA Customer Return Per Unit Fe'!B:B,E1128,'FBA Customer Return Per Unit Fe'!C:C)</f>
        <v>0</v>
      </c>
      <c r="AX1128">
        <f>(SUMIF('仓储费 源文件后台下'!C:C,E1128,'仓储费 源文件后台下'!V:V))*-1</f>
        <v>-5.28E-2</v>
      </c>
      <c r="AZ1128">
        <f>SUMIF('Disposal Fee销毁费用-160.95'!B:B,E1128,'Disposal Fee销毁费用-160.95'!D:D)*-1</f>
        <v>-0.45</v>
      </c>
      <c r="BC1128">
        <f>IFERROR(VLOOKUP(F1128,'优惠券-86.4'!F:I,4,0),0)</f>
        <v>0</v>
      </c>
      <c r="BD1128">
        <f>IFERROR(VLOOKUP(F1128,'早评-120'!E:H,4,0),0)</f>
        <v>0</v>
      </c>
      <c r="BF1128">
        <f t="shared" si="136"/>
        <v>-0.50280000000000002</v>
      </c>
      <c r="BG1128">
        <f t="shared" si="137"/>
        <v>0</v>
      </c>
      <c r="BH1128">
        <f t="shared" si="138"/>
        <v>-3.2682000000000002</v>
      </c>
      <c r="BQ1128" s="45">
        <f t="shared" si="139"/>
        <v>-3.2682000000000002</v>
      </c>
      <c r="BR1128">
        <f>SUMIFS('9月销毁明细'!D:D,'9月销毁明细'!A:A,E1128,'9月销毁明细'!H:H,"Sellable")</f>
        <v>0</v>
      </c>
      <c r="BS1128">
        <f>SUMIFS('9月销毁明细'!G:G,'9月销毁明细'!A:A,E1128,'9月销毁明细'!H:H,"Sellable")</f>
        <v>0</v>
      </c>
      <c r="BT1128">
        <f>SUMIFS('9月销毁明细'!D:D,'9月销毁明细'!A:A,E1128,'9月销毁明细'!H:H,"Unsellable")</f>
        <v>0</v>
      </c>
      <c r="BU1128">
        <f>SUMIFS('9月销毁明细'!G:G,'9月销毁明细'!A:A,E1128,'9月销毁明细'!H:H,"Unsellable")</f>
        <v>0</v>
      </c>
      <c r="BW1128">
        <f>IFERROR(I1128*VLOOKUP(F1128,'9.3成本表'!C:L,10,0),0)</f>
        <v>0</v>
      </c>
      <c r="BX1128">
        <f t="shared" si="140"/>
        <v>0</v>
      </c>
      <c r="CC1128" s="45">
        <f t="shared" si="141"/>
        <v>-3.2682000000000002</v>
      </c>
      <c r="CD1128" s="45">
        <f t="shared" si="142"/>
        <v>0</v>
      </c>
      <c r="CE1128" s="45">
        <f t="shared" si="143"/>
        <v>0</v>
      </c>
    </row>
    <row r="1129" spans="4:83" x14ac:dyDescent="0.25">
      <c r="D1129" s="20" t="s">
        <v>2367</v>
      </c>
      <c r="E1129" s="20" t="s">
        <v>2368</v>
      </c>
      <c r="F1129" s="20">
        <v>6812</v>
      </c>
      <c r="G1129">
        <v>1123</v>
      </c>
      <c r="H1129" s="20"/>
      <c r="I1129">
        <f>SUMIFS('总明细 源文件后台下'!G:G,'总明细 源文件后台下'!E:E,E1129,'总明细 源文件后台下'!C:C,"Order")</f>
        <v>0</v>
      </c>
      <c r="J1129">
        <f>SUMIFS('总明细 源文件后台下'!M:M,'总明细 源文件后台下'!E:E,E1129,'总明细 源文件后台下'!C:C,"Order")</f>
        <v>0</v>
      </c>
      <c r="K1129">
        <f>SUMIFS('总明细 源文件后台下'!N:N,'总明细 源文件后台下'!E:E,E1129,'总明细 源文件后台下'!C:C,"Order")</f>
        <v>0</v>
      </c>
      <c r="L1129">
        <f>SUMIFS('总明细 源文件后台下'!O:O,'总明细 源文件后台下'!E:E,E1129,'总明细 源文件后台下'!C:C,"Order")</f>
        <v>0</v>
      </c>
      <c r="M1129">
        <f>SUMIFS('总明细 源文件后台下'!P:P,'总明细 源文件后台下'!E:E,E1129,'总明细 源文件后台下'!C:C,"Order")</f>
        <v>0</v>
      </c>
      <c r="N1129">
        <f>SUMIFS('总明细 源文件后台下'!Q:Q,'总明细 源文件后台下'!E:E,E1129,'总明细 源文件后台下'!C:C,"Order")</f>
        <v>0</v>
      </c>
      <c r="O1129">
        <f>SUMIFS('总明细 源文件后台下'!R:R,'总明细 源文件后台下'!E:E,E1129,'总明细 源文件后台下'!C:C,"Order")</f>
        <v>0</v>
      </c>
      <c r="P1129">
        <f>SUMIFS('总明细 源文件后台下'!S:S,'总明细 源文件后台下'!E:E,E1129,'总明细 源文件后台下'!C:C,"Order")</f>
        <v>0</v>
      </c>
      <c r="Q1129">
        <f>SUMIFS('总明细 源文件后台下'!T:T,'总明细 源文件后台下'!E:E,E1129,'总明细 源文件后台下'!C:C,"Order")</f>
        <v>0</v>
      </c>
      <c r="R1129">
        <f>SUMIFS('总明细 源文件后台下'!U:U,'总明细 源文件后台下'!E:E,E1129,'总明细 源文件后台下'!C:C,"Order")</f>
        <v>0</v>
      </c>
      <c r="S1129">
        <f>SUMIFS('总明细 源文件后台下'!V:V,'总明细 源文件后台下'!E:E,E1129,'总明细 源文件后台下'!C:C,"Order")</f>
        <v>0</v>
      </c>
      <c r="T1129">
        <f>SUMIFS('总明细 源文件后台下'!W:W,'总明细 源文件后台下'!E:E,E1129,'总明细 源文件后台下'!C:C,"Order")</f>
        <v>0</v>
      </c>
      <c r="U1129">
        <f>SUMIFS('总明细 源文件后台下'!G:G,'总明细 源文件后台下'!E:E,E1129,'总明细 源文件后台下'!C:C,"Refund")</f>
        <v>0</v>
      </c>
      <c r="V1129">
        <f>SUMIFS('总明细 源文件后台下'!M:M,'总明细 源文件后台下'!E:E,E1129,'总明细 源文件后台下'!C:C,"Refund")</f>
        <v>0</v>
      </c>
      <c r="W1129">
        <f>SUMIFS('总明细 源文件后台下'!N:N,'总明细 源文件后台下'!E:E,E1129,'总明细 源文件后台下'!C:C,"Refund")</f>
        <v>0</v>
      </c>
      <c r="X1129">
        <f>SUMIFS('总明细 源文件后台下'!O:O,'总明细 源文件后台下'!E:E,E1129,'总明细 源文件后台下'!C:C,"Refund")</f>
        <v>0</v>
      </c>
      <c r="Y1129">
        <f>SUMIFS('总明细 源文件后台下'!P:P,'总明细 源文件后台下'!E:E,E1129,'总明细 源文件后台下'!C:C,"Refund")</f>
        <v>0</v>
      </c>
      <c r="Z1129">
        <f>SUMIFS('总明细 源文件后台下'!Q:Q,'总明细 源文件后台下'!E:E,E1129,'总明细 源文件后台下'!C:C,"Refund")</f>
        <v>0</v>
      </c>
      <c r="AA1129">
        <f>SUMIFS('总明细 源文件后台下'!R:R,'总明细 源文件后台下'!E:E,E1129,'总明细 源文件后台下'!C:C,"Refund")</f>
        <v>0</v>
      </c>
      <c r="AB1129">
        <f>SUMIFS('总明细 源文件后台下'!S:S,'总明细 源文件后台下'!E:E,E1129,'总明细 源文件后台下'!C:C,"Refund")</f>
        <v>0</v>
      </c>
      <c r="AC1129">
        <f>SUMIFS('总明细 源文件后台下'!T:T,'总明细 源文件后台下'!E:E,E1129,'总明细 源文件后台下'!C:C,"Refund")</f>
        <v>0</v>
      </c>
      <c r="AD1129">
        <f>SUMIFS('总明细 源文件后台下'!U:U,'总明细 源文件后台下'!E:E,E1129,'总明细 源文件后台下'!C:C,"Refund")</f>
        <v>0</v>
      </c>
      <c r="AE1129">
        <f>SUMIFS('总明细 源文件后台下'!V:V,'总明细 源文件后台下'!E:E,E1129,'总明细 源文件后台下'!C:C,"Refund")</f>
        <v>0</v>
      </c>
      <c r="AF1129">
        <f>SUMIFS('总明细 源文件后台下'!W:W,'总明细 源文件后台下'!E:E,E1129,'总明细 源文件后台下'!C:C,"Refund")</f>
        <v>0</v>
      </c>
      <c r="AK1129">
        <f>(SUMIF('广告费 源文件后台下'!G:G,E1129,'广告费 源文件后台下'!M:M))*-1</f>
        <v>0</v>
      </c>
      <c r="AL1129">
        <f>SUMIFS('总明细 源文件后台下'!W:W,'总明细 源文件后台下'!E:E,E1129,'总明细 源文件后台下'!C:C,"Adjustment",'总明细 源文件后台下'!F:F,"FBA Inventory Reimbursement - Customer Return")</f>
        <v>0</v>
      </c>
      <c r="AM1129">
        <f>SUMIFS('总明细 源文件后台下'!W:W,'总明细 源文件后台下'!E:E,E1129,'总明细 源文件后台下'!C:C,"Adjustment",'总明细 源文件后台下'!F:F,"FBA Inventory Reimbursement - Damaged:Warehouse")</f>
        <v>0</v>
      </c>
      <c r="AN1129">
        <f>SUMIFS('总明细 源文件后台下'!W:W,'总明细 源文件后台下'!E:E,E1129,'总明细 源文件后台下'!C:C,"Adjustment",'总明细 源文件后台下'!F:F,"FBA Inventory Reimbursement - Customer Service Issue")</f>
        <v>0</v>
      </c>
      <c r="AO1129">
        <f>SUMIFS('总明细 源文件后台下'!W:W,'总明细 源文件后台下'!E:E,E1129,'总明细 源文件后台下'!C:C,"Adjustment",'总明细 源文件后台下'!F:F,"FBA Inventory Reimbursement - Fee Correction")</f>
        <v>0</v>
      </c>
      <c r="AP1129">
        <f>SUMIFS('总明细 源文件后台下'!W:W,'总明细 源文件后台下'!E:E,E1129,'总明细 源文件后台下'!C:C,"Adjustment",'总明细 源文件后台下'!F:F,"FBA Inventory Reimbursement - General Adjustment")</f>
        <v>0</v>
      </c>
      <c r="AQ1129">
        <f>SUMIFS('总明细 源文件后台下'!W:W,'总明细 源文件后台下'!E:E,E1129,'总明细 源文件后台下'!C:C,"Adjustment",'总明细 源文件后台下'!F:F,"FBA Inventory Reimbursement - Lost:Inbound")</f>
        <v>0</v>
      </c>
      <c r="AR1129">
        <f>SUMIFS('总明细 源文件后台下'!W:W,'总明细 源文件后台下'!E:E,E1129,'总明细 源文件后台下'!C:C,"Adjustment",'总明细 源文件后台下'!F:F,"FBA Inventory Reimbursement - Lost:Warehouse")</f>
        <v>0</v>
      </c>
      <c r="AS1129">
        <f>SUMIFS('总明细 源文件后台下'!W:W,'总明细 源文件后台下'!E:E,E1129,'总明细 源文件后台下'!C:C,"Adjustment",'总明细 源文件后台下'!F:F,"Non-subscription Fee Adjustment")</f>
        <v>0</v>
      </c>
      <c r="AT1129">
        <f>SUMIFS('总明细 源文件后台下'!W:W,'总明细 源文件后台下'!E:E,E1129,'总明细 源文件后台下'!C:C,"Adjustment",'总明细 源文件后台下'!F:F,"FBA Inventory Placement Service Fee")</f>
        <v>0</v>
      </c>
      <c r="AV1129">
        <f>SUMIF('FBA Customer Return Per Unit Fe'!B:B,E1129,'FBA Customer Return Per Unit Fe'!C:C)</f>
        <v>0</v>
      </c>
      <c r="AX1129">
        <f>(SUMIF('仓储费 源文件后台下'!C:C,E1129,'仓储费 源文件后台下'!V:V))*-1</f>
        <v>0</v>
      </c>
      <c r="AZ1129">
        <f>SUMIF('Disposal Fee销毁费用-160.95'!B:B,E1129,'Disposal Fee销毁费用-160.95'!D:D)*-1</f>
        <v>0</v>
      </c>
      <c r="BC1129">
        <f>IFERROR(VLOOKUP(F1129,'优惠券-86.4'!F:I,4,0),0)</f>
        <v>0</v>
      </c>
      <c r="BD1129">
        <f>IFERROR(VLOOKUP(F1129,'早评-120'!E:H,4,0),0)</f>
        <v>0</v>
      </c>
      <c r="BF1129">
        <f t="shared" si="136"/>
        <v>0</v>
      </c>
      <c r="BG1129">
        <f t="shared" si="137"/>
        <v>0</v>
      </c>
      <c r="BH1129">
        <f t="shared" si="138"/>
        <v>0</v>
      </c>
      <c r="BQ1129" s="45">
        <f t="shared" si="139"/>
        <v>0</v>
      </c>
      <c r="BR1129">
        <f>SUMIFS('9月销毁明细'!D:D,'9月销毁明细'!A:A,E1129,'9月销毁明细'!H:H,"Sellable")</f>
        <v>0</v>
      </c>
      <c r="BS1129">
        <f>SUMIFS('9月销毁明细'!G:G,'9月销毁明细'!A:A,E1129,'9月销毁明细'!H:H,"Sellable")</f>
        <v>0</v>
      </c>
      <c r="BT1129">
        <f>SUMIFS('9月销毁明细'!D:D,'9月销毁明细'!A:A,E1129,'9月销毁明细'!H:H,"Unsellable")</f>
        <v>0</v>
      </c>
      <c r="BU1129">
        <f>SUMIFS('9月销毁明细'!G:G,'9月销毁明细'!A:A,E1129,'9月销毁明细'!H:H,"Unsellable")</f>
        <v>0</v>
      </c>
      <c r="BW1129">
        <f>IFERROR(I1129*VLOOKUP(F1129,'9.3成本表'!C:L,10,0),0)</f>
        <v>0</v>
      </c>
      <c r="BX1129">
        <f t="shared" si="140"/>
        <v>0</v>
      </c>
      <c r="CC1129" s="45">
        <f t="shared" si="141"/>
        <v>0</v>
      </c>
      <c r="CD1129" s="45">
        <f t="shared" si="142"/>
        <v>0</v>
      </c>
      <c r="CE1129" s="45">
        <f t="shared" si="143"/>
        <v>0</v>
      </c>
    </row>
    <row r="1130" spans="4:83" x14ac:dyDescent="0.25">
      <c r="D1130" s="20" t="s">
        <v>2369</v>
      </c>
      <c r="E1130" s="20" t="s">
        <v>2370</v>
      </c>
      <c r="F1130" s="20">
        <v>6812</v>
      </c>
      <c r="G1130">
        <v>1124</v>
      </c>
      <c r="H1130" s="20"/>
      <c r="I1130">
        <f>SUMIFS('总明细 源文件后台下'!G:G,'总明细 源文件后台下'!E:E,E1130,'总明细 源文件后台下'!C:C,"Order")</f>
        <v>0</v>
      </c>
      <c r="J1130">
        <f>SUMIFS('总明细 源文件后台下'!M:M,'总明细 源文件后台下'!E:E,E1130,'总明细 源文件后台下'!C:C,"Order")</f>
        <v>0</v>
      </c>
      <c r="K1130">
        <f>SUMIFS('总明细 源文件后台下'!N:N,'总明细 源文件后台下'!E:E,E1130,'总明细 源文件后台下'!C:C,"Order")</f>
        <v>0</v>
      </c>
      <c r="L1130">
        <f>SUMIFS('总明细 源文件后台下'!O:O,'总明细 源文件后台下'!E:E,E1130,'总明细 源文件后台下'!C:C,"Order")</f>
        <v>0</v>
      </c>
      <c r="M1130">
        <f>SUMIFS('总明细 源文件后台下'!P:P,'总明细 源文件后台下'!E:E,E1130,'总明细 源文件后台下'!C:C,"Order")</f>
        <v>0</v>
      </c>
      <c r="N1130">
        <f>SUMIFS('总明细 源文件后台下'!Q:Q,'总明细 源文件后台下'!E:E,E1130,'总明细 源文件后台下'!C:C,"Order")</f>
        <v>0</v>
      </c>
      <c r="O1130">
        <f>SUMIFS('总明细 源文件后台下'!R:R,'总明细 源文件后台下'!E:E,E1130,'总明细 源文件后台下'!C:C,"Order")</f>
        <v>0</v>
      </c>
      <c r="P1130">
        <f>SUMIFS('总明细 源文件后台下'!S:S,'总明细 源文件后台下'!E:E,E1130,'总明细 源文件后台下'!C:C,"Order")</f>
        <v>0</v>
      </c>
      <c r="Q1130">
        <f>SUMIFS('总明细 源文件后台下'!T:T,'总明细 源文件后台下'!E:E,E1130,'总明细 源文件后台下'!C:C,"Order")</f>
        <v>0</v>
      </c>
      <c r="R1130">
        <f>SUMIFS('总明细 源文件后台下'!U:U,'总明细 源文件后台下'!E:E,E1130,'总明细 源文件后台下'!C:C,"Order")</f>
        <v>0</v>
      </c>
      <c r="S1130">
        <f>SUMIFS('总明细 源文件后台下'!V:V,'总明细 源文件后台下'!E:E,E1130,'总明细 源文件后台下'!C:C,"Order")</f>
        <v>0</v>
      </c>
      <c r="T1130">
        <f>SUMIFS('总明细 源文件后台下'!W:W,'总明细 源文件后台下'!E:E,E1130,'总明细 源文件后台下'!C:C,"Order")</f>
        <v>0</v>
      </c>
      <c r="U1130">
        <f>SUMIFS('总明细 源文件后台下'!G:G,'总明细 源文件后台下'!E:E,E1130,'总明细 源文件后台下'!C:C,"Refund")</f>
        <v>0</v>
      </c>
      <c r="V1130">
        <f>SUMIFS('总明细 源文件后台下'!M:M,'总明细 源文件后台下'!E:E,E1130,'总明细 源文件后台下'!C:C,"Refund")</f>
        <v>0</v>
      </c>
      <c r="W1130">
        <f>SUMIFS('总明细 源文件后台下'!N:N,'总明细 源文件后台下'!E:E,E1130,'总明细 源文件后台下'!C:C,"Refund")</f>
        <v>0</v>
      </c>
      <c r="X1130">
        <f>SUMIFS('总明细 源文件后台下'!O:O,'总明细 源文件后台下'!E:E,E1130,'总明细 源文件后台下'!C:C,"Refund")</f>
        <v>0</v>
      </c>
      <c r="Y1130">
        <f>SUMIFS('总明细 源文件后台下'!P:P,'总明细 源文件后台下'!E:E,E1130,'总明细 源文件后台下'!C:C,"Refund")</f>
        <v>0</v>
      </c>
      <c r="Z1130">
        <f>SUMIFS('总明细 源文件后台下'!Q:Q,'总明细 源文件后台下'!E:E,E1130,'总明细 源文件后台下'!C:C,"Refund")</f>
        <v>0</v>
      </c>
      <c r="AA1130">
        <f>SUMIFS('总明细 源文件后台下'!R:R,'总明细 源文件后台下'!E:E,E1130,'总明细 源文件后台下'!C:C,"Refund")</f>
        <v>0</v>
      </c>
      <c r="AB1130">
        <f>SUMIFS('总明细 源文件后台下'!S:S,'总明细 源文件后台下'!E:E,E1130,'总明细 源文件后台下'!C:C,"Refund")</f>
        <v>0</v>
      </c>
      <c r="AC1130">
        <f>SUMIFS('总明细 源文件后台下'!T:T,'总明细 源文件后台下'!E:E,E1130,'总明细 源文件后台下'!C:C,"Refund")</f>
        <v>0</v>
      </c>
      <c r="AD1130">
        <f>SUMIFS('总明细 源文件后台下'!U:U,'总明细 源文件后台下'!E:E,E1130,'总明细 源文件后台下'!C:C,"Refund")</f>
        <v>0</v>
      </c>
      <c r="AE1130">
        <f>SUMIFS('总明细 源文件后台下'!V:V,'总明细 源文件后台下'!E:E,E1130,'总明细 源文件后台下'!C:C,"Refund")</f>
        <v>0</v>
      </c>
      <c r="AF1130">
        <f>SUMIFS('总明细 源文件后台下'!W:W,'总明细 源文件后台下'!E:E,E1130,'总明细 源文件后台下'!C:C,"Refund")</f>
        <v>0</v>
      </c>
      <c r="AK1130">
        <f>(SUMIF('广告费 源文件后台下'!G:G,E1130,'广告费 源文件后台下'!M:M))*-1</f>
        <v>0</v>
      </c>
      <c r="AL1130">
        <f>SUMIFS('总明细 源文件后台下'!W:W,'总明细 源文件后台下'!E:E,E1130,'总明细 源文件后台下'!C:C,"Adjustment",'总明细 源文件后台下'!F:F,"FBA Inventory Reimbursement - Customer Return")</f>
        <v>0</v>
      </c>
      <c r="AM1130">
        <f>SUMIFS('总明细 源文件后台下'!W:W,'总明细 源文件后台下'!E:E,E1130,'总明细 源文件后台下'!C:C,"Adjustment",'总明细 源文件后台下'!F:F,"FBA Inventory Reimbursement - Damaged:Warehouse")</f>
        <v>0</v>
      </c>
      <c r="AN1130">
        <f>SUMIFS('总明细 源文件后台下'!W:W,'总明细 源文件后台下'!E:E,E1130,'总明细 源文件后台下'!C:C,"Adjustment",'总明细 源文件后台下'!F:F,"FBA Inventory Reimbursement - Customer Service Issue")</f>
        <v>0</v>
      </c>
      <c r="AO1130">
        <f>SUMIFS('总明细 源文件后台下'!W:W,'总明细 源文件后台下'!E:E,E1130,'总明细 源文件后台下'!C:C,"Adjustment",'总明细 源文件后台下'!F:F,"FBA Inventory Reimbursement - Fee Correction")</f>
        <v>0</v>
      </c>
      <c r="AP1130">
        <f>SUMIFS('总明细 源文件后台下'!W:W,'总明细 源文件后台下'!E:E,E1130,'总明细 源文件后台下'!C:C,"Adjustment",'总明细 源文件后台下'!F:F,"FBA Inventory Reimbursement - General Adjustment")</f>
        <v>0</v>
      </c>
      <c r="AQ1130">
        <f>SUMIFS('总明细 源文件后台下'!W:W,'总明细 源文件后台下'!E:E,E1130,'总明细 源文件后台下'!C:C,"Adjustment",'总明细 源文件后台下'!F:F,"FBA Inventory Reimbursement - Lost:Inbound")</f>
        <v>0</v>
      </c>
      <c r="AR1130">
        <f>SUMIFS('总明细 源文件后台下'!W:W,'总明细 源文件后台下'!E:E,E1130,'总明细 源文件后台下'!C:C,"Adjustment",'总明细 源文件后台下'!F:F,"FBA Inventory Reimbursement - Lost:Warehouse")</f>
        <v>0</v>
      </c>
      <c r="AS1130">
        <f>SUMIFS('总明细 源文件后台下'!W:W,'总明细 源文件后台下'!E:E,E1130,'总明细 源文件后台下'!C:C,"Adjustment",'总明细 源文件后台下'!F:F,"Non-subscription Fee Adjustment")</f>
        <v>0</v>
      </c>
      <c r="AT1130">
        <f>SUMIFS('总明细 源文件后台下'!W:W,'总明细 源文件后台下'!E:E,E1130,'总明细 源文件后台下'!C:C,"Adjustment",'总明细 源文件后台下'!F:F,"FBA Inventory Placement Service Fee")</f>
        <v>0</v>
      </c>
      <c r="AV1130">
        <f>SUMIF('FBA Customer Return Per Unit Fe'!B:B,E1130,'FBA Customer Return Per Unit Fe'!C:C)</f>
        <v>0</v>
      </c>
      <c r="AX1130">
        <f>(SUMIF('仓储费 源文件后台下'!C:C,E1130,'仓储费 源文件后台下'!V:V))*-1</f>
        <v>-5.33E-2</v>
      </c>
      <c r="AZ1130">
        <f>SUMIF('Disposal Fee销毁费用-160.95'!B:B,E1130,'Disposal Fee销毁费用-160.95'!D:D)*-1</f>
        <v>-0.45</v>
      </c>
      <c r="BC1130">
        <f>IFERROR(VLOOKUP(F1130,'优惠券-86.4'!F:I,4,0),0)</f>
        <v>0</v>
      </c>
      <c r="BD1130">
        <f>IFERROR(VLOOKUP(F1130,'早评-120'!E:H,4,0),0)</f>
        <v>0</v>
      </c>
      <c r="BF1130">
        <f t="shared" si="136"/>
        <v>-0.50329999999999997</v>
      </c>
      <c r="BG1130">
        <f t="shared" si="137"/>
        <v>0</v>
      </c>
      <c r="BH1130">
        <f t="shared" si="138"/>
        <v>-3.2714499999999997</v>
      </c>
      <c r="BQ1130" s="45">
        <f t="shared" si="139"/>
        <v>-3.2714499999999997</v>
      </c>
      <c r="BR1130">
        <f>SUMIFS('9月销毁明细'!D:D,'9月销毁明细'!A:A,E1130,'9月销毁明细'!H:H,"Sellable")</f>
        <v>0</v>
      </c>
      <c r="BS1130">
        <f>SUMIFS('9月销毁明细'!G:G,'9月销毁明细'!A:A,E1130,'9月销毁明细'!H:H,"Sellable")</f>
        <v>0</v>
      </c>
      <c r="BT1130">
        <f>SUMIFS('9月销毁明细'!D:D,'9月销毁明细'!A:A,E1130,'9月销毁明细'!H:H,"Unsellable")</f>
        <v>0</v>
      </c>
      <c r="BU1130">
        <f>SUMIFS('9月销毁明细'!G:G,'9月销毁明细'!A:A,E1130,'9月销毁明细'!H:H,"Unsellable")</f>
        <v>0</v>
      </c>
      <c r="BW1130">
        <f>IFERROR(I1130*VLOOKUP(F1130,'9.3成本表'!C:L,10,0),0)</f>
        <v>0</v>
      </c>
      <c r="BX1130">
        <f t="shared" si="140"/>
        <v>0</v>
      </c>
      <c r="CC1130" s="45">
        <f t="shared" si="141"/>
        <v>-3.2714499999999997</v>
      </c>
      <c r="CD1130" s="45">
        <f t="shared" si="142"/>
        <v>0</v>
      </c>
      <c r="CE1130" s="45">
        <f t="shared" si="143"/>
        <v>0</v>
      </c>
    </row>
    <row r="1131" spans="4:83" x14ac:dyDescent="0.25">
      <c r="D1131" s="20" t="s">
        <v>2371</v>
      </c>
      <c r="E1131" s="20" t="s">
        <v>2372</v>
      </c>
      <c r="F1131" s="20">
        <v>6812</v>
      </c>
      <c r="G1131">
        <v>1125</v>
      </c>
      <c r="H1131" s="20"/>
      <c r="I1131">
        <f>SUMIFS('总明细 源文件后台下'!G:G,'总明细 源文件后台下'!E:E,E1131,'总明细 源文件后台下'!C:C,"Order")</f>
        <v>0</v>
      </c>
      <c r="J1131">
        <f>SUMIFS('总明细 源文件后台下'!M:M,'总明细 源文件后台下'!E:E,E1131,'总明细 源文件后台下'!C:C,"Order")</f>
        <v>0</v>
      </c>
      <c r="K1131">
        <f>SUMIFS('总明细 源文件后台下'!N:N,'总明细 源文件后台下'!E:E,E1131,'总明细 源文件后台下'!C:C,"Order")</f>
        <v>0</v>
      </c>
      <c r="L1131">
        <f>SUMIFS('总明细 源文件后台下'!O:O,'总明细 源文件后台下'!E:E,E1131,'总明细 源文件后台下'!C:C,"Order")</f>
        <v>0</v>
      </c>
      <c r="M1131">
        <f>SUMIFS('总明细 源文件后台下'!P:P,'总明细 源文件后台下'!E:E,E1131,'总明细 源文件后台下'!C:C,"Order")</f>
        <v>0</v>
      </c>
      <c r="N1131">
        <f>SUMIFS('总明细 源文件后台下'!Q:Q,'总明细 源文件后台下'!E:E,E1131,'总明细 源文件后台下'!C:C,"Order")</f>
        <v>0</v>
      </c>
      <c r="O1131">
        <f>SUMIFS('总明细 源文件后台下'!R:R,'总明细 源文件后台下'!E:E,E1131,'总明细 源文件后台下'!C:C,"Order")</f>
        <v>0</v>
      </c>
      <c r="P1131">
        <f>SUMIFS('总明细 源文件后台下'!S:S,'总明细 源文件后台下'!E:E,E1131,'总明细 源文件后台下'!C:C,"Order")</f>
        <v>0</v>
      </c>
      <c r="Q1131">
        <f>SUMIFS('总明细 源文件后台下'!T:T,'总明细 源文件后台下'!E:E,E1131,'总明细 源文件后台下'!C:C,"Order")</f>
        <v>0</v>
      </c>
      <c r="R1131">
        <f>SUMIFS('总明细 源文件后台下'!U:U,'总明细 源文件后台下'!E:E,E1131,'总明细 源文件后台下'!C:C,"Order")</f>
        <v>0</v>
      </c>
      <c r="S1131">
        <f>SUMIFS('总明细 源文件后台下'!V:V,'总明细 源文件后台下'!E:E,E1131,'总明细 源文件后台下'!C:C,"Order")</f>
        <v>0</v>
      </c>
      <c r="T1131">
        <f>SUMIFS('总明细 源文件后台下'!W:W,'总明细 源文件后台下'!E:E,E1131,'总明细 源文件后台下'!C:C,"Order")</f>
        <v>0</v>
      </c>
      <c r="U1131">
        <f>SUMIFS('总明细 源文件后台下'!G:G,'总明细 源文件后台下'!E:E,E1131,'总明细 源文件后台下'!C:C,"Refund")</f>
        <v>0</v>
      </c>
      <c r="V1131">
        <f>SUMIFS('总明细 源文件后台下'!M:M,'总明细 源文件后台下'!E:E,E1131,'总明细 源文件后台下'!C:C,"Refund")</f>
        <v>0</v>
      </c>
      <c r="W1131">
        <f>SUMIFS('总明细 源文件后台下'!N:N,'总明细 源文件后台下'!E:E,E1131,'总明细 源文件后台下'!C:C,"Refund")</f>
        <v>0</v>
      </c>
      <c r="X1131">
        <f>SUMIFS('总明细 源文件后台下'!O:O,'总明细 源文件后台下'!E:E,E1131,'总明细 源文件后台下'!C:C,"Refund")</f>
        <v>0</v>
      </c>
      <c r="Y1131">
        <f>SUMIFS('总明细 源文件后台下'!P:P,'总明细 源文件后台下'!E:E,E1131,'总明细 源文件后台下'!C:C,"Refund")</f>
        <v>0</v>
      </c>
      <c r="Z1131">
        <f>SUMIFS('总明细 源文件后台下'!Q:Q,'总明细 源文件后台下'!E:E,E1131,'总明细 源文件后台下'!C:C,"Refund")</f>
        <v>0</v>
      </c>
      <c r="AA1131">
        <f>SUMIFS('总明细 源文件后台下'!R:R,'总明细 源文件后台下'!E:E,E1131,'总明细 源文件后台下'!C:C,"Refund")</f>
        <v>0</v>
      </c>
      <c r="AB1131">
        <f>SUMIFS('总明细 源文件后台下'!S:S,'总明细 源文件后台下'!E:E,E1131,'总明细 源文件后台下'!C:C,"Refund")</f>
        <v>0</v>
      </c>
      <c r="AC1131">
        <f>SUMIFS('总明细 源文件后台下'!T:T,'总明细 源文件后台下'!E:E,E1131,'总明细 源文件后台下'!C:C,"Refund")</f>
        <v>0</v>
      </c>
      <c r="AD1131">
        <f>SUMIFS('总明细 源文件后台下'!U:U,'总明细 源文件后台下'!E:E,E1131,'总明细 源文件后台下'!C:C,"Refund")</f>
        <v>0</v>
      </c>
      <c r="AE1131">
        <f>SUMIFS('总明细 源文件后台下'!V:V,'总明细 源文件后台下'!E:E,E1131,'总明细 源文件后台下'!C:C,"Refund")</f>
        <v>0</v>
      </c>
      <c r="AF1131">
        <f>SUMIFS('总明细 源文件后台下'!W:W,'总明细 源文件后台下'!E:E,E1131,'总明细 源文件后台下'!C:C,"Refund")</f>
        <v>0</v>
      </c>
      <c r="AK1131">
        <f>(SUMIF('广告费 源文件后台下'!G:G,E1131,'广告费 源文件后台下'!M:M))*-1</f>
        <v>0</v>
      </c>
      <c r="AL1131">
        <f>SUMIFS('总明细 源文件后台下'!W:W,'总明细 源文件后台下'!E:E,E1131,'总明细 源文件后台下'!C:C,"Adjustment",'总明细 源文件后台下'!F:F,"FBA Inventory Reimbursement - Customer Return")</f>
        <v>0</v>
      </c>
      <c r="AM1131">
        <f>SUMIFS('总明细 源文件后台下'!W:W,'总明细 源文件后台下'!E:E,E1131,'总明细 源文件后台下'!C:C,"Adjustment",'总明细 源文件后台下'!F:F,"FBA Inventory Reimbursement - Damaged:Warehouse")</f>
        <v>0</v>
      </c>
      <c r="AN1131">
        <f>SUMIFS('总明细 源文件后台下'!W:W,'总明细 源文件后台下'!E:E,E1131,'总明细 源文件后台下'!C:C,"Adjustment",'总明细 源文件后台下'!F:F,"FBA Inventory Reimbursement - Customer Service Issue")</f>
        <v>0</v>
      </c>
      <c r="AO1131">
        <f>SUMIFS('总明细 源文件后台下'!W:W,'总明细 源文件后台下'!E:E,E1131,'总明细 源文件后台下'!C:C,"Adjustment",'总明细 源文件后台下'!F:F,"FBA Inventory Reimbursement - Fee Correction")</f>
        <v>0</v>
      </c>
      <c r="AP1131">
        <f>SUMIFS('总明细 源文件后台下'!W:W,'总明细 源文件后台下'!E:E,E1131,'总明细 源文件后台下'!C:C,"Adjustment",'总明细 源文件后台下'!F:F,"FBA Inventory Reimbursement - General Adjustment")</f>
        <v>0</v>
      </c>
      <c r="AQ1131">
        <f>SUMIFS('总明细 源文件后台下'!W:W,'总明细 源文件后台下'!E:E,E1131,'总明细 源文件后台下'!C:C,"Adjustment",'总明细 源文件后台下'!F:F,"FBA Inventory Reimbursement - Lost:Inbound")</f>
        <v>0</v>
      </c>
      <c r="AR1131">
        <f>SUMIFS('总明细 源文件后台下'!W:W,'总明细 源文件后台下'!E:E,E1131,'总明细 源文件后台下'!C:C,"Adjustment",'总明细 源文件后台下'!F:F,"FBA Inventory Reimbursement - Lost:Warehouse")</f>
        <v>0</v>
      </c>
      <c r="AS1131">
        <f>SUMIFS('总明细 源文件后台下'!W:W,'总明细 源文件后台下'!E:E,E1131,'总明细 源文件后台下'!C:C,"Adjustment",'总明细 源文件后台下'!F:F,"Non-subscription Fee Adjustment")</f>
        <v>0</v>
      </c>
      <c r="AT1131">
        <f>SUMIFS('总明细 源文件后台下'!W:W,'总明细 源文件后台下'!E:E,E1131,'总明细 源文件后台下'!C:C,"Adjustment",'总明细 源文件后台下'!F:F,"FBA Inventory Placement Service Fee")</f>
        <v>0</v>
      </c>
      <c r="AV1131">
        <f>SUMIF('FBA Customer Return Per Unit Fe'!B:B,E1131,'FBA Customer Return Per Unit Fe'!C:C)</f>
        <v>0</v>
      </c>
      <c r="AX1131">
        <f>(SUMIF('仓储费 源文件后台下'!C:C,E1131,'仓储费 源文件后台下'!V:V))*-1</f>
        <v>-6.8400000000000002E-2</v>
      </c>
      <c r="AZ1131">
        <f>SUMIF('Disposal Fee销毁费用-160.95'!B:B,E1131,'Disposal Fee销毁费用-160.95'!D:D)*-1</f>
        <v>-0.45</v>
      </c>
      <c r="BC1131">
        <f>IFERROR(VLOOKUP(F1131,'优惠券-86.4'!F:I,4,0),0)</f>
        <v>0</v>
      </c>
      <c r="BD1131">
        <f>IFERROR(VLOOKUP(F1131,'早评-120'!E:H,4,0),0)</f>
        <v>0</v>
      </c>
      <c r="BF1131">
        <f t="shared" si="136"/>
        <v>-0.51839999999999997</v>
      </c>
      <c r="BG1131">
        <f t="shared" si="137"/>
        <v>0</v>
      </c>
      <c r="BH1131">
        <f t="shared" si="138"/>
        <v>-3.3695999999999997</v>
      </c>
      <c r="BQ1131" s="45">
        <f t="shared" si="139"/>
        <v>-3.3695999999999997</v>
      </c>
      <c r="BR1131">
        <f>SUMIFS('9月销毁明细'!D:D,'9月销毁明细'!A:A,E1131,'9月销毁明细'!H:H,"Sellable")</f>
        <v>0</v>
      </c>
      <c r="BS1131">
        <f>SUMIFS('9月销毁明细'!G:G,'9月销毁明细'!A:A,E1131,'9月销毁明细'!H:H,"Sellable")</f>
        <v>0</v>
      </c>
      <c r="BT1131">
        <f>SUMIFS('9月销毁明细'!D:D,'9月销毁明细'!A:A,E1131,'9月销毁明细'!H:H,"Unsellable")</f>
        <v>0</v>
      </c>
      <c r="BU1131">
        <f>SUMIFS('9月销毁明细'!G:G,'9月销毁明细'!A:A,E1131,'9月销毁明细'!H:H,"Unsellable")</f>
        <v>0</v>
      </c>
      <c r="BW1131">
        <f>IFERROR(I1131*VLOOKUP(F1131,'9.3成本表'!C:L,10,0),0)</f>
        <v>0</v>
      </c>
      <c r="BX1131">
        <f t="shared" si="140"/>
        <v>0</v>
      </c>
      <c r="CC1131" s="45">
        <f t="shared" si="141"/>
        <v>-3.3695999999999997</v>
      </c>
      <c r="CD1131" s="45">
        <f t="shared" si="142"/>
        <v>0</v>
      </c>
      <c r="CE1131" s="45">
        <f t="shared" si="143"/>
        <v>0</v>
      </c>
    </row>
    <row r="1132" spans="4:83" x14ac:dyDescent="0.25">
      <c r="D1132" s="20" t="s">
        <v>2373</v>
      </c>
      <c r="E1132" s="20" t="s">
        <v>2374</v>
      </c>
      <c r="F1132" s="20">
        <v>6812</v>
      </c>
      <c r="G1132">
        <v>1126</v>
      </c>
      <c r="H1132" s="20"/>
      <c r="I1132">
        <f>SUMIFS('总明细 源文件后台下'!G:G,'总明细 源文件后台下'!E:E,E1132,'总明细 源文件后台下'!C:C,"Order")</f>
        <v>0</v>
      </c>
      <c r="J1132">
        <f>SUMIFS('总明细 源文件后台下'!M:M,'总明细 源文件后台下'!E:E,E1132,'总明细 源文件后台下'!C:C,"Order")</f>
        <v>0</v>
      </c>
      <c r="K1132">
        <f>SUMIFS('总明细 源文件后台下'!N:N,'总明细 源文件后台下'!E:E,E1132,'总明细 源文件后台下'!C:C,"Order")</f>
        <v>0</v>
      </c>
      <c r="L1132">
        <f>SUMIFS('总明细 源文件后台下'!O:O,'总明细 源文件后台下'!E:E,E1132,'总明细 源文件后台下'!C:C,"Order")</f>
        <v>0</v>
      </c>
      <c r="M1132">
        <f>SUMIFS('总明细 源文件后台下'!P:P,'总明细 源文件后台下'!E:E,E1132,'总明细 源文件后台下'!C:C,"Order")</f>
        <v>0</v>
      </c>
      <c r="N1132">
        <f>SUMIFS('总明细 源文件后台下'!Q:Q,'总明细 源文件后台下'!E:E,E1132,'总明细 源文件后台下'!C:C,"Order")</f>
        <v>0</v>
      </c>
      <c r="O1132">
        <f>SUMIFS('总明细 源文件后台下'!R:R,'总明细 源文件后台下'!E:E,E1132,'总明细 源文件后台下'!C:C,"Order")</f>
        <v>0</v>
      </c>
      <c r="P1132">
        <f>SUMIFS('总明细 源文件后台下'!S:S,'总明细 源文件后台下'!E:E,E1132,'总明细 源文件后台下'!C:C,"Order")</f>
        <v>0</v>
      </c>
      <c r="Q1132">
        <f>SUMIFS('总明细 源文件后台下'!T:T,'总明细 源文件后台下'!E:E,E1132,'总明细 源文件后台下'!C:C,"Order")</f>
        <v>0</v>
      </c>
      <c r="R1132">
        <f>SUMIFS('总明细 源文件后台下'!U:U,'总明细 源文件后台下'!E:E,E1132,'总明细 源文件后台下'!C:C,"Order")</f>
        <v>0</v>
      </c>
      <c r="S1132">
        <f>SUMIFS('总明细 源文件后台下'!V:V,'总明细 源文件后台下'!E:E,E1132,'总明细 源文件后台下'!C:C,"Order")</f>
        <v>0</v>
      </c>
      <c r="T1132">
        <f>SUMIFS('总明细 源文件后台下'!W:W,'总明细 源文件后台下'!E:E,E1132,'总明细 源文件后台下'!C:C,"Order")</f>
        <v>0</v>
      </c>
      <c r="U1132">
        <f>SUMIFS('总明细 源文件后台下'!G:G,'总明细 源文件后台下'!E:E,E1132,'总明细 源文件后台下'!C:C,"Refund")</f>
        <v>0</v>
      </c>
      <c r="V1132">
        <f>SUMIFS('总明细 源文件后台下'!M:M,'总明细 源文件后台下'!E:E,E1132,'总明细 源文件后台下'!C:C,"Refund")</f>
        <v>0</v>
      </c>
      <c r="W1132">
        <f>SUMIFS('总明细 源文件后台下'!N:N,'总明细 源文件后台下'!E:E,E1132,'总明细 源文件后台下'!C:C,"Refund")</f>
        <v>0</v>
      </c>
      <c r="X1132">
        <f>SUMIFS('总明细 源文件后台下'!O:O,'总明细 源文件后台下'!E:E,E1132,'总明细 源文件后台下'!C:C,"Refund")</f>
        <v>0</v>
      </c>
      <c r="Y1132">
        <f>SUMIFS('总明细 源文件后台下'!P:P,'总明细 源文件后台下'!E:E,E1132,'总明细 源文件后台下'!C:C,"Refund")</f>
        <v>0</v>
      </c>
      <c r="Z1132">
        <f>SUMIFS('总明细 源文件后台下'!Q:Q,'总明细 源文件后台下'!E:E,E1132,'总明细 源文件后台下'!C:C,"Refund")</f>
        <v>0</v>
      </c>
      <c r="AA1132">
        <f>SUMIFS('总明细 源文件后台下'!R:R,'总明细 源文件后台下'!E:E,E1132,'总明细 源文件后台下'!C:C,"Refund")</f>
        <v>0</v>
      </c>
      <c r="AB1132">
        <f>SUMIFS('总明细 源文件后台下'!S:S,'总明细 源文件后台下'!E:E,E1132,'总明细 源文件后台下'!C:C,"Refund")</f>
        <v>0</v>
      </c>
      <c r="AC1132">
        <f>SUMIFS('总明细 源文件后台下'!T:T,'总明细 源文件后台下'!E:E,E1132,'总明细 源文件后台下'!C:C,"Refund")</f>
        <v>0</v>
      </c>
      <c r="AD1132">
        <f>SUMIFS('总明细 源文件后台下'!U:U,'总明细 源文件后台下'!E:E,E1132,'总明细 源文件后台下'!C:C,"Refund")</f>
        <v>0</v>
      </c>
      <c r="AE1132">
        <f>SUMIFS('总明细 源文件后台下'!V:V,'总明细 源文件后台下'!E:E,E1132,'总明细 源文件后台下'!C:C,"Refund")</f>
        <v>0</v>
      </c>
      <c r="AF1132">
        <f>SUMIFS('总明细 源文件后台下'!W:W,'总明细 源文件后台下'!E:E,E1132,'总明细 源文件后台下'!C:C,"Refund")</f>
        <v>0</v>
      </c>
      <c r="AK1132">
        <f>(SUMIF('广告费 源文件后台下'!G:G,E1132,'广告费 源文件后台下'!M:M))*-1</f>
        <v>0</v>
      </c>
      <c r="AL1132">
        <f>SUMIFS('总明细 源文件后台下'!W:W,'总明细 源文件后台下'!E:E,E1132,'总明细 源文件后台下'!C:C,"Adjustment",'总明细 源文件后台下'!F:F,"FBA Inventory Reimbursement - Customer Return")</f>
        <v>0</v>
      </c>
      <c r="AM1132">
        <f>SUMIFS('总明细 源文件后台下'!W:W,'总明细 源文件后台下'!E:E,E1132,'总明细 源文件后台下'!C:C,"Adjustment",'总明细 源文件后台下'!F:F,"FBA Inventory Reimbursement - Damaged:Warehouse")</f>
        <v>0</v>
      </c>
      <c r="AN1132">
        <f>SUMIFS('总明细 源文件后台下'!W:W,'总明细 源文件后台下'!E:E,E1132,'总明细 源文件后台下'!C:C,"Adjustment",'总明细 源文件后台下'!F:F,"FBA Inventory Reimbursement - Customer Service Issue")</f>
        <v>0</v>
      </c>
      <c r="AO1132">
        <f>SUMIFS('总明细 源文件后台下'!W:W,'总明细 源文件后台下'!E:E,E1132,'总明细 源文件后台下'!C:C,"Adjustment",'总明细 源文件后台下'!F:F,"FBA Inventory Reimbursement - Fee Correction")</f>
        <v>0</v>
      </c>
      <c r="AP1132">
        <f>SUMIFS('总明细 源文件后台下'!W:W,'总明细 源文件后台下'!E:E,E1132,'总明细 源文件后台下'!C:C,"Adjustment",'总明细 源文件后台下'!F:F,"FBA Inventory Reimbursement - General Adjustment")</f>
        <v>0</v>
      </c>
      <c r="AQ1132">
        <f>SUMIFS('总明细 源文件后台下'!W:W,'总明细 源文件后台下'!E:E,E1132,'总明细 源文件后台下'!C:C,"Adjustment",'总明细 源文件后台下'!F:F,"FBA Inventory Reimbursement - Lost:Inbound")</f>
        <v>0</v>
      </c>
      <c r="AR1132">
        <f>SUMIFS('总明细 源文件后台下'!W:W,'总明细 源文件后台下'!E:E,E1132,'总明细 源文件后台下'!C:C,"Adjustment",'总明细 源文件后台下'!F:F,"FBA Inventory Reimbursement - Lost:Warehouse")</f>
        <v>0</v>
      </c>
      <c r="AS1132">
        <f>SUMIFS('总明细 源文件后台下'!W:W,'总明细 源文件后台下'!E:E,E1132,'总明细 源文件后台下'!C:C,"Adjustment",'总明细 源文件后台下'!F:F,"Non-subscription Fee Adjustment")</f>
        <v>0</v>
      </c>
      <c r="AT1132">
        <f>SUMIFS('总明细 源文件后台下'!W:W,'总明细 源文件后台下'!E:E,E1132,'总明细 源文件后台下'!C:C,"Adjustment",'总明细 源文件后台下'!F:F,"FBA Inventory Placement Service Fee")</f>
        <v>0</v>
      </c>
      <c r="AV1132">
        <f>SUMIF('FBA Customer Return Per Unit Fe'!B:B,E1132,'FBA Customer Return Per Unit Fe'!C:C)</f>
        <v>0</v>
      </c>
      <c r="AX1132">
        <f>(SUMIF('仓储费 源文件后台下'!C:C,E1132,'仓储费 源文件后台下'!V:V))*-1</f>
        <v>-8.8900000000000007E-2</v>
      </c>
      <c r="AZ1132">
        <f>SUMIF('Disposal Fee销毁费用-160.95'!B:B,E1132,'Disposal Fee销毁费用-160.95'!D:D)*-1</f>
        <v>-0.75</v>
      </c>
      <c r="BC1132">
        <f>IFERROR(VLOOKUP(F1132,'优惠券-86.4'!F:I,4,0),0)</f>
        <v>0</v>
      </c>
      <c r="BD1132">
        <f>IFERROR(VLOOKUP(F1132,'早评-120'!E:H,4,0),0)</f>
        <v>0</v>
      </c>
      <c r="BF1132">
        <f t="shared" si="136"/>
        <v>-0.83889999999999998</v>
      </c>
      <c r="BG1132">
        <f t="shared" si="137"/>
        <v>0</v>
      </c>
      <c r="BH1132">
        <f t="shared" si="138"/>
        <v>-5.4528499999999998</v>
      </c>
      <c r="BQ1132" s="45">
        <f t="shared" si="139"/>
        <v>-5.4528499999999998</v>
      </c>
      <c r="BR1132">
        <f>SUMIFS('9月销毁明细'!D:D,'9月销毁明细'!A:A,E1132,'9月销毁明细'!H:H,"Sellable")</f>
        <v>0</v>
      </c>
      <c r="BS1132">
        <f>SUMIFS('9月销毁明细'!G:G,'9月销毁明细'!A:A,E1132,'9月销毁明细'!H:H,"Sellable")</f>
        <v>0</v>
      </c>
      <c r="BT1132">
        <f>SUMIFS('9月销毁明细'!D:D,'9月销毁明细'!A:A,E1132,'9月销毁明细'!H:H,"Unsellable")</f>
        <v>0</v>
      </c>
      <c r="BU1132">
        <f>SUMIFS('9月销毁明细'!G:G,'9月销毁明细'!A:A,E1132,'9月销毁明细'!H:H,"Unsellable")</f>
        <v>0</v>
      </c>
      <c r="BW1132">
        <f>IFERROR(I1132*VLOOKUP(F1132,'9.3成本表'!C:L,10,0),0)</f>
        <v>0</v>
      </c>
      <c r="BX1132">
        <f t="shared" si="140"/>
        <v>0</v>
      </c>
      <c r="CC1132" s="45">
        <f t="shared" si="141"/>
        <v>-5.4528499999999998</v>
      </c>
      <c r="CD1132" s="45">
        <f t="shared" si="142"/>
        <v>0</v>
      </c>
      <c r="CE1132" s="45">
        <f t="shared" si="143"/>
        <v>0</v>
      </c>
    </row>
    <row r="1133" spans="4:83" x14ac:dyDescent="0.25">
      <c r="D1133" s="20" t="s">
        <v>2375</v>
      </c>
      <c r="E1133" s="20" t="s">
        <v>2376</v>
      </c>
      <c r="F1133" s="20">
        <v>6812</v>
      </c>
      <c r="G1133">
        <v>1127</v>
      </c>
      <c r="H1133" s="20"/>
      <c r="I1133">
        <f>SUMIFS('总明细 源文件后台下'!G:G,'总明细 源文件后台下'!E:E,E1133,'总明细 源文件后台下'!C:C,"Order")</f>
        <v>0</v>
      </c>
      <c r="J1133">
        <f>SUMIFS('总明细 源文件后台下'!M:M,'总明细 源文件后台下'!E:E,E1133,'总明细 源文件后台下'!C:C,"Order")</f>
        <v>0</v>
      </c>
      <c r="K1133">
        <f>SUMIFS('总明细 源文件后台下'!N:N,'总明细 源文件后台下'!E:E,E1133,'总明细 源文件后台下'!C:C,"Order")</f>
        <v>0</v>
      </c>
      <c r="L1133">
        <f>SUMIFS('总明细 源文件后台下'!O:O,'总明细 源文件后台下'!E:E,E1133,'总明细 源文件后台下'!C:C,"Order")</f>
        <v>0</v>
      </c>
      <c r="M1133">
        <f>SUMIFS('总明细 源文件后台下'!P:P,'总明细 源文件后台下'!E:E,E1133,'总明细 源文件后台下'!C:C,"Order")</f>
        <v>0</v>
      </c>
      <c r="N1133">
        <f>SUMIFS('总明细 源文件后台下'!Q:Q,'总明细 源文件后台下'!E:E,E1133,'总明细 源文件后台下'!C:C,"Order")</f>
        <v>0</v>
      </c>
      <c r="O1133">
        <f>SUMIFS('总明细 源文件后台下'!R:R,'总明细 源文件后台下'!E:E,E1133,'总明细 源文件后台下'!C:C,"Order")</f>
        <v>0</v>
      </c>
      <c r="P1133">
        <f>SUMIFS('总明细 源文件后台下'!S:S,'总明细 源文件后台下'!E:E,E1133,'总明细 源文件后台下'!C:C,"Order")</f>
        <v>0</v>
      </c>
      <c r="Q1133">
        <f>SUMIFS('总明细 源文件后台下'!T:T,'总明细 源文件后台下'!E:E,E1133,'总明细 源文件后台下'!C:C,"Order")</f>
        <v>0</v>
      </c>
      <c r="R1133">
        <f>SUMIFS('总明细 源文件后台下'!U:U,'总明细 源文件后台下'!E:E,E1133,'总明细 源文件后台下'!C:C,"Order")</f>
        <v>0</v>
      </c>
      <c r="S1133">
        <f>SUMIFS('总明细 源文件后台下'!V:V,'总明细 源文件后台下'!E:E,E1133,'总明细 源文件后台下'!C:C,"Order")</f>
        <v>0</v>
      </c>
      <c r="T1133">
        <f>SUMIFS('总明细 源文件后台下'!W:W,'总明细 源文件后台下'!E:E,E1133,'总明细 源文件后台下'!C:C,"Order")</f>
        <v>0</v>
      </c>
      <c r="U1133">
        <f>SUMIFS('总明细 源文件后台下'!G:G,'总明细 源文件后台下'!E:E,E1133,'总明细 源文件后台下'!C:C,"Refund")</f>
        <v>0</v>
      </c>
      <c r="V1133">
        <f>SUMIFS('总明细 源文件后台下'!M:M,'总明细 源文件后台下'!E:E,E1133,'总明细 源文件后台下'!C:C,"Refund")</f>
        <v>0</v>
      </c>
      <c r="W1133">
        <f>SUMIFS('总明细 源文件后台下'!N:N,'总明细 源文件后台下'!E:E,E1133,'总明细 源文件后台下'!C:C,"Refund")</f>
        <v>0</v>
      </c>
      <c r="X1133">
        <f>SUMIFS('总明细 源文件后台下'!O:O,'总明细 源文件后台下'!E:E,E1133,'总明细 源文件后台下'!C:C,"Refund")</f>
        <v>0</v>
      </c>
      <c r="Y1133">
        <f>SUMIFS('总明细 源文件后台下'!P:P,'总明细 源文件后台下'!E:E,E1133,'总明细 源文件后台下'!C:C,"Refund")</f>
        <v>0</v>
      </c>
      <c r="Z1133">
        <f>SUMIFS('总明细 源文件后台下'!Q:Q,'总明细 源文件后台下'!E:E,E1133,'总明细 源文件后台下'!C:C,"Refund")</f>
        <v>0</v>
      </c>
      <c r="AA1133">
        <f>SUMIFS('总明细 源文件后台下'!R:R,'总明细 源文件后台下'!E:E,E1133,'总明细 源文件后台下'!C:C,"Refund")</f>
        <v>0</v>
      </c>
      <c r="AB1133">
        <f>SUMIFS('总明细 源文件后台下'!S:S,'总明细 源文件后台下'!E:E,E1133,'总明细 源文件后台下'!C:C,"Refund")</f>
        <v>0</v>
      </c>
      <c r="AC1133">
        <f>SUMIFS('总明细 源文件后台下'!T:T,'总明细 源文件后台下'!E:E,E1133,'总明细 源文件后台下'!C:C,"Refund")</f>
        <v>0</v>
      </c>
      <c r="AD1133">
        <f>SUMIFS('总明细 源文件后台下'!U:U,'总明细 源文件后台下'!E:E,E1133,'总明细 源文件后台下'!C:C,"Refund")</f>
        <v>0</v>
      </c>
      <c r="AE1133">
        <f>SUMIFS('总明细 源文件后台下'!V:V,'总明细 源文件后台下'!E:E,E1133,'总明细 源文件后台下'!C:C,"Refund")</f>
        <v>0</v>
      </c>
      <c r="AF1133">
        <f>SUMIFS('总明细 源文件后台下'!W:W,'总明细 源文件后台下'!E:E,E1133,'总明细 源文件后台下'!C:C,"Refund")</f>
        <v>0</v>
      </c>
      <c r="AK1133">
        <f>(SUMIF('广告费 源文件后台下'!G:G,E1133,'广告费 源文件后台下'!M:M))*-1</f>
        <v>0</v>
      </c>
      <c r="AL1133">
        <f>SUMIFS('总明细 源文件后台下'!W:W,'总明细 源文件后台下'!E:E,E1133,'总明细 源文件后台下'!C:C,"Adjustment",'总明细 源文件后台下'!F:F,"FBA Inventory Reimbursement - Customer Return")</f>
        <v>0</v>
      </c>
      <c r="AM1133">
        <f>SUMIFS('总明细 源文件后台下'!W:W,'总明细 源文件后台下'!E:E,E1133,'总明细 源文件后台下'!C:C,"Adjustment",'总明细 源文件后台下'!F:F,"FBA Inventory Reimbursement - Damaged:Warehouse")</f>
        <v>0</v>
      </c>
      <c r="AN1133">
        <f>SUMIFS('总明细 源文件后台下'!W:W,'总明细 源文件后台下'!E:E,E1133,'总明细 源文件后台下'!C:C,"Adjustment",'总明细 源文件后台下'!F:F,"FBA Inventory Reimbursement - Customer Service Issue")</f>
        <v>0</v>
      </c>
      <c r="AO1133">
        <f>SUMIFS('总明细 源文件后台下'!W:W,'总明细 源文件后台下'!E:E,E1133,'总明细 源文件后台下'!C:C,"Adjustment",'总明细 源文件后台下'!F:F,"FBA Inventory Reimbursement - Fee Correction")</f>
        <v>0</v>
      </c>
      <c r="AP1133">
        <f>SUMIFS('总明细 源文件后台下'!W:W,'总明细 源文件后台下'!E:E,E1133,'总明细 源文件后台下'!C:C,"Adjustment",'总明细 源文件后台下'!F:F,"FBA Inventory Reimbursement - General Adjustment")</f>
        <v>0</v>
      </c>
      <c r="AQ1133">
        <f>SUMIFS('总明细 源文件后台下'!W:W,'总明细 源文件后台下'!E:E,E1133,'总明细 源文件后台下'!C:C,"Adjustment",'总明细 源文件后台下'!F:F,"FBA Inventory Reimbursement - Lost:Inbound")</f>
        <v>0</v>
      </c>
      <c r="AR1133">
        <f>SUMIFS('总明细 源文件后台下'!W:W,'总明细 源文件后台下'!E:E,E1133,'总明细 源文件后台下'!C:C,"Adjustment",'总明细 源文件后台下'!F:F,"FBA Inventory Reimbursement - Lost:Warehouse")</f>
        <v>0</v>
      </c>
      <c r="AS1133">
        <f>SUMIFS('总明细 源文件后台下'!W:W,'总明细 源文件后台下'!E:E,E1133,'总明细 源文件后台下'!C:C,"Adjustment",'总明细 源文件后台下'!F:F,"Non-subscription Fee Adjustment")</f>
        <v>0</v>
      </c>
      <c r="AT1133">
        <f>SUMIFS('总明细 源文件后台下'!W:W,'总明细 源文件后台下'!E:E,E1133,'总明细 源文件后台下'!C:C,"Adjustment",'总明细 源文件后台下'!F:F,"FBA Inventory Placement Service Fee")</f>
        <v>0</v>
      </c>
      <c r="AV1133">
        <f>SUMIF('FBA Customer Return Per Unit Fe'!B:B,E1133,'FBA Customer Return Per Unit Fe'!C:C)</f>
        <v>0</v>
      </c>
      <c r="AX1133">
        <f>(SUMIF('仓储费 源文件后台下'!C:C,E1133,'仓储费 源文件后台下'!V:V))*-1</f>
        <v>-5.33E-2</v>
      </c>
      <c r="AZ1133">
        <f>SUMIF('Disposal Fee销毁费用-160.95'!B:B,E1133,'Disposal Fee销毁费用-160.95'!D:D)*-1</f>
        <v>-0.45</v>
      </c>
      <c r="BC1133">
        <f>IFERROR(VLOOKUP(F1133,'优惠券-86.4'!F:I,4,0),0)</f>
        <v>0</v>
      </c>
      <c r="BD1133">
        <f>IFERROR(VLOOKUP(F1133,'早评-120'!E:H,4,0),0)</f>
        <v>0</v>
      </c>
      <c r="BF1133">
        <f t="shared" si="136"/>
        <v>-0.50329999999999997</v>
      </c>
      <c r="BG1133">
        <f t="shared" si="137"/>
        <v>0</v>
      </c>
      <c r="BH1133">
        <f t="shared" si="138"/>
        <v>-3.2714499999999997</v>
      </c>
      <c r="BQ1133" s="45">
        <f t="shared" si="139"/>
        <v>-3.2714499999999997</v>
      </c>
      <c r="BR1133">
        <f>SUMIFS('9月销毁明细'!D:D,'9月销毁明细'!A:A,E1133,'9月销毁明细'!H:H,"Sellable")</f>
        <v>0</v>
      </c>
      <c r="BS1133">
        <f>SUMIFS('9月销毁明细'!G:G,'9月销毁明细'!A:A,E1133,'9月销毁明细'!H:H,"Sellable")</f>
        <v>0</v>
      </c>
      <c r="BT1133">
        <f>SUMIFS('9月销毁明细'!D:D,'9月销毁明细'!A:A,E1133,'9月销毁明细'!H:H,"Unsellable")</f>
        <v>0</v>
      </c>
      <c r="BU1133">
        <f>SUMIFS('9月销毁明细'!G:G,'9月销毁明细'!A:A,E1133,'9月销毁明细'!H:H,"Unsellable")</f>
        <v>0</v>
      </c>
      <c r="BW1133">
        <f>IFERROR(I1133*VLOOKUP(F1133,'9.3成本表'!C:L,10,0),0)</f>
        <v>0</v>
      </c>
      <c r="BX1133">
        <f t="shared" si="140"/>
        <v>0</v>
      </c>
      <c r="CC1133" s="45">
        <f t="shared" si="141"/>
        <v>-3.2714499999999997</v>
      </c>
      <c r="CD1133" s="45">
        <f t="shared" si="142"/>
        <v>0</v>
      </c>
      <c r="CE1133" s="45">
        <f t="shared" si="143"/>
        <v>0</v>
      </c>
    </row>
    <row r="1134" spans="4:83" x14ac:dyDescent="0.25">
      <c r="D1134" s="20" t="s">
        <v>2377</v>
      </c>
      <c r="E1134" s="20" t="s">
        <v>2378</v>
      </c>
      <c r="F1134" s="20">
        <v>6812</v>
      </c>
      <c r="G1134">
        <v>1128</v>
      </c>
      <c r="H1134" s="20"/>
      <c r="I1134">
        <f>SUMIFS('总明细 源文件后台下'!G:G,'总明细 源文件后台下'!E:E,E1134,'总明细 源文件后台下'!C:C,"Order")</f>
        <v>0</v>
      </c>
      <c r="J1134">
        <f>SUMIFS('总明细 源文件后台下'!M:M,'总明细 源文件后台下'!E:E,E1134,'总明细 源文件后台下'!C:C,"Order")</f>
        <v>0</v>
      </c>
      <c r="K1134">
        <f>SUMIFS('总明细 源文件后台下'!N:N,'总明细 源文件后台下'!E:E,E1134,'总明细 源文件后台下'!C:C,"Order")</f>
        <v>0</v>
      </c>
      <c r="L1134">
        <f>SUMIFS('总明细 源文件后台下'!O:O,'总明细 源文件后台下'!E:E,E1134,'总明细 源文件后台下'!C:C,"Order")</f>
        <v>0</v>
      </c>
      <c r="M1134">
        <f>SUMIFS('总明细 源文件后台下'!P:P,'总明细 源文件后台下'!E:E,E1134,'总明细 源文件后台下'!C:C,"Order")</f>
        <v>0</v>
      </c>
      <c r="N1134">
        <f>SUMIFS('总明细 源文件后台下'!Q:Q,'总明细 源文件后台下'!E:E,E1134,'总明细 源文件后台下'!C:C,"Order")</f>
        <v>0</v>
      </c>
      <c r="O1134">
        <f>SUMIFS('总明细 源文件后台下'!R:R,'总明细 源文件后台下'!E:E,E1134,'总明细 源文件后台下'!C:C,"Order")</f>
        <v>0</v>
      </c>
      <c r="P1134">
        <f>SUMIFS('总明细 源文件后台下'!S:S,'总明细 源文件后台下'!E:E,E1134,'总明细 源文件后台下'!C:C,"Order")</f>
        <v>0</v>
      </c>
      <c r="Q1134">
        <f>SUMIFS('总明细 源文件后台下'!T:T,'总明细 源文件后台下'!E:E,E1134,'总明细 源文件后台下'!C:C,"Order")</f>
        <v>0</v>
      </c>
      <c r="R1134">
        <f>SUMIFS('总明细 源文件后台下'!U:U,'总明细 源文件后台下'!E:E,E1134,'总明细 源文件后台下'!C:C,"Order")</f>
        <v>0</v>
      </c>
      <c r="S1134">
        <f>SUMIFS('总明细 源文件后台下'!V:V,'总明细 源文件后台下'!E:E,E1134,'总明细 源文件后台下'!C:C,"Order")</f>
        <v>0</v>
      </c>
      <c r="T1134">
        <f>SUMIFS('总明细 源文件后台下'!W:W,'总明细 源文件后台下'!E:E,E1134,'总明细 源文件后台下'!C:C,"Order")</f>
        <v>0</v>
      </c>
      <c r="U1134">
        <f>SUMIFS('总明细 源文件后台下'!G:G,'总明细 源文件后台下'!E:E,E1134,'总明细 源文件后台下'!C:C,"Refund")</f>
        <v>0</v>
      </c>
      <c r="V1134">
        <f>SUMIFS('总明细 源文件后台下'!M:M,'总明细 源文件后台下'!E:E,E1134,'总明细 源文件后台下'!C:C,"Refund")</f>
        <v>0</v>
      </c>
      <c r="W1134">
        <f>SUMIFS('总明细 源文件后台下'!N:N,'总明细 源文件后台下'!E:E,E1134,'总明细 源文件后台下'!C:C,"Refund")</f>
        <v>0</v>
      </c>
      <c r="X1134">
        <f>SUMIFS('总明细 源文件后台下'!O:O,'总明细 源文件后台下'!E:E,E1134,'总明细 源文件后台下'!C:C,"Refund")</f>
        <v>0</v>
      </c>
      <c r="Y1134">
        <f>SUMIFS('总明细 源文件后台下'!P:P,'总明细 源文件后台下'!E:E,E1134,'总明细 源文件后台下'!C:C,"Refund")</f>
        <v>0</v>
      </c>
      <c r="Z1134">
        <f>SUMIFS('总明细 源文件后台下'!Q:Q,'总明细 源文件后台下'!E:E,E1134,'总明细 源文件后台下'!C:C,"Refund")</f>
        <v>0</v>
      </c>
      <c r="AA1134">
        <f>SUMIFS('总明细 源文件后台下'!R:R,'总明细 源文件后台下'!E:E,E1134,'总明细 源文件后台下'!C:C,"Refund")</f>
        <v>0</v>
      </c>
      <c r="AB1134">
        <f>SUMIFS('总明细 源文件后台下'!S:S,'总明细 源文件后台下'!E:E,E1134,'总明细 源文件后台下'!C:C,"Refund")</f>
        <v>0</v>
      </c>
      <c r="AC1134">
        <f>SUMIFS('总明细 源文件后台下'!T:T,'总明细 源文件后台下'!E:E,E1134,'总明细 源文件后台下'!C:C,"Refund")</f>
        <v>0</v>
      </c>
      <c r="AD1134">
        <f>SUMIFS('总明细 源文件后台下'!U:U,'总明细 源文件后台下'!E:E,E1134,'总明细 源文件后台下'!C:C,"Refund")</f>
        <v>0</v>
      </c>
      <c r="AE1134">
        <f>SUMIFS('总明细 源文件后台下'!V:V,'总明细 源文件后台下'!E:E,E1134,'总明细 源文件后台下'!C:C,"Refund")</f>
        <v>0</v>
      </c>
      <c r="AF1134">
        <f>SUMIFS('总明细 源文件后台下'!W:W,'总明细 源文件后台下'!E:E,E1134,'总明细 源文件后台下'!C:C,"Refund")</f>
        <v>0</v>
      </c>
      <c r="AK1134">
        <f>(SUMIF('广告费 源文件后台下'!G:G,E1134,'广告费 源文件后台下'!M:M))*-1</f>
        <v>0</v>
      </c>
      <c r="AL1134">
        <f>SUMIFS('总明细 源文件后台下'!W:W,'总明细 源文件后台下'!E:E,E1134,'总明细 源文件后台下'!C:C,"Adjustment",'总明细 源文件后台下'!F:F,"FBA Inventory Reimbursement - Customer Return")</f>
        <v>0</v>
      </c>
      <c r="AM1134">
        <f>SUMIFS('总明细 源文件后台下'!W:W,'总明细 源文件后台下'!E:E,E1134,'总明细 源文件后台下'!C:C,"Adjustment",'总明细 源文件后台下'!F:F,"FBA Inventory Reimbursement - Damaged:Warehouse")</f>
        <v>0</v>
      </c>
      <c r="AN1134">
        <f>SUMIFS('总明细 源文件后台下'!W:W,'总明细 源文件后台下'!E:E,E1134,'总明细 源文件后台下'!C:C,"Adjustment",'总明细 源文件后台下'!F:F,"FBA Inventory Reimbursement - Customer Service Issue")</f>
        <v>0</v>
      </c>
      <c r="AO1134">
        <f>SUMIFS('总明细 源文件后台下'!W:W,'总明细 源文件后台下'!E:E,E1134,'总明细 源文件后台下'!C:C,"Adjustment",'总明细 源文件后台下'!F:F,"FBA Inventory Reimbursement - Fee Correction")</f>
        <v>0</v>
      </c>
      <c r="AP1134">
        <f>SUMIFS('总明细 源文件后台下'!W:W,'总明细 源文件后台下'!E:E,E1134,'总明细 源文件后台下'!C:C,"Adjustment",'总明细 源文件后台下'!F:F,"FBA Inventory Reimbursement - General Adjustment")</f>
        <v>0</v>
      </c>
      <c r="AQ1134">
        <f>SUMIFS('总明细 源文件后台下'!W:W,'总明细 源文件后台下'!E:E,E1134,'总明细 源文件后台下'!C:C,"Adjustment",'总明细 源文件后台下'!F:F,"FBA Inventory Reimbursement - Lost:Inbound")</f>
        <v>0</v>
      </c>
      <c r="AR1134">
        <f>SUMIFS('总明细 源文件后台下'!W:W,'总明细 源文件后台下'!E:E,E1134,'总明细 源文件后台下'!C:C,"Adjustment",'总明细 源文件后台下'!F:F,"FBA Inventory Reimbursement - Lost:Warehouse")</f>
        <v>0</v>
      </c>
      <c r="AS1134">
        <f>SUMIFS('总明细 源文件后台下'!W:W,'总明细 源文件后台下'!E:E,E1134,'总明细 源文件后台下'!C:C,"Adjustment",'总明细 源文件后台下'!F:F,"Non-subscription Fee Adjustment")</f>
        <v>0</v>
      </c>
      <c r="AT1134">
        <f>SUMIFS('总明细 源文件后台下'!W:W,'总明细 源文件后台下'!E:E,E1134,'总明细 源文件后台下'!C:C,"Adjustment",'总明细 源文件后台下'!F:F,"FBA Inventory Placement Service Fee")</f>
        <v>0</v>
      </c>
      <c r="AV1134">
        <f>SUMIF('FBA Customer Return Per Unit Fe'!B:B,E1134,'FBA Customer Return Per Unit Fe'!C:C)</f>
        <v>0</v>
      </c>
      <c r="AX1134">
        <f>(SUMIF('仓储费 源文件后台下'!C:C,E1134,'仓储费 源文件后台下'!V:V))*-1</f>
        <v>-8.8900000000000007E-2</v>
      </c>
      <c r="AZ1134">
        <f>SUMIF('Disposal Fee销毁费用-160.95'!B:B,E1134,'Disposal Fee销毁费用-160.95'!D:D)*-1</f>
        <v>-0.75</v>
      </c>
      <c r="BC1134">
        <f>IFERROR(VLOOKUP(F1134,'优惠券-86.4'!F:I,4,0),0)</f>
        <v>0</v>
      </c>
      <c r="BD1134">
        <f>IFERROR(VLOOKUP(F1134,'早评-120'!E:H,4,0),0)</f>
        <v>0</v>
      </c>
      <c r="BF1134">
        <f t="shared" si="136"/>
        <v>-0.83889999999999998</v>
      </c>
      <c r="BG1134">
        <f t="shared" si="137"/>
        <v>0</v>
      </c>
      <c r="BH1134">
        <f t="shared" si="138"/>
        <v>-5.4528499999999998</v>
      </c>
      <c r="BQ1134" s="45">
        <f t="shared" si="139"/>
        <v>-5.4528499999999998</v>
      </c>
      <c r="BR1134">
        <f>SUMIFS('9月销毁明细'!D:D,'9月销毁明细'!A:A,E1134,'9月销毁明细'!H:H,"Sellable")</f>
        <v>0</v>
      </c>
      <c r="BS1134">
        <f>SUMIFS('9月销毁明细'!G:G,'9月销毁明细'!A:A,E1134,'9月销毁明细'!H:H,"Sellable")</f>
        <v>0</v>
      </c>
      <c r="BT1134">
        <f>SUMIFS('9月销毁明细'!D:D,'9月销毁明细'!A:A,E1134,'9月销毁明细'!H:H,"Unsellable")</f>
        <v>0</v>
      </c>
      <c r="BU1134">
        <f>SUMIFS('9月销毁明细'!G:G,'9月销毁明细'!A:A,E1134,'9月销毁明细'!H:H,"Unsellable")</f>
        <v>0</v>
      </c>
      <c r="BW1134">
        <f>IFERROR(I1134*VLOOKUP(F1134,'9.3成本表'!C:L,10,0),0)</f>
        <v>0</v>
      </c>
      <c r="BX1134">
        <f t="shared" si="140"/>
        <v>0</v>
      </c>
      <c r="CC1134" s="45">
        <f t="shared" si="141"/>
        <v>-5.4528499999999998</v>
      </c>
      <c r="CD1134" s="45">
        <f t="shared" si="142"/>
        <v>0</v>
      </c>
      <c r="CE1134" s="45">
        <f t="shared" si="143"/>
        <v>0</v>
      </c>
    </row>
    <row r="1135" spans="4:83" x14ac:dyDescent="0.25">
      <c r="D1135" s="20" t="s">
        <v>2379</v>
      </c>
      <c r="E1135" s="20" t="s">
        <v>2380</v>
      </c>
      <c r="F1135" s="20">
        <v>6812</v>
      </c>
      <c r="G1135">
        <v>1129</v>
      </c>
      <c r="H1135" s="20"/>
      <c r="I1135">
        <f>SUMIFS('总明细 源文件后台下'!G:G,'总明细 源文件后台下'!E:E,E1135,'总明细 源文件后台下'!C:C,"Order")</f>
        <v>0</v>
      </c>
      <c r="J1135">
        <f>SUMIFS('总明细 源文件后台下'!M:M,'总明细 源文件后台下'!E:E,E1135,'总明细 源文件后台下'!C:C,"Order")</f>
        <v>0</v>
      </c>
      <c r="K1135">
        <f>SUMIFS('总明细 源文件后台下'!N:N,'总明细 源文件后台下'!E:E,E1135,'总明细 源文件后台下'!C:C,"Order")</f>
        <v>0</v>
      </c>
      <c r="L1135">
        <f>SUMIFS('总明细 源文件后台下'!O:O,'总明细 源文件后台下'!E:E,E1135,'总明细 源文件后台下'!C:C,"Order")</f>
        <v>0</v>
      </c>
      <c r="M1135">
        <f>SUMIFS('总明细 源文件后台下'!P:P,'总明细 源文件后台下'!E:E,E1135,'总明细 源文件后台下'!C:C,"Order")</f>
        <v>0</v>
      </c>
      <c r="N1135">
        <f>SUMIFS('总明细 源文件后台下'!Q:Q,'总明细 源文件后台下'!E:E,E1135,'总明细 源文件后台下'!C:C,"Order")</f>
        <v>0</v>
      </c>
      <c r="O1135">
        <f>SUMIFS('总明细 源文件后台下'!R:R,'总明细 源文件后台下'!E:E,E1135,'总明细 源文件后台下'!C:C,"Order")</f>
        <v>0</v>
      </c>
      <c r="P1135">
        <f>SUMIFS('总明细 源文件后台下'!S:S,'总明细 源文件后台下'!E:E,E1135,'总明细 源文件后台下'!C:C,"Order")</f>
        <v>0</v>
      </c>
      <c r="Q1135">
        <f>SUMIFS('总明细 源文件后台下'!T:T,'总明细 源文件后台下'!E:E,E1135,'总明细 源文件后台下'!C:C,"Order")</f>
        <v>0</v>
      </c>
      <c r="R1135">
        <f>SUMIFS('总明细 源文件后台下'!U:U,'总明细 源文件后台下'!E:E,E1135,'总明细 源文件后台下'!C:C,"Order")</f>
        <v>0</v>
      </c>
      <c r="S1135">
        <f>SUMIFS('总明细 源文件后台下'!V:V,'总明细 源文件后台下'!E:E,E1135,'总明细 源文件后台下'!C:C,"Order")</f>
        <v>0</v>
      </c>
      <c r="T1135">
        <f>SUMIFS('总明细 源文件后台下'!W:W,'总明细 源文件后台下'!E:E,E1135,'总明细 源文件后台下'!C:C,"Order")</f>
        <v>0</v>
      </c>
      <c r="U1135">
        <f>SUMIFS('总明细 源文件后台下'!G:G,'总明细 源文件后台下'!E:E,E1135,'总明细 源文件后台下'!C:C,"Refund")</f>
        <v>0</v>
      </c>
      <c r="V1135">
        <f>SUMIFS('总明细 源文件后台下'!M:M,'总明细 源文件后台下'!E:E,E1135,'总明细 源文件后台下'!C:C,"Refund")</f>
        <v>0</v>
      </c>
      <c r="W1135">
        <f>SUMIFS('总明细 源文件后台下'!N:N,'总明细 源文件后台下'!E:E,E1135,'总明细 源文件后台下'!C:C,"Refund")</f>
        <v>0</v>
      </c>
      <c r="X1135">
        <f>SUMIFS('总明细 源文件后台下'!O:O,'总明细 源文件后台下'!E:E,E1135,'总明细 源文件后台下'!C:C,"Refund")</f>
        <v>0</v>
      </c>
      <c r="Y1135">
        <f>SUMIFS('总明细 源文件后台下'!P:P,'总明细 源文件后台下'!E:E,E1135,'总明细 源文件后台下'!C:C,"Refund")</f>
        <v>0</v>
      </c>
      <c r="Z1135">
        <f>SUMIFS('总明细 源文件后台下'!Q:Q,'总明细 源文件后台下'!E:E,E1135,'总明细 源文件后台下'!C:C,"Refund")</f>
        <v>0</v>
      </c>
      <c r="AA1135">
        <f>SUMIFS('总明细 源文件后台下'!R:R,'总明细 源文件后台下'!E:E,E1135,'总明细 源文件后台下'!C:C,"Refund")</f>
        <v>0</v>
      </c>
      <c r="AB1135">
        <f>SUMIFS('总明细 源文件后台下'!S:S,'总明细 源文件后台下'!E:E,E1135,'总明细 源文件后台下'!C:C,"Refund")</f>
        <v>0</v>
      </c>
      <c r="AC1135">
        <f>SUMIFS('总明细 源文件后台下'!T:T,'总明细 源文件后台下'!E:E,E1135,'总明细 源文件后台下'!C:C,"Refund")</f>
        <v>0</v>
      </c>
      <c r="AD1135">
        <f>SUMIFS('总明细 源文件后台下'!U:U,'总明细 源文件后台下'!E:E,E1135,'总明细 源文件后台下'!C:C,"Refund")</f>
        <v>0</v>
      </c>
      <c r="AE1135">
        <f>SUMIFS('总明细 源文件后台下'!V:V,'总明细 源文件后台下'!E:E,E1135,'总明细 源文件后台下'!C:C,"Refund")</f>
        <v>0</v>
      </c>
      <c r="AF1135">
        <f>SUMIFS('总明细 源文件后台下'!W:W,'总明细 源文件后台下'!E:E,E1135,'总明细 源文件后台下'!C:C,"Refund")</f>
        <v>0</v>
      </c>
      <c r="AK1135">
        <f>(SUMIF('广告费 源文件后台下'!G:G,E1135,'广告费 源文件后台下'!M:M))*-1</f>
        <v>0</v>
      </c>
      <c r="AL1135">
        <f>SUMIFS('总明细 源文件后台下'!W:W,'总明细 源文件后台下'!E:E,E1135,'总明细 源文件后台下'!C:C,"Adjustment",'总明细 源文件后台下'!F:F,"FBA Inventory Reimbursement - Customer Return")</f>
        <v>0</v>
      </c>
      <c r="AM1135">
        <f>SUMIFS('总明细 源文件后台下'!W:W,'总明细 源文件后台下'!E:E,E1135,'总明细 源文件后台下'!C:C,"Adjustment",'总明细 源文件后台下'!F:F,"FBA Inventory Reimbursement - Damaged:Warehouse")</f>
        <v>0</v>
      </c>
      <c r="AN1135">
        <f>SUMIFS('总明细 源文件后台下'!W:W,'总明细 源文件后台下'!E:E,E1135,'总明细 源文件后台下'!C:C,"Adjustment",'总明细 源文件后台下'!F:F,"FBA Inventory Reimbursement - Customer Service Issue")</f>
        <v>0</v>
      </c>
      <c r="AO1135">
        <f>SUMIFS('总明细 源文件后台下'!W:W,'总明细 源文件后台下'!E:E,E1135,'总明细 源文件后台下'!C:C,"Adjustment",'总明细 源文件后台下'!F:F,"FBA Inventory Reimbursement - Fee Correction")</f>
        <v>0</v>
      </c>
      <c r="AP1135">
        <f>SUMIFS('总明细 源文件后台下'!W:W,'总明细 源文件后台下'!E:E,E1135,'总明细 源文件后台下'!C:C,"Adjustment",'总明细 源文件后台下'!F:F,"FBA Inventory Reimbursement - General Adjustment")</f>
        <v>0</v>
      </c>
      <c r="AQ1135">
        <f>SUMIFS('总明细 源文件后台下'!W:W,'总明细 源文件后台下'!E:E,E1135,'总明细 源文件后台下'!C:C,"Adjustment",'总明细 源文件后台下'!F:F,"FBA Inventory Reimbursement - Lost:Inbound")</f>
        <v>0</v>
      </c>
      <c r="AR1135">
        <f>SUMIFS('总明细 源文件后台下'!W:W,'总明细 源文件后台下'!E:E,E1135,'总明细 源文件后台下'!C:C,"Adjustment",'总明细 源文件后台下'!F:F,"FBA Inventory Reimbursement - Lost:Warehouse")</f>
        <v>0</v>
      </c>
      <c r="AS1135">
        <f>SUMIFS('总明细 源文件后台下'!W:W,'总明细 源文件后台下'!E:E,E1135,'总明细 源文件后台下'!C:C,"Adjustment",'总明细 源文件后台下'!F:F,"Non-subscription Fee Adjustment")</f>
        <v>0</v>
      </c>
      <c r="AT1135">
        <f>SUMIFS('总明细 源文件后台下'!W:W,'总明细 源文件后台下'!E:E,E1135,'总明细 源文件后台下'!C:C,"Adjustment",'总明细 源文件后台下'!F:F,"FBA Inventory Placement Service Fee")</f>
        <v>0</v>
      </c>
      <c r="AV1135">
        <f>SUMIF('FBA Customer Return Per Unit Fe'!B:B,E1135,'FBA Customer Return Per Unit Fe'!C:C)</f>
        <v>0</v>
      </c>
      <c r="AX1135">
        <f>(SUMIF('仓储费 源文件后台下'!C:C,E1135,'仓储费 源文件后台下'!V:V))*-1</f>
        <v>-7.1099999999999997E-2</v>
      </c>
      <c r="AZ1135">
        <f>SUMIF('Disposal Fee销毁费用-160.95'!B:B,E1135,'Disposal Fee销毁费用-160.95'!D:D)*-1</f>
        <v>-0.6</v>
      </c>
      <c r="BC1135">
        <f>IFERROR(VLOOKUP(F1135,'优惠券-86.4'!F:I,4,0),0)</f>
        <v>0</v>
      </c>
      <c r="BD1135">
        <f>IFERROR(VLOOKUP(F1135,'早评-120'!E:H,4,0),0)</f>
        <v>0</v>
      </c>
      <c r="BF1135">
        <f t="shared" si="136"/>
        <v>-0.67110000000000003</v>
      </c>
      <c r="BG1135">
        <f t="shared" si="137"/>
        <v>0</v>
      </c>
      <c r="BH1135">
        <f t="shared" si="138"/>
        <v>-4.3621499999999997</v>
      </c>
      <c r="BQ1135" s="45">
        <f t="shared" si="139"/>
        <v>-4.3621499999999997</v>
      </c>
      <c r="BR1135">
        <f>SUMIFS('9月销毁明细'!D:D,'9月销毁明细'!A:A,E1135,'9月销毁明细'!H:H,"Sellable")</f>
        <v>0</v>
      </c>
      <c r="BS1135">
        <f>SUMIFS('9月销毁明细'!G:G,'9月销毁明细'!A:A,E1135,'9月销毁明细'!H:H,"Sellable")</f>
        <v>0</v>
      </c>
      <c r="BT1135">
        <f>SUMIFS('9月销毁明细'!D:D,'9月销毁明细'!A:A,E1135,'9月销毁明细'!H:H,"Unsellable")</f>
        <v>0</v>
      </c>
      <c r="BU1135">
        <f>SUMIFS('9月销毁明细'!G:G,'9月销毁明细'!A:A,E1135,'9月销毁明细'!H:H,"Unsellable")</f>
        <v>0</v>
      </c>
      <c r="BW1135">
        <f>IFERROR(I1135*VLOOKUP(F1135,'9.3成本表'!C:L,10,0),0)</f>
        <v>0</v>
      </c>
      <c r="BX1135">
        <f t="shared" si="140"/>
        <v>0</v>
      </c>
      <c r="CC1135" s="45">
        <f t="shared" si="141"/>
        <v>-4.3621499999999997</v>
      </c>
      <c r="CD1135" s="45">
        <f t="shared" si="142"/>
        <v>0</v>
      </c>
      <c r="CE1135" s="45">
        <f t="shared" si="143"/>
        <v>0</v>
      </c>
    </row>
    <row r="1136" spans="4:83" x14ac:dyDescent="0.25">
      <c r="D1136" s="20" t="s">
        <v>2381</v>
      </c>
      <c r="E1136" s="20" t="s">
        <v>2382</v>
      </c>
      <c r="F1136" s="20">
        <v>6812</v>
      </c>
      <c r="G1136">
        <v>1130</v>
      </c>
      <c r="H1136" s="20"/>
      <c r="I1136">
        <f>SUMIFS('总明细 源文件后台下'!G:G,'总明细 源文件后台下'!E:E,E1136,'总明细 源文件后台下'!C:C,"Order")</f>
        <v>0</v>
      </c>
      <c r="J1136">
        <f>SUMIFS('总明细 源文件后台下'!M:M,'总明细 源文件后台下'!E:E,E1136,'总明细 源文件后台下'!C:C,"Order")</f>
        <v>0</v>
      </c>
      <c r="K1136">
        <f>SUMIFS('总明细 源文件后台下'!N:N,'总明细 源文件后台下'!E:E,E1136,'总明细 源文件后台下'!C:C,"Order")</f>
        <v>0</v>
      </c>
      <c r="L1136">
        <f>SUMIFS('总明细 源文件后台下'!O:O,'总明细 源文件后台下'!E:E,E1136,'总明细 源文件后台下'!C:C,"Order")</f>
        <v>0</v>
      </c>
      <c r="M1136">
        <f>SUMIFS('总明细 源文件后台下'!P:P,'总明细 源文件后台下'!E:E,E1136,'总明细 源文件后台下'!C:C,"Order")</f>
        <v>0</v>
      </c>
      <c r="N1136">
        <f>SUMIFS('总明细 源文件后台下'!Q:Q,'总明细 源文件后台下'!E:E,E1136,'总明细 源文件后台下'!C:C,"Order")</f>
        <v>0</v>
      </c>
      <c r="O1136">
        <f>SUMIFS('总明细 源文件后台下'!R:R,'总明细 源文件后台下'!E:E,E1136,'总明细 源文件后台下'!C:C,"Order")</f>
        <v>0</v>
      </c>
      <c r="P1136">
        <f>SUMIFS('总明细 源文件后台下'!S:S,'总明细 源文件后台下'!E:E,E1136,'总明细 源文件后台下'!C:C,"Order")</f>
        <v>0</v>
      </c>
      <c r="Q1136">
        <f>SUMIFS('总明细 源文件后台下'!T:T,'总明细 源文件后台下'!E:E,E1136,'总明细 源文件后台下'!C:C,"Order")</f>
        <v>0</v>
      </c>
      <c r="R1136">
        <f>SUMIFS('总明细 源文件后台下'!U:U,'总明细 源文件后台下'!E:E,E1136,'总明细 源文件后台下'!C:C,"Order")</f>
        <v>0</v>
      </c>
      <c r="S1136">
        <f>SUMIFS('总明细 源文件后台下'!V:V,'总明细 源文件后台下'!E:E,E1136,'总明细 源文件后台下'!C:C,"Order")</f>
        <v>0</v>
      </c>
      <c r="T1136">
        <f>SUMIFS('总明细 源文件后台下'!W:W,'总明细 源文件后台下'!E:E,E1136,'总明细 源文件后台下'!C:C,"Order")</f>
        <v>0</v>
      </c>
      <c r="U1136">
        <f>SUMIFS('总明细 源文件后台下'!G:G,'总明细 源文件后台下'!E:E,E1136,'总明细 源文件后台下'!C:C,"Refund")</f>
        <v>0</v>
      </c>
      <c r="V1136">
        <f>SUMIFS('总明细 源文件后台下'!M:M,'总明细 源文件后台下'!E:E,E1136,'总明细 源文件后台下'!C:C,"Refund")</f>
        <v>0</v>
      </c>
      <c r="W1136">
        <f>SUMIFS('总明细 源文件后台下'!N:N,'总明细 源文件后台下'!E:E,E1136,'总明细 源文件后台下'!C:C,"Refund")</f>
        <v>0</v>
      </c>
      <c r="X1136">
        <f>SUMIFS('总明细 源文件后台下'!O:O,'总明细 源文件后台下'!E:E,E1136,'总明细 源文件后台下'!C:C,"Refund")</f>
        <v>0</v>
      </c>
      <c r="Y1136">
        <f>SUMIFS('总明细 源文件后台下'!P:P,'总明细 源文件后台下'!E:E,E1136,'总明细 源文件后台下'!C:C,"Refund")</f>
        <v>0</v>
      </c>
      <c r="Z1136">
        <f>SUMIFS('总明细 源文件后台下'!Q:Q,'总明细 源文件后台下'!E:E,E1136,'总明细 源文件后台下'!C:C,"Refund")</f>
        <v>0</v>
      </c>
      <c r="AA1136">
        <f>SUMIFS('总明细 源文件后台下'!R:R,'总明细 源文件后台下'!E:E,E1136,'总明细 源文件后台下'!C:C,"Refund")</f>
        <v>0</v>
      </c>
      <c r="AB1136">
        <f>SUMIFS('总明细 源文件后台下'!S:S,'总明细 源文件后台下'!E:E,E1136,'总明细 源文件后台下'!C:C,"Refund")</f>
        <v>0</v>
      </c>
      <c r="AC1136">
        <f>SUMIFS('总明细 源文件后台下'!T:T,'总明细 源文件后台下'!E:E,E1136,'总明细 源文件后台下'!C:C,"Refund")</f>
        <v>0</v>
      </c>
      <c r="AD1136">
        <f>SUMIFS('总明细 源文件后台下'!U:U,'总明细 源文件后台下'!E:E,E1136,'总明细 源文件后台下'!C:C,"Refund")</f>
        <v>0</v>
      </c>
      <c r="AE1136">
        <f>SUMIFS('总明细 源文件后台下'!V:V,'总明细 源文件后台下'!E:E,E1136,'总明细 源文件后台下'!C:C,"Refund")</f>
        <v>0</v>
      </c>
      <c r="AF1136">
        <f>SUMIFS('总明细 源文件后台下'!W:W,'总明细 源文件后台下'!E:E,E1136,'总明细 源文件后台下'!C:C,"Refund")</f>
        <v>0</v>
      </c>
      <c r="AK1136">
        <f>(SUMIF('广告费 源文件后台下'!G:G,E1136,'广告费 源文件后台下'!M:M))*-1</f>
        <v>0</v>
      </c>
      <c r="AL1136">
        <f>SUMIFS('总明细 源文件后台下'!W:W,'总明细 源文件后台下'!E:E,E1136,'总明细 源文件后台下'!C:C,"Adjustment",'总明细 源文件后台下'!F:F,"FBA Inventory Reimbursement - Customer Return")</f>
        <v>0</v>
      </c>
      <c r="AM1136">
        <f>SUMIFS('总明细 源文件后台下'!W:W,'总明细 源文件后台下'!E:E,E1136,'总明细 源文件后台下'!C:C,"Adjustment",'总明细 源文件后台下'!F:F,"FBA Inventory Reimbursement - Damaged:Warehouse")</f>
        <v>0</v>
      </c>
      <c r="AN1136">
        <f>SUMIFS('总明细 源文件后台下'!W:W,'总明细 源文件后台下'!E:E,E1136,'总明细 源文件后台下'!C:C,"Adjustment",'总明细 源文件后台下'!F:F,"FBA Inventory Reimbursement - Customer Service Issue")</f>
        <v>0</v>
      </c>
      <c r="AO1136">
        <f>SUMIFS('总明细 源文件后台下'!W:W,'总明细 源文件后台下'!E:E,E1136,'总明细 源文件后台下'!C:C,"Adjustment",'总明细 源文件后台下'!F:F,"FBA Inventory Reimbursement - Fee Correction")</f>
        <v>0</v>
      </c>
      <c r="AP1136">
        <f>SUMIFS('总明细 源文件后台下'!W:W,'总明细 源文件后台下'!E:E,E1136,'总明细 源文件后台下'!C:C,"Adjustment",'总明细 源文件后台下'!F:F,"FBA Inventory Reimbursement - General Adjustment")</f>
        <v>0</v>
      </c>
      <c r="AQ1136">
        <f>SUMIFS('总明细 源文件后台下'!W:W,'总明细 源文件后台下'!E:E,E1136,'总明细 源文件后台下'!C:C,"Adjustment",'总明细 源文件后台下'!F:F,"FBA Inventory Reimbursement - Lost:Inbound")</f>
        <v>0</v>
      </c>
      <c r="AR1136">
        <f>SUMIFS('总明细 源文件后台下'!W:W,'总明细 源文件后台下'!E:E,E1136,'总明细 源文件后台下'!C:C,"Adjustment",'总明细 源文件后台下'!F:F,"FBA Inventory Reimbursement - Lost:Warehouse")</f>
        <v>0</v>
      </c>
      <c r="AS1136">
        <f>SUMIFS('总明细 源文件后台下'!W:W,'总明细 源文件后台下'!E:E,E1136,'总明细 源文件后台下'!C:C,"Adjustment",'总明细 源文件后台下'!F:F,"Non-subscription Fee Adjustment")</f>
        <v>0</v>
      </c>
      <c r="AT1136">
        <f>SUMIFS('总明细 源文件后台下'!W:W,'总明细 源文件后台下'!E:E,E1136,'总明细 源文件后台下'!C:C,"Adjustment",'总明细 源文件后台下'!F:F,"FBA Inventory Placement Service Fee")</f>
        <v>0</v>
      </c>
      <c r="AV1136">
        <f>SUMIF('FBA Customer Return Per Unit Fe'!B:B,E1136,'FBA Customer Return Per Unit Fe'!C:C)</f>
        <v>0</v>
      </c>
      <c r="AX1136">
        <f>(SUMIF('仓储费 源文件后台下'!C:C,E1136,'仓储费 源文件后台下'!V:V))*-1</f>
        <v>-1.23E-2</v>
      </c>
      <c r="AZ1136">
        <f>SUMIF('Disposal Fee销毁费用-160.95'!B:B,E1136,'Disposal Fee销毁费用-160.95'!D:D)*-1</f>
        <v>0</v>
      </c>
      <c r="BC1136">
        <f>IFERROR(VLOOKUP(F1136,'优惠券-86.4'!F:I,4,0),0)</f>
        <v>0</v>
      </c>
      <c r="BD1136">
        <f>IFERROR(VLOOKUP(F1136,'早评-120'!E:H,4,0),0)</f>
        <v>0</v>
      </c>
      <c r="BF1136">
        <f t="shared" si="136"/>
        <v>-1.23E-2</v>
      </c>
      <c r="BG1136">
        <f t="shared" si="137"/>
        <v>0</v>
      </c>
      <c r="BH1136">
        <f t="shared" si="138"/>
        <v>-7.9950000000000007E-2</v>
      </c>
      <c r="BQ1136" s="45">
        <f t="shared" si="139"/>
        <v>-7.9950000000000007E-2</v>
      </c>
      <c r="BR1136">
        <f>SUMIFS('9月销毁明细'!D:D,'9月销毁明细'!A:A,E1136,'9月销毁明细'!H:H,"Sellable")</f>
        <v>0</v>
      </c>
      <c r="BS1136">
        <f>SUMIFS('9月销毁明细'!G:G,'9月销毁明细'!A:A,E1136,'9月销毁明细'!H:H,"Sellable")</f>
        <v>0</v>
      </c>
      <c r="BT1136">
        <f>SUMIFS('9月销毁明细'!D:D,'9月销毁明细'!A:A,E1136,'9月销毁明细'!H:H,"Unsellable")</f>
        <v>0</v>
      </c>
      <c r="BU1136">
        <f>SUMIFS('9月销毁明细'!G:G,'9月销毁明细'!A:A,E1136,'9月销毁明细'!H:H,"Unsellable")</f>
        <v>0</v>
      </c>
      <c r="BW1136">
        <f>IFERROR(I1136*VLOOKUP(F1136,'9.3成本表'!C:L,10,0),0)</f>
        <v>0</v>
      </c>
      <c r="BX1136">
        <f t="shared" si="140"/>
        <v>0</v>
      </c>
      <c r="CC1136" s="45">
        <f t="shared" si="141"/>
        <v>-7.9950000000000007E-2</v>
      </c>
      <c r="CD1136" s="45">
        <f t="shared" si="142"/>
        <v>0</v>
      </c>
      <c r="CE1136" s="45">
        <f t="shared" si="143"/>
        <v>0</v>
      </c>
    </row>
    <row r="1137" spans="4:83" x14ac:dyDescent="0.25">
      <c r="D1137" s="20" t="s">
        <v>2383</v>
      </c>
      <c r="E1137" s="20" t="s">
        <v>2384</v>
      </c>
      <c r="F1137" s="20">
        <v>6812</v>
      </c>
      <c r="G1137">
        <v>1131</v>
      </c>
      <c r="H1137" s="20"/>
      <c r="I1137">
        <f>SUMIFS('总明细 源文件后台下'!G:G,'总明细 源文件后台下'!E:E,E1137,'总明细 源文件后台下'!C:C,"Order")</f>
        <v>0</v>
      </c>
      <c r="J1137">
        <f>SUMIFS('总明细 源文件后台下'!M:M,'总明细 源文件后台下'!E:E,E1137,'总明细 源文件后台下'!C:C,"Order")</f>
        <v>0</v>
      </c>
      <c r="K1137">
        <f>SUMIFS('总明细 源文件后台下'!N:N,'总明细 源文件后台下'!E:E,E1137,'总明细 源文件后台下'!C:C,"Order")</f>
        <v>0</v>
      </c>
      <c r="L1137">
        <f>SUMIFS('总明细 源文件后台下'!O:O,'总明细 源文件后台下'!E:E,E1137,'总明细 源文件后台下'!C:C,"Order")</f>
        <v>0</v>
      </c>
      <c r="M1137">
        <f>SUMIFS('总明细 源文件后台下'!P:P,'总明细 源文件后台下'!E:E,E1137,'总明细 源文件后台下'!C:C,"Order")</f>
        <v>0</v>
      </c>
      <c r="N1137">
        <f>SUMIFS('总明细 源文件后台下'!Q:Q,'总明细 源文件后台下'!E:E,E1137,'总明细 源文件后台下'!C:C,"Order")</f>
        <v>0</v>
      </c>
      <c r="O1137">
        <f>SUMIFS('总明细 源文件后台下'!R:R,'总明细 源文件后台下'!E:E,E1137,'总明细 源文件后台下'!C:C,"Order")</f>
        <v>0</v>
      </c>
      <c r="P1137">
        <f>SUMIFS('总明细 源文件后台下'!S:S,'总明细 源文件后台下'!E:E,E1137,'总明细 源文件后台下'!C:C,"Order")</f>
        <v>0</v>
      </c>
      <c r="Q1137">
        <f>SUMIFS('总明细 源文件后台下'!T:T,'总明细 源文件后台下'!E:E,E1137,'总明细 源文件后台下'!C:C,"Order")</f>
        <v>0</v>
      </c>
      <c r="R1137">
        <f>SUMIFS('总明细 源文件后台下'!U:U,'总明细 源文件后台下'!E:E,E1137,'总明细 源文件后台下'!C:C,"Order")</f>
        <v>0</v>
      </c>
      <c r="S1137">
        <f>SUMIFS('总明细 源文件后台下'!V:V,'总明细 源文件后台下'!E:E,E1137,'总明细 源文件后台下'!C:C,"Order")</f>
        <v>0</v>
      </c>
      <c r="T1137">
        <f>SUMIFS('总明细 源文件后台下'!W:W,'总明细 源文件后台下'!E:E,E1137,'总明细 源文件后台下'!C:C,"Order")</f>
        <v>0</v>
      </c>
      <c r="U1137">
        <f>SUMIFS('总明细 源文件后台下'!G:G,'总明细 源文件后台下'!E:E,E1137,'总明细 源文件后台下'!C:C,"Refund")</f>
        <v>0</v>
      </c>
      <c r="V1137">
        <f>SUMIFS('总明细 源文件后台下'!M:M,'总明细 源文件后台下'!E:E,E1137,'总明细 源文件后台下'!C:C,"Refund")</f>
        <v>0</v>
      </c>
      <c r="W1137">
        <f>SUMIFS('总明细 源文件后台下'!N:N,'总明细 源文件后台下'!E:E,E1137,'总明细 源文件后台下'!C:C,"Refund")</f>
        <v>0</v>
      </c>
      <c r="X1137">
        <f>SUMIFS('总明细 源文件后台下'!O:O,'总明细 源文件后台下'!E:E,E1137,'总明细 源文件后台下'!C:C,"Refund")</f>
        <v>0</v>
      </c>
      <c r="Y1137">
        <f>SUMIFS('总明细 源文件后台下'!P:P,'总明细 源文件后台下'!E:E,E1137,'总明细 源文件后台下'!C:C,"Refund")</f>
        <v>0</v>
      </c>
      <c r="Z1137">
        <f>SUMIFS('总明细 源文件后台下'!Q:Q,'总明细 源文件后台下'!E:E,E1137,'总明细 源文件后台下'!C:C,"Refund")</f>
        <v>0</v>
      </c>
      <c r="AA1137">
        <f>SUMIFS('总明细 源文件后台下'!R:R,'总明细 源文件后台下'!E:E,E1137,'总明细 源文件后台下'!C:C,"Refund")</f>
        <v>0</v>
      </c>
      <c r="AB1137">
        <f>SUMIFS('总明细 源文件后台下'!S:S,'总明细 源文件后台下'!E:E,E1137,'总明细 源文件后台下'!C:C,"Refund")</f>
        <v>0</v>
      </c>
      <c r="AC1137">
        <f>SUMIFS('总明细 源文件后台下'!T:T,'总明细 源文件后台下'!E:E,E1137,'总明细 源文件后台下'!C:C,"Refund")</f>
        <v>0</v>
      </c>
      <c r="AD1137">
        <f>SUMIFS('总明细 源文件后台下'!U:U,'总明细 源文件后台下'!E:E,E1137,'总明细 源文件后台下'!C:C,"Refund")</f>
        <v>0</v>
      </c>
      <c r="AE1137">
        <f>SUMIFS('总明细 源文件后台下'!V:V,'总明细 源文件后台下'!E:E,E1137,'总明细 源文件后台下'!C:C,"Refund")</f>
        <v>0</v>
      </c>
      <c r="AF1137">
        <f>SUMIFS('总明细 源文件后台下'!W:W,'总明细 源文件后台下'!E:E,E1137,'总明细 源文件后台下'!C:C,"Refund")</f>
        <v>0</v>
      </c>
      <c r="AK1137">
        <f>(SUMIF('广告费 源文件后台下'!G:G,E1137,'广告费 源文件后台下'!M:M))*-1</f>
        <v>0</v>
      </c>
      <c r="AL1137">
        <f>SUMIFS('总明细 源文件后台下'!W:W,'总明细 源文件后台下'!E:E,E1137,'总明细 源文件后台下'!C:C,"Adjustment",'总明细 源文件后台下'!F:F,"FBA Inventory Reimbursement - Customer Return")</f>
        <v>0</v>
      </c>
      <c r="AM1137">
        <f>SUMIFS('总明细 源文件后台下'!W:W,'总明细 源文件后台下'!E:E,E1137,'总明细 源文件后台下'!C:C,"Adjustment",'总明细 源文件后台下'!F:F,"FBA Inventory Reimbursement - Damaged:Warehouse")</f>
        <v>0</v>
      </c>
      <c r="AN1137">
        <f>SUMIFS('总明细 源文件后台下'!W:W,'总明细 源文件后台下'!E:E,E1137,'总明细 源文件后台下'!C:C,"Adjustment",'总明细 源文件后台下'!F:F,"FBA Inventory Reimbursement - Customer Service Issue")</f>
        <v>0</v>
      </c>
      <c r="AO1137">
        <f>SUMIFS('总明细 源文件后台下'!W:W,'总明细 源文件后台下'!E:E,E1137,'总明细 源文件后台下'!C:C,"Adjustment",'总明细 源文件后台下'!F:F,"FBA Inventory Reimbursement - Fee Correction")</f>
        <v>0</v>
      </c>
      <c r="AP1137">
        <f>SUMIFS('总明细 源文件后台下'!W:W,'总明细 源文件后台下'!E:E,E1137,'总明细 源文件后台下'!C:C,"Adjustment",'总明细 源文件后台下'!F:F,"FBA Inventory Reimbursement - General Adjustment")</f>
        <v>0</v>
      </c>
      <c r="AQ1137">
        <f>SUMIFS('总明细 源文件后台下'!W:W,'总明细 源文件后台下'!E:E,E1137,'总明细 源文件后台下'!C:C,"Adjustment",'总明细 源文件后台下'!F:F,"FBA Inventory Reimbursement - Lost:Inbound")</f>
        <v>0</v>
      </c>
      <c r="AR1137">
        <f>SUMIFS('总明细 源文件后台下'!W:W,'总明细 源文件后台下'!E:E,E1137,'总明细 源文件后台下'!C:C,"Adjustment",'总明细 源文件后台下'!F:F,"FBA Inventory Reimbursement - Lost:Warehouse")</f>
        <v>0</v>
      </c>
      <c r="AS1137">
        <f>SUMIFS('总明细 源文件后台下'!W:W,'总明细 源文件后台下'!E:E,E1137,'总明细 源文件后台下'!C:C,"Adjustment",'总明细 源文件后台下'!F:F,"Non-subscription Fee Adjustment")</f>
        <v>0</v>
      </c>
      <c r="AT1137">
        <f>SUMIFS('总明细 源文件后台下'!W:W,'总明细 源文件后台下'!E:E,E1137,'总明细 源文件后台下'!C:C,"Adjustment",'总明细 源文件后台下'!F:F,"FBA Inventory Placement Service Fee")</f>
        <v>0</v>
      </c>
      <c r="AV1137">
        <f>SUMIF('FBA Customer Return Per Unit Fe'!B:B,E1137,'FBA Customer Return Per Unit Fe'!C:C)</f>
        <v>0</v>
      </c>
      <c r="AX1137">
        <f>(SUMIF('仓储费 源文件后台下'!C:C,E1137,'仓储费 源文件后台下'!V:V))*-1</f>
        <v>-0.2107</v>
      </c>
      <c r="AZ1137">
        <f>SUMIF('Disposal Fee销毁费用-160.95'!B:B,E1137,'Disposal Fee销毁费用-160.95'!D:D)*-1</f>
        <v>-1.65</v>
      </c>
      <c r="BC1137">
        <f>IFERROR(VLOOKUP(F1137,'优惠券-86.4'!F:I,4,0),0)</f>
        <v>0</v>
      </c>
      <c r="BD1137">
        <f>IFERROR(VLOOKUP(F1137,'早评-120'!E:H,4,0),0)</f>
        <v>0</v>
      </c>
      <c r="BF1137">
        <f t="shared" si="136"/>
        <v>-1.8607</v>
      </c>
      <c r="BG1137">
        <f t="shared" si="137"/>
        <v>0</v>
      </c>
      <c r="BH1137">
        <f t="shared" si="138"/>
        <v>-12.09455</v>
      </c>
      <c r="BQ1137" s="45">
        <f t="shared" si="139"/>
        <v>-12.09455</v>
      </c>
      <c r="BR1137">
        <f>SUMIFS('9月销毁明细'!D:D,'9月销毁明细'!A:A,E1137,'9月销毁明细'!H:H,"Sellable")</f>
        <v>0</v>
      </c>
      <c r="BS1137">
        <f>SUMIFS('9月销毁明细'!G:G,'9月销毁明细'!A:A,E1137,'9月销毁明细'!H:H,"Sellable")</f>
        <v>0</v>
      </c>
      <c r="BT1137">
        <f>SUMIFS('9月销毁明细'!D:D,'9月销毁明细'!A:A,E1137,'9月销毁明细'!H:H,"Unsellable")</f>
        <v>0</v>
      </c>
      <c r="BU1137">
        <f>SUMIFS('9月销毁明细'!G:G,'9月销毁明细'!A:A,E1137,'9月销毁明细'!H:H,"Unsellable")</f>
        <v>0</v>
      </c>
      <c r="BW1137">
        <f>IFERROR(I1137*VLOOKUP(F1137,'9.3成本表'!C:L,10,0),0)</f>
        <v>0</v>
      </c>
      <c r="BX1137">
        <f t="shared" si="140"/>
        <v>0</v>
      </c>
      <c r="CC1137" s="45">
        <f t="shared" si="141"/>
        <v>-12.09455</v>
      </c>
      <c r="CD1137" s="45">
        <f t="shared" si="142"/>
        <v>0</v>
      </c>
      <c r="CE1137" s="45">
        <f t="shared" si="143"/>
        <v>0</v>
      </c>
    </row>
    <row r="1138" spans="4:83" x14ac:dyDescent="0.25">
      <c r="D1138" s="20" t="s">
        <v>2385</v>
      </c>
      <c r="E1138" s="20" t="s">
        <v>2386</v>
      </c>
      <c r="F1138" s="20">
        <v>6812</v>
      </c>
      <c r="G1138">
        <v>1132</v>
      </c>
      <c r="H1138" s="20"/>
      <c r="I1138">
        <f>SUMIFS('总明细 源文件后台下'!G:G,'总明细 源文件后台下'!E:E,E1138,'总明细 源文件后台下'!C:C,"Order")</f>
        <v>0</v>
      </c>
      <c r="J1138">
        <f>SUMIFS('总明细 源文件后台下'!M:M,'总明细 源文件后台下'!E:E,E1138,'总明细 源文件后台下'!C:C,"Order")</f>
        <v>0</v>
      </c>
      <c r="K1138">
        <f>SUMIFS('总明细 源文件后台下'!N:N,'总明细 源文件后台下'!E:E,E1138,'总明细 源文件后台下'!C:C,"Order")</f>
        <v>0</v>
      </c>
      <c r="L1138">
        <f>SUMIFS('总明细 源文件后台下'!O:O,'总明细 源文件后台下'!E:E,E1138,'总明细 源文件后台下'!C:C,"Order")</f>
        <v>0</v>
      </c>
      <c r="M1138">
        <f>SUMIFS('总明细 源文件后台下'!P:P,'总明细 源文件后台下'!E:E,E1138,'总明细 源文件后台下'!C:C,"Order")</f>
        <v>0</v>
      </c>
      <c r="N1138">
        <f>SUMIFS('总明细 源文件后台下'!Q:Q,'总明细 源文件后台下'!E:E,E1138,'总明细 源文件后台下'!C:C,"Order")</f>
        <v>0</v>
      </c>
      <c r="O1138">
        <f>SUMIFS('总明细 源文件后台下'!R:R,'总明细 源文件后台下'!E:E,E1138,'总明细 源文件后台下'!C:C,"Order")</f>
        <v>0</v>
      </c>
      <c r="P1138">
        <f>SUMIFS('总明细 源文件后台下'!S:S,'总明细 源文件后台下'!E:E,E1138,'总明细 源文件后台下'!C:C,"Order")</f>
        <v>0</v>
      </c>
      <c r="Q1138">
        <f>SUMIFS('总明细 源文件后台下'!T:T,'总明细 源文件后台下'!E:E,E1138,'总明细 源文件后台下'!C:C,"Order")</f>
        <v>0</v>
      </c>
      <c r="R1138">
        <f>SUMIFS('总明细 源文件后台下'!U:U,'总明细 源文件后台下'!E:E,E1138,'总明细 源文件后台下'!C:C,"Order")</f>
        <v>0</v>
      </c>
      <c r="S1138">
        <f>SUMIFS('总明细 源文件后台下'!V:V,'总明细 源文件后台下'!E:E,E1138,'总明细 源文件后台下'!C:C,"Order")</f>
        <v>0</v>
      </c>
      <c r="T1138">
        <f>SUMIFS('总明细 源文件后台下'!W:W,'总明细 源文件后台下'!E:E,E1138,'总明细 源文件后台下'!C:C,"Order")</f>
        <v>0</v>
      </c>
      <c r="U1138">
        <f>SUMIFS('总明细 源文件后台下'!G:G,'总明细 源文件后台下'!E:E,E1138,'总明细 源文件后台下'!C:C,"Refund")</f>
        <v>0</v>
      </c>
      <c r="V1138">
        <f>SUMIFS('总明细 源文件后台下'!M:M,'总明细 源文件后台下'!E:E,E1138,'总明细 源文件后台下'!C:C,"Refund")</f>
        <v>0</v>
      </c>
      <c r="W1138">
        <f>SUMIFS('总明细 源文件后台下'!N:N,'总明细 源文件后台下'!E:E,E1138,'总明细 源文件后台下'!C:C,"Refund")</f>
        <v>0</v>
      </c>
      <c r="X1138">
        <f>SUMIFS('总明细 源文件后台下'!O:O,'总明细 源文件后台下'!E:E,E1138,'总明细 源文件后台下'!C:C,"Refund")</f>
        <v>0</v>
      </c>
      <c r="Y1138">
        <f>SUMIFS('总明细 源文件后台下'!P:P,'总明细 源文件后台下'!E:E,E1138,'总明细 源文件后台下'!C:C,"Refund")</f>
        <v>0</v>
      </c>
      <c r="Z1138">
        <f>SUMIFS('总明细 源文件后台下'!Q:Q,'总明细 源文件后台下'!E:E,E1138,'总明细 源文件后台下'!C:C,"Refund")</f>
        <v>0</v>
      </c>
      <c r="AA1138">
        <f>SUMIFS('总明细 源文件后台下'!R:R,'总明细 源文件后台下'!E:E,E1138,'总明细 源文件后台下'!C:C,"Refund")</f>
        <v>0</v>
      </c>
      <c r="AB1138">
        <f>SUMIFS('总明细 源文件后台下'!S:S,'总明细 源文件后台下'!E:E,E1138,'总明细 源文件后台下'!C:C,"Refund")</f>
        <v>0</v>
      </c>
      <c r="AC1138">
        <f>SUMIFS('总明细 源文件后台下'!T:T,'总明细 源文件后台下'!E:E,E1138,'总明细 源文件后台下'!C:C,"Refund")</f>
        <v>0</v>
      </c>
      <c r="AD1138">
        <f>SUMIFS('总明细 源文件后台下'!U:U,'总明细 源文件后台下'!E:E,E1138,'总明细 源文件后台下'!C:C,"Refund")</f>
        <v>0</v>
      </c>
      <c r="AE1138">
        <f>SUMIFS('总明细 源文件后台下'!V:V,'总明细 源文件后台下'!E:E,E1138,'总明细 源文件后台下'!C:C,"Refund")</f>
        <v>0</v>
      </c>
      <c r="AF1138">
        <f>SUMIFS('总明细 源文件后台下'!W:W,'总明细 源文件后台下'!E:E,E1138,'总明细 源文件后台下'!C:C,"Refund")</f>
        <v>0</v>
      </c>
      <c r="AK1138">
        <f>(SUMIF('广告费 源文件后台下'!G:G,E1138,'广告费 源文件后台下'!M:M))*-1</f>
        <v>0</v>
      </c>
      <c r="AL1138">
        <f>SUMIFS('总明细 源文件后台下'!W:W,'总明细 源文件后台下'!E:E,E1138,'总明细 源文件后台下'!C:C,"Adjustment",'总明细 源文件后台下'!F:F,"FBA Inventory Reimbursement - Customer Return")</f>
        <v>0</v>
      </c>
      <c r="AM1138">
        <f>SUMIFS('总明细 源文件后台下'!W:W,'总明细 源文件后台下'!E:E,E1138,'总明细 源文件后台下'!C:C,"Adjustment",'总明细 源文件后台下'!F:F,"FBA Inventory Reimbursement - Damaged:Warehouse")</f>
        <v>0</v>
      </c>
      <c r="AN1138">
        <f>SUMIFS('总明细 源文件后台下'!W:W,'总明细 源文件后台下'!E:E,E1138,'总明细 源文件后台下'!C:C,"Adjustment",'总明细 源文件后台下'!F:F,"FBA Inventory Reimbursement - Customer Service Issue")</f>
        <v>0</v>
      </c>
      <c r="AO1138">
        <f>SUMIFS('总明细 源文件后台下'!W:W,'总明细 源文件后台下'!E:E,E1138,'总明细 源文件后台下'!C:C,"Adjustment",'总明细 源文件后台下'!F:F,"FBA Inventory Reimbursement - Fee Correction")</f>
        <v>0</v>
      </c>
      <c r="AP1138">
        <f>SUMIFS('总明细 源文件后台下'!W:W,'总明细 源文件后台下'!E:E,E1138,'总明细 源文件后台下'!C:C,"Adjustment",'总明细 源文件后台下'!F:F,"FBA Inventory Reimbursement - General Adjustment")</f>
        <v>0</v>
      </c>
      <c r="AQ1138">
        <f>SUMIFS('总明细 源文件后台下'!W:W,'总明细 源文件后台下'!E:E,E1138,'总明细 源文件后台下'!C:C,"Adjustment",'总明细 源文件后台下'!F:F,"FBA Inventory Reimbursement - Lost:Inbound")</f>
        <v>0</v>
      </c>
      <c r="AR1138">
        <f>SUMIFS('总明细 源文件后台下'!W:W,'总明细 源文件后台下'!E:E,E1138,'总明细 源文件后台下'!C:C,"Adjustment",'总明细 源文件后台下'!F:F,"FBA Inventory Reimbursement - Lost:Warehouse")</f>
        <v>0</v>
      </c>
      <c r="AS1138">
        <f>SUMIFS('总明细 源文件后台下'!W:W,'总明细 源文件后台下'!E:E,E1138,'总明细 源文件后台下'!C:C,"Adjustment",'总明细 源文件后台下'!F:F,"Non-subscription Fee Adjustment")</f>
        <v>0</v>
      </c>
      <c r="AT1138">
        <f>SUMIFS('总明细 源文件后台下'!W:W,'总明细 源文件后台下'!E:E,E1138,'总明细 源文件后台下'!C:C,"Adjustment",'总明细 源文件后台下'!F:F,"FBA Inventory Placement Service Fee")</f>
        <v>0</v>
      </c>
      <c r="AV1138">
        <f>SUMIF('FBA Customer Return Per Unit Fe'!B:B,E1138,'FBA Customer Return Per Unit Fe'!C:C)</f>
        <v>0</v>
      </c>
      <c r="AX1138">
        <f>(SUMIF('仓储费 源文件后台下'!C:C,E1138,'仓储费 源文件后台下'!V:V))*-1</f>
        <v>-8.8999999999999996E-2</v>
      </c>
      <c r="AZ1138">
        <f>SUMIF('Disposal Fee销毁费用-160.95'!B:B,E1138,'Disposal Fee销毁费用-160.95'!D:D)*-1</f>
        <v>-0.75</v>
      </c>
      <c r="BC1138">
        <f>IFERROR(VLOOKUP(F1138,'优惠券-86.4'!F:I,4,0),0)</f>
        <v>0</v>
      </c>
      <c r="BD1138">
        <f>IFERROR(VLOOKUP(F1138,'早评-120'!E:H,4,0),0)</f>
        <v>0</v>
      </c>
      <c r="BF1138">
        <f t="shared" si="136"/>
        <v>-0.83899999999999997</v>
      </c>
      <c r="BG1138">
        <f t="shared" si="137"/>
        <v>0</v>
      </c>
      <c r="BH1138">
        <f t="shared" si="138"/>
        <v>-5.4535</v>
      </c>
      <c r="BQ1138" s="45">
        <f t="shared" si="139"/>
        <v>-5.4535</v>
      </c>
      <c r="BR1138">
        <f>SUMIFS('9月销毁明细'!D:D,'9月销毁明细'!A:A,E1138,'9月销毁明细'!H:H,"Sellable")</f>
        <v>0</v>
      </c>
      <c r="BS1138">
        <f>SUMIFS('9月销毁明细'!G:G,'9月销毁明细'!A:A,E1138,'9月销毁明细'!H:H,"Sellable")</f>
        <v>0</v>
      </c>
      <c r="BT1138">
        <f>SUMIFS('9月销毁明细'!D:D,'9月销毁明细'!A:A,E1138,'9月销毁明细'!H:H,"Unsellable")</f>
        <v>0</v>
      </c>
      <c r="BU1138">
        <f>SUMIFS('9月销毁明细'!G:G,'9月销毁明细'!A:A,E1138,'9月销毁明细'!H:H,"Unsellable")</f>
        <v>0</v>
      </c>
      <c r="BW1138">
        <f>IFERROR(I1138*VLOOKUP(F1138,'9.3成本表'!C:L,10,0),0)</f>
        <v>0</v>
      </c>
      <c r="BX1138">
        <f t="shared" si="140"/>
        <v>0</v>
      </c>
      <c r="CC1138" s="45">
        <f t="shared" si="141"/>
        <v>-5.4535</v>
      </c>
      <c r="CD1138" s="45">
        <f t="shared" si="142"/>
        <v>0</v>
      </c>
      <c r="CE1138" s="45">
        <f t="shared" si="143"/>
        <v>0</v>
      </c>
    </row>
    <row r="1139" spans="4:83" x14ac:dyDescent="0.25">
      <c r="D1139" s="20" t="s">
        <v>2387</v>
      </c>
      <c r="E1139" s="20" t="s">
        <v>2388</v>
      </c>
      <c r="F1139" s="20">
        <v>6812</v>
      </c>
      <c r="G1139">
        <v>1133</v>
      </c>
      <c r="H1139" s="20"/>
      <c r="I1139">
        <f>SUMIFS('总明细 源文件后台下'!G:G,'总明细 源文件后台下'!E:E,E1139,'总明细 源文件后台下'!C:C,"Order")</f>
        <v>0</v>
      </c>
      <c r="J1139">
        <f>SUMIFS('总明细 源文件后台下'!M:M,'总明细 源文件后台下'!E:E,E1139,'总明细 源文件后台下'!C:C,"Order")</f>
        <v>0</v>
      </c>
      <c r="K1139">
        <f>SUMIFS('总明细 源文件后台下'!N:N,'总明细 源文件后台下'!E:E,E1139,'总明细 源文件后台下'!C:C,"Order")</f>
        <v>0</v>
      </c>
      <c r="L1139">
        <f>SUMIFS('总明细 源文件后台下'!O:O,'总明细 源文件后台下'!E:E,E1139,'总明细 源文件后台下'!C:C,"Order")</f>
        <v>0</v>
      </c>
      <c r="M1139">
        <f>SUMIFS('总明细 源文件后台下'!P:P,'总明细 源文件后台下'!E:E,E1139,'总明细 源文件后台下'!C:C,"Order")</f>
        <v>0</v>
      </c>
      <c r="N1139">
        <f>SUMIFS('总明细 源文件后台下'!Q:Q,'总明细 源文件后台下'!E:E,E1139,'总明细 源文件后台下'!C:C,"Order")</f>
        <v>0</v>
      </c>
      <c r="O1139">
        <f>SUMIFS('总明细 源文件后台下'!R:R,'总明细 源文件后台下'!E:E,E1139,'总明细 源文件后台下'!C:C,"Order")</f>
        <v>0</v>
      </c>
      <c r="P1139">
        <f>SUMIFS('总明细 源文件后台下'!S:S,'总明细 源文件后台下'!E:E,E1139,'总明细 源文件后台下'!C:C,"Order")</f>
        <v>0</v>
      </c>
      <c r="Q1139">
        <f>SUMIFS('总明细 源文件后台下'!T:T,'总明细 源文件后台下'!E:E,E1139,'总明细 源文件后台下'!C:C,"Order")</f>
        <v>0</v>
      </c>
      <c r="R1139">
        <f>SUMIFS('总明细 源文件后台下'!U:U,'总明细 源文件后台下'!E:E,E1139,'总明细 源文件后台下'!C:C,"Order")</f>
        <v>0</v>
      </c>
      <c r="S1139">
        <f>SUMIFS('总明细 源文件后台下'!V:V,'总明细 源文件后台下'!E:E,E1139,'总明细 源文件后台下'!C:C,"Order")</f>
        <v>0</v>
      </c>
      <c r="T1139">
        <f>SUMIFS('总明细 源文件后台下'!W:W,'总明细 源文件后台下'!E:E,E1139,'总明细 源文件后台下'!C:C,"Order")</f>
        <v>0</v>
      </c>
      <c r="U1139">
        <f>SUMIFS('总明细 源文件后台下'!G:G,'总明细 源文件后台下'!E:E,E1139,'总明细 源文件后台下'!C:C,"Refund")</f>
        <v>0</v>
      </c>
      <c r="V1139">
        <f>SUMIFS('总明细 源文件后台下'!M:M,'总明细 源文件后台下'!E:E,E1139,'总明细 源文件后台下'!C:C,"Refund")</f>
        <v>0</v>
      </c>
      <c r="W1139">
        <f>SUMIFS('总明细 源文件后台下'!N:N,'总明细 源文件后台下'!E:E,E1139,'总明细 源文件后台下'!C:C,"Refund")</f>
        <v>0</v>
      </c>
      <c r="X1139">
        <f>SUMIFS('总明细 源文件后台下'!O:O,'总明细 源文件后台下'!E:E,E1139,'总明细 源文件后台下'!C:C,"Refund")</f>
        <v>0</v>
      </c>
      <c r="Y1139">
        <f>SUMIFS('总明细 源文件后台下'!P:P,'总明细 源文件后台下'!E:E,E1139,'总明细 源文件后台下'!C:C,"Refund")</f>
        <v>0</v>
      </c>
      <c r="Z1139">
        <f>SUMIFS('总明细 源文件后台下'!Q:Q,'总明细 源文件后台下'!E:E,E1139,'总明细 源文件后台下'!C:C,"Refund")</f>
        <v>0</v>
      </c>
      <c r="AA1139">
        <f>SUMIFS('总明细 源文件后台下'!R:R,'总明细 源文件后台下'!E:E,E1139,'总明细 源文件后台下'!C:C,"Refund")</f>
        <v>0</v>
      </c>
      <c r="AB1139">
        <f>SUMIFS('总明细 源文件后台下'!S:S,'总明细 源文件后台下'!E:E,E1139,'总明细 源文件后台下'!C:C,"Refund")</f>
        <v>0</v>
      </c>
      <c r="AC1139">
        <f>SUMIFS('总明细 源文件后台下'!T:T,'总明细 源文件后台下'!E:E,E1139,'总明细 源文件后台下'!C:C,"Refund")</f>
        <v>0</v>
      </c>
      <c r="AD1139">
        <f>SUMIFS('总明细 源文件后台下'!U:U,'总明细 源文件后台下'!E:E,E1139,'总明细 源文件后台下'!C:C,"Refund")</f>
        <v>0</v>
      </c>
      <c r="AE1139">
        <f>SUMIFS('总明细 源文件后台下'!V:V,'总明细 源文件后台下'!E:E,E1139,'总明细 源文件后台下'!C:C,"Refund")</f>
        <v>0</v>
      </c>
      <c r="AF1139">
        <f>SUMIFS('总明细 源文件后台下'!W:W,'总明细 源文件后台下'!E:E,E1139,'总明细 源文件后台下'!C:C,"Refund")</f>
        <v>0</v>
      </c>
      <c r="AK1139">
        <f>(SUMIF('广告费 源文件后台下'!G:G,E1139,'广告费 源文件后台下'!M:M))*-1</f>
        <v>0</v>
      </c>
      <c r="AL1139">
        <f>SUMIFS('总明细 源文件后台下'!W:W,'总明细 源文件后台下'!E:E,E1139,'总明细 源文件后台下'!C:C,"Adjustment",'总明细 源文件后台下'!F:F,"FBA Inventory Reimbursement - Customer Return")</f>
        <v>0</v>
      </c>
      <c r="AM1139">
        <f>SUMIFS('总明细 源文件后台下'!W:W,'总明细 源文件后台下'!E:E,E1139,'总明细 源文件后台下'!C:C,"Adjustment",'总明细 源文件后台下'!F:F,"FBA Inventory Reimbursement - Damaged:Warehouse")</f>
        <v>0</v>
      </c>
      <c r="AN1139">
        <f>SUMIFS('总明细 源文件后台下'!W:W,'总明细 源文件后台下'!E:E,E1139,'总明细 源文件后台下'!C:C,"Adjustment",'总明细 源文件后台下'!F:F,"FBA Inventory Reimbursement - Customer Service Issue")</f>
        <v>0</v>
      </c>
      <c r="AO1139">
        <f>SUMIFS('总明细 源文件后台下'!W:W,'总明细 源文件后台下'!E:E,E1139,'总明细 源文件后台下'!C:C,"Adjustment",'总明细 源文件后台下'!F:F,"FBA Inventory Reimbursement - Fee Correction")</f>
        <v>0</v>
      </c>
      <c r="AP1139">
        <f>SUMIFS('总明细 源文件后台下'!W:W,'总明细 源文件后台下'!E:E,E1139,'总明细 源文件后台下'!C:C,"Adjustment",'总明细 源文件后台下'!F:F,"FBA Inventory Reimbursement - General Adjustment")</f>
        <v>0</v>
      </c>
      <c r="AQ1139">
        <f>SUMIFS('总明细 源文件后台下'!W:W,'总明细 源文件后台下'!E:E,E1139,'总明细 源文件后台下'!C:C,"Adjustment",'总明细 源文件后台下'!F:F,"FBA Inventory Reimbursement - Lost:Inbound")</f>
        <v>0</v>
      </c>
      <c r="AR1139">
        <f>SUMIFS('总明细 源文件后台下'!W:W,'总明细 源文件后台下'!E:E,E1139,'总明细 源文件后台下'!C:C,"Adjustment",'总明细 源文件后台下'!F:F,"FBA Inventory Reimbursement - Lost:Warehouse")</f>
        <v>0</v>
      </c>
      <c r="AS1139">
        <f>SUMIFS('总明细 源文件后台下'!W:W,'总明细 源文件后台下'!E:E,E1139,'总明细 源文件后台下'!C:C,"Adjustment",'总明细 源文件后台下'!F:F,"Non-subscription Fee Adjustment")</f>
        <v>0</v>
      </c>
      <c r="AT1139">
        <f>SUMIFS('总明细 源文件后台下'!W:W,'总明细 源文件后台下'!E:E,E1139,'总明细 源文件后台下'!C:C,"Adjustment",'总明细 源文件后台下'!F:F,"FBA Inventory Placement Service Fee")</f>
        <v>0</v>
      </c>
      <c r="AV1139">
        <f>SUMIF('FBA Customer Return Per Unit Fe'!B:B,E1139,'FBA Customer Return Per Unit Fe'!C:C)</f>
        <v>0</v>
      </c>
      <c r="AX1139">
        <f>(SUMIF('仓储费 源文件后台下'!C:C,E1139,'仓储费 源文件后台下'!V:V))*-1</f>
        <v>-9.5999999999999992E-3</v>
      </c>
      <c r="AZ1139">
        <f>SUMIF('Disposal Fee销毁费用-160.95'!B:B,E1139,'Disposal Fee销毁费用-160.95'!D:D)*-1</f>
        <v>0</v>
      </c>
      <c r="BC1139">
        <f>IFERROR(VLOOKUP(F1139,'优惠券-86.4'!F:I,4,0),0)</f>
        <v>0</v>
      </c>
      <c r="BD1139">
        <f>IFERROR(VLOOKUP(F1139,'早评-120'!E:H,4,0),0)</f>
        <v>0</v>
      </c>
      <c r="BF1139">
        <f t="shared" si="136"/>
        <v>-9.5999999999999992E-3</v>
      </c>
      <c r="BG1139">
        <f t="shared" si="137"/>
        <v>0</v>
      </c>
      <c r="BH1139">
        <f t="shared" si="138"/>
        <v>-6.2399999999999997E-2</v>
      </c>
      <c r="BQ1139" s="45">
        <f t="shared" si="139"/>
        <v>-6.2399999999999997E-2</v>
      </c>
      <c r="BR1139">
        <f>SUMIFS('9月销毁明细'!D:D,'9月销毁明细'!A:A,E1139,'9月销毁明细'!H:H,"Sellable")</f>
        <v>0</v>
      </c>
      <c r="BS1139">
        <f>SUMIFS('9月销毁明细'!G:G,'9月销毁明细'!A:A,E1139,'9月销毁明细'!H:H,"Sellable")</f>
        <v>0</v>
      </c>
      <c r="BT1139">
        <f>SUMIFS('9月销毁明细'!D:D,'9月销毁明细'!A:A,E1139,'9月销毁明细'!H:H,"Unsellable")</f>
        <v>0</v>
      </c>
      <c r="BU1139">
        <f>SUMIFS('9月销毁明细'!G:G,'9月销毁明细'!A:A,E1139,'9月销毁明细'!H:H,"Unsellable")</f>
        <v>0</v>
      </c>
      <c r="BW1139">
        <f>IFERROR(I1139*VLOOKUP(F1139,'9.3成本表'!C:L,10,0),0)</f>
        <v>0</v>
      </c>
      <c r="BX1139">
        <f t="shared" si="140"/>
        <v>0</v>
      </c>
      <c r="CC1139" s="45">
        <f t="shared" si="141"/>
        <v>-6.2399999999999997E-2</v>
      </c>
      <c r="CD1139" s="45">
        <f t="shared" si="142"/>
        <v>0</v>
      </c>
      <c r="CE1139" s="45">
        <f t="shared" si="143"/>
        <v>0</v>
      </c>
    </row>
    <row r="1140" spans="4:83" x14ac:dyDescent="0.25">
      <c r="D1140" s="20" t="s">
        <v>2389</v>
      </c>
      <c r="E1140" s="20" t="s">
        <v>2390</v>
      </c>
      <c r="F1140" s="20">
        <v>6812</v>
      </c>
      <c r="G1140">
        <v>1134</v>
      </c>
      <c r="H1140" s="20"/>
      <c r="I1140">
        <f>SUMIFS('总明细 源文件后台下'!G:G,'总明细 源文件后台下'!E:E,E1140,'总明细 源文件后台下'!C:C,"Order")</f>
        <v>0</v>
      </c>
      <c r="J1140">
        <f>SUMIFS('总明细 源文件后台下'!M:M,'总明细 源文件后台下'!E:E,E1140,'总明细 源文件后台下'!C:C,"Order")</f>
        <v>0</v>
      </c>
      <c r="K1140">
        <f>SUMIFS('总明细 源文件后台下'!N:N,'总明细 源文件后台下'!E:E,E1140,'总明细 源文件后台下'!C:C,"Order")</f>
        <v>0</v>
      </c>
      <c r="L1140">
        <f>SUMIFS('总明细 源文件后台下'!O:O,'总明细 源文件后台下'!E:E,E1140,'总明细 源文件后台下'!C:C,"Order")</f>
        <v>0</v>
      </c>
      <c r="M1140">
        <f>SUMIFS('总明细 源文件后台下'!P:P,'总明细 源文件后台下'!E:E,E1140,'总明细 源文件后台下'!C:C,"Order")</f>
        <v>0</v>
      </c>
      <c r="N1140">
        <f>SUMIFS('总明细 源文件后台下'!Q:Q,'总明细 源文件后台下'!E:E,E1140,'总明细 源文件后台下'!C:C,"Order")</f>
        <v>0</v>
      </c>
      <c r="O1140">
        <f>SUMIFS('总明细 源文件后台下'!R:R,'总明细 源文件后台下'!E:E,E1140,'总明细 源文件后台下'!C:C,"Order")</f>
        <v>0</v>
      </c>
      <c r="P1140">
        <f>SUMIFS('总明细 源文件后台下'!S:S,'总明细 源文件后台下'!E:E,E1140,'总明细 源文件后台下'!C:C,"Order")</f>
        <v>0</v>
      </c>
      <c r="Q1140">
        <f>SUMIFS('总明细 源文件后台下'!T:T,'总明细 源文件后台下'!E:E,E1140,'总明细 源文件后台下'!C:C,"Order")</f>
        <v>0</v>
      </c>
      <c r="R1140">
        <f>SUMIFS('总明细 源文件后台下'!U:U,'总明细 源文件后台下'!E:E,E1140,'总明细 源文件后台下'!C:C,"Order")</f>
        <v>0</v>
      </c>
      <c r="S1140">
        <f>SUMIFS('总明细 源文件后台下'!V:V,'总明细 源文件后台下'!E:E,E1140,'总明细 源文件后台下'!C:C,"Order")</f>
        <v>0</v>
      </c>
      <c r="T1140">
        <f>SUMIFS('总明细 源文件后台下'!W:W,'总明细 源文件后台下'!E:E,E1140,'总明细 源文件后台下'!C:C,"Order")</f>
        <v>0</v>
      </c>
      <c r="U1140">
        <f>SUMIFS('总明细 源文件后台下'!G:G,'总明细 源文件后台下'!E:E,E1140,'总明细 源文件后台下'!C:C,"Refund")</f>
        <v>0</v>
      </c>
      <c r="V1140">
        <f>SUMIFS('总明细 源文件后台下'!M:M,'总明细 源文件后台下'!E:E,E1140,'总明细 源文件后台下'!C:C,"Refund")</f>
        <v>0</v>
      </c>
      <c r="W1140">
        <f>SUMIFS('总明细 源文件后台下'!N:N,'总明细 源文件后台下'!E:E,E1140,'总明细 源文件后台下'!C:C,"Refund")</f>
        <v>0</v>
      </c>
      <c r="X1140">
        <f>SUMIFS('总明细 源文件后台下'!O:O,'总明细 源文件后台下'!E:E,E1140,'总明细 源文件后台下'!C:C,"Refund")</f>
        <v>0</v>
      </c>
      <c r="Y1140">
        <f>SUMIFS('总明细 源文件后台下'!P:P,'总明细 源文件后台下'!E:E,E1140,'总明细 源文件后台下'!C:C,"Refund")</f>
        <v>0</v>
      </c>
      <c r="Z1140">
        <f>SUMIFS('总明细 源文件后台下'!Q:Q,'总明细 源文件后台下'!E:E,E1140,'总明细 源文件后台下'!C:C,"Refund")</f>
        <v>0</v>
      </c>
      <c r="AA1140">
        <f>SUMIFS('总明细 源文件后台下'!R:R,'总明细 源文件后台下'!E:E,E1140,'总明细 源文件后台下'!C:C,"Refund")</f>
        <v>0</v>
      </c>
      <c r="AB1140">
        <f>SUMIFS('总明细 源文件后台下'!S:S,'总明细 源文件后台下'!E:E,E1140,'总明细 源文件后台下'!C:C,"Refund")</f>
        <v>0</v>
      </c>
      <c r="AC1140">
        <f>SUMIFS('总明细 源文件后台下'!T:T,'总明细 源文件后台下'!E:E,E1140,'总明细 源文件后台下'!C:C,"Refund")</f>
        <v>0</v>
      </c>
      <c r="AD1140">
        <f>SUMIFS('总明细 源文件后台下'!U:U,'总明细 源文件后台下'!E:E,E1140,'总明细 源文件后台下'!C:C,"Refund")</f>
        <v>0</v>
      </c>
      <c r="AE1140">
        <f>SUMIFS('总明细 源文件后台下'!V:V,'总明细 源文件后台下'!E:E,E1140,'总明细 源文件后台下'!C:C,"Refund")</f>
        <v>0</v>
      </c>
      <c r="AF1140">
        <f>SUMIFS('总明细 源文件后台下'!W:W,'总明细 源文件后台下'!E:E,E1140,'总明细 源文件后台下'!C:C,"Refund")</f>
        <v>0</v>
      </c>
      <c r="AK1140">
        <f>(SUMIF('广告费 源文件后台下'!G:G,E1140,'广告费 源文件后台下'!M:M))*-1</f>
        <v>0</v>
      </c>
      <c r="AL1140">
        <f>SUMIFS('总明细 源文件后台下'!W:W,'总明细 源文件后台下'!E:E,E1140,'总明细 源文件后台下'!C:C,"Adjustment",'总明细 源文件后台下'!F:F,"FBA Inventory Reimbursement - Customer Return")</f>
        <v>0</v>
      </c>
      <c r="AM1140">
        <f>SUMIFS('总明细 源文件后台下'!W:W,'总明细 源文件后台下'!E:E,E1140,'总明细 源文件后台下'!C:C,"Adjustment",'总明细 源文件后台下'!F:F,"FBA Inventory Reimbursement - Damaged:Warehouse")</f>
        <v>0</v>
      </c>
      <c r="AN1140">
        <f>SUMIFS('总明细 源文件后台下'!W:W,'总明细 源文件后台下'!E:E,E1140,'总明细 源文件后台下'!C:C,"Adjustment",'总明细 源文件后台下'!F:F,"FBA Inventory Reimbursement - Customer Service Issue")</f>
        <v>0</v>
      </c>
      <c r="AO1140">
        <f>SUMIFS('总明细 源文件后台下'!W:W,'总明细 源文件后台下'!E:E,E1140,'总明细 源文件后台下'!C:C,"Adjustment",'总明细 源文件后台下'!F:F,"FBA Inventory Reimbursement - Fee Correction")</f>
        <v>0</v>
      </c>
      <c r="AP1140">
        <f>SUMIFS('总明细 源文件后台下'!W:W,'总明细 源文件后台下'!E:E,E1140,'总明细 源文件后台下'!C:C,"Adjustment",'总明细 源文件后台下'!F:F,"FBA Inventory Reimbursement - General Adjustment")</f>
        <v>0</v>
      </c>
      <c r="AQ1140">
        <f>SUMIFS('总明细 源文件后台下'!W:W,'总明细 源文件后台下'!E:E,E1140,'总明细 源文件后台下'!C:C,"Adjustment",'总明细 源文件后台下'!F:F,"FBA Inventory Reimbursement - Lost:Inbound")</f>
        <v>0</v>
      </c>
      <c r="AR1140">
        <f>SUMIFS('总明细 源文件后台下'!W:W,'总明细 源文件后台下'!E:E,E1140,'总明细 源文件后台下'!C:C,"Adjustment",'总明细 源文件后台下'!F:F,"FBA Inventory Reimbursement - Lost:Warehouse")</f>
        <v>0</v>
      </c>
      <c r="AS1140">
        <f>SUMIFS('总明细 源文件后台下'!W:W,'总明细 源文件后台下'!E:E,E1140,'总明细 源文件后台下'!C:C,"Adjustment",'总明细 源文件后台下'!F:F,"Non-subscription Fee Adjustment")</f>
        <v>0</v>
      </c>
      <c r="AT1140">
        <f>SUMIFS('总明细 源文件后台下'!W:W,'总明细 源文件后台下'!E:E,E1140,'总明细 源文件后台下'!C:C,"Adjustment",'总明细 源文件后台下'!F:F,"FBA Inventory Placement Service Fee")</f>
        <v>0</v>
      </c>
      <c r="AV1140">
        <f>SUMIF('FBA Customer Return Per Unit Fe'!B:B,E1140,'FBA Customer Return Per Unit Fe'!C:C)</f>
        <v>0</v>
      </c>
      <c r="AX1140">
        <f>(SUMIF('仓储费 源文件后台下'!C:C,E1140,'仓储费 源文件后台下'!V:V))*-1</f>
        <v>-5.3400000000000003E-2</v>
      </c>
      <c r="AZ1140">
        <f>SUMIF('Disposal Fee销毁费用-160.95'!B:B,E1140,'Disposal Fee销毁费用-160.95'!D:D)*-1</f>
        <v>-0.45</v>
      </c>
      <c r="BC1140">
        <f>IFERROR(VLOOKUP(F1140,'优惠券-86.4'!F:I,4,0),0)</f>
        <v>0</v>
      </c>
      <c r="BD1140">
        <f>IFERROR(VLOOKUP(F1140,'早评-120'!E:H,4,0),0)</f>
        <v>0</v>
      </c>
      <c r="BF1140">
        <f t="shared" si="136"/>
        <v>-0.50340000000000007</v>
      </c>
      <c r="BG1140">
        <f t="shared" si="137"/>
        <v>0</v>
      </c>
      <c r="BH1140">
        <f t="shared" si="138"/>
        <v>-3.2721000000000005</v>
      </c>
      <c r="BQ1140" s="45">
        <f t="shared" si="139"/>
        <v>-3.2721000000000005</v>
      </c>
      <c r="BR1140">
        <f>SUMIFS('9月销毁明细'!D:D,'9月销毁明细'!A:A,E1140,'9月销毁明细'!H:H,"Sellable")</f>
        <v>0</v>
      </c>
      <c r="BS1140">
        <f>SUMIFS('9月销毁明细'!G:G,'9月销毁明细'!A:A,E1140,'9月销毁明细'!H:H,"Sellable")</f>
        <v>0</v>
      </c>
      <c r="BT1140">
        <f>SUMIFS('9月销毁明细'!D:D,'9月销毁明细'!A:A,E1140,'9月销毁明细'!H:H,"Unsellable")</f>
        <v>0</v>
      </c>
      <c r="BU1140">
        <f>SUMIFS('9月销毁明细'!G:G,'9月销毁明细'!A:A,E1140,'9月销毁明细'!H:H,"Unsellable")</f>
        <v>0</v>
      </c>
      <c r="BW1140">
        <f>IFERROR(I1140*VLOOKUP(F1140,'9.3成本表'!C:L,10,0),0)</f>
        <v>0</v>
      </c>
      <c r="BX1140">
        <f t="shared" si="140"/>
        <v>0</v>
      </c>
      <c r="CC1140" s="45">
        <f t="shared" si="141"/>
        <v>-3.2721000000000005</v>
      </c>
      <c r="CD1140" s="45">
        <f t="shared" si="142"/>
        <v>0</v>
      </c>
      <c r="CE1140" s="45">
        <f t="shared" si="143"/>
        <v>0</v>
      </c>
    </row>
    <row r="1141" spans="4:83" x14ac:dyDescent="0.25">
      <c r="D1141" s="20" t="s">
        <v>2391</v>
      </c>
      <c r="E1141" s="20" t="s">
        <v>2392</v>
      </c>
      <c r="F1141" s="20">
        <v>6812</v>
      </c>
      <c r="G1141">
        <v>1135</v>
      </c>
      <c r="H1141" s="20"/>
      <c r="I1141">
        <f>SUMIFS('总明细 源文件后台下'!G:G,'总明细 源文件后台下'!E:E,E1141,'总明细 源文件后台下'!C:C,"Order")</f>
        <v>0</v>
      </c>
      <c r="J1141">
        <f>SUMIFS('总明细 源文件后台下'!M:M,'总明细 源文件后台下'!E:E,E1141,'总明细 源文件后台下'!C:C,"Order")</f>
        <v>0</v>
      </c>
      <c r="K1141">
        <f>SUMIFS('总明细 源文件后台下'!N:N,'总明细 源文件后台下'!E:E,E1141,'总明细 源文件后台下'!C:C,"Order")</f>
        <v>0</v>
      </c>
      <c r="L1141">
        <f>SUMIFS('总明细 源文件后台下'!O:O,'总明细 源文件后台下'!E:E,E1141,'总明细 源文件后台下'!C:C,"Order")</f>
        <v>0</v>
      </c>
      <c r="M1141">
        <f>SUMIFS('总明细 源文件后台下'!P:P,'总明细 源文件后台下'!E:E,E1141,'总明细 源文件后台下'!C:C,"Order")</f>
        <v>0</v>
      </c>
      <c r="N1141">
        <f>SUMIFS('总明细 源文件后台下'!Q:Q,'总明细 源文件后台下'!E:E,E1141,'总明细 源文件后台下'!C:C,"Order")</f>
        <v>0</v>
      </c>
      <c r="O1141">
        <f>SUMIFS('总明细 源文件后台下'!R:R,'总明细 源文件后台下'!E:E,E1141,'总明细 源文件后台下'!C:C,"Order")</f>
        <v>0</v>
      </c>
      <c r="P1141">
        <f>SUMIFS('总明细 源文件后台下'!S:S,'总明细 源文件后台下'!E:E,E1141,'总明细 源文件后台下'!C:C,"Order")</f>
        <v>0</v>
      </c>
      <c r="Q1141">
        <f>SUMIFS('总明细 源文件后台下'!T:T,'总明细 源文件后台下'!E:E,E1141,'总明细 源文件后台下'!C:C,"Order")</f>
        <v>0</v>
      </c>
      <c r="R1141">
        <f>SUMIFS('总明细 源文件后台下'!U:U,'总明细 源文件后台下'!E:E,E1141,'总明细 源文件后台下'!C:C,"Order")</f>
        <v>0</v>
      </c>
      <c r="S1141">
        <f>SUMIFS('总明细 源文件后台下'!V:V,'总明细 源文件后台下'!E:E,E1141,'总明细 源文件后台下'!C:C,"Order")</f>
        <v>0</v>
      </c>
      <c r="T1141">
        <f>SUMIFS('总明细 源文件后台下'!W:W,'总明细 源文件后台下'!E:E,E1141,'总明细 源文件后台下'!C:C,"Order")</f>
        <v>0</v>
      </c>
      <c r="U1141">
        <f>SUMIFS('总明细 源文件后台下'!G:G,'总明细 源文件后台下'!E:E,E1141,'总明细 源文件后台下'!C:C,"Refund")</f>
        <v>0</v>
      </c>
      <c r="V1141">
        <f>SUMIFS('总明细 源文件后台下'!M:M,'总明细 源文件后台下'!E:E,E1141,'总明细 源文件后台下'!C:C,"Refund")</f>
        <v>0</v>
      </c>
      <c r="W1141">
        <f>SUMIFS('总明细 源文件后台下'!N:N,'总明细 源文件后台下'!E:E,E1141,'总明细 源文件后台下'!C:C,"Refund")</f>
        <v>0</v>
      </c>
      <c r="X1141">
        <f>SUMIFS('总明细 源文件后台下'!O:O,'总明细 源文件后台下'!E:E,E1141,'总明细 源文件后台下'!C:C,"Refund")</f>
        <v>0</v>
      </c>
      <c r="Y1141">
        <f>SUMIFS('总明细 源文件后台下'!P:P,'总明细 源文件后台下'!E:E,E1141,'总明细 源文件后台下'!C:C,"Refund")</f>
        <v>0</v>
      </c>
      <c r="Z1141">
        <f>SUMIFS('总明细 源文件后台下'!Q:Q,'总明细 源文件后台下'!E:E,E1141,'总明细 源文件后台下'!C:C,"Refund")</f>
        <v>0</v>
      </c>
      <c r="AA1141">
        <f>SUMIFS('总明细 源文件后台下'!R:R,'总明细 源文件后台下'!E:E,E1141,'总明细 源文件后台下'!C:C,"Refund")</f>
        <v>0</v>
      </c>
      <c r="AB1141">
        <f>SUMIFS('总明细 源文件后台下'!S:S,'总明细 源文件后台下'!E:E,E1141,'总明细 源文件后台下'!C:C,"Refund")</f>
        <v>0</v>
      </c>
      <c r="AC1141">
        <f>SUMIFS('总明细 源文件后台下'!T:T,'总明细 源文件后台下'!E:E,E1141,'总明细 源文件后台下'!C:C,"Refund")</f>
        <v>0</v>
      </c>
      <c r="AD1141">
        <f>SUMIFS('总明细 源文件后台下'!U:U,'总明细 源文件后台下'!E:E,E1141,'总明细 源文件后台下'!C:C,"Refund")</f>
        <v>0</v>
      </c>
      <c r="AE1141">
        <f>SUMIFS('总明细 源文件后台下'!V:V,'总明细 源文件后台下'!E:E,E1141,'总明细 源文件后台下'!C:C,"Refund")</f>
        <v>0</v>
      </c>
      <c r="AF1141">
        <f>SUMIFS('总明细 源文件后台下'!W:W,'总明细 源文件后台下'!E:E,E1141,'总明细 源文件后台下'!C:C,"Refund")</f>
        <v>0</v>
      </c>
      <c r="AK1141">
        <f>(SUMIF('广告费 源文件后台下'!G:G,E1141,'广告费 源文件后台下'!M:M))*-1</f>
        <v>0</v>
      </c>
      <c r="AL1141">
        <f>SUMIFS('总明细 源文件后台下'!W:W,'总明细 源文件后台下'!E:E,E1141,'总明细 源文件后台下'!C:C,"Adjustment",'总明细 源文件后台下'!F:F,"FBA Inventory Reimbursement - Customer Return")</f>
        <v>0</v>
      </c>
      <c r="AM1141">
        <f>SUMIFS('总明细 源文件后台下'!W:W,'总明细 源文件后台下'!E:E,E1141,'总明细 源文件后台下'!C:C,"Adjustment",'总明细 源文件后台下'!F:F,"FBA Inventory Reimbursement - Damaged:Warehouse")</f>
        <v>0</v>
      </c>
      <c r="AN1141">
        <f>SUMIFS('总明细 源文件后台下'!W:W,'总明细 源文件后台下'!E:E,E1141,'总明细 源文件后台下'!C:C,"Adjustment",'总明细 源文件后台下'!F:F,"FBA Inventory Reimbursement - Customer Service Issue")</f>
        <v>0</v>
      </c>
      <c r="AO1141">
        <f>SUMIFS('总明细 源文件后台下'!W:W,'总明细 源文件后台下'!E:E,E1141,'总明细 源文件后台下'!C:C,"Adjustment",'总明细 源文件后台下'!F:F,"FBA Inventory Reimbursement - Fee Correction")</f>
        <v>0</v>
      </c>
      <c r="AP1141">
        <f>SUMIFS('总明细 源文件后台下'!W:W,'总明细 源文件后台下'!E:E,E1141,'总明细 源文件后台下'!C:C,"Adjustment",'总明细 源文件后台下'!F:F,"FBA Inventory Reimbursement - General Adjustment")</f>
        <v>0</v>
      </c>
      <c r="AQ1141">
        <f>SUMIFS('总明细 源文件后台下'!W:W,'总明细 源文件后台下'!E:E,E1141,'总明细 源文件后台下'!C:C,"Adjustment",'总明细 源文件后台下'!F:F,"FBA Inventory Reimbursement - Lost:Inbound")</f>
        <v>0</v>
      </c>
      <c r="AR1141">
        <f>SUMIFS('总明细 源文件后台下'!W:W,'总明细 源文件后台下'!E:E,E1141,'总明细 源文件后台下'!C:C,"Adjustment",'总明细 源文件后台下'!F:F,"FBA Inventory Reimbursement - Lost:Warehouse")</f>
        <v>0</v>
      </c>
      <c r="AS1141">
        <f>SUMIFS('总明细 源文件后台下'!W:W,'总明细 源文件后台下'!E:E,E1141,'总明细 源文件后台下'!C:C,"Adjustment",'总明细 源文件后台下'!F:F,"Non-subscription Fee Adjustment")</f>
        <v>0</v>
      </c>
      <c r="AT1141">
        <f>SUMIFS('总明细 源文件后台下'!W:W,'总明细 源文件后台下'!E:E,E1141,'总明细 源文件后台下'!C:C,"Adjustment",'总明细 源文件后台下'!F:F,"FBA Inventory Placement Service Fee")</f>
        <v>0</v>
      </c>
      <c r="AV1141">
        <f>SUMIF('FBA Customer Return Per Unit Fe'!B:B,E1141,'FBA Customer Return Per Unit Fe'!C:C)</f>
        <v>0</v>
      </c>
      <c r="AX1141">
        <f>(SUMIF('仓储费 源文件后台下'!C:C,E1141,'仓储费 源文件后台下'!V:V))*-1</f>
        <v>-8.8999999999999996E-2</v>
      </c>
      <c r="AZ1141">
        <f>SUMIF('Disposal Fee销毁费用-160.95'!B:B,E1141,'Disposal Fee销毁费用-160.95'!D:D)*-1</f>
        <v>-0.75</v>
      </c>
      <c r="BC1141">
        <f>IFERROR(VLOOKUP(F1141,'优惠券-86.4'!F:I,4,0),0)</f>
        <v>0</v>
      </c>
      <c r="BD1141">
        <f>IFERROR(VLOOKUP(F1141,'早评-120'!E:H,4,0),0)</f>
        <v>0</v>
      </c>
      <c r="BF1141">
        <f t="shared" si="136"/>
        <v>-0.83899999999999997</v>
      </c>
      <c r="BG1141">
        <f t="shared" si="137"/>
        <v>0</v>
      </c>
      <c r="BH1141">
        <f t="shared" si="138"/>
        <v>-5.4535</v>
      </c>
      <c r="BQ1141" s="45">
        <f t="shared" si="139"/>
        <v>-5.4535</v>
      </c>
      <c r="BR1141">
        <f>SUMIFS('9月销毁明细'!D:D,'9月销毁明细'!A:A,E1141,'9月销毁明细'!H:H,"Sellable")</f>
        <v>0</v>
      </c>
      <c r="BS1141">
        <f>SUMIFS('9月销毁明细'!G:G,'9月销毁明细'!A:A,E1141,'9月销毁明细'!H:H,"Sellable")</f>
        <v>0</v>
      </c>
      <c r="BT1141">
        <f>SUMIFS('9月销毁明细'!D:D,'9月销毁明细'!A:A,E1141,'9月销毁明细'!H:H,"Unsellable")</f>
        <v>0</v>
      </c>
      <c r="BU1141">
        <f>SUMIFS('9月销毁明细'!G:G,'9月销毁明细'!A:A,E1141,'9月销毁明细'!H:H,"Unsellable")</f>
        <v>0</v>
      </c>
      <c r="BW1141">
        <f>IFERROR(I1141*VLOOKUP(F1141,'9.3成本表'!C:L,10,0),0)</f>
        <v>0</v>
      </c>
      <c r="BX1141">
        <f t="shared" si="140"/>
        <v>0</v>
      </c>
      <c r="CC1141" s="45">
        <f t="shared" si="141"/>
        <v>-5.4535</v>
      </c>
      <c r="CD1141" s="45">
        <f t="shared" si="142"/>
        <v>0</v>
      </c>
      <c r="CE1141" s="45">
        <f t="shared" si="143"/>
        <v>0</v>
      </c>
    </row>
    <row r="1142" spans="4:83" x14ac:dyDescent="0.25">
      <c r="D1142" s="20" t="s">
        <v>2393</v>
      </c>
      <c r="E1142" s="20" t="s">
        <v>2394</v>
      </c>
      <c r="F1142" s="20">
        <v>6812</v>
      </c>
      <c r="G1142">
        <v>1136</v>
      </c>
      <c r="H1142" s="20"/>
      <c r="I1142">
        <f>SUMIFS('总明细 源文件后台下'!G:G,'总明细 源文件后台下'!E:E,E1142,'总明细 源文件后台下'!C:C,"Order")</f>
        <v>0</v>
      </c>
      <c r="J1142">
        <f>SUMIFS('总明细 源文件后台下'!M:M,'总明细 源文件后台下'!E:E,E1142,'总明细 源文件后台下'!C:C,"Order")</f>
        <v>0</v>
      </c>
      <c r="K1142">
        <f>SUMIFS('总明细 源文件后台下'!N:N,'总明细 源文件后台下'!E:E,E1142,'总明细 源文件后台下'!C:C,"Order")</f>
        <v>0</v>
      </c>
      <c r="L1142">
        <f>SUMIFS('总明细 源文件后台下'!O:O,'总明细 源文件后台下'!E:E,E1142,'总明细 源文件后台下'!C:C,"Order")</f>
        <v>0</v>
      </c>
      <c r="M1142">
        <f>SUMIFS('总明细 源文件后台下'!P:P,'总明细 源文件后台下'!E:E,E1142,'总明细 源文件后台下'!C:C,"Order")</f>
        <v>0</v>
      </c>
      <c r="N1142">
        <f>SUMIFS('总明细 源文件后台下'!Q:Q,'总明细 源文件后台下'!E:E,E1142,'总明细 源文件后台下'!C:C,"Order")</f>
        <v>0</v>
      </c>
      <c r="O1142">
        <f>SUMIFS('总明细 源文件后台下'!R:R,'总明细 源文件后台下'!E:E,E1142,'总明细 源文件后台下'!C:C,"Order")</f>
        <v>0</v>
      </c>
      <c r="P1142">
        <f>SUMIFS('总明细 源文件后台下'!S:S,'总明细 源文件后台下'!E:E,E1142,'总明细 源文件后台下'!C:C,"Order")</f>
        <v>0</v>
      </c>
      <c r="Q1142">
        <f>SUMIFS('总明细 源文件后台下'!T:T,'总明细 源文件后台下'!E:E,E1142,'总明细 源文件后台下'!C:C,"Order")</f>
        <v>0</v>
      </c>
      <c r="R1142">
        <f>SUMIFS('总明细 源文件后台下'!U:U,'总明细 源文件后台下'!E:E,E1142,'总明细 源文件后台下'!C:C,"Order")</f>
        <v>0</v>
      </c>
      <c r="S1142">
        <f>SUMIFS('总明细 源文件后台下'!V:V,'总明细 源文件后台下'!E:E,E1142,'总明细 源文件后台下'!C:C,"Order")</f>
        <v>0</v>
      </c>
      <c r="T1142">
        <f>SUMIFS('总明细 源文件后台下'!W:W,'总明细 源文件后台下'!E:E,E1142,'总明细 源文件后台下'!C:C,"Order")</f>
        <v>0</v>
      </c>
      <c r="U1142">
        <f>SUMIFS('总明细 源文件后台下'!G:G,'总明细 源文件后台下'!E:E,E1142,'总明细 源文件后台下'!C:C,"Refund")</f>
        <v>0</v>
      </c>
      <c r="V1142">
        <f>SUMIFS('总明细 源文件后台下'!M:M,'总明细 源文件后台下'!E:E,E1142,'总明细 源文件后台下'!C:C,"Refund")</f>
        <v>0</v>
      </c>
      <c r="W1142">
        <f>SUMIFS('总明细 源文件后台下'!N:N,'总明细 源文件后台下'!E:E,E1142,'总明细 源文件后台下'!C:C,"Refund")</f>
        <v>0</v>
      </c>
      <c r="X1142">
        <f>SUMIFS('总明细 源文件后台下'!O:O,'总明细 源文件后台下'!E:E,E1142,'总明细 源文件后台下'!C:C,"Refund")</f>
        <v>0</v>
      </c>
      <c r="Y1142">
        <f>SUMIFS('总明细 源文件后台下'!P:P,'总明细 源文件后台下'!E:E,E1142,'总明细 源文件后台下'!C:C,"Refund")</f>
        <v>0</v>
      </c>
      <c r="Z1142">
        <f>SUMIFS('总明细 源文件后台下'!Q:Q,'总明细 源文件后台下'!E:E,E1142,'总明细 源文件后台下'!C:C,"Refund")</f>
        <v>0</v>
      </c>
      <c r="AA1142">
        <f>SUMIFS('总明细 源文件后台下'!R:R,'总明细 源文件后台下'!E:E,E1142,'总明细 源文件后台下'!C:C,"Refund")</f>
        <v>0</v>
      </c>
      <c r="AB1142">
        <f>SUMIFS('总明细 源文件后台下'!S:S,'总明细 源文件后台下'!E:E,E1142,'总明细 源文件后台下'!C:C,"Refund")</f>
        <v>0</v>
      </c>
      <c r="AC1142">
        <f>SUMIFS('总明细 源文件后台下'!T:T,'总明细 源文件后台下'!E:E,E1142,'总明细 源文件后台下'!C:C,"Refund")</f>
        <v>0</v>
      </c>
      <c r="AD1142">
        <f>SUMIFS('总明细 源文件后台下'!U:U,'总明细 源文件后台下'!E:E,E1142,'总明细 源文件后台下'!C:C,"Refund")</f>
        <v>0</v>
      </c>
      <c r="AE1142">
        <f>SUMIFS('总明细 源文件后台下'!V:V,'总明细 源文件后台下'!E:E,E1142,'总明细 源文件后台下'!C:C,"Refund")</f>
        <v>0</v>
      </c>
      <c r="AF1142">
        <f>SUMIFS('总明细 源文件后台下'!W:W,'总明细 源文件后台下'!E:E,E1142,'总明细 源文件后台下'!C:C,"Refund")</f>
        <v>0</v>
      </c>
      <c r="AK1142">
        <f>(SUMIF('广告费 源文件后台下'!G:G,E1142,'广告费 源文件后台下'!M:M))*-1</f>
        <v>0</v>
      </c>
      <c r="AL1142">
        <f>SUMIFS('总明细 源文件后台下'!W:W,'总明细 源文件后台下'!E:E,E1142,'总明细 源文件后台下'!C:C,"Adjustment",'总明细 源文件后台下'!F:F,"FBA Inventory Reimbursement - Customer Return")</f>
        <v>0</v>
      </c>
      <c r="AM1142">
        <f>SUMIFS('总明细 源文件后台下'!W:W,'总明细 源文件后台下'!E:E,E1142,'总明细 源文件后台下'!C:C,"Adjustment",'总明细 源文件后台下'!F:F,"FBA Inventory Reimbursement - Damaged:Warehouse")</f>
        <v>0</v>
      </c>
      <c r="AN1142">
        <f>SUMIFS('总明细 源文件后台下'!W:W,'总明细 源文件后台下'!E:E,E1142,'总明细 源文件后台下'!C:C,"Adjustment",'总明细 源文件后台下'!F:F,"FBA Inventory Reimbursement - Customer Service Issue")</f>
        <v>0</v>
      </c>
      <c r="AO1142">
        <f>SUMIFS('总明细 源文件后台下'!W:W,'总明细 源文件后台下'!E:E,E1142,'总明细 源文件后台下'!C:C,"Adjustment",'总明细 源文件后台下'!F:F,"FBA Inventory Reimbursement - Fee Correction")</f>
        <v>0</v>
      </c>
      <c r="AP1142">
        <f>SUMIFS('总明细 源文件后台下'!W:W,'总明细 源文件后台下'!E:E,E1142,'总明细 源文件后台下'!C:C,"Adjustment",'总明细 源文件后台下'!F:F,"FBA Inventory Reimbursement - General Adjustment")</f>
        <v>0</v>
      </c>
      <c r="AQ1142">
        <f>SUMIFS('总明细 源文件后台下'!W:W,'总明细 源文件后台下'!E:E,E1142,'总明细 源文件后台下'!C:C,"Adjustment",'总明细 源文件后台下'!F:F,"FBA Inventory Reimbursement - Lost:Inbound")</f>
        <v>0</v>
      </c>
      <c r="AR1142">
        <f>SUMIFS('总明细 源文件后台下'!W:W,'总明细 源文件后台下'!E:E,E1142,'总明细 源文件后台下'!C:C,"Adjustment",'总明细 源文件后台下'!F:F,"FBA Inventory Reimbursement - Lost:Warehouse")</f>
        <v>0</v>
      </c>
      <c r="AS1142">
        <f>SUMIFS('总明细 源文件后台下'!W:W,'总明细 源文件后台下'!E:E,E1142,'总明细 源文件后台下'!C:C,"Adjustment",'总明细 源文件后台下'!F:F,"Non-subscription Fee Adjustment")</f>
        <v>0</v>
      </c>
      <c r="AT1142">
        <f>SUMIFS('总明细 源文件后台下'!W:W,'总明细 源文件后台下'!E:E,E1142,'总明细 源文件后台下'!C:C,"Adjustment",'总明细 源文件后台下'!F:F,"FBA Inventory Placement Service Fee")</f>
        <v>0</v>
      </c>
      <c r="AV1142">
        <f>SUMIF('FBA Customer Return Per Unit Fe'!B:B,E1142,'FBA Customer Return Per Unit Fe'!C:C)</f>
        <v>0</v>
      </c>
      <c r="AX1142">
        <f>(SUMIF('仓储费 源文件后台下'!C:C,E1142,'仓储费 源文件后台下'!V:V))*-1</f>
        <v>-0.16009999999999999</v>
      </c>
      <c r="AZ1142">
        <f>SUMIF('Disposal Fee销毁费用-160.95'!B:B,E1142,'Disposal Fee销毁费用-160.95'!D:D)*-1</f>
        <v>-1.35</v>
      </c>
      <c r="BC1142">
        <f>IFERROR(VLOOKUP(F1142,'优惠券-86.4'!F:I,4,0),0)</f>
        <v>0</v>
      </c>
      <c r="BD1142">
        <f>IFERROR(VLOOKUP(F1142,'早评-120'!E:H,4,0),0)</f>
        <v>0</v>
      </c>
      <c r="BF1142">
        <f t="shared" si="136"/>
        <v>-1.5101</v>
      </c>
      <c r="BG1142">
        <f t="shared" si="137"/>
        <v>0</v>
      </c>
      <c r="BH1142">
        <f t="shared" si="138"/>
        <v>-9.8156499999999998</v>
      </c>
      <c r="BQ1142" s="45">
        <f t="shared" si="139"/>
        <v>-9.8156499999999998</v>
      </c>
      <c r="BR1142">
        <f>SUMIFS('9月销毁明细'!D:D,'9月销毁明细'!A:A,E1142,'9月销毁明细'!H:H,"Sellable")</f>
        <v>0</v>
      </c>
      <c r="BS1142">
        <f>SUMIFS('9月销毁明细'!G:G,'9月销毁明细'!A:A,E1142,'9月销毁明细'!H:H,"Sellable")</f>
        <v>0</v>
      </c>
      <c r="BT1142">
        <f>SUMIFS('9月销毁明细'!D:D,'9月销毁明细'!A:A,E1142,'9月销毁明细'!H:H,"Unsellable")</f>
        <v>0</v>
      </c>
      <c r="BU1142">
        <f>SUMIFS('9月销毁明细'!G:G,'9月销毁明细'!A:A,E1142,'9月销毁明细'!H:H,"Unsellable")</f>
        <v>0</v>
      </c>
      <c r="BW1142">
        <f>IFERROR(I1142*VLOOKUP(F1142,'9.3成本表'!C:L,10,0),0)</f>
        <v>0</v>
      </c>
      <c r="BX1142">
        <f t="shared" si="140"/>
        <v>0</v>
      </c>
      <c r="CC1142" s="45">
        <f t="shared" si="141"/>
        <v>-9.8156499999999998</v>
      </c>
      <c r="CD1142" s="45">
        <f t="shared" si="142"/>
        <v>0</v>
      </c>
      <c r="CE1142" s="45">
        <f t="shared" si="143"/>
        <v>0</v>
      </c>
    </row>
    <row r="1143" spans="4:83" x14ac:dyDescent="0.25">
      <c r="D1143" s="20" t="s">
        <v>2395</v>
      </c>
      <c r="E1143" s="20" t="s">
        <v>2396</v>
      </c>
      <c r="F1143" s="20">
        <v>6812</v>
      </c>
      <c r="G1143">
        <v>1137</v>
      </c>
      <c r="H1143" s="20"/>
      <c r="I1143">
        <f>SUMIFS('总明细 源文件后台下'!G:G,'总明细 源文件后台下'!E:E,E1143,'总明细 源文件后台下'!C:C,"Order")</f>
        <v>0</v>
      </c>
      <c r="J1143">
        <f>SUMIFS('总明细 源文件后台下'!M:M,'总明细 源文件后台下'!E:E,E1143,'总明细 源文件后台下'!C:C,"Order")</f>
        <v>0</v>
      </c>
      <c r="K1143">
        <f>SUMIFS('总明细 源文件后台下'!N:N,'总明细 源文件后台下'!E:E,E1143,'总明细 源文件后台下'!C:C,"Order")</f>
        <v>0</v>
      </c>
      <c r="L1143">
        <f>SUMIFS('总明细 源文件后台下'!O:O,'总明细 源文件后台下'!E:E,E1143,'总明细 源文件后台下'!C:C,"Order")</f>
        <v>0</v>
      </c>
      <c r="M1143">
        <f>SUMIFS('总明细 源文件后台下'!P:P,'总明细 源文件后台下'!E:E,E1143,'总明细 源文件后台下'!C:C,"Order")</f>
        <v>0</v>
      </c>
      <c r="N1143">
        <f>SUMIFS('总明细 源文件后台下'!Q:Q,'总明细 源文件后台下'!E:E,E1143,'总明细 源文件后台下'!C:C,"Order")</f>
        <v>0</v>
      </c>
      <c r="O1143">
        <f>SUMIFS('总明细 源文件后台下'!R:R,'总明细 源文件后台下'!E:E,E1143,'总明细 源文件后台下'!C:C,"Order")</f>
        <v>0</v>
      </c>
      <c r="P1143">
        <f>SUMIFS('总明细 源文件后台下'!S:S,'总明细 源文件后台下'!E:E,E1143,'总明细 源文件后台下'!C:C,"Order")</f>
        <v>0</v>
      </c>
      <c r="Q1143">
        <f>SUMIFS('总明细 源文件后台下'!T:T,'总明细 源文件后台下'!E:E,E1143,'总明细 源文件后台下'!C:C,"Order")</f>
        <v>0</v>
      </c>
      <c r="R1143">
        <f>SUMIFS('总明细 源文件后台下'!U:U,'总明细 源文件后台下'!E:E,E1143,'总明细 源文件后台下'!C:C,"Order")</f>
        <v>0</v>
      </c>
      <c r="S1143">
        <f>SUMIFS('总明细 源文件后台下'!V:V,'总明细 源文件后台下'!E:E,E1143,'总明细 源文件后台下'!C:C,"Order")</f>
        <v>0</v>
      </c>
      <c r="T1143">
        <f>SUMIFS('总明细 源文件后台下'!W:W,'总明细 源文件后台下'!E:E,E1143,'总明细 源文件后台下'!C:C,"Order")</f>
        <v>0</v>
      </c>
      <c r="U1143">
        <f>SUMIFS('总明细 源文件后台下'!G:G,'总明细 源文件后台下'!E:E,E1143,'总明细 源文件后台下'!C:C,"Refund")</f>
        <v>0</v>
      </c>
      <c r="V1143">
        <f>SUMIFS('总明细 源文件后台下'!M:M,'总明细 源文件后台下'!E:E,E1143,'总明细 源文件后台下'!C:C,"Refund")</f>
        <v>0</v>
      </c>
      <c r="W1143">
        <f>SUMIFS('总明细 源文件后台下'!N:N,'总明细 源文件后台下'!E:E,E1143,'总明细 源文件后台下'!C:C,"Refund")</f>
        <v>0</v>
      </c>
      <c r="X1143">
        <f>SUMIFS('总明细 源文件后台下'!O:O,'总明细 源文件后台下'!E:E,E1143,'总明细 源文件后台下'!C:C,"Refund")</f>
        <v>0</v>
      </c>
      <c r="Y1143">
        <f>SUMIFS('总明细 源文件后台下'!P:P,'总明细 源文件后台下'!E:E,E1143,'总明细 源文件后台下'!C:C,"Refund")</f>
        <v>0</v>
      </c>
      <c r="Z1143">
        <f>SUMIFS('总明细 源文件后台下'!Q:Q,'总明细 源文件后台下'!E:E,E1143,'总明细 源文件后台下'!C:C,"Refund")</f>
        <v>0</v>
      </c>
      <c r="AA1143">
        <f>SUMIFS('总明细 源文件后台下'!R:R,'总明细 源文件后台下'!E:E,E1143,'总明细 源文件后台下'!C:C,"Refund")</f>
        <v>0</v>
      </c>
      <c r="AB1143">
        <f>SUMIFS('总明细 源文件后台下'!S:S,'总明细 源文件后台下'!E:E,E1143,'总明细 源文件后台下'!C:C,"Refund")</f>
        <v>0</v>
      </c>
      <c r="AC1143">
        <f>SUMIFS('总明细 源文件后台下'!T:T,'总明细 源文件后台下'!E:E,E1143,'总明细 源文件后台下'!C:C,"Refund")</f>
        <v>0</v>
      </c>
      <c r="AD1143">
        <f>SUMIFS('总明细 源文件后台下'!U:U,'总明细 源文件后台下'!E:E,E1143,'总明细 源文件后台下'!C:C,"Refund")</f>
        <v>0</v>
      </c>
      <c r="AE1143">
        <f>SUMIFS('总明细 源文件后台下'!V:V,'总明细 源文件后台下'!E:E,E1143,'总明细 源文件后台下'!C:C,"Refund")</f>
        <v>0</v>
      </c>
      <c r="AF1143">
        <f>SUMIFS('总明细 源文件后台下'!W:W,'总明细 源文件后台下'!E:E,E1143,'总明细 源文件后台下'!C:C,"Refund")</f>
        <v>0</v>
      </c>
      <c r="AK1143">
        <f>(SUMIF('广告费 源文件后台下'!G:G,E1143,'广告费 源文件后台下'!M:M))*-1</f>
        <v>0</v>
      </c>
      <c r="AL1143">
        <f>SUMIFS('总明细 源文件后台下'!W:W,'总明细 源文件后台下'!E:E,E1143,'总明细 源文件后台下'!C:C,"Adjustment",'总明细 源文件后台下'!F:F,"FBA Inventory Reimbursement - Customer Return")</f>
        <v>0</v>
      </c>
      <c r="AM1143">
        <f>SUMIFS('总明细 源文件后台下'!W:W,'总明细 源文件后台下'!E:E,E1143,'总明细 源文件后台下'!C:C,"Adjustment",'总明细 源文件后台下'!F:F,"FBA Inventory Reimbursement - Damaged:Warehouse")</f>
        <v>0</v>
      </c>
      <c r="AN1143">
        <f>SUMIFS('总明细 源文件后台下'!W:W,'总明细 源文件后台下'!E:E,E1143,'总明细 源文件后台下'!C:C,"Adjustment",'总明细 源文件后台下'!F:F,"FBA Inventory Reimbursement - Customer Service Issue")</f>
        <v>0</v>
      </c>
      <c r="AO1143">
        <f>SUMIFS('总明细 源文件后台下'!W:W,'总明细 源文件后台下'!E:E,E1143,'总明细 源文件后台下'!C:C,"Adjustment",'总明细 源文件后台下'!F:F,"FBA Inventory Reimbursement - Fee Correction")</f>
        <v>0</v>
      </c>
      <c r="AP1143">
        <f>SUMIFS('总明细 源文件后台下'!W:W,'总明细 源文件后台下'!E:E,E1143,'总明细 源文件后台下'!C:C,"Adjustment",'总明细 源文件后台下'!F:F,"FBA Inventory Reimbursement - General Adjustment")</f>
        <v>0</v>
      </c>
      <c r="AQ1143">
        <f>SUMIFS('总明细 源文件后台下'!W:W,'总明细 源文件后台下'!E:E,E1143,'总明细 源文件后台下'!C:C,"Adjustment",'总明细 源文件后台下'!F:F,"FBA Inventory Reimbursement - Lost:Inbound")</f>
        <v>0</v>
      </c>
      <c r="AR1143">
        <f>SUMIFS('总明细 源文件后台下'!W:W,'总明细 源文件后台下'!E:E,E1143,'总明细 源文件后台下'!C:C,"Adjustment",'总明细 源文件后台下'!F:F,"FBA Inventory Reimbursement - Lost:Warehouse")</f>
        <v>0</v>
      </c>
      <c r="AS1143">
        <f>SUMIFS('总明细 源文件后台下'!W:W,'总明细 源文件后台下'!E:E,E1143,'总明细 源文件后台下'!C:C,"Adjustment",'总明细 源文件后台下'!F:F,"Non-subscription Fee Adjustment")</f>
        <v>0</v>
      </c>
      <c r="AT1143">
        <f>SUMIFS('总明细 源文件后台下'!W:W,'总明细 源文件后台下'!E:E,E1143,'总明细 源文件后台下'!C:C,"Adjustment",'总明细 源文件后台下'!F:F,"FBA Inventory Placement Service Fee")</f>
        <v>0</v>
      </c>
      <c r="AV1143">
        <f>SUMIF('FBA Customer Return Per Unit Fe'!B:B,E1143,'FBA Customer Return Per Unit Fe'!C:C)</f>
        <v>0</v>
      </c>
      <c r="AX1143">
        <f>(SUMIF('仓储费 源文件后台下'!C:C,E1143,'仓储费 源文件后台下'!V:V))*-1</f>
        <v>-0.1774</v>
      </c>
      <c r="AZ1143">
        <f>SUMIF('Disposal Fee销毁费用-160.95'!B:B,E1143,'Disposal Fee销毁费用-160.95'!D:D)*-1</f>
        <v>-1.5</v>
      </c>
      <c r="BC1143">
        <f>IFERROR(VLOOKUP(F1143,'优惠券-86.4'!F:I,4,0),0)</f>
        <v>0</v>
      </c>
      <c r="BD1143">
        <f>IFERROR(VLOOKUP(F1143,'早评-120'!E:H,4,0),0)</f>
        <v>0</v>
      </c>
      <c r="BF1143">
        <f t="shared" si="136"/>
        <v>-1.6774</v>
      </c>
      <c r="BG1143">
        <f t="shared" si="137"/>
        <v>0</v>
      </c>
      <c r="BH1143">
        <f t="shared" si="138"/>
        <v>-10.9031</v>
      </c>
      <c r="BQ1143" s="45">
        <f t="shared" si="139"/>
        <v>-10.9031</v>
      </c>
      <c r="BR1143">
        <f>SUMIFS('9月销毁明细'!D:D,'9月销毁明细'!A:A,E1143,'9月销毁明细'!H:H,"Sellable")</f>
        <v>0</v>
      </c>
      <c r="BS1143">
        <f>SUMIFS('9月销毁明细'!G:G,'9月销毁明细'!A:A,E1143,'9月销毁明细'!H:H,"Sellable")</f>
        <v>0</v>
      </c>
      <c r="BT1143">
        <f>SUMIFS('9月销毁明细'!D:D,'9月销毁明细'!A:A,E1143,'9月销毁明细'!H:H,"Unsellable")</f>
        <v>0</v>
      </c>
      <c r="BU1143">
        <f>SUMIFS('9月销毁明细'!G:G,'9月销毁明细'!A:A,E1143,'9月销毁明细'!H:H,"Unsellable")</f>
        <v>0</v>
      </c>
      <c r="BW1143">
        <f>IFERROR(I1143*VLOOKUP(F1143,'9.3成本表'!C:L,10,0),0)</f>
        <v>0</v>
      </c>
      <c r="BX1143">
        <f t="shared" si="140"/>
        <v>0</v>
      </c>
      <c r="CC1143" s="45">
        <f t="shared" si="141"/>
        <v>-10.9031</v>
      </c>
      <c r="CD1143" s="45">
        <f t="shared" si="142"/>
        <v>0</v>
      </c>
      <c r="CE1143" s="45">
        <f t="shared" si="143"/>
        <v>0</v>
      </c>
    </row>
    <row r="1144" spans="4:83" x14ac:dyDescent="0.25">
      <c r="D1144" s="20" t="s">
        <v>2397</v>
      </c>
      <c r="E1144" s="20" t="s">
        <v>2398</v>
      </c>
      <c r="F1144" s="20">
        <v>6812</v>
      </c>
      <c r="G1144">
        <v>1138</v>
      </c>
      <c r="H1144" s="20"/>
      <c r="I1144">
        <f>SUMIFS('总明细 源文件后台下'!G:G,'总明细 源文件后台下'!E:E,E1144,'总明细 源文件后台下'!C:C,"Order")</f>
        <v>0</v>
      </c>
      <c r="J1144">
        <f>SUMIFS('总明细 源文件后台下'!M:M,'总明细 源文件后台下'!E:E,E1144,'总明细 源文件后台下'!C:C,"Order")</f>
        <v>0</v>
      </c>
      <c r="K1144">
        <f>SUMIFS('总明细 源文件后台下'!N:N,'总明细 源文件后台下'!E:E,E1144,'总明细 源文件后台下'!C:C,"Order")</f>
        <v>0</v>
      </c>
      <c r="L1144">
        <f>SUMIFS('总明细 源文件后台下'!O:O,'总明细 源文件后台下'!E:E,E1144,'总明细 源文件后台下'!C:C,"Order")</f>
        <v>0</v>
      </c>
      <c r="M1144">
        <f>SUMIFS('总明细 源文件后台下'!P:P,'总明细 源文件后台下'!E:E,E1144,'总明细 源文件后台下'!C:C,"Order")</f>
        <v>0</v>
      </c>
      <c r="N1144">
        <f>SUMIFS('总明细 源文件后台下'!Q:Q,'总明细 源文件后台下'!E:E,E1144,'总明细 源文件后台下'!C:C,"Order")</f>
        <v>0</v>
      </c>
      <c r="O1144">
        <f>SUMIFS('总明细 源文件后台下'!R:R,'总明细 源文件后台下'!E:E,E1144,'总明细 源文件后台下'!C:C,"Order")</f>
        <v>0</v>
      </c>
      <c r="P1144">
        <f>SUMIFS('总明细 源文件后台下'!S:S,'总明细 源文件后台下'!E:E,E1144,'总明细 源文件后台下'!C:C,"Order")</f>
        <v>0</v>
      </c>
      <c r="Q1144">
        <f>SUMIFS('总明细 源文件后台下'!T:T,'总明细 源文件后台下'!E:E,E1144,'总明细 源文件后台下'!C:C,"Order")</f>
        <v>0</v>
      </c>
      <c r="R1144">
        <f>SUMIFS('总明细 源文件后台下'!U:U,'总明细 源文件后台下'!E:E,E1144,'总明细 源文件后台下'!C:C,"Order")</f>
        <v>0</v>
      </c>
      <c r="S1144">
        <f>SUMIFS('总明细 源文件后台下'!V:V,'总明细 源文件后台下'!E:E,E1144,'总明细 源文件后台下'!C:C,"Order")</f>
        <v>0</v>
      </c>
      <c r="T1144">
        <f>SUMIFS('总明细 源文件后台下'!W:W,'总明细 源文件后台下'!E:E,E1144,'总明细 源文件后台下'!C:C,"Order")</f>
        <v>0</v>
      </c>
      <c r="U1144">
        <f>SUMIFS('总明细 源文件后台下'!G:G,'总明细 源文件后台下'!E:E,E1144,'总明细 源文件后台下'!C:C,"Refund")</f>
        <v>0</v>
      </c>
      <c r="V1144">
        <f>SUMIFS('总明细 源文件后台下'!M:M,'总明细 源文件后台下'!E:E,E1144,'总明细 源文件后台下'!C:C,"Refund")</f>
        <v>0</v>
      </c>
      <c r="W1144">
        <f>SUMIFS('总明细 源文件后台下'!N:N,'总明细 源文件后台下'!E:E,E1144,'总明细 源文件后台下'!C:C,"Refund")</f>
        <v>0</v>
      </c>
      <c r="X1144">
        <f>SUMIFS('总明细 源文件后台下'!O:O,'总明细 源文件后台下'!E:E,E1144,'总明细 源文件后台下'!C:C,"Refund")</f>
        <v>0</v>
      </c>
      <c r="Y1144">
        <f>SUMIFS('总明细 源文件后台下'!P:P,'总明细 源文件后台下'!E:E,E1144,'总明细 源文件后台下'!C:C,"Refund")</f>
        <v>0</v>
      </c>
      <c r="Z1144">
        <f>SUMIFS('总明细 源文件后台下'!Q:Q,'总明细 源文件后台下'!E:E,E1144,'总明细 源文件后台下'!C:C,"Refund")</f>
        <v>0</v>
      </c>
      <c r="AA1144">
        <f>SUMIFS('总明细 源文件后台下'!R:R,'总明细 源文件后台下'!E:E,E1144,'总明细 源文件后台下'!C:C,"Refund")</f>
        <v>0</v>
      </c>
      <c r="AB1144">
        <f>SUMIFS('总明细 源文件后台下'!S:S,'总明细 源文件后台下'!E:E,E1144,'总明细 源文件后台下'!C:C,"Refund")</f>
        <v>0</v>
      </c>
      <c r="AC1144">
        <f>SUMIFS('总明细 源文件后台下'!T:T,'总明细 源文件后台下'!E:E,E1144,'总明细 源文件后台下'!C:C,"Refund")</f>
        <v>0</v>
      </c>
      <c r="AD1144">
        <f>SUMIFS('总明细 源文件后台下'!U:U,'总明细 源文件后台下'!E:E,E1144,'总明细 源文件后台下'!C:C,"Refund")</f>
        <v>0</v>
      </c>
      <c r="AE1144">
        <f>SUMIFS('总明细 源文件后台下'!V:V,'总明细 源文件后台下'!E:E,E1144,'总明细 源文件后台下'!C:C,"Refund")</f>
        <v>0</v>
      </c>
      <c r="AF1144">
        <f>SUMIFS('总明细 源文件后台下'!W:W,'总明细 源文件后台下'!E:E,E1144,'总明细 源文件后台下'!C:C,"Refund")</f>
        <v>0</v>
      </c>
      <c r="AK1144">
        <f>(SUMIF('广告费 源文件后台下'!G:G,E1144,'广告费 源文件后台下'!M:M))*-1</f>
        <v>0</v>
      </c>
      <c r="AL1144">
        <f>SUMIFS('总明细 源文件后台下'!W:W,'总明细 源文件后台下'!E:E,E1144,'总明细 源文件后台下'!C:C,"Adjustment",'总明细 源文件后台下'!F:F,"FBA Inventory Reimbursement - Customer Return")</f>
        <v>0</v>
      </c>
      <c r="AM1144">
        <f>SUMIFS('总明细 源文件后台下'!W:W,'总明细 源文件后台下'!E:E,E1144,'总明细 源文件后台下'!C:C,"Adjustment",'总明细 源文件后台下'!F:F,"FBA Inventory Reimbursement - Damaged:Warehouse")</f>
        <v>0</v>
      </c>
      <c r="AN1144">
        <f>SUMIFS('总明细 源文件后台下'!W:W,'总明细 源文件后台下'!E:E,E1144,'总明细 源文件后台下'!C:C,"Adjustment",'总明细 源文件后台下'!F:F,"FBA Inventory Reimbursement - Customer Service Issue")</f>
        <v>0</v>
      </c>
      <c r="AO1144">
        <f>SUMIFS('总明细 源文件后台下'!W:W,'总明细 源文件后台下'!E:E,E1144,'总明细 源文件后台下'!C:C,"Adjustment",'总明细 源文件后台下'!F:F,"FBA Inventory Reimbursement - Fee Correction")</f>
        <v>0</v>
      </c>
      <c r="AP1144">
        <f>SUMIFS('总明细 源文件后台下'!W:W,'总明细 源文件后台下'!E:E,E1144,'总明细 源文件后台下'!C:C,"Adjustment",'总明细 源文件后台下'!F:F,"FBA Inventory Reimbursement - General Adjustment")</f>
        <v>0</v>
      </c>
      <c r="AQ1144">
        <f>SUMIFS('总明细 源文件后台下'!W:W,'总明细 源文件后台下'!E:E,E1144,'总明细 源文件后台下'!C:C,"Adjustment",'总明细 源文件后台下'!F:F,"FBA Inventory Reimbursement - Lost:Inbound")</f>
        <v>0</v>
      </c>
      <c r="AR1144">
        <f>SUMIFS('总明细 源文件后台下'!W:W,'总明细 源文件后台下'!E:E,E1144,'总明细 源文件后台下'!C:C,"Adjustment",'总明细 源文件后台下'!F:F,"FBA Inventory Reimbursement - Lost:Warehouse")</f>
        <v>0</v>
      </c>
      <c r="AS1144">
        <f>SUMIFS('总明细 源文件后台下'!W:W,'总明细 源文件后台下'!E:E,E1144,'总明细 源文件后台下'!C:C,"Adjustment",'总明细 源文件后台下'!F:F,"Non-subscription Fee Adjustment")</f>
        <v>0</v>
      </c>
      <c r="AT1144">
        <f>SUMIFS('总明细 源文件后台下'!W:W,'总明细 源文件后台下'!E:E,E1144,'总明细 源文件后台下'!C:C,"Adjustment",'总明细 源文件后台下'!F:F,"FBA Inventory Placement Service Fee")</f>
        <v>0</v>
      </c>
      <c r="AV1144">
        <f>SUMIF('FBA Customer Return Per Unit Fe'!B:B,E1144,'FBA Customer Return Per Unit Fe'!C:C)</f>
        <v>0</v>
      </c>
      <c r="AX1144">
        <f>(SUMIF('仓储费 源文件后台下'!C:C,E1144,'仓储费 源文件后台下'!V:V))*-1</f>
        <v>-8.8899999999999993E-2</v>
      </c>
      <c r="AZ1144">
        <f>SUMIF('Disposal Fee销毁费用-160.95'!B:B,E1144,'Disposal Fee销毁费用-160.95'!D:D)*-1</f>
        <v>-0.75</v>
      </c>
      <c r="BC1144">
        <f>IFERROR(VLOOKUP(F1144,'优惠券-86.4'!F:I,4,0),0)</f>
        <v>0</v>
      </c>
      <c r="BD1144">
        <f>IFERROR(VLOOKUP(F1144,'早评-120'!E:H,4,0),0)</f>
        <v>0</v>
      </c>
      <c r="BF1144">
        <f t="shared" si="136"/>
        <v>-0.83889999999999998</v>
      </c>
      <c r="BG1144">
        <f t="shared" si="137"/>
        <v>0</v>
      </c>
      <c r="BH1144">
        <f t="shared" si="138"/>
        <v>-5.4528499999999998</v>
      </c>
      <c r="BQ1144" s="45">
        <f t="shared" si="139"/>
        <v>-5.4528499999999998</v>
      </c>
      <c r="BR1144">
        <f>SUMIFS('9月销毁明细'!D:D,'9月销毁明细'!A:A,E1144,'9月销毁明细'!H:H,"Sellable")</f>
        <v>0</v>
      </c>
      <c r="BS1144">
        <f>SUMIFS('9月销毁明细'!G:G,'9月销毁明细'!A:A,E1144,'9月销毁明细'!H:H,"Sellable")</f>
        <v>0</v>
      </c>
      <c r="BT1144">
        <f>SUMIFS('9月销毁明细'!D:D,'9月销毁明细'!A:A,E1144,'9月销毁明细'!H:H,"Unsellable")</f>
        <v>0</v>
      </c>
      <c r="BU1144">
        <f>SUMIFS('9月销毁明细'!G:G,'9月销毁明细'!A:A,E1144,'9月销毁明细'!H:H,"Unsellable")</f>
        <v>0</v>
      </c>
      <c r="BW1144">
        <f>IFERROR(I1144*VLOOKUP(F1144,'9.3成本表'!C:L,10,0),0)</f>
        <v>0</v>
      </c>
      <c r="BX1144">
        <f t="shared" si="140"/>
        <v>0</v>
      </c>
      <c r="CC1144" s="45">
        <f t="shared" si="141"/>
        <v>-5.4528499999999998</v>
      </c>
      <c r="CD1144" s="45">
        <f t="shared" si="142"/>
        <v>0</v>
      </c>
      <c r="CE1144" s="45">
        <f t="shared" si="143"/>
        <v>0</v>
      </c>
    </row>
    <row r="1145" spans="4:83" x14ac:dyDescent="0.25">
      <c r="D1145" s="20" t="s">
        <v>2399</v>
      </c>
      <c r="E1145" s="20" t="s">
        <v>2400</v>
      </c>
      <c r="F1145" s="20">
        <v>6812</v>
      </c>
      <c r="G1145">
        <v>1139</v>
      </c>
      <c r="H1145" s="20"/>
      <c r="I1145">
        <f>SUMIFS('总明细 源文件后台下'!G:G,'总明细 源文件后台下'!E:E,E1145,'总明细 源文件后台下'!C:C,"Order")</f>
        <v>0</v>
      </c>
      <c r="J1145">
        <f>SUMIFS('总明细 源文件后台下'!M:M,'总明细 源文件后台下'!E:E,E1145,'总明细 源文件后台下'!C:C,"Order")</f>
        <v>0</v>
      </c>
      <c r="K1145">
        <f>SUMIFS('总明细 源文件后台下'!N:N,'总明细 源文件后台下'!E:E,E1145,'总明细 源文件后台下'!C:C,"Order")</f>
        <v>0</v>
      </c>
      <c r="L1145">
        <f>SUMIFS('总明细 源文件后台下'!O:O,'总明细 源文件后台下'!E:E,E1145,'总明细 源文件后台下'!C:C,"Order")</f>
        <v>0</v>
      </c>
      <c r="M1145">
        <f>SUMIFS('总明细 源文件后台下'!P:P,'总明细 源文件后台下'!E:E,E1145,'总明细 源文件后台下'!C:C,"Order")</f>
        <v>0</v>
      </c>
      <c r="N1145">
        <f>SUMIFS('总明细 源文件后台下'!Q:Q,'总明细 源文件后台下'!E:E,E1145,'总明细 源文件后台下'!C:C,"Order")</f>
        <v>0</v>
      </c>
      <c r="O1145">
        <f>SUMIFS('总明细 源文件后台下'!R:R,'总明细 源文件后台下'!E:E,E1145,'总明细 源文件后台下'!C:C,"Order")</f>
        <v>0</v>
      </c>
      <c r="P1145">
        <f>SUMIFS('总明细 源文件后台下'!S:S,'总明细 源文件后台下'!E:E,E1145,'总明细 源文件后台下'!C:C,"Order")</f>
        <v>0</v>
      </c>
      <c r="Q1145">
        <f>SUMIFS('总明细 源文件后台下'!T:T,'总明细 源文件后台下'!E:E,E1145,'总明细 源文件后台下'!C:C,"Order")</f>
        <v>0</v>
      </c>
      <c r="R1145">
        <f>SUMIFS('总明细 源文件后台下'!U:U,'总明细 源文件后台下'!E:E,E1145,'总明细 源文件后台下'!C:C,"Order")</f>
        <v>0</v>
      </c>
      <c r="S1145">
        <f>SUMIFS('总明细 源文件后台下'!V:V,'总明细 源文件后台下'!E:E,E1145,'总明细 源文件后台下'!C:C,"Order")</f>
        <v>0</v>
      </c>
      <c r="T1145">
        <f>SUMIFS('总明细 源文件后台下'!W:W,'总明细 源文件后台下'!E:E,E1145,'总明细 源文件后台下'!C:C,"Order")</f>
        <v>0</v>
      </c>
      <c r="U1145">
        <f>SUMIFS('总明细 源文件后台下'!G:G,'总明细 源文件后台下'!E:E,E1145,'总明细 源文件后台下'!C:C,"Refund")</f>
        <v>0</v>
      </c>
      <c r="V1145">
        <f>SUMIFS('总明细 源文件后台下'!M:M,'总明细 源文件后台下'!E:E,E1145,'总明细 源文件后台下'!C:C,"Refund")</f>
        <v>0</v>
      </c>
      <c r="W1145">
        <f>SUMIFS('总明细 源文件后台下'!N:N,'总明细 源文件后台下'!E:E,E1145,'总明细 源文件后台下'!C:C,"Refund")</f>
        <v>0</v>
      </c>
      <c r="X1145">
        <f>SUMIFS('总明细 源文件后台下'!O:O,'总明细 源文件后台下'!E:E,E1145,'总明细 源文件后台下'!C:C,"Refund")</f>
        <v>0</v>
      </c>
      <c r="Y1145">
        <f>SUMIFS('总明细 源文件后台下'!P:P,'总明细 源文件后台下'!E:E,E1145,'总明细 源文件后台下'!C:C,"Refund")</f>
        <v>0</v>
      </c>
      <c r="Z1145">
        <f>SUMIFS('总明细 源文件后台下'!Q:Q,'总明细 源文件后台下'!E:E,E1145,'总明细 源文件后台下'!C:C,"Refund")</f>
        <v>0</v>
      </c>
      <c r="AA1145">
        <f>SUMIFS('总明细 源文件后台下'!R:R,'总明细 源文件后台下'!E:E,E1145,'总明细 源文件后台下'!C:C,"Refund")</f>
        <v>0</v>
      </c>
      <c r="AB1145">
        <f>SUMIFS('总明细 源文件后台下'!S:S,'总明细 源文件后台下'!E:E,E1145,'总明细 源文件后台下'!C:C,"Refund")</f>
        <v>0</v>
      </c>
      <c r="AC1145">
        <f>SUMIFS('总明细 源文件后台下'!T:T,'总明细 源文件后台下'!E:E,E1145,'总明细 源文件后台下'!C:C,"Refund")</f>
        <v>0</v>
      </c>
      <c r="AD1145">
        <f>SUMIFS('总明细 源文件后台下'!U:U,'总明细 源文件后台下'!E:E,E1145,'总明细 源文件后台下'!C:C,"Refund")</f>
        <v>0</v>
      </c>
      <c r="AE1145">
        <f>SUMIFS('总明细 源文件后台下'!V:V,'总明细 源文件后台下'!E:E,E1145,'总明细 源文件后台下'!C:C,"Refund")</f>
        <v>0</v>
      </c>
      <c r="AF1145">
        <f>SUMIFS('总明细 源文件后台下'!W:W,'总明细 源文件后台下'!E:E,E1145,'总明细 源文件后台下'!C:C,"Refund")</f>
        <v>0</v>
      </c>
      <c r="AK1145">
        <f>(SUMIF('广告费 源文件后台下'!G:G,E1145,'广告费 源文件后台下'!M:M))*-1</f>
        <v>0</v>
      </c>
      <c r="AL1145">
        <f>SUMIFS('总明细 源文件后台下'!W:W,'总明细 源文件后台下'!E:E,E1145,'总明细 源文件后台下'!C:C,"Adjustment",'总明细 源文件后台下'!F:F,"FBA Inventory Reimbursement - Customer Return")</f>
        <v>0</v>
      </c>
      <c r="AM1145">
        <f>SUMIFS('总明细 源文件后台下'!W:W,'总明细 源文件后台下'!E:E,E1145,'总明细 源文件后台下'!C:C,"Adjustment",'总明细 源文件后台下'!F:F,"FBA Inventory Reimbursement - Damaged:Warehouse")</f>
        <v>0</v>
      </c>
      <c r="AN1145">
        <f>SUMIFS('总明细 源文件后台下'!W:W,'总明细 源文件后台下'!E:E,E1145,'总明细 源文件后台下'!C:C,"Adjustment",'总明细 源文件后台下'!F:F,"FBA Inventory Reimbursement - Customer Service Issue")</f>
        <v>0</v>
      </c>
      <c r="AO1145">
        <f>SUMIFS('总明细 源文件后台下'!W:W,'总明细 源文件后台下'!E:E,E1145,'总明细 源文件后台下'!C:C,"Adjustment",'总明细 源文件后台下'!F:F,"FBA Inventory Reimbursement - Fee Correction")</f>
        <v>0</v>
      </c>
      <c r="AP1145">
        <f>SUMIFS('总明细 源文件后台下'!W:W,'总明细 源文件后台下'!E:E,E1145,'总明细 源文件后台下'!C:C,"Adjustment",'总明细 源文件后台下'!F:F,"FBA Inventory Reimbursement - General Adjustment")</f>
        <v>0</v>
      </c>
      <c r="AQ1145">
        <f>SUMIFS('总明细 源文件后台下'!W:W,'总明细 源文件后台下'!E:E,E1145,'总明细 源文件后台下'!C:C,"Adjustment",'总明细 源文件后台下'!F:F,"FBA Inventory Reimbursement - Lost:Inbound")</f>
        <v>0</v>
      </c>
      <c r="AR1145">
        <f>SUMIFS('总明细 源文件后台下'!W:W,'总明细 源文件后台下'!E:E,E1145,'总明细 源文件后台下'!C:C,"Adjustment",'总明细 源文件后台下'!F:F,"FBA Inventory Reimbursement - Lost:Warehouse")</f>
        <v>0</v>
      </c>
      <c r="AS1145">
        <f>SUMIFS('总明细 源文件后台下'!W:W,'总明细 源文件后台下'!E:E,E1145,'总明细 源文件后台下'!C:C,"Adjustment",'总明细 源文件后台下'!F:F,"Non-subscription Fee Adjustment")</f>
        <v>0</v>
      </c>
      <c r="AT1145">
        <f>SUMIFS('总明细 源文件后台下'!W:W,'总明细 源文件后台下'!E:E,E1145,'总明细 源文件后台下'!C:C,"Adjustment",'总明细 源文件后台下'!F:F,"FBA Inventory Placement Service Fee")</f>
        <v>0</v>
      </c>
      <c r="AV1145">
        <f>SUMIF('FBA Customer Return Per Unit Fe'!B:B,E1145,'FBA Customer Return Per Unit Fe'!C:C)</f>
        <v>0</v>
      </c>
      <c r="AX1145">
        <f>(SUMIF('仓储费 源文件后台下'!C:C,E1145,'仓储费 源文件后台下'!V:V))*-1</f>
        <v>-7.0800000000000002E-2</v>
      </c>
      <c r="AZ1145">
        <f>SUMIF('Disposal Fee销毁费用-160.95'!B:B,E1145,'Disposal Fee销毁费用-160.95'!D:D)*-1</f>
        <v>-0.6</v>
      </c>
      <c r="BC1145">
        <f>IFERROR(VLOOKUP(F1145,'优惠券-86.4'!F:I,4,0),0)</f>
        <v>0</v>
      </c>
      <c r="BD1145">
        <f>IFERROR(VLOOKUP(F1145,'早评-120'!E:H,4,0),0)</f>
        <v>0</v>
      </c>
      <c r="BF1145">
        <f t="shared" si="136"/>
        <v>-0.67079999999999995</v>
      </c>
      <c r="BG1145">
        <f t="shared" si="137"/>
        <v>0</v>
      </c>
      <c r="BH1145">
        <f t="shared" si="138"/>
        <v>-4.3601999999999999</v>
      </c>
      <c r="BQ1145" s="45">
        <f t="shared" si="139"/>
        <v>-4.3601999999999999</v>
      </c>
      <c r="BR1145">
        <f>SUMIFS('9月销毁明细'!D:D,'9月销毁明细'!A:A,E1145,'9月销毁明细'!H:H,"Sellable")</f>
        <v>0</v>
      </c>
      <c r="BS1145">
        <f>SUMIFS('9月销毁明细'!G:G,'9月销毁明细'!A:A,E1145,'9月销毁明细'!H:H,"Sellable")</f>
        <v>0</v>
      </c>
      <c r="BT1145">
        <f>SUMIFS('9月销毁明细'!D:D,'9月销毁明细'!A:A,E1145,'9月销毁明细'!H:H,"Unsellable")</f>
        <v>0</v>
      </c>
      <c r="BU1145">
        <f>SUMIFS('9月销毁明细'!G:G,'9月销毁明细'!A:A,E1145,'9月销毁明细'!H:H,"Unsellable")</f>
        <v>0</v>
      </c>
      <c r="BW1145">
        <f>IFERROR(I1145*VLOOKUP(F1145,'9.3成本表'!C:L,10,0),0)</f>
        <v>0</v>
      </c>
      <c r="BX1145">
        <f t="shared" si="140"/>
        <v>0</v>
      </c>
      <c r="CC1145" s="45">
        <f t="shared" si="141"/>
        <v>-4.3601999999999999</v>
      </c>
      <c r="CD1145" s="45">
        <f t="shared" si="142"/>
        <v>0</v>
      </c>
      <c r="CE1145" s="45">
        <f t="shared" si="143"/>
        <v>0</v>
      </c>
    </row>
    <row r="1146" spans="4:83" x14ac:dyDescent="0.25">
      <c r="D1146" s="20" t="s">
        <v>2401</v>
      </c>
      <c r="E1146" s="20" t="s">
        <v>2402</v>
      </c>
      <c r="F1146" s="20">
        <v>6812</v>
      </c>
      <c r="G1146">
        <v>1140</v>
      </c>
      <c r="H1146" s="20"/>
      <c r="I1146">
        <f>SUMIFS('总明细 源文件后台下'!G:G,'总明细 源文件后台下'!E:E,E1146,'总明细 源文件后台下'!C:C,"Order")</f>
        <v>0</v>
      </c>
      <c r="J1146">
        <f>SUMIFS('总明细 源文件后台下'!M:M,'总明细 源文件后台下'!E:E,E1146,'总明细 源文件后台下'!C:C,"Order")</f>
        <v>0</v>
      </c>
      <c r="K1146">
        <f>SUMIFS('总明细 源文件后台下'!N:N,'总明细 源文件后台下'!E:E,E1146,'总明细 源文件后台下'!C:C,"Order")</f>
        <v>0</v>
      </c>
      <c r="L1146">
        <f>SUMIFS('总明细 源文件后台下'!O:O,'总明细 源文件后台下'!E:E,E1146,'总明细 源文件后台下'!C:C,"Order")</f>
        <v>0</v>
      </c>
      <c r="M1146">
        <f>SUMIFS('总明细 源文件后台下'!P:P,'总明细 源文件后台下'!E:E,E1146,'总明细 源文件后台下'!C:C,"Order")</f>
        <v>0</v>
      </c>
      <c r="N1146">
        <f>SUMIFS('总明细 源文件后台下'!Q:Q,'总明细 源文件后台下'!E:E,E1146,'总明细 源文件后台下'!C:C,"Order")</f>
        <v>0</v>
      </c>
      <c r="O1146">
        <f>SUMIFS('总明细 源文件后台下'!R:R,'总明细 源文件后台下'!E:E,E1146,'总明细 源文件后台下'!C:C,"Order")</f>
        <v>0</v>
      </c>
      <c r="P1146">
        <f>SUMIFS('总明细 源文件后台下'!S:S,'总明细 源文件后台下'!E:E,E1146,'总明细 源文件后台下'!C:C,"Order")</f>
        <v>0</v>
      </c>
      <c r="Q1146">
        <f>SUMIFS('总明细 源文件后台下'!T:T,'总明细 源文件后台下'!E:E,E1146,'总明细 源文件后台下'!C:C,"Order")</f>
        <v>0</v>
      </c>
      <c r="R1146">
        <f>SUMIFS('总明细 源文件后台下'!U:U,'总明细 源文件后台下'!E:E,E1146,'总明细 源文件后台下'!C:C,"Order")</f>
        <v>0</v>
      </c>
      <c r="S1146">
        <f>SUMIFS('总明细 源文件后台下'!V:V,'总明细 源文件后台下'!E:E,E1146,'总明细 源文件后台下'!C:C,"Order")</f>
        <v>0</v>
      </c>
      <c r="T1146">
        <f>SUMIFS('总明细 源文件后台下'!W:W,'总明细 源文件后台下'!E:E,E1146,'总明细 源文件后台下'!C:C,"Order")</f>
        <v>0</v>
      </c>
      <c r="U1146">
        <f>SUMIFS('总明细 源文件后台下'!G:G,'总明细 源文件后台下'!E:E,E1146,'总明细 源文件后台下'!C:C,"Refund")</f>
        <v>0</v>
      </c>
      <c r="V1146">
        <f>SUMIFS('总明细 源文件后台下'!M:M,'总明细 源文件后台下'!E:E,E1146,'总明细 源文件后台下'!C:C,"Refund")</f>
        <v>0</v>
      </c>
      <c r="W1146">
        <f>SUMIFS('总明细 源文件后台下'!N:N,'总明细 源文件后台下'!E:E,E1146,'总明细 源文件后台下'!C:C,"Refund")</f>
        <v>0</v>
      </c>
      <c r="X1146">
        <f>SUMIFS('总明细 源文件后台下'!O:O,'总明细 源文件后台下'!E:E,E1146,'总明细 源文件后台下'!C:C,"Refund")</f>
        <v>0</v>
      </c>
      <c r="Y1146">
        <f>SUMIFS('总明细 源文件后台下'!P:P,'总明细 源文件后台下'!E:E,E1146,'总明细 源文件后台下'!C:C,"Refund")</f>
        <v>0</v>
      </c>
      <c r="Z1146">
        <f>SUMIFS('总明细 源文件后台下'!Q:Q,'总明细 源文件后台下'!E:E,E1146,'总明细 源文件后台下'!C:C,"Refund")</f>
        <v>0</v>
      </c>
      <c r="AA1146">
        <f>SUMIFS('总明细 源文件后台下'!R:R,'总明细 源文件后台下'!E:E,E1146,'总明细 源文件后台下'!C:C,"Refund")</f>
        <v>0</v>
      </c>
      <c r="AB1146">
        <f>SUMIFS('总明细 源文件后台下'!S:S,'总明细 源文件后台下'!E:E,E1146,'总明细 源文件后台下'!C:C,"Refund")</f>
        <v>0</v>
      </c>
      <c r="AC1146">
        <f>SUMIFS('总明细 源文件后台下'!T:T,'总明细 源文件后台下'!E:E,E1146,'总明细 源文件后台下'!C:C,"Refund")</f>
        <v>0</v>
      </c>
      <c r="AD1146">
        <f>SUMIFS('总明细 源文件后台下'!U:U,'总明细 源文件后台下'!E:E,E1146,'总明细 源文件后台下'!C:C,"Refund")</f>
        <v>0</v>
      </c>
      <c r="AE1146">
        <f>SUMIFS('总明细 源文件后台下'!V:V,'总明细 源文件后台下'!E:E,E1146,'总明细 源文件后台下'!C:C,"Refund")</f>
        <v>0</v>
      </c>
      <c r="AF1146">
        <f>SUMIFS('总明细 源文件后台下'!W:W,'总明细 源文件后台下'!E:E,E1146,'总明细 源文件后台下'!C:C,"Refund")</f>
        <v>0</v>
      </c>
      <c r="AK1146">
        <f>(SUMIF('广告费 源文件后台下'!G:G,E1146,'广告费 源文件后台下'!M:M))*-1</f>
        <v>0</v>
      </c>
      <c r="AL1146">
        <f>SUMIFS('总明细 源文件后台下'!W:W,'总明细 源文件后台下'!E:E,E1146,'总明细 源文件后台下'!C:C,"Adjustment",'总明细 源文件后台下'!F:F,"FBA Inventory Reimbursement - Customer Return")</f>
        <v>0</v>
      </c>
      <c r="AM1146">
        <f>SUMIFS('总明细 源文件后台下'!W:W,'总明细 源文件后台下'!E:E,E1146,'总明细 源文件后台下'!C:C,"Adjustment",'总明细 源文件后台下'!F:F,"FBA Inventory Reimbursement - Damaged:Warehouse")</f>
        <v>0</v>
      </c>
      <c r="AN1146">
        <f>SUMIFS('总明细 源文件后台下'!W:W,'总明细 源文件后台下'!E:E,E1146,'总明细 源文件后台下'!C:C,"Adjustment",'总明细 源文件后台下'!F:F,"FBA Inventory Reimbursement - Customer Service Issue")</f>
        <v>0</v>
      </c>
      <c r="AO1146">
        <f>SUMIFS('总明细 源文件后台下'!W:W,'总明细 源文件后台下'!E:E,E1146,'总明细 源文件后台下'!C:C,"Adjustment",'总明细 源文件后台下'!F:F,"FBA Inventory Reimbursement - Fee Correction")</f>
        <v>0</v>
      </c>
      <c r="AP1146">
        <f>SUMIFS('总明细 源文件后台下'!W:W,'总明细 源文件后台下'!E:E,E1146,'总明细 源文件后台下'!C:C,"Adjustment",'总明细 源文件后台下'!F:F,"FBA Inventory Reimbursement - General Adjustment")</f>
        <v>0</v>
      </c>
      <c r="AQ1146">
        <f>SUMIFS('总明细 源文件后台下'!W:W,'总明细 源文件后台下'!E:E,E1146,'总明细 源文件后台下'!C:C,"Adjustment",'总明细 源文件后台下'!F:F,"FBA Inventory Reimbursement - Lost:Inbound")</f>
        <v>0</v>
      </c>
      <c r="AR1146">
        <f>SUMIFS('总明细 源文件后台下'!W:W,'总明细 源文件后台下'!E:E,E1146,'总明细 源文件后台下'!C:C,"Adjustment",'总明细 源文件后台下'!F:F,"FBA Inventory Reimbursement - Lost:Warehouse")</f>
        <v>0</v>
      </c>
      <c r="AS1146">
        <f>SUMIFS('总明细 源文件后台下'!W:W,'总明细 源文件后台下'!E:E,E1146,'总明细 源文件后台下'!C:C,"Adjustment",'总明细 源文件后台下'!F:F,"Non-subscription Fee Adjustment")</f>
        <v>0</v>
      </c>
      <c r="AT1146">
        <f>SUMIFS('总明细 源文件后台下'!W:W,'总明细 源文件后台下'!E:E,E1146,'总明细 源文件后台下'!C:C,"Adjustment",'总明细 源文件后台下'!F:F,"FBA Inventory Placement Service Fee")</f>
        <v>0</v>
      </c>
      <c r="AV1146">
        <f>SUMIF('FBA Customer Return Per Unit Fe'!B:B,E1146,'FBA Customer Return Per Unit Fe'!C:C)</f>
        <v>0</v>
      </c>
      <c r="AX1146">
        <f>(SUMIF('仓储费 源文件后台下'!C:C,E1146,'仓储费 源文件后台下'!V:V))*-1</f>
        <v>0</v>
      </c>
      <c r="AZ1146">
        <f>SUMIF('Disposal Fee销毁费用-160.95'!B:B,E1146,'Disposal Fee销毁费用-160.95'!D:D)*-1</f>
        <v>0</v>
      </c>
      <c r="BC1146">
        <f>IFERROR(VLOOKUP(F1146,'优惠券-86.4'!F:I,4,0),0)</f>
        <v>0</v>
      </c>
      <c r="BD1146">
        <f>IFERROR(VLOOKUP(F1146,'早评-120'!E:H,4,0),0)</f>
        <v>0</v>
      </c>
      <c r="BF1146">
        <f t="shared" si="136"/>
        <v>0</v>
      </c>
      <c r="BG1146">
        <f t="shared" si="137"/>
        <v>0</v>
      </c>
      <c r="BH1146">
        <f t="shared" si="138"/>
        <v>0</v>
      </c>
      <c r="BQ1146" s="45">
        <f t="shared" si="139"/>
        <v>0</v>
      </c>
      <c r="BR1146">
        <f>SUMIFS('9月销毁明细'!D:D,'9月销毁明细'!A:A,E1146,'9月销毁明细'!H:H,"Sellable")</f>
        <v>0</v>
      </c>
      <c r="BS1146">
        <f>SUMIFS('9月销毁明细'!G:G,'9月销毁明细'!A:A,E1146,'9月销毁明细'!H:H,"Sellable")</f>
        <v>0</v>
      </c>
      <c r="BT1146">
        <f>SUMIFS('9月销毁明细'!D:D,'9月销毁明细'!A:A,E1146,'9月销毁明细'!H:H,"Unsellable")</f>
        <v>0</v>
      </c>
      <c r="BU1146">
        <f>SUMIFS('9月销毁明细'!G:G,'9月销毁明细'!A:A,E1146,'9月销毁明细'!H:H,"Unsellable")</f>
        <v>0</v>
      </c>
      <c r="BW1146">
        <f>IFERROR(I1146*VLOOKUP(F1146,'9.3成本表'!C:L,10,0),0)</f>
        <v>0</v>
      </c>
      <c r="BX1146">
        <f t="shared" si="140"/>
        <v>0</v>
      </c>
      <c r="CC1146" s="45">
        <f t="shared" si="141"/>
        <v>0</v>
      </c>
      <c r="CD1146" s="45">
        <f t="shared" si="142"/>
        <v>0</v>
      </c>
      <c r="CE1146" s="45">
        <f t="shared" si="143"/>
        <v>0</v>
      </c>
    </row>
    <row r="1147" spans="4:83" x14ac:dyDescent="0.25">
      <c r="D1147" s="20" t="s">
        <v>2403</v>
      </c>
      <c r="E1147" s="20" t="s">
        <v>2404</v>
      </c>
      <c r="F1147" s="20">
        <v>6812</v>
      </c>
      <c r="G1147">
        <v>1141</v>
      </c>
      <c r="H1147" s="20"/>
      <c r="I1147">
        <f>SUMIFS('总明细 源文件后台下'!G:G,'总明细 源文件后台下'!E:E,E1147,'总明细 源文件后台下'!C:C,"Order")</f>
        <v>0</v>
      </c>
      <c r="J1147">
        <f>SUMIFS('总明细 源文件后台下'!M:M,'总明细 源文件后台下'!E:E,E1147,'总明细 源文件后台下'!C:C,"Order")</f>
        <v>0</v>
      </c>
      <c r="K1147">
        <f>SUMIFS('总明细 源文件后台下'!N:N,'总明细 源文件后台下'!E:E,E1147,'总明细 源文件后台下'!C:C,"Order")</f>
        <v>0</v>
      </c>
      <c r="L1147">
        <f>SUMIFS('总明细 源文件后台下'!O:O,'总明细 源文件后台下'!E:E,E1147,'总明细 源文件后台下'!C:C,"Order")</f>
        <v>0</v>
      </c>
      <c r="M1147">
        <f>SUMIFS('总明细 源文件后台下'!P:P,'总明细 源文件后台下'!E:E,E1147,'总明细 源文件后台下'!C:C,"Order")</f>
        <v>0</v>
      </c>
      <c r="N1147">
        <f>SUMIFS('总明细 源文件后台下'!Q:Q,'总明细 源文件后台下'!E:E,E1147,'总明细 源文件后台下'!C:C,"Order")</f>
        <v>0</v>
      </c>
      <c r="O1147">
        <f>SUMIFS('总明细 源文件后台下'!R:R,'总明细 源文件后台下'!E:E,E1147,'总明细 源文件后台下'!C:C,"Order")</f>
        <v>0</v>
      </c>
      <c r="P1147">
        <f>SUMIFS('总明细 源文件后台下'!S:S,'总明细 源文件后台下'!E:E,E1147,'总明细 源文件后台下'!C:C,"Order")</f>
        <v>0</v>
      </c>
      <c r="Q1147">
        <f>SUMIFS('总明细 源文件后台下'!T:T,'总明细 源文件后台下'!E:E,E1147,'总明细 源文件后台下'!C:C,"Order")</f>
        <v>0</v>
      </c>
      <c r="R1147">
        <f>SUMIFS('总明细 源文件后台下'!U:U,'总明细 源文件后台下'!E:E,E1147,'总明细 源文件后台下'!C:C,"Order")</f>
        <v>0</v>
      </c>
      <c r="S1147">
        <f>SUMIFS('总明细 源文件后台下'!V:V,'总明细 源文件后台下'!E:E,E1147,'总明细 源文件后台下'!C:C,"Order")</f>
        <v>0</v>
      </c>
      <c r="T1147">
        <f>SUMIFS('总明细 源文件后台下'!W:W,'总明细 源文件后台下'!E:E,E1147,'总明细 源文件后台下'!C:C,"Order")</f>
        <v>0</v>
      </c>
      <c r="U1147">
        <f>SUMIFS('总明细 源文件后台下'!G:G,'总明细 源文件后台下'!E:E,E1147,'总明细 源文件后台下'!C:C,"Refund")</f>
        <v>0</v>
      </c>
      <c r="V1147">
        <f>SUMIFS('总明细 源文件后台下'!M:M,'总明细 源文件后台下'!E:E,E1147,'总明细 源文件后台下'!C:C,"Refund")</f>
        <v>0</v>
      </c>
      <c r="W1147">
        <f>SUMIFS('总明细 源文件后台下'!N:N,'总明细 源文件后台下'!E:E,E1147,'总明细 源文件后台下'!C:C,"Refund")</f>
        <v>0</v>
      </c>
      <c r="X1147">
        <f>SUMIFS('总明细 源文件后台下'!O:O,'总明细 源文件后台下'!E:E,E1147,'总明细 源文件后台下'!C:C,"Refund")</f>
        <v>0</v>
      </c>
      <c r="Y1147">
        <f>SUMIFS('总明细 源文件后台下'!P:P,'总明细 源文件后台下'!E:E,E1147,'总明细 源文件后台下'!C:C,"Refund")</f>
        <v>0</v>
      </c>
      <c r="Z1147">
        <f>SUMIFS('总明细 源文件后台下'!Q:Q,'总明细 源文件后台下'!E:E,E1147,'总明细 源文件后台下'!C:C,"Refund")</f>
        <v>0</v>
      </c>
      <c r="AA1147">
        <f>SUMIFS('总明细 源文件后台下'!R:R,'总明细 源文件后台下'!E:E,E1147,'总明细 源文件后台下'!C:C,"Refund")</f>
        <v>0</v>
      </c>
      <c r="AB1147">
        <f>SUMIFS('总明细 源文件后台下'!S:S,'总明细 源文件后台下'!E:E,E1147,'总明细 源文件后台下'!C:C,"Refund")</f>
        <v>0</v>
      </c>
      <c r="AC1147">
        <f>SUMIFS('总明细 源文件后台下'!T:T,'总明细 源文件后台下'!E:E,E1147,'总明细 源文件后台下'!C:C,"Refund")</f>
        <v>0</v>
      </c>
      <c r="AD1147">
        <f>SUMIFS('总明细 源文件后台下'!U:U,'总明细 源文件后台下'!E:E,E1147,'总明细 源文件后台下'!C:C,"Refund")</f>
        <v>0</v>
      </c>
      <c r="AE1147">
        <f>SUMIFS('总明细 源文件后台下'!V:V,'总明细 源文件后台下'!E:E,E1147,'总明细 源文件后台下'!C:C,"Refund")</f>
        <v>0</v>
      </c>
      <c r="AF1147">
        <f>SUMIFS('总明细 源文件后台下'!W:W,'总明细 源文件后台下'!E:E,E1147,'总明细 源文件后台下'!C:C,"Refund")</f>
        <v>0</v>
      </c>
      <c r="AK1147">
        <f>(SUMIF('广告费 源文件后台下'!G:G,E1147,'广告费 源文件后台下'!M:M))*-1</f>
        <v>0</v>
      </c>
      <c r="AL1147">
        <f>SUMIFS('总明细 源文件后台下'!W:W,'总明细 源文件后台下'!E:E,E1147,'总明细 源文件后台下'!C:C,"Adjustment",'总明细 源文件后台下'!F:F,"FBA Inventory Reimbursement - Customer Return")</f>
        <v>0</v>
      </c>
      <c r="AM1147">
        <f>SUMIFS('总明细 源文件后台下'!W:W,'总明细 源文件后台下'!E:E,E1147,'总明细 源文件后台下'!C:C,"Adjustment",'总明细 源文件后台下'!F:F,"FBA Inventory Reimbursement - Damaged:Warehouse")</f>
        <v>0</v>
      </c>
      <c r="AN1147">
        <f>SUMIFS('总明细 源文件后台下'!W:W,'总明细 源文件后台下'!E:E,E1147,'总明细 源文件后台下'!C:C,"Adjustment",'总明细 源文件后台下'!F:F,"FBA Inventory Reimbursement - Customer Service Issue")</f>
        <v>0</v>
      </c>
      <c r="AO1147">
        <f>SUMIFS('总明细 源文件后台下'!W:W,'总明细 源文件后台下'!E:E,E1147,'总明细 源文件后台下'!C:C,"Adjustment",'总明细 源文件后台下'!F:F,"FBA Inventory Reimbursement - Fee Correction")</f>
        <v>0</v>
      </c>
      <c r="AP1147">
        <f>SUMIFS('总明细 源文件后台下'!W:W,'总明细 源文件后台下'!E:E,E1147,'总明细 源文件后台下'!C:C,"Adjustment",'总明细 源文件后台下'!F:F,"FBA Inventory Reimbursement - General Adjustment")</f>
        <v>0</v>
      </c>
      <c r="AQ1147">
        <f>SUMIFS('总明细 源文件后台下'!W:W,'总明细 源文件后台下'!E:E,E1147,'总明细 源文件后台下'!C:C,"Adjustment",'总明细 源文件后台下'!F:F,"FBA Inventory Reimbursement - Lost:Inbound")</f>
        <v>0</v>
      </c>
      <c r="AR1147">
        <f>SUMIFS('总明细 源文件后台下'!W:W,'总明细 源文件后台下'!E:E,E1147,'总明细 源文件后台下'!C:C,"Adjustment",'总明细 源文件后台下'!F:F,"FBA Inventory Reimbursement - Lost:Warehouse")</f>
        <v>0</v>
      </c>
      <c r="AS1147">
        <f>SUMIFS('总明细 源文件后台下'!W:W,'总明细 源文件后台下'!E:E,E1147,'总明细 源文件后台下'!C:C,"Adjustment",'总明细 源文件后台下'!F:F,"Non-subscription Fee Adjustment")</f>
        <v>0</v>
      </c>
      <c r="AT1147">
        <f>SUMIFS('总明细 源文件后台下'!W:W,'总明细 源文件后台下'!E:E,E1147,'总明细 源文件后台下'!C:C,"Adjustment",'总明细 源文件后台下'!F:F,"FBA Inventory Placement Service Fee")</f>
        <v>0</v>
      </c>
      <c r="AV1147">
        <f>SUMIF('FBA Customer Return Per Unit Fe'!B:B,E1147,'FBA Customer Return Per Unit Fe'!C:C)</f>
        <v>0</v>
      </c>
      <c r="AX1147">
        <f>(SUMIF('仓储费 源文件后台下'!C:C,E1147,'仓储费 源文件后台下'!V:V))*-1</f>
        <v>0</v>
      </c>
      <c r="AZ1147">
        <f>SUMIF('Disposal Fee销毁费用-160.95'!B:B,E1147,'Disposal Fee销毁费用-160.95'!D:D)*-1</f>
        <v>0</v>
      </c>
      <c r="BC1147">
        <f>IFERROR(VLOOKUP(F1147,'优惠券-86.4'!F:I,4,0),0)</f>
        <v>0</v>
      </c>
      <c r="BD1147">
        <f>IFERROR(VLOOKUP(F1147,'早评-120'!E:H,4,0),0)</f>
        <v>0</v>
      </c>
      <c r="BF1147">
        <f t="shared" si="136"/>
        <v>0</v>
      </c>
      <c r="BG1147">
        <f t="shared" si="137"/>
        <v>0</v>
      </c>
      <c r="BH1147">
        <f t="shared" si="138"/>
        <v>0</v>
      </c>
      <c r="BQ1147" s="45">
        <f t="shared" si="139"/>
        <v>0</v>
      </c>
      <c r="BR1147">
        <f>SUMIFS('9月销毁明细'!D:D,'9月销毁明细'!A:A,E1147,'9月销毁明细'!H:H,"Sellable")</f>
        <v>0</v>
      </c>
      <c r="BS1147">
        <f>SUMIFS('9月销毁明细'!G:G,'9月销毁明细'!A:A,E1147,'9月销毁明细'!H:H,"Sellable")</f>
        <v>0</v>
      </c>
      <c r="BT1147">
        <f>SUMIFS('9月销毁明细'!D:D,'9月销毁明细'!A:A,E1147,'9月销毁明细'!H:H,"Unsellable")</f>
        <v>0</v>
      </c>
      <c r="BU1147">
        <f>SUMIFS('9月销毁明细'!G:G,'9月销毁明细'!A:A,E1147,'9月销毁明细'!H:H,"Unsellable")</f>
        <v>0</v>
      </c>
      <c r="BW1147">
        <f>IFERROR(I1147*VLOOKUP(F1147,'9.3成本表'!C:L,10,0),0)</f>
        <v>0</v>
      </c>
      <c r="BX1147">
        <f t="shared" si="140"/>
        <v>0</v>
      </c>
      <c r="CC1147" s="45">
        <f t="shared" si="141"/>
        <v>0</v>
      </c>
      <c r="CD1147" s="45">
        <f t="shared" si="142"/>
        <v>0</v>
      </c>
      <c r="CE1147" s="45">
        <f t="shared" si="143"/>
        <v>0</v>
      </c>
    </row>
    <row r="1148" spans="4:83" x14ac:dyDescent="0.25">
      <c r="D1148" s="20" t="s">
        <v>2405</v>
      </c>
      <c r="E1148" s="20" t="s">
        <v>2406</v>
      </c>
      <c r="F1148" s="20">
        <v>6812</v>
      </c>
      <c r="G1148">
        <v>1142</v>
      </c>
      <c r="H1148" s="20"/>
      <c r="I1148">
        <f>SUMIFS('总明细 源文件后台下'!G:G,'总明细 源文件后台下'!E:E,E1148,'总明细 源文件后台下'!C:C,"Order")</f>
        <v>0</v>
      </c>
      <c r="J1148">
        <f>SUMIFS('总明细 源文件后台下'!M:M,'总明细 源文件后台下'!E:E,E1148,'总明细 源文件后台下'!C:C,"Order")</f>
        <v>0</v>
      </c>
      <c r="K1148">
        <f>SUMIFS('总明细 源文件后台下'!N:N,'总明细 源文件后台下'!E:E,E1148,'总明细 源文件后台下'!C:C,"Order")</f>
        <v>0</v>
      </c>
      <c r="L1148">
        <f>SUMIFS('总明细 源文件后台下'!O:O,'总明细 源文件后台下'!E:E,E1148,'总明细 源文件后台下'!C:C,"Order")</f>
        <v>0</v>
      </c>
      <c r="M1148">
        <f>SUMIFS('总明细 源文件后台下'!P:P,'总明细 源文件后台下'!E:E,E1148,'总明细 源文件后台下'!C:C,"Order")</f>
        <v>0</v>
      </c>
      <c r="N1148">
        <f>SUMIFS('总明细 源文件后台下'!Q:Q,'总明细 源文件后台下'!E:E,E1148,'总明细 源文件后台下'!C:C,"Order")</f>
        <v>0</v>
      </c>
      <c r="O1148">
        <f>SUMIFS('总明细 源文件后台下'!R:R,'总明细 源文件后台下'!E:E,E1148,'总明细 源文件后台下'!C:C,"Order")</f>
        <v>0</v>
      </c>
      <c r="P1148">
        <f>SUMIFS('总明细 源文件后台下'!S:S,'总明细 源文件后台下'!E:E,E1148,'总明细 源文件后台下'!C:C,"Order")</f>
        <v>0</v>
      </c>
      <c r="Q1148">
        <f>SUMIFS('总明细 源文件后台下'!T:T,'总明细 源文件后台下'!E:E,E1148,'总明细 源文件后台下'!C:C,"Order")</f>
        <v>0</v>
      </c>
      <c r="R1148">
        <f>SUMIFS('总明细 源文件后台下'!U:U,'总明细 源文件后台下'!E:E,E1148,'总明细 源文件后台下'!C:C,"Order")</f>
        <v>0</v>
      </c>
      <c r="S1148">
        <f>SUMIFS('总明细 源文件后台下'!V:V,'总明细 源文件后台下'!E:E,E1148,'总明细 源文件后台下'!C:C,"Order")</f>
        <v>0</v>
      </c>
      <c r="T1148">
        <f>SUMIFS('总明细 源文件后台下'!W:W,'总明细 源文件后台下'!E:E,E1148,'总明细 源文件后台下'!C:C,"Order")</f>
        <v>0</v>
      </c>
      <c r="U1148">
        <f>SUMIFS('总明细 源文件后台下'!G:G,'总明细 源文件后台下'!E:E,E1148,'总明细 源文件后台下'!C:C,"Refund")</f>
        <v>0</v>
      </c>
      <c r="V1148">
        <f>SUMIFS('总明细 源文件后台下'!M:M,'总明细 源文件后台下'!E:E,E1148,'总明细 源文件后台下'!C:C,"Refund")</f>
        <v>0</v>
      </c>
      <c r="W1148">
        <f>SUMIFS('总明细 源文件后台下'!N:N,'总明细 源文件后台下'!E:E,E1148,'总明细 源文件后台下'!C:C,"Refund")</f>
        <v>0</v>
      </c>
      <c r="X1148">
        <f>SUMIFS('总明细 源文件后台下'!O:O,'总明细 源文件后台下'!E:E,E1148,'总明细 源文件后台下'!C:C,"Refund")</f>
        <v>0</v>
      </c>
      <c r="Y1148">
        <f>SUMIFS('总明细 源文件后台下'!P:P,'总明细 源文件后台下'!E:E,E1148,'总明细 源文件后台下'!C:C,"Refund")</f>
        <v>0</v>
      </c>
      <c r="Z1148">
        <f>SUMIFS('总明细 源文件后台下'!Q:Q,'总明细 源文件后台下'!E:E,E1148,'总明细 源文件后台下'!C:C,"Refund")</f>
        <v>0</v>
      </c>
      <c r="AA1148">
        <f>SUMIFS('总明细 源文件后台下'!R:R,'总明细 源文件后台下'!E:E,E1148,'总明细 源文件后台下'!C:C,"Refund")</f>
        <v>0</v>
      </c>
      <c r="AB1148">
        <f>SUMIFS('总明细 源文件后台下'!S:S,'总明细 源文件后台下'!E:E,E1148,'总明细 源文件后台下'!C:C,"Refund")</f>
        <v>0</v>
      </c>
      <c r="AC1148">
        <f>SUMIFS('总明细 源文件后台下'!T:T,'总明细 源文件后台下'!E:E,E1148,'总明细 源文件后台下'!C:C,"Refund")</f>
        <v>0</v>
      </c>
      <c r="AD1148">
        <f>SUMIFS('总明细 源文件后台下'!U:U,'总明细 源文件后台下'!E:E,E1148,'总明细 源文件后台下'!C:C,"Refund")</f>
        <v>0</v>
      </c>
      <c r="AE1148">
        <f>SUMIFS('总明细 源文件后台下'!V:V,'总明细 源文件后台下'!E:E,E1148,'总明细 源文件后台下'!C:C,"Refund")</f>
        <v>0</v>
      </c>
      <c r="AF1148">
        <f>SUMIFS('总明细 源文件后台下'!W:W,'总明细 源文件后台下'!E:E,E1148,'总明细 源文件后台下'!C:C,"Refund")</f>
        <v>0</v>
      </c>
      <c r="AK1148">
        <f>(SUMIF('广告费 源文件后台下'!G:G,E1148,'广告费 源文件后台下'!M:M))*-1</f>
        <v>0</v>
      </c>
      <c r="AL1148">
        <f>SUMIFS('总明细 源文件后台下'!W:W,'总明细 源文件后台下'!E:E,E1148,'总明细 源文件后台下'!C:C,"Adjustment",'总明细 源文件后台下'!F:F,"FBA Inventory Reimbursement - Customer Return")</f>
        <v>0</v>
      </c>
      <c r="AM1148">
        <f>SUMIFS('总明细 源文件后台下'!W:W,'总明细 源文件后台下'!E:E,E1148,'总明细 源文件后台下'!C:C,"Adjustment",'总明细 源文件后台下'!F:F,"FBA Inventory Reimbursement - Damaged:Warehouse")</f>
        <v>0</v>
      </c>
      <c r="AN1148">
        <f>SUMIFS('总明细 源文件后台下'!W:W,'总明细 源文件后台下'!E:E,E1148,'总明细 源文件后台下'!C:C,"Adjustment",'总明细 源文件后台下'!F:F,"FBA Inventory Reimbursement - Customer Service Issue")</f>
        <v>0</v>
      </c>
      <c r="AO1148">
        <f>SUMIFS('总明细 源文件后台下'!W:W,'总明细 源文件后台下'!E:E,E1148,'总明细 源文件后台下'!C:C,"Adjustment",'总明细 源文件后台下'!F:F,"FBA Inventory Reimbursement - Fee Correction")</f>
        <v>0</v>
      </c>
      <c r="AP1148">
        <f>SUMIFS('总明细 源文件后台下'!W:W,'总明细 源文件后台下'!E:E,E1148,'总明细 源文件后台下'!C:C,"Adjustment",'总明细 源文件后台下'!F:F,"FBA Inventory Reimbursement - General Adjustment")</f>
        <v>0</v>
      </c>
      <c r="AQ1148">
        <f>SUMIFS('总明细 源文件后台下'!W:W,'总明细 源文件后台下'!E:E,E1148,'总明细 源文件后台下'!C:C,"Adjustment",'总明细 源文件后台下'!F:F,"FBA Inventory Reimbursement - Lost:Inbound")</f>
        <v>0</v>
      </c>
      <c r="AR1148">
        <f>SUMIFS('总明细 源文件后台下'!W:W,'总明细 源文件后台下'!E:E,E1148,'总明细 源文件后台下'!C:C,"Adjustment",'总明细 源文件后台下'!F:F,"FBA Inventory Reimbursement - Lost:Warehouse")</f>
        <v>0</v>
      </c>
      <c r="AS1148">
        <f>SUMIFS('总明细 源文件后台下'!W:W,'总明细 源文件后台下'!E:E,E1148,'总明细 源文件后台下'!C:C,"Adjustment",'总明细 源文件后台下'!F:F,"Non-subscription Fee Adjustment")</f>
        <v>0</v>
      </c>
      <c r="AT1148">
        <f>SUMIFS('总明细 源文件后台下'!W:W,'总明细 源文件后台下'!E:E,E1148,'总明细 源文件后台下'!C:C,"Adjustment",'总明细 源文件后台下'!F:F,"FBA Inventory Placement Service Fee")</f>
        <v>0</v>
      </c>
      <c r="AV1148">
        <f>SUMIF('FBA Customer Return Per Unit Fe'!B:B,E1148,'FBA Customer Return Per Unit Fe'!C:C)</f>
        <v>0</v>
      </c>
      <c r="AX1148">
        <f>(SUMIF('仓储费 源文件后台下'!C:C,E1148,'仓储费 源文件后台下'!V:V))*-1</f>
        <v>0</v>
      </c>
      <c r="AZ1148">
        <f>SUMIF('Disposal Fee销毁费用-160.95'!B:B,E1148,'Disposal Fee销毁费用-160.95'!D:D)*-1</f>
        <v>0</v>
      </c>
      <c r="BC1148">
        <f>IFERROR(VLOOKUP(F1148,'优惠券-86.4'!F:I,4,0),0)</f>
        <v>0</v>
      </c>
      <c r="BD1148">
        <f>IFERROR(VLOOKUP(F1148,'早评-120'!E:H,4,0),0)</f>
        <v>0</v>
      </c>
      <c r="BF1148">
        <f t="shared" si="136"/>
        <v>0</v>
      </c>
      <c r="BG1148">
        <f t="shared" si="137"/>
        <v>0</v>
      </c>
      <c r="BH1148">
        <f t="shared" si="138"/>
        <v>0</v>
      </c>
      <c r="BQ1148" s="45">
        <f t="shared" si="139"/>
        <v>0</v>
      </c>
      <c r="BR1148">
        <f>SUMIFS('9月销毁明细'!D:D,'9月销毁明细'!A:A,E1148,'9月销毁明细'!H:H,"Sellable")</f>
        <v>0</v>
      </c>
      <c r="BS1148">
        <f>SUMIFS('9月销毁明细'!G:G,'9月销毁明细'!A:A,E1148,'9月销毁明细'!H:H,"Sellable")</f>
        <v>0</v>
      </c>
      <c r="BT1148">
        <f>SUMIFS('9月销毁明细'!D:D,'9月销毁明细'!A:A,E1148,'9月销毁明细'!H:H,"Unsellable")</f>
        <v>0</v>
      </c>
      <c r="BU1148">
        <f>SUMIFS('9月销毁明细'!G:G,'9月销毁明细'!A:A,E1148,'9月销毁明细'!H:H,"Unsellable")</f>
        <v>0</v>
      </c>
      <c r="BW1148">
        <f>IFERROR(I1148*VLOOKUP(F1148,'9.3成本表'!C:L,10,0),0)</f>
        <v>0</v>
      </c>
      <c r="BX1148">
        <f t="shared" si="140"/>
        <v>0</v>
      </c>
      <c r="CC1148" s="45">
        <f t="shared" si="141"/>
        <v>0</v>
      </c>
      <c r="CD1148" s="45">
        <f t="shared" si="142"/>
        <v>0</v>
      </c>
      <c r="CE1148" s="45">
        <f t="shared" si="143"/>
        <v>0</v>
      </c>
    </row>
    <row r="1149" spans="4:83" x14ac:dyDescent="0.25">
      <c r="D1149" s="20" t="s">
        <v>2407</v>
      </c>
      <c r="E1149" s="20" t="s">
        <v>2408</v>
      </c>
      <c r="F1149" s="20">
        <v>6812</v>
      </c>
      <c r="G1149">
        <v>1143</v>
      </c>
      <c r="H1149" s="20"/>
      <c r="I1149">
        <f>SUMIFS('总明细 源文件后台下'!G:G,'总明细 源文件后台下'!E:E,E1149,'总明细 源文件后台下'!C:C,"Order")</f>
        <v>0</v>
      </c>
      <c r="J1149">
        <f>SUMIFS('总明细 源文件后台下'!M:M,'总明细 源文件后台下'!E:E,E1149,'总明细 源文件后台下'!C:C,"Order")</f>
        <v>0</v>
      </c>
      <c r="K1149">
        <f>SUMIFS('总明细 源文件后台下'!N:N,'总明细 源文件后台下'!E:E,E1149,'总明细 源文件后台下'!C:C,"Order")</f>
        <v>0</v>
      </c>
      <c r="L1149">
        <f>SUMIFS('总明细 源文件后台下'!O:O,'总明细 源文件后台下'!E:E,E1149,'总明细 源文件后台下'!C:C,"Order")</f>
        <v>0</v>
      </c>
      <c r="M1149">
        <f>SUMIFS('总明细 源文件后台下'!P:P,'总明细 源文件后台下'!E:E,E1149,'总明细 源文件后台下'!C:C,"Order")</f>
        <v>0</v>
      </c>
      <c r="N1149">
        <f>SUMIFS('总明细 源文件后台下'!Q:Q,'总明细 源文件后台下'!E:E,E1149,'总明细 源文件后台下'!C:C,"Order")</f>
        <v>0</v>
      </c>
      <c r="O1149">
        <f>SUMIFS('总明细 源文件后台下'!R:R,'总明细 源文件后台下'!E:E,E1149,'总明细 源文件后台下'!C:C,"Order")</f>
        <v>0</v>
      </c>
      <c r="P1149">
        <f>SUMIFS('总明细 源文件后台下'!S:S,'总明细 源文件后台下'!E:E,E1149,'总明细 源文件后台下'!C:C,"Order")</f>
        <v>0</v>
      </c>
      <c r="Q1149">
        <f>SUMIFS('总明细 源文件后台下'!T:T,'总明细 源文件后台下'!E:E,E1149,'总明细 源文件后台下'!C:C,"Order")</f>
        <v>0</v>
      </c>
      <c r="R1149">
        <f>SUMIFS('总明细 源文件后台下'!U:U,'总明细 源文件后台下'!E:E,E1149,'总明细 源文件后台下'!C:C,"Order")</f>
        <v>0</v>
      </c>
      <c r="S1149">
        <f>SUMIFS('总明细 源文件后台下'!V:V,'总明细 源文件后台下'!E:E,E1149,'总明细 源文件后台下'!C:C,"Order")</f>
        <v>0</v>
      </c>
      <c r="T1149">
        <f>SUMIFS('总明细 源文件后台下'!W:W,'总明细 源文件后台下'!E:E,E1149,'总明细 源文件后台下'!C:C,"Order")</f>
        <v>0</v>
      </c>
      <c r="U1149">
        <f>SUMIFS('总明细 源文件后台下'!G:G,'总明细 源文件后台下'!E:E,E1149,'总明细 源文件后台下'!C:C,"Refund")</f>
        <v>0</v>
      </c>
      <c r="V1149">
        <f>SUMIFS('总明细 源文件后台下'!M:M,'总明细 源文件后台下'!E:E,E1149,'总明细 源文件后台下'!C:C,"Refund")</f>
        <v>0</v>
      </c>
      <c r="W1149">
        <f>SUMIFS('总明细 源文件后台下'!N:N,'总明细 源文件后台下'!E:E,E1149,'总明细 源文件后台下'!C:C,"Refund")</f>
        <v>0</v>
      </c>
      <c r="X1149">
        <f>SUMIFS('总明细 源文件后台下'!O:O,'总明细 源文件后台下'!E:E,E1149,'总明细 源文件后台下'!C:C,"Refund")</f>
        <v>0</v>
      </c>
      <c r="Y1149">
        <f>SUMIFS('总明细 源文件后台下'!P:P,'总明细 源文件后台下'!E:E,E1149,'总明细 源文件后台下'!C:C,"Refund")</f>
        <v>0</v>
      </c>
      <c r="Z1149">
        <f>SUMIFS('总明细 源文件后台下'!Q:Q,'总明细 源文件后台下'!E:E,E1149,'总明细 源文件后台下'!C:C,"Refund")</f>
        <v>0</v>
      </c>
      <c r="AA1149">
        <f>SUMIFS('总明细 源文件后台下'!R:R,'总明细 源文件后台下'!E:E,E1149,'总明细 源文件后台下'!C:C,"Refund")</f>
        <v>0</v>
      </c>
      <c r="AB1149">
        <f>SUMIFS('总明细 源文件后台下'!S:S,'总明细 源文件后台下'!E:E,E1149,'总明细 源文件后台下'!C:C,"Refund")</f>
        <v>0</v>
      </c>
      <c r="AC1149">
        <f>SUMIFS('总明细 源文件后台下'!T:T,'总明细 源文件后台下'!E:E,E1149,'总明细 源文件后台下'!C:C,"Refund")</f>
        <v>0</v>
      </c>
      <c r="AD1149">
        <f>SUMIFS('总明细 源文件后台下'!U:U,'总明细 源文件后台下'!E:E,E1149,'总明细 源文件后台下'!C:C,"Refund")</f>
        <v>0</v>
      </c>
      <c r="AE1149">
        <f>SUMIFS('总明细 源文件后台下'!V:V,'总明细 源文件后台下'!E:E,E1149,'总明细 源文件后台下'!C:C,"Refund")</f>
        <v>0</v>
      </c>
      <c r="AF1149">
        <f>SUMIFS('总明细 源文件后台下'!W:W,'总明细 源文件后台下'!E:E,E1149,'总明细 源文件后台下'!C:C,"Refund")</f>
        <v>0</v>
      </c>
      <c r="AK1149">
        <f>(SUMIF('广告费 源文件后台下'!G:G,E1149,'广告费 源文件后台下'!M:M))*-1</f>
        <v>0</v>
      </c>
      <c r="AL1149">
        <f>SUMIFS('总明细 源文件后台下'!W:W,'总明细 源文件后台下'!E:E,E1149,'总明细 源文件后台下'!C:C,"Adjustment",'总明细 源文件后台下'!F:F,"FBA Inventory Reimbursement - Customer Return")</f>
        <v>0</v>
      </c>
      <c r="AM1149">
        <f>SUMIFS('总明细 源文件后台下'!W:W,'总明细 源文件后台下'!E:E,E1149,'总明细 源文件后台下'!C:C,"Adjustment",'总明细 源文件后台下'!F:F,"FBA Inventory Reimbursement - Damaged:Warehouse")</f>
        <v>0</v>
      </c>
      <c r="AN1149">
        <f>SUMIFS('总明细 源文件后台下'!W:W,'总明细 源文件后台下'!E:E,E1149,'总明细 源文件后台下'!C:C,"Adjustment",'总明细 源文件后台下'!F:F,"FBA Inventory Reimbursement - Customer Service Issue")</f>
        <v>0</v>
      </c>
      <c r="AO1149">
        <f>SUMIFS('总明细 源文件后台下'!W:W,'总明细 源文件后台下'!E:E,E1149,'总明细 源文件后台下'!C:C,"Adjustment",'总明细 源文件后台下'!F:F,"FBA Inventory Reimbursement - Fee Correction")</f>
        <v>0</v>
      </c>
      <c r="AP1149">
        <f>SUMIFS('总明细 源文件后台下'!W:W,'总明细 源文件后台下'!E:E,E1149,'总明细 源文件后台下'!C:C,"Adjustment",'总明细 源文件后台下'!F:F,"FBA Inventory Reimbursement - General Adjustment")</f>
        <v>0</v>
      </c>
      <c r="AQ1149">
        <f>SUMIFS('总明细 源文件后台下'!W:W,'总明细 源文件后台下'!E:E,E1149,'总明细 源文件后台下'!C:C,"Adjustment",'总明细 源文件后台下'!F:F,"FBA Inventory Reimbursement - Lost:Inbound")</f>
        <v>0</v>
      </c>
      <c r="AR1149">
        <f>SUMIFS('总明细 源文件后台下'!W:W,'总明细 源文件后台下'!E:E,E1149,'总明细 源文件后台下'!C:C,"Adjustment",'总明细 源文件后台下'!F:F,"FBA Inventory Reimbursement - Lost:Warehouse")</f>
        <v>0</v>
      </c>
      <c r="AS1149">
        <f>SUMIFS('总明细 源文件后台下'!W:W,'总明细 源文件后台下'!E:E,E1149,'总明细 源文件后台下'!C:C,"Adjustment",'总明细 源文件后台下'!F:F,"Non-subscription Fee Adjustment")</f>
        <v>0</v>
      </c>
      <c r="AT1149">
        <f>SUMIFS('总明细 源文件后台下'!W:W,'总明细 源文件后台下'!E:E,E1149,'总明细 源文件后台下'!C:C,"Adjustment",'总明细 源文件后台下'!F:F,"FBA Inventory Placement Service Fee")</f>
        <v>0</v>
      </c>
      <c r="AV1149">
        <f>SUMIF('FBA Customer Return Per Unit Fe'!B:B,E1149,'FBA Customer Return Per Unit Fe'!C:C)</f>
        <v>0</v>
      </c>
      <c r="AX1149">
        <f>(SUMIF('仓储费 源文件后台下'!C:C,E1149,'仓储费 源文件后台下'!V:V))*-1</f>
        <v>0</v>
      </c>
      <c r="AZ1149">
        <f>SUMIF('Disposal Fee销毁费用-160.95'!B:B,E1149,'Disposal Fee销毁费用-160.95'!D:D)*-1</f>
        <v>0</v>
      </c>
      <c r="BC1149">
        <f>IFERROR(VLOOKUP(F1149,'优惠券-86.4'!F:I,4,0),0)</f>
        <v>0</v>
      </c>
      <c r="BD1149">
        <f>IFERROR(VLOOKUP(F1149,'早评-120'!E:H,4,0),0)</f>
        <v>0</v>
      </c>
      <c r="BF1149">
        <f t="shared" si="136"/>
        <v>0</v>
      </c>
      <c r="BG1149">
        <f t="shared" si="137"/>
        <v>0</v>
      </c>
      <c r="BH1149">
        <f t="shared" si="138"/>
        <v>0</v>
      </c>
      <c r="BQ1149" s="45">
        <f t="shared" si="139"/>
        <v>0</v>
      </c>
      <c r="BR1149">
        <f>SUMIFS('9月销毁明细'!D:D,'9月销毁明细'!A:A,E1149,'9月销毁明细'!H:H,"Sellable")</f>
        <v>0</v>
      </c>
      <c r="BS1149">
        <f>SUMIFS('9月销毁明细'!G:G,'9月销毁明细'!A:A,E1149,'9月销毁明细'!H:H,"Sellable")</f>
        <v>0</v>
      </c>
      <c r="BT1149">
        <f>SUMIFS('9月销毁明细'!D:D,'9月销毁明细'!A:A,E1149,'9月销毁明细'!H:H,"Unsellable")</f>
        <v>0</v>
      </c>
      <c r="BU1149">
        <f>SUMIFS('9月销毁明细'!G:G,'9月销毁明细'!A:A,E1149,'9月销毁明细'!H:H,"Unsellable")</f>
        <v>0</v>
      </c>
      <c r="BW1149">
        <f>IFERROR(I1149*VLOOKUP(F1149,'9.3成本表'!C:L,10,0),0)</f>
        <v>0</v>
      </c>
      <c r="BX1149">
        <f t="shared" si="140"/>
        <v>0</v>
      </c>
      <c r="CC1149" s="45">
        <f t="shared" si="141"/>
        <v>0</v>
      </c>
      <c r="CD1149" s="45">
        <f t="shared" si="142"/>
        <v>0</v>
      </c>
      <c r="CE1149" s="45">
        <f t="shared" si="143"/>
        <v>0</v>
      </c>
    </row>
    <row r="1150" spans="4:83" x14ac:dyDescent="0.25">
      <c r="D1150" s="20" t="s">
        <v>2409</v>
      </c>
      <c r="E1150" s="20" t="s">
        <v>2410</v>
      </c>
      <c r="F1150" s="20">
        <v>6814</v>
      </c>
      <c r="G1150">
        <v>1144</v>
      </c>
      <c r="H1150" s="20"/>
      <c r="I1150">
        <f>SUMIFS('总明细 源文件后台下'!G:G,'总明细 源文件后台下'!E:E,E1150,'总明细 源文件后台下'!C:C,"Order")</f>
        <v>0</v>
      </c>
      <c r="J1150">
        <f>SUMIFS('总明细 源文件后台下'!M:M,'总明细 源文件后台下'!E:E,E1150,'总明细 源文件后台下'!C:C,"Order")</f>
        <v>0</v>
      </c>
      <c r="K1150">
        <f>SUMIFS('总明细 源文件后台下'!N:N,'总明细 源文件后台下'!E:E,E1150,'总明细 源文件后台下'!C:C,"Order")</f>
        <v>0</v>
      </c>
      <c r="L1150">
        <f>SUMIFS('总明细 源文件后台下'!O:O,'总明细 源文件后台下'!E:E,E1150,'总明细 源文件后台下'!C:C,"Order")</f>
        <v>0</v>
      </c>
      <c r="M1150">
        <f>SUMIFS('总明细 源文件后台下'!P:P,'总明细 源文件后台下'!E:E,E1150,'总明细 源文件后台下'!C:C,"Order")</f>
        <v>0</v>
      </c>
      <c r="N1150">
        <f>SUMIFS('总明细 源文件后台下'!Q:Q,'总明细 源文件后台下'!E:E,E1150,'总明细 源文件后台下'!C:C,"Order")</f>
        <v>0</v>
      </c>
      <c r="O1150">
        <f>SUMIFS('总明细 源文件后台下'!R:R,'总明细 源文件后台下'!E:E,E1150,'总明细 源文件后台下'!C:C,"Order")</f>
        <v>0</v>
      </c>
      <c r="P1150">
        <f>SUMIFS('总明细 源文件后台下'!S:S,'总明细 源文件后台下'!E:E,E1150,'总明细 源文件后台下'!C:C,"Order")</f>
        <v>0</v>
      </c>
      <c r="Q1150">
        <f>SUMIFS('总明细 源文件后台下'!T:T,'总明细 源文件后台下'!E:E,E1150,'总明细 源文件后台下'!C:C,"Order")</f>
        <v>0</v>
      </c>
      <c r="R1150">
        <f>SUMIFS('总明细 源文件后台下'!U:U,'总明细 源文件后台下'!E:E,E1150,'总明细 源文件后台下'!C:C,"Order")</f>
        <v>0</v>
      </c>
      <c r="S1150">
        <f>SUMIFS('总明细 源文件后台下'!V:V,'总明细 源文件后台下'!E:E,E1150,'总明细 源文件后台下'!C:C,"Order")</f>
        <v>0</v>
      </c>
      <c r="T1150">
        <f>SUMIFS('总明细 源文件后台下'!W:W,'总明细 源文件后台下'!E:E,E1150,'总明细 源文件后台下'!C:C,"Order")</f>
        <v>0</v>
      </c>
      <c r="U1150">
        <f>SUMIFS('总明细 源文件后台下'!G:G,'总明细 源文件后台下'!E:E,E1150,'总明细 源文件后台下'!C:C,"Refund")</f>
        <v>0</v>
      </c>
      <c r="V1150">
        <f>SUMIFS('总明细 源文件后台下'!M:M,'总明细 源文件后台下'!E:E,E1150,'总明细 源文件后台下'!C:C,"Refund")</f>
        <v>0</v>
      </c>
      <c r="W1150">
        <f>SUMIFS('总明细 源文件后台下'!N:N,'总明细 源文件后台下'!E:E,E1150,'总明细 源文件后台下'!C:C,"Refund")</f>
        <v>0</v>
      </c>
      <c r="X1150">
        <f>SUMIFS('总明细 源文件后台下'!O:O,'总明细 源文件后台下'!E:E,E1150,'总明细 源文件后台下'!C:C,"Refund")</f>
        <v>0</v>
      </c>
      <c r="Y1150">
        <f>SUMIFS('总明细 源文件后台下'!P:P,'总明细 源文件后台下'!E:E,E1150,'总明细 源文件后台下'!C:C,"Refund")</f>
        <v>0</v>
      </c>
      <c r="Z1150">
        <f>SUMIFS('总明细 源文件后台下'!Q:Q,'总明细 源文件后台下'!E:E,E1150,'总明细 源文件后台下'!C:C,"Refund")</f>
        <v>0</v>
      </c>
      <c r="AA1150">
        <f>SUMIFS('总明细 源文件后台下'!R:R,'总明细 源文件后台下'!E:E,E1150,'总明细 源文件后台下'!C:C,"Refund")</f>
        <v>0</v>
      </c>
      <c r="AB1150">
        <f>SUMIFS('总明细 源文件后台下'!S:S,'总明细 源文件后台下'!E:E,E1150,'总明细 源文件后台下'!C:C,"Refund")</f>
        <v>0</v>
      </c>
      <c r="AC1150">
        <f>SUMIFS('总明细 源文件后台下'!T:T,'总明细 源文件后台下'!E:E,E1150,'总明细 源文件后台下'!C:C,"Refund")</f>
        <v>0</v>
      </c>
      <c r="AD1150">
        <f>SUMIFS('总明细 源文件后台下'!U:U,'总明细 源文件后台下'!E:E,E1150,'总明细 源文件后台下'!C:C,"Refund")</f>
        <v>0</v>
      </c>
      <c r="AE1150">
        <f>SUMIFS('总明细 源文件后台下'!V:V,'总明细 源文件后台下'!E:E,E1150,'总明细 源文件后台下'!C:C,"Refund")</f>
        <v>0</v>
      </c>
      <c r="AF1150">
        <f>SUMIFS('总明细 源文件后台下'!W:W,'总明细 源文件后台下'!E:E,E1150,'总明细 源文件后台下'!C:C,"Refund")</f>
        <v>0</v>
      </c>
      <c r="AK1150">
        <f>(SUMIF('广告费 源文件后台下'!G:G,E1150,'广告费 源文件后台下'!M:M))*-1</f>
        <v>0</v>
      </c>
      <c r="AL1150">
        <f>SUMIFS('总明细 源文件后台下'!W:W,'总明细 源文件后台下'!E:E,E1150,'总明细 源文件后台下'!C:C,"Adjustment",'总明细 源文件后台下'!F:F,"FBA Inventory Reimbursement - Customer Return")</f>
        <v>0</v>
      </c>
      <c r="AM1150">
        <f>SUMIFS('总明细 源文件后台下'!W:W,'总明细 源文件后台下'!E:E,E1150,'总明细 源文件后台下'!C:C,"Adjustment",'总明细 源文件后台下'!F:F,"FBA Inventory Reimbursement - Damaged:Warehouse")</f>
        <v>0</v>
      </c>
      <c r="AN1150">
        <f>SUMIFS('总明细 源文件后台下'!W:W,'总明细 源文件后台下'!E:E,E1150,'总明细 源文件后台下'!C:C,"Adjustment",'总明细 源文件后台下'!F:F,"FBA Inventory Reimbursement - Customer Service Issue")</f>
        <v>0</v>
      </c>
      <c r="AO1150">
        <f>SUMIFS('总明细 源文件后台下'!W:W,'总明细 源文件后台下'!E:E,E1150,'总明细 源文件后台下'!C:C,"Adjustment",'总明细 源文件后台下'!F:F,"FBA Inventory Reimbursement - Fee Correction")</f>
        <v>0</v>
      </c>
      <c r="AP1150">
        <f>SUMIFS('总明细 源文件后台下'!W:W,'总明细 源文件后台下'!E:E,E1150,'总明细 源文件后台下'!C:C,"Adjustment",'总明细 源文件后台下'!F:F,"FBA Inventory Reimbursement - General Adjustment")</f>
        <v>0</v>
      </c>
      <c r="AQ1150">
        <f>SUMIFS('总明细 源文件后台下'!W:W,'总明细 源文件后台下'!E:E,E1150,'总明细 源文件后台下'!C:C,"Adjustment",'总明细 源文件后台下'!F:F,"FBA Inventory Reimbursement - Lost:Inbound")</f>
        <v>0</v>
      </c>
      <c r="AR1150">
        <f>SUMIFS('总明细 源文件后台下'!W:W,'总明细 源文件后台下'!E:E,E1150,'总明细 源文件后台下'!C:C,"Adjustment",'总明细 源文件后台下'!F:F,"FBA Inventory Reimbursement - Lost:Warehouse")</f>
        <v>0</v>
      </c>
      <c r="AS1150">
        <f>SUMIFS('总明细 源文件后台下'!W:W,'总明细 源文件后台下'!E:E,E1150,'总明细 源文件后台下'!C:C,"Adjustment",'总明细 源文件后台下'!F:F,"Non-subscription Fee Adjustment")</f>
        <v>0</v>
      </c>
      <c r="AT1150">
        <f>SUMIFS('总明细 源文件后台下'!W:W,'总明细 源文件后台下'!E:E,E1150,'总明细 源文件后台下'!C:C,"Adjustment",'总明细 源文件后台下'!F:F,"FBA Inventory Placement Service Fee")</f>
        <v>0</v>
      </c>
      <c r="AV1150">
        <f>SUMIF('FBA Customer Return Per Unit Fe'!B:B,E1150,'FBA Customer Return Per Unit Fe'!C:C)</f>
        <v>0</v>
      </c>
      <c r="AX1150">
        <f>(SUMIF('仓储费 源文件后台下'!C:C,E1150,'仓储费 源文件后台下'!V:V))*-1</f>
        <v>0</v>
      </c>
      <c r="AZ1150">
        <f>SUMIF('Disposal Fee销毁费用-160.95'!B:B,E1150,'Disposal Fee销毁费用-160.95'!D:D)*-1</f>
        <v>0</v>
      </c>
      <c r="BC1150">
        <f>IFERROR(VLOOKUP(F1150,'优惠券-86.4'!F:I,4,0),0)</f>
        <v>0</v>
      </c>
      <c r="BD1150">
        <f>IFERROR(VLOOKUP(F1150,'早评-120'!E:H,4,0),0)</f>
        <v>0</v>
      </c>
      <c r="BF1150">
        <f t="shared" si="136"/>
        <v>0</v>
      </c>
      <c r="BG1150">
        <f t="shared" si="137"/>
        <v>0</v>
      </c>
      <c r="BH1150">
        <f t="shared" si="138"/>
        <v>0</v>
      </c>
      <c r="BQ1150" s="45">
        <f t="shared" si="139"/>
        <v>0</v>
      </c>
      <c r="BR1150">
        <f>SUMIFS('9月销毁明细'!D:D,'9月销毁明细'!A:A,E1150,'9月销毁明细'!H:H,"Sellable")</f>
        <v>0</v>
      </c>
      <c r="BS1150">
        <f>SUMIFS('9月销毁明细'!G:G,'9月销毁明细'!A:A,E1150,'9月销毁明细'!H:H,"Sellable")</f>
        <v>0</v>
      </c>
      <c r="BT1150">
        <f>SUMIFS('9月销毁明细'!D:D,'9月销毁明细'!A:A,E1150,'9月销毁明细'!H:H,"Unsellable")</f>
        <v>0</v>
      </c>
      <c r="BU1150">
        <f>SUMIFS('9月销毁明细'!G:G,'9月销毁明细'!A:A,E1150,'9月销毁明细'!H:H,"Unsellable")</f>
        <v>0</v>
      </c>
      <c r="BW1150">
        <f>IFERROR(I1150*VLOOKUP(F1150,'9.3成本表'!C:L,10,0),0)</f>
        <v>0</v>
      </c>
      <c r="BX1150">
        <f t="shared" si="140"/>
        <v>0</v>
      </c>
      <c r="CC1150" s="45">
        <f t="shared" si="141"/>
        <v>0</v>
      </c>
      <c r="CD1150" s="45">
        <f t="shared" si="142"/>
        <v>0</v>
      </c>
      <c r="CE1150" s="45">
        <f t="shared" si="143"/>
        <v>0</v>
      </c>
    </row>
    <row r="1151" spans="4:83" x14ac:dyDescent="0.25">
      <c r="D1151" s="20" t="s">
        <v>2411</v>
      </c>
      <c r="E1151" s="20" t="s">
        <v>2412</v>
      </c>
      <c r="F1151" s="20">
        <v>6814</v>
      </c>
      <c r="G1151">
        <v>1145</v>
      </c>
      <c r="H1151" s="20"/>
      <c r="I1151">
        <f>SUMIFS('总明细 源文件后台下'!G:G,'总明细 源文件后台下'!E:E,E1151,'总明细 源文件后台下'!C:C,"Order")</f>
        <v>0</v>
      </c>
      <c r="J1151">
        <f>SUMIFS('总明细 源文件后台下'!M:M,'总明细 源文件后台下'!E:E,E1151,'总明细 源文件后台下'!C:C,"Order")</f>
        <v>0</v>
      </c>
      <c r="K1151">
        <f>SUMIFS('总明细 源文件后台下'!N:N,'总明细 源文件后台下'!E:E,E1151,'总明细 源文件后台下'!C:C,"Order")</f>
        <v>0</v>
      </c>
      <c r="L1151">
        <f>SUMIFS('总明细 源文件后台下'!O:O,'总明细 源文件后台下'!E:E,E1151,'总明细 源文件后台下'!C:C,"Order")</f>
        <v>0</v>
      </c>
      <c r="M1151">
        <f>SUMIFS('总明细 源文件后台下'!P:P,'总明细 源文件后台下'!E:E,E1151,'总明细 源文件后台下'!C:C,"Order")</f>
        <v>0</v>
      </c>
      <c r="N1151">
        <f>SUMIFS('总明细 源文件后台下'!Q:Q,'总明细 源文件后台下'!E:E,E1151,'总明细 源文件后台下'!C:C,"Order")</f>
        <v>0</v>
      </c>
      <c r="O1151">
        <f>SUMIFS('总明细 源文件后台下'!R:R,'总明细 源文件后台下'!E:E,E1151,'总明细 源文件后台下'!C:C,"Order")</f>
        <v>0</v>
      </c>
      <c r="P1151">
        <f>SUMIFS('总明细 源文件后台下'!S:S,'总明细 源文件后台下'!E:E,E1151,'总明细 源文件后台下'!C:C,"Order")</f>
        <v>0</v>
      </c>
      <c r="Q1151">
        <f>SUMIFS('总明细 源文件后台下'!T:T,'总明细 源文件后台下'!E:E,E1151,'总明细 源文件后台下'!C:C,"Order")</f>
        <v>0</v>
      </c>
      <c r="R1151">
        <f>SUMIFS('总明细 源文件后台下'!U:U,'总明细 源文件后台下'!E:E,E1151,'总明细 源文件后台下'!C:C,"Order")</f>
        <v>0</v>
      </c>
      <c r="S1151">
        <f>SUMIFS('总明细 源文件后台下'!V:V,'总明细 源文件后台下'!E:E,E1151,'总明细 源文件后台下'!C:C,"Order")</f>
        <v>0</v>
      </c>
      <c r="T1151">
        <f>SUMIFS('总明细 源文件后台下'!W:W,'总明细 源文件后台下'!E:E,E1151,'总明细 源文件后台下'!C:C,"Order")</f>
        <v>0</v>
      </c>
      <c r="U1151">
        <f>SUMIFS('总明细 源文件后台下'!G:G,'总明细 源文件后台下'!E:E,E1151,'总明细 源文件后台下'!C:C,"Refund")</f>
        <v>0</v>
      </c>
      <c r="V1151">
        <f>SUMIFS('总明细 源文件后台下'!M:M,'总明细 源文件后台下'!E:E,E1151,'总明细 源文件后台下'!C:C,"Refund")</f>
        <v>0</v>
      </c>
      <c r="W1151">
        <f>SUMIFS('总明细 源文件后台下'!N:N,'总明细 源文件后台下'!E:E,E1151,'总明细 源文件后台下'!C:C,"Refund")</f>
        <v>0</v>
      </c>
      <c r="X1151">
        <f>SUMIFS('总明细 源文件后台下'!O:O,'总明细 源文件后台下'!E:E,E1151,'总明细 源文件后台下'!C:C,"Refund")</f>
        <v>0</v>
      </c>
      <c r="Y1151">
        <f>SUMIFS('总明细 源文件后台下'!P:P,'总明细 源文件后台下'!E:E,E1151,'总明细 源文件后台下'!C:C,"Refund")</f>
        <v>0</v>
      </c>
      <c r="Z1151">
        <f>SUMIFS('总明细 源文件后台下'!Q:Q,'总明细 源文件后台下'!E:E,E1151,'总明细 源文件后台下'!C:C,"Refund")</f>
        <v>0</v>
      </c>
      <c r="AA1151">
        <f>SUMIFS('总明细 源文件后台下'!R:R,'总明细 源文件后台下'!E:E,E1151,'总明细 源文件后台下'!C:C,"Refund")</f>
        <v>0</v>
      </c>
      <c r="AB1151">
        <f>SUMIFS('总明细 源文件后台下'!S:S,'总明细 源文件后台下'!E:E,E1151,'总明细 源文件后台下'!C:C,"Refund")</f>
        <v>0</v>
      </c>
      <c r="AC1151">
        <f>SUMIFS('总明细 源文件后台下'!T:T,'总明细 源文件后台下'!E:E,E1151,'总明细 源文件后台下'!C:C,"Refund")</f>
        <v>0</v>
      </c>
      <c r="AD1151">
        <f>SUMIFS('总明细 源文件后台下'!U:U,'总明细 源文件后台下'!E:E,E1151,'总明细 源文件后台下'!C:C,"Refund")</f>
        <v>0</v>
      </c>
      <c r="AE1151">
        <f>SUMIFS('总明细 源文件后台下'!V:V,'总明细 源文件后台下'!E:E,E1151,'总明细 源文件后台下'!C:C,"Refund")</f>
        <v>0</v>
      </c>
      <c r="AF1151">
        <f>SUMIFS('总明细 源文件后台下'!W:W,'总明细 源文件后台下'!E:E,E1151,'总明细 源文件后台下'!C:C,"Refund")</f>
        <v>0</v>
      </c>
      <c r="AK1151">
        <f>(SUMIF('广告费 源文件后台下'!G:G,E1151,'广告费 源文件后台下'!M:M))*-1</f>
        <v>0</v>
      </c>
      <c r="AL1151">
        <f>SUMIFS('总明细 源文件后台下'!W:W,'总明细 源文件后台下'!E:E,E1151,'总明细 源文件后台下'!C:C,"Adjustment",'总明细 源文件后台下'!F:F,"FBA Inventory Reimbursement - Customer Return")</f>
        <v>0</v>
      </c>
      <c r="AM1151">
        <f>SUMIFS('总明细 源文件后台下'!W:W,'总明细 源文件后台下'!E:E,E1151,'总明细 源文件后台下'!C:C,"Adjustment",'总明细 源文件后台下'!F:F,"FBA Inventory Reimbursement - Damaged:Warehouse")</f>
        <v>0</v>
      </c>
      <c r="AN1151">
        <f>SUMIFS('总明细 源文件后台下'!W:W,'总明细 源文件后台下'!E:E,E1151,'总明细 源文件后台下'!C:C,"Adjustment",'总明细 源文件后台下'!F:F,"FBA Inventory Reimbursement - Customer Service Issue")</f>
        <v>0</v>
      </c>
      <c r="AO1151">
        <f>SUMIFS('总明细 源文件后台下'!W:W,'总明细 源文件后台下'!E:E,E1151,'总明细 源文件后台下'!C:C,"Adjustment",'总明细 源文件后台下'!F:F,"FBA Inventory Reimbursement - Fee Correction")</f>
        <v>0</v>
      </c>
      <c r="AP1151">
        <f>SUMIFS('总明细 源文件后台下'!W:W,'总明细 源文件后台下'!E:E,E1151,'总明细 源文件后台下'!C:C,"Adjustment",'总明细 源文件后台下'!F:F,"FBA Inventory Reimbursement - General Adjustment")</f>
        <v>0</v>
      </c>
      <c r="AQ1151">
        <f>SUMIFS('总明细 源文件后台下'!W:W,'总明细 源文件后台下'!E:E,E1151,'总明细 源文件后台下'!C:C,"Adjustment",'总明细 源文件后台下'!F:F,"FBA Inventory Reimbursement - Lost:Inbound")</f>
        <v>0</v>
      </c>
      <c r="AR1151">
        <f>SUMIFS('总明细 源文件后台下'!W:W,'总明细 源文件后台下'!E:E,E1151,'总明细 源文件后台下'!C:C,"Adjustment",'总明细 源文件后台下'!F:F,"FBA Inventory Reimbursement - Lost:Warehouse")</f>
        <v>0</v>
      </c>
      <c r="AS1151">
        <f>SUMIFS('总明细 源文件后台下'!W:W,'总明细 源文件后台下'!E:E,E1151,'总明细 源文件后台下'!C:C,"Adjustment",'总明细 源文件后台下'!F:F,"Non-subscription Fee Adjustment")</f>
        <v>0</v>
      </c>
      <c r="AT1151">
        <f>SUMIFS('总明细 源文件后台下'!W:W,'总明细 源文件后台下'!E:E,E1151,'总明细 源文件后台下'!C:C,"Adjustment",'总明细 源文件后台下'!F:F,"FBA Inventory Placement Service Fee")</f>
        <v>0</v>
      </c>
      <c r="AV1151">
        <f>SUMIF('FBA Customer Return Per Unit Fe'!B:B,E1151,'FBA Customer Return Per Unit Fe'!C:C)</f>
        <v>0</v>
      </c>
      <c r="AX1151">
        <f>(SUMIF('仓储费 源文件后台下'!C:C,E1151,'仓储费 源文件后台下'!V:V))*-1</f>
        <v>0</v>
      </c>
      <c r="AZ1151">
        <f>SUMIF('Disposal Fee销毁费用-160.95'!B:B,E1151,'Disposal Fee销毁费用-160.95'!D:D)*-1</f>
        <v>0</v>
      </c>
      <c r="BC1151">
        <f>IFERROR(VLOOKUP(F1151,'优惠券-86.4'!F:I,4,0),0)</f>
        <v>0</v>
      </c>
      <c r="BD1151">
        <f>IFERROR(VLOOKUP(F1151,'早评-120'!E:H,4,0),0)</f>
        <v>0</v>
      </c>
      <c r="BF1151">
        <f t="shared" si="136"/>
        <v>0</v>
      </c>
      <c r="BG1151">
        <f t="shared" si="137"/>
        <v>0</v>
      </c>
      <c r="BH1151">
        <f t="shared" si="138"/>
        <v>0</v>
      </c>
      <c r="BQ1151" s="45">
        <f t="shared" si="139"/>
        <v>0</v>
      </c>
      <c r="BR1151">
        <f>SUMIFS('9月销毁明细'!D:D,'9月销毁明细'!A:A,E1151,'9月销毁明细'!H:H,"Sellable")</f>
        <v>0</v>
      </c>
      <c r="BS1151">
        <f>SUMIFS('9月销毁明细'!G:G,'9月销毁明细'!A:A,E1151,'9月销毁明细'!H:H,"Sellable")</f>
        <v>0</v>
      </c>
      <c r="BT1151">
        <f>SUMIFS('9月销毁明细'!D:D,'9月销毁明细'!A:A,E1151,'9月销毁明细'!H:H,"Unsellable")</f>
        <v>0</v>
      </c>
      <c r="BU1151">
        <f>SUMIFS('9月销毁明细'!G:G,'9月销毁明细'!A:A,E1151,'9月销毁明细'!H:H,"Unsellable")</f>
        <v>0</v>
      </c>
      <c r="BW1151">
        <f>IFERROR(I1151*VLOOKUP(F1151,'9.3成本表'!C:L,10,0),0)</f>
        <v>0</v>
      </c>
      <c r="BX1151">
        <f t="shared" si="140"/>
        <v>0</v>
      </c>
      <c r="CC1151" s="45">
        <f t="shared" si="141"/>
        <v>0</v>
      </c>
      <c r="CD1151" s="45">
        <f t="shared" si="142"/>
        <v>0</v>
      </c>
      <c r="CE1151" s="45">
        <f t="shared" si="143"/>
        <v>0</v>
      </c>
    </row>
    <row r="1152" spans="4:83" x14ac:dyDescent="0.25">
      <c r="D1152" s="20" t="s">
        <v>2413</v>
      </c>
      <c r="E1152" s="20" t="s">
        <v>2414</v>
      </c>
      <c r="F1152" s="20">
        <v>6814</v>
      </c>
      <c r="G1152">
        <v>1146</v>
      </c>
      <c r="H1152" s="20"/>
      <c r="I1152">
        <f>SUMIFS('总明细 源文件后台下'!G:G,'总明细 源文件后台下'!E:E,E1152,'总明细 源文件后台下'!C:C,"Order")</f>
        <v>0</v>
      </c>
      <c r="J1152">
        <f>SUMIFS('总明细 源文件后台下'!M:M,'总明细 源文件后台下'!E:E,E1152,'总明细 源文件后台下'!C:C,"Order")</f>
        <v>0</v>
      </c>
      <c r="K1152">
        <f>SUMIFS('总明细 源文件后台下'!N:N,'总明细 源文件后台下'!E:E,E1152,'总明细 源文件后台下'!C:C,"Order")</f>
        <v>0</v>
      </c>
      <c r="L1152">
        <f>SUMIFS('总明细 源文件后台下'!O:O,'总明细 源文件后台下'!E:E,E1152,'总明细 源文件后台下'!C:C,"Order")</f>
        <v>0</v>
      </c>
      <c r="M1152">
        <f>SUMIFS('总明细 源文件后台下'!P:P,'总明细 源文件后台下'!E:E,E1152,'总明细 源文件后台下'!C:C,"Order")</f>
        <v>0</v>
      </c>
      <c r="N1152">
        <f>SUMIFS('总明细 源文件后台下'!Q:Q,'总明细 源文件后台下'!E:E,E1152,'总明细 源文件后台下'!C:C,"Order")</f>
        <v>0</v>
      </c>
      <c r="O1152">
        <f>SUMIFS('总明细 源文件后台下'!R:R,'总明细 源文件后台下'!E:E,E1152,'总明细 源文件后台下'!C:C,"Order")</f>
        <v>0</v>
      </c>
      <c r="P1152">
        <f>SUMIFS('总明细 源文件后台下'!S:S,'总明细 源文件后台下'!E:E,E1152,'总明细 源文件后台下'!C:C,"Order")</f>
        <v>0</v>
      </c>
      <c r="Q1152">
        <f>SUMIFS('总明细 源文件后台下'!T:T,'总明细 源文件后台下'!E:E,E1152,'总明细 源文件后台下'!C:C,"Order")</f>
        <v>0</v>
      </c>
      <c r="R1152">
        <f>SUMIFS('总明细 源文件后台下'!U:U,'总明细 源文件后台下'!E:E,E1152,'总明细 源文件后台下'!C:C,"Order")</f>
        <v>0</v>
      </c>
      <c r="S1152">
        <f>SUMIFS('总明细 源文件后台下'!V:V,'总明细 源文件后台下'!E:E,E1152,'总明细 源文件后台下'!C:C,"Order")</f>
        <v>0</v>
      </c>
      <c r="T1152">
        <f>SUMIFS('总明细 源文件后台下'!W:W,'总明细 源文件后台下'!E:E,E1152,'总明细 源文件后台下'!C:C,"Order")</f>
        <v>0</v>
      </c>
      <c r="U1152">
        <f>SUMIFS('总明细 源文件后台下'!G:G,'总明细 源文件后台下'!E:E,E1152,'总明细 源文件后台下'!C:C,"Refund")</f>
        <v>0</v>
      </c>
      <c r="V1152">
        <f>SUMIFS('总明细 源文件后台下'!M:M,'总明细 源文件后台下'!E:E,E1152,'总明细 源文件后台下'!C:C,"Refund")</f>
        <v>0</v>
      </c>
      <c r="W1152">
        <f>SUMIFS('总明细 源文件后台下'!N:N,'总明细 源文件后台下'!E:E,E1152,'总明细 源文件后台下'!C:C,"Refund")</f>
        <v>0</v>
      </c>
      <c r="X1152">
        <f>SUMIFS('总明细 源文件后台下'!O:O,'总明细 源文件后台下'!E:E,E1152,'总明细 源文件后台下'!C:C,"Refund")</f>
        <v>0</v>
      </c>
      <c r="Y1152">
        <f>SUMIFS('总明细 源文件后台下'!P:P,'总明细 源文件后台下'!E:E,E1152,'总明细 源文件后台下'!C:C,"Refund")</f>
        <v>0</v>
      </c>
      <c r="Z1152">
        <f>SUMIFS('总明细 源文件后台下'!Q:Q,'总明细 源文件后台下'!E:E,E1152,'总明细 源文件后台下'!C:C,"Refund")</f>
        <v>0</v>
      </c>
      <c r="AA1152">
        <f>SUMIFS('总明细 源文件后台下'!R:R,'总明细 源文件后台下'!E:E,E1152,'总明细 源文件后台下'!C:C,"Refund")</f>
        <v>0</v>
      </c>
      <c r="AB1152">
        <f>SUMIFS('总明细 源文件后台下'!S:S,'总明细 源文件后台下'!E:E,E1152,'总明细 源文件后台下'!C:C,"Refund")</f>
        <v>0</v>
      </c>
      <c r="AC1152">
        <f>SUMIFS('总明细 源文件后台下'!T:T,'总明细 源文件后台下'!E:E,E1152,'总明细 源文件后台下'!C:C,"Refund")</f>
        <v>0</v>
      </c>
      <c r="AD1152">
        <f>SUMIFS('总明细 源文件后台下'!U:U,'总明细 源文件后台下'!E:E,E1152,'总明细 源文件后台下'!C:C,"Refund")</f>
        <v>0</v>
      </c>
      <c r="AE1152">
        <f>SUMIFS('总明细 源文件后台下'!V:V,'总明细 源文件后台下'!E:E,E1152,'总明细 源文件后台下'!C:C,"Refund")</f>
        <v>0</v>
      </c>
      <c r="AF1152">
        <f>SUMIFS('总明细 源文件后台下'!W:W,'总明细 源文件后台下'!E:E,E1152,'总明细 源文件后台下'!C:C,"Refund")</f>
        <v>0</v>
      </c>
      <c r="AK1152">
        <f>(SUMIF('广告费 源文件后台下'!G:G,E1152,'广告费 源文件后台下'!M:M))*-1</f>
        <v>0</v>
      </c>
      <c r="AL1152">
        <f>SUMIFS('总明细 源文件后台下'!W:W,'总明细 源文件后台下'!E:E,E1152,'总明细 源文件后台下'!C:C,"Adjustment",'总明细 源文件后台下'!F:F,"FBA Inventory Reimbursement - Customer Return")</f>
        <v>0</v>
      </c>
      <c r="AM1152">
        <f>SUMIFS('总明细 源文件后台下'!W:W,'总明细 源文件后台下'!E:E,E1152,'总明细 源文件后台下'!C:C,"Adjustment",'总明细 源文件后台下'!F:F,"FBA Inventory Reimbursement - Damaged:Warehouse")</f>
        <v>0</v>
      </c>
      <c r="AN1152">
        <f>SUMIFS('总明细 源文件后台下'!W:W,'总明细 源文件后台下'!E:E,E1152,'总明细 源文件后台下'!C:C,"Adjustment",'总明细 源文件后台下'!F:F,"FBA Inventory Reimbursement - Customer Service Issue")</f>
        <v>0</v>
      </c>
      <c r="AO1152">
        <f>SUMIFS('总明细 源文件后台下'!W:W,'总明细 源文件后台下'!E:E,E1152,'总明细 源文件后台下'!C:C,"Adjustment",'总明细 源文件后台下'!F:F,"FBA Inventory Reimbursement - Fee Correction")</f>
        <v>0</v>
      </c>
      <c r="AP1152">
        <f>SUMIFS('总明细 源文件后台下'!W:W,'总明细 源文件后台下'!E:E,E1152,'总明细 源文件后台下'!C:C,"Adjustment",'总明细 源文件后台下'!F:F,"FBA Inventory Reimbursement - General Adjustment")</f>
        <v>0</v>
      </c>
      <c r="AQ1152">
        <f>SUMIFS('总明细 源文件后台下'!W:W,'总明细 源文件后台下'!E:E,E1152,'总明细 源文件后台下'!C:C,"Adjustment",'总明细 源文件后台下'!F:F,"FBA Inventory Reimbursement - Lost:Inbound")</f>
        <v>0</v>
      </c>
      <c r="AR1152">
        <f>SUMIFS('总明细 源文件后台下'!W:W,'总明细 源文件后台下'!E:E,E1152,'总明细 源文件后台下'!C:C,"Adjustment",'总明细 源文件后台下'!F:F,"FBA Inventory Reimbursement - Lost:Warehouse")</f>
        <v>0</v>
      </c>
      <c r="AS1152">
        <f>SUMIFS('总明细 源文件后台下'!W:W,'总明细 源文件后台下'!E:E,E1152,'总明细 源文件后台下'!C:C,"Adjustment",'总明细 源文件后台下'!F:F,"Non-subscription Fee Adjustment")</f>
        <v>0</v>
      </c>
      <c r="AT1152">
        <f>SUMIFS('总明细 源文件后台下'!W:W,'总明细 源文件后台下'!E:E,E1152,'总明细 源文件后台下'!C:C,"Adjustment",'总明细 源文件后台下'!F:F,"FBA Inventory Placement Service Fee")</f>
        <v>0</v>
      </c>
      <c r="AV1152">
        <f>SUMIF('FBA Customer Return Per Unit Fe'!B:B,E1152,'FBA Customer Return Per Unit Fe'!C:C)</f>
        <v>0</v>
      </c>
      <c r="AX1152">
        <f>(SUMIF('仓储费 源文件后台下'!C:C,E1152,'仓储费 源文件后台下'!V:V))*-1</f>
        <v>-1.4E-3</v>
      </c>
      <c r="AZ1152">
        <f>SUMIF('Disposal Fee销毁费用-160.95'!B:B,E1152,'Disposal Fee销毁费用-160.95'!D:D)*-1</f>
        <v>0</v>
      </c>
      <c r="BC1152">
        <f>IFERROR(VLOOKUP(F1152,'优惠券-86.4'!F:I,4,0),0)</f>
        <v>0</v>
      </c>
      <c r="BD1152">
        <f>IFERROR(VLOOKUP(F1152,'早评-120'!E:H,4,0),0)</f>
        <v>0</v>
      </c>
      <c r="BF1152">
        <f t="shared" si="136"/>
        <v>-1.4E-3</v>
      </c>
      <c r="BG1152">
        <f t="shared" si="137"/>
        <v>0</v>
      </c>
      <c r="BH1152">
        <f t="shared" si="138"/>
        <v>-9.1000000000000004E-3</v>
      </c>
      <c r="BQ1152" s="45">
        <f t="shared" si="139"/>
        <v>-9.1000000000000004E-3</v>
      </c>
      <c r="BR1152">
        <f>SUMIFS('9月销毁明细'!D:D,'9月销毁明细'!A:A,E1152,'9月销毁明细'!H:H,"Sellable")</f>
        <v>0</v>
      </c>
      <c r="BS1152">
        <f>SUMIFS('9月销毁明细'!G:G,'9月销毁明细'!A:A,E1152,'9月销毁明细'!H:H,"Sellable")</f>
        <v>0</v>
      </c>
      <c r="BT1152">
        <f>SUMIFS('9月销毁明细'!D:D,'9月销毁明细'!A:A,E1152,'9月销毁明细'!H:H,"Unsellable")</f>
        <v>0</v>
      </c>
      <c r="BU1152">
        <f>SUMIFS('9月销毁明细'!G:G,'9月销毁明细'!A:A,E1152,'9月销毁明细'!H:H,"Unsellable")</f>
        <v>0</v>
      </c>
      <c r="BW1152">
        <f>IFERROR(I1152*VLOOKUP(F1152,'9.3成本表'!C:L,10,0),0)</f>
        <v>0</v>
      </c>
      <c r="BX1152">
        <f t="shared" si="140"/>
        <v>0</v>
      </c>
      <c r="CC1152" s="45">
        <f t="shared" si="141"/>
        <v>-9.1000000000000004E-3</v>
      </c>
      <c r="CD1152" s="45">
        <f t="shared" si="142"/>
        <v>0</v>
      </c>
      <c r="CE1152" s="45">
        <f t="shared" si="143"/>
        <v>0</v>
      </c>
    </row>
    <row r="1153" spans="4:83" x14ac:dyDescent="0.25">
      <c r="D1153" s="20" t="s">
        <v>2415</v>
      </c>
      <c r="E1153" s="20" t="s">
        <v>2416</v>
      </c>
      <c r="F1153" s="20">
        <v>6814</v>
      </c>
      <c r="G1153">
        <v>1147</v>
      </c>
      <c r="H1153" s="20"/>
      <c r="I1153">
        <f>SUMIFS('总明细 源文件后台下'!G:G,'总明细 源文件后台下'!E:E,E1153,'总明细 源文件后台下'!C:C,"Order")</f>
        <v>0</v>
      </c>
      <c r="J1153">
        <f>SUMIFS('总明细 源文件后台下'!M:M,'总明细 源文件后台下'!E:E,E1153,'总明细 源文件后台下'!C:C,"Order")</f>
        <v>0</v>
      </c>
      <c r="K1153">
        <f>SUMIFS('总明细 源文件后台下'!N:N,'总明细 源文件后台下'!E:E,E1153,'总明细 源文件后台下'!C:C,"Order")</f>
        <v>0</v>
      </c>
      <c r="L1153">
        <f>SUMIFS('总明细 源文件后台下'!O:O,'总明细 源文件后台下'!E:E,E1153,'总明细 源文件后台下'!C:C,"Order")</f>
        <v>0</v>
      </c>
      <c r="M1153">
        <f>SUMIFS('总明细 源文件后台下'!P:P,'总明细 源文件后台下'!E:E,E1153,'总明细 源文件后台下'!C:C,"Order")</f>
        <v>0</v>
      </c>
      <c r="N1153">
        <f>SUMIFS('总明细 源文件后台下'!Q:Q,'总明细 源文件后台下'!E:E,E1153,'总明细 源文件后台下'!C:C,"Order")</f>
        <v>0</v>
      </c>
      <c r="O1153">
        <f>SUMIFS('总明细 源文件后台下'!R:R,'总明细 源文件后台下'!E:E,E1153,'总明细 源文件后台下'!C:C,"Order")</f>
        <v>0</v>
      </c>
      <c r="P1153">
        <f>SUMIFS('总明细 源文件后台下'!S:S,'总明细 源文件后台下'!E:E,E1153,'总明细 源文件后台下'!C:C,"Order")</f>
        <v>0</v>
      </c>
      <c r="Q1153">
        <f>SUMIFS('总明细 源文件后台下'!T:T,'总明细 源文件后台下'!E:E,E1153,'总明细 源文件后台下'!C:C,"Order")</f>
        <v>0</v>
      </c>
      <c r="R1153">
        <f>SUMIFS('总明细 源文件后台下'!U:U,'总明细 源文件后台下'!E:E,E1153,'总明细 源文件后台下'!C:C,"Order")</f>
        <v>0</v>
      </c>
      <c r="S1153">
        <f>SUMIFS('总明细 源文件后台下'!V:V,'总明细 源文件后台下'!E:E,E1153,'总明细 源文件后台下'!C:C,"Order")</f>
        <v>0</v>
      </c>
      <c r="T1153">
        <f>SUMIFS('总明细 源文件后台下'!W:W,'总明细 源文件后台下'!E:E,E1153,'总明细 源文件后台下'!C:C,"Order")</f>
        <v>0</v>
      </c>
      <c r="U1153">
        <f>SUMIFS('总明细 源文件后台下'!G:G,'总明细 源文件后台下'!E:E,E1153,'总明细 源文件后台下'!C:C,"Refund")</f>
        <v>0</v>
      </c>
      <c r="V1153">
        <f>SUMIFS('总明细 源文件后台下'!M:M,'总明细 源文件后台下'!E:E,E1153,'总明细 源文件后台下'!C:C,"Refund")</f>
        <v>0</v>
      </c>
      <c r="W1153">
        <f>SUMIFS('总明细 源文件后台下'!N:N,'总明细 源文件后台下'!E:E,E1153,'总明细 源文件后台下'!C:C,"Refund")</f>
        <v>0</v>
      </c>
      <c r="X1153">
        <f>SUMIFS('总明细 源文件后台下'!O:O,'总明细 源文件后台下'!E:E,E1153,'总明细 源文件后台下'!C:C,"Refund")</f>
        <v>0</v>
      </c>
      <c r="Y1153">
        <f>SUMIFS('总明细 源文件后台下'!P:P,'总明细 源文件后台下'!E:E,E1153,'总明细 源文件后台下'!C:C,"Refund")</f>
        <v>0</v>
      </c>
      <c r="Z1153">
        <f>SUMIFS('总明细 源文件后台下'!Q:Q,'总明细 源文件后台下'!E:E,E1153,'总明细 源文件后台下'!C:C,"Refund")</f>
        <v>0</v>
      </c>
      <c r="AA1153">
        <f>SUMIFS('总明细 源文件后台下'!R:R,'总明细 源文件后台下'!E:E,E1153,'总明细 源文件后台下'!C:C,"Refund")</f>
        <v>0</v>
      </c>
      <c r="AB1153">
        <f>SUMIFS('总明细 源文件后台下'!S:S,'总明细 源文件后台下'!E:E,E1153,'总明细 源文件后台下'!C:C,"Refund")</f>
        <v>0</v>
      </c>
      <c r="AC1153">
        <f>SUMIFS('总明细 源文件后台下'!T:T,'总明细 源文件后台下'!E:E,E1153,'总明细 源文件后台下'!C:C,"Refund")</f>
        <v>0</v>
      </c>
      <c r="AD1153">
        <f>SUMIFS('总明细 源文件后台下'!U:U,'总明细 源文件后台下'!E:E,E1153,'总明细 源文件后台下'!C:C,"Refund")</f>
        <v>0</v>
      </c>
      <c r="AE1153">
        <f>SUMIFS('总明细 源文件后台下'!V:V,'总明细 源文件后台下'!E:E,E1153,'总明细 源文件后台下'!C:C,"Refund")</f>
        <v>0</v>
      </c>
      <c r="AF1153">
        <f>SUMIFS('总明细 源文件后台下'!W:W,'总明细 源文件后台下'!E:E,E1153,'总明细 源文件后台下'!C:C,"Refund")</f>
        <v>0</v>
      </c>
      <c r="AK1153">
        <f>(SUMIF('广告费 源文件后台下'!G:G,E1153,'广告费 源文件后台下'!M:M))*-1</f>
        <v>0</v>
      </c>
      <c r="AL1153">
        <f>SUMIFS('总明细 源文件后台下'!W:W,'总明细 源文件后台下'!E:E,E1153,'总明细 源文件后台下'!C:C,"Adjustment",'总明细 源文件后台下'!F:F,"FBA Inventory Reimbursement - Customer Return")</f>
        <v>0</v>
      </c>
      <c r="AM1153">
        <f>SUMIFS('总明细 源文件后台下'!W:W,'总明细 源文件后台下'!E:E,E1153,'总明细 源文件后台下'!C:C,"Adjustment",'总明细 源文件后台下'!F:F,"FBA Inventory Reimbursement - Damaged:Warehouse")</f>
        <v>0</v>
      </c>
      <c r="AN1153">
        <f>SUMIFS('总明细 源文件后台下'!W:W,'总明细 源文件后台下'!E:E,E1153,'总明细 源文件后台下'!C:C,"Adjustment",'总明细 源文件后台下'!F:F,"FBA Inventory Reimbursement - Customer Service Issue")</f>
        <v>0</v>
      </c>
      <c r="AO1153">
        <f>SUMIFS('总明细 源文件后台下'!W:W,'总明细 源文件后台下'!E:E,E1153,'总明细 源文件后台下'!C:C,"Adjustment",'总明细 源文件后台下'!F:F,"FBA Inventory Reimbursement - Fee Correction")</f>
        <v>0</v>
      </c>
      <c r="AP1153">
        <f>SUMIFS('总明细 源文件后台下'!W:W,'总明细 源文件后台下'!E:E,E1153,'总明细 源文件后台下'!C:C,"Adjustment",'总明细 源文件后台下'!F:F,"FBA Inventory Reimbursement - General Adjustment")</f>
        <v>0</v>
      </c>
      <c r="AQ1153">
        <f>SUMIFS('总明细 源文件后台下'!W:W,'总明细 源文件后台下'!E:E,E1153,'总明细 源文件后台下'!C:C,"Adjustment",'总明细 源文件后台下'!F:F,"FBA Inventory Reimbursement - Lost:Inbound")</f>
        <v>0</v>
      </c>
      <c r="AR1153">
        <f>SUMIFS('总明细 源文件后台下'!W:W,'总明细 源文件后台下'!E:E,E1153,'总明细 源文件后台下'!C:C,"Adjustment",'总明细 源文件后台下'!F:F,"FBA Inventory Reimbursement - Lost:Warehouse")</f>
        <v>0</v>
      </c>
      <c r="AS1153">
        <f>SUMIFS('总明细 源文件后台下'!W:W,'总明细 源文件后台下'!E:E,E1153,'总明细 源文件后台下'!C:C,"Adjustment",'总明细 源文件后台下'!F:F,"Non-subscription Fee Adjustment")</f>
        <v>0</v>
      </c>
      <c r="AT1153">
        <f>SUMIFS('总明细 源文件后台下'!W:W,'总明细 源文件后台下'!E:E,E1153,'总明细 源文件后台下'!C:C,"Adjustment",'总明细 源文件后台下'!F:F,"FBA Inventory Placement Service Fee")</f>
        <v>0</v>
      </c>
      <c r="AV1153">
        <f>SUMIF('FBA Customer Return Per Unit Fe'!B:B,E1153,'FBA Customer Return Per Unit Fe'!C:C)</f>
        <v>0</v>
      </c>
      <c r="AX1153">
        <f>(SUMIF('仓储费 源文件后台下'!C:C,E1153,'仓储费 源文件后台下'!V:V))*-1</f>
        <v>0</v>
      </c>
      <c r="AZ1153">
        <f>SUMIF('Disposal Fee销毁费用-160.95'!B:B,E1153,'Disposal Fee销毁费用-160.95'!D:D)*-1</f>
        <v>0</v>
      </c>
      <c r="BC1153">
        <f>IFERROR(VLOOKUP(F1153,'优惠券-86.4'!F:I,4,0),0)</f>
        <v>0</v>
      </c>
      <c r="BD1153">
        <f>IFERROR(VLOOKUP(F1153,'早评-120'!E:H,4,0),0)</f>
        <v>0</v>
      </c>
      <c r="BF1153">
        <f t="shared" si="136"/>
        <v>0</v>
      </c>
      <c r="BG1153">
        <f t="shared" si="137"/>
        <v>0</v>
      </c>
      <c r="BH1153">
        <f t="shared" si="138"/>
        <v>0</v>
      </c>
      <c r="BQ1153" s="45">
        <f t="shared" si="139"/>
        <v>0</v>
      </c>
      <c r="BR1153">
        <f>SUMIFS('9月销毁明细'!D:D,'9月销毁明细'!A:A,E1153,'9月销毁明细'!H:H,"Sellable")</f>
        <v>0</v>
      </c>
      <c r="BS1153">
        <f>SUMIFS('9月销毁明细'!G:G,'9月销毁明细'!A:A,E1153,'9月销毁明细'!H:H,"Sellable")</f>
        <v>0</v>
      </c>
      <c r="BT1153">
        <f>SUMIFS('9月销毁明细'!D:D,'9月销毁明细'!A:A,E1153,'9月销毁明细'!H:H,"Unsellable")</f>
        <v>0</v>
      </c>
      <c r="BU1153">
        <f>SUMIFS('9月销毁明细'!G:G,'9月销毁明细'!A:A,E1153,'9月销毁明细'!H:H,"Unsellable")</f>
        <v>0</v>
      </c>
      <c r="BW1153">
        <f>IFERROR(I1153*VLOOKUP(F1153,'9.3成本表'!C:L,10,0),0)</f>
        <v>0</v>
      </c>
      <c r="BX1153">
        <f t="shared" si="140"/>
        <v>0</v>
      </c>
      <c r="CC1153" s="45">
        <f t="shared" si="141"/>
        <v>0</v>
      </c>
      <c r="CD1153" s="45">
        <f t="shared" si="142"/>
        <v>0</v>
      </c>
      <c r="CE1153" s="45">
        <f t="shared" si="143"/>
        <v>0</v>
      </c>
    </row>
    <row r="1154" spans="4:83" x14ac:dyDescent="0.25">
      <c r="D1154" s="20" t="s">
        <v>2417</v>
      </c>
      <c r="E1154" s="20" t="s">
        <v>2418</v>
      </c>
      <c r="F1154" s="20">
        <v>6814</v>
      </c>
      <c r="G1154">
        <v>1148</v>
      </c>
      <c r="H1154" s="20"/>
      <c r="I1154">
        <f>SUMIFS('总明细 源文件后台下'!G:G,'总明细 源文件后台下'!E:E,E1154,'总明细 源文件后台下'!C:C,"Order")</f>
        <v>0</v>
      </c>
      <c r="J1154">
        <f>SUMIFS('总明细 源文件后台下'!M:M,'总明细 源文件后台下'!E:E,E1154,'总明细 源文件后台下'!C:C,"Order")</f>
        <v>0</v>
      </c>
      <c r="K1154">
        <f>SUMIFS('总明细 源文件后台下'!N:N,'总明细 源文件后台下'!E:E,E1154,'总明细 源文件后台下'!C:C,"Order")</f>
        <v>0</v>
      </c>
      <c r="L1154">
        <f>SUMIFS('总明细 源文件后台下'!O:O,'总明细 源文件后台下'!E:E,E1154,'总明细 源文件后台下'!C:C,"Order")</f>
        <v>0</v>
      </c>
      <c r="M1154">
        <f>SUMIFS('总明细 源文件后台下'!P:P,'总明细 源文件后台下'!E:E,E1154,'总明细 源文件后台下'!C:C,"Order")</f>
        <v>0</v>
      </c>
      <c r="N1154">
        <f>SUMIFS('总明细 源文件后台下'!Q:Q,'总明细 源文件后台下'!E:E,E1154,'总明细 源文件后台下'!C:C,"Order")</f>
        <v>0</v>
      </c>
      <c r="O1154">
        <f>SUMIFS('总明细 源文件后台下'!R:R,'总明细 源文件后台下'!E:E,E1154,'总明细 源文件后台下'!C:C,"Order")</f>
        <v>0</v>
      </c>
      <c r="P1154">
        <f>SUMIFS('总明细 源文件后台下'!S:S,'总明细 源文件后台下'!E:E,E1154,'总明细 源文件后台下'!C:C,"Order")</f>
        <v>0</v>
      </c>
      <c r="Q1154">
        <f>SUMIFS('总明细 源文件后台下'!T:T,'总明细 源文件后台下'!E:E,E1154,'总明细 源文件后台下'!C:C,"Order")</f>
        <v>0</v>
      </c>
      <c r="R1154">
        <f>SUMIFS('总明细 源文件后台下'!U:U,'总明细 源文件后台下'!E:E,E1154,'总明细 源文件后台下'!C:C,"Order")</f>
        <v>0</v>
      </c>
      <c r="S1154">
        <f>SUMIFS('总明细 源文件后台下'!V:V,'总明细 源文件后台下'!E:E,E1154,'总明细 源文件后台下'!C:C,"Order")</f>
        <v>0</v>
      </c>
      <c r="T1154">
        <f>SUMIFS('总明细 源文件后台下'!W:W,'总明细 源文件后台下'!E:E,E1154,'总明细 源文件后台下'!C:C,"Order")</f>
        <v>0</v>
      </c>
      <c r="U1154">
        <f>SUMIFS('总明细 源文件后台下'!G:G,'总明细 源文件后台下'!E:E,E1154,'总明细 源文件后台下'!C:C,"Refund")</f>
        <v>0</v>
      </c>
      <c r="V1154">
        <f>SUMIFS('总明细 源文件后台下'!M:M,'总明细 源文件后台下'!E:E,E1154,'总明细 源文件后台下'!C:C,"Refund")</f>
        <v>0</v>
      </c>
      <c r="W1154">
        <f>SUMIFS('总明细 源文件后台下'!N:N,'总明细 源文件后台下'!E:E,E1154,'总明细 源文件后台下'!C:C,"Refund")</f>
        <v>0</v>
      </c>
      <c r="X1154">
        <f>SUMIFS('总明细 源文件后台下'!O:O,'总明细 源文件后台下'!E:E,E1154,'总明细 源文件后台下'!C:C,"Refund")</f>
        <v>0</v>
      </c>
      <c r="Y1154">
        <f>SUMIFS('总明细 源文件后台下'!P:P,'总明细 源文件后台下'!E:E,E1154,'总明细 源文件后台下'!C:C,"Refund")</f>
        <v>0</v>
      </c>
      <c r="Z1154">
        <f>SUMIFS('总明细 源文件后台下'!Q:Q,'总明细 源文件后台下'!E:E,E1154,'总明细 源文件后台下'!C:C,"Refund")</f>
        <v>0</v>
      </c>
      <c r="AA1154">
        <f>SUMIFS('总明细 源文件后台下'!R:R,'总明细 源文件后台下'!E:E,E1154,'总明细 源文件后台下'!C:C,"Refund")</f>
        <v>0</v>
      </c>
      <c r="AB1154">
        <f>SUMIFS('总明细 源文件后台下'!S:S,'总明细 源文件后台下'!E:E,E1154,'总明细 源文件后台下'!C:C,"Refund")</f>
        <v>0</v>
      </c>
      <c r="AC1154">
        <f>SUMIFS('总明细 源文件后台下'!T:T,'总明细 源文件后台下'!E:E,E1154,'总明细 源文件后台下'!C:C,"Refund")</f>
        <v>0</v>
      </c>
      <c r="AD1154">
        <f>SUMIFS('总明细 源文件后台下'!U:U,'总明细 源文件后台下'!E:E,E1154,'总明细 源文件后台下'!C:C,"Refund")</f>
        <v>0</v>
      </c>
      <c r="AE1154">
        <f>SUMIFS('总明细 源文件后台下'!V:V,'总明细 源文件后台下'!E:E,E1154,'总明细 源文件后台下'!C:C,"Refund")</f>
        <v>0</v>
      </c>
      <c r="AF1154">
        <f>SUMIFS('总明细 源文件后台下'!W:W,'总明细 源文件后台下'!E:E,E1154,'总明细 源文件后台下'!C:C,"Refund")</f>
        <v>0</v>
      </c>
      <c r="AK1154">
        <f>(SUMIF('广告费 源文件后台下'!G:G,E1154,'广告费 源文件后台下'!M:M))*-1</f>
        <v>0</v>
      </c>
      <c r="AL1154">
        <f>SUMIFS('总明细 源文件后台下'!W:W,'总明细 源文件后台下'!E:E,E1154,'总明细 源文件后台下'!C:C,"Adjustment",'总明细 源文件后台下'!F:F,"FBA Inventory Reimbursement - Customer Return")</f>
        <v>0</v>
      </c>
      <c r="AM1154">
        <f>SUMIFS('总明细 源文件后台下'!W:W,'总明细 源文件后台下'!E:E,E1154,'总明细 源文件后台下'!C:C,"Adjustment",'总明细 源文件后台下'!F:F,"FBA Inventory Reimbursement - Damaged:Warehouse")</f>
        <v>0</v>
      </c>
      <c r="AN1154">
        <f>SUMIFS('总明细 源文件后台下'!W:W,'总明细 源文件后台下'!E:E,E1154,'总明细 源文件后台下'!C:C,"Adjustment",'总明细 源文件后台下'!F:F,"FBA Inventory Reimbursement - Customer Service Issue")</f>
        <v>0</v>
      </c>
      <c r="AO1154">
        <f>SUMIFS('总明细 源文件后台下'!W:W,'总明细 源文件后台下'!E:E,E1154,'总明细 源文件后台下'!C:C,"Adjustment",'总明细 源文件后台下'!F:F,"FBA Inventory Reimbursement - Fee Correction")</f>
        <v>0</v>
      </c>
      <c r="AP1154">
        <f>SUMIFS('总明细 源文件后台下'!W:W,'总明细 源文件后台下'!E:E,E1154,'总明细 源文件后台下'!C:C,"Adjustment",'总明细 源文件后台下'!F:F,"FBA Inventory Reimbursement - General Adjustment")</f>
        <v>0</v>
      </c>
      <c r="AQ1154">
        <f>SUMIFS('总明细 源文件后台下'!W:W,'总明细 源文件后台下'!E:E,E1154,'总明细 源文件后台下'!C:C,"Adjustment",'总明细 源文件后台下'!F:F,"FBA Inventory Reimbursement - Lost:Inbound")</f>
        <v>0</v>
      </c>
      <c r="AR1154">
        <f>SUMIFS('总明细 源文件后台下'!W:W,'总明细 源文件后台下'!E:E,E1154,'总明细 源文件后台下'!C:C,"Adjustment",'总明细 源文件后台下'!F:F,"FBA Inventory Reimbursement - Lost:Warehouse")</f>
        <v>0</v>
      </c>
      <c r="AS1154">
        <f>SUMIFS('总明细 源文件后台下'!W:W,'总明细 源文件后台下'!E:E,E1154,'总明细 源文件后台下'!C:C,"Adjustment",'总明细 源文件后台下'!F:F,"Non-subscription Fee Adjustment")</f>
        <v>0</v>
      </c>
      <c r="AT1154">
        <f>SUMIFS('总明细 源文件后台下'!W:W,'总明细 源文件后台下'!E:E,E1154,'总明细 源文件后台下'!C:C,"Adjustment",'总明细 源文件后台下'!F:F,"FBA Inventory Placement Service Fee")</f>
        <v>0</v>
      </c>
      <c r="AV1154">
        <f>SUMIF('FBA Customer Return Per Unit Fe'!B:B,E1154,'FBA Customer Return Per Unit Fe'!C:C)</f>
        <v>0</v>
      </c>
      <c r="AX1154">
        <f>(SUMIF('仓储费 源文件后台下'!C:C,E1154,'仓储费 源文件后台下'!V:V))*-1</f>
        <v>0</v>
      </c>
      <c r="AZ1154">
        <f>SUMIF('Disposal Fee销毁费用-160.95'!B:B,E1154,'Disposal Fee销毁费用-160.95'!D:D)*-1</f>
        <v>0</v>
      </c>
      <c r="BC1154">
        <f>IFERROR(VLOOKUP(F1154,'优惠券-86.4'!F:I,4,0),0)</f>
        <v>0</v>
      </c>
      <c r="BD1154">
        <f>IFERROR(VLOOKUP(F1154,'早评-120'!E:H,4,0),0)</f>
        <v>0</v>
      </c>
      <c r="BF1154">
        <f t="shared" si="136"/>
        <v>0</v>
      </c>
      <c r="BG1154">
        <f t="shared" si="137"/>
        <v>0</v>
      </c>
      <c r="BH1154">
        <f t="shared" si="138"/>
        <v>0</v>
      </c>
      <c r="BQ1154" s="45">
        <f t="shared" si="139"/>
        <v>0</v>
      </c>
      <c r="BR1154">
        <f>SUMIFS('9月销毁明细'!D:D,'9月销毁明细'!A:A,E1154,'9月销毁明细'!H:H,"Sellable")</f>
        <v>0</v>
      </c>
      <c r="BS1154">
        <f>SUMIFS('9月销毁明细'!G:G,'9月销毁明细'!A:A,E1154,'9月销毁明细'!H:H,"Sellable")</f>
        <v>0</v>
      </c>
      <c r="BT1154">
        <f>SUMIFS('9月销毁明细'!D:D,'9月销毁明细'!A:A,E1154,'9月销毁明细'!H:H,"Unsellable")</f>
        <v>0</v>
      </c>
      <c r="BU1154">
        <f>SUMIFS('9月销毁明细'!G:G,'9月销毁明细'!A:A,E1154,'9月销毁明细'!H:H,"Unsellable")</f>
        <v>0</v>
      </c>
      <c r="BW1154">
        <f>IFERROR(I1154*VLOOKUP(F1154,'9.3成本表'!C:L,10,0),0)</f>
        <v>0</v>
      </c>
      <c r="BX1154">
        <f t="shared" si="140"/>
        <v>0</v>
      </c>
      <c r="CC1154" s="45">
        <f t="shared" si="141"/>
        <v>0</v>
      </c>
      <c r="CD1154" s="45">
        <f t="shared" si="142"/>
        <v>0</v>
      </c>
      <c r="CE1154" s="45">
        <f t="shared" si="143"/>
        <v>0</v>
      </c>
    </row>
    <row r="1155" spans="4:83" x14ac:dyDescent="0.25">
      <c r="D1155" s="20" t="s">
        <v>2419</v>
      </c>
      <c r="E1155" s="20" t="s">
        <v>2420</v>
      </c>
      <c r="F1155" s="20">
        <v>6814</v>
      </c>
      <c r="G1155">
        <v>1149</v>
      </c>
      <c r="H1155" s="20"/>
      <c r="I1155">
        <f>SUMIFS('总明细 源文件后台下'!G:G,'总明细 源文件后台下'!E:E,E1155,'总明细 源文件后台下'!C:C,"Order")</f>
        <v>0</v>
      </c>
      <c r="J1155">
        <f>SUMIFS('总明细 源文件后台下'!M:M,'总明细 源文件后台下'!E:E,E1155,'总明细 源文件后台下'!C:C,"Order")</f>
        <v>0</v>
      </c>
      <c r="K1155">
        <f>SUMIFS('总明细 源文件后台下'!N:N,'总明细 源文件后台下'!E:E,E1155,'总明细 源文件后台下'!C:C,"Order")</f>
        <v>0</v>
      </c>
      <c r="L1155">
        <f>SUMIFS('总明细 源文件后台下'!O:O,'总明细 源文件后台下'!E:E,E1155,'总明细 源文件后台下'!C:C,"Order")</f>
        <v>0</v>
      </c>
      <c r="M1155">
        <f>SUMIFS('总明细 源文件后台下'!P:P,'总明细 源文件后台下'!E:E,E1155,'总明细 源文件后台下'!C:C,"Order")</f>
        <v>0</v>
      </c>
      <c r="N1155">
        <f>SUMIFS('总明细 源文件后台下'!Q:Q,'总明细 源文件后台下'!E:E,E1155,'总明细 源文件后台下'!C:C,"Order")</f>
        <v>0</v>
      </c>
      <c r="O1155">
        <f>SUMIFS('总明细 源文件后台下'!R:R,'总明细 源文件后台下'!E:E,E1155,'总明细 源文件后台下'!C:C,"Order")</f>
        <v>0</v>
      </c>
      <c r="P1155">
        <f>SUMIFS('总明细 源文件后台下'!S:S,'总明细 源文件后台下'!E:E,E1155,'总明细 源文件后台下'!C:C,"Order")</f>
        <v>0</v>
      </c>
      <c r="Q1155">
        <f>SUMIFS('总明细 源文件后台下'!T:T,'总明细 源文件后台下'!E:E,E1155,'总明细 源文件后台下'!C:C,"Order")</f>
        <v>0</v>
      </c>
      <c r="R1155">
        <f>SUMIFS('总明细 源文件后台下'!U:U,'总明细 源文件后台下'!E:E,E1155,'总明细 源文件后台下'!C:C,"Order")</f>
        <v>0</v>
      </c>
      <c r="S1155">
        <f>SUMIFS('总明细 源文件后台下'!V:V,'总明细 源文件后台下'!E:E,E1155,'总明细 源文件后台下'!C:C,"Order")</f>
        <v>0</v>
      </c>
      <c r="T1155">
        <f>SUMIFS('总明细 源文件后台下'!W:W,'总明细 源文件后台下'!E:E,E1155,'总明细 源文件后台下'!C:C,"Order")</f>
        <v>0</v>
      </c>
      <c r="U1155">
        <f>SUMIFS('总明细 源文件后台下'!G:G,'总明细 源文件后台下'!E:E,E1155,'总明细 源文件后台下'!C:C,"Refund")</f>
        <v>0</v>
      </c>
      <c r="V1155">
        <f>SUMIFS('总明细 源文件后台下'!M:M,'总明细 源文件后台下'!E:E,E1155,'总明细 源文件后台下'!C:C,"Refund")</f>
        <v>0</v>
      </c>
      <c r="W1155">
        <f>SUMIFS('总明细 源文件后台下'!N:N,'总明细 源文件后台下'!E:E,E1155,'总明细 源文件后台下'!C:C,"Refund")</f>
        <v>0</v>
      </c>
      <c r="X1155">
        <f>SUMIFS('总明细 源文件后台下'!O:O,'总明细 源文件后台下'!E:E,E1155,'总明细 源文件后台下'!C:C,"Refund")</f>
        <v>0</v>
      </c>
      <c r="Y1155">
        <f>SUMIFS('总明细 源文件后台下'!P:P,'总明细 源文件后台下'!E:E,E1155,'总明细 源文件后台下'!C:C,"Refund")</f>
        <v>0</v>
      </c>
      <c r="Z1155">
        <f>SUMIFS('总明细 源文件后台下'!Q:Q,'总明细 源文件后台下'!E:E,E1155,'总明细 源文件后台下'!C:C,"Refund")</f>
        <v>0</v>
      </c>
      <c r="AA1155">
        <f>SUMIFS('总明细 源文件后台下'!R:R,'总明细 源文件后台下'!E:E,E1155,'总明细 源文件后台下'!C:C,"Refund")</f>
        <v>0</v>
      </c>
      <c r="AB1155">
        <f>SUMIFS('总明细 源文件后台下'!S:S,'总明细 源文件后台下'!E:E,E1155,'总明细 源文件后台下'!C:C,"Refund")</f>
        <v>0</v>
      </c>
      <c r="AC1155">
        <f>SUMIFS('总明细 源文件后台下'!T:T,'总明细 源文件后台下'!E:E,E1155,'总明细 源文件后台下'!C:C,"Refund")</f>
        <v>0</v>
      </c>
      <c r="AD1155">
        <f>SUMIFS('总明细 源文件后台下'!U:U,'总明细 源文件后台下'!E:E,E1155,'总明细 源文件后台下'!C:C,"Refund")</f>
        <v>0</v>
      </c>
      <c r="AE1155">
        <f>SUMIFS('总明细 源文件后台下'!V:V,'总明细 源文件后台下'!E:E,E1155,'总明细 源文件后台下'!C:C,"Refund")</f>
        <v>0</v>
      </c>
      <c r="AF1155">
        <f>SUMIFS('总明细 源文件后台下'!W:W,'总明细 源文件后台下'!E:E,E1155,'总明细 源文件后台下'!C:C,"Refund")</f>
        <v>0</v>
      </c>
      <c r="AK1155">
        <f>(SUMIF('广告费 源文件后台下'!G:G,E1155,'广告费 源文件后台下'!M:M))*-1</f>
        <v>0</v>
      </c>
      <c r="AL1155">
        <f>SUMIFS('总明细 源文件后台下'!W:W,'总明细 源文件后台下'!E:E,E1155,'总明细 源文件后台下'!C:C,"Adjustment",'总明细 源文件后台下'!F:F,"FBA Inventory Reimbursement - Customer Return")</f>
        <v>0</v>
      </c>
      <c r="AM1155">
        <f>SUMIFS('总明细 源文件后台下'!W:W,'总明细 源文件后台下'!E:E,E1155,'总明细 源文件后台下'!C:C,"Adjustment",'总明细 源文件后台下'!F:F,"FBA Inventory Reimbursement - Damaged:Warehouse")</f>
        <v>0</v>
      </c>
      <c r="AN1155">
        <f>SUMIFS('总明细 源文件后台下'!W:W,'总明细 源文件后台下'!E:E,E1155,'总明细 源文件后台下'!C:C,"Adjustment",'总明细 源文件后台下'!F:F,"FBA Inventory Reimbursement - Customer Service Issue")</f>
        <v>0</v>
      </c>
      <c r="AO1155">
        <f>SUMIFS('总明细 源文件后台下'!W:W,'总明细 源文件后台下'!E:E,E1155,'总明细 源文件后台下'!C:C,"Adjustment",'总明细 源文件后台下'!F:F,"FBA Inventory Reimbursement - Fee Correction")</f>
        <v>0</v>
      </c>
      <c r="AP1155">
        <f>SUMIFS('总明细 源文件后台下'!W:W,'总明细 源文件后台下'!E:E,E1155,'总明细 源文件后台下'!C:C,"Adjustment",'总明细 源文件后台下'!F:F,"FBA Inventory Reimbursement - General Adjustment")</f>
        <v>0</v>
      </c>
      <c r="AQ1155">
        <f>SUMIFS('总明细 源文件后台下'!W:W,'总明细 源文件后台下'!E:E,E1155,'总明细 源文件后台下'!C:C,"Adjustment",'总明细 源文件后台下'!F:F,"FBA Inventory Reimbursement - Lost:Inbound")</f>
        <v>0</v>
      </c>
      <c r="AR1155">
        <f>SUMIFS('总明细 源文件后台下'!W:W,'总明细 源文件后台下'!E:E,E1155,'总明细 源文件后台下'!C:C,"Adjustment",'总明细 源文件后台下'!F:F,"FBA Inventory Reimbursement - Lost:Warehouse")</f>
        <v>0</v>
      </c>
      <c r="AS1155">
        <f>SUMIFS('总明细 源文件后台下'!W:W,'总明细 源文件后台下'!E:E,E1155,'总明细 源文件后台下'!C:C,"Adjustment",'总明细 源文件后台下'!F:F,"Non-subscription Fee Adjustment")</f>
        <v>0</v>
      </c>
      <c r="AT1155">
        <f>SUMIFS('总明细 源文件后台下'!W:W,'总明细 源文件后台下'!E:E,E1155,'总明细 源文件后台下'!C:C,"Adjustment",'总明细 源文件后台下'!F:F,"FBA Inventory Placement Service Fee")</f>
        <v>0</v>
      </c>
      <c r="AV1155">
        <f>SUMIF('FBA Customer Return Per Unit Fe'!B:B,E1155,'FBA Customer Return Per Unit Fe'!C:C)</f>
        <v>0</v>
      </c>
      <c r="AX1155">
        <f>(SUMIF('仓储费 源文件后台下'!C:C,E1155,'仓储费 源文件后台下'!V:V))*-1</f>
        <v>0</v>
      </c>
      <c r="AZ1155">
        <f>SUMIF('Disposal Fee销毁费用-160.95'!B:B,E1155,'Disposal Fee销毁费用-160.95'!D:D)*-1</f>
        <v>0</v>
      </c>
      <c r="BC1155">
        <f>IFERROR(VLOOKUP(F1155,'优惠券-86.4'!F:I,4,0),0)</f>
        <v>0</v>
      </c>
      <c r="BD1155">
        <f>IFERROR(VLOOKUP(F1155,'早评-120'!E:H,4,0),0)</f>
        <v>0</v>
      </c>
      <c r="BF1155">
        <f t="shared" si="136"/>
        <v>0</v>
      </c>
      <c r="BG1155">
        <f t="shared" si="137"/>
        <v>0</v>
      </c>
      <c r="BH1155">
        <f t="shared" si="138"/>
        <v>0</v>
      </c>
      <c r="BQ1155" s="45">
        <f t="shared" si="139"/>
        <v>0</v>
      </c>
      <c r="BR1155">
        <f>SUMIFS('9月销毁明细'!D:D,'9月销毁明细'!A:A,E1155,'9月销毁明细'!H:H,"Sellable")</f>
        <v>0</v>
      </c>
      <c r="BS1155">
        <f>SUMIFS('9月销毁明细'!G:G,'9月销毁明细'!A:A,E1155,'9月销毁明细'!H:H,"Sellable")</f>
        <v>0</v>
      </c>
      <c r="BT1155">
        <f>SUMIFS('9月销毁明细'!D:D,'9月销毁明细'!A:A,E1155,'9月销毁明细'!H:H,"Unsellable")</f>
        <v>0</v>
      </c>
      <c r="BU1155">
        <f>SUMIFS('9月销毁明细'!G:G,'9月销毁明细'!A:A,E1155,'9月销毁明细'!H:H,"Unsellable")</f>
        <v>0</v>
      </c>
      <c r="BW1155">
        <f>IFERROR(I1155*VLOOKUP(F1155,'9.3成本表'!C:L,10,0),0)</f>
        <v>0</v>
      </c>
      <c r="BX1155">
        <f t="shared" si="140"/>
        <v>0</v>
      </c>
      <c r="CC1155" s="45">
        <f t="shared" si="141"/>
        <v>0</v>
      </c>
      <c r="CD1155" s="45">
        <f t="shared" si="142"/>
        <v>0</v>
      </c>
      <c r="CE1155" s="45">
        <f t="shared" si="143"/>
        <v>0</v>
      </c>
    </row>
    <row r="1156" spans="4:83" x14ac:dyDescent="0.25">
      <c r="D1156" s="20" t="s">
        <v>2421</v>
      </c>
      <c r="E1156" s="20" t="s">
        <v>2422</v>
      </c>
      <c r="F1156" s="20">
        <v>6817</v>
      </c>
      <c r="G1156">
        <v>1150</v>
      </c>
      <c r="H1156" s="20"/>
      <c r="I1156">
        <f>SUMIFS('总明细 源文件后台下'!G:G,'总明细 源文件后台下'!E:E,E1156,'总明细 源文件后台下'!C:C,"Order")</f>
        <v>0</v>
      </c>
      <c r="J1156">
        <f>SUMIFS('总明细 源文件后台下'!M:M,'总明细 源文件后台下'!E:E,E1156,'总明细 源文件后台下'!C:C,"Order")</f>
        <v>0</v>
      </c>
      <c r="K1156">
        <f>SUMIFS('总明细 源文件后台下'!N:N,'总明细 源文件后台下'!E:E,E1156,'总明细 源文件后台下'!C:C,"Order")</f>
        <v>0</v>
      </c>
      <c r="L1156">
        <f>SUMIFS('总明细 源文件后台下'!O:O,'总明细 源文件后台下'!E:E,E1156,'总明细 源文件后台下'!C:C,"Order")</f>
        <v>0</v>
      </c>
      <c r="M1156">
        <f>SUMIFS('总明细 源文件后台下'!P:P,'总明细 源文件后台下'!E:E,E1156,'总明细 源文件后台下'!C:C,"Order")</f>
        <v>0</v>
      </c>
      <c r="N1156">
        <f>SUMIFS('总明细 源文件后台下'!Q:Q,'总明细 源文件后台下'!E:E,E1156,'总明细 源文件后台下'!C:C,"Order")</f>
        <v>0</v>
      </c>
      <c r="O1156">
        <f>SUMIFS('总明细 源文件后台下'!R:R,'总明细 源文件后台下'!E:E,E1156,'总明细 源文件后台下'!C:C,"Order")</f>
        <v>0</v>
      </c>
      <c r="P1156">
        <f>SUMIFS('总明细 源文件后台下'!S:S,'总明细 源文件后台下'!E:E,E1156,'总明细 源文件后台下'!C:C,"Order")</f>
        <v>0</v>
      </c>
      <c r="Q1156">
        <f>SUMIFS('总明细 源文件后台下'!T:T,'总明细 源文件后台下'!E:E,E1156,'总明细 源文件后台下'!C:C,"Order")</f>
        <v>0</v>
      </c>
      <c r="R1156">
        <f>SUMIFS('总明细 源文件后台下'!U:U,'总明细 源文件后台下'!E:E,E1156,'总明细 源文件后台下'!C:C,"Order")</f>
        <v>0</v>
      </c>
      <c r="S1156">
        <f>SUMIFS('总明细 源文件后台下'!V:V,'总明细 源文件后台下'!E:E,E1156,'总明细 源文件后台下'!C:C,"Order")</f>
        <v>0</v>
      </c>
      <c r="T1156">
        <f>SUMIFS('总明细 源文件后台下'!W:W,'总明细 源文件后台下'!E:E,E1156,'总明细 源文件后台下'!C:C,"Order")</f>
        <v>0</v>
      </c>
      <c r="U1156">
        <f>SUMIFS('总明细 源文件后台下'!G:G,'总明细 源文件后台下'!E:E,E1156,'总明细 源文件后台下'!C:C,"Refund")</f>
        <v>0</v>
      </c>
      <c r="V1156">
        <f>SUMIFS('总明细 源文件后台下'!M:M,'总明细 源文件后台下'!E:E,E1156,'总明细 源文件后台下'!C:C,"Refund")</f>
        <v>0</v>
      </c>
      <c r="W1156">
        <f>SUMIFS('总明细 源文件后台下'!N:N,'总明细 源文件后台下'!E:E,E1156,'总明细 源文件后台下'!C:C,"Refund")</f>
        <v>0</v>
      </c>
      <c r="X1156">
        <f>SUMIFS('总明细 源文件后台下'!O:O,'总明细 源文件后台下'!E:E,E1156,'总明细 源文件后台下'!C:C,"Refund")</f>
        <v>0</v>
      </c>
      <c r="Y1156">
        <f>SUMIFS('总明细 源文件后台下'!P:P,'总明细 源文件后台下'!E:E,E1156,'总明细 源文件后台下'!C:C,"Refund")</f>
        <v>0</v>
      </c>
      <c r="Z1156">
        <f>SUMIFS('总明细 源文件后台下'!Q:Q,'总明细 源文件后台下'!E:E,E1156,'总明细 源文件后台下'!C:C,"Refund")</f>
        <v>0</v>
      </c>
      <c r="AA1156">
        <f>SUMIFS('总明细 源文件后台下'!R:R,'总明细 源文件后台下'!E:E,E1156,'总明细 源文件后台下'!C:C,"Refund")</f>
        <v>0</v>
      </c>
      <c r="AB1156">
        <f>SUMIFS('总明细 源文件后台下'!S:S,'总明细 源文件后台下'!E:E,E1156,'总明细 源文件后台下'!C:C,"Refund")</f>
        <v>0</v>
      </c>
      <c r="AC1156">
        <f>SUMIFS('总明细 源文件后台下'!T:T,'总明细 源文件后台下'!E:E,E1156,'总明细 源文件后台下'!C:C,"Refund")</f>
        <v>0</v>
      </c>
      <c r="AD1156">
        <f>SUMIFS('总明细 源文件后台下'!U:U,'总明细 源文件后台下'!E:E,E1156,'总明细 源文件后台下'!C:C,"Refund")</f>
        <v>0</v>
      </c>
      <c r="AE1156">
        <f>SUMIFS('总明细 源文件后台下'!V:V,'总明细 源文件后台下'!E:E,E1156,'总明细 源文件后台下'!C:C,"Refund")</f>
        <v>0</v>
      </c>
      <c r="AF1156">
        <f>SUMIFS('总明细 源文件后台下'!W:W,'总明细 源文件后台下'!E:E,E1156,'总明细 源文件后台下'!C:C,"Refund")</f>
        <v>0</v>
      </c>
      <c r="AK1156">
        <f>(SUMIF('广告费 源文件后台下'!G:G,E1156,'广告费 源文件后台下'!M:M))*-1</f>
        <v>0</v>
      </c>
      <c r="AL1156">
        <f>SUMIFS('总明细 源文件后台下'!W:W,'总明细 源文件后台下'!E:E,E1156,'总明细 源文件后台下'!C:C,"Adjustment",'总明细 源文件后台下'!F:F,"FBA Inventory Reimbursement - Customer Return")</f>
        <v>0</v>
      </c>
      <c r="AM1156">
        <f>SUMIFS('总明细 源文件后台下'!W:W,'总明细 源文件后台下'!E:E,E1156,'总明细 源文件后台下'!C:C,"Adjustment",'总明细 源文件后台下'!F:F,"FBA Inventory Reimbursement - Damaged:Warehouse")</f>
        <v>0</v>
      </c>
      <c r="AN1156">
        <f>SUMIFS('总明细 源文件后台下'!W:W,'总明细 源文件后台下'!E:E,E1156,'总明细 源文件后台下'!C:C,"Adjustment",'总明细 源文件后台下'!F:F,"FBA Inventory Reimbursement - Customer Service Issue")</f>
        <v>0</v>
      </c>
      <c r="AO1156">
        <f>SUMIFS('总明细 源文件后台下'!W:W,'总明细 源文件后台下'!E:E,E1156,'总明细 源文件后台下'!C:C,"Adjustment",'总明细 源文件后台下'!F:F,"FBA Inventory Reimbursement - Fee Correction")</f>
        <v>0</v>
      </c>
      <c r="AP1156">
        <f>SUMIFS('总明细 源文件后台下'!W:W,'总明细 源文件后台下'!E:E,E1156,'总明细 源文件后台下'!C:C,"Adjustment",'总明细 源文件后台下'!F:F,"FBA Inventory Reimbursement - General Adjustment")</f>
        <v>0</v>
      </c>
      <c r="AQ1156">
        <f>SUMIFS('总明细 源文件后台下'!W:W,'总明细 源文件后台下'!E:E,E1156,'总明细 源文件后台下'!C:C,"Adjustment",'总明细 源文件后台下'!F:F,"FBA Inventory Reimbursement - Lost:Inbound")</f>
        <v>0</v>
      </c>
      <c r="AR1156">
        <f>SUMIFS('总明细 源文件后台下'!W:W,'总明细 源文件后台下'!E:E,E1156,'总明细 源文件后台下'!C:C,"Adjustment",'总明细 源文件后台下'!F:F,"FBA Inventory Reimbursement - Lost:Warehouse")</f>
        <v>0</v>
      </c>
      <c r="AS1156">
        <f>SUMIFS('总明细 源文件后台下'!W:W,'总明细 源文件后台下'!E:E,E1156,'总明细 源文件后台下'!C:C,"Adjustment",'总明细 源文件后台下'!F:F,"Non-subscription Fee Adjustment")</f>
        <v>0</v>
      </c>
      <c r="AT1156">
        <f>SUMIFS('总明细 源文件后台下'!W:W,'总明细 源文件后台下'!E:E,E1156,'总明细 源文件后台下'!C:C,"Adjustment",'总明细 源文件后台下'!F:F,"FBA Inventory Placement Service Fee")</f>
        <v>0</v>
      </c>
      <c r="AV1156">
        <f>SUMIF('FBA Customer Return Per Unit Fe'!B:B,E1156,'FBA Customer Return Per Unit Fe'!C:C)</f>
        <v>0</v>
      </c>
      <c r="AX1156">
        <f>(SUMIF('仓储费 源文件后台下'!C:C,E1156,'仓储费 源文件后台下'!V:V))*-1</f>
        <v>0</v>
      </c>
      <c r="AZ1156">
        <f>SUMIF('Disposal Fee销毁费用-160.95'!B:B,E1156,'Disposal Fee销毁费用-160.95'!D:D)*-1</f>
        <v>0</v>
      </c>
      <c r="BC1156">
        <f>IFERROR(VLOOKUP(F1156,'优惠券-86.4'!F:I,4,0),0)</f>
        <v>0</v>
      </c>
      <c r="BD1156">
        <f>IFERROR(VLOOKUP(F1156,'早评-120'!E:H,4,0),0)</f>
        <v>0</v>
      </c>
      <c r="BF1156">
        <f t="shared" si="136"/>
        <v>0</v>
      </c>
      <c r="BG1156">
        <f t="shared" si="137"/>
        <v>0</v>
      </c>
      <c r="BH1156">
        <f t="shared" si="138"/>
        <v>0</v>
      </c>
      <c r="BQ1156" s="45">
        <f t="shared" si="139"/>
        <v>0</v>
      </c>
      <c r="BR1156">
        <f>SUMIFS('9月销毁明细'!D:D,'9月销毁明细'!A:A,E1156,'9月销毁明细'!H:H,"Sellable")</f>
        <v>0</v>
      </c>
      <c r="BS1156">
        <f>SUMIFS('9月销毁明细'!G:G,'9月销毁明细'!A:A,E1156,'9月销毁明细'!H:H,"Sellable")</f>
        <v>0</v>
      </c>
      <c r="BT1156">
        <f>SUMIFS('9月销毁明细'!D:D,'9月销毁明细'!A:A,E1156,'9月销毁明细'!H:H,"Unsellable")</f>
        <v>0</v>
      </c>
      <c r="BU1156">
        <f>SUMIFS('9月销毁明细'!G:G,'9月销毁明细'!A:A,E1156,'9月销毁明细'!H:H,"Unsellable")</f>
        <v>0</v>
      </c>
      <c r="BW1156">
        <f>IFERROR(I1156*VLOOKUP(F1156,'9.3成本表'!C:L,10,0),0)</f>
        <v>0</v>
      </c>
      <c r="BX1156">
        <f t="shared" si="140"/>
        <v>0</v>
      </c>
      <c r="CC1156" s="45">
        <f t="shared" si="141"/>
        <v>0</v>
      </c>
      <c r="CD1156" s="45">
        <f t="shared" si="142"/>
        <v>0</v>
      </c>
      <c r="CE1156" s="45">
        <f t="shared" si="143"/>
        <v>0</v>
      </c>
    </row>
    <row r="1157" spans="4:83" x14ac:dyDescent="0.25">
      <c r="D1157" s="20" t="s">
        <v>2423</v>
      </c>
      <c r="E1157" s="20" t="s">
        <v>2424</v>
      </c>
      <c r="F1157" s="20">
        <v>6817</v>
      </c>
      <c r="G1157">
        <v>1151</v>
      </c>
      <c r="H1157" s="20"/>
      <c r="I1157">
        <f>SUMIFS('总明细 源文件后台下'!G:G,'总明细 源文件后台下'!E:E,E1157,'总明细 源文件后台下'!C:C,"Order")</f>
        <v>0</v>
      </c>
      <c r="J1157">
        <f>SUMIFS('总明细 源文件后台下'!M:M,'总明细 源文件后台下'!E:E,E1157,'总明细 源文件后台下'!C:C,"Order")</f>
        <v>0</v>
      </c>
      <c r="K1157">
        <f>SUMIFS('总明细 源文件后台下'!N:N,'总明细 源文件后台下'!E:E,E1157,'总明细 源文件后台下'!C:C,"Order")</f>
        <v>0</v>
      </c>
      <c r="L1157">
        <f>SUMIFS('总明细 源文件后台下'!O:O,'总明细 源文件后台下'!E:E,E1157,'总明细 源文件后台下'!C:C,"Order")</f>
        <v>0</v>
      </c>
      <c r="M1157">
        <f>SUMIFS('总明细 源文件后台下'!P:P,'总明细 源文件后台下'!E:E,E1157,'总明细 源文件后台下'!C:C,"Order")</f>
        <v>0</v>
      </c>
      <c r="N1157">
        <f>SUMIFS('总明细 源文件后台下'!Q:Q,'总明细 源文件后台下'!E:E,E1157,'总明细 源文件后台下'!C:C,"Order")</f>
        <v>0</v>
      </c>
      <c r="O1157">
        <f>SUMIFS('总明细 源文件后台下'!R:R,'总明细 源文件后台下'!E:E,E1157,'总明细 源文件后台下'!C:C,"Order")</f>
        <v>0</v>
      </c>
      <c r="P1157">
        <f>SUMIFS('总明细 源文件后台下'!S:S,'总明细 源文件后台下'!E:E,E1157,'总明细 源文件后台下'!C:C,"Order")</f>
        <v>0</v>
      </c>
      <c r="Q1157">
        <f>SUMIFS('总明细 源文件后台下'!T:T,'总明细 源文件后台下'!E:E,E1157,'总明细 源文件后台下'!C:C,"Order")</f>
        <v>0</v>
      </c>
      <c r="R1157">
        <f>SUMIFS('总明细 源文件后台下'!U:U,'总明细 源文件后台下'!E:E,E1157,'总明细 源文件后台下'!C:C,"Order")</f>
        <v>0</v>
      </c>
      <c r="S1157">
        <f>SUMIFS('总明细 源文件后台下'!V:V,'总明细 源文件后台下'!E:E,E1157,'总明细 源文件后台下'!C:C,"Order")</f>
        <v>0</v>
      </c>
      <c r="T1157">
        <f>SUMIFS('总明细 源文件后台下'!W:W,'总明细 源文件后台下'!E:E,E1157,'总明细 源文件后台下'!C:C,"Order")</f>
        <v>0</v>
      </c>
      <c r="U1157">
        <f>SUMIFS('总明细 源文件后台下'!G:G,'总明细 源文件后台下'!E:E,E1157,'总明细 源文件后台下'!C:C,"Refund")</f>
        <v>0</v>
      </c>
      <c r="V1157">
        <f>SUMIFS('总明细 源文件后台下'!M:M,'总明细 源文件后台下'!E:E,E1157,'总明细 源文件后台下'!C:C,"Refund")</f>
        <v>0</v>
      </c>
      <c r="W1157">
        <f>SUMIFS('总明细 源文件后台下'!N:N,'总明细 源文件后台下'!E:E,E1157,'总明细 源文件后台下'!C:C,"Refund")</f>
        <v>0</v>
      </c>
      <c r="X1157">
        <f>SUMIFS('总明细 源文件后台下'!O:O,'总明细 源文件后台下'!E:E,E1157,'总明细 源文件后台下'!C:C,"Refund")</f>
        <v>0</v>
      </c>
      <c r="Y1157">
        <f>SUMIFS('总明细 源文件后台下'!P:P,'总明细 源文件后台下'!E:E,E1157,'总明细 源文件后台下'!C:C,"Refund")</f>
        <v>0</v>
      </c>
      <c r="Z1157">
        <f>SUMIFS('总明细 源文件后台下'!Q:Q,'总明细 源文件后台下'!E:E,E1157,'总明细 源文件后台下'!C:C,"Refund")</f>
        <v>0</v>
      </c>
      <c r="AA1157">
        <f>SUMIFS('总明细 源文件后台下'!R:R,'总明细 源文件后台下'!E:E,E1157,'总明细 源文件后台下'!C:C,"Refund")</f>
        <v>0</v>
      </c>
      <c r="AB1157">
        <f>SUMIFS('总明细 源文件后台下'!S:S,'总明细 源文件后台下'!E:E,E1157,'总明细 源文件后台下'!C:C,"Refund")</f>
        <v>0</v>
      </c>
      <c r="AC1157">
        <f>SUMIFS('总明细 源文件后台下'!T:T,'总明细 源文件后台下'!E:E,E1157,'总明细 源文件后台下'!C:C,"Refund")</f>
        <v>0</v>
      </c>
      <c r="AD1157">
        <f>SUMIFS('总明细 源文件后台下'!U:U,'总明细 源文件后台下'!E:E,E1157,'总明细 源文件后台下'!C:C,"Refund")</f>
        <v>0</v>
      </c>
      <c r="AE1157">
        <f>SUMIFS('总明细 源文件后台下'!V:V,'总明细 源文件后台下'!E:E,E1157,'总明细 源文件后台下'!C:C,"Refund")</f>
        <v>0</v>
      </c>
      <c r="AF1157">
        <f>SUMIFS('总明细 源文件后台下'!W:W,'总明细 源文件后台下'!E:E,E1157,'总明细 源文件后台下'!C:C,"Refund")</f>
        <v>0</v>
      </c>
      <c r="AK1157">
        <f>(SUMIF('广告费 源文件后台下'!G:G,E1157,'广告费 源文件后台下'!M:M))*-1</f>
        <v>0</v>
      </c>
      <c r="AL1157">
        <f>SUMIFS('总明细 源文件后台下'!W:W,'总明细 源文件后台下'!E:E,E1157,'总明细 源文件后台下'!C:C,"Adjustment",'总明细 源文件后台下'!F:F,"FBA Inventory Reimbursement - Customer Return")</f>
        <v>0</v>
      </c>
      <c r="AM1157">
        <f>SUMIFS('总明细 源文件后台下'!W:W,'总明细 源文件后台下'!E:E,E1157,'总明细 源文件后台下'!C:C,"Adjustment",'总明细 源文件后台下'!F:F,"FBA Inventory Reimbursement - Damaged:Warehouse")</f>
        <v>0</v>
      </c>
      <c r="AN1157">
        <f>SUMIFS('总明细 源文件后台下'!W:W,'总明细 源文件后台下'!E:E,E1157,'总明细 源文件后台下'!C:C,"Adjustment",'总明细 源文件后台下'!F:F,"FBA Inventory Reimbursement - Customer Service Issue")</f>
        <v>0</v>
      </c>
      <c r="AO1157">
        <f>SUMIFS('总明细 源文件后台下'!W:W,'总明细 源文件后台下'!E:E,E1157,'总明细 源文件后台下'!C:C,"Adjustment",'总明细 源文件后台下'!F:F,"FBA Inventory Reimbursement - Fee Correction")</f>
        <v>0</v>
      </c>
      <c r="AP1157">
        <f>SUMIFS('总明细 源文件后台下'!W:W,'总明细 源文件后台下'!E:E,E1157,'总明细 源文件后台下'!C:C,"Adjustment",'总明细 源文件后台下'!F:F,"FBA Inventory Reimbursement - General Adjustment")</f>
        <v>0</v>
      </c>
      <c r="AQ1157">
        <f>SUMIFS('总明细 源文件后台下'!W:W,'总明细 源文件后台下'!E:E,E1157,'总明细 源文件后台下'!C:C,"Adjustment",'总明细 源文件后台下'!F:F,"FBA Inventory Reimbursement - Lost:Inbound")</f>
        <v>0</v>
      </c>
      <c r="AR1157">
        <f>SUMIFS('总明细 源文件后台下'!W:W,'总明细 源文件后台下'!E:E,E1157,'总明细 源文件后台下'!C:C,"Adjustment",'总明细 源文件后台下'!F:F,"FBA Inventory Reimbursement - Lost:Warehouse")</f>
        <v>0</v>
      </c>
      <c r="AS1157">
        <f>SUMIFS('总明细 源文件后台下'!W:W,'总明细 源文件后台下'!E:E,E1157,'总明细 源文件后台下'!C:C,"Adjustment",'总明细 源文件后台下'!F:F,"Non-subscription Fee Adjustment")</f>
        <v>0</v>
      </c>
      <c r="AT1157">
        <f>SUMIFS('总明细 源文件后台下'!W:W,'总明细 源文件后台下'!E:E,E1157,'总明细 源文件后台下'!C:C,"Adjustment",'总明细 源文件后台下'!F:F,"FBA Inventory Placement Service Fee")</f>
        <v>0</v>
      </c>
      <c r="AV1157">
        <f>SUMIF('FBA Customer Return Per Unit Fe'!B:B,E1157,'FBA Customer Return Per Unit Fe'!C:C)</f>
        <v>0</v>
      </c>
      <c r="AX1157">
        <f>(SUMIF('仓储费 源文件后台下'!C:C,E1157,'仓储费 源文件后台下'!V:V))*-1</f>
        <v>-1.1000000000000001E-3</v>
      </c>
      <c r="AZ1157">
        <f>SUMIF('Disposal Fee销毁费用-160.95'!B:B,E1157,'Disposal Fee销毁费用-160.95'!D:D)*-1</f>
        <v>0</v>
      </c>
      <c r="BC1157">
        <f>IFERROR(VLOOKUP(F1157,'优惠券-86.4'!F:I,4,0),0)</f>
        <v>0</v>
      </c>
      <c r="BD1157">
        <f>IFERROR(VLOOKUP(F1157,'早评-120'!E:H,4,0),0)</f>
        <v>0</v>
      </c>
      <c r="BF1157">
        <f t="shared" si="136"/>
        <v>-1.1000000000000001E-3</v>
      </c>
      <c r="BG1157">
        <f t="shared" si="137"/>
        <v>0</v>
      </c>
      <c r="BH1157">
        <f t="shared" si="138"/>
        <v>-7.1500000000000001E-3</v>
      </c>
      <c r="BQ1157" s="45">
        <f t="shared" si="139"/>
        <v>-7.1500000000000001E-3</v>
      </c>
      <c r="BR1157">
        <f>SUMIFS('9月销毁明细'!D:D,'9月销毁明细'!A:A,E1157,'9月销毁明细'!H:H,"Sellable")</f>
        <v>0</v>
      </c>
      <c r="BS1157">
        <f>SUMIFS('9月销毁明细'!G:G,'9月销毁明细'!A:A,E1157,'9月销毁明细'!H:H,"Sellable")</f>
        <v>0</v>
      </c>
      <c r="BT1157">
        <f>SUMIFS('9月销毁明细'!D:D,'9月销毁明细'!A:A,E1157,'9月销毁明细'!H:H,"Unsellable")</f>
        <v>0</v>
      </c>
      <c r="BU1157">
        <f>SUMIFS('9月销毁明细'!G:G,'9月销毁明细'!A:A,E1157,'9月销毁明细'!H:H,"Unsellable")</f>
        <v>0</v>
      </c>
      <c r="BW1157">
        <f>IFERROR(I1157*VLOOKUP(F1157,'9.3成本表'!C:L,10,0),0)</f>
        <v>0</v>
      </c>
      <c r="BX1157">
        <f t="shared" si="140"/>
        <v>0</v>
      </c>
      <c r="CC1157" s="45">
        <f t="shared" si="141"/>
        <v>-7.1500000000000001E-3</v>
      </c>
      <c r="CD1157" s="45">
        <f t="shared" si="142"/>
        <v>0</v>
      </c>
      <c r="CE1157" s="45">
        <f t="shared" si="143"/>
        <v>0</v>
      </c>
    </row>
    <row r="1158" spans="4:83" x14ac:dyDescent="0.25">
      <c r="D1158" s="20" t="s">
        <v>2425</v>
      </c>
      <c r="E1158" s="20" t="s">
        <v>2426</v>
      </c>
      <c r="F1158" s="20">
        <v>6817</v>
      </c>
      <c r="G1158">
        <v>1152</v>
      </c>
      <c r="H1158" s="20"/>
      <c r="I1158">
        <f>SUMIFS('总明细 源文件后台下'!G:G,'总明细 源文件后台下'!E:E,E1158,'总明细 源文件后台下'!C:C,"Order")</f>
        <v>0</v>
      </c>
      <c r="J1158">
        <f>SUMIFS('总明细 源文件后台下'!M:M,'总明细 源文件后台下'!E:E,E1158,'总明细 源文件后台下'!C:C,"Order")</f>
        <v>0</v>
      </c>
      <c r="K1158">
        <f>SUMIFS('总明细 源文件后台下'!N:N,'总明细 源文件后台下'!E:E,E1158,'总明细 源文件后台下'!C:C,"Order")</f>
        <v>0</v>
      </c>
      <c r="L1158">
        <f>SUMIFS('总明细 源文件后台下'!O:O,'总明细 源文件后台下'!E:E,E1158,'总明细 源文件后台下'!C:C,"Order")</f>
        <v>0</v>
      </c>
      <c r="M1158">
        <f>SUMIFS('总明细 源文件后台下'!P:P,'总明细 源文件后台下'!E:E,E1158,'总明细 源文件后台下'!C:C,"Order")</f>
        <v>0</v>
      </c>
      <c r="N1158">
        <f>SUMIFS('总明细 源文件后台下'!Q:Q,'总明细 源文件后台下'!E:E,E1158,'总明细 源文件后台下'!C:C,"Order")</f>
        <v>0</v>
      </c>
      <c r="O1158">
        <f>SUMIFS('总明细 源文件后台下'!R:R,'总明细 源文件后台下'!E:E,E1158,'总明细 源文件后台下'!C:C,"Order")</f>
        <v>0</v>
      </c>
      <c r="P1158">
        <f>SUMIFS('总明细 源文件后台下'!S:S,'总明细 源文件后台下'!E:E,E1158,'总明细 源文件后台下'!C:C,"Order")</f>
        <v>0</v>
      </c>
      <c r="Q1158">
        <f>SUMIFS('总明细 源文件后台下'!T:T,'总明细 源文件后台下'!E:E,E1158,'总明细 源文件后台下'!C:C,"Order")</f>
        <v>0</v>
      </c>
      <c r="R1158">
        <f>SUMIFS('总明细 源文件后台下'!U:U,'总明细 源文件后台下'!E:E,E1158,'总明细 源文件后台下'!C:C,"Order")</f>
        <v>0</v>
      </c>
      <c r="S1158">
        <f>SUMIFS('总明细 源文件后台下'!V:V,'总明细 源文件后台下'!E:E,E1158,'总明细 源文件后台下'!C:C,"Order")</f>
        <v>0</v>
      </c>
      <c r="T1158">
        <f>SUMIFS('总明细 源文件后台下'!W:W,'总明细 源文件后台下'!E:E,E1158,'总明细 源文件后台下'!C:C,"Order")</f>
        <v>0</v>
      </c>
      <c r="U1158">
        <f>SUMIFS('总明细 源文件后台下'!G:G,'总明细 源文件后台下'!E:E,E1158,'总明细 源文件后台下'!C:C,"Refund")</f>
        <v>0</v>
      </c>
      <c r="V1158">
        <f>SUMIFS('总明细 源文件后台下'!M:M,'总明细 源文件后台下'!E:E,E1158,'总明细 源文件后台下'!C:C,"Refund")</f>
        <v>0</v>
      </c>
      <c r="W1158">
        <f>SUMIFS('总明细 源文件后台下'!N:N,'总明细 源文件后台下'!E:E,E1158,'总明细 源文件后台下'!C:C,"Refund")</f>
        <v>0</v>
      </c>
      <c r="X1158">
        <f>SUMIFS('总明细 源文件后台下'!O:O,'总明细 源文件后台下'!E:E,E1158,'总明细 源文件后台下'!C:C,"Refund")</f>
        <v>0</v>
      </c>
      <c r="Y1158">
        <f>SUMIFS('总明细 源文件后台下'!P:P,'总明细 源文件后台下'!E:E,E1158,'总明细 源文件后台下'!C:C,"Refund")</f>
        <v>0</v>
      </c>
      <c r="Z1158">
        <f>SUMIFS('总明细 源文件后台下'!Q:Q,'总明细 源文件后台下'!E:E,E1158,'总明细 源文件后台下'!C:C,"Refund")</f>
        <v>0</v>
      </c>
      <c r="AA1158">
        <f>SUMIFS('总明细 源文件后台下'!R:R,'总明细 源文件后台下'!E:E,E1158,'总明细 源文件后台下'!C:C,"Refund")</f>
        <v>0</v>
      </c>
      <c r="AB1158">
        <f>SUMIFS('总明细 源文件后台下'!S:S,'总明细 源文件后台下'!E:E,E1158,'总明细 源文件后台下'!C:C,"Refund")</f>
        <v>0</v>
      </c>
      <c r="AC1158">
        <f>SUMIFS('总明细 源文件后台下'!T:T,'总明细 源文件后台下'!E:E,E1158,'总明细 源文件后台下'!C:C,"Refund")</f>
        <v>0</v>
      </c>
      <c r="AD1158">
        <f>SUMIFS('总明细 源文件后台下'!U:U,'总明细 源文件后台下'!E:E,E1158,'总明细 源文件后台下'!C:C,"Refund")</f>
        <v>0</v>
      </c>
      <c r="AE1158">
        <f>SUMIFS('总明细 源文件后台下'!V:V,'总明细 源文件后台下'!E:E,E1158,'总明细 源文件后台下'!C:C,"Refund")</f>
        <v>0</v>
      </c>
      <c r="AF1158">
        <f>SUMIFS('总明细 源文件后台下'!W:W,'总明细 源文件后台下'!E:E,E1158,'总明细 源文件后台下'!C:C,"Refund")</f>
        <v>0</v>
      </c>
      <c r="AK1158">
        <f>(SUMIF('广告费 源文件后台下'!G:G,E1158,'广告费 源文件后台下'!M:M))*-1</f>
        <v>0</v>
      </c>
      <c r="AL1158">
        <f>SUMIFS('总明细 源文件后台下'!W:W,'总明细 源文件后台下'!E:E,E1158,'总明细 源文件后台下'!C:C,"Adjustment",'总明细 源文件后台下'!F:F,"FBA Inventory Reimbursement - Customer Return")</f>
        <v>0</v>
      </c>
      <c r="AM1158">
        <f>SUMIFS('总明细 源文件后台下'!W:W,'总明细 源文件后台下'!E:E,E1158,'总明细 源文件后台下'!C:C,"Adjustment",'总明细 源文件后台下'!F:F,"FBA Inventory Reimbursement - Damaged:Warehouse")</f>
        <v>0</v>
      </c>
      <c r="AN1158">
        <f>SUMIFS('总明细 源文件后台下'!W:W,'总明细 源文件后台下'!E:E,E1158,'总明细 源文件后台下'!C:C,"Adjustment",'总明细 源文件后台下'!F:F,"FBA Inventory Reimbursement - Customer Service Issue")</f>
        <v>0</v>
      </c>
      <c r="AO1158">
        <f>SUMIFS('总明细 源文件后台下'!W:W,'总明细 源文件后台下'!E:E,E1158,'总明细 源文件后台下'!C:C,"Adjustment",'总明细 源文件后台下'!F:F,"FBA Inventory Reimbursement - Fee Correction")</f>
        <v>0</v>
      </c>
      <c r="AP1158">
        <f>SUMIFS('总明细 源文件后台下'!W:W,'总明细 源文件后台下'!E:E,E1158,'总明细 源文件后台下'!C:C,"Adjustment",'总明细 源文件后台下'!F:F,"FBA Inventory Reimbursement - General Adjustment")</f>
        <v>0</v>
      </c>
      <c r="AQ1158">
        <f>SUMIFS('总明细 源文件后台下'!W:W,'总明细 源文件后台下'!E:E,E1158,'总明细 源文件后台下'!C:C,"Adjustment",'总明细 源文件后台下'!F:F,"FBA Inventory Reimbursement - Lost:Inbound")</f>
        <v>0</v>
      </c>
      <c r="AR1158">
        <f>SUMIFS('总明细 源文件后台下'!W:W,'总明细 源文件后台下'!E:E,E1158,'总明细 源文件后台下'!C:C,"Adjustment",'总明细 源文件后台下'!F:F,"FBA Inventory Reimbursement - Lost:Warehouse")</f>
        <v>0</v>
      </c>
      <c r="AS1158">
        <f>SUMIFS('总明细 源文件后台下'!W:W,'总明细 源文件后台下'!E:E,E1158,'总明细 源文件后台下'!C:C,"Adjustment",'总明细 源文件后台下'!F:F,"Non-subscription Fee Adjustment")</f>
        <v>0</v>
      </c>
      <c r="AT1158">
        <f>SUMIFS('总明细 源文件后台下'!W:W,'总明细 源文件后台下'!E:E,E1158,'总明细 源文件后台下'!C:C,"Adjustment",'总明细 源文件后台下'!F:F,"FBA Inventory Placement Service Fee")</f>
        <v>0</v>
      </c>
      <c r="AV1158">
        <f>SUMIF('FBA Customer Return Per Unit Fe'!B:B,E1158,'FBA Customer Return Per Unit Fe'!C:C)</f>
        <v>0</v>
      </c>
      <c r="AX1158">
        <f>(SUMIF('仓储费 源文件后台下'!C:C,E1158,'仓储费 源文件后台下'!V:V))*-1</f>
        <v>0</v>
      </c>
      <c r="AZ1158">
        <f>SUMIF('Disposal Fee销毁费用-160.95'!B:B,E1158,'Disposal Fee销毁费用-160.95'!D:D)*-1</f>
        <v>0</v>
      </c>
      <c r="BC1158">
        <f>IFERROR(VLOOKUP(F1158,'优惠券-86.4'!F:I,4,0),0)</f>
        <v>0</v>
      </c>
      <c r="BD1158">
        <f>IFERROR(VLOOKUP(F1158,'早评-120'!E:H,4,0),0)</f>
        <v>0</v>
      </c>
      <c r="BF1158">
        <f t="shared" si="136"/>
        <v>0</v>
      </c>
      <c r="BG1158">
        <f t="shared" si="137"/>
        <v>0</v>
      </c>
      <c r="BH1158">
        <f t="shared" si="138"/>
        <v>0</v>
      </c>
      <c r="BQ1158" s="45">
        <f t="shared" si="139"/>
        <v>0</v>
      </c>
      <c r="BR1158">
        <f>SUMIFS('9月销毁明细'!D:D,'9月销毁明细'!A:A,E1158,'9月销毁明细'!H:H,"Sellable")</f>
        <v>0</v>
      </c>
      <c r="BS1158">
        <f>SUMIFS('9月销毁明细'!G:G,'9月销毁明细'!A:A,E1158,'9月销毁明细'!H:H,"Sellable")</f>
        <v>0</v>
      </c>
      <c r="BT1158">
        <f>SUMIFS('9月销毁明细'!D:D,'9月销毁明细'!A:A,E1158,'9月销毁明细'!H:H,"Unsellable")</f>
        <v>0</v>
      </c>
      <c r="BU1158">
        <f>SUMIFS('9月销毁明细'!G:G,'9月销毁明细'!A:A,E1158,'9月销毁明细'!H:H,"Unsellable")</f>
        <v>0</v>
      </c>
      <c r="BW1158">
        <f>IFERROR(I1158*VLOOKUP(F1158,'9.3成本表'!C:L,10,0),0)</f>
        <v>0</v>
      </c>
      <c r="BX1158">
        <f t="shared" si="140"/>
        <v>0</v>
      </c>
      <c r="CC1158" s="45">
        <f t="shared" si="141"/>
        <v>0</v>
      </c>
      <c r="CD1158" s="45">
        <f t="shared" si="142"/>
        <v>0</v>
      </c>
      <c r="CE1158" s="45">
        <f t="shared" si="143"/>
        <v>0</v>
      </c>
    </row>
    <row r="1159" spans="4:83" x14ac:dyDescent="0.25">
      <c r="D1159" s="20" t="s">
        <v>2427</v>
      </c>
      <c r="E1159" s="20" t="s">
        <v>2428</v>
      </c>
      <c r="F1159" s="20">
        <v>6817</v>
      </c>
      <c r="G1159">
        <v>1153</v>
      </c>
      <c r="H1159" s="20"/>
      <c r="I1159">
        <f>SUMIFS('总明细 源文件后台下'!G:G,'总明细 源文件后台下'!E:E,E1159,'总明细 源文件后台下'!C:C,"Order")</f>
        <v>0</v>
      </c>
      <c r="J1159">
        <f>SUMIFS('总明细 源文件后台下'!M:M,'总明细 源文件后台下'!E:E,E1159,'总明细 源文件后台下'!C:C,"Order")</f>
        <v>0</v>
      </c>
      <c r="K1159">
        <f>SUMIFS('总明细 源文件后台下'!N:N,'总明细 源文件后台下'!E:E,E1159,'总明细 源文件后台下'!C:C,"Order")</f>
        <v>0</v>
      </c>
      <c r="L1159">
        <f>SUMIFS('总明细 源文件后台下'!O:O,'总明细 源文件后台下'!E:E,E1159,'总明细 源文件后台下'!C:C,"Order")</f>
        <v>0</v>
      </c>
      <c r="M1159">
        <f>SUMIFS('总明细 源文件后台下'!P:P,'总明细 源文件后台下'!E:E,E1159,'总明细 源文件后台下'!C:C,"Order")</f>
        <v>0</v>
      </c>
      <c r="N1159">
        <f>SUMIFS('总明细 源文件后台下'!Q:Q,'总明细 源文件后台下'!E:E,E1159,'总明细 源文件后台下'!C:C,"Order")</f>
        <v>0</v>
      </c>
      <c r="O1159">
        <f>SUMIFS('总明细 源文件后台下'!R:R,'总明细 源文件后台下'!E:E,E1159,'总明细 源文件后台下'!C:C,"Order")</f>
        <v>0</v>
      </c>
      <c r="P1159">
        <f>SUMIFS('总明细 源文件后台下'!S:S,'总明细 源文件后台下'!E:E,E1159,'总明细 源文件后台下'!C:C,"Order")</f>
        <v>0</v>
      </c>
      <c r="Q1159">
        <f>SUMIFS('总明细 源文件后台下'!T:T,'总明细 源文件后台下'!E:E,E1159,'总明细 源文件后台下'!C:C,"Order")</f>
        <v>0</v>
      </c>
      <c r="R1159">
        <f>SUMIFS('总明细 源文件后台下'!U:U,'总明细 源文件后台下'!E:E,E1159,'总明细 源文件后台下'!C:C,"Order")</f>
        <v>0</v>
      </c>
      <c r="S1159">
        <f>SUMIFS('总明细 源文件后台下'!V:V,'总明细 源文件后台下'!E:E,E1159,'总明细 源文件后台下'!C:C,"Order")</f>
        <v>0</v>
      </c>
      <c r="T1159">
        <f>SUMIFS('总明细 源文件后台下'!W:W,'总明细 源文件后台下'!E:E,E1159,'总明细 源文件后台下'!C:C,"Order")</f>
        <v>0</v>
      </c>
      <c r="U1159">
        <f>SUMIFS('总明细 源文件后台下'!G:G,'总明细 源文件后台下'!E:E,E1159,'总明细 源文件后台下'!C:C,"Refund")</f>
        <v>0</v>
      </c>
      <c r="V1159">
        <f>SUMIFS('总明细 源文件后台下'!M:M,'总明细 源文件后台下'!E:E,E1159,'总明细 源文件后台下'!C:C,"Refund")</f>
        <v>0</v>
      </c>
      <c r="W1159">
        <f>SUMIFS('总明细 源文件后台下'!N:N,'总明细 源文件后台下'!E:E,E1159,'总明细 源文件后台下'!C:C,"Refund")</f>
        <v>0</v>
      </c>
      <c r="X1159">
        <f>SUMIFS('总明细 源文件后台下'!O:O,'总明细 源文件后台下'!E:E,E1159,'总明细 源文件后台下'!C:C,"Refund")</f>
        <v>0</v>
      </c>
      <c r="Y1159">
        <f>SUMIFS('总明细 源文件后台下'!P:P,'总明细 源文件后台下'!E:E,E1159,'总明细 源文件后台下'!C:C,"Refund")</f>
        <v>0</v>
      </c>
      <c r="Z1159">
        <f>SUMIFS('总明细 源文件后台下'!Q:Q,'总明细 源文件后台下'!E:E,E1159,'总明细 源文件后台下'!C:C,"Refund")</f>
        <v>0</v>
      </c>
      <c r="AA1159">
        <f>SUMIFS('总明细 源文件后台下'!R:R,'总明细 源文件后台下'!E:E,E1159,'总明细 源文件后台下'!C:C,"Refund")</f>
        <v>0</v>
      </c>
      <c r="AB1159">
        <f>SUMIFS('总明细 源文件后台下'!S:S,'总明细 源文件后台下'!E:E,E1159,'总明细 源文件后台下'!C:C,"Refund")</f>
        <v>0</v>
      </c>
      <c r="AC1159">
        <f>SUMIFS('总明细 源文件后台下'!T:T,'总明细 源文件后台下'!E:E,E1159,'总明细 源文件后台下'!C:C,"Refund")</f>
        <v>0</v>
      </c>
      <c r="AD1159">
        <f>SUMIFS('总明细 源文件后台下'!U:U,'总明细 源文件后台下'!E:E,E1159,'总明细 源文件后台下'!C:C,"Refund")</f>
        <v>0</v>
      </c>
      <c r="AE1159">
        <f>SUMIFS('总明细 源文件后台下'!V:V,'总明细 源文件后台下'!E:E,E1159,'总明细 源文件后台下'!C:C,"Refund")</f>
        <v>0</v>
      </c>
      <c r="AF1159">
        <f>SUMIFS('总明细 源文件后台下'!W:W,'总明细 源文件后台下'!E:E,E1159,'总明细 源文件后台下'!C:C,"Refund")</f>
        <v>0</v>
      </c>
      <c r="AK1159">
        <f>(SUMIF('广告费 源文件后台下'!G:G,E1159,'广告费 源文件后台下'!M:M))*-1</f>
        <v>0</v>
      </c>
      <c r="AL1159">
        <f>SUMIFS('总明细 源文件后台下'!W:W,'总明细 源文件后台下'!E:E,E1159,'总明细 源文件后台下'!C:C,"Adjustment",'总明细 源文件后台下'!F:F,"FBA Inventory Reimbursement - Customer Return")</f>
        <v>0</v>
      </c>
      <c r="AM1159">
        <f>SUMIFS('总明细 源文件后台下'!W:W,'总明细 源文件后台下'!E:E,E1159,'总明细 源文件后台下'!C:C,"Adjustment",'总明细 源文件后台下'!F:F,"FBA Inventory Reimbursement - Damaged:Warehouse")</f>
        <v>0</v>
      </c>
      <c r="AN1159">
        <f>SUMIFS('总明细 源文件后台下'!W:W,'总明细 源文件后台下'!E:E,E1159,'总明细 源文件后台下'!C:C,"Adjustment",'总明细 源文件后台下'!F:F,"FBA Inventory Reimbursement - Customer Service Issue")</f>
        <v>0</v>
      </c>
      <c r="AO1159">
        <f>SUMIFS('总明细 源文件后台下'!W:W,'总明细 源文件后台下'!E:E,E1159,'总明细 源文件后台下'!C:C,"Adjustment",'总明细 源文件后台下'!F:F,"FBA Inventory Reimbursement - Fee Correction")</f>
        <v>0</v>
      </c>
      <c r="AP1159">
        <f>SUMIFS('总明细 源文件后台下'!W:W,'总明细 源文件后台下'!E:E,E1159,'总明细 源文件后台下'!C:C,"Adjustment",'总明细 源文件后台下'!F:F,"FBA Inventory Reimbursement - General Adjustment")</f>
        <v>0</v>
      </c>
      <c r="AQ1159">
        <f>SUMIFS('总明细 源文件后台下'!W:W,'总明细 源文件后台下'!E:E,E1159,'总明细 源文件后台下'!C:C,"Adjustment",'总明细 源文件后台下'!F:F,"FBA Inventory Reimbursement - Lost:Inbound")</f>
        <v>0</v>
      </c>
      <c r="AR1159">
        <f>SUMIFS('总明细 源文件后台下'!W:W,'总明细 源文件后台下'!E:E,E1159,'总明细 源文件后台下'!C:C,"Adjustment",'总明细 源文件后台下'!F:F,"FBA Inventory Reimbursement - Lost:Warehouse")</f>
        <v>0</v>
      </c>
      <c r="AS1159">
        <f>SUMIFS('总明细 源文件后台下'!W:W,'总明细 源文件后台下'!E:E,E1159,'总明细 源文件后台下'!C:C,"Adjustment",'总明细 源文件后台下'!F:F,"Non-subscription Fee Adjustment")</f>
        <v>0</v>
      </c>
      <c r="AT1159">
        <f>SUMIFS('总明细 源文件后台下'!W:W,'总明细 源文件后台下'!E:E,E1159,'总明细 源文件后台下'!C:C,"Adjustment",'总明细 源文件后台下'!F:F,"FBA Inventory Placement Service Fee")</f>
        <v>0</v>
      </c>
      <c r="AV1159">
        <f>SUMIF('FBA Customer Return Per Unit Fe'!B:B,E1159,'FBA Customer Return Per Unit Fe'!C:C)</f>
        <v>0</v>
      </c>
      <c r="AX1159">
        <f>(SUMIF('仓储费 源文件后台下'!C:C,E1159,'仓储费 源文件后台下'!V:V))*-1</f>
        <v>-1.1000000000000001E-3</v>
      </c>
      <c r="AZ1159">
        <f>SUMIF('Disposal Fee销毁费用-160.95'!B:B,E1159,'Disposal Fee销毁费用-160.95'!D:D)*-1</f>
        <v>0</v>
      </c>
      <c r="BC1159">
        <f>IFERROR(VLOOKUP(F1159,'优惠券-86.4'!F:I,4,0),0)</f>
        <v>0</v>
      </c>
      <c r="BD1159">
        <f>IFERROR(VLOOKUP(F1159,'早评-120'!E:H,4,0),0)</f>
        <v>0</v>
      </c>
      <c r="BF1159">
        <f t="shared" si="136"/>
        <v>-1.1000000000000001E-3</v>
      </c>
      <c r="BG1159">
        <f t="shared" si="137"/>
        <v>0</v>
      </c>
      <c r="BH1159">
        <f t="shared" si="138"/>
        <v>-7.1500000000000001E-3</v>
      </c>
      <c r="BQ1159" s="45">
        <f t="shared" si="139"/>
        <v>-7.1500000000000001E-3</v>
      </c>
      <c r="BR1159">
        <f>SUMIFS('9月销毁明细'!D:D,'9月销毁明细'!A:A,E1159,'9月销毁明细'!H:H,"Sellable")</f>
        <v>0</v>
      </c>
      <c r="BS1159">
        <f>SUMIFS('9月销毁明细'!G:G,'9月销毁明细'!A:A,E1159,'9月销毁明细'!H:H,"Sellable")</f>
        <v>0</v>
      </c>
      <c r="BT1159">
        <f>SUMIFS('9月销毁明细'!D:D,'9月销毁明细'!A:A,E1159,'9月销毁明细'!H:H,"Unsellable")</f>
        <v>0</v>
      </c>
      <c r="BU1159">
        <f>SUMIFS('9月销毁明细'!G:G,'9月销毁明细'!A:A,E1159,'9月销毁明细'!H:H,"Unsellable")</f>
        <v>0</v>
      </c>
      <c r="BW1159">
        <f>IFERROR(I1159*VLOOKUP(F1159,'9.3成本表'!C:L,10,0),0)</f>
        <v>0</v>
      </c>
      <c r="BX1159">
        <f t="shared" si="140"/>
        <v>0</v>
      </c>
      <c r="CC1159" s="45">
        <f t="shared" si="141"/>
        <v>-7.1500000000000001E-3</v>
      </c>
      <c r="CD1159" s="45">
        <f t="shared" si="142"/>
        <v>0</v>
      </c>
      <c r="CE1159" s="45">
        <f t="shared" si="143"/>
        <v>0</v>
      </c>
    </row>
    <row r="1160" spans="4:83" x14ac:dyDescent="0.25">
      <c r="D1160" s="20" t="s">
        <v>2429</v>
      </c>
      <c r="E1160" s="20" t="s">
        <v>2430</v>
      </c>
      <c r="F1160" s="20">
        <v>6817</v>
      </c>
      <c r="G1160">
        <v>1154</v>
      </c>
      <c r="H1160" s="20"/>
      <c r="I1160">
        <f>SUMIFS('总明细 源文件后台下'!G:G,'总明细 源文件后台下'!E:E,E1160,'总明细 源文件后台下'!C:C,"Order")</f>
        <v>0</v>
      </c>
      <c r="J1160">
        <f>SUMIFS('总明细 源文件后台下'!M:M,'总明细 源文件后台下'!E:E,E1160,'总明细 源文件后台下'!C:C,"Order")</f>
        <v>0</v>
      </c>
      <c r="K1160">
        <f>SUMIFS('总明细 源文件后台下'!N:N,'总明细 源文件后台下'!E:E,E1160,'总明细 源文件后台下'!C:C,"Order")</f>
        <v>0</v>
      </c>
      <c r="L1160">
        <f>SUMIFS('总明细 源文件后台下'!O:O,'总明细 源文件后台下'!E:E,E1160,'总明细 源文件后台下'!C:C,"Order")</f>
        <v>0</v>
      </c>
      <c r="M1160">
        <f>SUMIFS('总明细 源文件后台下'!P:P,'总明细 源文件后台下'!E:E,E1160,'总明细 源文件后台下'!C:C,"Order")</f>
        <v>0</v>
      </c>
      <c r="N1160">
        <f>SUMIFS('总明细 源文件后台下'!Q:Q,'总明细 源文件后台下'!E:E,E1160,'总明细 源文件后台下'!C:C,"Order")</f>
        <v>0</v>
      </c>
      <c r="O1160">
        <f>SUMIFS('总明细 源文件后台下'!R:R,'总明细 源文件后台下'!E:E,E1160,'总明细 源文件后台下'!C:C,"Order")</f>
        <v>0</v>
      </c>
      <c r="P1160">
        <f>SUMIFS('总明细 源文件后台下'!S:S,'总明细 源文件后台下'!E:E,E1160,'总明细 源文件后台下'!C:C,"Order")</f>
        <v>0</v>
      </c>
      <c r="Q1160">
        <f>SUMIFS('总明细 源文件后台下'!T:T,'总明细 源文件后台下'!E:E,E1160,'总明细 源文件后台下'!C:C,"Order")</f>
        <v>0</v>
      </c>
      <c r="R1160">
        <f>SUMIFS('总明细 源文件后台下'!U:U,'总明细 源文件后台下'!E:E,E1160,'总明细 源文件后台下'!C:C,"Order")</f>
        <v>0</v>
      </c>
      <c r="S1160">
        <f>SUMIFS('总明细 源文件后台下'!V:V,'总明细 源文件后台下'!E:E,E1160,'总明细 源文件后台下'!C:C,"Order")</f>
        <v>0</v>
      </c>
      <c r="T1160">
        <f>SUMIFS('总明细 源文件后台下'!W:W,'总明细 源文件后台下'!E:E,E1160,'总明细 源文件后台下'!C:C,"Order")</f>
        <v>0</v>
      </c>
      <c r="U1160">
        <f>SUMIFS('总明细 源文件后台下'!G:G,'总明细 源文件后台下'!E:E,E1160,'总明细 源文件后台下'!C:C,"Refund")</f>
        <v>0</v>
      </c>
      <c r="V1160">
        <f>SUMIFS('总明细 源文件后台下'!M:M,'总明细 源文件后台下'!E:E,E1160,'总明细 源文件后台下'!C:C,"Refund")</f>
        <v>0</v>
      </c>
      <c r="W1160">
        <f>SUMIFS('总明细 源文件后台下'!N:N,'总明细 源文件后台下'!E:E,E1160,'总明细 源文件后台下'!C:C,"Refund")</f>
        <v>0</v>
      </c>
      <c r="X1160">
        <f>SUMIFS('总明细 源文件后台下'!O:O,'总明细 源文件后台下'!E:E,E1160,'总明细 源文件后台下'!C:C,"Refund")</f>
        <v>0</v>
      </c>
      <c r="Y1160">
        <f>SUMIFS('总明细 源文件后台下'!P:P,'总明细 源文件后台下'!E:E,E1160,'总明细 源文件后台下'!C:C,"Refund")</f>
        <v>0</v>
      </c>
      <c r="Z1160">
        <f>SUMIFS('总明细 源文件后台下'!Q:Q,'总明细 源文件后台下'!E:E,E1160,'总明细 源文件后台下'!C:C,"Refund")</f>
        <v>0</v>
      </c>
      <c r="AA1160">
        <f>SUMIFS('总明细 源文件后台下'!R:R,'总明细 源文件后台下'!E:E,E1160,'总明细 源文件后台下'!C:C,"Refund")</f>
        <v>0</v>
      </c>
      <c r="AB1160">
        <f>SUMIFS('总明细 源文件后台下'!S:S,'总明细 源文件后台下'!E:E,E1160,'总明细 源文件后台下'!C:C,"Refund")</f>
        <v>0</v>
      </c>
      <c r="AC1160">
        <f>SUMIFS('总明细 源文件后台下'!T:T,'总明细 源文件后台下'!E:E,E1160,'总明细 源文件后台下'!C:C,"Refund")</f>
        <v>0</v>
      </c>
      <c r="AD1160">
        <f>SUMIFS('总明细 源文件后台下'!U:U,'总明细 源文件后台下'!E:E,E1160,'总明细 源文件后台下'!C:C,"Refund")</f>
        <v>0</v>
      </c>
      <c r="AE1160">
        <f>SUMIFS('总明细 源文件后台下'!V:V,'总明细 源文件后台下'!E:E,E1160,'总明细 源文件后台下'!C:C,"Refund")</f>
        <v>0</v>
      </c>
      <c r="AF1160">
        <f>SUMIFS('总明细 源文件后台下'!W:W,'总明细 源文件后台下'!E:E,E1160,'总明细 源文件后台下'!C:C,"Refund")</f>
        <v>0</v>
      </c>
      <c r="AK1160">
        <f>(SUMIF('广告费 源文件后台下'!G:G,E1160,'广告费 源文件后台下'!M:M))*-1</f>
        <v>0</v>
      </c>
      <c r="AL1160">
        <f>SUMIFS('总明细 源文件后台下'!W:W,'总明细 源文件后台下'!E:E,E1160,'总明细 源文件后台下'!C:C,"Adjustment",'总明细 源文件后台下'!F:F,"FBA Inventory Reimbursement - Customer Return")</f>
        <v>0</v>
      </c>
      <c r="AM1160">
        <f>SUMIFS('总明细 源文件后台下'!W:W,'总明细 源文件后台下'!E:E,E1160,'总明细 源文件后台下'!C:C,"Adjustment",'总明细 源文件后台下'!F:F,"FBA Inventory Reimbursement - Damaged:Warehouse")</f>
        <v>0</v>
      </c>
      <c r="AN1160">
        <f>SUMIFS('总明细 源文件后台下'!W:W,'总明细 源文件后台下'!E:E,E1160,'总明细 源文件后台下'!C:C,"Adjustment",'总明细 源文件后台下'!F:F,"FBA Inventory Reimbursement - Customer Service Issue")</f>
        <v>0</v>
      </c>
      <c r="AO1160">
        <f>SUMIFS('总明细 源文件后台下'!W:W,'总明细 源文件后台下'!E:E,E1160,'总明细 源文件后台下'!C:C,"Adjustment",'总明细 源文件后台下'!F:F,"FBA Inventory Reimbursement - Fee Correction")</f>
        <v>0</v>
      </c>
      <c r="AP1160">
        <f>SUMIFS('总明细 源文件后台下'!W:W,'总明细 源文件后台下'!E:E,E1160,'总明细 源文件后台下'!C:C,"Adjustment",'总明细 源文件后台下'!F:F,"FBA Inventory Reimbursement - General Adjustment")</f>
        <v>0</v>
      </c>
      <c r="AQ1160">
        <f>SUMIFS('总明细 源文件后台下'!W:W,'总明细 源文件后台下'!E:E,E1160,'总明细 源文件后台下'!C:C,"Adjustment",'总明细 源文件后台下'!F:F,"FBA Inventory Reimbursement - Lost:Inbound")</f>
        <v>0</v>
      </c>
      <c r="AR1160">
        <f>SUMIFS('总明细 源文件后台下'!W:W,'总明细 源文件后台下'!E:E,E1160,'总明细 源文件后台下'!C:C,"Adjustment",'总明细 源文件后台下'!F:F,"FBA Inventory Reimbursement - Lost:Warehouse")</f>
        <v>0</v>
      </c>
      <c r="AS1160">
        <f>SUMIFS('总明细 源文件后台下'!W:W,'总明细 源文件后台下'!E:E,E1160,'总明细 源文件后台下'!C:C,"Adjustment",'总明细 源文件后台下'!F:F,"Non-subscription Fee Adjustment")</f>
        <v>0</v>
      </c>
      <c r="AT1160">
        <f>SUMIFS('总明细 源文件后台下'!W:W,'总明细 源文件后台下'!E:E,E1160,'总明细 源文件后台下'!C:C,"Adjustment",'总明细 源文件后台下'!F:F,"FBA Inventory Placement Service Fee")</f>
        <v>0</v>
      </c>
      <c r="AV1160">
        <f>SUMIF('FBA Customer Return Per Unit Fe'!B:B,E1160,'FBA Customer Return Per Unit Fe'!C:C)</f>
        <v>0</v>
      </c>
      <c r="AX1160">
        <f>(SUMIF('仓储费 源文件后台下'!C:C,E1160,'仓储费 源文件后台下'!V:V))*-1</f>
        <v>0</v>
      </c>
      <c r="AZ1160">
        <f>SUMIF('Disposal Fee销毁费用-160.95'!B:B,E1160,'Disposal Fee销毁费用-160.95'!D:D)*-1</f>
        <v>0</v>
      </c>
      <c r="BC1160">
        <f>IFERROR(VLOOKUP(F1160,'优惠券-86.4'!F:I,4,0),0)</f>
        <v>0</v>
      </c>
      <c r="BD1160">
        <f>IFERROR(VLOOKUP(F1160,'早评-120'!E:H,4,0),0)</f>
        <v>0</v>
      </c>
      <c r="BF1160">
        <f t="shared" ref="BF1160:BF1223" si="144">T1160+AF1160+SUM(AG1160:BD1160)</f>
        <v>0</v>
      </c>
      <c r="BG1160">
        <f t="shared" ref="BG1160:BG1223" si="145">IFERROR(BF1160/J1160,0)</f>
        <v>0</v>
      </c>
      <c r="BH1160">
        <f t="shared" ref="BH1160:BH1223" si="146">IFERROR((BF1160*6.5),0)</f>
        <v>0</v>
      </c>
      <c r="BQ1160" s="45">
        <f t="shared" ref="BQ1160:BQ1223" si="147">BH1160+BI1160-BJ1160-BK1160-BL1160-BM1160-BN1160-BO1160-BP1160</f>
        <v>0</v>
      </c>
      <c r="BR1160">
        <f>SUMIFS('9月销毁明细'!D:D,'9月销毁明细'!A:A,E1160,'9月销毁明细'!H:H,"Sellable")</f>
        <v>0</v>
      </c>
      <c r="BS1160">
        <f>SUMIFS('9月销毁明细'!G:G,'9月销毁明细'!A:A,E1160,'9月销毁明细'!H:H,"Sellable")</f>
        <v>0</v>
      </c>
      <c r="BT1160">
        <f>SUMIFS('9月销毁明细'!D:D,'9月销毁明细'!A:A,E1160,'9月销毁明细'!H:H,"Unsellable")</f>
        <v>0</v>
      </c>
      <c r="BU1160">
        <f>SUMIFS('9月销毁明细'!G:G,'9月销毁明细'!A:A,E1160,'9月销毁明细'!H:H,"Unsellable")</f>
        <v>0</v>
      </c>
      <c r="BW1160">
        <f>IFERROR(I1160*VLOOKUP(F1160,'9.3成本表'!C:L,10,0),0)</f>
        <v>0</v>
      </c>
      <c r="BX1160">
        <f t="shared" ref="BX1160:BX1223" si="148">13.26*I1160</f>
        <v>0</v>
      </c>
      <c r="CC1160" s="45">
        <f t="shared" ref="CC1160:CC1223" si="149">BQ1160-BS1160-BU1160-BW1160-BX1160</f>
        <v>0</v>
      </c>
      <c r="CD1160" s="45">
        <f t="shared" ref="CD1160:CD1223" si="150">IFERROR(CC1160/(J1160*6.5),0)</f>
        <v>0</v>
      </c>
      <c r="CE1160" s="45">
        <f t="shared" ref="CE1160:CE1223" si="151">IFERROR(CC1160/(BW1160+BX1160),0)</f>
        <v>0</v>
      </c>
    </row>
    <row r="1161" spans="4:83" x14ac:dyDescent="0.25">
      <c r="D1161" s="20" t="s">
        <v>2431</v>
      </c>
      <c r="E1161" s="20" t="s">
        <v>2432</v>
      </c>
      <c r="F1161" s="20">
        <v>6817</v>
      </c>
      <c r="G1161">
        <v>1155</v>
      </c>
      <c r="H1161" s="20"/>
      <c r="I1161">
        <f>SUMIFS('总明细 源文件后台下'!G:G,'总明细 源文件后台下'!E:E,E1161,'总明细 源文件后台下'!C:C,"Order")</f>
        <v>0</v>
      </c>
      <c r="J1161">
        <f>SUMIFS('总明细 源文件后台下'!M:M,'总明细 源文件后台下'!E:E,E1161,'总明细 源文件后台下'!C:C,"Order")</f>
        <v>0</v>
      </c>
      <c r="K1161">
        <f>SUMIFS('总明细 源文件后台下'!N:N,'总明细 源文件后台下'!E:E,E1161,'总明细 源文件后台下'!C:C,"Order")</f>
        <v>0</v>
      </c>
      <c r="L1161">
        <f>SUMIFS('总明细 源文件后台下'!O:O,'总明细 源文件后台下'!E:E,E1161,'总明细 源文件后台下'!C:C,"Order")</f>
        <v>0</v>
      </c>
      <c r="M1161">
        <f>SUMIFS('总明细 源文件后台下'!P:P,'总明细 源文件后台下'!E:E,E1161,'总明细 源文件后台下'!C:C,"Order")</f>
        <v>0</v>
      </c>
      <c r="N1161">
        <f>SUMIFS('总明细 源文件后台下'!Q:Q,'总明细 源文件后台下'!E:E,E1161,'总明细 源文件后台下'!C:C,"Order")</f>
        <v>0</v>
      </c>
      <c r="O1161">
        <f>SUMIFS('总明细 源文件后台下'!R:R,'总明细 源文件后台下'!E:E,E1161,'总明细 源文件后台下'!C:C,"Order")</f>
        <v>0</v>
      </c>
      <c r="P1161">
        <f>SUMIFS('总明细 源文件后台下'!S:S,'总明细 源文件后台下'!E:E,E1161,'总明细 源文件后台下'!C:C,"Order")</f>
        <v>0</v>
      </c>
      <c r="Q1161">
        <f>SUMIFS('总明细 源文件后台下'!T:T,'总明细 源文件后台下'!E:E,E1161,'总明细 源文件后台下'!C:C,"Order")</f>
        <v>0</v>
      </c>
      <c r="R1161">
        <f>SUMIFS('总明细 源文件后台下'!U:U,'总明细 源文件后台下'!E:E,E1161,'总明细 源文件后台下'!C:C,"Order")</f>
        <v>0</v>
      </c>
      <c r="S1161">
        <f>SUMIFS('总明细 源文件后台下'!V:V,'总明细 源文件后台下'!E:E,E1161,'总明细 源文件后台下'!C:C,"Order")</f>
        <v>0</v>
      </c>
      <c r="T1161">
        <f>SUMIFS('总明细 源文件后台下'!W:W,'总明细 源文件后台下'!E:E,E1161,'总明细 源文件后台下'!C:C,"Order")</f>
        <v>0</v>
      </c>
      <c r="U1161">
        <f>SUMIFS('总明细 源文件后台下'!G:G,'总明细 源文件后台下'!E:E,E1161,'总明细 源文件后台下'!C:C,"Refund")</f>
        <v>0</v>
      </c>
      <c r="V1161">
        <f>SUMIFS('总明细 源文件后台下'!M:M,'总明细 源文件后台下'!E:E,E1161,'总明细 源文件后台下'!C:C,"Refund")</f>
        <v>0</v>
      </c>
      <c r="W1161">
        <f>SUMIFS('总明细 源文件后台下'!N:N,'总明细 源文件后台下'!E:E,E1161,'总明细 源文件后台下'!C:C,"Refund")</f>
        <v>0</v>
      </c>
      <c r="X1161">
        <f>SUMIFS('总明细 源文件后台下'!O:O,'总明细 源文件后台下'!E:E,E1161,'总明细 源文件后台下'!C:C,"Refund")</f>
        <v>0</v>
      </c>
      <c r="Y1161">
        <f>SUMIFS('总明细 源文件后台下'!P:P,'总明细 源文件后台下'!E:E,E1161,'总明细 源文件后台下'!C:C,"Refund")</f>
        <v>0</v>
      </c>
      <c r="Z1161">
        <f>SUMIFS('总明细 源文件后台下'!Q:Q,'总明细 源文件后台下'!E:E,E1161,'总明细 源文件后台下'!C:C,"Refund")</f>
        <v>0</v>
      </c>
      <c r="AA1161">
        <f>SUMIFS('总明细 源文件后台下'!R:R,'总明细 源文件后台下'!E:E,E1161,'总明细 源文件后台下'!C:C,"Refund")</f>
        <v>0</v>
      </c>
      <c r="AB1161">
        <f>SUMIFS('总明细 源文件后台下'!S:S,'总明细 源文件后台下'!E:E,E1161,'总明细 源文件后台下'!C:C,"Refund")</f>
        <v>0</v>
      </c>
      <c r="AC1161">
        <f>SUMIFS('总明细 源文件后台下'!T:T,'总明细 源文件后台下'!E:E,E1161,'总明细 源文件后台下'!C:C,"Refund")</f>
        <v>0</v>
      </c>
      <c r="AD1161">
        <f>SUMIFS('总明细 源文件后台下'!U:U,'总明细 源文件后台下'!E:E,E1161,'总明细 源文件后台下'!C:C,"Refund")</f>
        <v>0</v>
      </c>
      <c r="AE1161">
        <f>SUMIFS('总明细 源文件后台下'!V:V,'总明细 源文件后台下'!E:E,E1161,'总明细 源文件后台下'!C:C,"Refund")</f>
        <v>0</v>
      </c>
      <c r="AF1161">
        <f>SUMIFS('总明细 源文件后台下'!W:W,'总明细 源文件后台下'!E:E,E1161,'总明细 源文件后台下'!C:C,"Refund")</f>
        <v>0</v>
      </c>
      <c r="AK1161">
        <f>(SUMIF('广告费 源文件后台下'!G:G,E1161,'广告费 源文件后台下'!M:M))*-1</f>
        <v>0</v>
      </c>
      <c r="AL1161">
        <f>SUMIFS('总明细 源文件后台下'!W:W,'总明细 源文件后台下'!E:E,E1161,'总明细 源文件后台下'!C:C,"Adjustment",'总明细 源文件后台下'!F:F,"FBA Inventory Reimbursement - Customer Return")</f>
        <v>0</v>
      </c>
      <c r="AM1161">
        <f>SUMIFS('总明细 源文件后台下'!W:W,'总明细 源文件后台下'!E:E,E1161,'总明细 源文件后台下'!C:C,"Adjustment",'总明细 源文件后台下'!F:F,"FBA Inventory Reimbursement - Damaged:Warehouse")</f>
        <v>0</v>
      </c>
      <c r="AN1161">
        <f>SUMIFS('总明细 源文件后台下'!W:W,'总明细 源文件后台下'!E:E,E1161,'总明细 源文件后台下'!C:C,"Adjustment",'总明细 源文件后台下'!F:F,"FBA Inventory Reimbursement - Customer Service Issue")</f>
        <v>0</v>
      </c>
      <c r="AO1161">
        <f>SUMIFS('总明细 源文件后台下'!W:W,'总明细 源文件后台下'!E:E,E1161,'总明细 源文件后台下'!C:C,"Adjustment",'总明细 源文件后台下'!F:F,"FBA Inventory Reimbursement - Fee Correction")</f>
        <v>0</v>
      </c>
      <c r="AP1161">
        <f>SUMIFS('总明细 源文件后台下'!W:W,'总明细 源文件后台下'!E:E,E1161,'总明细 源文件后台下'!C:C,"Adjustment",'总明细 源文件后台下'!F:F,"FBA Inventory Reimbursement - General Adjustment")</f>
        <v>0</v>
      </c>
      <c r="AQ1161">
        <f>SUMIFS('总明细 源文件后台下'!W:W,'总明细 源文件后台下'!E:E,E1161,'总明细 源文件后台下'!C:C,"Adjustment",'总明细 源文件后台下'!F:F,"FBA Inventory Reimbursement - Lost:Inbound")</f>
        <v>0</v>
      </c>
      <c r="AR1161">
        <f>SUMIFS('总明细 源文件后台下'!W:W,'总明细 源文件后台下'!E:E,E1161,'总明细 源文件后台下'!C:C,"Adjustment",'总明细 源文件后台下'!F:F,"FBA Inventory Reimbursement - Lost:Warehouse")</f>
        <v>0</v>
      </c>
      <c r="AS1161">
        <f>SUMIFS('总明细 源文件后台下'!W:W,'总明细 源文件后台下'!E:E,E1161,'总明细 源文件后台下'!C:C,"Adjustment",'总明细 源文件后台下'!F:F,"Non-subscription Fee Adjustment")</f>
        <v>0</v>
      </c>
      <c r="AT1161">
        <f>SUMIFS('总明细 源文件后台下'!W:W,'总明细 源文件后台下'!E:E,E1161,'总明细 源文件后台下'!C:C,"Adjustment",'总明细 源文件后台下'!F:F,"FBA Inventory Placement Service Fee")</f>
        <v>0</v>
      </c>
      <c r="AV1161">
        <f>SUMIF('FBA Customer Return Per Unit Fe'!B:B,E1161,'FBA Customer Return Per Unit Fe'!C:C)</f>
        <v>0</v>
      </c>
      <c r="AX1161">
        <f>(SUMIF('仓储费 源文件后台下'!C:C,E1161,'仓储费 源文件后台下'!V:V))*-1</f>
        <v>0</v>
      </c>
      <c r="AZ1161">
        <f>SUMIF('Disposal Fee销毁费用-160.95'!B:B,E1161,'Disposal Fee销毁费用-160.95'!D:D)*-1</f>
        <v>0</v>
      </c>
      <c r="BC1161">
        <f>IFERROR(VLOOKUP(F1161,'优惠券-86.4'!F:I,4,0),0)</f>
        <v>0</v>
      </c>
      <c r="BD1161">
        <f>IFERROR(VLOOKUP(F1161,'早评-120'!E:H,4,0),0)</f>
        <v>0</v>
      </c>
      <c r="BF1161">
        <f t="shared" si="144"/>
        <v>0</v>
      </c>
      <c r="BG1161">
        <f t="shared" si="145"/>
        <v>0</v>
      </c>
      <c r="BH1161">
        <f t="shared" si="146"/>
        <v>0</v>
      </c>
      <c r="BQ1161" s="45">
        <f t="shared" si="147"/>
        <v>0</v>
      </c>
      <c r="BR1161">
        <f>SUMIFS('9月销毁明细'!D:D,'9月销毁明细'!A:A,E1161,'9月销毁明细'!H:H,"Sellable")</f>
        <v>0</v>
      </c>
      <c r="BS1161">
        <f>SUMIFS('9月销毁明细'!G:G,'9月销毁明细'!A:A,E1161,'9月销毁明细'!H:H,"Sellable")</f>
        <v>0</v>
      </c>
      <c r="BT1161">
        <f>SUMIFS('9月销毁明细'!D:D,'9月销毁明细'!A:A,E1161,'9月销毁明细'!H:H,"Unsellable")</f>
        <v>0</v>
      </c>
      <c r="BU1161">
        <f>SUMIFS('9月销毁明细'!G:G,'9月销毁明细'!A:A,E1161,'9月销毁明细'!H:H,"Unsellable")</f>
        <v>0</v>
      </c>
      <c r="BW1161">
        <f>IFERROR(I1161*VLOOKUP(F1161,'9.3成本表'!C:L,10,0),0)</f>
        <v>0</v>
      </c>
      <c r="BX1161">
        <f t="shared" si="148"/>
        <v>0</v>
      </c>
      <c r="CC1161" s="45">
        <f t="shared" si="149"/>
        <v>0</v>
      </c>
      <c r="CD1161" s="45">
        <f t="shared" si="150"/>
        <v>0</v>
      </c>
      <c r="CE1161" s="45">
        <f t="shared" si="151"/>
        <v>0</v>
      </c>
    </row>
    <row r="1162" spans="4:83" x14ac:dyDescent="0.25">
      <c r="D1162" s="20" t="s">
        <v>2433</v>
      </c>
      <c r="E1162" s="20" t="s">
        <v>2434</v>
      </c>
      <c r="F1162" s="20">
        <v>6817</v>
      </c>
      <c r="G1162">
        <v>1156</v>
      </c>
      <c r="H1162" s="20"/>
      <c r="I1162">
        <f>SUMIFS('总明细 源文件后台下'!G:G,'总明细 源文件后台下'!E:E,E1162,'总明细 源文件后台下'!C:C,"Order")</f>
        <v>0</v>
      </c>
      <c r="J1162">
        <f>SUMIFS('总明细 源文件后台下'!M:M,'总明细 源文件后台下'!E:E,E1162,'总明细 源文件后台下'!C:C,"Order")</f>
        <v>0</v>
      </c>
      <c r="K1162">
        <f>SUMIFS('总明细 源文件后台下'!N:N,'总明细 源文件后台下'!E:E,E1162,'总明细 源文件后台下'!C:C,"Order")</f>
        <v>0</v>
      </c>
      <c r="L1162">
        <f>SUMIFS('总明细 源文件后台下'!O:O,'总明细 源文件后台下'!E:E,E1162,'总明细 源文件后台下'!C:C,"Order")</f>
        <v>0</v>
      </c>
      <c r="M1162">
        <f>SUMIFS('总明细 源文件后台下'!P:P,'总明细 源文件后台下'!E:E,E1162,'总明细 源文件后台下'!C:C,"Order")</f>
        <v>0</v>
      </c>
      <c r="N1162">
        <f>SUMIFS('总明细 源文件后台下'!Q:Q,'总明细 源文件后台下'!E:E,E1162,'总明细 源文件后台下'!C:C,"Order")</f>
        <v>0</v>
      </c>
      <c r="O1162">
        <f>SUMIFS('总明细 源文件后台下'!R:R,'总明细 源文件后台下'!E:E,E1162,'总明细 源文件后台下'!C:C,"Order")</f>
        <v>0</v>
      </c>
      <c r="P1162">
        <f>SUMIFS('总明细 源文件后台下'!S:S,'总明细 源文件后台下'!E:E,E1162,'总明细 源文件后台下'!C:C,"Order")</f>
        <v>0</v>
      </c>
      <c r="Q1162">
        <f>SUMIFS('总明细 源文件后台下'!T:T,'总明细 源文件后台下'!E:E,E1162,'总明细 源文件后台下'!C:C,"Order")</f>
        <v>0</v>
      </c>
      <c r="R1162">
        <f>SUMIFS('总明细 源文件后台下'!U:U,'总明细 源文件后台下'!E:E,E1162,'总明细 源文件后台下'!C:C,"Order")</f>
        <v>0</v>
      </c>
      <c r="S1162">
        <f>SUMIFS('总明细 源文件后台下'!V:V,'总明细 源文件后台下'!E:E,E1162,'总明细 源文件后台下'!C:C,"Order")</f>
        <v>0</v>
      </c>
      <c r="T1162">
        <f>SUMIFS('总明细 源文件后台下'!W:W,'总明细 源文件后台下'!E:E,E1162,'总明细 源文件后台下'!C:C,"Order")</f>
        <v>0</v>
      </c>
      <c r="U1162">
        <f>SUMIFS('总明细 源文件后台下'!G:G,'总明细 源文件后台下'!E:E,E1162,'总明细 源文件后台下'!C:C,"Refund")</f>
        <v>0</v>
      </c>
      <c r="V1162">
        <f>SUMIFS('总明细 源文件后台下'!M:M,'总明细 源文件后台下'!E:E,E1162,'总明细 源文件后台下'!C:C,"Refund")</f>
        <v>0</v>
      </c>
      <c r="W1162">
        <f>SUMIFS('总明细 源文件后台下'!N:N,'总明细 源文件后台下'!E:E,E1162,'总明细 源文件后台下'!C:C,"Refund")</f>
        <v>0</v>
      </c>
      <c r="X1162">
        <f>SUMIFS('总明细 源文件后台下'!O:O,'总明细 源文件后台下'!E:E,E1162,'总明细 源文件后台下'!C:C,"Refund")</f>
        <v>0</v>
      </c>
      <c r="Y1162">
        <f>SUMIFS('总明细 源文件后台下'!P:P,'总明细 源文件后台下'!E:E,E1162,'总明细 源文件后台下'!C:C,"Refund")</f>
        <v>0</v>
      </c>
      <c r="Z1162">
        <f>SUMIFS('总明细 源文件后台下'!Q:Q,'总明细 源文件后台下'!E:E,E1162,'总明细 源文件后台下'!C:C,"Refund")</f>
        <v>0</v>
      </c>
      <c r="AA1162">
        <f>SUMIFS('总明细 源文件后台下'!R:R,'总明细 源文件后台下'!E:E,E1162,'总明细 源文件后台下'!C:C,"Refund")</f>
        <v>0</v>
      </c>
      <c r="AB1162">
        <f>SUMIFS('总明细 源文件后台下'!S:S,'总明细 源文件后台下'!E:E,E1162,'总明细 源文件后台下'!C:C,"Refund")</f>
        <v>0</v>
      </c>
      <c r="AC1162">
        <f>SUMIFS('总明细 源文件后台下'!T:T,'总明细 源文件后台下'!E:E,E1162,'总明细 源文件后台下'!C:C,"Refund")</f>
        <v>0</v>
      </c>
      <c r="AD1162">
        <f>SUMIFS('总明细 源文件后台下'!U:U,'总明细 源文件后台下'!E:E,E1162,'总明细 源文件后台下'!C:C,"Refund")</f>
        <v>0</v>
      </c>
      <c r="AE1162">
        <f>SUMIFS('总明细 源文件后台下'!V:V,'总明细 源文件后台下'!E:E,E1162,'总明细 源文件后台下'!C:C,"Refund")</f>
        <v>0</v>
      </c>
      <c r="AF1162">
        <f>SUMIFS('总明细 源文件后台下'!W:W,'总明细 源文件后台下'!E:E,E1162,'总明细 源文件后台下'!C:C,"Refund")</f>
        <v>0</v>
      </c>
      <c r="AK1162">
        <f>(SUMIF('广告费 源文件后台下'!G:G,E1162,'广告费 源文件后台下'!M:M))*-1</f>
        <v>0</v>
      </c>
      <c r="AL1162">
        <f>SUMIFS('总明细 源文件后台下'!W:W,'总明细 源文件后台下'!E:E,E1162,'总明细 源文件后台下'!C:C,"Adjustment",'总明细 源文件后台下'!F:F,"FBA Inventory Reimbursement - Customer Return")</f>
        <v>0</v>
      </c>
      <c r="AM1162">
        <f>SUMIFS('总明细 源文件后台下'!W:W,'总明细 源文件后台下'!E:E,E1162,'总明细 源文件后台下'!C:C,"Adjustment",'总明细 源文件后台下'!F:F,"FBA Inventory Reimbursement - Damaged:Warehouse")</f>
        <v>0</v>
      </c>
      <c r="AN1162">
        <f>SUMIFS('总明细 源文件后台下'!W:W,'总明细 源文件后台下'!E:E,E1162,'总明细 源文件后台下'!C:C,"Adjustment",'总明细 源文件后台下'!F:F,"FBA Inventory Reimbursement - Customer Service Issue")</f>
        <v>0</v>
      </c>
      <c r="AO1162">
        <f>SUMIFS('总明细 源文件后台下'!W:W,'总明细 源文件后台下'!E:E,E1162,'总明细 源文件后台下'!C:C,"Adjustment",'总明细 源文件后台下'!F:F,"FBA Inventory Reimbursement - Fee Correction")</f>
        <v>0</v>
      </c>
      <c r="AP1162">
        <f>SUMIFS('总明细 源文件后台下'!W:W,'总明细 源文件后台下'!E:E,E1162,'总明细 源文件后台下'!C:C,"Adjustment",'总明细 源文件后台下'!F:F,"FBA Inventory Reimbursement - General Adjustment")</f>
        <v>0</v>
      </c>
      <c r="AQ1162">
        <f>SUMIFS('总明细 源文件后台下'!W:W,'总明细 源文件后台下'!E:E,E1162,'总明细 源文件后台下'!C:C,"Adjustment",'总明细 源文件后台下'!F:F,"FBA Inventory Reimbursement - Lost:Inbound")</f>
        <v>0</v>
      </c>
      <c r="AR1162">
        <f>SUMIFS('总明细 源文件后台下'!W:W,'总明细 源文件后台下'!E:E,E1162,'总明细 源文件后台下'!C:C,"Adjustment",'总明细 源文件后台下'!F:F,"FBA Inventory Reimbursement - Lost:Warehouse")</f>
        <v>0</v>
      </c>
      <c r="AS1162">
        <f>SUMIFS('总明细 源文件后台下'!W:W,'总明细 源文件后台下'!E:E,E1162,'总明细 源文件后台下'!C:C,"Adjustment",'总明细 源文件后台下'!F:F,"Non-subscription Fee Adjustment")</f>
        <v>0</v>
      </c>
      <c r="AT1162">
        <f>SUMIFS('总明细 源文件后台下'!W:W,'总明细 源文件后台下'!E:E,E1162,'总明细 源文件后台下'!C:C,"Adjustment",'总明细 源文件后台下'!F:F,"FBA Inventory Placement Service Fee")</f>
        <v>0</v>
      </c>
      <c r="AV1162">
        <f>SUMIF('FBA Customer Return Per Unit Fe'!B:B,E1162,'FBA Customer Return Per Unit Fe'!C:C)</f>
        <v>0</v>
      </c>
      <c r="AX1162">
        <f>(SUMIF('仓储费 源文件后台下'!C:C,E1162,'仓储费 源文件后台下'!V:V))*-1</f>
        <v>0</v>
      </c>
      <c r="AZ1162">
        <f>SUMIF('Disposal Fee销毁费用-160.95'!B:B,E1162,'Disposal Fee销毁费用-160.95'!D:D)*-1</f>
        <v>0</v>
      </c>
      <c r="BC1162">
        <f>IFERROR(VLOOKUP(F1162,'优惠券-86.4'!F:I,4,0),0)</f>
        <v>0</v>
      </c>
      <c r="BD1162">
        <f>IFERROR(VLOOKUP(F1162,'早评-120'!E:H,4,0),0)</f>
        <v>0</v>
      </c>
      <c r="BF1162">
        <f t="shared" si="144"/>
        <v>0</v>
      </c>
      <c r="BG1162">
        <f t="shared" si="145"/>
        <v>0</v>
      </c>
      <c r="BH1162">
        <f t="shared" si="146"/>
        <v>0</v>
      </c>
      <c r="BQ1162" s="45">
        <f t="shared" si="147"/>
        <v>0</v>
      </c>
      <c r="BR1162">
        <f>SUMIFS('9月销毁明细'!D:D,'9月销毁明细'!A:A,E1162,'9月销毁明细'!H:H,"Sellable")</f>
        <v>0</v>
      </c>
      <c r="BS1162">
        <f>SUMIFS('9月销毁明细'!G:G,'9月销毁明细'!A:A,E1162,'9月销毁明细'!H:H,"Sellable")</f>
        <v>0</v>
      </c>
      <c r="BT1162">
        <f>SUMIFS('9月销毁明细'!D:D,'9月销毁明细'!A:A,E1162,'9月销毁明细'!H:H,"Unsellable")</f>
        <v>0</v>
      </c>
      <c r="BU1162">
        <f>SUMIFS('9月销毁明细'!G:G,'9月销毁明细'!A:A,E1162,'9月销毁明细'!H:H,"Unsellable")</f>
        <v>0</v>
      </c>
      <c r="BW1162">
        <f>IFERROR(I1162*VLOOKUP(F1162,'9.3成本表'!C:L,10,0),0)</f>
        <v>0</v>
      </c>
      <c r="BX1162">
        <f t="shared" si="148"/>
        <v>0</v>
      </c>
      <c r="CC1162" s="45">
        <f t="shared" si="149"/>
        <v>0</v>
      </c>
      <c r="CD1162" s="45">
        <f t="shared" si="150"/>
        <v>0</v>
      </c>
      <c r="CE1162" s="45">
        <f t="shared" si="151"/>
        <v>0</v>
      </c>
    </row>
    <row r="1163" spans="4:83" x14ac:dyDescent="0.25">
      <c r="D1163" s="20" t="s">
        <v>2435</v>
      </c>
      <c r="E1163" s="20" t="s">
        <v>2436</v>
      </c>
      <c r="F1163" s="20">
        <v>6817</v>
      </c>
      <c r="G1163">
        <v>1157</v>
      </c>
      <c r="H1163" s="20"/>
      <c r="I1163">
        <f>SUMIFS('总明细 源文件后台下'!G:G,'总明细 源文件后台下'!E:E,E1163,'总明细 源文件后台下'!C:C,"Order")</f>
        <v>0</v>
      </c>
      <c r="J1163">
        <f>SUMIFS('总明细 源文件后台下'!M:M,'总明细 源文件后台下'!E:E,E1163,'总明细 源文件后台下'!C:C,"Order")</f>
        <v>0</v>
      </c>
      <c r="K1163">
        <f>SUMIFS('总明细 源文件后台下'!N:N,'总明细 源文件后台下'!E:E,E1163,'总明细 源文件后台下'!C:C,"Order")</f>
        <v>0</v>
      </c>
      <c r="L1163">
        <f>SUMIFS('总明细 源文件后台下'!O:O,'总明细 源文件后台下'!E:E,E1163,'总明细 源文件后台下'!C:C,"Order")</f>
        <v>0</v>
      </c>
      <c r="M1163">
        <f>SUMIFS('总明细 源文件后台下'!P:P,'总明细 源文件后台下'!E:E,E1163,'总明细 源文件后台下'!C:C,"Order")</f>
        <v>0</v>
      </c>
      <c r="N1163">
        <f>SUMIFS('总明细 源文件后台下'!Q:Q,'总明细 源文件后台下'!E:E,E1163,'总明细 源文件后台下'!C:C,"Order")</f>
        <v>0</v>
      </c>
      <c r="O1163">
        <f>SUMIFS('总明细 源文件后台下'!R:R,'总明细 源文件后台下'!E:E,E1163,'总明细 源文件后台下'!C:C,"Order")</f>
        <v>0</v>
      </c>
      <c r="P1163">
        <f>SUMIFS('总明细 源文件后台下'!S:S,'总明细 源文件后台下'!E:E,E1163,'总明细 源文件后台下'!C:C,"Order")</f>
        <v>0</v>
      </c>
      <c r="Q1163">
        <f>SUMIFS('总明细 源文件后台下'!T:T,'总明细 源文件后台下'!E:E,E1163,'总明细 源文件后台下'!C:C,"Order")</f>
        <v>0</v>
      </c>
      <c r="R1163">
        <f>SUMIFS('总明细 源文件后台下'!U:U,'总明细 源文件后台下'!E:E,E1163,'总明细 源文件后台下'!C:C,"Order")</f>
        <v>0</v>
      </c>
      <c r="S1163">
        <f>SUMIFS('总明细 源文件后台下'!V:V,'总明细 源文件后台下'!E:E,E1163,'总明细 源文件后台下'!C:C,"Order")</f>
        <v>0</v>
      </c>
      <c r="T1163">
        <f>SUMIFS('总明细 源文件后台下'!W:W,'总明细 源文件后台下'!E:E,E1163,'总明细 源文件后台下'!C:C,"Order")</f>
        <v>0</v>
      </c>
      <c r="U1163">
        <f>SUMIFS('总明细 源文件后台下'!G:G,'总明细 源文件后台下'!E:E,E1163,'总明细 源文件后台下'!C:C,"Refund")</f>
        <v>0</v>
      </c>
      <c r="V1163">
        <f>SUMIFS('总明细 源文件后台下'!M:M,'总明细 源文件后台下'!E:E,E1163,'总明细 源文件后台下'!C:C,"Refund")</f>
        <v>0</v>
      </c>
      <c r="W1163">
        <f>SUMIFS('总明细 源文件后台下'!N:N,'总明细 源文件后台下'!E:E,E1163,'总明细 源文件后台下'!C:C,"Refund")</f>
        <v>0</v>
      </c>
      <c r="X1163">
        <f>SUMIFS('总明细 源文件后台下'!O:O,'总明细 源文件后台下'!E:E,E1163,'总明细 源文件后台下'!C:C,"Refund")</f>
        <v>0</v>
      </c>
      <c r="Y1163">
        <f>SUMIFS('总明细 源文件后台下'!P:P,'总明细 源文件后台下'!E:E,E1163,'总明细 源文件后台下'!C:C,"Refund")</f>
        <v>0</v>
      </c>
      <c r="Z1163">
        <f>SUMIFS('总明细 源文件后台下'!Q:Q,'总明细 源文件后台下'!E:E,E1163,'总明细 源文件后台下'!C:C,"Refund")</f>
        <v>0</v>
      </c>
      <c r="AA1163">
        <f>SUMIFS('总明细 源文件后台下'!R:R,'总明细 源文件后台下'!E:E,E1163,'总明细 源文件后台下'!C:C,"Refund")</f>
        <v>0</v>
      </c>
      <c r="AB1163">
        <f>SUMIFS('总明细 源文件后台下'!S:S,'总明细 源文件后台下'!E:E,E1163,'总明细 源文件后台下'!C:C,"Refund")</f>
        <v>0</v>
      </c>
      <c r="AC1163">
        <f>SUMIFS('总明细 源文件后台下'!T:T,'总明细 源文件后台下'!E:E,E1163,'总明细 源文件后台下'!C:C,"Refund")</f>
        <v>0</v>
      </c>
      <c r="AD1163">
        <f>SUMIFS('总明细 源文件后台下'!U:U,'总明细 源文件后台下'!E:E,E1163,'总明细 源文件后台下'!C:C,"Refund")</f>
        <v>0</v>
      </c>
      <c r="AE1163">
        <f>SUMIFS('总明细 源文件后台下'!V:V,'总明细 源文件后台下'!E:E,E1163,'总明细 源文件后台下'!C:C,"Refund")</f>
        <v>0</v>
      </c>
      <c r="AF1163">
        <f>SUMIFS('总明细 源文件后台下'!W:W,'总明细 源文件后台下'!E:E,E1163,'总明细 源文件后台下'!C:C,"Refund")</f>
        <v>0</v>
      </c>
      <c r="AK1163">
        <f>(SUMIF('广告费 源文件后台下'!G:G,E1163,'广告费 源文件后台下'!M:M))*-1</f>
        <v>0</v>
      </c>
      <c r="AL1163">
        <f>SUMIFS('总明细 源文件后台下'!W:W,'总明细 源文件后台下'!E:E,E1163,'总明细 源文件后台下'!C:C,"Adjustment",'总明细 源文件后台下'!F:F,"FBA Inventory Reimbursement - Customer Return")</f>
        <v>0</v>
      </c>
      <c r="AM1163">
        <f>SUMIFS('总明细 源文件后台下'!W:W,'总明细 源文件后台下'!E:E,E1163,'总明细 源文件后台下'!C:C,"Adjustment",'总明细 源文件后台下'!F:F,"FBA Inventory Reimbursement - Damaged:Warehouse")</f>
        <v>0</v>
      </c>
      <c r="AN1163">
        <f>SUMIFS('总明细 源文件后台下'!W:W,'总明细 源文件后台下'!E:E,E1163,'总明细 源文件后台下'!C:C,"Adjustment",'总明细 源文件后台下'!F:F,"FBA Inventory Reimbursement - Customer Service Issue")</f>
        <v>0</v>
      </c>
      <c r="AO1163">
        <f>SUMIFS('总明细 源文件后台下'!W:W,'总明细 源文件后台下'!E:E,E1163,'总明细 源文件后台下'!C:C,"Adjustment",'总明细 源文件后台下'!F:F,"FBA Inventory Reimbursement - Fee Correction")</f>
        <v>0</v>
      </c>
      <c r="AP1163">
        <f>SUMIFS('总明细 源文件后台下'!W:W,'总明细 源文件后台下'!E:E,E1163,'总明细 源文件后台下'!C:C,"Adjustment",'总明细 源文件后台下'!F:F,"FBA Inventory Reimbursement - General Adjustment")</f>
        <v>0</v>
      </c>
      <c r="AQ1163">
        <f>SUMIFS('总明细 源文件后台下'!W:W,'总明细 源文件后台下'!E:E,E1163,'总明细 源文件后台下'!C:C,"Adjustment",'总明细 源文件后台下'!F:F,"FBA Inventory Reimbursement - Lost:Inbound")</f>
        <v>0</v>
      </c>
      <c r="AR1163">
        <f>SUMIFS('总明细 源文件后台下'!W:W,'总明细 源文件后台下'!E:E,E1163,'总明细 源文件后台下'!C:C,"Adjustment",'总明细 源文件后台下'!F:F,"FBA Inventory Reimbursement - Lost:Warehouse")</f>
        <v>0</v>
      </c>
      <c r="AS1163">
        <f>SUMIFS('总明细 源文件后台下'!W:W,'总明细 源文件后台下'!E:E,E1163,'总明细 源文件后台下'!C:C,"Adjustment",'总明细 源文件后台下'!F:F,"Non-subscription Fee Adjustment")</f>
        <v>0</v>
      </c>
      <c r="AT1163">
        <f>SUMIFS('总明细 源文件后台下'!W:W,'总明细 源文件后台下'!E:E,E1163,'总明细 源文件后台下'!C:C,"Adjustment",'总明细 源文件后台下'!F:F,"FBA Inventory Placement Service Fee")</f>
        <v>0</v>
      </c>
      <c r="AV1163">
        <f>SUMIF('FBA Customer Return Per Unit Fe'!B:B,E1163,'FBA Customer Return Per Unit Fe'!C:C)</f>
        <v>0</v>
      </c>
      <c r="AX1163">
        <f>(SUMIF('仓储费 源文件后台下'!C:C,E1163,'仓储费 源文件后台下'!V:V))*-1</f>
        <v>0</v>
      </c>
      <c r="AZ1163">
        <f>SUMIF('Disposal Fee销毁费用-160.95'!B:B,E1163,'Disposal Fee销毁费用-160.95'!D:D)*-1</f>
        <v>0</v>
      </c>
      <c r="BC1163">
        <f>IFERROR(VLOOKUP(F1163,'优惠券-86.4'!F:I,4,0),0)</f>
        <v>0</v>
      </c>
      <c r="BD1163">
        <f>IFERROR(VLOOKUP(F1163,'早评-120'!E:H,4,0),0)</f>
        <v>0</v>
      </c>
      <c r="BF1163">
        <f t="shared" si="144"/>
        <v>0</v>
      </c>
      <c r="BG1163">
        <f t="shared" si="145"/>
        <v>0</v>
      </c>
      <c r="BH1163">
        <f t="shared" si="146"/>
        <v>0</v>
      </c>
      <c r="BQ1163" s="45">
        <f t="shared" si="147"/>
        <v>0</v>
      </c>
      <c r="BR1163">
        <f>SUMIFS('9月销毁明细'!D:D,'9月销毁明细'!A:A,E1163,'9月销毁明细'!H:H,"Sellable")</f>
        <v>0</v>
      </c>
      <c r="BS1163">
        <f>SUMIFS('9月销毁明细'!G:G,'9月销毁明细'!A:A,E1163,'9月销毁明细'!H:H,"Sellable")</f>
        <v>0</v>
      </c>
      <c r="BT1163">
        <f>SUMIFS('9月销毁明细'!D:D,'9月销毁明细'!A:A,E1163,'9月销毁明细'!H:H,"Unsellable")</f>
        <v>0</v>
      </c>
      <c r="BU1163">
        <f>SUMIFS('9月销毁明细'!G:G,'9月销毁明细'!A:A,E1163,'9月销毁明细'!H:H,"Unsellable")</f>
        <v>0</v>
      </c>
      <c r="BW1163">
        <f>IFERROR(I1163*VLOOKUP(F1163,'9.3成本表'!C:L,10,0),0)</f>
        <v>0</v>
      </c>
      <c r="BX1163">
        <f t="shared" si="148"/>
        <v>0</v>
      </c>
      <c r="CC1163" s="45">
        <f t="shared" si="149"/>
        <v>0</v>
      </c>
      <c r="CD1163" s="45">
        <f t="shared" si="150"/>
        <v>0</v>
      </c>
      <c r="CE1163" s="45">
        <f t="shared" si="151"/>
        <v>0</v>
      </c>
    </row>
    <row r="1164" spans="4:83" x14ac:dyDescent="0.25">
      <c r="D1164" s="20" t="s">
        <v>2437</v>
      </c>
      <c r="E1164" s="20" t="s">
        <v>2438</v>
      </c>
      <c r="F1164" s="20">
        <v>6818</v>
      </c>
      <c r="G1164">
        <v>1158</v>
      </c>
      <c r="H1164" s="20"/>
      <c r="I1164">
        <f>SUMIFS('总明细 源文件后台下'!G:G,'总明细 源文件后台下'!E:E,E1164,'总明细 源文件后台下'!C:C,"Order")</f>
        <v>0</v>
      </c>
      <c r="J1164">
        <f>SUMIFS('总明细 源文件后台下'!M:M,'总明细 源文件后台下'!E:E,E1164,'总明细 源文件后台下'!C:C,"Order")</f>
        <v>0</v>
      </c>
      <c r="K1164">
        <f>SUMIFS('总明细 源文件后台下'!N:N,'总明细 源文件后台下'!E:E,E1164,'总明细 源文件后台下'!C:C,"Order")</f>
        <v>0</v>
      </c>
      <c r="L1164">
        <f>SUMIFS('总明细 源文件后台下'!O:O,'总明细 源文件后台下'!E:E,E1164,'总明细 源文件后台下'!C:C,"Order")</f>
        <v>0</v>
      </c>
      <c r="M1164">
        <f>SUMIFS('总明细 源文件后台下'!P:P,'总明细 源文件后台下'!E:E,E1164,'总明细 源文件后台下'!C:C,"Order")</f>
        <v>0</v>
      </c>
      <c r="N1164">
        <f>SUMIFS('总明细 源文件后台下'!Q:Q,'总明细 源文件后台下'!E:E,E1164,'总明细 源文件后台下'!C:C,"Order")</f>
        <v>0</v>
      </c>
      <c r="O1164">
        <f>SUMIFS('总明细 源文件后台下'!R:R,'总明细 源文件后台下'!E:E,E1164,'总明细 源文件后台下'!C:C,"Order")</f>
        <v>0</v>
      </c>
      <c r="P1164">
        <f>SUMIFS('总明细 源文件后台下'!S:S,'总明细 源文件后台下'!E:E,E1164,'总明细 源文件后台下'!C:C,"Order")</f>
        <v>0</v>
      </c>
      <c r="Q1164">
        <f>SUMIFS('总明细 源文件后台下'!T:T,'总明细 源文件后台下'!E:E,E1164,'总明细 源文件后台下'!C:C,"Order")</f>
        <v>0</v>
      </c>
      <c r="R1164">
        <f>SUMIFS('总明细 源文件后台下'!U:U,'总明细 源文件后台下'!E:E,E1164,'总明细 源文件后台下'!C:C,"Order")</f>
        <v>0</v>
      </c>
      <c r="S1164">
        <f>SUMIFS('总明细 源文件后台下'!V:V,'总明细 源文件后台下'!E:E,E1164,'总明细 源文件后台下'!C:C,"Order")</f>
        <v>0</v>
      </c>
      <c r="T1164">
        <f>SUMIFS('总明细 源文件后台下'!W:W,'总明细 源文件后台下'!E:E,E1164,'总明细 源文件后台下'!C:C,"Order")</f>
        <v>0</v>
      </c>
      <c r="U1164">
        <f>SUMIFS('总明细 源文件后台下'!G:G,'总明细 源文件后台下'!E:E,E1164,'总明细 源文件后台下'!C:C,"Refund")</f>
        <v>0</v>
      </c>
      <c r="V1164">
        <f>SUMIFS('总明细 源文件后台下'!M:M,'总明细 源文件后台下'!E:E,E1164,'总明细 源文件后台下'!C:C,"Refund")</f>
        <v>0</v>
      </c>
      <c r="W1164">
        <f>SUMIFS('总明细 源文件后台下'!N:N,'总明细 源文件后台下'!E:E,E1164,'总明细 源文件后台下'!C:C,"Refund")</f>
        <v>0</v>
      </c>
      <c r="X1164">
        <f>SUMIFS('总明细 源文件后台下'!O:O,'总明细 源文件后台下'!E:E,E1164,'总明细 源文件后台下'!C:C,"Refund")</f>
        <v>0</v>
      </c>
      <c r="Y1164">
        <f>SUMIFS('总明细 源文件后台下'!P:P,'总明细 源文件后台下'!E:E,E1164,'总明细 源文件后台下'!C:C,"Refund")</f>
        <v>0</v>
      </c>
      <c r="Z1164">
        <f>SUMIFS('总明细 源文件后台下'!Q:Q,'总明细 源文件后台下'!E:E,E1164,'总明细 源文件后台下'!C:C,"Refund")</f>
        <v>0</v>
      </c>
      <c r="AA1164">
        <f>SUMIFS('总明细 源文件后台下'!R:R,'总明细 源文件后台下'!E:E,E1164,'总明细 源文件后台下'!C:C,"Refund")</f>
        <v>0</v>
      </c>
      <c r="AB1164">
        <f>SUMIFS('总明细 源文件后台下'!S:S,'总明细 源文件后台下'!E:E,E1164,'总明细 源文件后台下'!C:C,"Refund")</f>
        <v>0</v>
      </c>
      <c r="AC1164">
        <f>SUMIFS('总明细 源文件后台下'!T:T,'总明细 源文件后台下'!E:E,E1164,'总明细 源文件后台下'!C:C,"Refund")</f>
        <v>0</v>
      </c>
      <c r="AD1164">
        <f>SUMIFS('总明细 源文件后台下'!U:U,'总明细 源文件后台下'!E:E,E1164,'总明细 源文件后台下'!C:C,"Refund")</f>
        <v>0</v>
      </c>
      <c r="AE1164">
        <f>SUMIFS('总明细 源文件后台下'!V:V,'总明细 源文件后台下'!E:E,E1164,'总明细 源文件后台下'!C:C,"Refund")</f>
        <v>0</v>
      </c>
      <c r="AF1164">
        <f>SUMIFS('总明细 源文件后台下'!W:W,'总明细 源文件后台下'!E:E,E1164,'总明细 源文件后台下'!C:C,"Refund")</f>
        <v>0</v>
      </c>
      <c r="AK1164">
        <f>(SUMIF('广告费 源文件后台下'!G:G,E1164,'广告费 源文件后台下'!M:M))*-1</f>
        <v>0</v>
      </c>
      <c r="AL1164">
        <f>SUMIFS('总明细 源文件后台下'!W:W,'总明细 源文件后台下'!E:E,E1164,'总明细 源文件后台下'!C:C,"Adjustment",'总明细 源文件后台下'!F:F,"FBA Inventory Reimbursement - Customer Return")</f>
        <v>0</v>
      </c>
      <c r="AM1164">
        <f>SUMIFS('总明细 源文件后台下'!W:W,'总明细 源文件后台下'!E:E,E1164,'总明细 源文件后台下'!C:C,"Adjustment",'总明细 源文件后台下'!F:F,"FBA Inventory Reimbursement - Damaged:Warehouse")</f>
        <v>0</v>
      </c>
      <c r="AN1164">
        <f>SUMIFS('总明细 源文件后台下'!W:W,'总明细 源文件后台下'!E:E,E1164,'总明细 源文件后台下'!C:C,"Adjustment",'总明细 源文件后台下'!F:F,"FBA Inventory Reimbursement - Customer Service Issue")</f>
        <v>0</v>
      </c>
      <c r="AO1164">
        <f>SUMIFS('总明细 源文件后台下'!W:W,'总明细 源文件后台下'!E:E,E1164,'总明细 源文件后台下'!C:C,"Adjustment",'总明细 源文件后台下'!F:F,"FBA Inventory Reimbursement - Fee Correction")</f>
        <v>0</v>
      </c>
      <c r="AP1164">
        <f>SUMIFS('总明细 源文件后台下'!W:W,'总明细 源文件后台下'!E:E,E1164,'总明细 源文件后台下'!C:C,"Adjustment",'总明细 源文件后台下'!F:F,"FBA Inventory Reimbursement - General Adjustment")</f>
        <v>0</v>
      </c>
      <c r="AQ1164">
        <f>SUMIFS('总明细 源文件后台下'!W:W,'总明细 源文件后台下'!E:E,E1164,'总明细 源文件后台下'!C:C,"Adjustment",'总明细 源文件后台下'!F:F,"FBA Inventory Reimbursement - Lost:Inbound")</f>
        <v>0</v>
      </c>
      <c r="AR1164">
        <f>SUMIFS('总明细 源文件后台下'!W:W,'总明细 源文件后台下'!E:E,E1164,'总明细 源文件后台下'!C:C,"Adjustment",'总明细 源文件后台下'!F:F,"FBA Inventory Reimbursement - Lost:Warehouse")</f>
        <v>0</v>
      </c>
      <c r="AS1164">
        <f>SUMIFS('总明细 源文件后台下'!W:W,'总明细 源文件后台下'!E:E,E1164,'总明细 源文件后台下'!C:C,"Adjustment",'总明细 源文件后台下'!F:F,"Non-subscription Fee Adjustment")</f>
        <v>0</v>
      </c>
      <c r="AT1164">
        <f>SUMIFS('总明细 源文件后台下'!W:W,'总明细 源文件后台下'!E:E,E1164,'总明细 源文件后台下'!C:C,"Adjustment",'总明细 源文件后台下'!F:F,"FBA Inventory Placement Service Fee")</f>
        <v>0</v>
      </c>
      <c r="AV1164">
        <f>SUMIF('FBA Customer Return Per Unit Fe'!B:B,E1164,'FBA Customer Return Per Unit Fe'!C:C)</f>
        <v>0</v>
      </c>
      <c r="AX1164">
        <f>(SUMIF('仓储费 源文件后台下'!C:C,E1164,'仓储费 源文件后台下'!V:V))*-1</f>
        <v>0</v>
      </c>
      <c r="AZ1164">
        <f>SUMIF('Disposal Fee销毁费用-160.95'!B:B,E1164,'Disposal Fee销毁费用-160.95'!D:D)*-1</f>
        <v>0</v>
      </c>
      <c r="BC1164">
        <f>IFERROR(VLOOKUP(F1164,'优惠券-86.4'!F:I,4,0),0)</f>
        <v>0</v>
      </c>
      <c r="BD1164">
        <f>IFERROR(VLOOKUP(F1164,'早评-120'!E:H,4,0),0)</f>
        <v>0</v>
      </c>
      <c r="BF1164">
        <f t="shared" si="144"/>
        <v>0</v>
      </c>
      <c r="BG1164">
        <f t="shared" si="145"/>
        <v>0</v>
      </c>
      <c r="BH1164">
        <f t="shared" si="146"/>
        <v>0</v>
      </c>
      <c r="BQ1164" s="45">
        <f t="shared" si="147"/>
        <v>0</v>
      </c>
      <c r="BR1164">
        <f>SUMIFS('9月销毁明细'!D:D,'9月销毁明细'!A:A,E1164,'9月销毁明细'!H:H,"Sellable")</f>
        <v>0</v>
      </c>
      <c r="BS1164">
        <f>SUMIFS('9月销毁明细'!G:G,'9月销毁明细'!A:A,E1164,'9月销毁明细'!H:H,"Sellable")</f>
        <v>0</v>
      </c>
      <c r="BT1164">
        <f>SUMIFS('9月销毁明细'!D:D,'9月销毁明细'!A:A,E1164,'9月销毁明细'!H:H,"Unsellable")</f>
        <v>0</v>
      </c>
      <c r="BU1164">
        <f>SUMIFS('9月销毁明细'!G:G,'9月销毁明细'!A:A,E1164,'9月销毁明细'!H:H,"Unsellable")</f>
        <v>0</v>
      </c>
      <c r="BW1164">
        <f>IFERROR(I1164*VLOOKUP(F1164,'9.3成本表'!C:L,10,0),0)</f>
        <v>0</v>
      </c>
      <c r="BX1164">
        <f t="shared" si="148"/>
        <v>0</v>
      </c>
      <c r="CC1164" s="45">
        <f t="shared" si="149"/>
        <v>0</v>
      </c>
      <c r="CD1164" s="45">
        <f t="shared" si="150"/>
        <v>0</v>
      </c>
      <c r="CE1164" s="45">
        <f t="shared" si="151"/>
        <v>0</v>
      </c>
    </row>
    <row r="1165" spans="4:83" x14ac:dyDescent="0.25">
      <c r="D1165" s="20" t="s">
        <v>2439</v>
      </c>
      <c r="E1165" s="20" t="s">
        <v>2440</v>
      </c>
      <c r="F1165" s="20">
        <v>6818</v>
      </c>
      <c r="G1165">
        <v>1159</v>
      </c>
      <c r="H1165" s="20"/>
      <c r="I1165">
        <f>SUMIFS('总明细 源文件后台下'!G:G,'总明细 源文件后台下'!E:E,E1165,'总明细 源文件后台下'!C:C,"Order")</f>
        <v>0</v>
      </c>
      <c r="J1165">
        <f>SUMIFS('总明细 源文件后台下'!M:M,'总明细 源文件后台下'!E:E,E1165,'总明细 源文件后台下'!C:C,"Order")</f>
        <v>0</v>
      </c>
      <c r="K1165">
        <f>SUMIFS('总明细 源文件后台下'!N:N,'总明细 源文件后台下'!E:E,E1165,'总明细 源文件后台下'!C:C,"Order")</f>
        <v>0</v>
      </c>
      <c r="L1165">
        <f>SUMIFS('总明细 源文件后台下'!O:O,'总明细 源文件后台下'!E:E,E1165,'总明细 源文件后台下'!C:C,"Order")</f>
        <v>0</v>
      </c>
      <c r="M1165">
        <f>SUMIFS('总明细 源文件后台下'!P:P,'总明细 源文件后台下'!E:E,E1165,'总明细 源文件后台下'!C:C,"Order")</f>
        <v>0</v>
      </c>
      <c r="N1165">
        <f>SUMIFS('总明细 源文件后台下'!Q:Q,'总明细 源文件后台下'!E:E,E1165,'总明细 源文件后台下'!C:C,"Order")</f>
        <v>0</v>
      </c>
      <c r="O1165">
        <f>SUMIFS('总明细 源文件后台下'!R:R,'总明细 源文件后台下'!E:E,E1165,'总明细 源文件后台下'!C:C,"Order")</f>
        <v>0</v>
      </c>
      <c r="P1165">
        <f>SUMIFS('总明细 源文件后台下'!S:S,'总明细 源文件后台下'!E:E,E1165,'总明细 源文件后台下'!C:C,"Order")</f>
        <v>0</v>
      </c>
      <c r="Q1165">
        <f>SUMIFS('总明细 源文件后台下'!T:T,'总明细 源文件后台下'!E:E,E1165,'总明细 源文件后台下'!C:C,"Order")</f>
        <v>0</v>
      </c>
      <c r="R1165">
        <f>SUMIFS('总明细 源文件后台下'!U:U,'总明细 源文件后台下'!E:E,E1165,'总明细 源文件后台下'!C:C,"Order")</f>
        <v>0</v>
      </c>
      <c r="S1165">
        <f>SUMIFS('总明细 源文件后台下'!V:V,'总明细 源文件后台下'!E:E,E1165,'总明细 源文件后台下'!C:C,"Order")</f>
        <v>0</v>
      </c>
      <c r="T1165">
        <f>SUMIFS('总明细 源文件后台下'!W:W,'总明细 源文件后台下'!E:E,E1165,'总明细 源文件后台下'!C:C,"Order")</f>
        <v>0</v>
      </c>
      <c r="U1165">
        <f>SUMIFS('总明细 源文件后台下'!G:G,'总明细 源文件后台下'!E:E,E1165,'总明细 源文件后台下'!C:C,"Refund")</f>
        <v>0</v>
      </c>
      <c r="V1165">
        <f>SUMIFS('总明细 源文件后台下'!M:M,'总明细 源文件后台下'!E:E,E1165,'总明细 源文件后台下'!C:C,"Refund")</f>
        <v>0</v>
      </c>
      <c r="W1165">
        <f>SUMIFS('总明细 源文件后台下'!N:N,'总明细 源文件后台下'!E:E,E1165,'总明细 源文件后台下'!C:C,"Refund")</f>
        <v>0</v>
      </c>
      <c r="X1165">
        <f>SUMIFS('总明细 源文件后台下'!O:O,'总明细 源文件后台下'!E:E,E1165,'总明细 源文件后台下'!C:C,"Refund")</f>
        <v>0</v>
      </c>
      <c r="Y1165">
        <f>SUMIFS('总明细 源文件后台下'!P:P,'总明细 源文件后台下'!E:E,E1165,'总明细 源文件后台下'!C:C,"Refund")</f>
        <v>0</v>
      </c>
      <c r="Z1165">
        <f>SUMIFS('总明细 源文件后台下'!Q:Q,'总明细 源文件后台下'!E:E,E1165,'总明细 源文件后台下'!C:C,"Refund")</f>
        <v>0</v>
      </c>
      <c r="AA1165">
        <f>SUMIFS('总明细 源文件后台下'!R:R,'总明细 源文件后台下'!E:E,E1165,'总明细 源文件后台下'!C:C,"Refund")</f>
        <v>0</v>
      </c>
      <c r="AB1165">
        <f>SUMIFS('总明细 源文件后台下'!S:S,'总明细 源文件后台下'!E:E,E1165,'总明细 源文件后台下'!C:C,"Refund")</f>
        <v>0</v>
      </c>
      <c r="AC1165">
        <f>SUMIFS('总明细 源文件后台下'!T:T,'总明细 源文件后台下'!E:E,E1165,'总明细 源文件后台下'!C:C,"Refund")</f>
        <v>0</v>
      </c>
      <c r="AD1165">
        <f>SUMIFS('总明细 源文件后台下'!U:U,'总明细 源文件后台下'!E:E,E1165,'总明细 源文件后台下'!C:C,"Refund")</f>
        <v>0</v>
      </c>
      <c r="AE1165">
        <f>SUMIFS('总明细 源文件后台下'!V:V,'总明细 源文件后台下'!E:E,E1165,'总明细 源文件后台下'!C:C,"Refund")</f>
        <v>0</v>
      </c>
      <c r="AF1165">
        <f>SUMIFS('总明细 源文件后台下'!W:W,'总明细 源文件后台下'!E:E,E1165,'总明细 源文件后台下'!C:C,"Refund")</f>
        <v>0</v>
      </c>
      <c r="AK1165">
        <f>(SUMIF('广告费 源文件后台下'!G:G,E1165,'广告费 源文件后台下'!M:M))*-1</f>
        <v>0</v>
      </c>
      <c r="AL1165">
        <f>SUMIFS('总明细 源文件后台下'!W:W,'总明细 源文件后台下'!E:E,E1165,'总明细 源文件后台下'!C:C,"Adjustment",'总明细 源文件后台下'!F:F,"FBA Inventory Reimbursement - Customer Return")</f>
        <v>0</v>
      </c>
      <c r="AM1165">
        <f>SUMIFS('总明细 源文件后台下'!W:W,'总明细 源文件后台下'!E:E,E1165,'总明细 源文件后台下'!C:C,"Adjustment",'总明细 源文件后台下'!F:F,"FBA Inventory Reimbursement - Damaged:Warehouse")</f>
        <v>0</v>
      </c>
      <c r="AN1165">
        <f>SUMIFS('总明细 源文件后台下'!W:W,'总明细 源文件后台下'!E:E,E1165,'总明细 源文件后台下'!C:C,"Adjustment",'总明细 源文件后台下'!F:F,"FBA Inventory Reimbursement - Customer Service Issue")</f>
        <v>0</v>
      </c>
      <c r="AO1165">
        <f>SUMIFS('总明细 源文件后台下'!W:W,'总明细 源文件后台下'!E:E,E1165,'总明细 源文件后台下'!C:C,"Adjustment",'总明细 源文件后台下'!F:F,"FBA Inventory Reimbursement - Fee Correction")</f>
        <v>0</v>
      </c>
      <c r="AP1165">
        <f>SUMIFS('总明细 源文件后台下'!W:W,'总明细 源文件后台下'!E:E,E1165,'总明细 源文件后台下'!C:C,"Adjustment",'总明细 源文件后台下'!F:F,"FBA Inventory Reimbursement - General Adjustment")</f>
        <v>0</v>
      </c>
      <c r="AQ1165">
        <f>SUMIFS('总明细 源文件后台下'!W:W,'总明细 源文件后台下'!E:E,E1165,'总明细 源文件后台下'!C:C,"Adjustment",'总明细 源文件后台下'!F:F,"FBA Inventory Reimbursement - Lost:Inbound")</f>
        <v>0</v>
      </c>
      <c r="AR1165">
        <f>SUMIFS('总明细 源文件后台下'!W:W,'总明细 源文件后台下'!E:E,E1165,'总明细 源文件后台下'!C:C,"Adjustment",'总明细 源文件后台下'!F:F,"FBA Inventory Reimbursement - Lost:Warehouse")</f>
        <v>0</v>
      </c>
      <c r="AS1165">
        <f>SUMIFS('总明细 源文件后台下'!W:W,'总明细 源文件后台下'!E:E,E1165,'总明细 源文件后台下'!C:C,"Adjustment",'总明细 源文件后台下'!F:F,"Non-subscription Fee Adjustment")</f>
        <v>0</v>
      </c>
      <c r="AT1165">
        <f>SUMIFS('总明细 源文件后台下'!W:W,'总明细 源文件后台下'!E:E,E1165,'总明细 源文件后台下'!C:C,"Adjustment",'总明细 源文件后台下'!F:F,"FBA Inventory Placement Service Fee")</f>
        <v>0</v>
      </c>
      <c r="AV1165">
        <f>SUMIF('FBA Customer Return Per Unit Fe'!B:B,E1165,'FBA Customer Return Per Unit Fe'!C:C)</f>
        <v>0</v>
      </c>
      <c r="AX1165">
        <f>(SUMIF('仓储费 源文件后台下'!C:C,E1165,'仓储费 源文件后台下'!V:V))*-1</f>
        <v>0</v>
      </c>
      <c r="AZ1165">
        <f>SUMIF('Disposal Fee销毁费用-160.95'!B:B,E1165,'Disposal Fee销毁费用-160.95'!D:D)*-1</f>
        <v>0</v>
      </c>
      <c r="BC1165">
        <f>IFERROR(VLOOKUP(F1165,'优惠券-86.4'!F:I,4,0),0)</f>
        <v>0</v>
      </c>
      <c r="BD1165">
        <f>IFERROR(VLOOKUP(F1165,'早评-120'!E:H,4,0),0)</f>
        <v>0</v>
      </c>
      <c r="BF1165">
        <f t="shared" si="144"/>
        <v>0</v>
      </c>
      <c r="BG1165">
        <f t="shared" si="145"/>
        <v>0</v>
      </c>
      <c r="BH1165">
        <f t="shared" si="146"/>
        <v>0</v>
      </c>
      <c r="BQ1165" s="45">
        <f t="shared" si="147"/>
        <v>0</v>
      </c>
      <c r="BR1165">
        <f>SUMIFS('9月销毁明细'!D:D,'9月销毁明细'!A:A,E1165,'9月销毁明细'!H:H,"Sellable")</f>
        <v>0</v>
      </c>
      <c r="BS1165">
        <f>SUMIFS('9月销毁明细'!G:G,'9月销毁明细'!A:A,E1165,'9月销毁明细'!H:H,"Sellable")</f>
        <v>0</v>
      </c>
      <c r="BT1165">
        <f>SUMIFS('9月销毁明细'!D:D,'9月销毁明细'!A:A,E1165,'9月销毁明细'!H:H,"Unsellable")</f>
        <v>0</v>
      </c>
      <c r="BU1165">
        <f>SUMIFS('9月销毁明细'!G:G,'9月销毁明细'!A:A,E1165,'9月销毁明细'!H:H,"Unsellable")</f>
        <v>0</v>
      </c>
      <c r="BW1165">
        <f>IFERROR(I1165*VLOOKUP(F1165,'9.3成本表'!C:L,10,0),0)</f>
        <v>0</v>
      </c>
      <c r="BX1165">
        <f t="shared" si="148"/>
        <v>0</v>
      </c>
      <c r="CC1165" s="45">
        <f t="shared" si="149"/>
        <v>0</v>
      </c>
      <c r="CD1165" s="45">
        <f t="shared" si="150"/>
        <v>0</v>
      </c>
      <c r="CE1165" s="45">
        <f t="shared" si="151"/>
        <v>0</v>
      </c>
    </row>
    <row r="1166" spans="4:83" x14ac:dyDescent="0.25">
      <c r="D1166" s="20" t="s">
        <v>2441</v>
      </c>
      <c r="E1166" s="20" t="s">
        <v>2442</v>
      </c>
      <c r="F1166" s="20">
        <v>6818</v>
      </c>
      <c r="G1166">
        <v>1160</v>
      </c>
      <c r="H1166" s="20"/>
      <c r="I1166">
        <f>SUMIFS('总明细 源文件后台下'!G:G,'总明细 源文件后台下'!E:E,E1166,'总明细 源文件后台下'!C:C,"Order")</f>
        <v>0</v>
      </c>
      <c r="J1166">
        <f>SUMIFS('总明细 源文件后台下'!M:M,'总明细 源文件后台下'!E:E,E1166,'总明细 源文件后台下'!C:C,"Order")</f>
        <v>0</v>
      </c>
      <c r="K1166">
        <f>SUMIFS('总明细 源文件后台下'!N:N,'总明细 源文件后台下'!E:E,E1166,'总明细 源文件后台下'!C:C,"Order")</f>
        <v>0</v>
      </c>
      <c r="L1166">
        <f>SUMIFS('总明细 源文件后台下'!O:O,'总明细 源文件后台下'!E:E,E1166,'总明细 源文件后台下'!C:C,"Order")</f>
        <v>0</v>
      </c>
      <c r="M1166">
        <f>SUMIFS('总明细 源文件后台下'!P:P,'总明细 源文件后台下'!E:E,E1166,'总明细 源文件后台下'!C:C,"Order")</f>
        <v>0</v>
      </c>
      <c r="N1166">
        <f>SUMIFS('总明细 源文件后台下'!Q:Q,'总明细 源文件后台下'!E:E,E1166,'总明细 源文件后台下'!C:C,"Order")</f>
        <v>0</v>
      </c>
      <c r="O1166">
        <f>SUMIFS('总明细 源文件后台下'!R:R,'总明细 源文件后台下'!E:E,E1166,'总明细 源文件后台下'!C:C,"Order")</f>
        <v>0</v>
      </c>
      <c r="P1166">
        <f>SUMIFS('总明细 源文件后台下'!S:S,'总明细 源文件后台下'!E:E,E1166,'总明细 源文件后台下'!C:C,"Order")</f>
        <v>0</v>
      </c>
      <c r="Q1166">
        <f>SUMIFS('总明细 源文件后台下'!T:T,'总明细 源文件后台下'!E:E,E1166,'总明细 源文件后台下'!C:C,"Order")</f>
        <v>0</v>
      </c>
      <c r="R1166">
        <f>SUMIFS('总明细 源文件后台下'!U:U,'总明细 源文件后台下'!E:E,E1166,'总明细 源文件后台下'!C:C,"Order")</f>
        <v>0</v>
      </c>
      <c r="S1166">
        <f>SUMIFS('总明细 源文件后台下'!V:V,'总明细 源文件后台下'!E:E,E1166,'总明细 源文件后台下'!C:C,"Order")</f>
        <v>0</v>
      </c>
      <c r="T1166">
        <f>SUMIFS('总明细 源文件后台下'!W:W,'总明细 源文件后台下'!E:E,E1166,'总明细 源文件后台下'!C:C,"Order")</f>
        <v>0</v>
      </c>
      <c r="U1166">
        <f>SUMIFS('总明细 源文件后台下'!G:G,'总明细 源文件后台下'!E:E,E1166,'总明细 源文件后台下'!C:C,"Refund")</f>
        <v>0</v>
      </c>
      <c r="V1166">
        <f>SUMIFS('总明细 源文件后台下'!M:M,'总明细 源文件后台下'!E:E,E1166,'总明细 源文件后台下'!C:C,"Refund")</f>
        <v>0</v>
      </c>
      <c r="W1166">
        <f>SUMIFS('总明细 源文件后台下'!N:N,'总明细 源文件后台下'!E:E,E1166,'总明细 源文件后台下'!C:C,"Refund")</f>
        <v>0</v>
      </c>
      <c r="X1166">
        <f>SUMIFS('总明细 源文件后台下'!O:O,'总明细 源文件后台下'!E:E,E1166,'总明细 源文件后台下'!C:C,"Refund")</f>
        <v>0</v>
      </c>
      <c r="Y1166">
        <f>SUMIFS('总明细 源文件后台下'!P:P,'总明细 源文件后台下'!E:E,E1166,'总明细 源文件后台下'!C:C,"Refund")</f>
        <v>0</v>
      </c>
      <c r="Z1166">
        <f>SUMIFS('总明细 源文件后台下'!Q:Q,'总明细 源文件后台下'!E:E,E1166,'总明细 源文件后台下'!C:C,"Refund")</f>
        <v>0</v>
      </c>
      <c r="AA1166">
        <f>SUMIFS('总明细 源文件后台下'!R:R,'总明细 源文件后台下'!E:E,E1166,'总明细 源文件后台下'!C:C,"Refund")</f>
        <v>0</v>
      </c>
      <c r="AB1166">
        <f>SUMIFS('总明细 源文件后台下'!S:S,'总明细 源文件后台下'!E:E,E1166,'总明细 源文件后台下'!C:C,"Refund")</f>
        <v>0</v>
      </c>
      <c r="AC1166">
        <f>SUMIFS('总明细 源文件后台下'!T:T,'总明细 源文件后台下'!E:E,E1166,'总明细 源文件后台下'!C:C,"Refund")</f>
        <v>0</v>
      </c>
      <c r="AD1166">
        <f>SUMIFS('总明细 源文件后台下'!U:U,'总明细 源文件后台下'!E:E,E1166,'总明细 源文件后台下'!C:C,"Refund")</f>
        <v>0</v>
      </c>
      <c r="AE1166">
        <f>SUMIFS('总明细 源文件后台下'!V:V,'总明细 源文件后台下'!E:E,E1166,'总明细 源文件后台下'!C:C,"Refund")</f>
        <v>0</v>
      </c>
      <c r="AF1166">
        <f>SUMIFS('总明细 源文件后台下'!W:W,'总明细 源文件后台下'!E:E,E1166,'总明细 源文件后台下'!C:C,"Refund")</f>
        <v>0</v>
      </c>
      <c r="AK1166">
        <f>(SUMIF('广告费 源文件后台下'!G:G,E1166,'广告费 源文件后台下'!M:M))*-1</f>
        <v>0</v>
      </c>
      <c r="AL1166">
        <f>SUMIFS('总明细 源文件后台下'!W:W,'总明细 源文件后台下'!E:E,E1166,'总明细 源文件后台下'!C:C,"Adjustment",'总明细 源文件后台下'!F:F,"FBA Inventory Reimbursement - Customer Return")</f>
        <v>0</v>
      </c>
      <c r="AM1166">
        <f>SUMIFS('总明细 源文件后台下'!W:W,'总明细 源文件后台下'!E:E,E1166,'总明细 源文件后台下'!C:C,"Adjustment",'总明细 源文件后台下'!F:F,"FBA Inventory Reimbursement - Damaged:Warehouse")</f>
        <v>0</v>
      </c>
      <c r="AN1166">
        <f>SUMIFS('总明细 源文件后台下'!W:W,'总明细 源文件后台下'!E:E,E1166,'总明细 源文件后台下'!C:C,"Adjustment",'总明细 源文件后台下'!F:F,"FBA Inventory Reimbursement - Customer Service Issue")</f>
        <v>0</v>
      </c>
      <c r="AO1166">
        <f>SUMIFS('总明细 源文件后台下'!W:W,'总明细 源文件后台下'!E:E,E1166,'总明细 源文件后台下'!C:C,"Adjustment",'总明细 源文件后台下'!F:F,"FBA Inventory Reimbursement - Fee Correction")</f>
        <v>0</v>
      </c>
      <c r="AP1166">
        <f>SUMIFS('总明细 源文件后台下'!W:W,'总明细 源文件后台下'!E:E,E1166,'总明细 源文件后台下'!C:C,"Adjustment",'总明细 源文件后台下'!F:F,"FBA Inventory Reimbursement - General Adjustment")</f>
        <v>0</v>
      </c>
      <c r="AQ1166">
        <f>SUMIFS('总明细 源文件后台下'!W:W,'总明细 源文件后台下'!E:E,E1166,'总明细 源文件后台下'!C:C,"Adjustment",'总明细 源文件后台下'!F:F,"FBA Inventory Reimbursement - Lost:Inbound")</f>
        <v>0</v>
      </c>
      <c r="AR1166">
        <f>SUMIFS('总明细 源文件后台下'!W:W,'总明细 源文件后台下'!E:E,E1166,'总明细 源文件后台下'!C:C,"Adjustment",'总明细 源文件后台下'!F:F,"FBA Inventory Reimbursement - Lost:Warehouse")</f>
        <v>0</v>
      </c>
      <c r="AS1166">
        <f>SUMIFS('总明细 源文件后台下'!W:W,'总明细 源文件后台下'!E:E,E1166,'总明细 源文件后台下'!C:C,"Adjustment",'总明细 源文件后台下'!F:F,"Non-subscription Fee Adjustment")</f>
        <v>0</v>
      </c>
      <c r="AT1166">
        <f>SUMIFS('总明细 源文件后台下'!W:W,'总明细 源文件后台下'!E:E,E1166,'总明细 源文件后台下'!C:C,"Adjustment",'总明细 源文件后台下'!F:F,"FBA Inventory Placement Service Fee")</f>
        <v>0</v>
      </c>
      <c r="AV1166">
        <f>SUMIF('FBA Customer Return Per Unit Fe'!B:B,E1166,'FBA Customer Return Per Unit Fe'!C:C)</f>
        <v>0</v>
      </c>
      <c r="AX1166">
        <f>(SUMIF('仓储费 源文件后台下'!C:C,E1166,'仓储费 源文件后台下'!V:V))*-1</f>
        <v>0</v>
      </c>
      <c r="AZ1166">
        <f>SUMIF('Disposal Fee销毁费用-160.95'!B:B,E1166,'Disposal Fee销毁费用-160.95'!D:D)*-1</f>
        <v>0</v>
      </c>
      <c r="BC1166">
        <f>IFERROR(VLOOKUP(F1166,'优惠券-86.4'!F:I,4,0),0)</f>
        <v>0</v>
      </c>
      <c r="BD1166">
        <f>IFERROR(VLOOKUP(F1166,'早评-120'!E:H,4,0),0)</f>
        <v>0</v>
      </c>
      <c r="BF1166">
        <f t="shared" si="144"/>
        <v>0</v>
      </c>
      <c r="BG1166">
        <f t="shared" si="145"/>
        <v>0</v>
      </c>
      <c r="BH1166">
        <f t="shared" si="146"/>
        <v>0</v>
      </c>
      <c r="BQ1166" s="45">
        <f t="shared" si="147"/>
        <v>0</v>
      </c>
      <c r="BR1166">
        <f>SUMIFS('9月销毁明细'!D:D,'9月销毁明细'!A:A,E1166,'9月销毁明细'!H:H,"Sellable")</f>
        <v>0</v>
      </c>
      <c r="BS1166">
        <f>SUMIFS('9月销毁明细'!G:G,'9月销毁明细'!A:A,E1166,'9月销毁明细'!H:H,"Sellable")</f>
        <v>0</v>
      </c>
      <c r="BT1166">
        <f>SUMIFS('9月销毁明细'!D:D,'9月销毁明细'!A:A,E1166,'9月销毁明细'!H:H,"Unsellable")</f>
        <v>0</v>
      </c>
      <c r="BU1166">
        <f>SUMIFS('9月销毁明细'!G:G,'9月销毁明细'!A:A,E1166,'9月销毁明细'!H:H,"Unsellable")</f>
        <v>0</v>
      </c>
      <c r="BW1166">
        <f>IFERROR(I1166*VLOOKUP(F1166,'9.3成本表'!C:L,10,0),0)</f>
        <v>0</v>
      </c>
      <c r="BX1166">
        <f t="shared" si="148"/>
        <v>0</v>
      </c>
      <c r="CC1166" s="45">
        <f t="shared" si="149"/>
        <v>0</v>
      </c>
      <c r="CD1166" s="45">
        <f t="shared" si="150"/>
        <v>0</v>
      </c>
      <c r="CE1166" s="45">
        <f t="shared" si="151"/>
        <v>0</v>
      </c>
    </row>
    <row r="1167" spans="4:83" x14ac:dyDescent="0.25">
      <c r="D1167" s="20" t="s">
        <v>2443</v>
      </c>
      <c r="E1167" s="20" t="s">
        <v>2444</v>
      </c>
      <c r="F1167" s="20">
        <v>6818</v>
      </c>
      <c r="G1167">
        <v>1161</v>
      </c>
      <c r="H1167" s="20"/>
      <c r="I1167">
        <f>SUMIFS('总明细 源文件后台下'!G:G,'总明细 源文件后台下'!E:E,E1167,'总明细 源文件后台下'!C:C,"Order")</f>
        <v>0</v>
      </c>
      <c r="J1167">
        <f>SUMIFS('总明细 源文件后台下'!M:M,'总明细 源文件后台下'!E:E,E1167,'总明细 源文件后台下'!C:C,"Order")</f>
        <v>0</v>
      </c>
      <c r="K1167">
        <f>SUMIFS('总明细 源文件后台下'!N:N,'总明细 源文件后台下'!E:E,E1167,'总明细 源文件后台下'!C:C,"Order")</f>
        <v>0</v>
      </c>
      <c r="L1167">
        <f>SUMIFS('总明细 源文件后台下'!O:O,'总明细 源文件后台下'!E:E,E1167,'总明细 源文件后台下'!C:C,"Order")</f>
        <v>0</v>
      </c>
      <c r="M1167">
        <f>SUMIFS('总明细 源文件后台下'!P:P,'总明细 源文件后台下'!E:E,E1167,'总明细 源文件后台下'!C:C,"Order")</f>
        <v>0</v>
      </c>
      <c r="N1167">
        <f>SUMIFS('总明细 源文件后台下'!Q:Q,'总明细 源文件后台下'!E:E,E1167,'总明细 源文件后台下'!C:C,"Order")</f>
        <v>0</v>
      </c>
      <c r="O1167">
        <f>SUMIFS('总明细 源文件后台下'!R:R,'总明细 源文件后台下'!E:E,E1167,'总明细 源文件后台下'!C:C,"Order")</f>
        <v>0</v>
      </c>
      <c r="P1167">
        <f>SUMIFS('总明细 源文件后台下'!S:S,'总明细 源文件后台下'!E:E,E1167,'总明细 源文件后台下'!C:C,"Order")</f>
        <v>0</v>
      </c>
      <c r="Q1167">
        <f>SUMIFS('总明细 源文件后台下'!T:T,'总明细 源文件后台下'!E:E,E1167,'总明细 源文件后台下'!C:C,"Order")</f>
        <v>0</v>
      </c>
      <c r="R1167">
        <f>SUMIFS('总明细 源文件后台下'!U:U,'总明细 源文件后台下'!E:E,E1167,'总明细 源文件后台下'!C:C,"Order")</f>
        <v>0</v>
      </c>
      <c r="S1167">
        <f>SUMIFS('总明细 源文件后台下'!V:V,'总明细 源文件后台下'!E:E,E1167,'总明细 源文件后台下'!C:C,"Order")</f>
        <v>0</v>
      </c>
      <c r="T1167">
        <f>SUMIFS('总明细 源文件后台下'!W:W,'总明细 源文件后台下'!E:E,E1167,'总明细 源文件后台下'!C:C,"Order")</f>
        <v>0</v>
      </c>
      <c r="U1167">
        <f>SUMIFS('总明细 源文件后台下'!G:G,'总明细 源文件后台下'!E:E,E1167,'总明细 源文件后台下'!C:C,"Refund")</f>
        <v>0</v>
      </c>
      <c r="V1167">
        <f>SUMIFS('总明细 源文件后台下'!M:M,'总明细 源文件后台下'!E:E,E1167,'总明细 源文件后台下'!C:C,"Refund")</f>
        <v>0</v>
      </c>
      <c r="W1167">
        <f>SUMIFS('总明细 源文件后台下'!N:N,'总明细 源文件后台下'!E:E,E1167,'总明细 源文件后台下'!C:C,"Refund")</f>
        <v>0</v>
      </c>
      <c r="X1167">
        <f>SUMIFS('总明细 源文件后台下'!O:O,'总明细 源文件后台下'!E:E,E1167,'总明细 源文件后台下'!C:C,"Refund")</f>
        <v>0</v>
      </c>
      <c r="Y1167">
        <f>SUMIFS('总明细 源文件后台下'!P:P,'总明细 源文件后台下'!E:E,E1167,'总明细 源文件后台下'!C:C,"Refund")</f>
        <v>0</v>
      </c>
      <c r="Z1167">
        <f>SUMIFS('总明细 源文件后台下'!Q:Q,'总明细 源文件后台下'!E:E,E1167,'总明细 源文件后台下'!C:C,"Refund")</f>
        <v>0</v>
      </c>
      <c r="AA1167">
        <f>SUMIFS('总明细 源文件后台下'!R:R,'总明细 源文件后台下'!E:E,E1167,'总明细 源文件后台下'!C:C,"Refund")</f>
        <v>0</v>
      </c>
      <c r="AB1167">
        <f>SUMIFS('总明细 源文件后台下'!S:S,'总明细 源文件后台下'!E:E,E1167,'总明细 源文件后台下'!C:C,"Refund")</f>
        <v>0</v>
      </c>
      <c r="AC1167">
        <f>SUMIFS('总明细 源文件后台下'!T:T,'总明细 源文件后台下'!E:E,E1167,'总明细 源文件后台下'!C:C,"Refund")</f>
        <v>0</v>
      </c>
      <c r="AD1167">
        <f>SUMIFS('总明细 源文件后台下'!U:U,'总明细 源文件后台下'!E:E,E1167,'总明细 源文件后台下'!C:C,"Refund")</f>
        <v>0</v>
      </c>
      <c r="AE1167">
        <f>SUMIFS('总明细 源文件后台下'!V:V,'总明细 源文件后台下'!E:E,E1167,'总明细 源文件后台下'!C:C,"Refund")</f>
        <v>0</v>
      </c>
      <c r="AF1167">
        <f>SUMIFS('总明细 源文件后台下'!W:W,'总明细 源文件后台下'!E:E,E1167,'总明细 源文件后台下'!C:C,"Refund")</f>
        <v>0</v>
      </c>
      <c r="AK1167">
        <f>(SUMIF('广告费 源文件后台下'!G:G,E1167,'广告费 源文件后台下'!M:M))*-1</f>
        <v>0</v>
      </c>
      <c r="AL1167">
        <f>SUMIFS('总明细 源文件后台下'!W:W,'总明细 源文件后台下'!E:E,E1167,'总明细 源文件后台下'!C:C,"Adjustment",'总明细 源文件后台下'!F:F,"FBA Inventory Reimbursement - Customer Return")</f>
        <v>0</v>
      </c>
      <c r="AM1167">
        <f>SUMIFS('总明细 源文件后台下'!W:W,'总明细 源文件后台下'!E:E,E1167,'总明细 源文件后台下'!C:C,"Adjustment",'总明细 源文件后台下'!F:F,"FBA Inventory Reimbursement - Damaged:Warehouse")</f>
        <v>0</v>
      </c>
      <c r="AN1167">
        <f>SUMIFS('总明细 源文件后台下'!W:W,'总明细 源文件后台下'!E:E,E1167,'总明细 源文件后台下'!C:C,"Adjustment",'总明细 源文件后台下'!F:F,"FBA Inventory Reimbursement - Customer Service Issue")</f>
        <v>0</v>
      </c>
      <c r="AO1167">
        <f>SUMIFS('总明细 源文件后台下'!W:W,'总明细 源文件后台下'!E:E,E1167,'总明细 源文件后台下'!C:C,"Adjustment",'总明细 源文件后台下'!F:F,"FBA Inventory Reimbursement - Fee Correction")</f>
        <v>0</v>
      </c>
      <c r="AP1167">
        <f>SUMIFS('总明细 源文件后台下'!W:W,'总明细 源文件后台下'!E:E,E1167,'总明细 源文件后台下'!C:C,"Adjustment",'总明细 源文件后台下'!F:F,"FBA Inventory Reimbursement - General Adjustment")</f>
        <v>0</v>
      </c>
      <c r="AQ1167">
        <f>SUMIFS('总明细 源文件后台下'!W:W,'总明细 源文件后台下'!E:E,E1167,'总明细 源文件后台下'!C:C,"Adjustment",'总明细 源文件后台下'!F:F,"FBA Inventory Reimbursement - Lost:Inbound")</f>
        <v>0</v>
      </c>
      <c r="AR1167">
        <f>SUMIFS('总明细 源文件后台下'!W:W,'总明细 源文件后台下'!E:E,E1167,'总明细 源文件后台下'!C:C,"Adjustment",'总明细 源文件后台下'!F:F,"FBA Inventory Reimbursement - Lost:Warehouse")</f>
        <v>0</v>
      </c>
      <c r="AS1167">
        <f>SUMIFS('总明细 源文件后台下'!W:W,'总明细 源文件后台下'!E:E,E1167,'总明细 源文件后台下'!C:C,"Adjustment",'总明细 源文件后台下'!F:F,"Non-subscription Fee Adjustment")</f>
        <v>0</v>
      </c>
      <c r="AT1167">
        <f>SUMIFS('总明细 源文件后台下'!W:W,'总明细 源文件后台下'!E:E,E1167,'总明细 源文件后台下'!C:C,"Adjustment",'总明细 源文件后台下'!F:F,"FBA Inventory Placement Service Fee")</f>
        <v>0</v>
      </c>
      <c r="AV1167">
        <f>SUMIF('FBA Customer Return Per Unit Fe'!B:B,E1167,'FBA Customer Return Per Unit Fe'!C:C)</f>
        <v>0</v>
      </c>
      <c r="AX1167">
        <f>(SUMIF('仓储费 源文件后台下'!C:C,E1167,'仓储费 源文件后台下'!V:V))*-1</f>
        <v>0</v>
      </c>
      <c r="AZ1167">
        <f>SUMIF('Disposal Fee销毁费用-160.95'!B:B,E1167,'Disposal Fee销毁费用-160.95'!D:D)*-1</f>
        <v>0</v>
      </c>
      <c r="BC1167">
        <f>IFERROR(VLOOKUP(F1167,'优惠券-86.4'!F:I,4,0),0)</f>
        <v>0</v>
      </c>
      <c r="BD1167">
        <f>IFERROR(VLOOKUP(F1167,'早评-120'!E:H,4,0),0)</f>
        <v>0</v>
      </c>
      <c r="BF1167">
        <f t="shared" si="144"/>
        <v>0</v>
      </c>
      <c r="BG1167">
        <f t="shared" si="145"/>
        <v>0</v>
      </c>
      <c r="BH1167">
        <f t="shared" si="146"/>
        <v>0</v>
      </c>
      <c r="BQ1167" s="45">
        <f t="shared" si="147"/>
        <v>0</v>
      </c>
      <c r="BR1167">
        <f>SUMIFS('9月销毁明细'!D:D,'9月销毁明细'!A:A,E1167,'9月销毁明细'!H:H,"Sellable")</f>
        <v>0</v>
      </c>
      <c r="BS1167">
        <f>SUMIFS('9月销毁明细'!G:G,'9月销毁明细'!A:A,E1167,'9月销毁明细'!H:H,"Sellable")</f>
        <v>0</v>
      </c>
      <c r="BT1167">
        <f>SUMIFS('9月销毁明细'!D:D,'9月销毁明细'!A:A,E1167,'9月销毁明细'!H:H,"Unsellable")</f>
        <v>0</v>
      </c>
      <c r="BU1167">
        <f>SUMIFS('9月销毁明细'!G:G,'9月销毁明细'!A:A,E1167,'9月销毁明细'!H:H,"Unsellable")</f>
        <v>0</v>
      </c>
      <c r="BW1167">
        <f>IFERROR(I1167*VLOOKUP(F1167,'9.3成本表'!C:L,10,0),0)</f>
        <v>0</v>
      </c>
      <c r="BX1167">
        <f t="shared" si="148"/>
        <v>0</v>
      </c>
      <c r="CC1167" s="45">
        <f t="shared" si="149"/>
        <v>0</v>
      </c>
      <c r="CD1167" s="45">
        <f t="shared" si="150"/>
        <v>0</v>
      </c>
      <c r="CE1167" s="45">
        <f t="shared" si="151"/>
        <v>0</v>
      </c>
    </row>
    <row r="1168" spans="4:83" x14ac:dyDescent="0.25">
      <c r="D1168" s="20" t="s">
        <v>2445</v>
      </c>
      <c r="E1168" s="20" t="s">
        <v>2446</v>
      </c>
      <c r="F1168" s="20">
        <v>6818</v>
      </c>
      <c r="G1168">
        <v>1162</v>
      </c>
      <c r="H1168" s="20"/>
      <c r="I1168">
        <f>SUMIFS('总明细 源文件后台下'!G:G,'总明细 源文件后台下'!E:E,E1168,'总明细 源文件后台下'!C:C,"Order")</f>
        <v>0</v>
      </c>
      <c r="J1168">
        <f>SUMIFS('总明细 源文件后台下'!M:M,'总明细 源文件后台下'!E:E,E1168,'总明细 源文件后台下'!C:C,"Order")</f>
        <v>0</v>
      </c>
      <c r="K1168">
        <f>SUMIFS('总明细 源文件后台下'!N:N,'总明细 源文件后台下'!E:E,E1168,'总明细 源文件后台下'!C:C,"Order")</f>
        <v>0</v>
      </c>
      <c r="L1168">
        <f>SUMIFS('总明细 源文件后台下'!O:O,'总明细 源文件后台下'!E:E,E1168,'总明细 源文件后台下'!C:C,"Order")</f>
        <v>0</v>
      </c>
      <c r="M1168">
        <f>SUMIFS('总明细 源文件后台下'!P:P,'总明细 源文件后台下'!E:E,E1168,'总明细 源文件后台下'!C:C,"Order")</f>
        <v>0</v>
      </c>
      <c r="N1168">
        <f>SUMIFS('总明细 源文件后台下'!Q:Q,'总明细 源文件后台下'!E:E,E1168,'总明细 源文件后台下'!C:C,"Order")</f>
        <v>0</v>
      </c>
      <c r="O1168">
        <f>SUMIFS('总明细 源文件后台下'!R:R,'总明细 源文件后台下'!E:E,E1168,'总明细 源文件后台下'!C:C,"Order")</f>
        <v>0</v>
      </c>
      <c r="P1168">
        <f>SUMIFS('总明细 源文件后台下'!S:S,'总明细 源文件后台下'!E:E,E1168,'总明细 源文件后台下'!C:C,"Order")</f>
        <v>0</v>
      </c>
      <c r="Q1168">
        <f>SUMIFS('总明细 源文件后台下'!T:T,'总明细 源文件后台下'!E:E,E1168,'总明细 源文件后台下'!C:C,"Order")</f>
        <v>0</v>
      </c>
      <c r="R1168">
        <f>SUMIFS('总明细 源文件后台下'!U:U,'总明细 源文件后台下'!E:E,E1168,'总明细 源文件后台下'!C:C,"Order")</f>
        <v>0</v>
      </c>
      <c r="S1168">
        <f>SUMIFS('总明细 源文件后台下'!V:V,'总明细 源文件后台下'!E:E,E1168,'总明细 源文件后台下'!C:C,"Order")</f>
        <v>0</v>
      </c>
      <c r="T1168">
        <f>SUMIFS('总明细 源文件后台下'!W:W,'总明细 源文件后台下'!E:E,E1168,'总明细 源文件后台下'!C:C,"Order")</f>
        <v>0</v>
      </c>
      <c r="U1168">
        <f>SUMIFS('总明细 源文件后台下'!G:G,'总明细 源文件后台下'!E:E,E1168,'总明细 源文件后台下'!C:C,"Refund")</f>
        <v>0</v>
      </c>
      <c r="V1168">
        <f>SUMIFS('总明细 源文件后台下'!M:M,'总明细 源文件后台下'!E:E,E1168,'总明细 源文件后台下'!C:C,"Refund")</f>
        <v>0</v>
      </c>
      <c r="W1168">
        <f>SUMIFS('总明细 源文件后台下'!N:N,'总明细 源文件后台下'!E:E,E1168,'总明细 源文件后台下'!C:C,"Refund")</f>
        <v>0</v>
      </c>
      <c r="X1168">
        <f>SUMIFS('总明细 源文件后台下'!O:O,'总明细 源文件后台下'!E:E,E1168,'总明细 源文件后台下'!C:C,"Refund")</f>
        <v>0</v>
      </c>
      <c r="Y1168">
        <f>SUMIFS('总明细 源文件后台下'!P:P,'总明细 源文件后台下'!E:E,E1168,'总明细 源文件后台下'!C:C,"Refund")</f>
        <v>0</v>
      </c>
      <c r="Z1168">
        <f>SUMIFS('总明细 源文件后台下'!Q:Q,'总明细 源文件后台下'!E:E,E1168,'总明细 源文件后台下'!C:C,"Refund")</f>
        <v>0</v>
      </c>
      <c r="AA1168">
        <f>SUMIFS('总明细 源文件后台下'!R:R,'总明细 源文件后台下'!E:E,E1168,'总明细 源文件后台下'!C:C,"Refund")</f>
        <v>0</v>
      </c>
      <c r="AB1168">
        <f>SUMIFS('总明细 源文件后台下'!S:S,'总明细 源文件后台下'!E:E,E1168,'总明细 源文件后台下'!C:C,"Refund")</f>
        <v>0</v>
      </c>
      <c r="AC1168">
        <f>SUMIFS('总明细 源文件后台下'!T:T,'总明细 源文件后台下'!E:E,E1168,'总明细 源文件后台下'!C:C,"Refund")</f>
        <v>0</v>
      </c>
      <c r="AD1168">
        <f>SUMIFS('总明细 源文件后台下'!U:U,'总明细 源文件后台下'!E:E,E1168,'总明细 源文件后台下'!C:C,"Refund")</f>
        <v>0</v>
      </c>
      <c r="AE1168">
        <f>SUMIFS('总明细 源文件后台下'!V:V,'总明细 源文件后台下'!E:E,E1168,'总明细 源文件后台下'!C:C,"Refund")</f>
        <v>0</v>
      </c>
      <c r="AF1168">
        <f>SUMIFS('总明细 源文件后台下'!W:W,'总明细 源文件后台下'!E:E,E1168,'总明细 源文件后台下'!C:C,"Refund")</f>
        <v>0</v>
      </c>
      <c r="AK1168">
        <f>(SUMIF('广告费 源文件后台下'!G:G,E1168,'广告费 源文件后台下'!M:M))*-1</f>
        <v>0</v>
      </c>
      <c r="AL1168">
        <f>SUMIFS('总明细 源文件后台下'!W:W,'总明细 源文件后台下'!E:E,E1168,'总明细 源文件后台下'!C:C,"Adjustment",'总明细 源文件后台下'!F:F,"FBA Inventory Reimbursement - Customer Return")</f>
        <v>0</v>
      </c>
      <c r="AM1168">
        <f>SUMIFS('总明细 源文件后台下'!W:W,'总明细 源文件后台下'!E:E,E1168,'总明细 源文件后台下'!C:C,"Adjustment",'总明细 源文件后台下'!F:F,"FBA Inventory Reimbursement - Damaged:Warehouse")</f>
        <v>0</v>
      </c>
      <c r="AN1168">
        <f>SUMIFS('总明细 源文件后台下'!W:W,'总明细 源文件后台下'!E:E,E1168,'总明细 源文件后台下'!C:C,"Adjustment",'总明细 源文件后台下'!F:F,"FBA Inventory Reimbursement - Customer Service Issue")</f>
        <v>0</v>
      </c>
      <c r="AO1168">
        <f>SUMIFS('总明细 源文件后台下'!W:W,'总明细 源文件后台下'!E:E,E1168,'总明细 源文件后台下'!C:C,"Adjustment",'总明细 源文件后台下'!F:F,"FBA Inventory Reimbursement - Fee Correction")</f>
        <v>0</v>
      </c>
      <c r="AP1168">
        <f>SUMIFS('总明细 源文件后台下'!W:W,'总明细 源文件后台下'!E:E,E1168,'总明细 源文件后台下'!C:C,"Adjustment",'总明细 源文件后台下'!F:F,"FBA Inventory Reimbursement - General Adjustment")</f>
        <v>0</v>
      </c>
      <c r="AQ1168">
        <f>SUMIFS('总明细 源文件后台下'!W:W,'总明细 源文件后台下'!E:E,E1168,'总明细 源文件后台下'!C:C,"Adjustment",'总明细 源文件后台下'!F:F,"FBA Inventory Reimbursement - Lost:Inbound")</f>
        <v>0</v>
      </c>
      <c r="AR1168">
        <f>SUMIFS('总明细 源文件后台下'!W:W,'总明细 源文件后台下'!E:E,E1168,'总明细 源文件后台下'!C:C,"Adjustment",'总明细 源文件后台下'!F:F,"FBA Inventory Reimbursement - Lost:Warehouse")</f>
        <v>0</v>
      </c>
      <c r="AS1168">
        <f>SUMIFS('总明细 源文件后台下'!W:W,'总明细 源文件后台下'!E:E,E1168,'总明细 源文件后台下'!C:C,"Adjustment",'总明细 源文件后台下'!F:F,"Non-subscription Fee Adjustment")</f>
        <v>0</v>
      </c>
      <c r="AT1168">
        <f>SUMIFS('总明细 源文件后台下'!W:W,'总明细 源文件后台下'!E:E,E1168,'总明细 源文件后台下'!C:C,"Adjustment",'总明细 源文件后台下'!F:F,"FBA Inventory Placement Service Fee")</f>
        <v>0</v>
      </c>
      <c r="AV1168">
        <f>SUMIF('FBA Customer Return Per Unit Fe'!B:B,E1168,'FBA Customer Return Per Unit Fe'!C:C)</f>
        <v>0</v>
      </c>
      <c r="AX1168">
        <f>(SUMIF('仓储费 源文件后台下'!C:C,E1168,'仓储费 源文件后台下'!V:V))*-1</f>
        <v>0</v>
      </c>
      <c r="AZ1168">
        <f>SUMIF('Disposal Fee销毁费用-160.95'!B:B,E1168,'Disposal Fee销毁费用-160.95'!D:D)*-1</f>
        <v>0</v>
      </c>
      <c r="BC1168">
        <f>IFERROR(VLOOKUP(F1168,'优惠券-86.4'!F:I,4,0),0)</f>
        <v>0</v>
      </c>
      <c r="BD1168">
        <f>IFERROR(VLOOKUP(F1168,'早评-120'!E:H,4,0),0)</f>
        <v>0</v>
      </c>
      <c r="BF1168">
        <f t="shared" si="144"/>
        <v>0</v>
      </c>
      <c r="BG1168">
        <f t="shared" si="145"/>
        <v>0</v>
      </c>
      <c r="BH1168">
        <f t="shared" si="146"/>
        <v>0</v>
      </c>
      <c r="BQ1168" s="45">
        <f t="shared" si="147"/>
        <v>0</v>
      </c>
      <c r="BR1168">
        <f>SUMIFS('9月销毁明细'!D:D,'9月销毁明细'!A:A,E1168,'9月销毁明细'!H:H,"Sellable")</f>
        <v>0</v>
      </c>
      <c r="BS1168">
        <f>SUMIFS('9月销毁明细'!G:G,'9月销毁明细'!A:A,E1168,'9月销毁明细'!H:H,"Sellable")</f>
        <v>0</v>
      </c>
      <c r="BT1168">
        <f>SUMIFS('9月销毁明细'!D:D,'9月销毁明细'!A:A,E1168,'9月销毁明细'!H:H,"Unsellable")</f>
        <v>0</v>
      </c>
      <c r="BU1168">
        <f>SUMIFS('9月销毁明细'!G:G,'9月销毁明细'!A:A,E1168,'9月销毁明细'!H:H,"Unsellable")</f>
        <v>0</v>
      </c>
      <c r="BW1168">
        <f>IFERROR(I1168*VLOOKUP(F1168,'9.3成本表'!C:L,10,0),0)</f>
        <v>0</v>
      </c>
      <c r="BX1168">
        <f t="shared" si="148"/>
        <v>0</v>
      </c>
      <c r="CC1168" s="45">
        <f t="shared" si="149"/>
        <v>0</v>
      </c>
      <c r="CD1168" s="45">
        <f t="shared" si="150"/>
        <v>0</v>
      </c>
      <c r="CE1168" s="45">
        <f t="shared" si="151"/>
        <v>0</v>
      </c>
    </row>
    <row r="1169" spans="4:83" x14ac:dyDescent="0.25">
      <c r="D1169" s="20" t="s">
        <v>2447</v>
      </c>
      <c r="E1169" s="20" t="s">
        <v>2448</v>
      </c>
      <c r="F1169" s="20">
        <v>6818</v>
      </c>
      <c r="G1169">
        <v>1163</v>
      </c>
      <c r="H1169" s="20"/>
      <c r="I1169">
        <f>SUMIFS('总明细 源文件后台下'!G:G,'总明细 源文件后台下'!E:E,E1169,'总明细 源文件后台下'!C:C,"Order")</f>
        <v>0</v>
      </c>
      <c r="J1169">
        <f>SUMIFS('总明细 源文件后台下'!M:M,'总明细 源文件后台下'!E:E,E1169,'总明细 源文件后台下'!C:C,"Order")</f>
        <v>0</v>
      </c>
      <c r="K1169">
        <f>SUMIFS('总明细 源文件后台下'!N:N,'总明细 源文件后台下'!E:E,E1169,'总明细 源文件后台下'!C:C,"Order")</f>
        <v>0</v>
      </c>
      <c r="L1169">
        <f>SUMIFS('总明细 源文件后台下'!O:O,'总明细 源文件后台下'!E:E,E1169,'总明细 源文件后台下'!C:C,"Order")</f>
        <v>0</v>
      </c>
      <c r="M1169">
        <f>SUMIFS('总明细 源文件后台下'!P:P,'总明细 源文件后台下'!E:E,E1169,'总明细 源文件后台下'!C:C,"Order")</f>
        <v>0</v>
      </c>
      <c r="N1169">
        <f>SUMIFS('总明细 源文件后台下'!Q:Q,'总明细 源文件后台下'!E:E,E1169,'总明细 源文件后台下'!C:C,"Order")</f>
        <v>0</v>
      </c>
      <c r="O1169">
        <f>SUMIFS('总明细 源文件后台下'!R:R,'总明细 源文件后台下'!E:E,E1169,'总明细 源文件后台下'!C:C,"Order")</f>
        <v>0</v>
      </c>
      <c r="P1169">
        <f>SUMIFS('总明细 源文件后台下'!S:S,'总明细 源文件后台下'!E:E,E1169,'总明细 源文件后台下'!C:C,"Order")</f>
        <v>0</v>
      </c>
      <c r="Q1169">
        <f>SUMIFS('总明细 源文件后台下'!T:T,'总明细 源文件后台下'!E:E,E1169,'总明细 源文件后台下'!C:C,"Order")</f>
        <v>0</v>
      </c>
      <c r="R1169">
        <f>SUMIFS('总明细 源文件后台下'!U:U,'总明细 源文件后台下'!E:E,E1169,'总明细 源文件后台下'!C:C,"Order")</f>
        <v>0</v>
      </c>
      <c r="S1169">
        <f>SUMIFS('总明细 源文件后台下'!V:V,'总明细 源文件后台下'!E:E,E1169,'总明细 源文件后台下'!C:C,"Order")</f>
        <v>0</v>
      </c>
      <c r="T1169">
        <f>SUMIFS('总明细 源文件后台下'!W:W,'总明细 源文件后台下'!E:E,E1169,'总明细 源文件后台下'!C:C,"Order")</f>
        <v>0</v>
      </c>
      <c r="U1169">
        <f>SUMIFS('总明细 源文件后台下'!G:G,'总明细 源文件后台下'!E:E,E1169,'总明细 源文件后台下'!C:C,"Refund")</f>
        <v>0</v>
      </c>
      <c r="V1169">
        <f>SUMIFS('总明细 源文件后台下'!M:M,'总明细 源文件后台下'!E:E,E1169,'总明细 源文件后台下'!C:C,"Refund")</f>
        <v>0</v>
      </c>
      <c r="W1169">
        <f>SUMIFS('总明细 源文件后台下'!N:N,'总明细 源文件后台下'!E:E,E1169,'总明细 源文件后台下'!C:C,"Refund")</f>
        <v>0</v>
      </c>
      <c r="X1169">
        <f>SUMIFS('总明细 源文件后台下'!O:O,'总明细 源文件后台下'!E:E,E1169,'总明细 源文件后台下'!C:C,"Refund")</f>
        <v>0</v>
      </c>
      <c r="Y1169">
        <f>SUMIFS('总明细 源文件后台下'!P:P,'总明细 源文件后台下'!E:E,E1169,'总明细 源文件后台下'!C:C,"Refund")</f>
        <v>0</v>
      </c>
      <c r="Z1169">
        <f>SUMIFS('总明细 源文件后台下'!Q:Q,'总明细 源文件后台下'!E:E,E1169,'总明细 源文件后台下'!C:C,"Refund")</f>
        <v>0</v>
      </c>
      <c r="AA1169">
        <f>SUMIFS('总明细 源文件后台下'!R:R,'总明细 源文件后台下'!E:E,E1169,'总明细 源文件后台下'!C:C,"Refund")</f>
        <v>0</v>
      </c>
      <c r="AB1169">
        <f>SUMIFS('总明细 源文件后台下'!S:S,'总明细 源文件后台下'!E:E,E1169,'总明细 源文件后台下'!C:C,"Refund")</f>
        <v>0</v>
      </c>
      <c r="AC1169">
        <f>SUMIFS('总明细 源文件后台下'!T:T,'总明细 源文件后台下'!E:E,E1169,'总明细 源文件后台下'!C:C,"Refund")</f>
        <v>0</v>
      </c>
      <c r="AD1169">
        <f>SUMIFS('总明细 源文件后台下'!U:U,'总明细 源文件后台下'!E:E,E1169,'总明细 源文件后台下'!C:C,"Refund")</f>
        <v>0</v>
      </c>
      <c r="AE1169">
        <f>SUMIFS('总明细 源文件后台下'!V:V,'总明细 源文件后台下'!E:E,E1169,'总明细 源文件后台下'!C:C,"Refund")</f>
        <v>0</v>
      </c>
      <c r="AF1169">
        <f>SUMIFS('总明细 源文件后台下'!W:W,'总明细 源文件后台下'!E:E,E1169,'总明细 源文件后台下'!C:C,"Refund")</f>
        <v>0</v>
      </c>
      <c r="AK1169">
        <f>(SUMIF('广告费 源文件后台下'!G:G,E1169,'广告费 源文件后台下'!M:M))*-1</f>
        <v>0</v>
      </c>
      <c r="AL1169">
        <f>SUMIFS('总明细 源文件后台下'!W:W,'总明细 源文件后台下'!E:E,E1169,'总明细 源文件后台下'!C:C,"Adjustment",'总明细 源文件后台下'!F:F,"FBA Inventory Reimbursement - Customer Return")</f>
        <v>0</v>
      </c>
      <c r="AM1169">
        <f>SUMIFS('总明细 源文件后台下'!W:W,'总明细 源文件后台下'!E:E,E1169,'总明细 源文件后台下'!C:C,"Adjustment",'总明细 源文件后台下'!F:F,"FBA Inventory Reimbursement - Damaged:Warehouse")</f>
        <v>0</v>
      </c>
      <c r="AN1169">
        <f>SUMIFS('总明细 源文件后台下'!W:W,'总明细 源文件后台下'!E:E,E1169,'总明细 源文件后台下'!C:C,"Adjustment",'总明细 源文件后台下'!F:F,"FBA Inventory Reimbursement - Customer Service Issue")</f>
        <v>0</v>
      </c>
      <c r="AO1169">
        <f>SUMIFS('总明细 源文件后台下'!W:W,'总明细 源文件后台下'!E:E,E1169,'总明细 源文件后台下'!C:C,"Adjustment",'总明细 源文件后台下'!F:F,"FBA Inventory Reimbursement - Fee Correction")</f>
        <v>0</v>
      </c>
      <c r="AP1169">
        <f>SUMIFS('总明细 源文件后台下'!W:W,'总明细 源文件后台下'!E:E,E1169,'总明细 源文件后台下'!C:C,"Adjustment",'总明细 源文件后台下'!F:F,"FBA Inventory Reimbursement - General Adjustment")</f>
        <v>0</v>
      </c>
      <c r="AQ1169">
        <f>SUMIFS('总明细 源文件后台下'!W:W,'总明细 源文件后台下'!E:E,E1169,'总明细 源文件后台下'!C:C,"Adjustment",'总明细 源文件后台下'!F:F,"FBA Inventory Reimbursement - Lost:Inbound")</f>
        <v>0</v>
      </c>
      <c r="AR1169">
        <f>SUMIFS('总明细 源文件后台下'!W:W,'总明细 源文件后台下'!E:E,E1169,'总明细 源文件后台下'!C:C,"Adjustment",'总明细 源文件后台下'!F:F,"FBA Inventory Reimbursement - Lost:Warehouse")</f>
        <v>0</v>
      </c>
      <c r="AS1169">
        <f>SUMIFS('总明细 源文件后台下'!W:W,'总明细 源文件后台下'!E:E,E1169,'总明细 源文件后台下'!C:C,"Adjustment",'总明细 源文件后台下'!F:F,"Non-subscription Fee Adjustment")</f>
        <v>0</v>
      </c>
      <c r="AT1169">
        <f>SUMIFS('总明细 源文件后台下'!W:W,'总明细 源文件后台下'!E:E,E1169,'总明细 源文件后台下'!C:C,"Adjustment",'总明细 源文件后台下'!F:F,"FBA Inventory Placement Service Fee")</f>
        <v>0</v>
      </c>
      <c r="AV1169">
        <f>SUMIF('FBA Customer Return Per Unit Fe'!B:B,E1169,'FBA Customer Return Per Unit Fe'!C:C)</f>
        <v>0</v>
      </c>
      <c r="AX1169">
        <f>(SUMIF('仓储费 源文件后台下'!C:C,E1169,'仓储费 源文件后台下'!V:V))*-1</f>
        <v>0</v>
      </c>
      <c r="AZ1169">
        <f>SUMIF('Disposal Fee销毁费用-160.95'!B:B,E1169,'Disposal Fee销毁费用-160.95'!D:D)*-1</f>
        <v>0</v>
      </c>
      <c r="BC1169">
        <f>IFERROR(VLOOKUP(F1169,'优惠券-86.4'!F:I,4,0),0)</f>
        <v>0</v>
      </c>
      <c r="BD1169">
        <f>IFERROR(VLOOKUP(F1169,'早评-120'!E:H,4,0),0)</f>
        <v>0</v>
      </c>
      <c r="BF1169">
        <f t="shared" si="144"/>
        <v>0</v>
      </c>
      <c r="BG1169">
        <f t="shared" si="145"/>
        <v>0</v>
      </c>
      <c r="BH1169">
        <f t="shared" si="146"/>
        <v>0</v>
      </c>
      <c r="BQ1169" s="45">
        <f t="shared" si="147"/>
        <v>0</v>
      </c>
      <c r="BR1169">
        <f>SUMIFS('9月销毁明细'!D:D,'9月销毁明细'!A:A,E1169,'9月销毁明细'!H:H,"Sellable")</f>
        <v>0</v>
      </c>
      <c r="BS1169">
        <f>SUMIFS('9月销毁明细'!G:G,'9月销毁明细'!A:A,E1169,'9月销毁明细'!H:H,"Sellable")</f>
        <v>0</v>
      </c>
      <c r="BT1169">
        <f>SUMIFS('9月销毁明细'!D:D,'9月销毁明细'!A:A,E1169,'9月销毁明细'!H:H,"Unsellable")</f>
        <v>0</v>
      </c>
      <c r="BU1169">
        <f>SUMIFS('9月销毁明细'!G:G,'9月销毁明细'!A:A,E1169,'9月销毁明细'!H:H,"Unsellable")</f>
        <v>0</v>
      </c>
      <c r="BW1169">
        <f>IFERROR(I1169*VLOOKUP(F1169,'9.3成本表'!C:L,10,0),0)</f>
        <v>0</v>
      </c>
      <c r="BX1169">
        <f t="shared" si="148"/>
        <v>0</v>
      </c>
      <c r="CC1169" s="45">
        <f t="shared" si="149"/>
        <v>0</v>
      </c>
      <c r="CD1169" s="45">
        <f t="shared" si="150"/>
        <v>0</v>
      </c>
      <c r="CE1169" s="45">
        <f t="shared" si="151"/>
        <v>0</v>
      </c>
    </row>
    <row r="1170" spans="4:83" x14ac:dyDescent="0.25">
      <c r="D1170" s="20" t="s">
        <v>2449</v>
      </c>
      <c r="E1170" s="20" t="s">
        <v>2450</v>
      </c>
      <c r="F1170" s="20">
        <v>6820</v>
      </c>
      <c r="G1170">
        <v>1164</v>
      </c>
      <c r="H1170" s="20"/>
      <c r="I1170">
        <f>SUMIFS('总明细 源文件后台下'!G:G,'总明细 源文件后台下'!E:E,E1170,'总明细 源文件后台下'!C:C,"Order")</f>
        <v>5</v>
      </c>
      <c r="J1170">
        <f>SUMIFS('总明细 源文件后台下'!M:M,'总明细 源文件后台下'!E:E,E1170,'总明细 源文件后台下'!C:C,"Order")</f>
        <v>49.95</v>
      </c>
      <c r="K1170">
        <f>SUMIFS('总明细 源文件后台下'!N:N,'总明细 源文件后台下'!E:E,E1170,'总明细 源文件后台下'!C:C,"Order")</f>
        <v>5.99</v>
      </c>
      <c r="L1170">
        <f>SUMIFS('总明细 源文件后台下'!O:O,'总明细 源文件后台下'!E:E,E1170,'总明细 源文件后台下'!C:C,"Order")</f>
        <v>0</v>
      </c>
      <c r="M1170">
        <f>SUMIFS('总明细 源文件后台下'!P:P,'总明细 源文件后台下'!E:E,E1170,'总明细 源文件后台下'!C:C,"Order")</f>
        <v>0</v>
      </c>
      <c r="N1170">
        <f>SUMIFS('总明细 源文件后台下'!Q:Q,'总明细 源文件后台下'!E:E,E1170,'总明细 源文件后台下'!C:C,"Order")</f>
        <v>0.67</v>
      </c>
      <c r="O1170">
        <f>SUMIFS('总明细 源文件后台下'!R:R,'总明细 源文件后台下'!E:E,E1170,'总明细 源文件后台下'!C:C,"Order")</f>
        <v>-0.67</v>
      </c>
      <c r="P1170">
        <f>SUMIFS('总明细 源文件后台下'!S:S,'总明细 源文件后台下'!E:E,E1170,'总明细 源文件后台下'!C:C,"Order")</f>
        <v>-8.5</v>
      </c>
      <c r="Q1170">
        <f>SUMIFS('总明细 源文件后台下'!T:T,'总明细 源文件后台下'!E:E,E1170,'总明细 源文件后台下'!C:C,"Order")</f>
        <v>-23.939999999999998</v>
      </c>
      <c r="R1170">
        <f>SUMIFS('总明细 源文件后台下'!U:U,'总明细 源文件后台下'!E:E,E1170,'总明细 源文件后台下'!C:C,"Order")</f>
        <v>0</v>
      </c>
      <c r="S1170">
        <f>SUMIFS('总明细 源文件后台下'!V:V,'总明细 源文件后台下'!E:E,E1170,'总明细 源文件后台下'!C:C,"Order")</f>
        <v>0</v>
      </c>
      <c r="T1170">
        <f>SUMIFS('总明细 源文件后台下'!W:W,'总明细 源文件后台下'!E:E,E1170,'总明细 源文件后台下'!C:C,"Order")</f>
        <v>23.5</v>
      </c>
      <c r="U1170">
        <f>SUMIFS('总明细 源文件后台下'!G:G,'总明细 源文件后台下'!E:E,E1170,'总明细 源文件后台下'!C:C,"Refund")</f>
        <v>1</v>
      </c>
      <c r="V1170">
        <f>SUMIFS('总明细 源文件后台下'!M:M,'总明细 源文件后台下'!E:E,E1170,'总明细 源文件后台下'!C:C,"Refund")</f>
        <v>-9.99</v>
      </c>
      <c r="W1170">
        <f>SUMIFS('总明细 源文件后台下'!N:N,'总明细 源文件后台下'!E:E,E1170,'总明细 源文件后台下'!C:C,"Refund")</f>
        <v>0</v>
      </c>
      <c r="X1170">
        <f>SUMIFS('总明细 源文件后台下'!O:O,'总明细 源文件后台下'!E:E,E1170,'总明细 源文件后台下'!C:C,"Refund")</f>
        <v>0</v>
      </c>
      <c r="Y1170">
        <f>SUMIFS('总明细 源文件后台下'!P:P,'总明细 源文件后台下'!E:E,E1170,'总明细 源文件后台下'!C:C,"Refund")</f>
        <v>0</v>
      </c>
      <c r="Z1170">
        <f>SUMIFS('总明细 源文件后台下'!Q:Q,'总明细 源文件后台下'!E:E,E1170,'总明细 源文件后台下'!C:C,"Refund")</f>
        <v>0</v>
      </c>
      <c r="AA1170">
        <f>SUMIFS('总明细 源文件后台下'!R:R,'总明细 源文件后台下'!E:E,E1170,'总明细 源文件后台下'!C:C,"Refund")</f>
        <v>0</v>
      </c>
      <c r="AB1170">
        <f>SUMIFS('总明细 源文件后台下'!S:S,'总明细 源文件后台下'!E:E,E1170,'总明细 源文件后台下'!C:C,"Refund")</f>
        <v>1.36</v>
      </c>
      <c r="AC1170">
        <f>SUMIFS('总明细 源文件后台下'!T:T,'总明细 源文件后台下'!E:E,E1170,'总明细 源文件后台下'!C:C,"Refund")</f>
        <v>0</v>
      </c>
      <c r="AD1170">
        <f>SUMIFS('总明细 源文件后台下'!U:U,'总明细 源文件后台下'!E:E,E1170,'总明细 源文件后台下'!C:C,"Refund")</f>
        <v>0</v>
      </c>
      <c r="AE1170">
        <f>SUMIFS('总明细 源文件后台下'!V:V,'总明细 源文件后台下'!E:E,E1170,'总明细 源文件后台下'!C:C,"Refund")</f>
        <v>0</v>
      </c>
      <c r="AF1170">
        <f>SUMIFS('总明细 源文件后台下'!W:W,'总明细 源文件后台下'!E:E,E1170,'总明细 源文件后台下'!C:C,"Refund")</f>
        <v>-8.6300000000000008</v>
      </c>
      <c r="AK1170">
        <f>(SUMIF('广告费 源文件后台下'!G:G,E1170,'广告费 源文件后台下'!M:M))*-1</f>
        <v>0</v>
      </c>
      <c r="AL1170">
        <f>SUMIFS('总明细 源文件后台下'!W:W,'总明细 源文件后台下'!E:E,E1170,'总明细 源文件后台下'!C:C,"Adjustment",'总明细 源文件后台下'!F:F,"FBA Inventory Reimbursement - Customer Return")</f>
        <v>0</v>
      </c>
      <c r="AM1170">
        <f>SUMIFS('总明细 源文件后台下'!W:W,'总明细 源文件后台下'!E:E,E1170,'总明细 源文件后台下'!C:C,"Adjustment",'总明细 源文件后台下'!F:F,"FBA Inventory Reimbursement - Damaged:Warehouse")</f>
        <v>0</v>
      </c>
      <c r="AN1170">
        <f>SUMIFS('总明细 源文件后台下'!W:W,'总明细 源文件后台下'!E:E,E1170,'总明细 源文件后台下'!C:C,"Adjustment",'总明细 源文件后台下'!F:F,"FBA Inventory Reimbursement - Customer Service Issue")</f>
        <v>0</v>
      </c>
      <c r="AO1170">
        <f>SUMIFS('总明细 源文件后台下'!W:W,'总明细 源文件后台下'!E:E,E1170,'总明细 源文件后台下'!C:C,"Adjustment",'总明细 源文件后台下'!F:F,"FBA Inventory Reimbursement - Fee Correction")</f>
        <v>0</v>
      </c>
      <c r="AP1170">
        <f>SUMIFS('总明细 源文件后台下'!W:W,'总明细 源文件后台下'!E:E,E1170,'总明细 源文件后台下'!C:C,"Adjustment",'总明细 源文件后台下'!F:F,"FBA Inventory Reimbursement - General Adjustment")</f>
        <v>0</v>
      </c>
      <c r="AQ1170">
        <f>SUMIFS('总明细 源文件后台下'!W:W,'总明细 源文件后台下'!E:E,E1170,'总明细 源文件后台下'!C:C,"Adjustment",'总明细 源文件后台下'!F:F,"FBA Inventory Reimbursement - Lost:Inbound")</f>
        <v>0</v>
      </c>
      <c r="AR1170">
        <f>SUMIFS('总明细 源文件后台下'!W:W,'总明细 源文件后台下'!E:E,E1170,'总明细 源文件后台下'!C:C,"Adjustment",'总明细 源文件后台下'!F:F,"FBA Inventory Reimbursement - Lost:Warehouse")</f>
        <v>0</v>
      </c>
      <c r="AS1170">
        <f>SUMIFS('总明细 源文件后台下'!W:W,'总明细 源文件后台下'!E:E,E1170,'总明细 源文件后台下'!C:C,"Adjustment",'总明细 源文件后台下'!F:F,"Non-subscription Fee Adjustment")</f>
        <v>0</v>
      </c>
      <c r="AT1170">
        <f>SUMIFS('总明细 源文件后台下'!W:W,'总明细 源文件后台下'!E:E,E1170,'总明细 源文件后台下'!C:C,"Adjustment",'总明细 源文件后台下'!F:F,"FBA Inventory Placement Service Fee")</f>
        <v>0</v>
      </c>
      <c r="AV1170">
        <f>SUMIF('FBA Customer Return Per Unit Fe'!B:B,E1170,'FBA Customer Return Per Unit Fe'!C:C)</f>
        <v>-3.59</v>
      </c>
      <c r="AX1170">
        <f>(SUMIF('仓储费 源文件后台下'!C:C,E1170,'仓储费 源文件后台下'!V:V))*-1</f>
        <v>-0.2838</v>
      </c>
      <c r="AZ1170">
        <f>SUMIF('Disposal Fee销毁费用-160.95'!B:B,E1170,'Disposal Fee销毁费用-160.95'!D:D)*-1</f>
        <v>0</v>
      </c>
      <c r="BC1170">
        <f>IFERROR(VLOOKUP(F1170,'优惠券-86.4'!F:I,4,0),0)</f>
        <v>0</v>
      </c>
      <c r="BD1170">
        <f>IFERROR(VLOOKUP(F1170,'早评-120'!E:H,4,0),0)</f>
        <v>0</v>
      </c>
      <c r="BF1170">
        <f t="shared" si="144"/>
        <v>10.9962</v>
      </c>
      <c r="BG1170">
        <f t="shared" si="145"/>
        <v>0.22014414414414413</v>
      </c>
      <c r="BH1170">
        <f t="shared" si="146"/>
        <v>71.475300000000004</v>
      </c>
      <c r="BQ1170" s="45">
        <f t="shared" si="147"/>
        <v>71.475300000000004</v>
      </c>
      <c r="BR1170">
        <f>SUMIFS('9月销毁明细'!D:D,'9月销毁明细'!A:A,E1170,'9月销毁明细'!H:H,"Sellable")</f>
        <v>0</v>
      </c>
      <c r="BS1170">
        <f>SUMIFS('9月销毁明细'!G:G,'9月销毁明细'!A:A,E1170,'9月销毁明细'!H:H,"Sellable")</f>
        <v>0</v>
      </c>
      <c r="BT1170">
        <f>SUMIFS('9月销毁明细'!D:D,'9月销毁明细'!A:A,E1170,'9月销毁明细'!H:H,"Unsellable")</f>
        <v>0</v>
      </c>
      <c r="BU1170">
        <f>SUMIFS('9月销毁明细'!G:G,'9月销毁明细'!A:A,E1170,'9月销毁明细'!H:H,"Unsellable")</f>
        <v>0</v>
      </c>
      <c r="BW1170">
        <f>IFERROR(I1170*VLOOKUP(F1170,'9.3成本表'!C:L,10,0),0)</f>
        <v>45</v>
      </c>
      <c r="BX1170">
        <f t="shared" si="148"/>
        <v>66.3</v>
      </c>
      <c r="CC1170" s="45">
        <f t="shared" si="149"/>
        <v>-39.824699999999993</v>
      </c>
      <c r="CD1170" s="45">
        <f t="shared" si="150"/>
        <v>-0.12266019866019863</v>
      </c>
      <c r="CE1170" s="45">
        <f t="shared" si="151"/>
        <v>-0.35781401617250669</v>
      </c>
    </row>
    <row r="1171" spans="4:83" x14ac:dyDescent="0.25">
      <c r="D1171" s="20" t="s">
        <v>2451</v>
      </c>
      <c r="E1171" s="20" t="s">
        <v>2452</v>
      </c>
      <c r="F1171" s="20">
        <v>6820</v>
      </c>
      <c r="G1171">
        <v>1165</v>
      </c>
      <c r="H1171" s="20"/>
      <c r="I1171">
        <f>SUMIFS('总明细 源文件后台下'!G:G,'总明细 源文件后台下'!E:E,E1171,'总明细 源文件后台下'!C:C,"Order")</f>
        <v>5</v>
      </c>
      <c r="J1171">
        <f>SUMIFS('总明细 源文件后台下'!M:M,'总明细 源文件后台下'!E:E,E1171,'总明细 源文件后台下'!C:C,"Order")</f>
        <v>49.95</v>
      </c>
      <c r="K1171">
        <f>SUMIFS('总明细 源文件后台下'!N:N,'总明细 源文件后台下'!E:E,E1171,'总明细 源文件后台下'!C:C,"Order")</f>
        <v>0</v>
      </c>
      <c r="L1171">
        <f>SUMIFS('总明细 源文件后台下'!O:O,'总明细 源文件后台下'!E:E,E1171,'总明细 源文件后台下'!C:C,"Order")</f>
        <v>0</v>
      </c>
      <c r="M1171">
        <f>SUMIFS('总明细 源文件后台下'!P:P,'总明细 源文件后台下'!E:E,E1171,'总明细 源文件后台下'!C:C,"Order")</f>
        <v>-0.2</v>
      </c>
      <c r="N1171">
        <f>SUMIFS('总明细 源文件后台下'!Q:Q,'总明细 源文件后台下'!E:E,E1171,'总明细 源文件后台下'!C:C,"Order")</f>
        <v>0.7</v>
      </c>
      <c r="O1171">
        <f>SUMIFS('总明细 源文件后台下'!R:R,'总明细 源文件后台下'!E:E,E1171,'总明细 源文件后台下'!C:C,"Order")</f>
        <v>-0.7</v>
      </c>
      <c r="P1171">
        <f>SUMIFS('总明细 源文件后台下'!S:S,'总明细 源文件后台下'!E:E,E1171,'总明细 源文件后台下'!C:C,"Order")</f>
        <v>-8.4599999999999991</v>
      </c>
      <c r="Q1171">
        <f>SUMIFS('总明细 源文件后台下'!T:T,'总明细 源文件后台下'!E:E,E1171,'总明细 源文件后台下'!C:C,"Order")</f>
        <v>-17.95</v>
      </c>
      <c r="R1171">
        <f>SUMIFS('总明细 源文件后台下'!U:U,'总明细 源文件后台下'!E:E,E1171,'总明细 源文件后台下'!C:C,"Order")</f>
        <v>0</v>
      </c>
      <c r="S1171">
        <f>SUMIFS('总明细 源文件后台下'!V:V,'总明细 源文件后台下'!E:E,E1171,'总明细 源文件后台下'!C:C,"Order")</f>
        <v>0</v>
      </c>
      <c r="T1171">
        <f>SUMIFS('总明细 源文件后台下'!W:W,'总明细 源文件后台下'!E:E,E1171,'总明细 源文件后台下'!C:C,"Order")</f>
        <v>23.34</v>
      </c>
      <c r="U1171">
        <f>SUMIFS('总明细 源文件后台下'!G:G,'总明细 源文件后台下'!E:E,E1171,'总明细 源文件后台下'!C:C,"Refund")</f>
        <v>1</v>
      </c>
      <c r="V1171">
        <f>SUMIFS('总明细 源文件后台下'!M:M,'总明细 源文件后台下'!E:E,E1171,'总明细 源文件后台下'!C:C,"Refund")</f>
        <v>-9.99</v>
      </c>
      <c r="W1171">
        <f>SUMIFS('总明细 源文件后台下'!N:N,'总明细 源文件后台下'!E:E,E1171,'总明细 源文件后台下'!C:C,"Refund")</f>
        <v>0</v>
      </c>
      <c r="X1171">
        <f>SUMIFS('总明细 源文件后台下'!O:O,'总明细 源文件后台下'!E:E,E1171,'总明细 源文件后台下'!C:C,"Refund")</f>
        <v>0</v>
      </c>
      <c r="Y1171">
        <f>SUMIFS('总明细 源文件后台下'!P:P,'总明细 源文件后台下'!E:E,E1171,'总明细 源文件后台下'!C:C,"Refund")</f>
        <v>0</v>
      </c>
      <c r="Z1171">
        <f>SUMIFS('总明细 源文件后台下'!Q:Q,'总明细 源文件后台下'!E:E,E1171,'总明细 源文件后台下'!C:C,"Refund")</f>
        <v>0</v>
      </c>
      <c r="AA1171">
        <f>SUMIFS('总明细 源文件后台下'!R:R,'总明细 源文件后台下'!E:E,E1171,'总明细 源文件后台下'!C:C,"Refund")</f>
        <v>0</v>
      </c>
      <c r="AB1171">
        <f>SUMIFS('总明细 源文件后台下'!S:S,'总明细 源文件后台下'!E:E,E1171,'总明细 源文件后台下'!C:C,"Refund")</f>
        <v>1.36</v>
      </c>
      <c r="AC1171">
        <f>SUMIFS('总明细 源文件后台下'!T:T,'总明细 源文件后台下'!E:E,E1171,'总明细 源文件后台下'!C:C,"Refund")</f>
        <v>0</v>
      </c>
      <c r="AD1171">
        <f>SUMIFS('总明细 源文件后台下'!U:U,'总明细 源文件后台下'!E:E,E1171,'总明细 源文件后台下'!C:C,"Refund")</f>
        <v>0</v>
      </c>
      <c r="AE1171">
        <f>SUMIFS('总明细 源文件后台下'!V:V,'总明细 源文件后台下'!E:E,E1171,'总明细 源文件后台下'!C:C,"Refund")</f>
        <v>0</v>
      </c>
      <c r="AF1171">
        <f>SUMIFS('总明细 源文件后台下'!W:W,'总明细 源文件后台下'!E:E,E1171,'总明细 源文件后台下'!C:C,"Refund")</f>
        <v>-8.6300000000000008</v>
      </c>
      <c r="AK1171">
        <f>(SUMIF('广告费 源文件后台下'!G:G,E1171,'广告费 源文件后台下'!M:M))*-1</f>
        <v>0</v>
      </c>
      <c r="AL1171">
        <f>SUMIFS('总明细 源文件后台下'!W:W,'总明细 源文件后台下'!E:E,E1171,'总明细 源文件后台下'!C:C,"Adjustment",'总明细 源文件后台下'!F:F,"FBA Inventory Reimbursement - Customer Return")</f>
        <v>0</v>
      </c>
      <c r="AM1171">
        <f>SUMIFS('总明细 源文件后台下'!W:W,'总明细 源文件后台下'!E:E,E1171,'总明细 源文件后台下'!C:C,"Adjustment",'总明细 源文件后台下'!F:F,"FBA Inventory Reimbursement - Damaged:Warehouse")</f>
        <v>0</v>
      </c>
      <c r="AN1171">
        <f>SUMIFS('总明细 源文件后台下'!W:W,'总明细 源文件后台下'!E:E,E1171,'总明细 源文件后台下'!C:C,"Adjustment",'总明细 源文件后台下'!F:F,"FBA Inventory Reimbursement - Customer Service Issue")</f>
        <v>0</v>
      </c>
      <c r="AO1171">
        <f>SUMIFS('总明细 源文件后台下'!W:W,'总明细 源文件后台下'!E:E,E1171,'总明细 源文件后台下'!C:C,"Adjustment",'总明细 源文件后台下'!F:F,"FBA Inventory Reimbursement - Fee Correction")</f>
        <v>0</v>
      </c>
      <c r="AP1171">
        <f>SUMIFS('总明细 源文件后台下'!W:W,'总明细 源文件后台下'!E:E,E1171,'总明细 源文件后台下'!C:C,"Adjustment",'总明细 源文件后台下'!F:F,"FBA Inventory Reimbursement - General Adjustment")</f>
        <v>0</v>
      </c>
      <c r="AQ1171">
        <f>SUMIFS('总明细 源文件后台下'!W:W,'总明细 源文件后台下'!E:E,E1171,'总明细 源文件后台下'!C:C,"Adjustment",'总明细 源文件后台下'!F:F,"FBA Inventory Reimbursement - Lost:Inbound")</f>
        <v>0</v>
      </c>
      <c r="AR1171">
        <f>SUMIFS('总明细 源文件后台下'!W:W,'总明细 源文件后台下'!E:E,E1171,'总明细 源文件后台下'!C:C,"Adjustment",'总明细 源文件后台下'!F:F,"FBA Inventory Reimbursement - Lost:Warehouse")</f>
        <v>4.7</v>
      </c>
      <c r="AS1171">
        <f>SUMIFS('总明细 源文件后台下'!W:W,'总明细 源文件后台下'!E:E,E1171,'总明细 源文件后台下'!C:C,"Adjustment",'总明细 源文件后台下'!F:F,"Non-subscription Fee Adjustment")</f>
        <v>0</v>
      </c>
      <c r="AT1171">
        <f>SUMIFS('总明细 源文件后台下'!W:W,'总明细 源文件后台下'!E:E,E1171,'总明细 源文件后台下'!C:C,"Adjustment",'总明细 源文件后台下'!F:F,"FBA Inventory Placement Service Fee")</f>
        <v>0</v>
      </c>
      <c r="AV1171">
        <f>SUMIF('FBA Customer Return Per Unit Fe'!B:B,E1171,'FBA Customer Return Per Unit Fe'!C:C)</f>
        <v>0</v>
      </c>
      <c r="AX1171">
        <f>(SUMIF('仓储费 源文件后台下'!C:C,E1171,'仓储费 源文件后台下'!V:V))*-1</f>
        <v>-0.3533</v>
      </c>
      <c r="AZ1171">
        <f>SUMIF('Disposal Fee销毁费用-160.95'!B:B,E1171,'Disposal Fee销毁费用-160.95'!D:D)*-1</f>
        <v>0</v>
      </c>
      <c r="BC1171">
        <f>IFERROR(VLOOKUP(F1171,'优惠券-86.4'!F:I,4,0),0)</f>
        <v>0</v>
      </c>
      <c r="BD1171">
        <f>IFERROR(VLOOKUP(F1171,'早评-120'!E:H,4,0),0)</f>
        <v>0</v>
      </c>
      <c r="BF1171">
        <f t="shared" si="144"/>
        <v>19.056699999999999</v>
      </c>
      <c r="BG1171">
        <f t="shared" si="145"/>
        <v>0.38151551551551549</v>
      </c>
      <c r="BH1171">
        <f t="shared" si="146"/>
        <v>123.86855</v>
      </c>
      <c r="BQ1171" s="45">
        <f t="shared" si="147"/>
        <v>123.86855</v>
      </c>
      <c r="BR1171">
        <f>SUMIFS('9月销毁明细'!D:D,'9月销毁明细'!A:A,E1171,'9月销毁明细'!H:H,"Sellable")</f>
        <v>0</v>
      </c>
      <c r="BS1171">
        <f>SUMIFS('9月销毁明细'!G:G,'9月销毁明细'!A:A,E1171,'9月销毁明细'!H:H,"Sellable")</f>
        <v>0</v>
      </c>
      <c r="BT1171">
        <f>SUMIFS('9月销毁明细'!D:D,'9月销毁明细'!A:A,E1171,'9月销毁明细'!H:H,"Unsellable")</f>
        <v>0</v>
      </c>
      <c r="BU1171">
        <f>SUMIFS('9月销毁明细'!G:G,'9月销毁明细'!A:A,E1171,'9月销毁明细'!H:H,"Unsellable")</f>
        <v>0</v>
      </c>
      <c r="BW1171">
        <f>IFERROR(I1171*VLOOKUP(F1171,'9.3成本表'!C:L,10,0),0)</f>
        <v>45</v>
      </c>
      <c r="BX1171">
        <f t="shared" si="148"/>
        <v>66.3</v>
      </c>
      <c r="CC1171" s="45">
        <f t="shared" si="149"/>
        <v>12.568550000000002</v>
      </c>
      <c r="CD1171" s="45">
        <f t="shared" si="150"/>
        <v>3.8711172711172713E-2</v>
      </c>
      <c r="CE1171" s="45">
        <f t="shared" si="151"/>
        <v>0.1129249775381851</v>
      </c>
    </row>
    <row r="1172" spans="4:83" x14ac:dyDescent="0.25">
      <c r="D1172" s="20" t="s">
        <v>2453</v>
      </c>
      <c r="E1172" s="20" t="s">
        <v>2454</v>
      </c>
      <c r="F1172" s="20">
        <v>6820</v>
      </c>
      <c r="G1172">
        <v>1166</v>
      </c>
      <c r="H1172" s="20"/>
      <c r="I1172">
        <f>SUMIFS('总明细 源文件后台下'!G:G,'总明细 源文件后台下'!E:E,E1172,'总明细 源文件后台下'!C:C,"Order")</f>
        <v>1</v>
      </c>
      <c r="J1172">
        <f>SUMIFS('总明细 源文件后台下'!M:M,'总明细 源文件后台下'!E:E,E1172,'总明细 源文件后台下'!C:C,"Order")</f>
        <v>9.99</v>
      </c>
      <c r="K1172">
        <f>SUMIFS('总明细 源文件后台下'!N:N,'总明细 源文件后台下'!E:E,E1172,'总明细 源文件后台下'!C:C,"Order")</f>
        <v>0</v>
      </c>
      <c r="L1172">
        <f>SUMIFS('总明细 源文件后台下'!O:O,'总明细 源文件后台下'!E:E,E1172,'总明细 源文件后台下'!C:C,"Order")</f>
        <v>0</v>
      </c>
      <c r="M1172">
        <f>SUMIFS('总明细 源文件后台下'!P:P,'总明细 源文件后台下'!E:E,E1172,'总明细 源文件后台下'!C:C,"Order")</f>
        <v>0</v>
      </c>
      <c r="N1172">
        <f>SUMIFS('总明细 源文件后台下'!Q:Q,'总明细 源文件后台下'!E:E,E1172,'总明细 源文件后台下'!C:C,"Order")</f>
        <v>0</v>
      </c>
      <c r="O1172">
        <f>SUMIFS('总明细 源文件后台下'!R:R,'总明细 源文件后台下'!E:E,E1172,'总明细 源文件后台下'!C:C,"Order")</f>
        <v>0</v>
      </c>
      <c r="P1172">
        <f>SUMIFS('总明细 源文件后台下'!S:S,'总明细 源文件后台下'!E:E,E1172,'总明细 源文件后台下'!C:C,"Order")</f>
        <v>-1.7</v>
      </c>
      <c r="Q1172">
        <f>SUMIFS('总明细 源文件后台下'!T:T,'总明细 源文件后台下'!E:E,E1172,'总明细 源文件后台下'!C:C,"Order")</f>
        <v>-3.59</v>
      </c>
      <c r="R1172">
        <f>SUMIFS('总明细 源文件后台下'!U:U,'总明细 源文件后台下'!E:E,E1172,'总明细 源文件后台下'!C:C,"Order")</f>
        <v>0</v>
      </c>
      <c r="S1172">
        <f>SUMIFS('总明细 源文件后台下'!V:V,'总明细 源文件后台下'!E:E,E1172,'总明细 源文件后台下'!C:C,"Order")</f>
        <v>0</v>
      </c>
      <c r="T1172">
        <f>SUMIFS('总明细 源文件后台下'!W:W,'总明细 源文件后台下'!E:E,E1172,'总明细 源文件后台下'!C:C,"Order")</f>
        <v>4.7</v>
      </c>
      <c r="U1172">
        <f>SUMIFS('总明细 源文件后台下'!G:G,'总明细 源文件后台下'!E:E,E1172,'总明细 源文件后台下'!C:C,"Refund")</f>
        <v>0</v>
      </c>
      <c r="V1172">
        <f>SUMIFS('总明细 源文件后台下'!M:M,'总明细 源文件后台下'!E:E,E1172,'总明细 源文件后台下'!C:C,"Refund")</f>
        <v>0</v>
      </c>
      <c r="W1172">
        <f>SUMIFS('总明细 源文件后台下'!N:N,'总明细 源文件后台下'!E:E,E1172,'总明细 源文件后台下'!C:C,"Refund")</f>
        <v>0</v>
      </c>
      <c r="X1172">
        <f>SUMIFS('总明细 源文件后台下'!O:O,'总明细 源文件后台下'!E:E,E1172,'总明细 源文件后台下'!C:C,"Refund")</f>
        <v>0</v>
      </c>
      <c r="Y1172">
        <f>SUMIFS('总明细 源文件后台下'!P:P,'总明细 源文件后台下'!E:E,E1172,'总明细 源文件后台下'!C:C,"Refund")</f>
        <v>0</v>
      </c>
      <c r="Z1172">
        <f>SUMIFS('总明细 源文件后台下'!Q:Q,'总明细 源文件后台下'!E:E,E1172,'总明细 源文件后台下'!C:C,"Refund")</f>
        <v>0</v>
      </c>
      <c r="AA1172">
        <f>SUMIFS('总明细 源文件后台下'!R:R,'总明细 源文件后台下'!E:E,E1172,'总明细 源文件后台下'!C:C,"Refund")</f>
        <v>0</v>
      </c>
      <c r="AB1172">
        <f>SUMIFS('总明细 源文件后台下'!S:S,'总明细 源文件后台下'!E:E,E1172,'总明细 源文件后台下'!C:C,"Refund")</f>
        <v>0</v>
      </c>
      <c r="AC1172">
        <f>SUMIFS('总明细 源文件后台下'!T:T,'总明细 源文件后台下'!E:E,E1172,'总明细 源文件后台下'!C:C,"Refund")</f>
        <v>0</v>
      </c>
      <c r="AD1172">
        <f>SUMIFS('总明细 源文件后台下'!U:U,'总明细 源文件后台下'!E:E,E1172,'总明细 源文件后台下'!C:C,"Refund")</f>
        <v>0</v>
      </c>
      <c r="AE1172">
        <f>SUMIFS('总明细 源文件后台下'!V:V,'总明细 源文件后台下'!E:E,E1172,'总明细 源文件后台下'!C:C,"Refund")</f>
        <v>0</v>
      </c>
      <c r="AF1172">
        <f>SUMIFS('总明细 源文件后台下'!W:W,'总明细 源文件后台下'!E:E,E1172,'总明细 源文件后台下'!C:C,"Refund")</f>
        <v>0</v>
      </c>
      <c r="AK1172">
        <f>(SUMIF('广告费 源文件后台下'!G:G,E1172,'广告费 源文件后台下'!M:M))*-1</f>
        <v>0</v>
      </c>
      <c r="AL1172">
        <f>SUMIFS('总明细 源文件后台下'!W:W,'总明细 源文件后台下'!E:E,E1172,'总明细 源文件后台下'!C:C,"Adjustment",'总明细 源文件后台下'!F:F,"FBA Inventory Reimbursement - Customer Return")</f>
        <v>0</v>
      </c>
      <c r="AM1172">
        <f>SUMIFS('总明细 源文件后台下'!W:W,'总明细 源文件后台下'!E:E,E1172,'总明细 源文件后台下'!C:C,"Adjustment",'总明细 源文件后台下'!F:F,"FBA Inventory Reimbursement - Damaged:Warehouse")</f>
        <v>0</v>
      </c>
      <c r="AN1172">
        <f>SUMIFS('总明细 源文件后台下'!W:W,'总明细 源文件后台下'!E:E,E1172,'总明细 源文件后台下'!C:C,"Adjustment",'总明细 源文件后台下'!F:F,"FBA Inventory Reimbursement - Customer Service Issue")</f>
        <v>0</v>
      </c>
      <c r="AO1172">
        <f>SUMIFS('总明细 源文件后台下'!W:W,'总明细 源文件后台下'!E:E,E1172,'总明细 源文件后台下'!C:C,"Adjustment",'总明细 源文件后台下'!F:F,"FBA Inventory Reimbursement - Fee Correction")</f>
        <v>0</v>
      </c>
      <c r="AP1172">
        <f>SUMIFS('总明细 源文件后台下'!W:W,'总明细 源文件后台下'!E:E,E1172,'总明细 源文件后台下'!C:C,"Adjustment",'总明细 源文件后台下'!F:F,"FBA Inventory Reimbursement - General Adjustment")</f>
        <v>0</v>
      </c>
      <c r="AQ1172">
        <f>SUMIFS('总明细 源文件后台下'!W:W,'总明细 源文件后台下'!E:E,E1172,'总明细 源文件后台下'!C:C,"Adjustment",'总明细 源文件后台下'!F:F,"FBA Inventory Reimbursement - Lost:Inbound")</f>
        <v>0</v>
      </c>
      <c r="AR1172">
        <f>SUMIFS('总明细 源文件后台下'!W:W,'总明细 源文件后台下'!E:E,E1172,'总明细 源文件后台下'!C:C,"Adjustment",'总明细 源文件后台下'!F:F,"FBA Inventory Reimbursement - Lost:Warehouse")</f>
        <v>0</v>
      </c>
      <c r="AS1172">
        <f>SUMIFS('总明细 源文件后台下'!W:W,'总明细 源文件后台下'!E:E,E1172,'总明细 源文件后台下'!C:C,"Adjustment",'总明细 源文件后台下'!F:F,"Non-subscription Fee Adjustment")</f>
        <v>0</v>
      </c>
      <c r="AT1172">
        <f>SUMIFS('总明细 源文件后台下'!W:W,'总明细 源文件后台下'!E:E,E1172,'总明细 源文件后台下'!C:C,"Adjustment",'总明细 源文件后台下'!F:F,"FBA Inventory Placement Service Fee")</f>
        <v>0</v>
      </c>
      <c r="AV1172">
        <f>SUMIF('FBA Customer Return Per Unit Fe'!B:B,E1172,'FBA Customer Return Per Unit Fe'!C:C)</f>
        <v>-3.59</v>
      </c>
      <c r="AX1172">
        <f>(SUMIF('仓储费 源文件后台下'!C:C,E1172,'仓储费 源文件后台下'!V:V))*-1</f>
        <v>-0.22670000000000004</v>
      </c>
      <c r="AZ1172">
        <f>SUMIF('Disposal Fee销毁费用-160.95'!B:B,E1172,'Disposal Fee销毁费用-160.95'!D:D)*-1</f>
        <v>0</v>
      </c>
      <c r="BC1172">
        <f>IFERROR(VLOOKUP(F1172,'优惠券-86.4'!F:I,4,0),0)</f>
        <v>0</v>
      </c>
      <c r="BD1172">
        <f>IFERROR(VLOOKUP(F1172,'早评-120'!E:H,4,0),0)</f>
        <v>0</v>
      </c>
      <c r="BF1172">
        <f t="shared" si="144"/>
        <v>0.8833000000000002</v>
      </c>
      <c r="BG1172">
        <f t="shared" si="145"/>
        <v>8.8418418418418437E-2</v>
      </c>
      <c r="BH1172">
        <f t="shared" si="146"/>
        <v>5.7414500000000013</v>
      </c>
      <c r="BQ1172" s="45">
        <f t="shared" si="147"/>
        <v>5.7414500000000013</v>
      </c>
      <c r="BR1172">
        <f>SUMIFS('9月销毁明细'!D:D,'9月销毁明细'!A:A,E1172,'9月销毁明细'!H:H,"Sellable")</f>
        <v>0</v>
      </c>
      <c r="BS1172">
        <f>SUMIFS('9月销毁明细'!G:G,'9月销毁明细'!A:A,E1172,'9月销毁明细'!H:H,"Sellable")</f>
        <v>0</v>
      </c>
      <c r="BT1172">
        <f>SUMIFS('9月销毁明细'!D:D,'9月销毁明细'!A:A,E1172,'9月销毁明细'!H:H,"Unsellable")</f>
        <v>0</v>
      </c>
      <c r="BU1172">
        <f>SUMIFS('9月销毁明细'!G:G,'9月销毁明细'!A:A,E1172,'9月销毁明细'!H:H,"Unsellable")</f>
        <v>0</v>
      </c>
      <c r="BW1172">
        <f>IFERROR(I1172*VLOOKUP(F1172,'9.3成本表'!C:L,10,0),0)</f>
        <v>9</v>
      </c>
      <c r="BX1172">
        <f t="shared" si="148"/>
        <v>13.26</v>
      </c>
      <c r="CC1172" s="45">
        <f t="shared" si="149"/>
        <v>-16.518549999999998</v>
      </c>
      <c r="CD1172" s="45">
        <f t="shared" si="150"/>
        <v>-0.25438592438592433</v>
      </c>
      <c r="CE1172" s="45">
        <f t="shared" si="151"/>
        <v>-0.74207322551662169</v>
      </c>
    </row>
    <row r="1173" spans="4:83" x14ac:dyDescent="0.25">
      <c r="D1173" s="20" t="s">
        <v>2455</v>
      </c>
      <c r="E1173" s="20" t="s">
        <v>2456</v>
      </c>
      <c r="F1173" s="20">
        <v>6820</v>
      </c>
      <c r="G1173">
        <v>1167</v>
      </c>
      <c r="H1173" s="20"/>
      <c r="I1173">
        <f>SUMIFS('总明细 源文件后台下'!G:G,'总明细 源文件后台下'!E:E,E1173,'总明细 源文件后台下'!C:C,"Order")</f>
        <v>2</v>
      </c>
      <c r="J1173">
        <f>SUMIFS('总明细 源文件后台下'!M:M,'总明细 源文件后台下'!E:E,E1173,'总明细 源文件后台下'!C:C,"Order")</f>
        <v>19.98</v>
      </c>
      <c r="K1173">
        <f>SUMIFS('总明细 源文件后台下'!N:N,'总明细 源文件后台下'!E:E,E1173,'总明细 源文件后台下'!C:C,"Order")</f>
        <v>0</v>
      </c>
      <c r="L1173">
        <f>SUMIFS('总明细 源文件后台下'!O:O,'总明细 源文件后台下'!E:E,E1173,'总明细 源文件后台下'!C:C,"Order")</f>
        <v>0</v>
      </c>
      <c r="M1173">
        <f>SUMIFS('总明细 源文件后台下'!P:P,'总明细 源文件后台下'!E:E,E1173,'总明细 源文件后台下'!C:C,"Order")</f>
        <v>0</v>
      </c>
      <c r="N1173">
        <f>SUMIFS('总明细 源文件后台下'!Q:Q,'总明细 源文件后台下'!E:E,E1173,'总明细 源文件后台下'!C:C,"Order")</f>
        <v>0.8</v>
      </c>
      <c r="O1173">
        <f>SUMIFS('总明细 源文件后台下'!R:R,'总明细 源文件后台下'!E:E,E1173,'总明细 源文件后台下'!C:C,"Order")</f>
        <v>-0.8</v>
      </c>
      <c r="P1173">
        <f>SUMIFS('总明细 源文件后台下'!S:S,'总明细 源文件后台下'!E:E,E1173,'总明细 源文件后台下'!C:C,"Order")</f>
        <v>-3.4</v>
      </c>
      <c r="Q1173">
        <f>SUMIFS('总明细 源文件后台下'!T:T,'总明细 源文件后台下'!E:E,E1173,'总明细 源文件后台下'!C:C,"Order")</f>
        <v>-7.18</v>
      </c>
      <c r="R1173">
        <f>SUMIFS('总明细 源文件后台下'!U:U,'总明细 源文件后台下'!E:E,E1173,'总明细 源文件后台下'!C:C,"Order")</f>
        <v>0</v>
      </c>
      <c r="S1173">
        <f>SUMIFS('总明细 源文件后台下'!V:V,'总明细 源文件后台下'!E:E,E1173,'总明细 源文件后台下'!C:C,"Order")</f>
        <v>0</v>
      </c>
      <c r="T1173">
        <f>SUMIFS('总明细 源文件后台下'!W:W,'总明细 源文件后台下'!E:E,E1173,'总明细 源文件后台下'!C:C,"Order")</f>
        <v>9.4</v>
      </c>
      <c r="U1173">
        <f>SUMIFS('总明细 源文件后台下'!G:G,'总明细 源文件后台下'!E:E,E1173,'总明细 源文件后台下'!C:C,"Refund")</f>
        <v>0</v>
      </c>
      <c r="V1173">
        <f>SUMIFS('总明细 源文件后台下'!M:M,'总明细 源文件后台下'!E:E,E1173,'总明细 源文件后台下'!C:C,"Refund")</f>
        <v>0</v>
      </c>
      <c r="W1173">
        <f>SUMIFS('总明细 源文件后台下'!N:N,'总明细 源文件后台下'!E:E,E1173,'总明细 源文件后台下'!C:C,"Refund")</f>
        <v>0</v>
      </c>
      <c r="X1173">
        <f>SUMIFS('总明细 源文件后台下'!O:O,'总明细 源文件后台下'!E:E,E1173,'总明细 源文件后台下'!C:C,"Refund")</f>
        <v>0</v>
      </c>
      <c r="Y1173">
        <f>SUMIFS('总明细 源文件后台下'!P:P,'总明细 源文件后台下'!E:E,E1173,'总明细 源文件后台下'!C:C,"Refund")</f>
        <v>0</v>
      </c>
      <c r="Z1173">
        <f>SUMIFS('总明细 源文件后台下'!Q:Q,'总明细 源文件后台下'!E:E,E1173,'总明细 源文件后台下'!C:C,"Refund")</f>
        <v>0</v>
      </c>
      <c r="AA1173">
        <f>SUMIFS('总明细 源文件后台下'!R:R,'总明细 源文件后台下'!E:E,E1173,'总明细 源文件后台下'!C:C,"Refund")</f>
        <v>0</v>
      </c>
      <c r="AB1173">
        <f>SUMIFS('总明细 源文件后台下'!S:S,'总明细 源文件后台下'!E:E,E1173,'总明细 源文件后台下'!C:C,"Refund")</f>
        <v>0</v>
      </c>
      <c r="AC1173">
        <f>SUMIFS('总明细 源文件后台下'!T:T,'总明细 源文件后台下'!E:E,E1173,'总明细 源文件后台下'!C:C,"Refund")</f>
        <v>0</v>
      </c>
      <c r="AD1173">
        <f>SUMIFS('总明细 源文件后台下'!U:U,'总明细 源文件后台下'!E:E,E1173,'总明细 源文件后台下'!C:C,"Refund")</f>
        <v>0</v>
      </c>
      <c r="AE1173">
        <f>SUMIFS('总明细 源文件后台下'!V:V,'总明细 源文件后台下'!E:E,E1173,'总明细 源文件后台下'!C:C,"Refund")</f>
        <v>0</v>
      </c>
      <c r="AF1173">
        <f>SUMIFS('总明细 源文件后台下'!W:W,'总明细 源文件后台下'!E:E,E1173,'总明细 源文件后台下'!C:C,"Refund")</f>
        <v>0</v>
      </c>
      <c r="AK1173">
        <f>(SUMIF('广告费 源文件后台下'!G:G,E1173,'广告费 源文件后台下'!M:M))*-1</f>
        <v>0</v>
      </c>
      <c r="AL1173">
        <f>SUMIFS('总明细 源文件后台下'!W:W,'总明细 源文件后台下'!E:E,E1173,'总明细 源文件后台下'!C:C,"Adjustment",'总明细 源文件后台下'!F:F,"FBA Inventory Reimbursement - Customer Return")</f>
        <v>0</v>
      </c>
      <c r="AM1173">
        <f>SUMIFS('总明细 源文件后台下'!W:W,'总明细 源文件后台下'!E:E,E1173,'总明细 源文件后台下'!C:C,"Adjustment",'总明细 源文件后台下'!F:F,"FBA Inventory Reimbursement - Damaged:Warehouse")</f>
        <v>0</v>
      </c>
      <c r="AN1173">
        <f>SUMIFS('总明细 源文件后台下'!W:W,'总明细 源文件后台下'!E:E,E1173,'总明细 源文件后台下'!C:C,"Adjustment",'总明细 源文件后台下'!F:F,"FBA Inventory Reimbursement - Customer Service Issue")</f>
        <v>0</v>
      </c>
      <c r="AO1173">
        <f>SUMIFS('总明细 源文件后台下'!W:W,'总明细 源文件后台下'!E:E,E1173,'总明细 源文件后台下'!C:C,"Adjustment",'总明细 源文件后台下'!F:F,"FBA Inventory Reimbursement - Fee Correction")</f>
        <v>0</v>
      </c>
      <c r="AP1173">
        <f>SUMIFS('总明细 源文件后台下'!W:W,'总明细 源文件后台下'!E:E,E1173,'总明细 源文件后台下'!C:C,"Adjustment",'总明细 源文件后台下'!F:F,"FBA Inventory Reimbursement - General Adjustment")</f>
        <v>0</v>
      </c>
      <c r="AQ1173">
        <f>SUMIFS('总明细 源文件后台下'!W:W,'总明细 源文件后台下'!E:E,E1173,'总明细 源文件后台下'!C:C,"Adjustment",'总明细 源文件后台下'!F:F,"FBA Inventory Reimbursement - Lost:Inbound")</f>
        <v>0</v>
      </c>
      <c r="AR1173">
        <f>SUMIFS('总明细 源文件后台下'!W:W,'总明细 源文件后台下'!E:E,E1173,'总明细 源文件后台下'!C:C,"Adjustment",'总明细 源文件后台下'!F:F,"FBA Inventory Reimbursement - Lost:Warehouse")</f>
        <v>0</v>
      </c>
      <c r="AS1173">
        <f>SUMIFS('总明细 源文件后台下'!W:W,'总明细 源文件后台下'!E:E,E1173,'总明细 源文件后台下'!C:C,"Adjustment",'总明细 源文件后台下'!F:F,"Non-subscription Fee Adjustment")</f>
        <v>0</v>
      </c>
      <c r="AT1173">
        <f>SUMIFS('总明细 源文件后台下'!W:W,'总明细 源文件后台下'!E:E,E1173,'总明细 源文件后台下'!C:C,"Adjustment",'总明细 源文件后台下'!F:F,"FBA Inventory Placement Service Fee")</f>
        <v>0</v>
      </c>
      <c r="AV1173">
        <f>SUMIF('FBA Customer Return Per Unit Fe'!B:B,E1173,'FBA Customer Return Per Unit Fe'!C:C)</f>
        <v>0</v>
      </c>
      <c r="AX1173">
        <f>(SUMIF('仓储费 源文件后台下'!C:C,E1173,'仓储费 源文件后台下'!V:V))*-1</f>
        <v>-0.1537</v>
      </c>
      <c r="AZ1173">
        <f>SUMIF('Disposal Fee销毁费用-160.95'!B:B,E1173,'Disposal Fee销毁费用-160.95'!D:D)*-1</f>
        <v>0</v>
      </c>
      <c r="BC1173">
        <f>IFERROR(VLOOKUP(F1173,'优惠券-86.4'!F:I,4,0),0)</f>
        <v>0</v>
      </c>
      <c r="BD1173">
        <f>IFERROR(VLOOKUP(F1173,'早评-120'!E:H,4,0),0)</f>
        <v>0</v>
      </c>
      <c r="BF1173">
        <f t="shared" si="144"/>
        <v>9.2462999999999997</v>
      </c>
      <c r="BG1173">
        <f t="shared" si="145"/>
        <v>0.46277777777777773</v>
      </c>
      <c r="BH1173">
        <f t="shared" si="146"/>
        <v>60.100949999999997</v>
      </c>
      <c r="BQ1173" s="45">
        <f t="shared" si="147"/>
        <v>60.100949999999997</v>
      </c>
      <c r="BR1173">
        <f>SUMIFS('9月销毁明细'!D:D,'9月销毁明细'!A:A,E1173,'9月销毁明细'!H:H,"Sellable")</f>
        <v>0</v>
      </c>
      <c r="BS1173">
        <f>SUMIFS('9月销毁明细'!G:G,'9月销毁明细'!A:A,E1173,'9月销毁明细'!H:H,"Sellable")</f>
        <v>0</v>
      </c>
      <c r="BT1173">
        <f>SUMIFS('9月销毁明细'!D:D,'9月销毁明细'!A:A,E1173,'9月销毁明细'!H:H,"Unsellable")</f>
        <v>0</v>
      </c>
      <c r="BU1173">
        <f>SUMIFS('9月销毁明细'!G:G,'9月销毁明细'!A:A,E1173,'9月销毁明细'!H:H,"Unsellable")</f>
        <v>0</v>
      </c>
      <c r="BW1173">
        <f>IFERROR(I1173*VLOOKUP(F1173,'9.3成本表'!C:L,10,0),0)</f>
        <v>18</v>
      </c>
      <c r="BX1173">
        <f t="shared" si="148"/>
        <v>26.52</v>
      </c>
      <c r="CC1173" s="45">
        <f t="shared" si="149"/>
        <v>15.580949999999998</v>
      </c>
      <c r="CD1173" s="45">
        <f t="shared" si="150"/>
        <v>0.11997343497343495</v>
      </c>
      <c r="CE1173" s="45">
        <f t="shared" si="151"/>
        <v>0.34997641509433963</v>
      </c>
    </row>
    <row r="1174" spans="4:83" x14ac:dyDescent="0.25">
      <c r="D1174" s="20" t="s">
        <v>2457</v>
      </c>
      <c r="E1174" s="20" t="s">
        <v>2458</v>
      </c>
      <c r="F1174" s="20">
        <v>6820</v>
      </c>
      <c r="G1174">
        <v>1168</v>
      </c>
      <c r="H1174" s="20"/>
      <c r="I1174">
        <f>SUMIFS('总明细 源文件后台下'!G:G,'总明细 源文件后台下'!E:E,E1174,'总明细 源文件后台下'!C:C,"Order")</f>
        <v>2</v>
      </c>
      <c r="J1174">
        <f>SUMIFS('总明细 源文件后台下'!M:M,'总明细 源文件后台下'!E:E,E1174,'总明细 源文件后台下'!C:C,"Order")</f>
        <v>19.98</v>
      </c>
      <c r="K1174">
        <f>SUMIFS('总明细 源文件后台下'!N:N,'总明细 源文件后台下'!E:E,E1174,'总明细 源文件后台下'!C:C,"Order")</f>
        <v>0</v>
      </c>
      <c r="L1174">
        <f>SUMIFS('总明细 源文件后台下'!O:O,'总明细 源文件后台下'!E:E,E1174,'总明细 源文件后台下'!C:C,"Order")</f>
        <v>0</v>
      </c>
      <c r="M1174">
        <f>SUMIFS('总明细 源文件后台下'!P:P,'总明细 源文件后台下'!E:E,E1174,'总明细 源文件后台下'!C:C,"Order")</f>
        <v>0</v>
      </c>
      <c r="N1174">
        <f>SUMIFS('总明细 源文件后台下'!Q:Q,'总明细 源文件后台下'!E:E,E1174,'总明细 源文件后台下'!C:C,"Order")</f>
        <v>0</v>
      </c>
      <c r="O1174">
        <f>SUMIFS('总明细 源文件后台下'!R:R,'总明细 源文件后台下'!E:E,E1174,'总明细 源文件后台下'!C:C,"Order")</f>
        <v>0</v>
      </c>
      <c r="P1174">
        <f>SUMIFS('总明细 源文件后台下'!S:S,'总明细 源文件后台下'!E:E,E1174,'总明细 源文件后台下'!C:C,"Order")</f>
        <v>-3.4</v>
      </c>
      <c r="Q1174">
        <f>SUMIFS('总明细 源文件后台下'!T:T,'总明细 源文件后台下'!E:E,E1174,'总明细 源文件后台下'!C:C,"Order")</f>
        <v>-7.18</v>
      </c>
      <c r="R1174">
        <f>SUMIFS('总明细 源文件后台下'!U:U,'总明细 源文件后台下'!E:E,E1174,'总明细 源文件后台下'!C:C,"Order")</f>
        <v>0</v>
      </c>
      <c r="S1174">
        <f>SUMIFS('总明细 源文件后台下'!V:V,'总明细 源文件后台下'!E:E,E1174,'总明细 源文件后台下'!C:C,"Order")</f>
        <v>0</v>
      </c>
      <c r="T1174">
        <f>SUMIFS('总明细 源文件后台下'!W:W,'总明细 源文件后台下'!E:E,E1174,'总明细 源文件后台下'!C:C,"Order")</f>
        <v>9.4</v>
      </c>
      <c r="U1174">
        <f>SUMIFS('总明细 源文件后台下'!G:G,'总明细 源文件后台下'!E:E,E1174,'总明细 源文件后台下'!C:C,"Refund")</f>
        <v>0</v>
      </c>
      <c r="V1174">
        <f>SUMIFS('总明细 源文件后台下'!M:M,'总明细 源文件后台下'!E:E,E1174,'总明细 源文件后台下'!C:C,"Refund")</f>
        <v>0</v>
      </c>
      <c r="W1174">
        <f>SUMIFS('总明细 源文件后台下'!N:N,'总明细 源文件后台下'!E:E,E1174,'总明细 源文件后台下'!C:C,"Refund")</f>
        <v>0</v>
      </c>
      <c r="X1174">
        <f>SUMIFS('总明细 源文件后台下'!O:O,'总明细 源文件后台下'!E:E,E1174,'总明细 源文件后台下'!C:C,"Refund")</f>
        <v>0</v>
      </c>
      <c r="Y1174">
        <f>SUMIFS('总明细 源文件后台下'!P:P,'总明细 源文件后台下'!E:E,E1174,'总明细 源文件后台下'!C:C,"Refund")</f>
        <v>0</v>
      </c>
      <c r="Z1174">
        <f>SUMIFS('总明细 源文件后台下'!Q:Q,'总明细 源文件后台下'!E:E,E1174,'总明细 源文件后台下'!C:C,"Refund")</f>
        <v>0</v>
      </c>
      <c r="AA1174">
        <f>SUMIFS('总明细 源文件后台下'!R:R,'总明细 源文件后台下'!E:E,E1174,'总明细 源文件后台下'!C:C,"Refund")</f>
        <v>0</v>
      </c>
      <c r="AB1174">
        <f>SUMIFS('总明细 源文件后台下'!S:S,'总明细 源文件后台下'!E:E,E1174,'总明细 源文件后台下'!C:C,"Refund")</f>
        <v>0</v>
      </c>
      <c r="AC1174">
        <f>SUMIFS('总明细 源文件后台下'!T:T,'总明细 源文件后台下'!E:E,E1174,'总明细 源文件后台下'!C:C,"Refund")</f>
        <v>0</v>
      </c>
      <c r="AD1174">
        <f>SUMIFS('总明细 源文件后台下'!U:U,'总明细 源文件后台下'!E:E,E1174,'总明细 源文件后台下'!C:C,"Refund")</f>
        <v>0</v>
      </c>
      <c r="AE1174">
        <f>SUMIFS('总明细 源文件后台下'!V:V,'总明细 源文件后台下'!E:E,E1174,'总明细 源文件后台下'!C:C,"Refund")</f>
        <v>0</v>
      </c>
      <c r="AF1174">
        <f>SUMIFS('总明细 源文件后台下'!W:W,'总明细 源文件后台下'!E:E,E1174,'总明细 源文件后台下'!C:C,"Refund")</f>
        <v>0</v>
      </c>
      <c r="AK1174">
        <f>(SUMIF('广告费 源文件后台下'!G:G,E1174,'广告费 源文件后台下'!M:M))*-1</f>
        <v>0</v>
      </c>
      <c r="AL1174">
        <f>SUMIFS('总明细 源文件后台下'!W:W,'总明细 源文件后台下'!E:E,E1174,'总明细 源文件后台下'!C:C,"Adjustment",'总明细 源文件后台下'!F:F,"FBA Inventory Reimbursement - Customer Return")</f>
        <v>0</v>
      </c>
      <c r="AM1174">
        <f>SUMIFS('总明细 源文件后台下'!W:W,'总明细 源文件后台下'!E:E,E1174,'总明细 源文件后台下'!C:C,"Adjustment",'总明细 源文件后台下'!F:F,"FBA Inventory Reimbursement - Damaged:Warehouse")</f>
        <v>0</v>
      </c>
      <c r="AN1174">
        <f>SUMIFS('总明细 源文件后台下'!W:W,'总明细 源文件后台下'!E:E,E1174,'总明细 源文件后台下'!C:C,"Adjustment",'总明细 源文件后台下'!F:F,"FBA Inventory Reimbursement - Customer Service Issue")</f>
        <v>0</v>
      </c>
      <c r="AO1174">
        <f>SUMIFS('总明细 源文件后台下'!W:W,'总明细 源文件后台下'!E:E,E1174,'总明细 源文件后台下'!C:C,"Adjustment",'总明细 源文件后台下'!F:F,"FBA Inventory Reimbursement - Fee Correction")</f>
        <v>0</v>
      </c>
      <c r="AP1174">
        <f>SUMIFS('总明细 源文件后台下'!W:W,'总明细 源文件后台下'!E:E,E1174,'总明细 源文件后台下'!C:C,"Adjustment",'总明细 源文件后台下'!F:F,"FBA Inventory Reimbursement - General Adjustment")</f>
        <v>0</v>
      </c>
      <c r="AQ1174">
        <f>SUMIFS('总明细 源文件后台下'!W:W,'总明细 源文件后台下'!E:E,E1174,'总明细 源文件后台下'!C:C,"Adjustment",'总明细 源文件后台下'!F:F,"FBA Inventory Reimbursement - Lost:Inbound")</f>
        <v>0</v>
      </c>
      <c r="AR1174">
        <f>SUMIFS('总明细 源文件后台下'!W:W,'总明细 源文件后台下'!E:E,E1174,'总明细 源文件后台下'!C:C,"Adjustment",'总明细 源文件后台下'!F:F,"FBA Inventory Reimbursement - Lost:Warehouse")</f>
        <v>0</v>
      </c>
      <c r="AS1174">
        <f>SUMIFS('总明细 源文件后台下'!W:W,'总明细 源文件后台下'!E:E,E1174,'总明细 源文件后台下'!C:C,"Adjustment",'总明细 源文件后台下'!F:F,"Non-subscription Fee Adjustment")</f>
        <v>0</v>
      </c>
      <c r="AT1174">
        <f>SUMIFS('总明细 源文件后台下'!W:W,'总明细 源文件后台下'!E:E,E1174,'总明细 源文件后台下'!C:C,"Adjustment",'总明细 源文件后台下'!F:F,"FBA Inventory Placement Service Fee")</f>
        <v>0</v>
      </c>
      <c r="AV1174">
        <f>SUMIF('FBA Customer Return Per Unit Fe'!B:B,E1174,'FBA Customer Return Per Unit Fe'!C:C)</f>
        <v>0</v>
      </c>
      <c r="AX1174">
        <f>(SUMIF('仓储费 源文件后台下'!C:C,E1174,'仓储费 源文件后台下'!V:V))*-1</f>
        <v>-0.32260000000000005</v>
      </c>
      <c r="AZ1174">
        <f>SUMIF('Disposal Fee销毁费用-160.95'!B:B,E1174,'Disposal Fee销毁费用-160.95'!D:D)*-1</f>
        <v>0</v>
      </c>
      <c r="BC1174">
        <f>IFERROR(VLOOKUP(F1174,'优惠券-86.4'!F:I,4,0),0)</f>
        <v>0</v>
      </c>
      <c r="BD1174">
        <f>IFERROR(VLOOKUP(F1174,'早评-120'!E:H,4,0),0)</f>
        <v>0</v>
      </c>
      <c r="BF1174">
        <f t="shared" si="144"/>
        <v>9.0774000000000008</v>
      </c>
      <c r="BG1174">
        <f t="shared" si="145"/>
        <v>0.45432432432432435</v>
      </c>
      <c r="BH1174">
        <f t="shared" si="146"/>
        <v>59.003100000000003</v>
      </c>
      <c r="BQ1174" s="45">
        <f t="shared" si="147"/>
        <v>59.003100000000003</v>
      </c>
      <c r="BR1174">
        <f>SUMIFS('9月销毁明细'!D:D,'9月销毁明细'!A:A,E1174,'9月销毁明细'!H:H,"Sellable")</f>
        <v>0</v>
      </c>
      <c r="BS1174">
        <f>SUMIFS('9月销毁明细'!G:G,'9月销毁明细'!A:A,E1174,'9月销毁明细'!H:H,"Sellable")</f>
        <v>0</v>
      </c>
      <c r="BT1174">
        <f>SUMIFS('9月销毁明细'!D:D,'9月销毁明细'!A:A,E1174,'9月销毁明细'!H:H,"Unsellable")</f>
        <v>0</v>
      </c>
      <c r="BU1174">
        <f>SUMIFS('9月销毁明细'!G:G,'9月销毁明细'!A:A,E1174,'9月销毁明细'!H:H,"Unsellable")</f>
        <v>0</v>
      </c>
      <c r="BW1174">
        <f>IFERROR(I1174*VLOOKUP(F1174,'9.3成本表'!C:L,10,0),0)</f>
        <v>18</v>
      </c>
      <c r="BX1174">
        <f t="shared" si="148"/>
        <v>26.52</v>
      </c>
      <c r="CC1174" s="45">
        <f t="shared" si="149"/>
        <v>14.483100000000004</v>
      </c>
      <c r="CD1174" s="45">
        <f t="shared" si="150"/>
        <v>0.11151998151998155</v>
      </c>
      <c r="CE1174" s="45">
        <f t="shared" si="151"/>
        <v>0.32531671159029663</v>
      </c>
    </row>
    <row r="1175" spans="4:83" x14ac:dyDescent="0.25">
      <c r="D1175" s="20" t="s">
        <v>2459</v>
      </c>
      <c r="E1175" s="20" t="s">
        <v>2460</v>
      </c>
      <c r="F1175" s="20">
        <v>6820</v>
      </c>
      <c r="G1175">
        <v>1169</v>
      </c>
      <c r="H1175" s="20"/>
      <c r="I1175">
        <f>SUMIFS('总明细 源文件后台下'!G:G,'总明细 源文件后台下'!E:E,E1175,'总明细 源文件后台下'!C:C,"Order")</f>
        <v>2</v>
      </c>
      <c r="J1175">
        <f>SUMIFS('总明细 源文件后台下'!M:M,'总明细 源文件后台下'!E:E,E1175,'总明细 源文件后台下'!C:C,"Order")</f>
        <v>19.98</v>
      </c>
      <c r="K1175">
        <f>SUMIFS('总明细 源文件后台下'!N:N,'总明细 源文件后台下'!E:E,E1175,'总明细 源文件后台下'!C:C,"Order")</f>
        <v>0</v>
      </c>
      <c r="L1175">
        <f>SUMIFS('总明细 源文件后台下'!O:O,'总明细 源文件后台下'!E:E,E1175,'总明细 源文件后台下'!C:C,"Order")</f>
        <v>0</v>
      </c>
      <c r="M1175">
        <f>SUMIFS('总明细 源文件后台下'!P:P,'总明细 源文件后台下'!E:E,E1175,'总明细 源文件后台下'!C:C,"Order")</f>
        <v>0</v>
      </c>
      <c r="N1175">
        <f>SUMIFS('总明细 源文件后台下'!Q:Q,'总明细 源文件后台下'!E:E,E1175,'总明细 源文件后台下'!C:C,"Order")</f>
        <v>0</v>
      </c>
      <c r="O1175">
        <f>SUMIFS('总明细 源文件后台下'!R:R,'总明细 源文件后台下'!E:E,E1175,'总明细 源文件后台下'!C:C,"Order")</f>
        <v>0</v>
      </c>
      <c r="P1175">
        <f>SUMIFS('总明细 源文件后台下'!S:S,'总明细 源文件后台下'!E:E,E1175,'总明细 源文件后台下'!C:C,"Order")</f>
        <v>-3.4</v>
      </c>
      <c r="Q1175">
        <f>SUMIFS('总明细 源文件后台下'!T:T,'总明细 源文件后台下'!E:E,E1175,'总明细 源文件后台下'!C:C,"Order")</f>
        <v>-7.18</v>
      </c>
      <c r="R1175">
        <f>SUMIFS('总明细 源文件后台下'!U:U,'总明细 源文件后台下'!E:E,E1175,'总明细 源文件后台下'!C:C,"Order")</f>
        <v>0</v>
      </c>
      <c r="S1175">
        <f>SUMIFS('总明细 源文件后台下'!V:V,'总明细 源文件后台下'!E:E,E1175,'总明细 源文件后台下'!C:C,"Order")</f>
        <v>0</v>
      </c>
      <c r="T1175">
        <f>SUMIFS('总明细 源文件后台下'!W:W,'总明细 源文件后台下'!E:E,E1175,'总明细 源文件后台下'!C:C,"Order")</f>
        <v>9.4</v>
      </c>
      <c r="U1175">
        <f>SUMIFS('总明细 源文件后台下'!G:G,'总明细 源文件后台下'!E:E,E1175,'总明细 源文件后台下'!C:C,"Refund")</f>
        <v>0</v>
      </c>
      <c r="V1175">
        <f>SUMIFS('总明细 源文件后台下'!M:M,'总明细 源文件后台下'!E:E,E1175,'总明细 源文件后台下'!C:C,"Refund")</f>
        <v>0</v>
      </c>
      <c r="W1175">
        <f>SUMIFS('总明细 源文件后台下'!N:N,'总明细 源文件后台下'!E:E,E1175,'总明细 源文件后台下'!C:C,"Refund")</f>
        <v>0</v>
      </c>
      <c r="X1175">
        <f>SUMIFS('总明细 源文件后台下'!O:O,'总明细 源文件后台下'!E:E,E1175,'总明细 源文件后台下'!C:C,"Refund")</f>
        <v>0</v>
      </c>
      <c r="Y1175">
        <f>SUMIFS('总明细 源文件后台下'!P:P,'总明细 源文件后台下'!E:E,E1175,'总明细 源文件后台下'!C:C,"Refund")</f>
        <v>0</v>
      </c>
      <c r="Z1175">
        <f>SUMIFS('总明细 源文件后台下'!Q:Q,'总明细 源文件后台下'!E:E,E1175,'总明细 源文件后台下'!C:C,"Refund")</f>
        <v>0</v>
      </c>
      <c r="AA1175">
        <f>SUMIFS('总明细 源文件后台下'!R:R,'总明细 源文件后台下'!E:E,E1175,'总明细 源文件后台下'!C:C,"Refund")</f>
        <v>0</v>
      </c>
      <c r="AB1175">
        <f>SUMIFS('总明细 源文件后台下'!S:S,'总明细 源文件后台下'!E:E,E1175,'总明细 源文件后台下'!C:C,"Refund")</f>
        <v>0</v>
      </c>
      <c r="AC1175">
        <f>SUMIFS('总明细 源文件后台下'!T:T,'总明细 源文件后台下'!E:E,E1175,'总明细 源文件后台下'!C:C,"Refund")</f>
        <v>0</v>
      </c>
      <c r="AD1175">
        <f>SUMIFS('总明细 源文件后台下'!U:U,'总明细 源文件后台下'!E:E,E1175,'总明细 源文件后台下'!C:C,"Refund")</f>
        <v>0</v>
      </c>
      <c r="AE1175">
        <f>SUMIFS('总明细 源文件后台下'!V:V,'总明细 源文件后台下'!E:E,E1175,'总明细 源文件后台下'!C:C,"Refund")</f>
        <v>0</v>
      </c>
      <c r="AF1175">
        <f>SUMIFS('总明细 源文件后台下'!W:W,'总明细 源文件后台下'!E:E,E1175,'总明细 源文件后台下'!C:C,"Refund")</f>
        <v>0</v>
      </c>
      <c r="AK1175">
        <f>(SUMIF('广告费 源文件后台下'!G:G,E1175,'广告费 源文件后台下'!M:M))*-1</f>
        <v>0</v>
      </c>
      <c r="AL1175">
        <f>SUMIFS('总明细 源文件后台下'!W:W,'总明细 源文件后台下'!E:E,E1175,'总明细 源文件后台下'!C:C,"Adjustment",'总明细 源文件后台下'!F:F,"FBA Inventory Reimbursement - Customer Return")</f>
        <v>0</v>
      </c>
      <c r="AM1175">
        <f>SUMIFS('总明细 源文件后台下'!W:W,'总明细 源文件后台下'!E:E,E1175,'总明细 源文件后台下'!C:C,"Adjustment",'总明细 源文件后台下'!F:F,"FBA Inventory Reimbursement - Damaged:Warehouse")</f>
        <v>0</v>
      </c>
      <c r="AN1175">
        <f>SUMIFS('总明细 源文件后台下'!W:W,'总明细 源文件后台下'!E:E,E1175,'总明细 源文件后台下'!C:C,"Adjustment",'总明细 源文件后台下'!F:F,"FBA Inventory Reimbursement - Customer Service Issue")</f>
        <v>0</v>
      </c>
      <c r="AO1175">
        <f>SUMIFS('总明细 源文件后台下'!W:W,'总明细 源文件后台下'!E:E,E1175,'总明细 源文件后台下'!C:C,"Adjustment",'总明细 源文件后台下'!F:F,"FBA Inventory Reimbursement - Fee Correction")</f>
        <v>0</v>
      </c>
      <c r="AP1175">
        <f>SUMIFS('总明细 源文件后台下'!W:W,'总明细 源文件后台下'!E:E,E1175,'总明细 源文件后台下'!C:C,"Adjustment",'总明细 源文件后台下'!F:F,"FBA Inventory Reimbursement - General Adjustment")</f>
        <v>0</v>
      </c>
      <c r="AQ1175">
        <f>SUMIFS('总明细 源文件后台下'!W:W,'总明细 源文件后台下'!E:E,E1175,'总明细 源文件后台下'!C:C,"Adjustment",'总明细 源文件后台下'!F:F,"FBA Inventory Reimbursement - Lost:Inbound")</f>
        <v>0</v>
      </c>
      <c r="AR1175">
        <f>SUMIFS('总明细 源文件后台下'!W:W,'总明细 源文件后台下'!E:E,E1175,'总明细 源文件后台下'!C:C,"Adjustment",'总明细 源文件后台下'!F:F,"FBA Inventory Reimbursement - Lost:Warehouse")</f>
        <v>0</v>
      </c>
      <c r="AS1175">
        <f>SUMIFS('总明细 源文件后台下'!W:W,'总明细 源文件后台下'!E:E,E1175,'总明细 源文件后台下'!C:C,"Adjustment",'总明细 源文件后台下'!F:F,"Non-subscription Fee Adjustment")</f>
        <v>0</v>
      </c>
      <c r="AT1175">
        <f>SUMIFS('总明细 源文件后台下'!W:W,'总明细 源文件后台下'!E:E,E1175,'总明细 源文件后台下'!C:C,"Adjustment",'总明细 源文件后台下'!F:F,"FBA Inventory Placement Service Fee")</f>
        <v>0</v>
      </c>
      <c r="AV1175">
        <f>SUMIF('FBA Customer Return Per Unit Fe'!B:B,E1175,'FBA Customer Return Per Unit Fe'!C:C)</f>
        <v>0</v>
      </c>
      <c r="AX1175">
        <f>(SUMIF('仓储费 源文件后台下'!C:C,E1175,'仓储费 源文件后台下'!V:V))*-1</f>
        <v>-0.28239999999999998</v>
      </c>
      <c r="AZ1175">
        <f>SUMIF('Disposal Fee销毁费用-160.95'!B:B,E1175,'Disposal Fee销毁费用-160.95'!D:D)*-1</f>
        <v>0</v>
      </c>
      <c r="BC1175">
        <f>IFERROR(VLOOKUP(F1175,'优惠券-86.4'!F:I,4,0),0)</f>
        <v>0</v>
      </c>
      <c r="BD1175">
        <f>IFERROR(VLOOKUP(F1175,'早评-120'!E:H,4,0),0)</f>
        <v>0</v>
      </c>
      <c r="BF1175">
        <f t="shared" si="144"/>
        <v>9.1175999999999995</v>
      </c>
      <c r="BG1175">
        <f t="shared" si="145"/>
        <v>0.4563363363363363</v>
      </c>
      <c r="BH1175">
        <f t="shared" si="146"/>
        <v>59.264399999999995</v>
      </c>
      <c r="BQ1175" s="45">
        <f t="shared" si="147"/>
        <v>59.264399999999995</v>
      </c>
      <c r="BR1175">
        <f>SUMIFS('9月销毁明细'!D:D,'9月销毁明细'!A:A,E1175,'9月销毁明细'!H:H,"Sellable")</f>
        <v>0</v>
      </c>
      <c r="BS1175">
        <f>SUMIFS('9月销毁明细'!G:G,'9月销毁明细'!A:A,E1175,'9月销毁明细'!H:H,"Sellable")</f>
        <v>0</v>
      </c>
      <c r="BT1175">
        <f>SUMIFS('9月销毁明细'!D:D,'9月销毁明细'!A:A,E1175,'9月销毁明细'!H:H,"Unsellable")</f>
        <v>0</v>
      </c>
      <c r="BU1175">
        <f>SUMIFS('9月销毁明细'!G:G,'9月销毁明细'!A:A,E1175,'9月销毁明细'!H:H,"Unsellable")</f>
        <v>0</v>
      </c>
      <c r="BW1175">
        <f>IFERROR(I1175*VLOOKUP(F1175,'9.3成本表'!C:L,10,0),0)</f>
        <v>18</v>
      </c>
      <c r="BX1175">
        <f t="shared" si="148"/>
        <v>26.52</v>
      </c>
      <c r="CC1175" s="45">
        <f t="shared" si="149"/>
        <v>14.744399999999995</v>
      </c>
      <c r="CD1175" s="45">
        <f t="shared" si="150"/>
        <v>0.11353199353199349</v>
      </c>
      <c r="CE1175" s="45">
        <f t="shared" si="151"/>
        <v>0.3311859838274932</v>
      </c>
    </row>
    <row r="1176" spans="4:83" x14ac:dyDescent="0.25">
      <c r="D1176" s="20" t="s">
        <v>2461</v>
      </c>
      <c r="E1176" s="20" t="s">
        <v>2462</v>
      </c>
      <c r="F1176" s="20">
        <v>6820</v>
      </c>
      <c r="G1176">
        <v>1170</v>
      </c>
      <c r="H1176" s="20"/>
      <c r="I1176">
        <f>SUMIFS('总明细 源文件后台下'!G:G,'总明细 源文件后台下'!E:E,E1176,'总明细 源文件后台下'!C:C,"Order")</f>
        <v>12</v>
      </c>
      <c r="J1176">
        <f>SUMIFS('总明细 源文件后台下'!M:M,'总明细 源文件后台下'!E:E,E1176,'总明细 源文件后台下'!C:C,"Order")</f>
        <v>119.87999999999998</v>
      </c>
      <c r="K1176">
        <f>SUMIFS('总明细 源文件后台下'!N:N,'总明细 源文件后台下'!E:E,E1176,'总明细 源文件后台下'!C:C,"Order")</f>
        <v>3.99</v>
      </c>
      <c r="L1176">
        <f>SUMIFS('总明细 源文件后台下'!O:O,'总明细 源文件后台下'!E:E,E1176,'总明细 源文件后台下'!C:C,"Order")</f>
        <v>0</v>
      </c>
      <c r="M1176">
        <f>SUMIFS('总明细 源文件后台下'!P:P,'总明细 源文件后台下'!E:E,E1176,'总明细 源文件后台下'!C:C,"Order")</f>
        <v>-0.2</v>
      </c>
      <c r="N1176">
        <f>SUMIFS('总明细 源文件后台下'!Q:Q,'总明细 源文件后台下'!E:E,E1176,'总明细 源文件后台下'!C:C,"Order")</f>
        <v>1.1000000000000001</v>
      </c>
      <c r="O1176">
        <f>SUMIFS('总明细 源文件后台下'!R:R,'总明细 源文件后台下'!E:E,E1176,'总明细 源文件后台下'!C:C,"Order")</f>
        <v>-1.1000000000000001</v>
      </c>
      <c r="P1176">
        <f>SUMIFS('总明细 源文件后台下'!S:S,'总明细 源文件后台下'!E:E,E1176,'总明细 源文件后台下'!C:C,"Order")</f>
        <v>-20.359999999999996</v>
      </c>
      <c r="Q1176">
        <f>SUMIFS('总明细 源文件后台下'!T:T,'总明细 源文件后台下'!E:E,E1176,'总明细 源文件后台下'!C:C,"Order")</f>
        <v>-47.070000000000007</v>
      </c>
      <c r="R1176">
        <f>SUMIFS('总明细 源文件后台下'!U:U,'总明细 源文件后台下'!E:E,E1176,'总明细 源文件后台下'!C:C,"Order")</f>
        <v>0</v>
      </c>
      <c r="S1176">
        <f>SUMIFS('总明细 源文件后台下'!V:V,'总明细 源文件后台下'!E:E,E1176,'总明细 源文件后台下'!C:C,"Order")</f>
        <v>0</v>
      </c>
      <c r="T1176">
        <f>SUMIFS('总明细 源文件后台下'!W:W,'总明细 源文件后台下'!E:E,E1176,'总明细 源文件后台下'!C:C,"Order")</f>
        <v>56.240000000000016</v>
      </c>
      <c r="U1176">
        <f>SUMIFS('总明细 源文件后台下'!G:G,'总明细 源文件后台下'!E:E,E1176,'总明细 源文件后台下'!C:C,"Refund")</f>
        <v>2</v>
      </c>
      <c r="V1176">
        <f>SUMIFS('总明细 源文件后台下'!M:M,'总明细 源文件后台下'!E:E,E1176,'总明细 源文件后台下'!C:C,"Refund")</f>
        <v>-19.98</v>
      </c>
      <c r="W1176">
        <f>SUMIFS('总明细 源文件后台下'!N:N,'总明细 源文件后台下'!E:E,E1176,'总明细 源文件后台下'!C:C,"Refund")</f>
        <v>0</v>
      </c>
      <c r="X1176">
        <f>SUMIFS('总明细 源文件后台下'!O:O,'总明细 源文件后台下'!E:E,E1176,'总明细 源文件后台下'!C:C,"Refund")</f>
        <v>0</v>
      </c>
      <c r="Y1176">
        <f>SUMIFS('总明细 源文件后台下'!P:P,'总明细 源文件后台下'!E:E,E1176,'总明细 源文件后台下'!C:C,"Refund")</f>
        <v>0</v>
      </c>
      <c r="Z1176">
        <f>SUMIFS('总明细 源文件后台下'!Q:Q,'总明细 源文件后台下'!E:E,E1176,'总明细 源文件后台下'!C:C,"Refund")</f>
        <v>0</v>
      </c>
      <c r="AA1176">
        <f>SUMIFS('总明细 源文件后台下'!R:R,'总明细 源文件后台下'!E:E,E1176,'总明细 源文件后台下'!C:C,"Refund")</f>
        <v>0</v>
      </c>
      <c r="AB1176">
        <f>SUMIFS('总明细 源文件后台下'!S:S,'总明细 源文件后台下'!E:E,E1176,'总明细 源文件后台下'!C:C,"Refund")</f>
        <v>2.72</v>
      </c>
      <c r="AC1176">
        <f>SUMIFS('总明细 源文件后台下'!T:T,'总明细 源文件后台下'!E:E,E1176,'总明细 源文件后台下'!C:C,"Refund")</f>
        <v>0</v>
      </c>
      <c r="AD1176">
        <f>SUMIFS('总明细 源文件后台下'!U:U,'总明细 源文件后台下'!E:E,E1176,'总明细 源文件后台下'!C:C,"Refund")</f>
        <v>0</v>
      </c>
      <c r="AE1176">
        <f>SUMIFS('总明细 源文件后台下'!V:V,'总明细 源文件后台下'!E:E,E1176,'总明细 源文件后台下'!C:C,"Refund")</f>
        <v>0</v>
      </c>
      <c r="AF1176">
        <f>SUMIFS('总明细 源文件后台下'!W:W,'总明细 源文件后台下'!E:E,E1176,'总明细 源文件后台下'!C:C,"Refund")</f>
        <v>-17.260000000000002</v>
      </c>
      <c r="AK1176">
        <f>(SUMIF('广告费 源文件后台下'!G:G,E1176,'广告费 源文件后台下'!M:M))*-1</f>
        <v>0</v>
      </c>
      <c r="AL1176">
        <f>SUMIFS('总明细 源文件后台下'!W:W,'总明细 源文件后台下'!E:E,E1176,'总明细 源文件后台下'!C:C,"Adjustment",'总明细 源文件后台下'!F:F,"FBA Inventory Reimbursement - Customer Return")</f>
        <v>0</v>
      </c>
      <c r="AM1176">
        <f>SUMIFS('总明细 源文件后台下'!W:W,'总明细 源文件后台下'!E:E,E1176,'总明细 源文件后台下'!C:C,"Adjustment",'总明细 源文件后台下'!F:F,"FBA Inventory Reimbursement - Damaged:Warehouse")</f>
        <v>0</v>
      </c>
      <c r="AN1176">
        <f>SUMIFS('总明细 源文件后台下'!W:W,'总明细 源文件后台下'!E:E,E1176,'总明细 源文件后台下'!C:C,"Adjustment",'总明细 源文件后台下'!F:F,"FBA Inventory Reimbursement - Customer Service Issue")</f>
        <v>0</v>
      </c>
      <c r="AO1176">
        <f>SUMIFS('总明细 源文件后台下'!W:W,'总明细 源文件后台下'!E:E,E1176,'总明细 源文件后台下'!C:C,"Adjustment",'总明细 源文件后台下'!F:F,"FBA Inventory Reimbursement - Fee Correction")</f>
        <v>0</v>
      </c>
      <c r="AP1176">
        <f>SUMIFS('总明细 源文件后台下'!W:W,'总明细 源文件后台下'!E:E,E1176,'总明细 源文件后台下'!C:C,"Adjustment",'总明细 源文件后台下'!F:F,"FBA Inventory Reimbursement - General Adjustment")</f>
        <v>0</v>
      </c>
      <c r="AQ1176">
        <f>SUMIFS('总明细 源文件后台下'!W:W,'总明细 源文件后台下'!E:E,E1176,'总明细 源文件后台下'!C:C,"Adjustment",'总明细 源文件后台下'!F:F,"FBA Inventory Reimbursement - Lost:Inbound")</f>
        <v>0</v>
      </c>
      <c r="AR1176">
        <f>SUMIFS('总明细 源文件后台下'!W:W,'总明细 源文件后台下'!E:E,E1176,'总明细 源文件后台下'!C:C,"Adjustment",'总明细 源文件后台下'!F:F,"FBA Inventory Reimbursement - Lost:Warehouse")</f>
        <v>0</v>
      </c>
      <c r="AS1176">
        <f>SUMIFS('总明细 源文件后台下'!W:W,'总明细 源文件后台下'!E:E,E1176,'总明细 源文件后台下'!C:C,"Adjustment",'总明细 源文件后台下'!F:F,"Non-subscription Fee Adjustment")</f>
        <v>0</v>
      </c>
      <c r="AT1176">
        <f>SUMIFS('总明细 源文件后台下'!W:W,'总明细 源文件后台下'!E:E,E1176,'总明细 源文件后台下'!C:C,"Adjustment",'总明细 源文件后台下'!F:F,"FBA Inventory Placement Service Fee")</f>
        <v>0</v>
      </c>
      <c r="AV1176">
        <f>SUMIF('FBA Customer Return Per Unit Fe'!B:B,E1176,'FBA Customer Return Per Unit Fe'!C:C)</f>
        <v>-7.18</v>
      </c>
      <c r="AX1176">
        <f>(SUMIF('仓储费 源文件后台下'!C:C,E1176,'仓储费 源文件后台下'!V:V))*-1</f>
        <v>-0.79570000000000007</v>
      </c>
      <c r="AZ1176">
        <f>SUMIF('Disposal Fee销毁费用-160.95'!B:B,E1176,'Disposal Fee销毁费用-160.95'!D:D)*-1</f>
        <v>0</v>
      </c>
      <c r="BC1176">
        <f>IFERROR(VLOOKUP(F1176,'优惠券-86.4'!F:I,4,0),0)</f>
        <v>0</v>
      </c>
      <c r="BD1176">
        <f>IFERROR(VLOOKUP(F1176,'早评-120'!E:H,4,0),0)</f>
        <v>0</v>
      </c>
      <c r="BF1176">
        <f t="shared" si="144"/>
        <v>31.004300000000018</v>
      </c>
      <c r="BG1176">
        <f t="shared" si="145"/>
        <v>0.25862779446112799</v>
      </c>
      <c r="BH1176">
        <f t="shared" si="146"/>
        <v>201.52795000000012</v>
      </c>
      <c r="BQ1176" s="45">
        <f t="shared" si="147"/>
        <v>201.52795000000012</v>
      </c>
      <c r="BR1176">
        <f>SUMIFS('9月销毁明细'!D:D,'9月销毁明细'!A:A,E1176,'9月销毁明细'!H:H,"Sellable")</f>
        <v>0</v>
      </c>
      <c r="BS1176">
        <f>SUMIFS('9月销毁明细'!G:G,'9月销毁明细'!A:A,E1176,'9月销毁明细'!H:H,"Sellable")</f>
        <v>0</v>
      </c>
      <c r="BT1176">
        <f>SUMIFS('9月销毁明细'!D:D,'9月销毁明细'!A:A,E1176,'9月销毁明细'!H:H,"Unsellable")</f>
        <v>0</v>
      </c>
      <c r="BU1176">
        <f>SUMIFS('9月销毁明细'!G:G,'9月销毁明细'!A:A,E1176,'9月销毁明细'!H:H,"Unsellable")</f>
        <v>0</v>
      </c>
      <c r="BW1176">
        <f>IFERROR(I1176*VLOOKUP(F1176,'9.3成本表'!C:L,10,0),0)</f>
        <v>108</v>
      </c>
      <c r="BX1176">
        <f t="shared" si="148"/>
        <v>159.12</v>
      </c>
      <c r="CC1176" s="45">
        <f t="shared" si="149"/>
        <v>-65.592049999999887</v>
      </c>
      <c r="CD1176" s="45">
        <f t="shared" si="150"/>
        <v>-8.4176548343214877E-2</v>
      </c>
      <c r="CE1176" s="45">
        <f t="shared" si="151"/>
        <v>-0.2455527478286908</v>
      </c>
    </row>
    <row r="1177" spans="4:83" x14ac:dyDescent="0.25">
      <c r="D1177" s="20" t="s">
        <v>2463</v>
      </c>
      <c r="E1177" s="20" t="s">
        <v>2464</v>
      </c>
      <c r="F1177" s="20">
        <v>6820</v>
      </c>
      <c r="G1177">
        <v>1171</v>
      </c>
      <c r="H1177" s="20"/>
      <c r="I1177">
        <f>SUMIFS('总明细 源文件后台下'!G:G,'总明细 源文件后台下'!E:E,E1177,'总明细 源文件后台下'!C:C,"Order")</f>
        <v>0</v>
      </c>
      <c r="J1177">
        <f>SUMIFS('总明细 源文件后台下'!M:M,'总明细 源文件后台下'!E:E,E1177,'总明细 源文件后台下'!C:C,"Order")</f>
        <v>0</v>
      </c>
      <c r="K1177">
        <f>SUMIFS('总明细 源文件后台下'!N:N,'总明细 源文件后台下'!E:E,E1177,'总明细 源文件后台下'!C:C,"Order")</f>
        <v>0</v>
      </c>
      <c r="L1177">
        <f>SUMIFS('总明细 源文件后台下'!O:O,'总明细 源文件后台下'!E:E,E1177,'总明细 源文件后台下'!C:C,"Order")</f>
        <v>0</v>
      </c>
      <c r="M1177">
        <f>SUMIFS('总明细 源文件后台下'!P:P,'总明细 源文件后台下'!E:E,E1177,'总明细 源文件后台下'!C:C,"Order")</f>
        <v>0</v>
      </c>
      <c r="N1177">
        <f>SUMIFS('总明细 源文件后台下'!Q:Q,'总明细 源文件后台下'!E:E,E1177,'总明细 源文件后台下'!C:C,"Order")</f>
        <v>0</v>
      </c>
      <c r="O1177">
        <f>SUMIFS('总明细 源文件后台下'!R:R,'总明细 源文件后台下'!E:E,E1177,'总明细 源文件后台下'!C:C,"Order")</f>
        <v>0</v>
      </c>
      <c r="P1177">
        <f>SUMIFS('总明细 源文件后台下'!S:S,'总明细 源文件后台下'!E:E,E1177,'总明细 源文件后台下'!C:C,"Order")</f>
        <v>0</v>
      </c>
      <c r="Q1177">
        <f>SUMIFS('总明细 源文件后台下'!T:T,'总明细 源文件后台下'!E:E,E1177,'总明细 源文件后台下'!C:C,"Order")</f>
        <v>0</v>
      </c>
      <c r="R1177">
        <f>SUMIFS('总明细 源文件后台下'!U:U,'总明细 源文件后台下'!E:E,E1177,'总明细 源文件后台下'!C:C,"Order")</f>
        <v>0</v>
      </c>
      <c r="S1177">
        <f>SUMIFS('总明细 源文件后台下'!V:V,'总明细 源文件后台下'!E:E,E1177,'总明细 源文件后台下'!C:C,"Order")</f>
        <v>0</v>
      </c>
      <c r="T1177">
        <f>SUMIFS('总明细 源文件后台下'!W:W,'总明细 源文件后台下'!E:E,E1177,'总明细 源文件后台下'!C:C,"Order")</f>
        <v>0</v>
      </c>
      <c r="U1177">
        <f>SUMIFS('总明细 源文件后台下'!G:G,'总明细 源文件后台下'!E:E,E1177,'总明细 源文件后台下'!C:C,"Refund")</f>
        <v>0</v>
      </c>
      <c r="V1177">
        <f>SUMIFS('总明细 源文件后台下'!M:M,'总明细 源文件后台下'!E:E,E1177,'总明细 源文件后台下'!C:C,"Refund")</f>
        <v>0</v>
      </c>
      <c r="W1177">
        <f>SUMIFS('总明细 源文件后台下'!N:N,'总明细 源文件后台下'!E:E,E1177,'总明细 源文件后台下'!C:C,"Refund")</f>
        <v>0</v>
      </c>
      <c r="X1177">
        <f>SUMIFS('总明细 源文件后台下'!O:O,'总明细 源文件后台下'!E:E,E1177,'总明细 源文件后台下'!C:C,"Refund")</f>
        <v>0</v>
      </c>
      <c r="Y1177">
        <f>SUMIFS('总明细 源文件后台下'!P:P,'总明细 源文件后台下'!E:E,E1177,'总明细 源文件后台下'!C:C,"Refund")</f>
        <v>0</v>
      </c>
      <c r="Z1177">
        <f>SUMIFS('总明细 源文件后台下'!Q:Q,'总明细 源文件后台下'!E:E,E1177,'总明细 源文件后台下'!C:C,"Refund")</f>
        <v>0</v>
      </c>
      <c r="AA1177">
        <f>SUMIFS('总明细 源文件后台下'!R:R,'总明细 源文件后台下'!E:E,E1177,'总明细 源文件后台下'!C:C,"Refund")</f>
        <v>0</v>
      </c>
      <c r="AB1177">
        <f>SUMIFS('总明细 源文件后台下'!S:S,'总明细 源文件后台下'!E:E,E1177,'总明细 源文件后台下'!C:C,"Refund")</f>
        <v>0</v>
      </c>
      <c r="AC1177">
        <f>SUMIFS('总明细 源文件后台下'!T:T,'总明细 源文件后台下'!E:E,E1177,'总明细 源文件后台下'!C:C,"Refund")</f>
        <v>0</v>
      </c>
      <c r="AD1177">
        <f>SUMIFS('总明细 源文件后台下'!U:U,'总明细 源文件后台下'!E:E,E1177,'总明细 源文件后台下'!C:C,"Refund")</f>
        <v>0</v>
      </c>
      <c r="AE1177">
        <f>SUMIFS('总明细 源文件后台下'!V:V,'总明细 源文件后台下'!E:E,E1177,'总明细 源文件后台下'!C:C,"Refund")</f>
        <v>0</v>
      </c>
      <c r="AF1177">
        <f>SUMIFS('总明细 源文件后台下'!W:W,'总明细 源文件后台下'!E:E,E1177,'总明细 源文件后台下'!C:C,"Refund")</f>
        <v>0</v>
      </c>
      <c r="AK1177">
        <f>(SUMIF('广告费 源文件后台下'!G:G,E1177,'广告费 源文件后台下'!M:M))*-1</f>
        <v>0</v>
      </c>
      <c r="AL1177">
        <f>SUMIFS('总明细 源文件后台下'!W:W,'总明细 源文件后台下'!E:E,E1177,'总明细 源文件后台下'!C:C,"Adjustment",'总明细 源文件后台下'!F:F,"FBA Inventory Reimbursement - Customer Return")</f>
        <v>0</v>
      </c>
      <c r="AM1177">
        <f>SUMIFS('总明细 源文件后台下'!W:W,'总明细 源文件后台下'!E:E,E1177,'总明细 源文件后台下'!C:C,"Adjustment",'总明细 源文件后台下'!F:F,"FBA Inventory Reimbursement - Damaged:Warehouse")</f>
        <v>0</v>
      </c>
      <c r="AN1177">
        <f>SUMIFS('总明细 源文件后台下'!W:W,'总明细 源文件后台下'!E:E,E1177,'总明细 源文件后台下'!C:C,"Adjustment",'总明细 源文件后台下'!F:F,"FBA Inventory Reimbursement - Customer Service Issue")</f>
        <v>0</v>
      </c>
      <c r="AO1177">
        <f>SUMIFS('总明细 源文件后台下'!W:W,'总明细 源文件后台下'!E:E,E1177,'总明细 源文件后台下'!C:C,"Adjustment",'总明细 源文件后台下'!F:F,"FBA Inventory Reimbursement - Fee Correction")</f>
        <v>0</v>
      </c>
      <c r="AP1177">
        <f>SUMIFS('总明细 源文件后台下'!W:W,'总明细 源文件后台下'!E:E,E1177,'总明细 源文件后台下'!C:C,"Adjustment",'总明细 源文件后台下'!F:F,"FBA Inventory Reimbursement - General Adjustment")</f>
        <v>0</v>
      </c>
      <c r="AQ1177">
        <f>SUMIFS('总明细 源文件后台下'!W:W,'总明细 源文件后台下'!E:E,E1177,'总明细 源文件后台下'!C:C,"Adjustment",'总明细 源文件后台下'!F:F,"FBA Inventory Reimbursement - Lost:Inbound")</f>
        <v>0</v>
      </c>
      <c r="AR1177">
        <f>SUMIFS('总明细 源文件后台下'!W:W,'总明细 源文件后台下'!E:E,E1177,'总明细 源文件后台下'!C:C,"Adjustment",'总明细 源文件后台下'!F:F,"FBA Inventory Reimbursement - Lost:Warehouse")</f>
        <v>0</v>
      </c>
      <c r="AS1177">
        <f>SUMIFS('总明细 源文件后台下'!W:W,'总明细 源文件后台下'!E:E,E1177,'总明细 源文件后台下'!C:C,"Adjustment",'总明细 源文件后台下'!F:F,"Non-subscription Fee Adjustment")</f>
        <v>0</v>
      </c>
      <c r="AT1177">
        <f>SUMIFS('总明细 源文件后台下'!W:W,'总明细 源文件后台下'!E:E,E1177,'总明细 源文件后台下'!C:C,"Adjustment",'总明细 源文件后台下'!F:F,"FBA Inventory Placement Service Fee")</f>
        <v>0</v>
      </c>
      <c r="AV1177">
        <f>SUMIF('FBA Customer Return Per Unit Fe'!B:B,E1177,'FBA Customer Return Per Unit Fe'!C:C)</f>
        <v>0</v>
      </c>
      <c r="AX1177">
        <f>(SUMIF('仓储费 源文件后台下'!C:C,E1177,'仓储费 源文件后台下'!V:V))*-1</f>
        <v>-8.0600000000000005E-2</v>
      </c>
      <c r="AZ1177">
        <f>SUMIF('Disposal Fee销毁费用-160.95'!B:B,E1177,'Disposal Fee销毁费用-160.95'!D:D)*-1</f>
        <v>0</v>
      </c>
      <c r="BC1177">
        <f>IFERROR(VLOOKUP(F1177,'优惠券-86.4'!F:I,4,0),0)</f>
        <v>0</v>
      </c>
      <c r="BD1177">
        <f>IFERROR(VLOOKUP(F1177,'早评-120'!E:H,4,0),0)</f>
        <v>0</v>
      </c>
      <c r="BF1177">
        <f t="shared" si="144"/>
        <v>-8.0600000000000005E-2</v>
      </c>
      <c r="BG1177">
        <f t="shared" si="145"/>
        <v>0</v>
      </c>
      <c r="BH1177">
        <f t="shared" si="146"/>
        <v>-0.52390000000000003</v>
      </c>
      <c r="BQ1177" s="45">
        <f t="shared" si="147"/>
        <v>-0.52390000000000003</v>
      </c>
      <c r="BR1177">
        <f>SUMIFS('9月销毁明细'!D:D,'9月销毁明细'!A:A,E1177,'9月销毁明细'!H:H,"Sellable")</f>
        <v>0</v>
      </c>
      <c r="BS1177">
        <f>SUMIFS('9月销毁明细'!G:G,'9月销毁明细'!A:A,E1177,'9月销毁明细'!H:H,"Sellable")</f>
        <v>0</v>
      </c>
      <c r="BT1177">
        <f>SUMIFS('9月销毁明细'!D:D,'9月销毁明细'!A:A,E1177,'9月销毁明细'!H:H,"Unsellable")</f>
        <v>0</v>
      </c>
      <c r="BU1177">
        <f>SUMIFS('9月销毁明细'!G:G,'9月销毁明细'!A:A,E1177,'9月销毁明细'!H:H,"Unsellable")</f>
        <v>0</v>
      </c>
      <c r="BW1177">
        <f>IFERROR(I1177*VLOOKUP(F1177,'9.3成本表'!C:L,10,0),0)</f>
        <v>0</v>
      </c>
      <c r="BX1177">
        <f t="shared" si="148"/>
        <v>0</v>
      </c>
      <c r="CC1177" s="45">
        <f t="shared" si="149"/>
        <v>-0.52390000000000003</v>
      </c>
      <c r="CD1177" s="45">
        <f t="shared" si="150"/>
        <v>0</v>
      </c>
      <c r="CE1177" s="45">
        <f t="shared" si="151"/>
        <v>0</v>
      </c>
    </row>
    <row r="1178" spans="4:83" x14ac:dyDescent="0.25">
      <c r="D1178" s="20" t="s">
        <v>2465</v>
      </c>
      <c r="E1178" s="20" t="s">
        <v>2466</v>
      </c>
      <c r="F1178" s="20">
        <v>6840</v>
      </c>
      <c r="G1178">
        <v>1172</v>
      </c>
      <c r="H1178" s="20"/>
      <c r="I1178">
        <f>SUMIFS('总明细 源文件后台下'!G:G,'总明细 源文件后台下'!E:E,E1178,'总明细 源文件后台下'!C:C,"Order")</f>
        <v>0</v>
      </c>
      <c r="J1178">
        <f>SUMIFS('总明细 源文件后台下'!M:M,'总明细 源文件后台下'!E:E,E1178,'总明细 源文件后台下'!C:C,"Order")</f>
        <v>0</v>
      </c>
      <c r="K1178">
        <f>SUMIFS('总明细 源文件后台下'!N:N,'总明细 源文件后台下'!E:E,E1178,'总明细 源文件后台下'!C:C,"Order")</f>
        <v>0</v>
      </c>
      <c r="L1178">
        <f>SUMIFS('总明细 源文件后台下'!O:O,'总明细 源文件后台下'!E:E,E1178,'总明细 源文件后台下'!C:C,"Order")</f>
        <v>0</v>
      </c>
      <c r="M1178">
        <f>SUMIFS('总明细 源文件后台下'!P:P,'总明细 源文件后台下'!E:E,E1178,'总明细 源文件后台下'!C:C,"Order")</f>
        <v>0</v>
      </c>
      <c r="N1178">
        <f>SUMIFS('总明细 源文件后台下'!Q:Q,'总明细 源文件后台下'!E:E,E1178,'总明细 源文件后台下'!C:C,"Order")</f>
        <v>0</v>
      </c>
      <c r="O1178">
        <f>SUMIFS('总明细 源文件后台下'!R:R,'总明细 源文件后台下'!E:E,E1178,'总明细 源文件后台下'!C:C,"Order")</f>
        <v>0</v>
      </c>
      <c r="P1178">
        <f>SUMIFS('总明细 源文件后台下'!S:S,'总明细 源文件后台下'!E:E,E1178,'总明细 源文件后台下'!C:C,"Order")</f>
        <v>0</v>
      </c>
      <c r="Q1178">
        <f>SUMIFS('总明细 源文件后台下'!T:T,'总明细 源文件后台下'!E:E,E1178,'总明细 源文件后台下'!C:C,"Order")</f>
        <v>0</v>
      </c>
      <c r="R1178">
        <f>SUMIFS('总明细 源文件后台下'!U:U,'总明细 源文件后台下'!E:E,E1178,'总明细 源文件后台下'!C:C,"Order")</f>
        <v>0</v>
      </c>
      <c r="S1178">
        <f>SUMIFS('总明细 源文件后台下'!V:V,'总明细 源文件后台下'!E:E,E1178,'总明细 源文件后台下'!C:C,"Order")</f>
        <v>0</v>
      </c>
      <c r="T1178">
        <f>SUMIFS('总明细 源文件后台下'!W:W,'总明细 源文件后台下'!E:E,E1178,'总明细 源文件后台下'!C:C,"Order")</f>
        <v>0</v>
      </c>
      <c r="U1178">
        <f>SUMIFS('总明细 源文件后台下'!G:G,'总明细 源文件后台下'!E:E,E1178,'总明细 源文件后台下'!C:C,"Refund")</f>
        <v>0</v>
      </c>
      <c r="V1178">
        <f>SUMIFS('总明细 源文件后台下'!M:M,'总明细 源文件后台下'!E:E,E1178,'总明细 源文件后台下'!C:C,"Refund")</f>
        <v>0</v>
      </c>
      <c r="W1178">
        <f>SUMIFS('总明细 源文件后台下'!N:N,'总明细 源文件后台下'!E:E,E1178,'总明细 源文件后台下'!C:C,"Refund")</f>
        <v>0</v>
      </c>
      <c r="X1178">
        <f>SUMIFS('总明细 源文件后台下'!O:O,'总明细 源文件后台下'!E:E,E1178,'总明细 源文件后台下'!C:C,"Refund")</f>
        <v>0</v>
      </c>
      <c r="Y1178">
        <f>SUMIFS('总明细 源文件后台下'!P:P,'总明细 源文件后台下'!E:E,E1178,'总明细 源文件后台下'!C:C,"Refund")</f>
        <v>0</v>
      </c>
      <c r="Z1178">
        <f>SUMIFS('总明细 源文件后台下'!Q:Q,'总明细 源文件后台下'!E:E,E1178,'总明细 源文件后台下'!C:C,"Refund")</f>
        <v>0</v>
      </c>
      <c r="AA1178">
        <f>SUMIFS('总明细 源文件后台下'!R:R,'总明细 源文件后台下'!E:E,E1178,'总明细 源文件后台下'!C:C,"Refund")</f>
        <v>0</v>
      </c>
      <c r="AB1178">
        <f>SUMIFS('总明细 源文件后台下'!S:S,'总明细 源文件后台下'!E:E,E1178,'总明细 源文件后台下'!C:C,"Refund")</f>
        <v>0</v>
      </c>
      <c r="AC1178">
        <f>SUMIFS('总明细 源文件后台下'!T:T,'总明细 源文件后台下'!E:E,E1178,'总明细 源文件后台下'!C:C,"Refund")</f>
        <v>0</v>
      </c>
      <c r="AD1178">
        <f>SUMIFS('总明细 源文件后台下'!U:U,'总明细 源文件后台下'!E:E,E1178,'总明细 源文件后台下'!C:C,"Refund")</f>
        <v>0</v>
      </c>
      <c r="AE1178">
        <f>SUMIFS('总明细 源文件后台下'!V:V,'总明细 源文件后台下'!E:E,E1178,'总明细 源文件后台下'!C:C,"Refund")</f>
        <v>0</v>
      </c>
      <c r="AF1178">
        <f>SUMIFS('总明细 源文件后台下'!W:W,'总明细 源文件后台下'!E:E,E1178,'总明细 源文件后台下'!C:C,"Refund")</f>
        <v>0</v>
      </c>
      <c r="AK1178">
        <f>(SUMIF('广告费 源文件后台下'!G:G,E1178,'广告费 源文件后台下'!M:M))*-1</f>
        <v>0</v>
      </c>
      <c r="AL1178">
        <f>SUMIFS('总明细 源文件后台下'!W:W,'总明细 源文件后台下'!E:E,E1178,'总明细 源文件后台下'!C:C,"Adjustment",'总明细 源文件后台下'!F:F,"FBA Inventory Reimbursement - Customer Return")</f>
        <v>0</v>
      </c>
      <c r="AM1178">
        <f>SUMIFS('总明细 源文件后台下'!W:W,'总明细 源文件后台下'!E:E,E1178,'总明细 源文件后台下'!C:C,"Adjustment",'总明细 源文件后台下'!F:F,"FBA Inventory Reimbursement - Damaged:Warehouse")</f>
        <v>0</v>
      </c>
      <c r="AN1178">
        <f>SUMIFS('总明细 源文件后台下'!W:W,'总明细 源文件后台下'!E:E,E1178,'总明细 源文件后台下'!C:C,"Adjustment",'总明细 源文件后台下'!F:F,"FBA Inventory Reimbursement - Customer Service Issue")</f>
        <v>0</v>
      </c>
      <c r="AO1178">
        <f>SUMIFS('总明细 源文件后台下'!W:W,'总明细 源文件后台下'!E:E,E1178,'总明细 源文件后台下'!C:C,"Adjustment",'总明细 源文件后台下'!F:F,"FBA Inventory Reimbursement - Fee Correction")</f>
        <v>0</v>
      </c>
      <c r="AP1178">
        <f>SUMIFS('总明细 源文件后台下'!W:W,'总明细 源文件后台下'!E:E,E1178,'总明细 源文件后台下'!C:C,"Adjustment",'总明细 源文件后台下'!F:F,"FBA Inventory Reimbursement - General Adjustment")</f>
        <v>0</v>
      </c>
      <c r="AQ1178">
        <f>SUMIFS('总明细 源文件后台下'!W:W,'总明细 源文件后台下'!E:E,E1178,'总明细 源文件后台下'!C:C,"Adjustment",'总明细 源文件后台下'!F:F,"FBA Inventory Reimbursement - Lost:Inbound")</f>
        <v>0</v>
      </c>
      <c r="AR1178">
        <f>SUMIFS('总明细 源文件后台下'!W:W,'总明细 源文件后台下'!E:E,E1178,'总明细 源文件后台下'!C:C,"Adjustment",'总明细 源文件后台下'!F:F,"FBA Inventory Reimbursement - Lost:Warehouse")</f>
        <v>0</v>
      </c>
      <c r="AS1178">
        <f>SUMIFS('总明细 源文件后台下'!W:W,'总明细 源文件后台下'!E:E,E1178,'总明细 源文件后台下'!C:C,"Adjustment",'总明细 源文件后台下'!F:F,"Non-subscription Fee Adjustment")</f>
        <v>0</v>
      </c>
      <c r="AT1178">
        <f>SUMIFS('总明细 源文件后台下'!W:W,'总明细 源文件后台下'!E:E,E1178,'总明细 源文件后台下'!C:C,"Adjustment",'总明细 源文件后台下'!F:F,"FBA Inventory Placement Service Fee")</f>
        <v>0</v>
      </c>
      <c r="AV1178">
        <f>SUMIF('FBA Customer Return Per Unit Fe'!B:B,E1178,'FBA Customer Return Per Unit Fe'!C:C)</f>
        <v>0</v>
      </c>
      <c r="AX1178">
        <f>(SUMIF('仓储费 源文件后台下'!C:C,E1178,'仓储费 源文件后台下'!V:V))*-1</f>
        <v>0</v>
      </c>
      <c r="AZ1178">
        <f>SUMIF('Disposal Fee销毁费用-160.95'!B:B,E1178,'Disposal Fee销毁费用-160.95'!D:D)*-1</f>
        <v>0</v>
      </c>
      <c r="BC1178">
        <f>IFERROR(VLOOKUP(F1178,'优惠券-86.4'!F:I,4,0),0)</f>
        <v>0</v>
      </c>
      <c r="BD1178">
        <f>IFERROR(VLOOKUP(F1178,'早评-120'!E:H,4,0),0)</f>
        <v>0</v>
      </c>
      <c r="BF1178">
        <f t="shared" si="144"/>
        <v>0</v>
      </c>
      <c r="BG1178">
        <f t="shared" si="145"/>
        <v>0</v>
      </c>
      <c r="BH1178">
        <f t="shared" si="146"/>
        <v>0</v>
      </c>
      <c r="BQ1178" s="45">
        <f t="shared" si="147"/>
        <v>0</v>
      </c>
      <c r="BR1178">
        <f>SUMIFS('9月销毁明细'!D:D,'9月销毁明细'!A:A,E1178,'9月销毁明细'!H:H,"Sellable")</f>
        <v>0</v>
      </c>
      <c r="BS1178">
        <f>SUMIFS('9月销毁明细'!G:G,'9月销毁明细'!A:A,E1178,'9月销毁明细'!H:H,"Sellable")</f>
        <v>0</v>
      </c>
      <c r="BT1178">
        <f>SUMIFS('9月销毁明细'!D:D,'9月销毁明细'!A:A,E1178,'9月销毁明细'!H:H,"Unsellable")</f>
        <v>0</v>
      </c>
      <c r="BU1178">
        <f>SUMIFS('9月销毁明细'!G:G,'9月销毁明细'!A:A,E1178,'9月销毁明细'!H:H,"Unsellable")</f>
        <v>0</v>
      </c>
      <c r="BW1178">
        <f>IFERROR(I1178*VLOOKUP(F1178,'9.3成本表'!C:L,10,0),0)</f>
        <v>0</v>
      </c>
      <c r="BX1178">
        <f t="shared" si="148"/>
        <v>0</v>
      </c>
      <c r="CC1178" s="45">
        <f t="shared" si="149"/>
        <v>0</v>
      </c>
      <c r="CD1178" s="45">
        <f t="shared" si="150"/>
        <v>0</v>
      </c>
      <c r="CE1178" s="45">
        <f t="shared" si="151"/>
        <v>0</v>
      </c>
    </row>
    <row r="1179" spans="4:83" x14ac:dyDescent="0.25">
      <c r="D1179" s="20" t="s">
        <v>2467</v>
      </c>
      <c r="E1179" s="20" t="s">
        <v>2468</v>
      </c>
      <c r="F1179" s="20">
        <v>6840</v>
      </c>
      <c r="G1179">
        <v>1173</v>
      </c>
      <c r="H1179" s="20"/>
      <c r="I1179">
        <f>SUMIFS('总明细 源文件后台下'!G:G,'总明细 源文件后台下'!E:E,E1179,'总明细 源文件后台下'!C:C,"Order")</f>
        <v>0</v>
      </c>
      <c r="J1179">
        <f>SUMIFS('总明细 源文件后台下'!M:M,'总明细 源文件后台下'!E:E,E1179,'总明细 源文件后台下'!C:C,"Order")</f>
        <v>0</v>
      </c>
      <c r="K1179">
        <f>SUMIFS('总明细 源文件后台下'!N:N,'总明细 源文件后台下'!E:E,E1179,'总明细 源文件后台下'!C:C,"Order")</f>
        <v>0</v>
      </c>
      <c r="L1179">
        <f>SUMIFS('总明细 源文件后台下'!O:O,'总明细 源文件后台下'!E:E,E1179,'总明细 源文件后台下'!C:C,"Order")</f>
        <v>0</v>
      </c>
      <c r="M1179">
        <f>SUMIFS('总明细 源文件后台下'!P:P,'总明细 源文件后台下'!E:E,E1179,'总明细 源文件后台下'!C:C,"Order")</f>
        <v>0</v>
      </c>
      <c r="N1179">
        <f>SUMIFS('总明细 源文件后台下'!Q:Q,'总明细 源文件后台下'!E:E,E1179,'总明细 源文件后台下'!C:C,"Order")</f>
        <v>0</v>
      </c>
      <c r="O1179">
        <f>SUMIFS('总明细 源文件后台下'!R:R,'总明细 源文件后台下'!E:E,E1179,'总明细 源文件后台下'!C:C,"Order")</f>
        <v>0</v>
      </c>
      <c r="P1179">
        <f>SUMIFS('总明细 源文件后台下'!S:S,'总明细 源文件后台下'!E:E,E1179,'总明细 源文件后台下'!C:C,"Order")</f>
        <v>0</v>
      </c>
      <c r="Q1179">
        <f>SUMIFS('总明细 源文件后台下'!T:T,'总明细 源文件后台下'!E:E,E1179,'总明细 源文件后台下'!C:C,"Order")</f>
        <v>0</v>
      </c>
      <c r="R1179">
        <f>SUMIFS('总明细 源文件后台下'!U:U,'总明细 源文件后台下'!E:E,E1179,'总明细 源文件后台下'!C:C,"Order")</f>
        <v>0</v>
      </c>
      <c r="S1179">
        <f>SUMIFS('总明细 源文件后台下'!V:V,'总明细 源文件后台下'!E:E,E1179,'总明细 源文件后台下'!C:C,"Order")</f>
        <v>0</v>
      </c>
      <c r="T1179">
        <f>SUMIFS('总明细 源文件后台下'!W:W,'总明细 源文件后台下'!E:E,E1179,'总明细 源文件后台下'!C:C,"Order")</f>
        <v>0</v>
      </c>
      <c r="U1179">
        <f>SUMIFS('总明细 源文件后台下'!G:G,'总明细 源文件后台下'!E:E,E1179,'总明细 源文件后台下'!C:C,"Refund")</f>
        <v>0</v>
      </c>
      <c r="V1179">
        <f>SUMIFS('总明细 源文件后台下'!M:M,'总明细 源文件后台下'!E:E,E1179,'总明细 源文件后台下'!C:C,"Refund")</f>
        <v>0</v>
      </c>
      <c r="W1179">
        <f>SUMIFS('总明细 源文件后台下'!N:N,'总明细 源文件后台下'!E:E,E1179,'总明细 源文件后台下'!C:C,"Refund")</f>
        <v>0</v>
      </c>
      <c r="X1179">
        <f>SUMIFS('总明细 源文件后台下'!O:O,'总明细 源文件后台下'!E:E,E1179,'总明细 源文件后台下'!C:C,"Refund")</f>
        <v>0</v>
      </c>
      <c r="Y1179">
        <f>SUMIFS('总明细 源文件后台下'!P:P,'总明细 源文件后台下'!E:E,E1179,'总明细 源文件后台下'!C:C,"Refund")</f>
        <v>0</v>
      </c>
      <c r="Z1179">
        <f>SUMIFS('总明细 源文件后台下'!Q:Q,'总明细 源文件后台下'!E:E,E1179,'总明细 源文件后台下'!C:C,"Refund")</f>
        <v>0</v>
      </c>
      <c r="AA1179">
        <f>SUMIFS('总明细 源文件后台下'!R:R,'总明细 源文件后台下'!E:E,E1179,'总明细 源文件后台下'!C:C,"Refund")</f>
        <v>0</v>
      </c>
      <c r="AB1179">
        <f>SUMIFS('总明细 源文件后台下'!S:S,'总明细 源文件后台下'!E:E,E1179,'总明细 源文件后台下'!C:C,"Refund")</f>
        <v>0</v>
      </c>
      <c r="AC1179">
        <f>SUMIFS('总明细 源文件后台下'!T:T,'总明细 源文件后台下'!E:E,E1179,'总明细 源文件后台下'!C:C,"Refund")</f>
        <v>0</v>
      </c>
      <c r="AD1179">
        <f>SUMIFS('总明细 源文件后台下'!U:U,'总明细 源文件后台下'!E:E,E1179,'总明细 源文件后台下'!C:C,"Refund")</f>
        <v>0</v>
      </c>
      <c r="AE1179">
        <f>SUMIFS('总明细 源文件后台下'!V:V,'总明细 源文件后台下'!E:E,E1179,'总明细 源文件后台下'!C:C,"Refund")</f>
        <v>0</v>
      </c>
      <c r="AF1179">
        <f>SUMIFS('总明细 源文件后台下'!W:W,'总明细 源文件后台下'!E:E,E1179,'总明细 源文件后台下'!C:C,"Refund")</f>
        <v>0</v>
      </c>
      <c r="AK1179">
        <f>(SUMIF('广告费 源文件后台下'!G:G,E1179,'广告费 源文件后台下'!M:M))*-1</f>
        <v>0</v>
      </c>
      <c r="AL1179">
        <f>SUMIFS('总明细 源文件后台下'!W:W,'总明细 源文件后台下'!E:E,E1179,'总明细 源文件后台下'!C:C,"Adjustment",'总明细 源文件后台下'!F:F,"FBA Inventory Reimbursement - Customer Return")</f>
        <v>0</v>
      </c>
      <c r="AM1179">
        <f>SUMIFS('总明细 源文件后台下'!W:W,'总明细 源文件后台下'!E:E,E1179,'总明细 源文件后台下'!C:C,"Adjustment",'总明细 源文件后台下'!F:F,"FBA Inventory Reimbursement - Damaged:Warehouse")</f>
        <v>0</v>
      </c>
      <c r="AN1179">
        <f>SUMIFS('总明细 源文件后台下'!W:W,'总明细 源文件后台下'!E:E,E1179,'总明细 源文件后台下'!C:C,"Adjustment",'总明细 源文件后台下'!F:F,"FBA Inventory Reimbursement - Customer Service Issue")</f>
        <v>0</v>
      </c>
      <c r="AO1179">
        <f>SUMIFS('总明细 源文件后台下'!W:W,'总明细 源文件后台下'!E:E,E1179,'总明细 源文件后台下'!C:C,"Adjustment",'总明细 源文件后台下'!F:F,"FBA Inventory Reimbursement - Fee Correction")</f>
        <v>0</v>
      </c>
      <c r="AP1179">
        <f>SUMIFS('总明细 源文件后台下'!W:W,'总明细 源文件后台下'!E:E,E1179,'总明细 源文件后台下'!C:C,"Adjustment",'总明细 源文件后台下'!F:F,"FBA Inventory Reimbursement - General Adjustment")</f>
        <v>0</v>
      </c>
      <c r="AQ1179">
        <f>SUMIFS('总明细 源文件后台下'!W:W,'总明细 源文件后台下'!E:E,E1179,'总明细 源文件后台下'!C:C,"Adjustment",'总明细 源文件后台下'!F:F,"FBA Inventory Reimbursement - Lost:Inbound")</f>
        <v>0</v>
      </c>
      <c r="AR1179">
        <f>SUMIFS('总明细 源文件后台下'!W:W,'总明细 源文件后台下'!E:E,E1179,'总明细 源文件后台下'!C:C,"Adjustment",'总明细 源文件后台下'!F:F,"FBA Inventory Reimbursement - Lost:Warehouse")</f>
        <v>0</v>
      </c>
      <c r="AS1179">
        <f>SUMIFS('总明细 源文件后台下'!W:W,'总明细 源文件后台下'!E:E,E1179,'总明细 源文件后台下'!C:C,"Adjustment",'总明细 源文件后台下'!F:F,"Non-subscription Fee Adjustment")</f>
        <v>0</v>
      </c>
      <c r="AT1179">
        <f>SUMIFS('总明细 源文件后台下'!W:W,'总明细 源文件后台下'!E:E,E1179,'总明细 源文件后台下'!C:C,"Adjustment",'总明细 源文件后台下'!F:F,"FBA Inventory Placement Service Fee")</f>
        <v>0</v>
      </c>
      <c r="AV1179">
        <f>SUMIF('FBA Customer Return Per Unit Fe'!B:B,E1179,'FBA Customer Return Per Unit Fe'!C:C)</f>
        <v>0</v>
      </c>
      <c r="AX1179">
        <f>(SUMIF('仓储费 源文件后台下'!C:C,E1179,'仓储费 源文件后台下'!V:V))*-1</f>
        <v>0</v>
      </c>
      <c r="AZ1179">
        <f>SUMIF('Disposal Fee销毁费用-160.95'!B:B,E1179,'Disposal Fee销毁费用-160.95'!D:D)*-1</f>
        <v>0</v>
      </c>
      <c r="BC1179">
        <f>IFERROR(VLOOKUP(F1179,'优惠券-86.4'!F:I,4,0),0)</f>
        <v>0</v>
      </c>
      <c r="BD1179">
        <f>IFERROR(VLOOKUP(F1179,'早评-120'!E:H,4,0),0)</f>
        <v>0</v>
      </c>
      <c r="BF1179">
        <f t="shared" si="144"/>
        <v>0</v>
      </c>
      <c r="BG1179">
        <f t="shared" si="145"/>
        <v>0</v>
      </c>
      <c r="BH1179">
        <f t="shared" si="146"/>
        <v>0</v>
      </c>
      <c r="BQ1179" s="45">
        <f t="shared" si="147"/>
        <v>0</v>
      </c>
      <c r="BR1179">
        <f>SUMIFS('9月销毁明细'!D:D,'9月销毁明细'!A:A,E1179,'9月销毁明细'!H:H,"Sellable")</f>
        <v>0</v>
      </c>
      <c r="BS1179">
        <f>SUMIFS('9月销毁明细'!G:G,'9月销毁明细'!A:A,E1179,'9月销毁明细'!H:H,"Sellable")</f>
        <v>0</v>
      </c>
      <c r="BT1179">
        <f>SUMIFS('9月销毁明细'!D:D,'9月销毁明细'!A:A,E1179,'9月销毁明细'!H:H,"Unsellable")</f>
        <v>0</v>
      </c>
      <c r="BU1179">
        <f>SUMIFS('9月销毁明细'!G:G,'9月销毁明细'!A:A,E1179,'9月销毁明细'!H:H,"Unsellable")</f>
        <v>0</v>
      </c>
      <c r="BW1179">
        <f>IFERROR(I1179*VLOOKUP(F1179,'9.3成本表'!C:L,10,0),0)</f>
        <v>0</v>
      </c>
      <c r="BX1179">
        <f t="shared" si="148"/>
        <v>0</v>
      </c>
      <c r="CC1179" s="45">
        <f t="shared" si="149"/>
        <v>0</v>
      </c>
      <c r="CD1179" s="45">
        <f t="shared" si="150"/>
        <v>0</v>
      </c>
      <c r="CE1179" s="45">
        <f t="shared" si="151"/>
        <v>0</v>
      </c>
    </row>
    <row r="1180" spans="4:83" x14ac:dyDescent="0.25">
      <c r="D1180" s="20" t="s">
        <v>2469</v>
      </c>
      <c r="E1180" s="20" t="s">
        <v>2470</v>
      </c>
      <c r="F1180" s="20">
        <v>6840</v>
      </c>
      <c r="G1180">
        <v>1174</v>
      </c>
      <c r="H1180" s="20"/>
      <c r="I1180">
        <f>SUMIFS('总明细 源文件后台下'!G:G,'总明细 源文件后台下'!E:E,E1180,'总明细 源文件后台下'!C:C,"Order")</f>
        <v>0</v>
      </c>
      <c r="J1180">
        <f>SUMIFS('总明细 源文件后台下'!M:M,'总明细 源文件后台下'!E:E,E1180,'总明细 源文件后台下'!C:C,"Order")</f>
        <v>0</v>
      </c>
      <c r="K1180">
        <f>SUMIFS('总明细 源文件后台下'!N:N,'总明细 源文件后台下'!E:E,E1180,'总明细 源文件后台下'!C:C,"Order")</f>
        <v>0</v>
      </c>
      <c r="L1180">
        <f>SUMIFS('总明细 源文件后台下'!O:O,'总明细 源文件后台下'!E:E,E1180,'总明细 源文件后台下'!C:C,"Order")</f>
        <v>0</v>
      </c>
      <c r="M1180">
        <f>SUMIFS('总明细 源文件后台下'!P:P,'总明细 源文件后台下'!E:E,E1180,'总明细 源文件后台下'!C:C,"Order")</f>
        <v>0</v>
      </c>
      <c r="N1180">
        <f>SUMIFS('总明细 源文件后台下'!Q:Q,'总明细 源文件后台下'!E:E,E1180,'总明细 源文件后台下'!C:C,"Order")</f>
        <v>0</v>
      </c>
      <c r="O1180">
        <f>SUMIFS('总明细 源文件后台下'!R:R,'总明细 源文件后台下'!E:E,E1180,'总明细 源文件后台下'!C:C,"Order")</f>
        <v>0</v>
      </c>
      <c r="P1180">
        <f>SUMIFS('总明细 源文件后台下'!S:S,'总明细 源文件后台下'!E:E,E1180,'总明细 源文件后台下'!C:C,"Order")</f>
        <v>0</v>
      </c>
      <c r="Q1180">
        <f>SUMIFS('总明细 源文件后台下'!T:T,'总明细 源文件后台下'!E:E,E1180,'总明细 源文件后台下'!C:C,"Order")</f>
        <v>0</v>
      </c>
      <c r="R1180">
        <f>SUMIFS('总明细 源文件后台下'!U:U,'总明细 源文件后台下'!E:E,E1180,'总明细 源文件后台下'!C:C,"Order")</f>
        <v>0</v>
      </c>
      <c r="S1180">
        <f>SUMIFS('总明细 源文件后台下'!V:V,'总明细 源文件后台下'!E:E,E1180,'总明细 源文件后台下'!C:C,"Order")</f>
        <v>0</v>
      </c>
      <c r="T1180">
        <f>SUMIFS('总明细 源文件后台下'!W:W,'总明细 源文件后台下'!E:E,E1180,'总明细 源文件后台下'!C:C,"Order")</f>
        <v>0</v>
      </c>
      <c r="U1180">
        <f>SUMIFS('总明细 源文件后台下'!G:G,'总明细 源文件后台下'!E:E,E1180,'总明细 源文件后台下'!C:C,"Refund")</f>
        <v>0</v>
      </c>
      <c r="V1180">
        <f>SUMIFS('总明细 源文件后台下'!M:M,'总明细 源文件后台下'!E:E,E1180,'总明细 源文件后台下'!C:C,"Refund")</f>
        <v>0</v>
      </c>
      <c r="W1180">
        <f>SUMIFS('总明细 源文件后台下'!N:N,'总明细 源文件后台下'!E:E,E1180,'总明细 源文件后台下'!C:C,"Refund")</f>
        <v>0</v>
      </c>
      <c r="X1180">
        <f>SUMIFS('总明细 源文件后台下'!O:O,'总明细 源文件后台下'!E:E,E1180,'总明细 源文件后台下'!C:C,"Refund")</f>
        <v>0</v>
      </c>
      <c r="Y1180">
        <f>SUMIFS('总明细 源文件后台下'!P:P,'总明细 源文件后台下'!E:E,E1180,'总明细 源文件后台下'!C:C,"Refund")</f>
        <v>0</v>
      </c>
      <c r="Z1180">
        <f>SUMIFS('总明细 源文件后台下'!Q:Q,'总明细 源文件后台下'!E:E,E1180,'总明细 源文件后台下'!C:C,"Refund")</f>
        <v>0</v>
      </c>
      <c r="AA1180">
        <f>SUMIFS('总明细 源文件后台下'!R:R,'总明细 源文件后台下'!E:E,E1180,'总明细 源文件后台下'!C:C,"Refund")</f>
        <v>0</v>
      </c>
      <c r="AB1180">
        <f>SUMIFS('总明细 源文件后台下'!S:S,'总明细 源文件后台下'!E:E,E1180,'总明细 源文件后台下'!C:C,"Refund")</f>
        <v>0</v>
      </c>
      <c r="AC1180">
        <f>SUMIFS('总明细 源文件后台下'!T:T,'总明细 源文件后台下'!E:E,E1180,'总明细 源文件后台下'!C:C,"Refund")</f>
        <v>0</v>
      </c>
      <c r="AD1180">
        <f>SUMIFS('总明细 源文件后台下'!U:U,'总明细 源文件后台下'!E:E,E1180,'总明细 源文件后台下'!C:C,"Refund")</f>
        <v>0</v>
      </c>
      <c r="AE1180">
        <f>SUMIFS('总明细 源文件后台下'!V:V,'总明细 源文件后台下'!E:E,E1180,'总明细 源文件后台下'!C:C,"Refund")</f>
        <v>0</v>
      </c>
      <c r="AF1180">
        <f>SUMIFS('总明细 源文件后台下'!W:W,'总明细 源文件后台下'!E:E,E1180,'总明细 源文件后台下'!C:C,"Refund")</f>
        <v>0</v>
      </c>
      <c r="AK1180">
        <f>(SUMIF('广告费 源文件后台下'!G:G,E1180,'广告费 源文件后台下'!M:M))*-1</f>
        <v>0</v>
      </c>
      <c r="AL1180">
        <f>SUMIFS('总明细 源文件后台下'!W:W,'总明细 源文件后台下'!E:E,E1180,'总明细 源文件后台下'!C:C,"Adjustment",'总明细 源文件后台下'!F:F,"FBA Inventory Reimbursement - Customer Return")</f>
        <v>0</v>
      </c>
      <c r="AM1180">
        <f>SUMIFS('总明细 源文件后台下'!W:W,'总明细 源文件后台下'!E:E,E1180,'总明细 源文件后台下'!C:C,"Adjustment",'总明细 源文件后台下'!F:F,"FBA Inventory Reimbursement - Damaged:Warehouse")</f>
        <v>0</v>
      </c>
      <c r="AN1180">
        <f>SUMIFS('总明细 源文件后台下'!W:W,'总明细 源文件后台下'!E:E,E1180,'总明细 源文件后台下'!C:C,"Adjustment",'总明细 源文件后台下'!F:F,"FBA Inventory Reimbursement - Customer Service Issue")</f>
        <v>0</v>
      </c>
      <c r="AO1180">
        <f>SUMIFS('总明细 源文件后台下'!W:W,'总明细 源文件后台下'!E:E,E1180,'总明细 源文件后台下'!C:C,"Adjustment",'总明细 源文件后台下'!F:F,"FBA Inventory Reimbursement - Fee Correction")</f>
        <v>0</v>
      </c>
      <c r="AP1180">
        <f>SUMIFS('总明细 源文件后台下'!W:W,'总明细 源文件后台下'!E:E,E1180,'总明细 源文件后台下'!C:C,"Adjustment",'总明细 源文件后台下'!F:F,"FBA Inventory Reimbursement - General Adjustment")</f>
        <v>0</v>
      </c>
      <c r="AQ1180">
        <f>SUMIFS('总明细 源文件后台下'!W:W,'总明细 源文件后台下'!E:E,E1180,'总明细 源文件后台下'!C:C,"Adjustment",'总明细 源文件后台下'!F:F,"FBA Inventory Reimbursement - Lost:Inbound")</f>
        <v>0</v>
      </c>
      <c r="AR1180">
        <f>SUMIFS('总明细 源文件后台下'!W:W,'总明细 源文件后台下'!E:E,E1180,'总明细 源文件后台下'!C:C,"Adjustment",'总明细 源文件后台下'!F:F,"FBA Inventory Reimbursement - Lost:Warehouse")</f>
        <v>0</v>
      </c>
      <c r="AS1180">
        <f>SUMIFS('总明细 源文件后台下'!W:W,'总明细 源文件后台下'!E:E,E1180,'总明细 源文件后台下'!C:C,"Adjustment",'总明细 源文件后台下'!F:F,"Non-subscription Fee Adjustment")</f>
        <v>0</v>
      </c>
      <c r="AT1180">
        <f>SUMIFS('总明细 源文件后台下'!W:W,'总明细 源文件后台下'!E:E,E1180,'总明细 源文件后台下'!C:C,"Adjustment",'总明细 源文件后台下'!F:F,"FBA Inventory Placement Service Fee")</f>
        <v>0</v>
      </c>
      <c r="AV1180">
        <f>SUMIF('FBA Customer Return Per Unit Fe'!B:B,E1180,'FBA Customer Return Per Unit Fe'!C:C)</f>
        <v>0</v>
      </c>
      <c r="AX1180">
        <f>(SUMIF('仓储费 源文件后台下'!C:C,E1180,'仓储费 源文件后台下'!V:V))*-1</f>
        <v>0</v>
      </c>
      <c r="AZ1180">
        <f>SUMIF('Disposal Fee销毁费用-160.95'!B:B,E1180,'Disposal Fee销毁费用-160.95'!D:D)*-1</f>
        <v>0</v>
      </c>
      <c r="BC1180">
        <f>IFERROR(VLOOKUP(F1180,'优惠券-86.4'!F:I,4,0),0)</f>
        <v>0</v>
      </c>
      <c r="BD1180">
        <f>IFERROR(VLOOKUP(F1180,'早评-120'!E:H,4,0),0)</f>
        <v>0</v>
      </c>
      <c r="BF1180">
        <f t="shared" si="144"/>
        <v>0</v>
      </c>
      <c r="BG1180">
        <f t="shared" si="145"/>
        <v>0</v>
      </c>
      <c r="BH1180">
        <f t="shared" si="146"/>
        <v>0</v>
      </c>
      <c r="BQ1180" s="45">
        <f t="shared" si="147"/>
        <v>0</v>
      </c>
      <c r="BR1180">
        <f>SUMIFS('9月销毁明细'!D:D,'9月销毁明细'!A:A,E1180,'9月销毁明细'!H:H,"Sellable")</f>
        <v>0</v>
      </c>
      <c r="BS1180">
        <f>SUMIFS('9月销毁明细'!G:G,'9月销毁明细'!A:A,E1180,'9月销毁明细'!H:H,"Sellable")</f>
        <v>0</v>
      </c>
      <c r="BT1180">
        <f>SUMIFS('9月销毁明细'!D:D,'9月销毁明细'!A:A,E1180,'9月销毁明细'!H:H,"Unsellable")</f>
        <v>0</v>
      </c>
      <c r="BU1180">
        <f>SUMIFS('9月销毁明细'!G:G,'9月销毁明细'!A:A,E1180,'9月销毁明细'!H:H,"Unsellable")</f>
        <v>0</v>
      </c>
      <c r="BW1180">
        <f>IFERROR(I1180*VLOOKUP(F1180,'9.3成本表'!C:L,10,0),0)</f>
        <v>0</v>
      </c>
      <c r="BX1180">
        <f t="shared" si="148"/>
        <v>0</v>
      </c>
      <c r="CC1180" s="45">
        <f t="shared" si="149"/>
        <v>0</v>
      </c>
      <c r="CD1180" s="45">
        <f t="shared" si="150"/>
        <v>0</v>
      </c>
      <c r="CE1180" s="45">
        <f t="shared" si="151"/>
        <v>0</v>
      </c>
    </row>
    <row r="1181" spans="4:83" x14ac:dyDescent="0.25">
      <c r="D1181" s="20" t="s">
        <v>2471</v>
      </c>
      <c r="E1181" s="20" t="s">
        <v>2472</v>
      </c>
      <c r="F1181" s="20">
        <v>6840</v>
      </c>
      <c r="G1181">
        <v>1175</v>
      </c>
      <c r="H1181" s="20"/>
      <c r="I1181">
        <f>SUMIFS('总明细 源文件后台下'!G:G,'总明细 源文件后台下'!E:E,E1181,'总明细 源文件后台下'!C:C,"Order")</f>
        <v>0</v>
      </c>
      <c r="J1181">
        <f>SUMIFS('总明细 源文件后台下'!M:M,'总明细 源文件后台下'!E:E,E1181,'总明细 源文件后台下'!C:C,"Order")</f>
        <v>0</v>
      </c>
      <c r="K1181">
        <f>SUMIFS('总明细 源文件后台下'!N:N,'总明细 源文件后台下'!E:E,E1181,'总明细 源文件后台下'!C:C,"Order")</f>
        <v>0</v>
      </c>
      <c r="L1181">
        <f>SUMIFS('总明细 源文件后台下'!O:O,'总明细 源文件后台下'!E:E,E1181,'总明细 源文件后台下'!C:C,"Order")</f>
        <v>0</v>
      </c>
      <c r="M1181">
        <f>SUMIFS('总明细 源文件后台下'!P:P,'总明细 源文件后台下'!E:E,E1181,'总明细 源文件后台下'!C:C,"Order")</f>
        <v>0</v>
      </c>
      <c r="N1181">
        <f>SUMIFS('总明细 源文件后台下'!Q:Q,'总明细 源文件后台下'!E:E,E1181,'总明细 源文件后台下'!C:C,"Order")</f>
        <v>0</v>
      </c>
      <c r="O1181">
        <f>SUMIFS('总明细 源文件后台下'!R:R,'总明细 源文件后台下'!E:E,E1181,'总明细 源文件后台下'!C:C,"Order")</f>
        <v>0</v>
      </c>
      <c r="P1181">
        <f>SUMIFS('总明细 源文件后台下'!S:S,'总明细 源文件后台下'!E:E,E1181,'总明细 源文件后台下'!C:C,"Order")</f>
        <v>0</v>
      </c>
      <c r="Q1181">
        <f>SUMIFS('总明细 源文件后台下'!T:T,'总明细 源文件后台下'!E:E,E1181,'总明细 源文件后台下'!C:C,"Order")</f>
        <v>0</v>
      </c>
      <c r="R1181">
        <f>SUMIFS('总明细 源文件后台下'!U:U,'总明细 源文件后台下'!E:E,E1181,'总明细 源文件后台下'!C:C,"Order")</f>
        <v>0</v>
      </c>
      <c r="S1181">
        <f>SUMIFS('总明细 源文件后台下'!V:V,'总明细 源文件后台下'!E:E,E1181,'总明细 源文件后台下'!C:C,"Order")</f>
        <v>0</v>
      </c>
      <c r="T1181">
        <f>SUMIFS('总明细 源文件后台下'!W:W,'总明细 源文件后台下'!E:E,E1181,'总明细 源文件后台下'!C:C,"Order")</f>
        <v>0</v>
      </c>
      <c r="U1181">
        <f>SUMIFS('总明细 源文件后台下'!G:G,'总明细 源文件后台下'!E:E,E1181,'总明细 源文件后台下'!C:C,"Refund")</f>
        <v>0</v>
      </c>
      <c r="V1181">
        <f>SUMIFS('总明细 源文件后台下'!M:M,'总明细 源文件后台下'!E:E,E1181,'总明细 源文件后台下'!C:C,"Refund")</f>
        <v>0</v>
      </c>
      <c r="W1181">
        <f>SUMIFS('总明细 源文件后台下'!N:N,'总明细 源文件后台下'!E:E,E1181,'总明细 源文件后台下'!C:C,"Refund")</f>
        <v>0</v>
      </c>
      <c r="X1181">
        <f>SUMIFS('总明细 源文件后台下'!O:O,'总明细 源文件后台下'!E:E,E1181,'总明细 源文件后台下'!C:C,"Refund")</f>
        <v>0</v>
      </c>
      <c r="Y1181">
        <f>SUMIFS('总明细 源文件后台下'!P:P,'总明细 源文件后台下'!E:E,E1181,'总明细 源文件后台下'!C:C,"Refund")</f>
        <v>0</v>
      </c>
      <c r="Z1181">
        <f>SUMIFS('总明细 源文件后台下'!Q:Q,'总明细 源文件后台下'!E:E,E1181,'总明细 源文件后台下'!C:C,"Refund")</f>
        <v>0</v>
      </c>
      <c r="AA1181">
        <f>SUMIFS('总明细 源文件后台下'!R:R,'总明细 源文件后台下'!E:E,E1181,'总明细 源文件后台下'!C:C,"Refund")</f>
        <v>0</v>
      </c>
      <c r="AB1181">
        <f>SUMIFS('总明细 源文件后台下'!S:S,'总明细 源文件后台下'!E:E,E1181,'总明细 源文件后台下'!C:C,"Refund")</f>
        <v>0</v>
      </c>
      <c r="AC1181">
        <f>SUMIFS('总明细 源文件后台下'!T:T,'总明细 源文件后台下'!E:E,E1181,'总明细 源文件后台下'!C:C,"Refund")</f>
        <v>0</v>
      </c>
      <c r="AD1181">
        <f>SUMIFS('总明细 源文件后台下'!U:U,'总明细 源文件后台下'!E:E,E1181,'总明细 源文件后台下'!C:C,"Refund")</f>
        <v>0</v>
      </c>
      <c r="AE1181">
        <f>SUMIFS('总明细 源文件后台下'!V:V,'总明细 源文件后台下'!E:E,E1181,'总明细 源文件后台下'!C:C,"Refund")</f>
        <v>0</v>
      </c>
      <c r="AF1181">
        <f>SUMIFS('总明细 源文件后台下'!W:W,'总明细 源文件后台下'!E:E,E1181,'总明细 源文件后台下'!C:C,"Refund")</f>
        <v>0</v>
      </c>
      <c r="AK1181">
        <f>(SUMIF('广告费 源文件后台下'!G:G,E1181,'广告费 源文件后台下'!M:M))*-1</f>
        <v>0</v>
      </c>
      <c r="AL1181">
        <f>SUMIFS('总明细 源文件后台下'!W:W,'总明细 源文件后台下'!E:E,E1181,'总明细 源文件后台下'!C:C,"Adjustment",'总明细 源文件后台下'!F:F,"FBA Inventory Reimbursement - Customer Return")</f>
        <v>0</v>
      </c>
      <c r="AM1181">
        <f>SUMIFS('总明细 源文件后台下'!W:W,'总明细 源文件后台下'!E:E,E1181,'总明细 源文件后台下'!C:C,"Adjustment",'总明细 源文件后台下'!F:F,"FBA Inventory Reimbursement - Damaged:Warehouse")</f>
        <v>0</v>
      </c>
      <c r="AN1181">
        <f>SUMIFS('总明细 源文件后台下'!W:W,'总明细 源文件后台下'!E:E,E1181,'总明细 源文件后台下'!C:C,"Adjustment",'总明细 源文件后台下'!F:F,"FBA Inventory Reimbursement - Customer Service Issue")</f>
        <v>0</v>
      </c>
      <c r="AO1181">
        <f>SUMIFS('总明细 源文件后台下'!W:W,'总明细 源文件后台下'!E:E,E1181,'总明细 源文件后台下'!C:C,"Adjustment",'总明细 源文件后台下'!F:F,"FBA Inventory Reimbursement - Fee Correction")</f>
        <v>0</v>
      </c>
      <c r="AP1181">
        <f>SUMIFS('总明细 源文件后台下'!W:W,'总明细 源文件后台下'!E:E,E1181,'总明细 源文件后台下'!C:C,"Adjustment",'总明细 源文件后台下'!F:F,"FBA Inventory Reimbursement - General Adjustment")</f>
        <v>0</v>
      </c>
      <c r="AQ1181">
        <f>SUMIFS('总明细 源文件后台下'!W:W,'总明细 源文件后台下'!E:E,E1181,'总明细 源文件后台下'!C:C,"Adjustment",'总明细 源文件后台下'!F:F,"FBA Inventory Reimbursement - Lost:Inbound")</f>
        <v>0</v>
      </c>
      <c r="AR1181">
        <f>SUMIFS('总明细 源文件后台下'!W:W,'总明细 源文件后台下'!E:E,E1181,'总明细 源文件后台下'!C:C,"Adjustment",'总明细 源文件后台下'!F:F,"FBA Inventory Reimbursement - Lost:Warehouse")</f>
        <v>0</v>
      </c>
      <c r="AS1181">
        <f>SUMIFS('总明细 源文件后台下'!W:W,'总明细 源文件后台下'!E:E,E1181,'总明细 源文件后台下'!C:C,"Adjustment",'总明细 源文件后台下'!F:F,"Non-subscription Fee Adjustment")</f>
        <v>0</v>
      </c>
      <c r="AT1181">
        <f>SUMIFS('总明细 源文件后台下'!W:W,'总明细 源文件后台下'!E:E,E1181,'总明细 源文件后台下'!C:C,"Adjustment",'总明细 源文件后台下'!F:F,"FBA Inventory Placement Service Fee")</f>
        <v>0</v>
      </c>
      <c r="AV1181">
        <f>SUMIF('FBA Customer Return Per Unit Fe'!B:B,E1181,'FBA Customer Return Per Unit Fe'!C:C)</f>
        <v>0</v>
      </c>
      <c r="AX1181">
        <f>(SUMIF('仓储费 源文件后台下'!C:C,E1181,'仓储费 源文件后台下'!V:V))*-1</f>
        <v>0</v>
      </c>
      <c r="AZ1181">
        <f>SUMIF('Disposal Fee销毁费用-160.95'!B:B,E1181,'Disposal Fee销毁费用-160.95'!D:D)*-1</f>
        <v>0</v>
      </c>
      <c r="BC1181">
        <f>IFERROR(VLOOKUP(F1181,'优惠券-86.4'!F:I,4,0),0)</f>
        <v>0</v>
      </c>
      <c r="BD1181">
        <f>IFERROR(VLOOKUP(F1181,'早评-120'!E:H,4,0),0)</f>
        <v>0</v>
      </c>
      <c r="BF1181">
        <f t="shared" si="144"/>
        <v>0</v>
      </c>
      <c r="BG1181">
        <f t="shared" si="145"/>
        <v>0</v>
      </c>
      <c r="BH1181">
        <f t="shared" si="146"/>
        <v>0</v>
      </c>
      <c r="BQ1181" s="45">
        <f t="shared" si="147"/>
        <v>0</v>
      </c>
      <c r="BR1181">
        <f>SUMIFS('9月销毁明细'!D:D,'9月销毁明细'!A:A,E1181,'9月销毁明细'!H:H,"Sellable")</f>
        <v>0</v>
      </c>
      <c r="BS1181">
        <f>SUMIFS('9月销毁明细'!G:G,'9月销毁明细'!A:A,E1181,'9月销毁明细'!H:H,"Sellable")</f>
        <v>0</v>
      </c>
      <c r="BT1181">
        <f>SUMIFS('9月销毁明细'!D:D,'9月销毁明细'!A:A,E1181,'9月销毁明细'!H:H,"Unsellable")</f>
        <v>0</v>
      </c>
      <c r="BU1181">
        <f>SUMIFS('9月销毁明细'!G:G,'9月销毁明细'!A:A,E1181,'9月销毁明细'!H:H,"Unsellable")</f>
        <v>0</v>
      </c>
      <c r="BW1181">
        <f>IFERROR(I1181*VLOOKUP(F1181,'9.3成本表'!C:L,10,0),0)</f>
        <v>0</v>
      </c>
      <c r="BX1181">
        <f t="shared" si="148"/>
        <v>0</v>
      </c>
      <c r="CC1181" s="45">
        <f t="shared" si="149"/>
        <v>0</v>
      </c>
      <c r="CD1181" s="45">
        <f t="shared" si="150"/>
        <v>0</v>
      </c>
      <c r="CE1181" s="45">
        <f t="shared" si="151"/>
        <v>0</v>
      </c>
    </row>
    <row r="1182" spans="4:83" x14ac:dyDescent="0.25">
      <c r="D1182" s="20" t="s">
        <v>2473</v>
      </c>
      <c r="E1182" s="20" t="s">
        <v>2474</v>
      </c>
      <c r="F1182" s="20">
        <v>6840</v>
      </c>
      <c r="G1182">
        <v>1176</v>
      </c>
      <c r="H1182" s="20"/>
      <c r="I1182">
        <f>SUMIFS('总明细 源文件后台下'!G:G,'总明细 源文件后台下'!E:E,E1182,'总明细 源文件后台下'!C:C,"Order")</f>
        <v>0</v>
      </c>
      <c r="J1182">
        <f>SUMIFS('总明细 源文件后台下'!M:M,'总明细 源文件后台下'!E:E,E1182,'总明细 源文件后台下'!C:C,"Order")</f>
        <v>0</v>
      </c>
      <c r="K1182">
        <f>SUMIFS('总明细 源文件后台下'!N:N,'总明细 源文件后台下'!E:E,E1182,'总明细 源文件后台下'!C:C,"Order")</f>
        <v>0</v>
      </c>
      <c r="L1182">
        <f>SUMIFS('总明细 源文件后台下'!O:O,'总明细 源文件后台下'!E:E,E1182,'总明细 源文件后台下'!C:C,"Order")</f>
        <v>0</v>
      </c>
      <c r="M1182">
        <f>SUMIFS('总明细 源文件后台下'!P:P,'总明细 源文件后台下'!E:E,E1182,'总明细 源文件后台下'!C:C,"Order")</f>
        <v>0</v>
      </c>
      <c r="N1182">
        <f>SUMIFS('总明细 源文件后台下'!Q:Q,'总明细 源文件后台下'!E:E,E1182,'总明细 源文件后台下'!C:C,"Order")</f>
        <v>0</v>
      </c>
      <c r="O1182">
        <f>SUMIFS('总明细 源文件后台下'!R:R,'总明细 源文件后台下'!E:E,E1182,'总明细 源文件后台下'!C:C,"Order")</f>
        <v>0</v>
      </c>
      <c r="P1182">
        <f>SUMIFS('总明细 源文件后台下'!S:S,'总明细 源文件后台下'!E:E,E1182,'总明细 源文件后台下'!C:C,"Order")</f>
        <v>0</v>
      </c>
      <c r="Q1182">
        <f>SUMIFS('总明细 源文件后台下'!T:T,'总明细 源文件后台下'!E:E,E1182,'总明细 源文件后台下'!C:C,"Order")</f>
        <v>0</v>
      </c>
      <c r="R1182">
        <f>SUMIFS('总明细 源文件后台下'!U:U,'总明细 源文件后台下'!E:E,E1182,'总明细 源文件后台下'!C:C,"Order")</f>
        <v>0</v>
      </c>
      <c r="S1182">
        <f>SUMIFS('总明细 源文件后台下'!V:V,'总明细 源文件后台下'!E:E,E1182,'总明细 源文件后台下'!C:C,"Order")</f>
        <v>0</v>
      </c>
      <c r="T1182">
        <f>SUMIFS('总明细 源文件后台下'!W:W,'总明细 源文件后台下'!E:E,E1182,'总明细 源文件后台下'!C:C,"Order")</f>
        <v>0</v>
      </c>
      <c r="U1182">
        <f>SUMIFS('总明细 源文件后台下'!G:G,'总明细 源文件后台下'!E:E,E1182,'总明细 源文件后台下'!C:C,"Refund")</f>
        <v>0</v>
      </c>
      <c r="V1182">
        <f>SUMIFS('总明细 源文件后台下'!M:M,'总明细 源文件后台下'!E:E,E1182,'总明细 源文件后台下'!C:C,"Refund")</f>
        <v>0</v>
      </c>
      <c r="W1182">
        <f>SUMIFS('总明细 源文件后台下'!N:N,'总明细 源文件后台下'!E:E,E1182,'总明细 源文件后台下'!C:C,"Refund")</f>
        <v>0</v>
      </c>
      <c r="X1182">
        <f>SUMIFS('总明细 源文件后台下'!O:O,'总明细 源文件后台下'!E:E,E1182,'总明细 源文件后台下'!C:C,"Refund")</f>
        <v>0</v>
      </c>
      <c r="Y1182">
        <f>SUMIFS('总明细 源文件后台下'!P:P,'总明细 源文件后台下'!E:E,E1182,'总明细 源文件后台下'!C:C,"Refund")</f>
        <v>0</v>
      </c>
      <c r="Z1182">
        <f>SUMIFS('总明细 源文件后台下'!Q:Q,'总明细 源文件后台下'!E:E,E1182,'总明细 源文件后台下'!C:C,"Refund")</f>
        <v>0</v>
      </c>
      <c r="AA1182">
        <f>SUMIFS('总明细 源文件后台下'!R:R,'总明细 源文件后台下'!E:E,E1182,'总明细 源文件后台下'!C:C,"Refund")</f>
        <v>0</v>
      </c>
      <c r="AB1182">
        <f>SUMIFS('总明细 源文件后台下'!S:S,'总明细 源文件后台下'!E:E,E1182,'总明细 源文件后台下'!C:C,"Refund")</f>
        <v>0</v>
      </c>
      <c r="AC1182">
        <f>SUMIFS('总明细 源文件后台下'!T:T,'总明细 源文件后台下'!E:E,E1182,'总明细 源文件后台下'!C:C,"Refund")</f>
        <v>0</v>
      </c>
      <c r="AD1182">
        <f>SUMIFS('总明细 源文件后台下'!U:U,'总明细 源文件后台下'!E:E,E1182,'总明细 源文件后台下'!C:C,"Refund")</f>
        <v>0</v>
      </c>
      <c r="AE1182">
        <f>SUMIFS('总明细 源文件后台下'!V:V,'总明细 源文件后台下'!E:E,E1182,'总明细 源文件后台下'!C:C,"Refund")</f>
        <v>0</v>
      </c>
      <c r="AF1182">
        <f>SUMIFS('总明细 源文件后台下'!W:W,'总明细 源文件后台下'!E:E,E1182,'总明细 源文件后台下'!C:C,"Refund")</f>
        <v>0</v>
      </c>
      <c r="AK1182">
        <f>(SUMIF('广告费 源文件后台下'!G:G,E1182,'广告费 源文件后台下'!M:M))*-1</f>
        <v>0</v>
      </c>
      <c r="AL1182">
        <f>SUMIFS('总明细 源文件后台下'!W:W,'总明细 源文件后台下'!E:E,E1182,'总明细 源文件后台下'!C:C,"Adjustment",'总明细 源文件后台下'!F:F,"FBA Inventory Reimbursement - Customer Return")</f>
        <v>0</v>
      </c>
      <c r="AM1182">
        <f>SUMIFS('总明细 源文件后台下'!W:W,'总明细 源文件后台下'!E:E,E1182,'总明细 源文件后台下'!C:C,"Adjustment",'总明细 源文件后台下'!F:F,"FBA Inventory Reimbursement - Damaged:Warehouse")</f>
        <v>0</v>
      </c>
      <c r="AN1182">
        <f>SUMIFS('总明细 源文件后台下'!W:W,'总明细 源文件后台下'!E:E,E1182,'总明细 源文件后台下'!C:C,"Adjustment",'总明细 源文件后台下'!F:F,"FBA Inventory Reimbursement - Customer Service Issue")</f>
        <v>0</v>
      </c>
      <c r="AO1182">
        <f>SUMIFS('总明细 源文件后台下'!W:W,'总明细 源文件后台下'!E:E,E1182,'总明细 源文件后台下'!C:C,"Adjustment",'总明细 源文件后台下'!F:F,"FBA Inventory Reimbursement - Fee Correction")</f>
        <v>0</v>
      </c>
      <c r="AP1182">
        <f>SUMIFS('总明细 源文件后台下'!W:W,'总明细 源文件后台下'!E:E,E1182,'总明细 源文件后台下'!C:C,"Adjustment",'总明细 源文件后台下'!F:F,"FBA Inventory Reimbursement - General Adjustment")</f>
        <v>0</v>
      </c>
      <c r="AQ1182">
        <f>SUMIFS('总明细 源文件后台下'!W:W,'总明细 源文件后台下'!E:E,E1182,'总明细 源文件后台下'!C:C,"Adjustment",'总明细 源文件后台下'!F:F,"FBA Inventory Reimbursement - Lost:Inbound")</f>
        <v>0</v>
      </c>
      <c r="AR1182">
        <f>SUMIFS('总明细 源文件后台下'!W:W,'总明细 源文件后台下'!E:E,E1182,'总明细 源文件后台下'!C:C,"Adjustment",'总明细 源文件后台下'!F:F,"FBA Inventory Reimbursement - Lost:Warehouse")</f>
        <v>0</v>
      </c>
      <c r="AS1182">
        <f>SUMIFS('总明细 源文件后台下'!W:W,'总明细 源文件后台下'!E:E,E1182,'总明细 源文件后台下'!C:C,"Adjustment",'总明细 源文件后台下'!F:F,"Non-subscription Fee Adjustment")</f>
        <v>0</v>
      </c>
      <c r="AT1182">
        <f>SUMIFS('总明细 源文件后台下'!W:W,'总明细 源文件后台下'!E:E,E1182,'总明细 源文件后台下'!C:C,"Adjustment",'总明细 源文件后台下'!F:F,"FBA Inventory Placement Service Fee")</f>
        <v>0</v>
      </c>
      <c r="AV1182">
        <f>SUMIF('FBA Customer Return Per Unit Fe'!B:B,E1182,'FBA Customer Return Per Unit Fe'!C:C)</f>
        <v>0</v>
      </c>
      <c r="AX1182">
        <f>(SUMIF('仓储费 源文件后台下'!C:C,E1182,'仓储费 源文件后台下'!V:V))*-1</f>
        <v>0</v>
      </c>
      <c r="AZ1182">
        <f>SUMIF('Disposal Fee销毁费用-160.95'!B:B,E1182,'Disposal Fee销毁费用-160.95'!D:D)*-1</f>
        <v>0</v>
      </c>
      <c r="BC1182">
        <f>IFERROR(VLOOKUP(F1182,'优惠券-86.4'!F:I,4,0),0)</f>
        <v>0</v>
      </c>
      <c r="BD1182">
        <f>IFERROR(VLOOKUP(F1182,'早评-120'!E:H,4,0),0)</f>
        <v>0</v>
      </c>
      <c r="BF1182">
        <f t="shared" si="144"/>
        <v>0</v>
      </c>
      <c r="BG1182">
        <f t="shared" si="145"/>
        <v>0</v>
      </c>
      <c r="BH1182">
        <f t="shared" si="146"/>
        <v>0</v>
      </c>
      <c r="BQ1182" s="45">
        <f t="shared" si="147"/>
        <v>0</v>
      </c>
      <c r="BR1182">
        <f>SUMIFS('9月销毁明细'!D:D,'9月销毁明细'!A:A,E1182,'9月销毁明细'!H:H,"Sellable")</f>
        <v>0</v>
      </c>
      <c r="BS1182">
        <f>SUMIFS('9月销毁明细'!G:G,'9月销毁明细'!A:A,E1182,'9月销毁明细'!H:H,"Sellable")</f>
        <v>0</v>
      </c>
      <c r="BT1182">
        <f>SUMIFS('9月销毁明细'!D:D,'9月销毁明细'!A:A,E1182,'9月销毁明细'!H:H,"Unsellable")</f>
        <v>0</v>
      </c>
      <c r="BU1182">
        <f>SUMIFS('9月销毁明细'!G:G,'9月销毁明细'!A:A,E1182,'9月销毁明细'!H:H,"Unsellable")</f>
        <v>0</v>
      </c>
      <c r="BW1182">
        <f>IFERROR(I1182*VLOOKUP(F1182,'9.3成本表'!C:L,10,0),0)</f>
        <v>0</v>
      </c>
      <c r="BX1182">
        <f t="shared" si="148"/>
        <v>0</v>
      </c>
      <c r="CC1182" s="45">
        <f t="shared" si="149"/>
        <v>0</v>
      </c>
      <c r="CD1182" s="45">
        <f t="shared" si="150"/>
        <v>0</v>
      </c>
      <c r="CE1182" s="45">
        <f t="shared" si="151"/>
        <v>0</v>
      </c>
    </row>
    <row r="1183" spans="4:83" x14ac:dyDescent="0.25">
      <c r="D1183" s="20" t="s">
        <v>2475</v>
      </c>
      <c r="E1183" s="20" t="s">
        <v>2476</v>
      </c>
      <c r="F1183" s="20">
        <v>6840</v>
      </c>
      <c r="G1183">
        <v>1177</v>
      </c>
      <c r="H1183" s="20"/>
      <c r="I1183">
        <f>SUMIFS('总明细 源文件后台下'!G:G,'总明细 源文件后台下'!E:E,E1183,'总明细 源文件后台下'!C:C,"Order")</f>
        <v>0</v>
      </c>
      <c r="J1183">
        <f>SUMIFS('总明细 源文件后台下'!M:M,'总明细 源文件后台下'!E:E,E1183,'总明细 源文件后台下'!C:C,"Order")</f>
        <v>0</v>
      </c>
      <c r="K1183">
        <f>SUMIFS('总明细 源文件后台下'!N:N,'总明细 源文件后台下'!E:E,E1183,'总明细 源文件后台下'!C:C,"Order")</f>
        <v>0</v>
      </c>
      <c r="L1183">
        <f>SUMIFS('总明细 源文件后台下'!O:O,'总明细 源文件后台下'!E:E,E1183,'总明细 源文件后台下'!C:C,"Order")</f>
        <v>0</v>
      </c>
      <c r="M1183">
        <f>SUMIFS('总明细 源文件后台下'!P:P,'总明细 源文件后台下'!E:E,E1183,'总明细 源文件后台下'!C:C,"Order")</f>
        <v>0</v>
      </c>
      <c r="N1183">
        <f>SUMIFS('总明细 源文件后台下'!Q:Q,'总明细 源文件后台下'!E:E,E1183,'总明细 源文件后台下'!C:C,"Order")</f>
        <v>0</v>
      </c>
      <c r="O1183">
        <f>SUMIFS('总明细 源文件后台下'!R:R,'总明细 源文件后台下'!E:E,E1183,'总明细 源文件后台下'!C:C,"Order")</f>
        <v>0</v>
      </c>
      <c r="P1183">
        <f>SUMIFS('总明细 源文件后台下'!S:S,'总明细 源文件后台下'!E:E,E1183,'总明细 源文件后台下'!C:C,"Order")</f>
        <v>0</v>
      </c>
      <c r="Q1183">
        <f>SUMIFS('总明细 源文件后台下'!T:T,'总明细 源文件后台下'!E:E,E1183,'总明细 源文件后台下'!C:C,"Order")</f>
        <v>0</v>
      </c>
      <c r="R1183">
        <f>SUMIFS('总明细 源文件后台下'!U:U,'总明细 源文件后台下'!E:E,E1183,'总明细 源文件后台下'!C:C,"Order")</f>
        <v>0</v>
      </c>
      <c r="S1183">
        <f>SUMIFS('总明细 源文件后台下'!V:V,'总明细 源文件后台下'!E:E,E1183,'总明细 源文件后台下'!C:C,"Order")</f>
        <v>0</v>
      </c>
      <c r="T1183">
        <f>SUMIFS('总明细 源文件后台下'!W:W,'总明细 源文件后台下'!E:E,E1183,'总明细 源文件后台下'!C:C,"Order")</f>
        <v>0</v>
      </c>
      <c r="U1183">
        <f>SUMIFS('总明细 源文件后台下'!G:G,'总明细 源文件后台下'!E:E,E1183,'总明细 源文件后台下'!C:C,"Refund")</f>
        <v>0</v>
      </c>
      <c r="V1183">
        <f>SUMIFS('总明细 源文件后台下'!M:M,'总明细 源文件后台下'!E:E,E1183,'总明细 源文件后台下'!C:C,"Refund")</f>
        <v>0</v>
      </c>
      <c r="W1183">
        <f>SUMIFS('总明细 源文件后台下'!N:N,'总明细 源文件后台下'!E:E,E1183,'总明细 源文件后台下'!C:C,"Refund")</f>
        <v>0</v>
      </c>
      <c r="X1183">
        <f>SUMIFS('总明细 源文件后台下'!O:O,'总明细 源文件后台下'!E:E,E1183,'总明细 源文件后台下'!C:C,"Refund")</f>
        <v>0</v>
      </c>
      <c r="Y1183">
        <f>SUMIFS('总明细 源文件后台下'!P:P,'总明细 源文件后台下'!E:E,E1183,'总明细 源文件后台下'!C:C,"Refund")</f>
        <v>0</v>
      </c>
      <c r="Z1183">
        <f>SUMIFS('总明细 源文件后台下'!Q:Q,'总明细 源文件后台下'!E:E,E1183,'总明细 源文件后台下'!C:C,"Refund")</f>
        <v>0</v>
      </c>
      <c r="AA1183">
        <f>SUMIFS('总明细 源文件后台下'!R:R,'总明细 源文件后台下'!E:E,E1183,'总明细 源文件后台下'!C:C,"Refund")</f>
        <v>0</v>
      </c>
      <c r="AB1183">
        <f>SUMIFS('总明细 源文件后台下'!S:S,'总明细 源文件后台下'!E:E,E1183,'总明细 源文件后台下'!C:C,"Refund")</f>
        <v>0</v>
      </c>
      <c r="AC1183">
        <f>SUMIFS('总明细 源文件后台下'!T:T,'总明细 源文件后台下'!E:E,E1183,'总明细 源文件后台下'!C:C,"Refund")</f>
        <v>0</v>
      </c>
      <c r="AD1183">
        <f>SUMIFS('总明细 源文件后台下'!U:U,'总明细 源文件后台下'!E:E,E1183,'总明细 源文件后台下'!C:C,"Refund")</f>
        <v>0</v>
      </c>
      <c r="AE1183">
        <f>SUMIFS('总明细 源文件后台下'!V:V,'总明细 源文件后台下'!E:E,E1183,'总明细 源文件后台下'!C:C,"Refund")</f>
        <v>0</v>
      </c>
      <c r="AF1183">
        <f>SUMIFS('总明细 源文件后台下'!W:W,'总明细 源文件后台下'!E:E,E1183,'总明细 源文件后台下'!C:C,"Refund")</f>
        <v>0</v>
      </c>
      <c r="AK1183">
        <f>(SUMIF('广告费 源文件后台下'!G:G,E1183,'广告费 源文件后台下'!M:M))*-1</f>
        <v>0</v>
      </c>
      <c r="AL1183">
        <f>SUMIFS('总明细 源文件后台下'!W:W,'总明细 源文件后台下'!E:E,E1183,'总明细 源文件后台下'!C:C,"Adjustment",'总明细 源文件后台下'!F:F,"FBA Inventory Reimbursement - Customer Return")</f>
        <v>0</v>
      </c>
      <c r="AM1183">
        <f>SUMIFS('总明细 源文件后台下'!W:W,'总明细 源文件后台下'!E:E,E1183,'总明细 源文件后台下'!C:C,"Adjustment",'总明细 源文件后台下'!F:F,"FBA Inventory Reimbursement - Damaged:Warehouse")</f>
        <v>0</v>
      </c>
      <c r="AN1183">
        <f>SUMIFS('总明细 源文件后台下'!W:W,'总明细 源文件后台下'!E:E,E1183,'总明细 源文件后台下'!C:C,"Adjustment",'总明细 源文件后台下'!F:F,"FBA Inventory Reimbursement - Customer Service Issue")</f>
        <v>0</v>
      </c>
      <c r="AO1183">
        <f>SUMIFS('总明细 源文件后台下'!W:W,'总明细 源文件后台下'!E:E,E1183,'总明细 源文件后台下'!C:C,"Adjustment",'总明细 源文件后台下'!F:F,"FBA Inventory Reimbursement - Fee Correction")</f>
        <v>0</v>
      </c>
      <c r="AP1183">
        <f>SUMIFS('总明细 源文件后台下'!W:W,'总明细 源文件后台下'!E:E,E1183,'总明细 源文件后台下'!C:C,"Adjustment",'总明细 源文件后台下'!F:F,"FBA Inventory Reimbursement - General Adjustment")</f>
        <v>0</v>
      </c>
      <c r="AQ1183">
        <f>SUMIFS('总明细 源文件后台下'!W:W,'总明细 源文件后台下'!E:E,E1183,'总明细 源文件后台下'!C:C,"Adjustment",'总明细 源文件后台下'!F:F,"FBA Inventory Reimbursement - Lost:Inbound")</f>
        <v>0</v>
      </c>
      <c r="AR1183">
        <f>SUMIFS('总明细 源文件后台下'!W:W,'总明细 源文件后台下'!E:E,E1183,'总明细 源文件后台下'!C:C,"Adjustment",'总明细 源文件后台下'!F:F,"FBA Inventory Reimbursement - Lost:Warehouse")</f>
        <v>0</v>
      </c>
      <c r="AS1183">
        <f>SUMIFS('总明细 源文件后台下'!W:W,'总明细 源文件后台下'!E:E,E1183,'总明细 源文件后台下'!C:C,"Adjustment",'总明细 源文件后台下'!F:F,"Non-subscription Fee Adjustment")</f>
        <v>0</v>
      </c>
      <c r="AT1183">
        <f>SUMIFS('总明细 源文件后台下'!W:W,'总明细 源文件后台下'!E:E,E1183,'总明细 源文件后台下'!C:C,"Adjustment",'总明细 源文件后台下'!F:F,"FBA Inventory Placement Service Fee")</f>
        <v>0</v>
      </c>
      <c r="AV1183">
        <f>SUMIF('FBA Customer Return Per Unit Fe'!B:B,E1183,'FBA Customer Return Per Unit Fe'!C:C)</f>
        <v>0</v>
      </c>
      <c r="AX1183">
        <f>(SUMIF('仓储费 源文件后台下'!C:C,E1183,'仓储费 源文件后台下'!V:V))*-1</f>
        <v>-0.1351</v>
      </c>
      <c r="AZ1183">
        <f>SUMIF('Disposal Fee销毁费用-160.95'!B:B,E1183,'Disposal Fee销毁费用-160.95'!D:D)*-1</f>
        <v>-0.3</v>
      </c>
      <c r="BC1183">
        <f>IFERROR(VLOOKUP(F1183,'优惠券-86.4'!F:I,4,0),0)</f>
        <v>0</v>
      </c>
      <c r="BD1183">
        <f>IFERROR(VLOOKUP(F1183,'早评-120'!E:H,4,0),0)</f>
        <v>0</v>
      </c>
      <c r="BF1183">
        <f t="shared" si="144"/>
        <v>-0.43509999999999999</v>
      </c>
      <c r="BG1183">
        <f t="shared" si="145"/>
        <v>0</v>
      </c>
      <c r="BH1183">
        <f t="shared" si="146"/>
        <v>-2.8281499999999999</v>
      </c>
      <c r="BQ1183" s="45">
        <f t="shared" si="147"/>
        <v>-2.8281499999999999</v>
      </c>
      <c r="BR1183">
        <f>SUMIFS('9月销毁明细'!D:D,'9月销毁明细'!A:A,E1183,'9月销毁明细'!H:H,"Sellable")</f>
        <v>0</v>
      </c>
      <c r="BS1183">
        <f>SUMIFS('9月销毁明细'!G:G,'9月销毁明细'!A:A,E1183,'9月销毁明细'!H:H,"Sellable")</f>
        <v>0</v>
      </c>
      <c r="BT1183">
        <f>SUMIFS('9月销毁明细'!D:D,'9月销毁明细'!A:A,E1183,'9月销毁明细'!H:H,"Unsellable")</f>
        <v>0</v>
      </c>
      <c r="BU1183">
        <f>SUMIFS('9月销毁明细'!G:G,'9月销毁明细'!A:A,E1183,'9月销毁明细'!H:H,"Unsellable")</f>
        <v>0</v>
      </c>
      <c r="BW1183">
        <f>IFERROR(I1183*VLOOKUP(F1183,'9.3成本表'!C:L,10,0),0)</f>
        <v>0</v>
      </c>
      <c r="BX1183">
        <f t="shared" si="148"/>
        <v>0</v>
      </c>
      <c r="CC1183" s="45">
        <f t="shared" si="149"/>
        <v>-2.8281499999999999</v>
      </c>
      <c r="CD1183" s="45">
        <f t="shared" si="150"/>
        <v>0</v>
      </c>
      <c r="CE1183" s="45">
        <f t="shared" si="151"/>
        <v>0</v>
      </c>
    </row>
    <row r="1184" spans="4:83" x14ac:dyDescent="0.25">
      <c r="D1184" s="20" t="s">
        <v>2477</v>
      </c>
      <c r="E1184" s="20" t="s">
        <v>2478</v>
      </c>
      <c r="F1184" s="20">
        <v>6841</v>
      </c>
      <c r="G1184">
        <v>1178</v>
      </c>
      <c r="H1184" s="20"/>
      <c r="I1184">
        <f>SUMIFS('总明细 源文件后台下'!G:G,'总明细 源文件后台下'!E:E,E1184,'总明细 源文件后台下'!C:C,"Order")</f>
        <v>0</v>
      </c>
      <c r="J1184">
        <f>SUMIFS('总明细 源文件后台下'!M:M,'总明细 源文件后台下'!E:E,E1184,'总明细 源文件后台下'!C:C,"Order")</f>
        <v>0</v>
      </c>
      <c r="K1184">
        <f>SUMIFS('总明细 源文件后台下'!N:N,'总明细 源文件后台下'!E:E,E1184,'总明细 源文件后台下'!C:C,"Order")</f>
        <v>0</v>
      </c>
      <c r="L1184">
        <f>SUMIFS('总明细 源文件后台下'!O:O,'总明细 源文件后台下'!E:E,E1184,'总明细 源文件后台下'!C:C,"Order")</f>
        <v>0</v>
      </c>
      <c r="M1184">
        <f>SUMIFS('总明细 源文件后台下'!P:P,'总明细 源文件后台下'!E:E,E1184,'总明细 源文件后台下'!C:C,"Order")</f>
        <v>0</v>
      </c>
      <c r="N1184">
        <f>SUMIFS('总明细 源文件后台下'!Q:Q,'总明细 源文件后台下'!E:E,E1184,'总明细 源文件后台下'!C:C,"Order")</f>
        <v>0</v>
      </c>
      <c r="O1184">
        <f>SUMIFS('总明细 源文件后台下'!R:R,'总明细 源文件后台下'!E:E,E1184,'总明细 源文件后台下'!C:C,"Order")</f>
        <v>0</v>
      </c>
      <c r="P1184">
        <f>SUMIFS('总明细 源文件后台下'!S:S,'总明细 源文件后台下'!E:E,E1184,'总明细 源文件后台下'!C:C,"Order")</f>
        <v>0</v>
      </c>
      <c r="Q1184">
        <f>SUMIFS('总明细 源文件后台下'!T:T,'总明细 源文件后台下'!E:E,E1184,'总明细 源文件后台下'!C:C,"Order")</f>
        <v>0</v>
      </c>
      <c r="R1184">
        <f>SUMIFS('总明细 源文件后台下'!U:U,'总明细 源文件后台下'!E:E,E1184,'总明细 源文件后台下'!C:C,"Order")</f>
        <v>0</v>
      </c>
      <c r="S1184">
        <f>SUMIFS('总明细 源文件后台下'!V:V,'总明细 源文件后台下'!E:E,E1184,'总明细 源文件后台下'!C:C,"Order")</f>
        <v>0</v>
      </c>
      <c r="T1184">
        <f>SUMIFS('总明细 源文件后台下'!W:W,'总明细 源文件后台下'!E:E,E1184,'总明细 源文件后台下'!C:C,"Order")</f>
        <v>0</v>
      </c>
      <c r="U1184">
        <f>SUMIFS('总明细 源文件后台下'!G:G,'总明细 源文件后台下'!E:E,E1184,'总明细 源文件后台下'!C:C,"Refund")</f>
        <v>0</v>
      </c>
      <c r="V1184">
        <f>SUMIFS('总明细 源文件后台下'!M:M,'总明细 源文件后台下'!E:E,E1184,'总明细 源文件后台下'!C:C,"Refund")</f>
        <v>0</v>
      </c>
      <c r="W1184">
        <f>SUMIFS('总明细 源文件后台下'!N:N,'总明细 源文件后台下'!E:E,E1184,'总明细 源文件后台下'!C:C,"Refund")</f>
        <v>0</v>
      </c>
      <c r="X1184">
        <f>SUMIFS('总明细 源文件后台下'!O:O,'总明细 源文件后台下'!E:E,E1184,'总明细 源文件后台下'!C:C,"Refund")</f>
        <v>0</v>
      </c>
      <c r="Y1184">
        <f>SUMIFS('总明细 源文件后台下'!P:P,'总明细 源文件后台下'!E:E,E1184,'总明细 源文件后台下'!C:C,"Refund")</f>
        <v>0</v>
      </c>
      <c r="Z1184">
        <f>SUMIFS('总明细 源文件后台下'!Q:Q,'总明细 源文件后台下'!E:E,E1184,'总明细 源文件后台下'!C:C,"Refund")</f>
        <v>0</v>
      </c>
      <c r="AA1184">
        <f>SUMIFS('总明细 源文件后台下'!R:R,'总明细 源文件后台下'!E:E,E1184,'总明细 源文件后台下'!C:C,"Refund")</f>
        <v>0</v>
      </c>
      <c r="AB1184">
        <f>SUMIFS('总明细 源文件后台下'!S:S,'总明细 源文件后台下'!E:E,E1184,'总明细 源文件后台下'!C:C,"Refund")</f>
        <v>0</v>
      </c>
      <c r="AC1184">
        <f>SUMIFS('总明细 源文件后台下'!T:T,'总明细 源文件后台下'!E:E,E1184,'总明细 源文件后台下'!C:C,"Refund")</f>
        <v>0</v>
      </c>
      <c r="AD1184">
        <f>SUMIFS('总明细 源文件后台下'!U:U,'总明细 源文件后台下'!E:E,E1184,'总明细 源文件后台下'!C:C,"Refund")</f>
        <v>0</v>
      </c>
      <c r="AE1184">
        <f>SUMIFS('总明细 源文件后台下'!V:V,'总明细 源文件后台下'!E:E,E1184,'总明细 源文件后台下'!C:C,"Refund")</f>
        <v>0</v>
      </c>
      <c r="AF1184">
        <f>SUMIFS('总明细 源文件后台下'!W:W,'总明细 源文件后台下'!E:E,E1184,'总明细 源文件后台下'!C:C,"Refund")</f>
        <v>0</v>
      </c>
      <c r="AK1184">
        <f>(SUMIF('广告费 源文件后台下'!G:G,E1184,'广告费 源文件后台下'!M:M))*-1</f>
        <v>0</v>
      </c>
      <c r="AL1184">
        <f>SUMIFS('总明细 源文件后台下'!W:W,'总明细 源文件后台下'!E:E,E1184,'总明细 源文件后台下'!C:C,"Adjustment",'总明细 源文件后台下'!F:F,"FBA Inventory Reimbursement - Customer Return")</f>
        <v>0</v>
      </c>
      <c r="AM1184">
        <f>SUMIFS('总明细 源文件后台下'!W:W,'总明细 源文件后台下'!E:E,E1184,'总明细 源文件后台下'!C:C,"Adjustment",'总明细 源文件后台下'!F:F,"FBA Inventory Reimbursement - Damaged:Warehouse")</f>
        <v>0</v>
      </c>
      <c r="AN1184">
        <f>SUMIFS('总明细 源文件后台下'!W:W,'总明细 源文件后台下'!E:E,E1184,'总明细 源文件后台下'!C:C,"Adjustment",'总明细 源文件后台下'!F:F,"FBA Inventory Reimbursement - Customer Service Issue")</f>
        <v>0</v>
      </c>
      <c r="AO1184">
        <f>SUMIFS('总明细 源文件后台下'!W:W,'总明细 源文件后台下'!E:E,E1184,'总明细 源文件后台下'!C:C,"Adjustment",'总明细 源文件后台下'!F:F,"FBA Inventory Reimbursement - Fee Correction")</f>
        <v>0</v>
      </c>
      <c r="AP1184">
        <f>SUMIFS('总明细 源文件后台下'!W:W,'总明细 源文件后台下'!E:E,E1184,'总明细 源文件后台下'!C:C,"Adjustment",'总明细 源文件后台下'!F:F,"FBA Inventory Reimbursement - General Adjustment")</f>
        <v>0</v>
      </c>
      <c r="AQ1184">
        <f>SUMIFS('总明细 源文件后台下'!W:W,'总明细 源文件后台下'!E:E,E1184,'总明细 源文件后台下'!C:C,"Adjustment",'总明细 源文件后台下'!F:F,"FBA Inventory Reimbursement - Lost:Inbound")</f>
        <v>0</v>
      </c>
      <c r="AR1184">
        <f>SUMIFS('总明细 源文件后台下'!W:W,'总明细 源文件后台下'!E:E,E1184,'总明细 源文件后台下'!C:C,"Adjustment",'总明细 源文件后台下'!F:F,"FBA Inventory Reimbursement - Lost:Warehouse")</f>
        <v>0</v>
      </c>
      <c r="AS1184">
        <f>SUMIFS('总明细 源文件后台下'!W:W,'总明细 源文件后台下'!E:E,E1184,'总明细 源文件后台下'!C:C,"Adjustment",'总明细 源文件后台下'!F:F,"Non-subscription Fee Adjustment")</f>
        <v>0</v>
      </c>
      <c r="AT1184">
        <f>SUMIFS('总明细 源文件后台下'!W:W,'总明细 源文件后台下'!E:E,E1184,'总明细 源文件后台下'!C:C,"Adjustment",'总明细 源文件后台下'!F:F,"FBA Inventory Placement Service Fee")</f>
        <v>0</v>
      </c>
      <c r="AV1184">
        <f>SUMIF('FBA Customer Return Per Unit Fe'!B:B,E1184,'FBA Customer Return Per Unit Fe'!C:C)</f>
        <v>0</v>
      </c>
      <c r="AX1184">
        <f>(SUMIF('仓储费 源文件后台下'!C:C,E1184,'仓储费 源文件后台下'!V:V))*-1</f>
        <v>0</v>
      </c>
      <c r="AZ1184">
        <f>SUMIF('Disposal Fee销毁费用-160.95'!B:B,E1184,'Disposal Fee销毁费用-160.95'!D:D)*-1</f>
        <v>0</v>
      </c>
      <c r="BC1184">
        <f>IFERROR(VLOOKUP(F1184,'优惠券-86.4'!F:I,4,0),0)</f>
        <v>0</v>
      </c>
      <c r="BD1184">
        <f>IFERROR(VLOOKUP(F1184,'早评-120'!E:H,4,0),0)</f>
        <v>0</v>
      </c>
      <c r="BF1184">
        <f t="shared" si="144"/>
        <v>0</v>
      </c>
      <c r="BG1184">
        <f t="shared" si="145"/>
        <v>0</v>
      </c>
      <c r="BH1184">
        <f t="shared" si="146"/>
        <v>0</v>
      </c>
      <c r="BQ1184" s="45">
        <f t="shared" si="147"/>
        <v>0</v>
      </c>
      <c r="BR1184">
        <f>SUMIFS('9月销毁明细'!D:D,'9月销毁明细'!A:A,E1184,'9月销毁明细'!H:H,"Sellable")</f>
        <v>0</v>
      </c>
      <c r="BS1184">
        <f>SUMIFS('9月销毁明细'!G:G,'9月销毁明细'!A:A,E1184,'9月销毁明细'!H:H,"Sellable")</f>
        <v>0</v>
      </c>
      <c r="BT1184">
        <f>SUMIFS('9月销毁明细'!D:D,'9月销毁明细'!A:A,E1184,'9月销毁明细'!H:H,"Unsellable")</f>
        <v>0</v>
      </c>
      <c r="BU1184">
        <f>SUMIFS('9月销毁明细'!G:G,'9月销毁明细'!A:A,E1184,'9月销毁明细'!H:H,"Unsellable")</f>
        <v>0</v>
      </c>
      <c r="BW1184">
        <f>IFERROR(I1184*VLOOKUP(F1184,'9.3成本表'!C:L,10,0),0)</f>
        <v>0</v>
      </c>
      <c r="BX1184">
        <f t="shared" si="148"/>
        <v>0</v>
      </c>
      <c r="CC1184" s="45">
        <f t="shared" si="149"/>
        <v>0</v>
      </c>
      <c r="CD1184" s="45">
        <f t="shared" si="150"/>
        <v>0</v>
      </c>
      <c r="CE1184" s="45">
        <f t="shared" si="151"/>
        <v>0</v>
      </c>
    </row>
    <row r="1185" spans="4:83" x14ac:dyDescent="0.25">
      <c r="D1185" s="20" t="s">
        <v>2479</v>
      </c>
      <c r="E1185" s="20" t="s">
        <v>2480</v>
      </c>
      <c r="F1185" s="20">
        <v>6841</v>
      </c>
      <c r="G1185">
        <v>1179</v>
      </c>
      <c r="H1185" s="20"/>
      <c r="I1185">
        <f>SUMIFS('总明细 源文件后台下'!G:G,'总明细 源文件后台下'!E:E,E1185,'总明细 源文件后台下'!C:C,"Order")</f>
        <v>0</v>
      </c>
      <c r="J1185">
        <f>SUMIFS('总明细 源文件后台下'!M:M,'总明细 源文件后台下'!E:E,E1185,'总明细 源文件后台下'!C:C,"Order")</f>
        <v>0</v>
      </c>
      <c r="K1185">
        <f>SUMIFS('总明细 源文件后台下'!N:N,'总明细 源文件后台下'!E:E,E1185,'总明细 源文件后台下'!C:C,"Order")</f>
        <v>0</v>
      </c>
      <c r="L1185">
        <f>SUMIFS('总明细 源文件后台下'!O:O,'总明细 源文件后台下'!E:E,E1185,'总明细 源文件后台下'!C:C,"Order")</f>
        <v>0</v>
      </c>
      <c r="M1185">
        <f>SUMIFS('总明细 源文件后台下'!P:P,'总明细 源文件后台下'!E:E,E1185,'总明细 源文件后台下'!C:C,"Order")</f>
        <v>0</v>
      </c>
      <c r="N1185">
        <f>SUMIFS('总明细 源文件后台下'!Q:Q,'总明细 源文件后台下'!E:E,E1185,'总明细 源文件后台下'!C:C,"Order")</f>
        <v>0</v>
      </c>
      <c r="O1185">
        <f>SUMIFS('总明细 源文件后台下'!R:R,'总明细 源文件后台下'!E:E,E1185,'总明细 源文件后台下'!C:C,"Order")</f>
        <v>0</v>
      </c>
      <c r="P1185">
        <f>SUMIFS('总明细 源文件后台下'!S:S,'总明细 源文件后台下'!E:E,E1185,'总明细 源文件后台下'!C:C,"Order")</f>
        <v>0</v>
      </c>
      <c r="Q1185">
        <f>SUMIFS('总明细 源文件后台下'!T:T,'总明细 源文件后台下'!E:E,E1185,'总明细 源文件后台下'!C:C,"Order")</f>
        <v>0</v>
      </c>
      <c r="R1185">
        <f>SUMIFS('总明细 源文件后台下'!U:U,'总明细 源文件后台下'!E:E,E1185,'总明细 源文件后台下'!C:C,"Order")</f>
        <v>0</v>
      </c>
      <c r="S1185">
        <f>SUMIFS('总明细 源文件后台下'!V:V,'总明细 源文件后台下'!E:E,E1185,'总明细 源文件后台下'!C:C,"Order")</f>
        <v>0</v>
      </c>
      <c r="T1185">
        <f>SUMIFS('总明细 源文件后台下'!W:W,'总明细 源文件后台下'!E:E,E1185,'总明细 源文件后台下'!C:C,"Order")</f>
        <v>0</v>
      </c>
      <c r="U1185">
        <f>SUMIFS('总明细 源文件后台下'!G:G,'总明细 源文件后台下'!E:E,E1185,'总明细 源文件后台下'!C:C,"Refund")</f>
        <v>0</v>
      </c>
      <c r="V1185">
        <f>SUMIFS('总明细 源文件后台下'!M:M,'总明细 源文件后台下'!E:E,E1185,'总明细 源文件后台下'!C:C,"Refund")</f>
        <v>0</v>
      </c>
      <c r="W1185">
        <f>SUMIFS('总明细 源文件后台下'!N:N,'总明细 源文件后台下'!E:E,E1185,'总明细 源文件后台下'!C:C,"Refund")</f>
        <v>0</v>
      </c>
      <c r="X1185">
        <f>SUMIFS('总明细 源文件后台下'!O:O,'总明细 源文件后台下'!E:E,E1185,'总明细 源文件后台下'!C:C,"Refund")</f>
        <v>0</v>
      </c>
      <c r="Y1185">
        <f>SUMIFS('总明细 源文件后台下'!P:P,'总明细 源文件后台下'!E:E,E1185,'总明细 源文件后台下'!C:C,"Refund")</f>
        <v>0</v>
      </c>
      <c r="Z1185">
        <f>SUMIFS('总明细 源文件后台下'!Q:Q,'总明细 源文件后台下'!E:E,E1185,'总明细 源文件后台下'!C:C,"Refund")</f>
        <v>0</v>
      </c>
      <c r="AA1185">
        <f>SUMIFS('总明细 源文件后台下'!R:R,'总明细 源文件后台下'!E:E,E1185,'总明细 源文件后台下'!C:C,"Refund")</f>
        <v>0</v>
      </c>
      <c r="AB1185">
        <f>SUMIFS('总明细 源文件后台下'!S:S,'总明细 源文件后台下'!E:E,E1185,'总明细 源文件后台下'!C:C,"Refund")</f>
        <v>0</v>
      </c>
      <c r="AC1185">
        <f>SUMIFS('总明细 源文件后台下'!T:T,'总明细 源文件后台下'!E:E,E1185,'总明细 源文件后台下'!C:C,"Refund")</f>
        <v>0</v>
      </c>
      <c r="AD1185">
        <f>SUMIFS('总明细 源文件后台下'!U:U,'总明细 源文件后台下'!E:E,E1185,'总明细 源文件后台下'!C:C,"Refund")</f>
        <v>0</v>
      </c>
      <c r="AE1185">
        <f>SUMIFS('总明细 源文件后台下'!V:V,'总明细 源文件后台下'!E:E,E1185,'总明细 源文件后台下'!C:C,"Refund")</f>
        <v>0</v>
      </c>
      <c r="AF1185">
        <f>SUMIFS('总明细 源文件后台下'!W:W,'总明细 源文件后台下'!E:E,E1185,'总明细 源文件后台下'!C:C,"Refund")</f>
        <v>0</v>
      </c>
      <c r="AK1185">
        <f>(SUMIF('广告费 源文件后台下'!G:G,E1185,'广告费 源文件后台下'!M:M))*-1</f>
        <v>0</v>
      </c>
      <c r="AL1185">
        <f>SUMIFS('总明细 源文件后台下'!W:W,'总明细 源文件后台下'!E:E,E1185,'总明细 源文件后台下'!C:C,"Adjustment",'总明细 源文件后台下'!F:F,"FBA Inventory Reimbursement - Customer Return")</f>
        <v>0</v>
      </c>
      <c r="AM1185">
        <f>SUMIFS('总明细 源文件后台下'!W:W,'总明细 源文件后台下'!E:E,E1185,'总明细 源文件后台下'!C:C,"Adjustment",'总明细 源文件后台下'!F:F,"FBA Inventory Reimbursement - Damaged:Warehouse")</f>
        <v>0</v>
      </c>
      <c r="AN1185">
        <f>SUMIFS('总明细 源文件后台下'!W:W,'总明细 源文件后台下'!E:E,E1185,'总明细 源文件后台下'!C:C,"Adjustment",'总明细 源文件后台下'!F:F,"FBA Inventory Reimbursement - Customer Service Issue")</f>
        <v>0</v>
      </c>
      <c r="AO1185">
        <f>SUMIFS('总明细 源文件后台下'!W:W,'总明细 源文件后台下'!E:E,E1185,'总明细 源文件后台下'!C:C,"Adjustment",'总明细 源文件后台下'!F:F,"FBA Inventory Reimbursement - Fee Correction")</f>
        <v>0</v>
      </c>
      <c r="AP1185">
        <f>SUMIFS('总明细 源文件后台下'!W:W,'总明细 源文件后台下'!E:E,E1185,'总明细 源文件后台下'!C:C,"Adjustment",'总明细 源文件后台下'!F:F,"FBA Inventory Reimbursement - General Adjustment")</f>
        <v>0</v>
      </c>
      <c r="AQ1185">
        <f>SUMIFS('总明细 源文件后台下'!W:W,'总明细 源文件后台下'!E:E,E1185,'总明细 源文件后台下'!C:C,"Adjustment",'总明细 源文件后台下'!F:F,"FBA Inventory Reimbursement - Lost:Inbound")</f>
        <v>0</v>
      </c>
      <c r="AR1185">
        <f>SUMIFS('总明细 源文件后台下'!W:W,'总明细 源文件后台下'!E:E,E1185,'总明细 源文件后台下'!C:C,"Adjustment",'总明细 源文件后台下'!F:F,"FBA Inventory Reimbursement - Lost:Warehouse")</f>
        <v>0</v>
      </c>
      <c r="AS1185">
        <f>SUMIFS('总明细 源文件后台下'!W:W,'总明细 源文件后台下'!E:E,E1185,'总明细 源文件后台下'!C:C,"Adjustment",'总明细 源文件后台下'!F:F,"Non-subscription Fee Adjustment")</f>
        <v>0</v>
      </c>
      <c r="AT1185">
        <f>SUMIFS('总明细 源文件后台下'!W:W,'总明细 源文件后台下'!E:E,E1185,'总明细 源文件后台下'!C:C,"Adjustment",'总明细 源文件后台下'!F:F,"FBA Inventory Placement Service Fee")</f>
        <v>0</v>
      </c>
      <c r="AV1185">
        <f>SUMIF('FBA Customer Return Per Unit Fe'!B:B,E1185,'FBA Customer Return Per Unit Fe'!C:C)</f>
        <v>0</v>
      </c>
      <c r="AX1185">
        <f>(SUMIF('仓储费 源文件后台下'!C:C,E1185,'仓储费 源文件后台下'!V:V))*-1</f>
        <v>0</v>
      </c>
      <c r="AZ1185">
        <f>SUMIF('Disposal Fee销毁费用-160.95'!B:B,E1185,'Disposal Fee销毁费用-160.95'!D:D)*-1</f>
        <v>0</v>
      </c>
      <c r="BC1185">
        <f>IFERROR(VLOOKUP(F1185,'优惠券-86.4'!F:I,4,0),0)</f>
        <v>0</v>
      </c>
      <c r="BD1185">
        <f>IFERROR(VLOOKUP(F1185,'早评-120'!E:H,4,0),0)</f>
        <v>0</v>
      </c>
      <c r="BF1185">
        <f t="shared" si="144"/>
        <v>0</v>
      </c>
      <c r="BG1185">
        <f t="shared" si="145"/>
        <v>0</v>
      </c>
      <c r="BH1185">
        <f t="shared" si="146"/>
        <v>0</v>
      </c>
      <c r="BQ1185" s="45">
        <f t="shared" si="147"/>
        <v>0</v>
      </c>
      <c r="BR1185">
        <f>SUMIFS('9月销毁明细'!D:D,'9月销毁明细'!A:A,E1185,'9月销毁明细'!H:H,"Sellable")</f>
        <v>0</v>
      </c>
      <c r="BS1185">
        <f>SUMIFS('9月销毁明细'!G:G,'9月销毁明细'!A:A,E1185,'9月销毁明细'!H:H,"Sellable")</f>
        <v>0</v>
      </c>
      <c r="BT1185">
        <f>SUMIFS('9月销毁明细'!D:D,'9月销毁明细'!A:A,E1185,'9月销毁明细'!H:H,"Unsellable")</f>
        <v>0</v>
      </c>
      <c r="BU1185">
        <f>SUMIFS('9月销毁明细'!G:G,'9月销毁明细'!A:A,E1185,'9月销毁明细'!H:H,"Unsellable")</f>
        <v>0</v>
      </c>
      <c r="BW1185">
        <f>IFERROR(I1185*VLOOKUP(F1185,'9.3成本表'!C:L,10,0),0)</f>
        <v>0</v>
      </c>
      <c r="BX1185">
        <f t="shared" si="148"/>
        <v>0</v>
      </c>
      <c r="CC1185" s="45">
        <f t="shared" si="149"/>
        <v>0</v>
      </c>
      <c r="CD1185" s="45">
        <f t="shared" si="150"/>
        <v>0</v>
      </c>
      <c r="CE1185" s="45">
        <f t="shared" si="151"/>
        <v>0</v>
      </c>
    </row>
    <row r="1186" spans="4:83" x14ac:dyDescent="0.25">
      <c r="D1186" s="20" t="s">
        <v>2481</v>
      </c>
      <c r="E1186" s="20" t="s">
        <v>2482</v>
      </c>
      <c r="F1186" s="20">
        <v>6841</v>
      </c>
      <c r="G1186">
        <v>1180</v>
      </c>
      <c r="H1186" s="20"/>
      <c r="I1186">
        <f>SUMIFS('总明细 源文件后台下'!G:G,'总明细 源文件后台下'!E:E,E1186,'总明细 源文件后台下'!C:C,"Order")</f>
        <v>0</v>
      </c>
      <c r="J1186">
        <f>SUMIFS('总明细 源文件后台下'!M:M,'总明细 源文件后台下'!E:E,E1186,'总明细 源文件后台下'!C:C,"Order")</f>
        <v>0</v>
      </c>
      <c r="K1186">
        <f>SUMIFS('总明细 源文件后台下'!N:N,'总明细 源文件后台下'!E:E,E1186,'总明细 源文件后台下'!C:C,"Order")</f>
        <v>0</v>
      </c>
      <c r="L1186">
        <f>SUMIFS('总明细 源文件后台下'!O:O,'总明细 源文件后台下'!E:E,E1186,'总明细 源文件后台下'!C:C,"Order")</f>
        <v>0</v>
      </c>
      <c r="M1186">
        <f>SUMIFS('总明细 源文件后台下'!P:P,'总明细 源文件后台下'!E:E,E1186,'总明细 源文件后台下'!C:C,"Order")</f>
        <v>0</v>
      </c>
      <c r="N1186">
        <f>SUMIFS('总明细 源文件后台下'!Q:Q,'总明细 源文件后台下'!E:E,E1186,'总明细 源文件后台下'!C:C,"Order")</f>
        <v>0</v>
      </c>
      <c r="O1186">
        <f>SUMIFS('总明细 源文件后台下'!R:R,'总明细 源文件后台下'!E:E,E1186,'总明细 源文件后台下'!C:C,"Order")</f>
        <v>0</v>
      </c>
      <c r="P1186">
        <f>SUMIFS('总明细 源文件后台下'!S:S,'总明细 源文件后台下'!E:E,E1186,'总明细 源文件后台下'!C:C,"Order")</f>
        <v>0</v>
      </c>
      <c r="Q1186">
        <f>SUMIFS('总明细 源文件后台下'!T:T,'总明细 源文件后台下'!E:E,E1186,'总明细 源文件后台下'!C:C,"Order")</f>
        <v>0</v>
      </c>
      <c r="R1186">
        <f>SUMIFS('总明细 源文件后台下'!U:U,'总明细 源文件后台下'!E:E,E1186,'总明细 源文件后台下'!C:C,"Order")</f>
        <v>0</v>
      </c>
      <c r="S1186">
        <f>SUMIFS('总明细 源文件后台下'!V:V,'总明细 源文件后台下'!E:E,E1186,'总明细 源文件后台下'!C:C,"Order")</f>
        <v>0</v>
      </c>
      <c r="T1186">
        <f>SUMIFS('总明细 源文件后台下'!W:W,'总明细 源文件后台下'!E:E,E1186,'总明细 源文件后台下'!C:C,"Order")</f>
        <v>0</v>
      </c>
      <c r="U1186">
        <f>SUMIFS('总明细 源文件后台下'!G:G,'总明细 源文件后台下'!E:E,E1186,'总明细 源文件后台下'!C:C,"Refund")</f>
        <v>0</v>
      </c>
      <c r="V1186">
        <f>SUMIFS('总明细 源文件后台下'!M:M,'总明细 源文件后台下'!E:E,E1186,'总明细 源文件后台下'!C:C,"Refund")</f>
        <v>0</v>
      </c>
      <c r="W1186">
        <f>SUMIFS('总明细 源文件后台下'!N:N,'总明细 源文件后台下'!E:E,E1186,'总明细 源文件后台下'!C:C,"Refund")</f>
        <v>0</v>
      </c>
      <c r="X1186">
        <f>SUMIFS('总明细 源文件后台下'!O:O,'总明细 源文件后台下'!E:E,E1186,'总明细 源文件后台下'!C:C,"Refund")</f>
        <v>0</v>
      </c>
      <c r="Y1186">
        <f>SUMIFS('总明细 源文件后台下'!P:P,'总明细 源文件后台下'!E:E,E1186,'总明细 源文件后台下'!C:C,"Refund")</f>
        <v>0</v>
      </c>
      <c r="Z1186">
        <f>SUMIFS('总明细 源文件后台下'!Q:Q,'总明细 源文件后台下'!E:E,E1186,'总明细 源文件后台下'!C:C,"Refund")</f>
        <v>0</v>
      </c>
      <c r="AA1186">
        <f>SUMIFS('总明细 源文件后台下'!R:R,'总明细 源文件后台下'!E:E,E1186,'总明细 源文件后台下'!C:C,"Refund")</f>
        <v>0</v>
      </c>
      <c r="AB1186">
        <f>SUMIFS('总明细 源文件后台下'!S:S,'总明细 源文件后台下'!E:E,E1186,'总明细 源文件后台下'!C:C,"Refund")</f>
        <v>0</v>
      </c>
      <c r="AC1186">
        <f>SUMIFS('总明细 源文件后台下'!T:T,'总明细 源文件后台下'!E:E,E1186,'总明细 源文件后台下'!C:C,"Refund")</f>
        <v>0</v>
      </c>
      <c r="AD1186">
        <f>SUMIFS('总明细 源文件后台下'!U:U,'总明细 源文件后台下'!E:E,E1186,'总明细 源文件后台下'!C:C,"Refund")</f>
        <v>0</v>
      </c>
      <c r="AE1186">
        <f>SUMIFS('总明细 源文件后台下'!V:V,'总明细 源文件后台下'!E:E,E1186,'总明细 源文件后台下'!C:C,"Refund")</f>
        <v>0</v>
      </c>
      <c r="AF1186">
        <f>SUMIFS('总明细 源文件后台下'!W:W,'总明细 源文件后台下'!E:E,E1186,'总明细 源文件后台下'!C:C,"Refund")</f>
        <v>0</v>
      </c>
      <c r="AK1186">
        <f>(SUMIF('广告费 源文件后台下'!G:G,E1186,'广告费 源文件后台下'!M:M))*-1</f>
        <v>0</v>
      </c>
      <c r="AL1186">
        <f>SUMIFS('总明细 源文件后台下'!W:W,'总明细 源文件后台下'!E:E,E1186,'总明细 源文件后台下'!C:C,"Adjustment",'总明细 源文件后台下'!F:F,"FBA Inventory Reimbursement - Customer Return")</f>
        <v>0</v>
      </c>
      <c r="AM1186">
        <f>SUMIFS('总明细 源文件后台下'!W:W,'总明细 源文件后台下'!E:E,E1186,'总明细 源文件后台下'!C:C,"Adjustment",'总明细 源文件后台下'!F:F,"FBA Inventory Reimbursement - Damaged:Warehouse")</f>
        <v>0</v>
      </c>
      <c r="AN1186">
        <f>SUMIFS('总明细 源文件后台下'!W:W,'总明细 源文件后台下'!E:E,E1186,'总明细 源文件后台下'!C:C,"Adjustment",'总明细 源文件后台下'!F:F,"FBA Inventory Reimbursement - Customer Service Issue")</f>
        <v>0</v>
      </c>
      <c r="AO1186">
        <f>SUMIFS('总明细 源文件后台下'!W:W,'总明细 源文件后台下'!E:E,E1186,'总明细 源文件后台下'!C:C,"Adjustment",'总明细 源文件后台下'!F:F,"FBA Inventory Reimbursement - Fee Correction")</f>
        <v>0</v>
      </c>
      <c r="AP1186">
        <f>SUMIFS('总明细 源文件后台下'!W:W,'总明细 源文件后台下'!E:E,E1186,'总明细 源文件后台下'!C:C,"Adjustment",'总明细 源文件后台下'!F:F,"FBA Inventory Reimbursement - General Adjustment")</f>
        <v>0</v>
      </c>
      <c r="AQ1186">
        <f>SUMIFS('总明细 源文件后台下'!W:W,'总明细 源文件后台下'!E:E,E1186,'总明细 源文件后台下'!C:C,"Adjustment",'总明细 源文件后台下'!F:F,"FBA Inventory Reimbursement - Lost:Inbound")</f>
        <v>0</v>
      </c>
      <c r="AR1186">
        <f>SUMIFS('总明细 源文件后台下'!W:W,'总明细 源文件后台下'!E:E,E1186,'总明细 源文件后台下'!C:C,"Adjustment",'总明细 源文件后台下'!F:F,"FBA Inventory Reimbursement - Lost:Warehouse")</f>
        <v>0</v>
      </c>
      <c r="AS1186">
        <f>SUMIFS('总明细 源文件后台下'!W:W,'总明细 源文件后台下'!E:E,E1186,'总明细 源文件后台下'!C:C,"Adjustment",'总明细 源文件后台下'!F:F,"Non-subscription Fee Adjustment")</f>
        <v>0</v>
      </c>
      <c r="AT1186">
        <f>SUMIFS('总明细 源文件后台下'!W:W,'总明细 源文件后台下'!E:E,E1186,'总明细 源文件后台下'!C:C,"Adjustment",'总明细 源文件后台下'!F:F,"FBA Inventory Placement Service Fee")</f>
        <v>0</v>
      </c>
      <c r="AV1186">
        <f>SUMIF('FBA Customer Return Per Unit Fe'!B:B,E1186,'FBA Customer Return Per Unit Fe'!C:C)</f>
        <v>0</v>
      </c>
      <c r="AX1186">
        <f>(SUMIF('仓储费 源文件后台下'!C:C,E1186,'仓储费 源文件后台下'!V:V))*-1</f>
        <v>0</v>
      </c>
      <c r="AZ1186">
        <f>SUMIF('Disposal Fee销毁费用-160.95'!B:B,E1186,'Disposal Fee销毁费用-160.95'!D:D)*-1</f>
        <v>0</v>
      </c>
      <c r="BC1186">
        <f>IFERROR(VLOOKUP(F1186,'优惠券-86.4'!F:I,4,0),0)</f>
        <v>0</v>
      </c>
      <c r="BD1186">
        <f>IFERROR(VLOOKUP(F1186,'早评-120'!E:H,4,0),0)</f>
        <v>0</v>
      </c>
      <c r="BF1186">
        <f t="shared" si="144"/>
        <v>0</v>
      </c>
      <c r="BG1186">
        <f t="shared" si="145"/>
        <v>0</v>
      </c>
      <c r="BH1186">
        <f t="shared" si="146"/>
        <v>0</v>
      </c>
      <c r="BQ1186" s="45">
        <f t="shared" si="147"/>
        <v>0</v>
      </c>
      <c r="BR1186">
        <f>SUMIFS('9月销毁明细'!D:D,'9月销毁明细'!A:A,E1186,'9月销毁明细'!H:H,"Sellable")</f>
        <v>0</v>
      </c>
      <c r="BS1186">
        <f>SUMIFS('9月销毁明细'!G:G,'9月销毁明细'!A:A,E1186,'9月销毁明细'!H:H,"Sellable")</f>
        <v>0</v>
      </c>
      <c r="BT1186">
        <f>SUMIFS('9月销毁明细'!D:D,'9月销毁明细'!A:A,E1186,'9月销毁明细'!H:H,"Unsellable")</f>
        <v>0</v>
      </c>
      <c r="BU1186">
        <f>SUMIFS('9月销毁明细'!G:G,'9月销毁明细'!A:A,E1186,'9月销毁明细'!H:H,"Unsellable")</f>
        <v>0</v>
      </c>
      <c r="BW1186">
        <f>IFERROR(I1186*VLOOKUP(F1186,'9.3成本表'!C:L,10,0),0)</f>
        <v>0</v>
      </c>
      <c r="BX1186">
        <f t="shared" si="148"/>
        <v>0</v>
      </c>
      <c r="CC1186" s="45">
        <f t="shared" si="149"/>
        <v>0</v>
      </c>
      <c r="CD1186" s="45">
        <f t="shared" si="150"/>
        <v>0</v>
      </c>
      <c r="CE1186" s="45">
        <f t="shared" si="151"/>
        <v>0</v>
      </c>
    </row>
    <row r="1187" spans="4:83" x14ac:dyDescent="0.25">
      <c r="D1187" s="20" t="s">
        <v>2483</v>
      </c>
      <c r="E1187" s="20" t="s">
        <v>2484</v>
      </c>
      <c r="F1187" s="20">
        <v>6841</v>
      </c>
      <c r="G1187">
        <v>1181</v>
      </c>
      <c r="H1187" s="20"/>
      <c r="I1187">
        <f>SUMIFS('总明细 源文件后台下'!G:G,'总明细 源文件后台下'!E:E,E1187,'总明细 源文件后台下'!C:C,"Order")</f>
        <v>0</v>
      </c>
      <c r="J1187">
        <f>SUMIFS('总明细 源文件后台下'!M:M,'总明细 源文件后台下'!E:E,E1187,'总明细 源文件后台下'!C:C,"Order")</f>
        <v>0</v>
      </c>
      <c r="K1187">
        <f>SUMIFS('总明细 源文件后台下'!N:N,'总明细 源文件后台下'!E:E,E1187,'总明细 源文件后台下'!C:C,"Order")</f>
        <v>0</v>
      </c>
      <c r="L1187">
        <f>SUMIFS('总明细 源文件后台下'!O:O,'总明细 源文件后台下'!E:E,E1187,'总明细 源文件后台下'!C:C,"Order")</f>
        <v>0</v>
      </c>
      <c r="M1187">
        <f>SUMIFS('总明细 源文件后台下'!P:P,'总明细 源文件后台下'!E:E,E1187,'总明细 源文件后台下'!C:C,"Order")</f>
        <v>0</v>
      </c>
      <c r="N1187">
        <f>SUMIFS('总明细 源文件后台下'!Q:Q,'总明细 源文件后台下'!E:E,E1187,'总明细 源文件后台下'!C:C,"Order")</f>
        <v>0</v>
      </c>
      <c r="O1187">
        <f>SUMIFS('总明细 源文件后台下'!R:R,'总明细 源文件后台下'!E:E,E1187,'总明细 源文件后台下'!C:C,"Order")</f>
        <v>0</v>
      </c>
      <c r="P1187">
        <f>SUMIFS('总明细 源文件后台下'!S:S,'总明细 源文件后台下'!E:E,E1187,'总明细 源文件后台下'!C:C,"Order")</f>
        <v>0</v>
      </c>
      <c r="Q1187">
        <f>SUMIFS('总明细 源文件后台下'!T:T,'总明细 源文件后台下'!E:E,E1187,'总明细 源文件后台下'!C:C,"Order")</f>
        <v>0</v>
      </c>
      <c r="R1187">
        <f>SUMIFS('总明细 源文件后台下'!U:U,'总明细 源文件后台下'!E:E,E1187,'总明细 源文件后台下'!C:C,"Order")</f>
        <v>0</v>
      </c>
      <c r="S1187">
        <f>SUMIFS('总明细 源文件后台下'!V:V,'总明细 源文件后台下'!E:E,E1187,'总明细 源文件后台下'!C:C,"Order")</f>
        <v>0</v>
      </c>
      <c r="T1187">
        <f>SUMIFS('总明细 源文件后台下'!W:W,'总明细 源文件后台下'!E:E,E1187,'总明细 源文件后台下'!C:C,"Order")</f>
        <v>0</v>
      </c>
      <c r="U1187">
        <f>SUMIFS('总明细 源文件后台下'!G:G,'总明细 源文件后台下'!E:E,E1187,'总明细 源文件后台下'!C:C,"Refund")</f>
        <v>0</v>
      </c>
      <c r="V1187">
        <f>SUMIFS('总明细 源文件后台下'!M:M,'总明细 源文件后台下'!E:E,E1187,'总明细 源文件后台下'!C:C,"Refund")</f>
        <v>0</v>
      </c>
      <c r="W1187">
        <f>SUMIFS('总明细 源文件后台下'!N:N,'总明细 源文件后台下'!E:E,E1187,'总明细 源文件后台下'!C:C,"Refund")</f>
        <v>0</v>
      </c>
      <c r="X1187">
        <f>SUMIFS('总明细 源文件后台下'!O:O,'总明细 源文件后台下'!E:E,E1187,'总明细 源文件后台下'!C:C,"Refund")</f>
        <v>0</v>
      </c>
      <c r="Y1187">
        <f>SUMIFS('总明细 源文件后台下'!P:P,'总明细 源文件后台下'!E:E,E1187,'总明细 源文件后台下'!C:C,"Refund")</f>
        <v>0</v>
      </c>
      <c r="Z1187">
        <f>SUMIFS('总明细 源文件后台下'!Q:Q,'总明细 源文件后台下'!E:E,E1187,'总明细 源文件后台下'!C:C,"Refund")</f>
        <v>0</v>
      </c>
      <c r="AA1187">
        <f>SUMIFS('总明细 源文件后台下'!R:R,'总明细 源文件后台下'!E:E,E1187,'总明细 源文件后台下'!C:C,"Refund")</f>
        <v>0</v>
      </c>
      <c r="AB1187">
        <f>SUMIFS('总明细 源文件后台下'!S:S,'总明细 源文件后台下'!E:E,E1187,'总明细 源文件后台下'!C:C,"Refund")</f>
        <v>0</v>
      </c>
      <c r="AC1187">
        <f>SUMIFS('总明细 源文件后台下'!T:T,'总明细 源文件后台下'!E:E,E1187,'总明细 源文件后台下'!C:C,"Refund")</f>
        <v>0</v>
      </c>
      <c r="AD1187">
        <f>SUMIFS('总明细 源文件后台下'!U:U,'总明细 源文件后台下'!E:E,E1187,'总明细 源文件后台下'!C:C,"Refund")</f>
        <v>0</v>
      </c>
      <c r="AE1187">
        <f>SUMIFS('总明细 源文件后台下'!V:V,'总明细 源文件后台下'!E:E,E1187,'总明细 源文件后台下'!C:C,"Refund")</f>
        <v>0</v>
      </c>
      <c r="AF1187">
        <f>SUMIFS('总明细 源文件后台下'!W:W,'总明细 源文件后台下'!E:E,E1187,'总明细 源文件后台下'!C:C,"Refund")</f>
        <v>0</v>
      </c>
      <c r="AK1187">
        <f>(SUMIF('广告费 源文件后台下'!G:G,E1187,'广告费 源文件后台下'!M:M))*-1</f>
        <v>0</v>
      </c>
      <c r="AL1187">
        <f>SUMIFS('总明细 源文件后台下'!W:W,'总明细 源文件后台下'!E:E,E1187,'总明细 源文件后台下'!C:C,"Adjustment",'总明细 源文件后台下'!F:F,"FBA Inventory Reimbursement - Customer Return")</f>
        <v>0</v>
      </c>
      <c r="AM1187">
        <f>SUMIFS('总明细 源文件后台下'!W:W,'总明细 源文件后台下'!E:E,E1187,'总明细 源文件后台下'!C:C,"Adjustment",'总明细 源文件后台下'!F:F,"FBA Inventory Reimbursement - Damaged:Warehouse")</f>
        <v>0</v>
      </c>
      <c r="AN1187">
        <f>SUMIFS('总明细 源文件后台下'!W:W,'总明细 源文件后台下'!E:E,E1187,'总明细 源文件后台下'!C:C,"Adjustment",'总明细 源文件后台下'!F:F,"FBA Inventory Reimbursement - Customer Service Issue")</f>
        <v>0</v>
      </c>
      <c r="AO1187">
        <f>SUMIFS('总明细 源文件后台下'!W:W,'总明细 源文件后台下'!E:E,E1187,'总明细 源文件后台下'!C:C,"Adjustment",'总明细 源文件后台下'!F:F,"FBA Inventory Reimbursement - Fee Correction")</f>
        <v>0</v>
      </c>
      <c r="AP1187">
        <f>SUMIFS('总明细 源文件后台下'!W:W,'总明细 源文件后台下'!E:E,E1187,'总明细 源文件后台下'!C:C,"Adjustment",'总明细 源文件后台下'!F:F,"FBA Inventory Reimbursement - General Adjustment")</f>
        <v>0</v>
      </c>
      <c r="AQ1187">
        <f>SUMIFS('总明细 源文件后台下'!W:W,'总明细 源文件后台下'!E:E,E1187,'总明细 源文件后台下'!C:C,"Adjustment",'总明细 源文件后台下'!F:F,"FBA Inventory Reimbursement - Lost:Inbound")</f>
        <v>0</v>
      </c>
      <c r="AR1187">
        <f>SUMIFS('总明细 源文件后台下'!W:W,'总明细 源文件后台下'!E:E,E1187,'总明细 源文件后台下'!C:C,"Adjustment",'总明细 源文件后台下'!F:F,"FBA Inventory Reimbursement - Lost:Warehouse")</f>
        <v>0</v>
      </c>
      <c r="AS1187">
        <f>SUMIFS('总明细 源文件后台下'!W:W,'总明细 源文件后台下'!E:E,E1187,'总明细 源文件后台下'!C:C,"Adjustment",'总明细 源文件后台下'!F:F,"Non-subscription Fee Adjustment")</f>
        <v>0</v>
      </c>
      <c r="AT1187">
        <f>SUMIFS('总明细 源文件后台下'!W:W,'总明细 源文件后台下'!E:E,E1187,'总明细 源文件后台下'!C:C,"Adjustment",'总明细 源文件后台下'!F:F,"FBA Inventory Placement Service Fee")</f>
        <v>0</v>
      </c>
      <c r="AV1187">
        <f>SUMIF('FBA Customer Return Per Unit Fe'!B:B,E1187,'FBA Customer Return Per Unit Fe'!C:C)</f>
        <v>0</v>
      </c>
      <c r="AX1187">
        <f>(SUMIF('仓储费 源文件后台下'!C:C,E1187,'仓储费 源文件后台下'!V:V))*-1</f>
        <v>0</v>
      </c>
      <c r="AZ1187">
        <f>SUMIF('Disposal Fee销毁费用-160.95'!B:B,E1187,'Disposal Fee销毁费用-160.95'!D:D)*-1</f>
        <v>0</v>
      </c>
      <c r="BC1187">
        <f>IFERROR(VLOOKUP(F1187,'优惠券-86.4'!F:I,4,0),0)</f>
        <v>0</v>
      </c>
      <c r="BD1187">
        <f>IFERROR(VLOOKUP(F1187,'早评-120'!E:H,4,0),0)</f>
        <v>0</v>
      </c>
      <c r="BF1187">
        <f t="shared" si="144"/>
        <v>0</v>
      </c>
      <c r="BG1187">
        <f t="shared" si="145"/>
        <v>0</v>
      </c>
      <c r="BH1187">
        <f t="shared" si="146"/>
        <v>0</v>
      </c>
      <c r="BQ1187" s="45">
        <f t="shared" si="147"/>
        <v>0</v>
      </c>
      <c r="BR1187">
        <f>SUMIFS('9月销毁明细'!D:D,'9月销毁明细'!A:A,E1187,'9月销毁明细'!H:H,"Sellable")</f>
        <v>0</v>
      </c>
      <c r="BS1187">
        <f>SUMIFS('9月销毁明细'!G:G,'9月销毁明细'!A:A,E1187,'9月销毁明细'!H:H,"Sellable")</f>
        <v>0</v>
      </c>
      <c r="BT1187">
        <f>SUMIFS('9月销毁明细'!D:D,'9月销毁明细'!A:A,E1187,'9月销毁明细'!H:H,"Unsellable")</f>
        <v>0</v>
      </c>
      <c r="BU1187">
        <f>SUMIFS('9月销毁明细'!G:G,'9月销毁明细'!A:A,E1187,'9月销毁明细'!H:H,"Unsellable")</f>
        <v>0</v>
      </c>
      <c r="BW1187">
        <f>IFERROR(I1187*VLOOKUP(F1187,'9.3成本表'!C:L,10,0),0)</f>
        <v>0</v>
      </c>
      <c r="BX1187">
        <f t="shared" si="148"/>
        <v>0</v>
      </c>
      <c r="CC1187" s="45">
        <f t="shared" si="149"/>
        <v>0</v>
      </c>
      <c r="CD1187" s="45">
        <f t="shared" si="150"/>
        <v>0</v>
      </c>
      <c r="CE1187" s="45">
        <f t="shared" si="151"/>
        <v>0</v>
      </c>
    </row>
    <row r="1188" spans="4:83" x14ac:dyDescent="0.25">
      <c r="D1188" s="20" t="s">
        <v>2485</v>
      </c>
      <c r="E1188" s="20" t="s">
        <v>2486</v>
      </c>
      <c r="F1188" s="20">
        <v>6841</v>
      </c>
      <c r="G1188">
        <v>1182</v>
      </c>
      <c r="H1188" s="20"/>
      <c r="I1188">
        <f>SUMIFS('总明细 源文件后台下'!G:G,'总明细 源文件后台下'!E:E,E1188,'总明细 源文件后台下'!C:C,"Order")</f>
        <v>0</v>
      </c>
      <c r="J1188">
        <f>SUMIFS('总明细 源文件后台下'!M:M,'总明细 源文件后台下'!E:E,E1188,'总明细 源文件后台下'!C:C,"Order")</f>
        <v>0</v>
      </c>
      <c r="K1188">
        <f>SUMIFS('总明细 源文件后台下'!N:N,'总明细 源文件后台下'!E:E,E1188,'总明细 源文件后台下'!C:C,"Order")</f>
        <v>0</v>
      </c>
      <c r="L1188">
        <f>SUMIFS('总明细 源文件后台下'!O:O,'总明细 源文件后台下'!E:E,E1188,'总明细 源文件后台下'!C:C,"Order")</f>
        <v>0</v>
      </c>
      <c r="M1188">
        <f>SUMIFS('总明细 源文件后台下'!P:P,'总明细 源文件后台下'!E:E,E1188,'总明细 源文件后台下'!C:C,"Order")</f>
        <v>0</v>
      </c>
      <c r="N1188">
        <f>SUMIFS('总明细 源文件后台下'!Q:Q,'总明细 源文件后台下'!E:E,E1188,'总明细 源文件后台下'!C:C,"Order")</f>
        <v>0</v>
      </c>
      <c r="O1188">
        <f>SUMIFS('总明细 源文件后台下'!R:R,'总明细 源文件后台下'!E:E,E1188,'总明细 源文件后台下'!C:C,"Order")</f>
        <v>0</v>
      </c>
      <c r="P1188">
        <f>SUMIFS('总明细 源文件后台下'!S:S,'总明细 源文件后台下'!E:E,E1188,'总明细 源文件后台下'!C:C,"Order")</f>
        <v>0</v>
      </c>
      <c r="Q1188">
        <f>SUMIFS('总明细 源文件后台下'!T:T,'总明细 源文件后台下'!E:E,E1188,'总明细 源文件后台下'!C:C,"Order")</f>
        <v>0</v>
      </c>
      <c r="R1188">
        <f>SUMIFS('总明细 源文件后台下'!U:U,'总明细 源文件后台下'!E:E,E1188,'总明细 源文件后台下'!C:C,"Order")</f>
        <v>0</v>
      </c>
      <c r="S1188">
        <f>SUMIFS('总明细 源文件后台下'!V:V,'总明细 源文件后台下'!E:E,E1188,'总明细 源文件后台下'!C:C,"Order")</f>
        <v>0</v>
      </c>
      <c r="T1188">
        <f>SUMIFS('总明细 源文件后台下'!W:W,'总明细 源文件后台下'!E:E,E1188,'总明细 源文件后台下'!C:C,"Order")</f>
        <v>0</v>
      </c>
      <c r="U1188">
        <f>SUMIFS('总明细 源文件后台下'!G:G,'总明细 源文件后台下'!E:E,E1188,'总明细 源文件后台下'!C:C,"Refund")</f>
        <v>0</v>
      </c>
      <c r="V1188">
        <f>SUMIFS('总明细 源文件后台下'!M:M,'总明细 源文件后台下'!E:E,E1188,'总明细 源文件后台下'!C:C,"Refund")</f>
        <v>0</v>
      </c>
      <c r="W1188">
        <f>SUMIFS('总明细 源文件后台下'!N:N,'总明细 源文件后台下'!E:E,E1188,'总明细 源文件后台下'!C:C,"Refund")</f>
        <v>0</v>
      </c>
      <c r="X1188">
        <f>SUMIFS('总明细 源文件后台下'!O:O,'总明细 源文件后台下'!E:E,E1188,'总明细 源文件后台下'!C:C,"Refund")</f>
        <v>0</v>
      </c>
      <c r="Y1188">
        <f>SUMIFS('总明细 源文件后台下'!P:P,'总明细 源文件后台下'!E:E,E1188,'总明细 源文件后台下'!C:C,"Refund")</f>
        <v>0</v>
      </c>
      <c r="Z1188">
        <f>SUMIFS('总明细 源文件后台下'!Q:Q,'总明细 源文件后台下'!E:E,E1188,'总明细 源文件后台下'!C:C,"Refund")</f>
        <v>0</v>
      </c>
      <c r="AA1188">
        <f>SUMIFS('总明细 源文件后台下'!R:R,'总明细 源文件后台下'!E:E,E1188,'总明细 源文件后台下'!C:C,"Refund")</f>
        <v>0</v>
      </c>
      <c r="AB1188">
        <f>SUMIFS('总明细 源文件后台下'!S:S,'总明细 源文件后台下'!E:E,E1188,'总明细 源文件后台下'!C:C,"Refund")</f>
        <v>0</v>
      </c>
      <c r="AC1188">
        <f>SUMIFS('总明细 源文件后台下'!T:T,'总明细 源文件后台下'!E:E,E1188,'总明细 源文件后台下'!C:C,"Refund")</f>
        <v>0</v>
      </c>
      <c r="AD1188">
        <f>SUMIFS('总明细 源文件后台下'!U:U,'总明细 源文件后台下'!E:E,E1188,'总明细 源文件后台下'!C:C,"Refund")</f>
        <v>0</v>
      </c>
      <c r="AE1188">
        <f>SUMIFS('总明细 源文件后台下'!V:V,'总明细 源文件后台下'!E:E,E1188,'总明细 源文件后台下'!C:C,"Refund")</f>
        <v>0</v>
      </c>
      <c r="AF1188">
        <f>SUMIFS('总明细 源文件后台下'!W:W,'总明细 源文件后台下'!E:E,E1188,'总明细 源文件后台下'!C:C,"Refund")</f>
        <v>0</v>
      </c>
      <c r="AK1188">
        <f>(SUMIF('广告费 源文件后台下'!G:G,E1188,'广告费 源文件后台下'!M:M))*-1</f>
        <v>0</v>
      </c>
      <c r="AL1188">
        <f>SUMIFS('总明细 源文件后台下'!W:W,'总明细 源文件后台下'!E:E,E1188,'总明细 源文件后台下'!C:C,"Adjustment",'总明细 源文件后台下'!F:F,"FBA Inventory Reimbursement - Customer Return")</f>
        <v>0</v>
      </c>
      <c r="AM1188">
        <f>SUMIFS('总明细 源文件后台下'!W:W,'总明细 源文件后台下'!E:E,E1188,'总明细 源文件后台下'!C:C,"Adjustment",'总明细 源文件后台下'!F:F,"FBA Inventory Reimbursement - Damaged:Warehouse")</f>
        <v>0</v>
      </c>
      <c r="AN1188">
        <f>SUMIFS('总明细 源文件后台下'!W:W,'总明细 源文件后台下'!E:E,E1188,'总明细 源文件后台下'!C:C,"Adjustment",'总明细 源文件后台下'!F:F,"FBA Inventory Reimbursement - Customer Service Issue")</f>
        <v>0</v>
      </c>
      <c r="AO1188">
        <f>SUMIFS('总明细 源文件后台下'!W:W,'总明细 源文件后台下'!E:E,E1188,'总明细 源文件后台下'!C:C,"Adjustment",'总明细 源文件后台下'!F:F,"FBA Inventory Reimbursement - Fee Correction")</f>
        <v>0</v>
      </c>
      <c r="AP1188">
        <f>SUMIFS('总明细 源文件后台下'!W:W,'总明细 源文件后台下'!E:E,E1188,'总明细 源文件后台下'!C:C,"Adjustment",'总明细 源文件后台下'!F:F,"FBA Inventory Reimbursement - General Adjustment")</f>
        <v>0</v>
      </c>
      <c r="AQ1188">
        <f>SUMIFS('总明细 源文件后台下'!W:W,'总明细 源文件后台下'!E:E,E1188,'总明细 源文件后台下'!C:C,"Adjustment",'总明细 源文件后台下'!F:F,"FBA Inventory Reimbursement - Lost:Inbound")</f>
        <v>0</v>
      </c>
      <c r="AR1188">
        <f>SUMIFS('总明细 源文件后台下'!W:W,'总明细 源文件后台下'!E:E,E1188,'总明细 源文件后台下'!C:C,"Adjustment",'总明细 源文件后台下'!F:F,"FBA Inventory Reimbursement - Lost:Warehouse")</f>
        <v>0</v>
      </c>
      <c r="AS1188">
        <f>SUMIFS('总明细 源文件后台下'!W:W,'总明细 源文件后台下'!E:E,E1188,'总明细 源文件后台下'!C:C,"Adjustment",'总明细 源文件后台下'!F:F,"Non-subscription Fee Adjustment")</f>
        <v>0</v>
      </c>
      <c r="AT1188">
        <f>SUMIFS('总明细 源文件后台下'!W:W,'总明细 源文件后台下'!E:E,E1188,'总明细 源文件后台下'!C:C,"Adjustment",'总明细 源文件后台下'!F:F,"FBA Inventory Placement Service Fee")</f>
        <v>0</v>
      </c>
      <c r="AV1188">
        <f>SUMIF('FBA Customer Return Per Unit Fe'!B:B,E1188,'FBA Customer Return Per Unit Fe'!C:C)</f>
        <v>0</v>
      </c>
      <c r="AX1188">
        <f>(SUMIF('仓储费 源文件后台下'!C:C,E1188,'仓储费 源文件后台下'!V:V))*-1</f>
        <v>0</v>
      </c>
      <c r="AZ1188">
        <f>SUMIF('Disposal Fee销毁费用-160.95'!B:B,E1188,'Disposal Fee销毁费用-160.95'!D:D)*-1</f>
        <v>0</v>
      </c>
      <c r="BC1188">
        <f>IFERROR(VLOOKUP(F1188,'优惠券-86.4'!F:I,4,0),0)</f>
        <v>0</v>
      </c>
      <c r="BD1188">
        <f>IFERROR(VLOOKUP(F1188,'早评-120'!E:H,4,0),0)</f>
        <v>0</v>
      </c>
      <c r="BF1188">
        <f t="shared" si="144"/>
        <v>0</v>
      </c>
      <c r="BG1188">
        <f t="shared" si="145"/>
        <v>0</v>
      </c>
      <c r="BH1188">
        <f t="shared" si="146"/>
        <v>0</v>
      </c>
      <c r="BQ1188" s="45">
        <f t="shared" si="147"/>
        <v>0</v>
      </c>
      <c r="BR1188">
        <f>SUMIFS('9月销毁明细'!D:D,'9月销毁明细'!A:A,E1188,'9月销毁明细'!H:H,"Sellable")</f>
        <v>0</v>
      </c>
      <c r="BS1188">
        <f>SUMIFS('9月销毁明细'!G:G,'9月销毁明细'!A:A,E1188,'9月销毁明细'!H:H,"Sellable")</f>
        <v>0</v>
      </c>
      <c r="BT1188">
        <f>SUMIFS('9月销毁明细'!D:D,'9月销毁明细'!A:A,E1188,'9月销毁明细'!H:H,"Unsellable")</f>
        <v>0</v>
      </c>
      <c r="BU1188">
        <f>SUMIFS('9月销毁明细'!G:G,'9月销毁明细'!A:A,E1188,'9月销毁明细'!H:H,"Unsellable")</f>
        <v>0</v>
      </c>
      <c r="BW1188">
        <f>IFERROR(I1188*VLOOKUP(F1188,'9.3成本表'!C:L,10,0),0)</f>
        <v>0</v>
      </c>
      <c r="BX1188">
        <f t="shared" si="148"/>
        <v>0</v>
      </c>
      <c r="CC1188" s="45">
        <f t="shared" si="149"/>
        <v>0</v>
      </c>
      <c r="CD1188" s="45">
        <f t="shared" si="150"/>
        <v>0</v>
      </c>
      <c r="CE1188" s="45">
        <f t="shared" si="151"/>
        <v>0</v>
      </c>
    </row>
    <row r="1189" spans="4:83" x14ac:dyDescent="0.25">
      <c r="D1189" s="20" t="s">
        <v>2487</v>
      </c>
      <c r="E1189" s="20" t="s">
        <v>2488</v>
      </c>
      <c r="F1189" s="20">
        <v>6841</v>
      </c>
      <c r="G1189">
        <v>1183</v>
      </c>
      <c r="H1189" s="20"/>
      <c r="I1189">
        <f>SUMIFS('总明细 源文件后台下'!G:G,'总明细 源文件后台下'!E:E,E1189,'总明细 源文件后台下'!C:C,"Order")</f>
        <v>0</v>
      </c>
      <c r="J1189">
        <f>SUMIFS('总明细 源文件后台下'!M:M,'总明细 源文件后台下'!E:E,E1189,'总明细 源文件后台下'!C:C,"Order")</f>
        <v>0</v>
      </c>
      <c r="K1189">
        <f>SUMIFS('总明细 源文件后台下'!N:N,'总明细 源文件后台下'!E:E,E1189,'总明细 源文件后台下'!C:C,"Order")</f>
        <v>0</v>
      </c>
      <c r="L1189">
        <f>SUMIFS('总明细 源文件后台下'!O:O,'总明细 源文件后台下'!E:E,E1189,'总明细 源文件后台下'!C:C,"Order")</f>
        <v>0</v>
      </c>
      <c r="M1189">
        <f>SUMIFS('总明细 源文件后台下'!P:P,'总明细 源文件后台下'!E:E,E1189,'总明细 源文件后台下'!C:C,"Order")</f>
        <v>0</v>
      </c>
      <c r="N1189">
        <f>SUMIFS('总明细 源文件后台下'!Q:Q,'总明细 源文件后台下'!E:E,E1189,'总明细 源文件后台下'!C:C,"Order")</f>
        <v>0</v>
      </c>
      <c r="O1189">
        <f>SUMIFS('总明细 源文件后台下'!R:R,'总明细 源文件后台下'!E:E,E1189,'总明细 源文件后台下'!C:C,"Order")</f>
        <v>0</v>
      </c>
      <c r="P1189">
        <f>SUMIFS('总明细 源文件后台下'!S:S,'总明细 源文件后台下'!E:E,E1189,'总明细 源文件后台下'!C:C,"Order")</f>
        <v>0</v>
      </c>
      <c r="Q1189">
        <f>SUMIFS('总明细 源文件后台下'!T:T,'总明细 源文件后台下'!E:E,E1189,'总明细 源文件后台下'!C:C,"Order")</f>
        <v>0</v>
      </c>
      <c r="R1189">
        <f>SUMIFS('总明细 源文件后台下'!U:U,'总明细 源文件后台下'!E:E,E1189,'总明细 源文件后台下'!C:C,"Order")</f>
        <v>0</v>
      </c>
      <c r="S1189">
        <f>SUMIFS('总明细 源文件后台下'!V:V,'总明细 源文件后台下'!E:E,E1189,'总明细 源文件后台下'!C:C,"Order")</f>
        <v>0</v>
      </c>
      <c r="T1189">
        <f>SUMIFS('总明细 源文件后台下'!W:W,'总明细 源文件后台下'!E:E,E1189,'总明细 源文件后台下'!C:C,"Order")</f>
        <v>0</v>
      </c>
      <c r="U1189">
        <f>SUMIFS('总明细 源文件后台下'!G:G,'总明细 源文件后台下'!E:E,E1189,'总明细 源文件后台下'!C:C,"Refund")</f>
        <v>0</v>
      </c>
      <c r="V1189">
        <f>SUMIFS('总明细 源文件后台下'!M:M,'总明细 源文件后台下'!E:E,E1189,'总明细 源文件后台下'!C:C,"Refund")</f>
        <v>0</v>
      </c>
      <c r="W1189">
        <f>SUMIFS('总明细 源文件后台下'!N:N,'总明细 源文件后台下'!E:E,E1189,'总明细 源文件后台下'!C:C,"Refund")</f>
        <v>0</v>
      </c>
      <c r="X1189">
        <f>SUMIFS('总明细 源文件后台下'!O:O,'总明细 源文件后台下'!E:E,E1189,'总明细 源文件后台下'!C:C,"Refund")</f>
        <v>0</v>
      </c>
      <c r="Y1189">
        <f>SUMIFS('总明细 源文件后台下'!P:P,'总明细 源文件后台下'!E:E,E1189,'总明细 源文件后台下'!C:C,"Refund")</f>
        <v>0</v>
      </c>
      <c r="Z1189">
        <f>SUMIFS('总明细 源文件后台下'!Q:Q,'总明细 源文件后台下'!E:E,E1189,'总明细 源文件后台下'!C:C,"Refund")</f>
        <v>0</v>
      </c>
      <c r="AA1189">
        <f>SUMIFS('总明细 源文件后台下'!R:R,'总明细 源文件后台下'!E:E,E1189,'总明细 源文件后台下'!C:C,"Refund")</f>
        <v>0</v>
      </c>
      <c r="AB1189">
        <f>SUMIFS('总明细 源文件后台下'!S:S,'总明细 源文件后台下'!E:E,E1189,'总明细 源文件后台下'!C:C,"Refund")</f>
        <v>0</v>
      </c>
      <c r="AC1189">
        <f>SUMIFS('总明细 源文件后台下'!T:T,'总明细 源文件后台下'!E:E,E1189,'总明细 源文件后台下'!C:C,"Refund")</f>
        <v>0</v>
      </c>
      <c r="AD1189">
        <f>SUMIFS('总明细 源文件后台下'!U:U,'总明细 源文件后台下'!E:E,E1189,'总明细 源文件后台下'!C:C,"Refund")</f>
        <v>0</v>
      </c>
      <c r="AE1189">
        <f>SUMIFS('总明细 源文件后台下'!V:V,'总明细 源文件后台下'!E:E,E1189,'总明细 源文件后台下'!C:C,"Refund")</f>
        <v>0</v>
      </c>
      <c r="AF1189">
        <f>SUMIFS('总明细 源文件后台下'!W:W,'总明细 源文件后台下'!E:E,E1189,'总明细 源文件后台下'!C:C,"Refund")</f>
        <v>0</v>
      </c>
      <c r="AK1189">
        <f>(SUMIF('广告费 源文件后台下'!G:G,E1189,'广告费 源文件后台下'!M:M))*-1</f>
        <v>0</v>
      </c>
      <c r="AL1189">
        <f>SUMIFS('总明细 源文件后台下'!W:W,'总明细 源文件后台下'!E:E,E1189,'总明细 源文件后台下'!C:C,"Adjustment",'总明细 源文件后台下'!F:F,"FBA Inventory Reimbursement - Customer Return")</f>
        <v>0</v>
      </c>
      <c r="AM1189">
        <f>SUMIFS('总明细 源文件后台下'!W:W,'总明细 源文件后台下'!E:E,E1189,'总明细 源文件后台下'!C:C,"Adjustment",'总明细 源文件后台下'!F:F,"FBA Inventory Reimbursement - Damaged:Warehouse")</f>
        <v>0</v>
      </c>
      <c r="AN1189">
        <f>SUMIFS('总明细 源文件后台下'!W:W,'总明细 源文件后台下'!E:E,E1189,'总明细 源文件后台下'!C:C,"Adjustment",'总明细 源文件后台下'!F:F,"FBA Inventory Reimbursement - Customer Service Issue")</f>
        <v>0</v>
      </c>
      <c r="AO1189">
        <f>SUMIFS('总明细 源文件后台下'!W:W,'总明细 源文件后台下'!E:E,E1189,'总明细 源文件后台下'!C:C,"Adjustment",'总明细 源文件后台下'!F:F,"FBA Inventory Reimbursement - Fee Correction")</f>
        <v>0</v>
      </c>
      <c r="AP1189">
        <f>SUMIFS('总明细 源文件后台下'!W:W,'总明细 源文件后台下'!E:E,E1189,'总明细 源文件后台下'!C:C,"Adjustment",'总明细 源文件后台下'!F:F,"FBA Inventory Reimbursement - General Adjustment")</f>
        <v>0</v>
      </c>
      <c r="AQ1189">
        <f>SUMIFS('总明细 源文件后台下'!W:W,'总明细 源文件后台下'!E:E,E1189,'总明细 源文件后台下'!C:C,"Adjustment",'总明细 源文件后台下'!F:F,"FBA Inventory Reimbursement - Lost:Inbound")</f>
        <v>0</v>
      </c>
      <c r="AR1189">
        <f>SUMIFS('总明细 源文件后台下'!W:W,'总明细 源文件后台下'!E:E,E1189,'总明细 源文件后台下'!C:C,"Adjustment",'总明细 源文件后台下'!F:F,"FBA Inventory Reimbursement - Lost:Warehouse")</f>
        <v>0</v>
      </c>
      <c r="AS1189">
        <f>SUMIFS('总明细 源文件后台下'!W:W,'总明细 源文件后台下'!E:E,E1189,'总明细 源文件后台下'!C:C,"Adjustment",'总明细 源文件后台下'!F:F,"Non-subscription Fee Adjustment")</f>
        <v>0</v>
      </c>
      <c r="AT1189">
        <f>SUMIFS('总明细 源文件后台下'!W:W,'总明细 源文件后台下'!E:E,E1189,'总明细 源文件后台下'!C:C,"Adjustment",'总明细 源文件后台下'!F:F,"FBA Inventory Placement Service Fee")</f>
        <v>0</v>
      </c>
      <c r="AV1189">
        <f>SUMIF('FBA Customer Return Per Unit Fe'!B:B,E1189,'FBA Customer Return Per Unit Fe'!C:C)</f>
        <v>0</v>
      </c>
      <c r="AX1189">
        <f>(SUMIF('仓储费 源文件后台下'!C:C,E1189,'仓储费 源文件后台下'!V:V))*-1</f>
        <v>0</v>
      </c>
      <c r="AZ1189">
        <f>SUMIF('Disposal Fee销毁费用-160.95'!B:B,E1189,'Disposal Fee销毁费用-160.95'!D:D)*-1</f>
        <v>0</v>
      </c>
      <c r="BC1189">
        <f>IFERROR(VLOOKUP(F1189,'优惠券-86.4'!F:I,4,0),0)</f>
        <v>0</v>
      </c>
      <c r="BD1189">
        <f>IFERROR(VLOOKUP(F1189,'早评-120'!E:H,4,0),0)</f>
        <v>0</v>
      </c>
      <c r="BF1189">
        <f t="shared" si="144"/>
        <v>0</v>
      </c>
      <c r="BG1189">
        <f t="shared" si="145"/>
        <v>0</v>
      </c>
      <c r="BH1189">
        <f t="shared" si="146"/>
        <v>0</v>
      </c>
      <c r="BQ1189" s="45">
        <f t="shared" si="147"/>
        <v>0</v>
      </c>
      <c r="BR1189">
        <f>SUMIFS('9月销毁明细'!D:D,'9月销毁明细'!A:A,E1189,'9月销毁明细'!H:H,"Sellable")</f>
        <v>0</v>
      </c>
      <c r="BS1189">
        <f>SUMIFS('9月销毁明细'!G:G,'9月销毁明细'!A:A,E1189,'9月销毁明细'!H:H,"Sellable")</f>
        <v>0</v>
      </c>
      <c r="BT1189">
        <f>SUMIFS('9月销毁明细'!D:D,'9月销毁明细'!A:A,E1189,'9月销毁明细'!H:H,"Unsellable")</f>
        <v>0</v>
      </c>
      <c r="BU1189">
        <f>SUMIFS('9月销毁明细'!G:G,'9月销毁明细'!A:A,E1189,'9月销毁明细'!H:H,"Unsellable")</f>
        <v>0</v>
      </c>
      <c r="BW1189">
        <f>IFERROR(I1189*VLOOKUP(F1189,'9.3成本表'!C:L,10,0),0)</f>
        <v>0</v>
      </c>
      <c r="BX1189">
        <f t="shared" si="148"/>
        <v>0</v>
      </c>
      <c r="CC1189" s="45">
        <f t="shared" si="149"/>
        <v>0</v>
      </c>
      <c r="CD1189" s="45">
        <f t="shared" si="150"/>
        <v>0</v>
      </c>
      <c r="CE1189" s="45">
        <f t="shared" si="151"/>
        <v>0</v>
      </c>
    </row>
    <row r="1190" spans="4:83" x14ac:dyDescent="0.25">
      <c r="D1190" s="20" t="s">
        <v>2489</v>
      </c>
      <c r="E1190" s="20" t="s">
        <v>2490</v>
      </c>
      <c r="F1190" s="20">
        <v>6843</v>
      </c>
      <c r="G1190">
        <v>1184</v>
      </c>
      <c r="H1190" s="20"/>
      <c r="I1190">
        <f>SUMIFS('总明细 源文件后台下'!G:G,'总明细 源文件后台下'!E:E,E1190,'总明细 源文件后台下'!C:C,"Order")</f>
        <v>0</v>
      </c>
      <c r="J1190">
        <f>SUMIFS('总明细 源文件后台下'!M:M,'总明细 源文件后台下'!E:E,E1190,'总明细 源文件后台下'!C:C,"Order")</f>
        <v>0</v>
      </c>
      <c r="K1190">
        <f>SUMIFS('总明细 源文件后台下'!N:N,'总明细 源文件后台下'!E:E,E1190,'总明细 源文件后台下'!C:C,"Order")</f>
        <v>0</v>
      </c>
      <c r="L1190">
        <f>SUMIFS('总明细 源文件后台下'!O:O,'总明细 源文件后台下'!E:E,E1190,'总明细 源文件后台下'!C:C,"Order")</f>
        <v>0</v>
      </c>
      <c r="M1190">
        <f>SUMIFS('总明细 源文件后台下'!P:P,'总明细 源文件后台下'!E:E,E1190,'总明细 源文件后台下'!C:C,"Order")</f>
        <v>0</v>
      </c>
      <c r="N1190">
        <f>SUMIFS('总明细 源文件后台下'!Q:Q,'总明细 源文件后台下'!E:E,E1190,'总明细 源文件后台下'!C:C,"Order")</f>
        <v>0</v>
      </c>
      <c r="O1190">
        <f>SUMIFS('总明细 源文件后台下'!R:R,'总明细 源文件后台下'!E:E,E1190,'总明细 源文件后台下'!C:C,"Order")</f>
        <v>0</v>
      </c>
      <c r="P1190">
        <f>SUMIFS('总明细 源文件后台下'!S:S,'总明细 源文件后台下'!E:E,E1190,'总明细 源文件后台下'!C:C,"Order")</f>
        <v>0</v>
      </c>
      <c r="Q1190">
        <f>SUMIFS('总明细 源文件后台下'!T:T,'总明细 源文件后台下'!E:E,E1190,'总明细 源文件后台下'!C:C,"Order")</f>
        <v>0</v>
      </c>
      <c r="R1190">
        <f>SUMIFS('总明细 源文件后台下'!U:U,'总明细 源文件后台下'!E:E,E1190,'总明细 源文件后台下'!C:C,"Order")</f>
        <v>0</v>
      </c>
      <c r="S1190">
        <f>SUMIFS('总明细 源文件后台下'!V:V,'总明细 源文件后台下'!E:E,E1190,'总明细 源文件后台下'!C:C,"Order")</f>
        <v>0</v>
      </c>
      <c r="T1190">
        <f>SUMIFS('总明细 源文件后台下'!W:W,'总明细 源文件后台下'!E:E,E1190,'总明细 源文件后台下'!C:C,"Order")</f>
        <v>0</v>
      </c>
      <c r="U1190">
        <f>SUMIFS('总明细 源文件后台下'!G:G,'总明细 源文件后台下'!E:E,E1190,'总明细 源文件后台下'!C:C,"Refund")</f>
        <v>0</v>
      </c>
      <c r="V1190">
        <f>SUMIFS('总明细 源文件后台下'!M:M,'总明细 源文件后台下'!E:E,E1190,'总明细 源文件后台下'!C:C,"Refund")</f>
        <v>0</v>
      </c>
      <c r="W1190">
        <f>SUMIFS('总明细 源文件后台下'!N:N,'总明细 源文件后台下'!E:E,E1190,'总明细 源文件后台下'!C:C,"Refund")</f>
        <v>0</v>
      </c>
      <c r="X1190">
        <f>SUMIFS('总明细 源文件后台下'!O:O,'总明细 源文件后台下'!E:E,E1190,'总明细 源文件后台下'!C:C,"Refund")</f>
        <v>0</v>
      </c>
      <c r="Y1190">
        <f>SUMIFS('总明细 源文件后台下'!P:P,'总明细 源文件后台下'!E:E,E1190,'总明细 源文件后台下'!C:C,"Refund")</f>
        <v>0</v>
      </c>
      <c r="Z1190">
        <f>SUMIFS('总明细 源文件后台下'!Q:Q,'总明细 源文件后台下'!E:E,E1190,'总明细 源文件后台下'!C:C,"Refund")</f>
        <v>0</v>
      </c>
      <c r="AA1190">
        <f>SUMIFS('总明细 源文件后台下'!R:R,'总明细 源文件后台下'!E:E,E1190,'总明细 源文件后台下'!C:C,"Refund")</f>
        <v>0</v>
      </c>
      <c r="AB1190">
        <f>SUMIFS('总明细 源文件后台下'!S:S,'总明细 源文件后台下'!E:E,E1190,'总明细 源文件后台下'!C:C,"Refund")</f>
        <v>0</v>
      </c>
      <c r="AC1190">
        <f>SUMIFS('总明细 源文件后台下'!T:T,'总明细 源文件后台下'!E:E,E1190,'总明细 源文件后台下'!C:C,"Refund")</f>
        <v>0</v>
      </c>
      <c r="AD1190">
        <f>SUMIFS('总明细 源文件后台下'!U:U,'总明细 源文件后台下'!E:E,E1190,'总明细 源文件后台下'!C:C,"Refund")</f>
        <v>0</v>
      </c>
      <c r="AE1190">
        <f>SUMIFS('总明细 源文件后台下'!V:V,'总明细 源文件后台下'!E:E,E1190,'总明细 源文件后台下'!C:C,"Refund")</f>
        <v>0</v>
      </c>
      <c r="AF1190">
        <f>SUMIFS('总明细 源文件后台下'!W:W,'总明细 源文件后台下'!E:E,E1190,'总明细 源文件后台下'!C:C,"Refund")</f>
        <v>0</v>
      </c>
      <c r="AK1190">
        <f>(SUMIF('广告费 源文件后台下'!G:G,E1190,'广告费 源文件后台下'!M:M))*-1</f>
        <v>0</v>
      </c>
      <c r="AL1190">
        <f>SUMIFS('总明细 源文件后台下'!W:W,'总明细 源文件后台下'!E:E,E1190,'总明细 源文件后台下'!C:C,"Adjustment",'总明细 源文件后台下'!F:F,"FBA Inventory Reimbursement - Customer Return")</f>
        <v>0</v>
      </c>
      <c r="AM1190">
        <f>SUMIFS('总明细 源文件后台下'!W:W,'总明细 源文件后台下'!E:E,E1190,'总明细 源文件后台下'!C:C,"Adjustment",'总明细 源文件后台下'!F:F,"FBA Inventory Reimbursement - Damaged:Warehouse")</f>
        <v>0</v>
      </c>
      <c r="AN1190">
        <f>SUMIFS('总明细 源文件后台下'!W:W,'总明细 源文件后台下'!E:E,E1190,'总明细 源文件后台下'!C:C,"Adjustment",'总明细 源文件后台下'!F:F,"FBA Inventory Reimbursement - Customer Service Issue")</f>
        <v>0</v>
      </c>
      <c r="AO1190">
        <f>SUMIFS('总明细 源文件后台下'!W:W,'总明细 源文件后台下'!E:E,E1190,'总明细 源文件后台下'!C:C,"Adjustment",'总明细 源文件后台下'!F:F,"FBA Inventory Reimbursement - Fee Correction")</f>
        <v>0</v>
      </c>
      <c r="AP1190">
        <f>SUMIFS('总明细 源文件后台下'!W:W,'总明细 源文件后台下'!E:E,E1190,'总明细 源文件后台下'!C:C,"Adjustment",'总明细 源文件后台下'!F:F,"FBA Inventory Reimbursement - General Adjustment")</f>
        <v>0</v>
      </c>
      <c r="AQ1190">
        <f>SUMIFS('总明细 源文件后台下'!W:W,'总明细 源文件后台下'!E:E,E1190,'总明细 源文件后台下'!C:C,"Adjustment",'总明细 源文件后台下'!F:F,"FBA Inventory Reimbursement - Lost:Inbound")</f>
        <v>0</v>
      </c>
      <c r="AR1190">
        <f>SUMIFS('总明细 源文件后台下'!W:W,'总明细 源文件后台下'!E:E,E1190,'总明细 源文件后台下'!C:C,"Adjustment",'总明细 源文件后台下'!F:F,"FBA Inventory Reimbursement - Lost:Warehouse")</f>
        <v>0</v>
      </c>
      <c r="AS1190">
        <f>SUMIFS('总明细 源文件后台下'!W:W,'总明细 源文件后台下'!E:E,E1190,'总明细 源文件后台下'!C:C,"Adjustment",'总明细 源文件后台下'!F:F,"Non-subscription Fee Adjustment")</f>
        <v>0</v>
      </c>
      <c r="AT1190">
        <f>SUMIFS('总明细 源文件后台下'!W:W,'总明细 源文件后台下'!E:E,E1190,'总明细 源文件后台下'!C:C,"Adjustment",'总明细 源文件后台下'!F:F,"FBA Inventory Placement Service Fee")</f>
        <v>0</v>
      </c>
      <c r="AV1190">
        <f>SUMIF('FBA Customer Return Per Unit Fe'!B:B,E1190,'FBA Customer Return Per Unit Fe'!C:C)</f>
        <v>0</v>
      </c>
      <c r="AX1190">
        <f>(SUMIF('仓储费 源文件后台下'!C:C,E1190,'仓储费 源文件后台下'!V:V))*-1</f>
        <v>-1.8999999999999996E-2</v>
      </c>
      <c r="AZ1190">
        <f>SUMIF('Disposal Fee销毁费用-160.95'!B:B,E1190,'Disposal Fee销毁费用-160.95'!D:D)*-1</f>
        <v>0</v>
      </c>
      <c r="BC1190">
        <f>IFERROR(VLOOKUP(F1190,'优惠券-86.4'!F:I,4,0),0)</f>
        <v>0</v>
      </c>
      <c r="BD1190">
        <f>IFERROR(VLOOKUP(F1190,'早评-120'!E:H,4,0),0)</f>
        <v>0</v>
      </c>
      <c r="BF1190">
        <f t="shared" si="144"/>
        <v>-1.8999999999999996E-2</v>
      </c>
      <c r="BG1190">
        <f t="shared" si="145"/>
        <v>0</v>
      </c>
      <c r="BH1190">
        <f t="shared" si="146"/>
        <v>-0.12349999999999997</v>
      </c>
      <c r="BQ1190" s="45">
        <f t="shared" si="147"/>
        <v>-0.12349999999999997</v>
      </c>
      <c r="BR1190">
        <f>SUMIFS('9月销毁明细'!D:D,'9月销毁明细'!A:A,E1190,'9月销毁明细'!H:H,"Sellable")</f>
        <v>0</v>
      </c>
      <c r="BS1190">
        <f>SUMIFS('9月销毁明细'!G:G,'9月销毁明细'!A:A,E1190,'9月销毁明细'!H:H,"Sellable")</f>
        <v>0</v>
      </c>
      <c r="BT1190">
        <f>SUMIFS('9月销毁明细'!D:D,'9月销毁明细'!A:A,E1190,'9月销毁明细'!H:H,"Unsellable")</f>
        <v>0</v>
      </c>
      <c r="BU1190">
        <f>SUMIFS('9月销毁明细'!G:G,'9月销毁明细'!A:A,E1190,'9月销毁明细'!H:H,"Unsellable")</f>
        <v>0</v>
      </c>
      <c r="BW1190">
        <f>IFERROR(I1190*VLOOKUP(F1190,'9.3成本表'!C:L,10,0),0)</f>
        <v>0</v>
      </c>
      <c r="BX1190">
        <f t="shared" si="148"/>
        <v>0</v>
      </c>
      <c r="CC1190" s="45">
        <f t="shared" si="149"/>
        <v>-0.12349999999999997</v>
      </c>
      <c r="CD1190" s="45">
        <f t="shared" si="150"/>
        <v>0</v>
      </c>
      <c r="CE1190" s="45">
        <f t="shared" si="151"/>
        <v>0</v>
      </c>
    </row>
    <row r="1191" spans="4:83" x14ac:dyDescent="0.25">
      <c r="D1191" s="20" t="s">
        <v>2491</v>
      </c>
      <c r="E1191" s="20" t="s">
        <v>2492</v>
      </c>
      <c r="F1191" s="20">
        <v>6843</v>
      </c>
      <c r="G1191">
        <v>1185</v>
      </c>
      <c r="H1191" s="20"/>
      <c r="I1191">
        <f>SUMIFS('总明细 源文件后台下'!G:G,'总明细 源文件后台下'!E:E,E1191,'总明细 源文件后台下'!C:C,"Order")</f>
        <v>0</v>
      </c>
      <c r="J1191">
        <f>SUMIFS('总明细 源文件后台下'!M:M,'总明细 源文件后台下'!E:E,E1191,'总明细 源文件后台下'!C:C,"Order")</f>
        <v>0</v>
      </c>
      <c r="K1191">
        <f>SUMIFS('总明细 源文件后台下'!N:N,'总明细 源文件后台下'!E:E,E1191,'总明细 源文件后台下'!C:C,"Order")</f>
        <v>0</v>
      </c>
      <c r="L1191">
        <f>SUMIFS('总明细 源文件后台下'!O:O,'总明细 源文件后台下'!E:E,E1191,'总明细 源文件后台下'!C:C,"Order")</f>
        <v>0</v>
      </c>
      <c r="M1191">
        <f>SUMIFS('总明细 源文件后台下'!P:P,'总明细 源文件后台下'!E:E,E1191,'总明细 源文件后台下'!C:C,"Order")</f>
        <v>0</v>
      </c>
      <c r="N1191">
        <f>SUMIFS('总明细 源文件后台下'!Q:Q,'总明细 源文件后台下'!E:E,E1191,'总明细 源文件后台下'!C:C,"Order")</f>
        <v>0</v>
      </c>
      <c r="O1191">
        <f>SUMIFS('总明细 源文件后台下'!R:R,'总明细 源文件后台下'!E:E,E1191,'总明细 源文件后台下'!C:C,"Order")</f>
        <v>0</v>
      </c>
      <c r="P1191">
        <f>SUMIFS('总明细 源文件后台下'!S:S,'总明细 源文件后台下'!E:E,E1191,'总明细 源文件后台下'!C:C,"Order")</f>
        <v>0</v>
      </c>
      <c r="Q1191">
        <f>SUMIFS('总明细 源文件后台下'!T:T,'总明细 源文件后台下'!E:E,E1191,'总明细 源文件后台下'!C:C,"Order")</f>
        <v>0</v>
      </c>
      <c r="R1191">
        <f>SUMIFS('总明细 源文件后台下'!U:U,'总明细 源文件后台下'!E:E,E1191,'总明细 源文件后台下'!C:C,"Order")</f>
        <v>0</v>
      </c>
      <c r="S1191">
        <f>SUMIFS('总明细 源文件后台下'!V:V,'总明细 源文件后台下'!E:E,E1191,'总明细 源文件后台下'!C:C,"Order")</f>
        <v>0</v>
      </c>
      <c r="T1191">
        <f>SUMIFS('总明细 源文件后台下'!W:W,'总明细 源文件后台下'!E:E,E1191,'总明细 源文件后台下'!C:C,"Order")</f>
        <v>0</v>
      </c>
      <c r="U1191">
        <f>SUMIFS('总明细 源文件后台下'!G:G,'总明细 源文件后台下'!E:E,E1191,'总明细 源文件后台下'!C:C,"Refund")</f>
        <v>0</v>
      </c>
      <c r="V1191">
        <f>SUMIFS('总明细 源文件后台下'!M:M,'总明细 源文件后台下'!E:E,E1191,'总明细 源文件后台下'!C:C,"Refund")</f>
        <v>0</v>
      </c>
      <c r="W1191">
        <f>SUMIFS('总明细 源文件后台下'!N:N,'总明细 源文件后台下'!E:E,E1191,'总明细 源文件后台下'!C:C,"Refund")</f>
        <v>0</v>
      </c>
      <c r="X1191">
        <f>SUMIFS('总明细 源文件后台下'!O:O,'总明细 源文件后台下'!E:E,E1191,'总明细 源文件后台下'!C:C,"Refund")</f>
        <v>0</v>
      </c>
      <c r="Y1191">
        <f>SUMIFS('总明细 源文件后台下'!P:P,'总明细 源文件后台下'!E:E,E1191,'总明细 源文件后台下'!C:C,"Refund")</f>
        <v>0</v>
      </c>
      <c r="Z1191">
        <f>SUMIFS('总明细 源文件后台下'!Q:Q,'总明细 源文件后台下'!E:E,E1191,'总明细 源文件后台下'!C:C,"Refund")</f>
        <v>0</v>
      </c>
      <c r="AA1191">
        <f>SUMIFS('总明细 源文件后台下'!R:R,'总明细 源文件后台下'!E:E,E1191,'总明细 源文件后台下'!C:C,"Refund")</f>
        <v>0</v>
      </c>
      <c r="AB1191">
        <f>SUMIFS('总明细 源文件后台下'!S:S,'总明细 源文件后台下'!E:E,E1191,'总明细 源文件后台下'!C:C,"Refund")</f>
        <v>0</v>
      </c>
      <c r="AC1191">
        <f>SUMIFS('总明细 源文件后台下'!T:T,'总明细 源文件后台下'!E:E,E1191,'总明细 源文件后台下'!C:C,"Refund")</f>
        <v>0</v>
      </c>
      <c r="AD1191">
        <f>SUMIFS('总明细 源文件后台下'!U:U,'总明细 源文件后台下'!E:E,E1191,'总明细 源文件后台下'!C:C,"Refund")</f>
        <v>0</v>
      </c>
      <c r="AE1191">
        <f>SUMIFS('总明细 源文件后台下'!V:V,'总明细 源文件后台下'!E:E,E1191,'总明细 源文件后台下'!C:C,"Refund")</f>
        <v>0</v>
      </c>
      <c r="AF1191">
        <f>SUMIFS('总明细 源文件后台下'!W:W,'总明细 源文件后台下'!E:E,E1191,'总明细 源文件后台下'!C:C,"Refund")</f>
        <v>0</v>
      </c>
      <c r="AK1191">
        <f>(SUMIF('广告费 源文件后台下'!G:G,E1191,'广告费 源文件后台下'!M:M))*-1</f>
        <v>0</v>
      </c>
      <c r="AL1191">
        <f>SUMIFS('总明细 源文件后台下'!W:W,'总明细 源文件后台下'!E:E,E1191,'总明细 源文件后台下'!C:C,"Adjustment",'总明细 源文件后台下'!F:F,"FBA Inventory Reimbursement - Customer Return")</f>
        <v>0</v>
      </c>
      <c r="AM1191">
        <f>SUMIFS('总明细 源文件后台下'!W:W,'总明细 源文件后台下'!E:E,E1191,'总明细 源文件后台下'!C:C,"Adjustment",'总明细 源文件后台下'!F:F,"FBA Inventory Reimbursement - Damaged:Warehouse")</f>
        <v>0</v>
      </c>
      <c r="AN1191">
        <f>SUMIFS('总明细 源文件后台下'!W:W,'总明细 源文件后台下'!E:E,E1191,'总明细 源文件后台下'!C:C,"Adjustment",'总明细 源文件后台下'!F:F,"FBA Inventory Reimbursement - Customer Service Issue")</f>
        <v>0</v>
      </c>
      <c r="AO1191">
        <f>SUMIFS('总明细 源文件后台下'!W:W,'总明细 源文件后台下'!E:E,E1191,'总明细 源文件后台下'!C:C,"Adjustment",'总明细 源文件后台下'!F:F,"FBA Inventory Reimbursement - Fee Correction")</f>
        <v>0</v>
      </c>
      <c r="AP1191">
        <f>SUMIFS('总明细 源文件后台下'!W:W,'总明细 源文件后台下'!E:E,E1191,'总明细 源文件后台下'!C:C,"Adjustment",'总明细 源文件后台下'!F:F,"FBA Inventory Reimbursement - General Adjustment")</f>
        <v>0</v>
      </c>
      <c r="AQ1191">
        <f>SUMIFS('总明细 源文件后台下'!W:W,'总明细 源文件后台下'!E:E,E1191,'总明细 源文件后台下'!C:C,"Adjustment",'总明细 源文件后台下'!F:F,"FBA Inventory Reimbursement - Lost:Inbound")</f>
        <v>0</v>
      </c>
      <c r="AR1191">
        <f>SUMIFS('总明细 源文件后台下'!W:W,'总明细 源文件后台下'!E:E,E1191,'总明细 源文件后台下'!C:C,"Adjustment",'总明细 源文件后台下'!F:F,"FBA Inventory Reimbursement - Lost:Warehouse")</f>
        <v>0</v>
      </c>
      <c r="AS1191">
        <f>SUMIFS('总明细 源文件后台下'!W:W,'总明细 源文件后台下'!E:E,E1191,'总明细 源文件后台下'!C:C,"Adjustment",'总明细 源文件后台下'!F:F,"Non-subscription Fee Adjustment")</f>
        <v>0</v>
      </c>
      <c r="AT1191">
        <f>SUMIFS('总明细 源文件后台下'!W:W,'总明细 源文件后台下'!E:E,E1191,'总明细 源文件后台下'!C:C,"Adjustment",'总明细 源文件后台下'!F:F,"FBA Inventory Placement Service Fee")</f>
        <v>0</v>
      </c>
      <c r="AV1191">
        <f>SUMIF('FBA Customer Return Per Unit Fe'!B:B,E1191,'FBA Customer Return Per Unit Fe'!C:C)</f>
        <v>0</v>
      </c>
      <c r="AX1191">
        <f>(SUMIF('仓储费 源文件后台下'!C:C,E1191,'仓储费 源文件后台下'!V:V))*-1</f>
        <v>-1.4999999999999999E-2</v>
      </c>
      <c r="AZ1191">
        <f>SUMIF('Disposal Fee销毁费用-160.95'!B:B,E1191,'Disposal Fee销毁费用-160.95'!D:D)*-1</f>
        <v>0</v>
      </c>
      <c r="BC1191">
        <f>IFERROR(VLOOKUP(F1191,'优惠券-86.4'!F:I,4,0),0)</f>
        <v>0</v>
      </c>
      <c r="BD1191">
        <f>IFERROR(VLOOKUP(F1191,'早评-120'!E:H,4,0),0)</f>
        <v>0</v>
      </c>
      <c r="BF1191">
        <f t="shared" si="144"/>
        <v>-1.4999999999999999E-2</v>
      </c>
      <c r="BG1191">
        <f t="shared" si="145"/>
        <v>0</v>
      </c>
      <c r="BH1191">
        <f t="shared" si="146"/>
        <v>-9.7500000000000003E-2</v>
      </c>
      <c r="BQ1191" s="45">
        <f t="shared" si="147"/>
        <v>-9.7500000000000003E-2</v>
      </c>
      <c r="BR1191">
        <f>SUMIFS('9月销毁明细'!D:D,'9月销毁明细'!A:A,E1191,'9月销毁明细'!H:H,"Sellable")</f>
        <v>0</v>
      </c>
      <c r="BS1191">
        <f>SUMIFS('9月销毁明细'!G:G,'9月销毁明细'!A:A,E1191,'9月销毁明细'!H:H,"Sellable")</f>
        <v>0</v>
      </c>
      <c r="BT1191">
        <f>SUMIFS('9月销毁明细'!D:D,'9月销毁明细'!A:A,E1191,'9月销毁明细'!H:H,"Unsellable")</f>
        <v>0</v>
      </c>
      <c r="BU1191">
        <f>SUMIFS('9月销毁明细'!G:G,'9月销毁明细'!A:A,E1191,'9月销毁明细'!H:H,"Unsellable")</f>
        <v>0</v>
      </c>
      <c r="BW1191">
        <f>IFERROR(I1191*VLOOKUP(F1191,'9.3成本表'!C:L,10,0),0)</f>
        <v>0</v>
      </c>
      <c r="BX1191">
        <f t="shared" si="148"/>
        <v>0</v>
      </c>
      <c r="CC1191" s="45">
        <f t="shared" si="149"/>
        <v>-9.7500000000000003E-2</v>
      </c>
      <c r="CD1191" s="45">
        <f t="shared" si="150"/>
        <v>0</v>
      </c>
      <c r="CE1191" s="45">
        <f t="shared" si="151"/>
        <v>0</v>
      </c>
    </row>
    <row r="1192" spans="4:83" x14ac:dyDescent="0.25">
      <c r="D1192" s="20" t="s">
        <v>2493</v>
      </c>
      <c r="E1192" s="20" t="s">
        <v>2494</v>
      </c>
      <c r="F1192" s="20">
        <v>6843</v>
      </c>
      <c r="G1192">
        <v>1186</v>
      </c>
      <c r="H1192" s="20"/>
      <c r="I1192">
        <f>SUMIFS('总明细 源文件后台下'!G:G,'总明细 源文件后台下'!E:E,E1192,'总明细 源文件后台下'!C:C,"Order")</f>
        <v>0</v>
      </c>
      <c r="J1192">
        <f>SUMIFS('总明细 源文件后台下'!M:M,'总明细 源文件后台下'!E:E,E1192,'总明细 源文件后台下'!C:C,"Order")</f>
        <v>0</v>
      </c>
      <c r="K1192">
        <f>SUMIFS('总明细 源文件后台下'!N:N,'总明细 源文件后台下'!E:E,E1192,'总明细 源文件后台下'!C:C,"Order")</f>
        <v>0</v>
      </c>
      <c r="L1192">
        <f>SUMIFS('总明细 源文件后台下'!O:O,'总明细 源文件后台下'!E:E,E1192,'总明细 源文件后台下'!C:C,"Order")</f>
        <v>0</v>
      </c>
      <c r="M1192">
        <f>SUMIFS('总明细 源文件后台下'!P:P,'总明细 源文件后台下'!E:E,E1192,'总明细 源文件后台下'!C:C,"Order")</f>
        <v>0</v>
      </c>
      <c r="N1192">
        <f>SUMIFS('总明细 源文件后台下'!Q:Q,'总明细 源文件后台下'!E:E,E1192,'总明细 源文件后台下'!C:C,"Order")</f>
        <v>0</v>
      </c>
      <c r="O1192">
        <f>SUMIFS('总明细 源文件后台下'!R:R,'总明细 源文件后台下'!E:E,E1192,'总明细 源文件后台下'!C:C,"Order")</f>
        <v>0</v>
      </c>
      <c r="P1192">
        <f>SUMIFS('总明细 源文件后台下'!S:S,'总明细 源文件后台下'!E:E,E1192,'总明细 源文件后台下'!C:C,"Order")</f>
        <v>0</v>
      </c>
      <c r="Q1192">
        <f>SUMIFS('总明细 源文件后台下'!T:T,'总明细 源文件后台下'!E:E,E1192,'总明细 源文件后台下'!C:C,"Order")</f>
        <v>0</v>
      </c>
      <c r="R1192">
        <f>SUMIFS('总明细 源文件后台下'!U:U,'总明细 源文件后台下'!E:E,E1192,'总明细 源文件后台下'!C:C,"Order")</f>
        <v>0</v>
      </c>
      <c r="S1192">
        <f>SUMIFS('总明细 源文件后台下'!V:V,'总明细 源文件后台下'!E:E,E1192,'总明细 源文件后台下'!C:C,"Order")</f>
        <v>0</v>
      </c>
      <c r="T1192">
        <f>SUMIFS('总明细 源文件后台下'!W:W,'总明细 源文件后台下'!E:E,E1192,'总明细 源文件后台下'!C:C,"Order")</f>
        <v>0</v>
      </c>
      <c r="U1192">
        <f>SUMIFS('总明细 源文件后台下'!G:G,'总明细 源文件后台下'!E:E,E1192,'总明细 源文件后台下'!C:C,"Refund")</f>
        <v>0</v>
      </c>
      <c r="V1192">
        <f>SUMIFS('总明细 源文件后台下'!M:M,'总明细 源文件后台下'!E:E,E1192,'总明细 源文件后台下'!C:C,"Refund")</f>
        <v>0</v>
      </c>
      <c r="W1192">
        <f>SUMIFS('总明细 源文件后台下'!N:N,'总明细 源文件后台下'!E:E,E1192,'总明细 源文件后台下'!C:C,"Refund")</f>
        <v>0</v>
      </c>
      <c r="X1192">
        <f>SUMIFS('总明细 源文件后台下'!O:O,'总明细 源文件后台下'!E:E,E1192,'总明细 源文件后台下'!C:C,"Refund")</f>
        <v>0</v>
      </c>
      <c r="Y1192">
        <f>SUMIFS('总明细 源文件后台下'!P:P,'总明细 源文件后台下'!E:E,E1192,'总明细 源文件后台下'!C:C,"Refund")</f>
        <v>0</v>
      </c>
      <c r="Z1192">
        <f>SUMIFS('总明细 源文件后台下'!Q:Q,'总明细 源文件后台下'!E:E,E1192,'总明细 源文件后台下'!C:C,"Refund")</f>
        <v>0</v>
      </c>
      <c r="AA1192">
        <f>SUMIFS('总明细 源文件后台下'!R:R,'总明细 源文件后台下'!E:E,E1192,'总明细 源文件后台下'!C:C,"Refund")</f>
        <v>0</v>
      </c>
      <c r="AB1192">
        <f>SUMIFS('总明细 源文件后台下'!S:S,'总明细 源文件后台下'!E:E,E1192,'总明细 源文件后台下'!C:C,"Refund")</f>
        <v>0</v>
      </c>
      <c r="AC1192">
        <f>SUMIFS('总明细 源文件后台下'!T:T,'总明细 源文件后台下'!E:E,E1192,'总明细 源文件后台下'!C:C,"Refund")</f>
        <v>0</v>
      </c>
      <c r="AD1192">
        <f>SUMIFS('总明细 源文件后台下'!U:U,'总明细 源文件后台下'!E:E,E1192,'总明细 源文件后台下'!C:C,"Refund")</f>
        <v>0</v>
      </c>
      <c r="AE1192">
        <f>SUMIFS('总明细 源文件后台下'!V:V,'总明细 源文件后台下'!E:E,E1192,'总明细 源文件后台下'!C:C,"Refund")</f>
        <v>0</v>
      </c>
      <c r="AF1192">
        <f>SUMIFS('总明细 源文件后台下'!W:W,'总明细 源文件后台下'!E:E,E1192,'总明细 源文件后台下'!C:C,"Refund")</f>
        <v>0</v>
      </c>
      <c r="AK1192">
        <f>(SUMIF('广告费 源文件后台下'!G:G,E1192,'广告费 源文件后台下'!M:M))*-1</f>
        <v>0</v>
      </c>
      <c r="AL1192">
        <f>SUMIFS('总明细 源文件后台下'!W:W,'总明细 源文件后台下'!E:E,E1192,'总明细 源文件后台下'!C:C,"Adjustment",'总明细 源文件后台下'!F:F,"FBA Inventory Reimbursement - Customer Return")</f>
        <v>0</v>
      </c>
      <c r="AM1192">
        <f>SUMIFS('总明细 源文件后台下'!W:W,'总明细 源文件后台下'!E:E,E1192,'总明细 源文件后台下'!C:C,"Adjustment",'总明细 源文件后台下'!F:F,"FBA Inventory Reimbursement - Damaged:Warehouse")</f>
        <v>0</v>
      </c>
      <c r="AN1192">
        <f>SUMIFS('总明细 源文件后台下'!W:W,'总明细 源文件后台下'!E:E,E1192,'总明细 源文件后台下'!C:C,"Adjustment",'总明细 源文件后台下'!F:F,"FBA Inventory Reimbursement - Customer Service Issue")</f>
        <v>0</v>
      </c>
      <c r="AO1192">
        <f>SUMIFS('总明细 源文件后台下'!W:W,'总明细 源文件后台下'!E:E,E1192,'总明细 源文件后台下'!C:C,"Adjustment",'总明细 源文件后台下'!F:F,"FBA Inventory Reimbursement - Fee Correction")</f>
        <v>0</v>
      </c>
      <c r="AP1192">
        <f>SUMIFS('总明细 源文件后台下'!W:W,'总明细 源文件后台下'!E:E,E1192,'总明细 源文件后台下'!C:C,"Adjustment",'总明细 源文件后台下'!F:F,"FBA Inventory Reimbursement - General Adjustment")</f>
        <v>0</v>
      </c>
      <c r="AQ1192">
        <f>SUMIFS('总明细 源文件后台下'!W:W,'总明细 源文件后台下'!E:E,E1192,'总明细 源文件后台下'!C:C,"Adjustment",'总明细 源文件后台下'!F:F,"FBA Inventory Reimbursement - Lost:Inbound")</f>
        <v>0</v>
      </c>
      <c r="AR1192">
        <f>SUMIFS('总明细 源文件后台下'!W:W,'总明细 源文件后台下'!E:E,E1192,'总明细 源文件后台下'!C:C,"Adjustment",'总明细 源文件后台下'!F:F,"FBA Inventory Reimbursement - Lost:Warehouse")</f>
        <v>0</v>
      </c>
      <c r="AS1192">
        <f>SUMIFS('总明细 源文件后台下'!W:W,'总明细 源文件后台下'!E:E,E1192,'总明细 源文件后台下'!C:C,"Adjustment",'总明细 源文件后台下'!F:F,"Non-subscription Fee Adjustment")</f>
        <v>0</v>
      </c>
      <c r="AT1192">
        <f>SUMIFS('总明细 源文件后台下'!W:W,'总明细 源文件后台下'!E:E,E1192,'总明细 源文件后台下'!C:C,"Adjustment",'总明细 源文件后台下'!F:F,"FBA Inventory Placement Service Fee")</f>
        <v>0</v>
      </c>
      <c r="AV1192">
        <f>SUMIF('FBA Customer Return Per Unit Fe'!B:B,E1192,'FBA Customer Return Per Unit Fe'!C:C)</f>
        <v>0</v>
      </c>
      <c r="AX1192">
        <f>(SUMIF('仓储费 源文件后台下'!C:C,E1192,'仓储费 源文件后台下'!V:V))*-1</f>
        <v>-2.0400000000000001E-2</v>
      </c>
      <c r="AZ1192">
        <f>SUMIF('Disposal Fee销毁费用-160.95'!B:B,E1192,'Disposal Fee销毁费用-160.95'!D:D)*-1</f>
        <v>0</v>
      </c>
      <c r="BC1192">
        <f>IFERROR(VLOOKUP(F1192,'优惠券-86.4'!F:I,4,0),0)</f>
        <v>0</v>
      </c>
      <c r="BD1192">
        <f>IFERROR(VLOOKUP(F1192,'早评-120'!E:H,4,0),0)</f>
        <v>0</v>
      </c>
      <c r="BF1192">
        <f t="shared" si="144"/>
        <v>-2.0400000000000001E-2</v>
      </c>
      <c r="BG1192">
        <f t="shared" si="145"/>
        <v>0</v>
      </c>
      <c r="BH1192">
        <f t="shared" si="146"/>
        <v>-0.1326</v>
      </c>
      <c r="BQ1192" s="45">
        <f t="shared" si="147"/>
        <v>-0.1326</v>
      </c>
      <c r="BR1192">
        <f>SUMIFS('9月销毁明细'!D:D,'9月销毁明细'!A:A,E1192,'9月销毁明细'!H:H,"Sellable")</f>
        <v>0</v>
      </c>
      <c r="BS1192">
        <f>SUMIFS('9月销毁明细'!G:G,'9月销毁明细'!A:A,E1192,'9月销毁明细'!H:H,"Sellable")</f>
        <v>0</v>
      </c>
      <c r="BT1192">
        <f>SUMIFS('9月销毁明细'!D:D,'9月销毁明细'!A:A,E1192,'9月销毁明细'!H:H,"Unsellable")</f>
        <v>0</v>
      </c>
      <c r="BU1192">
        <f>SUMIFS('9月销毁明细'!G:G,'9月销毁明细'!A:A,E1192,'9月销毁明细'!H:H,"Unsellable")</f>
        <v>0</v>
      </c>
      <c r="BW1192">
        <f>IFERROR(I1192*VLOOKUP(F1192,'9.3成本表'!C:L,10,0),0)</f>
        <v>0</v>
      </c>
      <c r="BX1192">
        <f t="shared" si="148"/>
        <v>0</v>
      </c>
      <c r="CC1192" s="45">
        <f t="shared" si="149"/>
        <v>-0.1326</v>
      </c>
      <c r="CD1192" s="45">
        <f t="shared" si="150"/>
        <v>0</v>
      </c>
      <c r="CE1192" s="45">
        <f t="shared" si="151"/>
        <v>0</v>
      </c>
    </row>
    <row r="1193" spans="4:83" x14ac:dyDescent="0.25">
      <c r="D1193" s="20" t="s">
        <v>2495</v>
      </c>
      <c r="E1193" s="20" t="s">
        <v>2496</v>
      </c>
      <c r="F1193" s="20">
        <v>6852</v>
      </c>
      <c r="G1193">
        <v>1187</v>
      </c>
      <c r="H1193" s="20"/>
      <c r="I1193">
        <f>SUMIFS('总明细 源文件后台下'!G:G,'总明细 源文件后台下'!E:E,E1193,'总明细 源文件后台下'!C:C,"Order")</f>
        <v>0</v>
      </c>
      <c r="J1193">
        <f>SUMIFS('总明细 源文件后台下'!M:M,'总明细 源文件后台下'!E:E,E1193,'总明细 源文件后台下'!C:C,"Order")</f>
        <v>0</v>
      </c>
      <c r="K1193">
        <f>SUMIFS('总明细 源文件后台下'!N:N,'总明细 源文件后台下'!E:E,E1193,'总明细 源文件后台下'!C:C,"Order")</f>
        <v>0</v>
      </c>
      <c r="L1193">
        <f>SUMIFS('总明细 源文件后台下'!O:O,'总明细 源文件后台下'!E:E,E1193,'总明细 源文件后台下'!C:C,"Order")</f>
        <v>0</v>
      </c>
      <c r="M1193">
        <f>SUMIFS('总明细 源文件后台下'!P:P,'总明细 源文件后台下'!E:E,E1193,'总明细 源文件后台下'!C:C,"Order")</f>
        <v>0</v>
      </c>
      <c r="N1193">
        <f>SUMIFS('总明细 源文件后台下'!Q:Q,'总明细 源文件后台下'!E:E,E1193,'总明细 源文件后台下'!C:C,"Order")</f>
        <v>0</v>
      </c>
      <c r="O1193">
        <f>SUMIFS('总明细 源文件后台下'!R:R,'总明细 源文件后台下'!E:E,E1193,'总明细 源文件后台下'!C:C,"Order")</f>
        <v>0</v>
      </c>
      <c r="P1193">
        <f>SUMIFS('总明细 源文件后台下'!S:S,'总明细 源文件后台下'!E:E,E1193,'总明细 源文件后台下'!C:C,"Order")</f>
        <v>0</v>
      </c>
      <c r="Q1193">
        <f>SUMIFS('总明细 源文件后台下'!T:T,'总明细 源文件后台下'!E:E,E1193,'总明细 源文件后台下'!C:C,"Order")</f>
        <v>0</v>
      </c>
      <c r="R1193">
        <f>SUMIFS('总明细 源文件后台下'!U:U,'总明细 源文件后台下'!E:E,E1193,'总明细 源文件后台下'!C:C,"Order")</f>
        <v>0</v>
      </c>
      <c r="S1193">
        <f>SUMIFS('总明细 源文件后台下'!V:V,'总明细 源文件后台下'!E:E,E1193,'总明细 源文件后台下'!C:C,"Order")</f>
        <v>0</v>
      </c>
      <c r="T1193">
        <f>SUMIFS('总明细 源文件后台下'!W:W,'总明细 源文件后台下'!E:E,E1193,'总明细 源文件后台下'!C:C,"Order")</f>
        <v>0</v>
      </c>
      <c r="U1193">
        <f>SUMIFS('总明细 源文件后台下'!G:G,'总明细 源文件后台下'!E:E,E1193,'总明细 源文件后台下'!C:C,"Refund")</f>
        <v>0</v>
      </c>
      <c r="V1193">
        <f>SUMIFS('总明细 源文件后台下'!M:M,'总明细 源文件后台下'!E:E,E1193,'总明细 源文件后台下'!C:C,"Refund")</f>
        <v>0</v>
      </c>
      <c r="W1193">
        <f>SUMIFS('总明细 源文件后台下'!N:N,'总明细 源文件后台下'!E:E,E1193,'总明细 源文件后台下'!C:C,"Refund")</f>
        <v>0</v>
      </c>
      <c r="X1193">
        <f>SUMIFS('总明细 源文件后台下'!O:O,'总明细 源文件后台下'!E:E,E1193,'总明细 源文件后台下'!C:C,"Refund")</f>
        <v>0</v>
      </c>
      <c r="Y1193">
        <f>SUMIFS('总明细 源文件后台下'!P:P,'总明细 源文件后台下'!E:E,E1193,'总明细 源文件后台下'!C:C,"Refund")</f>
        <v>0</v>
      </c>
      <c r="Z1193">
        <f>SUMIFS('总明细 源文件后台下'!Q:Q,'总明细 源文件后台下'!E:E,E1193,'总明细 源文件后台下'!C:C,"Refund")</f>
        <v>0</v>
      </c>
      <c r="AA1193">
        <f>SUMIFS('总明细 源文件后台下'!R:R,'总明细 源文件后台下'!E:E,E1193,'总明细 源文件后台下'!C:C,"Refund")</f>
        <v>0</v>
      </c>
      <c r="AB1193">
        <f>SUMIFS('总明细 源文件后台下'!S:S,'总明细 源文件后台下'!E:E,E1193,'总明细 源文件后台下'!C:C,"Refund")</f>
        <v>0</v>
      </c>
      <c r="AC1193">
        <f>SUMIFS('总明细 源文件后台下'!T:T,'总明细 源文件后台下'!E:E,E1193,'总明细 源文件后台下'!C:C,"Refund")</f>
        <v>0</v>
      </c>
      <c r="AD1193">
        <f>SUMIFS('总明细 源文件后台下'!U:U,'总明细 源文件后台下'!E:E,E1193,'总明细 源文件后台下'!C:C,"Refund")</f>
        <v>0</v>
      </c>
      <c r="AE1193">
        <f>SUMIFS('总明细 源文件后台下'!V:V,'总明细 源文件后台下'!E:E,E1193,'总明细 源文件后台下'!C:C,"Refund")</f>
        <v>0</v>
      </c>
      <c r="AF1193">
        <f>SUMIFS('总明细 源文件后台下'!W:W,'总明细 源文件后台下'!E:E,E1193,'总明细 源文件后台下'!C:C,"Refund")</f>
        <v>0</v>
      </c>
      <c r="AK1193">
        <f>(SUMIF('广告费 源文件后台下'!G:G,E1193,'广告费 源文件后台下'!M:M))*-1</f>
        <v>0</v>
      </c>
      <c r="AL1193">
        <f>SUMIFS('总明细 源文件后台下'!W:W,'总明细 源文件后台下'!E:E,E1193,'总明细 源文件后台下'!C:C,"Adjustment",'总明细 源文件后台下'!F:F,"FBA Inventory Reimbursement - Customer Return")</f>
        <v>0</v>
      </c>
      <c r="AM1193">
        <f>SUMIFS('总明细 源文件后台下'!W:W,'总明细 源文件后台下'!E:E,E1193,'总明细 源文件后台下'!C:C,"Adjustment",'总明细 源文件后台下'!F:F,"FBA Inventory Reimbursement - Damaged:Warehouse")</f>
        <v>0</v>
      </c>
      <c r="AN1193">
        <f>SUMIFS('总明细 源文件后台下'!W:W,'总明细 源文件后台下'!E:E,E1193,'总明细 源文件后台下'!C:C,"Adjustment",'总明细 源文件后台下'!F:F,"FBA Inventory Reimbursement - Customer Service Issue")</f>
        <v>0</v>
      </c>
      <c r="AO1193">
        <f>SUMIFS('总明细 源文件后台下'!W:W,'总明细 源文件后台下'!E:E,E1193,'总明细 源文件后台下'!C:C,"Adjustment",'总明细 源文件后台下'!F:F,"FBA Inventory Reimbursement - Fee Correction")</f>
        <v>0</v>
      </c>
      <c r="AP1193">
        <f>SUMIFS('总明细 源文件后台下'!W:W,'总明细 源文件后台下'!E:E,E1193,'总明细 源文件后台下'!C:C,"Adjustment",'总明细 源文件后台下'!F:F,"FBA Inventory Reimbursement - General Adjustment")</f>
        <v>0</v>
      </c>
      <c r="AQ1193">
        <f>SUMIFS('总明细 源文件后台下'!W:W,'总明细 源文件后台下'!E:E,E1193,'总明细 源文件后台下'!C:C,"Adjustment",'总明细 源文件后台下'!F:F,"FBA Inventory Reimbursement - Lost:Inbound")</f>
        <v>0</v>
      </c>
      <c r="AR1193">
        <f>SUMIFS('总明细 源文件后台下'!W:W,'总明细 源文件后台下'!E:E,E1193,'总明细 源文件后台下'!C:C,"Adjustment",'总明细 源文件后台下'!F:F,"FBA Inventory Reimbursement - Lost:Warehouse")</f>
        <v>0</v>
      </c>
      <c r="AS1193">
        <f>SUMIFS('总明细 源文件后台下'!W:W,'总明细 源文件后台下'!E:E,E1193,'总明细 源文件后台下'!C:C,"Adjustment",'总明细 源文件后台下'!F:F,"Non-subscription Fee Adjustment")</f>
        <v>0</v>
      </c>
      <c r="AT1193">
        <f>SUMIFS('总明细 源文件后台下'!W:W,'总明细 源文件后台下'!E:E,E1193,'总明细 源文件后台下'!C:C,"Adjustment",'总明细 源文件后台下'!F:F,"FBA Inventory Placement Service Fee")</f>
        <v>0</v>
      </c>
      <c r="AV1193">
        <f>SUMIF('FBA Customer Return Per Unit Fe'!B:B,E1193,'FBA Customer Return Per Unit Fe'!C:C)</f>
        <v>0</v>
      </c>
      <c r="AX1193">
        <f>(SUMIF('仓储费 源文件后台下'!C:C,E1193,'仓储费 源文件后台下'!V:V))*-1</f>
        <v>0</v>
      </c>
      <c r="AZ1193">
        <f>SUMIF('Disposal Fee销毁费用-160.95'!B:B,E1193,'Disposal Fee销毁费用-160.95'!D:D)*-1</f>
        <v>0</v>
      </c>
      <c r="BC1193">
        <f>IFERROR(VLOOKUP(F1193,'优惠券-86.4'!F:I,4,0),0)</f>
        <v>0</v>
      </c>
      <c r="BD1193">
        <f>IFERROR(VLOOKUP(F1193,'早评-120'!E:H,4,0),0)</f>
        <v>0</v>
      </c>
      <c r="BF1193">
        <f t="shared" si="144"/>
        <v>0</v>
      </c>
      <c r="BG1193">
        <f t="shared" si="145"/>
        <v>0</v>
      </c>
      <c r="BH1193">
        <f t="shared" si="146"/>
        <v>0</v>
      </c>
      <c r="BQ1193" s="45">
        <f t="shared" si="147"/>
        <v>0</v>
      </c>
      <c r="BR1193">
        <f>SUMIFS('9月销毁明细'!D:D,'9月销毁明细'!A:A,E1193,'9月销毁明细'!H:H,"Sellable")</f>
        <v>0</v>
      </c>
      <c r="BS1193">
        <f>SUMIFS('9月销毁明细'!G:G,'9月销毁明细'!A:A,E1193,'9月销毁明细'!H:H,"Sellable")</f>
        <v>0</v>
      </c>
      <c r="BT1193">
        <f>SUMIFS('9月销毁明细'!D:D,'9月销毁明细'!A:A,E1193,'9月销毁明细'!H:H,"Unsellable")</f>
        <v>0</v>
      </c>
      <c r="BU1193">
        <f>SUMIFS('9月销毁明细'!G:G,'9月销毁明细'!A:A,E1193,'9月销毁明细'!H:H,"Unsellable")</f>
        <v>0</v>
      </c>
      <c r="BW1193">
        <f>IFERROR(I1193*VLOOKUP(F1193,'9.3成本表'!C:L,10,0),0)</f>
        <v>0</v>
      </c>
      <c r="BX1193">
        <f t="shared" si="148"/>
        <v>0</v>
      </c>
      <c r="CC1193" s="45">
        <f t="shared" si="149"/>
        <v>0</v>
      </c>
      <c r="CD1193" s="45">
        <f t="shared" si="150"/>
        <v>0</v>
      </c>
      <c r="CE1193" s="45">
        <f t="shared" si="151"/>
        <v>0</v>
      </c>
    </row>
    <row r="1194" spans="4:83" x14ac:dyDescent="0.25">
      <c r="D1194" s="20" t="s">
        <v>2497</v>
      </c>
      <c r="E1194" s="20" t="s">
        <v>2498</v>
      </c>
      <c r="F1194" s="20">
        <v>6852</v>
      </c>
      <c r="G1194">
        <v>1188</v>
      </c>
      <c r="H1194" s="20"/>
      <c r="I1194">
        <f>SUMIFS('总明细 源文件后台下'!G:G,'总明细 源文件后台下'!E:E,E1194,'总明细 源文件后台下'!C:C,"Order")</f>
        <v>0</v>
      </c>
      <c r="J1194">
        <f>SUMIFS('总明细 源文件后台下'!M:M,'总明细 源文件后台下'!E:E,E1194,'总明细 源文件后台下'!C:C,"Order")</f>
        <v>0</v>
      </c>
      <c r="K1194">
        <f>SUMIFS('总明细 源文件后台下'!N:N,'总明细 源文件后台下'!E:E,E1194,'总明细 源文件后台下'!C:C,"Order")</f>
        <v>0</v>
      </c>
      <c r="L1194">
        <f>SUMIFS('总明细 源文件后台下'!O:O,'总明细 源文件后台下'!E:E,E1194,'总明细 源文件后台下'!C:C,"Order")</f>
        <v>0</v>
      </c>
      <c r="M1194">
        <f>SUMIFS('总明细 源文件后台下'!P:P,'总明细 源文件后台下'!E:E,E1194,'总明细 源文件后台下'!C:C,"Order")</f>
        <v>0</v>
      </c>
      <c r="N1194">
        <f>SUMIFS('总明细 源文件后台下'!Q:Q,'总明细 源文件后台下'!E:E,E1194,'总明细 源文件后台下'!C:C,"Order")</f>
        <v>0</v>
      </c>
      <c r="O1194">
        <f>SUMIFS('总明细 源文件后台下'!R:R,'总明细 源文件后台下'!E:E,E1194,'总明细 源文件后台下'!C:C,"Order")</f>
        <v>0</v>
      </c>
      <c r="P1194">
        <f>SUMIFS('总明细 源文件后台下'!S:S,'总明细 源文件后台下'!E:E,E1194,'总明细 源文件后台下'!C:C,"Order")</f>
        <v>0</v>
      </c>
      <c r="Q1194">
        <f>SUMIFS('总明细 源文件后台下'!T:T,'总明细 源文件后台下'!E:E,E1194,'总明细 源文件后台下'!C:C,"Order")</f>
        <v>0</v>
      </c>
      <c r="R1194">
        <f>SUMIFS('总明细 源文件后台下'!U:U,'总明细 源文件后台下'!E:E,E1194,'总明细 源文件后台下'!C:C,"Order")</f>
        <v>0</v>
      </c>
      <c r="S1194">
        <f>SUMIFS('总明细 源文件后台下'!V:V,'总明细 源文件后台下'!E:E,E1194,'总明细 源文件后台下'!C:C,"Order")</f>
        <v>0</v>
      </c>
      <c r="T1194">
        <f>SUMIFS('总明细 源文件后台下'!W:W,'总明细 源文件后台下'!E:E,E1194,'总明细 源文件后台下'!C:C,"Order")</f>
        <v>0</v>
      </c>
      <c r="U1194">
        <f>SUMIFS('总明细 源文件后台下'!G:G,'总明细 源文件后台下'!E:E,E1194,'总明细 源文件后台下'!C:C,"Refund")</f>
        <v>0</v>
      </c>
      <c r="V1194">
        <f>SUMIFS('总明细 源文件后台下'!M:M,'总明细 源文件后台下'!E:E,E1194,'总明细 源文件后台下'!C:C,"Refund")</f>
        <v>0</v>
      </c>
      <c r="W1194">
        <f>SUMIFS('总明细 源文件后台下'!N:N,'总明细 源文件后台下'!E:E,E1194,'总明细 源文件后台下'!C:C,"Refund")</f>
        <v>0</v>
      </c>
      <c r="X1194">
        <f>SUMIFS('总明细 源文件后台下'!O:O,'总明细 源文件后台下'!E:E,E1194,'总明细 源文件后台下'!C:C,"Refund")</f>
        <v>0</v>
      </c>
      <c r="Y1194">
        <f>SUMIFS('总明细 源文件后台下'!P:P,'总明细 源文件后台下'!E:E,E1194,'总明细 源文件后台下'!C:C,"Refund")</f>
        <v>0</v>
      </c>
      <c r="Z1194">
        <f>SUMIFS('总明细 源文件后台下'!Q:Q,'总明细 源文件后台下'!E:E,E1194,'总明细 源文件后台下'!C:C,"Refund")</f>
        <v>0</v>
      </c>
      <c r="AA1194">
        <f>SUMIFS('总明细 源文件后台下'!R:R,'总明细 源文件后台下'!E:E,E1194,'总明细 源文件后台下'!C:C,"Refund")</f>
        <v>0</v>
      </c>
      <c r="AB1194">
        <f>SUMIFS('总明细 源文件后台下'!S:S,'总明细 源文件后台下'!E:E,E1194,'总明细 源文件后台下'!C:C,"Refund")</f>
        <v>0</v>
      </c>
      <c r="AC1194">
        <f>SUMIFS('总明细 源文件后台下'!T:T,'总明细 源文件后台下'!E:E,E1194,'总明细 源文件后台下'!C:C,"Refund")</f>
        <v>0</v>
      </c>
      <c r="AD1194">
        <f>SUMIFS('总明细 源文件后台下'!U:U,'总明细 源文件后台下'!E:E,E1194,'总明细 源文件后台下'!C:C,"Refund")</f>
        <v>0</v>
      </c>
      <c r="AE1194">
        <f>SUMIFS('总明细 源文件后台下'!V:V,'总明细 源文件后台下'!E:E,E1194,'总明细 源文件后台下'!C:C,"Refund")</f>
        <v>0</v>
      </c>
      <c r="AF1194">
        <f>SUMIFS('总明细 源文件后台下'!W:W,'总明细 源文件后台下'!E:E,E1194,'总明细 源文件后台下'!C:C,"Refund")</f>
        <v>0</v>
      </c>
      <c r="AK1194">
        <f>(SUMIF('广告费 源文件后台下'!G:G,E1194,'广告费 源文件后台下'!M:M))*-1</f>
        <v>0</v>
      </c>
      <c r="AL1194">
        <f>SUMIFS('总明细 源文件后台下'!W:W,'总明细 源文件后台下'!E:E,E1194,'总明细 源文件后台下'!C:C,"Adjustment",'总明细 源文件后台下'!F:F,"FBA Inventory Reimbursement - Customer Return")</f>
        <v>0</v>
      </c>
      <c r="AM1194">
        <f>SUMIFS('总明细 源文件后台下'!W:W,'总明细 源文件后台下'!E:E,E1194,'总明细 源文件后台下'!C:C,"Adjustment",'总明细 源文件后台下'!F:F,"FBA Inventory Reimbursement - Damaged:Warehouse")</f>
        <v>0</v>
      </c>
      <c r="AN1194">
        <f>SUMIFS('总明细 源文件后台下'!W:W,'总明细 源文件后台下'!E:E,E1194,'总明细 源文件后台下'!C:C,"Adjustment",'总明细 源文件后台下'!F:F,"FBA Inventory Reimbursement - Customer Service Issue")</f>
        <v>0</v>
      </c>
      <c r="AO1194">
        <f>SUMIFS('总明细 源文件后台下'!W:W,'总明细 源文件后台下'!E:E,E1194,'总明细 源文件后台下'!C:C,"Adjustment",'总明细 源文件后台下'!F:F,"FBA Inventory Reimbursement - Fee Correction")</f>
        <v>0</v>
      </c>
      <c r="AP1194">
        <f>SUMIFS('总明细 源文件后台下'!W:W,'总明细 源文件后台下'!E:E,E1194,'总明细 源文件后台下'!C:C,"Adjustment",'总明细 源文件后台下'!F:F,"FBA Inventory Reimbursement - General Adjustment")</f>
        <v>0</v>
      </c>
      <c r="AQ1194">
        <f>SUMIFS('总明细 源文件后台下'!W:W,'总明细 源文件后台下'!E:E,E1194,'总明细 源文件后台下'!C:C,"Adjustment",'总明细 源文件后台下'!F:F,"FBA Inventory Reimbursement - Lost:Inbound")</f>
        <v>0</v>
      </c>
      <c r="AR1194">
        <f>SUMIFS('总明细 源文件后台下'!W:W,'总明细 源文件后台下'!E:E,E1194,'总明细 源文件后台下'!C:C,"Adjustment",'总明细 源文件后台下'!F:F,"FBA Inventory Reimbursement - Lost:Warehouse")</f>
        <v>0</v>
      </c>
      <c r="AS1194">
        <f>SUMIFS('总明细 源文件后台下'!W:W,'总明细 源文件后台下'!E:E,E1194,'总明细 源文件后台下'!C:C,"Adjustment",'总明细 源文件后台下'!F:F,"Non-subscription Fee Adjustment")</f>
        <v>0</v>
      </c>
      <c r="AT1194">
        <f>SUMIFS('总明细 源文件后台下'!W:W,'总明细 源文件后台下'!E:E,E1194,'总明细 源文件后台下'!C:C,"Adjustment",'总明细 源文件后台下'!F:F,"FBA Inventory Placement Service Fee")</f>
        <v>0</v>
      </c>
      <c r="AV1194">
        <f>SUMIF('FBA Customer Return Per Unit Fe'!B:B,E1194,'FBA Customer Return Per Unit Fe'!C:C)</f>
        <v>0</v>
      </c>
      <c r="AX1194">
        <f>(SUMIF('仓储费 源文件后台下'!C:C,E1194,'仓储费 源文件后台下'!V:V))*-1</f>
        <v>0</v>
      </c>
      <c r="AZ1194">
        <f>SUMIF('Disposal Fee销毁费用-160.95'!B:B,E1194,'Disposal Fee销毁费用-160.95'!D:D)*-1</f>
        <v>0</v>
      </c>
      <c r="BC1194">
        <f>IFERROR(VLOOKUP(F1194,'优惠券-86.4'!F:I,4,0),0)</f>
        <v>0</v>
      </c>
      <c r="BD1194">
        <f>IFERROR(VLOOKUP(F1194,'早评-120'!E:H,4,0),0)</f>
        <v>0</v>
      </c>
      <c r="BF1194">
        <f t="shared" si="144"/>
        <v>0</v>
      </c>
      <c r="BG1194">
        <f t="shared" si="145"/>
        <v>0</v>
      </c>
      <c r="BH1194">
        <f t="shared" si="146"/>
        <v>0</v>
      </c>
      <c r="BQ1194" s="45">
        <f t="shared" si="147"/>
        <v>0</v>
      </c>
      <c r="BR1194">
        <f>SUMIFS('9月销毁明细'!D:D,'9月销毁明细'!A:A,E1194,'9月销毁明细'!H:H,"Sellable")</f>
        <v>0</v>
      </c>
      <c r="BS1194">
        <f>SUMIFS('9月销毁明细'!G:G,'9月销毁明细'!A:A,E1194,'9月销毁明细'!H:H,"Sellable")</f>
        <v>0</v>
      </c>
      <c r="BT1194">
        <f>SUMIFS('9月销毁明细'!D:D,'9月销毁明细'!A:A,E1194,'9月销毁明细'!H:H,"Unsellable")</f>
        <v>0</v>
      </c>
      <c r="BU1194">
        <f>SUMIFS('9月销毁明细'!G:G,'9月销毁明细'!A:A,E1194,'9月销毁明细'!H:H,"Unsellable")</f>
        <v>0</v>
      </c>
      <c r="BW1194">
        <f>IFERROR(I1194*VLOOKUP(F1194,'9.3成本表'!C:L,10,0),0)</f>
        <v>0</v>
      </c>
      <c r="BX1194">
        <f t="shared" si="148"/>
        <v>0</v>
      </c>
      <c r="CC1194" s="45">
        <f t="shared" si="149"/>
        <v>0</v>
      </c>
      <c r="CD1194" s="45">
        <f t="shared" si="150"/>
        <v>0</v>
      </c>
      <c r="CE1194" s="45">
        <f t="shared" si="151"/>
        <v>0</v>
      </c>
    </row>
    <row r="1195" spans="4:83" x14ac:dyDescent="0.25">
      <c r="D1195" s="20" t="s">
        <v>2499</v>
      </c>
      <c r="E1195" s="20" t="s">
        <v>2500</v>
      </c>
      <c r="F1195" s="20">
        <v>6852</v>
      </c>
      <c r="G1195">
        <v>1189</v>
      </c>
      <c r="H1195" s="20"/>
      <c r="I1195">
        <f>SUMIFS('总明细 源文件后台下'!G:G,'总明细 源文件后台下'!E:E,E1195,'总明细 源文件后台下'!C:C,"Order")</f>
        <v>0</v>
      </c>
      <c r="J1195">
        <f>SUMIFS('总明细 源文件后台下'!M:M,'总明细 源文件后台下'!E:E,E1195,'总明细 源文件后台下'!C:C,"Order")</f>
        <v>0</v>
      </c>
      <c r="K1195">
        <f>SUMIFS('总明细 源文件后台下'!N:N,'总明细 源文件后台下'!E:E,E1195,'总明细 源文件后台下'!C:C,"Order")</f>
        <v>0</v>
      </c>
      <c r="L1195">
        <f>SUMIFS('总明细 源文件后台下'!O:O,'总明细 源文件后台下'!E:E,E1195,'总明细 源文件后台下'!C:C,"Order")</f>
        <v>0</v>
      </c>
      <c r="M1195">
        <f>SUMIFS('总明细 源文件后台下'!P:P,'总明细 源文件后台下'!E:E,E1195,'总明细 源文件后台下'!C:C,"Order")</f>
        <v>0</v>
      </c>
      <c r="N1195">
        <f>SUMIFS('总明细 源文件后台下'!Q:Q,'总明细 源文件后台下'!E:E,E1195,'总明细 源文件后台下'!C:C,"Order")</f>
        <v>0</v>
      </c>
      <c r="O1195">
        <f>SUMIFS('总明细 源文件后台下'!R:R,'总明细 源文件后台下'!E:E,E1195,'总明细 源文件后台下'!C:C,"Order")</f>
        <v>0</v>
      </c>
      <c r="P1195">
        <f>SUMIFS('总明细 源文件后台下'!S:S,'总明细 源文件后台下'!E:E,E1195,'总明细 源文件后台下'!C:C,"Order")</f>
        <v>0</v>
      </c>
      <c r="Q1195">
        <f>SUMIFS('总明细 源文件后台下'!T:T,'总明细 源文件后台下'!E:E,E1195,'总明细 源文件后台下'!C:C,"Order")</f>
        <v>0</v>
      </c>
      <c r="R1195">
        <f>SUMIFS('总明细 源文件后台下'!U:U,'总明细 源文件后台下'!E:E,E1195,'总明细 源文件后台下'!C:C,"Order")</f>
        <v>0</v>
      </c>
      <c r="S1195">
        <f>SUMIFS('总明细 源文件后台下'!V:V,'总明细 源文件后台下'!E:E,E1195,'总明细 源文件后台下'!C:C,"Order")</f>
        <v>0</v>
      </c>
      <c r="T1195">
        <f>SUMIFS('总明细 源文件后台下'!W:W,'总明细 源文件后台下'!E:E,E1195,'总明细 源文件后台下'!C:C,"Order")</f>
        <v>0</v>
      </c>
      <c r="U1195">
        <f>SUMIFS('总明细 源文件后台下'!G:G,'总明细 源文件后台下'!E:E,E1195,'总明细 源文件后台下'!C:C,"Refund")</f>
        <v>0</v>
      </c>
      <c r="V1195">
        <f>SUMIFS('总明细 源文件后台下'!M:M,'总明细 源文件后台下'!E:E,E1195,'总明细 源文件后台下'!C:C,"Refund")</f>
        <v>0</v>
      </c>
      <c r="W1195">
        <f>SUMIFS('总明细 源文件后台下'!N:N,'总明细 源文件后台下'!E:E,E1195,'总明细 源文件后台下'!C:C,"Refund")</f>
        <v>0</v>
      </c>
      <c r="X1195">
        <f>SUMIFS('总明细 源文件后台下'!O:O,'总明细 源文件后台下'!E:E,E1195,'总明细 源文件后台下'!C:C,"Refund")</f>
        <v>0</v>
      </c>
      <c r="Y1195">
        <f>SUMIFS('总明细 源文件后台下'!P:P,'总明细 源文件后台下'!E:E,E1195,'总明细 源文件后台下'!C:C,"Refund")</f>
        <v>0</v>
      </c>
      <c r="Z1195">
        <f>SUMIFS('总明细 源文件后台下'!Q:Q,'总明细 源文件后台下'!E:E,E1195,'总明细 源文件后台下'!C:C,"Refund")</f>
        <v>0</v>
      </c>
      <c r="AA1195">
        <f>SUMIFS('总明细 源文件后台下'!R:R,'总明细 源文件后台下'!E:E,E1195,'总明细 源文件后台下'!C:C,"Refund")</f>
        <v>0</v>
      </c>
      <c r="AB1195">
        <f>SUMIFS('总明细 源文件后台下'!S:S,'总明细 源文件后台下'!E:E,E1195,'总明细 源文件后台下'!C:C,"Refund")</f>
        <v>0</v>
      </c>
      <c r="AC1195">
        <f>SUMIFS('总明细 源文件后台下'!T:T,'总明细 源文件后台下'!E:E,E1195,'总明细 源文件后台下'!C:C,"Refund")</f>
        <v>0</v>
      </c>
      <c r="AD1195">
        <f>SUMIFS('总明细 源文件后台下'!U:U,'总明细 源文件后台下'!E:E,E1195,'总明细 源文件后台下'!C:C,"Refund")</f>
        <v>0</v>
      </c>
      <c r="AE1195">
        <f>SUMIFS('总明细 源文件后台下'!V:V,'总明细 源文件后台下'!E:E,E1195,'总明细 源文件后台下'!C:C,"Refund")</f>
        <v>0</v>
      </c>
      <c r="AF1195">
        <f>SUMIFS('总明细 源文件后台下'!W:W,'总明细 源文件后台下'!E:E,E1195,'总明细 源文件后台下'!C:C,"Refund")</f>
        <v>0</v>
      </c>
      <c r="AK1195">
        <f>(SUMIF('广告费 源文件后台下'!G:G,E1195,'广告费 源文件后台下'!M:M))*-1</f>
        <v>0</v>
      </c>
      <c r="AL1195">
        <f>SUMIFS('总明细 源文件后台下'!W:W,'总明细 源文件后台下'!E:E,E1195,'总明细 源文件后台下'!C:C,"Adjustment",'总明细 源文件后台下'!F:F,"FBA Inventory Reimbursement - Customer Return")</f>
        <v>0</v>
      </c>
      <c r="AM1195">
        <f>SUMIFS('总明细 源文件后台下'!W:W,'总明细 源文件后台下'!E:E,E1195,'总明细 源文件后台下'!C:C,"Adjustment",'总明细 源文件后台下'!F:F,"FBA Inventory Reimbursement - Damaged:Warehouse")</f>
        <v>0</v>
      </c>
      <c r="AN1195">
        <f>SUMIFS('总明细 源文件后台下'!W:W,'总明细 源文件后台下'!E:E,E1195,'总明细 源文件后台下'!C:C,"Adjustment",'总明细 源文件后台下'!F:F,"FBA Inventory Reimbursement - Customer Service Issue")</f>
        <v>0</v>
      </c>
      <c r="AO1195">
        <f>SUMIFS('总明细 源文件后台下'!W:W,'总明细 源文件后台下'!E:E,E1195,'总明细 源文件后台下'!C:C,"Adjustment",'总明细 源文件后台下'!F:F,"FBA Inventory Reimbursement - Fee Correction")</f>
        <v>0</v>
      </c>
      <c r="AP1195">
        <f>SUMIFS('总明细 源文件后台下'!W:W,'总明细 源文件后台下'!E:E,E1195,'总明细 源文件后台下'!C:C,"Adjustment",'总明细 源文件后台下'!F:F,"FBA Inventory Reimbursement - General Adjustment")</f>
        <v>0</v>
      </c>
      <c r="AQ1195">
        <f>SUMIFS('总明细 源文件后台下'!W:W,'总明细 源文件后台下'!E:E,E1195,'总明细 源文件后台下'!C:C,"Adjustment",'总明细 源文件后台下'!F:F,"FBA Inventory Reimbursement - Lost:Inbound")</f>
        <v>0</v>
      </c>
      <c r="AR1195">
        <f>SUMIFS('总明细 源文件后台下'!W:W,'总明细 源文件后台下'!E:E,E1195,'总明细 源文件后台下'!C:C,"Adjustment",'总明细 源文件后台下'!F:F,"FBA Inventory Reimbursement - Lost:Warehouse")</f>
        <v>0</v>
      </c>
      <c r="AS1195">
        <f>SUMIFS('总明细 源文件后台下'!W:W,'总明细 源文件后台下'!E:E,E1195,'总明细 源文件后台下'!C:C,"Adjustment",'总明细 源文件后台下'!F:F,"Non-subscription Fee Adjustment")</f>
        <v>0</v>
      </c>
      <c r="AT1195">
        <f>SUMIFS('总明细 源文件后台下'!W:W,'总明细 源文件后台下'!E:E,E1195,'总明细 源文件后台下'!C:C,"Adjustment",'总明细 源文件后台下'!F:F,"FBA Inventory Placement Service Fee")</f>
        <v>0</v>
      </c>
      <c r="AV1195">
        <f>SUMIF('FBA Customer Return Per Unit Fe'!B:B,E1195,'FBA Customer Return Per Unit Fe'!C:C)</f>
        <v>0</v>
      </c>
      <c r="AX1195">
        <f>(SUMIF('仓储费 源文件后台下'!C:C,E1195,'仓储费 源文件后台下'!V:V))*-1</f>
        <v>0</v>
      </c>
      <c r="AZ1195">
        <f>SUMIF('Disposal Fee销毁费用-160.95'!B:B,E1195,'Disposal Fee销毁费用-160.95'!D:D)*-1</f>
        <v>0</v>
      </c>
      <c r="BC1195">
        <f>IFERROR(VLOOKUP(F1195,'优惠券-86.4'!F:I,4,0),0)</f>
        <v>0</v>
      </c>
      <c r="BD1195">
        <f>IFERROR(VLOOKUP(F1195,'早评-120'!E:H,4,0),0)</f>
        <v>0</v>
      </c>
      <c r="BF1195">
        <f t="shared" si="144"/>
        <v>0</v>
      </c>
      <c r="BG1195">
        <f t="shared" si="145"/>
        <v>0</v>
      </c>
      <c r="BH1195">
        <f t="shared" si="146"/>
        <v>0</v>
      </c>
      <c r="BQ1195" s="45">
        <f t="shared" si="147"/>
        <v>0</v>
      </c>
      <c r="BR1195">
        <f>SUMIFS('9月销毁明细'!D:D,'9月销毁明细'!A:A,E1195,'9月销毁明细'!H:H,"Sellable")</f>
        <v>0</v>
      </c>
      <c r="BS1195">
        <f>SUMIFS('9月销毁明细'!G:G,'9月销毁明细'!A:A,E1195,'9月销毁明细'!H:H,"Sellable")</f>
        <v>0</v>
      </c>
      <c r="BT1195">
        <f>SUMIFS('9月销毁明细'!D:D,'9月销毁明细'!A:A,E1195,'9月销毁明细'!H:H,"Unsellable")</f>
        <v>0</v>
      </c>
      <c r="BU1195">
        <f>SUMIFS('9月销毁明细'!G:G,'9月销毁明细'!A:A,E1195,'9月销毁明细'!H:H,"Unsellable")</f>
        <v>0</v>
      </c>
      <c r="BW1195">
        <f>IFERROR(I1195*VLOOKUP(F1195,'9.3成本表'!C:L,10,0),0)</f>
        <v>0</v>
      </c>
      <c r="BX1195">
        <f t="shared" si="148"/>
        <v>0</v>
      </c>
      <c r="CC1195" s="45">
        <f t="shared" si="149"/>
        <v>0</v>
      </c>
      <c r="CD1195" s="45">
        <f t="shared" si="150"/>
        <v>0</v>
      </c>
      <c r="CE1195" s="45">
        <f t="shared" si="151"/>
        <v>0</v>
      </c>
    </row>
    <row r="1196" spans="4:83" x14ac:dyDescent="0.25">
      <c r="D1196" s="20" t="s">
        <v>2501</v>
      </c>
      <c r="E1196" s="20" t="s">
        <v>2502</v>
      </c>
      <c r="F1196" s="20">
        <v>6852</v>
      </c>
      <c r="G1196">
        <v>1190</v>
      </c>
      <c r="H1196" s="20"/>
      <c r="I1196">
        <f>SUMIFS('总明细 源文件后台下'!G:G,'总明细 源文件后台下'!E:E,E1196,'总明细 源文件后台下'!C:C,"Order")</f>
        <v>0</v>
      </c>
      <c r="J1196">
        <f>SUMIFS('总明细 源文件后台下'!M:M,'总明细 源文件后台下'!E:E,E1196,'总明细 源文件后台下'!C:C,"Order")</f>
        <v>0</v>
      </c>
      <c r="K1196">
        <f>SUMIFS('总明细 源文件后台下'!N:N,'总明细 源文件后台下'!E:E,E1196,'总明细 源文件后台下'!C:C,"Order")</f>
        <v>0</v>
      </c>
      <c r="L1196">
        <f>SUMIFS('总明细 源文件后台下'!O:O,'总明细 源文件后台下'!E:E,E1196,'总明细 源文件后台下'!C:C,"Order")</f>
        <v>0</v>
      </c>
      <c r="M1196">
        <f>SUMIFS('总明细 源文件后台下'!P:P,'总明细 源文件后台下'!E:E,E1196,'总明细 源文件后台下'!C:C,"Order")</f>
        <v>0</v>
      </c>
      <c r="N1196">
        <f>SUMIFS('总明细 源文件后台下'!Q:Q,'总明细 源文件后台下'!E:E,E1196,'总明细 源文件后台下'!C:C,"Order")</f>
        <v>0</v>
      </c>
      <c r="O1196">
        <f>SUMIFS('总明细 源文件后台下'!R:R,'总明细 源文件后台下'!E:E,E1196,'总明细 源文件后台下'!C:C,"Order")</f>
        <v>0</v>
      </c>
      <c r="P1196">
        <f>SUMIFS('总明细 源文件后台下'!S:S,'总明细 源文件后台下'!E:E,E1196,'总明细 源文件后台下'!C:C,"Order")</f>
        <v>0</v>
      </c>
      <c r="Q1196">
        <f>SUMIFS('总明细 源文件后台下'!T:T,'总明细 源文件后台下'!E:E,E1196,'总明细 源文件后台下'!C:C,"Order")</f>
        <v>0</v>
      </c>
      <c r="R1196">
        <f>SUMIFS('总明细 源文件后台下'!U:U,'总明细 源文件后台下'!E:E,E1196,'总明细 源文件后台下'!C:C,"Order")</f>
        <v>0</v>
      </c>
      <c r="S1196">
        <f>SUMIFS('总明细 源文件后台下'!V:V,'总明细 源文件后台下'!E:E,E1196,'总明细 源文件后台下'!C:C,"Order")</f>
        <v>0</v>
      </c>
      <c r="T1196">
        <f>SUMIFS('总明细 源文件后台下'!W:W,'总明细 源文件后台下'!E:E,E1196,'总明细 源文件后台下'!C:C,"Order")</f>
        <v>0</v>
      </c>
      <c r="U1196">
        <f>SUMIFS('总明细 源文件后台下'!G:G,'总明细 源文件后台下'!E:E,E1196,'总明细 源文件后台下'!C:C,"Refund")</f>
        <v>0</v>
      </c>
      <c r="V1196">
        <f>SUMIFS('总明细 源文件后台下'!M:M,'总明细 源文件后台下'!E:E,E1196,'总明细 源文件后台下'!C:C,"Refund")</f>
        <v>0</v>
      </c>
      <c r="W1196">
        <f>SUMIFS('总明细 源文件后台下'!N:N,'总明细 源文件后台下'!E:E,E1196,'总明细 源文件后台下'!C:C,"Refund")</f>
        <v>0</v>
      </c>
      <c r="X1196">
        <f>SUMIFS('总明细 源文件后台下'!O:O,'总明细 源文件后台下'!E:E,E1196,'总明细 源文件后台下'!C:C,"Refund")</f>
        <v>0</v>
      </c>
      <c r="Y1196">
        <f>SUMIFS('总明细 源文件后台下'!P:P,'总明细 源文件后台下'!E:E,E1196,'总明细 源文件后台下'!C:C,"Refund")</f>
        <v>0</v>
      </c>
      <c r="Z1196">
        <f>SUMIFS('总明细 源文件后台下'!Q:Q,'总明细 源文件后台下'!E:E,E1196,'总明细 源文件后台下'!C:C,"Refund")</f>
        <v>0</v>
      </c>
      <c r="AA1196">
        <f>SUMIFS('总明细 源文件后台下'!R:R,'总明细 源文件后台下'!E:E,E1196,'总明细 源文件后台下'!C:C,"Refund")</f>
        <v>0</v>
      </c>
      <c r="AB1196">
        <f>SUMIFS('总明细 源文件后台下'!S:S,'总明细 源文件后台下'!E:E,E1196,'总明细 源文件后台下'!C:C,"Refund")</f>
        <v>0</v>
      </c>
      <c r="AC1196">
        <f>SUMIFS('总明细 源文件后台下'!T:T,'总明细 源文件后台下'!E:E,E1196,'总明细 源文件后台下'!C:C,"Refund")</f>
        <v>0</v>
      </c>
      <c r="AD1196">
        <f>SUMIFS('总明细 源文件后台下'!U:U,'总明细 源文件后台下'!E:E,E1196,'总明细 源文件后台下'!C:C,"Refund")</f>
        <v>0</v>
      </c>
      <c r="AE1196">
        <f>SUMIFS('总明细 源文件后台下'!V:V,'总明细 源文件后台下'!E:E,E1196,'总明细 源文件后台下'!C:C,"Refund")</f>
        <v>0</v>
      </c>
      <c r="AF1196">
        <f>SUMIFS('总明细 源文件后台下'!W:W,'总明细 源文件后台下'!E:E,E1196,'总明细 源文件后台下'!C:C,"Refund")</f>
        <v>0</v>
      </c>
      <c r="AK1196">
        <f>(SUMIF('广告费 源文件后台下'!G:G,E1196,'广告费 源文件后台下'!M:M))*-1</f>
        <v>0</v>
      </c>
      <c r="AL1196">
        <f>SUMIFS('总明细 源文件后台下'!W:W,'总明细 源文件后台下'!E:E,E1196,'总明细 源文件后台下'!C:C,"Adjustment",'总明细 源文件后台下'!F:F,"FBA Inventory Reimbursement - Customer Return")</f>
        <v>0</v>
      </c>
      <c r="AM1196">
        <f>SUMIFS('总明细 源文件后台下'!W:W,'总明细 源文件后台下'!E:E,E1196,'总明细 源文件后台下'!C:C,"Adjustment",'总明细 源文件后台下'!F:F,"FBA Inventory Reimbursement - Damaged:Warehouse")</f>
        <v>0</v>
      </c>
      <c r="AN1196">
        <f>SUMIFS('总明细 源文件后台下'!W:W,'总明细 源文件后台下'!E:E,E1196,'总明细 源文件后台下'!C:C,"Adjustment",'总明细 源文件后台下'!F:F,"FBA Inventory Reimbursement - Customer Service Issue")</f>
        <v>0</v>
      </c>
      <c r="AO1196">
        <f>SUMIFS('总明细 源文件后台下'!W:W,'总明细 源文件后台下'!E:E,E1196,'总明细 源文件后台下'!C:C,"Adjustment",'总明细 源文件后台下'!F:F,"FBA Inventory Reimbursement - Fee Correction")</f>
        <v>0</v>
      </c>
      <c r="AP1196">
        <f>SUMIFS('总明细 源文件后台下'!W:W,'总明细 源文件后台下'!E:E,E1196,'总明细 源文件后台下'!C:C,"Adjustment",'总明细 源文件后台下'!F:F,"FBA Inventory Reimbursement - General Adjustment")</f>
        <v>0</v>
      </c>
      <c r="AQ1196">
        <f>SUMIFS('总明细 源文件后台下'!W:W,'总明细 源文件后台下'!E:E,E1196,'总明细 源文件后台下'!C:C,"Adjustment",'总明细 源文件后台下'!F:F,"FBA Inventory Reimbursement - Lost:Inbound")</f>
        <v>0</v>
      </c>
      <c r="AR1196">
        <f>SUMIFS('总明细 源文件后台下'!W:W,'总明细 源文件后台下'!E:E,E1196,'总明细 源文件后台下'!C:C,"Adjustment",'总明细 源文件后台下'!F:F,"FBA Inventory Reimbursement - Lost:Warehouse")</f>
        <v>0</v>
      </c>
      <c r="AS1196">
        <f>SUMIFS('总明细 源文件后台下'!W:W,'总明细 源文件后台下'!E:E,E1196,'总明细 源文件后台下'!C:C,"Adjustment",'总明细 源文件后台下'!F:F,"Non-subscription Fee Adjustment")</f>
        <v>0</v>
      </c>
      <c r="AT1196">
        <f>SUMIFS('总明细 源文件后台下'!W:W,'总明细 源文件后台下'!E:E,E1196,'总明细 源文件后台下'!C:C,"Adjustment",'总明细 源文件后台下'!F:F,"FBA Inventory Placement Service Fee")</f>
        <v>0</v>
      </c>
      <c r="AV1196">
        <f>SUMIF('FBA Customer Return Per Unit Fe'!B:B,E1196,'FBA Customer Return Per Unit Fe'!C:C)</f>
        <v>0</v>
      </c>
      <c r="AX1196">
        <f>(SUMIF('仓储费 源文件后台下'!C:C,E1196,'仓储费 源文件后台下'!V:V))*-1</f>
        <v>0</v>
      </c>
      <c r="AZ1196">
        <f>SUMIF('Disposal Fee销毁费用-160.95'!B:B,E1196,'Disposal Fee销毁费用-160.95'!D:D)*-1</f>
        <v>0</v>
      </c>
      <c r="BC1196">
        <f>IFERROR(VLOOKUP(F1196,'优惠券-86.4'!F:I,4,0),0)</f>
        <v>0</v>
      </c>
      <c r="BD1196">
        <f>IFERROR(VLOOKUP(F1196,'早评-120'!E:H,4,0),0)</f>
        <v>0</v>
      </c>
      <c r="BF1196">
        <f t="shared" si="144"/>
        <v>0</v>
      </c>
      <c r="BG1196">
        <f t="shared" si="145"/>
        <v>0</v>
      </c>
      <c r="BH1196">
        <f t="shared" si="146"/>
        <v>0</v>
      </c>
      <c r="BQ1196" s="45">
        <f t="shared" si="147"/>
        <v>0</v>
      </c>
      <c r="BR1196">
        <f>SUMIFS('9月销毁明细'!D:D,'9月销毁明细'!A:A,E1196,'9月销毁明细'!H:H,"Sellable")</f>
        <v>0</v>
      </c>
      <c r="BS1196">
        <f>SUMIFS('9月销毁明细'!G:G,'9月销毁明细'!A:A,E1196,'9月销毁明细'!H:H,"Sellable")</f>
        <v>0</v>
      </c>
      <c r="BT1196">
        <f>SUMIFS('9月销毁明细'!D:D,'9月销毁明细'!A:A,E1196,'9月销毁明细'!H:H,"Unsellable")</f>
        <v>0</v>
      </c>
      <c r="BU1196">
        <f>SUMIFS('9月销毁明细'!G:G,'9月销毁明细'!A:A,E1196,'9月销毁明细'!H:H,"Unsellable")</f>
        <v>0</v>
      </c>
      <c r="BW1196">
        <f>IFERROR(I1196*VLOOKUP(F1196,'9.3成本表'!C:L,10,0),0)</f>
        <v>0</v>
      </c>
      <c r="BX1196">
        <f t="shared" si="148"/>
        <v>0</v>
      </c>
      <c r="CC1196" s="45">
        <f t="shared" si="149"/>
        <v>0</v>
      </c>
      <c r="CD1196" s="45">
        <f t="shared" si="150"/>
        <v>0</v>
      </c>
      <c r="CE1196" s="45">
        <f t="shared" si="151"/>
        <v>0</v>
      </c>
    </row>
    <row r="1197" spans="4:83" x14ac:dyDescent="0.25">
      <c r="D1197" s="20" t="s">
        <v>2503</v>
      </c>
      <c r="E1197" s="20" t="s">
        <v>2504</v>
      </c>
      <c r="F1197" s="20">
        <v>6852</v>
      </c>
      <c r="G1197">
        <v>1191</v>
      </c>
      <c r="H1197" s="20"/>
      <c r="I1197">
        <f>SUMIFS('总明细 源文件后台下'!G:G,'总明细 源文件后台下'!E:E,E1197,'总明细 源文件后台下'!C:C,"Order")</f>
        <v>0</v>
      </c>
      <c r="J1197">
        <f>SUMIFS('总明细 源文件后台下'!M:M,'总明细 源文件后台下'!E:E,E1197,'总明细 源文件后台下'!C:C,"Order")</f>
        <v>0</v>
      </c>
      <c r="K1197">
        <f>SUMIFS('总明细 源文件后台下'!N:N,'总明细 源文件后台下'!E:E,E1197,'总明细 源文件后台下'!C:C,"Order")</f>
        <v>0</v>
      </c>
      <c r="L1197">
        <f>SUMIFS('总明细 源文件后台下'!O:O,'总明细 源文件后台下'!E:E,E1197,'总明细 源文件后台下'!C:C,"Order")</f>
        <v>0</v>
      </c>
      <c r="M1197">
        <f>SUMIFS('总明细 源文件后台下'!P:P,'总明细 源文件后台下'!E:E,E1197,'总明细 源文件后台下'!C:C,"Order")</f>
        <v>0</v>
      </c>
      <c r="N1197">
        <f>SUMIFS('总明细 源文件后台下'!Q:Q,'总明细 源文件后台下'!E:E,E1197,'总明细 源文件后台下'!C:C,"Order")</f>
        <v>0</v>
      </c>
      <c r="O1197">
        <f>SUMIFS('总明细 源文件后台下'!R:R,'总明细 源文件后台下'!E:E,E1197,'总明细 源文件后台下'!C:C,"Order")</f>
        <v>0</v>
      </c>
      <c r="P1197">
        <f>SUMIFS('总明细 源文件后台下'!S:S,'总明细 源文件后台下'!E:E,E1197,'总明细 源文件后台下'!C:C,"Order")</f>
        <v>0</v>
      </c>
      <c r="Q1197">
        <f>SUMIFS('总明细 源文件后台下'!T:T,'总明细 源文件后台下'!E:E,E1197,'总明细 源文件后台下'!C:C,"Order")</f>
        <v>0</v>
      </c>
      <c r="R1197">
        <f>SUMIFS('总明细 源文件后台下'!U:U,'总明细 源文件后台下'!E:E,E1197,'总明细 源文件后台下'!C:C,"Order")</f>
        <v>0</v>
      </c>
      <c r="S1197">
        <f>SUMIFS('总明细 源文件后台下'!V:V,'总明细 源文件后台下'!E:E,E1197,'总明细 源文件后台下'!C:C,"Order")</f>
        <v>0</v>
      </c>
      <c r="T1197">
        <f>SUMIFS('总明细 源文件后台下'!W:W,'总明细 源文件后台下'!E:E,E1197,'总明细 源文件后台下'!C:C,"Order")</f>
        <v>0</v>
      </c>
      <c r="U1197">
        <f>SUMIFS('总明细 源文件后台下'!G:G,'总明细 源文件后台下'!E:E,E1197,'总明细 源文件后台下'!C:C,"Refund")</f>
        <v>0</v>
      </c>
      <c r="V1197">
        <f>SUMIFS('总明细 源文件后台下'!M:M,'总明细 源文件后台下'!E:E,E1197,'总明细 源文件后台下'!C:C,"Refund")</f>
        <v>0</v>
      </c>
      <c r="W1197">
        <f>SUMIFS('总明细 源文件后台下'!N:N,'总明细 源文件后台下'!E:E,E1197,'总明细 源文件后台下'!C:C,"Refund")</f>
        <v>0</v>
      </c>
      <c r="X1197">
        <f>SUMIFS('总明细 源文件后台下'!O:O,'总明细 源文件后台下'!E:E,E1197,'总明细 源文件后台下'!C:C,"Refund")</f>
        <v>0</v>
      </c>
      <c r="Y1197">
        <f>SUMIFS('总明细 源文件后台下'!P:P,'总明细 源文件后台下'!E:E,E1197,'总明细 源文件后台下'!C:C,"Refund")</f>
        <v>0</v>
      </c>
      <c r="Z1197">
        <f>SUMIFS('总明细 源文件后台下'!Q:Q,'总明细 源文件后台下'!E:E,E1197,'总明细 源文件后台下'!C:C,"Refund")</f>
        <v>0</v>
      </c>
      <c r="AA1197">
        <f>SUMIFS('总明细 源文件后台下'!R:R,'总明细 源文件后台下'!E:E,E1197,'总明细 源文件后台下'!C:C,"Refund")</f>
        <v>0</v>
      </c>
      <c r="AB1197">
        <f>SUMIFS('总明细 源文件后台下'!S:S,'总明细 源文件后台下'!E:E,E1197,'总明细 源文件后台下'!C:C,"Refund")</f>
        <v>0</v>
      </c>
      <c r="AC1197">
        <f>SUMIFS('总明细 源文件后台下'!T:T,'总明细 源文件后台下'!E:E,E1197,'总明细 源文件后台下'!C:C,"Refund")</f>
        <v>0</v>
      </c>
      <c r="AD1197">
        <f>SUMIFS('总明细 源文件后台下'!U:U,'总明细 源文件后台下'!E:E,E1197,'总明细 源文件后台下'!C:C,"Refund")</f>
        <v>0</v>
      </c>
      <c r="AE1197">
        <f>SUMIFS('总明细 源文件后台下'!V:V,'总明细 源文件后台下'!E:E,E1197,'总明细 源文件后台下'!C:C,"Refund")</f>
        <v>0</v>
      </c>
      <c r="AF1197">
        <f>SUMIFS('总明细 源文件后台下'!W:W,'总明细 源文件后台下'!E:E,E1197,'总明细 源文件后台下'!C:C,"Refund")</f>
        <v>0</v>
      </c>
      <c r="AK1197">
        <f>(SUMIF('广告费 源文件后台下'!G:G,E1197,'广告费 源文件后台下'!M:M))*-1</f>
        <v>0</v>
      </c>
      <c r="AL1197">
        <f>SUMIFS('总明细 源文件后台下'!W:W,'总明细 源文件后台下'!E:E,E1197,'总明细 源文件后台下'!C:C,"Adjustment",'总明细 源文件后台下'!F:F,"FBA Inventory Reimbursement - Customer Return")</f>
        <v>0</v>
      </c>
      <c r="AM1197">
        <f>SUMIFS('总明细 源文件后台下'!W:W,'总明细 源文件后台下'!E:E,E1197,'总明细 源文件后台下'!C:C,"Adjustment",'总明细 源文件后台下'!F:F,"FBA Inventory Reimbursement - Damaged:Warehouse")</f>
        <v>0</v>
      </c>
      <c r="AN1197">
        <f>SUMIFS('总明细 源文件后台下'!W:W,'总明细 源文件后台下'!E:E,E1197,'总明细 源文件后台下'!C:C,"Adjustment",'总明细 源文件后台下'!F:F,"FBA Inventory Reimbursement - Customer Service Issue")</f>
        <v>0</v>
      </c>
      <c r="AO1197">
        <f>SUMIFS('总明细 源文件后台下'!W:W,'总明细 源文件后台下'!E:E,E1197,'总明细 源文件后台下'!C:C,"Adjustment",'总明细 源文件后台下'!F:F,"FBA Inventory Reimbursement - Fee Correction")</f>
        <v>0</v>
      </c>
      <c r="AP1197">
        <f>SUMIFS('总明细 源文件后台下'!W:W,'总明细 源文件后台下'!E:E,E1197,'总明细 源文件后台下'!C:C,"Adjustment",'总明细 源文件后台下'!F:F,"FBA Inventory Reimbursement - General Adjustment")</f>
        <v>0</v>
      </c>
      <c r="AQ1197">
        <f>SUMIFS('总明细 源文件后台下'!W:W,'总明细 源文件后台下'!E:E,E1197,'总明细 源文件后台下'!C:C,"Adjustment",'总明细 源文件后台下'!F:F,"FBA Inventory Reimbursement - Lost:Inbound")</f>
        <v>0</v>
      </c>
      <c r="AR1197">
        <f>SUMIFS('总明细 源文件后台下'!W:W,'总明细 源文件后台下'!E:E,E1197,'总明细 源文件后台下'!C:C,"Adjustment",'总明细 源文件后台下'!F:F,"FBA Inventory Reimbursement - Lost:Warehouse")</f>
        <v>0</v>
      </c>
      <c r="AS1197">
        <f>SUMIFS('总明细 源文件后台下'!W:W,'总明细 源文件后台下'!E:E,E1197,'总明细 源文件后台下'!C:C,"Adjustment",'总明细 源文件后台下'!F:F,"Non-subscription Fee Adjustment")</f>
        <v>0</v>
      </c>
      <c r="AT1197">
        <f>SUMIFS('总明细 源文件后台下'!W:W,'总明细 源文件后台下'!E:E,E1197,'总明细 源文件后台下'!C:C,"Adjustment",'总明细 源文件后台下'!F:F,"FBA Inventory Placement Service Fee")</f>
        <v>0</v>
      </c>
      <c r="AV1197">
        <f>SUMIF('FBA Customer Return Per Unit Fe'!B:B,E1197,'FBA Customer Return Per Unit Fe'!C:C)</f>
        <v>0</v>
      </c>
      <c r="AX1197">
        <f>(SUMIF('仓储费 源文件后台下'!C:C,E1197,'仓储费 源文件后台下'!V:V))*-1</f>
        <v>0</v>
      </c>
      <c r="AZ1197">
        <f>SUMIF('Disposal Fee销毁费用-160.95'!B:B,E1197,'Disposal Fee销毁费用-160.95'!D:D)*-1</f>
        <v>0</v>
      </c>
      <c r="BC1197">
        <f>IFERROR(VLOOKUP(F1197,'优惠券-86.4'!F:I,4,0),0)</f>
        <v>0</v>
      </c>
      <c r="BD1197">
        <f>IFERROR(VLOOKUP(F1197,'早评-120'!E:H,4,0),0)</f>
        <v>0</v>
      </c>
      <c r="BF1197">
        <f t="shared" si="144"/>
        <v>0</v>
      </c>
      <c r="BG1197">
        <f t="shared" si="145"/>
        <v>0</v>
      </c>
      <c r="BH1197">
        <f t="shared" si="146"/>
        <v>0</v>
      </c>
      <c r="BQ1197" s="45">
        <f t="shared" si="147"/>
        <v>0</v>
      </c>
      <c r="BR1197">
        <f>SUMIFS('9月销毁明细'!D:D,'9月销毁明细'!A:A,E1197,'9月销毁明细'!H:H,"Sellable")</f>
        <v>0</v>
      </c>
      <c r="BS1197">
        <f>SUMIFS('9月销毁明细'!G:G,'9月销毁明细'!A:A,E1197,'9月销毁明细'!H:H,"Sellable")</f>
        <v>0</v>
      </c>
      <c r="BT1197">
        <f>SUMIFS('9月销毁明细'!D:D,'9月销毁明细'!A:A,E1197,'9月销毁明细'!H:H,"Unsellable")</f>
        <v>0</v>
      </c>
      <c r="BU1197">
        <f>SUMIFS('9月销毁明细'!G:G,'9月销毁明细'!A:A,E1197,'9月销毁明细'!H:H,"Unsellable")</f>
        <v>0</v>
      </c>
      <c r="BW1197">
        <f>IFERROR(I1197*VLOOKUP(F1197,'9.3成本表'!C:L,10,0),0)</f>
        <v>0</v>
      </c>
      <c r="BX1197">
        <f t="shared" si="148"/>
        <v>0</v>
      </c>
      <c r="CC1197" s="45">
        <f t="shared" si="149"/>
        <v>0</v>
      </c>
      <c r="CD1197" s="45">
        <f t="shared" si="150"/>
        <v>0</v>
      </c>
      <c r="CE1197" s="45">
        <f t="shared" si="151"/>
        <v>0</v>
      </c>
    </row>
    <row r="1198" spans="4:83" x14ac:dyDescent="0.25">
      <c r="D1198" s="20" t="s">
        <v>2505</v>
      </c>
      <c r="E1198" s="20" t="s">
        <v>2506</v>
      </c>
      <c r="F1198" s="20">
        <v>6852</v>
      </c>
      <c r="G1198">
        <v>1192</v>
      </c>
      <c r="H1198" s="20"/>
      <c r="I1198">
        <f>SUMIFS('总明细 源文件后台下'!G:G,'总明细 源文件后台下'!E:E,E1198,'总明细 源文件后台下'!C:C,"Order")</f>
        <v>0</v>
      </c>
      <c r="J1198">
        <f>SUMIFS('总明细 源文件后台下'!M:M,'总明细 源文件后台下'!E:E,E1198,'总明细 源文件后台下'!C:C,"Order")</f>
        <v>0</v>
      </c>
      <c r="K1198">
        <f>SUMIFS('总明细 源文件后台下'!N:N,'总明细 源文件后台下'!E:E,E1198,'总明细 源文件后台下'!C:C,"Order")</f>
        <v>0</v>
      </c>
      <c r="L1198">
        <f>SUMIFS('总明细 源文件后台下'!O:O,'总明细 源文件后台下'!E:E,E1198,'总明细 源文件后台下'!C:C,"Order")</f>
        <v>0</v>
      </c>
      <c r="M1198">
        <f>SUMIFS('总明细 源文件后台下'!P:P,'总明细 源文件后台下'!E:E,E1198,'总明细 源文件后台下'!C:C,"Order")</f>
        <v>0</v>
      </c>
      <c r="N1198">
        <f>SUMIFS('总明细 源文件后台下'!Q:Q,'总明细 源文件后台下'!E:E,E1198,'总明细 源文件后台下'!C:C,"Order")</f>
        <v>0</v>
      </c>
      <c r="O1198">
        <f>SUMIFS('总明细 源文件后台下'!R:R,'总明细 源文件后台下'!E:E,E1198,'总明细 源文件后台下'!C:C,"Order")</f>
        <v>0</v>
      </c>
      <c r="P1198">
        <f>SUMIFS('总明细 源文件后台下'!S:S,'总明细 源文件后台下'!E:E,E1198,'总明细 源文件后台下'!C:C,"Order")</f>
        <v>0</v>
      </c>
      <c r="Q1198">
        <f>SUMIFS('总明细 源文件后台下'!T:T,'总明细 源文件后台下'!E:E,E1198,'总明细 源文件后台下'!C:C,"Order")</f>
        <v>0</v>
      </c>
      <c r="R1198">
        <f>SUMIFS('总明细 源文件后台下'!U:U,'总明细 源文件后台下'!E:E,E1198,'总明细 源文件后台下'!C:C,"Order")</f>
        <v>0</v>
      </c>
      <c r="S1198">
        <f>SUMIFS('总明细 源文件后台下'!V:V,'总明细 源文件后台下'!E:E,E1198,'总明细 源文件后台下'!C:C,"Order")</f>
        <v>0</v>
      </c>
      <c r="T1198">
        <f>SUMIFS('总明细 源文件后台下'!W:W,'总明细 源文件后台下'!E:E,E1198,'总明细 源文件后台下'!C:C,"Order")</f>
        <v>0</v>
      </c>
      <c r="U1198">
        <f>SUMIFS('总明细 源文件后台下'!G:G,'总明细 源文件后台下'!E:E,E1198,'总明细 源文件后台下'!C:C,"Refund")</f>
        <v>0</v>
      </c>
      <c r="V1198">
        <f>SUMIFS('总明细 源文件后台下'!M:M,'总明细 源文件后台下'!E:E,E1198,'总明细 源文件后台下'!C:C,"Refund")</f>
        <v>0</v>
      </c>
      <c r="W1198">
        <f>SUMIFS('总明细 源文件后台下'!N:N,'总明细 源文件后台下'!E:E,E1198,'总明细 源文件后台下'!C:C,"Refund")</f>
        <v>0</v>
      </c>
      <c r="X1198">
        <f>SUMIFS('总明细 源文件后台下'!O:O,'总明细 源文件后台下'!E:E,E1198,'总明细 源文件后台下'!C:C,"Refund")</f>
        <v>0</v>
      </c>
      <c r="Y1198">
        <f>SUMIFS('总明细 源文件后台下'!P:P,'总明细 源文件后台下'!E:E,E1198,'总明细 源文件后台下'!C:C,"Refund")</f>
        <v>0</v>
      </c>
      <c r="Z1198">
        <f>SUMIFS('总明细 源文件后台下'!Q:Q,'总明细 源文件后台下'!E:E,E1198,'总明细 源文件后台下'!C:C,"Refund")</f>
        <v>0</v>
      </c>
      <c r="AA1198">
        <f>SUMIFS('总明细 源文件后台下'!R:R,'总明细 源文件后台下'!E:E,E1198,'总明细 源文件后台下'!C:C,"Refund")</f>
        <v>0</v>
      </c>
      <c r="AB1198">
        <f>SUMIFS('总明细 源文件后台下'!S:S,'总明细 源文件后台下'!E:E,E1198,'总明细 源文件后台下'!C:C,"Refund")</f>
        <v>0</v>
      </c>
      <c r="AC1198">
        <f>SUMIFS('总明细 源文件后台下'!T:T,'总明细 源文件后台下'!E:E,E1198,'总明细 源文件后台下'!C:C,"Refund")</f>
        <v>0</v>
      </c>
      <c r="AD1198">
        <f>SUMIFS('总明细 源文件后台下'!U:U,'总明细 源文件后台下'!E:E,E1198,'总明细 源文件后台下'!C:C,"Refund")</f>
        <v>0</v>
      </c>
      <c r="AE1198">
        <f>SUMIFS('总明细 源文件后台下'!V:V,'总明细 源文件后台下'!E:E,E1198,'总明细 源文件后台下'!C:C,"Refund")</f>
        <v>0</v>
      </c>
      <c r="AF1198">
        <f>SUMIFS('总明细 源文件后台下'!W:W,'总明细 源文件后台下'!E:E,E1198,'总明细 源文件后台下'!C:C,"Refund")</f>
        <v>0</v>
      </c>
      <c r="AK1198">
        <f>(SUMIF('广告费 源文件后台下'!G:G,E1198,'广告费 源文件后台下'!M:M))*-1</f>
        <v>0</v>
      </c>
      <c r="AL1198">
        <f>SUMIFS('总明细 源文件后台下'!W:W,'总明细 源文件后台下'!E:E,E1198,'总明细 源文件后台下'!C:C,"Adjustment",'总明细 源文件后台下'!F:F,"FBA Inventory Reimbursement - Customer Return")</f>
        <v>0</v>
      </c>
      <c r="AM1198">
        <f>SUMIFS('总明细 源文件后台下'!W:W,'总明细 源文件后台下'!E:E,E1198,'总明细 源文件后台下'!C:C,"Adjustment",'总明细 源文件后台下'!F:F,"FBA Inventory Reimbursement - Damaged:Warehouse")</f>
        <v>0</v>
      </c>
      <c r="AN1198">
        <f>SUMIFS('总明细 源文件后台下'!W:W,'总明细 源文件后台下'!E:E,E1198,'总明细 源文件后台下'!C:C,"Adjustment",'总明细 源文件后台下'!F:F,"FBA Inventory Reimbursement - Customer Service Issue")</f>
        <v>0</v>
      </c>
      <c r="AO1198">
        <f>SUMIFS('总明细 源文件后台下'!W:W,'总明细 源文件后台下'!E:E,E1198,'总明细 源文件后台下'!C:C,"Adjustment",'总明细 源文件后台下'!F:F,"FBA Inventory Reimbursement - Fee Correction")</f>
        <v>0</v>
      </c>
      <c r="AP1198">
        <f>SUMIFS('总明细 源文件后台下'!W:W,'总明细 源文件后台下'!E:E,E1198,'总明细 源文件后台下'!C:C,"Adjustment",'总明细 源文件后台下'!F:F,"FBA Inventory Reimbursement - General Adjustment")</f>
        <v>0</v>
      </c>
      <c r="AQ1198">
        <f>SUMIFS('总明细 源文件后台下'!W:W,'总明细 源文件后台下'!E:E,E1198,'总明细 源文件后台下'!C:C,"Adjustment",'总明细 源文件后台下'!F:F,"FBA Inventory Reimbursement - Lost:Inbound")</f>
        <v>0</v>
      </c>
      <c r="AR1198">
        <f>SUMIFS('总明细 源文件后台下'!W:W,'总明细 源文件后台下'!E:E,E1198,'总明细 源文件后台下'!C:C,"Adjustment",'总明细 源文件后台下'!F:F,"FBA Inventory Reimbursement - Lost:Warehouse")</f>
        <v>0</v>
      </c>
      <c r="AS1198">
        <f>SUMIFS('总明细 源文件后台下'!W:W,'总明细 源文件后台下'!E:E,E1198,'总明细 源文件后台下'!C:C,"Adjustment",'总明细 源文件后台下'!F:F,"Non-subscription Fee Adjustment")</f>
        <v>0</v>
      </c>
      <c r="AT1198">
        <f>SUMIFS('总明细 源文件后台下'!W:W,'总明细 源文件后台下'!E:E,E1198,'总明细 源文件后台下'!C:C,"Adjustment",'总明细 源文件后台下'!F:F,"FBA Inventory Placement Service Fee")</f>
        <v>0</v>
      </c>
      <c r="AV1198">
        <f>SUMIF('FBA Customer Return Per Unit Fe'!B:B,E1198,'FBA Customer Return Per Unit Fe'!C:C)</f>
        <v>0</v>
      </c>
      <c r="AX1198">
        <f>(SUMIF('仓储费 源文件后台下'!C:C,E1198,'仓储费 源文件后台下'!V:V))*-1</f>
        <v>0</v>
      </c>
      <c r="AZ1198">
        <f>SUMIF('Disposal Fee销毁费用-160.95'!B:B,E1198,'Disposal Fee销毁费用-160.95'!D:D)*-1</f>
        <v>0</v>
      </c>
      <c r="BC1198">
        <f>IFERROR(VLOOKUP(F1198,'优惠券-86.4'!F:I,4,0),0)</f>
        <v>0</v>
      </c>
      <c r="BD1198">
        <f>IFERROR(VLOOKUP(F1198,'早评-120'!E:H,4,0),0)</f>
        <v>0</v>
      </c>
      <c r="BF1198">
        <f t="shared" si="144"/>
        <v>0</v>
      </c>
      <c r="BG1198">
        <f t="shared" si="145"/>
        <v>0</v>
      </c>
      <c r="BH1198">
        <f t="shared" si="146"/>
        <v>0</v>
      </c>
      <c r="BQ1198" s="45">
        <f t="shared" si="147"/>
        <v>0</v>
      </c>
      <c r="BR1198">
        <f>SUMIFS('9月销毁明细'!D:D,'9月销毁明细'!A:A,E1198,'9月销毁明细'!H:H,"Sellable")</f>
        <v>0</v>
      </c>
      <c r="BS1198">
        <f>SUMIFS('9月销毁明细'!G:G,'9月销毁明细'!A:A,E1198,'9月销毁明细'!H:H,"Sellable")</f>
        <v>0</v>
      </c>
      <c r="BT1198">
        <f>SUMIFS('9月销毁明细'!D:D,'9月销毁明细'!A:A,E1198,'9月销毁明细'!H:H,"Unsellable")</f>
        <v>0</v>
      </c>
      <c r="BU1198">
        <f>SUMIFS('9月销毁明细'!G:G,'9月销毁明细'!A:A,E1198,'9月销毁明细'!H:H,"Unsellable")</f>
        <v>0</v>
      </c>
      <c r="BW1198">
        <f>IFERROR(I1198*VLOOKUP(F1198,'9.3成本表'!C:L,10,0),0)</f>
        <v>0</v>
      </c>
      <c r="BX1198">
        <f t="shared" si="148"/>
        <v>0</v>
      </c>
      <c r="CC1198" s="45">
        <f t="shared" si="149"/>
        <v>0</v>
      </c>
      <c r="CD1198" s="45">
        <f t="shared" si="150"/>
        <v>0</v>
      </c>
      <c r="CE1198" s="45">
        <f t="shared" si="151"/>
        <v>0</v>
      </c>
    </row>
    <row r="1199" spans="4:83" x14ac:dyDescent="0.25">
      <c r="D1199" s="20" t="s">
        <v>2507</v>
      </c>
      <c r="E1199" s="20" t="s">
        <v>2508</v>
      </c>
      <c r="F1199" s="20">
        <v>6855</v>
      </c>
      <c r="G1199">
        <v>1193</v>
      </c>
      <c r="H1199" s="20"/>
      <c r="I1199">
        <f>SUMIFS('总明细 源文件后台下'!G:G,'总明细 源文件后台下'!E:E,E1199,'总明细 源文件后台下'!C:C,"Order")</f>
        <v>0</v>
      </c>
      <c r="J1199">
        <f>SUMIFS('总明细 源文件后台下'!M:M,'总明细 源文件后台下'!E:E,E1199,'总明细 源文件后台下'!C:C,"Order")</f>
        <v>0</v>
      </c>
      <c r="K1199">
        <f>SUMIFS('总明细 源文件后台下'!N:N,'总明细 源文件后台下'!E:E,E1199,'总明细 源文件后台下'!C:C,"Order")</f>
        <v>0</v>
      </c>
      <c r="L1199">
        <f>SUMIFS('总明细 源文件后台下'!O:O,'总明细 源文件后台下'!E:E,E1199,'总明细 源文件后台下'!C:C,"Order")</f>
        <v>0</v>
      </c>
      <c r="M1199">
        <f>SUMIFS('总明细 源文件后台下'!P:P,'总明细 源文件后台下'!E:E,E1199,'总明细 源文件后台下'!C:C,"Order")</f>
        <v>0</v>
      </c>
      <c r="N1199">
        <f>SUMIFS('总明细 源文件后台下'!Q:Q,'总明细 源文件后台下'!E:E,E1199,'总明细 源文件后台下'!C:C,"Order")</f>
        <v>0</v>
      </c>
      <c r="O1199">
        <f>SUMIFS('总明细 源文件后台下'!R:R,'总明细 源文件后台下'!E:E,E1199,'总明细 源文件后台下'!C:C,"Order")</f>
        <v>0</v>
      </c>
      <c r="P1199">
        <f>SUMIFS('总明细 源文件后台下'!S:S,'总明细 源文件后台下'!E:E,E1199,'总明细 源文件后台下'!C:C,"Order")</f>
        <v>0</v>
      </c>
      <c r="Q1199">
        <f>SUMIFS('总明细 源文件后台下'!T:T,'总明细 源文件后台下'!E:E,E1199,'总明细 源文件后台下'!C:C,"Order")</f>
        <v>0</v>
      </c>
      <c r="R1199">
        <f>SUMIFS('总明细 源文件后台下'!U:U,'总明细 源文件后台下'!E:E,E1199,'总明细 源文件后台下'!C:C,"Order")</f>
        <v>0</v>
      </c>
      <c r="S1199">
        <f>SUMIFS('总明细 源文件后台下'!V:V,'总明细 源文件后台下'!E:E,E1199,'总明细 源文件后台下'!C:C,"Order")</f>
        <v>0</v>
      </c>
      <c r="T1199">
        <f>SUMIFS('总明细 源文件后台下'!W:W,'总明细 源文件后台下'!E:E,E1199,'总明细 源文件后台下'!C:C,"Order")</f>
        <v>0</v>
      </c>
      <c r="U1199">
        <f>SUMIFS('总明细 源文件后台下'!G:G,'总明细 源文件后台下'!E:E,E1199,'总明细 源文件后台下'!C:C,"Refund")</f>
        <v>0</v>
      </c>
      <c r="V1199">
        <f>SUMIFS('总明细 源文件后台下'!M:M,'总明细 源文件后台下'!E:E,E1199,'总明细 源文件后台下'!C:C,"Refund")</f>
        <v>0</v>
      </c>
      <c r="W1199">
        <f>SUMIFS('总明细 源文件后台下'!N:N,'总明细 源文件后台下'!E:E,E1199,'总明细 源文件后台下'!C:C,"Refund")</f>
        <v>0</v>
      </c>
      <c r="X1199">
        <f>SUMIFS('总明细 源文件后台下'!O:O,'总明细 源文件后台下'!E:E,E1199,'总明细 源文件后台下'!C:C,"Refund")</f>
        <v>0</v>
      </c>
      <c r="Y1199">
        <f>SUMIFS('总明细 源文件后台下'!P:P,'总明细 源文件后台下'!E:E,E1199,'总明细 源文件后台下'!C:C,"Refund")</f>
        <v>0</v>
      </c>
      <c r="Z1199">
        <f>SUMIFS('总明细 源文件后台下'!Q:Q,'总明细 源文件后台下'!E:E,E1199,'总明细 源文件后台下'!C:C,"Refund")</f>
        <v>0</v>
      </c>
      <c r="AA1199">
        <f>SUMIFS('总明细 源文件后台下'!R:R,'总明细 源文件后台下'!E:E,E1199,'总明细 源文件后台下'!C:C,"Refund")</f>
        <v>0</v>
      </c>
      <c r="AB1199">
        <f>SUMIFS('总明细 源文件后台下'!S:S,'总明细 源文件后台下'!E:E,E1199,'总明细 源文件后台下'!C:C,"Refund")</f>
        <v>0</v>
      </c>
      <c r="AC1199">
        <f>SUMIFS('总明细 源文件后台下'!T:T,'总明细 源文件后台下'!E:E,E1199,'总明细 源文件后台下'!C:C,"Refund")</f>
        <v>0</v>
      </c>
      <c r="AD1199">
        <f>SUMIFS('总明细 源文件后台下'!U:U,'总明细 源文件后台下'!E:E,E1199,'总明细 源文件后台下'!C:C,"Refund")</f>
        <v>0</v>
      </c>
      <c r="AE1199">
        <f>SUMIFS('总明细 源文件后台下'!V:V,'总明细 源文件后台下'!E:E,E1199,'总明细 源文件后台下'!C:C,"Refund")</f>
        <v>0</v>
      </c>
      <c r="AF1199">
        <f>SUMIFS('总明细 源文件后台下'!W:W,'总明细 源文件后台下'!E:E,E1199,'总明细 源文件后台下'!C:C,"Refund")</f>
        <v>0</v>
      </c>
      <c r="AK1199">
        <f>(SUMIF('广告费 源文件后台下'!G:G,E1199,'广告费 源文件后台下'!M:M))*-1</f>
        <v>0</v>
      </c>
      <c r="AL1199">
        <f>SUMIFS('总明细 源文件后台下'!W:W,'总明细 源文件后台下'!E:E,E1199,'总明细 源文件后台下'!C:C,"Adjustment",'总明细 源文件后台下'!F:F,"FBA Inventory Reimbursement - Customer Return")</f>
        <v>0</v>
      </c>
      <c r="AM1199">
        <f>SUMIFS('总明细 源文件后台下'!W:W,'总明细 源文件后台下'!E:E,E1199,'总明细 源文件后台下'!C:C,"Adjustment",'总明细 源文件后台下'!F:F,"FBA Inventory Reimbursement - Damaged:Warehouse")</f>
        <v>0</v>
      </c>
      <c r="AN1199">
        <f>SUMIFS('总明细 源文件后台下'!W:W,'总明细 源文件后台下'!E:E,E1199,'总明细 源文件后台下'!C:C,"Adjustment",'总明细 源文件后台下'!F:F,"FBA Inventory Reimbursement - Customer Service Issue")</f>
        <v>0</v>
      </c>
      <c r="AO1199">
        <f>SUMIFS('总明细 源文件后台下'!W:W,'总明细 源文件后台下'!E:E,E1199,'总明细 源文件后台下'!C:C,"Adjustment",'总明细 源文件后台下'!F:F,"FBA Inventory Reimbursement - Fee Correction")</f>
        <v>0</v>
      </c>
      <c r="AP1199">
        <f>SUMIFS('总明细 源文件后台下'!W:W,'总明细 源文件后台下'!E:E,E1199,'总明细 源文件后台下'!C:C,"Adjustment",'总明细 源文件后台下'!F:F,"FBA Inventory Reimbursement - General Adjustment")</f>
        <v>0</v>
      </c>
      <c r="AQ1199">
        <f>SUMIFS('总明细 源文件后台下'!W:W,'总明细 源文件后台下'!E:E,E1199,'总明细 源文件后台下'!C:C,"Adjustment",'总明细 源文件后台下'!F:F,"FBA Inventory Reimbursement - Lost:Inbound")</f>
        <v>0</v>
      </c>
      <c r="AR1199">
        <f>SUMIFS('总明细 源文件后台下'!W:W,'总明细 源文件后台下'!E:E,E1199,'总明细 源文件后台下'!C:C,"Adjustment",'总明细 源文件后台下'!F:F,"FBA Inventory Reimbursement - Lost:Warehouse")</f>
        <v>0</v>
      </c>
      <c r="AS1199">
        <f>SUMIFS('总明细 源文件后台下'!W:W,'总明细 源文件后台下'!E:E,E1199,'总明细 源文件后台下'!C:C,"Adjustment",'总明细 源文件后台下'!F:F,"Non-subscription Fee Adjustment")</f>
        <v>0</v>
      </c>
      <c r="AT1199">
        <f>SUMIFS('总明细 源文件后台下'!W:W,'总明细 源文件后台下'!E:E,E1199,'总明细 源文件后台下'!C:C,"Adjustment",'总明细 源文件后台下'!F:F,"FBA Inventory Placement Service Fee")</f>
        <v>0</v>
      </c>
      <c r="AV1199">
        <f>SUMIF('FBA Customer Return Per Unit Fe'!B:B,E1199,'FBA Customer Return Per Unit Fe'!C:C)</f>
        <v>0</v>
      </c>
      <c r="AX1199">
        <f>(SUMIF('仓储费 源文件后台下'!C:C,E1199,'仓储费 源文件后台下'!V:V))*-1</f>
        <v>-1.6999999999999999E-3</v>
      </c>
      <c r="AZ1199">
        <f>SUMIF('Disposal Fee销毁费用-160.95'!B:B,E1199,'Disposal Fee销毁费用-160.95'!D:D)*-1</f>
        <v>0</v>
      </c>
      <c r="BC1199">
        <f>IFERROR(VLOOKUP(F1199,'优惠券-86.4'!F:I,4,0),0)</f>
        <v>0</v>
      </c>
      <c r="BD1199">
        <f>IFERROR(VLOOKUP(F1199,'早评-120'!E:H,4,0),0)</f>
        <v>0</v>
      </c>
      <c r="BF1199">
        <f t="shared" si="144"/>
        <v>-1.6999999999999999E-3</v>
      </c>
      <c r="BG1199">
        <f t="shared" si="145"/>
        <v>0</v>
      </c>
      <c r="BH1199">
        <f t="shared" si="146"/>
        <v>-1.1049999999999999E-2</v>
      </c>
      <c r="BQ1199" s="45">
        <f t="shared" si="147"/>
        <v>-1.1049999999999999E-2</v>
      </c>
      <c r="BR1199">
        <f>SUMIFS('9月销毁明细'!D:D,'9月销毁明细'!A:A,E1199,'9月销毁明细'!H:H,"Sellable")</f>
        <v>0</v>
      </c>
      <c r="BS1199">
        <f>SUMIFS('9月销毁明细'!G:G,'9月销毁明细'!A:A,E1199,'9月销毁明细'!H:H,"Sellable")</f>
        <v>0</v>
      </c>
      <c r="BT1199">
        <f>SUMIFS('9月销毁明细'!D:D,'9月销毁明细'!A:A,E1199,'9月销毁明细'!H:H,"Unsellable")</f>
        <v>0</v>
      </c>
      <c r="BU1199">
        <f>SUMIFS('9月销毁明细'!G:G,'9月销毁明细'!A:A,E1199,'9月销毁明细'!H:H,"Unsellable")</f>
        <v>0</v>
      </c>
      <c r="BW1199">
        <f>IFERROR(I1199*VLOOKUP(F1199,'9.3成本表'!C:L,10,0),0)</f>
        <v>0</v>
      </c>
      <c r="BX1199">
        <f t="shared" si="148"/>
        <v>0</v>
      </c>
      <c r="CC1199" s="45">
        <f t="shared" si="149"/>
        <v>-1.1049999999999999E-2</v>
      </c>
      <c r="CD1199" s="45">
        <f t="shared" si="150"/>
        <v>0</v>
      </c>
      <c r="CE1199" s="45">
        <f t="shared" si="151"/>
        <v>0</v>
      </c>
    </row>
    <row r="1200" spans="4:83" x14ac:dyDescent="0.25">
      <c r="D1200" s="20" t="s">
        <v>2509</v>
      </c>
      <c r="E1200" s="20" t="s">
        <v>2510</v>
      </c>
      <c r="F1200" s="20">
        <v>6855</v>
      </c>
      <c r="G1200">
        <v>1194</v>
      </c>
      <c r="H1200" s="20"/>
      <c r="I1200">
        <f>SUMIFS('总明细 源文件后台下'!G:G,'总明细 源文件后台下'!E:E,E1200,'总明细 源文件后台下'!C:C,"Order")</f>
        <v>0</v>
      </c>
      <c r="J1200">
        <f>SUMIFS('总明细 源文件后台下'!M:M,'总明细 源文件后台下'!E:E,E1200,'总明细 源文件后台下'!C:C,"Order")</f>
        <v>0</v>
      </c>
      <c r="K1200">
        <f>SUMIFS('总明细 源文件后台下'!N:N,'总明细 源文件后台下'!E:E,E1200,'总明细 源文件后台下'!C:C,"Order")</f>
        <v>0</v>
      </c>
      <c r="L1200">
        <f>SUMIFS('总明细 源文件后台下'!O:O,'总明细 源文件后台下'!E:E,E1200,'总明细 源文件后台下'!C:C,"Order")</f>
        <v>0</v>
      </c>
      <c r="M1200">
        <f>SUMIFS('总明细 源文件后台下'!P:P,'总明细 源文件后台下'!E:E,E1200,'总明细 源文件后台下'!C:C,"Order")</f>
        <v>0</v>
      </c>
      <c r="N1200">
        <f>SUMIFS('总明细 源文件后台下'!Q:Q,'总明细 源文件后台下'!E:E,E1200,'总明细 源文件后台下'!C:C,"Order")</f>
        <v>0</v>
      </c>
      <c r="O1200">
        <f>SUMIFS('总明细 源文件后台下'!R:R,'总明细 源文件后台下'!E:E,E1200,'总明细 源文件后台下'!C:C,"Order")</f>
        <v>0</v>
      </c>
      <c r="P1200">
        <f>SUMIFS('总明细 源文件后台下'!S:S,'总明细 源文件后台下'!E:E,E1200,'总明细 源文件后台下'!C:C,"Order")</f>
        <v>0</v>
      </c>
      <c r="Q1200">
        <f>SUMIFS('总明细 源文件后台下'!T:T,'总明细 源文件后台下'!E:E,E1200,'总明细 源文件后台下'!C:C,"Order")</f>
        <v>0</v>
      </c>
      <c r="R1200">
        <f>SUMIFS('总明细 源文件后台下'!U:U,'总明细 源文件后台下'!E:E,E1200,'总明细 源文件后台下'!C:C,"Order")</f>
        <v>0</v>
      </c>
      <c r="S1200">
        <f>SUMIFS('总明细 源文件后台下'!V:V,'总明细 源文件后台下'!E:E,E1200,'总明细 源文件后台下'!C:C,"Order")</f>
        <v>0</v>
      </c>
      <c r="T1200">
        <f>SUMIFS('总明细 源文件后台下'!W:W,'总明细 源文件后台下'!E:E,E1200,'总明细 源文件后台下'!C:C,"Order")</f>
        <v>0</v>
      </c>
      <c r="U1200">
        <f>SUMIFS('总明细 源文件后台下'!G:G,'总明细 源文件后台下'!E:E,E1200,'总明细 源文件后台下'!C:C,"Refund")</f>
        <v>0</v>
      </c>
      <c r="V1200">
        <f>SUMIFS('总明细 源文件后台下'!M:M,'总明细 源文件后台下'!E:E,E1200,'总明细 源文件后台下'!C:C,"Refund")</f>
        <v>0</v>
      </c>
      <c r="W1200">
        <f>SUMIFS('总明细 源文件后台下'!N:N,'总明细 源文件后台下'!E:E,E1200,'总明细 源文件后台下'!C:C,"Refund")</f>
        <v>0</v>
      </c>
      <c r="X1200">
        <f>SUMIFS('总明细 源文件后台下'!O:O,'总明细 源文件后台下'!E:E,E1200,'总明细 源文件后台下'!C:C,"Refund")</f>
        <v>0</v>
      </c>
      <c r="Y1200">
        <f>SUMIFS('总明细 源文件后台下'!P:P,'总明细 源文件后台下'!E:E,E1200,'总明细 源文件后台下'!C:C,"Refund")</f>
        <v>0</v>
      </c>
      <c r="Z1200">
        <f>SUMIFS('总明细 源文件后台下'!Q:Q,'总明细 源文件后台下'!E:E,E1200,'总明细 源文件后台下'!C:C,"Refund")</f>
        <v>0</v>
      </c>
      <c r="AA1200">
        <f>SUMIFS('总明细 源文件后台下'!R:R,'总明细 源文件后台下'!E:E,E1200,'总明细 源文件后台下'!C:C,"Refund")</f>
        <v>0</v>
      </c>
      <c r="AB1200">
        <f>SUMIFS('总明细 源文件后台下'!S:S,'总明细 源文件后台下'!E:E,E1200,'总明细 源文件后台下'!C:C,"Refund")</f>
        <v>0</v>
      </c>
      <c r="AC1200">
        <f>SUMIFS('总明细 源文件后台下'!T:T,'总明细 源文件后台下'!E:E,E1200,'总明细 源文件后台下'!C:C,"Refund")</f>
        <v>0</v>
      </c>
      <c r="AD1200">
        <f>SUMIFS('总明细 源文件后台下'!U:U,'总明细 源文件后台下'!E:E,E1200,'总明细 源文件后台下'!C:C,"Refund")</f>
        <v>0</v>
      </c>
      <c r="AE1200">
        <f>SUMIFS('总明细 源文件后台下'!V:V,'总明细 源文件后台下'!E:E,E1200,'总明细 源文件后台下'!C:C,"Refund")</f>
        <v>0</v>
      </c>
      <c r="AF1200">
        <f>SUMIFS('总明细 源文件后台下'!W:W,'总明细 源文件后台下'!E:E,E1200,'总明细 源文件后台下'!C:C,"Refund")</f>
        <v>0</v>
      </c>
      <c r="AK1200">
        <f>(SUMIF('广告费 源文件后台下'!G:G,E1200,'广告费 源文件后台下'!M:M))*-1</f>
        <v>0</v>
      </c>
      <c r="AL1200">
        <f>SUMIFS('总明细 源文件后台下'!W:W,'总明细 源文件后台下'!E:E,E1200,'总明细 源文件后台下'!C:C,"Adjustment",'总明细 源文件后台下'!F:F,"FBA Inventory Reimbursement - Customer Return")</f>
        <v>0</v>
      </c>
      <c r="AM1200">
        <f>SUMIFS('总明细 源文件后台下'!W:W,'总明细 源文件后台下'!E:E,E1200,'总明细 源文件后台下'!C:C,"Adjustment",'总明细 源文件后台下'!F:F,"FBA Inventory Reimbursement - Damaged:Warehouse")</f>
        <v>0</v>
      </c>
      <c r="AN1200">
        <f>SUMIFS('总明细 源文件后台下'!W:W,'总明细 源文件后台下'!E:E,E1200,'总明细 源文件后台下'!C:C,"Adjustment",'总明细 源文件后台下'!F:F,"FBA Inventory Reimbursement - Customer Service Issue")</f>
        <v>0</v>
      </c>
      <c r="AO1200">
        <f>SUMIFS('总明细 源文件后台下'!W:W,'总明细 源文件后台下'!E:E,E1200,'总明细 源文件后台下'!C:C,"Adjustment",'总明细 源文件后台下'!F:F,"FBA Inventory Reimbursement - Fee Correction")</f>
        <v>0</v>
      </c>
      <c r="AP1200">
        <f>SUMIFS('总明细 源文件后台下'!W:W,'总明细 源文件后台下'!E:E,E1200,'总明细 源文件后台下'!C:C,"Adjustment",'总明细 源文件后台下'!F:F,"FBA Inventory Reimbursement - General Adjustment")</f>
        <v>0</v>
      </c>
      <c r="AQ1200">
        <f>SUMIFS('总明细 源文件后台下'!W:W,'总明细 源文件后台下'!E:E,E1200,'总明细 源文件后台下'!C:C,"Adjustment",'总明细 源文件后台下'!F:F,"FBA Inventory Reimbursement - Lost:Inbound")</f>
        <v>0</v>
      </c>
      <c r="AR1200">
        <f>SUMIFS('总明细 源文件后台下'!W:W,'总明细 源文件后台下'!E:E,E1200,'总明细 源文件后台下'!C:C,"Adjustment",'总明细 源文件后台下'!F:F,"FBA Inventory Reimbursement - Lost:Warehouse")</f>
        <v>0</v>
      </c>
      <c r="AS1200">
        <f>SUMIFS('总明细 源文件后台下'!W:W,'总明细 源文件后台下'!E:E,E1200,'总明细 源文件后台下'!C:C,"Adjustment",'总明细 源文件后台下'!F:F,"Non-subscription Fee Adjustment")</f>
        <v>0</v>
      </c>
      <c r="AT1200">
        <f>SUMIFS('总明细 源文件后台下'!W:W,'总明细 源文件后台下'!E:E,E1200,'总明细 源文件后台下'!C:C,"Adjustment",'总明细 源文件后台下'!F:F,"FBA Inventory Placement Service Fee")</f>
        <v>0</v>
      </c>
      <c r="AV1200">
        <f>SUMIF('FBA Customer Return Per Unit Fe'!B:B,E1200,'FBA Customer Return Per Unit Fe'!C:C)</f>
        <v>0</v>
      </c>
      <c r="AX1200">
        <f>(SUMIF('仓储费 源文件后台下'!C:C,E1200,'仓储费 源文件后台下'!V:V))*-1</f>
        <v>0</v>
      </c>
      <c r="AZ1200">
        <f>SUMIF('Disposal Fee销毁费用-160.95'!B:B,E1200,'Disposal Fee销毁费用-160.95'!D:D)*-1</f>
        <v>0</v>
      </c>
      <c r="BC1200">
        <f>IFERROR(VLOOKUP(F1200,'优惠券-86.4'!F:I,4,0),0)</f>
        <v>0</v>
      </c>
      <c r="BD1200">
        <f>IFERROR(VLOOKUP(F1200,'早评-120'!E:H,4,0),0)</f>
        <v>0</v>
      </c>
      <c r="BF1200">
        <f t="shared" si="144"/>
        <v>0</v>
      </c>
      <c r="BG1200">
        <f t="shared" si="145"/>
        <v>0</v>
      </c>
      <c r="BH1200">
        <f t="shared" si="146"/>
        <v>0</v>
      </c>
      <c r="BQ1200" s="45">
        <f t="shared" si="147"/>
        <v>0</v>
      </c>
      <c r="BR1200">
        <f>SUMIFS('9月销毁明细'!D:D,'9月销毁明细'!A:A,E1200,'9月销毁明细'!H:H,"Sellable")</f>
        <v>0</v>
      </c>
      <c r="BS1200">
        <f>SUMIFS('9月销毁明细'!G:G,'9月销毁明细'!A:A,E1200,'9月销毁明细'!H:H,"Sellable")</f>
        <v>0</v>
      </c>
      <c r="BT1200">
        <f>SUMIFS('9月销毁明细'!D:D,'9月销毁明细'!A:A,E1200,'9月销毁明细'!H:H,"Unsellable")</f>
        <v>0</v>
      </c>
      <c r="BU1200">
        <f>SUMIFS('9月销毁明细'!G:G,'9月销毁明细'!A:A,E1200,'9月销毁明细'!H:H,"Unsellable")</f>
        <v>0</v>
      </c>
      <c r="BW1200">
        <f>IFERROR(I1200*VLOOKUP(F1200,'9.3成本表'!C:L,10,0),0)</f>
        <v>0</v>
      </c>
      <c r="BX1200">
        <f t="shared" si="148"/>
        <v>0</v>
      </c>
      <c r="CC1200" s="45">
        <f t="shared" si="149"/>
        <v>0</v>
      </c>
      <c r="CD1200" s="45">
        <f t="shared" si="150"/>
        <v>0</v>
      </c>
      <c r="CE1200" s="45">
        <f t="shared" si="151"/>
        <v>0</v>
      </c>
    </row>
    <row r="1201" spans="4:83" x14ac:dyDescent="0.25">
      <c r="D1201" s="20" t="s">
        <v>2511</v>
      </c>
      <c r="E1201" s="20" t="s">
        <v>2512</v>
      </c>
      <c r="F1201" s="20">
        <v>6855</v>
      </c>
      <c r="G1201">
        <v>1195</v>
      </c>
      <c r="H1201" s="20"/>
      <c r="I1201">
        <f>SUMIFS('总明细 源文件后台下'!G:G,'总明细 源文件后台下'!E:E,E1201,'总明细 源文件后台下'!C:C,"Order")</f>
        <v>0</v>
      </c>
      <c r="J1201">
        <f>SUMIFS('总明细 源文件后台下'!M:M,'总明细 源文件后台下'!E:E,E1201,'总明细 源文件后台下'!C:C,"Order")</f>
        <v>0</v>
      </c>
      <c r="K1201">
        <f>SUMIFS('总明细 源文件后台下'!N:N,'总明细 源文件后台下'!E:E,E1201,'总明细 源文件后台下'!C:C,"Order")</f>
        <v>0</v>
      </c>
      <c r="L1201">
        <f>SUMIFS('总明细 源文件后台下'!O:O,'总明细 源文件后台下'!E:E,E1201,'总明细 源文件后台下'!C:C,"Order")</f>
        <v>0</v>
      </c>
      <c r="M1201">
        <f>SUMIFS('总明细 源文件后台下'!P:P,'总明细 源文件后台下'!E:E,E1201,'总明细 源文件后台下'!C:C,"Order")</f>
        <v>0</v>
      </c>
      <c r="N1201">
        <f>SUMIFS('总明细 源文件后台下'!Q:Q,'总明细 源文件后台下'!E:E,E1201,'总明细 源文件后台下'!C:C,"Order")</f>
        <v>0</v>
      </c>
      <c r="O1201">
        <f>SUMIFS('总明细 源文件后台下'!R:R,'总明细 源文件后台下'!E:E,E1201,'总明细 源文件后台下'!C:C,"Order")</f>
        <v>0</v>
      </c>
      <c r="P1201">
        <f>SUMIFS('总明细 源文件后台下'!S:S,'总明细 源文件后台下'!E:E,E1201,'总明细 源文件后台下'!C:C,"Order")</f>
        <v>0</v>
      </c>
      <c r="Q1201">
        <f>SUMIFS('总明细 源文件后台下'!T:T,'总明细 源文件后台下'!E:E,E1201,'总明细 源文件后台下'!C:C,"Order")</f>
        <v>0</v>
      </c>
      <c r="R1201">
        <f>SUMIFS('总明细 源文件后台下'!U:U,'总明细 源文件后台下'!E:E,E1201,'总明细 源文件后台下'!C:C,"Order")</f>
        <v>0</v>
      </c>
      <c r="S1201">
        <f>SUMIFS('总明细 源文件后台下'!V:V,'总明细 源文件后台下'!E:E,E1201,'总明细 源文件后台下'!C:C,"Order")</f>
        <v>0</v>
      </c>
      <c r="T1201">
        <f>SUMIFS('总明细 源文件后台下'!W:W,'总明细 源文件后台下'!E:E,E1201,'总明细 源文件后台下'!C:C,"Order")</f>
        <v>0</v>
      </c>
      <c r="U1201">
        <f>SUMIFS('总明细 源文件后台下'!G:G,'总明细 源文件后台下'!E:E,E1201,'总明细 源文件后台下'!C:C,"Refund")</f>
        <v>0</v>
      </c>
      <c r="V1201">
        <f>SUMIFS('总明细 源文件后台下'!M:M,'总明细 源文件后台下'!E:E,E1201,'总明细 源文件后台下'!C:C,"Refund")</f>
        <v>0</v>
      </c>
      <c r="W1201">
        <f>SUMIFS('总明细 源文件后台下'!N:N,'总明细 源文件后台下'!E:E,E1201,'总明细 源文件后台下'!C:C,"Refund")</f>
        <v>0</v>
      </c>
      <c r="X1201">
        <f>SUMIFS('总明细 源文件后台下'!O:O,'总明细 源文件后台下'!E:E,E1201,'总明细 源文件后台下'!C:C,"Refund")</f>
        <v>0</v>
      </c>
      <c r="Y1201">
        <f>SUMIFS('总明细 源文件后台下'!P:P,'总明细 源文件后台下'!E:E,E1201,'总明细 源文件后台下'!C:C,"Refund")</f>
        <v>0</v>
      </c>
      <c r="Z1201">
        <f>SUMIFS('总明细 源文件后台下'!Q:Q,'总明细 源文件后台下'!E:E,E1201,'总明细 源文件后台下'!C:C,"Refund")</f>
        <v>0</v>
      </c>
      <c r="AA1201">
        <f>SUMIFS('总明细 源文件后台下'!R:R,'总明细 源文件后台下'!E:E,E1201,'总明细 源文件后台下'!C:C,"Refund")</f>
        <v>0</v>
      </c>
      <c r="AB1201">
        <f>SUMIFS('总明细 源文件后台下'!S:S,'总明细 源文件后台下'!E:E,E1201,'总明细 源文件后台下'!C:C,"Refund")</f>
        <v>0</v>
      </c>
      <c r="AC1201">
        <f>SUMIFS('总明细 源文件后台下'!T:T,'总明细 源文件后台下'!E:E,E1201,'总明细 源文件后台下'!C:C,"Refund")</f>
        <v>0</v>
      </c>
      <c r="AD1201">
        <f>SUMIFS('总明细 源文件后台下'!U:U,'总明细 源文件后台下'!E:E,E1201,'总明细 源文件后台下'!C:C,"Refund")</f>
        <v>0</v>
      </c>
      <c r="AE1201">
        <f>SUMIFS('总明细 源文件后台下'!V:V,'总明细 源文件后台下'!E:E,E1201,'总明细 源文件后台下'!C:C,"Refund")</f>
        <v>0</v>
      </c>
      <c r="AF1201">
        <f>SUMIFS('总明细 源文件后台下'!W:W,'总明细 源文件后台下'!E:E,E1201,'总明细 源文件后台下'!C:C,"Refund")</f>
        <v>0</v>
      </c>
      <c r="AK1201">
        <f>(SUMIF('广告费 源文件后台下'!G:G,E1201,'广告费 源文件后台下'!M:M))*-1</f>
        <v>0</v>
      </c>
      <c r="AL1201">
        <f>SUMIFS('总明细 源文件后台下'!W:W,'总明细 源文件后台下'!E:E,E1201,'总明细 源文件后台下'!C:C,"Adjustment",'总明细 源文件后台下'!F:F,"FBA Inventory Reimbursement - Customer Return")</f>
        <v>0</v>
      </c>
      <c r="AM1201">
        <f>SUMIFS('总明细 源文件后台下'!W:W,'总明细 源文件后台下'!E:E,E1201,'总明细 源文件后台下'!C:C,"Adjustment",'总明细 源文件后台下'!F:F,"FBA Inventory Reimbursement - Damaged:Warehouse")</f>
        <v>0</v>
      </c>
      <c r="AN1201">
        <f>SUMIFS('总明细 源文件后台下'!W:W,'总明细 源文件后台下'!E:E,E1201,'总明细 源文件后台下'!C:C,"Adjustment",'总明细 源文件后台下'!F:F,"FBA Inventory Reimbursement - Customer Service Issue")</f>
        <v>0</v>
      </c>
      <c r="AO1201">
        <f>SUMIFS('总明细 源文件后台下'!W:W,'总明细 源文件后台下'!E:E,E1201,'总明细 源文件后台下'!C:C,"Adjustment",'总明细 源文件后台下'!F:F,"FBA Inventory Reimbursement - Fee Correction")</f>
        <v>0</v>
      </c>
      <c r="AP1201">
        <f>SUMIFS('总明细 源文件后台下'!W:W,'总明细 源文件后台下'!E:E,E1201,'总明细 源文件后台下'!C:C,"Adjustment",'总明细 源文件后台下'!F:F,"FBA Inventory Reimbursement - General Adjustment")</f>
        <v>0</v>
      </c>
      <c r="AQ1201">
        <f>SUMIFS('总明细 源文件后台下'!W:W,'总明细 源文件后台下'!E:E,E1201,'总明细 源文件后台下'!C:C,"Adjustment",'总明细 源文件后台下'!F:F,"FBA Inventory Reimbursement - Lost:Inbound")</f>
        <v>0</v>
      </c>
      <c r="AR1201">
        <f>SUMIFS('总明细 源文件后台下'!W:W,'总明细 源文件后台下'!E:E,E1201,'总明细 源文件后台下'!C:C,"Adjustment",'总明细 源文件后台下'!F:F,"FBA Inventory Reimbursement - Lost:Warehouse")</f>
        <v>0</v>
      </c>
      <c r="AS1201">
        <f>SUMIFS('总明细 源文件后台下'!W:W,'总明细 源文件后台下'!E:E,E1201,'总明细 源文件后台下'!C:C,"Adjustment",'总明细 源文件后台下'!F:F,"Non-subscription Fee Adjustment")</f>
        <v>0</v>
      </c>
      <c r="AT1201">
        <f>SUMIFS('总明细 源文件后台下'!W:W,'总明细 源文件后台下'!E:E,E1201,'总明细 源文件后台下'!C:C,"Adjustment",'总明细 源文件后台下'!F:F,"FBA Inventory Placement Service Fee")</f>
        <v>0</v>
      </c>
      <c r="AV1201">
        <f>SUMIF('FBA Customer Return Per Unit Fe'!B:B,E1201,'FBA Customer Return Per Unit Fe'!C:C)</f>
        <v>0</v>
      </c>
      <c r="AX1201">
        <f>(SUMIF('仓储费 源文件后台下'!C:C,E1201,'仓储费 源文件后台下'!V:V))*-1</f>
        <v>-1.6999999999999999E-3</v>
      </c>
      <c r="AZ1201">
        <f>SUMIF('Disposal Fee销毁费用-160.95'!B:B,E1201,'Disposal Fee销毁费用-160.95'!D:D)*-1</f>
        <v>0</v>
      </c>
      <c r="BC1201">
        <f>IFERROR(VLOOKUP(F1201,'优惠券-86.4'!F:I,4,0),0)</f>
        <v>0</v>
      </c>
      <c r="BD1201">
        <f>IFERROR(VLOOKUP(F1201,'早评-120'!E:H,4,0),0)</f>
        <v>0</v>
      </c>
      <c r="BF1201">
        <f t="shared" si="144"/>
        <v>-1.6999999999999999E-3</v>
      </c>
      <c r="BG1201">
        <f t="shared" si="145"/>
        <v>0</v>
      </c>
      <c r="BH1201">
        <f t="shared" si="146"/>
        <v>-1.1049999999999999E-2</v>
      </c>
      <c r="BQ1201" s="45">
        <f t="shared" si="147"/>
        <v>-1.1049999999999999E-2</v>
      </c>
      <c r="BR1201">
        <f>SUMIFS('9月销毁明细'!D:D,'9月销毁明细'!A:A,E1201,'9月销毁明细'!H:H,"Sellable")</f>
        <v>0</v>
      </c>
      <c r="BS1201">
        <f>SUMIFS('9月销毁明细'!G:G,'9月销毁明细'!A:A,E1201,'9月销毁明细'!H:H,"Sellable")</f>
        <v>0</v>
      </c>
      <c r="BT1201">
        <f>SUMIFS('9月销毁明细'!D:D,'9月销毁明细'!A:A,E1201,'9月销毁明细'!H:H,"Unsellable")</f>
        <v>0</v>
      </c>
      <c r="BU1201">
        <f>SUMIFS('9月销毁明细'!G:G,'9月销毁明细'!A:A,E1201,'9月销毁明细'!H:H,"Unsellable")</f>
        <v>0</v>
      </c>
      <c r="BW1201">
        <f>IFERROR(I1201*VLOOKUP(F1201,'9.3成本表'!C:L,10,0),0)</f>
        <v>0</v>
      </c>
      <c r="BX1201">
        <f t="shared" si="148"/>
        <v>0</v>
      </c>
      <c r="CC1201" s="45">
        <f t="shared" si="149"/>
        <v>-1.1049999999999999E-2</v>
      </c>
      <c r="CD1201" s="45">
        <f t="shared" si="150"/>
        <v>0</v>
      </c>
      <c r="CE1201" s="45">
        <f t="shared" si="151"/>
        <v>0</v>
      </c>
    </row>
    <row r="1202" spans="4:83" x14ac:dyDescent="0.25">
      <c r="D1202" s="20" t="s">
        <v>2513</v>
      </c>
      <c r="E1202" s="20" t="s">
        <v>2514</v>
      </c>
      <c r="F1202" s="20">
        <v>6855</v>
      </c>
      <c r="G1202">
        <v>1196</v>
      </c>
      <c r="H1202" s="20"/>
      <c r="I1202">
        <f>SUMIFS('总明细 源文件后台下'!G:G,'总明细 源文件后台下'!E:E,E1202,'总明细 源文件后台下'!C:C,"Order")</f>
        <v>0</v>
      </c>
      <c r="J1202">
        <f>SUMIFS('总明细 源文件后台下'!M:M,'总明细 源文件后台下'!E:E,E1202,'总明细 源文件后台下'!C:C,"Order")</f>
        <v>0</v>
      </c>
      <c r="K1202">
        <f>SUMIFS('总明细 源文件后台下'!N:N,'总明细 源文件后台下'!E:E,E1202,'总明细 源文件后台下'!C:C,"Order")</f>
        <v>0</v>
      </c>
      <c r="L1202">
        <f>SUMIFS('总明细 源文件后台下'!O:O,'总明细 源文件后台下'!E:E,E1202,'总明细 源文件后台下'!C:C,"Order")</f>
        <v>0</v>
      </c>
      <c r="M1202">
        <f>SUMIFS('总明细 源文件后台下'!P:P,'总明细 源文件后台下'!E:E,E1202,'总明细 源文件后台下'!C:C,"Order")</f>
        <v>0</v>
      </c>
      <c r="N1202">
        <f>SUMIFS('总明细 源文件后台下'!Q:Q,'总明细 源文件后台下'!E:E,E1202,'总明细 源文件后台下'!C:C,"Order")</f>
        <v>0</v>
      </c>
      <c r="O1202">
        <f>SUMIFS('总明细 源文件后台下'!R:R,'总明细 源文件后台下'!E:E,E1202,'总明细 源文件后台下'!C:C,"Order")</f>
        <v>0</v>
      </c>
      <c r="P1202">
        <f>SUMIFS('总明细 源文件后台下'!S:S,'总明细 源文件后台下'!E:E,E1202,'总明细 源文件后台下'!C:C,"Order")</f>
        <v>0</v>
      </c>
      <c r="Q1202">
        <f>SUMIFS('总明细 源文件后台下'!T:T,'总明细 源文件后台下'!E:E,E1202,'总明细 源文件后台下'!C:C,"Order")</f>
        <v>0</v>
      </c>
      <c r="R1202">
        <f>SUMIFS('总明细 源文件后台下'!U:U,'总明细 源文件后台下'!E:E,E1202,'总明细 源文件后台下'!C:C,"Order")</f>
        <v>0</v>
      </c>
      <c r="S1202">
        <f>SUMIFS('总明细 源文件后台下'!V:V,'总明细 源文件后台下'!E:E,E1202,'总明细 源文件后台下'!C:C,"Order")</f>
        <v>0</v>
      </c>
      <c r="T1202">
        <f>SUMIFS('总明细 源文件后台下'!W:W,'总明细 源文件后台下'!E:E,E1202,'总明细 源文件后台下'!C:C,"Order")</f>
        <v>0</v>
      </c>
      <c r="U1202">
        <f>SUMIFS('总明细 源文件后台下'!G:G,'总明细 源文件后台下'!E:E,E1202,'总明细 源文件后台下'!C:C,"Refund")</f>
        <v>0</v>
      </c>
      <c r="V1202">
        <f>SUMIFS('总明细 源文件后台下'!M:M,'总明细 源文件后台下'!E:E,E1202,'总明细 源文件后台下'!C:C,"Refund")</f>
        <v>0</v>
      </c>
      <c r="W1202">
        <f>SUMIFS('总明细 源文件后台下'!N:N,'总明细 源文件后台下'!E:E,E1202,'总明细 源文件后台下'!C:C,"Refund")</f>
        <v>0</v>
      </c>
      <c r="X1202">
        <f>SUMIFS('总明细 源文件后台下'!O:O,'总明细 源文件后台下'!E:E,E1202,'总明细 源文件后台下'!C:C,"Refund")</f>
        <v>0</v>
      </c>
      <c r="Y1202">
        <f>SUMIFS('总明细 源文件后台下'!P:P,'总明细 源文件后台下'!E:E,E1202,'总明细 源文件后台下'!C:C,"Refund")</f>
        <v>0</v>
      </c>
      <c r="Z1202">
        <f>SUMIFS('总明细 源文件后台下'!Q:Q,'总明细 源文件后台下'!E:E,E1202,'总明细 源文件后台下'!C:C,"Refund")</f>
        <v>0</v>
      </c>
      <c r="AA1202">
        <f>SUMIFS('总明细 源文件后台下'!R:R,'总明细 源文件后台下'!E:E,E1202,'总明细 源文件后台下'!C:C,"Refund")</f>
        <v>0</v>
      </c>
      <c r="AB1202">
        <f>SUMIFS('总明细 源文件后台下'!S:S,'总明细 源文件后台下'!E:E,E1202,'总明细 源文件后台下'!C:C,"Refund")</f>
        <v>0</v>
      </c>
      <c r="AC1202">
        <f>SUMIFS('总明细 源文件后台下'!T:T,'总明细 源文件后台下'!E:E,E1202,'总明细 源文件后台下'!C:C,"Refund")</f>
        <v>0</v>
      </c>
      <c r="AD1202">
        <f>SUMIFS('总明细 源文件后台下'!U:U,'总明细 源文件后台下'!E:E,E1202,'总明细 源文件后台下'!C:C,"Refund")</f>
        <v>0</v>
      </c>
      <c r="AE1202">
        <f>SUMIFS('总明细 源文件后台下'!V:V,'总明细 源文件后台下'!E:E,E1202,'总明细 源文件后台下'!C:C,"Refund")</f>
        <v>0</v>
      </c>
      <c r="AF1202">
        <f>SUMIFS('总明细 源文件后台下'!W:W,'总明细 源文件后台下'!E:E,E1202,'总明细 源文件后台下'!C:C,"Refund")</f>
        <v>0</v>
      </c>
      <c r="AK1202">
        <f>(SUMIF('广告费 源文件后台下'!G:G,E1202,'广告费 源文件后台下'!M:M))*-1</f>
        <v>0</v>
      </c>
      <c r="AL1202">
        <f>SUMIFS('总明细 源文件后台下'!W:W,'总明细 源文件后台下'!E:E,E1202,'总明细 源文件后台下'!C:C,"Adjustment",'总明细 源文件后台下'!F:F,"FBA Inventory Reimbursement - Customer Return")</f>
        <v>0</v>
      </c>
      <c r="AM1202">
        <f>SUMIFS('总明细 源文件后台下'!W:W,'总明细 源文件后台下'!E:E,E1202,'总明细 源文件后台下'!C:C,"Adjustment",'总明细 源文件后台下'!F:F,"FBA Inventory Reimbursement - Damaged:Warehouse")</f>
        <v>0</v>
      </c>
      <c r="AN1202">
        <f>SUMIFS('总明细 源文件后台下'!W:W,'总明细 源文件后台下'!E:E,E1202,'总明细 源文件后台下'!C:C,"Adjustment",'总明细 源文件后台下'!F:F,"FBA Inventory Reimbursement - Customer Service Issue")</f>
        <v>0</v>
      </c>
      <c r="AO1202">
        <f>SUMIFS('总明细 源文件后台下'!W:W,'总明细 源文件后台下'!E:E,E1202,'总明细 源文件后台下'!C:C,"Adjustment",'总明细 源文件后台下'!F:F,"FBA Inventory Reimbursement - Fee Correction")</f>
        <v>0</v>
      </c>
      <c r="AP1202">
        <f>SUMIFS('总明细 源文件后台下'!W:W,'总明细 源文件后台下'!E:E,E1202,'总明细 源文件后台下'!C:C,"Adjustment",'总明细 源文件后台下'!F:F,"FBA Inventory Reimbursement - General Adjustment")</f>
        <v>0</v>
      </c>
      <c r="AQ1202">
        <f>SUMIFS('总明细 源文件后台下'!W:W,'总明细 源文件后台下'!E:E,E1202,'总明细 源文件后台下'!C:C,"Adjustment",'总明细 源文件后台下'!F:F,"FBA Inventory Reimbursement - Lost:Inbound")</f>
        <v>0</v>
      </c>
      <c r="AR1202">
        <f>SUMIFS('总明细 源文件后台下'!W:W,'总明细 源文件后台下'!E:E,E1202,'总明细 源文件后台下'!C:C,"Adjustment",'总明细 源文件后台下'!F:F,"FBA Inventory Reimbursement - Lost:Warehouse")</f>
        <v>0</v>
      </c>
      <c r="AS1202">
        <f>SUMIFS('总明细 源文件后台下'!W:W,'总明细 源文件后台下'!E:E,E1202,'总明细 源文件后台下'!C:C,"Adjustment",'总明细 源文件后台下'!F:F,"Non-subscription Fee Adjustment")</f>
        <v>0</v>
      </c>
      <c r="AT1202">
        <f>SUMIFS('总明细 源文件后台下'!W:W,'总明细 源文件后台下'!E:E,E1202,'总明细 源文件后台下'!C:C,"Adjustment",'总明细 源文件后台下'!F:F,"FBA Inventory Placement Service Fee")</f>
        <v>0</v>
      </c>
      <c r="AV1202">
        <f>SUMIF('FBA Customer Return Per Unit Fe'!B:B,E1202,'FBA Customer Return Per Unit Fe'!C:C)</f>
        <v>0</v>
      </c>
      <c r="AX1202">
        <f>(SUMIF('仓储费 源文件后台下'!C:C,E1202,'仓储费 源文件后台下'!V:V))*-1</f>
        <v>0</v>
      </c>
      <c r="AZ1202">
        <f>SUMIF('Disposal Fee销毁费用-160.95'!B:B,E1202,'Disposal Fee销毁费用-160.95'!D:D)*-1</f>
        <v>0</v>
      </c>
      <c r="BC1202">
        <f>IFERROR(VLOOKUP(F1202,'优惠券-86.4'!F:I,4,0),0)</f>
        <v>0</v>
      </c>
      <c r="BD1202">
        <f>IFERROR(VLOOKUP(F1202,'早评-120'!E:H,4,0),0)</f>
        <v>0</v>
      </c>
      <c r="BF1202">
        <f t="shared" si="144"/>
        <v>0</v>
      </c>
      <c r="BG1202">
        <f t="shared" si="145"/>
        <v>0</v>
      </c>
      <c r="BH1202">
        <f t="shared" si="146"/>
        <v>0</v>
      </c>
      <c r="BQ1202" s="45">
        <f t="shared" si="147"/>
        <v>0</v>
      </c>
      <c r="BR1202">
        <f>SUMIFS('9月销毁明细'!D:D,'9月销毁明细'!A:A,E1202,'9月销毁明细'!H:H,"Sellable")</f>
        <v>0</v>
      </c>
      <c r="BS1202">
        <f>SUMIFS('9月销毁明细'!G:G,'9月销毁明细'!A:A,E1202,'9月销毁明细'!H:H,"Sellable")</f>
        <v>0</v>
      </c>
      <c r="BT1202">
        <f>SUMIFS('9月销毁明细'!D:D,'9月销毁明细'!A:A,E1202,'9月销毁明细'!H:H,"Unsellable")</f>
        <v>0</v>
      </c>
      <c r="BU1202">
        <f>SUMIFS('9月销毁明细'!G:G,'9月销毁明细'!A:A,E1202,'9月销毁明细'!H:H,"Unsellable")</f>
        <v>0</v>
      </c>
      <c r="BW1202">
        <f>IFERROR(I1202*VLOOKUP(F1202,'9.3成本表'!C:L,10,0),0)</f>
        <v>0</v>
      </c>
      <c r="BX1202">
        <f t="shared" si="148"/>
        <v>0</v>
      </c>
      <c r="CC1202" s="45">
        <f t="shared" si="149"/>
        <v>0</v>
      </c>
      <c r="CD1202" s="45">
        <f t="shared" si="150"/>
        <v>0</v>
      </c>
      <c r="CE1202" s="45">
        <f t="shared" si="151"/>
        <v>0</v>
      </c>
    </row>
    <row r="1203" spans="4:83" x14ac:dyDescent="0.25">
      <c r="D1203" s="20" t="s">
        <v>2515</v>
      </c>
      <c r="E1203" s="20" t="s">
        <v>2516</v>
      </c>
      <c r="F1203" s="20">
        <v>6855</v>
      </c>
      <c r="G1203">
        <v>1197</v>
      </c>
      <c r="H1203" s="20"/>
      <c r="I1203">
        <f>SUMIFS('总明细 源文件后台下'!G:G,'总明细 源文件后台下'!E:E,E1203,'总明细 源文件后台下'!C:C,"Order")</f>
        <v>0</v>
      </c>
      <c r="J1203">
        <f>SUMIFS('总明细 源文件后台下'!M:M,'总明细 源文件后台下'!E:E,E1203,'总明细 源文件后台下'!C:C,"Order")</f>
        <v>0</v>
      </c>
      <c r="K1203">
        <f>SUMIFS('总明细 源文件后台下'!N:N,'总明细 源文件后台下'!E:E,E1203,'总明细 源文件后台下'!C:C,"Order")</f>
        <v>0</v>
      </c>
      <c r="L1203">
        <f>SUMIFS('总明细 源文件后台下'!O:O,'总明细 源文件后台下'!E:E,E1203,'总明细 源文件后台下'!C:C,"Order")</f>
        <v>0</v>
      </c>
      <c r="M1203">
        <f>SUMIFS('总明细 源文件后台下'!P:P,'总明细 源文件后台下'!E:E,E1203,'总明细 源文件后台下'!C:C,"Order")</f>
        <v>0</v>
      </c>
      <c r="N1203">
        <f>SUMIFS('总明细 源文件后台下'!Q:Q,'总明细 源文件后台下'!E:E,E1203,'总明细 源文件后台下'!C:C,"Order")</f>
        <v>0</v>
      </c>
      <c r="O1203">
        <f>SUMIFS('总明细 源文件后台下'!R:R,'总明细 源文件后台下'!E:E,E1203,'总明细 源文件后台下'!C:C,"Order")</f>
        <v>0</v>
      </c>
      <c r="P1203">
        <f>SUMIFS('总明细 源文件后台下'!S:S,'总明细 源文件后台下'!E:E,E1203,'总明细 源文件后台下'!C:C,"Order")</f>
        <v>0</v>
      </c>
      <c r="Q1203">
        <f>SUMIFS('总明细 源文件后台下'!T:T,'总明细 源文件后台下'!E:E,E1203,'总明细 源文件后台下'!C:C,"Order")</f>
        <v>0</v>
      </c>
      <c r="R1203">
        <f>SUMIFS('总明细 源文件后台下'!U:U,'总明细 源文件后台下'!E:E,E1203,'总明细 源文件后台下'!C:C,"Order")</f>
        <v>0</v>
      </c>
      <c r="S1203">
        <f>SUMIFS('总明细 源文件后台下'!V:V,'总明细 源文件后台下'!E:E,E1203,'总明细 源文件后台下'!C:C,"Order")</f>
        <v>0</v>
      </c>
      <c r="T1203">
        <f>SUMIFS('总明细 源文件后台下'!W:W,'总明细 源文件后台下'!E:E,E1203,'总明细 源文件后台下'!C:C,"Order")</f>
        <v>0</v>
      </c>
      <c r="U1203">
        <f>SUMIFS('总明细 源文件后台下'!G:G,'总明细 源文件后台下'!E:E,E1203,'总明细 源文件后台下'!C:C,"Refund")</f>
        <v>0</v>
      </c>
      <c r="V1203">
        <f>SUMIFS('总明细 源文件后台下'!M:M,'总明细 源文件后台下'!E:E,E1203,'总明细 源文件后台下'!C:C,"Refund")</f>
        <v>0</v>
      </c>
      <c r="W1203">
        <f>SUMIFS('总明细 源文件后台下'!N:N,'总明细 源文件后台下'!E:E,E1203,'总明细 源文件后台下'!C:C,"Refund")</f>
        <v>0</v>
      </c>
      <c r="X1203">
        <f>SUMIFS('总明细 源文件后台下'!O:O,'总明细 源文件后台下'!E:E,E1203,'总明细 源文件后台下'!C:C,"Refund")</f>
        <v>0</v>
      </c>
      <c r="Y1203">
        <f>SUMIFS('总明细 源文件后台下'!P:P,'总明细 源文件后台下'!E:E,E1203,'总明细 源文件后台下'!C:C,"Refund")</f>
        <v>0</v>
      </c>
      <c r="Z1203">
        <f>SUMIFS('总明细 源文件后台下'!Q:Q,'总明细 源文件后台下'!E:E,E1203,'总明细 源文件后台下'!C:C,"Refund")</f>
        <v>0</v>
      </c>
      <c r="AA1203">
        <f>SUMIFS('总明细 源文件后台下'!R:R,'总明细 源文件后台下'!E:E,E1203,'总明细 源文件后台下'!C:C,"Refund")</f>
        <v>0</v>
      </c>
      <c r="AB1203">
        <f>SUMIFS('总明细 源文件后台下'!S:S,'总明细 源文件后台下'!E:E,E1203,'总明细 源文件后台下'!C:C,"Refund")</f>
        <v>0</v>
      </c>
      <c r="AC1203">
        <f>SUMIFS('总明细 源文件后台下'!T:T,'总明细 源文件后台下'!E:E,E1203,'总明细 源文件后台下'!C:C,"Refund")</f>
        <v>0</v>
      </c>
      <c r="AD1203">
        <f>SUMIFS('总明细 源文件后台下'!U:U,'总明细 源文件后台下'!E:E,E1203,'总明细 源文件后台下'!C:C,"Refund")</f>
        <v>0</v>
      </c>
      <c r="AE1203">
        <f>SUMIFS('总明细 源文件后台下'!V:V,'总明细 源文件后台下'!E:E,E1203,'总明细 源文件后台下'!C:C,"Refund")</f>
        <v>0</v>
      </c>
      <c r="AF1203">
        <f>SUMIFS('总明细 源文件后台下'!W:W,'总明细 源文件后台下'!E:E,E1203,'总明细 源文件后台下'!C:C,"Refund")</f>
        <v>0</v>
      </c>
      <c r="AK1203">
        <f>(SUMIF('广告费 源文件后台下'!G:G,E1203,'广告费 源文件后台下'!M:M))*-1</f>
        <v>0</v>
      </c>
      <c r="AL1203">
        <f>SUMIFS('总明细 源文件后台下'!W:W,'总明细 源文件后台下'!E:E,E1203,'总明细 源文件后台下'!C:C,"Adjustment",'总明细 源文件后台下'!F:F,"FBA Inventory Reimbursement - Customer Return")</f>
        <v>0</v>
      </c>
      <c r="AM1203">
        <f>SUMIFS('总明细 源文件后台下'!W:W,'总明细 源文件后台下'!E:E,E1203,'总明细 源文件后台下'!C:C,"Adjustment",'总明细 源文件后台下'!F:F,"FBA Inventory Reimbursement - Damaged:Warehouse")</f>
        <v>0</v>
      </c>
      <c r="AN1203">
        <f>SUMIFS('总明细 源文件后台下'!W:W,'总明细 源文件后台下'!E:E,E1203,'总明细 源文件后台下'!C:C,"Adjustment",'总明细 源文件后台下'!F:F,"FBA Inventory Reimbursement - Customer Service Issue")</f>
        <v>0</v>
      </c>
      <c r="AO1203">
        <f>SUMIFS('总明细 源文件后台下'!W:W,'总明细 源文件后台下'!E:E,E1203,'总明细 源文件后台下'!C:C,"Adjustment",'总明细 源文件后台下'!F:F,"FBA Inventory Reimbursement - Fee Correction")</f>
        <v>0</v>
      </c>
      <c r="AP1203">
        <f>SUMIFS('总明细 源文件后台下'!W:W,'总明细 源文件后台下'!E:E,E1203,'总明细 源文件后台下'!C:C,"Adjustment",'总明细 源文件后台下'!F:F,"FBA Inventory Reimbursement - General Adjustment")</f>
        <v>0</v>
      </c>
      <c r="AQ1203">
        <f>SUMIFS('总明细 源文件后台下'!W:W,'总明细 源文件后台下'!E:E,E1203,'总明细 源文件后台下'!C:C,"Adjustment",'总明细 源文件后台下'!F:F,"FBA Inventory Reimbursement - Lost:Inbound")</f>
        <v>0</v>
      </c>
      <c r="AR1203">
        <f>SUMIFS('总明细 源文件后台下'!W:W,'总明细 源文件后台下'!E:E,E1203,'总明细 源文件后台下'!C:C,"Adjustment",'总明细 源文件后台下'!F:F,"FBA Inventory Reimbursement - Lost:Warehouse")</f>
        <v>0</v>
      </c>
      <c r="AS1203">
        <f>SUMIFS('总明细 源文件后台下'!W:W,'总明细 源文件后台下'!E:E,E1203,'总明细 源文件后台下'!C:C,"Adjustment",'总明细 源文件后台下'!F:F,"Non-subscription Fee Adjustment")</f>
        <v>0</v>
      </c>
      <c r="AT1203">
        <f>SUMIFS('总明细 源文件后台下'!W:W,'总明细 源文件后台下'!E:E,E1203,'总明细 源文件后台下'!C:C,"Adjustment",'总明细 源文件后台下'!F:F,"FBA Inventory Placement Service Fee")</f>
        <v>0</v>
      </c>
      <c r="AV1203">
        <f>SUMIF('FBA Customer Return Per Unit Fe'!B:B,E1203,'FBA Customer Return Per Unit Fe'!C:C)</f>
        <v>0</v>
      </c>
      <c r="AX1203">
        <f>(SUMIF('仓储费 源文件后台下'!C:C,E1203,'仓储费 源文件后台下'!V:V))*-1</f>
        <v>0</v>
      </c>
      <c r="AZ1203">
        <f>SUMIF('Disposal Fee销毁费用-160.95'!B:B,E1203,'Disposal Fee销毁费用-160.95'!D:D)*-1</f>
        <v>0</v>
      </c>
      <c r="BC1203">
        <f>IFERROR(VLOOKUP(F1203,'优惠券-86.4'!F:I,4,0),0)</f>
        <v>0</v>
      </c>
      <c r="BD1203">
        <f>IFERROR(VLOOKUP(F1203,'早评-120'!E:H,4,0),0)</f>
        <v>0</v>
      </c>
      <c r="BF1203">
        <f t="shared" si="144"/>
        <v>0</v>
      </c>
      <c r="BG1203">
        <f t="shared" si="145"/>
        <v>0</v>
      </c>
      <c r="BH1203">
        <f t="shared" si="146"/>
        <v>0</v>
      </c>
      <c r="BQ1203" s="45">
        <f t="shared" si="147"/>
        <v>0</v>
      </c>
      <c r="BR1203">
        <f>SUMIFS('9月销毁明细'!D:D,'9月销毁明细'!A:A,E1203,'9月销毁明细'!H:H,"Sellable")</f>
        <v>0</v>
      </c>
      <c r="BS1203">
        <f>SUMIFS('9月销毁明细'!G:G,'9月销毁明细'!A:A,E1203,'9月销毁明细'!H:H,"Sellable")</f>
        <v>0</v>
      </c>
      <c r="BT1203">
        <f>SUMIFS('9月销毁明细'!D:D,'9月销毁明细'!A:A,E1203,'9月销毁明细'!H:H,"Unsellable")</f>
        <v>0</v>
      </c>
      <c r="BU1203">
        <f>SUMIFS('9月销毁明细'!G:G,'9月销毁明细'!A:A,E1203,'9月销毁明细'!H:H,"Unsellable")</f>
        <v>0</v>
      </c>
      <c r="BW1203">
        <f>IFERROR(I1203*VLOOKUP(F1203,'9.3成本表'!C:L,10,0),0)</f>
        <v>0</v>
      </c>
      <c r="BX1203">
        <f t="shared" si="148"/>
        <v>0</v>
      </c>
      <c r="CC1203" s="45">
        <f t="shared" si="149"/>
        <v>0</v>
      </c>
      <c r="CD1203" s="45">
        <f t="shared" si="150"/>
        <v>0</v>
      </c>
      <c r="CE1203" s="45">
        <f t="shared" si="151"/>
        <v>0</v>
      </c>
    </row>
    <row r="1204" spans="4:83" x14ac:dyDescent="0.25">
      <c r="D1204" s="20" t="s">
        <v>2517</v>
      </c>
      <c r="E1204" s="20" t="s">
        <v>2518</v>
      </c>
      <c r="F1204" s="20">
        <v>6855</v>
      </c>
      <c r="G1204">
        <v>1198</v>
      </c>
      <c r="H1204" s="20"/>
      <c r="I1204">
        <f>SUMIFS('总明细 源文件后台下'!G:G,'总明细 源文件后台下'!E:E,E1204,'总明细 源文件后台下'!C:C,"Order")</f>
        <v>0</v>
      </c>
      <c r="J1204">
        <f>SUMIFS('总明细 源文件后台下'!M:M,'总明细 源文件后台下'!E:E,E1204,'总明细 源文件后台下'!C:C,"Order")</f>
        <v>0</v>
      </c>
      <c r="K1204">
        <f>SUMIFS('总明细 源文件后台下'!N:N,'总明细 源文件后台下'!E:E,E1204,'总明细 源文件后台下'!C:C,"Order")</f>
        <v>0</v>
      </c>
      <c r="L1204">
        <f>SUMIFS('总明细 源文件后台下'!O:O,'总明细 源文件后台下'!E:E,E1204,'总明细 源文件后台下'!C:C,"Order")</f>
        <v>0</v>
      </c>
      <c r="M1204">
        <f>SUMIFS('总明细 源文件后台下'!P:P,'总明细 源文件后台下'!E:E,E1204,'总明细 源文件后台下'!C:C,"Order")</f>
        <v>0</v>
      </c>
      <c r="N1204">
        <f>SUMIFS('总明细 源文件后台下'!Q:Q,'总明细 源文件后台下'!E:E,E1204,'总明细 源文件后台下'!C:C,"Order")</f>
        <v>0</v>
      </c>
      <c r="O1204">
        <f>SUMIFS('总明细 源文件后台下'!R:R,'总明细 源文件后台下'!E:E,E1204,'总明细 源文件后台下'!C:C,"Order")</f>
        <v>0</v>
      </c>
      <c r="P1204">
        <f>SUMIFS('总明细 源文件后台下'!S:S,'总明细 源文件后台下'!E:E,E1204,'总明细 源文件后台下'!C:C,"Order")</f>
        <v>0</v>
      </c>
      <c r="Q1204">
        <f>SUMIFS('总明细 源文件后台下'!T:T,'总明细 源文件后台下'!E:E,E1204,'总明细 源文件后台下'!C:C,"Order")</f>
        <v>0</v>
      </c>
      <c r="R1204">
        <f>SUMIFS('总明细 源文件后台下'!U:U,'总明细 源文件后台下'!E:E,E1204,'总明细 源文件后台下'!C:C,"Order")</f>
        <v>0</v>
      </c>
      <c r="S1204">
        <f>SUMIFS('总明细 源文件后台下'!V:V,'总明细 源文件后台下'!E:E,E1204,'总明细 源文件后台下'!C:C,"Order")</f>
        <v>0</v>
      </c>
      <c r="T1204">
        <f>SUMIFS('总明细 源文件后台下'!W:W,'总明细 源文件后台下'!E:E,E1204,'总明细 源文件后台下'!C:C,"Order")</f>
        <v>0</v>
      </c>
      <c r="U1204">
        <f>SUMIFS('总明细 源文件后台下'!G:G,'总明细 源文件后台下'!E:E,E1204,'总明细 源文件后台下'!C:C,"Refund")</f>
        <v>0</v>
      </c>
      <c r="V1204">
        <f>SUMIFS('总明细 源文件后台下'!M:M,'总明细 源文件后台下'!E:E,E1204,'总明细 源文件后台下'!C:C,"Refund")</f>
        <v>0</v>
      </c>
      <c r="W1204">
        <f>SUMIFS('总明细 源文件后台下'!N:N,'总明细 源文件后台下'!E:E,E1204,'总明细 源文件后台下'!C:C,"Refund")</f>
        <v>0</v>
      </c>
      <c r="X1204">
        <f>SUMIFS('总明细 源文件后台下'!O:O,'总明细 源文件后台下'!E:E,E1204,'总明细 源文件后台下'!C:C,"Refund")</f>
        <v>0</v>
      </c>
      <c r="Y1204">
        <f>SUMIFS('总明细 源文件后台下'!P:P,'总明细 源文件后台下'!E:E,E1204,'总明细 源文件后台下'!C:C,"Refund")</f>
        <v>0</v>
      </c>
      <c r="Z1204">
        <f>SUMIFS('总明细 源文件后台下'!Q:Q,'总明细 源文件后台下'!E:E,E1204,'总明细 源文件后台下'!C:C,"Refund")</f>
        <v>0</v>
      </c>
      <c r="AA1204">
        <f>SUMIFS('总明细 源文件后台下'!R:R,'总明细 源文件后台下'!E:E,E1204,'总明细 源文件后台下'!C:C,"Refund")</f>
        <v>0</v>
      </c>
      <c r="AB1204">
        <f>SUMIFS('总明细 源文件后台下'!S:S,'总明细 源文件后台下'!E:E,E1204,'总明细 源文件后台下'!C:C,"Refund")</f>
        <v>0</v>
      </c>
      <c r="AC1204">
        <f>SUMIFS('总明细 源文件后台下'!T:T,'总明细 源文件后台下'!E:E,E1204,'总明细 源文件后台下'!C:C,"Refund")</f>
        <v>0</v>
      </c>
      <c r="AD1204">
        <f>SUMIFS('总明细 源文件后台下'!U:U,'总明细 源文件后台下'!E:E,E1204,'总明细 源文件后台下'!C:C,"Refund")</f>
        <v>0</v>
      </c>
      <c r="AE1204">
        <f>SUMIFS('总明细 源文件后台下'!V:V,'总明细 源文件后台下'!E:E,E1204,'总明细 源文件后台下'!C:C,"Refund")</f>
        <v>0</v>
      </c>
      <c r="AF1204">
        <f>SUMIFS('总明细 源文件后台下'!W:W,'总明细 源文件后台下'!E:E,E1204,'总明细 源文件后台下'!C:C,"Refund")</f>
        <v>0</v>
      </c>
      <c r="AK1204">
        <f>(SUMIF('广告费 源文件后台下'!G:G,E1204,'广告费 源文件后台下'!M:M))*-1</f>
        <v>0</v>
      </c>
      <c r="AL1204">
        <f>SUMIFS('总明细 源文件后台下'!W:W,'总明细 源文件后台下'!E:E,E1204,'总明细 源文件后台下'!C:C,"Adjustment",'总明细 源文件后台下'!F:F,"FBA Inventory Reimbursement - Customer Return")</f>
        <v>0</v>
      </c>
      <c r="AM1204">
        <f>SUMIFS('总明细 源文件后台下'!W:W,'总明细 源文件后台下'!E:E,E1204,'总明细 源文件后台下'!C:C,"Adjustment",'总明细 源文件后台下'!F:F,"FBA Inventory Reimbursement - Damaged:Warehouse")</f>
        <v>0</v>
      </c>
      <c r="AN1204">
        <f>SUMIFS('总明细 源文件后台下'!W:W,'总明细 源文件后台下'!E:E,E1204,'总明细 源文件后台下'!C:C,"Adjustment",'总明细 源文件后台下'!F:F,"FBA Inventory Reimbursement - Customer Service Issue")</f>
        <v>0</v>
      </c>
      <c r="AO1204">
        <f>SUMIFS('总明细 源文件后台下'!W:W,'总明细 源文件后台下'!E:E,E1204,'总明细 源文件后台下'!C:C,"Adjustment",'总明细 源文件后台下'!F:F,"FBA Inventory Reimbursement - Fee Correction")</f>
        <v>0</v>
      </c>
      <c r="AP1204">
        <f>SUMIFS('总明细 源文件后台下'!W:W,'总明细 源文件后台下'!E:E,E1204,'总明细 源文件后台下'!C:C,"Adjustment",'总明细 源文件后台下'!F:F,"FBA Inventory Reimbursement - General Adjustment")</f>
        <v>0</v>
      </c>
      <c r="AQ1204">
        <f>SUMIFS('总明细 源文件后台下'!W:W,'总明细 源文件后台下'!E:E,E1204,'总明细 源文件后台下'!C:C,"Adjustment",'总明细 源文件后台下'!F:F,"FBA Inventory Reimbursement - Lost:Inbound")</f>
        <v>0</v>
      </c>
      <c r="AR1204">
        <f>SUMIFS('总明细 源文件后台下'!W:W,'总明细 源文件后台下'!E:E,E1204,'总明细 源文件后台下'!C:C,"Adjustment",'总明细 源文件后台下'!F:F,"FBA Inventory Reimbursement - Lost:Warehouse")</f>
        <v>0</v>
      </c>
      <c r="AS1204">
        <f>SUMIFS('总明细 源文件后台下'!W:W,'总明细 源文件后台下'!E:E,E1204,'总明细 源文件后台下'!C:C,"Adjustment",'总明细 源文件后台下'!F:F,"Non-subscription Fee Adjustment")</f>
        <v>0</v>
      </c>
      <c r="AT1204">
        <f>SUMIFS('总明细 源文件后台下'!W:W,'总明细 源文件后台下'!E:E,E1204,'总明细 源文件后台下'!C:C,"Adjustment",'总明细 源文件后台下'!F:F,"FBA Inventory Placement Service Fee")</f>
        <v>0</v>
      </c>
      <c r="AV1204">
        <f>SUMIF('FBA Customer Return Per Unit Fe'!B:B,E1204,'FBA Customer Return Per Unit Fe'!C:C)</f>
        <v>0</v>
      </c>
      <c r="AX1204">
        <f>(SUMIF('仓储费 源文件后台下'!C:C,E1204,'仓储费 源文件后台下'!V:V))*-1</f>
        <v>0</v>
      </c>
      <c r="AZ1204">
        <f>SUMIF('Disposal Fee销毁费用-160.95'!B:B,E1204,'Disposal Fee销毁费用-160.95'!D:D)*-1</f>
        <v>0</v>
      </c>
      <c r="BC1204">
        <f>IFERROR(VLOOKUP(F1204,'优惠券-86.4'!F:I,4,0),0)</f>
        <v>0</v>
      </c>
      <c r="BD1204">
        <f>IFERROR(VLOOKUP(F1204,'早评-120'!E:H,4,0),0)</f>
        <v>0</v>
      </c>
      <c r="BF1204">
        <f t="shared" si="144"/>
        <v>0</v>
      </c>
      <c r="BG1204">
        <f t="shared" si="145"/>
        <v>0</v>
      </c>
      <c r="BH1204">
        <f t="shared" si="146"/>
        <v>0</v>
      </c>
      <c r="BQ1204" s="45">
        <f t="shared" si="147"/>
        <v>0</v>
      </c>
      <c r="BR1204">
        <f>SUMIFS('9月销毁明细'!D:D,'9月销毁明细'!A:A,E1204,'9月销毁明细'!H:H,"Sellable")</f>
        <v>0</v>
      </c>
      <c r="BS1204">
        <f>SUMIFS('9月销毁明细'!G:G,'9月销毁明细'!A:A,E1204,'9月销毁明细'!H:H,"Sellable")</f>
        <v>0</v>
      </c>
      <c r="BT1204">
        <f>SUMIFS('9月销毁明细'!D:D,'9月销毁明细'!A:A,E1204,'9月销毁明细'!H:H,"Unsellable")</f>
        <v>0</v>
      </c>
      <c r="BU1204">
        <f>SUMIFS('9月销毁明细'!G:G,'9月销毁明细'!A:A,E1204,'9月销毁明细'!H:H,"Unsellable")</f>
        <v>0</v>
      </c>
      <c r="BW1204">
        <f>IFERROR(I1204*VLOOKUP(F1204,'9.3成本表'!C:L,10,0),0)</f>
        <v>0</v>
      </c>
      <c r="BX1204">
        <f t="shared" si="148"/>
        <v>0</v>
      </c>
      <c r="CC1204" s="45">
        <f t="shared" si="149"/>
        <v>0</v>
      </c>
      <c r="CD1204" s="45">
        <f t="shared" si="150"/>
        <v>0</v>
      </c>
      <c r="CE1204" s="45">
        <f t="shared" si="151"/>
        <v>0</v>
      </c>
    </row>
    <row r="1205" spans="4:83" x14ac:dyDescent="0.25">
      <c r="D1205" s="20" t="s">
        <v>2519</v>
      </c>
      <c r="E1205" s="20" t="s">
        <v>2520</v>
      </c>
      <c r="F1205" s="20">
        <v>6855</v>
      </c>
      <c r="G1205">
        <v>1199</v>
      </c>
      <c r="H1205" s="20"/>
      <c r="I1205">
        <f>SUMIFS('总明细 源文件后台下'!G:G,'总明细 源文件后台下'!E:E,E1205,'总明细 源文件后台下'!C:C,"Order")</f>
        <v>0</v>
      </c>
      <c r="J1205">
        <f>SUMIFS('总明细 源文件后台下'!M:M,'总明细 源文件后台下'!E:E,E1205,'总明细 源文件后台下'!C:C,"Order")</f>
        <v>0</v>
      </c>
      <c r="K1205">
        <f>SUMIFS('总明细 源文件后台下'!N:N,'总明细 源文件后台下'!E:E,E1205,'总明细 源文件后台下'!C:C,"Order")</f>
        <v>0</v>
      </c>
      <c r="L1205">
        <f>SUMIFS('总明细 源文件后台下'!O:O,'总明细 源文件后台下'!E:E,E1205,'总明细 源文件后台下'!C:C,"Order")</f>
        <v>0</v>
      </c>
      <c r="M1205">
        <f>SUMIFS('总明细 源文件后台下'!P:P,'总明细 源文件后台下'!E:E,E1205,'总明细 源文件后台下'!C:C,"Order")</f>
        <v>0</v>
      </c>
      <c r="N1205">
        <f>SUMIFS('总明细 源文件后台下'!Q:Q,'总明细 源文件后台下'!E:E,E1205,'总明细 源文件后台下'!C:C,"Order")</f>
        <v>0</v>
      </c>
      <c r="O1205">
        <f>SUMIFS('总明细 源文件后台下'!R:R,'总明细 源文件后台下'!E:E,E1205,'总明细 源文件后台下'!C:C,"Order")</f>
        <v>0</v>
      </c>
      <c r="P1205">
        <f>SUMIFS('总明细 源文件后台下'!S:S,'总明细 源文件后台下'!E:E,E1205,'总明细 源文件后台下'!C:C,"Order")</f>
        <v>0</v>
      </c>
      <c r="Q1205">
        <f>SUMIFS('总明细 源文件后台下'!T:T,'总明细 源文件后台下'!E:E,E1205,'总明细 源文件后台下'!C:C,"Order")</f>
        <v>0</v>
      </c>
      <c r="R1205">
        <f>SUMIFS('总明细 源文件后台下'!U:U,'总明细 源文件后台下'!E:E,E1205,'总明细 源文件后台下'!C:C,"Order")</f>
        <v>0</v>
      </c>
      <c r="S1205">
        <f>SUMIFS('总明细 源文件后台下'!V:V,'总明细 源文件后台下'!E:E,E1205,'总明细 源文件后台下'!C:C,"Order")</f>
        <v>0</v>
      </c>
      <c r="T1205">
        <f>SUMIFS('总明细 源文件后台下'!W:W,'总明细 源文件后台下'!E:E,E1205,'总明细 源文件后台下'!C:C,"Order")</f>
        <v>0</v>
      </c>
      <c r="U1205">
        <f>SUMIFS('总明细 源文件后台下'!G:G,'总明细 源文件后台下'!E:E,E1205,'总明细 源文件后台下'!C:C,"Refund")</f>
        <v>0</v>
      </c>
      <c r="V1205">
        <f>SUMIFS('总明细 源文件后台下'!M:M,'总明细 源文件后台下'!E:E,E1205,'总明细 源文件后台下'!C:C,"Refund")</f>
        <v>0</v>
      </c>
      <c r="W1205">
        <f>SUMIFS('总明细 源文件后台下'!N:N,'总明细 源文件后台下'!E:E,E1205,'总明细 源文件后台下'!C:C,"Refund")</f>
        <v>0</v>
      </c>
      <c r="X1205">
        <f>SUMIFS('总明细 源文件后台下'!O:O,'总明细 源文件后台下'!E:E,E1205,'总明细 源文件后台下'!C:C,"Refund")</f>
        <v>0</v>
      </c>
      <c r="Y1205">
        <f>SUMIFS('总明细 源文件后台下'!P:P,'总明细 源文件后台下'!E:E,E1205,'总明细 源文件后台下'!C:C,"Refund")</f>
        <v>0</v>
      </c>
      <c r="Z1205">
        <f>SUMIFS('总明细 源文件后台下'!Q:Q,'总明细 源文件后台下'!E:E,E1205,'总明细 源文件后台下'!C:C,"Refund")</f>
        <v>0</v>
      </c>
      <c r="AA1205">
        <f>SUMIFS('总明细 源文件后台下'!R:R,'总明细 源文件后台下'!E:E,E1205,'总明细 源文件后台下'!C:C,"Refund")</f>
        <v>0</v>
      </c>
      <c r="AB1205">
        <f>SUMIFS('总明细 源文件后台下'!S:S,'总明细 源文件后台下'!E:E,E1205,'总明细 源文件后台下'!C:C,"Refund")</f>
        <v>0</v>
      </c>
      <c r="AC1205">
        <f>SUMIFS('总明细 源文件后台下'!T:T,'总明细 源文件后台下'!E:E,E1205,'总明细 源文件后台下'!C:C,"Refund")</f>
        <v>0</v>
      </c>
      <c r="AD1205">
        <f>SUMIFS('总明细 源文件后台下'!U:U,'总明细 源文件后台下'!E:E,E1205,'总明细 源文件后台下'!C:C,"Refund")</f>
        <v>0</v>
      </c>
      <c r="AE1205">
        <f>SUMIFS('总明细 源文件后台下'!V:V,'总明细 源文件后台下'!E:E,E1205,'总明细 源文件后台下'!C:C,"Refund")</f>
        <v>0</v>
      </c>
      <c r="AF1205">
        <f>SUMIFS('总明细 源文件后台下'!W:W,'总明细 源文件后台下'!E:E,E1205,'总明细 源文件后台下'!C:C,"Refund")</f>
        <v>0</v>
      </c>
      <c r="AK1205">
        <f>(SUMIF('广告费 源文件后台下'!G:G,E1205,'广告费 源文件后台下'!M:M))*-1</f>
        <v>0</v>
      </c>
      <c r="AL1205">
        <f>SUMIFS('总明细 源文件后台下'!W:W,'总明细 源文件后台下'!E:E,E1205,'总明细 源文件后台下'!C:C,"Adjustment",'总明细 源文件后台下'!F:F,"FBA Inventory Reimbursement - Customer Return")</f>
        <v>0</v>
      </c>
      <c r="AM1205">
        <f>SUMIFS('总明细 源文件后台下'!W:W,'总明细 源文件后台下'!E:E,E1205,'总明细 源文件后台下'!C:C,"Adjustment",'总明细 源文件后台下'!F:F,"FBA Inventory Reimbursement - Damaged:Warehouse")</f>
        <v>0</v>
      </c>
      <c r="AN1205">
        <f>SUMIFS('总明细 源文件后台下'!W:W,'总明细 源文件后台下'!E:E,E1205,'总明细 源文件后台下'!C:C,"Adjustment",'总明细 源文件后台下'!F:F,"FBA Inventory Reimbursement - Customer Service Issue")</f>
        <v>0</v>
      </c>
      <c r="AO1205">
        <f>SUMIFS('总明细 源文件后台下'!W:W,'总明细 源文件后台下'!E:E,E1205,'总明细 源文件后台下'!C:C,"Adjustment",'总明细 源文件后台下'!F:F,"FBA Inventory Reimbursement - Fee Correction")</f>
        <v>0</v>
      </c>
      <c r="AP1205">
        <f>SUMIFS('总明细 源文件后台下'!W:W,'总明细 源文件后台下'!E:E,E1205,'总明细 源文件后台下'!C:C,"Adjustment",'总明细 源文件后台下'!F:F,"FBA Inventory Reimbursement - General Adjustment")</f>
        <v>0</v>
      </c>
      <c r="AQ1205">
        <f>SUMIFS('总明细 源文件后台下'!W:W,'总明细 源文件后台下'!E:E,E1205,'总明细 源文件后台下'!C:C,"Adjustment",'总明细 源文件后台下'!F:F,"FBA Inventory Reimbursement - Lost:Inbound")</f>
        <v>0</v>
      </c>
      <c r="AR1205">
        <f>SUMIFS('总明细 源文件后台下'!W:W,'总明细 源文件后台下'!E:E,E1205,'总明细 源文件后台下'!C:C,"Adjustment",'总明细 源文件后台下'!F:F,"FBA Inventory Reimbursement - Lost:Warehouse")</f>
        <v>0</v>
      </c>
      <c r="AS1205">
        <f>SUMIFS('总明细 源文件后台下'!W:W,'总明细 源文件后台下'!E:E,E1205,'总明细 源文件后台下'!C:C,"Adjustment",'总明细 源文件后台下'!F:F,"Non-subscription Fee Adjustment")</f>
        <v>0</v>
      </c>
      <c r="AT1205">
        <f>SUMIFS('总明细 源文件后台下'!W:W,'总明细 源文件后台下'!E:E,E1205,'总明细 源文件后台下'!C:C,"Adjustment",'总明细 源文件后台下'!F:F,"FBA Inventory Placement Service Fee")</f>
        <v>0</v>
      </c>
      <c r="AV1205">
        <f>SUMIF('FBA Customer Return Per Unit Fe'!B:B,E1205,'FBA Customer Return Per Unit Fe'!C:C)</f>
        <v>0</v>
      </c>
      <c r="AX1205">
        <f>(SUMIF('仓储费 源文件后台下'!C:C,E1205,'仓储费 源文件后台下'!V:V))*-1</f>
        <v>0</v>
      </c>
      <c r="AZ1205">
        <f>SUMIF('Disposal Fee销毁费用-160.95'!B:B,E1205,'Disposal Fee销毁费用-160.95'!D:D)*-1</f>
        <v>0</v>
      </c>
      <c r="BC1205">
        <f>IFERROR(VLOOKUP(F1205,'优惠券-86.4'!F:I,4,0),0)</f>
        <v>0</v>
      </c>
      <c r="BD1205">
        <f>IFERROR(VLOOKUP(F1205,'早评-120'!E:H,4,0),0)</f>
        <v>0</v>
      </c>
      <c r="BF1205">
        <f t="shared" si="144"/>
        <v>0</v>
      </c>
      <c r="BG1205">
        <f t="shared" si="145"/>
        <v>0</v>
      </c>
      <c r="BH1205">
        <f t="shared" si="146"/>
        <v>0</v>
      </c>
      <c r="BQ1205" s="45">
        <f t="shared" si="147"/>
        <v>0</v>
      </c>
      <c r="BR1205">
        <f>SUMIFS('9月销毁明细'!D:D,'9月销毁明细'!A:A,E1205,'9月销毁明细'!H:H,"Sellable")</f>
        <v>0</v>
      </c>
      <c r="BS1205">
        <f>SUMIFS('9月销毁明细'!G:G,'9月销毁明细'!A:A,E1205,'9月销毁明细'!H:H,"Sellable")</f>
        <v>0</v>
      </c>
      <c r="BT1205">
        <f>SUMIFS('9月销毁明细'!D:D,'9月销毁明细'!A:A,E1205,'9月销毁明细'!H:H,"Unsellable")</f>
        <v>0</v>
      </c>
      <c r="BU1205">
        <f>SUMIFS('9月销毁明细'!G:G,'9月销毁明细'!A:A,E1205,'9月销毁明细'!H:H,"Unsellable")</f>
        <v>0</v>
      </c>
      <c r="BW1205">
        <f>IFERROR(I1205*VLOOKUP(F1205,'9.3成本表'!C:L,10,0),0)</f>
        <v>0</v>
      </c>
      <c r="BX1205">
        <f t="shared" si="148"/>
        <v>0</v>
      </c>
      <c r="CC1205" s="45">
        <f t="shared" si="149"/>
        <v>0</v>
      </c>
      <c r="CD1205" s="45">
        <f t="shared" si="150"/>
        <v>0</v>
      </c>
      <c r="CE1205" s="45">
        <f t="shared" si="151"/>
        <v>0</v>
      </c>
    </row>
    <row r="1206" spans="4:83" x14ac:dyDescent="0.25">
      <c r="D1206" s="20" t="s">
        <v>2521</v>
      </c>
      <c r="E1206" s="20" t="s">
        <v>2522</v>
      </c>
      <c r="F1206" s="20">
        <v>6855</v>
      </c>
      <c r="G1206">
        <v>1200</v>
      </c>
      <c r="H1206" s="20"/>
      <c r="I1206">
        <f>SUMIFS('总明细 源文件后台下'!G:G,'总明细 源文件后台下'!E:E,E1206,'总明细 源文件后台下'!C:C,"Order")</f>
        <v>0</v>
      </c>
      <c r="J1206">
        <f>SUMIFS('总明细 源文件后台下'!M:M,'总明细 源文件后台下'!E:E,E1206,'总明细 源文件后台下'!C:C,"Order")</f>
        <v>0</v>
      </c>
      <c r="K1206">
        <f>SUMIFS('总明细 源文件后台下'!N:N,'总明细 源文件后台下'!E:E,E1206,'总明细 源文件后台下'!C:C,"Order")</f>
        <v>0</v>
      </c>
      <c r="L1206">
        <f>SUMIFS('总明细 源文件后台下'!O:O,'总明细 源文件后台下'!E:E,E1206,'总明细 源文件后台下'!C:C,"Order")</f>
        <v>0</v>
      </c>
      <c r="M1206">
        <f>SUMIFS('总明细 源文件后台下'!P:P,'总明细 源文件后台下'!E:E,E1206,'总明细 源文件后台下'!C:C,"Order")</f>
        <v>0</v>
      </c>
      <c r="N1206">
        <f>SUMIFS('总明细 源文件后台下'!Q:Q,'总明细 源文件后台下'!E:E,E1206,'总明细 源文件后台下'!C:C,"Order")</f>
        <v>0</v>
      </c>
      <c r="O1206">
        <f>SUMIFS('总明细 源文件后台下'!R:R,'总明细 源文件后台下'!E:E,E1206,'总明细 源文件后台下'!C:C,"Order")</f>
        <v>0</v>
      </c>
      <c r="P1206">
        <f>SUMIFS('总明细 源文件后台下'!S:S,'总明细 源文件后台下'!E:E,E1206,'总明细 源文件后台下'!C:C,"Order")</f>
        <v>0</v>
      </c>
      <c r="Q1206">
        <f>SUMIFS('总明细 源文件后台下'!T:T,'总明细 源文件后台下'!E:E,E1206,'总明细 源文件后台下'!C:C,"Order")</f>
        <v>0</v>
      </c>
      <c r="R1206">
        <f>SUMIFS('总明细 源文件后台下'!U:U,'总明细 源文件后台下'!E:E,E1206,'总明细 源文件后台下'!C:C,"Order")</f>
        <v>0</v>
      </c>
      <c r="S1206">
        <f>SUMIFS('总明细 源文件后台下'!V:V,'总明细 源文件后台下'!E:E,E1206,'总明细 源文件后台下'!C:C,"Order")</f>
        <v>0</v>
      </c>
      <c r="T1206">
        <f>SUMIFS('总明细 源文件后台下'!W:W,'总明细 源文件后台下'!E:E,E1206,'总明细 源文件后台下'!C:C,"Order")</f>
        <v>0</v>
      </c>
      <c r="U1206">
        <f>SUMIFS('总明细 源文件后台下'!G:G,'总明细 源文件后台下'!E:E,E1206,'总明细 源文件后台下'!C:C,"Refund")</f>
        <v>0</v>
      </c>
      <c r="V1206">
        <f>SUMIFS('总明细 源文件后台下'!M:M,'总明细 源文件后台下'!E:E,E1206,'总明细 源文件后台下'!C:C,"Refund")</f>
        <v>0</v>
      </c>
      <c r="W1206">
        <f>SUMIFS('总明细 源文件后台下'!N:N,'总明细 源文件后台下'!E:E,E1206,'总明细 源文件后台下'!C:C,"Refund")</f>
        <v>0</v>
      </c>
      <c r="X1206">
        <f>SUMIFS('总明细 源文件后台下'!O:O,'总明细 源文件后台下'!E:E,E1206,'总明细 源文件后台下'!C:C,"Refund")</f>
        <v>0</v>
      </c>
      <c r="Y1206">
        <f>SUMIFS('总明细 源文件后台下'!P:P,'总明细 源文件后台下'!E:E,E1206,'总明细 源文件后台下'!C:C,"Refund")</f>
        <v>0</v>
      </c>
      <c r="Z1206">
        <f>SUMIFS('总明细 源文件后台下'!Q:Q,'总明细 源文件后台下'!E:E,E1206,'总明细 源文件后台下'!C:C,"Refund")</f>
        <v>0</v>
      </c>
      <c r="AA1206">
        <f>SUMIFS('总明细 源文件后台下'!R:R,'总明细 源文件后台下'!E:E,E1206,'总明细 源文件后台下'!C:C,"Refund")</f>
        <v>0</v>
      </c>
      <c r="AB1206">
        <f>SUMIFS('总明细 源文件后台下'!S:S,'总明细 源文件后台下'!E:E,E1206,'总明细 源文件后台下'!C:C,"Refund")</f>
        <v>0</v>
      </c>
      <c r="AC1206">
        <f>SUMIFS('总明细 源文件后台下'!T:T,'总明细 源文件后台下'!E:E,E1206,'总明细 源文件后台下'!C:C,"Refund")</f>
        <v>0</v>
      </c>
      <c r="AD1206">
        <f>SUMIFS('总明细 源文件后台下'!U:U,'总明细 源文件后台下'!E:E,E1206,'总明细 源文件后台下'!C:C,"Refund")</f>
        <v>0</v>
      </c>
      <c r="AE1206">
        <f>SUMIFS('总明细 源文件后台下'!V:V,'总明细 源文件后台下'!E:E,E1206,'总明细 源文件后台下'!C:C,"Refund")</f>
        <v>0</v>
      </c>
      <c r="AF1206">
        <f>SUMIFS('总明细 源文件后台下'!W:W,'总明细 源文件后台下'!E:E,E1206,'总明细 源文件后台下'!C:C,"Refund")</f>
        <v>0</v>
      </c>
      <c r="AK1206">
        <f>(SUMIF('广告费 源文件后台下'!G:G,E1206,'广告费 源文件后台下'!M:M))*-1</f>
        <v>0</v>
      </c>
      <c r="AL1206">
        <f>SUMIFS('总明细 源文件后台下'!W:W,'总明细 源文件后台下'!E:E,E1206,'总明细 源文件后台下'!C:C,"Adjustment",'总明细 源文件后台下'!F:F,"FBA Inventory Reimbursement - Customer Return")</f>
        <v>0</v>
      </c>
      <c r="AM1206">
        <f>SUMIFS('总明细 源文件后台下'!W:W,'总明细 源文件后台下'!E:E,E1206,'总明细 源文件后台下'!C:C,"Adjustment",'总明细 源文件后台下'!F:F,"FBA Inventory Reimbursement - Damaged:Warehouse")</f>
        <v>0</v>
      </c>
      <c r="AN1206">
        <f>SUMIFS('总明细 源文件后台下'!W:W,'总明细 源文件后台下'!E:E,E1206,'总明细 源文件后台下'!C:C,"Adjustment",'总明细 源文件后台下'!F:F,"FBA Inventory Reimbursement - Customer Service Issue")</f>
        <v>0</v>
      </c>
      <c r="AO1206">
        <f>SUMIFS('总明细 源文件后台下'!W:W,'总明细 源文件后台下'!E:E,E1206,'总明细 源文件后台下'!C:C,"Adjustment",'总明细 源文件后台下'!F:F,"FBA Inventory Reimbursement - Fee Correction")</f>
        <v>0</v>
      </c>
      <c r="AP1206">
        <f>SUMIFS('总明细 源文件后台下'!W:W,'总明细 源文件后台下'!E:E,E1206,'总明细 源文件后台下'!C:C,"Adjustment",'总明细 源文件后台下'!F:F,"FBA Inventory Reimbursement - General Adjustment")</f>
        <v>0</v>
      </c>
      <c r="AQ1206">
        <f>SUMIFS('总明细 源文件后台下'!W:W,'总明细 源文件后台下'!E:E,E1206,'总明细 源文件后台下'!C:C,"Adjustment",'总明细 源文件后台下'!F:F,"FBA Inventory Reimbursement - Lost:Inbound")</f>
        <v>0</v>
      </c>
      <c r="AR1206">
        <f>SUMIFS('总明细 源文件后台下'!W:W,'总明细 源文件后台下'!E:E,E1206,'总明细 源文件后台下'!C:C,"Adjustment",'总明细 源文件后台下'!F:F,"FBA Inventory Reimbursement - Lost:Warehouse")</f>
        <v>0</v>
      </c>
      <c r="AS1206">
        <f>SUMIFS('总明细 源文件后台下'!W:W,'总明细 源文件后台下'!E:E,E1206,'总明细 源文件后台下'!C:C,"Adjustment",'总明细 源文件后台下'!F:F,"Non-subscription Fee Adjustment")</f>
        <v>0</v>
      </c>
      <c r="AT1206">
        <f>SUMIFS('总明细 源文件后台下'!W:W,'总明细 源文件后台下'!E:E,E1206,'总明细 源文件后台下'!C:C,"Adjustment",'总明细 源文件后台下'!F:F,"FBA Inventory Placement Service Fee")</f>
        <v>0</v>
      </c>
      <c r="AV1206">
        <f>SUMIF('FBA Customer Return Per Unit Fe'!B:B,E1206,'FBA Customer Return Per Unit Fe'!C:C)</f>
        <v>0</v>
      </c>
      <c r="AX1206">
        <f>(SUMIF('仓储费 源文件后台下'!C:C,E1206,'仓储费 源文件后台下'!V:V))*-1</f>
        <v>0</v>
      </c>
      <c r="AZ1206">
        <f>SUMIF('Disposal Fee销毁费用-160.95'!B:B,E1206,'Disposal Fee销毁费用-160.95'!D:D)*-1</f>
        <v>0</v>
      </c>
      <c r="BC1206">
        <f>IFERROR(VLOOKUP(F1206,'优惠券-86.4'!F:I,4,0),0)</f>
        <v>0</v>
      </c>
      <c r="BD1206">
        <f>IFERROR(VLOOKUP(F1206,'早评-120'!E:H,4,0),0)</f>
        <v>0</v>
      </c>
      <c r="BF1206">
        <f t="shared" si="144"/>
        <v>0</v>
      </c>
      <c r="BG1206">
        <f t="shared" si="145"/>
        <v>0</v>
      </c>
      <c r="BH1206">
        <f t="shared" si="146"/>
        <v>0</v>
      </c>
      <c r="BQ1206" s="45">
        <f t="shared" si="147"/>
        <v>0</v>
      </c>
      <c r="BR1206">
        <f>SUMIFS('9月销毁明细'!D:D,'9月销毁明细'!A:A,E1206,'9月销毁明细'!H:H,"Sellable")</f>
        <v>0</v>
      </c>
      <c r="BS1206">
        <f>SUMIFS('9月销毁明细'!G:G,'9月销毁明细'!A:A,E1206,'9月销毁明细'!H:H,"Sellable")</f>
        <v>0</v>
      </c>
      <c r="BT1206">
        <f>SUMIFS('9月销毁明细'!D:D,'9月销毁明细'!A:A,E1206,'9月销毁明细'!H:H,"Unsellable")</f>
        <v>0</v>
      </c>
      <c r="BU1206">
        <f>SUMIFS('9月销毁明细'!G:G,'9月销毁明细'!A:A,E1206,'9月销毁明细'!H:H,"Unsellable")</f>
        <v>0</v>
      </c>
      <c r="BW1206">
        <f>IFERROR(I1206*VLOOKUP(F1206,'9.3成本表'!C:L,10,0),0)</f>
        <v>0</v>
      </c>
      <c r="BX1206">
        <f t="shared" si="148"/>
        <v>0</v>
      </c>
      <c r="CC1206" s="45">
        <f t="shared" si="149"/>
        <v>0</v>
      </c>
      <c r="CD1206" s="45">
        <f t="shared" si="150"/>
        <v>0</v>
      </c>
      <c r="CE1206" s="45">
        <f t="shared" si="151"/>
        <v>0</v>
      </c>
    </row>
    <row r="1207" spans="4:83" x14ac:dyDescent="0.25">
      <c r="D1207" s="20" t="s">
        <v>2523</v>
      </c>
      <c r="E1207" s="20" t="s">
        <v>2524</v>
      </c>
      <c r="F1207" s="20">
        <v>6869</v>
      </c>
      <c r="G1207">
        <v>1201</v>
      </c>
      <c r="H1207" s="20"/>
      <c r="I1207">
        <f>SUMIFS('总明细 源文件后台下'!G:G,'总明细 源文件后台下'!E:E,E1207,'总明细 源文件后台下'!C:C,"Order")</f>
        <v>0</v>
      </c>
      <c r="J1207">
        <f>SUMIFS('总明细 源文件后台下'!M:M,'总明细 源文件后台下'!E:E,E1207,'总明细 源文件后台下'!C:C,"Order")</f>
        <v>0</v>
      </c>
      <c r="K1207">
        <f>SUMIFS('总明细 源文件后台下'!N:N,'总明细 源文件后台下'!E:E,E1207,'总明细 源文件后台下'!C:C,"Order")</f>
        <v>0</v>
      </c>
      <c r="L1207">
        <f>SUMIFS('总明细 源文件后台下'!O:O,'总明细 源文件后台下'!E:E,E1207,'总明细 源文件后台下'!C:C,"Order")</f>
        <v>0</v>
      </c>
      <c r="M1207">
        <f>SUMIFS('总明细 源文件后台下'!P:P,'总明细 源文件后台下'!E:E,E1207,'总明细 源文件后台下'!C:C,"Order")</f>
        <v>0</v>
      </c>
      <c r="N1207">
        <f>SUMIFS('总明细 源文件后台下'!Q:Q,'总明细 源文件后台下'!E:E,E1207,'总明细 源文件后台下'!C:C,"Order")</f>
        <v>0</v>
      </c>
      <c r="O1207">
        <f>SUMIFS('总明细 源文件后台下'!R:R,'总明细 源文件后台下'!E:E,E1207,'总明细 源文件后台下'!C:C,"Order")</f>
        <v>0</v>
      </c>
      <c r="P1207">
        <f>SUMIFS('总明细 源文件后台下'!S:S,'总明细 源文件后台下'!E:E,E1207,'总明细 源文件后台下'!C:C,"Order")</f>
        <v>0</v>
      </c>
      <c r="Q1207">
        <f>SUMIFS('总明细 源文件后台下'!T:T,'总明细 源文件后台下'!E:E,E1207,'总明细 源文件后台下'!C:C,"Order")</f>
        <v>0</v>
      </c>
      <c r="R1207">
        <f>SUMIFS('总明细 源文件后台下'!U:U,'总明细 源文件后台下'!E:E,E1207,'总明细 源文件后台下'!C:C,"Order")</f>
        <v>0</v>
      </c>
      <c r="S1207">
        <f>SUMIFS('总明细 源文件后台下'!V:V,'总明细 源文件后台下'!E:E,E1207,'总明细 源文件后台下'!C:C,"Order")</f>
        <v>0</v>
      </c>
      <c r="T1207">
        <f>SUMIFS('总明细 源文件后台下'!W:W,'总明细 源文件后台下'!E:E,E1207,'总明细 源文件后台下'!C:C,"Order")</f>
        <v>0</v>
      </c>
      <c r="U1207">
        <f>SUMIFS('总明细 源文件后台下'!G:G,'总明细 源文件后台下'!E:E,E1207,'总明细 源文件后台下'!C:C,"Refund")</f>
        <v>0</v>
      </c>
      <c r="V1207">
        <f>SUMIFS('总明细 源文件后台下'!M:M,'总明细 源文件后台下'!E:E,E1207,'总明细 源文件后台下'!C:C,"Refund")</f>
        <v>0</v>
      </c>
      <c r="W1207">
        <f>SUMIFS('总明细 源文件后台下'!N:N,'总明细 源文件后台下'!E:E,E1207,'总明细 源文件后台下'!C:C,"Refund")</f>
        <v>0</v>
      </c>
      <c r="X1207">
        <f>SUMIFS('总明细 源文件后台下'!O:O,'总明细 源文件后台下'!E:E,E1207,'总明细 源文件后台下'!C:C,"Refund")</f>
        <v>0</v>
      </c>
      <c r="Y1207">
        <f>SUMIFS('总明细 源文件后台下'!P:P,'总明细 源文件后台下'!E:E,E1207,'总明细 源文件后台下'!C:C,"Refund")</f>
        <v>0</v>
      </c>
      <c r="Z1207">
        <f>SUMIFS('总明细 源文件后台下'!Q:Q,'总明细 源文件后台下'!E:E,E1207,'总明细 源文件后台下'!C:C,"Refund")</f>
        <v>0</v>
      </c>
      <c r="AA1207">
        <f>SUMIFS('总明细 源文件后台下'!R:R,'总明细 源文件后台下'!E:E,E1207,'总明细 源文件后台下'!C:C,"Refund")</f>
        <v>0</v>
      </c>
      <c r="AB1207">
        <f>SUMIFS('总明细 源文件后台下'!S:S,'总明细 源文件后台下'!E:E,E1207,'总明细 源文件后台下'!C:C,"Refund")</f>
        <v>0</v>
      </c>
      <c r="AC1207">
        <f>SUMIFS('总明细 源文件后台下'!T:T,'总明细 源文件后台下'!E:E,E1207,'总明细 源文件后台下'!C:C,"Refund")</f>
        <v>0</v>
      </c>
      <c r="AD1207">
        <f>SUMIFS('总明细 源文件后台下'!U:U,'总明细 源文件后台下'!E:E,E1207,'总明细 源文件后台下'!C:C,"Refund")</f>
        <v>0</v>
      </c>
      <c r="AE1207">
        <f>SUMIFS('总明细 源文件后台下'!V:V,'总明细 源文件后台下'!E:E,E1207,'总明细 源文件后台下'!C:C,"Refund")</f>
        <v>0</v>
      </c>
      <c r="AF1207">
        <f>SUMIFS('总明细 源文件后台下'!W:W,'总明细 源文件后台下'!E:E,E1207,'总明细 源文件后台下'!C:C,"Refund")</f>
        <v>0</v>
      </c>
      <c r="AK1207">
        <f>(SUMIF('广告费 源文件后台下'!G:G,E1207,'广告费 源文件后台下'!M:M))*-1</f>
        <v>0</v>
      </c>
      <c r="AL1207">
        <f>SUMIFS('总明细 源文件后台下'!W:W,'总明细 源文件后台下'!E:E,E1207,'总明细 源文件后台下'!C:C,"Adjustment",'总明细 源文件后台下'!F:F,"FBA Inventory Reimbursement - Customer Return")</f>
        <v>0</v>
      </c>
      <c r="AM1207">
        <f>SUMIFS('总明细 源文件后台下'!W:W,'总明细 源文件后台下'!E:E,E1207,'总明细 源文件后台下'!C:C,"Adjustment",'总明细 源文件后台下'!F:F,"FBA Inventory Reimbursement - Damaged:Warehouse")</f>
        <v>0</v>
      </c>
      <c r="AN1207">
        <f>SUMIFS('总明细 源文件后台下'!W:W,'总明细 源文件后台下'!E:E,E1207,'总明细 源文件后台下'!C:C,"Adjustment",'总明细 源文件后台下'!F:F,"FBA Inventory Reimbursement - Customer Service Issue")</f>
        <v>0</v>
      </c>
      <c r="AO1207">
        <f>SUMIFS('总明细 源文件后台下'!W:W,'总明细 源文件后台下'!E:E,E1207,'总明细 源文件后台下'!C:C,"Adjustment",'总明细 源文件后台下'!F:F,"FBA Inventory Reimbursement - Fee Correction")</f>
        <v>0</v>
      </c>
      <c r="AP1207">
        <f>SUMIFS('总明细 源文件后台下'!W:W,'总明细 源文件后台下'!E:E,E1207,'总明细 源文件后台下'!C:C,"Adjustment",'总明细 源文件后台下'!F:F,"FBA Inventory Reimbursement - General Adjustment")</f>
        <v>0</v>
      </c>
      <c r="AQ1207">
        <f>SUMIFS('总明细 源文件后台下'!W:W,'总明细 源文件后台下'!E:E,E1207,'总明细 源文件后台下'!C:C,"Adjustment",'总明细 源文件后台下'!F:F,"FBA Inventory Reimbursement - Lost:Inbound")</f>
        <v>0</v>
      </c>
      <c r="AR1207">
        <f>SUMIFS('总明细 源文件后台下'!W:W,'总明细 源文件后台下'!E:E,E1207,'总明细 源文件后台下'!C:C,"Adjustment",'总明细 源文件后台下'!F:F,"FBA Inventory Reimbursement - Lost:Warehouse")</f>
        <v>0</v>
      </c>
      <c r="AS1207">
        <f>SUMIFS('总明细 源文件后台下'!W:W,'总明细 源文件后台下'!E:E,E1207,'总明细 源文件后台下'!C:C,"Adjustment",'总明细 源文件后台下'!F:F,"Non-subscription Fee Adjustment")</f>
        <v>0</v>
      </c>
      <c r="AT1207">
        <f>SUMIFS('总明细 源文件后台下'!W:W,'总明细 源文件后台下'!E:E,E1207,'总明细 源文件后台下'!C:C,"Adjustment",'总明细 源文件后台下'!F:F,"FBA Inventory Placement Service Fee")</f>
        <v>0</v>
      </c>
      <c r="AV1207">
        <f>SUMIF('FBA Customer Return Per Unit Fe'!B:B,E1207,'FBA Customer Return Per Unit Fe'!C:C)</f>
        <v>0</v>
      </c>
      <c r="AX1207">
        <f>(SUMIF('仓储费 源文件后台下'!C:C,E1207,'仓储费 源文件后台下'!V:V))*-1</f>
        <v>0</v>
      </c>
      <c r="AZ1207">
        <f>SUMIF('Disposal Fee销毁费用-160.95'!B:B,E1207,'Disposal Fee销毁费用-160.95'!D:D)*-1</f>
        <v>0</v>
      </c>
      <c r="BC1207">
        <f>IFERROR(VLOOKUP(F1207,'优惠券-86.4'!F:I,4,0),0)</f>
        <v>0</v>
      </c>
      <c r="BD1207">
        <f>IFERROR(VLOOKUP(F1207,'早评-120'!E:H,4,0),0)</f>
        <v>0</v>
      </c>
      <c r="BF1207">
        <f t="shared" si="144"/>
        <v>0</v>
      </c>
      <c r="BG1207">
        <f t="shared" si="145"/>
        <v>0</v>
      </c>
      <c r="BH1207">
        <f t="shared" si="146"/>
        <v>0</v>
      </c>
      <c r="BQ1207" s="45">
        <f t="shared" si="147"/>
        <v>0</v>
      </c>
      <c r="BR1207">
        <f>SUMIFS('9月销毁明细'!D:D,'9月销毁明细'!A:A,E1207,'9月销毁明细'!H:H,"Sellable")</f>
        <v>0</v>
      </c>
      <c r="BS1207">
        <f>SUMIFS('9月销毁明细'!G:G,'9月销毁明细'!A:A,E1207,'9月销毁明细'!H:H,"Sellable")</f>
        <v>0</v>
      </c>
      <c r="BT1207">
        <f>SUMIFS('9月销毁明细'!D:D,'9月销毁明细'!A:A,E1207,'9月销毁明细'!H:H,"Unsellable")</f>
        <v>0</v>
      </c>
      <c r="BU1207">
        <f>SUMIFS('9月销毁明细'!G:G,'9月销毁明细'!A:A,E1207,'9月销毁明细'!H:H,"Unsellable")</f>
        <v>0</v>
      </c>
      <c r="BW1207">
        <f>IFERROR(I1207*VLOOKUP(F1207,'9.3成本表'!C:L,10,0),0)</f>
        <v>0</v>
      </c>
      <c r="BX1207">
        <f t="shared" si="148"/>
        <v>0</v>
      </c>
      <c r="CC1207" s="45">
        <f t="shared" si="149"/>
        <v>0</v>
      </c>
      <c r="CD1207" s="45">
        <f t="shared" si="150"/>
        <v>0</v>
      </c>
      <c r="CE1207" s="45">
        <f t="shared" si="151"/>
        <v>0</v>
      </c>
    </row>
    <row r="1208" spans="4:83" x14ac:dyDescent="0.25">
      <c r="D1208" s="20" t="s">
        <v>2525</v>
      </c>
      <c r="E1208" s="20" t="s">
        <v>2526</v>
      </c>
      <c r="F1208" s="20">
        <v>6869</v>
      </c>
      <c r="G1208">
        <v>1202</v>
      </c>
      <c r="H1208" s="20"/>
      <c r="I1208">
        <f>SUMIFS('总明细 源文件后台下'!G:G,'总明细 源文件后台下'!E:E,E1208,'总明细 源文件后台下'!C:C,"Order")</f>
        <v>0</v>
      </c>
      <c r="J1208">
        <f>SUMIFS('总明细 源文件后台下'!M:M,'总明细 源文件后台下'!E:E,E1208,'总明细 源文件后台下'!C:C,"Order")</f>
        <v>0</v>
      </c>
      <c r="K1208">
        <f>SUMIFS('总明细 源文件后台下'!N:N,'总明细 源文件后台下'!E:E,E1208,'总明细 源文件后台下'!C:C,"Order")</f>
        <v>0</v>
      </c>
      <c r="L1208">
        <f>SUMIFS('总明细 源文件后台下'!O:O,'总明细 源文件后台下'!E:E,E1208,'总明细 源文件后台下'!C:C,"Order")</f>
        <v>0</v>
      </c>
      <c r="M1208">
        <f>SUMIFS('总明细 源文件后台下'!P:P,'总明细 源文件后台下'!E:E,E1208,'总明细 源文件后台下'!C:C,"Order")</f>
        <v>0</v>
      </c>
      <c r="N1208">
        <f>SUMIFS('总明细 源文件后台下'!Q:Q,'总明细 源文件后台下'!E:E,E1208,'总明细 源文件后台下'!C:C,"Order")</f>
        <v>0</v>
      </c>
      <c r="O1208">
        <f>SUMIFS('总明细 源文件后台下'!R:R,'总明细 源文件后台下'!E:E,E1208,'总明细 源文件后台下'!C:C,"Order")</f>
        <v>0</v>
      </c>
      <c r="P1208">
        <f>SUMIFS('总明细 源文件后台下'!S:S,'总明细 源文件后台下'!E:E,E1208,'总明细 源文件后台下'!C:C,"Order")</f>
        <v>0</v>
      </c>
      <c r="Q1208">
        <f>SUMIFS('总明细 源文件后台下'!T:T,'总明细 源文件后台下'!E:E,E1208,'总明细 源文件后台下'!C:C,"Order")</f>
        <v>0</v>
      </c>
      <c r="R1208">
        <f>SUMIFS('总明细 源文件后台下'!U:U,'总明细 源文件后台下'!E:E,E1208,'总明细 源文件后台下'!C:C,"Order")</f>
        <v>0</v>
      </c>
      <c r="S1208">
        <f>SUMIFS('总明细 源文件后台下'!V:V,'总明细 源文件后台下'!E:E,E1208,'总明细 源文件后台下'!C:C,"Order")</f>
        <v>0</v>
      </c>
      <c r="T1208">
        <f>SUMIFS('总明细 源文件后台下'!W:W,'总明细 源文件后台下'!E:E,E1208,'总明细 源文件后台下'!C:C,"Order")</f>
        <v>0</v>
      </c>
      <c r="U1208">
        <f>SUMIFS('总明细 源文件后台下'!G:G,'总明细 源文件后台下'!E:E,E1208,'总明细 源文件后台下'!C:C,"Refund")</f>
        <v>0</v>
      </c>
      <c r="V1208">
        <f>SUMIFS('总明细 源文件后台下'!M:M,'总明细 源文件后台下'!E:E,E1208,'总明细 源文件后台下'!C:C,"Refund")</f>
        <v>0</v>
      </c>
      <c r="W1208">
        <f>SUMIFS('总明细 源文件后台下'!N:N,'总明细 源文件后台下'!E:E,E1208,'总明细 源文件后台下'!C:C,"Refund")</f>
        <v>0</v>
      </c>
      <c r="X1208">
        <f>SUMIFS('总明细 源文件后台下'!O:O,'总明细 源文件后台下'!E:E,E1208,'总明细 源文件后台下'!C:C,"Refund")</f>
        <v>0</v>
      </c>
      <c r="Y1208">
        <f>SUMIFS('总明细 源文件后台下'!P:P,'总明细 源文件后台下'!E:E,E1208,'总明细 源文件后台下'!C:C,"Refund")</f>
        <v>0</v>
      </c>
      <c r="Z1208">
        <f>SUMIFS('总明细 源文件后台下'!Q:Q,'总明细 源文件后台下'!E:E,E1208,'总明细 源文件后台下'!C:C,"Refund")</f>
        <v>0</v>
      </c>
      <c r="AA1208">
        <f>SUMIFS('总明细 源文件后台下'!R:R,'总明细 源文件后台下'!E:E,E1208,'总明细 源文件后台下'!C:C,"Refund")</f>
        <v>0</v>
      </c>
      <c r="AB1208">
        <f>SUMIFS('总明细 源文件后台下'!S:S,'总明细 源文件后台下'!E:E,E1208,'总明细 源文件后台下'!C:C,"Refund")</f>
        <v>0</v>
      </c>
      <c r="AC1208">
        <f>SUMIFS('总明细 源文件后台下'!T:T,'总明细 源文件后台下'!E:E,E1208,'总明细 源文件后台下'!C:C,"Refund")</f>
        <v>0</v>
      </c>
      <c r="AD1208">
        <f>SUMIFS('总明细 源文件后台下'!U:U,'总明细 源文件后台下'!E:E,E1208,'总明细 源文件后台下'!C:C,"Refund")</f>
        <v>0</v>
      </c>
      <c r="AE1208">
        <f>SUMIFS('总明细 源文件后台下'!V:V,'总明细 源文件后台下'!E:E,E1208,'总明细 源文件后台下'!C:C,"Refund")</f>
        <v>0</v>
      </c>
      <c r="AF1208">
        <f>SUMIFS('总明细 源文件后台下'!W:W,'总明细 源文件后台下'!E:E,E1208,'总明细 源文件后台下'!C:C,"Refund")</f>
        <v>0</v>
      </c>
      <c r="AK1208">
        <f>(SUMIF('广告费 源文件后台下'!G:G,E1208,'广告费 源文件后台下'!M:M))*-1</f>
        <v>0</v>
      </c>
      <c r="AL1208">
        <f>SUMIFS('总明细 源文件后台下'!W:W,'总明细 源文件后台下'!E:E,E1208,'总明细 源文件后台下'!C:C,"Adjustment",'总明细 源文件后台下'!F:F,"FBA Inventory Reimbursement - Customer Return")</f>
        <v>0</v>
      </c>
      <c r="AM1208">
        <f>SUMIFS('总明细 源文件后台下'!W:W,'总明细 源文件后台下'!E:E,E1208,'总明细 源文件后台下'!C:C,"Adjustment",'总明细 源文件后台下'!F:F,"FBA Inventory Reimbursement - Damaged:Warehouse")</f>
        <v>0</v>
      </c>
      <c r="AN1208">
        <f>SUMIFS('总明细 源文件后台下'!W:W,'总明细 源文件后台下'!E:E,E1208,'总明细 源文件后台下'!C:C,"Adjustment",'总明细 源文件后台下'!F:F,"FBA Inventory Reimbursement - Customer Service Issue")</f>
        <v>0</v>
      </c>
      <c r="AO1208">
        <f>SUMIFS('总明细 源文件后台下'!W:W,'总明细 源文件后台下'!E:E,E1208,'总明细 源文件后台下'!C:C,"Adjustment",'总明细 源文件后台下'!F:F,"FBA Inventory Reimbursement - Fee Correction")</f>
        <v>0</v>
      </c>
      <c r="AP1208">
        <f>SUMIFS('总明细 源文件后台下'!W:W,'总明细 源文件后台下'!E:E,E1208,'总明细 源文件后台下'!C:C,"Adjustment",'总明细 源文件后台下'!F:F,"FBA Inventory Reimbursement - General Adjustment")</f>
        <v>0</v>
      </c>
      <c r="AQ1208">
        <f>SUMIFS('总明细 源文件后台下'!W:W,'总明细 源文件后台下'!E:E,E1208,'总明细 源文件后台下'!C:C,"Adjustment",'总明细 源文件后台下'!F:F,"FBA Inventory Reimbursement - Lost:Inbound")</f>
        <v>0</v>
      </c>
      <c r="AR1208">
        <f>SUMIFS('总明细 源文件后台下'!W:W,'总明细 源文件后台下'!E:E,E1208,'总明细 源文件后台下'!C:C,"Adjustment",'总明细 源文件后台下'!F:F,"FBA Inventory Reimbursement - Lost:Warehouse")</f>
        <v>0</v>
      </c>
      <c r="AS1208">
        <f>SUMIFS('总明细 源文件后台下'!W:W,'总明细 源文件后台下'!E:E,E1208,'总明细 源文件后台下'!C:C,"Adjustment",'总明细 源文件后台下'!F:F,"Non-subscription Fee Adjustment")</f>
        <v>0</v>
      </c>
      <c r="AT1208">
        <f>SUMIFS('总明细 源文件后台下'!W:W,'总明细 源文件后台下'!E:E,E1208,'总明细 源文件后台下'!C:C,"Adjustment",'总明细 源文件后台下'!F:F,"FBA Inventory Placement Service Fee")</f>
        <v>0</v>
      </c>
      <c r="AV1208">
        <f>SUMIF('FBA Customer Return Per Unit Fe'!B:B,E1208,'FBA Customer Return Per Unit Fe'!C:C)</f>
        <v>0</v>
      </c>
      <c r="AX1208">
        <f>(SUMIF('仓储费 源文件后台下'!C:C,E1208,'仓储费 源文件后台下'!V:V))*-1</f>
        <v>0</v>
      </c>
      <c r="AZ1208">
        <f>SUMIF('Disposal Fee销毁费用-160.95'!B:B,E1208,'Disposal Fee销毁费用-160.95'!D:D)*-1</f>
        <v>0</v>
      </c>
      <c r="BC1208">
        <f>IFERROR(VLOOKUP(F1208,'优惠券-86.4'!F:I,4,0),0)</f>
        <v>0</v>
      </c>
      <c r="BD1208">
        <f>IFERROR(VLOOKUP(F1208,'早评-120'!E:H,4,0),0)</f>
        <v>0</v>
      </c>
      <c r="BF1208">
        <f t="shared" si="144"/>
        <v>0</v>
      </c>
      <c r="BG1208">
        <f t="shared" si="145"/>
        <v>0</v>
      </c>
      <c r="BH1208">
        <f t="shared" si="146"/>
        <v>0</v>
      </c>
      <c r="BQ1208" s="45">
        <f t="shared" si="147"/>
        <v>0</v>
      </c>
      <c r="BR1208">
        <f>SUMIFS('9月销毁明细'!D:D,'9月销毁明细'!A:A,E1208,'9月销毁明细'!H:H,"Sellable")</f>
        <v>0</v>
      </c>
      <c r="BS1208">
        <f>SUMIFS('9月销毁明细'!G:G,'9月销毁明细'!A:A,E1208,'9月销毁明细'!H:H,"Sellable")</f>
        <v>0</v>
      </c>
      <c r="BT1208">
        <f>SUMIFS('9月销毁明细'!D:D,'9月销毁明细'!A:A,E1208,'9月销毁明细'!H:H,"Unsellable")</f>
        <v>0</v>
      </c>
      <c r="BU1208">
        <f>SUMIFS('9月销毁明细'!G:G,'9月销毁明细'!A:A,E1208,'9月销毁明细'!H:H,"Unsellable")</f>
        <v>0</v>
      </c>
      <c r="BW1208">
        <f>IFERROR(I1208*VLOOKUP(F1208,'9.3成本表'!C:L,10,0),0)</f>
        <v>0</v>
      </c>
      <c r="BX1208">
        <f t="shared" si="148"/>
        <v>0</v>
      </c>
      <c r="CC1208" s="45">
        <f t="shared" si="149"/>
        <v>0</v>
      </c>
      <c r="CD1208" s="45">
        <f t="shared" si="150"/>
        <v>0</v>
      </c>
      <c r="CE1208" s="45">
        <f t="shared" si="151"/>
        <v>0</v>
      </c>
    </row>
    <row r="1209" spans="4:83" x14ac:dyDescent="0.25">
      <c r="D1209" s="20" t="s">
        <v>2527</v>
      </c>
      <c r="E1209" s="20" t="s">
        <v>2528</v>
      </c>
      <c r="F1209" s="20">
        <v>6869</v>
      </c>
      <c r="G1209">
        <v>1203</v>
      </c>
      <c r="H1209" s="20"/>
      <c r="I1209">
        <f>SUMIFS('总明细 源文件后台下'!G:G,'总明细 源文件后台下'!E:E,E1209,'总明细 源文件后台下'!C:C,"Order")</f>
        <v>0</v>
      </c>
      <c r="J1209">
        <f>SUMIFS('总明细 源文件后台下'!M:M,'总明细 源文件后台下'!E:E,E1209,'总明细 源文件后台下'!C:C,"Order")</f>
        <v>0</v>
      </c>
      <c r="K1209">
        <f>SUMIFS('总明细 源文件后台下'!N:N,'总明细 源文件后台下'!E:E,E1209,'总明细 源文件后台下'!C:C,"Order")</f>
        <v>0</v>
      </c>
      <c r="L1209">
        <f>SUMIFS('总明细 源文件后台下'!O:O,'总明细 源文件后台下'!E:E,E1209,'总明细 源文件后台下'!C:C,"Order")</f>
        <v>0</v>
      </c>
      <c r="M1209">
        <f>SUMIFS('总明细 源文件后台下'!P:P,'总明细 源文件后台下'!E:E,E1209,'总明细 源文件后台下'!C:C,"Order")</f>
        <v>0</v>
      </c>
      <c r="N1209">
        <f>SUMIFS('总明细 源文件后台下'!Q:Q,'总明细 源文件后台下'!E:E,E1209,'总明细 源文件后台下'!C:C,"Order")</f>
        <v>0</v>
      </c>
      <c r="O1209">
        <f>SUMIFS('总明细 源文件后台下'!R:R,'总明细 源文件后台下'!E:E,E1209,'总明细 源文件后台下'!C:C,"Order")</f>
        <v>0</v>
      </c>
      <c r="P1209">
        <f>SUMIFS('总明细 源文件后台下'!S:S,'总明细 源文件后台下'!E:E,E1209,'总明细 源文件后台下'!C:C,"Order")</f>
        <v>0</v>
      </c>
      <c r="Q1209">
        <f>SUMIFS('总明细 源文件后台下'!T:T,'总明细 源文件后台下'!E:E,E1209,'总明细 源文件后台下'!C:C,"Order")</f>
        <v>0</v>
      </c>
      <c r="R1209">
        <f>SUMIFS('总明细 源文件后台下'!U:U,'总明细 源文件后台下'!E:E,E1209,'总明细 源文件后台下'!C:C,"Order")</f>
        <v>0</v>
      </c>
      <c r="S1209">
        <f>SUMIFS('总明细 源文件后台下'!V:V,'总明细 源文件后台下'!E:E,E1209,'总明细 源文件后台下'!C:C,"Order")</f>
        <v>0</v>
      </c>
      <c r="T1209">
        <f>SUMIFS('总明细 源文件后台下'!W:W,'总明细 源文件后台下'!E:E,E1209,'总明细 源文件后台下'!C:C,"Order")</f>
        <v>0</v>
      </c>
      <c r="U1209">
        <f>SUMIFS('总明细 源文件后台下'!G:G,'总明细 源文件后台下'!E:E,E1209,'总明细 源文件后台下'!C:C,"Refund")</f>
        <v>0</v>
      </c>
      <c r="V1209">
        <f>SUMIFS('总明细 源文件后台下'!M:M,'总明细 源文件后台下'!E:E,E1209,'总明细 源文件后台下'!C:C,"Refund")</f>
        <v>0</v>
      </c>
      <c r="W1209">
        <f>SUMIFS('总明细 源文件后台下'!N:N,'总明细 源文件后台下'!E:E,E1209,'总明细 源文件后台下'!C:C,"Refund")</f>
        <v>0</v>
      </c>
      <c r="X1209">
        <f>SUMIFS('总明细 源文件后台下'!O:O,'总明细 源文件后台下'!E:E,E1209,'总明细 源文件后台下'!C:C,"Refund")</f>
        <v>0</v>
      </c>
      <c r="Y1209">
        <f>SUMIFS('总明细 源文件后台下'!P:P,'总明细 源文件后台下'!E:E,E1209,'总明细 源文件后台下'!C:C,"Refund")</f>
        <v>0</v>
      </c>
      <c r="Z1209">
        <f>SUMIFS('总明细 源文件后台下'!Q:Q,'总明细 源文件后台下'!E:E,E1209,'总明细 源文件后台下'!C:C,"Refund")</f>
        <v>0</v>
      </c>
      <c r="AA1209">
        <f>SUMIFS('总明细 源文件后台下'!R:R,'总明细 源文件后台下'!E:E,E1209,'总明细 源文件后台下'!C:C,"Refund")</f>
        <v>0</v>
      </c>
      <c r="AB1209">
        <f>SUMIFS('总明细 源文件后台下'!S:S,'总明细 源文件后台下'!E:E,E1209,'总明细 源文件后台下'!C:C,"Refund")</f>
        <v>0</v>
      </c>
      <c r="AC1209">
        <f>SUMIFS('总明细 源文件后台下'!T:T,'总明细 源文件后台下'!E:E,E1209,'总明细 源文件后台下'!C:C,"Refund")</f>
        <v>0</v>
      </c>
      <c r="AD1209">
        <f>SUMIFS('总明细 源文件后台下'!U:U,'总明细 源文件后台下'!E:E,E1209,'总明细 源文件后台下'!C:C,"Refund")</f>
        <v>0</v>
      </c>
      <c r="AE1209">
        <f>SUMIFS('总明细 源文件后台下'!V:V,'总明细 源文件后台下'!E:E,E1209,'总明细 源文件后台下'!C:C,"Refund")</f>
        <v>0</v>
      </c>
      <c r="AF1209">
        <f>SUMIFS('总明细 源文件后台下'!W:W,'总明细 源文件后台下'!E:E,E1209,'总明细 源文件后台下'!C:C,"Refund")</f>
        <v>0</v>
      </c>
      <c r="AK1209">
        <f>(SUMIF('广告费 源文件后台下'!G:G,E1209,'广告费 源文件后台下'!M:M))*-1</f>
        <v>0</v>
      </c>
      <c r="AL1209">
        <f>SUMIFS('总明细 源文件后台下'!W:W,'总明细 源文件后台下'!E:E,E1209,'总明细 源文件后台下'!C:C,"Adjustment",'总明细 源文件后台下'!F:F,"FBA Inventory Reimbursement - Customer Return")</f>
        <v>0</v>
      </c>
      <c r="AM1209">
        <f>SUMIFS('总明细 源文件后台下'!W:W,'总明细 源文件后台下'!E:E,E1209,'总明细 源文件后台下'!C:C,"Adjustment",'总明细 源文件后台下'!F:F,"FBA Inventory Reimbursement - Damaged:Warehouse")</f>
        <v>0</v>
      </c>
      <c r="AN1209">
        <f>SUMIFS('总明细 源文件后台下'!W:W,'总明细 源文件后台下'!E:E,E1209,'总明细 源文件后台下'!C:C,"Adjustment",'总明细 源文件后台下'!F:F,"FBA Inventory Reimbursement - Customer Service Issue")</f>
        <v>0</v>
      </c>
      <c r="AO1209">
        <f>SUMIFS('总明细 源文件后台下'!W:W,'总明细 源文件后台下'!E:E,E1209,'总明细 源文件后台下'!C:C,"Adjustment",'总明细 源文件后台下'!F:F,"FBA Inventory Reimbursement - Fee Correction")</f>
        <v>0</v>
      </c>
      <c r="AP1209">
        <f>SUMIFS('总明细 源文件后台下'!W:W,'总明细 源文件后台下'!E:E,E1209,'总明细 源文件后台下'!C:C,"Adjustment",'总明细 源文件后台下'!F:F,"FBA Inventory Reimbursement - General Adjustment")</f>
        <v>0</v>
      </c>
      <c r="AQ1209">
        <f>SUMIFS('总明细 源文件后台下'!W:W,'总明细 源文件后台下'!E:E,E1209,'总明细 源文件后台下'!C:C,"Adjustment",'总明细 源文件后台下'!F:F,"FBA Inventory Reimbursement - Lost:Inbound")</f>
        <v>0</v>
      </c>
      <c r="AR1209">
        <f>SUMIFS('总明细 源文件后台下'!W:W,'总明细 源文件后台下'!E:E,E1209,'总明细 源文件后台下'!C:C,"Adjustment",'总明细 源文件后台下'!F:F,"FBA Inventory Reimbursement - Lost:Warehouse")</f>
        <v>0</v>
      </c>
      <c r="AS1209">
        <f>SUMIFS('总明细 源文件后台下'!W:W,'总明细 源文件后台下'!E:E,E1209,'总明细 源文件后台下'!C:C,"Adjustment",'总明细 源文件后台下'!F:F,"Non-subscription Fee Adjustment")</f>
        <v>0</v>
      </c>
      <c r="AT1209">
        <f>SUMIFS('总明细 源文件后台下'!W:W,'总明细 源文件后台下'!E:E,E1209,'总明细 源文件后台下'!C:C,"Adjustment",'总明细 源文件后台下'!F:F,"FBA Inventory Placement Service Fee")</f>
        <v>0</v>
      </c>
      <c r="AV1209">
        <f>SUMIF('FBA Customer Return Per Unit Fe'!B:B,E1209,'FBA Customer Return Per Unit Fe'!C:C)</f>
        <v>0</v>
      </c>
      <c r="AX1209">
        <f>(SUMIF('仓储费 源文件后台下'!C:C,E1209,'仓储费 源文件后台下'!V:V))*-1</f>
        <v>0</v>
      </c>
      <c r="AZ1209">
        <f>SUMIF('Disposal Fee销毁费用-160.95'!B:B,E1209,'Disposal Fee销毁费用-160.95'!D:D)*-1</f>
        <v>0</v>
      </c>
      <c r="BC1209">
        <f>IFERROR(VLOOKUP(F1209,'优惠券-86.4'!F:I,4,0),0)</f>
        <v>0</v>
      </c>
      <c r="BD1209">
        <f>IFERROR(VLOOKUP(F1209,'早评-120'!E:H,4,0),0)</f>
        <v>0</v>
      </c>
      <c r="BF1209">
        <f t="shared" si="144"/>
        <v>0</v>
      </c>
      <c r="BG1209">
        <f t="shared" si="145"/>
        <v>0</v>
      </c>
      <c r="BH1209">
        <f t="shared" si="146"/>
        <v>0</v>
      </c>
      <c r="BQ1209" s="45">
        <f t="shared" si="147"/>
        <v>0</v>
      </c>
      <c r="BR1209">
        <f>SUMIFS('9月销毁明细'!D:D,'9月销毁明细'!A:A,E1209,'9月销毁明细'!H:H,"Sellable")</f>
        <v>0</v>
      </c>
      <c r="BS1209">
        <f>SUMIFS('9月销毁明细'!G:G,'9月销毁明细'!A:A,E1209,'9月销毁明细'!H:H,"Sellable")</f>
        <v>0</v>
      </c>
      <c r="BT1209">
        <f>SUMIFS('9月销毁明细'!D:D,'9月销毁明细'!A:A,E1209,'9月销毁明细'!H:H,"Unsellable")</f>
        <v>0</v>
      </c>
      <c r="BU1209">
        <f>SUMIFS('9月销毁明细'!G:G,'9月销毁明细'!A:A,E1209,'9月销毁明细'!H:H,"Unsellable")</f>
        <v>0</v>
      </c>
      <c r="BW1209">
        <f>IFERROR(I1209*VLOOKUP(F1209,'9.3成本表'!C:L,10,0),0)</f>
        <v>0</v>
      </c>
      <c r="BX1209">
        <f t="shared" si="148"/>
        <v>0</v>
      </c>
      <c r="CC1209" s="45">
        <f t="shared" si="149"/>
        <v>0</v>
      </c>
      <c r="CD1209" s="45">
        <f t="shared" si="150"/>
        <v>0</v>
      </c>
      <c r="CE1209" s="45">
        <f t="shared" si="151"/>
        <v>0</v>
      </c>
    </row>
    <row r="1210" spans="4:83" x14ac:dyDescent="0.25">
      <c r="D1210" s="20" t="s">
        <v>2529</v>
      </c>
      <c r="E1210" s="20" t="s">
        <v>2530</v>
      </c>
      <c r="F1210" s="20">
        <v>6869</v>
      </c>
      <c r="G1210">
        <v>1204</v>
      </c>
      <c r="H1210" s="20"/>
      <c r="I1210">
        <f>SUMIFS('总明细 源文件后台下'!G:G,'总明细 源文件后台下'!E:E,E1210,'总明细 源文件后台下'!C:C,"Order")</f>
        <v>0</v>
      </c>
      <c r="J1210">
        <f>SUMIFS('总明细 源文件后台下'!M:M,'总明细 源文件后台下'!E:E,E1210,'总明细 源文件后台下'!C:C,"Order")</f>
        <v>0</v>
      </c>
      <c r="K1210">
        <f>SUMIFS('总明细 源文件后台下'!N:N,'总明细 源文件后台下'!E:E,E1210,'总明细 源文件后台下'!C:C,"Order")</f>
        <v>0</v>
      </c>
      <c r="L1210">
        <f>SUMIFS('总明细 源文件后台下'!O:O,'总明细 源文件后台下'!E:E,E1210,'总明细 源文件后台下'!C:C,"Order")</f>
        <v>0</v>
      </c>
      <c r="M1210">
        <f>SUMIFS('总明细 源文件后台下'!P:P,'总明细 源文件后台下'!E:E,E1210,'总明细 源文件后台下'!C:C,"Order")</f>
        <v>0</v>
      </c>
      <c r="N1210">
        <f>SUMIFS('总明细 源文件后台下'!Q:Q,'总明细 源文件后台下'!E:E,E1210,'总明细 源文件后台下'!C:C,"Order")</f>
        <v>0</v>
      </c>
      <c r="O1210">
        <f>SUMIFS('总明细 源文件后台下'!R:R,'总明细 源文件后台下'!E:E,E1210,'总明细 源文件后台下'!C:C,"Order")</f>
        <v>0</v>
      </c>
      <c r="P1210">
        <f>SUMIFS('总明细 源文件后台下'!S:S,'总明细 源文件后台下'!E:E,E1210,'总明细 源文件后台下'!C:C,"Order")</f>
        <v>0</v>
      </c>
      <c r="Q1210">
        <f>SUMIFS('总明细 源文件后台下'!T:T,'总明细 源文件后台下'!E:E,E1210,'总明细 源文件后台下'!C:C,"Order")</f>
        <v>0</v>
      </c>
      <c r="R1210">
        <f>SUMIFS('总明细 源文件后台下'!U:U,'总明细 源文件后台下'!E:E,E1210,'总明细 源文件后台下'!C:C,"Order")</f>
        <v>0</v>
      </c>
      <c r="S1210">
        <f>SUMIFS('总明细 源文件后台下'!V:V,'总明细 源文件后台下'!E:E,E1210,'总明细 源文件后台下'!C:C,"Order")</f>
        <v>0</v>
      </c>
      <c r="T1210">
        <f>SUMIFS('总明细 源文件后台下'!W:W,'总明细 源文件后台下'!E:E,E1210,'总明细 源文件后台下'!C:C,"Order")</f>
        <v>0</v>
      </c>
      <c r="U1210">
        <f>SUMIFS('总明细 源文件后台下'!G:G,'总明细 源文件后台下'!E:E,E1210,'总明细 源文件后台下'!C:C,"Refund")</f>
        <v>0</v>
      </c>
      <c r="V1210">
        <f>SUMIFS('总明细 源文件后台下'!M:M,'总明细 源文件后台下'!E:E,E1210,'总明细 源文件后台下'!C:C,"Refund")</f>
        <v>0</v>
      </c>
      <c r="W1210">
        <f>SUMIFS('总明细 源文件后台下'!N:N,'总明细 源文件后台下'!E:E,E1210,'总明细 源文件后台下'!C:C,"Refund")</f>
        <v>0</v>
      </c>
      <c r="X1210">
        <f>SUMIFS('总明细 源文件后台下'!O:O,'总明细 源文件后台下'!E:E,E1210,'总明细 源文件后台下'!C:C,"Refund")</f>
        <v>0</v>
      </c>
      <c r="Y1210">
        <f>SUMIFS('总明细 源文件后台下'!P:P,'总明细 源文件后台下'!E:E,E1210,'总明细 源文件后台下'!C:C,"Refund")</f>
        <v>0</v>
      </c>
      <c r="Z1210">
        <f>SUMIFS('总明细 源文件后台下'!Q:Q,'总明细 源文件后台下'!E:E,E1210,'总明细 源文件后台下'!C:C,"Refund")</f>
        <v>0</v>
      </c>
      <c r="AA1210">
        <f>SUMIFS('总明细 源文件后台下'!R:R,'总明细 源文件后台下'!E:E,E1210,'总明细 源文件后台下'!C:C,"Refund")</f>
        <v>0</v>
      </c>
      <c r="AB1210">
        <f>SUMIFS('总明细 源文件后台下'!S:S,'总明细 源文件后台下'!E:E,E1210,'总明细 源文件后台下'!C:C,"Refund")</f>
        <v>0</v>
      </c>
      <c r="AC1210">
        <f>SUMIFS('总明细 源文件后台下'!T:T,'总明细 源文件后台下'!E:E,E1210,'总明细 源文件后台下'!C:C,"Refund")</f>
        <v>0</v>
      </c>
      <c r="AD1210">
        <f>SUMIFS('总明细 源文件后台下'!U:U,'总明细 源文件后台下'!E:E,E1210,'总明细 源文件后台下'!C:C,"Refund")</f>
        <v>0</v>
      </c>
      <c r="AE1210">
        <f>SUMIFS('总明细 源文件后台下'!V:V,'总明细 源文件后台下'!E:E,E1210,'总明细 源文件后台下'!C:C,"Refund")</f>
        <v>0</v>
      </c>
      <c r="AF1210">
        <f>SUMIFS('总明细 源文件后台下'!W:W,'总明细 源文件后台下'!E:E,E1210,'总明细 源文件后台下'!C:C,"Refund")</f>
        <v>0</v>
      </c>
      <c r="AK1210">
        <f>(SUMIF('广告费 源文件后台下'!G:G,E1210,'广告费 源文件后台下'!M:M))*-1</f>
        <v>0</v>
      </c>
      <c r="AL1210">
        <f>SUMIFS('总明细 源文件后台下'!W:W,'总明细 源文件后台下'!E:E,E1210,'总明细 源文件后台下'!C:C,"Adjustment",'总明细 源文件后台下'!F:F,"FBA Inventory Reimbursement - Customer Return")</f>
        <v>0</v>
      </c>
      <c r="AM1210">
        <f>SUMIFS('总明细 源文件后台下'!W:W,'总明细 源文件后台下'!E:E,E1210,'总明细 源文件后台下'!C:C,"Adjustment",'总明细 源文件后台下'!F:F,"FBA Inventory Reimbursement - Damaged:Warehouse")</f>
        <v>0</v>
      </c>
      <c r="AN1210">
        <f>SUMIFS('总明细 源文件后台下'!W:W,'总明细 源文件后台下'!E:E,E1210,'总明细 源文件后台下'!C:C,"Adjustment",'总明细 源文件后台下'!F:F,"FBA Inventory Reimbursement - Customer Service Issue")</f>
        <v>0</v>
      </c>
      <c r="AO1210">
        <f>SUMIFS('总明细 源文件后台下'!W:W,'总明细 源文件后台下'!E:E,E1210,'总明细 源文件后台下'!C:C,"Adjustment",'总明细 源文件后台下'!F:F,"FBA Inventory Reimbursement - Fee Correction")</f>
        <v>0</v>
      </c>
      <c r="AP1210">
        <f>SUMIFS('总明细 源文件后台下'!W:W,'总明细 源文件后台下'!E:E,E1210,'总明细 源文件后台下'!C:C,"Adjustment",'总明细 源文件后台下'!F:F,"FBA Inventory Reimbursement - General Adjustment")</f>
        <v>0</v>
      </c>
      <c r="AQ1210">
        <f>SUMIFS('总明细 源文件后台下'!W:W,'总明细 源文件后台下'!E:E,E1210,'总明细 源文件后台下'!C:C,"Adjustment",'总明细 源文件后台下'!F:F,"FBA Inventory Reimbursement - Lost:Inbound")</f>
        <v>0</v>
      </c>
      <c r="AR1210">
        <f>SUMIFS('总明细 源文件后台下'!W:W,'总明细 源文件后台下'!E:E,E1210,'总明细 源文件后台下'!C:C,"Adjustment",'总明细 源文件后台下'!F:F,"FBA Inventory Reimbursement - Lost:Warehouse")</f>
        <v>0</v>
      </c>
      <c r="AS1210">
        <f>SUMIFS('总明细 源文件后台下'!W:W,'总明细 源文件后台下'!E:E,E1210,'总明细 源文件后台下'!C:C,"Adjustment",'总明细 源文件后台下'!F:F,"Non-subscription Fee Adjustment")</f>
        <v>0</v>
      </c>
      <c r="AT1210">
        <f>SUMIFS('总明细 源文件后台下'!W:W,'总明细 源文件后台下'!E:E,E1210,'总明细 源文件后台下'!C:C,"Adjustment",'总明细 源文件后台下'!F:F,"FBA Inventory Placement Service Fee")</f>
        <v>0</v>
      </c>
      <c r="AV1210">
        <f>SUMIF('FBA Customer Return Per Unit Fe'!B:B,E1210,'FBA Customer Return Per Unit Fe'!C:C)</f>
        <v>0</v>
      </c>
      <c r="AX1210">
        <f>(SUMIF('仓储费 源文件后台下'!C:C,E1210,'仓储费 源文件后台下'!V:V))*-1</f>
        <v>-1.95E-2</v>
      </c>
      <c r="AZ1210">
        <f>SUMIF('Disposal Fee销毁费用-160.95'!B:B,E1210,'Disposal Fee销毁费用-160.95'!D:D)*-1</f>
        <v>-0.15</v>
      </c>
      <c r="BC1210">
        <f>IFERROR(VLOOKUP(F1210,'优惠券-86.4'!F:I,4,0),0)</f>
        <v>0</v>
      </c>
      <c r="BD1210">
        <f>IFERROR(VLOOKUP(F1210,'早评-120'!E:H,4,0),0)</f>
        <v>0</v>
      </c>
      <c r="BF1210">
        <f t="shared" si="144"/>
        <v>-0.16949999999999998</v>
      </c>
      <c r="BG1210">
        <f t="shared" si="145"/>
        <v>0</v>
      </c>
      <c r="BH1210">
        <f t="shared" si="146"/>
        <v>-1.10175</v>
      </c>
      <c r="BQ1210" s="45">
        <f t="shared" si="147"/>
        <v>-1.10175</v>
      </c>
      <c r="BR1210">
        <f>SUMIFS('9月销毁明细'!D:D,'9月销毁明细'!A:A,E1210,'9月销毁明细'!H:H,"Sellable")</f>
        <v>0</v>
      </c>
      <c r="BS1210">
        <f>SUMIFS('9月销毁明细'!G:G,'9月销毁明细'!A:A,E1210,'9月销毁明细'!H:H,"Sellable")</f>
        <v>0</v>
      </c>
      <c r="BT1210">
        <f>SUMIFS('9月销毁明细'!D:D,'9月销毁明细'!A:A,E1210,'9月销毁明细'!H:H,"Unsellable")</f>
        <v>0</v>
      </c>
      <c r="BU1210">
        <f>SUMIFS('9月销毁明细'!G:G,'9月销毁明细'!A:A,E1210,'9月销毁明细'!H:H,"Unsellable")</f>
        <v>0</v>
      </c>
      <c r="BW1210">
        <f>IFERROR(I1210*VLOOKUP(F1210,'9.3成本表'!C:L,10,0),0)</f>
        <v>0</v>
      </c>
      <c r="BX1210">
        <f t="shared" si="148"/>
        <v>0</v>
      </c>
      <c r="CC1210" s="45">
        <f t="shared" si="149"/>
        <v>-1.10175</v>
      </c>
      <c r="CD1210" s="45">
        <f t="shared" si="150"/>
        <v>0</v>
      </c>
      <c r="CE1210" s="45">
        <f t="shared" si="151"/>
        <v>0</v>
      </c>
    </row>
    <row r="1211" spans="4:83" x14ac:dyDescent="0.25">
      <c r="D1211" s="20" t="s">
        <v>2531</v>
      </c>
      <c r="E1211" s="20" t="s">
        <v>2532</v>
      </c>
      <c r="F1211" s="20">
        <v>6869</v>
      </c>
      <c r="G1211">
        <v>1205</v>
      </c>
      <c r="H1211" s="20"/>
      <c r="I1211">
        <f>SUMIFS('总明细 源文件后台下'!G:G,'总明细 源文件后台下'!E:E,E1211,'总明细 源文件后台下'!C:C,"Order")</f>
        <v>0</v>
      </c>
      <c r="J1211">
        <f>SUMIFS('总明细 源文件后台下'!M:M,'总明细 源文件后台下'!E:E,E1211,'总明细 源文件后台下'!C:C,"Order")</f>
        <v>0</v>
      </c>
      <c r="K1211">
        <f>SUMIFS('总明细 源文件后台下'!N:N,'总明细 源文件后台下'!E:E,E1211,'总明细 源文件后台下'!C:C,"Order")</f>
        <v>0</v>
      </c>
      <c r="L1211">
        <f>SUMIFS('总明细 源文件后台下'!O:O,'总明细 源文件后台下'!E:E,E1211,'总明细 源文件后台下'!C:C,"Order")</f>
        <v>0</v>
      </c>
      <c r="M1211">
        <f>SUMIFS('总明细 源文件后台下'!P:P,'总明细 源文件后台下'!E:E,E1211,'总明细 源文件后台下'!C:C,"Order")</f>
        <v>0</v>
      </c>
      <c r="N1211">
        <f>SUMIFS('总明细 源文件后台下'!Q:Q,'总明细 源文件后台下'!E:E,E1211,'总明细 源文件后台下'!C:C,"Order")</f>
        <v>0</v>
      </c>
      <c r="O1211">
        <f>SUMIFS('总明细 源文件后台下'!R:R,'总明细 源文件后台下'!E:E,E1211,'总明细 源文件后台下'!C:C,"Order")</f>
        <v>0</v>
      </c>
      <c r="P1211">
        <f>SUMIFS('总明细 源文件后台下'!S:S,'总明细 源文件后台下'!E:E,E1211,'总明细 源文件后台下'!C:C,"Order")</f>
        <v>0</v>
      </c>
      <c r="Q1211">
        <f>SUMIFS('总明细 源文件后台下'!T:T,'总明细 源文件后台下'!E:E,E1211,'总明细 源文件后台下'!C:C,"Order")</f>
        <v>0</v>
      </c>
      <c r="R1211">
        <f>SUMIFS('总明细 源文件后台下'!U:U,'总明细 源文件后台下'!E:E,E1211,'总明细 源文件后台下'!C:C,"Order")</f>
        <v>0</v>
      </c>
      <c r="S1211">
        <f>SUMIFS('总明细 源文件后台下'!V:V,'总明细 源文件后台下'!E:E,E1211,'总明细 源文件后台下'!C:C,"Order")</f>
        <v>0</v>
      </c>
      <c r="T1211">
        <f>SUMIFS('总明细 源文件后台下'!W:W,'总明细 源文件后台下'!E:E,E1211,'总明细 源文件后台下'!C:C,"Order")</f>
        <v>0</v>
      </c>
      <c r="U1211">
        <f>SUMIFS('总明细 源文件后台下'!G:G,'总明细 源文件后台下'!E:E,E1211,'总明细 源文件后台下'!C:C,"Refund")</f>
        <v>0</v>
      </c>
      <c r="V1211">
        <f>SUMIFS('总明细 源文件后台下'!M:M,'总明细 源文件后台下'!E:E,E1211,'总明细 源文件后台下'!C:C,"Refund")</f>
        <v>0</v>
      </c>
      <c r="W1211">
        <f>SUMIFS('总明细 源文件后台下'!N:N,'总明细 源文件后台下'!E:E,E1211,'总明细 源文件后台下'!C:C,"Refund")</f>
        <v>0</v>
      </c>
      <c r="X1211">
        <f>SUMIFS('总明细 源文件后台下'!O:O,'总明细 源文件后台下'!E:E,E1211,'总明细 源文件后台下'!C:C,"Refund")</f>
        <v>0</v>
      </c>
      <c r="Y1211">
        <f>SUMIFS('总明细 源文件后台下'!P:P,'总明细 源文件后台下'!E:E,E1211,'总明细 源文件后台下'!C:C,"Refund")</f>
        <v>0</v>
      </c>
      <c r="Z1211">
        <f>SUMIFS('总明细 源文件后台下'!Q:Q,'总明细 源文件后台下'!E:E,E1211,'总明细 源文件后台下'!C:C,"Refund")</f>
        <v>0</v>
      </c>
      <c r="AA1211">
        <f>SUMIFS('总明细 源文件后台下'!R:R,'总明细 源文件后台下'!E:E,E1211,'总明细 源文件后台下'!C:C,"Refund")</f>
        <v>0</v>
      </c>
      <c r="AB1211">
        <f>SUMIFS('总明细 源文件后台下'!S:S,'总明细 源文件后台下'!E:E,E1211,'总明细 源文件后台下'!C:C,"Refund")</f>
        <v>0</v>
      </c>
      <c r="AC1211">
        <f>SUMIFS('总明细 源文件后台下'!T:T,'总明细 源文件后台下'!E:E,E1211,'总明细 源文件后台下'!C:C,"Refund")</f>
        <v>0</v>
      </c>
      <c r="AD1211">
        <f>SUMIFS('总明细 源文件后台下'!U:U,'总明细 源文件后台下'!E:E,E1211,'总明细 源文件后台下'!C:C,"Refund")</f>
        <v>0</v>
      </c>
      <c r="AE1211">
        <f>SUMIFS('总明细 源文件后台下'!V:V,'总明细 源文件后台下'!E:E,E1211,'总明细 源文件后台下'!C:C,"Refund")</f>
        <v>0</v>
      </c>
      <c r="AF1211">
        <f>SUMIFS('总明细 源文件后台下'!W:W,'总明细 源文件后台下'!E:E,E1211,'总明细 源文件后台下'!C:C,"Refund")</f>
        <v>0</v>
      </c>
      <c r="AK1211">
        <f>(SUMIF('广告费 源文件后台下'!G:G,E1211,'广告费 源文件后台下'!M:M))*-1</f>
        <v>0</v>
      </c>
      <c r="AL1211">
        <f>SUMIFS('总明细 源文件后台下'!W:W,'总明细 源文件后台下'!E:E,E1211,'总明细 源文件后台下'!C:C,"Adjustment",'总明细 源文件后台下'!F:F,"FBA Inventory Reimbursement - Customer Return")</f>
        <v>0</v>
      </c>
      <c r="AM1211">
        <f>SUMIFS('总明细 源文件后台下'!W:W,'总明细 源文件后台下'!E:E,E1211,'总明细 源文件后台下'!C:C,"Adjustment",'总明细 源文件后台下'!F:F,"FBA Inventory Reimbursement - Damaged:Warehouse")</f>
        <v>0</v>
      </c>
      <c r="AN1211">
        <f>SUMIFS('总明细 源文件后台下'!W:W,'总明细 源文件后台下'!E:E,E1211,'总明细 源文件后台下'!C:C,"Adjustment",'总明细 源文件后台下'!F:F,"FBA Inventory Reimbursement - Customer Service Issue")</f>
        <v>0</v>
      </c>
      <c r="AO1211">
        <f>SUMIFS('总明细 源文件后台下'!W:W,'总明细 源文件后台下'!E:E,E1211,'总明细 源文件后台下'!C:C,"Adjustment",'总明细 源文件后台下'!F:F,"FBA Inventory Reimbursement - Fee Correction")</f>
        <v>0</v>
      </c>
      <c r="AP1211">
        <f>SUMIFS('总明细 源文件后台下'!W:W,'总明细 源文件后台下'!E:E,E1211,'总明细 源文件后台下'!C:C,"Adjustment",'总明细 源文件后台下'!F:F,"FBA Inventory Reimbursement - General Adjustment")</f>
        <v>0</v>
      </c>
      <c r="AQ1211">
        <f>SUMIFS('总明细 源文件后台下'!W:W,'总明细 源文件后台下'!E:E,E1211,'总明细 源文件后台下'!C:C,"Adjustment",'总明细 源文件后台下'!F:F,"FBA Inventory Reimbursement - Lost:Inbound")</f>
        <v>0</v>
      </c>
      <c r="AR1211">
        <f>SUMIFS('总明细 源文件后台下'!W:W,'总明细 源文件后台下'!E:E,E1211,'总明细 源文件后台下'!C:C,"Adjustment",'总明细 源文件后台下'!F:F,"FBA Inventory Reimbursement - Lost:Warehouse")</f>
        <v>0</v>
      </c>
      <c r="AS1211">
        <f>SUMIFS('总明细 源文件后台下'!W:W,'总明细 源文件后台下'!E:E,E1211,'总明细 源文件后台下'!C:C,"Adjustment",'总明细 源文件后台下'!F:F,"Non-subscription Fee Adjustment")</f>
        <v>0</v>
      </c>
      <c r="AT1211">
        <f>SUMIFS('总明细 源文件后台下'!W:W,'总明细 源文件后台下'!E:E,E1211,'总明细 源文件后台下'!C:C,"Adjustment",'总明细 源文件后台下'!F:F,"FBA Inventory Placement Service Fee")</f>
        <v>0</v>
      </c>
      <c r="AV1211">
        <f>SUMIF('FBA Customer Return Per Unit Fe'!B:B,E1211,'FBA Customer Return Per Unit Fe'!C:C)</f>
        <v>0</v>
      </c>
      <c r="AX1211">
        <f>(SUMIF('仓储费 源文件后台下'!C:C,E1211,'仓储费 源文件后台下'!V:V))*-1</f>
        <v>0</v>
      </c>
      <c r="AZ1211">
        <f>SUMIF('Disposal Fee销毁费用-160.95'!B:B,E1211,'Disposal Fee销毁费用-160.95'!D:D)*-1</f>
        <v>0</v>
      </c>
      <c r="BC1211">
        <f>IFERROR(VLOOKUP(F1211,'优惠券-86.4'!F:I,4,0),0)</f>
        <v>0</v>
      </c>
      <c r="BD1211">
        <f>IFERROR(VLOOKUP(F1211,'早评-120'!E:H,4,0),0)</f>
        <v>0</v>
      </c>
      <c r="BF1211">
        <f t="shared" si="144"/>
        <v>0</v>
      </c>
      <c r="BG1211">
        <f t="shared" si="145"/>
        <v>0</v>
      </c>
      <c r="BH1211">
        <f t="shared" si="146"/>
        <v>0</v>
      </c>
      <c r="BQ1211" s="45">
        <f t="shared" si="147"/>
        <v>0</v>
      </c>
      <c r="BR1211">
        <f>SUMIFS('9月销毁明细'!D:D,'9月销毁明细'!A:A,E1211,'9月销毁明细'!H:H,"Sellable")</f>
        <v>0</v>
      </c>
      <c r="BS1211">
        <f>SUMIFS('9月销毁明细'!G:G,'9月销毁明细'!A:A,E1211,'9月销毁明细'!H:H,"Sellable")</f>
        <v>0</v>
      </c>
      <c r="BT1211">
        <f>SUMIFS('9月销毁明细'!D:D,'9月销毁明细'!A:A,E1211,'9月销毁明细'!H:H,"Unsellable")</f>
        <v>0</v>
      </c>
      <c r="BU1211">
        <f>SUMIFS('9月销毁明细'!G:G,'9月销毁明细'!A:A,E1211,'9月销毁明细'!H:H,"Unsellable")</f>
        <v>0</v>
      </c>
      <c r="BW1211">
        <f>IFERROR(I1211*VLOOKUP(F1211,'9.3成本表'!C:L,10,0),0)</f>
        <v>0</v>
      </c>
      <c r="BX1211">
        <f t="shared" si="148"/>
        <v>0</v>
      </c>
      <c r="CC1211" s="45">
        <f t="shared" si="149"/>
        <v>0</v>
      </c>
      <c r="CD1211" s="45">
        <f t="shared" si="150"/>
        <v>0</v>
      </c>
      <c r="CE1211" s="45">
        <f t="shared" si="151"/>
        <v>0</v>
      </c>
    </row>
    <row r="1212" spans="4:83" x14ac:dyDescent="0.25">
      <c r="D1212" s="20" t="s">
        <v>2533</v>
      </c>
      <c r="E1212" s="20" t="s">
        <v>2534</v>
      </c>
      <c r="F1212" s="20">
        <v>6869</v>
      </c>
      <c r="G1212">
        <v>1206</v>
      </c>
      <c r="H1212" s="20"/>
      <c r="I1212">
        <f>SUMIFS('总明细 源文件后台下'!G:G,'总明细 源文件后台下'!E:E,E1212,'总明细 源文件后台下'!C:C,"Order")</f>
        <v>0</v>
      </c>
      <c r="J1212">
        <f>SUMIFS('总明细 源文件后台下'!M:M,'总明细 源文件后台下'!E:E,E1212,'总明细 源文件后台下'!C:C,"Order")</f>
        <v>0</v>
      </c>
      <c r="K1212">
        <f>SUMIFS('总明细 源文件后台下'!N:N,'总明细 源文件后台下'!E:E,E1212,'总明细 源文件后台下'!C:C,"Order")</f>
        <v>0</v>
      </c>
      <c r="L1212">
        <f>SUMIFS('总明细 源文件后台下'!O:O,'总明细 源文件后台下'!E:E,E1212,'总明细 源文件后台下'!C:C,"Order")</f>
        <v>0</v>
      </c>
      <c r="M1212">
        <f>SUMIFS('总明细 源文件后台下'!P:P,'总明细 源文件后台下'!E:E,E1212,'总明细 源文件后台下'!C:C,"Order")</f>
        <v>0</v>
      </c>
      <c r="N1212">
        <f>SUMIFS('总明细 源文件后台下'!Q:Q,'总明细 源文件后台下'!E:E,E1212,'总明细 源文件后台下'!C:C,"Order")</f>
        <v>0</v>
      </c>
      <c r="O1212">
        <f>SUMIFS('总明细 源文件后台下'!R:R,'总明细 源文件后台下'!E:E,E1212,'总明细 源文件后台下'!C:C,"Order")</f>
        <v>0</v>
      </c>
      <c r="P1212">
        <f>SUMIFS('总明细 源文件后台下'!S:S,'总明细 源文件后台下'!E:E,E1212,'总明细 源文件后台下'!C:C,"Order")</f>
        <v>0</v>
      </c>
      <c r="Q1212">
        <f>SUMIFS('总明细 源文件后台下'!T:T,'总明细 源文件后台下'!E:E,E1212,'总明细 源文件后台下'!C:C,"Order")</f>
        <v>0</v>
      </c>
      <c r="R1212">
        <f>SUMIFS('总明细 源文件后台下'!U:U,'总明细 源文件后台下'!E:E,E1212,'总明细 源文件后台下'!C:C,"Order")</f>
        <v>0</v>
      </c>
      <c r="S1212">
        <f>SUMIFS('总明细 源文件后台下'!V:V,'总明细 源文件后台下'!E:E,E1212,'总明细 源文件后台下'!C:C,"Order")</f>
        <v>0</v>
      </c>
      <c r="T1212">
        <f>SUMIFS('总明细 源文件后台下'!W:W,'总明细 源文件后台下'!E:E,E1212,'总明细 源文件后台下'!C:C,"Order")</f>
        <v>0</v>
      </c>
      <c r="U1212">
        <f>SUMIFS('总明细 源文件后台下'!G:G,'总明细 源文件后台下'!E:E,E1212,'总明细 源文件后台下'!C:C,"Refund")</f>
        <v>0</v>
      </c>
      <c r="V1212">
        <f>SUMIFS('总明细 源文件后台下'!M:M,'总明细 源文件后台下'!E:E,E1212,'总明细 源文件后台下'!C:C,"Refund")</f>
        <v>0</v>
      </c>
      <c r="W1212">
        <f>SUMIFS('总明细 源文件后台下'!N:N,'总明细 源文件后台下'!E:E,E1212,'总明细 源文件后台下'!C:C,"Refund")</f>
        <v>0</v>
      </c>
      <c r="X1212">
        <f>SUMIFS('总明细 源文件后台下'!O:O,'总明细 源文件后台下'!E:E,E1212,'总明细 源文件后台下'!C:C,"Refund")</f>
        <v>0</v>
      </c>
      <c r="Y1212">
        <f>SUMIFS('总明细 源文件后台下'!P:P,'总明细 源文件后台下'!E:E,E1212,'总明细 源文件后台下'!C:C,"Refund")</f>
        <v>0</v>
      </c>
      <c r="Z1212">
        <f>SUMIFS('总明细 源文件后台下'!Q:Q,'总明细 源文件后台下'!E:E,E1212,'总明细 源文件后台下'!C:C,"Refund")</f>
        <v>0</v>
      </c>
      <c r="AA1212">
        <f>SUMIFS('总明细 源文件后台下'!R:R,'总明细 源文件后台下'!E:E,E1212,'总明细 源文件后台下'!C:C,"Refund")</f>
        <v>0</v>
      </c>
      <c r="AB1212">
        <f>SUMIFS('总明细 源文件后台下'!S:S,'总明细 源文件后台下'!E:E,E1212,'总明细 源文件后台下'!C:C,"Refund")</f>
        <v>0</v>
      </c>
      <c r="AC1212">
        <f>SUMIFS('总明细 源文件后台下'!T:T,'总明细 源文件后台下'!E:E,E1212,'总明细 源文件后台下'!C:C,"Refund")</f>
        <v>0</v>
      </c>
      <c r="AD1212">
        <f>SUMIFS('总明细 源文件后台下'!U:U,'总明细 源文件后台下'!E:E,E1212,'总明细 源文件后台下'!C:C,"Refund")</f>
        <v>0</v>
      </c>
      <c r="AE1212">
        <f>SUMIFS('总明细 源文件后台下'!V:V,'总明细 源文件后台下'!E:E,E1212,'总明细 源文件后台下'!C:C,"Refund")</f>
        <v>0</v>
      </c>
      <c r="AF1212">
        <f>SUMIFS('总明细 源文件后台下'!W:W,'总明细 源文件后台下'!E:E,E1212,'总明细 源文件后台下'!C:C,"Refund")</f>
        <v>0</v>
      </c>
      <c r="AK1212">
        <f>(SUMIF('广告费 源文件后台下'!G:G,E1212,'广告费 源文件后台下'!M:M))*-1</f>
        <v>0</v>
      </c>
      <c r="AL1212">
        <f>SUMIFS('总明细 源文件后台下'!W:W,'总明细 源文件后台下'!E:E,E1212,'总明细 源文件后台下'!C:C,"Adjustment",'总明细 源文件后台下'!F:F,"FBA Inventory Reimbursement - Customer Return")</f>
        <v>0</v>
      </c>
      <c r="AM1212">
        <f>SUMIFS('总明细 源文件后台下'!W:W,'总明细 源文件后台下'!E:E,E1212,'总明细 源文件后台下'!C:C,"Adjustment",'总明细 源文件后台下'!F:F,"FBA Inventory Reimbursement - Damaged:Warehouse")</f>
        <v>0</v>
      </c>
      <c r="AN1212">
        <f>SUMIFS('总明细 源文件后台下'!W:W,'总明细 源文件后台下'!E:E,E1212,'总明细 源文件后台下'!C:C,"Adjustment",'总明细 源文件后台下'!F:F,"FBA Inventory Reimbursement - Customer Service Issue")</f>
        <v>0</v>
      </c>
      <c r="AO1212">
        <f>SUMIFS('总明细 源文件后台下'!W:W,'总明细 源文件后台下'!E:E,E1212,'总明细 源文件后台下'!C:C,"Adjustment",'总明细 源文件后台下'!F:F,"FBA Inventory Reimbursement - Fee Correction")</f>
        <v>0</v>
      </c>
      <c r="AP1212">
        <f>SUMIFS('总明细 源文件后台下'!W:W,'总明细 源文件后台下'!E:E,E1212,'总明细 源文件后台下'!C:C,"Adjustment",'总明细 源文件后台下'!F:F,"FBA Inventory Reimbursement - General Adjustment")</f>
        <v>0</v>
      </c>
      <c r="AQ1212">
        <f>SUMIFS('总明细 源文件后台下'!W:W,'总明细 源文件后台下'!E:E,E1212,'总明细 源文件后台下'!C:C,"Adjustment",'总明细 源文件后台下'!F:F,"FBA Inventory Reimbursement - Lost:Inbound")</f>
        <v>0</v>
      </c>
      <c r="AR1212">
        <f>SUMIFS('总明细 源文件后台下'!W:W,'总明细 源文件后台下'!E:E,E1212,'总明细 源文件后台下'!C:C,"Adjustment",'总明细 源文件后台下'!F:F,"FBA Inventory Reimbursement - Lost:Warehouse")</f>
        <v>0</v>
      </c>
      <c r="AS1212">
        <f>SUMIFS('总明细 源文件后台下'!W:W,'总明细 源文件后台下'!E:E,E1212,'总明细 源文件后台下'!C:C,"Adjustment",'总明细 源文件后台下'!F:F,"Non-subscription Fee Adjustment")</f>
        <v>0</v>
      </c>
      <c r="AT1212">
        <f>SUMIFS('总明细 源文件后台下'!W:W,'总明细 源文件后台下'!E:E,E1212,'总明细 源文件后台下'!C:C,"Adjustment",'总明细 源文件后台下'!F:F,"FBA Inventory Placement Service Fee")</f>
        <v>0</v>
      </c>
      <c r="AV1212">
        <f>SUMIF('FBA Customer Return Per Unit Fe'!B:B,E1212,'FBA Customer Return Per Unit Fe'!C:C)</f>
        <v>0</v>
      </c>
      <c r="AX1212">
        <f>(SUMIF('仓储费 源文件后台下'!C:C,E1212,'仓储费 源文件后台下'!V:V))*-1</f>
        <v>0</v>
      </c>
      <c r="AZ1212">
        <f>SUMIF('Disposal Fee销毁费用-160.95'!B:B,E1212,'Disposal Fee销毁费用-160.95'!D:D)*-1</f>
        <v>0</v>
      </c>
      <c r="BC1212">
        <f>IFERROR(VLOOKUP(F1212,'优惠券-86.4'!F:I,4,0),0)</f>
        <v>0</v>
      </c>
      <c r="BD1212">
        <f>IFERROR(VLOOKUP(F1212,'早评-120'!E:H,4,0),0)</f>
        <v>0</v>
      </c>
      <c r="BF1212">
        <f t="shared" si="144"/>
        <v>0</v>
      </c>
      <c r="BG1212">
        <f t="shared" si="145"/>
        <v>0</v>
      </c>
      <c r="BH1212">
        <f t="shared" si="146"/>
        <v>0</v>
      </c>
      <c r="BQ1212" s="45">
        <f t="shared" si="147"/>
        <v>0</v>
      </c>
      <c r="BR1212">
        <f>SUMIFS('9月销毁明细'!D:D,'9月销毁明细'!A:A,E1212,'9月销毁明细'!H:H,"Sellable")</f>
        <v>0</v>
      </c>
      <c r="BS1212">
        <f>SUMIFS('9月销毁明细'!G:G,'9月销毁明细'!A:A,E1212,'9月销毁明细'!H:H,"Sellable")</f>
        <v>0</v>
      </c>
      <c r="BT1212">
        <f>SUMIFS('9月销毁明细'!D:D,'9月销毁明细'!A:A,E1212,'9月销毁明细'!H:H,"Unsellable")</f>
        <v>0</v>
      </c>
      <c r="BU1212">
        <f>SUMIFS('9月销毁明细'!G:G,'9月销毁明细'!A:A,E1212,'9月销毁明细'!H:H,"Unsellable")</f>
        <v>0</v>
      </c>
      <c r="BW1212">
        <f>IFERROR(I1212*VLOOKUP(F1212,'9.3成本表'!C:L,10,0),0)</f>
        <v>0</v>
      </c>
      <c r="BX1212">
        <f t="shared" si="148"/>
        <v>0</v>
      </c>
      <c r="CC1212" s="45">
        <f t="shared" si="149"/>
        <v>0</v>
      </c>
      <c r="CD1212" s="45">
        <f t="shared" si="150"/>
        <v>0</v>
      </c>
      <c r="CE1212" s="45">
        <f t="shared" si="151"/>
        <v>0</v>
      </c>
    </row>
    <row r="1213" spans="4:83" x14ac:dyDescent="0.25">
      <c r="D1213" s="20" t="s">
        <v>2535</v>
      </c>
      <c r="E1213" s="20" t="s">
        <v>2536</v>
      </c>
      <c r="F1213" s="20">
        <v>6869</v>
      </c>
      <c r="G1213">
        <v>1207</v>
      </c>
      <c r="H1213" s="20"/>
      <c r="I1213">
        <f>SUMIFS('总明细 源文件后台下'!G:G,'总明细 源文件后台下'!E:E,E1213,'总明细 源文件后台下'!C:C,"Order")</f>
        <v>0</v>
      </c>
      <c r="J1213">
        <f>SUMIFS('总明细 源文件后台下'!M:M,'总明细 源文件后台下'!E:E,E1213,'总明细 源文件后台下'!C:C,"Order")</f>
        <v>0</v>
      </c>
      <c r="K1213">
        <f>SUMIFS('总明细 源文件后台下'!N:N,'总明细 源文件后台下'!E:E,E1213,'总明细 源文件后台下'!C:C,"Order")</f>
        <v>0</v>
      </c>
      <c r="L1213">
        <f>SUMIFS('总明细 源文件后台下'!O:O,'总明细 源文件后台下'!E:E,E1213,'总明细 源文件后台下'!C:C,"Order")</f>
        <v>0</v>
      </c>
      <c r="M1213">
        <f>SUMIFS('总明细 源文件后台下'!P:P,'总明细 源文件后台下'!E:E,E1213,'总明细 源文件后台下'!C:C,"Order")</f>
        <v>0</v>
      </c>
      <c r="N1213">
        <f>SUMIFS('总明细 源文件后台下'!Q:Q,'总明细 源文件后台下'!E:E,E1213,'总明细 源文件后台下'!C:C,"Order")</f>
        <v>0</v>
      </c>
      <c r="O1213">
        <f>SUMIFS('总明细 源文件后台下'!R:R,'总明细 源文件后台下'!E:E,E1213,'总明细 源文件后台下'!C:C,"Order")</f>
        <v>0</v>
      </c>
      <c r="P1213">
        <f>SUMIFS('总明细 源文件后台下'!S:S,'总明细 源文件后台下'!E:E,E1213,'总明细 源文件后台下'!C:C,"Order")</f>
        <v>0</v>
      </c>
      <c r="Q1213">
        <f>SUMIFS('总明细 源文件后台下'!T:T,'总明细 源文件后台下'!E:E,E1213,'总明细 源文件后台下'!C:C,"Order")</f>
        <v>0</v>
      </c>
      <c r="R1213">
        <f>SUMIFS('总明细 源文件后台下'!U:U,'总明细 源文件后台下'!E:E,E1213,'总明细 源文件后台下'!C:C,"Order")</f>
        <v>0</v>
      </c>
      <c r="S1213">
        <f>SUMIFS('总明细 源文件后台下'!V:V,'总明细 源文件后台下'!E:E,E1213,'总明细 源文件后台下'!C:C,"Order")</f>
        <v>0</v>
      </c>
      <c r="T1213">
        <f>SUMIFS('总明细 源文件后台下'!W:W,'总明细 源文件后台下'!E:E,E1213,'总明细 源文件后台下'!C:C,"Order")</f>
        <v>0</v>
      </c>
      <c r="U1213">
        <f>SUMIFS('总明细 源文件后台下'!G:G,'总明细 源文件后台下'!E:E,E1213,'总明细 源文件后台下'!C:C,"Refund")</f>
        <v>0</v>
      </c>
      <c r="V1213">
        <f>SUMIFS('总明细 源文件后台下'!M:M,'总明细 源文件后台下'!E:E,E1213,'总明细 源文件后台下'!C:C,"Refund")</f>
        <v>0</v>
      </c>
      <c r="W1213">
        <f>SUMIFS('总明细 源文件后台下'!N:N,'总明细 源文件后台下'!E:E,E1213,'总明细 源文件后台下'!C:C,"Refund")</f>
        <v>0</v>
      </c>
      <c r="X1213">
        <f>SUMIFS('总明细 源文件后台下'!O:O,'总明细 源文件后台下'!E:E,E1213,'总明细 源文件后台下'!C:C,"Refund")</f>
        <v>0</v>
      </c>
      <c r="Y1213">
        <f>SUMIFS('总明细 源文件后台下'!P:P,'总明细 源文件后台下'!E:E,E1213,'总明细 源文件后台下'!C:C,"Refund")</f>
        <v>0</v>
      </c>
      <c r="Z1213">
        <f>SUMIFS('总明细 源文件后台下'!Q:Q,'总明细 源文件后台下'!E:E,E1213,'总明细 源文件后台下'!C:C,"Refund")</f>
        <v>0</v>
      </c>
      <c r="AA1213">
        <f>SUMIFS('总明细 源文件后台下'!R:R,'总明细 源文件后台下'!E:E,E1213,'总明细 源文件后台下'!C:C,"Refund")</f>
        <v>0</v>
      </c>
      <c r="AB1213">
        <f>SUMIFS('总明细 源文件后台下'!S:S,'总明细 源文件后台下'!E:E,E1213,'总明细 源文件后台下'!C:C,"Refund")</f>
        <v>0</v>
      </c>
      <c r="AC1213">
        <f>SUMIFS('总明细 源文件后台下'!T:T,'总明细 源文件后台下'!E:E,E1213,'总明细 源文件后台下'!C:C,"Refund")</f>
        <v>0</v>
      </c>
      <c r="AD1213">
        <f>SUMIFS('总明细 源文件后台下'!U:U,'总明细 源文件后台下'!E:E,E1213,'总明细 源文件后台下'!C:C,"Refund")</f>
        <v>0</v>
      </c>
      <c r="AE1213">
        <f>SUMIFS('总明细 源文件后台下'!V:V,'总明细 源文件后台下'!E:E,E1213,'总明细 源文件后台下'!C:C,"Refund")</f>
        <v>0</v>
      </c>
      <c r="AF1213">
        <f>SUMIFS('总明细 源文件后台下'!W:W,'总明细 源文件后台下'!E:E,E1213,'总明细 源文件后台下'!C:C,"Refund")</f>
        <v>0</v>
      </c>
      <c r="AK1213">
        <f>(SUMIF('广告费 源文件后台下'!G:G,E1213,'广告费 源文件后台下'!M:M))*-1</f>
        <v>0</v>
      </c>
      <c r="AL1213">
        <f>SUMIFS('总明细 源文件后台下'!W:W,'总明细 源文件后台下'!E:E,E1213,'总明细 源文件后台下'!C:C,"Adjustment",'总明细 源文件后台下'!F:F,"FBA Inventory Reimbursement - Customer Return")</f>
        <v>0</v>
      </c>
      <c r="AM1213">
        <f>SUMIFS('总明细 源文件后台下'!W:W,'总明细 源文件后台下'!E:E,E1213,'总明细 源文件后台下'!C:C,"Adjustment",'总明细 源文件后台下'!F:F,"FBA Inventory Reimbursement - Damaged:Warehouse")</f>
        <v>0</v>
      </c>
      <c r="AN1213">
        <f>SUMIFS('总明细 源文件后台下'!W:W,'总明细 源文件后台下'!E:E,E1213,'总明细 源文件后台下'!C:C,"Adjustment",'总明细 源文件后台下'!F:F,"FBA Inventory Reimbursement - Customer Service Issue")</f>
        <v>0</v>
      </c>
      <c r="AO1213">
        <f>SUMIFS('总明细 源文件后台下'!W:W,'总明细 源文件后台下'!E:E,E1213,'总明细 源文件后台下'!C:C,"Adjustment",'总明细 源文件后台下'!F:F,"FBA Inventory Reimbursement - Fee Correction")</f>
        <v>0</v>
      </c>
      <c r="AP1213">
        <f>SUMIFS('总明细 源文件后台下'!W:W,'总明细 源文件后台下'!E:E,E1213,'总明细 源文件后台下'!C:C,"Adjustment",'总明细 源文件后台下'!F:F,"FBA Inventory Reimbursement - General Adjustment")</f>
        <v>0</v>
      </c>
      <c r="AQ1213">
        <f>SUMIFS('总明细 源文件后台下'!W:W,'总明细 源文件后台下'!E:E,E1213,'总明细 源文件后台下'!C:C,"Adjustment",'总明细 源文件后台下'!F:F,"FBA Inventory Reimbursement - Lost:Inbound")</f>
        <v>0</v>
      </c>
      <c r="AR1213">
        <f>SUMIFS('总明细 源文件后台下'!W:W,'总明细 源文件后台下'!E:E,E1213,'总明细 源文件后台下'!C:C,"Adjustment",'总明细 源文件后台下'!F:F,"FBA Inventory Reimbursement - Lost:Warehouse")</f>
        <v>0</v>
      </c>
      <c r="AS1213">
        <f>SUMIFS('总明细 源文件后台下'!W:W,'总明细 源文件后台下'!E:E,E1213,'总明细 源文件后台下'!C:C,"Adjustment",'总明细 源文件后台下'!F:F,"Non-subscription Fee Adjustment")</f>
        <v>0</v>
      </c>
      <c r="AT1213">
        <f>SUMIFS('总明细 源文件后台下'!W:W,'总明细 源文件后台下'!E:E,E1213,'总明细 源文件后台下'!C:C,"Adjustment",'总明细 源文件后台下'!F:F,"FBA Inventory Placement Service Fee")</f>
        <v>0</v>
      </c>
      <c r="AV1213">
        <f>SUMIF('FBA Customer Return Per Unit Fe'!B:B,E1213,'FBA Customer Return Per Unit Fe'!C:C)</f>
        <v>0</v>
      </c>
      <c r="AX1213">
        <f>(SUMIF('仓储费 源文件后台下'!C:C,E1213,'仓储费 源文件后台下'!V:V))*-1</f>
        <v>0</v>
      </c>
      <c r="AZ1213">
        <f>SUMIF('Disposal Fee销毁费用-160.95'!B:B,E1213,'Disposal Fee销毁费用-160.95'!D:D)*-1</f>
        <v>0</v>
      </c>
      <c r="BC1213">
        <f>IFERROR(VLOOKUP(F1213,'优惠券-86.4'!F:I,4,0),0)</f>
        <v>0</v>
      </c>
      <c r="BD1213">
        <f>IFERROR(VLOOKUP(F1213,'早评-120'!E:H,4,0),0)</f>
        <v>0</v>
      </c>
      <c r="BF1213">
        <f t="shared" si="144"/>
        <v>0</v>
      </c>
      <c r="BG1213">
        <f t="shared" si="145"/>
        <v>0</v>
      </c>
      <c r="BH1213">
        <f t="shared" si="146"/>
        <v>0</v>
      </c>
      <c r="BQ1213" s="45">
        <f t="shared" si="147"/>
        <v>0</v>
      </c>
      <c r="BR1213">
        <f>SUMIFS('9月销毁明细'!D:D,'9月销毁明细'!A:A,E1213,'9月销毁明细'!H:H,"Sellable")</f>
        <v>0</v>
      </c>
      <c r="BS1213">
        <f>SUMIFS('9月销毁明细'!G:G,'9月销毁明细'!A:A,E1213,'9月销毁明细'!H:H,"Sellable")</f>
        <v>0</v>
      </c>
      <c r="BT1213">
        <f>SUMIFS('9月销毁明细'!D:D,'9月销毁明细'!A:A,E1213,'9月销毁明细'!H:H,"Unsellable")</f>
        <v>0</v>
      </c>
      <c r="BU1213">
        <f>SUMIFS('9月销毁明细'!G:G,'9月销毁明细'!A:A,E1213,'9月销毁明细'!H:H,"Unsellable")</f>
        <v>0</v>
      </c>
      <c r="BW1213">
        <f>IFERROR(I1213*VLOOKUP(F1213,'9.3成本表'!C:L,10,0),0)</f>
        <v>0</v>
      </c>
      <c r="BX1213">
        <f t="shared" si="148"/>
        <v>0</v>
      </c>
      <c r="CC1213" s="45">
        <f t="shared" si="149"/>
        <v>0</v>
      </c>
      <c r="CD1213" s="45">
        <f t="shared" si="150"/>
        <v>0</v>
      </c>
      <c r="CE1213" s="45">
        <f t="shared" si="151"/>
        <v>0</v>
      </c>
    </row>
    <row r="1214" spans="4:83" x14ac:dyDescent="0.25">
      <c r="D1214" s="20" t="s">
        <v>2537</v>
      </c>
      <c r="E1214" s="20" t="s">
        <v>2538</v>
      </c>
      <c r="F1214" s="20">
        <v>6869</v>
      </c>
      <c r="G1214">
        <v>1208</v>
      </c>
      <c r="H1214" s="20"/>
      <c r="I1214">
        <f>SUMIFS('总明细 源文件后台下'!G:G,'总明细 源文件后台下'!E:E,E1214,'总明细 源文件后台下'!C:C,"Order")</f>
        <v>0</v>
      </c>
      <c r="J1214">
        <f>SUMIFS('总明细 源文件后台下'!M:M,'总明细 源文件后台下'!E:E,E1214,'总明细 源文件后台下'!C:C,"Order")</f>
        <v>0</v>
      </c>
      <c r="K1214">
        <f>SUMIFS('总明细 源文件后台下'!N:N,'总明细 源文件后台下'!E:E,E1214,'总明细 源文件后台下'!C:C,"Order")</f>
        <v>0</v>
      </c>
      <c r="L1214">
        <f>SUMIFS('总明细 源文件后台下'!O:O,'总明细 源文件后台下'!E:E,E1214,'总明细 源文件后台下'!C:C,"Order")</f>
        <v>0</v>
      </c>
      <c r="M1214">
        <f>SUMIFS('总明细 源文件后台下'!P:P,'总明细 源文件后台下'!E:E,E1214,'总明细 源文件后台下'!C:C,"Order")</f>
        <v>0</v>
      </c>
      <c r="N1214">
        <f>SUMIFS('总明细 源文件后台下'!Q:Q,'总明细 源文件后台下'!E:E,E1214,'总明细 源文件后台下'!C:C,"Order")</f>
        <v>0</v>
      </c>
      <c r="O1214">
        <f>SUMIFS('总明细 源文件后台下'!R:R,'总明细 源文件后台下'!E:E,E1214,'总明细 源文件后台下'!C:C,"Order")</f>
        <v>0</v>
      </c>
      <c r="P1214">
        <f>SUMIFS('总明细 源文件后台下'!S:S,'总明细 源文件后台下'!E:E,E1214,'总明细 源文件后台下'!C:C,"Order")</f>
        <v>0</v>
      </c>
      <c r="Q1214">
        <f>SUMIFS('总明细 源文件后台下'!T:T,'总明细 源文件后台下'!E:E,E1214,'总明细 源文件后台下'!C:C,"Order")</f>
        <v>0</v>
      </c>
      <c r="R1214">
        <f>SUMIFS('总明细 源文件后台下'!U:U,'总明细 源文件后台下'!E:E,E1214,'总明细 源文件后台下'!C:C,"Order")</f>
        <v>0</v>
      </c>
      <c r="S1214">
        <f>SUMIFS('总明细 源文件后台下'!V:V,'总明细 源文件后台下'!E:E,E1214,'总明细 源文件后台下'!C:C,"Order")</f>
        <v>0</v>
      </c>
      <c r="T1214">
        <f>SUMIFS('总明细 源文件后台下'!W:W,'总明细 源文件后台下'!E:E,E1214,'总明细 源文件后台下'!C:C,"Order")</f>
        <v>0</v>
      </c>
      <c r="U1214">
        <f>SUMIFS('总明细 源文件后台下'!G:G,'总明细 源文件后台下'!E:E,E1214,'总明细 源文件后台下'!C:C,"Refund")</f>
        <v>0</v>
      </c>
      <c r="V1214">
        <f>SUMIFS('总明细 源文件后台下'!M:M,'总明细 源文件后台下'!E:E,E1214,'总明细 源文件后台下'!C:C,"Refund")</f>
        <v>0</v>
      </c>
      <c r="W1214">
        <f>SUMIFS('总明细 源文件后台下'!N:N,'总明细 源文件后台下'!E:E,E1214,'总明细 源文件后台下'!C:C,"Refund")</f>
        <v>0</v>
      </c>
      <c r="X1214">
        <f>SUMIFS('总明细 源文件后台下'!O:O,'总明细 源文件后台下'!E:E,E1214,'总明细 源文件后台下'!C:C,"Refund")</f>
        <v>0</v>
      </c>
      <c r="Y1214">
        <f>SUMIFS('总明细 源文件后台下'!P:P,'总明细 源文件后台下'!E:E,E1214,'总明细 源文件后台下'!C:C,"Refund")</f>
        <v>0</v>
      </c>
      <c r="Z1214">
        <f>SUMIFS('总明细 源文件后台下'!Q:Q,'总明细 源文件后台下'!E:E,E1214,'总明细 源文件后台下'!C:C,"Refund")</f>
        <v>0</v>
      </c>
      <c r="AA1214">
        <f>SUMIFS('总明细 源文件后台下'!R:R,'总明细 源文件后台下'!E:E,E1214,'总明细 源文件后台下'!C:C,"Refund")</f>
        <v>0</v>
      </c>
      <c r="AB1214">
        <f>SUMIFS('总明细 源文件后台下'!S:S,'总明细 源文件后台下'!E:E,E1214,'总明细 源文件后台下'!C:C,"Refund")</f>
        <v>0</v>
      </c>
      <c r="AC1214">
        <f>SUMIFS('总明细 源文件后台下'!T:T,'总明细 源文件后台下'!E:E,E1214,'总明细 源文件后台下'!C:C,"Refund")</f>
        <v>0</v>
      </c>
      <c r="AD1214">
        <f>SUMIFS('总明细 源文件后台下'!U:U,'总明细 源文件后台下'!E:E,E1214,'总明细 源文件后台下'!C:C,"Refund")</f>
        <v>0</v>
      </c>
      <c r="AE1214">
        <f>SUMIFS('总明细 源文件后台下'!V:V,'总明细 源文件后台下'!E:E,E1214,'总明细 源文件后台下'!C:C,"Refund")</f>
        <v>0</v>
      </c>
      <c r="AF1214">
        <f>SUMIFS('总明细 源文件后台下'!W:W,'总明细 源文件后台下'!E:E,E1214,'总明细 源文件后台下'!C:C,"Refund")</f>
        <v>0</v>
      </c>
      <c r="AK1214">
        <f>(SUMIF('广告费 源文件后台下'!G:G,E1214,'广告费 源文件后台下'!M:M))*-1</f>
        <v>0</v>
      </c>
      <c r="AL1214">
        <f>SUMIFS('总明细 源文件后台下'!W:W,'总明细 源文件后台下'!E:E,E1214,'总明细 源文件后台下'!C:C,"Adjustment",'总明细 源文件后台下'!F:F,"FBA Inventory Reimbursement - Customer Return")</f>
        <v>0</v>
      </c>
      <c r="AM1214">
        <f>SUMIFS('总明细 源文件后台下'!W:W,'总明细 源文件后台下'!E:E,E1214,'总明细 源文件后台下'!C:C,"Adjustment",'总明细 源文件后台下'!F:F,"FBA Inventory Reimbursement - Damaged:Warehouse")</f>
        <v>0</v>
      </c>
      <c r="AN1214">
        <f>SUMIFS('总明细 源文件后台下'!W:W,'总明细 源文件后台下'!E:E,E1214,'总明细 源文件后台下'!C:C,"Adjustment",'总明细 源文件后台下'!F:F,"FBA Inventory Reimbursement - Customer Service Issue")</f>
        <v>0</v>
      </c>
      <c r="AO1214">
        <f>SUMIFS('总明细 源文件后台下'!W:W,'总明细 源文件后台下'!E:E,E1214,'总明细 源文件后台下'!C:C,"Adjustment",'总明细 源文件后台下'!F:F,"FBA Inventory Reimbursement - Fee Correction")</f>
        <v>0</v>
      </c>
      <c r="AP1214">
        <f>SUMIFS('总明细 源文件后台下'!W:W,'总明细 源文件后台下'!E:E,E1214,'总明细 源文件后台下'!C:C,"Adjustment",'总明细 源文件后台下'!F:F,"FBA Inventory Reimbursement - General Adjustment")</f>
        <v>0</v>
      </c>
      <c r="AQ1214">
        <f>SUMIFS('总明细 源文件后台下'!W:W,'总明细 源文件后台下'!E:E,E1214,'总明细 源文件后台下'!C:C,"Adjustment",'总明细 源文件后台下'!F:F,"FBA Inventory Reimbursement - Lost:Inbound")</f>
        <v>0</v>
      </c>
      <c r="AR1214">
        <f>SUMIFS('总明细 源文件后台下'!W:W,'总明细 源文件后台下'!E:E,E1214,'总明细 源文件后台下'!C:C,"Adjustment",'总明细 源文件后台下'!F:F,"FBA Inventory Reimbursement - Lost:Warehouse")</f>
        <v>0</v>
      </c>
      <c r="AS1214">
        <f>SUMIFS('总明细 源文件后台下'!W:W,'总明细 源文件后台下'!E:E,E1214,'总明细 源文件后台下'!C:C,"Adjustment",'总明细 源文件后台下'!F:F,"Non-subscription Fee Adjustment")</f>
        <v>0</v>
      </c>
      <c r="AT1214">
        <f>SUMIFS('总明细 源文件后台下'!W:W,'总明细 源文件后台下'!E:E,E1214,'总明细 源文件后台下'!C:C,"Adjustment",'总明细 源文件后台下'!F:F,"FBA Inventory Placement Service Fee")</f>
        <v>0</v>
      </c>
      <c r="AV1214">
        <f>SUMIF('FBA Customer Return Per Unit Fe'!B:B,E1214,'FBA Customer Return Per Unit Fe'!C:C)</f>
        <v>0</v>
      </c>
      <c r="AX1214">
        <f>(SUMIF('仓储费 源文件后台下'!C:C,E1214,'仓储费 源文件后台下'!V:V))*-1</f>
        <v>0</v>
      </c>
      <c r="AZ1214">
        <f>SUMIF('Disposal Fee销毁费用-160.95'!B:B,E1214,'Disposal Fee销毁费用-160.95'!D:D)*-1</f>
        <v>0</v>
      </c>
      <c r="BC1214">
        <f>IFERROR(VLOOKUP(F1214,'优惠券-86.4'!F:I,4,0),0)</f>
        <v>0</v>
      </c>
      <c r="BD1214">
        <f>IFERROR(VLOOKUP(F1214,'早评-120'!E:H,4,0),0)</f>
        <v>0</v>
      </c>
      <c r="BF1214">
        <f t="shared" si="144"/>
        <v>0</v>
      </c>
      <c r="BG1214">
        <f t="shared" si="145"/>
        <v>0</v>
      </c>
      <c r="BH1214">
        <f t="shared" si="146"/>
        <v>0</v>
      </c>
      <c r="BQ1214" s="45">
        <f t="shared" si="147"/>
        <v>0</v>
      </c>
      <c r="BR1214">
        <f>SUMIFS('9月销毁明细'!D:D,'9月销毁明细'!A:A,E1214,'9月销毁明细'!H:H,"Sellable")</f>
        <v>0</v>
      </c>
      <c r="BS1214">
        <f>SUMIFS('9月销毁明细'!G:G,'9月销毁明细'!A:A,E1214,'9月销毁明细'!H:H,"Sellable")</f>
        <v>0</v>
      </c>
      <c r="BT1214">
        <f>SUMIFS('9月销毁明细'!D:D,'9月销毁明细'!A:A,E1214,'9月销毁明细'!H:H,"Unsellable")</f>
        <v>0</v>
      </c>
      <c r="BU1214">
        <f>SUMIFS('9月销毁明细'!G:G,'9月销毁明细'!A:A,E1214,'9月销毁明细'!H:H,"Unsellable")</f>
        <v>0</v>
      </c>
      <c r="BW1214">
        <f>IFERROR(I1214*VLOOKUP(F1214,'9.3成本表'!C:L,10,0),0)</f>
        <v>0</v>
      </c>
      <c r="BX1214">
        <f t="shared" si="148"/>
        <v>0</v>
      </c>
      <c r="CC1214" s="45">
        <f t="shared" si="149"/>
        <v>0</v>
      </c>
      <c r="CD1214" s="45">
        <f t="shared" si="150"/>
        <v>0</v>
      </c>
      <c r="CE1214" s="45">
        <f t="shared" si="151"/>
        <v>0</v>
      </c>
    </row>
    <row r="1215" spans="4:83" x14ac:dyDescent="0.25">
      <c r="D1215" s="20" t="s">
        <v>2539</v>
      </c>
      <c r="E1215" s="20" t="s">
        <v>2540</v>
      </c>
      <c r="F1215" s="20">
        <v>6869</v>
      </c>
      <c r="G1215">
        <v>1209</v>
      </c>
      <c r="H1215" s="20"/>
      <c r="I1215">
        <f>SUMIFS('总明细 源文件后台下'!G:G,'总明细 源文件后台下'!E:E,E1215,'总明细 源文件后台下'!C:C,"Order")</f>
        <v>0</v>
      </c>
      <c r="J1215">
        <f>SUMIFS('总明细 源文件后台下'!M:M,'总明细 源文件后台下'!E:E,E1215,'总明细 源文件后台下'!C:C,"Order")</f>
        <v>0</v>
      </c>
      <c r="K1215">
        <f>SUMIFS('总明细 源文件后台下'!N:N,'总明细 源文件后台下'!E:E,E1215,'总明细 源文件后台下'!C:C,"Order")</f>
        <v>0</v>
      </c>
      <c r="L1215">
        <f>SUMIFS('总明细 源文件后台下'!O:O,'总明细 源文件后台下'!E:E,E1215,'总明细 源文件后台下'!C:C,"Order")</f>
        <v>0</v>
      </c>
      <c r="M1215">
        <f>SUMIFS('总明细 源文件后台下'!P:P,'总明细 源文件后台下'!E:E,E1215,'总明细 源文件后台下'!C:C,"Order")</f>
        <v>0</v>
      </c>
      <c r="N1215">
        <f>SUMIFS('总明细 源文件后台下'!Q:Q,'总明细 源文件后台下'!E:E,E1215,'总明细 源文件后台下'!C:C,"Order")</f>
        <v>0</v>
      </c>
      <c r="O1215">
        <f>SUMIFS('总明细 源文件后台下'!R:R,'总明细 源文件后台下'!E:E,E1215,'总明细 源文件后台下'!C:C,"Order")</f>
        <v>0</v>
      </c>
      <c r="P1215">
        <f>SUMIFS('总明细 源文件后台下'!S:S,'总明细 源文件后台下'!E:E,E1215,'总明细 源文件后台下'!C:C,"Order")</f>
        <v>0</v>
      </c>
      <c r="Q1215">
        <f>SUMIFS('总明细 源文件后台下'!T:T,'总明细 源文件后台下'!E:E,E1215,'总明细 源文件后台下'!C:C,"Order")</f>
        <v>0</v>
      </c>
      <c r="R1215">
        <f>SUMIFS('总明细 源文件后台下'!U:U,'总明细 源文件后台下'!E:E,E1215,'总明细 源文件后台下'!C:C,"Order")</f>
        <v>0</v>
      </c>
      <c r="S1215">
        <f>SUMIFS('总明细 源文件后台下'!V:V,'总明细 源文件后台下'!E:E,E1215,'总明细 源文件后台下'!C:C,"Order")</f>
        <v>0</v>
      </c>
      <c r="T1215">
        <f>SUMIFS('总明细 源文件后台下'!W:W,'总明细 源文件后台下'!E:E,E1215,'总明细 源文件后台下'!C:C,"Order")</f>
        <v>0</v>
      </c>
      <c r="U1215">
        <f>SUMIFS('总明细 源文件后台下'!G:G,'总明细 源文件后台下'!E:E,E1215,'总明细 源文件后台下'!C:C,"Refund")</f>
        <v>0</v>
      </c>
      <c r="V1215">
        <f>SUMIFS('总明细 源文件后台下'!M:M,'总明细 源文件后台下'!E:E,E1215,'总明细 源文件后台下'!C:C,"Refund")</f>
        <v>0</v>
      </c>
      <c r="W1215">
        <f>SUMIFS('总明细 源文件后台下'!N:N,'总明细 源文件后台下'!E:E,E1215,'总明细 源文件后台下'!C:C,"Refund")</f>
        <v>0</v>
      </c>
      <c r="X1215">
        <f>SUMIFS('总明细 源文件后台下'!O:O,'总明细 源文件后台下'!E:E,E1215,'总明细 源文件后台下'!C:C,"Refund")</f>
        <v>0</v>
      </c>
      <c r="Y1215">
        <f>SUMIFS('总明细 源文件后台下'!P:P,'总明细 源文件后台下'!E:E,E1215,'总明细 源文件后台下'!C:C,"Refund")</f>
        <v>0</v>
      </c>
      <c r="Z1215">
        <f>SUMIFS('总明细 源文件后台下'!Q:Q,'总明细 源文件后台下'!E:E,E1215,'总明细 源文件后台下'!C:C,"Refund")</f>
        <v>0</v>
      </c>
      <c r="AA1215">
        <f>SUMIFS('总明细 源文件后台下'!R:R,'总明细 源文件后台下'!E:E,E1215,'总明细 源文件后台下'!C:C,"Refund")</f>
        <v>0</v>
      </c>
      <c r="AB1215">
        <f>SUMIFS('总明细 源文件后台下'!S:S,'总明细 源文件后台下'!E:E,E1215,'总明细 源文件后台下'!C:C,"Refund")</f>
        <v>0</v>
      </c>
      <c r="AC1215">
        <f>SUMIFS('总明细 源文件后台下'!T:T,'总明细 源文件后台下'!E:E,E1215,'总明细 源文件后台下'!C:C,"Refund")</f>
        <v>0</v>
      </c>
      <c r="AD1215">
        <f>SUMIFS('总明细 源文件后台下'!U:U,'总明细 源文件后台下'!E:E,E1215,'总明细 源文件后台下'!C:C,"Refund")</f>
        <v>0</v>
      </c>
      <c r="AE1215">
        <f>SUMIFS('总明细 源文件后台下'!V:V,'总明细 源文件后台下'!E:E,E1215,'总明细 源文件后台下'!C:C,"Refund")</f>
        <v>0</v>
      </c>
      <c r="AF1215">
        <f>SUMIFS('总明细 源文件后台下'!W:W,'总明细 源文件后台下'!E:E,E1215,'总明细 源文件后台下'!C:C,"Refund")</f>
        <v>0</v>
      </c>
      <c r="AK1215">
        <f>(SUMIF('广告费 源文件后台下'!G:G,E1215,'广告费 源文件后台下'!M:M))*-1</f>
        <v>0</v>
      </c>
      <c r="AL1215">
        <f>SUMIFS('总明细 源文件后台下'!W:W,'总明细 源文件后台下'!E:E,E1215,'总明细 源文件后台下'!C:C,"Adjustment",'总明细 源文件后台下'!F:F,"FBA Inventory Reimbursement - Customer Return")</f>
        <v>0</v>
      </c>
      <c r="AM1215">
        <f>SUMIFS('总明细 源文件后台下'!W:W,'总明细 源文件后台下'!E:E,E1215,'总明细 源文件后台下'!C:C,"Adjustment",'总明细 源文件后台下'!F:F,"FBA Inventory Reimbursement - Damaged:Warehouse")</f>
        <v>0</v>
      </c>
      <c r="AN1215">
        <f>SUMIFS('总明细 源文件后台下'!W:W,'总明细 源文件后台下'!E:E,E1215,'总明细 源文件后台下'!C:C,"Adjustment",'总明细 源文件后台下'!F:F,"FBA Inventory Reimbursement - Customer Service Issue")</f>
        <v>0</v>
      </c>
      <c r="AO1215">
        <f>SUMIFS('总明细 源文件后台下'!W:W,'总明细 源文件后台下'!E:E,E1215,'总明细 源文件后台下'!C:C,"Adjustment",'总明细 源文件后台下'!F:F,"FBA Inventory Reimbursement - Fee Correction")</f>
        <v>0</v>
      </c>
      <c r="AP1215">
        <f>SUMIFS('总明细 源文件后台下'!W:W,'总明细 源文件后台下'!E:E,E1215,'总明细 源文件后台下'!C:C,"Adjustment",'总明细 源文件后台下'!F:F,"FBA Inventory Reimbursement - General Adjustment")</f>
        <v>0</v>
      </c>
      <c r="AQ1215">
        <f>SUMIFS('总明细 源文件后台下'!W:W,'总明细 源文件后台下'!E:E,E1215,'总明细 源文件后台下'!C:C,"Adjustment",'总明细 源文件后台下'!F:F,"FBA Inventory Reimbursement - Lost:Inbound")</f>
        <v>0</v>
      </c>
      <c r="AR1215">
        <f>SUMIFS('总明细 源文件后台下'!W:W,'总明细 源文件后台下'!E:E,E1215,'总明细 源文件后台下'!C:C,"Adjustment",'总明细 源文件后台下'!F:F,"FBA Inventory Reimbursement - Lost:Warehouse")</f>
        <v>0</v>
      </c>
      <c r="AS1215">
        <f>SUMIFS('总明细 源文件后台下'!W:W,'总明细 源文件后台下'!E:E,E1215,'总明细 源文件后台下'!C:C,"Adjustment",'总明细 源文件后台下'!F:F,"Non-subscription Fee Adjustment")</f>
        <v>0</v>
      </c>
      <c r="AT1215">
        <f>SUMIFS('总明细 源文件后台下'!W:W,'总明细 源文件后台下'!E:E,E1215,'总明细 源文件后台下'!C:C,"Adjustment",'总明细 源文件后台下'!F:F,"FBA Inventory Placement Service Fee")</f>
        <v>0</v>
      </c>
      <c r="AV1215">
        <f>SUMIF('FBA Customer Return Per Unit Fe'!B:B,E1215,'FBA Customer Return Per Unit Fe'!C:C)</f>
        <v>0</v>
      </c>
      <c r="AX1215">
        <f>(SUMIF('仓储费 源文件后台下'!C:C,E1215,'仓储费 源文件后台下'!V:V))*-1</f>
        <v>0</v>
      </c>
      <c r="AZ1215">
        <f>SUMIF('Disposal Fee销毁费用-160.95'!B:B,E1215,'Disposal Fee销毁费用-160.95'!D:D)*-1</f>
        <v>0</v>
      </c>
      <c r="BC1215">
        <f>IFERROR(VLOOKUP(F1215,'优惠券-86.4'!F:I,4,0),0)</f>
        <v>0</v>
      </c>
      <c r="BD1215">
        <f>IFERROR(VLOOKUP(F1215,'早评-120'!E:H,4,0),0)</f>
        <v>0</v>
      </c>
      <c r="BF1215">
        <f t="shared" si="144"/>
        <v>0</v>
      </c>
      <c r="BG1215">
        <f t="shared" si="145"/>
        <v>0</v>
      </c>
      <c r="BH1215">
        <f t="shared" si="146"/>
        <v>0</v>
      </c>
      <c r="BQ1215" s="45">
        <f t="shared" si="147"/>
        <v>0</v>
      </c>
      <c r="BR1215">
        <f>SUMIFS('9月销毁明细'!D:D,'9月销毁明细'!A:A,E1215,'9月销毁明细'!H:H,"Sellable")</f>
        <v>0</v>
      </c>
      <c r="BS1215">
        <f>SUMIFS('9月销毁明细'!G:G,'9月销毁明细'!A:A,E1215,'9月销毁明细'!H:H,"Sellable")</f>
        <v>0</v>
      </c>
      <c r="BT1215">
        <f>SUMIFS('9月销毁明细'!D:D,'9月销毁明细'!A:A,E1215,'9月销毁明细'!H:H,"Unsellable")</f>
        <v>0</v>
      </c>
      <c r="BU1215">
        <f>SUMIFS('9月销毁明细'!G:G,'9月销毁明细'!A:A,E1215,'9月销毁明细'!H:H,"Unsellable")</f>
        <v>0</v>
      </c>
      <c r="BW1215">
        <f>IFERROR(I1215*VLOOKUP(F1215,'9.3成本表'!C:L,10,0),0)</f>
        <v>0</v>
      </c>
      <c r="BX1215">
        <f t="shared" si="148"/>
        <v>0</v>
      </c>
      <c r="CC1215" s="45">
        <f t="shared" si="149"/>
        <v>0</v>
      </c>
      <c r="CD1215" s="45">
        <f t="shared" si="150"/>
        <v>0</v>
      </c>
      <c r="CE1215" s="45">
        <f t="shared" si="151"/>
        <v>0</v>
      </c>
    </row>
    <row r="1216" spans="4:83" x14ac:dyDescent="0.25">
      <c r="D1216" s="20" t="s">
        <v>2541</v>
      </c>
      <c r="E1216" s="20" t="s">
        <v>2542</v>
      </c>
      <c r="F1216" s="20">
        <v>6869</v>
      </c>
      <c r="G1216">
        <v>1210</v>
      </c>
      <c r="H1216" s="20"/>
      <c r="I1216">
        <f>SUMIFS('总明细 源文件后台下'!G:G,'总明细 源文件后台下'!E:E,E1216,'总明细 源文件后台下'!C:C,"Order")</f>
        <v>0</v>
      </c>
      <c r="J1216">
        <f>SUMIFS('总明细 源文件后台下'!M:M,'总明细 源文件后台下'!E:E,E1216,'总明细 源文件后台下'!C:C,"Order")</f>
        <v>0</v>
      </c>
      <c r="K1216">
        <f>SUMIFS('总明细 源文件后台下'!N:N,'总明细 源文件后台下'!E:E,E1216,'总明细 源文件后台下'!C:C,"Order")</f>
        <v>0</v>
      </c>
      <c r="L1216">
        <f>SUMIFS('总明细 源文件后台下'!O:O,'总明细 源文件后台下'!E:E,E1216,'总明细 源文件后台下'!C:C,"Order")</f>
        <v>0</v>
      </c>
      <c r="M1216">
        <f>SUMIFS('总明细 源文件后台下'!P:P,'总明细 源文件后台下'!E:E,E1216,'总明细 源文件后台下'!C:C,"Order")</f>
        <v>0</v>
      </c>
      <c r="N1216">
        <f>SUMIFS('总明细 源文件后台下'!Q:Q,'总明细 源文件后台下'!E:E,E1216,'总明细 源文件后台下'!C:C,"Order")</f>
        <v>0</v>
      </c>
      <c r="O1216">
        <f>SUMIFS('总明细 源文件后台下'!R:R,'总明细 源文件后台下'!E:E,E1216,'总明细 源文件后台下'!C:C,"Order")</f>
        <v>0</v>
      </c>
      <c r="P1216">
        <f>SUMIFS('总明细 源文件后台下'!S:S,'总明细 源文件后台下'!E:E,E1216,'总明细 源文件后台下'!C:C,"Order")</f>
        <v>0</v>
      </c>
      <c r="Q1216">
        <f>SUMIFS('总明细 源文件后台下'!T:T,'总明细 源文件后台下'!E:E,E1216,'总明细 源文件后台下'!C:C,"Order")</f>
        <v>0</v>
      </c>
      <c r="R1216">
        <f>SUMIFS('总明细 源文件后台下'!U:U,'总明细 源文件后台下'!E:E,E1216,'总明细 源文件后台下'!C:C,"Order")</f>
        <v>0</v>
      </c>
      <c r="S1216">
        <f>SUMIFS('总明细 源文件后台下'!V:V,'总明细 源文件后台下'!E:E,E1216,'总明细 源文件后台下'!C:C,"Order")</f>
        <v>0</v>
      </c>
      <c r="T1216">
        <f>SUMIFS('总明细 源文件后台下'!W:W,'总明细 源文件后台下'!E:E,E1216,'总明细 源文件后台下'!C:C,"Order")</f>
        <v>0</v>
      </c>
      <c r="U1216">
        <f>SUMIFS('总明细 源文件后台下'!G:G,'总明细 源文件后台下'!E:E,E1216,'总明细 源文件后台下'!C:C,"Refund")</f>
        <v>0</v>
      </c>
      <c r="V1216">
        <f>SUMIFS('总明细 源文件后台下'!M:M,'总明细 源文件后台下'!E:E,E1216,'总明细 源文件后台下'!C:C,"Refund")</f>
        <v>0</v>
      </c>
      <c r="W1216">
        <f>SUMIFS('总明细 源文件后台下'!N:N,'总明细 源文件后台下'!E:E,E1216,'总明细 源文件后台下'!C:C,"Refund")</f>
        <v>0</v>
      </c>
      <c r="X1216">
        <f>SUMIFS('总明细 源文件后台下'!O:O,'总明细 源文件后台下'!E:E,E1216,'总明细 源文件后台下'!C:C,"Refund")</f>
        <v>0</v>
      </c>
      <c r="Y1216">
        <f>SUMIFS('总明细 源文件后台下'!P:P,'总明细 源文件后台下'!E:E,E1216,'总明细 源文件后台下'!C:C,"Refund")</f>
        <v>0</v>
      </c>
      <c r="Z1216">
        <f>SUMIFS('总明细 源文件后台下'!Q:Q,'总明细 源文件后台下'!E:E,E1216,'总明细 源文件后台下'!C:C,"Refund")</f>
        <v>0</v>
      </c>
      <c r="AA1216">
        <f>SUMIFS('总明细 源文件后台下'!R:R,'总明细 源文件后台下'!E:E,E1216,'总明细 源文件后台下'!C:C,"Refund")</f>
        <v>0</v>
      </c>
      <c r="AB1216">
        <f>SUMIFS('总明细 源文件后台下'!S:S,'总明细 源文件后台下'!E:E,E1216,'总明细 源文件后台下'!C:C,"Refund")</f>
        <v>0</v>
      </c>
      <c r="AC1216">
        <f>SUMIFS('总明细 源文件后台下'!T:T,'总明细 源文件后台下'!E:E,E1216,'总明细 源文件后台下'!C:C,"Refund")</f>
        <v>0</v>
      </c>
      <c r="AD1216">
        <f>SUMIFS('总明细 源文件后台下'!U:U,'总明细 源文件后台下'!E:E,E1216,'总明细 源文件后台下'!C:C,"Refund")</f>
        <v>0</v>
      </c>
      <c r="AE1216">
        <f>SUMIFS('总明细 源文件后台下'!V:V,'总明细 源文件后台下'!E:E,E1216,'总明细 源文件后台下'!C:C,"Refund")</f>
        <v>0</v>
      </c>
      <c r="AF1216">
        <f>SUMIFS('总明细 源文件后台下'!W:W,'总明细 源文件后台下'!E:E,E1216,'总明细 源文件后台下'!C:C,"Refund")</f>
        <v>0</v>
      </c>
      <c r="AK1216">
        <f>(SUMIF('广告费 源文件后台下'!G:G,E1216,'广告费 源文件后台下'!M:M))*-1</f>
        <v>0</v>
      </c>
      <c r="AL1216">
        <f>SUMIFS('总明细 源文件后台下'!W:W,'总明细 源文件后台下'!E:E,E1216,'总明细 源文件后台下'!C:C,"Adjustment",'总明细 源文件后台下'!F:F,"FBA Inventory Reimbursement - Customer Return")</f>
        <v>0</v>
      </c>
      <c r="AM1216">
        <f>SUMIFS('总明细 源文件后台下'!W:W,'总明细 源文件后台下'!E:E,E1216,'总明细 源文件后台下'!C:C,"Adjustment",'总明细 源文件后台下'!F:F,"FBA Inventory Reimbursement - Damaged:Warehouse")</f>
        <v>0</v>
      </c>
      <c r="AN1216">
        <f>SUMIFS('总明细 源文件后台下'!W:W,'总明细 源文件后台下'!E:E,E1216,'总明细 源文件后台下'!C:C,"Adjustment",'总明细 源文件后台下'!F:F,"FBA Inventory Reimbursement - Customer Service Issue")</f>
        <v>0</v>
      </c>
      <c r="AO1216">
        <f>SUMIFS('总明细 源文件后台下'!W:W,'总明细 源文件后台下'!E:E,E1216,'总明细 源文件后台下'!C:C,"Adjustment",'总明细 源文件后台下'!F:F,"FBA Inventory Reimbursement - Fee Correction")</f>
        <v>0</v>
      </c>
      <c r="AP1216">
        <f>SUMIFS('总明细 源文件后台下'!W:W,'总明细 源文件后台下'!E:E,E1216,'总明细 源文件后台下'!C:C,"Adjustment",'总明细 源文件后台下'!F:F,"FBA Inventory Reimbursement - General Adjustment")</f>
        <v>0</v>
      </c>
      <c r="AQ1216">
        <f>SUMIFS('总明细 源文件后台下'!W:W,'总明细 源文件后台下'!E:E,E1216,'总明细 源文件后台下'!C:C,"Adjustment",'总明细 源文件后台下'!F:F,"FBA Inventory Reimbursement - Lost:Inbound")</f>
        <v>0</v>
      </c>
      <c r="AR1216">
        <f>SUMIFS('总明细 源文件后台下'!W:W,'总明细 源文件后台下'!E:E,E1216,'总明细 源文件后台下'!C:C,"Adjustment",'总明细 源文件后台下'!F:F,"FBA Inventory Reimbursement - Lost:Warehouse")</f>
        <v>0</v>
      </c>
      <c r="AS1216">
        <f>SUMIFS('总明细 源文件后台下'!W:W,'总明细 源文件后台下'!E:E,E1216,'总明细 源文件后台下'!C:C,"Adjustment",'总明细 源文件后台下'!F:F,"Non-subscription Fee Adjustment")</f>
        <v>0</v>
      </c>
      <c r="AT1216">
        <f>SUMIFS('总明细 源文件后台下'!W:W,'总明细 源文件后台下'!E:E,E1216,'总明细 源文件后台下'!C:C,"Adjustment",'总明细 源文件后台下'!F:F,"FBA Inventory Placement Service Fee")</f>
        <v>0</v>
      </c>
      <c r="AV1216">
        <f>SUMIF('FBA Customer Return Per Unit Fe'!B:B,E1216,'FBA Customer Return Per Unit Fe'!C:C)</f>
        <v>0</v>
      </c>
      <c r="AX1216">
        <f>(SUMIF('仓储费 源文件后台下'!C:C,E1216,'仓储费 源文件后台下'!V:V))*-1</f>
        <v>-1.8E-3</v>
      </c>
      <c r="AZ1216">
        <f>SUMIF('Disposal Fee销毁费用-160.95'!B:B,E1216,'Disposal Fee销毁费用-160.95'!D:D)*-1</f>
        <v>0</v>
      </c>
      <c r="BC1216">
        <f>IFERROR(VLOOKUP(F1216,'优惠券-86.4'!F:I,4,0),0)</f>
        <v>0</v>
      </c>
      <c r="BD1216">
        <f>IFERROR(VLOOKUP(F1216,'早评-120'!E:H,4,0),0)</f>
        <v>0</v>
      </c>
      <c r="BF1216">
        <f t="shared" si="144"/>
        <v>-1.8E-3</v>
      </c>
      <c r="BG1216">
        <f t="shared" si="145"/>
        <v>0</v>
      </c>
      <c r="BH1216">
        <f t="shared" si="146"/>
        <v>-1.17E-2</v>
      </c>
      <c r="BQ1216" s="45">
        <f t="shared" si="147"/>
        <v>-1.17E-2</v>
      </c>
      <c r="BR1216">
        <f>SUMIFS('9月销毁明细'!D:D,'9月销毁明细'!A:A,E1216,'9月销毁明细'!H:H,"Sellable")</f>
        <v>0</v>
      </c>
      <c r="BS1216">
        <f>SUMIFS('9月销毁明细'!G:G,'9月销毁明细'!A:A,E1216,'9月销毁明细'!H:H,"Sellable")</f>
        <v>0</v>
      </c>
      <c r="BT1216">
        <f>SUMIFS('9月销毁明细'!D:D,'9月销毁明细'!A:A,E1216,'9月销毁明细'!H:H,"Unsellable")</f>
        <v>0</v>
      </c>
      <c r="BU1216">
        <f>SUMIFS('9月销毁明细'!G:G,'9月销毁明细'!A:A,E1216,'9月销毁明细'!H:H,"Unsellable")</f>
        <v>0</v>
      </c>
      <c r="BW1216">
        <f>IFERROR(I1216*VLOOKUP(F1216,'9.3成本表'!C:L,10,0),0)</f>
        <v>0</v>
      </c>
      <c r="BX1216">
        <f t="shared" si="148"/>
        <v>0</v>
      </c>
      <c r="CC1216" s="45">
        <f t="shared" si="149"/>
        <v>-1.17E-2</v>
      </c>
      <c r="CD1216" s="45">
        <f t="shared" si="150"/>
        <v>0</v>
      </c>
      <c r="CE1216" s="45">
        <f t="shared" si="151"/>
        <v>0</v>
      </c>
    </row>
    <row r="1217" spans="4:83" x14ac:dyDescent="0.25">
      <c r="D1217" s="20" t="s">
        <v>2543</v>
      </c>
      <c r="E1217" s="20" t="s">
        <v>2544</v>
      </c>
      <c r="F1217" s="20">
        <v>6869</v>
      </c>
      <c r="G1217">
        <v>1211</v>
      </c>
      <c r="H1217" s="20"/>
      <c r="I1217">
        <f>SUMIFS('总明细 源文件后台下'!G:G,'总明细 源文件后台下'!E:E,E1217,'总明细 源文件后台下'!C:C,"Order")</f>
        <v>0</v>
      </c>
      <c r="J1217">
        <f>SUMIFS('总明细 源文件后台下'!M:M,'总明细 源文件后台下'!E:E,E1217,'总明细 源文件后台下'!C:C,"Order")</f>
        <v>0</v>
      </c>
      <c r="K1217">
        <f>SUMIFS('总明细 源文件后台下'!N:N,'总明细 源文件后台下'!E:E,E1217,'总明细 源文件后台下'!C:C,"Order")</f>
        <v>0</v>
      </c>
      <c r="L1217">
        <f>SUMIFS('总明细 源文件后台下'!O:O,'总明细 源文件后台下'!E:E,E1217,'总明细 源文件后台下'!C:C,"Order")</f>
        <v>0</v>
      </c>
      <c r="M1217">
        <f>SUMIFS('总明细 源文件后台下'!P:P,'总明细 源文件后台下'!E:E,E1217,'总明细 源文件后台下'!C:C,"Order")</f>
        <v>0</v>
      </c>
      <c r="N1217">
        <f>SUMIFS('总明细 源文件后台下'!Q:Q,'总明细 源文件后台下'!E:E,E1217,'总明细 源文件后台下'!C:C,"Order")</f>
        <v>0</v>
      </c>
      <c r="O1217">
        <f>SUMIFS('总明细 源文件后台下'!R:R,'总明细 源文件后台下'!E:E,E1217,'总明细 源文件后台下'!C:C,"Order")</f>
        <v>0</v>
      </c>
      <c r="P1217">
        <f>SUMIFS('总明细 源文件后台下'!S:S,'总明细 源文件后台下'!E:E,E1217,'总明细 源文件后台下'!C:C,"Order")</f>
        <v>0</v>
      </c>
      <c r="Q1217">
        <f>SUMIFS('总明细 源文件后台下'!T:T,'总明细 源文件后台下'!E:E,E1217,'总明细 源文件后台下'!C:C,"Order")</f>
        <v>0</v>
      </c>
      <c r="R1217">
        <f>SUMIFS('总明细 源文件后台下'!U:U,'总明细 源文件后台下'!E:E,E1217,'总明细 源文件后台下'!C:C,"Order")</f>
        <v>0</v>
      </c>
      <c r="S1217">
        <f>SUMIFS('总明细 源文件后台下'!V:V,'总明细 源文件后台下'!E:E,E1217,'总明细 源文件后台下'!C:C,"Order")</f>
        <v>0</v>
      </c>
      <c r="T1217">
        <f>SUMIFS('总明细 源文件后台下'!W:W,'总明细 源文件后台下'!E:E,E1217,'总明细 源文件后台下'!C:C,"Order")</f>
        <v>0</v>
      </c>
      <c r="U1217">
        <f>SUMIFS('总明细 源文件后台下'!G:G,'总明细 源文件后台下'!E:E,E1217,'总明细 源文件后台下'!C:C,"Refund")</f>
        <v>0</v>
      </c>
      <c r="V1217">
        <f>SUMIFS('总明细 源文件后台下'!M:M,'总明细 源文件后台下'!E:E,E1217,'总明细 源文件后台下'!C:C,"Refund")</f>
        <v>0</v>
      </c>
      <c r="W1217">
        <f>SUMIFS('总明细 源文件后台下'!N:N,'总明细 源文件后台下'!E:E,E1217,'总明细 源文件后台下'!C:C,"Refund")</f>
        <v>0</v>
      </c>
      <c r="X1217">
        <f>SUMIFS('总明细 源文件后台下'!O:O,'总明细 源文件后台下'!E:E,E1217,'总明细 源文件后台下'!C:C,"Refund")</f>
        <v>0</v>
      </c>
      <c r="Y1217">
        <f>SUMIFS('总明细 源文件后台下'!P:P,'总明细 源文件后台下'!E:E,E1217,'总明细 源文件后台下'!C:C,"Refund")</f>
        <v>0</v>
      </c>
      <c r="Z1217">
        <f>SUMIFS('总明细 源文件后台下'!Q:Q,'总明细 源文件后台下'!E:E,E1217,'总明细 源文件后台下'!C:C,"Refund")</f>
        <v>0</v>
      </c>
      <c r="AA1217">
        <f>SUMIFS('总明细 源文件后台下'!R:R,'总明细 源文件后台下'!E:E,E1217,'总明细 源文件后台下'!C:C,"Refund")</f>
        <v>0</v>
      </c>
      <c r="AB1217">
        <f>SUMIFS('总明细 源文件后台下'!S:S,'总明细 源文件后台下'!E:E,E1217,'总明细 源文件后台下'!C:C,"Refund")</f>
        <v>0</v>
      </c>
      <c r="AC1217">
        <f>SUMIFS('总明细 源文件后台下'!T:T,'总明细 源文件后台下'!E:E,E1217,'总明细 源文件后台下'!C:C,"Refund")</f>
        <v>0</v>
      </c>
      <c r="AD1217">
        <f>SUMIFS('总明细 源文件后台下'!U:U,'总明细 源文件后台下'!E:E,E1217,'总明细 源文件后台下'!C:C,"Refund")</f>
        <v>0</v>
      </c>
      <c r="AE1217">
        <f>SUMIFS('总明细 源文件后台下'!V:V,'总明细 源文件后台下'!E:E,E1217,'总明细 源文件后台下'!C:C,"Refund")</f>
        <v>0</v>
      </c>
      <c r="AF1217">
        <f>SUMIFS('总明细 源文件后台下'!W:W,'总明细 源文件后台下'!E:E,E1217,'总明细 源文件后台下'!C:C,"Refund")</f>
        <v>0</v>
      </c>
      <c r="AK1217">
        <f>(SUMIF('广告费 源文件后台下'!G:G,E1217,'广告费 源文件后台下'!M:M))*-1</f>
        <v>0</v>
      </c>
      <c r="AL1217">
        <f>SUMIFS('总明细 源文件后台下'!W:W,'总明细 源文件后台下'!E:E,E1217,'总明细 源文件后台下'!C:C,"Adjustment",'总明细 源文件后台下'!F:F,"FBA Inventory Reimbursement - Customer Return")</f>
        <v>0</v>
      </c>
      <c r="AM1217">
        <f>SUMIFS('总明细 源文件后台下'!W:W,'总明细 源文件后台下'!E:E,E1217,'总明细 源文件后台下'!C:C,"Adjustment",'总明细 源文件后台下'!F:F,"FBA Inventory Reimbursement - Damaged:Warehouse")</f>
        <v>0</v>
      </c>
      <c r="AN1217">
        <f>SUMIFS('总明细 源文件后台下'!W:W,'总明细 源文件后台下'!E:E,E1217,'总明细 源文件后台下'!C:C,"Adjustment",'总明细 源文件后台下'!F:F,"FBA Inventory Reimbursement - Customer Service Issue")</f>
        <v>0</v>
      </c>
      <c r="AO1217">
        <f>SUMIFS('总明细 源文件后台下'!W:W,'总明细 源文件后台下'!E:E,E1217,'总明细 源文件后台下'!C:C,"Adjustment",'总明细 源文件后台下'!F:F,"FBA Inventory Reimbursement - Fee Correction")</f>
        <v>0</v>
      </c>
      <c r="AP1217">
        <f>SUMIFS('总明细 源文件后台下'!W:W,'总明细 源文件后台下'!E:E,E1217,'总明细 源文件后台下'!C:C,"Adjustment",'总明细 源文件后台下'!F:F,"FBA Inventory Reimbursement - General Adjustment")</f>
        <v>0</v>
      </c>
      <c r="AQ1217">
        <f>SUMIFS('总明细 源文件后台下'!W:W,'总明细 源文件后台下'!E:E,E1217,'总明细 源文件后台下'!C:C,"Adjustment",'总明细 源文件后台下'!F:F,"FBA Inventory Reimbursement - Lost:Inbound")</f>
        <v>0</v>
      </c>
      <c r="AR1217">
        <f>SUMIFS('总明细 源文件后台下'!W:W,'总明细 源文件后台下'!E:E,E1217,'总明细 源文件后台下'!C:C,"Adjustment",'总明细 源文件后台下'!F:F,"FBA Inventory Reimbursement - Lost:Warehouse")</f>
        <v>0</v>
      </c>
      <c r="AS1217">
        <f>SUMIFS('总明细 源文件后台下'!W:W,'总明细 源文件后台下'!E:E,E1217,'总明细 源文件后台下'!C:C,"Adjustment",'总明细 源文件后台下'!F:F,"Non-subscription Fee Adjustment")</f>
        <v>0</v>
      </c>
      <c r="AT1217">
        <f>SUMIFS('总明细 源文件后台下'!W:W,'总明细 源文件后台下'!E:E,E1217,'总明细 源文件后台下'!C:C,"Adjustment",'总明细 源文件后台下'!F:F,"FBA Inventory Placement Service Fee")</f>
        <v>0</v>
      </c>
      <c r="AV1217">
        <f>SUMIF('FBA Customer Return Per Unit Fe'!B:B,E1217,'FBA Customer Return Per Unit Fe'!C:C)</f>
        <v>0</v>
      </c>
      <c r="AX1217">
        <f>(SUMIF('仓储费 源文件后台下'!C:C,E1217,'仓储费 源文件后台下'!V:V))*-1</f>
        <v>-1.8E-3</v>
      </c>
      <c r="AZ1217">
        <f>SUMIF('Disposal Fee销毁费用-160.95'!B:B,E1217,'Disposal Fee销毁费用-160.95'!D:D)*-1</f>
        <v>0</v>
      </c>
      <c r="BC1217">
        <f>IFERROR(VLOOKUP(F1217,'优惠券-86.4'!F:I,4,0),0)</f>
        <v>0</v>
      </c>
      <c r="BD1217">
        <f>IFERROR(VLOOKUP(F1217,'早评-120'!E:H,4,0),0)</f>
        <v>0</v>
      </c>
      <c r="BF1217">
        <f t="shared" si="144"/>
        <v>-1.8E-3</v>
      </c>
      <c r="BG1217">
        <f t="shared" si="145"/>
        <v>0</v>
      </c>
      <c r="BH1217">
        <f t="shared" si="146"/>
        <v>-1.17E-2</v>
      </c>
      <c r="BQ1217" s="45">
        <f t="shared" si="147"/>
        <v>-1.17E-2</v>
      </c>
      <c r="BR1217">
        <f>SUMIFS('9月销毁明细'!D:D,'9月销毁明细'!A:A,E1217,'9月销毁明细'!H:H,"Sellable")</f>
        <v>0</v>
      </c>
      <c r="BS1217">
        <f>SUMIFS('9月销毁明细'!G:G,'9月销毁明细'!A:A,E1217,'9月销毁明细'!H:H,"Sellable")</f>
        <v>0</v>
      </c>
      <c r="BT1217">
        <f>SUMIFS('9月销毁明细'!D:D,'9月销毁明细'!A:A,E1217,'9月销毁明细'!H:H,"Unsellable")</f>
        <v>0</v>
      </c>
      <c r="BU1217">
        <f>SUMIFS('9月销毁明细'!G:G,'9月销毁明细'!A:A,E1217,'9月销毁明细'!H:H,"Unsellable")</f>
        <v>0</v>
      </c>
      <c r="BW1217">
        <f>IFERROR(I1217*VLOOKUP(F1217,'9.3成本表'!C:L,10,0),0)</f>
        <v>0</v>
      </c>
      <c r="BX1217">
        <f t="shared" si="148"/>
        <v>0</v>
      </c>
      <c r="CC1217" s="45">
        <f t="shared" si="149"/>
        <v>-1.17E-2</v>
      </c>
      <c r="CD1217" s="45">
        <f t="shared" si="150"/>
        <v>0</v>
      </c>
      <c r="CE1217" s="45">
        <f t="shared" si="151"/>
        <v>0</v>
      </c>
    </row>
    <row r="1218" spans="4:83" x14ac:dyDescent="0.25">
      <c r="D1218" s="20" t="s">
        <v>2545</v>
      </c>
      <c r="E1218" s="20" t="s">
        <v>2546</v>
      </c>
      <c r="F1218" s="20">
        <v>6869</v>
      </c>
      <c r="G1218">
        <v>1212</v>
      </c>
      <c r="H1218" s="20"/>
      <c r="I1218">
        <f>SUMIFS('总明细 源文件后台下'!G:G,'总明细 源文件后台下'!E:E,E1218,'总明细 源文件后台下'!C:C,"Order")</f>
        <v>0</v>
      </c>
      <c r="J1218">
        <f>SUMIFS('总明细 源文件后台下'!M:M,'总明细 源文件后台下'!E:E,E1218,'总明细 源文件后台下'!C:C,"Order")</f>
        <v>0</v>
      </c>
      <c r="K1218">
        <f>SUMIFS('总明细 源文件后台下'!N:N,'总明细 源文件后台下'!E:E,E1218,'总明细 源文件后台下'!C:C,"Order")</f>
        <v>0</v>
      </c>
      <c r="L1218">
        <f>SUMIFS('总明细 源文件后台下'!O:O,'总明细 源文件后台下'!E:E,E1218,'总明细 源文件后台下'!C:C,"Order")</f>
        <v>0</v>
      </c>
      <c r="M1218">
        <f>SUMIFS('总明细 源文件后台下'!P:P,'总明细 源文件后台下'!E:E,E1218,'总明细 源文件后台下'!C:C,"Order")</f>
        <v>0</v>
      </c>
      <c r="N1218">
        <f>SUMIFS('总明细 源文件后台下'!Q:Q,'总明细 源文件后台下'!E:E,E1218,'总明细 源文件后台下'!C:C,"Order")</f>
        <v>0</v>
      </c>
      <c r="O1218">
        <f>SUMIFS('总明细 源文件后台下'!R:R,'总明细 源文件后台下'!E:E,E1218,'总明细 源文件后台下'!C:C,"Order")</f>
        <v>0</v>
      </c>
      <c r="P1218">
        <f>SUMIFS('总明细 源文件后台下'!S:S,'总明细 源文件后台下'!E:E,E1218,'总明细 源文件后台下'!C:C,"Order")</f>
        <v>0</v>
      </c>
      <c r="Q1218">
        <f>SUMIFS('总明细 源文件后台下'!T:T,'总明细 源文件后台下'!E:E,E1218,'总明细 源文件后台下'!C:C,"Order")</f>
        <v>0</v>
      </c>
      <c r="R1218">
        <f>SUMIFS('总明细 源文件后台下'!U:U,'总明细 源文件后台下'!E:E,E1218,'总明细 源文件后台下'!C:C,"Order")</f>
        <v>0</v>
      </c>
      <c r="S1218">
        <f>SUMIFS('总明细 源文件后台下'!V:V,'总明细 源文件后台下'!E:E,E1218,'总明细 源文件后台下'!C:C,"Order")</f>
        <v>0</v>
      </c>
      <c r="T1218">
        <f>SUMIFS('总明细 源文件后台下'!W:W,'总明细 源文件后台下'!E:E,E1218,'总明细 源文件后台下'!C:C,"Order")</f>
        <v>0</v>
      </c>
      <c r="U1218">
        <f>SUMIFS('总明细 源文件后台下'!G:G,'总明细 源文件后台下'!E:E,E1218,'总明细 源文件后台下'!C:C,"Refund")</f>
        <v>0</v>
      </c>
      <c r="V1218">
        <f>SUMIFS('总明细 源文件后台下'!M:M,'总明细 源文件后台下'!E:E,E1218,'总明细 源文件后台下'!C:C,"Refund")</f>
        <v>0</v>
      </c>
      <c r="W1218">
        <f>SUMIFS('总明细 源文件后台下'!N:N,'总明细 源文件后台下'!E:E,E1218,'总明细 源文件后台下'!C:C,"Refund")</f>
        <v>0</v>
      </c>
      <c r="X1218">
        <f>SUMIFS('总明细 源文件后台下'!O:O,'总明细 源文件后台下'!E:E,E1218,'总明细 源文件后台下'!C:C,"Refund")</f>
        <v>0</v>
      </c>
      <c r="Y1218">
        <f>SUMIFS('总明细 源文件后台下'!P:P,'总明细 源文件后台下'!E:E,E1218,'总明细 源文件后台下'!C:C,"Refund")</f>
        <v>0</v>
      </c>
      <c r="Z1218">
        <f>SUMIFS('总明细 源文件后台下'!Q:Q,'总明细 源文件后台下'!E:E,E1218,'总明细 源文件后台下'!C:C,"Refund")</f>
        <v>0</v>
      </c>
      <c r="AA1218">
        <f>SUMIFS('总明细 源文件后台下'!R:R,'总明细 源文件后台下'!E:E,E1218,'总明细 源文件后台下'!C:C,"Refund")</f>
        <v>0</v>
      </c>
      <c r="AB1218">
        <f>SUMIFS('总明细 源文件后台下'!S:S,'总明细 源文件后台下'!E:E,E1218,'总明细 源文件后台下'!C:C,"Refund")</f>
        <v>0</v>
      </c>
      <c r="AC1218">
        <f>SUMIFS('总明细 源文件后台下'!T:T,'总明细 源文件后台下'!E:E,E1218,'总明细 源文件后台下'!C:C,"Refund")</f>
        <v>0</v>
      </c>
      <c r="AD1218">
        <f>SUMIFS('总明细 源文件后台下'!U:U,'总明细 源文件后台下'!E:E,E1218,'总明细 源文件后台下'!C:C,"Refund")</f>
        <v>0</v>
      </c>
      <c r="AE1218">
        <f>SUMIFS('总明细 源文件后台下'!V:V,'总明细 源文件后台下'!E:E,E1218,'总明细 源文件后台下'!C:C,"Refund")</f>
        <v>0</v>
      </c>
      <c r="AF1218">
        <f>SUMIFS('总明细 源文件后台下'!W:W,'总明细 源文件后台下'!E:E,E1218,'总明细 源文件后台下'!C:C,"Refund")</f>
        <v>0</v>
      </c>
      <c r="AK1218">
        <f>(SUMIF('广告费 源文件后台下'!G:G,E1218,'广告费 源文件后台下'!M:M))*-1</f>
        <v>0</v>
      </c>
      <c r="AL1218">
        <f>SUMIFS('总明细 源文件后台下'!W:W,'总明细 源文件后台下'!E:E,E1218,'总明细 源文件后台下'!C:C,"Adjustment",'总明细 源文件后台下'!F:F,"FBA Inventory Reimbursement - Customer Return")</f>
        <v>0</v>
      </c>
      <c r="AM1218">
        <f>SUMIFS('总明细 源文件后台下'!W:W,'总明细 源文件后台下'!E:E,E1218,'总明细 源文件后台下'!C:C,"Adjustment",'总明细 源文件后台下'!F:F,"FBA Inventory Reimbursement - Damaged:Warehouse")</f>
        <v>0</v>
      </c>
      <c r="AN1218">
        <f>SUMIFS('总明细 源文件后台下'!W:W,'总明细 源文件后台下'!E:E,E1218,'总明细 源文件后台下'!C:C,"Adjustment",'总明细 源文件后台下'!F:F,"FBA Inventory Reimbursement - Customer Service Issue")</f>
        <v>0</v>
      </c>
      <c r="AO1218">
        <f>SUMIFS('总明细 源文件后台下'!W:W,'总明细 源文件后台下'!E:E,E1218,'总明细 源文件后台下'!C:C,"Adjustment",'总明细 源文件后台下'!F:F,"FBA Inventory Reimbursement - Fee Correction")</f>
        <v>0</v>
      </c>
      <c r="AP1218">
        <f>SUMIFS('总明细 源文件后台下'!W:W,'总明细 源文件后台下'!E:E,E1218,'总明细 源文件后台下'!C:C,"Adjustment",'总明细 源文件后台下'!F:F,"FBA Inventory Reimbursement - General Adjustment")</f>
        <v>0</v>
      </c>
      <c r="AQ1218">
        <f>SUMIFS('总明细 源文件后台下'!W:W,'总明细 源文件后台下'!E:E,E1218,'总明细 源文件后台下'!C:C,"Adjustment",'总明细 源文件后台下'!F:F,"FBA Inventory Reimbursement - Lost:Inbound")</f>
        <v>0</v>
      </c>
      <c r="AR1218">
        <f>SUMIFS('总明细 源文件后台下'!W:W,'总明细 源文件后台下'!E:E,E1218,'总明细 源文件后台下'!C:C,"Adjustment",'总明细 源文件后台下'!F:F,"FBA Inventory Reimbursement - Lost:Warehouse")</f>
        <v>0</v>
      </c>
      <c r="AS1218">
        <f>SUMIFS('总明细 源文件后台下'!W:W,'总明细 源文件后台下'!E:E,E1218,'总明细 源文件后台下'!C:C,"Adjustment",'总明细 源文件后台下'!F:F,"Non-subscription Fee Adjustment")</f>
        <v>0</v>
      </c>
      <c r="AT1218">
        <f>SUMIFS('总明细 源文件后台下'!W:W,'总明细 源文件后台下'!E:E,E1218,'总明细 源文件后台下'!C:C,"Adjustment",'总明细 源文件后台下'!F:F,"FBA Inventory Placement Service Fee")</f>
        <v>0</v>
      </c>
      <c r="AV1218">
        <f>SUMIF('FBA Customer Return Per Unit Fe'!B:B,E1218,'FBA Customer Return Per Unit Fe'!C:C)</f>
        <v>0</v>
      </c>
      <c r="AX1218">
        <f>(SUMIF('仓储费 源文件后台下'!C:C,E1218,'仓储费 源文件后台下'!V:V))*-1</f>
        <v>-1.8E-3</v>
      </c>
      <c r="AZ1218">
        <f>SUMIF('Disposal Fee销毁费用-160.95'!B:B,E1218,'Disposal Fee销毁费用-160.95'!D:D)*-1</f>
        <v>0</v>
      </c>
      <c r="BC1218">
        <f>IFERROR(VLOOKUP(F1218,'优惠券-86.4'!F:I,4,0),0)</f>
        <v>0</v>
      </c>
      <c r="BD1218">
        <f>IFERROR(VLOOKUP(F1218,'早评-120'!E:H,4,0),0)</f>
        <v>0</v>
      </c>
      <c r="BF1218">
        <f t="shared" si="144"/>
        <v>-1.8E-3</v>
      </c>
      <c r="BG1218">
        <f t="shared" si="145"/>
        <v>0</v>
      </c>
      <c r="BH1218">
        <f t="shared" si="146"/>
        <v>-1.17E-2</v>
      </c>
      <c r="BQ1218" s="45">
        <f t="shared" si="147"/>
        <v>-1.17E-2</v>
      </c>
      <c r="BR1218">
        <f>SUMIFS('9月销毁明细'!D:D,'9月销毁明细'!A:A,E1218,'9月销毁明细'!H:H,"Sellable")</f>
        <v>0</v>
      </c>
      <c r="BS1218">
        <f>SUMIFS('9月销毁明细'!G:G,'9月销毁明细'!A:A,E1218,'9月销毁明细'!H:H,"Sellable")</f>
        <v>0</v>
      </c>
      <c r="BT1218">
        <f>SUMIFS('9月销毁明细'!D:D,'9月销毁明细'!A:A,E1218,'9月销毁明细'!H:H,"Unsellable")</f>
        <v>0</v>
      </c>
      <c r="BU1218">
        <f>SUMIFS('9月销毁明细'!G:G,'9月销毁明细'!A:A,E1218,'9月销毁明细'!H:H,"Unsellable")</f>
        <v>0</v>
      </c>
      <c r="BW1218">
        <f>IFERROR(I1218*VLOOKUP(F1218,'9.3成本表'!C:L,10,0),0)</f>
        <v>0</v>
      </c>
      <c r="BX1218">
        <f t="shared" si="148"/>
        <v>0</v>
      </c>
      <c r="CC1218" s="45">
        <f t="shared" si="149"/>
        <v>-1.17E-2</v>
      </c>
      <c r="CD1218" s="45">
        <f t="shared" si="150"/>
        <v>0</v>
      </c>
      <c r="CE1218" s="45">
        <f t="shared" si="151"/>
        <v>0</v>
      </c>
    </row>
    <row r="1219" spans="4:83" x14ac:dyDescent="0.25">
      <c r="D1219" s="20" t="s">
        <v>2547</v>
      </c>
      <c r="E1219" s="20" t="s">
        <v>2548</v>
      </c>
      <c r="F1219" s="20">
        <v>6870</v>
      </c>
      <c r="G1219">
        <v>1213</v>
      </c>
      <c r="H1219" s="20"/>
      <c r="I1219">
        <f>SUMIFS('总明细 源文件后台下'!G:G,'总明细 源文件后台下'!E:E,E1219,'总明细 源文件后台下'!C:C,"Order")</f>
        <v>0</v>
      </c>
      <c r="J1219">
        <f>SUMIFS('总明细 源文件后台下'!M:M,'总明细 源文件后台下'!E:E,E1219,'总明细 源文件后台下'!C:C,"Order")</f>
        <v>0</v>
      </c>
      <c r="K1219">
        <f>SUMIFS('总明细 源文件后台下'!N:N,'总明细 源文件后台下'!E:E,E1219,'总明细 源文件后台下'!C:C,"Order")</f>
        <v>0</v>
      </c>
      <c r="L1219">
        <f>SUMIFS('总明细 源文件后台下'!O:O,'总明细 源文件后台下'!E:E,E1219,'总明细 源文件后台下'!C:C,"Order")</f>
        <v>0</v>
      </c>
      <c r="M1219">
        <f>SUMIFS('总明细 源文件后台下'!P:P,'总明细 源文件后台下'!E:E,E1219,'总明细 源文件后台下'!C:C,"Order")</f>
        <v>0</v>
      </c>
      <c r="N1219">
        <f>SUMIFS('总明细 源文件后台下'!Q:Q,'总明细 源文件后台下'!E:E,E1219,'总明细 源文件后台下'!C:C,"Order")</f>
        <v>0</v>
      </c>
      <c r="O1219">
        <f>SUMIFS('总明细 源文件后台下'!R:R,'总明细 源文件后台下'!E:E,E1219,'总明细 源文件后台下'!C:C,"Order")</f>
        <v>0</v>
      </c>
      <c r="P1219">
        <f>SUMIFS('总明细 源文件后台下'!S:S,'总明细 源文件后台下'!E:E,E1219,'总明细 源文件后台下'!C:C,"Order")</f>
        <v>0</v>
      </c>
      <c r="Q1219">
        <f>SUMIFS('总明细 源文件后台下'!T:T,'总明细 源文件后台下'!E:E,E1219,'总明细 源文件后台下'!C:C,"Order")</f>
        <v>0</v>
      </c>
      <c r="R1219">
        <f>SUMIFS('总明细 源文件后台下'!U:U,'总明细 源文件后台下'!E:E,E1219,'总明细 源文件后台下'!C:C,"Order")</f>
        <v>0</v>
      </c>
      <c r="S1219">
        <f>SUMIFS('总明细 源文件后台下'!V:V,'总明细 源文件后台下'!E:E,E1219,'总明细 源文件后台下'!C:C,"Order")</f>
        <v>0</v>
      </c>
      <c r="T1219">
        <f>SUMIFS('总明细 源文件后台下'!W:W,'总明细 源文件后台下'!E:E,E1219,'总明细 源文件后台下'!C:C,"Order")</f>
        <v>0</v>
      </c>
      <c r="U1219">
        <f>SUMIFS('总明细 源文件后台下'!G:G,'总明细 源文件后台下'!E:E,E1219,'总明细 源文件后台下'!C:C,"Refund")</f>
        <v>0</v>
      </c>
      <c r="V1219">
        <f>SUMIFS('总明细 源文件后台下'!M:M,'总明细 源文件后台下'!E:E,E1219,'总明细 源文件后台下'!C:C,"Refund")</f>
        <v>0</v>
      </c>
      <c r="W1219">
        <f>SUMIFS('总明细 源文件后台下'!N:N,'总明细 源文件后台下'!E:E,E1219,'总明细 源文件后台下'!C:C,"Refund")</f>
        <v>0</v>
      </c>
      <c r="X1219">
        <f>SUMIFS('总明细 源文件后台下'!O:O,'总明细 源文件后台下'!E:E,E1219,'总明细 源文件后台下'!C:C,"Refund")</f>
        <v>0</v>
      </c>
      <c r="Y1219">
        <f>SUMIFS('总明细 源文件后台下'!P:P,'总明细 源文件后台下'!E:E,E1219,'总明细 源文件后台下'!C:C,"Refund")</f>
        <v>0</v>
      </c>
      <c r="Z1219">
        <f>SUMIFS('总明细 源文件后台下'!Q:Q,'总明细 源文件后台下'!E:E,E1219,'总明细 源文件后台下'!C:C,"Refund")</f>
        <v>0</v>
      </c>
      <c r="AA1219">
        <f>SUMIFS('总明细 源文件后台下'!R:R,'总明细 源文件后台下'!E:E,E1219,'总明细 源文件后台下'!C:C,"Refund")</f>
        <v>0</v>
      </c>
      <c r="AB1219">
        <f>SUMIFS('总明细 源文件后台下'!S:S,'总明细 源文件后台下'!E:E,E1219,'总明细 源文件后台下'!C:C,"Refund")</f>
        <v>0</v>
      </c>
      <c r="AC1219">
        <f>SUMIFS('总明细 源文件后台下'!T:T,'总明细 源文件后台下'!E:E,E1219,'总明细 源文件后台下'!C:C,"Refund")</f>
        <v>0</v>
      </c>
      <c r="AD1219">
        <f>SUMIFS('总明细 源文件后台下'!U:U,'总明细 源文件后台下'!E:E,E1219,'总明细 源文件后台下'!C:C,"Refund")</f>
        <v>0</v>
      </c>
      <c r="AE1219">
        <f>SUMIFS('总明细 源文件后台下'!V:V,'总明细 源文件后台下'!E:E,E1219,'总明细 源文件后台下'!C:C,"Refund")</f>
        <v>0</v>
      </c>
      <c r="AF1219">
        <f>SUMIFS('总明细 源文件后台下'!W:W,'总明细 源文件后台下'!E:E,E1219,'总明细 源文件后台下'!C:C,"Refund")</f>
        <v>0</v>
      </c>
      <c r="AK1219">
        <f>(SUMIF('广告费 源文件后台下'!G:G,E1219,'广告费 源文件后台下'!M:M))*-1</f>
        <v>0</v>
      </c>
      <c r="AL1219">
        <f>SUMIFS('总明细 源文件后台下'!W:W,'总明细 源文件后台下'!E:E,E1219,'总明细 源文件后台下'!C:C,"Adjustment",'总明细 源文件后台下'!F:F,"FBA Inventory Reimbursement - Customer Return")</f>
        <v>0</v>
      </c>
      <c r="AM1219">
        <f>SUMIFS('总明细 源文件后台下'!W:W,'总明细 源文件后台下'!E:E,E1219,'总明细 源文件后台下'!C:C,"Adjustment",'总明细 源文件后台下'!F:F,"FBA Inventory Reimbursement - Damaged:Warehouse")</f>
        <v>0</v>
      </c>
      <c r="AN1219">
        <f>SUMIFS('总明细 源文件后台下'!W:W,'总明细 源文件后台下'!E:E,E1219,'总明细 源文件后台下'!C:C,"Adjustment",'总明细 源文件后台下'!F:F,"FBA Inventory Reimbursement - Customer Service Issue")</f>
        <v>0</v>
      </c>
      <c r="AO1219">
        <f>SUMIFS('总明细 源文件后台下'!W:W,'总明细 源文件后台下'!E:E,E1219,'总明细 源文件后台下'!C:C,"Adjustment",'总明细 源文件后台下'!F:F,"FBA Inventory Reimbursement - Fee Correction")</f>
        <v>0</v>
      </c>
      <c r="AP1219">
        <f>SUMIFS('总明细 源文件后台下'!W:W,'总明细 源文件后台下'!E:E,E1219,'总明细 源文件后台下'!C:C,"Adjustment",'总明细 源文件后台下'!F:F,"FBA Inventory Reimbursement - General Adjustment")</f>
        <v>0</v>
      </c>
      <c r="AQ1219">
        <f>SUMIFS('总明细 源文件后台下'!W:W,'总明细 源文件后台下'!E:E,E1219,'总明细 源文件后台下'!C:C,"Adjustment",'总明细 源文件后台下'!F:F,"FBA Inventory Reimbursement - Lost:Inbound")</f>
        <v>0</v>
      </c>
      <c r="AR1219">
        <f>SUMIFS('总明细 源文件后台下'!W:W,'总明细 源文件后台下'!E:E,E1219,'总明细 源文件后台下'!C:C,"Adjustment",'总明细 源文件后台下'!F:F,"FBA Inventory Reimbursement - Lost:Warehouse")</f>
        <v>0</v>
      </c>
      <c r="AS1219">
        <f>SUMIFS('总明细 源文件后台下'!W:W,'总明细 源文件后台下'!E:E,E1219,'总明细 源文件后台下'!C:C,"Adjustment",'总明细 源文件后台下'!F:F,"Non-subscription Fee Adjustment")</f>
        <v>0</v>
      </c>
      <c r="AT1219">
        <f>SUMIFS('总明细 源文件后台下'!W:W,'总明细 源文件后台下'!E:E,E1219,'总明细 源文件后台下'!C:C,"Adjustment",'总明细 源文件后台下'!F:F,"FBA Inventory Placement Service Fee")</f>
        <v>0</v>
      </c>
      <c r="AV1219">
        <f>SUMIF('FBA Customer Return Per Unit Fe'!B:B,E1219,'FBA Customer Return Per Unit Fe'!C:C)</f>
        <v>0</v>
      </c>
      <c r="AX1219">
        <f>(SUMIF('仓储费 源文件后台下'!C:C,E1219,'仓储费 源文件后台下'!V:V))*-1</f>
        <v>0</v>
      </c>
      <c r="AZ1219">
        <f>SUMIF('Disposal Fee销毁费用-160.95'!B:B,E1219,'Disposal Fee销毁费用-160.95'!D:D)*-1</f>
        <v>0</v>
      </c>
      <c r="BC1219">
        <f>IFERROR(VLOOKUP(F1219,'优惠券-86.4'!F:I,4,0),0)</f>
        <v>0</v>
      </c>
      <c r="BD1219">
        <f>IFERROR(VLOOKUP(F1219,'早评-120'!E:H,4,0),0)</f>
        <v>0</v>
      </c>
      <c r="BF1219">
        <f t="shared" si="144"/>
        <v>0</v>
      </c>
      <c r="BG1219">
        <f t="shared" si="145"/>
        <v>0</v>
      </c>
      <c r="BH1219">
        <f t="shared" si="146"/>
        <v>0</v>
      </c>
      <c r="BQ1219" s="45">
        <f t="shared" si="147"/>
        <v>0</v>
      </c>
      <c r="BR1219">
        <f>SUMIFS('9月销毁明细'!D:D,'9月销毁明细'!A:A,E1219,'9月销毁明细'!H:H,"Sellable")</f>
        <v>0</v>
      </c>
      <c r="BS1219">
        <f>SUMIFS('9月销毁明细'!G:G,'9月销毁明细'!A:A,E1219,'9月销毁明细'!H:H,"Sellable")</f>
        <v>0</v>
      </c>
      <c r="BT1219">
        <f>SUMIFS('9月销毁明细'!D:D,'9月销毁明细'!A:A,E1219,'9月销毁明细'!H:H,"Unsellable")</f>
        <v>0</v>
      </c>
      <c r="BU1219">
        <f>SUMIFS('9月销毁明细'!G:G,'9月销毁明细'!A:A,E1219,'9月销毁明细'!H:H,"Unsellable")</f>
        <v>0</v>
      </c>
      <c r="BW1219">
        <f>IFERROR(I1219*VLOOKUP(F1219,'9.3成本表'!C:L,10,0),0)</f>
        <v>0</v>
      </c>
      <c r="BX1219">
        <f t="shared" si="148"/>
        <v>0</v>
      </c>
      <c r="CC1219" s="45">
        <f t="shared" si="149"/>
        <v>0</v>
      </c>
      <c r="CD1219" s="45">
        <f t="shared" si="150"/>
        <v>0</v>
      </c>
      <c r="CE1219" s="45">
        <f t="shared" si="151"/>
        <v>0</v>
      </c>
    </row>
    <row r="1220" spans="4:83" x14ac:dyDescent="0.25">
      <c r="D1220" s="20" t="s">
        <v>2549</v>
      </c>
      <c r="E1220" s="20" t="s">
        <v>2550</v>
      </c>
      <c r="F1220" s="20">
        <v>6870</v>
      </c>
      <c r="G1220">
        <v>1214</v>
      </c>
      <c r="H1220" s="20"/>
      <c r="I1220">
        <f>SUMIFS('总明细 源文件后台下'!G:G,'总明细 源文件后台下'!E:E,E1220,'总明细 源文件后台下'!C:C,"Order")</f>
        <v>0</v>
      </c>
      <c r="J1220">
        <f>SUMIFS('总明细 源文件后台下'!M:M,'总明细 源文件后台下'!E:E,E1220,'总明细 源文件后台下'!C:C,"Order")</f>
        <v>0</v>
      </c>
      <c r="K1220">
        <f>SUMIFS('总明细 源文件后台下'!N:N,'总明细 源文件后台下'!E:E,E1220,'总明细 源文件后台下'!C:C,"Order")</f>
        <v>0</v>
      </c>
      <c r="L1220">
        <f>SUMIFS('总明细 源文件后台下'!O:O,'总明细 源文件后台下'!E:E,E1220,'总明细 源文件后台下'!C:C,"Order")</f>
        <v>0</v>
      </c>
      <c r="M1220">
        <f>SUMIFS('总明细 源文件后台下'!P:P,'总明细 源文件后台下'!E:E,E1220,'总明细 源文件后台下'!C:C,"Order")</f>
        <v>0</v>
      </c>
      <c r="N1220">
        <f>SUMIFS('总明细 源文件后台下'!Q:Q,'总明细 源文件后台下'!E:E,E1220,'总明细 源文件后台下'!C:C,"Order")</f>
        <v>0</v>
      </c>
      <c r="O1220">
        <f>SUMIFS('总明细 源文件后台下'!R:R,'总明细 源文件后台下'!E:E,E1220,'总明细 源文件后台下'!C:C,"Order")</f>
        <v>0</v>
      </c>
      <c r="P1220">
        <f>SUMIFS('总明细 源文件后台下'!S:S,'总明细 源文件后台下'!E:E,E1220,'总明细 源文件后台下'!C:C,"Order")</f>
        <v>0</v>
      </c>
      <c r="Q1220">
        <f>SUMIFS('总明细 源文件后台下'!T:T,'总明细 源文件后台下'!E:E,E1220,'总明细 源文件后台下'!C:C,"Order")</f>
        <v>0</v>
      </c>
      <c r="R1220">
        <f>SUMIFS('总明细 源文件后台下'!U:U,'总明细 源文件后台下'!E:E,E1220,'总明细 源文件后台下'!C:C,"Order")</f>
        <v>0</v>
      </c>
      <c r="S1220">
        <f>SUMIFS('总明细 源文件后台下'!V:V,'总明细 源文件后台下'!E:E,E1220,'总明细 源文件后台下'!C:C,"Order")</f>
        <v>0</v>
      </c>
      <c r="T1220">
        <f>SUMIFS('总明细 源文件后台下'!W:W,'总明细 源文件后台下'!E:E,E1220,'总明细 源文件后台下'!C:C,"Order")</f>
        <v>0</v>
      </c>
      <c r="U1220">
        <f>SUMIFS('总明细 源文件后台下'!G:G,'总明细 源文件后台下'!E:E,E1220,'总明细 源文件后台下'!C:C,"Refund")</f>
        <v>0</v>
      </c>
      <c r="V1220">
        <f>SUMIFS('总明细 源文件后台下'!M:M,'总明细 源文件后台下'!E:E,E1220,'总明细 源文件后台下'!C:C,"Refund")</f>
        <v>0</v>
      </c>
      <c r="W1220">
        <f>SUMIFS('总明细 源文件后台下'!N:N,'总明细 源文件后台下'!E:E,E1220,'总明细 源文件后台下'!C:C,"Refund")</f>
        <v>0</v>
      </c>
      <c r="X1220">
        <f>SUMIFS('总明细 源文件后台下'!O:O,'总明细 源文件后台下'!E:E,E1220,'总明细 源文件后台下'!C:C,"Refund")</f>
        <v>0</v>
      </c>
      <c r="Y1220">
        <f>SUMIFS('总明细 源文件后台下'!P:P,'总明细 源文件后台下'!E:E,E1220,'总明细 源文件后台下'!C:C,"Refund")</f>
        <v>0</v>
      </c>
      <c r="Z1220">
        <f>SUMIFS('总明细 源文件后台下'!Q:Q,'总明细 源文件后台下'!E:E,E1220,'总明细 源文件后台下'!C:C,"Refund")</f>
        <v>0</v>
      </c>
      <c r="AA1220">
        <f>SUMIFS('总明细 源文件后台下'!R:R,'总明细 源文件后台下'!E:E,E1220,'总明细 源文件后台下'!C:C,"Refund")</f>
        <v>0</v>
      </c>
      <c r="AB1220">
        <f>SUMIFS('总明细 源文件后台下'!S:S,'总明细 源文件后台下'!E:E,E1220,'总明细 源文件后台下'!C:C,"Refund")</f>
        <v>0</v>
      </c>
      <c r="AC1220">
        <f>SUMIFS('总明细 源文件后台下'!T:T,'总明细 源文件后台下'!E:E,E1220,'总明细 源文件后台下'!C:C,"Refund")</f>
        <v>0</v>
      </c>
      <c r="AD1220">
        <f>SUMIFS('总明细 源文件后台下'!U:U,'总明细 源文件后台下'!E:E,E1220,'总明细 源文件后台下'!C:C,"Refund")</f>
        <v>0</v>
      </c>
      <c r="AE1220">
        <f>SUMIFS('总明细 源文件后台下'!V:V,'总明细 源文件后台下'!E:E,E1220,'总明细 源文件后台下'!C:C,"Refund")</f>
        <v>0</v>
      </c>
      <c r="AF1220">
        <f>SUMIFS('总明细 源文件后台下'!W:W,'总明细 源文件后台下'!E:E,E1220,'总明细 源文件后台下'!C:C,"Refund")</f>
        <v>0</v>
      </c>
      <c r="AK1220">
        <f>(SUMIF('广告费 源文件后台下'!G:G,E1220,'广告费 源文件后台下'!M:M))*-1</f>
        <v>0</v>
      </c>
      <c r="AL1220">
        <f>SUMIFS('总明细 源文件后台下'!W:W,'总明细 源文件后台下'!E:E,E1220,'总明细 源文件后台下'!C:C,"Adjustment",'总明细 源文件后台下'!F:F,"FBA Inventory Reimbursement - Customer Return")</f>
        <v>0</v>
      </c>
      <c r="AM1220">
        <f>SUMIFS('总明细 源文件后台下'!W:W,'总明细 源文件后台下'!E:E,E1220,'总明细 源文件后台下'!C:C,"Adjustment",'总明细 源文件后台下'!F:F,"FBA Inventory Reimbursement - Damaged:Warehouse")</f>
        <v>0</v>
      </c>
      <c r="AN1220">
        <f>SUMIFS('总明细 源文件后台下'!W:W,'总明细 源文件后台下'!E:E,E1220,'总明细 源文件后台下'!C:C,"Adjustment",'总明细 源文件后台下'!F:F,"FBA Inventory Reimbursement - Customer Service Issue")</f>
        <v>0</v>
      </c>
      <c r="AO1220">
        <f>SUMIFS('总明细 源文件后台下'!W:W,'总明细 源文件后台下'!E:E,E1220,'总明细 源文件后台下'!C:C,"Adjustment",'总明细 源文件后台下'!F:F,"FBA Inventory Reimbursement - Fee Correction")</f>
        <v>0</v>
      </c>
      <c r="AP1220">
        <f>SUMIFS('总明细 源文件后台下'!W:W,'总明细 源文件后台下'!E:E,E1220,'总明细 源文件后台下'!C:C,"Adjustment",'总明细 源文件后台下'!F:F,"FBA Inventory Reimbursement - General Adjustment")</f>
        <v>0</v>
      </c>
      <c r="AQ1220">
        <f>SUMIFS('总明细 源文件后台下'!W:W,'总明细 源文件后台下'!E:E,E1220,'总明细 源文件后台下'!C:C,"Adjustment",'总明细 源文件后台下'!F:F,"FBA Inventory Reimbursement - Lost:Inbound")</f>
        <v>0</v>
      </c>
      <c r="AR1220">
        <f>SUMIFS('总明细 源文件后台下'!W:W,'总明细 源文件后台下'!E:E,E1220,'总明细 源文件后台下'!C:C,"Adjustment",'总明细 源文件后台下'!F:F,"FBA Inventory Reimbursement - Lost:Warehouse")</f>
        <v>0</v>
      </c>
      <c r="AS1220">
        <f>SUMIFS('总明细 源文件后台下'!W:W,'总明细 源文件后台下'!E:E,E1220,'总明细 源文件后台下'!C:C,"Adjustment",'总明细 源文件后台下'!F:F,"Non-subscription Fee Adjustment")</f>
        <v>0</v>
      </c>
      <c r="AT1220">
        <f>SUMIFS('总明细 源文件后台下'!W:W,'总明细 源文件后台下'!E:E,E1220,'总明细 源文件后台下'!C:C,"Adjustment",'总明细 源文件后台下'!F:F,"FBA Inventory Placement Service Fee")</f>
        <v>0</v>
      </c>
      <c r="AV1220">
        <f>SUMIF('FBA Customer Return Per Unit Fe'!B:B,E1220,'FBA Customer Return Per Unit Fe'!C:C)</f>
        <v>0</v>
      </c>
      <c r="AX1220">
        <f>(SUMIF('仓储费 源文件后台下'!C:C,E1220,'仓储费 源文件后台下'!V:V))*-1</f>
        <v>0</v>
      </c>
      <c r="AZ1220">
        <f>SUMIF('Disposal Fee销毁费用-160.95'!B:B,E1220,'Disposal Fee销毁费用-160.95'!D:D)*-1</f>
        <v>0</v>
      </c>
      <c r="BC1220">
        <f>IFERROR(VLOOKUP(F1220,'优惠券-86.4'!F:I,4,0),0)</f>
        <v>0</v>
      </c>
      <c r="BD1220">
        <f>IFERROR(VLOOKUP(F1220,'早评-120'!E:H,4,0),0)</f>
        <v>0</v>
      </c>
      <c r="BF1220">
        <f t="shared" si="144"/>
        <v>0</v>
      </c>
      <c r="BG1220">
        <f t="shared" si="145"/>
        <v>0</v>
      </c>
      <c r="BH1220">
        <f t="shared" si="146"/>
        <v>0</v>
      </c>
      <c r="BQ1220" s="45">
        <f t="shared" si="147"/>
        <v>0</v>
      </c>
      <c r="BR1220">
        <f>SUMIFS('9月销毁明细'!D:D,'9月销毁明细'!A:A,E1220,'9月销毁明细'!H:H,"Sellable")</f>
        <v>0</v>
      </c>
      <c r="BS1220">
        <f>SUMIFS('9月销毁明细'!G:G,'9月销毁明细'!A:A,E1220,'9月销毁明细'!H:H,"Sellable")</f>
        <v>0</v>
      </c>
      <c r="BT1220">
        <f>SUMIFS('9月销毁明细'!D:D,'9月销毁明细'!A:A,E1220,'9月销毁明细'!H:H,"Unsellable")</f>
        <v>0</v>
      </c>
      <c r="BU1220">
        <f>SUMIFS('9月销毁明细'!G:G,'9月销毁明细'!A:A,E1220,'9月销毁明细'!H:H,"Unsellable")</f>
        <v>0</v>
      </c>
      <c r="BW1220">
        <f>IFERROR(I1220*VLOOKUP(F1220,'9.3成本表'!C:L,10,0),0)</f>
        <v>0</v>
      </c>
      <c r="BX1220">
        <f t="shared" si="148"/>
        <v>0</v>
      </c>
      <c r="CC1220" s="45">
        <f t="shared" si="149"/>
        <v>0</v>
      </c>
      <c r="CD1220" s="45">
        <f t="shared" si="150"/>
        <v>0</v>
      </c>
      <c r="CE1220" s="45">
        <f t="shared" si="151"/>
        <v>0</v>
      </c>
    </row>
    <row r="1221" spans="4:83" x14ac:dyDescent="0.25">
      <c r="D1221" s="20" t="s">
        <v>2551</v>
      </c>
      <c r="E1221" s="20" t="s">
        <v>2552</v>
      </c>
      <c r="F1221" s="20">
        <v>6870</v>
      </c>
      <c r="G1221">
        <v>1215</v>
      </c>
      <c r="H1221" s="20"/>
      <c r="I1221">
        <f>SUMIFS('总明细 源文件后台下'!G:G,'总明细 源文件后台下'!E:E,E1221,'总明细 源文件后台下'!C:C,"Order")</f>
        <v>0</v>
      </c>
      <c r="J1221">
        <f>SUMIFS('总明细 源文件后台下'!M:M,'总明细 源文件后台下'!E:E,E1221,'总明细 源文件后台下'!C:C,"Order")</f>
        <v>0</v>
      </c>
      <c r="K1221">
        <f>SUMIFS('总明细 源文件后台下'!N:N,'总明细 源文件后台下'!E:E,E1221,'总明细 源文件后台下'!C:C,"Order")</f>
        <v>0</v>
      </c>
      <c r="L1221">
        <f>SUMIFS('总明细 源文件后台下'!O:O,'总明细 源文件后台下'!E:E,E1221,'总明细 源文件后台下'!C:C,"Order")</f>
        <v>0</v>
      </c>
      <c r="M1221">
        <f>SUMIFS('总明细 源文件后台下'!P:P,'总明细 源文件后台下'!E:E,E1221,'总明细 源文件后台下'!C:C,"Order")</f>
        <v>0</v>
      </c>
      <c r="N1221">
        <f>SUMIFS('总明细 源文件后台下'!Q:Q,'总明细 源文件后台下'!E:E,E1221,'总明细 源文件后台下'!C:C,"Order")</f>
        <v>0</v>
      </c>
      <c r="O1221">
        <f>SUMIFS('总明细 源文件后台下'!R:R,'总明细 源文件后台下'!E:E,E1221,'总明细 源文件后台下'!C:C,"Order")</f>
        <v>0</v>
      </c>
      <c r="P1221">
        <f>SUMIFS('总明细 源文件后台下'!S:S,'总明细 源文件后台下'!E:E,E1221,'总明细 源文件后台下'!C:C,"Order")</f>
        <v>0</v>
      </c>
      <c r="Q1221">
        <f>SUMIFS('总明细 源文件后台下'!T:T,'总明细 源文件后台下'!E:E,E1221,'总明细 源文件后台下'!C:C,"Order")</f>
        <v>0</v>
      </c>
      <c r="R1221">
        <f>SUMIFS('总明细 源文件后台下'!U:U,'总明细 源文件后台下'!E:E,E1221,'总明细 源文件后台下'!C:C,"Order")</f>
        <v>0</v>
      </c>
      <c r="S1221">
        <f>SUMIFS('总明细 源文件后台下'!V:V,'总明细 源文件后台下'!E:E,E1221,'总明细 源文件后台下'!C:C,"Order")</f>
        <v>0</v>
      </c>
      <c r="T1221">
        <f>SUMIFS('总明细 源文件后台下'!W:W,'总明细 源文件后台下'!E:E,E1221,'总明细 源文件后台下'!C:C,"Order")</f>
        <v>0</v>
      </c>
      <c r="U1221">
        <f>SUMIFS('总明细 源文件后台下'!G:G,'总明细 源文件后台下'!E:E,E1221,'总明细 源文件后台下'!C:C,"Refund")</f>
        <v>0</v>
      </c>
      <c r="V1221">
        <f>SUMIFS('总明细 源文件后台下'!M:M,'总明细 源文件后台下'!E:E,E1221,'总明细 源文件后台下'!C:C,"Refund")</f>
        <v>0</v>
      </c>
      <c r="W1221">
        <f>SUMIFS('总明细 源文件后台下'!N:N,'总明细 源文件后台下'!E:E,E1221,'总明细 源文件后台下'!C:C,"Refund")</f>
        <v>0</v>
      </c>
      <c r="X1221">
        <f>SUMIFS('总明细 源文件后台下'!O:O,'总明细 源文件后台下'!E:E,E1221,'总明细 源文件后台下'!C:C,"Refund")</f>
        <v>0</v>
      </c>
      <c r="Y1221">
        <f>SUMIFS('总明细 源文件后台下'!P:P,'总明细 源文件后台下'!E:E,E1221,'总明细 源文件后台下'!C:C,"Refund")</f>
        <v>0</v>
      </c>
      <c r="Z1221">
        <f>SUMIFS('总明细 源文件后台下'!Q:Q,'总明细 源文件后台下'!E:E,E1221,'总明细 源文件后台下'!C:C,"Refund")</f>
        <v>0</v>
      </c>
      <c r="AA1221">
        <f>SUMIFS('总明细 源文件后台下'!R:R,'总明细 源文件后台下'!E:E,E1221,'总明细 源文件后台下'!C:C,"Refund")</f>
        <v>0</v>
      </c>
      <c r="AB1221">
        <f>SUMIFS('总明细 源文件后台下'!S:S,'总明细 源文件后台下'!E:E,E1221,'总明细 源文件后台下'!C:C,"Refund")</f>
        <v>0</v>
      </c>
      <c r="AC1221">
        <f>SUMIFS('总明细 源文件后台下'!T:T,'总明细 源文件后台下'!E:E,E1221,'总明细 源文件后台下'!C:C,"Refund")</f>
        <v>0</v>
      </c>
      <c r="AD1221">
        <f>SUMIFS('总明细 源文件后台下'!U:U,'总明细 源文件后台下'!E:E,E1221,'总明细 源文件后台下'!C:C,"Refund")</f>
        <v>0</v>
      </c>
      <c r="AE1221">
        <f>SUMIFS('总明细 源文件后台下'!V:V,'总明细 源文件后台下'!E:E,E1221,'总明细 源文件后台下'!C:C,"Refund")</f>
        <v>0</v>
      </c>
      <c r="AF1221">
        <f>SUMIFS('总明细 源文件后台下'!W:W,'总明细 源文件后台下'!E:E,E1221,'总明细 源文件后台下'!C:C,"Refund")</f>
        <v>0</v>
      </c>
      <c r="AK1221">
        <f>(SUMIF('广告费 源文件后台下'!G:G,E1221,'广告费 源文件后台下'!M:M))*-1</f>
        <v>0</v>
      </c>
      <c r="AL1221">
        <f>SUMIFS('总明细 源文件后台下'!W:W,'总明细 源文件后台下'!E:E,E1221,'总明细 源文件后台下'!C:C,"Adjustment",'总明细 源文件后台下'!F:F,"FBA Inventory Reimbursement - Customer Return")</f>
        <v>0</v>
      </c>
      <c r="AM1221">
        <f>SUMIFS('总明细 源文件后台下'!W:W,'总明细 源文件后台下'!E:E,E1221,'总明细 源文件后台下'!C:C,"Adjustment",'总明细 源文件后台下'!F:F,"FBA Inventory Reimbursement - Damaged:Warehouse")</f>
        <v>0</v>
      </c>
      <c r="AN1221">
        <f>SUMIFS('总明细 源文件后台下'!W:W,'总明细 源文件后台下'!E:E,E1221,'总明细 源文件后台下'!C:C,"Adjustment",'总明细 源文件后台下'!F:F,"FBA Inventory Reimbursement - Customer Service Issue")</f>
        <v>0</v>
      </c>
      <c r="AO1221">
        <f>SUMIFS('总明细 源文件后台下'!W:W,'总明细 源文件后台下'!E:E,E1221,'总明细 源文件后台下'!C:C,"Adjustment",'总明细 源文件后台下'!F:F,"FBA Inventory Reimbursement - Fee Correction")</f>
        <v>0</v>
      </c>
      <c r="AP1221">
        <f>SUMIFS('总明细 源文件后台下'!W:W,'总明细 源文件后台下'!E:E,E1221,'总明细 源文件后台下'!C:C,"Adjustment",'总明细 源文件后台下'!F:F,"FBA Inventory Reimbursement - General Adjustment")</f>
        <v>0</v>
      </c>
      <c r="AQ1221">
        <f>SUMIFS('总明细 源文件后台下'!W:W,'总明细 源文件后台下'!E:E,E1221,'总明细 源文件后台下'!C:C,"Adjustment",'总明细 源文件后台下'!F:F,"FBA Inventory Reimbursement - Lost:Inbound")</f>
        <v>0</v>
      </c>
      <c r="AR1221">
        <f>SUMIFS('总明细 源文件后台下'!W:W,'总明细 源文件后台下'!E:E,E1221,'总明细 源文件后台下'!C:C,"Adjustment",'总明细 源文件后台下'!F:F,"FBA Inventory Reimbursement - Lost:Warehouse")</f>
        <v>0</v>
      </c>
      <c r="AS1221">
        <f>SUMIFS('总明细 源文件后台下'!W:W,'总明细 源文件后台下'!E:E,E1221,'总明细 源文件后台下'!C:C,"Adjustment",'总明细 源文件后台下'!F:F,"Non-subscription Fee Adjustment")</f>
        <v>0</v>
      </c>
      <c r="AT1221">
        <f>SUMIFS('总明细 源文件后台下'!W:W,'总明细 源文件后台下'!E:E,E1221,'总明细 源文件后台下'!C:C,"Adjustment",'总明细 源文件后台下'!F:F,"FBA Inventory Placement Service Fee")</f>
        <v>0</v>
      </c>
      <c r="AV1221">
        <f>SUMIF('FBA Customer Return Per Unit Fe'!B:B,E1221,'FBA Customer Return Per Unit Fe'!C:C)</f>
        <v>0</v>
      </c>
      <c r="AX1221">
        <f>(SUMIF('仓储费 源文件后台下'!C:C,E1221,'仓储费 源文件后台下'!V:V))*-1</f>
        <v>0</v>
      </c>
      <c r="AZ1221">
        <f>SUMIF('Disposal Fee销毁费用-160.95'!B:B,E1221,'Disposal Fee销毁费用-160.95'!D:D)*-1</f>
        <v>0</v>
      </c>
      <c r="BC1221">
        <f>IFERROR(VLOOKUP(F1221,'优惠券-86.4'!F:I,4,0),0)</f>
        <v>0</v>
      </c>
      <c r="BD1221">
        <f>IFERROR(VLOOKUP(F1221,'早评-120'!E:H,4,0),0)</f>
        <v>0</v>
      </c>
      <c r="BF1221">
        <f t="shared" si="144"/>
        <v>0</v>
      </c>
      <c r="BG1221">
        <f t="shared" si="145"/>
        <v>0</v>
      </c>
      <c r="BH1221">
        <f t="shared" si="146"/>
        <v>0</v>
      </c>
      <c r="BQ1221" s="45">
        <f t="shared" si="147"/>
        <v>0</v>
      </c>
      <c r="BR1221">
        <f>SUMIFS('9月销毁明细'!D:D,'9月销毁明细'!A:A,E1221,'9月销毁明细'!H:H,"Sellable")</f>
        <v>0</v>
      </c>
      <c r="BS1221">
        <f>SUMIFS('9月销毁明细'!G:G,'9月销毁明细'!A:A,E1221,'9月销毁明细'!H:H,"Sellable")</f>
        <v>0</v>
      </c>
      <c r="BT1221">
        <f>SUMIFS('9月销毁明细'!D:D,'9月销毁明细'!A:A,E1221,'9月销毁明细'!H:H,"Unsellable")</f>
        <v>0</v>
      </c>
      <c r="BU1221">
        <f>SUMIFS('9月销毁明细'!G:G,'9月销毁明细'!A:A,E1221,'9月销毁明细'!H:H,"Unsellable")</f>
        <v>0</v>
      </c>
      <c r="BW1221">
        <f>IFERROR(I1221*VLOOKUP(F1221,'9.3成本表'!C:L,10,0),0)</f>
        <v>0</v>
      </c>
      <c r="BX1221">
        <f t="shared" si="148"/>
        <v>0</v>
      </c>
      <c r="CC1221" s="45">
        <f t="shared" si="149"/>
        <v>0</v>
      </c>
      <c r="CD1221" s="45">
        <f t="shared" si="150"/>
        <v>0</v>
      </c>
      <c r="CE1221" s="45">
        <f t="shared" si="151"/>
        <v>0</v>
      </c>
    </row>
    <row r="1222" spans="4:83" x14ac:dyDescent="0.25">
      <c r="D1222" s="20" t="s">
        <v>2553</v>
      </c>
      <c r="E1222" s="20" t="s">
        <v>2554</v>
      </c>
      <c r="F1222" s="20">
        <v>6872</v>
      </c>
      <c r="G1222">
        <v>1216</v>
      </c>
      <c r="H1222" s="20"/>
      <c r="I1222">
        <f>SUMIFS('总明细 源文件后台下'!G:G,'总明细 源文件后台下'!E:E,E1222,'总明细 源文件后台下'!C:C,"Order")</f>
        <v>0</v>
      </c>
      <c r="J1222">
        <f>SUMIFS('总明细 源文件后台下'!M:M,'总明细 源文件后台下'!E:E,E1222,'总明细 源文件后台下'!C:C,"Order")</f>
        <v>0</v>
      </c>
      <c r="K1222">
        <f>SUMIFS('总明细 源文件后台下'!N:N,'总明细 源文件后台下'!E:E,E1222,'总明细 源文件后台下'!C:C,"Order")</f>
        <v>0</v>
      </c>
      <c r="L1222">
        <f>SUMIFS('总明细 源文件后台下'!O:O,'总明细 源文件后台下'!E:E,E1222,'总明细 源文件后台下'!C:C,"Order")</f>
        <v>0</v>
      </c>
      <c r="M1222">
        <f>SUMIFS('总明细 源文件后台下'!P:P,'总明细 源文件后台下'!E:E,E1222,'总明细 源文件后台下'!C:C,"Order")</f>
        <v>0</v>
      </c>
      <c r="N1222">
        <f>SUMIFS('总明细 源文件后台下'!Q:Q,'总明细 源文件后台下'!E:E,E1222,'总明细 源文件后台下'!C:C,"Order")</f>
        <v>0</v>
      </c>
      <c r="O1222">
        <f>SUMIFS('总明细 源文件后台下'!R:R,'总明细 源文件后台下'!E:E,E1222,'总明细 源文件后台下'!C:C,"Order")</f>
        <v>0</v>
      </c>
      <c r="P1222">
        <f>SUMIFS('总明细 源文件后台下'!S:S,'总明细 源文件后台下'!E:E,E1222,'总明细 源文件后台下'!C:C,"Order")</f>
        <v>0</v>
      </c>
      <c r="Q1222">
        <f>SUMIFS('总明细 源文件后台下'!T:T,'总明细 源文件后台下'!E:E,E1222,'总明细 源文件后台下'!C:C,"Order")</f>
        <v>0</v>
      </c>
      <c r="R1222">
        <f>SUMIFS('总明细 源文件后台下'!U:U,'总明细 源文件后台下'!E:E,E1222,'总明细 源文件后台下'!C:C,"Order")</f>
        <v>0</v>
      </c>
      <c r="S1222">
        <f>SUMIFS('总明细 源文件后台下'!V:V,'总明细 源文件后台下'!E:E,E1222,'总明细 源文件后台下'!C:C,"Order")</f>
        <v>0</v>
      </c>
      <c r="T1222">
        <f>SUMIFS('总明细 源文件后台下'!W:W,'总明细 源文件后台下'!E:E,E1222,'总明细 源文件后台下'!C:C,"Order")</f>
        <v>0</v>
      </c>
      <c r="U1222">
        <f>SUMIFS('总明细 源文件后台下'!G:G,'总明细 源文件后台下'!E:E,E1222,'总明细 源文件后台下'!C:C,"Refund")</f>
        <v>0</v>
      </c>
      <c r="V1222">
        <f>SUMIFS('总明细 源文件后台下'!M:M,'总明细 源文件后台下'!E:E,E1222,'总明细 源文件后台下'!C:C,"Refund")</f>
        <v>0</v>
      </c>
      <c r="W1222">
        <f>SUMIFS('总明细 源文件后台下'!N:N,'总明细 源文件后台下'!E:E,E1222,'总明细 源文件后台下'!C:C,"Refund")</f>
        <v>0</v>
      </c>
      <c r="X1222">
        <f>SUMIFS('总明细 源文件后台下'!O:O,'总明细 源文件后台下'!E:E,E1222,'总明细 源文件后台下'!C:C,"Refund")</f>
        <v>0</v>
      </c>
      <c r="Y1222">
        <f>SUMIFS('总明细 源文件后台下'!P:P,'总明细 源文件后台下'!E:E,E1222,'总明细 源文件后台下'!C:C,"Refund")</f>
        <v>0</v>
      </c>
      <c r="Z1222">
        <f>SUMIFS('总明细 源文件后台下'!Q:Q,'总明细 源文件后台下'!E:E,E1222,'总明细 源文件后台下'!C:C,"Refund")</f>
        <v>0</v>
      </c>
      <c r="AA1222">
        <f>SUMIFS('总明细 源文件后台下'!R:R,'总明细 源文件后台下'!E:E,E1222,'总明细 源文件后台下'!C:C,"Refund")</f>
        <v>0</v>
      </c>
      <c r="AB1222">
        <f>SUMIFS('总明细 源文件后台下'!S:S,'总明细 源文件后台下'!E:E,E1222,'总明细 源文件后台下'!C:C,"Refund")</f>
        <v>0</v>
      </c>
      <c r="AC1222">
        <f>SUMIFS('总明细 源文件后台下'!T:T,'总明细 源文件后台下'!E:E,E1222,'总明细 源文件后台下'!C:C,"Refund")</f>
        <v>0</v>
      </c>
      <c r="AD1222">
        <f>SUMIFS('总明细 源文件后台下'!U:U,'总明细 源文件后台下'!E:E,E1222,'总明细 源文件后台下'!C:C,"Refund")</f>
        <v>0</v>
      </c>
      <c r="AE1222">
        <f>SUMIFS('总明细 源文件后台下'!V:V,'总明细 源文件后台下'!E:E,E1222,'总明细 源文件后台下'!C:C,"Refund")</f>
        <v>0</v>
      </c>
      <c r="AF1222">
        <f>SUMIFS('总明细 源文件后台下'!W:W,'总明细 源文件后台下'!E:E,E1222,'总明细 源文件后台下'!C:C,"Refund")</f>
        <v>0</v>
      </c>
      <c r="AK1222">
        <f>(SUMIF('广告费 源文件后台下'!G:G,E1222,'广告费 源文件后台下'!M:M))*-1</f>
        <v>0</v>
      </c>
      <c r="AL1222">
        <f>SUMIFS('总明细 源文件后台下'!W:W,'总明细 源文件后台下'!E:E,E1222,'总明细 源文件后台下'!C:C,"Adjustment",'总明细 源文件后台下'!F:F,"FBA Inventory Reimbursement - Customer Return")</f>
        <v>0</v>
      </c>
      <c r="AM1222">
        <f>SUMIFS('总明细 源文件后台下'!W:W,'总明细 源文件后台下'!E:E,E1222,'总明细 源文件后台下'!C:C,"Adjustment",'总明细 源文件后台下'!F:F,"FBA Inventory Reimbursement - Damaged:Warehouse")</f>
        <v>0</v>
      </c>
      <c r="AN1222">
        <f>SUMIFS('总明细 源文件后台下'!W:W,'总明细 源文件后台下'!E:E,E1222,'总明细 源文件后台下'!C:C,"Adjustment",'总明细 源文件后台下'!F:F,"FBA Inventory Reimbursement - Customer Service Issue")</f>
        <v>0</v>
      </c>
      <c r="AO1222">
        <f>SUMIFS('总明细 源文件后台下'!W:W,'总明细 源文件后台下'!E:E,E1222,'总明细 源文件后台下'!C:C,"Adjustment",'总明细 源文件后台下'!F:F,"FBA Inventory Reimbursement - Fee Correction")</f>
        <v>0</v>
      </c>
      <c r="AP1222">
        <f>SUMIFS('总明细 源文件后台下'!W:W,'总明细 源文件后台下'!E:E,E1222,'总明细 源文件后台下'!C:C,"Adjustment",'总明细 源文件后台下'!F:F,"FBA Inventory Reimbursement - General Adjustment")</f>
        <v>0</v>
      </c>
      <c r="AQ1222">
        <f>SUMIFS('总明细 源文件后台下'!W:W,'总明细 源文件后台下'!E:E,E1222,'总明细 源文件后台下'!C:C,"Adjustment",'总明细 源文件后台下'!F:F,"FBA Inventory Reimbursement - Lost:Inbound")</f>
        <v>0</v>
      </c>
      <c r="AR1222">
        <f>SUMIFS('总明细 源文件后台下'!W:W,'总明细 源文件后台下'!E:E,E1222,'总明细 源文件后台下'!C:C,"Adjustment",'总明细 源文件后台下'!F:F,"FBA Inventory Reimbursement - Lost:Warehouse")</f>
        <v>0</v>
      </c>
      <c r="AS1222">
        <f>SUMIFS('总明细 源文件后台下'!W:W,'总明细 源文件后台下'!E:E,E1222,'总明细 源文件后台下'!C:C,"Adjustment",'总明细 源文件后台下'!F:F,"Non-subscription Fee Adjustment")</f>
        <v>0</v>
      </c>
      <c r="AT1222">
        <f>SUMIFS('总明细 源文件后台下'!W:W,'总明细 源文件后台下'!E:E,E1222,'总明细 源文件后台下'!C:C,"Adjustment",'总明细 源文件后台下'!F:F,"FBA Inventory Placement Service Fee")</f>
        <v>0</v>
      </c>
      <c r="AV1222">
        <f>SUMIF('FBA Customer Return Per Unit Fe'!B:B,E1222,'FBA Customer Return Per Unit Fe'!C:C)</f>
        <v>0</v>
      </c>
      <c r="AX1222">
        <f>(SUMIF('仓储费 源文件后台下'!C:C,E1222,'仓储费 源文件后台下'!V:V))*-1</f>
        <v>0</v>
      </c>
      <c r="AZ1222">
        <f>SUMIF('Disposal Fee销毁费用-160.95'!B:B,E1222,'Disposal Fee销毁费用-160.95'!D:D)*-1</f>
        <v>0</v>
      </c>
      <c r="BC1222">
        <f>IFERROR(VLOOKUP(F1222,'优惠券-86.4'!F:I,4,0),0)</f>
        <v>0</v>
      </c>
      <c r="BD1222">
        <f>IFERROR(VLOOKUP(F1222,'早评-120'!E:H,4,0),0)</f>
        <v>0</v>
      </c>
      <c r="BF1222">
        <f t="shared" si="144"/>
        <v>0</v>
      </c>
      <c r="BG1222">
        <f t="shared" si="145"/>
        <v>0</v>
      </c>
      <c r="BH1222">
        <f t="shared" si="146"/>
        <v>0</v>
      </c>
      <c r="BQ1222" s="45">
        <f t="shared" si="147"/>
        <v>0</v>
      </c>
      <c r="BR1222">
        <f>SUMIFS('9月销毁明细'!D:D,'9月销毁明细'!A:A,E1222,'9月销毁明细'!H:H,"Sellable")</f>
        <v>0</v>
      </c>
      <c r="BS1222">
        <f>SUMIFS('9月销毁明细'!G:G,'9月销毁明细'!A:A,E1222,'9月销毁明细'!H:H,"Sellable")</f>
        <v>0</v>
      </c>
      <c r="BT1222">
        <f>SUMIFS('9月销毁明细'!D:D,'9月销毁明细'!A:A,E1222,'9月销毁明细'!H:H,"Unsellable")</f>
        <v>0</v>
      </c>
      <c r="BU1222">
        <f>SUMIFS('9月销毁明细'!G:G,'9月销毁明细'!A:A,E1222,'9月销毁明细'!H:H,"Unsellable")</f>
        <v>0</v>
      </c>
      <c r="BW1222">
        <f>IFERROR(I1222*VLOOKUP(F1222,'9.3成本表'!C:L,10,0),0)</f>
        <v>0</v>
      </c>
      <c r="BX1222">
        <f t="shared" si="148"/>
        <v>0</v>
      </c>
      <c r="CC1222" s="45">
        <f t="shared" si="149"/>
        <v>0</v>
      </c>
      <c r="CD1222" s="45">
        <f t="shared" si="150"/>
        <v>0</v>
      </c>
      <c r="CE1222" s="45">
        <f t="shared" si="151"/>
        <v>0</v>
      </c>
    </row>
    <row r="1223" spans="4:83" x14ac:dyDescent="0.25">
      <c r="D1223" s="20" t="s">
        <v>2555</v>
      </c>
      <c r="E1223" s="20" t="s">
        <v>2556</v>
      </c>
      <c r="F1223" s="20">
        <v>6872</v>
      </c>
      <c r="G1223">
        <v>1217</v>
      </c>
      <c r="H1223" s="20"/>
      <c r="I1223">
        <f>SUMIFS('总明细 源文件后台下'!G:G,'总明细 源文件后台下'!E:E,E1223,'总明细 源文件后台下'!C:C,"Order")</f>
        <v>0</v>
      </c>
      <c r="J1223">
        <f>SUMIFS('总明细 源文件后台下'!M:M,'总明细 源文件后台下'!E:E,E1223,'总明细 源文件后台下'!C:C,"Order")</f>
        <v>0</v>
      </c>
      <c r="K1223">
        <f>SUMIFS('总明细 源文件后台下'!N:N,'总明细 源文件后台下'!E:E,E1223,'总明细 源文件后台下'!C:C,"Order")</f>
        <v>0</v>
      </c>
      <c r="L1223">
        <f>SUMIFS('总明细 源文件后台下'!O:O,'总明细 源文件后台下'!E:E,E1223,'总明细 源文件后台下'!C:C,"Order")</f>
        <v>0</v>
      </c>
      <c r="M1223">
        <f>SUMIFS('总明细 源文件后台下'!P:P,'总明细 源文件后台下'!E:E,E1223,'总明细 源文件后台下'!C:C,"Order")</f>
        <v>0</v>
      </c>
      <c r="N1223">
        <f>SUMIFS('总明细 源文件后台下'!Q:Q,'总明细 源文件后台下'!E:E,E1223,'总明细 源文件后台下'!C:C,"Order")</f>
        <v>0</v>
      </c>
      <c r="O1223">
        <f>SUMIFS('总明细 源文件后台下'!R:R,'总明细 源文件后台下'!E:E,E1223,'总明细 源文件后台下'!C:C,"Order")</f>
        <v>0</v>
      </c>
      <c r="P1223">
        <f>SUMIFS('总明细 源文件后台下'!S:S,'总明细 源文件后台下'!E:E,E1223,'总明细 源文件后台下'!C:C,"Order")</f>
        <v>0</v>
      </c>
      <c r="Q1223">
        <f>SUMIFS('总明细 源文件后台下'!T:T,'总明细 源文件后台下'!E:E,E1223,'总明细 源文件后台下'!C:C,"Order")</f>
        <v>0</v>
      </c>
      <c r="R1223">
        <f>SUMIFS('总明细 源文件后台下'!U:U,'总明细 源文件后台下'!E:E,E1223,'总明细 源文件后台下'!C:C,"Order")</f>
        <v>0</v>
      </c>
      <c r="S1223">
        <f>SUMIFS('总明细 源文件后台下'!V:V,'总明细 源文件后台下'!E:E,E1223,'总明细 源文件后台下'!C:C,"Order")</f>
        <v>0</v>
      </c>
      <c r="T1223">
        <f>SUMIFS('总明细 源文件后台下'!W:W,'总明细 源文件后台下'!E:E,E1223,'总明细 源文件后台下'!C:C,"Order")</f>
        <v>0</v>
      </c>
      <c r="U1223">
        <f>SUMIFS('总明细 源文件后台下'!G:G,'总明细 源文件后台下'!E:E,E1223,'总明细 源文件后台下'!C:C,"Refund")</f>
        <v>0</v>
      </c>
      <c r="V1223">
        <f>SUMIFS('总明细 源文件后台下'!M:M,'总明细 源文件后台下'!E:E,E1223,'总明细 源文件后台下'!C:C,"Refund")</f>
        <v>0</v>
      </c>
      <c r="W1223">
        <f>SUMIFS('总明细 源文件后台下'!N:N,'总明细 源文件后台下'!E:E,E1223,'总明细 源文件后台下'!C:C,"Refund")</f>
        <v>0</v>
      </c>
      <c r="X1223">
        <f>SUMIFS('总明细 源文件后台下'!O:O,'总明细 源文件后台下'!E:E,E1223,'总明细 源文件后台下'!C:C,"Refund")</f>
        <v>0</v>
      </c>
      <c r="Y1223">
        <f>SUMIFS('总明细 源文件后台下'!P:P,'总明细 源文件后台下'!E:E,E1223,'总明细 源文件后台下'!C:C,"Refund")</f>
        <v>0</v>
      </c>
      <c r="Z1223">
        <f>SUMIFS('总明细 源文件后台下'!Q:Q,'总明细 源文件后台下'!E:E,E1223,'总明细 源文件后台下'!C:C,"Refund")</f>
        <v>0</v>
      </c>
      <c r="AA1223">
        <f>SUMIFS('总明细 源文件后台下'!R:R,'总明细 源文件后台下'!E:E,E1223,'总明细 源文件后台下'!C:C,"Refund")</f>
        <v>0</v>
      </c>
      <c r="AB1223">
        <f>SUMIFS('总明细 源文件后台下'!S:S,'总明细 源文件后台下'!E:E,E1223,'总明细 源文件后台下'!C:C,"Refund")</f>
        <v>0</v>
      </c>
      <c r="AC1223">
        <f>SUMIFS('总明细 源文件后台下'!T:T,'总明细 源文件后台下'!E:E,E1223,'总明细 源文件后台下'!C:C,"Refund")</f>
        <v>0</v>
      </c>
      <c r="AD1223">
        <f>SUMIFS('总明细 源文件后台下'!U:U,'总明细 源文件后台下'!E:E,E1223,'总明细 源文件后台下'!C:C,"Refund")</f>
        <v>0</v>
      </c>
      <c r="AE1223">
        <f>SUMIFS('总明细 源文件后台下'!V:V,'总明细 源文件后台下'!E:E,E1223,'总明细 源文件后台下'!C:C,"Refund")</f>
        <v>0</v>
      </c>
      <c r="AF1223">
        <f>SUMIFS('总明细 源文件后台下'!W:W,'总明细 源文件后台下'!E:E,E1223,'总明细 源文件后台下'!C:C,"Refund")</f>
        <v>0</v>
      </c>
      <c r="AK1223">
        <f>(SUMIF('广告费 源文件后台下'!G:G,E1223,'广告费 源文件后台下'!M:M))*-1</f>
        <v>0</v>
      </c>
      <c r="AL1223">
        <f>SUMIFS('总明细 源文件后台下'!W:W,'总明细 源文件后台下'!E:E,E1223,'总明细 源文件后台下'!C:C,"Adjustment",'总明细 源文件后台下'!F:F,"FBA Inventory Reimbursement - Customer Return")</f>
        <v>0</v>
      </c>
      <c r="AM1223">
        <f>SUMIFS('总明细 源文件后台下'!W:W,'总明细 源文件后台下'!E:E,E1223,'总明细 源文件后台下'!C:C,"Adjustment",'总明细 源文件后台下'!F:F,"FBA Inventory Reimbursement - Damaged:Warehouse")</f>
        <v>0</v>
      </c>
      <c r="AN1223">
        <f>SUMIFS('总明细 源文件后台下'!W:W,'总明细 源文件后台下'!E:E,E1223,'总明细 源文件后台下'!C:C,"Adjustment",'总明细 源文件后台下'!F:F,"FBA Inventory Reimbursement - Customer Service Issue")</f>
        <v>0</v>
      </c>
      <c r="AO1223">
        <f>SUMIFS('总明细 源文件后台下'!W:W,'总明细 源文件后台下'!E:E,E1223,'总明细 源文件后台下'!C:C,"Adjustment",'总明细 源文件后台下'!F:F,"FBA Inventory Reimbursement - Fee Correction")</f>
        <v>0</v>
      </c>
      <c r="AP1223">
        <f>SUMIFS('总明细 源文件后台下'!W:W,'总明细 源文件后台下'!E:E,E1223,'总明细 源文件后台下'!C:C,"Adjustment",'总明细 源文件后台下'!F:F,"FBA Inventory Reimbursement - General Adjustment")</f>
        <v>0</v>
      </c>
      <c r="AQ1223">
        <f>SUMIFS('总明细 源文件后台下'!W:W,'总明细 源文件后台下'!E:E,E1223,'总明细 源文件后台下'!C:C,"Adjustment",'总明细 源文件后台下'!F:F,"FBA Inventory Reimbursement - Lost:Inbound")</f>
        <v>0</v>
      </c>
      <c r="AR1223">
        <f>SUMIFS('总明细 源文件后台下'!W:W,'总明细 源文件后台下'!E:E,E1223,'总明细 源文件后台下'!C:C,"Adjustment",'总明细 源文件后台下'!F:F,"FBA Inventory Reimbursement - Lost:Warehouse")</f>
        <v>0</v>
      </c>
      <c r="AS1223">
        <f>SUMIFS('总明细 源文件后台下'!W:W,'总明细 源文件后台下'!E:E,E1223,'总明细 源文件后台下'!C:C,"Adjustment",'总明细 源文件后台下'!F:F,"Non-subscription Fee Adjustment")</f>
        <v>0</v>
      </c>
      <c r="AT1223">
        <f>SUMIFS('总明细 源文件后台下'!W:W,'总明细 源文件后台下'!E:E,E1223,'总明细 源文件后台下'!C:C,"Adjustment",'总明细 源文件后台下'!F:F,"FBA Inventory Placement Service Fee")</f>
        <v>0</v>
      </c>
      <c r="AV1223">
        <f>SUMIF('FBA Customer Return Per Unit Fe'!B:B,E1223,'FBA Customer Return Per Unit Fe'!C:C)</f>
        <v>0</v>
      </c>
      <c r="AX1223">
        <f>(SUMIF('仓储费 源文件后台下'!C:C,E1223,'仓储费 源文件后台下'!V:V))*-1</f>
        <v>0</v>
      </c>
      <c r="AZ1223">
        <f>SUMIF('Disposal Fee销毁费用-160.95'!B:B,E1223,'Disposal Fee销毁费用-160.95'!D:D)*-1</f>
        <v>0</v>
      </c>
      <c r="BC1223">
        <f>IFERROR(VLOOKUP(F1223,'优惠券-86.4'!F:I,4,0),0)</f>
        <v>0</v>
      </c>
      <c r="BD1223">
        <f>IFERROR(VLOOKUP(F1223,'早评-120'!E:H,4,0),0)</f>
        <v>0</v>
      </c>
      <c r="BF1223">
        <f t="shared" si="144"/>
        <v>0</v>
      </c>
      <c r="BG1223">
        <f t="shared" si="145"/>
        <v>0</v>
      </c>
      <c r="BH1223">
        <f t="shared" si="146"/>
        <v>0</v>
      </c>
      <c r="BQ1223" s="45">
        <f t="shared" si="147"/>
        <v>0</v>
      </c>
      <c r="BR1223">
        <f>SUMIFS('9月销毁明细'!D:D,'9月销毁明细'!A:A,E1223,'9月销毁明细'!H:H,"Sellable")</f>
        <v>0</v>
      </c>
      <c r="BS1223">
        <f>SUMIFS('9月销毁明细'!G:G,'9月销毁明细'!A:A,E1223,'9月销毁明细'!H:H,"Sellable")</f>
        <v>0</v>
      </c>
      <c r="BT1223">
        <f>SUMIFS('9月销毁明细'!D:D,'9月销毁明细'!A:A,E1223,'9月销毁明细'!H:H,"Unsellable")</f>
        <v>0</v>
      </c>
      <c r="BU1223">
        <f>SUMIFS('9月销毁明细'!G:G,'9月销毁明细'!A:A,E1223,'9月销毁明细'!H:H,"Unsellable")</f>
        <v>0</v>
      </c>
      <c r="BW1223">
        <f>IFERROR(I1223*VLOOKUP(F1223,'9.3成本表'!C:L,10,0),0)</f>
        <v>0</v>
      </c>
      <c r="BX1223">
        <f t="shared" si="148"/>
        <v>0</v>
      </c>
      <c r="CC1223" s="45">
        <f t="shared" si="149"/>
        <v>0</v>
      </c>
      <c r="CD1223" s="45">
        <f t="shared" si="150"/>
        <v>0</v>
      </c>
      <c r="CE1223" s="45">
        <f t="shared" si="151"/>
        <v>0</v>
      </c>
    </row>
    <row r="1224" spans="4:83" x14ac:dyDescent="0.25">
      <c r="D1224" s="20" t="s">
        <v>2557</v>
      </c>
      <c r="E1224" s="20" t="s">
        <v>2558</v>
      </c>
      <c r="F1224" s="20">
        <v>6872</v>
      </c>
      <c r="G1224">
        <v>1218</v>
      </c>
      <c r="H1224" s="20"/>
      <c r="I1224">
        <f>SUMIFS('总明细 源文件后台下'!G:G,'总明细 源文件后台下'!E:E,E1224,'总明细 源文件后台下'!C:C,"Order")</f>
        <v>0</v>
      </c>
      <c r="J1224">
        <f>SUMIFS('总明细 源文件后台下'!M:M,'总明细 源文件后台下'!E:E,E1224,'总明细 源文件后台下'!C:C,"Order")</f>
        <v>0</v>
      </c>
      <c r="K1224">
        <f>SUMIFS('总明细 源文件后台下'!N:N,'总明细 源文件后台下'!E:E,E1224,'总明细 源文件后台下'!C:C,"Order")</f>
        <v>0</v>
      </c>
      <c r="L1224">
        <f>SUMIFS('总明细 源文件后台下'!O:O,'总明细 源文件后台下'!E:E,E1224,'总明细 源文件后台下'!C:C,"Order")</f>
        <v>0</v>
      </c>
      <c r="M1224">
        <f>SUMIFS('总明细 源文件后台下'!P:P,'总明细 源文件后台下'!E:E,E1224,'总明细 源文件后台下'!C:C,"Order")</f>
        <v>0</v>
      </c>
      <c r="N1224">
        <f>SUMIFS('总明细 源文件后台下'!Q:Q,'总明细 源文件后台下'!E:E,E1224,'总明细 源文件后台下'!C:C,"Order")</f>
        <v>0</v>
      </c>
      <c r="O1224">
        <f>SUMIFS('总明细 源文件后台下'!R:R,'总明细 源文件后台下'!E:E,E1224,'总明细 源文件后台下'!C:C,"Order")</f>
        <v>0</v>
      </c>
      <c r="P1224">
        <f>SUMIFS('总明细 源文件后台下'!S:S,'总明细 源文件后台下'!E:E,E1224,'总明细 源文件后台下'!C:C,"Order")</f>
        <v>0</v>
      </c>
      <c r="Q1224">
        <f>SUMIFS('总明细 源文件后台下'!T:T,'总明细 源文件后台下'!E:E,E1224,'总明细 源文件后台下'!C:C,"Order")</f>
        <v>0</v>
      </c>
      <c r="R1224">
        <f>SUMIFS('总明细 源文件后台下'!U:U,'总明细 源文件后台下'!E:E,E1224,'总明细 源文件后台下'!C:C,"Order")</f>
        <v>0</v>
      </c>
      <c r="S1224">
        <f>SUMIFS('总明细 源文件后台下'!V:V,'总明细 源文件后台下'!E:E,E1224,'总明细 源文件后台下'!C:C,"Order")</f>
        <v>0</v>
      </c>
      <c r="T1224">
        <f>SUMIFS('总明细 源文件后台下'!W:W,'总明细 源文件后台下'!E:E,E1224,'总明细 源文件后台下'!C:C,"Order")</f>
        <v>0</v>
      </c>
      <c r="U1224">
        <f>SUMIFS('总明细 源文件后台下'!G:G,'总明细 源文件后台下'!E:E,E1224,'总明细 源文件后台下'!C:C,"Refund")</f>
        <v>0</v>
      </c>
      <c r="V1224">
        <f>SUMIFS('总明细 源文件后台下'!M:M,'总明细 源文件后台下'!E:E,E1224,'总明细 源文件后台下'!C:C,"Refund")</f>
        <v>0</v>
      </c>
      <c r="W1224">
        <f>SUMIFS('总明细 源文件后台下'!N:N,'总明细 源文件后台下'!E:E,E1224,'总明细 源文件后台下'!C:C,"Refund")</f>
        <v>0</v>
      </c>
      <c r="X1224">
        <f>SUMIFS('总明细 源文件后台下'!O:O,'总明细 源文件后台下'!E:E,E1224,'总明细 源文件后台下'!C:C,"Refund")</f>
        <v>0</v>
      </c>
      <c r="Y1224">
        <f>SUMIFS('总明细 源文件后台下'!P:P,'总明细 源文件后台下'!E:E,E1224,'总明细 源文件后台下'!C:C,"Refund")</f>
        <v>0</v>
      </c>
      <c r="Z1224">
        <f>SUMIFS('总明细 源文件后台下'!Q:Q,'总明细 源文件后台下'!E:E,E1224,'总明细 源文件后台下'!C:C,"Refund")</f>
        <v>0</v>
      </c>
      <c r="AA1224">
        <f>SUMIFS('总明细 源文件后台下'!R:R,'总明细 源文件后台下'!E:E,E1224,'总明细 源文件后台下'!C:C,"Refund")</f>
        <v>0</v>
      </c>
      <c r="AB1224">
        <f>SUMIFS('总明细 源文件后台下'!S:S,'总明细 源文件后台下'!E:E,E1224,'总明细 源文件后台下'!C:C,"Refund")</f>
        <v>0</v>
      </c>
      <c r="AC1224">
        <f>SUMIFS('总明细 源文件后台下'!T:T,'总明细 源文件后台下'!E:E,E1224,'总明细 源文件后台下'!C:C,"Refund")</f>
        <v>0</v>
      </c>
      <c r="AD1224">
        <f>SUMIFS('总明细 源文件后台下'!U:U,'总明细 源文件后台下'!E:E,E1224,'总明细 源文件后台下'!C:C,"Refund")</f>
        <v>0</v>
      </c>
      <c r="AE1224">
        <f>SUMIFS('总明细 源文件后台下'!V:V,'总明细 源文件后台下'!E:E,E1224,'总明细 源文件后台下'!C:C,"Refund")</f>
        <v>0</v>
      </c>
      <c r="AF1224">
        <f>SUMIFS('总明细 源文件后台下'!W:W,'总明细 源文件后台下'!E:E,E1224,'总明细 源文件后台下'!C:C,"Refund")</f>
        <v>0</v>
      </c>
      <c r="AK1224">
        <f>(SUMIF('广告费 源文件后台下'!G:G,E1224,'广告费 源文件后台下'!M:M))*-1</f>
        <v>0</v>
      </c>
      <c r="AL1224">
        <f>SUMIFS('总明细 源文件后台下'!W:W,'总明细 源文件后台下'!E:E,E1224,'总明细 源文件后台下'!C:C,"Adjustment",'总明细 源文件后台下'!F:F,"FBA Inventory Reimbursement - Customer Return")</f>
        <v>0</v>
      </c>
      <c r="AM1224">
        <f>SUMIFS('总明细 源文件后台下'!W:W,'总明细 源文件后台下'!E:E,E1224,'总明细 源文件后台下'!C:C,"Adjustment",'总明细 源文件后台下'!F:F,"FBA Inventory Reimbursement - Damaged:Warehouse")</f>
        <v>0</v>
      </c>
      <c r="AN1224">
        <f>SUMIFS('总明细 源文件后台下'!W:W,'总明细 源文件后台下'!E:E,E1224,'总明细 源文件后台下'!C:C,"Adjustment",'总明细 源文件后台下'!F:F,"FBA Inventory Reimbursement - Customer Service Issue")</f>
        <v>0</v>
      </c>
      <c r="AO1224">
        <f>SUMIFS('总明细 源文件后台下'!W:W,'总明细 源文件后台下'!E:E,E1224,'总明细 源文件后台下'!C:C,"Adjustment",'总明细 源文件后台下'!F:F,"FBA Inventory Reimbursement - Fee Correction")</f>
        <v>0</v>
      </c>
      <c r="AP1224">
        <f>SUMIFS('总明细 源文件后台下'!W:W,'总明细 源文件后台下'!E:E,E1224,'总明细 源文件后台下'!C:C,"Adjustment",'总明细 源文件后台下'!F:F,"FBA Inventory Reimbursement - General Adjustment")</f>
        <v>0</v>
      </c>
      <c r="AQ1224">
        <f>SUMIFS('总明细 源文件后台下'!W:W,'总明细 源文件后台下'!E:E,E1224,'总明细 源文件后台下'!C:C,"Adjustment",'总明细 源文件后台下'!F:F,"FBA Inventory Reimbursement - Lost:Inbound")</f>
        <v>0</v>
      </c>
      <c r="AR1224">
        <f>SUMIFS('总明细 源文件后台下'!W:W,'总明细 源文件后台下'!E:E,E1224,'总明细 源文件后台下'!C:C,"Adjustment",'总明细 源文件后台下'!F:F,"FBA Inventory Reimbursement - Lost:Warehouse")</f>
        <v>0</v>
      </c>
      <c r="AS1224">
        <f>SUMIFS('总明细 源文件后台下'!W:W,'总明细 源文件后台下'!E:E,E1224,'总明细 源文件后台下'!C:C,"Adjustment",'总明细 源文件后台下'!F:F,"Non-subscription Fee Adjustment")</f>
        <v>0</v>
      </c>
      <c r="AT1224">
        <f>SUMIFS('总明细 源文件后台下'!W:W,'总明细 源文件后台下'!E:E,E1224,'总明细 源文件后台下'!C:C,"Adjustment",'总明细 源文件后台下'!F:F,"FBA Inventory Placement Service Fee")</f>
        <v>0</v>
      </c>
      <c r="AV1224">
        <f>SUMIF('FBA Customer Return Per Unit Fe'!B:B,E1224,'FBA Customer Return Per Unit Fe'!C:C)</f>
        <v>0</v>
      </c>
      <c r="AX1224">
        <f>(SUMIF('仓储费 源文件后台下'!C:C,E1224,'仓储费 源文件后台下'!V:V))*-1</f>
        <v>0</v>
      </c>
      <c r="AZ1224">
        <f>SUMIF('Disposal Fee销毁费用-160.95'!B:B,E1224,'Disposal Fee销毁费用-160.95'!D:D)*-1</f>
        <v>0</v>
      </c>
      <c r="BC1224">
        <f>IFERROR(VLOOKUP(F1224,'优惠券-86.4'!F:I,4,0),0)</f>
        <v>0</v>
      </c>
      <c r="BD1224">
        <f>IFERROR(VLOOKUP(F1224,'早评-120'!E:H,4,0),0)</f>
        <v>0</v>
      </c>
      <c r="BF1224">
        <f t="shared" ref="BF1224:BF1242" si="152">T1224+AF1224+SUM(AG1224:BD1224)</f>
        <v>0</v>
      </c>
      <c r="BG1224">
        <f t="shared" ref="BG1224:BG1242" si="153">IFERROR(BF1224/J1224,0)</f>
        <v>0</v>
      </c>
      <c r="BH1224">
        <f t="shared" ref="BH1224:BH1242" si="154">IFERROR((BF1224*6.5),0)</f>
        <v>0</v>
      </c>
      <c r="BQ1224" s="45">
        <f t="shared" ref="BQ1224:BQ1242" si="155">BH1224+BI1224-BJ1224-BK1224-BL1224-BM1224-BN1224-BO1224-BP1224</f>
        <v>0</v>
      </c>
      <c r="BR1224">
        <f>SUMIFS('9月销毁明细'!D:D,'9月销毁明细'!A:A,E1224,'9月销毁明细'!H:H,"Sellable")</f>
        <v>0</v>
      </c>
      <c r="BS1224">
        <f>SUMIFS('9月销毁明细'!G:G,'9月销毁明细'!A:A,E1224,'9月销毁明细'!H:H,"Sellable")</f>
        <v>0</v>
      </c>
      <c r="BT1224">
        <f>SUMIFS('9月销毁明细'!D:D,'9月销毁明细'!A:A,E1224,'9月销毁明细'!H:H,"Unsellable")</f>
        <v>0</v>
      </c>
      <c r="BU1224">
        <f>SUMIFS('9月销毁明细'!G:G,'9月销毁明细'!A:A,E1224,'9月销毁明细'!H:H,"Unsellable")</f>
        <v>0</v>
      </c>
      <c r="BW1224">
        <f>IFERROR(I1224*VLOOKUP(F1224,'9.3成本表'!C:L,10,0),0)</f>
        <v>0</v>
      </c>
      <c r="BX1224">
        <f t="shared" ref="BX1224:BX1242" si="156">13.26*I1224</f>
        <v>0</v>
      </c>
      <c r="CC1224" s="45">
        <f t="shared" ref="CC1224:CC1242" si="157">BQ1224-BS1224-BU1224-BW1224-BX1224</f>
        <v>0</v>
      </c>
      <c r="CD1224" s="45">
        <f t="shared" ref="CD1224:CD1242" si="158">IFERROR(CC1224/(J1224*6.5),0)</f>
        <v>0</v>
      </c>
      <c r="CE1224" s="45">
        <f t="shared" ref="CE1224:CE1242" si="159">IFERROR(CC1224/(BW1224+BX1224),0)</f>
        <v>0</v>
      </c>
    </row>
    <row r="1225" spans="4:83" x14ac:dyDescent="0.25">
      <c r="D1225" s="20" t="s">
        <v>2559</v>
      </c>
      <c r="E1225" s="20" t="s">
        <v>2560</v>
      </c>
      <c r="F1225" s="20">
        <v>6872</v>
      </c>
      <c r="G1225">
        <v>1219</v>
      </c>
      <c r="H1225" s="20"/>
      <c r="I1225">
        <f>SUMIFS('总明细 源文件后台下'!G:G,'总明细 源文件后台下'!E:E,E1225,'总明细 源文件后台下'!C:C,"Order")</f>
        <v>0</v>
      </c>
      <c r="J1225">
        <f>SUMIFS('总明细 源文件后台下'!M:M,'总明细 源文件后台下'!E:E,E1225,'总明细 源文件后台下'!C:C,"Order")</f>
        <v>0</v>
      </c>
      <c r="K1225">
        <f>SUMIFS('总明细 源文件后台下'!N:N,'总明细 源文件后台下'!E:E,E1225,'总明细 源文件后台下'!C:C,"Order")</f>
        <v>0</v>
      </c>
      <c r="L1225">
        <f>SUMIFS('总明细 源文件后台下'!O:O,'总明细 源文件后台下'!E:E,E1225,'总明细 源文件后台下'!C:C,"Order")</f>
        <v>0</v>
      </c>
      <c r="M1225">
        <f>SUMIFS('总明细 源文件后台下'!P:P,'总明细 源文件后台下'!E:E,E1225,'总明细 源文件后台下'!C:C,"Order")</f>
        <v>0</v>
      </c>
      <c r="N1225">
        <f>SUMIFS('总明细 源文件后台下'!Q:Q,'总明细 源文件后台下'!E:E,E1225,'总明细 源文件后台下'!C:C,"Order")</f>
        <v>0</v>
      </c>
      <c r="O1225">
        <f>SUMIFS('总明细 源文件后台下'!R:R,'总明细 源文件后台下'!E:E,E1225,'总明细 源文件后台下'!C:C,"Order")</f>
        <v>0</v>
      </c>
      <c r="P1225">
        <f>SUMIFS('总明细 源文件后台下'!S:S,'总明细 源文件后台下'!E:E,E1225,'总明细 源文件后台下'!C:C,"Order")</f>
        <v>0</v>
      </c>
      <c r="Q1225">
        <f>SUMIFS('总明细 源文件后台下'!T:T,'总明细 源文件后台下'!E:E,E1225,'总明细 源文件后台下'!C:C,"Order")</f>
        <v>0</v>
      </c>
      <c r="R1225">
        <f>SUMIFS('总明细 源文件后台下'!U:U,'总明细 源文件后台下'!E:E,E1225,'总明细 源文件后台下'!C:C,"Order")</f>
        <v>0</v>
      </c>
      <c r="S1225">
        <f>SUMIFS('总明细 源文件后台下'!V:V,'总明细 源文件后台下'!E:E,E1225,'总明细 源文件后台下'!C:C,"Order")</f>
        <v>0</v>
      </c>
      <c r="T1225">
        <f>SUMIFS('总明细 源文件后台下'!W:W,'总明细 源文件后台下'!E:E,E1225,'总明细 源文件后台下'!C:C,"Order")</f>
        <v>0</v>
      </c>
      <c r="U1225">
        <f>SUMIFS('总明细 源文件后台下'!G:G,'总明细 源文件后台下'!E:E,E1225,'总明细 源文件后台下'!C:C,"Refund")</f>
        <v>0</v>
      </c>
      <c r="V1225">
        <f>SUMIFS('总明细 源文件后台下'!M:M,'总明细 源文件后台下'!E:E,E1225,'总明细 源文件后台下'!C:C,"Refund")</f>
        <v>0</v>
      </c>
      <c r="W1225">
        <f>SUMIFS('总明细 源文件后台下'!N:N,'总明细 源文件后台下'!E:E,E1225,'总明细 源文件后台下'!C:C,"Refund")</f>
        <v>0</v>
      </c>
      <c r="X1225">
        <f>SUMIFS('总明细 源文件后台下'!O:O,'总明细 源文件后台下'!E:E,E1225,'总明细 源文件后台下'!C:C,"Refund")</f>
        <v>0</v>
      </c>
      <c r="Y1225">
        <f>SUMIFS('总明细 源文件后台下'!P:P,'总明细 源文件后台下'!E:E,E1225,'总明细 源文件后台下'!C:C,"Refund")</f>
        <v>0</v>
      </c>
      <c r="Z1225">
        <f>SUMIFS('总明细 源文件后台下'!Q:Q,'总明细 源文件后台下'!E:E,E1225,'总明细 源文件后台下'!C:C,"Refund")</f>
        <v>0</v>
      </c>
      <c r="AA1225">
        <f>SUMIFS('总明细 源文件后台下'!R:R,'总明细 源文件后台下'!E:E,E1225,'总明细 源文件后台下'!C:C,"Refund")</f>
        <v>0</v>
      </c>
      <c r="AB1225">
        <f>SUMIFS('总明细 源文件后台下'!S:S,'总明细 源文件后台下'!E:E,E1225,'总明细 源文件后台下'!C:C,"Refund")</f>
        <v>0</v>
      </c>
      <c r="AC1225">
        <f>SUMIFS('总明细 源文件后台下'!T:T,'总明细 源文件后台下'!E:E,E1225,'总明细 源文件后台下'!C:C,"Refund")</f>
        <v>0</v>
      </c>
      <c r="AD1225">
        <f>SUMIFS('总明细 源文件后台下'!U:U,'总明细 源文件后台下'!E:E,E1225,'总明细 源文件后台下'!C:C,"Refund")</f>
        <v>0</v>
      </c>
      <c r="AE1225">
        <f>SUMIFS('总明细 源文件后台下'!V:V,'总明细 源文件后台下'!E:E,E1225,'总明细 源文件后台下'!C:C,"Refund")</f>
        <v>0</v>
      </c>
      <c r="AF1225">
        <f>SUMIFS('总明细 源文件后台下'!W:W,'总明细 源文件后台下'!E:E,E1225,'总明细 源文件后台下'!C:C,"Refund")</f>
        <v>0</v>
      </c>
      <c r="AK1225">
        <f>(SUMIF('广告费 源文件后台下'!G:G,E1225,'广告费 源文件后台下'!M:M))*-1</f>
        <v>0</v>
      </c>
      <c r="AL1225">
        <f>SUMIFS('总明细 源文件后台下'!W:W,'总明细 源文件后台下'!E:E,E1225,'总明细 源文件后台下'!C:C,"Adjustment",'总明细 源文件后台下'!F:F,"FBA Inventory Reimbursement - Customer Return")</f>
        <v>0</v>
      </c>
      <c r="AM1225">
        <f>SUMIFS('总明细 源文件后台下'!W:W,'总明细 源文件后台下'!E:E,E1225,'总明细 源文件后台下'!C:C,"Adjustment",'总明细 源文件后台下'!F:F,"FBA Inventory Reimbursement - Damaged:Warehouse")</f>
        <v>0</v>
      </c>
      <c r="AN1225">
        <f>SUMIFS('总明细 源文件后台下'!W:W,'总明细 源文件后台下'!E:E,E1225,'总明细 源文件后台下'!C:C,"Adjustment",'总明细 源文件后台下'!F:F,"FBA Inventory Reimbursement - Customer Service Issue")</f>
        <v>0</v>
      </c>
      <c r="AO1225">
        <f>SUMIFS('总明细 源文件后台下'!W:W,'总明细 源文件后台下'!E:E,E1225,'总明细 源文件后台下'!C:C,"Adjustment",'总明细 源文件后台下'!F:F,"FBA Inventory Reimbursement - Fee Correction")</f>
        <v>0</v>
      </c>
      <c r="AP1225">
        <f>SUMIFS('总明细 源文件后台下'!W:W,'总明细 源文件后台下'!E:E,E1225,'总明细 源文件后台下'!C:C,"Adjustment",'总明细 源文件后台下'!F:F,"FBA Inventory Reimbursement - General Adjustment")</f>
        <v>0</v>
      </c>
      <c r="AQ1225">
        <f>SUMIFS('总明细 源文件后台下'!W:W,'总明细 源文件后台下'!E:E,E1225,'总明细 源文件后台下'!C:C,"Adjustment",'总明细 源文件后台下'!F:F,"FBA Inventory Reimbursement - Lost:Inbound")</f>
        <v>0</v>
      </c>
      <c r="AR1225">
        <f>SUMIFS('总明细 源文件后台下'!W:W,'总明细 源文件后台下'!E:E,E1225,'总明细 源文件后台下'!C:C,"Adjustment",'总明细 源文件后台下'!F:F,"FBA Inventory Reimbursement - Lost:Warehouse")</f>
        <v>0</v>
      </c>
      <c r="AS1225">
        <f>SUMIFS('总明细 源文件后台下'!W:W,'总明细 源文件后台下'!E:E,E1225,'总明细 源文件后台下'!C:C,"Adjustment",'总明细 源文件后台下'!F:F,"Non-subscription Fee Adjustment")</f>
        <v>0</v>
      </c>
      <c r="AT1225">
        <f>SUMIFS('总明细 源文件后台下'!W:W,'总明细 源文件后台下'!E:E,E1225,'总明细 源文件后台下'!C:C,"Adjustment",'总明细 源文件后台下'!F:F,"FBA Inventory Placement Service Fee")</f>
        <v>0</v>
      </c>
      <c r="AV1225">
        <f>SUMIF('FBA Customer Return Per Unit Fe'!B:B,E1225,'FBA Customer Return Per Unit Fe'!C:C)</f>
        <v>0</v>
      </c>
      <c r="AX1225">
        <f>(SUMIF('仓储费 源文件后台下'!C:C,E1225,'仓储费 源文件后台下'!V:V))*-1</f>
        <v>-4.0899999999999999E-2</v>
      </c>
      <c r="AZ1225">
        <f>SUMIF('Disposal Fee销毁费用-160.95'!B:B,E1225,'Disposal Fee销毁费用-160.95'!D:D)*-1</f>
        <v>0</v>
      </c>
      <c r="BC1225">
        <f>IFERROR(VLOOKUP(F1225,'优惠券-86.4'!F:I,4,0),0)</f>
        <v>0</v>
      </c>
      <c r="BD1225">
        <f>IFERROR(VLOOKUP(F1225,'早评-120'!E:H,4,0),0)</f>
        <v>0</v>
      </c>
      <c r="BF1225">
        <f t="shared" si="152"/>
        <v>-4.0899999999999999E-2</v>
      </c>
      <c r="BG1225">
        <f t="shared" si="153"/>
        <v>0</v>
      </c>
      <c r="BH1225">
        <f t="shared" si="154"/>
        <v>-0.26584999999999998</v>
      </c>
      <c r="BQ1225" s="45">
        <f t="shared" si="155"/>
        <v>-0.26584999999999998</v>
      </c>
      <c r="BR1225">
        <f>SUMIFS('9月销毁明细'!D:D,'9月销毁明细'!A:A,E1225,'9月销毁明细'!H:H,"Sellable")</f>
        <v>0</v>
      </c>
      <c r="BS1225">
        <f>SUMIFS('9月销毁明细'!G:G,'9月销毁明细'!A:A,E1225,'9月销毁明细'!H:H,"Sellable")</f>
        <v>0</v>
      </c>
      <c r="BT1225">
        <f>SUMIFS('9月销毁明细'!D:D,'9月销毁明细'!A:A,E1225,'9月销毁明细'!H:H,"Unsellable")</f>
        <v>0</v>
      </c>
      <c r="BU1225">
        <f>SUMIFS('9月销毁明细'!G:G,'9月销毁明细'!A:A,E1225,'9月销毁明细'!H:H,"Unsellable")</f>
        <v>0</v>
      </c>
      <c r="BW1225">
        <f>IFERROR(I1225*VLOOKUP(F1225,'9.3成本表'!C:L,10,0),0)</f>
        <v>0</v>
      </c>
      <c r="BX1225">
        <f t="shared" si="156"/>
        <v>0</v>
      </c>
      <c r="CC1225" s="45">
        <f t="shared" si="157"/>
        <v>-0.26584999999999998</v>
      </c>
      <c r="CD1225" s="45">
        <f t="shared" si="158"/>
        <v>0</v>
      </c>
      <c r="CE1225" s="45">
        <f t="shared" si="159"/>
        <v>0</v>
      </c>
    </row>
    <row r="1226" spans="4:83" x14ac:dyDescent="0.25">
      <c r="D1226" s="20" t="s">
        <v>2561</v>
      </c>
      <c r="E1226" s="20" t="s">
        <v>2562</v>
      </c>
      <c r="F1226" s="20">
        <v>6872</v>
      </c>
      <c r="G1226">
        <v>1220</v>
      </c>
      <c r="H1226" s="20"/>
      <c r="I1226">
        <f>SUMIFS('总明细 源文件后台下'!G:G,'总明细 源文件后台下'!E:E,E1226,'总明细 源文件后台下'!C:C,"Order")</f>
        <v>0</v>
      </c>
      <c r="J1226">
        <f>SUMIFS('总明细 源文件后台下'!M:M,'总明细 源文件后台下'!E:E,E1226,'总明细 源文件后台下'!C:C,"Order")</f>
        <v>0</v>
      </c>
      <c r="K1226">
        <f>SUMIFS('总明细 源文件后台下'!N:N,'总明细 源文件后台下'!E:E,E1226,'总明细 源文件后台下'!C:C,"Order")</f>
        <v>0</v>
      </c>
      <c r="L1226">
        <f>SUMIFS('总明细 源文件后台下'!O:O,'总明细 源文件后台下'!E:E,E1226,'总明细 源文件后台下'!C:C,"Order")</f>
        <v>0</v>
      </c>
      <c r="M1226">
        <f>SUMIFS('总明细 源文件后台下'!P:P,'总明细 源文件后台下'!E:E,E1226,'总明细 源文件后台下'!C:C,"Order")</f>
        <v>0</v>
      </c>
      <c r="N1226">
        <f>SUMIFS('总明细 源文件后台下'!Q:Q,'总明细 源文件后台下'!E:E,E1226,'总明细 源文件后台下'!C:C,"Order")</f>
        <v>0</v>
      </c>
      <c r="O1226">
        <f>SUMIFS('总明细 源文件后台下'!R:R,'总明细 源文件后台下'!E:E,E1226,'总明细 源文件后台下'!C:C,"Order")</f>
        <v>0</v>
      </c>
      <c r="P1226">
        <f>SUMIFS('总明细 源文件后台下'!S:S,'总明细 源文件后台下'!E:E,E1226,'总明细 源文件后台下'!C:C,"Order")</f>
        <v>0</v>
      </c>
      <c r="Q1226">
        <f>SUMIFS('总明细 源文件后台下'!T:T,'总明细 源文件后台下'!E:E,E1226,'总明细 源文件后台下'!C:C,"Order")</f>
        <v>0</v>
      </c>
      <c r="R1226">
        <f>SUMIFS('总明细 源文件后台下'!U:U,'总明细 源文件后台下'!E:E,E1226,'总明细 源文件后台下'!C:C,"Order")</f>
        <v>0</v>
      </c>
      <c r="S1226">
        <f>SUMIFS('总明细 源文件后台下'!V:V,'总明细 源文件后台下'!E:E,E1226,'总明细 源文件后台下'!C:C,"Order")</f>
        <v>0</v>
      </c>
      <c r="T1226">
        <f>SUMIFS('总明细 源文件后台下'!W:W,'总明细 源文件后台下'!E:E,E1226,'总明细 源文件后台下'!C:C,"Order")</f>
        <v>0</v>
      </c>
      <c r="U1226">
        <f>SUMIFS('总明细 源文件后台下'!G:G,'总明细 源文件后台下'!E:E,E1226,'总明细 源文件后台下'!C:C,"Refund")</f>
        <v>0</v>
      </c>
      <c r="V1226">
        <f>SUMIFS('总明细 源文件后台下'!M:M,'总明细 源文件后台下'!E:E,E1226,'总明细 源文件后台下'!C:C,"Refund")</f>
        <v>0</v>
      </c>
      <c r="W1226">
        <f>SUMIFS('总明细 源文件后台下'!N:N,'总明细 源文件后台下'!E:E,E1226,'总明细 源文件后台下'!C:C,"Refund")</f>
        <v>0</v>
      </c>
      <c r="X1226">
        <f>SUMIFS('总明细 源文件后台下'!O:O,'总明细 源文件后台下'!E:E,E1226,'总明细 源文件后台下'!C:C,"Refund")</f>
        <v>0</v>
      </c>
      <c r="Y1226">
        <f>SUMIFS('总明细 源文件后台下'!P:P,'总明细 源文件后台下'!E:E,E1226,'总明细 源文件后台下'!C:C,"Refund")</f>
        <v>0</v>
      </c>
      <c r="Z1226">
        <f>SUMIFS('总明细 源文件后台下'!Q:Q,'总明细 源文件后台下'!E:E,E1226,'总明细 源文件后台下'!C:C,"Refund")</f>
        <v>0</v>
      </c>
      <c r="AA1226">
        <f>SUMIFS('总明细 源文件后台下'!R:R,'总明细 源文件后台下'!E:E,E1226,'总明细 源文件后台下'!C:C,"Refund")</f>
        <v>0</v>
      </c>
      <c r="AB1226">
        <f>SUMIFS('总明细 源文件后台下'!S:S,'总明细 源文件后台下'!E:E,E1226,'总明细 源文件后台下'!C:C,"Refund")</f>
        <v>0</v>
      </c>
      <c r="AC1226">
        <f>SUMIFS('总明细 源文件后台下'!T:T,'总明细 源文件后台下'!E:E,E1226,'总明细 源文件后台下'!C:C,"Refund")</f>
        <v>0</v>
      </c>
      <c r="AD1226">
        <f>SUMIFS('总明细 源文件后台下'!U:U,'总明细 源文件后台下'!E:E,E1226,'总明细 源文件后台下'!C:C,"Refund")</f>
        <v>0</v>
      </c>
      <c r="AE1226">
        <f>SUMIFS('总明细 源文件后台下'!V:V,'总明细 源文件后台下'!E:E,E1226,'总明细 源文件后台下'!C:C,"Refund")</f>
        <v>0</v>
      </c>
      <c r="AF1226">
        <f>SUMIFS('总明细 源文件后台下'!W:W,'总明细 源文件后台下'!E:E,E1226,'总明细 源文件后台下'!C:C,"Refund")</f>
        <v>0</v>
      </c>
      <c r="AK1226">
        <f>(SUMIF('广告费 源文件后台下'!G:G,E1226,'广告费 源文件后台下'!M:M))*-1</f>
        <v>0</v>
      </c>
      <c r="AL1226">
        <f>SUMIFS('总明细 源文件后台下'!W:W,'总明细 源文件后台下'!E:E,E1226,'总明细 源文件后台下'!C:C,"Adjustment",'总明细 源文件后台下'!F:F,"FBA Inventory Reimbursement - Customer Return")</f>
        <v>0</v>
      </c>
      <c r="AM1226">
        <f>SUMIFS('总明细 源文件后台下'!W:W,'总明细 源文件后台下'!E:E,E1226,'总明细 源文件后台下'!C:C,"Adjustment",'总明细 源文件后台下'!F:F,"FBA Inventory Reimbursement - Damaged:Warehouse")</f>
        <v>0</v>
      </c>
      <c r="AN1226">
        <f>SUMIFS('总明细 源文件后台下'!W:W,'总明细 源文件后台下'!E:E,E1226,'总明细 源文件后台下'!C:C,"Adjustment",'总明细 源文件后台下'!F:F,"FBA Inventory Reimbursement - Customer Service Issue")</f>
        <v>0</v>
      </c>
      <c r="AO1226">
        <f>SUMIFS('总明细 源文件后台下'!W:W,'总明细 源文件后台下'!E:E,E1226,'总明细 源文件后台下'!C:C,"Adjustment",'总明细 源文件后台下'!F:F,"FBA Inventory Reimbursement - Fee Correction")</f>
        <v>0</v>
      </c>
      <c r="AP1226">
        <f>SUMIFS('总明细 源文件后台下'!W:W,'总明细 源文件后台下'!E:E,E1226,'总明细 源文件后台下'!C:C,"Adjustment",'总明细 源文件后台下'!F:F,"FBA Inventory Reimbursement - General Adjustment")</f>
        <v>0</v>
      </c>
      <c r="AQ1226">
        <f>SUMIFS('总明细 源文件后台下'!W:W,'总明细 源文件后台下'!E:E,E1226,'总明细 源文件后台下'!C:C,"Adjustment",'总明细 源文件后台下'!F:F,"FBA Inventory Reimbursement - Lost:Inbound")</f>
        <v>0</v>
      </c>
      <c r="AR1226">
        <f>SUMIFS('总明细 源文件后台下'!W:W,'总明细 源文件后台下'!E:E,E1226,'总明细 源文件后台下'!C:C,"Adjustment",'总明细 源文件后台下'!F:F,"FBA Inventory Reimbursement - Lost:Warehouse")</f>
        <v>0</v>
      </c>
      <c r="AS1226">
        <f>SUMIFS('总明细 源文件后台下'!W:W,'总明细 源文件后台下'!E:E,E1226,'总明细 源文件后台下'!C:C,"Adjustment",'总明细 源文件后台下'!F:F,"Non-subscription Fee Adjustment")</f>
        <v>0</v>
      </c>
      <c r="AT1226">
        <f>SUMIFS('总明细 源文件后台下'!W:W,'总明细 源文件后台下'!E:E,E1226,'总明细 源文件后台下'!C:C,"Adjustment",'总明细 源文件后台下'!F:F,"FBA Inventory Placement Service Fee")</f>
        <v>0</v>
      </c>
      <c r="AV1226">
        <f>SUMIF('FBA Customer Return Per Unit Fe'!B:B,E1226,'FBA Customer Return Per Unit Fe'!C:C)</f>
        <v>0</v>
      </c>
      <c r="AX1226">
        <f>(SUMIF('仓储费 源文件后台下'!C:C,E1226,'仓储费 源文件后台下'!V:V))*-1</f>
        <v>-3.0099999999999998E-2</v>
      </c>
      <c r="AZ1226">
        <f>SUMIF('Disposal Fee销毁费用-160.95'!B:B,E1226,'Disposal Fee销毁费用-160.95'!D:D)*-1</f>
        <v>-0.15</v>
      </c>
      <c r="BC1226">
        <f>IFERROR(VLOOKUP(F1226,'优惠券-86.4'!F:I,4,0),0)</f>
        <v>0</v>
      </c>
      <c r="BD1226">
        <f>IFERROR(VLOOKUP(F1226,'早评-120'!E:H,4,0),0)</f>
        <v>0</v>
      </c>
      <c r="BF1226">
        <f t="shared" si="152"/>
        <v>-0.18009999999999998</v>
      </c>
      <c r="BG1226">
        <f t="shared" si="153"/>
        <v>0</v>
      </c>
      <c r="BH1226">
        <f t="shared" si="154"/>
        <v>-1.17065</v>
      </c>
      <c r="BQ1226" s="45">
        <f t="shared" si="155"/>
        <v>-1.17065</v>
      </c>
      <c r="BR1226">
        <f>SUMIFS('9月销毁明细'!D:D,'9月销毁明细'!A:A,E1226,'9月销毁明细'!H:H,"Sellable")</f>
        <v>0</v>
      </c>
      <c r="BS1226">
        <f>SUMIFS('9月销毁明细'!G:G,'9月销毁明细'!A:A,E1226,'9月销毁明细'!H:H,"Sellable")</f>
        <v>0</v>
      </c>
      <c r="BT1226">
        <f>SUMIFS('9月销毁明细'!D:D,'9月销毁明细'!A:A,E1226,'9月销毁明细'!H:H,"Unsellable")</f>
        <v>0</v>
      </c>
      <c r="BU1226">
        <f>SUMIFS('9月销毁明细'!G:G,'9月销毁明细'!A:A,E1226,'9月销毁明细'!H:H,"Unsellable")</f>
        <v>0</v>
      </c>
      <c r="BW1226">
        <f>IFERROR(I1226*VLOOKUP(F1226,'9.3成本表'!C:L,10,0),0)</f>
        <v>0</v>
      </c>
      <c r="BX1226">
        <f t="shared" si="156"/>
        <v>0</v>
      </c>
      <c r="CC1226" s="45">
        <f t="shared" si="157"/>
        <v>-1.17065</v>
      </c>
      <c r="CD1226" s="45">
        <f t="shared" si="158"/>
        <v>0</v>
      </c>
      <c r="CE1226" s="45">
        <f t="shared" si="159"/>
        <v>0</v>
      </c>
    </row>
    <row r="1227" spans="4:83" x14ac:dyDescent="0.25">
      <c r="D1227" s="20" t="s">
        <v>2563</v>
      </c>
      <c r="E1227" s="20" t="s">
        <v>2564</v>
      </c>
      <c r="F1227" s="20">
        <v>6872</v>
      </c>
      <c r="G1227">
        <v>1221</v>
      </c>
      <c r="H1227" s="20"/>
      <c r="I1227">
        <f>SUMIFS('总明细 源文件后台下'!G:G,'总明细 源文件后台下'!E:E,E1227,'总明细 源文件后台下'!C:C,"Order")</f>
        <v>0</v>
      </c>
      <c r="J1227">
        <f>SUMIFS('总明细 源文件后台下'!M:M,'总明细 源文件后台下'!E:E,E1227,'总明细 源文件后台下'!C:C,"Order")</f>
        <v>0</v>
      </c>
      <c r="K1227">
        <f>SUMIFS('总明细 源文件后台下'!N:N,'总明细 源文件后台下'!E:E,E1227,'总明细 源文件后台下'!C:C,"Order")</f>
        <v>0</v>
      </c>
      <c r="L1227">
        <f>SUMIFS('总明细 源文件后台下'!O:O,'总明细 源文件后台下'!E:E,E1227,'总明细 源文件后台下'!C:C,"Order")</f>
        <v>0</v>
      </c>
      <c r="M1227">
        <f>SUMIFS('总明细 源文件后台下'!P:P,'总明细 源文件后台下'!E:E,E1227,'总明细 源文件后台下'!C:C,"Order")</f>
        <v>0</v>
      </c>
      <c r="N1227">
        <f>SUMIFS('总明细 源文件后台下'!Q:Q,'总明细 源文件后台下'!E:E,E1227,'总明细 源文件后台下'!C:C,"Order")</f>
        <v>0</v>
      </c>
      <c r="O1227">
        <f>SUMIFS('总明细 源文件后台下'!R:R,'总明细 源文件后台下'!E:E,E1227,'总明细 源文件后台下'!C:C,"Order")</f>
        <v>0</v>
      </c>
      <c r="P1227">
        <f>SUMIFS('总明细 源文件后台下'!S:S,'总明细 源文件后台下'!E:E,E1227,'总明细 源文件后台下'!C:C,"Order")</f>
        <v>0</v>
      </c>
      <c r="Q1227">
        <f>SUMIFS('总明细 源文件后台下'!T:T,'总明细 源文件后台下'!E:E,E1227,'总明细 源文件后台下'!C:C,"Order")</f>
        <v>0</v>
      </c>
      <c r="R1227">
        <f>SUMIFS('总明细 源文件后台下'!U:U,'总明细 源文件后台下'!E:E,E1227,'总明细 源文件后台下'!C:C,"Order")</f>
        <v>0</v>
      </c>
      <c r="S1227">
        <f>SUMIFS('总明细 源文件后台下'!V:V,'总明细 源文件后台下'!E:E,E1227,'总明细 源文件后台下'!C:C,"Order")</f>
        <v>0</v>
      </c>
      <c r="T1227">
        <f>SUMIFS('总明细 源文件后台下'!W:W,'总明细 源文件后台下'!E:E,E1227,'总明细 源文件后台下'!C:C,"Order")</f>
        <v>0</v>
      </c>
      <c r="U1227">
        <f>SUMIFS('总明细 源文件后台下'!G:G,'总明细 源文件后台下'!E:E,E1227,'总明细 源文件后台下'!C:C,"Refund")</f>
        <v>0</v>
      </c>
      <c r="V1227">
        <f>SUMIFS('总明细 源文件后台下'!M:M,'总明细 源文件后台下'!E:E,E1227,'总明细 源文件后台下'!C:C,"Refund")</f>
        <v>0</v>
      </c>
      <c r="W1227">
        <f>SUMIFS('总明细 源文件后台下'!N:N,'总明细 源文件后台下'!E:E,E1227,'总明细 源文件后台下'!C:C,"Refund")</f>
        <v>0</v>
      </c>
      <c r="X1227">
        <f>SUMIFS('总明细 源文件后台下'!O:O,'总明细 源文件后台下'!E:E,E1227,'总明细 源文件后台下'!C:C,"Refund")</f>
        <v>0</v>
      </c>
      <c r="Y1227">
        <f>SUMIFS('总明细 源文件后台下'!P:P,'总明细 源文件后台下'!E:E,E1227,'总明细 源文件后台下'!C:C,"Refund")</f>
        <v>0</v>
      </c>
      <c r="Z1227">
        <f>SUMIFS('总明细 源文件后台下'!Q:Q,'总明细 源文件后台下'!E:E,E1227,'总明细 源文件后台下'!C:C,"Refund")</f>
        <v>0</v>
      </c>
      <c r="AA1227">
        <f>SUMIFS('总明细 源文件后台下'!R:R,'总明细 源文件后台下'!E:E,E1227,'总明细 源文件后台下'!C:C,"Refund")</f>
        <v>0</v>
      </c>
      <c r="AB1227">
        <f>SUMIFS('总明细 源文件后台下'!S:S,'总明细 源文件后台下'!E:E,E1227,'总明细 源文件后台下'!C:C,"Refund")</f>
        <v>0</v>
      </c>
      <c r="AC1227">
        <f>SUMIFS('总明细 源文件后台下'!T:T,'总明细 源文件后台下'!E:E,E1227,'总明细 源文件后台下'!C:C,"Refund")</f>
        <v>0</v>
      </c>
      <c r="AD1227">
        <f>SUMIFS('总明细 源文件后台下'!U:U,'总明细 源文件后台下'!E:E,E1227,'总明细 源文件后台下'!C:C,"Refund")</f>
        <v>0</v>
      </c>
      <c r="AE1227">
        <f>SUMIFS('总明细 源文件后台下'!V:V,'总明细 源文件后台下'!E:E,E1227,'总明细 源文件后台下'!C:C,"Refund")</f>
        <v>0</v>
      </c>
      <c r="AF1227">
        <f>SUMIFS('总明细 源文件后台下'!W:W,'总明细 源文件后台下'!E:E,E1227,'总明细 源文件后台下'!C:C,"Refund")</f>
        <v>0</v>
      </c>
      <c r="AK1227">
        <f>(SUMIF('广告费 源文件后台下'!G:G,E1227,'广告费 源文件后台下'!M:M))*-1</f>
        <v>0</v>
      </c>
      <c r="AL1227">
        <f>SUMIFS('总明细 源文件后台下'!W:W,'总明细 源文件后台下'!E:E,E1227,'总明细 源文件后台下'!C:C,"Adjustment",'总明细 源文件后台下'!F:F,"FBA Inventory Reimbursement - Customer Return")</f>
        <v>0</v>
      </c>
      <c r="AM1227">
        <f>SUMIFS('总明细 源文件后台下'!W:W,'总明细 源文件后台下'!E:E,E1227,'总明细 源文件后台下'!C:C,"Adjustment",'总明细 源文件后台下'!F:F,"FBA Inventory Reimbursement - Damaged:Warehouse")</f>
        <v>0</v>
      </c>
      <c r="AN1227">
        <f>SUMIFS('总明细 源文件后台下'!W:W,'总明细 源文件后台下'!E:E,E1227,'总明细 源文件后台下'!C:C,"Adjustment",'总明细 源文件后台下'!F:F,"FBA Inventory Reimbursement - Customer Service Issue")</f>
        <v>0</v>
      </c>
      <c r="AO1227">
        <f>SUMIFS('总明细 源文件后台下'!W:W,'总明细 源文件后台下'!E:E,E1227,'总明细 源文件后台下'!C:C,"Adjustment",'总明细 源文件后台下'!F:F,"FBA Inventory Reimbursement - Fee Correction")</f>
        <v>0</v>
      </c>
      <c r="AP1227">
        <f>SUMIFS('总明细 源文件后台下'!W:W,'总明细 源文件后台下'!E:E,E1227,'总明细 源文件后台下'!C:C,"Adjustment",'总明细 源文件后台下'!F:F,"FBA Inventory Reimbursement - General Adjustment")</f>
        <v>0</v>
      </c>
      <c r="AQ1227">
        <f>SUMIFS('总明细 源文件后台下'!W:W,'总明细 源文件后台下'!E:E,E1227,'总明细 源文件后台下'!C:C,"Adjustment",'总明细 源文件后台下'!F:F,"FBA Inventory Reimbursement - Lost:Inbound")</f>
        <v>0</v>
      </c>
      <c r="AR1227">
        <f>SUMIFS('总明细 源文件后台下'!W:W,'总明细 源文件后台下'!E:E,E1227,'总明细 源文件后台下'!C:C,"Adjustment",'总明细 源文件后台下'!F:F,"FBA Inventory Reimbursement - Lost:Warehouse")</f>
        <v>0</v>
      </c>
      <c r="AS1227">
        <f>SUMIFS('总明细 源文件后台下'!W:W,'总明细 源文件后台下'!E:E,E1227,'总明细 源文件后台下'!C:C,"Adjustment",'总明细 源文件后台下'!F:F,"Non-subscription Fee Adjustment")</f>
        <v>0</v>
      </c>
      <c r="AT1227">
        <f>SUMIFS('总明细 源文件后台下'!W:W,'总明细 源文件后台下'!E:E,E1227,'总明细 源文件后台下'!C:C,"Adjustment",'总明细 源文件后台下'!F:F,"FBA Inventory Placement Service Fee")</f>
        <v>0</v>
      </c>
      <c r="AV1227">
        <f>SUMIF('FBA Customer Return Per Unit Fe'!B:B,E1227,'FBA Customer Return Per Unit Fe'!C:C)</f>
        <v>0</v>
      </c>
      <c r="AX1227">
        <f>(SUMIF('仓储费 源文件后台下'!C:C,E1227,'仓储费 源文件后台下'!V:V))*-1</f>
        <v>0</v>
      </c>
      <c r="AZ1227">
        <f>SUMIF('Disposal Fee销毁费用-160.95'!B:B,E1227,'Disposal Fee销毁费用-160.95'!D:D)*-1</f>
        <v>0</v>
      </c>
      <c r="BC1227">
        <f>IFERROR(VLOOKUP(F1227,'优惠券-86.4'!F:I,4,0),0)</f>
        <v>0</v>
      </c>
      <c r="BD1227">
        <f>IFERROR(VLOOKUP(F1227,'早评-120'!E:H,4,0),0)</f>
        <v>0</v>
      </c>
      <c r="BF1227">
        <f t="shared" si="152"/>
        <v>0</v>
      </c>
      <c r="BG1227">
        <f t="shared" si="153"/>
        <v>0</v>
      </c>
      <c r="BH1227">
        <f t="shared" si="154"/>
        <v>0</v>
      </c>
      <c r="BQ1227" s="45">
        <f t="shared" si="155"/>
        <v>0</v>
      </c>
      <c r="BR1227">
        <f>SUMIFS('9月销毁明细'!D:D,'9月销毁明细'!A:A,E1227,'9月销毁明细'!H:H,"Sellable")</f>
        <v>0</v>
      </c>
      <c r="BS1227">
        <f>SUMIFS('9月销毁明细'!G:G,'9月销毁明细'!A:A,E1227,'9月销毁明细'!H:H,"Sellable")</f>
        <v>0</v>
      </c>
      <c r="BT1227">
        <f>SUMIFS('9月销毁明细'!D:D,'9月销毁明细'!A:A,E1227,'9月销毁明细'!H:H,"Unsellable")</f>
        <v>0</v>
      </c>
      <c r="BU1227">
        <f>SUMIFS('9月销毁明细'!G:G,'9月销毁明细'!A:A,E1227,'9月销毁明细'!H:H,"Unsellable")</f>
        <v>0</v>
      </c>
      <c r="BW1227">
        <f>IFERROR(I1227*VLOOKUP(F1227,'9.3成本表'!C:L,10,0),0)</f>
        <v>0</v>
      </c>
      <c r="BX1227">
        <f t="shared" si="156"/>
        <v>0</v>
      </c>
      <c r="CC1227" s="45">
        <f t="shared" si="157"/>
        <v>0</v>
      </c>
      <c r="CD1227" s="45">
        <f t="shared" si="158"/>
        <v>0</v>
      </c>
      <c r="CE1227" s="45">
        <f t="shared" si="159"/>
        <v>0</v>
      </c>
    </row>
    <row r="1228" spans="4:83" x14ac:dyDescent="0.25">
      <c r="D1228" s="20" t="s">
        <v>2565</v>
      </c>
      <c r="E1228" s="20" t="s">
        <v>2566</v>
      </c>
      <c r="F1228" s="20">
        <v>6875</v>
      </c>
      <c r="G1228">
        <v>1222</v>
      </c>
      <c r="H1228" s="20"/>
      <c r="I1228">
        <f>SUMIFS('总明细 源文件后台下'!G:G,'总明细 源文件后台下'!E:E,E1228,'总明细 源文件后台下'!C:C,"Order")</f>
        <v>0</v>
      </c>
      <c r="J1228">
        <f>SUMIFS('总明细 源文件后台下'!M:M,'总明细 源文件后台下'!E:E,E1228,'总明细 源文件后台下'!C:C,"Order")</f>
        <v>0</v>
      </c>
      <c r="K1228">
        <f>SUMIFS('总明细 源文件后台下'!N:N,'总明细 源文件后台下'!E:E,E1228,'总明细 源文件后台下'!C:C,"Order")</f>
        <v>0</v>
      </c>
      <c r="L1228">
        <f>SUMIFS('总明细 源文件后台下'!O:O,'总明细 源文件后台下'!E:E,E1228,'总明细 源文件后台下'!C:C,"Order")</f>
        <v>0</v>
      </c>
      <c r="M1228">
        <f>SUMIFS('总明细 源文件后台下'!P:P,'总明细 源文件后台下'!E:E,E1228,'总明细 源文件后台下'!C:C,"Order")</f>
        <v>0</v>
      </c>
      <c r="N1228">
        <f>SUMIFS('总明细 源文件后台下'!Q:Q,'总明细 源文件后台下'!E:E,E1228,'总明细 源文件后台下'!C:C,"Order")</f>
        <v>0</v>
      </c>
      <c r="O1228">
        <f>SUMIFS('总明细 源文件后台下'!R:R,'总明细 源文件后台下'!E:E,E1228,'总明细 源文件后台下'!C:C,"Order")</f>
        <v>0</v>
      </c>
      <c r="P1228">
        <f>SUMIFS('总明细 源文件后台下'!S:S,'总明细 源文件后台下'!E:E,E1228,'总明细 源文件后台下'!C:C,"Order")</f>
        <v>0</v>
      </c>
      <c r="Q1228">
        <f>SUMIFS('总明细 源文件后台下'!T:T,'总明细 源文件后台下'!E:E,E1228,'总明细 源文件后台下'!C:C,"Order")</f>
        <v>0</v>
      </c>
      <c r="R1228">
        <f>SUMIFS('总明细 源文件后台下'!U:U,'总明细 源文件后台下'!E:E,E1228,'总明细 源文件后台下'!C:C,"Order")</f>
        <v>0</v>
      </c>
      <c r="S1228">
        <f>SUMIFS('总明细 源文件后台下'!V:V,'总明细 源文件后台下'!E:E,E1228,'总明细 源文件后台下'!C:C,"Order")</f>
        <v>0</v>
      </c>
      <c r="T1228">
        <f>SUMIFS('总明细 源文件后台下'!W:W,'总明细 源文件后台下'!E:E,E1228,'总明细 源文件后台下'!C:C,"Order")</f>
        <v>0</v>
      </c>
      <c r="U1228">
        <f>SUMIFS('总明细 源文件后台下'!G:G,'总明细 源文件后台下'!E:E,E1228,'总明细 源文件后台下'!C:C,"Refund")</f>
        <v>0</v>
      </c>
      <c r="V1228">
        <f>SUMIFS('总明细 源文件后台下'!M:M,'总明细 源文件后台下'!E:E,E1228,'总明细 源文件后台下'!C:C,"Refund")</f>
        <v>0</v>
      </c>
      <c r="W1228">
        <f>SUMIFS('总明细 源文件后台下'!N:N,'总明细 源文件后台下'!E:E,E1228,'总明细 源文件后台下'!C:C,"Refund")</f>
        <v>0</v>
      </c>
      <c r="X1228">
        <f>SUMIFS('总明细 源文件后台下'!O:O,'总明细 源文件后台下'!E:E,E1228,'总明细 源文件后台下'!C:C,"Refund")</f>
        <v>0</v>
      </c>
      <c r="Y1228">
        <f>SUMIFS('总明细 源文件后台下'!P:P,'总明细 源文件后台下'!E:E,E1228,'总明细 源文件后台下'!C:C,"Refund")</f>
        <v>0</v>
      </c>
      <c r="Z1228">
        <f>SUMIFS('总明细 源文件后台下'!Q:Q,'总明细 源文件后台下'!E:E,E1228,'总明细 源文件后台下'!C:C,"Refund")</f>
        <v>0</v>
      </c>
      <c r="AA1228">
        <f>SUMIFS('总明细 源文件后台下'!R:R,'总明细 源文件后台下'!E:E,E1228,'总明细 源文件后台下'!C:C,"Refund")</f>
        <v>0</v>
      </c>
      <c r="AB1228">
        <f>SUMIFS('总明细 源文件后台下'!S:S,'总明细 源文件后台下'!E:E,E1228,'总明细 源文件后台下'!C:C,"Refund")</f>
        <v>0</v>
      </c>
      <c r="AC1228">
        <f>SUMIFS('总明细 源文件后台下'!T:T,'总明细 源文件后台下'!E:E,E1228,'总明细 源文件后台下'!C:C,"Refund")</f>
        <v>0</v>
      </c>
      <c r="AD1228">
        <f>SUMIFS('总明细 源文件后台下'!U:U,'总明细 源文件后台下'!E:E,E1228,'总明细 源文件后台下'!C:C,"Refund")</f>
        <v>0</v>
      </c>
      <c r="AE1228">
        <f>SUMIFS('总明细 源文件后台下'!V:V,'总明细 源文件后台下'!E:E,E1228,'总明细 源文件后台下'!C:C,"Refund")</f>
        <v>0</v>
      </c>
      <c r="AF1228">
        <f>SUMIFS('总明细 源文件后台下'!W:W,'总明细 源文件后台下'!E:E,E1228,'总明细 源文件后台下'!C:C,"Refund")</f>
        <v>0</v>
      </c>
      <c r="AK1228">
        <f>(SUMIF('广告费 源文件后台下'!G:G,E1228,'广告费 源文件后台下'!M:M))*-1</f>
        <v>0</v>
      </c>
      <c r="AL1228">
        <f>SUMIFS('总明细 源文件后台下'!W:W,'总明细 源文件后台下'!E:E,E1228,'总明细 源文件后台下'!C:C,"Adjustment",'总明细 源文件后台下'!F:F,"FBA Inventory Reimbursement - Customer Return")</f>
        <v>0</v>
      </c>
      <c r="AM1228">
        <f>SUMIFS('总明细 源文件后台下'!W:W,'总明细 源文件后台下'!E:E,E1228,'总明细 源文件后台下'!C:C,"Adjustment",'总明细 源文件后台下'!F:F,"FBA Inventory Reimbursement - Damaged:Warehouse")</f>
        <v>0</v>
      </c>
      <c r="AN1228">
        <f>SUMIFS('总明细 源文件后台下'!W:W,'总明细 源文件后台下'!E:E,E1228,'总明细 源文件后台下'!C:C,"Adjustment",'总明细 源文件后台下'!F:F,"FBA Inventory Reimbursement - Customer Service Issue")</f>
        <v>0</v>
      </c>
      <c r="AO1228">
        <f>SUMIFS('总明细 源文件后台下'!W:W,'总明细 源文件后台下'!E:E,E1228,'总明细 源文件后台下'!C:C,"Adjustment",'总明细 源文件后台下'!F:F,"FBA Inventory Reimbursement - Fee Correction")</f>
        <v>0</v>
      </c>
      <c r="AP1228">
        <f>SUMIFS('总明细 源文件后台下'!W:W,'总明细 源文件后台下'!E:E,E1228,'总明细 源文件后台下'!C:C,"Adjustment",'总明细 源文件后台下'!F:F,"FBA Inventory Reimbursement - General Adjustment")</f>
        <v>0</v>
      </c>
      <c r="AQ1228">
        <f>SUMIFS('总明细 源文件后台下'!W:W,'总明细 源文件后台下'!E:E,E1228,'总明细 源文件后台下'!C:C,"Adjustment",'总明细 源文件后台下'!F:F,"FBA Inventory Reimbursement - Lost:Inbound")</f>
        <v>0</v>
      </c>
      <c r="AR1228">
        <f>SUMIFS('总明细 源文件后台下'!W:W,'总明细 源文件后台下'!E:E,E1228,'总明细 源文件后台下'!C:C,"Adjustment",'总明细 源文件后台下'!F:F,"FBA Inventory Reimbursement - Lost:Warehouse")</f>
        <v>0</v>
      </c>
      <c r="AS1228">
        <f>SUMIFS('总明细 源文件后台下'!W:W,'总明细 源文件后台下'!E:E,E1228,'总明细 源文件后台下'!C:C,"Adjustment",'总明细 源文件后台下'!F:F,"Non-subscription Fee Adjustment")</f>
        <v>0</v>
      </c>
      <c r="AT1228">
        <f>SUMIFS('总明细 源文件后台下'!W:W,'总明细 源文件后台下'!E:E,E1228,'总明细 源文件后台下'!C:C,"Adjustment",'总明细 源文件后台下'!F:F,"FBA Inventory Placement Service Fee")</f>
        <v>0</v>
      </c>
      <c r="AV1228">
        <f>SUMIF('FBA Customer Return Per Unit Fe'!B:B,E1228,'FBA Customer Return Per Unit Fe'!C:C)</f>
        <v>0</v>
      </c>
      <c r="AX1228">
        <f>(SUMIF('仓储费 源文件后台下'!C:C,E1228,'仓储费 源文件后台下'!V:V))*-1</f>
        <v>0</v>
      </c>
      <c r="AZ1228">
        <f>SUMIF('Disposal Fee销毁费用-160.95'!B:B,E1228,'Disposal Fee销毁费用-160.95'!D:D)*-1</f>
        <v>0</v>
      </c>
      <c r="BC1228">
        <f>IFERROR(VLOOKUP(F1228,'优惠券-86.4'!F:I,4,0),0)</f>
        <v>0</v>
      </c>
      <c r="BD1228">
        <f>IFERROR(VLOOKUP(F1228,'早评-120'!E:H,4,0),0)</f>
        <v>0</v>
      </c>
      <c r="BF1228">
        <f t="shared" si="152"/>
        <v>0</v>
      </c>
      <c r="BG1228">
        <f t="shared" si="153"/>
        <v>0</v>
      </c>
      <c r="BH1228">
        <f t="shared" si="154"/>
        <v>0</v>
      </c>
      <c r="BQ1228" s="45">
        <f t="shared" si="155"/>
        <v>0</v>
      </c>
      <c r="BR1228">
        <f>SUMIFS('9月销毁明细'!D:D,'9月销毁明细'!A:A,E1228,'9月销毁明细'!H:H,"Sellable")</f>
        <v>0</v>
      </c>
      <c r="BS1228">
        <f>SUMIFS('9月销毁明细'!G:G,'9月销毁明细'!A:A,E1228,'9月销毁明细'!H:H,"Sellable")</f>
        <v>0</v>
      </c>
      <c r="BT1228">
        <f>SUMIFS('9月销毁明细'!D:D,'9月销毁明细'!A:A,E1228,'9月销毁明细'!H:H,"Unsellable")</f>
        <v>0</v>
      </c>
      <c r="BU1228">
        <f>SUMIFS('9月销毁明细'!G:G,'9月销毁明细'!A:A,E1228,'9月销毁明细'!H:H,"Unsellable")</f>
        <v>0</v>
      </c>
      <c r="BW1228">
        <f>IFERROR(I1228*VLOOKUP(F1228,'9.3成本表'!C:L,10,0),0)</f>
        <v>0</v>
      </c>
      <c r="BX1228">
        <f t="shared" si="156"/>
        <v>0</v>
      </c>
      <c r="CC1228" s="45">
        <f t="shared" si="157"/>
        <v>0</v>
      </c>
      <c r="CD1228" s="45">
        <f t="shared" si="158"/>
        <v>0</v>
      </c>
      <c r="CE1228" s="45">
        <f t="shared" si="159"/>
        <v>0</v>
      </c>
    </row>
    <row r="1229" spans="4:83" x14ac:dyDescent="0.25">
      <c r="D1229" s="20" t="s">
        <v>2567</v>
      </c>
      <c r="E1229" s="20" t="s">
        <v>2568</v>
      </c>
      <c r="F1229" s="20">
        <v>6875</v>
      </c>
      <c r="G1229">
        <v>1223</v>
      </c>
      <c r="H1229" s="20"/>
      <c r="I1229">
        <f>SUMIFS('总明细 源文件后台下'!G:G,'总明细 源文件后台下'!E:E,E1229,'总明细 源文件后台下'!C:C,"Order")</f>
        <v>0</v>
      </c>
      <c r="J1229">
        <f>SUMIFS('总明细 源文件后台下'!M:M,'总明细 源文件后台下'!E:E,E1229,'总明细 源文件后台下'!C:C,"Order")</f>
        <v>0</v>
      </c>
      <c r="K1229">
        <f>SUMIFS('总明细 源文件后台下'!N:N,'总明细 源文件后台下'!E:E,E1229,'总明细 源文件后台下'!C:C,"Order")</f>
        <v>0</v>
      </c>
      <c r="L1229">
        <f>SUMIFS('总明细 源文件后台下'!O:O,'总明细 源文件后台下'!E:E,E1229,'总明细 源文件后台下'!C:C,"Order")</f>
        <v>0</v>
      </c>
      <c r="M1229">
        <f>SUMIFS('总明细 源文件后台下'!P:P,'总明细 源文件后台下'!E:E,E1229,'总明细 源文件后台下'!C:C,"Order")</f>
        <v>0</v>
      </c>
      <c r="N1229">
        <f>SUMIFS('总明细 源文件后台下'!Q:Q,'总明细 源文件后台下'!E:E,E1229,'总明细 源文件后台下'!C:C,"Order")</f>
        <v>0</v>
      </c>
      <c r="O1229">
        <f>SUMIFS('总明细 源文件后台下'!R:R,'总明细 源文件后台下'!E:E,E1229,'总明细 源文件后台下'!C:C,"Order")</f>
        <v>0</v>
      </c>
      <c r="P1229">
        <f>SUMIFS('总明细 源文件后台下'!S:S,'总明细 源文件后台下'!E:E,E1229,'总明细 源文件后台下'!C:C,"Order")</f>
        <v>0</v>
      </c>
      <c r="Q1229">
        <f>SUMIFS('总明细 源文件后台下'!T:T,'总明细 源文件后台下'!E:E,E1229,'总明细 源文件后台下'!C:C,"Order")</f>
        <v>0</v>
      </c>
      <c r="R1229">
        <f>SUMIFS('总明细 源文件后台下'!U:U,'总明细 源文件后台下'!E:E,E1229,'总明细 源文件后台下'!C:C,"Order")</f>
        <v>0</v>
      </c>
      <c r="S1229">
        <f>SUMIFS('总明细 源文件后台下'!V:V,'总明细 源文件后台下'!E:E,E1229,'总明细 源文件后台下'!C:C,"Order")</f>
        <v>0</v>
      </c>
      <c r="T1229">
        <f>SUMIFS('总明细 源文件后台下'!W:W,'总明细 源文件后台下'!E:E,E1229,'总明细 源文件后台下'!C:C,"Order")</f>
        <v>0</v>
      </c>
      <c r="U1229">
        <f>SUMIFS('总明细 源文件后台下'!G:G,'总明细 源文件后台下'!E:E,E1229,'总明细 源文件后台下'!C:C,"Refund")</f>
        <v>0</v>
      </c>
      <c r="V1229">
        <f>SUMIFS('总明细 源文件后台下'!M:M,'总明细 源文件后台下'!E:E,E1229,'总明细 源文件后台下'!C:C,"Refund")</f>
        <v>0</v>
      </c>
      <c r="W1229">
        <f>SUMIFS('总明细 源文件后台下'!N:N,'总明细 源文件后台下'!E:E,E1229,'总明细 源文件后台下'!C:C,"Refund")</f>
        <v>0</v>
      </c>
      <c r="X1229">
        <f>SUMIFS('总明细 源文件后台下'!O:O,'总明细 源文件后台下'!E:E,E1229,'总明细 源文件后台下'!C:C,"Refund")</f>
        <v>0</v>
      </c>
      <c r="Y1229">
        <f>SUMIFS('总明细 源文件后台下'!P:P,'总明细 源文件后台下'!E:E,E1229,'总明细 源文件后台下'!C:C,"Refund")</f>
        <v>0</v>
      </c>
      <c r="Z1229">
        <f>SUMIFS('总明细 源文件后台下'!Q:Q,'总明细 源文件后台下'!E:E,E1229,'总明细 源文件后台下'!C:C,"Refund")</f>
        <v>0</v>
      </c>
      <c r="AA1229">
        <f>SUMIFS('总明细 源文件后台下'!R:R,'总明细 源文件后台下'!E:E,E1229,'总明细 源文件后台下'!C:C,"Refund")</f>
        <v>0</v>
      </c>
      <c r="AB1229">
        <f>SUMIFS('总明细 源文件后台下'!S:S,'总明细 源文件后台下'!E:E,E1229,'总明细 源文件后台下'!C:C,"Refund")</f>
        <v>0</v>
      </c>
      <c r="AC1229">
        <f>SUMIFS('总明细 源文件后台下'!T:T,'总明细 源文件后台下'!E:E,E1229,'总明细 源文件后台下'!C:C,"Refund")</f>
        <v>0</v>
      </c>
      <c r="AD1229">
        <f>SUMIFS('总明细 源文件后台下'!U:U,'总明细 源文件后台下'!E:E,E1229,'总明细 源文件后台下'!C:C,"Refund")</f>
        <v>0</v>
      </c>
      <c r="AE1229">
        <f>SUMIFS('总明细 源文件后台下'!V:V,'总明细 源文件后台下'!E:E,E1229,'总明细 源文件后台下'!C:C,"Refund")</f>
        <v>0</v>
      </c>
      <c r="AF1229">
        <f>SUMIFS('总明细 源文件后台下'!W:W,'总明细 源文件后台下'!E:E,E1229,'总明细 源文件后台下'!C:C,"Refund")</f>
        <v>0</v>
      </c>
      <c r="AK1229">
        <f>(SUMIF('广告费 源文件后台下'!G:G,E1229,'广告费 源文件后台下'!M:M))*-1</f>
        <v>0</v>
      </c>
      <c r="AL1229">
        <f>SUMIFS('总明细 源文件后台下'!W:W,'总明细 源文件后台下'!E:E,E1229,'总明细 源文件后台下'!C:C,"Adjustment",'总明细 源文件后台下'!F:F,"FBA Inventory Reimbursement - Customer Return")</f>
        <v>0</v>
      </c>
      <c r="AM1229">
        <f>SUMIFS('总明细 源文件后台下'!W:W,'总明细 源文件后台下'!E:E,E1229,'总明细 源文件后台下'!C:C,"Adjustment",'总明细 源文件后台下'!F:F,"FBA Inventory Reimbursement - Damaged:Warehouse")</f>
        <v>0</v>
      </c>
      <c r="AN1229">
        <f>SUMIFS('总明细 源文件后台下'!W:W,'总明细 源文件后台下'!E:E,E1229,'总明细 源文件后台下'!C:C,"Adjustment",'总明细 源文件后台下'!F:F,"FBA Inventory Reimbursement - Customer Service Issue")</f>
        <v>0</v>
      </c>
      <c r="AO1229">
        <f>SUMIFS('总明细 源文件后台下'!W:W,'总明细 源文件后台下'!E:E,E1229,'总明细 源文件后台下'!C:C,"Adjustment",'总明细 源文件后台下'!F:F,"FBA Inventory Reimbursement - Fee Correction")</f>
        <v>0</v>
      </c>
      <c r="AP1229">
        <f>SUMIFS('总明细 源文件后台下'!W:W,'总明细 源文件后台下'!E:E,E1229,'总明细 源文件后台下'!C:C,"Adjustment",'总明细 源文件后台下'!F:F,"FBA Inventory Reimbursement - General Adjustment")</f>
        <v>0</v>
      </c>
      <c r="AQ1229">
        <f>SUMIFS('总明细 源文件后台下'!W:W,'总明细 源文件后台下'!E:E,E1229,'总明细 源文件后台下'!C:C,"Adjustment",'总明细 源文件后台下'!F:F,"FBA Inventory Reimbursement - Lost:Inbound")</f>
        <v>0</v>
      </c>
      <c r="AR1229">
        <f>SUMIFS('总明细 源文件后台下'!W:W,'总明细 源文件后台下'!E:E,E1229,'总明细 源文件后台下'!C:C,"Adjustment",'总明细 源文件后台下'!F:F,"FBA Inventory Reimbursement - Lost:Warehouse")</f>
        <v>0</v>
      </c>
      <c r="AS1229">
        <f>SUMIFS('总明细 源文件后台下'!W:W,'总明细 源文件后台下'!E:E,E1229,'总明细 源文件后台下'!C:C,"Adjustment",'总明细 源文件后台下'!F:F,"Non-subscription Fee Adjustment")</f>
        <v>0</v>
      </c>
      <c r="AT1229">
        <f>SUMIFS('总明细 源文件后台下'!W:W,'总明细 源文件后台下'!E:E,E1229,'总明细 源文件后台下'!C:C,"Adjustment",'总明细 源文件后台下'!F:F,"FBA Inventory Placement Service Fee")</f>
        <v>0</v>
      </c>
      <c r="AV1229">
        <f>SUMIF('FBA Customer Return Per Unit Fe'!B:B,E1229,'FBA Customer Return Per Unit Fe'!C:C)</f>
        <v>0</v>
      </c>
      <c r="AX1229">
        <f>(SUMIF('仓储费 源文件后台下'!C:C,E1229,'仓储费 源文件后台下'!V:V))*-1</f>
        <v>0</v>
      </c>
      <c r="AZ1229">
        <f>SUMIF('Disposal Fee销毁费用-160.95'!B:B,E1229,'Disposal Fee销毁费用-160.95'!D:D)*-1</f>
        <v>0</v>
      </c>
      <c r="BC1229">
        <f>IFERROR(VLOOKUP(F1229,'优惠券-86.4'!F:I,4,0),0)</f>
        <v>0</v>
      </c>
      <c r="BD1229">
        <f>IFERROR(VLOOKUP(F1229,'早评-120'!E:H,4,0),0)</f>
        <v>0</v>
      </c>
      <c r="BF1229">
        <f t="shared" si="152"/>
        <v>0</v>
      </c>
      <c r="BG1229">
        <f t="shared" si="153"/>
        <v>0</v>
      </c>
      <c r="BH1229">
        <f t="shared" si="154"/>
        <v>0</v>
      </c>
      <c r="BQ1229" s="45">
        <f t="shared" si="155"/>
        <v>0</v>
      </c>
      <c r="BR1229">
        <f>SUMIFS('9月销毁明细'!D:D,'9月销毁明细'!A:A,E1229,'9月销毁明细'!H:H,"Sellable")</f>
        <v>0</v>
      </c>
      <c r="BS1229">
        <f>SUMIFS('9月销毁明细'!G:G,'9月销毁明细'!A:A,E1229,'9月销毁明细'!H:H,"Sellable")</f>
        <v>0</v>
      </c>
      <c r="BT1229">
        <f>SUMIFS('9月销毁明细'!D:D,'9月销毁明细'!A:A,E1229,'9月销毁明细'!H:H,"Unsellable")</f>
        <v>0</v>
      </c>
      <c r="BU1229">
        <f>SUMIFS('9月销毁明细'!G:G,'9月销毁明细'!A:A,E1229,'9月销毁明细'!H:H,"Unsellable")</f>
        <v>0</v>
      </c>
      <c r="BW1229">
        <f>IFERROR(I1229*VLOOKUP(F1229,'9.3成本表'!C:L,10,0),0)</f>
        <v>0</v>
      </c>
      <c r="BX1229">
        <f t="shared" si="156"/>
        <v>0</v>
      </c>
      <c r="CC1229" s="45">
        <f t="shared" si="157"/>
        <v>0</v>
      </c>
      <c r="CD1229" s="45">
        <f t="shared" si="158"/>
        <v>0</v>
      </c>
      <c r="CE1229" s="45">
        <f t="shared" si="159"/>
        <v>0</v>
      </c>
    </row>
    <row r="1230" spans="4:83" x14ac:dyDescent="0.25">
      <c r="D1230" s="20" t="s">
        <v>2569</v>
      </c>
      <c r="E1230" s="20" t="s">
        <v>2570</v>
      </c>
      <c r="F1230" s="20">
        <v>6875</v>
      </c>
      <c r="G1230">
        <v>1224</v>
      </c>
      <c r="H1230" s="20"/>
      <c r="I1230">
        <f>SUMIFS('总明细 源文件后台下'!G:G,'总明细 源文件后台下'!E:E,E1230,'总明细 源文件后台下'!C:C,"Order")</f>
        <v>0</v>
      </c>
      <c r="J1230">
        <f>SUMIFS('总明细 源文件后台下'!M:M,'总明细 源文件后台下'!E:E,E1230,'总明细 源文件后台下'!C:C,"Order")</f>
        <v>0</v>
      </c>
      <c r="K1230">
        <f>SUMIFS('总明细 源文件后台下'!N:N,'总明细 源文件后台下'!E:E,E1230,'总明细 源文件后台下'!C:C,"Order")</f>
        <v>0</v>
      </c>
      <c r="L1230">
        <f>SUMIFS('总明细 源文件后台下'!O:O,'总明细 源文件后台下'!E:E,E1230,'总明细 源文件后台下'!C:C,"Order")</f>
        <v>0</v>
      </c>
      <c r="M1230">
        <f>SUMIFS('总明细 源文件后台下'!P:P,'总明细 源文件后台下'!E:E,E1230,'总明细 源文件后台下'!C:C,"Order")</f>
        <v>0</v>
      </c>
      <c r="N1230">
        <f>SUMIFS('总明细 源文件后台下'!Q:Q,'总明细 源文件后台下'!E:E,E1230,'总明细 源文件后台下'!C:C,"Order")</f>
        <v>0</v>
      </c>
      <c r="O1230">
        <f>SUMIFS('总明细 源文件后台下'!R:R,'总明细 源文件后台下'!E:E,E1230,'总明细 源文件后台下'!C:C,"Order")</f>
        <v>0</v>
      </c>
      <c r="P1230">
        <f>SUMIFS('总明细 源文件后台下'!S:S,'总明细 源文件后台下'!E:E,E1230,'总明细 源文件后台下'!C:C,"Order")</f>
        <v>0</v>
      </c>
      <c r="Q1230">
        <f>SUMIFS('总明细 源文件后台下'!T:T,'总明细 源文件后台下'!E:E,E1230,'总明细 源文件后台下'!C:C,"Order")</f>
        <v>0</v>
      </c>
      <c r="R1230">
        <f>SUMIFS('总明细 源文件后台下'!U:U,'总明细 源文件后台下'!E:E,E1230,'总明细 源文件后台下'!C:C,"Order")</f>
        <v>0</v>
      </c>
      <c r="S1230">
        <f>SUMIFS('总明细 源文件后台下'!V:V,'总明细 源文件后台下'!E:E,E1230,'总明细 源文件后台下'!C:C,"Order")</f>
        <v>0</v>
      </c>
      <c r="T1230">
        <f>SUMIFS('总明细 源文件后台下'!W:W,'总明细 源文件后台下'!E:E,E1230,'总明细 源文件后台下'!C:C,"Order")</f>
        <v>0</v>
      </c>
      <c r="U1230">
        <f>SUMIFS('总明细 源文件后台下'!G:G,'总明细 源文件后台下'!E:E,E1230,'总明细 源文件后台下'!C:C,"Refund")</f>
        <v>0</v>
      </c>
      <c r="V1230">
        <f>SUMIFS('总明细 源文件后台下'!M:M,'总明细 源文件后台下'!E:E,E1230,'总明细 源文件后台下'!C:C,"Refund")</f>
        <v>0</v>
      </c>
      <c r="W1230">
        <f>SUMIFS('总明细 源文件后台下'!N:N,'总明细 源文件后台下'!E:E,E1230,'总明细 源文件后台下'!C:C,"Refund")</f>
        <v>0</v>
      </c>
      <c r="X1230">
        <f>SUMIFS('总明细 源文件后台下'!O:O,'总明细 源文件后台下'!E:E,E1230,'总明细 源文件后台下'!C:C,"Refund")</f>
        <v>0</v>
      </c>
      <c r="Y1230">
        <f>SUMIFS('总明细 源文件后台下'!P:P,'总明细 源文件后台下'!E:E,E1230,'总明细 源文件后台下'!C:C,"Refund")</f>
        <v>0</v>
      </c>
      <c r="Z1230">
        <f>SUMIFS('总明细 源文件后台下'!Q:Q,'总明细 源文件后台下'!E:E,E1230,'总明细 源文件后台下'!C:C,"Refund")</f>
        <v>0</v>
      </c>
      <c r="AA1230">
        <f>SUMIFS('总明细 源文件后台下'!R:R,'总明细 源文件后台下'!E:E,E1230,'总明细 源文件后台下'!C:C,"Refund")</f>
        <v>0</v>
      </c>
      <c r="AB1230">
        <f>SUMIFS('总明细 源文件后台下'!S:S,'总明细 源文件后台下'!E:E,E1230,'总明细 源文件后台下'!C:C,"Refund")</f>
        <v>0</v>
      </c>
      <c r="AC1230">
        <f>SUMIFS('总明细 源文件后台下'!T:T,'总明细 源文件后台下'!E:E,E1230,'总明细 源文件后台下'!C:C,"Refund")</f>
        <v>0</v>
      </c>
      <c r="AD1230">
        <f>SUMIFS('总明细 源文件后台下'!U:U,'总明细 源文件后台下'!E:E,E1230,'总明细 源文件后台下'!C:C,"Refund")</f>
        <v>0</v>
      </c>
      <c r="AE1230">
        <f>SUMIFS('总明细 源文件后台下'!V:V,'总明细 源文件后台下'!E:E,E1230,'总明细 源文件后台下'!C:C,"Refund")</f>
        <v>0</v>
      </c>
      <c r="AF1230">
        <f>SUMIFS('总明细 源文件后台下'!W:W,'总明细 源文件后台下'!E:E,E1230,'总明细 源文件后台下'!C:C,"Refund")</f>
        <v>0</v>
      </c>
      <c r="AK1230">
        <f>(SUMIF('广告费 源文件后台下'!G:G,E1230,'广告费 源文件后台下'!M:M))*-1</f>
        <v>0</v>
      </c>
      <c r="AL1230">
        <f>SUMIFS('总明细 源文件后台下'!W:W,'总明细 源文件后台下'!E:E,E1230,'总明细 源文件后台下'!C:C,"Adjustment",'总明细 源文件后台下'!F:F,"FBA Inventory Reimbursement - Customer Return")</f>
        <v>0</v>
      </c>
      <c r="AM1230">
        <f>SUMIFS('总明细 源文件后台下'!W:W,'总明细 源文件后台下'!E:E,E1230,'总明细 源文件后台下'!C:C,"Adjustment",'总明细 源文件后台下'!F:F,"FBA Inventory Reimbursement - Damaged:Warehouse")</f>
        <v>0</v>
      </c>
      <c r="AN1230">
        <f>SUMIFS('总明细 源文件后台下'!W:W,'总明细 源文件后台下'!E:E,E1230,'总明细 源文件后台下'!C:C,"Adjustment",'总明细 源文件后台下'!F:F,"FBA Inventory Reimbursement - Customer Service Issue")</f>
        <v>0</v>
      </c>
      <c r="AO1230">
        <f>SUMIFS('总明细 源文件后台下'!W:W,'总明细 源文件后台下'!E:E,E1230,'总明细 源文件后台下'!C:C,"Adjustment",'总明细 源文件后台下'!F:F,"FBA Inventory Reimbursement - Fee Correction")</f>
        <v>0</v>
      </c>
      <c r="AP1230">
        <f>SUMIFS('总明细 源文件后台下'!W:W,'总明细 源文件后台下'!E:E,E1230,'总明细 源文件后台下'!C:C,"Adjustment",'总明细 源文件后台下'!F:F,"FBA Inventory Reimbursement - General Adjustment")</f>
        <v>0</v>
      </c>
      <c r="AQ1230">
        <f>SUMIFS('总明细 源文件后台下'!W:W,'总明细 源文件后台下'!E:E,E1230,'总明细 源文件后台下'!C:C,"Adjustment",'总明细 源文件后台下'!F:F,"FBA Inventory Reimbursement - Lost:Inbound")</f>
        <v>0</v>
      </c>
      <c r="AR1230">
        <f>SUMIFS('总明细 源文件后台下'!W:W,'总明细 源文件后台下'!E:E,E1230,'总明细 源文件后台下'!C:C,"Adjustment",'总明细 源文件后台下'!F:F,"FBA Inventory Reimbursement - Lost:Warehouse")</f>
        <v>0</v>
      </c>
      <c r="AS1230">
        <f>SUMIFS('总明细 源文件后台下'!W:W,'总明细 源文件后台下'!E:E,E1230,'总明细 源文件后台下'!C:C,"Adjustment",'总明细 源文件后台下'!F:F,"Non-subscription Fee Adjustment")</f>
        <v>0</v>
      </c>
      <c r="AT1230">
        <f>SUMIFS('总明细 源文件后台下'!W:W,'总明细 源文件后台下'!E:E,E1230,'总明细 源文件后台下'!C:C,"Adjustment",'总明细 源文件后台下'!F:F,"FBA Inventory Placement Service Fee")</f>
        <v>0</v>
      </c>
      <c r="AV1230">
        <f>SUMIF('FBA Customer Return Per Unit Fe'!B:B,E1230,'FBA Customer Return Per Unit Fe'!C:C)</f>
        <v>0</v>
      </c>
      <c r="AX1230">
        <f>(SUMIF('仓储费 源文件后台下'!C:C,E1230,'仓储费 源文件后台下'!V:V))*-1</f>
        <v>0</v>
      </c>
      <c r="AZ1230">
        <f>SUMIF('Disposal Fee销毁费用-160.95'!B:B,E1230,'Disposal Fee销毁费用-160.95'!D:D)*-1</f>
        <v>0</v>
      </c>
      <c r="BC1230">
        <f>IFERROR(VLOOKUP(F1230,'优惠券-86.4'!F:I,4,0),0)</f>
        <v>0</v>
      </c>
      <c r="BD1230">
        <f>IFERROR(VLOOKUP(F1230,'早评-120'!E:H,4,0),0)</f>
        <v>0</v>
      </c>
      <c r="BF1230">
        <f t="shared" si="152"/>
        <v>0</v>
      </c>
      <c r="BG1230">
        <f t="shared" si="153"/>
        <v>0</v>
      </c>
      <c r="BH1230">
        <f t="shared" si="154"/>
        <v>0</v>
      </c>
      <c r="BQ1230" s="45">
        <f t="shared" si="155"/>
        <v>0</v>
      </c>
      <c r="BR1230">
        <f>SUMIFS('9月销毁明细'!D:D,'9月销毁明细'!A:A,E1230,'9月销毁明细'!H:H,"Sellable")</f>
        <v>0</v>
      </c>
      <c r="BS1230">
        <f>SUMIFS('9月销毁明细'!G:G,'9月销毁明细'!A:A,E1230,'9月销毁明细'!H:H,"Sellable")</f>
        <v>0</v>
      </c>
      <c r="BT1230">
        <f>SUMIFS('9月销毁明细'!D:D,'9月销毁明细'!A:A,E1230,'9月销毁明细'!H:H,"Unsellable")</f>
        <v>0</v>
      </c>
      <c r="BU1230">
        <f>SUMIFS('9月销毁明细'!G:G,'9月销毁明细'!A:A,E1230,'9月销毁明细'!H:H,"Unsellable")</f>
        <v>0</v>
      </c>
      <c r="BW1230">
        <f>IFERROR(I1230*VLOOKUP(F1230,'9.3成本表'!C:L,10,0),0)</f>
        <v>0</v>
      </c>
      <c r="BX1230">
        <f t="shared" si="156"/>
        <v>0</v>
      </c>
      <c r="CC1230" s="45">
        <f t="shared" si="157"/>
        <v>0</v>
      </c>
      <c r="CD1230" s="45">
        <f t="shared" si="158"/>
        <v>0</v>
      </c>
      <c r="CE1230" s="45">
        <f t="shared" si="159"/>
        <v>0</v>
      </c>
    </row>
    <row r="1231" spans="4:83" x14ac:dyDescent="0.25">
      <c r="D1231" s="20" t="s">
        <v>2571</v>
      </c>
      <c r="E1231" s="20" t="s">
        <v>2572</v>
      </c>
      <c r="F1231" s="20">
        <v>6876</v>
      </c>
      <c r="G1231">
        <v>1225</v>
      </c>
      <c r="H1231" s="20"/>
      <c r="I1231">
        <f>SUMIFS('总明细 源文件后台下'!G:G,'总明细 源文件后台下'!E:E,E1231,'总明细 源文件后台下'!C:C,"Order")</f>
        <v>6</v>
      </c>
      <c r="J1231">
        <f>SUMIFS('总明细 源文件后台下'!M:M,'总明细 源文件后台下'!E:E,E1231,'总明细 源文件后台下'!C:C,"Order")</f>
        <v>63.940000000000005</v>
      </c>
      <c r="K1231">
        <f>SUMIFS('总明细 源文件后台下'!N:N,'总明细 源文件后台下'!E:E,E1231,'总明细 源文件后台下'!C:C,"Order")</f>
        <v>9.5399999999999991</v>
      </c>
      <c r="L1231">
        <f>SUMIFS('总明细 源文件后台下'!O:O,'总明细 源文件后台下'!E:E,E1231,'总明细 源文件后台下'!C:C,"Order")</f>
        <v>0</v>
      </c>
      <c r="M1231">
        <f>SUMIFS('总明细 源文件后台下'!P:P,'总明细 源文件后台下'!E:E,E1231,'总明细 源文件后台下'!C:C,"Order")</f>
        <v>-3.55</v>
      </c>
      <c r="N1231">
        <f>SUMIFS('总明细 源文件后台下'!Q:Q,'总明细 源文件后台下'!E:E,E1231,'总明细 源文件后台下'!C:C,"Order")</f>
        <v>1.8599999999999999</v>
      </c>
      <c r="O1231">
        <f>SUMIFS('总明细 源文件后台下'!R:R,'总明细 源文件后台下'!E:E,E1231,'总明细 源文件后台下'!C:C,"Order")</f>
        <v>-1.8599999999999999</v>
      </c>
      <c r="P1231">
        <f>SUMIFS('总明细 源文件后台下'!S:S,'总明细 源文件后台下'!E:E,E1231,'总明细 源文件后台下'!C:C,"Order")</f>
        <v>-10.879999999999999</v>
      </c>
      <c r="Q1231">
        <f>SUMIFS('总明细 源文件后台下'!T:T,'总明细 源文件后台下'!E:E,E1231,'总明细 源文件后台下'!C:C,"Order")</f>
        <v>-28.07</v>
      </c>
      <c r="R1231">
        <f>SUMIFS('总明细 源文件后台下'!U:U,'总明细 源文件后台下'!E:E,E1231,'总明细 源文件后台下'!C:C,"Order")</f>
        <v>0</v>
      </c>
      <c r="S1231">
        <f>SUMIFS('总明细 源文件后台下'!V:V,'总明细 源文件后台下'!E:E,E1231,'总明细 源文件后台下'!C:C,"Order")</f>
        <v>0</v>
      </c>
      <c r="T1231">
        <f>SUMIFS('总明细 源文件后台下'!W:W,'总明细 源文件后台下'!E:E,E1231,'总明细 源文件后台下'!C:C,"Order")</f>
        <v>30.98</v>
      </c>
      <c r="U1231">
        <f>SUMIFS('总明细 源文件后台下'!G:G,'总明细 源文件后台下'!E:E,E1231,'总明细 源文件后台下'!C:C,"Refund")</f>
        <v>0</v>
      </c>
      <c r="V1231">
        <f>SUMIFS('总明细 源文件后台下'!M:M,'总明细 源文件后台下'!E:E,E1231,'总明细 源文件后台下'!C:C,"Refund")</f>
        <v>0</v>
      </c>
      <c r="W1231">
        <f>SUMIFS('总明细 源文件后台下'!N:N,'总明细 源文件后台下'!E:E,E1231,'总明细 源文件后台下'!C:C,"Refund")</f>
        <v>0</v>
      </c>
      <c r="X1231">
        <f>SUMIFS('总明细 源文件后台下'!O:O,'总明细 源文件后台下'!E:E,E1231,'总明细 源文件后台下'!C:C,"Refund")</f>
        <v>0</v>
      </c>
      <c r="Y1231">
        <f>SUMIFS('总明细 源文件后台下'!P:P,'总明细 源文件后台下'!E:E,E1231,'总明细 源文件后台下'!C:C,"Refund")</f>
        <v>0</v>
      </c>
      <c r="Z1231">
        <f>SUMIFS('总明细 源文件后台下'!Q:Q,'总明细 源文件后台下'!E:E,E1231,'总明细 源文件后台下'!C:C,"Refund")</f>
        <v>0</v>
      </c>
      <c r="AA1231">
        <f>SUMIFS('总明细 源文件后台下'!R:R,'总明细 源文件后台下'!E:E,E1231,'总明细 源文件后台下'!C:C,"Refund")</f>
        <v>0</v>
      </c>
      <c r="AB1231">
        <f>SUMIFS('总明细 源文件后台下'!S:S,'总明细 源文件后台下'!E:E,E1231,'总明细 源文件后台下'!C:C,"Refund")</f>
        <v>0</v>
      </c>
      <c r="AC1231">
        <f>SUMIFS('总明细 源文件后台下'!T:T,'总明细 源文件后台下'!E:E,E1231,'总明细 源文件后台下'!C:C,"Refund")</f>
        <v>0</v>
      </c>
      <c r="AD1231">
        <f>SUMIFS('总明细 源文件后台下'!U:U,'总明细 源文件后台下'!E:E,E1231,'总明细 源文件后台下'!C:C,"Refund")</f>
        <v>0</v>
      </c>
      <c r="AE1231">
        <f>SUMIFS('总明细 源文件后台下'!V:V,'总明细 源文件后台下'!E:E,E1231,'总明细 源文件后台下'!C:C,"Refund")</f>
        <v>0</v>
      </c>
      <c r="AF1231">
        <f>SUMIFS('总明细 源文件后台下'!W:W,'总明细 源文件后台下'!E:E,E1231,'总明细 源文件后台下'!C:C,"Refund")</f>
        <v>0</v>
      </c>
      <c r="AK1231">
        <f>(SUMIF('广告费 源文件后台下'!G:G,E1231,'广告费 源文件后台下'!M:M))*-1</f>
        <v>0</v>
      </c>
      <c r="AL1231">
        <f>SUMIFS('总明细 源文件后台下'!W:W,'总明细 源文件后台下'!E:E,E1231,'总明细 源文件后台下'!C:C,"Adjustment",'总明细 源文件后台下'!F:F,"FBA Inventory Reimbursement - Customer Return")</f>
        <v>0</v>
      </c>
      <c r="AM1231">
        <f>SUMIFS('总明细 源文件后台下'!W:W,'总明细 源文件后台下'!E:E,E1231,'总明细 源文件后台下'!C:C,"Adjustment",'总明细 源文件后台下'!F:F,"FBA Inventory Reimbursement - Damaged:Warehouse")</f>
        <v>0</v>
      </c>
      <c r="AN1231">
        <f>SUMIFS('总明细 源文件后台下'!W:W,'总明细 源文件后台下'!E:E,E1231,'总明细 源文件后台下'!C:C,"Adjustment",'总明细 源文件后台下'!F:F,"FBA Inventory Reimbursement - Customer Service Issue")</f>
        <v>0</v>
      </c>
      <c r="AO1231">
        <f>SUMIFS('总明细 源文件后台下'!W:W,'总明细 源文件后台下'!E:E,E1231,'总明细 源文件后台下'!C:C,"Adjustment",'总明细 源文件后台下'!F:F,"FBA Inventory Reimbursement - Fee Correction")</f>
        <v>0</v>
      </c>
      <c r="AP1231">
        <f>SUMIFS('总明细 源文件后台下'!W:W,'总明细 源文件后台下'!E:E,E1231,'总明细 源文件后台下'!C:C,"Adjustment",'总明细 源文件后台下'!F:F,"FBA Inventory Reimbursement - General Adjustment")</f>
        <v>0</v>
      </c>
      <c r="AQ1231">
        <f>SUMIFS('总明细 源文件后台下'!W:W,'总明细 源文件后台下'!E:E,E1231,'总明细 源文件后台下'!C:C,"Adjustment",'总明细 源文件后台下'!F:F,"FBA Inventory Reimbursement - Lost:Inbound")</f>
        <v>0</v>
      </c>
      <c r="AR1231">
        <f>SUMIFS('总明细 源文件后台下'!W:W,'总明细 源文件后台下'!E:E,E1231,'总明细 源文件后台下'!C:C,"Adjustment",'总明细 源文件后台下'!F:F,"FBA Inventory Reimbursement - Lost:Warehouse")</f>
        <v>0</v>
      </c>
      <c r="AS1231">
        <f>SUMIFS('总明细 源文件后台下'!W:W,'总明细 源文件后台下'!E:E,E1231,'总明细 源文件后台下'!C:C,"Adjustment",'总明细 源文件后台下'!F:F,"Non-subscription Fee Adjustment")</f>
        <v>0</v>
      </c>
      <c r="AT1231">
        <f>SUMIFS('总明细 源文件后台下'!W:W,'总明细 源文件后台下'!E:E,E1231,'总明细 源文件后台下'!C:C,"Adjustment",'总明细 源文件后台下'!F:F,"FBA Inventory Placement Service Fee")</f>
        <v>0</v>
      </c>
      <c r="AV1231">
        <f>SUMIF('FBA Customer Return Per Unit Fe'!B:B,E1231,'FBA Customer Return Per Unit Fe'!C:C)</f>
        <v>0</v>
      </c>
      <c r="AX1231">
        <f>(SUMIF('仓储费 源文件后台下'!C:C,E1231,'仓储费 源文件后台下'!V:V))*-1</f>
        <v>-1.5429999999999999</v>
      </c>
      <c r="AZ1231">
        <f>SUMIF('Disposal Fee销毁费用-160.95'!B:B,E1231,'Disposal Fee销毁费用-160.95'!D:D)*-1</f>
        <v>0</v>
      </c>
      <c r="BC1231">
        <f>IFERROR(VLOOKUP(F1231,'优惠券-86.4'!F:I,4,0),0)</f>
        <v>0</v>
      </c>
      <c r="BD1231">
        <f>IFERROR(VLOOKUP(F1231,'早评-120'!E:H,4,0),0)</f>
        <v>0</v>
      </c>
      <c r="BF1231">
        <f t="shared" si="152"/>
        <v>29.437000000000001</v>
      </c>
      <c r="BG1231">
        <f t="shared" si="153"/>
        <v>0.46038473568970911</v>
      </c>
      <c r="BH1231">
        <f t="shared" si="154"/>
        <v>191.34050000000002</v>
      </c>
      <c r="BQ1231" s="45">
        <f t="shared" si="155"/>
        <v>191.34050000000002</v>
      </c>
      <c r="BR1231">
        <f>SUMIFS('9月销毁明细'!D:D,'9月销毁明细'!A:A,E1231,'9月销毁明细'!H:H,"Sellable")</f>
        <v>0</v>
      </c>
      <c r="BS1231">
        <f>SUMIFS('9月销毁明细'!G:G,'9月销毁明细'!A:A,E1231,'9月销毁明细'!H:H,"Sellable")</f>
        <v>0</v>
      </c>
      <c r="BT1231">
        <f>SUMIFS('9月销毁明细'!D:D,'9月销毁明细'!A:A,E1231,'9月销毁明细'!H:H,"Unsellable")</f>
        <v>0</v>
      </c>
      <c r="BU1231">
        <f>SUMIFS('9月销毁明细'!G:G,'9月销毁明细'!A:A,E1231,'9月销毁明细'!H:H,"Unsellable")</f>
        <v>0</v>
      </c>
      <c r="BW1231">
        <f>IFERROR(I1231*VLOOKUP(F1231,'9.3成本表'!C:L,10,0),0)</f>
        <v>224.39999999999998</v>
      </c>
      <c r="BX1231">
        <f t="shared" si="156"/>
        <v>79.56</v>
      </c>
      <c r="CC1231" s="45">
        <f t="shared" si="157"/>
        <v>-112.61949999999996</v>
      </c>
      <c r="CD1231" s="45">
        <f t="shared" si="158"/>
        <v>-0.27097399003873812</v>
      </c>
      <c r="CE1231" s="45">
        <f t="shared" si="159"/>
        <v>-0.37050763258323455</v>
      </c>
    </row>
    <row r="1232" spans="4:83" x14ac:dyDescent="0.25">
      <c r="D1232" s="20" t="s">
        <v>2573</v>
      </c>
      <c r="E1232" s="20" t="s">
        <v>2574</v>
      </c>
      <c r="F1232" s="20">
        <v>6876</v>
      </c>
      <c r="G1232">
        <v>1226</v>
      </c>
      <c r="H1232" s="20"/>
      <c r="I1232">
        <f>SUMIFS('总明细 源文件后台下'!G:G,'总明细 源文件后台下'!E:E,E1232,'总明细 源文件后台下'!C:C,"Order")</f>
        <v>5</v>
      </c>
      <c r="J1232">
        <f>SUMIFS('总明细 源文件后台下'!M:M,'总明细 源文件后台下'!E:E,E1232,'总明细 源文件后台下'!C:C,"Order")</f>
        <v>55.95</v>
      </c>
      <c r="K1232">
        <f>SUMIFS('总明细 源文件后台下'!N:N,'总明细 源文件后台下'!E:E,E1232,'总明细 源文件后台下'!C:C,"Order")</f>
        <v>0</v>
      </c>
      <c r="L1232">
        <f>SUMIFS('总明细 源文件后台下'!O:O,'总明细 源文件后台下'!E:E,E1232,'总明细 源文件后台下'!C:C,"Order")</f>
        <v>0</v>
      </c>
      <c r="M1232">
        <f>SUMIFS('总明细 源文件后台下'!P:P,'总明细 源文件后台下'!E:E,E1232,'总明细 源文件后台下'!C:C,"Order")</f>
        <v>0</v>
      </c>
      <c r="N1232">
        <f>SUMIFS('总明细 源文件后台下'!Q:Q,'总明细 源文件后台下'!E:E,E1232,'总明细 源文件后台下'!C:C,"Order")</f>
        <v>0.96</v>
      </c>
      <c r="O1232">
        <f>SUMIFS('总明细 源文件后台下'!R:R,'总明细 源文件后台下'!E:E,E1232,'总明细 源文件后台下'!C:C,"Order")</f>
        <v>-0.96</v>
      </c>
      <c r="P1232">
        <f>SUMIFS('总明细 源文件后台下'!S:S,'总明细 源文件后台下'!E:E,E1232,'总明细 源文件后台下'!C:C,"Order")</f>
        <v>-9.52</v>
      </c>
      <c r="Q1232">
        <f>SUMIFS('总明细 源文件后台下'!T:T,'总明细 源文件后台下'!E:E,E1232,'总明细 源文件后台下'!C:C,"Order")</f>
        <v>-14.399999999999999</v>
      </c>
      <c r="R1232">
        <f>SUMIFS('总明细 源文件后台下'!U:U,'总明细 源文件后台下'!E:E,E1232,'总明细 源文件后台下'!C:C,"Order")</f>
        <v>0</v>
      </c>
      <c r="S1232">
        <f>SUMIFS('总明细 源文件后台下'!V:V,'总明细 源文件后台下'!E:E,E1232,'总明细 源文件后台下'!C:C,"Order")</f>
        <v>0</v>
      </c>
      <c r="T1232">
        <f>SUMIFS('总明细 源文件后台下'!W:W,'总明细 源文件后台下'!E:E,E1232,'总明细 源文件后台下'!C:C,"Order")</f>
        <v>32.03</v>
      </c>
      <c r="U1232">
        <f>SUMIFS('总明细 源文件后台下'!G:G,'总明细 源文件后台下'!E:E,E1232,'总明细 源文件后台下'!C:C,"Refund")</f>
        <v>0</v>
      </c>
      <c r="V1232">
        <f>SUMIFS('总明细 源文件后台下'!M:M,'总明细 源文件后台下'!E:E,E1232,'总明细 源文件后台下'!C:C,"Refund")</f>
        <v>0</v>
      </c>
      <c r="W1232">
        <f>SUMIFS('总明细 源文件后台下'!N:N,'总明细 源文件后台下'!E:E,E1232,'总明细 源文件后台下'!C:C,"Refund")</f>
        <v>0</v>
      </c>
      <c r="X1232">
        <f>SUMIFS('总明细 源文件后台下'!O:O,'总明细 源文件后台下'!E:E,E1232,'总明细 源文件后台下'!C:C,"Refund")</f>
        <v>0</v>
      </c>
      <c r="Y1232">
        <f>SUMIFS('总明细 源文件后台下'!P:P,'总明细 源文件后台下'!E:E,E1232,'总明细 源文件后台下'!C:C,"Refund")</f>
        <v>0</v>
      </c>
      <c r="Z1232">
        <f>SUMIFS('总明细 源文件后台下'!Q:Q,'总明细 源文件后台下'!E:E,E1232,'总明细 源文件后台下'!C:C,"Refund")</f>
        <v>0</v>
      </c>
      <c r="AA1232">
        <f>SUMIFS('总明细 源文件后台下'!R:R,'总明细 源文件后台下'!E:E,E1232,'总明细 源文件后台下'!C:C,"Refund")</f>
        <v>0</v>
      </c>
      <c r="AB1232">
        <f>SUMIFS('总明细 源文件后台下'!S:S,'总明细 源文件后台下'!E:E,E1232,'总明细 源文件后台下'!C:C,"Refund")</f>
        <v>0</v>
      </c>
      <c r="AC1232">
        <f>SUMIFS('总明细 源文件后台下'!T:T,'总明细 源文件后台下'!E:E,E1232,'总明细 源文件后台下'!C:C,"Refund")</f>
        <v>0</v>
      </c>
      <c r="AD1232">
        <f>SUMIFS('总明细 源文件后台下'!U:U,'总明细 源文件后台下'!E:E,E1232,'总明细 源文件后台下'!C:C,"Refund")</f>
        <v>0</v>
      </c>
      <c r="AE1232">
        <f>SUMIFS('总明细 源文件后台下'!V:V,'总明细 源文件后台下'!E:E,E1232,'总明细 源文件后台下'!C:C,"Refund")</f>
        <v>0</v>
      </c>
      <c r="AF1232">
        <f>SUMIFS('总明细 源文件后台下'!W:W,'总明细 源文件后台下'!E:E,E1232,'总明细 源文件后台下'!C:C,"Refund")</f>
        <v>0</v>
      </c>
      <c r="AK1232">
        <f>(SUMIF('广告费 源文件后台下'!G:G,E1232,'广告费 源文件后台下'!M:M))*-1</f>
        <v>0</v>
      </c>
      <c r="AL1232">
        <f>SUMIFS('总明细 源文件后台下'!W:W,'总明细 源文件后台下'!E:E,E1232,'总明细 源文件后台下'!C:C,"Adjustment",'总明细 源文件后台下'!F:F,"FBA Inventory Reimbursement - Customer Return")</f>
        <v>13.71</v>
      </c>
      <c r="AM1232">
        <f>SUMIFS('总明细 源文件后台下'!W:W,'总明细 源文件后台下'!E:E,E1232,'总明细 源文件后台下'!C:C,"Adjustment",'总明细 源文件后台下'!F:F,"FBA Inventory Reimbursement - Damaged:Warehouse")</f>
        <v>0</v>
      </c>
      <c r="AN1232">
        <f>SUMIFS('总明细 源文件后台下'!W:W,'总明细 源文件后台下'!E:E,E1232,'总明细 源文件后台下'!C:C,"Adjustment",'总明细 源文件后台下'!F:F,"FBA Inventory Reimbursement - Customer Service Issue")</f>
        <v>0</v>
      </c>
      <c r="AO1232">
        <f>SUMIFS('总明细 源文件后台下'!W:W,'总明细 源文件后台下'!E:E,E1232,'总明细 源文件后台下'!C:C,"Adjustment",'总明细 源文件后台下'!F:F,"FBA Inventory Reimbursement - Fee Correction")</f>
        <v>0</v>
      </c>
      <c r="AP1232">
        <f>SUMIFS('总明细 源文件后台下'!W:W,'总明细 源文件后台下'!E:E,E1232,'总明细 源文件后台下'!C:C,"Adjustment",'总明细 源文件后台下'!F:F,"FBA Inventory Reimbursement - General Adjustment")</f>
        <v>0</v>
      </c>
      <c r="AQ1232">
        <f>SUMIFS('总明细 源文件后台下'!W:W,'总明细 源文件后台下'!E:E,E1232,'总明细 源文件后台下'!C:C,"Adjustment",'总明细 源文件后台下'!F:F,"FBA Inventory Reimbursement - Lost:Inbound")</f>
        <v>0</v>
      </c>
      <c r="AR1232">
        <f>SUMIFS('总明细 源文件后台下'!W:W,'总明细 源文件后台下'!E:E,E1232,'总明细 源文件后台下'!C:C,"Adjustment",'总明细 源文件后台下'!F:F,"FBA Inventory Reimbursement - Lost:Warehouse")</f>
        <v>0</v>
      </c>
      <c r="AS1232">
        <f>SUMIFS('总明细 源文件后台下'!W:W,'总明细 源文件后台下'!E:E,E1232,'总明细 源文件后台下'!C:C,"Adjustment",'总明细 源文件后台下'!F:F,"Non-subscription Fee Adjustment")</f>
        <v>0</v>
      </c>
      <c r="AT1232">
        <f>SUMIFS('总明细 源文件后台下'!W:W,'总明细 源文件后台下'!E:E,E1232,'总明细 源文件后台下'!C:C,"Adjustment",'总明细 源文件后台下'!F:F,"FBA Inventory Placement Service Fee")</f>
        <v>0</v>
      </c>
      <c r="AV1232">
        <f>SUMIF('FBA Customer Return Per Unit Fe'!B:B,E1232,'FBA Customer Return Per Unit Fe'!C:C)</f>
        <v>0</v>
      </c>
      <c r="AX1232">
        <f>(SUMIF('仓储费 源文件后台下'!C:C,E1232,'仓储费 源文件后台下'!V:V))*-1</f>
        <v>-0.16539999999999999</v>
      </c>
      <c r="AZ1232">
        <f>SUMIF('Disposal Fee销毁费用-160.95'!B:B,E1232,'Disposal Fee销毁费用-160.95'!D:D)*-1</f>
        <v>0</v>
      </c>
      <c r="BC1232">
        <f>IFERROR(VLOOKUP(F1232,'优惠券-86.4'!F:I,4,0),0)</f>
        <v>0</v>
      </c>
      <c r="BD1232">
        <f>IFERROR(VLOOKUP(F1232,'早评-120'!E:H,4,0),0)</f>
        <v>0</v>
      </c>
      <c r="BF1232">
        <f t="shared" si="152"/>
        <v>45.574600000000004</v>
      </c>
      <c r="BG1232">
        <f t="shared" si="153"/>
        <v>0.81455942806076853</v>
      </c>
      <c r="BH1232">
        <f t="shared" si="154"/>
        <v>296.23490000000004</v>
      </c>
      <c r="BQ1232" s="45">
        <f t="shared" si="155"/>
        <v>296.23490000000004</v>
      </c>
      <c r="BR1232">
        <f>SUMIFS('9月销毁明细'!D:D,'9月销毁明细'!A:A,E1232,'9月销毁明细'!H:H,"Sellable")</f>
        <v>0</v>
      </c>
      <c r="BS1232">
        <f>SUMIFS('9月销毁明细'!G:G,'9月销毁明细'!A:A,E1232,'9月销毁明细'!H:H,"Sellable")</f>
        <v>0</v>
      </c>
      <c r="BT1232">
        <f>SUMIFS('9月销毁明细'!D:D,'9月销毁明细'!A:A,E1232,'9月销毁明细'!H:H,"Unsellable")</f>
        <v>0</v>
      </c>
      <c r="BU1232">
        <f>SUMIFS('9月销毁明细'!G:G,'9月销毁明细'!A:A,E1232,'9月销毁明细'!H:H,"Unsellable")</f>
        <v>0</v>
      </c>
      <c r="BW1232">
        <f>IFERROR(I1232*VLOOKUP(F1232,'9.3成本表'!C:L,10,0),0)</f>
        <v>187</v>
      </c>
      <c r="BX1232">
        <f t="shared" si="156"/>
        <v>66.3</v>
      </c>
      <c r="CC1232" s="45">
        <f t="shared" si="157"/>
        <v>42.934900000000042</v>
      </c>
      <c r="CD1232" s="45">
        <f t="shared" si="158"/>
        <v>0.11805843129167537</v>
      </c>
      <c r="CE1232" s="45">
        <f t="shared" si="159"/>
        <v>0.16950217133833415</v>
      </c>
    </row>
    <row r="1233" spans="1:83" x14ac:dyDescent="0.25">
      <c r="D1233" s="20" t="s">
        <v>2575</v>
      </c>
      <c r="E1233" s="20" t="s">
        <v>2576</v>
      </c>
      <c r="F1233" s="20">
        <v>6876</v>
      </c>
      <c r="G1233">
        <v>1227</v>
      </c>
      <c r="H1233" s="20"/>
      <c r="I1233">
        <f>SUMIFS('总明细 源文件后台下'!G:G,'总明细 源文件后台下'!E:E,E1233,'总明细 源文件后台下'!C:C,"Order")</f>
        <v>3</v>
      </c>
      <c r="J1233">
        <f>SUMIFS('总明细 源文件后台下'!M:M,'总明细 源文件后台下'!E:E,E1233,'总明细 源文件后台下'!C:C,"Order")</f>
        <v>31.97</v>
      </c>
      <c r="K1233">
        <f>SUMIFS('总明细 源文件后台下'!N:N,'总明细 源文件后台下'!E:E,E1233,'总明细 源文件后台下'!C:C,"Order")</f>
        <v>0</v>
      </c>
      <c r="L1233">
        <f>SUMIFS('总明细 源文件后台下'!O:O,'总明细 源文件后台下'!E:E,E1233,'总明细 源文件后台下'!C:C,"Order")</f>
        <v>0</v>
      </c>
      <c r="M1233">
        <f>SUMIFS('总明细 源文件后台下'!P:P,'总明细 源文件后台下'!E:E,E1233,'总明细 源文件后台下'!C:C,"Order")</f>
        <v>0</v>
      </c>
      <c r="N1233">
        <f>SUMIFS('总明细 源文件后台下'!Q:Q,'总明细 源文件后台下'!E:E,E1233,'总明细 源文件后台下'!C:C,"Order")</f>
        <v>1.06</v>
      </c>
      <c r="O1233">
        <f>SUMIFS('总明细 源文件后台下'!R:R,'总明细 源文件后台下'!E:E,E1233,'总明细 源文件后台下'!C:C,"Order")</f>
        <v>-1.06</v>
      </c>
      <c r="P1233">
        <f>SUMIFS('总明细 源文件后台下'!S:S,'总明细 源文件后台下'!E:E,E1233,'总明细 源文件后台下'!C:C,"Order")</f>
        <v>-5.4399999999999995</v>
      </c>
      <c r="Q1233">
        <f>SUMIFS('总明细 源文件后台下'!T:T,'总明细 源文件后台下'!E:E,E1233,'总明细 源文件后台下'!C:C,"Order")</f>
        <v>-8.64</v>
      </c>
      <c r="R1233">
        <f>SUMIFS('总明细 源文件后台下'!U:U,'总明细 源文件后台下'!E:E,E1233,'总明细 源文件后台下'!C:C,"Order")</f>
        <v>0</v>
      </c>
      <c r="S1233">
        <f>SUMIFS('总明细 源文件后台下'!V:V,'总明细 源文件后台下'!E:E,E1233,'总明细 源文件后台下'!C:C,"Order")</f>
        <v>0</v>
      </c>
      <c r="T1233">
        <f>SUMIFS('总明细 源文件后台下'!W:W,'总明细 源文件后台下'!E:E,E1233,'总明细 源文件后台下'!C:C,"Order")</f>
        <v>17.89</v>
      </c>
      <c r="U1233">
        <f>SUMIFS('总明细 源文件后台下'!G:G,'总明细 源文件后台下'!E:E,E1233,'总明细 源文件后台下'!C:C,"Refund")</f>
        <v>0</v>
      </c>
      <c r="V1233">
        <f>SUMIFS('总明细 源文件后台下'!M:M,'总明细 源文件后台下'!E:E,E1233,'总明细 源文件后台下'!C:C,"Refund")</f>
        <v>0</v>
      </c>
      <c r="W1233">
        <f>SUMIFS('总明细 源文件后台下'!N:N,'总明细 源文件后台下'!E:E,E1233,'总明细 源文件后台下'!C:C,"Refund")</f>
        <v>0</v>
      </c>
      <c r="X1233">
        <f>SUMIFS('总明细 源文件后台下'!O:O,'总明细 源文件后台下'!E:E,E1233,'总明细 源文件后台下'!C:C,"Refund")</f>
        <v>0</v>
      </c>
      <c r="Y1233">
        <f>SUMIFS('总明细 源文件后台下'!P:P,'总明细 源文件后台下'!E:E,E1233,'总明细 源文件后台下'!C:C,"Refund")</f>
        <v>0</v>
      </c>
      <c r="Z1233">
        <f>SUMIFS('总明细 源文件后台下'!Q:Q,'总明细 源文件后台下'!E:E,E1233,'总明细 源文件后台下'!C:C,"Refund")</f>
        <v>0</v>
      </c>
      <c r="AA1233">
        <f>SUMIFS('总明细 源文件后台下'!R:R,'总明细 源文件后台下'!E:E,E1233,'总明细 源文件后台下'!C:C,"Refund")</f>
        <v>0</v>
      </c>
      <c r="AB1233">
        <f>SUMIFS('总明细 源文件后台下'!S:S,'总明细 源文件后台下'!E:E,E1233,'总明细 源文件后台下'!C:C,"Refund")</f>
        <v>0</v>
      </c>
      <c r="AC1233">
        <f>SUMIFS('总明细 源文件后台下'!T:T,'总明细 源文件后台下'!E:E,E1233,'总明细 源文件后台下'!C:C,"Refund")</f>
        <v>0</v>
      </c>
      <c r="AD1233">
        <f>SUMIFS('总明细 源文件后台下'!U:U,'总明细 源文件后台下'!E:E,E1233,'总明细 源文件后台下'!C:C,"Refund")</f>
        <v>0</v>
      </c>
      <c r="AE1233">
        <f>SUMIFS('总明细 源文件后台下'!V:V,'总明细 源文件后台下'!E:E,E1233,'总明细 源文件后台下'!C:C,"Refund")</f>
        <v>0</v>
      </c>
      <c r="AF1233">
        <f>SUMIFS('总明细 源文件后台下'!W:W,'总明细 源文件后台下'!E:E,E1233,'总明细 源文件后台下'!C:C,"Refund")</f>
        <v>0</v>
      </c>
      <c r="AK1233">
        <f>(SUMIF('广告费 源文件后台下'!G:G,E1233,'广告费 源文件后台下'!M:M))*-1</f>
        <v>0</v>
      </c>
      <c r="AL1233">
        <f>SUMIFS('总明细 源文件后台下'!W:W,'总明细 源文件后台下'!E:E,E1233,'总明细 源文件后台下'!C:C,"Adjustment",'总明细 源文件后台下'!F:F,"FBA Inventory Reimbursement - Customer Return")</f>
        <v>0</v>
      </c>
      <c r="AM1233">
        <f>SUMIFS('总明细 源文件后台下'!W:W,'总明细 源文件后台下'!E:E,E1233,'总明细 源文件后台下'!C:C,"Adjustment",'总明细 源文件后台下'!F:F,"FBA Inventory Reimbursement - Damaged:Warehouse")</f>
        <v>0</v>
      </c>
      <c r="AN1233">
        <f>SUMIFS('总明细 源文件后台下'!W:W,'总明细 源文件后台下'!E:E,E1233,'总明细 源文件后台下'!C:C,"Adjustment",'总明细 源文件后台下'!F:F,"FBA Inventory Reimbursement - Customer Service Issue")</f>
        <v>0</v>
      </c>
      <c r="AO1233">
        <f>SUMIFS('总明细 源文件后台下'!W:W,'总明细 源文件后台下'!E:E,E1233,'总明细 源文件后台下'!C:C,"Adjustment",'总明细 源文件后台下'!F:F,"FBA Inventory Reimbursement - Fee Correction")</f>
        <v>0</v>
      </c>
      <c r="AP1233">
        <f>SUMIFS('总明细 源文件后台下'!W:W,'总明细 源文件后台下'!E:E,E1233,'总明细 源文件后台下'!C:C,"Adjustment",'总明细 源文件后台下'!F:F,"FBA Inventory Reimbursement - General Adjustment")</f>
        <v>0</v>
      </c>
      <c r="AQ1233">
        <f>SUMIFS('总明细 源文件后台下'!W:W,'总明细 源文件后台下'!E:E,E1233,'总明细 源文件后台下'!C:C,"Adjustment",'总明细 源文件后台下'!F:F,"FBA Inventory Reimbursement - Lost:Inbound")</f>
        <v>0</v>
      </c>
      <c r="AR1233">
        <f>SUMIFS('总明细 源文件后台下'!W:W,'总明细 源文件后台下'!E:E,E1233,'总明细 源文件后台下'!C:C,"Adjustment",'总明细 源文件后台下'!F:F,"FBA Inventory Reimbursement - Lost:Warehouse")</f>
        <v>0</v>
      </c>
      <c r="AS1233">
        <f>SUMIFS('总明细 源文件后台下'!W:W,'总明细 源文件后台下'!E:E,E1233,'总明细 源文件后台下'!C:C,"Adjustment",'总明细 源文件后台下'!F:F,"Non-subscription Fee Adjustment")</f>
        <v>0</v>
      </c>
      <c r="AT1233">
        <f>SUMIFS('总明细 源文件后台下'!W:W,'总明细 源文件后台下'!E:E,E1233,'总明细 源文件后台下'!C:C,"Adjustment",'总明细 源文件后台下'!F:F,"FBA Inventory Placement Service Fee")</f>
        <v>0</v>
      </c>
      <c r="AV1233">
        <f>SUMIF('FBA Customer Return Per Unit Fe'!B:B,E1233,'FBA Customer Return Per Unit Fe'!C:C)</f>
        <v>-2.88</v>
      </c>
      <c r="AX1233">
        <f>(SUMIF('仓储费 源文件后台下'!C:C,E1233,'仓储费 源文件后台下'!V:V))*-1</f>
        <v>-0.21600000000000003</v>
      </c>
      <c r="AZ1233">
        <f>SUMIF('Disposal Fee销毁费用-160.95'!B:B,E1233,'Disposal Fee销毁费用-160.95'!D:D)*-1</f>
        <v>0</v>
      </c>
      <c r="BC1233">
        <f>IFERROR(VLOOKUP(F1233,'优惠券-86.4'!F:I,4,0),0)</f>
        <v>0</v>
      </c>
      <c r="BD1233">
        <f>IFERROR(VLOOKUP(F1233,'早评-120'!E:H,4,0),0)</f>
        <v>0</v>
      </c>
      <c r="BF1233">
        <f t="shared" si="152"/>
        <v>14.794</v>
      </c>
      <c r="BG1233">
        <f t="shared" si="153"/>
        <v>0.46274632467938698</v>
      </c>
      <c r="BH1233">
        <f t="shared" si="154"/>
        <v>96.161000000000001</v>
      </c>
      <c r="BQ1233" s="45">
        <f t="shared" si="155"/>
        <v>96.161000000000001</v>
      </c>
      <c r="BR1233">
        <f>SUMIFS('9月销毁明细'!D:D,'9月销毁明细'!A:A,E1233,'9月销毁明细'!H:H,"Sellable")</f>
        <v>0</v>
      </c>
      <c r="BS1233">
        <f>SUMIFS('9月销毁明细'!G:G,'9月销毁明细'!A:A,E1233,'9月销毁明细'!H:H,"Sellable")</f>
        <v>0</v>
      </c>
      <c r="BT1233">
        <f>SUMIFS('9月销毁明细'!D:D,'9月销毁明细'!A:A,E1233,'9月销毁明细'!H:H,"Unsellable")</f>
        <v>0</v>
      </c>
      <c r="BU1233">
        <f>SUMIFS('9月销毁明细'!G:G,'9月销毁明细'!A:A,E1233,'9月销毁明细'!H:H,"Unsellable")</f>
        <v>0</v>
      </c>
      <c r="BW1233">
        <f>IFERROR(I1233*VLOOKUP(F1233,'9.3成本表'!C:L,10,0),0)</f>
        <v>112.19999999999999</v>
      </c>
      <c r="BX1233">
        <f t="shared" si="156"/>
        <v>39.78</v>
      </c>
      <c r="CC1233" s="45">
        <f t="shared" si="157"/>
        <v>-55.818999999999988</v>
      </c>
      <c r="CD1233" s="45">
        <f t="shared" si="158"/>
        <v>-0.26861240104906037</v>
      </c>
      <c r="CE1233" s="45">
        <f t="shared" si="159"/>
        <v>-0.36727858928806417</v>
      </c>
    </row>
    <row r="1234" spans="1:83" x14ac:dyDescent="0.25">
      <c r="D1234" s="20" t="s">
        <v>2577</v>
      </c>
      <c r="E1234" s="20" t="s">
        <v>2578</v>
      </c>
      <c r="F1234" s="20">
        <v>6876</v>
      </c>
      <c r="G1234">
        <v>1228</v>
      </c>
      <c r="H1234" s="20"/>
      <c r="I1234">
        <f>SUMIFS('总明细 源文件后台下'!G:G,'总明细 源文件后台下'!E:E,E1234,'总明细 源文件后台下'!C:C,"Order")</f>
        <v>1</v>
      </c>
      <c r="J1234">
        <f>SUMIFS('总明细 源文件后台下'!M:M,'总明细 源文件后台下'!E:E,E1234,'总明细 源文件后台下'!C:C,"Order")</f>
        <v>9.99</v>
      </c>
      <c r="K1234">
        <f>SUMIFS('总明细 源文件后台下'!N:N,'总明细 源文件后台下'!E:E,E1234,'总明细 源文件后台下'!C:C,"Order")</f>
        <v>0</v>
      </c>
      <c r="L1234">
        <f>SUMIFS('总明细 源文件后台下'!O:O,'总明细 源文件后台下'!E:E,E1234,'总明细 源文件后台下'!C:C,"Order")</f>
        <v>0</v>
      </c>
      <c r="M1234">
        <f>SUMIFS('总明细 源文件后台下'!P:P,'总明细 源文件后台下'!E:E,E1234,'总明细 源文件后台下'!C:C,"Order")</f>
        <v>0</v>
      </c>
      <c r="N1234">
        <f>SUMIFS('总明细 源文件后台下'!Q:Q,'总明细 源文件后台下'!E:E,E1234,'总明细 源文件后台下'!C:C,"Order")</f>
        <v>0</v>
      </c>
      <c r="O1234">
        <f>SUMIFS('总明细 源文件后台下'!R:R,'总明细 源文件后台下'!E:E,E1234,'总明细 源文件后台下'!C:C,"Order")</f>
        <v>0</v>
      </c>
      <c r="P1234">
        <f>SUMIFS('总明细 源文件后台下'!S:S,'总明细 源文件后台下'!E:E,E1234,'总明细 源文件后台下'!C:C,"Order")</f>
        <v>-1.7</v>
      </c>
      <c r="Q1234">
        <f>SUMIFS('总明细 源文件后台下'!T:T,'总明细 源文件后台下'!E:E,E1234,'总明细 源文件后台下'!C:C,"Order")</f>
        <v>-2.88</v>
      </c>
      <c r="R1234">
        <f>SUMIFS('总明细 源文件后台下'!U:U,'总明细 源文件后台下'!E:E,E1234,'总明细 源文件后台下'!C:C,"Order")</f>
        <v>0</v>
      </c>
      <c r="S1234">
        <f>SUMIFS('总明细 源文件后台下'!V:V,'总明细 源文件后台下'!E:E,E1234,'总明细 源文件后台下'!C:C,"Order")</f>
        <v>0</v>
      </c>
      <c r="T1234">
        <f>SUMIFS('总明细 源文件后台下'!W:W,'总明细 源文件后台下'!E:E,E1234,'总明细 源文件后台下'!C:C,"Order")</f>
        <v>5.41</v>
      </c>
      <c r="U1234">
        <f>SUMIFS('总明细 源文件后台下'!G:G,'总明细 源文件后台下'!E:E,E1234,'总明细 源文件后台下'!C:C,"Refund")</f>
        <v>0</v>
      </c>
      <c r="V1234">
        <f>SUMIFS('总明细 源文件后台下'!M:M,'总明细 源文件后台下'!E:E,E1234,'总明细 源文件后台下'!C:C,"Refund")</f>
        <v>0</v>
      </c>
      <c r="W1234">
        <f>SUMIFS('总明细 源文件后台下'!N:N,'总明细 源文件后台下'!E:E,E1234,'总明细 源文件后台下'!C:C,"Refund")</f>
        <v>0</v>
      </c>
      <c r="X1234">
        <f>SUMIFS('总明细 源文件后台下'!O:O,'总明细 源文件后台下'!E:E,E1234,'总明细 源文件后台下'!C:C,"Refund")</f>
        <v>0</v>
      </c>
      <c r="Y1234">
        <f>SUMIFS('总明细 源文件后台下'!P:P,'总明细 源文件后台下'!E:E,E1234,'总明细 源文件后台下'!C:C,"Refund")</f>
        <v>0</v>
      </c>
      <c r="Z1234">
        <f>SUMIFS('总明细 源文件后台下'!Q:Q,'总明细 源文件后台下'!E:E,E1234,'总明细 源文件后台下'!C:C,"Refund")</f>
        <v>0</v>
      </c>
      <c r="AA1234">
        <f>SUMIFS('总明细 源文件后台下'!R:R,'总明细 源文件后台下'!E:E,E1234,'总明细 源文件后台下'!C:C,"Refund")</f>
        <v>0</v>
      </c>
      <c r="AB1234">
        <f>SUMIFS('总明细 源文件后台下'!S:S,'总明细 源文件后台下'!E:E,E1234,'总明细 源文件后台下'!C:C,"Refund")</f>
        <v>0</v>
      </c>
      <c r="AC1234">
        <f>SUMIFS('总明细 源文件后台下'!T:T,'总明细 源文件后台下'!E:E,E1234,'总明细 源文件后台下'!C:C,"Refund")</f>
        <v>0</v>
      </c>
      <c r="AD1234">
        <f>SUMIFS('总明细 源文件后台下'!U:U,'总明细 源文件后台下'!E:E,E1234,'总明细 源文件后台下'!C:C,"Refund")</f>
        <v>0</v>
      </c>
      <c r="AE1234">
        <f>SUMIFS('总明细 源文件后台下'!V:V,'总明细 源文件后台下'!E:E,E1234,'总明细 源文件后台下'!C:C,"Refund")</f>
        <v>0</v>
      </c>
      <c r="AF1234">
        <f>SUMIFS('总明细 源文件后台下'!W:W,'总明细 源文件后台下'!E:E,E1234,'总明细 源文件后台下'!C:C,"Refund")</f>
        <v>0</v>
      </c>
      <c r="AK1234">
        <f>(SUMIF('广告费 源文件后台下'!G:G,E1234,'广告费 源文件后台下'!M:M))*-1</f>
        <v>0</v>
      </c>
      <c r="AL1234">
        <f>SUMIFS('总明细 源文件后台下'!W:W,'总明细 源文件后台下'!E:E,E1234,'总明细 源文件后台下'!C:C,"Adjustment",'总明细 源文件后台下'!F:F,"FBA Inventory Reimbursement - Customer Return")</f>
        <v>0</v>
      </c>
      <c r="AM1234">
        <f>SUMIFS('总明细 源文件后台下'!W:W,'总明细 源文件后台下'!E:E,E1234,'总明细 源文件后台下'!C:C,"Adjustment",'总明细 源文件后台下'!F:F,"FBA Inventory Reimbursement - Damaged:Warehouse")</f>
        <v>0</v>
      </c>
      <c r="AN1234">
        <f>SUMIFS('总明细 源文件后台下'!W:W,'总明细 源文件后台下'!E:E,E1234,'总明细 源文件后台下'!C:C,"Adjustment",'总明细 源文件后台下'!F:F,"FBA Inventory Reimbursement - Customer Service Issue")</f>
        <v>0</v>
      </c>
      <c r="AO1234">
        <f>SUMIFS('总明细 源文件后台下'!W:W,'总明细 源文件后台下'!E:E,E1234,'总明细 源文件后台下'!C:C,"Adjustment",'总明细 源文件后台下'!F:F,"FBA Inventory Reimbursement - Fee Correction")</f>
        <v>0</v>
      </c>
      <c r="AP1234">
        <f>SUMIFS('总明细 源文件后台下'!W:W,'总明细 源文件后台下'!E:E,E1234,'总明细 源文件后台下'!C:C,"Adjustment",'总明细 源文件后台下'!F:F,"FBA Inventory Reimbursement - General Adjustment")</f>
        <v>0</v>
      </c>
      <c r="AQ1234">
        <f>SUMIFS('总明细 源文件后台下'!W:W,'总明细 源文件后台下'!E:E,E1234,'总明细 源文件后台下'!C:C,"Adjustment",'总明细 源文件后台下'!F:F,"FBA Inventory Reimbursement - Lost:Inbound")</f>
        <v>0</v>
      </c>
      <c r="AR1234">
        <f>SUMIFS('总明细 源文件后台下'!W:W,'总明细 源文件后台下'!E:E,E1234,'总明细 源文件后台下'!C:C,"Adjustment",'总明细 源文件后台下'!F:F,"FBA Inventory Reimbursement - Lost:Warehouse")</f>
        <v>0</v>
      </c>
      <c r="AS1234">
        <f>SUMIFS('总明细 源文件后台下'!W:W,'总明细 源文件后台下'!E:E,E1234,'总明细 源文件后台下'!C:C,"Adjustment",'总明细 源文件后台下'!F:F,"Non-subscription Fee Adjustment")</f>
        <v>0</v>
      </c>
      <c r="AT1234">
        <f>SUMIFS('总明细 源文件后台下'!W:W,'总明细 源文件后台下'!E:E,E1234,'总明细 源文件后台下'!C:C,"Adjustment",'总明细 源文件后台下'!F:F,"FBA Inventory Placement Service Fee")</f>
        <v>0</v>
      </c>
      <c r="AV1234">
        <f>SUMIF('FBA Customer Return Per Unit Fe'!B:B,E1234,'FBA Customer Return Per Unit Fe'!C:C)</f>
        <v>0</v>
      </c>
      <c r="AX1234">
        <f>(SUMIF('仓储费 源文件后台下'!C:C,E1234,'仓储费 源文件后台下'!V:V))*-1</f>
        <v>-6.8899999999999989E-2</v>
      </c>
      <c r="AZ1234">
        <f>SUMIF('Disposal Fee销毁费用-160.95'!B:B,E1234,'Disposal Fee销毁费用-160.95'!D:D)*-1</f>
        <v>0</v>
      </c>
      <c r="BC1234">
        <f>IFERROR(VLOOKUP(F1234,'优惠券-86.4'!F:I,4,0),0)</f>
        <v>0</v>
      </c>
      <c r="BD1234">
        <f>IFERROR(VLOOKUP(F1234,'早评-120'!E:H,4,0),0)</f>
        <v>0</v>
      </c>
      <c r="BF1234">
        <f t="shared" si="152"/>
        <v>5.3411</v>
      </c>
      <c r="BG1234">
        <f t="shared" si="153"/>
        <v>0.53464464464464467</v>
      </c>
      <c r="BH1234">
        <f t="shared" si="154"/>
        <v>34.717149999999997</v>
      </c>
      <c r="BQ1234" s="45">
        <f t="shared" si="155"/>
        <v>34.717149999999997</v>
      </c>
      <c r="BR1234">
        <f>SUMIFS('9月销毁明细'!D:D,'9月销毁明细'!A:A,E1234,'9月销毁明细'!H:H,"Sellable")</f>
        <v>0</v>
      </c>
      <c r="BS1234">
        <f>SUMIFS('9月销毁明细'!G:G,'9月销毁明细'!A:A,E1234,'9月销毁明细'!H:H,"Sellable")</f>
        <v>0</v>
      </c>
      <c r="BT1234">
        <f>SUMIFS('9月销毁明细'!D:D,'9月销毁明细'!A:A,E1234,'9月销毁明细'!H:H,"Unsellable")</f>
        <v>0</v>
      </c>
      <c r="BU1234">
        <f>SUMIFS('9月销毁明细'!G:G,'9月销毁明细'!A:A,E1234,'9月销毁明细'!H:H,"Unsellable")</f>
        <v>0</v>
      </c>
      <c r="BW1234">
        <f>IFERROR(I1234*VLOOKUP(F1234,'9.3成本表'!C:L,10,0),0)</f>
        <v>37.4</v>
      </c>
      <c r="BX1234">
        <f t="shared" si="156"/>
        <v>13.26</v>
      </c>
      <c r="CC1234" s="45">
        <f t="shared" si="157"/>
        <v>-15.942850000000002</v>
      </c>
      <c r="CD1234" s="45">
        <f t="shared" si="158"/>
        <v>-0.24552013552013555</v>
      </c>
      <c r="CE1234" s="45">
        <f t="shared" si="159"/>
        <v>-0.31470292143703127</v>
      </c>
    </row>
    <row r="1235" spans="1:83" x14ac:dyDescent="0.25">
      <c r="D1235" s="20" t="s">
        <v>2579</v>
      </c>
      <c r="E1235" s="20" t="s">
        <v>2580</v>
      </c>
      <c r="F1235" s="20">
        <v>6876</v>
      </c>
      <c r="G1235">
        <v>1229</v>
      </c>
      <c r="H1235" s="20"/>
      <c r="I1235">
        <f>SUMIFS('总明细 源文件后台下'!G:G,'总明细 源文件后台下'!E:E,E1235,'总明细 源文件后台下'!C:C,"Order")</f>
        <v>0</v>
      </c>
      <c r="J1235">
        <f>SUMIFS('总明细 源文件后台下'!M:M,'总明细 源文件后台下'!E:E,E1235,'总明细 源文件后台下'!C:C,"Order")</f>
        <v>0</v>
      </c>
      <c r="K1235">
        <f>SUMIFS('总明细 源文件后台下'!N:N,'总明细 源文件后台下'!E:E,E1235,'总明细 源文件后台下'!C:C,"Order")</f>
        <v>0</v>
      </c>
      <c r="L1235">
        <f>SUMIFS('总明细 源文件后台下'!O:O,'总明细 源文件后台下'!E:E,E1235,'总明细 源文件后台下'!C:C,"Order")</f>
        <v>0</v>
      </c>
      <c r="M1235">
        <f>SUMIFS('总明细 源文件后台下'!P:P,'总明细 源文件后台下'!E:E,E1235,'总明细 源文件后台下'!C:C,"Order")</f>
        <v>0</v>
      </c>
      <c r="N1235">
        <f>SUMIFS('总明细 源文件后台下'!Q:Q,'总明细 源文件后台下'!E:E,E1235,'总明细 源文件后台下'!C:C,"Order")</f>
        <v>0</v>
      </c>
      <c r="O1235">
        <f>SUMIFS('总明细 源文件后台下'!R:R,'总明细 源文件后台下'!E:E,E1235,'总明细 源文件后台下'!C:C,"Order")</f>
        <v>0</v>
      </c>
      <c r="P1235">
        <f>SUMIFS('总明细 源文件后台下'!S:S,'总明细 源文件后台下'!E:E,E1235,'总明细 源文件后台下'!C:C,"Order")</f>
        <v>0</v>
      </c>
      <c r="Q1235">
        <f>SUMIFS('总明细 源文件后台下'!T:T,'总明细 源文件后台下'!E:E,E1235,'总明细 源文件后台下'!C:C,"Order")</f>
        <v>0</v>
      </c>
      <c r="R1235">
        <f>SUMIFS('总明细 源文件后台下'!U:U,'总明细 源文件后台下'!E:E,E1235,'总明细 源文件后台下'!C:C,"Order")</f>
        <v>0</v>
      </c>
      <c r="S1235">
        <f>SUMIFS('总明细 源文件后台下'!V:V,'总明细 源文件后台下'!E:E,E1235,'总明细 源文件后台下'!C:C,"Order")</f>
        <v>0</v>
      </c>
      <c r="T1235">
        <f>SUMIFS('总明细 源文件后台下'!W:W,'总明细 源文件后台下'!E:E,E1235,'总明细 源文件后台下'!C:C,"Order")</f>
        <v>0</v>
      </c>
      <c r="U1235">
        <f>SUMIFS('总明细 源文件后台下'!G:G,'总明细 源文件后台下'!E:E,E1235,'总明细 源文件后台下'!C:C,"Refund")</f>
        <v>1</v>
      </c>
      <c r="V1235">
        <f>SUMIFS('总明细 源文件后台下'!M:M,'总明细 源文件后台下'!E:E,E1235,'总明细 源文件后台下'!C:C,"Refund")</f>
        <v>-15.99</v>
      </c>
      <c r="W1235">
        <f>SUMIFS('总明细 源文件后台下'!N:N,'总明细 源文件后台下'!E:E,E1235,'总明细 源文件后台下'!C:C,"Refund")</f>
        <v>0</v>
      </c>
      <c r="X1235">
        <f>SUMIFS('总明细 源文件后台下'!O:O,'总明细 源文件后台下'!E:E,E1235,'总明细 源文件后台下'!C:C,"Refund")</f>
        <v>0</v>
      </c>
      <c r="Y1235">
        <f>SUMIFS('总明细 源文件后台下'!P:P,'总明细 源文件后台下'!E:E,E1235,'总明细 源文件后台下'!C:C,"Refund")</f>
        <v>0</v>
      </c>
      <c r="Z1235">
        <f>SUMIFS('总明细 源文件后台下'!Q:Q,'总明细 源文件后台下'!E:E,E1235,'总明细 源文件后台下'!C:C,"Refund")</f>
        <v>0</v>
      </c>
      <c r="AA1235">
        <f>SUMIFS('总明细 源文件后台下'!R:R,'总明细 源文件后台下'!E:E,E1235,'总明细 源文件后台下'!C:C,"Refund")</f>
        <v>0</v>
      </c>
      <c r="AB1235">
        <f>SUMIFS('总明细 源文件后台下'!S:S,'总明细 源文件后台下'!E:E,E1235,'总明细 源文件后台下'!C:C,"Refund")</f>
        <v>2.1800000000000002</v>
      </c>
      <c r="AC1235">
        <f>SUMIFS('总明细 源文件后台下'!T:T,'总明细 源文件后台下'!E:E,E1235,'总明细 源文件后台下'!C:C,"Refund")</f>
        <v>0</v>
      </c>
      <c r="AD1235">
        <f>SUMIFS('总明细 源文件后台下'!U:U,'总明细 源文件后台下'!E:E,E1235,'总明细 源文件后台下'!C:C,"Refund")</f>
        <v>0</v>
      </c>
      <c r="AE1235">
        <f>SUMIFS('总明细 源文件后台下'!V:V,'总明细 源文件后台下'!E:E,E1235,'总明细 源文件后台下'!C:C,"Refund")</f>
        <v>0</v>
      </c>
      <c r="AF1235">
        <f>SUMIFS('总明细 源文件后台下'!W:W,'总明细 源文件后台下'!E:E,E1235,'总明细 源文件后台下'!C:C,"Refund")</f>
        <v>-13.81</v>
      </c>
      <c r="AK1235">
        <f>(SUMIF('广告费 源文件后台下'!G:G,E1235,'广告费 源文件后台下'!M:M))*-1</f>
        <v>0</v>
      </c>
      <c r="AL1235">
        <f>SUMIFS('总明细 源文件后台下'!W:W,'总明细 源文件后台下'!E:E,E1235,'总明细 源文件后台下'!C:C,"Adjustment",'总明细 源文件后台下'!F:F,"FBA Inventory Reimbursement - Customer Return")</f>
        <v>0</v>
      </c>
      <c r="AM1235">
        <f>SUMIFS('总明细 源文件后台下'!W:W,'总明细 源文件后台下'!E:E,E1235,'总明细 源文件后台下'!C:C,"Adjustment",'总明细 源文件后台下'!F:F,"FBA Inventory Reimbursement - Damaged:Warehouse")</f>
        <v>0</v>
      </c>
      <c r="AN1235">
        <f>SUMIFS('总明细 源文件后台下'!W:W,'总明细 源文件后台下'!E:E,E1235,'总明细 源文件后台下'!C:C,"Adjustment",'总明细 源文件后台下'!F:F,"FBA Inventory Reimbursement - Customer Service Issue")</f>
        <v>0</v>
      </c>
      <c r="AO1235">
        <f>SUMIFS('总明细 源文件后台下'!W:W,'总明细 源文件后台下'!E:E,E1235,'总明细 源文件后台下'!C:C,"Adjustment",'总明细 源文件后台下'!F:F,"FBA Inventory Reimbursement - Fee Correction")</f>
        <v>0</v>
      </c>
      <c r="AP1235">
        <f>SUMIFS('总明细 源文件后台下'!W:W,'总明细 源文件后台下'!E:E,E1235,'总明细 源文件后台下'!C:C,"Adjustment",'总明细 源文件后台下'!F:F,"FBA Inventory Reimbursement - General Adjustment")</f>
        <v>0</v>
      </c>
      <c r="AQ1235">
        <f>SUMIFS('总明细 源文件后台下'!W:W,'总明细 源文件后台下'!E:E,E1235,'总明细 源文件后台下'!C:C,"Adjustment",'总明细 源文件后台下'!F:F,"FBA Inventory Reimbursement - Lost:Inbound")</f>
        <v>0</v>
      </c>
      <c r="AR1235">
        <f>SUMIFS('总明细 源文件后台下'!W:W,'总明细 源文件后台下'!E:E,E1235,'总明细 源文件后台下'!C:C,"Adjustment",'总明细 源文件后台下'!F:F,"FBA Inventory Reimbursement - Lost:Warehouse")</f>
        <v>0</v>
      </c>
      <c r="AS1235">
        <f>SUMIFS('总明细 源文件后台下'!W:W,'总明细 源文件后台下'!E:E,E1235,'总明细 源文件后台下'!C:C,"Adjustment",'总明细 源文件后台下'!F:F,"Non-subscription Fee Adjustment")</f>
        <v>0</v>
      </c>
      <c r="AT1235">
        <f>SUMIFS('总明细 源文件后台下'!W:W,'总明细 源文件后台下'!E:E,E1235,'总明细 源文件后台下'!C:C,"Adjustment",'总明细 源文件后台下'!F:F,"FBA Inventory Placement Service Fee")</f>
        <v>0</v>
      </c>
      <c r="AV1235">
        <f>SUMIF('FBA Customer Return Per Unit Fe'!B:B,E1235,'FBA Customer Return Per Unit Fe'!C:C)</f>
        <v>-2.88</v>
      </c>
      <c r="AX1235">
        <f>(SUMIF('仓储费 源文件后台下'!C:C,E1235,'仓储费 源文件后台下'!V:V))*-1</f>
        <v>-5.7099999999999998E-2</v>
      </c>
      <c r="AZ1235">
        <f>SUMIF('Disposal Fee销毁费用-160.95'!B:B,E1235,'Disposal Fee销毁费用-160.95'!D:D)*-1</f>
        <v>0</v>
      </c>
      <c r="BC1235">
        <f>IFERROR(VLOOKUP(F1235,'优惠券-86.4'!F:I,4,0),0)</f>
        <v>0</v>
      </c>
      <c r="BD1235">
        <f>IFERROR(VLOOKUP(F1235,'早评-120'!E:H,4,0),0)</f>
        <v>0</v>
      </c>
      <c r="BF1235">
        <f t="shared" si="152"/>
        <v>-16.7471</v>
      </c>
      <c r="BG1235">
        <f t="shared" si="153"/>
        <v>0</v>
      </c>
      <c r="BH1235">
        <f t="shared" si="154"/>
        <v>-108.85615</v>
      </c>
      <c r="BQ1235" s="45">
        <f t="shared" si="155"/>
        <v>-108.85615</v>
      </c>
      <c r="BR1235">
        <f>SUMIFS('9月销毁明细'!D:D,'9月销毁明细'!A:A,E1235,'9月销毁明细'!H:H,"Sellable")</f>
        <v>0</v>
      </c>
      <c r="BS1235">
        <f>SUMIFS('9月销毁明细'!G:G,'9月销毁明细'!A:A,E1235,'9月销毁明细'!H:H,"Sellable")</f>
        <v>0</v>
      </c>
      <c r="BT1235">
        <f>SUMIFS('9月销毁明细'!D:D,'9月销毁明细'!A:A,E1235,'9月销毁明细'!H:H,"Unsellable")</f>
        <v>0</v>
      </c>
      <c r="BU1235">
        <f>SUMIFS('9月销毁明细'!G:G,'9月销毁明细'!A:A,E1235,'9月销毁明细'!H:H,"Unsellable")</f>
        <v>0</v>
      </c>
      <c r="BW1235">
        <f>IFERROR(I1235*VLOOKUP(F1235,'9.3成本表'!C:L,10,0),0)</f>
        <v>0</v>
      </c>
      <c r="BX1235">
        <f t="shared" si="156"/>
        <v>0</v>
      </c>
      <c r="CC1235" s="45">
        <f t="shared" si="157"/>
        <v>-108.85615</v>
      </c>
      <c r="CD1235" s="45">
        <f t="shared" si="158"/>
        <v>0</v>
      </c>
      <c r="CE1235" s="45">
        <f t="shared" si="159"/>
        <v>0</v>
      </c>
    </row>
    <row r="1236" spans="1:83" x14ac:dyDescent="0.25">
      <c r="D1236" s="20" t="s">
        <v>2581</v>
      </c>
      <c r="E1236" s="20" t="s">
        <v>2582</v>
      </c>
      <c r="F1236" s="20">
        <v>6876</v>
      </c>
      <c r="G1236">
        <v>1230</v>
      </c>
      <c r="H1236" s="20"/>
      <c r="I1236">
        <f>SUMIFS('总明细 源文件后台下'!G:G,'总明细 源文件后台下'!E:E,E1236,'总明细 源文件后台下'!C:C,"Order")</f>
        <v>2</v>
      </c>
      <c r="J1236">
        <f>SUMIFS('总明细 源文件后台下'!M:M,'总明细 源文件后台下'!E:E,E1236,'总明细 源文件后台下'!C:C,"Order")</f>
        <v>23.98</v>
      </c>
      <c r="K1236">
        <f>SUMIFS('总明细 源文件后台下'!N:N,'总明细 源文件后台下'!E:E,E1236,'总明细 源文件后台下'!C:C,"Order")</f>
        <v>0</v>
      </c>
      <c r="L1236">
        <f>SUMIFS('总明细 源文件后台下'!O:O,'总明细 源文件后台下'!E:E,E1236,'总明细 源文件后台下'!C:C,"Order")</f>
        <v>0</v>
      </c>
      <c r="M1236">
        <f>SUMIFS('总明细 源文件后台下'!P:P,'总明细 源文件后台下'!E:E,E1236,'总明细 源文件后台下'!C:C,"Order")</f>
        <v>0</v>
      </c>
      <c r="N1236">
        <f>SUMIFS('总明细 源文件后台下'!Q:Q,'总明细 源文件后台下'!E:E,E1236,'总明细 源文件后台下'!C:C,"Order")</f>
        <v>1.3599999999999999</v>
      </c>
      <c r="O1236">
        <f>SUMIFS('总明细 源文件后台下'!R:R,'总明细 源文件后台下'!E:E,E1236,'总明细 源文件后台下'!C:C,"Order")</f>
        <v>-1.3599999999999999</v>
      </c>
      <c r="P1236">
        <f>SUMIFS('总明细 源文件后台下'!S:S,'总明细 源文件后台下'!E:E,E1236,'总明细 源文件后台下'!C:C,"Order")</f>
        <v>-4.08</v>
      </c>
      <c r="Q1236">
        <f>SUMIFS('总明细 源文件后台下'!T:T,'总明细 源文件后台下'!E:E,E1236,'总明细 源文件后台下'!C:C,"Order")</f>
        <v>-5.76</v>
      </c>
      <c r="R1236">
        <f>SUMIFS('总明细 源文件后台下'!U:U,'总明细 源文件后台下'!E:E,E1236,'总明细 源文件后台下'!C:C,"Order")</f>
        <v>0</v>
      </c>
      <c r="S1236">
        <f>SUMIFS('总明细 源文件后台下'!V:V,'总明细 源文件后台下'!E:E,E1236,'总明细 源文件后台下'!C:C,"Order")</f>
        <v>0</v>
      </c>
      <c r="T1236">
        <f>SUMIFS('总明细 源文件后台下'!W:W,'总明细 源文件后台下'!E:E,E1236,'总明细 源文件后台下'!C:C,"Order")</f>
        <v>14.14</v>
      </c>
      <c r="U1236">
        <f>SUMIFS('总明细 源文件后台下'!G:G,'总明细 源文件后台下'!E:E,E1236,'总明细 源文件后台下'!C:C,"Refund")</f>
        <v>1</v>
      </c>
      <c r="V1236">
        <f>SUMIFS('总明细 源文件后台下'!M:M,'总明细 源文件后台下'!E:E,E1236,'总明细 源文件后台下'!C:C,"Refund")</f>
        <v>-15.99</v>
      </c>
      <c r="W1236">
        <f>SUMIFS('总明细 源文件后台下'!N:N,'总明细 源文件后台下'!E:E,E1236,'总明细 源文件后台下'!C:C,"Refund")</f>
        <v>0</v>
      </c>
      <c r="X1236">
        <f>SUMIFS('总明细 源文件后台下'!O:O,'总明细 源文件后台下'!E:E,E1236,'总明细 源文件后台下'!C:C,"Refund")</f>
        <v>0</v>
      </c>
      <c r="Y1236">
        <f>SUMIFS('总明细 源文件后台下'!P:P,'总明细 源文件后台下'!E:E,E1236,'总明细 源文件后台下'!C:C,"Refund")</f>
        <v>0</v>
      </c>
      <c r="Z1236">
        <f>SUMIFS('总明细 源文件后台下'!Q:Q,'总明细 源文件后台下'!E:E,E1236,'总明细 源文件后台下'!C:C,"Refund")</f>
        <v>0</v>
      </c>
      <c r="AA1236">
        <f>SUMIFS('总明细 源文件后台下'!R:R,'总明细 源文件后台下'!E:E,E1236,'总明细 源文件后台下'!C:C,"Refund")</f>
        <v>0</v>
      </c>
      <c r="AB1236">
        <f>SUMIFS('总明细 源文件后台下'!S:S,'总明细 源文件后台下'!E:E,E1236,'总明细 源文件后台下'!C:C,"Refund")</f>
        <v>2.1800000000000002</v>
      </c>
      <c r="AC1236">
        <f>SUMIFS('总明细 源文件后台下'!T:T,'总明细 源文件后台下'!E:E,E1236,'总明细 源文件后台下'!C:C,"Refund")</f>
        <v>0</v>
      </c>
      <c r="AD1236">
        <f>SUMIFS('总明细 源文件后台下'!U:U,'总明细 源文件后台下'!E:E,E1236,'总明细 源文件后台下'!C:C,"Refund")</f>
        <v>0</v>
      </c>
      <c r="AE1236">
        <f>SUMIFS('总明细 源文件后台下'!V:V,'总明细 源文件后台下'!E:E,E1236,'总明细 源文件后台下'!C:C,"Refund")</f>
        <v>0</v>
      </c>
      <c r="AF1236">
        <f>SUMIFS('总明细 源文件后台下'!W:W,'总明细 源文件后台下'!E:E,E1236,'总明细 源文件后台下'!C:C,"Refund")</f>
        <v>-13.81</v>
      </c>
      <c r="AK1236">
        <f>(SUMIF('广告费 源文件后台下'!G:G,E1236,'广告费 源文件后台下'!M:M))*-1</f>
        <v>0</v>
      </c>
      <c r="AL1236">
        <f>SUMIFS('总明细 源文件后台下'!W:W,'总明细 源文件后台下'!E:E,E1236,'总明细 源文件后台下'!C:C,"Adjustment",'总明细 源文件后台下'!F:F,"FBA Inventory Reimbursement - Customer Return")</f>
        <v>10.39</v>
      </c>
      <c r="AM1236">
        <f>SUMIFS('总明细 源文件后台下'!W:W,'总明细 源文件后台下'!E:E,E1236,'总明细 源文件后台下'!C:C,"Adjustment",'总明细 源文件后台下'!F:F,"FBA Inventory Reimbursement - Damaged:Warehouse")</f>
        <v>0</v>
      </c>
      <c r="AN1236">
        <f>SUMIFS('总明细 源文件后台下'!W:W,'总明细 源文件后台下'!E:E,E1236,'总明细 源文件后台下'!C:C,"Adjustment",'总明细 源文件后台下'!F:F,"FBA Inventory Reimbursement - Customer Service Issue")</f>
        <v>0</v>
      </c>
      <c r="AO1236">
        <f>SUMIFS('总明细 源文件后台下'!W:W,'总明细 源文件后台下'!E:E,E1236,'总明细 源文件后台下'!C:C,"Adjustment",'总明细 源文件后台下'!F:F,"FBA Inventory Reimbursement - Fee Correction")</f>
        <v>0</v>
      </c>
      <c r="AP1236">
        <f>SUMIFS('总明细 源文件后台下'!W:W,'总明细 源文件后台下'!E:E,E1236,'总明细 源文件后台下'!C:C,"Adjustment",'总明细 源文件后台下'!F:F,"FBA Inventory Reimbursement - General Adjustment")</f>
        <v>0</v>
      </c>
      <c r="AQ1236">
        <f>SUMIFS('总明细 源文件后台下'!W:W,'总明细 源文件后台下'!E:E,E1236,'总明细 源文件后台下'!C:C,"Adjustment",'总明细 源文件后台下'!F:F,"FBA Inventory Reimbursement - Lost:Inbound")</f>
        <v>0</v>
      </c>
      <c r="AR1236">
        <f>SUMIFS('总明细 源文件后台下'!W:W,'总明细 源文件后台下'!E:E,E1236,'总明细 源文件后台下'!C:C,"Adjustment",'总明细 源文件后台下'!F:F,"FBA Inventory Reimbursement - Lost:Warehouse")</f>
        <v>0</v>
      </c>
      <c r="AS1236">
        <f>SUMIFS('总明细 源文件后台下'!W:W,'总明细 源文件后台下'!E:E,E1236,'总明细 源文件后台下'!C:C,"Adjustment",'总明细 源文件后台下'!F:F,"Non-subscription Fee Adjustment")</f>
        <v>0</v>
      </c>
      <c r="AT1236">
        <f>SUMIFS('总明细 源文件后台下'!W:W,'总明细 源文件后台下'!E:E,E1236,'总明细 源文件后台下'!C:C,"Adjustment",'总明细 源文件后台下'!F:F,"FBA Inventory Placement Service Fee")</f>
        <v>0</v>
      </c>
      <c r="AV1236">
        <f>SUMIF('FBA Customer Return Per Unit Fe'!B:B,E1236,'FBA Customer Return Per Unit Fe'!C:C)</f>
        <v>-5.76</v>
      </c>
      <c r="AX1236">
        <f>(SUMIF('仓储费 源文件后台下'!C:C,E1236,'仓储费 源文件后台下'!V:V))*-1</f>
        <v>-6.3299999999999995E-2</v>
      </c>
      <c r="AZ1236">
        <f>SUMIF('Disposal Fee销毁费用-160.95'!B:B,E1236,'Disposal Fee销毁费用-160.95'!D:D)*-1</f>
        <v>0</v>
      </c>
      <c r="BC1236">
        <f>IFERROR(VLOOKUP(F1236,'优惠券-86.4'!F:I,4,0),0)</f>
        <v>0</v>
      </c>
      <c r="BD1236">
        <f>IFERROR(VLOOKUP(F1236,'早评-120'!E:H,4,0),0)</f>
        <v>0</v>
      </c>
      <c r="BF1236">
        <f t="shared" si="152"/>
        <v>4.8967000000000009</v>
      </c>
      <c r="BG1236">
        <f t="shared" si="153"/>
        <v>0.20419933277731447</v>
      </c>
      <c r="BH1236">
        <f t="shared" si="154"/>
        <v>31.828550000000007</v>
      </c>
      <c r="BQ1236" s="45">
        <f t="shared" si="155"/>
        <v>31.828550000000007</v>
      </c>
      <c r="BR1236">
        <f>SUMIFS('9月销毁明细'!D:D,'9月销毁明细'!A:A,E1236,'9月销毁明细'!H:H,"Sellable")</f>
        <v>0</v>
      </c>
      <c r="BS1236">
        <f>SUMIFS('9月销毁明细'!G:G,'9月销毁明细'!A:A,E1236,'9月销毁明细'!H:H,"Sellable")</f>
        <v>0</v>
      </c>
      <c r="BT1236">
        <f>SUMIFS('9月销毁明细'!D:D,'9月销毁明细'!A:A,E1236,'9月销毁明细'!H:H,"Unsellable")</f>
        <v>0</v>
      </c>
      <c r="BU1236">
        <f>SUMIFS('9月销毁明细'!G:G,'9月销毁明细'!A:A,E1236,'9月销毁明细'!H:H,"Unsellable")</f>
        <v>0</v>
      </c>
      <c r="BW1236">
        <f>IFERROR(I1236*VLOOKUP(F1236,'9.3成本表'!C:L,10,0),0)</f>
        <v>74.8</v>
      </c>
      <c r="BX1236">
        <f t="shared" si="156"/>
        <v>26.52</v>
      </c>
      <c r="CC1236" s="45">
        <f t="shared" si="157"/>
        <v>-69.491449999999986</v>
      </c>
      <c r="CD1236" s="45">
        <f t="shared" si="158"/>
        <v>-0.44582953743504194</v>
      </c>
      <c r="CE1236" s="45">
        <f t="shared" si="159"/>
        <v>-0.68586113304382146</v>
      </c>
    </row>
    <row r="1237" spans="1:83" x14ac:dyDescent="0.25">
      <c r="D1237" s="20" t="s">
        <v>2583</v>
      </c>
      <c r="E1237" s="20" t="s">
        <v>2584</v>
      </c>
      <c r="F1237" s="20">
        <v>6877</v>
      </c>
      <c r="G1237">
        <v>1231</v>
      </c>
      <c r="H1237" s="20"/>
      <c r="I1237">
        <f>SUMIFS('总明细 源文件后台下'!G:G,'总明细 源文件后台下'!E:E,E1237,'总明细 源文件后台下'!C:C,"Order")</f>
        <v>0</v>
      </c>
      <c r="J1237">
        <f>SUMIFS('总明细 源文件后台下'!M:M,'总明细 源文件后台下'!E:E,E1237,'总明细 源文件后台下'!C:C,"Order")</f>
        <v>0</v>
      </c>
      <c r="K1237">
        <f>SUMIFS('总明细 源文件后台下'!N:N,'总明细 源文件后台下'!E:E,E1237,'总明细 源文件后台下'!C:C,"Order")</f>
        <v>0</v>
      </c>
      <c r="L1237">
        <f>SUMIFS('总明细 源文件后台下'!O:O,'总明细 源文件后台下'!E:E,E1237,'总明细 源文件后台下'!C:C,"Order")</f>
        <v>0</v>
      </c>
      <c r="M1237">
        <f>SUMIFS('总明细 源文件后台下'!P:P,'总明细 源文件后台下'!E:E,E1237,'总明细 源文件后台下'!C:C,"Order")</f>
        <v>0</v>
      </c>
      <c r="N1237">
        <f>SUMIFS('总明细 源文件后台下'!Q:Q,'总明细 源文件后台下'!E:E,E1237,'总明细 源文件后台下'!C:C,"Order")</f>
        <v>0</v>
      </c>
      <c r="O1237">
        <f>SUMIFS('总明细 源文件后台下'!R:R,'总明细 源文件后台下'!E:E,E1237,'总明细 源文件后台下'!C:C,"Order")</f>
        <v>0</v>
      </c>
      <c r="P1237">
        <f>SUMIFS('总明细 源文件后台下'!S:S,'总明细 源文件后台下'!E:E,E1237,'总明细 源文件后台下'!C:C,"Order")</f>
        <v>0</v>
      </c>
      <c r="Q1237">
        <f>SUMIFS('总明细 源文件后台下'!T:T,'总明细 源文件后台下'!E:E,E1237,'总明细 源文件后台下'!C:C,"Order")</f>
        <v>0</v>
      </c>
      <c r="R1237">
        <f>SUMIFS('总明细 源文件后台下'!U:U,'总明细 源文件后台下'!E:E,E1237,'总明细 源文件后台下'!C:C,"Order")</f>
        <v>0</v>
      </c>
      <c r="S1237">
        <f>SUMIFS('总明细 源文件后台下'!V:V,'总明细 源文件后台下'!E:E,E1237,'总明细 源文件后台下'!C:C,"Order")</f>
        <v>0</v>
      </c>
      <c r="T1237">
        <f>SUMIFS('总明细 源文件后台下'!W:W,'总明细 源文件后台下'!E:E,E1237,'总明细 源文件后台下'!C:C,"Order")</f>
        <v>0</v>
      </c>
      <c r="U1237">
        <f>SUMIFS('总明细 源文件后台下'!G:G,'总明细 源文件后台下'!E:E,E1237,'总明细 源文件后台下'!C:C,"Refund")</f>
        <v>0</v>
      </c>
      <c r="V1237">
        <f>SUMIFS('总明细 源文件后台下'!M:M,'总明细 源文件后台下'!E:E,E1237,'总明细 源文件后台下'!C:C,"Refund")</f>
        <v>0</v>
      </c>
      <c r="W1237">
        <f>SUMIFS('总明细 源文件后台下'!N:N,'总明细 源文件后台下'!E:E,E1237,'总明细 源文件后台下'!C:C,"Refund")</f>
        <v>0</v>
      </c>
      <c r="X1237">
        <f>SUMIFS('总明细 源文件后台下'!O:O,'总明细 源文件后台下'!E:E,E1237,'总明细 源文件后台下'!C:C,"Refund")</f>
        <v>0</v>
      </c>
      <c r="Y1237">
        <f>SUMIFS('总明细 源文件后台下'!P:P,'总明细 源文件后台下'!E:E,E1237,'总明细 源文件后台下'!C:C,"Refund")</f>
        <v>0</v>
      </c>
      <c r="Z1237">
        <f>SUMIFS('总明细 源文件后台下'!Q:Q,'总明细 源文件后台下'!E:E,E1237,'总明细 源文件后台下'!C:C,"Refund")</f>
        <v>0</v>
      </c>
      <c r="AA1237">
        <f>SUMIFS('总明细 源文件后台下'!R:R,'总明细 源文件后台下'!E:E,E1237,'总明细 源文件后台下'!C:C,"Refund")</f>
        <v>0</v>
      </c>
      <c r="AB1237">
        <f>SUMIFS('总明细 源文件后台下'!S:S,'总明细 源文件后台下'!E:E,E1237,'总明细 源文件后台下'!C:C,"Refund")</f>
        <v>0</v>
      </c>
      <c r="AC1237">
        <f>SUMIFS('总明细 源文件后台下'!T:T,'总明细 源文件后台下'!E:E,E1237,'总明细 源文件后台下'!C:C,"Refund")</f>
        <v>0</v>
      </c>
      <c r="AD1237">
        <f>SUMIFS('总明细 源文件后台下'!U:U,'总明细 源文件后台下'!E:E,E1237,'总明细 源文件后台下'!C:C,"Refund")</f>
        <v>0</v>
      </c>
      <c r="AE1237">
        <f>SUMIFS('总明细 源文件后台下'!V:V,'总明细 源文件后台下'!E:E,E1237,'总明细 源文件后台下'!C:C,"Refund")</f>
        <v>0</v>
      </c>
      <c r="AF1237">
        <f>SUMIFS('总明细 源文件后台下'!W:W,'总明细 源文件后台下'!E:E,E1237,'总明细 源文件后台下'!C:C,"Refund")</f>
        <v>0</v>
      </c>
      <c r="AK1237">
        <f>(SUMIF('广告费 源文件后台下'!G:G,E1237,'广告费 源文件后台下'!M:M))*-1</f>
        <v>0</v>
      </c>
      <c r="AL1237">
        <f>SUMIFS('总明细 源文件后台下'!W:W,'总明细 源文件后台下'!E:E,E1237,'总明细 源文件后台下'!C:C,"Adjustment",'总明细 源文件后台下'!F:F,"FBA Inventory Reimbursement - Customer Return")</f>
        <v>0</v>
      </c>
      <c r="AM1237">
        <f>SUMIFS('总明细 源文件后台下'!W:W,'总明细 源文件后台下'!E:E,E1237,'总明细 源文件后台下'!C:C,"Adjustment",'总明细 源文件后台下'!F:F,"FBA Inventory Reimbursement - Damaged:Warehouse")</f>
        <v>0</v>
      </c>
      <c r="AN1237">
        <f>SUMIFS('总明细 源文件后台下'!W:W,'总明细 源文件后台下'!E:E,E1237,'总明细 源文件后台下'!C:C,"Adjustment",'总明细 源文件后台下'!F:F,"FBA Inventory Reimbursement - Customer Service Issue")</f>
        <v>0</v>
      </c>
      <c r="AO1237">
        <f>SUMIFS('总明细 源文件后台下'!W:W,'总明细 源文件后台下'!E:E,E1237,'总明细 源文件后台下'!C:C,"Adjustment",'总明细 源文件后台下'!F:F,"FBA Inventory Reimbursement - Fee Correction")</f>
        <v>0</v>
      </c>
      <c r="AP1237">
        <f>SUMIFS('总明细 源文件后台下'!W:W,'总明细 源文件后台下'!E:E,E1237,'总明细 源文件后台下'!C:C,"Adjustment",'总明细 源文件后台下'!F:F,"FBA Inventory Reimbursement - General Adjustment")</f>
        <v>0</v>
      </c>
      <c r="AQ1237">
        <f>SUMIFS('总明细 源文件后台下'!W:W,'总明细 源文件后台下'!E:E,E1237,'总明细 源文件后台下'!C:C,"Adjustment",'总明细 源文件后台下'!F:F,"FBA Inventory Reimbursement - Lost:Inbound")</f>
        <v>0</v>
      </c>
      <c r="AR1237">
        <f>SUMIFS('总明细 源文件后台下'!W:W,'总明细 源文件后台下'!E:E,E1237,'总明细 源文件后台下'!C:C,"Adjustment",'总明细 源文件后台下'!F:F,"FBA Inventory Reimbursement - Lost:Warehouse")</f>
        <v>0</v>
      </c>
      <c r="AS1237">
        <f>SUMIFS('总明细 源文件后台下'!W:W,'总明细 源文件后台下'!E:E,E1237,'总明细 源文件后台下'!C:C,"Adjustment",'总明细 源文件后台下'!F:F,"Non-subscription Fee Adjustment")</f>
        <v>0</v>
      </c>
      <c r="AT1237">
        <f>SUMIFS('总明细 源文件后台下'!W:W,'总明细 源文件后台下'!E:E,E1237,'总明细 源文件后台下'!C:C,"Adjustment",'总明细 源文件后台下'!F:F,"FBA Inventory Placement Service Fee")</f>
        <v>0</v>
      </c>
      <c r="AV1237">
        <f>SUMIF('FBA Customer Return Per Unit Fe'!B:B,E1237,'FBA Customer Return Per Unit Fe'!C:C)</f>
        <v>0</v>
      </c>
      <c r="AX1237">
        <f>(SUMIF('仓储费 源文件后台下'!C:C,E1237,'仓储费 源文件后台下'!V:V))*-1</f>
        <v>0</v>
      </c>
      <c r="AZ1237">
        <f>SUMIF('Disposal Fee销毁费用-160.95'!B:B,E1237,'Disposal Fee销毁费用-160.95'!D:D)*-1</f>
        <v>0</v>
      </c>
      <c r="BC1237">
        <f>IFERROR(VLOOKUP(F1237,'优惠券-86.4'!F:I,4,0),0)</f>
        <v>0</v>
      </c>
      <c r="BD1237">
        <f>IFERROR(VLOOKUP(F1237,'早评-120'!E:H,4,0),0)</f>
        <v>0</v>
      </c>
      <c r="BF1237">
        <f t="shared" si="152"/>
        <v>0</v>
      </c>
      <c r="BG1237">
        <f t="shared" si="153"/>
        <v>0</v>
      </c>
      <c r="BH1237">
        <f t="shared" si="154"/>
        <v>0</v>
      </c>
      <c r="BQ1237" s="45">
        <f t="shared" si="155"/>
        <v>0</v>
      </c>
      <c r="BR1237">
        <f>SUMIFS('9月销毁明细'!D:D,'9月销毁明细'!A:A,E1237,'9月销毁明细'!H:H,"Sellable")</f>
        <v>0</v>
      </c>
      <c r="BS1237">
        <f>SUMIFS('9月销毁明细'!G:G,'9月销毁明细'!A:A,E1237,'9月销毁明细'!H:H,"Sellable")</f>
        <v>0</v>
      </c>
      <c r="BT1237">
        <f>SUMIFS('9月销毁明细'!D:D,'9月销毁明细'!A:A,E1237,'9月销毁明细'!H:H,"Unsellable")</f>
        <v>0</v>
      </c>
      <c r="BU1237">
        <f>SUMIFS('9月销毁明细'!G:G,'9月销毁明细'!A:A,E1237,'9月销毁明细'!H:H,"Unsellable")</f>
        <v>0</v>
      </c>
      <c r="BW1237">
        <f>IFERROR(I1237*VLOOKUP(F1237,'9.3成本表'!C:L,10,0),0)</f>
        <v>0</v>
      </c>
      <c r="BX1237">
        <f t="shared" si="156"/>
        <v>0</v>
      </c>
      <c r="CC1237" s="45">
        <f t="shared" si="157"/>
        <v>0</v>
      </c>
      <c r="CD1237" s="45">
        <f t="shared" si="158"/>
        <v>0</v>
      </c>
      <c r="CE1237" s="45">
        <f t="shared" si="159"/>
        <v>0</v>
      </c>
    </row>
    <row r="1238" spans="1:83" x14ac:dyDescent="0.25">
      <c r="D1238" s="20" t="s">
        <v>2585</v>
      </c>
      <c r="E1238" s="20" t="s">
        <v>2586</v>
      </c>
      <c r="F1238" s="20">
        <v>6877</v>
      </c>
      <c r="G1238">
        <v>1232</v>
      </c>
      <c r="H1238" s="20"/>
      <c r="I1238">
        <f>SUMIFS('总明细 源文件后台下'!G:G,'总明细 源文件后台下'!E:E,E1238,'总明细 源文件后台下'!C:C,"Order")</f>
        <v>0</v>
      </c>
      <c r="J1238">
        <f>SUMIFS('总明细 源文件后台下'!M:M,'总明细 源文件后台下'!E:E,E1238,'总明细 源文件后台下'!C:C,"Order")</f>
        <v>0</v>
      </c>
      <c r="K1238">
        <f>SUMIFS('总明细 源文件后台下'!N:N,'总明细 源文件后台下'!E:E,E1238,'总明细 源文件后台下'!C:C,"Order")</f>
        <v>0</v>
      </c>
      <c r="L1238">
        <f>SUMIFS('总明细 源文件后台下'!O:O,'总明细 源文件后台下'!E:E,E1238,'总明细 源文件后台下'!C:C,"Order")</f>
        <v>0</v>
      </c>
      <c r="M1238">
        <f>SUMIFS('总明细 源文件后台下'!P:P,'总明细 源文件后台下'!E:E,E1238,'总明细 源文件后台下'!C:C,"Order")</f>
        <v>0</v>
      </c>
      <c r="N1238">
        <f>SUMIFS('总明细 源文件后台下'!Q:Q,'总明细 源文件后台下'!E:E,E1238,'总明细 源文件后台下'!C:C,"Order")</f>
        <v>0</v>
      </c>
      <c r="O1238">
        <f>SUMIFS('总明细 源文件后台下'!R:R,'总明细 源文件后台下'!E:E,E1238,'总明细 源文件后台下'!C:C,"Order")</f>
        <v>0</v>
      </c>
      <c r="P1238">
        <f>SUMIFS('总明细 源文件后台下'!S:S,'总明细 源文件后台下'!E:E,E1238,'总明细 源文件后台下'!C:C,"Order")</f>
        <v>0</v>
      </c>
      <c r="Q1238">
        <f>SUMIFS('总明细 源文件后台下'!T:T,'总明细 源文件后台下'!E:E,E1238,'总明细 源文件后台下'!C:C,"Order")</f>
        <v>0</v>
      </c>
      <c r="R1238">
        <f>SUMIFS('总明细 源文件后台下'!U:U,'总明细 源文件后台下'!E:E,E1238,'总明细 源文件后台下'!C:C,"Order")</f>
        <v>0</v>
      </c>
      <c r="S1238">
        <f>SUMIFS('总明细 源文件后台下'!V:V,'总明细 源文件后台下'!E:E,E1238,'总明细 源文件后台下'!C:C,"Order")</f>
        <v>0</v>
      </c>
      <c r="T1238">
        <f>SUMIFS('总明细 源文件后台下'!W:W,'总明细 源文件后台下'!E:E,E1238,'总明细 源文件后台下'!C:C,"Order")</f>
        <v>0</v>
      </c>
      <c r="U1238">
        <f>SUMIFS('总明细 源文件后台下'!G:G,'总明细 源文件后台下'!E:E,E1238,'总明细 源文件后台下'!C:C,"Refund")</f>
        <v>0</v>
      </c>
      <c r="V1238">
        <f>SUMIFS('总明细 源文件后台下'!M:M,'总明细 源文件后台下'!E:E,E1238,'总明细 源文件后台下'!C:C,"Refund")</f>
        <v>0</v>
      </c>
      <c r="W1238">
        <f>SUMIFS('总明细 源文件后台下'!N:N,'总明细 源文件后台下'!E:E,E1238,'总明细 源文件后台下'!C:C,"Refund")</f>
        <v>0</v>
      </c>
      <c r="X1238">
        <f>SUMIFS('总明细 源文件后台下'!O:O,'总明细 源文件后台下'!E:E,E1238,'总明细 源文件后台下'!C:C,"Refund")</f>
        <v>0</v>
      </c>
      <c r="Y1238">
        <f>SUMIFS('总明细 源文件后台下'!P:P,'总明细 源文件后台下'!E:E,E1238,'总明细 源文件后台下'!C:C,"Refund")</f>
        <v>0</v>
      </c>
      <c r="Z1238">
        <f>SUMIFS('总明细 源文件后台下'!Q:Q,'总明细 源文件后台下'!E:E,E1238,'总明细 源文件后台下'!C:C,"Refund")</f>
        <v>0</v>
      </c>
      <c r="AA1238">
        <f>SUMIFS('总明细 源文件后台下'!R:R,'总明细 源文件后台下'!E:E,E1238,'总明细 源文件后台下'!C:C,"Refund")</f>
        <v>0</v>
      </c>
      <c r="AB1238">
        <f>SUMIFS('总明细 源文件后台下'!S:S,'总明细 源文件后台下'!E:E,E1238,'总明细 源文件后台下'!C:C,"Refund")</f>
        <v>0</v>
      </c>
      <c r="AC1238">
        <f>SUMIFS('总明细 源文件后台下'!T:T,'总明细 源文件后台下'!E:E,E1238,'总明细 源文件后台下'!C:C,"Refund")</f>
        <v>0</v>
      </c>
      <c r="AD1238">
        <f>SUMIFS('总明细 源文件后台下'!U:U,'总明细 源文件后台下'!E:E,E1238,'总明细 源文件后台下'!C:C,"Refund")</f>
        <v>0</v>
      </c>
      <c r="AE1238">
        <f>SUMIFS('总明细 源文件后台下'!V:V,'总明细 源文件后台下'!E:E,E1238,'总明细 源文件后台下'!C:C,"Refund")</f>
        <v>0</v>
      </c>
      <c r="AF1238">
        <f>SUMIFS('总明细 源文件后台下'!W:W,'总明细 源文件后台下'!E:E,E1238,'总明细 源文件后台下'!C:C,"Refund")</f>
        <v>0</v>
      </c>
      <c r="AK1238">
        <f>(SUMIF('广告费 源文件后台下'!G:G,E1238,'广告费 源文件后台下'!M:M))*-1</f>
        <v>0</v>
      </c>
      <c r="AL1238">
        <f>SUMIFS('总明细 源文件后台下'!W:W,'总明细 源文件后台下'!E:E,E1238,'总明细 源文件后台下'!C:C,"Adjustment",'总明细 源文件后台下'!F:F,"FBA Inventory Reimbursement - Customer Return")</f>
        <v>0</v>
      </c>
      <c r="AM1238">
        <f>SUMIFS('总明细 源文件后台下'!W:W,'总明细 源文件后台下'!E:E,E1238,'总明细 源文件后台下'!C:C,"Adjustment",'总明细 源文件后台下'!F:F,"FBA Inventory Reimbursement - Damaged:Warehouse")</f>
        <v>0</v>
      </c>
      <c r="AN1238">
        <f>SUMIFS('总明细 源文件后台下'!W:W,'总明细 源文件后台下'!E:E,E1238,'总明细 源文件后台下'!C:C,"Adjustment",'总明细 源文件后台下'!F:F,"FBA Inventory Reimbursement - Customer Service Issue")</f>
        <v>0</v>
      </c>
      <c r="AO1238">
        <f>SUMIFS('总明细 源文件后台下'!W:W,'总明细 源文件后台下'!E:E,E1238,'总明细 源文件后台下'!C:C,"Adjustment",'总明细 源文件后台下'!F:F,"FBA Inventory Reimbursement - Fee Correction")</f>
        <v>0</v>
      </c>
      <c r="AP1238">
        <f>SUMIFS('总明细 源文件后台下'!W:W,'总明细 源文件后台下'!E:E,E1238,'总明细 源文件后台下'!C:C,"Adjustment",'总明细 源文件后台下'!F:F,"FBA Inventory Reimbursement - General Adjustment")</f>
        <v>0</v>
      </c>
      <c r="AQ1238">
        <f>SUMIFS('总明细 源文件后台下'!W:W,'总明细 源文件后台下'!E:E,E1238,'总明细 源文件后台下'!C:C,"Adjustment",'总明细 源文件后台下'!F:F,"FBA Inventory Reimbursement - Lost:Inbound")</f>
        <v>0</v>
      </c>
      <c r="AR1238">
        <f>SUMIFS('总明细 源文件后台下'!W:W,'总明细 源文件后台下'!E:E,E1238,'总明细 源文件后台下'!C:C,"Adjustment",'总明细 源文件后台下'!F:F,"FBA Inventory Reimbursement - Lost:Warehouse")</f>
        <v>0</v>
      </c>
      <c r="AS1238">
        <f>SUMIFS('总明细 源文件后台下'!W:W,'总明细 源文件后台下'!E:E,E1238,'总明细 源文件后台下'!C:C,"Adjustment",'总明细 源文件后台下'!F:F,"Non-subscription Fee Adjustment")</f>
        <v>0</v>
      </c>
      <c r="AT1238">
        <f>SUMIFS('总明细 源文件后台下'!W:W,'总明细 源文件后台下'!E:E,E1238,'总明细 源文件后台下'!C:C,"Adjustment",'总明细 源文件后台下'!F:F,"FBA Inventory Placement Service Fee")</f>
        <v>0</v>
      </c>
      <c r="AV1238">
        <f>SUMIF('FBA Customer Return Per Unit Fe'!B:B,E1238,'FBA Customer Return Per Unit Fe'!C:C)</f>
        <v>0</v>
      </c>
      <c r="AX1238">
        <f>(SUMIF('仓储费 源文件后台下'!C:C,E1238,'仓储费 源文件后台下'!V:V))*-1</f>
        <v>0</v>
      </c>
      <c r="AZ1238">
        <f>SUMIF('Disposal Fee销毁费用-160.95'!B:B,E1238,'Disposal Fee销毁费用-160.95'!D:D)*-1</f>
        <v>0</v>
      </c>
      <c r="BC1238">
        <f>IFERROR(VLOOKUP(F1238,'优惠券-86.4'!F:I,4,0),0)</f>
        <v>0</v>
      </c>
      <c r="BD1238">
        <f>IFERROR(VLOOKUP(F1238,'早评-120'!E:H,4,0),0)</f>
        <v>0</v>
      </c>
      <c r="BF1238">
        <f t="shared" si="152"/>
        <v>0</v>
      </c>
      <c r="BG1238">
        <f t="shared" si="153"/>
        <v>0</v>
      </c>
      <c r="BH1238">
        <f t="shared" si="154"/>
        <v>0</v>
      </c>
      <c r="BQ1238" s="45">
        <f t="shared" si="155"/>
        <v>0</v>
      </c>
      <c r="BR1238">
        <f>SUMIFS('9月销毁明细'!D:D,'9月销毁明细'!A:A,E1238,'9月销毁明细'!H:H,"Sellable")</f>
        <v>0</v>
      </c>
      <c r="BS1238">
        <f>SUMIFS('9月销毁明细'!G:G,'9月销毁明细'!A:A,E1238,'9月销毁明细'!H:H,"Sellable")</f>
        <v>0</v>
      </c>
      <c r="BT1238">
        <f>SUMIFS('9月销毁明细'!D:D,'9月销毁明细'!A:A,E1238,'9月销毁明细'!H:H,"Unsellable")</f>
        <v>0</v>
      </c>
      <c r="BU1238">
        <f>SUMIFS('9月销毁明细'!G:G,'9月销毁明细'!A:A,E1238,'9月销毁明细'!H:H,"Unsellable")</f>
        <v>0</v>
      </c>
      <c r="BW1238">
        <f>IFERROR(I1238*VLOOKUP(F1238,'9.3成本表'!C:L,10,0),0)</f>
        <v>0</v>
      </c>
      <c r="BX1238">
        <f t="shared" si="156"/>
        <v>0</v>
      </c>
      <c r="CC1238" s="45">
        <f t="shared" si="157"/>
        <v>0</v>
      </c>
      <c r="CD1238" s="45">
        <f t="shared" si="158"/>
        <v>0</v>
      </c>
      <c r="CE1238" s="45">
        <f t="shared" si="159"/>
        <v>0</v>
      </c>
    </row>
    <row r="1239" spans="1:83" x14ac:dyDescent="0.25">
      <c r="D1239" s="20" t="s">
        <v>2587</v>
      </c>
      <c r="E1239" s="20" t="s">
        <v>2588</v>
      </c>
      <c r="F1239" s="20">
        <v>6877</v>
      </c>
      <c r="G1239">
        <v>1233</v>
      </c>
      <c r="H1239" s="20"/>
      <c r="I1239">
        <f>SUMIFS('总明细 源文件后台下'!G:G,'总明细 源文件后台下'!E:E,E1239,'总明细 源文件后台下'!C:C,"Order")</f>
        <v>0</v>
      </c>
      <c r="J1239">
        <f>SUMIFS('总明细 源文件后台下'!M:M,'总明细 源文件后台下'!E:E,E1239,'总明细 源文件后台下'!C:C,"Order")</f>
        <v>0</v>
      </c>
      <c r="K1239">
        <f>SUMIFS('总明细 源文件后台下'!N:N,'总明细 源文件后台下'!E:E,E1239,'总明细 源文件后台下'!C:C,"Order")</f>
        <v>0</v>
      </c>
      <c r="L1239">
        <f>SUMIFS('总明细 源文件后台下'!O:O,'总明细 源文件后台下'!E:E,E1239,'总明细 源文件后台下'!C:C,"Order")</f>
        <v>0</v>
      </c>
      <c r="M1239">
        <f>SUMIFS('总明细 源文件后台下'!P:P,'总明细 源文件后台下'!E:E,E1239,'总明细 源文件后台下'!C:C,"Order")</f>
        <v>0</v>
      </c>
      <c r="N1239">
        <f>SUMIFS('总明细 源文件后台下'!Q:Q,'总明细 源文件后台下'!E:E,E1239,'总明细 源文件后台下'!C:C,"Order")</f>
        <v>0</v>
      </c>
      <c r="O1239">
        <f>SUMIFS('总明细 源文件后台下'!R:R,'总明细 源文件后台下'!E:E,E1239,'总明细 源文件后台下'!C:C,"Order")</f>
        <v>0</v>
      </c>
      <c r="P1239">
        <f>SUMIFS('总明细 源文件后台下'!S:S,'总明细 源文件后台下'!E:E,E1239,'总明细 源文件后台下'!C:C,"Order")</f>
        <v>0</v>
      </c>
      <c r="Q1239">
        <f>SUMIFS('总明细 源文件后台下'!T:T,'总明细 源文件后台下'!E:E,E1239,'总明细 源文件后台下'!C:C,"Order")</f>
        <v>0</v>
      </c>
      <c r="R1239">
        <f>SUMIFS('总明细 源文件后台下'!U:U,'总明细 源文件后台下'!E:E,E1239,'总明细 源文件后台下'!C:C,"Order")</f>
        <v>0</v>
      </c>
      <c r="S1239">
        <f>SUMIFS('总明细 源文件后台下'!V:V,'总明细 源文件后台下'!E:E,E1239,'总明细 源文件后台下'!C:C,"Order")</f>
        <v>0</v>
      </c>
      <c r="T1239">
        <f>SUMIFS('总明细 源文件后台下'!W:W,'总明细 源文件后台下'!E:E,E1239,'总明细 源文件后台下'!C:C,"Order")</f>
        <v>0</v>
      </c>
      <c r="U1239">
        <f>SUMIFS('总明细 源文件后台下'!G:G,'总明细 源文件后台下'!E:E,E1239,'总明细 源文件后台下'!C:C,"Refund")</f>
        <v>0</v>
      </c>
      <c r="V1239">
        <f>SUMIFS('总明细 源文件后台下'!M:M,'总明细 源文件后台下'!E:E,E1239,'总明细 源文件后台下'!C:C,"Refund")</f>
        <v>0</v>
      </c>
      <c r="W1239">
        <f>SUMIFS('总明细 源文件后台下'!N:N,'总明细 源文件后台下'!E:E,E1239,'总明细 源文件后台下'!C:C,"Refund")</f>
        <v>0</v>
      </c>
      <c r="X1239">
        <f>SUMIFS('总明细 源文件后台下'!O:O,'总明细 源文件后台下'!E:E,E1239,'总明细 源文件后台下'!C:C,"Refund")</f>
        <v>0</v>
      </c>
      <c r="Y1239">
        <f>SUMIFS('总明细 源文件后台下'!P:P,'总明细 源文件后台下'!E:E,E1239,'总明细 源文件后台下'!C:C,"Refund")</f>
        <v>0</v>
      </c>
      <c r="Z1239">
        <f>SUMIFS('总明细 源文件后台下'!Q:Q,'总明细 源文件后台下'!E:E,E1239,'总明细 源文件后台下'!C:C,"Refund")</f>
        <v>0</v>
      </c>
      <c r="AA1239">
        <f>SUMIFS('总明细 源文件后台下'!R:R,'总明细 源文件后台下'!E:E,E1239,'总明细 源文件后台下'!C:C,"Refund")</f>
        <v>0</v>
      </c>
      <c r="AB1239">
        <f>SUMIFS('总明细 源文件后台下'!S:S,'总明细 源文件后台下'!E:E,E1239,'总明细 源文件后台下'!C:C,"Refund")</f>
        <v>0</v>
      </c>
      <c r="AC1239">
        <f>SUMIFS('总明细 源文件后台下'!T:T,'总明细 源文件后台下'!E:E,E1239,'总明细 源文件后台下'!C:C,"Refund")</f>
        <v>0</v>
      </c>
      <c r="AD1239">
        <f>SUMIFS('总明细 源文件后台下'!U:U,'总明细 源文件后台下'!E:E,E1239,'总明细 源文件后台下'!C:C,"Refund")</f>
        <v>0</v>
      </c>
      <c r="AE1239">
        <f>SUMIFS('总明细 源文件后台下'!V:V,'总明细 源文件后台下'!E:E,E1239,'总明细 源文件后台下'!C:C,"Refund")</f>
        <v>0</v>
      </c>
      <c r="AF1239">
        <f>SUMIFS('总明细 源文件后台下'!W:W,'总明细 源文件后台下'!E:E,E1239,'总明细 源文件后台下'!C:C,"Refund")</f>
        <v>0</v>
      </c>
      <c r="AK1239">
        <f>(SUMIF('广告费 源文件后台下'!G:G,E1239,'广告费 源文件后台下'!M:M))*-1</f>
        <v>0</v>
      </c>
      <c r="AL1239">
        <f>SUMIFS('总明细 源文件后台下'!W:W,'总明细 源文件后台下'!E:E,E1239,'总明细 源文件后台下'!C:C,"Adjustment",'总明细 源文件后台下'!F:F,"FBA Inventory Reimbursement - Customer Return")</f>
        <v>0</v>
      </c>
      <c r="AM1239">
        <f>SUMIFS('总明细 源文件后台下'!W:W,'总明细 源文件后台下'!E:E,E1239,'总明细 源文件后台下'!C:C,"Adjustment",'总明细 源文件后台下'!F:F,"FBA Inventory Reimbursement - Damaged:Warehouse")</f>
        <v>0</v>
      </c>
      <c r="AN1239">
        <f>SUMIFS('总明细 源文件后台下'!W:W,'总明细 源文件后台下'!E:E,E1239,'总明细 源文件后台下'!C:C,"Adjustment",'总明细 源文件后台下'!F:F,"FBA Inventory Reimbursement - Customer Service Issue")</f>
        <v>0</v>
      </c>
      <c r="AO1239">
        <f>SUMIFS('总明细 源文件后台下'!W:W,'总明细 源文件后台下'!E:E,E1239,'总明细 源文件后台下'!C:C,"Adjustment",'总明细 源文件后台下'!F:F,"FBA Inventory Reimbursement - Fee Correction")</f>
        <v>0</v>
      </c>
      <c r="AP1239">
        <f>SUMIFS('总明细 源文件后台下'!W:W,'总明细 源文件后台下'!E:E,E1239,'总明细 源文件后台下'!C:C,"Adjustment",'总明细 源文件后台下'!F:F,"FBA Inventory Reimbursement - General Adjustment")</f>
        <v>0</v>
      </c>
      <c r="AQ1239">
        <f>SUMIFS('总明细 源文件后台下'!W:W,'总明细 源文件后台下'!E:E,E1239,'总明细 源文件后台下'!C:C,"Adjustment",'总明细 源文件后台下'!F:F,"FBA Inventory Reimbursement - Lost:Inbound")</f>
        <v>0</v>
      </c>
      <c r="AR1239">
        <f>SUMIFS('总明细 源文件后台下'!W:W,'总明细 源文件后台下'!E:E,E1239,'总明细 源文件后台下'!C:C,"Adjustment",'总明细 源文件后台下'!F:F,"FBA Inventory Reimbursement - Lost:Warehouse")</f>
        <v>0</v>
      </c>
      <c r="AS1239">
        <f>SUMIFS('总明细 源文件后台下'!W:W,'总明细 源文件后台下'!E:E,E1239,'总明细 源文件后台下'!C:C,"Adjustment",'总明细 源文件后台下'!F:F,"Non-subscription Fee Adjustment")</f>
        <v>0</v>
      </c>
      <c r="AT1239">
        <f>SUMIFS('总明细 源文件后台下'!W:W,'总明细 源文件后台下'!E:E,E1239,'总明细 源文件后台下'!C:C,"Adjustment",'总明细 源文件后台下'!F:F,"FBA Inventory Placement Service Fee")</f>
        <v>0</v>
      </c>
      <c r="AV1239">
        <f>SUMIF('FBA Customer Return Per Unit Fe'!B:B,E1239,'FBA Customer Return Per Unit Fe'!C:C)</f>
        <v>0</v>
      </c>
      <c r="AX1239">
        <f>(SUMIF('仓储费 源文件后台下'!C:C,E1239,'仓储费 源文件后台下'!V:V))*-1</f>
        <v>-1.5E-3</v>
      </c>
      <c r="AZ1239">
        <f>SUMIF('Disposal Fee销毁费用-160.95'!B:B,E1239,'Disposal Fee销毁费用-160.95'!D:D)*-1</f>
        <v>0</v>
      </c>
      <c r="BC1239">
        <f>IFERROR(VLOOKUP(F1239,'优惠券-86.4'!F:I,4,0),0)</f>
        <v>0</v>
      </c>
      <c r="BD1239">
        <f>IFERROR(VLOOKUP(F1239,'早评-120'!E:H,4,0),0)</f>
        <v>0</v>
      </c>
      <c r="BF1239">
        <f t="shared" si="152"/>
        <v>-1.5E-3</v>
      </c>
      <c r="BG1239">
        <f t="shared" si="153"/>
        <v>0</v>
      </c>
      <c r="BH1239">
        <f t="shared" si="154"/>
        <v>-9.75E-3</v>
      </c>
      <c r="BQ1239" s="45">
        <f t="shared" si="155"/>
        <v>-9.75E-3</v>
      </c>
      <c r="BR1239">
        <f>SUMIFS('9月销毁明细'!D:D,'9月销毁明细'!A:A,E1239,'9月销毁明细'!H:H,"Sellable")</f>
        <v>0</v>
      </c>
      <c r="BS1239">
        <f>SUMIFS('9月销毁明细'!G:G,'9月销毁明细'!A:A,E1239,'9月销毁明细'!H:H,"Sellable")</f>
        <v>0</v>
      </c>
      <c r="BT1239">
        <f>SUMIFS('9月销毁明细'!D:D,'9月销毁明细'!A:A,E1239,'9月销毁明细'!H:H,"Unsellable")</f>
        <v>0</v>
      </c>
      <c r="BU1239">
        <f>SUMIFS('9月销毁明细'!G:G,'9月销毁明细'!A:A,E1239,'9月销毁明细'!H:H,"Unsellable")</f>
        <v>0</v>
      </c>
      <c r="BW1239">
        <f>IFERROR(I1239*VLOOKUP(F1239,'9.3成本表'!C:L,10,0),0)</f>
        <v>0</v>
      </c>
      <c r="BX1239">
        <f t="shared" si="156"/>
        <v>0</v>
      </c>
      <c r="CC1239" s="45">
        <f t="shared" si="157"/>
        <v>-9.75E-3</v>
      </c>
      <c r="CD1239" s="45">
        <f t="shared" si="158"/>
        <v>0</v>
      </c>
      <c r="CE1239" s="45">
        <f t="shared" si="159"/>
        <v>0</v>
      </c>
    </row>
    <row r="1240" spans="1:83" x14ac:dyDescent="0.25">
      <c r="D1240" s="20" t="s">
        <v>2589</v>
      </c>
      <c r="E1240" s="20" t="s">
        <v>2590</v>
      </c>
      <c r="F1240" s="20">
        <v>6877</v>
      </c>
      <c r="G1240">
        <v>1234</v>
      </c>
      <c r="H1240" s="20"/>
      <c r="I1240">
        <f>SUMIFS('总明细 源文件后台下'!G:G,'总明细 源文件后台下'!E:E,E1240,'总明细 源文件后台下'!C:C,"Order")</f>
        <v>0</v>
      </c>
      <c r="J1240">
        <f>SUMIFS('总明细 源文件后台下'!M:M,'总明细 源文件后台下'!E:E,E1240,'总明细 源文件后台下'!C:C,"Order")</f>
        <v>0</v>
      </c>
      <c r="K1240">
        <f>SUMIFS('总明细 源文件后台下'!N:N,'总明细 源文件后台下'!E:E,E1240,'总明细 源文件后台下'!C:C,"Order")</f>
        <v>0</v>
      </c>
      <c r="L1240">
        <f>SUMIFS('总明细 源文件后台下'!O:O,'总明细 源文件后台下'!E:E,E1240,'总明细 源文件后台下'!C:C,"Order")</f>
        <v>0</v>
      </c>
      <c r="M1240">
        <f>SUMIFS('总明细 源文件后台下'!P:P,'总明细 源文件后台下'!E:E,E1240,'总明细 源文件后台下'!C:C,"Order")</f>
        <v>0</v>
      </c>
      <c r="N1240">
        <f>SUMIFS('总明细 源文件后台下'!Q:Q,'总明细 源文件后台下'!E:E,E1240,'总明细 源文件后台下'!C:C,"Order")</f>
        <v>0</v>
      </c>
      <c r="O1240">
        <f>SUMIFS('总明细 源文件后台下'!R:R,'总明细 源文件后台下'!E:E,E1240,'总明细 源文件后台下'!C:C,"Order")</f>
        <v>0</v>
      </c>
      <c r="P1240">
        <f>SUMIFS('总明细 源文件后台下'!S:S,'总明细 源文件后台下'!E:E,E1240,'总明细 源文件后台下'!C:C,"Order")</f>
        <v>0</v>
      </c>
      <c r="Q1240">
        <f>SUMIFS('总明细 源文件后台下'!T:T,'总明细 源文件后台下'!E:E,E1240,'总明细 源文件后台下'!C:C,"Order")</f>
        <v>0</v>
      </c>
      <c r="R1240">
        <f>SUMIFS('总明细 源文件后台下'!U:U,'总明细 源文件后台下'!E:E,E1240,'总明细 源文件后台下'!C:C,"Order")</f>
        <v>0</v>
      </c>
      <c r="S1240">
        <f>SUMIFS('总明细 源文件后台下'!V:V,'总明细 源文件后台下'!E:E,E1240,'总明细 源文件后台下'!C:C,"Order")</f>
        <v>0</v>
      </c>
      <c r="T1240">
        <f>SUMIFS('总明细 源文件后台下'!W:W,'总明细 源文件后台下'!E:E,E1240,'总明细 源文件后台下'!C:C,"Order")</f>
        <v>0</v>
      </c>
      <c r="U1240">
        <f>SUMIFS('总明细 源文件后台下'!G:G,'总明细 源文件后台下'!E:E,E1240,'总明细 源文件后台下'!C:C,"Refund")</f>
        <v>0</v>
      </c>
      <c r="V1240">
        <f>SUMIFS('总明细 源文件后台下'!M:M,'总明细 源文件后台下'!E:E,E1240,'总明细 源文件后台下'!C:C,"Refund")</f>
        <v>0</v>
      </c>
      <c r="W1240">
        <f>SUMIFS('总明细 源文件后台下'!N:N,'总明细 源文件后台下'!E:E,E1240,'总明细 源文件后台下'!C:C,"Refund")</f>
        <v>0</v>
      </c>
      <c r="X1240">
        <f>SUMIFS('总明细 源文件后台下'!O:O,'总明细 源文件后台下'!E:E,E1240,'总明细 源文件后台下'!C:C,"Refund")</f>
        <v>0</v>
      </c>
      <c r="Y1240">
        <f>SUMIFS('总明细 源文件后台下'!P:P,'总明细 源文件后台下'!E:E,E1240,'总明细 源文件后台下'!C:C,"Refund")</f>
        <v>0</v>
      </c>
      <c r="Z1240">
        <f>SUMIFS('总明细 源文件后台下'!Q:Q,'总明细 源文件后台下'!E:E,E1240,'总明细 源文件后台下'!C:C,"Refund")</f>
        <v>0</v>
      </c>
      <c r="AA1240">
        <f>SUMIFS('总明细 源文件后台下'!R:R,'总明细 源文件后台下'!E:E,E1240,'总明细 源文件后台下'!C:C,"Refund")</f>
        <v>0</v>
      </c>
      <c r="AB1240">
        <f>SUMIFS('总明细 源文件后台下'!S:S,'总明细 源文件后台下'!E:E,E1240,'总明细 源文件后台下'!C:C,"Refund")</f>
        <v>0</v>
      </c>
      <c r="AC1240">
        <f>SUMIFS('总明细 源文件后台下'!T:T,'总明细 源文件后台下'!E:E,E1240,'总明细 源文件后台下'!C:C,"Refund")</f>
        <v>0</v>
      </c>
      <c r="AD1240">
        <f>SUMIFS('总明细 源文件后台下'!U:U,'总明细 源文件后台下'!E:E,E1240,'总明细 源文件后台下'!C:C,"Refund")</f>
        <v>0</v>
      </c>
      <c r="AE1240">
        <f>SUMIFS('总明细 源文件后台下'!V:V,'总明细 源文件后台下'!E:E,E1240,'总明细 源文件后台下'!C:C,"Refund")</f>
        <v>0</v>
      </c>
      <c r="AF1240">
        <f>SUMIFS('总明细 源文件后台下'!W:W,'总明细 源文件后台下'!E:E,E1240,'总明细 源文件后台下'!C:C,"Refund")</f>
        <v>0</v>
      </c>
      <c r="AK1240">
        <f>(SUMIF('广告费 源文件后台下'!G:G,E1240,'广告费 源文件后台下'!M:M))*-1</f>
        <v>0</v>
      </c>
      <c r="AL1240">
        <f>SUMIFS('总明细 源文件后台下'!W:W,'总明细 源文件后台下'!E:E,E1240,'总明细 源文件后台下'!C:C,"Adjustment",'总明细 源文件后台下'!F:F,"FBA Inventory Reimbursement - Customer Return")</f>
        <v>0</v>
      </c>
      <c r="AM1240">
        <f>SUMIFS('总明细 源文件后台下'!W:W,'总明细 源文件后台下'!E:E,E1240,'总明细 源文件后台下'!C:C,"Adjustment",'总明细 源文件后台下'!F:F,"FBA Inventory Reimbursement - Damaged:Warehouse")</f>
        <v>0</v>
      </c>
      <c r="AN1240">
        <f>SUMIFS('总明细 源文件后台下'!W:W,'总明细 源文件后台下'!E:E,E1240,'总明细 源文件后台下'!C:C,"Adjustment",'总明细 源文件后台下'!F:F,"FBA Inventory Reimbursement - Customer Service Issue")</f>
        <v>0</v>
      </c>
      <c r="AO1240">
        <f>SUMIFS('总明细 源文件后台下'!W:W,'总明细 源文件后台下'!E:E,E1240,'总明细 源文件后台下'!C:C,"Adjustment",'总明细 源文件后台下'!F:F,"FBA Inventory Reimbursement - Fee Correction")</f>
        <v>0</v>
      </c>
      <c r="AP1240">
        <f>SUMIFS('总明细 源文件后台下'!W:W,'总明细 源文件后台下'!E:E,E1240,'总明细 源文件后台下'!C:C,"Adjustment",'总明细 源文件后台下'!F:F,"FBA Inventory Reimbursement - General Adjustment")</f>
        <v>0</v>
      </c>
      <c r="AQ1240">
        <f>SUMIFS('总明细 源文件后台下'!W:W,'总明细 源文件后台下'!E:E,E1240,'总明细 源文件后台下'!C:C,"Adjustment",'总明细 源文件后台下'!F:F,"FBA Inventory Reimbursement - Lost:Inbound")</f>
        <v>0</v>
      </c>
      <c r="AR1240">
        <f>SUMIFS('总明细 源文件后台下'!W:W,'总明细 源文件后台下'!E:E,E1240,'总明细 源文件后台下'!C:C,"Adjustment",'总明细 源文件后台下'!F:F,"FBA Inventory Reimbursement - Lost:Warehouse")</f>
        <v>0</v>
      </c>
      <c r="AS1240">
        <f>SUMIFS('总明细 源文件后台下'!W:W,'总明细 源文件后台下'!E:E,E1240,'总明细 源文件后台下'!C:C,"Adjustment",'总明细 源文件后台下'!F:F,"Non-subscription Fee Adjustment")</f>
        <v>0</v>
      </c>
      <c r="AT1240">
        <f>SUMIFS('总明细 源文件后台下'!W:W,'总明细 源文件后台下'!E:E,E1240,'总明细 源文件后台下'!C:C,"Adjustment",'总明细 源文件后台下'!F:F,"FBA Inventory Placement Service Fee")</f>
        <v>0</v>
      </c>
      <c r="AV1240">
        <f>SUMIF('FBA Customer Return Per Unit Fe'!B:B,E1240,'FBA Customer Return Per Unit Fe'!C:C)</f>
        <v>0</v>
      </c>
      <c r="AX1240">
        <f>(SUMIF('仓储费 源文件后台下'!C:C,E1240,'仓储费 源文件后台下'!V:V))*-1</f>
        <v>0</v>
      </c>
      <c r="AZ1240">
        <f>SUMIF('Disposal Fee销毁费用-160.95'!B:B,E1240,'Disposal Fee销毁费用-160.95'!D:D)*-1</f>
        <v>0</v>
      </c>
      <c r="BC1240">
        <f>IFERROR(VLOOKUP(F1240,'优惠券-86.4'!F:I,4,0),0)</f>
        <v>0</v>
      </c>
      <c r="BD1240">
        <f>IFERROR(VLOOKUP(F1240,'早评-120'!E:H,4,0),0)</f>
        <v>0</v>
      </c>
      <c r="BF1240">
        <f t="shared" si="152"/>
        <v>0</v>
      </c>
      <c r="BG1240">
        <f t="shared" si="153"/>
        <v>0</v>
      </c>
      <c r="BH1240">
        <f t="shared" si="154"/>
        <v>0</v>
      </c>
      <c r="BQ1240" s="45">
        <f t="shared" si="155"/>
        <v>0</v>
      </c>
      <c r="BR1240">
        <f>SUMIFS('9月销毁明细'!D:D,'9月销毁明细'!A:A,E1240,'9月销毁明细'!H:H,"Sellable")</f>
        <v>0</v>
      </c>
      <c r="BS1240">
        <f>SUMIFS('9月销毁明细'!G:G,'9月销毁明细'!A:A,E1240,'9月销毁明细'!H:H,"Sellable")</f>
        <v>0</v>
      </c>
      <c r="BT1240">
        <f>SUMIFS('9月销毁明细'!D:D,'9月销毁明细'!A:A,E1240,'9月销毁明细'!H:H,"Unsellable")</f>
        <v>0</v>
      </c>
      <c r="BU1240">
        <f>SUMIFS('9月销毁明细'!G:G,'9月销毁明细'!A:A,E1240,'9月销毁明细'!H:H,"Unsellable")</f>
        <v>0</v>
      </c>
      <c r="BW1240">
        <f>IFERROR(I1240*VLOOKUP(F1240,'9.3成本表'!C:L,10,0),0)</f>
        <v>0</v>
      </c>
      <c r="BX1240">
        <f t="shared" si="156"/>
        <v>0</v>
      </c>
      <c r="CC1240" s="45">
        <f t="shared" si="157"/>
        <v>0</v>
      </c>
      <c r="CD1240" s="45">
        <f t="shared" si="158"/>
        <v>0</v>
      </c>
      <c r="CE1240" s="45">
        <f t="shared" si="159"/>
        <v>0</v>
      </c>
    </row>
    <row r="1241" spans="1:83" x14ac:dyDescent="0.25">
      <c r="D1241" s="20" t="s">
        <v>2591</v>
      </c>
      <c r="E1241" s="20" t="s">
        <v>2592</v>
      </c>
      <c r="F1241" s="20">
        <v>6877</v>
      </c>
      <c r="G1241">
        <v>1235</v>
      </c>
      <c r="H1241" s="20"/>
      <c r="I1241">
        <f>SUMIFS('总明细 源文件后台下'!G:G,'总明细 源文件后台下'!E:E,E1241,'总明细 源文件后台下'!C:C,"Order")</f>
        <v>0</v>
      </c>
      <c r="J1241">
        <f>SUMIFS('总明细 源文件后台下'!M:M,'总明细 源文件后台下'!E:E,E1241,'总明细 源文件后台下'!C:C,"Order")</f>
        <v>0</v>
      </c>
      <c r="K1241">
        <f>SUMIFS('总明细 源文件后台下'!N:N,'总明细 源文件后台下'!E:E,E1241,'总明细 源文件后台下'!C:C,"Order")</f>
        <v>0</v>
      </c>
      <c r="L1241">
        <f>SUMIFS('总明细 源文件后台下'!O:O,'总明细 源文件后台下'!E:E,E1241,'总明细 源文件后台下'!C:C,"Order")</f>
        <v>0</v>
      </c>
      <c r="M1241">
        <f>SUMIFS('总明细 源文件后台下'!P:P,'总明细 源文件后台下'!E:E,E1241,'总明细 源文件后台下'!C:C,"Order")</f>
        <v>0</v>
      </c>
      <c r="N1241">
        <f>SUMIFS('总明细 源文件后台下'!Q:Q,'总明细 源文件后台下'!E:E,E1241,'总明细 源文件后台下'!C:C,"Order")</f>
        <v>0</v>
      </c>
      <c r="O1241">
        <f>SUMIFS('总明细 源文件后台下'!R:R,'总明细 源文件后台下'!E:E,E1241,'总明细 源文件后台下'!C:C,"Order")</f>
        <v>0</v>
      </c>
      <c r="P1241">
        <f>SUMIFS('总明细 源文件后台下'!S:S,'总明细 源文件后台下'!E:E,E1241,'总明细 源文件后台下'!C:C,"Order")</f>
        <v>0</v>
      </c>
      <c r="Q1241">
        <f>SUMIFS('总明细 源文件后台下'!T:T,'总明细 源文件后台下'!E:E,E1241,'总明细 源文件后台下'!C:C,"Order")</f>
        <v>0</v>
      </c>
      <c r="R1241">
        <f>SUMIFS('总明细 源文件后台下'!U:U,'总明细 源文件后台下'!E:E,E1241,'总明细 源文件后台下'!C:C,"Order")</f>
        <v>0</v>
      </c>
      <c r="S1241">
        <f>SUMIFS('总明细 源文件后台下'!V:V,'总明细 源文件后台下'!E:E,E1241,'总明细 源文件后台下'!C:C,"Order")</f>
        <v>0</v>
      </c>
      <c r="T1241">
        <f>SUMIFS('总明细 源文件后台下'!W:W,'总明细 源文件后台下'!E:E,E1241,'总明细 源文件后台下'!C:C,"Order")</f>
        <v>0</v>
      </c>
      <c r="U1241">
        <f>SUMIFS('总明细 源文件后台下'!G:G,'总明细 源文件后台下'!E:E,E1241,'总明细 源文件后台下'!C:C,"Refund")</f>
        <v>0</v>
      </c>
      <c r="V1241">
        <f>SUMIFS('总明细 源文件后台下'!M:M,'总明细 源文件后台下'!E:E,E1241,'总明细 源文件后台下'!C:C,"Refund")</f>
        <v>0</v>
      </c>
      <c r="W1241">
        <f>SUMIFS('总明细 源文件后台下'!N:N,'总明细 源文件后台下'!E:E,E1241,'总明细 源文件后台下'!C:C,"Refund")</f>
        <v>0</v>
      </c>
      <c r="X1241">
        <f>SUMIFS('总明细 源文件后台下'!O:O,'总明细 源文件后台下'!E:E,E1241,'总明细 源文件后台下'!C:C,"Refund")</f>
        <v>0</v>
      </c>
      <c r="Y1241">
        <f>SUMIFS('总明细 源文件后台下'!P:P,'总明细 源文件后台下'!E:E,E1241,'总明细 源文件后台下'!C:C,"Refund")</f>
        <v>0</v>
      </c>
      <c r="Z1241">
        <f>SUMIFS('总明细 源文件后台下'!Q:Q,'总明细 源文件后台下'!E:E,E1241,'总明细 源文件后台下'!C:C,"Refund")</f>
        <v>0</v>
      </c>
      <c r="AA1241">
        <f>SUMIFS('总明细 源文件后台下'!R:R,'总明细 源文件后台下'!E:E,E1241,'总明细 源文件后台下'!C:C,"Refund")</f>
        <v>0</v>
      </c>
      <c r="AB1241">
        <f>SUMIFS('总明细 源文件后台下'!S:S,'总明细 源文件后台下'!E:E,E1241,'总明细 源文件后台下'!C:C,"Refund")</f>
        <v>0</v>
      </c>
      <c r="AC1241">
        <f>SUMIFS('总明细 源文件后台下'!T:T,'总明细 源文件后台下'!E:E,E1241,'总明细 源文件后台下'!C:C,"Refund")</f>
        <v>0</v>
      </c>
      <c r="AD1241">
        <f>SUMIFS('总明细 源文件后台下'!U:U,'总明细 源文件后台下'!E:E,E1241,'总明细 源文件后台下'!C:C,"Refund")</f>
        <v>0</v>
      </c>
      <c r="AE1241">
        <f>SUMIFS('总明细 源文件后台下'!V:V,'总明细 源文件后台下'!E:E,E1241,'总明细 源文件后台下'!C:C,"Refund")</f>
        <v>0</v>
      </c>
      <c r="AF1241">
        <f>SUMIFS('总明细 源文件后台下'!W:W,'总明细 源文件后台下'!E:E,E1241,'总明细 源文件后台下'!C:C,"Refund")</f>
        <v>0</v>
      </c>
      <c r="AK1241">
        <f>(SUMIF('广告费 源文件后台下'!G:G,E1241,'广告费 源文件后台下'!M:M))*-1</f>
        <v>0</v>
      </c>
      <c r="AL1241">
        <f>SUMIFS('总明细 源文件后台下'!W:W,'总明细 源文件后台下'!E:E,E1241,'总明细 源文件后台下'!C:C,"Adjustment",'总明细 源文件后台下'!F:F,"FBA Inventory Reimbursement - Customer Return")</f>
        <v>0</v>
      </c>
      <c r="AM1241">
        <f>SUMIFS('总明细 源文件后台下'!W:W,'总明细 源文件后台下'!E:E,E1241,'总明细 源文件后台下'!C:C,"Adjustment",'总明细 源文件后台下'!F:F,"FBA Inventory Reimbursement - Damaged:Warehouse")</f>
        <v>0</v>
      </c>
      <c r="AN1241">
        <f>SUMIFS('总明细 源文件后台下'!W:W,'总明细 源文件后台下'!E:E,E1241,'总明细 源文件后台下'!C:C,"Adjustment",'总明细 源文件后台下'!F:F,"FBA Inventory Reimbursement - Customer Service Issue")</f>
        <v>0</v>
      </c>
      <c r="AO1241">
        <f>SUMIFS('总明细 源文件后台下'!W:W,'总明细 源文件后台下'!E:E,E1241,'总明细 源文件后台下'!C:C,"Adjustment",'总明细 源文件后台下'!F:F,"FBA Inventory Reimbursement - Fee Correction")</f>
        <v>0</v>
      </c>
      <c r="AP1241">
        <f>SUMIFS('总明细 源文件后台下'!W:W,'总明细 源文件后台下'!E:E,E1241,'总明细 源文件后台下'!C:C,"Adjustment",'总明细 源文件后台下'!F:F,"FBA Inventory Reimbursement - General Adjustment")</f>
        <v>0</v>
      </c>
      <c r="AQ1241">
        <f>SUMIFS('总明细 源文件后台下'!W:W,'总明细 源文件后台下'!E:E,E1241,'总明细 源文件后台下'!C:C,"Adjustment",'总明细 源文件后台下'!F:F,"FBA Inventory Reimbursement - Lost:Inbound")</f>
        <v>0</v>
      </c>
      <c r="AR1241">
        <f>SUMIFS('总明细 源文件后台下'!W:W,'总明细 源文件后台下'!E:E,E1241,'总明细 源文件后台下'!C:C,"Adjustment",'总明细 源文件后台下'!F:F,"FBA Inventory Reimbursement - Lost:Warehouse")</f>
        <v>0</v>
      </c>
      <c r="AS1241">
        <f>SUMIFS('总明细 源文件后台下'!W:W,'总明细 源文件后台下'!E:E,E1241,'总明细 源文件后台下'!C:C,"Adjustment",'总明细 源文件后台下'!F:F,"Non-subscription Fee Adjustment")</f>
        <v>0</v>
      </c>
      <c r="AT1241">
        <f>SUMIFS('总明细 源文件后台下'!W:W,'总明细 源文件后台下'!E:E,E1241,'总明细 源文件后台下'!C:C,"Adjustment",'总明细 源文件后台下'!F:F,"FBA Inventory Placement Service Fee")</f>
        <v>0</v>
      </c>
      <c r="AV1241">
        <f>SUMIF('FBA Customer Return Per Unit Fe'!B:B,E1241,'FBA Customer Return Per Unit Fe'!C:C)</f>
        <v>0</v>
      </c>
      <c r="AX1241">
        <f>(SUMIF('仓储费 源文件后台下'!C:C,E1241,'仓储费 源文件后台下'!V:V))*-1</f>
        <v>0</v>
      </c>
      <c r="AZ1241">
        <f>SUMIF('Disposal Fee销毁费用-160.95'!B:B,E1241,'Disposal Fee销毁费用-160.95'!D:D)*-1</f>
        <v>0</v>
      </c>
      <c r="BC1241">
        <f>IFERROR(VLOOKUP(F1241,'优惠券-86.4'!F:I,4,0),0)</f>
        <v>0</v>
      </c>
      <c r="BD1241">
        <f>IFERROR(VLOOKUP(F1241,'早评-120'!E:H,4,0),0)</f>
        <v>0</v>
      </c>
      <c r="BF1241">
        <f t="shared" si="152"/>
        <v>0</v>
      </c>
      <c r="BG1241">
        <f t="shared" si="153"/>
        <v>0</v>
      </c>
      <c r="BH1241">
        <f t="shared" si="154"/>
        <v>0</v>
      </c>
      <c r="BQ1241" s="45">
        <f t="shared" si="155"/>
        <v>0</v>
      </c>
      <c r="BR1241">
        <f>SUMIFS('9月销毁明细'!D:D,'9月销毁明细'!A:A,E1241,'9月销毁明细'!H:H,"Sellable")</f>
        <v>0</v>
      </c>
      <c r="BS1241">
        <f>SUMIFS('9月销毁明细'!G:G,'9月销毁明细'!A:A,E1241,'9月销毁明细'!H:H,"Sellable")</f>
        <v>0</v>
      </c>
      <c r="BT1241">
        <f>SUMIFS('9月销毁明细'!D:D,'9月销毁明细'!A:A,E1241,'9月销毁明细'!H:H,"Unsellable")</f>
        <v>0</v>
      </c>
      <c r="BU1241">
        <f>SUMIFS('9月销毁明细'!G:G,'9月销毁明细'!A:A,E1241,'9月销毁明细'!H:H,"Unsellable")</f>
        <v>0</v>
      </c>
      <c r="BW1241">
        <f>IFERROR(I1241*VLOOKUP(F1241,'9.3成本表'!C:L,10,0),0)</f>
        <v>0</v>
      </c>
      <c r="BX1241">
        <f t="shared" si="156"/>
        <v>0</v>
      </c>
      <c r="CC1241" s="45">
        <f t="shared" si="157"/>
        <v>0</v>
      </c>
      <c r="CD1241" s="45">
        <f t="shared" si="158"/>
        <v>0</v>
      </c>
      <c r="CE1241" s="45">
        <f t="shared" si="159"/>
        <v>0</v>
      </c>
    </row>
    <row r="1242" spans="1:83" x14ac:dyDescent="0.25">
      <c r="D1242" s="20" t="s">
        <v>2593</v>
      </c>
      <c r="E1242" s="20" t="s">
        <v>2594</v>
      </c>
      <c r="F1242" s="20">
        <v>6877</v>
      </c>
      <c r="G1242">
        <v>1236</v>
      </c>
      <c r="H1242" s="20"/>
      <c r="I1242">
        <f>SUMIFS('总明细 源文件后台下'!G:G,'总明细 源文件后台下'!E:E,E1242,'总明细 源文件后台下'!C:C,"Order")</f>
        <v>0</v>
      </c>
      <c r="J1242">
        <f>SUMIFS('总明细 源文件后台下'!M:M,'总明细 源文件后台下'!E:E,E1242,'总明细 源文件后台下'!C:C,"Order")</f>
        <v>0</v>
      </c>
      <c r="K1242">
        <f>SUMIFS('总明细 源文件后台下'!N:N,'总明细 源文件后台下'!E:E,E1242,'总明细 源文件后台下'!C:C,"Order")</f>
        <v>0</v>
      </c>
      <c r="L1242">
        <f>SUMIFS('总明细 源文件后台下'!O:O,'总明细 源文件后台下'!E:E,E1242,'总明细 源文件后台下'!C:C,"Order")</f>
        <v>0</v>
      </c>
      <c r="M1242">
        <f>SUMIFS('总明细 源文件后台下'!P:P,'总明细 源文件后台下'!E:E,E1242,'总明细 源文件后台下'!C:C,"Order")</f>
        <v>0</v>
      </c>
      <c r="N1242">
        <f>SUMIFS('总明细 源文件后台下'!Q:Q,'总明细 源文件后台下'!E:E,E1242,'总明细 源文件后台下'!C:C,"Order")</f>
        <v>0</v>
      </c>
      <c r="O1242">
        <f>SUMIFS('总明细 源文件后台下'!R:R,'总明细 源文件后台下'!E:E,E1242,'总明细 源文件后台下'!C:C,"Order")</f>
        <v>0</v>
      </c>
      <c r="P1242">
        <f>SUMIFS('总明细 源文件后台下'!S:S,'总明细 源文件后台下'!E:E,E1242,'总明细 源文件后台下'!C:C,"Order")</f>
        <v>0</v>
      </c>
      <c r="Q1242">
        <f>SUMIFS('总明细 源文件后台下'!T:T,'总明细 源文件后台下'!E:E,E1242,'总明细 源文件后台下'!C:C,"Order")</f>
        <v>0</v>
      </c>
      <c r="R1242">
        <f>SUMIFS('总明细 源文件后台下'!U:U,'总明细 源文件后台下'!E:E,E1242,'总明细 源文件后台下'!C:C,"Order")</f>
        <v>0</v>
      </c>
      <c r="S1242">
        <f>SUMIFS('总明细 源文件后台下'!V:V,'总明细 源文件后台下'!E:E,E1242,'总明细 源文件后台下'!C:C,"Order")</f>
        <v>0</v>
      </c>
      <c r="T1242">
        <f>SUMIFS('总明细 源文件后台下'!W:W,'总明细 源文件后台下'!E:E,E1242,'总明细 源文件后台下'!C:C,"Order")</f>
        <v>0</v>
      </c>
      <c r="U1242">
        <f>SUMIFS('总明细 源文件后台下'!G:G,'总明细 源文件后台下'!E:E,E1242,'总明细 源文件后台下'!C:C,"Refund")</f>
        <v>0</v>
      </c>
      <c r="V1242">
        <f>SUMIFS('总明细 源文件后台下'!M:M,'总明细 源文件后台下'!E:E,E1242,'总明细 源文件后台下'!C:C,"Refund")</f>
        <v>0</v>
      </c>
      <c r="W1242">
        <f>SUMIFS('总明细 源文件后台下'!N:N,'总明细 源文件后台下'!E:E,E1242,'总明细 源文件后台下'!C:C,"Refund")</f>
        <v>0</v>
      </c>
      <c r="X1242">
        <f>SUMIFS('总明细 源文件后台下'!O:O,'总明细 源文件后台下'!E:E,E1242,'总明细 源文件后台下'!C:C,"Refund")</f>
        <v>0</v>
      </c>
      <c r="Y1242">
        <f>SUMIFS('总明细 源文件后台下'!P:P,'总明细 源文件后台下'!E:E,E1242,'总明细 源文件后台下'!C:C,"Refund")</f>
        <v>0</v>
      </c>
      <c r="Z1242">
        <f>SUMIFS('总明细 源文件后台下'!Q:Q,'总明细 源文件后台下'!E:E,E1242,'总明细 源文件后台下'!C:C,"Refund")</f>
        <v>0</v>
      </c>
      <c r="AA1242">
        <f>SUMIFS('总明细 源文件后台下'!R:R,'总明细 源文件后台下'!E:E,E1242,'总明细 源文件后台下'!C:C,"Refund")</f>
        <v>0</v>
      </c>
      <c r="AB1242">
        <f>SUMIFS('总明细 源文件后台下'!S:S,'总明细 源文件后台下'!E:E,E1242,'总明细 源文件后台下'!C:C,"Refund")</f>
        <v>0</v>
      </c>
      <c r="AC1242">
        <f>SUMIFS('总明细 源文件后台下'!T:T,'总明细 源文件后台下'!E:E,E1242,'总明细 源文件后台下'!C:C,"Refund")</f>
        <v>0</v>
      </c>
      <c r="AD1242">
        <f>SUMIFS('总明细 源文件后台下'!U:U,'总明细 源文件后台下'!E:E,E1242,'总明细 源文件后台下'!C:C,"Refund")</f>
        <v>0</v>
      </c>
      <c r="AE1242">
        <f>SUMIFS('总明细 源文件后台下'!V:V,'总明细 源文件后台下'!E:E,E1242,'总明细 源文件后台下'!C:C,"Refund")</f>
        <v>0</v>
      </c>
      <c r="AF1242">
        <f>SUMIFS('总明细 源文件后台下'!W:W,'总明细 源文件后台下'!E:E,E1242,'总明细 源文件后台下'!C:C,"Refund")</f>
        <v>0</v>
      </c>
      <c r="AK1242">
        <f>(SUMIF('广告费 源文件后台下'!G:G,E1242,'广告费 源文件后台下'!M:M))*-1</f>
        <v>0</v>
      </c>
      <c r="AL1242">
        <f>SUMIFS('总明细 源文件后台下'!W:W,'总明细 源文件后台下'!E:E,E1242,'总明细 源文件后台下'!C:C,"Adjustment",'总明细 源文件后台下'!F:F,"FBA Inventory Reimbursement - Customer Return")</f>
        <v>0</v>
      </c>
      <c r="AM1242">
        <f>SUMIFS('总明细 源文件后台下'!W:W,'总明细 源文件后台下'!E:E,E1242,'总明细 源文件后台下'!C:C,"Adjustment",'总明细 源文件后台下'!F:F,"FBA Inventory Reimbursement - Damaged:Warehouse")</f>
        <v>0</v>
      </c>
      <c r="AN1242">
        <f>SUMIFS('总明细 源文件后台下'!W:W,'总明细 源文件后台下'!E:E,E1242,'总明细 源文件后台下'!C:C,"Adjustment",'总明细 源文件后台下'!F:F,"FBA Inventory Reimbursement - Customer Service Issue")</f>
        <v>0</v>
      </c>
      <c r="AO1242">
        <f>SUMIFS('总明细 源文件后台下'!W:W,'总明细 源文件后台下'!E:E,E1242,'总明细 源文件后台下'!C:C,"Adjustment",'总明细 源文件后台下'!F:F,"FBA Inventory Reimbursement - Fee Correction")</f>
        <v>0</v>
      </c>
      <c r="AP1242">
        <f>SUMIFS('总明细 源文件后台下'!W:W,'总明细 源文件后台下'!E:E,E1242,'总明细 源文件后台下'!C:C,"Adjustment",'总明细 源文件后台下'!F:F,"FBA Inventory Reimbursement - General Adjustment")</f>
        <v>0</v>
      </c>
      <c r="AQ1242">
        <f>SUMIFS('总明细 源文件后台下'!W:W,'总明细 源文件后台下'!E:E,E1242,'总明细 源文件后台下'!C:C,"Adjustment",'总明细 源文件后台下'!F:F,"FBA Inventory Reimbursement - Lost:Inbound")</f>
        <v>0</v>
      </c>
      <c r="AR1242">
        <f>SUMIFS('总明细 源文件后台下'!W:W,'总明细 源文件后台下'!E:E,E1242,'总明细 源文件后台下'!C:C,"Adjustment",'总明细 源文件后台下'!F:F,"FBA Inventory Reimbursement - Lost:Warehouse")</f>
        <v>0</v>
      </c>
      <c r="AS1242">
        <f>SUMIFS('总明细 源文件后台下'!W:W,'总明细 源文件后台下'!E:E,E1242,'总明细 源文件后台下'!C:C,"Adjustment",'总明细 源文件后台下'!F:F,"Non-subscription Fee Adjustment")</f>
        <v>0</v>
      </c>
      <c r="AT1242">
        <f>SUMIFS('总明细 源文件后台下'!W:W,'总明细 源文件后台下'!E:E,E1242,'总明细 源文件后台下'!C:C,"Adjustment",'总明细 源文件后台下'!F:F,"FBA Inventory Placement Service Fee")</f>
        <v>0</v>
      </c>
      <c r="AV1242">
        <f>SUMIF('FBA Customer Return Per Unit Fe'!B:B,E1242,'FBA Customer Return Per Unit Fe'!C:C)</f>
        <v>0</v>
      </c>
      <c r="AX1242">
        <f>(SUMIF('仓储费 源文件后台下'!C:C,E1242,'仓储费 源文件后台下'!V:V))*-1</f>
        <v>0</v>
      </c>
      <c r="AZ1242">
        <f>SUMIF('Disposal Fee销毁费用-160.95'!B:B,E1242,'Disposal Fee销毁费用-160.95'!D:D)*-1</f>
        <v>0</v>
      </c>
      <c r="BC1242">
        <f>IFERROR(VLOOKUP(F1242,'优惠券-86.4'!F:I,4,0),0)</f>
        <v>0</v>
      </c>
      <c r="BD1242">
        <f>IFERROR(VLOOKUP(F1242,'早评-120'!E:H,4,0),0)</f>
        <v>0</v>
      </c>
      <c r="BF1242">
        <f t="shared" si="152"/>
        <v>0</v>
      </c>
      <c r="BG1242">
        <f t="shared" si="153"/>
        <v>0</v>
      </c>
      <c r="BH1242">
        <f t="shared" si="154"/>
        <v>0</v>
      </c>
      <c r="BQ1242" s="45">
        <f t="shared" si="155"/>
        <v>0</v>
      </c>
      <c r="BR1242">
        <f>SUMIFS('9月销毁明细'!D:D,'9月销毁明细'!A:A,E1242,'9月销毁明细'!H:H,"Sellable")</f>
        <v>0</v>
      </c>
      <c r="BS1242">
        <f>SUMIFS('9月销毁明细'!G:G,'9月销毁明细'!A:A,E1242,'9月销毁明细'!H:H,"Sellable")</f>
        <v>0</v>
      </c>
      <c r="BT1242">
        <f>SUMIFS('9月销毁明细'!D:D,'9月销毁明细'!A:A,E1242,'9月销毁明细'!H:H,"Unsellable")</f>
        <v>0</v>
      </c>
      <c r="BU1242">
        <f>SUMIFS('9月销毁明细'!G:G,'9月销毁明细'!A:A,E1242,'9月销毁明细'!H:H,"Unsellable")</f>
        <v>0</v>
      </c>
      <c r="BW1242">
        <f>IFERROR(I1242*VLOOKUP(F1242,'9.3成本表'!C:L,10,0),0)</f>
        <v>0</v>
      </c>
      <c r="BX1242">
        <f t="shared" si="156"/>
        <v>0</v>
      </c>
      <c r="CC1242" s="45">
        <f t="shared" si="157"/>
        <v>0</v>
      </c>
      <c r="CD1242" s="45">
        <f t="shared" si="158"/>
        <v>0</v>
      </c>
      <c r="CE1242" s="45">
        <f t="shared" si="159"/>
        <v>0</v>
      </c>
    </row>
    <row r="1245" spans="1:83" s="57" customFormat="1" x14ac:dyDescent="0.25">
      <c r="A1245" s="57" t="s">
        <v>2595</v>
      </c>
      <c r="I1245" s="57">
        <f>SUM(I6:I1244)</f>
        <v>1035</v>
      </c>
      <c r="J1245" s="57">
        <f>SUM(J6:J1244)</f>
        <v>20944.760000000006</v>
      </c>
      <c r="K1245" s="57">
        <f>SUM(K6:K1244)</f>
        <v>307.80000000000007</v>
      </c>
      <c r="L1245" s="57">
        <f t="shared" ref="L1245:T1245" si="160">SUM(L6:L1244)</f>
        <v>0</v>
      </c>
      <c r="M1245" s="57">
        <f t="shared" si="160"/>
        <v>-306.84999999999997</v>
      </c>
      <c r="N1245" s="57">
        <f t="shared" si="160"/>
        <v>394.22000000000008</v>
      </c>
      <c r="O1245" s="57">
        <f t="shared" si="160"/>
        <v>-394.22000000000008</v>
      </c>
      <c r="P1245" s="57">
        <f t="shared" si="160"/>
        <v>-3527.5099999999993</v>
      </c>
      <c r="Q1245" s="57">
        <f t="shared" si="160"/>
        <v>-4839.6700000000019</v>
      </c>
      <c r="R1245" s="57">
        <f t="shared" si="160"/>
        <v>0</v>
      </c>
      <c r="S1245" s="57">
        <f t="shared" si="160"/>
        <v>0</v>
      </c>
      <c r="T1245" s="57">
        <f t="shared" si="160"/>
        <v>12578.53</v>
      </c>
      <c r="U1245" s="57">
        <f t="shared" ref="U1245:AE1245" si="161">SUM(U6:U1244)</f>
        <v>236</v>
      </c>
      <c r="V1245" s="57">
        <f t="shared" si="161"/>
        <v>-4980.3599999999951</v>
      </c>
      <c r="W1245" s="57">
        <f t="shared" si="161"/>
        <v>-3.19</v>
      </c>
      <c r="X1245" s="57">
        <f t="shared" si="161"/>
        <v>0</v>
      </c>
      <c r="Y1245" s="57">
        <f t="shared" si="161"/>
        <v>50.88000000000001</v>
      </c>
      <c r="Z1245" s="57">
        <f t="shared" si="161"/>
        <v>-85.579999999999984</v>
      </c>
      <c r="AA1245" s="57">
        <f t="shared" si="161"/>
        <v>85.579999999999984</v>
      </c>
      <c r="AB1245" s="57">
        <f t="shared" si="161"/>
        <v>671.33999999999969</v>
      </c>
      <c r="AC1245" s="57">
        <f t="shared" si="161"/>
        <v>0</v>
      </c>
      <c r="AD1245" s="57">
        <f t="shared" si="161"/>
        <v>0</v>
      </c>
      <c r="AE1245" s="57">
        <f t="shared" si="161"/>
        <v>5.18</v>
      </c>
      <c r="AF1245" s="57">
        <f>SUM(AF1:AF1244)</f>
        <v>-4256.1499999999996</v>
      </c>
      <c r="AG1245" s="57">
        <f t="shared" ref="AG1245:BF1245" si="162">SUM(AG1:AG1244)</f>
        <v>0</v>
      </c>
      <c r="AH1245" s="57">
        <f t="shared" si="162"/>
        <v>0</v>
      </c>
      <c r="AI1245" s="62">
        <f t="shared" si="162"/>
        <v>-79.98</v>
      </c>
      <c r="AJ1245" s="57">
        <f t="shared" si="162"/>
        <v>0</v>
      </c>
      <c r="AK1245" s="57">
        <f t="shared" si="162"/>
        <v>-2383.2199999999984</v>
      </c>
      <c r="AL1245" s="57">
        <f t="shared" si="162"/>
        <v>188.54000000000002</v>
      </c>
      <c r="AM1245" s="57">
        <f t="shared" si="162"/>
        <v>8.7899999999999991</v>
      </c>
      <c r="AN1245" s="57">
        <f t="shared" si="162"/>
        <v>26.66</v>
      </c>
      <c r="AO1245" s="57">
        <f t="shared" si="162"/>
        <v>0</v>
      </c>
      <c r="AP1245" s="57">
        <f t="shared" si="162"/>
        <v>0</v>
      </c>
      <c r="AQ1245" s="57">
        <f t="shared" si="162"/>
        <v>0</v>
      </c>
      <c r="AR1245" s="57">
        <f t="shared" si="162"/>
        <v>17.420000000000002</v>
      </c>
      <c r="AS1245" s="57">
        <f t="shared" si="162"/>
        <v>0</v>
      </c>
      <c r="AT1245" s="57">
        <f t="shared" si="162"/>
        <v>0</v>
      </c>
      <c r="AU1245" s="57">
        <f t="shared" si="162"/>
        <v>0</v>
      </c>
      <c r="AV1245" s="57">
        <f t="shared" si="162"/>
        <v>-886.55000000000075</v>
      </c>
      <c r="AW1245" s="57">
        <f t="shared" si="162"/>
        <v>0</v>
      </c>
      <c r="AX1245" s="57">
        <f t="shared" si="162"/>
        <v>-260.97679999999997</v>
      </c>
      <c r="AY1245" s="57">
        <f t="shared" si="162"/>
        <v>0</v>
      </c>
      <c r="AZ1245" s="57">
        <f t="shared" si="162"/>
        <v>-160.94999999999996</v>
      </c>
      <c r="BA1245" s="57">
        <f t="shared" si="162"/>
        <v>0</v>
      </c>
      <c r="BB1245" s="57">
        <f t="shared" si="162"/>
        <v>0</v>
      </c>
      <c r="BC1245" s="57">
        <f t="shared" si="162"/>
        <v>-86.400000000000063</v>
      </c>
      <c r="BD1245" s="57">
        <f t="shared" si="162"/>
        <v>-120</v>
      </c>
      <c r="BE1245" s="57">
        <f t="shared" si="162"/>
        <v>0</v>
      </c>
      <c r="BF1245" s="57">
        <f t="shared" si="162"/>
        <v>4585.7131999999992</v>
      </c>
      <c r="BG1245" s="63"/>
      <c r="BH1245" s="63">
        <f>SUM(BH1:BH1244)</f>
        <v>29807.135799999967</v>
      </c>
      <c r="BI1245" s="63"/>
      <c r="BJ1245" s="63"/>
      <c r="BK1245" s="63"/>
      <c r="BL1245" s="63"/>
      <c r="BM1245" s="63"/>
      <c r="BN1245" s="63"/>
      <c r="BO1245" s="63"/>
      <c r="BP1245" s="63"/>
      <c r="BQ1245" s="63">
        <f>SUM(BQ1:BQ1244)</f>
        <v>29807.135799999967</v>
      </c>
      <c r="BR1245" s="57">
        <f>SUM(BR3:BR1244)</f>
        <v>4</v>
      </c>
      <c r="BS1245" s="57">
        <f>SUM(BS3:BS1244)</f>
        <v>103.84</v>
      </c>
      <c r="BT1245" s="57">
        <f>SUM(BT3:BT1244)</f>
        <v>10</v>
      </c>
      <c r="BU1245" s="57">
        <f>SUM(BU3:BU1244)</f>
        <v>355.19999999999993</v>
      </c>
      <c r="BW1245" s="57">
        <f>SUM(BW6:BW1244)</f>
        <v>21482.599999999995</v>
      </c>
      <c r="BX1245" s="57">
        <f>SUM(BX6:BX1244)</f>
        <v>13724.100000000029</v>
      </c>
      <c r="CC1245" s="63">
        <f>SUM(CC6:CC1244)</f>
        <v>-5858.6042000000007</v>
      </c>
      <c r="CD1245" s="63">
        <f>IFERROR(CC1245/(J1245*6.5),0)</f>
        <v>-4.3033375559181533E-2</v>
      </c>
      <c r="CE1245" s="63">
        <f>IFERROR(CC1245/(BW1245+BX1245),0)</f>
        <v>-0.16640594545924486</v>
      </c>
    </row>
    <row r="1246" spans="1:83" x14ac:dyDescent="0.25">
      <c r="A1246" t="s">
        <v>2596</v>
      </c>
      <c r="I1246">
        <v>1035</v>
      </c>
      <c r="J1246">
        <v>20944.759999999998</v>
      </c>
      <c r="K1246">
        <v>307.8</v>
      </c>
      <c r="L1246">
        <v>0</v>
      </c>
      <c r="M1246">
        <v>-306.85000000000002</v>
      </c>
      <c r="N1246">
        <v>394.22</v>
      </c>
      <c r="O1246">
        <v>-394.22</v>
      </c>
      <c r="P1246">
        <v>-3527.51</v>
      </c>
      <c r="Q1246">
        <v>-4839.67</v>
      </c>
      <c r="R1246">
        <v>0</v>
      </c>
      <c r="S1246">
        <v>0</v>
      </c>
      <c r="T1246" s="30">
        <v>12578.53</v>
      </c>
      <c r="U1246">
        <v>236</v>
      </c>
      <c r="V1246">
        <v>-4980.3599999999997</v>
      </c>
      <c r="W1246">
        <v>-3.19</v>
      </c>
      <c r="X1246">
        <v>0</v>
      </c>
      <c r="Y1246">
        <v>50.88</v>
      </c>
      <c r="Z1246">
        <v>-85.58</v>
      </c>
      <c r="AA1246">
        <v>85.58</v>
      </c>
      <c r="AB1246">
        <v>671.34</v>
      </c>
      <c r="AC1246">
        <v>0</v>
      </c>
      <c r="AD1246">
        <v>0</v>
      </c>
      <c r="AE1246">
        <v>5.18</v>
      </c>
      <c r="AF1246">
        <v>-4256.1499999999996</v>
      </c>
      <c r="AG1246">
        <v>0</v>
      </c>
      <c r="AH1246">
        <v>0</v>
      </c>
      <c r="AI1246" s="58">
        <v>-79.98</v>
      </c>
      <c r="AJ1246">
        <v>0</v>
      </c>
      <c r="AK1246">
        <v>-2506.9</v>
      </c>
      <c r="AL1246">
        <v>188.54</v>
      </c>
      <c r="AM1246">
        <v>8.7899999999999991</v>
      </c>
      <c r="AN1246">
        <v>26.66</v>
      </c>
      <c r="AO1246">
        <v>0</v>
      </c>
      <c r="AP1246">
        <v>0</v>
      </c>
      <c r="AQ1246">
        <v>0</v>
      </c>
      <c r="AR1246">
        <v>17.420000000000002</v>
      </c>
      <c r="AS1246">
        <v>0</v>
      </c>
      <c r="AT1246">
        <v>0</v>
      </c>
      <c r="AU1246">
        <v>0</v>
      </c>
      <c r="AV1246">
        <v>-886.55</v>
      </c>
      <c r="AW1246">
        <v>0</v>
      </c>
      <c r="AX1246">
        <v>-260.98</v>
      </c>
      <c r="AY1246">
        <v>0</v>
      </c>
      <c r="AZ1246">
        <v>-160.94999999999999</v>
      </c>
      <c r="BC1246">
        <v>-86.400000000000105</v>
      </c>
      <c r="BD1246">
        <v>-120</v>
      </c>
      <c r="BF1246">
        <v>4462.03</v>
      </c>
    </row>
    <row r="1248" spans="1:83" x14ac:dyDescent="0.25">
      <c r="BE1248" t="s">
        <v>2597</v>
      </c>
      <c r="BF1248">
        <f>BF1246-BF1245</f>
        <v>-123.68319999999949</v>
      </c>
    </row>
    <row r="1249" spans="37:37" x14ac:dyDescent="0.25">
      <c r="AK1249">
        <f>AK1246-AK1245</f>
        <v>-123.68000000000166</v>
      </c>
    </row>
  </sheetData>
  <autoFilter ref="A6:CL1242"/>
  <mergeCells count="27">
    <mergeCell ref="D1:P1"/>
    <mergeCell ref="B2:G2"/>
    <mergeCell ref="A5:H5"/>
    <mergeCell ref="AU5:AW5"/>
    <mergeCell ref="AZ5:BB5"/>
    <mergeCell ref="AG2:AH3"/>
    <mergeCell ref="BC5:BD5"/>
    <mergeCell ref="BR5:BS5"/>
    <mergeCell ref="BT5:BU5"/>
    <mergeCell ref="BE2:BE3"/>
    <mergeCell ref="BQ2:BQ3"/>
    <mergeCell ref="BF2:BG3"/>
    <mergeCell ref="BH2:BI3"/>
    <mergeCell ref="BJ2:BK3"/>
    <mergeCell ref="BL2:BP3"/>
    <mergeCell ref="BC2:BD3"/>
    <mergeCell ref="CK2:CL3"/>
    <mergeCell ref="A3:D4"/>
    <mergeCell ref="I2:T3"/>
    <mergeCell ref="U2:AF3"/>
    <mergeCell ref="AI2:AK3"/>
    <mergeCell ref="AU2:AW3"/>
    <mergeCell ref="AL2:AT3"/>
    <mergeCell ref="AX2:BB3"/>
    <mergeCell ref="E3:G4"/>
    <mergeCell ref="CC2:CJ3"/>
    <mergeCell ref="BR2:CB3"/>
  </mergeCells>
  <phoneticPr fontId="10" type="noConversion"/>
  <pageMargins left="0.7" right="0.7" top="0.75" bottom="0.75" header="0.3" footer="0.3"/>
  <pageSetup paperSize="9" orientation="portrait"/>
  <ignoredErrors>
    <ignoredError sqref="AV1245" emptyCellReference="1"/>
  </ignoredErrors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25"/>
  <sheetViews>
    <sheetView workbookViewId="0">
      <pane xSplit="1" ySplit="5" topLeftCell="AO105" activePane="bottomRight" state="frozen"/>
      <selection pane="topRight"/>
      <selection pane="bottomLeft"/>
      <selection pane="bottomRight" activeCell="AR133" sqref="AR133"/>
    </sheetView>
  </sheetViews>
  <sheetFormatPr defaultColWidth="9" defaultRowHeight="14.4" x14ac:dyDescent="0.25"/>
  <cols>
    <col min="1" max="1" width="19" customWidth="1"/>
    <col min="2" max="2" width="9.33203125"/>
    <col min="3" max="3" width="10.33203125"/>
    <col min="6" max="6" width="9.33203125"/>
    <col min="8" max="8" width="9.33203125"/>
    <col min="9" max="10" width="10.33203125"/>
    <col min="13" max="13" width="10.33203125"/>
    <col min="15" max="15" width="10.33203125"/>
    <col min="25" max="25" width="10.33203125"/>
    <col min="30" max="30" width="10.33203125"/>
    <col min="41" max="41" width="14.88671875" customWidth="1"/>
    <col min="43" max="43" width="10.33203125"/>
    <col min="45" max="45" width="9.33203125"/>
    <col min="49" max="49" width="9.33203125"/>
    <col min="51" max="51" width="10.33203125"/>
    <col min="52" max="52" width="13.77734375"/>
    <col min="53" max="53" width="12.6640625"/>
    <col min="62" max="62" width="12.6640625"/>
    <col min="68" max="69" width="10.33203125"/>
    <col min="74" max="74" width="12.6640625"/>
    <col min="75" max="76" width="13.77734375"/>
  </cols>
  <sheetData>
    <row r="1" spans="1:83" ht="21" customHeight="1" x14ac:dyDescent="0.25">
      <c r="A1" s="92" t="s">
        <v>44</v>
      </c>
      <c r="B1" s="64" t="s">
        <v>4</v>
      </c>
      <c r="C1" s="68"/>
      <c r="D1" s="68"/>
      <c r="E1" s="68"/>
      <c r="F1" s="68"/>
      <c r="G1" s="68"/>
      <c r="H1" s="68"/>
      <c r="I1" s="68"/>
      <c r="J1" s="68"/>
      <c r="K1" s="68"/>
      <c r="L1" s="68"/>
      <c r="M1" s="65"/>
      <c r="N1" s="73" t="s">
        <v>5</v>
      </c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91" t="s">
        <v>6</v>
      </c>
      <c r="AA1" s="73"/>
      <c r="AB1" s="74" t="s">
        <v>7</v>
      </c>
      <c r="AC1" s="68"/>
      <c r="AD1" s="65"/>
      <c r="AE1" s="64" t="s">
        <v>8</v>
      </c>
      <c r="AF1" s="68"/>
      <c r="AG1" s="68"/>
      <c r="AH1" s="68"/>
      <c r="AI1" s="68"/>
      <c r="AJ1" s="68"/>
      <c r="AK1" s="68"/>
      <c r="AL1" s="68"/>
      <c r="AM1" s="65"/>
      <c r="AN1" s="64" t="s">
        <v>9</v>
      </c>
      <c r="AO1" s="68"/>
      <c r="AP1" s="65"/>
      <c r="AQ1" s="64" t="s">
        <v>10</v>
      </c>
      <c r="AR1" s="68"/>
      <c r="AS1" s="68"/>
      <c r="AT1" s="68"/>
      <c r="AU1" s="65"/>
      <c r="AV1" s="64" t="s">
        <v>11</v>
      </c>
      <c r="AW1" s="65"/>
      <c r="AX1" s="84" t="s">
        <v>12</v>
      </c>
      <c r="AY1" s="64" t="s">
        <v>13</v>
      </c>
      <c r="AZ1" s="65"/>
      <c r="BA1" s="64" t="s">
        <v>14</v>
      </c>
      <c r="BB1" s="65"/>
      <c r="BC1" s="88" t="s">
        <v>15</v>
      </c>
      <c r="BD1" s="65"/>
      <c r="BE1" s="64" t="s">
        <v>16</v>
      </c>
      <c r="BF1" s="68"/>
      <c r="BG1" s="68"/>
      <c r="BH1" s="68"/>
      <c r="BI1" s="65"/>
      <c r="BJ1" s="86" t="s">
        <v>17</v>
      </c>
      <c r="BK1" s="68" t="s">
        <v>18</v>
      </c>
      <c r="BL1" s="68"/>
      <c r="BM1" s="68"/>
      <c r="BN1" s="68"/>
      <c r="BO1" s="68"/>
      <c r="BP1" s="68"/>
      <c r="BQ1" s="68"/>
      <c r="BR1" s="68"/>
      <c r="BS1" s="68"/>
      <c r="BT1" s="68"/>
      <c r="BU1" s="65"/>
      <c r="BV1" s="76" t="s">
        <v>19</v>
      </c>
      <c r="BW1" s="77"/>
      <c r="BX1" s="77"/>
      <c r="BY1" s="68"/>
      <c r="BZ1" s="68"/>
      <c r="CA1" s="68"/>
      <c r="CB1" s="68"/>
      <c r="CC1" s="65"/>
      <c r="CD1" s="64" t="s">
        <v>20</v>
      </c>
      <c r="CE1" s="65"/>
    </row>
    <row r="2" spans="1:83" ht="21" customHeight="1" x14ac:dyDescent="0.25">
      <c r="A2" s="92"/>
      <c r="B2" s="66"/>
      <c r="C2" s="72"/>
      <c r="D2" s="72"/>
      <c r="E2" s="72"/>
      <c r="F2" s="72"/>
      <c r="G2" s="72"/>
      <c r="H2" s="72"/>
      <c r="I2" s="72"/>
      <c r="J2" s="72"/>
      <c r="K2" s="72"/>
      <c r="L2" s="72"/>
      <c r="M2" s="67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5"/>
      <c r="AC2" s="72"/>
      <c r="AD2" s="67"/>
      <c r="AE2" s="66"/>
      <c r="AF2" s="72"/>
      <c r="AG2" s="72"/>
      <c r="AH2" s="72"/>
      <c r="AI2" s="72"/>
      <c r="AJ2" s="72"/>
      <c r="AK2" s="72"/>
      <c r="AL2" s="72"/>
      <c r="AM2" s="67"/>
      <c r="AN2" s="66"/>
      <c r="AO2" s="72"/>
      <c r="AP2" s="67"/>
      <c r="AQ2" s="66"/>
      <c r="AR2" s="72"/>
      <c r="AS2" s="72"/>
      <c r="AT2" s="72"/>
      <c r="AU2" s="67"/>
      <c r="AV2" s="66"/>
      <c r="AW2" s="67"/>
      <c r="AX2" s="85"/>
      <c r="AY2" s="66"/>
      <c r="AZ2" s="67"/>
      <c r="BA2" s="66"/>
      <c r="BB2" s="67"/>
      <c r="BC2" s="66"/>
      <c r="BD2" s="67"/>
      <c r="BE2" s="66"/>
      <c r="BF2" s="72"/>
      <c r="BG2" s="72"/>
      <c r="BH2" s="72"/>
      <c r="BI2" s="67"/>
      <c r="BJ2" s="87"/>
      <c r="BK2" s="72"/>
      <c r="BL2" s="72"/>
      <c r="BM2" s="72"/>
      <c r="BN2" s="72"/>
      <c r="BO2" s="72"/>
      <c r="BP2" s="72"/>
      <c r="BQ2" s="72"/>
      <c r="BR2" s="72"/>
      <c r="BS2" s="72"/>
      <c r="BT2" s="72"/>
      <c r="BU2" s="67"/>
      <c r="BV2" s="78"/>
      <c r="BW2" s="79"/>
      <c r="BX2" s="79"/>
      <c r="BY2" s="72"/>
      <c r="BZ2" s="72"/>
      <c r="CA2" s="72"/>
      <c r="CB2" s="72"/>
      <c r="CC2" s="67"/>
      <c r="CD2" s="66"/>
      <c r="CE2" s="67"/>
    </row>
    <row r="3" spans="1:83" ht="22.05" customHeight="1" x14ac:dyDescent="0.25">
      <c r="A3" s="92"/>
      <c r="B3" s="46"/>
      <c r="C3" s="46" t="s">
        <v>22</v>
      </c>
      <c r="D3" s="46" t="s">
        <v>22</v>
      </c>
      <c r="E3" s="46" t="s">
        <v>22</v>
      </c>
      <c r="F3" s="46" t="s">
        <v>22</v>
      </c>
      <c r="G3" s="46" t="s">
        <v>22</v>
      </c>
      <c r="H3" s="46" t="s">
        <v>22</v>
      </c>
      <c r="I3" s="46" t="s">
        <v>22</v>
      </c>
      <c r="J3" s="46" t="s">
        <v>22</v>
      </c>
      <c r="K3" s="46" t="s">
        <v>22</v>
      </c>
      <c r="L3" s="46" t="s">
        <v>22</v>
      </c>
      <c r="M3" s="46" t="s">
        <v>22</v>
      </c>
      <c r="N3" s="46"/>
      <c r="O3" s="46" t="s">
        <v>22</v>
      </c>
      <c r="P3" s="46" t="s">
        <v>22</v>
      </c>
      <c r="Q3" s="46" t="s">
        <v>22</v>
      </c>
      <c r="R3" s="46" t="s">
        <v>22</v>
      </c>
      <c r="S3" s="46" t="s">
        <v>22</v>
      </c>
      <c r="T3" s="46"/>
      <c r="U3" s="46" t="s">
        <v>22</v>
      </c>
      <c r="V3" s="46" t="s">
        <v>22</v>
      </c>
      <c r="W3" s="46" t="s">
        <v>22</v>
      </c>
      <c r="X3" s="46" t="s">
        <v>22</v>
      </c>
      <c r="Y3" s="46" t="s">
        <v>22</v>
      </c>
      <c r="Z3" s="46" t="s">
        <v>22</v>
      </c>
      <c r="AA3" s="46" t="s">
        <v>22</v>
      </c>
      <c r="AB3" s="48" t="s">
        <v>22</v>
      </c>
      <c r="AC3" s="46" t="s">
        <v>22</v>
      </c>
      <c r="AD3" s="46" t="s">
        <v>22</v>
      </c>
      <c r="AE3" s="46" t="s">
        <v>22</v>
      </c>
      <c r="AF3" s="46" t="s">
        <v>22</v>
      </c>
      <c r="AG3" s="46" t="s">
        <v>22</v>
      </c>
      <c r="AH3" s="46"/>
      <c r="AI3" s="46" t="s">
        <v>22</v>
      </c>
      <c r="AJ3" s="46" t="s">
        <v>22</v>
      </c>
      <c r="AK3" s="46" t="s">
        <v>22</v>
      </c>
      <c r="AL3" s="46" t="s">
        <v>22</v>
      </c>
      <c r="AM3" s="46" t="s">
        <v>22</v>
      </c>
      <c r="AN3" s="46" t="s">
        <v>22</v>
      </c>
      <c r="AO3" s="46" t="s">
        <v>22</v>
      </c>
      <c r="AP3" s="46" t="s">
        <v>22</v>
      </c>
      <c r="AQ3" s="46" t="s">
        <v>22</v>
      </c>
      <c r="AR3" s="46" t="s">
        <v>22</v>
      </c>
      <c r="AS3" s="46" t="s">
        <v>22</v>
      </c>
      <c r="AT3" s="46" t="s">
        <v>22</v>
      </c>
      <c r="AU3" s="46" t="s">
        <v>22</v>
      </c>
      <c r="AV3" s="46" t="s">
        <v>22</v>
      </c>
      <c r="AW3" s="46"/>
      <c r="AX3" s="46" t="s">
        <v>22</v>
      </c>
      <c r="AY3" s="46" t="s">
        <v>22</v>
      </c>
      <c r="AZ3" s="46"/>
      <c r="BA3" s="46" t="s">
        <v>23</v>
      </c>
      <c r="BB3" s="46" t="s">
        <v>23</v>
      </c>
      <c r="BC3" s="46" t="s">
        <v>23</v>
      </c>
      <c r="BD3" s="46"/>
      <c r="BE3" s="46"/>
      <c r="BF3" s="46" t="s">
        <v>23</v>
      </c>
      <c r="BG3" s="46" t="s">
        <v>23</v>
      </c>
      <c r="BH3" s="46" t="s">
        <v>23</v>
      </c>
      <c r="BI3" s="46" t="s">
        <v>23</v>
      </c>
      <c r="BJ3" s="53" t="s">
        <v>23</v>
      </c>
      <c r="BK3" s="46"/>
      <c r="BL3" s="46" t="s">
        <v>23</v>
      </c>
      <c r="BM3" s="46"/>
      <c r="BN3" s="46"/>
      <c r="BO3" s="46" t="s">
        <v>23</v>
      </c>
      <c r="BP3" s="46" t="s">
        <v>23</v>
      </c>
      <c r="BQ3" s="46" t="s">
        <v>23</v>
      </c>
      <c r="BR3" s="46" t="s">
        <v>23</v>
      </c>
      <c r="BS3" s="46" t="s">
        <v>23</v>
      </c>
      <c r="BT3" s="46" t="s">
        <v>23</v>
      </c>
      <c r="BU3" s="46" t="s">
        <v>23</v>
      </c>
      <c r="BV3" s="53" t="s">
        <v>23</v>
      </c>
      <c r="BW3" s="53"/>
      <c r="BX3" s="53"/>
      <c r="BY3" s="46" t="s">
        <v>23</v>
      </c>
      <c r="BZ3" s="46" t="s">
        <v>23</v>
      </c>
      <c r="CA3" s="46" t="s">
        <v>23</v>
      </c>
      <c r="CB3" s="46" t="s">
        <v>23</v>
      </c>
      <c r="CC3" s="46" t="s">
        <v>23</v>
      </c>
      <c r="CD3" s="46" t="s">
        <v>23</v>
      </c>
      <c r="CE3" s="46" t="s">
        <v>23</v>
      </c>
    </row>
    <row r="4" spans="1:83" ht="22.05" customHeight="1" x14ac:dyDescent="0.25">
      <c r="A4" s="92"/>
      <c r="B4" s="46"/>
      <c r="C4" s="46" t="s">
        <v>24</v>
      </c>
      <c r="D4" s="46" t="s">
        <v>25</v>
      </c>
      <c r="E4" s="46"/>
      <c r="F4" s="46" t="s">
        <v>26</v>
      </c>
      <c r="G4" s="46"/>
      <c r="H4" s="46"/>
      <c r="I4" s="46" t="s">
        <v>27</v>
      </c>
      <c r="J4" s="46" t="s">
        <v>28</v>
      </c>
      <c r="K4" s="46"/>
      <c r="L4" s="46"/>
      <c r="M4" s="46"/>
      <c r="N4" s="46"/>
      <c r="O4" s="46" t="s">
        <v>29</v>
      </c>
      <c r="P4" s="46" t="s">
        <v>25</v>
      </c>
      <c r="Q4" s="46"/>
      <c r="R4" s="46" t="s">
        <v>26</v>
      </c>
      <c r="S4" s="46"/>
      <c r="T4" s="46"/>
      <c r="U4" s="46" t="s">
        <v>27</v>
      </c>
      <c r="V4" s="46" t="s">
        <v>30</v>
      </c>
      <c r="W4" s="46"/>
      <c r="X4" s="46"/>
      <c r="Y4" s="46"/>
      <c r="Z4" s="46"/>
      <c r="AA4" s="46"/>
      <c r="AB4" s="49" t="s">
        <v>31</v>
      </c>
      <c r="AC4" s="46" t="s">
        <v>32</v>
      </c>
      <c r="AD4" s="46" t="s">
        <v>33</v>
      </c>
      <c r="AE4" s="46"/>
      <c r="AF4" s="46"/>
      <c r="AG4" s="46"/>
      <c r="AH4" s="46"/>
      <c r="AI4" s="46" t="s">
        <v>34</v>
      </c>
      <c r="AJ4" s="46"/>
      <c r="AK4" s="46"/>
      <c r="AL4" s="46"/>
      <c r="AM4" s="46"/>
      <c r="AN4" s="80" t="s">
        <v>35</v>
      </c>
      <c r="AO4" s="90"/>
      <c r="AP4" s="81"/>
      <c r="AQ4" s="46"/>
      <c r="AR4" s="46"/>
      <c r="AS4" s="80" t="s">
        <v>35</v>
      </c>
      <c r="AT4" s="90"/>
      <c r="AU4" s="81"/>
      <c r="AV4" s="80" t="s">
        <v>35</v>
      </c>
      <c r="AW4" s="81"/>
      <c r="AX4" s="46" t="s">
        <v>36</v>
      </c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53"/>
      <c r="BK4" s="82" t="s">
        <v>37</v>
      </c>
      <c r="BL4" s="82"/>
      <c r="BM4" s="83" t="s">
        <v>38</v>
      </c>
      <c r="BN4" s="83"/>
      <c r="BO4" s="46"/>
      <c r="BP4" s="46"/>
      <c r="BQ4" s="46"/>
      <c r="BR4" s="46"/>
      <c r="BS4" s="46"/>
      <c r="BT4" s="46"/>
      <c r="BU4" s="46"/>
      <c r="BV4" s="53"/>
      <c r="BW4" s="53"/>
      <c r="BX4" s="53"/>
      <c r="BY4" s="46"/>
      <c r="BZ4" s="46"/>
      <c r="CA4" s="46"/>
      <c r="CB4" s="46"/>
      <c r="CC4" s="46"/>
      <c r="CD4" s="46"/>
      <c r="CE4" s="46"/>
    </row>
    <row r="5" spans="1:83" ht="115.2" x14ac:dyDescent="0.25">
      <c r="A5" s="92"/>
      <c r="B5" s="47" t="s">
        <v>46</v>
      </c>
      <c r="C5" s="47" t="s">
        <v>47</v>
      </c>
      <c r="D5" s="47" t="s">
        <v>48</v>
      </c>
      <c r="E5" s="47" t="s">
        <v>49</v>
      </c>
      <c r="F5" s="47" t="s">
        <v>50</v>
      </c>
      <c r="G5" s="47" t="s">
        <v>51</v>
      </c>
      <c r="H5" s="47" t="s">
        <v>52</v>
      </c>
      <c r="I5" s="47" t="s">
        <v>53</v>
      </c>
      <c r="J5" s="47" t="s">
        <v>54</v>
      </c>
      <c r="K5" s="47" t="s">
        <v>55</v>
      </c>
      <c r="L5" s="47" t="s">
        <v>56</v>
      </c>
      <c r="M5" s="47" t="s">
        <v>57</v>
      </c>
      <c r="N5" s="47" t="s">
        <v>58</v>
      </c>
      <c r="O5" s="47" t="s">
        <v>59</v>
      </c>
      <c r="P5" s="47" t="s">
        <v>48</v>
      </c>
      <c r="Q5" s="47" t="s">
        <v>49</v>
      </c>
      <c r="R5" s="47" t="s">
        <v>50</v>
      </c>
      <c r="S5" s="47" t="s">
        <v>51</v>
      </c>
      <c r="T5" s="47" t="s">
        <v>52</v>
      </c>
      <c r="U5" s="47" t="s">
        <v>53</v>
      </c>
      <c r="V5" s="47" t="s">
        <v>54</v>
      </c>
      <c r="W5" s="47" t="s">
        <v>55</v>
      </c>
      <c r="X5" s="47" t="s">
        <v>56</v>
      </c>
      <c r="Y5" s="47" t="s">
        <v>57</v>
      </c>
      <c r="Z5" s="50" t="s">
        <v>60</v>
      </c>
      <c r="AA5" s="50" t="s">
        <v>61</v>
      </c>
      <c r="AB5" s="51" t="s">
        <v>62</v>
      </c>
      <c r="AC5" s="50" t="s">
        <v>63</v>
      </c>
      <c r="AD5" s="50" t="s">
        <v>64</v>
      </c>
      <c r="AE5" s="47" t="s">
        <v>65</v>
      </c>
      <c r="AF5" s="47" t="s">
        <v>66</v>
      </c>
      <c r="AG5" s="47" t="s">
        <v>67</v>
      </c>
      <c r="AH5" s="47" t="s">
        <v>68</v>
      </c>
      <c r="AI5" s="47" t="s">
        <v>69</v>
      </c>
      <c r="AJ5" s="47" t="s">
        <v>70</v>
      </c>
      <c r="AK5" s="47" t="s">
        <v>71</v>
      </c>
      <c r="AL5" s="47" t="s">
        <v>72</v>
      </c>
      <c r="AM5" s="47" t="s">
        <v>73</v>
      </c>
      <c r="AN5" s="52" t="s">
        <v>74</v>
      </c>
      <c r="AO5" s="50" t="s">
        <v>75</v>
      </c>
      <c r="AP5" s="52" t="s">
        <v>76</v>
      </c>
      <c r="AQ5" s="50" t="s">
        <v>77</v>
      </c>
      <c r="AR5" s="50" t="s">
        <v>78</v>
      </c>
      <c r="AS5" s="50" t="s">
        <v>79</v>
      </c>
      <c r="AT5" s="52" t="s">
        <v>80</v>
      </c>
      <c r="AU5" s="52" t="s">
        <v>81</v>
      </c>
      <c r="AV5" s="52" t="s">
        <v>82</v>
      </c>
      <c r="AW5" s="52" t="s">
        <v>83</v>
      </c>
      <c r="AX5" s="52" t="s">
        <v>84</v>
      </c>
      <c r="AY5" s="52" t="s">
        <v>85</v>
      </c>
      <c r="AZ5" s="52" t="s">
        <v>86</v>
      </c>
      <c r="BA5" s="52" t="s">
        <v>87</v>
      </c>
      <c r="BB5" s="52" t="s">
        <v>88</v>
      </c>
      <c r="BC5" s="52" t="s">
        <v>89</v>
      </c>
      <c r="BD5" s="52" t="s">
        <v>90</v>
      </c>
      <c r="BE5" s="52" t="s">
        <v>91</v>
      </c>
      <c r="BF5" s="52" t="s">
        <v>92</v>
      </c>
      <c r="BG5" s="52" t="s">
        <v>93</v>
      </c>
      <c r="BH5" s="52" t="s">
        <v>94</v>
      </c>
      <c r="BI5" s="52" t="s">
        <v>95</v>
      </c>
      <c r="BJ5" s="54" t="s">
        <v>17</v>
      </c>
      <c r="BK5" s="55" t="s">
        <v>96</v>
      </c>
      <c r="BL5" s="55" t="s">
        <v>97</v>
      </c>
      <c r="BM5" s="55" t="s">
        <v>96</v>
      </c>
      <c r="BN5" s="55" t="s">
        <v>97</v>
      </c>
      <c r="BO5" s="52" t="s">
        <v>98</v>
      </c>
      <c r="BP5" s="52" t="s">
        <v>99</v>
      </c>
      <c r="BQ5" s="52" t="s">
        <v>100</v>
      </c>
      <c r="BR5" s="52" t="s">
        <v>101</v>
      </c>
      <c r="BS5" s="52" t="s">
        <v>102</v>
      </c>
      <c r="BT5" s="52" t="s">
        <v>103</v>
      </c>
      <c r="BU5" s="52" t="s">
        <v>104</v>
      </c>
      <c r="BV5" s="54" t="s">
        <v>19</v>
      </c>
      <c r="BW5" s="54" t="s">
        <v>105</v>
      </c>
      <c r="BX5" s="54" t="s">
        <v>106</v>
      </c>
      <c r="BY5" s="52" t="s">
        <v>107</v>
      </c>
      <c r="BZ5" s="52" t="s">
        <v>108</v>
      </c>
      <c r="CA5" s="52" t="s">
        <v>109</v>
      </c>
      <c r="CB5" s="52" t="s">
        <v>110</v>
      </c>
      <c r="CC5" s="52" t="s">
        <v>111</v>
      </c>
      <c r="CD5" s="52" t="s">
        <v>20</v>
      </c>
      <c r="CE5" s="52" t="s">
        <v>112</v>
      </c>
    </row>
    <row r="6" spans="1:83" x14ac:dyDescent="0.25">
      <c r="A6" s="24">
        <v>1004</v>
      </c>
      <c r="B6">
        <f>SUMIF(总计总表!F:F,A6,总计总表!I:I)</f>
        <v>0</v>
      </c>
      <c r="C6">
        <f>SUMIF(总计总表!F:F,A6,总计总表!J:J)</f>
        <v>0</v>
      </c>
      <c r="D6">
        <f>SUMIF(总计总表!$F:$F,$A6,总计总表!K:K)</f>
        <v>0</v>
      </c>
      <c r="E6">
        <f>SUMIF(总计总表!$F:$F,$A6,总计总表!L:L)</f>
        <v>0</v>
      </c>
      <c r="F6">
        <f>SUMIF(总计总表!$F:$F,$A6,总计总表!M:M)</f>
        <v>0</v>
      </c>
      <c r="G6">
        <f>SUMIF(总计总表!$F:$F,$A6,总计总表!N:N)</f>
        <v>0</v>
      </c>
      <c r="H6">
        <f>SUMIF(总计总表!$F:$F,$A6,总计总表!O:O)</f>
        <v>0</v>
      </c>
      <c r="I6">
        <f>SUMIF(总计总表!$F:$F,$A6,总计总表!P:P)</f>
        <v>0</v>
      </c>
      <c r="J6">
        <f>SUMIF(总计总表!$F:$F,$A6,总计总表!Q:Q)</f>
        <v>0</v>
      </c>
      <c r="K6">
        <f>SUMIF(总计总表!$F:$F,$A6,总计总表!R:R)</f>
        <v>0</v>
      </c>
      <c r="L6">
        <f>SUMIF(总计总表!$F:$F,$A6,总计总表!S:S)</f>
        <v>0</v>
      </c>
      <c r="M6">
        <f>SUMIF(总计总表!$F:$F,$A6,总计总表!T:T)</f>
        <v>0</v>
      </c>
      <c r="N6">
        <f>SUMIF(总计总表!$F:$F,$A6,总计总表!U:U)</f>
        <v>0</v>
      </c>
      <c r="O6">
        <f>SUMIF(总计总表!$F:$F,$A6,总计总表!V:V)</f>
        <v>0</v>
      </c>
      <c r="P6">
        <f>SUMIF(总计总表!$F:$F,$A6,总计总表!W:W)</f>
        <v>0</v>
      </c>
      <c r="Q6">
        <f>SUMIF(总计总表!$F:$F,$A6,总计总表!X:X)</f>
        <v>0</v>
      </c>
      <c r="R6">
        <f>SUMIF(总计总表!$F:$F,$A6,总计总表!Y:Y)</f>
        <v>0</v>
      </c>
      <c r="S6">
        <f>SUMIF(总计总表!$F:$F,$A6,总计总表!Z:Z)</f>
        <v>0</v>
      </c>
      <c r="T6">
        <f>SUMIF(总计总表!$F:$F,$A6,总计总表!AA:AA)</f>
        <v>0</v>
      </c>
      <c r="U6">
        <f>SUMIF(总计总表!$F:$F,$A6,总计总表!AB:AB)</f>
        <v>0</v>
      </c>
      <c r="V6">
        <f>SUMIF(总计总表!$F:$F,$A6,总计总表!AC:AC)</f>
        <v>0</v>
      </c>
      <c r="W6">
        <f>SUMIF(总计总表!$F:$F,$A6,总计总表!AD:AD)</f>
        <v>0</v>
      </c>
      <c r="X6">
        <f>SUMIF(总计总表!$F:$F,$A6,总计总表!AE:AE)</f>
        <v>0</v>
      </c>
      <c r="Y6">
        <f>SUMIF(总计总表!$F:$F,$A6,总计总表!AF:AF)</f>
        <v>0</v>
      </c>
      <c r="Z6">
        <f>SUMIF(总计总表!$F:$F,$A6,总计总表!AG:AG)</f>
        <v>0</v>
      </c>
      <c r="AA6">
        <f>SUMIF(总计总表!$F:$F,$A6,总计总表!AH:AH)</f>
        <v>0</v>
      </c>
      <c r="AB6">
        <f>SUMIF(总计总表!$F:$F,$A6,总计总表!AI:AI)</f>
        <v>0</v>
      </c>
      <c r="AC6">
        <f>SUMIF(总计总表!$F:$F,$A6,总计总表!AJ:AJ)</f>
        <v>0</v>
      </c>
      <c r="AD6">
        <f>SUMIF(总计总表!$F:$F,$A6,总计总表!AK:AK)</f>
        <v>0</v>
      </c>
      <c r="AE6">
        <f>SUMIF(总计总表!$F:$F,$A6,总计总表!AL:AL)</f>
        <v>0</v>
      </c>
      <c r="AF6">
        <f>SUMIF(总计总表!$F:$F,$A6,总计总表!AM:AM)</f>
        <v>0</v>
      </c>
      <c r="AG6">
        <f>SUMIF(总计总表!$F:$F,$A6,总计总表!AN:AN)</f>
        <v>0</v>
      </c>
      <c r="AH6">
        <f>SUMIF(总计总表!$F:$F,$A6,总计总表!AO:AO)</f>
        <v>0</v>
      </c>
      <c r="AI6">
        <f>SUMIF(总计总表!$F:$F,$A6,总计总表!AP:AP)</f>
        <v>0</v>
      </c>
      <c r="AJ6">
        <f>SUMIF(总计总表!$F:$F,$A6,总计总表!AQ:AQ)</f>
        <v>0</v>
      </c>
      <c r="AK6">
        <f>SUMIF(总计总表!$F:$F,$A6,总计总表!AR:AR)</f>
        <v>0</v>
      </c>
      <c r="AL6">
        <f>SUMIF(总计总表!$F:$F,$A6,总计总表!AS:AS)</f>
        <v>0</v>
      </c>
      <c r="AM6">
        <f>SUMIF(总计总表!$F:$F,$A6,总计总表!AT:AT)</f>
        <v>0</v>
      </c>
      <c r="AN6">
        <f>SUMIF(总计总表!$F:$F,$A6,总计总表!AU:AU)</f>
        <v>0</v>
      </c>
      <c r="AO6">
        <f>SUMIF(总计总表!$F:$F,$A6,总计总表!AV:AV)</f>
        <v>0</v>
      </c>
      <c r="AP6">
        <f>SUMIF(总计总表!$F:$F,$A6,总计总表!AW:AW)</f>
        <v>0</v>
      </c>
      <c r="AQ6">
        <f>SUMIF(总计总表!$F:$F,$A6,总计总表!AX:AX)</f>
        <v>0</v>
      </c>
      <c r="AR6">
        <f>SUMIF(总计总表!$F:$F,$A6,总计总表!AY:AY)</f>
        <v>0</v>
      </c>
      <c r="AS6">
        <f>SUMIF(总计总表!$F:$F,$A6,总计总表!AZ:AZ)</f>
        <v>0</v>
      </c>
      <c r="AT6">
        <f>SUMIF(总计总表!$F:$F,$A6,总计总表!BA:BA)</f>
        <v>0</v>
      </c>
      <c r="AU6">
        <f>SUMIF(总计总表!$F:$F,$A6,总计总表!BB:BB)</f>
        <v>0</v>
      </c>
      <c r="AV6">
        <f>SUMIF(总计总表!$F:$F,$A6,总计总表!BC:BC)</f>
        <v>0</v>
      </c>
      <c r="AW6">
        <f>SUMIF(总计总表!$F:$F,$A6,总计总表!BD:BD)</f>
        <v>0</v>
      </c>
      <c r="AX6">
        <f>SUMIF(总计总表!$F:$F,$A6,总计总表!BE:BE)</f>
        <v>0</v>
      </c>
      <c r="AY6">
        <f>SUMIF(总计总表!$F:$F,$A6,总计总表!BF:BF)</f>
        <v>0</v>
      </c>
      <c r="AZ6">
        <f>SUMIF(总计总表!$F:$F,$A6,总计总表!BG:BG)</f>
        <v>0</v>
      </c>
      <c r="BA6">
        <f>SUMIF(总计总表!$F:$F,$A6,总计总表!BH:BH)</f>
        <v>0</v>
      </c>
      <c r="BB6">
        <f>SUMIF(总计总表!$F:$F,$A6,总计总表!BI:BI)</f>
        <v>0</v>
      </c>
      <c r="BC6">
        <f>SUMIF(总计总表!$F:$F,$A6,总计总表!BJ:BJ)</f>
        <v>0</v>
      </c>
      <c r="BD6">
        <f>SUMIF(总计总表!$F:$F,$A6,总计总表!BK:BK)</f>
        <v>0</v>
      </c>
      <c r="BE6">
        <f>SUMIF(总计总表!$F:$F,$A6,总计总表!BL:BL)</f>
        <v>0</v>
      </c>
      <c r="BF6">
        <f>SUMIF(总计总表!$F:$F,$A6,总计总表!BM:BM)</f>
        <v>0</v>
      </c>
      <c r="BG6">
        <f>SUMIF(总计总表!$F:$F,$A6,总计总表!BN:BN)</f>
        <v>0</v>
      </c>
      <c r="BH6">
        <f>SUMIF(总计总表!$F:$F,$A6,总计总表!BO:BO)</f>
        <v>0</v>
      </c>
      <c r="BI6">
        <f>SUMIF(总计总表!$F:$F,$A6,总计总表!BP:BP)</f>
        <v>0</v>
      </c>
      <c r="BJ6">
        <f>SUMIF(总计总表!$F:$F,$A6,总计总表!BQ:BQ)</f>
        <v>0</v>
      </c>
      <c r="BK6">
        <f>SUMIF(总计总表!$F:$F,$A6,总计总表!BR:BR)</f>
        <v>0</v>
      </c>
      <c r="BL6">
        <f>SUMIF(总计总表!$F:$F,$A6,总计总表!BS:BS)</f>
        <v>0</v>
      </c>
      <c r="BM6">
        <f>SUMIF(总计总表!$F:$F,$A6,总计总表!BT:BT)</f>
        <v>0</v>
      </c>
      <c r="BN6">
        <f>SUMIF(总计总表!$F:$F,$A6,总计总表!BU:BU)</f>
        <v>0</v>
      </c>
      <c r="BO6">
        <f>SUMIF(总计总表!$F:$F,$A6,总计总表!BV:BV)</f>
        <v>0</v>
      </c>
      <c r="BP6">
        <f>SUMIF(总计总表!$F:$F,$A6,总计总表!BW:BW)</f>
        <v>0</v>
      </c>
      <c r="BQ6">
        <f>SUMIF(总计总表!$F:$F,$A6,总计总表!BX:BX)</f>
        <v>0</v>
      </c>
      <c r="BR6">
        <f>SUMIF(总计总表!$F:$F,$A6,总计总表!BY:BY)</f>
        <v>0</v>
      </c>
      <c r="BS6">
        <f>SUMIF(总计总表!$F:$F,$A6,总计总表!BZ:BZ)</f>
        <v>0</v>
      </c>
      <c r="BT6">
        <f>SUMIF(总计总表!$F:$F,$A6,总计总表!CA:CA)</f>
        <v>0</v>
      </c>
      <c r="BU6">
        <f>SUMIF(总计总表!$F:$F,$A6,总计总表!CB:CB)</f>
        <v>0</v>
      </c>
      <c r="BV6">
        <f>SUMIF(总计总表!$F:$F,$A6,总计总表!CC:CC)</f>
        <v>0</v>
      </c>
      <c r="BW6">
        <f>SUMIF(总计总表!$F:$F,$A6,总计总表!CD:CD)</f>
        <v>0</v>
      </c>
      <c r="BX6">
        <f>SUMIF(总计总表!$F:$F,$A6,总计总表!CE:CE)</f>
        <v>0</v>
      </c>
      <c r="BY6">
        <f>SUMIF(总计总表!$F:$F,$A6,总计总表!CF:CF)</f>
        <v>0</v>
      </c>
      <c r="BZ6">
        <f>SUMIF(总计总表!$F:$F,$A6,总计总表!CG:CG)</f>
        <v>0</v>
      </c>
      <c r="CA6">
        <f>SUMIF(总计总表!$F:$F,$A6,总计总表!CH:CH)</f>
        <v>0</v>
      </c>
      <c r="CB6">
        <f>SUMIF(总计总表!$F:$F,$A6,总计总表!CI:CI)</f>
        <v>0</v>
      </c>
      <c r="CC6">
        <f>SUMIF(总计总表!$F:$F,$A6,总计总表!CJ:CJ)</f>
        <v>0</v>
      </c>
      <c r="CD6">
        <f>SUMIF(总计总表!$F:$F,$A6,总计总表!CK:CK)</f>
        <v>0</v>
      </c>
      <c r="CE6">
        <f>SUMIF(总计总表!$F:$F,$A6,总计总表!CL:CL)</f>
        <v>0</v>
      </c>
    </row>
    <row r="7" spans="1:83" x14ac:dyDescent="0.25">
      <c r="A7" s="24">
        <v>1005</v>
      </c>
      <c r="B7">
        <f>SUMIF(总计总表!F:F,A7,总计总表!I:I)</f>
        <v>0</v>
      </c>
      <c r="C7">
        <f>SUMIF(总计总表!F:F,A7,总计总表!J:J)</f>
        <v>0</v>
      </c>
      <c r="D7">
        <f>SUMIF(总计总表!$F:$F,$A7,总计总表!K:K)</f>
        <v>0</v>
      </c>
      <c r="E7">
        <f>SUMIF(总计总表!$F:$F,$A7,总计总表!L:L)</f>
        <v>0</v>
      </c>
      <c r="F7">
        <f>SUMIF(总计总表!$F:$F,$A7,总计总表!M:M)</f>
        <v>0</v>
      </c>
      <c r="G7">
        <f>SUMIF(总计总表!$F:$F,$A7,总计总表!N:N)</f>
        <v>0</v>
      </c>
      <c r="H7">
        <f>SUMIF(总计总表!$F:$F,$A7,总计总表!O:O)</f>
        <v>0</v>
      </c>
      <c r="I7">
        <f>SUMIF(总计总表!$F:$F,$A7,总计总表!P:P)</f>
        <v>0</v>
      </c>
      <c r="J7">
        <f>SUMIF(总计总表!$F:$F,$A7,总计总表!Q:Q)</f>
        <v>0</v>
      </c>
      <c r="K7">
        <f>SUMIF(总计总表!$F:$F,$A7,总计总表!R:R)</f>
        <v>0</v>
      </c>
      <c r="L7">
        <f>SUMIF(总计总表!$F:$F,$A7,总计总表!S:S)</f>
        <v>0</v>
      </c>
      <c r="M7">
        <f>SUMIF(总计总表!$F:$F,$A7,总计总表!T:T)</f>
        <v>0</v>
      </c>
      <c r="N7">
        <f>SUMIF(总计总表!$F:$F,$A7,总计总表!U:U)</f>
        <v>0</v>
      </c>
      <c r="O7">
        <f>SUMIF(总计总表!$F:$F,$A7,总计总表!V:V)</f>
        <v>0</v>
      </c>
      <c r="P7">
        <f>SUMIF(总计总表!$F:$F,$A7,总计总表!W:W)</f>
        <v>0</v>
      </c>
      <c r="Q7">
        <f>SUMIF(总计总表!$F:$F,$A7,总计总表!X:X)</f>
        <v>0</v>
      </c>
      <c r="R7">
        <f>SUMIF(总计总表!$F:$F,$A7,总计总表!Y:Y)</f>
        <v>0</v>
      </c>
      <c r="S7">
        <f>SUMIF(总计总表!$F:$F,$A7,总计总表!Z:Z)</f>
        <v>0</v>
      </c>
      <c r="T7">
        <f>SUMIF(总计总表!$F:$F,$A7,总计总表!AA:AA)</f>
        <v>0</v>
      </c>
      <c r="U7">
        <f>SUMIF(总计总表!$F:$F,$A7,总计总表!AB:AB)</f>
        <v>0</v>
      </c>
      <c r="V7">
        <f>SUMIF(总计总表!$F:$F,$A7,总计总表!AC:AC)</f>
        <v>0</v>
      </c>
      <c r="W7">
        <f>SUMIF(总计总表!$F:$F,$A7,总计总表!AD:AD)</f>
        <v>0</v>
      </c>
      <c r="X7">
        <f>SUMIF(总计总表!$F:$F,$A7,总计总表!AE:AE)</f>
        <v>0</v>
      </c>
      <c r="Y7">
        <f>SUMIF(总计总表!$F:$F,$A7,总计总表!AF:AF)</f>
        <v>0</v>
      </c>
      <c r="Z7">
        <f>SUMIF(总计总表!$F:$F,$A7,总计总表!AG:AG)</f>
        <v>0</v>
      </c>
      <c r="AA7">
        <f>SUMIF(总计总表!$F:$F,$A7,总计总表!AH:AH)</f>
        <v>0</v>
      </c>
      <c r="AB7">
        <f>SUMIF(总计总表!$F:$F,$A7,总计总表!AI:AI)</f>
        <v>0</v>
      </c>
      <c r="AC7">
        <f>SUMIF(总计总表!$F:$F,$A7,总计总表!AJ:AJ)</f>
        <v>0</v>
      </c>
      <c r="AD7">
        <f>SUMIF(总计总表!$F:$F,$A7,总计总表!AK:AK)</f>
        <v>0</v>
      </c>
      <c r="AE7">
        <f>SUMIF(总计总表!$F:$F,$A7,总计总表!AL:AL)</f>
        <v>0</v>
      </c>
      <c r="AF7">
        <f>SUMIF(总计总表!$F:$F,$A7,总计总表!AM:AM)</f>
        <v>0</v>
      </c>
      <c r="AG7">
        <f>SUMIF(总计总表!$F:$F,$A7,总计总表!AN:AN)</f>
        <v>0</v>
      </c>
      <c r="AH7">
        <f>SUMIF(总计总表!$F:$F,$A7,总计总表!AO:AO)</f>
        <v>0</v>
      </c>
      <c r="AI7">
        <f>SUMIF(总计总表!$F:$F,$A7,总计总表!AP:AP)</f>
        <v>0</v>
      </c>
      <c r="AJ7">
        <f>SUMIF(总计总表!$F:$F,$A7,总计总表!AQ:AQ)</f>
        <v>0</v>
      </c>
      <c r="AK7">
        <f>SUMIF(总计总表!$F:$F,$A7,总计总表!AR:AR)</f>
        <v>0</v>
      </c>
      <c r="AL7">
        <f>SUMIF(总计总表!$F:$F,$A7,总计总表!AS:AS)</f>
        <v>0</v>
      </c>
      <c r="AM7">
        <f>SUMIF(总计总表!$F:$F,$A7,总计总表!AT:AT)</f>
        <v>0</v>
      </c>
      <c r="AN7">
        <f>SUMIF(总计总表!$F:$F,$A7,总计总表!AU:AU)</f>
        <v>0</v>
      </c>
      <c r="AO7">
        <f>SUMIF(总计总表!$F:$F,$A7,总计总表!AV:AV)</f>
        <v>0</v>
      </c>
      <c r="AP7">
        <f>SUMIF(总计总表!$F:$F,$A7,总计总表!AW:AW)</f>
        <v>0</v>
      </c>
      <c r="AQ7">
        <f>SUMIF(总计总表!$F:$F,$A7,总计总表!AX:AX)</f>
        <v>0</v>
      </c>
      <c r="AR7">
        <f>SUMIF(总计总表!$F:$F,$A7,总计总表!AY:AY)</f>
        <v>0</v>
      </c>
      <c r="AS7">
        <f>SUMIF(总计总表!$F:$F,$A7,总计总表!AZ:AZ)</f>
        <v>0</v>
      </c>
      <c r="AT7">
        <f>SUMIF(总计总表!$F:$F,$A7,总计总表!BA:BA)</f>
        <v>0</v>
      </c>
      <c r="AU7">
        <f>SUMIF(总计总表!$F:$F,$A7,总计总表!BB:BB)</f>
        <v>0</v>
      </c>
      <c r="AV7">
        <f>SUMIF(总计总表!$F:$F,$A7,总计总表!BC:BC)</f>
        <v>0</v>
      </c>
      <c r="AW7">
        <f>SUMIF(总计总表!$F:$F,$A7,总计总表!BD:BD)</f>
        <v>0</v>
      </c>
      <c r="AX7">
        <f>SUMIF(总计总表!$F:$F,$A7,总计总表!BE:BE)</f>
        <v>0</v>
      </c>
      <c r="AY7">
        <f>SUMIF(总计总表!$F:$F,$A7,总计总表!BF:BF)</f>
        <v>0</v>
      </c>
      <c r="AZ7">
        <f>SUMIF(总计总表!$F:$F,$A7,总计总表!BG:BG)</f>
        <v>0</v>
      </c>
      <c r="BA7">
        <f>SUMIF(总计总表!$F:$F,$A7,总计总表!BH:BH)</f>
        <v>0</v>
      </c>
      <c r="BB7">
        <f>SUMIF(总计总表!$F:$F,$A7,总计总表!BI:BI)</f>
        <v>0</v>
      </c>
      <c r="BC7">
        <f>SUMIF(总计总表!$F:$F,$A7,总计总表!BJ:BJ)</f>
        <v>0</v>
      </c>
      <c r="BD7">
        <f>SUMIF(总计总表!$F:$F,$A7,总计总表!BK:BK)</f>
        <v>0</v>
      </c>
      <c r="BE7">
        <f>SUMIF(总计总表!$F:$F,$A7,总计总表!BL:BL)</f>
        <v>0</v>
      </c>
      <c r="BF7">
        <f>SUMIF(总计总表!$F:$F,$A7,总计总表!BM:BM)</f>
        <v>0</v>
      </c>
      <c r="BG7">
        <f>SUMIF(总计总表!$F:$F,$A7,总计总表!BN:BN)</f>
        <v>0</v>
      </c>
      <c r="BH7">
        <f>SUMIF(总计总表!$F:$F,$A7,总计总表!BO:BO)</f>
        <v>0</v>
      </c>
      <c r="BI7">
        <f>SUMIF(总计总表!$F:$F,$A7,总计总表!BP:BP)</f>
        <v>0</v>
      </c>
      <c r="BJ7">
        <f>SUMIF(总计总表!$F:$F,$A7,总计总表!BQ:BQ)</f>
        <v>0</v>
      </c>
      <c r="BK7">
        <f>SUMIF(总计总表!$F:$F,$A7,总计总表!BR:BR)</f>
        <v>0</v>
      </c>
      <c r="BL7">
        <f>SUMIF(总计总表!$F:$F,$A7,总计总表!BS:BS)</f>
        <v>0</v>
      </c>
      <c r="BM7">
        <f>SUMIF(总计总表!$F:$F,$A7,总计总表!BT:BT)</f>
        <v>0</v>
      </c>
      <c r="BN7">
        <f>SUMIF(总计总表!$F:$F,$A7,总计总表!BU:BU)</f>
        <v>0</v>
      </c>
      <c r="BO7">
        <f>SUMIF(总计总表!$F:$F,$A7,总计总表!BV:BV)</f>
        <v>0</v>
      </c>
      <c r="BP7">
        <f>SUMIF(总计总表!$F:$F,$A7,总计总表!BW:BW)</f>
        <v>0</v>
      </c>
      <c r="BQ7">
        <f>SUMIF(总计总表!$F:$F,$A7,总计总表!BX:BX)</f>
        <v>0</v>
      </c>
      <c r="BR7">
        <f>SUMIF(总计总表!$F:$F,$A7,总计总表!BY:BY)</f>
        <v>0</v>
      </c>
      <c r="BS7">
        <f>SUMIF(总计总表!$F:$F,$A7,总计总表!BZ:BZ)</f>
        <v>0</v>
      </c>
      <c r="BT7">
        <f>SUMIF(总计总表!$F:$F,$A7,总计总表!CA:CA)</f>
        <v>0</v>
      </c>
      <c r="BU7">
        <f>SUMIF(总计总表!$F:$F,$A7,总计总表!CB:CB)</f>
        <v>0</v>
      </c>
      <c r="BV7">
        <f>SUMIF(总计总表!$F:$F,$A7,总计总表!CC:CC)</f>
        <v>0</v>
      </c>
      <c r="BW7">
        <f>SUMIF(总计总表!$F:$F,$A7,总计总表!CD:CD)</f>
        <v>0</v>
      </c>
      <c r="BX7">
        <f>SUMIF(总计总表!$F:$F,$A7,总计总表!CE:CE)</f>
        <v>0</v>
      </c>
      <c r="BY7">
        <f>SUMIF(总计总表!$F:$F,$A7,总计总表!CF:CF)</f>
        <v>0</v>
      </c>
      <c r="BZ7">
        <f>SUMIF(总计总表!$F:$F,$A7,总计总表!CG:CG)</f>
        <v>0</v>
      </c>
      <c r="CA7">
        <f>SUMIF(总计总表!$F:$F,$A7,总计总表!CH:CH)</f>
        <v>0</v>
      </c>
      <c r="CB7">
        <f>SUMIF(总计总表!$F:$F,$A7,总计总表!CI:CI)</f>
        <v>0</v>
      </c>
      <c r="CC7">
        <f>SUMIF(总计总表!$F:$F,$A7,总计总表!CJ:CJ)</f>
        <v>0</v>
      </c>
      <c r="CD7">
        <f>SUMIF(总计总表!$F:$F,$A7,总计总表!CK:CK)</f>
        <v>0</v>
      </c>
      <c r="CE7">
        <f>SUMIF(总计总表!$F:$F,$A7,总计总表!CL:CL)</f>
        <v>0</v>
      </c>
    </row>
    <row r="8" spans="1:83" x14ac:dyDescent="0.25">
      <c r="A8" s="24">
        <v>1008</v>
      </c>
      <c r="B8">
        <f>SUMIF(总计总表!F:F,A8,总计总表!I:I)</f>
        <v>0</v>
      </c>
      <c r="C8">
        <f>SUMIF(总计总表!F:F,A8,总计总表!J:J)</f>
        <v>0</v>
      </c>
      <c r="D8">
        <f>SUMIF(总计总表!$F:$F,$A8,总计总表!K:K)</f>
        <v>0</v>
      </c>
      <c r="E8">
        <f>SUMIF(总计总表!$F:$F,$A8,总计总表!L:L)</f>
        <v>0</v>
      </c>
      <c r="F8">
        <f>SUMIF(总计总表!$F:$F,$A8,总计总表!M:M)</f>
        <v>0</v>
      </c>
      <c r="G8">
        <f>SUMIF(总计总表!$F:$F,$A8,总计总表!N:N)</f>
        <v>0</v>
      </c>
      <c r="H8">
        <f>SUMIF(总计总表!$F:$F,$A8,总计总表!O:O)</f>
        <v>0</v>
      </c>
      <c r="I8">
        <f>SUMIF(总计总表!$F:$F,$A8,总计总表!P:P)</f>
        <v>0</v>
      </c>
      <c r="J8">
        <f>SUMIF(总计总表!$F:$F,$A8,总计总表!Q:Q)</f>
        <v>0</v>
      </c>
      <c r="K8">
        <f>SUMIF(总计总表!$F:$F,$A8,总计总表!R:R)</f>
        <v>0</v>
      </c>
      <c r="L8">
        <f>SUMIF(总计总表!$F:$F,$A8,总计总表!S:S)</f>
        <v>0</v>
      </c>
      <c r="M8">
        <f>SUMIF(总计总表!$F:$F,$A8,总计总表!T:T)</f>
        <v>0</v>
      </c>
      <c r="N8">
        <f>SUMIF(总计总表!$F:$F,$A8,总计总表!U:U)</f>
        <v>0</v>
      </c>
      <c r="O8">
        <f>SUMIF(总计总表!$F:$F,$A8,总计总表!V:V)</f>
        <v>0</v>
      </c>
      <c r="P8">
        <f>SUMIF(总计总表!$F:$F,$A8,总计总表!W:W)</f>
        <v>0</v>
      </c>
      <c r="Q8">
        <f>SUMIF(总计总表!$F:$F,$A8,总计总表!X:X)</f>
        <v>0</v>
      </c>
      <c r="R8">
        <f>SUMIF(总计总表!$F:$F,$A8,总计总表!Y:Y)</f>
        <v>0</v>
      </c>
      <c r="S8">
        <f>SUMIF(总计总表!$F:$F,$A8,总计总表!Z:Z)</f>
        <v>0</v>
      </c>
      <c r="T8">
        <f>SUMIF(总计总表!$F:$F,$A8,总计总表!AA:AA)</f>
        <v>0</v>
      </c>
      <c r="U8">
        <f>SUMIF(总计总表!$F:$F,$A8,总计总表!AB:AB)</f>
        <v>0</v>
      </c>
      <c r="V8">
        <f>SUMIF(总计总表!$F:$F,$A8,总计总表!AC:AC)</f>
        <v>0</v>
      </c>
      <c r="W8">
        <f>SUMIF(总计总表!$F:$F,$A8,总计总表!AD:AD)</f>
        <v>0</v>
      </c>
      <c r="X8">
        <f>SUMIF(总计总表!$F:$F,$A8,总计总表!AE:AE)</f>
        <v>0</v>
      </c>
      <c r="Y8">
        <f>SUMIF(总计总表!$F:$F,$A8,总计总表!AF:AF)</f>
        <v>0</v>
      </c>
      <c r="Z8">
        <f>SUMIF(总计总表!$F:$F,$A8,总计总表!AG:AG)</f>
        <v>0</v>
      </c>
      <c r="AA8">
        <f>SUMIF(总计总表!$F:$F,$A8,总计总表!AH:AH)</f>
        <v>0</v>
      </c>
      <c r="AB8">
        <f>SUMIF(总计总表!$F:$F,$A8,总计总表!AI:AI)</f>
        <v>0</v>
      </c>
      <c r="AC8">
        <f>SUMIF(总计总表!$F:$F,$A8,总计总表!AJ:AJ)</f>
        <v>0</v>
      </c>
      <c r="AD8">
        <f>SUMIF(总计总表!$F:$F,$A8,总计总表!AK:AK)</f>
        <v>0</v>
      </c>
      <c r="AE8">
        <f>SUMIF(总计总表!$F:$F,$A8,总计总表!AL:AL)</f>
        <v>0</v>
      </c>
      <c r="AF8">
        <f>SUMIF(总计总表!$F:$F,$A8,总计总表!AM:AM)</f>
        <v>0</v>
      </c>
      <c r="AG8">
        <f>SUMIF(总计总表!$F:$F,$A8,总计总表!AN:AN)</f>
        <v>0</v>
      </c>
      <c r="AH8">
        <f>SUMIF(总计总表!$F:$F,$A8,总计总表!AO:AO)</f>
        <v>0</v>
      </c>
      <c r="AI8">
        <f>SUMIF(总计总表!$F:$F,$A8,总计总表!AP:AP)</f>
        <v>0</v>
      </c>
      <c r="AJ8">
        <f>SUMIF(总计总表!$F:$F,$A8,总计总表!AQ:AQ)</f>
        <v>0</v>
      </c>
      <c r="AK8">
        <f>SUMIF(总计总表!$F:$F,$A8,总计总表!AR:AR)</f>
        <v>0</v>
      </c>
      <c r="AL8">
        <f>SUMIF(总计总表!$F:$F,$A8,总计总表!AS:AS)</f>
        <v>0</v>
      </c>
      <c r="AM8">
        <f>SUMIF(总计总表!$F:$F,$A8,总计总表!AT:AT)</f>
        <v>0</v>
      </c>
      <c r="AN8">
        <f>SUMIF(总计总表!$F:$F,$A8,总计总表!AU:AU)</f>
        <v>0</v>
      </c>
      <c r="AO8">
        <f>SUMIF(总计总表!$F:$F,$A8,总计总表!AV:AV)</f>
        <v>0</v>
      </c>
      <c r="AP8">
        <f>SUMIF(总计总表!$F:$F,$A8,总计总表!AW:AW)</f>
        <v>0</v>
      </c>
      <c r="AQ8">
        <f>SUMIF(总计总表!$F:$F,$A8,总计总表!AX:AX)</f>
        <v>0</v>
      </c>
      <c r="AR8">
        <f>SUMIF(总计总表!$F:$F,$A8,总计总表!AY:AY)</f>
        <v>0</v>
      </c>
      <c r="AS8">
        <f>SUMIF(总计总表!$F:$F,$A8,总计总表!AZ:AZ)</f>
        <v>0</v>
      </c>
      <c r="AT8">
        <f>SUMIF(总计总表!$F:$F,$A8,总计总表!BA:BA)</f>
        <v>0</v>
      </c>
      <c r="AU8">
        <f>SUMIF(总计总表!$F:$F,$A8,总计总表!BB:BB)</f>
        <v>0</v>
      </c>
      <c r="AV8">
        <f>SUMIF(总计总表!$F:$F,$A8,总计总表!BC:BC)</f>
        <v>0</v>
      </c>
      <c r="AW8">
        <f>SUMIF(总计总表!$F:$F,$A8,总计总表!BD:BD)</f>
        <v>0</v>
      </c>
      <c r="AX8">
        <f>SUMIF(总计总表!$F:$F,$A8,总计总表!BE:BE)</f>
        <v>0</v>
      </c>
      <c r="AY8">
        <f>SUMIF(总计总表!$F:$F,$A8,总计总表!BF:BF)</f>
        <v>0</v>
      </c>
      <c r="AZ8">
        <f>SUMIF(总计总表!$F:$F,$A8,总计总表!BG:BG)</f>
        <v>0</v>
      </c>
      <c r="BA8">
        <f>SUMIF(总计总表!$F:$F,$A8,总计总表!BH:BH)</f>
        <v>0</v>
      </c>
      <c r="BB8">
        <f>SUMIF(总计总表!$F:$F,$A8,总计总表!BI:BI)</f>
        <v>0</v>
      </c>
      <c r="BC8">
        <f>SUMIF(总计总表!$F:$F,$A8,总计总表!BJ:BJ)</f>
        <v>0</v>
      </c>
      <c r="BD8">
        <f>SUMIF(总计总表!$F:$F,$A8,总计总表!BK:BK)</f>
        <v>0</v>
      </c>
      <c r="BE8">
        <f>SUMIF(总计总表!$F:$F,$A8,总计总表!BL:BL)</f>
        <v>0</v>
      </c>
      <c r="BF8">
        <f>SUMIF(总计总表!$F:$F,$A8,总计总表!BM:BM)</f>
        <v>0</v>
      </c>
      <c r="BG8">
        <f>SUMIF(总计总表!$F:$F,$A8,总计总表!BN:BN)</f>
        <v>0</v>
      </c>
      <c r="BH8">
        <f>SUMIF(总计总表!$F:$F,$A8,总计总表!BO:BO)</f>
        <v>0</v>
      </c>
      <c r="BI8">
        <f>SUMIF(总计总表!$F:$F,$A8,总计总表!BP:BP)</f>
        <v>0</v>
      </c>
      <c r="BJ8">
        <f>SUMIF(总计总表!$F:$F,$A8,总计总表!BQ:BQ)</f>
        <v>0</v>
      </c>
      <c r="BK8">
        <f>SUMIF(总计总表!$F:$F,$A8,总计总表!BR:BR)</f>
        <v>0</v>
      </c>
      <c r="BL8">
        <f>SUMIF(总计总表!$F:$F,$A8,总计总表!BS:BS)</f>
        <v>0</v>
      </c>
      <c r="BM8">
        <f>SUMIF(总计总表!$F:$F,$A8,总计总表!BT:BT)</f>
        <v>0</v>
      </c>
      <c r="BN8">
        <f>SUMIF(总计总表!$F:$F,$A8,总计总表!BU:BU)</f>
        <v>0</v>
      </c>
      <c r="BO8">
        <f>SUMIF(总计总表!$F:$F,$A8,总计总表!BV:BV)</f>
        <v>0</v>
      </c>
      <c r="BP8">
        <f>SUMIF(总计总表!$F:$F,$A8,总计总表!BW:BW)</f>
        <v>0</v>
      </c>
      <c r="BQ8">
        <f>SUMIF(总计总表!$F:$F,$A8,总计总表!BX:BX)</f>
        <v>0</v>
      </c>
      <c r="BR8">
        <f>SUMIF(总计总表!$F:$F,$A8,总计总表!BY:BY)</f>
        <v>0</v>
      </c>
      <c r="BS8">
        <f>SUMIF(总计总表!$F:$F,$A8,总计总表!BZ:BZ)</f>
        <v>0</v>
      </c>
      <c r="BT8">
        <f>SUMIF(总计总表!$F:$F,$A8,总计总表!CA:CA)</f>
        <v>0</v>
      </c>
      <c r="BU8">
        <f>SUMIF(总计总表!$F:$F,$A8,总计总表!CB:CB)</f>
        <v>0</v>
      </c>
      <c r="BV8">
        <f>SUMIF(总计总表!$F:$F,$A8,总计总表!CC:CC)</f>
        <v>0</v>
      </c>
      <c r="BW8">
        <f>SUMIF(总计总表!$F:$F,$A8,总计总表!CD:CD)</f>
        <v>0</v>
      </c>
      <c r="BX8">
        <f>SUMIF(总计总表!$F:$F,$A8,总计总表!CE:CE)</f>
        <v>0</v>
      </c>
      <c r="BY8">
        <f>SUMIF(总计总表!$F:$F,$A8,总计总表!CF:CF)</f>
        <v>0</v>
      </c>
      <c r="BZ8">
        <f>SUMIF(总计总表!$F:$F,$A8,总计总表!CG:CG)</f>
        <v>0</v>
      </c>
      <c r="CA8">
        <f>SUMIF(总计总表!$F:$F,$A8,总计总表!CH:CH)</f>
        <v>0</v>
      </c>
      <c r="CB8">
        <f>SUMIF(总计总表!$F:$F,$A8,总计总表!CI:CI)</f>
        <v>0</v>
      </c>
      <c r="CC8">
        <f>SUMIF(总计总表!$F:$F,$A8,总计总表!CJ:CJ)</f>
        <v>0</v>
      </c>
      <c r="CD8">
        <f>SUMIF(总计总表!$F:$F,$A8,总计总表!CK:CK)</f>
        <v>0</v>
      </c>
      <c r="CE8">
        <f>SUMIF(总计总表!$F:$F,$A8,总计总表!CL:CL)</f>
        <v>0</v>
      </c>
    </row>
    <row r="9" spans="1:83" x14ac:dyDescent="0.25">
      <c r="A9" s="24">
        <v>1011</v>
      </c>
      <c r="B9">
        <f>SUMIF(总计总表!F:F,A9,总计总表!I:I)</f>
        <v>0</v>
      </c>
      <c r="C9">
        <f>SUMIF(总计总表!F:F,A9,总计总表!J:J)</f>
        <v>0</v>
      </c>
      <c r="D9">
        <f>SUMIF(总计总表!$F:$F,$A9,总计总表!K:K)</f>
        <v>0</v>
      </c>
      <c r="E9">
        <f>SUMIF(总计总表!$F:$F,$A9,总计总表!L:L)</f>
        <v>0</v>
      </c>
      <c r="F9">
        <f>SUMIF(总计总表!$F:$F,$A9,总计总表!M:M)</f>
        <v>0</v>
      </c>
      <c r="G9">
        <f>SUMIF(总计总表!$F:$F,$A9,总计总表!N:N)</f>
        <v>0</v>
      </c>
      <c r="H9">
        <f>SUMIF(总计总表!$F:$F,$A9,总计总表!O:O)</f>
        <v>0</v>
      </c>
      <c r="I9">
        <f>SUMIF(总计总表!$F:$F,$A9,总计总表!P:P)</f>
        <v>0</v>
      </c>
      <c r="J9">
        <f>SUMIF(总计总表!$F:$F,$A9,总计总表!Q:Q)</f>
        <v>0</v>
      </c>
      <c r="K9">
        <f>SUMIF(总计总表!$F:$F,$A9,总计总表!R:R)</f>
        <v>0</v>
      </c>
      <c r="L9">
        <f>SUMIF(总计总表!$F:$F,$A9,总计总表!S:S)</f>
        <v>0</v>
      </c>
      <c r="M9">
        <f>SUMIF(总计总表!$F:$F,$A9,总计总表!T:T)</f>
        <v>0</v>
      </c>
      <c r="N9">
        <f>SUMIF(总计总表!$F:$F,$A9,总计总表!U:U)</f>
        <v>0</v>
      </c>
      <c r="O9">
        <f>SUMIF(总计总表!$F:$F,$A9,总计总表!V:V)</f>
        <v>0</v>
      </c>
      <c r="P9">
        <f>SUMIF(总计总表!$F:$F,$A9,总计总表!W:W)</f>
        <v>0</v>
      </c>
      <c r="Q9">
        <f>SUMIF(总计总表!$F:$F,$A9,总计总表!X:X)</f>
        <v>0</v>
      </c>
      <c r="R9">
        <f>SUMIF(总计总表!$F:$F,$A9,总计总表!Y:Y)</f>
        <v>0</v>
      </c>
      <c r="S9">
        <f>SUMIF(总计总表!$F:$F,$A9,总计总表!Z:Z)</f>
        <v>0</v>
      </c>
      <c r="T9">
        <f>SUMIF(总计总表!$F:$F,$A9,总计总表!AA:AA)</f>
        <v>0</v>
      </c>
      <c r="U9">
        <f>SUMIF(总计总表!$F:$F,$A9,总计总表!AB:AB)</f>
        <v>0</v>
      </c>
      <c r="V9">
        <f>SUMIF(总计总表!$F:$F,$A9,总计总表!AC:AC)</f>
        <v>0</v>
      </c>
      <c r="W9">
        <f>SUMIF(总计总表!$F:$F,$A9,总计总表!AD:AD)</f>
        <v>0</v>
      </c>
      <c r="X9">
        <f>SUMIF(总计总表!$F:$F,$A9,总计总表!AE:AE)</f>
        <v>0</v>
      </c>
      <c r="Y9">
        <f>SUMIF(总计总表!$F:$F,$A9,总计总表!AF:AF)</f>
        <v>0</v>
      </c>
      <c r="Z9">
        <f>SUMIF(总计总表!$F:$F,$A9,总计总表!AG:AG)</f>
        <v>0</v>
      </c>
      <c r="AA9">
        <f>SUMIF(总计总表!$F:$F,$A9,总计总表!AH:AH)</f>
        <v>0</v>
      </c>
      <c r="AB9">
        <f>SUMIF(总计总表!$F:$F,$A9,总计总表!AI:AI)</f>
        <v>0</v>
      </c>
      <c r="AC9">
        <f>SUMIF(总计总表!$F:$F,$A9,总计总表!AJ:AJ)</f>
        <v>0</v>
      </c>
      <c r="AD9">
        <f>SUMIF(总计总表!$F:$F,$A9,总计总表!AK:AK)</f>
        <v>0</v>
      </c>
      <c r="AE9">
        <f>SUMIF(总计总表!$F:$F,$A9,总计总表!AL:AL)</f>
        <v>0</v>
      </c>
      <c r="AF9">
        <f>SUMIF(总计总表!$F:$F,$A9,总计总表!AM:AM)</f>
        <v>0</v>
      </c>
      <c r="AG9">
        <f>SUMIF(总计总表!$F:$F,$A9,总计总表!AN:AN)</f>
        <v>0</v>
      </c>
      <c r="AH9">
        <f>SUMIF(总计总表!$F:$F,$A9,总计总表!AO:AO)</f>
        <v>0</v>
      </c>
      <c r="AI9">
        <f>SUMIF(总计总表!$F:$F,$A9,总计总表!AP:AP)</f>
        <v>0</v>
      </c>
      <c r="AJ9">
        <f>SUMIF(总计总表!$F:$F,$A9,总计总表!AQ:AQ)</f>
        <v>0</v>
      </c>
      <c r="AK9">
        <f>SUMIF(总计总表!$F:$F,$A9,总计总表!AR:AR)</f>
        <v>0</v>
      </c>
      <c r="AL9">
        <f>SUMIF(总计总表!$F:$F,$A9,总计总表!AS:AS)</f>
        <v>0</v>
      </c>
      <c r="AM9">
        <f>SUMIF(总计总表!$F:$F,$A9,总计总表!AT:AT)</f>
        <v>0</v>
      </c>
      <c r="AN9">
        <f>SUMIF(总计总表!$F:$F,$A9,总计总表!AU:AU)</f>
        <v>0</v>
      </c>
      <c r="AO9">
        <f>SUMIF(总计总表!$F:$F,$A9,总计总表!AV:AV)</f>
        <v>0</v>
      </c>
      <c r="AP9">
        <f>SUMIF(总计总表!$F:$F,$A9,总计总表!AW:AW)</f>
        <v>0</v>
      </c>
      <c r="AQ9">
        <f>SUMIF(总计总表!$F:$F,$A9,总计总表!AX:AX)</f>
        <v>0</v>
      </c>
      <c r="AR9">
        <f>SUMIF(总计总表!$F:$F,$A9,总计总表!AY:AY)</f>
        <v>0</v>
      </c>
      <c r="AS9">
        <f>SUMIF(总计总表!$F:$F,$A9,总计总表!AZ:AZ)</f>
        <v>0</v>
      </c>
      <c r="AT9">
        <f>SUMIF(总计总表!$F:$F,$A9,总计总表!BA:BA)</f>
        <v>0</v>
      </c>
      <c r="AU9">
        <f>SUMIF(总计总表!$F:$F,$A9,总计总表!BB:BB)</f>
        <v>0</v>
      </c>
      <c r="AV9">
        <f>SUMIF(总计总表!$F:$F,$A9,总计总表!BC:BC)</f>
        <v>0</v>
      </c>
      <c r="AW9">
        <f>SUMIF(总计总表!$F:$F,$A9,总计总表!BD:BD)</f>
        <v>0</v>
      </c>
      <c r="AX9">
        <f>SUMIF(总计总表!$F:$F,$A9,总计总表!BE:BE)</f>
        <v>0</v>
      </c>
      <c r="AY9">
        <f>SUMIF(总计总表!$F:$F,$A9,总计总表!BF:BF)</f>
        <v>0</v>
      </c>
      <c r="AZ9">
        <f>SUMIF(总计总表!$F:$F,$A9,总计总表!BG:BG)</f>
        <v>0</v>
      </c>
      <c r="BA9">
        <f>SUMIF(总计总表!$F:$F,$A9,总计总表!BH:BH)</f>
        <v>0</v>
      </c>
      <c r="BB9">
        <f>SUMIF(总计总表!$F:$F,$A9,总计总表!BI:BI)</f>
        <v>0</v>
      </c>
      <c r="BC9">
        <f>SUMIF(总计总表!$F:$F,$A9,总计总表!BJ:BJ)</f>
        <v>0</v>
      </c>
      <c r="BD9">
        <f>SUMIF(总计总表!$F:$F,$A9,总计总表!BK:BK)</f>
        <v>0</v>
      </c>
      <c r="BE9">
        <f>SUMIF(总计总表!$F:$F,$A9,总计总表!BL:BL)</f>
        <v>0</v>
      </c>
      <c r="BF9">
        <f>SUMIF(总计总表!$F:$F,$A9,总计总表!BM:BM)</f>
        <v>0</v>
      </c>
      <c r="BG9">
        <f>SUMIF(总计总表!$F:$F,$A9,总计总表!BN:BN)</f>
        <v>0</v>
      </c>
      <c r="BH9">
        <f>SUMIF(总计总表!$F:$F,$A9,总计总表!BO:BO)</f>
        <v>0</v>
      </c>
      <c r="BI9">
        <f>SUMIF(总计总表!$F:$F,$A9,总计总表!BP:BP)</f>
        <v>0</v>
      </c>
      <c r="BJ9">
        <f>SUMIF(总计总表!$F:$F,$A9,总计总表!BQ:BQ)</f>
        <v>0</v>
      </c>
      <c r="BK9">
        <f>SUMIF(总计总表!$F:$F,$A9,总计总表!BR:BR)</f>
        <v>0</v>
      </c>
      <c r="BL9">
        <f>SUMIF(总计总表!$F:$F,$A9,总计总表!BS:BS)</f>
        <v>0</v>
      </c>
      <c r="BM9">
        <f>SUMIF(总计总表!$F:$F,$A9,总计总表!BT:BT)</f>
        <v>0</v>
      </c>
      <c r="BN9">
        <f>SUMIF(总计总表!$F:$F,$A9,总计总表!BU:BU)</f>
        <v>0</v>
      </c>
      <c r="BO9">
        <f>SUMIF(总计总表!$F:$F,$A9,总计总表!BV:BV)</f>
        <v>0</v>
      </c>
      <c r="BP9">
        <f>SUMIF(总计总表!$F:$F,$A9,总计总表!BW:BW)</f>
        <v>0</v>
      </c>
      <c r="BQ9">
        <f>SUMIF(总计总表!$F:$F,$A9,总计总表!BX:BX)</f>
        <v>0</v>
      </c>
      <c r="BR9">
        <f>SUMIF(总计总表!$F:$F,$A9,总计总表!BY:BY)</f>
        <v>0</v>
      </c>
      <c r="BS9">
        <f>SUMIF(总计总表!$F:$F,$A9,总计总表!BZ:BZ)</f>
        <v>0</v>
      </c>
      <c r="BT9">
        <f>SUMIF(总计总表!$F:$F,$A9,总计总表!CA:CA)</f>
        <v>0</v>
      </c>
      <c r="BU9">
        <f>SUMIF(总计总表!$F:$F,$A9,总计总表!CB:CB)</f>
        <v>0</v>
      </c>
      <c r="BV9">
        <f>SUMIF(总计总表!$F:$F,$A9,总计总表!CC:CC)</f>
        <v>0</v>
      </c>
      <c r="BW9">
        <f>SUMIF(总计总表!$F:$F,$A9,总计总表!CD:CD)</f>
        <v>0</v>
      </c>
      <c r="BX9">
        <f>SUMIF(总计总表!$F:$F,$A9,总计总表!CE:CE)</f>
        <v>0</v>
      </c>
      <c r="BY9">
        <f>SUMIF(总计总表!$F:$F,$A9,总计总表!CF:CF)</f>
        <v>0</v>
      </c>
      <c r="BZ9">
        <f>SUMIF(总计总表!$F:$F,$A9,总计总表!CG:CG)</f>
        <v>0</v>
      </c>
      <c r="CA9">
        <f>SUMIF(总计总表!$F:$F,$A9,总计总表!CH:CH)</f>
        <v>0</v>
      </c>
      <c r="CB9">
        <f>SUMIF(总计总表!$F:$F,$A9,总计总表!CI:CI)</f>
        <v>0</v>
      </c>
      <c r="CC9">
        <f>SUMIF(总计总表!$F:$F,$A9,总计总表!CJ:CJ)</f>
        <v>0</v>
      </c>
      <c r="CD9">
        <f>SUMIF(总计总表!$F:$F,$A9,总计总表!CK:CK)</f>
        <v>0</v>
      </c>
      <c r="CE9">
        <f>SUMIF(总计总表!$F:$F,$A9,总计总表!CL:CL)</f>
        <v>0</v>
      </c>
    </row>
    <row r="10" spans="1:83" x14ac:dyDescent="0.25">
      <c r="A10" s="24">
        <v>1031</v>
      </c>
      <c r="B10">
        <f>SUMIF(总计总表!F:F,A10,总计总表!I:I)</f>
        <v>7</v>
      </c>
      <c r="C10">
        <f>SUMIF(总计总表!F:F,A10,总计总表!J:J)</f>
        <v>69.930000000000007</v>
      </c>
      <c r="D10">
        <f>SUMIF(总计总表!$F:$F,$A10,总计总表!K:K)</f>
        <v>0.57999999999999996</v>
      </c>
      <c r="E10">
        <f>SUMIF(总计总表!$F:$F,$A10,总计总表!L:L)</f>
        <v>0</v>
      </c>
      <c r="F10">
        <f>SUMIF(总计总表!$F:$F,$A10,总计总表!M:M)</f>
        <v>-0.98</v>
      </c>
      <c r="G10">
        <f>SUMIF(总计总表!$F:$F,$A10,总计总表!N:N)</f>
        <v>2.0300000000000002</v>
      </c>
      <c r="H10">
        <f>SUMIF(总计总表!$F:$F,$A10,总计总表!O:O)</f>
        <v>-2.0300000000000002</v>
      </c>
      <c r="I10">
        <f>SUMIF(总计总表!$F:$F,$A10,总计总表!P:P)</f>
        <v>-11.819999999999999</v>
      </c>
      <c r="J10">
        <f>SUMIF(总计总表!$F:$F,$A10,总计总表!Q:Q)</f>
        <v>-24.44</v>
      </c>
      <c r="K10">
        <f>SUMIF(总计总表!$F:$F,$A10,总计总表!R:R)</f>
        <v>0</v>
      </c>
      <c r="L10">
        <f>SUMIF(总计总表!$F:$F,$A10,总计总表!S:S)</f>
        <v>0</v>
      </c>
      <c r="M10">
        <f>SUMIF(总计总表!$F:$F,$A10,总计总表!T:T)</f>
        <v>33.270000000000003</v>
      </c>
      <c r="N10">
        <f>SUMIF(总计总表!$F:$F,$A10,总计总表!U:U)</f>
        <v>2</v>
      </c>
      <c r="O10">
        <f>SUMIF(总计总表!$F:$F,$A10,总计总表!V:V)</f>
        <v>-29.979999999999997</v>
      </c>
      <c r="P10">
        <f>SUMIF(总计总表!$F:$F,$A10,总计总表!W:W)</f>
        <v>0</v>
      </c>
      <c r="Q10">
        <f>SUMIF(总计总表!$F:$F,$A10,总计总表!X:X)</f>
        <v>0</v>
      </c>
      <c r="R10">
        <f>SUMIF(总计总表!$F:$F,$A10,总计总表!Y:Y)</f>
        <v>0.2</v>
      </c>
      <c r="S10">
        <f>SUMIF(总计总表!$F:$F,$A10,总计总表!Z:Z)</f>
        <v>0</v>
      </c>
      <c r="T10">
        <f>SUMIF(总计总表!$F:$F,$A10,总计总表!AA:AA)</f>
        <v>0</v>
      </c>
      <c r="U10">
        <f>SUMIF(总计总表!$F:$F,$A10,总计总表!AB:AB)</f>
        <v>4.0500000000000007</v>
      </c>
      <c r="V10">
        <f>SUMIF(总计总表!$F:$F,$A10,总计总表!AC:AC)</f>
        <v>0</v>
      </c>
      <c r="W10">
        <f>SUMIF(总计总表!$F:$F,$A10,总计总表!AD:AD)</f>
        <v>0</v>
      </c>
      <c r="X10">
        <f>SUMIF(总计总表!$F:$F,$A10,总计总表!AE:AE)</f>
        <v>0</v>
      </c>
      <c r="Y10">
        <f>SUMIF(总计总表!$F:$F,$A10,总计总表!AF:AF)</f>
        <v>-25.73</v>
      </c>
      <c r="Z10">
        <f>SUMIF(总计总表!$F:$F,$A10,总计总表!AG:AG)</f>
        <v>0</v>
      </c>
      <c r="AA10">
        <f>SUMIF(总计总表!$F:$F,$A10,总计总表!AH:AH)</f>
        <v>0</v>
      </c>
      <c r="AB10">
        <f>SUMIF(总计总表!$F:$F,$A10,总计总表!AI:AI)</f>
        <v>0</v>
      </c>
      <c r="AC10">
        <f>SUMIF(总计总表!$F:$F,$A10,总计总表!AJ:AJ)</f>
        <v>0</v>
      </c>
      <c r="AD10">
        <f>SUMIF(总计总表!$F:$F,$A10,总计总表!AK:AK)</f>
        <v>0</v>
      </c>
      <c r="AE10">
        <f>SUMIF(总计总表!$F:$F,$A10,总计总表!AL:AL)</f>
        <v>7.19</v>
      </c>
      <c r="AF10">
        <f>SUMIF(总计总表!$F:$F,$A10,总计总表!AM:AM)</f>
        <v>0</v>
      </c>
      <c r="AG10">
        <f>SUMIF(总计总表!$F:$F,$A10,总计总表!AN:AN)</f>
        <v>0</v>
      </c>
      <c r="AH10">
        <f>SUMIF(总计总表!$F:$F,$A10,总计总表!AO:AO)</f>
        <v>0</v>
      </c>
      <c r="AI10">
        <f>SUMIF(总计总表!$F:$F,$A10,总计总表!AP:AP)</f>
        <v>0</v>
      </c>
      <c r="AJ10">
        <f>SUMIF(总计总表!$F:$F,$A10,总计总表!AQ:AQ)</f>
        <v>0</v>
      </c>
      <c r="AK10">
        <f>SUMIF(总计总表!$F:$F,$A10,总计总表!AR:AR)</f>
        <v>0</v>
      </c>
      <c r="AL10">
        <f>SUMIF(总计总表!$F:$F,$A10,总计总表!AS:AS)</f>
        <v>0</v>
      </c>
      <c r="AM10">
        <f>SUMIF(总计总表!$F:$F,$A10,总计总表!AT:AT)</f>
        <v>0</v>
      </c>
      <c r="AN10">
        <f>SUMIF(总计总表!$F:$F,$A10,总计总表!AU:AU)</f>
        <v>0</v>
      </c>
      <c r="AO10">
        <f>SUMIF(总计总表!$F:$F,$A10,总计总表!AV:AV)</f>
        <v>-7.18</v>
      </c>
      <c r="AP10">
        <f>SUMIF(总计总表!$F:$F,$A10,总计总表!AW:AW)</f>
        <v>0</v>
      </c>
      <c r="AQ10">
        <f>SUMIF(总计总表!$F:$F,$A10,总计总表!AX:AX)</f>
        <v>-5.3872999999999998</v>
      </c>
      <c r="AR10">
        <f>SUMIF(总计总表!$F:$F,$A10,总计总表!AY:AY)</f>
        <v>0</v>
      </c>
      <c r="AS10">
        <f>SUMIF(总计总表!$F:$F,$A10,总计总表!AZ:AZ)</f>
        <v>0</v>
      </c>
      <c r="AT10">
        <f>SUMIF(总计总表!$F:$F,$A10,总计总表!BA:BA)</f>
        <v>0</v>
      </c>
      <c r="AU10">
        <f>SUMIF(总计总表!$F:$F,$A10,总计总表!BB:BB)</f>
        <v>0</v>
      </c>
      <c r="AV10">
        <f>SUMIF(总计总表!$F:$F,$A10,总计总表!BC:BC)</f>
        <v>0</v>
      </c>
      <c r="AW10">
        <f>SUMIF(总计总表!$F:$F,$A10,总计总表!BD:BD)</f>
        <v>0</v>
      </c>
      <c r="AX10">
        <f>SUMIF(总计总表!$F:$F,$A10,总计总表!BE:BE)</f>
        <v>0</v>
      </c>
      <c r="AY10">
        <f>SUMIF(总计总表!$F:$F,$A10,总计总表!BF:BF)</f>
        <v>2.162700000000001</v>
      </c>
      <c r="AZ10">
        <f>SUMIF(总计总表!$F:$F,$A10,总计总表!BG:BG)</f>
        <v>-0.21240573907240534</v>
      </c>
      <c r="BA10">
        <f>SUMIF(总计总表!$F:$F,$A10,总计总表!BH:BH)</f>
        <v>14.057550000000008</v>
      </c>
      <c r="BB10">
        <f>SUMIF(总计总表!$F:$F,$A10,总计总表!BI:BI)</f>
        <v>0</v>
      </c>
      <c r="BC10">
        <f>SUMIF(总计总表!$F:$F,$A10,总计总表!BJ:BJ)</f>
        <v>0</v>
      </c>
      <c r="BD10">
        <f>SUMIF(总计总表!$F:$F,$A10,总计总表!BK:BK)</f>
        <v>0</v>
      </c>
      <c r="BE10">
        <f>SUMIF(总计总表!$F:$F,$A10,总计总表!BL:BL)</f>
        <v>0</v>
      </c>
      <c r="BF10">
        <f>SUMIF(总计总表!$F:$F,$A10,总计总表!BM:BM)</f>
        <v>0</v>
      </c>
      <c r="BG10">
        <f>SUMIF(总计总表!$F:$F,$A10,总计总表!BN:BN)</f>
        <v>0</v>
      </c>
      <c r="BH10">
        <f>SUMIF(总计总表!$F:$F,$A10,总计总表!BO:BO)</f>
        <v>0</v>
      </c>
      <c r="BI10">
        <f>SUMIF(总计总表!$F:$F,$A10,总计总表!BP:BP)</f>
        <v>0</v>
      </c>
      <c r="BJ10">
        <f>SUMIF(总计总表!$F:$F,$A10,总计总表!BQ:BQ)</f>
        <v>14.057550000000008</v>
      </c>
      <c r="BK10">
        <f>SUMIF(总计总表!$F:$F,$A10,总计总表!BR:BR)</f>
        <v>4</v>
      </c>
      <c r="BL10">
        <f>SUMIF(总计总表!$F:$F,$A10,总计总表!BS:BS)</f>
        <v>103.84</v>
      </c>
      <c r="BM10">
        <f>SUMIF(总计总表!$F:$F,$A10,总计总表!BT:BT)</f>
        <v>0</v>
      </c>
      <c r="BN10">
        <f>SUMIF(总计总表!$F:$F,$A10,总计总表!BU:BU)</f>
        <v>0</v>
      </c>
      <c r="BO10">
        <f>SUMIF(总计总表!$F:$F,$A10,总计总表!BV:BV)</f>
        <v>0</v>
      </c>
      <c r="BP10">
        <f>SUMIF(总计总表!$F:$F,$A10,总计总表!BW:BW)</f>
        <v>88.9</v>
      </c>
      <c r="BQ10">
        <f>SUMIF(总计总表!$F:$F,$A10,总计总表!BX:BX)</f>
        <v>92.820000000000007</v>
      </c>
      <c r="BR10">
        <f>SUMIF(总计总表!$F:$F,$A10,总计总表!BY:BY)</f>
        <v>0</v>
      </c>
      <c r="BS10">
        <f>SUMIF(总计总表!$F:$F,$A10,总计总表!BZ:BZ)</f>
        <v>0</v>
      </c>
      <c r="BT10">
        <f>SUMIF(总计总表!$F:$F,$A10,总计总表!CA:CA)</f>
        <v>0</v>
      </c>
      <c r="BU10">
        <f>SUMIF(总计总表!$F:$F,$A10,总计总表!CB:CB)</f>
        <v>0</v>
      </c>
      <c r="BV10">
        <f>SUMIF(总计总表!$F:$F,$A10,总计总表!CC:CC)</f>
        <v>-271.50245000000001</v>
      </c>
      <c r="BW10">
        <f>SUMIF(总计总表!$F:$F,$A10,总计总表!CD:CD)</f>
        <v>-2.6111121377788042</v>
      </c>
      <c r="BX10">
        <f>SUMIF(总计总表!$F:$F,$A10,总计总表!CE:CE)</f>
        <v>-6.5313007190549568</v>
      </c>
      <c r="BY10">
        <f>SUMIF(总计总表!$F:$F,$A10,总计总表!CF:CF)</f>
        <v>0</v>
      </c>
      <c r="BZ10">
        <f>SUMIF(总计总表!$F:$F,$A10,总计总表!CG:CG)</f>
        <v>0</v>
      </c>
      <c r="CA10">
        <f>SUMIF(总计总表!$F:$F,$A10,总计总表!CH:CH)</f>
        <v>0</v>
      </c>
      <c r="CB10">
        <f>SUMIF(总计总表!$F:$F,$A10,总计总表!CI:CI)</f>
        <v>0</v>
      </c>
      <c r="CC10">
        <f>SUMIF(总计总表!$F:$F,$A10,总计总表!CJ:CJ)</f>
        <v>0</v>
      </c>
      <c r="CD10">
        <f>SUMIF(总计总表!$F:$F,$A10,总计总表!CK:CK)</f>
        <v>0</v>
      </c>
      <c r="CE10">
        <f>SUMIF(总计总表!$F:$F,$A10,总计总表!CL:CL)</f>
        <v>0</v>
      </c>
    </row>
    <row r="11" spans="1:83" x14ac:dyDescent="0.25">
      <c r="A11" s="24">
        <v>1405</v>
      </c>
      <c r="B11">
        <f>SUMIF(总计总表!F:F,A11,总计总表!I:I)</f>
        <v>0</v>
      </c>
      <c r="C11">
        <f>SUMIF(总计总表!F:F,A11,总计总表!J:J)</f>
        <v>0</v>
      </c>
      <c r="D11">
        <f>SUMIF(总计总表!$F:$F,$A11,总计总表!K:K)</f>
        <v>0</v>
      </c>
      <c r="E11">
        <f>SUMIF(总计总表!$F:$F,$A11,总计总表!L:L)</f>
        <v>0</v>
      </c>
      <c r="F11">
        <f>SUMIF(总计总表!$F:$F,$A11,总计总表!M:M)</f>
        <v>0</v>
      </c>
      <c r="G11">
        <f>SUMIF(总计总表!$F:$F,$A11,总计总表!N:N)</f>
        <v>0</v>
      </c>
      <c r="H11">
        <f>SUMIF(总计总表!$F:$F,$A11,总计总表!O:O)</f>
        <v>0</v>
      </c>
      <c r="I11">
        <f>SUMIF(总计总表!$F:$F,$A11,总计总表!P:P)</f>
        <v>0</v>
      </c>
      <c r="J11">
        <f>SUMIF(总计总表!$F:$F,$A11,总计总表!Q:Q)</f>
        <v>0</v>
      </c>
      <c r="K11">
        <f>SUMIF(总计总表!$F:$F,$A11,总计总表!R:R)</f>
        <v>0</v>
      </c>
      <c r="L11">
        <f>SUMIF(总计总表!$F:$F,$A11,总计总表!S:S)</f>
        <v>0</v>
      </c>
      <c r="M11">
        <f>SUMIF(总计总表!$F:$F,$A11,总计总表!T:T)</f>
        <v>0</v>
      </c>
      <c r="N11">
        <f>SUMIF(总计总表!$F:$F,$A11,总计总表!U:U)</f>
        <v>0</v>
      </c>
      <c r="O11">
        <f>SUMIF(总计总表!$F:$F,$A11,总计总表!V:V)</f>
        <v>0</v>
      </c>
      <c r="P11">
        <f>SUMIF(总计总表!$F:$F,$A11,总计总表!W:W)</f>
        <v>0</v>
      </c>
      <c r="Q11">
        <f>SUMIF(总计总表!$F:$F,$A11,总计总表!X:X)</f>
        <v>0</v>
      </c>
      <c r="R11">
        <f>SUMIF(总计总表!$F:$F,$A11,总计总表!Y:Y)</f>
        <v>0</v>
      </c>
      <c r="S11">
        <f>SUMIF(总计总表!$F:$F,$A11,总计总表!Z:Z)</f>
        <v>0</v>
      </c>
      <c r="T11">
        <f>SUMIF(总计总表!$F:$F,$A11,总计总表!AA:AA)</f>
        <v>0</v>
      </c>
      <c r="U11">
        <f>SUMIF(总计总表!$F:$F,$A11,总计总表!AB:AB)</f>
        <v>0</v>
      </c>
      <c r="V11">
        <f>SUMIF(总计总表!$F:$F,$A11,总计总表!AC:AC)</f>
        <v>0</v>
      </c>
      <c r="W11">
        <f>SUMIF(总计总表!$F:$F,$A11,总计总表!AD:AD)</f>
        <v>0</v>
      </c>
      <c r="X11">
        <f>SUMIF(总计总表!$F:$F,$A11,总计总表!AE:AE)</f>
        <v>0</v>
      </c>
      <c r="Y11">
        <f>SUMIF(总计总表!$F:$F,$A11,总计总表!AF:AF)</f>
        <v>0</v>
      </c>
      <c r="Z11">
        <f>SUMIF(总计总表!$F:$F,$A11,总计总表!AG:AG)</f>
        <v>0</v>
      </c>
      <c r="AA11">
        <f>SUMIF(总计总表!$F:$F,$A11,总计总表!AH:AH)</f>
        <v>0</v>
      </c>
      <c r="AB11">
        <f>SUMIF(总计总表!$F:$F,$A11,总计总表!AI:AI)</f>
        <v>0</v>
      </c>
      <c r="AC11">
        <f>SUMIF(总计总表!$F:$F,$A11,总计总表!AJ:AJ)</f>
        <v>0</v>
      </c>
      <c r="AD11">
        <f>SUMIF(总计总表!$F:$F,$A11,总计总表!AK:AK)</f>
        <v>0</v>
      </c>
      <c r="AE11">
        <f>SUMIF(总计总表!$F:$F,$A11,总计总表!AL:AL)</f>
        <v>0</v>
      </c>
      <c r="AF11">
        <f>SUMIF(总计总表!$F:$F,$A11,总计总表!AM:AM)</f>
        <v>0</v>
      </c>
      <c r="AG11">
        <f>SUMIF(总计总表!$F:$F,$A11,总计总表!AN:AN)</f>
        <v>0</v>
      </c>
      <c r="AH11">
        <f>SUMIF(总计总表!$F:$F,$A11,总计总表!AO:AO)</f>
        <v>0</v>
      </c>
      <c r="AI11">
        <f>SUMIF(总计总表!$F:$F,$A11,总计总表!AP:AP)</f>
        <v>0</v>
      </c>
      <c r="AJ11">
        <f>SUMIF(总计总表!$F:$F,$A11,总计总表!AQ:AQ)</f>
        <v>0</v>
      </c>
      <c r="AK11">
        <f>SUMIF(总计总表!$F:$F,$A11,总计总表!AR:AR)</f>
        <v>6.36</v>
      </c>
      <c r="AL11">
        <f>SUMIF(总计总表!$F:$F,$A11,总计总表!AS:AS)</f>
        <v>0</v>
      </c>
      <c r="AM11">
        <f>SUMIF(总计总表!$F:$F,$A11,总计总表!AT:AT)</f>
        <v>0</v>
      </c>
      <c r="AN11">
        <f>SUMIF(总计总表!$F:$F,$A11,总计总表!AU:AU)</f>
        <v>0</v>
      </c>
      <c r="AO11">
        <f>SUMIF(总计总表!$F:$F,$A11,总计总表!AV:AV)</f>
        <v>0</v>
      </c>
      <c r="AP11">
        <f>SUMIF(总计总表!$F:$F,$A11,总计总表!AW:AW)</f>
        <v>0</v>
      </c>
      <c r="AQ11">
        <f>SUMIF(总计总表!$F:$F,$A11,总计总表!AX:AX)</f>
        <v>-2.8E-3</v>
      </c>
      <c r="AR11">
        <f>SUMIF(总计总表!$F:$F,$A11,总计总表!AY:AY)</f>
        <v>0</v>
      </c>
      <c r="AS11">
        <f>SUMIF(总计总表!$F:$F,$A11,总计总表!AZ:AZ)</f>
        <v>0</v>
      </c>
      <c r="AT11">
        <f>SUMIF(总计总表!$F:$F,$A11,总计总表!BA:BA)</f>
        <v>0</v>
      </c>
      <c r="AU11">
        <f>SUMIF(总计总表!$F:$F,$A11,总计总表!BB:BB)</f>
        <v>0</v>
      </c>
      <c r="AV11">
        <f>SUMIF(总计总表!$F:$F,$A11,总计总表!BC:BC)</f>
        <v>0</v>
      </c>
      <c r="AW11">
        <f>SUMIF(总计总表!$F:$F,$A11,总计总表!BD:BD)</f>
        <v>0</v>
      </c>
      <c r="AX11">
        <f>SUMIF(总计总表!$F:$F,$A11,总计总表!BE:BE)</f>
        <v>0</v>
      </c>
      <c r="AY11">
        <f>SUMIF(总计总表!$F:$F,$A11,总计总表!BF:BF)</f>
        <v>6.3571999999999997</v>
      </c>
      <c r="AZ11">
        <f>SUMIF(总计总表!$F:$F,$A11,总计总表!BG:BG)</f>
        <v>0</v>
      </c>
      <c r="BA11">
        <f>SUMIF(总计总表!$F:$F,$A11,总计总表!BH:BH)</f>
        <v>41.32180000000001</v>
      </c>
      <c r="BB11">
        <f>SUMIF(总计总表!$F:$F,$A11,总计总表!BI:BI)</f>
        <v>0</v>
      </c>
      <c r="BC11">
        <f>SUMIF(总计总表!$F:$F,$A11,总计总表!BJ:BJ)</f>
        <v>0</v>
      </c>
      <c r="BD11">
        <f>SUMIF(总计总表!$F:$F,$A11,总计总表!BK:BK)</f>
        <v>0</v>
      </c>
      <c r="BE11">
        <f>SUMIF(总计总表!$F:$F,$A11,总计总表!BL:BL)</f>
        <v>0</v>
      </c>
      <c r="BF11">
        <f>SUMIF(总计总表!$F:$F,$A11,总计总表!BM:BM)</f>
        <v>0</v>
      </c>
      <c r="BG11">
        <f>SUMIF(总计总表!$F:$F,$A11,总计总表!BN:BN)</f>
        <v>0</v>
      </c>
      <c r="BH11">
        <f>SUMIF(总计总表!$F:$F,$A11,总计总表!BO:BO)</f>
        <v>0</v>
      </c>
      <c r="BI11">
        <f>SUMIF(总计总表!$F:$F,$A11,总计总表!BP:BP)</f>
        <v>0</v>
      </c>
      <c r="BJ11">
        <f>SUMIF(总计总表!$F:$F,$A11,总计总表!BQ:BQ)</f>
        <v>41.32180000000001</v>
      </c>
      <c r="BK11">
        <f>SUMIF(总计总表!$F:$F,$A11,总计总表!BR:BR)</f>
        <v>0</v>
      </c>
      <c r="BL11">
        <f>SUMIF(总计总表!$F:$F,$A11,总计总表!BS:BS)</f>
        <v>0</v>
      </c>
      <c r="BM11">
        <f>SUMIF(总计总表!$F:$F,$A11,总计总表!BT:BT)</f>
        <v>0</v>
      </c>
      <c r="BN11">
        <f>SUMIF(总计总表!$F:$F,$A11,总计总表!BU:BU)</f>
        <v>0</v>
      </c>
      <c r="BO11">
        <f>SUMIF(总计总表!$F:$F,$A11,总计总表!BV:BV)</f>
        <v>0</v>
      </c>
      <c r="BP11">
        <f>SUMIF(总计总表!$F:$F,$A11,总计总表!BW:BW)</f>
        <v>0</v>
      </c>
      <c r="BQ11">
        <f>SUMIF(总计总表!$F:$F,$A11,总计总表!BX:BX)</f>
        <v>0</v>
      </c>
      <c r="BR11">
        <f>SUMIF(总计总表!$F:$F,$A11,总计总表!BY:BY)</f>
        <v>0</v>
      </c>
      <c r="BS11">
        <f>SUMIF(总计总表!$F:$F,$A11,总计总表!BZ:BZ)</f>
        <v>0</v>
      </c>
      <c r="BT11">
        <f>SUMIF(总计总表!$F:$F,$A11,总计总表!CA:CA)</f>
        <v>0</v>
      </c>
      <c r="BU11">
        <f>SUMIF(总计总表!$F:$F,$A11,总计总表!CB:CB)</f>
        <v>0</v>
      </c>
      <c r="BV11">
        <f>SUMIF(总计总表!$F:$F,$A11,总计总表!CC:CC)</f>
        <v>41.32180000000001</v>
      </c>
      <c r="BW11">
        <f>SUMIF(总计总表!$F:$F,$A11,总计总表!CD:CD)</f>
        <v>0</v>
      </c>
      <c r="BX11">
        <f>SUMIF(总计总表!$F:$F,$A11,总计总表!CE:CE)</f>
        <v>0</v>
      </c>
      <c r="BY11">
        <f>SUMIF(总计总表!$F:$F,$A11,总计总表!CF:CF)</f>
        <v>0</v>
      </c>
      <c r="BZ11">
        <f>SUMIF(总计总表!$F:$F,$A11,总计总表!CG:CG)</f>
        <v>0</v>
      </c>
      <c r="CA11">
        <f>SUMIF(总计总表!$F:$F,$A11,总计总表!CH:CH)</f>
        <v>0</v>
      </c>
      <c r="CB11">
        <f>SUMIF(总计总表!$F:$F,$A11,总计总表!CI:CI)</f>
        <v>0</v>
      </c>
      <c r="CC11">
        <f>SUMIF(总计总表!$F:$F,$A11,总计总表!CJ:CJ)</f>
        <v>0</v>
      </c>
      <c r="CD11">
        <f>SUMIF(总计总表!$F:$F,$A11,总计总表!CK:CK)</f>
        <v>0</v>
      </c>
      <c r="CE11">
        <f>SUMIF(总计总表!$F:$F,$A11,总计总表!CL:CL)</f>
        <v>0</v>
      </c>
    </row>
    <row r="12" spans="1:83" x14ac:dyDescent="0.25">
      <c r="A12" s="24">
        <v>1926</v>
      </c>
      <c r="B12">
        <f>SUMIF(总计总表!F:F,A12,总计总表!I:I)</f>
        <v>77</v>
      </c>
      <c r="C12">
        <f>SUMIF(总计总表!F:F,A12,总计总表!J:J)</f>
        <v>1575.2300000000002</v>
      </c>
      <c r="D12">
        <f>SUMIF(总计总表!$F:$F,$A12,总计总表!K:K)</f>
        <v>13.860000000000001</v>
      </c>
      <c r="E12">
        <f>SUMIF(总计总表!$F:$F,$A12,总计总表!L:L)</f>
        <v>0</v>
      </c>
      <c r="F12">
        <f>SUMIF(总计总表!$F:$F,$A12,总计总表!M:M)</f>
        <v>-49.309999999999995</v>
      </c>
      <c r="G12">
        <f>SUMIF(总计总表!$F:$F,$A12,总计总表!N:N)</f>
        <v>14.599999999999998</v>
      </c>
      <c r="H12">
        <f>SUMIF(总计总表!$F:$F,$A12,总计总表!O:O)</f>
        <v>-14.599999999999998</v>
      </c>
      <c r="I12">
        <f>SUMIF(总计总表!$F:$F,$A12,总计总表!P:P)</f>
        <v>-260.19</v>
      </c>
      <c r="J12">
        <f>SUMIF(总计总表!$F:$F,$A12,总计总表!Q:Q)</f>
        <v>-293.34000000000015</v>
      </c>
      <c r="K12">
        <f>SUMIF(总计总表!$F:$F,$A12,总计总表!R:R)</f>
        <v>0</v>
      </c>
      <c r="L12">
        <f>SUMIF(总计总表!$F:$F,$A12,总计总表!S:S)</f>
        <v>0</v>
      </c>
      <c r="M12">
        <f>SUMIF(总计总表!$F:$F,$A12,总计总表!T:T)</f>
        <v>986.25000000000023</v>
      </c>
      <c r="N12">
        <f>SUMIF(总计总表!$F:$F,$A12,总计总表!U:U)</f>
        <v>19</v>
      </c>
      <c r="O12">
        <f>SUMIF(总计总表!$F:$F,$A12,总计总表!V:V)</f>
        <v>-393.48</v>
      </c>
      <c r="P12">
        <f>SUMIF(总计总表!$F:$F,$A12,总计总表!W:W)</f>
        <v>0</v>
      </c>
      <c r="Q12">
        <f>SUMIF(总计总表!$F:$F,$A12,总计总表!X:X)</f>
        <v>0</v>
      </c>
      <c r="R12">
        <f>SUMIF(总计总表!$F:$F,$A12,总计总表!Y:Y)</f>
        <v>8.77</v>
      </c>
      <c r="S12">
        <f>SUMIF(总计总表!$F:$F,$A12,总计总表!Z:Z)</f>
        <v>-4.2399999999999993</v>
      </c>
      <c r="T12">
        <f>SUMIF(总计总表!$F:$F,$A12,总计总表!AA:AA)</f>
        <v>4.2399999999999993</v>
      </c>
      <c r="U12">
        <f>SUMIF(总计总表!$F:$F,$A12,总计总表!AB:AB)</f>
        <v>52.35</v>
      </c>
      <c r="V12">
        <f>SUMIF(总计总表!$F:$F,$A12,总计总表!AC:AC)</f>
        <v>0</v>
      </c>
      <c r="W12">
        <f>SUMIF(总计总表!$F:$F,$A12,总计总表!AD:AD)</f>
        <v>0</v>
      </c>
      <c r="X12">
        <f>SUMIF(总计总表!$F:$F,$A12,总计总表!AE:AE)</f>
        <v>0</v>
      </c>
      <c r="Y12">
        <f>SUMIF(总计总表!$F:$F,$A12,总计总表!AF:AF)</f>
        <v>-332.35999999999996</v>
      </c>
      <c r="Z12">
        <f>SUMIF(总计总表!$F:$F,$A12,总计总表!AG:AG)</f>
        <v>0</v>
      </c>
      <c r="AA12">
        <f>SUMIF(总计总表!$F:$F,$A12,总计总表!AH:AH)</f>
        <v>0</v>
      </c>
      <c r="AB12">
        <f>SUMIF(总计总表!$F:$F,$A12,总计总表!AI:AI)</f>
        <v>0</v>
      </c>
      <c r="AC12">
        <f>SUMIF(总计总表!$F:$F,$A12,总计总表!AJ:AJ)</f>
        <v>0</v>
      </c>
      <c r="AD12">
        <f>SUMIF(总计总表!$F:$F,$A12,总计总表!AK:AK)</f>
        <v>-182.57000000000005</v>
      </c>
      <c r="AE12">
        <f>SUMIF(总计总表!$F:$F,$A12,总计总表!AL:AL)</f>
        <v>12.82</v>
      </c>
      <c r="AF12">
        <f>SUMIF(总计总表!$F:$F,$A12,总计总表!AM:AM)</f>
        <v>0</v>
      </c>
      <c r="AG12">
        <f>SUMIF(总计总表!$F:$F,$A12,总计总表!AN:AN)</f>
        <v>0</v>
      </c>
      <c r="AH12">
        <f>SUMIF(总计总表!$F:$F,$A12,总计总表!AO:AO)</f>
        <v>0</v>
      </c>
      <c r="AI12">
        <f>SUMIF(总计总表!$F:$F,$A12,总计总表!AP:AP)</f>
        <v>0</v>
      </c>
      <c r="AJ12">
        <f>SUMIF(总计总表!$F:$F,$A12,总计总表!AQ:AQ)</f>
        <v>0</v>
      </c>
      <c r="AK12">
        <f>SUMIF(总计总表!$F:$F,$A12,总计总表!AR:AR)</f>
        <v>0</v>
      </c>
      <c r="AL12">
        <f>SUMIF(总计总表!$F:$F,$A12,总计总表!AS:AS)</f>
        <v>0</v>
      </c>
      <c r="AM12">
        <f>SUMIF(总计总表!$F:$F,$A12,总计总表!AT:AT)</f>
        <v>0</v>
      </c>
      <c r="AN12">
        <f>SUMIF(总计总表!$F:$F,$A12,总计总表!AU:AU)</f>
        <v>0</v>
      </c>
      <c r="AO12">
        <f>SUMIF(总计总表!$F:$F,$A12,总计总表!AV:AV)</f>
        <v>-58.88</v>
      </c>
      <c r="AP12">
        <f>SUMIF(总计总表!$F:$F,$A12,总计总表!AW:AW)</f>
        <v>0</v>
      </c>
      <c r="AQ12">
        <f>SUMIF(总计总表!$F:$F,$A12,总计总表!AX:AX)</f>
        <v>-6.6076000000000006</v>
      </c>
      <c r="AR12">
        <f>SUMIF(总计总表!$F:$F,$A12,总计总表!AY:AY)</f>
        <v>0</v>
      </c>
      <c r="AS12">
        <f>SUMIF(总计总表!$F:$F,$A12,总计总表!AZ:AZ)</f>
        <v>0</v>
      </c>
      <c r="AT12">
        <f>SUMIF(总计总表!$F:$F,$A12,总计总表!BA:BA)</f>
        <v>0</v>
      </c>
      <c r="AU12">
        <f>SUMIF(总计总表!$F:$F,$A12,总计总表!BB:BB)</f>
        <v>0</v>
      </c>
      <c r="AV12">
        <f>SUMIF(总计总表!$F:$F,$A12,总计总表!BC:BC)</f>
        <v>-19.199999999999996</v>
      </c>
      <c r="AW12">
        <f>SUMIF(总计总表!$F:$F,$A12,总计总表!BD:BD)</f>
        <v>0</v>
      </c>
      <c r="AX12">
        <f>SUMIF(总计总表!$F:$F,$A12,总计总表!BE:BE)</f>
        <v>0</v>
      </c>
      <c r="AY12">
        <f>SUMIF(总计总表!$F:$F,$A12,总计总表!BF:BF)</f>
        <v>399.45240000000013</v>
      </c>
      <c r="AZ12">
        <f>SUMIF(总计总表!$F:$F,$A12,总计总表!BG:BG)</f>
        <v>3.0381950745518731</v>
      </c>
      <c r="BA12">
        <f>SUMIF(总计总表!$F:$F,$A12,总计总表!BH:BH)</f>
        <v>2596.4406000000008</v>
      </c>
      <c r="BB12">
        <f>SUMIF(总计总表!$F:$F,$A12,总计总表!BI:BI)</f>
        <v>0</v>
      </c>
      <c r="BC12">
        <f>SUMIF(总计总表!$F:$F,$A12,总计总表!BJ:BJ)</f>
        <v>0</v>
      </c>
      <c r="BD12">
        <f>SUMIF(总计总表!$F:$F,$A12,总计总表!BK:BK)</f>
        <v>0</v>
      </c>
      <c r="BE12">
        <f>SUMIF(总计总表!$F:$F,$A12,总计总表!BL:BL)</f>
        <v>0</v>
      </c>
      <c r="BF12">
        <f>SUMIF(总计总表!$F:$F,$A12,总计总表!BM:BM)</f>
        <v>0</v>
      </c>
      <c r="BG12">
        <f>SUMIF(总计总表!$F:$F,$A12,总计总表!BN:BN)</f>
        <v>0</v>
      </c>
      <c r="BH12">
        <f>SUMIF(总计总表!$F:$F,$A12,总计总表!BO:BO)</f>
        <v>0</v>
      </c>
      <c r="BI12">
        <f>SUMIF(总计总表!$F:$F,$A12,总计总表!BP:BP)</f>
        <v>0</v>
      </c>
      <c r="BJ12">
        <f>SUMIF(总计总表!$F:$F,$A12,总计总表!BQ:BQ)</f>
        <v>2596.4406000000008</v>
      </c>
      <c r="BK12">
        <f>SUMIF(总计总表!$F:$F,$A12,总计总表!BR:BR)</f>
        <v>0</v>
      </c>
      <c r="BL12">
        <f>SUMIF(总计总表!$F:$F,$A12,总计总表!BS:BS)</f>
        <v>0</v>
      </c>
      <c r="BM12">
        <f>SUMIF(总计总表!$F:$F,$A12,总计总表!BT:BT)</f>
        <v>1</v>
      </c>
      <c r="BN12">
        <f>SUMIF(总计总表!$F:$F,$A12,总计总表!BU:BU)</f>
        <v>31.159999999999997</v>
      </c>
      <c r="BO12">
        <f>SUMIF(总计总表!$F:$F,$A12,总计总表!BV:BV)</f>
        <v>0</v>
      </c>
      <c r="BP12">
        <f>SUMIF(总计总表!$F:$F,$A12,总计总表!BW:BW)</f>
        <v>1378.3000000000002</v>
      </c>
      <c r="BQ12">
        <f>SUMIF(总计总表!$F:$F,$A12,总计总表!BX:BX)</f>
        <v>1021.0199999999999</v>
      </c>
      <c r="BR12">
        <f>SUMIF(总计总表!$F:$F,$A12,总计总表!BY:BY)</f>
        <v>0</v>
      </c>
      <c r="BS12">
        <f>SUMIF(总计总表!$F:$F,$A12,总计总表!BZ:BZ)</f>
        <v>0</v>
      </c>
      <c r="BT12">
        <f>SUMIF(总计总表!$F:$F,$A12,总计总表!CA:CA)</f>
        <v>0</v>
      </c>
      <c r="BU12">
        <f>SUMIF(总计总表!$F:$F,$A12,总计总表!CB:CB)</f>
        <v>0</v>
      </c>
      <c r="BV12">
        <f>SUMIF(总计总表!$F:$F,$A12,总计总表!CC:CC)</f>
        <v>165.96060000000065</v>
      </c>
      <c r="BW12">
        <f>SUMIF(总计总表!$F:$F,$A12,总计总表!CD:CD)</f>
        <v>-1.8679137709998114E-2</v>
      </c>
      <c r="BX12">
        <f>SUMIF(总计总表!$F:$F,$A12,总计总表!CE:CE)</f>
        <v>-0.23962619009413533</v>
      </c>
      <c r="BY12">
        <f>SUMIF(总计总表!$F:$F,$A12,总计总表!CF:CF)</f>
        <v>0</v>
      </c>
      <c r="BZ12">
        <f>SUMIF(总计总表!$F:$F,$A12,总计总表!CG:CG)</f>
        <v>0</v>
      </c>
      <c r="CA12">
        <f>SUMIF(总计总表!$F:$F,$A12,总计总表!CH:CH)</f>
        <v>0</v>
      </c>
      <c r="CB12">
        <f>SUMIF(总计总表!$F:$F,$A12,总计总表!CI:CI)</f>
        <v>0</v>
      </c>
      <c r="CC12">
        <f>SUMIF(总计总表!$F:$F,$A12,总计总表!CJ:CJ)</f>
        <v>0</v>
      </c>
      <c r="CD12">
        <f>SUMIF(总计总表!$F:$F,$A12,总计总表!CK:CK)</f>
        <v>0</v>
      </c>
      <c r="CE12">
        <f>SUMIF(总计总表!$F:$F,$A12,总计总表!CL:CL)</f>
        <v>0</v>
      </c>
    </row>
    <row r="13" spans="1:83" x14ac:dyDescent="0.25">
      <c r="A13" s="24">
        <v>1929</v>
      </c>
      <c r="B13">
        <f>SUMIF(总计总表!F:F,A13,总计总表!I:I)</f>
        <v>12</v>
      </c>
      <c r="C13">
        <f>SUMIF(总计总表!F:F,A13,总计总表!J:J)</f>
        <v>263.88</v>
      </c>
      <c r="D13">
        <f>SUMIF(总计总表!$F:$F,$A13,总计总表!K:K)</f>
        <v>5.99</v>
      </c>
      <c r="E13">
        <f>SUMIF(总计总表!$F:$F,$A13,总计总表!L:L)</f>
        <v>0</v>
      </c>
      <c r="F13">
        <f>SUMIF(总计总表!$F:$F,$A13,总计总表!M:M)</f>
        <v>-11.78</v>
      </c>
      <c r="G13">
        <f>SUMIF(总计总表!$F:$F,$A13,总计总表!N:N)</f>
        <v>7.29</v>
      </c>
      <c r="H13">
        <f>SUMIF(总计总表!$F:$F,$A13,总计总表!O:O)</f>
        <v>-7.29</v>
      </c>
      <c r="I13">
        <f>SUMIF(总计总表!$F:$F,$A13,总计总表!P:P)</f>
        <v>-42.870000000000005</v>
      </c>
      <c r="J13">
        <f>SUMIF(总计总表!$F:$F,$A13,总计总表!Q:Q)</f>
        <v>-67.910000000000011</v>
      </c>
      <c r="K13">
        <f>SUMIF(总计总表!$F:$F,$A13,总计总表!R:R)</f>
        <v>0</v>
      </c>
      <c r="L13">
        <f>SUMIF(总计总表!$F:$F,$A13,总计总表!S:S)</f>
        <v>0</v>
      </c>
      <c r="M13">
        <f>SUMIF(总计总表!$F:$F,$A13,总计总表!T:T)</f>
        <v>147.31</v>
      </c>
      <c r="N13">
        <f>SUMIF(总计总表!$F:$F,$A13,总计总表!U:U)</f>
        <v>2</v>
      </c>
      <c r="O13">
        <f>SUMIF(总计总表!$F:$F,$A13,总计总表!V:V)</f>
        <v>-43.18</v>
      </c>
      <c r="P13">
        <f>SUMIF(总计总表!$F:$F,$A13,总计总表!W:W)</f>
        <v>0</v>
      </c>
      <c r="Q13">
        <f>SUMIF(总计总表!$F:$F,$A13,总计总表!X:X)</f>
        <v>0</v>
      </c>
      <c r="R13">
        <f>SUMIF(总计总表!$F:$F,$A13,总计总表!Y:Y)</f>
        <v>2.59</v>
      </c>
      <c r="S13">
        <f>SUMIF(总计总表!$F:$F,$A13,总计总表!Z:Z)</f>
        <v>-0.88</v>
      </c>
      <c r="T13">
        <f>SUMIF(总计总表!$F:$F,$A13,总计总表!AA:AA)</f>
        <v>0.88</v>
      </c>
      <c r="U13">
        <f>SUMIF(总计总表!$F:$F,$A13,总计总表!AB:AB)</f>
        <v>5.52</v>
      </c>
      <c r="V13">
        <f>SUMIF(总计总表!$F:$F,$A13,总计总表!AC:AC)</f>
        <v>0</v>
      </c>
      <c r="W13">
        <f>SUMIF(总计总表!$F:$F,$A13,总计总表!AD:AD)</f>
        <v>0</v>
      </c>
      <c r="X13">
        <f>SUMIF(总计总表!$F:$F,$A13,总计总表!AE:AE)</f>
        <v>0</v>
      </c>
      <c r="Y13">
        <f>SUMIF(总计总表!$F:$F,$A13,总计总表!AF:AF)</f>
        <v>-35.07</v>
      </c>
      <c r="Z13">
        <f>SUMIF(总计总表!$F:$F,$A13,总计总表!AG:AG)</f>
        <v>0</v>
      </c>
      <c r="AA13">
        <f>SUMIF(总计总表!$F:$F,$A13,总计总表!AH:AH)</f>
        <v>0</v>
      </c>
      <c r="AB13">
        <f>SUMIF(总计总表!$F:$F,$A13,总计总表!AI:AI)</f>
        <v>0</v>
      </c>
      <c r="AC13">
        <f>SUMIF(总计总表!$F:$F,$A13,总计总表!AJ:AJ)</f>
        <v>0</v>
      </c>
      <c r="AD13">
        <f>SUMIF(总计总表!$F:$F,$A13,总计总表!AK:AK)</f>
        <v>-72.580000000000013</v>
      </c>
      <c r="AE13">
        <f>SUMIF(总计总表!$F:$F,$A13,总计总表!AL:AL)</f>
        <v>0</v>
      </c>
      <c r="AF13">
        <f>SUMIF(总计总表!$F:$F,$A13,总计总表!AM:AM)</f>
        <v>0</v>
      </c>
      <c r="AG13">
        <f>SUMIF(总计总表!$F:$F,$A13,总计总表!AN:AN)</f>
        <v>0</v>
      </c>
      <c r="AH13">
        <f>SUMIF(总计总表!$F:$F,$A13,总计总表!AO:AO)</f>
        <v>0</v>
      </c>
      <c r="AI13">
        <f>SUMIF(总计总表!$F:$F,$A13,总计总表!AP:AP)</f>
        <v>0</v>
      </c>
      <c r="AJ13">
        <f>SUMIF(总计总表!$F:$F,$A13,总计总表!AQ:AQ)</f>
        <v>0</v>
      </c>
      <c r="AK13">
        <f>SUMIF(总计总表!$F:$F,$A13,总计总表!AR:AR)</f>
        <v>0</v>
      </c>
      <c r="AL13">
        <f>SUMIF(总计总表!$F:$F,$A13,总计总表!AS:AS)</f>
        <v>0</v>
      </c>
      <c r="AM13">
        <f>SUMIF(总计总表!$F:$F,$A13,总计总表!AT:AT)</f>
        <v>0</v>
      </c>
      <c r="AN13">
        <f>SUMIF(总计总表!$F:$F,$A13,总计总表!AU:AU)</f>
        <v>0</v>
      </c>
      <c r="AO13">
        <f>SUMIF(总计总表!$F:$F,$A13,总计总表!AV:AV)</f>
        <v>0</v>
      </c>
      <c r="AP13">
        <f>SUMIF(总计总表!$F:$F,$A13,总计总表!AW:AW)</f>
        <v>0</v>
      </c>
      <c r="AQ13">
        <f>SUMIF(总计总表!$F:$F,$A13,总计总表!AX:AX)</f>
        <v>-3.3883999999999999</v>
      </c>
      <c r="AR13">
        <f>SUMIF(总计总表!$F:$F,$A13,总计总表!AY:AY)</f>
        <v>0</v>
      </c>
      <c r="AS13">
        <f>SUMIF(总计总表!$F:$F,$A13,总计总表!AZ:AZ)</f>
        <v>0</v>
      </c>
      <c r="AT13">
        <f>SUMIF(总计总表!$F:$F,$A13,总计总表!BA:BA)</f>
        <v>0</v>
      </c>
      <c r="AU13">
        <f>SUMIF(总计总表!$F:$F,$A13,总计总表!BB:BB)</f>
        <v>0</v>
      </c>
      <c r="AV13">
        <f>SUMIF(总计总表!$F:$F,$A13,总计总表!BC:BC)</f>
        <v>-5.4000000000000012</v>
      </c>
      <c r="AW13">
        <f>SUMIF(总计总表!$F:$F,$A13,总计总表!BD:BD)</f>
        <v>0</v>
      </c>
      <c r="AX13">
        <f>SUMIF(总计总表!$F:$F,$A13,总计总表!BE:BE)</f>
        <v>0</v>
      </c>
      <c r="AY13">
        <f>SUMIF(总计总表!$F:$F,$A13,总计总表!BF:BF)</f>
        <v>30.87159999999999</v>
      </c>
      <c r="AZ13">
        <f>SUMIF(总计总表!$F:$F,$A13,总计总表!BG:BG)</f>
        <v>-0.44768415174499421</v>
      </c>
      <c r="BA13">
        <f>SUMIF(总计总表!$F:$F,$A13,总计总表!BH:BH)</f>
        <v>200.66539999999998</v>
      </c>
      <c r="BB13">
        <f>SUMIF(总计总表!$F:$F,$A13,总计总表!BI:BI)</f>
        <v>0</v>
      </c>
      <c r="BC13">
        <f>SUMIF(总计总表!$F:$F,$A13,总计总表!BJ:BJ)</f>
        <v>0</v>
      </c>
      <c r="BD13">
        <f>SUMIF(总计总表!$F:$F,$A13,总计总表!BK:BK)</f>
        <v>0</v>
      </c>
      <c r="BE13">
        <f>SUMIF(总计总表!$F:$F,$A13,总计总表!BL:BL)</f>
        <v>0</v>
      </c>
      <c r="BF13">
        <f>SUMIF(总计总表!$F:$F,$A13,总计总表!BM:BM)</f>
        <v>0</v>
      </c>
      <c r="BG13">
        <f>SUMIF(总计总表!$F:$F,$A13,总计总表!BN:BN)</f>
        <v>0</v>
      </c>
      <c r="BH13">
        <f>SUMIF(总计总表!$F:$F,$A13,总计总表!BO:BO)</f>
        <v>0</v>
      </c>
      <c r="BI13">
        <f>SUMIF(总计总表!$F:$F,$A13,总计总表!BP:BP)</f>
        <v>0</v>
      </c>
      <c r="BJ13">
        <f>SUMIF(总计总表!$F:$F,$A13,总计总表!BQ:BQ)</f>
        <v>200.66539999999998</v>
      </c>
      <c r="BK13">
        <f>SUMIF(总计总表!$F:$F,$A13,总计总表!BR:BR)</f>
        <v>0</v>
      </c>
      <c r="BL13">
        <f>SUMIF(总计总表!$F:$F,$A13,总计总表!BS:BS)</f>
        <v>0</v>
      </c>
      <c r="BM13">
        <f>SUMIF(总计总表!$F:$F,$A13,总计总表!BT:BT)</f>
        <v>0</v>
      </c>
      <c r="BN13">
        <f>SUMIF(总计总表!$F:$F,$A13,总计总表!BU:BU)</f>
        <v>0</v>
      </c>
      <c r="BO13">
        <f>SUMIF(总计总表!$F:$F,$A13,总计总表!BV:BV)</f>
        <v>0</v>
      </c>
      <c r="BP13">
        <f>SUMIF(总计总表!$F:$F,$A13,总计总表!BW:BW)</f>
        <v>376.8</v>
      </c>
      <c r="BQ13">
        <f>SUMIF(总计总表!$F:$F,$A13,总计总表!BX:BX)</f>
        <v>159.12</v>
      </c>
      <c r="BR13">
        <f>SUMIF(总计总表!$F:$F,$A13,总计总表!BY:BY)</f>
        <v>0</v>
      </c>
      <c r="BS13">
        <f>SUMIF(总计总表!$F:$F,$A13,总计总表!BZ:BZ)</f>
        <v>0</v>
      </c>
      <c r="BT13">
        <f>SUMIF(总计总表!$F:$F,$A13,总计总表!CA:CA)</f>
        <v>0</v>
      </c>
      <c r="BU13">
        <f>SUMIF(总计总表!$F:$F,$A13,总计总表!CB:CB)</f>
        <v>0</v>
      </c>
      <c r="BV13">
        <f>SUMIF(总计总表!$F:$F,$A13,总计总表!CC:CC)</f>
        <v>-335.25459999999998</v>
      </c>
      <c r="BW13">
        <f>SUMIF(总计总表!$F:$F,$A13,总计总表!CD:CD)</f>
        <v>-1.7023460547523475</v>
      </c>
      <c r="BX13">
        <f>SUMIF(总计总表!$F:$F,$A13,总计总表!CE:CE)</f>
        <v>-5.3212445887445892</v>
      </c>
      <c r="BY13">
        <f>SUMIF(总计总表!$F:$F,$A13,总计总表!CF:CF)</f>
        <v>0</v>
      </c>
      <c r="BZ13">
        <f>SUMIF(总计总表!$F:$F,$A13,总计总表!CG:CG)</f>
        <v>0</v>
      </c>
      <c r="CA13">
        <f>SUMIF(总计总表!$F:$F,$A13,总计总表!CH:CH)</f>
        <v>0</v>
      </c>
      <c r="CB13">
        <f>SUMIF(总计总表!$F:$F,$A13,总计总表!CI:CI)</f>
        <v>0</v>
      </c>
      <c r="CC13">
        <f>SUMIF(总计总表!$F:$F,$A13,总计总表!CJ:CJ)</f>
        <v>0</v>
      </c>
      <c r="CD13">
        <f>SUMIF(总计总表!$F:$F,$A13,总计总表!CK:CK)</f>
        <v>0</v>
      </c>
      <c r="CE13">
        <f>SUMIF(总计总表!$F:$F,$A13,总计总表!CL:CL)</f>
        <v>0</v>
      </c>
    </row>
    <row r="14" spans="1:83" x14ac:dyDescent="0.25">
      <c r="A14" s="24">
        <v>1932</v>
      </c>
      <c r="B14">
        <f>SUMIF(总计总表!F:F,A14,总计总表!I:I)</f>
        <v>18</v>
      </c>
      <c r="C14">
        <f>SUMIF(总计总表!F:F,A14,总计总表!J:J)</f>
        <v>362.82</v>
      </c>
      <c r="D14">
        <f>SUMIF(总计总表!$F:$F,$A14,总计总表!K:K)</f>
        <v>5.98</v>
      </c>
      <c r="E14">
        <f>SUMIF(总计总表!$F:$F,$A14,总计总表!L:L)</f>
        <v>0</v>
      </c>
      <c r="F14">
        <f>SUMIF(总计总表!$F:$F,$A14,总计总表!M:M)</f>
        <v>-12.379999999999999</v>
      </c>
      <c r="G14">
        <f>SUMIF(总计总表!$F:$F,$A14,总计总表!N:N)</f>
        <v>5.6300000000000008</v>
      </c>
      <c r="H14">
        <f>SUMIF(总计总表!$F:$F,$A14,总计总表!O:O)</f>
        <v>-5.6300000000000008</v>
      </c>
      <c r="I14">
        <f>SUMIF(总计总表!$F:$F,$A14,总计总表!P:P)</f>
        <v>-59.600000000000009</v>
      </c>
      <c r="J14">
        <f>SUMIF(总计总表!$F:$F,$A14,总计总表!Q:Q)</f>
        <v>-72.220000000000013</v>
      </c>
      <c r="K14">
        <f>SUMIF(总计总表!$F:$F,$A14,总计总表!R:R)</f>
        <v>0</v>
      </c>
      <c r="L14">
        <f>SUMIF(总计总表!$F:$F,$A14,总计总表!S:S)</f>
        <v>0</v>
      </c>
      <c r="M14">
        <f>SUMIF(总计总表!$F:$F,$A14,总计总表!T:T)</f>
        <v>224.60000000000002</v>
      </c>
      <c r="N14">
        <f>SUMIF(总计总表!$F:$F,$A14,总计总表!U:U)</f>
        <v>4</v>
      </c>
      <c r="O14">
        <f>SUMIF(总计总表!$F:$F,$A14,总计总表!V:V)</f>
        <v>-78.959999999999994</v>
      </c>
      <c r="P14">
        <f>SUMIF(总计总表!$F:$F,$A14,总计总表!W:W)</f>
        <v>0</v>
      </c>
      <c r="Q14">
        <f>SUMIF(总计总表!$F:$F,$A14,总计总表!X:X)</f>
        <v>0</v>
      </c>
      <c r="R14">
        <f>SUMIF(总计总表!$F:$F,$A14,总计总表!Y:Y)</f>
        <v>2.8200000000000003</v>
      </c>
      <c r="S14">
        <f>SUMIF(总计总表!$F:$F,$A14,总计总表!Z:Z)</f>
        <v>-1.4</v>
      </c>
      <c r="T14">
        <f>SUMIF(总计总表!$F:$F,$A14,总计总表!AA:AA)</f>
        <v>1.4</v>
      </c>
      <c r="U14">
        <f>SUMIF(总计总表!$F:$F,$A14,总计总表!AB:AB)</f>
        <v>10.36</v>
      </c>
      <c r="V14">
        <f>SUMIF(总计总表!$F:$F,$A14,总计总表!AC:AC)</f>
        <v>0</v>
      </c>
      <c r="W14">
        <f>SUMIF(总计总表!$F:$F,$A14,总计总表!AD:AD)</f>
        <v>0</v>
      </c>
      <c r="X14">
        <f>SUMIF(总计总表!$F:$F,$A14,总计总表!AE:AE)</f>
        <v>0</v>
      </c>
      <c r="Y14">
        <f>SUMIF(总计总表!$F:$F,$A14,总计总表!AF:AF)</f>
        <v>-65.78</v>
      </c>
      <c r="Z14">
        <f>SUMIF(总计总表!$F:$F,$A14,总计总表!AG:AG)</f>
        <v>0</v>
      </c>
      <c r="AA14">
        <f>SUMIF(总计总表!$F:$F,$A14,总计总表!AH:AH)</f>
        <v>0</v>
      </c>
      <c r="AB14">
        <f>SUMIF(总计总表!$F:$F,$A14,总计总表!AI:AI)</f>
        <v>0</v>
      </c>
      <c r="AC14">
        <f>SUMIF(总计总表!$F:$F,$A14,总计总表!AJ:AJ)</f>
        <v>0</v>
      </c>
      <c r="AD14">
        <f>SUMIF(总计总表!$F:$F,$A14,总计总表!AK:AK)</f>
        <v>-73.56</v>
      </c>
      <c r="AE14">
        <f>SUMIF(总计总表!$F:$F,$A14,总计总表!AL:AL)</f>
        <v>0</v>
      </c>
      <c r="AF14">
        <f>SUMIF(总计总表!$F:$F,$A14,总计总表!AM:AM)</f>
        <v>0</v>
      </c>
      <c r="AG14">
        <f>SUMIF(总计总表!$F:$F,$A14,总计总表!AN:AN)</f>
        <v>0</v>
      </c>
      <c r="AH14">
        <f>SUMIF(总计总表!$F:$F,$A14,总计总表!AO:AO)</f>
        <v>0</v>
      </c>
      <c r="AI14">
        <f>SUMIF(总计总表!$F:$F,$A14,总计总表!AP:AP)</f>
        <v>0</v>
      </c>
      <c r="AJ14">
        <f>SUMIF(总计总表!$F:$F,$A14,总计总表!AQ:AQ)</f>
        <v>0</v>
      </c>
      <c r="AK14">
        <f>SUMIF(总计总表!$F:$F,$A14,总计总表!AR:AR)</f>
        <v>0</v>
      </c>
      <c r="AL14">
        <f>SUMIF(总计总表!$F:$F,$A14,总计总表!AS:AS)</f>
        <v>0</v>
      </c>
      <c r="AM14">
        <f>SUMIF(总计总表!$F:$F,$A14,总计总表!AT:AT)</f>
        <v>0</v>
      </c>
      <c r="AN14">
        <f>SUMIF(总计总表!$F:$F,$A14,总计总表!AU:AU)</f>
        <v>0</v>
      </c>
      <c r="AO14">
        <f>SUMIF(总计总表!$F:$F,$A14,总计总表!AV:AV)</f>
        <v>-7.36</v>
      </c>
      <c r="AP14">
        <f>SUMIF(总计总表!$F:$F,$A14,总计总表!AW:AW)</f>
        <v>0</v>
      </c>
      <c r="AQ14">
        <f>SUMIF(总计总表!$F:$F,$A14,总计总表!AX:AX)</f>
        <v>-3.1407999999999996</v>
      </c>
      <c r="AR14">
        <f>SUMIF(总计总表!$F:$F,$A14,总计总表!AY:AY)</f>
        <v>0</v>
      </c>
      <c r="AS14">
        <f>SUMIF(总计总表!$F:$F,$A14,总计总表!AZ:AZ)</f>
        <v>0</v>
      </c>
      <c r="AT14">
        <f>SUMIF(总计总表!$F:$F,$A14,总计总表!BA:BA)</f>
        <v>0</v>
      </c>
      <c r="AU14">
        <f>SUMIF(总计总表!$F:$F,$A14,总计总表!BB:BB)</f>
        <v>0</v>
      </c>
      <c r="AV14">
        <f>SUMIF(总计总表!$F:$F,$A14,总计总表!BC:BC)</f>
        <v>-6</v>
      </c>
      <c r="AW14">
        <f>SUMIF(总计总表!$F:$F,$A14,总计总表!BD:BD)</f>
        <v>0</v>
      </c>
      <c r="AX14">
        <f>SUMIF(总计总表!$F:$F,$A14,总计总表!BE:BE)</f>
        <v>0</v>
      </c>
      <c r="AY14">
        <f>SUMIF(总计总表!$F:$F,$A14,总计总表!BF:BF)</f>
        <v>68.759199999999979</v>
      </c>
      <c r="AZ14">
        <f>SUMIF(总计总表!$F:$F,$A14,总计总表!BG:BG)</f>
        <v>-1.1889738667947434</v>
      </c>
      <c r="BA14">
        <f>SUMIF(总计总表!$F:$F,$A14,总计总表!BH:BH)</f>
        <v>446.93479999999988</v>
      </c>
      <c r="BB14">
        <f>SUMIF(总计总表!$F:$F,$A14,总计总表!BI:BI)</f>
        <v>0</v>
      </c>
      <c r="BC14">
        <f>SUMIF(总计总表!$F:$F,$A14,总计总表!BJ:BJ)</f>
        <v>0</v>
      </c>
      <c r="BD14">
        <f>SUMIF(总计总表!$F:$F,$A14,总计总表!BK:BK)</f>
        <v>0</v>
      </c>
      <c r="BE14">
        <f>SUMIF(总计总表!$F:$F,$A14,总计总表!BL:BL)</f>
        <v>0</v>
      </c>
      <c r="BF14">
        <f>SUMIF(总计总表!$F:$F,$A14,总计总表!BM:BM)</f>
        <v>0</v>
      </c>
      <c r="BG14">
        <f>SUMIF(总计总表!$F:$F,$A14,总计总表!BN:BN)</f>
        <v>0</v>
      </c>
      <c r="BH14">
        <f>SUMIF(总计总表!$F:$F,$A14,总计总表!BO:BO)</f>
        <v>0</v>
      </c>
      <c r="BI14">
        <f>SUMIF(总计总表!$F:$F,$A14,总计总表!BP:BP)</f>
        <v>0</v>
      </c>
      <c r="BJ14">
        <f>SUMIF(总计总表!$F:$F,$A14,总计总表!BQ:BQ)</f>
        <v>446.93479999999988</v>
      </c>
      <c r="BK14">
        <f>SUMIF(总计总表!$F:$F,$A14,总计总表!BR:BR)</f>
        <v>0</v>
      </c>
      <c r="BL14">
        <f>SUMIF(总计总表!$F:$F,$A14,总计总表!BS:BS)</f>
        <v>0</v>
      </c>
      <c r="BM14">
        <f>SUMIF(总计总表!$F:$F,$A14,总计总表!BT:BT)</f>
        <v>0</v>
      </c>
      <c r="BN14">
        <f>SUMIF(总计总表!$F:$F,$A14,总计总表!BU:BU)</f>
        <v>0</v>
      </c>
      <c r="BO14">
        <f>SUMIF(总计总表!$F:$F,$A14,总计总表!BV:BV)</f>
        <v>0</v>
      </c>
      <c r="BP14">
        <f>SUMIF(总计总表!$F:$F,$A14,总计总表!BW:BW)</f>
        <v>282.59999999999997</v>
      </c>
      <c r="BQ14">
        <f>SUMIF(总计总表!$F:$F,$A14,总计总表!BX:BX)</f>
        <v>238.67999999999998</v>
      </c>
      <c r="BR14">
        <f>SUMIF(总计总表!$F:$F,$A14,总计总表!BY:BY)</f>
        <v>0</v>
      </c>
      <c r="BS14">
        <f>SUMIF(总计总表!$F:$F,$A14,总计总表!BZ:BZ)</f>
        <v>0</v>
      </c>
      <c r="BT14">
        <f>SUMIF(总计总表!$F:$F,$A14,总计总表!CA:CA)</f>
        <v>0</v>
      </c>
      <c r="BU14">
        <f>SUMIF(总计总表!$F:$F,$A14,总计总表!CB:CB)</f>
        <v>0</v>
      </c>
      <c r="BV14">
        <f>SUMIF(总计总表!$F:$F,$A14,总计总表!CC:CC)</f>
        <v>-74.345200000000062</v>
      </c>
      <c r="BW14">
        <f>SUMIF(总计总表!$F:$F,$A14,总计总表!CD:CD)</f>
        <v>-2.4996445443867672</v>
      </c>
      <c r="BX14">
        <f>SUMIF(总计总表!$F:$F,$A14,总计总表!CE:CE)</f>
        <v>-11.971924378453039</v>
      </c>
      <c r="BY14">
        <f>SUMIF(总计总表!$F:$F,$A14,总计总表!CF:CF)</f>
        <v>0</v>
      </c>
      <c r="BZ14">
        <f>SUMIF(总计总表!$F:$F,$A14,总计总表!CG:CG)</f>
        <v>0</v>
      </c>
      <c r="CA14">
        <f>SUMIF(总计总表!$F:$F,$A14,总计总表!CH:CH)</f>
        <v>0</v>
      </c>
      <c r="CB14">
        <f>SUMIF(总计总表!$F:$F,$A14,总计总表!CI:CI)</f>
        <v>0</v>
      </c>
      <c r="CC14">
        <f>SUMIF(总计总表!$F:$F,$A14,总计总表!CJ:CJ)</f>
        <v>0</v>
      </c>
      <c r="CD14">
        <f>SUMIF(总计总表!$F:$F,$A14,总计总表!CK:CK)</f>
        <v>0</v>
      </c>
      <c r="CE14">
        <f>SUMIF(总计总表!$F:$F,$A14,总计总表!CL:CL)</f>
        <v>0</v>
      </c>
    </row>
    <row r="15" spans="1:83" x14ac:dyDescent="0.25">
      <c r="A15" s="24">
        <v>1933</v>
      </c>
      <c r="B15">
        <f>SUMIF(总计总表!F:F,A15,总计总表!I:I)</f>
        <v>18</v>
      </c>
      <c r="C15">
        <f>SUMIF(总计总表!F:F,A15,总计总表!J:J)</f>
        <v>359.82000000000005</v>
      </c>
      <c r="D15">
        <f>SUMIF(总计总表!$F:$F,$A15,总计总表!K:K)</f>
        <v>3.08</v>
      </c>
      <c r="E15">
        <f>SUMIF(总计总表!$F:$F,$A15,总计总表!L:L)</f>
        <v>0</v>
      </c>
      <c r="F15">
        <f>SUMIF(总计总表!$F:$F,$A15,总计总表!M:M)</f>
        <v>-7.8800000000000008</v>
      </c>
      <c r="G15">
        <f>SUMIF(总计总表!$F:$F,$A15,总计总表!N:N)</f>
        <v>10.100000000000001</v>
      </c>
      <c r="H15">
        <f>SUMIF(总计总表!$F:$F,$A15,总计总表!O:O)</f>
        <v>-10.100000000000001</v>
      </c>
      <c r="I15">
        <f>SUMIF(总计总表!$F:$F,$A15,总计总表!P:P)</f>
        <v>-60.379999999999995</v>
      </c>
      <c r="J15">
        <f>SUMIF(总计总表!$F:$F,$A15,总计总表!Q:Q)</f>
        <v>-54.660000000000004</v>
      </c>
      <c r="K15">
        <f>SUMIF(总计总表!$F:$F,$A15,总计总表!R:R)</f>
        <v>0</v>
      </c>
      <c r="L15">
        <f>SUMIF(总计总表!$F:$F,$A15,总计总表!S:S)</f>
        <v>0</v>
      </c>
      <c r="M15">
        <f>SUMIF(总计总表!$F:$F,$A15,总计总表!T:T)</f>
        <v>239.98</v>
      </c>
      <c r="N15">
        <f>SUMIF(总计总表!$F:$F,$A15,总计总表!U:U)</f>
        <v>3</v>
      </c>
      <c r="O15">
        <f>SUMIF(总计总表!$F:$F,$A15,总计总表!V:V)</f>
        <v>-52.97</v>
      </c>
      <c r="P15">
        <f>SUMIF(总计总表!$F:$F,$A15,总计总表!W:W)</f>
        <v>0</v>
      </c>
      <c r="Q15">
        <f>SUMIF(总计总表!$F:$F,$A15,总计总表!X:X)</f>
        <v>0</v>
      </c>
      <c r="R15">
        <f>SUMIF(总计总表!$F:$F,$A15,总计总表!Y:Y)</f>
        <v>0.95</v>
      </c>
      <c r="S15">
        <f>SUMIF(总计总表!$F:$F,$A15,总计总表!Z:Z)</f>
        <v>-0.68</v>
      </c>
      <c r="T15">
        <f>SUMIF(总计总表!$F:$F,$A15,总计总表!AA:AA)</f>
        <v>0.68</v>
      </c>
      <c r="U15">
        <f>SUMIF(总计总表!$F:$F,$A15,总计总表!AB:AB)</f>
        <v>7.08</v>
      </c>
      <c r="V15">
        <f>SUMIF(总计总表!$F:$F,$A15,总计总表!AC:AC)</f>
        <v>0</v>
      </c>
      <c r="W15">
        <f>SUMIF(总计总表!$F:$F,$A15,总计总表!AD:AD)</f>
        <v>0</v>
      </c>
      <c r="X15">
        <f>SUMIF(总计总表!$F:$F,$A15,总计总表!AE:AE)</f>
        <v>0</v>
      </c>
      <c r="Y15">
        <f>SUMIF(总计总表!$F:$F,$A15,总计总表!AF:AF)</f>
        <v>-44.94</v>
      </c>
      <c r="Z15">
        <f>SUMIF(总计总表!$F:$F,$A15,总计总表!AG:AG)</f>
        <v>0</v>
      </c>
      <c r="AA15">
        <f>SUMIF(总计总表!$F:$F,$A15,总计总表!AH:AH)</f>
        <v>0</v>
      </c>
      <c r="AB15">
        <f>SUMIF(总计总表!$F:$F,$A15,总计总表!AI:AI)</f>
        <v>0</v>
      </c>
      <c r="AC15">
        <f>SUMIF(总计总表!$F:$F,$A15,总计总表!AJ:AJ)</f>
        <v>0</v>
      </c>
      <c r="AD15">
        <f>SUMIF(总计总表!$F:$F,$A15,总计总表!AK:AK)</f>
        <v>-43.860000000000007</v>
      </c>
      <c r="AE15">
        <f>SUMIF(总计总表!$F:$F,$A15,总计总表!AL:AL)</f>
        <v>22.02</v>
      </c>
      <c r="AF15">
        <f>SUMIF(总计总表!$F:$F,$A15,总计总表!AM:AM)</f>
        <v>0</v>
      </c>
      <c r="AG15">
        <f>SUMIF(总计总表!$F:$F,$A15,总计总表!AN:AN)</f>
        <v>0</v>
      </c>
      <c r="AH15">
        <f>SUMIF(总计总表!$F:$F,$A15,总计总表!AO:AO)</f>
        <v>0</v>
      </c>
      <c r="AI15">
        <f>SUMIF(总计总表!$F:$F,$A15,总计总表!AP:AP)</f>
        <v>0</v>
      </c>
      <c r="AJ15">
        <f>SUMIF(总计总表!$F:$F,$A15,总计总表!AQ:AQ)</f>
        <v>0</v>
      </c>
      <c r="AK15">
        <f>SUMIF(总计总表!$F:$F,$A15,总计总表!AR:AR)</f>
        <v>0</v>
      </c>
      <c r="AL15">
        <f>SUMIF(总计总表!$F:$F,$A15,总计总表!AS:AS)</f>
        <v>0</v>
      </c>
      <c r="AM15">
        <f>SUMIF(总计总表!$F:$F,$A15,总计总表!AT:AT)</f>
        <v>0</v>
      </c>
      <c r="AN15">
        <f>SUMIF(总计总表!$F:$F,$A15,总计总表!AU:AU)</f>
        <v>0</v>
      </c>
      <c r="AO15">
        <f>SUMIF(总计总表!$F:$F,$A15,总计总表!AV:AV)</f>
        <v>-16.48</v>
      </c>
      <c r="AP15">
        <f>SUMIF(总计总表!$F:$F,$A15,总计总表!AW:AW)</f>
        <v>0</v>
      </c>
      <c r="AQ15">
        <f>SUMIF(总计总表!$F:$F,$A15,总计总表!AX:AX)</f>
        <v>-5.4879000000000007</v>
      </c>
      <c r="AR15">
        <f>SUMIF(总计总表!$F:$F,$A15,总计总表!AY:AY)</f>
        <v>0</v>
      </c>
      <c r="AS15">
        <f>SUMIF(总计总表!$F:$F,$A15,总计总表!AZ:AZ)</f>
        <v>0</v>
      </c>
      <c r="AT15">
        <f>SUMIF(总计总表!$F:$F,$A15,总计总表!BA:BA)</f>
        <v>0</v>
      </c>
      <c r="AU15">
        <f>SUMIF(总计总表!$F:$F,$A15,总计总表!BB:BB)</f>
        <v>0</v>
      </c>
      <c r="AV15">
        <f>SUMIF(总计总表!$F:$F,$A15,总计总表!BC:BC)</f>
        <v>-1.7999999999999996</v>
      </c>
      <c r="AW15">
        <f>SUMIF(总计总表!$F:$F,$A15,总计总表!BD:BD)</f>
        <v>0</v>
      </c>
      <c r="AX15">
        <f>SUMIF(总计总表!$F:$F,$A15,总计总表!BE:BE)</f>
        <v>0</v>
      </c>
      <c r="AY15">
        <f>SUMIF(总计总表!$F:$F,$A15,总计总表!BF:BF)</f>
        <v>149.43209999999999</v>
      </c>
      <c r="AZ15">
        <f>SUMIF(总计总表!$F:$F,$A15,总计总表!BG:BG)</f>
        <v>3.9094384692346171</v>
      </c>
      <c r="BA15">
        <f>SUMIF(总计总表!$F:$F,$A15,总计总表!BH:BH)</f>
        <v>971.30864999999972</v>
      </c>
      <c r="BB15">
        <f>SUMIF(总计总表!$F:$F,$A15,总计总表!BI:BI)</f>
        <v>0</v>
      </c>
      <c r="BC15">
        <f>SUMIF(总计总表!$F:$F,$A15,总计总表!BJ:BJ)</f>
        <v>0</v>
      </c>
      <c r="BD15">
        <f>SUMIF(总计总表!$F:$F,$A15,总计总表!BK:BK)</f>
        <v>0</v>
      </c>
      <c r="BE15">
        <f>SUMIF(总计总表!$F:$F,$A15,总计总表!BL:BL)</f>
        <v>0</v>
      </c>
      <c r="BF15">
        <f>SUMIF(总计总表!$F:$F,$A15,总计总表!BM:BM)</f>
        <v>0</v>
      </c>
      <c r="BG15">
        <f>SUMIF(总计总表!$F:$F,$A15,总计总表!BN:BN)</f>
        <v>0</v>
      </c>
      <c r="BH15">
        <f>SUMIF(总计总表!$F:$F,$A15,总计总表!BO:BO)</f>
        <v>0</v>
      </c>
      <c r="BI15">
        <f>SUMIF(总计总表!$F:$F,$A15,总计总表!BP:BP)</f>
        <v>0</v>
      </c>
      <c r="BJ15">
        <f>SUMIF(总计总表!$F:$F,$A15,总计总表!BQ:BQ)</f>
        <v>971.30864999999972</v>
      </c>
      <c r="BK15">
        <f>SUMIF(总计总表!$F:$F,$A15,总计总表!BR:BR)</f>
        <v>0</v>
      </c>
      <c r="BL15">
        <f>SUMIF(总计总表!$F:$F,$A15,总计总表!BS:BS)</f>
        <v>0</v>
      </c>
      <c r="BM15">
        <f>SUMIF(总计总表!$F:$F,$A15,总计总表!BT:BT)</f>
        <v>0</v>
      </c>
      <c r="BN15">
        <f>SUMIF(总计总表!$F:$F,$A15,总计总表!BU:BU)</f>
        <v>0</v>
      </c>
      <c r="BO15">
        <f>SUMIF(总计总表!$F:$F,$A15,总计总表!BV:BV)</f>
        <v>0</v>
      </c>
      <c r="BP15">
        <f>SUMIF(总计总表!$F:$F,$A15,总计总表!BW:BW)</f>
        <v>394.2</v>
      </c>
      <c r="BQ15">
        <f>SUMIF(总计总表!$F:$F,$A15,总计总表!BX:BX)</f>
        <v>238.67999999999998</v>
      </c>
      <c r="BR15">
        <f>SUMIF(总计总表!$F:$F,$A15,总计总表!BY:BY)</f>
        <v>0</v>
      </c>
      <c r="BS15">
        <f>SUMIF(总计总表!$F:$F,$A15,总计总表!BZ:BZ)</f>
        <v>0</v>
      </c>
      <c r="BT15">
        <f>SUMIF(总计总表!$F:$F,$A15,总计总表!CA:CA)</f>
        <v>0</v>
      </c>
      <c r="BU15">
        <f>SUMIF(总计总表!$F:$F,$A15,总计总表!CB:CB)</f>
        <v>0</v>
      </c>
      <c r="BV15">
        <f>SUMIF(总计总表!$F:$F,$A15,总计总表!CC:CC)</f>
        <v>338.42864999999989</v>
      </c>
      <c r="BW15">
        <f>SUMIF(总计总表!$F:$F,$A15,总计总表!CD:CD)</f>
        <v>1.2034701004348323</v>
      </c>
      <c r="BX15">
        <f>SUMIF(总计总表!$F:$F,$A15,总计总表!CE:CE)</f>
        <v>4.447465514789533</v>
      </c>
      <c r="BY15">
        <f>SUMIF(总计总表!$F:$F,$A15,总计总表!CF:CF)</f>
        <v>0</v>
      </c>
      <c r="BZ15">
        <f>SUMIF(总计总表!$F:$F,$A15,总计总表!CG:CG)</f>
        <v>0</v>
      </c>
      <c r="CA15">
        <f>SUMIF(总计总表!$F:$F,$A15,总计总表!CH:CH)</f>
        <v>0</v>
      </c>
      <c r="CB15">
        <f>SUMIF(总计总表!$F:$F,$A15,总计总表!CI:CI)</f>
        <v>0</v>
      </c>
      <c r="CC15">
        <f>SUMIF(总计总表!$F:$F,$A15,总计总表!CJ:CJ)</f>
        <v>0</v>
      </c>
      <c r="CD15">
        <f>SUMIF(总计总表!$F:$F,$A15,总计总表!CK:CK)</f>
        <v>0</v>
      </c>
      <c r="CE15">
        <f>SUMIF(总计总表!$F:$F,$A15,总计总表!CL:CL)</f>
        <v>0</v>
      </c>
    </row>
    <row r="16" spans="1:83" x14ac:dyDescent="0.25">
      <c r="A16" s="24">
        <v>1935</v>
      </c>
      <c r="B16">
        <f>SUMIF(总计总表!F:F,A16,总计总表!I:I)</f>
        <v>32</v>
      </c>
      <c r="C16">
        <f>SUMIF(总计总表!F:F,A16,总计总表!J:J)</f>
        <v>664.67999999999984</v>
      </c>
      <c r="D16">
        <f>SUMIF(总计总表!$F:$F,$A16,总计总表!K:K)</f>
        <v>3.63</v>
      </c>
      <c r="E16">
        <f>SUMIF(总计总表!$F:$F,$A16,总计总表!L:L)</f>
        <v>0</v>
      </c>
      <c r="F16">
        <f>SUMIF(总计总表!$F:$F,$A16,总计总表!M:M)</f>
        <v>-25.480000000000004</v>
      </c>
      <c r="G16">
        <f>SUMIF(总计总表!$F:$F,$A16,总计总表!N:N)</f>
        <v>7.33</v>
      </c>
      <c r="H16">
        <f>SUMIF(总计总表!$F:$F,$A16,总计总表!O:O)</f>
        <v>-7.33</v>
      </c>
      <c r="I16">
        <f>SUMIF(总计总表!$F:$F,$A16,总计总表!P:P)</f>
        <v>-109.31</v>
      </c>
      <c r="J16">
        <f>SUMIF(总计总表!$F:$F,$A16,总计总表!Q:Q)</f>
        <v>-117.76</v>
      </c>
      <c r="K16">
        <f>SUMIF(总计总表!$F:$F,$A16,总计总表!R:R)</f>
        <v>0</v>
      </c>
      <c r="L16">
        <f>SUMIF(总计总表!$F:$F,$A16,总计总表!S:S)</f>
        <v>0</v>
      </c>
      <c r="M16">
        <f>SUMIF(总计总表!$F:$F,$A16,总计总表!T:T)</f>
        <v>415.76</v>
      </c>
      <c r="N16">
        <f>SUMIF(总计总表!$F:$F,$A16,总计总表!U:U)</f>
        <v>5</v>
      </c>
      <c r="O16">
        <f>SUMIF(总计总表!$F:$F,$A16,总计总表!V:V)</f>
        <v>-101.83999999999999</v>
      </c>
      <c r="P16">
        <f>SUMIF(总计总表!$F:$F,$A16,总计总表!W:W)</f>
        <v>0</v>
      </c>
      <c r="Q16">
        <f>SUMIF(总计总表!$F:$F,$A16,总计总表!X:X)</f>
        <v>0</v>
      </c>
      <c r="R16">
        <f>SUMIF(总计总表!$F:$F,$A16,总计总表!Y:Y)</f>
        <v>3.1500000000000004</v>
      </c>
      <c r="S16">
        <f>SUMIF(总计总表!$F:$F,$A16,总计总表!Z:Z)</f>
        <v>-1.98</v>
      </c>
      <c r="T16">
        <f>SUMIF(总计总表!$F:$F,$A16,总计总表!AA:AA)</f>
        <v>1.98</v>
      </c>
      <c r="U16">
        <f>SUMIF(总计总表!$F:$F,$A16,总计总表!AB:AB)</f>
        <v>13.419999999999998</v>
      </c>
      <c r="V16">
        <f>SUMIF(总计总表!$F:$F,$A16,总计总表!AC:AC)</f>
        <v>0</v>
      </c>
      <c r="W16">
        <f>SUMIF(总计总表!$F:$F,$A16,总计总表!AD:AD)</f>
        <v>0</v>
      </c>
      <c r="X16">
        <f>SUMIF(总计总表!$F:$F,$A16,总计总表!AE:AE)</f>
        <v>0</v>
      </c>
      <c r="Y16">
        <f>SUMIF(总计总表!$F:$F,$A16,总计总表!AF:AF)</f>
        <v>-85.27</v>
      </c>
      <c r="Z16">
        <f>SUMIF(总计总表!$F:$F,$A16,总计总表!AG:AG)</f>
        <v>0</v>
      </c>
      <c r="AA16">
        <f>SUMIF(总计总表!$F:$F,$A16,总计总表!AH:AH)</f>
        <v>0</v>
      </c>
      <c r="AB16">
        <f>SUMIF(总计总表!$F:$F,$A16,总计总表!AI:AI)</f>
        <v>0</v>
      </c>
      <c r="AC16">
        <f>SUMIF(总计总表!$F:$F,$A16,总计总表!AJ:AJ)</f>
        <v>0</v>
      </c>
      <c r="AD16">
        <f>SUMIF(总计总表!$F:$F,$A16,总计总表!AK:AK)</f>
        <v>-108.17999999999999</v>
      </c>
      <c r="AE16">
        <f>SUMIF(总计总表!$F:$F,$A16,总计总表!AL:AL)</f>
        <v>12</v>
      </c>
      <c r="AF16">
        <f>SUMIF(总计总表!$F:$F,$A16,总计总表!AM:AM)</f>
        <v>0</v>
      </c>
      <c r="AG16">
        <f>SUMIF(总计总表!$F:$F,$A16,总计总表!AN:AN)</f>
        <v>0</v>
      </c>
      <c r="AH16">
        <f>SUMIF(总计总表!$F:$F,$A16,总计总表!AO:AO)</f>
        <v>0</v>
      </c>
      <c r="AI16">
        <f>SUMIF(总计总表!$F:$F,$A16,总计总表!AP:AP)</f>
        <v>0</v>
      </c>
      <c r="AJ16">
        <f>SUMIF(总计总表!$F:$F,$A16,总计总表!AQ:AQ)</f>
        <v>0</v>
      </c>
      <c r="AK16">
        <f>SUMIF(总计总表!$F:$F,$A16,总计总表!AR:AR)</f>
        <v>0</v>
      </c>
      <c r="AL16">
        <f>SUMIF(总计总表!$F:$F,$A16,总计总表!AS:AS)</f>
        <v>0</v>
      </c>
      <c r="AM16">
        <f>SUMIF(总计总表!$F:$F,$A16,总计总表!AT:AT)</f>
        <v>0</v>
      </c>
      <c r="AN16">
        <f>SUMIF(总计总表!$F:$F,$A16,总计总表!AU:AU)</f>
        <v>0</v>
      </c>
      <c r="AO16">
        <f>SUMIF(总计总表!$F:$F,$A16,总计总表!AV:AV)</f>
        <v>-14.72</v>
      </c>
      <c r="AP16">
        <f>SUMIF(总计总表!$F:$F,$A16,总计总表!AW:AW)</f>
        <v>0</v>
      </c>
      <c r="AQ16">
        <f>SUMIF(总计总表!$F:$F,$A16,总计总表!AX:AX)</f>
        <v>-1.8989</v>
      </c>
      <c r="AR16">
        <f>SUMIF(总计总表!$F:$F,$A16,总计总表!AY:AY)</f>
        <v>0</v>
      </c>
      <c r="AS16">
        <f>SUMIF(总计总表!$F:$F,$A16,总计总表!AZ:AZ)</f>
        <v>0</v>
      </c>
      <c r="AT16">
        <f>SUMIF(总计总表!$F:$F,$A16,总计总表!BA:BA)</f>
        <v>0</v>
      </c>
      <c r="AU16">
        <f>SUMIF(总计总表!$F:$F,$A16,总计总表!BB:BB)</f>
        <v>0</v>
      </c>
      <c r="AV16">
        <f>SUMIF(总计总表!$F:$F,$A16,总计总表!BC:BC)</f>
        <v>-12</v>
      </c>
      <c r="AW16">
        <f>SUMIF(总计总表!$F:$F,$A16,总计总表!BD:BD)</f>
        <v>0</v>
      </c>
      <c r="AX16">
        <f>SUMIF(总计总表!$F:$F,$A16,总计总表!BE:BE)</f>
        <v>0</v>
      </c>
      <c r="AY16">
        <f>SUMIF(总计总表!$F:$F,$A16,总计总表!BF:BF)</f>
        <v>205.69109999999995</v>
      </c>
      <c r="AZ16">
        <f>SUMIF(总计总表!$F:$F,$A16,总计总表!BG:BG)</f>
        <v>2.389651025845172</v>
      </c>
      <c r="BA16">
        <f>SUMIF(总计总表!$F:$F,$A16,总计总表!BH:BH)</f>
        <v>1336.9921499999998</v>
      </c>
      <c r="BB16">
        <f>SUMIF(总计总表!$F:$F,$A16,总计总表!BI:BI)</f>
        <v>0</v>
      </c>
      <c r="BC16">
        <f>SUMIF(总计总表!$F:$F,$A16,总计总表!BJ:BJ)</f>
        <v>0</v>
      </c>
      <c r="BD16">
        <f>SUMIF(总计总表!$F:$F,$A16,总计总表!BK:BK)</f>
        <v>0</v>
      </c>
      <c r="BE16">
        <f>SUMIF(总计总表!$F:$F,$A16,总计总表!BL:BL)</f>
        <v>0</v>
      </c>
      <c r="BF16">
        <f>SUMIF(总计总表!$F:$F,$A16,总计总表!BM:BM)</f>
        <v>0</v>
      </c>
      <c r="BG16">
        <f>SUMIF(总计总表!$F:$F,$A16,总计总表!BN:BN)</f>
        <v>0</v>
      </c>
      <c r="BH16">
        <f>SUMIF(总计总表!$F:$F,$A16,总计总表!BO:BO)</f>
        <v>0</v>
      </c>
      <c r="BI16">
        <f>SUMIF(总计总表!$F:$F,$A16,总计总表!BP:BP)</f>
        <v>0</v>
      </c>
      <c r="BJ16">
        <f>SUMIF(总计总表!$F:$F,$A16,总计总表!BQ:BQ)</f>
        <v>1336.9921499999998</v>
      </c>
      <c r="BK16">
        <f>SUMIF(总计总表!$F:$F,$A16,总计总表!BR:BR)</f>
        <v>0</v>
      </c>
      <c r="BL16">
        <f>SUMIF(总计总表!$F:$F,$A16,总计总表!BS:BS)</f>
        <v>0</v>
      </c>
      <c r="BM16">
        <f>SUMIF(总计总表!$F:$F,$A16,总计总表!BT:BT)</f>
        <v>0</v>
      </c>
      <c r="BN16">
        <f>SUMIF(总计总表!$F:$F,$A16,总计总表!BU:BU)</f>
        <v>0</v>
      </c>
      <c r="BO16">
        <f>SUMIF(总计总表!$F:$F,$A16,总计总表!BV:BV)</f>
        <v>0</v>
      </c>
      <c r="BP16">
        <f>SUMIF(总计总表!$F:$F,$A16,总计总表!BW:BW)</f>
        <v>668.80000000000007</v>
      </c>
      <c r="BQ16">
        <f>SUMIF(总计总表!$F:$F,$A16,总计总表!BX:BX)</f>
        <v>424.32000000000005</v>
      </c>
      <c r="BR16">
        <f>SUMIF(总计总表!$F:$F,$A16,总计总表!BY:BY)</f>
        <v>0</v>
      </c>
      <c r="BS16">
        <f>SUMIF(总计总表!$F:$F,$A16,总计总表!BZ:BZ)</f>
        <v>0</v>
      </c>
      <c r="BT16">
        <f>SUMIF(总计总表!$F:$F,$A16,总计总表!CA:CA)</f>
        <v>0</v>
      </c>
      <c r="BU16">
        <f>SUMIF(总计总表!$F:$F,$A16,总计总表!CB:CB)</f>
        <v>0</v>
      </c>
      <c r="BV16">
        <f>SUMIF(总计总表!$F:$F,$A16,总计总表!CC:CC)</f>
        <v>243.87214999999981</v>
      </c>
      <c r="BW16">
        <f>SUMIF(总计总表!$F:$F,$A16,总计总表!CD:CD)</f>
        <v>0.62052115229318006</v>
      </c>
      <c r="BX16">
        <f>SUMIF(总计总表!$F:$F,$A16,总计总表!CE:CE)</f>
        <v>2.5120211330433806</v>
      </c>
      <c r="BY16">
        <f>SUMIF(总计总表!$F:$F,$A16,总计总表!CF:CF)</f>
        <v>0</v>
      </c>
      <c r="BZ16">
        <f>SUMIF(总计总表!$F:$F,$A16,总计总表!CG:CG)</f>
        <v>0</v>
      </c>
      <c r="CA16">
        <f>SUMIF(总计总表!$F:$F,$A16,总计总表!CH:CH)</f>
        <v>0</v>
      </c>
      <c r="CB16">
        <f>SUMIF(总计总表!$F:$F,$A16,总计总表!CI:CI)</f>
        <v>0</v>
      </c>
      <c r="CC16">
        <f>SUMIF(总计总表!$F:$F,$A16,总计总表!CJ:CJ)</f>
        <v>0</v>
      </c>
      <c r="CD16">
        <f>SUMIF(总计总表!$F:$F,$A16,总计总表!CK:CK)</f>
        <v>0</v>
      </c>
      <c r="CE16">
        <f>SUMIF(总计总表!$F:$F,$A16,总计总表!CL:CL)</f>
        <v>0</v>
      </c>
    </row>
    <row r="17" spans="1:83" x14ac:dyDescent="0.25">
      <c r="A17" s="24">
        <v>1937</v>
      </c>
      <c r="B17">
        <f>SUMIF(总计总表!F:F,A17,总计总表!I:I)</f>
        <v>1</v>
      </c>
      <c r="C17">
        <f>SUMIF(总计总表!F:F,A17,总计总表!J:J)</f>
        <v>18.989999999999998</v>
      </c>
      <c r="D17">
        <f>SUMIF(总计总表!$F:$F,$A17,总计总表!K:K)</f>
        <v>0</v>
      </c>
      <c r="E17">
        <f>SUMIF(总计总表!$F:$F,$A17,总计总表!L:L)</f>
        <v>0</v>
      </c>
      <c r="F17">
        <f>SUMIF(总计总表!$F:$F,$A17,总计总表!M:M)</f>
        <v>0</v>
      </c>
      <c r="G17">
        <f>SUMIF(总计总表!$F:$F,$A17,总计总表!N:N)</f>
        <v>1.04</v>
      </c>
      <c r="H17">
        <f>SUMIF(总计总表!$F:$F,$A17,总计总表!O:O)</f>
        <v>-1.04</v>
      </c>
      <c r="I17">
        <f>SUMIF(总计总表!$F:$F,$A17,总计总表!P:P)</f>
        <v>-3.23</v>
      </c>
      <c r="J17">
        <f>SUMIF(总计总表!$F:$F,$A17,总计总表!Q:Q)</f>
        <v>-3.68</v>
      </c>
      <c r="K17">
        <f>SUMIF(总计总表!$F:$F,$A17,总计总表!R:R)</f>
        <v>0</v>
      </c>
      <c r="L17">
        <f>SUMIF(总计总表!$F:$F,$A17,总计总表!S:S)</f>
        <v>0</v>
      </c>
      <c r="M17">
        <f>SUMIF(总计总表!$F:$F,$A17,总计总表!T:T)</f>
        <v>12.08</v>
      </c>
      <c r="N17">
        <f>SUMIF(总计总表!$F:$F,$A17,总计总表!U:U)</f>
        <v>0</v>
      </c>
      <c r="O17">
        <f>SUMIF(总计总表!$F:$F,$A17,总计总表!V:V)</f>
        <v>0</v>
      </c>
      <c r="P17">
        <f>SUMIF(总计总表!$F:$F,$A17,总计总表!W:W)</f>
        <v>0</v>
      </c>
      <c r="Q17">
        <f>SUMIF(总计总表!$F:$F,$A17,总计总表!X:X)</f>
        <v>0</v>
      </c>
      <c r="R17">
        <f>SUMIF(总计总表!$F:$F,$A17,总计总表!Y:Y)</f>
        <v>0</v>
      </c>
      <c r="S17">
        <f>SUMIF(总计总表!$F:$F,$A17,总计总表!Z:Z)</f>
        <v>0</v>
      </c>
      <c r="T17">
        <f>SUMIF(总计总表!$F:$F,$A17,总计总表!AA:AA)</f>
        <v>0</v>
      </c>
      <c r="U17">
        <f>SUMIF(总计总表!$F:$F,$A17,总计总表!AB:AB)</f>
        <v>0</v>
      </c>
      <c r="V17">
        <f>SUMIF(总计总表!$F:$F,$A17,总计总表!AC:AC)</f>
        <v>0</v>
      </c>
      <c r="W17">
        <f>SUMIF(总计总表!$F:$F,$A17,总计总表!AD:AD)</f>
        <v>0</v>
      </c>
      <c r="X17">
        <f>SUMIF(总计总表!$F:$F,$A17,总计总表!AE:AE)</f>
        <v>0</v>
      </c>
      <c r="Y17">
        <f>SUMIF(总计总表!$F:$F,$A17,总计总表!AF:AF)</f>
        <v>0</v>
      </c>
      <c r="Z17">
        <f>SUMIF(总计总表!$F:$F,$A17,总计总表!AG:AG)</f>
        <v>0</v>
      </c>
      <c r="AA17">
        <f>SUMIF(总计总表!$F:$F,$A17,总计总表!AH:AH)</f>
        <v>0</v>
      </c>
      <c r="AB17">
        <f>SUMIF(总计总表!$F:$F,$A17,总计总表!AI:AI)</f>
        <v>0</v>
      </c>
      <c r="AC17">
        <f>SUMIF(总计总表!$F:$F,$A17,总计总表!AJ:AJ)</f>
        <v>0</v>
      </c>
      <c r="AD17">
        <f>SUMIF(总计总表!$F:$F,$A17,总计总表!AK:AK)</f>
        <v>-21.82</v>
      </c>
      <c r="AE17">
        <f>SUMIF(总计总表!$F:$F,$A17,总计总表!AL:AL)</f>
        <v>0</v>
      </c>
      <c r="AF17">
        <f>SUMIF(总计总表!$F:$F,$A17,总计总表!AM:AM)</f>
        <v>0</v>
      </c>
      <c r="AG17">
        <f>SUMIF(总计总表!$F:$F,$A17,总计总表!AN:AN)</f>
        <v>0</v>
      </c>
      <c r="AH17">
        <f>SUMIF(总计总表!$F:$F,$A17,总计总表!AO:AO)</f>
        <v>0</v>
      </c>
      <c r="AI17">
        <f>SUMIF(总计总表!$F:$F,$A17,总计总表!AP:AP)</f>
        <v>0</v>
      </c>
      <c r="AJ17">
        <f>SUMIF(总计总表!$F:$F,$A17,总计总表!AQ:AQ)</f>
        <v>0</v>
      </c>
      <c r="AK17">
        <f>SUMIF(总计总表!$F:$F,$A17,总计总表!AR:AR)</f>
        <v>0</v>
      </c>
      <c r="AL17">
        <f>SUMIF(总计总表!$F:$F,$A17,总计总表!AS:AS)</f>
        <v>0</v>
      </c>
      <c r="AM17">
        <f>SUMIF(总计总表!$F:$F,$A17,总计总表!AT:AT)</f>
        <v>0</v>
      </c>
      <c r="AN17">
        <f>SUMIF(总计总表!$F:$F,$A17,总计总表!AU:AU)</f>
        <v>0</v>
      </c>
      <c r="AO17">
        <f>SUMIF(总计总表!$F:$F,$A17,总计总表!AV:AV)</f>
        <v>0</v>
      </c>
      <c r="AP17">
        <f>SUMIF(总计总表!$F:$F,$A17,总计总表!AW:AW)</f>
        <v>0</v>
      </c>
      <c r="AQ17">
        <f>SUMIF(总计总表!$F:$F,$A17,总计总表!AX:AX)</f>
        <v>-10.969099999999999</v>
      </c>
      <c r="AR17">
        <f>SUMIF(总计总表!$F:$F,$A17,总计总表!AY:AY)</f>
        <v>0</v>
      </c>
      <c r="AS17">
        <f>SUMIF(总计总表!$F:$F,$A17,总计总表!AZ:AZ)</f>
        <v>0</v>
      </c>
      <c r="AT17">
        <f>SUMIF(总计总表!$F:$F,$A17,总计总表!BA:BA)</f>
        <v>0</v>
      </c>
      <c r="AU17">
        <f>SUMIF(总计总表!$F:$F,$A17,总计总表!BB:BB)</f>
        <v>0</v>
      </c>
      <c r="AV17">
        <f>SUMIF(总计总表!$F:$F,$A17,总计总表!BC:BC)</f>
        <v>0</v>
      </c>
      <c r="AW17">
        <f>SUMIF(总计总表!$F:$F,$A17,总计总表!BD:BD)</f>
        <v>-60</v>
      </c>
      <c r="AX17">
        <f>SUMIF(总计总表!$F:$F,$A17,总计总表!BE:BE)</f>
        <v>0</v>
      </c>
      <c r="AY17">
        <f>SUMIF(总计总表!$F:$F,$A17,总计总表!BF:BF)</f>
        <v>-80.709099999999992</v>
      </c>
      <c r="AZ17">
        <f>SUMIF(总计总表!$F:$F,$A17,总计总表!BG:BG)</f>
        <v>0.20411795681937858</v>
      </c>
      <c r="BA17">
        <f>SUMIF(总计总表!$F:$F,$A17,总计总表!BH:BH)</f>
        <v>-524.60915</v>
      </c>
      <c r="BB17">
        <f>SUMIF(总计总表!$F:$F,$A17,总计总表!BI:BI)</f>
        <v>0</v>
      </c>
      <c r="BC17">
        <f>SUMIF(总计总表!$F:$F,$A17,总计总表!BJ:BJ)</f>
        <v>0</v>
      </c>
      <c r="BD17">
        <f>SUMIF(总计总表!$F:$F,$A17,总计总表!BK:BK)</f>
        <v>0</v>
      </c>
      <c r="BE17">
        <f>SUMIF(总计总表!$F:$F,$A17,总计总表!BL:BL)</f>
        <v>0</v>
      </c>
      <c r="BF17">
        <f>SUMIF(总计总表!$F:$F,$A17,总计总表!BM:BM)</f>
        <v>0</v>
      </c>
      <c r="BG17">
        <f>SUMIF(总计总表!$F:$F,$A17,总计总表!BN:BN)</f>
        <v>0</v>
      </c>
      <c r="BH17">
        <f>SUMIF(总计总表!$F:$F,$A17,总计总表!BO:BO)</f>
        <v>0</v>
      </c>
      <c r="BI17">
        <f>SUMIF(总计总表!$F:$F,$A17,总计总表!BP:BP)</f>
        <v>0</v>
      </c>
      <c r="BJ17">
        <f>SUMIF(总计总表!$F:$F,$A17,总计总表!BQ:BQ)</f>
        <v>-524.60915</v>
      </c>
      <c r="BK17">
        <f>SUMIF(总计总表!$F:$F,$A17,总计总表!BR:BR)</f>
        <v>0</v>
      </c>
      <c r="BL17">
        <f>SUMIF(总计总表!$F:$F,$A17,总计总表!BS:BS)</f>
        <v>0</v>
      </c>
      <c r="BM17">
        <f>SUMIF(总计总表!$F:$F,$A17,总计总表!BT:BT)</f>
        <v>0</v>
      </c>
      <c r="BN17">
        <f>SUMIF(总计总表!$F:$F,$A17,总计总表!BU:BU)</f>
        <v>0</v>
      </c>
      <c r="BO17">
        <f>SUMIF(总计总表!$F:$F,$A17,总计总表!BV:BV)</f>
        <v>0</v>
      </c>
      <c r="BP17">
        <f>SUMIF(总计总表!$F:$F,$A17,总计总表!BW:BW)</f>
        <v>15.4</v>
      </c>
      <c r="BQ17">
        <f>SUMIF(总计总表!$F:$F,$A17,总计总表!BX:BX)</f>
        <v>13.26</v>
      </c>
      <c r="BR17">
        <f>SUMIF(总计总表!$F:$F,$A17,总计总表!BY:BY)</f>
        <v>0</v>
      </c>
      <c r="BS17">
        <f>SUMIF(总计总表!$F:$F,$A17,总计总表!BZ:BZ)</f>
        <v>0</v>
      </c>
      <c r="BT17">
        <f>SUMIF(总计总表!$F:$F,$A17,总计总表!CA:CA)</f>
        <v>0</v>
      </c>
      <c r="BU17">
        <f>SUMIF(总计总表!$F:$F,$A17,总计总表!CB:CB)</f>
        <v>0</v>
      </c>
      <c r="BV17">
        <f>SUMIF(总计总表!$F:$F,$A17,总计总表!CC:CC)</f>
        <v>-553.26914999999997</v>
      </c>
      <c r="BW17">
        <f>SUMIF(总计总表!$F:$F,$A17,总计总表!CD:CD)</f>
        <v>-2.8069024182768323E-2</v>
      </c>
      <c r="BX17">
        <f>SUMIF(总计总表!$F:$F,$A17,总计总表!CE:CE)</f>
        <v>-0.12088974180041896</v>
      </c>
      <c r="BY17">
        <f>SUMIF(总计总表!$F:$F,$A17,总计总表!CF:CF)</f>
        <v>0</v>
      </c>
      <c r="BZ17">
        <f>SUMIF(总计总表!$F:$F,$A17,总计总表!CG:CG)</f>
        <v>0</v>
      </c>
      <c r="CA17">
        <f>SUMIF(总计总表!$F:$F,$A17,总计总表!CH:CH)</f>
        <v>0</v>
      </c>
      <c r="CB17">
        <f>SUMIF(总计总表!$F:$F,$A17,总计总表!CI:CI)</f>
        <v>0</v>
      </c>
      <c r="CC17">
        <f>SUMIF(总计总表!$F:$F,$A17,总计总表!CJ:CJ)</f>
        <v>0</v>
      </c>
      <c r="CD17">
        <f>SUMIF(总计总表!$F:$F,$A17,总计总表!CK:CK)</f>
        <v>0</v>
      </c>
      <c r="CE17">
        <f>SUMIF(总计总表!$F:$F,$A17,总计总表!CL:CL)</f>
        <v>0</v>
      </c>
    </row>
    <row r="18" spans="1:83" x14ac:dyDescent="0.25">
      <c r="A18" s="24">
        <v>1979</v>
      </c>
      <c r="B18">
        <f>SUMIF(总计总表!F:F,A18,总计总表!I:I)</f>
        <v>1</v>
      </c>
      <c r="C18">
        <f>SUMIF(总计总表!F:F,A18,总计总表!J:J)</f>
        <v>27.99</v>
      </c>
      <c r="D18">
        <f>SUMIF(总计总表!$F:$F,$A18,总计总表!K:K)</f>
        <v>0</v>
      </c>
      <c r="E18">
        <f>SUMIF(总计总表!$F:$F,$A18,总计总表!L:L)</f>
        <v>0</v>
      </c>
      <c r="F18">
        <f>SUMIF(总计总表!$F:$F,$A18,总计总表!M:M)</f>
        <v>0</v>
      </c>
      <c r="G18">
        <f>SUMIF(总计总表!$F:$F,$A18,总计总表!N:N)</f>
        <v>0</v>
      </c>
      <c r="H18">
        <f>SUMIF(总计总表!$F:$F,$A18,总计总表!O:O)</f>
        <v>0</v>
      </c>
      <c r="I18">
        <f>SUMIF(总计总表!$F:$F,$A18,总计总表!P:P)</f>
        <v>-4.76</v>
      </c>
      <c r="J18">
        <f>SUMIF(总计总表!$F:$F,$A18,总计总表!Q:Q)</f>
        <v>-5.16</v>
      </c>
      <c r="K18">
        <f>SUMIF(总计总表!$F:$F,$A18,总计总表!R:R)</f>
        <v>0</v>
      </c>
      <c r="L18">
        <f>SUMIF(总计总表!$F:$F,$A18,总计总表!S:S)</f>
        <v>0</v>
      </c>
      <c r="M18">
        <f>SUMIF(总计总表!$F:$F,$A18,总计总表!T:T)</f>
        <v>18.07</v>
      </c>
      <c r="N18">
        <f>SUMIF(总计总表!$F:$F,$A18,总计总表!U:U)</f>
        <v>0</v>
      </c>
      <c r="O18">
        <f>SUMIF(总计总表!$F:$F,$A18,总计总表!V:V)</f>
        <v>0</v>
      </c>
      <c r="P18">
        <f>SUMIF(总计总表!$F:$F,$A18,总计总表!W:W)</f>
        <v>0</v>
      </c>
      <c r="Q18">
        <f>SUMIF(总计总表!$F:$F,$A18,总计总表!X:X)</f>
        <v>0</v>
      </c>
      <c r="R18">
        <f>SUMIF(总计总表!$F:$F,$A18,总计总表!Y:Y)</f>
        <v>0</v>
      </c>
      <c r="S18">
        <f>SUMIF(总计总表!$F:$F,$A18,总计总表!Z:Z)</f>
        <v>0</v>
      </c>
      <c r="T18">
        <f>SUMIF(总计总表!$F:$F,$A18,总计总表!AA:AA)</f>
        <v>0</v>
      </c>
      <c r="U18">
        <f>SUMIF(总计总表!$F:$F,$A18,总计总表!AB:AB)</f>
        <v>0</v>
      </c>
      <c r="V18">
        <f>SUMIF(总计总表!$F:$F,$A18,总计总表!AC:AC)</f>
        <v>0</v>
      </c>
      <c r="W18">
        <f>SUMIF(总计总表!$F:$F,$A18,总计总表!AD:AD)</f>
        <v>0</v>
      </c>
      <c r="X18">
        <f>SUMIF(总计总表!$F:$F,$A18,总计总表!AE:AE)</f>
        <v>0</v>
      </c>
      <c r="Y18">
        <f>SUMIF(总计总表!$F:$F,$A18,总计总表!AF:AF)</f>
        <v>0</v>
      </c>
      <c r="Z18">
        <f>SUMIF(总计总表!$F:$F,$A18,总计总表!AG:AG)</f>
        <v>0</v>
      </c>
      <c r="AA18">
        <f>SUMIF(总计总表!$F:$F,$A18,总计总表!AH:AH)</f>
        <v>0</v>
      </c>
      <c r="AB18">
        <f>SUMIF(总计总表!$F:$F,$A18,总计总表!AI:AI)</f>
        <v>0</v>
      </c>
      <c r="AC18">
        <f>SUMIF(总计总表!$F:$F,$A18,总计总表!AJ:AJ)</f>
        <v>0</v>
      </c>
      <c r="AD18">
        <f>SUMIF(总计总表!$F:$F,$A18,总计总表!AK:AK)</f>
        <v>-37.630000000000003</v>
      </c>
      <c r="AE18">
        <f>SUMIF(总计总表!$F:$F,$A18,总计总表!AL:AL)</f>
        <v>0</v>
      </c>
      <c r="AF18">
        <f>SUMIF(总计总表!$F:$F,$A18,总计总表!AM:AM)</f>
        <v>0</v>
      </c>
      <c r="AG18">
        <f>SUMIF(总计总表!$F:$F,$A18,总计总表!AN:AN)</f>
        <v>0</v>
      </c>
      <c r="AH18">
        <f>SUMIF(总计总表!$F:$F,$A18,总计总表!AO:AO)</f>
        <v>0</v>
      </c>
      <c r="AI18">
        <f>SUMIF(总计总表!$F:$F,$A18,总计总表!AP:AP)</f>
        <v>0</v>
      </c>
      <c r="AJ18">
        <f>SUMIF(总计总表!$F:$F,$A18,总计总表!AQ:AQ)</f>
        <v>0</v>
      </c>
      <c r="AK18">
        <f>SUMIF(总计总表!$F:$F,$A18,总计总表!AR:AR)</f>
        <v>0</v>
      </c>
      <c r="AL18">
        <f>SUMIF(总计总表!$F:$F,$A18,总计总表!AS:AS)</f>
        <v>0</v>
      </c>
      <c r="AM18">
        <f>SUMIF(总计总表!$F:$F,$A18,总计总表!AT:AT)</f>
        <v>0</v>
      </c>
      <c r="AN18">
        <f>SUMIF(总计总表!$F:$F,$A18,总计总表!AU:AU)</f>
        <v>0</v>
      </c>
      <c r="AO18">
        <f>SUMIF(总计总表!$F:$F,$A18,总计总表!AV:AV)</f>
        <v>0</v>
      </c>
      <c r="AP18">
        <f>SUMIF(总计总表!$F:$F,$A18,总计总表!AW:AW)</f>
        <v>0</v>
      </c>
      <c r="AQ18">
        <f>SUMIF(总计总表!$F:$F,$A18,总计总表!AX:AX)</f>
        <v>0</v>
      </c>
      <c r="AR18">
        <f>SUMIF(总计总表!$F:$F,$A18,总计总表!AY:AY)</f>
        <v>0</v>
      </c>
      <c r="AS18">
        <f>SUMIF(总计总表!$F:$F,$A18,总计总表!AZ:AZ)</f>
        <v>0</v>
      </c>
      <c r="AT18">
        <f>SUMIF(总计总表!$F:$F,$A18,总计总表!BA:BA)</f>
        <v>0</v>
      </c>
      <c r="AU18">
        <f>SUMIF(总计总表!$F:$F,$A18,总计总表!BB:BB)</f>
        <v>0</v>
      </c>
      <c r="AV18">
        <f>SUMIF(总计总表!$F:$F,$A18,总计总表!BC:BC)</f>
        <v>0</v>
      </c>
      <c r="AW18">
        <f>SUMIF(总计总表!$F:$F,$A18,总计总表!BD:BD)</f>
        <v>0</v>
      </c>
      <c r="AX18">
        <f>SUMIF(总计总表!$F:$F,$A18,总计总表!BE:BE)</f>
        <v>0</v>
      </c>
      <c r="AY18">
        <f>SUMIF(总计总表!$F:$F,$A18,总计总表!BF:BF)</f>
        <v>-19.560000000000002</v>
      </c>
      <c r="AZ18">
        <f>SUMIF(总计总表!$F:$F,$A18,总计总表!BG:BG)</f>
        <v>0.57949267595569842</v>
      </c>
      <c r="BA18">
        <f>SUMIF(总计总表!$F:$F,$A18,总计总表!BH:BH)</f>
        <v>-127.13999999999999</v>
      </c>
      <c r="BB18">
        <f>SUMIF(总计总表!$F:$F,$A18,总计总表!BI:BI)</f>
        <v>0</v>
      </c>
      <c r="BC18">
        <f>SUMIF(总计总表!$F:$F,$A18,总计总表!BJ:BJ)</f>
        <v>0</v>
      </c>
      <c r="BD18">
        <f>SUMIF(总计总表!$F:$F,$A18,总计总表!BK:BK)</f>
        <v>0</v>
      </c>
      <c r="BE18">
        <f>SUMIF(总计总表!$F:$F,$A18,总计总表!BL:BL)</f>
        <v>0</v>
      </c>
      <c r="BF18">
        <f>SUMIF(总计总表!$F:$F,$A18,总计总表!BM:BM)</f>
        <v>0</v>
      </c>
      <c r="BG18">
        <f>SUMIF(总计总表!$F:$F,$A18,总计总表!BN:BN)</f>
        <v>0</v>
      </c>
      <c r="BH18">
        <f>SUMIF(总计总表!$F:$F,$A18,总计总表!BO:BO)</f>
        <v>0</v>
      </c>
      <c r="BI18">
        <f>SUMIF(总计总表!$F:$F,$A18,总计总表!BP:BP)</f>
        <v>0</v>
      </c>
      <c r="BJ18">
        <f>SUMIF(总计总表!$F:$F,$A18,总计总表!BQ:BQ)</f>
        <v>-127.13999999999999</v>
      </c>
      <c r="BK18">
        <f>SUMIF(总计总表!$F:$F,$A18,总计总表!BR:BR)</f>
        <v>0</v>
      </c>
      <c r="BL18">
        <f>SUMIF(总计总表!$F:$F,$A18,总计总表!BS:BS)</f>
        <v>0</v>
      </c>
      <c r="BM18">
        <f>SUMIF(总计总表!$F:$F,$A18,总计总表!BT:BT)</f>
        <v>0</v>
      </c>
      <c r="BN18">
        <f>SUMIF(总计总表!$F:$F,$A18,总计总表!BU:BU)</f>
        <v>0</v>
      </c>
      <c r="BO18">
        <f>SUMIF(总计总表!$F:$F,$A18,总计总表!BV:BV)</f>
        <v>0</v>
      </c>
      <c r="BP18">
        <f>SUMIF(总计总表!$F:$F,$A18,总计总表!BW:BW)</f>
        <v>0</v>
      </c>
      <c r="BQ18">
        <f>SUMIF(总计总表!$F:$F,$A18,总计总表!BX:BX)</f>
        <v>13.26</v>
      </c>
      <c r="BR18">
        <f>SUMIF(总计总表!$F:$F,$A18,总计总表!BY:BY)</f>
        <v>0</v>
      </c>
      <c r="BS18">
        <f>SUMIF(总计总表!$F:$F,$A18,总计总表!BZ:BZ)</f>
        <v>0</v>
      </c>
      <c r="BT18">
        <f>SUMIF(总计总表!$F:$F,$A18,总计总表!CA:CA)</f>
        <v>0</v>
      </c>
      <c r="BU18">
        <f>SUMIF(总计总表!$F:$F,$A18,总计总表!CB:CB)</f>
        <v>0</v>
      </c>
      <c r="BV18">
        <f>SUMIF(总计总表!$F:$F,$A18,总计总表!CC:CC)</f>
        <v>-140.39999999999998</v>
      </c>
      <c r="BW18">
        <f>SUMIF(总计总表!$F:$F,$A18,总计总表!CD:CD)</f>
        <v>0.50660950339406918</v>
      </c>
      <c r="BX18">
        <f>SUMIF(总计总表!$F:$F,$A18,总计总表!CE:CE)</f>
        <v>6.950980392156862</v>
      </c>
      <c r="BY18">
        <f>SUMIF(总计总表!$F:$F,$A18,总计总表!CF:CF)</f>
        <v>0</v>
      </c>
      <c r="BZ18">
        <f>SUMIF(总计总表!$F:$F,$A18,总计总表!CG:CG)</f>
        <v>0</v>
      </c>
      <c r="CA18">
        <f>SUMIF(总计总表!$F:$F,$A18,总计总表!CH:CH)</f>
        <v>0</v>
      </c>
      <c r="CB18">
        <f>SUMIF(总计总表!$F:$F,$A18,总计总表!CI:CI)</f>
        <v>0</v>
      </c>
      <c r="CC18">
        <f>SUMIF(总计总表!$F:$F,$A18,总计总表!CJ:CJ)</f>
        <v>0</v>
      </c>
      <c r="CD18">
        <f>SUMIF(总计总表!$F:$F,$A18,总计总表!CK:CK)</f>
        <v>0</v>
      </c>
      <c r="CE18">
        <f>SUMIF(总计总表!$F:$F,$A18,总计总表!CL:CL)</f>
        <v>0</v>
      </c>
    </row>
    <row r="19" spans="1:83" x14ac:dyDescent="0.25">
      <c r="A19" s="24">
        <v>2062</v>
      </c>
      <c r="B19">
        <f>SUMIF(总计总表!F:F,A19,总计总表!I:I)</f>
        <v>0</v>
      </c>
      <c r="C19">
        <f>SUMIF(总计总表!F:F,A19,总计总表!J:J)</f>
        <v>0</v>
      </c>
      <c r="D19">
        <f>SUMIF(总计总表!$F:$F,$A19,总计总表!K:K)</f>
        <v>0</v>
      </c>
      <c r="E19">
        <f>SUMIF(总计总表!$F:$F,$A19,总计总表!L:L)</f>
        <v>0</v>
      </c>
      <c r="F19">
        <f>SUMIF(总计总表!$F:$F,$A19,总计总表!M:M)</f>
        <v>0</v>
      </c>
      <c r="G19">
        <f>SUMIF(总计总表!$F:$F,$A19,总计总表!N:N)</f>
        <v>0</v>
      </c>
      <c r="H19">
        <f>SUMIF(总计总表!$F:$F,$A19,总计总表!O:O)</f>
        <v>0</v>
      </c>
      <c r="I19">
        <f>SUMIF(总计总表!$F:$F,$A19,总计总表!P:P)</f>
        <v>0</v>
      </c>
      <c r="J19">
        <f>SUMIF(总计总表!$F:$F,$A19,总计总表!Q:Q)</f>
        <v>0</v>
      </c>
      <c r="K19">
        <f>SUMIF(总计总表!$F:$F,$A19,总计总表!R:R)</f>
        <v>0</v>
      </c>
      <c r="L19">
        <f>SUMIF(总计总表!$F:$F,$A19,总计总表!S:S)</f>
        <v>0</v>
      </c>
      <c r="M19">
        <f>SUMIF(总计总表!$F:$F,$A19,总计总表!T:T)</f>
        <v>0</v>
      </c>
      <c r="N19">
        <f>SUMIF(总计总表!$F:$F,$A19,总计总表!U:U)</f>
        <v>0</v>
      </c>
      <c r="O19">
        <f>SUMIF(总计总表!$F:$F,$A19,总计总表!V:V)</f>
        <v>0</v>
      </c>
      <c r="P19">
        <f>SUMIF(总计总表!$F:$F,$A19,总计总表!W:W)</f>
        <v>0</v>
      </c>
      <c r="Q19">
        <f>SUMIF(总计总表!$F:$F,$A19,总计总表!X:X)</f>
        <v>0</v>
      </c>
      <c r="R19">
        <f>SUMIF(总计总表!$F:$F,$A19,总计总表!Y:Y)</f>
        <v>0</v>
      </c>
      <c r="S19">
        <f>SUMIF(总计总表!$F:$F,$A19,总计总表!Z:Z)</f>
        <v>0</v>
      </c>
      <c r="T19">
        <f>SUMIF(总计总表!$F:$F,$A19,总计总表!AA:AA)</f>
        <v>0</v>
      </c>
      <c r="U19">
        <f>SUMIF(总计总表!$F:$F,$A19,总计总表!AB:AB)</f>
        <v>0</v>
      </c>
      <c r="V19">
        <f>SUMIF(总计总表!$F:$F,$A19,总计总表!AC:AC)</f>
        <v>0</v>
      </c>
      <c r="W19">
        <f>SUMIF(总计总表!$F:$F,$A19,总计总表!AD:AD)</f>
        <v>0</v>
      </c>
      <c r="X19">
        <f>SUMIF(总计总表!$F:$F,$A19,总计总表!AE:AE)</f>
        <v>0</v>
      </c>
      <c r="Y19">
        <f>SUMIF(总计总表!$F:$F,$A19,总计总表!AF:AF)</f>
        <v>0</v>
      </c>
      <c r="Z19">
        <f>SUMIF(总计总表!$F:$F,$A19,总计总表!AG:AG)</f>
        <v>0</v>
      </c>
      <c r="AA19">
        <f>SUMIF(总计总表!$F:$F,$A19,总计总表!AH:AH)</f>
        <v>0</v>
      </c>
      <c r="AB19">
        <f>SUMIF(总计总表!$F:$F,$A19,总计总表!AI:AI)</f>
        <v>0</v>
      </c>
      <c r="AC19">
        <f>SUMIF(总计总表!$F:$F,$A19,总计总表!AJ:AJ)</f>
        <v>0</v>
      </c>
      <c r="AD19">
        <f>SUMIF(总计总表!$F:$F,$A19,总计总表!AK:AK)</f>
        <v>0</v>
      </c>
      <c r="AE19">
        <f>SUMIF(总计总表!$F:$F,$A19,总计总表!AL:AL)</f>
        <v>0</v>
      </c>
      <c r="AF19">
        <f>SUMIF(总计总表!$F:$F,$A19,总计总表!AM:AM)</f>
        <v>0</v>
      </c>
      <c r="AG19">
        <f>SUMIF(总计总表!$F:$F,$A19,总计总表!AN:AN)</f>
        <v>0</v>
      </c>
      <c r="AH19">
        <f>SUMIF(总计总表!$F:$F,$A19,总计总表!AO:AO)</f>
        <v>0</v>
      </c>
      <c r="AI19">
        <f>SUMIF(总计总表!$F:$F,$A19,总计总表!AP:AP)</f>
        <v>0</v>
      </c>
      <c r="AJ19">
        <f>SUMIF(总计总表!$F:$F,$A19,总计总表!AQ:AQ)</f>
        <v>0</v>
      </c>
      <c r="AK19">
        <f>SUMIF(总计总表!$F:$F,$A19,总计总表!AR:AR)</f>
        <v>0</v>
      </c>
      <c r="AL19">
        <f>SUMIF(总计总表!$F:$F,$A19,总计总表!AS:AS)</f>
        <v>0</v>
      </c>
      <c r="AM19">
        <f>SUMIF(总计总表!$F:$F,$A19,总计总表!AT:AT)</f>
        <v>0</v>
      </c>
      <c r="AN19">
        <f>SUMIF(总计总表!$F:$F,$A19,总计总表!AU:AU)</f>
        <v>0</v>
      </c>
      <c r="AO19">
        <f>SUMIF(总计总表!$F:$F,$A19,总计总表!AV:AV)</f>
        <v>0</v>
      </c>
      <c r="AP19">
        <f>SUMIF(总计总表!$F:$F,$A19,总计总表!AW:AW)</f>
        <v>0</v>
      </c>
      <c r="AQ19">
        <f>SUMIF(总计总表!$F:$F,$A19,总计总表!AX:AX)</f>
        <v>0</v>
      </c>
      <c r="AR19">
        <f>SUMIF(总计总表!$F:$F,$A19,总计总表!AY:AY)</f>
        <v>0</v>
      </c>
      <c r="AS19">
        <f>SUMIF(总计总表!$F:$F,$A19,总计总表!AZ:AZ)</f>
        <v>0</v>
      </c>
      <c r="AT19">
        <f>SUMIF(总计总表!$F:$F,$A19,总计总表!BA:BA)</f>
        <v>0</v>
      </c>
      <c r="AU19">
        <f>SUMIF(总计总表!$F:$F,$A19,总计总表!BB:BB)</f>
        <v>0</v>
      </c>
      <c r="AV19">
        <f>SUMIF(总计总表!$F:$F,$A19,总计总表!BC:BC)</f>
        <v>0</v>
      </c>
      <c r="AW19">
        <f>SUMIF(总计总表!$F:$F,$A19,总计总表!BD:BD)</f>
        <v>0</v>
      </c>
      <c r="AX19">
        <f>SUMIF(总计总表!$F:$F,$A19,总计总表!BE:BE)</f>
        <v>0</v>
      </c>
      <c r="AY19">
        <f>SUMIF(总计总表!$F:$F,$A19,总计总表!BF:BF)</f>
        <v>0</v>
      </c>
      <c r="AZ19">
        <f>SUMIF(总计总表!$F:$F,$A19,总计总表!BG:BG)</f>
        <v>0</v>
      </c>
      <c r="BA19">
        <f>SUMIF(总计总表!$F:$F,$A19,总计总表!BH:BH)</f>
        <v>0</v>
      </c>
      <c r="BB19">
        <f>SUMIF(总计总表!$F:$F,$A19,总计总表!BI:BI)</f>
        <v>0</v>
      </c>
      <c r="BC19">
        <f>SUMIF(总计总表!$F:$F,$A19,总计总表!BJ:BJ)</f>
        <v>0</v>
      </c>
      <c r="BD19">
        <f>SUMIF(总计总表!$F:$F,$A19,总计总表!BK:BK)</f>
        <v>0</v>
      </c>
      <c r="BE19">
        <f>SUMIF(总计总表!$F:$F,$A19,总计总表!BL:BL)</f>
        <v>0</v>
      </c>
      <c r="BF19">
        <f>SUMIF(总计总表!$F:$F,$A19,总计总表!BM:BM)</f>
        <v>0</v>
      </c>
      <c r="BG19">
        <f>SUMIF(总计总表!$F:$F,$A19,总计总表!BN:BN)</f>
        <v>0</v>
      </c>
      <c r="BH19">
        <f>SUMIF(总计总表!$F:$F,$A19,总计总表!BO:BO)</f>
        <v>0</v>
      </c>
      <c r="BI19">
        <f>SUMIF(总计总表!$F:$F,$A19,总计总表!BP:BP)</f>
        <v>0</v>
      </c>
      <c r="BJ19">
        <f>SUMIF(总计总表!$F:$F,$A19,总计总表!BQ:BQ)</f>
        <v>0</v>
      </c>
      <c r="BK19">
        <f>SUMIF(总计总表!$F:$F,$A19,总计总表!BR:BR)</f>
        <v>0</v>
      </c>
      <c r="BL19">
        <f>SUMIF(总计总表!$F:$F,$A19,总计总表!BS:BS)</f>
        <v>0</v>
      </c>
      <c r="BM19">
        <f>SUMIF(总计总表!$F:$F,$A19,总计总表!BT:BT)</f>
        <v>0</v>
      </c>
      <c r="BN19">
        <f>SUMIF(总计总表!$F:$F,$A19,总计总表!BU:BU)</f>
        <v>0</v>
      </c>
      <c r="BO19">
        <f>SUMIF(总计总表!$F:$F,$A19,总计总表!BV:BV)</f>
        <v>0</v>
      </c>
      <c r="BP19">
        <f>SUMIF(总计总表!$F:$F,$A19,总计总表!BW:BW)</f>
        <v>0</v>
      </c>
      <c r="BQ19">
        <f>SUMIF(总计总表!$F:$F,$A19,总计总表!BX:BX)</f>
        <v>0</v>
      </c>
      <c r="BR19">
        <f>SUMIF(总计总表!$F:$F,$A19,总计总表!BY:BY)</f>
        <v>0</v>
      </c>
      <c r="BS19">
        <f>SUMIF(总计总表!$F:$F,$A19,总计总表!BZ:BZ)</f>
        <v>0</v>
      </c>
      <c r="BT19">
        <f>SUMIF(总计总表!$F:$F,$A19,总计总表!CA:CA)</f>
        <v>0</v>
      </c>
      <c r="BU19">
        <f>SUMIF(总计总表!$F:$F,$A19,总计总表!CB:CB)</f>
        <v>0</v>
      </c>
      <c r="BV19">
        <f>SUMIF(总计总表!$F:$F,$A19,总计总表!CC:CC)</f>
        <v>0</v>
      </c>
      <c r="BW19">
        <f>SUMIF(总计总表!$F:$F,$A19,总计总表!CD:CD)</f>
        <v>0</v>
      </c>
      <c r="BX19">
        <f>SUMIF(总计总表!$F:$F,$A19,总计总表!CE:CE)</f>
        <v>0</v>
      </c>
      <c r="BY19">
        <f>SUMIF(总计总表!$F:$F,$A19,总计总表!CF:CF)</f>
        <v>0</v>
      </c>
      <c r="BZ19">
        <f>SUMIF(总计总表!$F:$F,$A19,总计总表!CG:CG)</f>
        <v>0</v>
      </c>
      <c r="CA19">
        <f>SUMIF(总计总表!$F:$F,$A19,总计总表!CH:CH)</f>
        <v>0</v>
      </c>
      <c r="CB19">
        <f>SUMIF(总计总表!$F:$F,$A19,总计总表!CI:CI)</f>
        <v>0</v>
      </c>
      <c r="CC19">
        <f>SUMIF(总计总表!$F:$F,$A19,总计总表!CJ:CJ)</f>
        <v>0</v>
      </c>
      <c r="CD19">
        <f>SUMIF(总计总表!$F:$F,$A19,总计总表!CK:CK)</f>
        <v>0</v>
      </c>
      <c r="CE19">
        <f>SUMIF(总计总表!$F:$F,$A19,总计总表!CL:CL)</f>
        <v>0</v>
      </c>
    </row>
    <row r="20" spans="1:83" x14ac:dyDescent="0.25">
      <c r="A20" s="24">
        <v>2379</v>
      </c>
      <c r="B20">
        <f>SUMIF(总计总表!F:F,A20,总计总表!I:I)</f>
        <v>29</v>
      </c>
      <c r="C20">
        <f>SUMIF(总计总表!F:F,A20,总计总表!J:J)</f>
        <v>299.71000000000004</v>
      </c>
      <c r="D20">
        <f>SUMIF(总计总表!$F:$F,$A20,总计总表!K:K)</f>
        <v>6.5600000000000005</v>
      </c>
      <c r="E20">
        <f>SUMIF(总计总表!$F:$F,$A20,总计总表!L:L)</f>
        <v>0</v>
      </c>
      <c r="F20">
        <f>SUMIF(总计总表!$F:$F,$A20,总计总表!M:M)</f>
        <v>-0.97</v>
      </c>
      <c r="G20">
        <f>SUMIF(总计总表!$F:$F,$A20,总计总表!N:N)</f>
        <v>4.6900000000000004</v>
      </c>
      <c r="H20">
        <f>SUMIF(总计总表!$F:$F,$A20,总计总表!O:O)</f>
        <v>-4.6900000000000004</v>
      </c>
      <c r="I20">
        <f>SUMIF(总计总表!$F:$F,$A20,总计总表!P:P)</f>
        <v>-50.92</v>
      </c>
      <c r="J20">
        <f>SUMIF(总计总表!$F:$F,$A20,总计总表!Q:Q)</f>
        <v>-112.71</v>
      </c>
      <c r="K20">
        <f>SUMIF(总计总表!$F:$F,$A20,总计总表!R:R)</f>
        <v>0</v>
      </c>
      <c r="L20">
        <f>SUMIF(总计总表!$F:$F,$A20,总计总表!S:S)</f>
        <v>0</v>
      </c>
      <c r="M20">
        <f>SUMIF(总计总表!$F:$F,$A20,总计总表!T:T)</f>
        <v>141.67000000000002</v>
      </c>
      <c r="N20">
        <f>SUMIF(总计总表!$F:$F,$A20,总计总表!U:U)</f>
        <v>7</v>
      </c>
      <c r="O20">
        <f>SUMIF(总计总表!$F:$F,$A20,总计总表!V:V)</f>
        <v>-75.05</v>
      </c>
      <c r="P20">
        <f>SUMIF(总计总表!$F:$F,$A20,总计总表!W:W)</f>
        <v>0</v>
      </c>
      <c r="Q20">
        <f>SUMIF(总计总表!$F:$F,$A20,总计总表!X:X)</f>
        <v>0</v>
      </c>
      <c r="R20">
        <f>SUMIF(总计总表!$F:$F,$A20,总计总表!Y:Y)</f>
        <v>0</v>
      </c>
      <c r="S20">
        <f>SUMIF(总计总表!$F:$F,$A20,总计总表!Z:Z)</f>
        <v>-1.2999999999999998</v>
      </c>
      <c r="T20">
        <f>SUMIF(总计总表!$F:$F,$A20,总计总表!AA:AA)</f>
        <v>1.2999999999999998</v>
      </c>
      <c r="U20">
        <f>SUMIF(总计总表!$F:$F,$A20,总计总表!AB:AB)</f>
        <v>10.219999999999999</v>
      </c>
      <c r="V20">
        <f>SUMIF(总计总表!$F:$F,$A20,总计总表!AC:AC)</f>
        <v>0</v>
      </c>
      <c r="W20">
        <f>SUMIF(总计总表!$F:$F,$A20,总计总表!AD:AD)</f>
        <v>0</v>
      </c>
      <c r="X20">
        <f>SUMIF(总计总表!$F:$F,$A20,总计总表!AE:AE)</f>
        <v>0</v>
      </c>
      <c r="Y20">
        <f>SUMIF(总计总表!$F:$F,$A20,总计总表!AF:AF)</f>
        <v>-64.830000000000013</v>
      </c>
      <c r="Z20">
        <f>SUMIF(总计总表!$F:$F,$A20,总计总表!AG:AG)</f>
        <v>0</v>
      </c>
      <c r="AA20">
        <f>SUMIF(总计总表!$F:$F,$A20,总计总表!AH:AH)</f>
        <v>0</v>
      </c>
      <c r="AB20">
        <f>SUMIF(总计总表!$F:$F,$A20,总计总表!AI:AI)</f>
        <v>0</v>
      </c>
      <c r="AC20">
        <f>SUMIF(总计总表!$F:$F,$A20,总计总表!AJ:AJ)</f>
        <v>0</v>
      </c>
      <c r="AD20">
        <f>SUMIF(总计总表!$F:$F,$A20,总计总表!AK:AK)</f>
        <v>0</v>
      </c>
      <c r="AE20">
        <f>SUMIF(总计总表!$F:$F,$A20,总计总表!AL:AL)</f>
        <v>0</v>
      </c>
      <c r="AF20">
        <f>SUMIF(总计总表!$F:$F,$A20,总计总表!AM:AM)</f>
        <v>0</v>
      </c>
      <c r="AG20">
        <f>SUMIF(总计总表!$F:$F,$A20,总计总表!AN:AN)</f>
        <v>0</v>
      </c>
      <c r="AH20">
        <f>SUMIF(总计总表!$F:$F,$A20,总计总表!AO:AO)</f>
        <v>0</v>
      </c>
      <c r="AI20">
        <f>SUMIF(总计总表!$F:$F,$A20,总计总表!AP:AP)</f>
        <v>0</v>
      </c>
      <c r="AJ20">
        <f>SUMIF(总计总表!$F:$F,$A20,总计总表!AQ:AQ)</f>
        <v>0</v>
      </c>
      <c r="AK20">
        <f>SUMIF(总计总表!$F:$F,$A20,总计总表!AR:AR)</f>
        <v>0</v>
      </c>
      <c r="AL20">
        <f>SUMIF(总计总表!$F:$F,$A20,总计总表!AS:AS)</f>
        <v>0</v>
      </c>
      <c r="AM20">
        <f>SUMIF(总计总表!$F:$F,$A20,总计总表!AT:AT)</f>
        <v>0</v>
      </c>
      <c r="AN20">
        <f>SUMIF(总计总表!$F:$F,$A20,总计总表!AU:AU)</f>
        <v>0</v>
      </c>
      <c r="AO20">
        <f>SUMIF(总计总表!$F:$F,$A20,总计总表!AV:AV)</f>
        <v>-25.76</v>
      </c>
      <c r="AP20">
        <f>SUMIF(总计总表!$F:$F,$A20,总计总表!AW:AW)</f>
        <v>0</v>
      </c>
      <c r="AQ20">
        <f>SUMIF(总计总表!$F:$F,$A20,总计总表!AX:AX)</f>
        <v>-8.2800000000000011</v>
      </c>
      <c r="AR20">
        <f>SUMIF(总计总表!$F:$F,$A20,总计总表!AY:AY)</f>
        <v>0</v>
      </c>
      <c r="AS20">
        <f>SUMIF(总计总表!$F:$F,$A20,总计总表!AZ:AZ)</f>
        <v>0</v>
      </c>
      <c r="AT20">
        <f>SUMIF(总计总表!$F:$F,$A20,总计总表!BA:BA)</f>
        <v>0</v>
      </c>
      <c r="AU20">
        <f>SUMIF(总计总表!$F:$F,$A20,总计总表!BB:BB)</f>
        <v>0</v>
      </c>
      <c r="AV20">
        <f>SUMIF(总计总表!$F:$F,$A20,总计总表!BC:BC)</f>
        <v>0</v>
      </c>
      <c r="AW20">
        <f>SUMIF(总计总表!$F:$F,$A20,总计总表!BD:BD)</f>
        <v>0</v>
      </c>
      <c r="AX20">
        <f>SUMIF(总计总表!$F:$F,$A20,总计总表!BE:BE)</f>
        <v>0</v>
      </c>
      <c r="AY20">
        <f>SUMIF(总计总表!$F:$F,$A20,总计总表!BF:BF)</f>
        <v>42.8</v>
      </c>
      <c r="AZ20">
        <f>SUMIF(总计总表!$F:$F,$A20,总计总表!BG:BG)</f>
        <v>0.7581343146169045</v>
      </c>
      <c r="BA20">
        <f>SUMIF(总计总表!$F:$F,$A20,总计总表!BH:BH)</f>
        <v>278.20000000000005</v>
      </c>
      <c r="BB20">
        <f>SUMIF(总计总表!$F:$F,$A20,总计总表!BI:BI)</f>
        <v>0</v>
      </c>
      <c r="BC20">
        <f>SUMIF(总计总表!$F:$F,$A20,总计总表!BJ:BJ)</f>
        <v>0</v>
      </c>
      <c r="BD20">
        <f>SUMIF(总计总表!$F:$F,$A20,总计总表!BK:BK)</f>
        <v>0</v>
      </c>
      <c r="BE20">
        <f>SUMIF(总计总表!$F:$F,$A20,总计总表!BL:BL)</f>
        <v>0</v>
      </c>
      <c r="BF20">
        <f>SUMIF(总计总表!$F:$F,$A20,总计总表!BM:BM)</f>
        <v>0</v>
      </c>
      <c r="BG20">
        <f>SUMIF(总计总表!$F:$F,$A20,总计总表!BN:BN)</f>
        <v>0</v>
      </c>
      <c r="BH20">
        <f>SUMIF(总计总表!$F:$F,$A20,总计总表!BO:BO)</f>
        <v>0</v>
      </c>
      <c r="BI20">
        <f>SUMIF(总计总表!$F:$F,$A20,总计总表!BP:BP)</f>
        <v>0</v>
      </c>
      <c r="BJ20">
        <f>SUMIF(总计总表!$F:$F,$A20,总计总表!BQ:BQ)</f>
        <v>278.20000000000005</v>
      </c>
      <c r="BK20">
        <f>SUMIF(总计总表!$F:$F,$A20,总计总表!BR:BR)</f>
        <v>0</v>
      </c>
      <c r="BL20">
        <f>SUMIF(总计总表!$F:$F,$A20,总计总表!BS:BS)</f>
        <v>0</v>
      </c>
      <c r="BM20">
        <f>SUMIF(总计总表!$F:$F,$A20,总计总表!BT:BT)</f>
        <v>1</v>
      </c>
      <c r="BN20">
        <f>SUMIF(总计总表!$F:$F,$A20,总计总表!BU:BU)</f>
        <v>34.26</v>
      </c>
      <c r="BO20">
        <f>SUMIF(总计总表!$F:$F,$A20,总计总表!BV:BV)</f>
        <v>0</v>
      </c>
      <c r="BP20">
        <f>SUMIF(总计总表!$F:$F,$A20,总计总表!BW:BW)</f>
        <v>609</v>
      </c>
      <c r="BQ20">
        <f>SUMIF(总计总表!$F:$F,$A20,总计总表!BX:BX)</f>
        <v>384.54</v>
      </c>
      <c r="BR20">
        <f>SUMIF(总计总表!$F:$F,$A20,总计总表!BY:BY)</f>
        <v>0</v>
      </c>
      <c r="BS20">
        <f>SUMIF(总计总表!$F:$F,$A20,总计总表!BZ:BZ)</f>
        <v>0</v>
      </c>
      <c r="BT20">
        <f>SUMIF(总计总表!$F:$F,$A20,总计总表!CA:CA)</f>
        <v>0</v>
      </c>
      <c r="BU20">
        <f>SUMIF(总计总表!$F:$F,$A20,总计总表!CB:CB)</f>
        <v>0</v>
      </c>
      <c r="BV20">
        <f>SUMIF(总计总表!$F:$F,$A20,总计总表!CC:CC)</f>
        <v>-749.59999999999991</v>
      </c>
      <c r="BW20">
        <f>SUMIF(总计总表!$F:$F,$A20,总计总表!CD:CD)</f>
        <v>-2.3839540518507518</v>
      </c>
      <c r="BX20">
        <f>SUMIF(总计总表!$F:$F,$A20,总计总表!CE:CE)</f>
        <v>-4.5783561282072665</v>
      </c>
      <c r="BY20">
        <f>SUMIF(总计总表!$F:$F,$A20,总计总表!CF:CF)</f>
        <v>0</v>
      </c>
      <c r="BZ20">
        <f>SUMIF(总计总表!$F:$F,$A20,总计总表!CG:CG)</f>
        <v>0</v>
      </c>
      <c r="CA20">
        <f>SUMIF(总计总表!$F:$F,$A20,总计总表!CH:CH)</f>
        <v>0</v>
      </c>
      <c r="CB20">
        <f>SUMIF(总计总表!$F:$F,$A20,总计总表!CI:CI)</f>
        <v>0</v>
      </c>
      <c r="CC20">
        <f>SUMIF(总计总表!$F:$F,$A20,总计总表!CJ:CJ)</f>
        <v>0</v>
      </c>
      <c r="CD20">
        <f>SUMIF(总计总表!$F:$F,$A20,总计总表!CK:CK)</f>
        <v>0</v>
      </c>
      <c r="CE20">
        <f>SUMIF(总计总表!$F:$F,$A20,总计总表!CL:CL)</f>
        <v>0</v>
      </c>
    </row>
    <row r="21" spans="1:83" x14ac:dyDescent="0.25">
      <c r="A21" s="24">
        <v>3021</v>
      </c>
      <c r="B21">
        <f>SUMIF(总计总表!F:F,A21,总计总表!I:I)</f>
        <v>0</v>
      </c>
      <c r="C21">
        <f>SUMIF(总计总表!F:F,A21,总计总表!J:J)</f>
        <v>0</v>
      </c>
      <c r="D21">
        <f>SUMIF(总计总表!$F:$F,$A21,总计总表!K:K)</f>
        <v>0</v>
      </c>
      <c r="E21">
        <f>SUMIF(总计总表!$F:$F,$A21,总计总表!L:L)</f>
        <v>0</v>
      </c>
      <c r="F21">
        <f>SUMIF(总计总表!$F:$F,$A21,总计总表!M:M)</f>
        <v>0</v>
      </c>
      <c r="G21">
        <f>SUMIF(总计总表!$F:$F,$A21,总计总表!N:N)</f>
        <v>0</v>
      </c>
      <c r="H21">
        <f>SUMIF(总计总表!$F:$F,$A21,总计总表!O:O)</f>
        <v>0</v>
      </c>
      <c r="I21">
        <f>SUMIF(总计总表!$F:$F,$A21,总计总表!P:P)</f>
        <v>0</v>
      </c>
      <c r="J21">
        <f>SUMIF(总计总表!$F:$F,$A21,总计总表!Q:Q)</f>
        <v>0</v>
      </c>
      <c r="K21">
        <f>SUMIF(总计总表!$F:$F,$A21,总计总表!R:R)</f>
        <v>0</v>
      </c>
      <c r="L21">
        <f>SUMIF(总计总表!$F:$F,$A21,总计总表!S:S)</f>
        <v>0</v>
      </c>
      <c r="M21">
        <f>SUMIF(总计总表!$F:$F,$A21,总计总表!T:T)</f>
        <v>0</v>
      </c>
      <c r="N21">
        <f>SUMIF(总计总表!$F:$F,$A21,总计总表!U:U)</f>
        <v>0</v>
      </c>
      <c r="O21">
        <f>SUMIF(总计总表!$F:$F,$A21,总计总表!V:V)</f>
        <v>0</v>
      </c>
      <c r="P21">
        <f>SUMIF(总计总表!$F:$F,$A21,总计总表!W:W)</f>
        <v>0</v>
      </c>
      <c r="Q21">
        <f>SUMIF(总计总表!$F:$F,$A21,总计总表!X:X)</f>
        <v>0</v>
      </c>
      <c r="R21">
        <f>SUMIF(总计总表!$F:$F,$A21,总计总表!Y:Y)</f>
        <v>0</v>
      </c>
      <c r="S21">
        <f>SUMIF(总计总表!$F:$F,$A21,总计总表!Z:Z)</f>
        <v>0</v>
      </c>
      <c r="T21">
        <f>SUMIF(总计总表!$F:$F,$A21,总计总表!AA:AA)</f>
        <v>0</v>
      </c>
      <c r="U21">
        <f>SUMIF(总计总表!$F:$F,$A21,总计总表!AB:AB)</f>
        <v>0</v>
      </c>
      <c r="V21">
        <f>SUMIF(总计总表!$F:$F,$A21,总计总表!AC:AC)</f>
        <v>0</v>
      </c>
      <c r="W21">
        <f>SUMIF(总计总表!$F:$F,$A21,总计总表!AD:AD)</f>
        <v>0</v>
      </c>
      <c r="X21">
        <f>SUMIF(总计总表!$F:$F,$A21,总计总表!AE:AE)</f>
        <v>0</v>
      </c>
      <c r="Y21">
        <f>SUMIF(总计总表!$F:$F,$A21,总计总表!AF:AF)</f>
        <v>0</v>
      </c>
      <c r="Z21">
        <f>SUMIF(总计总表!$F:$F,$A21,总计总表!AG:AG)</f>
        <v>0</v>
      </c>
      <c r="AA21">
        <f>SUMIF(总计总表!$F:$F,$A21,总计总表!AH:AH)</f>
        <v>0</v>
      </c>
      <c r="AB21">
        <f>SUMIF(总计总表!$F:$F,$A21,总计总表!AI:AI)</f>
        <v>0</v>
      </c>
      <c r="AC21">
        <f>SUMIF(总计总表!$F:$F,$A21,总计总表!AJ:AJ)</f>
        <v>0</v>
      </c>
      <c r="AD21">
        <f>SUMIF(总计总表!$F:$F,$A21,总计总表!AK:AK)</f>
        <v>0</v>
      </c>
      <c r="AE21">
        <f>SUMIF(总计总表!$F:$F,$A21,总计总表!AL:AL)</f>
        <v>0</v>
      </c>
      <c r="AF21">
        <f>SUMIF(总计总表!$F:$F,$A21,总计总表!AM:AM)</f>
        <v>0</v>
      </c>
      <c r="AG21">
        <f>SUMIF(总计总表!$F:$F,$A21,总计总表!AN:AN)</f>
        <v>0</v>
      </c>
      <c r="AH21">
        <f>SUMIF(总计总表!$F:$F,$A21,总计总表!AO:AO)</f>
        <v>0</v>
      </c>
      <c r="AI21">
        <f>SUMIF(总计总表!$F:$F,$A21,总计总表!AP:AP)</f>
        <v>0</v>
      </c>
      <c r="AJ21">
        <f>SUMIF(总计总表!$F:$F,$A21,总计总表!AQ:AQ)</f>
        <v>0</v>
      </c>
      <c r="AK21">
        <f>SUMIF(总计总表!$F:$F,$A21,总计总表!AR:AR)</f>
        <v>0</v>
      </c>
      <c r="AL21">
        <f>SUMIF(总计总表!$F:$F,$A21,总计总表!AS:AS)</f>
        <v>0</v>
      </c>
      <c r="AM21">
        <f>SUMIF(总计总表!$F:$F,$A21,总计总表!AT:AT)</f>
        <v>0</v>
      </c>
      <c r="AN21">
        <f>SUMIF(总计总表!$F:$F,$A21,总计总表!AU:AU)</f>
        <v>0</v>
      </c>
      <c r="AO21">
        <f>SUMIF(总计总表!$F:$F,$A21,总计总表!AV:AV)</f>
        <v>0</v>
      </c>
      <c r="AP21">
        <f>SUMIF(总计总表!$F:$F,$A21,总计总表!AW:AW)</f>
        <v>0</v>
      </c>
      <c r="AQ21">
        <f>SUMIF(总计总表!$F:$F,$A21,总计总表!AX:AX)</f>
        <v>-1.0500000000000001E-2</v>
      </c>
      <c r="AR21">
        <f>SUMIF(总计总表!$F:$F,$A21,总计总表!AY:AY)</f>
        <v>0</v>
      </c>
      <c r="AS21">
        <f>SUMIF(总计总表!$F:$F,$A21,总计总表!AZ:AZ)</f>
        <v>0</v>
      </c>
      <c r="AT21">
        <f>SUMIF(总计总表!$F:$F,$A21,总计总表!BA:BA)</f>
        <v>0</v>
      </c>
      <c r="AU21">
        <f>SUMIF(总计总表!$F:$F,$A21,总计总表!BB:BB)</f>
        <v>0</v>
      </c>
      <c r="AV21">
        <f>SUMIF(总计总表!$F:$F,$A21,总计总表!BC:BC)</f>
        <v>0</v>
      </c>
      <c r="AW21">
        <f>SUMIF(总计总表!$F:$F,$A21,总计总表!BD:BD)</f>
        <v>0</v>
      </c>
      <c r="AX21">
        <f>SUMIF(总计总表!$F:$F,$A21,总计总表!BE:BE)</f>
        <v>0</v>
      </c>
      <c r="AY21">
        <f>SUMIF(总计总表!$F:$F,$A21,总计总表!BF:BF)</f>
        <v>-1.0500000000000001E-2</v>
      </c>
      <c r="AZ21">
        <f>SUMIF(总计总表!$F:$F,$A21,总计总表!BG:BG)</f>
        <v>0</v>
      </c>
      <c r="BA21">
        <f>SUMIF(总计总表!$F:$F,$A21,总计总表!BH:BH)</f>
        <v>-6.8250000000000005E-2</v>
      </c>
      <c r="BB21">
        <f>SUMIF(总计总表!$F:$F,$A21,总计总表!BI:BI)</f>
        <v>0</v>
      </c>
      <c r="BC21">
        <f>SUMIF(总计总表!$F:$F,$A21,总计总表!BJ:BJ)</f>
        <v>0</v>
      </c>
      <c r="BD21">
        <f>SUMIF(总计总表!$F:$F,$A21,总计总表!BK:BK)</f>
        <v>0</v>
      </c>
      <c r="BE21">
        <f>SUMIF(总计总表!$F:$F,$A21,总计总表!BL:BL)</f>
        <v>0</v>
      </c>
      <c r="BF21">
        <f>SUMIF(总计总表!$F:$F,$A21,总计总表!BM:BM)</f>
        <v>0</v>
      </c>
      <c r="BG21">
        <f>SUMIF(总计总表!$F:$F,$A21,总计总表!BN:BN)</f>
        <v>0</v>
      </c>
      <c r="BH21">
        <f>SUMIF(总计总表!$F:$F,$A21,总计总表!BO:BO)</f>
        <v>0</v>
      </c>
      <c r="BI21">
        <f>SUMIF(总计总表!$F:$F,$A21,总计总表!BP:BP)</f>
        <v>0</v>
      </c>
      <c r="BJ21">
        <f>SUMIF(总计总表!$F:$F,$A21,总计总表!BQ:BQ)</f>
        <v>-6.8250000000000005E-2</v>
      </c>
      <c r="BK21">
        <f>SUMIF(总计总表!$F:$F,$A21,总计总表!BR:BR)</f>
        <v>0</v>
      </c>
      <c r="BL21">
        <f>SUMIF(总计总表!$F:$F,$A21,总计总表!BS:BS)</f>
        <v>0</v>
      </c>
      <c r="BM21">
        <f>SUMIF(总计总表!$F:$F,$A21,总计总表!BT:BT)</f>
        <v>0</v>
      </c>
      <c r="BN21">
        <f>SUMIF(总计总表!$F:$F,$A21,总计总表!BU:BU)</f>
        <v>0</v>
      </c>
      <c r="BO21">
        <f>SUMIF(总计总表!$F:$F,$A21,总计总表!BV:BV)</f>
        <v>0</v>
      </c>
      <c r="BP21">
        <f>SUMIF(总计总表!$F:$F,$A21,总计总表!BW:BW)</f>
        <v>0</v>
      </c>
      <c r="BQ21">
        <f>SUMIF(总计总表!$F:$F,$A21,总计总表!BX:BX)</f>
        <v>0</v>
      </c>
      <c r="BR21">
        <f>SUMIF(总计总表!$F:$F,$A21,总计总表!BY:BY)</f>
        <v>0</v>
      </c>
      <c r="BS21">
        <f>SUMIF(总计总表!$F:$F,$A21,总计总表!BZ:BZ)</f>
        <v>0</v>
      </c>
      <c r="BT21">
        <f>SUMIF(总计总表!$F:$F,$A21,总计总表!CA:CA)</f>
        <v>0</v>
      </c>
      <c r="BU21">
        <f>SUMIF(总计总表!$F:$F,$A21,总计总表!CB:CB)</f>
        <v>0</v>
      </c>
      <c r="BV21">
        <f>SUMIF(总计总表!$F:$F,$A21,总计总表!CC:CC)</f>
        <v>-6.8250000000000005E-2</v>
      </c>
      <c r="BW21">
        <f>SUMIF(总计总表!$F:$F,$A21,总计总表!CD:CD)</f>
        <v>0</v>
      </c>
      <c r="BX21">
        <f>SUMIF(总计总表!$F:$F,$A21,总计总表!CE:CE)</f>
        <v>0</v>
      </c>
      <c r="BY21">
        <f>SUMIF(总计总表!$F:$F,$A21,总计总表!CF:CF)</f>
        <v>0</v>
      </c>
      <c r="BZ21">
        <f>SUMIF(总计总表!$F:$F,$A21,总计总表!CG:CG)</f>
        <v>0</v>
      </c>
      <c r="CA21">
        <f>SUMIF(总计总表!$F:$F,$A21,总计总表!CH:CH)</f>
        <v>0</v>
      </c>
      <c r="CB21">
        <f>SUMIF(总计总表!$F:$F,$A21,总计总表!CI:CI)</f>
        <v>0</v>
      </c>
      <c r="CC21">
        <f>SUMIF(总计总表!$F:$F,$A21,总计总表!CJ:CJ)</f>
        <v>0</v>
      </c>
      <c r="CD21">
        <f>SUMIF(总计总表!$F:$F,$A21,总计总表!CK:CK)</f>
        <v>0</v>
      </c>
      <c r="CE21">
        <f>SUMIF(总计总表!$F:$F,$A21,总计总表!CL:CL)</f>
        <v>0</v>
      </c>
    </row>
    <row r="22" spans="1:83" x14ac:dyDescent="0.25">
      <c r="A22" s="24">
        <v>3022</v>
      </c>
      <c r="B22">
        <f>SUMIF(总计总表!F:F,A22,总计总表!I:I)</f>
        <v>0</v>
      </c>
      <c r="C22">
        <f>SUMIF(总计总表!F:F,A22,总计总表!J:J)</f>
        <v>0</v>
      </c>
      <c r="D22">
        <f>SUMIF(总计总表!$F:$F,$A22,总计总表!K:K)</f>
        <v>0</v>
      </c>
      <c r="E22">
        <f>SUMIF(总计总表!$F:$F,$A22,总计总表!L:L)</f>
        <v>0</v>
      </c>
      <c r="F22">
        <f>SUMIF(总计总表!$F:$F,$A22,总计总表!M:M)</f>
        <v>0</v>
      </c>
      <c r="G22">
        <f>SUMIF(总计总表!$F:$F,$A22,总计总表!N:N)</f>
        <v>0</v>
      </c>
      <c r="H22">
        <f>SUMIF(总计总表!$F:$F,$A22,总计总表!O:O)</f>
        <v>0</v>
      </c>
      <c r="I22">
        <f>SUMIF(总计总表!$F:$F,$A22,总计总表!P:P)</f>
        <v>0</v>
      </c>
      <c r="J22">
        <f>SUMIF(总计总表!$F:$F,$A22,总计总表!Q:Q)</f>
        <v>0</v>
      </c>
      <c r="K22">
        <f>SUMIF(总计总表!$F:$F,$A22,总计总表!R:R)</f>
        <v>0</v>
      </c>
      <c r="L22">
        <f>SUMIF(总计总表!$F:$F,$A22,总计总表!S:S)</f>
        <v>0</v>
      </c>
      <c r="M22">
        <f>SUMIF(总计总表!$F:$F,$A22,总计总表!T:T)</f>
        <v>0</v>
      </c>
      <c r="N22">
        <f>SUMIF(总计总表!$F:$F,$A22,总计总表!U:U)</f>
        <v>0</v>
      </c>
      <c r="O22">
        <f>SUMIF(总计总表!$F:$F,$A22,总计总表!V:V)</f>
        <v>0</v>
      </c>
      <c r="P22">
        <f>SUMIF(总计总表!$F:$F,$A22,总计总表!W:W)</f>
        <v>0</v>
      </c>
      <c r="Q22">
        <f>SUMIF(总计总表!$F:$F,$A22,总计总表!X:X)</f>
        <v>0</v>
      </c>
      <c r="R22">
        <f>SUMIF(总计总表!$F:$F,$A22,总计总表!Y:Y)</f>
        <v>0</v>
      </c>
      <c r="S22">
        <f>SUMIF(总计总表!$F:$F,$A22,总计总表!Z:Z)</f>
        <v>0</v>
      </c>
      <c r="T22">
        <f>SUMIF(总计总表!$F:$F,$A22,总计总表!AA:AA)</f>
        <v>0</v>
      </c>
      <c r="U22">
        <f>SUMIF(总计总表!$F:$F,$A22,总计总表!AB:AB)</f>
        <v>0</v>
      </c>
      <c r="V22">
        <f>SUMIF(总计总表!$F:$F,$A22,总计总表!AC:AC)</f>
        <v>0</v>
      </c>
      <c r="W22">
        <f>SUMIF(总计总表!$F:$F,$A22,总计总表!AD:AD)</f>
        <v>0</v>
      </c>
      <c r="X22">
        <f>SUMIF(总计总表!$F:$F,$A22,总计总表!AE:AE)</f>
        <v>0</v>
      </c>
      <c r="Y22">
        <f>SUMIF(总计总表!$F:$F,$A22,总计总表!AF:AF)</f>
        <v>0</v>
      </c>
      <c r="Z22">
        <f>SUMIF(总计总表!$F:$F,$A22,总计总表!AG:AG)</f>
        <v>0</v>
      </c>
      <c r="AA22">
        <f>SUMIF(总计总表!$F:$F,$A22,总计总表!AH:AH)</f>
        <v>0</v>
      </c>
      <c r="AB22">
        <f>SUMIF(总计总表!$F:$F,$A22,总计总表!AI:AI)</f>
        <v>0</v>
      </c>
      <c r="AC22">
        <f>SUMIF(总计总表!$F:$F,$A22,总计总表!AJ:AJ)</f>
        <v>0</v>
      </c>
      <c r="AD22">
        <f>SUMIF(总计总表!$F:$F,$A22,总计总表!AK:AK)</f>
        <v>0</v>
      </c>
      <c r="AE22">
        <f>SUMIF(总计总表!$F:$F,$A22,总计总表!AL:AL)</f>
        <v>0</v>
      </c>
      <c r="AF22">
        <f>SUMIF(总计总表!$F:$F,$A22,总计总表!AM:AM)</f>
        <v>0</v>
      </c>
      <c r="AG22">
        <f>SUMIF(总计总表!$F:$F,$A22,总计总表!AN:AN)</f>
        <v>0</v>
      </c>
      <c r="AH22">
        <f>SUMIF(总计总表!$F:$F,$A22,总计总表!AO:AO)</f>
        <v>0</v>
      </c>
      <c r="AI22">
        <f>SUMIF(总计总表!$F:$F,$A22,总计总表!AP:AP)</f>
        <v>0</v>
      </c>
      <c r="AJ22">
        <f>SUMIF(总计总表!$F:$F,$A22,总计总表!AQ:AQ)</f>
        <v>0</v>
      </c>
      <c r="AK22">
        <f>SUMIF(总计总表!$F:$F,$A22,总计总表!AR:AR)</f>
        <v>0</v>
      </c>
      <c r="AL22">
        <f>SUMIF(总计总表!$F:$F,$A22,总计总表!AS:AS)</f>
        <v>0</v>
      </c>
      <c r="AM22">
        <f>SUMIF(总计总表!$F:$F,$A22,总计总表!AT:AT)</f>
        <v>0</v>
      </c>
      <c r="AN22">
        <f>SUMIF(总计总表!$F:$F,$A22,总计总表!AU:AU)</f>
        <v>0</v>
      </c>
      <c r="AO22">
        <f>SUMIF(总计总表!$F:$F,$A22,总计总表!AV:AV)</f>
        <v>0</v>
      </c>
      <c r="AP22">
        <f>SUMIF(总计总表!$F:$F,$A22,总计总表!AW:AW)</f>
        <v>0</v>
      </c>
      <c r="AQ22">
        <f>SUMIF(总计总表!$F:$F,$A22,总计总表!AX:AX)</f>
        <v>-1.2499999999999999E-2</v>
      </c>
      <c r="AR22">
        <f>SUMIF(总计总表!$F:$F,$A22,总计总表!AY:AY)</f>
        <v>0</v>
      </c>
      <c r="AS22">
        <f>SUMIF(总计总表!$F:$F,$A22,总计总表!AZ:AZ)</f>
        <v>0</v>
      </c>
      <c r="AT22">
        <f>SUMIF(总计总表!$F:$F,$A22,总计总表!BA:BA)</f>
        <v>0</v>
      </c>
      <c r="AU22">
        <f>SUMIF(总计总表!$F:$F,$A22,总计总表!BB:BB)</f>
        <v>0</v>
      </c>
      <c r="AV22">
        <f>SUMIF(总计总表!$F:$F,$A22,总计总表!BC:BC)</f>
        <v>0</v>
      </c>
      <c r="AW22">
        <f>SUMIF(总计总表!$F:$F,$A22,总计总表!BD:BD)</f>
        <v>0</v>
      </c>
      <c r="AX22">
        <f>SUMIF(总计总表!$F:$F,$A22,总计总表!BE:BE)</f>
        <v>0</v>
      </c>
      <c r="AY22">
        <f>SUMIF(总计总表!$F:$F,$A22,总计总表!BF:BF)</f>
        <v>-1.2499999999999999E-2</v>
      </c>
      <c r="AZ22">
        <f>SUMIF(总计总表!$F:$F,$A22,总计总表!BG:BG)</f>
        <v>0</v>
      </c>
      <c r="BA22">
        <f>SUMIF(总计总表!$F:$F,$A22,总计总表!BH:BH)</f>
        <v>-8.1250000000000003E-2</v>
      </c>
      <c r="BB22">
        <f>SUMIF(总计总表!$F:$F,$A22,总计总表!BI:BI)</f>
        <v>0</v>
      </c>
      <c r="BC22">
        <f>SUMIF(总计总表!$F:$F,$A22,总计总表!BJ:BJ)</f>
        <v>0</v>
      </c>
      <c r="BD22">
        <f>SUMIF(总计总表!$F:$F,$A22,总计总表!BK:BK)</f>
        <v>0</v>
      </c>
      <c r="BE22">
        <f>SUMIF(总计总表!$F:$F,$A22,总计总表!BL:BL)</f>
        <v>0</v>
      </c>
      <c r="BF22">
        <f>SUMIF(总计总表!$F:$F,$A22,总计总表!BM:BM)</f>
        <v>0</v>
      </c>
      <c r="BG22">
        <f>SUMIF(总计总表!$F:$F,$A22,总计总表!BN:BN)</f>
        <v>0</v>
      </c>
      <c r="BH22">
        <f>SUMIF(总计总表!$F:$F,$A22,总计总表!BO:BO)</f>
        <v>0</v>
      </c>
      <c r="BI22">
        <f>SUMIF(总计总表!$F:$F,$A22,总计总表!BP:BP)</f>
        <v>0</v>
      </c>
      <c r="BJ22">
        <f>SUMIF(总计总表!$F:$F,$A22,总计总表!BQ:BQ)</f>
        <v>-8.1250000000000003E-2</v>
      </c>
      <c r="BK22">
        <f>SUMIF(总计总表!$F:$F,$A22,总计总表!BR:BR)</f>
        <v>0</v>
      </c>
      <c r="BL22">
        <f>SUMIF(总计总表!$F:$F,$A22,总计总表!BS:BS)</f>
        <v>0</v>
      </c>
      <c r="BM22">
        <f>SUMIF(总计总表!$F:$F,$A22,总计总表!BT:BT)</f>
        <v>0</v>
      </c>
      <c r="BN22">
        <f>SUMIF(总计总表!$F:$F,$A22,总计总表!BU:BU)</f>
        <v>0</v>
      </c>
      <c r="BO22">
        <f>SUMIF(总计总表!$F:$F,$A22,总计总表!BV:BV)</f>
        <v>0</v>
      </c>
      <c r="BP22">
        <f>SUMIF(总计总表!$F:$F,$A22,总计总表!BW:BW)</f>
        <v>0</v>
      </c>
      <c r="BQ22">
        <f>SUMIF(总计总表!$F:$F,$A22,总计总表!BX:BX)</f>
        <v>0</v>
      </c>
      <c r="BR22">
        <f>SUMIF(总计总表!$F:$F,$A22,总计总表!BY:BY)</f>
        <v>0</v>
      </c>
      <c r="BS22">
        <f>SUMIF(总计总表!$F:$F,$A22,总计总表!BZ:BZ)</f>
        <v>0</v>
      </c>
      <c r="BT22">
        <f>SUMIF(总计总表!$F:$F,$A22,总计总表!CA:CA)</f>
        <v>0</v>
      </c>
      <c r="BU22">
        <f>SUMIF(总计总表!$F:$F,$A22,总计总表!CB:CB)</f>
        <v>0</v>
      </c>
      <c r="BV22">
        <f>SUMIF(总计总表!$F:$F,$A22,总计总表!CC:CC)</f>
        <v>-8.1250000000000003E-2</v>
      </c>
      <c r="BW22">
        <f>SUMIF(总计总表!$F:$F,$A22,总计总表!CD:CD)</f>
        <v>0</v>
      </c>
      <c r="BX22">
        <f>SUMIF(总计总表!$F:$F,$A22,总计总表!CE:CE)</f>
        <v>0</v>
      </c>
      <c r="BY22">
        <f>SUMIF(总计总表!$F:$F,$A22,总计总表!CF:CF)</f>
        <v>0</v>
      </c>
      <c r="BZ22">
        <f>SUMIF(总计总表!$F:$F,$A22,总计总表!CG:CG)</f>
        <v>0</v>
      </c>
      <c r="CA22">
        <f>SUMIF(总计总表!$F:$F,$A22,总计总表!CH:CH)</f>
        <v>0</v>
      </c>
      <c r="CB22">
        <f>SUMIF(总计总表!$F:$F,$A22,总计总表!CI:CI)</f>
        <v>0</v>
      </c>
      <c r="CC22">
        <f>SUMIF(总计总表!$F:$F,$A22,总计总表!CJ:CJ)</f>
        <v>0</v>
      </c>
      <c r="CD22">
        <f>SUMIF(总计总表!$F:$F,$A22,总计总表!CK:CK)</f>
        <v>0</v>
      </c>
      <c r="CE22">
        <f>SUMIF(总计总表!$F:$F,$A22,总计总表!CL:CL)</f>
        <v>0</v>
      </c>
    </row>
    <row r="23" spans="1:83" x14ac:dyDescent="0.25">
      <c r="A23" s="24">
        <v>3839</v>
      </c>
      <c r="B23">
        <f>SUMIF(总计总表!F:F,A23,总计总表!I:I)</f>
        <v>0</v>
      </c>
      <c r="C23">
        <f>SUMIF(总计总表!F:F,A23,总计总表!J:J)</f>
        <v>0</v>
      </c>
      <c r="D23">
        <f>SUMIF(总计总表!$F:$F,$A23,总计总表!K:K)</f>
        <v>0</v>
      </c>
      <c r="E23">
        <f>SUMIF(总计总表!$F:$F,$A23,总计总表!L:L)</f>
        <v>0</v>
      </c>
      <c r="F23">
        <f>SUMIF(总计总表!$F:$F,$A23,总计总表!M:M)</f>
        <v>0</v>
      </c>
      <c r="G23">
        <f>SUMIF(总计总表!$F:$F,$A23,总计总表!N:N)</f>
        <v>0</v>
      </c>
      <c r="H23">
        <f>SUMIF(总计总表!$F:$F,$A23,总计总表!O:O)</f>
        <v>0</v>
      </c>
      <c r="I23">
        <f>SUMIF(总计总表!$F:$F,$A23,总计总表!P:P)</f>
        <v>0</v>
      </c>
      <c r="J23">
        <f>SUMIF(总计总表!$F:$F,$A23,总计总表!Q:Q)</f>
        <v>0</v>
      </c>
      <c r="K23">
        <f>SUMIF(总计总表!$F:$F,$A23,总计总表!R:R)</f>
        <v>0</v>
      </c>
      <c r="L23">
        <f>SUMIF(总计总表!$F:$F,$A23,总计总表!S:S)</f>
        <v>0</v>
      </c>
      <c r="M23">
        <f>SUMIF(总计总表!$F:$F,$A23,总计总表!T:T)</f>
        <v>0</v>
      </c>
      <c r="N23">
        <f>SUMIF(总计总表!$F:$F,$A23,总计总表!U:U)</f>
        <v>0</v>
      </c>
      <c r="O23">
        <f>SUMIF(总计总表!$F:$F,$A23,总计总表!V:V)</f>
        <v>0</v>
      </c>
      <c r="P23">
        <f>SUMIF(总计总表!$F:$F,$A23,总计总表!W:W)</f>
        <v>0</v>
      </c>
      <c r="Q23">
        <f>SUMIF(总计总表!$F:$F,$A23,总计总表!X:X)</f>
        <v>0</v>
      </c>
      <c r="R23">
        <f>SUMIF(总计总表!$F:$F,$A23,总计总表!Y:Y)</f>
        <v>0</v>
      </c>
      <c r="S23">
        <f>SUMIF(总计总表!$F:$F,$A23,总计总表!Z:Z)</f>
        <v>0</v>
      </c>
      <c r="T23">
        <f>SUMIF(总计总表!$F:$F,$A23,总计总表!AA:AA)</f>
        <v>0</v>
      </c>
      <c r="U23">
        <f>SUMIF(总计总表!$F:$F,$A23,总计总表!AB:AB)</f>
        <v>0</v>
      </c>
      <c r="V23">
        <f>SUMIF(总计总表!$F:$F,$A23,总计总表!AC:AC)</f>
        <v>0</v>
      </c>
      <c r="W23">
        <f>SUMIF(总计总表!$F:$F,$A23,总计总表!AD:AD)</f>
        <v>0</v>
      </c>
      <c r="X23">
        <f>SUMIF(总计总表!$F:$F,$A23,总计总表!AE:AE)</f>
        <v>0</v>
      </c>
      <c r="Y23">
        <f>SUMIF(总计总表!$F:$F,$A23,总计总表!AF:AF)</f>
        <v>0</v>
      </c>
      <c r="Z23">
        <f>SUMIF(总计总表!$F:$F,$A23,总计总表!AG:AG)</f>
        <v>0</v>
      </c>
      <c r="AA23">
        <f>SUMIF(总计总表!$F:$F,$A23,总计总表!AH:AH)</f>
        <v>0</v>
      </c>
      <c r="AB23">
        <f>SUMIF(总计总表!$F:$F,$A23,总计总表!AI:AI)</f>
        <v>0</v>
      </c>
      <c r="AC23">
        <f>SUMIF(总计总表!$F:$F,$A23,总计总表!AJ:AJ)</f>
        <v>0</v>
      </c>
      <c r="AD23">
        <f>SUMIF(总计总表!$F:$F,$A23,总计总表!AK:AK)</f>
        <v>0</v>
      </c>
      <c r="AE23">
        <f>SUMIF(总计总表!$F:$F,$A23,总计总表!AL:AL)</f>
        <v>0</v>
      </c>
      <c r="AF23">
        <f>SUMIF(总计总表!$F:$F,$A23,总计总表!AM:AM)</f>
        <v>0</v>
      </c>
      <c r="AG23">
        <f>SUMIF(总计总表!$F:$F,$A23,总计总表!AN:AN)</f>
        <v>0</v>
      </c>
      <c r="AH23">
        <f>SUMIF(总计总表!$F:$F,$A23,总计总表!AO:AO)</f>
        <v>0</v>
      </c>
      <c r="AI23">
        <f>SUMIF(总计总表!$F:$F,$A23,总计总表!AP:AP)</f>
        <v>0</v>
      </c>
      <c r="AJ23">
        <f>SUMIF(总计总表!$F:$F,$A23,总计总表!AQ:AQ)</f>
        <v>0</v>
      </c>
      <c r="AK23">
        <f>SUMIF(总计总表!$F:$F,$A23,总计总表!AR:AR)</f>
        <v>0</v>
      </c>
      <c r="AL23">
        <f>SUMIF(总计总表!$F:$F,$A23,总计总表!AS:AS)</f>
        <v>0</v>
      </c>
      <c r="AM23">
        <f>SUMIF(总计总表!$F:$F,$A23,总计总表!AT:AT)</f>
        <v>0</v>
      </c>
      <c r="AN23">
        <f>SUMIF(总计总表!$F:$F,$A23,总计总表!AU:AU)</f>
        <v>0</v>
      </c>
      <c r="AO23">
        <f>SUMIF(总计总表!$F:$F,$A23,总计总表!AV:AV)</f>
        <v>0</v>
      </c>
      <c r="AP23">
        <f>SUMIF(总计总表!$F:$F,$A23,总计总表!AW:AW)</f>
        <v>0</v>
      </c>
      <c r="AQ23">
        <f>SUMIF(总计总表!$F:$F,$A23,总计总表!AX:AX)</f>
        <v>0</v>
      </c>
      <c r="AR23">
        <f>SUMIF(总计总表!$F:$F,$A23,总计总表!AY:AY)</f>
        <v>0</v>
      </c>
      <c r="AS23">
        <f>SUMIF(总计总表!$F:$F,$A23,总计总表!AZ:AZ)</f>
        <v>0</v>
      </c>
      <c r="AT23">
        <f>SUMIF(总计总表!$F:$F,$A23,总计总表!BA:BA)</f>
        <v>0</v>
      </c>
      <c r="AU23">
        <f>SUMIF(总计总表!$F:$F,$A23,总计总表!BB:BB)</f>
        <v>0</v>
      </c>
      <c r="AV23">
        <f>SUMIF(总计总表!$F:$F,$A23,总计总表!BC:BC)</f>
        <v>0</v>
      </c>
      <c r="AW23">
        <f>SUMIF(总计总表!$F:$F,$A23,总计总表!BD:BD)</f>
        <v>0</v>
      </c>
      <c r="AX23">
        <f>SUMIF(总计总表!$F:$F,$A23,总计总表!BE:BE)</f>
        <v>0</v>
      </c>
      <c r="AY23">
        <f>SUMIF(总计总表!$F:$F,$A23,总计总表!BF:BF)</f>
        <v>0</v>
      </c>
      <c r="AZ23">
        <f>SUMIF(总计总表!$F:$F,$A23,总计总表!BG:BG)</f>
        <v>0</v>
      </c>
      <c r="BA23">
        <f>SUMIF(总计总表!$F:$F,$A23,总计总表!BH:BH)</f>
        <v>0</v>
      </c>
      <c r="BB23">
        <f>SUMIF(总计总表!$F:$F,$A23,总计总表!BI:BI)</f>
        <v>0</v>
      </c>
      <c r="BC23">
        <f>SUMIF(总计总表!$F:$F,$A23,总计总表!BJ:BJ)</f>
        <v>0</v>
      </c>
      <c r="BD23">
        <f>SUMIF(总计总表!$F:$F,$A23,总计总表!BK:BK)</f>
        <v>0</v>
      </c>
      <c r="BE23">
        <f>SUMIF(总计总表!$F:$F,$A23,总计总表!BL:BL)</f>
        <v>0</v>
      </c>
      <c r="BF23">
        <f>SUMIF(总计总表!$F:$F,$A23,总计总表!BM:BM)</f>
        <v>0</v>
      </c>
      <c r="BG23">
        <f>SUMIF(总计总表!$F:$F,$A23,总计总表!BN:BN)</f>
        <v>0</v>
      </c>
      <c r="BH23">
        <f>SUMIF(总计总表!$F:$F,$A23,总计总表!BO:BO)</f>
        <v>0</v>
      </c>
      <c r="BI23">
        <f>SUMIF(总计总表!$F:$F,$A23,总计总表!BP:BP)</f>
        <v>0</v>
      </c>
      <c r="BJ23">
        <f>SUMIF(总计总表!$F:$F,$A23,总计总表!BQ:BQ)</f>
        <v>0</v>
      </c>
      <c r="BK23">
        <f>SUMIF(总计总表!$F:$F,$A23,总计总表!BR:BR)</f>
        <v>0</v>
      </c>
      <c r="BL23">
        <f>SUMIF(总计总表!$F:$F,$A23,总计总表!BS:BS)</f>
        <v>0</v>
      </c>
      <c r="BM23">
        <f>SUMIF(总计总表!$F:$F,$A23,总计总表!BT:BT)</f>
        <v>0</v>
      </c>
      <c r="BN23">
        <f>SUMIF(总计总表!$F:$F,$A23,总计总表!BU:BU)</f>
        <v>0</v>
      </c>
      <c r="BO23">
        <f>SUMIF(总计总表!$F:$F,$A23,总计总表!BV:BV)</f>
        <v>0</v>
      </c>
      <c r="BP23">
        <f>SUMIF(总计总表!$F:$F,$A23,总计总表!BW:BW)</f>
        <v>0</v>
      </c>
      <c r="BQ23">
        <f>SUMIF(总计总表!$F:$F,$A23,总计总表!BX:BX)</f>
        <v>0</v>
      </c>
      <c r="BR23">
        <f>SUMIF(总计总表!$F:$F,$A23,总计总表!BY:BY)</f>
        <v>0</v>
      </c>
      <c r="BS23">
        <f>SUMIF(总计总表!$F:$F,$A23,总计总表!BZ:BZ)</f>
        <v>0</v>
      </c>
      <c r="BT23">
        <f>SUMIF(总计总表!$F:$F,$A23,总计总表!CA:CA)</f>
        <v>0</v>
      </c>
      <c r="BU23">
        <f>SUMIF(总计总表!$F:$F,$A23,总计总表!CB:CB)</f>
        <v>0</v>
      </c>
      <c r="BV23">
        <f>SUMIF(总计总表!$F:$F,$A23,总计总表!CC:CC)</f>
        <v>0</v>
      </c>
      <c r="BW23">
        <f>SUMIF(总计总表!$F:$F,$A23,总计总表!CD:CD)</f>
        <v>0</v>
      </c>
      <c r="BX23">
        <f>SUMIF(总计总表!$F:$F,$A23,总计总表!CE:CE)</f>
        <v>0</v>
      </c>
      <c r="BY23">
        <f>SUMIF(总计总表!$F:$F,$A23,总计总表!CF:CF)</f>
        <v>0</v>
      </c>
      <c r="BZ23">
        <f>SUMIF(总计总表!$F:$F,$A23,总计总表!CG:CG)</f>
        <v>0</v>
      </c>
      <c r="CA23">
        <f>SUMIF(总计总表!$F:$F,$A23,总计总表!CH:CH)</f>
        <v>0</v>
      </c>
      <c r="CB23">
        <f>SUMIF(总计总表!$F:$F,$A23,总计总表!CI:CI)</f>
        <v>0</v>
      </c>
      <c r="CC23">
        <f>SUMIF(总计总表!$F:$F,$A23,总计总表!CJ:CJ)</f>
        <v>0</v>
      </c>
      <c r="CD23">
        <f>SUMIF(总计总表!$F:$F,$A23,总计总表!CK:CK)</f>
        <v>0</v>
      </c>
      <c r="CE23">
        <f>SUMIF(总计总表!$F:$F,$A23,总计总表!CL:CL)</f>
        <v>0</v>
      </c>
    </row>
    <row r="24" spans="1:83" x14ac:dyDescent="0.25">
      <c r="A24" s="24">
        <v>3869</v>
      </c>
      <c r="B24">
        <f>SUMIF(总计总表!F:F,A24,总计总表!I:I)</f>
        <v>0</v>
      </c>
      <c r="C24">
        <f>SUMIF(总计总表!F:F,A24,总计总表!J:J)</f>
        <v>0</v>
      </c>
      <c r="D24">
        <f>SUMIF(总计总表!$F:$F,$A24,总计总表!K:K)</f>
        <v>0</v>
      </c>
      <c r="E24">
        <f>SUMIF(总计总表!$F:$F,$A24,总计总表!L:L)</f>
        <v>0</v>
      </c>
      <c r="F24">
        <f>SUMIF(总计总表!$F:$F,$A24,总计总表!M:M)</f>
        <v>0</v>
      </c>
      <c r="G24">
        <f>SUMIF(总计总表!$F:$F,$A24,总计总表!N:N)</f>
        <v>0</v>
      </c>
      <c r="H24">
        <f>SUMIF(总计总表!$F:$F,$A24,总计总表!O:O)</f>
        <v>0</v>
      </c>
      <c r="I24">
        <f>SUMIF(总计总表!$F:$F,$A24,总计总表!P:P)</f>
        <v>0</v>
      </c>
      <c r="J24">
        <f>SUMIF(总计总表!$F:$F,$A24,总计总表!Q:Q)</f>
        <v>0</v>
      </c>
      <c r="K24">
        <f>SUMIF(总计总表!$F:$F,$A24,总计总表!R:R)</f>
        <v>0</v>
      </c>
      <c r="L24">
        <f>SUMIF(总计总表!$F:$F,$A24,总计总表!S:S)</f>
        <v>0</v>
      </c>
      <c r="M24">
        <f>SUMIF(总计总表!$F:$F,$A24,总计总表!T:T)</f>
        <v>0</v>
      </c>
      <c r="N24">
        <f>SUMIF(总计总表!$F:$F,$A24,总计总表!U:U)</f>
        <v>0</v>
      </c>
      <c r="O24">
        <f>SUMIF(总计总表!$F:$F,$A24,总计总表!V:V)</f>
        <v>0</v>
      </c>
      <c r="P24">
        <f>SUMIF(总计总表!$F:$F,$A24,总计总表!W:W)</f>
        <v>0</v>
      </c>
      <c r="Q24">
        <f>SUMIF(总计总表!$F:$F,$A24,总计总表!X:X)</f>
        <v>0</v>
      </c>
      <c r="R24">
        <f>SUMIF(总计总表!$F:$F,$A24,总计总表!Y:Y)</f>
        <v>0</v>
      </c>
      <c r="S24">
        <f>SUMIF(总计总表!$F:$F,$A24,总计总表!Z:Z)</f>
        <v>0</v>
      </c>
      <c r="T24">
        <f>SUMIF(总计总表!$F:$F,$A24,总计总表!AA:AA)</f>
        <v>0</v>
      </c>
      <c r="U24">
        <f>SUMIF(总计总表!$F:$F,$A24,总计总表!AB:AB)</f>
        <v>0</v>
      </c>
      <c r="V24">
        <f>SUMIF(总计总表!$F:$F,$A24,总计总表!AC:AC)</f>
        <v>0</v>
      </c>
      <c r="W24">
        <f>SUMIF(总计总表!$F:$F,$A24,总计总表!AD:AD)</f>
        <v>0</v>
      </c>
      <c r="X24">
        <f>SUMIF(总计总表!$F:$F,$A24,总计总表!AE:AE)</f>
        <v>0</v>
      </c>
      <c r="Y24">
        <f>SUMIF(总计总表!$F:$F,$A24,总计总表!AF:AF)</f>
        <v>0</v>
      </c>
      <c r="Z24">
        <f>SUMIF(总计总表!$F:$F,$A24,总计总表!AG:AG)</f>
        <v>0</v>
      </c>
      <c r="AA24">
        <f>SUMIF(总计总表!$F:$F,$A24,总计总表!AH:AH)</f>
        <v>0</v>
      </c>
      <c r="AB24">
        <f>SUMIF(总计总表!$F:$F,$A24,总计总表!AI:AI)</f>
        <v>0</v>
      </c>
      <c r="AC24">
        <f>SUMIF(总计总表!$F:$F,$A24,总计总表!AJ:AJ)</f>
        <v>0</v>
      </c>
      <c r="AD24">
        <f>SUMIF(总计总表!$F:$F,$A24,总计总表!AK:AK)</f>
        <v>0</v>
      </c>
      <c r="AE24">
        <f>SUMIF(总计总表!$F:$F,$A24,总计总表!AL:AL)</f>
        <v>0</v>
      </c>
      <c r="AF24">
        <f>SUMIF(总计总表!$F:$F,$A24,总计总表!AM:AM)</f>
        <v>0</v>
      </c>
      <c r="AG24">
        <f>SUMIF(总计总表!$F:$F,$A24,总计总表!AN:AN)</f>
        <v>0</v>
      </c>
      <c r="AH24">
        <f>SUMIF(总计总表!$F:$F,$A24,总计总表!AO:AO)</f>
        <v>0</v>
      </c>
      <c r="AI24">
        <f>SUMIF(总计总表!$F:$F,$A24,总计总表!AP:AP)</f>
        <v>0</v>
      </c>
      <c r="AJ24">
        <f>SUMIF(总计总表!$F:$F,$A24,总计总表!AQ:AQ)</f>
        <v>0</v>
      </c>
      <c r="AK24">
        <f>SUMIF(总计总表!$F:$F,$A24,总计总表!AR:AR)</f>
        <v>0</v>
      </c>
      <c r="AL24">
        <f>SUMIF(总计总表!$F:$F,$A24,总计总表!AS:AS)</f>
        <v>0</v>
      </c>
      <c r="AM24">
        <f>SUMIF(总计总表!$F:$F,$A24,总计总表!AT:AT)</f>
        <v>0</v>
      </c>
      <c r="AN24">
        <f>SUMIF(总计总表!$F:$F,$A24,总计总表!AU:AU)</f>
        <v>0</v>
      </c>
      <c r="AO24">
        <f>SUMIF(总计总表!$F:$F,$A24,总计总表!AV:AV)</f>
        <v>0</v>
      </c>
      <c r="AP24">
        <f>SUMIF(总计总表!$F:$F,$A24,总计总表!AW:AW)</f>
        <v>0</v>
      </c>
      <c r="AQ24">
        <f>SUMIF(总计总表!$F:$F,$A24,总计总表!AX:AX)</f>
        <v>0</v>
      </c>
      <c r="AR24">
        <f>SUMIF(总计总表!$F:$F,$A24,总计总表!AY:AY)</f>
        <v>0</v>
      </c>
      <c r="AS24">
        <f>SUMIF(总计总表!$F:$F,$A24,总计总表!AZ:AZ)</f>
        <v>0</v>
      </c>
      <c r="AT24">
        <f>SUMIF(总计总表!$F:$F,$A24,总计总表!BA:BA)</f>
        <v>0</v>
      </c>
      <c r="AU24">
        <f>SUMIF(总计总表!$F:$F,$A24,总计总表!BB:BB)</f>
        <v>0</v>
      </c>
      <c r="AV24">
        <f>SUMIF(总计总表!$F:$F,$A24,总计总表!BC:BC)</f>
        <v>0</v>
      </c>
      <c r="AW24">
        <f>SUMIF(总计总表!$F:$F,$A24,总计总表!BD:BD)</f>
        <v>0</v>
      </c>
      <c r="AX24">
        <f>SUMIF(总计总表!$F:$F,$A24,总计总表!BE:BE)</f>
        <v>0</v>
      </c>
      <c r="AY24">
        <f>SUMIF(总计总表!$F:$F,$A24,总计总表!BF:BF)</f>
        <v>0</v>
      </c>
      <c r="AZ24">
        <f>SUMIF(总计总表!$F:$F,$A24,总计总表!BG:BG)</f>
        <v>0</v>
      </c>
      <c r="BA24">
        <f>SUMIF(总计总表!$F:$F,$A24,总计总表!BH:BH)</f>
        <v>0</v>
      </c>
      <c r="BB24">
        <f>SUMIF(总计总表!$F:$F,$A24,总计总表!BI:BI)</f>
        <v>0</v>
      </c>
      <c r="BC24">
        <f>SUMIF(总计总表!$F:$F,$A24,总计总表!BJ:BJ)</f>
        <v>0</v>
      </c>
      <c r="BD24">
        <f>SUMIF(总计总表!$F:$F,$A24,总计总表!BK:BK)</f>
        <v>0</v>
      </c>
      <c r="BE24">
        <f>SUMIF(总计总表!$F:$F,$A24,总计总表!BL:BL)</f>
        <v>0</v>
      </c>
      <c r="BF24">
        <f>SUMIF(总计总表!$F:$F,$A24,总计总表!BM:BM)</f>
        <v>0</v>
      </c>
      <c r="BG24">
        <f>SUMIF(总计总表!$F:$F,$A24,总计总表!BN:BN)</f>
        <v>0</v>
      </c>
      <c r="BH24">
        <f>SUMIF(总计总表!$F:$F,$A24,总计总表!BO:BO)</f>
        <v>0</v>
      </c>
      <c r="BI24">
        <f>SUMIF(总计总表!$F:$F,$A24,总计总表!BP:BP)</f>
        <v>0</v>
      </c>
      <c r="BJ24">
        <f>SUMIF(总计总表!$F:$F,$A24,总计总表!BQ:BQ)</f>
        <v>0</v>
      </c>
      <c r="BK24">
        <f>SUMIF(总计总表!$F:$F,$A24,总计总表!BR:BR)</f>
        <v>0</v>
      </c>
      <c r="BL24">
        <f>SUMIF(总计总表!$F:$F,$A24,总计总表!BS:BS)</f>
        <v>0</v>
      </c>
      <c r="BM24">
        <f>SUMIF(总计总表!$F:$F,$A24,总计总表!BT:BT)</f>
        <v>0</v>
      </c>
      <c r="BN24">
        <f>SUMIF(总计总表!$F:$F,$A24,总计总表!BU:BU)</f>
        <v>0</v>
      </c>
      <c r="BO24">
        <f>SUMIF(总计总表!$F:$F,$A24,总计总表!BV:BV)</f>
        <v>0</v>
      </c>
      <c r="BP24">
        <f>SUMIF(总计总表!$F:$F,$A24,总计总表!BW:BW)</f>
        <v>0</v>
      </c>
      <c r="BQ24">
        <f>SUMIF(总计总表!$F:$F,$A24,总计总表!BX:BX)</f>
        <v>0</v>
      </c>
      <c r="BR24">
        <f>SUMIF(总计总表!$F:$F,$A24,总计总表!BY:BY)</f>
        <v>0</v>
      </c>
      <c r="BS24">
        <f>SUMIF(总计总表!$F:$F,$A24,总计总表!BZ:BZ)</f>
        <v>0</v>
      </c>
      <c r="BT24">
        <f>SUMIF(总计总表!$F:$F,$A24,总计总表!CA:CA)</f>
        <v>0</v>
      </c>
      <c r="BU24">
        <f>SUMIF(总计总表!$F:$F,$A24,总计总表!CB:CB)</f>
        <v>0</v>
      </c>
      <c r="BV24">
        <f>SUMIF(总计总表!$F:$F,$A24,总计总表!CC:CC)</f>
        <v>0</v>
      </c>
      <c r="BW24">
        <f>SUMIF(总计总表!$F:$F,$A24,总计总表!CD:CD)</f>
        <v>0</v>
      </c>
      <c r="BX24">
        <f>SUMIF(总计总表!$F:$F,$A24,总计总表!CE:CE)</f>
        <v>0</v>
      </c>
      <c r="BY24">
        <f>SUMIF(总计总表!$F:$F,$A24,总计总表!CF:CF)</f>
        <v>0</v>
      </c>
      <c r="BZ24">
        <f>SUMIF(总计总表!$F:$F,$A24,总计总表!CG:CG)</f>
        <v>0</v>
      </c>
      <c r="CA24">
        <f>SUMIF(总计总表!$F:$F,$A24,总计总表!CH:CH)</f>
        <v>0</v>
      </c>
      <c r="CB24">
        <f>SUMIF(总计总表!$F:$F,$A24,总计总表!CI:CI)</f>
        <v>0</v>
      </c>
      <c r="CC24">
        <f>SUMIF(总计总表!$F:$F,$A24,总计总表!CJ:CJ)</f>
        <v>0</v>
      </c>
      <c r="CD24">
        <f>SUMIF(总计总表!$F:$F,$A24,总计总表!CK:CK)</f>
        <v>0</v>
      </c>
      <c r="CE24">
        <f>SUMIF(总计总表!$F:$F,$A24,总计总表!CL:CL)</f>
        <v>0</v>
      </c>
    </row>
    <row r="25" spans="1:83" x14ac:dyDescent="0.25">
      <c r="A25" s="24">
        <v>3883</v>
      </c>
      <c r="B25">
        <f>SUMIF(总计总表!F:F,A25,总计总表!I:I)</f>
        <v>0</v>
      </c>
      <c r="C25">
        <f>SUMIF(总计总表!F:F,A25,总计总表!J:J)</f>
        <v>0</v>
      </c>
      <c r="D25">
        <f>SUMIF(总计总表!$F:$F,$A25,总计总表!K:K)</f>
        <v>0</v>
      </c>
      <c r="E25">
        <f>SUMIF(总计总表!$F:$F,$A25,总计总表!L:L)</f>
        <v>0</v>
      </c>
      <c r="F25">
        <f>SUMIF(总计总表!$F:$F,$A25,总计总表!M:M)</f>
        <v>0</v>
      </c>
      <c r="G25">
        <f>SUMIF(总计总表!$F:$F,$A25,总计总表!N:N)</f>
        <v>0</v>
      </c>
      <c r="H25">
        <f>SUMIF(总计总表!$F:$F,$A25,总计总表!O:O)</f>
        <v>0</v>
      </c>
      <c r="I25">
        <f>SUMIF(总计总表!$F:$F,$A25,总计总表!P:P)</f>
        <v>0</v>
      </c>
      <c r="J25">
        <f>SUMIF(总计总表!$F:$F,$A25,总计总表!Q:Q)</f>
        <v>0</v>
      </c>
      <c r="K25">
        <f>SUMIF(总计总表!$F:$F,$A25,总计总表!R:R)</f>
        <v>0</v>
      </c>
      <c r="L25">
        <f>SUMIF(总计总表!$F:$F,$A25,总计总表!S:S)</f>
        <v>0</v>
      </c>
      <c r="M25">
        <f>SUMIF(总计总表!$F:$F,$A25,总计总表!T:T)</f>
        <v>0</v>
      </c>
      <c r="N25">
        <f>SUMIF(总计总表!$F:$F,$A25,总计总表!U:U)</f>
        <v>0</v>
      </c>
      <c r="O25">
        <f>SUMIF(总计总表!$F:$F,$A25,总计总表!V:V)</f>
        <v>0</v>
      </c>
      <c r="P25">
        <f>SUMIF(总计总表!$F:$F,$A25,总计总表!W:W)</f>
        <v>0</v>
      </c>
      <c r="Q25">
        <f>SUMIF(总计总表!$F:$F,$A25,总计总表!X:X)</f>
        <v>0</v>
      </c>
      <c r="R25">
        <f>SUMIF(总计总表!$F:$F,$A25,总计总表!Y:Y)</f>
        <v>0</v>
      </c>
      <c r="S25">
        <f>SUMIF(总计总表!$F:$F,$A25,总计总表!Z:Z)</f>
        <v>0</v>
      </c>
      <c r="T25">
        <f>SUMIF(总计总表!$F:$F,$A25,总计总表!AA:AA)</f>
        <v>0</v>
      </c>
      <c r="U25">
        <f>SUMIF(总计总表!$F:$F,$A25,总计总表!AB:AB)</f>
        <v>0</v>
      </c>
      <c r="V25">
        <f>SUMIF(总计总表!$F:$F,$A25,总计总表!AC:AC)</f>
        <v>0</v>
      </c>
      <c r="W25">
        <f>SUMIF(总计总表!$F:$F,$A25,总计总表!AD:AD)</f>
        <v>0</v>
      </c>
      <c r="X25">
        <f>SUMIF(总计总表!$F:$F,$A25,总计总表!AE:AE)</f>
        <v>0</v>
      </c>
      <c r="Y25">
        <f>SUMIF(总计总表!$F:$F,$A25,总计总表!AF:AF)</f>
        <v>0</v>
      </c>
      <c r="Z25">
        <f>SUMIF(总计总表!$F:$F,$A25,总计总表!AG:AG)</f>
        <v>0</v>
      </c>
      <c r="AA25">
        <f>SUMIF(总计总表!$F:$F,$A25,总计总表!AH:AH)</f>
        <v>0</v>
      </c>
      <c r="AB25">
        <f>SUMIF(总计总表!$F:$F,$A25,总计总表!AI:AI)</f>
        <v>0</v>
      </c>
      <c r="AC25">
        <f>SUMIF(总计总表!$F:$F,$A25,总计总表!AJ:AJ)</f>
        <v>0</v>
      </c>
      <c r="AD25">
        <f>SUMIF(总计总表!$F:$F,$A25,总计总表!AK:AK)</f>
        <v>0</v>
      </c>
      <c r="AE25">
        <f>SUMIF(总计总表!$F:$F,$A25,总计总表!AL:AL)</f>
        <v>0</v>
      </c>
      <c r="AF25">
        <f>SUMIF(总计总表!$F:$F,$A25,总计总表!AM:AM)</f>
        <v>0</v>
      </c>
      <c r="AG25">
        <f>SUMIF(总计总表!$F:$F,$A25,总计总表!AN:AN)</f>
        <v>0</v>
      </c>
      <c r="AH25">
        <f>SUMIF(总计总表!$F:$F,$A25,总计总表!AO:AO)</f>
        <v>0</v>
      </c>
      <c r="AI25">
        <f>SUMIF(总计总表!$F:$F,$A25,总计总表!AP:AP)</f>
        <v>0</v>
      </c>
      <c r="AJ25">
        <f>SUMIF(总计总表!$F:$F,$A25,总计总表!AQ:AQ)</f>
        <v>0</v>
      </c>
      <c r="AK25">
        <f>SUMIF(总计总表!$F:$F,$A25,总计总表!AR:AR)</f>
        <v>0</v>
      </c>
      <c r="AL25">
        <f>SUMIF(总计总表!$F:$F,$A25,总计总表!AS:AS)</f>
        <v>0</v>
      </c>
      <c r="AM25">
        <f>SUMIF(总计总表!$F:$F,$A25,总计总表!AT:AT)</f>
        <v>0</v>
      </c>
      <c r="AN25">
        <f>SUMIF(总计总表!$F:$F,$A25,总计总表!AU:AU)</f>
        <v>0</v>
      </c>
      <c r="AO25">
        <f>SUMIF(总计总表!$F:$F,$A25,总计总表!AV:AV)</f>
        <v>0</v>
      </c>
      <c r="AP25">
        <f>SUMIF(总计总表!$F:$F,$A25,总计总表!AW:AW)</f>
        <v>0</v>
      </c>
      <c r="AQ25">
        <f>SUMIF(总计总表!$F:$F,$A25,总计总表!AX:AX)</f>
        <v>0</v>
      </c>
      <c r="AR25">
        <f>SUMIF(总计总表!$F:$F,$A25,总计总表!AY:AY)</f>
        <v>0</v>
      </c>
      <c r="AS25">
        <f>SUMIF(总计总表!$F:$F,$A25,总计总表!AZ:AZ)</f>
        <v>0</v>
      </c>
      <c r="AT25">
        <f>SUMIF(总计总表!$F:$F,$A25,总计总表!BA:BA)</f>
        <v>0</v>
      </c>
      <c r="AU25">
        <f>SUMIF(总计总表!$F:$F,$A25,总计总表!BB:BB)</f>
        <v>0</v>
      </c>
      <c r="AV25">
        <f>SUMIF(总计总表!$F:$F,$A25,总计总表!BC:BC)</f>
        <v>0</v>
      </c>
      <c r="AW25">
        <f>SUMIF(总计总表!$F:$F,$A25,总计总表!BD:BD)</f>
        <v>0</v>
      </c>
      <c r="AX25">
        <f>SUMIF(总计总表!$F:$F,$A25,总计总表!BE:BE)</f>
        <v>0</v>
      </c>
      <c r="AY25">
        <f>SUMIF(总计总表!$F:$F,$A25,总计总表!BF:BF)</f>
        <v>0</v>
      </c>
      <c r="AZ25">
        <f>SUMIF(总计总表!$F:$F,$A25,总计总表!BG:BG)</f>
        <v>0</v>
      </c>
      <c r="BA25">
        <f>SUMIF(总计总表!$F:$F,$A25,总计总表!BH:BH)</f>
        <v>0</v>
      </c>
      <c r="BB25">
        <f>SUMIF(总计总表!$F:$F,$A25,总计总表!BI:BI)</f>
        <v>0</v>
      </c>
      <c r="BC25">
        <f>SUMIF(总计总表!$F:$F,$A25,总计总表!BJ:BJ)</f>
        <v>0</v>
      </c>
      <c r="BD25">
        <f>SUMIF(总计总表!$F:$F,$A25,总计总表!BK:BK)</f>
        <v>0</v>
      </c>
      <c r="BE25">
        <f>SUMIF(总计总表!$F:$F,$A25,总计总表!BL:BL)</f>
        <v>0</v>
      </c>
      <c r="BF25">
        <f>SUMIF(总计总表!$F:$F,$A25,总计总表!BM:BM)</f>
        <v>0</v>
      </c>
      <c r="BG25">
        <f>SUMIF(总计总表!$F:$F,$A25,总计总表!BN:BN)</f>
        <v>0</v>
      </c>
      <c r="BH25">
        <f>SUMIF(总计总表!$F:$F,$A25,总计总表!BO:BO)</f>
        <v>0</v>
      </c>
      <c r="BI25">
        <f>SUMIF(总计总表!$F:$F,$A25,总计总表!BP:BP)</f>
        <v>0</v>
      </c>
      <c r="BJ25">
        <f>SUMIF(总计总表!$F:$F,$A25,总计总表!BQ:BQ)</f>
        <v>0</v>
      </c>
      <c r="BK25">
        <f>SUMIF(总计总表!$F:$F,$A25,总计总表!BR:BR)</f>
        <v>0</v>
      </c>
      <c r="BL25">
        <f>SUMIF(总计总表!$F:$F,$A25,总计总表!BS:BS)</f>
        <v>0</v>
      </c>
      <c r="BM25">
        <f>SUMIF(总计总表!$F:$F,$A25,总计总表!BT:BT)</f>
        <v>0</v>
      </c>
      <c r="BN25">
        <f>SUMIF(总计总表!$F:$F,$A25,总计总表!BU:BU)</f>
        <v>0</v>
      </c>
      <c r="BO25">
        <f>SUMIF(总计总表!$F:$F,$A25,总计总表!BV:BV)</f>
        <v>0</v>
      </c>
      <c r="BP25">
        <f>SUMIF(总计总表!$F:$F,$A25,总计总表!BW:BW)</f>
        <v>0</v>
      </c>
      <c r="BQ25">
        <f>SUMIF(总计总表!$F:$F,$A25,总计总表!BX:BX)</f>
        <v>0</v>
      </c>
      <c r="BR25">
        <f>SUMIF(总计总表!$F:$F,$A25,总计总表!BY:BY)</f>
        <v>0</v>
      </c>
      <c r="BS25">
        <f>SUMIF(总计总表!$F:$F,$A25,总计总表!BZ:BZ)</f>
        <v>0</v>
      </c>
      <c r="BT25">
        <f>SUMIF(总计总表!$F:$F,$A25,总计总表!CA:CA)</f>
        <v>0</v>
      </c>
      <c r="BU25">
        <f>SUMIF(总计总表!$F:$F,$A25,总计总表!CB:CB)</f>
        <v>0</v>
      </c>
      <c r="BV25">
        <f>SUMIF(总计总表!$F:$F,$A25,总计总表!CC:CC)</f>
        <v>0</v>
      </c>
      <c r="BW25">
        <f>SUMIF(总计总表!$F:$F,$A25,总计总表!CD:CD)</f>
        <v>0</v>
      </c>
      <c r="BX25">
        <f>SUMIF(总计总表!$F:$F,$A25,总计总表!CE:CE)</f>
        <v>0</v>
      </c>
      <c r="BY25">
        <f>SUMIF(总计总表!$F:$F,$A25,总计总表!CF:CF)</f>
        <v>0</v>
      </c>
      <c r="BZ25">
        <f>SUMIF(总计总表!$F:$F,$A25,总计总表!CG:CG)</f>
        <v>0</v>
      </c>
      <c r="CA25">
        <f>SUMIF(总计总表!$F:$F,$A25,总计总表!CH:CH)</f>
        <v>0</v>
      </c>
      <c r="CB25">
        <f>SUMIF(总计总表!$F:$F,$A25,总计总表!CI:CI)</f>
        <v>0</v>
      </c>
      <c r="CC25">
        <f>SUMIF(总计总表!$F:$F,$A25,总计总表!CJ:CJ)</f>
        <v>0</v>
      </c>
      <c r="CD25">
        <f>SUMIF(总计总表!$F:$F,$A25,总计总表!CK:CK)</f>
        <v>0</v>
      </c>
      <c r="CE25">
        <f>SUMIF(总计总表!$F:$F,$A25,总计总表!CL:CL)</f>
        <v>0</v>
      </c>
    </row>
    <row r="26" spans="1:83" x14ac:dyDescent="0.25">
      <c r="A26" s="24">
        <v>3884</v>
      </c>
      <c r="B26">
        <f>SUMIF(总计总表!F:F,A26,总计总表!I:I)</f>
        <v>0</v>
      </c>
      <c r="C26">
        <f>SUMIF(总计总表!F:F,A26,总计总表!J:J)</f>
        <v>0</v>
      </c>
      <c r="D26">
        <f>SUMIF(总计总表!$F:$F,$A26,总计总表!K:K)</f>
        <v>0</v>
      </c>
      <c r="E26">
        <f>SUMIF(总计总表!$F:$F,$A26,总计总表!L:L)</f>
        <v>0</v>
      </c>
      <c r="F26">
        <f>SUMIF(总计总表!$F:$F,$A26,总计总表!M:M)</f>
        <v>0</v>
      </c>
      <c r="G26">
        <f>SUMIF(总计总表!$F:$F,$A26,总计总表!N:N)</f>
        <v>0</v>
      </c>
      <c r="H26">
        <f>SUMIF(总计总表!$F:$F,$A26,总计总表!O:O)</f>
        <v>0</v>
      </c>
      <c r="I26">
        <f>SUMIF(总计总表!$F:$F,$A26,总计总表!P:P)</f>
        <v>0</v>
      </c>
      <c r="J26">
        <f>SUMIF(总计总表!$F:$F,$A26,总计总表!Q:Q)</f>
        <v>0</v>
      </c>
      <c r="K26">
        <f>SUMIF(总计总表!$F:$F,$A26,总计总表!R:R)</f>
        <v>0</v>
      </c>
      <c r="L26">
        <f>SUMIF(总计总表!$F:$F,$A26,总计总表!S:S)</f>
        <v>0</v>
      </c>
      <c r="M26">
        <f>SUMIF(总计总表!$F:$F,$A26,总计总表!T:T)</f>
        <v>0</v>
      </c>
      <c r="N26">
        <f>SUMIF(总计总表!$F:$F,$A26,总计总表!U:U)</f>
        <v>0</v>
      </c>
      <c r="O26">
        <f>SUMIF(总计总表!$F:$F,$A26,总计总表!V:V)</f>
        <v>0</v>
      </c>
      <c r="P26">
        <f>SUMIF(总计总表!$F:$F,$A26,总计总表!W:W)</f>
        <v>0</v>
      </c>
      <c r="Q26">
        <f>SUMIF(总计总表!$F:$F,$A26,总计总表!X:X)</f>
        <v>0</v>
      </c>
      <c r="R26">
        <f>SUMIF(总计总表!$F:$F,$A26,总计总表!Y:Y)</f>
        <v>0</v>
      </c>
      <c r="S26">
        <f>SUMIF(总计总表!$F:$F,$A26,总计总表!Z:Z)</f>
        <v>0</v>
      </c>
      <c r="T26">
        <f>SUMIF(总计总表!$F:$F,$A26,总计总表!AA:AA)</f>
        <v>0</v>
      </c>
      <c r="U26">
        <f>SUMIF(总计总表!$F:$F,$A26,总计总表!AB:AB)</f>
        <v>0</v>
      </c>
      <c r="V26">
        <f>SUMIF(总计总表!$F:$F,$A26,总计总表!AC:AC)</f>
        <v>0</v>
      </c>
      <c r="W26">
        <f>SUMIF(总计总表!$F:$F,$A26,总计总表!AD:AD)</f>
        <v>0</v>
      </c>
      <c r="X26">
        <f>SUMIF(总计总表!$F:$F,$A26,总计总表!AE:AE)</f>
        <v>0</v>
      </c>
      <c r="Y26">
        <f>SUMIF(总计总表!$F:$F,$A26,总计总表!AF:AF)</f>
        <v>0</v>
      </c>
      <c r="Z26">
        <f>SUMIF(总计总表!$F:$F,$A26,总计总表!AG:AG)</f>
        <v>0</v>
      </c>
      <c r="AA26">
        <f>SUMIF(总计总表!$F:$F,$A26,总计总表!AH:AH)</f>
        <v>0</v>
      </c>
      <c r="AB26">
        <f>SUMIF(总计总表!$F:$F,$A26,总计总表!AI:AI)</f>
        <v>0</v>
      </c>
      <c r="AC26">
        <f>SUMIF(总计总表!$F:$F,$A26,总计总表!AJ:AJ)</f>
        <v>0</v>
      </c>
      <c r="AD26">
        <f>SUMIF(总计总表!$F:$F,$A26,总计总表!AK:AK)</f>
        <v>0</v>
      </c>
      <c r="AE26">
        <f>SUMIF(总计总表!$F:$F,$A26,总计总表!AL:AL)</f>
        <v>0</v>
      </c>
      <c r="AF26">
        <f>SUMIF(总计总表!$F:$F,$A26,总计总表!AM:AM)</f>
        <v>0</v>
      </c>
      <c r="AG26">
        <f>SUMIF(总计总表!$F:$F,$A26,总计总表!AN:AN)</f>
        <v>0</v>
      </c>
      <c r="AH26">
        <f>SUMIF(总计总表!$F:$F,$A26,总计总表!AO:AO)</f>
        <v>0</v>
      </c>
      <c r="AI26">
        <f>SUMIF(总计总表!$F:$F,$A26,总计总表!AP:AP)</f>
        <v>0</v>
      </c>
      <c r="AJ26">
        <f>SUMIF(总计总表!$F:$F,$A26,总计总表!AQ:AQ)</f>
        <v>0</v>
      </c>
      <c r="AK26">
        <f>SUMIF(总计总表!$F:$F,$A26,总计总表!AR:AR)</f>
        <v>0</v>
      </c>
      <c r="AL26">
        <f>SUMIF(总计总表!$F:$F,$A26,总计总表!AS:AS)</f>
        <v>0</v>
      </c>
      <c r="AM26">
        <f>SUMIF(总计总表!$F:$F,$A26,总计总表!AT:AT)</f>
        <v>0</v>
      </c>
      <c r="AN26">
        <f>SUMIF(总计总表!$F:$F,$A26,总计总表!AU:AU)</f>
        <v>0</v>
      </c>
      <c r="AO26">
        <f>SUMIF(总计总表!$F:$F,$A26,总计总表!AV:AV)</f>
        <v>0</v>
      </c>
      <c r="AP26">
        <f>SUMIF(总计总表!$F:$F,$A26,总计总表!AW:AW)</f>
        <v>0</v>
      </c>
      <c r="AQ26">
        <f>SUMIF(总计总表!$F:$F,$A26,总计总表!AX:AX)</f>
        <v>0</v>
      </c>
      <c r="AR26">
        <f>SUMIF(总计总表!$F:$F,$A26,总计总表!AY:AY)</f>
        <v>0</v>
      </c>
      <c r="AS26">
        <f>SUMIF(总计总表!$F:$F,$A26,总计总表!AZ:AZ)</f>
        <v>0</v>
      </c>
      <c r="AT26">
        <f>SUMIF(总计总表!$F:$F,$A26,总计总表!BA:BA)</f>
        <v>0</v>
      </c>
      <c r="AU26">
        <f>SUMIF(总计总表!$F:$F,$A26,总计总表!BB:BB)</f>
        <v>0</v>
      </c>
      <c r="AV26">
        <f>SUMIF(总计总表!$F:$F,$A26,总计总表!BC:BC)</f>
        <v>0</v>
      </c>
      <c r="AW26">
        <f>SUMIF(总计总表!$F:$F,$A26,总计总表!BD:BD)</f>
        <v>0</v>
      </c>
      <c r="AX26">
        <f>SUMIF(总计总表!$F:$F,$A26,总计总表!BE:BE)</f>
        <v>0</v>
      </c>
      <c r="AY26">
        <f>SUMIF(总计总表!$F:$F,$A26,总计总表!BF:BF)</f>
        <v>0</v>
      </c>
      <c r="AZ26">
        <f>SUMIF(总计总表!$F:$F,$A26,总计总表!BG:BG)</f>
        <v>0</v>
      </c>
      <c r="BA26">
        <f>SUMIF(总计总表!$F:$F,$A26,总计总表!BH:BH)</f>
        <v>0</v>
      </c>
      <c r="BB26">
        <f>SUMIF(总计总表!$F:$F,$A26,总计总表!BI:BI)</f>
        <v>0</v>
      </c>
      <c r="BC26">
        <f>SUMIF(总计总表!$F:$F,$A26,总计总表!BJ:BJ)</f>
        <v>0</v>
      </c>
      <c r="BD26">
        <f>SUMIF(总计总表!$F:$F,$A26,总计总表!BK:BK)</f>
        <v>0</v>
      </c>
      <c r="BE26">
        <f>SUMIF(总计总表!$F:$F,$A26,总计总表!BL:BL)</f>
        <v>0</v>
      </c>
      <c r="BF26">
        <f>SUMIF(总计总表!$F:$F,$A26,总计总表!BM:BM)</f>
        <v>0</v>
      </c>
      <c r="BG26">
        <f>SUMIF(总计总表!$F:$F,$A26,总计总表!BN:BN)</f>
        <v>0</v>
      </c>
      <c r="BH26">
        <f>SUMIF(总计总表!$F:$F,$A26,总计总表!BO:BO)</f>
        <v>0</v>
      </c>
      <c r="BI26">
        <f>SUMIF(总计总表!$F:$F,$A26,总计总表!BP:BP)</f>
        <v>0</v>
      </c>
      <c r="BJ26">
        <f>SUMIF(总计总表!$F:$F,$A26,总计总表!BQ:BQ)</f>
        <v>0</v>
      </c>
      <c r="BK26">
        <f>SUMIF(总计总表!$F:$F,$A26,总计总表!BR:BR)</f>
        <v>0</v>
      </c>
      <c r="BL26">
        <f>SUMIF(总计总表!$F:$F,$A26,总计总表!BS:BS)</f>
        <v>0</v>
      </c>
      <c r="BM26">
        <f>SUMIF(总计总表!$F:$F,$A26,总计总表!BT:BT)</f>
        <v>0</v>
      </c>
      <c r="BN26">
        <f>SUMIF(总计总表!$F:$F,$A26,总计总表!BU:BU)</f>
        <v>0</v>
      </c>
      <c r="BO26">
        <f>SUMIF(总计总表!$F:$F,$A26,总计总表!BV:BV)</f>
        <v>0</v>
      </c>
      <c r="BP26">
        <f>SUMIF(总计总表!$F:$F,$A26,总计总表!BW:BW)</f>
        <v>0</v>
      </c>
      <c r="BQ26">
        <f>SUMIF(总计总表!$F:$F,$A26,总计总表!BX:BX)</f>
        <v>0</v>
      </c>
      <c r="BR26">
        <f>SUMIF(总计总表!$F:$F,$A26,总计总表!BY:BY)</f>
        <v>0</v>
      </c>
      <c r="BS26">
        <f>SUMIF(总计总表!$F:$F,$A26,总计总表!BZ:BZ)</f>
        <v>0</v>
      </c>
      <c r="BT26">
        <f>SUMIF(总计总表!$F:$F,$A26,总计总表!CA:CA)</f>
        <v>0</v>
      </c>
      <c r="BU26">
        <f>SUMIF(总计总表!$F:$F,$A26,总计总表!CB:CB)</f>
        <v>0</v>
      </c>
      <c r="BV26">
        <f>SUMIF(总计总表!$F:$F,$A26,总计总表!CC:CC)</f>
        <v>0</v>
      </c>
      <c r="BW26">
        <f>SUMIF(总计总表!$F:$F,$A26,总计总表!CD:CD)</f>
        <v>0</v>
      </c>
      <c r="BX26">
        <f>SUMIF(总计总表!$F:$F,$A26,总计总表!CE:CE)</f>
        <v>0</v>
      </c>
      <c r="BY26">
        <f>SUMIF(总计总表!$F:$F,$A26,总计总表!CF:CF)</f>
        <v>0</v>
      </c>
      <c r="BZ26">
        <f>SUMIF(总计总表!$F:$F,$A26,总计总表!CG:CG)</f>
        <v>0</v>
      </c>
      <c r="CA26">
        <f>SUMIF(总计总表!$F:$F,$A26,总计总表!CH:CH)</f>
        <v>0</v>
      </c>
      <c r="CB26">
        <f>SUMIF(总计总表!$F:$F,$A26,总计总表!CI:CI)</f>
        <v>0</v>
      </c>
      <c r="CC26">
        <f>SUMIF(总计总表!$F:$F,$A26,总计总表!CJ:CJ)</f>
        <v>0</v>
      </c>
      <c r="CD26">
        <f>SUMIF(总计总表!$F:$F,$A26,总计总表!CK:CK)</f>
        <v>0</v>
      </c>
      <c r="CE26">
        <f>SUMIF(总计总表!$F:$F,$A26,总计总表!CL:CL)</f>
        <v>0</v>
      </c>
    </row>
    <row r="27" spans="1:83" x14ac:dyDescent="0.25">
      <c r="A27" s="24">
        <v>3919</v>
      </c>
      <c r="B27">
        <f>SUMIF(总计总表!F:F,A27,总计总表!I:I)</f>
        <v>0</v>
      </c>
      <c r="C27">
        <f>SUMIF(总计总表!F:F,A27,总计总表!J:J)</f>
        <v>0</v>
      </c>
      <c r="D27">
        <f>SUMIF(总计总表!$F:$F,$A27,总计总表!K:K)</f>
        <v>0</v>
      </c>
      <c r="E27">
        <f>SUMIF(总计总表!$F:$F,$A27,总计总表!L:L)</f>
        <v>0</v>
      </c>
      <c r="F27">
        <f>SUMIF(总计总表!$F:$F,$A27,总计总表!M:M)</f>
        <v>0</v>
      </c>
      <c r="G27">
        <f>SUMIF(总计总表!$F:$F,$A27,总计总表!N:N)</f>
        <v>0</v>
      </c>
      <c r="H27">
        <f>SUMIF(总计总表!$F:$F,$A27,总计总表!O:O)</f>
        <v>0</v>
      </c>
      <c r="I27">
        <f>SUMIF(总计总表!$F:$F,$A27,总计总表!P:P)</f>
        <v>0</v>
      </c>
      <c r="J27">
        <f>SUMIF(总计总表!$F:$F,$A27,总计总表!Q:Q)</f>
        <v>0</v>
      </c>
      <c r="K27">
        <f>SUMIF(总计总表!$F:$F,$A27,总计总表!R:R)</f>
        <v>0</v>
      </c>
      <c r="L27">
        <f>SUMIF(总计总表!$F:$F,$A27,总计总表!S:S)</f>
        <v>0</v>
      </c>
      <c r="M27">
        <f>SUMIF(总计总表!$F:$F,$A27,总计总表!T:T)</f>
        <v>0</v>
      </c>
      <c r="N27">
        <f>SUMIF(总计总表!$F:$F,$A27,总计总表!U:U)</f>
        <v>0</v>
      </c>
      <c r="O27">
        <f>SUMIF(总计总表!$F:$F,$A27,总计总表!V:V)</f>
        <v>0</v>
      </c>
      <c r="P27">
        <f>SUMIF(总计总表!$F:$F,$A27,总计总表!W:W)</f>
        <v>0</v>
      </c>
      <c r="Q27">
        <f>SUMIF(总计总表!$F:$F,$A27,总计总表!X:X)</f>
        <v>0</v>
      </c>
      <c r="R27">
        <f>SUMIF(总计总表!$F:$F,$A27,总计总表!Y:Y)</f>
        <v>0</v>
      </c>
      <c r="S27">
        <f>SUMIF(总计总表!$F:$F,$A27,总计总表!Z:Z)</f>
        <v>0</v>
      </c>
      <c r="T27">
        <f>SUMIF(总计总表!$F:$F,$A27,总计总表!AA:AA)</f>
        <v>0</v>
      </c>
      <c r="U27">
        <f>SUMIF(总计总表!$F:$F,$A27,总计总表!AB:AB)</f>
        <v>0</v>
      </c>
      <c r="V27">
        <f>SUMIF(总计总表!$F:$F,$A27,总计总表!AC:AC)</f>
        <v>0</v>
      </c>
      <c r="W27">
        <f>SUMIF(总计总表!$F:$F,$A27,总计总表!AD:AD)</f>
        <v>0</v>
      </c>
      <c r="X27">
        <f>SUMIF(总计总表!$F:$F,$A27,总计总表!AE:AE)</f>
        <v>0</v>
      </c>
      <c r="Y27">
        <f>SUMIF(总计总表!$F:$F,$A27,总计总表!AF:AF)</f>
        <v>0</v>
      </c>
      <c r="Z27">
        <f>SUMIF(总计总表!$F:$F,$A27,总计总表!AG:AG)</f>
        <v>0</v>
      </c>
      <c r="AA27">
        <f>SUMIF(总计总表!$F:$F,$A27,总计总表!AH:AH)</f>
        <v>0</v>
      </c>
      <c r="AB27">
        <f>SUMIF(总计总表!$F:$F,$A27,总计总表!AI:AI)</f>
        <v>0</v>
      </c>
      <c r="AC27">
        <f>SUMIF(总计总表!$F:$F,$A27,总计总表!AJ:AJ)</f>
        <v>0</v>
      </c>
      <c r="AD27">
        <f>SUMIF(总计总表!$F:$F,$A27,总计总表!AK:AK)</f>
        <v>0</v>
      </c>
      <c r="AE27">
        <f>SUMIF(总计总表!$F:$F,$A27,总计总表!AL:AL)</f>
        <v>0</v>
      </c>
      <c r="AF27">
        <f>SUMIF(总计总表!$F:$F,$A27,总计总表!AM:AM)</f>
        <v>0</v>
      </c>
      <c r="AG27">
        <f>SUMIF(总计总表!$F:$F,$A27,总计总表!AN:AN)</f>
        <v>0</v>
      </c>
      <c r="AH27">
        <f>SUMIF(总计总表!$F:$F,$A27,总计总表!AO:AO)</f>
        <v>0</v>
      </c>
      <c r="AI27">
        <f>SUMIF(总计总表!$F:$F,$A27,总计总表!AP:AP)</f>
        <v>0</v>
      </c>
      <c r="AJ27">
        <f>SUMIF(总计总表!$F:$F,$A27,总计总表!AQ:AQ)</f>
        <v>0</v>
      </c>
      <c r="AK27">
        <f>SUMIF(总计总表!$F:$F,$A27,总计总表!AR:AR)</f>
        <v>0</v>
      </c>
      <c r="AL27">
        <f>SUMIF(总计总表!$F:$F,$A27,总计总表!AS:AS)</f>
        <v>0</v>
      </c>
      <c r="AM27">
        <f>SUMIF(总计总表!$F:$F,$A27,总计总表!AT:AT)</f>
        <v>0</v>
      </c>
      <c r="AN27">
        <f>SUMIF(总计总表!$F:$F,$A27,总计总表!AU:AU)</f>
        <v>0</v>
      </c>
      <c r="AO27">
        <f>SUMIF(总计总表!$F:$F,$A27,总计总表!AV:AV)</f>
        <v>0</v>
      </c>
      <c r="AP27">
        <f>SUMIF(总计总表!$F:$F,$A27,总计总表!AW:AW)</f>
        <v>0</v>
      </c>
      <c r="AQ27">
        <f>SUMIF(总计总表!$F:$F,$A27,总计总表!AX:AX)</f>
        <v>-2.7300000000000001E-2</v>
      </c>
      <c r="AR27">
        <f>SUMIF(总计总表!$F:$F,$A27,总计总表!AY:AY)</f>
        <v>0</v>
      </c>
      <c r="AS27">
        <f>SUMIF(总计总表!$F:$F,$A27,总计总表!AZ:AZ)</f>
        <v>0</v>
      </c>
      <c r="AT27">
        <f>SUMIF(总计总表!$F:$F,$A27,总计总表!BA:BA)</f>
        <v>0</v>
      </c>
      <c r="AU27">
        <f>SUMIF(总计总表!$F:$F,$A27,总计总表!BB:BB)</f>
        <v>0</v>
      </c>
      <c r="AV27">
        <f>SUMIF(总计总表!$F:$F,$A27,总计总表!BC:BC)</f>
        <v>0</v>
      </c>
      <c r="AW27">
        <f>SUMIF(总计总表!$F:$F,$A27,总计总表!BD:BD)</f>
        <v>0</v>
      </c>
      <c r="AX27">
        <f>SUMIF(总计总表!$F:$F,$A27,总计总表!BE:BE)</f>
        <v>0</v>
      </c>
      <c r="AY27">
        <f>SUMIF(总计总表!$F:$F,$A27,总计总表!BF:BF)</f>
        <v>-2.7300000000000001E-2</v>
      </c>
      <c r="AZ27">
        <f>SUMIF(总计总表!$F:$F,$A27,总计总表!BG:BG)</f>
        <v>0</v>
      </c>
      <c r="BA27">
        <f>SUMIF(总计总表!$F:$F,$A27,总计总表!BH:BH)</f>
        <v>-0.17745</v>
      </c>
      <c r="BB27">
        <f>SUMIF(总计总表!$F:$F,$A27,总计总表!BI:BI)</f>
        <v>0</v>
      </c>
      <c r="BC27">
        <f>SUMIF(总计总表!$F:$F,$A27,总计总表!BJ:BJ)</f>
        <v>0</v>
      </c>
      <c r="BD27">
        <f>SUMIF(总计总表!$F:$F,$A27,总计总表!BK:BK)</f>
        <v>0</v>
      </c>
      <c r="BE27">
        <f>SUMIF(总计总表!$F:$F,$A27,总计总表!BL:BL)</f>
        <v>0</v>
      </c>
      <c r="BF27">
        <f>SUMIF(总计总表!$F:$F,$A27,总计总表!BM:BM)</f>
        <v>0</v>
      </c>
      <c r="BG27">
        <f>SUMIF(总计总表!$F:$F,$A27,总计总表!BN:BN)</f>
        <v>0</v>
      </c>
      <c r="BH27">
        <f>SUMIF(总计总表!$F:$F,$A27,总计总表!BO:BO)</f>
        <v>0</v>
      </c>
      <c r="BI27">
        <f>SUMIF(总计总表!$F:$F,$A27,总计总表!BP:BP)</f>
        <v>0</v>
      </c>
      <c r="BJ27">
        <f>SUMIF(总计总表!$F:$F,$A27,总计总表!BQ:BQ)</f>
        <v>-0.17745</v>
      </c>
      <c r="BK27">
        <f>SUMIF(总计总表!$F:$F,$A27,总计总表!BR:BR)</f>
        <v>0</v>
      </c>
      <c r="BL27">
        <f>SUMIF(总计总表!$F:$F,$A27,总计总表!BS:BS)</f>
        <v>0</v>
      </c>
      <c r="BM27">
        <f>SUMIF(总计总表!$F:$F,$A27,总计总表!BT:BT)</f>
        <v>0</v>
      </c>
      <c r="BN27">
        <f>SUMIF(总计总表!$F:$F,$A27,总计总表!BU:BU)</f>
        <v>0</v>
      </c>
      <c r="BO27">
        <f>SUMIF(总计总表!$F:$F,$A27,总计总表!BV:BV)</f>
        <v>0</v>
      </c>
      <c r="BP27">
        <f>SUMIF(总计总表!$F:$F,$A27,总计总表!BW:BW)</f>
        <v>0</v>
      </c>
      <c r="BQ27">
        <f>SUMIF(总计总表!$F:$F,$A27,总计总表!BX:BX)</f>
        <v>0</v>
      </c>
      <c r="BR27">
        <f>SUMIF(总计总表!$F:$F,$A27,总计总表!BY:BY)</f>
        <v>0</v>
      </c>
      <c r="BS27">
        <f>SUMIF(总计总表!$F:$F,$A27,总计总表!BZ:BZ)</f>
        <v>0</v>
      </c>
      <c r="BT27">
        <f>SUMIF(总计总表!$F:$F,$A27,总计总表!CA:CA)</f>
        <v>0</v>
      </c>
      <c r="BU27">
        <f>SUMIF(总计总表!$F:$F,$A27,总计总表!CB:CB)</f>
        <v>0</v>
      </c>
      <c r="BV27">
        <f>SUMIF(总计总表!$F:$F,$A27,总计总表!CC:CC)</f>
        <v>-0.17745</v>
      </c>
      <c r="BW27">
        <f>SUMIF(总计总表!$F:$F,$A27,总计总表!CD:CD)</f>
        <v>0</v>
      </c>
      <c r="BX27">
        <f>SUMIF(总计总表!$F:$F,$A27,总计总表!CE:CE)</f>
        <v>0</v>
      </c>
      <c r="BY27">
        <f>SUMIF(总计总表!$F:$F,$A27,总计总表!CF:CF)</f>
        <v>0</v>
      </c>
      <c r="BZ27">
        <f>SUMIF(总计总表!$F:$F,$A27,总计总表!CG:CG)</f>
        <v>0</v>
      </c>
      <c r="CA27">
        <f>SUMIF(总计总表!$F:$F,$A27,总计总表!CH:CH)</f>
        <v>0</v>
      </c>
      <c r="CB27">
        <f>SUMIF(总计总表!$F:$F,$A27,总计总表!CI:CI)</f>
        <v>0</v>
      </c>
      <c r="CC27">
        <f>SUMIF(总计总表!$F:$F,$A27,总计总表!CJ:CJ)</f>
        <v>0</v>
      </c>
      <c r="CD27">
        <f>SUMIF(总计总表!$F:$F,$A27,总计总表!CK:CK)</f>
        <v>0</v>
      </c>
      <c r="CE27">
        <f>SUMIF(总计总表!$F:$F,$A27,总计总表!CL:CL)</f>
        <v>0</v>
      </c>
    </row>
    <row r="28" spans="1:83" x14ac:dyDescent="0.25">
      <c r="A28" s="24">
        <v>3931</v>
      </c>
      <c r="B28">
        <f>SUMIF(总计总表!F:F,A28,总计总表!I:I)</f>
        <v>0</v>
      </c>
      <c r="C28">
        <f>SUMIF(总计总表!F:F,A28,总计总表!J:J)</f>
        <v>0</v>
      </c>
      <c r="D28">
        <f>SUMIF(总计总表!$F:$F,$A28,总计总表!K:K)</f>
        <v>0</v>
      </c>
      <c r="E28">
        <f>SUMIF(总计总表!$F:$F,$A28,总计总表!L:L)</f>
        <v>0</v>
      </c>
      <c r="F28">
        <f>SUMIF(总计总表!$F:$F,$A28,总计总表!M:M)</f>
        <v>0</v>
      </c>
      <c r="G28">
        <f>SUMIF(总计总表!$F:$F,$A28,总计总表!N:N)</f>
        <v>0</v>
      </c>
      <c r="H28">
        <f>SUMIF(总计总表!$F:$F,$A28,总计总表!O:O)</f>
        <v>0</v>
      </c>
      <c r="I28">
        <f>SUMIF(总计总表!$F:$F,$A28,总计总表!P:P)</f>
        <v>0</v>
      </c>
      <c r="J28">
        <f>SUMIF(总计总表!$F:$F,$A28,总计总表!Q:Q)</f>
        <v>0</v>
      </c>
      <c r="K28">
        <f>SUMIF(总计总表!$F:$F,$A28,总计总表!R:R)</f>
        <v>0</v>
      </c>
      <c r="L28">
        <f>SUMIF(总计总表!$F:$F,$A28,总计总表!S:S)</f>
        <v>0</v>
      </c>
      <c r="M28">
        <f>SUMIF(总计总表!$F:$F,$A28,总计总表!T:T)</f>
        <v>0</v>
      </c>
      <c r="N28">
        <f>SUMIF(总计总表!$F:$F,$A28,总计总表!U:U)</f>
        <v>0</v>
      </c>
      <c r="O28">
        <f>SUMIF(总计总表!$F:$F,$A28,总计总表!V:V)</f>
        <v>0</v>
      </c>
      <c r="P28">
        <f>SUMIF(总计总表!$F:$F,$A28,总计总表!W:W)</f>
        <v>0</v>
      </c>
      <c r="Q28">
        <f>SUMIF(总计总表!$F:$F,$A28,总计总表!X:X)</f>
        <v>0</v>
      </c>
      <c r="R28">
        <f>SUMIF(总计总表!$F:$F,$A28,总计总表!Y:Y)</f>
        <v>0</v>
      </c>
      <c r="S28">
        <f>SUMIF(总计总表!$F:$F,$A28,总计总表!Z:Z)</f>
        <v>0</v>
      </c>
      <c r="T28">
        <f>SUMIF(总计总表!$F:$F,$A28,总计总表!AA:AA)</f>
        <v>0</v>
      </c>
      <c r="U28">
        <f>SUMIF(总计总表!$F:$F,$A28,总计总表!AB:AB)</f>
        <v>0</v>
      </c>
      <c r="V28">
        <f>SUMIF(总计总表!$F:$F,$A28,总计总表!AC:AC)</f>
        <v>0</v>
      </c>
      <c r="W28">
        <f>SUMIF(总计总表!$F:$F,$A28,总计总表!AD:AD)</f>
        <v>0</v>
      </c>
      <c r="X28">
        <f>SUMIF(总计总表!$F:$F,$A28,总计总表!AE:AE)</f>
        <v>0</v>
      </c>
      <c r="Y28">
        <f>SUMIF(总计总表!$F:$F,$A28,总计总表!AF:AF)</f>
        <v>0</v>
      </c>
      <c r="Z28">
        <f>SUMIF(总计总表!$F:$F,$A28,总计总表!AG:AG)</f>
        <v>0</v>
      </c>
      <c r="AA28">
        <f>SUMIF(总计总表!$F:$F,$A28,总计总表!AH:AH)</f>
        <v>0</v>
      </c>
      <c r="AB28">
        <f>SUMIF(总计总表!$F:$F,$A28,总计总表!AI:AI)</f>
        <v>0</v>
      </c>
      <c r="AC28">
        <f>SUMIF(总计总表!$F:$F,$A28,总计总表!AJ:AJ)</f>
        <v>0</v>
      </c>
      <c r="AD28">
        <f>SUMIF(总计总表!$F:$F,$A28,总计总表!AK:AK)</f>
        <v>0</v>
      </c>
      <c r="AE28">
        <f>SUMIF(总计总表!$F:$F,$A28,总计总表!AL:AL)</f>
        <v>0</v>
      </c>
      <c r="AF28">
        <f>SUMIF(总计总表!$F:$F,$A28,总计总表!AM:AM)</f>
        <v>0</v>
      </c>
      <c r="AG28">
        <f>SUMIF(总计总表!$F:$F,$A28,总计总表!AN:AN)</f>
        <v>0</v>
      </c>
      <c r="AH28">
        <f>SUMIF(总计总表!$F:$F,$A28,总计总表!AO:AO)</f>
        <v>0</v>
      </c>
      <c r="AI28">
        <f>SUMIF(总计总表!$F:$F,$A28,总计总表!AP:AP)</f>
        <v>0</v>
      </c>
      <c r="AJ28">
        <f>SUMIF(总计总表!$F:$F,$A28,总计总表!AQ:AQ)</f>
        <v>0</v>
      </c>
      <c r="AK28">
        <f>SUMIF(总计总表!$F:$F,$A28,总计总表!AR:AR)</f>
        <v>0</v>
      </c>
      <c r="AL28">
        <f>SUMIF(总计总表!$F:$F,$A28,总计总表!AS:AS)</f>
        <v>0</v>
      </c>
      <c r="AM28">
        <f>SUMIF(总计总表!$F:$F,$A28,总计总表!AT:AT)</f>
        <v>0</v>
      </c>
      <c r="AN28">
        <f>SUMIF(总计总表!$F:$F,$A28,总计总表!AU:AU)</f>
        <v>0</v>
      </c>
      <c r="AO28">
        <f>SUMIF(总计总表!$F:$F,$A28,总计总表!AV:AV)</f>
        <v>0</v>
      </c>
      <c r="AP28">
        <f>SUMIF(总计总表!$F:$F,$A28,总计总表!AW:AW)</f>
        <v>0</v>
      </c>
      <c r="AQ28">
        <f>SUMIF(总计总表!$F:$F,$A28,总计总表!AX:AX)</f>
        <v>0</v>
      </c>
      <c r="AR28">
        <f>SUMIF(总计总表!$F:$F,$A28,总计总表!AY:AY)</f>
        <v>0</v>
      </c>
      <c r="AS28">
        <f>SUMIF(总计总表!$F:$F,$A28,总计总表!AZ:AZ)</f>
        <v>0</v>
      </c>
      <c r="AT28">
        <f>SUMIF(总计总表!$F:$F,$A28,总计总表!BA:BA)</f>
        <v>0</v>
      </c>
      <c r="AU28">
        <f>SUMIF(总计总表!$F:$F,$A28,总计总表!BB:BB)</f>
        <v>0</v>
      </c>
      <c r="AV28">
        <f>SUMIF(总计总表!$F:$F,$A28,总计总表!BC:BC)</f>
        <v>0</v>
      </c>
      <c r="AW28">
        <f>SUMIF(总计总表!$F:$F,$A28,总计总表!BD:BD)</f>
        <v>0</v>
      </c>
      <c r="AX28">
        <f>SUMIF(总计总表!$F:$F,$A28,总计总表!BE:BE)</f>
        <v>0</v>
      </c>
      <c r="AY28">
        <f>SUMIF(总计总表!$F:$F,$A28,总计总表!BF:BF)</f>
        <v>0</v>
      </c>
      <c r="AZ28">
        <f>SUMIF(总计总表!$F:$F,$A28,总计总表!BG:BG)</f>
        <v>0</v>
      </c>
      <c r="BA28">
        <f>SUMIF(总计总表!$F:$F,$A28,总计总表!BH:BH)</f>
        <v>0</v>
      </c>
      <c r="BB28">
        <f>SUMIF(总计总表!$F:$F,$A28,总计总表!BI:BI)</f>
        <v>0</v>
      </c>
      <c r="BC28">
        <f>SUMIF(总计总表!$F:$F,$A28,总计总表!BJ:BJ)</f>
        <v>0</v>
      </c>
      <c r="BD28">
        <f>SUMIF(总计总表!$F:$F,$A28,总计总表!BK:BK)</f>
        <v>0</v>
      </c>
      <c r="BE28">
        <f>SUMIF(总计总表!$F:$F,$A28,总计总表!BL:BL)</f>
        <v>0</v>
      </c>
      <c r="BF28">
        <f>SUMIF(总计总表!$F:$F,$A28,总计总表!BM:BM)</f>
        <v>0</v>
      </c>
      <c r="BG28">
        <f>SUMIF(总计总表!$F:$F,$A28,总计总表!BN:BN)</f>
        <v>0</v>
      </c>
      <c r="BH28">
        <f>SUMIF(总计总表!$F:$F,$A28,总计总表!BO:BO)</f>
        <v>0</v>
      </c>
      <c r="BI28">
        <f>SUMIF(总计总表!$F:$F,$A28,总计总表!BP:BP)</f>
        <v>0</v>
      </c>
      <c r="BJ28">
        <f>SUMIF(总计总表!$F:$F,$A28,总计总表!BQ:BQ)</f>
        <v>0</v>
      </c>
      <c r="BK28">
        <f>SUMIF(总计总表!$F:$F,$A28,总计总表!BR:BR)</f>
        <v>0</v>
      </c>
      <c r="BL28">
        <f>SUMIF(总计总表!$F:$F,$A28,总计总表!BS:BS)</f>
        <v>0</v>
      </c>
      <c r="BM28">
        <f>SUMIF(总计总表!$F:$F,$A28,总计总表!BT:BT)</f>
        <v>0</v>
      </c>
      <c r="BN28">
        <f>SUMIF(总计总表!$F:$F,$A28,总计总表!BU:BU)</f>
        <v>0</v>
      </c>
      <c r="BO28">
        <f>SUMIF(总计总表!$F:$F,$A28,总计总表!BV:BV)</f>
        <v>0</v>
      </c>
      <c r="BP28">
        <f>SUMIF(总计总表!$F:$F,$A28,总计总表!BW:BW)</f>
        <v>0</v>
      </c>
      <c r="BQ28">
        <f>SUMIF(总计总表!$F:$F,$A28,总计总表!BX:BX)</f>
        <v>0</v>
      </c>
      <c r="BR28">
        <f>SUMIF(总计总表!$F:$F,$A28,总计总表!BY:BY)</f>
        <v>0</v>
      </c>
      <c r="BS28">
        <f>SUMIF(总计总表!$F:$F,$A28,总计总表!BZ:BZ)</f>
        <v>0</v>
      </c>
      <c r="BT28">
        <f>SUMIF(总计总表!$F:$F,$A28,总计总表!CA:CA)</f>
        <v>0</v>
      </c>
      <c r="BU28">
        <f>SUMIF(总计总表!$F:$F,$A28,总计总表!CB:CB)</f>
        <v>0</v>
      </c>
      <c r="BV28">
        <f>SUMIF(总计总表!$F:$F,$A28,总计总表!CC:CC)</f>
        <v>0</v>
      </c>
      <c r="BW28">
        <f>SUMIF(总计总表!$F:$F,$A28,总计总表!CD:CD)</f>
        <v>0</v>
      </c>
      <c r="BX28">
        <f>SUMIF(总计总表!$F:$F,$A28,总计总表!CE:CE)</f>
        <v>0</v>
      </c>
      <c r="BY28">
        <f>SUMIF(总计总表!$F:$F,$A28,总计总表!CF:CF)</f>
        <v>0</v>
      </c>
      <c r="BZ28">
        <f>SUMIF(总计总表!$F:$F,$A28,总计总表!CG:CG)</f>
        <v>0</v>
      </c>
      <c r="CA28">
        <f>SUMIF(总计总表!$F:$F,$A28,总计总表!CH:CH)</f>
        <v>0</v>
      </c>
      <c r="CB28">
        <f>SUMIF(总计总表!$F:$F,$A28,总计总表!CI:CI)</f>
        <v>0</v>
      </c>
      <c r="CC28">
        <f>SUMIF(总计总表!$F:$F,$A28,总计总表!CJ:CJ)</f>
        <v>0</v>
      </c>
      <c r="CD28">
        <f>SUMIF(总计总表!$F:$F,$A28,总计总表!CK:CK)</f>
        <v>0</v>
      </c>
      <c r="CE28">
        <f>SUMIF(总计总表!$F:$F,$A28,总计总表!CL:CL)</f>
        <v>0</v>
      </c>
    </row>
    <row r="29" spans="1:83" x14ac:dyDescent="0.25">
      <c r="A29" s="24">
        <v>4014</v>
      </c>
      <c r="B29">
        <f>SUMIF(总计总表!F:F,A29,总计总表!I:I)</f>
        <v>0</v>
      </c>
      <c r="C29">
        <f>SUMIF(总计总表!F:F,A29,总计总表!J:J)</f>
        <v>0</v>
      </c>
      <c r="D29">
        <f>SUMIF(总计总表!$F:$F,$A29,总计总表!K:K)</f>
        <v>0</v>
      </c>
      <c r="E29">
        <f>SUMIF(总计总表!$F:$F,$A29,总计总表!L:L)</f>
        <v>0</v>
      </c>
      <c r="F29">
        <f>SUMIF(总计总表!$F:$F,$A29,总计总表!M:M)</f>
        <v>0</v>
      </c>
      <c r="G29">
        <f>SUMIF(总计总表!$F:$F,$A29,总计总表!N:N)</f>
        <v>0</v>
      </c>
      <c r="H29">
        <f>SUMIF(总计总表!$F:$F,$A29,总计总表!O:O)</f>
        <v>0</v>
      </c>
      <c r="I29">
        <f>SUMIF(总计总表!$F:$F,$A29,总计总表!P:P)</f>
        <v>0</v>
      </c>
      <c r="J29">
        <f>SUMIF(总计总表!$F:$F,$A29,总计总表!Q:Q)</f>
        <v>0</v>
      </c>
      <c r="K29">
        <f>SUMIF(总计总表!$F:$F,$A29,总计总表!R:R)</f>
        <v>0</v>
      </c>
      <c r="L29">
        <f>SUMIF(总计总表!$F:$F,$A29,总计总表!S:S)</f>
        <v>0</v>
      </c>
      <c r="M29">
        <f>SUMIF(总计总表!$F:$F,$A29,总计总表!T:T)</f>
        <v>0</v>
      </c>
      <c r="N29">
        <f>SUMIF(总计总表!$F:$F,$A29,总计总表!U:U)</f>
        <v>0</v>
      </c>
      <c r="O29">
        <f>SUMIF(总计总表!$F:$F,$A29,总计总表!V:V)</f>
        <v>0</v>
      </c>
      <c r="P29">
        <f>SUMIF(总计总表!$F:$F,$A29,总计总表!W:W)</f>
        <v>0</v>
      </c>
      <c r="Q29">
        <f>SUMIF(总计总表!$F:$F,$A29,总计总表!X:X)</f>
        <v>0</v>
      </c>
      <c r="R29">
        <f>SUMIF(总计总表!$F:$F,$A29,总计总表!Y:Y)</f>
        <v>0</v>
      </c>
      <c r="S29">
        <f>SUMIF(总计总表!$F:$F,$A29,总计总表!Z:Z)</f>
        <v>0</v>
      </c>
      <c r="T29">
        <f>SUMIF(总计总表!$F:$F,$A29,总计总表!AA:AA)</f>
        <v>0</v>
      </c>
      <c r="U29">
        <f>SUMIF(总计总表!$F:$F,$A29,总计总表!AB:AB)</f>
        <v>0</v>
      </c>
      <c r="V29">
        <f>SUMIF(总计总表!$F:$F,$A29,总计总表!AC:AC)</f>
        <v>0</v>
      </c>
      <c r="W29">
        <f>SUMIF(总计总表!$F:$F,$A29,总计总表!AD:AD)</f>
        <v>0</v>
      </c>
      <c r="X29">
        <f>SUMIF(总计总表!$F:$F,$A29,总计总表!AE:AE)</f>
        <v>0</v>
      </c>
      <c r="Y29">
        <f>SUMIF(总计总表!$F:$F,$A29,总计总表!AF:AF)</f>
        <v>0</v>
      </c>
      <c r="Z29">
        <f>SUMIF(总计总表!$F:$F,$A29,总计总表!AG:AG)</f>
        <v>0</v>
      </c>
      <c r="AA29">
        <f>SUMIF(总计总表!$F:$F,$A29,总计总表!AH:AH)</f>
        <v>0</v>
      </c>
      <c r="AB29">
        <f>SUMIF(总计总表!$F:$F,$A29,总计总表!AI:AI)</f>
        <v>0</v>
      </c>
      <c r="AC29">
        <f>SUMIF(总计总表!$F:$F,$A29,总计总表!AJ:AJ)</f>
        <v>0</v>
      </c>
      <c r="AD29">
        <f>SUMIF(总计总表!$F:$F,$A29,总计总表!AK:AK)</f>
        <v>0</v>
      </c>
      <c r="AE29">
        <f>SUMIF(总计总表!$F:$F,$A29,总计总表!AL:AL)</f>
        <v>0</v>
      </c>
      <c r="AF29">
        <f>SUMIF(总计总表!$F:$F,$A29,总计总表!AM:AM)</f>
        <v>0</v>
      </c>
      <c r="AG29">
        <f>SUMIF(总计总表!$F:$F,$A29,总计总表!AN:AN)</f>
        <v>0</v>
      </c>
      <c r="AH29">
        <f>SUMIF(总计总表!$F:$F,$A29,总计总表!AO:AO)</f>
        <v>0</v>
      </c>
      <c r="AI29">
        <f>SUMIF(总计总表!$F:$F,$A29,总计总表!AP:AP)</f>
        <v>0</v>
      </c>
      <c r="AJ29">
        <f>SUMIF(总计总表!$F:$F,$A29,总计总表!AQ:AQ)</f>
        <v>0</v>
      </c>
      <c r="AK29">
        <f>SUMIF(总计总表!$F:$F,$A29,总计总表!AR:AR)</f>
        <v>0</v>
      </c>
      <c r="AL29">
        <f>SUMIF(总计总表!$F:$F,$A29,总计总表!AS:AS)</f>
        <v>0</v>
      </c>
      <c r="AM29">
        <f>SUMIF(总计总表!$F:$F,$A29,总计总表!AT:AT)</f>
        <v>0</v>
      </c>
      <c r="AN29">
        <f>SUMIF(总计总表!$F:$F,$A29,总计总表!AU:AU)</f>
        <v>0</v>
      </c>
      <c r="AO29">
        <f>SUMIF(总计总表!$F:$F,$A29,总计总表!AV:AV)</f>
        <v>0</v>
      </c>
      <c r="AP29">
        <f>SUMIF(总计总表!$F:$F,$A29,总计总表!AW:AW)</f>
        <v>0</v>
      </c>
      <c r="AQ29">
        <f>SUMIF(总计总表!$F:$F,$A29,总计总表!AX:AX)</f>
        <v>0</v>
      </c>
      <c r="AR29">
        <f>SUMIF(总计总表!$F:$F,$A29,总计总表!AY:AY)</f>
        <v>0</v>
      </c>
      <c r="AS29">
        <f>SUMIF(总计总表!$F:$F,$A29,总计总表!AZ:AZ)</f>
        <v>0</v>
      </c>
      <c r="AT29">
        <f>SUMIF(总计总表!$F:$F,$A29,总计总表!BA:BA)</f>
        <v>0</v>
      </c>
      <c r="AU29">
        <f>SUMIF(总计总表!$F:$F,$A29,总计总表!BB:BB)</f>
        <v>0</v>
      </c>
      <c r="AV29">
        <f>SUMIF(总计总表!$F:$F,$A29,总计总表!BC:BC)</f>
        <v>0</v>
      </c>
      <c r="AW29">
        <f>SUMIF(总计总表!$F:$F,$A29,总计总表!BD:BD)</f>
        <v>0</v>
      </c>
      <c r="AX29">
        <f>SUMIF(总计总表!$F:$F,$A29,总计总表!BE:BE)</f>
        <v>0</v>
      </c>
      <c r="AY29">
        <f>SUMIF(总计总表!$F:$F,$A29,总计总表!BF:BF)</f>
        <v>0</v>
      </c>
      <c r="AZ29">
        <f>SUMIF(总计总表!$F:$F,$A29,总计总表!BG:BG)</f>
        <v>0</v>
      </c>
      <c r="BA29">
        <f>SUMIF(总计总表!$F:$F,$A29,总计总表!BH:BH)</f>
        <v>0</v>
      </c>
      <c r="BB29">
        <f>SUMIF(总计总表!$F:$F,$A29,总计总表!BI:BI)</f>
        <v>0</v>
      </c>
      <c r="BC29">
        <f>SUMIF(总计总表!$F:$F,$A29,总计总表!BJ:BJ)</f>
        <v>0</v>
      </c>
      <c r="BD29">
        <f>SUMIF(总计总表!$F:$F,$A29,总计总表!BK:BK)</f>
        <v>0</v>
      </c>
      <c r="BE29">
        <f>SUMIF(总计总表!$F:$F,$A29,总计总表!BL:BL)</f>
        <v>0</v>
      </c>
      <c r="BF29">
        <f>SUMIF(总计总表!$F:$F,$A29,总计总表!BM:BM)</f>
        <v>0</v>
      </c>
      <c r="BG29">
        <f>SUMIF(总计总表!$F:$F,$A29,总计总表!BN:BN)</f>
        <v>0</v>
      </c>
      <c r="BH29">
        <f>SUMIF(总计总表!$F:$F,$A29,总计总表!BO:BO)</f>
        <v>0</v>
      </c>
      <c r="BI29">
        <f>SUMIF(总计总表!$F:$F,$A29,总计总表!BP:BP)</f>
        <v>0</v>
      </c>
      <c r="BJ29">
        <f>SUMIF(总计总表!$F:$F,$A29,总计总表!BQ:BQ)</f>
        <v>0</v>
      </c>
      <c r="BK29">
        <f>SUMIF(总计总表!$F:$F,$A29,总计总表!BR:BR)</f>
        <v>0</v>
      </c>
      <c r="BL29">
        <f>SUMIF(总计总表!$F:$F,$A29,总计总表!BS:BS)</f>
        <v>0</v>
      </c>
      <c r="BM29">
        <f>SUMIF(总计总表!$F:$F,$A29,总计总表!BT:BT)</f>
        <v>0</v>
      </c>
      <c r="BN29">
        <f>SUMIF(总计总表!$F:$F,$A29,总计总表!BU:BU)</f>
        <v>0</v>
      </c>
      <c r="BO29">
        <f>SUMIF(总计总表!$F:$F,$A29,总计总表!BV:BV)</f>
        <v>0</v>
      </c>
      <c r="BP29">
        <f>SUMIF(总计总表!$F:$F,$A29,总计总表!BW:BW)</f>
        <v>0</v>
      </c>
      <c r="BQ29">
        <f>SUMIF(总计总表!$F:$F,$A29,总计总表!BX:BX)</f>
        <v>0</v>
      </c>
      <c r="BR29">
        <f>SUMIF(总计总表!$F:$F,$A29,总计总表!BY:BY)</f>
        <v>0</v>
      </c>
      <c r="BS29">
        <f>SUMIF(总计总表!$F:$F,$A29,总计总表!BZ:BZ)</f>
        <v>0</v>
      </c>
      <c r="BT29">
        <f>SUMIF(总计总表!$F:$F,$A29,总计总表!CA:CA)</f>
        <v>0</v>
      </c>
      <c r="BU29">
        <f>SUMIF(总计总表!$F:$F,$A29,总计总表!CB:CB)</f>
        <v>0</v>
      </c>
      <c r="BV29">
        <f>SUMIF(总计总表!$F:$F,$A29,总计总表!CC:CC)</f>
        <v>0</v>
      </c>
      <c r="BW29">
        <f>SUMIF(总计总表!$F:$F,$A29,总计总表!CD:CD)</f>
        <v>0</v>
      </c>
      <c r="BX29">
        <f>SUMIF(总计总表!$F:$F,$A29,总计总表!CE:CE)</f>
        <v>0</v>
      </c>
      <c r="BY29">
        <f>SUMIF(总计总表!$F:$F,$A29,总计总表!CF:CF)</f>
        <v>0</v>
      </c>
      <c r="BZ29">
        <f>SUMIF(总计总表!$F:$F,$A29,总计总表!CG:CG)</f>
        <v>0</v>
      </c>
      <c r="CA29">
        <f>SUMIF(总计总表!$F:$F,$A29,总计总表!CH:CH)</f>
        <v>0</v>
      </c>
      <c r="CB29">
        <f>SUMIF(总计总表!$F:$F,$A29,总计总表!CI:CI)</f>
        <v>0</v>
      </c>
      <c r="CC29">
        <f>SUMIF(总计总表!$F:$F,$A29,总计总表!CJ:CJ)</f>
        <v>0</v>
      </c>
      <c r="CD29">
        <f>SUMIF(总计总表!$F:$F,$A29,总计总表!CK:CK)</f>
        <v>0</v>
      </c>
      <c r="CE29">
        <f>SUMIF(总计总表!$F:$F,$A29,总计总表!CL:CL)</f>
        <v>0</v>
      </c>
    </row>
    <row r="30" spans="1:83" x14ac:dyDescent="0.25">
      <c r="A30" s="24">
        <v>4016</v>
      </c>
      <c r="B30">
        <f>SUMIF(总计总表!F:F,A30,总计总表!I:I)</f>
        <v>0</v>
      </c>
      <c r="C30">
        <f>SUMIF(总计总表!F:F,A30,总计总表!J:J)</f>
        <v>0</v>
      </c>
      <c r="D30">
        <f>SUMIF(总计总表!$F:$F,$A30,总计总表!K:K)</f>
        <v>0</v>
      </c>
      <c r="E30">
        <f>SUMIF(总计总表!$F:$F,$A30,总计总表!L:L)</f>
        <v>0</v>
      </c>
      <c r="F30">
        <f>SUMIF(总计总表!$F:$F,$A30,总计总表!M:M)</f>
        <v>0</v>
      </c>
      <c r="G30">
        <f>SUMIF(总计总表!$F:$F,$A30,总计总表!N:N)</f>
        <v>0</v>
      </c>
      <c r="H30">
        <f>SUMIF(总计总表!$F:$F,$A30,总计总表!O:O)</f>
        <v>0</v>
      </c>
      <c r="I30">
        <f>SUMIF(总计总表!$F:$F,$A30,总计总表!P:P)</f>
        <v>0</v>
      </c>
      <c r="J30">
        <f>SUMIF(总计总表!$F:$F,$A30,总计总表!Q:Q)</f>
        <v>0</v>
      </c>
      <c r="K30">
        <f>SUMIF(总计总表!$F:$F,$A30,总计总表!R:R)</f>
        <v>0</v>
      </c>
      <c r="L30">
        <f>SUMIF(总计总表!$F:$F,$A30,总计总表!S:S)</f>
        <v>0</v>
      </c>
      <c r="M30">
        <f>SUMIF(总计总表!$F:$F,$A30,总计总表!T:T)</f>
        <v>0</v>
      </c>
      <c r="N30">
        <f>SUMIF(总计总表!$F:$F,$A30,总计总表!U:U)</f>
        <v>0</v>
      </c>
      <c r="O30">
        <f>SUMIF(总计总表!$F:$F,$A30,总计总表!V:V)</f>
        <v>0</v>
      </c>
      <c r="P30">
        <f>SUMIF(总计总表!$F:$F,$A30,总计总表!W:W)</f>
        <v>0</v>
      </c>
      <c r="Q30">
        <f>SUMIF(总计总表!$F:$F,$A30,总计总表!X:X)</f>
        <v>0</v>
      </c>
      <c r="R30">
        <f>SUMIF(总计总表!$F:$F,$A30,总计总表!Y:Y)</f>
        <v>0</v>
      </c>
      <c r="S30">
        <f>SUMIF(总计总表!$F:$F,$A30,总计总表!Z:Z)</f>
        <v>0</v>
      </c>
      <c r="T30">
        <f>SUMIF(总计总表!$F:$F,$A30,总计总表!AA:AA)</f>
        <v>0</v>
      </c>
      <c r="U30">
        <f>SUMIF(总计总表!$F:$F,$A30,总计总表!AB:AB)</f>
        <v>0</v>
      </c>
      <c r="V30">
        <f>SUMIF(总计总表!$F:$F,$A30,总计总表!AC:AC)</f>
        <v>0</v>
      </c>
      <c r="W30">
        <f>SUMIF(总计总表!$F:$F,$A30,总计总表!AD:AD)</f>
        <v>0</v>
      </c>
      <c r="X30">
        <f>SUMIF(总计总表!$F:$F,$A30,总计总表!AE:AE)</f>
        <v>0</v>
      </c>
      <c r="Y30">
        <f>SUMIF(总计总表!$F:$F,$A30,总计总表!AF:AF)</f>
        <v>0</v>
      </c>
      <c r="Z30">
        <f>SUMIF(总计总表!$F:$F,$A30,总计总表!AG:AG)</f>
        <v>0</v>
      </c>
      <c r="AA30">
        <f>SUMIF(总计总表!$F:$F,$A30,总计总表!AH:AH)</f>
        <v>0</v>
      </c>
      <c r="AB30">
        <f>SUMIF(总计总表!$F:$F,$A30,总计总表!AI:AI)</f>
        <v>0</v>
      </c>
      <c r="AC30">
        <f>SUMIF(总计总表!$F:$F,$A30,总计总表!AJ:AJ)</f>
        <v>0</v>
      </c>
      <c r="AD30">
        <f>SUMIF(总计总表!$F:$F,$A30,总计总表!AK:AK)</f>
        <v>0</v>
      </c>
      <c r="AE30">
        <f>SUMIF(总计总表!$F:$F,$A30,总计总表!AL:AL)</f>
        <v>0</v>
      </c>
      <c r="AF30">
        <f>SUMIF(总计总表!$F:$F,$A30,总计总表!AM:AM)</f>
        <v>0</v>
      </c>
      <c r="AG30">
        <f>SUMIF(总计总表!$F:$F,$A30,总计总表!AN:AN)</f>
        <v>0</v>
      </c>
      <c r="AH30">
        <f>SUMIF(总计总表!$F:$F,$A30,总计总表!AO:AO)</f>
        <v>0</v>
      </c>
      <c r="AI30">
        <f>SUMIF(总计总表!$F:$F,$A30,总计总表!AP:AP)</f>
        <v>0</v>
      </c>
      <c r="AJ30">
        <f>SUMIF(总计总表!$F:$F,$A30,总计总表!AQ:AQ)</f>
        <v>0</v>
      </c>
      <c r="AK30">
        <f>SUMIF(总计总表!$F:$F,$A30,总计总表!AR:AR)</f>
        <v>0</v>
      </c>
      <c r="AL30">
        <f>SUMIF(总计总表!$F:$F,$A30,总计总表!AS:AS)</f>
        <v>0</v>
      </c>
      <c r="AM30">
        <f>SUMIF(总计总表!$F:$F,$A30,总计总表!AT:AT)</f>
        <v>0</v>
      </c>
      <c r="AN30">
        <f>SUMIF(总计总表!$F:$F,$A30,总计总表!AU:AU)</f>
        <v>0</v>
      </c>
      <c r="AO30">
        <f>SUMIF(总计总表!$F:$F,$A30,总计总表!AV:AV)</f>
        <v>0</v>
      </c>
      <c r="AP30">
        <f>SUMIF(总计总表!$F:$F,$A30,总计总表!AW:AW)</f>
        <v>0</v>
      </c>
      <c r="AQ30">
        <f>SUMIF(总计总表!$F:$F,$A30,总计总表!AX:AX)</f>
        <v>-0.6993999999999998</v>
      </c>
      <c r="AR30">
        <f>SUMIF(总计总表!$F:$F,$A30,总计总表!AY:AY)</f>
        <v>0</v>
      </c>
      <c r="AS30">
        <f>SUMIF(总计总表!$F:$F,$A30,总计总表!AZ:AZ)</f>
        <v>-4.3500000000000005</v>
      </c>
      <c r="AT30">
        <f>SUMIF(总计总表!$F:$F,$A30,总计总表!BA:BA)</f>
        <v>0</v>
      </c>
      <c r="AU30">
        <f>SUMIF(总计总表!$F:$F,$A30,总计总表!BB:BB)</f>
        <v>0</v>
      </c>
      <c r="AV30">
        <f>SUMIF(总计总表!$F:$F,$A30,总计总表!BC:BC)</f>
        <v>0</v>
      </c>
      <c r="AW30">
        <f>SUMIF(总计总表!$F:$F,$A30,总计总表!BD:BD)</f>
        <v>0</v>
      </c>
      <c r="AX30">
        <f>SUMIF(总计总表!$F:$F,$A30,总计总表!BE:BE)</f>
        <v>0</v>
      </c>
      <c r="AY30">
        <f>SUMIF(总计总表!$F:$F,$A30,总计总表!BF:BF)</f>
        <v>-5.0493999999999994</v>
      </c>
      <c r="AZ30">
        <f>SUMIF(总计总表!$F:$F,$A30,总计总表!BG:BG)</f>
        <v>0</v>
      </c>
      <c r="BA30">
        <f>SUMIF(总计总表!$F:$F,$A30,总计总表!BH:BH)</f>
        <v>-32.821100000000001</v>
      </c>
      <c r="BB30">
        <f>SUMIF(总计总表!$F:$F,$A30,总计总表!BI:BI)</f>
        <v>0</v>
      </c>
      <c r="BC30">
        <f>SUMIF(总计总表!$F:$F,$A30,总计总表!BJ:BJ)</f>
        <v>0</v>
      </c>
      <c r="BD30">
        <f>SUMIF(总计总表!$F:$F,$A30,总计总表!BK:BK)</f>
        <v>0</v>
      </c>
      <c r="BE30">
        <f>SUMIF(总计总表!$F:$F,$A30,总计总表!BL:BL)</f>
        <v>0</v>
      </c>
      <c r="BF30">
        <f>SUMIF(总计总表!$F:$F,$A30,总计总表!BM:BM)</f>
        <v>0</v>
      </c>
      <c r="BG30">
        <f>SUMIF(总计总表!$F:$F,$A30,总计总表!BN:BN)</f>
        <v>0</v>
      </c>
      <c r="BH30">
        <f>SUMIF(总计总表!$F:$F,$A30,总计总表!BO:BO)</f>
        <v>0</v>
      </c>
      <c r="BI30">
        <f>SUMIF(总计总表!$F:$F,$A30,总计总表!BP:BP)</f>
        <v>0</v>
      </c>
      <c r="BJ30">
        <f>SUMIF(总计总表!$F:$F,$A30,总计总表!BQ:BQ)</f>
        <v>-32.821100000000001</v>
      </c>
      <c r="BK30">
        <f>SUMIF(总计总表!$F:$F,$A30,总计总表!BR:BR)</f>
        <v>0</v>
      </c>
      <c r="BL30">
        <f>SUMIF(总计总表!$F:$F,$A30,总计总表!BS:BS)</f>
        <v>0</v>
      </c>
      <c r="BM30">
        <f>SUMIF(总计总表!$F:$F,$A30,总计总表!BT:BT)</f>
        <v>0</v>
      </c>
      <c r="BN30">
        <f>SUMIF(总计总表!$F:$F,$A30,总计总表!BU:BU)</f>
        <v>0</v>
      </c>
      <c r="BO30">
        <f>SUMIF(总计总表!$F:$F,$A30,总计总表!BV:BV)</f>
        <v>0</v>
      </c>
      <c r="BP30">
        <f>SUMIF(总计总表!$F:$F,$A30,总计总表!BW:BW)</f>
        <v>0</v>
      </c>
      <c r="BQ30">
        <f>SUMIF(总计总表!$F:$F,$A30,总计总表!BX:BX)</f>
        <v>0</v>
      </c>
      <c r="BR30">
        <f>SUMIF(总计总表!$F:$F,$A30,总计总表!BY:BY)</f>
        <v>0</v>
      </c>
      <c r="BS30">
        <f>SUMIF(总计总表!$F:$F,$A30,总计总表!BZ:BZ)</f>
        <v>0</v>
      </c>
      <c r="BT30">
        <f>SUMIF(总计总表!$F:$F,$A30,总计总表!CA:CA)</f>
        <v>0</v>
      </c>
      <c r="BU30">
        <f>SUMIF(总计总表!$F:$F,$A30,总计总表!CB:CB)</f>
        <v>0</v>
      </c>
      <c r="BV30">
        <f>SUMIF(总计总表!$F:$F,$A30,总计总表!CC:CC)</f>
        <v>-32.821100000000001</v>
      </c>
      <c r="BW30">
        <f>SUMIF(总计总表!$F:$F,$A30,总计总表!CD:CD)</f>
        <v>0</v>
      </c>
      <c r="BX30">
        <f>SUMIF(总计总表!$F:$F,$A30,总计总表!CE:CE)</f>
        <v>0</v>
      </c>
      <c r="BY30">
        <f>SUMIF(总计总表!$F:$F,$A30,总计总表!CF:CF)</f>
        <v>0</v>
      </c>
      <c r="BZ30">
        <f>SUMIF(总计总表!$F:$F,$A30,总计总表!CG:CG)</f>
        <v>0</v>
      </c>
      <c r="CA30">
        <f>SUMIF(总计总表!$F:$F,$A30,总计总表!CH:CH)</f>
        <v>0</v>
      </c>
      <c r="CB30">
        <f>SUMIF(总计总表!$F:$F,$A30,总计总表!CI:CI)</f>
        <v>0</v>
      </c>
      <c r="CC30">
        <f>SUMIF(总计总表!$F:$F,$A30,总计总表!CJ:CJ)</f>
        <v>0</v>
      </c>
      <c r="CD30">
        <f>SUMIF(总计总表!$F:$F,$A30,总计总表!CK:CK)</f>
        <v>0</v>
      </c>
      <c r="CE30">
        <f>SUMIF(总计总表!$F:$F,$A30,总计总表!CL:CL)</f>
        <v>0</v>
      </c>
    </row>
    <row r="31" spans="1:83" x14ac:dyDescent="0.25">
      <c r="A31" s="24">
        <v>4062</v>
      </c>
      <c r="B31">
        <f>SUMIF(总计总表!F:F,A31,总计总表!I:I)</f>
        <v>17</v>
      </c>
      <c r="C31">
        <f>SUMIF(总计总表!F:F,A31,总计总表!J:J)</f>
        <v>184.82999999999998</v>
      </c>
      <c r="D31">
        <f>SUMIF(总计总表!$F:$F,$A31,总计总表!K:K)</f>
        <v>18.12</v>
      </c>
      <c r="E31">
        <f>SUMIF(总计总表!$F:$F,$A31,总计总表!L:L)</f>
        <v>0</v>
      </c>
      <c r="F31">
        <f>SUMIF(总计总表!$F:$F,$A31,总计总表!M:M)</f>
        <v>-8.9400000000000013</v>
      </c>
      <c r="G31">
        <f>SUMIF(总计总表!$F:$F,$A31,总计总表!N:N)</f>
        <v>2.4000000000000004</v>
      </c>
      <c r="H31">
        <f>SUMIF(总计总表!$F:$F,$A31,总计总表!O:O)</f>
        <v>-2.4000000000000004</v>
      </c>
      <c r="I31">
        <f>SUMIF(总计总表!$F:$F,$A31,总计总表!P:P)</f>
        <v>-31.29</v>
      </c>
      <c r="J31">
        <f>SUMIF(总计总表!$F:$F,$A31,总计总表!Q:Q)</f>
        <v>-71.010000000000005</v>
      </c>
      <c r="K31">
        <f>SUMIF(总计总表!$F:$F,$A31,总计总表!R:R)</f>
        <v>0</v>
      </c>
      <c r="L31">
        <f>SUMIF(总计总表!$F:$F,$A31,总计总表!S:S)</f>
        <v>0</v>
      </c>
      <c r="M31">
        <f>SUMIF(总计总表!$F:$F,$A31,总计总表!T:T)</f>
        <v>91.710000000000008</v>
      </c>
      <c r="N31">
        <f>SUMIF(总计总表!$F:$F,$A31,总计总表!U:U)</f>
        <v>4</v>
      </c>
      <c r="O31">
        <f>SUMIF(总计总表!$F:$F,$A31,总计总表!V:V)</f>
        <v>-43.96</v>
      </c>
      <c r="P31">
        <f>SUMIF(总计总表!$F:$F,$A31,总计总表!W:W)</f>
        <v>0</v>
      </c>
      <c r="Q31">
        <f>SUMIF(总计总表!$F:$F,$A31,总计总表!X:X)</f>
        <v>0</v>
      </c>
      <c r="R31">
        <f>SUMIF(总计总表!$F:$F,$A31,总计总表!Y:Y)</f>
        <v>0</v>
      </c>
      <c r="S31">
        <f>SUMIF(总计总表!$F:$F,$A31,总计总表!Z:Z)</f>
        <v>-0.9</v>
      </c>
      <c r="T31">
        <f>SUMIF(总计总表!$F:$F,$A31,总计总表!AA:AA)</f>
        <v>0.9</v>
      </c>
      <c r="U31">
        <f>SUMIF(总计总表!$F:$F,$A31,总计总表!AB:AB)</f>
        <v>5.99</v>
      </c>
      <c r="V31">
        <f>SUMIF(总计总表!$F:$F,$A31,总计总表!AC:AC)</f>
        <v>0</v>
      </c>
      <c r="W31">
        <f>SUMIF(总计总表!$F:$F,$A31,总计总表!AD:AD)</f>
        <v>0</v>
      </c>
      <c r="X31">
        <f>SUMIF(总计总表!$F:$F,$A31,总计总表!AE:AE)</f>
        <v>0</v>
      </c>
      <c r="Y31">
        <f>SUMIF(总计总表!$F:$F,$A31,总计总表!AF:AF)</f>
        <v>-37.970000000000006</v>
      </c>
      <c r="Z31">
        <f>SUMIF(总计总表!$F:$F,$A31,总计总表!AG:AG)</f>
        <v>0</v>
      </c>
      <c r="AA31">
        <f>SUMIF(总计总表!$F:$F,$A31,总计总表!AH:AH)</f>
        <v>0</v>
      </c>
      <c r="AB31">
        <f>SUMIF(总计总表!$F:$F,$A31,总计总表!AI:AI)</f>
        <v>0</v>
      </c>
      <c r="AC31">
        <f>SUMIF(总计总表!$F:$F,$A31,总计总表!AJ:AJ)</f>
        <v>0</v>
      </c>
      <c r="AD31">
        <f>SUMIF(总计总表!$F:$F,$A31,总计总表!AK:AK)</f>
        <v>0</v>
      </c>
      <c r="AE31">
        <f>SUMIF(总计总表!$F:$F,$A31,总计总表!AL:AL)</f>
        <v>0</v>
      </c>
      <c r="AF31">
        <f>SUMIF(总计总表!$F:$F,$A31,总计总表!AM:AM)</f>
        <v>0</v>
      </c>
      <c r="AG31">
        <f>SUMIF(总计总表!$F:$F,$A31,总计总表!AN:AN)</f>
        <v>0</v>
      </c>
      <c r="AH31">
        <f>SUMIF(总计总表!$F:$F,$A31,总计总表!AO:AO)</f>
        <v>0</v>
      </c>
      <c r="AI31">
        <f>SUMIF(总计总表!$F:$F,$A31,总计总表!AP:AP)</f>
        <v>0</v>
      </c>
      <c r="AJ31">
        <f>SUMIF(总计总表!$F:$F,$A31,总计总表!AQ:AQ)</f>
        <v>0</v>
      </c>
      <c r="AK31">
        <f>SUMIF(总计总表!$F:$F,$A31,总计总表!AR:AR)</f>
        <v>0</v>
      </c>
      <c r="AL31">
        <f>SUMIF(总计总表!$F:$F,$A31,总计总表!AS:AS)</f>
        <v>0</v>
      </c>
      <c r="AM31">
        <f>SUMIF(总计总表!$F:$F,$A31,总计总表!AT:AT)</f>
        <v>0</v>
      </c>
      <c r="AN31">
        <f>SUMIF(总计总表!$F:$F,$A31,总计总表!AU:AU)</f>
        <v>0</v>
      </c>
      <c r="AO31">
        <f>SUMIF(总计总表!$F:$F,$A31,总计总表!AV:AV)</f>
        <v>-17.95</v>
      </c>
      <c r="AP31">
        <f>SUMIF(总计总表!$F:$F,$A31,总计总表!AW:AW)</f>
        <v>0</v>
      </c>
      <c r="AQ31">
        <f>SUMIF(总计总表!$F:$F,$A31,总计总表!AX:AX)</f>
        <v>-7.6321000000000012</v>
      </c>
      <c r="AR31">
        <f>SUMIF(总计总表!$F:$F,$A31,总计总表!AY:AY)</f>
        <v>0</v>
      </c>
      <c r="AS31">
        <f>SUMIF(总计总表!$F:$F,$A31,总计总表!AZ:AZ)</f>
        <v>0</v>
      </c>
      <c r="AT31">
        <f>SUMIF(总计总表!$F:$F,$A31,总计总表!BA:BA)</f>
        <v>0</v>
      </c>
      <c r="AU31">
        <f>SUMIF(总计总表!$F:$F,$A31,总计总表!BB:BB)</f>
        <v>0</v>
      </c>
      <c r="AV31">
        <f>SUMIF(总计总表!$F:$F,$A31,总计总表!BC:BC)</f>
        <v>0</v>
      </c>
      <c r="AW31">
        <f>SUMIF(总计总表!$F:$F,$A31,总计总表!BD:BD)</f>
        <v>0</v>
      </c>
      <c r="AX31">
        <f>SUMIF(总计总表!$F:$F,$A31,总计总表!BE:BE)</f>
        <v>0</v>
      </c>
      <c r="AY31">
        <f>SUMIF(总计总表!$F:$F,$A31,总计总表!BF:BF)</f>
        <v>28.157900000000005</v>
      </c>
      <c r="AZ31">
        <f>SUMIF(总计总表!$F:$F,$A31,总计总表!BG:BG)</f>
        <v>2.5132930272176535</v>
      </c>
      <c r="BA31">
        <f>SUMIF(总计总表!$F:$F,$A31,总计总表!BH:BH)</f>
        <v>183.02635000000004</v>
      </c>
      <c r="BB31">
        <f>SUMIF(总计总表!$F:$F,$A31,总计总表!BI:BI)</f>
        <v>0</v>
      </c>
      <c r="BC31">
        <f>SUMIF(总计总表!$F:$F,$A31,总计总表!BJ:BJ)</f>
        <v>0</v>
      </c>
      <c r="BD31">
        <f>SUMIF(总计总表!$F:$F,$A31,总计总表!BK:BK)</f>
        <v>0</v>
      </c>
      <c r="BE31">
        <f>SUMIF(总计总表!$F:$F,$A31,总计总表!BL:BL)</f>
        <v>0</v>
      </c>
      <c r="BF31">
        <f>SUMIF(总计总表!$F:$F,$A31,总计总表!BM:BM)</f>
        <v>0</v>
      </c>
      <c r="BG31">
        <f>SUMIF(总计总表!$F:$F,$A31,总计总表!BN:BN)</f>
        <v>0</v>
      </c>
      <c r="BH31">
        <f>SUMIF(总计总表!$F:$F,$A31,总计总表!BO:BO)</f>
        <v>0</v>
      </c>
      <c r="BI31">
        <f>SUMIF(总计总表!$F:$F,$A31,总计总表!BP:BP)</f>
        <v>0</v>
      </c>
      <c r="BJ31">
        <f>SUMIF(总计总表!$F:$F,$A31,总计总表!BQ:BQ)</f>
        <v>183.02635000000004</v>
      </c>
      <c r="BK31">
        <f>SUMIF(总计总表!$F:$F,$A31,总计总表!BR:BR)</f>
        <v>0</v>
      </c>
      <c r="BL31">
        <f>SUMIF(总计总表!$F:$F,$A31,总计总表!BS:BS)</f>
        <v>0</v>
      </c>
      <c r="BM31">
        <f>SUMIF(总计总表!$F:$F,$A31,总计总表!BT:BT)</f>
        <v>0</v>
      </c>
      <c r="BN31">
        <f>SUMIF(总计总表!$F:$F,$A31,总计总表!BU:BU)</f>
        <v>0</v>
      </c>
      <c r="BO31">
        <f>SUMIF(总计总表!$F:$F,$A31,总计总表!BV:BV)</f>
        <v>0</v>
      </c>
      <c r="BP31">
        <f>SUMIF(总计总表!$F:$F,$A31,总计总表!BW:BW)</f>
        <v>304.3</v>
      </c>
      <c r="BQ31">
        <f>SUMIF(总计总表!$F:$F,$A31,总计总表!BX:BX)</f>
        <v>225.42000000000002</v>
      </c>
      <c r="BR31">
        <f>SUMIF(总计总表!$F:$F,$A31,总计总表!BY:BY)</f>
        <v>0</v>
      </c>
      <c r="BS31">
        <f>SUMIF(总计总表!$F:$F,$A31,总计总表!BZ:BZ)</f>
        <v>0</v>
      </c>
      <c r="BT31">
        <f>SUMIF(总计总表!$F:$F,$A31,总计总表!CA:CA)</f>
        <v>0</v>
      </c>
      <c r="BU31">
        <f>SUMIF(总计总表!$F:$F,$A31,总计总表!CB:CB)</f>
        <v>0</v>
      </c>
      <c r="BV31">
        <f>SUMIF(总计总表!$F:$F,$A31,总计总表!CC:CC)</f>
        <v>-346.69364999999993</v>
      </c>
      <c r="BW31">
        <f>SUMIF(总计总表!$F:$F,$A31,总计总表!CD:CD)</f>
        <v>-2.3454191588948352</v>
      </c>
      <c r="BX31">
        <f>SUMIF(总计总表!$F:$F,$A31,总计总表!CE:CE)</f>
        <v>-5.1077722507488224</v>
      </c>
      <c r="BY31">
        <f>SUMIF(总计总表!$F:$F,$A31,总计总表!CF:CF)</f>
        <v>0</v>
      </c>
      <c r="BZ31">
        <f>SUMIF(总计总表!$F:$F,$A31,总计总表!CG:CG)</f>
        <v>0</v>
      </c>
      <c r="CA31">
        <f>SUMIF(总计总表!$F:$F,$A31,总计总表!CH:CH)</f>
        <v>0</v>
      </c>
      <c r="CB31">
        <f>SUMIF(总计总表!$F:$F,$A31,总计总表!CI:CI)</f>
        <v>0</v>
      </c>
      <c r="CC31">
        <f>SUMIF(总计总表!$F:$F,$A31,总计总表!CJ:CJ)</f>
        <v>0</v>
      </c>
      <c r="CD31">
        <f>SUMIF(总计总表!$F:$F,$A31,总计总表!CK:CK)</f>
        <v>0</v>
      </c>
      <c r="CE31">
        <f>SUMIF(总计总表!$F:$F,$A31,总计总表!CL:CL)</f>
        <v>0</v>
      </c>
    </row>
    <row r="32" spans="1:83" x14ac:dyDescent="0.25">
      <c r="A32" s="24">
        <v>4063</v>
      </c>
      <c r="B32">
        <f>SUMIF(总计总表!F:F,A32,总计总表!I:I)</f>
        <v>38</v>
      </c>
      <c r="C32">
        <f>SUMIF(总计总表!F:F,A32,总计总表!J:J)</f>
        <v>377.41</v>
      </c>
      <c r="D32">
        <f>SUMIF(总计总表!$F:$F,$A32,总计总表!K:K)</f>
        <v>6.6</v>
      </c>
      <c r="E32">
        <f>SUMIF(总计总表!$F:$F,$A32,总计总表!L:L)</f>
        <v>0</v>
      </c>
      <c r="F32">
        <f>SUMIF(总计总表!$F:$F,$A32,总计总表!M:M)</f>
        <v>-7</v>
      </c>
      <c r="G32">
        <f>SUMIF(总计总表!$F:$F,$A32,总计总表!N:N)</f>
        <v>5.34</v>
      </c>
      <c r="H32">
        <f>SUMIF(总计总表!$F:$F,$A32,总计总表!O:O)</f>
        <v>-5.34</v>
      </c>
      <c r="I32">
        <f>SUMIF(总计总表!$F:$F,$A32,总计总表!P:P)</f>
        <v>-64.139999999999986</v>
      </c>
      <c r="J32">
        <f>SUMIF(总计总表!$F:$F,$A32,总计总表!Q:Q)</f>
        <v>-136.41999999999999</v>
      </c>
      <c r="K32">
        <f>SUMIF(总计总表!$F:$F,$A32,总计总表!R:R)</f>
        <v>0</v>
      </c>
      <c r="L32">
        <f>SUMIF(总计总表!$F:$F,$A32,总计总表!S:S)</f>
        <v>0</v>
      </c>
      <c r="M32">
        <f>SUMIF(总计总表!$F:$F,$A32,总计总表!T:T)</f>
        <v>176.45000000000002</v>
      </c>
      <c r="N32">
        <f>SUMIF(总计总表!$F:$F,$A32,总计总表!U:U)</f>
        <v>2</v>
      </c>
      <c r="O32">
        <f>SUMIF(总计总表!$F:$F,$A32,总计总表!V:V)</f>
        <v>-20.98</v>
      </c>
      <c r="P32">
        <f>SUMIF(总计总表!$F:$F,$A32,总计总表!W:W)</f>
        <v>0</v>
      </c>
      <c r="Q32">
        <f>SUMIF(总计总表!$F:$F,$A32,总计总表!X:X)</f>
        <v>0</v>
      </c>
      <c r="R32">
        <f>SUMIF(总计总表!$F:$F,$A32,总计总表!Y:Y)</f>
        <v>0</v>
      </c>
      <c r="S32">
        <f>SUMIF(总计总表!$F:$F,$A32,总计总表!Z:Z)</f>
        <v>0</v>
      </c>
      <c r="T32">
        <f>SUMIF(总计总表!$F:$F,$A32,总计总表!AA:AA)</f>
        <v>0</v>
      </c>
      <c r="U32">
        <f>SUMIF(总计总表!$F:$F,$A32,总计总表!AB:AB)</f>
        <v>2.8600000000000003</v>
      </c>
      <c r="V32">
        <f>SUMIF(总计总表!$F:$F,$A32,总计总表!AC:AC)</f>
        <v>0</v>
      </c>
      <c r="W32">
        <f>SUMIF(总计总表!$F:$F,$A32,总计总表!AD:AD)</f>
        <v>0</v>
      </c>
      <c r="X32">
        <f>SUMIF(总计总表!$F:$F,$A32,总计总表!AE:AE)</f>
        <v>0</v>
      </c>
      <c r="Y32">
        <f>SUMIF(总计总表!$F:$F,$A32,总计总表!AF:AF)</f>
        <v>-18.12</v>
      </c>
      <c r="Z32">
        <f>SUMIF(总计总表!$F:$F,$A32,总计总表!AG:AG)</f>
        <v>0</v>
      </c>
      <c r="AA32">
        <f>SUMIF(总计总表!$F:$F,$A32,总计总表!AH:AH)</f>
        <v>0</v>
      </c>
      <c r="AB32">
        <f>SUMIF(总计总表!$F:$F,$A32,总计总表!AI:AI)</f>
        <v>0</v>
      </c>
      <c r="AC32">
        <f>SUMIF(总计总表!$F:$F,$A32,总计总表!AJ:AJ)</f>
        <v>0</v>
      </c>
      <c r="AD32">
        <f>SUMIF(总计总表!$F:$F,$A32,总计总表!AK:AK)</f>
        <v>0</v>
      </c>
      <c r="AE32">
        <f>SUMIF(总计总表!$F:$F,$A32,总计总表!AL:AL)</f>
        <v>0</v>
      </c>
      <c r="AF32">
        <f>SUMIF(总计总表!$F:$F,$A32,总计总表!AM:AM)</f>
        <v>0</v>
      </c>
      <c r="AG32">
        <f>SUMIF(总计总表!$F:$F,$A32,总计总表!AN:AN)</f>
        <v>0</v>
      </c>
      <c r="AH32">
        <f>SUMIF(总计总表!$F:$F,$A32,总计总表!AO:AO)</f>
        <v>0</v>
      </c>
      <c r="AI32">
        <f>SUMIF(总计总表!$F:$F,$A32,总计总表!AP:AP)</f>
        <v>0</v>
      </c>
      <c r="AJ32">
        <f>SUMIF(总计总表!$F:$F,$A32,总计总表!AQ:AQ)</f>
        <v>0</v>
      </c>
      <c r="AK32">
        <f>SUMIF(总计总表!$F:$F,$A32,总计总表!AR:AR)</f>
        <v>0</v>
      </c>
      <c r="AL32">
        <f>SUMIF(总计总表!$F:$F,$A32,总计总表!AS:AS)</f>
        <v>0</v>
      </c>
      <c r="AM32">
        <f>SUMIF(总计总表!$F:$F,$A32,总计总表!AT:AT)</f>
        <v>0</v>
      </c>
      <c r="AN32">
        <f>SUMIF(总计总表!$F:$F,$A32,总计总表!AU:AU)</f>
        <v>0</v>
      </c>
      <c r="AO32">
        <f>SUMIF(总计总表!$F:$F,$A32,总计总表!AV:AV)</f>
        <v>-7.18</v>
      </c>
      <c r="AP32">
        <f>SUMIF(总计总表!$F:$F,$A32,总计总表!AW:AW)</f>
        <v>0</v>
      </c>
      <c r="AQ32">
        <f>SUMIF(总计总表!$F:$F,$A32,总计总表!AX:AX)</f>
        <v>-10.331999999999999</v>
      </c>
      <c r="AR32">
        <f>SUMIF(总计总表!$F:$F,$A32,总计总表!AY:AY)</f>
        <v>0</v>
      </c>
      <c r="AS32">
        <f>SUMIF(总计总表!$F:$F,$A32,总计总表!AZ:AZ)</f>
        <v>0</v>
      </c>
      <c r="AT32">
        <f>SUMIF(总计总表!$F:$F,$A32,总计总表!BA:BA)</f>
        <v>0</v>
      </c>
      <c r="AU32">
        <f>SUMIF(总计总表!$F:$F,$A32,总计总表!BB:BB)</f>
        <v>0</v>
      </c>
      <c r="AV32">
        <f>SUMIF(总计总表!$F:$F,$A32,总计总表!BC:BC)</f>
        <v>0</v>
      </c>
      <c r="AW32">
        <f>SUMIF(总计总表!$F:$F,$A32,总计总表!BD:BD)</f>
        <v>0</v>
      </c>
      <c r="AX32">
        <f>SUMIF(总计总表!$F:$F,$A32,总计总表!BE:BE)</f>
        <v>0</v>
      </c>
      <c r="AY32">
        <f>SUMIF(总计总表!$F:$F,$A32,总计总表!BF:BF)</f>
        <v>140.81799999999998</v>
      </c>
      <c r="AZ32">
        <f>SUMIF(总计总表!$F:$F,$A32,总计总表!BG:BG)</f>
        <v>3.9806026676695061</v>
      </c>
      <c r="BA32">
        <f>SUMIF(总计总表!$F:$F,$A32,总计总表!BH:BH)</f>
        <v>915.31700000000001</v>
      </c>
      <c r="BB32">
        <f>SUMIF(总计总表!$F:$F,$A32,总计总表!BI:BI)</f>
        <v>0</v>
      </c>
      <c r="BC32">
        <f>SUMIF(总计总表!$F:$F,$A32,总计总表!BJ:BJ)</f>
        <v>0</v>
      </c>
      <c r="BD32">
        <f>SUMIF(总计总表!$F:$F,$A32,总计总表!BK:BK)</f>
        <v>0</v>
      </c>
      <c r="BE32">
        <f>SUMIF(总计总表!$F:$F,$A32,总计总表!BL:BL)</f>
        <v>0</v>
      </c>
      <c r="BF32">
        <f>SUMIF(总计总表!$F:$F,$A32,总计总表!BM:BM)</f>
        <v>0</v>
      </c>
      <c r="BG32">
        <f>SUMIF(总计总表!$F:$F,$A32,总计总表!BN:BN)</f>
        <v>0</v>
      </c>
      <c r="BH32">
        <f>SUMIF(总计总表!$F:$F,$A32,总计总表!BO:BO)</f>
        <v>0</v>
      </c>
      <c r="BI32">
        <f>SUMIF(总计总表!$F:$F,$A32,总计总表!BP:BP)</f>
        <v>0</v>
      </c>
      <c r="BJ32">
        <f>SUMIF(总计总表!$F:$F,$A32,总计总表!BQ:BQ)</f>
        <v>915.31700000000001</v>
      </c>
      <c r="BK32">
        <f>SUMIF(总计总表!$F:$F,$A32,总计总表!BR:BR)</f>
        <v>0</v>
      </c>
      <c r="BL32">
        <f>SUMIF(总计总表!$F:$F,$A32,总计总表!BS:BS)</f>
        <v>0</v>
      </c>
      <c r="BM32">
        <f>SUMIF(总计总表!$F:$F,$A32,总计总表!BT:BT)</f>
        <v>0</v>
      </c>
      <c r="BN32">
        <f>SUMIF(总计总表!$F:$F,$A32,总计总表!BU:BU)</f>
        <v>0</v>
      </c>
      <c r="BO32">
        <f>SUMIF(总计总表!$F:$F,$A32,总计总表!BV:BV)</f>
        <v>0</v>
      </c>
      <c r="BP32">
        <f>SUMIF(总计总表!$F:$F,$A32,总计总表!BW:BW)</f>
        <v>319.2</v>
      </c>
      <c r="BQ32">
        <f>SUMIF(总计总表!$F:$F,$A32,总计总表!BX:BX)</f>
        <v>503.87999999999994</v>
      </c>
      <c r="BR32">
        <f>SUMIF(总计总表!$F:$F,$A32,总计总表!BY:BY)</f>
        <v>0</v>
      </c>
      <c r="BS32">
        <f>SUMIF(总计总表!$F:$F,$A32,总计总表!BZ:BZ)</f>
        <v>0</v>
      </c>
      <c r="BT32">
        <f>SUMIF(总计总表!$F:$F,$A32,总计总表!CA:CA)</f>
        <v>0</v>
      </c>
      <c r="BU32">
        <f>SUMIF(总计总表!$F:$F,$A32,总计总表!CB:CB)</f>
        <v>0</v>
      </c>
      <c r="BV32">
        <f>SUMIF(总计总表!$F:$F,$A32,总计总表!CC:CC)</f>
        <v>92.236999999999938</v>
      </c>
      <c r="BW32">
        <f>SUMIF(总计总表!$F:$F,$A32,总计总表!CD:CD)</f>
        <v>-0.45048651920374272</v>
      </c>
      <c r="BX32">
        <f>SUMIF(总计总表!$F:$F,$A32,总计总表!CE:CE)</f>
        <v>-1.2689267247065024</v>
      </c>
      <c r="BY32">
        <f>SUMIF(总计总表!$F:$F,$A32,总计总表!CF:CF)</f>
        <v>0</v>
      </c>
      <c r="BZ32">
        <f>SUMIF(总计总表!$F:$F,$A32,总计总表!CG:CG)</f>
        <v>0</v>
      </c>
      <c r="CA32">
        <f>SUMIF(总计总表!$F:$F,$A32,总计总表!CH:CH)</f>
        <v>0</v>
      </c>
      <c r="CB32">
        <f>SUMIF(总计总表!$F:$F,$A32,总计总表!CI:CI)</f>
        <v>0</v>
      </c>
      <c r="CC32">
        <f>SUMIF(总计总表!$F:$F,$A32,总计总表!CJ:CJ)</f>
        <v>0</v>
      </c>
      <c r="CD32">
        <f>SUMIF(总计总表!$F:$F,$A32,总计总表!CK:CK)</f>
        <v>0</v>
      </c>
      <c r="CE32">
        <f>SUMIF(总计总表!$F:$F,$A32,总计总表!CL:CL)</f>
        <v>0</v>
      </c>
    </row>
    <row r="33" spans="1:83" x14ac:dyDescent="0.25">
      <c r="A33" s="24">
        <v>4064</v>
      </c>
      <c r="B33">
        <f>SUMIF(总计总表!F:F,A33,总计总表!I:I)</f>
        <v>0</v>
      </c>
      <c r="C33">
        <f>SUMIF(总计总表!F:F,A33,总计总表!J:J)</f>
        <v>0</v>
      </c>
      <c r="D33">
        <f>SUMIF(总计总表!$F:$F,$A33,总计总表!K:K)</f>
        <v>0</v>
      </c>
      <c r="E33">
        <f>SUMIF(总计总表!$F:$F,$A33,总计总表!L:L)</f>
        <v>0</v>
      </c>
      <c r="F33">
        <f>SUMIF(总计总表!$F:$F,$A33,总计总表!M:M)</f>
        <v>0</v>
      </c>
      <c r="G33">
        <f>SUMIF(总计总表!$F:$F,$A33,总计总表!N:N)</f>
        <v>0</v>
      </c>
      <c r="H33">
        <f>SUMIF(总计总表!$F:$F,$A33,总计总表!O:O)</f>
        <v>0</v>
      </c>
      <c r="I33">
        <f>SUMIF(总计总表!$F:$F,$A33,总计总表!P:P)</f>
        <v>0</v>
      </c>
      <c r="J33">
        <f>SUMIF(总计总表!$F:$F,$A33,总计总表!Q:Q)</f>
        <v>0</v>
      </c>
      <c r="K33">
        <f>SUMIF(总计总表!$F:$F,$A33,总计总表!R:R)</f>
        <v>0</v>
      </c>
      <c r="L33">
        <f>SUMIF(总计总表!$F:$F,$A33,总计总表!S:S)</f>
        <v>0</v>
      </c>
      <c r="M33">
        <f>SUMIF(总计总表!$F:$F,$A33,总计总表!T:T)</f>
        <v>0</v>
      </c>
      <c r="N33">
        <f>SUMIF(总计总表!$F:$F,$A33,总计总表!U:U)</f>
        <v>0</v>
      </c>
      <c r="O33">
        <f>SUMIF(总计总表!$F:$F,$A33,总计总表!V:V)</f>
        <v>0</v>
      </c>
      <c r="P33">
        <f>SUMIF(总计总表!$F:$F,$A33,总计总表!W:W)</f>
        <v>0</v>
      </c>
      <c r="Q33">
        <f>SUMIF(总计总表!$F:$F,$A33,总计总表!X:X)</f>
        <v>0</v>
      </c>
      <c r="R33">
        <f>SUMIF(总计总表!$F:$F,$A33,总计总表!Y:Y)</f>
        <v>0</v>
      </c>
      <c r="S33">
        <f>SUMIF(总计总表!$F:$F,$A33,总计总表!Z:Z)</f>
        <v>0</v>
      </c>
      <c r="T33">
        <f>SUMIF(总计总表!$F:$F,$A33,总计总表!AA:AA)</f>
        <v>0</v>
      </c>
      <c r="U33">
        <f>SUMIF(总计总表!$F:$F,$A33,总计总表!AB:AB)</f>
        <v>0</v>
      </c>
      <c r="V33">
        <f>SUMIF(总计总表!$F:$F,$A33,总计总表!AC:AC)</f>
        <v>0</v>
      </c>
      <c r="W33">
        <f>SUMIF(总计总表!$F:$F,$A33,总计总表!AD:AD)</f>
        <v>0</v>
      </c>
      <c r="X33">
        <f>SUMIF(总计总表!$F:$F,$A33,总计总表!AE:AE)</f>
        <v>0</v>
      </c>
      <c r="Y33">
        <f>SUMIF(总计总表!$F:$F,$A33,总计总表!AF:AF)</f>
        <v>0</v>
      </c>
      <c r="Z33">
        <f>SUMIF(总计总表!$F:$F,$A33,总计总表!AG:AG)</f>
        <v>0</v>
      </c>
      <c r="AA33">
        <f>SUMIF(总计总表!$F:$F,$A33,总计总表!AH:AH)</f>
        <v>0</v>
      </c>
      <c r="AB33">
        <f>SUMIF(总计总表!$F:$F,$A33,总计总表!AI:AI)</f>
        <v>0</v>
      </c>
      <c r="AC33">
        <f>SUMIF(总计总表!$F:$F,$A33,总计总表!AJ:AJ)</f>
        <v>0</v>
      </c>
      <c r="AD33">
        <f>SUMIF(总计总表!$F:$F,$A33,总计总表!AK:AK)</f>
        <v>0</v>
      </c>
      <c r="AE33">
        <f>SUMIF(总计总表!$F:$F,$A33,总计总表!AL:AL)</f>
        <v>0</v>
      </c>
      <c r="AF33">
        <f>SUMIF(总计总表!$F:$F,$A33,总计总表!AM:AM)</f>
        <v>0</v>
      </c>
      <c r="AG33">
        <f>SUMIF(总计总表!$F:$F,$A33,总计总表!AN:AN)</f>
        <v>0</v>
      </c>
      <c r="AH33">
        <f>SUMIF(总计总表!$F:$F,$A33,总计总表!AO:AO)</f>
        <v>0</v>
      </c>
      <c r="AI33">
        <f>SUMIF(总计总表!$F:$F,$A33,总计总表!AP:AP)</f>
        <v>0</v>
      </c>
      <c r="AJ33">
        <f>SUMIF(总计总表!$F:$F,$A33,总计总表!AQ:AQ)</f>
        <v>0</v>
      </c>
      <c r="AK33">
        <f>SUMIF(总计总表!$F:$F,$A33,总计总表!AR:AR)</f>
        <v>0</v>
      </c>
      <c r="AL33">
        <f>SUMIF(总计总表!$F:$F,$A33,总计总表!AS:AS)</f>
        <v>0</v>
      </c>
      <c r="AM33">
        <f>SUMIF(总计总表!$F:$F,$A33,总计总表!AT:AT)</f>
        <v>0</v>
      </c>
      <c r="AN33">
        <f>SUMIF(总计总表!$F:$F,$A33,总计总表!AU:AU)</f>
        <v>0</v>
      </c>
      <c r="AO33">
        <f>SUMIF(总计总表!$F:$F,$A33,总计总表!AV:AV)</f>
        <v>0</v>
      </c>
      <c r="AP33">
        <f>SUMIF(总计总表!$F:$F,$A33,总计总表!AW:AW)</f>
        <v>0</v>
      </c>
      <c r="AQ33">
        <f>SUMIF(总计总表!$F:$F,$A33,总计总表!AX:AX)</f>
        <v>-4.2759</v>
      </c>
      <c r="AR33">
        <f>SUMIF(总计总表!$F:$F,$A33,总计总表!AY:AY)</f>
        <v>0</v>
      </c>
      <c r="AS33">
        <f>SUMIF(总计总表!$F:$F,$A33,总计总表!AZ:AZ)</f>
        <v>-17.850000000000001</v>
      </c>
      <c r="AT33">
        <f>SUMIF(总计总表!$F:$F,$A33,总计总表!BA:BA)</f>
        <v>0</v>
      </c>
      <c r="AU33">
        <f>SUMIF(总计总表!$F:$F,$A33,总计总表!BB:BB)</f>
        <v>0</v>
      </c>
      <c r="AV33">
        <f>SUMIF(总计总表!$F:$F,$A33,总计总表!BC:BC)</f>
        <v>0</v>
      </c>
      <c r="AW33">
        <f>SUMIF(总计总表!$F:$F,$A33,总计总表!BD:BD)</f>
        <v>0</v>
      </c>
      <c r="AX33">
        <f>SUMIF(总计总表!$F:$F,$A33,总计总表!BE:BE)</f>
        <v>0</v>
      </c>
      <c r="AY33">
        <f>SUMIF(总计总表!$F:$F,$A33,总计总表!BF:BF)</f>
        <v>-22.125899999999998</v>
      </c>
      <c r="AZ33">
        <f>SUMIF(总计总表!$F:$F,$A33,总计总表!BG:BG)</f>
        <v>0</v>
      </c>
      <c r="BA33">
        <f>SUMIF(总计总表!$F:$F,$A33,总计总表!BH:BH)</f>
        <v>-143.81835000000001</v>
      </c>
      <c r="BB33">
        <f>SUMIF(总计总表!$F:$F,$A33,总计总表!BI:BI)</f>
        <v>0</v>
      </c>
      <c r="BC33">
        <f>SUMIF(总计总表!$F:$F,$A33,总计总表!BJ:BJ)</f>
        <v>0</v>
      </c>
      <c r="BD33">
        <f>SUMIF(总计总表!$F:$F,$A33,总计总表!BK:BK)</f>
        <v>0</v>
      </c>
      <c r="BE33">
        <f>SUMIF(总计总表!$F:$F,$A33,总计总表!BL:BL)</f>
        <v>0</v>
      </c>
      <c r="BF33">
        <f>SUMIF(总计总表!$F:$F,$A33,总计总表!BM:BM)</f>
        <v>0</v>
      </c>
      <c r="BG33">
        <f>SUMIF(总计总表!$F:$F,$A33,总计总表!BN:BN)</f>
        <v>0</v>
      </c>
      <c r="BH33">
        <f>SUMIF(总计总表!$F:$F,$A33,总计总表!BO:BO)</f>
        <v>0</v>
      </c>
      <c r="BI33">
        <f>SUMIF(总计总表!$F:$F,$A33,总计总表!BP:BP)</f>
        <v>0</v>
      </c>
      <c r="BJ33">
        <f>SUMIF(总计总表!$F:$F,$A33,总计总表!BQ:BQ)</f>
        <v>-143.81835000000001</v>
      </c>
      <c r="BK33">
        <f>SUMIF(总计总表!$F:$F,$A33,总计总表!BR:BR)</f>
        <v>0</v>
      </c>
      <c r="BL33">
        <f>SUMIF(总计总表!$F:$F,$A33,总计总表!BS:BS)</f>
        <v>0</v>
      </c>
      <c r="BM33">
        <f>SUMIF(总计总表!$F:$F,$A33,总计总表!BT:BT)</f>
        <v>0</v>
      </c>
      <c r="BN33">
        <f>SUMIF(总计总表!$F:$F,$A33,总计总表!BU:BU)</f>
        <v>0</v>
      </c>
      <c r="BO33">
        <f>SUMIF(总计总表!$F:$F,$A33,总计总表!BV:BV)</f>
        <v>0</v>
      </c>
      <c r="BP33">
        <f>SUMIF(总计总表!$F:$F,$A33,总计总表!BW:BW)</f>
        <v>0</v>
      </c>
      <c r="BQ33">
        <f>SUMIF(总计总表!$F:$F,$A33,总计总表!BX:BX)</f>
        <v>0</v>
      </c>
      <c r="BR33">
        <f>SUMIF(总计总表!$F:$F,$A33,总计总表!BY:BY)</f>
        <v>0</v>
      </c>
      <c r="BS33">
        <f>SUMIF(总计总表!$F:$F,$A33,总计总表!BZ:BZ)</f>
        <v>0</v>
      </c>
      <c r="BT33">
        <f>SUMIF(总计总表!$F:$F,$A33,总计总表!CA:CA)</f>
        <v>0</v>
      </c>
      <c r="BU33">
        <f>SUMIF(总计总表!$F:$F,$A33,总计总表!CB:CB)</f>
        <v>0</v>
      </c>
      <c r="BV33">
        <f>SUMIF(总计总表!$F:$F,$A33,总计总表!CC:CC)</f>
        <v>-143.81835000000001</v>
      </c>
      <c r="BW33">
        <f>SUMIF(总计总表!$F:$F,$A33,总计总表!CD:CD)</f>
        <v>0</v>
      </c>
      <c r="BX33">
        <f>SUMIF(总计总表!$F:$F,$A33,总计总表!CE:CE)</f>
        <v>0</v>
      </c>
      <c r="BY33">
        <f>SUMIF(总计总表!$F:$F,$A33,总计总表!CF:CF)</f>
        <v>0</v>
      </c>
      <c r="BZ33">
        <f>SUMIF(总计总表!$F:$F,$A33,总计总表!CG:CG)</f>
        <v>0</v>
      </c>
      <c r="CA33">
        <f>SUMIF(总计总表!$F:$F,$A33,总计总表!CH:CH)</f>
        <v>0</v>
      </c>
      <c r="CB33">
        <f>SUMIF(总计总表!$F:$F,$A33,总计总表!CI:CI)</f>
        <v>0</v>
      </c>
      <c r="CC33">
        <f>SUMIF(总计总表!$F:$F,$A33,总计总表!CJ:CJ)</f>
        <v>0</v>
      </c>
      <c r="CD33">
        <f>SUMIF(总计总表!$F:$F,$A33,总计总表!CK:CK)</f>
        <v>0</v>
      </c>
      <c r="CE33">
        <f>SUMIF(总计总表!$F:$F,$A33,总计总表!CL:CL)</f>
        <v>0</v>
      </c>
    </row>
    <row r="34" spans="1:83" x14ac:dyDescent="0.25">
      <c r="A34" s="24">
        <v>4080</v>
      </c>
      <c r="B34">
        <f>SUMIF(总计总表!F:F,A34,总计总表!I:I)</f>
        <v>1</v>
      </c>
      <c r="C34">
        <f>SUMIF(总计总表!F:F,A34,总计总表!J:J)</f>
        <v>14.99</v>
      </c>
      <c r="D34">
        <f>SUMIF(总计总表!$F:$F,$A34,总计总表!K:K)</f>
        <v>0</v>
      </c>
      <c r="E34">
        <f>SUMIF(总计总表!$F:$F,$A34,总计总表!L:L)</f>
        <v>0</v>
      </c>
      <c r="F34">
        <f>SUMIF(总计总表!$F:$F,$A34,总计总表!M:M)</f>
        <v>0</v>
      </c>
      <c r="G34">
        <f>SUMIF(总计总表!$F:$F,$A34,总计总表!N:N)</f>
        <v>0</v>
      </c>
      <c r="H34">
        <f>SUMIF(总计总表!$F:$F,$A34,总计总表!O:O)</f>
        <v>0</v>
      </c>
      <c r="I34">
        <f>SUMIF(总计总表!$F:$F,$A34,总计总表!P:P)</f>
        <v>-2.5499999999999998</v>
      </c>
      <c r="J34">
        <f>SUMIF(总计总表!$F:$F,$A34,总计总表!Q:Q)</f>
        <v>-3.68</v>
      </c>
      <c r="K34">
        <f>SUMIF(总计总表!$F:$F,$A34,总计总表!R:R)</f>
        <v>0</v>
      </c>
      <c r="L34">
        <f>SUMIF(总计总表!$F:$F,$A34,总计总表!S:S)</f>
        <v>0</v>
      </c>
      <c r="M34">
        <f>SUMIF(总计总表!$F:$F,$A34,总计总表!T:T)</f>
        <v>8.76</v>
      </c>
      <c r="N34">
        <f>SUMIF(总计总表!$F:$F,$A34,总计总表!U:U)</f>
        <v>0</v>
      </c>
      <c r="O34">
        <f>SUMIF(总计总表!$F:$F,$A34,总计总表!V:V)</f>
        <v>0</v>
      </c>
      <c r="P34">
        <f>SUMIF(总计总表!$F:$F,$A34,总计总表!W:W)</f>
        <v>0</v>
      </c>
      <c r="Q34">
        <f>SUMIF(总计总表!$F:$F,$A34,总计总表!X:X)</f>
        <v>0</v>
      </c>
      <c r="R34">
        <f>SUMIF(总计总表!$F:$F,$A34,总计总表!Y:Y)</f>
        <v>0</v>
      </c>
      <c r="S34">
        <f>SUMIF(总计总表!$F:$F,$A34,总计总表!Z:Z)</f>
        <v>0</v>
      </c>
      <c r="T34">
        <f>SUMIF(总计总表!$F:$F,$A34,总计总表!AA:AA)</f>
        <v>0</v>
      </c>
      <c r="U34">
        <f>SUMIF(总计总表!$F:$F,$A34,总计总表!AB:AB)</f>
        <v>0</v>
      </c>
      <c r="V34">
        <f>SUMIF(总计总表!$F:$F,$A34,总计总表!AC:AC)</f>
        <v>0</v>
      </c>
      <c r="W34">
        <f>SUMIF(总计总表!$F:$F,$A34,总计总表!AD:AD)</f>
        <v>0</v>
      </c>
      <c r="X34">
        <f>SUMIF(总计总表!$F:$F,$A34,总计总表!AE:AE)</f>
        <v>0</v>
      </c>
      <c r="Y34">
        <f>SUMIF(总计总表!$F:$F,$A34,总计总表!AF:AF)</f>
        <v>0</v>
      </c>
      <c r="Z34">
        <f>SUMIF(总计总表!$F:$F,$A34,总计总表!AG:AG)</f>
        <v>0</v>
      </c>
      <c r="AA34">
        <f>SUMIF(总计总表!$F:$F,$A34,总计总表!AH:AH)</f>
        <v>0</v>
      </c>
      <c r="AB34">
        <f>SUMIF(总计总表!$F:$F,$A34,总计总表!AI:AI)</f>
        <v>0</v>
      </c>
      <c r="AC34">
        <f>SUMIF(总计总表!$F:$F,$A34,总计总表!AJ:AJ)</f>
        <v>0</v>
      </c>
      <c r="AD34">
        <f>SUMIF(总计总表!$F:$F,$A34,总计总表!AK:AK)</f>
        <v>0</v>
      </c>
      <c r="AE34">
        <f>SUMIF(总计总表!$F:$F,$A34,总计总表!AL:AL)</f>
        <v>0</v>
      </c>
      <c r="AF34">
        <f>SUMIF(总计总表!$F:$F,$A34,总计总表!AM:AM)</f>
        <v>0</v>
      </c>
      <c r="AG34">
        <f>SUMIF(总计总表!$F:$F,$A34,总计总表!AN:AN)</f>
        <v>0</v>
      </c>
      <c r="AH34">
        <f>SUMIF(总计总表!$F:$F,$A34,总计总表!AO:AO)</f>
        <v>0</v>
      </c>
      <c r="AI34">
        <f>SUMIF(总计总表!$F:$F,$A34,总计总表!AP:AP)</f>
        <v>0</v>
      </c>
      <c r="AJ34">
        <f>SUMIF(总计总表!$F:$F,$A34,总计总表!AQ:AQ)</f>
        <v>0</v>
      </c>
      <c r="AK34">
        <f>SUMIF(总计总表!$F:$F,$A34,总计总表!AR:AR)</f>
        <v>0</v>
      </c>
      <c r="AL34">
        <f>SUMIF(总计总表!$F:$F,$A34,总计总表!AS:AS)</f>
        <v>0</v>
      </c>
      <c r="AM34">
        <f>SUMIF(总计总表!$F:$F,$A34,总计总表!AT:AT)</f>
        <v>0</v>
      </c>
      <c r="AN34">
        <f>SUMIF(总计总表!$F:$F,$A34,总计总表!AU:AU)</f>
        <v>0</v>
      </c>
      <c r="AO34">
        <f>SUMIF(总计总表!$F:$F,$A34,总计总表!AV:AV)</f>
        <v>0</v>
      </c>
      <c r="AP34">
        <f>SUMIF(总计总表!$F:$F,$A34,总计总表!AW:AW)</f>
        <v>0</v>
      </c>
      <c r="AQ34">
        <f>SUMIF(总计总表!$F:$F,$A34,总计总表!AX:AX)</f>
        <v>-2.9997000000000003</v>
      </c>
      <c r="AR34">
        <f>SUMIF(总计总表!$F:$F,$A34,总计总表!AY:AY)</f>
        <v>0</v>
      </c>
      <c r="AS34">
        <f>SUMIF(总计总表!$F:$F,$A34,总计总表!AZ:AZ)</f>
        <v>-12.45</v>
      </c>
      <c r="AT34">
        <f>SUMIF(总计总表!$F:$F,$A34,总计总表!BA:BA)</f>
        <v>0</v>
      </c>
      <c r="AU34">
        <f>SUMIF(总计总表!$F:$F,$A34,总计总表!BB:BB)</f>
        <v>0</v>
      </c>
      <c r="AV34">
        <f>SUMIF(总计总表!$F:$F,$A34,总计总表!BC:BC)</f>
        <v>0</v>
      </c>
      <c r="AW34">
        <f>SUMIF(总计总表!$F:$F,$A34,总计总表!BD:BD)</f>
        <v>0</v>
      </c>
      <c r="AX34">
        <f>SUMIF(总计总表!$F:$F,$A34,总计总表!BE:BE)</f>
        <v>0</v>
      </c>
      <c r="AY34">
        <f>SUMIF(总计总表!$F:$F,$A34,总计总表!BF:BF)</f>
        <v>-6.6896999999999984</v>
      </c>
      <c r="AZ34">
        <f>SUMIF(总计总表!$F:$F,$A34,总计总表!BG:BG)</f>
        <v>0.44673115410273517</v>
      </c>
      <c r="BA34">
        <f>SUMIF(总计总表!$F:$F,$A34,总计总表!BH:BH)</f>
        <v>-43.483050000000006</v>
      </c>
      <c r="BB34">
        <f>SUMIF(总计总表!$F:$F,$A34,总计总表!BI:BI)</f>
        <v>0</v>
      </c>
      <c r="BC34">
        <f>SUMIF(总计总表!$F:$F,$A34,总计总表!BJ:BJ)</f>
        <v>0</v>
      </c>
      <c r="BD34">
        <f>SUMIF(总计总表!$F:$F,$A34,总计总表!BK:BK)</f>
        <v>0</v>
      </c>
      <c r="BE34">
        <f>SUMIF(总计总表!$F:$F,$A34,总计总表!BL:BL)</f>
        <v>0</v>
      </c>
      <c r="BF34">
        <f>SUMIF(总计总表!$F:$F,$A34,总计总表!BM:BM)</f>
        <v>0</v>
      </c>
      <c r="BG34">
        <f>SUMIF(总计总表!$F:$F,$A34,总计总表!BN:BN)</f>
        <v>0</v>
      </c>
      <c r="BH34">
        <f>SUMIF(总计总表!$F:$F,$A34,总计总表!BO:BO)</f>
        <v>0</v>
      </c>
      <c r="BI34">
        <f>SUMIF(总计总表!$F:$F,$A34,总计总表!BP:BP)</f>
        <v>0</v>
      </c>
      <c r="BJ34">
        <f>SUMIF(总计总表!$F:$F,$A34,总计总表!BQ:BQ)</f>
        <v>-43.483050000000006</v>
      </c>
      <c r="BK34">
        <f>SUMIF(总计总表!$F:$F,$A34,总计总表!BR:BR)</f>
        <v>0</v>
      </c>
      <c r="BL34">
        <f>SUMIF(总计总表!$F:$F,$A34,总计总表!BS:BS)</f>
        <v>0</v>
      </c>
      <c r="BM34">
        <f>SUMIF(总计总表!$F:$F,$A34,总计总表!BT:BT)</f>
        <v>0</v>
      </c>
      <c r="BN34">
        <f>SUMIF(总计总表!$F:$F,$A34,总计总表!BU:BU)</f>
        <v>0</v>
      </c>
      <c r="BO34">
        <f>SUMIF(总计总表!$F:$F,$A34,总计总表!BV:BV)</f>
        <v>0</v>
      </c>
      <c r="BP34">
        <f>SUMIF(总计总表!$F:$F,$A34,总计总表!BW:BW)</f>
        <v>16.899999999999999</v>
      </c>
      <c r="BQ34">
        <f>SUMIF(总计总表!$F:$F,$A34,总计总表!BX:BX)</f>
        <v>13.26</v>
      </c>
      <c r="BR34">
        <f>SUMIF(总计总表!$F:$F,$A34,总计总表!BY:BY)</f>
        <v>0</v>
      </c>
      <c r="BS34">
        <f>SUMIF(总计总表!$F:$F,$A34,总计总表!BZ:BZ)</f>
        <v>0</v>
      </c>
      <c r="BT34">
        <f>SUMIF(总计总表!$F:$F,$A34,总计总表!CA:CA)</f>
        <v>0</v>
      </c>
      <c r="BU34">
        <f>SUMIF(总计总表!$F:$F,$A34,总计总表!CB:CB)</f>
        <v>0</v>
      </c>
      <c r="BV34">
        <f>SUMIF(总计总表!$F:$F,$A34,总计总表!CC:CC)</f>
        <v>-73.643049999999988</v>
      </c>
      <c r="BW34">
        <f>SUMIF(总计总表!$F:$F,$A34,总计总表!CD:CD)</f>
        <v>0.13719146097398269</v>
      </c>
      <c r="BX34">
        <f>SUMIF(总计总表!$F:$F,$A34,总计总表!CE:CE)</f>
        <v>0.44321120689655191</v>
      </c>
      <c r="BY34">
        <f>SUMIF(总计总表!$F:$F,$A34,总计总表!CF:CF)</f>
        <v>0</v>
      </c>
      <c r="BZ34">
        <f>SUMIF(总计总表!$F:$F,$A34,总计总表!CG:CG)</f>
        <v>0</v>
      </c>
      <c r="CA34">
        <f>SUMIF(总计总表!$F:$F,$A34,总计总表!CH:CH)</f>
        <v>0</v>
      </c>
      <c r="CB34">
        <f>SUMIF(总计总表!$F:$F,$A34,总计总表!CI:CI)</f>
        <v>0</v>
      </c>
      <c r="CC34">
        <f>SUMIF(总计总表!$F:$F,$A34,总计总表!CJ:CJ)</f>
        <v>0</v>
      </c>
      <c r="CD34">
        <f>SUMIF(总计总表!$F:$F,$A34,总计总表!CK:CK)</f>
        <v>0</v>
      </c>
      <c r="CE34">
        <f>SUMIF(总计总表!$F:$F,$A34,总计总表!CL:CL)</f>
        <v>0</v>
      </c>
    </row>
    <row r="35" spans="1:83" x14ac:dyDescent="0.25">
      <c r="A35" s="24">
        <v>4101</v>
      </c>
      <c r="B35">
        <f>SUMIF(总计总表!F:F,A35,总计总表!I:I)</f>
        <v>38</v>
      </c>
      <c r="C35">
        <f>SUMIF(总计总表!F:F,A35,总计总表!J:J)</f>
        <v>431.62000000000006</v>
      </c>
      <c r="D35">
        <f>SUMIF(总计总表!$F:$F,$A35,总计总表!K:K)</f>
        <v>11.66</v>
      </c>
      <c r="E35">
        <f>SUMIF(总计总表!$F:$F,$A35,总计总表!L:L)</f>
        <v>0</v>
      </c>
      <c r="F35">
        <f>SUMIF(总计总表!$F:$F,$A35,总计总表!M:M)</f>
        <v>-15.18</v>
      </c>
      <c r="G35">
        <f>SUMIF(总计总表!$F:$F,$A35,总计总表!N:N)</f>
        <v>5.65</v>
      </c>
      <c r="H35">
        <f>SUMIF(总计总表!$F:$F,$A35,总计总表!O:O)</f>
        <v>-5.65</v>
      </c>
      <c r="I35">
        <f>SUMIF(总计总表!$F:$F,$A35,总计总表!P:P)</f>
        <v>-72.81</v>
      </c>
      <c r="J35">
        <f>SUMIF(总计总表!$F:$F,$A35,总计总表!Q:Q)</f>
        <v>-139.84</v>
      </c>
      <c r="K35">
        <f>SUMIF(总计总表!$F:$F,$A35,总计总表!R:R)</f>
        <v>0</v>
      </c>
      <c r="L35">
        <f>SUMIF(总计总表!$F:$F,$A35,总计总表!S:S)</f>
        <v>0</v>
      </c>
      <c r="M35">
        <f>SUMIF(总计总表!$F:$F,$A35,总计总表!T:T)</f>
        <v>215.45</v>
      </c>
      <c r="N35">
        <f>SUMIF(总计总表!$F:$F,$A35,总计总表!U:U)</f>
        <v>7</v>
      </c>
      <c r="O35">
        <f>SUMIF(总计总表!$F:$F,$A35,总计总表!V:V)</f>
        <v>-76.36</v>
      </c>
      <c r="P35">
        <f>SUMIF(总计总表!$F:$F,$A35,总计总表!W:W)</f>
        <v>-3.19</v>
      </c>
      <c r="Q35">
        <f>SUMIF(总计总表!$F:$F,$A35,总计总表!X:X)</f>
        <v>0</v>
      </c>
      <c r="R35">
        <f>SUMIF(总计总表!$F:$F,$A35,总计总表!Y:Y)</f>
        <v>3.31</v>
      </c>
      <c r="S35">
        <f>SUMIF(总计总表!$F:$F,$A35,总计总表!Z:Z)</f>
        <v>-0.7</v>
      </c>
      <c r="T35">
        <f>SUMIF(总计总表!$F:$F,$A35,总计总表!AA:AA)</f>
        <v>0.7</v>
      </c>
      <c r="U35">
        <f>SUMIF(总计总表!$F:$F,$A35,总计总表!AB:AB)</f>
        <v>10.38</v>
      </c>
      <c r="V35">
        <f>SUMIF(总计总表!$F:$F,$A35,总计总表!AC:AC)</f>
        <v>0</v>
      </c>
      <c r="W35">
        <f>SUMIF(总计总表!$F:$F,$A35,总计总表!AD:AD)</f>
        <v>0</v>
      </c>
      <c r="X35">
        <f>SUMIF(总计总表!$F:$F,$A35,总计总表!AE:AE)</f>
        <v>0</v>
      </c>
      <c r="Y35">
        <f>SUMIF(总计总表!$F:$F,$A35,总计总表!AF:AF)</f>
        <v>-65.86</v>
      </c>
      <c r="Z35">
        <f>SUMIF(总计总表!$F:$F,$A35,总计总表!AG:AG)</f>
        <v>0</v>
      </c>
      <c r="AA35">
        <f>SUMIF(总计总表!$F:$F,$A35,总计总表!AH:AH)</f>
        <v>0</v>
      </c>
      <c r="AB35">
        <f>SUMIF(总计总表!$F:$F,$A35,总计总表!AI:AI)</f>
        <v>0</v>
      </c>
      <c r="AC35">
        <f>SUMIF(总计总表!$F:$F,$A35,总计总表!AJ:AJ)</f>
        <v>0</v>
      </c>
      <c r="AD35">
        <f>SUMIF(总计总表!$F:$F,$A35,总计总表!AK:AK)</f>
        <v>0</v>
      </c>
      <c r="AE35">
        <f>SUMIF(总计总表!$F:$F,$A35,总计总表!AL:AL)</f>
        <v>0</v>
      </c>
      <c r="AF35">
        <f>SUMIF(总计总表!$F:$F,$A35,总计总表!AM:AM)</f>
        <v>0</v>
      </c>
      <c r="AG35">
        <f>SUMIF(总计总表!$F:$F,$A35,总计总表!AN:AN)</f>
        <v>0</v>
      </c>
      <c r="AH35">
        <f>SUMIF(总计总表!$F:$F,$A35,总计总表!AO:AO)</f>
        <v>0</v>
      </c>
      <c r="AI35">
        <f>SUMIF(总计总表!$F:$F,$A35,总计总表!AP:AP)</f>
        <v>0</v>
      </c>
      <c r="AJ35">
        <f>SUMIF(总计总表!$F:$F,$A35,总计总表!AQ:AQ)</f>
        <v>0</v>
      </c>
      <c r="AK35">
        <f>SUMIF(总计总表!$F:$F,$A35,总计总表!AR:AR)</f>
        <v>0</v>
      </c>
      <c r="AL35">
        <f>SUMIF(总计总表!$F:$F,$A35,总计总表!AS:AS)</f>
        <v>0</v>
      </c>
      <c r="AM35">
        <f>SUMIF(总计总表!$F:$F,$A35,总计总表!AT:AT)</f>
        <v>0</v>
      </c>
      <c r="AN35">
        <f>SUMIF(总计总表!$F:$F,$A35,总计总表!AU:AU)</f>
        <v>0</v>
      </c>
      <c r="AO35">
        <f>SUMIF(总计总表!$F:$F,$A35,总计总表!AV:AV)</f>
        <v>-18.400000000000002</v>
      </c>
      <c r="AP35">
        <f>SUMIF(总计总表!$F:$F,$A35,总计总表!AW:AW)</f>
        <v>0</v>
      </c>
      <c r="AQ35">
        <f>SUMIF(总计总表!$F:$F,$A35,总计总表!AX:AX)</f>
        <v>-11.524200000000002</v>
      </c>
      <c r="AR35">
        <f>SUMIF(总计总表!$F:$F,$A35,总计总表!AY:AY)</f>
        <v>0</v>
      </c>
      <c r="AS35">
        <f>SUMIF(总计总表!$F:$F,$A35,总计总表!AZ:AZ)</f>
        <v>0</v>
      </c>
      <c r="AT35">
        <f>SUMIF(总计总表!$F:$F,$A35,总计总表!BA:BA)</f>
        <v>0</v>
      </c>
      <c r="AU35">
        <f>SUMIF(总计总表!$F:$F,$A35,总计总表!BB:BB)</f>
        <v>0</v>
      </c>
      <c r="AV35">
        <f>SUMIF(总计总表!$F:$F,$A35,总计总表!BC:BC)</f>
        <v>0</v>
      </c>
      <c r="AW35">
        <f>SUMIF(总计总表!$F:$F,$A35,总计总表!BD:BD)</f>
        <v>0</v>
      </c>
      <c r="AX35">
        <f>SUMIF(总计总表!$F:$F,$A35,总计总表!BE:BE)</f>
        <v>0</v>
      </c>
      <c r="AY35">
        <f>SUMIF(总计总表!$F:$F,$A35,总计总表!BF:BF)</f>
        <v>119.6658</v>
      </c>
      <c r="AZ35">
        <f>SUMIF(总计总表!$F:$F,$A35,总计总表!BG:BG)</f>
        <v>1.9649849919309268</v>
      </c>
      <c r="BA35">
        <f>SUMIF(总计总表!$F:$F,$A35,总计总表!BH:BH)</f>
        <v>777.82770000000005</v>
      </c>
      <c r="BB35">
        <f>SUMIF(总计总表!$F:$F,$A35,总计总表!BI:BI)</f>
        <v>0</v>
      </c>
      <c r="BC35">
        <f>SUMIF(总计总表!$F:$F,$A35,总计总表!BJ:BJ)</f>
        <v>0</v>
      </c>
      <c r="BD35">
        <f>SUMIF(总计总表!$F:$F,$A35,总计总表!BK:BK)</f>
        <v>0</v>
      </c>
      <c r="BE35">
        <f>SUMIF(总计总表!$F:$F,$A35,总计总表!BL:BL)</f>
        <v>0</v>
      </c>
      <c r="BF35">
        <f>SUMIF(总计总表!$F:$F,$A35,总计总表!BM:BM)</f>
        <v>0</v>
      </c>
      <c r="BG35">
        <f>SUMIF(总计总表!$F:$F,$A35,总计总表!BN:BN)</f>
        <v>0</v>
      </c>
      <c r="BH35">
        <f>SUMIF(总计总表!$F:$F,$A35,总计总表!BO:BO)</f>
        <v>0</v>
      </c>
      <c r="BI35">
        <f>SUMIF(总计总表!$F:$F,$A35,总计总表!BP:BP)</f>
        <v>0</v>
      </c>
      <c r="BJ35">
        <f>SUMIF(总计总表!$F:$F,$A35,总计总表!BQ:BQ)</f>
        <v>777.82770000000005</v>
      </c>
      <c r="BK35">
        <f>SUMIF(总计总表!$F:$F,$A35,总计总表!BR:BR)</f>
        <v>0</v>
      </c>
      <c r="BL35">
        <f>SUMIF(总计总表!$F:$F,$A35,总计总表!BS:BS)</f>
        <v>0</v>
      </c>
      <c r="BM35">
        <f>SUMIF(总计总表!$F:$F,$A35,总计总表!BT:BT)</f>
        <v>0</v>
      </c>
      <c r="BN35">
        <f>SUMIF(总计总表!$F:$F,$A35,总计总表!BU:BU)</f>
        <v>0</v>
      </c>
      <c r="BO35">
        <f>SUMIF(总计总表!$F:$F,$A35,总计总表!BV:BV)</f>
        <v>0</v>
      </c>
      <c r="BP35">
        <f>SUMIF(总计总表!$F:$F,$A35,总计总表!BW:BW)</f>
        <v>851.19999999999982</v>
      </c>
      <c r="BQ35">
        <f>SUMIF(总计总表!$F:$F,$A35,总计总表!BX:BX)</f>
        <v>503.87999999999994</v>
      </c>
      <c r="BR35">
        <f>SUMIF(总计总表!$F:$F,$A35,总计总表!BY:BY)</f>
        <v>0</v>
      </c>
      <c r="BS35">
        <f>SUMIF(总计总表!$F:$F,$A35,总计总表!BZ:BZ)</f>
        <v>0</v>
      </c>
      <c r="BT35">
        <f>SUMIF(总计总表!$F:$F,$A35,总计总表!CA:CA)</f>
        <v>0</v>
      </c>
      <c r="BU35">
        <f>SUMIF(总计总表!$F:$F,$A35,总计总表!CB:CB)</f>
        <v>0</v>
      </c>
      <c r="BV35">
        <f>SUMIF(总计总表!$F:$F,$A35,总计总表!CC:CC)</f>
        <v>-577.25229999999999</v>
      </c>
      <c r="BW35">
        <f>SUMIF(总计总表!$F:$F,$A35,总计总表!CD:CD)</f>
        <v>-3.2239087370448258</v>
      </c>
      <c r="BX35">
        <f>SUMIF(总计总表!$F:$F,$A35,总计总表!CE:CE)</f>
        <v>-6.6181692773014991</v>
      </c>
      <c r="BY35">
        <f>SUMIF(总计总表!$F:$F,$A35,总计总表!CF:CF)</f>
        <v>0</v>
      </c>
      <c r="BZ35">
        <f>SUMIF(总计总表!$F:$F,$A35,总计总表!CG:CG)</f>
        <v>0</v>
      </c>
      <c r="CA35">
        <f>SUMIF(总计总表!$F:$F,$A35,总计总表!CH:CH)</f>
        <v>0</v>
      </c>
      <c r="CB35">
        <f>SUMIF(总计总表!$F:$F,$A35,总计总表!CI:CI)</f>
        <v>0</v>
      </c>
      <c r="CC35">
        <f>SUMIF(总计总表!$F:$F,$A35,总计总表!CJ:CJ)</f>
        <v>0</v>
      </c>
      <c r="CD35">
        <f>SUMIF(总计总表!$F:$F,$A35,总计总表!CK:CK)</f>
        <v>0</v>
      </c>
      <c r="CE35">
        <f>SUMIF(总计总表!$F:$F,$A35,总计总表!CL:CL)</f>
        <v>0</v>
      </c>
    </row>
    <row r="36" spans="1:83" x14ac:dyDescent="0.25">
      <c r="A36" s="24">
        <v>4109</v>
      </c>
      <c r="B36">
        <f>SUMIF(总计总表!F:F,A36,总计总表!I:I)</f>
        <v>0</v>
      </c>
      <c r="C36">
        <f>SUMIF(总计总表!F:F,A36,总计总表!J:J)</f>
        <v>0</v>
      </c>
      <c r="D36">
        <f>SUMIF(总计总表!$F:$F,$A36,总计总表!K:K)</f>
        <v>0</v>
      </c>
      <c r="E36">
        <f>SUMIF(总计总表!$F:$F,$A36,总计总表!L:L)</f>
        <v>0</v>
      </c>
      <c r="F36">
        <f>SUMIF(总计总表!$F:$F,$A36,总计总表!M:M)</f>
        <v>0</v>
      </c>
      <c r="G36">
        <f>SUMIF(总计总表!$F:$F,$A36,总计总表!N:N)</f>
        <v>0</v>
      </c>
      <c r="H36">
        <f>SUMIF(总计总表!$F:$F,$A36,总计总表!O:O)</f>
        <v>0</v>
      </c>
      <c r="I36">
        <f>SUMIF(总计总表!$F:$F,$A36,总计总表!P:P)</f>
        <v>0</v>
      </c>
      <c r="J36">
        <f>SUMIF(总计总表!$F:$F,$A36,总计总表!Q:Q)</f>
        <v>0</v>
      </c>
      <c r="K36">
        <f>SUMIF(总计总表!$F:$F,$A36,总计总表!R:R)</f>
        <v>0</v>
      </c>
      <c r="L36">
        <f>SUMIF(总计总表!$F:$F,$A36,总计总表!S:S)</f>
        <v>0</v>
      </c>
      <c r="M36">
        <f>SUMIF(总计总表!$F:$F,$A36,总计总表!T:T)</f>
        <v>0</v>
      </c>
      <c r="N36">
        <f>SUMIF(总计总表!$F:$F,$A36,总计总表!U:U)</f>
        <v>0</v>
      </c>
      <c r="O36">
        <f>SUMIF(总计总表!$F:$F,$A36,总计总表!V:V)</f>
        <v>0</v>
      </c>
      <c r="P36">
        <f>SUMIF(总计总表!$F:$F,$A36,总计总表!W:W)</f>
        <v>0</v>
      </c>
      <c r="Q36">
        <f>SUMIF(总计总表!$F:$F,$A36,总计总表!X:X)</f>
        <v>0</v>
      </c>
      <c r="R36">
        <f>SUMIF(总计总表!$F:$F,$A36,总计总表!Y:Y)</f>
        <v>0</v>
      </c>
      <c r="S36">
        <f>SUMIF(总计总表!$F:$F,$A36,总计总表!Z:Z)</f>
        <v>0</v>
      </c>
      <c r="T36">
        <f>SUMIF(总计总表!$F:$F,$A36,总计总表!AA:AA)</f>
        <v>0</v>
      </c>
      <c r="U36">
        <f>SUMIF(总计总表!$F:$F,$A36,总计总表!AB:AB)</f>
        <v>0</v>
      </c>
      <c r="V36">
        <f>SUMIF(总计总表!$F:$F,$A36,总计总表!AC:AC)</f>
        <v>0</v>
      </c>
      <c r="W36">
        <f>SUMIF(总计总表!$F:$F,$A36,总计总表!AD:AD)</f>
        <v>0</v>
      </c>
      <c r="X36">
        <f>SUMIF(总计总表!$F:$F,$A36,总计总表!AE:AE)</f>
        <v>0</v>
      </c>
      <c r="Y36">
        <f>SUMIF(总计总表!$F:$F,$A36,总计总表!AF:AF)</f>
        <v>0</v>
      </c>
      <c r="Z36">
        <f>SUMIF(总计总表!$F:$F,$A36,总计总表!AG:AG)</f>
        <v>0</v>
      </c>
      <c r="AA36">
        <f>SUMIF(总计总表!$F:$F,$A36,总计总表!AH:AH)</f>
        <v>0</v>
      </c>
      <c r="AB36">
        <f>SUMIF(总计总表!$F:$F,$A36,总计总表!AI:AI)</f>
        <v>0</v>
      </c>
      <c r="AC36">
        <f>SUMIF(总计总表!$F:$F,$A36,总计总表!AJ:AJ)</f>
        <v>0</v>
      </c>
      <c r="AD36">
        <f>SUMIF(总计总表!$F:$F,$A36,总计总表!AK:AK)</f>
        <v>0</v>
      </c>
      <c r="AE36">
        <f>SUMIF(总计总表!$F:$F,$A36,总计总表!AL:AL)</f>
        <v>0</v>
      </c>
      <c r="AF36">
        <f>SUMIF(总计总表!$F:$F,$A36,总计总表!AM:AM)</f>
        <v>0</v>
      </c>
      <c r="AG36">
        <f>SUMIF(总计总表!$F:$F,$A36,总计总表!AN:AN)</f>
        <v>0</v>
      </c>
      <c r="AH36">
        <f>SUMIF(总计总表!$F:$F,$A36,总计总表!AO:AO)</f>
        <v>0</v>
      </c>
      <c r="AI36">
        <f>SUMIF(总计总表!$F:$F,$A36,总计总表!AP:AP)</f>
        <v>0</v>
      </c>
      <c r="AJ36">
        <f>SUMIF(总计总表!$F:$F,$A36,总计总表!AQ:AQ)</f>
        <v>0</v>
      </c>
      <c r="AK36">
        <f>SUMIF(总计总表!$F:$F,$A36,总计总表!AR:AR)</f>
        <v>0</v>
      </c>
      <c r="AL36">
        <f>SUMIF(总计总表!$F:$F,$A36,总计总表!AS:AS)</f>
        <v>0</v>
      </c>
      <c r="AM36">
        <f>SUMIF(总计总表!$F:$F,$A36,总计总表!AT:AT)</f>
        <v>0</v>
      </c>
      <c r="AN36">
        <f>SUMIF(总计总表!$F:$F,$A36,总计总表!AU:AU)</f>
        <v>0</v>
      </c>
      <c r="AO36">
        <f>SUMIF(总计总表!$F:$F,$A36,总计总表!AV:AV)</f>
        <v>0</v>
      </c>
      <c r="AP36">
        <f>SUMIF(总计总表!$F:$F,$A36,总计总表!AW:AW)</f>
        <v>0</v>
      </c>
      <c r="AQ36">
        <f>SUMIF(总计总表!$F:$F,$A36,总计总表!AX:AX)</f>
        <v>0</v>
      </c>
      <c r="AR36">
        <f>SUMIF(总计总表!$F:$F,$A36,总计总表!AY:AY)</f>
        <v>0</v>
      </c>
      <c r="AS36">
        <f>SUMIF(总计总表!$F:$F,$A36,总计总表!AZ:AZ)</f>
        <v>0</v>
      </c>
      <c r="AT36">
        <f>SUMIF(总计总表!$F:$F,$A36,总计总表!BA:BA)</f>
        <v>0</v>
      </c>
      <c r="AU36">
        <f>SUMIF(总计总表!$F:$F,$A36,总计总表!BB:BB)</f>
        <v>0</v>
      </c>
      <c r="AV36">
        <f>SUMIF(总计总表!$F:$F,$A36,总计总表!BC:BC)</f>
        <v>0</v>
      </c>
      <c r="AW36">
        <f>SUMIF(总计总表!$F:$F,$A36,总计总表!BD:BD)</f>
        <v>0</v>
      </c>
      <c r="AX36">
        <f>SUMIF(总计总表!$F:$F,$A36,总计总表!BE:BE)</f>
        <v>0</v>
      </c>
      <c r="AY36">
        <f>SUMIF(总计总表!$F:$F,$A36,总计总表!BF:BF)</f>
        <v>0</v>
      </c>
      <c r="AZ36">
        <f>SUMIF(总计总表!$F:$F,$A36,总计总表!BG:BG)</f>
        <v>0</v>
      </c>
      <c r="BA36">
        <f>SUMIF(总计总表!$F:$F,$A36,总计总表!BH:BH)</f>
        <v>0</v>
      </c>
      <c r="BB36">
        <f>SUMIF(总计总表!$F:$F,$A36,总计总表!BI:BI)</f>
        <v>0</v>
      </c>
      <c r="BC36">
        <f>SUMIF(总计总表!$F:$F,$A36,总计总表!BJ:BJ)</f>
        <v>0</v>
      </c>
      <c r="BD36">
        <f>SUMIF(总计总表!$F:$F,$A36,总计总表!BK:BK)</f>
        <v>0</v>
      </c>
      <c r="BE36">
        <f>SUMIF(总计总表!$F:$F,$A36,总计总表!BL:BL)</f>
        <v>0</v>
      </c>
      <c r="BF36">
        <f>SUMIF(总计总表!$F:$F,$A36,总计总表!BM:BM)</f>
        <v>0</v>
      </c>
      <c r="BG36">
        <f>SUMIF(总计总表!$F:$F,$A36,总计总表!BN:BN)</f>
        <v>0</v>
      </c>
      <c r="BH36">
        <f>SUMIF(总计总表!$F:$F,$A36,总计总表!BO:BO)</f>
        <v>0</v>
      </c>
      <c r="BI36">
        <f>SUMIF(总计总表!$F:$F,$A36,总计总表!BP:BP)</f>
        <v>0</v>
      </c>
      <c r="BJ36">
        <f>SUMIF(总计总表!$F:$F,$A36,总计总表!BQ:BQ)</f>
        <v>0</v>
      </c>
      <c r="BK36">
        <f>SUMIF(总计总表!$F:$F,$A36,总计总表!BR:BR)</f>
        <v>0</v>
      </c>
      <c r="BL36">
        <f>SUMIF(总计总表!$F:$F,$A36,总计总表!BS:BS)</f>
        <v>0</v>
      </c>
      <c r="BM36">
        <f>SUMIF(总计总表!$F:$F,$A36,总计总表!BT:BT)</f>
        <v>0</v>
      </c>
      <c r="BN36">
        <f>SUMIF(总计总表!$F:$F,$A36,总计总表!BU:BU)</f>
        <v>0</v>
      </c>
      <c r="BO36">
        <f>SUMIF(总计总表!$F:$F,$A36,总计总表!BV:BV)</f>
        <v>0</v>
      </c>
      <c r="BP36">
        <f>SUMIF(总计总表!$F:$F,$A36,总计总表!BW:BW)</f>
        <v>0</v>
      </c>
      <c r="BQ36">
        <f>SUMIF(总计总表!$F:$F,$A36,总计总表!BX:BX)</f>
        <v>0</v>
      </c>
      <c r="BR36">
        <f>SUMIF(总计总表!$F:$F,$A36,总计总表!BY:BY)</f>
        <v>0</v>
      </c>
      <c r="BS36">
        <f>SUMIF(总计总表!$F:$F,$A36,总计总表!BZ:BZ)</f>
        <v>0</v>
      </c>
      <c r="BT36">
        <f>SUMIF(总计总表!$F:$F,$A36,总计总表!CA:CA)</f>
        <v>0</v>
      </c>
      <c r="BU36">
        <f>SUMIF(总计总表!$F:$F,$A36,总计总表!CB:CB)</f>
        <v>0</v>
      </c>
      <c r="BV36">
        <f>SUMIF(总计总表!$F:$F,$A36,总计总表!CC:CC)</f>
        <v>0</v>
      </c>
      <c r="BW36">
        <f>SUMIF(总计总表!$F:$F,$A36,总计总表!CD:CD)</f>
        <v>0</v>
      </c>
      <c r="BX36">
        <f>SUMIF(总计总表!$F:$F,$A36,总计总表!CE:CE)</f>
        <v>0</v>
      </c>
      <c r="BY36">
        <f>SUMIF(总计总表!$F:$F,$A36,总计总表!CF:CF)</f>
        <v>0</v>
      </c>
      <c r="BZ36">
        <f>SUMIF(总计总表!$F:$F,$A36,总计总表!CG:CG)</f>
        <v>0</v>
      </c>
      <c r="CA36">
        <f>SUMIF(总计总表!$F:$F,$A36,总计总表!CH:CH)</f>
        <v>0</v>
      </c>
      <c r="CB36">
        <f>SUMIF(总计总表!$F:$F,$A36,总计总表!CI:CI)</f>
        <v>0</v>
      </c>
      <c r="CC36">
        <f>SUMIF(总计总表!$F:$F,$A36,总计总表!CJ:CJ)</f>
        <v>0</v>
      </c>
      <c r="CD36">
        <f>SUMIF(总计总表!$F:$F,$A36,总计总表!CK:CK)</f>
        <v>0</v>
      </c>
      <c r="CE36">
        <f>SUMIF(总计总表!$F:$F,$A36,总计总表!CL:CL)</f>
        <v>0</v>
      </c>
    </row>
    <row r="37" spans="1:83" x14ac:dyDescent="0.25">
      <c r="A37" s="24">
        <v>4116</v>
      </c>
      <c r="B37">
        <f>SUMIF(总计总表!F:F,A37,总计总表!I:I)</f>
        <v>0</v>
      </c>
      <c r="C37">
        <f>SUMIF(总计总表!F:F,A37,总计总表!J:J)</f>
        <v>0</v>
      </c>
      <c r="D37">
        <f>SUMIF(总计总表!$F:$F,$A37,总计总表!K:K)</f>
        <v>0</v>
      </c>
      <c r="E37">
        <f>SUMIF(总计总表!$F:$F,$A37,总计总表!L:L)</f>
        <v>0</v>
      </c>
      <c r="F37">
        <f>SUMIF(总计总表!$F:$F,$A37,总计总表!M:M)</f>
        <v>0</v>
      </c>
      <c r="G37">
        <f>SUMIF(总计总表!$F:$F,$A37,总计总表!N:N)</f>
        <v>0</v>
      </c>
      <c r="H37">
        <f>SUMIF(总计总表!$F:$F,$A37,总计总表!O:O)</f>
        <v>0</v>
      </c>
      <c r="I37">
        <f>SUMIF(总计总表!$F:$F,$A37,总计总表!P:P)</f>
        <v>0</v>
      </c>
      <c r="J37">
        <f>SUMIF(总计总表!$F:$F,$A37,总计总表!Q:Q)</f>
        <v>0</v>
      </c>
      <c r="K37">
        <f>SUMIF(总计总表!$F:$F,$A37,总计总表!R:R)</f>
        <v>0</v>
      </c>
      <c r="L37">
        <f>SUMIF(总计总表!$F:$F,$A37,总计总表!S:S)</f>
        <v>0</v>
      </c>
      <c r="M37">
        <f>SUMIF(总计总表!$F:$F,$A37,总计总表!T:T)</f>
        <v>0</v>
      </c>
      <c r="N37">
        <f>SUMIF(总计总表!$F:$F,$A37,总计总表!U:U)</f>
        <v>0</v>
      </c>
      <c r="O37">
        <f>SUMIF(总计总表!$F:$F,$A37,总计总表!V:V)</f>
        <v>0</v>
      </c>
      <c r="P37">
        <f>SUMIF(总计总表!$F:$F,$A37,总计总表!W:W)</f>
        <v>0</v>
      </c>
      <c r="Q37">
        <f>SUMIF(总计总表!$F:$F,$A37,总计总表!X:X)</f>
        <v>0</v>
      </c>
      <c r="R37">
        <f>SUMIF(总计总表!$F:$F,$A37,总计总表!Y:Y)</f>
        <v>0</v>
      </c>
      <c r="S37">
        <f>SUMIF(总计总表!$F:$F,$A37,总计总表!Z:Z)</f>
        <v>0</v>
      </c>
      <c r="T37">
        <f>SUMIF(总计总表!$F:$F,$A37,总计总表!AA:AA)</f>
        <v>0</v>
      </c>
      <c r="U37">
        <f>SUMIF(总计总表!$F:$F,$A37,总计总表!AB:AB)</f>
        <v>0</v>
      </c>
      <c r="V37">
        <f>SUMIF(总计总表!$F:$F,$A37,总计总表!AC:AC)</f>
        <v>0</v>
      </c>
      <c r="W37">
        <f>SUMIF(总计总表!$F:$F,$A37,总计总表!AD:AD)</f>
        <v>0</v>
      </c>
      <c r="X37">
        <f>SUMIF(总计总表!$F:$F,$A37,总计总表!AE:AE)</f>
        <v>0</v>
      </c>
      <c r="Y37">
        <f>SUMIF(总计总表!$F:$F,$A37,总计总表!AF:AF)</f>
        <v>0</v>
      </c>
      <c r="Z37">
        <f>SUMIF(总计总表!$F:$F,$A37,总计总表!AG:AG)</f>
        <v>0</v>
      </c>
      <c r="AA37">
        <f>SUMIF(总计总表!$F:$F,$A37,总计总表!AH:AH)</f>
        <v>0</v>
      </c>
      <c r="AB37">
        <f>SUMIF(总计总表!$F:$F,$A37,总计总表!AI:AI)</f>
        <v>0</v>
      </c>
      <c r="AC37">
        <f>SUMIF(总计总表!$F:$F,$A37,总计总表!AJ:AJ)</f>
        <v>0</v>
      </c>
      <c r="AD37">
        <f>SUMIF(总计总表!$F:$F,$A37,总计总表!AK:AK)</f>
        <v>0</v>
      </c>
      <c r="AE37">
        <f>SUMIF(总计总表!$F:$F,$A37,总计总表!AL:AL)</f>
        <v>0</v>
      </c>
      <c r="AF37">
        <f>SUMIF(总计总表!$F:$F,$A37,总计总表!AM:AM)</f>
        <v>0</v>
      </c>
      <c r="AG37">
        <f>SUMIF(总计总表!$F:$F,$A37,总计总表!AN:AN)</f>
        <v>0</v>
      </c>
      <c r="AH37">
        <f>SUMIF(总计总表!$F:$F,$A37,总计总表!AO:AO)</f>
        <v>0</v>
      </c>
      <c r="AI37">
        <f>SUMIF(总计总表!$F:$F,$A37,总计总表!AP:AP)</f>
        <v>0</v>
      </c>
      <c r="AJ37">
        <f>SUMIF(总计总表!$F:$F,$A37,总计总表!AQ:AQ)</f>
        <v>0</v>
      </c>
      <c r="AK37">
        <f>SUMIF(总计总表!$F:$F,$A37,总计总表!AR:AR)</f>
        <v>0</v>
      </c>
      <c r="AL37">
        <f>SUMIF(总计总表!$F:$F,$A37,总计总表!AS:AS)</f>
        <v>0</v>
      </c>
      <c r="AM37">
        <f>SUMIF(总计总表!$F:$F,$A37,总计总表!AT:AT)</f>
        <v>0</v>
      </c>
      <c r="AN37">
        <f>SUMIF(总计总表!$F:$F,$A37,总计总表!AU:AU)</f>
        <v>0</v>
      </c>
      <c r="AO37">
        <f>SUMIF(总计总表!$F:$F,$A37,总计总表!AV:AV)</f>
        <v>0</v>
      </c>
      <c r="AP37">
        <f>SUMIF(总计总表!$F:$F,$A37,总计总表!AW:AW)</f>
        <v>0</v>
      </c>
      <c r="AQ37">
        <f>SUMIF(总计总表!$F:$F,$A37,总计总表!AX:AX)</f>
        <v>-4.7800000000000002E-2</v>
      </c>
      <c r="AR37">
        <f>SUMIF(总计总表!$F:$F,$A37,总计总表!AY:AY)</f>
        <v>0</v>
      </c>
      <c r="AS37">
        <f>SUMIF(总计总表!$F:$F,$A37,总计总表!AZ:AZ)</f>
        <v>-0.44999999999999996</v>
      </c>
      <c r="AT37">
        <f>SUMIF(总计总表!$F:$F,$A37,总计总表!BA:BA)</f>
        <v>0</v>
      </c>
      <c r="AU37">
        <f>SUMIF(总计总表!$F:$F,$A37,总计总表!BB:BB)</f>
        <v>0</v>
      </c>
      <c r="AV37">
        <f>SUMIF(总计总表!$F:$F,$A37,总计总表!BC:BC)</f>
        <v>0</v>
      </c>
      <c r="AW37">
        <f>SUMIF(总计总表!$F:$F,$A37,总计总表!BD:BD)</f>
        <v>0</v>
      </c>
      <c r="AX37">
        <f>SUMIF(总计总表!$F:$F,$A37,总计总表!BE:BE)</f>
        <v>0</v>
      </c>
      <c r="AY37">
        <f>SUMIF(总计总表!$F:$F,$A37,总计总表!BF:BF)</f>
        <v>-0.49779999999999996</v>
      </c>
      <c r="AZ37">
        <f>SUMIF(总计总表!$F:$F,$A37,总计总表!BG:BG)</f>
        <v>0</v>
      </c>
      <c r="BA37">
        <f>SUMIF(总计总表!$F:$F,$A37,总计总表!BH:BH)</f>
        <v>-3.2357</v>
      </c>
      <c r="BB37">
        <f>SUMIF(总计总表!$F:$F,$A37,总计总表!BI:BI)</f>
        <v>0</v>
      </c>
      <c r="BC37">
        <f>SUMIF(总计总表!$F:$F,$A37,总计总表!BJ:BJ)</f>
        <v>0</v>
      </c>
      <c r="BD37">
        <f>SUMIF(总计总表!$F:$F,$A37,总计总表!BK:BK)</f>
        <v>0</v>
      </c>
      <c r="BE37">
        <f>SUMIF(总计总表!$F:$F,$A37,总计总表!BL:BL)</f>
        <v>0</v>
      </c>
      <c r="BF37">
        <f>SUMIF(总计总表!$F:$F,$A37,总计总表!BM:BM)</f>
        <v>0</v>
      </c>
      <c r="BG37">
        <f>SUMIF(总计总表!$F:$F,$A37,总计总表!BN:BN)</f>
        <v>0</v>
      </c>
      <c r="BH37">
        <f>SUMIF(总计总表!$F:$F,$A37,总计总表!BO:BO)</f>
        <v>0</v>
      </c>
      <c r="BI37">
        <f>SUMIF(总计总表!$F:$F,$A37,总计总表!BP:BP)</f>
        <v>0</v>
      </c>
      <c r="BJ37">
        <f>SUMIF(总计总表!$F:$F,$A37,总计总表!BQ:BQ)</f>
        <v>-3.2357</v>
      </c>
      <c r="BK37">
        <f>SUMIF(总计总表!$F:$F,$A37,总计总表!BR:BR)</f>
        <v>0</v>
      </c>
      <c r="BL37">
        <f>SUMIF(总计总表!$F:$F,$A37,总计总表!BS:BS)</f>
        <v>0</v>
      </c>
      <c r="BM37">
        <f>SUMIF(总计总表!$F:$F,$A37,总计总表!BT:BT)</f>
        <v>0</v>
      </c>
      <c r="BN37">
        <f>SUMIF(总计总表!$F:$F,$A37,总计总表!BU:BU)</f>
        <v>0</v>
      </c>
      <c r="BO37">
        <f>SUMIF(总计总表!$F:$F,$A37,总计总表!BV:BV)</f>
        <v>0</v>
      </c>
      <c r="BP37">
        <f>SUMIF(总计总表!$F:$F,$A37,总计总表!BW:BW)</f>
        <v>0</v>
      </c>
      <c r="BQ37">
        <f>SUMIF(总计总表!$F:$F,$A37,总计总表!BX:BX)</f>
        <v>0</v>
      </c>
      <c r="BR37">
        <f>SUMIF(总计总表!$F:$F,$A37,总计总表!BY:BY)</f>
        <v>0</v>
      </c>
      <c r="BS37">
        <f>SUMIF(总计总表!$F:$F,$A37,总计总表!BZ:BZ)</f>
        <v>0</v>
      </c>
      <c r="BT37">
        <f>SUMIF(总计总表!$F:$F,$A37,总计总表!CA:CA)</f>
        <v>0</v>
      </c>
      <c r="BU37">
        <f>SUMIF(总计总表!$F:$F,$A37,总计总表!CB:CB)</f>
        <v>0</v>
      </c>
      <c r="BV37">
        <f>SUMIF(总计总表!$F:$F,$A37,总计总表!CC:CC)</f>
        <v>-3.2357</v>
      </c>
      <c r="BW37">
        <f>SUMIF(总计总表!$F:$F,$A37,总计总表!CD:CD)</f>
        <v>0</v>
      </c>
      <c r="BX37">
        <f>SUMIF(总计总表!$F:$F,$A37,总计总表!CE:CE)</f>
        <v>0</v>
      </c>
      <c r="BY37">
        <f>SUMIF(总计总表!$F:$F,$A37,总计总表!CF:CF)</f>
        <v>0</v>
      </c>
      <c r="BZ37">
        <f>SUMIF(总计总表!$F:$F,$A37,总计总表!CG:CG)</f>
        <v>0</v>
      </c>
      <c r="CA37">
        <f>SUMIF(总计总表!$F:$F,$A37,总计总表!CH:CH)</f>
        <v>0</v>
      </c>
      <c r="CB37">
        <f>SUMIF(总计总表!$F:$F,$A37,总计总表!CI:CI)</f>
        <v>0</v>
      </c>
      <c r="CC37">
        <f>SUMIF(总计总表!$F:$F,$A37,总计总表!CJ:CJ)</f>
        <v>0</v>
      </c>
      <c r="CD37">
        <f>SUMIF(总计总表!$F:$F,$A37,总计总表!CK:CK)</f>
        <v>0</v>
      </c>
      <c r="CE37">
        <f>SUMIF(总计总表!$F:$F,$A37,总计总表!CL:CL)</f>
        <v>0</v>
      </c>
    </row>
    <row r="38" spans="1:83" x14ac:dyDescent="0.25">
      <c r="A38" s="24">
        <v>4117</v>
      </c>
      <c r="B38">
        <f>SUMIF(总计总表!F:F,A38,总计总表!I:I)</f>
        <v>1</v>
      </c>
      <c r="C38">
        <f>SUMIF(总计总表!F:F,A38,总计总表!J:J)</f>
        <v>12.99</v>
      </c>
      <c r="D38">
        <f>SUMIF(总计总表!$F:$F,$A38,总计总表!K:K)</f>
        <v>0</v>
      </c>
      <c r="E38">
        <f>SUMIF(总计总表!$F:$F,$A38,总计总表!L:L)</f>
        <v>0</v>
      </c>
      <c r="F38">
        <f>SUMIF(总计总表!$F:$F,$A38,总计总表!M:M)</f>
        <v>0</v>
      </c>
      <c r="G38">
        <f>SUMIF(总计总表!$F:$F,$A38,总计总表!N:N)</f>
        <v>1.17</v>
      </c>
      <c r="H38">
        <f>SUMIF(总计总表!$F:$F,$A38,总计总表!O:O)</f>
        <v>-1.17</v>
      </c>
      <c r="I38">
        <f>SUMIF(总计总表!$F:$F,$A38,总计总表!P:P)</f>
        <v>-2.21</v>
      </c>
      <c r="J38">
        <f>SUMIF(总计总表!$F:$F,$A38,总计总表!Q:Q)</f>
        <v>-3.59</v>
      </c>
      <c r="K38">
        <f>SUMIF(总计总表!$F:$F,$A38,总计总表!R:R)</f>
        <v>0</v>
      </c>
      <c r="L38">
        <f>SUMIF(总计总表!$F:$F,$A38,总计总表!S:S)</f>
        <v>0</v>
      </c>
      <c r="M38">
        <f>SUMIF(总计总表!$F:$F,$A38,总计总表!T:T)</f>
        <v>7.19</v>
      </c>
      <c r="N38">
        <f>SUMIF(总计总表!$F:$F,$A38,总计总表!U:U)</f>
        <v>2</v>
      </c>
      <c r="O38">
        <f>SUMIF(总计总表!$F:$F,$A38,总计总表!V:V)</f>
        <v>-35.979999999999997</v>
      </c>
      <c r="P38">
        <f>SUMIF(总计总表!$F:$F,$A38,总计总表!W:W)</f>
        <v>0</v>
      </c>
      <c r="Q38">
        <f>SUMIF(总计总表!$F:$F,$A38,总计总表!X:X)</f>
        <v>0</v>
      </c>
      <c r="R38">
        <f>SUMIF(总计总表!$F:$F,$A38,总计总表!Y:Y)</f>
        <v>0.72</v>
      </c>
      <c r="S38">
        <f>SUMIF(总计总表!$F:$F,$A38,总计总表!Z:Z)</f>
        <v>0</v>
      </c>
      <c r="T38">
        <f>SUMIF(总计总表!$F:$F,$A38,总计总表!AA:AA)</f>
        <v>0</v>
      </c>
      <c r="U38">
        <f>SUMIF(总计总表!$F:$F,$A38,总计总表!AB:AB)</f>
        <v>4.8</v>
      </c>
      <c r="V38">
        <f>SUMIF(总计总表!$F:$F,$A38,总计总表!AC:AC)</f>
        <v>0</v>
      </c>
      <c r="W38">
        <f>SUMIF(总计总表!$F:$F,$A38,总计总表!AD:AD)</f>
        <v>0</v>
      </c>
      <c r="X38">
        <f>SUMIF(总计总表!$F:$F,$A38,总计总表!AE:AE)</f>
        <v>0</v>
      </c>
      <c r="Y38">
        <f>SUMIF(总计总表!$F:$F,$A38,总计总表!AF:AF)</f>
        <v>-30.46</v>
      </c>
      <c r="Z38">
        <f>SUMIF(总计总表!$F:$F,$A38,总计总表!AG:AG)</f>
        <v>0</v>
      </c>
      <c r="AA38">
        <f>SUMIF(总计总表!$F:$F,$A38,总计总表!AH:AH)</f>
        <v>0</v>
      </c>
      <c r="AB38">
        <f>SUMIF(总计总表!$F:$F,$A38,总计总表!AI:AI)</f>
        <v>0</v>
      </c>
      <c r="AC38">
        <f>SUMIF(总计总表!$F:$F,$A38,总计总表!AJ:AJ)</f>
        <v>0</v>
      </c>
      <c r="AD38">
        <f>SUMIF(总计总表!$F:$F,$A38,总计总表!AK:AK)</f>
        <v>0</v>
      </c>
      <c r="AE38">
        <f>SUMIF(总计总表!$F:$F,$A38,总计总表!AL:AL)</f>
        <v>0</v>
      </c>
      <c r="AF38">
        <f>SUMIF(总计总表!$F:$F,$A38,总计总表!AM:AM)</f>
        <v>0</v>
      </c>
      <c r="AG38">
        <f>SUMIF(总计总表!$F:$F,$A38,总计总表!AN:AN)</f>
        <v>0</v>
      </c>
      <c r="AH38">
        <f>SUMIF(总计总表!$F:$F,$A38,总计总表!AO:AO)</f>
        <v>0</v>
      </c>
      <c r="AI38">
        <f>SUMIF(总计总表!$F:$F,$A38,总计总表!AP:AP)</f>
        <v>0</v>
      </c>
      <c r="AJ38">
        <f>SUMIF(总计总表!$F:$F,$A38,总计总表!AQ:AQ)</f>
        <v>0</v>
      </c>
      <c r="AK38">
        <f>SUMIF(总计总表!$F:$F,$A38,总计总表!AR:AR)</f>
        <v>0</v>
      </c>
      <c r="AL38">
        <f>SUMIF(总计总表!$F:$F,$A38,总计总表!AS:AS)</f>
        <v>0</v>
      </c>
      <c r="AM38">
        <f>SUMIF(总计总表!$F:$F,$A38,总计总表!AT:AT)</f>
        <v>0</v>
      </c>
      <c r="AN38">
        <f>SUMIF(总计总表!$F:$F,$A38,总计总表!AU:AU)</f>
        <v>0</v>
      </c>
      <c r="AO38">
        <f>SUMIF(总计总表!$F:$F,$A38,总计总表!AV:AV)</f>
        <v>-7.18</v>
      </c>
      <c r="AP38">
        <f>SUMIF(总计总表!$F:$F,$A38,总计总表!AW:AW)</f>
        <v>0</v>
      </c>
      <c r="AQ38">
        <f>SUMIF(总计总表!$F:$F,$A38,总计总表!AX:AX)</f>
        <v>-1.3982000000000001</v>
      </c>
      <c r="AR38">
        <f>SUMIF(总计总表!$F:$F,$A38,总计总表!AY:AY)</f>
        <v>0</v>
      </c>
      <c r="AS38">
        <f>SUMIF(总计总表!$F:$F,$A38,总计总表!AZ:AZ)</f>
        <v>-7.95</v>
      </c>
      <c r="AT38">
        <f>SUMIF(总计总表!$F:$F,$A38,总计总表!BA:BA)</f>
        <v>0</v>
      </c>
      <c r="AU38">
        <f>SUMIF(总计总表!$F:$F,$A38,总计总表!BB:BB)</f>
        <v>0</v>
      </c>
      <c r="AV38">
        <f>SUMIF(总计总表!$F:$F,$A38,总计总表!BC:BC)</f>
        <v>0</v>
      </c>
      <c r="AW38">
        <f>SUMIF(总计总表!$F:$F,$A38,总计总表!BD:BD)</f>
        <v>0</v>
      </c>
      <c r="AX38">
        <f>SUMIF(总计总表!$F:$F,$A38,总计总表!BE:BE)</f>
        <v>0</v>
      </c>
      <c r="AY38">
        <f>SUMIF(总计总表!$F:$F,$A38,总计总表!BF:BF)</f>
        <v>-39.798199999999994</v>
      </c>
      <c r="AZ38">
        <f>SUMIF(总计总表!$F:$F,$A38,总计总表!BG:BG)</f>
        <v>-1.2004772902232486</v>
      </c>
      <c r="BA38">
        <f>SUMIF(总计总表!$F:$F,$A38,总计总表!BH:BH)</f>
        <v>-258.68830000000003</v>
      </c>
      <c r="BB38">
        <f>SUMIF(总计总表!$F:$F,$A38,总计总表!BI:BI)</f>
        <v>0</v>
      </c>
      <c r="BC38">
        <f>SUMIF(总计总表!$F:$F,$A38,总计总表!BJ:BJ)</f>
        <v>0</v>
      </c>
      <c r="BD38">
        <f>SUMIF(总计总表!$F:$F,$A38,总计总表!BK:BK)</f>
        <v>0</v>
      </c>
      <c r="BE38">
        <f>SUMIF(总计总表!$F:$F,$A38,总计总表!BL:BL)</f>
        <v>0</v>
      </c>
      <c r="BF38">
        <f>SUMIF(总计总表!$F:$F,$A38,总计总表!BM:BM)</f>
        <v>0</v>
      </c>
      <c r="BG38">
        <f>SUMIF(总计总表!$F:$F,$A38,总计总表!BN:BN)</f>
        <v>0</v>
      </c>
      <c r="BH38">
        <f>SUMIF(总计总表!$F:$F,$A38,总计总表!BO:BO)</f>
        <v>0</v>
      </c>
      <c r="BI38">
        <f>SUMIF(总计总表!$F:$F,$A38,总计总表!BP:BP)</f>
        <v>0</v>
      </c>
      <c r="BJ38">
        <f>SUMIF(总计总表!$F:$F,$A38,总计总表!BQ:BQ)</f>
        <v>-258.68830000000003</v>
      </c>
      <c r="BK38">
        <f>SUMIF(总计总表!$F:$F,$A38,总计总表!BR:BR)</f>
        <v>0</v>
      </c>
      <c r="BL38">
        <f>SUMIF(总计总表!$F:$F,$A38,总计总表!BS:BS)</f>
        <v>0</v>
      </c>
      <c r="BM38">
        <f>SUMIF(总计总表!$F:$F,$A38,总计总表!BT:BT)</f>
        <v>0</v>
      </c>
      <c r="BN38">
        <f>SUMIF(总计总表!$F:$F,$A38,总计总表!BU:BU)</f>
        <v>0</v>
      </c>
      <c r="BO38">
        <f>SUMIF(总计总表!$F:$F,$A38,总计总表!BV:BV)</f>
        <v>0</v>
      </c>
      <c r="BP38">
        <f>SUMIF(总计总表!$F:$F,$A38,总计总表!BW:BW)</f>
        <v>15.4</v>
      </c>
      <c r="BQ38">
        <f>SUMIF(总计总表!$F:$F,$A38,总计总表!BX:BX)</f>
        <v>13.26</v>
      </c>
      <c r="BR38">
        <f>SUMIF(总计总表!$F:$F,$A38,总计总表!BY:BY)</f>
        <v>0</v>
      </c>
      <c r="BS38">
        <f>SUMIF(总计总表!$F:$F,$A38,总计总表!BZ:BZ)</f>
        <v>0</v>
      </c>
      <c r="BT38">
        <f>SUMIF(总计总表!$F:$F,$A38,总计总表!CA:CA)</f>
        <v>0</v>
      </c>
      <c r="BU38">
        <f>SUMIF(总计总表!$F:$F,$A38,总计总表!CB:CB)</f>
        <v>0</v>
      </c>
      <c r="BV38">
        <f>SUMIF(总计总表!$F:$F,$A38,总计总表!CC:CC)</f>
        <v>-287.34830000000005</v>
      </c>
      <c r="BW38">
        <f>SUMIF(总计总表!$F:$F,$A38,总计总表!CD:CD)</f>
        <v>-1.5399099899330846</v>
      </c>
      <c r="BX38">
        <f>SUMIF(总计总表!$F:$F,$A38,总计总表!CE:CE)</f>
        <v>-4.5367166782972781</v>
      </c>
      <c r="BY38">
        <f>SUMIF(总计总表!$F:$F,$A38,总计总表!CF:CF)</f>
        <v>0</v>
      </c>
      <c r="BZ38">
        <f>SUMIF(总计总表!$F:$F,$A38,总计总表!CG:CG)</f>
        <v>0</v>
      </c>
      <c r="CA38">
        <f>SUMIF(总计总表!$F:$F,$A38,总计总表!CH:CH)</f>
        <v>0</v>
      </c>
      <c r="CB38">
        <f>SUMIF(总计总表!$F:$F,$A38,总计总表!CI:CI)</f>
        <v>0</v>
      </c>
      <c r="CC38">
        <f>SUMIF(总计总表!$F:$F,$A38,总计总表!CJ:CJ)</f>
        <v>0</v>
      </c>
      <c r="CD38">
        <f>SUMIF(总计总表!$F:$F,$A38,总计总表!CK:CK)</f>
        <v>0</v>
      </c>
      <c r="CE38">
        <f>SUMIF(总计总表!$F:$F,$A38,总计总表!CL:CL)</f>
        <v>0</v>
      </c>
    </row>
    <row r="39" spans="1:83" x14ac:dyDescent="0.25">
      <c r="A39" s="24">
        <v>4122</v>
      </c>
      <c r="B39">
        <f>SUMIF(总计总表!F:F,A39,总计总表!I:I)</f>
        <v>0</v>
      </c>
      <c r="C39">
        <f>SUMIF(总计总表!F:F,A39,总计总表!J:J)</f>
        <v>0</v>
      </c>
      <c r="D39">
        <f>SUMIF(总计总表!$F:$F,$A39,总计总表!K:K)</f>
        <v>0</v>
      </c>
      <c r="E39">
        <f>SUMIF(总计总表!$F:$F,$A39,总计总表!L:L)</f>
        <v>0</v>
      </c>
      <c r="F39">
        <f>SUMIF(总计总表!$F:$F,$A39,总计总表!M:M)</f>
        <v>0</v>
      </c>
      <c r="G39">
        <f>SUMIF(总计总表!$F:$F,$A39,总计总表!N:N)</f>
        <v>0</v>
      </c>
      <c r="H39">
        <f>SUMIF(总计总表!$F:$F,$A39,总计总表!O:O)</f>
        <v>0</v>
      </c>
      <c r="I39">
        <f>SUMIF(总计总表!$F:$F,$A39,总计总表!P:P)</f>
        <v>0</v>
      </c>
      <c r="J39">
        <f>SUMIF(总计总表!$F:$F,$A39,总计总表!Q:Q)</f>
        <v>0</v>
      </c>
      <c r="K39">
        <f>SUMIF(总计总表!$F:$F,$A39,总计总表!R:R)</f>
        <v>0</v>
      </c>
      <c r="L39">
        <f>SUMIF(总计总表!$F:$F,$A39,总计总表!S:S)</f>
        <v>0</v>
      </c>
      <c r="M39">
        <f>SUMIF(总计总表!$F:$F,$A39,总计总表!T:T)</f>
        <v>0</v>
      </c>
      <c r="N39">
        <f>SUMIF(总计总表!$F:$F,$A39,总计总表!U:U)</f>
        <v>0</v>
      </c>
      <c r="O39">
        <f>SUMIF(总计总表!$F:$F,$A39,总计总表!V:V)</f>
        <v>0</v>
      </c>
      <c r="P39">
        <f>SUMIF(总计总表!$F:$F,$A39,总计总表!W:W)</f>
        <v>0</v>
      </c>
      <c r="Q39">
        <f>SUMIF(总计总表!$F:$F,$A39,总计总表!X:X)</f>
        <v>0</v>
      </c>
      <c r="R39">
        <f>SUMIF(总计总表!$F:$F,$A39,总计总表!Y:Y)</f>
        <v>0</v>
      </c>
      <c r="S39">
        <f>SUMIF(总计总表!$F:$F,$A39,总计总表!Z:Z)</f>
        <v>0</v>
      </c>
      <c r="T39">
        <f>SUMIF(总计总表!$F:$F,$A39,总计总表!AA:AA)</f>
        <v>0</v>
      </c>
      <c r="U39">
        <f>SUMIF(总计总表!$F:$F,$A39,总计总表!AB:AB)</f>
        <v>0</v>
      </c>
      <c r="V39">
        <f>SUMIF(总计总表!$F:$F,$A39,总计总表!AC:AC)</f>
        <v>0</v>
      </c>
      <c r="W39">
        <f>SUMIF(总计总表!$F:$F,$A39,总计总表!AD:AD)</f>
        <v>0</v>
      </c>
      <c r="X39">
        <f>SUMIF(总计总表!$F:$F,$A39,总计总表!AE:AE)</f>
        <v>0</v>
      </c>
      <c r="Y39">
        <f>SUMIF(总计总表!$F:$F,$A39,总计总表!AF:AF)</f>
        <v>0</v>
      </c>
      <c r="Z39">
        <f>SUMIF(总计总表!$F:$F,$A39,总计总表!AG:AG)</f>
        <v>0</v>
      </c>
      <c r="AA39">
        <f>SUMIF(总计总表!$F:$F,$A39,总计总表!AH:AH)</f>
        <v>0</v>
      </c>
      <c r="AB39">
        <f>SUMIF(总计总表!$F:$F,$A39,总计总表!AI:AI)</f>
        <v>0</v>
      </c>
      <c r="AC39">
        <f>SUMIF(总计总表!$F:$F,$A39,总计总表!AJ:AJ)</f>
        <v>0</v>
      </c>
      <c r="AD39">
        <f>SUMIF(总计总表!$F:$F,$A39,总计总表!AK:AK)</f>
        <v>0</v>
      </c>
      <c r="AE39">
        <f>SUMIF(总计总表!$F:$F,$A39,总计总表!AL:AL)</f>
        <v>0</v>
      </c>
      <c r="AF39">
        <f>SUMIF(总计总表!$F:$F,$A39,总计总表!AM:AM)</f>
        <v>0</v>
      </c>
      <c r="AG39">
        <f>SUMIF(总计总表!$F:$F,$A39,总计总表!AN:AN)</f>
        <v>0</v>
      </c>
      <c r="AH39">
        <f>SUMIF(总计总表!$F:$F,$A39,总计总表!AO:AO)</f>
        <v>0</v>
      </c>
      <c r="AI39">
        <f>SUMIF(总计总表!$F:$F,$A39,总计总表!AP:AP)</f>
        <v>0</v>
      </c>
      <c r="AJ39">
        <f>SUMIF(总计总表!$F:$F,$A39,总计总表!AQ:AQ)</f>
        <v>0</v>
      </c>
      <c r="AK39">
        <f>SUMIF(总计总表!$F:$F,$A39,总计总表!AR:AR)</f>
        <v>0</v>
      </c>
      <c r="AL39">
        <f>SUMIF(总计总表!$F:$F,$A39,总计总表!AS:AS)</f>
        <v>0</v>
      </c>
      <c r="AM39">
        <f>SUMIF(总计总表!$F:$F,$A39,总计总表!AT:AT)</f>
        <v>0</v>
      </c>
      <c r="AN39">
        <f>SUMIF(总计总表!$F:$F,$A39,总计总表!AU:AU)</f>
        <v>0</v>
      </c>
      <c r="AO39">
        <f>SUMIF(总计总表!$F:$F,$A39,总计总表!AV:AV)</f>
        <v>0</v>
      </c>
      <c r="AP39">
        <f>SUMIF(总计总表!$F:$F,$A39,总计总表!AW:AW)</f>
        <v>0</v>
      </c>
      <c r="AQ39">
        <f>SUMIF(总计总表!$F:$F,$A39,总计总表!AX:AX)</f>
        <v>0</v>
      </c>
      <c r="AR39">
        <f>SUMIF(总计总表!$F:$F,$A39,总计总表!AY:AY)</f>
        <v>0</v>
      </c>
      <c r="AS39">
        <f>SUMIF(总计总表!$F:$F,$A39,总计总表!AZ:AZ)</f>
        <v>0</v>
      </c>
      <c r="AT39">
        <f>SUMIF(总计总表!$F:$F,$A39,总计总表!BA:BA)</f>
        <v>0</v>
      </c>
      <c r="AU39">
        <f>SUMIF(总计总表!$F:$F,$A39,总计总表!BB:BB)</f>
        <v>0</v>
      </c>
      <c r="AV39">
        <f>SUMIF(总计总表!$F:$F,$A39,总计总表!BC:BC)</f>
        <v>0</v>
      </c>
      <c r="AW39">
        <f>SUMIF(总计总表!$F:$F,$A39,总计总表!BD:BD)</f>
        <v>0</v>
      </c>
      <c r="AX39">
        <f>SUMIF(总计总表!$F:$F,$A39,总计总表!BE:BE)</f>
        <v>0</v>
      </c>
      <c r="AY39">
        <f>SUMIF(总计总表!$F:$F,$A39,总计总表!BF:BF)</f>
        <v>0</v>
      </c>
      <c r="AZ39">
        <f>SUMIF(总计总表!$F:$F,$A39,总计总表!BG:BG)</f>
        <v>0</v>
      </c>
      <c r="BA39">
        <f>SUMIF(总计总表!$F:$F,$A39,总计总表!BH:BH)</f>
        <v>0</v>
      </c>
      <c r="BB39">
        <f>SUMIF(总计总表!$F:$F,$A39,总计总表!BI:BI)</f>
        <v>0</v>
      </c>
      <c r="BC39">
        <f>SUMIF(总计总表!$F:$F,$A39,总计总表!BJ:BJ)</f>
        <v>0</v>
      </c>
      <c r="BD39">
        <f>SUMIF(总计总表!$F:$F,$A39,总计总表!BK:BK)</f>
        <v>0</v>
      </c>
      <c r="BE39">
        <f>SUMIF(总计总表!$F:$F,$A39,总计总表!BL:BL)</f>
        <v>0</v>
      </c>
      <c r="BF39">
        <f>SUMIF(总计总表!$F:$F,$A39,总计总表!BM:BM)</f>
        <v>0</v>
      </c>
      <c r="BG39">
        <f>SUMIF(总计总表!$F:$F,$A39,总计总表!BN:BN)</f>
        <v>0</v>
      </c>
      <c r="BH39">
        <f>SUMIF(总计总表!$F:$F,$A39,总计总表!BO:BO)</f>
        <v>0</v>
      </c>
      <c r="BI39">
        <f>SUMIF(总计总表!$F:$F,$A39,总计总表!BP:BP)</f>
        <v>0</v>
      </c>
      <c r="BJ39">
        <f>SUMIF(总计总表!$F:$F,$A39,总计总表!BQ:BQ)</f>
        <v>0</v>
      </c>
      <c r="BK39">
        <f>SUMIF(总计总表!$F:$F,$A39,总计总表!BR:BR)</f>
        <v>0</v>
      </c>
      <c r="BL39">
        <f>SUMIF(总计总表!$F:$F,$A39,总计总表!BS:BS)</f>
        <v>0</v>
      </c>
      <c r="BM39">
        <f>SUMIF(总计总表!$F:$F,$A39,总计总表!BT:BT)</f>
        <v>0</v>
      </c>
      <c r="BN39">
        <f>SUMIF(总计总表!$F:$F,$A39,总计总表!BU:BU)</f>
        <v>0</v>
      </c>
      <c r="BO39">
        <f>SUMIF(总计总表!$F:$F,$A39,总计总表!BV:BV)</f>
        <v>0</v>
      </c>
      <c r="BP39">
        <f>SUMIF(总计总表!$F:$F,$A39,总计总表!BW:BW)</f>
        <v>0</v>
      </c>
      <c r="BQ39">
        <f>SUMIF(总计总表!$F:$F,$A39,总计总表!BX:BX)</f>
        <v>0</v>
      </c>
      <c r="BR39">
        <f>SUMIF(总计总表!$F:$F,$A39,总计总表!BY:BY)</f>
        <v>0</v>
      </c>
      <c r="BS39">
        <f>SUMIF(总计总表!$F:$F,$A39,总计总表!BZ:BZ)</f>
        <v>0</v>
      </c>
      <c r="BT39">
        <f>SUMIF(总计总表!$F:$F,$A39,总计总表!CA:CA)</f>
        <v>0</v>
      </c>
      <c r="BU39">
        <f>SUMIF(总计总表!$F:$F,$A39,总计总表!CB:CB)</f>
        <v>0</v>
      </c>
      <c r="BV39">
        <f>SUMIF(总计总表!$F:$F,$A39,总计总表!CC:CC)</f>
        <v>0</v>
      </c>
      <c r="BW39">
        <f>SUMIF(总计总表!$F:$F,$A39,总计总表!CD:CD)</f>
        <v>0</v>
      </c>
      <c r="BX39">
        <f>SUMIF(总计总表!$F:$F,$A39,总计总表!CE:CE)</f>
        <v>0</v>
      </c>
      <c r="BY39">
        <f>SUMIF(总计总表!$F:$F,$A39,总计总表!CF:CF)</f>
        <v>0</v>
      </c>
      <c r="BZ39">
        <f>SUMIF(总计总表!$F:$F,$A39,总计总表!CG:CG)</f>
        <v>0</v>
      </c>
      <c r="CA39">
        <f>SUMIF(总计总表!$F:$F,$A39,总计总表!CH:CH)</f>
        <v>0</v>
      </c>
      <c r="CB39">
        <f>SUMIF(总计总表!$F:$F,$A39,总计总表!CI:CI)</f>
        <v>0</v>
      </c>
      <c r="CC39">
        <f>SUMIF(总计总表!$F:$F,$A39,总计总表!CJ:CJ)</f>
        <v>0</v>
      </c>
      <c r="CD39">
        <f>SUMIF(总计总表!$F:$F,$A39,总计总表!CK:CK)</f>
        <v>0</v>
      </c>
      <c r="CE39">
        <f>SUMIF(总计总表!$F:$F,$A39,总计总表!CL:CL)</f>
        <v>0</v>
      </c>
    </row>
    <row r="40" spans="1:83" x14ac:dyDescent="0.25">
      <c r="A40" s="24">
        <v>4123</v>
      </c>
      <c r="B40">
        <f>SUMIF(总计总表!F:F,A40,总计总表!I:I)</f>
        <v>0</v>
      </c>
      <c r="C40">
        <f>SUMIF(总计总表!F:F,A40,总计总表!J:J)</f>
        <v>0</v>
      </c>
      <c r="D40">
        <f>SUMIF(总计总表!$F:$F,$A40,总计总表!K:K)</f>
        <v>0</v>
      </c>
      <c r="E40">
        <f>SUMIF(总计总表!$F:$F,$A40,总计总表!L:L)</f>
        <v>0</v>
      </c>
      <c r="F40">
        <f>SUMIF(总计总表!$F:$F,$A40,总计总表!M:M)</f>
        <v>0</v>
      </c>
      <c r="G40">
        <f>SUMIF(总计总表!$F:$F,$A40,总计总表!N:N)</f>
        <v>0</v>
      </c>
      <c r="H40">
        <f>SUMIF(总计总表!$F:$F,$A40,总计总表!O:O)</f>
        <v>0</v>
      </c>
      <c r="I40">
        <f>SUMIF(总计总表!$F:$F,$A40,总计总表!P:P)</f>
        <v>0</v>
      </c>
      <c r="J40">
        <f>SUMIF(总计总表!$F:$F,$A40,总计总表!Q:Q)</f>
        <v>0</v>
      </c>
      <c r="K40">
        <f>SUMIF(总计总表!$F:$F,$A40,总计总表!R:R)</f>
        <v>0</v>
      </c>
      <c r="L40">
        <f>SUMIF(总计总表!$F:$F,$A40,总计总表!S:S)</f>
        <v>0</v>
      </c>
      <c r="M40">
        <f>SUMIF(总计总表!$F:$F,$A40,总计总表!T:T)</f>
        <v>0</v>
      </c>
      <c r="N40">
        <f>SUMIF(总计总表!$F:$F,$A40,总计总表!U:U)</f>
        <v>0</v>
      </c>
      <c r="O40">
        <f>SUMIF(总计总表!$F:$F,$A40,总计总表!V:V)</f>
        <v>0</v>
      </c>
      <c r="P40">
        <f>SUMIF(总计总表!$F:$F,$A40,总计总表!W:W)</f>
        <v>0</v>
      </c>
      <c r="Q40">
        <f>SUMIF(总计总表!$F:$F,$A40,总计总表!X:X)</f>
        <v>0</v>
      </c>
      <c r="R40">
        <f>SUMIF(总计总表!$F:$F,$A40,总计总表!Y:Y)</f>
        <v>0</v>
      </c>
      <c r="S40">
        <f>SUMIF(总计总表!$F:$F,$A40,总计总表!Z:Z)</f>
        <v>0</v>
      </c>
      <c r="T40">
        <f>SUMIF(总计总表!$F:$F,$A40,总计总表!AA:AA)</f>
        <v>0</v>
      </c>
      <c r="U40">
        <f>SUMIF(总计总表!$F:$F,$A40,总计总表!AB:AB)</f>
        <v>0</v>
      </c>
      <c r="V40">
        <f>SUMIF(总计总表!$F:$F,$A40,总计总表!AC:AC)</f>
        <v>0</v>
      </c>
      <c r="W40">
        <f>SUMIF(总计总表!$F:$F,$A40,总计总表!AD:AD)</f>
        <v>0</v>
      </c>
      <c r="X40">
        <f>SUMIF(总计总表!$F:$F,$A40,总计总表!AE:AE)</f>
        <v>0</v>
      </c>
      <c r="Y40">
        <f>SUMIF(总计总表!$F:$F,$A40,总计总表!AF:AF)</f>
        <v>0</v>
      </c>
      <c r="Z40">
        <f>SUMIF(总计总表!$F:$F,$A40,总计总表!AG:AG)</f>
        <v>0</v>
      </c>
      <c r="AA40">
        <f>SUMIF(总计总表!$F:$F,$A40,总计总表!AH:AH)</f>
        <v>0</v>
      </c>
      <c r="AB40">
        <f>SUMIF(总计总表!$F:$F,$A40,总计总表!AI:AI)</f>
        <v>0</v>
      </c>
      <c r="AC40">
        <f>SUMIF(总计总表!$F:$F,$A40,总计总表!AJ:AJ)</f>
        <v>0</v>
      </c>
      <c r="AD40">
        <f>SUMIF(总计总表!$F:$F,$A40,总计总表!AK:AK)</f>
        <v>0</v>
      </c>
      <c r="AE40">
        <f>SUMIF(总计总表!$F:$F,$A40,总计总表!AL:AL)</f>
        <v>0</v>
      </c>
      <c r="AF40">
        <f>SUMIF(总计总表!$F:$F,$A40,总计总表!AM:AM)</f>
        <v>0</v>
      </c>
      <c r="AG40">
        <f>SUMIF(总计总表!$F:$F,$A40,总计总表!AN:AN)</f>
        <v>0</v>
      </c>
      <c r="AH40">
        <f>SUMIF(总计总表!$F:$F,$A40,总计总表!AO:AO)</f>
        <v>0</v>
      </c>
      <c r="AI40">
        <f>SUMIF(总计总表!$F:$F,$A40,总计总表!AP:AP)</f>
        <v>0</v>
      </c>
      <c r="AJ40">
        <f>SUMIF(总计总表!$F:$F,$A40,总计总表!AQ:AQ)</f>
        <v>0</v>
      </c>
      <c r="AK40">
        <f>SUMIF(总计总表!$F:$F,$A40,总计总表!AR:AR)</f>
        <v>0</v>
      </c>
      <c r="AL40">
        <f>SUMIF(总计总表!$F:$F,$A40,总计总表!AS:AS)</f>
        <v>0</v>
      </c>
      <c r="AM40">
        <f>SUMIF(总计总表!$F:$F,$A40,总计总表!AT:AT)</f>
        <v>0</v>
      </c>
      <c r="AN40">
        <f>SUMIF(总计总表!$F:$F,$A40,总计总表!AU:AU)</f>
        <v>0</v>
      </c>
      <c r="AO40">
        <f>SUMIF(总计总表!$F:$F,$A40,总计总表!AV:AV)</f>
        <v>0</v>
      </c>
      <c r="AP40">
        <f>SUMIF(总计总表!$F:$F,$A40,总计总表!AW:AW)</f>
        <v>0</v>
      </c>
      <c r="AQ40">
        <f>SUMIF(总计总表!$F:$F,$A40,总计总表!AX:AX)</f>
        <v>0</v>
      </c>
      <c r="AR40">
        <f>SUMIF(总计总表!$F:$F,$A40,总计总表!AY:AY)</f>
        <v>0</v>
      </c>
      <c r="AS40">
        <f>SUMIF(总计总表!$F:$F,$A40,总计总表!AZ:AZ)</f>
        <v>0</v>
      </c>
      <c r="AT40">
        <f>SUMIF(总计总表!$F:$F,$A40,总计总表!BA:BA)</f>
        <v>0</v>
      </c>
      <c r="AU40">
        <f>SUMIF(总计总表!$F:$F,$A40,总计总表!BB:BB)</f>
        <v>0</v>
      </c>
      <c r="AV40">
        <f>SUMIF(总计总表!$F:$F,$A40,总计总表!BC:BC)</f>
        <v>0</v>
      </c>
      <c r="AW40">
        <f>SUMIF(总计总表!$F:$F,$A40,总计总表!BD:BD)</f>
        <v>0</v>
      </c>
      <c r="AX40">
        <f>SUMIF(总计总表!$F:$F,$A40,总计总表!BE:BE)</f>
        <v>0</v>
      </c>
      <c r="AY40">
        <f>SUMIF(总计总表!$F:$F,$A40,总计总表!BF:BF)</f>
        <v>0</v>
      </c>
      <c r="AZ40">
        <f>SUMIF(总计总表!$F:$F,$A40,总计总表!BG:BG)</f>
        <v>0</v>
      </c>
      <c r="BA40">
        <f>SUMIF(总计总表!$F:$F,$A40,总计总表!BH:BH)</f>
        <v>0</v>
      </c>
      <c r="BB40">
        <f>SUMIF(总计总表!$F:$F,$A40,总计总表!BI:BI)</f>
        <v>0</v>
      </c>
      <c r="BC40">
        <f>SUMIF(总计总表!$F:$F,$A40,总计总表!BJ:BJ)</f>
        <v>0</v>
      </c>
      <c r="BD40">
        <f>SUMIF(总计总表!$F:$F,$A40,总计总表!BK:BK)</f>
        <v>0</v>
      </c>
      <c r="BE40">
        <f>SUMIF(总计总表!$F:$F,$A40,总计总表!BL:BL)</f>
        <v>0</v>
      </c>
      <c r="BF40">
        <f>SUMIF(总计总表!$F:$F,$A40,总计总表!BM:BM)</f>
        <v>0</v>
      </c>
      <c r="BG40">
        <f>SUMIF(总计总表!$F:$F,$A40,总计总表!BN:BN)</f>
        <v>0</v>
      </c>
      <c r="BH40">
        <f>SUMIF(总计总表!$F:$F,$A40,总计总表!BO:BO)</f>
        <v>0</v>
      </c>
      <c r="BI40">
        <f>SUMIF(总计总表!$F:$F,$A40,总计总表!BP:BP)</f>
        <v>0</v>
      </c>
      <c r="BJ40">
        <f>SUMIF(总计总表!$F:$F,$A40,总计总表!BQ:BQ)</f>
        <v>0</v>
      </c>
      <c r="BK40">
        <f>SUMIF(总计总表!$F:$F,$A40,总计总表!BR:BR)</f>
        <v>0</v>
      </c>
      <c r="BL40">
        <f>SUMIF(总计总表!$F:$F,$A40,总计总表!BS:BS)</f>
        <v>0</v>
      </c>
      <c r="BM40">
        <f>SUMIF(总计总表!$F:$F,$A40,总计总表!BT:BT)</f>
        <v>0</v>
      </c>
      <c r="BN40">
        <f>SUMIF(总计总表!$F:$F,$A40,总计总表!BU:BU)</f>
        <v>0</v>
      </c>
      <c r="BO40">
        <f>SUMIF(总计总表!$F:$F,$A40,总计总表!BV:BV)</f>
        <v>0</v>
      </c>
      <c r="BP40">
        <f>SUMIF(总计总表!$F:$F,$A40,总计总表!BW:BW)</f>
        <v>0</v>
      </c>
      <c r="BQ40">
        <f>SUMIF(总计总表!$F:$F,$A40,总计总表!BX:BX)</f>
        <v>0</v>
      </c>
      <c r="BR40">
        <f>SUMIF(总计总表!$F:$F,$A40,总计总表!BY:BY)</f>
        <v>0</v>
      </c>
      <c r="BS40">
        <f>SUMIF(总计总表!$F:$F,$A40,总计总表!BZ:BZ)</f>
        <v>0</v>
      </c>
      <c r="BT40">
        <f>SUMIF(总计总表!$F:$F,$A40,总计总表!CA:CA)</f>
        <v>0</v>
      </c>
      <c r="BU40">
        <f>SUMIF(总计总表!$F:$F,$A40,总计总表!CB:CB)</f>
        <v>0</v>
      </c>
      <c r="BV40">
        <f>SUMIF(总计总表!$F:$F,$A40,总计总表!CC:CC)</f>
        <v>0</v>
      </c>
      <c r="BW40">
        <f>SUMIF(总计总表!$F:$F,$A40,总计总表!CD:CD)</f>
        <v>0</v>
      </c>
      <c r="BX40">
        <f>SUMIF(总计总表!$F:$F,$A40,总计总表!CE:CE)</f>
        <v>0</v>
      </c>
      <c r="BY40">
        <f>SUMIF(总计总表!$F:$F,$A40,总计总表!CF:CF)</f>
        <v>0</v>
      </c>
      <c r="BZ40">
        <f>SUMIF(总计总表!$F:$F,$A40,总计总表!CG:CG)</f>
        <v>0</v>
      </c>
      <c r="CA40">
        <f>SUMIF(总计总表!$F:$F,$A40,总计总表!CH:CH)</f>
        <v>0</v>
      </c>
      <c r="CB40">
        <f>SUMIF(总计总表!$F:$F,$A40,总计总表!CI:CI)</f>
        <v>0</v>
      </c>
      <c r="CC40">
        <f>SUMIF(总计总表!$F:$F,$A40,总计总表!CJ:CJ)</f>
        <v>0</v>
      </c>
      <c r="CD40">
        <f>SUMIF(总计总表!$F:$F,$A40,总计总表!CK:CK)</f>
        <v>0</v>
      </c>
      <c r="CE40">
        <f>SUMIF(总计总表!$F:$F,$A40,总计总表!CL:CL)</f>
        <v>0</v>
      </c>
    </row>
    <row r="41" spans="1:83" x14ac:dyDescent="0.25">
      <c r="A41" s="24">
        <v>4125</v>
      </c>
      <c r="B41">
        <f>SUMIF(总计总表!F:F,A41,总计总表!I:I)</f>
        <v>0</v>
      </c>
      <c r="C41">
        <f>SUMIF(总计总表!F:F,A41,总计总表!J:J)</f>
        <v>0</v>
      </c>
      <c r="D41">
        <f>SUMIF(总计总表!$F:$F,$A41,总计总表!K:K)</f>
        <v>0</v>
      </c>
      <c r="E41">
        <f>SUMIF(总计总表!$F:$F,$A41,总计总表!L:L)</f>
        <v>0</v>
      </c>
      <c r="F41">
        <f>SUMIF(总计总表!$F:$F,$A41,总计总表!M:M)</f>
        <v>0</v>
      </c>
      <c r="G41">
        <f>SUMIF(总计总表!$F:$F,$A41,总计总表!N:N)</f>
        <v>0</v>
      </c>
      <c r="H41">
        <f>SUMIF(总计总表!$F:$F,$A41,总计总表!O:O)</f>
        <v>0</v>
      </c>
      <c r="I41">
        <f>SUMIF(总计总表!$F:$F,$A41,总计总表!P:P)</f>
        <v>0</v>
      </c>
      <c r="J41">
        <f>SUMIF(总计总表!$F:$F,$A41,总计总表!Q:Q)</f>
        <v>0</v>
      </c>
      <c r="K41">
        <f>SUMIF(总计总表!$F:$F,$A41,总计总表!R:R)</f>
        <v>0</v>
      </c>
      <c r="L41">
        <f>SUMIF(总计总表!$F:$F,$A41,总计总表!S:S)</f>
        <v>0</v>
      </c>
      <c r="M41">
        <f>SUMIF(总计总表!$F:$F,$A41,总计总表!T:T)</f>
        <v>0</v>
      </c>
      <c r="N41">
        <f>SUMIF(总计总表!$F:$F,$A41,总计总表!U:U)</f>
        <v>0</v>
      </c>
      <c r="O41">
        <f>SUMIF(总计总表!$F:$F,$A41,总计总表!V:V)</f>
        <v>0</v>
      </c>
      <c r="P41">
        <f>SUMIF(总计总表!$F:$F,$A41,总计总表!W:W)</f>
        <v>0</v>
      </c>
      <c r="Q41">
        <f>SUMIF(总计总表!$F:$F,$A41,总计总表!X:X)</f>
        <v>0</v>
      </c>
      <c r="R41">
        <f>SUMIF(总计总表!$F:$F,$A41,总计总表!Y:Y)</f>
        <v>0</v>
      </c>
      <c r="S41">
        <f>SUMIF(总计总表!$F:$F,$A41,总计总表!Z:Z)</f>
        <v>0</v>
      </c>
      <c r="T41">
        <f>SUMIF(总计总表!$F:$F,$A41,总计总表!AA:AA)</f>
        <v>0</v>
      </c>
      <c r="U41">
        <f>SUMIF(总计总表!$F:$F,$A41,总计总表!AB:AB)</f>
        <v>0</v>
      </c>
      <c r="V41">
        <f>SUMIF(总计总表!$F:$F,$A41,总计总表!AC:AC)</f>
        <v>0</v>
      </c>
      <c r="W41">
        <f>SUMIF(总计总表!$F:$F,$A41,总计总表!AD:AD)</f>
        <v>0</v>
      </c>
      <c r="X41">
        <f>SUMIF(总计总表!$F:$F,$A41,总计总表!AE:AE)</f>
        <v>0</v>
      </c>
      <c r="Y41">
        <f>SUMIF(总计总表!$F:$F,$A41,总计总表!AF:AF)</f>
        <v>0</v>
      </c>
      <c r="Z41">
        <f>SUMIF(总计总表!$F:$F,$A41,总计总表!AG:AG)</f>
        <v>0</v>
      </c>
      <c r="AA41">
        <f>SUMIF(总计总表!$F:$F,$A41,总计总表!AH:AH)</f>
        <v>0</v>
      </c>
      <c r="AB41">
        <f>SUMIF(总计总表!$F:$F,$A41,总计总表!AI:AI)</f>
        <v>0</v>
      </c>
      <c r="AC41">
        <f>SUMIF(总计总表!$F:$F,$A41,总计总表!AJ:AJ)</f>
        <v>0</v>
      </c>
      <c r="AD41">
        <f>SUMIF(总计总表!$F:$F,$A41,总计总表!AK:AK)</f>
        <v>0</v>
      </c>
      <c r="AE41">
        <f>SUMIF(总计总表!$F:$F,$A41,总计总表!AL:AL)</f>
        <v>0</v>
      </c>
      <c r="AF41">
        <f>SUMIF(总计总表!$F:$F,$A41,总计总表!AM:AM)</f>
        <v>0</v>
      </c>
      <c r="AG41">
        <f>SUMIF(总计总表!$F:$F,$A41,总计总表!AN:AN)</f>
        <v>0</v>
      </c>
      <c r="AH41">
        <f>SUMIF(总计总表!$F:$F,$A41,总计总表!AO:AO)</f>
        <v>0</v>
      </c>
      <c r="AI41">
        <f>SUMIF(总计总表!$F:$F,$A41,总计总表!AP:AP)</f>
        <v>0</v>
      </c>
      <c r="AJ41">
        <f>SUMIF(总计总表!$F:$F,$A41,总计总表!AQ:AQ)</f>
        <v>0</v>
      </c>
      <c r="AK41">
        <f>SUMIF(总计总表!$F:$F,$A41,总计总表!AR:AR)</f>
        <v>0</v>
      </c>
      <c r="AL41">
        <f>SUMIF(总计总表!$F:$F,$A41,总计总表!AS:AS)</f>
        <v>0</v>
      </c>
      <c r="AM41">
        <f>SUMIF(总计总表!$F:$F,$A41,总计总表!AT:AT)</f>
        <v>0</v>
      </c>
      <c r="AN41">
        <f>SUMIF(总计总表!$F:$F,$A41,总计总表!AU:AU)</f>
        <v>0</v>
      </c>
      <c r="AO41">
        <f>SUMIF(总计总表!$F:$F,$A41,总计总表!AV:AV)</f>
        <v>0</v>
      </c>
      <c r="AP41">
        <f>SUMIF(总计总表!$F:$F,$A41,总计总表!AW:AW)</f>
        <v>0</v>
      </c>
      <c r="AQ41">
        <f>SUMIF(总计总表!$F:$F,$A41,总计总表!AX:AX)</f>
        <v>-7.5300000000000006E-2</v>
      </c>
      <c r="AR41">
        <f>SUMIF(总计总表!$F:$F,$A41,总计总表!AY:AY)</f>
        <v>0</v>
      </c>
      <c r="AS41">
        <f>SUMIF(总计总表!$F:$F,$A41,总计总表!AZ:AZ)</f>
        <v>-0.3</v>
      </c>
      <c r="AT41">
        <f>SUMIF(总计总表!$F:$F,$A41,总计总表!BA:BA)</f>
        <v>0</v>
      </c>
      <c r="AU41">
        <f>SUMIF(总计总表!$F:$F,$A41,总计总表!BB:BB)</f>
        <v>0</v>
      </c>
      <c r="AV41">
        <f>SUMIF(总计总表!$F:$F,$A41,总计总表!BC:BC)</f>
        <v>0</v>
      </c>
      <c r="AW41">
        <f>SUMIF(总计总表!$F:$F,$A41,总计总表!BD:BD)</f>
        <v>0</v>
      </c>
      <c r="AX41">
        <f>SUMIF(总计总表!$F:$F,$A41,总计总表!BE:BE)</f>
        <v>0</v>
      </c>
      <c r="AY41">
        <f>SUMIF(总计总表!$F:$F,$A41,总计总表!BF:BF)</f>
        <v>-0.37529999999999997</v>
      </c>
      <c r="AZ41">
        <f>SUMIF(总计总表!$F:$F,$A41,总计总表!BG:BG)</f>
        <v>0</v>
      </c>
      <c r="BA41">
        <f>SUMIF(总计总表!$F:$F,$A41,总计总表!BH:BH)</f>
        <v>-2.4394499999999999</v>
      </c>
      <c r="BB41">
        <f>SUMIF(总计总表!$F:$F,$A41,总计总表!BI:BI)</f>
        <v>0</v>
      </c>
      <c r="BC41">
        <f>SUMIF(总计总表!$F:$F,$A41,总计总表!BJ:BJ)</f>
        <v>0</v>
      </c>
      <c r="BD41">
        <f>SUMIF(总计总表!$F:$F,$A41,总计总表!BK:BK)</f>
        <v>0</v>
      </c>
      <c r="BE41">
        <f>SUMIF(总计总表!$F:$F,$A41,总计总表!BL:BL)</f>
        <v>0</v>
      </c>
      <c r="BF41">
        <f>SUMIF(总计总表!$F:$F,$A41,总计总表!BM:BM)</f>
        <v>0</v>
      </c>
      <c r="BG41">
        <f>SUMIF(总计总表!$F:$F,$A41,总计总表!BN:BN)</f>
        <v>0</v>
      </c>
      <c r="BH41">
        <f>SUMIF(总计总表!$F:$F,$A41,总计总表!BO:BO)</f>
        <v>0</v>
      </c>
      <c r="BI41">
        <f>SUMIF(总计总表!$F:$F,$A41,总计总表!BP:BP)</f>
        <v>0</v>
      </c>
      <c r="BJ41">
        <f>SUMIF(总计总表!$F:$F,$A41,总计总表!BQ:BQ)</f>
        <v>-2.4394499999999999</v>
      </c>
      <c r="BK41">
        <f>SUMIF(总计总表!$F:$F,$A41,总计总表!BR:BR)</f>
        <v>0</v>
      </c>
      <c r="BL41">
        <f>SUMIF(总计总表!$F:$F,$A41,总计总表!BS:BS)</f>
        <v>0</v>
      </c>
      <c r="BM41">
        <f>SUMIF(总计总表!$F:$F,$A41,总计总表!BT:BT)</f>
        <v>0</v>
      </c>
      <c r="BN41">
        <f>SUMIF(总计总表!$F:$F,$A41,总计总表!BU:BU)</f>
        <v>0</v>
      </c>
      <c r="BO41">
        <f>SUMIF(总计总表!$F:$F,$A41,总计总表!BV:BV)</f>
        <v>0</v>
      </c>
      <c r="BP41">
        <f>SUMIF(总计总表!$F:$F,$A41,总计总表!BW:BW)</f>
        <v>0</v>
      </c>
      <c r="BQ41">
        <f>SUMIF(总计总表!$F:$F,$A41,总计总表!BX:BX)</f>
        <v>0</v>
      </c>
      <c r="BR41">
        <f>SUMIF(总计总表!$F:$F,$A41,总计总表!BY:BY)</f>
        <v>0</v>
      </c>
      <c r="BS41">
        <f>SUMIF(总计总表!$F:$F,$A41,总计总表!BZ:BZ)</f>
        <v>0</v>
      </c>
      <c r="BT41">
        <f>SUMIF(总计总表!$F:$F,$A41,总计总表!CA:CA)</f>
        <v>0</v>
      </c>
      <c r="BU41">
        <f>SUMIF(总计总表!$F:$F,$A41,总计总表!CB:CB)</f>
        <v>0</v>
      </c>
      <c r="BV41">
        <f>SUMIF(总计总表!$F:$F,$A41,总计总表!CC:CC)</f>
        <v>-2.4394499999999999</v>
      </c>
      <c r="BW41">
        <f>SUMIF(总计总表!$F:$F,$A41,总计总表!CD:CD)</f>
        <v>0</v>
      </c>
      <c r="BX41">
        <f>SUMIF(总计总表!$F:$F,$A41,总计总表!CE:CE)</f>
        <v>0</v>
      </c>
      <c r="BY41">
        <f>SUMIF(总计总表!$F:$F,$A41,总计总表!CF:CF)</f>
        <v>0</v>
      </c>
      <c r="BZ41">
        <f>SUMIF(总计总表!$F:$F,$A41,总计总表!CG:CG)</f>
        <v>0</v>
      </c>
      <c r="CA41">
        <f>SUMIF(总计总表!$F:$F,$A41,总计总表!CH:CH)</f>
        <v>0</v>
      </c>
      <c r="CB41">
        <f>SUMIF(总计总表!$F:$F,$A41,总计总表!CI:CI)</f>
        <v>0</v>
      </c>
      <c r="CC41">
        <f>SUMIF(总计总表!$F:$F,$A41,总计总表!CJ:CJ)</f>
        <v>0</v>
      </c>
      <c r="CD41">
        <f>SUMIF(总计总表!$F:$F,$A41,总计总表!CK:CK)</f>
        <v>0</v>
      </c>
      <c r="CE41">
        <f>SUMIF(总计总表!$F:$F,$A41,总计总表!CL:CL)</f>
        <v>0</v>
      </c>
    </row>
    <row r="42" spans="1:83" x14ac:dyDescent="0.25">
      <c r="A42" s="24">
        <v>4127</v>
      </c>
      <c r="B42">
        <f>SUMIF(总计总表!F:F,A42,总计总表!I:I)</f>
        <v>0</v>
      </c>
      <c r="C42">
        <f>SUMIF(总计总表!F:F,A42,总计总表!J:J)</f>
        <v>0</v>
      </c>
      <c r="D42">
        <f>SUMIF(总计总表!$F:$F,$A42,总计总表!K:K)</f>
        <v>0</v>
      </c>
      <c r="E42">
        <f>SUMIF(总计总表!$F:$F,$A42,总计总表!L:L)</f>
        <v>0</v>
      </c>
      <c r="F42">
        <f>SUMIF(总计总表!$F:$F,$A42,总计总表!M:M)</f>
        <v>0</v>
      </c>
      <c r="G42">
        <f>SUMIF(总计总表!$F:$F,$A42,总计总表!N:N)</f>
        <v>0</v>
      </c>
      <c r="H42">
        <f>SUMIF(总计总表!$F:$F,$A42,总计总表!O:O)</f>
        <v>0</v>
      </c>
      <c r="I42">
        <f>SUMIF(总计总表!$F:$F,$A42,总计总表!P:P)</f>
        <v>0</v>
      </c>
      <c r="J42">
        <f>SUMIF(总计总表!$F:$F,$A42,总计总表!Q:Q)</f>
        <v>0</v>
      </c>
      <c r="K42">
        <f>SUMIF(总计总表!$F:$F,$A42,总计总表!R:R)</f>
        <v>0</v>
      </c>
      <c r="L42">
        <f>SUMIF(总计总表!$F:$F,$A42,总计总表!S:S)</f>
        <v>0</v>
      </c>
      <c r="M42">
        <f>SUMIF(总计总表!$F:$F,$A42,总计总表!T:T)</f>
        <v>0</v>
      </c>
      <c r="N42">
        <f>SUMIF(总计总表!$F:$F,$A42,总计总表!U:U)</f>
        <v>0</v>
      </c>
      <c r="O42">
        <f>SUMIF(总计总表!$F:$F,$A42,总计总表!V:V)</f>
        <v>0</v>
      </c>
      <c r="P42">
        <f>SUMIF(总计总表!$F:$F,$A42,总计总表!W:W)</f>
        <v>0</v>
      </c>
      <c r="Q42">
        <f>SUMIF(总计总表!$F:$F,$A42,总计总表!X:X)</f>
        <v>0</v>
      </c>
      <c r="R42">
        <f>SUMIF(总计总表!$F:$F,$A42,总计总表!Y:Y)</f>
        <v>0</v>
      </c>
      <c r="S42">
        <f>SUMIF(总计总表!$F:$F,$A42,总计总表!Z:Z)</f>
        <v>0</v>
      </c>
      <c r="T42">
        <f>SUMIF(总计总表!$F:$F,$A42,总计总表!AA:AA)</f>
        <v>0</v>
      </c>
      <c r="U42">
        <f>SUMIF(总计总表!$F:$F,$A42,总计总表!AB:AB)</f>
        <v>0</v>
      </c>
      <c r="V42">
        <f>SUMIF(总计总表!$F:$F,$A42,总计总表!AC:AC)</f>
        <v>0</v>
      </c>
      <c r="W42">
        <f>SUMIF(总计总表!$F:$F,$A42,总计总表!AD:AD)</f>
        <v>0</v>
      </c>
      <c r="X42">
        <f>SUMIF(总计总表!$F:$F,$A42,总计总表!AE:AE)</f>
        <v>0</v>
      </c>
      <c r="Y42">
        <f>SUMIF(总计总表!$F:$F,$A42,总计总表!AF:AF)</f>
        <v>0</v>
      </c>
      <c r="Z42">
        <f>SUMIF(总计总表!$F:$F,$A42,总计总表!AG:AG)</f>
        <v>0</v>
      </c>
      <c r="AA42">
        <f>SUMIF(总计总表!$F:$F,$A42,总计总表!AH:AH)</f>
        <v>0</v>
      </c>
      <c r="AB42">
        <f>SUMIF(总计总表!$F:$F,$A42,总计总表!AI:AI)</f>
        <v>0</v>
      </c>
      <c r="AC42">
        <f>SUMIF(总计总表!$F:$F,$A42,总计总表!AJ:AJ)</f>
        <v>0</v>
      </c>
      <c r="AD42">
        <f>SUMIF(总计总表!$F:$F,$A42,总计总表!AK:AK)</f>
        <v>0</v>
      </c>
      <c r="AE42">
        <f>SUMIF(总计总表!$F:$F,$A42,总计总表!AL:AL)</f>
        <v>0</v>
      </c>
      <c r="AF42">
        <f>SUMIF(总计总表!$F:$F,$A42,总计总表!AM:AM)</f>
        <v>0</v>
      </c>
      <c r="AG42">
        <f>SUMIF(总计总表!$F:$F,$A42,总计总表!AN:AN)</f>
        <v>0</v>
      </c>
      <c r="AH42">
        <f>SUMIF(总计总表!$F:$F,$A42,总计总表!AO:AO)</f>
        <v>0</v>
      </c>
      <c r="AI42">
        <f>SUMIF(总计总表!$F:$F,$A42,总计总表!AP:AP)</f>
        <v>0</v>
      </c>
      <c r="AJ42">
        <f>SUMIF(总计总表!$F:$F,$A42,总计总表!AQ:AQ)</f>
        <v>0</v>
      </c>
      <c r="AK42">
        <f>SUMIF(总计总表!$F:$F,$A42,总计总表!AR:AR)</f>
        <v>0</v>
      </c>
      <c r="AL42">
        <f>SUMIF(总计总表!$F:$F,$A42,总计总表!AS:AS)</f>
        <v>0</v>
      </c>
      <c r="AM42">
        <f>SUMIF(总计总表!$F:$F,$A42,总计总表!AT:AT)</f>
        <v>0</v>
      </c>
      <c r="AN42">
        <f>SUMIF(总计总表!$F:$F,$A42,总计总表!AU:AU)</f>
        <v>0</v>
      </c>
      <c r="AO42">
        <f>SUMIF(总计总表!$F:$F,$A42,总计总表!AV:AV)</f>
        <v>0</v>
      </c>
      <c r="AP42">
        <f>SUMIF(总计总表!$F:$F,$A42,总计总表!AW:AW)</f>
        <v>0</v>
      </c>
      <c r="AQ42">
        <f>SUMIF(总计总表!$F:$F,$A42,总计总表!AX:AX)</f>
        <v>-7.7700000000000005E-2</v>
      </c>
      <c r="AR42">
        <f>SUMIF(总计总表!$F:$F,$A42,总计总表!AY:AY)</f>
        <v>0</v>
      </c>
      <c r="AS42">
        <f>SUMIF(总计总表!$F:$F,$A42,总计总表!AZ:AZ)</f>
        <v>-0.15</v>
      </c>
      <c r="AT42">
        <f>SUMIF(总计总表!$F:$F,$A42,总计总表!BA:BA)</f>
        <v>0</v>
      </c>
      <c r="AU42">
        <f>SUMIF(总计总表!$F:$F,$A42,总计总表!BB:BB)</f>
        <v>0</v>
      </c>
      <c r="AV42">
        <f>SUMIF(总计总表!$F:$F,$A42,总计总表!BC:BC)</f>
        <v>0</v>
      </c>
      <c r="AW42">
        <f>SUMIF(总计总表!$F:$F,$A42,总计总表!BD:BD)</f>
        <v>0</v>
      </c>
      <c r="AX42">
        <f>SUMIF(总计总表!$F:$F,$A42,总计总表!BE:BE)</f>
        <v>0</v>
      </c>
      <c r="AY42">
        <f>SUMIF(总计总表!$F:$F,$A42,总计总表!BF:BF)</f>
        <v>-0.22770000000000001</v>
      </c>
      <c r="AZ42">
        <f>SUMIF(总计总表!$F:$F,$A42,总计总表!BG:BG)</f>
        <v>0</v>
      </c>
      <c r="BA42">
        <f>SUMIF(总计总表!$F:$F,$A42,总计总表!BH:BH)</f>
        <v>-1.4800500000000001</v>
      </c>
      <c r="BB42">
        <f>SUMIF(总计总表!$F:$F,$A42,总计总表!BI:BI)</f>
        <v>0</v>
      </c>
      <c r="BC42">
        <f>SUMIF(总计总表!$F:$F,$A42,总计总表!BJ:BJ)</f>
        <v>0</v>
      </c>
      <c r="BD42">
        <f>SUMIF(总计总表!$F:$F,$A42,总计总表!BK:BK)</f>
        <v>0</v>
      </c>
      <c r="BE42">
        <f>SUMIF(总计总表!$F:$F,$A42,总计总表!BL:BL)</f>
        <v>0</v>
      </c>
      <c r="BF42">
        <f>SUMIF(总计总表!$F:$F,$A42,总计总表!BM:BM)</f>
        <v>0</v>
      </c>
      <c r="BG42">
        <f>SUMIF(总计总表!$F:$F,$A42,总计总表!BN:BN)</f>
        <v>0</v>
      </c>
      <c r="BH42">
        <f>SUMIF(总计总表!$F:$F,$A42,总计总表!BO:BO)</f>
        <v>0</v>
      </c>
      <c r="BI42">
        <f>SUMIF(总计总表!$F:$F,$A42,总计总表!BP:BP)</f>
        <v>0</v>
      </c>
      <c r="BJ42">
        <f>SUMIF(总计总表!$F:$F,$A42,总计总表!BQ:BQ)</f>
        <v>-1.4800500000000001</v>
      </c>
      <c r="BK42">
        <f>SUMIF(总计总表!$F:$F,$A42,总计总表!BR:BR)</f>
        <v>0</v>
      </c>
      <c r="BL42">
        <f>SUMIF(总计总表!$F:$F,$A42,总计总表!BS:BS)</f>
        <v>0</v>
      </c>
      <c r="BM42">
        <f>SUMIF(总计总表!$F:$F,$A42,总计总表!BT:BT)</f>
        <v>0</v>
      </c>
      <c r="BN42">
        <f>SUMIF(总计总表!$F:$F,$A42,总计总表!BU:BU)</f>
        <v>0</v>
      </c>
      <c r="BO42">
        <f>SUMIF(总计总表!$F:$F,$A42,总计总表!BV:BV)</f>
        <v>0</v>
      </c>
      <c r="BP42">
        <f>SUMIF(总计总表!$F:$F,$A42,总计总表!BW:BW)</f>
        <v>0</v>
      </c>
      <c r="BQ42">
        <f>SUMIF(总计总表!$F:$F,$A42,总计总表!BX:BX)</f>
        <v>0</v>
      </c>
      <c r="BR42">
        <f>SUMIF(总计总表!$F:$F,$A42,总计总表!BY:BY)</f>
        <v>0</v>
      </c>
      <c r="BS42">
        <f>SUMIF(总计总表!$F:$F,$A42,总计总表!BZ:BZ)</f>
        <v>0</v>
      </c>
      <c r="BT42">
        <f>SUMIF(总计总表!$F:$F,$A42,总计总表!CA:CA)</f>
        <v>0</v>
      </c>
      <c r="BU42">
        <f>SUMIF(总计总表!$F:$F,$A42,总计总表!CB:CB)</f>
        <v>0</v>
      </c>
      <c r="BV42">
        <f>SUMIF(总计总表!$F:$F,$A42,总计总表!CC:CC)</f>
        <v>-1.4800500000000001</v>
      </c>
      <c r="BW42">
        <f>SUMIF(总计总表!$F:$F,$A42,总计总表!CD:CD)</f>
        <v>0</v>
      </c>
      <c r="BX42">
        <f>SUMIF(总计总表!$F:$F,$A42,总计总表!CE:CE)</f>
        <v>0</v>
      </c>
      <c r="BY42">
        <f>SUMIF(总计总表!$F:$F,$A42,总计总表!CF:CF)</f>
        <v>0</v>
      </c>
      <c r="BZ42">
        <f>SUMIF(总计总表!$F:$F,$A42,总计总表!CG:CG)</f>
        <v>0</v>
      </c>
      <c r="CA42">
        <f>SUMIF(总计总表!$F:$F,$A42,总计总表!CH:CH)</f>
        <v>0</v>
      </c>
      <c r="CB42">
        <f>SUMIF(总计总表!$F:$F,$A42,总计总表!CI:CI)</f>
        <v>0</v>
      </c>
      <c r="CC42">
        <f>SUMIF(总计总表!$F:$F,$A42,总计总表!CJ:CJ)</f>
        <v>0</v>
      </c>
      <c r="CD42">
        <f>SUMIF(总计总表!$F:$F,$A42,总计总表!CK:CK)</f>
        <v>0</v>
      </c>
      <c r="CE42">
        <f>SUMIF(总计总表!$F:$F,$A42,总计总表!CL:CL)</f>
        <v>0</v>
      </c>
    </row>
    <row r="43" spans="1:83" x14ac:dyDescent="0.25">
      <c r="A43" s="24">
        <v>4254</v>
      </c>
      <c r="B43">
        <f>SUMIF(总计总表!F:F,A43,总计总表!I:I)</f>
        <v>4</v>
      </c>
      <c r="C43">
        <f>SUMIF(总计总表!F:F,A43,总计总表!J:J)</f>
        <v>70.16</v>
      </c>
      <c r="D43">
        <f>SUMIF(总计总表!$F:$F,$A43,总计总表!K:K)</f>
        <v>12.5</v>
      </c>
      <c r="E43">
        <f>SUMIF(总计总表!$F:$F,$A43,总计总表!L:L)</f>
        <v>0</v>
      </c>
      <c r="F43">
        <f>SUMIF(总计总表!$F:$F,$A43,总计总表!M:M)</f>
        <v>-0.67999999999999994</v>
      </c>
      <c r="G43">
        <f>SUMIF(总计总表!$F:$F,$A43,总计总表!N:N)</f>
        <v>0</v>
      </c>
      <c r="H43">
        <f>SUMIF(总计总表!$F:$F,$A43,总计总表!O:O)</f>
        <v>0</v>
      </c>
      <c r="I43">
        <f>SUMIF(总计总表!$F:$F,$A43,总计总表!P:P)</f>
        <v>-11.82</v>
      </c>
      <c r="J43">
        <f>SUMIF(总计总表!$F:$F,$A43,总计总表!Q:Q)</f>
        <v>-27.22</v>
      </c>
      <c r="K43">
        <f>SUMIF(总计总表!$F:$F,$A43,总计总表!R:R)</f>
        <v>0</v>
      </c>
      <c r="L43">
        <f>SUMIF(总计总表!$F:$F,$A43,总计总表!S:S)</f>
        <v>0</v>
      </c>
      <c r="M43">
        <f>SUMIF(总计总表!$F:$F,$A43,总计总表!T:T)</f>
        <v>42.94</v>
      </c>
      <c r="N43">
        <f>SUMIF(总计总表!$F:$F,$A43,总计总表!U:U)</f>
        <v>2</v>
      </c>
      <c r="O43">
        <f>SUMIF(总计总表!$F:$F,$A43,总计总表!V:V)</f>
        <v>-34.18</v>
      </c>
      <c r="P43">
        <f>SUMIF(总计总表!$F:$F,$A43,总计总表!W:W)</f>
        <v>0</v>
      </c>
      <c r="Q43">
        <f>SUMIF(总计总表!$F:$F,$A43,总计总表!X:X)</f>
        <v>0</v>
      </c>
      <c r="R43">
        <f>SUMIF(总计总表!$F:$F,$A43,总计总表!Y:Y)</f>
        <v>0.67999999999999994</v>
      </c>
      <c r="S43">
        <f>SUMIF(总计总表!$F:$F,$A43,总计总表!Z:Z)</f>
        <v>0</v>
      </c>
      <c r="T43">
        <f>SUMIF(总计总表!$F:$F,$A43,总计总表!AA:AA)</f>
        <v>0</v>
      </c>
      <c r="U43">
        <f>SUMIF(总计总表!$F:$F,$A43,总计总表!AB:AB)</f>
        <v>4.5599999999999996</v>
      </c>
      <c r="V43">
        <f>SUMIF(总计总表!$F:$F,$A43,总计总表!AC:AC)</f>
        <v>0</v>
      </c>
      <c r="W43">
        <f>SUMIF(总计总表!$F:$F,$A43,总计总表!AD:AD)</f>
        <v>0</v>
      </c>
      <c r="X43">
        <f>SUMIF(总计总表!$F:$F,$A43,总计总表!AE:AE)</f>
        <v>0</v>
      </c>
      <c r="Y43">
        <f>SUMIF(总计总表!$F:$F,$A43,总计总表!AF:AF)</f>
        <v>-28.94</v>
      </c>
      <c r="Z43">
        <f>SUMIF(总计总表!$F:$F,$A43,总计总表!AG:AG)</f>
        <v>0</v>
      </c>
      <c r="AA43">
        <f>SUMIF(总计总表!$F:$F,$A43,总计总表!AH:AH)</f>
        <v>0</v>
      </c>
      <c r="AB43">
        <f>SUMIF(总计总表!$F:$F,$A43,总计总表!AI:AI)</f>
        <v>0</v>
      </c>
      <c r="AC43">
        <f>SUMIF(总计总表!$F:$F,$A43,总计总表!AJ:AJ)</f>
        <v>0</v>
      </c>
      <c r="AD43">
        <f>SUMIF(总计总表!$F:$F,$A43,总计总表!AK:AK)</f>
        <v>-9.5300000000000011</v>
      </c>
      <c r="AE43">
        <f>SUMIF(总计总表!$F:$F,$A43,总计总表!AL:AL)</f>
        <v>0</v>
      </c>
      <c r="AF43">
        <f>SUMIF(总计总表!$F:$F,$A43,总计总表!AM:AM)</f>
        <v>0</v>
      </c>
      <c r="AG43">
        <f>SUMIF(总计总表!$F:$F,$A43,总计总表!AN:AN)</f>
        <v>0</v>
      </c>
      <c r="AH43">
        <f>SUMIF(总计总表!$F:$F,$A43,总计总表!AO:AO)</f>
        <v>0</v>
      </c>
      <c r="AI43">
        <f>SUMIF(总计总表!$F:$F,$A43,总计总表!AP:AP)</f>
        <v>0</v>
      </c>
      <c r="AJ43">
        <f>SUMIF(总计总表!$F:$F,$A43,总计总表!AQ:AQ)</f>
        <v>0</v>
      </c>
      <c r="AK43">
        <f>SUMIF(总计总表!$F:$F,$A43,总计总表!AR:AR)</f>
        <v>0</v>
      </c>
      <c r="AL43">
        <f>SUMIF(总计总表!$F:$F,$A43,总计总表!AS:AS)</f>
        <v>0</v>
      </c>
      <c r="AM43">
        <f>SUMIF(总计总表!$F:$F,$A43,总计总表!AT:AT)</f>
        <v>0</v>
      </c>
      <c r="AN43">
        <f>SUMIF(总计总表!$F:$F,$A43,总计总表!AU:AU)</f>
        <v>0</v>
      </c>
      <c r="AO43">
        <f>SUMIF(总计总表!$F:$F,$A43,总计总表!AV:AV)</f>
        <v>-7.36</v>
      </c>
      <c r="AP43">
        <f>SUMIF(总计总表!$F:$F,$A43,总计总表!AW:AW)</f>
        <v>0</v>
      </c>
      <c r="AQ43">
        <f>SUMIF(总计总表!$F:$F,$A43,总计总表!AX:AX)</f>
        <v>-11.1587</v>
      </c>
      <c r="AR43">
        <f>SUMIF(总计总表!$F:$F,$A43,总计总表!AY:AY)</f>
        <v>0</v>
      </c>
      <c r="AS43">
        <f>SUMIF(总计总表!$F:$F,$A43,总计总表!AZ:AZ)</f>
        <v>0</v>
      </c>
      <c r="AT43">
        <f>SUMIF(总计总表!$F:$F,$A43,总计总表!BA:BA)</f>
        <v>0</v>
      </c>
      <c r="AU43">
        <f>SUMIF(总计总表!$F:$F,$A43,总计总表!BB:BB)</f>
        <v>0</v>
      </c>
      <c r="AV43">
        <f>SUMIF(总计总表!$F:$F,$A43,总计总表!BC:BC)</f>
        <v>0</v>
      </c>
      <c r="AW43">
        <f>SUMIF(总计总表!$F:$F,$A43,总计总表!BD:BD)</f>
        <v>0</v>
      </c>
      <c r="AX43">
        <f>SUMIF(总计总表!$F:$F,$A43,总计总表!BE:BE)</f>
        <v>0</v>
      </c>
      <c r="AY43">
        <f>SUMIF(总计总表!$F:$F,$A43,总计总表!BF:BF)</f>
        <v>-14.0487</v>
      </c>
      <c r="AZ43">
        <f>SUMIF(总计总表!$F:$F,$A43,总计总表!BG:BG)</f>
        <v>-0.4653810354299297</v>
      </c>
      <c r="BA43">
        <f>SUMIF(总计总表!$F:$F,$A43,总计总表!BH:BH)</f>
        <v>-91.316550000000021</v>
      </c>
      <c r="BB43">
        <f>SUMIF(总计总表!$F:$F,$A43,总计总表!BI:BI)</f>
        <v>0</v>
      </c>
      <c r="BC43">
        <f>SUMIF(总计总表!$F:$F,$A43,总计总表!BJ:BJ)</f>
        <v>0</v>
      </c>
      <c r="BD43">
        <f>SUMIF(总计总表!$F:$F,$A43,总计总表!BK:BK)</f>
        <v>0</v>
      </c>
      <c r="BE43">
        <f>SUMIF(总计总表!$F:$F,$A43,总计总表!BL:BL)</f>
        <v>0</v>
      </c>
      <c r="BF43">
        <f>SUMIF(总计总表!$F:$F,$A43,总计总表!BM:BM)</f>
        <v>0</v>
      </c>
      <c r="BG43">
        <f>SUMIF(总计总表!$F:$F,$A43,总计总表!BN:BN)</f>
        <v>0</v>
      </c>
      <c r="BH43">
        <f>SUMIF(总计总表!$F:$F,$A43,总计总表!BO:BO)</f>
        <v>0</v>
      </c>
      <c r="BI43">
        <f>SUMIF(总计总表!$F:$F,$A43,总计总表!BP:BP)</f>
        <v>0</v>
      </c>
      <c r="BJ43">
        <f>SUMIF(总计总表!$F:$F,$A43,总计总表!BQ:BQ)</f>
        <v>-91.316550000000021</v>
      </c>
      <c r="BK43">
        <f>SUMIF(总计总表!$F:$F,$A43,总计总表!BR:BR)</f>
        <v>0</v>
      </c>
      <c r="BL43">
        <f>SUMIF(总计总表!$F:$F,$A43,总计总表!BS:BS)</f>
        <v>0</v>
      </c>
      <c r="BM43">
        <f>SUMIF(总计总表!$F:$F,$A43,总计总表!BT:BT)</f>
        <v>0</v>
      </c>
      <c r="BN43">
        <f>SUMIF(总计总表!$F:$F,$A43,总计总表!BU:BU)</f>
        <v>0</v>
      </c>
      <c r="BO43">
        <f>SUMIF(总计总表!$F:$F,$A43,总计总表!BV:BV)</f>
        <v>0</v>
      </c>
      <c r="BP43">
        <f>SUMIF(总计总表!$F:$F,$A43,总计总表!BW:BW)</f>
        <v>79.599999999999994</v>
      </c>
      <c r="BQ43">
        <f>SUMIF(总计总表!$F:$F,$A43,总计总表!BX:BX)</f>
        <v>53.04</v>
      </c>
      <c r="BR43">
        <f>SUMIF(总计总表!$F:$F,$A43,总计总表!BY:BY)</f>
        <v>0</v>
      </c>
      <c r="BS43">
        <f>SUMIF(总计总表!$F:$F,$A43,总计总表!BZ:BZ)</f>
        <v>0</v>
      </c>
      <c r="BT43">
        <f>SUMIF(总计总表!$F:$F,$A43,总计总表!CA:CA)</f>
        <v>0</v>
      </c>
      <c r="BU43">
        <f>SUMIF(总计总表!$F:$F,$A43,总计总表!CB:CB)</f>
        <v>0</v>
      </c>
      <c r="BV43">
        <f>SUMIF(总计总表!$F:$F,$A43,总计总表!CC:CC)</f>
        <v>-223.95655000000005</v>
      </c>
      <c r="BW43">
        <f>SUMIF(总计总表!$F:$F,$A43,总计总表!CD:CD)</f>
        <v>-1.3459776810335313</v>
      </c>
      <c r="BX43">
        <f>SUMIF(总计总表!$F:$F,$A43,总计总表!CE:CE)</f>
        <v>-4.4533753015681556</v>
      </c>
      <c r="BY43">
        <f>SUMIF(总计总表!$F:$F,$A43,总计总表!CF:CF)</f>
        <v>0</v>
      </c>
      <c r="BZ43">
        <f>SUMIF(总计总表!$F:$F,$A43,总计总表!CG:CG)</f>
        <v>0</v>
      </c>
      <c r="CA43">
        <f>SUMIF(总计总表!$F:$F,$A43,总计总表!CH:CH)</f>
        <v>0</v>
      </c>
      <c r="CB43">
        <f>SUMIF(总计总表!$F:$F,$A43,总计总表!CI:CI)</f>
        <v>0</v>
      </c>
      <c r="CC43">
        <f>SUMIF(总计总表!$F:$F,$A43,总计总表!CJ:CJ)</f>
        <v>0</v>
      </c>
      <c r="CD43">
        <f>SUMIF(总计总表!$F:$F,$A43,总计总表!CK:CK)</f>
        <v>0</v>
      </c>
      <c r="CE43">
        <f>SUMIF(总计总表!$F:$F,$A43,总计总表!CL:CL)</f>
        <v>0</v>
      </c>
    </row>
    <row r="44" spans="1:83" x14ac:dyDescent="0.25">
      <c r="A44" s="24">
        <v>4256</v>
      </c>
      <c r="B44">
        <f>SUMIF(总计总表!F:F,A44,总计总表!I:I)</f>
        <v>2</v>
      </c>
      <c r="C44">
        <f>SUMIF(总计总表!F:F,A44,总计总表!J:J)</f>
        <v>36.08</v>
      </c>
      <c r="D44">
        <f>SUMIF(总计总表!$F:$F,$A44,总计总表!K:K)</f>
        <v>0</v>
      </c>
      <c r="E44">
        <f>SUMIF(总计总表!$F:$F,$A44,总计总表!L:L)</f>
        <v>0</v>
      </c>
      <c r="F44">
        <f>SUMIF(总计总表!$F:$F,$A44,总计总表!M:M)</f>
        <v>0</v>
      </c>
      <c r="G44">
        <f>SUMIF(总计总表!$F:$F,$A44,总计总表!N:N)</f>
        <v>0</v>
      </c>
      <c r="H44">
        <f>SUMIF(总计总表!$F:$F,$A44,总计总表!O:O)</f>
        <v>0</v>
      </c>
      <c r="I44">
        <f>SUMIF(总计总表!$F:$F,$A44,总计总表!P:P)</f>
        <v>-6.1400000000000006</v>
      </c>
      <c r="J44">
        <f>SUMIF(总计总表!$F:$F,$A44,总计总表!Q:Q)</f>
        <v>-7.36</v>
      </c>
      <c r="K44">
        <f>SUMIF(总计总表!$F:$F,$A44,总计总表!R:R)</f>
        <v>0</v>
      </c>
      <c r="L44">
        <f>SUMIF(总计总表!$F:$F,$A44,总计总表!S:S)</f>
        <v>0</v>
      </c>
      <c r="M44">
        <f>SUMIF(总计总表!$F:$F,$A44,总计总表!T:T)</f>
        <v>22.58</v>
      </c>
      <c r="N44">
        <f>SUMIF(总计总表!$F:$F,$A44,总计总表!U:U)</f>
        <v>0</v>
      </c>
      <c r="O44">
        <f>SUMIF(总计总表!$F:$F,$A44,总计总表!V:V)</f>
        <v>0</v>
      </c>
      <c r="P44">
        <f>SUMIF(总计总表!$F:$F,$A44,总计总表!W:W)</f>
        <v>0</v>
      </c>
      <c r="Q44">
        <f>SUMIF(总计总表!$F:$F,$A44,总计总表!X:X)</f>
        <v>0</v>
      </c>
      <c r="R44">
        <f>SUMIF(总计总表!$F:$F,$A44,总计总表!Y:Y)</f>
        <v>0</v>
      </c>
      <c r="S44">
        <f>SUMIF(总计总表!$F:$F,$A44,总计总表!Z:Z)</f>
        <v>0</v>
      </c>
      <c r="T44">
        <f>SUMIF(总计总表!$F:$F,$A44,总计总表!AA:AA)</f>
        <v>0</v>
      </c>
      <c r="U44">
        <f>SUMIF(总计总表!$F:$F,$A44,总计总表!AB:AB)</f>
        <v>0</v>
      </c>
      <c r="V44">
        <f>SUMIF(总计总表!$F:$F,$A44,总计总表!AC:AC)</f>
        <v>0</v>
      </c>
      <c r="W44">
        <f>SUMIF(总计总表!$F:$F,$A44,总计总表!AD:AD)</f>
        <v>0</v>
      </c>
      <c r="X44">
        <f>SUMIF(总计总表!$F:$F,$A44,总计总表!AE:AE)</f>
        <v>0</v>
      </c>
      <c r="Y44">
        <f>SUMIF(总计总表!$F:$F,$A44,总计总表!AF:AF)</f>
        <v>0</v>
      </c>
      <c r="Z44">
        <f>SUMIF(总计总表!$F:$F,$A44,总计总表!AG:AG)</f>
        <v>0</v>
      </c>
      <c r="AA44">
        <f>SUMIF(总计总表!$F:$F,$A44,总计总表!AH:AH)</f>
        <v>0</v>
      </c>
      <c r="AB44">
        <f>SUMIF(总计总表!$F:$F,$A44,总计总表!AI:AI)</f>
        <v>0</v>
      </c>
      <c r="AC44">
        <f>SUMIF(总计总表!$F:$F,$A44,总计总表!AJ:AJ)</f>
        <v>0</v>
      </c>
      <c r="AD44">
        <f>SUMIF(总计总表!$F:$F,$A44,总计总表!AK:AK)</f>
        <v>-12.59</v>
      </c>
      <c r="AE44">
        <f>SUMIF(总计总表!$F:$F,$A44,总计总表!AL:AL)</f>
        <v>0</v>
      </c>
      <c r="AF44">
        <f>SUMIF(总计总表!$F:$F,$A44,总计总表!AM:AM)</f>
        <v>0</v>
      </c>
      <c r="AG44">
        <f>SUMIF(总计总表!$F:$F,$A44,总计总表!AN:AN)</f>
        <v>0</v>
      </c>
      <c r="AH44">
        <f>SUMIF(总计总表!$F:$F,$A44,总计总表!AO:AO)</f>
        <v>0</v>
      </c>
      <c r="AI44">
        <f>SUMIF(总计总表!$F:$F,$A44,总计总表!AP:AP)</f>
        <v>0</v>
      </c>
      <c r="AJ44">
        <f>SUMIF(总计总表!$F:$F,$A44,总计总表!AQ:AQ)</f>
        <v>0</v>
      </c>
      <c r="AK44">
        <f>SUMIF(总计总表!$F:$F,$A44,总计总表!AR:AR)</f>
        <v>0</v>
      </c>
      <c r="AL44">
        <f>SUMIF(总计总表!$F:$F,$A44,总计总表!AS:AS)</f>
        <v>0</v>
      </c>
      <c r="AM44">
        <f>SUMIF(总计总表!$F:$F,$A44,总计总表!AT:AT)</f>
        <v>0</v>
      </c>
      <c r="AN44">
        <f>SUMIF(总计总表!$F:$F,$A44,总计总表!AU:AU)</f>
        <v>0</v>
      </c>
      <c r="AO44">
        <f>SUMIF(总计总表!$F:$F,$A44,总计总表!AV:AV)</f>
        <v>0</v>
      </c>
      <c r="AP44">
        <f>SUMIF(总计总表!$F:$F,$A44,总计总表!AW:AW)</f>
        <v>0</v>
      </c>
      <c r="AQ44">
        <f>SUMIF(总计总表!$F:$F,$A44,总计总表!AX:AX)</f>
        <v>-5.1682999999999995</v>
      </c>
      <c r="AR44">
        <f>SUMIF(总计总表!$F:$F,$A44,总计总表!AY:AY)</f>
        <v>0</v>
      </c>
      <c r="AS44">
        <f>SUMIF(总计总表!$F:$F,$A44,总计总表!AZ:AZ)</f>
        <v>0</v>
      </c>
      <c r="AT44">
        <f>SUMIF(总计总表!$F:$F,$A44,总计总表!BA:BA)</f>
        <v>0</v>
      </c>
      <c r="AU44">
        <f>SUMIF(总计总表!$F:$F,$A44,总计总表!BB:BB)</f>
        <v>0</v>
      </c>
      <c r="AV44">
        <f>SUMIF(总计总表!$F:$F,$A44,总计总表!BC:BC)</f>
        <v>0</v>
      </c>
      <c r="AW44">
        <f>SUMIF(总计总表!$F:$F,$A44,总计总表!BD:BD)</f>
        <v>0</v>
      </c>
      <c r="AX44">
        <f>SUMIF(总计总表!$F:$F,$A44,总计总表!BE:BE)</f>
        <v>0</v>
      </c>
      <c r="AY44">
        <f>SUMIF(总计总表!$F:$F,$A44,总计总表!BF:BF)</f>
        <v>4.8217000000000017</v>
      </c>
      <c r="AZ44">
        <f>SUMIF(总计总表!$F:$F,$A44,总计总表!BG:BG)</f>
        <v>1.1706213396167056</v>
      </c>
      <c r="BA44">
        <f>SUMIF(总计总表!$F:$F,$A44,总计总表!BH:BH)</f>
        <v>31.34104999999996</v>
      </c>
      <c r="BB44">
        <f>SUMIF(总计总表!$F:$F,$A44,总计总表!BI:BI)</f>
        <v>0</v>
      </c>
      <c r="BC44">
        <f>SUMIF(总计总表!$F:$F,$A44,总计总表!BJ:BJ)</f>
        <v>0</v>
      </c>
      <c r="BD44">
        <f>SUMIF(总计总表!$F:$F,$A44,总计总表!BK:BK)</f>
        <v>0</v>
      </c>
      <c r="BE44">
        <f>SUMIF(总计总表!$F:$F,$A44,总计总表!BL:BL)</f>
        <v>0</v>
      </c>
      <c r="BF44">
        <f>SUMIF(总计总表!$F:$F,$A44,总计总表!BM:BM)</f>
        <v>0</v>
      </c>
      <c r="BG44">
        <f>SUMIF(总计总表!$F:$F,$A44,总计总表!BN:BN)</f>
        <v>0</v>
      </c>
      <c r="BH44">
        <f>SUMIF(总计总表!$F:$F,$A44,总计总表!BO:BO)</f>
        <v>0</v>
      </c>
      <c r="BI44">
        <f>SUMIF(总计总表!$F:$F,$A44,总计总表!BP:BP)</f>
        <v>0</v>
      </c>
      <c r="BJ44">
        <f>SUMIF(总计总表!$F:$F,$A44,总计总表!BQ:BQ)</f>
        <v>31.34104999999996</v>
      </c>
      <c r="BK44">
        <f>SUMIF(总计总表!$F:$F,$A44,总计总表!BR:BR)</f>
        <v>0</v>
      </c>
      <c r="BL44">
        <f>SUMIF(总计总表!$F:$F,$A44,总计总表!BS:BS)</f>
        <v>0</v>
      </c>
      <c r="BM44">
        <f>SUMIF(总计总表!$F:$F,$A44,总计总表!BT:BT)</f>
        <v>0</v>
      </c>
      <c r="BN44">
        <f>SUMIF(总计总表!$F:$F,$A44,总计总表!BU:BU)</f>
        <v>0</v>
      </c>
      <c r="BO44">
        <f>SUMIF(总计总表!$F:$F,$A44,总计总表!BV:BV)</f>
        <v>0</v>
      </c>
      <c r="BP44">
        <f>SUMIF(总计总表!$F:$F,$A44,总计总表!BW:BW)</f>
        <v>40.799999999999997</v>
      </c>
      <c r="BQ44">
        <f>SUMIF(总计总表!$F:$F,$A44,总计总表!BX:BX)</f>
        <v>26.52</v>
      </c>
      <c r="BR44">
        <f>SUMIF(总计总表!$F:$F,$A44,总计总表!BY:BY)</f>
        <v>0</v>
      </c>
      <c r="BS44">
        <f>SUMIF(总计总表!$F:$F,$A44,总计总表!BZ:BZ)</f>
        <v>0</v>
      </c>
      <c r="BT44">
        <f>SUMIF(总计总表!$F:$F,$A44,总计总表!CA:CA)</f>
        <v>0</v>
      </c>
      <c r="BU44">
        <f>SUMIF(总计总表!$F:$F,$A44,总计总表!CB:CB)</f>
        <v>0</v>
      </c>
      <c r="BV44">
        <f>SUMIF(总计总表!$F:$F,$A44,总计总表!CC:CC)</f>
        <v>-35.978950000000012</v>
      </c>
      <c r="BW44">
        <f>SUMIF(总计总表!$F:$F,$A44,总计总表!CD:CD)</f>
        <v>0.59491600146887591</v>
      </c>
      <c r="BX44">
        <f>SUMIF(总计总表!$F:$F,$A44,总计总表!CE:CE)</f>
        <v>2.0802465834818773</v>
      </c>
      <c r="BY44">
        <f>SUMIF(总计总表!$F:$F,$A44,总计总表!CF:CF)</f>
        <v>0</v>
      </c>
      <c r="BZ44">
        <f>SUMIF(总计总表!$F:$F,$A44,总计总表!CG:CG)</f>
        <v>0</v>
      </c>
      <c r="CA44">
        <f>SUMIF(总计总表!$F:$F,$A44,总计总表!CH:CH)</f>
        <v>0</v>
      </c>
      <c r="CB44">
        <f>SUMIF(总计总表!$F:$F,$A44,总计总表!CI:CI)</f>
        <v>0</v>
      </c>
      <c r="CC44">
        <f>SUMIF(总计总表!$F:$F,$A44,总计总表!CJ:CJ)</f>
        <v>0</v>
      </c>
      <c r="CD44">
        <f>SUMIF(总计总表!$F:$F,$A44,总计总表!CK:CK)</f>
        <v>0</v>
      </c>
      <c r="CE44">
        <f>SUMIF(总计总表!$F:$F,$A44,总计总表!CL:CL)</f>
        <v>0</v>
      </c>
    </row>
    <row r="45" spans="1:83" x14ac:dyDescent="0.25">
      <c r="A45" s="24">
        <v>4258</v>
      </c>
      <c r="B45">
        <f>SUMIF(总计总表!F:F,A45,总计总表!I:I)</f>
        <v>5</v>
      </c>
      <c r="C45">
        <f>SUMIF(总计总表!F:F,A45,总计总表!J:J)</f>
        <v>85.45</v>
      </c>
      <c r="D45">
        <f>SUMIF(总计总表!$F:$F,$A45,总计总表!K:K)</f>
        <v>0</v>
      </c>
      <c r="E45">
        <f>SUMIF(总计总表!$F:$F,$A45,总计总表!L:L)</f>
        <v>0</v>
      </c>
      <c r="F45">
        <f>SUMIF(总计总表!$F:$F,$A45,总计总表!M:M)</f>
        <v>-4.08</v>
      </c>
      <c r="G45">
        <f>SUMIF(总计总表!$F:$F,$A45,总计总表!N:N)</f>
        <v>2.5</v>
      </c>
      <c r="H45">
        <f>SUMIF(总计总表!$F:$F,$A45,总计总表!O:O)</f>
        <v>-2.5</v>
      </c>
      <c r="I45">
        <f>SUMIF(总计总表!$F:$F,$A45,总计总表!P:P)</f>
        <v>-13.829999999999998</v>
      </c>
      <c r="J45">
        <f>SUMIF(总计总表!$F:$F,$A45,总计总表!Q:Q)</f>
        <v>-28.3</v>
      </c>
      <c r="K45">
        <f>SUMIF(总计总表!$F:$F,$A45,总计总表!R:R)</f>
        <v>0</v>
      </c>
      <c r="L45">
        <f>SUMIF(总计总表!$F:$F,$A45,总计总表!S:S)</f>
        <v>0</v>
      </c>
      <c r="M45">
        <f>SUMIF(总计总表!$F:$F,$A45,总计总表!T:T)</f>
        <v>39.24</v>
      </c>
      <c r="N45">
        <f>SUMIF(总计总表!$F:$F,$A45,总计总表!U:U)</f>
        <v>1</v>
      </c>
      <c r="O45">
        <f>SUMIF(总计总表!$F:$F,$A45,总计总表!V:V)</f>
        <v>-17.09</v>
      </c>
      <c r="P45">
        <f>SUMIF(总计总表!$F:$F,$A45,总计总表!W:W)</f>
        <v>0</v>
      </c>
      <c r="Q45">
        <f>SUMIF(总计总表!$F:$F,$A45,总计总表!X:X)</f>
        <v>0</v>
      </c>
      <c r="R45">
        <f>SUMIF(总计总表!$F:$F,$A45,总计总表!Y:Y)</f>
        <v>0.85</v>
      </c>
      <c r="S45">
        <f>SUMIF(总计总表!$F:$F,$A45,总计总表!Z:Z)</f>
        <v>-1.36</v>
      </c>
      <c r="T45">
        <f>SUMIF(总计总表!$F:$F,$A45,总计总表!AA:AA)</f>
        <v>1.36</v>
      </c>
      <c r="U45">
        <f>SUMIF(总计总表!$F:$F,$A45,总计总表!AB:AB)</f>
        <v>2.21</v>
      </c>
      <c r="V45">
        <f>SUMIF(总计总表!$F:$F,$A45,总计总表!AC:AC)</f>
        <v>0</v>
      </c>
      <c r="W45">
        <f>SUMIF(总计总表!$F:$F,$A45,总计总表!AD:AD)</f>
        <v>0</v>
      </c>
      <c r="X45">
        <f>SUMIF(总计总表!$F:$F,$A45,总计总表!AE:AE)</f>
        <v>0</v>
      </c>
      <c r="Y45">
        <f>SUMIF(总计总表!$F:$F,$A45,总计总表!AF:AF)</f>
        <v>-14.03</v>
      </c>
      <c r="Z45">
        <f>SUMIF(总计总表!$F:$F,$A45,总计总表!AG:AG)</f>
        <v>0</v>
      </c>
      <c r="AA45">
        <f>SUMIF(总计总表!$F:$F,$A45,总计总表!AH:AH)</f>
        <v>0</v>
      </c>
      <c r="AB45">
        <f>SUMIF(总计总表!$F:$F,$A45,总计总表!AI:AI)</f>
        <v>0</v>
      </c>
      <c r="AC45">
        <f>SUMIF(总计总表!$F:$F,$A45,总计总表!AJ:AJ)</f>
        <v>0</v>
      </c>
      <c r="AD45">
        <f>SUMIF(总计总表!$F:$F,$A45,总计总表!AK:AK)</f>
        <v>-25.86</v>
      </c>
      <c r="AE45">
        <f>SUMIF(总计总表!$F:$F,$A45,总计总表!AL:AL)</f>
        <v>0</v>
      </c>
      <c r="AF45">
        <f>SUMIF(总计总表!$F:$F,$A45,总计总表!AM:AM)</f>
        <v>0</v>
      </c>
      <c r="AG45">
        <f>SUMIF(总计总表!$F:$F,$A45,总计总表!AN:AN)</f>
        <v>0</v>
      </c>
      <c r="AH45">
        <f>SUMIF(总计总表!$F:$F,$A45,总计总表!AO:AO)</f>
        <v>0</v>
      </c>
      <c r="AI45">
        <f>SUMIF(总计总表!$F:$F,$A45,总计总表!AP:AP)</f>
        <v>0</v>
      </c>
      <c r="AJ45">
        <f>SUMIF(总计总表!$F:$F,$A45,总计总表!AQ:AQ)</f>
        <v>0</v>
      </c>
      <c r="AK45">
        <f>SUMIF(总计总表!$F:$F,$A45,总计总表!AR:AR)</f>
        <v>0</v>
      </c>
      <c r="AL45">
        <f>SUMIF(总计总表!$F:$F,$A45,总计总表!AS:AS)</f>
        <v>0</v>
      </c>
      <c r="AM45">
        <f>SUMIF(总计总表!$F:$F,$A45,总计总表!AT:AT)</f>
        <v>0</v>
      </c>
      <c r="AN45">
        <f>SUMIF(总计总表!$F:$F,$A45,总计总表!AU:AU)</f>
        <v>0</v>
      </c>
      <c r="AO45">
        <f>SUMIF(总计总表!$F:$F,$A45,总计总表!AV:AV)</f>
        <v>-5.66</v>
      </c>
      <c r="AP45">
        <f>SUMIF(总计总表!$F:$F,$A45,总计总表!AW:AW)</f>
        <v>0</v>
      </c>
      <c r="AQ45">
        <f>SUMIF(总计总表!$F:$F,$A45,总计总表!AX:AX)</f>
        <v>-19.146699999999996</v>
      </c>
      <c r="AR45">
        <f>SUMIF(总计总表!$F:$F,$A45,总计总表!AY:AY)</f>
        <v>0</v>
      </c>
      <c r="AS45">
        <f>SUMIF(总计总表!$F:$F,$A45,总计总表!AZ:AZ)</f>
        <v>0</v>
      </c>
      <c r="AT45">
        <f>SUMIF(总计总表!$F:$F,$A45,总计总表!BA:BA)</f>
        <v>0</v>
      </c>
      <c r="AU45">
        <f>SUMIF(总计总表!$F:$F,$A45,总计总表!BB:BB)</f>
        <v>0</v>
      </c>
      <c r="AV45">
        <f>SUMIF(总计总表!$F:$F,$A45,总计总表!BC:BC)</f>
        <v>-2.4</v>
      </c>
      <c r="AW45">
        <f>SUMIF(总计总表!$F:$F,$A45,总计总表!BD:BD)</f>
        <v>-60</v>
      </c>
      <c r="AX45">
        <f>SUMIF(总计总表!$F:$F,$A45,总计总表!BE:BE)</f>
        <v>0</v>
      </c>
      <c r="AY45">
        <f>SUMIF(总计总表!$F:$F,$A45,总计总表!BF:BF)</f>
        <v>-87.856700000000004</v>
      </c>
      <c r="AZ45">
        <f>SUMIF(总计总表!$F:$F,$A45,总计总表!BG:BG)</f>
        <v>-1.063077823288473</v>
      </c>
      <c r="BA45">
        <f>SUMIF(总计总表!$F:$F,$A45,总计总表!BH:BH)</f>
        <v>-571.06855000000007</v>
      </c>
      <c r="BB45">
        <f>SUMIF(总计总表!$F:$F,$A45,总计总表!BI:BI)</f>
        <v>0</v>
      </c>
      <c r="BC45">
        <f>SUMIF(总计总表!$F:$F,$A45,总计总表!BJ:BJ)</f>
        <v>0</v>
      </c>
      <c r="BD45">
        <f>SUMIF(总计总表!$F:$F,$A45,总计总表!BK:BK)</f>
        <v>0</v>
      </c>
      <c r="BE45">
        <f>SUMIF(总计总表!$F:$F,$A45,总计总表!BL:BL)</f>
        <v>0</v>
      </c>
      <c r="BF45">
        <f>SUMIF(总计总表!$F:$F,$A45,总计总表!BM:BM)</f>
        <v>0</v>
      </c>
      <c r="BG45">
        <f>SUMIF(总计总表!$F:$F,$A45,总计总表!BN:BN)</f>
        <v>0</v>
      </c>
      <c r="BH45">
        <f>SUMIF(总计总表!$F:$F,$A45,总计总表!BO:BO)</f>
        <v>0</v>
      </c>
      <c r="BI45">
        <f>SUMIF(总计总表!$F:$F,$A45,总计总表!BP:BP)</f>
        <v>0</v>
      </c>
      <c r="BJ45">
        <f>SUMIF(总计总表!$F:$F,$A45,总计总表!BQ:BQ)</f>
        <v>-571.06855000000007</v>
      </c>
      <c r="BK45">
        <f>SUMIF(总计总表!$F:$F,$A45,总计总表!BR:BR)</f>
        <v>0</v>
      </c>
      <c r="BL45">
        <f>SUMIF(总计总表!$F:$F,$A45,总计总表!BS:BS)</f>
        <v>0</v>
      </c>
      <c r="BM45">
        <f>SUMIF(总计总表!$F:$F,$A45,总计总表!BT:BT)</f>
        <v>0</v>
      </c>
      <c r="BN45">
        <f>SUMIF(总计总表!$F:$F,$A45,总计总表!BU:BU)</f>
        <v>0</v>
      </c>
      <c r="BO45">
        <f>SUMIF(总计总表!$F:$F,$A45,总计总表!BV:BV)</f>
        <v>0</v>
      </c>
      <c r="BP45">
        <f>SUMIF(总计总表!$F:$F,$A45,总计总表!BW:BW)</f>
        <v>94.5</v>
      </c>
      <c r="BQ45">
        <f>SUMIF(总计总表!$F:$F,$A45,总计总表!BX:BX)</f>
        <v>66.3</v>
      </c>
      <c r="BR45">
        <f>SUMIF(总计总表!$F:$F,$A45,总计总表!BY:BY)</f>
        <v>0</v>
      </c>
      <c r="BS45">
        <f>SUMIF(总计总表!$F:$F,$A45,总计总表!BZ:BZ)</f>
        <v>0</v>
      </c>
      <c r="BT45">
        <f>SUMIF(总计总表!$F:$F,$A45,总计总表!CA:CA)</f>
        <v>0</v>
      </c>
      <c r="BU45">
        <f>SUMIF(总计总表!$F:$F,$A45,总计总表!CB:CB)</f>
        <v>0</v>
      </c>
      <c r="BV45">
        <f>SUMIF(总计总表!$F:$F,$A45,总计总表!CC:CC)</f>
        <v>-731.86854999999991</v>
      </c>
      <c r="BW45">
        <f>SUMIF(总计总表!$F:$F,$A45,总计总表!CD:CD)</f>
        <v>-2.5106179952288787</v>
      </c>
      <c r="BX45">
        <f>SUMIF(总计总表!$F:$F,$A45,总计总表!CE:CE)</f>
        <v>-8.6720149253731353</v>
      </c>
      <c r="BY45">
        <f>SUMIF(总计总表!$F:$F,$A45,总计总表!CF:CF)</f>
        <v>0</v>
      </c>
      <c r="BZ45">
        <f>SUMIF(总计总表!$F:$F,$A45,总计总表!CG:CG)</f>
        <v>0</v>
      </c>
      <c r="CA45">
        <f>SUMIF(总计总表!$F:$F,$A45,总计总表!CH:CH)</f>
        <v>0</v>
      </c>
      <c r="CB45">
        <f>SUMIF(总计总表!$F:$F,$A45,总计总表!CI:CI)</f>
        <v>0</v>
      </c>
      <c r="CC45">
        <f>SUMIF(总计总表!$F:$F,$A45,总计总表!CJ:CJ)</f>
        <v>0</v>
      </c>
      <c r="CD45">
        <f>SUMIF(总计总表!$F:$F,$A45,总计总表!CK:CK)</f>
        <v>0</v>
      </c>
      <c r="CE45">
        <f>SUMIF(总计总表!$F:$F,$A45,总计总表!CL:CL)</f>
        <v>0</v>
      </c>
    </row>
    <row r="46" spans="1:83" x14ac:dyDescent="0.25">
      <c r="A46" s="24">
        <v>4259</v>
      </c>
      <c r="B46">
        <f>SUMIF(总计总表!F:F,A46,总计总表!I:I)</f>
        <v>5</v>
      </c>
      <c r="C46">
        <f>SUMIF(总计总表!F:F,A46,总计总表!J:J)</f>
        <v>85.449999999999989</v>
      </c>
      <c r="D46">
        <f>SUMIF(总计总表!$F:$F,$A46,总计总表!K:K)</f>
        <v>0</v>
      </c>
      <c r="E46">
        <f>SUMIF(总计总表!$F:$F,$A46,总计总表!L:L)</f>
        <v>0</v>
      </c>
      <c r="F46">
        <f>SUMIF(总计总表!$F:$F,$A46,总计总表!M:M)</f>
        <v>-4.08</v>
      </c>
      <c r="G46">
        <f>SUMIF(总计总表!$F:$F,$A46,总计总表!N:N)</f>
        <v>1.94</v>
      </c>
      <c r="H46">
        <f>SUMIF(总计总表!$F:$F,$A46,总计总表!O:O)</f>
        <v>-1.94</v>
      </c>
      <c r="I46">
        <f>SUMIF(总计总表!$F:$F,$A46,总计总表!P:P)</f>
        <v>-13.829999999999998</v>
      </c>
      <c r="J46">
        <f>SUMIF(总计总表!$F:$F,$A46,总计总表!Q:Q)</f>
        <v>-18.400000000000002</v>
      </c>
      <c r="K46">
        <f>SUMIF(总计总表!$F:$F,$A46,总计总表!R:R)</f>
        <v>0</v>
      </c>
      <c r="L46">
        <f>SUMIF(总计总表!$F:$F,$A46,总计总表!S:S)</f>
        <v>0</v>
      </c>
      <c r="M46">
        <f>SUMIF(总计总表!$F:$F,$A46,总计总表!T:T)</f>
        <v>49.14</v>
      </c>
      <c r="N46">
        <f>SUMIF(总计总表!$F:$F,$A46,总计总表!U:U)</f>
        <v>0</v>
      </c>
      <c r="O46">
        <f>SUMIF(总计总表!$F:$F,$A46,总计总表!V:V)</f>
        <v>0</v>
      </c>
      <c r="P46">
        <f>SUMIF(总计总表!$F:$F,$A46,总计总表!W:W)</f>
        <v>0</v>
      </c>
      <c r="Q46">
        <f>SUMIF(总计总表!$F:$F,$A46,总计总表!X:X)</f>
        <v>0</v>
      </c>
      <c r="R46">
        <f>SUMIF(总计总表!$F:$F,$A46,总计总表!Y:Y)</f>
        <v>0</v>
      </c>
      <c r="S46">
        <f>SUMIF(总计总表!$F:$F,$A46,总计总表!Z:Z)</f>
        <v>0</v>
      </c>
      <c r="T46">
        <f>SUMIF(总计总表!$F:$F,$A46,总计总表!AA:AA)</f>
        <v>0</v>
      </c>
      <c r="U46">
        <f>SUMIF(总计总表!$F:$F,$A46,总计总表!AB:AB)</f>
        <v>0</v>
      </c>
      <c r="V46">
        <f>SUMIF(总计总表!$F:$F,$A46,总计总表!AC:AC)</f>
        <v>0</v>
      </c>
      <c r="W46">
        <f>SUMIF(总计总表!$F:$F,$A46,总计总表!AD:AD)</f>
        <v>0</v>
      </c>
      <c r="X46">
        <f>SUMIF(总计总表!$F:$F,$A46,总计总表!AE:AE)</f>
        <v>0</v>
      </c>
      <c r="Y46">
        <f>SUMIF(总计总表!$F:$F,$A46,总计总表!AF:AF)</f>
        <v>0</v>
      </c>
      <c r="Z46">
        <f>SUMIF(总计总表!$F:$F,$A46,总计总表!AG:AG)</f>
        <v>0</v>
      </c>
      <c r="AA46">
        <f>SUMIF(总计总表!$F:$F,$A46,总计总表!AH:AH)</f>
        <v>0</v>
      </c>
      <c r="AB46">
        <f>SUMIF(总计总表!$F:$F,$A46,总计总表!AI:AI)</f>
        <v>0</v>
      </c>
      <c r="AC46">
        <f>SUMIF(总计总表!$F:$F,$A46,总计总表!AJ:AJ)</f>
        <v>0</v>
      </c>
      <c r="AD46">
        <f>SUMIF(总计总表!$F:$F,$A46,总计总表!AK:AK)</f>
        <v>-45.72</v>
      </c>
      <c r="AE46">
        <f>SUMIF(总计总表!$F:$F,$A46,总计总表!AL:AL)</f>
        <v>0</v>
      </c>
      <c r="AF46">
        <f>SUMIF(总计总表!$F:$F,$A46,总计总表!AM:AM)</f>
        <v>0</v>
      </c>
      <c r="AG46">
        <f>SUMIF(总计总表!$F:$F,$A46,总计总表!AN:AN)</f>
        <v>0</v>
      </c>
      <c r="AH46">
        <f>SUMIF(总计总表!$F:$F,$A46,总计总表!AO:AO)</f>
        <v>0</v>
      </c>
      <c r="AI46">
        <f>SUMIF(总计总表!$F:$F,$A46,总计总表!AP:AP)</f>
        <v>0</v>
      </c>
      <c r="AJ46">
        <f>SUMIF(总计总表!$F:$F,$A46,总计总表!AQ:AQ)</f>
        <v>0</v>
      </c>
      <c r="AK46">
        <f>SUMIF(总计总表!$F:$F,$A46,总计总表!AR:AR)</f>
        <v>0</v>
      </c>
      <c r="AL46">
        <f>SUMIF(总计总表!$F:$F,$A46,总计总表!AS:AS)</f>
        <v>0</v>
      </c>
      <c r="AM46">
        <f>SUMIF(总计总表!$F:$F,$A46,总计总表!AT:AT)</f>
        <v>0</v>
      </c>
      <c r="AN46">
        <f>SUMIF(总计总表!$F:$F,$A46,总计总表!AU:AU)</f>
        <v>0</v>
      </c>
      <c r="AO46">
        <f>SUMIF(总计总表!$F:$F,$A46,总计总表!AV:AV)</f>
        <v>0</v>
      </c>
      <c r="AP46">
        <f>SUMIF(总计总表!$F:$F,$A46,总计总表!AW:AW)</f>
        <v>0</v>
      </c>
      <c r="AQ46">
        <f>SUMIF(总计总表!$F:$F,$A46,总计总表!AX:AX)</f>
        <v>-13.626800000000001</v>
      </c>
      <c r="AR46">
        <f>SUMIF(总计总表!$F:$F,$A46,总计总表!AY:AY)</f>
        <v>0</v>
      </c>
      <c r="AS46">
        <f>SUMIF(总计总表!$F:$F,$A46,总计总表!AZ:AZ)</f>
        <v>0</v>
      </c>
      <c r="AT46">
        <f>SUMIF(总计总表!$F:$F,$A46,总计总表!BA:BA)</f>
        <v>0</v>
      </c>
      <c r="AU46">
        <f>SUMIF(总计总表!$F:$F,$A46,总计总表!BB:BB)</f>
        <v>0</v>
      </c>
      <c r="AV46">
        <f>SUMIF(总计总表!$F:$F,$A46,总计总表!BC:BC)</f>
        <v>-2.4</v>
      </c>
      <c r="AW46">
        <f>SUMIF(总计总表!$F:$F,$A46,总计总表!BD:BD)</f>
        <v>0</v>
      </c>
      <c r="AX46">
        <f>SUMIF(总计总表!$F:$F,$A46,总计总表!BE:BE)</f>
        <v>0</v>
      </c>
      <c r="AY46">
        <f>SUMIF(总计总表!$F:$F,$A46,总计总表!BF:BF)</f>
        <v>-12.606800000000002</v>
      </c>
      <c r="AZ46">
        <f>SUMIF(总计总表!$F:$F,$A46,总计总表!BG:BG)</f>
        <v>7.9470450555880645E-2</v>
      </c>
      <c r="BA46">
        <f>SUMIF(总计总表!$F:$F,$A46,总计总表!BH:BH)</f>
        <v>-81.944199999999995</v>
      </c>
      <c r="BB46">
        <f>SUMIF(总计总表!$F:$F,$A46,总计总表!BI:BI)</f>
        <v>0</v>
      </c>
      <c r="BC46">
        <f>SUMIF(总计总表!$F:$F,$A46,总计总表!BJ:BJ)</f>
        <v>0</v>
      </c>
      <c r="BD46">
        <f>SUMIF(总计总表!$F:$F,$A46,总计总表!BK:BK)</f>
        <v>0</v>
      </c>
      <c r="BE46">
        <f>SUMIF(总计总表!$F:$F,$A46,总计总表!BL:BL)</f>
        <v>0</v>
      </c>
      <c r="BF46">
        <f>SUMIF(总计总表!$F:$F,$A46,总计总表!BM:BM)</f>
        <v>0</v>
      </c>
      <c r="BG46">
        <f>SUMIF(总计总表!$F:$F,$A46,总计总表!BN:BN)</f>
        <v>0</v>
      </c>
      <c r="BH46">
        <f>SUMIF(总计总表!$F:$F,$A46,总计总表!BO:BO)</f>
        <v>0</v>
      </c>
      <c r="BI46">
        <f>SUMIF(总计总表!$F:$F,$A46,总计总表!BP:BP)</f>
        <v>0</v>
      </c>
      <c r="BJ46">
        <f>SUMIF(总计总表!$F:$F,$A46,总计总表!BQ:BQ)</f>
        <v>-81.944199999999995</v>
      </c>
      <c r="BK46">
        <f>SUMIF(总计总表!$F:$F,$A46,总计总表!BR:BR)</f>
        <v>0</v>
      </c>
      <c r="BL46">
        <f>SUMIF(总计总表!$F:$F,$A46,总计总表!BS:BS)</f>
        <v>0</v>
      </c>
      <c r="BM46">
        <f>SUMIF(总计总表!$F:$F,$A46,总计总表!BT:BT)</f>
        <v>0</v>
      </c>
      <c r="BN46">
        <f>SUMIF(总计总表!$F:$F,$A46,总计总表!BU:BU)</f>
        <v>0</v>
      </c>
      <c r="BO46">
        <f>SUMIF(总计总表!$F:$F,$A46,总计总表!BV:BV)</f>
        <v>0</v>
      </c>
      <c r="BP46">
        <f>SUMIF(总计总表!$F:$F,$A46,总计总表!BW:BW)</f>
        <v>77</v>
      </c>
      <c r="BQ46">
        <f>SUMIF(总计总表!$F:$F,$A46,总计总表!BX:BX)</f>
        <v>66.3</v>
      </c>
      <c r="BR46">
        <f>SUMIF(总计总表!$F:$F,$A46,总计总表!BY:BY)</f>
        <v>0</v>
      </c>
      <c r="BS46">
        <f>SUMIF(总计总表!$F:$F,$A46,总计总表!BZ:BZ)</f>
        <v>0</v>
      </c>
      <c r="BT46">
        <f>SUMIF(总计总表!$F:$F,$A46,总计总表!CA:CA)</f>
        <v>0</v>
      </c>
      <c r="BU46">
        <f>SUMIF(总计总表!$F:$F,$A46,总计总表!CB:CB)</f>
        <v>0</v>
      </c>
      <c r="BV46">
        <f>SUMIF(总计总表!$F:$F,$A46,总计总表!CC:CC)</f>
        <v>-225.24419999999998</v>
      </c>
      <c r="BW46">
        <f>SUMIF(总计总表!$F:$F,$A46,总计总表!CD:CD)</f>
        <v>-0.95253207003645834</v>
      </c>
      <c r="BX46">
        <f>SUMIF(总计总表!$F:$F,$A46,总计总表!CE:CE)</f>
        <v>-3.6919757501744592</v>
      </c>
      <c r="BY46">
        <f>SUMIF(总计总表!$F:$F,$A46,总计总表!CF:CF)</f>
        <v>0</v>
      </c>
      <c r="BZ46">
        <f>SUMIF(总计总表!$F:$F,$A46,总计总表!CG:CG)</f>
        <v>0</v>
      </c>
      <c r="CA46">
        <f>SUMIF(总计总表!$F:$F,$A46,总计总表!CH:CH)</f>
        <v>0</v>
      </c>
      <c r="CB46">
        <f>SUMIF(总计总表!$F:$F,$A46,总计总表!CI:CI)</f>
        <v>0</v>
      </c>
      <c r="CC46">
        <f>SUMIF(总计总表!$F:$F,$A46,总计总表!CJ:CJ)</f>
        <v>0</v>
      </c>
      <c r="CD46">
        <f>SUMIF(总计总表!$F:$F,$A46,总计总表!CK:CK)</f>
        <v>0</v>
      </c>
      <c r="CE46">
        <f>SUMIF(总计总表!$F:$F,$A46,总计总表!CL:CL)</f>
        <v>0</v>
      </c>
    </row>
    <row r="47" spans="1:83" x14ac:dyDescent="0.25">
      <c r="A47" s="24">
        <v>4260</v>
      </c>
      <c r="B47">
        <f>SUMIF(总计总表!F:F,A47,总计总表!I:I)</f>
        <v>5</v>
      </c>
      <c r="C47">
        <f>SUMIF(总计总表!F:F,A47,总计总表!J:J)</f>
        <v>85.449999999999989</v>
      </c>
      <c r="D47">
        <f>SUMIF(总计总表!$F:$F,$A47,总计总表!K:K)</f>
        <v>0</v>
      </c>
      <c r="E47">
        <f>SUMIF(总计总表!$F:$F,$A47,总计总表!L:L)</f>
        <v>0</v>
      </c>
      <c r="F47">
        <f>SUMIF(总计总表!$F:$F,$A47,总计总表!M:M)</f>
        <v>0</v>
      </c>
      <c r="G47">
        <f>SUMIF(总计总表!$F:$F,$A47,总计总表!N:N)</f>
        <v>3.2300000000000004</v>
      </c>
      <c r="H47">
        <f>SUMIF(总计总表!$F:$F,$A47,总计总表!O:O)</f>
        <v>-3.2300000000000004</v>
      </c>
      <c r="I47">
        <f>SUMIF(总计总表!$F:$F,$A47,总计总表!P:P)</f>
        <v>-14.55</v>
      </c>
      <c r="J47">
        <f>SUMIF(总计总表!$F:$F,$A47,总计总表!Q:Q)</f>
        <v>-18.400000000000002</v>
      </c>
      <c r="K47">
        <f>SUMIF(总计总表!$F:$F,$A47,总计总表!R:R)</f>
        <v>0</v>
      </c>
      <c r="L47">
        <f>SUMIF(总计总表!$F:$F,$A47,总计总表!S:S)</f>
        <v>0</v>
      </c>
      <c r="M47">
        <f>SUMIF(总计总表!$F:$F,$A47,总计总表!T:T)</f>
        <v>52.5</v>
      </c>
      <c r="N47">
        <f>SUMIF(总计总表!$F:$F,$A47,总计总表!U:U)</f>
        <v>1</v>
      </c>
      <c r="O47">
        <f>SUMIF(总计总表!$F:$F,$A47,总计总表!V:V)</f>
        <v>0</v>
      </c>
      <c r="P47">
        <f>SUMIF(总计总表!$F:$F,$A47,总计总表!W:W)</f>
        <v>0</v>
      </c>
      <c r="Q47">
        <f>SUMIF(总计总表!$F:$F,$A47,总计总表!X:X)</f>
        <v>0</v>
      </c>
      <c r="R47">
        <f>SUMIF(总计总表!$F:$F,$A47,总计总表!Y:Y)</f>
        <v>0</v>
      </c>
      <c r="S47">
        <f>SUMIF(总计总表!$F:$F,$A47,总计总表!Z:Z)</f>
        <v>0</v>
      </c>
      <c r="T47">
        <f>SUMIF(总计总表!$F:$F,$A47,总计总表!AA:AA)</f>
        <v>0</v>
      </c>
      <c r="U47">
        <f>SUMIF(总计总表!$F:$F,$A47,总计总表!AB:AB)</f>
        <v>0</v>
      </c>
      <c r="V47">
        <f>SUMIF(总计总表!$F:$F,$A47,总计总表!AC:AC)</f>
        <v>0</v>
      </c>
      <c r="W47">
        <f>SUMIF(总计总表!$F:$F,$A47,总计总表!AD:AD)</f>
        <v>0</v>
      </c>
      <c r="X47">
        <f>SUMIF(总计总表!$F:$F,$A47,总计总表!AE:AE)</f>
        <v>0</v>
      </c>
      <c r="Y47">
        <f>SUMIF(总计总表!$F:$F,$A47,总计总表!AF:AF)</f>
        <v>0</v>
      </c>
      <c r="Z47">
        <f>SUMIF(总计总表!$F:$F,$A47,总计总表!AG:AG)</f>
        <v>0</v>
      </c>
      <c r="AA47">
        <f>SUMIF(总计总表!$F:$F,$A47,总计总表!AH:AH)</f>
        <v>0</v>
      </c>
      <c r="AB47">
        <f>SUMIF(总计总表!$F:$F,$A47,总计总表!AI:AI)</f>
        <v>0</v>
      </c>
      <c r="AC47">
        <f>SUMIF(总计总表!$F:$F,$A47,总计总表!AJ:AJ)</f>
        <v>0</v>
      </c>
      <c r="AD47">
        <f>SUMIF(总计总表!$F:$F,$A47,总计总表!AK:AK)</f>
        <v>-31.279999999999998</v>
      </c>
      <c r="AE47">
        <f>SUMIF(总计总表!$F:$F,$A47,总计总表!AL:AL)</f>
        <v>0</v>
      </c>
      <c r="AF47">
        <f>SUMIF(总计总表!$F:$F,$A47,总计总表!AM:AM)</f>
        <v>0</v>
      </c>
      <c r="AG47">
        <f>SUMIF(总计总表!$F:$F,$A47,总计总表!AN:AN)</f>
        <v>0</v>
      </c>
      <c r="AH47">
        <f>SUMIF(总计总表!$F:$F,$A47,总计总表!AO:AO)</f>
        <v>0</v>
      </c>
      <c r="AI47">
        <f>SUMIF(总计总表!$F:$F,$A47,总计总表!AP:AP)</f>
        <v>0</v>
      </c>
      <c r="AJ47">
        <f>SUMIF(总计总表!$F:$F,$A47,总计总表!AQ:AQ)</f>
        <v>0</v>
      </c>
      <c r="AK47">
        <f>SUMIF(总计总表!$F:$F,$A47,总计总表!AR:AR)</f>
        <v>0</v>
      </c>
      <c r="AL47">
        <f>SUMIF(总计总表!$F:$F,$A47,总计总表!AS:AS)</f>
        <v>0</v>
      </c>
      <c r="AM47">
        <f>SUMIF(总计总表!$F:$F,$A47,总计总表!AT:AT)</f>
        <v>0</v>
      </c>
      <c r="AN47">
        <f>SUMIF(总计总表!$F:$F,$A47,总计总表!AU:AU)</f>
        <v>0</v>
      </c>
      <c r="AO47">
        <f>SUMIF(总计总表!$F:$F,$A47,总计总表!AV:AV)</f>
        <v>0</v>
      </c>
      <c r="AP47">
        <f>SUMIF(总计总表!$F:$F,$A47,总计总表!AW:AW)</f>
        <v>0</v>
      </c>
      <c r="AQ47">
        <f>SUMIF(总计总表!$F:$F,$A47,总计总表!AX:AX)</f>
        <v>-11.837400000000002</v>
      </c>
      <c r="AR47">
        <f>SUMIF(总计总表!$F:$F,$A47,总计总表!AY:AY)</f>
        <v>0</v>
      </c>
      <c r="AS47">
        <f>SUMIF(总计总表!$F:$F,$A47,总计总表!AZ:AZ)</f>
        <v>0</v>
      </c>
      <c r="AT47">
        <f>SUMIF(总计总表!$F:$F,$A47,总计总表!BA:BA)</f>
        <v>0</v>
      </c>
      <c r="AU47">
        <f>SUMIF(总计总表!$F:$F,$A47,总计总表!BB:BB)</f>
        <v>0</v>
      </c>
      <c r="AV47">
        <f>SUMIF(总计总表!$F:$F,$A47,总计总表!BC:BC)</f>
        <v>0</v>
      </c>
      <c r="AW47">
        <f>SUMIF(总计总表!$F:$F,$A47,总计总表!BD:BD)</f>
        <v>0</v>
      </c>
      <c r="AX47">
        <f>SUMIF(总计总表!$F:$F,$A47,总计总表!BE:BE)</f>
        <v>0</v>
      </c>
      <c r="AY47">
        <f>SUMIF(总计总表!$F:$F,$A47,总计总表!BF:BF)</f>
        <v>9.3826000000000001</v>
      </c>
      <c r="AZ47">
        <f>SUMIF(总计总表!$F:$F,$A47,总计总表!BG:BG)</f>
        <v>1.5157840842598014</v>
      </c>
      <c r="BA47">
        <f>SUMIF(总计总表!$F:$F,$A47,总计总表!BH:BH)</f>
        <v>60.986899999999991</v>
      </c>
      <c r="BB47">
        <f>SUMIF(总计总表!$F:$F,$A47,总计总表!BI:BI)</f>
        <v>0</v>
      </c>
      <c r="BC47">
        <f>SUMIF(总计总表!$F:$F,$A47,总计总表!BJ:BJ)</f>
        <v>0</v>
      </c>
      <c r="BD47">
        <f>SUMIF(总计总表!$F:$F,$A47,总计总表!BK:BK)</f>
        <v>0</v>
      </c>
      <c r="BE47">
        <f>SUMIF(总计总表!$F:$F,$A47,总计总表!BL:BL)</f>
        <v>0</v>
      </c>
      <c r="BF47">
        <f>SUMIF(总计总表!$F:$F,$A47,总计总表!BM:BM)</f>
        <v>0</v>
      </c>
      <c r="BG47">
        <f>SUMIF(总计总表!$F:$F,$A47,总计总表!BN:BN)</f>
        <v>0</v>
      </c>
      <c r="BH47">
        <f>SUMIF(总计总表!$F:$F,$A47,总计总表!BO:BO)</f>
        <v>0</v>
      </c>
      <c r="BI47">
        <f>SUMIF(总计总表!$F:$F,$A47,总计总表!BP:BP)</f>
        <v>0</v>
      </c>
      <c r="BJ47">
        <f>SUMIF(总计总表!$F:$F,$A47,总计总表!BQ:BQ)</f>
        <v>60.986899999999991</v>
      </c>
      <c r="BK47">
        <f>SUMIF(总计总表!$F:$F,$A47,总计总表!BR:BR)</f>
        <v>0</v>
      </c>
      <c r="BL47">
        <f>SUMIF(总计总表!$F:$F,$A47,总计总表!BS:BS)</f>
        <v>0</v>
      </c>
      <c r="BM47">
        <f>SUMIF(总计总表!$F:$F,$A47,总计总表!BT:BT)</f>
        <v>0</v>
      </c>
      <c r="BN47">
        <f>SUMIF(总计总表!$F:$F,$A47,总计总表!BU:BU)</f>
        <v>0</v>
      </c>
      <c r="BO47">
        <f>SUMIF(总计总表!$F:$F,$A47,总计总表!BV:BV)</f>
        <v>0</v>
      </c>
      <c r="BP47">
        <f>SUMIF(总计总表!$F:$F,$A47,总计总表!BW:BW)</f>
        <v>111.99999999999999</v>
      </c>
      <c r="BQ47">
        <f>SUMIF(总计总表!$F:$F,$A47,总计总表!BX:BX)</f>
        <v>66.3</v>
      </c>
      <c r="BR47">
        <f>SUMIF(总计总表!$F:$F,$A47,总计总表!BY:BY)</f>
        <v>0</v>
      </c>
      <c r="BS47">
        <f>SUMIF(总计总表!$F:$F,$A47,总计总表!BZ:BZ)</f>
        <v>0</v>
      </c>
      <c r="BT47">
        <f>SUMIF(总计总表!$F:$F,$A47,总计总表!CA:CA)</f>
        <v>0</v>
      </c>
      <c r="BU47">
        <f>SUMIF(总计总表!$F:$F,$A47,总计总表!CB:CB)</f>
        <v>0</v>
      </c>
      <c r="BV47">
        <f>SUMIF(总计总表!$F:$F,$A47,总计总表!CC:CC)</f>
        <v>-117.31309999999996</v>
      </c>
      <c r="BW47">
        <f>SUMIF(总计总表!$F:$F,$A47,总计总表!CD:CD)</f>
        <v>0.2317223297474908</v>
      </c>
      <c r="BX47">
        <f>SUMIF(总计总表!$F:$F,$A47,总计总表!CE:CE)</f>
        <v>0.72184169938306275</v>
      </c>
      <c r="BY47">
        <f>SUMIF(总计总表!$F:$F,$A47,总计总表!CF:CF)</f>
        <v>0</v>
      </c>
      <c r="BZ47">
        <f>SUMIF(总计总表!$F:$F,$A47,总计总表!CG:CG)</f>
        <v>0</v>
      </c>
      <c r="CA47">
        <f>SUMIF(总计总表!$F:$F,$A47,总计总表!CH:CH)</f>
        <v>0</v>
      </c>
      <c r="CB47">
        <f>SUMIF(总计总表!$F:$F,$A47,总计总表!CI:CI)</f>
        <v>0</v>
      </c>
      <c r="CC47">
        <f>SUMIF(总计总表!$F:$F,$A47,总计总表!CJ:CJ)</f>
        <v>0</v>
      </c>
      <c r="CD47">
        <f>SUMIF(总计总表!$F:$F,$A47,总计总表!CK:CK)</f>
        <v>0</v>
      </c>
      <c r="CE47">
        <f>SUMIF(总计总表!$F:$F,$A47,总计总表!CL:CL)</f>
        <v>0</v>
      </c>
    </row>
    <row r="48" spans="1:83" x14ac:dyDescent="0.25">
      <c r="A48" s="24">
        <v>4262</v>
      </c>
      <c r="B48">
        <f>SUMIF(总计总表!F:F,A48,总计总表!I:I)</f>
        <v>10</v>
      </c>
      <c r="C48">
        <f>SUMIF(总计总表!F:F,A48,总计总表!J:J)</f>
        <v>170.9</v>
      </c>
      <c r="D48">
        <f>SUMIF(总计总表!$F:$F,$A48,总计总表!K:K)</f>
        <v>0</v>
      </c>
      <c r="E48">
        <f>SUMIF(总计总表!$F:$F,$A48,总计总表!L:L)</f>
        <v>0</v>
      </c>
      <c r="F48">
        <f>SUMIF(总计总表!$F:$F,$A48,总计总表!M:M)</f>
        <v>-0.85</v>
      </c>
      <c r="G48">
        <f>SUMIF(总计总表!$F:$F,$A48,总计总表!N:N)</f>
        <v>3.41</v>
      </c>
      <c r="H48">
        <f>SUMIF(总计总表!$F:$F,$A48,总计总表!O:O)</f>
        <v>-3.41</v>
      </c>
      <c r="I48">
        <f>SUMIF(总计总表!$F:$F,$A48,总计总表!P:P)</f>
        <v>-28.95</v>
      </c>
      <c r="J48">
        <f>SUMIF(总计总表!$F:$F,$A48,总计总表!Q:Q)</f>
        <v>-36.800000000000004</v>
      </c>
      <c r="K48">
        <f>SUMIF(总计总表!$F:$F,$A48,总计总表!R:R)</f>
        <v>0</v>
      </c>
      <c r="L48">
        <f>SUMIF(总计总表!$F:$F,$A48,总计总表!S:S)</f>
        <v>0</v>
      </c>
      <c r="M48">
        <f>SUMIF(总计总表!$F:$F,$A48,总计总表!T:T)</f>
        <v>104.3</v>
      </c>
      <c r="N48">
        <f>SUMIF(总计总表!$F:$F,$A48,总计总表!U:U)</f>
        <v>0</v>
      </c>
      <c r="O48">
        <f>SUMIF(总计总表!$F:$F,$A48,总计总表!V:V)</f>
        <v>0</v>
      </c>
      <c r="P48">
        <f>SUMIF(总计总表!$F:$F,$A48,总计总表!W:W)</f>
        <v>0</v>
      </c>
      <c r="Q48">
        <f>SUMIF(总计总表!$F:$F,$A48,总计总表!X:X)</f>
        <v>0</v>
      </c>
      <c r="R48">
        <f>SUMIF(总计总表!$F:$F,$A48,总计总表!Y:Y)</f>
        <v>0</v>
      </c>
      <c r="S48">
        <f>SUMIF(总计总表!$F:$F,$A48,总计总表!Z:Z)</f>
        <v>0</v>
      </c>
      <c r="T48">
        <f>SUMIF(总计总表!$F:$F,$A48,总计总表!AA:AA)</f>
        <v>0</v>
      </c>
      <c r="U48">
        <f>SUMIF(总计总表!$F:$F,$A48,总计总表!AB:AB)</f>
        <v>0</v>
      </c>
      <c r="V48">
        <f>SUMIF(总计总表!$F:$F,$A48,总计总表!AC:AC)</f>
        <v>0</v>
      </c>
      <c r="W48">
        <f>SUMIF(总计总表!$F:$F,$A48,总计总表!AD:AD)</f>
        <v>0</v>
      </c>
      <c r="X48">
        <f>SUMIF(总计总表!$F:$F,$A48,总计总表!AE:AE)</f>
        <v>0</v>
      </c>
      <c r="Y48">
        <f>SUMIF(总计总表!$F:$F,$A48,总计总表!AF:AF)</f>
        <v>0</v>
      </c>
      <c r="Z48">
        <f>SUMIF(总计总表!$F:$F,$A48,总计总表!AG:AG)</f>
        <v>0</v>
      </c>
      <c r="AA48">
        <f>SUMIF(总计总表!$F:$F,$A48,总计总表!AH:AH)</f>
        <v>0</v>
      </c>
      <c r="AB48">
        <f>SUMIF(总计总表!$F:$F,$A48,总计总表!AI:AI)</f>
        <v>0</v>
      </c>
      <c r="AC48">
        <f>SUMIF(总计总表!$F:$F,$A48,总计总表!AJ:AJ)</f>
        <v>0</v>
      </c>
      <c r="AD48">
        <f>SUMIF(总计总表!$F:$F,$A48,总计总表!AK:AK)</f>
        <v>-54.05</v>
      </c>
      <c r="AE48">
        <f>SUMIF(总计总表!$F:$F,$A48,总计总表!AL:AL)</f>
        <v>0</v>
      </c>
      <c r="AF48">
        <f>SUMIF(总计总表!$F:$F,$A48,总计总表!AM:AM)</f>
        <v>0</v>
      </c>
      <c r="AG48">
        <f>SUMIF(总计总表!$F:$F,$A48,总计总表!AN:AN)</f>
        <v>0</v>
      </c>
      <c r="AH48">
        <f>SUMIF(总计总表!$F:$F,$A48,总计总表!AO:AO)</f>
        <v>0</v>
      </c>
      <c r="AI48">
        <f>SUMIF(总计总表!$F:$F,$A48,总计总表!AP:AP)</f>
        <v>0</v>
      </c>
      <c r="AJ48">
        <f>SUMIF(总计总表!$F:$F,$A48,总计总表!AQ:AQ)</f>
        <v>0</v>
      </c>
      <c r="AK48">
        <f>SUMIF(总计总表!$F:$F,$A48,总计总表!AR:AR)</f>
        <v>0</v>
      </c>
      <c r="AL48">
        <f>SUMIF(总计总表!$F:$F,$A48,总计总表!AS:AS)</f>
        <v>0</v>
      </c>
      <c r="AM48">
        <f>SUMIF(总计总表!$F:$F,$A48,总计总表!AT:AT)</f>
        <v>0</v>
      </c>
      <c r="AN48">
        <f>SUMIF(总计总表!$F:$F,$A48,总计总表!AU:AU)</f>
        <v>0</v>
      </c>
      <c r="AO48">
        <f>SUMIF(总计总表!$F:$F,$A48,总计总表!AV:AV)</f>
        <v>0</v>
      </c>
      <c r="AP48">
        <f>SUMIF(总计总表!$F:$F,$A48,总计总表!AW:AW)</f>
        <v>0</v>
      </c>
      <c r="AQ48">
        <f>SUMIF(总计总表!$F:$F,$A48,总计总表!AX:AX)</f>
        <v>-1.4768999999999999</v>
      </c>
      <c r="AR48">
        <f>SUMIF(总计总表!$F:$F,$A48,总计总表!AY:AY)</f>
        <v>0</v>
      </c>
      <c r="AS48">
        <f>SUMIF(总计总表!$F:$F,$A48,总计总表!AZ:AZ)</f>
        <v>0</v>
      </c>
      <c r="AT48">
        <f>SUMIF(总计总表!$F:$F,$A48,总计总表!BA:BA)</f>
        <v>0</v>
      </c>
      <c r="AU48">
        <f>SUMIF(总计总表!$F:$F,$A48,总计总表!BB:BB)</f>
        <v>0</v>
      </c>
      <c r="AV48">
        <f>SUMIF(总计总表!$F:$F,$A48,总计总表!BC:BC)</f>
        <v>-0.6</v>
      </c>
      <c r="AW48">
        <f>SUMIF(总计总表!$F:$F,$A48,总计总表!BD:BD)</f>
        <v>0</v>
      </c>
      <c r="AX48">
        <f>SUMIF(总计总表!$F:$F,$A48,总计总表!BE:BE)</f>
        <v>0</v>
      </c>
      <c r="AY48">
        <f>SUMIF(总计总表!$F:$F,$A48,总计总表!BF:BF)</f>
        <v>48.173099999999991</v>
      </c>
      <c r="AZ48">
        <f>SUMIF(总计总表!$F:$F,$A48,总计总表!BG:BG)</f>
        <v>0.64798478642480972</v>
      </c>
      <c r="BA48">
        <f>SUMIF(总计总表!$F:$F,$A48,总计总表!BH:BH)</f>
        <v>313.12514999999996</v>
      </c>
      <c r="BB48">
        <f>SUMIF(总计总表!$F:$F,$A48,总计总表!BI:BI)</f>
        <v>0</v>
      </c>
      <c r="BC48">
        <f>SUMIF(总计总表!$F:$F,$A48,总计总表!BJ:BJ)</f>
        <v>0</v>
      </c>
      <c r="BD48">
        <f>SUMIF(总计总表!$F:$F,$A48,总计总表!BK:BK)</f>
        <v>0</v>
      </c>
      <c r="BE48">
        <f>SUMIF(总计总表!$F:$F,$A48,总计总表!BL:BL)</f>
        <v>0</v>
      </c>
      <c r="BF48">
        <f>SUMIF(总计总表!$F:$F,$A48,总计总表!BM:BM)</f>
        <v>0</v>
      </c>
      <c r="BG48">
        <f>SUMIF(总计总表!$F:$F,$A48,总计总表!BN:BN)</f>
        <v>0</v>
      </c>
      <c r="BH48">
        <f>SUMIF(总计总表!$F:$F,$A48,总计总表!BO:BO)</f>
        <v>0</v>
      </c>
      <c r="BI48">
        <f>SUMIF(总计总表!$F:$F,$A48,总计总表!BP:BP)</f>
        <v>0</v>
      </c>
      <c r="BJ48">
        <f>SUMIF(总计总表!$F:$F,$A48,总计总表!BQ:BQ)</f>
        <v>313.12514999999996</v>
      </c>
      <c r="BK48">
        <f>SUMIF(总计总表!$F:$F,$A48,总计总表!BR:BR)</f>
        <v>0</v>
      </c>
      <c r="BL48">
        <f>SUMIF(总计总表!$F:$F,$A48,总计总表!BS:BS)</f>
        <v>0</v>
      </c>
      <c r="BM48">
        <f>SUMIF(总计总表!$F:$F,$A48,总计总表!BT:BT)</f>
        <v>0</v>
      </c>
      <c r="BN48">
        <f>SUMIF(总计总表!$F:$F,$A48,总计总表!BU:BU)</f>
        <v>0</v>
      </c>
      <c r="BO48">
        <f>SUMIF(总计总表!$F:$F,$A48,总计总表!BV:BV)</f>
        <v>0</v>
      </c>
      <c r="BP48">
        <f>SUMIF(总计总表!$F:$F,$A48,总计总表!BW:BW)</f>
        <v>174</v>
      </c>
      <c r="BQ48">
        <f>SUMIF(总计总表!$F:$F,$A48,总计总表!BX:BX)</f>
        <v>132.6</v>
      </c>
      <c r="BR48">
        <f>SUMIF(总计总表!$F:$F,$A48,总计总表!BY:BY)</f>
        <v>0</v>
      </c>
      <c r="BS48">
        <f>SUMIF(总计总表!$F:$F,$A48,总计总表!BZ:BZ)</f>
        <v>0</v>
      </c>
      <c r="BT48">
        <f>SUMIF(总计总表!$F:$F,$A48,总计总表!CA:CA)</f>
        <v>0</v>
      </c>
      <c r="BU48">
        <f>SUMIF(总计总表!$F:$F,$A48,总计总表!CB:CB)</f>
        <v>0</v>
      </c>
      <c r="BV48">
        <f>SUMIF(总计总表!$F:$F,$A48,总计总表!CC:CC)</f>
        <v>6.5251499999999893</v>
      </c>
      <c r="BW48">
        <f>SUMIF(总计总表!$F:$F,$A48,总计总表!CD:CD)</f>
        <v>-0.18002979700229554</v>
      </c>
      <c r="BX48">
        <f>SUMIF(总计总表!$F:$F,$A48,总计总表!CE:CE)</f>
        <v>-0.6522703848662752</v>
      </c>
      <c r="BY48">
        <f>SUMIF(总计总表!$F:$F,$A48,总计总表!CF:CF)</f>
        <v>0</v>
      </c>
      <c r="BZ48">
        <f>SUMIF(总计总表!$F:$F,$A48,总计总表!CG:CG)</f>
        <v>0</v>
      </c>
      <c r="CA48">
        <f>SUMIF(总计总表!$F:$F,$A48,总计总表!CH:CH)</f>
        <v>0</v>
      </c>
      <c r="CB48">
        <f>SUMIF(总计总表!$F:$F,$A48,总计总表!CI:CI)</f>
        <v>0</v>
      </c>
      <c r="CC48">
        <f>SUMIF(总计总表!$F:$F,$A48,总计总表!CJ:CJ)</f>
        <v>0</v>
      </c>
      <c r="CD48">
        <f>SUMIF(总计总表!$F:$F,$A48,总计总表!CK:CK)</f>
        <v>0</v>
      </c>
      <c r="CE48">
        <f>SUMIF(总计总表!$F:$F,$A48,总计总表!CL:CL)</f>
        <v>0</v>
      </c>
    </row>
    <row r="49" spans="1:83" x14ac:dyDescent="0.25">
      <c r="A49" s="24">
        <v>4264</v>
      </c>
      <c r="B49">
        <f>SUMIF(总计总表!F:F,A49,总计总表!I:I)</f>
        <v>12</v>
      </c>
      <c r="C49">
        <f>SUMIF(总计总表!F:F,A49,总计总表!J:J)</f>
        <v>236.88</v>
      </c>
      <c r="D49">
        <f>SUMIF(总计总表!$F:$F,$A49,总计总表!K:K)</f>
        <v>6.98</v>
      </c>
      <c r="E49">
        <f>SUMIF(总计总表!$F:$F,$A49,总计总表!L:L)</f>
        <v>0</v>
      </c>
      <c r="F49">
        <f>SUMIF(总计总表!$F:$F,$A49,总计总表!M:M)</f>
        <v>-9.99</v>
      </c>
      <c r="G49">
        <f>SUMIF(总计总表!$F:$F,$A49,总计总表!N:N)</f>
        <v>4.28</v>
      </c>
      <c r="H49">
        <f>SUMIF(总计总表!$F:$F,$A49,总计总表!O:O)</f>
        <v>-4.28</v>
      </c>
      <c r="I49">
        <f>SUMIF(总计总表!$F:$F,$A49,总计总表!P:P)</f>
        <v>-39.1</v>
      </c>
      <c r="J49">
        <f>SUMIF(总计总表!$F:$F,$A49,总计总表!Q:Q)</f>
        <v>-48.15</v>
      </c>
      <c r="K49">
        <f>SUMIF(总计总表!$F:$F,$A49,总计总表!R:R)</f>
        <v>0</v>
      </c>
      <c r="L49">
        <f>SUMIF(总计总表!$F:$F,$A49,总计总表!S:S)</f>
        <v>0</v>
      </c>
      <c r="M49">
        <f>SUMIF(总计总表!$F:$F,$A49,总计总表!T:T)</f>
        <v>146.62</v>
      </c>
      <c r="N49">
        <f>SUMIF(总计总表!$F:$F,$A49,总计总表!U:U)</f>
        <v>1</v>
      </c>
      <c r="O49">
        <f>SUMIF(总计总表!$F:$F,$A49,总计总表!V:V)</f>
        <v>-19.989999999999998</v>
      </c>
      <c r="P49">
        <f>SUMIF(总计总表!$F:$F,$A49,总计总表!W:W)</f>
        <v>0</v>
      </c>
      <c r="Q49">
        <f>SUMIF(总计总表!$F:$F,$A49,总计总表!X:X)</f>
        <v>0</v>
      </c>
      <c r="R49">
        <f>SUMIF(总计总表!$F:$F,$A49,总计总表!Y:Y)</f>
        <v>1</v>
      </c>
      <c r="S49">
        <f>SUMIF(总计总表!$F:$F,$A49,总计总表!Z:Z)</f>
        <v>0</v>
      </c>
      <c r="T49">
        <f>SUMIF(总计总表!$F:$F,$A49,总计总表!AA:AA)</f>
        <v>0</v>
      </c>
      <c r="U49">
        <f>SUMIF(总计总表!$F:$F,$A49,总计总表!AB:AB)</f>
        <v>2.58</v>
      </c>
      <c r="V49">
        <f>SUMIF(总计总表!$F:$F,$A49,总计总表!AC:AC)</f>
        <v>0</v>
      </c>
      <c r="W49">
        <f>SUMIF(总计总表!$F:$F,$A49,总计总表!AD:AD)</f>
        <v>0</v>
      </c>
      <c r="X49">
        <f>SUMIF(总计总表!$F:$F,$A49,总计总表!AE:AE)</f>
        <v>0</v>
      </c>
      <c r="Y49">
        <f>SUMIF(总计总表!$F:$F,$A49,总计总表!AF:AF)</f>
        <v>-16.41</v>
      </c>
      <c r="Z49">
        <f>SUMIF(总计总表!$F:$F,$A49,总计总表!AG:AG)</f>
        <v>0</v>
      </c>
      <c r="AA49">
        <f>SUMIF(总计总表!$F:$F,$A49,总计总表!AH:AH)</f>
        <v>0</v>
      </c>
      <c r="AB49">
        <f>SUMIF(总计总表!$F:$F,$A49,总计总表!AI:AI)</f>
        <v>0</v>
      </c>
      <c r="AC49">
        <f>SUMIF(总计总表!$F:$F,$A49,总计总表!AJ:AJ)</f>
        <v>0</v>
      </c>
      <c r="AD49">
        <f>SUMIF(总计总表!$F:$F,$A49,总计总表!AK:AK)</f>
        <v>-124.12000000000002</v>
      </c>
      <c r="AE49">
        <f>SUMIF(总计总表!$F:$F,$A49,总计总表!AL:AL)</f>
        <v>0</v>
      </c>
      <c r="AF49">
        <f>SUMIF(总计总表!$F:$F,$A49,总计总表!AM:AM)</f>
        <v>0</v>
      </c>
      <c r="AG49">
        <f>SUMIF(总计总表!$F:$F,$A49,总计总表!AN:AN)</f>
        <v>11.08</v>
      </c>
      <c r="AH49">
        <f>SUMIF(总计总表!$F:$F,$A49,总计总表!AO:AO)</f>
        <v>0</v>
      </c>
      <c r="AI49">
        <f>SUMIF(总计总表!$F:$F,$A49,总计总表!AP:AP)</f>
        <v>0</v>
      </c>
      <c r="AJ49">
        <f>SUMIF(总计总表!$F:$F,$A49,总计总表!AQ:AQ)</f>
        <v>0</v>
      </c>
      <c r="AK49">
        <f>SUMIF(总计总表!$F:$F,$A49,总计总表!AR:AR)</f>
        <v>0</v>
      </c>
      <c r="AL49">
        <f>SUMIF(总计总表!$F:$F,$A49,总计总表!AS:AS)</f>
        <v>0</v>
      </c>
      <c r="AM49">
        <f>SUMIF(总计总表!$F:$F,$A49,总计总表!AT:AT)</f>
        <v>0</v>
      </c>
      <c r="AN49">
        <f>SUMIF(总计总表!$F:$F,$A49,总计总表!AU:AU)</f>
        <v>0</v>
      </c>
      <c r="AO49">
        <f>SUMIF(总计总表!$F:$F,$A49,总计总表!AV:AV)</f>
        <v>-3.68</v>
      </c>
      <c r="AP49">
        <f>SUMIF(总计总表!$F:$F,$A49,总计总表!AW:AW)</f>
        <v>0</v>
      </c>
      <c r="AQ49">
        <f>SUMIF(总计总表!$F:$F,$A49,总计总表!AX:AX)</f>
        <v>-7.7864999999999993</v>
      </c>
      <c r="AR49">
        <f>SUMIF(总计总表!$F:$F,$A49,总计总表!AY:AY)</f>
        <v>0</v>
      </c>
      <c r="AS49">
        <f>SUMIF(总计总表!$F:$F,$A49,总计总表!AZ:AZ)</f>
        <v>0</v>
      </c>
      <c r="AT49">
        <f>SUMIF(总计总表!$F:$F,$A49,总计总表!BA:BA)</f>
        <v>0</v>
      </c>
      <c r="AU49">
        <f>SUMIF(总计总表!$F:$F,$A49,总计总表!BB:BB)</f>
        <v>0</v>
      </c>
      <c r="AV49">
        <f>SUMIF(总计总表!$F:$F,$A49,总计总表!BC:BC)</f>
        <v>-4.2</v>
      </c>
      <c r="AW49">
        <f>SUMIF(总计总表!$F:$F,$A49,总计总表!BD:BD)</f>
        <v>0</v>
      </c>
      <c r="AX49">
        <f>SUMIF(总计总表!$F:$F,$A49,总计总表!BE:BE)</f>
        <v>0</v>
      </c>
      <c r="AY49">
        <f>SUMIF(总计总表!$F:$F,$A49,总计总表!BF:BF)</f>
        <v>1.5035000000000132</v>
      </c>
      <c r="AZ49">
        <f>SUMIF(总计总表!$F:$F,$A49,总计总表!BG:BG)</f>
        <v>1.0962517142833184</v>
      </c>
      <c r="BA49">
        <f>SUMIF(总计总表!$F:$F,$A49,总计总表!BH:BH)</f>
        <v>9.7727500000000873</v>
      </c>
      <c r="BB49">
        <f>SUMIF(总计总表!$F:$F,$A49,总计总表!BI:BI)</f>
        <v>0</v>
      </c>
      <c r="BC49">
        <f>SUMIF(总计总表!$F:$F,$A49,总计总表!BJ:BJ)</f>
        <v>0</v>
      </c>
      <c r="BD49">
        <f>SUMIF(总计总表!$F:$F,$A49,总计总表!BK:BK)</f>
        <v>0</v>
      </c>
      <c r="BE49">
        <f>SUMIF(总计总表!$F:$F,$A49,总计总表!BL:BL)</f>
        <v>0</v>
      </c>
      <c r="BF49">
        <f>SUMIF(总计总表!$F:$F,$A49,总计总表!BM:BM)</f>
        <v>0</v>
      </c>
      <c r="BG49">
        <f>SUMIF(总计总表!$F:$F,$A49,总计总表!BN:BN)</f>
        <v>0</v>
      </c>
      <c r="BH49">
        <f>SUMIF(总计总表!$F:$F,$A49,总计总表!BO:BO)</f>
        <v>0</v>
      </c>
      <c r="BI49">
        <f>SUMIF(总计总表!$F:$F,$A49,总计总表!BP:BP)</f>
        <v>0</v>
      </c>
      <c r="BJ49">
        <f>SUMIF(总计总表!$F:$F,$A49,总计总表!BQ:BQ)</f>
        <v>9.7727500000000873</v>
      </c>
      <c r="BK49">
        <f>SUMIF(总计总表!$F:$F,$A49,总计总表!BR:BR)</f>
        <v>0</v>
      </c>
      <c r="BL49">
        <f>SUMIF(总计总表!$F:$F,$A49,总计总表!BS:BS)</f>
        <v>0</v>
      </c>
      <c r="BM49">
        <f>SUMIF(总计总表!$F:$F,$A49,总计总表!BT:BT)</f>
        <v>0</v>
      </c>
      <c r="BN49">
        <f>SUMIF(总计总表!$F:$F,$A49,总计总表!BU:BU)</f>
        <v>0</v>
      </c>
      <c r="BO49">
        <f>SUMIF(总计总表!$F:$F,$A49,总计总表!BV:BV)</f>
        <v>0</v>
      </c>
      <c r="BP49">
        <f>SUMIF(总计总表!$F:$F,$A49,总计总表!BW:BW)</f>
        <v>160.80000000000001</v>
      </c>
      <c r="BQ49">
        <f>SUMIF(总计总表!$F:$F,$A49,总计总表!BX:BX)</f>
        <v>159.12</v>
      </c>
      <c r="BR49">
        <f>SUMIF(总计总表!$F:$F,$A49,总计总表!BY:BY)</f>
        <v>0</v>
      </c>
      <c r="BS49">
        <f>SUMIF(总计总表!$F:$F,$A49,总计总表!BZ:BZ)</f>
        <v>0</v>
      </c>
      <c r="BT49">
        <f>SUMIF(总计总表!$F:$F,$A49,总计总表!CA:CA)</f>
        <v>0</v>
      </c>
      <c r="BU49">
        <f>SUMIF(总计总表!$F:$F,$A49,总计总表!CB:CB)</f>
        <v>0</v>
      </c>
      <c r="BV49">
        <f>SUMIF(总计总表!$F:$F,$A49,总计总表!CC:CC)</f>
        <v>-310.14724999999993</v>
      </c>
      <c r="BW49">
        <f>SUMIF(总计总表!$F:$F,$A49,总计总表!CD:CD)</f>
        <v>-0.15147053682434691</v>
      </c>
      <c r="BX49">
        <f>SUMIF(总计总表!$F:$F,$A49,总计总表!CE:CE)</f>
        <v>-0.46883158289572446</v>
      </c>
      <c r="BY49">
        <f>SUMIF(总计总表!$F:$F,$A49,总计总表!CF:CF)</f>
        <v>0</v>
      </c>
      <c r="BZ49">
        <f>SUMIF(总计总表!$F:$F,$A49,总计总表!CG:CG)</f>
        <v>0</v>
      </c>
      <c r="CA49">
        <f>SUMIF(总计总表!$F:$F,$A49,总计总表!CH:CH)</f>
        <v>0</v>
      </c>
      <c r="CB49">
        <f>SUMIF(总计总表!$F:$F,$A49,总计总表!CI:CI)</f>
        <v>0</v>
      </c>
      <c r="CC49">
        <f>SUMIF(总计总表!$F:$F,$A49,总计总表!CJ:CJ)</f>
        <v>0</v>
      </c>
      <c r="CD49">
        <f>SUMIF(总计总表!$F:$F,$A49,总计总表!CK:CK)</f>
        <v>0</v>
      </c>
      <c r="CE49">
        <f>SUMIF(总计总表!$F:$F,$A49,总计总表!CL:CL)</f>
        <v>0</v>
      </c>
    </row>
    <row r="50" spans="1:83" x14ac:dyDescent="0.25">
      <c r="A50" s="24">
        <v>4265</v>
      </c>
      <c r="B50">
        <f>SUMIF(总计总表!F:F,A50,总计总表!I:I)</f>
        <v>30</v>
      </c>
      <c r="C50">
        <f>SUMIF(总计总表!F:F,A50,总计总表!J:J)</f>
        <v>625.70000000000005</v>
      </c>
      <c r="D50">
        <f>SUMIF(总计总表!$F:$F,$A50,总计总表!K:K)</f>
        <v>3.6100000000000003</v>
      </c>
      <c r="E50">
        <f>SUMIF(总计总表!$F:$F,$A50,总计总表!L:L)</f>
        <v>0</v>
      </c>
      <c r="F50">
        <f>SUMIF(总计总表!$F:$F,$A50,总计总表!M:M)</f>
        <v>-23.260000000000005</v>
      </c>
      <c r="G50">
        <f>SUMIF(总计总表!$F:$F,$A50,总计总表!N:N)</f>
        <v>13.87</v>
      </c>
      <c r="H50">
        <f>SUMIF(总计总表!$F:$F,$A50,总计总表!O:O)</f>
        <v>-13.87</v>
      </c>
      <c r="I50">
        <f>SUMIF(总计总表!$F:$F,$A50,总计总表!P:P)</f>
        <v>-103.05999999999999</v>
      </c>
      <c r="J50">
        <f>SUMIF(总计总表!$F:$F,$A50,总计总表!Q:Q)</f>
        <v>-110.40000000000002</v>
      </c>
      <c r="K50">
        <f>SUMIF(总计总表!$F:$F,$A50,总计总表!R:R)</f>
        <v>0</v>
      </c>
      <c r="L50">
        <f>SUMIF(总计总表!$F:$F,$A50,总计总表!S:S)</f>
        <v>0</v>
      </c>
      <c r="M50">
        <f>SUMIF(总计总表!$F:$F,$A50,总计总表!T:T)</f>
        <v>392.59000000000003</v>
      </c>
      <c r="N50">
        <f>SUMIF(总计总表!$F:$F,$A50,总计总表!U:U)</f>
        <v>1</v>
      </c>
      <c r="O50">
        <f>SUMIF(总计总表!$F:$F,$A50,总计总表!V:V)</f>
        <v>-20.99</v>
      </c>
      <c r="P50">
        <f>SUMIF(总计总表!$F:$F,$A50,总计总表!W:W)</f>
        <v>0</v>
      </c>
      <c r="Q50">
        <f>SUMIF(总计总表!$F:$F,$A50,总计总表!X:X)</f>
        <v>0</v>
      </c>
      <c r="R50">
        <f>SUMIF(总计总表!$F:$F,$A50,总计总表!Y:Y)</f>
        <v>1.05</v>
      </c>
      <c r="S50">
        <f>SUMIF(总计总表!$F:$F,$A50,总计总表!Z:Z)</f>
        <v>-1.2</v>
      </c>
      <c r="T50">
        <f>SUMIF(总计总表!$F:$F,$A50,总计总表!AA:AA)</f>
        <v>1.2</v>
      </c>
      <c r="U50">
        <f>SUMIF(总计总表!$F:$F,$A50,总计总表!AB:AB)</f>
        <v>2.71</v>
      </c>
      <c r="V50">
        <f>SUMIF(总计总表!$F:$F,$A50,总计总表!AC:AC)</f>
        <v>0</v>
      </c>
      <c r="W50">
        <f>SUMIF(总计总表!$F:$F,$A50,总计总表!AD:AD)</f>
        <v>0</v>
      </c>
      <c r="X50">
        <f>SUMIF(总计总表!$F:$F,$A50,总计总表!AE:AE)</f>
        <v>0</v>
      </c>
      <c r="Y50">
        <f>SUMIF(总计总表!$F:$F,$A50,总计总表!AF:AF)</f>
        <v>-17.23</v>
      </c>
      <c r="Z50">
        <f>SUMIF(总计总表!$F:$F,$A50,总计总表!AG:AG)</f>
        <v>0</v>
      </c>
      <c r="AA50">
        <f>SUMIF(总计总表!$F:$F,$A50,总计总表!AH:AH)</f>
        <v>0</v>
      </c>
      <c r="AB50">
        <f>SUMIF(总计总表!$F:$F,$A50,总计总表!AI:AI)</f>
        <v>0</v>
      </c>
      <c r="AC50">
        <f>SUMIF(总计总表!$F:$F,$A50,总计总表!AJ:AJ)</f>
        <v>0</v>
      </c>
      <c r="AD50">
        <f>SUMIF(总计总表!$F:$F,$A50,总计总表!AK:AK)</f>
        <v>-80.069999999999993</v>
      </c>
      <c r="AE50">
        <f>SUMIF(总计总表!$F:$F,$A50,总计总表!AL:AL)</f>
        <v>11.25</v>
      </c>
      <c r="AF50">
        <f>SUMIF(总计总表!$F:$F,$A50,总计总表!AM:AM)</f>
        <v>0</v>
      </c>
      <c r="AG50">
        <f>SUMIF(总计总表!$F:$F,$A50,总计总表!AN:AN)</f>
        <v>0</v>
      </c>
      <c r="AH50">
        <f>SUMIF(总计总表!$F:$F,$A50,总计总表!AO:AO)</f>
        <v>0</v>
      </c>
      <c r="AI50">
        <f>SUMIF(总计总表!$F:$F,$A50,总计总表!AP:AP)</f>
        <v>0</v>
      </c>
      <c r="AJ50">
        <f>SUMIF(总计总表!$F:$F,$A50,总计总表!AQ:AQ)</f>
        <v>0</v>
      </c>
      <c r="AK50">
        <f>SUMIF(总计总表!$F:$F,$A50,总计总表!AR:AR)</f>
        <v>0</v>
      </c>
      <c r="AL50">
        <f>SUMIF(总计总表!$F:$F,$A50,总计总表!AS:AS)</f>
        <v>0</v>
      </c>
      <c r="AM50">
        <f>SUMIF(总计总表!$F:$F,$A50,总计总表!AT:AT)</f>
        <v>0</v>
      </c>
      <c r="AN50">
        <f>SUMIF(总计总表!$F:$F,$A50,总计总表!AU:AU)</f>
        <v>0</v>
      </c>
      <c r="AO50">
        <f>SUMIF(总计总表!$F:$F,$A50,总计总表!AV:AV)</f>
        <v>-3.68</v>
      </c>
      <c r="AP50">
        <f>SUMIF(总计总表!$F:$F,$A50,总计总表!AW:AW)</f>
        <v>0</v>
      </c>
      <c r="AQ50">
        <f>SUMIF(总计总表!$F:$F,$A50,总计总表!AX:AX)</f>
        <v>-15.827499999999999</v>
      </c>
      <c r="AR50">
        <f>SUMIF(总计总表!$F:$F,$A50,总计总表!AY:AY)</f>
        <v>0</v>
      </c>
      <c r="AS50">
        <f>SUMIF(总计总表!$F:$F,$A50,总计总表!AZ:AZ)</f>
        <v>0</v>
      </c>
      <c r="AT50">
        <f>SUMIF(总计总表!$F:$F,$A50,总计总表!BA:BA)</f>
        <v>0</v>
      </c>
      <c r="AU50">
        <f>SUMIF(总计总表!$F:$F,$A50,总计总表!BB:BB)</f>
        <v>0</v>
      </c>
      <c r="AV50">
        <f>SUMIF(总计总表!$F:$F,$A50,总计总表!BC:BC)</f>
        <v>-12.600000000000003</v>
      </c>
      <c r="AW50">
        <f>SUMIF(总计总表!$F:$F,$A50,总计总表!BD:BD)</f>
        <v>0</v>
      </c>
      <c r="AX50">
        <f>SUMIF(总计总表!$F:$F,$A50,总计总表!BE:BE)</f>
        <v>0</v>
      </c>
      <c r="AY50">
        <f>SUMIF(总计总表!$F:$F,$A50,总计总表!BF:BF)</f>
        <v>274.43249999999995</v>
      </c>
      <c r="AZ50">
        <f>SUMIF(总计总表!$F:$F,$A50,总计总表!BG:BG)</f>
        <v>3.0952851368885597</v>
      </c>
      <c r="BA50">
        <f>SUMIF(总计总表!$F:$F,$A50,总计总表!BH:BH)</f>
        <v>1783.8112499999995</v>
      </c>
      <c r="BB50">
        <f>SUMIF(总计总表!$F:$F,$A50,总计总表!BI:BI)</f>
        <v>0</v>
      </c>
      <c r="BC50">
        <f>SUMIF(总计总表!$F:$F,$A50,总计总表!BJ:BJ)</f>
        <v>0</v>
      </c>
      <c r="BD50">
        <f>SUMIF(总计总表!$F:$F,$A50,总计总表!BK:BK)</f>
        <v>0</v>
      </c>
      <c r="BE50">
        <f>SUMIF(总计总表!$F:$F,$A50,总计总表!BL:BL)</f>
        <v>0</v>
      </c>
      <c r="BF50">
        <f>SUMIF(总计总表!$F:$F,$A50,总计总表!BM:BM)</f>
        <v>0</v>
      </c>
      <c r="BG50">
        <f>SUMIF(总计总表!$F:$F,$A50,总计总表!BN:BN)</f>
        <v>0</v>
      </c>
      <c r="BH50">
        <f>SUMIF(总计总表!$F:$F,$A50,总计总表!BO:BO)</f>
        <v>0</v>
      </c>
      <c r="BI50">
        <f>SUMIF(总计总表!$F:$F,$A50,总计总表!BP:BP)</f>
        <v>0</v>
      </c>
      <c r="BJ50">
        <f>SUMIF(总计总表!$F:$F,$A50,总计总表!BQ:BQ)</f>
        <v>1783.8112499999995</v>
      </c>
      <c r="BK50">
        <f>SUMIF(总计总表!$F:$F,$A50,总计总表!BR:BR)</f>
        <v>0</v>
      </c>
      <c r="BL50">
        <f>SUMIF(总计总表!$F:$F,$A50,总计总表!BS:BS)</f>
        <v>0</v>
      </c>
      <c r="BM50">
        <f>SUMIF(总计总表!$F:$F,$A50,总计总表!BT:BT)</f>
        <v>0</v>
      </c>
      <c r="BN50">
        <f>SUMIF(总计总表!$F:$F,$A50,总计总表!BU:BU)</f>
        <v>0</v>
      </c>
      <c r="BO50">
        <f>SUMIF(总计总表!$F:$F,$A50,总计总表!BV:BV)</f>
        <v>0</v>
      </c>
      <c r="BP50">
        <f>SUMIF(总计总表!$F:$F,$A50,总计总表!BW:BW)</f>
        <v>498.00000000000011</v>
      </c>
      <c r="BQ50">
        <f>SUMIF(总计总表!$F:$F,$A50,总计总表!BX:BX)</f>
        <v>397.8</v>
      </c>
      <c r="BR50">
        <f>SUMIF(总计总表!$F:$F,$A50,总计总表!BY:BY)</f>
        <v>0</v>
      </c>
      <c r="BS50">
        <f>SUMIF(总计总表!$F:$F,$A50,总计总表!BZ:BZ)</f>
        <v>0</v>
      </c>
      <c r="BT50">
        <f>SUMIF(总计总表!$F:$F,$A50,总计总表!CA:CA)</f>
        <v>0</v>
      </c>
      <c r="BU50">
        <f>SUMIF(总计总表!$F:$F,$A50,总计总表!CB:CB)</f>
        <v>0</v>
      </c>
      <c r="BV50">
        <f>SUMIF(总计总表!$F:$F,$A50,总计总表!CC:CC)</f>
        <v>888.01124999999979</v>
      </c>
      <c r="BW50">
        <f>SUMIF(总计总表!$F:$F,$A50,总计总表!CD:CD)</f>
        <v>0.89871841560279098</v>
      </c>
      <c r="BX50">
        <f>SUMIF(总计总表!$F:$F,$A50,总计总表!CE:CE)</f>
        <v>4.0572685727841016</v>
      </c>
      <c r="BY50">
        <f>SUMIF(总计总表!$F:$F,$A50,总计总表!CF:CF)</f>
        <v>0</v>
      </c>
      <c r="BZ50">
        <f>SUMIF(总计总表!$F:$F,$A50,总计总表!CG:CG)</f>
        <v>0</v>
      </c>
      <c r="CA50">
        <f>SUMIF(总计总表!$F:$F,$A50,总计总表!CH:CH)</f>
        <v>0</v>
      </c>
      <c r="CB50">
        <f>SUMIF(总计总表!$F:$F,$A50,总计总表!CI:CI)</f>
        <v>0</v>
      </c>
      <c r="CC50">
        <f>SUMIF(总计总表!$F:$F,$A50,总计总表!CJ:CJ)</f>
        <v>0</v>
      </c>
      <c r="CD50">
        <f>SUMIF(总计总表!$F:$F,$A50,总计总表!CK:CK)</f>
        <v>0</v>
      </c>
      <c r="CE50">
        <f>SUMIF(总计总表!$F:$F,$A50,总计总表!CL:CL)</f>
        <v>0</v>
      </c>
    </row>
    <row r="51" spans="1:83" x14ac:dyDescent="0.25">
      <c r="A51" s="24">
        <v>4430</v>
      </c>
      <c r="B51">
        <f>SUMIF(总计总表!F:F,A51,总计总表!I:I)</f>
        <v>0</v>
      </c>
      <c r="C51">
        <f>SUMIF(总计总表!F:F,A51,总计总表!J:J)</f>
        <v>0</v>
      </c>
      <c r="D51">
        <f>SUMIF(总计总表!$F:$F,$A51,总计总表!K:K)</f>
        <v>0</v>
      </c>
      <c r="E51">
        <f>SUMIF(总计总表!$F:$F,$A51,总计总表!L:L)</f>
        <v>0</v>
      </c>
      <c r="F51">
        <f>SUMIF(总计总表!$F:$F,$A51,总计总表!M:M)</f>
        <v>0</v>
      </c>
      <c r="G51">
        <f>SUMIF(总计总表!$F:$F,$A51,总计总表!N:N)</f>
        <v>0</v>
      </c>
      <c r="H51">
        <f>SUMIF(总计总表!$F:$F,$A51,总计总表!O:O)</f>
        <v>0</v>
      </c>
      <c r="I51">
        <f>SUMIF(总计总表!$F:$F,$A51,总计总表!P:P)</f>
        <v>0</v>
      </c>
      <c r="J51">
        <f>SUMIF(总计总表!$F:$F,$A51,总计总表!Q:Q)</f>
        <v>0</v>
      </c>
      <c r="K51">
        <f>SUMIF(总计总表!$F:$F,$A51,总计总表!R:R)</f>
        <v>0</v>
      </c>
      <c r="L51">
        <f>SUMIF(总计总表!$F:$F,$A51,总计总表!S:S)</f>
        <v>0</v>
      </c>
      <c r="M51">
        <f>SUMIF(总计总表!$F:$F,$A51,总计总表!T:T)</f>
        <v>0</v>
      </c>
      <c r="N51">
        <f>SUMIF(总计总表!$F:$F,$A51,总计总表!U:U)</f>
        <v>0</v>
      </c>
      <c r="O51">
        <f>SUMIF(总计总表!$F:$F,$A51,总计总表!V:V)</f>
        <v>0</v>
      </c>
      <c r="P51">
        <f>SUMIF(总计总表!$F:$F,$A51,总计总表!W:W)</f>
        <v>0</v>
      </c>
      <c r="Q51">
        <f>SUMIF(总计总表!$F:$F,$A51,总计总表!X:X)</f>
        <v>0</v>
      </c>
      <c r="R51">
        <f>SUMIF(总计总表!$F:$F,$A51,总计总表!Y:Y)</f>
        <v>0</v>
      </c>
      <c r="S51">
        <f>SUMIF(总计总表!$F:$F,$A51,总计总表!Z:Z)</f>
        <v>0</v>
      </c>
      <c r="T51">
        <f>SUMIF(总计总表!$F:$F,$A51,总计总表!AA:AA)</f>
        <v>0</v>
      </c>
      <c r="U51">
        <f>SUMIF(总计总表!$F:$F,$A51,总计总表!AB:AB)</f>
        <v>0</v>
      </c>
      <c r="V51">
        <f>SUMIF(总计总表!$F:$F,$A51,总计总表!AC:AC)</f>
        <v>0</v>
      </c>
      <c r="W51">
        <f>SUMIF(总计总表!$F:$F,$A51,总计总表!AD:AD)</f>
        <v>0</v>
      </c>
      <c r="X51">
        <f>SUMIF(总计总表!$F:$F,$A51,总计总表!AE:AE)</f>
        <v>0</v>
      </c>
      <c r="Y51">
        <f>SUMIF(总计总表!$F:$F,$A51,总计总表!AF:AF)</f>
        <v>0</v>
      </c>
      <c r="Z51">
        <f>SUMIF(总计总表!$F:$F,$A51,总计总表!AG:AG)</f>
        <v>0</v>
      </c>
      <c r="AA51">
        <f>SUMIF(总计总表!$F:$F,$A51,总计总表!AH:AH)</f>
        <v>0</v>
      </c>
      <c r="AB51">
        <f>SUMIF(总计总表!$F:$F,$A51,总计总表!AI:AI)</f>
        <v>0</v>
      </c>
      <c r="AC51">
        <f>SUMIF(总计总表!$F:$F,$A51,总计总表!AJ:AJ)</f>
        <v>0</v>
      </c>
      <c r="AD51">
        <f>SUMIF(总计总表!$F:$F,$A51,总计总表!AK:AK)</f>
        <v>0</v>
      </c>
      <c r="AE51">
        <f>SUMIF(总计总表!$F:$F,$A51,总计总表!AL:AL)</f>
        <v>0</v>
      </c>
      <c r="AF51">
        <f>SUMIF(总计总表!$F:$F,$A51,总计总表!AM:AM)</f>
        <v>0</v>
      </c>
      <c r="AG51">
        <f>SUMIF(总计总表!$F:$F,$A51,总计总表!AN:AN)</f>
        <v>0</v>
      </c>
      <c r="AH51">
        <f>SUMIF(总计总表!$F:$F,$A51,总计总表!AO:AO)</f>
        <v>0</v>
      </c>
      <c r="AI51">
        <f>SUMIF(总计总表!$F:$F,$A51,总计总表!AP:AP)</f>
        <v>0</v>
      </c>
      <c r="AJ51">
        <f>SUMIF(总计总表!$F:$F,$A51,总计总表!AQ:AQ)</f>
        <v>0</v>
      </c>
      <c r="AK51">
        <f>SUMIF(总计总表!$F:$F,$A51,总计总表!AR:AR)</f>
        <v>0</v>
      </c>
      <c r="AL51">
        <f>SUMIF(总计总表!$F:$F,$A51,总计总表!AS:AS)</f>
        <v>0</v>
      </c>
      <c r="AM51">
        <f>SUMIF(总计总表!$F:$F,$A51,总计总表!AT:AT)</f>
        <v>0</v>
      </c>
      <c r="AN51">
        <f>SUMIF(总计总表!$F:$F,$A51,总计总表!AU:AU)</f>
        <v>0</v>
      </c>
      <c r="AO51">
        <f>SUMIF(总计总表!$F:$F,$A51,总计总表!AV:AV)</f>
        <v>0</v>
      </c>
      <c r="AP51">
        <f>SUMIF(总计总表!$F:$F,$A51,总计总表!AW:AW)</f>
        <v>0</v>
      </c>
      <c r="AQ51">
        <f>SUMIF(总计总表!$F:$F,$A51,总计总表!AX:AX)</f>
        <v>0</v>
      </c>
      <c r="AR51">
        <f>SUMIF(总计总表!$F:$F,$A51,总计总表!AY:AY)</f>
        <v>0</v>
      </c>
      <c r="AS51">
        <f>SUMIF(总计总表!$F:$F,$A51,总计总表!AZ:AZ)</f>
        <v>0</v>
      </c>
      <c r="AT51">
        <f>SUMIF(总计总表!$F:$F,$A51,总计总表!BA:BA)</f>
        <v>0</v>
      </c>
      <c r="AU51">
        <f>SUMIF(总计总表!$F:$F,$A51,总计总表!BB:BB)</f>
        <v>0</v>
      </c>
      <c r="AV51">
        <f>SUMIF(总计总表!$F:$F,$A51,总计总表!BC:BC)</f>
        <v>0</v>
      </c>
      <c r="AW51">
        <f>SUMIF(总计总表!$F:$F,$A51,总计总表!BD:BD)</f>
        <v>0</v>
      </c>
      <c r="AX51">
        <f>SUMIF(总计总表!$F:$F,$A51,总计总表!BE:BE)</f>
        <v>0</v>
      </c>
      <c r="AY51">
        <f>SUMIF(总计总表!$F:$F,$A51,总计总表!BF:BF)</f>
        <v>0</v>
      </c>
      <c r="AZ51">
        <f>SUMIF(总计总表!$F:$F,$A51,总计总表!BG:BG)</f>
        <v>0</v>
      </c>
      <c r="BA51">
        <f>SUMIF(总计总表!$F:$F,$A51,总计总表!BH:BH)</f>
        <v>0</v>
      </c>
      <c r="BB51">
        <f>SUMIF(总计总表!$F:$F,$A51,总计总表!BI:BI)</f>
        <v>0</v>
      </c>
      <c r="BC51">
        <f>SUMIF(总计总表!$F:$F,$A51,总计总表!BJ:BJ)</f>
        <v>0</v>
      </c>
      <c r="BD51">
        <f>SUMIF(总计总表!$F:$F,$A51,总计总表!BK:BK)</f>
        <v>0</v>
      </c>
      <c r="BE51">
        <f>SUMIF(总计总表!$F:$F,$A51,总计总表!BL:BL)</f>
        <v>0</v>
      </c>
      <c r="BF51">
        <f>SUMIF(总计总表!$F:$F,$A51,总计总表!BM:BM)</f>
        <v>0</v>
      </c>
      <c r="BG51">
        <f>SUMIF(总计总表!$F:$F,$A51,总计总表!BN:BN)</f>
        <v>0</v>
      </c>
      <c r="BH51">
        <f>SUMIF(总计总表!$F:$F,$A51,总计总表!BO:BO)</f>
        <v>0</v>
      </c>
      <c r="BI51">
        <f>SUMIF(总计总表!$F:$F,$A51,总计总表!BP:BP)</f>
        <v>0</v>
      </c>
      <c r="BJ51">
        <f>SUMIF(总计总表!$F:$F,$A51,总计总表!BQ:BQ)</f>
        <v>0</v>
      </c>
      <c r="BK51">
        <f>SUMIF(总计总表!$F:$F,$A51,总计总表!BR:BR)</f>
        <v>0</v>
      </c>
      <c r="BL51">
        <f>SUMIF(总计总表!$F:$F,$A51,总计总表!BS:BS)</f>
        <v>0</v>
      </c>
      <c r="BM51">
        <f>SUMIF(总计总表!$F:$F,$A51,总计总表!BT:BT)</f>
        <v>0</v>
      </c>
      <c r="BN51">
        <f>SUMIF(总计总表!$F:$F,$A51,总计总表!BU:BU)</f>
        <v>0</v>
      </c>
      <c r="BO51">
        <f>SUMIF(总计总表!$F:$F,$A51,总计总表!BV:BV)</f>
        <v>0</v>
      </c>
      <c r="BP51">
        <f>SUMIF(总计总表!$F:$F,$A51,总计总表!BW:BW)</f>
        <v>0</v>
      </c>
      <c r="BQ51">
        <f>SUMIF(总计总表!$F:$F,$A51,总计总表!BX:BX)</f>
        <v>0</v>
      </c>
      <c r="BR51">
        <f>SUMIF(总计总表!$F:$F,$A51,总计总表!BY:BY)</f>
        <v>0</v>
      </c>
      <c r="BS51">
        <f>SUMIF(总计总表!$F:$F,$A51,总计总表!BZ:BZ)</f>
        <v>0</v>
      </c>
      <c r="BT51">
        <f>SUMIF(总计总表!$F:$F,$A51,总计总表!CA:CA)</f>
        <v>0</v>
      </c>
      <c r="BU51">
        <f>SUMIF(总计总表!$F:$F,$A51,总计总表!CB:CB)</f>
        <v>0</v>
      </c>
      <c r="BV51">
        <f>SUMIF(总计总表!$F:$F,$A51,总计总表!CC:CC)</f>
        <v>0</v>
      </c>
      <c r="BW51">
        <f>SUMIF(总计总表!$F:$F,$A51,总计总表!CD:CD)</f>
        <v>0</v>
      </c>
      <c r="BX51">
        <f>SUMIF(总计总表!$F:$F,$A51,总计总表!CE:CE)</f>
        <v>0</v>
      </c>
      <c r="BY51">
        <f>SUMIF(总计总表!$F:$F,$A51,总计总表!CF:CF)</f>
        <v>0</v>
      </c>
      <c r="BZ51">
        <f>SUMIF(总计总表!$F:$F,$A51,总计总表!CG:CG)</f>
        <v>0</v>
      </c>
      <c r="CA51">
        <f>SUMIF(总计总表!$F:$F,$A51,总计总表!CH:CH)</f>
        <v>0</v>
      </c>
      <c r="CB51">
        <f>SUMIF(总计总表!$F:$F,$A51,总计总表!CI:CI)</f>
        <v>0</v>
      </c>
      <c r="CC51">
        <f>SUMIF(总计总表!$F:$F,$A51,总计总表!CJ:CJ)</f>
        <v>0</v>
      </c>
      <c r="CD51">
        <f>SUMIF(总计总表!$F:$F,$A51,总计总表!CK:CK)</f>
        <v>0</v>
      </c>
      <c r="CE51">
        <f>SUMIF(总计总表!$F:$F,$A51,总计总表!CL:CL)</f>
        <v>0</v>
      </c>
    </row>
    <row r="52" spans="1:83" x14ac:dyDescent="0.25">
      <c r="A52" s="24">
        <v>4614</v>
      </c>
      <c r="B52">
        <f>SUMIF(总计总表!F:F,A52,总计总表!I:I)</f>
        <v>0</v>
      </c>
      <c r="C52">
        <f>SUMIF(总计总表!F:F,A52,总计总表!J:J)</f>
        <v>0</v>
      </c>
      <c r="D52">
        <f>SUMIF(总计总表!$F:$F,$A52,总计总表!K:K)</f>
        <v>0</v>
      </c>
      <c r="E52">
        <f>SUMIF(总计总表!$F:$F,$A52,总计总表!L:L)</f>
        <v>0</v>
      </c>
      <c r="F52">
        <f>SUMIF(总计总表!$F:$F,$A52,总计总表!M:M)</f>
        <v>0</v>
      </c>
      <c r="G52">
        <f>SUMIF(总计总表!$F:$F,$A52,总计总表!N:N)</f>
        <v>0</v>
      </c>
      <c r="H52">
        <f>SUMIF(总计总表!$F:$F,$A52,总计总表!O:O)</f>
        <v>0</v>
      </c>
      <c r="I52">
        <f>SUMIF(总计总表!$F:$F,$A52,总计总表!P:P)</f>
        <v>0</v>
      </c>
      <c r="J52">
        <f>SUMIF(总计总表!$F:$F,$A52,总计总表!Q:Q)</f>
        <v>0</v>
      </c>
      <c r="K52">
        <f>SUMIF(总计总表!$F:$F,$A52,总计总表!R:R)</f>
        <v>0</v>
      </c>
      <c r="L52">
        <f>SUMIF(总计总表!$F:$F,$A52,总计总表!S:S)</f>
        <v>0</v>
      </c>
      <c r="M52">
        <f>SUMIF(总计总表!$F:$F,$A52,总计总表!T:T)</f>
        <v>0</v>
      </c>
      <c r="N52">
        <f>SUMIF(总计总表!$F:$F,$A52,总计总表!U:U)</f>
        <v>0</v>
      </c>
      <c r="O52">
        <f>SUMIF(总计总表!$F:$F,$A52,总计总表!V:V)</f>
        <v>0</v>
      </c>
      <c r="P52">
        <f>SUMIF(总计总表!$F:$F,$A52,总计总表!W:W)</f>
        <v>0</v>
      </c>
      <c r="Q52">
        <f>SUMIF(总计总表!$F:$F,$A52,总计总表!X:X)</f>
        <v>0</v>
      </c>
      <c r="R52">
        <f>SUMIF(总计总表!$F:$F,$A52,总计总表!Y:Y)</f>
        <v>0</v>
      </c>
      <c r="S52">
        <f>SUMIF(总计总表!$F:$F,$A52,总计总表!Z:Z)</f>
        <v>0</v>
      </c>
      <c r="T52">
        <f>SUMIF(总计总表!$F:$F,$A52,总计总表!AA:AA)</f>
        <v>0</v>
      </c>
      <c r="U52">
        <f>SUMIF(总计总表!$F:$F,$A52,总计总表!AB:AB)</f>
        <v>0</v>
      </c>
      <c r="V52">
        <f>SUMIF(总计总表!$F:$F,$A52,总计总表!AC:AC)</f>
        <v>0</v>
      </c>
      <c r="W52">
        <f>SUMIF(总计总表!$F:$F,$A52,总计总表!AD:AD)</f>
        <v>0</v>
      </c>
      <c r="X52">
        <f>SUMIF(总计总表!$F:$F,$A52,总计总表!AE:AE)</f>
        <v>0</v>
      </c>
      <c r="Y52">
        <f>SUMIF(总计总表!$F:$F,$A52,总计总表!AF:AF)</f>
        <v>0</v>
      </c>
      <c r="Z52">
        <f>SUMIF(总计总表!$F:$F,$A52,总计总表!AG:AG)</f>
        <v>0</v>
      </c>
      <c r="AA52">
        <f>SUMIF(总计总表!$F:$F,$A52,总计总表!AH:AH)</f>
        <v>0</v>
      </c>
      <c r="AB52">
        <f>SUMIF(总计总表!$F:$F,$A52,总计总表!AI:AI)</f>
        <v>0</v>
      </c>
      <c r="AC52">
        <f>SUMIF(总计总表!$F:$F,$A52,总计总表!AJ:AJ)</f>
        <v>0</v>
      </c>
      <c r="AD52">
        <f>SUMIF(总计总表!$F:$F,$A52,总计总表!AK:AK)</f>
        <v>0</v>
      </c>
      <c r="AE52">
        <f>SUMIF(总计总表!$F:$F,$A52,总计总表!AL:AL)</f>
        <v>0</v>
      </c>
      <c r="AF52">
        <f>SUMIF(总计总表!$F:$F,$A52,总计总表!AM:AM)</f>
        <v>0</v>
      </c>
      <c r="AG52">
        <f>SUMIF(总计总表!$F:$F,$A52,总计总表!AN:AN)</f>
        <v>0</v>
      </c>
      <c r="AH52">
        <f>SUMIF(总计总表!$F:$F,$A52,总计总表!AO:AO)</f>
        <v>0</v>
      </c>
      <c r="AI52">
        <f>SUMIF(总计总表!$F:$F,$A52,总计总表!AP:AP)</f>
        <v>0</v>
      </c>
      <c r="AJ52">
        <f>SUMIF(总计总表!$F:$F,$A52,总计总表!AQ:AQ)</f>
        <v>0</v>
      </c>
      <c r="AK52">
        <f>SUMIF(总计总表!$F:$F,$A52,总计总表!AR:AR)</f>
        <v>0</v>
      </c>
      <c r="AL52">
        <f>SUMIF(总计总表!$F:$F,$A52,总计总表!AS:AS)</f>
        <v>0</v>
      </c>
      <c r="AM52">
        <f>SUMIF(总计总表!$F:$F,$A52,总计总表!AT:AT)</f>
        <v>0</v>
      </c>
      <c r="AN52">
        <f>SUMIF(总计总表!$F:$F,$A52,总计总表!AU:AU)</f>
        <v>0</v>
      </c>
      <c r="AO52">
        <f>SUMIF(总计总表!$F:$F,$A52,总计总表!AV:AV)</f>
        <v>0</v>
      </c>
      <c r="AP52">
        <f>SUMIF(总计总表!$F:$F,$A52,总计总表!AW:AW)</f>
        <v>0</v>
      </c>
      <c r="AQ52">
        <f>SUMIF(总计总表!$F:$F,$A52,总计总表!AX:AX)</f>
        <v>-1.5208000000000002</v>
      </c>
      <c r="AR52">
        <f>SUMIF(总计总表!$F:$F,$A52,总计总表!AY:AY)</f>
        <v>0</v>
      </c>
      <c r="AS52">
        <f>SUMIF(总计总表!$F:$F,$A52,总计总表!AZ:AZ)</f>
        <v>-12.75</v>
      </c>
      <c r="AT52">
        <f>SUMIF(总计总表!$F:$F,$A52,总计总表!BA:BA)</f>
        <v>0</v>
      </c>
      <c r="AU52">
        <f>SUMIF(总计总表!$F:$F,$A52,总计总表!BB:BB)</f>
        <v>0</v>
      </c>
      <c r="AV52">
        <f>SUMIF(总计总表!$F:$F,$A52,总计总表!BC:BC)</f>
        <v>0</v>
      </c>
      <c r="AW52">
        <f>SUMIF(总计总表!$F:$F,$A52,总计总表!BD:BD)</f>
        <v>0</v>
      </c>
      <c r="AX52">
        <f>SUMIF(总计总表!$F:$F,$A52,总计总表!BE:BE)</f>
        <v>0</v>
      </c>
      <c r="AY52">
        <f>SUMIF(总计总表!$F:$F,$A52,总计总表!BF:BF)</f>
        <v>-14.270800000000001</v>
      </c>
      <c r="AZ52">
        <f>SUMIF(总计总表!$F:$F,$A52,总计总表!BG:BG)</f>
        <v>0</v>
      </c>
      <c r="BA52">
        <f>SUMIF(总计总表!$F:$F,$A52,总计总表!BH:BH)</f>
        <v>-92.760199999999998</v>
      </c>
      <c r="BB52">
        <f>SUMIF(总计总表!$F:$F,$A52,总计总表!BI:BI)</f>
        <v>0</v>
      </c>
      <c r="BC52">
        <f>SUMIF(总计总表!$F:$F,$A52,总计总表!BJ:BJ)</f>
        <v>0</v>
      </c>
      <c r="BD52">
        <f>SUMIF(总计总表!$F:$F,$A52,总计总表!BK:BK)</f>
        <v>0</v>
      </c>
      <c r="BE52">
        <f>SUMIF(总计总表!$F:$F,$A52,总计总表!BL:BL)</f>
        <v>0</v>
      </c>
      <c r="BF52">
        <f>SUMIF(总计总表!$F:$F,$A52,总计总表!BM:BM)</f>
        <v>0</v>
      </c>
      <c r="BG52">
        <f>SUMIF(总计总表!$F:$F,$A52,总计总表!BN:BN)</f>
        <v>0</v>
      </c>
      <c r="BH52">
        <f>SUMIF(总计总表!$F:$F,$A52,总计总表!BO:BO)</f>
        <v>0</v>
      </c>
      <c r="BI52">
        <f>SUMIF(总计总表!$F:$F,$A52,总计总表!BP:BP)</f>
        <v>0</v>
      </c>
      <c r="BJ52">
        <f>SUMIF(总计总表!$F:$F,$A52,总计总表!BQ:BQ)</f>
        <v>-92.760199999999998</v>
      </c>
      <c r="BK52">
        <f>SUMIF(总计总表!$F:$F,$A52,总计总表!BR:BR)</f>
        <v>0</v>
      </c>
      <c r="BL52">
        <f>SUMIF(总计总表!$F:$F,$A52,总计总表!BS:BS)</f>
        <v>0</v>
      </c>
      <c r="BM52">
        <f>SUMIF(总计总表!$F:$F,$A52,总计总表!BT:BT)</f>
        <v>0</v>
      </c>
      <c r="BN52">
        <f>SUMIF(总计总表!$F:$F,$A52,总计总表!BU:BU)</f>
        <v>0</v>
      </c>
      <c r="BO52">
        <f>SUMIF(总计总表!$F:$F,$A52,总计总表!BV:BV)</f>
        <v>0</v>
      </c>
      <c r="BP52">
        <f>SUMIF(总计总表!$F:$F,$A52,总计总表!BW:BW)</f>
        <v>0</v>
      </c>
      <c r="BQ52">
        <f>SUMIF(总计总表!$F:$F,$A52,总计总表!BX:BX)</f>
        <v>0</v>
      </c>
      <c r="BR52">
        <f>SUMIF(总计总表!$F:$F,$A52,总计总表!BY:BY)</f>
        <v>0</v>
      </c>
      <c r="BS52">
        <f>SUMIF(总计总表!$F:$F,$A52,总计总表!BZ:BZ)</f>
        <v>0</v>
      </c>
      <c r="BT52">
        <f>SUMIF(总计总表!$F:$F,$A52,总计总表!CA:CA)</f>
        <v>0</v>
      </c>
      <c r="BU52">
        <f>SUMIF(总计总表!$F:$F,$A52,总计总表!CB:CB)</f>
        <v>0</v>
      </c>
      <c r="BV52">
        <f>SUMIF(总计总表!$F:$F,$A52,总计总表!CC:CC)</f>
        <v>-92.760199999999998</v>
      </c>
      <c r="BW52">
        <f>SUMIF(总计总表!$F:$F,$A52,总计总表!CD:CD)</f>
        <v>0</v>
      </c>
      <c r="BX52">
        <f>SUMIF(总计总表!$F:$F,$A52,总计总表!CE:CE)</f>
        <v>0</v>
      </c>
      <c r="BY52">
        <f>SUMIF(总计总表!$F:$F,$A52,总计总表!CF:CF)</f>
        <v>0</v>
      </c>
      <c r="BZ52">
        <f>SUMIF(总计总表!$F:$F,$A52,总计总表!CG:CG)</f>
        <v>0</v>
      </c>
      <c r="CA52">
        <f>SUMIF(总计总表!$F:$F,$A52,总计总表!CH:CH)</f>
        <v>0</v>
      </c>
      <c r="CB52">
        <f>SUMIF(总计总表!$F:$F,$A52,总计总表!CI:CI)</f>
        <v>0</v>
      </c>
      <c r="CC52">
        <f>SUMIF(总计总表!$F:$F,$A52,总计总表!CJ:CJ)</f>
        <v>0</v>
      </c>
      <c r="CD52">
        <f>SUMIF(总计总表!$F:$F,$A52,总计总表!CK:CK)</f>
        <v>0</v>
      </c>
      <c r="CE52">
        <f>SUMIF(总计总表!$F:$F,$A52,总计总表!CL:CL)</f>
        <v>0</v>
      </c>
    </row>
    <row r="53" spans="1:83" x14ac:dyDescent="0.25">
      <c r="A53" s="24">
        <v>4835</v>
      </c>
      <c r="B53">
        <f>SUMIF(总计总表!F:F,A53,总计总表!I:I)</f>
        <v>0</v>
      </c>
      <c r="C53">
        <f>SUMIF(总计总表!F:F,A53,总计总表!J:J)</f>
        <v>0</v>
      </c>
      <c r="D53">
        <f>SUMIF(总计总表!$F:$F,$A53,总计总表!K:K)</f>
        <v>0</v>
      </c>
      <c r="E53">
        <f>SUMIF(总计总表!$F:$F,$A53,总计总表!L:L)</f>
        <v>0</v>
      </c>
      <c r="F53">
        <f>SUMIF(总计总表!$F:$F,$A53,总计总表!M:M)</f>
        <v>0</v>
      </c>
      <c r="G53">
        <f>SUMIF(总计总表!$F:$F,$A53,总计总表!N:N)</f>
        <v>0</v>
      </c>
      <c r="H53">
        <f>SUMIF(总计总表!$F:$F,$A53,总计总表!O:O)</f>
        <v>0</v>
      </c>
      <c r="I53">
        <f>SUMIF(总计总表!$F:$F,$A53,总计总表!P:P)</f>
        <v>0</v>
      </c>
      <c r="J53">
        <f>SUMIF(总计总表!$F:$F,$A53,总计总表!Q:Q)</f>
        <v>0</v>
      </c>
      <c r="K53">
        <f>SUMIF(总计总表!$F:$F,$A53,总计总表!R:R)</f>
        <v>0</v>
      </c>
      <c r="L53">
        <f>SUMIF(总计总表!$F:$F,$A53,总计总表!S:S)</f>
        <v>0</v>
      </c>
      <c r="M53">
        <f>SUMIF(总计总表!$F:$F,$A53,总计总表!T:T)</f>
        <v>0</v>
      </c>
      <c r="N53">
        <f>SUMIF(总计总表!$F:$F,$A53,总计总表!U:U)</f>
        <v>0</v>
      </c>
      <c r="O53">
        <f>SUMIF(总计总表!$F:$F,$A53,总计总表!V:V)</f>
        <v>0</v>
      </c>
      <c r="P53">
        <f>SUMIF(总计总表!$F:$F,$A53,总计总表!W:W)</f>
        <v>0</v>
      </c>
      <c r="Q53">
        <f>SUMIF(总计总表!$F:$F,$A53,总计总表!X:X)</f>
        <v>0</v>
      </c>
      <c r="R53">
        <f>SUMIF(总计总表!$F:$F,$A53,总计总表!Y:Y)</f>
        <v>0</v>
      </c>
      <c r="S53">
        <f>SUMIF(总计总表!$F:$F,$A53,总计总表!Z:Z)</f>
        <v>0</v>
      </c>
      <c r="T53">
        <f>SUMIF(总计总表!$F:$F,$A53,总计总表!AA:AA)</f>
        <v>0</v>
      </c>
      <c r="U53">
        <f>SUMIF(总计总表!$F:$F,$A53,总计总表!AB:AB)</f>
        <v>0</v>
      </c>
      <c r="V53">
        <f>SUMIF(总计总表!$F:$F,$A53,总计总表!AC:AC)</f>
        <v>0</v>
      </c>
      <c r="W53">
        <f>SUMIF(总计总表!$F:$F,$A53,总计总表!AD:AD)</f>
        <v>0</v>
      </c>
      <c r="X53">
        <f>SUMIF(总计总表!$F:$F,$A53,总计总表!AE:AE)</f>
        <v>0</v>
      </c>
      <c r="Y53">
        <f>SUMIF(总计总表!$F:$F,$A53,总计总表!AF:AF)</f>
        <v>0</v>
      </c>
      <c r="Z53">
        <f>SUMIF(总计总表!$F:$F,$A53,总计总表!AG:AG)</f>
        <v>0</v>
      </c>
      <c r="AA53">
        <f>SUMIF(总计总表!$F:$F,$A53,总计总表!AH:AH)</f>
        <v>0</v>
      </c>
      <c r="AB53">
        <f>SUMIF(总计总表!$F:$F,$A53,总计总表!AI:AI)</f>
        <v>0</v>
      </c>
      <c r="AC53">
        <f>SUMIF(总计总表!$F:$F,$A53,总计总表!AJ:AJ)</f>
        <v>0</v>
      </c>
      <c r="AD53">
        <f>SUMIF(总计总表!$F:$F,$A53,总计总表!AK:AK)</f>
        <v>0</v>
      </c>
      <c r="AE53">
        <f>SUMIF(总计总表!$F:$F,$A53,总计总表!AL:AL)</f>
        <v>0</v>
      </c>
      <c r="AF53">
        <f>SUMIF(总计总表!$F:$F,$A53,总计总表!AM:AM)</f>
        <v>0</v>
      </c>
      <c r="AG53">
        <f>SUMIF(总计总表!$F:$F,$A53,总计总表!AN:AN)</f>
        <v>0</v>
      </c>
      <c r="AH53">
        <f>SUMIF(总计总表!$F:$F,$A53,总计总表!AO:AO)</f>
        <v>0</v>
      </c>
      <c r="AI53">
        <f>SUMIF(总计总表!$F:$F,$A53,总计总表!AP:AP)</f>
        <v>0</v>
      </c>
      <c r="AJ53">
        <f>SUMIF(总计总表!$F:$F,$A53,总计总表!AQ:AQ)</f>
        <v>0</v>
      </c>
      <c r="AK53">
        <f>SUMIF(总计总表!$F:$F,$A53,总计总表!AR:AR)</f>
        <v>0</v>
      </c>
      <c r="AL53">
        <f>SUMIF(总计总表!$F:$F,$A53,总计总表!AS:AS)</f>
        <v>0</v>
      </c>
      <c r="AM53">
        <f>SUMIF(总计总表!$F:$F,$A53,总计总表!AT:AT)</f>
        <v>0</v>
      </c>
      <c r="AN53">
        <f>SUMIF(总计总表!$F:$F,$A53,总计总表!AU:AU)</f>
        <v>0</v>
      </c>
      <c r="AO53">
        <f>SUMIF(总计总表!$F:$F,$A53,总计总表!AV:AV)</f>
        <v>0</v>
      </c>
      <c r="AP53">
        <f>SUMIF(总计总表!$F:$F,$A53,总计总表!AW:AW)</f>
        <v>0</v>
      </c>
      <c r="AQ53">
        <f>SUMIF(总计总表!$F:$F,$A53,总计总表!AX:AX)</f>
        <v>0</v>
      </c>
      <c r="AR53">
        <f>SUMIF(总计总表!$F:$F,$A53,总计总表!AY:AY)</f>
        <v>0</v>
      </c>
      <c r="AS53">
        <f>SUMIF(总计总表!$F:$F,$A53,总计总表!AZ:AZ)</f>
        <v>0</v>
      </c>
      <c r="AT53">
        <f>SUMIF(总计总表!$F:$F,$A53,总计总表!BA:BA)</f>
        <v>0</v>
      </c>
      <c r="AU53">
        <f>SUMIF(总计总表!$F:$F,$A53,总计总表!BB:BB)</f>
        <v>0</v>
      </c>
      <c r="AV53">
        <f>SUMIF(总计总表!$F:$F,$A53,总计总表!BC:BC)</f>
        <v>0</v>
      </c>
      <c r="AW53">
        <f>SUMIF(总计总表!$F:$F,$A53,总计总表!BD:BD)</f>
        <v>0</v>
      </c>
      <c r="AX53">
        <f>SUMIF(总计总表!$F:$F,$A53,总计总表!BE:BE)</f>
        <v>0</v>
      </c>
      <c r="AY53">
        <f>SUMIF(总计总表!$F:$F,$A53,总计总表!BF:BF)</f>
        <v>0</v>
      </c>
      <c r="AZ53">
        <f>SUMIF(总计总表!$F:$F,$A53,总计总表!BG:BG)</f>
        <v>0</v>
      </c>
      <c r="BA53">
        <f>SUMIF(总计总表!$F:$F,$A53,总计总表!BH:BH)</f>
        <v>0</v>
      </c>
      <c r="BB53">
        <f>SUMIF(总计总表!$F:$F,$A53,总计总表!BI:BI)</f>
        <v>0</v>
      </c>
      <c r="BC53">
        <f>SUMIF(总计总表!$F:$F,$A53,总计总表!BJ:BJ)</f>
        <v>0</v>
      </c>
      <c r="BD53">
        <f>SUMIF(总计总表!$F:$F,$A53,总计总表!BK:BK)</f>
        <v>0</v>
      </c>
      <c r="BE53">
        <f>SUMIF(总计总表!$F:$F,$A53,总计总表!BL:BL)</f>
        <v>0</v>
      </c>
      <c r="BF53">
        <f>SUMIF(总计总表!$F:$F,$A53,总计总表!BM:BM)</f>
        <v>0</v>
      </c>
      <c r="BG53">
        <f>SUMIF(总计总表!$F:$F,$A53,总计总表!BN:BN)</f>
        <v>0</v>
      </c>
      <c r="BH53">
        <f>SUMIF(总计总表!$F:$F,$A53,总计总表!BO:BO)</f>
        <v>0</v>
      </c>
      <c r="BI53">
        <f>SUMIF(总计总表!$F:$F,$A53,总计总表!BP:BP)</f>
        <v>0</v>
      </c>
      <c r="BJ53">
        <f>SUMIF(总计总表!$F:$F,$A53,总计总表!BQ:BQ)</f>
        <v>0</v>
      </c>
      <c r="BK53">
        <f>SUMIF(总计总表!$F:$F,$A53,总计总表!BR:BR)</f>
        <v>0</v>
      </c>
      <c r="BL53">
        <f>SUMIF(总计总表!$F:$F,$A53,总计总表!BS:BS)</f>
        <v>0</v>
      </c>
      <c r="BM53">
        <f>SUMIF(总计总表!$F:$F,$A53,总计总表!BT:BT)</f>
        <v>0</v>
      </c>
      <c r="BN53">
        <f>SUMIF(总计总表!$F:$F,$A53,总计总表!BU:BU)</f>
        <v>0</v>
      </c>
      <c r="BO53">
        <f>SUMIF(总计总表!$F:$F,$A53,总计总表!BV:BV)</f>
        <v>0</v>
      </c>
      <c r="BP53">
        <f>SUMIF(总计总表!$F:$F,$A53,总计总表!BW:BW)</f>
        <v>0</v>
      </c>
      <c r="BQ53">
        <f>SUMIF(总计总表!$F:$F,$A53,总计总表!BX:BX)</f>
        <v>0</v>
      </c>
      <c r="BR53">
        <f>SUMIF(总计总表!$F:$F,$A53,总计总表!BY:BY)</f>
        <v>0</v>
      </c>
      <c r="BS53">
        <f>SUMIF(总计总表!$F:$F,$A53,总计总表!BZ:BZ)</f>
        <v>0</v>
      </c>
      <c r="BT53">
        <f>SUMIF(总计总表!$F:$F,$A53,总计总表!CA:CA)</f>
        <v>0</v>
      </c>
      <c r="BU53">
        <f>SUMIF(总计总表!$F:$F,$A53,总计总表!CB:CB)</f>
        <v>0</v>
      </c>
      <c r="BV53">
        <f>SUMIF(总计总表!$F:$F,$A53,总计总表!CC:CC)</f>
        <v>0</v>
      </c>
      <c r="BW53">
        <f>SUMIF(总计总表!$F:$F,$A53,总计总表!CD:CD)</f>
        <v>0</v>
      </c>
      <c r="BX53">
        <f>SUMIF(总计总表!$F:$F,$A53,总计总表!CE:CE)</f>
        <v>0</v>
      </c>
      <c r="BY53">
        <f>SUMIF(总计总表!$F:$F,$A53,总计总表!CF:CF)</f>
        <v>0</v>
      </c>
      <c r="BZ53">
        <f>SUMIF(总计总表!$F:$F,$A53,总计总表!CG:CG)</f>
        <v>0</v>
      </c>
      <c r="CA53">
        <f>SUMIF(总计总表!$F:$F,$A53,总计总表!CH:CH)</f>
        <v>0</v>
      </c>
      <c r="CB53">
        <f>SUMIF(总计总表!$F:$F,$A53,总计总表!CI:CI)</f>
        <v>0</v>
      </c>
      <c r="CC53">
        <f>SUMIF(总计总表!$F:$F,$A53,总计总表!CJ:CJ)</f>
        <v>0</v>
      </c>
      <c r="CD53">
        <f>SUMIF(总计总表!$F:$F,$A53,总计总表!CK:CK)</f>
        <v>0</v>
      </c>
      <c r="CE53">
        <f>SUMIF(总计总表!$F:$F,$A53,总计总表!CL:CL)</f>
        <v>0</v>
      </c>
    </row>
    <row r="54" spans="1:83" x14ac:dyDescent="0.25">
      <c r="A54" s="24">
        <v>4889</v>
      </c>
      <c r="B54">
        <f>SUMIF(总计总表!F:F,A54,总计总表!I:I)</f>
        <v>2</v>
      </c>
      <c r="C54">
        <f>SUMIF(总计总表!F:F,A54,总计总表!J:J)</f>
        <v>34.18</v>
      </c>
      <c r="D54">
        <f>SUMIF(总计总表!$F:$F,$A54,总计总表!K:K)</f>
        <v>0</v>
      </c>
      <c r="E54">
        <f>SUMIF(总计总表!$F:$F,$A54,总计总表!L:L)</f>
        <v>0</v>
      </c>
      <c r="F54">
        <f>SUMIF(总计总表!$F:$F,$A54,总计总表!M:M)</f>
        <v>-0.85</v>
      </c>
      <c r="G54">
        <f>SUMIF(总计总表!$F:$F,$A54,总计总表!N:N)</f>
        <v>0</v>
      </c>
      <c r="H54">
        <f>SUMIF(总计总表!$F:$F,$A54,总计总表!O:O)</f>
        <v>0</v>
      </c>
      <c r="I54">
        <f>SUMIF(总计总表!$F:$F,$A54,总计总表!P:P)</f>
        <v>-5.67</v>
      </c>
      <c r="J54">
        <f>SUMIF(总计总表!$F:$F,$A54,总计总表!Q:Q)</f>
        <v>-5.62</v>
      </c>
      <c r="K54">
        <f>SUMIF(总计总表!$F:$F,$A54,总计总表!R:R)</f>
        <v>0</v>
      </c>
      <c r="L54">
        <f>SUMIF(总计总表!$F:$F,$A54,总计总表!S:S)</f>
        <v>0</v>
      </c>
      <c r="M54">
        <f>SUMIF(总计总表!$F:$F,$A54,总计总表!T:T)</f>
        <v>22.04</v>
      </c>
      <c r="N54">
        <f>SUMIF(总计总表!$F:$F,$A54,总计总表!U:U)</f>
        <v>0</v>
      </c>
      <c r="O54">
        <f>SUMIF(总计总表!$F:$F,$A54,总计总表!V:V)</f>
        <v>0</v>
      </c>
      <c r="P54">
        <f>SUMIF(总计总表!$F:$F,$A54,总计总表!W:W)</f>
        <v>0</v>
      </c>
      <c r="Q54">
        <f>SUMIF(总计总表!$F:$F,$A54,总计总表!X:X)</f>
        <v>0</v>
      </c>
      <c r="R54">
        <f>SUMIF(总计总表!$F:$F,$A54,总计总表!Y:Y)</f>
        <v>0</v>
      </c>
      <c r="S54">
        <f>SUMIF(总计总表!$F:$F,$A54,总计总表!Z:Z)</f>
        <v>0</v>
      </c>
      <c r="T54">
        <f>SUMIF(总计总表!$F:$F,$A54,总计总表!AA:AA)</f>
        <v>0</v>
      </c>
      <c r="U54">
        <f>SUMIF(总计总表!$F:$F,$A54,总计总表!AB:AB)</f>
        <v>0</v>
      </c>
      <c r="V54">
        <f>SUMIF(总计总表!$F:$F,$A54,总计总表!AC:AC)</f>
        <v>0</v>
      </c>
      <c r="W54">
        <f>SUMIF(总计总表!$F:$F,$A54,总计总表!AD:AD)</f>
        <v>0</v>
      </c>
      <c r="X54">
        <f>SUMIF(总计总表!$F:$F,$A54,总计总表!AE:AE)</f>
        <v>0</v>
      </c>
      <c r="Y54">
        <f>SUMIF(总计总表!$F:$F,$A54,总计总表!AF:AF)</f>
        <v>0</v>
      </c>
      <c r="Z54">
        <f>SUMIF(总计总表!$F:$F,$A54,总计总表!AG:AG)</f>
        <v>0</v>
      </c>
      <c r="AA54">
        <f>SUMIF(总计总表!$F:$F,$A54,总计总表!AH:AH)</f>
        <v>0</v>
      </c>
      <c r="AB54">
        <f>SUMIF(总计总表!$F:$F,$A54,总计总表!AI:AI)</f>
        <v>0</v>
      </c>
      <c r="AC54">
        <f>SUMIF(总计总表!$F:$F,$A54,总计总表!AJ:AJ)</f>
        <v>0</v>
      </c>
      <c r="AD54">
        <f>SUMIF(总计总表!$F:$F,$A54,总计总表!AK:AK)</f>
        <v>-38.879999999999995</v>
      </c>
      <c r="AE54">
        <f>SUMIF(总计总表!$F:$F,$A54,总计总表!AL:AL)</f>
        <v>0</v>
      </c>
      <c r="AF54">
        <f>SUMIF(总计总表!$F:$F,$A54,总计总表!AM:AM)</f>
        <v>0</v>
      </c>
      <c r="AG54">
        <f>SUMIF(总计总表!$F:$F,$A54,总计总表!AN:AN)</f>
        <v>0</v>
      </c>
      <c r="AH54">
        <f>SUMIF(总计总表!$F:$F,$A54,总计总表!AO:AO)</f>
        <v>0</v>
      </c>
      <c r="AI54">
        <f>SUMIF(总计总表!$F:$F,$A54,总计总表!AP:AP)</f>
        <v>0</v>
      </c>
      <c r="AJ54">
        <f>SUMIF(总计总表!$F:$F,$A54,总计总表!AQ:AQ)</f>
        <v>0</v>
      </c>
      <c r="AK54">
        <f>SUMIF(总计总表!$F:$F,$A54,总计总表!AR:AR)</f>
        <v>0</v>
      </c>
      <c r="AL54">
        <f>SUMIF(总计总表!$F:$F,$A54,总计总表!AS:AS)</f>
        <v>0</v>
      </c>
      <c r="AM54">
        <f>SUMIF(总计总表!$F:$F,$A54,总计总表!AT:AT)</f>
        <v>0</v>
      </c>
      <c r="AN54">
        <f>SUMIF(总计总表!$F:$F,$A54,总计总表!AU:AU)</f>
        <v>0</v>
      </c>
      <c r="AO54">
        <f>SUMIF(总计总表!$F:$F,$A54,总计总表!AV:AV)</f>
        <v>0</v>
      </c>
      <c r="AP54">
        <f>SUMIF(总计总表!$F:$F,$A54,总计总表!AW:AW)</f>
        <v>0</v>
      </c>
      <c r="AQ54">
        <f>SUMIF(总计总表!$F:$F,$A54,总计总表!AX:AX)</f>
        <v>-3.2857999999999996</v>
      </c>
      <c r="AR54">
        <f>SUMIF(总计总表!$F:$F,$A54,总计总表!AY:AY)</f>
        <v>0</v>
      </c>
      <c r="AS54">
        <f>SUMIF(总计总表!$F:$F,$A54,总计总表!AZ:AZ)</f>
        <v>0</v>
      </c>
      <c r="AT54">
        <f>SUMIF(总计总表!$F:$F,$A54,总计总表!BA:BA)</f>
        <v>0</v>
      </c>
      <c r="AU54">
        <f>SUMIF(总计总表!$F:$F,$A54,总计总表!BB:BB)</f>
        <v>0</v>
      </c>
      <c r="AV54">
        <f>SUMIF(总计总表!$F:$F,$A54,总计总表!BC:BC)</f>
        <v>0</v>
      </c>
      <c r="AW54">
        <f>SUMIF(总计总表!$F:$F,$A54,总计总表!BD:BD)</f>
        <v>0</v>
      </c>
      <c r="AX54">
        <f>SUMIF(总计总表!$F:$F,$A54,总计总表!BE:BE)</f>
        <v>0</v>
      </c>
      <c r="AY54">
        <f>SUMIF(总计总表!$F:$F,$A54,总计总表!BF:BF)</f>
        <v>-20.125799999999995</v>
      </c>
      <c r="AZ54">
        <f>SUMIF(总计总表!$F:$F,$A54,总计总表!BG:BG)</f>
        <v>0.30705675833820945</v>
      </c>
      <c r="BA54">
        <f>SUMIF(总计总表!$F:$F,$A54,总计总表!BH:BH)</f>
        <v>-130.8177</v>
      </c>
      <c r="BB54">
        <f>SUMIF(总计总表!$F:$F,$A54,总计总表!BI:BI)</f>
        <v>0</v>
      </c>
      <c r="BC54">
        <f>SUMIF(总计总表!$F:$F,$A54,总计总表!BJ:BJ)</f>
        <v>0</v>
      </c>
      <c r="BD54">
        <f>SUMIF(总计总表!$F:$F,$A54,总计总表!BK:BK)</f>
        <v>0</v>
      </c>
      <c r="BE54">
        <f>SUMIF(总计总表!$F:$F,$A54,总计总表!BL:BL)</f>
        <v>0</v>
      </c>
      <c r="BF54">
        <f>SUMIF(总计总表!$F:$F,$A54,总计总表!BM:BM)</f>
        <v>0</v>
      </c>
      <c r="BG54">
        <f>SUMIF(总计总表!$F:$F,$A54,总计总表!BN:BN)</f>
        <v>0</v>
      </c>
      <c r="BH54">
        <f>SUMIF(总计总表!$F:$F,$A54,总计总表!BO:BO)</f>
        <v>0</v>
      </c>
      <c r="BI54">
        <f>SUMIF(总计总表!$F:$F,$A54,总计总表!BP:BP)</f>
        <v>0</v>
      </c>
      <c r="BJ54">
        <f>SUMIF(总计总表!$F:$F,$A54,总计总表!BQ:BQ)</f>
        <v>-130.8177</v>
      </c>
      <c r="BK54">
        <f>SUMIF(总计总表!$F:$F,$A54,总计总表!BR:BR)</f>
        <v>0</v>
      </c>
      <c r="BL54">
        <f>SUMIF(总计总表!$F:$F,$A54,总计总表!BS:BS)</f>
        <v>0</v>
      </c>
      <c r="BM54">
        <f>SUMIF(总计总表!$F:$F,$A54,总计总表!BT:BT)</f>
        <v>0</v>
      </c>
      <c r="BN54">
        <f>SUMIF(总计总表!$F:$F,$A54,总计总表!BU:BU)</f>
        <v>0</v>
      </c>
      <c r="BO54">
        <f>SUMIF(总计总表!$F:$F,$A54,总计总表!BV:BV)</f>
        <v>0</v>
      </c>
      <c r="BP54">
        <f>SUMIF(总计总表!$F:$F,$A54,总计总表!BW:BW)</f>
        <v>46.8</v>
      </c>
      <c r="BQ54">
        <f>SUMIF(总计总表!$F:$F,$A54,总计总表!BX:BX)</f>
        <v>26.52</v>
      </c>
      <c r="BR54">
        <f>SUMIF(总计总表!$F:$F,$A54,总计总表!BY:BY)</f>
        <v>0</v>
      </c>
      <c r="BS54">
        <f>SUMIF(总计总表!$F:$F,$A54,总计总表!BZ:BZ)</f>
        <v>0</v>
      </c>
      <c r="BT54">
        <f>SUMIF(总计总表!$F:$F,$A54,总计总表!CA:CA)</f>
        <v>0</v>
      </c>
      <c r="BU54">
        <f>SUMIF(总计总表!$F:$F,$A54,总计总表!CB:CB)</f>
        <v>0</v>
      </c>
      <c r="BV54">
        <f>SUMIF(总计总表!$F:$F,$A54,总计总表!CC:CC)</f>
        <v>-204.1377</v>
      </c>
      <c r="BW54">
        <f>SUMIF(总计总表!$F:$F,$A54,总计总表!CD:CD)</f>
        <v>-0.35297834991222937</v>
      </c>
      <c r="BX54">
        <f>SUMIF(总计总表!$F:$F,$A54,总计总表!CE:CE)</f>
        <v>-1.0695744680851065</v>
      </c>
      <c r="BY54">
        <f>SUMIF(总计总表!$F:$F,$A54,总计总表!CF:CF)</f>
        <v>0</v>
      </c>
      <c r="BZ54">
        <f>SUMIF(总计总表!$F:$F,$A54,总计总表!CG:CG)</f>
        <v>0</v>
      </c>
      <c r="CA54">
        <f>SUMIF(总计总表!$F:$F,$A54,总计总表!CH:CH)</f>
        <v>0</v>
      </c>
      <c r="CB54">
        <f>SUMIF(总计总表!$F:$F,$A54,总计总表!CI:CI)</f>
        <v>0</v>
      </c>
      <c r="CC54">
        <f>SUMIF(总计总表!$F:$F,$A54,总计总表!CJ:CJ)</f>
        <v>0</v>
      </c>
      <c r="CD54">
        <f>SUMIF(总计总表!$F:$F,$A54,总计总表!CK:CK)</f>
        <v>0</v>
      </c>
      <c r="CE54">
        <f>SUMIF(总计总表!$F:$F,$A54,总计总表!CL:CL)</f>
        <v>0</v>
      </c>
    </row>
    <row r="55" spans="1:83" x14ac:dyDescent="0.25">
      <c r="A55" s="24">
        <v>4896</v>
      </c>
      <c r="B55">
        <f>SUMIF(总计总表!F:F,A55,总计总表!I:I)</f>
        <v>354</v>
      </c>
      <c r="C55">
        <f>SUMIF(总计总表!F:F,A55,总计总表!J:J)</f>
        <v>8117.46</v>
      </c>
      <c r="D55">
        <f>SUMIF(总计总表!$F:$F,$A55,总计总表!K:K)</f>
        <v>112.02999999999999</v>
      </c>
      <c r="E55">
        <f>SUMIF(总计总表!$F:$F,$A55,总计总表!L:L)</f>
        <v>0</v>
      </c>
      <c r="F55">
        <f>SUMIF(总计总表!$F:$F,$A55,总计总表!M:M)</f>
        <v>-47.52000000000001</v>
      </c>
      <c r="G55">
        <f>SUMIF(总计总表!$F:$F,$A55,总计总表!N:N)</f>
        <v>163.21</v>
      </c>
      <c r="H55">
        <f>SUMIF(总计总表!$F:$F,$A55,总计总表!O:O)</f>
        <v>-163.21</v>
      </c>
      <c r="I55">
        <f>SUMIF(总计总表!$F:$F,$A55,总计总表!P:P)</f>
        <v>-1375.3699999999992</v>
      </c>
      <c r="J55">
        <f>SUMIF(总计总表!$F:$F,$A55,总计总表!Q:Q)</f>
        <v>-1921.2199999999991</v>
      </c>
      <c r="K55">
        <f>SUMIF(总计总表!$F:$F,$A55,总计总表!R:R)</f>
        <v>0</v>
      </c>
      <c r="L55">
        <f>SUMIF(总计总表!$F:$F,$A55,总计总表!S:S)</f>
        <v>0</v>
      </c>
      <c r="M55">
        <f>SUMIF(总计总表!$F:$F,$A55,总计总表!T:T)</f>
        <v>4885.38</v>
      </c>
      <c r="N55">
        <f>SUMIF(总计总表!$F:$F,$A55,总计总表!U:U)</f>
        <v>85</v>
      </c>
      <c r="O55">
        <f>SUMIF(总计总表!$F:$F,$A55,总计总表!V:V)</f>
        <v>-1953.1500000000005</v>
      </c>
      <c r="P55">
        <f>SUMIF(总计总表!$F:$F,$A55,总计总表!W:W)</f>
        <v>0</v>
      </c>
      <c r="Q55">
        <f>SUMIF(总计总表!$F:$F,$A55,总计总表!X:X)</f>
        <v>0</v>
      </c>
      <c r="R55">
        <f>SUMIF(总计总表!$F:$F,$A55,总计总表!Y:Y)</f>
        <v>11.27</v>
      </c>
      <c r="S55">
        <f>SUMIF(总计总表!$F:$F,$A55,总计总表!Z:Z)</f>
        <v>-43.760000000000005</v>
      </c>
      <c r="T55">
        <f>SUMIF(总计总表!$F:$F,$A55,总计总表!AA:AA)</f>
        <v>43.760000000000005</v>
      </c>
      <c r="U55">
        <f>SUMIF(总计总表!$F:$F,$A55,总计总表!AB:AB)</f>
        <v>264.24999999999994</v>
      </c>
      <c r="V55">
        <f>SUMIF(总计总表!$F:$F,$A55,总计总表!AC:AC)</f>
        <v>0</v>
      </c>
      <c r="W55">
        <f>SUMIF(总计总表!$F:$F,$A55,总计总表!AD:AD)</f>
        <v>0</v>
      </c>
      <c r="X55">
        <f>SUMIF(总计总表!$F:$F,$A55,总计总表!AE:AE)</f>
        <v>0</v>
      </c>
      <c r="Y55">
        <f>SUMIF(总计总表!$F:$F,$A55,总计总表!AF:AF)</f>
        <v>-1677.6299999999999</v>
      </c>
      <c r="Z55">
        <f>SUMIF(总计总表!$F:$F,$A55,总计总表!AG:AG)</f>
        <v>0</v>
      </c>
      <c r="AA55">
        <f>SUMIF(总计总表!$F:$F,$A55,总计总表!AH:AH)</f>
        <v>0</v>
      </c>
      <c r="AB55">
        <f>SUMIF(总计总表!$F:$F,$A55,总计总表!AI:AI)</f>
        <v>-79.98</v>
      </c>
      <c r="AC55">
        <f>SUMIF(总计总表!$F:$F,$A55,总计总表!AJ:AJ)</f>
        <v>0</v>
      </c>
      <c r="AD55">
        <f>SUMIF(总计总表!$F:$F,$A55,总计总表!AK:AK)</f>
        <v>-482.13</v>
      </c>
      <c r="AE55">
        <f>SUMIF(总计总表!$F:$F,$A55,总计总表!AL:AL)</f>
        <v>27.84</v>
      </c>
      <c r="AF55">
        <f>SUMIF(总计总表!$F:$F,$A55,总计总表!AM:AM)</f>
        <v>0</v>
      </c>
      <c r="AG55">
        <f>SUMIF(总计总表!$F:$F,$A55,总计总表!AN:AN)</f>
        <v>0</v>
      </c>
      <c r="AH55">
        <f>SUMIF(总计总表!$F:$F,$A55,总计总表!AO:AO)</f>
        <v>0</v>
      </c>
      <c r="AI55">
        <f>SUMIF(总计总表!$F:$F,$A55,总计总表!AP:AP)</f>
        <v>0</v>
      </c>
      <c r="AJ55">
        <f>SUMIF(总计总表!$F:$F,$A55,总计总表!AQ:AQ)</f>
        <v>0</v>
      </c>
      <c r="AK55">
        <f>SUMIF(总计总表!$F:$F,$A55,总计总表!AR:AR)</f>
        <v>0</v>
      </c>
      <c r="AL55">
        <f>SUMIF(总计总表!$F:$F,$A55,总计总表!AS:AS)</f>
        <v>0</v>
      </c>
      <c r="AM55">
        <f>SUMIF(总计总表!$F:$F,$A55,总计总表!AT:AT)</f>
        <v>0</v>
      </c>
      <c r="AN55">
        <f>SUMIF(总计总表!$F:$F,$A55,总计总表!AU:AU)</f>
        <v>0</v>
      </c>
      <c r="AO55">
        <f>SUMIF(总计总表!$F:$F,$A55,总计总表!AV:AV)</f>
        <v>-263.16000000000003</v>
      </c>
      <c r="AP55">
        <f>SUMIF(总计总表!$F:$F,$A55,总计总表!AW:AW)</f>
        <v>0</v>
      </c>
      <c r="AQ55">
        <f>SUMIF(总计总表!$F:$F,$A55,总计总表!AX:AX)</f>
        <v>-14.652699999999998</v>
      </c>
      <c r="AR55">
        <f>SUMIF(总计总表!$F:$F,$A55,总计总表!AY:AY)</f>
        <v>0</v>
      </c>
      <c r="AS55">
        <f>SUMIF(总计总表!$F:$F,$A55,总计总表!AZ:AZ)</f>
        <v>-0.15</v>
      </c>
      <c r="AT55">
        <f>SUMIF(总计总表!$F:$F,$A55,总计总表!BA:BA)</f>
        <v>0</v>
      </c>
      <c r="AU55">
        <f>SUMIF(总计总表!$F:$F,$A55,总计总表!BB:BB)</f>
        <v>0</v>
      </c>
      <c r="AV55">
        <f>SUMIF(总计总表!$F:$F,$A55,总计总表!BC:BC)</f>
        <v>-7.1999999999999975</v>
      </c>
      <c r="AW55">
        <f>SUMIF(总计总表!$F:$F,$A55,总计总表!BD:BD)</f>
        <v>0</v>
      </c>
      <c r="AX55">
        <f>SUMIF(总计总表!$F:$F,$A55,总计总表!BE:BE)</f>
        <v>0</v>
      </c>
      <c r="AY55">
        <f>SUMIF(总计总表!$F:$F,$A55,总计总表!BF:BF)</f>
        <v>2388.3172999999997</v>
      </c>
      <c r="AZ55">
        <f>SUMIF(总计总表!$F:$F,$A55,总计总表!BG:BG)</f>
        <v>6.8463593688263407</v>
      </c>
      <c r="BA55">
        <f>SUMIF(总计总表!$F:$F,$A55,总计总表!BH:BH)</f>
        <v>15524.062449999998</v>
      </c>
      <c r="BB55">
        <f>SUMIF(总计总表!$F:$F,$A55,总计总表!BI:BI)</f>
        <v>0</v>
      </c>
      <c r="BC55">
        <f>SUMIF(总计总表!$F:$F,$A55,总计总表!BJ:BJ)</f>
        <v>0</v>
      </c>
      <c r="BD55">
        <f>SUMIF(总计总表!$F:$F,$A55,总计总表!BK:BK)</f>
        <v>0</v>
      </c>
      <c r="BE55">
        <f>SUMIF(总计总表!$F:$F,$A55,总计总表!BL:BL)</f>
        <v>0</v>
      </c>
      <c r="BF55">
        <f>SUMIF(总计总表!$F:$F,$A55,总计总表!BM:BM)</f>
        <v>0</v>
      </c>
      <c r="BG55">
        <f>SUMIF(总计总表!$F:$F,$A55,总计总表!BN:BN)</f>
        <v>0</v>
      </c>
      <c r="BH55">
        <f>SUMIF(总计总表!$F:$F,$A55,总计总表!BO:BO)</f>
        <v>0</v>
      </c>
      <c r="BI55">
        <f>SUMIF(总计总表!$F:$F,$A55,总计总表!BP:BP)</f>
        <v>0</v>
      </c>
      <c r="BJ55">
        <f>SUMIF(总计总表!$F:$F,$A55,总计总表!BQ:BQ)</f>
        <v>15524.062449999998</v>
      </c>
      <c r="BK55">
        <f>SUMIF(总计总表!$F:$F,$A55,总计总表!BR:BR)</f>
        <v>0</v>
      </c>
      <c r="BL55">
        <f>SUMIF(总计总表!$F:$F,$A55,总计总表!BS:BS)</f>
        <v>0</v>
      </c>
      <c r="BM55">
        <f>SUMIF(总计总表!$F:$F,$A55,总计总表!BT:BT)</f>
        <v>4</v>
      </c>
      <c r="BN55">
        <f>SUMIF(总计总表!$F:$F,$A55,总计总表!BU:BU)</f>
        <v>142.63999999999999</v>
      </c>
      <c r="BO55">
        <f>SUMIF(总计总表!$F:$F,$A55,总计总表!BV:BV)</f>
        <v>0</v>
      </c>
      <c r="BP55">
        <f>SUMIF(总计总表!$F:$F,$A55,总计总表!BW:BW)</f>
        <v>7929.6</v>
      </c>
      <c r="BQ55">
        <f>SUMIF(总计总表!$F:$F,$A55,总计总表!BX:BX)</f>
        <v>4694.04</v>
      </c>
      <c r="BR55">
        <f>SUMIF(总计总表!$F:$F,$A55,总计总表!BY:BY)</f>
        <v>0</v>
      </c>
      <c r="BS55">
        <f>SUMIF(总计总表!$F:$F,$A55,总计总表!BZ:BZ)</f>
        <v>0</v>
      </c>
      <c r="BT55">
        <f>SUMIF(总计总表!$F:$F,$A55,总计总表!CA:CA)</f>
        <v>0</v>
      </c>
      <c r="BU55">
        <f>SUMIF(总计总表!$F:$F,$A55,总计总表!CB:CB)</f>
        <v>0</v>
      </c>
      <c r="BV55">
        <f>SUMIF(总计总表!$F:$F,$A55,总计总表!CC:CC)</f>
        <v>2757.7824499999979</v>
      </c>
      <c r="BW55">
        <f>SUMIF(总计总表!$F:$F,$A55,总计总表!CD:CD)</f>
        <v>1.0493399915234081</v>
      </c>
      <c r="BX55">
        <f>SUMIF(总计总表!$F:$F,$A55,总计总表!CE:CE)</f>
        <v>4.3808295044145042</v>
      </c>
      <c r="BY55">
        <f>SUMIF(总计总表!$F:$F,$A55,总计总表!CF:CF)</f>
        <v>0</v>
      </c>
      <c r="BZ55">
        <f>SUMIF(总计总表!$F:$F,$A55,总计总表!CG:CG)</f>
        <v>0</v>
      </c>
      <c r="CA55">
        <f>SUMIF(总计总表!$F:$F,$A55,总计总表!CH:CH)</f>
        <v>0</v>
      </c>
      <c r="CB55">
        <f>SUMIF(总计总表!$F:$F,$A55,总计总表!CI:CI)</f>
        <v>0</v>
      </c>
      <c r="CC55">
        <f>SUMIF(总计总表!$F:$F,$A55,总计总表!CJ:CJ)</f>
        <v>0</v>
      </c>
      <c r="CD55">
        <f>SUMIF(总计总表!$F:$F,$A55,总计总表!CK:CK)</f>
        <v>0</v>
      </c>
      <c r="CE55">
        <f>SUMIF(总计总表!$F:$F,$A55,总计总表!CL:CL)</f>
        <v>0</v>
      </c>
    </row>
    <row r="56" spans="1:83" x14ac:dyDescent="0.25">
      <c r="A56" s="24">
        <v>4899</v>
      </c>
      <c r="B56">
        <f>SUMIF(总计总表!F:F,A56,总计总表!I:I)</f>
        <v>202</v>
      </c>
      <c r="C56">
        <f>SUMIF(总计总表!F:F,A56,总计总表!J:J)</f>
        <v>5117.0000000000018</v>
      </c>
      <c r="D56">
        <f>SUMIF(总计总表!$F:$F,$A56,总计总表!K:K)</f>
        <v>62.72</v>
      </c>
      <c r="E56">
        <f>SUMIF(总计总表!$F:$F,$A56,总计总表!L:L)</f>
        <v>0</v>
      </c>
      <c r="F56">
        <f>SUMIF(总计总表!$F:$F,$A56,总计总表!M:M)</f>
        <v>-59.390000000000008</v>
      </c>
      <c r="G56">
        <f>SUMIF(总计总表!$F:$F,$A56,总计总表!N:N)</f>
        <v>99.93</v>
      </c>
      <c r="H56">
        <f>SUMIF(总计总表!$F:$F,$A56,总计总表!O:O)</f>
        <v>-99.93</v>
      </c>
      <c r="I56">
        <f>SUMIF(总计总表!$F:$F,$A56,总计总表!P:P)</f>
        <v>-865.79000000000008</v>
      </c>
      <c r="J56">
        <f>SUMIF(总计总表!$F:$F,$A56,总计总表!Q:Q)</f>
        <v>-1061.4099999999999</v>
      </c>
      <c r="K56">
        <f>SUMIF(总计总表!$F:$F,$A56,总计总表!R:R)</f>
        <v>0</v>
      </c>
      <c r="L56">
        <f>SUMIF(总计总表!$F:$F,$A56,总计总表!S:S)</f>
        <v>0</v>
      </c>
      <c r="M56">
        <f>SUMIF(总计总表!$F:$F,$A56,总计总表!T:T)</f>
        <v>3193.1299999999997</v>
      </c>
      <c r="N56">
        <f>SUMIF(总计总表!$F:$F,$A56,总计总表!U:U)</f>
        <v>55</v>
      </c>
      <c r="O56">
        <f>SUMIF(总计总表!$F:$F,$A56,总计总表!V:V)</f>
        <v>-1414.3500000000004</v>
      </c>
      <c r="P56">
        <f>SUMIF(总计总表!$F:$F,$A56,总计总表!W:W)</f>
        <v>0</v>
      </c>
      <c r="Q56">
        <f>SUMIF(总计总表!$F:$F,$A56,总计总表!X:X)</f>
        <v>0</v>
      </c>
      <c r="R56">
        <f>SUMIF(总计总表!$F:$F,$A56,总计总表!Y:Y)</f>
        <v>13.520000000000001</v>
      </c>
      <c r="S56">
        <f>SUMIF(总计总表!$F:$F,$A56,总计总表!Z:Z)</f>
        <v>-18.440000000000001</v>
      </c>
      <c r="T56">
        <f>SUMIF(总计总表!$F:$F,$A56,总计总表!AA:AA)</f>
        <v>18.440000000000001</v>
      </c>
      <c r="U56">
        <f>SUMIF(总计总表!$F:$F,$A56,总计总表!AB:AB)</f>
        <v>190.71000000000004</v>
      </c>
      <c r="V56">
        <f>SUMIF(总计总表!$F:$F,$A56,总计总表!AC:AC)</f>
        <v>0</v>
      </c>
      <c r="W56">
        <f>SUMIF(总计总表!$F:$F,$A56,总计总表!AD:AD)</f>
        <v>0</v>
      </c>
      <c r="X56">
        <f>SUMIF(总计总表!$F:$F,$A56,总计总表!AE:AE)</f>
        <v>5.18</v>
      </c>
      <c r="Y56">
        <f>SUMIF(总计总表!$F:$F,$A56,总计总表!AF:AF)</f>
        <v>-1204.94</v>
      </c>
      <c r="Z56">
        <f>SUMIF(总计总表!$F:$F,$A56,总计总表!AG:AG)</f>
        <v>0</v>
      </c>
      <c r="AA56">
        <f>SUMIF(总计总表!$F:$F,$A56,总计总表!AH:AH)</f>
        <v>0</v>
      </c>
      <c r="AB56">
        <f>SUMIF(总计总表!$F:$F,$A56,总计总表!AI:AI)</f>
        <v>0</v>
      </c>
      <c r="AC56">
        <f>SUMIF(总计总表!$F:$F,$A56,总计总表!AJ:AJ)</f>
        <v>0</v>
      </c>
      <c r="AD56">
        <f>SUMIF(总计总表!$F:$F,$A56,总计总表!AK:AK)</f>
        <v>-708.43999999999994</v>
      </c>
      <c r="AE56">
        <f>SUMIF(总计总表!$F:$F,$A56,总计总表!AL:AL)</f>
        <v>46.239999999999995</v>
      </c>
      <c r="AF56">
        <f>SUMIF(总计总表!$F:$F,$A56,总计总表!AM:AM)</f>
        <v>0</v>
      </c>
      <c r="AG56">
        <f>SUMIF(总计总表!$F:$F,$A56,总计总表!AN:AN)</f>
        <v>15.58</v>
      </c>
      <c r="AH56">
        <f>SUMIF(总计总表!$F:$F,$A56,总计总表!AO:AO)</f>
        <v>0</v>
      </c>
      <c r="AI56">
        <f>SUMIF(总计总表!$F:$F,$A56,总计总表!AP:AP)</f>
        <v>0</v>
      </c>
      <c r="AJ56">
        <f>SUMIF(总计总表!$F:$F,$A56,总计总表!AQ:AQ)</f>
        <v>0</v>
      </c>
      <c r="AK56">
        <f>SUMIF(总计总表!$F:$F,$A56,总计总表!AR:AR)</f>
        <v>0</v>
      </c>
      <c r="AL56">
        <f>SUMIF(总计总表!$F:$F,$A56,总计总表!AS:AS)</f>
        <v>0</v>
      </c>
      <c r="AM56">
        <f>SUMIF(总计总表!$F:$F,$A56,总计总表!AT:AT)</f>
        <v>0</v>
      </c>
      <c r="AN56">
        <f>SUMIF(总计总表!$F:$F,$A56,总计总表!AU:AU)</f>
        <v>0</v>
      </c>
      <c r="AO56">
        <f>SUMIF(总计总表!$F:$F,$A56,总计总表!AV:AV)</f>
        <v>-268.32</v>
      </c>
      <c r="AP56">
        <f>SUMIF(总计总表!$F:$F,$A56,总计总表!AW:AW)</f>
        <v>0</v>
      </c>
      <c r="AQ56">
        <f>SUMIF(总计总表!$F:$F,$A56,总计总表!AX:AX)</f>
        <v>-49.031000000000006</v>
      </c>
      <c r="AR56">
        <f>SUMIF(总计总表!$F:$F,$A56,总计总表!AY:AY)</f>
        <v>0</v>
      </c>
      <c r="AS56">
        <f>SUMIF(总计总表!$F:$F,$A56,总计总表!AZ:AZ)</f>
        <v>0</v>
      </c>
      <c r="AT56">
        <f>SUMIF(总计总表!$F:$F,$A56,总计总表!BA:BA)</f>
        <v>0</v>
      </c>
      <c r="AU56">
        <f>SUMIF(总计总表!$F:$F,$A56,总计总表!BB:BB)</f>
        <v>0</v>
      </c>
      <c r="AV56">
        <f>SUMIF(总计总表!$F:$F,$A56,总计总表!BC:BC)</f>
        <v>-9.6000000000000032</v>
      </c>
      <c r="AW56">
        <f>SUMIF(总计总表!$F:$F,$A56,总计总表!BD:BD)</f>
        <v>0</v>
      </c>
      <c r="AX56">
        <f>SUMIF(总计总表!$F:$F,$A56,总计总表!BE:BE)</f>
        <v>0</v>
      </c>
      <c r="AY56">
        <f>SUMIF(总计总表!$F:$F,$A56,总计总表!BF:BF)</f>
        <v>1014.6190000000004</v>
      </c>
      <c r="AZ56">
        <f>SUMIF(总计总表!$F:$F,$A56,总计总表!BG:BG)</f>
        <v>1.5670413473279794</v>
      </c>
      <c r="BA56">
        <f>SUMIF(总计总表!$F:$F,$A56,总计总表!BH:BH)</f>
        <v>6595.0235000000002</v>
      </c>
      <c r="BB56">
        <f>SUMIF(总计总表!$F:$F,$A56,总计总表!BI:BI)</f>
        <v>0</v>
      </c>
      <c r="BC56">
        <f>SUMIF(总计总表!$F:$F,$A56,总计总表!BJ:BJ)</f>
        <v>0</v>
      </c>
      <c r="BD56">
        <f>SUMIF(总计总表!$F:$F,$A56,总计总表!BK:BK)</f>
        <v>0</v>
      </c>
      <c r="BE56">
        <f>SUMIF(总计总表!$F:$F,$A56,总计总表!BL:BL)</f>
        <v>0</v>
      </c>
      <c r="BF56">
        <f>SUMIF(总计总表!$F:$F,$A56,总计总表!BM:BM)</f>
        <v>0</v>
      </c>
      <c r="BG56">
        <f>SUMIF(总计总表!$F:$F,$A56,总计总表!BN:BN)</f>
        <v>0</v>
      </c>
      <c r="BH56">
        <f>SUMIF(总计总表!$F:$F,$A56,总计总表!BO:BO)</f>
        <v>0</v>
      </c>
      <c r="BI56">
        <f>SUMIF(总计总表!$F:$F,$A56,总计总表!BP:BP)</f>
        <v>0</v>
      </c>
      <c r="BJ56">
        <f>SUMIF(总计总表!$F:$F,$A56,总计总表!BQ:BQ)</f>
        <v>6595.0235000000002</v>
      </c>
      <c r="BK56">
        <f>SUMIF(总计总表!$F:$F,$A56,总计总表!BR:BR)</f>
        <v>0</v>
      </c>
      <c r="BL56">
        <f>SUMIF(总计总表!$F:$F,$A56,总计总表!BS:BS)</f>
        <v>0</v>
      </c>
      <c r="BM56">
        <f>SUMIF(总计总表!$F:$F,$A56,总计总表!BT:BT)</f>
        <v>3</v>
      </c>
      <c r="BN56">
        <f>SUMIF(总计总表!$F:$F,$A56,总计总表!BU:BU)</f>
        <v>108.47999999999999</v>
      </c>
      <c r="BO56">
        <f>SUMIF(总计总表!$F:$F,$A56,总计总表!BV:BV)</f>
        <v>0</v>
      </c>
      <c r="BP56">
        <f>SUMIF(总计总表!$F:$F,$A56,总计总表!BW:BW)</f>
        <v>4625.7999999999993</v>
      </c>
      <c r="BQ56">
        <f>SUMIF(总计总表!$F:$F,$A56,总计总表!BX:BX)</f>
        <v>2678.5200000000009</v>
      </c>
      <c r="BR56">
        <f>SUMIF(总计总表!$F:$F,$A56,总计总表!BY:BY)</f>
        <v>0</v>
      </c>
      <c r="BS56">
        <f>SUMIF(总计总表!$F:$F,$A56,总计总表!BZ:BZ)</f>
        <v>0</v>
      </c>
      <c r="BT56">
        <f>SUMIF(总计总表!$F:$F,$A56,总计总表!CA:CA)</f>
        <v>0</v>
      </c>
      <c r="BU56">
        <f>SUMIF(总计总表!$F:$F,$A56,总计总表!CB:CB)</f>
        <v>0</v>
      </c>
      <c r="BV56">
        <f>SUMIF(总计总表!$F:$F,$A56,总计总表!CC:CC)</f>
        <v>-817.77649999999858</v>
      </c>
      <c r="BW56">
        <f>SUMIF(总计总表!$F:$F,$A56,总计总表!CD:CD)</f>
        <v>-3.8316986302283289</v>
      </c>
      <c r="BX56">
        <f>SUMIF(总计总表!$F:$F,$A56,总计总表!CE:CE)</f>
        <v>-17.148966962769286</v>
      </c>
      <c r="BY56">
        <f>SUMIF(总计总表!$F:$F,$A56,总计总表!CF:CF)</f>
        <v>0</v>
      </c>
      <c r="BZ56">
        <f>SUMIF(总计总表!$F:$F,$A56,总计总表!CG:CG)</f>
        <v>0</v>
      </c>
      <c r="CA56">
        <f>SUMIF(总计总表!$F:$F,$A56,总计总表!CH:CH)</f>
        <v>0</v>
      </c>
      <c r="CB56">
        <f>SUMIF(总计总表!$F:$F,$A56,总计总表!CI:CI)</f>
        <v>0</v>
      </c>
      <c r="CC56">
        <f>SUMIF(总计总表!$F:$F,$A56,总计总表!CJ:CJ)</f>
        <v>0</v>
      </c>
      <c r="CD56">
        <f>SUMIF(总计总表!$F:$F,$A56,总计总表!CK:CK)</f>
        <v>0</v>
      </c>
      <c r="CE56">
        <f>SUMIF(总计总表!$F:$F,$A56,总计总表!CL:CL)</f>
        <v>0</v>
      </c>
    </row>
    <row r="57" spans="1:83" x14ac:dyDescent="0.25">
      <c r="A57" s="24">
        <v>4919</v>
      </c>
      <c r="B57">
        <f>SUMIF(总计总表!F:F,A57,总计总表!I:I)</f>
        <v>0</v>
      </c>
      <c r="C57">
        <f>SUMIF(总计总表!F:F,A57,总计总表!J:J)</f>
        <v>0</v>
      </c>
      <c r="D57">
        <f>SUMIF(总计总表!$F:$F,$A57,总计总表!K:K)</f>
        <v>0</v>
      </c>
      <c r="E57">
        <f>SUMIF(总计总表!$F:$F,$A57,总计总表!L:L)</f>
        <v>0</v>
      </c>
      <c r="F57">
        <f>SUMIF(总计总表!$F:$F,$A57,总计总表!M:M)</f>
        <v>0</v>
      </c>
      <c r="G57">
        <f>SUMIF(总计总表!$F:$F,$A57,总计总表!N:N)</f>
        <v>0</v>
      </c>
      <c r="H57">
        <f>SUMIF(总计总表!$F:$F,$A57,总计总表!O:O)</f>
        <v>0</v>
      </c>
      <c r="I57">
        <f>SUMIF(总计总表!$F:$F,$A57,总计总表!P:P)</f>
        <v>0</v>
      </c>
      <c r="J57">
        <f>SUMIF(总计总表!$F:$F,$A57,总计总表!Q:Q)</f>
        <v>0</v>
      </c>
      <c r="K57">
        <f>SUMIF(总计总表!$F:$F,$A57,总计总表!R:R)</f>
        <v>0</v>
      </c>
      <c r="L57">
        <f>SUMIF(总计总表!$F:$F,$A57,总计总表!S:S)</f>
        <v>0</v>
      </c>
      <c r="M57">
        <f>SUMIF(总计总表!$F:$F,$A57,总计总表!T:T)</f>
        <v>0</v>
      </c>
      <c r="N57">
        <f>SUMIF(总计总表!$F:$F,$A57,总计总表!U:U)</f>
        <v>0</v>
      </c>
      <c r="O57">
        <f>SUMIF(总计总表!$F:$F,$A57,总计总表!V:V)</f>
        <v>0</v>
      </c>
      <c r="P57">
        <f>SUMIF(总计总表!$F:$F,$A57,总计总表!W:W)</f>
        <v>0</v>
      </c>
      <c r="Q57">
        <f>SUMIF(总计总表!$F:$F,$A57,总计总表!X:X)</f>
        <v>0</v>
      </c>
      <c r="R57">
        <f>SUMIF(总计总表!$F:$F,$A57,总计总表!Y:Y)</f>
        <v>0</v>
      </c>
      <c r="S57">
        <f>SUMIF(总计总表!$F:$F,$A57,总计总表!Z:Z)</f>
        <v>0</v>
      </c>
      <c r="T57">
        <f>SUMIF(总计总表!$F:$F,$A57,总计总表!AA:AA)</f>
        <v>0</v>
      </c>
      <c r="U57">
        <f>SUMIF(总计总表!$F:$F,$A57,总计总表!AB:AB)</f>
        <v>0</v>
      </c>
      <c r="V57">
        <f>SUMIF(总计总表!$F:$F,$A57,总计总表!AC:AC)</f>
        <v>0</v>
      </c>
      <c r="W57">
        <f>SUMIF(总计总表!$F:$F,$A57,总计总表!AD:AD)</f>
        <v>0</v>
      </c>
      <c r="X57">
        <f>SUMIF(总计总表!$F:$F,$A57,总计总表!AE:AE)</f>
        <v>0</v>
      </c>
      <c r="Y57">
        <f>SUMIF(总计总表!$F:$F,$A57,总计总表!AF:AF)</f>
        <v>0</v>
      </c>
      <c r="Z57">
        <f>SUMIF(总计总表!$F:$F,$A57,总计总表!AG:AG)</f>
        <v>0</v>
      </c>
      <c r="AA57">
        <f>SUMIF(总计总表!$F:$F,$A57,总计总表!AH:AH)</f>
        <v>0</v>
      </c>
      <c r="AB57">
        <f>SUMIF(总计总表!$F:$F,$A57,总计总表!AI:AI)</f>
        <v>0</v>
      </c>
      <c r="AC57">
        <f>SUMIF(总计总表!$F:$F,$A57,总计总表!AJ:AJ)</f>
        <v>0</v>
      </c>
      <c r="AD57">
        <f>SUMIF(总计总表!$F:$F,$A57,总计总表!AK:AK)</f>
        <v>0</v>
      </c>
      <c r="AE57">
        <f>SUMIF(总计总表!$F:$F,$A57,总计总表!AL:AL)</f>
        <v>0</v>
      </c>
      <c r="AF57">
        <f>SUMIF(总计总表!$F:$F,$A57,总计总表!AM:AM)</f>
        <v>0</v>
      </c>
      <c r="AG57">
        <f>SUMIF(总计总表!$F:$F,$A57,总计总表!AN:AN)</f>
        <v>0</v>
      </c>
      <c r="AH57">
        <f>SUMIF(总计总表!$F:$F,$A57,总计总表!AO:AO)</f>
        <v>0</v>
      </c>
      <c r="AI57">
        <f>SUMIF(总计总表!$F:$F,$A57,总计总表!AP:AP)</f>
        <v>0</v>
      </c>
      <c r="AJ57">
        <f>SUMIF(总计总表!$F:$F,$A57,总计总表!AQ:AQ)</f>
        <v>0</v>
      </c>
      <c r="AK57">
        <f>SUMIF(总计总表!$F:$F,$A57,总计总表!AR:AR)</f>
        <v>0</v>
      </c>
      <c r="AL57">
        <f>SUMIF(总计总表!$F:$F,$A57,总计总表!AS:AS)</f>
        <v>0</v>
      </c>
      <c r="AM57">
        <f>SUMIF(总计总表!$F:$F,$A57,总计总表!AT:AT)</f>
        <v>0</v>
      </c>
      <c r="AN57">
        <f>SUMIF(总计总表!$F:$F,$A57,总计总表!AU:AU)</f>
        <v>0</v>
      </c>
      <c r="AO57">
        <f>SUMIF(总计总表!$F:$F,$A57,总计总表!AV:AV)</f>
        <v>0</v>
      </c>
      <c r="AP57">
        <f>SUMIF(总计总表!$F:$F,$A57,总计总表!AW:AW)</f>
        <v>0</v>
      </c>
      <c r="AQ57">
        <f>SUMIF(总计总表!$F:$F,$A57,总计总表!AX:AX)</f>
        <v>-0.19640000000000002</v>
      </c>
      <c r="AR57">
        <f>SUMIF(总计总表!$F:$F,$A57,总计总表!AY:AY)</f>
        <v>0</v>
      </c>
      <c r="AS57">
        <f>SUMIF(总计总表!$F:$F,$A57,总计总表!AZ:AZ)</f>
        <v>-3.3</v>
      </c>
      <c r="AT57">
        <f>SUMIF(总计总表!$F:$F,$A57,总计总表!BA:BA)</f>
        <v>0</v>
      </c>
      <c r="AU57">
        <f>SUMIF(总计总表!$F:$F,$A57,总计总表!BB:BB)</f>
        <v>0</v>
      </c>
      <c r="AV57">
        <f>SUMIF(总计总表!$F:$F,$A57,总计总表!BC:BC)</f>
        <v>0</v>
      </c>
      <c r="AW57">
        <f>SUMIF(总计总表!$F:$F,$A57,总计总表!BD:BD)</f>
        <v>0</v>
      </c>
      <c r="AX57">
        <f>SUMIF(总计总表!$F:$F,$A57,总计总表!BE:BE)</f>
        <v>0</v>
      </c>
      <c r="AY57">
        <f>SUMIF(总计总表!$F:$F,$A57,总计总表!BF:BF)</f>
        <v>-3.4964</v>
      </c>
      <c r="AZ57">
        <f>SUMIF(总计总表!$F:$F,$A57,总计总表!BG:BG)</f>
        <v>0</v>
      </c>
      <c r="BA57">
        <f>SUMIF(总计总表!$F:$F,$A57,总计总表!BH:BH)</f>
        <v>-22.726600000000005</v>
      </c>
      <c r="BB57">
        <f>SUMIF(总计总表!$F:$F,$A57,总计总表!BI:BI)</f>
        <v>0</v>
      </c>
      <c r="BC57">
        <f>SUMIF(总计总表!$F:$F,$A57,总计总表!BJ:BJ)</f>
        <v>0</v>
      </c>
      <c r="BD57">
        <f>SUMIF(总计总表!$F:$F,$A57,总计总表!BK:BK)</f>
        <v>0</v>
      </c>
      <c r="BE57">
        <f>SUMIF(总计总表!$F:$F,$A57,总计总表!BL:BL)</f>
        <v>0</v>
      </c>
      <c r="BF57">
        <f>SUMIF(总计总表!$F:$F,$A57,总计总表!BM:BM)</f>
        <v>0</v>
      </c>
      <c r="BG57">
        <f>SUMIF(总计总表!$F:$F,$A57,总计总表!BN:BN)</f>
        <v>0</v>
      </c>
      <c r="BH57">
        <f>SUMIF(总计总表!$F:$F,$A57,总计总表!BO:BO)</f>
        <v>0</v>
      </c>
      <c r="BI57">
        <f>SUMIF(总计总表!$F:$F,$A57,总计总表!BP:BP)</f>
        <v>0</v>
      </c>
      <c r="BJ57">
        <f>SUMIF(总计总表!$F:$F,$A57,总计总表!BQ:BQ)</f>
        <v>-22.726600000000005</v>
      </c>
      <c r="BK57">
        <f>SUMIF(总计总表!$F:$F,$A57,总计总表!BR:BR)</f>
        <v>0</v>
      </c>
      <c r="BL57">
        <f>SUMIF(总计总表!$F:$F,$A57,总计总表!BS:BS)</f>
        <v>0</v>
      </c>
      <c r="BM57">
        <f>SUMIF(总计总表!$F:$F,$A57,总计总表!BT:BT)</f>
        <v>0</v>
      </c>
      <c r="BN57">
        <f>SUMIF(总计总表!$F:$F,$A57,总计总表!BU:BU)</f>
        <v>0</v>
      </c>
      <c r="BO57">
        <f>SUMIF(总计总表!$F:$F,$A57,总计总表!BV:BV)</f>
        <v>0</v>
      </c>
      <c r="BP57">
        <f>SUMIF(总计总表!$F:$F,$A57,总计总表!BW:BW)</f>
        <v>0</v>
      </c>
      <c r="BQ57">
        <f>SUMIF(总计总表!$F:$F,$A57,总计总表!BX:BX)</f>
        <v>0</v>
      </c>
      <c r="BR57">
        <f>SUMIF(总计总表!$F:$F,$A57,总计总表!BY:BY)</f>
        <v>0</v>
      </c>
      <c r="BS57">
        <f>SUMIF(总计总表!$F:$F,$A57,总计总表!BZ:BZ)</f>
        <v>0</v>
      </c>
      <c r="BT57">
        <f>SUMIF(总计总表!$F:$F,$A57,总计总表!CA:CA)</f>
        <v>0</v>
      </c>
      <c r="BU57">
        <f>SUMIF(总计总表!$F:$F,$A57,总计总表!CB:CB)</f>
        <v>0</v>
      </c>
      <c r="BV57">
        <f>SUMIF(总计总表!$F:$F,$A57,总计总表!CC:CC)</f>
        <v>-22.726600000000005</v>
      </c>
      <c r="BW57">
        <f>SUMIF(总计总表!$F:$F,$A57,总计总表!CD:CD)</f>
        <v>0</v>
      </c>
      <c r="BX57">
        <f>SUMIF(总计总表!$F:$F,$A57,总计总表!CE:CE)</f>
        <v>0</v>
      </c>
      <c r="BY57">
        <f>SUMIF(总计总表!$F:$F,$A57,总计总表!CF:CF)</f>
        <v>0</v>
      </c>
      <c r="BZ57">
        <f>SUMIF(总计总表!$F:$F,$A57,总计总表!CG:CG)</f>
        <v>0</v>
      </c>
      <c r="CA57">
        <f>SUMIF(总计总表!$F:$F,$A57,总计总表!CH:CH)</f>
        <v>0</v>
      </c>
      <c r="CB57">
        <f>SUMIF(总计总表!$F:$F,$A57,总计总表!CI:CI)</f>
        <v>0</v>
      </c>
      <c r="CC57">
        <f>SUMIF(总计总表!$F:$F,$A57,总计总表!CJ:CJ)</f>
        <v>0</v>
      </c>
      <c r="CD57">
        <f>SUMIF(总计总表!$F:$F,$A57,总计总表!CK:CK)</f>
        <v>0</v>
      </c>
      <c r="CE57">
        <f>SUMIF(总计总表!$F:$F,$A57,总计总表!CL:CL)</f>
        <v>0</v>
      </c>
    </row>
    <row r="58" spans="1:83" x14ac:dyDescent="0.25">
      <c r="A58" s="24">
        <v>4921</v>
      </c>
      <c r="B58">
        <f>SUMIF(总计总表!F:F,A58,总计总表!I:I)</f>
        <v>1</v>
      </c>
      <c r="C58">
        <f>SUMIF(总计总表!F:F,A58,总计总表!J:J)</f>
        <v>13.89</v>
      </c>
      <c r="D58">
        <f>SUMIF(总计总表!$F:$F,$A58,总计总表!K:K)</f>
        <v>0</v>
      </c>
      <c r="E58">
        <f>SUMIF(总计总表!$F:$F,$A58,总计总表!L:L)</f>
        <v>0</v>
      </c>
      <c r="F58">
        <f>SUMIF(总计总表!$F:$F,$A58,总计总表!M:M)</f>
        <v>0</v>
      </c>
      <c r="G58">
        <f>SUMIF(总计总表!$F:$F,$A58,总计总表!N:N)</f>
        <v>0</v>
      </c>
      <c r="H58">
        <f>SUMIF(总计总表!$F:$F,$A58,总计总表!O:O)</f>
        <v>0</v>
      </c>
      <c r="I58">
        <f>SUMIF(总计总表!$F:$F,$A58,总计总表!P:P)</f>
        <v>-2.36</v>
      </c>
      <c r="J58">
        <f>SUMIF(总计总表!$F:$F,$A58,总计总表!Q:Q)</f>
        <v>-3.68</v>
      </c>
      <c r="K58">
        <f>SUMIF(总计总表!$F:$F,$A58,总计总表!R:R)</f>
        <v>0</v>
      </c>
      <c r="L58">
        <f>SUMIF(总计总表!$F:$F,$A58,总计总表!S:S)</f>
        <v>0</v>
      </c>
      <c r="M58">
        <f>SUMIF(总计总表!$F:$F,$A58,总计总表!T:T)</f>
        <v>7.85</v>
      </c>
      <c r="N58">
        <f>SUMIF(总计总表!$F:$F,$A58,总计总表!U:U)</f>
        <v>1</v>
      </c>
      <c r="O58">
        <f>SUMIF(总计总表!$F:$F,$A58,总计总表!V:V)</f>
        <v>-13.89</v>
      </c>
      <c r="P58">
        <f>SUMIF(总计总表!$F:$F,$A58,总计总表!W:W)</f>
        <v>0</v>
      </c>
      <c r="Q58">
        <f>SUMIF(总计总表!$F:$F,$A58,总计总表!X:X)</f>
        <v>0</v>
      </c>
      <c r="R58">
        <f>SUMIF(总计总表!$F:$F,$A58,总计总表!Y:Y)</f>
        <v>0</v>
      </c>
      <c r="S58">
        <f>SUMIF(总计总表!$F:$F,$A58,总计总表!Z:Z)</f>
        <v>0</v>
      </c>
      <c r="T58">
        <f>SUMIF(总计总表!$F:$F,$A58,总计总表!AA:AA)</f>
        <v>0</v>
      </c>
      <c r="U58">
        <f>SUMIF(总计总表!$F:$F,$A58,总计总表!AB:AB)</f>
        <v>1.89</v>
      </c>
      <c r="V58">
        <f>SUMIF(总计总表!$F:$F,$A58,总计总表!AC:AC)</f>
        <v>0</v>
      </c>
      <c r="W58">
        <f>SUMIF(总计总表!$F:$F,$A58,总计总表!AD:AD)</f>
        <v>0</v>
      </c>
      <c r="X58">
        <f>SUMIF(总计总表!$F:$F,$A58,总计总表!AE:AE)</f>
        <v>0</v>
      </c>
      <c r="Y58">
        <f>SUMIF(总计总表!$F:$F,$A58,总计总表!AF:AF)</f>
        <v>-12</v>
      </c>
      <c r="Z58">
        <f>SUMIF(总计总表!$F:$F,$A58,总计总表!AG:AG)</f>
        <v>0</v>
      </c>
      <c r="AA58">
        <f>SUMIF(总计总表!$F:$F,$A58,总计总表!AH:AH)</f>
        <v>0</v>
      </c>
      <c r="AB58">
        <f>SUMIF(总计总表!$F:$F,$A58,总计总表!AI:AI)</f>
        <v>0</v>
      </c>
      <c r="AC58">
        <f>SUMIF(总计总表!$F:$F,$A58,总计总表!AJ:AJ)</f>
        <v>0</v>
      </c>
      <c r="AD58">
        <f>SUMIF(总计总表!$F:$F,$A58,总计总表!AK:AK)</f>
        <v>0</v>
      </c>
      <c r="AE58">
        <f>SUMIF(总计总表!$F:$F,$A58,总计总表!AL:AL)</f>
        <v>0</v>
      </c>
      <c r="AF58">
        <f>SUMIF(总计总表!$F:$F,$A58,总计总表!AM:AM)</f>
        <v>0</v>
      </c>
      <c r="AG58">
        <f>SUMIF(总计总表!$F:$F,$A58,总计总表!AN:AN)</f>
        <v>0</v>
      </c>
      <c r="AH58">
        <f>SUMIF(总计总表!$F:$F,$A58,总计总表!AO:AO)</f>
        <v>0</v>
      </c>
      <c r="AI58">
        <f>SUMIF(总计总表!$F:$F,$A58,总计总表!AP:AP)</f>
        <v>0</v>
      </c>
      <c r="AJ58">
        <f>SUMIF(总计总表!$F:$F,$A58,总计总表!AQ:AQ)</f>
        <v>0</v>
      </c>
      <c r="AK58">
        <f>SUMIF(总计总表!$F:$F,$A58,总计总表!AR:AR)</f>
        <v>0</v>
      </c>
      <c r="AL58">
        <f>SUMIF(总计总表!$F:$F,$A58,总计总表!AS:AS)</f>
        <v>0</v>
      </c>
      <c r="AM58">
        <f>SUMIF(总计总表!$F:$F,$A58,总计总表!AT:AT)</f>
        <v>0</v>
      </c>
      <c r="AN58">
        <f>SUMIF(总计总表!$F:$F,$A58,总计总表!AU:AU)</f>
        <v>0</v>
      </c>
      <c r="AO58">
        <f>SUMIF(总计总表!$F:$F,$A58,总计总表!AV:AV)</f>
        <v>-3.68</v>
      </c>
      <c r="AP58">
        <f>SUMIF(总计总表!$F:$F,$A58,总计总表!AW:AW)</f>
        <v>0</v>
      </c>
      <c r="AQ58">
        <f>SUMIF(总计总表!$F:$F,$A58,总计总表!AX:AX)</f>
        <v>-0.89269999999999994</v>
      </c>
      <c r="AR58">
        <f>SUMIF(总计总表!$F:$F,$A58,总计总表!AY:AY)</f>
        <v>0</v>
      </c>
      <c r="AS58">
        <f>SUMIF(总计总表!$F:$F,$A58,总计总表!AZ:AZ)</f>
        <v>-4.6500000000000004</v>
      </c>
      <c r="AT58">
        <f>SUMIF(总计总表!$F:$F,$A58,总计总表!BA:BA)</f>
        <v>0</v>
      </c>
      <c r="AU58">
        <f>SUMIF(总计总表!$F:$F,$A58,总计总表!BB:BB)</f>
        <v>0</v>
      </c>
      <c r="AV58">
        <f>SUMIF(总计总表!$F:$F,$A58,总计总表!BC:BC)</f>
        <v>0</v>
      </c>
      <c r="AW58">
        <f>SUMIF(总计总表!$F:$F,$A58,总计总表!BD:BD)</f>
        <v>0</v>
      </c>
      <c r="AX58">
        <f>SUMIF(总计总表!$F:$F,$A58,总计总表!BE:BE)</f>
        <v>0</v>
      </c>
      <c r="AY58">
        <f>SUMIF(总计总表!$F:$F,$A58,总计总表!BF:BF)</f>
        <v>-13.3727</v>
      </c>
      <c r="AZ58">
        <f>SUMIF(总计总表!$F:$F,$A58,总计总表!BG:BG)</f>
        <v>-0.56434845212383011</v>
      </c>
      <c r="BA58">
        <f>SUMIF(总计总表!$F:$F,$A58,总计总表!BH:BH)</f>
        <v>-86.922550000000015</v>
      </c>
      <c r="BB58">
        <f>SUMIF(总计总表!$F:$F,$A58,总计总表!BI:BI)</f>
        <v>0</v>
      </c>
      <c r="BC58">
        <f>SUMIF(总计总表!$F:$F,$A58,总计总表!BJ:BJ)</f>
        <v>0</v>
      </c>
      <c r="BD58">
        <f>SUMIF(总计总表!$F:$F,$A58,总计总表!BK:BK)</f>
        <v>0</v>
      </c>
      <c r="BE58">
        <f>SUMIF(总计总表!$F:$F,$A58,总计总表!BL:BL)</f>
        <v>0</v>
      </c>
      <c r="BF58">
        <f>SUMIF(总计总表!$F:$F,$A58,总计总表!BM:BM)</f>
        <v>0</v>
      </c>
      <c r="BG58">
        <f>SUMIF(总计总表!$F:$F,$A58,总计总表!BN:BN)</f>
        <v>0</v>
      </c>
      <c r="BH58">
        <f>SUMIF(总计总表!$F:$F,$A58,总计总表!BO:BO)</f>
        <v>0</v>
      </c>
      <c r="BI58">
        <f>SUMIF(总计总表!$F:$F,$A58,总计总表!BP:BP)</f>
        <v>0</v>
      </c>
      <c r="BJ58">
        <f>SUMIF(总计总表!$F:$F,$A58,总计总表!BQ:BQ)</f>
        <v>-86.922550000000015</v>
      </c>
      <c r="BK58">
        <f>SUMIF(总计总表!$F:$F,$A58,总计总表!BR:BR)</f>
        <v>0</v>
      </c>
      <c r="BL58">
        <f>SUMIF(总计总表!$F:$F,$A58,总计总表!BS:BS)</f>
        <v>0</v>
      </c>
      <c r="BM58">
        <f>SUMIF(总计总表!$F:$F,$A58,总计总表!BT:BT)</f>
        <v>0</v>
      </c>
      <c r="BN58">
        <f>SUMIF(总计总表!$F:$F,$A58,总计总表!BU:BU)</f>
        <v>0</v>
      </c>
      <c r="BO58">
        <f>SUMIF(总计总表!$F:$F,$A58,总计总表!BV:BV)</f>
        <v>0</v>
      </c>
      <c r="BP58">
        <f>SUMIF(总计总表!$F:$F,$A58,总计总表!BW:BW)</f>
        <v>19.399999999999999</v>
      </c>
      <c r="BQ58">
        <f>SUMIF(总计总表!$F:$F,$A58,总计总表!BX:BX)</f>
        <v>13.26</v>
      </c>
      <c r="BR58">
        <f>SUMIF(总计总表!$F:$F,$A58,总计总表!BY:BY)</f>
        <v>0</v>
      </c>
      <c r="BS58">
        <f>SUMIF(总计总表!$F:$F,$A58,总计总表!BZ:BZ)</f>
        <v>0</v>
      </c>
      <c r="BT58">
        <f>SUMIF(总计总表!$F:$F,$A58,总计总表!CA:CA)</f>
        <v>0</v>
      </c>
      <c r="BU58">
        <f>SUMIF(总计总表!$F:$F,$A58,总计总表!CB:CB)</f>
        <v>0</v>
      </c>
      <c r="BV58">
        <f>SUMIF(总计总表!$F:$F,$A58,总计总表!CC:CC)</f>
        <v>-119.58255000000003</v>
      </c>
      <c r="BW58">
        <f>SUMIF(总计总表!$F:$F,$A58,总计总表!CD:CD)</f>
        <v>-0.92609182034668014</v>
      </c>
      <c r="BX58">
        <f>SUMIF(总计总表!$F:$F,$A58,总计总表!CE:CE)</f>
        <v>-2.5600796080832828</v>
      </c>
      <c r="BY58">
        <f>SUMIF(总计总表!$F:$F,$A58,总计总表!CF:CF)</f>
        <v>0</v>
      </c>
      <c r="BZ58">
        <f>SUMIF(总计总表!$F:$F,$A58,总计总表!CG:CG)</f>
        <v>0</v>
      </c>
      <c r="CA58">
        <f>SUMIF(总计总表!$F:$F,$A58,总计总表!CH:CH)</f>
        <v>0</v>
      </c>
      <c r="CB58">
        <f>SUMIF(总计总表!$F:$F,$A58,总计总表!CI:CI)</f>
        <v>0</v>
      </c>
      <c r="CC58">
        <f>SUMIF(总计总表!$F:$F,$A58,总计总表!CJ:CJ)</f>
        <v>0</v>
      </c>
      <c r="CD58">
        <f>SUMIF(总计总表!$F:$F,$A58,总计总表!CK:CK)</f>
        <v>0</v>
      </c>
      <c r="CE58">
        <f>SUMIF(总计总表!$F:$F,$A58,总计总表!CL:CL)</f>
        <v>0</v>
      </c>
    </row>
    <row r="59" spans="1:83" x14ac:dyDescent="0.25">
      <c r="A59" s="24">
        <v>4922</v>
      </c>
      <c r="B59">
        <f>SUMIF(总计总表!F:F,A59,总计总表!I:I)</f>
        <v>0</v>
      </c>
      <c r="C59">
        <f>SUMIF(总计总表!F:F,A59,总计总表!J:J)</f>
        <v>0</v>
      </c>
      <c r="D59">
        <f>SUMIF(总计总表!$F:$F,$A59,总计总表!K:K)</f>
        <v>0</v>
      </c>
      <c r="E59">
        <f>SUMIF(总计总表!$F:$F,$A59,总计总表!L:L)</f>
        <v>0</v>
      </c>
      <c r="F59">
        <f>SUMIF(总计总表!$F:$F,$A59,总计总表!M:M)</f>
        <v>0</v>
      </c>
      <c r="G59">
        <f>SUMIF(总计总表!$F:$F,$A59,总计总表!N:N)</f>
        <v>0</v>
      </c>
      <c r="H59">
        <f>SUMIF(总计总表!$F:$F,$A59,总计总表!O:O)</f>
        <v>0</v>
      </c>
      <c r="I59">
        <f>SUMIF(总计总表!$F:$F,$A59,总计总表!P:P)</f>
        <v>0</v>
      </c>
      <c r="J59">
        <f>SUMIF(总计总表!$F:$F,$A59,总计总表!Q:Q)</f>
        <v>0</v>
      </c>
      <c r="K59">
        <f>SUMIF(总计总表!$F:$F,$A59,总计总表!R:R)</f>
        <v>0</v>
      </c>
      <c r="L59">
        <f>SUMIF(总计总表!$F:$F,$A59,总计总表!S:S)</f>
        <v>0</v>
      </c>
      <c r="M59">
        <f>SUMIF(总计总表!$F:$F,$A59,总计总表!T:T)</f>
        <v>0</v>
      </c>
      <c r="N59">
        <f>SUMIF(总计总表!$F:$F,$A59,总计总表!U:U)</f>
        <v>0</v>
      </c>
      <c r="O59">
        <f>SUMIF(总计总表!$F:$F,$A59,总计总表!V:V)</f>
        <v>0</v>
      </c>
      <c r="P59">
        <f>SUMIF(总计总表!$F:$F,$A59,总计总表!W:W)</f>
        <v>0</v>
      </c>
      <c r="Q59">
        <f>SUMIF(总计总表!$F:$F,$A59,总计总表!X:X)</f>
        <v>0</v>
      </c>
      <c r="R59">
        <f>SUMIF(总计总表!$F:$F,$A59,总计总表!Y:Y)</f>
        <v>0</v>
      </c>
      <c r="S59">
        <f>SUMIF(总计总表!$F:$F,$A59,总计总表!Z:Z)</f>
        <v>0</v>
      </c>
      <c r="T59">
        <f>SUMIF(总计总表!$F:$F,$A59,总计总表!AA:AA)</f>
        <v>0</v>
      </c>
      <c r="U59">
        <f>SUMIF(总计总表!$F:$F,$A59,总计总表!AB:AB)</f>
        <v>0</v>
      </c>
      <c r="V59">
        <f>SUMIF(总计总表!$F:$F,$A59,总计总表!AC:AC)</f>
        <v>0</v>
      </c>
      <c r="W59">
        <f>SUMIF(总计总表!$F:$F,$A59,总计总表!AD:AD)</f>
        <v>0</v>
      </c>
      <c r="X59">
        <f>SUMIF(总计总表!$F:$F,$A59,总计总表!AE:AE)</f>
        <v>0</v>
      </c>
      <c r="Y59">
        <f>SUMIF(总计总表!$F:$F,$A59,总计总表!AF:AF)</f>
        <v>0</v>
      </c>
      <c r="Z59">
        <f>SUMIF(总计总表!$F:$F,$A59,总计总表!AG:AG)</f>
        <v>0</v>
      </c>
      <c r="AA59">
        <f>SUMIF(总计总表!$F:$F,$A59,总计总表!AH:AH)</f>
        <v>0</v>
      </c>
      <c r="AB59">
        <f>SUMIF(总计总表!$F:$F,$A59,总计总表!AI:AI)</f>
        <v>0</v>
      </c>
      <c r="AC59">
        <f>SUMIF(总计总表!$F:$F,$A59,总计总表!AJ:AJ)</f>
        <v>0</v>
      </c>
      <c r="AD59">
        <f>SUMIF(总计总表!$F:$F,$A59,总计总表!AK:AK)</f>
        <v>0</v>
      </c>
      <c r="AE59">
        <f>SUMIF(总计总表!$F:$F,$A59,总计总表!AL:AL)</f>
        <v>0</v>
      </c>
      <c r="AF59">
        <f>SUMIF(总计总表!$F:$F,$A59,总计总表!AM:AM)</f>
        <v>0</v>
      </c>
      <c r="AG59">
        <f>SUMIF(总计总表!$F:$F,$A59,总计总表!AN:AN)</f>
        <v>0</v>
      </c>
      <c r="AH59">
        <f>SUMIF(总计总表!$F:$F,$A59,总计总表!AO:AO)</f>
        <v>0</v>
      </c>
      <c r="AI59">
        <f>SUMIF(总计总表!$F:$F,$A59,总计总表!AP:AP)</f>
        <v>0</v>
      </c>
      <c r="AJ59">
        <f>SUMIF(总计总表!$F:$F,$A59,总计总表!AQ:AQ)</f>
        <v>0</v>
      </c>
      <c r="AK59">
        <f>SUMIF(总计总表!$F:$F,$A59,总计总表!AR:AR)</f>
        <v>0</v>
      </c>
      <c r="AL59">
        <f>SUMIF(总计总表!$F:$F,$A59,总计总表!AS:AS)</f>
        <v>0</v>
      </c>
      <c r="AM59">
        <f>SUMIF(总计总表!$F:$F,$A59,总计总表!AT:AT)</f>
        <v>0</v>
      </c>
      <c r="AN59">
        <f>SUMIF(总计总表!$F:$F,$A59,总计总表!AU:AU)</f>
        <v>0</v>
      </c>
      <c r="AO59">
        <f>SUMIF(总计总表!$F:$F,$A59,总计总表!AV:AV)</f>
        <v>0</v>
      </c>
      <c r="AP59">
        <f>SUMIF(总计总表!$F:$F,$A59,总计总表!AW:AW)</f>
        <v>0</v>
      </c>
      <c r="AQ59">
        <f>SUMIF(总计总表!$F:$F,$A59,总计总表!AX:AX)</f>
        <v>0</v>
      </c>
      <c r="AR59">
        <f>SUMIF(总计总表!$F:$F,$A59,总计总表!AY:AY)</f>
        <v>0</v>
      </c>
      <c r="AS59">
        <f>SUMIF(总计总表!$F:$F,$A59,总计总表!AZ:AZ)</f>
        <v>-3</v>
      </c>
      <c r="AT59">
        <f>SUMIF(总计总表!$F:$F,$A59,总计总表!BA:BA)</f>
        <v>0</v>
      </c>
      <c r="AU59">
        <f>SUMIF(总计总表!$F:$F,$A59,总计总表!BB:BB)</f>
        <v>0</v>
      </c>
      <c r="AV59">
        <f>SUMIF(总计总表!$F:$F,$A59,总计总表!BC:BC)</f>
        <v>0</v>
      </c>
      <c r="AW59">
        <f>SUMIF(总计总表!$F:$F,$A59,总计总表!BD:BD)</f>
        <v>0</v>
      </c>
      <c r="AX59">
        <f>SUMIF(总计总表!$F:$F,$A59,总计总表!BE:BE)</f>
        <v>0</v>
      </c>
      <c r="AY59">
        <f>SUMIF(总计总表!$F:$F,$A59,总计总表!BF:BF)</f>
        <v>-3</v>
      </c>
      <c r="AZ59">
        <f>SUMIF(总计总表!$F:$F,$A59,总计总表!BG:BG)</f>
        <v>0</v>
      </c>
      <c r="BA59">
        <f>SUMIF(总计总表!$F:$F,$A59,总计总表!BH:BH)</f>
        <v>-19.5</v>
      </c>
      <c r="BB59">
        <f>SUMIF(总计总表!$F:$F,$A59,总计总表!BI:BI)</f>
        <v>0</v>
      </c>
      <c r="BC59">
        <f>SUMIF(总计总表!$F:$F,$A59,总计总表!BJ:BJ)</f>
        <v>0</v>
      </c>
      <c r="BD59">
        <f>SUMIF(总计总表!$F:$F,$A59,总计总表!BK:BK)</f>
        <v>0</v>
      </c>
      <c r="BE59">
        <f>SUMIF(总计总表!$F:$F,$A59,总计总表!BL:BL)</f>
        <v>0</v>
      </c>
      <c r="BF59">
        <f>SUMIF(总计总表!$F:$F,$A59,总计总表!BM:BM)</f>
        <v>0</v>
      </c>
      <c r="BG59">
        <f>SUMIF(总计总表!$F:$F,$A59,总计总表!BN:BN)</f>
        <v>0</v>
      </c>
      <c r="BH59">
        <f>SUMIF(总计总表!$F:$F,$A59,总计总表!BO:BO)</f>
        <v>0</v>
      </c>
      <c r="BI59">
        <f>SUMIF(总计总表!$F:$F,$A59,总计总表!BP:BP)</f>
        <v>0</v>
      </c>
      <c r="BJ59">
        <f>SUMIF(总计总表!$F:$F,$A59,总计总表!BQ:BQ)</f>
        <v>-19.5</v>
      </c>
      <c r="BK59">
        <f>SUMIF(总计总表!$F:$F,$A59,总计总表!BR:BR)</f>
        <v>0</v>
      </c>
      <c r="BL59">
        <f>SUMIF(总计总表!$F:$F,$A59,总计总表!BS:BS)</f>
        <v>0</v>
      </c>
      <c r="BM59">
        <f>SUMIF(总计总表!$F:$F,$A59,总计总表!BT:BT)</f>
        <v>0</v>
      </c>
      <c r="BN59">
        <f>SUMIF(总计总表!$F:$F,$A59,总计总表!BU:BU)</f>
        <v>0</v>
      </c>
      <c r="BO59">
        <f>SUMIF(总计总表!$F:$F,$A59,总计总表!BV:BV)</f>
        <v>0</v>
      </c>
      <c r="BP59">
        <f>SUMIF(总计总表!$F:$F,$A59,总计总表!BW:BW)</f>
        <v>0</v>
      </c>
      <c r="BQ59">
        <f>SUMIF(总计总表!$F:$F,$A59,总计总表!BX:BX)</f>
        <v>0</v>
      </c>
      <c r="BR59">
        <f>SUMIF(总计总表!$F:$F,$A59,总计总表!BY:BY)</f>
        <v>0</v>
      </c>
      <c r="BS59">
        <f>SUMIF(总计总表!$F:$F,$A59,总计总表!BZ:BZ)</f>
        <v>0</v>
      </c>
      <c r="BT59">
        <f>SUMIF(总计总表!$F:$F,$A59,总计总表!CA:CA)</f>
        <v>0</v>
      </c>
      <c r="BU59">
        <f>SUMIF(总计总表!$F:$F,$A59,总计总表!CB:CB)</f>
        <v>0</v>
      </c>
      <c r="BV59">
        <f>SUMIF(总计总表!$F:$F,$A59,总计总表!CC:CC)</f>
        <v>-19.5</v>
      </c>
      <c r="BW59">
        <f>SUMIF(总计总表!$F:$F,$A59,总计总表!CD:CD)</f>
        <v>0</v>
      </c>
      <c r="BX59">
        <f>SUMIF(总计总表!$F:$F,$A59,总计总表!CE:CE)</f>
        <v>0</v>
      </c>
      <c r="BY59">
        <f>SUMIF(总计总表!$F:$F,$A59,总计总表!CF:CF)</f>
        <v>0</v>
      </c>
      <c r="BZ59">
        <f>SUMIF(总计总表!$F:$F,$A59,总计总表!CG:CG)</f>
        <v>0</v>
      </c>
      <c r="CA59">
        <f>SUMIF(总计总表!$F:$F,$A59,总计总表!CH:CH)</f>
        <v>0</v>
      </c>
      <c r="CB59">
        <f>SUMIF(总计总表!$F:$F,$A59,总计总表!CI:CI)</f>
        <v>0</v>
      </c>
      <c r="CC59">
        <f>SUMIF(总计总表!$F:$F,$A59,总计总表!CJ:CJ)</f>
        <v>0</v>
      </c>
      <c r="CD59">
        <f>SUMIF(总计总表!$F:$F,$A59,总计总表!CK:CK)</f>
        <v>0</v>
      </c>
      <c r="CE59">
        <f>SUMIF(总计总表!$F:$F,$A59,总计总表!CL:CL)</f>
        <v>0</v>
      </c>
    </row>
    <row r="60" spans="1:83" x14ac:dyDescent="0.25">
      <c r="A60" s="24">
        <v>4924</v>
      </c>
      <c r="B60">
        <f>SUMIF(总计总表!F:F,A60,总计总表!I:I)</f>
        <v>0</v>
      </c>
      <c r="C60">
        <f>SUMIF(总计总表!F:F,A60,总计总表!J:J)</f>
        <v>0</v>
      </c>
      <c r="D60">
        <f>SUMIF(总计总表!$F:$F,$A60,总计总表!K:K)</f>
        <v>0</v>
      </c>
      <c r="E60">
        <f>SUMIF(总计总表!$F:$F,$A60,总计总表!L:L)</f>
        <v>0</v>
      </c>
      <c r="F60">
        <f>SUMIF(总计总表!$F:$F,$A60,总计总表!M:M)</f>
        <v>0</v>
      </c>
      <c r="G60">
        <f>SUMIF(总计总表!$F:$F,$A60,总计总表!N:N)</f>
        <v>0</v>
      </c>
      <c r="H60">
        <f>SUMIF(总计总表!$F:$F,$A60,总计总表!O:O)</f>
        <v>0</v>
      </c>
      <c r="I60">
        <f>SUMIF(总计总表!$F:$F,$A60,总计总表!P:P)</f>
        <v>0</v>
      </c>
      <c r="J60">
        <f>SUMIF(总计总表!$F:$F,$A60,总计总表!Q:Q)</f>
        <v>0</v>
      </c>
      <c r="K60">
        <f>SUMIF(总计总表!$F:$F,$A60,总计总表!R:R)</f>
        <v>0</v>
      </c>
      <c r="L60">
        <f>SUMIF(总计总表!$F:$F,$A60,总计总表!S:S)</f>
        <v>0</v>
      </c>
      <c r="M60">
        <f>SUMIF(总计总表!$F:$F,$A60,总计总表!T:T)</f>
        <v>0</v>
      </c>
      <c r="N60">
        <f>SUMIF(总计总表!$F:$F,$A60,总计总表!U:U)</f>
        <v>0</v>
      </c>
      <c r="O60">
        <f>SUMIF(总计总表!$F:$F,$A60,总计总表!V:V)</f>
        <v>0</v>
      </c>
      <c r="P60">
        <f>SUMIF(总计总表!$F:$F,$A60,总计总表!W:W)</f>
        <v>0</v>
      </c>
      <c r="Q60">
        <f>SUMIF(总计总表!$F:$F,$A60,总计总表!X:X)</f>
        <v>0</v>
      </c>
      <c r="R60">
        <f>SUMIF(总计总表!$F:$F,$A60,总计总表!Y:Y)</f>
        <v>0</v>
      </c>
      <c r="S60">
        <f>SUMIF(总计总表!$F:$F,$A60,总计总表!Z:Z)</f>
        <v>0</v>
      </c>
      <c r="T60">
        <f>SUMIF(总计总表!$F:$F,$A60,总计总表!AA:AA)</f>
        <v>0</v>
      </c>
      <c r="U60">
        <f>SUMIF(总计总表!$F:$F,$A60,总计总表!AB:AB)</f>
        <v>0</v>
      </c>
      <c r="V60">
        <f>SUMIF(总计总表!$F:$F,$A60,总计总表!AC:AC)</f>
        <v>0</v>
      </c>
      <c r="W60">
        <f>SUMIF(总计总表!$F:$F,$A60,总计总表!AD:AD)</f>
        <v>0</v>
      </c>
      <c r="X60">
        <f>SUMIF(总计总表!$F:$F,$A60,总计总表!AE:AE)</f>
        <v>0</v>
      </c>
      <c r="Y60">
        <f>SUMIF(总计总表!$F:$F,$A60,总计总表!AF:AF)</f>
        <v>0</v>
      </c>
      <c r="Z60">
        <f>SUMIF(总计总表!$F:$F,$A60,总计总表!AG:AG)</f>
        <v>0</v>
      </c>
      <c r="AA60">
        <f>SUMIF(总计总表!$F:$F,$A60,总计总表!AH:AH)</f>
        <v>0</v>
      </c>
      <c r="AB60">
        <f>SUMIF(总计总表!$F:$F,$A60,总计总表!AI:AI)</f>
        <v>0</v>
      </c>
      <c r="AC60">
        <f>SUMIF(总计总表!$F:$F,$A60,总计总表!AJ:AJ)</f>
        <v>0</v>
      </c>
      <c r="AD60">
        <f>SUMIF(总计总表!$F:$F,$A60,总计总表!AK:AK)</f>
        <v>0</v>
      </c>
      <c r="AE60">
        <f>SUMIF(总计总表!$F:$F,$A60,总计总表!AL:AL)</f>
        <v>0</v>
      </c>
      <c r="AF60">
        <f>SUMIF(总计总表!$F:$F,$A60,总计总表!AM:AM)</f>
        <v>0</v>
      </c>
      <c r="AG60">
        <f>SUMIF(总计总表!$F:$F,$A60,总计总表!AN:AN)</f>
        <v>0</v>
      </c>
      <c r="AH60">
        <f>SUMIF(总计总表!$F:$F,$A60,总计总表!AO:AO)</f>
        <v>0</v>
      </c>
      <c r="AI60">
        <f>SUMIF(总计总表!$F:$F,$A60,总计总表!AP:AP)</f>
        <v>0</v>
      </c>
      <c r="AJ60">
        <f>SUMIF(总计总表!$F:$F,$A60,总计总表!AQ:AQ)</f>
        <v>0</v>
      </c>
      <c r="AK60">
        <f>SUMIF(总计总表!$F:$F,$A60,总计总表!AR:AR)</f>
        <v>0</v>
      </c>
      <c r="AL60">
        <f>SUMIF(总计总表!$F:$F,$A60,总计总表!AS:AS)</f>
        <v>0</v>
      </c>
      <c r="AM60">
        <f>SUMIF(总计总表!$F:$F,$A60,总计总表!AT:AT)</f>
        <v>0</v>
      </c>
      <c r="AN60">
        <f>SUMIF(总计总表!$F:$F,$A60,总计总表!AU:AU)</f>
        <v>0</v>
      </c>
      <c r="AO60">
        <f>SUMIF(总计总表!$F:$F,$A60,总计总表!AV:AV)</f>
        <v>0</v>
      </c>
      <c r="AP60">
        <f>SUMIF(总计总表!$F:$F,$A60,总计总表!AW:AW)</f>
        <v>0</v>
      </c>
      <c r="AQ60">
        <f>SUMIF(总计总表!$F:$F,$A60,总计总表!AX:AX)</f>
        <v>0</v>
      </c>
      <c r="AR60">
        <f>SUMIF(总计总表!$F:$F,$A60,总计总表!AY:AY)</f>
        <v>0</v>
      </c>
      <c r="AS60">
        <f>SUMIF(总计总表!$F:$F,$A60,总计总表!AZ:AZ)</f>
        <v>0</v>
      </c>
      <c r="AT60">
        <f>SUMIF(总计总表!$F:$F,$A60,总计总表!BA:BA)</f>
        <v>0</v>
      </c>
      <c r="AU60">
        <f>SUMIF(总计总表!$F:$F,$A60,总计总表!BB:BB)</f>
        <v>0</v>
      </c>
      <c r="AV60">
        <f>SUMIF(总计总表!$F:$F,$A60,总计总表!BC:BC)</f>
        <v>0</v>
      </c>
      <c r="AW60">
        <f>SUMIF(总计总表!$F:$F,$A60,总计总表!BD:BD)</f>
        <v>0</v>
      </c>
      <c r="AX60">
        <f>SUMIF(总计总表!$F:$F,$A60,总计总表!BE:BE)</f>
        <v>0</v>
      </c>
      <c r="AY60">
        <f>SUMIF(总计总表!$F:$F,$A60,总计总表!BF:BF)</f>
        <v>0</v>
      </c>
      <c r="AZ60">
        <f>SUMIF(总计总表!$F:$F,$A60,总计总表!BG:BG)</f>
        <v>0</v>
      </c>
      <c r="BA60">
        <f>SUMIF(总计总表!$F:$F,$A60,总计总表!BH:BH)</f>
        <v>0</v>
      </c>
      <c r="BB60">
        <f>SUMIF(总计总表!$F:$F,$A60,总计总表!BI:BI)</f>
        <v>0</v>
      </c>
      <c r="BC60">
        <f>SUMIF(总计总表!$F:$F,$A60,总计总表!BJ:BJ)</f>
        <v>0</v>
      </c>
      <c r="BD60">
        <f>SUMIF(总计总表!$F:$F,$A60,总计总表!BK:BK)</f>
        <v>0</v>
      </c>
      <c r="BE60">
        <f>SUMIF(总计总表!$F:$F,$A60,总计总表!BL:BL)</f>
        <v>0</v>
      </c>
      <c r="BF60">
        <f>SUMIF(总计总表!$F:$F,$A60,总计总表!BM:BM)</f>
        <v>0</v>
      </c>
      <c r="BG60">
        <f>SUMIF(总计总表!$F:$F,$A60,总计总表!BN:BN)</f>
        <v>0</v>
      </c>
      <c r="BH60">
        <f>SUMIF(总计总表!$F:$F,$A60,总计总表!BO:BO)</f>
        <v>0</v>
      </c>
      <c r="BI60">
        <f>SUMIF(总计总表!$F:$F,$A60,总计总表!BP:BP)</f>
        <v>0</v>
      </c>
      <c r="BJ60">
        <f>SUMIF(总计总表!$F:$F,$A60,总计总表!BQ:BQ)</f>
        <v>0</v>
      </c>
      <c r="BK60">
        <f>SUMIF(总计总表!$F:$F,$A60,总计总表!BR:BR)</f>
        <v>0</v>
      </c>
      <c r="BL60">
        <f>SUMIF(总计总表!$F:$F,$A60,总计总表!BS:BS)</f>
        <v>0</v>
      </c>
      <c r="BM60">
        <f>SUMIF(总计总表!$F:$F,$A60,总计总表!BT:BT)</f>
        <v>0</v>
      </c>
      <c r="BN60">
        <f>SUMIF(总计总表!$F:$F,$A60,总计总表!BU:BU)</f>
        <v>0</v>
      </c>
      <c r="BO60">
        <f>SUMIF(总计总表!$F:$F,$A60,总计总表!BV:BV)</f>
        <v>0</v>
      </c>
      <c r="BP60">
        <f>SUMIF(总计总表!$F:$F,$A60,总计总表!BW:BW)</f>
        <v>0</v>
      </c>
      <c r="BQ60">
        <f>SUMIF(总计总表!$F:$F,$A60,总计总表!BX:BX)</f>
        <v>0</v>
      </c>
      <c r="BR60">
        <f>SUMIF(总计总表!$F:$F,$A60,总计总表!BY:BY)</f>
        <v>0</v>
      </c>
      <c r="BS60">
        <f>SUMIF(总计总表!$F:$F,$A60,总计总表!BZ:BZ)</f>
        <v>0</v>
      </c>
      <c r="BT60">
        <f>SUMIF(总计总表!$F:$F,$A60,总计总表!CA:CA)</f>
        <v>0</v>
      </c>
      <c r="BU60">
        <f>SUMIF(总计总表!$F:$F,$A60,总计总表!CB:CB)</f>
        <v>0</v>
      </c>
      <c r="BV60">
        <f>SUMIF(总计总表!$F:$F,$A60,总计总表!CC:CC)</f>
        <v>0</v>
      </c>
      <c r="BW60">
        <f>SUMIF(总计总表!$F:$F,$A60,总计总表!CD:CD)</f>
        <v>0</v>
      </c>
      <c r="BX60">
        <f>SUMIF(总计总表!$F:$F,$A60,总计总表!CE:CE)</f>
        <v>0</v>
      </c>
      <c r="BY60">
        <f>SUMIF(总计总表!$F:$F,$A60,总计总表!CF:CF)</f>
        <v>0</v>
      </c>
      <c r="BZ60">
        <f>SUMIF(总计总表!$F:$F,$A60,总计总表!CG:CG)</f>
        <v>0</v>
      </c>
      <c r="CA60">
        <f>SUMIF(总计总表!$F:$F,$A60,总计总表!CH:CH)</f>
        <v>0</v>
      </c>
      <c r="CB60">
        <f>SUMIF(总计总表!$F:$F,$A60,总计总表!CI:CI)</f>
        <v>0</v>
      </c>
      <c r="CC60">
        <f>SUMIF(总计总表!$F:$F,$A60,总计总表!CJ:CJ)</f>
        <v>0</v>
      </c>
      <c r="CD60">
        <f>SUMIF(总计总表!$F:$F,$A60,总计总表!CK:CK)</f>
        <v>0</v>
      </c>
      <c r="CE60">
        <f>SUMIF(总计总表!$F:$F,$A60,总计总表!CL:CL)</f>
        <v>0</v>
      </c>
    </row>
    <row r="61" spans="1:83" x14ac:dyDescent="0.25">
      <c r="A61" s="24">
        <v>4925</v>
      </c>
      <c r="B61">
        <f>SUMIF(总计总表!F:F,A61,总计总表!I:I)</f>
        <v>0</v>
      </c>
      <c r="C61">
        <f>SUMIF(总计总表!F:F,A61,总计总表!J:J)</f>
        <v>0</v>
      </c>
      <c r="D61">
        <f>SUMIF(总计总表!$F:$F,$A61,总计总表!K:K)</f>
        <v>0</v>
      </c>
      <c r="E61">
        <f>SUMIF(总计总表!$F:$F,$A61,总计总表!L:L)</f>
        <v>0</v>
      </c>
      <c r="F61">
        <f>SUMIF(总计总表!$F:$F,$A61,总计总表!M:M)</f>
        <v>0</v>
      </c>
      <c r="G61">
        <f>SUMIF(总计总表!$F:$F,$A61,总计总表!N:N)</f>
        <v>0</v>
      </c>
      <c r="H61">
        <f>SUMIF(总计总表!$F:$F,$A61,总计总表!O:O)</f>
        <v>0</v>
      </c>
      <c r="I61">
        <f>SUMIF(总计总表!$F:$F,$A61,总计总表!P:P)</f>
        <v>0</v>
      </c>
      <c r="J61">
        <f>SUMIF(总计总表!$F:$F,$A61,总计总表!Q:Q)</f>
        <v>0</v>
      </c>
      <c r="K61">
        <f>SUMIF(总计总表!$F:$F,$A61,总计总表!R:R)</f>
        <v>0</v>
      </c>
      <c r="L61">
        <f>SUMIF(总计总表!$F:$F,$A61,总计总表!S:S)</f>
        <v>0</v>
      </c>
      <c r="M61">
        <f>SUMIF(总计总表!$F:$F,$A61,总计总表!T:T)</f>
        <v>0</v>
      </c>
      <c r="N61">
        <f>SUMIF(总计总表!$F:$F,$A61,总计总表!U:U)</f>
        <v>0</v>
      </c>
      <c r="O61">
        <f>SUMIF(总计总表!$F:$F,$A61,总计总表!V:V)</f>
        <v>0</v>
      </c>
      <c r="P61">
        <f>SUMIF(总计总表!$F:$F,$A61,总计总表!W:W)</f>
        <v>0</v>
      </c>
      <c r="Q61">
        <f>SUMIF(总计总表!$F:$F,$A61,总计总表!X:X)</f>
        <v>0</v>
      </c>
      <c r="R61">
        <f>SUMIF(总计总表!$F:$F,$A61,总计总表!Y:Y)</f>
        <v>0</v>
      </c>
      <c r="S61">
        <f>SUMIF(总计总表!$F:$F,$A61,总计总表!Z:Z)</f>
        <v>0</v>
      </c>
      <c r="T61">
        <f>SUMIF(总计总表!$F:$F,$A61,总计总表!AA:AA)</f>
        <v>0</v>
      </c>
      <c r="U61">
        <f>SUMIF(总计总表!$F:$F,$A61,总计总表!AB:AB)</f>
        <v>0</v>
      </c>
      <c r="V61">
        <f>SUMIF(总计总表!$F:$F,$A61,总计总表!AC:AC)</f>
        <v>0</v>
      </c>
      <c r="W61">
        <f>SUMIF(总计总表!$F:$F,$A61,总计总表!AD:AD)</f>
        <v>0</v>
      </c>
      <c r="X61">
        <f>SUMIF(总计总表!$F:$F,$A61,总计总表!AE:AE)</f>
        <v>0</v>
      </c>
      <c r="Y61">
        <f>SUMIF(总计总表!$F:$F,$A61,总计总表!AF:AF)</f>
        <v>0</v>
      </c>
      <c r="Z61">
        <f>SUMIF(总计总表!$F:$F,$A61,总计总表!AG:AG)</f>
        <v>0</v>
      </c>
      <c r="AA61">
        <f>SUMIF(总计总表!$F:$F,$A61,总计总表!AH:AH)</f>
        <v>0</v>
      </c>
      <c r="AB61">
        <f>SUMIF(总计总表!$F:$F,$A61,总计总表!AI:AI)</f>
        <v>0</v>
      </c>
      <c r="AC61">
        <f>SUMIF(总计总表!$F:$F,$A61,总计总表!AJ:AJ)</f>
        <v>0</v>
      </c>
      <c r="AD61">
        <f>SUMIF(总计总表!$F:$F,$A61,总计总表!AK:AK)</f>
        <v>0</v>
      </c>
      <c r="AE61">
        <f>SUMIF(总计总表!$F:$F,$A61,总计总表!AL:AL)</f>
        <v>0</v>
      </c>
      <c r="AF61">
        <f>SUMIF(总计总表!$F:$F,$A61,总计总表!AM:AM)</f>
        <v>0</v>
      </c>
      <c r="AG61">
        <f>SUMIF(总计总表!$F:$F,$A61,总计总表!AN:AN)</f>
        <v>0</v>
      </c>
      <c r="AH61">
        <f>SUMIF(总计总表!$F:$F,$A61,总计总表!AO:AO)</f>
        <v>0</v>
      </c>
      <c r="AI61">
        <f>SUMIF(总计总表!$F:$F,$A61,总计总表!AP:AP)</f>
        <v>0</v>
      </c>
      <c r="AJ61">
        <f>SUMIF(总计总表!$F:$F,$A61,总计总表!AQ:AQ)</f>
        <v>0</v>
      </c>
      <c r="AK61">
        <f>SUMIF(总计总表!$F:$F,$A61,总计总表!AR:AR)</f>
        <v>0</v>
      </c>
      <c r="AL61">
        <f>SUMIF(总计总表!$F:$F,$A61,总计总表!AS:AS)</f>
        <v>0</v>
      </c>
      <c r="AM61">
        <f>SUMIF(总计总表!$F:$F,$A61,总计总表!AT:AT)</f>
        <v>0</v>
      </c>
      <c r="AN61">
        <f>SUMIF(总计总表!$F:$F,$A61,总计总表!AU:AU)</f>
        <v>0</v>
      </c>
      <c r="AO61">
        <f>SUMIF(总计总表!$F:$F,$A61,总计总表!AV:AV)</f>
        <v>0</v>
      </c>
      <c r="AP61">
        <f>SUMIF(总计总表!$F:$F,$A61,总计总表!AW:AW)</f>
        <v>0</v>
      </c>
      <c r="AQ61">
        <f>SUMIF(总计总表!$F:$F,$A61,总计总表!AX:AX)</f>
        <v>-0.76759999999999984</v>
      </c>
      <c r="AR61">
        <f>SUMIF(总计总表!$F:$F,$A61,总计总表!AY:AY)</f>
        <v>0</v>
      </c>
      <c r="AS61">
        <f>SUMIF(总计总表!$F:$F,$A61,总计总表!AZ:AZ)</f>
        <v>-4.6499999999999995</v>
      </c>
      <c r="AT61">
        <f>SUMIF(总计总表!$F:$F,$A61,总计总表!BA:BA)</f>
        <v>0</v>
      </c>
      <c r="AU61">
        <f>SUMIF(总计总表!$F:$F,$A61,总计总表!BB:BB)</f>
        <v>0</v>
      </c>
      <c r="AV61">
        <f>SUMIF(总计总表!$F:$F,$A61,总计总表!BC:BC)</f>
        <v>0</v>
      </c>
      <c r="AW61">
        <f>SUMIF(总计总表!$F:$F,$A61,总计总表!BD:BD)</f>
        <v>0</v>
      </c>
      <c r="AX61">
        <f>SUMIF(总计总表!$F:$F,$A61,总计总表!BE:BE)</f>
        <v>0</v>
      </c>
      <c r="AY61">
        <f>SUMIF(总计总表!$F:$F,$A61,总计总表!BF:BF)</f>
        <v>-5.4175999999999993</v>
      </c>
      <c r="AZ61">
        <f>SUMIF(总计总表!$F:$F,$A61,总计总表!BG:BG)</f>
        <v>0</v>
      </c>
      <c r="BA61">
        <f>SUMIF(总计总表!$F:$F,$A61,总计总表!BH:BH)</f>
        <v>-35.214399999999998</v>
      </c>
      <c r="BB61">
        <f>SUMIF(总计总表!$F:$F,$A61,总计总表!BI:BI)</f>
        <v>0</v>
      </c>
      <c r="BC61">
        <f>SUMIF(总计总表!$F:$F,$A61,总计总表!BJ:BJ)</f>
        <v>0</v>
      </c>
      <c r="BD61">
        <f>SUMIF(总计总表!$F:$F,$A61,总计总表!BK:BK)</f>
        <v>0</v>
      </c>
      <c r="BE61">
        <f>SUMIF(总计总表!$F:$F,$A61,总计总表!BL:BL)</f>
        <v>0</v>
      </c>
      <c r="BF61">
        <f>SUMIF(总计总表!$F:$F,$A61,总计总表!BM:BM)</f>
        <v>0</v>
      </c>
      <c r="BG61">
        <f>SUMIF(总计总表!$F:$F,$A61,总计总表!BN:BN)</f>
        <v>0</v>
      </c>
      <c r="BH61">
        <f>SUMIF(总计总表!$F:$F,$A61,总计总表!BO:BO)</f>
        <v>0</v>
      </c>
      <c r="BI61">
        <f>SUMIF(总计总表!$F:$F,$A61,总计总表!BP:BP)</f>
        <v>0</v>
      </c>
      <c r="BJ61">
        <f>SUMIF(总计总表!$F:$F,$A61,总计总表!BQ:BQ)</f>
        <v>-35.214399999999998</v>
      </c>
      <c r="BK61">
        <f>SUMIF(总计总表!$F:$F,$A61,总计总表!BR:BR)</f>
        <v>0</v>
      </c>
      <c r="BL61">
        <f>SUMIF(总计总表!$F:$F,$A61,总计总表!BS:BS)</f>
        <v>0</v>
      </c>
      <c r="BM61">
        <f>SUMIF(总计总表!$F:$F,$A61,总计总表!BT:BT)</f>
        <v>0</v>
      </c>
      <c r="BN61">
        <f>SUMIF(总计总表!$F:$F,$A61,总计总表!BU:BU)</f>
        <v>0</v>
      </c>
      <c r="BO61">
        <f>SUMIF(总计总表!$F:$F,$A61,总计总表!BV:BV)</f>
        <v>0</v>
      </c>
      <c r="BP61">
        <f>SUMIF(总计总表!$F:$F,$A61,总计总表!BW:BW)</f>
        <v>0</v>
      </c>
      <c r="BQ61">
        <f>SUMIF(总计总表!$F:$F,$A61,总计总表!BX:BX)</f>
        <v>0</v>
      </c>
      <c r="BR61">
        <f>SUMIF(总计总表!$F:$F,$A61,总计总表!BY:BY)</f>
        <v>0</v>
      </c>
      <c r="BS61">
        <f>SUMIF(总计总表!$F:$F,$A61,总计总表!BZ:BZ)</f>
        <v>0</v>
      </c>
      <c r="BT61">
        <f>SUMIF(总计总表!$F:$F,$A61,总计总表!CA:CA)</f>
        <v>0</v>
      </c>
      <c r="BU61">
        <f>SUMIF(总计总表!$F:$F,$A61,总计总表!CB:CB)</f>
        <v>0</v>
      </c>
      <c r="BV61">
        <f>SUMIF(总计总表!$F:$F,$A61,总计总表!CC:CC)</f>
        <v>-35.214399999999998</v>
      </c>
      <c r="BW61">
        <f>SUMIF(总计总表!$F:$F,$A61,总计总表!CD:CD)</f>
        <v>0</v>
      </c>
      <c r="BX61">
        <f>SUMIF(总计总表!$F:$F,$A61,总计总表!CE:CE)</f>
        <v>0</v>
      </c>
      <c r="BY61">
        <f>SUMIF(总计总表!$F:$F,$A61,总计总表!CF:CF)</f>
        <v>0</v>
      </c>
      <c r="BZ61">
        <f>SUMIF(总计总表!$F:$F,$A61,总计总表!CG:CG)</f>
        <v>0</v>
      </c>
      <c r="CA61">
        <f>SUMIF(总计总表!$F:$F,$A61,总计总表!CH:CH)</f>
        <v>0</v>
      </c>
      <c r="CB61">
        <f>SUMIF(总计总表!$F:$F,$A61,总计总表!CI:CI)</f>
        <v>0</v>
      </c>
      <c r="CC61">
        <f>SUMIF(总计总表!$F:$F,$A61,总计总表!CJ:CJ)</f>
        <v>0</v>
      </c>
      <c r="CD61">
        <f>SUMIF(总计总表!$F:$F,$A61,总计总表!CK:CK)</f>
        <v>0</v>
      </c>
      <c r="CE61">
        <f>SUMIF(总计总表!$F:$F,$A61,总计总表!CL:CL)</f>
        <v>0</v>
      </c>
    </row>
    <row r="62" spans="1:83" x14ac:dyDescent="0.25">
      <c r="A62" s="24">
        <v>4928</v>
      </c>
      <c r="B62">
        <f>SUMIF(总计总表!F:F,A62,总计总表!I:I)</f>
        <v>0</v>
      </c>
      <c r="C62">
        <f>SUMIF(总计总表!F:F,A62,总计总表!J:J)</f>
        <v>0</v>
      </c>
      <c r="D62">
        <f>SUMIF(总计总表!$F:$F,$A62,总计总表!K:K)</f>
        <v>0</v>
      </c>
      <c r="E62">
        <f>SUMIF(总计总表!$F:$F,$A62,总计总表!L:L)</f>
        <v>0</v>
      </c>
      <c r="F62">
        <f>SUMIF(总计总表!$F:$F,$A62,总计总表!M:M)</f>
        <v>0</v>
      </c>
      <c r="G62">
        <f>SUMIF(总计总表!$F:$F,$A62,总计总表!N:N)</f>
        <v>0</v>
      </c>
      <c r="H62">
        <f>SUMIF(总计总表!$F:$F,$A62,总计总表!O:O)</f>
        <v>0</v>
      </c>
      <c r="I62">
        <f>SUMIF(总计总表!$F:$F,$A62,总计总表!P:P)</f>
        <v>0</v>
      </c>
      <c r="J62">
        <f>SUMIF(总计总表!$F:$F,$A62,总计总表!Q:Q)</f>
        <v>0</v>
      </c>
      <c r="K62">
        <f>SUMIF(总计总表!$F:$F,$A62,总计总表!R:R)</f>
        <v>0</v>
      </c>
      <c r="L62">
        <f>SUMIF(总计总表!$F:$F,$A62,总计总表!S:S)</f>
        <v>0</v>
      </c>
      <c r="M62">
        <f>SUMIF(总计总表!$F:$F,$A62,总计总表!T:T)</f>
        <v>0</v>
      </c>
      <c r="N62">
        <f>SUMIF(总计总表!$F:$F,$A62,总计总表!U:U)</f>
        <v>0</v>
      </c>
      <c r="O62">
        <f>SUMIF(总计总表!$F:$F,$A62,总计总表!V:V)</f>
        <v>0</v>
      </c>
      <c r="P62">
        <f>SUMIF(总计总表!$F:$F,$A62,总计总表!W:W)</f>
        <v>0</v>
      </c>
      <c r="Q62">
        <f>SUMIF(总计总表!$F:$F,$A62,总计总表!X:X)</f>
        <v>0</v>
      </c>
      <c r="R62">
        <f>SUMIF(总计总表!$F:$F,$A62,总计总表!Y:Y)</f>
        <v>0</v>
      </c>
      <c r="S62">
        <f>SUMIF(总计总表!$F:$F,$A62,总计总表!Z:Z)</f>
        <v>0</v>
      </c>
      <c r="T62">
        <f>SUMIF(总计总表!$F:$F,$A62,总计总表!AA:AA)</f>
        <v>0</v>
      </c>
      <c r="U62">
        <f>SUMIF(总计总表!$F:$F,$A62,总计总表!AB:AB)</f>
        <v>0</v>
      </c>
      <c r="V62">
        <f>SUMIF(总计总表!$F:$F,$A62,总计总表!AC:AC)</f>
        <v>0</v>
      </c>
      <c r="W62">
        <f>SUMIF(总计总表!$F:$F,$A62,总计总表!AD:AD)</f>
        <v>0</v>
      </c>
      <c r="X62">
        <f>SUMIF(总计总表!$F:$F,$A62,总计总表!AE:AE)</f>
        <v>0</v>
      </c>
      <c r="Y62">
        <f>SUMIF(总计总表!$F:$F,$A62,总计总表!AF:AF)</f>
        <v>0</v>
      </c>
      <c r="Z62">
        <f>SUMIF(总计总表!$F:$F,$A62,总计总表!AG:AG)</f>
        <v>0</v>
      </c>
      <c r="AA62">
        <f>SUMIF(总计总表!$F:$F,$A62,总计总表!AH:AH)</f>
        <v>0</v>
      </c>
      <c r="AB62">
        <f>SUMIF(总计总表!$F:$F,$A62,总计总表!AI:AI)</f>
        <v>0</v>
      </c>
      <c r="AC62">
        <f>SUMIF(总计总表!$F:$F,$A62,总计总表!AJ:AJ)</f>
        <v>0</v>
      </c>
      <c r="AD62">
        <f>SUMIF(总计总表!$F:$F,$A62,总计总表!AK:AK)</f>
        <v>0</v>
      </c>
      <c r="AE62">
        <f>SUMIF(总计总表!$F:$F,$A62,总计总表!AL:AL)</f>
        <v>0</v>
      </c>
      <c r="AF62">
        <f>SUMIF(总计总表!$F:$F,$A62,总计总表!AM:AM)</f>
        <v>0</v>
      </c>
      <c r="AG62">
        <f>SUMIF(总计总表!$F:$F,$A62,总计总表!AN:AN)</f>
        <v>0</v>
      </c>
      <c r="AH62">
        <f>SUMIF(总计总表!$F:$F,$A62,总计总表!AO:AO)</f>
        <v>0</v>
      </c>
      <c r="AI62">
        <f>SUMIF(总计总表!$F:$F,$A62,总计总表!AP:AP)</f>
        <v>0</v>
      </c>
      <c r="AJ62">
        <f>SUMIF(总计总表!$F:$F,$A62,总计总表!AQ:AQ)</f>
        <v>0</v>
      </c>
      <c r="AK62">
        <f>SUMIF(总计总表!$F:$F,$A62,总计总表!AR:AR)</f>
        <v>0</v>
      </c>
      <c r="AL62">
        <f>SUMIF(总计总表!$F:$F,$A62,总计总表!AS:AS)</f>
        <v>0</v>
      </c>
      <c r="AM62">
        <f>SUMIF(总计总表!$F:$F,$A62,总计总表!AT:AT)</f>
        <v>0</v>
      </c>
      <c r="AN62">
        <f>SUMIF(总计总表!$F:$F,$A62,总计总表!AU:AU)</f>
        <v>0</v>
      </c>
      <c r="AO62">
        <f>SUMIF(总计总表!$F:$F,$A62,总计总表!AV:AV)</f>
        <v>0</v>
      </c>
      <c r="AP62">
        <f>SUMIF(总计总表!$F:$F,$A62,总计总表!AW:AW)</f>
        <v>0</v>
      </c>
      <c r="AQ62">
        <f>SUMIF(总计总表!$F:$F,$A62,总计总表!AX:AX)</f>
        <v>-5.9999999999999995E-4</v>
      </c>
      <c r="AR62">
        <f>SUMIF(总计总表!$F:$F,$A62,总计总表!AY:AY)</f>
        <v>0</v>
      </c>
      <c r="AS62">
        <f>SUMIF(总计总表!$F:$F,$A62,总计总表!AZ:AZ)</f>
        <v>-4.5</v>
      </c>
      <c r="AT62">
        <f>SUMIF(总计总表!$F:$F,$A62,总计总表!BA:BA)</f>
        <v>0</v>
      </c>
      <c r="AU62">
        <f>SUMIF(总计总表!$F:$F,$A62,总计总表!BB:BB)</f>
        <v>0</v>
      </c>
      <c r="AV62">
        <f>SUMIF(总计总表!$F:$F,$A62,总计总表!BC:BC)</f>
        <v>0</v>
      </c>
      <c r="AW62">
        <f>SUMIF(总计总表!$F:$F,$A62,总计总表!BD:BD)</f>
        <v>0</v>
      </c>
      <c r="AX62">
        <f>SUMIF(总计总表!$F:$F,$A62,总计总表!BE:BE)</f>
        <v>0</v>
      </c>
      <c r="AY62">
        <f>SUMIF(总计总表!$F:$F,$A62,总计总表!BF:BF)</f>
        <v>-4.5006000000000004</v>
      </c>
      <c r="AZ62">
        <f>SUMIF(总计总表!$F:$F,$A62,总计总表!BG:BG)</f>
        <v>0</v>
      </c>
      <c r="BA62">
        <f>SUMIF(总计总表!$F:$F,$A62,总计总表!BH:BH)</f>
        <v>-29.253900000000002</v>
      </c>
      <c r="BB62">
        <f>SUMIF(总计总表!$F:$F,$A62,总计总表!BI:BI)</f>
        <v>0</v>
      </c>
      <c r="BC62">
        <f>SUMIF(总计总表!$F:$F,$A62,总计总表!BJ:BJ)</f>
        <v>0</v>
      </c>
      <c r="BD62">
        <f>SUMIF(总计总表!$F:$F,$A62,总计总表!BK:BK)</f>
        <v>0</v>
      </c>
      <c r="BE62">
        <f>SUMIF(总计总表!$F:$F,$A62,总计总表!BL:BL)</f>
        <v>0</v>
      </c>
      <c r="BF62">
        <f>SUMIF(总计总表!$F:$F,$A62,总计总表!BM:BM)</f>
        <v>0</v>
      </c>
      <c r="BG62">
        <f>SUMIF(总计总表!$F:$F,$A62,总计总表!BN:BN)</f>
        <v>0</v>
      </c>
      <c r="BH62">
        <f>SUMIF(总计总表!$F:$F,$A62,总计总表!BO:BO)</f>
        <v>0</v>
      </c>
      <c r="BI62">
        <f>SUMIF(总计总表!$F:$F,$A62,总计总表!BP:BP)</f>
        <v>0</v>
      </c>
      <c r="BJ62">
        <f>SUMIF(总计总表!$F:$F,$A62,总计总表!BQ:BQ)</f>
        <v>-29.253900000000002</v>
      </c>
      <c r="BK62">
        <f>SUMIF(总计总表!$F:$F,$A62,总计总表!BR:BR)</f>
        <v>0</v>
      </c>
      <c r="BL62">
        <f>SUMIF(总计总表!$F:$F,$A62,总计总表!BS:BS)</f>
        <v>0</v>
      </c>
      <c r="BM62">
        <f>SUMIF(总计总表!$F:$F,$A62,总计总表!BT:BT)</f>
        <v>0</v>
      </c>
      <c r="BN62">
        <f>SUMIF(总计总表!$F:$F,$A62,总计总表!BU:BU)</f>
        <v>0</v>
      </c>
      <c r="BO62">
        <f>SUMIF(总计总表!$F:$F,$A62,总计总表!BV:BV)</f>
        <v>0</v>
      </c>
      <c r="BP62">
        <f>SUMIF(总计总表!$F:$F,$A62,总计总表!BW:BW)</f>
        <v>0</v>
      </c>
      <c r="BQ62">
        <f>SUMIF(总计总表!$F:$F,$A62,总计总表!BX:BX)</f>
        <v>0</v>
      </c>
      <c r="BR62">
        <f>SUMIF(总计总表!$F:$F,$A62,总计总表!BY:BY)</f>
        <v>0</v>
      </c>
      <c r="BS62">
        <f>SUMIF(总计总表!$F:$F,$A62,总计总表!BZ:BZ)</f>
        <v>0</v>
      </c>
      <c r="BT62">
        <f>SUMIF(总计总表!$F:$F,$A62,总计总表!CA:CA)</f>
        <v>0</v>
      </c>
      <c r="BU62">
        <f>SUMIF(总计总表!$F:$F,$A62,总计总表!CB:CB)</f>
        <v>0</v>
      </c>
      <c r="BV62">
        <f>SUMIF(总计总表!$F:$F,$A62,总计总表!CC:CC)</f>
        <v>-29.253900000000002</v>
      </c>
      <c r="BW62">
        <f>SUMIF(总计总表!$F:$F,$A62,总计总表!CD:CD)</f>
        <v>0</v>
      </c>
      <c r="BX62">
        <f>SUMIF(总计总表!$F:$F,$A62,总计总表!CE:CE)</f>
        <v>0</v>
      </c>
      <c r="BY62">
        <f>SUMIF(总计总表!$F:$F,$A62,总计总表!CF:CF)</f>
        <v>0</v>
      </c>
      <c r="BZ62">
        <f>SUMIF(总计总表!$F:$F,$A62,总计总表!CG:CG)</f>
        <v>0</v>
      </c>
      <c r="CA62">
        <f>SUMIF(总计总表!$F:$F,$A62,总计总表!CH:CH)</f>
        <v>0</v>
      </c>
      <c r="CB62">
        <f>SUMIF(总计总表!$F:$F,$A62,总计总表!CI:CI)</f>
        <v>0</v>
      </c>
      <c r="CC62">
        <f>SUMIF(总计总表!$F:$F,$A62,总计总表!CJ:CJ)</f>
        <v>0</v>
      </c>
      <c r="CD62">
        <f>SUMIF(总计总表!$F:$F,$A62,总计总表!CK:CK)</f>
        <v>0</v>
      </c>
      <c r="CE62">
        <f>SUMIF(总计总表!$F:$F,$A62,总计总表!CL:CL)</f>
        <v>0</v>
      </c>
    </row>
    <row r="63" spans="1:83" x14ac:dyDescent="0.25">
      <c r="A63" s="24">
        <v>4929</v>
      </c>
      <c r="B63">
        <f>SUMIF(总计总表!F:F,A63,总计总表!I:I)</f>
        <v>0</v>
      </c>
      <c r="C63">
        <f>SUMIF(总计总表!F:F,A63,总计总表!J:J)</f>
        <v>0</v>
      </c>
      <c r="D63">
        <f>SUMIF(总计总表!$F:$F,$A63,总计总表!K:K)</f>
        <v>0</v>
      </c>
      <c r="E63">
        <f>SUMIF(总计总表!$F:$F,$A63,总计总表!L:L)</f>
        <v>0</v>
      </c>
      <c r="F63">
        <f>SUMIF(总计总表!$F:$F,$A63,总计总表!M:M)</f>
        <v>0</v>
      </c>
      <c r="G63">
        <f>SUMIF(总计总表!$F:$F,$A63,总计总表!N:N)</f>
        <v>0</v>
      </c>
      <c r="H63">
        <f>SUMIF(总计总表!$F:$F,$A63,总计总表!O:O)</f>
        <v>0</v>
      </c>
      <c r="I63">
        <f>SUMIF(总计总表!$F:$F,$A63,总计总表!P:P)</f>
        <v>0</v>
      </c>
      <c r="J63">
        <f>SUMIF(总计总表!$F:$F,$A63,总计总表!Q:Q)</f>
        <v>0</v>
      </c>
      <c r="K63">
        <f>SUMIF(总计总表!$F:$F,$A63,总计总表!R:R)</f>
        <v>0</v>
      </c>
      <c r="L63">
        <f>SUMIF(总计总表!$F:$F,$A63,总计总表!S:S)</f>
        <v>0</v>
      </c>
      <c r="M63">
        <f>SUMIF(总计总表!$F:$F,$A63,总计总表!T:T)</f>
        <v>0</v>
      </c>
      <c r="N63">
        <f>SUMIF(总计总表!$F:$F,$A63,总计总表!U:U)</f>
        <v>0</v>
      </c>
      <c r="O63">
        <f>SUMIF(总计总表!$F:$F,$A63,总计总表!V:V)</f>
        <v>0</v>
      </c>
      <c r="P63">
        <f>SUMIF(总计总表!$F:$F,$A63,总计总表!W:W)</f>
        <v>0</v>
      </c>
      <c r="Q63">
        <f>SUMIF(总计总表!$F:$F,$A63,总计总表!X:X)</f>
        <v>0</v>
      </c>
      <c r="R63">
        <f>SUMIF(总计总表!$F:$F,$A63,总计总表!Y:Y)</f>
        <v>0</v>
      </c>
      <c r="S63">
        <f>SUMIF(总计总表!$F:$F,$A63,总计总表!Z:Z)</f>
        <v>0</v>
      </c>
      <c r="T63">
        <f>SUMIF(总计总表!$F:$F,$A63,总计总表!AA:AA)</f>
        <v>0</v>
      </c>
      <c r="U63">
        <f>SUMIF(总计总表!$F:$F,$A63,总计总表!AB:AB)</f>
        <v>0</v>
      </c>
      <c r="V63">
        <f>SUMIF(总计总表!$F:$F,$A63,总计总表!AC:AC)</f>
        <v>0</v>
      </c>
      <c r="W63">
        <f>SUMIF(总计总表!$F:$F,$A63,总计总表!AD:AD)</f>
        <v>0</v>
      </c>
      <c r="X63">
        <f>SUMIF(总计总表!$F:$F,$A63,总计总表!AE:AE)</f>
        <v>0</v>
      </c>
      <c r="Y63">
        <f>SUMIF(总计总表!$F:$F,$A63,总计总表!AF:AF)</f>
        <v>0</v>
      </c>
      <c r="Z63">
        <f>SUMIF(总计总表!$F:$F,$A63,总计总表!AG:AG)</f>
        <v>0</v>
      </c>
      <c r="AA63">
        <f>SUMIF(总计总表!$F:$F,$A63,总计总表!AH:AH)</f>
        <v>0</v>
      </c>
      <c r="AB63">
        <f>SUMIF(总计总表!$F:$F,$A63,总计总表!AI:AI)</f>
        <v>0</v>
      </c>
      <c r="AC63">
        <f>SUMIF(总计总表!$F:$F,$A63,总计总表!AJ:AJ)</f>
        <v>0</v>
      </c>
      <c r="AD63">
        <f>SUMIF(总计总表!$F:$F,$A63,总计总表!AK:AK)</f>
        <v>0</v>
      </c>
      <c r="AE63">
        <f>SUMIF(总计总表!$F:$F,$A63,总计总表!AL:AL)</f>
        <v>0</v>
      </c>
      <c r="AF63">
        <f>SUMIF(总计总表!$F:$F,$A63,总计总表!AM:AM)</f>
        <v>0</v>
      </c>
      <c r="AG63">
        <f>SUMIF(总计总表!$F:$F,$A63,总计总表!AN:AN)</f>
        <v>0</v>
      </c>
      <c r="AH63">
        <f>SUMIF(总计总表!$F:$F,$A63,总计总表!AO:AO)</f>
        <v>0</v>
      </c>
      <c r="AI63">
        <f>SUMIF(总计总表!$F:$F,$A63,总计总表!AP:AP)</f>
        <v>0</v>
      </c>
      <c r="AJ63">
        <f>SUMIF(总计总表!$F:$F,$A63,总计总表!AQ:AQ)</f>
        <v>0</v>
      </c>
      <c r="AK63">
        <f>SUMIF(总计总表!$F:$F,$A63,总计总表!AR:AR)</f>
        <v>0</v>
      </c>
      <c r="AL63">
        <f>SUMIF(总计总表!$F:$F,$A63,总计总表!AS:AS)</f>
        <v>0</v>
      </c>
      <c r="AM63">
        <f>SUMIF(总计总表!$F:$F,$A63,总计总表!AT:AT)</f>
        <v>0</v>
      </c>
      <c r="AN63">
        <f>SUMIF(总计总表!$F:$F,$A63,总计总表!AU:AU)</f>
        <v>0</v>
      </c>
      <c r="AO63">
        <f>SUMIF(总计总表!$F:$F,$A63,总计总表!AV:AV)</f>
        <v>0</v>
      </c>
      <c r="AP63">
        <f>SUMIF(总计总表!$F:$F,$A63,总计总表!AW:AW)</f>
        <v>0</v>
      </c>
      <c r="AQ63">
        <f>SUMIF(总计总表!$F:$F,$A63,总计总表!AX:AX)</f>
        <v>0</v>
      </c>
      <c r="AR63">
        <f>SUMIF(总计总表!$F:$F,$A63,总计总表!AY:AY)</f>
        <v>0</v>
      </c>
      <c r="AS63">
        <f>SUMIF(总计总表!$F:$F,$A63,总计总表!AZ:AZ)</f>
        <v>0</v>
      </c>
      <c r="AT63">
        <f>SUMIF(总计总表!$F:$F,$A63,总计总表!BA:BA)</f>
        <v>0</v>
      </c>
      <c r="AU63">
        <f>SUMIF(总计总表!$F:$F,$A63,总计总表!BB:BB)</f>
        <v>0</v>
      </c>
      <c r="AV63">
        <f>SUMIF(总计总表!$F:$F,$A63,总计总表!BC:BC)</f>
        <v>0</v>
      </c>
      <c r="AW63">
        <f>SUMIF(总计总表!$F:$F,$A63,总计总表!BD:BD)</f>
        <v>0</v>
      </c>
      <c r="AX63">
        <f>SUMIF(总计总表!$F:$F,$A63,总计总表!BE:BE)</f>
        <v>0</v>
      </c>
      <c r="AY63">
        <f>SUMIF(总计总表!$F:$F,$A63,总计总表!BF:BF)</f>
        <v>0</v>
      </c>
      <c r="AZ63">
        <f>SUMIF(总计总表!$F:$F,$A63,总计总表!BG:BG)</f>
        <v>0</v>
      </c>
      <c r="BA63">
        <f>SUMIF(总计总表!$F:$F,$A63,总计总表!BH:BH)</f>
        <v>0</v>
      </c>
      <c r="BB63">
        <f>SUMIF(总计总表!$F:$F,$A63,总计总表!BI:BI)</f>
        <v>0</v>
      </c>
      <c r="BC63">
        <f>SUMIF(总计总表!$F:$F,$A63,总计总表!BJ:BJ)</f>
        <v>0</v>
      </c>
      <c r="BD63">
        <f>SUMIF(总计总表!$F:$F,$A63,总计总表!BK:BK)</f>
        <v>0</v>
      </c>
      <c r="BE63">
        <f>SUMIF(总计总表!$F:$F,$A63,总计总表!BL:BL)</f>
        <v>0</v>
      </c>
      <c r="BF63">
        <f>SUMIF(总计总表!$F:$F,$A63,总计总表!BM:BM)</f>
        <v>0</v>
      </c>
      <c r="BG63">
        <f>SUMIF(总计总表!$F:$F,$A63,总计总表!BN:BN)</f>
        <v>0</v>
      </c>
      <c r="BH63">
        <f>SUMIF(总计总表!$F:$F,$A63,总计总表!BO:BO)</f>
        <v>0</v>
      </c>
      <c r="BI63">
        <f>SUMIF(总计总表!$F:$F,$A63,总计总表!BP:BP)</f>
        <v>0</v>
      </c>
      <c r="BJ63">
        <f>SUMIF(总计总表!$F:$F,$A63,总计总表!BQ:BQ)</f>
        <v>0</v>
      </c>
      <c r="BK63">
        <f>SUMIF(总计总表!$F:$F,$A63,总计总表!BR:BR)</f>
        <v>0</v>
      </c>
      <c r="BL63">
        <f>SUMIF(总计总表!$F:$F,$A63,总计总表!BS:BS)</f>
        <v>0</v>
      </c>
      <c r="BM63">
        <f>SUMIF(总计总表!$F:$F,$A63,总计总表!BT:BT)</f>
        <v>0</v>
      </c>
      <c r="BN63">
        <f>SUMIF(总计总表!$F:$F,$A63,总计总表!BU:BU)</f>
        <v>0</v>
      </c>
      <c r="BO63">
        <f>SUMIF(总计总表!$F:$F,$A63,总计总表!BV:BV)</f>
        <v>0</v>
      </c>
      <c r="BP63">
        <f>SUMIF(总计总表!$F:$F,$A63,总计总表!BW:BW)</f>
        <v>0</v>
      </c>
      <c r="BQ63">
        <f>SUMIF(总计总表!$F:$F,$A63,总计总表!BX:BX)</f>
        <v>0</v>
      </c>
      <c r="BR63">
        <f>SUMIF(总计总表!$F:$F,$A63,总计总表!BY:BY)</f>
        <v>0</v>
      </c>
      <c r="BS63">
        <f>SUMIF(总计总表!$F:$F,$A63,总计总表!BZ:BZ)</f>
        <v>0</v>
      </c>
      <c r="BT63">
        <f>SUMIF(总计总表!$F:$F,$A63,总计总表!CA:CA)</f>
        <v>0</v>
      </c>
      <c r="BU63">
        <f>SUMIF(总计总表!$F:$F,$A63,总计总表!CB:CB)</f>
        <v>0</v>
      </c>
      <c r="BV63">
        <f>SUMIF(总计总表!$F:$F,$A63,总计总表!CC:CC)</f>
        <v>0</v>
      </c>
      <c r="BW63">
        <f>SUMIF(总计总表!$F:$F,$A63,总计总表!CD:CD)</f>
        <v>0</v>
      </c>
      <c r="BX63">
        <f>SUMIF(总计总表!$F:$F,$A63,总计总表!CE:CE)</f>
        <v>0</v>
      </c>
      <c r="BY63">
        <f>SUMIF(总计总表!$F:$F,$A63,总计总表!CF:CF)</f>
        <v>0</v>
      </c>
      <c r="BZ63">
        <f>SUMIF(总计总表!$F:$F,$A63,总计总表!CG:CG)</f>
        <v>0</v>
      </c>
      <c r="CA63">
        <f>SUMIF(总计总表!$F:$F,$A63,总计总表!CH:CH)</f>
        <v>0</v>
      </c>
      <c r="CB63">
        <f>SUMIF(总计总表!$F:$F,$A63,总计总表!CI:CI)</f>
        <v>0</v>
      </c>
      <c r="CC63">
        <f>SUMIF(总计总表!$F:$F,$A63,总计总表!CJ:CJ)</f>
        <v>0</v>
      </c>
      <c r="CD63">
        <f>SUMIF(总计总表!$F:$F,$A63,总计总表!CK:CK)</f>
        <v>0</v>
      </c>
      <c r="CE63">
        <f>SUMIF(总计总表!$F:$F,$A63,总计总表!CL:CL)</f>
        <v>0</v>
      </c>
    </row>
    <row r="64" spans="1:83" x14ac:dyDescent="0.25">
      <c r="A64" s="24">
        <v>4930</v>
      </c>
      <c r="B64">
        <f>SUMIF(总计总表!F:F,A64,总计总表!I:I)</f>
        <v>0</v>
      </c>
      <c r="C64">
        <f>SUMIF(总计总表!F:F,A64,总计总表!J:J)</f>
        <v>0</v>
      </c>
      <c r="D64">
        <f>SUMIF(总计总表!$F:$F,$A64,总计总表!K:K)</f>
        <v>0</v>
      </c>
      <c r="E64">
        <f>SUMIF(总计总表!$F:$F,$A64,总计总表!L:L)</f>
        <v>0</v>
      </c>
      <c r="F64">
        <f>SUMIF(总计总表!$F:$F,$A64,总计总表!M:M)</f>
        <v>0</v>
      </c>
      <c r="G64">
        <f>SUMIF(总计总表!$F:$F,$A64,总计总表!N:N)</f>
        <v>0</v>
      </c>
      <c r="H64">
        <f>SUMIF(总计总表!$F:$F,$A64,总计总表!O:O)</f>
        <v>0</v>
      </c>
      <c r="I64">
        <f>SUMIF(总计总表!$F:$F,$A64,总计总表!P:P)</f>
        <v>0</v>
      </c>
      <c r="J64">
        <f>SUMIF(总计总表!$F:$F,$A64,总计总表!Q:Q)</f>
        <v>0</v>
      </c>
      <c r="K64">
        <f>SUMIF(总计总表!$F:$F,$A64,总计总表!R:R)</f>
        <v>0</v>
      </c>
      <c r="L64">
        <f>SUMIF(总计总表!$F:$F,$A64,总计总表!S:S)</f>
        <v>0</v>
      </c>
      <c r="M64">
        <f>SUMIF(总计总表!$F:$F,$A64,总计总表!T:T)</f>
        <v>0</v>
      </c>
      <c r="N64">
        <f>SUMIF(总计总表!$F:$F,$A64,总计总表!U:U)</f>
        <v>0</v>
      </c>
      <c r="O64">
        <f>SUMIF(总计总表!$F:$F,$A64,总计总表!V:V)</f>
        <v>0</v>
      </c>
      <c r="P64">
        <f>SUMIF(总计总表!$F:$F,$A64,总计总表!W:W)</f>
        <v>0</v>
      </c>
      <c r="Q64">
        <f>SUMIF(总计总表!$F:$F,$A64,总计总表!X:X)</f>
        <v>0</v>
      </c>
      <c r="R64">
        <f>SUMIF(总计总表!$F:$F,$A64,总计总表!Y:Y)</f>
        <v>0</v>
      </c>
      <c r="S64">
        <f>SUMIF(总计总表!$F:$F,$A64,总计总表!Z:Z)</f>
        <v>0</v>
      </c>
      <c r="T64">
        <f>SUMIF(总计总表!$F:$F,$A64,总计总表!AA:AA)</f>
        <v>0</v>
      </c>
      <c r="U64">
        <f>SUMIF(总计总表!$F:$F,$A64,总计总表!AB:AB)</f>
        <v>0</v>
      </c>
      <c r="V64">
        <f>SUMIF(总计总表!$F:$F,$A64,总计总表!AC:AC)</f>
        <v>0</v>
      </c>
      <c r="W64">
        <f>SUMIF(总计总表!$F:$F,$A64,总计总表!AD:AD)</f>
        <v>0</v>
      </c>
      <c r="X64">
        <f>SUMIF(总计总表!$F:$F,$A64,总计总表!AE:AE)</f>
        <v>0</v>
      </c>
      <c r="Y64">
        <f>SUMIF(总计总表!$F:$F,$A64,总计总表!AF:AF)</f>
        <v>0</v>
      </c>
      <c r="Z64">
        <f>SUMIF(总计总表!$F:$F,$A64,总计总表!AG:AG)</f>
        <v>0</v>
      </c>
      <c r="AA64">
        <f>SUMIF(总计总表!$F:$F,$A64,总计总表!AH:AH)</f>
        <v>0</v>
      </c>
      <c r="AB64">
        <f>SUMIF(总计总表!$F:$F,$A64,总计总表!AI:AI)</f>
        <v>0</v>
      </c>
      <c r="AC64">
        <f>SUMIF(总计总表!$F:$F,$A64,总计总表!AJ:AJ)</f>
        <v>0</v>
      </c>
      <c r="AD64">
        <f>SUMIF(总计总表!$F:$F,$A64,总计总表!AK:AK)</f>
        <v>0</v>
      </c>
      <c r="AE64">
        <f>SUMIF(总计总表!$F:$F,$A64,总计总表!AL:AL)</f>
        <v>0</v>
      </c>
      <c r="AF64">
        <f>SUMIF(总计总表!$F:$F,$A64,总计总表!AM:AM)</f>
        <v>0</v>
      </c>
      <c r="AG64">
        <f>SUMIF(总计总表!$F:$F,$A64,总计总表!AN:AN)</f>
        <v>0</v>
      </c>
      <c r="AH64">
        <f>SUMIF(总计总表!$F:$F,$A64,总计总表!AO:AO)</f>
        <v>0</v>
      </c>
      <c r="AI64">
        <f>SUMIF(总计总表!$F:$F,$A64,总计总表!AP:AP)</f>
        <v>0</v>
      </c>
      <c r="AJ64">
        <f>SUMIF(总计总表!$F:$F,$A64,总计总表!AQ:AQ)</f>
        <v>0</v>
      </c>
      <c r="AK64">
        <f>SUMIF(总计总表!$F:$F,$A64,总计总表!AR:AR)</f>
        <v>0</v>
      </c>
      <c r="AL64">
        <f>SUMIF(总计总表!$F:$F,$A64,总计总表!AS:AS)</f>
        <v>0</v>
      </c>
      <c r="AM64">
        <f>SUMIF(总计总表!$F:$F,$A64,总计总表!AT:AT)</f>
        <v>0</v>
      </c>
      <c r="AN64">
        <f>SUMIF(总计总表!$F:$F,$A64,总计总表!AU:AU)</f>
        <v>0</v>
      </c>
      <c r="AO64">
        <f>SUMIF(总计总表!$F:$F,$A64,总计总表!AV:AV)</f>
        <v>0</v>
      </c>
      <c r="AP64">
        <f>SUMIF(总计总表!$F:$F,$A64,总计总表!AW:AW)</f>
        <v>0</v>
      </c>
      <c r="AQ64">
        <f>SUMIF(总计总表!$F:$F,$A64,总计总表!AX:AX)</f>
        <v>0</v>
      </c>
      <c r="AR64">
        <f>SUMIF(总计总表!$F:$F,$A64,总计总表!AY:AY)</f>
        <v>0</v>
      </c>
      <c r="AS64">
        <f>SUMIF(总计总表!$F:$F,$A64,总计总表!AZ:AZ)</f>
        <v>-5.55</v>
      </c>
      <c r="AT64">
        <f>SUMIF(总计总表!$F:$F,$A64,总计总表!BA:BA)</f>
        <v>0</v>
      </c>
      <c r="AU64">
        <f>SUMIF(总计总表!$F:$F,$A64,总计总表!BB:BB)</f>
        <v>0</v>
      </c>
      <c r="AV64">
        <f>SUMIF(总计总表!$F:$F,$A64,总计总表!BC:BC)</f>
        <v>0</v>
      </c>
      <c r="AW64">
        <f>SUMIF(总计总表!$F:$F,$A64,总计总表!BD:BD)</f>
        <v>0</v>
      </c>
      <c r="AX64">
        <f>SUMIF(总计总表!$F:$F,$A64,总计总表!BE:BE)</f>
        <v>0</v>
      </c>
      <c r="AY64">
        <f>SUMIF(总计总表!$F:$F,$A64,总计总表!BF:BF)</f>
        <v>-5.55</v>
      </c>
      <c r="AZ64">
        <f>SUMIF(总计总表!$F:$F,$A64,总计总表!BG:BG)</f>
        <v>0</v>
      </c>
      <c r="BA64">
        <f>SUMIF(总计总表!$F:$F,$A64,总计总表!BH:BH)</f>
        <v>-36.075000000000003</v>
      </c>
      <c r="BB64">
        <f>SUMIF(总计总表!$F:$F,$A64,总计总表!BI:BI)</f>
        <v>0</v>
      </c>
      <c r="BC64">
        <f>SUMIF(总计总表!$F:$F,$A64,总计总表!BJ:BJ)</f>
        <v>0</v>
      </c>
      <c r="BD64">
        <f>SUMIF(总计总表!$F:$F,$A64,总计总表!BK:BK)</f>
        <v>0</v>
      </c>
      <c r="BE64">
        <f>SUMIF(总计总表!$F:$F,$A64,总计总表!BL:BL)</f>
        <v>0</v>
      </c>
      <c r="BF64">
        <f>SUMIF(总计总表!$F:$F,$A64,总计总表!BM:BM)</f>
        <v>0</v>
      </c>
      <c r="BG64">
        <f>SUMIF(总计总表!$F:$F,$A64,总计总表!BN:BN)</f>
        <v>0</v>
      </c>
      <c r="BH64">
        <f>SUMIF(总计总表!$F:$F,$A64,总计总表!BO:BO)</f>
        <v>0</v>
      </c>
      <c r="BI64">
        <f>SUMIF(总计总表!$F:$F,$A64,总计总表!BP:BP)</f>
        <v>0</v>
      </c>
      <c r="BJ64">
        <f>SUMIF(总计总表!$F:$F,$A64,总计总表!BQ:BQ)</f>
        <v>-36.075000000000003</v>
      </c>
      <c r="BK64">
        <f>SUMIF(总计总表!$F:$F,$A64,总计总表!BR:BR)</f>
        <v>0</v>
      </c>
      <c r="BL64">
        <f>SUMIF(总计总表!$F:$F,$A64,总计总表!BS:BS)</f>
        <v>0</v>
      </c>
      <c r="BM64">
        <f>SUMIF(总计总表!$F:$F,$A64,总计总表!BT:BT)</f>
        <v>0</v>
      </c>
      <c r="BN64">
        <f>SUMIF(总计总表!$F:$F,$A64,总计总表!BU:BU)</f>
        <v>0</v>
      </c>
      <c r="BO64">
        <f>SUMIF(总计总表!$F:$F,$A64,总计总表!BV:BV)</f>
        <v>0</v>
      </c>
      <c r="BP64">
        <f>SUMIF(总计总表!$F:$F,$A64,总计总表!BW:BW)</f>
        <v>0</v>
      </c>
      <c r="BQ64">
        <f>SUMIF(总计总表!$F:$F,$A64,总计总表!BX:BX)</f>
        <v>0</v>
      </c>
      <c r="BR64">
        <f>SUMIF(总计总表!$F:$F,$A64,总计总表!BY:BY)</f>
        <v>0</v>
      </c>
      <c r="BS64">
        <f>SUMIF(总计总表!$F:$F,$A64,总计总表!BZ:BZ)</f>
        <v>0</v>
      </c>
      <c r="BT64">
        <f>SUMIF(总计总表!$F:$F,$A64,总计总表!CA:CA)</f>
        <v>0</v>
      </c>
      <c r="BU64">
        <f>SUMIF(总计总表!$F:$F,$A64,总计总表!CB:CB)</f>
        <v>0</v>
      </c>
      <c r="BV64">
        <f>SUMIF(总计总表!$F:$F,$A64,总计总表!CC:CC)</f>
        <v>-36.075000000000003</v>
      </c>
      <c r="BW64">
        <f>SUMIF(总计总表!$F:$F,$A64,总计总表!CD:CD)</f>
        <v>0</v>
      </c>
      <c r="BX64">
        <f>SUMIF(总计总表!$F:$F,$A64,总计总表!CE:CE)</f>
        <v>0</v>
      </c>
      <c r="BY64">
        <f>SUMIF(总计总表!$F:$F,$A64,总计总表!CF:CF)</f>
        <v>0</v>
      </c>
      <c r="BZ64">
        <f>SUMIF(总计总表!$F:$F,$A64,总计总表!CG:CG)</f>
        <v>0</v>
      </c>
      <c r="CA64">
        <f>SUMIF(总计总表!$F:$F,$A64,总计总表!CH:CH)</f>
        <v>0</v>
      </c>
      <c r="CB64">
        <f>SUMIF(总计总表!$F:$F,$A64,总计总表!CI:CI)</f>
        <v>0</v>
      </c>
      <c r="CC64">
        <f>SUMIF(总计总表!$F:$F,$A64,总计总表!CJ:CJ)</f>
        <v>0</v>
      </c>
      <c r="CD64">
        <f>SUMIF(总计总表!$F:$F,$A64,总计总表!CK:CK)</f>
        <v>0</v>
      </c>
      <c r="CE64">
        <f>SUMIF(总计总表!$F:$F,$A64,总计总表!CL:CL)</f>
        <v>0</v>
      </c>
    </row>
    <row r="65" spans="1:83" x14ac:dyDescent="0.25">
      <c r="A65" s="24">
        <v>4933</v>
      </c>
      <c r="B65">
        <f>SUMIF(总计总表!F:F,A65,总计总表!I:I)</f>
        <v>0</v>
      </c>
      <c r="C65">
        <f>SUMIF(总计总表!F:F,A65,总计总表!J:J)</f>
        <v>0</v>
      </c>
      <c r="D65">
        <f>SUMIF(总计总表!$F:$F,$A65,总计总表!K:K)</f>
        <v>0</v>
      </c>
      <c r="E65">
        <f>SUMIF(总计总表!$F:$F,$A65,总计总表!L:L)</f>
        <v>0</v>
      </c>
      <c r="F65">
        <f>SUMIF(总计总表!$F:$F,$A65,总计总表!M:M)</f>
        <v>0</v>
      </c>
      <c r="G65">
        <f>SUMIF(总计总表!$F:$F,$A65,总计总表!N:N)</f>
        <v>0</v>
      </c>
      <c r="H65">
        <f>SUMIF(总计总表!$F:$F,$A65,总计总表!O:O)</f>
        <v>0</v>
      </c>
      <c r="I65">
        <f>SUMIF(总计总表!$F:$F,$A65,总计总表!P:P)</f>
        <v>0</v>
      </c>
      <c r="J65">
        <f>SUMIF(总计总表!$F:$F,$A65,总计总表!Q:Q)</f>
        <v>0</v>
      </c>
      <c r="K65">
        <f>SUMIF(总计总表!$F:$F,$A65,总计总表!R:R)</f>
        <v>0</v>
      </c>
      <c r="L65">
        <f>SUMIF(总计总表!$F:$F,$A65,总计总表!S:S)</f>
        <v>0</v>
      </c>
      <c r="M65">
        <f>SUMIF(总计总表!$F:$F,$A65,总计总表!T:T)</f>
        <v>0</v>
      </c>
      <c r="N65">
        <f>SUMIF(总计总表!$F:$F,$A65,总计总表!U:U)</f>
        <v>0</v>
      </c>
      <c r="O65">
        <f>SUMIF(总计总表!$F:$F,$A65,总计总表!V:V)</f>
        <v>0</v>
      </c>
      <c r="P65">
        <f>SUMIF(总计总表!$F:$F,$A65,总计总表!W:W)</f>
        <v>0</v>
      </c>
      <c r="Q65">
        <f>SUMIF(总计总表!$F:$F,$A65,总计总表!X:X)</f>
        <v>0</v>
      </c>
      <c r="R65">
        <f>SUMIF(总计总表!$F:$F,$A65,总计总表!Y:Y)</f>
        <v>0</v>
      </c>
      <c r="S65">
        <f>SUMIF(总计总表!$F:$F,$A65,总计总表!Z:Z)</f>
        <v>0</v>
      </c>
      <c r="T65">
        <f>SUMIF(总计总表!$F:$F,$A65,总计总表!AA:AA)</f>
        <v>0</v>
      </c>
      <c r="U65">
        <f>SUMIF(总计总表!$F:$F,$A65,总计总表!AB:AB)</f>
        <v>0</v>
      </c>
      <c r="V65">
        <f>SUMIF(总计总表!$F:$F,$A65,总计总表!AC:AC)</f>
        <v>0</v>
      </c>
      <c r="W65">
        <f>SUMIF(总计总表!$F:$F,$A65,总计总表!AD:AD)</f>
        <v>0</v>
      </c>
      <c r="X65">
        <f>SUMIF(总计总表!$F:$F,$A65,总计总表!AE:AE)</f>
        <v>0</v>
      </c>
      <c r="Y65">
        <f>SUMIF(总计总表!$F:$F,$A65,总计总表!AF:AF)</f>
        <v>0</v>
      </c>
      <c r="Z65">
        <f>SUMIF(总计总表!$F:$F,$A65,总计总表!AG:AG)</f>
        <v>0</v>
      </c>
      <c r="AA65">
        <f>SUMIF(总计总表!$F:$F,$A65,总计总表!AH:AH)</f>
        <v>0</v>
      </c>
      <c r="AB65">
        <f>SUMIF(总计总表!$F:$F,$A65,总计总表!AI:AI)</f>
        <v>0</v>
      </c>
      <c r="AC65">
        <f>SUMIF(总计总表!$F:$F,$A65,总计总表!AJ:AJ)</f>
        <v>0</v>
      </c>
      <c r="AD65">
        <f>SUMIF(总计总表!$F:$F,$A65,总计总表!AK:AK)</f>
        <v>0</v>
      </c>
      <c r="AE65">
        <f>SUMIF(总计总表!$F:$F,$A65,总计总表!AL:AL)</f>
        <v>0</v>
      </c>
      <c r="AF65">
        <f>SUMIF(总计总表!$F:$F,$A65,总计总表!AM:AM)</f>
        <v>0</v>
      </c>
      <c r="AG65">
        <f>SUMIF(总计总表!$F:$F,$A65,总计总表!AN:AN)</f>
        <v>0</v>
      </c>
      <c r="AH65">
        <f>SUMIF(总计总表!$F:$F,$A65,总计总表!AO:AO)</f>
        <v>0</v>
      </c>
      <c r="AI65">
        <f>SUMIF(总计总表!$F:$F,$A65,总计总表!AP:AP)</f>
        <v>0</v>
      </c>
      <c r="AJ65">
        <f>SUMIF(总计总表!$F:$F,$A65,总计总表!AQ:AQ)</f>
        <v>0</v>
      </c>
      <c r="AK65">
        <f>SUMIF(总计总表!$F:$F,$A65,总计总表!AR:AR)</f>
        <v>0</v>
      </c>
      <c r="AL65">
        <f>SUMIF(总计总表!$F:$F,$A65,总计总表!AS:AS)</f>
        <v>0</v>
      </c>
      <c r="AM65">
        <f>SUMIF(总计总表!$F:$F,$A65,总计总表!AT:AT)</f>
        <v>0</v>
      </c>
      <c r="AN65">
        <f>SUMIF(总计总表!$F:$F,$A65,总计总表!AU:AU)</f>
        <v>0</v>
      </c>
      <c r="AO65">
        <f>SUMIF(总计总表!$F:$F,$A65,总计总表!AV:AV)</f>
        <v>0</v>
      </c>
      <c r="AP65">
        <f>SUMIF(总计总表!$F:$F,$A65,总计总表!AW:AW)</f>
        <v>0</v>
      </c>
      <c r="AQ65">
        <f>SUMIF(总计总表!$F:$F,$A65,总计总表!AX:AX)</f>
        <v>0</v>
      </c>
      <c r="AR65">
        <f>SUMIF(总计总表!$F:$F,$A65,总计总表!AY:AY)</f>
        <v>0</v>
      </c>
      <c r="AS65">
        <f>SUMIF(总计总表!$F:$F,$A65,总计总表!AZ:AZ)</f>
        <v>-4.3499999999999996</v>
      </c>
      <c r="AT65">
        <f>SUMIF(总计总表!$F:$F,$A65,总计总表!BA:BA)</f>
        <v>0</v>
      </c>
      <c r="AU65">
        <f>SUMIF(总计总表!$F:$F,$A65,总计总表!BB:BB)</f>
        <v>0</v>
      </c>
      <c r="AV65">
        <f>SUMIF(总计总表!$F:$F,$A65,总计总表!BC:BC)</f>
        <v>0</v>
      </c>
      <c r="AW65">
        <f>SUMIF(总计总表!$F:$F,$A65,总计总表!BD:BD)</f>
        <v>0</v>
      </c>
      <c r="AX65">
        <f>SUMIF(总计总表!$F:$F,$A65,总计总表!BE:BE)</f>
        <v>0</v>
      </c>
      <c r="AY65">
        <f>SUMIF(总计总表!$F:$F,$A65,总计总表!BF:BF)</f>
        <v>-4.3499999999999996</v>
      </c>
      <c r="AZ65">
        <f>SUMIF(总计总表!$F:$F,$A65,总计总表!BG:BG)</f>
        <v>0</v>
      </c>
      <c r="BA65">
        <f>SUMIF(总计总表!$F:$F,$A65,总计总表!BH:BH)</f>
        <v>-28.274999999999999</v>
      </c>
      <c r="BB65">
        <f>SUMIF(总计总表!$F:$F,$A65,总计总表!BI:BI)</f>
        <v>0</v>
      </c>
      <c r="BC65">
        <f>SUMIF(总计总表!$F:$F,$A65,总计总表!BJ:BJ)</f>
        <v>0</v>
      </c>
      <c r="BD65">
        <f>SUMIF(总计总表!$F:$F,$A65,总计总表!BK:BK)</f>
        <v>0</v>
      </c>
      <c r="BE65">
        <f>SUMIF(总计总表!$F:$F,$A65,总计总表!BL:BL)</f>
        <v>0</v>
      </c>
      <c r="BF65">
        <f>SUMIF(总计总表!$F:$F,$A65,总计总表!BM:BM)</f>
        <v>0</v>
      </c>
      <c r="BG65">
        <f>SUMIF(总计总表!$F:$F,$A65,总计总表!BN:BN)</f>
        <v>0</v>
      </c>
      <c r="BH65">
        <f>SUMIF(总计总表!$F:$F,$A65,总计总表!BO:BO)</f>
        <v>0</v>
      </c>
      <c r="BI65">
        <f>SUMIF(总计总表!$F:$F,$A65,总计总表!BP:BP)</f>
        <v>0</v>
      </c>
      <c r="BJ65">
        <f>SUMIF(总计总表!$F:$F,$A65,总计总表!BQ:BQ)</f>
        <v>-28.274999999999999</v>
      </c>
      <c r="BK65">
        <f>SUMIF(总计总表!$F:$F,$A65,总计总表!BR:BR)</f>
        <v>0</v>
      </c>
      <c r="BL65">
        <f>SUMIF(总计总表!$F:$F,$A65,总计总表!BS:BS)</f>
        <v>0</v>
      </c>
      <c r="BM65">
        <f>SUMIF(总计总表!$F:$F,$A65,总计总表!BT:BT)</f>
        <v>0</v>
      </c>
      <c r="BN65">
        <f>SUMIF(总计总表!$F:$F,$A65,总计总表!BU:BU)</f>
        <v>0</v>
      </c>
      <c r="BO65">
        <f>SUMIF(总计总表!$F:$F,$A65,总计总表!BV:BV)</f>
        <v>0</v>
      </c>
      <c r="BP65">
        <f>SUMIF(总计总表!$F:$F,$A65,总计总表!BW:BW)</f>
        <v>0</v>
      </c>
      <c r="BQ65">
        <f>SUMIF(总计总表!$F:$F,$A65,总计总表!BX:BX)</f>
        <v>0</v>
      </c>
      <c r="BR65">
        <f>SUMIF(总计总表!$F:$F,$A65,总计总表!BY:BY)</f>
        <v>0</v>
      </c>
      <c r="BS65">
        <f>SUMIF(总计总表!$F:$F,$A65,总计总表!BZ:BZ)</f>
        <v>0</v>
      </c>
      <c r="BT65">
        <f>SUMIF(总计总表!$F:$F,$A65,总计总表!CA:CA)</f>
        <v>0</v>
      </c>
      <c r="BU65">
        <f>SUMIF(总计总表!$F:$F,$A65,总计总表!CB:CB)</f>
        <v>0</v>
      </c>
      <c r="BV65">
        <f>SUMIF(总计总表!$F:$F,$A65,总计总表!CC:CC)</f>
        <v>-28.274999999999999</v>
      </c>
      <c r="BW65">
        <f>SUMIF(总计总表!$F:$F,$A65,总计总表!CD:CD)</f>
        <v>0</v>
      </c>
      <c r="BX65">
        <f>SUMIF(总计总表!$F:$F,$A65,总计总表!CE:CE)</f>
        <v>0</v>
      </c>
      <c r="BY65">
        <f>SUMIF(总计总表!$F:$F,$A65,总计总表!CF:CF)</f>
        <v>0</v>
      </c>
      <c r="BZ65">
        <f>SUMIF(总计总表!$F:$F,$A65,总计总表!CG:CG)</f>
        <v>0</v>
      </c>
      <c r="CA65">
        <f>SUMIF(总计总表!$F:$F,$A65,总计总表!CH:CH)</f>
        <v>0</v>
      </c>
      <c r="CB65">
        <f>SUMIF(总计总表!$F:$F,$A65,总计总表!CI:CI)</f>
        <v>0</v>
      </c>
      <c r="CC65">
        <f>SUMIF(总计总表!$F:$F,$A65,总计总表!CJ:CJ)</f>
        <v>0</v>
      </c>
      <c r="CD65">
        <f>SUMIF(总计总表!$F:$F,$A65,总计总表!CK:CK)</f>
        <v>0</v>
      </c>
      <c r="CE65">
        <f>SUMIF(总计总表!$F:$F,$A65,总计总表!CL:CL)</f>
        <v>0</v>
      </c>
    </row>
    <row r="66" spans="1:83" x14ac:dyDescent="0.25">
      <c r="A66" s="24">
        <v>4938</v>
      </c>
      <c r="B66">
        <f>SUMIF(总计总表!F:F,A66,总计总表!I:I)</f>
        <v>0</v>
      </c>
      <c r="C66">
        <f>SUMIF(总计总表!F:F,A66,总计总表!J:J)</f>
        <v>0</v>
      </c>
      <c r="D66">
        <f>SUMIF(总计总表!$F:$F,$A66,总计总表!K:K)</f>
        <v>0</v>
      </c>
      <c r="E66">
        <f>SUMIF(总计总表!$F:$F,$A66,总计总表!L:L)</f>
        <v>0</v>
      </c>
      <c r="F66">
        <f>SUMIF(总计总表!$F:$F,$A66,总计总表!M:M)</f>
        <v>0</v>
      </c>
      <c r="G66">
        <f>SUMIF(总计总表!$F:$F,$A66,总计总表!N:N)</f>
        <v>0</v>
      </c>
      <c r="H66">
        <f>SUMIF(总计总表!$F:$F,$A66,总计总表!O:O)</f>
        <v>0</v>
      </c>
      <c r="I66">
        <f>SUMIF(总计总表!$F:$F,$A66,总计总表!P:P)</f>
        <v>0</v>
      </c>
      <c r="J66">
        <f>SUMIF(总计总表!$F:$F,$A66,总计总表!Q:Q)</f>
        <v>0</v>
      </c>
      <c r="K66">
        <f>SUMIF(总计总表!$F:$F,$A66,总计总表!R:R)</f>
        <v>0</v>
      </c>
      <c r="L66">
        <f>SUMIF(总计总表!$F:$F,$A66,总计总表!S:S)</f>
        <v>0</v>
      </c>
      <c r="M66">
        <f>SUMIF(总计总表!$F:$F,$A66,总计总表!T:T)</f>
        <v>0</v>
      </c>
      <c r="N66">
        <f>SUMIF(总计总表!$F:$F,$A66,总计总表!U:U)</f>
        <v>0</v>
      </c>
      <c r="O66">
        <f>SUMIF(总计总表!$F:$F,$A66,总计总表!V:V)</f>
        <v>0</v>
      </c>
      <c r="P66">
        <f>SUMIF(总计总表!$F:$F,$A66,总计总表!W:W)</f>
        <v>0</v>
      </c>
      <c r="Q66">
        <f>SUMIF(总计总表!$F:$F,$A66,总计总表!X:X)</f>
        <v>0</v>
      </c>
      <c r="R66">
        <f>SUMIF(总计总表!$F:$F,$A66,总计总表!Y:Y)</f>
        <v>0</v>
      </c>
      <c r="S66">
        <f>SUMIF(总计总表!$F:$F,$A66,总计总表!Z:Z)</f>
        <v>0</v>
      </c>
      <c r="T66">
        <f>SUMIF(总计总表!$F:$F,$A66,总计总表!AA:AA)</f>
        <v>0</v>
      </c>
      <c r="U66">
        <f>SUMIF(总计总表!$F:$F,$A66,总计总表!AB:AB)</f>
        <v>0</v>
      </c>
      <c r="V66">
        <f>SUMIF(总计总表!$F:$F,$A66,总计总表!AC:AC)</f>
        <v>0</v>
      </c>
      <c r="W66">
        <f>SUMIF(总计总表!$F:$F,$A66,总计总表!AD:AD)</f>
        <v>0</v>
      </c>
      <c r="X66">
        <f>SUMIF(总计总表!$F:$F,$A66,总计总表!AE:AE)</f>
        <v>0</v>
      </c>
      <c r="Y66">
        <f>SUMIF(总计总表!$F:$F,$A66,总计总表!AF:AF)</f>
        <v>0</v>
      </c>
      <c r="Z66">
        <f>SUMIF(总计总表!$F:$F,$A66,总计总表!AG:AG)</f>
        <v>0</v>
      </c>
      <c r="AA66">
        <f>SUMIF(总计总表!$F:$F,$A66,总计总表!AH:AH)</f>
        <v>0</v>
      </c>
      <c r="AB66">
        <f>SUMIF(总计总表!$F:$F,$A66,总计总表!AI:AI)</f>
        <v>0</v>
      </c>
      <c r="AC66">
        <f>SUMIF(总计总表!$F:$F,$A66,总计总表!AJ:AJ)</f>
        <v>0</v>
      </c>
      <c r="AD66">
        <f>SUMIF(总计总表!$F:$F,$A66,总计总表!AK:AK)</f>
        <v>0</v>
      </c>
      <c r="AE66">
        <f>SUMIF(总计总表!$F:$F,$A66,总计总表!AL:AL)</f>
        <v>0</v>
      </c>
      <c r="AF66">
        <f>SUMIF(总计总表!$F:$F,$A66,总计总表!AM:AM)</f>
        <v>0</v>
      </c>
      <c r="AG66">
        <f>SUMIF(总计总表!$F:$F,$A66,总计总表!AN:AN)</f>
        <v>0</v>
      </c>
      <c r="AH66">
        <f>SUMIF(总计总表!$F:$F,$A66,总计总表!AO:AO)</f>
        <v>0</v>
      </c>
      <c r="AI66">
        <f>SUMIF(总计总表!$F:$F,$A66,总计总表!AP:AP)</f>
        <v>0</v>
      </c>
      <c r="AJ66">
        <f>SUMIF(总计总表!$F:$F,$A66,总计总表!AQ:AQ)</f>
        <v>0</v>
      </c>
      <c r="AK66">
        <f>SUMIF(总计总表!$F:$F,$A66,总计总表!AR:AR)</f>
        <v>0</v>
      </c>
      <c r="AL66">
        <f>SUMIF(总计总表!$F:$F,$A66,总计总表!AS:AS)</f>
        <v>0</v>
      </c>
      <c r="AM66">
        <f>SUMIF(总计总表!$F:$F,$A66,总计总表!AT:AT)</f>
        <v>0</v>
      </c>
      <c r="AN66">
        <f>SUMIF(总计总表!$F:$F,$A66,总计总表!AU:AU)</f>
        <v>0</v>
      </c>
      <c r="AO66">
        <f>SUMIF(总计总表!$F:$F,$A66,总计总表!AV:AV)</f>
        <v>0</v>
      </c>
      <c r="AP66">
        <f>SUMIF(总计总表!$F:$F,$A66,总计总表!AW:AW)</f>
        <v>0</v>
      </c>
      <c r="AQ66">
        <f>SUMIF(总计总表!$F:$F,$A66,总计总表!AX:AX)</f>
        <v>-2.47E-2</v>
      </c>
      <c r="AR66">
        <f>SUMIF(总计总表!$F:$F,$A66,总计总表!AY:AY)</f>
        <v>0</v>
      </c>
      <c r="AS66">
        <f>SUMIF(总计总表!$F:$F,$A66,总计总表!AZ:AZ)</f>
        <v>-4.9499999999999993</v>
      </c>
      <c r="AT66">
        <f>SUMIF(总计总表!$F:$F,$A66,总计总表!BA:BA)</f>
        <v>0</v>
      </c>
      <c r="AU66">
        <f>SUMIF(总计总表!$F:$F,$A66,总计总表!BB:BB)</f>
        <v>0</v>
      </c>
      <c r="AV66">
        <f>SUMIF(总计总表!$F:$F,$A66,总计总表!BC:BC)</f>
        <v>0</v>
      </c>
      <c r="AW66">
        <f>SUMIF(总计总表!$F:$F,$A66,总计总表!BD:BD)</f>
        <v>0</v>
      </c>
      <c r="AX66">
        <f>SUMIF(总计总表!$F:$F,$A66,总计总表!BE:BE)</f>
        <v>0</v>
      </c>
      <c r="AY66">
        <f>SUMIF(总计总表!$F:$F,$A66,总计总表!BF:BF)</f>
        <v>-4.9746999999999995</v>
      </c>
      <c r="AZ66">
        <f>SUMIF(总计总表!$F:$F,$A66,总计总表!BG:BG)</f>
        <v>0</v>
      </c>
      <c r="BA66">
        <f>SUMIF(总计总表!$F:$F,$A66,总计总表!BH:BH)</f>
        <v>-32.335549999999998</v>
      </c>
      <c r="BB66">
        <f>SUMIF(总计总表!$F:$F,$A66,总计总表!BI:BI)</f>
        <v>0</v>
      </c>
      <c r="BC66">
        <f>SUMIF(总计总表!$F:$F,$A66,总计总表!BJ:BJ)</f>
        <v>0</v>
      </c>
      <c r="BD66">
        <f>SUMIF(总计总表!$F:$F,$A66,总计总表!BK:BK)</f>
        <v>0</v>
      </c>
      <c r="BE66">
        <f>SUMIF(总计总表!$F:$F,$A66,总计总表!BL:BL)</f>
        <v>0</v>
      </c>
      <c r="BF66">
        <f>SUMIF(总计总表!$F:$F,$A66,总计总表!BM:BM)</f>
        <v>0</v>
      </c>
      <c r="BG66">
        <f>SUMIF(总计总表!$F:$F,$A66,总计总表!BN:BN)</f>
        <v>0</v>
      </c>
      <c r="BH66">
        <f>SUMIF(总计总表!$F:$F,$A66,总计总表!BO:BO)</f>
        <v>0</v>
      </c>
      <c r="BI66">
        <f>SUMIF(总计总表!$F:$F,$A66,总计总表!BP:BP)</f>
        <v>0</v>
      </c>
      <c r="BJ66">
        <f>SUMIF(总计总表!$F:$F,$A66,总计总表!BQ:BQ)</f>
        <v>-32.335549999999998</v>
      </c>
      <c r="BK66">
        <f>SUMIF(总计总表!$F:$F,$A66,总计总表!BR:BR)</f>
        <v>0</v>
      </c>
      <c r="BL66">
        <f>SUMIF(总计总表!$F:$F,$A66,总计总表!BS:BS)</f>
        <v>0</v>
      </c>
      <c r="BM66">
        <f>SUMIF(总计总表!$F:$F,$A66,总计总表!BT:BT)</f>
        <v>0</v>
      </c>
      <c r="BN66">
        <f>SUMIF(总计总表!$F:$F,$A66,总计总表!BU:BU)</f>
        <v>0</v>
      </c>
      <c r="BO66">
        <f>SUMIF(总计总表!$F:$F,$A66,总计总表!BV:BV)</f>
        <v>0</v>
      </c>
      <c r="BP66">
        <f>SUMIF(总计总表!$F:$F,$A66,总计总表!BW:BW)</f>
        <v>0</v>
      </c>
      <c r="BQ66">
        <f>SUMIF(总计总表!$F:$F,$A66,总计总表!BX:BX)</f>
        <v>0</v>
      </c>
      <c r="BR66">
        <f>SUMIF(总计总表!$F:$F,$A66,总计总表!BY:BY)</f>
        <v>0</v>
      </c>
      <c r="BS66">
        <f>SUMIF(总计总表!$F:$F,$A66,总计总表!BZ:BZ)</f>
        <v>0</v>
      </c>
      <c r="BT66">
        <f>SUMIF(总计总表!$F:$F,$A66,总计总表!CA:CA)</f>
        <v>0</v>
      </c>
      <c r="BU66">
        <f>SUMIF(总计总表!$F:$F,$A66,总计总表!CB:CB)</f>
        <v>0</v>
      </c>
      <c r="BV66">
        <f>SUMIF(总计总表!$F:$F,$A66,总计总表!CC:CC)</f>
        <v>-32.335549999999998</v>
      </c>
      <c r="BW66">
        <f>SUMIF(总计总表!$F:$F,$A66,总计总表!CD:CD)</f>
        <v>0</v>
      </c>
      <c r="BX66">
        <f>SUMIF(总计总表!$F:$F,$A66,总计总表!CE:CE)</f>
        <v>0</v>
      </c>
      <c r="BY66">
        <f>SUMIF(总计总表!$F:$F,$A66,总计总表!CF:CF)</f>
        <v>0</v>
      </c>
      <c r="BZ66">
        <f>SUMIF(总计总表!$F:$F,$A66,总计总表!CG:CG)</f>
        <v>0</v>
      </c>
      <c r="CA66">
        <f>SUMIF(总计总表!$F:$F,$A66,总计总表!CH:CH)</f>
        <v>0</v>
      </c>
      <c r="CB66">
        <f>SUMIF(总计总表!$F:$F,$A66,总计总表!CI:CI)</f>
        <v>0</v>
      </c>
      <c r="CC66">
        <f>SUMIF(总计总表!$F:$F,$A66,总计总表!CJ:CJ)</f>
        <v>0</v>
      </c>
      <c r="CD66">
        <f>SUMIF(总计总表!$F:$F,$A66,总计总表!CK:CK)</f>
        <v>0</v>
      </c>
      <c r="CE66">
        <f>SUMIF(总计总表!$F:$F,$A66,总计总表!CL:CL)</f>
        <v>0</v>
      </c>
    </row>
    <row r="67" spans="1:83" x14ac:dyDescent="0.25">
      <c r="A67" s="24">
        <v>4940</v>
      </c>
      <c r="B67">
        <f>SUMIF(总计总表!F:F,A67,总计总表!I:I)</f>
        <v>0</v>
      </c>
      <c r="C67">
        <f>SUMIF(总计总表!F:F,A67,总计总表!J:J)</f>
        <v>0</v>
      </c>
      <c r="D67">
        <f>SUMIF(总计总表!$F:$F,$A67,总计总表!K:K)</f>
        <v>0</v>
      </c>
      <c r="E67">
        <f>SUMIF(总计总表!$F:$F,$A67,总计总表!L:L)</f>
        <v>0</v>
      </c>
      <c r="F67">
        <f>SUMIF(总计总表!$F:$F,$A67,总计总表!M:M)</f>
        <v>0</v>
      </c>
      <c r="G67">
        <f>SUMIF(总计总表!$F:$F,$A67,总计总表!N:N)</f>
        <v>0</v>
      </c>
      <c r="H67">
        <f>SUMIF(总计总表!$F:$F,$A67,总计总表!O:O)</f>
        <v>0</v>
      </c>
      <c r="I67">
        <f>SUMIF(总计总表!$F:$F,$A67,总计总表!P:P)</f>
        <v>0</v>
      </c>
      <c r="J67">
        <f>SUMIF(总计总表!$F:$F,$A67,总计总表!Q:Q)</f>
        <v>0</v>
      </c>
      <c r="K67">
        <f>SUMIF(总计总表!$F:$F,$A67,总计总表!R:R)</f>
        <v>0</v>
      </c>
      <c r="L67">
        <f>SUMIF(总计总表!$F:$F,$A67,总计总表!S:S)</f>
        <v>0</v>
      </c>
      <c r="M67">
        <f>SUMIF(总计总表!$F:$F,$A67,总计总表!T:T)</f>
        <v>0</v>
      </c>
      <c r="N67">
        <f>SUMIF(总计总表!$F:$F,$A67,总计总表!U:U)</f>
        <v>0</v>
      </c>
      <c r="O67">
        <f>SUMIF(总计总表!$F:$F,$A67,总计总表!V:V)</f>
        <v>0</v>
      </c>
      <c r="P67">
        <f>SUMIF(总计总表!$F:$F,$A67,总计总表!W:W)</f>
        <v>0</v>
      </c>
      <c r="Q67">
        <f>SUMIF(总计总表!$F:$F,$A67,总计总表!X:X)</f>
        <v>0</v>
      </c>
      <c r="R67">
        <f>SUMIF(总计总表!$F:$F,$A67,总计总表!Y:Y)</f>
        <v>0</v>
      </c>
      <c r="S67">
        <f>SUMIF(总计总表!$F:$F,$A67,总计总表!Z:Z)</f>
        <v>0</v>
      </c>
      <c r="T67">
        <f>SUMIF(总计总表!$F:$F,$A67,总计总表!AA:AA)</f>
        <v>0</v>
      </c>
      <c r="U67">
        <f>SUMIF(总计总表!$F:$F,$A67,总计总表!AB:AB)</f>
        <v>0</v>
      </c>
      <c r="V67">
        <f>SUMIF(总计总表!$F:$F,$A67,总计总表!AC:AC)</f>
        <v>0</v>
      </c>
      <c r="W67">
        <f>SUMIF(总计总表!$F:$F,$A67,总计总表!AD:AD)</f>
        <v>0</v>
      </c>
      <c r="X67">
        <f>SUMIF(总计总表!$F:$F,$A67,总计总表!AE:AE)</f>
        <v>0</v>
      </c>
      <c r="Y67">
        <f>SUMIF(总计总表!$F:$F,$A67,总计总表!AF:AF)</f>
        <v>0</v>
      </c>
      <c r="Z67">
        <f>SUMIF(总计总表!$F:$F,$A67,总计总表!AG:AG)</f>
        <v>0</v>
      </c>
      <c r="AA67">
        <f>SUMIF(总计总表!$F:$F,$A67,总计总表!AH:AH)</f>
        <v>0</v>
      </c>
      <c r="AB67">
        <f>SUMIF(总计总表!$F:$F,$A67,总计总表!AI:AI)</f>
        <v>0</v>
      </c>
      <c r="AC67">
        <f>SUMIF(总计总表!$F:$F,$A67,总计总表!AJ:AJ)</f>
        <v>0</v>
      </c>
      <c r="AD67">
        <f>SUMIF(总计总表!$F:$F,$A67,总计总表!AK:AK)</f>
        <v>0</v>
      </c>
      <c r="AE67">
        <f>SUMIF(总计总表!$F:$F,$A67,总计总表!AL:AL)</f>
        <v>0</v>
      </c>
      <c r="AF67">
        <f>SUMIF(总计总表!$F:$F,$A67,总计总表!AM:AM)</f>
        <v>0</v>
      </c>
      <c r="AG67">
        <f>SUMIF(总计总表!$F:$F,$A67,总计总表!AN:AN)</f>
        <v>0</v>
      </c>
      <c r="AH67">
        <f>SUMIF(总计总表!$F:$F,$A67,总计总表!AO:AO)</f>
        <v>0</v>
      </c>
      <c r="AI67">
        <f>SUMIF(总计总表!$F:$F,$A67,总计总表!AP:AP)</f>
        <v>0</v>
      </c>
      <c r="AJ67">
        <f>SUMIF(总计总表!$F:$F,$A67,总计总表!AQ:AQ)</f>
        <v>0</v>
      </c>
      <c r="AK67">
        <f>SUMIF(总计总表!$F:$F,$A67,总计总表!AR:AR)</f>
        <v>0</v>
      </c>
      <c r="AL67">
        <f>SUMIF(总计总表!$F:$F,$A67,总计总表!AS:AS)</f>
        <v>0</v>
      </c>
      <c r="AM67">
        <f>SUMIF(总计总表!$F:$F,$A67,总计总表!AT:AT)</f>
        <v>0</v>
      </c>
      <c r="AN67">
        <f>SUMIF(总计总表!$F:$F,$A67,总计总表!AU:AU)</f>
        <v>0</v>
      </c>
      <c r="AO67">
        <f>SUMIF(总计总表!$F:$F,$A67,总计总表!AV:AV)</f>
        <v>0</v>
      </c>
      <c r="AP67">
        <f>SUMIF(总计总表!$F:$F,$A67,总计总表!AW:AW)</f>
        <v>0</v>
      </c>
      <c r="AQ67">
        <f>SUMIF(总计总表!$F:$F,$A67,总计总表!AX:AX)</f>
        <v>0</v>
      </c>
      <c r="AR67">
        <f>SUMIF(总计总表!$F:$F,$A67,总计总表!AY:AY)</f>
        <v>0</v>
      </c>
      <c r="AS67">
        <f>SUMIF(总计总表!$F:$F,$A67,总计总表!AZ:AZ)</f>
        <v>-6</v>
      </c>
      <c r="AT67">
        <f>SUMIF(总计总表!$F:$F,$A67,总计总表!BA:BA)</f>
        <v>0</v>
      </c>
      <c r="AU67">
        <f>SUMIF(总计总表!$F:$F,$A67,总计总表!BB:BB)</f>
        <v>0</v>
      </c>
      <c r="AV67">
        <f>SUMIF(总计总表!$F:$F,$A67,总计总表!BC:BC)</f>
        <v>0</v>
      </c>
      <c r="AW67">
        <f>SUMIF(总计总表!$F:$F,$A67,总计总表!BD:BD)</f>
        <v>0</v>
      </c>
      <c r="AX67">
        <f>SUMIF(总计总表!$F:$F,$A67,总计总表!BE:BE)</f>
        <v>0</v>
      </c>
      <c r="AY67">
        <f>SUMIF(总计总表!$F:$F,$A67,总计总表!BF:BF)</f>
        <v>-6</v>
      </c>
      <c r="AZ67">
        <f>SUMIF(总计总表!$F:$F,$A67,总计总表!BG:BG)</f>
        <v>0</v>
      </c>
      <c r="BA67">
        <f>SUMIF(总计总表!$F:$F,$A67,总计总表!BH:BH)</f>
        <v>-39</v>
      </c>
      <c r="BB67">
        <f>SUMIF(总计总表!$F:$F,$A67,总计总表!BI:BI)</f>
        <v>0</v>
      </c>
      <c r="BC67">
        <f>SUMIF(总计总表!$F:$F,$A67,总计总表!BJ:BJ)</f>
        <v>0</v>
      </c>
      <c r="BD67">
        <f>SUMIF(总计总表!$F:$F,$A67,总计总表!BK:BK)</f>
        <v>0</v>
      </c>
      <c r="BE67">
        <f>SUMIF(总计总表!$F:$F,$A67,总计总表!BL:BL)</f>
        <v>0</v>
      </c>
      <c r="BF67">
        <f>SUMIF(总计总表!$F:$F,$A67,总计总表!BM:BM)</f>
        <v>0</v>
      </c>
      <c r="BG67">
        <f>SUMIF(总计总表!$F:$F,$A67,总计总表!BN:BN)</f>
        <v>0</v>
      </c>
      <c r="BH67">
        <f>SUMIF(总计总表!$F:$F,$A67,总计总表!BO:BO)</f>
        <v>0</v>
      </c>
      <c r="BI67">
        <f>SUMIF(总计总表!$F:$F,$A67,总计总表!BP:BP)</f>
        <v>0</v>
      </c>
      <c r="BJ67">
        <f>SUMIF(总计总表!$F:$F,$A67,总计总表!BQ:BQ)</f>
        <v>-39</v>
      </c>
      <c r="BK67">
        <f>SUMIF(总计总表!$F:$F,$A67,总计总表!BR:BR)</f>
        <v>0</v>
      </c>
      <c r="BL67">
        <f>SUMIF(总计总表!$F:$F,$A67,总计总表!BS:BS)</f>
        <v>0</v>
      </c>
      <c r="BM67">
        <f>SUMIF(总计总表!$F:$F,$A67,总计总表!BT:BT)</f>
        <v>0</v>
      </c>
      <c r="BN67">
        <f>SUMIF(总计总表!$F:$F,$A67,总计总表!BU:BU)</f>
        <v>0</v>
      </c>
      <c r="BO67">
        <f>SUMIF(总计总表!$F:$F,$A67,总计总表!BV:BV)</f>
        <v>0</v>
      </c>
      <c r="BP67">
        <f>SUMIF(总计总表!$F:$F,$A67,总计总表!BW:BW)</f>
        <v>0</v>
      </c>
      <c r="BQ67">
        <f>SUMIF(总计总表!$F:$F,$A67,总计总表!BX:BX)</f>
        <v>0</v>
      </c>
      <c r="BR67">
        <f>SUMIF(总计总表!$F:$F,$A67,总计总表!BY:BY)</f>
        <v>0</v>
      </c>
      <c r="BS67">
        <f>SUMIF(总计总表!$F:$F,$A67,总计总表!BZ:BZ)</f>
        <v>0</v>
      </c>
      <c r="BT67">
        <f>SUMIF(总计总表!$F:$F,$A67,总计总表!CA:CA)</f>
        <v>0</v>
      </c>
      <c r="BU67">
        <f>SUMIF(总计总表!$F:$F,$A67,总计总表!CB:CB)</f>
        <v>0</v>
      </c>
      <c r="BV67">
        <f>SUMIF(总计总表!$F:$F,$A67,总计总表!CC:CC)</f>
        <v>-39</v>
      </c>
      <c r="BW67">
        <f>SUMIF(总计总表!$F:$F,$A67,总计总表!CD:CD)</f>
        <v>0</v>
      </c>
      <c r="BX67">
        <f>SUMIF(总计总表!$F:$F,$A67,总计总表!CE:CE)</f>
        <v>0</v>
      </c>
      <c r="BY67">
        <f>SUMIF(总计总表!$F:$F,$A67,总计总表!CF:CF)</f>
        <v>0</v>
      </c>
      <c r="BZ67">
        <f>SUMIF(总计总表!$F:$F,$A67,总计总表!CG:CG)</f>
        <v>0</v>
      </c>
      <c r="CA67">
        <f>SUMIF(总计总表!$F:$F,$A67,总计总表!CH:CH)</f>
        <v>0</v>
      </c>
      <c r="CB67">
        <f>SUMIF(总计总表!$F:$F,$A67,总计总表!CI:CI)</f>
        <v>0</v>
      </c>
      <c r="CC67">
        <f>SUMIF(总计总表!$F:$F,$A67,总计总表!CJ:CJ)</f>
        <v>0</v>
      </c>
      <c r="CD67">
        <f>SUMIF(总计总表!$F:$F,$A67,总计总表!CK:CK)</f>
        <v>0</v>
      </c>
      <c r="CE67">
        <f>SUMIF(总计总表!$F:$F,$A67,总计总表!CL:CL)</f>
        <v>0</v>
      </c>
    </row>
    <row r="68" spans="1:83" x14ac:dyDescent="0.25">
      <c r="A68" s="24">
        <v>4944</v>
      </c>
      <c r="B68">
        <f>SUMIF(总计总表!F:F,A68,总计总表!I:I)</f>
        <v>0</v>
      </c>
      <c r="C68">
        <f>SUMIF(总计总表!F:F,A68,总计总表!J:J)</f>
        <v>0</v>
      </c>
      <c r="D68">
        <f>SUMIF(总计总表!$F:$F,$A68,总计总表!K:K)</f>
        <v>0</v>
      </c>
      <c r="E68">
        <f>SUMIF(总计总表!$F:$F,$A68,总计总表!L:L)</f>
        <v>0</v>
      </c>
      <c r="F68">
        <f>SUMIF(总计总表!$F:$F,$A68,总计总表!M:M)</f>
        <v>0</v>
      </c>
      <c r="G68">
        <f>SUMIF(总计总表!$F:$F,$A68,总计总表!N:N)</f>
        <v>0</v>
      </c>
      <c r="H68">
        <f>SUMIF(总计总表!$F:$F,$A68,总计总表!O:O)</f>
        <v>0</v>
      </c>
      <c r="I68">
        <f>SUMIF(总计总表!$F:$F,$A68,总计总表!P:P)</f>
        <v>0</v>
      </c>
      <c r="J68">
        <f>SUMIF(总计总表!$F:$F,$A68,总计总表!Q:Q)</f>
        <v>0</v>
      </c>
      <c r="K68">
        <f>SUMIF(总计总表!$F:$F,$A68,总计总表!R:R)</f>
        <v>0</v>
      </c>
      <c r="L68">
        <f>SUMIF(总计总表!$F:$F,$A68,总计总表!S:S)</f>
        <v>0</v>
      </c>
      <c r="M68">
        <f>SUMIF(总计总表!$F:$F,$A68,总计总表!T:T)</f>
        <v>0</v>
      </c>
      <c r="N68">
        <f>SUMIF(总计总表!$F:$F,$A68,总计总表!U:U)</f>
        <v>0</v>
      </c>
      <c r="O68">
        <f>SUMIF(总计总表!$F:$F,$A68,总计总表!V:V)</f>
        <v>0</v>
      </c>
      <c r="P68">
        <f>SUMIF(总计总表!$F:$F,$A68,总计总表!W:W)</f>
        <v>0</v>
      </c>
      <c r="Q68">
        <f>SUMIF(总计总表!$F:$F,$A68,总计总表!X:X)</f>
        <v>0</v>
      </c>
      <c r="R68">
        <f>SUMIF(总计总表!$F:$F,$A68,总计总表!Y:Y)</f>
        <v>0</v>
      </c>
      <c r="S68">
        <f>SUMIF(总计总表!$F:$F,$A68,总计总表!Z:Z)</f>
        <v>0</v>
      </c>
      <c r="T68">
        <f>SUMIF(总计总表!$F:$F,$A68,总计总表!AA:AA)</f>
        <v>0</v>
      </c>
      <c r="U68">
        <f>SUMIF(总计总表!$F:$F,$A68,总计总表!AB:AB)</f>
        <v>0</v>
      </c>
      <c r="V68">
        <f>SUMIF(总计总表!$F:$F,$A68,总计总表!AC:AC)</f>
        <v>0</v>
      </c>
      <c r="W68">
        <f>SUMIF(总计总表!$F:$F,$A68,总计总表!AD:AD)</f>
        <v>0</v>
      </c>
      <c r="X68">
        <f>SUMIF(总计总表!$F:$F,$A68,总计总表!AE:AE)</f>
        <v>0</v>
      </c>
      <c r="Y68">
        <f>SUMIF(总计总表!$F:$F,$A68,总计总表!AF:AF)</f>
        <v>0</v>
      </c>
      <c r="Z68">
        <f>SUMIF(总计总表!$F:$F,$A68,总计总表!AG:AG)</f>
        <v>0</v>
      </c>
      <c r="AA68">
        <f>SUMIF(总计总表!$F:$F,$A68,总计总表!AH:AH)</f>
        <v>0</v>
      </c>
      <c r="AB68">
        <f>SUMIF(总计总表!$F:$F,$A68,总计总表!AI:AI)</f>
        <v>0</v>
      </c>
      <c r="AC68">
        <f>SUMIF(总计总表!$F:$F,$A68,总计总表!AJ:AJ)</f>
        <v>0</v>
      </c>
      <c r="AD68">
        <f>SUMIF(总计总表!$F:$F,$A68,总计总表!AK:AK)</f>
        <v>0</v>
      </c>
      <c r="AE68">
        <f>SUMIF(总计总表!$F:$F,$A68,总计总表!AL:AL)</f>
        <v>0</v>
      </c>
      <c r="AF68">
        <f>SUMIF(总计总表!$F:$F,$A68,总计总表!AM:AM)</f>
        <v>0</v>
      </c>
      <c r="AG68">
        <f>SUMIF(总计总表!$F:$F,$A68,总计总表!AN:AN)</f>
        <v>0</v>
      </c>
      <c r="AH68">
        <f>SUMIF(总计总表!$F:$F,$A68,总计总表!AO:AO)</f>
        <v>0</v>
      </c>
      <c r="AI68">
        <f>SUMIF(总计总表!$F:$F,$A68,总计总表!AP:AP)</f>
        <v>0</v>
      </c>
      <c r="AJ68">
        <f>SUMIF(总计总表!$F:$F,$A68,总计总表!AQ:AQ)</f>
        <v>0</v>
      </c>
      <c r="AK68">
        <f>SUMIF(总计总表!$F:$F,$A68,总计总表!AR:AR)</f>
        <v>0</v>
      </c>
      <c r="AL68">
        <f>SUMIF(总计总表!$F:$F,$A68,总计总表!AS:AS)</f>
        <v>0</v>
      </c>
      <c r="AM68">
        <f>SUMIF(总计总表!$F:$F,$A68,总计总表!AT:AT)</f>
        <v>0</v>
      </c>
      <c r="AN68">
        <f>SUMIF(总计总表!$F:$F,$A68,总计总表!AU:AU)</f>
        <v>0</v>
      </c>
      <c r="AO68">
        <f>SUMIF(总计总表!$F:$F,$A68,总计总表!AV:AV)</f>
        <v>0</v>
      </c>
      <c r="AP68">
        <f>SUMIF(总计总表!$F:$F,$A68,总计总表!AW:AW)</f>
        <v>0</v>
      </c>
      <c r="AQ68">
        <f>SUMIF(总计总表!$F:$F,$A68,总计总表!AX:AX)</f>
        <v>0</v>
      </c>
      <c r="AR68">
        <f>SUMIF(总计总表!$F:$F,$A68,总计总表!AY:AY)</f>
        <v>0</v>
      </c>
      <c r="AS68">
        <f>SUMIF(总计总表!$F:$F,$A68,总计总表!AZ:AZ)</f>
        <v>-9.3000000000000007</v>
      </c>
      <c r="AT68">
        <f>SUMIF(总计总表!$F:$F,$A68,总计总表!BA:BA)</f>
        <v>0</v>
      </c>
      <c r="AU68">
        <f>SUMIF(总计总表!$F:$F,$A68,总计总表!BB:BB)</f>
        <v>0</v>
      </c>
      <c r="AV68">
        <f>SUMIF(总计总表!$F:$F,$A68,总计总表!BC:BC)</f>
        <v>0</v>
      </c>
      <c r="AW68">
        <f>SUMIF(总计总表!$F:$F,$A68,总计总表!BD:BD)</f>
        <v>0</v>
      </c>
      <c r="AX68">
        <f>SUMIF(总计总表!$F:$F,$A68,总计总表!BE:BE)</f>
        <v>0</v>
      </c>
      <c r="AY68">
        <f>SUMIF(总计总表!$F:$F,$A68,总计总表!BF:BF)</f>
        <v>-9.3000000000000007</v>
      </c>
      <c r="AZ68">
        <f>SUMIF(总计总表!$F:$F,$A68,总计总表!BG:BG)</f>
        <v>0</v>
      </c>
      <c r="BA68">
        <f>SUMIF(总计总表!$F:$F,$A68,总计总表!BH:BH)</f>
        <v>-60.449999999999996</v>
      </c>
      <c r="BB68">
        <f>SUMIF(总计总表!$F:$F,$A68,总计总表!BI:BI)</f>
        <v>0</v>
      </c>
      <c r="BC68">
        <f>SUMIF(总计总表!$F:$F,$A68,总计总表!BJ:BJ)</f>
        <v>0</v>
      </c>
      <c r="BD68">
        <f>SUMIF(总计总表!$F:$F,$A68,总计总表!BK:BK)</f>
        <v>0</v>
      </c>
      <c r="BE68">
        <f>SUMIF(总计总表!$F:$F,$A68,总计总表!BL:BL)</f>
        <v>0</v>
      </c>
      <c r="BF68">
        <f>SUMIF(总计总表!$F:$F,$A68,总计总表!BM:BM)</f>
        <v>0</v>
      </c>
      <c r="BG68">
        <f>SUMIF(总计总表!$F:$F,$A68,总计总表!BN:BN)</f>
        <v>0</v>
      </c>
      <c r="BH68">
        <f>SUMIF(总计总表!$F:$F,$A68,总计总表!BO:BO)</f>
        <v>0</v>
      </c>
      <c r="BI68">
        <f>SUMIF(总计总表!$F:$F,$A68,总计总表!BP:BP)</f>
        <v>0</v>
      </c>
      <c r="BJ68">
        <f>SUMIF(总计总表!$F:$F,$A68,总计总表!BQ:BQ)</f>
        <v>-60.449999999999996</v>
      </c>
      <c r="BK68">
        <f>SUMIF(总计总表!$F:$F,$A68,总计总表!BR:BR)</f>
        <v>0</v>
      </c>
      <c r="BL68">
        <f>SUMIF(总计总表!$F:$F,$A68,总计总表!BS:BS)</f>
        <v>0</v>
      </c>
      <c r="BM68">
        <f>SUMIF(总计总表!$F:$F,$A68,总计总表!BT:BT)</f>
        <v>0</v>
      </c>
      <c r="BN68">
        <f>SUMIF(总计总表!$F:$F,$A68,总计总表!BU:BU)</f>
        <v>0</v>
      </c>
      <c r="BO68">
        <f>SUMIF(总计总表!$F:$F,$A68,总计总表!BV:BV)</f>
        <v>0</v>
      </c>
      <c r="BP68">
        <f>SUMIF(总计总表!$F:$F,$A68,总计总表!BW:BW)</f>
        <v>0</v>
      </c>
      <c r="BQ68">
        <f>SUMIF(总计总表!$F:$F,$A68,总计总表!BX:BX)</f>
        <v>0</v>
      </c>
      <c r="BR68">
        <f>SUMIF(总计总表!$F:$F,$A68,总计总表!BY:BY)</f>
        <v>0</v>
      </c>
      <c r="BS68">
        <f>SUMIF(总计总表!$F:$F,$A68,总计总表!BZ:BZ)</f>
        <v>0</v>
      </c>
      <c r="BT68">
        <f>SUMIF(总计总表!$F:$F,$A68,总计总表!CA:CA)</f>
        <v>0</v>
      </c>
      <c r="BU68">
        <f>SUMIF(总计总表!$F:$F,$A68,总计总表!CB:CB)</f>
        <v>0</v>
      </c>
      <c r="BV68">
        <f>SUMIF(总计总表!$F:$F,$A68,总计总表!CC:CC)</f>
        <v>-60.449999999999996</v>
      </c>
      <c r="BW68">
        <f>SUMIF(总计总表!$F:$F,$A68,总计总表!CD:CD)</f>
        <v>0</v>
      </c>
      <c r="BX68">
        <f>SUMIF(总计总表!$F:$F,$A68,总计总表!CE:CE)</f>
        <v>0</v>
      </c>
      <c r="BY68">
        <f>SUMIF(总计总表!$F:$F,$A68,总计总表!CF:CF)</f>
        <v>0</v>
      </c>
      <c r="BZ68">
        <f>SUMIF(总计总表!$F:$F,$A68,总计总表!CG:CG)</f>
        <v>0</v>
      </c>
      <c r="CA68">
        <f>SUMIF(总计总表!$F:$F,$A68,总计总表!CH:CH)</f>
        <v>0</v>
      </c>
      <c r="CB68">
        <f>SUMIF(总计总表!$F:$F,$A68,总计总表!CI:CI)</f>
        <v>0</v>
      </c>
      <c r="CC68">
        <f>SUMIF(总计总表!$F:$F,$A68,总计总表!CJ:CJ)</f>
        <v>0</v>
      </c>
      <c r="CD68">
        <f>SUMIF(总计总表!$F:$F,$A68,总计总表!CK:CK)</f>
        <v>0</v>
      </c>
      <c r="CE68">
        <f>SUMIF(总计总表!$F:$F,$A68,总计总表!CL:CL)</f>
        <v>0</v>
      </c>
    </row>
    <row r="69" spans="1:83" x14ac:dyDescent="0.25">
      <c r="A69" s="24">
        <v>6374</v>
      </c>
      <c r="B69">
        <f>SUMIF(总计总表!F:F,A69,总计总表!I:I)</f>
        <v>0</v>
      </c>
      <c r="C69">
        <f>SUMIF(总计总表!F:F,A69,总计总表!J:J)</f>
        <v>0</v>
      </c>
      <c r="D69">
        <f>SUMIF(总计总表!$F:$F,$A69,总计总表!K:K)</f>
        <v>0</v>
      </c>
      <c r="E69">
        <f>SUMIF(总计总表!$F:$F,$A69,总计总表!L:L)</f>
        <v>0</v>
      </c>
      <c r="F69">
        <f>SUMIF(总计总表!$F:$F,$A69,总计总表!M:M)</f>
        <v>0</v>
      </c>
      <c r="G69">
        <f>SUMIF(总计总表!$F:$F,$A69,总计总表!N:N)</f>
        <v>0</v>
      </c>
      <c r="H69">
        <f>SUMIF(总计总表!$F:$F,$A69,总计总表!O:O)</f>
        <v>0</v>
      </c>
      <c r="I69">
        <f>SUMIF(总计总表!$F:$F,$A69,总计总表!P:P)</f>
        <v>0</v>
      </c>
      <c r="J69">
        <f>SUMIF(总计总表!$F:$F,$A69,总计总表!Q:Q)</f>
        <v>0</v>
      </c>
      <c r="K69">
        <f>SUMIF(总计总表!$F:$F,$A69,总计总表!R:R)</f>
        <v>0</v>
      </c>
      <c r="L69">
        <f>SUMIF(总计总表!$F:$F,$A69,总计总表!S:S)</f>
        <v>0</v>
      </c>
      <c r="M69">
        <f>SUMIF(总计总表!$F:$F,$A69,总计总表!T:T)</f>
        <v>0</v>
      </c>
      <c r="N69">
        <f>SUMIF(总计总表!$F:$F,$A69,总计总表!U:U)</f>
        <v>0</v>
      </c>
      <c r="O69">
        <f>SUMIF(总计总表!$F:$F,$A69,总计总表!V:V)</f>
        <v>0</v>
      </c>
      <c r="P69">
        <f>SUMIF(总计总表!$F:$F,$A69,总计总表!W:W)</f>
        <v>0</v>
      </c>
      <c r="Q69">
        <f>SUMIF(总计总表!$F:$F,$A69,总计总表!X:X)</f>
        <v>0</v>
      </c>
      <c r="R69">
        <f>SUMIF(总计总表!$F:$F,$A69,总计总表!Y:Y)</f>
        <v>0</v>
      </c>
      <c r="S69">
        <f>SUMIF(总计总表!$F:$F,$A69,总计总表!Z:Z)</f>
        <v>0</v>
      </c>
      <c r="T69">
        <f>SUMIF(总计总表!$F:$F,$A69,总计总表!AA:AA)</f>
        <v>0</v>
      </c>
      <c r="U69">
        <f>SUMIF(总计总表!$F:$F,$A69,总计总表!AB:AB)</f>
        <v>0</v>
      </c>
      <c r="V69">
        <f>SUMIF(总计总表!$F:$F,$A69,总计总表!AC:AC)</f>
        <v>0</v>
      </c>
      <c r="W69">
        <f>SUMIF(总计总表!$F:$F,$A69,总计总表!AD:AD)</f>
        <v>0</v>
      </c>
      <c r="X69">
        <f>SUMIF(总计总表!$F:$F,$A69,总计总表!AE:AE)</f>
        <v>0</v>
      </c>
      <c r="Y69">
        <f>SUMIF(总计总表!$F:$F,$A69,总计总表!AF:AF)</f>
        <v>0</v>
      </c>
      <c r="Z69">
        <f>SUMIF(总计总表!$F:$F,$A69,总计总表!AG:AG)</f>
        <v>0</v>
      </c>
      <c r="AA69">
        <f>SUMIF(总计总表!$F:$F,$A69,总计总表!AH:AH)</f>
        <v>0</v>
      </c>
      <c r="AB69">
        <f>SUMIF(总计总表!$F:$F,$A69,总计总表!AI:AI)</f>
        <v>0</v>
      </c>
      <c r="AC69">
        <f>SUMIF(总计总表!$F:$F,$A69,总计总表!AJ:AJ)</f>
        <v>0</v>
      </c>
      <c r="AD69">
        <f>SUMIF(总计总表!$F:$F,$A69,总计总表!AK:AK)</f>
        <v>0</v>
      </c>
      <c r="AE69">
        <f>SUMIF(总计总表!$F:$F,$A69,总计总表!AL:AL)</f>
        <v>0</v>
      </c>
      <c r="AF69">
        <f>SUMIF(总计总表!$F:$F,$A69,总计总表!AM:AM)</f>
        <v>0</v>
      </c>
      <c r="AG69">
        <f>SUMIF(总计总表!$F:$F,$A69,总计总表!AN:AN)</f>
        <v>0</v>
      </c>
      <c r="AH69">
        <f>SUMIF(总计总表!$F:$F,$A69,总计总表!AO:AO)</f>
        <v>0</v>
      </c>
      <c r="AI69">
        <f>SUMIF(总计总表!$F:$F,$A69,总计总表!AP:AP)</f>
        <v>0</v>
      </c>
      <c r="AJ69">
        <f>SUMIF(总计总表!$F:$F,$A69,总计总表!AQ:AQ)</f>
        <v>0</v>
      </c>
      <c r="AK69">
        <f>SUMIF(总计总表!$F:$F,$A69,总计总表!AR:AR)</f>
        <v>0</v>
      </c>
      <c r="AL69">
        <f>SUMIF(总计总表!$F:$F,$A69,总计总表!AS:AS)</f>
        <v>0</v>
      </c>
      <c r="AM69">
        <f>SUMIF(总计总表!$F:$F,$A69,总计总表!AT:AT)</f>
        <v>0</v>
      </c>
      <c r="AN69">
        <f>SUMIF(总计总表!$F:$F,$A69,总计总表!AU:AU)</f>
        <v>0</v>
      </c>
      <c r="AO69">
        <f>SUMIF(总计总表!$F:$F,$A69,总计总表!AV:AV)</f>
        <v>0</v>
      </c>
      <c r="AP69">
        <f>SUMIF(总计总表!$F:$F,$A69,总计总表!AW:AW)</f>
        <v>0</v>
      </c>
      <c r="AQ69">
        <f>SUMIF(总计总表!$F:$F,$A69,总计总表!AX:AX)</f>
        <v>0</v>
      </c>
      <c r="AR69">
        <f>SUMIF(总计总表!$F:$F,$A69,总计总表!AY:AY)</f>
        <v>0</v>
      </c>
      <c r="AS69">
        <f>SUMIF(总计总表!$F:$F,$A69,总计总表!AZ:AZ)</f>
        <v>0</v>
      </c>
      <c r="AT69">
        <f>SUMIF(总计总表!$F:$F,$A69,总计总表!BA:BA)</f>
        <v>0</v>
      </c>
      <c r="AU69">
        <f>SUMIF(总计总表!$F:$F,$A69,总计总表!BB:BB)</f>
        <v>0</v>
      </c>
      <c r="AV69">
        <f>SUMIF(总计总表!$F:$F,$A69,总计总表!BC:BC)</f>
        <v>0</v>
      </c>
      <c r="AW69">
        <f>SUMIF(总计总表!$F:$F,$A69,总计总表!BD:BD)</f>
        <v>0</v>
      </c>
      <c r="AX69">
        <f>SUMIF(总计总表!$F:$F,$A69,总计总表!BE:BE)</f>
        <v>0</v>
      </c>
      <c r="AY69">
        <f>SUMIF(总计总表!$F:$F,$A69,总计总表!BF:BF)</f>
        <v>0</v>
      </c>
      <c r="AZ69">
        <f>SUMIF(总计总表!$F:$F,$A69,总计总表!BG:BG)</f>
        <v>0</v>
      </c>
      <c r="BA69">
        <f>SUMIF(总计总表!$F:$F,$A69,总计总表!BH:BH)</f>
        <v>0</v>
      </c>
      <c r="BB69">
        <f>SUMIF(总计总表!$F:$F,$A69,总计总表!BI:BI)</f>
        <v>0</v>
      </c>
      <c r="BC69">
        <f>SUMIF(总计总表!$F:$F,$A69,总计总表!BJ:BJ)</f>
        <v>0</v>
      </c>
      <c r="BD69">
        <f>SUMIF(总计总表!$F:$F,$A69,总计总表!BK:BK)</f>
        <v>0</v>
      </c>
      <c r="BE69">
        <f>SUMIF(总计总表!$F:$F,$A69,总计总表!BL:BL)</f>
        <v>0</v>
      </c>
      <c r="BF69">
        <f>SUMIF(总计总表!$F:$F,$A69,总计总表!BM:BM)</f>
        <v>0</v>
      </c>
      <c r="BG69">
        <f>SUMIF(总计总表!$F:$F,$A69,总计总表!BN:BN)</f>
        <v>0</v>
      </c>
      <c r="BH69">
        <f>SUMIF(总计总表!$F:$F,$A69,总计总表!BO:BO)</f>
        <v>0</v>
      </c>
      <c r="BI69">
        <f>SUMIF(总计总表!$F:$F,$A69,总计总表!BP:BP)</f>
        <v>0</v>
      </c>
      <c r="BJ69">
        <f>SUMIF(总计总表!$F:$F,$A69,总计总表!BQ:BQ)</f>
        <v>0</v>
      </c>
      <c r="BK69">
        <f>SUMIF(总计总表!$F:$F,$A69,总计总表!BR:BR)</f>
        <v>0</v>
      </c>
      <c r="BL69">
        <f>SUMIF(总计总表!$F:$F,$A69,总计总表!BS:BS)</f>
        <v>0</v>
      </c>
      <c r="BM69">
        <f>SUMIF(总计总表!$F:$F,$A69,总计总表!BT:BT)</f>
        <v>0</v>
      </c>
      <c r="BN69">
        <f>SUMIF(总计总表!$F:$F,$A69,总计总表!BU:BU)</f>
        <v>0</v>
      </c>
      <c r="BO69">
        <f>SUMIF(总计总表!$F:$F,$A69,总计总表!BV:BV)</f>
        <v>0</v>
      </c>
      <c r="BP69">
        <f>SUMIF(总计总表!$F:$F,$A69,总计总表!BW:BW)</f>
        <v>0</v>
      </c>
      <c r="BQ69">
        <f>SUMIF(总计总表!$F:$F,$A69,总计总表!BX:BX)</f>
        <v>0</v>
      </c>
      <c r="BR69">
        <f>SUMIF(总计总表!$F:$F,$A69,总计总表!BY:BY)</f>
        <v>0</v>
      </c>
      <c r="BS69">
        <f>SUMIF(总计总表!$F:$F,$A69,总计总表!BZ:BZ)</f>
        <v>0</v>
      </c>
      <c r="BT69">
        <f>SUMIF(总计总表!$F:$F,$A69,总计总表!CA:CA)</f>
        <v>0</v>
      </c>
      <c r="BU69">
        <f>SUMIF(总计总表!$F:$F,$A69,总计总表!CB:CB)</f>
        <v>0</v>
      </c>
      <c r="BV69">
        <f>SUMIF(总计总表!$F:$F,$A69,总计总表!CC:CC)</f>
        <v>0</v>
      </c>
      <c r="BW69">
        <f>SUMIF(总计总表!$F:$F,$A69,总计总表!CD:CD)</f>
        <v>0</v>
      </c>
      <c r="BX69">
        <f>SUMIF(总计总表!$F:$F,$A69,总计总表!CE:CE)</f>
        <v>0</v>
      </c>
      <c r="BY69">
        <f>SUMIF(总计总表!$F:$F,$A69,总计总表!CF:CF)</f>
        <v>0</v>
      </c>
      <c r="BZ69">
        <f>SUMIF(总计总表!$F:$F,$A69,总计总表!CG:CG)</f>
        <v>0</v>
      </c>
      <c r="CA69">
        <f>SUMIF(总计总表!$F:$F,$A69,总计总表!CH:CH)</f>
        <v>0</v>
      </c>
      <c r="CB69">
        <f>SUMIF(总计总表!$F:$F,$A69,总计总表!CI:CI)</f>
        <v>0</v>
      </c>
      <c r="CC69">
        <f>SUMIF(总计总表!$F:$F,$A69,总计总表!CJ:CJ)</f>
        <v>0</v>
      </c>
      <c r="CD69">
        <f>SUMIF(总计总表!$F:$F,$A69,总计总表!CK:CK)</f>
        <v>0</v>
      </c>
      <c r="CE69">
        <f>SUMIF(总计总表!$F:$F,$A69,总计总表!CL:CL)</f>
        <v>0</v>
      </c>
    </row>
    <row r="70" spans="1:83" x14ac:dyDescent="0.25">
      <c r="A70" s="24">
        <v>6701</v>
      </c>
      <c r="B70">
        <f>SUMIF(总计总表!F:F,A70,总计总表!I:I)</f>
        <v>0</v>
      </c>
      <c r="C70">
        <f>SUMIF(总计总表!F:F,A70,总计总表!J:J)</f>
        <v>0</v>
      </c>
      <c r="D70">
        <f>SUMIF(总计总表!$F:$F,$A70,总计总表!K:K)</f>
        <v>0</v>
      </c>
      <c r="E70">
        <f>SUMIF(总计总表!$F:$F,$A70,总计总表!L:L)</f>
        <v>0</v>
      </c>
      <c r="F70">
        <f>SUMIF(总计总表!$F:$F,$A70,总计总表!M:M)</f>
        <v>0</v>
      </c>
      <c r="G70">
        <f>SUMIF(总计总表!$F:$F,$A70,总计总表!N:N)</f>
        <v>0</v>
      </c>
      <c r="H70">
        <f>SUMIF(总计总表!$F:$F,$A70,总计总表!O:O)</f>
        <v>0</v>
      </c>
      <c r="I70">
        <f>SUMIF(总计总表!$F:$F,$A70,总计总表!P:P)</f>
        <v>0</v>
      </c>
      <c r="J70">
        <f>SUMIF(总计总表!$F:$F,$A70,总计总表!Q:Q)</f>
        <v>0</v>
      </c>
      <c r="K70">
        <f>SUMIF(总计总表!$F:$F,$A70,总计总表!R:R)</f>
        <v>0</v>
      </c>
      <c r="L70">
        <f>SUMIF(总计总表!$F:$F,$A70,总计总表!S:S)</f>
        <v>0</v>
      </c>
      <c r="M70">
        <f>SUMIF(总计总表!$F:$F,$A70,总计总表!T:T)</f>
        <v>0</v>
      </c>
      <c r="N70">
        <f>SUMIF(总计总表!$F:$F,$A70,总计总表!U:U)</f>
        <v>0</v>
      </c>
      <c r="O70">
        <f>SUMIF(总计总表!$F:$F,$A70,总计总表!V:V)</f>
        <v>0</v>
      </c>
      <c r="P70">
        <f>SUMIF(总计总表!$F:$F,$A70,总计总表!W:W)</f>
        <v>0</v>
      </c>
      <c r="Q70">
        <f>SUMIF(总计总表!$F:$F,$A70,总计总表!X:X)</f>
        <v>0</v>
      </c>
      <c r="R70">
        <f>SUMIF(总计总表!$F:$F,$A70,总计总表!Y:Y)</f>
        <v>0</v>
      </c>
      <c r="S70">
        <f>SUMIF(总计总表!$F:$F,$A70,总计总表!Z:Z)</f>
        <v>0</v>
      </c>
      <c r="T70">
        <f>SUMIF(总计总表!$F:$F,$A70,总计总表!AA:AA)</f>
        <v>0</v>
      </c>
      <c r="U70">
        <f>SUMIF(总计总表!$F:$F,$A70,总计总表!AB:AB)</f>
        <v>0</v>
      </c>
      <c r="V70">
        <f>SUMIF(总计总表!$F:$F,$A70,总计总表!AC:AC)</f>
        <v>0</v>
      </c>
      <c r="W70">
        <f>SUMIF(总计总表!$F:$F,$A70,总计总表!AD:AD)</f>
        <v>0</v>
      </c>
      <c r="X70">
        <f>SUMIF(总计总表!$F:$F,$A70,总计总表!AE:AE)</f>
        <v>0</v>
      </c>
      <c r="Y70">
        <f>SUMIF(总计总表!$F:$F,$A70,总计总表!AF:AF)</f>
        <v>0</v>
      </c>
      <c r="Z70">
        <f>SUMIF(总计总表!$F:$F,$A70,总计总表!AG:AG)</f>
        <v>0</v>
      </c>
      <c r="AA70">
        <f>SUMIF(总计总表!$F:$F,$A70,总计总表!AH:AH)</f>
        <v>0</v>
      </c>
      <c r="AB70">
        <f>SUMIF(总计总表!$F:$F,$A70,总计总表!AI:AI)</f>
        <v>0</v>
      </c>
      <c r="AC70">
        <f>SUMIF(总计总表!$F:$F,$A70,总计总表!AJ:AJ)</f>
        <v>0</v>
      </c>
      <c r="AD70">
        <f>SUMIF(总计总表!$F:$F,$A70,总计总表!AK:AK)</f>
        <v>0</v>
      </c>
      <c r="AE70">
        <f>SUMIF(总计总表!$F:$F,$A70,总计总表!AL:AL)</f>
        <v>0</v>
      </c>
      <c r="AF70">
        <f>SUMIF(总计总表!$F:$F,$A70,总计总表!AM:AM)</f>
        <v>0</v>
      </c>
      <c r="AG70">
        <f>SUMIF(总计总表!$F:$F,$A70,总计总表!AN:AN)</f>
        <v>0</v>
      </c>
      <c r="AH70">
        <f>SUMIF(总计总表!$F:$F,$A70,总计总表!AO:AO)</f>
        <v>0</v>
      </c>
      <c r="AI70">
        <f>SUMIF(总计总表!$F:$F,$A70,总计总表!AP:AP)</f>
        <v>0</v>
      </c>
      <c r="AJ70">
        <f>SUMIF(总计总表!$F:$F,$A70,总计总表!AQ:AQ)</f>
        <v>0</v>
      </c>
      <c r="AK70">
        <f>SUMIF(总计总表!$F:$F,$A70,总计总表!AR:AR)</f>
        <v>0</v>
      </c>
      <c r="AL70">
        <f>SUMIF(总计总表!$F:$F,$A70,总计总表!AS:AS)</f>
        <v>0</v>
      </c>
      <c r="AM70">
        <f>SUMIF(总计总表!$F:$F,$A70,总计总表!AT:AT)</f>
        <v>0</v>
      </c>
      <c r="AN70">
        <f>SUMIF(总计总表!$F:$F,$A70,总计总表!AU:AU)</f>
        <v>0</v>
      </c>
      <c r="AO70">
        <f>SUMIF(总计总表!$F:$F,$A70,总计总表!AV:AV)</f>
        <v>0</v>
      </c>
      <c r="AP70">
        <f>SUMIF(总计总表!$F:$F,$A70,总计总表!AW:AW)</f>
        <v>0</v>
      </c>
      <c r="AQ70">
        <f>SUMIF(总计总表!$F:$F,$A70,总计总表!AX:AX)</f>
        <v>0</v>
      </c>
      <c r="AR70">
        <f>SUMIF(总计总表!$F:$F,$A70,总计总表!AY:AY)</f>
        <v>0</v>
      </c>
      <c r="AS70">
        <f>SUMIF(总计总表!$F:$F,$A70,总计总表!AZ:AZ)</f>
        <v>0</v>
      </c>
      <c r="AT70">
        <f>SUMIF(总计总表!$F:$F,$A70,总计总表!BA:BA)</f>
        <v>0</v>
      </c>
      <c r="AU70">
        <f>SUMIF(总计总表!$F:$F,$A70,总计总表!BB:BB)</f>
        <v>0</v>
      </c>
      <c r="AV70">
        <f>SUMIF(总计总表!$F:$F,$A70,总计总表!BC:BC)</f>
        <v>0</v>
      </c>
      <c r="AW70">
        <f>SUMIF(总计总表!$F:$F,$A70,总计总表!BD:BD)</f>
        <v>0</v>
      </c>
      <c r="AX70">
        <f>SUMIF(总计总表!$F:$F,$A70,总计总表!BE:BE)</f>
        <v>0</v>
      </c>
      <c r="AY70">
        <f>SUMIF(总计总表!$F:$F,$A70,总计总表!BF:BF)</f>
        <v>0</v>
      </c>
      <c r="AZ70">
        <f>SUMIF(总计总表!$F:$F,$A70,总计总表!BG:BG)</f>
        <v>0</v>
      </c>
      <c r="BA70">
        <f>SUMIF(总计总表!$F:$F,$A70,总计总表!BH:BH)</f>
        <v>0</v>
      </c>
      <c r="BB70">
        <f>SUMIF(总计总表!$F:$F,$A70,总计总表!BI:BI)</f>
        <v>0</v>
      </c>
      <c r="BC70">
        <f>SUMIF(总计总表!$F:$F,$A70,总计总表!BJ:BJ)</f>
        <v>0</v>
      </c>
      <c r="BD70">
        <f>SUMIF(总计总表!$F:$F,$A70,总计总表!BK:BK)</f>
        <v>0</v>
      </c>
      <c r="BE70">
        <f>SUMIF(总计总表!$F:$F,$A70,总计总表!BL:BL)</f>
        <v>0</v>
      </c>
      <c r="BF70">
        <f>SUMIF(总计总表!$F:$F,$A70,总计总表!BM:BM)</f>
        <v>0</v>
      </c>
      <c r="BG70">
        <f>SUMIF(总计总表!$F:$F,$A70,总计总表!BN:BN)</f>
        <v>0</v>
      </c>
      <c r="BH70">
        <f>SUMIF(总计总表!$F:$F,$A70,总计总表!BO:BO)</f>
        <v>0</v>
      </c>
      <c r="BI70">
        <f>SUMIF(总计总表!$F:$F,$A70,总计总表!BP:BP)</f>
        <v>0</v>
      </c>
      <c r="BJ70">
        <f>SUMIF(总计总表!$F:$F,$A70,总计总表!BQ:BQ)</f>
        <v>0</v>
      </c>
      <c r="BK70">
        <f>SUMIF(总计总表!$F:$F,$A70,总计总表!BR:BR)</f>
        <v>0</v>
      </c>
      <c r="BL70">
        <f>SUMIF(总计总表!$F:$F,$A70,总计总表!BS:BS)</f>
        <v>0</v>
      </c>
      <c r="BM70">
        <f>SUMIF(总计总表!$F:$F,$A70,总计总表!BT:BT)</f>
        <v>0</v>
      </c>
      <c r="BN70">
        <f>SUMIF(总计总表!$F:$F,$A70,总计总表!BU:BU)</f>
        <v>0</v>
      </c>
      <c r="BO70">
        <f>SUMIF(总计总表!$F:$F,$A70,总计总表!BV:BV)</f>
        <v>0</v>
      </c>
      <c r="BP70">
        <f>SUMIF(总计总表!$F:$F,$A70,总计总表!BW:BW)</f>
        <v>0</v>
      </c>
      <c r="BQ70">
        <f>SUMIF(总计总表!$F:$F,$A70,总计总表!BX:BX)</f>
        <v>0</v>
      </c>
      <c r="BR70">
        <f>SUMIF(总计总表!$F:$F,$A70,总计总表!BY:BY)</f>
        <v>0</v>
      </c>
      <c r="BS70">
        <f>SUMIF(总计总表!$F:$F,$A70,总计总表!BZ:BZ)</f>
        <v>0</v>
      </c>
      <c r="BT70">
        <f>SUMIF(总计总表!$F:$F,$A70,总计总表!CA:CA)</f>
        <v>0</v>
      </c>
      <c r="BU70">
        <f>SUMIF(总计总表!$F:$F,$A70,总计总表!CB:CB)</f>
        <v>0</v>
      </c>
      <c r="BV70">
        <f>SUMIF(总计总表!$F:$F,$A70,总计总表!CC:CC)</f>
        <v>0</v>
      </c>
      <c r="BW70">
        <f>SUMIF(总计总表!$F:$F,$A70,总计总表!CD:CD)</f>
        <v>0</v>
      </c>
      <c r="BX70">
        <f>SUMIF(总计总表!$F:$F,$A70,总计总表!CE:CE)</f>
        <v>0</v>
      </c>
      <c r="BY70">
        <f>SUMIF(总计总表!$F:$F,$A70,总计总表!CF:CF)</f>
        <v>0</v>
      </c>
      <c r="BZ70">
        <f>SUMIF(总计总表!$F:$F,$A70,总计总表!CG:CG)</f>
        <v>0</v>
      </c>
      <c r="CA70">
        <f>SUMIF(总计总表!$F:$F,$A70,总计总表!CH:CH)</f>
        <v>0</v>
      </c>
      <c r="CB70">
        <f>SUMIF(总计总表!$F:$F,$A70,总计总表!CI:CI)</f>
        <v>0</v>
      </c>
      <c r="CC70">
        <f>SUMIF(总计总表!$F:$F,$A70,总计总表!CJ:CJ)</f>
        <v>0</v>
      </c>
      <c r="CD70">
        <f>SUMIF(总计总表!$F:$F,$A70,总计总表!CK:CK)</f>
        <v>0</v>
      </c>
      <c r="CE70">
        <f>SUMIF(总计总表!$F:$F,$A70,总计总表!CL:CL)</f>
        <v>0</v>
      </c>
    </row>
    <row r="71" spans="1:83" x14ac:dyDescent="0.25">
      <c r="A71" s="24">
        <v>6705</v>
      </c>
      <c r="B71">
        <f>SUMIF(总计总表!F:F,A71,总计总表!I:I)</f>
        <v>0</v>
      </c>
      <c r="C71">
        <f>SUMIF(总计总表!F:F,A71,总计总表!J:J)</f>
        <v>0</v>
      </c>
      <c r="D71">
        <f>SUMIF(总计总表!$F:$F,$A71,总计总表!K:K)</f>
        <v>0</v>
      </c>
      <c r="E71">
        <f>SUMIF(总计总表!$F:$F,$A71,总计总表!L:L)</f>
        <v>0</v>
      </c>
      <c r="F71">
        <f>SUMIF(总计总表!$F:$F,$A71,总计总表!M:M)</f>
        <v>0</v>
      </c>
      <c r="G71">
        <f>SUMIF(总计总表!$F:$F,$A71,总计总表!N:N)</f>
        <v>0</v>
      </c>
      <c r="H71">
        <f>SUMIF(总计总表!$F:$F,$A71,总计总表!O:O)</f>
        <v>0</v>
      </c>
      <c r="I71">
        <f>SUMIF(总计总表!$F:$F,$A71,总计总表!P:P)</f>
        <v>0</v>
      </c>
      <c r="J71">
        <f>SUMIF(总计总表!$F:$F,$A71,总计总表!Q:Q)</f>
        <v>0</v>
      </c>
      <c r="K71">
        <f>SUMIF(总计总表!$F:$F,$A71,总计总表!R:R)</f>
        <v>0</v>
      </c>
      <c r="L71">
        <f>SUMIF(总计总表!$F:$F,$A71,总计总表!S:S)</f>
        <v>0</v>
      </c>
      <c r="M71">
        <f>SUMIF(总计总表!$F:$F,$A71,总计总表!T:T)</f>
        <v>0</v>
      </c>
      <c r="N71">
        <f>SUMIF(总计总表!$F:$F,$A71,总计总表!U:U)</f>
        <v>0</v>
      </c>
      <c r="O71">
        <f>SUMIF(总计总表!$F:$F,$A71,总计总表!V:V)</f>
        <v>0</v>
      </c>
      <c r="P71">
        <f>SUMIF(总计总表!$F:$F,$A71,总计总表!W:W)</f>
        <v>0</v>
      </c>
      <c r="Q71">
        <f>SUMIF(总计总表!$F:$F,$A71,总计总表!X:X)</f>
        <v>0</v>
      </c>
      <c r="R71">
        <f>SUMIF(总计总表!$F:$F,$A71,总计总表!Y:Y)</f>
        <v>0</v>
      </c>
      <c r="S71">
        <f>SUMIF(总计总表!$F:$F,$A71,总计总表!Z:Z)</f>
        <v>0</v>
      </c>
      <c r="T71">
        <f>SUMIF(总计总表!$F:$F,$A71,总计总表!AA:AA)</f>
        <v>0</v>
      </c>
      <c r="U71">
        <f>SUMIF(总计总表!$F:$F,$A71,总计总表!AB:AB)</f>
        <v>0</v>
      </c>
      <c r="V71">
        <f>SUMIF(总计总表!$F:$F,$A71,总计总表!AC:AC)</f>
        <v>0</v>
      </c>
      <c r="W71">
        <f>SUMIF(总计总表!$F:$F,$A71,总计总表!AD:AD)</f>
        <v>0</v>
      </c>
      <c r="X71">
        <f>SUMIF(总计总表!$F:$F,$A71,总计总表!AE:AE)</f>
        <v>0</v>
      </c>
      <c r="Y71">
        <f>SUMIF(总计总表!$F:$F,$A71,总计总表!AF:AF)</f>
        <v>0</v>
      </c>
      <c r="Z71">
        <f>SUMIF(总计总表!$F:$F,$A71,总计总表!AG:AG)</f>
        <v>0</v>
      </c>
      <c r="AA71">
        <f>SUMIF(总计总表!$F:$F,$A71,总计总表!AH:AH)</f>
        <v>0</v>
      </c>
      <c r="AB71">
        <f>SUMIF(总计总表!$F:$F,$A71,总计总表!AI:AI)</f>
        <v>0</v>
      </c>
      <c r="AC71">
        <f>SUMIF(总计总表!$F:$F,$A71,总计总表!AJ:AJ)</f>
        <v>0</v>
      </c>
      <c r="AD71">
        <f>SUMIF(总计总表!$F:$F,$A71,总计总表!AK:AK)</f>
        <v>0</v>
      </c>
      <c r="AE71">
        <f>SUMIF(总计总表!$F:$F,$A71,总计总表!AL:AL)</f>
        <v>0</v>
      </c>
      <c r="AF71">
        <f>SUMIF(总计总表!$F:$F,$A71,总计总表!AM:AM)</f>
        <v>0</v>
      </c>
      <c r="AG71">
        <f>SUMIF(总计总表!$F:$F,$A71,总计总表!AN:AN)</f>
        <v>0</v>
      </c>
      <c r="AH71">
        <f>SUMIF(总计总表!$F:$F,$A71,总计总表!AO:AO)</f>
        <v>0</v>
      </c>
      <c r="AI71">
        <f>SUMIF(总计总表!$F:$F,$A71,总计总表!AP:AP)</f>
        <v>0</v>
      </c>
      <c r="AJ71">
        <f>SUMIF(总计总表!$F:$F,$A71,总计总表!AQ:AQ)</f>
        <v>0</v>
      </c>
      <c r="AK71">
        <f>SUMIF(总计总表!$F:$F,$A71,总计总表!AR:AR)</f>
        <v>0</v>
      </c>
      <c r="AL71">
        <f>SUMIF(总计总表!$F:$F,$A71,总计总表!AS:AS)</f>
        <v>0</v>
      </c>
      <c r="AM71">
        <f>SUMIF(总计总表!$F:$F,$A71,总计总表!AT:AT)</f>
        <v>0</v>
      </c>
      <c r="AN71">
        <f>SUMIF(总计总表!$F:$F,$A71,总计总表!AU:AU)</f>
        <v>0</v>
      </c>
      <c r="AO71">
        <f>SUMIF(总计总表!$F:$F,$A71,总计总表!AV:AV)</f>
        <v>0</v>
      </c>
      <c r="AP71">
        <f>SUMIF(总计总表!$F:$F,$A71,总计总表!AW:AW)</f>
        <v>0</v>
      </c>
      <c r="AQ71">
        <f>SUMIF(总计总表!$F:$F,$A71,总计总表!AX:AX)</f>
        <v>-1.6020000000000001</v>
      </c>
      <c r="AR71">
        <f>SUMIF(总计总表!$F:$F,$A71,总计总表!AY:AY)</f>
        <v>0</v>
      </c>
      <c r="AS71">
        <f>SUMIF(总计总表!$F:$F,$A71,总计总表!AZ:AZ)</f>
        <v>-6.75</v>
      </c>
      <c r="AT71">
        <f>SUMIF(总计总表!$F:$F,$A71,总计总表!BA:BA)</f>
        <v>0</v>
      </c>
      <c r="AU71">
        <f>SUMIF(总计总表!$F:$F,$A71,总计总表!BB:BB)</f>
        <v>0</v>
      </c>
      <c r="AV71">
        <f>SUMIF(总计总表!$F:$F,$A71,总计总表!BC:BC)</f>
        <v>0</v>
      </c>
      <c r="AW71">
        <f>SUMIF(总计总表!$F:$F,$A71,总计总表!BD:BD)</f>
        <v>0</v>
      </c>
      <c r="AX71">
        <f>SUMIF(总计总表!$F:$F,$A71,总计总表!BE:BE)</f>
        <v>0</v>
      </c>
      <c r="AY71">
        <f>SUMIF(总计总表!$F:$F,$A71,总计总表!BF:BF)</f>
        <v>-8.3520000000000003</v>
      </c>
      <c r="AZ71">
        <f>SUMIF(总计总表!$F:$F,$A71,总计总表!BG:BG)</f>
        <v>0</v>
      </c>
      <c r="BA71">
        <f>SUMIF(总计总表!$F:$F,$A71,总计总表!BH:BH)</f>
        <v>-54.287999999999997</v>
      </c>
      <c r="BB71">
        <f>SUMIF(总计总表!$F:$F,$A71,总计总表!BI:BI)</f>
        <v>0</v>
      </c>
      <c r="BC71">
        <f>SUMIF(总计总表!$F:$F,$A71,总计总表!BJ:BJ)</f>
        <v>0</v>
      </c>
      <c r="BD71">
        <f>SUMIF(总计总表!$F:$F,$A71,总计总表!BK:BK)</f>
        <v>0</v>
      </c>
      <c r="BE71">
        <f>SUMIF(总计总表!$F:$F,$A71,总计总表!BL:BL)</f>
        <v>0</v>
      </c>
      <c r="BF71">
        <f>SUMIF(总计总表!$F:$F,$A71,总计总表!BM:BM)</f>
        <v>0</v>
      </c>
      <c r="BG71">
        <f>SUMIF(总计总表!$F:$F,$A71,总计总表!BN:BN)</f>
        <v>0</v>
      </c>
      <c r="BH71">
        <f>SUMIF(总计总表!$F:$F,$A71,总计总表!BO:BO)</f>
        <v>0</v>
      </c>
      <c r="BI71">
        <f>SUMIF(总计总表!$F:$F,$A71,总计总表!BP:BP)</f>
        <v>0</v>
      </c>
      <c r="BJ71">
        <f>SUMIF(总计总表!$F:$F,$A71,总计总表!BQ:BQ)</f>
        <v>-54.287999999999997</v>
      </c>
      <c r="BK71">
        <f>SUMIF(总计总表!$F:$F,$A71,总计总表!BR:BR)</f>
        <v>0</v>
      </c>
      <c r="BL71">
        <f>SUMIF(总计总表!$F:$F,$A71,总计总表!BS:BS)</f>
        <v>0</v>
      </c>
      <c r="BM71">
        <f>SUMIF(总计总表!$F:$F,$A71,总计总表!BT:BT)</f>
        <v>0</v>
      </c>
      <c r="BN71">
        <f>SUMIF(总计总表!$F:$F,$A71,总计总表!BU:BU)</f>
        <v>0</v>
      </c>
      <c r="BO71">
        <f>SUMIF(总计总表!$F:$F,$A71,总计总表!BV:BV)</f>
        <v>0</v>
      </c>
      <c r="BP71">
        <f>SUMIF(总计总表!$F:$F,$A71,总计总表!BW:BW)</f>
        <v>0</v>
      </c>
      <c r="BQ71">
        <f>SUMIF(总计总表!$F:$F,$A71,总计总表!BX:BX)</f>
        <v>0</v>
      </c>
      <c r="BR71">
        <f>SUMIF(总计总表!$F:$F,$A71,总计总表!BY:BY)</f>
        <v>0</v>
      </c>
      <c r="BS71">
        <f>SUMIF(总计总表!$F:$F,$A71,总计总表!BZ:BZ)</f>
        <v>0</v>
      </c>
      <c r="BT71">
        <f>SUMIF(总计总表!$F:$F,$A71,总计总表!CA:CA)</f>
        <v>0</v>
      </c>
      <c r="BU71">
        <f>SUMIF(总计总表!$F:$F,$A71,总计总表!CB:CB)</f>
        <v>0</v>
      </c>
      <c r="BV71">
        <f>SUMIF(总计总表!$F:$F,$A71,总计总表!CC:CC)</f>
        <v>-54.287999999999997</v>
      </c>
      <c r="BW71">
        <f>SUMIF(总计总表!$F:$F,$A71,总计总表!CD:CD)</f>
        <v>0</v>
      </c>
      <c r="BX71">
        <f>SUMIF(总计总表!$F:$F,$A71,总计总表!CE:CE)</f>
        <v>0</v>
      </c>
      <c r="BY71">
        <f>SUMIF(总计总表!$F:$F,$A71,总计总表!CF:CF)</f>
        <v>0</v>
      </c>
      <c r="BZ71">
        <f>SUMIF(总计总表!$F:$F,$A71,总计总表!CG:CG)</f>
        <v>0</v>
      </c>
      <c r="CA71">
        <f>SUMIF(总计总表!$F:$F,$A71,总计总表!CH:CH)</f>
        <v>0</v>
      </c>
      <c r="CB71">
        <f>SUMIF(总计总表!$F:$F,$A71,总计总表!CI:CI)</f>
        <v>0</v>
      </c>
      <c r="CC71">
        <f>SUMIF(总计总表!$F:$F,$A71,总计总表!CJ:CJ)</f>
        <v>0</v>
      </c>
      <c r="CD71">
        <f>SUMIF(总计总表!$F:$F,$A71,总计总表!CK:CK)</f>
        <v>0</v>
      </c>
      <c r="CE71">
        <f>SUMIF(总计总表!$F:$F,$A71,总计总表!CL:CL)</f>
        <v>0</v>
      </c>
    </row>
    <row r="72" spans="1:83" x14ac:dyDescent="0.25">
      <c r="A72" s="24">
        <v>6706</v>
      </c>
      <c r="B72">
        <f>SUMIF(总计总表!F:F,A72,总计总表!I:I)</f>
        <v>0</v>
      </c>
      <c r="C72">
        <f>SUMIF(总计总表!F:F,A72,总计总表!J:J)</f>
        <v>0</v>
      </c>
      <c r="D72">
        <f>SUMIF(总计总表!$F:$F,$A72,总计总表!K:K)</f>
        <v>0</v>
      </c>
      <c r="E72">
        <f>SUMIF(总计总表!$F:$F,$A72,总计总表!L:L)</f>
        <v>0</v>
      </c>
      <c r="F72">
        <f>SUMIF(总计总表!$F:$F,$A72,总计总表!M:M)</f>
        <v>0</v>
      </c>
      <c r="G72">
        <f>SUMIF(总计总表!$F:$F,$A72,总计总表!N:N)</f>
        <v>0</v>
      </c>
      <c r="H72">
        <f>SUMIF(总计总表!$F:$F,$A72,总计总表!O:O)</f>
        <v>0</v>
      </c>
      <c r="I72">
        <f>SUMIF(总计总表!$F:$F,$A72,总计总表!P:P)</f>
        <v>0</v>
      </c>
      <c r="J72">
        <f>SUMIF(总计总表!$F:$F,$A72,总计总表!Q:Q)</f>
        <v>0</v>
      </c>
      <c r="K72">
        <f>SUMIF(总计总表!$F:$F,$A72,总计总表!R:R)</f>
        <v>0</v>
      </c>
      <c r="L72">
        <f>SUMIF(总计总表!$F:$F,$A72,总计总表!S:S)</f>
        <v>0</v>
      </c>
      <c r="M72">
        <f>SUMIF(总计总表!$F:$F,$A72,总计总表!T:T)</f>
        <v>0</v>
      </c>
      <c r="N72">
        <f>SUMIF(总计总表!$F:$F,$A72,总计总表!U:U)</f>
        <v>0</v>
      </c>
      <c r="O72">
        <f>SUMIF(总计总表!$F:$F,$A72,总计总表!V:V)</f>
        <v>0</v>
      </c>
      <c r="P72">
        <f>SUMIF(总计总表!$F:$F,$A72,总计总表!W:W)</f>
        <v>0</v>
      </c>
      <c r="Q72">
        <f>SUMIF(总计总表!$F:$F,$A72,总计总表!X:X)</f>
        <v>0</v>
      </c>
      <c r="R72">
        <f>SUMIF(总计总表!$F:$F,$A72,总计总表!Y:Y)</f>
        <v>0</v>
      </c>
      <c r="S72">
        <f>SUMIF(总计总表!$F:$F,$A72,总计总表!Z:Z)</f>
        <v>0</v>
      </c>
      <c r="T72">
        <f>SUMIF(总计总表!$F:$F,$A72,总计总表!AA:AA)</f>
        <v>0</v>
      </c>
      <c r="U72">
        <f>SUMIF(总计总表!$F:$F,$A72,总计总表!AB:AB)</f>
        <v>0</v>
      </c>
      <c r="V72">
        <f>SUMIF(总计总表!$F:$F,$A72,总计总表!AC:AC)</f>
        <v>0</v>
      </c>
      <c r="W72">
        <f>SUMIF(总计总表!$F:$F,$A72,总计总表!AD:AD)</f>
        <v>0</v>
      </c>
      <c r="X72">
        <f>SUMIF(总计总表!$F:$F,$A72,总计总表!AE:AE)</f>
        <v>0</v>
      </c>
      <c r="Y72">
        <f>SUMIF(总计总表!$F:$F,$A72,总计总表!AF:AF)</f>
        <v>0</v>
      </c>
      <c r="Z72">
        <f>SUMIF(总计总表!$F:$F,$A72,总计总表!AG:AG)</f>
        <v>0</v>
      </c>
      <c r="AA72">
        <f>SUMIF(总计总表!$F:$F,$A72,总计总表!AH:AH)</f>
        <v>0</v>
      </c>
      <c r="AB72">
        <f>SUMIF(总计总表!$F:$F,$A72,总计总表!AI:AI)</f>
        <v>0</v>
      </c>
      <c r="AC72">
        <f>SUMIF(总计总表!$F:$F,$A72,总计总表!AJ:AJ)</f>
        <v>0</v>
      </c>
      <c r="AD72">
        <f>SUMIF(总计总表!$F:$F,$A72,总计总表!AK:AK)</f>
        <v>0</v>
      </c>
      <c r="AE72">
        <f>SUMIF(总计总表!$F:$F,$A72,总计总表!AL:AL)</f>
        <v>0</v>
      </c>
      <c r="AF72">
        <f>SUMIF(总计总表!$F:$F,$A72,总计总表!AM:AM)</f>
        <v>0</v>
      </c>
      <c r="AG72">
        <f>SUMIF(总计总表!$F:$F,$A72,总计总表!AN:AN)</f>
        <v>0</v>
      </c>
      <c r="AH72">
        <f>SUMIF(总计总表!$F:$F,$A72,总计总表!AO:AO)</f>
        <v>0</v>
      </c>
      <c r="AI72">
        <f>SUMIF(总计总表!$F:$F,$A72,总计总表!AP:AP)</f>
        <v>0</v>
      </c>
      <c r="AJ72">
        <f>SUMIF(总计总表!$F:$F,$A72,总计总表!AQ:AQ)</f>
        <v>0</v>
      </c>
      <c r="AK72">
        <f>SUMIF(总计总表!$F:$F,$A72,总计总表!AR:AR)</f>
        <v>0</v>
      </c>
      <c r="AL72">
        <f>SUMIF(总计总表!$F:$F,$A72,总计总表!AS:AS)</f>
        <v>0</v>
      </c>
      <c r="AM72">
        <f>SUMIF(总计总表!$F:$F,$A72,总计总表!AT:AT)</f>
        <v>0</v>
      </c>
      <c r="AN72">
        <f>SUMIF(总计总表!$F:$F,$A72,总计总表!AU:AU)</f>
        <v>0</v>
      </c>
      <c r="AO72">
        <f>SUMIF(总计总表!$F:$F,$A72,总计总表!AV:AV)</f>
        <v>0</v>
      </c>
      <c r="AP72">
        <f>SUMIF(总计总表!$F:$F,$A72,总计总表!AW:AW)</f>
        <v>0</v>
      </c>
      <c r="AQ72">
        <f>SUMIF(总计总表!$F:$F,$A72,总计总表!AX:AX)</f>
        <v>-1.0455000000000001</v>
      </c>
      <c r="AR72">
        <f>SUMIF(总计总表!$F:$F,$A72,总计总表!AY:AY)</f>
        <v>0</v>
      </c>
      <c r="AS72">
        <f>SUMIF(总计总表!$F:$F,$A72,总计总表!AZ:AZ)</f>
        <v>-4.0500000000000007</v>
      </c>
      <c r="AT72">
        <f>SUMIF(总计总表!$F:$F,$A72,总计总表!BA:BA)</f>
        <v>0</v>
      </c>
      <c r="AU72">
        <f>SUMIF(总计总表!$F:$F,$A72,总计总表!BB:BB)</f>
        <v>0</v>
      </c>
      <c r="AV72">
        <f>SUMIF(总计总表!$F:$F,$A72,总计总表!BC:BC)</f>
        <v>0</v>
      </c>
      <c r="AW72">
        <f>SUMIF(总计总表!$F:$F,$A72,总计总表!BD:BD)</f>
        <v>0</v>
      </c>
      <c r="AX72">
        <f>SUMIF(总计总表!$F:$F,$A72,总计总表!BE:BE)</f>
        <v>0</v>
      </c>
      <c r="AY72">
        <f>SUMIF(总计总表!$F:$F,$A72,总计总表!BF:BF)</f>
        <v>-5.0955000000000004</v>
      </c>
      <c r="AZ72">
        <f>SUMIF(总计总表!$F:$F,$A72,总计总表!BG:BG)</f>
        <v>0</v>
      </c>
      <c r="BA72">
        <f>SUMIF(总计总表!$F:$F,$A72,总计总表!BH:BH)</f>
        <v>-33.120750000000001</v>
      </c>
      <c r="BB72">
        <f>SUMIF(总计总表!$F:$F,$A72,总计总表!BI:BI)</f>
        <v>0</v>
      </c>
      <c r="BC72">
        <f>SUMIF(总计总表!$F:$F,$A72,总计总表!BJ:BJ)</f>
        <v>0</v>
      </c>
      <c r="BD72">
        <f>SUMIF(总计总表!$F:$F,$A72,总计总表!BK:BK)</f>
        <v>0</v>
      </c>
      <c r="BE72">
        <f>SUMIF(总计总表!$F:$F,$A72,总计总表!BL:BL)</f>
        <v>0</v>
      </c>
      <c r="BF72">
        <f>SUMIF(总计总表!$F:$F,$A72,总计总表!BM:BM)</f>
        <v>0</v>
      </c>
      <c r="BG72">
        <f>SUMIF(总计总表!$F:$F,$A72,总计总表!BN:BN)</f>
        <v>0</v>
      </c>
      <c r="BH72">
        <f>SUMIF(总计总表!$F:$F,$A72,总计总表!BO:BO)</f>
        <v>0</v>
      </c>
      <c r="BI72">
        <f>SUMIF(总计总表!$F:$F,$A72,总计总表!BP:BP)</f>
        <v>0</v>
      </c>
      <c r="BJ72">
        <f>SUMIF(总计总表!$F:$F,$A72,总计总表!BQ:BQ)</f>
        <v>-33.120750000000001</v>
      </c>
      <c r="BK72">
        <f>SUMIF(总计总表!$F:$F,$A72,总计总表!BR:BR)</f>
        <v>0</v>
      </c>
      <c r="BL72">
        <f>SUMIF(总计总表!$F:$F,$A72,总计总表!BS:BS)</f>
        <v>0</v>
      </c>
      <c r="BM72">
        <f>SUMIF(总计总表!$F:$F,$A72,总计总表!BT:BT)</f>
        <v>0</v>
      </c>
      <c r="BN72">
        <f>SUMIF(总计总表!$F:$F,$A72,总计总表!BU:BU)</f>
        <v>0</v>
      </c>
      <c r="BO72">
        <f>SUMIF(总计总表!$F:$F,$A72,总计总表!BV:BV)</f>
        <v>0</v>
      </c>
      <c r="BP72">
        <f>SUMIF(总计总表!$F:$F,$A72,总计总表!BW:BW)</f>
        <v>0</v>
      </c>
      <c r="BQ72">
        <f>SUMIF(总计总表!$F:$F,$A72,总计总表!BX:BX)</f>
        <v>0</v>
      </c>
      <c r="BR72">
        <f>SUMIF(总计总表!$F:$F,$A72,总计总表!BY:BY)</f>
        <v>0</v>
      </c>
      <c r="BS72">
        <f>SUMIF(总计总表!$F:$F,$A72,总计总表!BZ:BZ)</f>
        <v>0</v>
      </c>
      <c r="BT72">
        <f>SUMIF(总计总表!$F:$F,$A72,总计总表!CA:CA)</f>
        <v>0</v>
      </c>
      <c r="BU72">
        <f>SUMIF(总计总表!$F:$F,$A72,总计总表!CB:CB)</f>
        <v>0</v>
      </c>
      <c r="BV72">
        <f>SUMIF(总计总表!$F:$F,$A72,总计总表!CC:CC)</f>
        <v>-33.120750000000001</v>
      </c>
      <c r="BW72">
        <f>SUMIF(总计总表!$F:$F,$A72,总计总表!CD:CD)</f>
        <v>0</v>
      </c>
      <c r="BX72">
        <f>SUMIF(总计总表!$F:$F,$A72,总计总表!CE:CE)</f>
        <v>0</v>
      </c>
      <c r="BY72">
        <f>SUMIF(总计总表!$F:$F,$A72,总计总表!CF:CF)</f>
        <v>0</v>
      </c>
      <c r="BZ72">
        <f>SUMIF(总计总表!$F:$F,$A72,总计总表!CG:CG)</f>
        <v>0</v>
      </c>
      <c r="CA72">
        <f>SUMIF(总计总表!$F:$F,$A72,总计总表!CH:CH)</f>
        <v>0</v>
      </c>
      <c r="CB72">
        <f>SUMIF(总计总表!$F:$F,$A72,总计总表!CI:CI)</f>
        <v>0</v>
      </c>
      <c r="CC72">
        <f>SUMIF(总计总表!$F:$F,$A72,总计总表!CJ:CJ)</f>
        <v>0</v>
      </c>
      <c r="CD72">
        <f>SUMIF(总计总表!$F:$F,$A72,总计总表!CK:CK)</f>
        <v>0</v>
      </c>
      <c r="CE72">
        <f>SUMIF(总计总表!$F:$F,$A72,总计总表!CL:CL)</f>
        <v>0</v>
      </c>
    </row>
    <row r="73" spans="1:83" x14ac:dyDescent="0.25">
      <c r="A73" s="24">
        <v>6715</v>
      </c>
      <c r="B73">
        <f>SUMIF(总计总表!F:F,A73,总计总表!I:I)</f>
        <v>1</v>
      </c>
      <c r="C73">
        <f>SUMIF(总计总表!F:F,A73,总计总表!J:J)</f>
        <v>10.99</v>
      </c>
      <c r="D73">
        <f>SUMIF(总计总表!$F:$F,$A73,总计总表!K:K)</f>
        <v>0</v>
      </c>
      <c r="E73">
        <f>SUMIF(总计总表!$F:$F,$A73,总计总表!L:L)</f>
        <v>0</v>
      </c>
      <c r="F73">
        <f>SUMIF(总计总表!$F:$F,$A73,总计总表!M:M)</f>
        <v>0</v>
      </c>
      <c r="G73">
        <f>SUMIF(总计总表!$F:$F,$A73,总计总表!N:N)</f>
        <v>0</v>
      </c>
      <c r="H73">
        <f>SUMIF(总计总表!$F:$F,$A73,总计总表!O:O)</f>
        <v>0</v>
      </c>
      <c r="I73">
        <f>SUMIF(总计总表!$F:$F,$A73,总计总表!P:P)</f>
        <v>-1.87</v>
      </c>
      <c r="J73">
        <f>SUMIF(总计总表!$F:$F,$A73,总计总表!Q:Q)</f>
        <v>-3.68</v>
      </c>
      <c r="K73">
        <f>SUMIF(总计总表!$F:$F,$A73,总计总表!R:R)</f>
        <v>0</v>
      </c>
      <c r="L73">
        <f>SUMIF(总计总表!$F:$F,$A73,总计总表!S:S)</f>
        <v>0</v>
      </c>
      <c r="M73">
        <f>SUMIF(总计总表!$F:$F,$A73,总计总表!T:T)</f>
        <v>5.44</v>
      </c>
      <c r="N73">
        <f>SUMIF(总计总表!$F:$F,$A73,总计总表!U:U)</f>
        <v>1</v>
      </c>
      <c r="O73">
        <f>SUMIF(总计总表!$F:$F,$A73,总计总表!V:V)</f>
        <v>-11.49</v>
      </c>
      <c r="P73">
        <f>SUMIF(总计总表!$F:$F,$A73,总计总表!W:W)</f>
        <v>0</v>
      </c>
      <c r="Q73">
        <f>SUMIF(总计总表!$F:$F,$A73,总计总表!X:X)</f>
        <v>0</v>
      </c>
      <c r="R73">
        <f>SUMIF(总计总表!$F:$F,$A73,总计总表!Y:Y)</f>
        <v>0</v>
      </c>
      <c r="S73">
        <f>SUMIF(总计总表!$F:$F,$A73,总计总表!Z:Z)</f>
        <v>0</v>
      </c>
      <c r="T73">
        <f>SUMIF(总计总表!$F:$F,$A73,总计总表!AA:AA)</f>
        <v>0</v>
      </c>
      <c r="U73">
        <f>SUMIF(总计总表!$F:$F,$A73,总计总表!AB:AB)</f>
        <v>1.56</v>
      </c>
      <c r="V73">
        <f>SUMIF(总计总表!$F:$F,$A73,总计总表!AC:AC)</f>
        <v>0</v>
      </c>
      <c r="W73">
        <f>SUMIF(总计总表!$F:$F,$A73,总计总表!AD:AD)</f>
        <v>0</v>
      </c>
      <c r="X73">
        <f>SUMIF(总计总表!$F:$F,$A73,总计总表!AE:AE)</f>
        <v>0</v>
      </c>
      <c r="Y73">
        <f>SUMIF(总计总表!$F:$F,$A73,总计总表!AF:AF)</f>
        <v>-9.93</v>
      </c>
      <c r="Z73">
        <f>SUMIF(总计总表!$F:$F,$A73,总计总表!AG:AG)</f>
        <v>0</v>
      </c>
      <c r="AA73">
        <f>SUMIF(总计总表!$F:$F,$A73,总计总表!AH:AH)</f>
        <v>0</v>
      </c>
      <c r="AB73">
        <f>SUMIF(总计总表!$F:$F,$A73,总计总表!AI:AI)</f>
        <v>0</v>
      </c>
      <c r="AC73">
        <f>SUMIF(总计总表!$F:$F,$A73,总计总表!AJ:AJ)</f>
        <v>0</v>
      </c>
      <c r="AD73">
        <f>SUMIF(总计总表!$F:$F,$A73,总计总表!AK:AK)</f>
        <v>0</v>
      </c>
      <c r="AE73">
        <f>SUMIF(总计总表!$F:$F,$A73,总计总表!AL:AL)</f>
        <v>0</v>
      </c>
      <c r="AF73">
        <f>SUMIF(总计总表!$F:$F,$A73,总计总表!AM:AM)</f>
        <v>0</v>
      </c>
      <c r="AG73">
        <f>SUMIF(总计总表!$F:$F,$A73,总计总表!AN:AN)</f>
        <v>0</v>
      </c>
      <c r="AH73">
        <f>SUMIF(总计总表!$F:$F,$A73,总计总表!AO:AO)</f>
        <v>0</v>
      </c>
      <c r="AI73">
        <f>SUMIF(总计总表!$F:$F,$A73,总计总表!AP:AP)</f>
        <v>0</v>
      </c>
      <c r="AJ73">
        <f>SUMIF(总计总表!$F:$F,$A73,总计总表!AQ:AQ)</f>
        <v>0</v>
      </c>
      <c r="AK73">
        <f>SUMIF(总计总表!$F:$F,$A73,总计总表!AR:AR)</f>
        <v>0</v>
      </c>
      <c r="AL73">
        <f>SUMIF(总计总表!$F:$F,$A73,总计总表!AS:AS)</f>
        <v>0</v>
      </c>
      <c r="AM73">
        <f>SUMIF(总计总表!$F:$F,$A73,总计总表!AT:AT)</f>
        <v>0</v>
      </c>
      <c r="AN73">
        <f>SUMIF(总计总表!$F:$F,$A73,总计总表!AU:AU)</f>
        <v>0</v>
      </c>
      <c r="AO73">
        <f>SUMIF(总计总表!$F:$F,$A73,总计总表!AV:AV)</f>
        <v>-7.36</v>
      </c>
      <c r="AP73">
        <f>SUMIF(总计总表!$F:$F,$A73,总计总表!AW:AW)</f>
        <v>0</v>
      </c>
      <c r="AQ73">
        <f>SUMIF(总计总表!$F:$F,$A73,总计总表!AX:AX)</f>
        <v>-1.2012000000000003</v>
      </c>
      <c r="AR73">
        <f>SUMIF(总计总表!$F:$F,$A73,总计总表!AY:AY)</f>
        <v>0</v>
      </c>
      <c r="AS73">
        <f>SUMIF(总计总表!$F:$F,$A73,总计总表!AZ:AZ)</f>
        <v>-2.25</v>
      </c>
      <c r="AT73">
        <f>SUMIF(总计总表!$F:$F,$A73,总计总表!BA:BA)</f>
        <v>0</v>
      </c>
      <c r="AU73">
        <f>SUMIF(总计总表!$F:$F,$A73,总计总表!BB:BB)</f>
        <v>0</v>
      </c>
      <c r="AV73">
        <f>SUMIF(总计总表!$F:$F,$A73,总计总表!BC:BC)</f>
        <v>0</v>
      </c>
      <c r="AW73">
        <f>SUMIF(总计总表!$F:$F,$A73,总计总表!BD:BD)</f>
        <v>0</v>
      </c>
      <c r="AX73">
        <f>SUMIF(总计总表!$F:$F,$A73,总计总表!BE:BE)</f>
        <v>0</v>
      </c>
      <c r="AY73">
        <f>SUMIF(总计总表!$F:$F,$A73,总计总表!BF:BF)</f>
        <v>-15.3012</v>
      </c>
      <c r="AZ73">
        <f>SUMIF(总计总表!$F:$F,$A73,总计总表!BG:BG)</f>
        <v>-0.82797088262056406</v>
      </c>
      <c r="BA73">
        <f>SUMIF(总计总表!$F:$F,$A73,总计总表!BH:BH)</f>
        <v>-99.457800000000006</v>
      </c>
      <c r="BB73">
        <f>SUMIF(总计总表!$F:$F,$A73,总计总表!BI:BI)</f>
        <v>0</v>
      </c>
      <c r="BC73">
        <f>SUMIF(总计总表!$F:$F,$A73,总计总表!BJ:BJ)</f>
        <v>0</v>
      </c>
      <c r="BD73">
        <f>SUMIF(总计总表!$F:$F,$A73,总计总表!BK:BK)</f>
        <v>0</v>
      </c>
      <c r="BE73">
        <f>SUMIF(总计总表!$F:$F,$A73,总计总表!BL:BL)</f>
        <v>0</v>
      </c>
      <c r="BF73">
        <f>SUMIF(总计总表!$F:$F,$A73,总计总表!BM:BM)</f>
        <v>0</v>
      </c>
      <c r="BG73">
        <f>SUMIF(总计总表!$F:$F,$A73,总计总表!BN:BN)</f>
        <v>0</v>
      </c>
      <c r="BH73">
        <f>SUMIF(总计总表!$F:$F,$A73,总计总表!BO:BO)</f>
        <v>0</v>
      </c>
      <c r="BI73">
        <f>SUMIF(总计总表!$F:$F,$A73,总计总表!BP:BP)</f>
        <v>0</v>
      </c>
      <c r="BJ73">
        <f>SUMIF(总计总表!$F:$F,$A73,总计总表!BQ:BQ)</f>
        <v>-99.457800000000006</v>
      </c>
      <c r="BK73">
        <f>SUMIF(总计总表!$F:$F,$A73,总计总表!BR:BR)</f>
        <v>0</v>
      </c>
      <c r="BL73">
        <f>SUMIF(总计总表!$F:$F,$A73,总计总表!BS:BS)</f>
        <v>0</v>
      </c>
      <c r="BM73">
        <f>SUMIF(总计总表!$F:$F,$A73,总计总表!BT:BT)</f>
        <v>0</v>
      </c>
      <c r="BN73">
        <f>SUMIF(总计总表!$F:$F,$A73,总计总表!BU:BU)</f>
        <v>0</v>
      </c>
      <c r="BO73">
        <f>SUMIF(总计总表!$F:$F,$A73,总计总表!BV:BV)</f>
        <v>0</v>
      </c>
      <c r="BP73">
        <f>SUMIF(总计总表!$F:$F,$A73,总计总表!BW:BW)</f>
        <v>25.7</v>
      </c>
      <c r="BQ73">
        <f>SUMIF(总计总表!$F:$F,$A73,总计总表!BX:BX)</f>
        <v>13.26</v>
      </c>
      <c r="BR73">
        <f>SUMIF(总计总表!$F:$F,$A73,总计总表!BY:BY)</f>
        <v>0</v>
      </c>
      <c r="BS73">
        <f>SUMIF(总计总表!$F:$F,$A73,总计总表!BZ:BZ)</f>
        <v>0</v>
      </c>
      <c r="BT73">
        <f>SUMIF(总计总表!$F:$F,$A73,总计总表!CA:CA)</f>
        <v>0</v>
      </c>
      <c r="BU73">
        <f>SUMIF(总计总表!$F:$F,$A73,总计总表!CB:CB)</f>
        <v>0</v>
      </c>
      <c r="BV73">
        <f>SUMIF(总计总表!$F:$F,$A73,总计总表!CC:CC)</f>
        <v>-138.4178</v>
      </c>
      <c r="BW73">
        <f>SUMIF(总计总表!$F:$F,$A73,总计总表!CD:CD)</f>
        <v>-1.3733617974382304</v>
      </c>
      <c r="BX73">
        <f>SUMIF(总计总表!$F:$F,$A73,总计总表!CE:CE)</f>
        <v>-2.5181237166324433</v>
      </c>
      <c r="BY73">
        <f>SUMIF(总计总表!$F:$F,$A73,总计总表!CF:CF)</f>
        <v>0</v>
      </c>
      <c r="BZ73">
        <f>SUMIF(总计总表!$F:$F,$A73,总计总表!CG:CG)</f>
        <v>0</v>
      </c>
      <c r="CA73">
        <f>SUMIF(总计总表!$F:$F,$A73,总计总表!CH:CH)</f>
        <v>0</v>
      </c>
      <c r="CB73">
        <f>SUMIF(总计总表!$F:$F,$A73,总计总表!CI:CI)</f>
        <v>0</v>
      </c>
      <c r="CC73">
        <f>SUMIF(总计总表!$F:$F,$A73,总计总表!CJ:CJ)</f>
        <v>0</v>
      </c>
      <c r="CD73">
        <f>SUMIF(总计总表!$F:$F,$A73,总计总表!CK:CK)</f>
        <v>0</v>
      </c>
      <c r="CE73">
        <f>SUMIF(总计总表!$F:$F,$A73,总计总表!CL:CL)</f>
        <v>0</v>
      </c>
    </row>
    <row r="74" spans="1:83" x14ac:dyDescent="0.25">
      <c r="A74" s="24">
        <v>6728</v>
      </c>
      <c r="B74">
        <f>SUMIF(总计总表!F:F,A74,总计总表!I:I)</f>
        <v>0</v>
      </c>
      <c r="C74">
        <f>SUMIF(总计总表!F:F,A74,总计总表!J:J)</f>
        <v>0</v>
      </c>
      <c r="D74">
        <f>SUMIF(总计总表!$F:$F,$A74,总计总表!K:K)</f>
        <v>0</v>
      </c>
      <c r="E74">
        <f>SUMIF(总计总表!$F:$F,$A74,总计总表!L:L)</f>
        <v>0</v>
      </c>
      <c r="F74">
        <f>SUMIF(总计总表!$F:$F,$A74,总计总表!M:M)</f>
        <v>0</v>
      </c>
      <c r="G74">
        <f>SUMIF(总计总表!$F:$F,$A74,总计总表!N:N)</f>
        <v>0</v>
      </c>
      <c r="H74">
        <f>SUMIF(总计总表!$F:$F,$A74,总计总表!O:O)</f>
        <v>0</v>
      </c>
      <c r="I74">
        <f>SUMIF(总计总表!$F:$F,$A74,总计总表!P:P)</f>
        <v>0</v>
      </c>
      <c r="J74">
        <f>SUMIF(总计总表!$F:$F,$A74,总计总表!Q:Q)</f>
        <v>0</v>
      </c>
      <c r="K74">
        <f>SUMIF(总计总表!$F:$F,$A74,总计总表!R:R)</f>
        <v>0</v>
      </c>
      <c r="L74">
        <f>SUMIF(总计总表!$F:$F,$A74,总计总表!S:S)</f>
        <v>0</v>
      </c>
      <c r="M74">
        <f>SUMIF(总计总表!$F:$F,$A74,总计总表!T:T)</f>
        <v>0</v>
      </c>
      <c r="N74">
        <f>SUMIF(总计总表!$F:$F,$A74,总计总表!U:U)</f>
        <v>0</v>
      </c>
      <c r="O74">
        <f>SUMIF(总计总表!$F:$F,$A74,总计总表!V:V)</f>
        <v>0</v>
      </c>
      <c r="P74">
        <f>SUMIF(总计总表!$F:$F,$A74,总计总表!W:W)</f>
        <v>0</v>
      </c>
      <c r="Q74">
        <f>SUMIF(总计总表!$F:$F,$A74,总计总表!X:X)</f>
        <v>0</v>
      </c>
      <c r="R74">
        <f>SUMIF(总计总表!$F:$F,$A74,总计总表!Y:Y)</f>
        <v>0</v>
      </c>
      <c r="S74">
        <f>SUMIF(总计总表!$F:$F,$A74,总计总表!Z:Z)</f>
        <v>0</v>
      </c>
      <c r="T74">
        <f>SUMIF(总计总表!$F:$F,$A74,总计总表!AA:AA)</f>
        <v>0</v>
      </c>
      <c r="U74">
        <f>SUMIF(总计总表!$F:$F,$A74,总计总表!AB:AB)</f>
        <v>0</v>
      </c>
      <c r="V74">
        <f>SUMIF(总计总表!$F:$F,$A74,总计总表!AC:AC)</f>
        <v>0</v>
      </c>
      <c r="W74">
        <f>SUMIF(总计总表!$F:$F,$A74,总计总表!AD:AD)</f>
        <v>0</v>
      </c>
      <c r="X74">
        <f>SUMIF(总计总表!$F:$F,$A74,总计总表!AE:AE)</f>
        <v>0</v>
      </c>
      <c r="Y74">
        <f>SUMIF(总计总表!$F:$F,$A74,总计总表!AF:AF)</f>
        <v>0</v>
      </c>
      <c r="Z74">
        <f>SUMIF(总计总表!$F:$F,$A74,总计总表!AG:AG)</f>
        <v>0</v>
      </c>
      <c r="AA74">
        <f>SUMIF(总计总表!$F:$F,$A74,总计总表!AH:AH)</f>
        <v>0</v>
      </c>
      <c r="AB74">
        <f>SUMIF(总计总表!$F:$F,$A74,总计总表!AI:AI)</f>
        <v>0</v>
      </c>
      <c r="AC74">
        <f>SUMIF(总计总表!$F:$F,$A74,总计总表!AJ:AJ)</f>
        <v>0</v>
      </c>
      <c r="AD74">
        <f>SUMIF(总计总表!$F:$F,$A74,总计总表!AK:AK)</f>
        <v>0</v>
      </c>
      <c r="AE74">
        <f>SUMIF(总计总表!$F:$F,$A74,总计总表!AL:AL)</f>
        <v>0</v>
      </c>
      <c r="AF74">
        <f>SUMIF(总计总表!$F:$F,$A74,总计总表!AM:AM)</f>
        <v>0</v>
      </c>
      <c r="AG74">
        <f>SUMIF(总计总表!$F:$F,$A74,总计总表!AN:AN)</f>
        <v>0</v>
      </c>
      <c r="AH74">
        <f>SUMIF(总计总表!$F:$F,$A74,总计总表!AO:AO)</f>
        <v>0</v>
      </c>
      <c r="AI74">
        <f>SUMIF(总计总表!$F:$F,$A74,总计总表!AP:AP)</f>
        <v>0</v>
      </c>
      <c r="AJ74">
        <f>SUMIF(总计总表!$F:$F,$A74,总计总表!AQ:AQ)</f>
        <v>0</v>
      </c>
      <c r="AK74">
        <f>SUMIF(总计总表!$F:$F,$A74,总计总表!AR:AR)</f>
        <v>0</v>
      </c>
      <c r="AL74">
        <f>SUMIF(总计总表!$F:$F,$A74,总计总表!AS:AS)</f>
        <v>0</v>
      </c>
      <c r="AM74">
        <f>SUMIF(总计总表!$F:$F,$A74,总计总表!AT:AT)</f>
        <v>0</v>
      </c>
      <c r="AN74">
        <f>SUMIF(总计总表!$F:$F,$A74,总计总表!AU:AU)</f>
        <v>0</v>
      </c>
      <c r="AO74">
        <f>SUMIF(总计总表!$F:$F,$A74,总计总表!AV:AV)</f>
        <v>0</v>
      </c>
      <c r="AP74">
        <f>SUMIF(总计总表!$F:$F,$A74,总计总表!AW:AW)</f>
        <v>0</v>
      </c>
      <c r="AQ74">
        <f>SUMIF(总计总表!$F:$F,$A74,总计总表!AX:AX)</f>
        <v>-2.9899999999999999E-2</v>
      </c>
      <c r="AR74">
        <f>SUMIF(总计总表!$F:$F,$A74,总计总表!AY:AY)</f>
        <v>0</v>
      </c>
      <c r="AS74">
        <f>SUMIF(总计总表!$F:$F,$A74,总计总表!AZ:AZ)</f>
        <v>-4.8000000000000007</v>
      </c>
      <c r="AT74">
        <f>SUMIF(总计总表!$F:$F,$A74,总计总表!BA:BA)</f>
        <v>0</v>
      </c>
      <c r="AU74">
        <f>SUMIF(总计总表!$F:$F,$A74,总计总表!BB:BB)</f>
        <v>0</v>
      </c>
      <c r="AV74">
        <f>SUMIF(总计总表!$F:$F,$A74,总计总表!BC:BC)</f>
        <v>0</v>
      </c>
      <c r="AW74">
        <f>SUMIF(总计总表!$F:$F,$A74,总计总表!BD:BD)</f>
        <v>0</v>
      </c>
      <c r="AX74">
        <f>SUMIF(总计总表!$F:$F,$A74,总计总表!BE:BE)</f>
        <v>0</v>
      </c>
      <c r="AY74">
        <f>SUMIF(总计总表!$F:$F,$A74,总计总表!BF:BF)</f>
        <v>-4.8299000000000003</v>
      </c>
      <c r="AZ74">
        <f>SUMIF(总计总表!$F:$F,$A74,总计总表!BG:BG)</f>
        <v>0</v>
      </c>
      <c r="BA74">
        <f>SUMIF(总计总表!$F:$F,$A74,总计总表!BH:BH)</f>
        <v>-31.394349999999999</v>
      </c>
      <c r="BB74">
        <f>SUMIF(总计总表!$F:$F,$A74,总计总表!BI:BI)</f>
        <v>0</v>
      </c>
      <c r="BC74">
        <f>SUMIF(总计总表!$F:$F,$A74,总计总表!BJ:BJ)</f>
        <v>0</v>
      </c>
      <c r="BD74">
        <f>SUMIF(总计总表!$F:$F,$A74,总计总表!BK:BK)</f>
        <v>0</v>
      </c>
      <c r="BE74">
        <f>SUMIF(总计总表!$F:$F,$A74,总计总表!BL:BL)</f>
        <v>0</v>
      </c>
      <c r="BF74">
        <f>SUMIF(总计总表!$F:$F,$A74,总计总表!BM:BM)</f>
        <v>0</v>
      </c>
      <c r="BG74">
        <f>SUMIF(总计总表!$F:$F,$A74,总计总表!BN:BN)</f>
        <v>0</v>
      </c>
      <c r="BH74">
        <f>SUMIF(总计总表!$F:$F,$A74,总计总表!BO:BO)</f>
        <v>0</v>
      </c>
      <c r="BI74">
        <f>SUMIF(总计总表!$F:$F,$A74,总计总表!BP:BP)</f>
        <v>0</v>
      </c>
      <c r="BJ74">
        <f>SUMIF(总计总表!$F:$F,$A74,总计总表!BQ:BQ)</f>
        <v>-31.394349999999999</v>
      </c>
      <c r="BK74">
        <f>SUMIF(总计总表!$F:$F,$A74,总计总表!BR:BR)</f>
        <v>0</v>
      </c>
      <c r="BL74">
        <f>SUMIF(总计总表!$F:$F,$A74,总计总表!BS:BS)</f>
        <v>0</v>
      </c>
      <c r="BM74">
        <f>SUMIF(总计总表!$F:$F,$A74,总计总表!BT:BT)</f>
        <v>0</v>
      </c>
      <c r="BN74">
        <f>SUMIF(总计总表!$F:$F,$A74,总计总表!BU:BU)</f>
        <v>0</v>
      </c>
      <c r="BO74">
        <f>SUMIF(总计总表!$F:$F,$A74,总计总表!BV:BV)</f>
        <v>0</v>
      </c>
      <c r="BP74">
        <f>SUMIF(总计总表!$F:$F,$A74,总计总表!BW:BW)</f>
        <v>0</v>
      </c>
      <c r="BQ74">
        <f>SUMIF(总计总表!$F:$F,$A74,总计总表!BX:BX)</f>
        <v>0</v>
      </c>
      <c r="BR74">
        <f>SUMIF(总计总表!$F:$F,$A74,总计总表!BY:BY)</f>
        <v>0</v>
      </c>
      <c r="BS74">
        <f>SUMIF(总计总表!$F:$F,$A74,总计总表!BZ:BZ)</f>
        <v>0</v>
      </c>
      <c r="BT74">
        <f>SUMIF(总计总表!$F:$F,$A74,总计总表!CA:CA)</f>
        <v>0</v>
      </c>
      <c r="BU74">
        <f>SUMIF(总计总表!$F:$F,$A74,总计总表!CB:CB)</f>
        <v>0</v>
      </c>
      <c r="BV74">
        <f>SUMIF(总计总表!$F:$F,$A74,总计总表!CC:CC)</f>
        <v>-31.394349999999999</v>
      </c>
      <c r="BW74">
        <f>SUMIF(总计总表!$F:$F,$A74,总计总表!CD:CD)</f>
        <v>0</v>
      </c>
      <c r="BX74">
        <f>SUMIF(总计总表!$F:$F,$A74,总计总表!CE:CE)</f>
        <v>0</v>
      </c>
      <c r="BY74">
        <f>SUMIF(总计总表!$F:$F,$A74,总计总表!CF:CF)</f>
        <v>0</v>
      </c>
      <c r="BZ74">
        <f>SUMIF(总计总表!$F:$F,$A74,总计总表!CG:CG)</f>
        <v>0</v>
      </c>
      <c r="CA74">
        <f>SUMIF(总计总表!$F:$F,$A74,总计总表!CH:CH)</f>
        <v>0</v>
      </c>
      <c r="CB74">
        <f>SUMIF(总计总表!$F:$F,$A74,总计总表!CI:CI)</f>
        <v>0</v>
      </c>
      <c r="CC74">
        <f>SUMIF(总计总表!$F:$F,$A74,总计总表!CJ:CJ)</f>
        <v>0</v>
      </c>
      <c r="CD74">
        <f>SUMIF(总计总表!$F:$F,$A74,总计总表!CK:CK)</f>
        <v>0</v>
      </c>
      <c r="CE74">
        <f>SUMIF(总计总表!$F:$F,$A74,总计总表!CL:CL)</f>
        <v>0</v>
      </c>
    </row>
    <row r="75" spans="1:83" x14ac:dyDescent="0.25">
      <c r="A75" s="24">
        <v>6729</v>
      </c>
      <c r="B75">
        <f>SUMIF(总计总表!F:F,A75,总计总表!I:I)</f>
        <v>0</v>
      </c>
      <c r="C75">
        <f>SUMIF(总计总表!F:F,A75,总计总表!J:J)</f>
        <v>0</v>
      </c>
      <c r="D75">
        <f>SUMIF(总计总表!$F:$F,$A75,总计总表!K:K)</f>
        <v>0</v>
      </c>
      <c r="E75">
        <f>SUMIF(总计总表!$F:$F,$A75,总计总表!L:L)</f>
        <v>0</v>
      </c>
      <c r="F75">
        <f>SUMIF(总计总表!$F:$F,$A75,总计总表!M:M)</f>
        <v>0</v>
      </c>
      <c r="G75">
        <f>SUMIF(总计总表!$F:$F,$A75,总计总表!N:N)</f>
        <v>0</v>
      </c>
      <c r="H75">
        <f>SUMIF(总计总表!$F:$F,$A75,总计总表!O:O)</f>
        <v>0</v>
      </c>
      <c r="I75">
        <f>SUMIF(总计总表!$F:$F,$A75,总计总表!P:P)</f>
        <v>0</v>
      </c>
      <c r="J75">
        <f>SUMIF(总计总表!$F:$F,$A75,总计总表!Q:Q)</f>
        <v>0</v>
      </c>
      <c r="K75">
        <f>SUMIF(总计总表!$F:$F,$A75,总计总表!R:R)</f>
        <v>0</v>
      </c>
      <c r="L75">
        <f>SUMIF(总计总表!$F:$F,$A75,总计总表!S:S)</f>
        <v>0</v>
      </c>
      <c r="M75">
        <f>SUMIF(总计总表!$F:$F,$A75,总计总表!T:T)</f>
        <v>0</v>
      </c>
      <c r="N75">
        <f>SUMIF(总计总表!$F:$F,$A75,总计总表!U:U)</f>
        <v>0</v>
      </c>
      <c r="O75">
        <f>SUMIF(总计总表!$F:$F,$A75,总计总表!V:V)</f>
        <v>0</v>
      </c>
      <c r="P75">
        <f>SUMIF(总计总表!$F:$F,$A75,总计总表!W:W)</f>
        <v>0</v>
      </c>
      <c r="Q75">
        <f>SUMIF(总计总表!$F:$F,$A75,总计总表!X:X)</f>
        <v>0</v>
      </c>
      <c r="R75">
        <f>SUMIF(总计总表!$F:$F,$A75,总计总表!Y:Y)</f>
        <v>0</v>
      </c>
      <c r="S75">
        <f>SUMIF(总计总表!$F:$F,$A75,总计总表!Z:Z)</f>
        <v>0</v>
      </c>
      <c r="T75">
        <f>SUMIF(总计总表!$F:$F,$A75,总计总表!AA:AA)</f>
        <v>0</v>
      </c>
      <c r="U75">
        <f>SUMIF(总计总表!$F:$F,$A75,总计总表!AB:AB)</f>
        <v>0</v>
      </c>
      <c r="V75">
        <f>SUMIF(总计总表!$F:$F,$A75,总计总表!AC:AC)</f>
        <v>0</v>
      </c>
      <c r="W75">
        <f>SUMIF(总计总表!$F:$F,$A75,总计总表!AD:AD)</f>
        <v>0</v>
      </c>
      <c r="X75">
        <f>SUMIF(总计总表!$F:$F,$A75,总计总表!AE:AE)</f>
        <v>0</v>
      </c>
      <c r="Y75">
        <f>SUMIF(总计总表!$F:$F,$A75,总计总表!AF:AF)</f>
        <v>0</v>
      </c>
      <c r="Z75">
        <f>SUMIF(总计总表!$F:$F,$A75,总计总表!AG:AG)</f>
        <v>0</v>
      </c>
      <c r="AA75">
        <f>SUMIF(总计总表!$F:$F,$A75,总计总表!AH:AH)</f>
        <v>0</v>
      </c>
      <c r="AB75">
        <f>SUMIF(总计总表!$F:$F,$A75,总计总表!AI:AI)</f>
        <v>0</v>
      </c>
      <c r="AC75">
        <f>SUMIF(总计总表!$F:$F,$A75,总计总表!AJ:AJ)</f>
        <v>0</v>
      </c>
      <c r="AD75">
        <f>SUMIF(总计总表!$F:$F,$A75,总计总表!AK:AK)</f>
        <v>0</v>
      </c>
      <c r="AE75">
        <f>SUMIF(总计总表!$F:$F,$A75,总计总表!AL:AL)</f>
        <v>0</v>
      </c>
      <c r="AF75">
        <f>SUMIF(总计总表!$F:$F,$A75,总计总表!AM:AM)</f>
        <v>0</v>
      </c>
      <c r="AG75">
        <f>SUMIF(总计总表!$F:$F,$A75,总计总表!AN:AN)</f>
        <v>0</v>
      </c>
      <c r="AH75">
        <f>SUMIF(总计总表!$F:$F,$A75,总计总表!AO:AO)</f>
        <v>0</v>
      </c>
      <c r="AI75">
        <f>SUMIF(总计总表!$F:$F,$A75,总计总表!AP:AP)</f>
        <v>0</v>
      </c>
      <c r="AJ75">
        <f>SUMIF(总计总表!$F:$F,$A75,总计总表!AQ:AQ)</f>
        <v>0</v>
      </c>
      <c r="AK75">
        <f>SUMIF(总计总表!$F:$F,$A75,总计总表!AR:AR)</f>
        <v>0</v>
      </c>
      <c r="AL75">
        <f>SUMIF(总计总表!$F:$F,$A75,总计总表!AS:AS)</f>
        <v>0</v>
      </c>
      <c r="AM75">
        <f>SUMIF(总计总表!$F:$F,$A75,总计总表!AT:AT)</f>
        <v>0</v>
      </c>
      <c r="AN75">
        <f>SUMIF(总计总表!$F:$F,$A75,总计总表!AU:AU)</f>
        <v>0</v>
      </c>
      <c r="AO75">
        <f>SUMIF(总计总表!$F:$F,$A75,总计总表!AV:AV)</f>
        <v>0</v>
      </c>
      <c r="AP75">
        <f>SUMIF(总计总表!$F:$F,$A75,总计总表!AW:AW)</f>
        <v>0</v>
      </c>
      <c r="AQ75">
        <f>SUMIF(总计总表!$F:$F,$A75,总计总表!AX:AX)</f>
        <v>0</v>
      </c>
      <c r="AR75">
        <f>SUMIF(总计总表!$F:$F,$A75,总计总表!AY:AY)</f>
        <v>0</v>
      </c>
      <c r="AS75">
        <f>SUMIF(总计总表!$F:$F,$A75,总计总表!AZ:AZ)</f>
        <v>0</v>
      </c>
      <c r="AT75">
        <f>SUMIF(总计总表!$F:$F,$A75,总计总表!BA:BA)</f>
        <v>0</v>
      </c>
      <c r="AU75">
        <f>SUMIF(总计总表!$F:$F,$A75,总计总表!BB:BB)</f>
        <v>0</v>
      </c>
      <c r="AV75">
        <f>SUMIF(总计总表!$F:$F,$A75,总计总表!BC:BC)</f>
        <v>0</v>
      </c>
      <c r="AW75">
        <f>SUMIF(总计总表!$F:$F,$A75,总计总表!BD:BD)</f>
        <v>0</v>
      </c>
      <c r="AX75">
        <f>SUMIF(总计总表!$F:$F,$A75,总计总表!BE:BE)</f>
        <v>0</v>
      </c>
      <c r="AY75">
        <f>SUMIF(总计总表!$F:$F,$A75,总计总表!BF:BF)</f>
        <v>0</v>
      </c>
      <c r="AZ75">
        <f>SUMIF(总计总表!$F:$F,$A75,总计总表!BG:BG)</f>
        <v>0</v>
      </c>
      <c r="BA75">
        <f>SUMIF(总计总表!$F:$F,$A75,总计总表!BH:BH)</f>
        <v>0</v>
      </c>
      <c r="BB75">
        <f>SUMIF(总计总表!$F:$F,$A75,总计总表!BI:BI)</f>
        <v>0</v>
      </c>
      <c r="BC75">
        <f>SUMIF(总计总表!$F:$F,$A75,总计总表!BJ:BJ)</f>
        <v>0</v>
      </c>
      <c r="BD75">
        <f>SUMIF(总计总表!$F:$F,$A75,总计总表!BK:BK)</f>
        <v>0</v>
      </c>
      <c r="BE75">
        <f>SUMIF(总计总表!$F:$F,$A75,总计总表!BL:BL)</f>
        <v>0</v>
      </c>
      <c r="BF75">
        <f>SUMIF(总计总表!$F:$F,$A75,总计总表!BM:BM)</f>
        <v>0</v>
      </c>
      <c r="BG75">
        <f>SUMIF(总计总表!$F:$F,$A75,总计总表!BN:BN)</f>
        <v>0</v>
      </c>
      <c r="BH75">
        <f>SUMIF(总计总表!$F:$F,$A75,总计总表!BO:BO)</f>
        <v>0</v>
      </c>
      <c r="BI75">
        <f>SUMIF(总计总表!$F:$F,$A75,总计总表!BP:BP)</f>
        <v>0</v>
      </c>
      <c r="BJ75">
        <f>SUMIF(总计总表!$F:$F,$A75,总计总表!BQ:BQ)</f>
        <v>0</v>
      </c>
      <c r="BK75">
        <f>SUMIF(总计总表!$F:$F,$A75,总计总表!BR:BR)</f>
        <v>0</v>
      </c>
      <c r="BL75">
        <f>SUMIF(总计总表!$F:$F,$A75,总计总表!BS:BS)</f>
        <v>0</v>
      </c>
      <c r="BM75">
        <f>SUMIF(总计总表!$F:$F,$A75,总计总表!BT:BT)</f>
        <v>0</v>
      </c>
      <c r="BN75">
        <f>SUMIF(总计总表!$F:$F,$A75,总计总表!BU:BU)</f>
        <v>0</v>
      </c>
      <c r="BO75">
        <f>SUMIF(总计总表!$F:$F,$A75,总计总表!BV:BV)</f>
        <v>0</v>
      </c>
      <c r="BP75">
        <f>SUMIF(总计总表!$F:$F,$A75,总计总表!BW:BW)</f>
        <v>0</v>
      </c>
      <c r="BQ75">
        <f>SUMIF(总计总表!$F:$F,$A75,总计总表!BX:BX)</f>
        <v>0</v>
      </c>
      <c r="BR75">
        <f>SUMIF(总计总表!$F:$F,$A75,总计总表!BY:BY)</f>
        <v>0</v>
      </c>
      <c r="BS75">
        <f>SUMIF(总计总表!$F:$F,$A75,总计总表!BZ:BZ)</f>
        <v>0</v>
      </c>
      <c r="BT75">
        <f>SUMIF(总计总表!$F:$F,$A75,总计总表!CA:CA)</f>
        <v>0</v>
      </c>
      <c r="BU75">
        <f>SUMIF(总计总表!$F:$F,$A75,总计总表!CB:CB)</f>
        <v>0</v>
      </c>
      <c r="BV75">
        <f>SUMIF(总计总表!$F:$F,$A75,总计总表!CC:CC)</f>
        <v>0</v>
      </c>
      <c r="BW75">
        <f>SUMIF(总计总表!$F:$F,$A75,总计总表!CD:CD)</f>
        <v>0</v>
      </c>
      <c r="BX75">
        <f>SUMIF(总计总表!$F:$F,$A75,总计总表!CE:CE)</f>
        <v>0</v>
      </c>
      <c r="BY75">
        <f>SUMIF(总计总表!$F:$F,$A75,总计总表!CF:CF)</f>
        <v>0</v>
      </c>
      <c r="BZ75">
        <f>SUMIF(总计总表!$F:$F,$A75,总计总表!CG:CG)</f>
        <v>0</v>
      </c>
      <c r="CA75">
        <f>SUMIF(总计总表!$F:$F,$A75,总计总表!CH:CH)</f>
        <v>0</v>
      </c>
      <c r="CB75">
        <f>SUMIF(总计总表!$F:$F,$A75,总计总表!CI:CI)</f>
        <v>0</v>
      </c>
      <c r="CC75">
        <f>SUMIF(总计总表!$F:$F,$A75,总计总表!CJ:CJ)</f>
        <v>0</v>
      </c>
      <c r="CD75">
        <f>SUMIF(总计总表!$F:$F,$A75,总计总表!CK:CK)</f>
        <v>0</v>
      </c>
      <c r="CE75">
        <f>SUMIF(总计总表!$F:$F,$A75,总计总表!CL:CL)</f>
        <v>0</v>
      </c>
    </row>
    <row r="76" spans="1:83" x14ac:dyDescent="0.25">
      <c r="A76" s="24">
        <v>6731</v>
      </c>
      <c r="B76">
        <f>SUMIF(总计总表!F:F,A76,总计总表!I:I)</f>
        <v>0</v>
      </c>
      <c r="C76">
        <f>SUMIF(总计总表!F:F,A76,总计总表!J:J)</f>
        <v>0</v>
      </c>
      <c r="D76">
        <f>SUMIF(总计总表!$F:$F,$A76,总计总表!K:K)</f>
        <v>0</v>
      </c>
      <c r="E76">
        <f>SUMIF(总计总表!$F:$F,$A76,总计总表!L:L)</f>
        <v>0</v>
      </c>
      <c r="F76">
        <f>SUMIF(总计总表!$F:$F,$A76,总计总表!M:M)</f>
        <v>0</v>
      </c>
      <c r="G76">
        <f>SUMIF(总计总表!$F:$F,$A76,总计总表!N:N)</f>
        <v>0</v>
      </c>
      <c r="H76">
        <f>SUMIF(总计总表!$F:$F,$A76,总计总表!O:O)</f>
        <v>0</v>
      </c>
      <c r="I76">
        <f>SUMIF(总计总表!$F:$F,$A76,总计总表!P:P)</f>
        <v>0</v>
      </c>
      <c r="J76">
        <f>SUMIF(总计总表!$F:$F,$A76,总计总表!Q:Q)</f>
        <v>0</v>
      </c>
      <c r="K76">
        <f>SUMIF(总计总表!$F:$F,$A76,总计总表!R:R)</f>
        <v>0</v>
      </c>
      <c r="L76">
        <f>SUMIF(总计总表!$F:$F,$A76,总计总表!S:S)</f>
        <v>0</v>
      </c>
      <c r="M76">
        <f>SUMIF(总计总表!$F:$F,$A76,总计总表!T:T)</f>
        <v>0</v>
      </c>
      <c r="N76">
        <f>SUMIF(总计总表!$F:$F,$A76,总计总表!U:U)</f>
        <v>0</v>
      </c>
      <c r="O76">
        <f>SUMIF(总计总表!$F:$F,$A76,总计总表!V:V)</f>
        <v>0</v>
      </c>
      <c r="P76">
        <f>SUMIF(总计总表!$F:$F,$A76,总计总表!W:W)</f>
        <v>0</v>
      </c>
      <c r="Q76">
        <f>SUMIF(总计总表!$F:$F,$A76,总计总表!X:X)</f>
        <v>0</v>
      </c>
      <c r="R76">
        <f>SUMIF(总计总表!$F:$F,$A76,总计总表!Y:Y)</f>
        <v>0</v>
      </c>
      <c r="S76">
        <f>SUMIF(总计总表!$F:$F,$A76,总计总表!Z:Z)</f>
        <v>0</v>
      </c>
      <c r="T76">
        <f>SUMIF(总计总表!$F:$F,$A76,总计总表!AA:AA)</f>
        <v>0</v>
      </c>
      <c r="U76">
        <f>SUMIF(总计总表!$F:$F,$A76,总计总表!AB:AB)</f>
        <v>0</v>
      </c>
      <c r="V76">
        <f>SUMIF(总计总表!$F:$F,$A76,总计总表!AC:AC)</f>
        <v>0</v>
      </c>
      <c r="W76">
        <f>SUMIF(总计总表!$F:$F,$A76,总计总表!AD:AD)</f>
        <v>0</v>
      </c>
      <c r="X76">
        <f>SUMIF(总计总表!$F:$F,$A76,总计总表!AE:AE)</f>
        <v>0</v>
      </c>
      <c r="Y76">
        <f>SUMIF(总计总表!$F:$F,$A76,总计总表!AF:AF)</f>
        <v>0</v>
      </c>
      <c r="Z76">
        <f>SUMIF(总计总表!$F:$F,$A76,总计总表!AG:AG)</f>
        <v>0</v>
      </c>
      <c r="AA76">
        <f>SUMIF(总计总表!$F:$F,$A76,总计总表!AH:AH)</f>
        <v>0</v>
      </c>
      <c r="AB76">
        <f>SUMIF(总计总表!$F:$F,$A76,总计总表!AI:AI)</f>
        <v>0</v>
      </c>
      <c r="AC76">
        <f>SUMIF(总计总表!$F:$F,$A76,总计总表!AJ:AJ)</f>
        <v>0</v>
      </c>
      <c r="AD76">
        <f>SUMIF(总计总表!$F:$F,$A76,总计总表!AK:AK)</f>
        <v>0</v>
      </c>
      <c r="AE76">
        <f>SUMIF(总计总表!$F:$F,$A76,总计总表!AL:AL)</f>
        <v>0</v>
      </c>
      <c r="AF76">
        <f>SUMIF(总计总表!$F:$F,$A76,总计总表!AM:AM)</f>
        <v>0</v>
      </c>
      <c r="AG76">
        <f>SUMIF(总计总表!$F:$F,$A76,总计总表!AN:AN)</f>
        <v>0</v>
      </c>
      <c r="AH76">
        <f>SUMIF(总计总表!$F:$F,$A76,总计总表!AO:AO)</f>
        <v>0</v>
      </c>
      <c r="AI76">
        <f>SUMIF(总计总表!$F:$F,$A76,总计总表!AP:AP)</f>
        <v>0</v>
      </c>
      <c r="AJ76">
        <f>SUMIF(总计总表!$F:$F,$A76,总计总表!AQ:AQ)</f>
        <v>0</v>
      </c>
      <c r="AK76">
        <f>SUMIF(总计总表!$F:$F,$A76,总计总表!AR:AR)</f>
        <v>0</v>
      </c>
      <c r="AL76">
        <f>SUMIF(总计总表!$F:$F,$A76,总计总表!AS:AS)</f>
        <v>0</v>
      </c>
      <c r="AM76">
        <f>SUMIF(总计总表!$F:$F,$A76,总计总表!AT:AT)</f>
        <v>0</v>
      </c>
      <c r="AN76">
        <f>SUMIF(总计总表!$F:$F,$A76,总计总表!AU:AU)</f>
        <v>0</v>
      </c>
      <c r="AO76">
        <f>SUMIF(总计总表!$F:$F,$A76,总计总表!AV:AV)</f>
        <v>0</v>
      </c>
      <c r="AP76">
        <f>SUMIF(总计总表!$F:$F,$A76,总计总表!AW:AW)</f>
        <v>0</v>
      </c>
      <c r="AQ76">
        <f>SUMIF(总计总表!$F:$F,$A76,总计总表!AX:AX)</f>
        <v>0</v>
      </c>
      <c r="AR76">
        <f>SUMIF(总计总表!$F:$F,$A76,总计总表!AY:AY)</f>
        <v>0</v>
      </c>
      <c r="AS76">
        <f>SUMIF(总计总表!$F:$F,$A76,总计总表!AZ:AZ)</f>
        <v>0</v>
      </c>
      <c r="AT76">
        <f>SUMIF(总计总表!$F:$F,$A76,总计总表!BA:BA)</f>
        <v>0</v>
      </c>
      <c r="AU76">
        <f>SUMIF(总计总表!$F:$F,$A76,总计总表!BB:BB)</f>
        <v>0</v>
      </c>
      <c r="AV76">
        <f>SUMIF(总计总表!$F:$F,$A76,总计总表!BC:BC)</f>
        <v>0</v>
      </c>
      <c r="AW76">
        <f>SUMIF(总计总表!$F:$F,$A76,总计总表!BD:BD)</f>
        <v>0</v>
      </c>
      <c r="AX76">
        <f>SUMIF(总计总表!$F:$F,$A76,总计总表!BE:BE)</f>
        <v>0</v>
      </c>
      <c r="AY76">
        <f>SUMIF(总计总表!$F:$F,$A76,总计总表!BF:BF)</f>
        <v>0</v>
      </c>
      <c r="AZ76">
        <f>SUMIF(总计总表!$F:$F,$A76,总计总表!BG:BG)</f>
        <v>0</v>
      </c>
      <c r="BA76">
        <f>SUMIF(总计总表!$F:$F,$A76,总计总表!BH:BH)</f>
        <v>0</v>
      </c>
      <c r="BB76">
        <f>SUMIF(总计总表!$F:$F,$A76,总计总表!BI:BI)</f>
        <v>0</v>
      </c>
      <c r="BC76">
        <f>SUMIF(总计总表!$F:$F,$A76,总计总表!BJ:BJ)</f>
        <v>0</v>
      </c>
      <c r="BD76">
        <f>SUMIF(总计总表!$F:$F,$A76,总计总表!BK:BK)</f>
        <v>0</v>
      </c>
      <c r="BE76">
        <f>SUMIF(总计总表!$F:$F,$A76,总计总表!BL:BL)</f>
        <v>0</v>
      </c>
      <c r="BF76">
        <f>SUMIF(总计总表!$F:$F,$A76,总计总表!BM:BM)</f>
        <v>0</v>
      </c>
      <c r="BG76">
        <f>SUMIF(总计总表!$F:$F,$A76,总计总表!BN:BN)</f>
        <v>0</v>
      </c>
      <c r="BH76">
        <f>SUMIF(总计总表!$F:$F,$A76,总计总表!BO:BO)</f>
        <v>0</v>
      </c>
      <c r="BI76">
        <f>SUMIF(总计总表!$F:$F,$A76,总计总表!BP:BP)</f>
        <v>0</v>
      </c>
      <c r="BJ76">
        <f>SUMIF(总计总表!$F:$F,$A76,总计总表!BQ:BQ)</f>
        <v>0</v>
      </c>
      <c r="BK76">
        <f>SUMIF(总计总表!$F:$F,$A76,总计总表!BR:BR)</f>
        <v>0</v>
      </c>
      <c r="BL76">
        <f>SUMIF(总计总表!$F:$F,$A76,总计总表!BS:BS)</f>
        <v>0</v>
      </c>
      <c r="BM76">
        <f>SUMIF(总计总表!$F:$F,$A76,总计总表!BT:BT)</f>
        <v>0</v>
      </c>
      <c r="BN76">
        <f>SUMIF(总计总表!$F:$F,$A76,总计总表!BU:BU)</f>
        <v>0</v>
      </c>
      <c r="BO76">
        <f>SUMIF(总计总表!$F:$F,$A76,总计总表!BV:BV)</f>
        <v>0</v>
      </c>
      <c r="BP76">
        <f>SUMIF(总计总表!$F:$F,$A76,总计总表!BW:BW)</f>
        <v>0</v>
      </c>
      <c r="BQ76">
        <f>SUMIF(总计总表!$F:$F,$A76,总计总表!BX:BX)</f>
        <v>0</v>
      </c>
      <c r="BR76">
        <f>SUMIF(总计总表!$F:$F,$A76,总计总表!BY:BY)</f>
        <v>0</v>
      </c>
      <c r="BS76">
        <f>SUMIF(总计总表!$F:$F,$A76,总计总表!BZ:BZ)</f>
        <v>0</v>
      </c>
      <c r="BT76">
        <f>SUMIF(总计总表!$F:$F,$A76,总计总表!CA:CA)</f>
        <v>0</v>
      </c>
      <c r="BU76">
        <f>SUMIF(总计总表!$F:$F,$A76,总计总表!CB:CB)</f>
        <v>0</v>
      </c>
      <c r="BV76">
        <f>SUMIF(总计总表!$F:$F,$A76,总计总表!CC:CC)</f>
        <v>0</v>
      </c>
      <c r="BW76">
        <f>SUMIF(总计总表!$F:$F,$A76,总计总表!CD:CD)</f>
        <v>0</v>
      </c>
      <c r="BX76">
        <f>SUMIF(总计总表!$F:$F,$A76,总计总表!CE:CE)</f>
        <v>0</v>
      </c>
      <c r="BY76">
        <f>SUMIF(总计总表!$F:$F,$A76,总计总表!CF:CF)</f>
        <v>0</v>
      </c>
      <c r="BZ76">
        <f>SUMIF(总计总表!$F:$F,$A76,总计总表!CG:CG)</f>
        <v>0</v>
      </c>
      <c r="CA76">
        <f>SUMIF(总计总表!$F:$F,$A76,总计总表!CH:CH)</f>
        <v>0</v>
      </c>
      <c r="CB76">
        <f>SUMIF(总计总表!$F:$F,$A76,总计总表!CI:CI)</f>
        <v>0</v>
      </c>
      <c r="CC76">
        <f>SUMIF(总计总表!$F:$F,$A76,总计总表!CJ:CJ)</f>
        <v>0</v>
      </c>
      <c r="CD76">
        <f>SUMIF(总计总表!$F:$F,$A76,总计总表!CK:CK)</f>
        <v>0</v>
      </c>
      <c r="CE76">
        <f>SUMIF(总计总表!$F:$F,$A76,总计总表!CL:CL)</f>
        <v>0</v>
      </c>
    </row>
    <row r="77" spans="1:83" x14ac:dyDescent="0.25">
      <c r="A77" s="24">
        <v>6734</v>
      </c>
      <c r="B77">
        <f>SUMIF(总计总表!F:F,A77,总计总表!I:I)</f>
        <v>0</v>
      </c>
      <c r="C77">
        <f>SUMIF(总计总表!F:F,A77,总计总表!J:J)</f>
        <v>0</v>
      </c>
      <c r="D77">
        <f>SUMIF(总计总表!$F:$F,$A77,总计总表!K:K)</f>
        <v>0</v>
      </c>
      <c r="E77">
        <f>SUMIF(总计总表!$F:$F,$A77,总计总表!L:L)</f>
        <v>0</v>
      </c>
      <c r="F77">
        <f>SUMIF(总计总表!$F:$F,$A77,总计总表!M:M)</f>
        <v>0</v>
      </c>
      <c r="G77">
        <f>SUMIF(总计总表!$F:$F,$A77,总计总表!N:N)</f>
        <v>0</v>
      </c>
      <c r="H77">
        <f>SUMIF(总计总表!$F:$F,$A77,总计总表!O:O)</f>
        <v>0</v>
      </c>
      <c r="I77">
        <f>SUMIF(总计总表!$F:$F,$A77,总计总表!P:P)</f>
        <v>0</v>
      </c>
      <c r="J77">
        <f>SUMIF(总计总表!$F:$F,$A77,总计总表!Q:Q)</f>
        <v>0</v>
      </c>
      <c r="K77">
        <f>SUMIF(总计总表!$F:$F,$A77,总计总表!R:R)</f>
        <v>0</v>
      </c>
      <c r="L77">
        <f>SUMIF(总计总表!$F:$F,$A77,总计总表!S:S)</f>
        <v>0</v>
      </c>
      <c r="M77">
        <f>SUMIF(总计总表!$F:$F,$A77,总计总表!T:T)</f>
        <v>0</v>
      </c>
      <c r="N77">
        <f>SUMIF(总计总表!$F:$F,$A77,总计总表!U:U)</f>
        <v>0</v>
      </c>
      <c r="O77">
        <f>SUMIF(总计总表!$F:$F,$A77,总计总表!V:V)</f>
        <v>0</v>
      </c>
      <c r="P77">
        <f>SUMIF(总计总表!$F:$F,$A77,总计总表!W:W)</f>
        <v>0</v>
      </c>
      <c r="Q77">
        <f>SUMIF(总计总表!$F:$F,$A77,总计总表!X:X)</f>
        <v>0</v>
      </c>
      <c r="R77">
        <f>SUMIF(总计总表!$F:$F,$A77,总计总表!Y:Y)</f>
        <v>0</v>
      </c>
      <c r="S77">
        <f>SUMIF(总计总表!$F:$F,$A77,总计总表!Z:Z)</f>
        <v>0</v>
      </c>
      <c r="T77">
        <f>SUMIF(总计总表!$F:$F,$A77,总计总表!AA:AA)</f>
        <v>0</v>
      </c>
      <c r="U77">
        <f>SUMIF(总计总表!$F:$F,$A77,总计总表!AB:AB)</f>
        <v>0</v>
      </c>
      <c r="V77">
        <f>SUMIF(总计总表!$F:$F,$A77,总计总表!AC:AC)</f>
        <v>0</v>
      </c>
      <c r="W77">
        <f>SUMIF(总计总表!$F:$F,$A77,总计总表!AD:AD)</f>
        <v>0</v>
      </c>
      <c r="X77">
        <f>SUMIF(总计总表!$F:$F,$A77,总计总表!AE:AE)</f>
        <v>0</v>
      </c>
      <c r="Y77">
        <f>SUMIF(总计总表!$F:$F,$A77,总计总表!AF:AF)</f>
        <v>0</v>
      </c>
      <c r="Z77">
        <f>SUMIF(总计总表!$F:$F,$A77,总计总表!AG:AG)</f>
        <v>0</v>
      </c>
      <c r="AA77">
        <f>SUMIF(总计总表!$F:$F,$A77,总计总表!AH:AH)</f>
        <v>0</v>
      </c>
      <c r="AB77">
        <f>SUMIF(总计总表!$F:$F,$A77,总计总表!AI:AI)</f>
        <v>0</v>
      </c>
      <c r="AC77">
        <f>SUMIF(总计总表!$F:$F,$A77,总计总表!AJ:AJ)</f>
        <v>0</v>
      </c>
      <c r="AD77">
        <f>SUMIF(总计总表!$F:$F,$A77,总计总表!AK:AK)</f>
        <v>0</v>
      </c>
      <c r="AE77">
        <f>SUMIF(总计总表!$F:$F,$A77,总计总表!AL:AL)</f>
        <v>0</v>
      </c>
      <c r="AF77">
        <f>SUMIF(总计总表!$F:$F,$A77,总计总表!AM:AM)</f>
        <v>0</v>
      </c>
      <c r="AG77">
        <f>SUMIF(总计总表!$F:$F,$A77,总计总表!AN:AN)</f>
        <v>0</v>
      </c>
      <c r="AH77">
        <f>SUMIF(总计总表!$F:$F,$A77,总计总表!AO:AO)</f>
        <v>0</v>
      </c>
      <c r="AI77">
        <f>SUMIF(总计总表!$F:$F,$A77,总计总表!AP:AP)</f>
        <v>0</v>
      </c>
      <c r="AJ77">
        <f>SUMIF(总计总表!$F:$F,$A77,总计总表!AQ:AQ)</f>
        <v>0</v>
      </c>
      <c r="AK77">
        <f>SUMIF(总计总表!$F:$F,$A77,总计总表!AR:AR)</f>
        <v>0</v>
      </c>
      <c r="AL77">
        <f>SUMIF(总计总表!$F:$F,$A77,总计总表!AS:AS)</f>
        <v>0</v>
      </c>
      <c r="AM77">
        <f>SUMIF(总计总表!$F:$F,$A77,总计总表!AT:AT)</f>
        <v>0</v>
      </c>
      <c r="AN77">
        <f>SUMIF(总计总表!$F:$F,$A77,总计总表!AU:AU)</f>
        <v>0</v>
      </c>
      <c r="AO77">
        <f>SUMIF(总计总表!$F:$F,$A77,总计总表!AV:AV)</f>
        <v>0</v>
      </c>
      <c r="AP77">
        <f>SUMIF(总计总表!$F:$F,$A77,总计总表!AW:AW)</f>
        <v>0</v>
      </c>
      <c r="AQ77">
        <f>SUMIF(总计总表!$F:$F,$A77,总计总表!AX:AX)</f>
        <v>-2.4199999999999999E-2</v>
      </c>
      <c r="AR77">
        <f>SUMIF(总计总表!$F:$F,$A77,总计总表!AY:AY)</f>
        <v>0</v>
      </c>
      <c r="AS77">
        <f>SUMIF(总计总表!$F:$F,$A77,总计总表!AZ:AZ)</f>
        <v>0</v>
      </c>
      <c r="AT77">
        <f>SUMIF(总计总表!$F:$F,$A77,总计总表!BA:BA)</f>
        <v>0</v>
      </c>
      <c r="AU77">
        <f>SUMIF(总计总表!$F:$F,$A77,总计总表!BB:BB)</f>
        <v>0</v>
      </c>
      <c r="AV77">
        <f>SUMIF(总计总表!$F:$F,$A77,总计总表!BC:BC)</f>
        <v>0</v>
      </c>
      <c r="AW77">
        <f>SUMIF(总计总表!$F:$F,$A77,总计总表!BD:BD)</f>
        <v>0</v>
      </c>
      <c r="AX77">
        <f>SUMIF(总计总表!$F:$F,$A77,总计总表!BE:BE)</f>
        <v>0</v>
      </c>
      <c r="AY77">
        <f>SUMIF(总计总表!$F:$F,$A77,总计总表!BF:BF)</f>
        <v>-2.4199999999999999E-2</v>
      </c>
      <c r="AZ77">
        <f>SUMIF(总计总表!$F:$F,$A77,总计总表!BG:BG)</f>
        <v>0</v>
      </c>
      <c r="BA77">
        <f>SUMIF(总计总表!$F:$F,$A77,总计总表!BH:BH)</f>
        <v>-0.15730000000000002</v>
      </c>
      <c r="BB77">
        <f>SUMIF(总计总表!$F:$F,$A77,总计总表!BI:BI)</f>
        <v>0</v>
      </c>
      <c r="BC77">
        <f>SUMIF(总计总表!$F:$F,$A77,总计总表!BJ:BJ)</f>
        <v>0</v>
      </c>
      <c r="BD77">
        <f>SUMIF(总计总表!$F:$F,$A77,总计总表!BK:BK)</f>
        <v>0</v>
      </c>
      <c r="BE77">
        <f>SUMIF(总计总表!$F:$F,$A77,总计总表!BL:BL)</f>
        <v>0</v>
      </c>
      <c r="BF77">
        <f>SUMIF(总计总表!$F:$F,$A77,总计总表!BM:BM)</f>
        <v>0</v>
      </c>
      <c r="BG77">
        <f>SUMIF(总计总表!$F:$F,$A77,总计总表!BN:BN)</f>
        <v>0</v>
      </c>
      <c r="BH77">
        <f>SUMIF(总计总表!$F:$F,$A77,总计总表!BO:BO)</f>
        <v>0</v>
      </c>
      <c r="BI77">
        <f>SUMIF(总计总表!$F:$F,$A77,总计总表!BP:BP)</f>
        <v>0</v>
      </c>
      <c r="BJ77">
        <f>SUMIF(总计总表!$F:$F,$A77,总计总表!BQ:BQ)</f>
        <v>-0.15730000000000002</v>
      </c>
      <c r="BK77">
        <f>SUMIF(总计总表!$F:$F,$A77,总计总表!BR:BR)</f>
        <v>0</v>
      </c>
      <c r="BL77">
        <f>SUMIF(总计总表!$F:$F,$A77,总计总表!BS:BS)</f>
        <v>0</v>
      </c>
      <c r="BM77">
        <f>SUMIF(总计总表!$F:$F,$A77,总计总表!BT:BT)</f>
        <v>0</v>
      </c>
      <c r="BN77">
        <f>SUMIF(总计总表!$F:$F,$A77,总计总表!BU:BU)</f>
        <v>0</v>
      </c>
      <c r="BO77">
        <f>SUMIF(总计总表!$F:$F,$A77,总计总表!BV:BV)</f>
        <v>0</v>
      </c>
      <c r="BP77">
        <f>SUMIF(总计总表!$F:$F,$A77,总计总表!BW:BW)</f>
        <v>0</v>
      </c>
      <c r="BQ77">
        <f>SUMIF(总计总表!$F:$F,$A77,总计总表!BX:BX)</f>
        <v>0</v>
      </c>
      <c r="BR77">
        <f>SUMIF(总计总表!$F:$F,$A77,总计总表!BY:BY)</f>
        <v>0</v>
      </c>
      <c r="BS77">
        <f>SUMIF(总计总表!$F:$F,$A77,总计总表!BZ:BZ)</f>
        <v>0</v>
      </c>
      <c r="BT77">
        <f>SUMIF(总计总表!$F:$F,$A77,总计总表!CA:CA)</f>
        <v>0</v>
      </c>
      <c r="BU77">
        <f>SUMIF(总计总表!$F:$F,$A77,总计总表!CB:CB)</f>
        <v>0</v>
      </c>
      <c r="BV77">
        <f>SUMIF(总计总表!$F:$F,$A77,总计总表!CC:CC)</f>
        <v>-0.15730000000000002</v>
      </c>
      <c r="BW77">
        <f>SUMIF(总计总表!$F:$F,$A77,总计总表!CD:CD)</f>
        <v>0</v>
      </c>
      <c r="BX77">
        <f>SUMIF(总计总表!$F:$F,$A77,总计总表!CE:CE)</f>
        <v>0</v>
      </c>
      <c r="BY77">
        <f>SUMIF(总计总表!$F:$F,$A77,总计总表!CF:CF)</f>
        <v>0</v>
      </c>
      <c r="BZ77">
        <f>SUMIF(总计总表!$F:$F,$A77,总计总表!CG:CG)</f>
        <v>0</v>
      </c>
      <c r="CA77">
        <f>SUMIF(总计总表!$F:$F,$A77,总计总表!CH:CH)</f>
        <v>0</v>
      </c>
      <c r="CB77">
        <f>SUMIF(总计总表!$F:$F,$A77,总计总表!CI:CI)</f>
        <v>0</v>
      </c>
      <c r="CC77">
        <f>SUMIF(总计总表!$F:$F,$A77,总计总表!CJ:CJ)</f>
        <v>0</v>
      </c>
      <c r="CD77">
        <f>SUMIF(总计总表!$F:$F,$A77,总计总表!CK:CK)</f>
        <v>0</v>
      </c>
      <c r="CE77">
        <f>SUMIF(总计总表!$F:$F,$A77,总计总表!CL:CL)</f>
        <v>0</v>
      </c>
    </row>
    <row r="78" spans="1:83" x14ac:dyDescent="0.25">
      <c r="A78" s="24">
        <v>6735</v>
      </c>
      <c r="B78">
        <f>SUMIF(总计总表!F:F,A78,总计总表!I:I)</f>
        <v>0</v>
      </c>
      <c r="C78">
        <f>SUMIF(总计总表!F:F,A78,总计总表!J:J)</f>
        <v>0</v>
      </c>
      <c r="D78">
        <f>SUMIF(总计总表!$F:$F,$A78,总计总表!K:K)</f>
        <v>0</v>
      </c>
      <c r="E78">
        <f>SUMIF(总计总表!$F:$F,$A78,总计总表!L:L)</f>
        <v>0</v>
      </c>
      <c r="F78">
        <f>SUMIF(总计总表!$F:$F,$A78,总计总表!M:M)</f>
        <v>0</v>
      </c>
      <c r="G78">
        <f>SUMIF(总计总表!$F:$F,$A78,总计总表!N:N)</f>
        <v>0</v>
      </c>
      <c r="H78">
        <f>SUMIF(总计总表!$F:$F,$A78,总计总表!O:O)</f>
        <v>0</v>
      </c>
      <c r="I78">
        <f>SUMIF(总计总表!$F:$F,$A78,总计总表!P:P)</f>
        <v>0</v>
      </c>
      <c r="J78">
        <f>SUMIF(总计总表!$F:$F,$A78,总计总表!Q:Q)</f>
        <v>0</v>
      </c>
      <c r="K78">
        <f>SUMIF(总计总表!$F:$F,$A78,总计总表!R:R)</f>
        <v>0</v>
      </c>
      <c r="L78">
        <f>SUMIF(总计总表!$F:$F,$A78,总计总表!S:S)</f>
        <v>0</v>
      </c>
      <c r="M78">
        <f>SUMIF(总计总表!$F:$F,$A78,总计总表!T:T)</f>
        <v>0</v>
      </c>
      <c r="N78">
        <f>SUMIF(总计总表!$F:$F,$A78,总计总表!U:U)</f>
        <v>0</v>
      </c>
      <c r="O78">
        <f>SUMIF(总计总表!$F:$F,$A78,总计总表!V:V)</f>
        <v>0</v>
      </c>
      <c r="P78">
        <f>SUMIF(总计总表!$F:$F,$A78,总计总表!W:W)</f>
        <v>0</v>
      </c>
      <c r="Q78">
        <f>SUMIF(总计总表!$F:$F,$A78,总计总表!X:X)</f>
        <v>0</v>
      </c>
      <c r="R78">
        <f>SUMIF(总计总表!$F:$F,$A78,总计总表!Y:Y)</f>
        <v>0</v>
      </c>
      <c r="S78">
        <f>SUMIF(总计总表!$F:$F,$A78,总计总表!Z:Z)</f>
        <v>0</v>
      </c>
      <c r="T78">
        <f>SUMIF(总计总表!$F:$F,$A78,总计总表!AA:AA)</f>
        <v>0</v>
      </c>
      <c r="U78">
        <f>SUMIF(总计总表!$F:$F,$A78,总计总表!AB:AB)</f>
        <v>0</v>
      </c>
      <c r="V78">
        <f>SUMIF(总计总表!$F:$F,$A78,总计总表!AC:AC)</f>
        <v>0</v>
      </c>
      <c r="W78">
        <f>SUMIF(总计总表!$F:$F,$A78,总计总表!AD:AD)</f>
        <v>0</v>
      </c>
      <c r="X78">
        <f>SUMIF(总计总表!$F:$F,$A78,总计总表!AE:AE)</f>
        <v>0</v>
      </c>
      <c r="Y78">
        <f>SUMIF(总计总表!$F:$F,$A78,总计总表!AF:AF)</f>
        <v>0</v>
      </c>
      <c r="Z78">
        <f>SUMIF(总计总表!$F:$F,$A78,总计总表!AG:AG)</f>
        <v>0</v>
      </c>
      <c r="AA78">
        <f>SUMIF(总计总表!$F:$F,$A78,总计总表!AH:AH)</f>
        <v>0</v>
      </c>
      <c r="AB78">
        <f>SUMIF(总计总表!$F:$F,$A78,总计总表!AI:AI)</f>
        <v>0</v>
      </c>
      <c r="AC78">
        <f>SUMIF(总计总表!$F:$F,$A78,总计总表!AJ:AJ)</f>
        <v>0</v>
      </c>
      <c r="AD78">
        <f>SUMIF(总计总表!$F:$F,$A78,总计总表!AK:AK)</f>
        <v>0</v>
      </c>
      <c r="AE78">
        <f>SUMIF(总计总表!$F:$F,$A78,总计总表!AL:AL)</f>
        <v>0</v>
      </c>
      <c r="AF78">
        <f>SUMIF(总计总表!$F:$F,$A78,总计总表!AM:AM)</f>
        <v>0</v>
      </c>
      <c r="AG78">
        <f>SUMIF(总计总表!$F:$F,$A78,总计总表!AN:AN)</f>
        <v>0</v>
      </c>
      <c r="AH78">
        <f>SUMIF(总计总表!$F:$F,$A78,总计总表!AO:AO)</f>
        <v>0</v>
      </c>
      <c r="AI78">
        <f>SUMIF(总计总表!$F:$F,$A78,总计总表!AP:AP)</f>
        <v>0</v>
      </c>
      <c r="AJ78">
        <f>SUMIF(总计总表!$F:$F,$A78,总计总表!AQ:AQ)</f>
        <v>0</v>
      </c>
      <c r="AK78">
        <f>SUMIF(总计总表!$F:$F,$A78,总计总表!AR:AR)</f>
        <v>0</v>
      </c>
      <c r="AL78">
        <f>SUMIF(总计总表!$F:$F,$A78,总计总表!AS:AS)</f>
        <v>0</v>
      </c>
      <c r="AM78">
        <f>SUMIF(总计总表!$F:$F,$A78,总计总表!AT:AT)</f>
        <v>0</v>
      </c>
      <c r="AN78">
        <f>SUMIF(总计总表!$F:$F,$A78,总计总表!AU:AU)</f>
        <v>0</v>
      </c>
      <c r="AO78">
        <f>SUMIF(总计总表!$F:$F,$A78,总计总表!AV:AV)</f>
        <v>0</v>
      </c>
      <c r="AP78">
        <f>SUMIF(总计总表!$F:$F,$A78,总计总表!AW:AW)</f>
        <v>0</v>
      </c>
      <c r="AQ78">
        <f>SUMIF(总计总表!$F:$F,$A78,总计总表!AX:AX)</f>
        <v>0</v>
      </c>
      <c r="AR78">
        <f>SUMIF(总计总表!$F:$F,$A78,总计总表!AY:AY)</f>
        <v>0</v>
      </c>
      <c r="AS78">
        <f>SUMIF(总计总表!$F:$F,$A78,总计总表!AZ:AZ)</f>
        <v>0</v>
      </c>
      <c r="AT78">
        <f>SUMIF(总计总表!$F:$F,$A78,总计总表!BA:BA)</f>
        <v>0</v>
      </c>
      <c r="AU78">
        <f>SUMIF(总计总表!$F:$F,$A78,总计总表!BB:BB)</f>
        <v>0</v>
      </c>
      <c r="AV78">
        <f>SUMIF(总计总表!$F:$F,$A78,总计总表!BC:BC)</f>
        <v>0</v>
      </c>
      <c r="AW78">
        <f>SUMIF(总计总表!$F:$F,$A78,总计总表!BD:BD)</f>
        <v>0</v>
      </c>
      <c r="AX78">
        <f>SUMIF(总计总表!$F:$F,$A78,总计总表!BE:BE)</f>
        <v>0</v>
      </c>
      <c r="AY78">
        <f>SUMIF(总计总表!$F:$F,$A78,总计总表!BF:BF)</f>
        <v>0</v>
      </c>
      <c r="AZ78">
        <f>SUMIF(总计总表!$F:$F,$A78,总计总表!BG:BG)</f>
        <v>0</v>
      </c>
      <c r="BA78">
        <f>SUMIF(总计总表!$F:$F,$A78,总计总表!BH:BH)</f>
        <v>0</v>
      </c>
      <c r="BB78">
        <f>SUMIF(总计总表!$F:$F,$A78,总计总表!BI:BI)</f>
        <v>0</v>
      </c>
      <c r="BC78">
        <f>SUMIF(总计总表!$F:$F,$A78,总计总表!BJ:BJ)</f>
        <v>0</v>
      </c>
      <c r="BD78">
        <f>SUMIF(总计总表!$F:$F,$A78,总计总表!BK:BK)</f>
        <v>0</v>
      </c>
      <c r="BE78">
        <f>SUMIF(总计总表!$F:$F,$A78,总计总表!BL:BL)</f>
        <v>0</v>
      </c>
      <c r="BF78">
        <f>SUMIF(总计总表!$F:$F,$A78,总计总表!BM:BM)</f>
        <v>0</v>
      </c>
      <c r="BG78">
        <f>SUMIF(总计总表!$F:$F,$A78,总计总表!BN:BN)</f>
        <v>0</v>
      </c>
      <c r="BH78">
        <f>SUMIF(总计总表!$F:$F,$A78,总计总表!BO:BO)</f>
        <v>0</v>
      </c>
      <c r="BI78">
        <f>SUMIF(总计总表!$F:$F,$A78,总计总表!BP:BP)</f>
        <v>0</v>
      </c>
      <c r="BJ78">
        <f>SUMIF(总计总表!$F:$F,$A78,总计总表!BQ:BQ)</f>
        <v>0</v>
      </c>
      <c r="BK78">
        <f>SUMIF(总计总表!$F:$F,$A78,总计总表!BR:BR)</f>
        <v>0</v>
      </c>
      <c r="BL78">
        <f>SUMIF(总计总表!$F:$F,$A78,总计总表!BS:BS)</f>
        <v>0</v>
      </c>
      <c r="BM78">
        <f>SUMIF(总计总表!$F:$F,$A78,总计总表!BT:BT)</f>
        <v>0</v>
      </c>
      <c r="BN78">
        <f>SUMIF(总计总表!$F:$F,$A78,总计总表!BU:BU)</f>
        <v>0</v>
      </c>
      <c r="BO78">
        <f>SUMIF(总计总表!$F:$F,$A78,总计总表!BV:BV)</f>
        <v>0</v>
      </c>
      <c r="BP78">
        <f>SUMIF(总计总表!$F:$F,$A78,总计总表!BW:BW)</f>
        <v>0</v>
      </c>
      <c r="BQ78">
        <f>SUMIF(总计总表!$F:$F,$A78,总计总表!BX:BX)</f>
        <v>0</v>
      </c>
      <c r="BR78">
        <f>SUMIF(总计总表!$F:$F,$A78,总计总表!BY:BY)</f>
        <v>0</v>
      </c>
      <c r="BS78">
        <f>SUMIF(总计总表!$F:$F,$A78,总计总表!BZ:BZ)</f>
        <v>0</v>
      </c>
      <c r="BT78">
        <f>SUMIF(总计总表!$F:$F,$A78,总计总表!CA:CA)</f>
        <v>0</v>
      </c>
      <c r="BU78">
        <f>SUMIF(总计总表!$F:$F,$A78,总计总表!CB:CB)</f>
        <v>0</v>
      </c>
      <c r="BV78">
        <f>SUMIF(总计总表!$F:$F,$A78,总计总表!CC:CC)</f>
        <v>0</v>
      </c>
      <c r="BW78">
        <f>SUMIF(总计总表!$F:$F,$A78,总计总表!CD:CD)</f>
        <v>0</v>
      </c>
      <c r="BX78">
        <f>SUMIF(总计总表!$F:$F,$A78,总计总表!CE:CE)</f>
        <v>0</v>
      </c>
      <c r="BY78">
        <f>SUMIF(总计总表!$F:$F,$A78,总计总表!CF:CF)</f>
        <v>0</v>
      </c>
      <c r="BZ78">
        <f>SUMIF(总计总表!$F:$F,$A78,总计总表!CG:CG)</f>
        <v>0</v>
      </c>
      <c r="CA78">
        <f>SUMIF(总计总表!$F:$F,$A78,总计总表!CH:CH)</f>
        <v>0</v>
      </c>
      <c r="CB78">
        <f>SUMIF(总计总表!$F:$F,$A78,总计总表!CI:CI)</f>
        <v>0</v>
      </c>
      <c r="CC78">
        <f>SUMIF(总计总表!$F:$F,$A78,总计总表!CJ:CJ)</f>
        <v>0</v>
      </c>
      <c r="CD78">
        <f>SUMIF(总计总表!$F:$F,$A78,总计总表!CK:CK)</f>
        <v>0</v>
      </c>
      <c r="CE78">
        <f>SUMIF(总计总表!$F:$F,$A78,总计总表!CL:CL)</f>
        <v>0</v>
      </c>
    </row>
    <row r="79" spans="1:83" x14ac:dyDescent="0.25">
      <c r="A79" s="24">
        <v>6738</v>
      </c>
      <c r="B79">
        <f>SUMIF(总计总表!F:F,A79,总计总表!I:I)</f>
        <v>0</v>
      </c>
      <c r="C79">
        <f>SUMIF(总计总表!F:F,A79,总计总表!J:J)</f>
        <v>0</v>
      </c>
      <c r="D79">
        <f>SUMIF(总计总表!$F:$F,$A79,总计总表!K:K)</f>
        <v>0</v>
      </c>
      <c r="E79">
        <f>SUMIF(总计总表!$F:$F,$A79,总计总表!L:L)</f>
        <v>0</v>
      </c>
      <c r="F79">
        <f>SUMIF(总计总表!$F:$F,$A79,总计总表!M:M)</f>
        <v>0</v>
      </c>
      <c r="G79">
        <f>SUMIF(总计总表!$F:$F,$A79,总计总表!N:N)</f>
        <v>0</v>
      </c>
      <c r="H79">
        <f>SUMIF(总计总表!$F:$F,$A79,总计总表!O:O)</f>
        <v>0</v>
      </c>
      <c r="I79">
        <f>SUMIF(总计总表!$F:$F,$A79,总计总表!P:P)</f>
        <v>0</v>
      </c>
      <c r="J79">
        <f>SUMIF(总计总表!$F:$F,$A79,总计总表!Q:Q)</f>
        <v>0</v>
      </c>
      <c r="K79">
        <f>SUMIF(总计总表!$F:$F,$A79,总计总表!R:R)</f>
        <v>0</v>
      </c>
      <c r="L79">
        <f>SUMIF(总计总表!$F:$F,$A79,总计总表!S:S)</f>
        <v>0</v>
      </c>
      <c r="M79">
        <f>SUMIF(总计总表!$F:$F,$A79,总计总表!T:T)</f>
        <v>0</v>
      </c>
      <c r="N79">
        <f>SUMIF(总计总表!$F:$F,$A79,总计总表!U:U)</f>
        <v>0</v>
      </c>
      <c r="O79">
        <f>SUMIF(总计总表!$F:$F,$A79,总计总表!V:V)</f>
        <v>0</v>
      </c>
      <c r="P79">
        <f>SUMIF(总计总表!$F:$F,$A79,总计总表!W:W)</f>
        <v>0</v>
      </c>
      <c r="Q79">
        <f>SUMIF(总计总表!$F:$F,$A79,总计总表!X:X)</f>
        <v>0</v>
      </c>
      <c r="R79">
        <f>SUMIF(总计总表!$F:$F,$A79,总计总表!Y:Y)</f>
        <v>0</v>
      </c>
      <c r="S79">
        <f>SUMIF(总计总表!$F:$F,$A79,总计总表!Z:Z)</f>
        <v>0</v>
      </c>
      <c r="T79">
        <f>SUMIF(总计总表!$F:$F,$A79,总计总表!AA:AA)</f>
        <v>0</v>
      </c>
      <c r="U79">
        <f>SUMIF(总计总表!$F:$F,$A79,总计总表!AB:AB)</f>
        <v>0</v>
      </c>
      <c r="V79">
        <f>SUMIF(总计总表!$F:$F,$A79,总计总表!AC:AC)</f>
        <v>0</v>
      </c>
      <c r="W79">
        <f>SUMIF(总计总表!$F:$F,$A79,总计总表!AD:AD)</f>
        <v>0</v>
      </c>
      <c r="X79">
        <f>SUMIF(总计总表!$F:$F,$A79,总计总表!AE:AE)</f>
        <v>0</v>
      </c>
      <c r="Y79">
        <f>SUMIF(总计总表!$F:$F,$A79,总计总表!AF:AF)</f>
        <v>0</v>
      </c>
      <c r="Z79">
        <f>SUMIF(总计总表!$F:$F,$A79,总计总表!AG:AG)</f>
        <v>0</v>
      </c>
      <c r="AA79">
        <f>SUMIF(总计总表!$F:$F,$A79,总计总表!AH:AH)</f>
        <v>0</v>
      </c>
      <c r="AB79">
        <f>SUMIF(总计总表!$F:$F,$A79,总计总表!AI:AI)</f>
        <v>0</v>
      </c>
      <c r="AC79">
        <f>SUMIF(总计总表!$F:$F,$A79,总计总表!AJ:AJ)</f>
        <v>0</v>
      </c>
      <c r="AD79">
        <f>SUMIF(总计总表!$F:$F,$A79,总计总表!AK:AK)</f>
        <v>0</v>
      </c>
      <c r="AE79">
        <f>SUMIF(总计总表!$F:$F,$A79,总计总表!AL:AL)</f>
        <v>0</v>
      </c>
      <c r="AF79">
        <f>SUMIF(总计总表!$F:$F,$A79,总计总表!AM:AM)</f>
        <v>0</v>
      </c>
      <c r="AG79">
        <f>SUMIF(总计总表!$F:$F,$A79,总计总表!AN:AN)</f>
        <v>0</v>
      </c>
      <c r="AH79">
        <f>SUMIF(总计总表!$F:$F,$A79,总计总表!AO:AO)</f>
        <v>0</v>
      </c>
      <c r="AI79">
        <f>SUMIF(总计总表!$F:$F,$A79,总计总表!AP:AP)</f>
        <v>0</v>
      </c>
      <c r="AJ79">
        <f>SUMIF(总计总表!$F:$F,$A79,总计总表!AQ:AQ)</f>
        <v>0</v>
      </c>
      <c r="AK79">
        <f>SUMIF(总计总表!$F:$F,$A79,总计总表!AR:AR)</f>
        <v>0</v>
      </c>
      <c r="AL79">
        <f>SUMIF(总计总表!$F:$F,$A79,总计总表!AS:AS)</f>
        <v>0</v>
      </c>
      <c r="AM79">
        <f>SUMIF(总计总表!$F:$F,$A79,总计总表!AT:AT)</f>
        <v>0</v>
      </c>
      <c r="AN79">
        <f>SUMIF(总计总表!$F:$F,$A79,总计总表!AU:AU)</f>
        <v>0</v>
      </c>
      <c r="AO79">
        <f>SUMIF(总计总表!$F:$F,$A79,总计总表!AV:AV)</f>
        <v>0</v>
      </c>
      <c r="AP79">
        <f>SUMIF(总计总表!$F:$F,$A79,总计总表!AW:AW)</f>
        <v>0</v>
      </c>
      <c r="AQ79">
        <f>SUMIF(总计总表!$F:$F,$A79,总计总表!AX:AX)</f>
        <v>0</v>
      </c>
      <c r="AR79">
        <f>SUMIF(总计总表!$F:$F,$A79,总计总表!AY:AY)</f>
        <v>0</v>
      </c>
      <c r="AS79">
        <f>SUMIF(总计总表!$F:$F,$A79,总计总表!AZ:AZ)</f>
        <v>0</v>
      </c>
      <c r="AT79">
        <f>SUMIF(总计总表!$F:$F,$A79,总计总表!BA:BA)</f>
        <v>0</v>
      </c>
      <c r="AU79">
        <f>SUMIF(总计总表!$F:$F,$A79,总计总表!BB:BB)</f>
        <v>0</v>
      </c>
      <c r="AV79">
        <f>SUMIF(总计总表!$F:$F,$A79,总计总表!BC:BC)</f>
        <v>0</v>
      </c>
      <c r="AW79">
        <f>SUMIF(总计总表!$F:$F,$A79,总计总表!BD:BD)</f>
        <v>0</v>
      </c>
      <c r="AX79">
        <f>SUMIF(总计总表!$F:$F,$A79,总计总表!BE:BE)</f>
        <v>0</v>
      </c>
      <c r="AY79">
        <f>SUMIF(总计总表!$F:$F,$A79,总计总表!BF:BF)</f>
        <v>0</v>
      </c>
      <c r="AZ79">
        <f>SUMIF(总计总表!$F:$F,$A79,总计总表!BG:BG)</f>
        <v>0</v>
      </c>
      <c r="BA79">
        <f>SUMIF(总计总表!$F:$F,$A79,总计总表!BH:BH)</f>
        <v>0</v>
      </c>
      <c r="BB79">
        <f>SUMIF(总计总表!$F:$F,$A79,总计总表!BI:BI)</f>
        <v>0</v>
      </c>
      <c r="BC79">
        <f>SUMIF(总计总表!$F:$F,$A79,总计总表!BJ:BJ)</f>
        <v>0</v>
      </c>
      <c r="BD79">
        <f>SUMIF(总计总表!$F:$F,$A79,总计总表!BK:BK)</f>
        <v>0</v>
      </c>
      <c r="BE79">
        <f>SUMIF(总计总表!$F:$F,$A79,总计总表!BL:BL)</f>
        <v>0</v>
      </c>
      <c r="BF79">
        <f>SUMIF(总计总表!$F:$F,$A79,总计总表!BM:BM)</f>
        <v>0</v>
      </c>
      <c r="BG79">
        <f>SUMIF(总计总表!$F:$F,$A79,总计总表!BN:BN)</f>
        <v>0</v>
      </c>
      <c r="BH79">
        <f>SUMIF(总计总表!$F:$F,$A79,总计总表!BO:BO)</f>
        <v>0</v>
      </c>
      <c r="BI79">
        <f>SUMIF(总计总表!$F:$F,$A79,总计总表!BP:BP)</f>
        <v>0</v>
      </c>
      <c r="BJ79">
        <f>SUMIF(总计总表!$F:$F,$A79,总计总表!BQ:BQ)</f>
        <v>0</v>
      </c>
      <c r="BK79">
        <f>SUMIF(总计总表!$F:$F,$A79,总计总表!BR:BR)</f>
        <v>0</v>
      </c>
      <c r="BL79">
        <f>SUMIF(总计总表!$F:$F,$A79,总计总表!BS:BS)</f>
        <v>0</v>
      </c>
      <c r="BM79">
        <f>SUMIF(总计总表!$F:$F,$A79,总计总表!BT:BT)</f>
        <v>0</v>
      </c>
      <c r="BN79">
        <f>SUMIF(总计总表!$F:$F,$A79,总计总表!BU:BU)</f>
        <v>0</v>
      </c>
      <c r="BO79">
        <f>SUMIF(总计总表!$F:$F,$A79,总计总表!BV:BV)</f>
        <v>0</v>
      </c>
      <c r="BP79">
        <f>SUMIF(总计总表!$F:$F,$A79,总计总表!BW:BW)</f>
        <v>0</v>
      </c>
      <c r="BQ79">
        <f>SUMIF(总计总表!$F:$F,$A79,总计总表!BX:BX)</f>
        <v>0</v>
      </c>
      <c r="BR79">
        <f>SUMIF(总计总表!$F:$F,$A79,总计总表!BY:BY)</f>
        <v>0</v>
      </c>
      <c r="BS79">
        <f>SUMIF(总计总表!$F:$F,$A79,总计总表!BZ:BZ)</f>
        <v>0</v>
      </c>
      <c r="BT79">
        <f>SUMIF(总计总表!$F:$F,$A79,总计总表!CA:CA)</f>
        <v>0</v>
      </c>
      <c r="BU79">
        <f>SUMIF(总计总表!$F:$F,$A79,总计总表!CB:CB)</f>
        <v>0</v>
      </c>
      <c r="BV79">
        <f>SUMIF(总计总表!$F:$F,$A79,总计总表!CC:CC)</f>
        <v>0</v>
      </c>
      <c r="BW79">
        <f>SUMIF(总计总表!$F:$F,$A79,总计总表!CD:CD)</f>
        <v>0</v>
      </c>
      <c r="BX79">
        <f>SUMIF(总计总表!$F:$F,$A79,总计总表!CE:CE)</f>
        <v>0</v>
      </c>
      <c r="BY79">
        <f>SUMIF(总计总表!$F:$F,$A79,总计总表!CF:CF)</f>
        <v>0</v>
      </c>
      <c r="BZ79">
        <f>SUMIF(总计总表!$F:$F,$A79,总计总表!CG:CG)</f>
        <v>0</v>
      </c>
      <c r="CA79">
        <f>SUMIF(总计总表!$F:$F,$A79,总计总表!CH:CH)</f>
        <v>0</v>
      </c>
      <c r="CB79">
        <f>SUMIF(总计总表!$F:$F,$A79,总计总表!CI:CI)</f>
        <v>0</v>
      </c>
      <c r="CC79">
        <f>SUMIF(总计总表!$F:$F,$A79,总计总表!CJ:CJ)</f>
        <v>0</v>
      </c>
      <c r="CD79">
        <f>SUMIF(总计总表!$F:$F,$A79,总计总表!CK:CK)</f>
        <v>0</v>
      </c>
      <c r="CE79">
        <f>SUMIF(总计总表!$F:$F,$A79,总计总表!CL:CL)</f>
        <v>0</v>
      </c>
    </row>
    <row r="80" spans="1:83" x14ac:dyDescent="0.25">
      <c r="A80" s="24">
        <v>6743</v>
      </c>
      <c r="B80">
        <f>SUMIF(总计总表!F:F,A80,总计总表!I:I)</f>
        <v>0</v>
      </c>
      <c r="C80">
        <f>SUMIF(总计总表!F:F,A80,总计总表!J:J)</f>
        <v>0</v>
      </c>
      <c r="D80">
        <f>SUMIF(总计总表!$F:$F,$A80,总计总表!K:K)</f>
        <v>0</v>
      </c>
      <c r="E80">
        <f>SUMIF(总计总表!$F:$F,$A80,总计总表!L:L)</f>
        <v>0</v>
      </c>
      <c r="F80">
        <f>SUMIF(总计总表!$F:$F,$A80,总计总表!M:M)</f>
        <v>0</v>
      </c>
      <c r="G80">
        <f>SUMIF(总计总表!$F:$F,$A80,总计总表!N:N)</f>
        <v>0</v>
      </c>
      <c r="H80">
        <f>SUMIF(总计总表!$F:$F,$A80,总计总表!O:O)</f>
        <v>0</v>
      </c>
      <c r="I80">
        <f>SUMIF(总计总表!$F:$F,$A80,总计总表!P:P)</f>
        <v>0</v>
      </c>
      <c r="J80">
        <f>SUMIF(总计总表!$F:$F,$A80,总计总表!Q:Q)</f>
        <v>0</v>
      </c>
      <c r="K80">
        <f>SUMIF(总计总表!$F:$F,$A80,总计总表!R:R)</f>
        <v>0</v>
      </c>
      <c r="L80">
        <f>SUMIF(总计总表!$F:$F,$A80,总计总表!S:S)</f>
        <v>0</v>
      </c>
      <c r="M80">
        <f>SUMIF(总计总表!$F:$F,$A80,总计总表!T:T)</f>
        <v>0</v>
      </c>
      <c r="N80">
        <f>SUMIF(总计总表!$F:$F,$A80,总计总表!U:U)</f>
        <v>0</v>
      </c>
      <c r="O80">
        <f>SUMIF(总计总表!$F:$F,$A80,总计总表!V:V)</f>
        <v>0</v>
      </c>
      <c r="P80">
        <f>SUMIF(总计总表!$F:$F,$A80,总计总表!W:W)</f>
        <v>0</v>
      </c>
      <c r="Q80">
        <f>SUMIF(总计总表!$F:$F,$A80,总计总表!X:X)</f>
        <v>0</v>
      </c>
      <c r="R80">
        <f>SUMIF(总计总表!$F:$F,$A80,总计总表!Y:Y)</f>
        <v>0</v>
      </c>
      <c r="S80">
        <f>SUMIF(总计总表!$F:$F,$A80,总计总表!Z:Z)</f>
        <v>0</v>
      </c>
      <c r="T80">
        <f>SUMIF(总计总表!$F:$F,$A80,总计总表!AA:AA)</f>
        <v>0</v>
      </c>
      <c r="U80">
        <f>SUMIF(总计总表!$F:$F,$A80,总计总表!AB:AB)</f>
        <v>0</v>
      </c>
      <c r="V80">
        <f>SUMIF(总计总表!$F:$F,$A80,总计总表!AC:AC)</f>
        <v>0</v>
      </c>
      <c r="W80">
        <f>SUMIF(总计总表!$F:$F,$A80,总计总表!AD:AD)</f>
        <v>0</v>
      </c>
      <c r="X80">
        <f>SUMIF(总计总表!$F:$F,$A80,总计总表!AE:AE)</f>
        <v>0</v>
      </c>
      <c r="Y80">
        <f>SUMIF(总计总表!$F:$F,$A80,总计总表!AF:AF)</f>
        <v>0</v>
      </c>
      <c r="Z80">
        <f>SUMIF(总计总表!$F:$F,$A80,总计总表!AG:AG)</f>
        <v>0</v>
      </c>
      <c r="AA80">
        <f>SUMIF(总计总表!$F:$F,$A80,总计总表!AH:AH)</f>
        <v>0</v>
      </c>
      <c r="AB80">
        <f>SUMIF(总计总表!$F:$F,$A80,总计总表!AI:AI)</f>
        <v>0</v>
      </c>
      <c r="AC80">
        <f>SUMIF(总计总表!$F:$F,$A80,总计总表!AJ:AJ)</f>
        <v>0</v>
      </c>
      <c r="AD80">
        <f>SUMIF(总计总表!$F:$F,$A80,总计总表!AK:AK)</f>
        <v>0</v>
      </c>
      <c r="AE80">
        <f>SUMIF(总计总表!$F:$F,$A80,总计总表!AL:AL)</f>
        <v>0</v>
      </c>
      <c r="AF80">
        <f>SUMIF(总计总表!$F:$F,$A80,总计总表!AM:AM)</f>
        <v>0</v>
      </c>
      <c r="AG80">
        <f>SUMIF(总计总表!$F:$F,$A80,总计总表!AN:AN)</f>
        <v>0</v>
      </c>
      <c r="AH80">
        <f>SUMIF(总计总表!$F:$F,$A80,总计总表!AO:AO)</f>
        <v>0</v>
      </c>
      <c r="AI80">
        <f>SUMIF(总计总表!$F:$F,$A80,总计总表!AP:AP)</f>
        <v>0</v>
      </c>
      <c r="AJ80">
        <f>SUMIF(总计总表!$F:$F,$A80,总计总表!AQ:AQ)</f>
        <v>0</v>
      </c>
      <c r="AK80">
        <f>SUMIF(总计总表!$F:$F,$A80,总计总表!AR:AR)</f>
        <v>0</v>
      </c>
      <c r="AL80">
        <f>SUMIF(总计总表!$F:$F,$A80,总计总表!AS:AS)</f>
        <v>0</v>
      </c>
      <c r="AM80">
        <f>SUMIF(总计总表!$F:$F,$A80,总计总表!AT:AT)</f>
        <v>0</v>
      </c>
      <c r="AN80">
        <f>SUMIF(总计总表!$F:$F,$A80,总计总表!AU:AU)</f>
        <v>0</v>
      </c>
      <c r="AO80">
        <f>SUMIF(总计总表!$F:$F,$A80,总计总表!AV:AV)</f>
        <v>0</v>
      </c>
      <c r="AP80">
        <f>SUMIF(总计总表!$F:$F,$A80,总计总表!AW:AW)</f>
        <v>0</v>
      </c>
      <c r="AQ80">
        <f>SUMIF(总计总表!$F:$F,$A80,总计总表!AX:AX)</f>
        <v>-4.1300000000000003E-2</v>
      </c>
      <c r="AR80">
        <f>SUMIF(总计总表!$F:$F,$A80,总计总表!AY:AY)</f>
        <v>0</v>
      </c>
      <c r="AS80">
        <f>SUMIF(总计总表!$F:$F,$A80,总计总表!AZ:AZ)</f>
        <v>0</v>
      </c>
      <c r="AT80">
        <f>SUMIF(总计总表!$F:$F,$A80,总计总表!BA:BA)</f>
        <v>0</v>
      </c>
      <c r="AU80">
        <f>SUMIF(总计总表!$F:$F,$A80,总计总表!BB:BB)</f>
        <v>0</v>
      </c>
      <c r="AV80">
        <f>SUMIF(总计总表!$F:$F,$A80,总计总表!BC:BC)</f>
        <v>0</v>
      </c>
      <c r="AW80">
        <f>SUMIF(总计总表!$F:$F,$A80,总计总表!BD:BD)</f>
        <v>0</v>
      </c>
      <c r="AX80">
        <f>SUMIF(总计总表!$F:$F,$A80,总计总表!BE:BE)</f>
        <v>0</v>
      </c>
      <c r="AY80">
        <f>SUMIF(总计总表!$F:$F,$A80,总计总表!BF:BF)</f>
        <v>-4.1300000000000003E-2</v>
      </c>
      <c r="AZ80">
        <f>SUMIF(总计总表!$F:$F,$A80,总计总表!BG:BG)</f>
        <v>0</v>
      </c>
      <c r="BA80">
        <f>SUMIF(总计总表!$F:$F,$A80,总计总表!BH:BH)</f>
        <v>-0.26845000000000002</v>
      </c>
      <c r="BB80">
        <f>SUMIF(总计总表!$F:$F,$A80,总计总表!BI:BI)</f>
        <v>0</v>
      </c>
      <c r="BC80">
        <f>SUMIF(总计总表!$F:$F,$A80,总计总表!BJ:BJ)</f>
        <v>0</v>
      </c>
      <c r="BD80">
        <f>SUMIF(总计总表!$F:$F,$A80,总计总表!BK:BK)</f>
        <v>0</v>
      </c>
      <c r="BE80">
        <f>SUMIF(总计总表!$F:$F,$A80,总计总表!BL:BL)</f>
        <v>0</v>
      </c>
      <c r="BF80">
        <f>SUMIF(总计总表!$F:$F,$A80,总计总表!BM:BM)</f>
        <v>0</v>
      </c>
      <c r="BG80">
        <f>SUMIF(总计总表!$F:$F,$A80,总计总表!BN:BN)</f>
        <v>0</v>
      </c>
      <c r="BH80">
        <f>SUMIF(总计总表!$F:$F,$A80,总计总表!BO:BO)</f>
        <v>0</v>
      </c>
      <c r="BI80">
        <f>SUMIF(总计总表!$F:$F,$A80,总计总表!BP:BP)</f>
        <v>0</v>
      </c>
      <c r="BJ80">
        <f>SUMIF(总计总表!$F:$F,$A80,总计总表!BQ:BQ)</f>
        <v>-0.26845000000000002</v>
      </c>
      <c r="BK80">
        <f>SUMIF(总计总表!$F:$F,$A80,总计总表!BR:BR)</f>
        <v>0</v>
      </c>
      <c r="BL80">
        <f>SUMIF(总计总表!$F:$F,$A80,总计总表!BS:BS)</f>
        <v>0</v>
      </c>
      <c r="BM80">
        <f>SUMIF(总计总表!$F:$F,$A80,总计总表!BT:BT)</f>
        <v>0</v>
      </c>
      <c r="BN80">
        <f>SUMIF(总计总表!$F:$F,$A80,总计总表!BU:BU)</f>
        <v>0</v>
      </c>
      <c r="BO80">
        <f>SUMIF(总计总表!$F:$F,$A80,总计总表!BV:BV)</f>
        <v>0</v>
      </c>
      <c r="BP80">
        <f>SUMIF(总计总表!$F:$F,$A80,总计总表!BW:BW)</f>
        <v>0</v>
      </c>
      <c r="BQ80">
        <f>SUMIF(总计总表!$F:$F,$A80,总计总表!BX:BX)</f>
        <v>0</v>
      </c>
      <c r="BR80">
        <f>SUMIF(总计总表!$F:$F,$A80,总计总表!BY:BY)</f>
        <v>0</v>
      </c>
      <c r="BS80">
        <f>SUMIF(总计总表!$F:$F,$A80,总计总表!BZ:BZ)</f>
        <v>0</v>
      </c>
      <c r="BT80">
        <f>SUMIF(总计总表!$F:$F,$A80,总计总表!CA:CA)</f>
        <v>0</v>
      </c>
      <c r="BU80">
        <f>SUMIF(总计总表!$F:$F,$A80,总计总表!CB:CB)</f>
        <v>0</v>
      </c>
      <c r="BV80">
        <f>SUMIF(总计总表!$F:$F,$A80,总计总表!CC:CC)</f>
        <v>-0.26845000000000002</v>
      </c>
      <c r="BW80">
        <f>SUMIF(总计总表!$F:$F,$A80,总计总表!CD:CD)</f>
        <v>0</v>
      </c>
      <c r="BX80">
        <f>SUMIF(总计总表!$F:$F,$A80,总计总表!CE:CE)</f>
        <v>0</v>
      </c>
      <c r="BY80">
        <f>SUMIF(总计总表!$F:$F,$A80,总计总表!CF:CF)</f>
        <v>0</v>
      </c>
      <c r="BZ80">
        <f>SUMIF(总计总表!$F:$F,$A80,总计总表!CG:CG)</f>
        <v>0</v>
      </c>
      <c r="CA80">
        <f>SUMIF(总计总表!$F:$F,$A80,总计总表!CH:CH)</f>
        <v>0</v>
      </c>
      <c r="CB80">
        <f>SUMIF(总计总表!$F:$F,$A80,总计总表!CI:CI)</f>
        <v>0</v>
      </c>
      <c r="CC80">
        <f>SUMIF(总计总表!$F:$F,$A80,总计总表!CJ:CJ)</f>
        <v>0</v>
      </c>
      <c r="CD80">
        <f>SUMIF(总计总表!$F:$F,$A80,总计总表!CK:CK)</f>
        <v>0</v>
      </c>
      <c r="CE80">
        <f>SUMIF(总计总表!$F:$F,$A80,总计总表!CL:CL)</f>
        <v>0</v>
      </c>
    </row>
    <row r="81" spans="1:83" x14ac:dyDescent="0.25">
      <c r="A81" s="24">
        <v>6749</v>
      </c>
      <c r="B81">
        <f>SUMIF(总计总表!F:F,A81,总计总表!I:I)</f>
        <v>5</v>
      </c>
      <c r="C81">
        <f>SUMIF(总计总表!F:F,A81,总计总表!J:J)</f>
        <v>55.349999999999994</v>
      </c>
      <c r="D81">
        <f>SUMIF(总计总表!$F:$F,$A81,总计总表!K:K)</f>
        <v>0</v>
      </c>
      <c r="E81">
        <f>SUMIF(总计总表!$F:$F,$A81,总计总表!L:L)</f>
        <v>0</v>
      </c>
      <c r="F81">
        <f>SUMIF(总计总表!$F:$F,$A81,总计总表!M:M)</f>
        <v>0</v>
      </c>
      <c r="G81">
        <f>SUMIF(总计总表!$F:$F,$A81,总计总表!N:N)</f>
        <v>0.7</v>
      </c>
      <c r="H81">
        <f>SUMIF(总计总表!$F:$F,$A81,总计总表!O:O)</f>
        <v>-0.7</v>
      </c>
      <c r="I81">
        <f>SUMIF(总计总表!$F:$F,$A81,总计总表!P:P)</f>
        <v>-9.4</v>
      </c>
      <c r="J81">
        <f>SUMIF(总计总表!$F:$F,$A81,总计总表!Q:Q)</f>
        <v>-17.95</v>
      </c>
      <c r="K81">
        <f>SUMIF(总计总表!$F:$F,$A81,总计总表!R:R)</f>
        <v>0</v>
      </c>
      <c r="L81">
        <f>SUMIF(总计总表!$F:$F,$A81,总计总表!S:S)</f>
        <v>0</v>
      </c>
      <c r="M81">
        <f>SUMIF(总计总表!$F:$F,$A81,总计总表!T:T)</f>
        <v>28</v>
      </c>
      <c r="N81">
        <f>SUMIF(总计总表!$F:$F,$A81,总计总表!U:U)</f>
        <v>2</v>
      </c>
      <c r="O81">
        <f>SUMIF(总计总表!$F:$F,$A81,总计总表!V:V)</f>
        <v>-21.78</v>
      </c>
      <c r="P81">
        <f>SUMIF(总计总表!$F:$F,$A81,总计总表!W:W)</f>
        <v>0</v>
      </c>
      <c r="Q81">
        <f>SUMIF(总计总表!$F:$F,$A81,总计总表!X:X)</f>
        <v>0</v>
      </c>
      <c r="R81">
        <f>SUMIF(总计总表!$F:$F,$A81,总计总表!Y:Y)</f>
        <v>0</v>
      </c>
      <c r="S81">
        <f>SUMIF(总计总表!$F:$F,$A81,总计总表!Z:Z)</f>
        <v>-0.46</v>
      </c>
      <c r="T81">
        <f>SUMIF(总计总表!$F:$F,$A81,总计总表!AA:AA)</f>
        <v>0.46</v>
      </c>
      <c r="U81">
        <f>SUMIF(总计总表!$F:$F,$A81,总计总表!AB:AB)</f>
        <v>2.96</v>
      </c>
      <c r="V81">
        <f>SUMIF(总计总表!$F:$F,$A81,总计总表!AC:AC)</f>
        <v>0</v>
      </c>
      <c r="W81">
        <f>SUMIF(总计总表!$F:$F,$A81,总计总表!AD:AD)</f>
        <v>0</v>
      </c>
      <c r="X81">
        <f>SUMIF(总计总表!$F:$F,$A81,总计总表!AE:AE)</f>
        <v>0</v>
      </c>
      <c r="Y81">
        <f>SUMIF(总计总表!$F:$F,$A81,总计总表!AF:AF)</f>
        <v>-18.82</v>
      </c>
      <c r="Z81">
        <f>SUMIF(总计总表!$F:$F,$A81,总计总表!AG:AG)</f>
        <v>0</v>
      </c>
      <c r="AA81">
        <f>SUMIF(总计总表!$F:$F,$A81,总计总表!AH:AH)</f>
        <v>0</v>
      </c>
      <c r="AB81">
        <f>SUMIF(总计总表!$F:$F,$A81,总计总表!AI:AI)</f>
        <v>0</v>
      </c>
      <c r="AC81">
        <f>SUMIF(总计总表!$F:$F,$A81,总计总表!AJ:AJ)</f>
        <v>0</v>
      </c>
      <c r="AD81">
        <f>SUMIF(总计总表!$F:$F,$A81,总计总表!AK:AK)</f>
        <v>0</v>
      </c>
      <c r="AE81">
        <f>SUMIF(总计总表!$F:$F,$A81,总计总表!AL:AL)</f>
        <v>0</v>
      </c>
      <c r="AF81">
        <f>SUMIF(总计总表!$F:$F,$A81,总计总表!AM:AM)</f>
        <v>0</v>
      </c>
      <c r="AG81">
        <f>SUMIF(总计总表!$F:$F,$A81,总计总表!AN:AN)</f>
        <v>0</v>
      </c>
      <c r="AH81">
        <f>SUMIF(总计总表!$F:$F,$A81,总计总表!AO:AO)</f>
        <v>0</v>
      </c>
      <c r="AI81">
        <f>SUMIF(总计总表!$F:$F,$A81,总计总表!AP:AP)</f>
        <v>0</v>
      </c>
      <c r="AJ81">
        <f>SUMIF(总计总表!$F:$F,$A81,总计总表!AQ:AQ)</f>
        <v>0</v>
      </c>
      <c r="AK81">
        <f>SUMIF(总计总表!$F:$F,$A81,总计总表!AR:AR)</f>
        <v>0</v>
      </c>
      <c r="AL81">
        <f>SUMIF(总计总表!$F:$F,$A81,总计总表!AS:AS)</f>
        <v>0</v>
      </c>
      <c r="AM81">
        <f>SUMIF(总计总表!$F:$F,$A81,总计总表!AT:AT)</f>
        <v>0</v>
      </c>
      <c r="AN81">
        <f>SUMIF(总计总表!$F:$F,$A81,总计总表!AU:AU)</f>
        <v>0</v>
      </c>
      <c r="AO81">
        <f>SUMIF(总计总表!$F:$F,$A81,总计总表!AV:AV)</f>
        <v>-17.95</v>
      </c>
      <c r="AP81">
        <f>SUMIF(总计总表!$F:$F,$A81,总计总表!AW:AW)</f>
        <v>0</v>
      </c>
      <c r="AQ81">
        <f>SUMIF(总计总表!$F:$F,$A81,总计总表!AX:AX)</f>
        <v>-1.0199</v>
      </c>
      <c r="AR81">
        <f>SUMIF(总计总表!$F:$F,$A81,总计总表!AY:AY)</f>
        <v>0</v>
      </c>
      <c r="AS81">
        <f>SUMIF(总计总表!$F:$F,$A81,总计总表!AZ:AZ)</f>
        <v>-1.2</v>
      </c>
      <c r="AT81">
        <f>SUMIF(总计总表!$F:$F,$A81,总计总表!BA:BA)</f>
        <v>0</v>
      </c>
      <c r="AU81">
        <f>SUMIF(总计总表!$F:$F,$A81,总计总表!BB:BB)</f>
        <v>0</v>
      </c>
      <c r="AV81">
        <f>SUMIF(总计总表!$F:$F,$A81,总计总表!BC:BC)</f>
        <v>0</v>
      </c>
      <c r="AW81">
        <f>SUMIF(总计总表!$F:$F,$A81,总计总表!BD:BD)</f>
        <v>0</v>
      </c>
      <c r="AX81">
        <f>SUMIF(总计总表!$F:$F,$A81,总计总表!BE:BE)</f>
        <v>0</v>
      </c>
      <c r="AY81">
        <f>SUMIF(总计总表!$F:$F,$A81,总计总表!BF:BF)</f>
        <v>-10.989899999999999</v>
      </c>
      <c r="AZ81">
        <f>SUMIF(总计总表!$F:$F,$A81,总计总表!BG:BG)</f>
        <v>0.59781651880888531</v>
      </c>
      <c r="BA81">
        <f>SUMIF(总计总表!$F:$F,$A81,总计总表!BH:BH)</f>
        <v>-71.434349999999995</v>
      </c>
      <c r="BB81">
        <f>SUMIF(总计总表!$F:$F,$A81,总计总表!BI:BI)</f>
        <v>0</v>
      </c>
      <c r="BC81">
        <f>SUMIF(总计总表!$F:$F,$A81,总计总表!BJ:BJ)</f>
        <v>0</v>
      </c>
      <c r="BD81">
        <f>SUMIF(总计总表!$F:$F,$A81,总计总表!BK:BK)</f>
        <v>0</v>
      </c>
      <c r="BE81">
        <f>SUMIF(总计总表!$F:$F,$A81,总计总表!BL:BL)</f>
        <v>0</v>
      </c>
      <c r="BF81">
        <f>SUMIF(总计总表!$F:$F,$A81,总计总表!BM:BM)</f>
        <v>0</v>
      </c>
      <c r="BG81">
        <f>SUMIF(总计总表!$F:$F,$A81,总计总表!BN:BN)</f>
        <v>0</v>
      </c>
      <c r="BH81">
        <f>SUMIF(总计总表!$F:$F,$A81,总计总表!BO:BO)</f>
        <v>0</v>
      </c>
      <c r="BI81">
        <f>SUMIF(总计总表!$F:$F,$A81,总计总表!BP:BP)</f>
        <v>0</v>
      </c>
      <c r="BJ81">
        <f>SUMIF(总计总表!$F:$F,$A81,总计总表!BQ:BQ)</f>
        <v>-71.434349999999995</v>
      </c>
      <c r="BK81">
        <f>SUMIF(总计总表!$F:$F,$A81,总计总表!BR:BR)</f>
        <v>0</v>
      </c>
      <c r="BL81">
        <f>SUMIF(总计总表!$F:$F,$A81,总计总表!BS:BS)</f>
        <v>0</v>
      </c>
      <c r="BM81">
        <f>SUMIF(总计总表!$F:$F,$A81,总计总表!BT:BT)</f>
        <v>0</v>
      </c>
      <c r="BN81">
        <f>SUMIF(总计总表!$F:$F,$A81,总计总表!BU:BU)</f>
        <v>0</v>
      </c>
      <c r="BO81">
        <f>SUMIF(总计总表!$F:$F,$A81,总计总表!BV:BV)</f>
        <v>0</v>
      </c>
      <c r="BP81">
        <f>SUMIF(总计总表!$F:$F,$A81,总计总表!BW:BW)</f>
        <v>102</v>
      </c>
      <c r="BQ81">
        <f>SUMIF(总计总表!$F:$F,$A81,总计总表!BX:BX)</f>
        <v>66.3</v>
      </c>
      <c r="BR81">
        <f>SUMIF(总计总表!$F:$F,$A81,总计总表!BY:BY)</f>
        <v>0</v>
      </c>
      <c r="BS81">
        <f>SUMIF(总计总表!$F:$F,$A81,总计总表!BZ:BZ)</f>
        <v>0</v>
      </c>
      <c r="BT81">
        <f>SUMIF(总计总表!$F:$F,$A81,总计总表!CA:CA)</f>
        <v>0</v>
      </c>
      <c r="BU81">
        <f>SUMIF(总计总表!$F:$F,$A81,总计总表!CB:CB)</f>
        <v>0</v>
      </c>
      <c r="BV81">
        <f>SUMIF(总计总表!$F:$F,$A81,总计总表!CC:CC)</f>
        <v>-239.73435000000001</v>
      </c>
      <c r="BW81">
        <f>SUMIF(总计总表!$F:$F,$A81,总计总表!CD:CD)</f>
        <v>-0.35977289679579749</v>
      </c>
      <c r="BX81">
        <f>SUMIF(总计总表!$F:$F,$A81,总计总表!CE:CE)</f>
        <v>-0.73717320261437913</v>
      </c>
      <c r="BY81">
        <f>SUMIF(总计总表!$F:$F,$A81,总计总表!CF:CF)</f>
        <v>0</v>
      </c>
      <c r="BZ81">
        <f>SUMIF(总计总表!$F:$F,$A81,总计总表!CG:CG)</f>
        <v>0</v>
      </c>
      <c r="CA81">
        <f>SUMIF(总计总表!$F:$F,$A81,总计总表!CH:CH)</f>
        <v>0</v>
      </c>
      <c r="CB81">
        <f>SUMIF(总计总表!$F:$F,$A81,总计总表!CI:CI)</f>
        <v>0</v>
      </c>
      <c r="CC81">
        <f>SUMIF(总计总表!$F:$F,$A81,总计总表!CJ:CJ)</f>
        <v>0</v>
      </c>
      <c r="CD81">
        <f>SUMIF(总计总表!$F:$F,$A81,总计总表!CK:CK)</f>
        <v>0</v>
      </c>
      <c r="CE81">
        <f>SUMIF(总计总表!$F:$F,$A81,总计总表!CL:CL)</f>
        <v>0</v>
      </c>
    </row>
    <row r="82" spans="1:83" x14ac:dyDescent="0.25">
      <c r="A82" s="24">
        <v>6752</v>
      </c>
      <c r="B82">
        <f>SUMIF(总计总表!F:F,A82,总计总表!I:I)</f>
        <v>3</v>
      </c>
      <c r="C82">
        <f>SUMIF(总计总表!F:F,A82,总计总表!J:J)</f>
        <v>33.97</v>
      </c>
      <c r="D82">
        <f>SUMIF(总计总表!$F:$F,$A82,总计总表!K:K)</f>
        <v>0</v>
      </c>
      <c r="E82">
        <f>SUMIF(总计总表!$F:$F,$A82,总计总表!L:L)</f>
        <v>0</v>
      </c>
      <c r="F82">
        <f>SUMIF(总计总表!$F:$F,$A82,总计总表!M:M)</f>
        <v>0</v>
      </c>
      <c r="G82">
        <f>SUMIF(总计总表!$F:$F,$A82,总计总表!N:N)</f>
        <v>0</v>
      </c>
      <c r="H82">
        <f>SUMIF(总计总表!$F:$F,$A82,总计总表!O:O)</f>
        <v>0</v>
      </c>
      <c r="I82">
        <f>SUMIF(总计总表!$F:$F,$A82,总计总表!P:P)</f>
        <v>-5.78</v>
      </c>
      <c r="J82">
        <f>SUMIF(总计总表!$F:$F,$A82,总计总表!Q:Q)</f>
        <v>-10.77</v>
      </c>
      <c r="K82">
        <f>SUMIF(总计总表!$F:$F,$A82,总计总表!R:R)</f>
        <v>0</v>
      </c>
      <c r="L82">
        <f>SUMIF(总计总表!$F:$F,$A82,总计总表!S:S)</f>
        <v>0</v>
      </c>
      <c r="M82">
        <f>SUMIF(总计总表!$F:$F,$A82,总计总表!T:T)</f>
        <v>17.420000000000002</v>
      </c>
      <c r="N82">
        <f>SUMIF(总计总表!$F:$F,$A82,总计总表!U:U)</f>
        <v>3</v>
      </c>
      <c r="O82">
        <f>SUMIF(总计总表!$F:$F,$A82,总计总表!V:V)</f>
        <v>-40.97</v>
      </c>
      <c r="P82">
        <f>SUMIF(总计总表!$F:$F,$A82,总计总表!W:W)</f>
        <v>0</v>
      </c>
      <c r="Q82">
        <f>SUMIF(总计总表!$F:$F,$A82,总计总表!X:X)</f>
        <v>0</v>
      </c>
      <c r="R82">
        <f>SUMIF(总计总表!$F:$F,$A82,总计总表!Y:Y)</f>
        <v>0</v>
      </c>
      <c r="S82">
        <f>SUMIF(总计总表!$F:$F,$A82,总计总表!Z:Z)</f>
        <v>-2.2999999999999998</v>
      </c>
      <c r="T82">
        <f>SUMIF(总计总表!$F:$F,$A82,总计总表!AA:AA)</f>
        <v>2.2999999999999998</v>
      </c>
      <c r="U82">
        <f>SUMIF(总计总表!$F:$F,$A82,总计总表!AB:AB)</f>
        <v>5.57</v>
      </c>
      <c r="V82">
        <f>SUMIF(总计总表!$F:$F,$A82,总计总表!AC:AC)</f>
        <v>0</v>
      </c>
      <c r="W82">
        <f>SUMIF(总计总表!$F:$F,$A82,总计总表!AD:AD)</f>
        <v>0</v>
      </c>
      <c r="X82">
        <f>SUMIF(总计总表!$F:$F,$A82,总计总表!AE:AE)</f>
        <v>0</v>
      </c>
      <c r="Y82">
        <f>SUMIF(总计总表!$F:$F,$A82,总计总表!AF:AF)</f>
        <v>-35.4</v>
      </c>
      <c r="Z82">
        <f>SUMIF(总计总表!$F:$F,$A82,总计总表!AG:AG)</f>
        <v>0</v>
      </c>
      <c r="AA82">
        <f>SUMIF(总计总表!$F:$F,$A82,总计总表!AH:AH)</f>
        <v>0</v>
      </c>
      <c r="AB82">
        <f>SUMIF(总计总表!$F:$F,$A82,总计总表!AI:AI)</f>
        <v>0</v>
      </c>
      <c r="AC82">
        <f>SUMIF(总计总表!$F:$F,$A82,总计总表!AJ:AJ)</f>
        <v>0</v>
      </c>
      <c r="AD82">
        <f>SUMIF(总计总表!$F:$F,$A82,总计总表!AK:AK)</f>
        <v>0</v>
      </c>
      <c r="AE82">
        <f>SUMIF(总计总表!$F:$F,$A82,总计总表!AL:AL)</f>
        <v>0</v>
      </c>
      <c r="AF82">
        <f>SUMIF(总计总表!$F:$F,$A82,总计总表!AM:AM)</f>
        <v>0</v>
      </c>
      <c r="AG82">
        <f>SUMIF(总计总表!$F:$F,$A82,总计总表!AN:AN)</f>
        <v>0</v>
      </c>
      <c r="AH82">
        <f>SUMIF(总计总表!$F:$F,$A82,总计总表!AO:AO)</f>
        <v>0</v>
      </c>
      <c r="AI82">
        <f>SUMIF(总计总表!$F:$F,$A82,总计总表!AP:AP)</f>
        <v>0</v>
      </c>
      <c r="AJ82">
        <f>SUMIF(总计总表!$F:$F,$A82,总计总表!AQ:AQ)</f>
        <v>0</v>
      </c>
      <c r="AK82">
        <f>SUMIF(总计总表!$F:$F,$A82,总计总表!AR:AR)</f>
        <v>6.36</v>
      </c>
      <c r="AL82">
        <f>SUMIF(总计总表!$F:$F,$A82,总计总表!AS:AS)</f>
        <v>0</v>
      </c>
      <c r="AM82">
        <f>SUMIF(总计总表!$F:$F,$A82,总计总表!AT:AT)</f>
        <v>0</v>
      </c>
      <c r="AN82">
        <f>SUMIF(总计总表!$F:$F,$A82,总计总表!AU:AU)</f>
        <v>0</v>
      </c>
      <c r="AO82">
        <f>SUMIF(总计总表!$F:$F,$A82,总计总表!AV:AV)</f>
        <v>-7.18</v>
      </c>
      <c r="AP82">
        <f>SUMIF(总计总表!$F:$F,$A82,总计总表!AW:AW)</f>
        <v>0</v>
      </c>
      <c r="AQ82">
        <f>SUMIF(总计总表!$F:$F,$A82,总计总表!AX:AX)</f>
        <v>-1.2239</v>
      </c>
      <c r="AR82">
        <f>SUMIF(总计总表!$F:$F,$A82,总计总表!AY:AY)</f>
        <v>0</v>
      </c>
      <c r="AS82">
        <f>SUMIF(总计总表!$F:$F,$A82,总计总表!AZ:AZ)</f>
        <v>-1.7999999999999998</v>
      </c>
      <c r="AT82">
        <f>SUMIF(总计总表!$F:$F,$A82,总计总表!BA:BA)</f>
        <v>0</v>
      </c>
      <c r="AU82">
        <f>SUMIF(总计总表!$F:$F,$A82,总计总表!BB:BB)</f>
        <v>0</v>
      </c>
      <c r="AV82">
        <f>SUMIF(总计总表!$F:$F,$A82,总计总表!BC:BC)</f>
        <v>0</v>
      </c>
      <c r="AW82">
        <f>SUMIF(总计总表!$F:$F,$A82,总计总表!BD:BD)</f>
        <v>0</v>
      </c>
      <c r="AX82">
        <f>SUMIF(总计总表!$F:$F,$A82,总计总表!BE:BE)</f>
        <v>0</v>
      </c>
      <c r="AY82">
        <f>SUMIF(总计总表!$F:$F,$A82,总计总表!BF:BF)</f>
        <v>-21.823899999999995</v>
      </c>
      <c r="AZ82">
        <f>SUMIF(总计总表!$F:$F,$A82,总计总表!BG:BG)</f>
        <v>-7.4992640565204521E-2</v>
      </c>
      <c r="BA82">
        <f>SUMIF(总计总表!$F:$F,$A82,总计总表!BH:BH)</f>
        <v>-141.85534999999996</v>
      </c>
      <c r="BB82">
        <f>SUMIF(总计总表!$F:$F,$A82,总计总表!BI:BI)</f>
        <v>0</v>
      </c>
      <c r="BC82">
        <f>SUMIF(总计总表!$F:$F,$A82,总计总表!BJ:BJ)</f>
        <v>0</v>
      </c>
      <c r="BD82">
        <f>SUMIF(总计总表!$F:$F,$A82,总计总表!BK:BK)</f>
        <v>0</v>
      </c>
      <c r="BE82">
        <f>SUMIF(总计总表!$F:$F,$A82,总计总表!BL:BL)</f>
        <v>0</v>
      </c>
      <c r="BF82">
        <f>SUMIF(总计总表!$F:$F,$A82,总计总表!BM:BM)</f>
        <v>0</v>
      </c>
      <c r="BG82">
        <f>SUMIF(总计总表!$F:$F,$A82,总计总表!BN:BN)</f>
        <v>0</v>
      </c>
      <c r="BH82">
        <f>SUMIF(总计总表!$F:$F,$A82,总计总表!BO:BO)</f>
        <v>0</v>
      </c>
      <c r="BI82">
        <f>SUMIF(总计总表!$F:$F,$A82,总计总表!BP:BP)</f>
        <v>0</v>
      </c>
      <c r="BJ82">
        <f>SUMIF(总计总表!$F:$F,$A82,总计总表!BQ:BQ)</f>
        <v>-141.85534999999996</v>
      </c>
      <c r="BK82">
        <f>SUMIF(总计总表!$F:$F,$A82,总计总表!BR:BR)</f>
        <v>0</v>
      </c>
      <c r="BL82">
        <f>SUMIF(总计总表!$F:$F,$A82,总计总表!BS:BS)</f>
        <v>0</v>
      </c>
      <c r="BM82">
        <f>SUMIF(总计总表!$F:$F,$A82,总计总表!BT:BT)</f>
        <v>0</v>
      </c>
      <c r="BN82">
        <f>SUMIF(总计总表!$F:$F,$A82,总计总表!BU:BU)</f>
        <v>0</v>
      </c>
      <c r="BO82">
        <f>SUMIF(总计总表!$F:$F,$A82,总计总表!BV:BV)</f>
        <v>0</v>
      </c>
      <c r="BP82">
        <f>SUMIF(总计总表!$F:$F,$A82,总计总表!BW:BW)</f>
        <v>46.2</v>
      </c>
      <c r="BQ82">
        <f>SUMIF(总计总表!$F:$F,$A82,总计总表!BX:BX)</f>
        <v>39.78</v>
      </c>
      <c r="BR82">
        <f>SUMIF(总计总表!$F:$F,$A82,总计总表!BY:BY)</f>
        <v>0</v>
      </c>
      <c r="BS82">
        <f>SUMIF(总计总表!$F:$F,$A82,总计总表!BZ:BZ)</f>
        <v>0</v>
      </c>
      <c r="BT82">
        <f>SUMIF(总计总表!$F:$F,$A82,总计总表!CA:CA)</f>
        <v>0</v>
      </c>
      <c r="BU82">
        <f>SUMIF(总计总表!$F:$F,$A82,总计总表!CB:CB)</f>
        <v>0</v>
      </c>
      <c r="BV82">
        <f>SUMIF(总计总表!$F:$F,$A82,总计总表!CC:CC)</f>
        <v>-227.83534999999998</v>
      </c>
      <c r="BW82">
        <f>SUMIF(总计总表!$F:$F,$A82,总计总表!CD:CD)</f>
        <v>-0.46438599669391539</v>
      </c>
      <c r="BX82">
        <f>SUMIF(总计总表!$F:$F,$A82,总计总表!CE:CE)</f>
        <v>-1.1925883926494532</v>
      </c>
      <c r="BY82">
        <f>SUMIF(总计总表!$F:$F,$A82,总计总表!CF:CF)</f>
        <v>0</v>
      </c>
      <c r="BZ82">
        <f>SUMIF(总计总表!$F:$F,$A82,总计总表!CG:CG)</f>
        <v>0</v>
      </c>
      <c r="CA82">
        <f>SUMIF(总计总表!$F:$F,$A82,总计总表!CH:CH)</f>
        <v>0</v>
      </c>
      <c r="CB82">
        <f>SUMIF(总计总表!$F:$F,$A82,总计总表!CI:CI)</f>
        <v>0</v>
      </c>
      <c r="CC82">
        <f>SUMIF(总计总表!$F:$F,$A82,总计总表!CJ:CJ)</f>
        <v>0</v>
      </c>
      <c r="CD82">
        <f>SUMIF(总计总表!$F:$F,$A82,总计总表!CK:CK)</f>
        <v>0</v>
      </c>
      <c r="CE82">
        <f>SUMIF(总计总表!$F:$F,$A82,总计总表!CL:CL)</f>
        <v>0</v>
      </c>
    </row>
    <row r="83" spans="1:83" x14ac:dyDescent="0.25">
      <c r="A83" s="24">
        <v>6754</v>
      </c>
      <c r="B83">
        <f>SUMIF(总计总表!F:F,A83,总计总表!I:I)</f>
        <v>0</v>
      </c>
      <c r="C83">
        <f>SUMIF(总计总表!F:F,A83,总计总表!J:J)</f>
        <v>0</v>
      </c>
      <c r="D83">
        <f>SUMIF(总计总表!$F:$F,$A83,总计总表!K:K)</f>
        <v>0</v>
      </c>
      <c r="E83">
        <f>SUMIF(总计总表!$F:$F,$A83,总计总表!L:L)</f>
        <v>0</v>
      </c>
      <c r="F83">
        <f>SUMIF(总计总表!$F:$F,$A83,总计总表!M:M)</f>
        <v>0</v>
      </c>
      <c r="G83">
        <f>SUMIF(总计总表!$F:$F,$A83,总计总表!N:N)</f>
        <v>0</v>
      </c>
      <c r="H83">
        <f>SUMIF(总计总表!$F:$F,$A83,总计总表!O:O)</f>
        <v>0</v>
      </c>
      <c r="I83">
        <f>SUMIF(总计总表!$F:$F,$A83,总计总表!P:P)</f>
        <v>0</v>
      </c>
      <c r="J83">
        <f>SUMIF(总计总表!$F:$F,$A83,总计总表!Q:Q)</f>
        <v>0</v>
      </c>
      <c r="K83">
        <f>SUMIF(总计总表!$F:$F,$A83,总计总表!R:R)</f>
        <v>0</v>
      </c>
      <c r="L83">
        <f>SUMIF(总计总表!$F:$F,$A83,总计总表!S:S)</f>
        <v>0</v>
      </c>
      <c r="M83">
        <f>SUMIF(总计总表!$F:$F,$A83,总计总表!T:T)</f>
        <v>0</v>
      </c>
      <c r="N83">
        <f>SUMIF(总计总表!$F:$F,$A83,总计总表!U:U)</f>
        <v>0</v>
      </c>
      <c r="O83">
        <f>SUMIF(总计总表!$F:$F,$A83,总计总表!V:V)</f>
        <v>0</v>
      </c>
      <c r="P83">
        <f>SUMIF(总计总表!$F:$F,$A83,总计总表!W:W)</f>
        <v>0</v>
      </c>
      <c r="Q83">
        <f>SUMIF(总计总表!$F:$F,$A83,总计总表!X:X)</f>
        <v>0</v>
      </c>
      <c r="R83">
        <f>SUMIF(总计总表!$F:$F,$A83,总计总表!Y:Y)</f>
        <v>0</v>
      </c>
      <c r="S83">
        <f>SUMIF(总计总表!$F:$F,$A83,总计总表!Z:Z)</f>
        <v>0</v>
      </c>
      <c r="T83">
        <f>SUMIF(总计总表!$F:$F,$A83,总计总表!AA:AA)</f>
        <v>0</v>
      </c>
      <c r="U83">
        <f>SUMIF(总计总表!$F:$F,$A83,总计总表!AB:AB)</f>
        <v>0</v>
      </c>
      <c r="V83">
        <f>SUMIF(总计总表!$F:$F,$A83,总计总表!AC:AC)</f>
        <v>0</v>
      </c>
      <c r="W83">
        <f>SUMIF(总计总表!$F:$F,$A83,总计总表!AD:AD)</f>
        <v>0</v>
      </c>
      <c r="X83">
        <f>SUMIF(总计总表!$F:$F,$A83,总计总表!AE:AE)</f>
        <v>0</v>
      </c>
      <c r="Y83">
        <f>SUMIF(总计总表!$F:$F,$A83,总计总表!AF:AF)</f>
        <v>0</v>
      </c>
      <c r="Z83">
        <f>SUMIF(总计总表!$F:$F,$A83,总计总表!AG:AG)</f>
        <v>0</v>
      </c>
      <c r="AA83">
        <f>SUMIF(总计总表!$F:$F,$A83,总计总表!AH:AH)</f>
        <v>0</v>
      </c>
      <c r="AB83">
        <f>SUMIF(总计总表!$F:$F,$A83,总计总表!AI:AI)</f>
        <v>0</v>
      </c>
      <c r="AC83">
        <f>SUMIF(总计总表!$F:$F,$A83,总计总表!AJ:AJ)</f>
        <v>0</v>
      </c>
      <c r="AD83">
        <f>SUMIF(总计总表!$F:$F,$A83,总计总表!AK:AK)</f>
        <v>0</v>
      </c>
      <c r="AE83">
        <f>SUMIF(总计总表!$F:$F,$A83,总计总表!AL:AL)</f>
        <v>0</v>
      </c>
      <c r="AF83">
        <f>SUMIF(总计总表!$F:$F,$A83,总计总表!AM:AM)</f>
        <v>0</v>
      </c>
      <c r="AG83">
        <f>SUMIF(总计总表!$F:$F,$A83,总计总表!AN:AN)</f>
        <v>0</v>
      </c>
      <c r="AH83">
        <f>SUMIF(总计总表!$F:$F,$A83,总计总表!AO:AO)</f>
        <v>0</v>
      </c>
      <c r="AI83">
        <f>SUMIF(总计总表!$F:$F,$A83,总计总表!AP:AP)</f>
        <v>0</v>
      </c>
      <c r="AJ83">
        <f>SUMIF(总计总表!$F:$F,$A83,总计总表!AQ:AQ)</f>
        <v>0</v>
      </c>
      <c r="AK83">
        <f>SUMIF(总计总表!$F:$F,$A83,总计总表!AR:AR)</f>
        <v>0</v>
      </c>
      <c r="AL83">
        <f>SUMIF(总计总表!$F:$F,$A83,总计总表!AS:AS)</f>
        <v>0</v>
      </c>
      <c r="AM83">
        <f>SUMIF(总计总表!$F:$F,$A83,总计总表!AT:AT)</f>
        <v>0</v>
      </c>
      <c r="AN83">
        <f>SUMIF(总计总表!$F:$F,$A83,总计总表!AU:AU)</f>
        <v>0</v>
      </c>
      <c r="AO83">
        <f>SUMIF(总计总表!$F:$F,$A83,总计总表!AV:AV)</f>
        <v>0</v>
      </c>
      <c r="AP83">
        <f>SUMIF(总计总表!$F:$F,$A83,总计总表!AW:AW)</f>
        <v>0</v>
      </c>
      <c r="AQ83">
        <f>SUMIF(总计总表!$F:$F,$A83,总计总表!AX:AX)</f>
        <v>-3.5400000000000001E-2</v>
      </c>
      <c r="AR83">
        <f>SUMIF(总计总表!$F:$F,$A83,总计总表!AY:AY)</f>
        <v>0</v>
      </c>
      <c r="AS83">
        <f>SUMIF(总计总表!$F:$F,$A83,总计总表!AZ:AZ)</f>
        <v>-0.15</v>
      </c>
      <c r="AT83">
        <f>SUMIF(总计总表!$F:$F,$A83,总计总表!BA:BA)</f>
        <v>0</v>
      </c>
      <c r="AU83">
        <f>SUMIF(总计总表!$F:$F,$A83,总计总表!BB:BB)</f>
        <v>0</v>
      </c>
      <c r="AV83">
        <f>SUMIF(总计总表!$F:$F,$A83,总计总表!BC:BC)</f>
        <v>0</v>
      </c>
      <c r="AW83">
        <f>SUMIF(总计总表!$F:$F,$A83,总计总表!BD:BD)</f>
        <v>0</v>
      </c>
      <c r="AX83">
        <f>SUMIF(总计总表!$F:$F,$A83,总计总表!BE:BE)</f>
        <v>0</v>
      </c>
      <c r="AY83">
        <f>SUMIF(总计总表!$F:$F,$A83,总计总表!BF:BF)</f>
        <v>-0.18540000000000001</v>
      </c>
      <c r="AZ83">
        <f>SUMIF(总计总表!$F:$F,$A83,总计总表!BG:BG)</f>
        <v>0</v>
      </c>
      <c r="BA83">
        <f>SUMIF(总计总表!$F:$F,$A83,总计总表!BH:BH)</f>
        <v>-1.2051000000000001</v>
      </c>
      <c r="BB83">
        <f>SUMIF(总计总表!$F:$F,$A83,总计总表!BI:BI)</f>
        <v>0</v>
      </c>
      <c r="BC83">
        <f>SUMIF(总计总表!$F:$F,$A83,总计总表!BJ:BJ)</f>
        <v>0</v>
      </c>
      <c r="BD83">
        <f>SUMIF(总计总表!$F:$F,$A83,总计总表!BK:BK)</f>
        <v>0</v>
      </c>
      <c r="BE83">
        <f>SUMIF(总计总表!$F:$F,$A83,总计总表!BL:BL)</f>
        <v>0</v>
      </c>
      <c r="BF83">
        <f>SUMIF(总计总表!$F:$F,$A83,总计总表!BM:BM)</f>
        <v>0</v>
      </c>
      <c r="BG83">
        <f>SUMIF(总计总表!$F:$F,$A83,总计总表!BN:BN)</f>
        <v>0</v>
      </c>
      <c r="BH83">
        <f>SUMIF(总计总表!$F:$F,$A83,总计总表!BO:BO)</f>
        <v>0</v>
      </c>
      <c r="BI83">
        <f>SUMIF(总计总表!$F:$F,$A83,总计总表!BP:BP)</f>
        <v>0</v>
      </c>
      <c r="BJ83">
        <f>SUMIF(总计总表!$F:$F,$A83,总计总表!BQ:BQ)</f>
        <v>-1.2051000000000001</v>
      </c>
      <c r="BK83">
        <f>SUMIF(总计总表!$F:$F,$A83,总计总表!BR:BR)</f>
        <v>0</v>
      </c>
      <c r="BL83">
        <f>SUMIF(总计总表!$F:$F,$A83,总计总表!BS:BS)</f>
        <v>0</v>
      </c>
      <c r="BM83">
        <f>SUMIF(总计总表!$F:$F,$A83,总计总表!BT:BT)</f>
        <v>0</v>
      </c>
      <c r="BN83">
        <f>SUMIF(总计总表!$F:$F,$A83,总计总表!BU:BU)</f>
        <v>0</v>
      </c>
      <c r="BO83">
        <f>SUMIF(总计总表!$F:$F,$A83,总计总表!BV:BV)</f>
        <v>0</v>
      </c>
      <c r="BP83">
        <f>SUMIF(总计总表!$F:$F,$A83,总计总表!BW:BW)</f>
        <v>0</v>
      </c>
      <c r="BQ83">
        <f>SUMIF(总计总表!$F:$F,$A83,总计总表!BX:BX)</f>
        <v>0</v>
      </c>
      <c r="BR83">
        <f>SUMIF(总计总表!$F:$F,$A83,总计总表!BY:BY)</f>
        <v>0</v>
      </c>
      <c r="BS83">
        <f>SUMIF(总计总表!$F:$F,$A83,总计总表!BZ:BZ)</f>
        <v>0</v>
      </c>
      <c r="BT83">
        <f>SUMIF(总计总表!$F:$F,$A83,总计总表!CA:CA)</f>
        <v>0</v>
      </c>
      <c r="BU83">
        <f>SUMIF(总计总表!$F:$F,$A83,总计总表!CB:CB)</f>
        <v>0</v>
      </c>
      <c r="BV83">
        <f>SUMIF(总计总表!$F:$F,$A83,总计总表!CC:CC)</f>
        <v>-1.2051000000000001</v>
      </c>
      <c r="BW83">
        <f>SUMIF(总计总表!$F:$F,$A83,总计总表!CD:CD)</f>
        <v>0</v>
      </c>
      <c r="BX83">
        <f>SUMIF(总计总表!$F:$F,$A83,总计总表!CE:CE)</f>
        <v>0</v>
      </c>
      <c r="BY83">
        <f>SUMIF(总计总表!$F:$F,$A83,总计总表!CF:CF)</f>
        <v>0</v>
      </c>
      <c r="BZ83">
        <f>SUMIF(总计总表!$F:$F,$A83,总计总表!CG:CG)</f>
        <v>0</v>
      </c>
      <c r="CA83">
        <f>SUMIF(总计总表!$F:$F,$A83,总计总表!CH:CH)</f>
        <v>0</v>
      </c>
      <c r="CB83">
        <f>SUMIF(总计总表!$F:$F,$A83,总计总表!CI:CI)</f>
        <v>0</v>
      </c>
      <c r="CC83">
        <f>SUMIF(总计总表!$F:$F,$A83,总计总表!CJ:CJ)</f>
        <v>0</v>
      </c>
      <c r="CD83">
        <f>SUMIF(总计总表!$F:$F,$A83,总计总表!CK:CK)</f>
        <v>0</v>
      </c>
      <c r="CE83">
        <f>SUMIF(总计总表!$F:$F,$A83,总计总表!CL:CL)</f>
        <v>0</v>
      </c>
    </row>
    <row r="84" spans="1:83" x14ac:dyDescent="0.25">
      <c r="A84" s="24">
        <v>6758</v>
      </c>
      <c r="B84">
        <f>SUMIF(总计总表!F:F,A84,总计总表!I:I)</f>
        <v>16</v>
      </c>
      <c r="C84">
        <f>SUMIF(总计总表!F:F,A84,总计总表!J:J)</f>
        <v>367.84000000000003</v>
      </c>
      <c r="D84">
        <f>SUMIF(总计总表!$F:$F,$A84,总计总表!K:K)</f>
        <v>3.71</v>
      </c>
      <c r="E84">
        <f>SUMIF(总计总表!$F:$F,$A84,总计总表!L:L)</f>
        <v>0</v>
      </c>
      <c r="F84">
        <f>SUMIF(总计总表!$F:$F,$A84,总计总表!M:M)</f>
        <v>-3.71</v>
      </c>
      <c r="G84">
        <f>SUMIF(总计总表!$F:$F,$A84,总计总表!N:N)</f>
        <v>9</v>
      </c>
      <c r="H84">
        <f>SUMIF(总计总表!$F:$F,$A84,总计总表!O:O)</f>
        <v>-9</v>
      </c>
      <c r="I84">
        <f>SUMIF(总计总表!$F:$F,$A84,总计总表!P:P)</f>
        <v>-62.559999999999988</v>
      </c>
      <c r="J84">
        <f>SUMIF(总计总表!$F:$F,$A84,总计总表!Q:Q)</f>
        <v>-58.88</v>
      </c>
      <c r="K84">
        <f>SUMIF(总计总表!$F:$F,$A84,总计总表!R:R)</f>
        <v>0</v>
      </c>
      <c r="L84">
        <f>SUMIF(总计总表!$F:$F,$A84,总计总表!S:S)</f>
        <v>0</v>
      </c>
      <c r="M84">
        <f>SUMIF(总计总表!$F:$F,$A84,总计总表!T:T)</f>
        <v>246.40000000000003</v>
      </c>
      <c r="N84">
        <f>SUMIF(总计总表!$F:$F,$A84,总计总表!U:U)</f>
        <v>14</v>
      </c>
      <c r="O84">
        <f>SUMIF(总计总表!$F:$F,$A84,总计总表!V:V)</f>
        <v>-321.85999999999996</v>
      </c>
      <c r="P84">
        <f>SUMIF(总计总表!$F:$F,$A84,总计总表!W:W)</f>
        <v>0</v>
      </c>
      <c r="Q84">
        <f>SUMIF(总计总表!$F:$F,$A84,总计总表!X:X)</f>
        <v>0</v>
      </c>
      <c r="R84">
        <f>SUMIF(总计总表!$F:$F,$A84,总计总表!Y:Y)</f>
        <v>0</v>
      </c>
      <c r="S84">
        <f>SUMIF(总计总表!$F:$F,$A84,总计总表!Z:Z)</f>
        <v>-5.9799999999999995</v>
      </c>
      <c r="T84">
        <f>SUMIF(总计总表!$F:$F,$A84,总计总表!AA:AA)</f>
        <v>5.9799999999999995</v>
      </c>
      <c r="U84">
        <f>SUMIF(总计总表!$F:$F,$A84,总计总表!AB:AB)</f>
        <v>43.819999999999993</v>
      </c>
      <c r="V84">
        <f>SUMIF(总计总表!$F:$F,$A84,总计总表!AC:AC)</f>
        <v>0</v>
      </c>
      <c r="W84">
        <f>SUMIF(总计总表!$F:$F,$A84,总计总表!AD:AD)</f>
        <v>0</v>
      </c>
      <c r="X84">
        <f>SUMIF(总计总表!$F:$F,$A84,总计总表!AE:AE)</f>
        <v>0</v>
      </c>
      <c r="Y84">
        <f>SUMIF(总计总表!$F:$F,$A84,总计总表!AF:AF)</f>
        <v>-278.03999999999996</v>
      </c>
      <c r="Z84">
        <f>SUMIF(总计总表!$F:$F,$A84,总计总表!AG:AG)</f>
        <v>0</v>
      </c>
      <c r="AA84">
        <f>SUMIF(总计总表!$F:$F,$A84,总计总表!AH:AH)</f>
        <v>0</v>
      </c>
      <c r="AB84">
        <f>SUMIF(总计总表!$F:$F,$A84,总计总表!AI:AI)</f>
        <v>0</v>
      </c>
      <c r="AC84">
        <f>SUMIF(总计总表!$F:$F,$A84,总计总表!AJ:AJ)</f>
        <v>0</v>
      </c>
      <c r="AD84">
        <f>SUMIF(总计总表!$F:$F,$A84,总计总表!AK:AK)</f>
        <v>0</v>
      </c>
      <c r="AE84">
        <f>SUMIF(总计总表!$F:$F,$A84,总计总表!AL:AL)</f>
        <v>15.4</v>
      </c>
      <c r="AF84">
        <f>SUMIF(总计总表!$F:$F,$A84,总计总表!AM:AM)</f>
        <v>0</v>
      </c>
      <c r="AG84">
        <f>SUMIF(总计总表!$F:$F,$A84,总计总表!AN:AN)</f>
        <v>0</v>
      </c>
      <c r="AH84">
        <f>SUMIF(总计总表!$F:$F,$A84,总计总表!AO:AO)</f>
        <v>0</v>
      </c>
      <c r="AI84">
        <f>SUMIF(总计总表!$F:$F,$A84,总计总表!AP:AP)</f>
        <v>0</v>
      </c>
      <c r="AJ84">
        <f>SUMIF(总计总表!$F:$F,$A84,总计总表!AQ:AQ)</f>
        <v>0</v>
      </c>
      <c r="AK84">
        <f>SUMIF(总计总表!$F:$F,$A84,总计总表!AR:AR)</f>
        <v>0</v>
      </c>
      <c r="AL84">
        <f>SUMIF(总计总表!$F:$F,$A84,总计总表!AS:AS)</f>
        <v>0</v>
      </c>
      <c r="AM84">
        <f>SUMIF(总计总表!$F:$F,$A84,总计总表!AT:AT)</f>
        <v>0</v>
      </c>
      <c r="AN84">
        <f>SUMIF(总计总表!$F:$F,$A84,总计总表!AU:AU)</f>
        <v>0</v>
      </c>
      <c r="AO84">
        <f>SUMIF(总计总表!$F:$F,$A84,总计总表!AV:AV)</f>
        <v>-73.600000000000009</v>
      </c>
      <c r="AP84">
        <f>SUMIF(总计总表!$F:$F,$A84,总计总表!AW:AW)</f>
        <v>0</v>
      </c>
      <c r="AQ84">
        <f>SUMIF(总计总表!$F:$F,$A84,总计总表!AX:AX)</f>
        <v>-2.2081</v>
      </c>
      <c r="AR84">
        <f>SUMIF(总计总表!$F:$F,$A84,总计总表!AY:AY)</f>
        <v>0</v>
      </c>
      <c r="AS84">
        <f>SUMIF(总计总表!$F:$F,$A84,总计总表!AZ:AZ)</f>
        <v>-1.5</v>
      </c>
      <c r="AT84">
        <f>SUMIF(总计总表!$F:$F,$A84,总计总表!BA:BA)</f>
        <v>0</v>
      </c>
      <c r="AU84">
        <f>SUMIF(总计总表!$F:$F,$A84,总计总表!BB:BB)</f>
        <v>0</v>
      </c>
      <c r="AV84">
        <f>SUMIF(总计总表!$F:$F,$A84,总计总表!BC:BC)</f>
        <v>0</v>
      </c>
      <c r="AW84">
        <f>SUMIF(总计总表!$F:$F,$A84,总计总表!BD:BD)</f>
        <v>0</v>
      </c>
      <c r="AX84">
        <f>SUMIF(总计总表!$F:$F,$A84,总计总表!BE:BE)</f>
        <v>0</v>
      </c>
      <c r="AY84">
        <f>SUMIF(总计总表!$F:$F,$A84,总计总表!BF:BF)</f>
        <v>-93.548099999999963</v>
      </c>
      <c r="AZ84">
        <f>SUMIF(总计总表!$F:$F,$A84,总计总表!BG:BG)</f>
        <v>-3.9887935466012889</v>
      </c>
      <c r="BA84">
        <f>SUMIF(总计总表!$F:$F,$A84,总计总表!BH:BH)</f>
        <v>-608.06264999999973</v>
      </c>
      <c r="BB84">
        <f>SUMIF(总计总表!$F:$F,$A84,总计总表!BI:BI)</f>
        <v>0</v>
      </c>
      <c r="BC84">
        <f>SUMIF(总计总表!$F:$F,$A84,总计总表!BJ:BJ)</f>
        <v>0</v>
      </c>
      <c r="BD84">
        <f>SUMIF(总计总表!$F:$F,$A84,总计总表!BK:BK)</f>
        <v>0</v>
      </c>
      <c r="BE84">
        <f>SUMIF(总计总表!$F:$F,$A84,总计总表!BL:BL)</f>
        <v>0</v>
      </c>
      <c r="BF84">
        <f>SUMIF(总计总表!$F:$F,$A84,总计总表!BM:BM)</f>
        <v>0</v>
      </c>
      <c r="BG84">
        <f>SUMIF(总计总表!$F:$F,$A84,总计总表!BN:BN)</f>
        <v>0</v>
      </c>
      <c r="BH84">
        <f>SUMIF(总计总表!$F:$F,$A84,总计总表!BO:BO)</f>
        <v>0</v>
      </c>
      <c r="BI84">
        <f>SUMIF(总计总表!$F:$F,$A84,总计总表!BP:BP)</f>
        <v>0</v>
      </c>
      <c r="BJ84">
        <f>SUMIF(总计总表!$F:$F,$A84,总计总表!BQ:BQ)</f>
        <v>-608.06264999999973</v>
      </c>
      <c r="BK84">
        <f>SUMIF(总计总表!$F:$F,$A84,总计总表!BR:BR)</f>
        <v>0</v>
      </c>
      <c r="BL84">
        <f>SUMIF(总计总表!$F:$F,$A84,总计总表!BS:BS)</f>
        <v>0</v>
      </c>
      <c r="BM84">
        <f>SUMIF(总计总表!$F:$F,$A84,总计总表!BT:BT)</f>
        <v>1</v>
      </c>
      <c r="BN84">
        <f>SUMIF(总计总表!$F:$F,$A84,总计总表!BU:BU)</f>
        <v>38.659999999999997</v>
      </c>
      <c r="BO84">
        <f>SUMIF(总计总表!$F:$F,$A84,总计总表!BV:BV)</f>
        <v>0</v>
      </c>
      <c r="BP84">
        <f>SUMIF(总计总表!$F:$F,$A84,总计总表!BW:BW)</f>
        <v>406.4</v>
      </c>
      <c r="BQ84">
        <f>SUMIF(总计总表!$F:$F,$A84,总计总表!BX:BX)</f>
        <v>212.15999999999997</v>
      </c>
      <c r="BR84">
        <f>SUMIF(总计总表!$F:$F,$A84,总计总表!BY:BY)</f>
        <v>0</v>
      </c>
      <c r="BS84">
        <f>SUMIF(总计总表!$F:$F,$A84,总计总表!BZ:BZ)</f>
        <v>0</v>
      </c>
      <c r="BT84">
        <f>SUMIF(总计总表!$F:$F,$A84,总计总表!CA:CA)</f>
        <v>0</v>
      </c>
      <c r="BU84">
        <f>SUMIF(总计总表!$F:$F,$A84,总计总表!CB:CB)</f>
        <v>0</v>
      </c>
      <c r="BV84">
        <f>SUMIF(总计总表!$F:$F,$A84,总计总表!CC:CC)</f>
        <v>-1265.2826499999996</v>
      </c>
      <c r="BW84">
        <f>SUMIF(总计总表!$F:$F,$A84,总计总表!CD:CD)</f>
        <v>-4.7884358355867702</v>
      </c>
      <c r="BX84">
        <f>SUMIF(总计总表!$F:$F,$A84,总计总表!CE:CE)</f>
        <v>-18.509050933546536</v>
      </c>
      <c r="BY84">
        <f>SUMIF(总计总表!$F:$F,$A84,总计总表!CF:CF)</f>
        <v>0</v>
      </c>
      <c r="BZ84">
        <f>SUMIF(总计总表!$F:$F,$A84,总计总表!CG:CG)</f>
        <v>0</v>
      </c>
      <c r="CA84">
        <f>SUMIF(总计总表!$F:$F,$A84,总计总表!CH:CH)</f>
        <v>0</v>
      </c>
      <c r="CB84">
        <f>SUMIF(总计总表!$F:$F,$A84,总计总表!CI:CI)</f>
        <v>0</v>
      </c>
      <c r="CC84">
        <f>SUMIF(总计总表!$F:$F,$A84,总计总表!CJ:CJ)</f>
        <v>0</v>
      </c>
      <c r="CD84">
        <f>SUMIF(总计总表!$F:$F,$A84,总计总表!CK:CK)</f>
        <v>0</v>
      </c>
      <c r="CE84">
        <f>SUMIF(总计总表!$F:$F,$A84,总计总表!CL:CL)</f>
        <v>0</v>
      </c>
    </row>
    <row r="85" spans="1:83" x14ac:dyDescent="0.25">
      <c r="A85" s="24">
        <v>6759</v>
      </c>
      <c r="B85">
        <f>SUMIF(总计总表!F:F,A85,总计总表!I:I)</f>
        <v>0</v>
      </c>
      <c r="C85">
        <f>SUMIF(总计总表!F:F,A85,总计总表!J:J)</f>
        <v>0</v>
      </c>
      <c r="D85">
        <f>SUMIF(总计总表!$F:$F,$A85,总计总表!K:K)</f>
        <v>0</v>
      </c>
      <c r="E85">
        <f>SUMIF(总计总表!$F:$F,$A85,总计总表!L:L)</f>
        <v>0</v>
      </c>
      <c r="F85">
        <f>SUMIF(总计总表!$F:$F,$A85,总计总表!M:M)</f>
        <v>0</v>
      </c>
      <c r="G85">
        <f>SUMIF(总计总表!$F:$F,$A85,总计总表!N:N)</f>
        <v>0</v>
      </c>
      <c r="H85">
        <f>SUMIF(总计总表!$F:$F,$A85,总计总表!O:O)</f>
        <v>0</v>
      </c>
      <c r="I85">
        <f>SUMIF(总计总表!$F:$F,$A85,总计总表!P:P)</f>
        <v>0</v>
      </c>
      <c r="J85">
        <f>SUMIF(总计总表!$F:$F,$A85,总计总表!Q:Q)</f>
        <v>0</v>
      </c>
      <c r="K85">
        <f>SUMIF(总计总表!$F:$F,$A85,总计总表!R:R)</f>
        <v>0</v>
      </c>
      <c r="L85">
        <f>SUMIF(总计总表!$F:$F,$A85,总计总表!S:S)</f>
        <v>0</v>
      </c>
      <c r="M85">
        <f>SUMIF(总计总表!$F:$F,$A85,总计总表!T:T)</f>
        <v>0</v>
      </c>
      <c r="N85">
        <f>SUMIF(总计总表!$F:$F,$A85,总计总表!U:U)</f>
        <v>0</v>
      </c>
      <c r="O85">
        <f>SUMIF(总计总表!$F:$F,$A85,总计总表!V:V)</f>
        <v>0</v>
      </c>
      <c r="P85">
        <f>SUMIF(总计总表!$F:$F,$A85,总计总表!W:W)</f>
        <v>0</v>
      </c>
      <c r="Q85">
        <f>SUMIF(总计总表!$F:$F,$A85,总计总表!X:X)</f>
        <v>0</v>
      </c>
      <c r="R85">
        <f>SUMIF(总计总表!$F:$F,$A85,总计总表!Y:Y)</f>
        <v>0</v>
      </c>
      <c r="S85">
        <f>SUMIF(总计总表!$F:$F,$A85,总计总表!Z:Z)</f>
        <v>0</v>
      </c>
      <c r="T85">
        <f>SUMIF(总计总表!$F:$F,$A85,总计总表!AA:AA)</f>
        <v>0</v>
      </c>
      <c r="U85">
        <f>SUMIF(总计总表!$F:$F,$A85,总计总表!AB:AB)</f>
        <v>0</v>
      </c>
      <c r="V85">
        <f>SUMIF(总计总表!$F:$F,$A85,总计总表!AC:AC)</f>
        <v>0</v>
      </c>
      <c r="W85">
        <f>SUMIF(总计总表!$F:$F,$A85,总计总表!AD:AD)</f>
        <v>0</v>
      </c>
      <c r="X85">
        <f>SUMIF(总计总表!$F:$F,$A85,总计总表!AE:AE)</f>
        <v>0</v>
      </c>
      <c r="Y85">
        <f>SUMIF(总计总表!$F:$F,$A85,总计总表!AF:AF)</f>
        <v>0</v>
      </c>
      <c r="Z85">
        <f>SUMIF(总计总表!$F:$F,$A85,总计总表!AG:AG)</f>
        <v>0</v>
      </c>
      <c r="AA85">
        <f>SUMIF(总计总表!$F:$F,$A85,总计总表!AH:AH)</f>
        <v>0</v>
      </c>
      <c r="AB85">
        <f>SUMIF(总计总表!$F:$F,$A85,总计总表!AI:AI)</f>
        <v>0</v>
      </c>
      <c r="AC85">
        <f>SUMIF(总计总表!$F:$F,$A85,总计总表!AJ:AJ)</f>
        <v>0</v>
      </c>
      <c r="AD85">
        <f>SUMIF(总计总表!$F:$F,$A85,总计总表!AK:AK)</f>
        <v>0</v>
      </c>
      <c r="AE85">
        <f>SUMIF(总计总表!$F:$F,$A85,总计总表!AL:AL)</f>
        <v>0</v>
      </c>
      <c r="AF85">
        <f>SUMIF(总计总表!$F:$F,$A85,总计总表!AM:AM)</f>
        <v>0</v>
      </c>
      <c r="AG85">
        <f>SUMIF(总计总表!$F:$F,$A85,总计总表!AN:AN)</f>
        <v>0</v>
      </c>
      <c r="AH85">
        <f>SUMIF(总计总表!$F:$F,$A85,总计总表!AO:AO)</f>
        <v>0</v>
      </c>
      <c r="AI85">
        <f>SUMIF(总计总表!$F:$F,$A85,总计总表!AP:AP)</f>
        <v>0</v>
      </c>
      <c r="AJ85">
        <f>SUMIF(总计总表!$F:$F,$A85,总计总表!AQ:AQ)</f>
        <v>0</v>
      </c>
      <c r="AK85">
        <f>SUMIF(总计总表!$F:$F,$A85,总计总表!AR:AR)</f>
        <v>0</v>
      </c>
      <c r="AL85">
        <f>SUMIF(总计总表!$F:$F,$A85,总计总表!AS:AS)</f>
        <v>0</v>
      </c>
      <c r="AM85">
        <f>SUMIF(总计总表!$F:$F,$A85,总计总表!AT:AT)</f>
        <v>0</v>
      </c>
      <c r="AN85">
        <f>SUMIF(总计总表!$F:$F,$A85,总计总表!AU:AU)</f>
        <v>0</v>
      </c>
      <c r="AO85">
        <f>SUMIF(总计总表!$F:$F,$A85,总计总表!AV:AV)</f>
        <v>0</v>
      </c>
      <c r="AP85">
        <f>SUMIF(总计总表!$F:$F,$A85,总计总表!AW:AW)</f>
        <v>0</v>
      </c>
      <c r="AQ85">
        <f>SUMIF(总计总表!$F:$F,$A85,总计总表!AX:AX)</f>
        <v>-1.2497</v>
      </c>
      <c r="AR85">
        <f>SUMIF(总计总表!$F:$F,$A85,总计总表!AY:AY)</f>
        <v>0</v>
      </c>
      <c r="AS85">
        <f>SUMIF(总计总表!$F:$F,$A85,总计总表!AZ:AZ)</f>
        <v>-9.15</v>
      </c>
      <c r="AT85">
        <f>SUMIF(总计总表!$F:$F,$A85,总计总表!BA:BA)</f>
        <v>0</v>
      </c>
      <c r="AU85">
        <f>SUMIF(总计总表!$F:$F,$A85,总计总表!BB:BB)</f>
        <v>0</v>
      </c>
      <c r="AV85">
        <f>SUMIF(总计总表!$F:$F,$A85,总计总表!BC:BC)</f>
        <v>0</v>
      </c>
      <c r="AW85">
        <f>SUMIF(总计总表!$F:$F,$A85,总计总表!BD:BD)</f>
        <v>0</v>
      </c>
      <c r="AX85">
        <f>SUMIF(总计总表!$F:$F,$A85,总计总表!BE:BE)</f>
        <v>0</v>
      </c>
      <c r="AY85">
        <f>SUMIF(总计总表!$F:$F,$A85,总计总表!BF:BF)</f>
        <v>-10.399699999999999</v>
      </c>
      <c r="AZ85">
        <f>SUMIF(总计总表!$F:$F,$A85,总计总表!BG:BG)</f>
        <v>0</v>
      </c>
      <c r="BA85">
        <f>SUMIF(总计总表!$F:$F,$A85,总计总表!BH:BH)</f>
        <v>-67.598050000000001</v>
      </c>
      <c r="BB85">
        <f>SUMIF(总计总表!$F:$F,$A85,总计总表!BI:BI)</f>
        <v>0</v>
      </c>
      <c r="BC85">
        <f>SUMIF(总计总表!$F:$F,$A85,总计总表!BJ:BJ)</f>
        <v>0</v>
      </c>
      <c r="BD85">
        <f>SUMIF(总计总表!$F:$F,$A85,总计总表!BK:BK)</f>
        <v>0</v>
      </c>
      <c r="BE85">
        <f>SUMIF(总计总表!$F:$F,$A85,总计总表!BL:BL)</f>
        <v>0</v>
      </c>
      <c r="BF85">
        <f>SUMIF(总计总表!$F:$F,$A85,总计总表!BM:BM)</f>
        <v>0</v>
      </c>
      <c r="BG85">
        <f>SUMIF(总计总表!$F:$F,$A85,总计总表!BN:BN)</f>
        <v>0</v>
      </c>
      <c r="BH85">
        <f>SUMIF(总计总表!$F:$F,$A85,总计总表!BO:BO)</f>
        <v>0</v>
      </c>
      <c r="BI85">
        <f>SUMIF(总计总表!$F:$F,$A85,总计总表!BP:BP)</f>
        <v>0</v>
      </c>
      <c r="BJ85">
        <f>SUMIF(总计总表!$F:$F,$A85,总计总表!BQ:BQ)</f>
        <v>-67.598050000000001</v>
      </c>
      <c r="BK85">
        <f>SUMIF(总计总表!$F:$F,$A85,总计总表!BR:BR)</f>
        <v>0</v>
      </c>
      <c r="BL85">
        <f>SUMIF(总计总表!$F:$F,$A85,总计总表!BS:BS)</f>
        <v>0</v>
      </c>
      <c r="BM85">
        <f>SUMIF(总计总表!$F:$F,$A85,总计总表!BT:BT)</f>
        <v>0</v>
      </c>
      <c r="BN85">
        <f>SUMIF(总计总表!$F:$F,$A85,总计总表!BU:BU)</f>
        <v>0</v>
      </c>
      <c r="BO85">
        <f>SUMIF(总计总表!$F:$F,$A85,总计总表!BV:BV)</f>
        <v>0</v>
      </c>
      <c r="BP85">
        <f>SUMIF(总计总表!$F:$F,$A85,总计总表!BW:BW)</f>
        <v>0</v>
      </c>
      <c r="BQ85">
        <f>SUMIF(总计总表!$F:$F,$A85,总计总表!BX:BX)</f>
        <v>0</v>
      </c>
      <c r="BR85">
        <f>SUMIF(总计总表!$F:$F,$A85,总计总表!BY:BY)</f>
        <v>0</v>
      </c>
      <c r="BS85">
        <f>SUMIF(总计总表!$F:$F,$A85,总计总表!BZ:BZ)</f>
        <v>0</v>
      </c>
      <c r="BT85">
        <f>SUMIF(总计总表!$F:$F,$A85,总计总表!CA:CA)</f>
        <v>0</v>
      </c>
      <c r="BU85">
        <f>SUMIF(总计总表!$F:$F,$A85,总计总表!CB:CB)</f>
        <v>0</v>
      </c>
      <c r="BV85">
        <f>SUMIF(总计总表!$F:$F,$A85,总计总表!CC:CC)</f>
        <v>-67.598050000000001</v>
      </c>
      <c r="BW85">
        <f>SUMIF(总计总表!$F:$F,$A85,总计总表!CD:CD)</f>
        <v>0</v>
      </c>
      <c r="BX85">
        <f>SUMIF(总计总表!$F:$F,$A85,总计总表!CE:CE)</f>
        <v>0</v>
      </c>
      <c r="BY85">
        <f>SUMIF(总计总表!$F:$F,$A85,总计总表!CF:CF)</f>
        <v>0</v>
      </c>
      <c r="BZ85">
        <f>SUMIF(总计总表!$F:$F,$A85,总计总表!CG:CG)</f>
        <v>0</v>
      </c>
      <c r="CA85">
        <f>SUMIF(总计总表!$F:$F,$A85,总计总表!CH:CH)</f>
        <v>0</v>
      </c>
      <c r="CB85">
        <f>SUMIF(总计总表!$F:$F,$A85,总计总表!CI:CI)</f>
        <v>0</v>
      </c>
      <c r="CC85">
        <f>SUMIF(总计总表!$F:$F,$A85,总计总表!CJ:CJ)</f>
        <v>0</v>
      </c>
      <c r="CD85">
        <f>SUMIF(总计总表!$F:$F,$A85,总计总表!CK:CK)</f>
        <v>0</v>
      </c>
      <c r="CE85">
        <f>SUMIF(总计总表!$F:$F,$A85,总计总表!CL:CL)</f>
        <v>0</v>
      </c>
    </row>
    <row r="86" spans="1:83" x14ac:dyDescent="0.25">
      <c r="A86" s="24">
        <v>6763</v>
      </c>
      <c r="B86">
        <f>SUMIF(总计总表!F:F,A86,总计总表!I:I)</f>
        <v>0</v>
      </c>
      <c r="C86">
        <f>SUMIF(总计总表!F:F,A86,总计总表!J:J)</f>
        <v>0</v>
      </c>
      <c r="D86">
        <f>SUMIF(总计总表!$F:$F,$A86,总计总表!K:K)</f>
        <v>0</v>
      </c>
      <c r="E86">
        <f>SUMIF(总计总表!$F:$F,$A86,总计总表!L:L)</f>
        <v>0</v>
      </c>
      <c r="F86">
        <f>SUMIF(总计总表!$F:$F,$A86,总计总表!M:M)</f>
        <v>0</v>
      </c>
      <c r="G86">
        <f>SUMIF(总计总表!$F:$F,$A86,总计总表!N:N)</f>
        <v>0</v>
      </c>
      <c r="H86">
        <f>SUMIF(总计总表!$F:$F,$A86,总计总表!O:O)</f>
        <v>0</v>
      </c>
      <c r="I86">
        <f>SUMIF(总计总表!$F:$F,$A86,总计总表!P:P)</f>
        <v>0</v>
      </c>
      <c r="J86">
        <f>SUMIF(总计总表!$F:$F,$A86,总计总表!Q:Q)</f>
        <v>0</v>
      </c>
      <c r="K86">
        <f>SUMIF(总计总表!$F:$F,$A86,总计总表!R:R)</f>
        <v>0</v>
      </c>
      <c r="L86">
        <f>SUMIF(总计总表!$F:$F,$A86,总计总表!S:S)</f>
        <v>0</v>
      </c>
      <c r="M86">
        <f>SUMIF(总计总表!$F:$F,$A86,总计总表!T:T)</f>
        <v>0</v>
      </c>
      <c r="N86">
        <f>SUMIF(总计总表!$F:$F,$A86,总计总表!U:U)</f>
        <v>0</v>
      </c>
      <c r="O86">
        <f>SUMIF(总计总表!$F:$F,$A86,总计总表!V:V)</f>
        <v>0</v>
      </c>
      <c r="P86">
        <f>SUMIF(总计总表!$F:$F,$A86,总计总表!W:W)</f>
        <v>0</v>
      </c>
      <c r="Q86">
        <f>SUMIF(总计总表!$F:$F,$A86,总计总表!X:X)</f>
        <v>0</v>
      </c>
      <c r="R86">
        <f>SUMIF(总计总表!$F:$F,$A86,总计总表!Y:Y)</f>
        <v>0</v>
      </c>
      <c r="S86">
        <f>SUMIF(总计总表!$F:$F,$A86,总计总表!Z:Z)</f>
        <v>0</v>
      </c>
      <c r="T86">
        <f>SUMIF(总计总表!$F:$F,$A86,总计总表!AA:AA)</f>
        <v>0</v>
      </c>
      <c r="U86">
        <f>SUMIF(总计总表!$F:$F,$A86,总计总表!AB:AB)</f>
        <v>0</v>
      </c>
      <c r="V86">
        <f>SUMIF(总计总表!$F:$F,$A86,总计总表!AC:AC)</f>
        <v>0</v>
      </c>
      <c r="W86">
        <f>SUMIF(总计总表!$F:$F,$A86,总计总表!AD:AD)</f>
        <v>0</v>
      </c>
      <c r="X86">
        <f>SUMIF(总计总表!$F:$F,$A86,总计总表!AE:AE)</f>
        <v>0</v>
      </c>
      <c r="Y86">
        <f>SUMIF(总计总表!$F:$F,$A86,总计总表!AF:AF)</f>
        <v>0</v>
      </c>
      <c r="Z86">
        <f>SUMIF(总计总表!$F:$F,$A86,总计总表!AG:AG)</f>
        <v>0</v>
      </c>
      <c r="AA86">
        <f>SUMIF(总计总表!$F:$F,$A86,总计总表!AH:AH)</f>
        <v>0</v>
      </c>
      <c r="AB86">
        <f>SUMIF(总计总表!$F:$F,$A86,总计总表!AI:AI)</f>
        <v>0</v>
      </c>
      <c r="AC86">
        <f>SUMIF(总计总表!$F:$F,$A86,总计总表!AJ:AJ)</f>
        <v>0</v>
      </c>
      <c r="AD86">
        <f>SUMIF(总计总表!$F:$F,$A86,总计总表!AK:AK)</f>
        <v>0</v>
      </c>
      <c r="AE86">
        <f>SUMIF(总计总表!$F:$F,$A86,总计总表!AL:AL)</f>
        <v>0</v>
      </c>
      <c r="AF86">
        <f>SUMIF(总计总表!$F:$F,$A86,总计总表!AM:AM)</f>
        <v>0</v>
      </c>
      <c r="AG86">
        <f>SUMIF(总计总表!$F:$F,$A86,总计总表!AN:AN)</f>
        <v>0</v>
      </c>
      <c r="AH86">
        <f>SUMIF(总计总表!$F:$F,$A86,总计总表!AO:AO)</f>
        <v>0</v>
      </c>
      <c r="AI86">
        <f>SUMIF(总计总表!$F:$F,$A86,总计总表!AP:AP)</f>
        <v>0</v>
      </c>
      <c r="AJ86">
        <f>SUMIF(总计总表!$F:$F,$A86,总计总表!AQ:AQ)</f>
        <v>0</v>
      </c>
      <c r="AK86">
        <f>SUMIF(总计总表!$F:$F,$A86,总计总表!AR:AR)</f>
        <v>0</v>
      </c>
      <c r="AL86">
        <f>SUMIF(总计总表!$F:$F,$A86,总计总表!AS:AS)</f>
        <v>0</v>
      </c>
      <c r="AM86">
        <f>SUMIF(总计总表!$F:$F,$A86,总计总表!AT:AT)</f>
        <v>0</v>
      </c>
      <c r="AN86">
        <f>SUMIF(总计总表!$F:$F,$A86,总计总表!AU:AU)</f>
        <v>0</v>
      </c>
      <c r="AO86">
        <f>SUMIF(总计总表!$F:$F,$A86,总计总表!AV:AV)</f>
        <v>0</v>
      </c>
      <c r="AP86">
        <f>SUMIF(总计总表!$F:$F,$A86,总计总表!AW:AW)</f>
        <v>0</v>
      </c>
      <c r="AQ86">
        <f>SUMIF(总计总表!$F:$F,$A86,总计总表!AX:AX)</f>
        <v>0</v>
      </c>
      <c r="AR86">
        <f>SUMIF(总计总表!$F:$F,$A86,总计总表!AY:AY)</f>
        <v>0</v>
      </c>
      <c r="AS86">
        <f>SUMIF(总计总表!$F:$F,$A86,总计总表!AZ:AZ)</f>
        <v>0</v>
      </c>
      <c r="AT86">
        <f>SUMIF(总计总表!$F:$F,$A86,总计总表!BA:BA)</f>
        <v>0</v>
      </c>
      <c r="AU86">
        <f>SUMIF(总计总表!$F:$F,$A86,总计总表!BB:BB)</f>
        <v>0</v>
      </c>
      <c r="AV86">
        <f>SUMIF(总计总表!$F:$F,$A86,总计总表!BC:BC)</f>
        <v>0</v>
      </c>
      <c r="AW86">
        <f>SUMIF(总计总表!$F:$F,$A86,总计总表!BD:BD)</f>
        <v>0</v>
      </c>
      <c r="AX86">
        <f>SUMIF(总计总表!$F:$F,$A86,总计总表!BE:BE)</f>
        <v>0</v>
      </c>
      <c r="AY86">
        <f>SUMIF(总计总表!$F:$F,$A86,总计总表!BF:BF)</f>
        <v>0</v>
      </c>
      <c r="AZ86">
        <f>SUMIF(总计总表!$F:$F,$A86,总计总表!BG:BG)</f>
        <v>0</v>
      </c>
      <c r="BA86">
        <f>SUMIF(总计总表!$F:$F,$A86,总计总表!BH:BH)</f>
        <v>0</v>
      </c>
      <c r="BB86">
        <f>SUMIF(总计总表!$F:$F,$A86,总计总表!BI:BI)</f>
        <v>0</v>
      </c>
      <c r="BC86">
        <f>SUMIF(总计总表!$F:$F,$A86,总计总表!BJ:BJ)</f>
        <v>0</v>
      </c>
      <c r="BD86">
        <f>SUMIF(总计总表!$F:$F,$A86,总计总表!BK:BK)</f>
        <v>0</v>
      </c>
      <c r="BE86">
        <f>SUMIF(总计总表!$F:$F,$A86,总计总表!BL:BL)</f>
        <v>0</v>
      </c>
      <c r="BF86">
        <f>SUMIF(总计总表!$F:$F,$A86,总计总表!BM:BM)</f>
        <v>0</v>
      </c>
      <c r="BG86">
        <f>SUMIF(总计总表!$F:$F,$A86,总计总表!BN:BN)</f>
        <v>0</v>
      </c>
      <c r="BH86">
        <f>SUMIF(总计总表!$F:$F,$A86,总计总表!BO:BO)</f>
        <v>0</v>
      </c>
      <c r="BI86">
        <f>SUMIF(总计总表!$F:$F,$A86,总计总表!BP:BP)</f>
        <v>0</v>
      </c>
      <c r="BJ86">
        <f>SUMIF(总计总表!$F:$F,$A86,总计总表!BQ:BQ)</f>
        <v>0</v>
      </c>
      <c r="BK86">
        <f>SUMIF(总计总表!$F:$F,$A86,总计总表!BR:BR)</f>
        <v>0</v>
      </c>
      <c r="BL86">
        <f>SUMIF(总计总表!$F:$F,$A86,总计总表!BS:BS)</f>
        <v>0</v>
      </c>
      <c r="BM86">
        <f>SUMIF(总计总表!$F:$F,$A86,总计总表!BT:BT)</f>
        <v>0</v>
      </c>
      <c r="BN86">
        <f>SUMIF(总计总表!$F:$F,$A86,总计总表!BU:BU)</f>
        <v>0</v>
      </c>
      <c r="BO86">
        <f>SUMIF(总计总表!$F:$F,$A86,总计总表!BV:BV)</f>
        <v>0</v>
      </c>
      <c r="BP86">
        <f>SUMIF(总计总表!$F:$F,$A86,总计总表!BW:BW)</f>
        <v>0</v>
      </c>
      <c r="BQ86">
        <f>SUMIF(总计总表!$F:$F,$A86,总计总表!BX:BX)</f>
        <v>0</v>
      </c>
      <c r="BR86">
        <f>SUMIF(总计总表!$F:$F,$A86,总计总表!BY:BY)</f>
        <v>0</v>
      </c>
      <c r="BS86">
        <f>SUMIF(总计总表!$F:$F,$A86,总计总表!BZ:BZ)</f>
        <v>0</v>
      </c>
      <c r="BT86">
        <f>SUMIF(总计总表!$F:$F,$A86,总计总表!CA:CA)</f>
        <v>0</v>
      </c>
      <c r="BU86">
        <f>SUMIF(总计总表!$F:$F,$A86,总计总表!CB:CB)</f>
        <v>0</v>
      </c>
      <c r="BV86">
        <f>SUMIF(总计总表!$F:$F,$A86,总计总表!CC:CC)</f>
        <v>0</v>
      </c>
      <c r="BW86">
        <f>SUMIF(总计总表!$F:$F,$A86,总计总表!CD:CD)</f>
        <v>0</v>
      </c>
      <c r="BX86">
        <f>SUMIF(总计总表!$F:$F,$A86,总计总表!CE:CE)</f>
        <v>0</v>
      </c>
      <c r="BY86">
        <f>SUMIF(总计总表!$F:$F,$A86,总计总表!CF:CF)</f>
        <v>0</v>
      </c>
      <c r="BZ86">
        <f>SUMIF(总计总表!$F:$F,$A86,总计总表!CG:CG)</f>
        <v>0</v>
      </c>
      <c r="CA86">
        <f>SUMIF(总计总表!$F:$F,$A86,总计总表!CH:CH)</f>
        <v>0</v>
      </c>
      <c r="CB86">
        <f>SUMIF(总计总表!$F:$F,$A86,总计总表!CI:CI)</f>
        <v>0</v>
      </c>
      <c r="CC86">
        <f>SUMIF(总计总表!$F:$F,$A86,总计总表!CJ:CJ)</f>
        <v>0</v>
      </c>
      <c r="CD86">
        <f>SUMIF(总计总表!$F:$F,$A86,总计总表!CK:CK)</f>
        <v>0</v>
      </c>
      <c r="CE86">
        <f>SUMIF(总计总表!$F:$F,$A86,总计总表!CL:CL)</f>
        <v>0</v>
      </c>
    </row>
    <row r="87" spans="1:83" x14ac:dyDescent="0.25">
      <c r="A87" s="24">
        <v>6764</v>
      </c>
      <c r="B87">
        <f>SUMIF(总计总表!F:F,A87,总计总表!I:I)</f>
        <v>0</v>
      </c>
      <c r="C87">
        <f>SUMIF(总计总表!F:F,A87,总计总表!J:J)</f>
        <v>0</v>
      </c>
      <c r="D87">
        <f>SUMIF(总计总表!$F:$F,$A87,总计总表!K:K)</f>
        <v>0</v>
      </c>
      <c r="E87">
        <f>SUMIF(总计总表!$F:$F,$A87,总计总表!L:L)</f>
        <v>0</v>
      </c>
      <c r="F87">
        <f>SUMIF(总计总表!$F:$F,$A87,总计总表!M:M)</f>
        <v>0</v>
      </c>
      <c r="G87">
        <f>SUMIF(总计总表!$F:$F,$A87,总计总表!N:N)</f>
        <v>0</v>
      </c>
      <c r="H87">
        <f>SUMIF(总计总表!$F:$F,$A87,总计总表!O:O)</f>
        <v>0</v>
      </c>
      <c r="I87">
        <f>SUMIF(总计总表!$F:$F,$A87,总计总表!P:P)</f>
        <v>0</v>
      </c>
      <c r="J87">
        <f>SUMIF(总计总表!$F:$F,$A87,总计总表!Q:Q)</f>
        <v>0</v>
      </c>
      <c r="K87">
        <f>SUMIF(总计总表!$F:$F,$A87,总计总表!R:R)</f>
        <v>0</v>
      </c>
      <c r="L87">
        <f>SUMIF(总计总表!$F:$F,$A87,总计总表!S:S)</f>
        <v>0</v>
      </c>
      <c r="M87">
        <f>SUMIF(总计总表!$F:$F,$A87,总计总表!T:T)</f>
        <v>0</v>
      </c>
      <c r="N87">
        <f>SUMIF(总计总表!$F:$F,$A87,总计总表!U:U)</f>
        <v>0</v>
      </c>
      <c r="O87">
        <f>SUMIF(总计总表!$F:$F,$A87,总计总表!V:V)</f>
        <v>0</v>
      </c>
      <c r="P87">
        <f>SUMIF(总计总表!$F:$F,$A87,总计总表!W:W)</f>
        <v>0</v>
      </c>
      <c r="Q87">
        <f>SUMIF(总计总表!$F:$F,$A87,总计总表!X:X)</f>
        <v>0</v>
      </c>
      <c r="R87">
        <f>SUMIF(总计总表!$F:$F,$A87,总计总表!Y:Y)</f>
        <v>0</v>
      </c>
      <c r="S87">
        <f>SUMIF(总计总表!$F:$F,$A87,总计总表!Z:Z)</f>
        <v>0</v>
      </c>
      <c r="T87">
        <f>SUMIF(总计总表!$F:$F,$A87,总计总表!AA:AA)</f>
        <v>0</v>
      </c>
      <c r="U87">
        <f>SUMIF(总计总表!$F:$F,$A87,总计总表!AB:AB)</f>
        <v>0</v>
      </c>
      <c r="V87">
        <f>SUMIF(总计总表!$F:$F,$A87,总计总表!AC:AC)</f>
        <v>0</v>
      </c>
      <c r="W87">
        <f>SUMIF(总计总表!$F:$F,$A87,总计总表!AD:AD)</f>
        <v>0</v>
      </c>
      <c r="X87">
        <f>SUMIF(总计总表!$F:$F,$A87,总计总表!AE:AE)</f>
        <v>0</v>
      </c>
      <c r="Y87">
        <f>SUMIF(总计总表!$F:$F,$A87,总计总表!AF:AF)</f>
        <v>0</v>
      </c>
      <c r="Z87">
        <f>SUMIF(总计总表!$F:$F,$A87,总计总表!AG:AG)</f>
        <v>0</v>
      </c>
      <c r="AA87">
        <f>SUMIF(总计总表!$F:$F,$A87,总计总表!AH:AH)</f>
        <v>0</v>
      </c>
      <c r="AB87">
        <f>SUMIF(总计总表!$F:$F,$A87,总计总表!AI:AI)</f>
        <v>0</v>
      </c>
      <c r="AC87">
        <f>SUMIF(总计总表!$F:$F,$A87,总计总表!AJ:AJ)</f>
        <v>0</v>
      </c>
      <c r="AD87">
        <f>SUMIF(总计总表!$F:$F,$A87,总计总表!AK:AK)</f>
        <v>0</v>
      </c>
      <c r="AE87">
        <f>SUMIF(总计总表!$F:$F,$A87,总计总表!AL:AL)</f>
        <v>0</v>
      </c>
      <c r="AF87">
        <f>SUMIF(总计总表!$F:$F,$A87,总计总表!AM:AM)</f>
        <v>0</v>
      </c>
      <c r="AG87">
        <f>SUMIF(总计总表!$F:$F,$A87,总计总表!AN:AN)</f>
        <v>0</v>
      </c>
      <c r="AH87">
        <f>SUMIF(总计总表!$F:$F,$A87,总计总表!AO:AO)</f>
        <v>0</v>
      </c>
      <c r="AI87">
        <f>SUMIF(总计总表!$F:$F,$A87,总计总表!AP:AP)</f>
        <v>0</v>
      </c>
      <c r="AJ87">
        <f>SUMIF(总计总表!$F:$F,$A87,总计总表!AQ:AQ)</f>
        <v>0</v>
      </c>
      <c r="AK87">
        <f>SUMIF(总计总表!$F:$F,$A87,总计总表!AR:AR)</f>
        <v>0</v>
      </c>
      <c r="AL87">
        <f>SUMIF(总计总表!$F:$F,$A87,总计总表!AS:AS)</f>
        <v>0</v>
      </c>
      <c r="AM87">
        <f>SUMIF(总计总表!$F:$F,$A87,总计总表!AT:AT)</f>
        <v>0</v>
      </c>
      <c r="AN87">
        <f>SUMIF(总计总表!$F:$F,$A87,总计总表!AU:AU)</f>
        <v>0</v>
      </c>
      <c r="AO87">
        <f>SUMIF(总计总表!$F:$F,$A87,总计总表!AV:AV)</f>
        <v>0</v>
      </c>
      <c r="AP87">
        <f>SUMIF(总计总表!$F:$F,$A87,总计总表!AW:AW)</f>
        <v>0</v>
      </c>
      <c r="AQ87">
        <f>SUMIF(总计总表!$F:$F,$A87,总计总表!AX:AX)</f>
        <v>0</v>
      </c>
      <c r="AR87">
        <f>SUMIF(总计总表!$F:$F,$A87,总计总表!AY:AY)</f>
        <v>0</v>
      </c>
      <c r="AS87">
        <f>SUMIF(总计总表!$F:$F,$A87,总计总表!AZ:AZ)</f>
        <v>0</v>
      </c>
      <c r="AT87">
        <f>SUMIF(总计总表!$F:$F,$A87,总计总表!BA:BA)</f>
        <v>0</v>
      </c>
      <c r="AU87">
        <f>SUMIF(总计总表!$F:$F,$A87,总计总表!BB:BB)</f>
        <v>0</v>
      </c>
      <c r="AV87">
        <f>SUMIF(总计总表!$F:$F,$A87,总计总表!BC:BC)</f>
        <v>0</v>
      </c>
      <c r="AW87">
        <f>SUMIF(总计总表!$F:$F,$A87,总计总表!BD:BD)</f>
        <v>0</v>
      </c>
      <c r="AX87">
        <f>SUMIF(总计总表!$F:$F,$A87,总计总表!BE:BE)</f>
        <v>0</v>
      </c>
      <c r="AY87">
        <f>SUMIF(总计总表!$F:$F,$A87,总计总表!BF:BF)</f>
        <v>0</v>
      </c>
      <c r="AZ87">
        <f>SUMIF(总计总表!$F:$F,$A87,总计总表!BG:BG)</f>
        <v>0</v>
      </c>
      <c r="BA87">
        <f>SUMIF(总计总表!$F:$F,$A87,总计总表!BH:BH)</f>
        <v>0</v>
      </c>
      <c r="BB87">
        <f>SUMIF(总计总表!$F:$F,$A87,总计总表!BI:BI)</f>
        <v>0</v>
      </c>
      <c r="BC87">
        <f>SUMIF(总计总表!$F:$F,$A87,总计总表!BJ:BJ)</f>
        <v>0</v>
      </c>
      <c r="BD87">
        <f>SUMIF(总计总表!$F:$F,$A87,总计总表!BK:BK)</f>
        <v>0</v>
      </c>
      <c r="BE87">
        <f>SUMIF(总计总表!$F:$F,$A87,总计总表!BL:BL)</f>
        <v>0</v>
      </c>
      <c r="BF87">
        <f>SUMIF(总计总表!$F:$F,$A87,总计总表!BM:BM)</f>
        <v>0</v>
      </c>
      <c r="BG87">
        <f>SUMIF(总计总表!$F:$F,$A87,总计总表!BN:BN)</f>
        <v>0</v>
      </c>
      <c r="BH87">
        <f>SUMIF(总计总表!$F:$F,$A87,总计总表!BO:BO)</f>
        <v>0</v>
      </c>
      <c r="BI87">
        <f>SUMIF(总计总表!$F:$F,$A87,总计总表!BP:BP)</f>
        <v>0</v>
      </c>
      <c r="BJ87">
        <f>SUMIF(总计总表!$F:$F,$A87,总计总表!BQ:BQ)</f>
        <v>0</v>
      </c>
      <c r="BK87">
        <f>SUMIF(总计总表!$F:$F,$A87,总计总表!BR:BR)</f>
        <v>0</v>
      </c>
      <c r="BL87">
        <f>SUMIF(总计总表!$F:$F,$A87,总计总表!BS:BS)</f>
        <v>0</v>
      </c>
      <c r="BM87">
        <f>SUMIF(总计总表!$F:$F,$A87,总计总表!BT:BT)</f>
        <v>0</v>
      </c>
      <c r="BN87">
        <f>SUMIF(总计总表!$F:$F,$A87,总计总表!BU:BU)</f>
        <v>0</v>
      </c>
      <c r="BO87">
        <f>SUMIF(总计总表!$F:$F,$A87,总计总表!BV:BV)</f>
        <v>0</v>
      </c>
      <c r="BP87">
        <f>SUMIF(总计总表!$F:$F,$A87,总计总表!BW:BW)</f>
        <v>0</v>
      </c>
      <c r="BQ87">
        <f>SUMIF(总计总表!$F:$F,$A87,总计总表!BX:BX)</f>
        <v>0</v>
      </c>
      <c r="BR87">
        <f>SUMIF(总计总表!$F:$F,$A87,总计总表!BY:BY)</f>
        <v>0</v>
      </c>
      <c r="BS87">
        <f>SUMIF(总计总表!$F:$F,$A87,总计总表!BZ:BZ)</f>
        <v>0</v>
      </c>
      <c r="BT87">
        <f>SUMIF(总计总表!$F:$F,$A87,总计总表!CA:CA)</f>
        <v>0</v>
      </c>
      <c r="BU87">
        <f>SUMIF(总计总表!$F:$F,$A87,总计总表!CB:CB)</f>
        <v>0</v>
      </c>
      <c r="BV87">
        <f>SUMIF(总计总表!$F:$F,$A87,总计总表!CC:CC)</f>
        <v>0</v>
      </c>
      <c r="BW87">
        <f>SUMIF(总计总表!$F:$F,$A87,总计总表!CD:CD)</f>
        <v>0</v>
      </c>
      <c r="BX87">
        <f>SUMIF(总计总表!$F:$F,$A87,总计总表!CE:CE)</f>
        <v>0</v>
      </c>
      <c r="BY87">
        <f>SUMIF(总计总表!$F:$F,$A87,总计总表!CF:CF)</f>
        <v>0</v>
      </c>
      <c r="BZ87">
        <f>SUMIF(总计总表!$F:$F,$A87,总计总表!CG:CG)</f>
        <v>0</v>
      </c>
      <c r="CA87">
        <f>SUMIF(总计总表!$F:$F,$A87,总计总表!CH:CH)</f>
        <v>0</v>
      </c>
      <c r="CB87">
        <f>SUMIF(总计总表!$F:$F,$A87,总计总表!CI:CI)</f>
        <v>0</v>
      </c>
      <c r="CC87">
        <f>SUMIF(总计总表!$F:$F,$A87,总计总表!CJ:CJ)</f>
        <v>0</v>
      </c>
      <c r="CD87">
        <f>SUMIF(总计总表!$F:$F,$A87,总计总表!CK:CK)</f>
        <v>0</v>
      </c>
      <c r="CE87">
        <f>SUMIF(总计总表!$F:$F,$A87,总计总表!CL:CL)</f>
        <v>0</v>
      </c>
    </row>
    <row r="88" spans="1:83" x14ac:dyDescent="0.25">
      <c r="A88" s="24">
        <v>6765</v>
      </c>
      <c r="B88">
        <f>SUMIF(总计总表!F:F,A88,总计总表!I:I)</f>
        <v>0</v>
      </c>
      <c r="C88">
        <f>SUMIF(总计总表!F:F,A88,总计总表!J:J)</f>
        <v>0</v>
      </c>
      <c r="D88">
        <f>SUMIF(总计总表!$F:$F,$A88,总计总表!K:K)</f>
        <v>0</v>
      </c>
      <c r="E88">
        <f>SUMIF(总计总表!$F:$F,$A88,总计总表!L:L)</f>
        <v>0</v>
      </c>
      <c r="F88">
        <f>SUMIF(总计总表!$F:$F,$A88,总计总表!M:M)</f>
        <v>0</v>
      </c>
      <c r="G88">
        <f>SUMIF(总计总表!$F:$F,$A88,总计总表!N:N)</f>
        <v>0</v>
      </c>
      <c r="H88">
        <f>SUMIF(总计总表!$F:$F,$A88,总计总表!O:O)</f>
        <v>0</v>
      </c>
      <c r="I88">
        <f>SUMIF(总计总表!$F:$F,$A88,总计总表!P:P)</f>
        <v>0</v>
      </c>
      <c r="J88">
        <f>SUMIF(总计总表!$F:$F,$A88,总计总表!Q:Q)</f>
        <v>0</v>
      </c>
      <c r="K88">
        <f>SUMIF(总计总表!$F:$F,$A88,总计总表!R:R)</f>
        <v>0</v>
      </c>
      <c r="L88">
        <f>SUMIF(总计总表!$F:$F,$A88,总计总表!S:S)</f>
        <v>0</v>
      </c>
      <c r="M88">
        <f>SUMIF(总计总表!$F:$F,$A88,总计总表!T:T)</f>
        <v>0</v>
      </c>
      <c r="N88">
        <f>SUMIF(总计总表!$F:$F,$A88,总计总表!U:U)</f>
        <v>0</v>
      </c>
      <c r="O88">
        <f>SUMIF(总计总表!$F:$F,$A88,总计总表!V:V)</f>
        <v>0</v>
      </c>
      <c r="P88">
        <f>SUMIF(总计总表!$F:$F,$A88,总计总表!W:W)</f>
        <v>0</v>
      </c>
      <c r="Q88">
        <f>SUMIF(总计总表!$F:$F,$A88,总计总表!X:X)</f>
        <v>0</v>
      </c>
      <c r="R88">
        <f>SUMIF(总计总表!$F:$F,$A88,总计总表!Y:Y)</f>
        <v>0</v>
      </c>
      <c r="S88">
        <f>SUMIF(总计总表!$F:$F,$A88,总计总表!Z:Z)</f>
        <v>0</v>
      </c>
      <c r="T88">
        <f>SUMIF(总计总表!$F:$F,$A88,总计总表!AA:AA)</f>
        <v>0</v>
      </c>
      <c r="U88">
        <f>SUMIF(总计总表!$F:$F,$A88,总计总表!AB:AB)</f>
        <v>0</v>
      </c>
      <c r="V88">
        <f>SUMIF(总计总表!$F:$F,$A88,总计总表!AC:AC)</f>
        <v>0</v>
      </c>
      <c r="W88">
        <f>SUMIF(总计总表!$F:$F,$A88,总计总表!AD:AD)</f>
        <v>0</v>
      </c>
      <c r="X88">
        <f>SUMIF(总计总表!$F:$F,$A88,总计总表!AE:AE)</f>
        <v>0</v>
      </c>
      <c r="Y88">
        <f>SUMIF(总计总表!$F:$F,$A88,总计总表!AF:AF)</f>
        <v>0</v>
      </c>
      <c r="Z88">
        <f>SUMIF(总计总表!$F:$F,$A88,总计总表!AG:AG)</f>
        <v>0</v>
      </c>
      <c r="AA88">
        <f>SUMIF(总计总表!$F:$F,$A88,总计总表!AH:AH)</f>
        <v>0</v>
      </c>
      <c r="AB88">
        <f>SUMIF(总计总表!$F:$F,$A88,总计总表!AI:AI)</f>
        <v>0</v>
      </c>
      <c r="AC88">
        <f>SUMIF(总计总表!$F:$F,$A88,总计总表!AJ:AJ)</f>
        <v>0</v>
      </c>
      <c r="AD88">
        <f>SUMIF(总计总表!$F:$F,$A88,总计总表!AK:AK)</f>
        <v>0</v>
      </c>
      <c r="AE88">
        <f>SUMIF(总计总表!$F:$F,$A88,总计总表!AL:AL)</f>
        <v>0</v>
      </c>
      <c r="AF88">
        <f>SUMIF(总计总表!$F:$F,$A88,总计总表!AM:AM)</f>
        <v>0</v>
      </c>
      <c r="AG88">
        <f>SUMIF(总计总表!$F:$F,$A88,总计总表!AN:AN)</f>
        <v>0</v>
      </c>
      <c r="AH88">
        <f>SUMIF(总计总表!$F:$F,$A88,总计总表!AO:AO)</f>
        <v>0</v>
      </c>
      <c r="AI88">
        <f>SUMIF(总计总表!$F:$F,$A88,总计总表!AP:AP)</f>
        <v>0</v>
      </c>
      <c r="AJ88">
        <f>SUMIF(总计总表!$F:$F,$A88,总计总表!AQ:AQ)</f>
        <v>0</v>
      </c>
      <c r="AK88">
        <f>SUMIF(总计总表!$F:$F,$A88,总计总表!AR:AR)</f>
        <v>0</v>
      </c>
      <c r="AL88">
        <f>SUMIF(总计总表!$F:$F,$A88,总计总表!AS:AS)</f>
        <v>0</v>
      </c>
      <c r="AM88">
        <f>SUMIF(总计总表!$F:$F,$A88,总计总表!AT:AT)</f>
        <v>0</v>
      </c>
      <c r="AN88">
        <f>SUMIF(总计总表!$F:$F,$A88,总计总表!AU:AU)</f>
        <v>0</v>
      </c>
      <c r="AO88">
        <f>SUMIF(总计总表!$F:$F,$A88,总计总表!AV:AV)</f>
        <v>0</v>
      </c>
      <c r="AP88">
        <f>SUMIF(总计总表!$F:$F,$A88,总计总表!AW:AW)</f>
        <v>0</v>
      </c>
      <c r="AQ88">
        <f>SUMIF(总计总表!$F:$F,$A88,总计总表!AX:AX)</f>
        <v>-7.8499999999999986E-2</v>
      </c>
      <c r="AR88">
        <f>SUMIF(总计总表!$F:$F,$A88,总计总表!AY:AY)</f>
        <v>0</v>
      </c>
      <c r="AS88">
        <f>SUMIF(总计总表!$F:$F,$A88,总计总表!AZ:AZ)</f>
        <v>-0.3</v>
      </c>
      <c r="AT88">
        <f>SUMIF(总计总表!$F:$F,$A88,总计总表!BA:BA)</f>
        <v>0</v>
      </c>
      <c r="AU88">
        <f>SUMIF(总计总表!$F:$F,$A88,总计总表!BB:BB)</f>
        <v>0</v>
      </c>
      <c r="AV88">
        <f>SUMIF(总计总表!$F:$F,$A88,总计总表!BC:BC)</f>
        <v>0</v>
      </c>
      <c r="AW88">
        <f>SUMIF(总计总表!$F:$F,$A88,总计总表!BD:BD)</f>
        <v>0</v>
      </c>
      <c r="AX88">
        <f>SUMIF(总计总表!$F:$F,$A88,总计总表!BE:BE)</f>
        <v>0</v>
      </c>
      <c r="AY88">
        <f>SUMIF(总计总表!$F:$F,$A88,总计总表!BF:BF)</f>
        <v>-0.37849999999999995</v>
      </c>
      <c r="AZ88">
        <f>SUMIF(总计总表!$F:$F,$A88,总计总表!BG:BG)</f>
        <v>0</v>
      </c>
      <c r="BA88">
        <f>SUMIF(总计总表!$F:$F,$A88,总计总表!BH:BH)</f>
        <v>-2.4602499999999998</v>
      </c>
      <c r="BB88">
        <f>SUMIF(总计总表!$F:$F,$A88,总计总表!BI:BI)</f>
        <v>0</v>
      </c>
      <c r="BC88">
        <f>SUMIF(总计总表!$F:$F,$A88,总计总表!BJ:BJ)</f>
        <v>0</v>
      </c>
      <c r="BD88">
        <f>SUMIF(总计总表!$F:$F,$A88,总计总表!BK:BK)</f>
        <v>0</v>
      </c>
      <c r="BE88">
        <f>SUMIF(总计总表!$F:$F,$A88,总计总表!BL:BL)</f>
        <v>0</v>
      </c>
      <c r="BF88">
        <f>SUMIF(总计总表!$F:$F,$A88,总计总表!BM:BM)</f>
        <v>0</v>
      </c>
      <c r="BG88">
        <f>SUMIF(总计总表!$F:$F,$A88,总计总表!BN:BN)</f>
        <v>0</v>
      </c>
      <c r="BH88">
        <f>SUMIF(总计总表!$F:$F,$A88,总计总表!BO:BO)</f>
        <v>0</v>
      </c>
      <c r="BI88">
        <f>SUMIF(总计总表!$F:$F,$A88,总计总表!BP:BP)</f>
        <v>0</v>
      </c>
      <c r="BJ88">
        <f>SUMIF(总计总表!$F:$F,$A88,总计总表!BQ:BQ)</f>
        <v>-2.4602499999999998</v>
      </c>
      <c r="BK88">
        <f>SUMIF(总计总表!$F:$F,$A88,总计总表!BR:BR)</f>
        <v>0</v>
      </c>
      <c r="BL88">
        <f>SUMIF(总计总表!$F:$F,$A88,总计总表!BS:BS)</f>
        <v>0</v>
      </c>
      <c r="BM88">
        <f>SUMIF(总计总表!$F:$F,$A88,总计总表!BT:BT)</f>
        <v>0</v>
      </c>
      <c r="BN88">
        <f>SUMIF(总计总表!$F:$F,$A88,总计总表!BU:BU)</f>
        <v>0</v>
      </c>
      <c r="BO88">
        <f>SUMIF(总计总表!$F:$F,$A88,总计总表!BV:BV)</f>
        <v>0</v>
      </c>
      <c r="BP88">
        <f>SUMIF(总计总表!$F:$F,$A88,总计总表!BW:BW)</f>
        <v>0</v>
      </c>
      <c r="BQ88">
        <f>SUMIF(总计总表!$F:$F,$A88,总计总表!BX:BX)</f>
        <v>0</v>
      </c>
      <c r="BR88">
        <f>SUMIF(总计总表!$F:$F,$A88,总计总表!BY:BY)</f>
        <v>0</v>
      </c>
      <c r="BS88">
        <f>SUMIF(总计总表!$F:$F,$A88,总计总表!BZ:BZ)</f>
        <v>0</v>
      </c>
      <c r="BT88">
        <f>SUMIF(总计总表!$F:$F,$A88,总计总表!CA:CA)</f>
        <v>0</v>
      </c>
      <c r="BU88">
        <f>SUMIF(总计总表!$F:$F,$A88,总计总表!CB:CB)</f>
        <v>0</v>
      </c>
      <c r="BV88">
        <f>SUMIF(总计总表!$F:$F,$A88,总计总表!CC:CC)</f>
        <v>-2.4602499999999998</v>
      </c>
      <c r="BW88">
        <f>SUMIF(总计总表!$F:$F,$A88,总计总表!CD:CD)</f>
        <v>0</v>
      </c>
      <c r="BX88">
        <f>SUMIF(总计总表!$F:$F,$A88,总计总表!CE:CE)</f>
        <v>0</v>
      </c>
      <c r="BY88">
        <f>SUMIF(总计总表!$F:$F,$A88,总计总表!CF:CF)</f>
        <v>0</v>
      </c>
      <c r="BZ88">
        <f>SUMIF(总计总表!$F:$F,$A88,总计总表!CG:CG)</f>
        <v>0</v>
      </c>
      <c r="CA88">
        <f>SUMIF(总计总表!$F:$F,$A88,总计总表!CH:CH)</f>
        <v>0</v>
      </c>
      <c r="CB88">
        <f>SUMIF(总计总表!$F:$F,$A88,总计总表!CI:CI)</f>
        <v>0</v>
      </c>
      <c r="CC88">
        <f>SUMIF(总计总表!$F:$F,$A88,总计总表!CJ:CJ)</f>
        <v>0</v>
      </c>
      <c r="CD88">
        <f>SUMIF(总计总表!$F:$F,$A88,总计总表!CK:CK)</f>
        <v>0</v>
      </c>
      <c r="CE88">
        <f>SUMIF(总计总表!$F:$F,$A88,总计总表!CL:CL)</f>
        <v>0</v>
      </c>
    </row>
    <row r="89" spans="1:83" x14ac:dyDescent="0.25">
      <c r="A89" s="24">
        <v>6768</v>
      </c>
      <c r="B89">
        <f>SUMIF(总计总表!F:F,A89,总计总表!I:I)</f>
        <v>1</v>
      </c>
      <c r="C89">
        <f>SUMIF(总计总表!F:F,A89,总计总表!J:J)</f>
        <v>9.99</v>
      </c>
      <c r="D89">
        <f>SUMIF(总计总表!$F:$F,$A89,总计总表!K:K)</f>
        <v>0</v>
      </c>
      <c r="E89">
        <f>SUMIF(总计总表!$F:$F,$A89,总计总表!L:L)</f>
        <v>0</v>
      </c>
      <c r="F89">
        <f>SUMIF(总计总表!$F:$F,$A89,总计总表!M:M)</f>
        <v>0</v>
      </c>
      <c r="G89">
        <f>SUMIF(总计总表!$F:$F,$A89,总计总表!N:N)</f>
        <v>0</v>
      </c>
      <c r="H89">
        <f>SUMIF(总计总表!$F:$F,$A89,总计总表!O:O)</f>
        <v>0</v>
      </c>
      <c r="I89">
        <f>SUMIF(总计总表!$F:$F,$A89,总计总表!P:P)</f>
        <v>-1.7</v>
      </c>
      <c r="J89">
        <f>SUMIF(总计总表!$F:$F,$A89,总计总表!Q:Q)</f>
        <v>-3.59</v>
      </c>
      <c r="K89">
        <f>SUMIF(总计总表!$F:$F,$A89,总计总表!R:R)</f>
        <v>0</v>
      </c>
      <c r="L89">
        <f>SUMIF(总计总表!$F:$F,$A89,总计总表!S:S)</f>
        <v>0</v>
      </c>
      <c r="M89">
        <f>SUMIF(总计总表!$F:$F,$A89,总计总表!T:T)</f>
        <v>4.7</v>
      </c>
      <c r="N89">
        <f>SUMIF(总计总表!$F:$F,$A89,总计总表!U:U)</f>
        <v>0</v>
      </c>
      <c r="O89">
        <f>SUMIF(总计总表!$F:$F,$A89,总计总表!V:V)</f>
        <v>0</v>
      </c>
      <c r="P89">
        <f>SUMIF(总计总表!$F:$F,$A89,总计总表!W:W)</f>
        <v>0</v>
      </c>
      <c r="Q89">
        <f>SUMIF(总计总表!$F:$F,$A89,总计总表!X:X)</f>
        <v>0</v>
      </c>
      <c r="R89">
        <f>SUMIF(总计总表!$F:$F,$A89,总计总表!Y:Y)</f>
        <v>0</v>
      </c>
      <c r="S89">
        <f>SUMIF(总计总表!$F:$F,$A89,总计总表!Z:Z)</f>
        <v>0</v>
      </c>
      <c r="T89">
        <f>SUMIF(总计总表!$F:$F,$A89,总计总表!AA:AA)</f>
        <v>0</v>
      </c>
      <c r="U89">
        <f>SUMIF(总计总表!$F:$F,$A89,总计总表!AB:AB)</f>
        <v>0</v>
      </c>
      <c r="V89">
        <f>SUMIF(总计总表!$F:$F,$A89,总计总表!AC:AC)</f>
        <v>0</v>
      </c>
      <c r="W89">
        <f>SUMIF(总计总表!$F:$F,$A89,总计总表!AD:AD)</f>
        <v>0</v>
      </c>
      <c r="X89">
        <f>SUMIF(总计总表!$F:$F,$A89,总计总表!AE:AE)</f>
        <v>0</v>
      </c>
      <c r="Y89">
        <f>SUMIF(总计总表!$F:$F,$A89,总计总表!AF:AF)</f>
        <v>0</v>
      </c>
      <c r="Z89">
        <f>SUMIF(总计总表!$F:$F,$A89,总计总表!AG:AG)</f>
        <v>0</v>
      </c>
      <c r="AA89">
        <f>SUMIF(总计总表!$F:$F,$A89,总计总表!AH:AH)</f>
        <v>0</v>
      </c>
      <c r="AB89">
        <f>SUMIF(总计总表!$F:$F,$A89,总计总表!AI:AI)</f>
        <v>0</v>
      </c>
      <c r="AC89">
        <f>SUMIF(总计总表!$F:$F,$A89,总计总表!AJ:AJ)</f>
        <v>0</v>
      </c>
      <c r="AD89">
        <f>SUMIF(总计总表!$F:$F,$A89,总计总表!AK:AK)</f>
        <v>0</v>
      </c>
      <c r="AE89">
        <f>SUMIF(总计总表!$F:$F,$A89,总计总表!AL:AL)</f>
        <v>0</v>
      </c>
      <c r="AF89">
        <f>SUMIF(总计总表!$F:$F,$A89,总计总表!AM:AM)</f>
        <v>0</v>
      </c>
      <c r="AG89">
        <f>SUMIF(总计总表!$F:$F,$A89,总计总表!AN:AN)</f>
        <v>0</v>
      </c>
      <c r="AH89">
        <f>SUMIF(总计总表!$F:$F,$A89,总计总表!AO:AO)</f>
        <v>0</v>
      </c>
      <c r="AI89">
        <f>SUMIF(总计总表!$F:$F,$A89,总计总表!AP:AP)</f>
        <v>0</v>
      </c>
      <c r="AJ89">
        <f>SUMIF(总计总表!$F:$F,$A89,总计总表!AQ:AQ)</f>
        <v>0</v>
      </c>
      <c r="AK89">
        <f>SUMIF(总计总表!$F:$F,$A89,总计总表!AR:AR)</f>
        <v>0</v>
      </c>
      <c r="AL89">
        <f>SUMIF(总计总表!$F:$F,$A89,总计总表!AS:AS)</f>
        <v>0</v>
      </c>
      <c r="AM89">
        <f>SUMIF(总计总表!$F:$F,$A89,总计总表!AT:AT)</f>
        <v>0</v>
      </c>
      <c r="AN89">
        <f>SUMIF(总计总表!$F:$F,$A89,总计总表!AU:AU)</f>
        <v>0</v>
      </c>
      <c r="AO89">
        <f>SUMIF(总计总表!$F:$F,$A89,总计总表!AV:AV)</f>
        <v>-3.59</v>
      </c>
      <c r="AP89">
        <f>SUMIF(总计总表!$F:$F,$A89,总计总表!AW:AW)</f>
        <v>0</v>
      </c>
      <c r="AQ89">
        <f>SUMIF(总计总表!$F:$F,$A89,总计总表!AX:AX)</f>
        <v>-1.0918999999999999</v>
      </c>
      <c r="AR89">
        <f>SUMIF(总计总表!$F:$F,$A89,总计总表!AY:AY)</f>
        <v>0</v>
      </c>
      <c r="AS89">
        <f>SUMIF(总计总表!$F:$F,$A89,总计总表!AZ:AZ)</f>
        <v>-3</v>
      </c>
      <c r="AT89">
        <f>SUMIF(总计总表!$F:$F,$A89,总计总表!BA:BA)</f>
        <v>0</v>
      </c>
      <c r="AU89">
        <f>SUMIF(总计总表!$F:$F,$A89,总计总表!BB:BB)</f>
        <v>0</v>
      </c>
      <c r="AV89">
        <f>SUMIF(总计总表!$F:$F,$A89,总计总表!BC:BC)</f>
        <v>0</v>
      </c>
      <c r="AW89">
        <f>SUMIF(总计总表!$F:$F,$A89,总计总表!BD:BD)</f>
        <v>0</v>
      </c>
      <c r="AX89">
        <f>SUMIF(总计总表!$F:$F,$A89,总计总表!BE:BE)</f>
        <v>0</v>
      </c>
      <c r="AY89">
        <f>SUMIF(总计总表!$F:$F,$A89,总计总表!BF:BF)</f>
        <v>-2.9819000000000004</v>
      </c>
      <c r="AZ89">
        <f>SUMIF(总计总表!$F:$F,$A89,总计总表!BG:BG)</f>
        <v>-0.10660660660660665</v>
      </c>
      <c r="BA89">
        <f>SUMIF(总计总表!$F:$F,$A89,总计总表!BH:BH)</f>
        <v>-19.382350000000002</v>
      </c>
      <c r="BB89">
        <f>SUMIF(总计总表!$F:$F,$A89,总计总表!BI:BI)</f>
        <v>0</v>
      </c>
      <c r="BC89">
        <f>SUMIF(总计总表!$F:$F,$A89,总计总表!BJ:BJ)</f>
        <v>0</v>
      </c>
      <c r="BD89">
        <f>SUMIF(总计总表!$F:$F,$A89,总计总表!BK:BK)</f>
        <v>0</v>
      </c>
      <c r="BE89">
        <f>SUMIF(总计总表!$F:$F,$A89,总计总表!BL:BL)</f>
        <v>0</v>
      </c>
      <c r="BF89">
        <f>SUMIF(总计总表!$F:$F,$A89,总计总表!BM:BM)</f>
        <v>0</v>
      </c>
      <c r="BG89">
        <f>SUMIF(总计总表!$F:$F,$A89,总计总表!BN:BN)</f>
        <v>0</v>
      </c>
      <c r="BH89">
        <f>SUMIF(总计总表!$F:$F,$A89,总计总表!BO:BO)</f>
        <v>0</v>
      </c>
      <c r="BI89">
        <f>SUMIF(总计总表!$F:$F,$A89,总计总表!BP:BP)</f>
        <v>0</v>
      </c>
      <c r="BJ89">
        <f>SUMIF(总计总表!$F:$F,$A89,总计总表!BQ:BQ)</f>
        <v>-19.382350000000002</v>
      </c>
      <c r="BK89">
        <f>SUMIF(总计总表!$F:$F,$A89,总计总表!BR:BR)</f>
        <v>0</v>
      </c>
      <c r="BL89">
        <f>SUMIF(总计总表!$F:$F,$A89,总计总表!BS:BS)</f>
        <v>0</v>
      </c>
      <c r="BM89">
        <f>SUMIF(总计总表!$F:$F,$A89,总计总表!BT:BT)</f>
        <v>0</v>
      </c>
      <c r="BN89">
        <f>SUMIF(总计总表!$F:$F,$A89,总计总表!BU:BU)</f>
        <v>0</v>
      </c>
      <c r="BO89">
        <f>SUMIF(总计总表!$F:$F,$A89,总计总表!BV:BV)</f>
        <v>0</v>
      </c>
      <c r="BP89">
        <f>SUMIF(总计总表!$F:$F,$A89,总计总表!BW:BW)</f>
        <v>23.4</v>
      </c>
      <c r="BQ89">
        <f>SUMIF(总计总表!$F:$F,$A89,总计总表!BX:BX)</f>
        <v>13.26</v>
      </c>
      <c r="BR89">
        <f>SUMIF(总计总表!$F:$F,$A89,总计总表!BY:BY)</f>
        <v>0</v>
      </c>
      <c r="BS89">
        <f>SUMIF(总计总表!$F:$F,$A89,总计总表!BZ:BZ)</f>
        <v>0</v>
      </c>
      <c r="BT89">
        <f>SUMIF(总计总表!$F:$F,$A89,总计总表!CA:CA)</f>
        <v>0</v>
      </c>
      <c r="BU89">
        <f>SUMIF(总计总表!$F:$F,$A89,总计总表!CB:CB)</f>
        <v>0</v>
      </c>
      <c r="BV89">
        <f>SUMIF(总计总表!$F:$F,$A89,总计总表!CC:CC)</f>
        <v>-56.042350000000006</v>
      </c>
      <c r="BW89">
        <f>SUMIF(总计总表!$F:$F,$A89,总计总表!CD:CD)</f>
        <v>-0.6711711711711712</v>
      </c>
      <c r="BX89">
        <f>SUMIF(总计总表!$F:$F,$A89,总计总表!CE:CE)</f>
        <v>-1.1888297872340428</v>
      </c>
      <c r="BY89">
        <f>SUMIF(总计总表!$F:$F,$A89,总计总表!CF:CF)</f>
        <v>0</v>
      </c>
      <c r="BZ89">
        <f>SUMIF(总计总表!$F:$F,$A89,总计总表!CG:CG)</f>
        <v>0</v>
      </c>
      <c r="CA89">
        <f>SUMIF(总计总表!$F:$F,$A89,总计总表!CH:CH)</f>
        <v>0</v>
      </c>
      <c r="CB89">
        <f>SUMIF(总计总表!$F:$F,$A89,总计总表!CI:CI)</f>
        <v>0</v>
      </c>
      <c r="CC89">
        <f>SUMIF(总计总表!$F:$F,$A89,总计总表!CJ:CJ)</f>
        <v>0</v>
      </c>
      <c r="CD89">
        <f>SUMIF(总计总表!$F:$F,$A89,总计总表!CK:CK)</f>
        <v>0</v>
      </c>
      <c r="CE89">
        <f>SUMIF(总计总表!$F:$F,$A89,总计总表!CL:CL)</f>
        <v>0</v>
      </c>
    </row>
    <row r="90" spans="1:83" x14ac:dyDescent="0.25">
      <c r="A90" s="24">
        <v>6769</v>
      </c>
      <c r="B90">
        <f>SUMIF(总计总表!F:F,A90,总计总表!I:I)</f>
        <v>1</v>
      </c>
      <c r="C90">
        <f>SUMIF(总计总表!F:F,A90,总计总表!J:J)</f>
        <v>10.99</v>
      </c>
      <c r="D90">
        <f>SUMIF(总计总表!$F:$F,$A90,总计总表!K:K)</f>
        <v>0</v>
      </c>
      <c r="E90">
        <f>SUMIF(总计总表!$F:$F,$A90,总计总表!L:L)</f>
        <v>0</v>
      </c>
      <c r="F90">
        <f>SUMIF(总计总表!$F:$F,$A90,总计总表!M:M)</f>
        <v>0</v>
      </c>
      <c r="G90">
        <f>SUMIF(总计总表!$F:$F,$A90,总计总表!N:N)</f>
        <v>0.52</v>
      </c>
      <c r="H90">
        <f>SUMIF(总计总表!$F:$F,$A90,总计总表!O:O)</f>
        <v>-0.52</v>
      </c>
      <c r="I90">
        <f>SUMIF(总计总表!$F:$F,$A90,总计总表!P:P)</f>
        <v>-1.87</v>
      </c>
      <c r="J90">
        <f>SUMIF(总计总表!$F:$F,$A90,总计总表!Q:Q)</f>
        <v>-3.59</v>
      </c>
      <c r="K90">
        <f>SUMIF(总计总表!$F:$F,$A90,总计总表!R:R)</f>
        <v>0</v>
      </c>
      <c r="L90">
        <f>SUMIF(总计总表!$F:$F,$A90,总计总表!S:S)</f>
        <v>0</v>
      </c>
      <c r="M90">
        <f>SUMIF(总计总表!$F:$F,$A90,总计总表!T:T)</f>
        <v>5.53</v>
      </c>
      <c r="N90">
        <f>SUMIF(总计总表!$F:$F,$A90,总计总表!U:U)</f>
        <v>0</v>
      </c>
      <c r="O90">
        <f>SUMIF(总计总表!$F:$F,$A90,总计总表!V:V)</f>
        <v>0</v>
      </c>
      <c r="P90">
        <f>SUMIF(总计总表!$F:$F,$A90,总计总表!W:W)</f>
        <v>0</v>
      </c>
      <c r="Q90">
        <f>SUMIF(总计总表!$F:$F,$A90,总计总表!X:X)</f>
        <v>0</v>
      </c>
      <c r="R90">
        <f>SUMIF(总计总表!$F:$F,$A90,总计总表!Y:Y)</f>
        <v>0</v>
      </c>
      <c r="S90">
        <f>SUMIF(总计总表!$F:$F,$A90,总计总表!Z:Z)</f>
        <v>0</v>
      </c>
      <c r="T90">
        <f>SUMIF(总计总表!$F:$F,$A90,总计总表!AA:AA)</f>
        <v>0</v>
      </c>
      <c r="U90">
        <f>SUMIF(总计总表!$F:$F,$A90,总计总表!AB:AB)</f>
        <v>0</v>
      </c>
      <c r="V90">
        <f>SUMIF(总计总表!$F:$F,$A90,总计总表!AC:AC)</f>
        <v>0</v>
      </c>
      <c r="W90">
        <f>SUMIF(总计总表!$F:$F,$A90,总计总表!AD:AD)</f>
        <v>0</v>
      </c>
      <c r="X90">
        <f>SUMIF(总计总表!$F:$F,$A90,总计总表!AE:AE)</f>
        <v>0</v>
      </c>
      <c r="Y90">
        <f>SUMIF(总计总表!$F:$F,$A90,总计总表!AF:AF)</f>
        <v>0</v>
      </c>
      <c r="Z90">
        <f>SUMIF(总计总表!$F:$F,$A90,总计总表!AG:AG)</f>
        <v>0</v>
      </c>
      <c r="AA90">
        <f>SUMIF(总计总表!$F:$F,$A90,总计总表!AH:AH)</f>
        <v>0</v>
      </c>
      <c r="AB90">
        <f>SUMIF(总计总表!$F:$F,$A90,总计总表!AI:AI)</f>
        <v>0</v>
      </c>
      <c r="AC90">
        <f>SUMIF(总计总表!$F:$F,$A90,总计总表!AJ:AJ)</f>
        <v>0</v>
      </c>
      <c r="AD90">
        <f>SUMIF(总计总表!$F:$F,$A90,总计总表!AK:AK)</f>
        <v>0</v>
      </c>
      <c r="AE90">
        <f>SUMIF(总计总表!$F:$F,$A90,总计总表!AL:AL)</f>
        <v>0</v>
      </c>
      <c r="AF90">
        <f>SUMIF(总计总表!$F:$F,$A90,总计总表!AM:AM)</f>
        <v>0</v>
      </c>
      <c r="AG90">
        <f>SUMIF(总计总表!$F:$F,$A90,总计总表!AN:AN)</f>
        <v>0</v>
      </c>
      <c r="AH90">
        <f>SUMIF(总计总表!$F:$F,$A90,总计总表!AO:AO)</f>
        <v>0</v>
      </c>
      <c r="AI90">
        <f>SUMIF(总计总表!$F:$F,$A90,总计总表!AP:AP)</f>
        <v>0</v>
      </c>
      <c r="AJ90">
        <f>SUMIF(总计总表!$F:$F,$A90,总计总表!AQ:AQ)</f>
        <v>0</v>
      </c>
      <c r="AK90">
        <f>SUMIF(总计总表!$F:$F,$A90,总计总表!AR:AR)</f>
        <v>0</v>
      </c>
      <c r="AL90">
        <f>SUMIF(总计总表!$F:$F,$A90,总计总表!AS:AS)</f>
        <v>0</v>
      </c>
      <c r="AM90">
        <f>SUMIF(总计总表!$F:$F,$A90,总计总表!AT:AT)</f>
        <v>0</v>
      </c>
      <c r="AN90">
        <f>SUMIF(总计总表!$F:$F,$A90,总计总表!AU:AU)</f>
        <v>0</v>
      </c>
      <c r="AO90">
        <f>SUMIF(总计总表!$F:$F,$A90,总计总表!AV:AV)</f>
        <v>-3.59</v>
      </c>
      <c r="AP90">
        <f>SUMIF(总计总表!$F:$F,$A90,总计总表!AW:AW)</f>
        <v>0</v>
      </c>
      <c r="AQ90">
        <f>SUMIF(总计总表!$F:$F,$A90,总计总表!AX:AX)</f>
        <v>-0.1789</v>
      </c>
      <c r="AR90">
        <f>SUMIF(总计总表!$F:$F,$A90,总计总表!AY:AY)</f>
        <v>0</v>
      </c>
      <c r="AS90">
        <f>SUMIF(总计总表!$F:$F,$A90,总计总表!AZ:AZ)</f>
        <v>-0.44999999999999996</v>
      </c>
      <c r="AT90">
        <f>SUMIF(总计总表!$F:$F,$A90,总计总表!BA:BA)</f>
        <v>0</v>
      </c>
      <c r="AU90">
        <f>SUMIF(总计总表!$F:$F,$A90,总计总表!BB:BB)</f>
        <v>0</v>
      </c>
      <c r="AV90">
        <f>SUMIF(总计总表!$F:$F,$A90,总计总表!BC:BC)</f>
        <v>0</v>
      </c>
      <c r="AW90">
        <f>SUMIF(总计总表!$F:$F,$A90,总计总表!BD:BD)</f>
        <v>0</v>
      </c>
      <c r="AX90">
        <f>SUMIF(总计总表!$F:$F,$A90,总计总表!BE:BE)</f>
        <v>0</v>
      </c>
      <c r="AY90">
        <f>SUMIF(总计总表!$F:$F,$A90,总计总表!BF:BF)</f>
        <v>1.3111000000000004</v>
      </c>
      <c r="AZ90">
        <f>SUMIF(总计总表!$F:$F,$A90,总计总表!BG:BG)</f>
        <v>0.1753139217470428</v>
      </c>
      <c r="BA90">
        <f>SUMIF(总计总表!$F:$F,$A90,总计总表!BH:BH)</f>
        <v>8.5221500000000017</v>
      </c>
      <c r="BB90">
        <f>SUMIF(总计总表!$F:$F,$A90,总计总表!BI:BI)</f>
        <v>0</v>
      </c>
      <c r="BC90">
        <f>SUMIF(总计总表!$F:$F,$A90,总计总表!BJ:BJ)</f>
        <v>0</v>
      </c>
      <c r="BD90">
        <f>SUMIF(总计总表!$F:$F,$A90,总计总表!BK:BK)</f>
        <v>0</v>
      </c>
      <c r="BE90">
        <f>SUMIF(总计总表!$F:$F,$A90,总计总表!BL:BL)</f>
        <v>0</v>
      </c>
      <c r="BF90">
        <f>SUMIF(总计总表!$F:$F,$A90,总计总表!BM:BM)</f>
        <v>0</v>
      </c>
      <c r="BG90">
        <f>SUMIF(总计总表!$F:$F,$A90,总计总表!BN:BN)</f>
        <v>0</v>
      </c>
      <c r="BH90">
        <f>SUMIF(总计总表!$F:$F,$A90,总计总表!BO:BO)</f>
        <v>0</v>
      </c>
      <c r="BI90">
        <f>SUMIF(总计总表!$F:$F,$A90,总计总表!BP:BP)</f>
        <v>0</v>
      </c>
      <c r="BJ90">
        <f>SUMIF(总计总表!$F:$F,$A90,总计总表!BQ:BQ)</f>
        <v>8.5221500000000017</v>
      </c>
      <c r="BK90">
        <f>SUMIF(总计总表!$F:$F,$A90,总计总表!BR:BR)</f>
        <v>0</v>
      </c>
      <c r="BL90">
        <f>SUMIF(总计总表!$F:$F,$A90,总计总表!BS:BS)</f>
        <v>0</v>
      </c>
      <c r="BM90">
        <f>SUMIF(总计总表!$F:$F,$A90,总计总表!BT:BT)</f>
        <v>0</v>
      </c>
      <c r="BN90">
        <f>SUMIF(总计总表!$F:$F,$A90,总计总表!BU:BU)</f>
        <v>0</v>
      </c>
      <c r="BO90">
        <f>SUMIF(总计总表!$F:$F,$A90,总计总表!BV:BV)</f>
        <v>0</v>
      </c>
      <c r="BP90">
        <f>SUMIF(总计总表!$F:$F,$A90,总计总表!BW:BW)</f>
        <v>18.8</v>
      </c>
      <c r="BQ90">
        <f>SUMIF(总计总表!$F:$F,$A90,总计总表!BX:BX)</f>
        <v>13.26</v>
      </c>
      <c r="BR90">
        <f>SUMIF(总计总表!$F:$F,$A90,总计总表!BY:BY)</f>
        <v>0</v>
      </c>
      <c r="BS90">
        <f>SUMIF(总计总表!$F:$F,$A90,总计总表!BZ:BZ)</f>
        <v>0</v>
      </c>
      <c r="BT90">
        <f>SUMIF(总计总表!$F:$F,$A90,总计总表!CA:CA)</f>
        <v>0</v>
      </c>
      <c r="BU90">
        <f>SUMIF(总计总表!$F:$F,$A90,总计总表!CB:CB)</f>
        <v>0</v>
      </c>
      <c r="BV90">
        <f>SUMIF(总计总表!$F:$F,$A90,总计总表!CC:CC)</f>
        <v>-23.537849999999999</v>
      </c>
      <c r="BW90">
        <f>SUMIF(总计总表!$F:$F,$A90,总计总表!CD:CD)</f>
        <v>-0.27348568628823405</v>
      </c>
      <c r="BX90">
        <f>SUMIF(总计总表!$F:$F,$A90,总计总表!CE:CE)</f>
        <v>-0.6093714909544603</v>
      </c>
      <c r="BY90">
        <f>SUMIF(总计总表!$F:$F,$A90,总计总表!CF:CF)</f>
        <v>0</v>
      </c>
      <c r="BZ90">
        <f>SUMIF(总计总表!$F:$F,$A90,总计总表!CG:CG)</f>
        <v>0</v>
      </c>
      <c r="CA90">
        <f>SUMIF(总计总表!$F:$F,$A90,总计总表!CH:CH)</f>
        <v>0</v>
      </c>
      <c r="CB90">
        <f>SUMIF(总计总表!$F:$F,$A90,总计总表!CI:CI)</f>
        <v>0</v>
      </c>
      <c r="CC90">
        <f>SUMIF(总计总表!$F:$F,$A90,总计总表!CJ:CJ)</f>
        <v>0</v>
      </c>
      <c r="CD90">
        <f>SUMIF(总计总表!$F:$F,$A90,总计总表!CK:CK)</f>
        <v>0</v>
      </c>
      <c r="CE90">
        <f>SUMIF(总计总表!$F:$F,$A90,总计总表!CL:CL)</f>
        <v>0</v>
      </c>
    </row>
    <row r="91" spans="1:83" x14ac:dyDescent="0.25">
      <c r="A91" s="24">
        <v>6770</v>
      </c>
      <c r="B91">
        <f>SUMIF(总计总表!F:F,A91,总计总表!I:I)</f>
        <v>27</v>
      </c>
      <c r="C91">
        <f>SUMIF(总计总表!F:F,A91,总计总表!J:J)</f>
        <v>303.72999999999996</v>
      </c>
      <c r="D91">
        <f>SUMIF(总计总表!$F:$F,$A91,总计总表!K:K)</f>
        <v>0.69</v>
      </c>
      <c r="E91">
        <f>SUMIF(总计总表!$F:$F,$A91,总计总表!L:L)</f>
        <v>0</v>
      </c>
      <c r="F91">
        <f>SUMIF(总计总表!$F:$F,$A91,总计总表!M:M)</f>
        <v>-0.69</v>
      </c>
      <c r="G91">
        <f>SUMIF(总计总表!$F:$F,$A91,总计总表!N:N)</f>
        <v>7.3</v>
      </c>
      <c r="H91">
        <f>SUMIF(总计总表!$F:$F,$A91,总计总表!O:O)</f>
        <v>-7.3</v>
      </c>
      <c r="I91">
        <f>SUMIF(总计总表!$F:$F,$A91,总计总表!P:P)</f>
        <v>-51.679999999999993</v>
      </c>
      <c r="J91">
        <f>SUMIF(总计总表!$F:$F,$A91,总计总表!Q:Q)</f>
        <v>-96.93</v>
      </c>
      <c r="K91">
        <f>SUMIF(总计总表!$F:$F,$A91,总计总表!R:R)</f>
        <v>0</v>
      </c>
      <c r="L91">
        <f>SUMIF(总计总表!$F:$F,$A91,总计总表!S:S)</f>
        <v>0</v>
      </c>
      <c r="M91">
        <f>SUMIF(总计总表!$F:$F,$A91,总计总表!T:T)</f>
        <v>155.12</v>
      </c>
      <c r="N91">
        <f>SUMIF(总计总表!$F:$F,$A91,总计总表!U:U)</f>
        <v>4</v>
      </c>
      <c r="O91">
        <f>SUMIF(总计总表!$F:$F,$A91,总计总表!V:V)</f>
        <v>-53.96</v>
      </c>
      <c r="P91">
        <f>SUMIF(总计总表!$F:$F,$A91,总计总表!W:W)</f>
        <v>0</v>
      </c>
      <c r="Q91">
        <f>SUMIF(总计总表!$F:$F,$A91,总计总表!X:X)</f>
        <v>0</v>
      </c>
      <c r="R91">
        <f>SUMIF(总计总表!$F:$F,$A91,总计总表!Y:Y)</f>
        <v>0</v>
      </c>
      <c r="S91">
        <f>SUMIF(总计总表!$F:$F,$A91,总计总表!Z:Z)</f>
        <v>0</v>
      </c>
      <c r="T91">
        <f>SUMIF(总计总表!$F:$F,$A91,总计总表!AA:AA)</f>
        <v>0</v>
      </c>
      <c r="U91">
        <f>SUMIF(总计总表!$F:$F,$A91,总计总表!AB:AB)</f>
        <v>7.34</v>
      </c>
      <c r="V91">
        <f>SUMIF(总计总表!$F:$F,$A91,总计总表!AC:AC)</f>
        <v>0</v>
      </c>
      <c r="W91">
        <f>SUMIF(总计总表!$F:$F,$A91,总计总表!AD:AD)</f>
        <v>0</v>
      </c>
      <c r="X91">
        <f>SUMIF(总计总表!$F:$F,$A91,总计总表!AE:AE)</f>
        <v>0</v>
      </c>
      <c r="Y91">
        <f>SUMIF(总计总表!$F:$F,$A91,总计总表!AF:AF)</f>
        <v>-46.620000000000005</v>
      </c>
      <c r="Z91">
        <f>SUMIF(总计总表!$F:$F,$A91,总计总表!AG:AG)</f>
        <v>0</v>
      </c>
      <c r="AA91">
        <f>SUMIF(总计总表!$F:$F,$A91,总计总表!AH:AH)</f>
        <v>0</v>
      </c>
      <c r="AB91">
        <f>SUMIF(总计总表!$F:$F,$A91,总计总表!AI:AI)</f>
        <v>0</v>
      </c>
      <c r="AC91">
        <f>SUMIF(总计总表!$F:$F,$A91,总计总表!AJ:AJ)</f>
        <v>0</v>
      </c>
      <c r="AD91">
        <f>SUMIF(总计总表!$F:$F,$A91,总计总表!AK:AK)</f>
        <v>0</v>
      </c>
      <c r="AE91">
        <f>SUMIF(总计总表!$F:$F,$A91,总计总表!AL:AL)</f>
        <v>0</v>
      </c>
      <c r="AF91">
        <f>SUMIF(总计总表!$F:$F,$A91,总计总表!AM:AM)</f>
        <v>0</v>
      </c>
      <c r="AG91">
        <f>SUMIF(总计总表!$F:$F,$A91,总计总表!AN:AN)</f>
        <v>0</v>
      </c>
      <c r="AH91">
        <f>SUMIF(总计总表!$F:$F,$A91,总计总表!AO:AO)</f>
        <v>0</v>
      </c>
      <c r="AI91">
        <f>SUMIF(总计总表!$F:$F,$A91,总计总表!AP:AP)</f>
        <v>0</v>
      </c>
      <c r="AJ91">
        <f>SUMIF(总计总表!$F:$F,$A91,总计总表!AQ:AQ)</f>
        <v>0</v>
      </c>
      <c r="AK91">
        <f>SUMIF(总计总表!$F:$F,$A91,总计总表!AR:AR)</f>
        <v>0</v>
      </c>
      <c r="AL91">
        <f>SUMIF(总计总表!$F:$F,$A91,总计总表!AS:AS)</f>
        <v>0</v>
      </c>
      <c r="AM91">
        <f>SUMIF(总计总表!$F:$F,$A91,总计总表!AT:AT)</f>
        <v>0</v>
      </c>
      <c r="AN91">
        <f>SUMIF(总计总表!$F:$F,$A91,总计总表!AU:AU)</f>
        <v>0</v>
      </c>
      <c r="AO91">
        <f>SUMIF(总计总表!$F:$F,$A91,总计总表!AV:AV)</f>
        <v>-10.77</v>
      </c>
      <c r="AP91">
        <f>SUMIF(总计总表!$F:$F,$A91,总计总表!AW:AW)</f>
        <v>0</v>
      </c>
      <c r="AQ91">
        <f>SUMIF(总计总表!$F:$F,$A91,总计总表!AX:AX)</f>
        <v>-2.0747</v>
      </c>
      <c r="AR91">
        <f>SUMIF(总计总表!$F:$F,$A91,总计总表!AY:AY)</f>
        <v>0</v>
      </c>
      <c r="AS91">
        <f>SUMIF(总计总表!$F:$F,$A91,总计总表!AZ:AZ)</f>
        <v>0</v>
      </c>
      <c r="AT91">
        <f>SUMIF(总计总表!$F:$F,$A91,总计总表!BA:BA)</f>
        <v>0</v>
      </c>
      <c r="AU91">
        <f>SUMIF(总计总表!$F:$F,$A91,总计总表!BB:BB)</f>
        <v>0</v>
      </c>
      <c r="AV91">
        <f>SUMIF(总计总表!$F:$F,$A91,总计总表!BC:BC)</f>
        <v>0</v>
      </c>
      <c r="AW91">
        <f>SUMIF(总计总表!$F:$F,$A91,总计总表!BD:BD)</f>
        <v>0</v>
      </c>
      <c r="AX91">
        <f>SUMIF(总计总表!$F:$F,$A91,总计总表!BE:BE)</f>
        <v>0</v>
      </c>
      <c r="AY91">
        <f>SUMIF(总计总表!$F:$F,$A91,总计总表!BF:BF)</f>
        <v>95.655299999999997</v>
      </c>
      <c r="AZ91">
        <f>SUMIF(总计总表!$F:$F,$A91,总计总表!BG:BG)</f>
        <v>1.3145249354230257</v>
      </c>
      <c r="BA91">
        <f>SUMIF(总计总表!$F:$F,$A91,总计总表!BH:BH)</f>
        <v>621.75945000000002</v>
      </c>
      <c r="BB91">
        <f>SUMIF(总计总表!$F:$F,$A91,总计总表!BI:BI)</f>
        <v>0</v>
      </c>
      <c r="BC91">
        <f>SUMIF(总计总表!$F:$F,$A91,总计总表!BJ:BJ)</f>
        <v>0</v>
      </c>
      <c r="BD91">
        <f>SUMIF(总计总表!$F:$F,$A91,总计总表!BK:BK)</f>
        <v>0</v>
      </c>
      <c r="BE91">
        <f>SUMIF(总计总表!$F:$F,$A91,总计总表!BL:BL)</f>
        <v>0</v>
      </c>
      <c r="BF91">
        <f>SUMIF(总计总表!$F:$F,$A91,总计总表!BM:BM)</f>
        <v>0</v>
      </c>
      <c r="BG91">
        <f>SUMIF(总计总表!$F:$F,$A91,总计总表!BN:BN)</f>
        <v>0</v>
      </c>
      <c r="BH91">
        <f>SUMIF(总计总表!$F:$F,$A91,总计总表!BO:BO)</f>
        <v>0</v>
      </c>
      <c r="BI91">
        <f>SUMIF(总计总表!$F:$F,$A91,总计总表!BP:BP)</f>
        <v>0</v>
      </c>
      <c r="BJ91">
        <f>SUMIF(总计总表!$F:$F,$A91,总计总表!BQ:BQ)</f>
        <v>621.75945000000002</v>
      </c>
      <c r="BK91">
        <f>SUMIF(总计总表!$F:$F,$A91,总计总表!BR:BR)</f>
        <v>0</v>
      </c>
      <c r="BL91">
        <f>SUMIF(总计总表!$F:$F,$A91,总计总表!BS:BS)</f>
        <v>0</v>
      </c>
      <c r="BM91">
        <f>SUMIF(总计总表!$F:$F,$A91,总计总表!BT:BT)</f>
        <v>0</v>
      </c>
      <c r="BN91">
        <f>SUMIF(总计总表!$F:$F,$A91,总计总表!BU:BU)</f>
        <v>0</v>
      </c>
      <c r="BO91">
        <f>SUMIF(总计总表!$F:$F,$A91,总计总表!BV:BV)</f>
        <v>0</v>
      </c>
      <c r="BP91">
        <f>SUMIF(总计总表!$F:$F,$A91,总计总表!BW:BW)</f>
        <v>321.3</v>
      </c>
      <c r="BQ91">
        <f>SUMIF(总计总表!$F:$F,$A91,总计总表!BX:BX)</f>
        <v>358.02000000000004</v>
      </c>
      <c r="BR91">
        <f>SUMIF(总计总表!$F:$F,$A91,总计总表!BY:BY)</f>
        <v>0</v>
      </c>
      <c r="BS91">
        <f>SUMIF(总计总表!$F:$F,$A91,总计总表!BZ:BZ)</f>
        <v>0</v>
      </c>
      <c r="BT91">
        <f>SUMIF(总计总表!$F:$F,$A91,总计总表!CA:CA)</f>
        <v>0</v>
      </c>
      <c r="BU91">
        <f>SUMIF(总计总表!$F:$F,$A91,总计总表!CB:CB)</f>
        <v>0</v>
      </c>
      <c r="BV91">
        <f>SUMIF(总计总表!$F:$F,$A91,总计总表!CC:CC)</f>
        <v>-57.560550000000035</v>
      </c>
      <c r="BW91">
        <f>SUMIF(总计总表!$F:$F,$A91,总计总表!CD:CD)</f>
        <v>-6.0217934376616843E-2</v>
      </c>
      <c r="BX91">
        <f>SUMIF(总计总表!$F:$F,$A91,总计总表!CE:CE)</f>
        <v>-0.11000447138314784</v>
      </c>
      <c r="BY91">
        <f>SUMIF(总计总表!$F:$F,$A91,总计总表!CF:CF)</f>
        <v>0</v>
      </c>
      <c r="BZ91">
        <f>SUMIF(总计总表!$F:$F,$A91,总计总表!CG:CG)</f>
        <v>0</v>
      </c>
      <c r="CA91">
        <f>SUMIF(总计总表!$F:$F,$A91,总计总表!CH:CH)</f>
        <v>0</v>
      </c>
      <c r="CB91">
        <f>SUMIF(总计总表!$F:$F,$A91,总计总表!CI:CI)</f>
        <v>0</v>
      </c>
      <c r="CC91">
        <f>SUMIF(总计总表!$F:$F,$A91,总计总表!CJ:CJ)</f>
        <v>0</v>
      </c>
      <c r="CD91">
        <f>SUMIF(总计总表!$F:$F,$A91,总计总表!CK:CK)</f>
        <v>0</v>
      </c>
      <c r="CE91">
        <f>SUMIF(总计总表!$F:$F,$A91,总计总表!CL:CL)</f>
        <v>0</v>
      </c>
    </row>
    <row r="92" spans="1:83" x14ac:dyDescent="0.25">
      <c r="A92" s="24">
        <v>6772</v>
      </c>
      <c r="B92">
        <f>SUMIF(总计总表!F:F,A92,总计总表!I:I)</f>
        <v>0</v>
      </c>
      <c r="C92">
        <f>SUMIF(总计总表!F:F,A92,总计总表!J:J)</f>
        <v>0</v>
      </c>
      <c r="D92">
        <f>SUMIF(总计总表!$F:$F,$A92,总计总表!K:K)</f>
        <v>0</v>
      </c>
      <c r="E92">
        <f>SUMIF(总计总表!$F:$F,$A92,总计总表!L:L)</f>
        <v>0</v>
      </c>
      <c r="F92">
        <f>SUMIF(总计总表!$F:$F,$A92,总计总表!M:M)</f>
        <v>0</v>
      </c>
      <c r="G92">
        <f>SUMIF(总计总表!$F:$F,$A92,总计总表!N:N)</f>
        <v>0</v>
      </c>
      <c r="H92">
        <f>SUMIF(总计总表!$F:$F,$A92,总计总表!O:O)</f>
        <v>0</v>
      </c>
      <c r="I92">
        <f>SUMIF(总计总表!$F:$F,$A92,总计总表!P:P)</f>
        <v>0</v>
      </c>
      <c r="J92">
        <f>SUMIF(总计总表!$F:$F,$A92,总计总表!Q:Q)</f>
        <v>0</v>
      </c>
      <c r="K92">
        <f>SUMIF(总计总表!$F:$F,$A92,总计总表!R:R)</f>
        <v>0</v>
      </c>
      <c r="L92">
        <f>SUMIF(总计总表!$F:$F,$A92,总计总表!S:S)</f>
        <v>0</v>
      </c>
      <c r="M92">
        <f>SUMIF(总计总表!$F:$F,$A92,总计总表!T:T)</f>
        <v>0</v>
      </c>
      <c r="N92">
        <f>SUMIF(总计总表!$F:$F,$A92,总计总表!U:U)</f>
        <v>0</v>
      </c>
      <c r="O92">
        <f>SUMIF(总计总表!$F:$F,$A92,总计总表!V:V)</f>
        <v>0</v>
      </c>
      <c r="P92">
        <f>SUMIF(总计总表!$F:$F,$A92,总计总表!W:W)</f>
        <v>0</v>
      </c>
      <c r="Q92">
        <f>SUMIF(总计总表!$F:$F,$A92,总计总表!X:X)</f>
        <v>0</v>
      </c>
      <c r="R92">
        <f>SUMIF(总计总表!$F:$F,$A92,总计总表!Y:Y)</f>
        <v>0</v>
      </c>
      <c r="S92">
        <f>SUMIF(总计总表!$F:$F,$A92,总计总表!Z:Z)</f>
        <v>0</v>
      </c>
      <c r="T92">
        <f>SUMIF(总计总表!$F:$F,$A92,总计总表!AA:AA)</f>
        <v>0</v>
      </c>
      <c r="U92">
        <f>SUMIF(总计总表!$F:$F,$A92,总计总表!AB:AB)</f>
        <v>0</v>
      </c>
      <c r="V92">
        <f>SUMIF(总计总表!$F:$F,$A92,总计总表!AC:AC)</f>
        <v>0</v>
      </c>
      <c r="W92">
        <f>SUMIF(总计总表!$F:$F,$A92,总计总表!AD:AD)</f>
        <v>0</v>
      </c>
      <c r="X92">
        <f>SUMIF(总计总表!$F:$F,$A92,总计总表!AE:AE)</f>
        <v>0</v>
      </c>
      <c r="Y92">
        <f>SUMIF(总计总表!$F:$F,$A92,总计总表!AF:AF)</f>
        <v>0</v>
      </c>
      <c r="Z92">
        <f>SUMIF(总计总表!$F:$F,$A92,总计总表!AG:AG)</f>
        <v>0</v>
      </c>
      <c r="AA92">
        <f>SUMIF(总计总表!$F:$F,$A92,总计总表!AH:AH)</f>
        <v>0</v>
      </c>
      <c r="AB92">
        <f>SUMIF(总计总表!$F:$F,$A92,总计总表!AI:AI)</f>
        <v>0</v>
      </c>
      <c r="AC92">
        <f>SUMIF(总计总表!$F:$F,$A92,总计总表!AJ:AJ)</f>
        <v>0</v>
      </c>
      <c r="AD92">
        <f>SUMIF(总计总表!$F:$F,$A92,总计总表!AK:AK)</f>
        <v>0</v>
      </c>
      <c r="AE92">
        <f>SUMIF(总计总表!$F:$F,$A92,总计总表!AL:AL)</f>
        <v>0</v>
      </c>
      <c r="AF92">
        <f>SUMIF(总计总表!$F:$F,$A92,总计总表!AM:AM)</f>
        <v>0</v>
      </c>
      <c r="AG92">
        <f>SUMIF(总计总表!$F:$F,$A92,总计总表!AN:AN)</f>
        <v>0</v>
      </c>
      <c r="AH92">
        <f>SUMIF(总计总表!$F:$F,$A92,总计总表!AO:AO)</f>
        <v>0</v>
      </c>
      <c r="AI92">
        <f>SUMIF(总计总表!$F:$F,$A92,总计总表!AP:AP)</f>
        <v>0</v>
      </c>
      <c r="AJ92">
        <f>SUMIF(总计总表!$F:$F,$A92,总计总表!AQ:AQ)</f>
        <v>0</v>
      </c>
      <c r="AK92">
        <f>SUMIF(总计总表!$F:$F,$A92,总计总表!AR:AR)</f>
        <v>0</v>
      </c>
      <c r="AL92">
        <f>SUMIF(总计总表!$F:$F,$A92,总计总表!AS:AS)</f>
        <v>0</v>
      </c>
      <c r="AM92">
        <f>SUMIF(总计总表!$F:$F,$A92,总计总表!AT:AT)</f>
        <v>0</v>
      </c>
      <c r="AN92">
        <f>SUMIF(总计总表!$F:$F,$A92,总计总表!AU:AU)</f>
        <v>0</v>
      </c>
      <c r="AO92">
        <f>SUMIF(总计总表!$F:$F,$A92,总计总表!AV:AV)</f>
        <v>0</v>
      </c>
      <c r="AP92">
        <f>SUMIF(总计总表!$F:$F,$A92,总计总表!AW:AW)</f>
        <v>0</v>
      </c>
      <c r="AQ92">
        <f>SUMIF(总计总表!$F:$F,$A92,总计总表!AX:AX)</f>
        <v>-9.6000000000000009E-3</v>
      </c>
      <c r="AR92">
        <f>SUMIF(总计总表!$F:$F,$A92,总计总表!AY:AY)</f>
        <v>0</v>
      </c>
      <c r="AS92">
        <f>SUMIF(总计总表!$F:$F,$A92,总计总表!AZ:AZ)</f>
        <v>0</v>
      </c>
      <c r="AT92">
        <f>SUMIF(总计总表!$F:$F,$A92,总计总表!BA:BA)</f>
        <v>0</v>
      </c>
      <c r="AU92">
        <f>SUMIF(总计总表!$F:$F,$A92,总计总表!BB:BB)</f>
        <v>0</v>
      </c>
      <c r="AV92">
        <f>SUMIF(总计总表!$F:$F,$A92,总计总表!BC:BC)</f>
        <v>0</v>
      </c>
      <c r="AW92">
        <f>SUMIF(总计总表!$F:$F,$A92,总计总表!BD:BD)</f>
        <v>0</v>
      </c>
      <c r="AX92">
        <f>SUMIF(总计总表!$F:$F,$A92,总计总表!BE:BE)</f>
        <v>0</v>
      </c>
      <c r="AY92">
        <f>SUMIF(总计总表!$F:$F,$A92,总计总表!BF:BF)</f>
        <v>-9.6000000000000009E-3</v>
      </c>
      <c r="AZ92">
        <f>SUMIF(总计总表!$F:$F,$A92,总计总表!BG:BG)</f>
        <v>0</v>
      </c>
      <c r="BA92">
        <f>SUMIF(总计总表!$F:$F,$A92,总计总表!BH:BH)</f>
        <v>-6.2400000000000004E-2</v>
      </c>
      <c r="BB92">
        <f>SUMIF(总计总表!$F:$F,$A92,总计总表!BI:BI)</f>
        <v>0</v>
      </c>
      <c r="BC92">
        <f>SUMIF(总计总表!$F:$F,$A92,总计总表!BJ:BJ)</f>
        <v>0</v>
      </c>
      <c r="BD92">
        <f>SUMIF(总计总表!$F:$F,$A92,总计总表!BK:BK)</f>
        <v>0</v>
      </c>
      <c r="BE92">
        <f>SUMIF(总计总表!$F:$F,$A92,总计总表!BL:BL)</f>
        <v>0</v>
      </c>
      <c r="BF92">
        <f>SUMIF(总计总表!$F:$F,$A92,总计总表!BM:BM)</f>
        <v>0</v>
      </c>
      <c r="BG92">
        <f>SUMIF(总计总表!$F:$F,$A92,总计总表!BN:BN)</f>
        <v>0</v>
      </c>
      <c r="BH92">
        <f>SUMIF(总计总表!$F:$F,$A92,总计总表!BO:BO)</f>
        <v>0</v>
      </c>
      <c r="BI92">
        <f>SUMIF(总计总表!$F:$F,$A92,总计总表!BP:BP)</f>
        <v>0</v>
      </c>
      <c r="BJ92">
        <f>SUMIF(总计总表!$F:$F,$A92,总计总表!BQ:BQ)</f>
        <v>-6.2400000000000004E-2</v>
      </c>
      <c r="BK92">
        <f>SUMIF(总计总表!$F:$F,$A92,总计总表!BR:BR)</f>
        <v>0</v>
      </c>
      <c r="BL92">
        <f>SUMIF(总计总表!$F:$F,$A92,总计总表!BS:BS)</f>
        <v>0</v>
      </c>
      <c r="BM92">
        <f>SUMIF(总计总表!$F:$F,$A92,总计总表!BT:BT)</f>
        <v>0</v>
      </c>
      <c r="BN92">
        <f>SUMIF(总计总表!$F:$F,$A92,总计总表!BU:BU)</f>
        <v>0</v>
      </c>
      <c r="BO92">
        <f>SUMIF(总计总表!$F:$F,$A92,总计总表!BV:BV)</f>
        <v>0</v>
      </c>
      <c r="BP92">
        <f>SUMIF(总计总表!$F:$F,$A92,总计总表!BW:BW)</f>
        <v>0</v>
      </c>
      <c r="BQ92">
        <f>SUMIF(总计总表!$F:$F,$A92,总计总表!BX:BX)</f>
        <v>0</v>
      </c>
      <c r="BR92">
        <f>SUMIF(总计总表!$F:$F,$A92,总计总表!BY:BY)</f>
        <v>0</v>
      </c>
      <c r="BS92">
        <f>SUMIF(总计总表!$F:$F,$A92,总计总表!BZ:BZ)</f>
        <v>0</v>
      </c>
      <c r="BT92">
        <f>SUMIF(总计总表!$F:$F,$A92,总计总表!CA:CA)</f>
        <v>0</v>
      </c>
      <c r="BU92">
        <f>SUMIF(总计总表!$F:$F,$A92,总计总表!CB:CB)</f>
        <v>0</v>
      </c>
      <c r="BV92">
        <f>SUMIF(总计总表!$F:$F,$A92,总计总表!CC:CC)</f>
        <v>-6.2400000000000004E-2</v>
      </c>
      <c r="BW92">
        <f>SUMIF(总计总表!$F:$F,$A92,总计总表!CD:CD)</f>
        <v>0</v>
      </c>
      <c r="BX92">
        <f>SUMIF(总计总表!$F:$F,$A92,总计总表!CE:CE)</f>
        <v>0</v>
      </c>
      <c r="BY92">
        <f>SUMIF(总计总表!$F:$F,$A92,总计总表!CF:CF)</f>
        <v>0</v>
      </c>
      <c r="BZ92">
        <f>SUMIF(总计总表!$F:$F,$A92,总计总表!CG:CG)</f>
        <v>0</v>
      </c>
      <c r="CA92">
        <f>SUMIF(总计总表!$F:$F,$A92,总计总表!CH:CH)</f>
        <v>0</v>
      </c>
      <c r="CB92">
        <f>SUMIF(总计总表!$F:$F,$A92,总计总表!CI:CI)</f>
        <v>0</v>
      </c>
      <c r="CC92">
        <f>SUMIF(总计总表!$F:$F,$A92,总计总表!CJ:CJ)</f>
        <v>0</v>
      </c>
      <c r="CD92">
        <f>SUMIF(总计总表!$F:$F,$A92,总计总表!CK:CK)</f>
        <v>0</v>
      </c>
      <c r="CE92">
        <f>SUMIF(总计总表!$F:$F,$A92,总计总表!CL:CL)</f>
        <v>0</v>
      </c>
    </row>
    <row r="93" spans="1:83" x14ac:dyDescent="0.25">
      <c r="A93" s="24">
        <v>6783</v>
      </c>
      <c r="B93">
        <f>SUMIF(总计总表!F:F,A93,总计总表!I:I)</f>
        <v>0</v>
      </c>
      <c r="C93">
        <f>SUMIF(总计总表!F:F,A93,总计总表!J:J)</f>
        <v>0</v>
      </c>
      <c r="D93">
        <f>SUMIF(总计总表!$F:$F,$A93,总计总表!K:K)</f>
        <v>0</v>
      </c>
      <c r="E93">
        <f>SUMIF(总计总表!$F:$F,$A93,总计总表!L:L)</f>
        <v>0</v>
      </c>
      <c r="F93">
        <f>SUMIF(总计总表!$F:$F,$A93,总计总表!M:M)</f>
        <v>0</v>
      </c>
      <c r="G93">
        <f>SUMIF(总计总表!$F:$F,$A93,总计总表!N:N)</f>
        <v>0</v>
      </c>
      <c r="H93">
        <f>SUMIF(总计总表!$F:$F,$A93,总计总表!O:O)</f>
        <v>0</v>
      </c>
      <c r="I93">
        <f>SUMIF(总计总表!$F:$F,$A93,总计总表!P:P)</f>
        <v>0</v>
      </c>
      <c r="J93">
        <f>SUMIF(总计总表!$F:$F,$A93,总计总表!Q:Q)</f>
        <v>0</v>
      </c>
      <c r="K93">
        <f>SUMIF(总计总表!$F:$F,$A93,总计总表!R:R)</f>
        <v>0</v>
      </c>
      <c r="L93">
        <f>SUMIF(总计总表!$F:$F,$A93,总计总表!S:S)</f>
        <v>0</v>
      </c>
      <c r="M93">
        <f>SUMIF(总计总表!$F:$F,$A93,总计总表!T:T)</f>
        <v>0</v>
      </c>
      <c r="N93">
        <f>SUMIF(总计总表!$F:$F,$A93,总计总表!U:U)</f>
        <v>0</v>
      </c>
      <c r="O93">
        <f>SUMIF(总计总表!$F:$F,$A93,总计总表!V:V)</f>
        <v>0</v>
      </c>
      <c r="P93">
        <f>SUMIF(总计总表!$F:$F,$A93,总计总表!W:W)</f>
        <v>0</v>
      </c>
      <c r="Q93">
        <f>SUMIF(总计总表!$F:$F,$A93,总计总表!X:X)</f>
        <v>0</v>
      </c>
      <c r="R93">
        <f>SUMIF(总计总表!$F:$F,$A93,总计总表!Y:Y)</f>
        <v>0</v>
      </c>
      <c r="S93">
        <f>SUMIF(总计总表!$F:$F,$A93,总计总表!Z:Z)</f>
        <v>0</v>
      </c>
      <c r="T93">
        <f>SUMIF(总计总表!$F:$F,$A93,总计总表!AA:AA)</f>
        <v>0</v>
      </c>
      <c r="U93">
        <f>SUMIF(总计总表!$F:$F,$A93,总计总表!AB:AB)</f>
        <v>0</v>
      </c>
      <c r="V93">
        <f>SUMIF(总计总表!$F:$F,$A93,总计总表!AC:AC)</f>
        <v>0</v>
      </c>
      <c r="W93">
        <f>SUMIF(总计总表!$F:$F,$A93,总计总表!AD:AD)</f>
        <v>0</v>
      </c>
      <c r="X93">
        <f>SUMIF(总计总表!$F:$F,$A93,总计总表!AE:AE)</f>
        <v>0</v>
      </c>
      <c r="Y93">
        <f>SUMIF(总计总表!$F:$F,$A93,总计总表!AF:AF)</f>
        <v>0</v>
      </c>
      <c r="Z93">
        <f>SUMIF(总计总表!$F:$F,$A93,总计总表!AG:AG)</f>
        <v>0</v>
      </c>
      <c r="AA93">
        <f>SUMIF(总计总表!$F:$F,$A93,总计总表!AH:AH)</f>
        <v>0</v>
      </c>
      <c r="AB93">
        <f>SUMIF(总计总表!$F:$F,$A93,总计总表!AI:AI)</f>
        <v>0</v>
      </c>
      <c r="AC93">
        <f>SUMIF(总计总表!$F:$F,$A93,总计总表!AJ:AJ)</f>
        <v>0</v>
      </c>
      <c r="AD93">
        <f>SUMIF(总计总表!$F:$F,$A93,总计总表!AK:AK)</f>
        <v>0</v>
      </c>
      <c r="AE93">
        <f>SUMIF(总计总表!$F:$F,$A93,总计总表!AL:AL)</f>
        <v>0</v>
      </c>
      <c r="AF93">
        <f>SUMIF(总计总表!$F:$F,$A93,总计总表!AM:AM)</f>
        <v>0</v>
      </c>
      <c r="AG93">
        <f>SUMIF(总计总表!$F:$F,$A93,总计总表!AN:AN)</f>
        <v>0</v>
      </c>
      <c r="AH93">
        <f>SUMIF(总计总表!$F:$F,$A93,总计总表!AO:AO)</f>
        <v>0</v>
      </c>
      <c r="AI93">
        <f>SUMIF(总计总表!$F:$F,$A93,总计总表!AP:AP)</f>
        <v>0</v>
      </c>
      <c r="AJ93">
        <f>SUMIF(总计总表!$F:$F,$A93,总计总表!AQ:AQ)</f>
        <v>0</v>
      </c>
      <c r="AK93">
        <f>SUMIF(总计总表!$F:$F,$A93,总计总表!AR:AR)</f>
        <v>0</v>
      </c>
      <c r="AL93">
        <f>SUMIF(总计总表!$F:$F,$A93,总计总表!AS:AS)</f>
        <v>0</v>
      </c>
      <c r="AM93">
        <f>SUMIF(总计总表!$F:$F,$A93,总计总表!AT:AT)</f>
        <v>0</v>
      </c>
      <c r="AN93">
        <f>SUMIF(总计总表!$F:$F,$A93,总计总表!AU:AU)</f>
        <v>0</v>
      </c>
      <c r="AO93">
        <f>SUMIF(总计总表!$F:$F,$A93,总计总表!AV:AV)</f>
        <v>0</v>
      </c>
      <c r="AP93">
        <f>SUMIF(总计总表!$F:$F,$A93,总计总表!AW:AW)</f>
        <v>0</v>
      </c>
      <c r="AQ93">
        <f>SUMIF(总计总表!$F:$F,$A93,总计总表!AX:AX)</f>
        <v>-1.4E-3</v>
      </c>
      <c r="AR93">
        <f>SUMIF(总计总表!$F:$F,$A93,总计总表!AY:AY)</f>
        <v>0</v>
      </c>
      <c r="AS93">
        <f>SUMIF(总计总表!$F:$F,$A93,总计总表!AZ:AZ)</f>
        <v>0</v>
      </c>
      <c r="AT93">
        <f>SUMIF(总计总表!$F:$F,$A93,总计总表!BA:BA)</f>
        <v>0</v>
      </c>
      <c r="AU93">
        <f>SUMIF(总计总表!$F:$F,$A93,总计总表!BB:BB)</f>
        <v>0</v>
      </c>
      <c r="AV93">
        <f>SUMIF(总计总表!$F:$F,$A93,总计总表!BC:BC)</f>
        <v>0</v>
      </c>
      <c r="AW93">
        <f>SUMIF(总计总表!$F:$F,$A93,总计总表!BD:BD)</f>
        <v>0</v>
      </c>
      <c r="AX93">
        <f>SUMIF(总计总表!$F:$F,$A93,总计总表!BE:BE)</f>
        <v>0</v>
      </c>
      <c r="AY93">
        <f>SUMIF(总计总表!$F:$F,$A93,总计总表!BF:BF)</f>
        <v>-1.4E-3</v>
      </c>
      <c r="AZ93">
        <f>SUMIF(总计总表!$F:$F,$A93,总计总表!BG:BG)</f>
        <v>0</v>
      </c>
      <c r="BA93">
        <f>SUMIF(总计总表!$F:$F,$A93,总计总表!BH:BH)</f>
        <v>-9.1000000000000004E-3</v>
      </c>
      <c r="BB93">
        <f>SUMIF(总计总表!$F:$F,$A93,总计总表!BI:BI)</f>
        <v>0</v>
      </c>
      <c r="BC93">
        <f>SUMIF(总计总表!$F:$F,$A93,总计总表!BJ:BJ)</f>
        <v>0</v>
      </c>
      <c r="BD93">
        <f>SUMIF(总计总表!$F:$F,$A93,总计总表!BK:BK)</f>
        <v>0</v>
      </c>
      <c r="BE93">
        <f>SUMIF(总计总表!$F:$F,$A93,总计总表!BL:BL)</f>
        <v>0</v>
      </c>
      <c r="BF93">
        <f>SUMIF(总计总表!$F:$F,$A93,总计总表!BM:BM)</f>
        <v>0</v>
      </c>
      <c r="BG93">
        <f>SUMIF(总计总表!$F:$F,$A93,总计总表!BN:BN)</f>
        <v>0</v>
      </c>
      <c r="BH93">
        <f>SUMIF(总计总表!$F:$F,$A93,总计总表!BO:BO)</f>
        <v>0</v>
      </c>
      <c r="BI93">
        <f>SUMIF(总计总表!$F:$F,$A93,总计总表!BP:BP)</f>
        <v>0</v>
      </c>
      <c r="BJ93">
        <f>SUMIF(总计总表!$F:$F,$A93,总计总表!BQ:BQ)</f>
        <v>-9.1000000000000004E-3</v>
      </c>
      <c r="BK93">
        <f>SUMIF(总计总表!$F:$F,$A93,总计总表!BR:BR)</f>
        <v>0</v>
      </c>
      <c r="BL93">
        <f>SUMIF(总计总表!$F:$F,$A93,总计总表!BS:BS)</f>
        <v>0</v>
      </c>
      <c r="BM93">
        <f>SUMIF(总计总表!$F:$F,$A93,总计总表!BT:BT)</f>
        <v>0</v>
      </c>
      <c r="BN93">
        <f>SUMIF(总计总表!$F:$F,$A93,总计总表!BU:BU)</f>
        <v>0</v>
      </c>
      <c r="BO93">
        <f>SUMIF(总计总表!$F:$F,$A93,总计总表!BV:BV)</f>
        <v>0</v>
      </c>
      <c r="BP93">
        <f>SUMIF(总计总表!$F:$F,$A93,总计总表!BW:BW)</f>
        <v>0</v>
      </c>
      <c r="BQ93">
        <f>SUMIF(总计总表!$F:$F,$A93,总计总表!BX:BX)</f>
        <v>0</v>
      </c>
      <c r="BR93">
        <f>SUMIF(总计总表!$F:$F,$A93,总计总表!BY:BY)</f>
        <v>0</v>
      </c>
      <c r="BS93">
        <f>SUMIF(总计总表!$F:$F,$A93,总计总表!BZ:BZ)</f>
        <v>0</v>
      </c>
      <c r="BT93">
        <f>SUMIF(总计总表!$F:$F,$A93,总计总表!CA:CA)</f>
        <v>0</v>
      </c>
      <c r="BU93">
        <f>SUMIF(总计总表!$F:$F,$A93,总计总表!CB:CB)</f>
        <v>0</v>
      </c>
      <c r="BV93">
        <f>SUMIF(总计总表!$F:$F,$A93,总计总表!CC:CC)</f>
        <v>-9.1000000000000004E-3</v>
      </c>
      <c r="BW93">
        <f>SUMIF(总计总表!$F:$F,$A93,总计总表!CD:CD)</f>
        <v>0</v>
      </c>
      <c r="BX93">
        <f>SUMIF(总计总表!$F:$F,$A93,总计总表!CE:CE)</f>
        <v>0</v>
      </c>
      <c r="BY93">
        <f>SUMIF(总计总表!$F:$F,$A93,总计总表!CF:CF)</f>
        <v>0</v>
      </c>
      <c r="BZ93">
        <f>SUMIF(总计总表!$F:$F,$A93,总计总表!CG:CG)</f>
        <v>0</v>
      </c>
      <c r="CA93">
        <f>SUMIF(总计总表!$F:$F,$A93,总计总表!CH:CH)</f>
        <v>0</v>
      </c>
      <c r="CB93">
        <f>SUMIF(总计总表!$F:$F,$A93,总计总表!CI:CI)</f>
        <v>0</v>
      </c>
      <c r="CC93">
        <f>SUMIF(总计总表!$F:$F,$A93,总计总表!CJ:CJ)</f>
        <v>0</v>
      </c>
      <c r="CD93">
        <f>SUMIF(总计总表!$F:$F,$A93,总计总表!CK:CK)</f>
        <v>0</v>
      </c>
      <c r="CE93">
        <f>SUMIF(总计总表!$F:$F,$A93,总计总表!CL:CL)</f>
        <v>0</v>
      </c>
    </row>
    <row r="94" spans="1:83" x14ac:dyDescent="0.25">
      <c r="A94" s="24">
        <v>6790</v>
      </c>
      <c r="B94">
        <f>SUMIF(总计总表!F:F,A94,总计总表!I:I)</f>
        <v>0</v>
      </c>
      <c r="C94">
        <f>SUMIF(总计总表!F:F,A94,总计总表!J:J)</f>
        <v>0</v>
      </c>
      <c r="D94">
        <f>SUMIF(总计总表!$F:$F,$A94,总计总表!K:K)</f>
        <v>0</v>
      </c>
      <c r="E94">
        <f>SUMIF(总计总表!$F:$F,$A94,总计总表!L:L)</f>
        <v>0</v>
      </c>
      <c r="F94">
        <f>SUMIF(总计总表!$F:$F,$A94,总计总表!M:M)</f>
        <v>0</v>
      </c>
      <c r="G94">
        <f>SUMIF(总计总表!$F:$F,$A94,总计总表!N:N)</f>
        <v>0</v>
      </c>
      <c r="H94">
        <f>SUMIF(总计总表!$F:$F,$A94,总计总表!O:O)</f>
        <v>0</v>
      </c>
      <c r="I94">
        <f>SUMIF(总计总表!$F:$F,$A94,总计总表!P:P)</f>
        <v>0</v>
      </c>
      <c r="J94">
        <f>SUMIF(总计总表!$F:$F,$A94,总计总表!Q:Q)</f>
        <v>0</v>
      </c>
      <c r="K94">
        <f>SUMIF(总计总表!$F:$F,$A94,总计总表!R:R)</f>
        <v>0</v>
      </c>
      <c r="L94">
        <f>SUMIF(总计总表!$F:$F,$A94,总计总表!S:S)</f>
        <v>0</v>
      </c>
      <c r="M94">
        <f>SUMIF(总计总表!$F:$F,$A94,总计总表!T:T)</f>
        <v>0</v>
      </c>
      <c r="N94">
        <f>SUMIF(总计总表!$F:$F,$A94,总计总表!U:U)</f>
        <v>0</v>
      </c>
      <c r="O94">
        <f>SUMIF(总计总表!$F:$F,$A94,总计总表!V:V)</f>
        <v>0</v>
      </c>
      <c r="P94">
        <f>SUMIF(总计总表!$F:$F,$A94,总计总表!W:W)</f>
        <v>0</v>
      </c>
      <c r="Q94">
        <f>SUMIF(总计总表!$F:$F,$A94,总计总表!X:X)</f>
        <v>0</v>
      </c>
      <c r="R94">
        <f>SUMIF(总计总表!$F:$F,$A94,总计总表!Y:Y)</f>
        <v>0</v>
      </c>
      <c r="S94">
        <f>SUMIF(总计总表!$F:$F,$A94,总计总表!Z:Z)</f>
        <v>0</v>
      </c>
      <c r="T94">
        <f>SUMIF(总计总表!$F:$F,$A94,总计总表!AA:AA)</f>
        <v>0</v>
      </c>
      <c r="U94">
        <f>SUMIF(总计总表!$F:$F,$A94,总计总表!AB:AB)</f>
        <v>0</v>
      </c>
      <c r="V94">
        <f>SUMIF(总计总表!$F:$F,$A94,总计总表!AC:AC)</f>
        <v>0</v>
      </c>
      <c r="W94">
        <f>SUMIF(总计总表!$F:$F,$A94,总计总表!AD:AD)</f>
        <v>0</v>
      </c>
      <c r="X94">
        <f>SUMIF(总计总表!$F:$F,$A94,总计总表!AE:AE)</f>
        <v>0</v>
      </c>
      <c r="Y94">
        <f>SUMIF(总计总表!$F:$F,$A94,总计总表!AF:AF)</f>
        <v>0</v>
      </c>
      <c r="Z94">
        <f>SUMIF(总计总表!$F:$F,$A94,总计总表!AG:AG)</f>
        <v>0</v>
      </c>
      <c r="AA94">
        <f>SUMIF(总计总表!$F:$F,$A94,总计总表!AH:AH)</f>
        <v>0</v>
      </c>
      <c r="AB94">
        <f>SUMIF(总计总表!$F:$F,$A94,总计总表!AI:AI)</f>
        <v>0</v>
      </c>
      <c r="AC94">
        <f>SUMIF(总计总表!$F:$F,$A94,总计总表!AJ:AJ)</f>
        <v>0</v>
      </c>
      <c r="AD94">
        <f>SUMIF(总计总表!$F:$F,$A94,总计总表!AK:AK)</f>
        <v>0</v>
      </c>
      <c r="AE94">
        <f>SUMIF(总计总表!$F:$F,$A94,总计总表!AL:AL)</f>
        <v>0</v>
      </c>
      <c r="AF94">
        <f>SUMIF(总计总表!$F:$F,$A94,总计总表!AM:AM)</f>
        <v>0</v>
      </c>
      <c r="AG94">
        <f>SUMIF(总计总表!$F:$F,$A94,总计总表!AN:AN)</f>
        <v>0</v>
      </c>
      <c r="AH94">
        <f>SUMIF(总计总表!$F:$F,$A94,总计总表!AO:AO)</f>
        <v>0</v>
      </c>
      <c r="AI94">
        <f>SUMIF(总计总表!$F:$F,$A94,总计总表!AP:AP)</f>
        <v>0</v>
      </c>
      <c r="AJ94">
        <f>SUMIF(总计总表!$F:$F,$A94,总计总表!AQ:AQ)</f>
        <v>0</v>
      </c>
      <c r="AK94">
        <f>SUMIF(总计总表!$F:$F,$A94,总计总表!AR:AR)</f>
        <v>0</v>
      </c>
      <c r="AL94">
        <f>SUMIF(总计总表!$F:$F,$A94,总计总表!AS:AS)</f>
        <v>0</v>
      </c>
      <c r="AM94">
        <f>SUMIF(总计总表!$F:$F,$A94,总计总表!AT:AT)</f>
        <v>0</v>
      </c>
      <c r="AN94">
        <f>SUMIF(总计总表!$F:$F,$A94,总计总表!AU:AU)</f>
        <v>0</v>
      </c>
      <c r="AO94">
        <f>SUMIF(总计总表!$F:$F,$A94,总计总表!AV:AV)</f>
        <v>0</v>
      </c>
      <c r="AP94">
        <f>SUMIF(总计总表!$F:$F,$A94,总计总表!AW:AW)</f>
        <v>0</v>
      </c>
      <c r="AQ94">
        <f>SUMIF(总计总表!$F:$F,$A94,总计总表!AX:AX)</f>
        <v>-4.4000000000000003E-3</v>
      </c>
      <c r="AR94">
        <f>SUMIF(总计总表!$F:$F,$A94,总计总表!AY:AY)</f>
        <v>0</v>
      </c>
      <c r="AS94">
        <f>SUMIF(总计总表!$F:$F,$A94,总计总表!AZ:AZ)</f>
        <v>0</v>
      </c>
      <c r="AT94">
        <f>SUMIF(总计总表!$F:$F,$A94,总计总表!BA:BA)</f>
        <v>0</v>
      </c>
      <c r="AU94">
        <f>SUMIF(总计总表!$F:$F,$A94,总计总表!BB:BB)</f>
        <v>0</v>
      </c>
      <c r="AV94">
        <f>SUMIF(总计总表!$F:$F,$A94,总计总表!BC:BC)</f>
        <v>0</v>
      </c>
      <c r="AW94">
        <f>SUMIF(总计总表!$F:$F,$A94,总计总表!BD:BD)</f>
        <v>0</v>
      </c>
      <c r="AX94">
        <f>SUMIF(总计总表!$F:$F,$A94,总计总表!BE:BE)</f>
        <v>0</v>
      </c>
      <c r="AY94">
        <f>SUMIF(总计总表!$F:$F,$A94,总计总表!BF:BF)</f>
        <v>-4.4000000000000003E-3</v>
      </c>
      <c r="AZ94">
        <f>SUMIF(总计总表!$F:$F,$A94,总计总表!BG:BG)</f>
        <v>0</v>
      </c>
      <c r="BA94">
        <f>SUMIF(总计总表!$F:$F,$A94,总计总表!BH:BH)</f>
        <v>-2.86E-2</v>
      </c>
      <c r="BB94">
        <f>SUMIF(总计总表!$F:$F,$A94,总计总表!BI:BI)</f>
        <v>0</v>
      </c>
      <c r="BC94">
        <f>SUMIF(总计总表!$F:$F,$A94,总计总表!BJ:BJ)</f>
        <v>0</v>
      </c>
      <c r="BD94">
        <f>SUMIF(总计总表!$F:$F,$A94,总计总表!BK:BK)</f>
        <v>0</v>
      </c>
      <c r="BE94">
        <f>SUMIF(总计总表!$F:$F,$A94,总计总表!BL:BL)</f>
        <v>0</v>
      </c>
      <c r="BF94">
        <f>SUMIF(总计总表!$F:$F,$A94,总计总表!BM:BM)</f>
        <v>0</v>
      </c>
      <c r="BG94">
        <f>SUMIF(总计总表!$F:$F,$A94,总计总表!BN:BN)</f>
        <v>0</v>
      </c>
      <c r="BH94">
        <f>SUMIF(总计总表!$F:$F,$A94,总计总表!BO:BO)</f>
        <v>0</v>
      </c>
      <c r="BI94">
        <f>SUMIF(总计总表!$F:$F,$A94,总计总表!BP:BP)</f>
        <v>0</v>
      </c>
      <c r="BJ94">
        <f>SUMIF(总计总表!$F:$F,$A94,总计总表!BQ:BQ)</f>
        <v>-2.86E-2</v>
      </c>
      <c r="BK94">
        <f>SUMIF(总计总表!$F:$F,$A94,总计总表!BR:BR)</f>
        <v>0</v>
      </c>
      <c r="BL94">
        <f>SUMIF(总计总表!$F:$F,$A94,总计总表!BS:BS)</f>
        <v>0</v>
      </c>
      <c r="BM94">
        <f>SUMIF(总计总表!$F:$F,$A94,总计总表!BT:BT)</f>
        <v>0</v>
      </c>
      <c r="BN94">
        <f>SUMIF(总计总表!$F:$F,$A94,总计总表!BU:BU)</f>
        <v>0</v>
      </c>
      <c r="BO94">
        <f>SUMIF(总计总表!$F:$F,$A94,总计总表!BV:BV)</f>
        <v>0</v>
      </c>
      <c r="BP94">
        <f>SUMIF(总计总表!$F:$F,$A94,总计总表!BW:BW)</f>
        <v>0</v>
      </c>
      <c r="BQ94">
        <f>SUMIF(总计总表!$F:$F,$A94,总计总表!BX:BX)</f>
        <v>0</v>
      </c>
      <c r="BR94">
        <f>SUMIF(总计总表!$F:$F,$A94,总计总表!BY:BY)</f>
        <v>0</v>
      </c>
      <c r="BS94">
        <f>SUMIF(总计总表!$F:$F,$A94,总计总表!BZ:BZ)</f>
        <v>0</v>
      </c>
      <c r="BT94">
        <f>SUMIF(总计总表!$F:$F,$A94,总计总表!CA:CA)</f>
        <v>0</v>
      </c>
      <c r="BU94">
        <f>SUMIF(总计总表!$F:$F,$A94,总计总表!CB:CB)</f>
        <v>0</v>
      </c>
      <c r="BV94">
        <f>SUMIF(总计总表!$F:$F,$A94,总计总表!CC:CC)</f>
        <v>-2.86E-2</v>
      </c>
      <c r="BW94">
        <f>SUMIF(总计总表!$F:$F,$A94,总计总表!CD:CD)</f>
        <v>0</v>
      </c>
      <c r="BX94">
        <f>SUMIF(总计总表!$F:$F,$A94,总计总表!CE:CE)</f>
        <v>0</v>
      </c>
      <c r="BY94">
        <f>SUMIF(总计总表!$F:$F,$A94,总计总表!CF:CF)</f>
        <v>0</v>
      </c>
      <c r="BZ94">
        <f>SUMIF(总计总表!$F:$F,$A94,总计总表!CG:CG)</f>
        <v>0</v>
      </c>
      <c r="CA94">
        <f>SUMIF(总计总表!$F:$F,$A94,总计总表!CH:CH)</f>
        <v>0</v>
      </c>
      <c r="CB94">
        <f>SUMIF(总计总表!$F:$F,$A94,总计总表!CI:CI)</f>
        <v>0</v>
      </c>
      <c r="CC94">
        <f>SUMIF(总计总表!$F:$F,$A94,总计总表!CJ:CJ)</f>
        <v>0</v>
      </c>
      <c r="CD94">
        <f>SUMIF(总计总表!$F:$F,$A94,总计总表!CK:CK)</f>
        <v>0</v>
      </c>
      <c r="CE94">
        <f>SUMIF(总计总表!$F:$F,$A94,总计总表!CL:CL)</f>
        <v>0</v>
      </c>
    </row>
    <row r="95" spans="1:83" x14ac:dyDescent="0.25">
      <c r="A95" s="24">
        <v>6792</v>
      </c>
      <c r="B95">
        <f>SUMIF(总计总表!F:F,A95,总计总表!I:I)</f>
        <v>0</v>
      </c>
      <c r="C95">
        <f>SUMIF(总计总表!F:F,A95,总计总表!J:J)</f>
        <v>0</v>
      </c>
      <c r="D95">
        <f>SUMIF(总计总表!$F:$F,$A95,总计总表!K:K)</f>
        <v>0</v>
      </c>
      <c r="E95">
        <f>SUMIF(总计总表!$F:$F,$A95,总计总表!L:L)</f>
        <v>0</v>
      </c>
      <c r="F95">
        <f>SUMIF(总计总表!$F:$F,$A95,总计总表!M:M)</f>
        <v>0</v>
      </c>
      <c r="G95">
        <f>SUMIF(总计总表!$F:$F,$A95,总计总表!N:N)</f>
        <v>0</v>
      </c>
      <c r="H95">
        <f>SUMIF(总计总表!$F:$F,$A95,总计总表!O:O)</f>
        <v>0</v>
      </c>
      <c r="I95">
        <f>SUMIF(总计总表!$F:$F,$A95,总计总表!P:P)</f>
        <v>0</v>
      </c>
      <c r="J95">
        <f>SUMIF(总计总表!$F:$F,$A95,总计总表!Q:Q)</f>
        <v>0</v>
      </c>
      <c r="K95">
        <f>SUMIF(总计总表!$F:$F,$A95,总计总表!R:R)</f>
        <v>0</v>
      </c>
      <c r="L95">
        <f>SUMIF(总计总表!$F:$F,$A95,总计总表!S:S)</f>
        <v>0</v>
      </c>
      <c r="M95">
        <f>SUMIF(总计总表!$F:$F,$A95,总计总表!T:T)</f>
        <v>0</v>
      </c>
      <c r="N95">
        <f>SUMIF(总计总表!$F:$F,$A95,总计总表!U:U)</f>
        <v>0</v>
      </c>
      <c r="O95">
        <f>SUMIF(总计总表!$F:$F,$A95,总计总表!V:V)</f>
        <v>0</v>
      </c>
      <c r="P95">
        <f>SUMIF(总计总表!$F:$F,$A95,总计总表!W:W)</f>
        <v>0</v>
      </c>
      <c r="Q95">
        <f>SUMIF(总计总表!$F:$F,$A95,总计总表!X:X)</f>
        <v>0</v>
      </c>
      <c r="R95">
        <f>SUMIF(总计总表!$F:$F,$A95,总计总表!Y:Y)</f>
        <v>0</v>
      </c>
      <c r="S95">
        <f>SUMIF(总计总表!$F:$F,$A95,总计总表!Z:Z)</f>
        <v>0</v>
      </c>
      <c r="T95">
        <f>SUMIF(总计总表!$F:$F,$A95,总计总表!AA:AA)</f>
        <v>0</v>
      </c>
      <c r="U95">
        <f>SUMIF(总计总表!$F:$F,$A95,总计总表!AB:AB)</f>
        <v>0</v>
      </c>
      <c r="V95">
        <f>SUMIF(总计总表!$F:$F,$A95,总计总表!AC:AC)</f>
        <v>0</v>
      </c>
      <c r="W95">
        <f>SUMIF(总计总表!$F:$F,$A95,总计总表!AD:AD)</f>
        <v>0</v>
      </c>
      <c r="X95">
        <f>SUMIF(总计总表!$F:$F,$A95,总计总表!AE:AE)</f>
        <v>0</v>
      </c>
      <c r="Y95">
        <f>SUMIF(总计总表!$F:$F,$A95,总计总表!AF:AF)</f>
        <v>0</v>
      </c>
      <c r="Z95">
        <f>SUMIF(总计总表!$F:$F,$A95,总计总表!AG:AG)</f>
        <v>0</v>
      </c>
      <c r="AA95">
        <f>SUMIF(总计总表!$F:$F,$A95,总计总表!AH:AH)</f>
        <v>0</v>
      </c>
      <c r="AB95">
        <f>SUMIF(总计总表!$F:$F,$A95,总计总表!AI:AI)</f>
        <v>0</v>
      </c>
      <c r="AC95">
        <f>SUMIF(总计总表!$F:$F,$A95,总计总表!AJ:AJ)</f>
        <v>0</v>
      </c>
      <c r="AD95">
        <f>SUMIF(总计总表!$F:$F,$A95,总计总表!AK:AK)</f>
        <v>0</v>
      </c>
      <c r="AE95">
        <f>SUMIF(总计总表!$F:$F,$A95,总计总表!AL:AL)</f>
        <v>0</v>
      </c>
      <c r="AF95">
        <f>SUMIF(总计总表!$F:$F,$A95,总计总表!AM:AM)</f>
        <v>0</v>
      </c>
      <c r="AG95">
        <f>SUMIF(总计总表!$F:$F,$A95,总计总表!AN:AN)</f>
        <v>0</v>
      </c>
      <c r="AH95">
        <f>SUMIF(总计总表!$F:$F,$A95,总计总表!AO:AO)</f>
        <v>0</v>
      </c>
      <c r="AI95">
        <f>SUMIF(总计总表!$F:$F,$A95,总计总表!AP:AP)</f>
        <v>0</v>
      </c>
      <c r="AJ95">
        <f>SUMIF(总计总表!$F:$F,$A95,总计总表!AQ:AQ)</f>
        <v>0</v>
      </c>
      <c r="AK95">
        <f>SUMIF(总计总表!$F:$F,$A95,总计总表!AR:AR)</f>
        <v>0</v>
      </c>
      <c r="AL95">
        <f>SUMIF(总计总表!$F:$F,$A95,总计总表!AS:AS)</f>
        <v>0</v>
      </c>
      <c r="AM95">
        <f>SUMIF(总计总表!$F:$F,$A95,总计总表!AT:AT)</f>
        <v>0</v>
      </c>
      <c r="AN95">
        <f>SUMIF(总计总表!$F:$F,$A95,总计总表!AU:AU)</f>
        <v>0</v>
      </c>
      <c r="AO95">
        <f>SUMIF(总计总表!$F:$F,$A95,总计总表!AV:AV)</f>
        <v>0</v>
      </c>
      <c r="AP95">
        <f>SUMIF(总计总表!$F:$F,$A95,总计总表!AW:AW)</f>
        <v>0</v>
      </c>
      <c r="AQ95">
        <f>SUMIF(总计总表!$F:$F,$A95,总计总表!AX:AX)</f>
        <v>-1.03E-2</v>
      </c>
      <c r="AR95">
        <f>SUMIF(总计总表!$F:$F,$A95,总计总表!AY:AY)</f>
        <v>0</v>
      </c>
      <c r="AS95">
        <f>SUMIF(总计总表!$F:$F,$A95,总计总表!AZ:AZ)</f>
        <v>0</v>
      </c>
      <c r="AT95">
        <f>SUMIF(总计总表!$F:$F,$A95,总计总表!BA:BA)</f>
        <v>0</v>
      </c>
      <c r="AU95">
        <f>SUMIF(总计总表!$F:$F,$A95,总计总表!BB:BB)</f>
        <v>0</v>
      </c>
      <c r="AV95">
        <f>SUMIF(总计总表!$F:$F,$A95,总计总表!BC:BC)</f>
        <v>0</v>
      </c>
      <c r="AW95">
        <f>SUMIF(总计总表!$F:$F,$A95,总计总表!BD:BD)</f>
        <v>0</v>
      </c>
      <c r="AX95">
        <f>SUMIF(总计总表!$F:$F,$A95,总计总表!BE:BE)</f>
        <v>0</v>
      </c>
      <c r="AY95">
        <f>SUMIF(总计总表!$F:$F,$A95,总计总表!BF:BF)</f>
        <v>-1.03E-2</v>
      </c>
      <c r="AZ95">
        <f>SUMIF(总计总表!$F:$F,$A95,总计总表!BG:BG)</f>
        <v>0</v>
      </c>
      <c r="BA95">
        <f>SUMIF(总计总表!$F:$F,$A95,总计总表!BH:BH)</f>
        <v>-6.6949999999999996E-2</v>
      </c>
      <c r="BB95">
        <f>SUMIF(总计总表!$F:$F,$A95,总计总表!BI:BI)</f>
        <v>0</v>
      </c>
      <c r="BC95">
        <f>SUMIF(总计总表!$F:$F,$A95,总计总表!BJ:BJ)</f>
        <v>0</v>
      </c>
      <c r="BD95">
        <f>SUMIF(总计总表!$F:$F,$A95,总计总表!BK:BK)</f>
        <v>0</v>
      </c>
      <c r="BE95">
        <f>SUMIF(总计总表!$F:$F,$A95,总计总表!BL:BL)</f>
        <v>0</v>
      </c>
      <c r="BF95">
        <f>SUMIF(总计总表!$F:$F,$A95,总计总表!BM:BM)</f>
        <v>0</v>
      </c>
      <c r="BG95">
        <f>SUMIF(总计总表!$F:$F,$A95,总计总表!BN:BN)</f>
        <v>0</v>
      </c>
      <c r="BH95">
        <f>SUMIF(总计总表!$F:$F,$A95,总计总表!BO:BO)</f>
        <v>0</v>
      </c>
      <c r="BI95">
        <f>SUMIF(总计总表!$F:$F,$A95,总计总表!BP:BP)</f>
        <v>0</v>
      </c>
      <c r="BJ95">
        <f>SUMIF(总计总表!$F:$F,$A95,总计总表!BQ:BQ)</f>
        <v>-6.6949999999999996E-2</v>
      </c>
      <c r="BK95">
        <f>SUMIF(总计总表!$F:$F,$A95,总计总表!BR:BR)</f>
        <v>0</v>
      </c>
      <c r="BL95">
        <f>SUMIF(总计总表!$F:$F,$A95,总计总表!BS:BS)</f>
        <v>0</v>
      </c>
      <c r="BM95">
        <f>SUMIF(总计总表!$F:$F,$A95,总计总表!BT:BT)</f>
        <v>0</v>
      </c>
      <c r="BN95">
        <f>SUMIF(总计总表!$F:$F,$A95,总计总表!BU:BU)</f>
        <v>0</v>
      </c>
      <c r="BO95">
        <f>SUMIF(总计总表!$F:$F,$A95,总计总表!BV:BV)</f>
        <v>0</v>
      </c>
      <c r="BP95">
        <f>SUMIF(总计总表!$F:$F,$A95,总计总表!BW:BW)</f>
        <v>0</v>
      </c>
      <c r="BQ95">
        <f>SUMIF(总计总表!$F:$F,$A95,总计总表!BX:BX)</f>
        <v>0</v>
      </c>
      <c r="BR95">
        <f>SUMIF(总计总表!$F:$F,$A95,总计总表!BY:BY)</f>
        <v>0</v>
      </c>
      <c r="BS95">
        <f>SUMIF(总计总表!$F:$F,$A95,总计总表!BZ:BZ)</f>
        <v>0</v>
      </c>
      <c r="BT95">
        <f>SUMIF(总计总表!$F:$F,$A95,总计总表!CA:CA)</f>
        <v>0</v>
      </c>
      <c r="BU95">
        <f>SUMIF(总计总表!$F:$F,$A95,总计总表!CB:CB)</f>
        <v>0</v>
      </c>
      <c r="BV95">
        <f>SUMIF(总计总表!$F:$F,$A95,总计总表!CC:CC)</f>
        <v>-6.6949999999999996E-2</v>
      </c>
      <c r="BW95">
        <f>SUMIF(总计总表!$F:$F,$A95,总计总表!CD:CD)</f>
        <v>0</v>
      </c>
      <c r="BX95">
        <f>SUMIF(总计总表!$F:$F,$A95,总计总表!CE:CE)</f>
        <v>0</v>
      </c>
      <c r="BY95">
        <f>SUMIF(总计总表!$F:$F,$A95,总计总表!CF:CF)</f>
        <v>0</v>
      </c>
      <c r="BZ95">
        <f>SUMIF(总计总表!$F:$F,$A95,总计总表!CG:CG)</f>
        <v>0</v>
      </c>
      <c r="CA95">
        <f>SUMIF(总计总表!$F:$F,$A95,总计总表!CH:CH)</f>
        <v>0</v>
      </c>
      <c r="CB95">
        <f>SUMIF(总计总表!$F:$F,$A95,总计总表!CI:CI)</f>
        <v>0</v>
      </c>
      <c r="CC95">
        <f>SUMIF(总计总表!$F:$F,$A95,总计总表!CJ:CJ)</f>
        <v>0</v>
      </c>
      <c r="CD95">
        <f>SUMIF(总计总表!$F:$F,$A95,总计总表!CK:CK)</f>
        <v>0</v>
      </c>
      <c r="CE95">
        <f>SUMIF(总计总表!$F:$F,$A95,总计总表!CL:CL)</f>
        <v>0</v>
      </c>
    </row>
    <row r="96" spans="1:83" x14ac:dyDescent="0.25">
      <c r="A96" s="24">
        <v>6798</v>
      </c>
      <c r="B96">
        <f>SUMIF(总计总表!F:F,A96,总计总表!I:I)</f>
        <v>0</v>
      </c>
      <c r="C96">
        <f>SUMIF(总计总表!F:F,A96,总计总表!J:J)</f>
        <v>0</v>
      </c>
      <c r="D96">
        <f>SUMIF(总计总表!$F:$F,$A96,总计总表!K:K)</f>
        <v>0</v>
      </c>
      <c r="E96">
        <f>SUMIF(总计总表!$F:$F,$A96,总计总表!L:L)</f>
        <v>0</v>
      </c>
      <c r="F96">
        <f>SUMIF(总计总表!$F:$F,$A96,总计总表!M:M)</f>
        <v>0</v>
      </c>
      <c r="G96">
        <f>SUMIF(总计总表!$F:$F,$A96,总计总表!N:N)</f>
        <v>0</v>
      </c>
      <c r="H96">
        <f>SUMIF(总计总表!$F:$F,$A96,总计总表!O:O)</f>
        <v>0</v>
      </c>
      <c r="I96">
        <f>SUMIF(总计总表!$F:$F,$A96,总计总表!P:P)</f>
        <v>0</v>
      </c>
      <c r="J96">
        <f>SUMIF(总计总表!$F:$F,$A96,总计总表!Q:Q)</f>
        <v>0</v>
      </c>
      <c r="K96">
        <f>SUMIF(总计总表!$F:$F,$A96,总计总表!R:R)</f>
        <v>0</v>
      </c>
      <c r="L96">
        <f>SUMIF(总计总表!$F:$F,$A96,总计总表!S:S)</f>
        <v>0</v>
      </c>
      <c r="M96">
        <f>SUMIF(总计总表!$F:$F,$A96,总计总表!T:T)</f>
        <v>0</v>
      </c>
      <c r="N96">
        <f>SUMIF(总计总表!$F:$F,$A96,总计总表!U:U)</f>
        <v>0</v>
      </c>
      <c r="O96">
        <f>SUMIF(总计总表!$F:$F,$A96,总计总表!V:V)</f>
        <v>0</v>
      </c>
      <c r="P96">
        <f>SUMIF(总计总表!$F:$F,$A96,总计总表!W:W)</f>
        <v>0</v>
      </c>
      <c r="Q96">
        <f>SUMIF(总计总表!$F:$F,$A96,总计总表!X:X)</f>
        <v>0</v>
      </c>
      <c r="R96">
        <f>SUMIF(总计总表!$F:$F,$A96,总计总表!Y:Y)</f>
        <v>0</v>
      </c>
      <c r="S96">
        <f>SUMIF(总计总表!$F:$F,$A96,总计总表!Z:Z)</f>
        <v>0</v>
      </c>
      <c r="T96">
        <f>SUMIF(总计总表!$F:$F,$A96,总计总表!AA:AA)</f>
        <v>0</v>
      </c>
      <c r="U96">
        <f>SUMIF(总计总表!$F:$F,$A96,总计总表!AB:AB)</f>
        <v>0</v>
      </c>
      <c r="V96">
        <f>SUMIF(总计总表!$F:$F,$A96,总计总表!AC:AC)</f>
        <v>0</v>
      </c>
      <c r="W96">
        <f>SUMIF(总计总表!$F:$F,$A96,总计总表!AD:AD)</f>
        <v>0</v>
      </c>
      <c r="X96">
        <f>SUMIF(总计总表!$F:$F,$A96,总计总表!AE:AE)</f>
        <v>0</v>
      </c>
      <c r="Y96">
        <f>SUMIF(总计总表!$F:$F,$A96,总计总表!AF:AF)</f>
        <v>0</v>
      </c>
      <c r="Z96">
        <f>SUMIF(总计总表!$F:$F,$A96,总计总表!AG:AG)</f>
        <v>0</v>
      </c>
      <c r="AA96">
        <f>SUMIF(总计总表!$F:$F,$A96,总计总表!AH:AH)</f>
        <v>0</v>
      </c>
      <c r="AB96">
        <f>SUMIF(总计总表!$F:$F,$A96,总计总表!AI:AI)</f>
        <v>0</v>
      </c>
      <c r="AC96">
        <f>SUMIF(总计总表!$F:$F,$A96,总计总表!AJ:AJ)</f>
        <v>0</v>
      </c>
      <c r="AD96">
        <f>SUMIF(总计总表!$F:$F,$A96,总计总表!AK:AK)</f>
        <v>0</v>
      </c>
      <c r="AE96">
        <f>SUMIF(总计总表!$F:$F,$A96,总计总表!AL:AL)</f>
        <v>0</v>
      </c>
      <c r="AF96">
        <f>SUMIF(总计总表!$F:$F,$A96,总计总表!AM:AM)</f>
        <v>0</v>
      </c>
      <c r="AG96">
        <f>SUMIF(总计总表!$F:$F,$A96,总计总表!AN:AN)</f>
        <v>0</v>
      </c>
      <c r="AH96">
        <f>SUMIF(总计总表!$F:$F,$A96,总计总表!AO:AO)</f>
        <v>0</v>
      </c>
      <c r="AI96">
        <f>SUMIF(总计总表!$F:$F,$A96,总计总表!AP:AP)</f>
        <v>0</v>
      </c>
      <c r="AJ96">
        <f>SUMIF(总计总表!$F:$F,$A96,总计总表!AQ:AQ)</f>
        <v>0</v>
      </c>
      <c r="AK96">
        <f>SUMIF(总计总表!$F:$F,$A96,总计总表!AR:AR)</f>
        <v>0</v>
      </c>
      <c r="AL96">
        <f>SUMIF(总计总表!$F:$F,$A96,总计总表!AS:AS)</f>
        <v>0</v>
      </c>
      <c r="AM96">
        <f>SUMIF(总计总表!$F:$F,$A96,总计总表!AT:AT)</f>
        <v>0</v>
      </c>
      <c r="AN96">
        <f>SUMIF(总计总表!$F:$F,$A96,总计总表!AU:AU)</f>
        <v>0</v>
      </c>
      <c r="AO96">
        <f>SUMIF(总计总表!$F:$F,$A96,总计总表!AV:AV)</f>
        <v>0</v>
      </c>
      <c r="AP96">
        <f>SUMIF(总计总表!$F:$F,$A96,总计总表!AW:AW)</f>
        <v>0</v>
      </c>
      <c r="AQ96">
        <f>SUMIF(总计总表!$F:$F,$A96,总计总表!AX:AX)</f>
        <v>0</v>
      </c>
      <c r="AR96">
        <f>SUMIF(总计总表!$F:$F,$A96,总计总表!AY:AY)</f>
        <v>0</v>
      </c>
      <c r="AS96">
        <f>SUMIF(总计总表!$F:$F,$A96,总计总表!AZ:AZ)</f>
        <v>0</v>
      </c>
      <c r="AT96">
        <f>SUMIF(总计总表!$F:$F,$A96,总计总表!BA:BA)</f>
        <v>0</v>
      </c>
      <c r="AU96">
        <f>SUMIF(总计总表!$F:$F,$A96,总计总表!BB:BB)</f>
        <v>0</v>
      </c>
      <c r="AV96">
        <f>SUMIF(总计总表!$F:$F,$A96,总计总表!BC:BC)</f>
        <v>0</v>
      </c>
      <c r="AW96">
        <f>SUMIF(总计总表!$F:$F,$A96,总计总表!BD:BD)</f>
        <v>0</v>
      </c>
      <c r="AX96">
        <f>SUMIF(总计总表!$F:$F,$A96,总计总表!BE:BE)</f>
        <v>0</v>
      </c>
      <c r="AY96">
        <f>SUMIF(总计总表!$F:$F,$A96,总计总表!BF:BF)</f>
        <v>0</v>
      </c>
      <c r="AZ96">
        <f>SUMIF(总计总表!$F:$F,$A96,总计总表!BG:BG)</f>
        <v>0</v>
      </c>
      <c r="BA96">
        <f>SUMIF(总计总表!$F:$F,$A96,总计总表!BH:BH)</f>
        <v>0</v>
      </c>
      <c r="BB96">
        <f>SUMIF(总计总表!$F:$F,$A96,总计总表!BI:BI)</f>
        <v>0</v>
      </c>
      <c r="BC96">
        <f>SUMIF(总计总表!$F:$F,$A96,总计总表!BJ:BJ)</f>
        <v>0</v>
      </c>
      <c r="BD96">
        <f>SUMIF(总计总表!$F:$F,$A96,总计总表!BK:BK)</f>
        <v>0</v>
      </c>
      <c r="BE96">
        <f>SUMIF(总计总表!$F:$F,$A96,总计总表!BL:BL)</f>
        <v>0</v>
      </c>
      <c r="BF96">
        <f>SUMIF(总计总表!$F:$F,$A96,总计总表!BM:BM)</f>
        <v>0</v>
      </c>
      <c r="BG96">
        <f>SUMIF(总计总表!$F:$F,$A96,总计总表!BN:BN)</f>
        <v>0</v>
      </c>
      <c r="BH96">
        <f>SUMIF(总计总表!$F:$F,$A96,总计总表!BO:BO)</f>
        <v>0</v>
      </c>
      <c r="BI96">
        <f>SUMIF(总计总表!$F:$F,$A96,总计总表!BP:BP)</f>
        <v>0</v>
      </c>
      <c r="BJ96">
        <f>SUMIF(总计总表!$F:$F,$A96,总计总表!BQ:BQ)</f>
        <v>0</v>
      </c>
      <c r="BK96">
        <f>SUMIF(总计总表!$F:$F,$A96,总计总表!BR:BR)</f>
        <v>0</v>
      </c>
      <c r="BL96">
        <f>SUMIF(总计总表!$F:$F,$A96,总计总表!BS:BS)</f>
        <v>0</v>
      </c>
      <c r="BM96">
        <f>SUMIF(总计总表!$F:$F,$A96,总计总表!BT:BT)</f>
        <v>0</v>
      </c>
      <c r="BN96">
        <f>SUMIF(总计总表!$F:$F,$A96,总计总表!BU:BU)</f>
        <v>0</v>
      </c>
      <c r="BO96">
        <f>SUMIF(总计总表!$F:$F,$A96,总计总表!BV:BV)</f>
        <v>0</v>
      </c>
      <c r="BP96">
        <f>SUMIF(总计总表!$F:$F,$A96,总计总表!BW:BW)</f>
        <v>0</v>
      </c>
      <c r="BQ96">
        <f>SUMIF(总计总表!$F:$F,$A96,总计总表!BX:BX)</f>
        <v>0</v>
      </c>
      <c r="BR96">
        <f>SUMIF(总计总表!$F:$F,$A96,总计总表!BY:BY)</f>
        <v>0</v>
      </c>
      <c r="BS96">
        <f>SUMIF(总计总表!$F:$F,$A96,总计总表!BZ:BZ)</f>
        <v>0</v>
      </c>
      <c r="BT96">
        <f>SUMIF(总计总表!$F:$F,$A96,总计总表!CA:CA)</f>
        <v>0</v>
      </c>
      <c r="BU96">
        <f>SUMIF(总计总表!$F:$F,$A96,总计总表!CB:CB)</f>
        <v>0</v>
      </c>
      <c r="BV96">
        <f>SUMIF(总计总表!$F:$F,$A96,总计总表!CC:CC)</f>
        <v>0</v>
      </c>
      <c r="BW96">
        <f>SUMIF(总计总表!$F:$F,$A96,总计总表!CD:CD)</f>
        <v>0</v>
      </c>
      <c r="BX96">
        <f>SUMIF(总计总表!$F:$F,$A96,总计总表!CE:CE)</f>
        <v>0</v>
      </c>
      <c r="BY96">
        <f>SUMIF(总计总表!$F:$F,$A96,总计总表!CF:CF)</f>
        <v>0</v>
      </c>
      <c r="BZ96">
        <f>SUMIF(总计总表!$F:$F,$A96,总计总表!CG:CG)</f>
        <v>0</v>
      </c>
      <c r="CA96">
        <f>SUMIF(总计总表!$F:$F,$A96,总计总表!CH:CH)</f>
        <v>0</v>
      </c>
      <c r="CB96">
        <f>SUMIF(总计总表!$F:$F,$A96,总计总表!CI:CI)</f>
        <v>0</v>
      </c>
      <c r="CC96">
        <f>SUMIF(总计总表!$F:$F,$A96,总计总表!CJ:CJ)</f>
        <v>0</v>
      </c>
      <c r="CD96">
        <f>SUMIF(总计总表!$F:$F,$A96,总计总表!CK:CK)</f>
        <v>0</v>
      </c>
      <c r="CE96">
        <f>SUMIF(总计总表!$F:$F,$A96,总计总表!CL:CL)</f>
        <v>0</v>
      </c>
    </row>
    <row r="97" spans="1:83" x14ac:dyDescent="0.25">
      <c r="A97" s="24">
        <v>6806</v>
      </c>
      <c r="B97">
        <f>SUMIF(总计总表!F:F,A97,总计总表!I:I)</f>
        <v>0</v>
      </c>
      <c r="C97">
        <f>SUMIF(总计总表!F:F,A97,总计总表!J:J)</f>
        <v>0</v>
      </c>
      <c r="D97">
        <f>SUMIF(总计总表!$F:$F,$A97,总计总表!K:K)</f>
        <v>0</v>
      </c>
      <c r="E97">
        <f>SUMIF(总计总表!$F:$F,$A97,总计总表!L:L)</f>
        <v>0</v>
      </c>
      <c r="F97">
        <f>SUMIF(总计总表!$F:$F,$A97,总计总表!M:M)</f>
        <v>0</v>
      </c>
      <c r="G97">
        <f>SUMIF(总计总表!$F:$F,$A97,总计总表!N:N)</f>
        <v>0</v>
      </c>
      <c r="H97">
        <f>SUMIF(总计总表!$F:$F,$A97,总计总表!O:O)</f>
        <v>0</v>
      </c>
      <c r="I97">
        <f>SUMIF(总计总表!$F:$F,$A97,总计总表!P:P)</f>
        <v>0</v>
      </c>
      <c r="J97">
        <f>SUMIF(总计总表!$F:$F,$A97,总计总表!Q:Q)</f>
        <v>0</v>
      </c>
      <c r="K97">
        <f>SUMIF(总计总表!$F:$F,$A97,总计总表!R:R)</f>
        <v>0</v>
      </c>
      <c r="L97">
        <f>SUMIF(总计总表!$F:$F,$A97,总计总表!S:S)</f>
        <v>0</v>
      </c>
      <c r="M97">
        <f>SUMIF(总计总表!$F:$F,$A97,总计总表!T:T)</f>
        <v>0</v>
      </c>
      <c r="N97">
        <f>SUMIF(总计总表!$F:$F,$A97,总计总表!U:U)</f>
        <v>0</v>
      </c>
      <c r="O97">
        <f>SUMIF(总计总表!$F:$F,$A97,总计总表!V:V)</f>
        <v>0</v>
      </c>
      <c r="P97">
        <f>SUMIF(总计总表!$F:$F,$A97,总计总表!W:W)</f>
        <v>0</v>
      </c>
      <c r="Q97">
        <f>SUMIF(总计总表!$F:$F,$A97,总计总表!X:X)</f>
        <v>0</v>
      </c>
      <c r="R97">
        <f>SUMIF(总计总表!$F:$F,$A97,总计总表!Y:Y)</f>
        <v>0</v>
      </c>
      <c r="S97">
        <f>SUMIF(总计总表!$F:$F,$A97,总计总表!Z:Z)</f>
        <v>0</v>
      </c>
      <c r="T97">
        <f>SUMIF(总计总表!$F:$F,$A97,总计总表!AA:AA)</f>
        <v>0</v>
      </c>
      <c r="U97">
        <f>SUMIF(总计总表!$F:$F,$A97,总计总表!AB:AB)</f>
        <v>0</v>
      </c>
      <c r="V97">
        <f>SUMIF(总计总表!$F:$F,$A97,总计总表!AC:AC)</f>
        <v>0</v>
      </c>
      <c r="W97">
        <f>SUMIF(总计总表!$F:$F,$A97,总计总表!AD:AD)</f>
        <v>0</v>
      </c>
      <c r="X97">
        <f>SUMIF(总计总表!$F:$F,$A97,总计总表!AE:AE)</f>
        <v>0</v>
      </c>
      <c r="Y97">
        <f>SUMIF(总计总表!$F:$F,$A97,总计总表!AF:AF)</f>
        <v>0</v>
      </c>
      <c r="Z97">
        <f>SUMIF(总计总表!$F:$F,$A97,总计总表!AG:AG)</f>
        <v>0</v>
      </c>
      <c r="AA97">
        <f>SUMIF(总计总表!$F:$F,$A97,总计总表!AH:AH)</f>
        <v>0</v>
      </c>
      <c r="AB97">
        <f>SUMIF(总计总表!$F:$F,$A97,总计总表!AI:AI)</f>
        <v>0</v>
      </c>
      <c r="AC97">
        <f>SUMIF(总计总表!$F:$F,$A97,总计总表!AJ:AJ)</f>
        <v>0</v>
      </c>
      <c r="AD97">
        <f>SUMIF(总计总表!$F:$F,$A97,总计总表!AK:AK)</f>
        <v>0</v>
      </c>
      <c r="AE97">
        <f>SUMIF(总计总表!$F:$F,$A97,总计总表!AL:AL)</f>
        <v>0</v>
      </c>
      <c r="AF97">
        <f>SUMIF(总计总表!$F:$F,$A97,总计总表!AM:AM)</f>
        <v>0</v>
      </c>
      <c r="AG97">
        <f>SUMIF(总计总表!$F:$F,$A97,总计总表!AN:AN)</f>
        <v>0</v>
      </c>
      <c r="AH97">
        <f>SUMIF(总计总表!$F:$F,$A97,总计总表!AO:AO)</f>
        <v>0</v>
      </c>
      <c r="AI97">
        <f>SUMIF(总计总表!$F:$F,$A97,总计总表!AP:AP)</f>
        <v>0</v>
      </c>
      <c r="AJ97">
        <f>SUMIF(总计总表!$F:$F,$A97,总计总表!AQ:AQ)</f>
        <v>0</v>
      </c>
      <c r="AK97">
        <f>SUMIF(总计总表!$F:$F,$A97,总计总表!AR:AR)</f>
        <v>0</v>
      </c>
      <c r="AL97">
        <f>SUMIF(总计总表!$F:$F,$A97,总计总表!AS:AS)</f>
        <v>0</v>
      </c>
      <c r="AM97">
        <f>SUMIF(总计总表!$F:$F,$A97,总计总表!AT:AT)</f>
        <v>0</v>
      </c>
      <c r="AN97">
        <f>SUMIF(总计总表!$F:$F,$A97,总计总表!AU:AU)</f>
        <v>0</v>
      </c>
      <c r="AO97">
        <f>SUMIF(总计总表!$F:$F,$A97,总计总表!AV:AV)</f>
        <v>0</v>
      </c>
      <c r="AP97">
        <f>SUMIF(总计总表!$F:$F,$A97,总计总表!AW:AW)</f>
        <v>0</v>
      </c>
      <c r="AQ97">
        <f>SUMIF(总计总表!$F:$F,$A97,总计总表!AX:AX)</f>
        <v>-3.4200000000000001E-2</v>
      </c>
      <c r="AR97">
        <f>SUMIF(总计总表!$F:$F,$A97,总计总表!AY:AY)</f>
        <v>0</v>
      </c>
      <c r="AS97">
        <f>SUMIF(总计总表!$F:$F,$A97,总计总表!AZ:AZ)</f>
        <v>-0.15</v>
      </c>
      <c r="AT97">
        <f>SUMIF(总计总表!$F:$F,$A97,总计总表!BA:BA)</f>
        <v>0</v>
      </c>
      <c r="AU97">
        <f>SUMIF(总计总表!$F:$F,$A97,总计总表!BB:BB)</f>
        <v>0</v>
      </c>
      <c r="AV97">
        <f>SUMIF(总计总表!$F:$F,$A97,总计总表!BC:BC)</f>
        <v>0</v>
      </c>
      <c r="AW97">
        <f>SUMIF(总计总表!$F:$F,$A97,总计总表!BD:BD)</f>
        <v>0</v>
      </c>
      <c r="AX97">
        <f>SUMIF(总计总表!$F:$F,$A97,总计总表!BE:BE)</f>
        <v>0</v>
      </c>
      <c r="AY97">
        <f>SUMIF(总计总表!$F:$F,$A97,总计总表!BF:BF)</f>
        <v>-0.1842</v>
      </c>
      <c r="AZ97">
        <f>SUMIF(总计总表!$F:$F,$A97,总计总表!BG:BG)</f>
        <v>0</v>
      </c>
      <c r="BA97">
        <f>SUMIF(总计总表!$F:$F,$A97,总计总表!BH:BH)</f>
        <v>-1.1973</v>
      </c>
      <c r="BB97">
        <f>SUMIF(总计总表!$F:$F,$A97,总计总表!BI:BI)</f>
        <v>0</v>
      </c>
      <c r="BC97">
        <f>SUMIF(总计总表!$F:$F,$A97,总计总表!BJ:BJ)</f>
        <v>0</v>
      </c>
      <c r="BD97">
        <f>SUMIF(总计总表!$F:$F,$A97,总计总表!BK:BK)</f>
        <v>0</v>
      </c>
      <c r="BE97">
        <f>SUMIF(总计总表!$F:$F,$A97,总计总表!BL:BL)</f>
        <v>0</v>
      </c>
      <c r="BF97">
        <f>SUMIF(总计总表!$F:$F,$A97,总计总表!BM:BM)</f>
        <v>0</v>
      </c>
      <c r="BG97">
        <f>SUMIF(总计总表!$F:$F,$A97,总计总表!BN:BN)</f>
        <v>0</v>
      </c>
      <c r="BH97">
        <f>SUMIF(总计总表!$F:$F,$A97,总计总表!BO:BO)</f>
        <v>0</v>
      </c>
      <c r="BI97">
        <f>SUMIF(总计总表!$F:$F,$A97,总计总表!BP:BP)</f>
        <v>0</v>
      </c>
      <c r="BJ97">
        <f>SUMIF(总计总表!$F:$F,$A97,总计总表!BQ:BQ)</f>
        <v>-1.1973</v>
      </c>
      <c r="BK97">
        <f>SUMIF(总计总表!$F:$F,$A97,总计总表!BR:BR)</f>
        <v>0</v>
      </c>
      <c r="BL97">
        <f>SUMIF(总计总表!$F:$F,$A97,总计总表!BS:BS)</f>
        <v>0</v>
      </c>
      <c r="BM97">
        <f>SUMIF(总计总表!$F:$F,$A97,总计总表!BT:BT)</f>
        <v>0</v>
      </c>
      <c r="BN97">
        <f>SUMIF(总计总表!$F:$F,$A97,总计总表!BU:BU)</f>
        <v>0</v>
      </c>
      <c r="BO97">
        <f>SUMIF(总计总表!$F:$F,$A97,总计总表!BV:BV)</f>
        <v>0</v>
      </c>
      <c r="BP97">
        <f>SUMIF(总计总表!$F:$F,$A97,总计总表!BW:BW)</f>
        <v>0</v>
      </c>
      <c r="BQ97">
        <f>SUMIF(总计总表!$F:$F,$A97,总计总表!BX:BX)</f>
        <v>0</v>
      </c>
      <c r="BR97">
        <f>SUMIF(总计总表!$F:$F,$A97,总计总表!BY:BY)</f>
        <v>0</v>
      </c>
      <c r="BS97">
        <f>SUMIF(总计总表!$F:$F,$A97,总计总表!BZ:BZ)</f>
        <v>0</v>
      </c>
      <c r="BT97">
        <f>SUMIF(总计总表!$F:$F,$A97,总计总表!CA:CA)</f>
        <v>0</v>
      </c>
      <c r="BU97">
        <f>SUMIF(总计总表!$F:$F,$A97,总计总表!CB:CB)</f>
        <v>0</v>
      </c>
      <c r="BV97">
        <f>SUMIF(总计总表!$F:$F,$A97,总计总表!CC:CC)</f>
        <v>-1.1973</v>
      </c>
      <c r="BW97">
        <f>SUMIF(总计总表!$F:$F,$A97,总计总表!CD:CD)</f>
        <v>0</v>
      </c>
      <c r="BX97">
        <f>SUMIF(总计总表!$F:$F,$A97,总计总表!CE:CE)</f>
        <v>0</v>
      </c>
      <c r="BY97">
        <f>SUMIF(总计总表!$F:$F,$A97,总计总表!CF:CF)</f>
        <v>0</v>
      </c>
      <c r="BZ97">
        <f>SUMIF(总计总表!$F:$F,$A97,总计总表!CG:CG)</f>
        <v>0</v>
      </c>
      <c r="CA97">
        <f>SUMIF(总计总表!$F:$F,$A97,总计总表!CH:CH)</f>
        <v>0</v>
      </c>
      <c r="CB97">
        <f>SUMIF(总计总表!$F:$F,$A97,总计总表!CI:CI)</f>
        <v>0</v>
      </c>
      <c r="CC97">
        <f>SUMIF(总计总表!$F:$F,$A97,总计总表!CJ:CJ)</f>
        <v>0</v>
      </c>
      <c r="CD97">
        <f>SUMIF(总计总表!$F:$F,$A97,总计总表!CK:CK)</f>
        <v>0</v>
      </c>
      <c r="CE97">
        <f>SUMIF(总计总表!$F:$F,$A97,总计总表!CL:CL)</f>
        <v>0</v>
      </c>
    </row>
    <row r="98" spans="1:83" x14ac:dyDescent="0.25">
      <c r="A98" s="24">
        <v>6812</v>
      </c>
      <c r="B98">
        <f>SUMIF(总计总表!F:F,A98,总计总表!I:I)</f>
        <v>0</v>
      </c>
      <c r="C98">
        <f>SUMIF(总计总表!F:F,A98,总计总表!J:J)</f>
        <v>0</v>
      </c>
      <c r="D98">
        <f>SUMIF(总计总表!$F:$F,$A98,总计总表!K:K)</f>
        <v>0</v>
      </c>
      <c r="E98">
        <f>SUMIF(总计总表!$F:$F,$A98,总计总表!L:L)</f>
        <v>0</v>
      </c>
      <c r="F98">
        <f>SUMIF(总计总表!$F:$F,$A98,总计总表!M:M)</f>
        <v>0</v>
      </c>
      <c r="G98">
        <f>SUMIF(总计总表!$F:$F,$A98,总计总表!N:N)</f>
        <v>0</v>
      </c>
      <c r="H98">
        <f>SUMIF(总计总表!$F:$F,$A98,总计总表!O:O)</f>
        <v>0</v>
      </c>
      <c r="I98">
        <f>SUMIF(总计总表!$F:$F,$A98,总计总表!P:P)</f>
        <v>0</v>
      </c>
      <c r="J98">
        <f>SUMIF(总计总表!$F:$F,$A98,总计总表!Q:Q)</f>
        <v>0</v>
      </c>
      <c r="K98">
        <f>SUMIF(总计总表!$F:$F,$A98,总计总表!R:R)</f>
        <v>0</v>
      </c>
      <c r="L98">
        <f>SUMIF(总计总表!$F:$F,$A98,总计总表!S:S)</f>
        <v>0</v>
      </c>
      <c r="M98">
        <f>SUMIF(总计总表!$F:$F,$A98,总计总表!T:T)</f>
        <v>0</v>
      </c>
      <c r="N98">
        <f>SUMIF(总计总表!$F:$F,$A98,总计总表!U:U)</f>
        <v>1</v>
      </c>
      <c r="O98">
        <f>SUMIF(总计总表!$F:$F,$A98,总计总表!V:V)</f>
        <v>-11.99</v>
      </c>
      <c r="P98">
        <f>SUMIF(总计总表!$F:$F,$A98,总计总表!W:W)</f>
        <v>0</v>
      </c>
      <c r="Q98">
        <f>SUMIF(总计总表!$F:$F,$A98,总计总表!X:X)</f>
        <v>0</v>
      </c>
      <c r="R98">
        <f>SUMIF(总计总表!$F:$F,$A98,总计总表!Y:Y)</f>
        <v>0</v>
      </c>
      <c r="S98">
        <f>SUMIF(总计总表!$F:$F,$A98,总计总表!Z:Z)</f>
        <v>0</v>
      </c>
      <c r="T98">
        <f>SUMIF(总计总表!$F:$F,$A98,总计总表!AA:AA)</f>
        <v>0</v>
      </c>
      <c r="U98">
        <f>SUMIF(总计总表!$F:$F,$A98,总计总表!AB:AB)</f>
        <v>1.63</v>
      </c>
      <c r="V98">
        <f>SUMIF(总计总表!$F:$F,$A98,总计总表!AC:AC)</f>
        <v>0</v>
      </c>
      <c r="W98">
        <f>SUMIF(总计总表!$F:$F,$A98,总计总表!AD:AD)</f>
        <v>0</v>
      </c>
      <c r="X98">
        <f>SUMIF(总计总表!$F:$F,$A98,总计总表!AE:AE)</f>
        <v>0</v>
      </c>
      <c r="Y98">
        <f>SUMIF(总计总表!$F:$F,$A98,总计总表!AF:AF)</f>
        <v>-10.36</v>
      </c>
      <c r="Z98">
        <f>SUMIF(总计总表!$F:$F,$A98,总计总表!AG:AG)</f>
        <v>0</v>
      </c>
      <c r="AA98">
        <f>SUMIF(总计总表!$F:$F,$A98,总计总表!AH:AH)</f>
        <v>0</v>
      </c>
      <c r="AB98">
        <f>SUMIF(总计总表!$F:$F,$A98,总计总表!AI:AI)</f>
        <v>0</v>
      </c>
      <c r="AC98">
        <f>SUMIF(总计总表!$F:$F,$A98,总计总表!AJ:AJ)</f>
        <v>0</v>
      </c>
      <c r="AD98">
        <f>SUMIF(总计总表!$F:$F,$A98,总计总表!AK:AK)</f>
        <v>0</v>
      </c>
      <c r="AE98">
        <f>SUMIF(总计总表!$F:$F,$A98,总计总表!AL:AL)</f>
        <v>9.68</v>
      </c>
      <c r="AF98">
        <f>SUMIF(总计总表!$F:$F,$A98,总计总表!AM:AM)</f>
        <v>8.7899999999999991</v>
      </c>
      <c r="AG98">
        <f>SUMIF(总计总表!$F:$F,$A98,总计总表!AN:AN)</f>
        <v>0</v>
      </c>
      <c r="AH98">
        <f>SUMIF(总计总表!$F:$F,$A98,总计总表!AO:AO)</f>
        <v>0</v>
      </c>
      <c r="AI98">
        <f>SUMIF(总计总表!$F:$F,$A98,总计总表!AP:AP)</f>
        <v>0</v>
      </c>
      <c r="AJ98">
        <f>SUMIF(总计总表!$F:$F,$A98,总计总表!AQ:AQ)</f>
        <v>0</v>
      </c>
      <c r="AK98">
        <f>SUMIF(总计总表!$F:$F,$A98,总计总表!AR:AR)</f>
        <v>0</v>
      </c>
      <c r="AL98">
        <f>SUMIF(总计总表!$F:$F,$A98,总计总表!AS:AS)</f>
        <v>0</v>
      </c>
      <c r="AM98">
        <f>SUMIF(总计总表!$F:$F,$A98,总计总表!AT:AT)</f>
        <v>0</v>
      </c>
      <c r="AN98">
        <f>SUMIF(总计总表!$F:$F,$A98,总计总表!AU:AU)</f>
        <v>0</v>
      </c>
      <c r="AO98">
        <f>SUMIF(总计总表!$F:$F,$A98,总计总表!AV:AV)</f>
        <v>0</v>
      </c>
      <c r="AP98">
        <f>SUMIF(总计总表!$F:$F,$A98,总计总表!AW:AW)</f>
        <v>0</v>
      </c>
      <c r="AQ98">
        <f>SUMIF(总计总表!$F:$F,$A98,总计总表!AX:AX)</f>
        <v>-2.2289000000000003</v>
      </c>
      <c r="AR98">
        <f>SUMIF(总计总表!$F:$F,$A98,总计总表!AY:AY)</f>
        <v>0</v>
      </c>
      <c r="AS98">
        <f>SUMIF(总计总表!$F:$F,$A98,总计总表!AZ:AZ)</f>
        <v>-18.149999999999999</v>
      </c>
      <c r="AT98">
        <f>SUMIF(总计总表!$F:$F,$A98,总计总表!BA:BA)</f>
        <v>0</v>
      </c>
      <c r="AU98">
        <f>SUMIF(总计总表!$F:$F,$A98,总计总表!BB:BB)</f>
        <v>0</v>
      </c>
      <c r="AV98">
        <f>SUMIF(总计总表!$F:$F,$A98,总计总表!BC:BC)</f>
        <v>0</v>
      </c>
      <c r="AW98">
        <f>SUMIF(总计总表!$F:$F,$A98,总计总表!BD:BD)</f>
        <v>0</v>
      </c>
      <c r="AX98">
        <f>SUMIF(总计总表!$F:$F,$A98,总计总表!BE:BE)</f>
        <v>0</v>
      </c>
      <c r="AY98">
        <f>SUMIF(总计总表!$F:$F,$A98,总计总表!BF:BF)</f>
        <v>-12.268900000000002</v>
      </c>
      <c r="AZ98">
        <f>SUMIF(总计总表!$F:$F,$A98,总计总表!BG:BG)</f>
        <v>0</v>
      </c>
      <c r="BA98">
        <f>SUMIF(总计总表!$F:$F,$A98,总计总表!BH:BH)</f>
        <v>-79.74785</v>
      </c>
      <c r="BB98">
        <f>SUMIF(总计总表!$F:$F,$A98,总计总表!BI:BI)</f>
        <v>0</v>
      </c>
      <c r="BC98">
        <f>SUMIF(总计总表!$F:$F,$A98,总计总表!BJ:BJ)</f>
        <v>0</v>
      </c>
      <c r="BD98">
        <f>SUMIF(总计总表!$F:$F,$A98,总计总表!BK:BK)</f>
        <v>0</v>
      </c>
      <c r="BE98">
        <f>SUMIF(总计总表!$F:$F,$A98,总计总表!BL:BL)</f>
        <v>0</v>
      </c>
      <c r="BF98">
        <f>SUMIF(总计总表!$F:$F,$A98,总计总表!BM:BM)</f>
        <v>0</v>
      </c>
      <c r="BG98">
        <f>SUMIF(总计总表!$F:$F,$A98,总计总表!BN:BN)</f>
        <v>0</v>
      </c>
      <c r="BH98">
        <f>SUMIF(总计总表!$F:$F,$A98,总计总表!BO:BO)</f>
        <v>0</v>
      </c>
      <c r="BI98">
        <f>SUMIF(总计总表!$F:$F,$A98,总计总表!BP:BP)</f>
        <v>0</v>
      </c>
      <c r="BJ98">
        <f>SUMIF(总计总表!$F:$F,$A98,总计总表!BQ:BQ)</f>
        <v>-79.74785</v>
      </c>
      <c r="BK98">
        <f>SUMIF(总计总表!$F:$F,$A98,总计总表!BR:BR)</f>
        <v>0</v>
      </c>
      <c r="BL98">
        <f>SUMIF(总计总表!$F:$F,$A98,总计总表!BS:BS)</f>
        <v>0</v>
      </c>
      <c r="BM98">
        <f>SUMIF(总计总表!$F:$F,$A98,总计总表!BT:BT)</f>
        <v>0</v>
      </c>
      <c r="BN98">
        <f>SUMIF(总计总表!$F:$F,$A98,总计总表!BU:BU)</f>
        <v>0</v>
      </c>
      <c r="BO98">
        <f>SUMIF(总计总表!$F:$F,$A98,总计总表!BV:BV)</f>
        <v>0</v>
      </c>
      <c r="BP98">
        <f>SUMIF(总计总表!$F:$F,$A98,总计总表!BW:BW)</f>
        <v>0</v>
      </c>
      <c r="BQ98">
        <f>SUMIF(总计总表!$F:$F,$A98,总计总表!BX:BX)</f>
        <v>0</v>
      </c>
      <c r="BR98">
        <f>SUMIF(总计总表!$F:$F,$A98,总计总表!BY:BY)</f>
        <v>0</v>
      </c>
      <c r="BS98">
        <f>SUMIF(总计总表!$F:$F,$A98,总计总表!BZ:BZ)</f>
        <v>0</v>
      </c>
      <c r="BT98">
        <f>SUMIF(总计总表!$F:$F,$A98,总计总表!CA:CA)</f>
        <v>0</v>
      </c>
      <c r="BU98">
        <f>SUMIF(总计总表!$F:$F,$A98,总计总表!CB:CB)</f>
        <v>0</v>
      </c>
      <c r="BV98">
        <f>SUMIF(总计总表!$F:$F,$A98,总计总表!CC:CC)</f>
        <v>-79.74785</v>
      </c>
      <c r="BW98">
        <f>SUMIF(总计总表!$F:$F,$A98,总计总表!CD:CD)</f>
        <v>0</v>
      </c>
      <c r="BX98">
        <f>SUMIF(总计总表!$F:$F,$A98,总计总表!CE:CE)</f>
        <v>0</v>
      </c>
      <c r="BY98">
        <f>SUMIF(总计总表!$F:$F,$A98,总计总表!CF:CF)</f>
        <v>0</v>
      </c>
      <c r="BZ98">
        <f>SUMIF(总计总表!$F:$F,$A98,总计总表!CG:CG)</f>
        <v>0</v>
      </c>
      <c r="CA98">
        <f>SUMIF(总计总表!$F:$F,$A98,总计总表!CH:CH)</f>
        <v>0</v>
      </c>
      <c r="CB98">
        <f>SUMIF(总计总表!$F:$F,$A98,总计总表!CI:CI)</f>
        <v>0</v>
      </c>
      <c r="CC98">
        <f>SUMIF(总计总表!$F:$F,$A98,总计总表!CJ:CJ)</f>
        <v>0</v>
      </c>
      <c r="CD98">
        <f>SUMIF(总计总表!$F:$F,$A98,总计总表!CK:CK)</f>
        <v>0</v>
      </c>
      <c r="CE98">
        <f>SUMIF(总计总表!$F:$F,$A98,总计总表!CL:CL)</f>
        <v>0</v>
      </c>
    </row>
    <row r="99" spans="1:83" x14ac:dyDescent="0.25">
      <c r="A99" s="24">
        <v>6814</v>
      </c>
      <c r="B99">
        <f>SUMIF(总计总表!F:F,A99,总计总表!I:I)</f>
        <v>0</v>
      </c>
      <c r="C99">
        <f>SUMIF(总计总表!F:F,A99,总计总表!J:J)</f>
        <v>0</v>
      </c>
      <c r="D99">
        <f>SUMIF(总计总表!$F:$F,$A99,总计总表!K:K)</f>
        <v>0</v>
      </c>
      <c r="E99">
        <f>SUMIF(总计总表!$F:$F,$A99,总计总表!L:L)</f>
        <v>0</v>
      </c>
      <c r="F99">
        <f>SUMIF(总计总表!$F:$F,$A99,总计总表!M:M)</f>
        <v>0</v>
      </c>
      <c r="G99">
        <f>SUMIF(总计总表!$F:$F,$A99,总计总表!N:N)</f>
        <v>0</v>
      </c>
      <c r="H99">
        <f>SUMIF(总计总表!$F:$F,$A99,总计总表!O:O)</f>
        <v>0</v>
      </c>
      <c r="I99">
        <f>SUMIF(总计总表!$F:$F,$A99,总计总表!P:P)</f>
        <v>0</v>
      </c>
      <c r="J99">
        <f>SUMIF(总计总表!$F:$F,$A99,总计总表!Q:Q)</f>
        <v>0</v>
      </c>
      <c r="K99">
        <f>SUMIF(总计总表!$F:$F,$A99,总计总表!R:R)</f>
        <v>0</v>
      </c>
      <c r="L99">
        <f>SUMIF(总计总表!$F:$F,$A99,总计总表!S:S)</f>
        <v>0</v>
      </c>
      <c r="M99">
        <f>SUMIF(总计总表!$F:$F,$A99,总计总表!T:T)</f>
        <v>0</v>
      </c>
      <c r="N99">
        <f>SUMIF(总计总表!$F:$F,$A99,总计总表!U:U)</f>
        <v>0</v>
      </c>
      <c r="O99">
        <f>SUMIF(总计总表!$F:$F,$A99,总计总表!V:V)</f>
        <v>0</v>
      </c>
      <c r="P99">
        <f>SUMIF(总计总表!$F:$F,$A99,总计总表!W:W)</f>
        <v>0</v>
      </c>
      <c r="Q99">
        <f>SUMIF(总计总表!$F:$F,$A99,总计总表!X:X)</f>
        <v>0</v>
      </c>
      <c r="R99">
        <f>SUMIF(总计总表!$F:$F,$A99,总计总表!Y:Y)</f>
        <v>0</v>
      </c>
      <c r="S99">
        <f>SUMIF(总计总表!$F:$F,$A99,总计总表!Z:Z)</f>
        <v>0</v>
      </c>
      <c r="T99">
        <f>SUMIF(总计总表!$F:$F,$A99,总计总表!AA:AA)</f>
        <v>0</v>
      </c>
      <c r="U99">
        <f>SUMIF(总计总表!$F:$F,$A99,总计总表!AB:AB)</f>
        <v>0</v>
      </c>
      <c r="V99">
        <f>SUMIF(总计总表!$F:$F,$A99,总计总表!AC:AC)</f>
        <v>0</v>
      </c>
      <c r="W99">
        <f>SUMIF(总计总表!$F:$F,$A99,总计总表!AD:AD)</f>
        <v>0</v>
      </c>
      <c r="X99">
        <f>SUMIF(总计总表!$F:$F,$A99,总计总表!AE:AE)</f>
        <v>0</v>
      </c>
      <c r="Y99">
        <f>SUMIF(总计总表!$F:$F,$A99,总计总表!AF:AF)</f>
        <v>0</v>
      </c>
      <c r="Z99">
        <f>SUMIF(总计总表!$F:$F,$A99,总计总表!AG:AG)</f>
        <v>0</v>
      </c>
      <c r="AA99">
        <f>SUMIF(总计总表!$F:$F,$A99,总计总表!AH:AH)</f>
        <v>0</v>
      </c>
      <c r="AB99">
        <f>SUMIF(总计总表!$F:$F,$A99,总计总表!AI:AI)</f>
        <v>0</v>
      </c>
      <c r="AC99">
        <f>SUMIF(总计总表!$F:$F,$A99,总计总表!AJ:AJ)</f>
        <v>0</v>
      </c>
      <c r="AD99">
        <f>SUMIF(总计总表!$F:$F,$A99,总计总表!AK:AK)</f>
        <v>0</v>
      </c>
      <c r="AE99">
        <f>SUMIF(总计总表!$F:$F,$A99,总计总表!AL:AL)</f>
        <v>0</v>
      </c>
      <c r="AF99">
        <f>SUMIF(总计总表!$F:$F,$A99,总计总表!AM:AM)</f>
        <v>0</v>
      </c>
      <c r="AG99">
        <f>SUMIF(总计总表!$F:$F,$A99,总计总表!AN:AN)</f>
        <v>0</v>
      </c>
      <c r="AH99">
        <f>SUMIF(总计总表!$F:$F,$A99,总计总表!AO:AO)</f>
        <v>0</v>
      </c>
      <c r="AI99">
        <f>SUMIF(总计总表!$F:$F,$A99,总计总表!AP:AP)</f>
        <v>0</v>
      </c>
      <c r="AJ99">
        <f>SUMIF(总计总表!$F:$F,$A99,总计总表!AQ:AQ)</f>
        <v>0</v>
      </c>
      <c r="AK99">
        <f>SUMIF(总计总表!$F:$F,$A99,总计总表!AR:AR)</f>
        <v>0</v>
      </c>
      <c r="AL99">
        <f>SUMIF(总计总表!$F:$F,$A99,总计总表!AS:AS)</f>
        <v>0</v>
      </c>
      <c r="AM99">
        <f>SUMIF(总计总表!$F:$F,$A99,总计总表!AT:AT)</f>
        <v>0</v>
      </c>
      <c r="AN99">
        <f>SUMIF(总计总表!$F:$F,$A99,总计总表!AU:AU)</f>
        <v>0</v>
      </c>
      <c r="AO99">
        <f>SUMIF(总计总表!$F:$F,$A99,总计总表!AV:AV)</f>
        <v>0</v>
      </c>
      <c r="AP99">
        <f>SUMIF(总计总表!$F:$F,$A99,总计总表!AW:AW)</f>
        <v>0</v>
      </c>
      <c r="AQ99">
        <f>SUMIF(总计总表!$F:$F,$A99,总计总表!AX:AX)</f>
        <v>-1.4E-3</v>
      </c>
      <c r="AR99">
        <f>SUMIF(总计总表!$F:$F,$A99,总计总表!AY:AY)</f>
        <v>0</v>
      </c>
      <c r="AS99">
        <f>SUMIF(总计总表!$F:$F,$A99,总计总表!AZ:AZ)</f>
        <v>0</v>
      </c>
      <c r="AT99">
        <f>SUMIF(总计总表!$F:$F,$A99,总计总表!BA:BA)</f>
        <v>0</v>
      </c>
      <c r="AU99">
        <f>SUMIF(总计总表!$F:$F,$A99,总计总表!BB:BB)</f>
        <v>0</v>
      </c>
      <c r="AV99">
        <f>SUMIF(总计总表!$F:$F,$A99,总计总表!BC:BC)</f>
        <v>0</v>
      </c>
      <c r="AW99">
        <f>SUMIF(总计总表!$F:$F,$A99,总计总表!BD:BD)</f>
        <v>0</v>
      </c>
      <c r="AX99">
        <f>SUMIF(总计总表!$F:$F,$A99,总计总表!BE:BE)</f>
        <v>0</v>
      </c>
      <c r="AY99">
        <f>SUMIF(总计总表!$F:$F,$A99,总计总表!BF:BF)</f>
        <v>-1.4E-3</v>
      </c>
      <c r="AZ99">
        <f>SUMIF(总计总表!$F:$F,$A99,总计总表!BG:BG)</f>
        <v>0</v>
      </c>
      <c r="BA99">
        <f>SUMIF(总计总表!$F:$F,$A99,总计总表!BH:BH)</f>
        <v>-9.1000000000000004E-3</v>
      </c>
      <c r="BB99">
        <f>SUMIF(总计总表!$F:$F,$A99,总计总表!BI:BI)</f>
        <v>0</v>
      </c>
      <c r="BC99">
        <f>SUMIF(总计总表!$F:$F,$A99,总计总表!BJ:BJ)</f>
        <v>0</v>
      </c>
      <c r="BD99">
        <f>SUMIF(总计总表!$F:$F,$A99,总计总表!BK:BK)</f>
        <v>0</v>
      </c>
      <c r="BE99">
        <f>SUMIF(总计总表!$F:$F,$A99,总计总表!BL:BL)</f>
        <v>0</v>
      </c>
      <c r="BF99">
        <f>SUMIF(总计总表!$F:$F,$A99,总计总表!BM:BM)</f>
        <v>0</v>
      </c>
      <c r="BG99">
        <f>SUMIF(总计总表!$F:$F,$A99,总计总表!BN:BN)</f>
        <v>0</v>
      </c>
      <c r="BH99">
        <f>SUMIF(总计总表!$F:$F,$A99,总计总表!BO:BO)</f>
        <v>0</v>
      </c>
      <c r="BI99">
        <f>SUMIF(总计总表!$F:$F,$A99,总计总表!BP:BP)</f>
        <v>0</v>
      </c>
      <c r="BJ99">
        <f>SUMIF(总计总表!$F:$F,$A99,总计总表!BQ:BQ)</f>
        <v>-9.1000000000000004E-3</v>
      </c>
      <c r="BK99">
        <f>SUMIF(总计总表!$F:$F,$A99,总计总表!BR:BR)</f>
        <v>0</v>
      </c>
      <c r="BL99">
        <f>SUMIF(总计总表!$F:$F,$A99,总计总表!BS:BS)</f>
        <v>0</v>
      </c>
      <c r="BM99">
        <f>SUMIF(总计总表!$F:$F,$A99,总计总表!BT:BT)</f>
        <v>0</v>
      </c>
      <c r="BN99">
        <f>SUMIF(总计总表!$F:$F,$A99,总计总表!BU:BU)</f>
        <v>0</v>
      </c>
      <c r="BO99">
        <f>SUMIF(总计总表!$F:$F,$A99,总计总表!BV:BV)</f>
        <v>0</v>
      </c>
      <c r="BP99">
        <f>SUMIF(总计总表!$F:$F,$A99,总计总表!BW:BW)</f>
        <v>0</v>
      </c>
      <c r="BQ99">
        <f>SUMIF(总计总表!$F:$F,$A99,总计总表!BX:BX)</f>
        <v>0</v>
      </c>
      <c r="BR99">
        <f>SUMIF(总计总表!$F:$F,$A99,总计总表!BY:BY)</f>
        <v>0</v>
      </c>
      <c r="BS99">
        <f>SUMIF(总计总表!$F:$F,$A99,总计总表!BZ:BZ)</f>
        <v>0</v>
      </c>
      <c r="BT99">
        <f>SUMIF(总计总表!$F:$F,$A99,总计总表!CA:CA)</f>
        <v>0</v>
      </c>
      <c r="BU99">
        <f>SUMIF(总计总表!$F:$F,$A99,总计总表!CB:CB)</f>
        <v>0</v>
      </c>
      <c r="BV99">
        <f>SUMIF(总计总表!$F:$F,$A99,总计总表!CC:CC)</f>
        <v>-9.1000000000000004E-3</v>
      </c>
      <c r="BW99">
        <f>SUMIF(总计总表!$F:$F,$A99,总计总表!CD:CD)</f>
        <v>0</v>
      </c>
      <c r="BX99">
        <f>SUMIF(总计总表!$F:$F,$A99,总计总表!CE:CE)</f>
        <v>0</v>
      </c>
      <c r="BY99">
        <f>SUMIF(总计总表!$F:$F,$A99,总计总表!CF:CF)</f>
        <v>0</v>
      </c>
      <c r="BZ99">
        <f>SUMIF(总计总表!$F:$F,$A99,总计总表!CG:CG)</f>
        <v>0</v>
      </c>
      <c r="CA99">
        <f>SUMIF(总计总表!$F:$F,$A99,总计总表!CH:CH)</f>
        <v>0</v>
      </c>
      <c r="CB99">
        <f>SUMIF(总计总表!$F:$F,$A99,总计总表!CI:CI)</f>
        <v>0</v>
      </c>
      <c r="CC99">
        <f>SUMIF(总计总表!$F:$F,$A99,总计总表!CJ:CJ)</f>
        <v>0</v>
      </c>
      <c r="CD99">
        <f>SUMIF(总计总表!$F:$F,$A99,总计总表!CK:CK)</f>
        <v>0</v>
      </c>
      <c r="CE99">
        <f>SUMIF(总计总表!$F:$F,$A99,总计总表!CL:CL)</f>
        <v>0</v>
      </c>
    </row>
    <row r="100" spans="1:83" x14ac:dyDescent="0.25">
      <c r="A100" s="24">
        <v>6817</v>
      </c>
      <c r="B100">
        <f>SUMIF(总计总表!F:F,A100,总计总表!I:I)</f>
        <v>0</v>
      </c>
      <c r="C100">
        <f>SUMIF(总计总表!F:F,A100,总计总表!J:J)</f>
        <v>0</v>
      </c>
      <c r="D100">
        <f>SUMIF(总计总表!$F:$F,$A100,总计总表!K:K)</f>
        <v>0</v>
      </c>
      <c r="E100">
        <f>SUMIF(总计总表!$F:$F,$A100,总计总表!L:L)</f>
        <v>0</v>
      </c>
      <c r="F100">
        <f>SUMIF(总计总表!$F:$F,$A100,总计总表!M:M)</f>
        <v>0</v>
      </c>
      <c r="G100">
        <f>SUMIF(总计总表!$F:$F,$A100,总计总表!N:N)</f>
        <v>0</v>
      </c>
      <c r="H100">
        <f>SUMIF(总计总表!$F:$F,$A100,总计总表!O:O)</f>
        <v>0</v>
      </c>
      <c r="I100">
        <f>SUMIF(总计总表!$F:$F,$A100,总计总表!P:P)</f>
        <v>0</v>
      </c>
      <c r="J100">
        <f>SUMIF(总计总表!$F:$F,$A100,总计总表!Q:Q)</f>
        <v>0</v>
      </c>
      <c r="K100">
        <f>SUMIF(总计总表!$F:$F,$A100,总计总表!R:R)</f>
        <v>0</v>
      </c>
      <c r="L100">
        <f>SUMIF(总计总表!$F:$F,$A100,总计总表!S:S)</f>
        <v>0</v>
      </c>
      <c r="M100">
        <f>SUMIF(总计总表!$F:$F,$A100,总计总表!T:T)</f>
        <v>0</v>
      </c>
      <c r="N100">
        <f>SUMIF(总计总表!$F:$F,$A100,总计总表!U:U)</f>
        <v>0</v>
      </c>
      <c r="O100">
        <f>SUMIF(总计总表!$F:$F,$A100,总计总表!V:V)</f>
        <v>0</v>
      </c>
      <c r="P100">
        <f>SUMIF(总计总表!$F:$F,$A100,总计总表!W:W)</f>
        <v>0</v>
      </c>
      <c r="Q100">
        <f>SUMIF(总计总表!$F:$F,$A100,总计总表!X:X)</f>
        <v>0</v>
      </c>
      <c r="R100">
        <f>SUMIF(总计总表!$F:$F,$A100,总计总表!Y:Y)</f>
        <v>0</v>
      </c>
      <c r="S100">
        <f>SUMIF(总计总表!$F:$F,$A100,总计总表!Z:Z)</f>
        <v>0</v>
      </c>
      <c r="T100">
        <f>SUMIF(总计总表!$F:$F,$A100,总计总表!AA:AA)</f>
        <v>0</v>
      </c>
      <c r="U100">
        <f>SUMIF(总计总表!$F:$F,$A100,总计总表!AB:AB)</f>
        <v>0</v>
      </c>
      <c r="V100">
        <f>SUMIF(总计总表!$F:$F,$A100,总计总表!AC:AC)</f>
        <v>0</v>
      </c>
      <c r="W100">
        <f>SUMIF(总计总表!$F:$F,$A100,总计总表!AD:AD)</f>
        <v>0</v>
      </c>
      <c r="X100">
        <f>SUMIF(总计总表!$F:$F,$A100,总计总表!AE:AE)</f>
        <v>0</v>
      </c>
      <c r="Y100">
        <f>SUMIF(总计总表!$F:$F,$A100,总计总表!AF:AF)</f>
        <v>0</v>
      </c>
      <c r="Z100">
        <f>SUMIF(总计总表!$F:$F,$A100,总计总表!AG:AG)</f>
        <v>0</v>
      </c>
      <c r="AA100">
        <f>SUMIF(总计总表!$F:$F,$A100,总计总表!AH:AH)</f>
        <v>0</v>
      </c>
      <c r="AB100">
        <f>SUMIF(总计总表!$F:$F,$A100,总计总表!AI:AI)</f>
        <v>0</v>
      </c>
      <c r="AC100">
        <f>SUMIF(总计总表!$F:$F,$A100,总计总表!AJ:AJ)</f>
        <v>0</v>
      </c>
      <c r="AD100">
        <f>SUMIF(总计总表!$F:$F,$A100,总计总表!AK:AK)</f>
        <v>0</v>
      </c>
      <c r="AE100">
        <f>SUMIF(总计总表!$F:$F,$A100,总计总表!AL:AL)</f>
        <v>0</v>
      </c>
      <c r="AF100">
        <f>SUMIF(总计总表!$F:$F,$A100,总计总表!AM:AM)</f>
        <v>0</v>
      </c>
      <c r="AG100">
        <f>SUMIF(总计总表!$F:$F,$A100,总计总表!AN:AN)</f>
        <v>0</v>
      </c>
      <c r="AH100">
        <f>SUMIF(总计总表!$F:$F,$A100,总计总表!AO:AO)</f>
        <v>0</v>
      </c>
      <c r="AI100">
        <f>SUMIF(总计总表!$F:$F,$A100,总计总表!AP:AP)</f>
        <v>0</v>
      </c>
      <c r="AJ100">
        <f>SUMIF(总计总表!$F:$F,$A100,总计总表!AQ:AQ)</f>
        <v>0</v>
      </c>
      <c r="AK100">
        <f>SUMIF(总计总表!$F:$F,$A100,总计总表!AR:AR)</f>
        <v>0</v>
      </c>
      <c r="AL100">
        <f>SUMIF(总计总表!$F:$F,$A100,总计总表!AS:AS)</f>
        <v>0</v>
      </c>
      <c r="AM100">
        <f>SUMIF(总计总表!$F:$F,$A100,总计总表!AT:AT)</f>
        <v>0</v>
      </c>
      <c r="AN100">
        <f>SUMIF(总计总表!$F:$F,$A100,总计总表!AU:AU)</f>
        <v>0</v>
      </c>
      <c r="AO100">
        <f>SUMIF(总计总表!$F:$F,$A100,总计总表!AV:AV)</f>
        <v>0</v>
      </c>
      <c r="AP100">
        <f>SUMIF(总计总表!$F:$F,$A100,总计总表!AW:AW)</f>
        <v>0</v>
      </c>
      <c r="AQ100">
        <f>SUMIF(总计总表!$F:$F,$A100,总计总表!AX:AX)</f>
        <v>-2.2000000000000001E-3</v>
      </c>
      <c r="AR100">
        <f>SUMIF(总计总表!$F:$F,$A100,总计总表!AY:AY)</f>
        <v>0</v>
      </c>
      <c r="AS100">
        <f>SUMIF(总计总表!$F:$F,$A100,总计总表!AZ:AZ)</f>
        <v>0</v>
      </c>
      <c r="AT100">
        <f>SUMIF(总计总表!$F:$F,$A100,总计总表!BA:BA)</f>
        <v>0</v>
      </c>
      <c r="AU100">
        <f>SUMIF(总计总表!$F:$F,$A100,总计总表!BB:BB)</f>
        <v>0</v>
      </c>
      <c r="AV100">
        <f>SUMIF(总计总表!$F:$F,$A100,总计总表!BC:BC)</f>
        <v>0</v>
      </c>
      <c r="AW100">
        <f>SUMIF(总计总表!$F:$F,$A100,总计总表!BD:BD)</f>
        <v>0</v>
      </c>
      <c r="AX100">
        <f>SUMIF(总计总表!$F:$F,$A100,总计总表!BE:BE)</f>
        <v>0</v>
      </c>
      <c r="AY100">
        <f>SUMIF(总计总表!$F:$F,$A100,总计总表!BF:BF)</f>
        <v>-2.2000000000000001E-3</v>
      </c>
      <c r="AZ100">
        <f>SUMIF(总计总表!$F:$F,$A100,总计总表!BG:BG)</f>
        <v>0</v>
      </c>
      <c r="BA100">
        <f>SUMIF(总计总表!$F:$F,$A100,总计总表!BH:BH)</f>
        <v>-1.43E-2</v>
      </c>
      <c r="BB100">
        <f>SUMIF(总计总表!$F:$F,$A100,总计总表!BI:BI)</f>
        <v>0</v>
      </c>
      <c r="BC100">
        <f>SUMIF(总计总表!$F:$F,$A100,总计总表!BJ:BJ)</f>
        <v>0</v>
      </c>
      <c r="BD100">
        <f>SUMIF(总计总表!$F:$F,$A100,总计总表!BK:BK)</f>
        <v>0</v>
      </c>
      <c r="BE100">
        <f>SUMIF(总计总表!$F:$F,$A100,总计总表!BL:BL)</f>
        <v>0</v>
      </c>
      <c r="BF100">
        <f>SUMIF(总计总表!$F:$F,$A100,总计总表!BM:BM)</f>
        <v>0</v>
      </c>
      <c r="BG100">
        <f>SUMIF(总计总表!$F:$F,$A100,总计总表!BN:BN)</f>
        <v>0</v>
      </c>
      <c r="BH100">
        <f>SUMIF(总计总表!$F:$F,$A100,总计总表!BO:BO)</f>
        <v>0</v>
      </c>
      <c r="BI100">
        <f>SUMIF(总计总表!$F:$F,$A100,总计总表!BP:BP)</f>
        <v>0</v>
      </c>
      <c r="BJ100">
        <f>SUMIF(总计总表!$F:$F,$A100,总计总表!BQ:BQ)</f>
        <v>-1.43E-2</v>
      </c>
      <c r="BK100">
        <f>SUMIF(总计总表!$F:$F,$A100,总计总表!BR:BR)</f>
        <v>0</v>
      </c>
      <c r="BL100">
        <f>SUMIF(总计总表!$F:$F,$A100,总计总表!BS:BS)</f>
        <v>0</v>
      </c>
      <c r="BM100">
        <f>SUMIF(总计总表!$F:$F,$A100,总计总表!BT:BT)</f>
        <v>0</v>
      </c>
      <c r="BN100">
        <f>SUMIF(总计总表!$F:$F,$A100,总计总表!BU:BU)</f>
        <v>0</v>
      </c>
      <c r="BO100">
        <f>SUMIF(总计总表!$F:$F,$A100,总计总表!BV:BV)</f>
        <v>0</v>
      </c>
      <c r="BP100">
        <f>SUMIF(总计总表!$F:$F,$A100,总计总表!BW:BW)</f>
        <v>0</v>
      </c>
      <c r="BQ100">
        <f>SUMIF(总计总表!$F:$F,$A100,总计总表!BX:BX)</f>
        <v>0</v>
      </c>
      <c r="BR100">
        <f>SUMIF(总计总表!$F:$F,$A100,总计总表!BY:BY)</f>
        <v>0</v>
      </c>
      <c r="BS100">
        <f>SUMIF(总计总表!$F:$F,$A100,总计总表!BZ:BZ)</f>
        <v>0</v>
      </c>
      <c r="BT100">
        <f>SUMIF(总计总表!$F:$F,$A100,总计总表!CA:CA)</f>
        <v>0</v>
      </c>
      <c r="BU100">
        <f>SUMIF(总计总表!$F:$F,$A100,总计总表!CB:CB)</f>
        <v>0</v>
      </c>
      <c r="BV100">
        <f>SUMIF(总计总表!$F:$F,$A100,总计总表!CC:CC)</f>
        <v>-1.43E-2</v>
      </c>
      <c r="BW100">
        <f>SUMIF(总计总表!$F:$F,$A100,总计总表!CD:CD)</f>
        <v>0</v>
      </c>
      <c r="BX100">
        <f>SUMIF(总计总表!$F:$F,$A100,总计总表!CE:CE)</f>
        <v>0</v>
      </c>
      <c r="BY100">
        <f>SUMIF(总计总表!$F:$F,$A100,总计总表!CF:CF)</f>
        <v>0</v>
      </c>
      <c r="BZ100">
        <f>SUMIF(总计总表!$F:$F,$A100,总计总表!CG:CG)</f>
        <v>0</v>
      </c>
      <c r="CA100">
        <f>SUMIF(总计总表!$F:$F,$A100,总计总表!CH:CH)</f>
        <v>0</v>
      </c>
      <c r="CB100">
        <f>SUMIF(总计总表!$F:$F,$A100,总计总表!CI:CI)</f>
        <v>0</v>
      </c>
      <c r="CC100">
        <f>SUMIF(总计总表!$F:$F,$A100,总计总表!CJ:CJ)</f>
        <v>0</v>
      </c>
      <c r="CD100">
        <f>SUMIF(总计总表!$F:$F,$A100,总计总表!CK:CK)</f>
        <v>0</v>
      </c>
      <c r="CE100">
        <f>SUMIF(总计总表!$F:$F,$A100,总计总表!CL:CL)</f>
        <v>0</v>
      </c>
    </row>
    <row r="101" spans="1:83" x14ac:dyDescent="0.25">
      <c r="A101" s="24">
        <v>6818</v>
      </c>
      <c r="B101">
        <f>SUMIF(总计总表!F:F,A101,总计总表!I:I)</f>
        <v>0</v>
      </c>
      <c r="C101">
        <f>SUMIF(总计总表!F:F,A101,总计总表!J:J)</f>
        <v>0</v>
      </c>
      <c r="D101">
        <f>SUMIF(总计总表!$F:$F,$A101,总计总表!K:K)</f>
        <v>0</v>
      </c>
      <c r="E101">
        <f>SUMIF(总计总表!$F:$F,$A101,总计总表!L:L)</f>
        <v>0</v>
      </c>
      <c r="F101">
        <f>SUMIF(总计总表!$F:$F,$A101,总计总表!M:M)</f>
        <v>0</v>
      </c>
      <c r="G101">
        <f>SUMIF(总计总表!$F:$F,$A101,总计总表!N:N)</f>
        <v>0</v>
      </c>
      <c r="H101">
        <f>SUMIF(总计总表!$F:$F,$A101,总计总表!O:O)</f>
        <v>0</v>
      </c>
      <c r="I101">
        <f>SUMIF(总计总表!$F:$F,$A101,总计总表!P:P)</f>
        <v>0</v>
      </c>
      <c r="J101">
        <f>SUMIF(总计总表!$F:$F,$A101,总计总表!Q:Q)</f>
        <v>0</v>
      </c>
      <c r="K101">
        <f>SUMIF(总计总表!$F:$F,$A101,总计总表!R:R)</f>
        <v>0</v>
      </c>
      <c r="L101">
        <f>SUMIF(总计总表!$F:$F,$A101,总计总表!S:S)</f>
        <v>0</v>
      </c>
      <c r="M101">
        <f>SUMIF(总计总表!$F:$F,$A101,总计总表!T:T)</f>
        <v>0</v>
      </c>
      <c r="N101">
        <f>SUMIF(总计总表!$F:$F,$A101,总计总表!U:U)</f>
        <v>0</v>
      </c>
      <c r="O101">
        <f>SUMIF(总计总表!$F:$F,$A101,总计总表!V:V)</f>
        <v>0</v>
      </c>
      <c r="P101">
        <f>SUMIF(总计总表!$F:$F,$A101,总计总表!W:W)</f>
        <v>0</v>
      </c>
      <c r="Q101">
        <f>SUMIF(总计总表!$F:$F,$A101,总计总表!X:X)</f>
        <v>0</v>
      </c>
      <c r="R101">
        <f>SUMIF(总计总表!$F:$F,$A101,总计总表!Y:Y)</f>
        <v>0</v>
      </c>
      <c r="S101">
        <f>SUMIF(总计总表!$F:$F,$A101,总计总表!Z:Z)</f>
        <v>0</v>
      </c>
      <c r="T101">
        <f>SUMIF(总计总表!$F:$F,$A101,总计总表!AA:AA)</f>
        <v>0</v>
      </c>
      <c r="U101">
        <f>SUMIF(总计总表!$F:$F,$A101,总计总表!AB:AB)</f>
        <v>0</v>
      </c>
      <c r="V101">
        <f>SUMIF(总计总表!$F:$F,$A101,总计总表!AC:AC)</f>
        <v>0</v>
      </c>
      <c r="W101">
        <f>SUMIF(总计总表!$F:$F,$A101,总计总表!AD:AD)</f>
        <v>0</v>
      </c>
      <c r="X101">
        <f>SUMIF(总计总表!$F:$F,$A101,总计总表!AE:AE)</f>
        <v>0</v>
      </c>
      <c r="Y101">
        <f>SUMIF(总计总表!$F:$F,$A101,总计总表!AF:AF)</f>
        <v>0</v>
      </c>
      <c r="Z101">
        <f>SUMIF(总计总表!$F:$F,$A101,总计总表!AG:AG)</f>
        <v>0</v>
      </c>
      <c r="AA101">
        <f>SUMIF(总计总表!$F:$F,$A101,总计总表!AH:AH)</f>
        <v>0</v>
      </c>
      <c r="AB101">
        <f>SUMIF(总计总表!$F:$F,$A101,总计总表!AI:AI)</f>
        <v>0</v>
      </c>
      <c r="AC101">
        <f>SUMIF(总计总表!$F:$F,$A101,总计总表!AJ:AJ)</f>
        <v>0</v>
      </c>
      <c r="AD101">
        <f>SUMIF(总计总表!$F:$F,$A101,总计总表!AK:AK)</f>
        <v>0</v>
      </c>
      <c r="AE101">
        <f>SUMIF(总计总表!$F:$F,$A101,总计总表!AL:AL)</f>
        <v>0</v>
      </c>
      <c r="AF101">
        <f>SUMIF(总计总表!$F:$F,$A101,总计总表!AM:AM)</f>
        <v>0</v>
      </c>
      <c r="AG101">
        <f>SUMIF(总计总表!$F:$F,$A101,总计总表!AN:AN)</f>
        <v>0</v>
      </c>
      <c r="AH101">
        <f>SUMIF(总计总表!$F:$F,$A101,总计总表!AO:AO)</f>
        <v>0</v>
      </c>
      <c r="AI101">
        <f>SUMIF(总计总表!$F:$F,$A101,总计总表!AP:AP)</f>
        <v>0</v>
      </c>
      <c r="AJ101">
        <f>SUMIF(总计总表!$F:$F,$A101,总计总表!AQ:AQ)</f>
        <v>0</v>
      </c>
      <c r="AK101">
        <f>SUMIF(总计总表!$F:$F,$A101,总计总表!AR:AR)</f>
        <v>0</v>
      </c>
      <c r="AL101">
        <f>SUMIF(总计总表!$F:$F,$A101,总计总表!AS:AS)</f>
        <v>0</v>
      </c>
      <c r="AM101">
        <f>SUMIF(总计总表!$F:$F,$A101,总计总表!AT:AT)</f>
        <v>0</v>
      </c>
      <c r="AN101">
        <f>SUMIF(总计总表!$F:$F,$A101,总计总表!AU:AU)</f>
        <v>0</v>
      </c>
      <c r="AO101">
        <f>SUMIF(总计总表!$F:$F,$A101,总计总表!AV:AV)</f>
        <v>0</v>
      </c>
      <c r="AP101">
        <f>SUMIF(总计总表!$F:$F,$A101,总计总表!AW:AW)</f>
        <v>0</v>
      </c>
      <c r="AQ101">
        <f>SUMIF(总计总表!$F:$F,$A101,总计总表!AX:AX)</f>
        <v>0</v>
      </c>
      <c r="AR101">
        <f>SUMIF(总计总表!$F:$F,$A101,总计总表!AY:AY)</f>
        <v>0</v>
      </c>
      <c r="AS101">
        <f>SUMIF(总计总表!$F:$F,$A101,总计总表!AZ:AZ)</f>
        <v>0</v>
      </c>
      <c r="AT101">
        <f>SUMIF(总计总表!$F:$F,$A101,总计总表!BA:BA)</f>
        <v>0</v>
      </c>
      <c r="AU101">
        <f>SUMIF(总计总表!$F:$F,$A101,总计总表!BB:BB)</f>
        <v>0</v>
      </c>
      <c r="AV101">
        <f>SUMIF(总计总表!$F:$F,$A101,总计总表!BC:BC)</f>
        <v>0</v>
      </c>
      <c r="AW101">
        <f>SUMIF(总计总表!$F:$F,$A101,总计总表!BD:BD)</f>
        <v>0</v>
      </c>
      <c r="AX101">
        <f>SUMIF(总计总表!$F:$F,$A101,总计总表!BE:BE)</f>
        <v>0</v>
      </c>
      <c r="AY101">
        <f>SUMIF(总计总表!$F:$F,$A101,总计总表!BF:BF)</f>
        <v>0</v>
      </c>
      <c r="AZ101">
        <f>SUMIF(总计总表!$F:$F,$A101,总计总表!BG:BG)</f>
        <v>0</v>
      </c>
      <c r="BA101">
        <f>SUMIF(总计总表!$F:$F,$A101,总计总表!BH:BH)</f>
        <v>0</v>
      </c>
      <c r="BB101">
        <f>SUMIF(总计总表!$F:$F,$A101,总计总表!BI:BI)</f>
        <v>0</v>
      </c>
      <c r="BC101">
        <f>SUMIF(总计总表!$F:$F,$A101,总计总表!BJ:BJ)</f>
        <v>0</v>
      </c>
      <c r="BD101">
        <f>SUMIF(总计总表!$F:$F,$A101,总计总表!BK:BK)</f>
        <v>0</v>
      </c>
      <c r="BE101">
        <f>SUMIF(总计总表!$F:$F,$A101,总计总表!BL:BL)</f>
        <v>0</v>
      </c>
      <c r="BF101">
        <f>SUMIF(总计总表!$F:$F,$A101,总计总表!BM:BM)</f>
        <v>0</v>
      </c>
      <c r="BG101">
        <f>SUMIF(总计总表!$F:$F,$A101,总计总表!BN:BN)</f>
        <v>0</v>
      </c>
      <c r="BH101">
        <f>SUMIF(总计总表!$F:$F,$A101,总计总表!BO:BO)</f>
        <v>0</v>
      </c>
      <c r="BI101">
        <f>SUMIF(总计总表!$F:$F,$A101,总计总表!BP:BP)</f>
        <v>0</v>
      </c>
      <c r="BJ101">
        <f>SUMIF(总计总表!$F:$F,$A101,总计总表!BQ:BQ)</f>
        <v>0</v>
      </c>
      <c r="BK101">
        <f>SUMIF(总计总表!$F:$F,$A101,总计总表!BR:BR)</f>
        <v>0</v>
      </c>
      <c r="BL101">
        <f>SUMIF(总计总表!$F:$F,$A101,总计总表!BS:BS)</f>
        <v>0</v>
      </c>
      <c r="BM101">
        <f>SUMIF(总计总表!$F:$F,$A101,总计总表!BT:BT)</f>
        <v>0</v>
      </c>
      <c r="BN101">
        <f>SUMIF(总计总表!$F:$F,$A101,总计总表!BU:BU)</f>
        <v>0</v>
      </c>
      <c r="BO101">
        <f>SUMIF(总计总表!$F:$F,$A101,总计总表!BV:BV)</f>
        <v>0</v>
      </c>
      <c r="BP101">
        <f>SUMIF(总计总表!$F:$F,$A101,总计总表!BW:BW)</f>
        <v>0</v>
      </c>
      <c r="BQ101">
        <f>SUMIF(总计总表!$F:$F,$A101,总计总表!BX:BX)</f>
        <v>0</v>
      </c>
      <c r="BR101">
        <f>SUMIF(总计总表!$F:$F,$A101,总计总表!BY:BY)</f>
        <v>0</v>
      </c>
      <c r="BS101">
        <f>SUMIF(总计总表!$F:$F,$A101,总计总表!BZ:BZ)</f>
        <v>0</v>
      </c>
      <c r="BT101">
        <f>SUMIF(总计总表!$F:$F,$A101,总计总表!CA:CA)</f>
        <v>0</v>
      </c>
      <c r="BU101">
        <f>SUMIF(总计总表!$F:$F,$A101,总计总表!CB:CB)</f>
        <v>0</v>
      </c>
      <c r="BV101">
        <f>SUMIF(总计总表!$F:$F,$A101,总计总表!CC:CC)</f>
        <v>0</v>
      </c>
      <c r="BW101">
        <f>SUMIF(总计总表!$F:$F,$A101,总计总表!CD:CD)</f>
        <v>0</v>
      </c>
      <c r="BX101">
        <f>SUMIF(总计总表!$F:$F,$A101,总计总表!CE:CE)</f>
        <v>0</v>
      </c>
      <c r="BY101">
        <f>SUMIF(总计总表!$F:$F,$A101,总计总表!CF:CF)</f>
        <v>0</v>
      </c>
      <c r="BZ101">
        <f>SUMIF(总计总表!$F:$F,$A101,总计总表!CG:CG)</f>
        <v>0</v>
      </c>
      <c r="CA101">
        <f>SUMIF(总计总表!$F:$F,$A101,总计总表!CH:CH)</f>
        <v>0</v>
      </c>
      <c r="CB101">
        <f>SUMIF(总计总表!$F:$F,$A101,总计总表!CI:CI)</f>
        <v>0</v>
      </c>
      <c r="CC101">
        <f>SUMIF(总计总表!$F:$F,$A101,总计总表!CJ:CJ)</f>
        <v>0</v>
      </c>
      <c r="CD101">
        <f>SUMIF(总计总表!$F:$F,$A101,总计总表!CK:CK)</f>
        <v>0</v>
      </c>
      <c r="CE101">
        <f>SUMIF(总计总表!$F:$F,$A101,总计总表!CL:CL)</f>
        <v>0</v>
      </c>
    </row>
    <row r="102" spans="1:83" x14ac:dyDescent="0.25">
      <c r="A102" s="24">
        <v>6820</v>
      </c>
      <c r="B102">
        <f>SUMIF(总计总表!F:F,A102,总计总表!I:I)</f>
        <v>29</v>
      </c>
      <c r="C102">
        <f>SUMIF(总计总表!F:F,A102,总计总表!J:J)</f>
        <v>289.70999999999998</v>
      </c>
      <c r="D102">
        <f>SUMIF(总计总表!$F:$F,$A102,总计总表!K:K)</f>
        <v>9.98</v>
      </c>
      <c r="E102">
        <f>SUMIF(总计总表!$F:$F,$A102,总计总表!L:L)</f>
        <v>0</v>
      </c>
      <c r="F102">
        <f>SUMIF(总计总表!$F:$F,$A102,总计总表!M:M)</f>
        <v>-0.4</v>
      </c>
      <c r="G102">
        <f>SUMIF(总计总表!$F:$F,$A102,总计总表!N:N)</f>
        <v>3.27</v>
      </c>
      <c r="H102">
        <f>SUMIF(总计总表!$F:$F,$A102,总计总表!O:O)</f>
        <v>-3.27</v>
      </c>
      <c r="I102">
        <f>SUMIF(总计总表!$F:$F,$A102,总计总表!P:P)</f>
        <v>-49.219999999999992</v>
      </c>
      <c r="J102">
        <f>SUMIF(总计总表!$F:$F,$A102,总计总表!Q:Q)</f>
        <v>-114.09000000000002</v>
      </c>
      <c r="K102">
        <f>SUMIF(总计总表!$F:$F,$A102,总计总表!R:R)</f>
        <v>0</v>
      </c>
      <c r="L102">
        <f>SUMIF(总计总表!$F:$F,$A102,总计总表!S:S)</f>
        <v>0</v>
      </c>
      <c r="M102">
        <f>SUMIF(总计总表!$F:$F,$A102,总计总表!T:T)</f>
        <v>135.98000000000002</v>
      </c>
      <c r="N102">
        <f>SUMIF(总计总表!$F:$F,$A102,总计总表!U:U)</f>
        <v>4</v>
      </c>
      <c r="O102">
        <f>SUMIF(总计总表!$F:$F,$A102,总计总表!V:V)</f>
        <v>-39.96</v>
      </c>
      <c r="P102">
        <f>SUMIF(总计总表!$F:$F,$A102,总计总表!W:W)</f>
        <v>0</v>
      </c>
      <c r="Q102">
        <f>SUMIF(总计总表!$F:$F,$A102,总计总表!X:X)</f>
        <v>0</v>
      </c>
      <c r="R102">
        <f>SUMIF(总计总表!$F:$F,$A102,总计总表!Y:Y)</f>
        <v>0</v>
      </c>
      <c r="S102">
        <f>SUMIF(总计总表!$F:$F,$A102,总计总表!Z:Z)</f>
        <v>0</v>
      </c>
      <c r="T102">
        <f>SUMIF(总计总表!$F:$F,$A102,总计总表!AA:AA)</f>
        <v>0</v>
      </c>
      <c r="U102">
        <f>SUMIF(总计总表!$F:$F,$A102,总计总表!AB:AB)</f>
        <v>5.44</v>
      </c>
      <c r="V102">
        <f>SUMIF(总计总表!$F:$F,$A102,总计总表!AC:AC)</f>
        <v>0</v>
      </c>
      <c r="W102">
        <f>SUMIF(总计总表!$F:$F,$A102,总计总表!AD:AD)</f>
        <v>0</v>
      </c>
      <c r="X102">
        <f>SUMIF(总计总表!$F:$F,$A102,总计总表!AE:AE)</f>
        <v>0</v>
      </c>
      <c r="Y102">
        <f>SUMIF(总计总表!$F:$F,$A102,总计总表!AF:AF)</f>
        <v>-34.520000000000003</v>
      </c>
      <c r="Z102">
        <f>SUMIF(总计总表!$F:$F,$A102,总计总表!AG:AG)</f>
        <v>0</v>
      </c>
      <c r="AA102">
        <f>SUMIF(总计总表!$F:$F,$A102,总计总表!AH:AH)</f>
        <v>0</v>
      </c>
      <c r="AB102">
        <f>SUMIF(总计总表!$F:$F,$A102,总计总表!AI:AI)</f>
        <v>0</v>
      </c>
      <c r="AC102">
        <f>SUMIF(总计总表!$F:$F,$A102,总计总表!AJ:AJ)</f>
        <v>0</v>
      </c>
      <c r="AD102">
        <f>SUMIF(总计总表!$F:$F,$A102,总计总表!AK:AK)</f>
        <v>0</v>
      </c>
      <c r="AE102">
        <f>SUMIF(总计总表!$F:$F,$A102,总计总表!AL:AL)</f>
        <v>0</v>
      </c>
      <c r="AF102">
        <f>SUMIF(总计总表!$F:$F,$A102,总计总表!AM:AM)</f>
        <v>0</v>
      </c>
      <c r="AG102">
        <f>SUMIF(总计总表!$F:$F,$A102,总计总表!AN:AN)</f>
        <v>0</v>
      </c>
      <c r="AH102">
        <f>SUMIF(总计总表!$F:$F,$A102,总计总表!AO:AO)</f>
        <v>0</v>
      </c>
      <c r="AI102">
        <f>SUMIF(总计总表!$F:$F,$A102,总计总表!AP:AP)</f>
        <v>0</v>
      </c>
      <c r="AJ102">
        <f>SUMIF(总计总表!$F:$F,$A102,总计总表!AQ:AQ)</f>
        <v>0</v>
      </c>
      <c r="AK102">
        <f>SUMIF(总计总表!$F:$F,$A102,总计总表!AR:AR)</f>
        <v>4.7</v>
      </c>
      <c r="AL102">
        <f>SUMIF(总计总表!$F:$F,$A102,总计总表!AS:AS)</f>
        <v>0</v>
      </c>
      <c r="AM102">
        <f>SUMIF(总计总表!$F:$F,$A102,总计总表!AT:AT)</f>
        <v>0</v>
      </c>
      <c r="AN102">
        <f>SUMIF(总计总表!$F:$F,$A102,总计总表!AU:AU)</f>
        <v>0</v>
      </c>
      <c r="AO102">
        <f>SUMIF(总计总表!$F:$F,$A102,总计总表!AV:AV)</f>
        <v>-14.36</v>
      </c>
      <c r="AP102">
        <f>SUMIF(总计总表!$F:$F,$A102,总计总表!AW:AW)</f>
        <v>0</v>
      </c>
      <c r="AQ102">
        <f>SUMIF(总计总表!$F:$F,$A102,总计总表!AX:AX)</f>
        <v>-2.4988000000000001</v>
      </c>
      <c r="AR102">
        <f>SUMIF(总计总表!$F:$F,$A102,总计总表!AY:AY)</f>
        <v>0</v>
      </c>
      <c r="AS102">
        <f>SUMIF(总计总表!$F:$F,$A102,总计总表!AZ:AZ)</f>
        <v>0</v>
      </c>
      <c r="AT102">
        <f>SUMIF(总计总表!$F:$F,$A102,总计总表!BA:BA)</f>
        <v>0</v>
      </c>
      <c r="AU102">
        <f>SUMIF(总计总表!$F:$F,$A102,总计总表!BB:BB)</f>
        <v>0</v>
      </c>
      <c r="AV102">
        <f>SUMIF(总计总表!$F:$F,$A102,总计总表!BC:BC)</f>
        <v>0</v>
      </c>
      <c r="AW102">
        <f>SUMIF(总计总表!$F:$F,$A102,总计总表!BD:BD)</f>
        <v>0</v>
      </c>
      <c r="AX102">
        <f>SUMIF(总计总表!$F:$F,$A102,总计总表!BE:BE)</f>
        <v>0</v>
      </c>
      <c r="AY102">
        <f>SUMIF(总计总表!$F:$F,$A102,总计总表!BF:BF)</f>
        <v>89.301200000000009</v>
      </c>
      <c r="AZ102">
        <f>SUMIF(总计总表!$F:$F,$A102,总计总表!BG:BG)</f>
        <v>2.3221443109776447</v>
      </c>
      <c r="BA102">
        <f>SUMIF(总计总表!$F:$F,$A102,总计总表!BH:BH)</f>
        <v>580.45780000000013</v>
      </c>
      <c r="BB102">
        <f>SUMIF(总计总表!$F:$F,$A102,总计总表!BI:BI)</f>
        <v>0</v>
      </c>
      <c r="BC102">
        <f>SUMIF(总计总表!$F:$F,$A102,总计总表!BJ:BJ)</f>
        <v>0</v>
      </c>
      <c r="BD102">
        <f>SUMIF(总计总表!$F:$F,$A102,总计总表!BK:BK)</f>
        <v>0</v>
      </c>
      <c r="BE102">
        <f>SUMIF(总计总表!$F:$F,$A102,总计总表!BL:BL)</f>
        <v>0</v>
      </c>
      <c r="BF102">
        <f>SUMIF(总计总表!$F:$F,$A102,总计总表!BM:BM)</f>
        <v>0</v>
      </c>
      <c r="BG102">
        <f>SUMIF(总计总表!$F:$F,$A102,总计总表!BN:BN)</f>
        <v>0</v>
      </c>
      <c r="BH102">
        <f>SUMIF(总计总表!$F:$F,$A102,总计总表!BO:BO)</f>
        <v>0</v>
      </c>
      <c r="BI102">
        <f>SUMIF(总计总表!$F:$F,$A102,总计总表!BP:BP)</f>
        <v>0</v>
      </c>
      <c r="BJ102">
        <f>SUMIF(总计总表!$F:$F,$A102,总计总表!BQ:BQ)</f>
        <v>580.45780000000013</v>
      </c>
      <c r="BK102">
        <f>SUMIF(总计总表!$F:$F,$A102,总计总表!BR:BR)</f>
        <v>0</v>
      </c>
      <c r="BL102">
        <f>SUMIF(总计总表!$F:$F,$A102,总计总表!BS:BS)</f>
        <v>0</v>
      </c>
      <c r="BM102">
        <f>SUMIF(总计总表!$F:$F,$A102,总计总表!BT:BT)</f>
        <v>0</v>
      </c>
      <c r="BN102">
        <f>SUMIF(总计总表!$F:$F,$A102,总计总表!BU:BU)</f>
        <v>0</v>
      </c>
      <c r="BO102">
        <f>SUMIF(总计总表!$F:$F,$A102,总计总表!BV:BV)</f>
        <v>0</v>
      </c>
      <c r="BP102">
        <f>SUMIF(总计总表!$F:$F,$A102,总计总表!BW:BW)</f>
        <v>261</v>
      </c>
      <c r="BQ102">
        <f>SUMIF(总计总表!$F:$F,$A102,总计总表!BX:BX)</f>
        <v>384.54</v>
      </c>
      <c r="BR102">
        <f>SUMIF(总计总表!$F:$F,$A102,总计总表!BY:BY)</f>
        <v>0</v>
      </c>
      <c r="BS102">
        <f>SUMIF(总计总表!$F:$F,$A102,总计总表!BZ:BZ)</f>
        <v>0</v>
      </c>
      <c r="BT102">
        <f>SUMIF(总计总表!$F:$F,$A102,总计总表!CA:CA)</f>
        <v>0</v>
      </c>
      <c r="BU102">
        <f>SUMIF(总计总表!$F:$F,$A102,总计总表!CB:CB)</f>
        <v>0</v>
      </c>
      <c r="BV102">
        <f>SUMIF(总计总表!$F:$F,$A102,总计总表!CC:CC)</f>
        <v>-65.082199999999872</v>
      </c>
      <c r="BW102">
        <f>SUMIF(总计总表!$F:$F,$A102,总计总表!CD:CD)</f>
        <v>-7.7486088652755164E-2</v>
      </c>
      <c r="BX102">
        <f>SUMIF(总计总表!$F:$F,$A102,总计总表!CE:CE)</f>
        <v>-0.22603590146750457</v>
      </c>
      <c r="BY102">
        <f>SUMIF(总计总表!$F:$F,$A102,总计总表!CF:CF)</f>
        <v>0</v>
      </c>
      <c r="BZ102">
        <f>SUMIF(总计总表!$F:$F,$A102,总计总表!CG:CG)</f>
        <v>0</v>
      </c>
      <c r="CA102">
        <f>SUMIF(总计总表!$F:$F,$A102,总计总表!CH:CH)</f>
        <v>0</v>
      </c>
      <c r="CB102">
        <f>SUMIF(总计总表!$F:$F,$A102,总计总表!CI:CI)</f>
        <v>0</v>
      </c>
      <c r="CC102">
        <f>SUMIF(总计总表!$F:$F,$A102,总计总表!CJ:CJ)</f>
        <v>0</v>
      </c>
      <c r="CD102">
        <f>SUMIF(总计总表!$F:$F,$A102,总计总表!CK:CK)</f>
        <v>0</v>
      </c>
      <c r="CE102">
        <f>SUMIF(总计总表!$F:$F,$A102,总计总表!CL:CL)</f>
        <v>0</v>
      </c>
    </row>
    <row r="103" spans="1:83" x14ac:dyDescent="0.25">
      <c r="A103" s="24">
        <v>6840</v>
      </c>
      <c r="B103">
        <f>SUMIF(总计总表!F:F,A103,总计总表!I:I)</f>
        <v>0</v>
      </c>
      <c r="C103">
        <f>SUMIF(总计总表!F:F,A103,总计总表!J:J)</f>
        <v>0</v>
      </c>
      <c r="D103">
        <f>SUMIF(总计总表!$F:$F,$A103,总计总表!K:K)</f>
        <v>0</v>
      </c>
      <c r="E103">
        <f>SUMIF(总计总表!$F:$F,$A103,总计总表!L:L)</f>
        <v>0</v>
      </c>
      <c r="F103">
        <f>SUMIF(总计总表!$F:$F,$A103,总计总表!M:M)</f>
        <v>0</v>
      </c>
      <c r="G103">
        <f>SUMIF(总计总表!$F:$F,$A103,总计总表!N:N)</f>
        <v>0</v>
      </c>
      <c r="H103">
        <f>SUMIF(总计总表!$F:$F,$A103,总计总表!O:O)</f>
        <v>0</v>
      </c>
      <c r="I103">
        <f>SUMIF(总计总表!$F:$F,$A103,总计总表!P:P)</f>
        <v>0</v>
      </c>
      <c r="J103">
        <f>SUMIF(总计总表!$F:$F,$A103,总计总表!Q:Q)</f>
        <v>0</v>
      </c>
      <c r="K103">
        <f>SUMIF(总计总表!$F:$F,$A103,总计总表!R:R)</f>
        <v>0</v>
      </c>
      <c r="L103">
        <f>SUMIF(总计总表!$F:$F,$A103,总计总表!S:S)</f>
        <v>0</v>
      </c>
      <c r="M103">
        <f>SUMIF(总计总表!$F:$F,$A103,总计总表!T:T)</f>
        <v>0</v>
      </c>
      <c r="N103">
        <f>SUMIF(总计总表!$F:$F,$A103,总计总表!U:U)</f>
        <v>0</v>
      </c>
      <c r="O103">
        <f>SUMIF(总计总表!$F:$F,$A103,总计总表!V:V)</f>
        <v>0</v>
      </c>
      <c r="P103">
        <f>SUMIF(总计总表!$F:$F,$A103,总计总表!W:W)</f>
        <v>0</v>
      </c>
      <c r="Q103">
        <f>SUMIF(总计总表!$F:$F,$A103,总计总表!X:X)</f>
        <v>0</v>
      </c>
      <c r="R103">
        <f>SUMIF(总计总表!$F:$F,$A103,总计总表!Y:Y)</f>
        <v>0</v>
      </c>
      <c r="S103">
        <f>SUMIF(总计总表!$F:$F,$A103,总计总表!Z:Z)</f>
        <v>0</v>
      </c>
      <c r="T103">
        <f>SUMIF(总计总表!$F:$F,$A103,总计总表!AA:AA)</f>
        <v>0</v>
      </c>
      <c r="U103">
        <f>SUMIF(总计总表!$F:$F,$A103,总计总表!AB:AB)</f>
        <v>0</v>
      </c>
      <c r="V103">
        <f>SUMIF(总计总表!$F:$F,$A103,总计总表!AC:AC)</f>
        <v>0</v>
      </c>
      <c r="W103">
        <f>SUMIF(总计总表!$F:$F,$A103,总计总表!AD:AD)</f>
        <v>0</v>
      </c>
      <c r="X103">
        <f>SUMIF(总计总表!$F:$F,$A103,总计总表!AE:AE)</f>
        <v>0</v>
      </c>
      <c r="Y103">
        <f>SUMIF(总计总表!$F:$F,$A103,总计总表!AF:AF)</f>
        <v>0</v>
      </c>
      <c r="Z103">
        <f>SUMIF(总计总表!$F:$F,$A103,总计总表!AG:AG)</f>
        <v>0</v>
      </c>
      <c r="AA103">
        <f>SUMIF(总计总表!$F:$F,$A103,总计总表!AH:AH)</f>
        <v>0</v>
      </c>
      <c r="AB103">
        <f>SUMIF(总计总表!$F:$F,$A103,总计总表!AI:AI)</f>
        <v>0</v>
      </c>
      <c r="AC103">
        <f>SUMIF(总计总表!$F:$F,$A103,总计总表!AJ:AJ)</f>
        <v>0</v>
      </c>
      <c r="AD103">
        <f>SUMIF(总计总表!$F:$F,$A103,总计总表!AK:AK)</f>
        <v>0</v>
      </c>
      <c r="AE103">
        <f>SUMIF(总计总表!$F:$F,$A103,总计总表!AL:AL)</f>
        <v>0</v>
      </c>
      <c r="AF103">
        <f>SUMIF(总计总表!$F:$F,$A103,总计总表!AM:AM)</f>
        <v>0</v>
      </c>
      <c r="AG103">
        <f>SUMIF(总计总表!$F:$F,$A103,总计总表!AN:AN)</f>
        <v>0</v>
      </c>
      <c r="AH103">
        <f>SUMIF(总计总表!$F:$F,$A103,总计总表!AO:AO)</f>
        <v>0</v>
      </c>
      <c r="AI103">
        <f>SUMIF(总计总表!$F:$F,$A103,总计总表!AP:AP)</f>
        <v>0</v>
      </c>
      <c r="AJ103">
        <f>SUMIF(总计总表!$F:$F,$A103,总计总表!AQ:AQ)</f>
        <v>0</v>
      </c>
      <c r="AK103">
        <f>SUMIF(总计总表!$F:$F,$A103,总计总表!AR:AR)</f>
        <v>0</v>
      </c>
      <c r="AL103">
        <f>SUMIF(总计总表!$F:$F,$A103,总计总表!AS:AS)</f>
        <v>0</v>
      </c>
      <c r="AM103">
        <f>SUMIF(总计总表!$F:$F,$A103,总计总表!AT:AT)</f>
        <v>0</v>
      </c>
      <c r="AN103">
        <f>SUMIF(总计总表!$F:$F,$A103,总计总表!AU:AU)</f>
        <v>0</v>
      </c>
      <c r="AO103">
        <f>SUMIF(总计总表!$F:$F,$A103,总计总表!AV:AV)</f>
        <v>0</v>
      </c>
      <c r="AP103">
        <f>SUMIF(总计总表!$F:$F,$A103,总计总表!AW:AW)</f>
        <v>0</v>
      </c>
      <c r="AQ103">
        <f>SUMIF(总计总表!$F:$F,$A103,总计总表!AX:AX)</f>
        <v>-0.1351</v>
      </c>
      <c r="AR103">
        <f>SUMIF(总计总表!$F:$F,$A103,总计总表!AY:AY)</f>
        <v>0</v>
      </c>
      <c r="AS103">
        <f>SUMIF(总计总表!$F:$F,$A103,总计总表!AZ:AZ)</f>
        <v>-0.3</v>
      </c>
      <c r="AT103">
        <f>SUMIF(总计总表!$F:$F,$A103,总计总表!BA:BA)</f>
        <v>0</v>
      </c>
      <c r="AU103">
        <f>SUMIF(总计总表!$F:$F,$A103,总计总表!BB:BB)</f>
        <v>0</v>
      </c>
      <c r="AV103">
        <f>SUMIF(总计总表!$F:$F,$A103,总计总表!BC:BC)</f>
        <v>0</v>
      </c>
      <c r="AW103">
        <f>SUMIF(总计总表!$F:$F,$A103,总计总表!BD:BD)</f>
        <v>0</v>
      </c>
      <c r="AX103">
        <f>SUMIF(总计总表!$F:$F,$A103,总计总表!BE:BE)</f>
        <v>0</v>
      </c>
      <c r="AY103">
        <f>SUMIF(总计总表!$F:$F,$A103,总计总表!BF:BF)</f>
        <v>-0.43509999999999999</v>
      </c>
      <c r="AZ103">
        <f>SUMIF(总计总表!$F:$F,$A103,总计总表!BG:BG)</f>
        <v>0</v>
      </c>
      <c r="BA103">
        <f>SUMIF(总计总表!$F:$F,$A103,总计总表!BH:BH)</f>
        <v>-2.8281499999999999</v>
      </c>
      <c r="BB103">
        <f>SUMIF(总计总表!$F:$F,$A103,总计总表!BI:BI)</f>
        <v>0</v>
      </c>
      <c r="BC103">
        <f>SUMIF(总计总表!$F:$F,$A103,总计总表!BJ:BJ)</f>
        <v>0</v>
      </c>
      <c r="BD103">
        <f>SUMIF(总计总表!$F:$F,$A103,总计总表!BK:BK)</f>
        <v>0</v>
      </c>
      <c r="BE103">
        <f>SUMIF(总计总表!$F:$F,$A103,总计总表!BL:BL)</f>
        <v>0</v>
      </c>
      <c r="BF103">
        <f>SUMIF(总计总表!$F:$F,$A103,总计总表!BM:BM)</f>
        <v>0</v>
      </c>
      <c r="BG103">
        <f>SUMIF(总计总表!$F:$F,$A103,总计总表!BN:BN)</f>
        <v>0</v>
      </c>
      <c r="BH103">
        <f>SUMIF(总计总表!$F:$F,$A103,总计总表!BO:BO)</f>
        <v>0</v>
      </c>
      <c r="BI103">
        <f>SUMIF(总计总表!$F:$F,$A103,总计总表!BP:BP)</f>
        <v>0</v>
      </c>
      <c r="BJ103">
        <f>SUMIF(总计总表!$F:$F,$A103,总计总表!BQ:BQ)</f>
        <v>-2.8281499999999999</v>
      </c>
      <c r="BK103">
        <f>SUMIF(总计总表!$F:$F,$A103,总计总表!BR:BR)</f>
        <v>0</v>
      </c>
      <c r="BL103">
        <f>SUMIF(总计总表!$F:$F,$A103,总计总表!BS:BS)</f>
        <v>0</v>
      </c>
      <c r="BM103">
        <f>SUMIF(总计总表!$F:$F,$A103,总计总表!BT:BT)</f>
        <v>0</v>
      </c>
      <c r="BN103">
        <f>SUMIF(总计总表!$F:$F,$A103,总计总表!BU:BU)</f>
        <v>0</v>
      </c>
      <c r="BO103">
        <f>SUMIF(总计总表!$F:$F,$A103,总计总表!BV:BV)</f>
        <v>0</v>
      </c>
      <c r="BP103">
        <f>SUMIF(总计总表!$F:$F,$A103,总计总表!BW:BW)</f>
        <v>0</v>
      </c>
      <c r="BQ103">
        <f>SUMIF(总计总表!$F:$F,$A103,总计总表!BX:BX)</f>
        <v>0</v>
      </c>
      <c r="BR103">
        <f>SUMIF(总计总表!$F:$F,$A103,总计总表!BY:BY)</f>
        <v>0</v>
      </c>
      <c r="BS103">
        <f>SUMIF(总计总表!$F:$F,$A103,总计总表!BZ:BZ)</f>
        <v>0</v>
      </c>
      <c r="BT103">
        <f>SUMIF(总计总表!$F:$F,$A103,总计总表!CA:CA)</f>
        <v>0</v>
      </c>
      <c r="BU103">
        <f>SUMIF(总计总表!$F:$F,$A103,总计总表!CB:CB)</f>
        <v>0</v>
      </c>
      <c r="BV103">
        <f>SUMIF(总计总表!$F:$F,$A103,总计总表!CC:CC)</f>
        <v>-2.8281499999999999</v>
      </c>
      <c r="BW103">
        <f>SUMIF(总计总表!$F:$F,$A103,总计总表!CD:CD)</f>
        <v>0</v>
      </c>
      <c r="BX103">
        <f>SUMIF(总计总表!$F:$F,$A103,总计总表!CE:CE)</f>
        <v>0</v>
      </c>
      <c r="BY103">
        <f>SUMIF(总计总表!$F:$F,$A103,总计总表!CF:CF)</f>
        <v>0</v>
      </c>
      <c r="BZ103">
        <f>SUMIF(总计总表!$F:$F,$A103,总计总表!CG:CG)</f>
        <v>0</v>
      </c>
      <c r="CA103">
        <f>SUMIF(总计总表!$F:$F,$A103,总计总表!CH:CH)</f>
        <v>0</v>
      </c>
      <c r="CB103">
        <f>SUMIF(总计总表!$F:$F,$A103,总计总表!CI:CI)</f>
        <v>0</v>
      </c>
      <c r="CC103">
        <f>SUMIF(总计总表!$F:$F,$A103,总计总表!CJ:CJ)</f>
        <v>0</v>
      </c>
      <c r="CD103">
        <f>SUMIF(总计总表!$F:$F,$A103,总计总表!CK:CK)</f>
        <v>0</v>
      </c>
      <c r="CE103">
        <f>SUMIF(总计总表!$F:$F,$A103,总计总表!CL:CL)</f>
        <v>0</v>
      </c>
    </row>
    <row r="104" spans="1:83" x14ac:dyDescent="0.25">
      <c r="A104" s="24">
        <v>6841</v>
      </c>
      <c r="B104">
        <f>SUMIF(总计总表!F:F,A104,总计总表!I:I)</f>
        <v>0</v>
      </c>
      <c r="C104">
        <f>SUMIF(总计总表!F:F,A104,总计总表!J:J)</f>
        <v>0</v>
      </c>
      <c r="D104">
        <f>SUMIF(总计总表!$F:$F,$A104,总计总表!K:K)</f>
        <v>0</v>
      </c>
      <c r="E104">
        <f>SUMIF(总计总表!$F:$F,$A104,总计总表!L:L)</f>
        <v>0</v>
      </c>
      <c r="F104">
        <f>SUMIF(总计总表!$F:$F,$A104,总计总表!M:M)</f>
        <v>0</v>
      </c>
      <c r="G104">
        <f>SUMIF(总计总表!$F:$F,$A104,总计总表!N:N)</f>
        <v>0</v>
      </c>
      <c r="H104">
        <f>SUMIF(总计总表!$F:$F,$A104,总计总表!O:O)</f>
        <v>0</v>
      </c>
      <c r="I104">
        <f>SUMIF(总计总表!$F:$F,$A104,总计总表!P:P)</f>
        <v>0</v>
      </c>
      <c r="J104">
        <f>SUMIF(总计总表!$F:$F,$A104,总计总表!Q:Q)</f>
        <v>0</v>
      </c>
      <c r="K104">
        <f>SUMIF(总计总表!$F:$F,$A104,总计总表!R:R)</f>
        <v>0</v>
      </c>
      <c r="L104">
        <f>SUMIF(总计总表!$F:$F,$A104,总计总表!S:S)</f>
        <v>0</v>
      </c>
      <c r="M104">
        <f>SUMIF(总计总表!$F:$F,$A104,总计总表!T:T)</f>
        <v>0</v>
      </c>
      <c r="N104">
        <f>SUMIF(总计总表!$F:$F,$A104,总计总表!U:U)</f>
        <v>0</v>
      </c>
      <c r="O104">
        <f>SUMIF(总计总表!$F:$F,$A104,总计总表!V:V)</f>
        <v>0</v>
      </c>
      <c r="P104">
        <f>SUMIF(总计总表!$F:$F,$A104,总计总表!W:W)</f>
        <v>0</v>
      </c>
      <c r="Q104">
        <f>SUMIF(总计总表!$F:$F,$A104,总计总表!X:X)</f>
        <v>0</v>
      </c>
      <c r="R104">
        <f>SUMIF(总计总表!$F:$F,$A104,总计总表!Y:Y)</f>
        <v>0</v>
      </c>
      <c r="S104">
        <f>SUMIF(总计总表!$F:$F,$A104,总计总表!Z:Z)</f>
        <v>0</v>
      </c>
      <c r="T104">
        <f>SUMIF(总计总表!$F:$F,$A104,总计总表!AA:AA)</f>
        <v>0</v>
      </c>
      <c r="U104">
        <f>SUMIF(总计总表!$F:$F,$A104,总计总表!AB:AB)</f>
        <v>0</v>
      </c>
      <c r="V104">
        <f>SUMIF(总计总表!$F:$F,$A104,总计总表!AC:AC)</f>
        <v>0</v>
      </c>
      <c r="W104">
        <f>SUMIF(总计总表!$F:$F,$A104,总计总表!AD:AD)</f>
        <v>0</v>
      </c>
      <c r="X104">
        <f>SUMIF(总计总表!$F:$F,$A104,总计总表!AE:AE)</f>
        <v>0</v>
      </c>
      <c r="Y104">
        <f>SUMIF(总计总表!$F:$F,$A104,总计总表!AF:AF)</f>
        <v>0</v>
      </c>
      <c r="Z104">
        <f>SUMIF(总计总表!$F:$F,$A104,总计总表!AG:AG)</f>
        <v>0</v>
      </c>
      <c r="AA104">
        <f>SUMIF(总计总表!$F:$F,$A104,总计总表!AH:AH)</f>
        <v>0</v>
      </c>
      <c r="AB104">
        <f>SUMIF(总计总表!$F:$F,$A104,总计总表!AI:AI)</f>
        <v>0</v>
      </c>
      <c r="AC104">
        <f>SUMIF(总计总表!$F:$F,$A104,总计总表!AJ:AJ)</f>
        <v>0</v>
      </c>
      <c r="AD104">
        <f>SUMIF(总计总表!$F:$F,$A104,总计总表!AK:AK)</f>
        <v>0</v>
      </c>
      <c r="AE104">
        <f>SUMIF(总计总表!$F:$F,$A104,总计总表!AL:AL)</f>
        <v>0</v>
      </c>
      <c r="AF104">
        <f>SUMIF(总计总表!$F:$F,$A104,总计总表!AM:AM)</f>
        <v>0</v>
      </c>
      <c r="AG104">
        <f>SUMIF(总计总表!$F:$F,$A104,总计总表!AN:AN)</f>
        <v>0</v>
      </c>
      <c r="AH104">
        <f>SUMIF(总计总表!$F:$F,$A104,总计总表!AO:AO)</f>
        <v>0</v>
      </c>
      <c r="AI104">
        <f>SUMIF(总计总表!$F:$F,$A104,总计总表!AP:AP)</f>
        <v>0</v>
      </c>
      <c r="AJ104">
        <f>SUMIF(总计总表!$F:$F,$A104,总计总表!AQ:AQ)</f>
        <v>0</v>
      </c>
      <c r="AK104">
        <f>SUMIF(总计总表!$F:$F,$A104,总计总表!AR:AR)</f>
        <v>0</v>
      </c>
      <c r="AL104">
        <f>SUMIF(总计总表!$F:$F,$A104,总计总表!AS:AS)</f>
        <v>0</v>
      </c>
      <c r="AM104">
        <f>SUMIF(总计总表!$F:$F,$A104,总计总表!AT:AT)</f>
        <v>0</v>
      </c>
      <c r="AN104">
        <f>SUMIF(总计总表!$F:$F,$A104,总计总表!AU:AU)</f>
        <v>0</v>
      </c>
      <c r="AO104">
        <f>SUMIF(总计总表!$F:$F,$A104,总计总表!AV:AV)</f>
        <v>0</v>
      </c>
      <c r="AP104">
        <f>SUMIF(总计总表!$F:$F,$A104,总计总表!AW:AW)</f>
        <v>0</v>
      </c>
      <c r="AQ104">
        <f>SUMIF(总计总表!$F:$F,$A104,总计总表!AX:AX)</f>
        <v>0</v>
      </c>
      <c r="AR104">
        <f>SUMIF(总计总表!$F:$F,$A104,总计总表!AY:AY)</f>
        <v>0</v>
      </c>
      <c r="AS104">
        <f>SUMIF(总计总表!$F:$F,$A104,总计总表!AZ:AZ)</f>
        <v>0</v>
      </c>
      <c r="AT104">
        <f>SUMIF(总计总表!$F:$F,$A104,总计总表!BA:BA)</f>
        <v>0</v>
      </c>
      <c r="AU104">
        <f>SUMIF(总计总表!$F:$F,$A104,总计总表!BB:BB)</f>
        <v>0</v>
      </c>
      <c r="AV104">
        <f>SUMIF(总计总表!$F:$F,$A104,总计总表!BC:BC)</f>
        <v>0</v>
      </c>
      <c r="AW104">
        <f>SUMIF(总计总表!$F:$F,$A104,总计总表!BD:BD)</f>
        <v>0</v>
      </c>
      <c r="AX104">
        <f>SUMIF(总计总表!$F:$F,$A104,总计总表!BE:BE)</f>
        <v>0</v>
      </c>
      <c r="AY104">
        <f>SUMIF(总计总表!$F:$F,$A104,总计总表!BF:BF)</f>
        <v>0</v>
      </c>
      <c r="AZ104">
        <f>SUMIF(总计总表!$F:$F,$A104,总计总表!BG:BG)</f>
        <v>0</v>
      </c>
      <c r="BA104">
        <f>SUMIF(总计总表!$F:$F,$A104,总计总表!BH:BH)</f>
        <v>0</v>
      </c>
      <c r="BB104">
        <f>SUMIF(总计总表!$F:$F,$A104,总计总表!BI:BI)</f>
        <v>0</v>
      </c>
      <c r="BC104">
        <f>SUMIF(总计总表!$F:$F,$A104,总计总表!BJ:BJ)</f>
        <v>0</v>
      </c>
      <c r="BD104">
        <f>SUMIF(总计总表!$F:$F,$A104,总计总表!BK:BK)</f>
        <v>0</v>
      </c>
      <c r="BE104">
        <f>SUMIF(总计总表!$F:$F,$A104,总计总表!BL:BL)</f>
        <v>0</v>
      </c>
      <c r="BF104">
        <f>SUMIF(总计总表!$F:$F,$A104,总计总表!BM:BM)</f>
        <v>0</v>
      </c>
      <c r="BG104">
        <f>SUMIF(总计总表!$F:$F,$A104,总计总表!BN:BN)</f>
        <v>0</v>
      </c>
      <c r="BH104">
        <f>SUMIF(总计总表!$F:$F,$A104,总计总表!BO:BO)</f>
        <v>0</v>
      </c>
      <c r="BI104">
        <f>SUMIF(总计总表!$F:$F,$A104,总计总表!BP:BP)</f>
        <v>0</v>
      </c>
      <c r="BJ104">
        <f>SUMIF(总计总表!$F:$F,$A104,总计总表!BQ:BQ)</f>
        <v>0</v>
      </c>
      <c r="BK104">
        <f>SUMIF(总计总表!$F:$F,$A104,总计总表!BR:BR)</f>
        <v>0</v>
      </c>
      <c r="BL104">
        <f>SUMIF(总计总表!$F:$F,$A104,总计总表!BS:BS)</f>
        <v>0</v>
      </c>
      <c r="BM104">
        <f>SUMIF(总计总表!$F:$F,$A104,总计总表!BT:BT)</f>
        <v>0</v>
      </c>
      <c r="BN104">
        <f>SUMIF(总计总表!$F:$F,$A104,总计总表!BU:BU)</f>
        <v>0</v>
      </c>
      <c r="BO104">
        <f>SUMIF(总计总表!$F:$F,$A104,总计总表!BV:BV)</f>
        <v>0</v>
      </c>
      <c r="BP104">
        <f>SUMIF(总计总表!$F:$F,$A104,总计总表!BW:BW)</f>
        <v>0</v>
      </c>
      <c r="BQ104">
        <f>SUMIF(总计总表!$F:$F,$A104,总计总表!BX:BX)</f>
        <v>0</v>
      </c>
      <c r="BR104">
        <f>SUMIF(总计总表!$F:$F,$A104,总计总表!BY:BY)</f>
        <v>0</v>
      </c>
      <c r="BS104">
        <f>SUMIF(总计总表!$F:$F,$A104,总计总表!BZ:BZ)</f>
        <v>0</v>
      </c>
      <c r="BT104">
        <f>SUMIF(总计总表!$F:$F,$A104,总计总表!CA:CA)</f>
        <v>0</v>
      </c>
      <c r="BU104">
        <f>SUMIF(总计总表!$F:$F,$A104,总计总表!CB:CB)</f>
        <v>0</v>
      </c>
      <c r="BV104">
        <f>SUMIF(总计总表!$F:$F,$A104,总计总表!CC:CC)</f>
        <v>0</v>
      </c>
      <c r="BW104">
        <f>SUMIF(总计总表!$F:$F,$A104,总计总表!CD:CD)</f>
        <v>0</v>
      </c>
      <c r="BX104">
        <f>SUMIF(总计总表!$F:$F,$A104,总计总表!CE:CE)</f>
        <v>0</v>
      </c>
      <c r="BY104">
        <f>SUMIF(总计总表!$F:$F,$A104,总计总表!CF:CF)</f>
        <v>0</v>
      </c>
      <c r="BZ104">
        <f>SUMIF(总计总表!$F:$F,$A104,总计总表!CG:CG)</f>
        <v>0</v>
      </c>
      <c r="CA104">
        <f>SUMIF(总计总表!$F:$F,$A104,总计总表!CH:CH)</f>
        <v>0</v>
      </c>
      <c r="CB104">
        <f>SUMIF(总计总表!$F:$F,$A104,总计总表!CI:CI)</f>
        <v>0</v>
      </c>
      <c r="CC104">
        <f>SUMIF(总计总表!$F:$F,$A104,总计总表!CJ:CJ)</f>
        <v>0</v>
      </c>
      <c r="CD104">
        <f>SUMIF(总计总表!$F:$F,$A104,总计总表!CK:CK)</f>
        <v>0</v>
      </c>
      <c r="CE104">
        <f>SUMIF(总计总表!$F:$F,$A104,总计总表!CL:CL)</f>
        <v>0</v>
      </c>
    </row>
    <row r="105" spans="1:83" x14ac:dyDescent="0.25">
      <c r="A105" s="24">
        <v>6843</v>
      </c>
      <c r="B105">
        <f>SUMIF(总计总表!F:F,A105,总计总表!I:I)</f>
        <v>0</v>
      </c>
      <c r="C105">
        <f>SUMIF(总计总表!F:F,A105,总计总表!J:J)</f>
        <v>0</v>
      </c>
      <c r="D105">
        <f>SUMIF(总计总表!$F:$F,$A105,总计总表!K:K)</f>
        <v>0</v>
      </c>
      <c r="E105">
        <f>SUMIF(总计总表!$F:$F,$A105,总计总表!L:L)</f>
        <v>0</v>
      </c>
      <c r="F105">
        <f>SUMIF(总计总表!$F:$F,$A105,总计总表!M:M)</f>
        <v>0</v>
      </c>
      <c r="G105">
        <f>SUMIF(总计总表!$F:$F,$A105,总计总表!N:N)</f>
        <v>0</v>
      </c>
      <c r="H105">
        <f>SUMIF(总计总表!$F:$F,$A105,总计总表!O:O)</f>
        <v>0</v>
      </c>
      <c r="I105">
        <f>SUMIF(总计总表!$F:$F,$A105,总计总表!P:P)</f>
        <v>0</v>
      </c>
      <c r="J105">
        <f>SUMIF(总计总表!$F:$F,$A105,总计总表!Q:Q)</f>
        <v>0</v>
      </c>
      <c r="K105">
        <f>SUMIF(总计总表!$F:$F,$A105,总计总表!R:R)</f>
        <v>0</v>
      </c>
      <c r="L105">
        <f>SUMIF(总计总表!$F:$F,$A105,总计总表!S:S)</f>
        <v>0</v>
      </c>
      <c r="M105">
        <f>SUMIF(总计总表!$F:$F,$A105,总计总表!T:T)</f>
        <v>0</v>
      </c>
      <c r="N105">
        <f>SUMIF(总计总表!$F:$F,$A105,总计总表!U:U)</f>
        <v>0</v>
      </c>
      <c r="O105">
        <f>SUMIF(总计总表!$F:$F,$A105,总计总表!V:V)</f>
        <v>0</v>
      </c>
      <c r="P105">
        <f>SUMIF(总计总表!$F:$F,$A105,总计总表!W:W)</f>
        <v>0</v>
      </c>
      <c r="Q105">
        <f>SUMIF(总计总表!$F:$F,$A105,总计总表!X:X)</f>
        <v>0</v>
      </c>
      <c r="R105">
        <f>SUMIF(总计总表!$F:$F,$A105,总计总表!Y:Y)</f>
        <v>0</v>
      </c>
      <c r="S105">
        <f>SUMIF(总计总表!$F:$F,$A105,总计总表!Z:Z)</f>
        <v>0</v>
      </c>
      <c r="T105">
        <f>SUMIF(总计总表!$F:$F,$A105,总计总表!AA:AA)</f>
        <v>0</v>
      </c>
      <c r="U105">
        <f>SUMIF(总计总表!$F:$F,$A105,总计总表!AB:AB)</f>
        <v>0</v>
      </c>
      <c r="V105">
        <f>SUMIF(总计总表!$F:$F,$A105,总计总表!AC:AC)</f>
        <v>0</v>
      </c>
      <c r="W105">
        <f>SUMIF(总计总表!$F:$F,$A105,总计总表!AD:AD)</f>
        <v>0</v>
      </c>
      <c r="X105">
        <f>SUMIF(总计总表!$F:$F,$A105,总计总表!AE:AE)</f>
        <v>0</v>
      </c>
      <c r="Y105">
        <f>SUMIF(总计总表!$F:$F,$A105,总计总表!AF:AF)</f>
        <v>0</v>
      </c>
      <c r="Z105">
        <f>SUMIF(总计总表!$F:$F,$A105,总计总表!AG:AG)</f>
        <v>0</v>
      </c>
      <c r="AA105">
        <f>SUMIF(总计总表!$F:$F,$A105,总计总表!AH:AH)</f>
        <v>0</v>
      </c>
      <c r="AB105">
        <f>SUMIF(总计总表!$F:$F,$A105,总计总表!AI:AI)</f>
        <v>0</v>
      </c>
      <c r="AC105">
        <f>SUMIF(总计总表!$F:$F,$A105,总计总表!AJ:AJ)</f>
        <v>0</v>
      </c>
      <c r="AD105">
        <f>SUMIF(总计总表!$F:$F,$A105,总计总表!AK:AK)</f>
        <v>0</v>
      </c>
      <c r="AE105">
        <f>SUMIF(总计总表!$F:$F,$A105,总计总表!AL:AL)</f>
        <v>0</v>
      </c>
      <c r="AF105">
        <f>SUMIF(总计总表!$F:$F,$A105,总计总表!AM:AM)</f>
        <v>0</v>
      </c>
      <c r="AG105">
        <f>SUMIF(总计总表!$F:$F,$A105,总计总表!AN:AN)</f>
        <v>0</v>
      </c>
      <c r="AH105">
        <f>SUMIF(总计总表!$F:$F,$A105,总计总表!AO:AO)</f>
        <v>0</v>
      </c>
      <c r="AI105">
        <f>SUMIF(总计总表!$F:$F,$A105,总计总表!AP:AP)</f>
        <v>0</v>
      </c>
      <c r="AJ105">
        <f>SUMIF(总计总表!$F:$F,$A105,总计总表!AQ:AQ)</f>
        <v>0</v>
      </c>
      <c r="AK105">
        <f>SUMIF(总计总表!$F:$F,$A105,总计总表!AR:AR)</f>
        <v>0</v>
      </c>
      <c r="AL105">
        <f>SUMIF(总计总表!$F:$F,$A105,总计总表!AS:AS)</f>
        <v>0</v>
      </c>
      <c r="AM105">
        <f>SUMIF(总计总表!$F:$F,$A105,总计总表!AT:AT)</f>
        <v>0</v>
      </c>
      <c r="AN105">
        <f>SUMIF(总计总表!$F:$F,$A105,总计总表!AU:AU)</f>
        <v>0</v>
      </c>
      <c r="AO105">
        <f>SUMIF(总计总表!$F:$F,$A105,总计总表!AV:AV)</f>
        <v>0</v>
      </c>
      <c r="AP105">
        <f>SUMIF(总计总表!$F:$F,$A105,总计总表!AW:AW)</f>
        <v>0</v>
      </c>
      <c r="AQ105">
        <f>SUMIF(总计总表!$F:$F,$A105,总计总表!AX:AX)</f>
        <v>-5.4399999999999997E-2</v>
      </c>
      <c r="AR105">
        <f>SUMIF(总计总表!$F:$F,$A105,总计总表!AY:AY)</f>
        <v>0</v>
      </c>
      <c r="AS105">
        <f>SUMIF(总计总表!$F:$F,$A105,总计总表!AZ:AZ)</f>
        <v>0</v>
      </c>
      <c r="AT105">
        <f>SUMIF(总计总表!$F:$F,$A105,总计总表!BA:BA)</f>
        <v>0</v>
      </c>
      <c r="AU105">
        <f>SUMIF(总计总表!$F:$F,$A105,总计总表!BB:BB)</f>
        <v>0</v>
      </c>
      <c r="AV105">
        <f>SUMIF(总计总表!$F:$F,$A105,总计总表!BC:BC)</f>
        <v>0</v>
      </c>
      <c r="AW105">
        <f>SUMIF(总计总表!$F:$F,$A105,总计总表!BD:BD)</f>
        <v>0</v>
      </c>
      <c r="AX105">
        <f>SUMIF(总计总表!$F:$F,$A105,总计总表!BE:BE)</f>
        <v>0</v>
      </c>
      <c r="AY105">
        <f>SUMIF(总计总表!$F:$F,$A105,总计总表!BF:BF)</f>
        <v>-5.4399999999999997E-2</v>
      </c>
      <c r="AZ105">
        <f>SUMIF(总计总表!$F:$F,$A105,总计总表!BG:BG)</f>
        <v>0</v>
      </c>
      <c r="BA105">
        <f>SUMIF(总计总表!$F:$F,$A105,总计总表!BH:BH)</f>
        <v>-0.35359999999999997</v>
      </c>
      <c r="BB105">
        <f>SUMIF(总计总表!$F:$F,$A105,总计总表!BI:BI)</f>
        <v>0</v>
      </c>
      <c r="BC105">
        <f>SUMIF(总计总表!$F:$F,$A105,总计总表!BJ:BJ)</f>
        <v>0</v>
      </c>
      <c r="BD105">
        <f>SUMIF(总计总表!$F:$F,$A105,总计总表!BK:BK)</f>
        <v>0</v>
      </c>
      <c r="BE105">
        <f>SUMIF(总计总表!$F:$F,$A105,总计总表!BL:BL)</f>
        <v>0</v>
      </c>
      <c r="BF105">
        <f>SUMIF(总计总表!$F:$F,$A105,总计总表!BM:BM)</f>
        <v>0</v>
      </c>
      <c r="BG105">
        <f>SUMIF(总计总表!$F:$F,$A105,总计总表!BN:BN)</f>
        <v>0</v>
      </c>
      <c r="BH105">
        <f>SUMIF(总计总表!$F:$F,$A105,总计总表!BO:BO)</f>
        <v>0</v>
      </c>
      <c r="BI105">
        <f>SUMIF(总计总表!$F:$F,$A105,总计总表!BP:BP)</f>
        <v>0</v>
      </c>
      <c r="BJ105">
        <f>SUMIF(总计总表!$F:$F,$A105,总计总表!BQ:BQ)</f>
        <v>-0.35359999999999997</v>
      </c>
      <c r="BK105">
        <f>SUMIF(总计总表!$F:$F,$A105,总计总表!BR:BR)</f>
        <v>0</v>
      </c>
      <c r="BL105">
        <f>SUMIF(总计总表!$F:$F,$A105,总计总表!BS:BS)</f>
        <v>0</v>
      </c>
      <c r="BM105">
        <f>SUMIF(总计总表!$F:$F,$A105,总计总表!BT:BT)</f>
        <v>0</v>
      </c>
      <c r="BN105">
        <f>SUMIF(总计总表!$F:$F,$A105,总计总表!BU:BU)</f>
        <v>0</v>
      </c>
      <c r="BO105">
        <f>SUMIF(总计总表!$F:$F,$A105,总计总表!BV:BV)</f>
        <v>0</v>
      </c>
      <c r="BP105">
        <f>SUMIF(总计总表!$F:$F,$A105,总计总表!BW:BW)</f>
        <v>0</v>
      </c>
      <c r="BQ105">
        <f>SUMIF(总计总表!$F:$F,$A105,总计总表!BX:BX)</f>
        <v>0</v>
      </c>
      <c r="BR105">
        <f>SUMIF(总计总表!$F:$F,$A105,总计总表!BY:BY)</f>
        <v>0</v>
      </c>
      <c r="BS105">
        <f>SUMIF(总计总表!$F:$F,$A105,总计总表!BZ:BZ)</f>
        <v>0</v>
      </c>
      <c r="BT105">
        <f>SUMIF(总计总表!$F:$F,$A105,总计总表!CA:CA)</f>
        <v>0</v>
      </c>
      <c r="BU105">
        <f>SUMIF(总计总表!$F:$F,$A105,总计总表!CB:CB)</f>
        <v>0</v>
      </c>
      <c r="BV105">
        <f>SUMIF(总计总表!$F:$F,$A105,总计总表!CC:CC)</f>
        <v>-0.35359999999999997</v>
      </c>
      <c r="BW105">
        <f>SUMIF(总计总表!$F:$F,$A105,总计总表!CD:CD)</f>
        <v>0</v>
      </c>
      <c r="BX105">
        <f>SUMIF(总计总表!$F:$F,$A105,总计总表!CE:CE)</f>
        <v>0</v>
      </c>
      <c r="BY105">
        <f>SUMIF(总计总表!$F:$F,$A105,总计总表!CF:CF)</f>
        <v>0</v>
      </c>
      <c r="BZ105">
        <f>SUMIF(总计总表!$F:$F,$A105,总计总表!CG:CG)</f>
        <v>0</v>
      </c>
      <c r="CA105">
        <f>SUMIF(总计总表!$F:$F,$A105,总计总表!CH:CH)</f>
        <v>0</v>
      </c>
      <c r="CB105">
        <f>SUMIF(总计总表!$F:$F,$A105,总计总表!CI:CI)</f>
        <v>0</v>
      </c>
      <c r="CC105">
        <f>SUMIF(总计总表!$F:$F,$A105,总计总表!CJ:CJ)</f>
        <v>0</v>
      </c>
      <c r="CD105">
        <f>SUMIF(总计总表!$F:$F,$A105,总计总表!CK:CK)</f>
        <v>0</v>
      </c>
      <c r="CE105">
        <f>SUMIF(总计总表!$F:$F,$A105,总计总表!CL:CL)</f>
        <v>0</v>
      </c>
    </row>
    <row r="106" spans="1:83" x14ac:dyDescent="0.25">
      <c r="A106" s="24">
        <v>6852</v>
      </c>
      <c r="B106">
        <f>SUMIF(总计总表!F:F,A106,总计总表!I:I)</f>
        <v>0</v>
      </c>
      <c r="C106">
        <f>SUMIF(总计总表!F:F,A106,总计总表!J:J)</f>
        <v>0</v>
      </c>
      <c r="D106">
        <f>SUMIF(总计总表!$F:$F,$A106,总计总表!K:K)</f>
        <v>0</v>
      </c>
      <c r="E106">
        <f>SUMIF(总计总表!$F:$F,$A106,总计总表!L:L)</f>
        <v>0</v>
      </c>
      <c r="F106">
        <f>SUMIF(总计总表!$F:$F,$A106,总计总表!M:M)</f>
        <v>0</v>
      </c>
      <c r="G106">
        <f>SUMIF(总计总表!$F:$F,$A106,总计总表!N:N)</f>
        <v>0</v>
      </c>
      <c r="H106">
        <f>SUMIF(总计总表!$F:$F,$A106,总计总表!O:O)</f>
        <v>0</v>
      </c>
      <c r="I106">
        <f>SUMIF(总计总表!$F:$F,$A106,总计总表!P:P)</f>
        <v>0</v>
      </c>
      <c r="J106">
        <f>SUMIF(总计总表!$F:$F,$A106,总计总表!Q:Q)</f>
        <v>0</v>
      </c>
      <c r="K106">
        <f>SUMIF(总计总表!$F:$F,$A106,总计总表!R:R)</f>
        <v>0</v>
      </c>
      <c r="L106">
        <f>SUMIF(总计总表!$F:$F,$A106,总计总表!S:S)</f>
        <v>0</v>
      </c>
      <c r="M106">
        <f>SUMIF(总计总表!$F:$F,$A106,总计总表!T:T)</f>
        <v>0</v>
      </c>
      <c r="N106">
        <f>SUMIF(总计总表!$F:$F,$A106,总计总表!U:U)</f>
        <v>0</v>
      </c>
      <c r="O106">
        <f>SUMIF(总计总表!$F:$F,$A106,总计总表!V:V)</f>
        <v>0</v>
      </c>
      <c r="P106">
        <f>SUMIF(总计总表!$F:$F,$A106,总计总表!W:W)</f>
        <v>0</v>
      </c>
      <c r="Q106">
        <f>SUMIF(总计总表!$F:$F,$A106,总计总表!X:X)</f>
        <v>0</v>
      </c>
      <c r="R106">
        <f>SUMIF(总计总表!$F:$F,$A106,总计总表!Y:Y)</f>
        <v>0</v>
      </c>
      <c r="S106">
        <f>SUMIF(总计总表!$F:$F,$A106,总计总表!Z:Z)</f>
        <v>0</v>
      </c>
      <c r="T106">
        <f>SUMIF(总计总表!$F:$F,$A106,总计总表!AA:AA)</f>
        <v>0</v>
      </c>
      <c r="U106">
        <f>SUMIF(总计总表!$F:$F,$A106,总计总表!AB:AB)</f>
        <v>0</v>
      </c>
      <c r="V106">
        <f>SUMIF(总计总表!$F:$F,$A106,总计总表!AC:AC)</f>
        <v>0</v>
      </c>
      <c r="W106">
        <f>SUMIF(总计总表!$F:$F,$A106,总计总表!AD:AD)</f>
        <v>0</v>
      </c>
      <c r="X106">
        <f>SUMIF(总计总表!$F:$F,$A106,总计总表!AE:AE)</f>
        <v>0</v>
      </c>
      <c r="Y106">
        <f>SUMIF(总计总表!$F:$F,$A106,总计总表!AF:AF)</f>
        <v>0</v>
      </c>
      <c r="Z106">
        <f>SUMIF(总计总表!$F:$F,$A106,总计总表!AG:AG)</f>
        <v>0</v>
      </c>
      <c r="AA106">
        <f>SUMIF(总计总表!$F:$F,$A106,总计总表!AH:AH)</f>
        <v>0</v>
      </c>
      <c r="AB106">
        <f>SUMIF(总计总表!$F:$F,$A106,总计总表!AI:AI)</f>
        <v>0</v>
      </c>
      <c r="AC106">
        <f>SUMIF(总计总表!$F:$F,$A106,总计总表!AJ:AJ)</f>
        <v>0</v>
      </c>
      <c r="AD106">
        <f>SUMIF(总计总表!$F:$F,$A106,总计总表!AK:AK)</f>
        <v>0</v>
      </c>
      <c r="AE106">
        <f>SUMIF(总计总表!$F:$F,$A106,总计总表!AL:AL)</f>
        <v>0</v>
      </c>
      <c r="AF106">
        <f>SUMIF(总计总表!$F:$F,$A106,总计总表!AM:AM)</f>
        <v>0</v>
      </c>
      <c r="AG106">
        <f>SUMIF(总计总表!$F:$F,$A106,总计总表!AN:AN)</f>
        <v>0</v>
      </c>
      <c r="AH106">
        <f>SUMIF(总计总表!$F:$F,$A106,总计总表!AO:AO)</f>
        <v>0</v>
      </c>
      <c r="AI106">
        <f>SUMIF(总计总表!$F:$F,$A106,总计总表!AP:AP)</f>
        <v>0</v>
      </c>
      <c r="AJ106">
        <f>SUMIF(总计总表!$F:$F,$A106,总计总表!AQ:AQ)</f>
        <v>0</v>
      </c>
      <c r="AK106">
        <f>SUMIF(总计总表!$F:$F,$A106,总计总表!AR:AR)</f>
        <v>0</v>
      </c>
      <c r="AL106">
        <f>SUMIF(总计总表!$F:$F,$A106,总计总表!AS:AS)</f>
        <v>0</v>
      </c>
      <c r="AM106">
        <f>SUMIF(总计总表!$F:$F,$A106,总计总表!AT:AT)</f>
        <v>0</v>
      </c>
      <c r="AN106">
        <f>SUMIF(总计总表!$F:$F,$A106,总计总表!AU:AU)</f>
        <v>0</v>
      </c>
      <c r="AO106">
        <f>SUMIF(总计总表!$F:$F,$A106,总计总表!AV:AV)</f>
        <v>0</v>
      </c>
      <c r="AP106">
        <f>SUMIF(总计总表!$F:$F,$A106,总计总表!AW:AW)</f>
        <v>0</v>
      </c>
      <c r="AQ106">
        <f>SUMIF(总计总表!$F:$F,$A106,总计总表!AX:AX)</f>
        <v>0</v>
      </c>
      <c r="AR106">
        <f>SUMIF(总计总表!$F:$F,$A106,总计总表!AY:AY)</f>
        <v>0</v>
      </c>
      <c r="AS106">
        <f>SUMIF(总计总表!$F:$F,$A106,总计总表!AZ:AZ)</f>
        <v>0</v>
      </c>
      <c r="AT106">
        <f>SUMIF(总计总表!$F:$F,$A106,总计总表!BA:BA)</f>
        <v>0</v>
      </c>
      <c r="AU106">
        <f>SUMIF(总计总表!$F:$F,$A106,总计总表!BB:BB)</f>
        <v>0</v>
      </c>
      <c r="AV106">
        <f>SUMIF(总计总表!$F:$F,$A106,总计总表!BC:BC)</f>
        <v>0</v>
      </c>
      <c r="AW106">
        <f>SUMIF(总计总表!$F:$F,$A106,总计总表!BD:BD)</f>
        <v>0</v>
      </c>
      <c r="AX106">
        <f>SUMIF(总计总表!$F:$F,$A106,总计总表!BE:BE)</f>
        <v>0</v>
      </c>
      <c r="AY106">
        <f>SUMIF(总计总表!$F:$F,$A106,总计总表!BF:BF)</f>
        <v>0</v>
      </c>
      <c r="AZ106">
        <f>SUMIF(总计总表!$F:$F,$A106,总计总表!BG:BG)</f>
        <v>0</v>
      </c>
      <c r="BA106">
        <f>SUMIF(总计总表!$F:$F,$A106,总计总表!BH:BH)</f>
        <v>0</v>
      </c>
      <c r="BB106">
        <f>SUMIF(总计总表!$F:$F,$A106,总计总表!BI:BI)</f>
        <v>0</v>
      </c>
      <c r="BC106">
        <f>SUMIF(总计总表!$F:$F,$A106,总计总表!BJ:BJ)</f>
        <v>0</v>
      </c>
      <c r="BD106">
        <f>SUMIF(总计总表!$F:$F,$A106,总计总表!BK:BK)</f>
        <v>0</v>
      </c>
      <c r="BE106">
        <f>SUMIF(总计总表!$F:$F,$A106,总计总表!BL:BL)</f>
        <v>0</v>
      </c>
      <c r="BF106">
        <f>SUMIF(总计总表!$F:$F,$A106,总计总表!BM:BM)</f>
        <v>0</v>
      </c>
      <c r="BG106">
        <f>SUMIF(总计总表!$F:$F,$A106,总计总表!BN:BN)</f>
        <v>0</v>
      </c>
      <c r="BH106">
        <f>SUMIF(总计总表!$F:$F,$A106,总计总表!BO:BO)</f>
        <v>0</v>
      </c>
      <c r="BI106">
        <f>SUMIF(总计总表!$F:$F,$A106,总计总表!BP:BP)</f>
        <v>0</v>
      </c>
      <c r="BJ106">
        <f>SUMIF(总计总表!$F:$F,$A106,总计总表!BQ:BQ)</f>
        <v>0</v>
      </c>
      <c r="BK106">
        <f>SUMIF(总计总表!$F:$F,$A106,总计总表!BR:BR)</f>
        <v>0</v>
      </c>
      <c r="BL106">
        <f>SUMIF(总计总表!$F:$F,$A106,总计总表!BS:BS)</f>
        <v>0</v>
      </c>
      <c r="BM106">
        <f>SUMIF(总计总表!$F:$F,$A106,总计总表!BT:BT)</f>
        <v>0</v>
      </c>
      <c r="BN106">
        <f>SUMIF(总计总表!$F:$F,$A106,总计总表!BU:BU)</f>
        <v>0</v>
      </c>
      <c r="BO106">
        <f>SUMIF(总计总表!$F:$F,$A106,总计总表!BV:BV)</f>
        <v>0</v>
      </c>
      <c r="BP106">
        <f>SUMIF(总计总表!$F:$F,$A106,总计总表!BW:BW)</f>
        <v>0</v>
      </c>
      <c r="BQ106">
        <f>SUMIF(总计总表!$F:$F,$A106,总计总表!BX:BX)</f>
        <v>0</v>
      </c>
      <c r="BR106">
        <f>SUMIF(总计总表!$F:$F,$A106,总计总表!BY:BY)</f>
        <v>0</v>
      </c>
      <c r="BS106">
        <f>SUMIF(总计总表!$F:$F,$A106,总计总表!BZ:BZ)</f>
        <v>0</v>
      </c>
      <c r="BT106">
        <f>SUMIF(总计总表!$F:$F,$A106,总计总表!CA:CA)</f>
        <v>0</v>
      </c>
      <c r="BU106">
        <f>SUMIF(总计总表!$F:$F,$A106,总计总表!CB:CB)</f>
        <v>0</v>
      </c>
      <c r="BV106">
        <f>SUMIF(总计总表!$F:$F,$A106,总计总表!CC:CC)</f>
        <v>0</v>
      </c>
      <c r="BW106">
        <f>SUMIF(总计总表!$F:$F,$A106,总计总表!CD:CD)</f>
        <v>0</v>
      </c>
      <c r="BX106">
        <f>SUMIF(总计总表!$F:$F,$A106,总计总表!CE:CE)</f>
        <v>0</v>
      </c>
      <c r="BY106">
        <f>SUMIF(总计总表!$F:$F,$A106,总计总表!CF:CF)</f>
        <v>0</v>
      </c>
      <c r="BZ106">
        <f>SUMIF(总计总表!$F:$F,$A106,总计总表!CG:CG)</f>
        <v>0</v>
      </c>
      <c r="CA106">
        <f>SUMIF(总计总表!$F:$F,$A106,总计总表!CH:CH)</f>
        <v>0</v>
      </c>
      <c r="CB106">
        <f>SUMIF(总计总表!$F:$F,$A106,总计总表!CI:CI)</f>
        <v>0</v>
      </c>
      <c r="CC106">
        <f>SUMIF(总计总表!$F:$F,$A106,总计总表!CJ:CJ)</f>
        <v>0</v>
      </c>
      <c r="CD106">
        <f>SUMIF(总计总表!$F:$F,$A106,总计总表!CK:CK)</f>
        <v>0</v>
      </c>
      <c r="CE106">
        <f>SUMIF(总计总表!$F:$F,$A106,总计总表!CL:CL)</f>
        <v>0</v>
      </c>
    </row>
    <row r="107" spans="1:83" x14ac:dyDescent="0.25">
      <c r="A107" s="24">
        <v>6855</v>
      </c>
      <c r="B107">
        <f>SUMIF(总计总表!F:F,A107,总计总表!I:I)</f>
        <v>0</v>
      </c>
      <c r="C107">
        <f>SUMIF(总计总表!F:F,A107,总计总表!J:J)</f>
        <v>0</v>
      </c>
      <c r="D107">
        <f>SUMIF(总计总表!$F:$F,$A107,总计总表!K:K)</f>
        <v>0</v>
      </c>
      <c r="E107">
        <f>SUMIF(总计总表!$F:$F,$A107,总计总表!L:L)</f>
        <v>0</v>
      </c>
      <c r="F107">
        <f>SUMIF(总计总表!$F:$F,$A107,总计总表!M:M)</f>
        <v>0</v>
      </c>
      <c r="G107">
        <f>SUMIF(总计总表!$F:$F,$A107,总计总表!N:N)</f>
        <v>0</v>
      </c>
      <c r="H107">
        <f>SUMIF(总计总表!$F:$F,$A107,总计总表!O:O)</f>
        <v>0</v>
      </c>
      <c r="I107">
        <f>SUMIF(总计总表!$F:$F,$A107,总计总表!P:P)</f>
        <v>0</v>
      </c>
      <c r="J107">
        <f>SUMIF(总计总表!$F:$F,$A107,总计总表!Q:Q)</f>
        <v>0</v>
      </c>
      <c r="K107">
        <f>SUMIF(总计总表!$F:$F,$A107,总计总表!R:R)</f>
        <v>0</v>
      </c>
      <c r="L107">
        <f>SUMIF(总计总表!$F:$F,$A107,总计总表!S:S)</f>
        <v>0</v>
      </c>
      <c r="M107">
        <f>SUMIF(总计总表!$F:$F,$A107,总计总表!T:T)</f>
        <v>0</v>
      </c>
      <c r="N107">
        <f>SUMIF(总计总表!$F:$F,$A107,总计总表!U:U)</f>
        <v>0</v>
      </c>
      <c r="O107">
        <f>SUMIF(总计总表!$F:$F,$A107,总计总表!V:V)</f>
        <v>0</v>
      </c>
      <c r="P107">
        <f>SUMIF(总计总表!$F:$F,$A107,总计总表!W:W)</f>
        <v>0</v>
      </c>
      <c r="Q107">
        <f>SUMIF(总计总表!$F:$F,$A107,总计总表!X:X)</f>
        <v>0</v>
      </c>
      <c r="R107">
        <f>SUMIF(总计总表!$F:$F,$A107,总计总表!Y:Y)</f>
        <v>0</v>
      </c>
      <c r="S107">
        <f>SUMIF(总计总表!$F:$F,$A107,总计总表!Z:Z)</f>
        <v>0</v>
      </c>
      <c r="T107">
        <f>SUMIF(总计总表!$F:$F,$A107,总计总表!AA:AA)</f>
        <v>0</v>
      </c>
      <c r="U107">
        <f>SUMIF(总计总表!$F:$F,$A107,总计总表!AB:AB)</f>
        <v>0</v>
      </c>
      <c r="V107">
        <f>SUMIF(总计总表!$F:$F,$A107,总计总表!AC:AC)</f>
        <v>0</v>
      </c>
      <c r="W107">
        <f>SUMIF(总计总表!$F:$F,$A107,总计总表!AD:AD)</f>
        <v>0</v>
      </c>
      <c r="X107">
        <f>SUMIF(总计总表!$F:$F,$A107,总计总表!AE:AE)</f>
        <v>0</v>
      </c>
      <c r="Y107">
        <f>SUMIF(总计总表!$F:$F,$A107,总计总表!AF:AF)</f>
        <v>0</v>
      </c>
      <c r="Z107">
        <f>SUMIF(总计总表!$F:$F,$A107,总计总表!AG:AG)</f>
        <v>0</v>
      </c>
      <c r="AA107">
        <f>SUMIF(总计总表!$F:$F,$A107,总计总表!AH:AH)</f>
        <v>0</v>
      </c>
      <c r="AB107">
        <f>SUMIF(总计总表!$F:$F,$A107,总计总表!AI:AI)</f>
        <v>0</v>
      </c>
      <c r="AC107">
        <f>SUMIF(总计总表!$F:$F,$A107,总计总表!AJ:AJ)</f>
        <v>0</v>
      </c>
      <c r="AD107">
        <f>SUMIF(总计总表!$F:$F,$A107,总计总表!AK:AK)</f>
        <v>0</v>
      </c>
      <c r="AE107">
        <f>SUMIF(总计总表!$F:$F,$A107,总计总表!AL:AL)</f>
        <v>0</v>
      </c>
      <c r="AF107">
        <f>SUMIF(总计总表!$F:$F,$A107,总计总表!AM:AM)</f>
        <v>0</v>
      </c>
      <c r="AG107">
        <f>SUMIF(总计总表!$F:$F,$A107,总计总表!AN:AN)</f>
        <v>0</v>
      </c>
      <c r="AH107">
        <f>SUMIF(总计总表!$F:$F,$A107,总计总表!AO:AO)</f>
        <v>0</v>
      </c>
      <c r="AI107">
        <f>SUMIF(总计总表!$F:$F,$A107,总计总表!AP:AP)</f>
        <v>0</v>
      </c>
      <c r="AJ107">
        <f>SUMIF(总计总表!$F:$F,$A107,总计总表!AQ:AQ)</f>
        <v>0</v>
      </c>
      <c r="AK107">
        <f>SUMIF(总计总表!$F:$F,$A107,总计总表!AR:AR)</f>
        <v>0</v>
      </c>
      <c r="AL107">
        <f>SUMIF(总计总表!$F:$F,$A107,总计总表!AS:AS)</f>
        <v>0</v>
      </c>
      <c r="AM107">
        <f>SUMIF(总计总表!$F:$F,$A107,总计总表!AT:AT)</f>
        <v>0</v>
      </c>
      <c r="AN107">
        <f>SUMIF(总计总表!$F:$F,$A107,总计总表!AU:AU)</f>
        <v>0</v>
      </c>
      <c r="AO107">
        <f>SUMIF(总计总表!$F:$F,$A107,总计总表!AV:AV)</f>
        <v>0</v>
      </c>
      <c r="AP107">
        <f>SUMIF(总计总表!$F:$F,$A107,总计总表!AW:AW)</f>
        <v>0</v>
      </c>
      <c r="AQ107">
        <f>SUMIF(总计总表!$F:$F,$A107,总计总表!AX:AX)</f>
        <v>-3.3999999999999998E-3</v>
      </c>
      <c r="AR107">
        <f>SUMIF(总计总表!$F:$F,$A107,总计总表!AY:AY)</f>
        <v>0</v>
      </c>
      <c r="AS107">
        <f>SUMIF(总计总表!$F:$F,$A107,总计总表!AZ:AZ)</f>
        <v>0</v>
      </c>
      <c r="AT107">
        <f>SUMIF(总计总表!$F:$F,$A107,总计总表!BA:BA)</f>
        <v>0</v>
      </c>
      <c r="AU107">
        <f>SUMIF(总计总表!$F:$F,$A107,总计总表!BB:BB)</f>
        <v>0</v>
      </c>
      <c r="AV107">
        <f>SUMIF(总计总表!$F:$F,$A107,总计总表!BC:BC)</f>
        <v>0</v>
      </c>
      <c r="AW107">
        <f>SUMIF(总计总表!$F:$F,$A107,总计总表!BD:BD)</f>
        <v>0</v>
      </c>
      <c r="AX107">
        <f>SUMIF(总计总表!$F:$F,$A107,总计总表!BE:BE)</f>
        <v>0</v>
      </c>
      <c r="AY107">
        <f>SUMIF(总计总表!$F:$F,$A107,总计总表!BF:BF)</f>
        <v>-3.3999999999999998E-3</v>
      </c>
      <c r="AZ107">
        <f>SUMIF(总计总表!$F:$F,$A107,总计总表!BG:BG)</f>
        <v>0</v>
      </c>
      <c r="BA107">
        <f>SUMIF(总计总表!$F:$F,$A107,总计总表!BH:BH)</f>
        <v>-2.2099999999999998E-2</v>
      </c>
      <c r="BB107">
        <f>SUMIF(总计总表!$F:$F,$A107,总计总表!BI:BI)</f>
        <v>0</v>
      </c>
      <c r="BC107">
        <f>SUMIF(总计总表!$F:$F,$A107,总计总表!BJ:BJ)</f>
        <v>0</v>
      </c>
      <c r="BD107">
        <f>SUMIF(总计总表!$F:$F,$A107,总计总表!BK:BK)</f>
        <v>0</v>
      </c>
      <c r="BE107">
        <f>SUMIF(总计总表!$F:$F,$A107,总计总表!BL:BL)</f>
        <v>0</v>
      </c>
      <c r="BF107">
        <f>SUMIF(总计总表!$F:$F,$A107,总计总表!BM:BM)</f>
        <v>0</v>
      </c>
      <c r="BG107">
        <f>SUMIF(总计总表!$F:$F,$A107,总计总表!BN:BN)</f>
        <v>0</v>
      </c>
      <c r="BH107">
        <f>SUMIF(总计总表!$F:$F,$A107,总计总表!BO:BO)</f>
        <v>0</v>
      </c>
      <c r="BI107">
        <f>SUMIF(总计总表!$F:$F,$A107,总计总表!BP:BP)</f>
        <v>0</v>
      </c>
      <c r="BJ107">
        <f>SUMIF(总计总表!$F:$F,$A107,总计总表!BQ:BQ)</f>
        <v>-2.2099999999999998E-2</v>
      </c>
      <c r="BK107">
        <f>SUMIF(总计总表!$F:$F,$A107,总计总表!BR:BR)</f>
        <v>0</v>
      </c>
      <c r="BL107">
        <f>SUMIF(总计总表!$F:$F,$A107,总计总表!BS:BS)</f>
        <v>0</v>
      </c>
      <c r="BM107">
        <f>SUMIF(总计总表!$F:$F,$A107,总计总表!BT:BT)</f>
        <v>0</v>
      </c>
      <c r="BN107">
        <f>SUMIF(总计总表!$F:$F,$A107,总计总表!BU:BU)</f>
        <v>0</v>
      </c>
      <c r="BO107">
        <f>SUMIF(总计总表!$F:$F,$A107,总计总表!BV:BV)</f>
        <v>0</v>
      </c>
      <c r="BP107">
        <f>SUMIF(总计总表!$F:$F,$A107,总计总表!BW:BW)</f>
        <v>0</v>
      </c>
      <c r="BQ107">
        <f>SUMIF(总计总表!$F:$F,$A107,总计总表!BX:BX)</f>
        <v>0</v>
      </c>
      <c r="BR107">
        <f>SUMIF(总计总表!$F:$F,$A107,总计总表!BY:BY)</f>
        <v>0</v>
      </c>
      <c r="BS107">
        <f>SUMIF(总计总表!$F:$F,$A107,总计总表!BZ:BZ)</f>
        <v>0</v>
      </c>
      <c r="BT107">
        <f>SUMIF(总计总表!$F:$F,$A107,总计总表!CA:CA)</f>
        <v>0</v>
      </c>
      <c r="BU107">
        <f>SUMIF(总计总表!$F:$F,$A107,总计总表!CB:CB)</f>
        <v>0</v>
      </c>
      <c r="BV107">
        <f>SUMIF(总计总表!$F:$F,$A107,总计总表!CC:CC)</f>
        <v>-2.2099999999999998E-2</v>
      </c>
      <c r="BW107">
        <f>SUMIF(总计总表!$F:$F,$A107,总计总表!CD:CD)</f>
        <v>0</v>
      </c>
      <c r="BX107">
        <f>SUMIF(总计总表!$F:$F,$A107,总计总表!CE:CE)</f>
        <v>0</v>
      </c>
      <c r="BY107">
        <f>SUMIF(总计总表!$F:$F,$A107,总计总表!CF:CF)</f>
        <v>0</v>
      </c>
      <c r="BZ107">
        <f>SUMIF(总计总表!$F:$F,$A107,总计总表!CG:CG)</f>
        <v>0</v>
      </c>
      <c r="CA107">
        <f>SUMIF(总计总表!$F:$F,$A107,总计总表!CH:CH)</f>
        <v>0</v>
      </c>
      <c r="CB107">
        <f>SUMIF(总计总表!$F:$F,$A107,总计总表!CI:CI)</f>
        <v>0</v>
      </c>
      <c r="CC107">
        <f>SUMIF(总计总表!$F:$F,$A107,总计总表!CJ:CJ)</f>
        <v>0</v>
      </c>
      <c r="CD107">
        <f>SUMIF(总计总表!$F:$F,$A107,总计总表!CK:CK)</f>
        <v>0</v>
      </c>
      <c r="CE107">
        <f>SUMIF(总计总表!$F:$F,$A107,总计总表!CL:CL)</f>
        <v>0</v>
      </c>
    </row>
    <row r="108" spans="1:83" x14ac:dyDescent="0.25">
      <c r="A108" s="24">
        <v>6869</v>
      </c>
      <c r="B108">
        <f>SUMIF(总计总表!F:F,A108,总计总表!I:I)</f>
        <v>0</v>
      </c>
      <c r="C108">
        <f>SUMIF(总计总表!F:F,A108,总计总表!J:J)</f>
        <v>0</v>
      </c>
      <c r="D108">
        <f>SUMIF(总计总表!$F:$F,$A108,总计总表!K:K)</f>
        <v>0</v>
      </c>
      <c r="E108">
        <f>SUMIF(总计总表!$F:$F,$A108,总计总表!L:L)</f>
        <v>0</v>
      </c>
      <c r="F108">
        <f>SUMIF(总计总表!$F:$F,$A108,总计总表!M:M)</f>
        <v>0</v>
      </c>
      <c r="G108">
        <f>SUMIF(总计总表!$F:$F,$A108,总计总表!N:N)</f>
        <v>0</v>
      </c>
      <c r="H108">
        <f>SUMIF(总计总表!$F:$F,$A108,总计总表!O:O)</f>
        <v>0</v>
      </c>
      <c r="I108">
        <f>SUMIF(总计总表!$F:$F,$A108,总计总表!P:P)</f>
        <v>0</v>
      </c>
      <c r="J108">
        <f>SUMIF(总计总表!$F:$F,$A108,总计总表!Q:Q)</f>
        <v>0</v>
      </c>
      <c r="K108">
        <f>SUMIF(总计总表!$F:$F,$A108,总计总表!R:R)</f>
        <v>0</v>
      </c>
      <c r="L108">
        <f>SUMIF(总计总表!$F:$F,$A108,总计总表!S:S)</f>
        <v>0</v>
      </c>
      <c r="M108">
        <f>SUMIF(总计总表!$F:$F,$A108,总计总表!T:T)</f>
        <v>0</v>
      </c>
      <c r="N108">
        <f>SUMIF(总计总表!$F:$F,$A108,总计总表!U:U)</f>
        <v>0</v>
      </c>
      <c r="O108">
        <f>SUMIF(总计总表!$F:$F,$A108,总计总表!V:V)</f>
        <v>0</v>
      </c>
      <c r="P108">
        <f>SUMIF(总计总表!$F:$F,$A108,总计总表!W:W)</f>
        <v>0</v>
      </c>
      <c r="Q108">
        <f>SUMIF(总计总表!$F:$F,$A108,总计总表!X:X)</f>
        <v>0</v>
      </c>
      <c r="R108">
        <f>SUMIF(总计总表!$F:$F,$A108,总计总表!Y:Y)</f>
        <v>0</v>
      </c>
      <c r="S108">
        <f>SUMIF(总计总表!$F:$F,$A108,总计总表!Z:Z)</f>
        <v>0</v>
      </c>
      <c r="T108">
        <f>SUMIF(总计总表!$F:$F,$A108,总计总表!AA:AA)</f>
        <v>0</v>
      </c>
      <c r="U108">
        <f>SUMIF(总计总表!$F:$F,$A108,总计总表!AB:AB)</f>
        <v>0</v>
      </c>
      <c r="V108">
        <f>SUMIF(总计总表!$F:$F,$A108,总计总表!AC:AC)</f>
        <v>0</v>
      </c>
      <c r="W108">
        <f>SUMIF(总计总表!$F:$F,$A108,总计总表!AD:AD)</f>
        <v>0</v>
      </c>
      <c r="X108">
        <f>SUMIF(总计总表!$F:$F,$A108,总计总表!AE:AE)</f>
        <v>0</v>
      </c>
      <c r="Y108">
        <f>SUMIF(总计总表!$F:$F,$A108,总计总表!AF:AF)</f>
        <v>0</v>
      </c>
      <c r="Z108">
        <f>SUMIF(总计总表!$F:$F,$A108,总计总表!AG:AG)</f>
        <v>0</v>
      </c>
      <c r="AA108">
        <f>SUMIF(总计总表!$F:$F,$A108,总计总表!AH:AH)</f>
        <v>0</v>
      </c>
      <c r="AB108">
        <f>SUMIF(总计总表!$F:$F,$A108,总计总表!AI:AI)</f>
        <v>0</v>
      </c>
      <c r="AC108">
        <f>SUMIF(总计总表!$F:$F,$A108,总计总表!AJ:AJ)</f>
        <v>0</v>
      </c>
      <c r="AD108">
        <f>SUMIF(总计总表!$F:$F,$A108,总计总表!AK:AK)</f>
        <v>0</v>
      </c>
      <c r="AE108">
        <f>SUMIF(总计总表!$F:$F,$A108,总计总表!AL:AL)</f>
        <v>0</v>
      </c>
      <c r="AF108">
        <f>SUMIF(总计总表!$F:$F,$A108,总计总表!AM:AM)</f>
        <v>0</v>
      </c>
      <c r="AG108">
        <f>SUMIF(总计总表!$F:$F,$A108,总计总表!AN:AN)</f>
        <v>0</v>
      </c>
      <c r="AH108">
        <f>SUMIF(总计总表!$F:$F,$A108,总计总表!AO:AO)</f>
        <v>0</v>
      </c>
      <c r="AI108">
        <f>SUMIF(总计总表!$F:$F,$A108,总计总表!AP:AP)</f>
        <v>0</v>
      </c>
      <c r="AJ108">
        <f>SUMIF(总计总表!$F:$F,$A108,总计总表!AQ:AQ)</f>
        <v>0</v>
      </c>
      <c r="AK108">
        <f>SUMIF(总计总表!$F:$F,$A108,总计总表!AR:AR)</f>
        <v>0</v>
      </c>
      <c r="AL108">
        <f>SUMIF(总计总表!$F:$F,$A108,总计总表!AS:AS)</f>
        <v>0</v>
      </c>
      <c r="AM108">
        <f>SUMIF(总计总表!$F:$F,$A108,总计总表!AT:AT)</f>
        <v>0</v>
      </c>
      <c r="AN108">
        <f>SUMIF(总计总表!$F:$F,$A108,总计总表!AU:AU)</f>
        <v>0</v>
      </c>
      <c r="AO108">
        <f>SUMIF(总计总表!$F:$F,$A108,总计总表!AV:AV)</f>
        <v>0</v>
      </c>
      <c r="AP108">
        <f>SUMIF(总计总表!$F:$F,$A108,总计总表!AW:AW)</f>
        <v>0</v>
      </c>
      <c r="AQ108">
        <f>SUMIF(总计总表!$F:$F,$A108,总计总表!AX:AX)</f>
        <v>-2.4899999999999999E-2</v>
      </c>
      <c r="AR108">
        <f>SUMIF(总计总表!$F:$F,$A108,总计总表!AY:AY)</f>
        <v>0</v>
      </c>
      <c r="AS108">
        <f>SUMIF(总计总表!$F:$F,$A108,总计总表!AZ:AZ)</f>
        <v>-0.15</v>
      </c>
      <c r="AT108">
        <f>SUMIF(总计总表!$F:$F,$A108,总计总表!BA:BA)</f>
        <v>0</v>
      </c>
      <c r="AU108">
        <f>SUMIF(总计总表!$F:$F,$A108,总计总表!BB:BB)</f>
        <v>0</v>
      </c>
      <c r="AV108">
        <f>SUMIF(总计总表!$F:$F,$A108,总计总表!BC:BC)</f>
        <v>0</v>
      </c>
      <c r="AW108">
        <f>SUMIF(总计总表!$F:$F,$A108,总计总表!BD:BD)</f>
        <v>0</v>
      </c>
      <c r="AX108">
        <f>SUMIF(总计总表!$F:$F,$A108,总计总表!BE:BE)</f>
        <v>0</v>
      </c>
      <c r="AY108">
        <f>SUMIF(总计总表!$F:$F,$A108,总计总表!BF:BF)</f>
        <v>-0.17489999999999997</v>
      </c>
      <c r="AZ108">
        <f>SUMIF(总计总表!$F:$F,$A108,总计总表!BG:BG)</f>
        <v>0</v>
      </c>
      <c r="BA108">
        <f>SUMIF(总计总表!$F:$F,$A108,总计总表!BH:BH)</f>
        <v>-1.1368500000000001</v>
      </c>
      <c r="BB108">
        <f>SUMIF(总计总表!$F:$F,$A108,总计总表!BI:BI)</f>
        <v>0</v>
      </c>
      <c r="BC108">
        <f>SUMIF(总计总表!$F:$F,$A108,总计总表!BJ:BJ)</f>
        <v>0</v>
      </c>
      <c r="BD108">
        <f>SUMIF(总计总表!$F:$F,$A108,总计总表!BK:BK)</f>
        <v>0</v>
      </c>
      <c r="BE108">
        <f>SUMIF(总计总表!$F:$F,$A108,总计总表!BL:BL)</f>
        <v>0</v>
      </c>
      <c r="BF108">
        <f>SUMIF(总计总表!$F:$F,$A108,总计总表!BM:BM)</f>
        <v>0</v>
      </c>
      <c r="BG108">
        <f>SUMIF(总计总表!$F:$F,$A108,总计总表!BN:BN)</f>
        <v>0</v>
      </c>
      <c r="BH108">
        <f>SUMIF(总计总表!$F:$F,$A108,总计总表!BO:BO)</f>
        <v>0</v>
      </c>
      <c r="BI108">
        <f>SUMIF(总计总表!$F:$F,$A108,总计总表!BP:BP)</f>
        <v>0</v>
      </c>
      <c r="BJ108">
        <f>SUMIF(总计总表!$F:$F,$A108,总计总表!BQ:BQ)</f>
        <v>-1.1368500000000001</v>
      </c>
      <c r="BK108">
        <f>SUMIF(总计总表!$F:$F,$A108,总计总表!BR:BR)</f>
        <v>0</v>
      </c>
      <c r="BL108">
        <f>SUMIF(总计总表!$F:$F,$A108,总计总表!BS:BS)</f>
        <v>0</v>
      </c>
      <c r="BM108">
        <f>SUMIF(总计总表!$F:$F,$A108,总计总表!BT:BT)</f>
        <v>0</v>
      </c>
      <c r="BN108">
        <f>SUMIF(总计总表!$F:$F,$A108,总计总表!BU:BU)</f>
        <v>0</v>
      </c>
      <c r="BO108">
        <f>SUMIF(总计总表!$F:$F,$A108,总计总表!BV:BV)</f>
        <v>0</v>
      </c>
      <c r="BP108">
        <f>SUMIF(总计总表!$F:$F,$A108,总计总表!BW:BW)</f>
        <v>0</v>
      </c>
      <c r="BQ108">
        <f>SUMIF(总计总表!$F:$F,$A108,总计总表!BX:BX)</f>
        <v>0</v>
      </c>
      <c r="BR108">
        <f>SUMIF(总计总表!$F:$F,$A108,总计总表!BY:BY)</f>
        <v>0</v>
      </c>
      <c r="BS108">
        <f>SUMIF(总计总表!$F:$F,$A108,总计总表!BZ:BZ)</f>
        <v>0</v>
      </c>
      <c r="BT108">
        <f>SUMIF(总计总表!$F:$F,$A108,总计总表!CA:CA)</f>
        <v>0</v>
      </c>
      <c r="BU108">
        <f>SUMIF(总计总表!$F:$F,$A108,总计总表!CB:CB)</f>
        <v>0</v>
      </c>
      <c r="BV108">
        <f>SUMIF(总计总表!$F:$F,$A108,总计总表!CC:CC)</f>
        <v>-1.1368500000000001</v>
      </c>
      <c r="BW108">
        <f>SUMIF(总计总表!$F:$F,$A108,总计总表!CD:CD)</f>
        <v>0</v>
      </c>
      <c r="BX108">
        <f>SUMIF(总计总表!$F:$F,$A108,总计总表!CE:CE)</f>
        <v>0</v>
      </c>
      <c r="BY108">
        <f>SUMIF(总计总表!$F:$F,$A108,总计总表!CF:CF)</f>
        <v>0</v>
      </c>
      <c r="BZ108">
        <f>SUMIF(总计总表!$F:$F,$A108,总计总表!CG:CG)</f>
        <v>0</v>
      </c>
      <c r="CA108">
        <f>SUMIF(总计总表!$F:$F,$A108,总计总表!CH:CH)</f>
        <v>0</v>
      </c>
      <c r="CB108">
        <f>SUMIF(总计总表!$F:$F,$A108,总计总表!CI:CI)</f>
        <v>0</v>
      </c>
      <c r="CC108">
        <f>SUMIF(总计总表!$F:$F,$A108,总计总表!CJ:CJ)</f>
        <v>0</v>
      </c>
      <c r="CD108">
        <f>SUMIF(总计总表!$F:$F,$A108,总计总表!CK:CK)</f>
        <v>0</v>
      </c>
      <c r="CE108">
        <f>SUMIF(总计总表!$F:$F,$A108,总计总表!CL:CL)</f>
        <v>0</v>
      </c>
    </row>
    <row r="109" spans="1:83" x14ac:dyDescent="0.25">
      <c r="A109" s="24">
        <v>6870</v>
      </c>
      <c r="B109">
        <f>SUMIF(总计总表!F:F,A109,总计总表!I:I)</f>
        <v>0</v>
      </c>
      <c r="C109">
        <f>SUMIF(总计总表!F:F,A109,总计总表!J:J)</f>
        <v>0</v>
      </c>
      <c r="D109">
        <f>SUMIF(总计总表!$F:$F,$A109,总计总表!K:K)</f>
        <v>0</v>
      </c>
      <c r="E109">
        <f>SUMIF(总计总表!$F:$F,$A109,总计总表!L:L)</f>
        <v>0</v>
      </c>
      <c r="F109">
        <f>SUMIF(总计总表!$F:$F,$A109,总计总表!M:M)</f>
        <v>0</v>
      </c>
      <c r="G109">
        <f>SUMIF(总计总表!$F:$F,$A109,总计总表!N:N)</f>
        <v>0</v>
      </c>
      <c r="H109">
        <f>SUMIF(总计总表!$F:$F,$A109,总计总表!O:O)</f>
        <v>0</v>
      </c>
      <c r="I109">
        <f>SUMIF(总计总表!$F:$F,$A109,总计总表!P:P)</f>
        <v>0</v>
      </c>
      <c r="J109">
        <f>SUMIF(总计总表!$F:$F,$A109,总计总表!Q:Q)</f>
        <v>0</v>
      </c>
      <c r="K109">
        <f>SUMIF(总计总表!$F:$F,$A109,总计总表!R:R)</f>
        <v>0</v>
      </c>
      <c r="L109">
        <f>SUMIF(总计总表!$F:$F,$A109,总计总表!S:S)</f>
        <v>0</v>
      </c>
      <c r="M109">
        <f>SUMIF(总计总表!$F:$F,$A109,总计总表!T:T)</f>
        <v>0</v>
      </c>
      <c r="N109">
        <f>SUMIF(总计总表!$F:$F,$A109,总计总表!U:U)</f>
        <v>0</v>
      </c>
      <c r="O109">
        <f>SUMIF(总计总表!$F:$F,$A109,总计总表!V:V)</f>
        <v>0</v>
      </c>
      <c r="P109">
        <f>SUMIF(总计总表!$F:$F,$A109,总计总表!W:W)</f>
        <v>0</v>
      </c>
      <c r="Q109">
        <f>SUMIF(总计总表!$F:$F,$A109,总计总表!X:X)</f>
        <v>0</v>
      </c>
      <c r="R109">
        <f>SUMIF(总计总表!$F:$F,$A109,总计总表!Y:Y)</f>
        <v>0</v>
      </c>
      <c r="S109">
        <f>SUMIF(总计总表!$F:$F,$A109,总计总表!Z:Z)</f>
        <v>0</v>
      </c>
      <c r="T109">
        <f>SUMIF(总计总表!$F:$F,$A109,总计总表!AA:AA)</f>
        <v>0</v>
      </c>
      <c r="U109">
        <f>SUMIF(总计总表!$F:$F,$A109,总计总表!AB:AB)</f>
        <v>0</v>
      </c>
      <c r="V109">
        <f>SUMIF(总计总表!$F:$F,$A109,总计总表!AC:AC)</f>
        <v>0</v>
      </c>
      <c r="W109">
        <f>SUMIF(总计总表!$F:$F,$A109,总计总表!AD:AD)</f>
        <v>0</v>
      </c>
      <c r="X109">
        <f>SUMIF(总计总表!$F:$F,$A109,总计总表!AE:AE)</f>
        <v>0</v>
      </c>
      <c r="Y109">
        <f>SUMIF(总计总表!$F:$F,$A109,总计总表!AF:AF)</f>
        <v>0</v>
      </c>
      <c r="Z109">
        <f>SUMIF(总计总表!$F:$F,$A109,总计总表!AG:AG)</f>
        <v>0</v>
      </c>
      <c r="AA109">
        <f>SUMIF(总计总表!$F:$F,$A109,总计总表!AH:AH)</f>
        <v>0</v>
      </c>
      <c r="AB109">
        <f>SUMIF(总计总表!$F:$F,$A109,总计总表!AI:AI)</f>
        <v>0</v>
      </c>
      <c r="AC109">
        <f>SUMIF(总计总表!$F:$F,$A109,总计总表!AJ:AJ)</f>
        <v>0</v>
      </c>
      <c r="AD109">
        <f>SUMIF(总计总表!$F:$F,$A109,总计总表!AK:AK)</f>
        <v>0</v>
      </c>
      <c r="AE109">
        <f>SUMIF(总计总表!$F:$F,$A109,总计总表!AL:AL)</f>
        <v>0</v>
      </c>
      <c r="AF109">
        <f>SUMIF(总计总表!$F:$F,$A109,总计总表!AM:AM)</f>
        <v>0</v>
      </c>
      <c r="AG109">
        <f>SUMIF(总计总表!$F:$F,$A109,总计总表!AN:AN)</f>
        <v>0</v>
      </c>
      <c r="AH109">
        <f>SUMIF(总计总表!$F:$F,$A109,总计总表!AO:AO)</f>
        <v>0</v>
      </c>
      <c r="AI109">
        <f>SUMIF(总计总表!$F:$F,$A109,总计总表!AP:AP)</f>
        <v>0</v>
      </c>
      <c r="AJ109">
        <f>SUMIF(总计总表!$F:$F,$A109,总计总表!AQ:AQ)</f>
        <v>0</v>
      </c>
      <c r="AK109">
        <f>SUMIF(总计总表!$F:$F,$A109,总计总表!AR:AR)</f>
        <v>0</v>
      </c>
      <c r="AL109">
        <f>SUMIF(总计总表!$F:$F,$A109,总计总表!AS:AS)</f>
        <v>0</v>
      </c>
      <c r="AM109">
        <f>SUMIF(总计总表!$F:$F,$A109,总计总表!AT:AT)</f>
        <v>0</v>
      </c>
      <c r="AN109">
        <f>SUMIF(总计总表!$F:$F,$A109,总计总表!AU:AU)</f>
        <v>0</v>
      </c>
      <c r="AO109">
        <f>SUMIF(总计总表!$F:$F,$A109,总计总表!AV:AV)</f>
        <v>0</v>
      </c>
      <c r="AP109">
        <f>SUMIF(总计总表!$F:$F,$A109,总计总表!AW:AW)</f>
        <v>0</v>
      </c>
      <c r="AQ109">
        <f>SUMIF(总计总表!$F:$F,$A109,总计总表!AX:AX)</f>
        <v>0</v>
      </c>
      <c r="AR109">
        <f>SUMIF(总计总表!$F:$F,$A109,总计总表!AY:AY)</f>
        <v>0</v>
      </c>
      <c r="AS109">
        <f>SUMIF(总计总表!$F:$F,$A109,总计总表!AZ:AZ)</f>
        <v>0</v>
      </c>
      <c r="AT109">
        <f>SUMIF(总计总表!$F:$F,$A109,总计总表!BA:BA)</f>
        <v>0</v>
      </c>
      <c r="AU109">
        <f>SUMIF(总计总表!$F:$F,$A109,总计总表!BB:BB)</f>
        <v>0</v>
      </c>
      <c r="AV109">
        <f>SUMIF(总计总表!$F:$F,$A109,总计总表!BC:BC)</f>
        <v>0</v>
      </c>
      <c r="AW109">
        <f>SUMIF(总计总表!$F:$F,$A109,总计总表!BD:BD)</f>
        <v>0</v>
      </c>
      <c r="AX109">
        <f>SUMIF(总计总表!$F:$F,$A109,总计总表!BE:BE)</f>
        <v>0</v>
      </c>
      <c r="AY109">
        <f>SUMIF(总计总表!$F:$F,$A109,总计总表!BF:BF)</f>
        <v>0</v>
      </c>
      <c r="AZ109">
        <f>SUMIF(总计总表!$F:$F,$A109,总计总表!BG:BG)</f>
        <v>0</v>
      </c>
      <c r="BA109">
        <f>SUMIF(总计总表!$F:$F,$A109,总计总表!BH:BH)</f>
        <v>0</v>
      </c>
      <c r="BB109">
        <f>SUMIF(总计总表!$F:$F,$A109,总计总表!BI:BI)</f>
        <v>0</v>
      </c>
      <c r="BC109">
        <f>SUMIF(总计总表!$F:$F,$A109,总计总表!BJ:BJ)</f>
        <v>0</v>
      </c>
      <c r="BD109">
        <f>SUMIF(总计总表!$F:$F,$A109,总计总表!BK:BK)</f>
        <v>0</v>
      </c>
      <c r="BE109">
        <f>SUMIF(总计总表!$F:$F,$A109,总计总表!BL:BL)</f>
        <v>0</v>
      </c>
      <c r="BF109">
        <f>SUMIF(总计总表!$F:$F,$A109,总计总表!BM:BM)</f>
        <v>0</v>
      </c>
      <c r="BG109">
        <f>SUMIF(总计总表!$F:$F,$A109,总计总表!BN:BN)</f>
        <v>0</v>
      </c>
      <c r="BH109">
        <f>SUMIF(总计总表!$F:$F,$A109,总计总表!BO:BO)</f>
        <v>0</v>
      </c>
      <c r="BI109">
        <f>SUMIF(总计总表!$F:$F,$A109,总计总表!BP:BP)</f>
        <v>0</v>
      </c>
      <c r="BJ109">
        <f>SUMIF(总计总表!$F:$F,$A109,总计总表!BQ:BQ)</f>
        <v>0</v>
      </c>
      <c r="BK109">
        <f>SUMIF(总计总表!$F:$F,$A109,总计总表!BR:BR)</f>
        <v>0</v>
      </c>
      <c r="BL109">
        <f>SUMIF(总计总表!$F:$F,$A109,总计总表!BS:BS)</f>
        <v>0</v>
      </c>
      <c r="BM109">
        <f>SUMIF(总计总表!$F:$F,$A109,总计总表!BT:BT)</f>
        <v>0</v>
      </c>
      <c r="BN109">
        <f>SUMIF(总计总表!$F:$F,$A109,总计总表!BU:BU)</f>
        <v>0</v>
      </c>
      <c r="BO109">
        <f>SUMIF(总计总表!$F:$F,$A109,总计总表!BV:BV)</f>
        <v>0</v>
      </c>
      <c r="BP109">
        <f>SUMIF(总计总表!$F:$F,$A109,总计总表!BW:BW)</f>
        <v>0</v>
      </c>
      <c r="BQ109">
        <f>SUMIF(总计总表!$F:$F,$A109,总计总表!BX:BX)</f>
        <v>0</v>
      </c>
      <c r="BR109">
        <f>SUMIF(总计总表!$F:$F,$A109,总计总表!BY:BY)</f>
        <v>0</v>
      </c>
      <c r="BS109">
        <f>SUMIF(总计总表!$F:$F,$A109,总计总表!BZ:BZ)</f>
        <v>0</v>
      </c>
      <c r="BT109">
        <f>SUMIF(总计总表!$F:$F,$A109,总计总表!CA:CA)</f>
        <v>0</v>
      </c>
      <c r="BU109">
        <f>SUMIF(总计总表!$F:$F,$A109,总计总表!CB:CB)</f>
        <v>0</v>
      </c>
      <c r="BV109">
        <f>SUMIF(总计总表!$F:$F,$A109,总计总表!CC:CC)</f>
        <v>0</v>
      </c>
      <c r="BW109">
        <f>SUMIF(总计总表!$F:$F,$A109,总计总表!CD:CD)</f>
        <v>0</v>
      </c>
      <c r="BX109">
        <f>SUMIF(总计总表!$F:$F,$A109,总计总表!CE:CE)</f>
        <v>0</v>
      </c>
      <c r="BY109">
        <f>SUMIF(总计总表!$F:$F,$A109,总计总表!CF:CF)</f>
        <v>0</v>
      </c>
      <c r="BZ109">
        <f>SUMIF(总计总表!$F:$F,$A109,总计总表!CG:CG)</f>
        <v>0</v>
      </c>
      <c r="CA109">
        <f>SUMIF(总计总表!$F:$F,$A109,总计总表!CH:CH)</f>
        <v>0</v>
      </c>
      <c r="CB109">
        <f>SUMIF(总计总表!$F:$F,$A109,总计总表!CI:CI)</f>
        <v>0</v>
      </c>
      <c r="CC109">
        <f>SUMIF(总计总表!$F:$F,$A109,总计总表!CJ:CJ)</f>
        <v>0</v>
      </c>
      <c r="CD109">
        <f>SUMIF(总计总表!$F:$F,$A109,总计总表!CK:CK)</f>
        <v>0</v>
      </c>
      <c r="CE109">
        <f>SUMIF(总计总表!$F:$F,$A109,总计总表!CL:CL)</f>
        <v>0</v>
      </c>
    </row>
    <row r="110" spans="1:83" x14ac:dyDescent="0.25">
      <c r="A110" s="24">
        <v>6872</v>
      </c>
      <c r="B110">
        <f>SUMIF(总计总表!F:F,A110,总计总表!I:I)</f>
        <v>0</v>
      </c>
      <c r="C110">
        <f>SUMIF(总计总表!F:F,A110,总计总表!J:J)</f>
        <v>0</v>
      </c>
      <c r="D110">
        <f>SUMIF(总计总表!$F:$F,$A110,总计总表!K:K)</f>
        <v>0</v>
      </c>
      <c r="E110">
        <f>SUMIF(总计总表!$F:$F,$A110,总计总表!L:L)</f>
        <v>0</v>
      </c>
      <c r="F110">
        <f>SUMIF(总计总表!$F:$F,$A110,总计总表!M:M)</f>
        <v>0</v>
      </c>
      <c r="G110">
        <f>SUMIF(总计总表!$F:$F,$A110,总计总表!N:N)</f>
        <v>0</v>
      </c>
      <c r="H110">
        <f>SUMIF(总计总表!$F:$F,$A110,总计总表!O:O)</f>
        <v>0</v>
      </c>
      <c r="I110">
        <f>SUMIF(总计总表!$F:$F,$A110,总计总表!P:P)</f>
        <v>0</v>
      </c>
      <c r="J110">
        <f>SUMIF(总计总表!$F:$F,$A110,总计总表!Q:Q)</f>
        <v>0</v>
      </c>
      <c r="K110">
        <f>SUMIF(总计总表!$F:$F,$A110,总计总表!R:R)</f>
        <v>0</v>
      </c>
      <c r="L110">
        <f>SUMIF(总计总表!$F:$F,$A110,总计总表!S:S)</f>
        <v>0</v>
      </c>
      <c r="M110">
        <f>SUMIF(总计总表!$F:$F,$A110,总计总表!T:T)</f>
        <v>0</v>
      </c>
      <c r="N110">
        <f>SUMIF(总计总表!$F:$F,$A110,总计总表!U:U)</f>
        <v>0</v>
      </c>
      <c r="O110">
        <f>SUMIF(总计总表!$F:$F,$A110,总计总表!V:V)</f>
        <v>0</v>
      </c>
      <c r="P110">
        <f>SUMIF(总计总表!$F:$F,$A110,总计总表!W:W)</f>
        <v>0</v>
      </c>
      <c r="Q110">
        <f>SUMIF(总计总表!$F:$F,$A110,总计总表!X:X)</f>
        <v>0</v>
      </c>
      <c r="R110">
        <f>SUMIF(总计总表!$F:$F,$A110,总计总表!Y:Y)</f>
        <v>0</v>
      </c>
      <c r="S110">
        <f>SUMIF(总计总表!$F:$F,$A110,总计总表!Z:Z)</f>
        <v>0</v>
      </c>
      <c r="T110">
        <f>SUMIF(总计总表!$F:$F,$A110,总计总表!AA:AA)</f>
        <v>0</v>
      </c>
      <c r="U110">
        <f>SUMIF(总计总表!$F:$F,$A110,总计总表!AB:AB)</f>
        <v>0</v>
      </c>
      <c r="V110">
        <f>SUMIF(总计总表!$F:$F,$A110,总计总表!AC:AC)</f>
        <v>0</v>
      </c>
      <c r="W110">
        <f>SUMIF(总计总表!$F:$F,$A110,总计总表!AD:AD)</f>
        <v>0</v>
      </c>
      <c r="X110">
        <f>SUMIF(总计总表!$F:$F,$A110,总计总表!AE:AE)</f>
        <v>0</v>
      </c>
      <c r="Y110">
        <f>SUMIF(总计总表!$F:$F,$A110,总计总表!AF:AF)</f>
        <v>0</v>
      </c>
      <c r="Z110">
        <f>SUMIF(总计总表!$F:$F,$A110,总计总表!AG:AG)</f>
        <v>0</v>
      </c>
      <c r="AA110">
        <f>SUMIF(总计总表!$F:$F,$A110,总计总表!AH:AH)</f>
        <v>0</v>
      </c>
      <c r="AB110">
        <f>SUMIF(总计总表!$F:$F,$A110,总计总表!AI:AI)</f>
        <v>0</v>
      </c>
      <c r="AC110">
        <f>SUMIF(总计总表!$F:$F,$A110,总计总表!AJ:AJ)</f>
        <v>0</v>
      </c>
      <c r="AD110">
        <f>SUMIF(总计总表!$F:$F,$A110,总计总表!AK:AK)</f>
        <v>0</v>
      </c>
      <c r="AE110">
        <f>SUMIF(总计总表!$F:$F,$A110,总计总表!AL:AL)</f>
        <v>0</v>
      </c>
      <c r="AF110">
        <f>SUMIF(总计总表!$F:$F,$A110,总计总表!AM:AM)</f>
        <v>0</v>
      </c>
      <c r="AG110">
        <f>SUMIF(总计总表!$F:$F,$A110,总计总表!AN:AN)</f>
        <v>0</v>
      </c>
      <c r="AH110">
        <f>SUMIF(总计总表!$F:$F,$A110,总计总表!AO:AO)</f>
        <v>0</v>
      </c>
      <c r="AI110">
        <f>SUMIF(总计总表!$F:$F,$A110,总计总表!AP:AP)</f>
        <v>0</v>
      </c>
      <c r="AJ110">
        <f>SUMIF(总计总表!$F:$F,$A110,总计总表!AQ:AQ)</f>
        <v>0</v>
      </c>
      <c r="AK110">
        <f>SUMIF(总计总表!$F:$F,$A110,总计总表!AR:AR)</f>
        <v>0</v>
      </c>
      <c r="AL110">
        <f>SUMIF(总计总表!$F:$F,$A110,总计总表!AS:AS)</f>
        <v>0</v>
      </c>
      <c r="AM110">
        <f>SUMIF(总计总表!$F:$F,$A110,总计总表!AT:AT)</f>
        <v>0</v>
      </c>
      <c r="AN110">
        <f>SUMIF(总计总表!$F:$F,$A110,总计总表!AU:AU)</f>
        <v>0</v>
      </c>
      <c r="AO110">
        <f>SUMIF(总计总表!$F:$F,$A110,总计总表!AV:AV)</f>
        <v>0</v>
      </c>
      <c r="AP110">
        <f>SUMIF(总计总表!$F:$F,$A110,总计总表!AW:AW)</f>
        <v>0</v>
      </c>
      <c r="AQ110">
        <f>SUMIF(总计总表!$F:$F,$A110,总计总表!AX:AX)</f>
        <v>-7.0999999999999994E-2</v>
      </c>
      <c r="AR110">
        <f>SUMIF(总计总表!$F:$F,$A110,总计总表!AY:AY)</f>
        <v>0</v>
      </c>
      <c r="AS110">
        <f>SUMIF(总计总表!$F:$F,$A110,总计总表!AZ:AZ)</f>
        <v>-0.15</v>
      </c>
      <c r="AT110">
        <f>SUMIF(总计总表!$F:$F,$A110,总计总表!BA:BA)</f>
        <v>0</v>
      </c>
      <c r="AU110">
        <f>SUMIF(总计总表!$F:$F,$A110,总计总表!BB:BB)</f>
        <v>0</v>
      </c>
      <c r="AV110">
        <f>SUMIF(总计总表!$F:$F,$A110,总计总表!BC:BC)</f>
        <v>0</v>
      </c>
      <c r="AW110">
        <f>SUMIF(总计总表!$F:$F,$A110,总计总表!BD:BD)</f>
        <v>0</v>
      </c>
      <c r="AX110">
        <f>SUMIF(总计总表!$F:$F,$A110,总计总表!BE:BE)</f>
        <v>0</v>
      </c>
      <c r="AY110">
        <f>SUMIF(总计总表!$F:$F,$A110,总计总表!BF:BF)</f>
        <v>-0.22099999999999997</v>
      </c>
      <c r="AZ110">
        <f>SUMIF(总计总表!$F:$F,$A110,总计总表!BG:BG)</f>
        <v>0</v>
      </c>
      <c r="BA110">
        <f>SUMIF(总计总表!$F:$F,$A110,总计总表!BH:BH)</f>
        <v>-1.4364999999999999</v>
      </c>
      <c r="BB110">
        <f>SUMIF(总计总表!$F:$F,$A110,总计总表!BI:BI)</f>
        <v>0</v>
      </c>
      <c r="BC110">
        <f>SUMIF(总计总表!$F:$F,$A110,总计总表!BJ:BJ)</f>
        <v>0</v>
      </c>
      <c r="BD110">
        <f>SUMIF(总计总表!$F:$F,$A110,总计总表!BK:BK)</f>
        <v>0</v>
      </c>
      <c r="BE110">
        <f>SUMIF(总计总表!$F:$F,$A110,总计总表!BL:BL)</f>
        <v>0</v>
      </c>
      <c r="BF110">
        <f>SUMIF(总计总表!$F:$F,$A110,总计总表!BM:BM)</f>
        <v>0</v>
      </c>
      <c r="BG110">
        <f>SUMIF(总计总表!$F:$F,$A110,总计总表!BN:BN)</f>
        <v>0</v>
      </c>
      <c r="BH110">
        <f>SUMIF(总计总表!$F:$F,$A110,总计总表!BO:BO)</f>
        <v>0</v>
      </c>
      <c r="BI110">
        <f>SUMIF(总计总表!$F:$F,$A110,总计总表!BP:BP)</f>
        <v>0</v>
      </c>
      <c r="BJ110">
        <f>SUMIF(总计总表!$F:$F,$A110,总计总表!BQ:BQ)</f>
        <v>-1.4364999999999999</v>
      </c>
      <c r="BK110">
        <f>SUMIF(总计总表!$F:$F,$A110,总计总表!BR:BR)</f>
        <v>0</v>
      </c>
      <c r="BL110">
        <f>SUMIF(总计总表!$F:$F,$A110,总计总表!BS:BS)</f>
        <v>0</v>
      </c>
      <c r="BM110">
        <f>SUMIF(总计总表!$F:$F,$A110,总计总表!BT:BT)</f>
        <v>0</v>
      </c>
      <c r="BN110">
        <f>SUMIF(总计总表!$F:$F,$A110,总计总表!BU:BU)</f>
        <v>0</v>
      </c>
      <c r="BO110">
        <f>SUMIF(总计总表!$F:$F,$A110,总计总表!BV:BV)</f>
        <v>0</v>
      </c>
      <c r="BP110">
        <f>SUMIF(总计总表!$F:$F,$A110,总计总表!BW:BW)</f>
        <v>0</v>
      </c>
      <c r="BQ110">
        <f>SUMIF(总计总表!$F:$F,$A110,总计总表!BX:BX)</f>
        <v>0</v>
      </c>
      <c r="BR110">
        <f>SUMIF(总计总表!$F:$F,$A110,总计总表!BY:BY)</f>
        <v>0</v>
      </c>
      <c r="BS110">
        <f>SUMIF(总计总表!$F:$F,$A110,总计总表!BZ:BZ)</f>
        <v>0</v>
      </c>
      <c r="BT110">
        <f>SUMIF(总计总表!$F:$F,$A110,总计总表!CA:CA)</f>
        <v>0</v>
      </c>
      <c r="BU110">
        <f>SUMIF(总计总表!$F:$F,$A110,总计总表!CB:CB)</f>
        <v>0</v>
      </c>
      <c r="BV110">
        <f>SUMIF(总计总表!$F:$F,$A110,总计总表!CC:CC)</f>
        <v>-1.4364999999999999</v>
      </c>
      <c r="BW110">
        <f>SUMIF(总计总表!$F:$F,$A110,总计总表!CD:CD)</f>
        <v>0</v>
      </c>
      <c r="BX110">
        <f>SUMIF(总计总表!$F:$F,$A110,总计总表!CE:CE)</f>
        <v>0</v>
      </c>
      <c r="BY110">
        <f>SUMIF(总计总表!$F:$F,$A110,总计总表!CF:CF)</f>
        <v>0</v>
      </c>
      <c r="BZ110">
        <f>SUMIF(总计总表!$F:$F,$A110,总计总表!CG:CG)</f>
        <v>0</v>
      </c>
      <c r="CA110">
        <f>SUMIF(总计总表!$F:$F,$A110,总计总表!CH:CH)</f>
        <v>0</v>
      </c>
      <c r="CB110">
        <f>SUMIF(总计总表!$F:$F,$A110,总计总表!CI:CI)</f>
        <v>0</v>
      </c>
      <c r="CC110">
        <f>SUMIF(总计总表!$F:$F,$A110,总计总表!CJ:CJ)</f>
        <v>0</v>
      </c>
      <c r="CD110">
        <f>SUMIF(总计总表!$F:$F,$A110,总计总表!CK:CK)</f>
        <v>0</v>
      </c>
      <c r="CE110">
        <f>SUMIF(总计总表!$F:$F,$A110,总计总表!CL:CL)</f>
        <v>0</v>
      </c>
    </row>
    <row r="111" spans="1:83" x14ac:dyDescent="0.25">
      <c r="A111" s="24">
        <v>6875</v>
      </c>
      <c r="B111">
        <f>SUMIF(总计总表!F:F,A111,总计总表!I:I)</f>
        <v>0</v>
      </c>
      <c r="C111">
        <f>SUMIF(总计总表!F:F,A111,总计总表!J:J)</f>
        <v>0</v>
      </c>
      <c r="D111">
        <f>SUMIF(总计总表!$F:$F,$A111,总计总表!K:K)</f>
        <v>0</v>
      </c>
      <c r="E111">
        <f>SUMIF(总计总表!$F:$F,$A111,总计总表!L:L)</f>
        <v>0</v>
      </c>
      <c r="F111">
        <f>SUMIF(总计总表!$F:$F,$A111,总计总表!M:M)</f>
        <v>0</v>
      </c>
      <c r="G111">
        <f>SUMIF(总计总表!$F:$F,$A111,总计总表!N:N)</f>
        <v>0</v>
      </c>
      <c r="H111">
        <f>SUMIF(总计总表!$F:$F,$A111,总计总表!O:O)</f>
        <v>0</v>
      </c>
      <c r="I111">
        <f>SUMIF(总计总表!$F:$F,$A111,总计总表!P:P)</f>
        <v>0</v>
      </c>
      <c r="J111">
        <f>SUMIF(总计总表!$F:$F,$A111,总计总表!Q:Q)</f>
        <v>0</v>
      </c>
      <c r="K111">
        <f>SUMIF(总计总表!$F:$F,$A111,总计总表!R:R)</f>
        <v>0</v>
      </c>
      <c r="L111">
        <f>SUMIF(总计总表!$F:$F,$A111,总计总表!S:S)</f>
        <v>0</v>
      </c>
      <c r="M111">
        <f>SUMIF(总计总表!$F:$F,$A111,总计总表!T:T)</f>
        <v>0</v>
      </c>
      <c r="N111">
        <f>SUMIF(总计总表!$F:$F,$A111,总计总表!U:U)</f>
        <v>0</v>
      </c>
      <c r="O111">
        <f>SUMIF(总计总表!$F:$F,$A111,总计总表!V:V)</f>
        <v>0</v>
      </c>
      <c r="P111">
        <f>SUMIF(总计总表!$F:$F,$A111,总计总表!W:W)</f>
        <v>0</v>
      </c>
      <c r="Q111">
        <f>SUMIF(总计总表!$F:$F,$A111,总计总表!X:X)</f>
        <v>0</v>
      </c>
      <c r="R111">
        <f>SUMIF(总计总表!$F:$F,$A111,总计总表!Y:Y)</f>
        <v>0</v>
      </c>
      <c r="S111">
        <f>SUMIF(总计总表!$F:$F,$A111,总计总表!Z:Z)</f>
        <v>0</v>
      </c>
      <c r="T111">
        <f>SUMIF(总计总表!$F:$F,$A111,总计总表!AA:AA)</f>
        <v>0</v>
      </c>
      <c r="U111">
        <f>SUMIF(总计总表!$F:$F,$A111,总计总表!AB:AB)</f>
        <v>0</v>
      </c>
      <c r="V111">
        <f>SUMIF(总计总表!$F:$F,$A111,总计总表!AC:AC)</f>
        <v>0</v>
      </c>
      <c r="W111">
        <f>SUMIF(总计总表!$F:$F,$A111,总计总表!AD:AD)</f>
        <v>0</v>
      </c>
      <c r="X111">
        <f>SUMIF(总计总表!$F:$F,$A111,总计总表!AE:AE)</f>
        <v>0</v>
      </c>
      <c r="Y111">
        <f>SUMIF(总计总表!$F:$F,$A111,总计总表!AF:AF)</f>
        <v>0</v>
      </c>
      <c r="Z111">
        <f>SUMIF(总计总表!$F:$F,$A111,总计总表!AG:AG)</f>
        <v>0</v>
      </c>
      <c r="AA111">
        <f>SUMIF(总计总表!$F:$F,$A111,总计总表!AH:AH)</f>
        <v>0</v>
      </c>
      <c r="AB111">
        <f>SUMIF(总计总表!$F:$F,$A111,总计总表!AI:AI)</f>
        <v>0</v>
      </c>
      <c r="AC111">
        <f>SUMIF(总计总表!$F:$F,$A111,总计总表!AJ:AJ)</f>
        <v>0</v>
      </c>
      <c r="AD111">
        <f>SUMIF(总计总表!$F:$F,$A111,总计总表!AK:AK)</f>
        <v>0</v>
      </c>
      <c r="AE111">
        <f>SUMIF(总计总表!$F:$F,$A111,总计总表!AL:AL)</f>
        <v>0</v>
      </c>
      <c r="AF111">
        <f>SUMIF(总计总表!$F:$F,$A111,总计总表!AM:AM)</f>
        <v>0</v>
      </c>
      <c r="AG111">
        <f>SUMIF(总计总表!$F:$F,$A111,总计总表!AN:AN)</f>
        <v>0</v>
      </c>
      <c r="AH111">
        <f>SUMIF(总计总表!$F:$F,$A111,总计总表!AO:AO)</f>
        <v>0</v>
      </c>
      <c r="AI111">
        <f>SUMIF(总计总表!$F:$F,$A111,总计总表!AP:AP)</f>
        <v>0</v>
      </c>
      <c r="AJ111">
        <f>SUMIF(总计总表!$F:$F,$A111,总计总表!AQ:AQ)</f>
        <v>0</v>
      </c>
      <c r="AK111">
        <f>SUMIF(总计总表!$F:$F,$A111,总计总表!AR:AR)</f>
        <v>0</v>
      </c>
      <c r="AL111">
        <f>SUMIF(总计总表!$F:$F,$A111,总计总表!AS:AS)</f>
        <v>0</v>
      </c>
      <c r="AM111">
        <f>SUMIF(总计总表!$F:$F,$A111,总计总表!AT:AT)</f>
        <v>0</v>
      </c>
      <c r="AN111">
        <f>SUMIF(总计总表!$F:$F,$A111,总计总表!AU:AU)</f>
        <v>0</v>
      </c>
      <c r="AO111">
        <f>SUMIF(总计总表!$F:$F,$A111,总计总表!AV:AV)</f>
        <v>0</v>
      </c>
      <c r="AP111">
        <f>SUMIF(总计总表!$F:$F,$A111,总计总表!AW:AW)</f>
        <v>0</v>
      </c>
      <c r="AQ111">
        <f>SUMIF(总计总表!$F:$F,$A111,总计总表!AX:AX)</f>
        <v>0</v>
      </c>
      <c r="AR111">
        <f>SUMIF(总计总表!$F:$F,$A111,总计总表!AY:AY)</f>
        <v>0</v>
      </c>
      <c r="AS111">
        <f>SUMIF(总计总表!$F:$F,$A111,总计总表!AZ:AZ)</f>
        <v>0</v>
      </c>
      <c r="AT111">
        <f>SUMIF(总计总表!$F:$F,$A111,总计总表!BA:BA)</f>
        <v>0</v>
      </c>
      <c r="AU111">
        <f>SUMIF(总计总表!$F:$F,$A111,总计总表!BB:BB)</f>
        <v>0</v>
      </c>
      <c r="AV111">
        <f>SUMIF(总计总表!$F:$F,$A111,总计总表!BC:BC)</f>
        <v>0</v>
      </c>
      <c r="AW111">
        <f>SUMIF(总计总表!$F:$F,$A111,总计总表!BD:BD)</f>
        <v>0</v>
      </c>
      <c r="AX111">
        <f>SUMIF(总计总表!$F:$F,$A111,总计总表!BE:BE)</f>
        <v>0</v>
      </c>
      <c r="AY111">
        <f>SUMIF(总计总表!$F:$F,$A111,总计总表!BF:BF)</f>
        <v>0</v>
      </c>
      <c r="AZ111">
        <f>SUMIF(总计总表!$F:$F,$A111,总计总表!BG:BG)</f>
        <v>0</v>
      </c>
      <c r="BA111">
        <f>SUMIF(总计总表!$F:$F,$A111,总计总表!BH:BH)</f>
        <v>0</v>
      </c>
      <c r="BB111">
        <f>SUMIF(总计总表!$F:$F,$A111,总计总表!BI:BI)</f>
        <v>0</v>
      </c>
      <c r="BC111">
        <f>SUMIF(总计总表!$F:$F,$A111,总计总表!BJ:BJ)</f>
        <v>0</v>
      </c>
      <c r="BD111">
        <f>SUMIF(总计总表!$F:$F,$A111,总计总表!BK:BK)</f>
        <v>0</v>
      </c>
      <c r="BE111">
        <f>SUMIF(总计总表!$F:$F,$A111,总计总表!BL:BL)</f>
        <v>0</v>
      </c>
      <c r="BF111">
        <f>SUMIF(总计总表!$F:$F,$A111,总计总表!BM:BM)</f>
        <v>0</v>
      </c>
      <c r="BG111">
        <f>SUMIF(总计总表!$F:$F,$A111,总计总表!BN:BN)</f>
        <v>0</v>
      </c>
      <c r="BH111">
        <f>SUMIF(总计总表!$F:$F,$A111,总计总表!BO:BO)</f>
        <v>0</v>
      </c>
      <c r="BI111">
        <f>SUMIF(总计总表!$F:$F,$A111,总计总表!BP:BP)</f>
        <v>0</v>
      </c>
      <c r="BJ111">
        <f>SUMIF(总计总表!$F:$F,$A111,总计总表!BQ:BQ)</f>
        <v>0</v>
      </c>
      <c r="BK111">
        <f>SUMIF(总计总表!$F:$F,$A111,总计总表!BR:BR)</f>
        <v>0</v>
      </c>
      <c r="BL111">
        <f>SUMIF(总计总表!$F:$F,$A111,总计总表!BS:BS)</f>
        <v>0</v>
      </c>
      <c r="BM111">
        <f>SUMIF(总计总表!$F:$F,$A111,总计总表!BT:BT)</f>
        <v>0</v>
      </c>
      <c r="BN111">
        <f>SUMIF(总计总表!$F:$F,$A111,总计总表!BU:BU)</f>
        <v>0</v>
      </c>
      <c r="BO111">
        <f>SUMIF(总计总表!$F:$F,$A111,总计总表!BV:BV)</f>
        <v>0</v>
      </c>
      <c r="BP111">
        <f>SUMIF(总计总表!$F:$F,$A111,总计总表!BW:BW)</f>
        <v>0</v>
      </c>
      <c r="BQ111">
        <f>SUMIF(总计总表!$F:$F,$A111,总计总表!BX:BX)</f>
        <v>0</v>
      </c>
      <c r="BR111">
        <f>SUMIF(总计总表!$F:$F,$A111,总计总表!BY:BY)</f>
        <v>0</v>
      </c>
      <c r="BS111">
        <f>SUMIF(总计总表!$F:$F,$A111,总计总表!BZ:BZ)</f>
        <v>0</v>
      </c>
      <c r="BT111">
        <f>SUMIF(总计总表!$F:$F,$A111,总计总表!CA:CA)</f>
        <v>0</v>
      </c>
      <c r="BU111">
        <f>SUMIF(总计总表!$F:$F,$A111,总计总表!CB:CB)</f>
        <v>0</v>
      </c>
      <c r="BV111">
        <f>SUMIF(总计总表!$F:$F,$A111,总计总表!CC:CC)</f>
        <v>0</v>
      </c>
      <c r="BW111">
        <f>SUMIF(总计总表!$F:$F,$A111,总计总表!CD:CD)</f>
        <v>0</v>
      </c>
      <c r="BX111">
        <f>SUMIF(总计总表!$F:$F,$A111,总计总表!CE:CE)</f>
        <v>0</v>
      </c>
      <c r="BY111">
        <f>SUMIF(总计总表!$F:$F,$A111,总计总表!CF:CF)</f>
        <v>0</v>
      </c>
      <c r="BZ111">
        <f>SUMIF(总计总表!$F:$F,$A111,总计总表!CG:CG)</f>
        <v>0</v>
      </c>
      <c r="CA111">
        <f>SUMIF(总计总表!$F:$F,$A111,总计总表!CH:CH)</f>
        <v>0</v>
      </c>
      <c r="CB111">
        <f>SUMIF(总计总表!$F:$F,$A111,总计总表!CI:CI)</f>
        <v>0</v>
      </c>
      <c r="CC111">
        <f>SUMIF(总计总表!$F:$F,$A111,总计总表!CJ:CJ)</f>
        <v>0</v>
      </c>
      <c r="CD111">
        <f>SUMIF(总计总表!$F:$F,$A111,总计总表!CK:CK)</f>
        <v>0</v>
      </c>
      <c r="CE111">
        <f>SUMIF(总计总表!$F:$F,$A111,总计总表!CL:CL)</f>
        <v>0</v>
      </c>
    </row>
    <row r="112" spans="1:83" x14ac:dyDescent="0.25">
      <c r="A112" s="24">
        <v>6876</v>
      </c>
      <c r="B112">
        <f>SUMIF(总计总表!F:F,A112,总计总表!I:I)</f>
        <v>17</v>
      </c>
      <c r="C112">
        <f>SUMIF(总计总表!F:F,A112,总计总表!J:J)</f>
        <v>185.83</v>
      </c>
      <c r="D112">
        <f>SUMIF(总计总表!$F:$F,$A112,总计总表!K:K)</f>
        <v>9.5399999999999991</v>
      </c>
      <c r="E112">
        <f>SUMIF(总计总表!$F:$F,$A112,总计总表!L:L)</f>
        <v>0</v>
      </c>
      <c r="F112">
        <f>SUMIF(总计总表!$F:$F,$A112,总计总表!M:M)</f>
        <v>-3.55</v>
      </c>
      <c r="G112">
        <f>SUMIF(总计总表!$F:$F,$A112,总计总表!N:N)</f>
        <v>5.24</v>
      </c>
      <c r="H112">
        <f>SUMIF(总计总表!$F:$F,$A112,总计总表!O:O)</f>
        <v>-5.24</v>
      </c>
      <c r="I112">
        <f>SUMIF(总计总表!$F:$F,$A112,总计总表!P:P)</f>
        <v>-31.619999999999997</v>
      </c>
      <c r="J112">
        <f>SUMIF(总计总表!$F:$F,$A112,总计总表!Q:Q)</f>
        <v>-59.75</v>
      </c>
      <c r="K112">
        <f>SUMIF(总计总表!$F:$F,$A112,总计总表!R:R)</f>
        <v>0</v>
      </c>
      <c r="L112">
        <f>SUMIF(总计总表!$F:$F,$A112,总计总表!S:S)</f>
        <v>0</v>
      </c>
      <c r="M112">
        <f>SUMIF(总计总表!$F:$F,$A112,总计总表!T:T)</f>
        <v>100.45</v>
      </c>
      <c r="N112">
        <f>SUMIF(总计总表!$F:$F,$A112,总计总表!U:U)</f>
        <v>2</v>
      </c>
      <c r="O112">
        <f>SUMIF(总计总表!$F:$F,$A112,总计总表!V:V)</f>
        <v>-31.98</v>
      </c>
      <c r="P112">
        <f>SUMIF(总计总表!$F:$F,$A112,总计总表!W:W)</f>
        <v>0</v>
      </c>
      <c r="Q112">
        <f>SUMIF(总计总表!$F:$F,$A112,总计总表!X:X)</f>
        <v>0</v>
      </c>
      <c r="R112">
        <f>SUMIF(总计总表!$F:$F,$A112,总计总表!Y:Y)</f>
        <v>0</v>
      </c>
      <c r="S112">
        <f>SUMIF(总计总表!$F:$F,$A112,总计总表!Z:Z)</f>
        <v>0</v>
      </c>
      <c r="T112">
        <f>SUMIF(总计总表!$F:$F,$A112,总计总表!AA:AA)</f>
        <v>0</v>
      </c>
      <c r="U112">
        <f>SUMIF(总计总表!$F:$F,$A112,总计总表!AB:AB)</f>
        <v>4.3600000000000003</v>
      </c>
      <c r="V112">
        <f>SUMIF(总计总表!$F:$F,$A112,总计总表!AC:AC)</f>
        <v>0</v>
      </c>
      <c r="W112">
        <f>SUMIF(总计总表!$F:$F,$A112,总计总表!AD:AD)</f>
        <v>0</v>
      </c>
      <c r="X112">
        <f>SUMIF(总计总表!$F:$F,$A112,总计总表!AE:AE)</f>
        <v>0</v>
      </c>
      <c r="Y112">
        <f>SUMIF(总计总表!$F:$F,$A112,总计总表!AF:AF)</f>
        <v>-27.62</v>
      </c>
      <c r="Z112">
        <f>SUMIF(总计总表!$F:$F,$A112,总计总表!AG:AG)</f>
        <v>0</v>
      </c>
      <c r="AA112">
        <f>SUMIF(总计总表!$F:$F,$A112,总计总表!AH:AH)</f>
        <v>0</v>
      </c>
      <c r="AB112">
        <f>SUMIF(总计总表!$F:$F,$A112,总计总表!AI:AI)</f>
        <v>0</v>
      </c>
      <c r="AC112">
        <f>SUMIF(总计总表!$F:$F,$A112,总计总表!AJ:AJ)</f>
        <v>0</v>
      </c>
      <c r="AD112">
        <f>SUMIF(总计总表!$F:$F,$A112,总计总表!AK:AK)</f>
        <v>0</v>
      </c>
      <c r="AE112">
        <f>SUMIF(总计总表!$F:$F,$A112,总计总表!AL:AL)</f>
        <v>24.1</v>
      </c>
      <c r="AF112">
        <f>SUMIF(总计总表!$F:$F,$A112,总计总表!AM:AM)</f>
        <v>0</v>
      </c>
      <c r="AG112">
        <f>SUMIF(总计总表!$F:$F,$A112,总计总表!AN:AN)</f>
        <v>0</v>
      </c>
      <c r="AH112">
        <f>SUMIF(总计总表!$F:$F,$A112,总计总表!AO:AO)</f>
        <v>0</v>
      </c>
      <c r="AI112">
        <f>SUMIF(总计总表!$F:$F,$A112,总计总表!AP:AP)</f>
        <v>0</v>
      </c>
      <c r="AJ112">
        <f>SUMIF(总计总表!$F:$F,$A112,总计总表!AQ:AQ)</f>
        <v>0</v>
      </c>
      <c r="AK112">
        <f>SUMIF(总计总表!$F:$F,$A112,总计总表!AR:AR)</f>
        <v>0</v>
      </c>
      <c r="AL112">
        <f>SUMIF(总计总表!$F:$F,$A112,总计总表!AS:AS)</f>
        <v>0</v>
      </c>
      <c r="AM112">
        <f>SUMIF(总计总表!$F:$F,$A112,总计总表!AT:AT)</f>
        <v>0</v>
      </c>
      <c r="AN112">
        <f>SUMIF(总计总表!$F:$F,$A112,总计总表!AU:AU)</f>
        <v>0</v>
      </c>
      <c r="AO112">
        <f>SUMIF(总计总表!$F:$F,$A112,总计总表!AV:AV)</f>
        <v>-11.52</v>
      </c>
      <c r="AP112">
        <f>SUMIF(总计总表!$F:$F,$A112,总计总表!AW:AW)</f>
        <v>0</v>
      </c>
      <c r="AQ112">
        <f>SUMIF(总计总表!$F:$F,$A112,总计总表!AX:AX)</f>
        <v>-2.1136999999999997</v>
      </c>
      <c r="AR112">
        <f>SUMIF(总计总表!$F:$F,$A112,总计总表!AY:AY)</f>
        <v>0</v>
      </c>
      <c r="AS112">
        <f>SUMIF(总计总表!$F:$F,$A112,总计总表!AZ:AZ)</f>
        <v>0</v>
      </c>
      <c r="AT112">
        <f>SUMIF(总计总表!$F:$F,$A112,总计总表!BA:BA)</f>
        <v>0</v>
      </c>
      <c r="AU112">
        <f>SUMIF(总计总表!$F:$F,$A112,总计总表!BB:BB)</f>
        <v>0</v>
      </c>
      <c r="AV112">
        <f>SUMIF(总计总表!$F:$F,$A112,总计总表!BC:BC)</f>
        <v>0</v>
      </c>
      <c r="AW112">
        <f>SUMIF(总计总表!$F:$F,$A112,总计总表!BD:BD)</f>
        <v>0</v>
      </c>
      <c r="AX112">
        <f>SUMIF(总计总表!$F:$F,$A112,总计总表!BE:BE)</f>
        <v>0</v>
      </c>
      <c r="AY112">
        <f>SUMIF(总计总表!$F:$F,$A112,总计总表!BF:BF)</f>
        <v>83.296299999999988</v>
      </c>
      <c r="AZ112">
        <f>SUMIF(总计总表!$F:$F,$A112,总计总表!BG:BG)</f>
        <v>2.4765344658518242</v>
      </c>
      <c r="BA112">
        <f>SUMIF(总计总表!$F:$F,$A112,总计总表!BH:BH)</f>
        <v>541.42594999999994</v>
      </c>
      <c r="BB112">
        <f>SUMIF(总计总表!$F:$F,$A112,总计总表!BI:BI)</f>
        <v>0</v>
      </c>
      <c r="BC112">
        <f>SUMIF(总计总表!$F:$F,$A112,总计总表!BJ:BJ)</f>
        <v>0</v>
      </c>
      <c r="BD112">
        <f>SUMIF(总计总表!$F:$F,$A112,总计总表!BK:BK)</f>
        <v>0</v>
      </c>
      <c r="BE112">
        <f>SUMIF(总计总表!$F:$F,$A112,总计总表!BL:BL)</f>
        <v>0</v>
      </c>
      <c r="BF112">
        <f>SUMIF(总计总表!$F:$F,$A112,总计总表!BM:BM)</f>
        <v>0</v>
      </c>
      <c r="BG112">
        <f>SUMIF(总计总表!$F:$F,$A112,总计总表!BN:BN)</f>
        <v>0</v>
      </c>
      <c r="BH112">
        <f>SUMIF(总计总表!$F:$F,$A112,总计总表!BO:BO)</f>
        <v>0</v>
      </c>
      <c r="BI112">
        <f>SUMIF(总计总表!$F:$F,$A112,总计总表!BP:BP)</f>
        <v>0</v>
      </c>
      <c r="BJ112">
        <f>SUMIF(总计总表!$F:$F,$A112,总计总表!BQ:BQ)</f>
        <v>541.42594999999994</v>
      </c>
      <c r="BK112">
        <f>SUMIF(总计总表!$F:$F,$A112,总计总表!BR:BR)</f>
        <v>0</v>
      </c>
      <c r="BL112">
        <f>SUMIF(总计总表!$F:$F,$A112,总计总表!BS:BS)</f>
        <v>0</v>
      </c>
      <c r="BM112">
        <f>SUMIF(总计总表!$F:$F,$A112,总计总表!BT:BT)</f>
        <v>0</v>
      </c>
      <c r="BN112">
        <f>SUMIF(总计总表!$F:$F,$A112,总计总表!BU:BU)</f>
        <v>0</v>
      </c>
      <c r="BO112">
        <f>SUMIF(总计总表!$F:$F,$A112,总计总表!BV:BV)</f>
        <v>0</v>
      </c>
      <c r="BP112">
        <f>SUMIF(总计总表!$F:$F,$A112,总计总表!BW:BW)</f>
        <v>635.79999999999984</v>
      </c>
      <c r="BQ112">
        <f>SUMIF(总计总表!$F:$F,$A112,总计总表!BX:BX)</f>
        <v>225.42000000000002</v>
      </c>
      <c r="BR112">
        <f>SUMIF(总计总表!$F:$F,$A112,总计总表!BY:BY)</f>
        <v>0</v>
      </c>
      <c r="BS112">
        <f>SUMIF(总计总表!$F:$F,$A112,总计总表!BZ:BZ)</f>
        <v>0</v>
      </c>
      <c r="BT112">
        <f>SUMIF(总计总表!$F:$F,$A112,总计总表!CA:CA)</f>
        <v>0</v>
      </c>
      <c r="BU112">
        <f>SUMIF(总计总表!$F:$F,$A112,总计总表!CB:CB)</f>
        <v>0</v>
      </c>
      <c r="BV112">
        <f>SUMIF(总计总表!$F:$F,$A112,总计总表!CC:CC)</f>
        <v>-319.79404999999991</v>
      </c>
      <c r="BW112">
        <f>SUMIF(总计总表!$F:$F,$A112,总计总表!CD:CD)</f>
        <v>-1.1128776327513006</v>
      </c>
      <c r="BX112">
        <f>SUMIF(总计总表!$F:$F,$A112,总计总表!CE:CE)</f>
        <v>-1.5688481050138172</v>
      </c>
      <c r="BY112">
        <f>SUMIF(总计总表!$F:$F,$A112,总计总表!CF:CF)</f>
        <v>0</v>
      </c>
      <c r="BZ112">
        <f>SUMIF(总计总表!$F:$F,$A112,总计总表!CG:CG)</f>
        <v>0</v>
      </c>
      <c r="CA112">
        <f>SUMIF(总计总表!$F:$F,$A112,总计总表!CH:CH)</f>
        <v>0</v>
      </c>
      <c r="CB112">
        <f>SUMIF(总计总表!$F:$F,$A112,总计总表!CI:CI)</f>
        <v>0</v>
      </c>
      <c r="CC112">
        <f>SUMIF(总计总表!$F:$F,$A112,总计总表!CJ:CJ)</f>
        <v>0</v>
      </c>
      <c r="CD112">
        <f>SUMIF(总计总表!$F:$F,$A112,总计总表!CK:CK)</f>
        <v>0</v>
      </c>
      <c r="CE112">
        <f>SUMIF(总计总表!$F:$F,$A112,总计总表!CL:CL)</f>
        <v>0</v>
      </c>
    </row>
    <row r="113" spans="1:83" x14ac:dyDescent="0.25">
      <c r="A113" s="24">
        <v>6877</v>
      </c>
      <c r="B113">
        <f>SUMIF(总计总表!F:F,A113,总计总表!I:I)</f>
        <v>0</v>
      </c>
      <c r="C113">
        <f>SUMIF(总计总表!F:F,A113,总计总表!J:J)</f>
        <v>0</v>
      </c>
      <c r="D113">
        <f>SUMIF(总计总表!$F:$F,$A113,总计总表!K:K)</f>
        <v>0</v>
      </c>
      <c r="E113">
        <f>SUMIF(总计总表!$F:$F,$A113,总计总表!L:L)</f>
        <v>0</v>
      </c>
      <c r="F113">
        <f>SUMIF(总计总表!$F:$F,$A113,总计总表!M:M)</f>
        <v>0</v>
      </c>
      <c r="G113">
        <f>SUMIF(总计总表!$F:$F,$A113,总计总表!N:N)</f>
        <v>0</v>
      </c>
      <c r="H113">
        <f>SUMIF(总计总表!$F:$F,$A113,总计总表!O:O)</f>
        <v>0</v>
      </c>
      <c r="I113">
        <f>SUMIF(总计总表!$F:$F,$A113,总计总表!P:P)</f>
        <v>0</v>
      </c>
      <c r="J113">
        <f>SUMIF(总计总表!$F:$F,$A113,总计总表!Q:Q)</f>
        <v>0</v>
      </c>
      <c r="K113">
        <f>SUMIF(总计总表!$F:$F,$A113,总计总表!R:R)</f>
        <v>0</v>
      </c>
      <c r="L113">
        <f>SUMIF(总计总表!$F:$F,$A113,总计总表!S:S)</f>
        <v>0</v>
      </c>
      <c r="M113">
        <f>SUMIF(总计总表!$F:$F,$A113,总计总表!T:T)</f>
        <v>0</v>
      </c>
      <c r="N113">
        <f>SUMIF(总计总表!$F:$F,$A113,总计总表!U:U)</f>
        <v>0</v>
      </c>
      <c r="O113">
        <f>SUMIF(总计总表!$F:$F,$A113,总计总表!V:V)</f>
        <v>0</v>
      </c>
      <c r="P113">
        <f>SUMIF(总计总表!$F:$F,$A113,总计总表!W:W)</f>
        <v>0</v>
      </c>
      <c r="Q113">
        <f>SUMIF(总计总表!$F:$F,$A113,总计总表!X:X)</f>
        <v>0</v>
      </c>
      <c r="R113">
        <f>SUMIF(总计总表!$F:$F,$A113,总计总表!Y:Y)</f>
        <v>0</v>
      </c>
      <c r="S113">
        <f>SUMIF(总计总表!$F:$F,$A113,总计总表!Z:Z)</f>
        <v>0</v>
      </c>
      <c r="T113">
        <f>SUMIF(总计总表!$F:$F,$A113,总计总表!AA:AA)</f>
        <v>0</v>
      </c>
      <c r="U113">
        <f>SUMIF(总计总表!$F:$F,$A113,总计总表!AB:AB)</f>
        <v>0</v>
      </c>
      <c r="V113">
        <f>SUMIF(总计总表!$F:$F,$A113,总计总表!AC:AC)</f>
        <v>0</v>
      </c>
      <c r="W113">
        <f>SUMIF(总计总表!$F:$F,$A113,总计总表!AD:AD)</f>
        <v>0</v>
      </c>
      <c r="X113">
        <f>SUMIF(总计总表!$F:$F,$A113,总计总表!AE:AE)</f>
        <v>0</v>
      </c>
      <c r="Y113">
        <f>SUMIF(总计总表!$F:$F,$A113,总计总表!AF:AF)</f>
        <v>0</v>
      </c>
      <c r="Z113">
        <f>SUMIF(总计总表!$F:$F,$A113,总计总表!AG:AG)</f>
        <v>0</v>
      </c>
      <c r="AA113">
        <f>SUMIF(总计总表!$F:$F,$A113,总计总表!AH:AH)</f>
        <v>0</v>
      </c>
      <c r="AB113">
        <f>SUMIF(总计总表!$F:$F,$A113,总计总表!AI:AI)</f>
        <v>0</v>
      </c>
      <c r="AC113">
        <f>SUMIF(总计总表!$F:$F,$A113,总计总表!AJ:AJ)</f>
        <v>0</v>
      </c>
      <c r="AD113">
        <f>SUMIF(总计总表!$F:$F,$A113,总计总表!AK:AK)</f>
        <v>0</v>
      </c>
      <c r="AE113">
        <f>SUMIF(总计总表!$F:$F,$A113,总计总表!AL:AL)</f>
        <v>0</v>
      </c>
      <c r="AF113">
        <f>SUMIF(总计总表!$F:$F,$A113,总计总表!AM:AM)</f>
        <v>0</v>
      </c>
      <c r="AG113">
        <f>SUMIF(总计总表!$F:$F,$A113,总计总表!AN:AN)</f>
        <v>0</v>
      </c>
      <c r="AH113">
        <f>SUMIF(总计总表!$F:$F,$A113,总计总表!AO:AO)</f>
        <v>0</v>
      </c>
      <c r="AI113">
        <f>SUMIF(总计总表!$F:$F,$A113,总计总表!AP:AP)</f>
        <v>0</v>
      </c>
      <c r="AJ113">
        <f>SUMIF(总计总表!$F:$F,$A113,总计总表!AQ:AQ)</f>
        <v>0</v>
      </c>
      <c r="AK113">
        <f>SUMIF(总计总表!$F:$F,$A113,总计总表!AR:AR)</f>
        <v>0</v>
      </c>
      <c r="AL113">
        <f>SUMIF(总计总表!$F:$F,$A113,总计总表!AS:AS)</f>
        <v>0</v>
      </c>
      <c r="AM113">
        <f>SUMIF(总计总表!$F:$F,$A113,总计总表!AT:AT)</f>
        <v>0</v>
      </c>
      <c r="AN113">
        <f>SUMIF(总计总表!$F:$F,$A113,总计总表!AU:AU)</f>
        <v>0</v>
      </c>
      <c r="AO113">
        <f>SUMIF(总计总表!$F:$F,$A113,总计总表!AV:AV)</f>
        <v>0</v>
      </c>
      <c r="AP113">
        <f>SUMIF(总计总表!$F:$F,$A113,总计总表!AW:AW)</f>
        <v>0</v>
      </c>
      <c r="AQ113">
        <f>SUMIF(总计总表!$F:$F,$A113,总计总表!AX:AX)</f>
        <v>-1.5E-3</v>
      </c>
      <c r="AR113">
        <f>SUMIF(总计总表!$F:$F,$A113,总计总表!AY:AY)</f>
        <v>0</v>
      </c>
      <c r="AS113">
        <f>SUMIF(总计总表!$F:$F,$A113,总计总表!AZ:AZ)</f>
        <v>0</v>
      </c>
      <c r="AT113">
        <f>SUMIF(总计总表!$F:$F,$A113,总计总表!BA:BA)</f>
        <v>0</v>
      </c>
      <c r="AU113">
        <f>SUMIF(总计总表!$F:$F,$A113,总计总表!BB:BB)</f>
        <v>0</v>
      </c>
      <c r="AV113">
        <f>SUMIF(总计总表!$F:$F,$A113,总计总表!BC:BC)</f>
        <v>0</v>
      </c>
      <c r="AW113">
        <f>SUMIF(总计总表!$F:$F,$A113,总计总表!BD:BD)</f>
        <v>0</v>
      </c>
      <c r="AX113">
        <f>SUMIF(总计总表!$F:$F,$A113,总计总表!BE:BE)</f>
        <v>0</v>
      </c>
      <c r="AY113">
        <f>SUMIF(总计总表!$F:$F,$A113,总计总表!BF:BF)</f>
        <v>-1.5E-3</v>
      </c>
      <c r="AZ113">
        <f>SUMIF(总计总表!$F:$F,$A113,总计总表!BG:BG)</f>
        <v>0</v>
      </c>
      <c r="BA113">
        <f>SUMIF(总计总表!$F:$F,$A113,总计总表!BH:BH)</f>
        <v>-9.75E-3</v>
      </c>
      <c r="BB113">
        <f>SUMIF(总计总表!$F:$F,$A113,总计总表!BI:BI)</f>
        <v>0</v>
      </c>
      <c r="BC113">
        <f>SUMIF(总计总表!$F:$F,$A113,总计总表!BJ:BJ)</f>
        <v>0</v>
      </c>
      <c r="BD113">
        <f>SUMIF(总计总表!$F:$F,$A113,总计总表!BK:BK)</f>
        <v>0</v>
      </c>
      <c r="BE113">
        <f>SUMIF(总计总表!$F:$F,$A113,总计总表!BL:BL)</f>
        <v>0</v>
      </c>
      <c r="BF113">
        <f>SUMIF(总计总表!$F:$F,$A113,总计总表!BM:BM)</f>
        <v>0</v>
      </c>
      <c r="BG113">
        <f>SUMIF(总计总表!$F:$F,$A113,总计总表!BN:BN)</f>
        <v>0</v>
      </c>
      <c r="BH113">
        <f>SUMIF(总计总表!$F:$F,$A113,总计总表!BO:BO)</f>
        <v>0</v>
      </c>
      <c r="BI113">
        <f>SUMIF(总计总表!$F:$F,$A113,总计总表!BP:BP)</f>
        <v>0</v>
      </c>
      <c r="BJ113">
        <f>SUMIF(总计总表!$F:$F,$A113,总计总表!BQ:BQ)</f>
        <v>-9.75E-3</v>
      </c>
      <c r="BK113">
        <f>SUMIF(总计总表!$F:$F,$A113,总计总表!BR:BR)</f>
        <v>0</v>
      </c>
      <c r="BL113">
        <f>SUMIF(总计总表!$F:$F,$A113,总计总表!BS:BS)</f>
        <v>0</v>
      </c>
      <c r="BM113">
        <f>SUMIF(总计总表!$F:$F,$A113,总计总表!BT:BT)</f>
        <v>0</v>
      </c>
      <c r="BN113">
        <f>SUMIF(总计总表!$F:$F,$A113,总计总表!BU:BU)</f>
        <v>0</v>
      </c>
      <c r="BO113">
        <f>SUMIF(总计总表!$F:$F,$A113,总计总表!BV:BV)</f>
        <v>0</v>
      </c>
      <c r="BP113">
        <f>SUMIF(总计总表!$F:$F,$A113,总计总表!BW:BW)</f>
        <v>0</v>
      </c>
      <c r="BQ113">
        <f>SUMIF(总计总表!$F:$F,$A113,总计总表!BX:BX)</f>
        <v>0</v>
      </c>
      <c r="BR113">
        <f>SUMIF(总计总表!$F:$F,$A113,总计总表!BY:BY)</f>
        <v>0</v>
      </c>
      <c r="BS113">
        <f>SUMIF(总计总表!$F:$F,$A113,总计总表!BZ:BZ)</f>
        <v>0</v>
      </c>
      <c r="BT113">
        <f>SUMIF(总计总表!$F:$F,$A113,总计总表!CA:CA)</f>
        <v>0</v>
      </c>
      <c r="BU113">
        <f>SUMIF(总计总表!$F:$F,$A113,总计总表!CB:CB)</f>
        <v>0</v>
      </c>
      <c r="BV113">
        <f>SUMIF(总计总表!$F:$F,$A113,总计总表!CC:CC)</f>
        <v>-9.75E-3</v>
      </c>
      <c r="BW113">
        <f>SUMIF(总计总表!$F:$F,$A113,总计总表!CD:CD)</f>
        <v>0</v>
      </c>
      <c r="BX113">
        <f>SUMIF(总计总表!$F:$F,$A113,总计总表!CE:CE)</f>
        <v>0</v>
      </c>
      <c r="BY113">
        <f>SUMIF(总计总表!$F:$F,$A113,总计总表!CF:CF)</f>
        <v>0</v>
      </c>
      <c r="BZ113">
        <f>SUMIF(总计总表!$F:$F,$A113,总计总表!CG:CG)</f>
        <v>0</v>
      </c>
      <c r="CA113">
        <f>SUMIF(总计总表!$F:$F,$A113,总计总表!CH:CH)</f>
        <v>0</v>
      </c>
      <c r="CB113">
        <f>SUMIF(总计总表!$F:$F,$A113,总计总表!CI:CI)</f>
        <v>0</v>
      </c>
      <c r="CC113">
        <f>SUMIF(总计总表!$F:$F,$A113,总计总表!CJ:CJ)</f>
        <v>0</v>
      </c>
      <c r="CD113">
        <f>SUMIF(总计总表!$F:$F,$A113,总计总表!CK:CK)</f>
        <v>0</v>
      </c>
      <c r="CE113">
        <f>SUMIF(总计总表!$F:$F,$A113,总计总表!CL:CL)</f>
        <v>0</v>
      </c>
    </row>
    <row r="114" spans="1:83" x14ac:dyDescent="0.25">
      <c r="A114" s="24" t="s">
        <v>115</v>
      </c>
      <c r="B114">
        <f>SUMIF(总计总表!F:F,A114,总计总表!I:I)</f>
        <v>7</v>
      </c>
      <c r="C114">
        <f>SUMIF(总计总表!F:F,A114,总计总表!J:J)</f>
        <v>167.92999999999998</v>
      </c>
      <c r="D114">
        <f>SUMIF(总计总表!$F:$F,$A114,总计总表!K:K)</f>
        <v>0</v>
      </c>
      <c r="E114">
        <f>SUMIF(总计总表!$F:$F,$A114,总计总表!L:L)</f>
        <v>0</v>
      </c>
      <c r="F114">
        <f>SUMIF(总计总表!$F:$F,$A114,总计总表!M:M)</f>
        <v>-3.7</v>
      </c>
      <c r="G114">
        <f>SUMIF(总计总表!$F:$F,$A114,总计总表!N:N)</f>
        <v>0</v>
      </c>
      <c r="H114">
        <f>SUMIF(总计总表!$F:$F,$A114,总计总表!O:O)</f>
        <v>0</v>
      </c>
      <c r="I114">
        <f>SUMIF(总计总表!$F:$F,$A114,总计总表!P:P)</f>
        <v>-27.929999999999996</v>
      </c>
      <c r="J114">
        <f>SUMIF(总计总表!$F:$F,$A114,总计总表!Q:Q)</f>
        <v>-36.120000000000005</v>
      </c>
      <c r="K114">
        <f>SUMIF(总计总表!$F:$F,$A114,总计总表!R:R)</f>
        <v>0</v>
      </c>
      <c r="L114">
        <f>SUMIF(总计总表!$F:$F,$A114,总计总表!S:S)</f>
        <v>0</v>
      </c>
      <c r="M114">
        <f>SUMIF(总计总表!$F:$F,$A114,总计总表!T:T)</f>
        <v>100.17999999999999</v>
      </c>
      <c r="N114">
        <f>SUMIF(总计总表!$F:$F,$A114,总计总表!U:U)</f>
        <v>1</v>
      </c>
      <c r="O114">
        <f>SUMIF(总计总表!$F:$F,$A114,总计总表!V:V)</f>
        <v>-19.989999999999998</v>
      </c>
      <c r="P114">
        <f>SUMIF(总计总表!$F:$F,$A114,总计总表!W:W)</f>
        <v>0</v>
      </c>
      <c r="Q114">
        <f>SUMIF(总计总表!$F:$F,$A114,总计总表!X:X)</f>
        <v>0</v>
      </c>
      <c r="R114">
        <f>SUMIF(总计总表!$F:$F,$A114,总计总表!Y:Y)</f>
        <v>0</v>
      </c>
      <c r="S114">
        <f>SUMIF(总计总表!$F:$F,$A114,总计总表!Z:Z)</f>
        <v>0</v>
      </c>
      <c r="T114">
        <f>SUMIF(总计总表!$F:$F,$A114,总计总表!AA:AA)</f>
        <v>0</v>
      </c>
      <c r="U114">
        <f>SUMIF(总计总表!$F:$F,$A114,总计总表!AB:AB)</f>
        <v>2.72</v>
      </c>
      <c r="V114">
        <f>SUMIF(总计总表!$F:$F,$A114,总计总表!AC:AC)</f>
        <v>0</v>
      </c>
      <c r="W114">
        <f>SUMIF(总计总表!$F:$F,$A114,总计总表!AD:AD)</f>
        <v>0</v>
      </c>
      <c r="X114">
        <f>SUMIF(总计总表!$F:$F,$A114,总计总表!AE:AE)</f>
        <v>0</v>
      </c>
      <c r="Y114">
        <f>SUMIF(总计总表!$F:$F,$A114,总计总表!AF:AF)</f>
        <v>-17.27</v>
      </c>
      <c r="Z114">
        <f>SUMIF(总计总表!$F:$F,$A114,总计总表!AG:AG)</f>
        <v>0</v>
      </c>
      <c r="AA114">
        <f>SUMIF(总计总表!$F:$F,$A114,总计总表!AH:AH)</f>
        <v>0</v>
      </c>
      <c r="AB114">
        <f>SUMIF(总计总表!$F:$F,$A114,总计总表!AI:AI)</f>
        <v>0</v>
      </c>
      <c r="AC114">
        <f>SUMIF(总计总表!$F:$F,$A114,总计总表!AJ:AJ)</f>
        <v>0</v>
      </c>
      <c r="AD114">
        <f>SUMIF(总计总表!$F:$F,$A114,总计总表!AK:AK)</f>
        <v>-29.419999999999998</v>
      </c>
      <c r="AE114">
        <f>SUMIF(总计总表!$F:$F,$A114,总计总表!AL:AL)</f>
        <v>0</v>
      </c>
      <c r="AF114">
        <f>SUMIF(总计总表!$F:$F,$A114,总计总表!AM:AM)</f>
        <v>0</v>
      </c>
      <c r="AG114">
        <f>SUMIF(总计总表!$F:$F,$A114,总计总表!AN:AN)</f>
        <v>0</v>
      </c>
      <c r="AH114">
        <f>SUMIF(总计总表!$F:$F,$A114,总计总表!AO:AO)</f>
        <v>0</v>
      </c>
      <c r="AI114">
        <f>SUMIF(总计总表!$F:$F,$A114,总计总表!AP:AP)</f>
        <v>0</v>
      </c>
      <c r="AJ114">
        <f>SUMIF(总计总表!$F:$F,$A114,总计总表!AQ:AQ)</f>
        <v>0</v>
      </c>
      <c r="AK114">
        <f>SUMIF(总计总表!$F:$F,$A114,总计总表!AR:AR)</f>
        <v>0</v>
      </c>
      <c r="AL114">
        <f>SUMIF(总计总表!$F:$F,$A114,总计总表!AS:AS)</f>
        <v>0</v>
      </c>
      <c r="AM114">
        <f>SUMIF(总计总表!$F:$F,$A114,总计总表!AT:AT)</f>
        <v>0</v>
      </c>
      <c r="AN114">
        <f>SUMIF(总计总表!$F:$F,$A114,总计总表!AU:AU)</f>
        <v>0</v>
      </c>
      <c r="AO114">
        <f>SUMIF(总计总表!$F:$F,$A114,总计总表!AV:AV)</f>
        <v>0</v>
      </c>
      <c r="AP114">
        <f>SUMIF(总计总表!$F:$F,$A114,总计总表!AW:AW)</f>
        <v>0</v>
      </c>
      <c r="AQ114">
        <f>SUMIF(总计总表!$F:$F,$A114,总计总表!AX:AX)</f>
        <v>0</v>
      </c>
      <c r="AR114">
        <f>SUMIF(总计总表!$F:$F,$A114,总计总表!AY:AY)</f>
        <v>0</v>
      </c>
      <c r="AS114">
        <f>SUMIF(总计总表!$F:$F,$A114,总计总表!AZ:AZ)</f>
        <v>0</v>
      </c>
      <c r="AT114">
        <f>SUMIF(总计总表!$F:$F,$A114,总计总表!BA:BA)</f>
        <v>0</v>
      </c>
      <c r="AU114">
        <f>SUMIF(总计总表!$F:$F,$A114,总计总表!BB:BB)</f>
        <v>0</v>
      </c>
      <c r="AV114">
        <f>SUMIF(总计总表!$F:$F,$A114,总计总表!BC:BC)</f>
        <v>-0.3</v>
      </c>
      <c r="AW114">
        <f>SUMIF(总计总表!$F:$F,$A114,总计总表!BD:BD)</f>
        <v>0</v>
      </c>
      <c r="AX114">
        <f>SUMIF(总计总表!$F:$F,$A114,总计总表!BE:BE)</f>
        <v>0</v>
      </c>
      <c r="AY114">
        <f>SUMIF(总计总表!$F:$F,$A114,总计总表!BF:BF)</f>
        <v>53.190000000000005</v>
      </c>
      <c r="AZ114">
        <f>SUMIF(总计总表!$F:$F,$A114,总计总表!BG:BG)</f>
        <v>1.0752610466033314</v>
      </c>
      <c r="BA114">
        <f>SUMIF(总计总表!$F:$F,$A114,总计总表!BH:BH)</f>
        <v>345.73500000000001</v>
      </c>
      <c r="BB114">
        <f>SUMIF(总计总表!$F:$F,$A114,总计总表!BI:BI)</f>
        <v>0</v>
      </c>
      <c r="BC114">
        <f>SUMIF(总计总表!$F:$F,$A114,总计总表!BJ:BJ)</f>
        <v>0</v>
      </c>
      <c r="BD114">
        <f>SUMIF(总计总表!$F:$F,$A114,总计总表!BK:BK)</f>
        <v>0</v>
      </c>
      <c r="BE114">
        <f>SUMIF(总计总表!$F:$F,$A114,总计总表!BL:BL)</f>
        <v>0</v>
      </c>
      <c r="BF114">
        <f>SUMIF(总计总表!$F:$F,$A114,总计总表!BM:BM)</f>
        <v>0</v>
      </c>
      <c r="BG114">
        <f>SUMIF(总计总表!$F:$F,$A114,总计总表!BN:BN)</f>
        <v>0</v>
      </c>
      <c r="BH114">
        <f>SUMIF(总计总表!$F:$F,$A114,总计总表!BO:BO)</f>
        <v>0</v>
      </c>
      <c r="BI114">
        <f>SUMIF(总计总表!$F:$F,$A114,总计总表!BP:BP)</f>
        <v>0</v>
      </c>
      <c r="BJ114">
        <f>SUMIF(总计总表!$F:$F,$A114,总计总表!BQ:BQ)</f>
        <v>345.73500000000001</v>
      </c>
      <c r="BK114">
        <f>SUMIF(总计总表!$F:$F,$A114,总计总表!BR:BR)</f>
        <v>0</v>
      </c>
      <c r="BL114">
        <f>SUMIF(总计总表!$F:$F,$A114,总计总表!BS:BS)</f>
        <v>0</v>
      </c>
      <c r="BM114">
        <f>SUMIF(总计总表!$F:$F,$A114,总计总表!BT:BT)</f>
        <v>0</v>
      </c>
      <c r="BN114">
        <f>SUMIF(总计总表!$F:$F,$A114,总计总表!BU:BU)</f>
        <v>0</v>
      </c>
      <c r="BO114">
        <f>SUMIF(总计总表!$F:$F,$A114,总计总表!BV:BV)</f>
        <v>0</v>
      </c>
      <c r="BP114">
        <f>SUMIF(总计总表!$F:$F,$A114,总计总表!BW:BW)</f>
        <v>272.3</v>
      </c>
      <c r="BQ114">
        <f>SUMIF(总计总表!$F:$F,$A114,总计总表!BX:BX)</f>
        <v>92.82</v>
      </c>
      <c r="BR114">
        <f>SUMIF(总计总表!$F:$F,$A114,总计总表!BY:BY)</f>
        <v>0</v>
      </c>
      <c r="BS114">
        <f>SUMIF(总计总表!$F:$F,$A114,总计总表!BZ:BZ)</f>
        <v>0</v>
      </c>
      <c r="BT114">
        <f>SUMIF(总计总表!$F:$F,$A114,总计总表!CA:CA)</f>
        <v>0</v>
      </c>
      <c r="BU114">
        <f>SUMIF(总计总表!$F:$F,$A114,总计总表!CB:CB)</f>
        <v>0</v>
      </c>
      <c r="BV114">
        <f>SUMIF(总计总表!$F:$F,$A114,总计总表!CC:CC)</f>
        <v>-19.384999999999923</v>
      </c>
      <c r="BW114">
        <f>SUMIF(总计总表!$F:$F,$A114,总计总表!CD:CD)</f>
        <v>7.9193371588179851E-2</v>
      </c>
      <c r="BX114">
        <f>SUMIF(总计总表!$F:$F,$A114,总计总表!CE:CE)</f>
        <v>0.72977377300613555</v>
      </c>
      <c r="BY114">
        <f>SUMIF(总计总表!$F:$F,$A114,总计总表!CF:CF)</f>
        <v>0</v>
      </c>
      <c r="BZ114">
        <f>SUMIF(总计总表!$F:$F,$A114,总计总表!CG:CG)</f>
        <v>0</v>
      </c>
      <c r="CA114">
        <f>SUMIF(总计总表!$F:$F,$A114,总计总表!CH:CH)</f>
        <v>0</v>
      </c>
      <c r="CB114">
        <f>SUMIF(总计总表!$F:$F,$A114,总计总表!CI:CI)</f>
        <v>0</v>
      </c>
      <c r="CC114">
        <f>SUMIF(总计总表!$F:$F,$A114,总计总表!CJ:CJ)</f>
        <v>0</v>
      </c>
      <c r="CD114">
        <f>SUMIF(总计总表!$F:$F,$A114,总计总表!CK:CK)</f>
        <v>0</v>
      </c>
      <c r="CE114">
        <f>SUMIF(总计总表!$F:$F,$A114,总计总表!CL:CL)</f>
        <v>0</v>
      </c>
    </row>
    <row r="115" spans="1:83" x14ac:dyDescent="0.25">
      <c r="A115" s="24" t="s">
        <v>124</v>
      </c>
      <c r="B115">
        <f>SUMIF(总计总表!F:F,A115,总计总表!I:I)</f>
        <v>0</v>
      </c>
      <c r="C115">
        <f>SUMIF(总计总表!F:F,A115,总计总表!J:J)</f>
        <v>0</v>
      </c>
      <c r="D115">
        <f>SUMIF(总计总表!$F:$F,$A115,总计总表!K:K)</f>
        <v>0</v>
      </c>
      <c r="E115">
        <f>SUMIF(总计总表!$F:$F,$A115,总计总表!L:L)</f>
        <v>0</v>
      </c>
      <c r="F115">
        <f>SUMIF(总计总表!$F:$F,$A115,总计总表!M:M)</f>
        <v>0</v>
      </c>
      <c r="G115">
        <f>SUMIF(总计总表!$F:$F,$A115,总计总表!N:N)</f>
        <v>0</v>
      </c>
      <c r="H115">
        <f>SUMIF(总计总表!$F:$F,$A115,总计总表!O:O)</f>
        <v>0</v>
      </c>
      <c r="I115">
        <f>SUMIF(总计总表!$F:$F,$A115,总计总表!P:P)</f>
        <v>0</v>
      </c>
      <c r="J115">
        <f>SUMIF(总计总表!$F:$F,$A115,总计总表!Q:Q)</f>
        <v>0</v>
      </c>
      <c r="K115">
        <f>SUMIF(总计总表!$F:$F,$A115,总计总表!R:R)</f>
        <v>0</v>
      </c>
      <c r="L115">
        <f>SUMIF(总计总表!$F:$F,$A115,总计总表!S:S)</f>
        <v>0</v>
      </c>
      <c r="M115">
        <f>SUMIF(总计总表!$F:$F,$A115,总计总表!T:T)</f>
        <v>0</v>
      </c>
      <c r="N115">
        <f>SUMIF(总计总表!$F:$F,$A115,总计总表!U:U)</f>
        <v>0</v>
      </c>
      <c r="O115">
        <f>SUMIF(总计总表!$F:$F,$A115,总计总表!V:V)</f>
        <v>0</v>
      </c>
      <c r="P115">
        <f>SUMIF(总计总表!$F:$F,$A115,总计总表!W:W)</f>
        <v>0</v>
      </c>
      <c r="Q115">
        <f>SUMIF(总计总表!$F:$F,$A115,总计总表!X:X)</f>
        <v>0</v>
      </c>
      <c r="R115">
        <f>SUMIF(总计总表!$F:$F,$A115,总计总表!Y:Y)</f>
        <v>0</v>
      </c>
      <c r="S115">
        <f>SUMIF(总计总表!$F:$F,$A115,总计总表!Z:Z)</f>
        <v>0</v>
      </c>
      <c r="T115">
        <f>SUMIF(总计总表!$F:$F,$A115,总计总表!AA:AA)</f>
        <v>0</v>
      </c>
      <c r="U115">
        <f>SUMIF(总计总表!$F:$F,$A115,总计总表!AB:AB)</f>
        <v>0</v>
      </c>
      <c r="V115">
        <f>SUMIF(总计总表!$F:$F,$A115,总计总表!AC:AC)</f>
        <v>0</v>
      </c>
      <c r="W115">
        <f>SUMIF(总计总表!$F:$F,$A115,总计总表!AD:AD)</f>
        <v>0</v>
      </c>
      <c r="X115">
        <f>SUMIF(总计总表!$F:$F,$A115,总计总表!AE:AE)</f>
        <v>0</v>
      </c>
      <c r="Y115">
        <f>SUMIF(总计总表!$F:$F,$A115,总计总表!AF:AF)</f>
        <v>0</v>
      </c>
      <c r="Z115">
        <f>SUMIF(总计总表!$F:$F,$A115,总计总表!AG:AG)</f>
        <v>0</v>
      </c>
      <c r="AA115">
        <f>SUMIF(总计总表!$F:$F,$A115,总计总表!AH:AH)</f>
        <v>0</v>
      </c>
      <c r="AB115">
        <f>SUMIF(总计总表!$F:$F,$A115,总计总表!AI:AI)</f>
        <v>0</v>
      </c>
      <c r="AC115">
        <f>SUMIF(总计总表!$F:$F,$A115,总计总表!AJ:AJ)</f>
        <v>0</v>
      </c>
      <c r="AD115">
        <f>SUMIF(总计总表!$F:$F,$A115,总计总表!AK:AK)</f>
        <v>-39.820000000000007</v>
      </c>
      <c r="AE115">
        <f>SUMIF(总计总表!$F:$F,$A115,总计总表!AL:AL)</f>
        <v>0</v>
      </c>
      <c r="AF115">
        <f>SUMIF(总计总表!$F:$F,$A115,总计总表!AM:AM)</f>
        <v>0</v>
      </c>
      <c r="AG115">
        <f>SUMIF(总计总表!$F:$F,$A115,总计总表!AN:AN)</f>
        <v>0</v>
      </c>
      <c r="AH115">
        <f>SUMIF(总计总表!$F:$F,$A115,总计总表!AO:AO)</f>
        <v>0</v>
      </c>
      <c r="AI115">
        <f>SUMIF(总计总表!$F:$F,$A115,总计总表!AP:AP)</f>
        <v>0</v>
      </c>
      <c r="AJ115">
        <f>SUMIF(总计总表!$F:$F,$A115,总计总表!AQ:AQ)</f>
        <v>0</v>
      </c>
      <c r="AK115">
        <f>SUMIF(总计总表!$F:$F,$A115,总计总表!AR:AR)</f>
        <v>0</v>
      </c>
      <c r="AL115">
        <f>SUMIF(总计总表!$F:$F,$A115,总计总表!AS:AS)</f>
        <v>0</v>
      </c>
      <c r="AM115">
        <f>SUMIF(总计总表!$F:$F,$A115,总计总表!AT:AT)</f>
        <v>0</v>
      </c>
      <c r="AN115">
        <f>SUMIF(总计总表!$F:$F,$A115,总计总表!AU:AU)</f>
        <v>0</v>
      </c>
      <c r="AO115">
        <f>SUMIF(总计总表!$F:$F,$A115,总计总表!AV:AV)</f>
        <v>0</v>
      </c>
      <c r="AP115">
        <f>SUMIF(总计总表!$F:$F,$A115,总计总表!AW:AW)</f>
        <v>0</v>
      </c>
      <c r="AQ115">
        <f>SUMIF(总计总表!$F:$F,$A115,总计总表!AX:AX)</f>
        <v>0</v>
      </c>
      <c r="AR115">
        <f>SUMIF(总计总表!$F:$F,$A115,总计总表!AY:AY)</f>
        <v>0</v>
      </c>
      <c r="AS115">
        <f>SUMIF(总计总表!$F:$F,$A115,总计总表!AZ:AZ)</f>
        <v>0</v>
      </c>
      <c r="AT115">
        <f>SUMIF(总计总表!$F:$F,$A115,总计总表!BA:BA)</f>
        <v>0</v>
      </c>
      <c r="AU115">
        <f>SUMIF(总计总表!$F:$F,$A115,总计总表!BB:BB)</f>
        <v>0</v>
      </c>
      <c r="AV115">
        <f>SUMIF(总计总表!$F:$F,$A115,总计总表!BC:BC)</f>
        <v>-0.8999999999999998</v>
      </c>
      <c r="AW115">
        <f>SUMIF(总计总表!$F:$F,$A115,总计总表!BD:BD)</f>
        <v>0</v>
      </c>
      <c r="AX115">
        <f>SUMIF(总计总表!$F:$F,$A115,总计总表!BE:BE)</f>
        <v>0</v>
      </c>
      <c r="AY115">
        <f>SUMIF(总计总表!$F:$F,$A115,总计总表!BF:BF)</f>
        <v>-40.72</v>
      </c>
      <c r="AZ115">
        <f>SUMIF(总计总表!$F:$F,$A115,总计总表!BG:BG)</f>
        <v>0</v>
      </c>
      <c r="BA115">
        <f>SUMIF(总计总表!$F:$F,$A115,总计总表!BH:BH)</f>
        <v>-264.68000000000006</v>
      </c>
      <c r="BB115">
        <f>SUMIF(总计总表!$F:$F,$A115,总计总表!BI:BI)</f>
        <v>0</v>
      </c>
      <c r="BC115">
        <f>SUMIF(总计总表!$F:$F,$A115,总计总表!BJ:BJ)</f>
        <v>0</v>
      </c>
      <c r="BD115">
        <f>SUMIF(总计总表!$F:$F,$A115,总计总表!BK:BK)</f>
        <v>0</v>
      </c>
      <c r="BE115">
        <f>SUMIF(总计总表!$F:$F,$A115,总计总表!BL:BL)</f>
        <v>0</v>
      </c>
      <c r="BF115">
        <f>SUMIF(总计总表!$F:$F,$A115,总计总表!BM:BM)</f>
        <v>0</v>
      </c>
      <c r="BG115">
        <f>SUMIF(总计总表!$F:$F,$A115,总计总表!BN:BN)</f>
        <v>0</v>
      </c>
      <c r="BH115">
        <f>SUMIF(总计总表!$F:$F,$A115,总计总表!BO:BO)</f>
        <v>0</v>
      </c>
      <c r="BI115">
        <f>SUMIF(总计总表!$F:$F,$A115,总计总表!BP:BP)</f>
        <v>0</v>
      </c>
      <c r="BJ115">
        <f>SUMIF(总计总表!$F:$F,$A115,总计总表!BQ:BQ)</f>
        <v>-264.68000000000006</v>
      </c>
      <c r="BK115">
        <f>SUMIF(总计总表!$F:$F,$A115,总计总表!BR:BR)</f>
        <v>0</v>
      </c>
      <c r="BL115">
        <f>SUMIF(总计总表!$F:$F,$A115,总计总表!BS:BS)</f>
        <v>0</v>
      </c>
      <c r="BM115">
        <f>SUMIF(总计总表!$F:$F,$A115,总计总表!BT:BT)</f>
        <v>0</v>
      </c>
      <c r="BN115">
        <f>SUMIF(总计总表!$F:$F,$A115,总计总表!BU:BU)</f>
        <v>0</v>
      </c>
      <c r="BO115">
        <f>SUMIF(总计总表!$F:$F,$A115,总计总表!BV:BV)</f>
        <v>0</v>
      </c>
      <c r="BP115">
        <f>SUMIF(总计总表!$F:$F,$A115,总计总表!BW:BW)</f>
        <v>0</v>
      </c>
      <c r="BQ115">
        <f>SUMIF(总计总表!$F:$F,$A115,总计总表!BX:BX)</f>
        <v>0</v>
      </c>
      <c r="BR115">
        <f>SUMIF(总计总表!$F:$F,$A115,总计总表!BY:BY)</f>
        <v>0</v>
      </c>
      <c r="BS115">
        <f>SUMIF(总计总表!$F:$F,$A115,总计总表!BZ:BZ)</f>
        <v>0</v>
      </c>
      <c r="BT115">
        <f>SUMIF(总计总表!$F:$F,$A115,总计总表!CA:CA)</f>
        <v>0</v>
      </c>
      <c r="BU115">
        <f>SUMIF(总计总表!$F:$F,$A115,总计总表!CB:CB)</f>
        <v>0</v>
      </c>
      <c r="BV115">
        <f>SUMIF(总计总表!$F:$F,$A115,总计总表!CC:CC)</f>
        <v>-264.68000000000006</v>
      </c>
      <c r="BW115">
        <f>SUMIF(总计总表!$F:$F,$A115,总计总表!CD:CD)</f>
        <v>0</v>
      </c>
      <c r="BX115">
        <f>SUMIF(总计总表!$F:$F,$A115,总计总表!CE:CE)</f>
        <v>0</v>
      </c>
      <c r="BY115">
        <f>SUMIF(总计总表!$F:$F,$A115,总计总表!CF:CF)</f>
        <v>0</v>
      </c>
      <c r="BZ115">
        <f>SUMIF(总计总表!$F:$F,$A115,总计总表!CG:CG)</f>
        <v>0</v>
      </c>
      <c r="CA115">
        <f>SUMIF(总计总表!$F:$F,$A115,总计总表!CH:CH)</f>
        <v>0</v>
      </c>
      <c r="CB115">
        <f>SUMIF(总计总表!$F:$F,$A115,总计总表!CI:CI)</f>
        <v>0</v>
      </c>
      <c r="CC115">
        <f>SUMIF(总计总表!$F:$F,$A115,总计总表!CJ:CJ)</f>
        <v>0</v>
      </c>
      <c r="CD115">
        <f>SUMIF(总计总表!$F:$F,$A115,总计总表!CK:CK)</f>
        <v>0</v>
      </c>
      <c r="CE115">
        <f>SUMIF(总计总表!$F:$F,$A115,总计总表!CL:CL)</f>
        <v>0</v>
      </c>
    </row>
    <row r="116" spans="1:83" x14ac:dyDescent="0.25">
      <c r="A116" s="24" t="s">
        <v>149</v>
      </c>
      <c r="B116">
        <f>SUMIF(总计总表!F:F,A116,总计总表!I:I)</f>
        <v>0</v>
      </c>
      <c r="C116">
        <f>SUMIF(总计总表!F:F,A116,总计总表!J:J)</f>
        <v>0</v>
      </c>
      <c r="D116">
        <f>SUMIF(总计总表!$F:$F,$A116,总计总表!K:K)</f>
        <v>0</v>
      </c>
      <c r="E116">
        <f>SUMIF(总计总表!$F:$F,$A116,总计总表!L:L)</f>
        <v>0</v>
      </c>
      <c r="F116">
        <f>SUMIF(总计总表!$F:$F,$A116,总计总表!M:M)</f>
        <v>0</v>
      </c>
      <c r="G116">
        <f>SUMIF(总计总表!$F:$F,$A116,总计总表!N:N)</f>
        <v>0</v>
      </c>
      <c r="H116">
        <f>SUMIF(总计总表!$F:$F,$A116,总计总表!O:O)</f>
        <v>0</v>
      </c>
      <c r="I116">
        <f>SUMIF(总计总表!$F:$F,$A116,总计总表!P:P)</f>
        <v>0</v>
      </c>
      <c r="J116">
        <f>SUMIF(总计总表!$F:$F,$A116,总计总表!Q:Q)</f>
        <v>0</v>
      </c>
      <c r="K116">
        <f>SUMIF(总计总表!$F:$F,$A116,总计总表!R:R)</f>
        <v>0</v>
      </c>
      <c r="L116">
        <f>SUMIF(总计总表!$F:$F,$A116,总计总表!S:S)</f>
        <v>0</v>
      </c>
      <c r="M116">
        <f>SUMIF(总计总表!$F:$F,$A116,总计总表!T:T)</f>
        <v>0</v>
      </c>
      <c r="N116">
        <f>SUMIF(总计总表!$F:$F,$A116,总计总表!U:U)</f>
        <v>0</v>
      </c>
      <c r="O116">
        <f>SUMIF(总计总表!$F:$F,$A116,总计总表!V:V)</f>
        <v>0</v>
      </c>
      <c r="P116">
        <f>SUMIF(总计总表!$F:$F,$A116,总计总表!W:W)</f>
        <v>0</v>
      </c>
      <c r="Q116">
        <f>SUMIF(总计总表!$F:$F,$A116,总计总表!X:X)</f>
        <v>0</v>
      </c>
      <c r="R116">
        <f>SUMIF(总计总表!$F:$F,$A116,总计总表!Y:Y)</f>
        <v>0</v>
      </c>
      <c r="S116">
        <f>SUMIF(总计总表!$F:$F,$A116,总计总表!Z:Z)</f>
        <v>0</v>
      </c>
      <c r="T116">
        <f>SUMIF(总计总表!$F:$F,$A116,总计总表!AA:AA)</f>
        <v>0</v>
      </c>
      <c r="U116">
        <f>SUMIF(总计总表!$F:$F,$A116,总计总表!AB:AB)</f>
        <v>0</v>
      </c>
      <c r="V116">
        <f>SUMIF(总计总表!$F:$F,$A116,总计总表!AC:AC)</f>
        <v>0</v>
      </c>
      <c r="W116">
        <f>SUMIF(总计总表!$F:$F,$A116,总计总表!AD:AD)</f>
        <v>0</v>
      </c>
      <c r="X116">
        <f>SUMIF(总计总表!$F:$F,$A116,总计总表!AE:AE)</f>
        <v>0</v>
      </c>
      <c r="Y116">
        <f>SUMIF(总计总表!$F:$F,$A116,总计总表!AF:AF)</f>
        <v>0</v>
      </c>
      <c r="Z116">
        <f>SUMIF(总计总表!$F:$F,$A116,总计总表!AG:AG)</f>
        <v>0</v>
      </c>
      <c r="AA116">
        <f>SUMIF(总计总表!$F:$F,$A116,总计总表!AH:AH)</f>
        <v>0</v>
      </c>
      <c r="AB116">
        <f>SUMIF(总计总表!$F:$F,$A116,总计总表!AI:AI)</f>
        <v>0</v>
      </c>
      <c r="AC116">
        <f>SUMIF(总计总表!$F:$F,$A116,总计总表!AJ:AJ)</f>
        <v>0</v>
      </c>
      <c r="AD116">
        <f>SUMIF(总计总表!$F:$F,$A116,总计总表!AK:AK)</f>
        <v>-4.1399999999999997</v>
      </c>
      <c r="AE116">
        <f>SUMIF(总计总表!$F:$F,$A116,总计总表!AL:AL)</f>
        <v>0</v>
      </c>
      <c r="AF116">
        <f>SUMIF(总计总表!$F:$F,$A116,总计总表!AM:AM)</f>
        <v>0</v>
      </c>
      <c r="AG116">
        <f>SUMIF(总计总表!$F:$F,$A116,总计总表!AN:AN)</f>
        <v>0</v>
      </c>
      <c r="AH116">
        <f>SUMIF(总计总表!$F:$F,$A116,总计总表!AO:AO)</f>
        <v>0</v>
      </c>
      <c r="AI116">
        <f>SUMIF(总计总表!$F:$F,$A116,总计总表!AP:AP)</f>
        <v>0</v>
      </c>
      <c r="AJ116">
        <f>SUMIF(总计总表!$F:$F,$A116,总计总表!AQ:AQ)</f>
        <v>0</v>
      </c>
      <c r="AK116">
        <f>SUMIF(总计总表!$F:$F,$A116,总计总表!AR:AR)</f>
        <v>0</v>
      </c>
      <c r="AL116">
        <f>SUMIF(总计总表!$F:$F,$A116,总计总表!AS:AS)</f>
        <v>0</v>
      </c>
      <c r="AM116">
        <f>SUMIF(总计总表!$F:$F,$A116,总计总表!AT:AT)</f>
        <v>0</v>
      </c>
      <c r="AN116">
        <f>SUMIF(总计总表!$F:$F,$A116,总计总表!AU:AU)</f>
        <v>0</v>
      </c>
      <c r="AO116">
        <f>SUMIF(总计总表!$F:$F,$A116,总计总表!AV:AV)</f>
        <v>0</v>
      </c>
      <c r="AP116">
        <f>SUMIF(总计总表!$F:$F,$A116,总计总表!AW:AW)</f>
        <v>0</v>
      </c>
      <c r="AQ116">
        <f>SUMIF(总计总表!$F:$F,$A116,总计总表!AX:AX)</f>
        <v>0</v>
      </c>
      <c r="AR116">
        <f>SUMIF(总计总表!$F:$F,$A116,总计总表!AY:AY)</f>
        <v>0</v>
      </c>
      <c r="AS116">
        <f>SUMIF(总计总表!$F:$F,$A116,总计总表!AZ:AZ)</f>
        <v>0</v>
      </c>
      <c r="AT116">
        <f>SUMIF(总计总表!$F:$F,$A116,总计总表!BA:BA)</f>
        <v>0</v>
      </c>
      <c r="AU116">
        <f>SUMIF(总计总表!$F:$F,$A116,总计总表!BB:BB)</f>
        <v>0</v>
      </c>
      <c r="AV116">
        <f>SUMIF(总计总表!$F:$F,$A116,总计总表!BC:BC)</f>
        <v>0</v>
      </c>
      <c r="AW116">
        <f>SUMIF(总计总表!$F:$F,$A116,总计总表!BD:BD)</f>
        <v>0</v>
      </c>
      <c r="AX116">
        <f>SUMIF(总计总表!$F:$F,$A116,总计总表!BE:BE)</f>
        <v>0</v>
      </c>
      <c r="AY116">
        <f>SUMIF(总计总表!$F:$F,$A116,总计总表!BF:BF)</f>
        <v>-4.1399999999999997</v>
      </c>
      <c r="AZ116">
        <f>SUMIF(总计总表!$F:$F,$A116,总计总表!BG:BG)</f>
        <v>0</v>
      </c>
      <c r="BA116">
        <f>SUMIF(总计总表!$F:$F,$A116,总计总表!BH:BH)</f>
        <v>-26.91</v>
      </c>
      <c r="BB116">
        <f>SUMIF(总计总表!$F:$F,$A116,总计总表!BI:BI)</f>
        <v>0</v>
      </c>
      <c r="BC116">
        <f>SUMIF(总计总表!$F:$F,$A116,总计总表!BJ:BJ)</f>
        <v>0</v>
      </c>
      <c r="BD116">
        <f>SUMIF(总计总表!$F:$F,$A116,总计总表!BK:BK)</f>
        <v>0</v>
      </c>
      <c r="BE116">
        <f>SUMIF(总计总表!$F:$F,$A116,总计总表!BL:BL)</f>
        <v>0</v>
      </c>
      <c r="BF116">
        <f>SUMIF(总计总表!$F:$F,$A116,总计总表!BM:BM)</f>
        <v>0</v>
      </c>
      <c r="BG116">
        <f>SUMIF(总计总表!$F:$F,$A116,总计总表!BN:BN)</f>
        <v>0</v>
      </c>
      <c r="BH116">
        <f>SUMIF(总计总表!$F:$F,$A116,总计总表!BO:BO)</f>
        <v>0</v>
      </c>
      <c r="BI116">
        <f>SUMIF(总计总表!$F:$F,$A116,总计总表!BP:BP)</f>
        <v>0</v>
      </c>
      <c r="BJ116">
        <f>SUMIF(总计总表!$F:$F,$A116,总计总表!BQ:BQ)</f>
        <v>-26.91</v>
      </c>
      <c r="BK116">
        <f>SUMIF(总计总表!$F:$F,$A116,总计总表!BR:BR)</f>
        <v>0</v>
      </c>
      <c r="BL116">
        <f>SUMIF(总计总表!$F:$F,$A116,总计总表!BS:BS)</f>
        <v>0</v>
      </c>
      <c r="BM116">
        <f>SUMIF(总计总表!$F:$F,$A116,总计总表!BT:BT)</f>
        <v>0</v>
      </c>
      <c r="BN116">
        <f>SUMIF(总计总表!$F:$F,$A116,总计总表!BU:BU)</f>
        <v>0</v>
      </c>
      <c r="BO116">
        <f>SUMIF(总计总表!$F:$F,$A116,总计总表!BV:BV)</f>
        <v>0</v>
      </c>
      <c r="BP116">
        <f>SUMIF(总计总表!$F:$F,$A116,总计总表!BW:BW)</f>
        <v>0</v>
      </c>
      <c r="BQ116">
        <f>SUMIF(总计总表!$F:$F,$A116,总计总表!BX:BX)</f>
        <v>0</v>
      </c>
      <c r="BR116">
        <f>SUMIF(总计总表!$F:$F,$A116,总计总表!BY:BY)</f>
        <v>0</v>
      </c>
      <c r="BS116">
        <f>SUMIF(总计总表!$F:$F,$A116,总计总表!BZ:BZ)</f>
        <v>0</v>
      </c>
      <c r="BT116">
        <f>SUMIF(总计总表!$F:$F,$A116,总计总表!CA:CA)</f>
        <v>0</v>
      </c>
      <c r="BU116">
        <f>SUMIF(总计总表!$F:$F,$A116,总计总表!CB:CB)</f>
        <v>0</v>
      </c>
      <c r="BV116">
        <f>SUMIF(总计总表!$F:$F,$A116,总计总表!CC:CC)</f>
        <v>-26.91</v>
      </c>
      <c r="BW116">
        <f>SUMIF(总计总表!$F:$F,$A116,总计总表!CD:CD)</f>
        <v>0</v>
      </c>
      <c r="BX116">
        <f>SUMIF(总计总表!$F:$F,$A116,总计总表!CE:CE)</f>
        <v>0</v>
      </c>
      <c r="BY116">
        <f>SUMIF(总计总表!$F:$F,$A116,总计总表!CF:CF)</f>
        <v>0</v>
      </c>
      <c r="BZ116">
        <f>SUMIF(总计总表!$F:$F,$A116,总计总表!CG:CG)</f>
        <v>0</v>
      </c>
      <c r="CA116">
        <f>SUMIF(总计总表!$F:$F,$A116,总计总表!CH:CH)</f>
        <v>0</v>
      </c>
      <c r="CB116">
        <f>SUMIF(总计总表!$F:$F,$A116,总计总表!CI:CI)</f>
        <v>0</v>
      </c>
      <c r="CC116">
        <f>SUMIF(总计总表!$F:$F,$A116,总计总表!CJ:CJ)</f>
        <v>0</v>
      </c>
      <c r="CD116">
        <f>SUMIF(总计总表!$F:$F,$A116,总计总表!CK:CK)</f>
        <v>0</v>
      </c>
      <c r="CE116">
        <f>SUMIF(总计总表!$F:$F,$A116,总计总表!CL:CL)</f>
        <v>0</v>
      </c>
    </row>
    <row r="117" spans="1:83" x14ac:dyDescent="0.25">
      <c r="A117" s="24" t="s">
        <v>158</v>
      </c>
      <c r="B117">
        <f>SUMIF(总计总表!F:F,A117,总计总表!I:I)</f>
        <v>0</v>
      </c>
      <c r="C117">
        <f>SUMIF(总计总表!F:F,A117,总计总表!J:J)</f>
        <v>0</v>
      </c>
      <c r="D117">
        <f>SUMIF(总计总表!$F:$F,$A117,总计总表!K:K)</f>
        <v>0</v>
      </c>
      <c r="E117">
        <f>SUMIF(总计总表!$F:$F,$A117,总计总表!L:L)</f>
        <v>0</v>
      </c>
      <c r="F117">
        <f>SUMIF(总计总表!$F:$F,$A117,总计总表!M:M)</f>
        <v>0</v>
      </c>
      <c r="G117">
        <f>SUMIF(总计总表!$F:$F,$A117,总计总表!N:N)</f>
        <v>0</v>
      </c>
      <c r="H117">
        <f>SUMIF(总计总表!$F:$F,$A117,总计总表!O:O)</f>
        <v>0</v>
      </c>
      <c r="I117">
        <f>SUMIF(总计总表!$F:$F,$A117,总计总表!P:P)</f>
        <v>0</v>
      </c>
      <c r="J117">
        <f>SUMIF(总计总表!$F:$F,$A117,总计总表!Q:Q)</f>
        <v>0</v>
      </c>
      <c r="K117">
        <f>SUMIF(总计总表!$F:$F,$A117,总计总表!R:R)</f>
        <v>0</v>
      </c>
      <c r="L117">
        <f>SUMIF(总计总表!$F:$F,$A117,总计总表!S:S)</f>
        <v>0</v>
      </c>
      <c r="M117">
        <f>SUMIF(总计总表!$F:$F,$A117,总计总表!T:T)</f>
        <v>0</v>
      </c>
      <c r="N117">
        <f>SUMIF(总计总表!$F:$F,$A117,总计总表!U:U)</f>
        <v>0</v>
      </c>
      <c r="O117">
        <f>SUMIF(总计总表!$F:$F,$A117,总计总表!V:V)</f>
        <v>0</v>
      </c>
      <c r="P117">
        <f>SUMIF(总计总表!$F:$F,$A117,总计总表!W:W)</f>
        <v>0</v>
      </c>
      <c r="Q117">
        <f>SUMIF(总计总表!$F:$F,$A117,总计总表!X:X)</f>
        <v>0</v>
      </c>
      <c r="R117">
        <f>SUMIF(总计总表!$F:$F,$A117,总计总表!Y:Y)</f>
        <v>0</v>
      </c>
      <c r="S117">
        <f>SUMIF(总计总表!$F:$F,$A117,总计总表!Z:Z)</f>
        <v>0</v>
      </c>
      <c r="T117">
        <f>SUMIF(总计总表!$F:$F,$A117,总计总表!AA:AA)</f>
        <v>0</v>
      </c>
      <c r="U117">
        <f>SUMIF(总计总表!$F:$F,$A117,总计总表!AB:AB)</f>
        <v>0</v>
      </c>
      <c r="V117">
        <f>SUMIF(总计总表!$F:$F,$A117,总计总表!AC:AC)</f>
        <v>0</v>
      </c>
      <c r="W117">
        <f>SUMIF(总计总表!$F:$F,$A117,总计总表!AD:AD)</f>
        <v>0</v>
      </c>
      <c r="X117">
        <f>SUMIF(总计总表!$F:$F,$A117,总计总表!AE:AE)</f>
        <v>0</v>
      </c>
      <c r="Y117">
        <f>SUMIF(总计总表!$F:$F,$A117,总计总表!AF:AF)</f>
        <v>0</v>
      </c>
      <c r="Z117">
        <f>SUMIF(总计总表!$F:$F,$A117,总计总表!AG:AG)</f>
        <v>0</v>
      </c>
      <c r="AA117">
        <f>SUMIF(总计总表!$F:$F,$A117,总计总表!AH:AH)</f>
        <v>0</v>
      </c>
      <c r="AB117">
        <f>SUMIF(总计总表!$F:$F,$A117,总计总表!AI:AI)</f>
        <v>0</v>
      </c>
      <c r="AC117">
        <f>SUMIF(总计总表!$F:$F,$A117,总计总表!AJ:AJ)</f>
        <v>0</v>
      </c>
      <c r="AD117">
        <f>SUMIF(总计总表!$F:$F,$A117,总计总表!AK:AK)</f>
        <v>-5.33</v>
      </c>
      <c r="AE117">
        <f>SUMIF(总计总表!$F:$F,$A117,总计总表!AL:AL)</f>
        <v>0</v>
      </c>
      <c r="AF117">
        <f>SUMIF(总计总表!$F:$F,$A117,总计总表!AM:AM)</f>
        <v>0</v>
      </c>
      <c r="AG117">
        <f>SUMIF(总计总表!$F:$F,$A117,总计总表!AN:AN)</f>
        <v>0</v>
      </c>
      <c r="AH117">
        <f>SUMIF(总计总表!$F:$F,$A117,总计总表!AO:AO)</f>
        <v>0</v>
      </c>
      <c r="AI117">
        <f>SUMIF(总计总表!$F:$F,$A117,总计总表!AP:AP)</f>
        <v>0</v>
      </c>
      <c r="AJ117">
        <f>SUMIF(总计总表!$F:$F,$A117,总计总表!AQ:AQ)</f>
        <v>0</v>
      </c>
      <c r="AK117">
        <f>SUMIF(总计总表!$F:$F,$A117,总计总表!AR:AR)</f>
        <v>0</v>
      </c>
      <c r="AL117">
        <f>SUMIF(总计总表!$F:$F,$A117,总计总表!AS:AS)</f>
        <v>0</v>
      </c>
      <c r="AM117">
        <f>SUMIF(总计总表!$F:$F,$A117,总计总表!AT:AT)</f>
        <v>0</v>
      </c>
      <c r="AN117">
        <f>SUMIF(总计总表!$F:$F,$A117,总计总表!AU:AU)</f>
        <v>0</v>
      </c>
      <c r="AO117">
        <f>SUMIF(总计总表!$F:$F,$A117,总计总表!AV:AV)</f>
        <v>0</v>
      </c>
      <c r="AP117">
        <f>SUMIF(总计总表!$F:$F,$A117,总计总表!AW:AW)</f>
        <v>0</v>
      </c>
      <c r="AQ117">
        <f>SUMIF(总计总表!$F:$F,$A117,总计总表!AX:AX)</f>
        <v>0</v>
      </c>
      <c r="AR117">
        <f>SUMIF(总计总表!$F:$F,$A117,总计总表!AY:AY)</f>
        <v>0</v>
      </c>
      <c r="AS117">
        <f>SUMIF(总计总表!$F:$F,$A117,总计总表!AZ:AZ)</f>
        <v>0</v>
      </c>
      <c r="AT117">
        <f>SUMIF(总计总表!$F:$F,$A117,总计总表!BA:BA)</f>
        <v>0</v>
      </c>
      <c r="AU117">
        <f>SUMIF(总计总表!$F:$F,$A117,总计总表!BB:BB)</f>
        <v>0</v>
      </c>
      <c r="AV117">
        <f>SUMIF(总计总表!$F:$F,$A117,总计总表!BC:BC)</f>
        <v>0</v>
      </c>
      <c r="AW117">
        <f>SUMIF(总计总表!$F:$F,$A117,总计总表!BD:BD)</f>
        <v>0</v>
      </c>
      <c r="AX117">
        <f>SUMIF(总计总表!$F:$F,$A117,总计总表!BE:BE)</f>
        <v>0</v>
      </c>
      <c r="AY117">
        <f>SUMIF(总计总表!$F:$F,$A117,总计总表!BF:BF)</f>
        <v>-5.33</v>
      </c>
      <c r="AZ117">
        <f>SUMIF(总计总表!$F:$F,$A117,总计总表!BG:BG)</f>
        <v>0</v>
      </c>
      <c r="BA117">
        <f>SUMIF(总计总表!$F:$F,$A117,总计总表!BH:BH)</f>
        <v>-34.645000000000003</v>
      </c>
      <c r="BB117">
        <f>SUMIF(总计总表!$F:$F,$A117,总计总表!BI:BI)</f>
        <v>0</v>
      </c>
      <c r="BC117">
        <f>SUMIF(总计总表!$F:$F,$A117,总计总表!BJ:BJ)</f>
        <v>0</v>
      </c>
      <c r="BD117">
        <f>SUMIF(总计总表!$F:$F,$A117,总计总表!BK:BK)</f>
        <v>0</v>
      </c>
      <c r="BE117">
        <f>SUMIF(总计总表!$F:$F,$A117,总计总表!BL:BL)</f>
        <v>0</v>
      </c>
      <c r="BF117">
        <f>SUMIF(总计总表!$F:$F,$A117,总计总表!BM:BM)</f>
        <v>0</v>
      </c>
      <c r="BG117">
        <f>SUMIF(总计总表!$F:$F,$A117,总计总表!BN:BN)</f>
        <v>0</v>
      </c>
      <c r="BH117">
        <f>SUMIF(总计总表!$F:$F,$A117,总计总表!BO:BO)</f>
        <v>0</v>
      </c>
      <c r="BI117">
        <f>SUMIF(总计总表!$F:$F,$A117,总计总表!BP:BP)</f>
        <v>0</v>
      </c>
      <c r="BJ117">
        <f>SUMIF(总计总表!$F:$F,$A117,总计总表!BQ:BQ)</f>
        <v>-34.645000000000003</v>
      </c>
      <c r="BK117">
        <f>SUMIF(总计总表!$F:$F,$A117,总计总表!BR:BR)</f>
        <v>0</v>
      </c>
      <c r="BL117">
        <f>SUMIF(总计总表!$F:$F,$A117,总计总表!BS:BS)</f>
        <v>0</v>
      </c>
      <c r="BM117">
        <f>SUMIF(总计总表!$F:$F,$A117,总计总表!BT:BT)</f>
        <v>0</v>
      </c>
      <c r="BN117">
        <f>SUMIF(总计总表!$F:$F,$A117,总计总表!BU:BU)</f>
        <v>0</v>
      </c>
      <c r="BO117">
        <f>SUMIF(总计总表!$F:$F,$A117,总计总表!BV:BV)</f>
        <v>0</v>
      </c>
      <c r="BP117">
        <f>SUMIF(总计总表!$F:$F,$A117,总计总表!BW:BW)</f>
        <v>0</v>
      </c>
      <c r="BQ117">
        <f>SUMIF(总计总表!$F:$F,$A117,总计总表!BX:BX)</f>
        <v>0</v>
      </c>
      <c r="BR117">
        <f>SUMIF(总计总表!$F:$F,$A117,总计总表!BY:BY)</f>
        <v>0</v>
      </c>
      <c r="BS117">
        <f>SUMIF(总计总表!$F:$F,$A117,总计总表!BZ:BZ)</f>
        <v>0</v>
      </c>
      <c r="BT117">
        <f>SUMIF(总计总表!$F:$F,$A117,总计总表!CA:CA)</f>
        <v>0</v>
      </c>
      <c r="BU117">
        <f>SUMIF(总计总表!$F:$F,$A117,总计总表!CB:CB)</f>
        <v>0</v>
      </c>
      <c r="BV117">
        <f>SUMIF(总计总表!$F:$F,$A117,总计总表!CC:CC)</f>
        <v>-34.645000000000003</v>
      </c>
      <c r="BW117">
        <f>SUMIF(总计总表!$F:$F,$A117,总计总表!CD:CD)</f>
        <v>0</v>
      </c>
      <c r="BX117">
        <f>SUMIF(总计总表!$F:$F,$A117,总计总表!CE:CE)</f>
        <v>0</v>
      </c>
      <c r="BY117">
        <f>SUMIF(总计总表!$F:$F,$A117,总计总表!CF:CF)</f>
        <v>0</v>
      </c>
      <c r="BZ117">
        <f>SUMIF(总计总表!$F:$F,$A117,总计总表!CG:CG)</f>
        <v>0</v>
      </c>
      <c r="CA117">
        <f>SUMIF(总计总表!$F:$F,$A117,总计总表!CH:CH)</f>
        <v>0</v>
      </c>
      <c r="CB117">
        <f>SUMIF(总计总表!$F:$F,$A117,总计总表!CI:CI)</f>
        <v>0</v>
      </c>
      <c r="CC117">
        <f>SUMIF(总计总表!$F:$F,$A117,总计总表!CJ:CJ)</f>
        <v>0</v>
      </c>
      <c r="CD117">
        <f>SUMIF(总计总表!$F:$F,$A117,总计总表!CK:CK)</f>
        <v>0</v>
      </c>
      <c r="CE117">
        <f>SUMIF(总计总表!$F:$F,$A117,总计总表!CL:CL)</f>
        <v>0</v>
      </c>
    </row>
    <row r="118" spans="1:83" x14ac:dyDescent="0.25">
      <c r="A118" s="24" t="s">
        <v>183</v>
      </c>
      <c r="B118">
        <f>SUMIF(总计总表!F:F,A118,总计总表!I:I)</f>
        <v>2</v>
      </c>
      <c r="C118">
        <f>SUMIF(总计总表!F:F,A118,总计总表!J:J)</f>
        <v>51.98</v>
      </c>
      <c r="D118">
        <f>SUMIF(总计总表!$F:$F,$A118,总计总表!K:K)</f>
        <v>0</v>
      </c>
      <c r="E118">
        <f>SUMIF(总计总表!$F:$F,$A118,总计总表!L:L)</f>
        <v>0</v>
      </c>
      <c r="F118">
        <f>SUMIF(总计总表!$F:$F,$A118,总计总表!M:M)</f>
        <v>-1.3</v>
      </c>
      <c r="G118">
        <f>SUMIF(总计总表!$F:$F,$A118,总计总表!N:N)</f>
        <v>0</v>
      </c>
      <c r="H118">
        <f>SUMIF(总计总表!$F:$F,$A118,总计总表!O:O)</f>
        <v>0</v>
      </c>
      <c r="I118">
        <f>SUMIF(总计总表!$F:$F,$A118,总计总表!P:P)</f>
        <v>-8.620000000000001</v>
      </c>
      <c r="J118">
        <f>SUMIF(总计总表!$F:$F,$A118,总计总表!Q:Q)</f>
        <v>-10.32</v>
      </c>
      <c r="K118">
        <f>SUMIF(总计总表!$F:$F,$A118,总计总表!R:R)</f>
        <v>0</v>
      </c>
      <c r="L118">
        <f>SUMIF(总计总表!$F:$F,$A118,总计总表!S:S)</f>
        <v>0</v>
      </c>
      <c r="M118">
        <f>SUMIF(总计总表!$F:$F,$A118,总计总表!T:T)</f>
        <v>31.740000000000002</v>
      </c>
      <c r="N118">
        <f>SUMIF(总计总表!$F:$F,$A118,总计总表!U:U)</f>
        <v>0</v>
      </c>
      <c r="O118">
        <f>SUMIF(总计总表!$F:$F,$A118,总计总表!V:V)</f>
        <v>0</v>
      </c>
      <c r="P118">
        <f>SUMIF(总计总表!$F:$F,$A118,总计总表!W:W)</f>
        <v>0</v>
      </c>
      <c r="Q118">
        <f>SUMIF(总计总表!$F:$F,$A118,总计总表!X:X)</f>
        <v>0</v>
      </c>
      <c r="R118">
        <f>SUMIF(总计总表!$F:$F,$A118,总计总表!Y:Y)</f>
        <v>0</v>
      </c>
      <c r="S118">
        <f>SUMIF(总计总表!$F:$F,$A118,总计总表!Z:Z)</f>
        <v>0</v>
      </c>
      <c r="T118">
        <f>SUMIF(总计总表!$F:$F,$A118,总计总表!AA:AA)</f>
        <v>0</v>
      </c>
      <c r="U118">
        <f>SUMIF(总计总表!$F:$F,$A118,总计总表!AB:AB)</f>
        <v>0</v>
      </c>
      <c r="V118">
        <f>SUMIF(总计总表!$F:$F,$A118,总计总表!AC:AC)</f>
        <v>0</v>
      </c>
      <c r="W118">
        <f>SUMIF(总计总表!$F:$F,$A118,总计总表!AD:AD)</f>
        <v>0</v>
      </c>
      <c r="X118">
        <f>SUMIF(总计总表!$F:$F,$A118,总计总表!AE:AE)</f>
        <v>0</v>
      </c>
      <c r="Y118">
        <f>SUMIF(总计总表!$F:$F,$A118,总计总表!AF:AF)</f>
        <v>0</v>
      </c>
      <c r="Z118">
        <f>SUMIF(总计总表!$F:$F,$A118,总计总表!AG:AG)</f>
        <v>0</v>
      </c>
      <c r="AA118">
        <f>SUMIF(总计总表!$F:$F,$A118,总计总表!AH:AH)</f>
        <v>0</v>
      </c>
      <c r="AB118">
        <f>SUMIF(总计总表!$F:$F,$A118,总计总表!AI:AI)</f>
        <v>0</v>
      </c>
      <c r="AC118">
        <f>SUMIF(总计总表!$F:$F,$A118,总计总表!AJ:AJ)</f>
        <v>0</v>
      </c>
      <c r="AD118">
        <f>SUMIF(总计总表!$F:$F,$A118,总计总表!AK:AK)</f>
        <v>-40.470000000000006</v>
      </c>
      <c r="AE118">
        <f>SUMIF(总计总表!$F:$F,$A118,总计总表!AL:AL)</f>
        <v>0</v>
      </c>
      <c r="AF118">
        <f>SUMIF(总计总表!$F:$F,$A118,总计总表!AM:AM)</f>
        <v>0</v>
      </c>
      <c r="AG118">
        <f>SUMIF(总计总表!$F:$F,$A118,总计总表!AN:AN)</f>
        <v>0</v>
      </c>
      <c r="AH118">
        <f>SUMIF(总计总表!$F:$F,$A118,总计总表!AO:AO)</f>
        <v>0</v>
      </c>
      <c r="AI118">
        <f>SUMIF(总计总表!$F:$F,$A118,总计总表!AP:AP)</f>
        <v>0</v>
      </c>
      <c r="AJ118">
        <f>SUMIF(总计总表!$F:$F,$A118,总计总表!AQ:AQ)</f>
        <v>0</v>
      </c>
      <c r="AK118">
        <f>SUMIF(总计总表!$F:$F,$A118,总计总表!AR:AR)</f>
        <v>0</v>
      </c>
      <c r="AL118">
        <f>SUMIF(总计总表!$F:$F,$A118,总计总表!AS:AS)</f>
        <v>0</v>
      </c>
      <c r="AM118">
        <f>SUMIF(总计总表!$F:$F,$A118,总计总表!AT:AT)</f>
        <v>0</v>
      </c>
      <c r="AN118">
        <f>SUMIF(总计总表!$F:$F,$A118,总计总表!AU:AU)</f>
        <v>0</v>
      </c>
      <c r="AO118">
        <f>SUMIF(总计总表!$F:$F,$A118,总计总表!AV:AV)</f>
        <v>0</v>
      </c>
      <c r="AP118">
        <f>SUMIF(总计总表!$F:$F,$A118,总计总表!AW:AW)</f>
        <v>0</v>
      </c>
      <c r="AQ118">
        <f>SUMIF(总计总表!$F:$F,$A118,总计总表!AX:AX)</f>
        <v>0</v>
      </c>
      <c r="AR118">
        <f>SUMIF(总计总表!$F:$F,$A118,总计总表!AY:AY)</f>
        <v>0</v>
      </c>
      <c r="AS118">
        <f>SUMIF(总计总表!$F:$F,$A118,总计总表!AZ:AZ)</f>
        <v>0</v>
      </c>
      <c r="AT118">
        <f>SUMIF(总计总表!$F:$F,$A118,总计总表!BA:BA)</f>
        <v>0</v>
      </c>
      <c r="AU118">
        <f>SUMIF(总计总表!$F:$F,$A118,总计总表!BB:BB)</f>
        <v>0</v>
      </c>
      <c r="AV118">
        <f>SUMIF(总计总表!$F:$F,$A118,总计总表!BC:BC)</f>
        <v>-0.15</v>
      </c>
      <c r="AW118">
        <f>SUMIF(总计总表!$F:$F,$A118,总计总表!BD:BD)</f>
        <v>0</v>
      </c>
      <c r="AX118">
        <f>SUMIF(总计总表!$F:$F,$A118,总计总表!BE:BE)</f>
        <v>0</v>
      </c>
      <c r="AY118">
        <f>SUMIF(总计总表!$F:$F,$A118,总计总表!BF:BF)</f>
        <v>-8.8800000000000026</v>
      </c>
      <c r="AZ118">
        <f>SUMIF(总计总表!$F:$F,$A118,总计总表!BG:BG)</f>
        <v>0.98441708349365142</v>
      </c>
      <c r="BA118">
        <f>SUMIF(总计总表!$F:$F,$A118,总计总表!BH:BH)</f>
        <v>-57.720000000000013</v>
      </c>
      <c r="BB118">
        <f>SUMIF(总计总表!$F:$F,$A118,总计总表!BI:BI)</f>
        <v>0</v>
      </c>
      <c r="BC118">
        <f>SUMIF(总计总表!$F:$F,$A118,总计总表!BJ:BJ)</f>
        <v>0</v>
      </c>
      <c r="BD118">
        <f>SUMIF(总计总表!$F:$F,$A118,总计总表!BK:BK)</f>
        <v>0</v>
      </c>
      <c r="BE118">
        <f>SUMIF(总计总表!$F:$F,$A118,总计总表!BL:BL)</f>
        <v>0</v>
      </c>
      <c r="BF118">
        <f>SUMIF(总计总表!$F:$F,$A118,总计总表!BM:BM)</f>
        <v>0</v>
      </c>
      <c r="BG118">
        <f>SUMIF(总计总表!$F:$F,$A118,总计总表!BN:BN)</f>
        <v>0</v>
      </c>
      <c r="BH118">
        <f>SUMIF(总计总表!$F:$F,$A118,总计总表!BO:BO)</f>
        <v>0</v>
      </c>
      <c r="BI118">
        <f>SUMIF(总计总表!$F:$F,$A118,总计总表!BP:BP)</f>
        <v>0</v>
      </c>
      <c r="BJ118">
        <f>SUMIF(总计总表!$F:$F,$A118,总计总表!BQ:BQ)</f>
        <v>-57.720000000000013</v>
      </c>
      <c r="BK118">
        <f>SUMIF(总计总表!$F:$F,$A118,总计总表!BR:BR)</f>
        <v>0</v>
      </c>
      <c r="BL118">
        <f>SUMIF(总计总表!$F:$F,$A118,总计总表!BS:BS)</f>
        <v>0</v>
      </c>
      <c r="BM118">
        <f>SUMIF(总计总表!$F:$F,$A118,总计总表!BT:BT)</f>
        <v>0</v>
      </c>
      <c r="BN118">
        <f>SUMIF(总计总表!$F:$F,$A118,总计总表!BU:BU)</f>
        <v>0</v>
      </c>
      <c r="BO118">
        <f>SUMIF(总计总表!$F:$F,$A118,总计总表!BV:BV)</f>
        <v>0</v>
      </c>
      <c r="BP118">
        <f>SUMIF(总计总表!$F:$F,$A118,总计总表!BW:BW)</f>
        <v>47.8</v>
      </c>
      <c r="BQ118">
        <f>SUMIF(总计总表!$F:$F,$A118,总计总表!BX:BX)</f>
        <v>26.52</v>
      </c>
      <c r="BR118">
        <f>SUMIF(总计总表!$F:$F,$A118,总计总表!BY:BY)</f>
        <v>0</v>
      </c>
      <c r="BS118">
        <f>SUMIF(总计总表!$F:$F,$A118,总计总表!BZ:BZ)</f>
        <v>0</v>
      </c>
      <c r="BT118">
        <f>SUMIF(总计总表!$F:$F,$A118,总计总表!CA:CA)</f>
        <v>0</v>
      </c>
      <c r="BU118">
        <f>SUMIF(总计总表!$F:$F,$A118,总计总表!CB:CB)</f>
        <v>0</v>
      </c>
      <c r="BV118">
        <f>SUMIF(总计总表!$F:$F,$A118,总计总表!CC:CC)</f>
        <v>-132.04000000000002</v>
      </c>
      <c r="BW118">
        <f>SUMIF(总计总表!$F:$F,$A118,总计总表!CD:CD)</f>
        <v>0.54448456506940546</v>
      </c>
      <c r="BX118">
        <f>SUMIF(总计总表!$F:$F,$A118,总计总表!CE:CE)</f>
        <v>2.4753094725511309</v>
      </c>
      <c r="BY118">
        <f>SUMIF(总计总表!$F:$F,$A118,总计总表!CF:CF)</f>
        <v>0</v>
      </c>
      <c r="BZ118">
        <f>SUMIF(总计总表!$F:$F,$A118,总计总表!CG:CG)</f>
        <v>0</v>
      </c>
      <c r="CA118">
        <f>SUMIF(总计总表!$F:$F,$A118,总计总表!CH:CH)</f>
        <v>0</v>
      </c>
      <c r="CB118">
        <f>SUMIF(总计总表!$F:$F,$A118,总计总表!CI:CI)</f>
        <v>0</v>
      </c>
      <c r="CC118">
        <f>SUMIF(总计总表!$F:$F,$A118,总计总表!CJ:CJ)</f>
        <v>0</v>
      </c>
      <c r="CD118">
        <f>SUMIF(总计总表!$F:$F,$A118,总计总表!CK:CK)</f>
        <v>0</v>
      </c>
      <c r="CE118">
        <f>SUMIF(总计总表!$F:$F,$A118,总计总表!CL:CL)</f>
        <v>0</v>
      </c>
    </row>
    <row r="119" spans="1:83" x14ac:dyDescent="0.25">
      <c r="A119" s="24" t="s">
        <v>192</v>
      </c>
      <c r="B119">
        <f>SUMIF(总计总表!F:F,A119,总计总表!I:I)</f>
        <v>1</v>
      </c>
      <c r="C119">
        <f>SUMIF(总计总表!F:F,A119,总计总表!J:J)</f>
        <v>25.99</v>
      </c>
      <c r="D119">
        <f>SUMIF(总计总表!$F:$F,$A119,总计总表!K:K)</f>
        <v>9.98</v>
      </c>
      <c r="E119">
        <f>SUMIF(总计总表!$F:$F,$A119,总计总表!L:L)</f>
        <v>0</v>
      </c>
      <c r="F119">
        <f>SUMIF(总计总表!$F:$F,$A119,总计总表!M:M)</f>
        <v>0</v>
      </c>
      <c r="G119">
        <f>SUMIF(总计总表!$F:$F,$A119,总计总表!N:N)</f>
        <v>2.88</v>
      </c>
      <c r="H119">
        <f>SUMIF(总计总表!$F:$F,$A119,总计总表!O:O)</f>
        <v>-2.88</v>
      </c>
      <c r="I119">
        <f>SUMIF(总计总表!$F:$F,$A119,总计总表!P:P)</f>
        <v>-4.42</v>
      </c>
      <c r="J119">
        <f>SUMIF(总计总表!$F:$F,$A119,总计总表!Q:Q)</f>
        <v>-15.14</v>
      </c>
      <c r="K119">
        <f>SUMIF(总计总表!$F:$F,$A119,总计总表!R:R)</f>
        <v>0</v>
      </c>
      <c r="L119">
        <f>SUMIF(总计总表!$F:$F,$A119,总计总表!S:S)</f>
        <v>0</v>
      </c>
      <c r="M119">
        <f>SUMIF(总计总表!$F:$F,$A119,总计总表!T:T)</f>
        <v>16.41</v>
      </c>
      <c r="N119">
        <f>SUMIF(总计总表!$F:$F,$A119,总计总表!U:U)</f>
        <v>0</v>
      </c>
      <c r="O119">
        <f>SUMIF(总计总表!$F:$F,$A119,总计总表!V:V)</f>
        <v>0</v>
      </c>
      <c r="P119">
        <f>SUMIF(总计总表!$F:$F,$A119,总计总表!W:W)</f>
        <v>0</v>
      </c>
      <c r="Q119">
        <f>SUMIF(总计总表!$F:$F,$A119,总计总表!X:X)</f>
        <v>0</v>
      </c>
      <c r="R119">
        <f>SUMIF(总计总表!$F:$F,$A119,总计总表!Y:Y)</f>
        <v>0</v>
      </c>
      <c r="S119">
        <f>SUMIF(总计总表!$F:$F,$A119,总计总表!Z:Z)</f>
        <v>0</v>
      </c>
      <c r="T119">
        <f>SUMIF(总计总表!$F:$F,$A119,总计总表!AA:AA)</f>
        <v>0</v>
      </c>
      <c r="U119">
        <f>SUMIF(总计总表!$F:$F,$A119,总计总表!AB:AB)</f>
        <v>0</v>
      </c>
      <c r="V119">
        <f>SUMIF(总计总表!$F:$F,$A119,总计总表!AC:AC)</f>
        <v>0</v>
      </c>
      <c r="W119">
        <f>SUMIF(总计总表!$F:$F,$A119,总计总表!AD:AD)</f>
        <v>0</v>
      </c>
      <c r="X119">
        <f>SUMIF(总计总表!$F:$F,$A119,总计总表!AE:AE)</f>
        <v>0</v>
      </c>
      <c r="Y119">
        <f>SUMIF(总计总表!$F:$F,$A119,总计总表!AF:AF)</f>
        <v>0</v>
      </c>
      <c r="Z119">
        <f>SUMIF(总计总表!$F:$F,$A119,总计总表!AG:AG)</f>
        <v>0</v>
      </c>
      <c r="AA119">
        <f>SUMIF(总计总表!$F:$F,$A119,总计总表!AH:AH)</f>
        <v>0</v>
      </c>
      <c r="AB119">
        <f>SUMIF(总计总表!$F:$F,$A119,总计总表!AI:AI)</f>
        <v>0</v>
      </c>
      <c r="AC119">
        <f>SUMIF(总计总表!$F:$F,$A119,总计总表!AJ:AJ)</f>
        <v>0</v>
      </c>
      <c r="AD119">
        <f>SUMIF(总计总表!$F:$F,$A119,总计总表!AK:AK)</f>
        <v>-44.620000000000005</v>
      </c>
      <c r="AE119">
        <f>SUMIF(总计总表!$F:$F,$A119,总计总表!AL:AL)</f>
        <v>0</v>
      </c>
      <c r="AF119">
        <f>SUMIF(总计总表!$F:$F,$A119,总计总表!AM:AM)</f>
        <v>0</v>
      </c>
      <c r="AG119">
        <f>SUMIF(总计总表!$F:$F,$A119,总计总表!AN:AN)</f>
        <v>0</v>
      </c>
      <c r="AH119">
        <f>SUMIF(总计总表!$F:$F,$A119,总计总表!AO:AO)</f>
        <v>0</v>
      </c>
      <c r="AI119">
        <f>SUMIF(总计总表!$F:$F,$A119,总计总表!AP:AP)</f>
        <v>0</v>
      </c>
      <c r="AJ119">
        <f>SUMIF(总计总表!$F:$F,$A119,总计总表!AQ:AQ)</f>
        <v>0</v>
      </c>
      <c r="AK119">
        <f>SUMIF(总计总表!$F:$F,$A119,总计总表!AR:AR)</f>
        <v>0</v>
      </c>
      <c r="AL119">
        <f>SUMIF(总计总表!$F:$F,$A119,总计总表!AS:AS)</f>
        <v>0</v>
      </c>
      <c r="AM119">
        <f>SUMIF(总计总表!$F:$F,$A119,总计总表!AT:AT)</f>
        <v>0</v>
      </c>
      <c r="AN119">
        <f>SUMIF(总计总表!$F:$F,$A119,总计总表!AU:AU)</f>
        <v>0</v>
      </c>
      <c r="AO119">
        <f>SUMIF(总计总表!$F:$F,$A119,总计总表!AV:AV)</f>
        <v>0</v>
      </c>
      <c r="AP119">
        <f>SUMIF(总计总表!$F:$F,$A119,总计总表!AW:AW)</f>
        <v>0</v>
      </c>
      <c r="AQ119">
        <f>SUMIF(总计总表!$F:$F,$A119,总计总表!AX:AX)</f>
        <v>0</v>
      </c>
      <c r="AR119">
        <f>SUMIF(总计总表!$F:$F,$A119,总计总表!AY:AY)</f>
        <v>0</v>
      </c>
      <c r="AS119">
        <f>SUMIF(总计总表!$F:$F,$A119,总计总表!AZ:AZ)</f>
        <v>0</v>
      </c>
      <c r="AT119">
        <f>SUMIF(总计总表!$F:$F,$A119,总计总表!BA:BA)</f>
        <v>0</v>
      </c>
      <c r="AU119">
        <f>SUMIF(总计总表!$F:$F,$A119,总计总表!BB:BB)</f>
        <v>0</v>
      </c>
      <c r="AV119">
        <f>SUMIF(总计总表!$F:$F,$A119,总计总表!BC:BC)</f>
        <v>-0.4499999999999999</v>
      </c>
      <c r="AW119">
        <f>SUMIF(总计总表!$F:$F,$A119,总计总表!BD:BD)</f>
        <v>0</v>
      </c>
      <c r="AX119">
        <f>SUMIF(总计总表!$F:$F,$A119,总计总表!BE:BE)</f>
        <v>0</v>
      </c>
      <c r="AY119">
        <f>SUMIF(总计总表!$F:$F,$A119,总计总表!BF:BF)</f>
        <v>-28.66</v>
      </c>
      <c r="AZ119">
        <f>SUMIF(总计总表!$F:$F,$A119,总计总表!BG:BG)</f>
        <v>0.56993074259330512</v>
      </c>
      <c r="BA119">
        <f>SUMIF(总计总表!$F:$F,$A119,总计总表!BH:BH)</f>
        <v>-186.29000000000002</v>
      </c>
      <c r="BB119">
        <f>SUMIF(总计总表!$F:$F,$A119,总计总表!BI:BI)</f>
        <v>0</v>
      </c>
      <c r="BC119">
        <f>SUMIF(总计总表!$F:$F,$A119,总计总表!BJ:BJ)</f>
        <v>0</v>
      </c>
      <c r="BD119">
        <f>SUMIF(总计总表!$F:$F,$A119,总计总表!BK:BK)</f>
        <v>0</v>
      </c>
      <c r="BE119">
        <f>SUMIF(总计总表!$F:$F,$A119,总计总表!BL:BL)</f>
        <v>0</v>
      </c>
      <c r="BF119">
        <f>SUMIF(总计总表!$F:$F,$A119,总计总表!BM:BM)</f>
        <v>0</v>
      </c>
      <c r="BG119">
        <f>SUMIF(总计总表!$F:$F,$A119,总计总表!BN:BN)</f>
        <v>0</v>
      </c>
      <c r="BH119">
        <f>SUMIF(总计总表!$F:$F,$A119,总计总表!BO:BO)</f>
        <v>0</v>
      </c>
      <c r="BI119">
        <f>SUMIF(总计总表!$F:$F,$A119,总计总表!BP:BP)</f>
        <v>0</v>
      </c>
      <c r="BJ119">
        <f>SUMIF(总计总表!$F:$F,$A119,总计总表!BQ:BQ)</f>
        <v>-186.29000000000002</v>
      </c>
      <c r="BK119">
        <f>SUMIF(总计总表!$F:$F,$A119,总计总表!BR:BR)</f>
        <v>0</v>
      </c>
      <c r="BL119">
        <f>SUMIF(总计总表!$F:$F,$A119,总计总表!BS:BS)</f>
        <v>0</v>
      </c>
      <c r="BM119">
        <f>SUMIF(总计总表!$F:$F,$A119,总计总表!BT:BT)</f>
        <v>0</v>
      </c>
      <c r="BN119">
        <f>SUMIF(总计总表!$F:$F,$A119,总计总表!BU:BU)</f>
        <v>0</v>
      </c>
      <c r="BO119">
        <f>SUMIF(总计总表!$F:$F,$A119,总计总表!BV:BV)</f>
        <v>0</v>
      </c>
      <c r="BP119">
        <f>SUMIF(总计总表!$F:$F,$A119,总计总表!BW:BW)</f>
        <v>30.9</v>
      </c>
      <c r="BQ119">
        <f>SUMIF(总计总表!$F:$F,$A119,总计总表!BX:BX)</f>
        <v>13.26</v>
      </c>
      <c r="BR119">
        <f>SUMIF(总计总表!$F:$F,$A119,总计总表!BY:BY)</f>
        <v>0</v>
      </c>
      <c r="BS119">
        <f>SUMIF(总计总表!$F:$F,$A119,总计总表!BZ:BZ)</f>
        <v>0</v>
      </c>
      <c r="BT119">
        <f>SUMIF(总计总表!$F:$F,$A119,总计总表!CA:CA)</f>
        <v>0</v>
      </c>
      <c r="BU119">
        <f>SUMIF(总计总表!$F:$F,$A119,总计总表!CB:CB)</f>
        <v>0</v>
      </c>
      <c r="BV119">
        <f>SUMIF(总计总表!$F:$F,$A119,总计总表!CC:CC)</f>
        <v>-230.45000000000005</v>
      </c>
      <c r="BW119">
        <f>SUMIF(总计总表!$F:$F,$A119,总计总表!CD:CD)</f>
        <v>0.30852842809364545</v>
      </c>
      <c r="BX119">
        <f>SUMIF(总计总表!$F:$F,$A119,总计总表!CE:CE)</f>
        <v>1.1802819293478262</v>
      </c>
      <c r="BY119">
        <f>SUMIF(总计总表!$F:$F,$A119,总计总表!CF:CF)</f>
        <v>0</v>
      </c>
      <c r="BZ119">
        <f>SUMIF(总计总表!$F:$F,$A119,总计总表!CG:CG)</f>
        <v>0</v>
      </c>
      <c r="CA119">
        <f>SUMIF(总计总表!$F:$F,$A119,总计总表!CH:CH)</f>
        <v>0</v>
      </c>
      <c r="CB119">
        <f>SUMIF(总计总表!$F:$F,$A119,总计总表!CI:CI)</f>
        <v>0</v>
      </c>
      <c r="CC119">
        <f>SUMIF(总计总表!$F:$F,$A119,总计总表!CJ:CJ)</f>
        <v>0</v>
      </c>
      <c r="CD119">
        <f>SUMIF(总计总表!$F:$F,$A119,总计总表!CK:CK)</f>
        <v>0</v>
      </c>
      <c r="CE119">
        <f>SUMIF(总计总表!$F:$F,$A119,总计总表!CL:CL)</f>
        <v>0</v>
      </c>
    </row>
    <row r="120" spans="1:83" x14ac:dyDescent="0.25">
      <c r="A120" s="24" t="s">
        <v>217</v>
      </c>
      <c r="B120">
        <f>SUMIF(总计总表!F:F,A120,总计总表!I:I)</f>
        <v>0</v>
      </c>
      <c r="C120">
        <f>SUMIF(总计总表!F:F,A120,总计总表!J:J)</f>
        <v>0</v>
      </c>
      <c r="D120">
        <f>SUMIF(总计总表!$F:$F,$A120,总计总表!K:K)</f>
        <v>0</v>
      </c>
      <c r="E120">
        <f>SUMIF(总计总表!$F:$F,$A120,总计总表!L:L)</f>
        <v>0</v>
      </c>
      <c r="F120">
        <f>SUMIF(总计总表!$F:$F,$A120,总计总表!M:M)</f>
        <v>0</v>
      </c>
      <c r="G120">
        <f>SUMIF(总计总表!$F:$F,$A120,总计总表!N:N)</f>
        <v>0</v>
      </c>
      <c r="H120">
        <f>SUMIF(总计总表!$F:$F,$A120,总计总表!O:O)</f>
        <v>0</v>
      </c>
      <c r="I120">
        <f>SUMIF(总计总表!$F:$F,$A120,总计总表!P:P)</f>
        <v>0</v>
      </c>
      <c r="J120">
        <f>SUMIF(总计总表!$F:$F,$A120,总计总表!Q:Q)</f>
        <v>0</v>
      </c>
      <c r="K120">
        <f>SUMIF(总计总表!$F:$F,$A120,总计总表!R:R)</f>
        <v>0</v>
      </c>
      <c r="L120">
        <f>SUMIF(总计总表!$F:$F,$A120,总计总表!S:S)</f>
        <v>0</v>
      </c>
      <c r="M120">
        <f>SUMIF(总计总表!$F:$F,$A120,总计总表!T:T)</f>
        <v>0</v>
      </c>
      <c r="N120">
        <f>SUMIF(总计总表!$F:$F,$A120,总计总表!U:U)</f>
        <v>0</v>
      </c>
      <c r="O120">
        <f>SUMIF(总计总表!$F:$F,$A120,总计总表!V:V)</f>
        <v>0</v>
      </c>
      <c r="P120">
        <f>SUMIF(总计总表!$F:$F,$A120,总计总表!W:W)</f>
        <v>0</v>
      </c>
      <c r="Q120">
        <f>SUMIF(总计总表!$F:$F,$A120,总计总表!X:X)</f>
        <v>0</v>
      </c>
      <c r="R120">
        <f>SUMIF(总计总表!$F:$F,$A120,总计总表!Y:Y)</f>
        <v>0</v>
      </c>
      <c r="S120">
        <f>SUMIF(总计总表!$F:$F,$A120,总计总表!Z:Z)</f>
        <v>0</v>
      </c>
      <c r="T120">
        <f>SUMIF(总计总表!$F:$F,$A120,总计总表!AA:AA)</f>
        <v>0</v>
      </c>
      <c r="U120">
        <f>SUMIF(总计总表!$F:$F,$A120,总计总表!AB:AB)</f>
        <v>0</v>
      </c>
      <c r="V120">
        <f>SUMIF(总计总表!$F:$F,$A120,总计总表!AC:AC)</f>
        <v>0</v>
      </c>
      <c r="W120">
        <f>SUMIF(总计总表!$F:$F,$A120,总计总表!AD:AD)</f>
        <v>0</v>
      </c>
      <c r="X120">
        <f>SUMIF(总计总表!$F:$F,$A120,总计总表!AE:AE)</f>
        <v>0</v>
      </c>
      <c r="Y120">
        <f>SUMIF(总计总表!$F:$F,$A120,总计总表!AF:AF)</f>
        <v>0</v>
      </c>
      <c r="Z120">
        <f>SUMIF(总计总表!$F:$F,$A120,总计总表!AG:AG)</f>
        <v>0</v>
      </c>
      <c r="AA120">
        <f>SUMIF(总计总表!$F:$F,$A120,总计总表!AH:AH)</f>
        <v>0</v>
      </c>
      <c r="AB120">
        <f>SUMIF(总计总表!$F:$F,$A120,总计总表!AI:AI)</f>
        <v>0</v>
      </c>
      <c r="AC120">
        <f>SUMIF(总计总表!$F:$F,$A120,总计总表!AJ:AJ)</f>
        <v>0</v>
      </c>
      <c r="AD120">
        <f>SUMIF(总计总表!$F:$F,$A120,总计总表!AK:AK)</f>
        <v>-3.24</v>
      </c>
      <c r="AE120">
        <f>SUMIF(总计总表!$F:$F,$A120,总计总表!AL:AL)</f>
        <v>0</v>
      </c>
      <c r="AF120">
        <f>SUMIF(总计总表!$F:$F,$A120,总计总表!AM:AM)</f>
        <v>0</v>
      </c>
      <c r="AG120">
        <f>SUMIF(总计总表!$F:$F,$A120,总计总表!AN:AN)</f>
        <v>0</v>
      </c>
      <c r="AH120">
        <f>SUMIF(总计总表!$F:$F,$A120,总计总表!AO:AO)</f>
        <v>0</v>
      </c>
      <c r="AI120">
        <f>SUMIF(总计总表!$F:$F,$A120,总计总表!AP:AP)</f>
        <v>0</v>
      </c>
      <c r="AJ120">
        <f>SUMIF(总计总表!$F:$F,$A120,总计总表!AQ:AQ)</f>
        <v>0</v>
      </c>
      <c r="AK120">
        <f>SUMIF(总计总表!$F:$F,$A120,总计总表!AR:AR)</f>
        <v>0</v>
      </c>
      <c r="AL120">
        <f>SUMIF(总计总表!$F:$F,$A120,总计总表!AS:AS)</f>
        <v>0</v>
      </c>
      <c r="AM120">
        <f>SUMIF(总计总表!$F:$F,$A120,总计总表!AT:AT)</f>
        <v>0</v>
      </c>
      <c r="AN120">
        <f>SUMIF(总计总表!$F:$F,$A120,总计总表!AU:AU)</f>
        <v>0</v>
      </c>
      <c r="AO120">
        <f>SUMIF(总计总表!$F:$F,$A120,总计总表!AV:AV)</f>
        <v>0</v>
      </c>
      <c r="AP120">
        <f>SUMIF(总计总表!$F:$F,$A120,总计总表!AW:AW)</f>
        <v>0</v>
      </c>
      <c r="AQ120">
        <f>SUMIF(总计总表!$F:$F,$A120,总计总表!AX:AX)</f>
        <v>0</v>
      </c>
      <c r="AR120">
        <f>SUMIF(总计总表!$F:$F,$A120,总计总表!AY:AY)</f>
        <v>0</v>
      </c>
      <c r="AS120">
        <f>SUMIF(总计总表!$F:$F,$A120,总计总表!AZ:AZ)</f>
        <v>0</v>
      </c>
      <c r="AT120">
        <f>SUMIF(总计总表!$F:$F,$A120,总计总表!BA:BA)</f>
        <v>0</v>
      </c>
      <c r="AU120">
        <f>SUMIF(总计总表!$F:$F,$A120,总计总表!BB:BB)</f>
        <v>0</v>
      </c>
      <c r="AV120">
        <f>SUMIF(总计总表!$F:$F,$A120,总计总表!BC:BC)</f>
        <v>-0.3</v>
      </c>
      <c r="AW120">
        <f>SUMIF(总计总表!$F:$F,$A120,总计总表!BD:BD)</f>
        <v>0</v>
      </c>
      <c r="AX120">
        <f>SUMIF(总计总表!$F:$F,$A120,总计总表!BE:BE)</f>
        <v>0</v>
      </c>
      <c r="AY120">
        <f>SUMIF(总计总表!$F:$F,$A120,总计总表!BF:BF)</f>
        <v>-3.54</v>
      </c>
      <c r="AZ120">
        <f>SUMIF(总计总表!$F:$F,$A120,总计总表!BG:BG)</f>
        <v>0</v>
      </c>
      <c r="BA120">
        <f>SUMIF(总计总表!$F:$F,$A120,总计总表!BH:BH)</f>
        <v>-23.01</v>
      </c>
      <c r="BB120">
        <f>SUMIF(总计总表!$F:$F,$A120,总计总表!BI:BI)</f>
        <v>0</v>
      </c>
      <c r="BC120">
        <f>SUMIF(总计总表!$F:$F,$A120,总计总表!BJ:BJ)</f>
        <v>0</v>
      </c>
      <c r="BD120">
        <f>SUMIF(总计总表!$F:$F,$A120,总计总表!BK:BK)</f>
        <v>0</v>
      </c>
      <c r="BE120">
        <f>SUMIF(总计总表!$F:$F,$A120,总计总表!BL:BL)</f>
        <v>0</v>
      </c>
      <c r="BF120">
        <f>SUMIF(总计总表!$F:$F,$A120,总计总表!BM:BM)</f>
        <v>0</v>
      </c>
      <c r="BG120">
        <f>SUMIF(总计总表!$F:$F,$A120,总计总表!BN:BN)</f>
        <v>0</v>
      </c>
      <c r="BH120">
        <f>SUMIF(总计总表!$F:$F,$A120,总计总表!BO:BO)</f>
        <v>0</v>
      </c>
      <c r="BI120">
        <f>SUMIF(总计总表!$F:$F,$A120,总计总表!BP:BP)</f>
        <v>0</v>
      </c>
      <c r="BJ120">
        <f>SUMIF(总计总表!$F:$F,$A120,总计总表!BQ:BQ)</f>
        <v>-23.01</v>
      </c>
      <c r="BK120">
        <f>SUMIF(总计总表!$F:$F,$A120,总计总表!BR:BR)</f>
        <v>0</v>
      </c>
      <c r="BL120">
        <f>SUMIF(总计总表!$F:$F,$A120,总计总表!BS:BS)</f>
        <v>0</v>
      </c>
      <c r="BM120">
        <f>SUMIF(总计总表!$F:$F,$A120,总计总表!BT:BT)</f>
        <v>0</v>
      </c>
      <c r="BN120">
        <f>SUMIF(总计总表!$F:$F,$A120,总计总表!BU:BU)</f>
        <v>0</v>
      </c>
      <c r="BO120">
        <f>SUMIF(总计总表!$F:$F,$A120,总计总表!BV:BV)</f>
        <v>0</v>
      </c>
      <c r="BP120">
        <f>SUMIF(总计总表!$F:$F,$A120,总计总表!BW:BW)</f>
        <v>0</v>
      </c>
      <c r="BQ120">
        <f>SUMIF(总计总表!$F:$F,$A120,总计总表!BX:BX)</f>
        <v>0</v>
      </c>
      <c r="BR120">
        <f>SUMIF(总计总表!$F:$F,$A120,总计总表!BY:BY)</f>
        <v>0</v>
      </c>
      <c r="BS120">
        <f>SUMIF(总计总表!$F:$F,$A120,总计总表!BZ:BZ)</f>
        <v>0</v>
      </c>
      <c r="BT120">
        <f>SUMIF(总计总表!$F:$F,$A120,总计总表!CA:CA)</f>
        <v>0</v>
      </c>
      <c r="BU120">
        <f>SUMIF(总计总表!$F:$F,$A120,总计总表!CB:CB)</f>
        <v>0</v>
      </c>
      <c r="BV120">
        <f>SUMIF(总计总表!$F:$F,$A120,总计总表!CC:CC)</f>
        <v>-23.01</v>
      </c>
      <c r="BW120">
        <f>SUMIF(总计总表!$F:$F,$A120,总计总表!CD:CD)</f>
        <v>0</v>
      </c>
      <c r="BX120">
        <f>SUMIF(总计总表!$F:$F,$A120,总计总表!CE:CE)</f>
        <v>0</v>
      </c>
      <c r="BY120">
        <f>SUMIF(总计总表!$F:$F,$A120,总计总表!CF:CF)</f>
        <v>0</v>
      </c>
      <c r="BZ120">
        <f>SUMIF(总计总表!$F:$F,$A120,总计总表!CG:CG)</f>
        <v>0</v>
      </c>
      <c r="CA120">
        <f>SUMIF(总计总表!$F:$F,$A120,总计总表!CH:CH)</f>
        <v>0</v>
      </c>
      <c r="CB120">
        <f>SUMIF(总计总表!$F:$F,$A120,总计总表!CI:CI)</f>
        <v>0</v>
      </c>
      <c r="CC120">
        <f>SUMIF(总计总表!$F:$F,$A120,总计总表!CJ:CJ)</f>
        <v>0</v>
      </c>
      <c r="CD120">
        <f>SUMIF(总计总表!$F:$F,$A120,总计总表!CK:CK)</f>
        <v>0</v>
      </c>
      <c r="CE120">
        <f>SUMIF(总计总表!$F:$F,$A120,总计总表!CL:CL)</f>
        <v>0</v>
      </c>
    </row>
    <row r="121" spans="1:83" x14ac:dyDescent="0.25">
      <c r="A121" s="24" t="s">
        <v>226</v>
      </c>
      <c r="B121">
        <f>SUMIF(总计总表!F:F,A121,总计总表!I:I)</f>
        <v>0</v>
      </c>
      <c r="C121">
        <f>SUMIF(总计总表!F:F,A121,总计总表!J:J)</f>
        <v>0</v>
      </c>
      <c r="D121">
        <f>SUMIF(总计总表!$F:$F,$A121,总计总表!K:K)</f>
        <v>0</v>
      </c>
      <c r="E121">
        <f>SUMIF(总计总表!$F:$F,$A121,总计总表!L:L)</f>
        <v>0</v>
      </c>
      <c r="F121">
        <f>SUMIF(总计总表!$F:$F,$A121,总计总表!M:M)</f>
        <v>0</v>
      </c>
      <c r="G121">
        <f>SUMIF(总计总表!$F:$F,$A121,总计总表!N:N)</f>
        <v>0</v>
      </c>
      <c r="H121">
        <f>SUMIF(总计总表!$F:$F,$A121,总计总表!O:O)</f>
        <v>0</v>
      </c>
      <c r="I121">
        <f>SUMIF(总计总表!$F:$F,$A121,总计总表!P:P)</f>
        <v>0</v>
      </c>
      <c r="J121">
        <f>SUMIF(总计总表!$F:$F,$A121,总计总表!Q:Q)</f>
        <v>0</v>
      </c>
      <c r="K121">
        <f>SUMIF(总计总表!$F:$F,$A121,总计总表!R:R)</f>
        <v>0</v>
      </c>
      <c r="L121">
        <f>SUMIF(总计总表!$F:$F,$A121,总计总表!S:S)</f>
        <v>0</v>
      </c>
      <c r="M121">
        <f>SUMIF(总计总表!$F:$F,$A121,总计总表!T:T)</f>
        <v>0</v>
      </c>
      <c r="N121">
        <f>SUMIF(总计总表!$F:$F,$A121,总计总表!U:U)</f>
        <v>0</v>
      </c>
      <c r="O121">
        <f>SUMIF(总计总表!$F:$F,$A121,总计总表!V:V)</f>
        <v>0</v>
      </c>
      <c r="P121">
        <f>SUMIF(总计总表!$F:$F,$A121,总计总表!W:W)</f>
        <v>0</v>
      </c>
      <c r="Q121">
        <f>SUMIF(总计总表!$F:$F,$A121,总计总表!X:X)</f>
        <v>0</v>
      </c>
      <c r="R121">
        <f>SUMIF(总计总表!$F:$F,$A121,总计总表!Y:Y)</f>
        <v>0</v>
      </c>
      <c r="S121">
        <f>SUMIF(总计总表!$F:$F,$A121,总计总表!Z:Z)</f>
        <v>0</v>
      </c>
      <c r="T121">
        <f>SUMIF(总计总表!$F:$F,$A121,总计总表!AA:AA)</f>
        <v>0</v>
      </c>
      <c r="U121">
        <f>SUMIF(总计总表!$F:$F,$A121,总计总表!AB:AB)</f>
        <v>0</v>
      </c>
      <c r="V121">
        <f>SUMIF(总计总表!$F:$F,$A121,总计总表!AC:AC)</f>
        <v>0</v>
      </c>
      <c r="W121">
        <f>SUMIF(总计总表!$F:$F,$A121,总计总表!AD:AD)</f>
        <v>0</v>
      </c>
      <c r="X121">
        <f>SUMIF(总计总表!$F:$F,$A121,总计总表!AE:AE)</f>
        <v>0</v>
      </c>
      <c r="Y121">
        <f>SUMIF(总计总表!$F:$F,$A121,总计总表!AF:AF)</f>
        <v>0</v>
      </c>
      <c r="Z121">
        <f>SUMIF(总计总表!$F:$F,$A121,总计总表!AG:AG)</f>
        <v>0</v>
      </c>
      <c r="AA121">
        <f>SUMIF(总计总表!$F:$F,$A121,总计总表!AH:AH)</f>
        <v>0</v>
      </c>
      <c r="AB121">
        <f>SUMIF(总计总表!$F:$F,$A121,总计总表!AI:AI)</f>
        <v>0</v>
      </c>
      <c r="AC121">
        <f>SUMIF(总计总表!$F:$F,$A121,总计总表!AJ:AJ)</f>
        <v>0</v>
      </c>
      <c r="AD121">
        <f>SUMIF(总计总表!$F:$F,$A121,总计总表!AK:AK)</f>
        <v>-1.25</v>
      </c>
      <c r="AE121">
        <f>SUMIF(总计总表!$F:$F,$A121,总计总表!AL:AL)</f>
        <v>0</v>
      </c>
      <c r="AF121">
        <f>SUMIF(总计总表!$F:$F,$A121,总计总表!AM:AM)</f>
        <v>0</v>
      </c>
      <c r="AG121">
        <f>SUMIF(总计总表!$F:$F,$A121,总计总表!AN:AN)</f>
        <v>0</v>
      </c>
      <c r="AH121">
        <f>SUMIF(总计总表!$F:$F,$A121,总计总表!AO:AO)</f>
        <v>0</v>
      </c>
      <c r="AI121">
        <f>SUMIF(总计总表!$F:$F,$A121,总计总表!AP:AP)</f>
        <v>0</v>
      </c>
      <c r="AJ121">
        <f>SUMIF(总计总表!$F:$F,$A121,总计总表!AQ:AQ)</f>
        <v>0</v>
      </c>
      <c r="AK121">
        <f>SUMIF(总计总表!$F:$F,$A121,总计总表!AR:AR)</f>
        <v>0</v>
      </c>
      <c r="AL121">
        <f>SUMIF(总计总表!$F:$F,$A121,总计总表!AS:AS)</f>
        <v>0</v>
      </c>
      <c r="AM121">
        <f>SUMIF(总计总表!$F:$F,$A121,总计总表!AT:AT)</f>
        <v>0</v>
      </c>
      <c r="AN121">
        <f>SUMIF(总计总表!$F:$F,$A121,总计总表!AU:AU)</f>
        <v>0</v>
      </c>
      <c r="AO121">
        <f>SUMIF(总计总表!$F:$F,$A121,总计总表!AV:AV)</f>
        <v>0</v>
      </c>
      <c r="AP121">
        <f>SUMIF(总计总表!$F:$F,$A121,总计总表!AW:AW)</f>
        <v>0</v>
      </c>
      <c r="AQ121">
        <f>SUMIF(总计总表!$F:$F,$A121,总计总表!AX:AX)</f>
        <v>0</v>
      </c>
      <c r="AR121">
        <f>SUMIF(总计总表!$F:$F,$A121,总计总表!AY:AY)</f>
        <v>0</v>
      </c>
      <c r="AS121">
        <f>SUMIF(总计总表!$F:$F,$A121,总计总表!AZ:AZ)</f>
        <v>0</v>
      </c>
      <c r="AT121">
        <f>SUMIF(总计总表!$F:$F,$A121,总计总表!BA:BA)</f>
        <v>0</v>
      </c>
      <c r="AU121">
        <f>SUMIF(总计总表!$F:$F,$A121,总计总表!BB:BB)</f>
        <v>0</v>
      </c>
      <c r="AV121">
        <f>SUMIF(总计总表!$F:$F,$A121,总计总表!BC:BC)</f>
        <v>-0.8999999999999998</v>
      </c>
      <c r="AW121">
        <f>SUMIF(总计总表!$F:$F,$A121,总计总表!BD:BD)</f>
        <v>0</v>
      </c>
      <c r="AX121">
        <f>SUMIF(总计总表!$F:$F,$A121,总计总表!BE:BE)</f>
        <v>0</v>
      </c>
      <c r="AY121">
        <f>SUMIF(总计总表!$F:$F,$A121,总计总表!BF:BF)</f>
        <v>-2.15</v>
      </c>
      <c r="AZ121">
        <f>SUMIF(总计总表!$F:$F,$A121,总计总表!BG:BG)</f>
        <v>0</v>
      </c>
      <c r="BA121">
        <f>SUMIF(总计总表!$F:$F,$A121,总计总表!BH:BH)</f>
        <v>-13.975000000000001</v>
      </c>
      <c r="BB121">
        <f>SUMIF(总计总表!$F:$F,$A121,总计总表!BI:BI)</f>
        <v>0</v>
      </c>
      <c r="BC121">
        <f>SUMIF(总计总表!$F:$F,$A121,总计总表!BJ:BJ)</f>
        <v>0</v>
      </c>
      <c r="BD121">
        <f>SUMIF(总计总表!$F:$F,$A121,总计总表!BK:BK)</f>
        <v>0</v>
      </c>
      <c r="BE121">
        <f>SUMIF(总计总表!$F:$F,$A121,总计总表!BL:BL)</f>
        <v>0</v>
      </c>
      <c r="BF121">
        <f>SUMIF(总计总表!$F:$F,$A121,总计总表!BM:BM)</f>
        <v>0</v>
      </c>
      <c r="BG121">
        <f>SUMIF(总计总表!$F:$F,$A121,总计总表!BN:BN)</f>
        <v>0</v>
      </c>
      <c r="BH121">
        <f>SUMIF(总计总表!$F:$F,$A121,总计总表!BO:BO)</f>
        <v>0</v>
      </c>
      <c r="BI121">
        <f>SUMIF(总计总表!$F:$F,$A121,总计总表!BP:BP)</f>
        <v>0</v>
      </c>
      <c r="BJ121">
        <f>SUMIF(总计总表!$F:$F,$A121,总计总表!BQ:BQ)</f>
        <v>-13.975000000000001</v>
      </c>
      <c r="BK121">
        <f>SUMIF(总计总表!$F:$F,$A121,总计总表!BR:BR)</f>
        <v>0</v>
      </c>
      <c r="BL121">
        <f>SUMIF(总计总表!$F:$F,$A121,总计总表!BS:BS)</f>
        <v>0</v>
      </c>
      <c r="BM121">
        <f>SUMIF(总计总表!$F:$F,$A121,总计总表!BT:BT)</f>
        <v>0</v>
      </c>
      <c r="BN121">
        <f>SUMIF(总计总表!$F:$F,$A121,总计总表!BU:BU)</f>
        <v>0</v>
      </c>
      <c r="BO121">
        <f>SUMIF(总计总表!$F:$F,$A121,总计总表!BV:BV)</f>
        <v>0</v>
      </c>
      <c r="BP121">
        <f>SUMIF(总计总表!$F:$F,$A121,总计总表!BW:BW)</f>
        <v>0</v>
      </c>
      <c r="BQ121">
        <f>SUMIF(总计总表!$F:$F,$A121,总计总表!BX:BX)</f>
        <v>0</v>
      </c>
      <c r="BR121">
        <f>SUMIF(总计总表!$F:$F,$A121,总计总表!BY:BY)</f>
        <v>0</v>
      </c>
      <c r="BS121">
        <f>SUMIF(总计总表!$F:$F,$A121,总计总表!BZ:BZ)</f>
        <v>0</v>
      </c>
      <c r="BT121">
        <f>SUMIF(总计总表!$F:$F,$A121,总计总表!CA:CA)</f>
        <v>0</v>
      </c>
      <c r="BU121">
        <f>SUMIF(总计总表!$F:$F,$A121,总计总表!CB:CB)</f>
        <v>0</v>
      </c>
      <c r="BV121">
        <f>SUMIF(总计总表!$F:$F,$A121,总计总表!CC:CC)</f>
        <v>-13.975000000000001</v>
      </c>
      <c r="BW121">
        <f>SUMIF(总计总表!$F:$F,$A121,总计总表!CD:CD)</f>
        <v>0</v>
      </c>
      <c r="BX121">
        <f>SUMIF(总计总表!$F:$F,$A121,总计总表!CE:CE)</f>
        <v>0</v>
      </c>
      <c r="BY121">
        <f>SUMIF(总计总表!$F:$F,$A121,总计总表!CF:CF)</f>
        <v>0</v>
      </c>
      <c r="BZ121">
        <f>SUMIF(总计总表!$F:$F,$A121,总计总表!CG:CG)</f>
        <v>0</v>
      </c>
      <c r="CA121">
        <f>SUMIF(总计总表!$F:$F,$A121,总计总表!CH:CH)</f>
        <v>0</v>
      </c>
      <c r="CB121">
        <f>SUMIF(总计总表!$F:$F,$A121,总计总表!CI:CI)</f>
        <v>0</v>
      </c>
      <c r="CC121">
        <f>SUMIF(总计总表!$F:$F,$A121,总计总表!CJ:CJ)</f>
        <v>0</v>
      </c>
      <c r="CD121">
        <f>SUMIF(总计总表!$F:$F,$A121,总计总表!CK:CK)</f>
        <v>0</v>
      </c>
      <c r="CE121">
        <f>SUMIF(总计总表!$F:$F,$A121,总计总表!CL:CL)</f>
        <v>0</v>
      </c>
    </row>
    <row r="122" spans="1:83" x14ac:dyDescent="0.25">
      <c r="A122" s="24" t="s">
        <v>251</v>
      </c>
      <c r="B122">
        <f>SUMIF(总计总表!F:F,A122,总计总表!I:I)</f>
        <v>2</v>
      </c>
      <c r="C122">
        <f>SUMIF(总计总表!F:F,A122,总计总表!J:J)</f>
        <v>57.98</v>
      </c>
      <c r="D122">
        <f>SUMIF(总计总表!$F:$F,$A122,总计总表!K:K)</f>
        <v>0</v>
      </c>
      <c r="E122">
        <f>SUMIF(总计总表!$F:$F,$A122,总计总表!L:L)</f>
        <v>0</v>
      </c>
      <c r="F122">
        <f>SUMIF(总计总表!$F:$F,$A122,总计总表!M:M)</f>
        <v>-1.45</v>
      </c>
      <c r="G122">
        <f>SUMIF(总计总表!$F:$F,$A122,总计总表!N:N)</f>
        <v>3.49</v>
      </c>
      <c r="H122">
        <f>SUMIF(总计总表!$F:$F,$A122,总计总表!O:O)</f>
        <v>-3.49</v>
      </c>
      <c r="I122">
        <f>SUMIF(总计总表!$F:$F,$A122,总计总表!P:P)</f>
        <v>-9.61</v>
      </c>
      <c r="J122">
        <f>SUMIF(总计总表!$F:$F,$A122,总计总表!Q:Q)</f>
        <v>-10.32</v>
      </c>
      <c r="K122">
        <f>SUMIF(总计总表!$F:$F,$A122,总计总表!R:R)</f>
        <v>0</v>
      </c>
      <c r="L122">
        <f>SUMIF(总计总表!$F:$F,$A122,总计总表!S:S)</f>
        <v>0</v>
      </c>
      <c r="M122">
        <f>SUMIF(总计总表!$F:$F,$A122,总计总表!T:T)</f>
        <v>36.599999999999994</v>
      </c>
      <c r="N122">
        <f>SUMIF(总计总表!$F:$F,$A122,总计总表!U:U)</f>
        <v>0</v>
      </c>
      <c r="O122">
        <f>SUMIF(总计总表!$F:$F,$A122,总计总表!V:V)</f>
        <v>0</v>
      </c>
      <c r="P122">
        <f>SUMIF(总计总表!$F:$F,$A122,总计总表!W:W)</f>
        <v>0</v>
      </c>
      <c r="Q122">
        <f>SUMIF(总计总表!$F:$F,$A122,总计总表!X:X)</f>
        <v>0</v>
      </c>
      <c r="R122">
        <f>SUMIF(总计总表!$F:$F,$A122,总计总表!Y:Y)</f>
        <v>0</v>
      </c>
      <c r="S122">
        <f>SUMIF(总计总表!$F:$F,$A122,总计总表!Z:Z)</f>
        <v>0</v>
      </c>
      <c r="T122">
        <f>SUMIF(总计总表!$F:$F,$A122,总计总表!AA:AA)</f>
        <v>0</v>
      </c>
      <c r="U122">
        <f>SUMIF(总计总表!$F:$F,$A122,总计总表!AB:AB)</f>
        <v>0</v>
      </c>
      <c r="V122">
        <f>SUMIF(总计总表!$F:$F,$A122,总计总表!AC:AC)</f>
        <v>0</v>
      </c>
      <c r="W122">
        <f>SUMIF(总计总表!$F:$F,$A122,总计总表!AD:AD)</f>
        <v>0</v>
      </c>
      <c r="X122">
        <f>SUMIF(总计总表!$F:$F,$A122,总计总表!AE:AE)</f>
        <v>0</v>
      </c>
      <c r="Y122">
        <f>SUMIF(总计总表!$F:$F,$A122,总计总表!AF:AF)</f>
        <v>0</v>
      </c>
      <c r="Z122">
        <f>SUMIF(总计总表!$F:$F,$A122,总计总表!AG:AG)</f>
        <v>0</v>
      </c>
      <c r="AA122">
        <f>SUMIF(总计总表!$F:$F,$A122,总计总表!AH:AH)</f>
        <v>0</v>
      </c>
      <c r="AB122">
        <f>SUMIF(总计总表!$F:$F,$A122,总计总表!AI:AI)</f>
        <v>0</v>
      </c>
      <c r="AC122">
        <f>SUMIF(总计总表!$F:$F,$A122,总计总表!AJ:AJ)</f>
        <v>0</v>
      </c>
      <c r="AD122">
        <f>SUMIF(总计总表!$F:$F,$A122,总计总表!AK:AK)</f>
        <v>-14.680000000000001</v>
      </c>
      <c r="AE122">
        <f>SUMIF(总计总表!$F:$F,$A122,总计总表!AL:AL)</f>
        <v>0</v>
      </c>
      <c r="AF122">
        <f>SUMIF(总计总表!$F:$F,$A122,总计总表!AM:AM)</f>
        <v>0</v>
      </c>
      <c r="AG122">
        <f>SUMIF(总计总表!$F:$F,$A122,总计总表!AN:AN)</f>
        <v>0</v>
      </c>
      <c r="AH122">
        <f>SUMIF(总计总表!$F:$F,$A122,总计总表!AO:AO)</f>
        <v>0</v>
      </c>
      <c r="AI122">
        <f>SUMIF(总计总表!$F:$F,$A122,总计总表!AP:AP)</f>
        <v>0</v>
      </c>
      <c r="AJ122">
        <f>SUMIF(总计总表!$F:$F,$A122,总计总表!AQ:AQ)</f>
        <v>0</v>
      </c>
      <c r="AK122">
        <f>SUMIF(总计总表!$F:$F,$A122,总计总表!AR:AR)</f>
        <v>0</v>
      </c>
      <c r="AL122">
        <f>SUMIF(总计总表!$F:$F,$A122,总计总表!AS:AS)</f>
        <v>0</v>
      </c>
      <c r="AM122">
        <f>SUMIF(总计总表!$F:$F,$A122,总计总表!AT:AT)</f>
        <v>0</v>
      </c>
      <c r="AN122">
        <f>SUMIF(总计总表!$F:$F,$A122,总计总表!AU:AU)</f>
        <v>0</v>
      </c>
      <c r="AO122">
        <f>SUMIF(总计总表!$F:$F,$A122,总计总表!AV:AV)</f>
        <v>0</v>
      </c>
      <c r="AP122">
        <f>SUMIF(总计总表!$F:$F,$A122,总计总表!AW:AW)</f>
        <v>0</v>
      </c>
      <c r="AQ122">
        <f>SUMIF(总计总表!$F:$F,$A122,总计总表!AX:AX)</f>
        <v>0</v>
      </c>
      <c r="AR122">
        <f>SUMIF(总计总表!$F:$F,$A122,总计总表!AY:AY)</f>
        <v>0</v>
      </c>
      <c r="AS122">
        <f>SUMIF(总计总表!$F:$F,$A122,总计总表!AZ:AZ)</f>
        <v>0</v>
      </c>
      <c r="AT122">
        <f>SUMIF(总计总表!$F:$F,$A122,总计总表!BA:BA)</f>
        <v>0</v>
      </c>
      <c r="AU122">
        <f>SUMIF(总计总表!$F:$F,$A122,总计总表!BB:BB)</f>
        <v>0</v>
      </c>
      <c r="AV122">
        <f>SUMIF(总计总表!$F:$F,$A122,总计总表!BC:BC)</f>
        <v>0</v>
      </c>
      <c r="AW122">
        <f>SUMIF(总计总表!$F:$F,$A122,总计总表!BD:BD)</f>
        <v>0</v>
      </c>
      <c r="AX122">
        <f>SUMIF(总计总表!$F:$F,$A122,总计总表!BE:BE)</f>
        <v>0</v>
      </c>
      <c r="AY122">
        <f>SUMIF(总计总表!$F:$F,$A122,总计总表!BF:BF)</f>
        <v>21.919999999999995</v>
      </c>
      <c r="AZ122">
        <f>SUMIF(总计总表!$F:$F,$A122,总计总表!BG:BG)</f>
        <v>1.0624353225250085</v>
      </c>
      <c r="BA122">
        <f>SUMIF(总计总表!$F:$F,$A122,总计总表!BH:BH)</f>
        <v>142.47999999999999</v>
      </c>
      <c r="BB122">
        <f>SUMIF(总计总表!$F:$F,$A122,总计总表!BI:BI)</f>
        <v>0</v>
      </c>
      <c r="BC122">
        <f>SUMIF(总计总表!$F:$F,$A122,总计总表!BJ:BJ)</f>
        <v>0</v>
      </c>
      <c r="BD122">
        <f>SUMIF(总计总表!$F:$F,$A122,总计总表!BK:BK)</f>
        <v>0</v>
      </c>
      <c r="BE122">
        <f>SUMIF(总计总表!$F:$F,$A122,总计总表!BL:BL)</f>
        <v>0</v>
      </c>
      <c r="BF122">
        <f>SUMIF(总计总表!$F:$F,$A122,总计总表!BM:BM)</f>
        <v>0</v>
      </c>
      <c r="BG122">
        <f>SUMIF(总计总表!$F:$F,$A122,总计总表!BN:BN)</f>
        <v>0</v>
      </c>
      <c r="BH122">
        <f>SUMIF(总计总表!$F:$F,$A122,总计总表!BO:BO)</f>
        <v>0</v>
      </c>
      <c r="BI122">
        <f>SUMIF(总计总表!$F:$F,$A122,总计总表!BP:BP)</f>
        <v>0</v>
      </c>
      <c r="BJ122">
        <f>SUMIF(总计总表!$F:$F,$A122,总计总表!BQ:BQ)</f>
        <v>142.47999999999999</v>
      </c>
      <c r="BK122">
        <f>SUMIF(总计总表!$F:$F,$A122,总计总表!BR:BR)</f>
        <v>0</v>
      </c>
      <c r="BL122">
        <f>SUMIF(总计总表!$F:$F,$A122,总计总表!BS:BS)</f>
        <v>0</v>
      </c>
      <c r="BM122">
        <f>SUMIF(总计总表!$F:$F,$A122,总计总表!BT:BT)</f>
        <v>0</v>
      </c>
      <c r="BN122">
        <f>SUMIF(总计总表!$F:$F,$A122,总计总表!BU:BU)</f>
        <v>0</v>
      </c>
      <c r="BO122">
        <f>SUMIF(总计总表!$F:$F,$A122,总计总表!BV:BV)</f>
        <v>0</v>
      </c>
      <c r="BP122">
        <f>SUMIF(总计总表!$F:$F,$A122,总计总表!BW:BW)</f>
        <v>69.8</v>
      </c>
      <c r="BQ122">
        <f>SUMIF(总计总表!$F:$F,$A122,总计总表!BX:BX)</f>
        <v>26.52</v>
      </c>
      <c r="BR122">
        <f>SUMIF(总计总表!$F:$F,$A122,总计总表!BY:BY)</f>
        <v>0</v>
      </c>
      <c r="BS122">
        <f>SUMIF(总计总表!$F:$F,$A122,总计总表!BZ:BZ)</f>
        <v>0</v>
      </c>
      <c r="BT122">
        <f>SUMIF(总计总表!$F:$F,$A122,总计总表!CA:CA)</f>
        <v>0</v>
      </c>
      <c r="BU122">
        <f>SUMIF(总计总表!$F:$F,$A122,总计总表!CB:CB)</f>
        <v>0</v>
      </c>
      <c r="BV122">
        <f>SUMIF(总计总表!$F:$F,$A122,总计总表!CC:CC)</f>
        <v>46.159999999999989</v>
      </c>
      <c r="BW122">
        <f>SUMIF(总计总表!$F:$F,$A122,总计总表!CD:CD)</f>
        <v>0.55127762889059884</v>
      </c>
      <c r="BX122">
        <f>SUMIF(总计总表!$F:$F,$A122,总计总表!CE:CE)</f>
        <v>2.1569767441860463</v>
      </c>
      <c r="BY122">
        <f>SUMIF(总计总表!$F:$F,$A122,总计总表!CF:CF)</f>
        <v>0</v>
      </c>
      <c r="BZ122">
        <f>SUMIF(总计总表!$F:$F,$A122,总计总表!CG:CG)</f>
        <v>0</v>
      </c>
      <c r="CA122">
        <f>SUMIF(总计总表!$F:$F,$A122,总计总表!CH:CH)</f>
        <v>0</v>
      </c>
      <c r="CB122">
        <f>SUMIF(总计总表!$F:$F,$A122,总计总表!CI:CI)</f>
        <v>0</v>
      </c>
      <c r="CC122">
        <f>SUMIF(总计总表!$F:$F,$A122,总计总表!CJ:CJ)</f>
        <v>0</v>
      </c>
      <c r="CD122">
        <f>SUMIF(总计总表!$F:$F,$A122,总计总表!CK:CK)</f>
        <v>0</v>
      </c>
      <c r="CE122">
        <f>SUMIF(总计总表!$F:$F,$A122,总计总表!CL:CL)</f>
        <v>0</v>
      </c>
    </row>
    <row r="123" spans="1:83" x14ac:dyDescent="0.25">
      <c r="A123" s="24" t="s">
        <v>260</v>
      </c>
      <c r="B123">
        <f>SUMIF(总计总表!F:F,A123,总计总表!I:I)</f>
        <v>1</v>
      </c>
      <c r="C123">
        <f>SUMIF(总计总表!F:F,A123,总计总表!J:J)</f>
        <v>28.99</v>
      </c>
      <c r="D123">
        <f>SUMIF(总计总表!$F:$F,$A123,总计总表!K:K)</f>
        <v>0</v>
      </c>
      <c r="E123">
        <f>SUMIF(总计总表!$F:$F,$A123,总计总表!L:L)</f>
        <v>0</v>
      </c>
      <c r="F123">
        <f>SUMIF(总计总表!$F:$F,$A123,总计总表!M:M)</f>
        <v>-1.45</v>
      </c>
      <c r="G123">
        <f>SUMIF(总计总表!$F:$F,$A123,总计总表!N:N)</f>
        <v>2.1800000000000002</v>
      </c>
      <c r="H123">
        <f>SUMIF(总计总表!$F:$F,$A123,总计总表!O:O)</f>
        <v>-2.1800000000000002</v>
      </c>
      <c r="I123">
        <f>SUMIF(总计总表!$F:$F,$A123,总计总表!P:P)</f>
        <v>-4.68</v>
      </c>
      <c r="J123">
        <f>SUMIF(总计总表!$F:$F,$A123,总计总表!Q:Q)</f>
        <v>-5.16</v>
      </c>
      <c r="K123">
        <f>SUMIF(总计总表!$F:$F,$A123,总计总表!R:R)</f>
        <v>0</v>
      </c>
      <c r="L123">
        <f>SUMIF(总计总表!$F:$F,$A123,总计总表!S:S)</f>
        <v>0</v>
      </c>
      <c r="M123">
        <f>SUMIF(总计总表!$F:$F,$A123,总计总表!T:T)</f>
        <v>17.7</v>
      </c>
      <c r="N123">
        <f>SUMIF(总计总表!$F:$F,$A123,总计总表!U:U)</f>
        <v>0</v>
      </c>
      <c r="O123">
        <f>SUMIF(总计总表!$F:$F,$A123,总计总表!V:V)</f>
        <v>0</v>
      </c>
      <c r="P123">
        <f>SUMIF(总计总表!$F:$F,$A123,总计总表!W:W)</f>
        <v>0</v>
      </c>
      <c r="Q123">
        <f>SUMIF(总计总表!$F:$F,$A123,总计总表!X:X)</f>
        <v>0</v>
      </c>
      <c r="R123">
        <f>SUMIF(总计总表!$F:$F,$A123,总计总表!Y:Y)</f>
        <v>0</v>
      </c>
      <c r="S123">
        <f>SUMIF(总计总表!$F:$F,$A123,总计总表!Z:Z)</f>
        <v>0</v>
      </c>
      <c r="T123">
        <f>SUMIF(总计总表!$F:$F,$A123,总计总表!AA:AA)</f>
        <v>0</v>
      </c>
      <c r="U123">
        <f>SUMIF(总计总表!$F:$F,$A123,总计总表!AB:AB)</f>
        <v>0</v>
      </c>
      <c r="V123">
        <f>SUMIF(总计总表!$F:$F,$A123,总计总表!AC:AC)</f>
        <v>0</v>
      </c>
      <c r="W123">
        <f>SUMIF(总计总表!$F:$F,$A123,总计总表!AD:AD)</f>
        <v>0</v>
      </c>
      <c r="X123">
        <f>SUMIF(总计总表!$F:$F,$A123,总计总表!AE:AE)</f>
        <v>0</v>
      </c>
      <c r="Y123">
        <f>SUMIF(总计总表!$F:$F,$A123,总计总表!AF:AF)</f>
        <v>0</v>
      </c>
      <c r="Z123">
        <f>SUMIF(总计总表!$F:$F,$A123,总计总表!AG:AG)</f>
        <v>0</v>
      </c>
      <c r="AA123">
        <f>SUMIF(总计总表!$F:$F,$A123,总计总表!AH:AH)</f>
        <v>0</v>
      </c>
      <c r="AB123">
        <f>SUMIF(总计总表!$F:$F,$A123,总计总表!AI:AI)</f>
        <v>0</v>
      </c>
      <c r="AC123">
        <f>SUMIF(总计总表!$F:$F,$A123,总计总表!AJ:AJ)</f>
        <v>0</v>
      </c>
      <c r="AD123">
        <f>SUMIF(总计总表!$F:$F,$A123,总计总表!AK:AK)</f>
        <v>-47.379999999999988</v>
      </c>
      <c r="AE123">
        <f>SUMIF(总计总表!$F:$F,$A123,总计总表!AL:AL)</f>
        <v>0</v>
      </c>
      <c r="AF123">
        <f>SUMIF(总计总表!$F:$F,$A123,总计总表!AM:AM)</f>
        <v>0</v>
      </c>
      <c r="AG123">
        <f>SUMIF(总计总表!$F:$F,$A123,总计总表!AN:AN)</f>
        <v>0</v>
      </c>
      <c r="AH123">
        <f>SUMIF(总计总表!$F:$F,$A123,总计总表!AO:AO)</f>
        <v>0</v>
      </c>
      <c r="AI123">
        <f>SUMIF(总计总表!$F:$F,$A123,总计总表!AP:AP)</f>
        <v>0</v>
      </c>
      <c r="AJ123">
        <f>SUMIF(总计总表!$F:$F,$A123,总计总表!AQ:AQ)</f>
        <v>0</v>
      </c>
      <c r="AK123">
        <f>SUMIF(总计总表!$F:$F,$A123,总计总表!AR:AR)</f>
        <v>0</v>
      </c>
      <c r="AL123">
        <f>SUMIF(总计总表!$F:$F,$A123,总计总表!AS:AS)</f>
        <v>0</v>
      </c>
      <c r="AM123">
        <f>SUMIF(总计总表!$F:$F,$A123,总计总表!AT:AT)</f>
        <v>0</v>
      </c>
      <c r="AN123">
        <f>SUMIF(总计总表!$F:$F,$A123,总计总表!AU:AU)</f>
        <v>0</v>
      </c>
      <c r="AO123">
        <f>SUMIF(总计总表!$F:$F,$A123,总计总表!AV:AV)</f>
        <v>0</v>
      </c>
      <c r="AP123">
        <f>SUMIF(总计总表!$F:$F,$A123,总计总表!AW:AW)</f>
        <v>0</v>
      </c>
      <c r="AQ123">
        <f>SUMIF(总计总表!$F:$F,$A123,总计总表!AX:AX)</f>
        <v>0</v>
      </c>
      <c r="AR123">
        <f>SUMIF(总计总表!$F:$F,$A123,总计总表!AY:AY)</f>
        <v>0</v>
      </c>
      <c r="AS123">
        <f>SUMIF(总计总表!$F:$F,$A123,总计总表!AZ:AZ)</f>
        <v>0</v>
      </c>
      <c r="AT123">
        <f>SUMIF(总计总表!$F:$F,$A123,总计总表!BA:BA)</f>
        <v>0</v>
      </c>
      <c r="AU123">
        <f>SUMIF(总计总表!$F:$F,$A123,总计总表!BB:BB)</f>
        <v>0</v>
      </c>
      <c r="AV123">
        <f>SUMIF(总计总表!$F:$F,$A123,总计总表!BC:BC)</f>
        <v>0</v>
      </c>
      <c r="AW123">
        <f>SUMIF(总计总表!$F:$F,$A123,总计总表!BD:BD)</f>
        <v>0</v>
      </c>
      <c r="AX123">
        <f>SUMIF(总计总表!$F:$F,$A123,总计总表!BE:BE)</f>
        <v>0</v>
      </c>
      <c r="AY123">
        <f>SUMIF(总计总表!$F:$F,$A123,总计总表!BF:BF)</f>
        <v>-29.680000000000003</v>
      </c>
      <c r="AZ123">
        <f>SUMIF(总计总表!$F:$F,$A123,总计总表!BG:BG)</f>
        <v>0.52845808899620561</v>
      </c>
      <c r="BA123">
        <f>SUMIF(总计总表!$F:$F,$A123,总计总表!BH:BH)</f>
        <v>-192.92</v>
      </c>
      <c r="BB123">
        <f>SUMIF(总计总表!$F:$F,$A123,总计总表!BI:BI)</f>
        <v>0</v>
      </c>
      <c r="BC123">
        <f>SUMIF(总计总表!$F:$F,$A123,总计总表!BJ:BJ)</f>
        <v>0</v>
      </c>
      <c r="BD123">
        <f>SUMIF(总计总表!$F:$F,$A123,总计总表!BK:BK)</f>
        <v>0</v>
      </c>
      <c r="BE123">
        <f>SUMIF(总计总表!$F:$F,$A123,总计总表!BL:BL)</f>
        <v>0</v>
      </c>
      <c r="BF123">
        <f>SUMIF(总计总表!$F:$F,$A123,总计总表!BM:BM)</f>
        <v>0</v>
      </c>
      <c r="BG123">
        <f>SUMIF(总计总表!$F:$F,$A123,总计总表!BN:BN)</f>
        <v>0</v>
      </c>
      <c r="BH123">
        <f>SUMIF(总计总表!$F:$F,$A123,总计总表!BO:BO)</f>
        <v>0</v>
      </c>
      <c r="BI123">
        <f>SUMIF(总计总表!$F:$F,$A123,总计总表!BP:BP)</f>
        <v>0</v>
      </c>
      <c r="BJ123">
        <f>SUMIF(总计总表!$F:$F,$A123,总计总表!BQ:BQ)</f>
        <v>-192.92</v>
      </c>
      <c r="BK123">
        <f>SUMIF(总计总表!$F:$F,$A123,总计总表!BR:BR)</f>
        <v>0</v>
      </c>
      <c r="BL123">
        <f>SUMIF(总计总表!$F:$F,$A123,总计总表!BS:BS)</f>
        <v>0</v>
      </c>
      <c r="BM123">
        <f>SUMIF(总计总表!$F:$F,$A123,总计总表!BT:BT)</f>
        <v>0</v>
      </c>
      <c r="BN123">
        <f>SUMIF(总计总表!$F:$F,$A123,总计总表!BU:BU)</f>
        <v>0</v>
      </c>
      <c r="BO123">
        <f>SUMIF(总计总表!$F:$F,$A123,总计总表!BV:BV)</f>
        <v>0</v>
      </c>
      <c r="BP123">
        <f>SUMIF(总计总表!$F:$F,$A123,总计总表!BW:BW)</f>
        <v>41.9</v>
      </c>
      <c r="BQ123">
        <f>SUMIF(总计总表!$F:$F,$A123,总计总表!BX:BX)</f>
        <v>13.26</v>
      </c>
      <c r="BR123">
        <f>SUMIF(总计总表!$F:$F,$A123,总计总表!BY:BY)</f>
        <v>0</v>
      </c>
      <c r="BS123">
        <f>SUMIF(总计总表!$F:$F,$A123,总计总表!BZ:BZ)</f>
        <v>0</v>
      </c>
      <c r="BT123">
        <f>SUMIF(总计总表!$F:$F,$A123,总计总表!CA:CA)</f>
        <v>0</v>
      </c>
      <c r="BU123">
        <f>SUMIF(总计总表!$F:$F,$A123,总计总表!CB:CB)</f>
        <v>0</v>
      </c>
      <c r="BV123">
        <f>SUMIF(总计总表!$F:$F,$A123,总计总表!CC:CC)</f>
        <v>-248.07999999999998</v>
      </c>
      <c r="BW123">
        <f>SUMIF(总计总表!$F:$F,$A123,总计总表!CD:CD)</f>
        <v>0.2357311539788256</v>
      </c>
      <c r="BX123">
        <f>SUMIF(总计总表!$F:$F,$A123,总计总表!CE:CE)</f>
        <v>0.8052936910804932</v>
      </c>
      <c r="BY123">
        <f>SUMIF(总计总表!$F:$F,$A123,总计总表!CF:CF)</f>
        <v>0</v>
      </c>
      <c r="BZ123">
        <f>SUMIF(总计总表!$F:$F,$A123,总计总表!CG:CG)</f>
        <v>0</v>
      </c>
      <c r="CA123">
        <f>SUMIF(总计总表!$F:$F,$A123,总计总表!CH:CH)</f>
        <v>0</v>
      </c>
      <c r="CB123">
        <f>SUMIF(总计总表!$F:$F,$A123,总计总表!CI:CI)</f>
        <v>0</v>
      </c>
      <c r="CC123">
        <f>SUMIF(总计总表!$F:$F,$A123,总计总表!CJ:CJ)</f>
        <v>0</v>
      </c>
      <c r="CD123">
        <f>SUMIF(总计总表!$F:$F,$A123,总计总表!CK:CK)</f>
        <v>0</v>
      </c>
      <c r="CE123">
        <f>SUMIF(总计总表!$F:$F,$A123,总计总表!CL:CL)</f>
        <v>0</v>
      </c>
    </row>
    <row r="124" spans="1:83" s="45" customFormat="1" ht="19.05" customHeight="1" x14ac:dyDescent="0.25">
      <c r="A124" s="45" t="s">
        <v>57</v>
      </c>
      <c r="B124" s="45">
        <f>ROUND(SUM(B6:B123),2)</f>
        <v>1035</v>
      </c>
      <c r="C124" s="45">
        <f t="shared" ref="C124:AH124" si="0">ROUND(SUM(C6:C123),2)</f>
        <v>20944.759999999998</v>
      </c>
      <c r="D124" s="45">
        <f t="shared" si="0"/>
        <v>307.8</v>
      </c>
      <c r="E124" s="45">
        <f t="shared" si="0"/>
        <v>0</v>
      </c>
      <c r="F124" s="45">
        <f t="shared" si="0"/>
        <v>-306.85000000000002</v>
      </c>
      <c r="G124" s="45">
        <f t="shared" si="0"/>
        <v>394.22</v>
      </c>
      <c r="H124" s="45">
        <f t="shared" si="0"/>
        <v>-394.22</v>
      </c>
      <c r="I124" s="45">
        <f t="shared" si="0"/>
        <v>-3527.51</v>
      </c>
      <c r="J124" s="45">
        <f t="shared" si="0"/>
        <v>-4839.67</v>
      </c>
      <c r="K124" s="45">
        <f t="shared" si="0"/>
        <v>0</v>
      </c>
      <c r="L124" s="45">
        <f t="shared" si="0"/>
        <v>0</v>
      </c>
      <c r="M124" s="45">
        <f t="shared" si="0"/>
        <v>12578.53</v>
      </c>
      <c r="N124" s="45">
        <f t="shared" si="0"/>
        <v>236</v>
      </c>
      <c r="O124" s="45">
        <f t="shared" si="0"/>
        <v>-4980.3599999999997</v>
      </c>
      <c r="P124" s="45">
        <f t="shared" si="0"/>
        <v>-3.19</v>
      </c>
      <c r="Q124" s="45">
        <f t="shared" si="0"/>
        <v>0</v>
      </c>
      <c r="R124" s="45">
        <f t="shared" si="0"/>
        <v>50.88</v>
      </c>
      <c r="S124" s="45">
        <f t="shared" si="0"/>
        <v>-85.58</v>
      </c>
      <c r="T124" s="45">
        <f t="shared" si="0"/>
        <v>85.58</v>
      </c>
      <c r="U124" s="45">
        <f t="shared" si="0"/>
        <v>671.34</v>
      </c>
      <c r="V124" s="45">
        <f t="shared" si="0"/>
        <v>0</v>
      </c>
      <c r="W124" s="45">
        <f t="shared" si="0"/>
        <v>0</v>
      </c>
      <c r="X124" s="45">
        <f t="shared" si="0"/>
        <v>5.18</v>
      </c>
      <c r="Y124" s="45">
        <f t="shared" si="0"/>
        <v>-4256.1499999999996</v>
      </c>
      <c r="Z124" s="45">
        <f t="shared" si="0"/>
        <v>0</v>
      </c>
      <c r="AA124" s="45">
        <f t="shared" si="0"/>
        <v>0</v>
      </c>
      <c r="AB124" s="45">
        <f t="shared" si="0"/>
        <v>-79.98</v>
      </c>
      <c r="AC124" s="45">
        <f t="shared" si="0"/>
        <v>0</v>
      </c>
      <c r="AD124" s="45">
        <f t="shared" si="0"/>
        <v>-2383.2199999999998</v>
      </c>
      <c r="AE124" s="45">
        <f t="shared" si="0"/>
        <v>188.54</v>
      </c>
      <c r="AF124" s="45">
        <f t="shared" si="0"/>
        <v>8.7899999999999991</v>
      </c>
      <c r="AG124" s="45">
        <f t="shared" si="0"/>
        <v>26.66</v>
      </c>
      <c r="AH124" s="45">
        <f t="shared" si="0"/>
        <v>0</v>
      </c>
      <c r="AI124" s="45">
        <f t="shared" ref="AI124:BN124" si="1">ROUND(SUM(AI6:AI123),2)</f>
        <v>0</v>
      </c>
      <c r="AJ124" s="45">
        <f t="shared" si="1"/>
        <v>0</v>
      </c>
      <c r="AK124" s="45">
        <f t="shared" si="1"/>
        <v>17.420000000000002</v>
      </c>
      <c r="AL124" s="45">
        <f t="shared" si="1"/>
        <v>0</v>
      </c>
      <c r="AM124" s="45">
        <f t="shared" si="1"/>
        <v>0</v>
      </c>
      <c r="AN124" s="45">
        <f t="shared" si="1"/>
        <v>0</v>
      </c>
      <c r="AO124" s="45">
        <f t="shared" si="1"/>
        <v>-886.55</v>
      </c>
      <c r="AP124" s="45">
        <f t="shared" si="1"/>
        <v>0</v>
      </c>
      <c r="AQ124" s="45">
        <f t="shared" si="1"/>
        <v>-260.98</v>
      </c>
      <c r="AR124" s="45">
        <f t="shared" si="1"/>
        <v>0</v>
      </c>
      <c r="AS124" s="45">
        <f t="shared" si="1"/>
        <v>-160.94999999999999</v>
      </c>
      <c r="AT124" s="45">
        <f t="shared" si="1"/>
        <v>0</v>
      </c>
      <c r="AU124" s="45">
        <f t="shared" si="1"/>
        <v>0</v>
      </c>
      <c r="AV124" s="45">
        <f t="shared" si="1"/>
        <v>-86.4</v>
      </c>
      <c r="AW124" s="45">
        <f t="shared" si="1"/>
        <v>-120</v>
      </c>
      <c r="AX124" s="45">
        <f t="shared" si="1"/>
        <v>0</v>
      </c>
      <c r="AY124" s="45">
        <f t="shared" si="1"/>
        <v>4585.71</v>
      </c>
      <c r="AZ124" s="45">
        <f t="shared" si="1"/>
        <v>37.08</v>
      </c>
      <c r="BA124" s="45">
        <f t="shared" si="1"/>
        <v>29807.14</v>
      </c>
      <c r="BB124" s="45">
        <f t="shared" si="1"/>
        <v>0</v>
      </c>
      <c r="BC124" s="45">
        <f t="shared" si="1"/>
        <v>0</v>
      </c>
      <c r="BD124" s="45">
        <f t="shared" si="1"/>
        <v>0</v>
      </c>
      <c r="BE124" s="45">
        <f t="shared" si="1"/>
        <v>0</v>
      </c>
      <c r="BF124" s="45">
        <f t="shared" si="1"/>
        <v>0</v>
      </c>
      <c r="BG124" s="45">
        <f t="shared" si="1"/>
        <v>0</v>
      </c>
      <c r="BH124" s="45">
        <f t="shared" si="1"/>
        <v>0</v>
      </c>
      <c r="BI124" s="45">
        <f t="shared" si="1"/>
        <v>0</v>
      </c>
      <c r="BJ124" s="45">
        <f t="shared" si="1"/>
        <v>29807.14</v>
      </c>
      <c r="BK124" s="45">
        <f t="shared" si="1"/>
        <v>4</v>
      </c>
      <c r="BL124" s="45">
        <f t="shared" si="1"/>
        <v>103.84</v>
      </c>
      <c r="BM124" s="45">
        <f t="shared" si="1"/>
        <v>10</v>
      </c>
      <c r="BN124" s="45">
        <f t="shared" si="1"/>
        <v>355.2</v>
      </c>
      <c r="BO124" s="45">
        <f t="shared" ref="BO124:CE124" si="2">ROUND(SUM(BO6:BO123),2)</f>
        <v>0</v>
      </c>
      <c r="BP124" s="45">
        <f t="shared" si="2"/>
        <v>21482.6</v>
      </c>
      <c r="BQ124" s="45">
        <f t="shared" si="2"/>
        <v>13724.1</v>
      </c>
      <c r="BR124" s="45">
        <f t="shared" si="2"/>
        <v>0</v>
      </c>
      <c r="BS124" s="45">
        <f t="shared" si="2"/>
        <v>0</v>
      </c>
      <c r="BT124" s="45">
        <f t="shared" si="2"/>
        <v>0</v>
      </c>
      <c r="BU124" s="45">
        <f t="shared" si="2"/>
        <v>0</v>
      </c>
      <c r="BV124" s="45">
        <f t="shared" si="2"/>
        <v>-5858.6</v>
      </c>
      <c r="BW124" s="45">
        <f t="shared" si="2"/>
        <v>-29.27</v>
      </c>
      <c r="BX124" s="45">
        <f t="shared" si="2"/>
        <v>-78.73</v>
      </c>
      <c r="BY124" s="45">
        <f t="shared" si="2"/>
        <v>0</v>
      </c>
      <c r="BZ124" s="45">
        <f t="shared" si="2"/>
        <v>0</v>
      </c>
      <c r="CA124" s="45">
        <f t="shared" si="2"/>
        <v>0</v>
      </c>
      <c r="CB124" s="45">
        <f t="shared" si="2"/>
        <v>0</v>
      </c>
      <c r="CC124" s="45">
        <f t="shared" si="2"/>
        <v>0</v>
      </c>
      <c r="CD124" s="45">
        <f t="shared" si="2"/>
        <v>0</v>
      </c>
      <c r="CE124" s="45">
        <f t="shared" si="2"/>
        <v>0</v>
      </c>
    </row>
    <row r="125" spans="1:83" ht="24" customHeight="1" x14ac:dyDescent="0.25">
      <c r="A125" t="s">
        <v>2598</v>
      </c>
      <c r="B125">
        <f>B124-总计总表!I1246</f>
        <v>0</v>
      </c>
      <c r="C125">
        <f>C124-总计总表!J1246</f>
        <v>0</v>
      </c>
      <c r="D125">
        <f>D124-总计总表!K1246</f>
        <v>0</v>
      </c>
      <c r="E125">
        <f>E124-总计总表!L1246</f>
        <v>0</v>
      </c>
      <c r="F125">
        <f>F124-总计总表!M1246</f>
        <v>0</v>
      </c>
      <c r="G125">
        <f>G124-总计总表!N1246</f>
        <v>0</v>
      </c>
      <c r="H125">
        <f>H124-总计总表!O1246</f>
        <v>0</v>
      </c>
      <c r="I125">
        <f>I124-总计总表!P1246</f>
        <v>0</v>
      </c>
      <c r="J125">
        <f>J124-总计总表!Q1246</f>
        <v>0</v>
      </c>
      <c r="K125">
        <f>K124-总计总表!R1246</f>
        <v>0</v>
      </c>
      <c r="L125">
        <f>L124-总计总表!S1246</f>
        <v>0</v>
      </c>
      <c r="M125">
        <f>M124-总计总表!T1246</f>
        <v>0</v>
      </c>
      <c r="N125">
        <f>N124-总计总表!U1246</f>
        <v>0</v>
      </c>
      <c r="O125">
        <f>O124-总计总表!V1246</f>
        <v>0</v>
      </c>
      <c r="P125">
        <f>P124-总计总表!W1246</f>
        <v>0</v>
      </c>
      <c r="Q125">
        <f>Q124-总计总表!X1246</f>
        <v>0</v>
      </c>
      <c r="R125">
        <f>R124-总计总表!Y1246</f>
        <v>0</v>
      </c>
      <c r="S125">
        <f>S124-总计总表!Z1246</f>
        <v>0</v>
      </c>
      <c r="T125">
        <f>T124-总计总表!AA1246</f>
        <v>0</v>
      </c>
      <c r="U125">
        <f>U124-总计总表!AB1246</f>
        <v>0</v>
      </c>
      <c r="V125">
        <f>V124-总计总表!AC1246</f>
        <v>0</v>
      </c>
      <c r="W125">
        <f>W124-总计总表!AD1246</f>
        <v>0</v>
      </c>
      <c r="X125">
        <f>X124-总计总表!AE1246</f>
        <v>0</v>
      </c>
      <c r="Y125">
        <f>Y124-总计总表!AF1246</f>
        <v>0</v>
      </c>
      <c r="Z125">
        <f>Z124-总计总表!AG1246</f>
        <v>0</v>
      </c>
      <c r="AA125">
        <f>AA124-总计总表!AH1246</f>
        <v>0</v>
      </c>
      <c r="AB125">
        <f>AB124-总计总表!AI1246</f>
        <v>0</v>
      </c>
      <c r="AC125">
        <f>AC124-总计总表!AJ1246</f>
        <v>0</v>
      </c>
      <c r="AD125">
        <f>AD124-总计总表!AK1246</f>
        <v>123.68000000000029</v>
      </c>
      <c r="AE125">
        <f>AE124-总计总表!AL1246</f>
        <v>0</v>
      </c>
      <c r="AF125">
        <f>AF124-总计总表!AM1246</f>
        <v>0</v>
      </c>
      <c r="AG125">
        <f>AG124-总计总表!AN1246</f>
        <v>0</v>
      </c>
      <c r="AH125">
        <f>AH124-总计总表!AO1246</f>
        <v>0</v>
      </c>
      <c r="AI125">
        <f>AI124-总计总表!AP1246</f>
        <v>0</v>
      </c>
      <c r="AJ125">
        <f>AJ124-总计总表!AQ1246</f>
        <v>0</v>
      </c>
      <c r="AK125">
        <f>AK124-总计总表!AR1246</f>
        <v>0</v>
      </c>
      <c r="AL125">
        <f>AL124-总计总表!AS1246</f>
        <v>0</v>
      </c>
      <c r="AM125">
        <f>AM124-总计总表!AT1246</f>
        <v>0</v>
      </c>
      <c r="AN125">
        <f>AN124-总计总表!AU1246</f>
        <v>0</v>
      </c>
      <c r="AO125">
        <f>AO124-总计总表!AV1246</f>
        <v>0</v>
      </c>
      <c r="AP125">
        <f>AP124-总计总表!AW1246</f>
        <v>0</v>
      </c>
      <c r="AQ125">
        <f>AQ124-总计总表!AX1246</f>
        <v>0</v>
      </c>
      <c r="AR125">
        <f>AR124-总计总表!AY1246</f>
        <v>0</v>
      </c>
      <c r="AS125">
        <f>AS124-总计总表!AZ1246</f>
        <v>0</v>
      </c>
      <c r="AT125">
        <f>AT124-总计总表!BA1246</f>
        <v>0</v>
      </c>
      <c r="AU125">
        <f>AU124-总计总表!BB1246</f>
        <v>0</v>
      </c>
      <c r="AV125">
        <f>AV124-总计总表!BC1246</f>
        <v>0</v>
      </c>
      <c r="AW125">
        <f>AW124-总计总表!BD1246</f>
        <v>0</v>
      </c>
      <c r="AX125">
        <f>AX124-总计总表!BE1246</f>
        <v>0</v>
      </c>
      <c r="AY125">
        <f>AY124-总计总表!BF1246</f>
        <v>123.68000000000029</v>
      </c>
      <c r="AZ125">
        <f>AZ124-总计总表!BG1246</f>
        <v>37.08</v>
      </c>
      <c r="BA125">
        <f>BA124-总计总表!BH1246</f>
        <v>29807.14</v>
      </c>
      <c r="BB125">
        <f>BB124-总计总表!BI1246</f>
        <v>0</v>
      </c>
      <c r="BC125">
        <f>BC124-总计总表!BJ1246</f>
        <v>0</v>
      </c>
      <c r="BD125">
        <f>BD124-总计总表!BK1246</f>
        <v>0</v>
      </c>
      <c r="BE125">
        <f>BE124-总计总表!BL1246</f>
        <v>0</v>
      </c>
      <c r="BF125">
        <f>BF124-总计总表!BM1246</f>
        <v>0</v>
      </c>
      <c r="BG125">
        <f>BG124-总计总表!BN1246</f>
        <v>0</v>
      </c>
      <c r="BH125">
        <f>BH124-总计总表!BO1246</f>
        <v>0</v>
      </c>
      <c r="BI125">
        <f>BI124-总计总表!BP1246</f>
        <v>0</v>
      </c>
      <c r="BJ125">
        <f>BJ124-总计总表!BQ1246</f>
        <v>29807.14</v>
      </c>
      <c r="BK125">
        <f>BK124-总计总表!BR1246</f>
        <v>4</v>
      </c>
      <c r="BL125">
        <f>BL124-总计总表!BS1246</f>
        <v>103.84</v>
      </c>
      <c r="BM125">
        <f>BM124-总计总表!BT1246</f>
        <v>10</v>
      </c>
      <c r="BN125">
        <f>BN124-总计总表!BU1246</f>
        <v>355.2</v>
      </c>
      <c r="BO125">
        <f>BO124-总计总表!BV1246</f>
        <v>0</v>
      </c>
      <c r="BP125">
        <f>BP124-总计总表!BW1246</f>
        <v>21482.6</v>
      </c>
      <c r="BQ125">
        <f>BQ124-总计总表!BX1246</f>
        <v>13724.1</v>
      </c>
      <c r="BR125">
        <f>BR124-总计总表!BY1246</f>
        <v>0</v>
      </c>
      <c r="BS125">
        <f>BS124-总计总表!BZ1246</f>
        <v>0</v>
      </c>
      <c r="BT125">
        <f>BT124-总计总表!CA1246</f>
        <v>0</v>
      </c>
      <c r="BU125">
        <f>BU124-总计总表!CB1246</f>
        <v>0</v>
      </c>
      <c r="BV125">
        <f>BV124-总计总表!CC1246</f>
        <v>-5858.6</v>
      </c>
      <c r="BW125">
        <f>BW124-总计总表!CD1246</f>
        <v>-29.27</v>
      </c>
      <c r="BX125">
        <f>BX124-总计总表!CE1246</f>
        <v>-78.73</v>
      </c>
      <c r="BY125">
        <f>BY124-总计总表!CF1246</f>
        <v>0</v>
      </c>
      <c r="BZ125">
        <f>BZ124-总计总表!CG1246</f>
        <v>0</v>
      </c>
      <c r="CA125">
        <f>CA124-总计总表!CH1246</f>
        <v>0</v>
      </c>
      <c r="CB125">
        <f>CB124-总计总表!CI1246</f>
        <v>0</v>
      </c>
      <c r="CC125">
        <f>CC124-总计总表!CJ1246</f>
        <v>0</v>
      </c>
      <c r="CD125">
        <f>CD124-总计总表!CK1246</f>
        <v>0</v>
      </c>
      <c r="CE125">
        <f>CE124-总计总表!CL1246</f>
        <v>0</v>
      </c>
    </row>
  </sheetData>
  <mergeCells count="23">
    <mergeCell ref="BK4:BL4"/>
    <mergeCell ref="BM4:BN4"/>
    <mergeCell ref="A1:A5"/>
    <mergeCell ref="AX1:AX2"/>
    <mergeCell ref="BJ1:BJ2"/>
    <mergeCell ref="AY1:AZ2"/>
    <mergeCell ref="BA1:BB2"/>
    <mergeCell ref="BC1:BD2"/>
    <mergeCell ref="Z1:AA2"/>
    <mergeCell ref="AV1:AW2"/>
    <mergeCell ref="AN4:AP4"/>
    <mergeCell ref="AS4:AU4"/>
    <mergeCell ref="AV4:AW4"/>
    <mergeCell ref="CD1:CE2"/>
    <mergeCell ref="AQ1:AU2"/>
    <mergeCell ref="B1:M2"/>
    <mergeCell ref="N1:Y2"/>
    <mergeCell ref="AB1:AD2"/>
    <mergeCell ref="AN1:AP2"/>
    <mergeCell ref="AE1:AM2"/>
    <mergeCell ref="BE1:BI2"/>
    <mergeCell ref="BK1:BU2"/>
    <mergeCell ref="BV1:CC2"/>
  </mergeCells>
  <phoneticPr fontId="10" type="noConversion"/>
  <conditionalFormatting sqref="A125:XFD125">
    <cfRule type="cellIs" dxfId="2" priority="1" operator="notEqual">
      <formula>0</formula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2085"/>
  <sheetViews>
    <sheetView workbookViewId="0">
      <selection activeCell="F158" sqref="F158"/>
    </sheetView>
  </sheetViews>
  <sheetFormatPr defaultColWidth="9" defaultRowHeight="15.6" x14ac:dyDescent="0.25"/>
  <cols>
    <col min="1" max="1" width="19" style="1" customWidth="1"/>
    <col min="2" max="2" width="21.109375" style="1" customWidth="1"/>
    <col min="3" max="3" width="13" style="1" customWidth="1"/>
    <col min="4" max="4" width="40.33203125" style="1" customWidth="1"/>
    <col min="5" max="5" width="15" style="1" customWidth="1"/>
    <col min="6" max="6" width="57.21875" style="1" customWidth="1"/>
    <col min="7" max="21" width="9" style="1"/>
    <col min="22" max="22" width="9.88671875" style="1" customWidth="1"/>
    <col min="23" max="23" width="10.21875" style="1" customWidth="1"/>
    <col min="24" max="16384" width="9" style="1"/>
  </cols>
  <sheetData>
    <row r="1" spans="1:23" x14ac:dyDescent="0.25">
      <c r="A1" s="1" t="s">
        <v>2599</v>
      </c>
    </row>
    <row r="2" spans="1:23" x14ac:dyDescent="0.25">
      <c r="A2" s="1" t="s">
        <v>2600</v>
      </c>
    </row>
    <row r="3" spans="1:23" x14ac:dyDescent="0.25">
      <c r="A3" s="1" t="s">
        <v>2601</v>
      </c>
    </row>
    <row r="4" spans="1:23" x14ac:dyDescent="0.25">
      <c r="A4" s="1" t="s">
        <v>2602</v>
      </c>
    </row>
    <row r="5" spans="1:23" x14ac:dyDescent="0.25">
      <c r="A5" s="1" t="s">
        <v>2603</v>
      </c>
    </row>
    <row r="6" spans="1:23" x14ac:dyDescent="0.25">
      <c r="A6" s="1" t="s">
        <v>2604</v>
      </c>
    </row>
    <row r="7" spans="1:23" x14ac:dyDescent="0.25">
      <c r="A7" s="1" t="s">
        <v>2605</v>
      </c>
    </row>
    <row r="8" spans="1:23" x14ac:dyDescent="0.25">
      <c r="A8" s="1" t="s">
        <v>2606</v>
      </c>
      <c r="B8" s="1" t="s">
        <v>2607</v>
      </c>
      <c r="C8" s="1" t="s">
        <v>10713</v>
      </c>
      <c r="D8" s="1" t="s">
        <v>2608</v>
      </c>
      <c r="E8" s="1" t="s">
        <v>2609</v>
      </c>
      <c r="F8" s="1" t="s">
        <v>2610</v>
      </c>
      <c r="G8" s="1" t="s">
        <v>10710</v>
      </c>
      <c r="H8" s="1" t="s">
        <v>10711</v>
      </c>
      <c r="I8" s="1" t="s">
        <v>2611</v>
      </c>
      <c r="J8" s="1" t="s">
        <v>2612</v>
      </c>
      <c r="K8" s="1" t="s">
        <v>2613</v>
      </c>
      <c r="L8" s="1" t="s">
        <v>2614</v>
      </c>
      <c r="M8" s="1" t="s">
        <v>10712</v>
      </c>
      <c r="N8" s="1" t="s">
        <v>10714</v>
      </c>
      <c r="O8" s="1" t="s">
        <v>10715</v>
      </c>
      <c r="P8" s="1" t="s">
        <v>10716</v>
      </c>
      <c r="Q8" s="1" t="s">
        <v>10717</v>
      </c>
      <c r="R8" s="1" t="s">
        <v>10718</v>
      </c>
      <c r="S8" s="1" t="s">
        <v>10719</v>
      </c>
      <c r="T8" s="1" t="s">
        <v>54</v>
      </c>
      <c r="U8" s="1" t="s">
        <v>55</v>
      </c>
      <c r="V8" s="1" t="s">
        <v>56</v>
      </c>
      <c r="W8" s="1" t="s">
        <v>2615</v>
      </c>
    </row>
    <row r="9" spans="1:23" s="41" customFormat="1" hidden="1" x14ac:dyDescent="0.25">
      <c r="A9" s="41" t="s">
        <v>2616</v>
      </c>
      <c r="B9" s="41">
        <v>12120032551</v>
      </c>
      <c r="C9" s="41" t="s">
        <v>2617</v>
      </c>
      <c r="D9" s="41" t="s">
        <v>2618</v>
      </c>
      <c r="E9" s="41" t="s">
        <v>1386</v>
      </c>
      <c r="F9" s="41" t="s">
        <v>2619</v>
      </c>
      <c r="G9" s="41">
        <v>1</v>
      </c>
      <c r="H9" s="41" t="s">
        <v>2620</v>
      </c>
      <c r="I9" s="41" t="s">
        <v>2621</v>
      </c>
      <c r="J9" s="41" t="s">
        <v>2622</v>
      </c>
      <c r="K9" s="41" t="s">
        <v>2623</v>
      </c>
      <c r="L9" s="41" t="s">
        <v>2624</v>
      </c>
      <c r="M9" s="41">
        <v>22.99</v>
      </c>
      <c r="N9" s="41">
        <v>5.99</v>
      </c>
      <c r="O9" s="41">
        <v>0</v>
      </c>
      <c r="P9" s="41">
        <v>-1.1499999999999999</v>
      </c>
      <c r="Q9" s="41">
        <v>0</v>
      </c>
      <c r="R9" s="41">
        <v>0</v>
      </c>
      <c r="S9" s="41">
        <v>-3.71</v>
      </c>
      <c r="T9" s="41">
        <v>-11.15</v>
      </c>
      <c r="U9" s="41">
        <v>0</v>
      </c>
      <c r="V9" s="41">
        <v>0</v>
      </c>
      <c r="W9" s="41">
        <v>12.97</v>
      </c>
    </row>
    <row r="10" spans="1:23" s="41" customFormat="1" hidden="1" x14ac:dyDescent="0.25">
      <c r="A10" s="41" t="s">
        <v>2625</v>
      </c>
      <c r="B10" s="41">
        <v>12120032551</v>
      </c>
      <c r="C10" s="41" t="s">
        <v>2617</v>
      </c>
      <c r="D10" s="41" t="s">
        <v>2626</v>
      </c>
      <c r="E10" s="41" t="s">
        <v>1138</v>
      </c>
      <c r="F10" s="41" t="s">
        <v>2627</v>
      </c>
      <c r="G10" s="41">
        <v>1</v>
      </c>
      <c r="H10" s="41" t="s">
        <v>2620</v>
      </c>
      <c r="I10" s="41" t="s">
        <v>2621</v>
      </c>
      <c r="J10" s="41" t="s">
        <v>2628</v>
      </c>
      <c r="K10" s="41" t="s">
        <v>2629</v>
      </c>
      <c r="L10" s="41" t="s">
        <v>2630</v>
      </c>
      <c r="M10" s="41">
        <v>17.09</v>
      </c>
      <c r="N10" s="41">
        <v>0</v>
      </c>
      <c r="O10" s="41">
        <v>0</v>
      </c>
      <c r="P10" s="41">
        <v>-0.85</v>
      </c>
      <c r="Q10" s="41">
        <v>0</v>
      </c>
      <c r="R10" s="41">
        <v>0</v>
      </c>
      <c r="S10" s="41">
        <v>-2.76</v>
      </c>
      <c r="T10" s="41">
        <v>-5.66</v>
      </c>
      <c r="U10" s="41">
        <v>0</v>
      </c>
      <c r="V10" s="41">
        <v>0</v>
      </c>
      <c r="W10" s="41">
        <v>7.82</v>
      </c>
    </row>
    <row r="11" spans="1:23" s="41" customFormat="1" hidden="1" x14ac:dyDescent="0.25">
      <c r="A11" s="41" t="s">
        <v>2631</v>
      </c>
      <c r="B11" s="41">
        <v>12120032551</v>
      </c>
      <c r="C11" s="41" t="s">
        <v>2632</v>
      </c>
      <c r="F11" s="41" t="s">
        <v>62</v>
      </c>
      <c r="H11" s="41" t="s">
        <v>2633</v>
      </c>
      <c r="M11" s="41">
        <v>0</v>
      </c>
      <c r="N11" s="41">
        <v>0</v>
      </c>
      <c r="O11" s="41">
        <v>0</v>
      </c>
      <c r="P11" s="41">
        <v>0</v>
      </c>
      <c r="Q11" s="41">
        <v>0</v>
      </c>
      <c r="R11" s="41">
        <v>0</v>
      </c>
      <c r="S11" s="41">
        <v>0</v>
      </c>
      <c r="T11" s="41">
        <v>0</v>
      </c>
      <c r="U11" s="41">
        <v>0</v>
      </c>
      <c r="V11" s="41">
        <v>-39.99</v>
      </c>
      <c r="W11" s="41">
        <v>-39.99</v>
      </c>
    </row>
    <row r="12" spans="1:23" s="41" customFormat="1" hidden="1" x14ac:dyDescent="0.25">
      <c r="A12" s="41" t="s">
        <v>2634</v>
      </c>
      <c r="B12" s="41">
        <v>12120032551</v>
      </c>
      <c r="C12" s="41" t="s">
        <v>2617</v>
      </c>
      <c r="D12" s="41" t="s">
        <v>2635</v>
      </c>
      <c r="E12" s="41" t="s">
        <v>1420</v>
      </c>
      <c r="F12" s="41" t="s">
        <v>2636</v>
      </c>
      <c r="G12" s="41">
        <v>1</v>
      </c>
      <c r="H12" s="41" t="s">
        <v>2620</v>
      </c>
      <c r="I12" s="41" t="s">
        <v>2621</v>
      </c>
      <c r="J12" s="41" t="s">
        <v>2637</v>
      </c>
      <c r="K12" s="41" t="s">
        <v>2623</v>
      </c>
      <c r="L12" s="41" t="s">
        <v>2638</v>
      </c>
      <c r="M12" s="41">
        <v>25.99</v>
      </c>
      <c r="N12" s="41">
        <v>0</v>
      </c>
      <c r="O12" s="41">
        <v>0</v>
      </c>
      <c r="P12" s="41">
        <v>-1.3</v>
      </c>
      <c r="Q12" s="41">
        <v>0</v>
      </c>
      <c r="R12" s="41">
        <v>0</v>
      </c>
      <c r="S12" s="41">
        <v>-4.2</v>
      </c>
      <c r="T12" s="41">
        <v>-5.16</v>
      </c>
      <c r="U12" s="41">
        <v>0</v>
      </c>
      <c r="V12" s="41">
        <v>0</v>
      </c>
      <c r="W12" s="41">
        <v>15.33</v>
      </c>
    </row>
    <row r="13" spans="1:23" s="41" customFormat="1" hidden="1" x14ac:dyDescent="0.25">
      <c r="A13" s="41" t="s">
        <v>2639</v>
      </c>
      <c r="B13" s="41">
        <v>12120032551</v>
      </c>
      <c r="C13" s="41" t="s">
        <v>2617</v>
      </c>
      <c r="D13" s="41" t="s">
        <v>2640</v>
      </c>
      <c r="E13" s="41" t="s">
        <v>1368</v>
      </c>
      <c r="F13" s="41" t="s">
        <v>2641</v>
      </c>
      <c r="G13" s="41">
        <v>1</v>
      </c>
      <c r="H13" s="41" t="s">
        <v>2620</v>
      </c>
      <c r="I13" s="41" t="s">
        <v>2621</v>
      </c>
      <c r="J13" s="41" t="s">
        <v>2642</v>
      </c>
      <c r="K13" s="41" t="s">
        <v>2629</v>
      </c>
      <c r="L13" s="41" t="s">
        <v>2643</v>
      </c>
      <c r="M13" s="41">
        <v>22.99</v>
      </c>
      <c r="N13" s="41">
        <v>0</v>
      </c>
      <c r="O13" s="41">
        <v>0</v>
      </c>
      <c r="P13" s="41">
        <v>-0.46</v>
      </c>
      <c r="Q13" s="41">
        <v>1.04</v>
      </c>
      <c r="R13" s="41">
        <v>-1.04</v>
      </c>
      <c r="S13" s="41">
        <v>-3.83</v>
      </c>
      <c r="T13" s="41">
        <v>-5.16</v>
      </c>
      <c r="U13" s="41">
        <v>0</v>
      </c>
      <c r="V13" s="41">
        <v>0</v>
      </c>
      <c r="W13" s="41">
        <v>13.54</v>
      </c>
    </row>
    <row r="14" spans="1:23" s="41" customFormat="1" hidden="1" x14ac:dyDescent="0.25">
      <c r="A14" s="41" t="s">
        <v>2644</v>
      </c>
      <c r="B14" s="41">
        <v>12120032551</v>
      </c>
      <c r="C14" s="41" t="s">
        <v>2617</v>
      </c>
      <c r="D14" s="41" t="s">
        <v>2645</v>
      </c>
      <c r="E14" s="41" t="s">
        <v>1350</v>
      </c>
      <c r="F14" s="41" t="s">
        <v>2646</v>
      </c>
      <c r="G14" s="41">
        <v>1</v>
      </c>
      <c r="H14" s="41" t="s">
        <v>2620</v>
      </c>
      <c r="I14" s="41" t="s">
        <v>2621</v>
      </c>
      <c r="J14" s="41" t="s">
        <v>2647</v>
      </c>
      <c r="K14" s="41" t="s">
        <v>2648</v>
      </c>
      <c r="L14" s="41" t="s">
        <v>2649</v>
      </c>
      <c r="M14" s="41">
        <v>22.99</v>
      </c>
      <c r="N14" s="41">
        <v>0</v>
      </c>
      <c r="O14" s="41">
        <v>0</v>
      </c>
      <c r="P14" s="41">
        <v>0</v>
      </c>
      <c r="Q14" s="41">
        <v>0</v>
      </c>
      <c r="R14" s="41">
        <v>0</v>
      </c>
      <c r="S14" s="41">
        <v>-3.91</v>
      </c>
      <c r="T14" s="41">
        <v>-5.16</v>
      </c>
      <c r="U14" s="41">
        <v>0</v>
      </c>
      <c r="V14" s="41">
        <v>0</v>
      </c>
      <c r="W14" s="41">
        <v>13.92</v>
      </c>
    </row>
    <row r="15" spans="1:23" s="42" customFormat="1" hidden="1" x14ac:dyDescent="0.25">
      <c r="A15" s="42" t="s">
        <v>2650</v>
      </c>
      <c r="B15" s="42">
        <v>12120032551</v>
      </c>
      <c r="C15" s="42" t="s">
        <v>2651</v>
      </c>
      <c r="D15" s="42" t="s">
        <v>2652</v>
      </c>
      <c r="F15" s="42" t="s">
        <v>74</v>
      </c>
      <c r="H15" s="42" t="s">
        <v>2633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0</v>
      </c>
    </row>
    <row r="16" spans="1:23" s="43" customFormat="1" ht="14.4" hidden="1" x14ac:dyDescent="0.25">
      <c r="A16" s="43" t="s">
        <v>2650</v>
      </c>
      <c r="B16" s="43">
        <v>12120032551</v>
      </c>
      <c r="C16" s="43" t="s">
        <v>2651</v>
      </c>
      <c r="D16" s="43" t="s">
        <v>2652</v>
      </c>
      <c r="F16" s="43" t="s">
        <v>75</v>
      </c>
      <c r="H16" s="43" t="s">
        <v>2633</v>
      </c>
      <c r="M16" s="43">
        <v>0</v>
      </c>
      <c r="N16" s="43">
        <v>0</v>
      </c>
      <c r="O16" s="43">
        <v>0</v>
      </c>
      <c r="P16" s="43">
        <v>0</v>
      </c>
      <c r="Q16" s="43">
        <v>0</v>
      </c>
      <c r="R16" s="43">
        <v>0</v>
      </c>
      <c r="S16" s="43">
        <v>0</v>
      </c>
      <c r="T16" s="43">
        <v>-3.68</v>
      </c>
      <c r="U16" s="43">
        <v>0</v>
      </c>
      <c r="V16" s="43">
        <v>0</v>
      </c>
      <c r="W16" s="43">
        <v>-3.68</v>
      </c>
    </row>
    <row r="17" spans="1:23" s="42" customFormat="1" hidden="1" x14ac:dyDescent="0.25">
      <c r="A17" s="42" t="s">
        <v>2650</v>
      </c>
      <c r="B17" s="42">
        <v>12120032551</v>
      </c>
      <c r="C17" s="42" t="s">
        <v>2651</v>
      </c>
      <c r="D17" s="42" t="s">
        <v>2652</v>
      </c>
      <c r="F17" s="42" t="s">
        <v>76</v>
      </c>
      <c r="H17" s="42" t="s">
        <v>2633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2">
        <v>0</v>
      </c>
      <c r="U17" s="42">
        <v>0</v>
      </c>
      <c r="V17" s="42">
        <v>0</v>
      </c>
      <c r="W17" s="42">
        <v>0</v>
      </c>
    </row>
    <row r="18" spans="1:23" s="42" customFormat="1" hidden="1" x14ac:dyDescent="0.25">
      <c r="A18" s="42" t="s">
        <v>2653</v>
      </c>
      <c r="B18" s="42">
        <v>12120032551</v>
      </c>
      <c r="D18" s="42" t="s">
        <v>2654</v>
      </c>
      <c r="F18" s="42" t="s">
        <v>2655</v>
      </c>
      <c r="G18" s="42">
        <v>1</v>
      </c>
      <c r="H18" s="42" t="s">
        <v>2633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-0.6</v>
      </c>
      <c r="V18" s="42">
        <v>0</v>
      </c>
      <c r="W18" s="42">
        <v>-0.6</v>
      </c>
    </row>
    <row r="19" spans="1:23" s="42" customFormat="1" hidden="1" x14ac:dyDescent="0.25">
      <c r="A19" s="42" t="s">
        <v>2656</v>
      </c>
      <c r="B19" s="42">
        <v>12120032551</v>
      </c>
      <c r="C19" s="42" t="s">
        <v>2651</v>
      </c>
      <c r="D19" s="42" t="s">
        <v>2657</v>
      </c>
      <c r="F19" s="42" t="s">
        <v>74</v>
      </c>
      <c r="H19" s="42" t="s">
        <v>2633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0</v>
      </c>
      <c r="W19" s="42">
        <v>0</v>
      </c>
    </row>
    <row r="20" spans="1:23" s="43" customFormat="1" ht="14.4" hidden="1" x14ac:dyDescent="0.25">
      <c r="A20" s="43" t="s">
        <v>2656</v>
      </c>
      <c r="B20" s="43">
        <v>12120032551</v>
      </c>
      <c r="C20" s="43" t="s">
        <v>2651</v>
      </c>
      <c r="D20" s="43" t="s">
        <v>2657</v>
      </c>
      <c r="F20" s="43" t="s">
        <v>75</v>
      </c>
      <c r="H20" s="43" t="s">
        <v>2633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-3.68</v>
      </c>
      <c r="U20" s="43">
        <v>0</v>
      </c>
      <c r="V20" s="43">
        <v>0</v>
      </c>
      <c r="W20" s="43">
        <v>-3.68</v>
      </c>
    </row>
    <row r="21" spans="1:23" s="42" customFormat="1" hidden="1" x14ac:dyDescent="0.25">
      <c r="A21" s="42" t="s">
        <v>2656</v>
      </c>
      <c r="B21" s="42">
        <v>12120032551</v>
      </c>
      <c r="C21" s="42" t="s">
        <v>2651</v>
      </c>
      <c r="D21" s="42" t="s">
        <v>2657</v>
      </c>
      <c r="F21" s="42" t="s">
        <v>76</v>
      </c>
      <c r="H21" s="42" t="s">
        <v>2633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</row>
    <row r="22" spans="1:23" s="41" customFormat="1" hidden="1" x14ac:dyDescent="0.25">
      <c r="A22" s="41" t="s">
        <v>2658</v>
      </c>
      <c r="B22" s="41">
        <v>12120032551</v>
      </c>
      <c r="C22" s="41" t="s">
        <v>2617</v>
      </c>
      <c r="D22" s="41" t="s">
        <v>2659</v>
      </c>
      <c r="E22" s="41" t="s">
        <v>2174</v>
      </c>
      <c r="F22" s="41" t="s">
        <v>2660</v>
      </c>
      <c r="G22" s="41">
        <v>1</v>
      </c>
      <c r="H22" s="41" t="s">
        <v>2620</v>
      </c>
      <c r="I22" s="41" t="s">
        <v>2621</v>
      </c>
      <c r="J22" s="41" t="s">
        <v>2661</v>
      </c>
      <c r="K22" s="41" t="s">
        <v>2662</v>
      </c>
      <c r="L22" s="41" t="s">
        <v>2663</v>
      </c>
      <c r="M22" s="41">
        <v>22.99</v>
      </c>
      <c r="N22" s="41">
        <v>0</v>
      </c>
      <c r="O22" s="41">
        <v>0</v>
      </c>
      <c r="P22" s="41">
        <v>0</v>
      </c>
      <c r="Q22" s="41">
        <v>0</v>
      </c>
      <c r="R22" s="41">
        <v>0</v>
      </c>
      <c r="S22" s="41">
        <v>-3.91</v>
      </c>
      <c r="T22" s="41">
        <v>-3.68</v>
      </c>
      <c r="U22" s="41">
        <v>0</v>
      </c>
      <c r="V22" s="41">
        <v>0</v>
      </c>
      <c r="W22" s="41">
        <v>15.4</v>
      </c>
    </row>
    <row r="23" spans="1:23" s="41" customFormat="1" hidden="1" x14ac:dyDescent="0.25">
      <c r="A23" s="41" t="s">
        <v>2664</v>
      </c>
      <c r="B23" s="41">
        <v>12120032551</v>
      </c>
      <c r="C23" s="41" t="s">
        <v>2617</v>
      </c>
      <c r="D23" s="41" t="s">
        <v>2665</v>
      </c>
      <c r="E23" s="41" t="s">
        <v>2460</v>
      </c>
      <c r="F23" s="41" t="s">
        <v>2666</v>
      </c>
      <c r="G23" s="41">
        <v>1</v>
      </c>
      <c r="H23" s="41" t="s">
        <v>2620</v>
      </c>
      <c r="I23" s="41" t="s">
        <v>2621</v>
      </c>
      <c r="J23" s="41" t="s">
        <v>2667</v>
      </c>
      <c r="K23" s="41" t="s">
        <v>2648</v>
      </c>
      <c r="L23" s="41" t="s">
        <v>2668</v>
      </c>
      <c r="M23" s="41">
        <v>9.99</v>
      </c>
      <c r="N23" s="41">
        <v>0</v>
      </c>
      <c r="O23" s="41">
        <v>0</v>
      </c>
      <c r="P23" s="41">
        <v>0</v>
      </c>
      <c r="Q23" s="41">
        <v>0</v>
      </c>
      <c r="R23" s="41">
        <v>0</v>
      </c>
      <c r="S23" s="41">
        <v>-1.7</v>
      </c>
      <c r="T23" s="41">
        <v>-3.59</v>
      </c>
      <c r="U23" s="41">
        <v>0</v>
      </c>
      <c r="V23" s="41">
        <v>0</v>
      </c>
      <c r="W23" s="41">
        <v>4.7</v>
      </c>
    </row>
    <row r="24" spans="1:23" s="41" customFormat="1" hidden="1" x14ac:dyDescent="0.25">
      <c r="A24" s="41" t="s">
        <v>2669</v>
      </c>
      <c r="B24" s="41">
        <v>12120032551</v>
      </c>
      <c r="C24" s="41" t="s">
        <v>2617</v>
      </c>
      <c r="D24" s="41" t="s">
        <v>2670</v>
      </c>
      <c r="E24" s="41" t="s">
        <v>1422</v>
      </c>
      <c r="F24" s="41" t="s">
        <v>2671</v>
      </c>
      <c r="G24" s="41">
        <v>1</v>
      </c>
      <c r="H24" s="41" t="s">
        <v>2620</v>
      </c>
      <c r="I24" s="41" t="s">
        <v>2621</v>
      </c>
      <c r="J24" s="41" t="s">
        <v>2672</v>
      </c>
      <c r="K24" s="41" t="s">
        <v>2648</v>
      </c>
      <c r="L24" s="41" t="s">
        <v>2673</v>
      </c>
      <c r="M24" s="41">
        <v>25.99</v>
      </c>
      <c r="N24" s="41">
        <v>0</v>
      </c>
      <c r="O24" s="41">
        <v>0</v>
      </c>
      <c r="P24" s="41">
        <v>0</v>
      </c>
      <c r="Q24" s="41">
        <v>0</v>
      </c>
      <c r="R24" s="41">
        <v>0</v>
      </c>
      <c r="S24" s="41">
        <v>-4.42</v>
      </c>
      <c r="T24" s="41">
        <v>-5.16</v>
      </c>
      <c r="U24" s="41">
        <v>0</v>
      </c>
      <c r="V24" s="41">
        <v>0</v>
      </c>
      <c r="W24" s="41">
        <v>16.41</v>
      </c>
    </row>
    <row r="25" spans="1:23" s="41" customFormat="1" hidden="1" x14ac:dyDescent="0.25">
      <c r="A25" s="41" t="s">
        <v>2674</v>
      </c>
      <c r="B25" s="41">
        <v>12120032551</v>
      </c>
      <c r="C25" s="41" t="s">
        <v>2617</v>
      </c>
      <c r="D25" s="41" t="s">
        <v>2675</v>
      </c>
      <c r="E25" s="41" t="s">
        <v>1426</v>
      </c>
      <c r="F25" s="41" t="s">
        <v>2676</v>
      </c>
      <c r="G25" s="41">
        <v>1</v>
      </c>
      <c r="H25" s="41" t="s">
        <v>2620</v>
      </c>
      <c r="I25" s="41" t="s">
        <v>2621</v>
      </c>
      <c r="J25" s="41" t="s">
        <v>2677</v>
      </c>
      <c r="K25" s="41" t="s">
        <v>2678</v>
      </c>
      <c r="L25" s="41">
        <v>44305</v>
      </c>
      <c r="M25" s="41">
        <v>25.99</v>
      </c>
      <c r="N25" s="41">
        <v>0</v>
      </c>
      <c r="O25" s="41">
        <v>0</v>
      </c>
      <c r="P25" s="41">
        <v>0</v>
      </c>
      <c r="Q25" s="41">
        <v>0</v>
      </c>
      <c r="R25" s="41">
        <v>0</v>
      </c>
      <c r="S25" s="41">
        <v>-4.42</v>
      </c>
      <c r="T25" s="41">
        <v>-5.16</v>
      </c>
      <c r="U25" s="41">
        <v>0</v>
      </c>
      <c r="V25" s="41">
        <v>0</v>
      </c>
      <c r="W25" s="41">
        <v>16.41</v>
      </c>
    </row>
    <row r="26" spans="1:23" s="41" customFormat="1" hidden="1" x14ac:dyDescent="0.25">
      <c r="A26" s="41" t="s">
        <v>2679</v>
      </c>
      <c r="B26" s="41">
        <v>12120032551</v>
      </c>
      <c r="C26" s="41" t="s">
        <v>2617</v>
      </c>
      <c r="D26" s="41" t="s">
        <v>2680</v>
      </c>
      <c r="E26" s="41" t="s">
        <v>894</v>
      </c>
      <c r="F26" s="41" t="s">
        <v>2681</v>
      </c>
      <c r="G26" s="41">
        <v>1</v>
      </c>
      <c r="H26" s="41" t="s">
        <v>2620</v>
      </c>
      <c r="I26" s="41" t="s">
        <v>2621</v>
      </c>
      <c r="J26" s="41" t="s">
        <v>2682</v>
      </c>
      <c r="K26" s="41" t="s">
        <v>2683</v>
      </c>
      <c r="L26" s="41" t="s">
        <v>2684</v>
      </c>
      <c r="M26" s="41">
        <v>10.99</v>
      </c>
      <c r="N26" s="41">
        <v>3.69</v>
      </c>
      <c r="O26" s="41">
        <v>0</v>
      </c>
      <c r="P26" s="41">
        <v>-3.69</v>
      </c>
      <c r="Q26" s="41">
        <v>0</v>
      </c>
      <c r="R26" s="41">
        <v>0</v>
      </c>
      <c r="S26" s="41">
        <v>-1.87</v>
      </c>
      <c r="T26" s="41">
        <v>-3.68</v>
      </c>
      <c r="U26" s="41">
        <v>0</v>
      </c>
      <c r="V26" s="41">
        <v>0</v>
      </c>
      <c r="W26" s="41">
        <v>5.44</v>
      </c>
    </row>
    <row r="27" spans="1:23" s="41" customFormat="1" hidden="1" x14ac:dyDescent="0.25">
      <c r="A27" s="41" t="s">
        <v>2685</v>
      </c>
      <c r="B27" s="41">
        <v>12120032551</v>
      </c>
      <c r="C27" s="41" t="s">
        <v>2617</v>
      </c>
      <c r="D27" s="41" t="s">
        <v>2686</v>
      </c>
      <c r="E27" s="41" t="s">
        <v>1374</v>
      </c>
      <c r="F27" s="41" t="s">
        <v>2687</v>
      </c>
      <c r="G27" s="41">
        <v>1</v>
      </c>
      <c r="H27" s="41" t="s">
        <v>2620</v>
      </c>
      <c r="I27" s="41" t="s">
        <v>2621</v>
      </c>
      <c r="J27" s="41" t="s">
        <v>2688</v>
      </c>
      <c r="K27" s="41" t="s">
        <v>2629</v>
      </c>
      <c r="L27" s="41">
        <v>11417</v>
      </c>
      <c r="M27" s="41">
        <v>22.99</v>
      </c>
      <c r="N27" s="41">
        <v>0</v>
      </c>
      <c r="O27" s="41">
        <v>0</v>
      </c>
      <c r="P27" s="41">
        <v>-1.1499999999999999</v>
      </c>
      <c r="Q27" s="41">
        <v>0</v>
      </c>
      <c r="R27" s="41">
        <v>0</v>
      </c>
      <c r="S27" s="41">
        <v>-3.71</v>
      </c>
      <c r="T27" s="41">
        <v>-5.16</v>
      </c>
      <c r="U27" s="41">
        <v>0</v>
      </c>
      <c r="V27" s="41">
        <v>0</v>
      </c>
      <c r="W27" s="41">
        <v>12.97</v>
      </c>
    </row>
    <row r="28" spans="1:23" s="41" customFormat="1" hidden="1" x14ac:dyDescent="0.25">
      <c r="A28" s="41" t="s">
        <v>2689</v>
      </c>
      <c r="B28" s="41">
        <v>12120032551</v>
      </c>
      <c r="C28" s="41" t="s">
        <v>2617</v>
      </c>
      <c r="D28" s="41" t="s">
        <v>2690</v>
      </c>
      <c r="E28" s="41" t="s">
        <v>1422</v>
      </c>
      <c r="F28" s="41" t="s">
        <v>2671</v>
      </c>
      <c r="G28" s="41">
        <v>1</v>
      </c>
      <c r="H28" s="41" t="s">
        <v>2620</v>
      </c>
      <c r="I28" s="41" t="s">
        <v>2621</v>
      </c>
      <c r="J28" s="41" t="s">
        <v>2691</v>
      </c>
      <c r="K28" s="41" t="s">
        <v>2692</v>
      </c>
      <c r="L28" s="41">
        <v>72023</v>
      </c>
      <c r="M28" s="41">
        <v>25.99</v>
      </c>
      <c r="N28" s="41">
        <v>0</v>
      </c>
      <c r="O28" s="41">
        <v>0</v>
      </c>
      <c r="P28" s="41">
        <v>0</v>
      </c>
      <c r="Q28" s="41">
        <v>2.4700000000000002</v>
      </c>
      <c r="R28" s="41">
        <v>-2.4700000000000002</v>
      </c>
      <c r="S28" s="41">
        <v>-4.42</v>
      </c>
      <c r="T28" s="41">
        <v>-5.16</v>
      </c>
      <c r="U28" s="41">
        <v>0</v>
      </c>
      <c r="V28" s="41">
        <v>0</v>
      </c>
      <c r="W28" s="41">
        <v>16.41</v>
      </c>
    </row>
    <row r="29" spans="1:23" s="41" customFormat="1" hidden="1" x14ac:dyDescent="0.25">
      <c r="A29" s="41" t="s">
        <v>2693</v>
      </c>
      <c r="B29" s="41">
        <v>12120032551</v>
      </c>
      <c r="C29" s="41" t="s">
        <v>2617</v>
      </c>
      <c r="D29" s="41" t="s">
        <v>2694</v>
      </c>
      <c r="E29" s="41" t="s">
        <v>728</v>
      </c>
      <c r="F29" s="41" t="s">
        <v>2695</v>
      </c>
      <c r="G29" s="41">
        <v>1</v>
      </c>
      <c r="H29" s="41" t="s">
        <v>2620</v>
      </c>
      <c r="I29" s="41" t="s">
        <v>2621</v>
      </c>
      <c r="J29" s="41" t="s">
        <v>2696</v>
      </c>
      <c r="K29" s="41" t="s">
        <v>2623</v>
      </c>
      <c r="L29" s="41" t="s">
        <v>2697</v>
      </c>
      <c r="M29" s="41">
        <v>9.99</v>
      </c>
      <c r="N29" s="41">
        <v>0</v>
      </c>
      <c r="O29" s="41">
        <v>0</v>
      </c>
      <c r="P29" s="41">
        <v>0</v>
      </c>
      <c r="Q29" s="41">
        <v>0</v>
      </c>
      <c r="R29" s="41">
        <v>0</v>
      </c>
      <c r="S29" s="41">
        <v>-1.7</v>
      </c>
      <c r="T29" s="41">
        <v>-3.59</v>
      </c>
      <c r="U29" s="41">
        <v>0</v>
      </c>
      <c r="V29" s="41">
        <v>0</v>
      </c>
      <c r="W29" s="41">
        <v>4.7</v>
      </c>
    </row>
    <row r="30" spans="1:23" s="41" customFormat="1" hidden="1" x14ac:dyDescent="0.25">
      <c r="A30" s="41" t="s">
        <v>2698</v>
      </c>
      <c r="B30" s="41">
        <v>12120032551</v>
      </c>
      <c r="C30" s="41" t="s">
        <v>2617</v>
      </c>
      <c r="D30" s="41" t="s">
        <v>2699</v>
      </c>
      <c r="E30" s="41" t="s">
        <v>392</v>
      </c>
      <c r="F30" s="41" t="s">
        <v>2700</v>
      </c>
      <c r="G30" s="41">
        <v>1</v>
      </c>
      <c r="H30" s="41" t="s">
        <v>2620</v>
      </c>
      <c r="I30" s="41" t="s">
        <v>2621</v>
      </c>
      <c r="J30" s="41" t="s">
        <v>2701</v>
      </c>
      <c r="K30" s="41" t="s">
        <v>2702</v>
      </c>
      <c r="L30" s="41" t="s">
        <v>2703</v>
      </c>
      <c r="M30" s="41">
        <v>20.99</v>
      </c>
      <c r="N30" s="41">
        <v>0</v>
      </c>
      <c r="O30" s="41">
        <v>0</v>
      </c>
      <c r="P30" s="41">
        <v>-1.05</v>
      </c>
      <c r="Q30" s="41">
        <v>0</v>
      </c>
      <c r="R30" s="41">
        <v>0</v>
      </c>
      <c r="S30" s="41">
        <v>-3.39</v>
      </c>
      <c r="T30" s="41">
        <v>-3.68</v>
      </c>
      <c r="U30" s="41">
        <v>0</v>
      </c>
      <c r="V30" s="41">
        <v>0</v>
      </c>
      <c r="W30" s="41">
        <v>12.87</v>
      </c>
    </row>
    <row r="31" spans="1:23" s="41" customFormat="1" hidden="1" x14ac:dyDescent="0.25">
      <c r="A31" s="41" t="s">
        <v>2704</v>
      </c>
      <c r="B31" s="41">
        <v>12120032551</v>
      </c>
      <c r="C31" s="41" t="s">
        <v>2617</v>
      </c>
      <c r="D31" s="41" t="s">
        <v>2705</v>
      </c>
      <c r="E31" s="41" t="s">
        <v>580</v>
      </c>
      <c r="F31" s="41" t="s">
        <v>2706</v>
      </c>
      <c r="G31" s="41">
        <v>1</v>
      </c>
      <c r="H31" s="41" t="s">
        <v>2620</v>
      </c>
      <c r="I31" s="41" t="s">
        <v>2621</v>
      </c>
      <c r="J31" s="41" t="s">
        <v>2707</v>
      </c>
      <c r="K31" s="41" t="s">
        <v>2648</v>
      </c>
      <c r="L31" s="41" t="s">
        <v>2708</v>
      </c>
      <c r="M31" s="41">
        <v>9.99</v>
      </c>
      <c r="N31" s="41">
        <v>0</v>
      </c>
      <c r="O31" s="41">
        <v>0</v>
      </c>
      <c r="P31" s="41">
        <v>0</v>
      </c>
      <c r="Q31" s="41">
        <v>0</v>
      </c>
      <c r="R31" s="41">
        <v>0</v>
      </c>
      <c r="S31" s="41">
        <v>-1.7</v>
      </c>
      <c r="T31" s="41">
        <v>-3.68</v>
      </c>
      <c r="U31" s="41">
        <v>0</v>
      </c>
      <c r="V31" s="41">
        <v>0</v>
      </c>
      <c r="W31" s="41">
        <v>4.6100000000000003</v>
      </c>
    </row>
    <row r="32" spans="1:23" s="41" customFormat="1" hidden="1" x14ac:dyDescent="0.25">
      <c r="A32" s="41" t="s">
        <v>2709</v>
      </c>
      <c r="B32" s="41">
        <v>12120032551</v>
      </c>
      <c r="C32" s="41" t="s">
        <v>2617</v>
      </c>
      <c r="D32" s="41" t="s">
        <v>2710</v>
      </c>
      <c r="E32" s="41" t="s">
        <v>1366</v>
      </c>
      <c r="F32" s="41" t="s">
        <v>2711</v>
      </c>
      <c r="G32" s="41">
        <v>1</v>
      </c>
      <c r="H32" s="41" t="s">
        <v>2620</v>
      </c>
      <c r="I32" s="41" t="s">
        <v>2621</v>
      </c>
      <c r="J32" s="41" t="s">
        <v>2712</v>
      </c>
      <c r="K32" s="41" t="s">
        <v>2713</v>
      </c>
      <c r="L32" s="41" t="s">
        <v>2714</v>
      </c>
      <c r="M32" s="41">
        <v>22.99</v>
      </c>
      <c r="N32" s="41">
        <v>0</v>
      </c>
      <c r="O32" s="41">
        <v>0</v>
      </c>
      <c r="P32" s="41">
        <v>0</v>
      </c>
      <c r="Q32" s="41">
        <v>0</v>
      </c>
      <c r="R32" s="41">
        <v>0</v>
      </c>
      <c r="S32" s="41">
        <v>-3.91</v>
      </c>
      <c r="T32" s="41">
        <v>-5.16</v>
      </c>
      <c r="U32" s="41">
        <v>0</v>
      </c>
      <c r="V32" s="41">
        <v>0</v>
      </c>
      <c r="W32" s="41">
        <v>13.92</v>
      </c>
    </row>
    <row r="33" spans="1:23" s="41" customFormat="1" hidden="1" x14ac:dyDescent="0.25">
      <c r="A33" s="41" t="s">
        <v>2715</v>
      </c>
      <c r="B33" s="41">
        <v>12120032551</v>
      </c>
      <c r="C33" s="41" t="s">
        <v>2617</v>
      </c>
      <c r="D33" s="41" t="s">
        <v>2716</v>
      </c>
      <c r="E33" s="41" t="s">
        <v>1428</v>
      </c>
      <c r="F33" s="41" t="s">
        <v>2717</v>
      </c>
      <c r="G33" s="41">
        <v>1</v>
      </c>
      <c r="H33" s="41" t="s">
        <v>2620</v>
      </c>
      <c r="I33" s="41" t="s">
        <v>2621</v>
      </c>
      <c r="J33" s="41" t="s">
        <v>2718</v>
      </c>
      <c r="K33" s="41" t="s">
        <v>2719</v>
      </c>
      <c r="L33" s="41" t="s">
        <v>2720</v>
      </c>
      <c r="M33" s="41">
        <v>0</v>
      </c>
      <c r="N33" s="41">
        <v>0</v>
      </c>
      <c r="O33" s="41">
        <v>0</v>
      </c>
      <c r="P33" s="41">
        <v>0</v>
      </c>
      <c r="Q33" s="41">
        <v>0</v>
      </c>
      <c r="R33" s="41">
        <v>0</v>
      </c>
      <c r="S33" s="41">
        <v>0</v>
      </c>
      <c r="T33" s="41">
        <v>0</v>
      </c>
      <c r="U33" s="41">
        <v>0</v>
      </c>
      <c r="V33" s="41">
        <v>0</v>
      </c>
      <c r="W33" s="41">
        <v>0</v>
      </c>
    </row>
    <row r="34" spans="1:23" s="41" customFormat="1" hidden="1" x14ac:dyDescent="0.25">
      <c r="A34" s="41" t="s">
        <v>2721</v>
      </c>
      <c r="B34" s="41">
        <v>12120032551</v>
      </c>
      <c r="C34" s="41" t="s">
        <v>2617</v>
      </c>
      <c r="D34" s="41" t="s">
        <v>2722</v>
      </c>
      <c r="E34" s="41" t="s">
        <v>1374</v>
      </c>
      <c r="F34" s="41" t="s">
        <v>2687</v>
      </c>
      <c r="G34" s="41">
        <v>1</v>
      </c>
      <c r="H34" s="41" t="s">
        <v>2620</v>
      </c>
      <c r="I34" s="41" t="s">
        <v>2621</v>
      </c>
      <c r="J34" s="41" t="s">
        <v>2723</v>
      </c>
      <c r="K34" s="41" t="s">
        <v>2678</v>
      </c>
      <c r="L34" s="41" t="s">
        <v>2724</v>
      </c>
      <c r="M34" s="41">
        <v>22.99</v>
      </c>
      <c r="N34" s="41">
        <v>0</v>
      </c>
      <c r="O34" s="41">
        <v>0</v>
      </c>
      <c r="P34" s="41">
        <v>-0.31</v>
      </c>
      <c r="Q34" s="41">
        <v>1.7</v>
      </c>
      <c r="R34" s="41">
        <v>-1.7</v>
      </c>
      <c r="S34" s="41">
        <v>-3.86</v>
      </c>
      <c r="T34" s="41">
        <v>-5.16</v>
      </c>
      <c r="U34" s="41">
        <v>0</v>
      </c>
      <c r="V34" s="41">
        <v>0</v>
      </c>
      <c r="W34" s="41">
        <v>13.66</v>
      </c>
    </row>
    <row r="35" spans="1:23" s="41" customFormat="1" hidden="1" x14ac:dyDescent="0.25">
      <c r="A35" s="41" t="s">
        <v>2721</v>
      </c>
      <c r="B35" s="41">
        <v>12120032551</v>
      </c>
      <c r="C35" s="41" t="s">
        <v>2617</v>
      </c>
      <c r="D35" s="41" t="s">
        <v>2722</v>
      </c>
      <c r="E35" s="41" t="s">
        <v>1390</v>
      </c>
      <c r="F35" s="41" t="s">
        <v>2725</v>
      </c>
      <c r="G35" s="41">
        <v>1</v>
      </c>
      <c r="H35" s="41" t="s">
        <v>2620</v>
      </c>
      <c r="I35" s="41" t="s">
        <v>2621</v>
      </c>
      <c r="J35" s="41" t="s">
        <v>2723</v>
      </c>
      <c r="K35" s="41" t="s">
        <v>2678</v>
      </c>
      <c r="L35" s="41" t="s">
        <v>2724</v>
      </c>
      <c r="M35" s="41">
        <v>22.99</v>
      </c>
      <c r="N35" s="41">
        <v>0</v>
      </c>
      <c r="O35" s="41">
        <v>0</v>
      </c>
      <c r="P35" s="41">
        <v>-0.31</v>
      </c>
      <c r="Q35" s="41">
        <v>1.7</v>
      </c>
      <c r="R35" s="41">
        <v>-1.7</v>
      </c>
      <c r="S35" s="41">
        <v>-3.86</v>
      </c>
      <c r="T35" s="41">
        <v>-5.16</v>
      </c>
      <c r="U35" s="41">
        <v>0</v>
      </c>
      <c r="V35" s="41">
        <v>0</v>
      </c>
      <c r="W35" s="41">
        <v>13.66</v>
      </c>
    </row>
    <row r="36" spans="1:23" s="41" customFormat="1" hidden="1" x14ac:dyDescent="0.25">
      <c r="A36" s="41" t="s">
        <v>2726</v>
      </c>
      <c r="B36" s="41">
        <v>12120032551</v>
      </c>
      <c r="C36" s="41" t="s">
        <v>2727</v>
      </c>
      <c r="D36" s="41" t="s">
        <v>2728</v>
      </c>
      <c r="E36" s="41" t="s">
        <v>1438</v>
      </c>
      <c r="F36" s="41" t="s">
        <v>2729</v>
      </c>
      <c r="G36" s="41">
        <v>1</v>
      </c>
      <c r="H36" s="41" t="s">
        <v>2620</v>
      </c>
      <c r="I36" s="41" t="s">
        <v>2621</v>
      </c>
      <c r="J36" s="41" t="s">
        <v>2730</v>
      </c>
      <c r="K36" s="41" t="s">
        <v>2648</v>
      </c>
      <c r="L36" s="41" t="s">
        <v>2731</v>
      </c>
      <c r="M36" s="41">
        <v>-25.99</v>
      </c>
      <c r="N36" s="41">
        <v>0</v>
      </c>
      <c r="O36" s="41">
        <v>0</v>
      </c>
      <c r="P36" s="41">
        <v>0.52</v>
      </c>
      <c r="Q36" s="41">
        <v>0</v>
      </c>
      <c r="R36" s="41">
        <v>0</v>
      </c>
      <c r="S36" s="41">
        <v>3.46</v>
      </c>
      <c r="T36" s="41">
        <v>0</v>
      </c>
      <c r="U36" s="41">
        <v>0</v>
      </c>
      <c r="V36" s="41">
        <v>0</v>
      </c>
      <c r="W36" s="41">
        <v>-22.01</v>
      </c>
    </row>
    <row r="37" spans="1:23" s="41" customFormat="1" hidden="1" x14ac:dyDescent="0.25">
      <c r="A37" s="41" t="s">
        <v>2732</v>
      </c>
      <c r="B37" s="41">
        <v>12120032551</v>
      </c>
      <c r="C37" s="41" t="s">
        <v>2617</v>
      </c>
      <c r="D37" s="41" t="s">
        <v>2640</v>
      </c>
      <c r="E37" s="41" t="s">
        <v>1352</v>
      </c>
      <c r="F37" s="41" t="s">
        <v>2733</v>
      </c>
      <c r="G37" s="41">
        <v>1</v>
      </c>
      <c r="H37" s="41" t="s">
        <v>2620</v>
      </c>
      <c r="I37" s="41" t="s">
        <v>2621</v>
      </c>
      <c r="J37" s="41" t="s">
        <v>2642</v>
      </c>
      <c r="K37" s="41" t="s">
        <v>2629</v>
      </c>
      <c r="L37" s="41" t="s">
        <v>2643</v>
      </c>
      <c r="M37" s="41">
        <v>22.99</v>
      </c>
      <c r="N37" s="41">
        <v>0</v>
      </c>
      <c r="O37" s="41">
        <v>0</v>
      </c>
      <c r="P37" s="41">
        <v>-0.46</v>
      </c>
      <c r="Q37" s="41">
        <v>1.04</v>
      </c>
      <c r="R37" s="41">
        <v>-1.04</v>
      </c>
      <c r="S37" s="41">
        <v>-3.83</v>
      </c>
      <c r="T37" s="41">
        <v>-5.16</v>
      </c>
      <c r="U37" s="41">
        <v>0</v>
      </c>
      <c r="V37" s="41">
        <v>0</v>
      </c>
      <c r="W37" s="41">
        <v>13.54</v>
      </c>
    </row>
    <row r="38" spans="1:23" s="41" customFormat="1" hidden="1" x14ac:dyDescent="0.25">
      <c r="A38" s="41" t="s">
        <v>2734</v>
      </c>
      <c r="B38" s="41">
        <v>12120032551</v>
      </c>
      <c r="C38" s="41" t="s">
        <v>2727</v>
      </c>
      <c r="D38" s="41" t="s">
        <v>2735</v>
      </c>
      <c r="E38" s="41" t="s">
        <v>1444</v>
      </c>
      <c r="F38" s="41" t="s">
        <v>2736</v>
      </c>
      <c r="G38" s="41">
        <v>1</v>
      </c>
      <c r="H38" s="41" t="s">
        <v>2620</v>
      </c>
      <c r="I38" s="41" t="s">
        <v>2621</v>
      </c>
      <c r="J38" s="41" t="s">
        <v>2737</v>
      </c>
      <c r="K38" s="41" t="s">
        <v>2648</v>
      </c>
      <c r="L38" s="41" t="s">
        <v>2738</v>
      </c>
      <c r="M38" s="41">
        <v>-25.99</v>
      </c>
      <c r="N38" s="41">
        <v>0</v>
      </c>
      <c r="O38" s="41">
        <v>0</v>
      </c>
      <c r="P38" s="41">
        <v>0</v>
      </c>
      <c r="Q38" s="41">
        <v>0</v>
      </c>
      <c r="R38" s="41">
        <v>0</v>
      </c>
      <c r="S38" s="41">
        <v>3.54</v>
      </c>
      <c r="T38" s="41">
        <v>0</v>
      </c>
      <c r="U38" s="41">
        <v>0</v>
      </c>
      <c r="V38" s="41">
        <v>0</v>
      </c>
      <c r="W38" s="41">
        <v>-22.45</v>
      </c>
    </row>
    <row r="39" spans="1:23" s="41" customFormat="1" hidden="1" x14ac:dyDescent="0.25">
      <c r="A39" s="41" t="s">
        <v>2739</v>
      </c>
      <c r="B39" s="41">
        <v>12120032551</v>
      </c>
      <c r="C39" s="41" t="s">
        <v>2632</v>
      </c>
      <c r="F39" s="41" t="s">
        <v>64</v>
      </c>
      <c r="M39" s="41">
        <v>0</v>
      </c>
      <c r="N39" s="41">
        <v>0</v>
      </c>
      <c r="O39" s="41">
        <v>0</v>
      </c>
      <c r="P39" s="41">
        <v>0</v>
      </c>
      <c r="Q39" s="41">
        <v>0</v>
      </c>
      <c r="R39" s="41">
        <v>0</v>
      </c>
      <c r="S39" s="41">
        <v>0</v>
      </c>
      <c r="T39" s="41">
        <v>0</v>
      </c>
      <c r="U39" s="41">
        <v>-502.28</v>
      </c>
      <c r="V39" s="41">
        <v>0</v>
      </c>
      <c r="W39" s="41">
        <v>-502.28</v>
      </c>
    </row>
    <row r="40" spans="1:23" s="41" customFormat="1" hidden="1" x14ac:dyDescent="0.25">
      <c r="A40" s="41" t="s">
        <v>2740</v>
      </c>
      <c r="B40" s="41">
        <v>12120032551</v>
      </c>
      <c r="C40" s="41" t="s">
        <v>2617</v>
      </c>
      <c r="D40" s="41" t="s">
        <v>2741</v>
      </c>
      <c r="E40" s="41" t="s">
        <v>1366</v>
      </c>
      <c r="F40" s="41" t="s">
        <v>2711</v>
      </c>
      <c r="G40" s="41">
        <v>1</v>
      </c>
      <c r="H40" s="41" t="s">
        <v>2620</v>
      </c>
      <c r="I40" s="41" t="s">
        <v>2621</v>
      </c>
      <c r="J40" s="41" t="s">
        <v>2742</v>
      </c>
      <c r="K40" s="41" t="s">
        <v>2743</v>
      </c>
      <c r="L40" s="41" t="s">
        <v>2744</v>
      </c>
      <c r="M40" s="41">
        <v>22.99</v>
      </c>
      <c r="N40" s="41">
        <v>0</v>
      </c>
      <c r="O40" s="41">
        <v>0</v>
      </c>
      <c r="P40" s="41">
        <v>0</v>
      </c>
      <c r="Q40" s="41">
        <v>1.38</v>
      </c>
      <c r="R40" s="41">
        <v>-1.38</v>
      </c>
      <c r="S40" s="41">
        <v>-3.91</v>
      </c>
      <c r="T40" s="41">
        <v>-5.16</v>
      </c>
      <c r="U40" s="41">
        <v>0</v>
      </c>
      <c r="V40" s="41">
        <v>0</v>
      </c>
      <c r="W40" s="41">
        <v>13.92</v>
      </c>
    </row>
    <row r="41" spans="1:23" s="41" customFormat="1" hidden="1" x14ac:dyDescent="0.25">
      <c r="A41" s="41" t="s">
        <v>2745</v>
      </c>
      <c r="B41" s="41">
        <v>12120032551</v>
      </c>
      <c r="C41" s="41" t="s">
        <v>2617</v>
      </c>
      <c r="D41" s="41" t="s">
        <v>2746</v>
      </c>
      <c r="E41" s="41" t="s">
        <v>1366</v>
      </c>
      <c r="F41" s="41" t="s">
        <v>2711</v>
      </c>
      <c r="G41" s="41">
        <v>1</v>
      </c>
      <c r="H41" s="41" t="s">
        <v>2620</v>
      </c>
      <c r="I41" s="41" t="s">
        <v>2621</v>
      </c>
      <c r="J41" s="41" t="s">
        <v>2747</v>
      </c>
      <c r="K41" s="41" t="s">
        <v>2623</v>
      </c>
      <c r="L41" s="41" t="s">
        <v>2748</v>
      </c>
      <c r="M41" s="41">
        <v>22.99</v>
      </c>
      <c r="N41" s="41">
        <v>0</v>
      </c>
      <c r="O41" s="41">
        <v>0</v>
      </c>
      <c r="P41" s="41">
        <v>0</v>
      </c>
      <c r="Q41" s="41">
        <v>0</v>
      </c>
      <c r="R41" s="41">
        <v>0</v>
      </c>
      <c r="S41" s="41">
        <v>-3.91</v>
      </c>
      <c r="T41" s="41">
        <v>-5.16</v>
      </c>
      <c r="U41" s="41">
        <v>0</v>
      </c>
      <c r="V41" s="41">
        <v>0</v>
      </c>
      <c r="W41" s="41">
        <v>13.92</v>
      </c>
    </row>
    <row r="42" spans="1:23" s="42" customFormat="1" hidden="1" x14ac:dyDescent="0.25">
      <c r="A42" s="42" t="s">
        <v>2749</v>
      </c>
      <c r="B42" s="42">
        <v>12120032551</v>
      </c>
      <c r="C42" s="42" t="s">
        <v>2651</v>
      </c>
      <c r="D42" s="42" t="s">
        <v>2750</v>
      </c>
      <c r="F42" s="42" t="s">
        <v>74</v>
      </c>
      <c r="H42" s="42" t="s">
        <v>2633</v>
      </c>
      <c r="M42" s="42">
        <v>0</v>
      </c>
      <c r="N42" s="42">
        <v>0</v>
      </c>
      <c r="O42" s="42">
        <v>0</v>
      </c>
      <c r="P42" s="42">
        <v>0</v>
      </c>
      <c r="Q42" s="42">
        <v>0</v>
      </c>
      <c r="R42" s="42">
        <v>0</v>
      </c>
      <c r="S42" s="42">
        <v>0</v>
      </c>
      <c r="T42" s="42">
        <v>0</v>
      </c>
      <c r="U42" s="42">
        <v>0</v>
      </c>
      <c r="V42" s="42">
        <v>0</v>
      </c>
      <c r="W42" s="42">
        <v>0</v>
      </c>
    </row>
    <row r="43" spans="1:23" s="43" customFormat="1" ht="14.4" hidden="1" x14ac:dyDescent="0.25">
      <c r="A43" s="43" t="s">
        <v>2749</v>
      </c>
      <c r="B43" s="43">
        <v>12120032551</v>
      </c>
      <c r="C43" s="43" t="s">
        <v>2651</v>
      </c>
      <c r="D43" s="43" t="s">
        <v>2750</v>
      </c>
      <c r="F43" s="43" t="s">
        <v>75</v>
      </c>
      <c r="H43" s="43" t="s">
        <v>2633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-3.59</v>
      </c>
      <c r="U43" s="43">
        <v>0</v>
      </c>
      <c r="V43" s="43">
        <v>0</v>
      </c>
      <c r="W43" s="43">
        <v>-3.59</v>
      </c>
    </row>
    <row r="44" spans="1:23" s="42" customFormat="1" hidden="1" x14ac:dyDescent="0.25">
      <c r="A44" s="42" t="s">
        <v>2749</v>
      </c>
      <c r="B44" s="42">
        <v>12120032551</v>
      </c>
      <c r="C44" s="42" t="s">
        <v>2651</v>
      </c>
      <c r="D44" s="42" t="s">
        <v>2750</v>
      </c>
      <c r="F44" s="42" t="s">
        <v>76</v>
      </c>
      <c r="H44" s="42" t="s">
        <v>2633</v>
      </c>
      <c r="M44" s="42">
        <v>0</v>
      </c>
      <c r="N44" s="42">
        <v>0</v>
      </c>
      <c r="O44" s="42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42">
        <v>0</v>
      </c>
    </row>
    <row r="45" spans="1:23" s="42" customFormat="1" hidden="1" x14ac:dyDescent="0.25">
      <c r="A45" s="42" t="s">
        <v>2751</v>
      </c>
      <c r="B45" s="42">
        <v>12120032551</v>
      </c>
      <c r="C45" s="42" t="s">
        <v>2651</v>
      </c>
      <c r="D45" s="42" t="s">
        <v>2752</v>
      </c>
      <c r="F45" s="42" t="s">
        <v>74</v>
      </c>
      <c r="H45" s="42" t="s">
        <v>2633</v>
      </c>
      <c r="M45" s="42">
        <v>0</v>
      </c>
      <c r="N45" s="42">
        <v>0</v>
      </c>
      <c r="O45" s="42">
        <v>0</v>
      </c>
      <c r="P45" s="42">
        <v>0</v>
      </c>
      <c r="Q45" s="42">
        <v>0</v>
      </c>
      <c r="R45" s="42">
        <v>0</v>
      </c>
      <c r="S45" s="42">
        <v>0</v>
      </c>
      <c r="T45" s="42">
        <v>0</v>
      </c>
      <c r="U45" s="42">
        <v>0</v>
      </c>
      <c r="V45" s="42">
        <v>0</v>
      </c>
      <c r="W45" s="42">
        <v>0</v>
      </c>
    </row>
    <row r="46" spans="1:23" s="43" customFormat="1" ht="14.4" hidden="1" x14ac:dyDescent="0.25">
      <c r="A46" s="43" t="s">
        <v>2751</v>
      </c>
      <c r="B46" s="43">
        <v>12120032551</v>
      </c>
      <c r="C46" s="43" t="s">
        <v>2651</v>
      </c>
      <c r="D46" s="43" t="s">
        <v>2752</v>
      </c>
      <c r="F46" s="43" t="s">
        <v>75</v>
      </c>
      <c r="H46" s="43" t="s">
        <v>2633</v>
      </c>
      <c r="M46" s="43">
        <v>0</v>
      </c>
      <c r="N46" s="43">
        <v>0</v>
      </c>
      <c r="O46" s="43">
        <v>0</v>
      </c>
      <c r="P46" s="43">
        <v>0</v>
      </c>
      <c r="Q46" s="43">
        <v>0</v>
      </c>
      <c r="R46" s="43">
        <v>0</v>
      </c>
      <c r="S46" s="43">
        <v>0</v>
      </c>
      <c r="T46" s="43">
        <v>-3.59</v>
      </c>
      <c r="U46" s="43">
        <v>0</v>
      </c>
      <c r="V46" s="43">
        <v>0</v>
      </c>
      <c r="W46" s="43">
        <v>-3.59</v>
      </c>
    </row>
    <row r="47" spans="1:23" s="42" customFormat="1" hidden="1" x14ac:dyDescent="0.25">
      <c r="A47" s="42" t="s">
        <v>2751</v>
      </c>
      <c r="B47" s="42">
        <v>12120032551</v>
      </c>
      <c r="C47" s="42" t="s">
        <v>2651</v>
      </c>
      <c r="D47" s="42" t="s">
        <v>2752</v>
      </c>
      <c r="F47" s="42" t="s">
        <v>76</v>
      </c>
      <c r="H47" s="42" t="s">
        <v>2633</v>
      </c>
      <c r="M47" s="42">
        <v>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2">
        <v>0</v>
      </c>
    </row>
    <row r="48" spans="1:23" s="41" customFormat="1" hidden="1" x14ac:dyDescent="0.25">
      <c r="A48" s="41" t="s">
        <v>2753</v>
      </c>
      <c r="B48" s="41">
        <v>12120032551</v>
      </c>
      <c r="C48" s="41" t="s">
        <v>2617</v>
      </c>
      <c r="D48" s="41" t="s">
        <v>2722</v>
      </c>
      <c r="E48" s="41" t="s">
        <v>1350</v>
      </c>
      <c r="F48" s="41" t="s">
        <v>2646</v>
      </c>
      <c r="G48" s="41">
        <v>1</v>
      </c>
      <c r="H48" s="41" t="s">
        <v>2620</v>
      </c>
      <c r="I48" s="41" t="s">
        <v>2621</v>
      </c>
      <c r="J48" s="41" t="s">
        <v>2723</v>
      </c>
      <c r="K48" s="41" t="s">
        <v>2678</v>
      </c>
      <c r="L48" s="41" t="s">
        <v>2724</v>
      </c>
      <c r="M48" s="41">
        <v>22.99</v>
      </c>
      <c r="N48" s="41">
        <v>0</v>
      </c>
      <c r="O48" s="41">
        <v>0</v>
      </c>
      <c r="P48" s="41">
        <v>-0.3</v>
      </c>
      <c r="Q48" s="41">
        <v>1.7</v>
      </c>
      <c r="R48" s="41">
        <v>-1.7</v>
      </c>
      <c r="S48" s="41">
        <v>-3.86</v>
      </c>
      <c r="T48" s="41">
        <v>-5.16</v>
      </c>
      <c r="U48" s="41">
        <v>0</v>
      </c>
      <c r="V48" s="41">
        <v>0</v>
      </c>
      <c r="W48" s="41">
        <v>13.67</v>
      </c>
    </row>
    <row r="49" spans="1:23" s="41" customFormat="1" hidden="1" x14ac:dyDescent="0.25">
      <c r="A49" s="41" t="s">
        <v>2754</v>
      </c>
      <c r="B49" s="41">
        <v>12120032551</v>
      </c>
      <c r="C49" s="41" t="s">
        <v>2617</v>
      </c>
      <c r="D49" s="41" t="s">
        <v>2755</v>
      </c>
      <c r="E49" s="41" t="s">
        <v>2578</v>
      </c>
      <c r="F49" s="41" t="s">
        <v>2756</v>
      </c>
      <c r="G49" s="41">
        <v>1</v>
      </c>
      <c r="H49" s="41" t="s">
        <v>2620</v>
      </c>
      <c r="I49" s="41" t="s">
        <v>2621</v>
      </c>
      <c r="J49" s="41" t="s">
        <v>2757</v>
      </c>
      <c r="K49" s="41" t="s">
        <v>2758</v>
      </c>
      <c r="L49" s="41" t="s">
        <v>2759</v>
      </c>
      <c r="M49" s="41">
        <v>9.99</v>
      </c>
      <c r="N49" s="41">
        <v>0</v>
      </c>
      <c r="O49" s="41">
        <v>0</v>
      </c>
      <c r="P49" s="41">
        <v>0</v>
      </c>
      <c r="Q49" s="41">
        <v>0</v>
      </c>
      <c r="R49" s="41">
        <v>0</v>
      </c>
      <c r="S49" s="41">
        <v>-1.7</v>
      </c>
      <c r="T49" s="41">
        <v>-2.88</v>
      </c>
      <c r="U49" s="41">
        <v>0</v>
      </c>
      <c r="V49" s="41">
        <v>0</v>
      </c>
      <c r="W49" s="41">
        <v>5.41</v>
      </c>
    </row>
    <row r="50" spans="1:23" s="41" customFormat="1" hidden="1" x14ac:dyDescent="0.25">
      <c r="A50" s="41" t="s">
        <v>2760</v>
      </c>
      <c r="B50" s="41">
        <v>12120032551</v>
      </c>
      <c r="C50" s="41" t="s">
        <v>2617</v>
      </c>
      <c r="D50" s="41" t="s">
        <v>2761</v>
      </c>
      <c r="E50" s="41" t="s">
        <v>412</v>
      </c>
      <c r="F50" s="41" t="s">
        <v>2762</v>
      </c>
      <c r="G50" s="41">
        <v>1</v>
      </c>
      <c r="H50" s="41" t="s">
        <v>2620</v>
      </c>
      <c r="I50" s="41" t="s">
        <v>2621</v>
      </c>
      <c r="J50" s="41" t="s">
        <v>2763</v>
      </c>
      <c r="K50" s="41" t="s">
        <v>2623</v>
      </c>
      <c r="L50" s="41" t="s">
        <v>2764</v>
      </c>
      <c r="M50" s="41">
        <v>20.99</v>
      </c>
      <c r="N50" s="41">
        <v>0</v>
      </c>
      <c r="O50" s="41">
        <v>0</v>
      </c>
      <c r="P50" s="41">
        <v>-1.05</v>
      </c>
      <c r="Q50" s="41">
        <v>0</v>
      </c>
      <c r="R50" s="41">
        <v>0</v>
      </c>
      <c r="S50" s="41">
        <v>-3.39</v>
      </c>
      <c r="T50" s="41">
        <v>-3.68</v>
      </c>
      <c r="U50" s="41">
        <v>0</v>
      </c>
      <c r="V50" s="41">
        <v>0</v>
      </c>
      <c r="W50" s="41">
        <v>12.87</v>
      </c>
    </row>
    <row r="51" spans="1:23" s="42" customFormat="1" hidden="1" x14ac:dyDescent="0.25">
      <c r="A51" s="42" t="s">
        <v>2765</v>
      </c>
      <c r="B51" s="42">
        <v>12120032551</v>
      </c>
      <c r="C51" s="42" t="s">
        <v>2651</v>
      </c>
      <c r="D51" s="42" t="s">
        <v>2766</v>
      </c>
      <c r="F51" s="42" t="s">
        <v>74</v>
      </c>
      <c r="H51" s="42" t="s">
        <v>2633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</row>
    <row r="52" spans="1:23" s="43" customFormat="1" ht="14.4" hidden="1" x14ac:dyDescent="0.25">
      <c r="A52" s="43" t="s">
        <v>2765</v>
      </c>
      <c r="B52" s="43">
        <v>12120032551</v>
      </c>
      <c r="C52" s="43" t="s">
        <v>2651</v>
      </c>
      <c r="D52" s="43" t="s">
        <v>2766</v>
      </c>
      <c r="F52" s="43" t="s">
        <v>75</v>
      </c>
      <c r="H52" s="43" t="s">
        <v>2633</v>
      </c>
      <c r="M52" s="43">
        <v>0</v>
      </c>
      <c r="N52" s="43">
        <v>0</v>
      </c>
      <c r="O52" s="43">
        <v>0</v>
      </c>
      <c r="P52" s="43">
        <v>0</v>
      </c>
      <c r="Q52" s="43">
        <v>0</v>
      </c>
      <c r="R52" s="43">
        <v>0</v>
      </c>
      <c r="S52" s="43">
        <v>0</v>
      </c>
      <c r="T52" s="43">
        <v>-3.59</v>
      </c>
      <c r="U52" s="43">
        <v>0</v>
      </c>
      <c r="V52" s="43">
        <v>0</v>
      </c>
      <c r="W52" s="43">
        <v>-3.59</v>
      </c>
    </row>
    <row r="53" spans="1:23" s="42" customFormat="1" hidden="1" x14ac:dyDescent="0.25">
      <c r="A53" s="42" t="s">
        <v>2765</v>
      </c>
      <c r="B53" s="42">
        <v>12120032551</v>
      </c>
      <c r="C53" s="42" t="s">
        <v>2651</v>
      </c>
      <c r="D53" s="42" t="s">
        <v>2766</v>
      </c>
      <c r="F53" s="42" t="s">
        <v>76</v>
      </c>
      <c r="H53" s="42" t="s">
        <v>2633</v>
      </c>
      <c r="M53" s="42">
        <v>0</v>
      </c>
      <c r="N53" s="42">
        <v>0</v>
      </c>
      <c r="O53" s="42">
        <v>0</v>
      </c>
      <c r="P53" s="42">
        <v>0</v>
      </c>
      <c r="Q53" s="42">
        <v>0</v>
      </c>
      <c r="R53" s="42">
        <v>0</v>
      </c>
      <c r="S53" s="42">
        <v>0</v>
      </c>
      <c r="T53" s="42">
        <v>0</v>
      </c>
      <c r="U53" s="42">
        <v>0</v>
      </c>
      <c r="V53" s="42">
        <v>0</v>
      </c>
      <c r="W53" s="42">
        <v>0</v>
      </c>
    </row>
    <row r="54" spans="1:23" s="41" customFormat="1" hidden="1" x14ac:dyDescent="0.25">
      <c r="A54" s="41" t="s">
        <v>2767</v>
      </c>
      <c r="B54" s="41">
        <v>12120032551</v>
      </c>
      <c r="C54" s="41" t="s">
        <v>2617</v>
      </c>
      <c r="D54" s="41" t="s">
        <v>2768</v>
      </c>
      <c r="E54" s="41" t="s">
        <v>2174</v>
      </c>
      <c r="F54" s="41" t="s">
        <v>2660</v>
      </c>
      <c r="G54" s="41">
        <v>1</v>
      </c>
      <c r="H54" s="41" t="s">
        <v>2620</v>
      </c>
      <c r="I54" s="41" t="s">
        <v>2621</v>
      </c>
      <c r="J54" s="41" t="s">
        <v>2769</v>
      </c>
      <c r="K54" s="41" t="s">
        <v>2770</v>
      </c>
      <c r="L54" s="41" t="s">
        <v>2771</v>
      </c>
      <c r="M54" s="41">
        <v>22.99</v>
      </c>
      <c r="N54" s="41">
        <v>0</v>
      </c>
      <c r="O54" s="41">
        <v>0</v>
      </c>
      <c r="P54" s="41">
        <v>0</v>
      </c>
      <c r="Q54" s="41">
        <v>2.2999999999999998</v>
      </c>
      <c r="R54" s="41">
        <v>-2.2999999999999998</v>
      </c>
      <c r="S54" s="41">
        <v>-3.91</v>
      </c>
      <c r="T54" s="41">
        <v>-3.68</v>
      </c>
      <c r="U54" s="41">
        <v>0</v>
      </c>
      <c r="V54" s="41">
        <v>0</v>
      </c>
      <c r="W54" s="41">
        <v>15.4</v>
      </c>
    </row>
    <row r="55" spans="1:23" s="41" customFormat="1" hidden="1" x14ac:dyDescent="0.25">
      <c r="A55" s="41" t="s">
        <v>2772</v>
      </c>
      <c r="B55" s="41">
        <v>12120032551</v>
      </c>
      <c r="C55" s="41" t="s">
        <v>2617</v>
      </c>
      <c r="D55" s="41" t="s">
        <v>2773</v>
      </c>
      <c r="E55" s="41" t="s">
        <v>1366</v>
      </c>
      <c r="F55" s="41" t="s">
        <v>2711</v>
      </c>
      <c r="G55" s="41">
        <v>1</v>
      </c>
      <c r="H55" s="41" t="s">
        <v>2620</v>
      </c>
      <c r="I55" s="41" t="s">
        <v>2621</v>
      </c>
      <c r="J55" s="41" t="s">
        <v>2774</v>
      </c>
      <c r="K55" s="41" t="s">
        <v>2662</v>
      </c>
      <c r="L55" s="41" t="s">
        <v>2775</v>
      </c>
      <c r="M55" s="41">
        <v>22.99</v>
      </c>
      <c r="N55" s="41">
        <v>0</v>
      </c>
      <c r="O55" s="41">
        <v>0</v>
      </c>
      <c r="P55" s="41">
        <v>-0.46</v>
      </c>
      <c r="Q55" s="41">
        <v>0</v>
      </c>
      <c r="R55" s="41">
        <v>0</v>
      </c>
      <c r="S55" s="41">
        <v>-3.83</v>
      </c>
      <c r="T55" s="41">
        <v>-5.16</v>
      </c>
      <c r="U55" s="41">
        <v>0</v>
      </c>
      <c r="V55" s="41">
        <v>0</v>
      </c>
      <c r="W55" s="41">
        <v>13.54</v>
      </c>
    </row>
    <row r="56" spans="1:23" s="41" customFormat="1" hidden="1" x14ac:dyDescent="0.25">
      <c r="A56" s="41" t="s">
        <v>2772</v>
      </c>
      <c r="B56" s="41">
        <v>12120032551</v>
      </c>
      <c r="C56" s="41" t="s">
        <v>2617</v>
      </c>
      <c r="D56" s="41" t="s">
        <v>2773</v>
      </c>
      <c r="E56" s="41" t="s">
        <v>1372</v>
      </c>
      <c r="F56" s="41" t="s">
        <v>2776</v>
      </c>
      <c r="G56" s="41">
        <v>1</v>
      </c>
      <c r="H56" s="41" t="s">
        <v>2620</v>
      </c>
      <c r="I56" s="41" t="s">
        <v>2621</v>
      </c>
      <c r="J56" s="41" t="s">
        <v>2774</v>
      </c>
      <c r="K56" s="41" t="s">
        <v>2662</v>
      </c>
      <c r="L56" s="41" t="s">
        <v>2775</v>
      </c>
      <c r="M56" s="41">
        <v>22.99</v>
      </c>
      <c r="N56" s="41">
        <v>0</v>
      </c>
      <c r="O56" s="41">
        <v>0</v>
      </c>
      <c r="P56" s="41">
        <v>-0.46</v>
      </c>
      <c r="Q56" s="41">
        <v>0</v>
      </c>
      <c r="R56" s="41">
        <v>0</v>
      </c>
      <c r="S56" s="41">
        <v>-3.83</v>
      </c>
      <c r="T56" s="41">
        <v>-5.16</v>
      </c>
      <c r="U56" s="41">
        <v>0</v>
      </c>
      <c r="V56" s="41">
        <v>0</v>
      </c>
      <c r="W56" s="41">
        <v>13.54</v>
      </c>
    </row>
    <row r="57" spans="1:23" s="41" customFormat="1" hidden="1" x14ac:dyDescent="0.25">
      <c r="A57" s="41" t="s">
        <v>2777</v>
      </c>
      <c r="B57" s="41">
        <v>12120032551</v>
      </c>
      <c r="C57" s="41" t="s">
        <v>2778</v>
      </c>
      <c r="E57" s="41" t="s">
        <v>2352</v>
      </c>
      <c r="F57" s="41" t="s">
        <v>66</v>
      </c>
      <c r="G57" s="41">
        <v>1</v>
      </c>
      <c r="M57" s="41">
        <v>0</v>
      </c>
      <c r="N57" s="41">
        <v>0</v>
      </c>
      <c r="O57" s="41">
        <v>0</v>
      </c>
      <c r="P57" s="41">
        <v>0</v>
      </c>
      <c r="Q57" s="41">
        <v>0</v>
      </c>
      <c r="R57" s="41">
        <v>0</v>
      </c>
      <c r="S57" s="41">
        <v>0</v>
      </c>
      <c r="T57" s="41">
        <v>0</v>
      </c>
      <c r="U57" s="41">
        <v>0</v>
      </c>
      <c r="V57" s="41">
        <v>8.7899999999999991</v>
      </c>
      <c r="W57" s="41">
        <v>8.7899999999999991</v>
      </c>
    </row>
    <row r="58" spans="1:23" s="41" customFormat="1" hidden="1" x14ac:dyDescent="0.25">
      <c r="A58" s="41" t="s">
        <v>2779</v>
      </c>
      <c r="B58" s="41">
        <v>12120032551</v>
      </c>
      <c r="C58" s="41" t="s">
        <v>2778</v>
      </c>
      <c r="D58" s="41" t="s">
        <v>2780</v>
      </c>
      <c r="E58" s="41" t="s">
        <v>1422</v>
      </c>
      <c r="F58" s="41" t="s">
        <v>65</v>
      </c>
      <c r="G58" s="41">
        <v>1</v>
      </c>
      <c r="M58" s="41">
        <v>0</v>
      </c>
      <c r="N58" s="41">
        <v>0</v>
      </c>
      <c r="O58" s="41">
        <v>0</v>
      </c>
      <c r="P58" s="41">
        <v>0</v>
      </c>
      <c r="Q58" s="41">
        <v>0</v>
      </c>
      <c r="R58" s="41">
        <v>0</v>
      </c>
      <c r="S58" s="41">
        <v>0</v>
      </c>
      <c r="T58" s="41">
        <v>0</v>
      </c>
      <c r="U58" s="41">
        <v>0</v>
      </c>
      <c r="V58" s="41">
        <v>16.329999999999998</v>
      </c>
      <c r="W58" s="41">
        <v>16.329999999999998</v>
      </c>
    </row>
    <row r="59" spans="1:23" s="42" customFormat="1" hidden="1" x14ac:dyDescent="0.25">
      <c r="A59" s="42" t="s">
        <v>2781</v>
      </c>
      <c r="B59" s="42">
        <v>12120032551</v>
      </c>
      <c r="D59" s="42" t="s">
        <v>2654</v>
      </c>
      <c r="F59" s="42" t="s">
        <v>2655</v>
      </c>
      <c r="G59" s="42">
        <v>1</v>
      </c>
      <c r="H59" s="42" t="s">
        <v>2633</v>
      </c>
      <c r="M59" s="42">
        <v>0</v>
      </c>
      <c r="N59" s="42">
        <v>0</v>
      </c>
      <c r="O59" s="42">
        <v>0</v>
      </c>
      <c r="P59" s="42">
        <v>0</v>
      </c>
      <c r="Q59" s="42">
        <v>0</v>
      </c>
      <c r="R59" s="42">
        <v>0</v>
      </c>
      <c r="S59" s="42">
        <v>0</v>
      </c>
      <c r="T59" s="42">
        <v>0</v>
      </c>
      <c r="U59" s="42">
        <v>-0.6</v>
      </c>
      <c r="V59" s="42">
        <v>0</v>
      </c>
      <c r="W59" s="42">
        <v>-0.6</v>
      </c>
    </row>
    <row r="60" spans="1:23" s="41" customFormat="1" hidden="1" x14ac:dyDescent="0.25">
      <c r="A60" s="41" t="s">
        <v>2782</v>
      </c>
      <c r="B60" s="41">
        <v>12120032551</v>
      </c>
      <c r="C60" s="41" t="s">
        <v>2617</v>
      </c>
      <c r="D60" s="41" t="s">
        <v>2783</v>
      </c>
      <c r="E60" s="41" t="s">
        <v>454</v>
      </c>
      <c r="F60" s="41" t="s">
        <v>2784</v>
      </c>
      <c r="G60" s="41">
        <v>1</v>
      </c>
      <c r="H60" s="41" t="s">
        <v>2620</v>
      </c>
      <c r="I60" s="41" t="s">
        <v>2621</v>
      </c>
      <c r="J60" s="41" t="s">
        <v>2785</v>
      </c>
      <c r="K60" s="41" t="s">
        <v>2786</v>
      </c>
      <c r="L60" s="41" t="s">
        <v>2787</v>
      </c>
      <c r="M60" s="41">
        <v>20.99</v>
      </c>
      <c r="N60" s="41">
        <v>0</v>
      </c>
      <c r="O60" s="41">
        <v>0</v>
      </c>
      <c r="P60" s="41">
        <v>-1.05</v>
      </c>
      <c r="Q60" s="41">
        <v>0</v>
      </c>
      <c r="R60" s="41">
        <v>0</v>
      </c>
      <c r="S60" s="41">
        <v>-3.39</v>
      </c>
      <c r="T60" s="41">
        <v>-3.68</v>
      </c>
      <c r="U60" s="41">
        <v>0</v>
      </c>
      <c r="V60" s="41">
        <v>0</v>
      </c>
      <c r="W60" s="41">
        <v>12.87</v>
      </c>
    </row>
    <row r="61" spans="1:23" s="42" customFormat="1" hidden="1" x14ac:dyDescent="0.25">
      <c r="A61" s="42" t="s">
        <v>2788</v>
      </c>
      <c r="B61" s="42">
        <v>12120032551</v>
      </c>
      <c r="D61" s="42" t="s">
        <v>2789</v>
      </c>
      <c r="F61" s="42" t="s">
        <v>2790</v>
      </c>
      <c r="G61" s="42">
        <v>1</v>
      </c>
      <c r="H61" s="42" t="s">
        <v>2633</v>
      </c>
      <c r="M61" s="42">
        <v>0</v>
      </c>
      <c r="N61" s="42">
        <v>0</v>
      </c>
      <c r="O61" s="42">
        <v>0</v>
      </c>
      <c r="P61" s="42">
        <v>0</v>
      </c>
      <c r="Q61" s="42">
        <v>0</v>
      </c>
      <c r="R61" s="42">
        <v>0</v>
      </c>
      <c r="S61" s="42">
        <v>0</v>
      </c>
      <c r="T61" s="42">
        <v>0</v>
      </c>
      <c r="U61" s="42">
        <v>-0.6</v>
      </c>
      <c r="V61" s="42">
        <v>0</v>
      </c>
      <c r="W61" s="42">
        <v>-0.6</v>
      </c>
    </row>
    <row r="62" spans="1:23" s="41" customFormat="1" hidden="1" x14ac:dyDescent="0.25">
      <c r="A62" s="41" t="s">
        <v>2791</v>
      </c>
      <c r="B62" s="41">
        <v>12120032551</v>
      </c>
      <c r="C62" s="41" t="s">
        <v>2778</v>
      </c>
      <c r="D62" s="41" t="s">
        <v>2792</v>
      </c>
      <c r="E62" s="41" t="s">
        <v>500</v>
      </c>
      <c r="F62" s="41" t="s">
        <v>65</v>
      </c>
      <c r="G62" s="41">
        <v>1</v>
      </c>
      <c r="M62" s="41">
        <v>0</v>
      </c>
      <c r="N62" s="41">
        <v>0</v>
      </c>
      <c r="O62" s="41">
        <v>0</v>
      </c>
      <c r="P62" s="41">
        <v>0</v>
      </c>
      <c r="Q62" s="41">
        <v>0</v>
      </c>
      <c r="R62" s="41">
        <v>0</v>
      </c>
      <c r="S62" s="41">
        <v>0</v>
      </c>
      <c r="T62" s="41">
        <v>0</v>
      </c>
      <c r="U62" s="41">
        <v>0</v>
      </c>
      <c r="V62" s="41">
        <v>12</v>
      </c>
      <c r="W62" s="41">
        <v>12</v>
      </c>
    </row>
    <row r="63" spans="1:23" s="42" customFormat="1" hidden="1" x14ac:dyDescent="0.25">
      <c r="A63" s="42" t="s">
        <v>2793</v>
      </c>
      <c r="B63" s="42">
        <v>12120032551</v>
      </c>
      <c r="D63" s="42" t="s">
        <v>2794</v>
      </c>
      <c r="F63" s="42" t="s">
        <v>2795</v>
      </c>
      <c r="G63" s="42">
        <v>1</v>
      </c>
      <c r="H63" s="42" t="s">
        <v>2633</v>
      </c>
      <c r="M63" s="42">
        <v>0</v>
      </c>
      <c r="N63" s="42">
        <v>0</v>
      </c>
      <c r="O63" s="42">
        <v>0</v>
      </c>
      <c r="P63" s="42">
        <v>0</v>
      </c>
      <c r="Q63" s="42">
        <v>0</v>
      </c>
      <c r="R63" s="42">
        <v>0</v>
      </c>
      <c r="S63" s="42">
        <v>0</v>
      </c>
      <c r="T63" s="42">
        <v>0</v>
      </c>
      <c r="U63" s="42">
        <v>-0.6</v>
      </c>
      <c r="V63" s="42">
        <v>0</v>
      </c>
      <c r="W63" s="42">
        <v>-0.6</v>
      </c>
    </row>
    <row r="64" spans="1:23" s="41" customFormat="1" hidden="1" x14ac:dyDescent="0.25">
      <c r="A64" s="41" t="s">
        <v>2796</v>
      </c>
      <c r="B64" s="41">
        <v>12120032551</v>
      </c>
      <c r="C64" s="41" t="s">
        <v>2617</v>
      </c>
      <c r="D64" s="41" t="s">
        <v>2797</v>
      </c>
      <c r="E64" s="41" t="s">
        <v>408</v>
      </c>
      <c r="F64" s="41" t="s">
        <v>2798</v>
      </c>
      <c r="G64" s="41">
        <v>1</v>
      </c>
      <c r="H64" s="41" t="s">
        <v>2620</v>
      </c>
      <c r="I64" s="41" t="s">
        <v>2621</v>
      </c>
      <c r="J64" s="41" t="s">
        <v>2799</v>
      </c>
      <c r="K64" s="41" t="s">
        <v>2683</v>
      </c>
      <c r="L64" s="41" t="s">
        <v>2800</v>
      </c>
      <c r="M64" s="41">
        <v>20.99</v>
      </c>
      <c r="N64" s="41">
        <v>0</v>
      </c>
      <c r="O64" s="41">
        <v>0</v>
      </c>
      <c r="P64" s="41">
        <v>-0.42</v>
      </c>
      <c r="Q64" s="41">
        <v>0</v>
      </c>
      <c r="R64" s="41">
        <v>0</v>
      </c>
      <c r="S64" s="41">
        <v>-3.5</v>
      </c>
      <c r="T64" s="41">
        <v>-3.68</v>
      </c>
      <c r="U64" s="41">
        <v>0</v>
      </c>
      <c r="V64" s="41">
        <v>0</v>
      </c>
      <c r="W64" s="41">
        <v>13.39</v>
      </c>
    </row>
    <row r="65" spans="1:23" s="41" customFormat="1" hidden="1" x14ac:dyDescent="0.25">
      <c r="A65" s="41" t="s">
        <v>2801</v>
      </c>
      <c r="B65" s="41">
        <v>12120032551</v>
      </c>
      <c r="C65" s="41" t="s">
        <v>2617</v>
      </c>
      <c r="D65" s="41" t="s">
        <v>2802</v>
      </c>
      <c r="E65" s="41" t="s">
        <v>392</v>
      </c>
      <c r="F65" s="41" t="s">
        <v>2700</v>
      </c>
      <c r="G65" s="41">
        <v>1</v>
      </c>
      <c r="H65" s="41" t="s">
        <v>2620</v>
      </c>
      <c r="I65" s="41" t="s">
        <v>2621</v>
      </c>
      <c r="J65" s="41" t="s">
        <v>2799</v>
      </c>
      <c r="K65" s="41" t="s">
        <v>2683</v>
      </c>
      <c r="L65" s="41" t="s">
        <v>2800</v>
      </c>
      <c r="M65" s="41">
        <v>20.99</v>
      </c>
      <c r="N65" s="41">
        <v>0</v>
      </c>
      <c r="O65" s="41">
        <v>0</v>
      </c>
      <c r="P65" s="41">
        <v>-0.42</v>
      </c>
      <c r="Q65" s="41">
        <v>0</v>
      </c>
      <c r="R65" s="41">
        <v>0</v>
      </c>
      <c r="S65" s="41">
        <v>-3.5</v>
      </c>
      <c r="T65" s="41">
        <v>-3.68</v>
      </c>
      <c r="U65" s="41">
        <v>0</v>
      </c>
      <c r="V65" s="41">
        <v>0</v>
      </c>
      <c r="W65" s="41">
        <v>13.39</v>
      </c>
    </row>
    <row r="66" spans="1:23" s="42" customFormat="1" hidden="1" x14ac:dyDescent="0.25">
      <c r="A66" s="42" t="s">
        <v>2803</v>
      </c>
      <c r="B66" s="42">
        <v>12120032551</v>
      </c>
      <c r="C66" s="42" t="s">
        <v>2651</v>
      </c>
      <c r="D66" s="42" t="s">
        <v>2804</v>
      </c>
      <c r="F66" s="42" t="s">
        <v>74</v>
      </c>
      <c r="H66" s="42" t="s">
        <v>2633</v>
      </c>
      <c r="M66" s="42">
        <v>0</v>
      </c>
      <c r="N66" s="42">
        <v>0</v>
      </c>
      <c r="O66" s="42">
        <v>0</v>
      </c>
      <c r="P66" s="42">
        <v>0</v>
      </c>
      <c r="Q66" s="42">
        <v>0</v>
      </c>
      <c r="R66" s="42">
        <v>0</v>
      </c>
      <c r="S66" s="42">
        <v>0</v>
      </c>
      <c r="T66" s="42">
        <v>0</v>
      </c>
      <c r="U66" s="42">
        <v>0</v>
      </c>
      <c r="V66" s="42">
        <v>0</v>
      </c>
      <c r="W66" s="42">
        <v>0</v>
      </c>
    </row>
    <row r="67" spans="1:23" s="43" customFormat="1" ht="14.4" hidden="1" x14ac:dyDescent="0.25">
      <c r="A67" s="43" t="s">
        <v>2803</v>
      </c>
      <c r="B67" s="43">
        <v>12120032551</v>
      </c>
      <c r="C67" s="43" t="s">
        <v>2651</v>
      </c>
      <c r="D67" s="43" t="s">
        <v>2804</v>
      </c>
      <c r="F67" s="43" t="s">
        <v>75</v>
      </c>
      <c r="H67" s="43" t="s">
        <v>2633</v>
      </c>
      <c r="M67" s="43">
        <v>0</v>
      </c>
      <c r="N67" s="43">
        <v>0</v>
      </c>
      <c r="O67" s="43">
        <v>0</v>
      </c>
      <c r="P67" s="43">
        <v>0</v>
      </c>
      <c r="Q67" s="43">
        <v>0</v>
      </c>
      <c r="R67" s="43">
        <v>0</v>
      </c>
      <c r="S67" s="43">
        <v>0</v>
      </c>
      <c r="T67" s="43">
        <v>-3.59</v>
      </c>
      <c r="U67" s="43">
        <v>0</v>
      </c>
      <c r="V67" s="43">
        <v>0</v>
      </c>
      <c r="W67" s="43">
        <v>-3.59</v>
      </c>
    </row>
    <row r="68" spans="1:23" s="42" customFormat="1" hidden="1" x14ac:dyDescent="0.25">
      <c r="A68" s="42" t="s">
        <v>2803</v>
      </c>
      <c r="B68" s="42">
        <v>12120032551</v>
      </c>
      <c r="C68" s="42" t="s">
        <v>2651</v>
      </c>
      <c r="D68" s="42" t="s">
        <v>2804</v>
      </c>
      <c r="F68" s="42" t="s">
        <v>76</v>
      </c>
      <c r="H68" s="42" t="s">
        <v>2633</v>
      </c>
      <c r="M68" s="42">
        <v>0</v>
      </c>
      <c r="N68" s="42">
        <v>0</v>
      </c>
      <c r="O68" s="42">
        <v>0</v>
      </c>
      <c r="P68" s="42">
        <v>0</v>
      </c>
      <c r="Q68" s="42">
        <v>0</v>
      </c>
      <c r="R68" s="42">
        <v>0</v>
      </c>
      <c r="S68" s="42">
        <v>0</v>
      </c>
      <c r="T68" s="42">
        <v>0</v>
      </c>
      <c r="U68" s="42">
        <v>0</v>
      </c>
      <c r="V68" s="42">
        <v>0</v>
      </c>
      <c r="W68" s="42">
        <v>0</v>
      </c>
    </row>
    <row r="69" spans="1:23" s="42" customFormat="1" hidden="1" x14ac:dyDescent="0.25">
      <c r="A69" s="42" t="s">
        <v>2805</v>
      </c>
      <c r="B69" s="42">
        <v>12120032551</v>
      </c>
      <c r="C69" s="42" t="s">
        <v>2651</v>
      </c>
      <c r="D69" s="42" t="s">
        <v>2806</v>
      </c>
      <c r="F69" s="42" t="s">
        <v>74</v>
      </c>
      <c r="H69" s="42" t="s">
        <v>2633</v>
      </c>
      <c r="M69" s="42">
        <v>0</v>
      </c>
      <c r="N69" s="42">
        <v>0</v>
      </c>
      <c r="O69" s="42">
        <v>0</v>
      </c>
      <c r="P69" s="42">
        <v>0</v>
      </c>
      <c r="Q69" s="42">
        <v>0</v>
      </c>
      <c r="R69" s="42">
        <v>0</v>
      </c>
      <c r="S69" s="42">
        <v>0</v>
      </c>
      <c r="T69" s="42">
        <v>0</v>
      </c>
      <c r="U69" s="42">
        <v>0</v>
      </c>
      <c r="V69" s="42">
        <v>0</v>
      </c>
      <c r="W69" s="42">
        <v>0</v>
      </c>
    </row>
    <row r="70" spans="1:23" s="43" customFormat="1" ht="14.4" hidden="1" x14ac:dyDescent="0.25">
      <c r="A70" s="43" t="s">
        <v>2805</v>
      </c>
      <c r="B70" s="43">
        <v>12120032551</v>
      </c>
      <c r="C70" s="43" t="s">
        <v>2651</v>
      </c>
      <c r="D70" s="43" t="s">
        <v>2806</v>
      </c>
      <c r="F70" s="43" t="s">
        <v>75</v>
      </c>
      <c r="H70" s="43" t="s">
        <v>2633</v>
      </c>
      <c r="M70" s="43">
        <v>0</v>
      </c>
      <c r="N70" s="43">
        <v>0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>
        <v>-3.59</v>
      </c>
      <c r="U70" s="43">
        <v>0</v>
      </c>
      <c r="V70" s="43">
        <v>0</v>
      </c>
      <c r="W70" s="43">
        <v>-3.59</v>
      </c>
    </row>
    <row r="71" spans="1:23" s="42" customFormat="1" hidden="1" x14ac:dyDescent="0.25">
      <c r="A71" s="42" t="s">
        <v>2805</v>
      </c>
      <c r="B71" s="42">
        <v>12120032551</v>
      </c>
      <c r="C71" s="42" t="s">
        <v>2651</v>
      </c>
      <c r="D71" s="42" t="s">
        <v>2806</v>
      </c>
      <c r="F71" s="42" t="s">
        <v>76</v>
      </c>
      <c r="H71" s="42" t="s">
        <v>2633</v>
      </c>
      <c r="M71" s="42">
        <v>0</v>
      </c>
      <c r="N71" s="42">
        <v>0</v>
      </c>
      <c r="O71" s="42">
        <v>0</v>
      </c>
      <c r="P71" s="42">
        <v>0</v>
      </c>
      <c r="Q71" s="42">
        <v>0</v>
      </c>
      <c r="R71" s="42">
        <v>0</v>
      </c>
      <c r="S71" s="42">
        <v>0</v>
      </c>
      <c r="T71" s="42">
        <v>0</v>
      </c>
      <c r="U71" s="42">
        <v>0</v>
      </c>
      <c r="V71" s="42">
        <v>0</v>
      </c>
      <c r="W71" s="42">
        <v>0</v>
      </c>
    </row>
    <row r="72" spans="1:23" s="42" customFormat="1" hidden="1" x14ac:dyDescent="0.25">
      <c r="A72" s="42" t="s">
        <v>2807</v>
      </c>
      <c r="B72" s="42">
        <v>12120032551</v>
      </c>
      <c r="C72" s="42" t="s">
        <v>2651</v>
      </c>
      <c r="D72" s="42" t="s">
        <v>2808</v>
      </c>
      <c r="F72" s="42" t="s">
        <v>74</v>
      </c>
      <c r="H72" s="42" t="s">
        <v>2633</v>
      </c>
      <c r="M72" s="42">
        <v>0</v>
      </c>
      <c r="N72" s="42">
        <v>0</v>
      </c>
      <c r="O72" s="42">
        <v>0</v>
      </c>
      <c r="P72" s="42">
        <v>0</v>
      </c>
      <c r="Q72" s="42">
        <v>0</v>
      </c>
      <c r="R72" s="42">
        <v>0</v>
      </c>
      <c r="S72" s="42">
        <v>0</v>
      </c>
      <c r="T72" s="42">
        <v>0</v>
      </c>
      <c r="U72" s="42">
        <v>0</v>
      </c>
      <c r="V72" s="42">
        <v>0</v>
      </c>
      <c r="W72" s="42">
        <v>0</v>
      </c>
    </row>
    <row r="73" spans="1:23" s="43" customFormat="1" ht="14.4" hidden="1" x14ac:dyDescent="0.25">
      <c r="A73" s="43" t="s">
        <v>2807</v>
      </c>
      <c r="B73" s="43">
        <v>12120032551</v>
      </c>
      <c r="C73" s="43" t="s">
        <v>2651</v>
      </c>
      <c r="D73" s="43" t="s">
        <v>2808</v>
      </c>
      <c r="F73" s="43" t="s">
        <v>75</v>
      </c>
      <c r="H73" s="43" t="s">
        <v>2633</v>
      </c>
      <c r="M73" s="43">
        <v>0</v>
      </c>
      <c r="N73" s="43">
        <v>0</v>
      </c>
      <c r="O73" s="43">
        <v>0</v>
      </c>
      <c r="P73" s="43">
        <v>0</v>
      </c>
      <c r="Q73" s="43">
        <v>0</v>
      </c>
      <c r="R73" s="43">
        <v>0</v>
      </c>
      <c r="S73" s="43">
        <v>0</v>
      </c>
      <c r="T73" s="43">
        <v>-5.16</v>
      </c>
      <c r="U73" s="43">
        <v>0</v>
      </c>
      <c r="V73" s="43">
        <v>0</v>
      </c>
      <c r="W73" s="43">
        <v>-5.16</v>
      </c>
    </row>
    <row r="74" spans="1:23" s="42" customFormat="1" hidden="1" x14ac:dyDescent="0.25">
      <c r="A74" s="42" t="s">
        <v>2807</v>
      </c>
      <c r="B74" s="42">
        <v>12120032551</v>
      </c>
      <c r="C74" s="42" t="s">
        <v>2651</v>
      </c>
      <c r="D74" s="42" t="s">
        <v>2808</v>
      </c>
      <c r="F74" s="42" t="s">
        <v>76</v>
      </c>
      <c r="H74" s="42" t="s">
        <v>2633</v>
      </c>
      <c r="M74" s="42">
        <v>0</v>
      </c>
      <c r="N74" s="42">
        <v>0</v>
      </c>
      <c r="O74" s="42">
        <v>0</v>
      </c>
      <c r="P74" s="42">
        <v>0</v>
      </c>
      <c r="Q74" s="42">
        <v>0</v>
      </c>
      <c r="R74" s="42">
        <v>0</v>
      </c>
      <c r="S74" s="42">
        <v>0</v>
      </c>
      <c r="T74" s="42">
        <v>0</v>
      </c>
      <c r="U74" s="42">
        <v>0</v>
      </c>
      <c r="V74" s="42">
        <v>0</v>
      </c>
      <c r="W74" s="42">
        <v>0</v>
      </c>
    </row>
    <row r="75" spans="1:23" s="42" customFormat="1" hidden="1" x14ac:dyDescent="0.25">
      <c r="A75" s="42" t="s">
        <v>2809</v>
      </c>
      <c r="B75" s="42">
        <v>12120032551</v>
      </c>
      <c r="C75" s="42" t="s">
        <v>2651</v>
      </c>
      <c r="D75" s="42" t="s">
        <v>2810</v>
      </c>
      <c r="F75" s="42" t="s">
        <v>74</v>
      </c>
      <c r="H75" s="42" t="s">
        <v>2633</v>
      </c>
      <c r="M75" s="42">
        <v>0</v>
      </c>
      <c r="N75" s="42">
        <v>0</v>
      </c>
      <c r="O75" s="42">
        <v>0</v>
      </c>
      <c r="P75" s="42">
        <v>0</v>
      </c>
      <c r="Q75" s="42">
        <v>0</v>
      </c>
      <c r="R75" s="42">
        <v>0</v>
      </c>
      <c r="S75" s="42">
        <v>0</v>
      </c>
      <c r="T75" s="42">
        <v>0</v>
      </c>
      <c r="U75" s="42">
        <v>0</v>
      </c>
      <c r="V75" s="42">
        <v>0</v>
      </c>
      <c r="W75" s="42">
        <v>0</v>
      </c>
    </row>
    <row r="76" spans="1:23" s="43" customFormat="1" ht="14.4" hidden="1" x14ac:dyDescent="0.25">
      <c r="A76" s="43" t="s">
        <v>2809</v>
      </c>
      <c r="B76" s="43">
        <v>12120032551</v>
      </c>
      <c r="C76" s="43" t="s">
        <v>2651</v>
      </c>
      <c r="D76" s="43" t="s">
        <v>2810</v>
      </c>
      <c r="F76" s="43" t="s">
        <v>75</v>
      </c>
      <c r="H76" s="43" t="s">
        <v>2633</v>
      </c>
      <c r="M76" s="43">
        <v>0</v>
      </c>
      <c r="N76" s="43">
        <v>0</v>
      </c>
      <c r="O76" s="43">
        <v>0</v>
      </c>
      <c r="P76" s="43">
        <v>0</v>
      </c>
      <c r="Q76" s="43">
        <v>0</v>
      </c>
      <c r="R76" s="43">
        <v>0</v>
      </c>
      <c r="S76" s="43">
        <v>0</v>
      </c>
      <c r="T76" s="43">
        <v>-3.59</v>
      </c>
      <c r="U76" s="43">
        <v>0</v>
      </c>
      <c r="V76" s="43">
        <v>0</v>
      </c>
      <c r="W76" s="43">
        <v>-3.59</v>
      </c>
    </row>
    <row r="77" spans="1:23" s="42" customFormat="1" hidden="1" x14ac:dyDescent="0.25">
      <c r="A77" s="42" t="s">
        <v>2809</v>
      </c>
      <c r="B77" s="42">
        <v>12120032551</v>
      </c>
      <c r="C77" s="42" t="s">
        <v>2651</v>
      </c>
      <c r="D77" s="42" t="s">
        <v>2810</v>
      </c>
      <c r="F77" s="42" t="s">
        <v>76</v>
      </c>
      <c r="H77" s="42" t="s">
        <v>2633</v>
      </c>
      <c r="M77" s="42">
        <v>0</v>
      </c>
      <c r="N77" s="42">
        <v>0</v>
      </c>
      <c r="O77" s="42">
        <v>0</v>
      </c>
      <c r="P77" s="42">
        <v>0</v>
      </c>
      <c r="Q77" s="42">
        <v>0</v>
      </c>
      <c r="R77" s="42">
        <v>0</v>
      </c>
      <c r="S77" s="42">
        <v>0</v>
      </c>
      <c r="T77" s="42">
        <v>0</v>
      </c>
      <c r="U77" s="42">
        <v>0</v>
      </c>
      <c r="V77" s="42">
        <v>0</v>
      </c>
      <c r="W77" s="42">
        <v>0</v>
      </c>
    </row>
    <row r="78" spans="1:23" s="41" customFormat="1" hidden="1" x14ac:dyDescent="0.25">
      <c r="A78" s="41" t="s">
        <v>2811</v>
      </c>
      <c r="B78" s="41">
        <v>12120032551</v>
      </c>
      <c r="C78" s="41" t="s">
        <v>2617</v>
      </c>
      <c r="D78" s="41" t="s">
        <v>2812</v>
      </c>
      <c r="E78" s="41" t="s">
        <v>1398</v>
      </c>
      <c r="F78" s="41" t="s">
        <v>2813</v>
      </c>
      <c r="G78" s="41">
        <v>1</v>
      </c>
      <c r="H78" s="41" t="s">
        <v>2620</v>
      </c>
      <c r="I78" s="41" t="s">
        <v>2621</v>
      </c>
      <c r="J78" s="41" t="s">
        <v>2814</v>
      </c>
      <c r="K78" s="41" t="s">
        <v>2719</v>
      </c>
      <c r="L78" s="41" t="s">
        <v>2815</v>
      </c>
      <c r="M78" s="41">
        <v>25.99</v>
      </c>
      <c r="N78" s="41">
        <v>0</v>
      </c>
      <c r="O78" s="41">
        <v>0</v>
      </c>
      <c r="P78" s="41">
        <v>-1.3</v>
      </c>
      <c r="Q78" s="41">
        <v>0</v>
      </c>
      <c r="R78" s="41">
        <v>0</v>
      </c>
      <c r="S78" s="41">
        <v>-4.2</v>
      </c>
      <c r="T78" s="41">
        <v>-5.16</v>
      </c>
      <c r="U78" s="41">
        <v>0</v>
      </c>
      <c r="V78" s="41">
        <v>0</v>
      </c>
      <c r="W78" s="41">
        <v>15.33</v>
      </c>
    </row>
    <row r="79" spans="1:23" s="41" customFormat="1" hidden="1" x14ac:dyDescent="0.25">
      <c r="A79" s="41" t="s">
        <v>2816</v>
      </c>
      <c r="B79" s="41">
        <v>12120032551</v>
      </c>
      <c r="C79" s="41" t="s">
        <v>2617</v>
      </c>
      <c r="D79" s="41" t="s">
        <v>2817</v>
      </c>
      <c r="E79" s="41" t="s">
        <v>2268</v>
      </c>
      <c r="F79" s="41" t="s">
        <v>2818</v>
      </c>
      <c r="G79" s="41">
        <v>1</v>
      </c>
      <c r="H79" s="41" t="s">
        <v>2620</v>
      </c>
      <c r="I79" s="41" t="s">
        <v>2621</v>
      </c>
      <c r="J79" s="41" t="s">
        <v>2819</v>
      </c>
      <c r="K79" s="41" t="s">
        <v>2820</v>
      </c>
      <c r="L79" s="41">
        <v>21014</v>
      </c>
      <c r="M79" s="41">
        <v>9.99</v>
      </c>
      <c r="N79" s="41">
        <v>0</v>
      </c>
      <c r="O79" s="41">
        <v>0</v>
      </c>
      <c r="P79" s="41">
        <v>0</v>
      </c>
      <c r="Q79" s="41">
        <v>0</v>
      </c>
      <c r="R79" s="41">
        <v>0</v>
      </c>
      <c r="S79" s="41">
        <v>-1.7</v>
      </c>
      <c r="T79" s="41">
        <v>-3.59</v>
      </c>
      <c r="U79" s="41">
        <v>0</v>
      </c>
      <c r="V79" s="41">
        <v>0</v>
      </c>
      <c r="W79" s="41">
        <v>4.7</v>
      </c>
    </row>
    <row r="80" spans="1:23" s="41" customFormat="1" hidden="1" x14ac:dyDescent="0.25">
      <c r="A80" s="41" t="s">
        <v>2821</v>
      </c>
      <c r="B80" s="41">
        <v>12120032551</v>
      </c>
      <c r="C80" s="41" t="s">
        <v>2727</v>
      </c>
      <c r="D80" s="41" t="s">
        <v>2822</v>
      </c>
      <c r="E80" s="41" t="s">
        <v>1358</v>
      </c>
      <c r="F80" s="41" t="s">
        <v>2823</v>
      </c>
      <c r="G80" s="41">
        <v>1</v>
      </c>
      <c r="H80" s="41" t="s">
        <v>2620</v>
      </c>
      <c r="I80" s="41" t="s">
        <v>2621</v>
      </c>
      <c r="J80" s="41" t="s">
        <v>2824</v>
      </c>
      <c r="K80" s="41" t="s">
        <v>2719</v>
      </c>
      <c r="L80" s="41" t="s">
        <v>2825</v>
      </c>
      <c r="M80" s="41">
        <v>-22.99</v>
      </c>
      <c r="N80" s="41">
        <v>0</v>
      </c>
      <c r="O80" s="41">
        <v>0</v>
      </c>
      <c r="P80" s="41">
        <v>0</v>
      </c>
      <c r="Q80" s="41">
        <v>0</v>
      </c>
      <c r="R80" s="41">
        <v>0</v>
      </c>
      <c r="S80" s="41">
        <v>3.13</v>
      </c>
      <c r="T80" s="41">
        <v>0</v>
      </c>
      <c r="U80" s="41">
        <v>0</v>
      </c>
      <c r="V80" s="41">
        <v>0</v>
      </c>
      <c r="W80" s="41">
        <v>-19.86</v>
      </c>
    </row>
    <row r="81" spans="1:23" s="41" customFormat="1" hidden="1" x14ac:dyDescent="0.25">
      <c r="A81" s="41" t="s">
        <v>2826</v>
      </c>
      <c r="B81" s="41">
        <v>12120032551</v>
      </c>
      <c r="C81" s="41" t="s">
        <v>2617</v>
      </c>
      <c r="D81" s="41" t="s">
        <v>2827</v>
      </c>
      <c r="E81" s="41" t="s">
        <v>1370</v>
      </c>
      <c r="F81" s="41" t="s">
        <v>2828</v>
      </c>
      <c r="G81" s="41">
        <v>1</v>
      </c>
      <c r="H81" s="41" t="s">
        <v>2620</v>
      </c>
      <c r="I81" s="41" t="s">
        <v>2621</v>
      </c>
      <c r="J81" s="41" t="s">
        <v>2829</v>
      </c>
      <c r="K81" s="41" t="s">
        <v>2830</v>
      </c>
      <c r="L81" s="41" t="s">
        <v>2831</v>
      </c>
      <c r="M81" s="41">
        <v>22.99</v>
      </c>
      <c r="N81" s="41">
        <v>0</v>
      </c>
      <c r="O81" s="41">
        <v>0</v>
      </c>
      <c r="P81" s="41">
        <v>0</v>
      </c>
      <c r="Q81" s="41">
        <v>0</v>
      </c>
      <c r="R81" s="41">
        <v>0</v>
      </c>
      <c r="S81" s="41">
        <v>-3.91</v>
      </c>
      <c r="T81" s="41">
        <v>-5.16</v>
      </c>
      <c r="U81" s="41">
        <v>0</v>
      </c>
      <c r="V81" s="41">
        <v>0</v>
      </c>
      <c r="W81" s="41">
        <v>13.92</v>
      </c>
    </row>
    <row r="82" spans="1:23" s="41" customFormat="1" hidden="1" x14ac:dyDescent="0.25">
      <c r="A82" s="41" t="s">
        <v>2832</v>
      </c>
      <c r="B82" s="41">
        <v>12120032551</v>
      </c>
      <c r="C82" s="41" t="s">
        <v>2617</v>
      </c>
      <c r="D82" s="41" t="s">
        <v>2833</v>
      </c>
      <c r="E82" s="41" t="s">
        <v>1126</v>
      </c>
      <c r="F82" s="41" t="s">
        <v>2834</v>
      </c>
      <c r="G82" s="41">
        <v>1</v>
      </c>
      <c r="H82" s="41" t="s">
        <v>2620</v>
      </c>
      <c r="I82" s="41" t="s">
        <v>2621</v>
      </c>
      <c r="J82" s="41" t="s">
        <v>2835</v>
      </c>
      <c r="K82" s="41" t="s">
        <v>2836</v>
      </c>
      <c r="L82" s="41" t="s">
        <v>2837</v>
      </c>
      <c r="M82" s="41">
        <v>17.09</v>
      </c>
      <c r="N82" s="41">
        <v>0</v>
      </c>
      <c r="O82" s="41">
        <v>0</v>
      </c>
      <c r="P82" s="41">
        <v>-0.78</v>
      </c>
      <c r="Q82" s="41">
        <v>0</v>
      </c>
      <c r="R82" s="41">
        <v>0</v>
      </c>
      <c r="S82" s="41">
        <v>-2.77</v>
      </c>
      <c r="T82" s="41">
        <v>-5.66</v>
      </c>
      <c r="U82" s="41">
        <v>0</v>
      </c>
      <c r="V82" s="41">
        <v>0</v>
      </c>
      <c r="W82" s="41">
        <v>7.88</v>
      </c>
    </row>
    <row r="83" spans="1:23" s="41" customFormat="1" hidden="1" x14ac:dyDescent="0.25">
      <c r="A83" s="41" t="s">
        <v>2832</v>
      </c>
      <c r="B83" s="41">
        <v>12120032551</v>
      </c>
      <c r="C83" s="41" t="s">
        <v>2617</v>
      </c>
      <c r="D83" s="41" t="s">
        <v>2833</v>
      </c>
      <c r="E83" s="41" t="s">
        <v>1118</v>
      </c>
      <c r="F83" s="41" t="s">
        <v>2838</v>
      </c>
      <c r="G83" s="41">
        <v>1</v>
      </c>
      <c r="H83" s="41" t="s">
        <v>2620</v>
      </c>
      <c r="I83" s="41" t="s">
        <v>2621</v>
      </c>
      <c r="J83" s="41" t="s">
        <v>2835</v>
      </c>
      <c r="K83" s="41" t="s">
        <v>2836</v>
      </c>
      <c r="L83" s="41" t="s">
        <v>2837</v>
      </c>
      <c r="M83" s="41">
        <v>17.09</v>
      </c>
      <c r="N83" s="41">
        <v>0</v>
      </c>
      <c r="O83" s="41">
        <v>0</v>
      </c>
      <c r="P83" s="41">
        <v>-0.75</v>
      </c>
      <c r="Q83" s="41">
        <v>0</v>
      </c>
      <c r="R83" s="41">
        <v>0</v>
      </c>
      <c r="S83" s="41">
        <v>-2.78</v>
      </c>
      <c r="T83" s="41">
        <v>-5.66</v>
      </c>
      <c r="U83" s="41">
        <v>0</v>
      </c>
      <c r="V83" s="41">
        <v>0</v>
      </c>
      <c r="W83" s="41">
        <v>7.9</v>
      </c>
    </row>
    <row r="84" spans="1:23" s="41" customFormat="1" hidden="1" x14ac:dyDescent="0.25">
      <c r="A84" s="41" t="s">
        <v>2839</v>
      </c>
      <c r="B84" s="41">
        <v>12120032551</v>
      </c>
      <c r="C84" s="41" t="s">
        <v>2617</v>
      </c>
      <c r="D84" s="41" t="s">
        <v>2840</v>
      </c>
      <c r="E84" s="41" t="s">
        <v>2174</v>
      </c>
      <c r="F84" s="41" t="s">
        <v>2660</v>
      </c>
      <c r="G84" s="41">
        <v>1</v>
      </c>
      <c r="H84" s="41" t="s">
        <v>2620</v>
      </c>
      <c r="I84" s="41" t="s">
        <v>2621</v>
      </c>
      <c r="J84" s="41" t="s">
        <v>2841</v>
      </c>
      <c r="K84" s="41" t="s">
        <v>2842</v>
      </c>
      <c r="L84" s="41" t="s">
        <v>2843</v>
      </c>
      <c r="M84" s="41">
        <v>22.99</v>
      </c>
      <c r="N84" s="41">
        <v>0</v>
      </c>
      <c r="O84" s="41">
        <v>0</v>
      </c>
      <c r="P84" s="41">
        <v>0</v>
      </c>
      <c r="Q84" s="41">
        <v>1.46</v>
      </c>
      <c r="R84" s="41">
        <v>-1.46</v>
      </c>
      <c r="S84" s="41">
        <v>-3.91</v>
      </c>
      <c r="T84" s="41">
        <v>-3.68</v>
      </c>
      <c r="U84" s="41">
        <v>0</v>
      </c>
      <c r="V84" s="41">
        <v>0</v>
      </c>
      <c r="W84" s="41">
        <v>15.4</v>
      </c>
    </row>
    <row r="85" spans="1:23" s="41" customFormat="1" hidden="1" x14ac:dyDescent="0.25">
      <c r="A85" s="41" t="s">
        <v>2844</v>
      </c>
      <c r="B85" s="41">
        <v>12161017971</v>
      </c>
      <c r="C85" s="41" t="s">
        <v>2727</v>
      </c>
      <c r="D85" s="41" t="s">
        <v>2746</v>
      </c>
      <c r="E85" s="41" t="s">
        <v>1366</v>
      </c>
      <c r="F85" s="41" t="s">
        <v>2711</v>
      </c>
      <c r="G85" s="41">
        <v>1</v>
      </c>
      <c r="H85" s="41" t="s">
        <v>2620</v>
      </c>
      <c r="I85" s="41" t="s">
        <v>2621</v>
      </c>
      <c r="J85" s="41" t="s">
        <v>2747</v>
      </c>
      <c r="K85" s="41" t="s">
        <v>2623</v>
      </c>
      <c r="L85" s="41" t="s">
        <v>2748</v>
      </c>
      <c r="M85" s="41">
        <v>-22.99</v>
      </c>
      <c r="N85" s="41">
        <v>0</v>
      </c>
      <c r="O85" s="41">
        <v>0</v>
      </c>
      <c r="P85" s="41">
        <v>0</v>
      </c>
      <c r="Q85" s="41">
        <v>0</v>
      </c>
      <c r="R85" s="41">
        <v>0</v>
      </c>
      <c r="S85" s="41">
        <v>3.13</v>
      </c>
      <c r="T85" s="41">
        <v>0</v>
      </c>
      <c r="U85" s="41">
        <v>0</v>
      </c>
      <c r="V85" s="41">
        <v>0</v>
      </c>
      <c r="W85" s="41">
        <v>-19.86</v>
      </c>
    </row>
    <row r="86" spans="1:23" s="41" customFormat="1" hidden="1" x14ac:dyDescent="0.25">
      <c r="A86" s="41" t="s">
        <v>2845</v>
      </c>
      <c r="B86" s="41">
        <v>12161017971</v>
      </c>
      <c r="C86" s="41" t="s">
        <v>2727</v>
      </c>
      <c r="D86" s="41" t="s">
        <v>2728</v>
      </c>
      <c r="E86" s="41" t="s">
        <v>1440</v>
      </c>
      <c r="F86" s="41" t="s">
        <v>2846</v>
      </c>
      <c r="G86" s="41">
        <v>1</v>
      </c>
      <c r="H86" s="41" t="s">
        <v>2620</v>
      </c>
      <c r="I86" s="41" t="s">
        <v>2621</v>
      </c>
      <c r="J86" s="41" t="s">
        <v>2730</v>
      </c>
      <c r="K86" s="41" t="s">
        <v>2648</v>
      </c>
      <c r="L86" s="41" t="s">
        <v>2731</v>
      </c>
      <c r="M86" s="41">
        <v>-25.99</v>
      </c>
      <c r="N86" s="41">
        <v>0</v>
      </c>
      <c r="O86" s="41">
        <v>0</v>
      </c>
      <c r="P86" s="41">
        <v>0.52</v>
      </c>
      <c r="Q86" s="41">
        <v>0</v>
      </c>
      <c r="R86" s="41">
        <v>0</v>
      </c>
      <c r="S86" s="41">
        <v>3.46</v>
      </c>
      <c r="T86" s="41">
        <v>0</v>
      </c>
      <c r="U86" s="41">
        <v>0</v>
      </c>
      <c r="V86" s="41">
        <v>0</v>
      </c>
      <c r="W86" s="41">
        <v>-22.01</v>
      </c>
    </row>
    <row r="87" spans="1:23" s="41" customFormat="1" hidden="1" x14ac:dyDescent="0.25">
      <c r="A87" s="41" t="s">
        <v>2847</v>
      </c>
      <c r="B87" s="41">
        <v>12161017971</v>
      </c>
      <c r="C87" s="41" t="s">
        <v>2727</v>
      </c>
      <c r="D87" s="41" t="s">
        <v>2848</v>
      </c>
      <c r="E87" s="41" t="s">
        <v>944</v>
      </c>
      <c r="F87" s="41" t="s">
        <v>2849</v>
      </c>
      <c r="G87" s="41">
        <v>1</v>
      </c>
      <c r="H87" s="41" t="s">
        <v>2620</v>
      </c>
      <c r="I87" s="41" t="s">
        <v>2621</v>
      </c>
      <c r="J87" s="41" t="s">
        <v>2850</v>
      </c>
      <c r="K87" s="41" t="s">
        <v>2851</v>
      </c>
      <c r="L87" s="41" t="s">
        <v>2852</v>
      </c>
      <c r="M87" s="41">
        <v>-17.989999999999998</v>
      </c>
      <c r="N87" s="41">
        <v>0</v>
      </c>
      <c r="O87" s="41">
        <v>0</v>
      </c>
      <c r="P87" s="41">
        <v>0.36</v>
      </c>
      <c r="Q87" s="41">
        <v>0</v>
      </c>
      <c r="R87" s="41">
        <v>0</v>
      </c>
      <c r="S87" s="41">
        <v>2.4</v>
      </c>
      <c r="T87" s="41">
        <v>0</v>
      </c>
      <c r="U87" s="41">
        <v>0</v>
      </c>
      <c r="V87" s="41">
        <v>0</v>
      </c>
      <c r="W87" s="41">
        <v>-15.23</v>
      </c>
    </row>
    <row r="88" spans="1:23" s="41" customFormat="1" hidden="1" x14ac:dyDescent="0.25">
      <c r="A88" s="41" t="s">
        <v>2853</v>
      </c>
      <c r="B88" s="41">
        <v>12161017971</v>
      </c>
      <c r="C88" s="41" t="s">
        <v>2617</v>
      </c>
      <c r="D88" s="41" t="s">
        <v>2854</v>
      </c>
      <c r="E88" s="41" t="s">
        <v>892</v>
      </c>
      <c r="F88" s="41" t="s">
        <v>2855</v>
      </c>
      <c r="G88" s="41">
        <v>1</v>
      </c>
      <c r="H88" s="41" t="s">
        <v>2620</v>
      </c>
      <c r="I88" s="41" t="s">
        <v>2621</v>
      </c>
      <c r="J88" s="41" t="s">
        <v>2856</v>
      </c>
      <c r="K88" s="41" t="s">
        <v>2702</v>
      </c>
      <c r="L88" s="41" t="s">
        <v>2857</v>
      </c>
      <c r="M88" s="41">
        <v>10.99</v>
      </c>
      <c r="N88" s="41">
        <v>0</v>
      </c>
      <c r="O88" s="41">
        <v>0</v>
      </c>
      <c r="P88" s="41">
        <v>0</v>
      </c>
      <c r="Q88" s="41">
        <v>0</v>
      </c>
      <c r="R88" s="41">
        <v>0</v>
      </c>
      <c r="S88" s="41">
        <v>-1.87</v>
      </c>
      <c r="T88" s="41">
        <v>-3.68</v>
      </c>
      <c r="U88" s="41">
        <v>0</v>
      </c>
      <c r="V88" s="41">
        <v>0</v>
      </c>
      <c r="W88" s="41">
        <v>5.44</v>
      </c>
    </row>
    <row r="89" spans="1:23" s="41" customFormat="1" hidden="1" x14ac:dyDescent="0.25">
      <c r="A89" s="41" t="s">
        <v>2858</v>
      </c>
      <c r="B89" s="41">
        <v>12161017971</v>
      </c>
      <c r="C89" s="41" t="s">
        <v>2727</v>
      </c>
      <c r="D89" s="41" t="s">
        <v>2848</v>
      </c>
      <c r="E89" s="41" t="s">
        <v>922</v>
      </c>
      <c r="F89" s="41" t="s">
        <v>2859</v>
      </c>
      <c r="G89" s="41">
        <v>1</v>
      </c>
      <c r="H89" s="41" t="s">
        <v>2620</v>
      </c>
      <c r="I89" s="41" t="s">
        <v>2621</v>
      </c>
      <c r="J89" s="41" t="s">
        <v>2850</v>
      </c>
      <c r="K89" s="41" t="s">
        <v>2851</v>
      </c>
      <c r="L89" s="41" t="s">
        <v>2852</v>
      </c>
      <c r="M89" s="41">
        <v>-17.989999999999998</v>
      </c>
      <c r="N89" s="41">
        <v>0</v>
      </c>
      <c r="O89" s="41">
        <v>0</v>
      </c>
      <c r="P89" s="41">
        <v>0.36</v>
      </c>
      <c r="Q89" s="41">
        <v>0</v>
      </c>
      <c r="R89" s="41">
        <v>0</v>
      </c>
      <c r="S89" s="41">
        <v>2.4</v>
      </c>
      <c r="T89" s="41">
        <v>0</v>
      </c>
      <c r="U89" s="41">
        <v>0</v>
      </c>
      <c r="V89" s="41">
        <v>0</v>
      </c>
      <c r="W89" s="41">
        <v>-15.23</v>
      </c>
    </row>
    <row r="90" spans="1:23" s="41" customFormat="1" hidden="1" x14ac:dyDescent="0.25">
      <c r="A90" s="41" t="s">
        <v>2860</v>
      </c>
      <c r="B90" s="41">
        <v>12161017971</v>
      </c>
      <c r="C90" s="41" t="s">
        <v>2617</v>
      </c>
      <c r="D90" s="41" t="s">
        <v>2861</v>
      </c>
      <c r="E90" s="41" t="s">
        <v>1394</v>
      </c>
      <c r="F90" s="41" t="s">
        <v>2862</v>
      </c>
      <c r="G90" s="41">
        <v>1</v>
      </c>
      <c r="H90" s="41" t="s">
        <v>2620</v>
      </c>
      <c r="I90" s="41" t="s">
        <v>2621</v>
      </c>
      <c r="J90" s="41" t="s">
        <v>2863</v>
      </c>
      <c r="K90" s="41" t="s">
        <v>2678</v>
      </c>
      <c r="L90" s="41">
        <v>45248</v>
      </c>
      <c r="M90" s="41">
        <v>22.99</v>
      </c>
      <c r="N90" s="41">
        <v>0</v>
      </c>
      <c r="O90" s="41">
        <v>0</v>
      </c>
      <c r="P90" s="41">
        <v>0</v>
      </c>
      <c r="Q90" s="41">
        <v>1.61</v>
      </c>
      <c r="R90" s="41">
        <v>-1.61</v>
      </c>
      <c r="S90" s="41">
        <v>-3.91</v>
      </c>
      <c r="T90" s="41">
        <v>-5.16</v>
      </c>
      <c r="U90" s="41">
        <v>0</v>
      </c>
      <c r="V90" s="41">
        <v>0</v>
      </c>
      <c r="W90" s="41">
        <v>13.92</v>
      </c>
    </row>
    <row r="91" spans="1:23" s="42" customFormat="1" hidden="1" x14ac:dyDescent="0.25">
      <c r="A91" s="42" t="s">
        <v>2864</v>
      </c>
      <c r="B91" s="42">
        <v>12161017971</v>
      </c>
      <c r="C91" s="42" t="s">
        <v>2651</v>
      </c>
      <c r="D91" s="42" t="s">
        <v>2865</v>
      </c>
      <c r="F91" s="42" t="s">
        <v>74</v>
      </c>
      <c r="H91" s="42" t="s">
        <v>2633</v>
      </c>
      <c r="M91" s="42">
        <v>0</v>
      </c>
      <c r="N91" s="42">
        <v>0</v>
      </c>
      <c r="O91" s="42">
        <v>0</v>
      </c>
      <c r="P91" s="42">
        <v>0</v>
      </c>
      <c r="Q91" s="42">
        <v>0</v>
      </c>
      <c r="R91" s="42">
        <v>0</v>
      </c>
      <c r="S91" s="42">
        <v>0</v>
      </c>
      <c r="T91" s="42">
        <v>0</v>
      </c>
      <c r="U91" s="42">
        <v>0</v>
      </c>
      <c r="V91" s="42">
        <v>0</v>
      </c>
      <c r="W91" s="42">
        <v>0</v>
      </c>
    </row>
    <row r="92" spans="1:23" s="43" customFormat="1" ht="14.4" hidden="1" x14ac:dyDescent="0.25">
      <c r="A92" s="43" t="s">
        <v>2864</v>
      </c>
      <c r="B92" s="43">
        <v>12161017971</v>
      </c>
      <c r="C92" s="43" t="s">
        <v>2651</v>
      </c>
      <c r="D92" s="43" t="s">
        <v>2865</v>
      </c>
      <c r="F92" s="43" t="s">
        <v>75</v>
      </c>
      <c r="H92" s="43" t="s">
        <v>2633</v>
      </c>
      <c r="M92" s="43">
        <v>0</v>
      </c>
      <c r="N92" s="43">
        <v>0</v>
      </c>
      <c r="O92" s="43">
        <v>0</v>
      </c>
      <c r="P92" s="43">
        <v>0</v>
      </c>
      <c r="Q92" s="43">
        <v>0</v>
      </c>
      <c r="R92" s="43">
        <v>0</v>
      </c>
      <c r="S92" s="43">
        <v>0</v>
      </c>
      <c r="T92" s="43">
        <v>-5.16</v>
      </c>
      <c r="U92" s="43">
        <v>0</v>
      </c>
      <c r="V92" s="43">
        <v>0</v>
      </c>
      <c r="W92" s="43">
        <v>-5.16</v>
      </c>
    </row>
    <row r="93" spans="1:23" s="42" customFormat="1" hidden="1" x14ac:dyDescent="0.25">
      <c r="A93" s="42" t="s">
        <v>2864</v>
      </c>
      <c r="B93" s="42">
        <v>12161017971</v>
      </c>
      <c r="C93" s="42" t="s">
        <v>2651</v>
      </c>
      <c r="D93" s="42" t="s">
        <v>2865</v>
      </c>
      <c r="F93" s="42" t="s">
        <v>76</v>
      </c>
      <c r="H93" s="42" t="s">
        <v>2633</v>
      </c>
      <c r="M93" s="42">
        <v>0</v>
      </c>
      <c r="N93" s="42">
        <v>0</v>
      </c>
      <c r="O93" s="42">
        <v>0</v>
      </c>
      <c r="P93" s="42">
        <v>0</v>
      </c>
      <c r="Q93" s="42">
        <v>0</v>
      </c>
      <c r="R93" s="42">
        <v>0</v>
      </c>
      <c r="S93" s="42">
        <v>0</v>
      </c>
      <c r="T93" s="42">
        <v>0</v>
      </c>
      <c r="U93" s="42">
        <v>0</v>
      </c>
      <c r="V93" s="42">
        <v>0</v>
      </c>
      <c r="W93" s="42">
        <v>0</v>
      </c>
    </row>
    <row r="94" spans="1:23" s="42" customFormat="1" hidden="1" x14ac:dyDescent="0.25">
      <c r="A94" s="42" t="s">
        <v>2866</v>
      </c>
      <c r="B94" s="42">
        <v>12161017971</v>
      </c>
      <c r="D94" s="42" t="s">
        <v>2867</v>
      </c>
      <c r="F94" s="42" t="s">
        <v>2868</v>
      </c>
      <c r="H94" s="42" t="s">
        <v>2633</v>
      </c>
      <c r="M94" s="42">
        <v>0</v>
      </c>
      <c r="N94" s="42">
        <v>0</v>
      </c>
      <c r="O94" s="42">
        <v>0</v>
      </c>
      <c r="P94" s="42">
        <v>0</v>
      </c>
      <c r="Q94" s="42">
        <v>0</v>
      </c>
      <c r="R94" s="42">
        <v>0</v>
      </c>
      <c r="S94" s="42">
        <v>0</v>
      </c>
      <c r="T94" s="42">
        <v>0</v>
      </c>
      <c r="U94" s="42">
        <v>-60</v>
      </c>
      <c r="V94" s="42">
        <v>0</v>
      </c>
      <c r="W94" s="42">
        <v>-60</v>
      </c>
    </row>
    <row r="95" spans="1:23" s="42" customFormat="1" hidden="1" x14ac:dyDescent="0.25">
      <c r="A95" s="42" t="s">
        <v>2869</v>
      </c>
      <c r="B95" s="42">
        <v>12161017971</v>
      </c>
      <c r="C95" s="42" t="s">
        <v>2651</v>
      </c>
      <c r="D95" s="42" t="s">
        <v>2870</v>
      </c>
      <c r="F95" s="42" t="s">
        <v>74</v>
      </c>
      <c r="H95" s="42" t="s">
        <v>2633</v>
      </c>
      <c r="M95" s="42">
        <v>0</v>
      </c>
      <c r="N95" s="42">
        <v>0</v>
      </c>
      <c r="O95" s="42">
        <v>0</v>
      </c>
      <c r="P95" s="42">
        <v>0</v>
      </c>
      <c r="Q95" s="42">
        <v>0</v>
      </c>
      <c r="R95" s="42">
        <v>0</v>
      </c>
      <c r="S95" s="42">
        <v>0</v>
      </c>
      <c r="T95" s="42">
        <v>0</v>
      </c>
      <c r="U95" s="42">
        <v>0</v>
      </c>
      <c r="V95" s="42">
        <v>0</v>
      </c>
      <c r="W95" s="42">
        <v>0</v>
      </c>
    </row>
    <row r="96" spans="1:23" s="43" customFormat="1" ht="14.4" hidden="1" x14ac:dyDescent="0.25">
      <c r="A96" s="43" t="s">
        <v>2869</v>
      </c>
      <c r="B96" s="43">
        <v>12161017971</v>
      </c>
      <c r="C96" s="43" t="s">
        <v>2651</v>
      </c>
      <c r="D96" s="43" t="s">
        <v>2870</v>
      </c>
      <c r="F96" s="43" t="s">
        <v>75</v>
      </c>
      <c r="H96" s="43" t="s">
        <v>2633</v>
      </c>
      <c r="M96" s="43">
        <v>0</v>
      </c>
      <c r="N96" s="43">
        <v>0</v>
      </c>
      <c r="O96" s="43">
        <v>0</v>
      </c>
      <c r="P96" s="43">
        <v>0</v>
      </c>
      <c r="Q96" s="43">
        <v>0</v>
      </c>
      <c r="R96" s="43">
        <v>0</v>
      </c>
      <c r="S96" s="43">
        <v>0</v>
      </c>
      <c r="T96" s="43">
        <v>-3.68</v>
      </c>
      <c r="U96" s="43">
        <v>0</v>
      </c>
      <c r="V96" s="43">
        <v>0</v>
      </c>
      <c r="W96" s="43">
        <v>-3.68</v>
      </c>
    </row>
    <row r="97" spans="1:23" s="42" customFormat="1" hidden="1" x14ac:dyDescent="0.25">
      <c r="A97" s="42" t="s">
        <v>2869</v>
      </c>
      <c r="B97" s="42">
        <v>12161017971</v>
      </c>
      <c r="C97" s="42" t="s">
        <v>2651</v>
      </c>
      <c r="D97" s="42" t="s">
        <v>2870</v>
      </c>
      <c r="F97" s="42" t="s">
        <v>76</v>
      </c>
      <c r="H97" s="42" t="s">
        <v>2633</v>
      </c>
      <c r="M97" s="42">
        <v>0</v>
      </c>
      <c r="N97" s="42">
        <v>0</v>
      </c>
      <c r="O97" s="42">
        <v>0</v>
      </c>
      <c r="P97" s="42">
        <v>0</v>
      </c>
      <c r="Q97" s="42">
        <v>0</v>
      </c>
      <c r="R97" s="42">
        <v>0</v>
      </c>
      <c r="S97" s="42">
        <v>0</v>
      </c>
      <c r="T97" s="42">
        <v>0</v>
      </c>
      <c r="U97" s="42">
        <v>0</v>
      </c>
      <c r="V97" s="42">
        <v>0</v>
      </c>
      <c r="W97" s="42">
        <v>0</v>
      </c>
    </row>
    <row r="98" spans="1:23" s="41" customFormat="1" hidden="1" x14ac:dyDescent="0.25">
      <c r="A98" s="41" t="s">
        <v>2871</v>
      </c>
      <c r="B98" s="41">
        <v>12161017971</v>
      </c>
      <c r="C98" s="41" t="s">
        <v>2617</v>
      </c>
      <c r="D98" s="41" t="s">
        <v>2872</v>
      </c>
      <c r="E98" s="41" t="s">
        <v>498</v>
      </c>
      <c r="F98" s="41" t="s">
        <v>2873</v>
      </c>
      <c r="G98" s="41">
        <v>1</v>
      </c>
      <c r="H98" s="41" t="s">
        <v>2620</v>
      </c>
      <c r="I98" s="41" t="s">
        <v>2621</v>
      </c>
      <c r="J98" s="41" t="s">
        <v>2874</v>
      </c>
      <c r="K98" s="41" t="s">
        <v>2683</v>
      </c>
      <c r="L98" s="41" t="s">
        <v>2875</v>
      </c>
      <c r="M98" s="41">
        <v>20.99</v>
      </c>
      <c r="N98" s="41">
        <v>0</v>
      </c>
      <c r="O98" s="41">
        <v>0</v>
      </c>
      <c r="P98" s="41">
        <v>0</v>
      </c>
      <c r="Q98" s="41">
        <v>0</v>
      </c>
      <c r="R98" s="41">
        <v>0</v>
      </c>
      <c r="S98" s="41">
        <v>-3.57</v>
      </c>
      <c r="T98" s="41">
        <v>-3.68</v>
      </c>
      <c r="U98" s="41">
        <v>0</v>
      </c>
      <c r="V98" s="41">
        <v>0</v>
      </c>
      <c r="W98" s="41">
        <v>13.74</v>
      </c>
    </row>
    <row r="99" spans="1:23" s="41" customFormat="1" hidden="1" x14ac:dyDescent="0.25">
      <c r="A99" s="41" t="s">
        <v>2876</v>
      </c>
      <c r="B99" s="41">
        <v>12161017971</v>
      </c>
      <c r="C99" s="41" t="s">
        <v>2617</v>
      </c>
      <c r="D99" s="41" t="s">
        <v>2877</v>
      </c>
      <c r="E99" s="41" t="s">
        <v>1422</v>
      </c>
      <c r="F99" s="41" t="s">
        <v>2671</v>
      </c>
      <c r="G99" s="41">
        <v>1</v>
      </c>
      <c r="H99" s="41" t="s">
        <v>2620</v>
      </c>
      <c r="I99" s="41" t="s">
        <v>2621</v>
      </c>
      <c r="J99" s="41" t="s">
        <v>2878</v>
      </c>
      <c r="K99" s="41" t="s">
        <v>2836</v>
      </c>
      <c r="L99" s="41" t="s">
        <v>2879</v>
      </c>
      <c r="M99" s="41">
        <v>25.99</v>
      </c>
      <c r="N99" s="41">
        <v>0</v>
      </c>
      <c r="O99" s="41">
        <v>0</v>
      </c>
      <c r="P99" s="41">
        <v>0</v>
      </c>
      <c r="Q99" s="41">
        <v>0</v>
      </c>
      <c r="R99" s="41">
        <v>0</v>
      </c>
      <c r="S99" s="41">
        <v>-4.42</v>
      </c>
      <c r="T99" s="41">
        <v>-5.16</v>
      </c>
      <c r="U99" s="41">
        <v>0</v>
      </c>
      <c r="V99" s="41">
        <v>0</v>
      </c>
      <c r="W99" s="41">
        <v>16.41</v>
      </c>
    </row>
    <row r="100" spans="1:23" s="41" customFormat="1" hidden="1" x14ac:dyDescent="0.25">
      <c r="A100" s="41" t="s">
        <v>2880</v>
      </c>
      <c r="B100" s="41">
        <v>12161017971</v>
      </c>
      <c r="C100" s="41" t="s">
        <v>2617</v>
      </c>
      <c r="D100" s="41" t="s">
        <v>2881</v>
      </c>
      <c r="E100" s="41" t="s">
        <v>1388</v>
      </c>
      <c r="F100" s="41" t="s">
        <v>2882</v>
      </c>
      <c r="G100" s="41">
        <v>1</v>
      </c>
      <c r="H100" s="41" t="s">
        <v>2620</v>
      </c>
      <c r="I100" s="41" t="s">
        <v>2621</v>
      </c>
      <c r="J100" s="41" t="s">
        <v>2883</v>
      </c>
      <c r="K100" s="41" t="s">
        <v>2884</v>
      </c>
      <c r="L100" s="41">
        <v>44634</v>
      </c>
      <c r="M100" s="41">
        <v>22.99</v>
      </c>
      <c r="N100" s="41">
        <v>0</v>
      </c>
      <c r="O100" s="41">
        <v>0</v>
      </c>
      <c r="P100" s="41">
        <v>0</v>
      </c>
      <c r="Q100" s="41">
        <v>1.67</v>
      </c>
      <c r="R100" s="41">
        <v>-1.67</v>
      </c>
      <c r="S100" s="41">
        <v>-3.91</v>
      </c>
      <c r="T100" s="41">
        <v>-5.16</v>
      </c>
      <c r="U100" s="41">
        <v>0</v>
      </c>
      <c r="V100" s="41">
        <v>0</v>
      </c>
      <c r="W100" s="41">
        <v>13.92</v>
      </c>
    </row>
    <row r="101" spans="1:23" s="41" customFormat="1" hidden="1" x14ac:dyDescent="0.25">
      <c r="A101" s="41" t="s">
        <v>2885</v>
      </c>
      <c r="B101" s="41">
        <v>12161017971</v>
      </c>
      <c r="C101" s="41" t="s">
        <v>2617</v>
      </c>
      <c r="D101" s="41" t="s">
        <v>2886</v>
      </c>
      <c r="E101" s="41" t="s">
        <v>1414</v>
      </c>
      <c r="F101" s="41" t="s">
        <v>2887</v>
      </c>
      <c r="G101" s="41">
        <v>1</v>
      </c>
      <c r="H101" s="41" t="s">
        <v>2620</v>
      </c>
      <c r="I101" s="41" t="s">
        <v>2621</v>
      </c>
      <c r="J101" s="41" t="s">
        <v>2888</v>
      </c>
      <c r="K101" s="41" t="s">
        <v>2889</v>
      </c>
      <c r="L101" s="41">
        <v>56143</v>
      </c>
      <c r="M101" s="41">
        <v>25.99</v>
      </c>
      <c r="N101" s="41">
        <v>0</v>
      </c>
      <c r="O101" s="41">
        <v>0</v>
      </c>
      <c r="P101" s="41">
        <v>0</v>
      </c>
      <c r="Q101" s="41">
        <v>0</v>
      </c>
      <c r="R101" s="41">
        <v>0</v>
      </c>
      <c r="S101" s="41">
        <v>-4.42</v>
      </c>
      <c r="T101" s="41">
        <v>-5.16</v>
      </c>
      <c r="U101" s="41">
        <v>0</v>
      </c>
      <c r="V101" s="41">
        <v>0</v>
      </c>
      <c r="W101" s="41">
        <v>16.41</v>
      </c>
    </row>
    <row r="102" spans="1:23" s="41" customFormat="1" hidden="1" x14ac:dyDescent="0.25">
      <c r="A102" s="41" t="s">
        <v>2890</v>
      </c>
      <c r="B102" s="41">
        <v>12161017971</v>
      </c>
      <c r="C102" s="41" t="s">
        <v>2617</v>
      </c>
      <c r="D102" s="41" t="s">
        <v>2891</v>
      </c>
      <c r="E102" s="41" t="s">
        <v>1368</v>
      </c>
      <c r="F102" s="41" t="s">
        <v>2641</v>
      </c>
      <c r="G102" s="41">
        <v>1</v>
      </c>
      <c r="H102" s="41" t="s">
        <v>2620</v>
      </c>
      <c r="I102" s="41" t="s">
        <v>2621</v>
      </c>
      <c r="J102" s="41" t="s">
        <v>2892</v>
      </c>
      <c r="K102" s="41" t="s">
        <v>2893</v>
      </c>
      <c r="L102" s="41" t="s">
        <v>2894</v>
      </c>
      <c r="M102" s="41">
        <v>22.99</v>
      </c>
      <c r="N102" s="41">
        <v>0</v>
      </c>
      <c r="O102" s="41">
        <v>0</v>
      </c>
      <c r="P102" s="41">
        <v>0</v>
      </c>
      <c r="Q102" s="41">
        <v>1.61</v>
      </c>
      <c r="R102" s="41">
        <v>-1.61</v>
      </c>
      <c r="S102" s="41">
        <v>-3.91</v>
      </c>
      <c r="T102" s="41">
        <v>-5.16</v>
      </c>
      <c r="U102" s="41">
        <v>0</v>
      </c>
      <c r="V102" s="41">
        <v>0</v>
      </c>
      <c r="W102" s="41">
        <v>13.92</v>
      </c>
    </row>
    <row r="103" spans="1:23" s="41" customFormat="1" hidden="1" x14ac:dyDescent="0.25">
      <c r="A103" s="41" t="s">
        <v>2895</v>
      </c>
      <c r="B103" s="41">
        <v>12161017971</v>
      </c>
      <c r="C103" s="41" t="s">
        <v>2617</v>
      </c>
      <c r="D103" s="41" t="s">
        <v>2896</v>
      </c>
      <c r="E103" s="41" t="s">
        <v>1356</v>
      </c>
      <c r="F103" s="41" t="s">
        <v>2897</v>
      </c>
      <c r="G103" s="41">
        <v>1</v>
      </c>
      <c r="H103" s="41" t="s">
        <v>2620</v>
      </c>
      <c r="I103" s="41" t="s">
        <v>2621</v>
      </c>
      <c r="J103" s="41" t="s">
        <v>2898</v>
      </c>
      <c r="K103" s="41" t="s">
        <v>2899</v>
      </c>
      <c r="L103" s="41" t="s">
        <v>2900</v>
      </c>
      <c r="M103" s="41">
        <v>22.99</v>
      </c>
      <c r="N103" s="41">
        <v>0</v>
      </c>
      <c r="O103" s="41">
        <v>0</v>
      </c>
      <c r="P103" s="41">
        <v>0</v>
      </c>
      <c r="Q103" s="41">
        <v>0</v>
      </c>
      <c r="R103" s="41">
        <v>0</v>
      </c>
      <c r="S103" s="41">
        <v>-3.91</v>
      </c>
      <c r="T103" s="41">
        <v>-5.16</v>
      </c>
      <c r="U103" s="41">
        <v>0</v>
      </c>
      <c r="V103" s="41">
        <v>0</v>
      </c>
      <c r="W103" s="41">
        <v>13.92</v>
      </c>
    </row>
    <row r="104" spans="1:23" s="41" customFormat="1" hidden="1" x14ac:dyDescent="0.25">
      <c r="A104" s="41" t="s">
        <v>2901</v>
      </c>
      <c r="B104" s="41">
        <v>12161017971</v>
      </c>
      <c r="C104" s="41" t="s">
        <v>2727</v>
      </c>
      <c r="D104" s="41" t="s">
        <v>2902</v>
      </c>
      <c r="E104" s="41" t="s">
        <v>400</v>
      </c>
      <c r="F104" s="41" t="s">
        <v>2903</v>
      </c>
      <c r="G104" s="41">
        <v>1</v>
      </c>
      <c r="H104" s="41" t="s">
        <v>2620</v>
      </c>
      <c r="I104" s="41" t="s">
        <v>2621</v>
      </c>
      <c r="J104" s="41" t="s">
        <v>2904</v>
      </c>
      <c r="K104" s="41" t="s">
        <v>2905</v>
      </c>
      <c r="L104" s="41" t="s">
        <v>2906</v>
      </c>
      <c r="M104" s="41">
        <v>-19.88</v>
      </c>
      <c r="N104" s="41">
        <v>0</v>
      </c>
      <c r="O104" s="41">
        <v>0</v>
      </c>
      <c r="P104" s="41">
        <v>0</v>
      </c>
      <c r="Q104" s="41">
        <v>0</v>
      </c>
      <c r="R104" s="41">
        <v>0</v>
      </c>
      <c r="S104" s="41">
        <v>2.7</v>
      </c>
      <c r="T104" s="41">
        <v>0</v>
      </c>
      <c r="U104" s="41">
        <v>0</v>
      </c>
      <c r="V104" s="41">
        <v>0</v>
      </c>
      <c r="W104" s="41">
        <v>-17.18</v>
      </c>
    </row>
    <row r="105" spans="1:23" s="41" customFormat="1" hidden="1" x14ac:dyDescent="0.25">
      <c r="A105" s="41" t="s">
        <v>2907</v>
      </c>
      <c r="B105" s="41">
        <v>12161017971</v>
      </c>
      <c r="C105" s="41" t="s">
        <v>2617</v>
      </c>
      <c r="D105" s="41" t="s">
        <v>2908</v>
      </c>
      <c r="E105" s="41" t="s">
        <v>2268</v>
      </c>
      <c r="F105" s="41" t="s">
        <v>2818</v>
      </c>
      <c r="G105" s="41">
        <v>1</v>
      </c>
      <c r="H105" s="41" t="s">
        <v>2620</v>
      </c>
      <c r="I105" s="41" t="s">
        <v>2621</v>
      </c>
      <c r="J105" s="41" t="s">
        <v>2909</v>
      </c>
      <c r="K105" s="41" t="s">
        <v>2623</v>
      </c>
      <c r="L105" s="41" t="s">
        <v>2910</v>
      </c>
      <c r="M105" s="41">
        <v>9.99</v>
      </c>
      <c r="N105" s="41">
        <v>0</v>
      </c>
      <c r="O105" s="41">
        <v>0</v>
      </c>
      <c r="P105" s="41">
        <v>0</v>
      </c>
      <c r="Q105" s="41">
        <v>0</v>
      </c>
      <c r="R105" s="41">
        <v>0</v>
      </c>
      <c r="S105" s="41">
        <v>-1.7</v>
      </c>
      <c r="T105" s="41">
        <v>-3.59</v>
      </c>
      <c r="U105" s="41">
        <v>0</v>
      </c>
      <c r="V105" s="41">
        <v>0</v>
      </c>
      <c r="W105" s="41">
        <v>4.7</v>
      </c>
    </row>
    <row r="106" spans="1:23" s="41" customFormat="1" hidden="1" x14ac:dyDescent="0.25">
      <c r="A106" s="41" t="s">
        <v>2911</v>
      </c>
      <c r="B106" s="41">
        <v>12161017971</v>
      </c>
      <c r="C106" s="41" t="s">
        <v>2778</v>
      </c>
      <c r="E106" s="41" t="s">
        <v>2142</v>
      </c>
      <c r="F106" s="41" t="s">
        <v>71</v>
      </c>
      <c r="G106" s="41">
        <v>1</v>
      </c>
      <c r="M106" s="41">
        <v>0</v>
      </c>
      <c r="N106" s="41">
        <v>0</v>
      </c>
      <c r="O106" s="41">
        <v>0</v>
      </c>
      <c r="P106" s="41">
        <v>0</v>
      </c>
      <c r="Q106" s="41">
        <v>0</v>
      </c>
      <c r="R106" s="41">
        <v>0</v>
      </c>
      <c r="S106" s="41">
        <v>0</v>
      </c>
      <c r="T106" s="41">
        <v>0</v>
      </c>
      <c r="U106" s="41">
        <v>0</v>
      </c>
      <c r="V106" s="41">
        <v>6.36</v>
      </c>
      <c r="W106" s="41">
        <v>6.36</v>
      </c>
    </row>
    <row r="107" spans="1:23" s="42" customFormat="1" hidden="1" x14ac:dyDescent="0.25">
      <c r="A107" s="42" t="s">
        <v>2912</v>
      </c>
      <c r="B107" s="42">
        <v>12161017971</v>
      </c>
      <c r="D107" s="42" t="s">
        <v>2913</v>
      </c>
      <c r="F107" s="42" t="s">
        <v>2914</v>
      </c>
      <c r="G107" s="42">
        <v>1</v>
      </c>
      <c r="H107" s="42" t="s">
        <v>2633</v>
      </c>
      <c r="M107" s="42">
        <v>0</v>
      </c>
      <c r="N107" s="42">
        <v>0</v>
      </c>
      <c r="O107" s="42">
        <v>0</v>
      </c>
      <c r="P107" s="42">
        <v>0</v>
      </c>
      <c r="Q107" s="42">
        <v>0</v>
      </c>
      <c r="R107" s="42">
        <v>0</v>
      </c>
      <c r="S107" s="42">
        <v>0</v>
      </c>
      <c r="T107" s="42">
        <v>0</v>
      </c>
      <c r="U107" s="42">
        <v>-0.6</v>
      </c>
      <c r="V107" s="42">
        <v>0</v>
      </c>
      <c r="W107" s="42">
        <v>-0.6</v>
      </c>
    </row>
    <row r="108" spans="1:23" s="42" customFormat="1" hidden="1" x14ac:dyDescent="0.25">
      <c r="A108" s="42" t="s">
        <v>2915</v>
      </c>
      <c r="B108" s="42">
        <v>12161017971</v>
      </c>
      <c r="D108" s="42" t="s">
        <v>2654</v>
      </c>
      <c r="F108" s="42" t="s">
        <v>2655</v>
      </c>
      <c r="G108" s="42">
        <v>2</v>
      </c>
      <c r="H108" s="42" t="s">
        <v>2633</v>
      </c>
      <c r="M108" s="42">
        <v>0</v>
      </c>
      <c r="N108" s="42">
        <v>0</v>
      </c>
      <c r="O108" s="42">
        <v>0</v>
      </c>
      <c r="P108" s="42">
        <v>0</v>
      </c>
      <c r="Q108" s="42">
        <v>0</v>
      </c>
      <c r="R108" s="42">
        <v>0</v>
      </c>
      <c r="S108" s="42">
        <v>0</v>
      </c>
      <c r="T108" s="42">
        <v>0</v>
      </c>
      <c r="U108" s="42">
        <v>-1.2</v>
      </c>
      <c r="V108" s="42">
        <v>0</v>
      </c>
      <c r="W108" s="42">
        <v>-1.2</v>
      </c>
    </row>
    <row r="109" spans="1:23" s="41" customFormat="1" hidden="1" x14ac:dyDescent="0.25">
      <c r="A109" s="41" t="s">
        <v>2916</v>
      </c>
      <c r="B109" s="41">
        <v>12161017971</v>
      </c>
      <c r="C109" s="41" t="s">
        <v>2617</v>
      </c>
      <c r="D109" s="41" t="s">
        <v>2917</v>
      </c>
      <c r="E109" s="41" t="s">
        <v>1120</v>
      </c>
      <c r="F109" s="41" t="s">
        <v>2918</v>
      </c>
      <c r="G109" s="41">
        <v>1</v>
      </c>
      <c r="H109" s="41" t="s">
        <v>2620</v>
      </c>
      <c r="I109" s="41" t="s">
        <v>2621</v>
      </c>
      <c r="J109" s="41" t="s">
        <v>2919</v>
      </c>
      <c r="K109" s="41" t="s">
        <v>2770</v>
      </c>
      <c r="L109" s="41" t="s">
        <v>2920</v>
      </c>
      <c r="M109" s="41">
        <v>17.09</v>
      </c>
      <c r="N109" s="41">
        <v>0</v>
      </c>
      <c r="O109" s="41">
        <v>0</v>
      </c>
      <c r="P109" s="41">
        <v>-0.85</v>
      </c>
      <c r="Q109" s="41">
        <v>1.36</v>
      </c>
      <c r="R109" s="41">
        <v>-1.36</v>
      </c>
      <c r="S109" s="41">
        <v>-2.76</v>
      </c>
      <c r="T109" s="41">
        <v>-5.66</v>
      </c>
      <c r="U109" s="41">
        <v>0</v>
      </c>
      <c r="V109" s="41">
        <v>0</v>
      </c>
      <c r="W109" s="41">
        <v>7.82</v>
      </c>
    </row>
    <row r="110" spans="1:23" s="42" customFormat="1" hidden="1" x14ac:dyDescent="0.25">
      <c r="A110" s="42" t="s">
        <v>2921</v>
      </c>
      <c r="B110" s="42">
        <v>12161017971</v>
      </c>
      <c r="D110" s="42" t="s">
        <v>2789</v>
      </c>
      <c r="F110" s="42" t="s">
        <v>2790</v>
      </c>
      <c r="G110" s="42">
        <v>1</v>
      </c>
      <c r="H110" s="42" t="s">
        <v>2633</v>
      </c>
      <c r="M110" s="42">
        <v>0</v>
      </c>
      <c r="N110" s="42">
        <v>0</v>
      </c>
      <c r="O110" s="42">
        <v>0</v>
      </c>
      <c r="P110" s="42">
        <v>0</v>
      </c>
      <c r="Q110" s="42">
        <v>0</v>
      </c>
      <c r="R110" s="42">
        <v>0</v>
      </c>
      <c r="S110" s="42">
        <v>0</v>
      </c>
      <c r="T110" s="42">
        <v>0</v>
      </c>
      <c r="U110" s="42">
        <v>-0.6</v>
      </c>
      <c r="V110" s="42">
        <v>0</v>
      </c>
      <c r="W110" s="42">
        <v>-0.6</v>
      </c>
    </row>
    <row r="111" spans="1:23" s="42" customFormat="1" hidden="1" x14ac:dyDescent="0.25">
      <c r="A111" s="42" t="s">
        <v>2922</v>
      </c>
      <c r="B111" s="42">
        <v>12161017971</v>
      </c>
      <c r="C111" s="42" t="s">
        <v>2651</v>
      </c>
      <c r="D111" s="42" t="s">
        <v>2923</v>
      </c>
      <c r="F111" s="42" t="s">
        <v>74</v>
      </c>
      <c r="H111" s="42" t="s">
        <v>2633</v>
      </c>
      <c r="M111" s="42">
        <v>0</v>
      </c>
      <c r="N111" s="42">
        <v>0</v>
      </c>
      <c r="O111" s="42">
        <v>0</v>
      </c>
      <c r="P111" s="42">
        <v>0</v>
      </c>
      <c r="Q111" s="42">
        <v>0</v>
      </c>
      <c r="R111" s="42">
        <v>0</v>
      </c>
      <c r="S111" s="42">
        <v>0</v>
      </c>
      <c r="T111" s="42">
        <v>0</v>
      </c>
      <c r="U111" s="42">
        <v>0</v>
      </c>
      <c r="V111" s="42">
        <v>0</v>
      </c>
      <c r="W111" s="42">
        <v>0</v>
      </c>
    </row>
    <row r="112" spans="1:23" s="43" customFormat="1" ht="14.4" hidden="1" x14ac:dyDescent="0.25">
      <c r="A112" s="43" t="s">
        <v>2922</v>
      </c>
      <c r="B112" s="43">
        <v>12161017971</v>
      </c>
      <c r="C112" s="43" t="s">
        <v>2651</v>
      </c>
      <c r="D112" s="43" t="s">
        <v>2923</v>
      </c>
      <c r="F112" s="43" t="s">
        <v>75</v>
      </c>
      <c r="H112" s="43" t="s">
        <v>2633</v>
      </c>
      <c r="M112" s="43">
        <v>0</v>
      </c>
      <c r="N112" s="43">
        <v>0</v>
      </c>
      <c r="O112" s="43">
        <v>0</v>
      </c>
      <c r="P112" s="43">
        <v>0</v>
      </c>
      <c r="Q112" s="43">
        <v>0</v>
      </c>
      <c r="R112" s="43">
        <v>0</v>
      </c>
      <c r="S112" s="43">
        <v>0</v>
      </c>
      <c r="T112" s="43">
        <v>-5.16</v>
      </c>
      <c r="U112" s="43">
        <v>0</v>
      </c>
      <c r="V112" s="43">
        <v>0</v>
      </c>
      <c r="W112" s="43">
        <v>-5.16</v>
      </c>
    </row>
    <row r="113" spans="1:23" s="42" customFormat="1" hidden="1" x14ac:dyDescent="0.25">
      <c r="A113" s="42" t="s">
        <v>2922</v>
      </c>
      <c r="B113" s="42">
        <v>12161017971</v>
      </c>
      <c r="C113" s="42" t="s">
        <v>2651</v>
      </c>
      <c r="D113" s="42" t="s">
        <v>2923</v>
      </c>
      <c r="F113" s="42" t="s">
        <v>76</v>
      </c>
      <c r="H113" s="42" t="s">
        <v>2633</v>
      </c>
      <c r="M113" s="42">
        <v>0</v>
      </c>
      <c r="N113" s="42">
        <v>0</v>
      </c>
      <c r="O113" s="42">
        <v>0</v>
      </c>
      <c r="P113" s="42">
        <v>0</v>
      </c>
      <c r="Q113" s="42">
        <v>0</v>
      </c>
      <c r="R113" s="42">
        <v>0</v>
      </c>
      <c r="S113" s="42">
        <v>0</v>
      </c>
      <c r="T113" s="42">
        <v>0</v>
      </c>
      <c r="U113" s="42">
        <v>0</v>
      </c>
      <c r="V113" s="42">
        <v>0</v>
      </c>
      <c r="W113" s="42">
        <v>0</v>
      </c>
    </row>
    <row r="114" spans="1:23" s="41" customFormat="1" hidden="1" x14ac:dyDescent="0.25">
      <c r="A114" s="41" t="s">
        <v>2924</v>
      </c>
      <c r="B114" s="41">
        <v>12161017971</v>
      </c>
      <c r="C114" s="41" t="s">
        <v>2617</v>
      </c>
      <c r="D114" s="41" t="s">
        <v>2925</v>
      </c>
      <c r="E114" s="41" t="s">
        <v>1416</v>
      </c>
      <c r="F114" s="41" t="s">
        <v>2926</v>
      </c>
      <c r="G114" s="41">
        <v>1</v>
      </c>
      <c r="H114" s="41" t="s">
        <v>2620</v>
      </c>
      <c r="I114" s="41" t="s">
        <v>2621</v>
      </c>
      <c r="J114" s="41" t="s">
        <v>2927</v>
      </c>
      <c r="K114" s="41" t="s">
        <v>2851</v>
      </c>
      <c r="L114" s="41" t="s">
        <v>2928</v>
      </c>
      <c r="M114" s="41">
        <v>25.99</v>
      </c>
      <c r="N114" s="41">
        <v>0</v>
      </c>
      <c r="O114" s="41">
        <v>0</v>
      </c>
      <c r="P114" s="41">
        <v>-1.3</v>
      </c>
      <c r="Q114" s="41">
        <v>0</v>
      </c>
      <c r="R114" s="41">
        <v>0</v>
      </c>
      <c r="S114" s="41">
        <v>-4.2</v>
      </c>
      <c r="T114" s="41">
        <v>-5.16</v>
      </c>
      <c r="U114" s="41">
        <v>0</v>
      </c>
      <c r="V114" s="41">
        <v>0</v>
      </c>
      <c r="W114" s="41">
        <v>15.33</v>
      </c>
    </row>
    <row r="115" spans="1:23" s="41" customFormat="1" hidden="1" x14ac:dyDescent="0.25">
      <c r="A115" s="41" t="s">
        <v>2929</v>
      </c>
      <c r="B115" s="41">
        <v>12161017971</v>
      </c>
      <c r="C115" s="41" t="s">
        <v>2617</v>
      </c>
      <c r="D115" s="41" t="s">
        <v>2930</v>
      </c>
      <c r="E115" s="41" t="s">
        <v>1364</v>
      </c>
      <c r="F115" s="41" t="s">
        <v>2931</v>
      </c>
      <c r="G115" s="41">
        <v>1</v>
      </c>
      <c r="H115" s="41" t="s">
        <v>2620</v>
      </c>
      <c r="I115" s="41" t="s">
        <v>2621</v>
      </c>
      <c r="J115" s="41" t="s">
        <v>2932</v>
      </c>
      <c r="K115" s="41" t="s">
        <v>2933</v>
      </c>
      <c r="L115" s="41" t="s">
        <v>2934</v>
      </c>
      <c r="M115" s="41">
        <v>22.99</v>
      </c>
      <c r="N115" s="41">
        <v>0</v>
      </c>
      <c r="O115" s="41">
        <v>0</v>
      </c>
      <c r="P115" s="41">
        <v>0</v>
      </c>
      <c r="Q115" s="41">
        <v>1.22</v>
      </c>
      <c r="R115" s="41">
        <v>-1.22</v>
      </c>
      <c r="S115" s="41">
        <v>-3.91</v>
      </c>
      <c r="T115" s="41">
        <v>-5.16</v>
      </c>
      <c r="U115" s="41">
        <v>0</v>
      </c>
      <c r="V115" s="41">
        <v>0</v>
      </c>
      <c r="W115" s="41">
        <v>13.92</v>
      </c>
    </row>
    <row r="116" spans="1:23" s="42" customFormat="1" hidden="1" x14ac:dyDescent="0.25">
      <c r="A116" s="42" t="s">
        <v>2935</v>
      </c>
      <c r="B116" s="42">
        <v>12161017971</v>
      </c>
      <c r="D116" s="42" t="s">
        <v>2936</v>
      </c>
      <c r="F116" s="42" t="s">
        <v>2937</v>
      </c>
      <c r="G116" s="42">
        <v>1</v>
      </c>
      <c r="H116" s="42" t="s">
        <v>2633</v>
      </c>
      <c r="M116" s="42">
        <v>0</v>
      </c>
      <c r="N116" s="42">
        <v>0</v>
      </c>
      <c r="O116" s="42">
        <v>0</v>
      </c>
      <c r="P116" s="42">
        <v>0</v>
      </c>
      <c r="Q116" s="42">
        <v>0</v>
      </c>
      <c r="R116" s="42">
        <v>0</v>
      </c>
      <c r="S116" s="42">
        <v>0</v>
      </c>
      <c r="T116" s="42">
        <v>0</v>
      </c>
      <c r="U116" s="42">
        <v>-0.6</v>
      </c>
      <c r="V116" s="42">
        <v>0</v>
      </c>
      <c r="W116" s="42">
        <v>-0.6</v>
      </c>
    </row>
    <row r="117" spans="1:23" s="41" customFormat="1" hidden="1" x14ac:dyDescent="0.25">
      <c r="A117" s="41" t="s">
        <v>2938</v>
      </c>
      <c r="B117" s="41">
        <v>12161017971</v>
      </c>
      <c r="C117" s="41" t="s">
        <v>2727</v>
      </c>
      <c r="D117" s="41" t="s">
        <v>2939</v>
      </c>
      <c r="E117" s="41" t="s">
        <v>2170</v>
      </c>
      <c r="F117" s="41" t="s">
        <v>2660</v>
      </c>
      <c r="G117" s="41">
        <v>1</v>
      </c>
      <c r="H117" s="41" t="s">
        <v>2620</v>
      </c>
      <c r="I117" s="41" t="s">
        <v>2621</v>
      </c>
      <c r="J117" s="41" t="s">
        <v>2940</v>
      </c>
      <c r="K117" s="41" t="s">
        <v>2683</v>
      </c>
      <c r="L117" s="41" t="s">
        <v>2941</v>
      </c>
      <c r="M117" s="41">
        <v>-22.99</v>
      </c>
      <c r="N117" s="41">
        <v>0</v>
      </c>
      <c r="O117" s="41">
        <v>0</v>
      </c>
      <c r="P117" s="41">
        <v>0</v>
      </c>
      <c r="Q117" s="41">
        <v>0</v>
      </c>
      <c r="R117" s="41">
        <v>0</v>
      </c>
      <c r="S117" s="41">
        <v>3.13</v>
      </c>
      <c r="T117" s="41">
        <v>0</v>
      </c>
      <c r="U117" s="41">
        <v>0</v>
      </c>
      <c r="V117" s="41">
        <v>0</v>
      </c>
      <c r="W117" s="41">
        <v>-19.86</v>
      </c>
    </row>
    <row r="118" spans="1:23" s="41" customFormat="1" hidden="1" x14ac:dyDescent="0.25">
      <c r="A118" s="41" t="s">
        <v>2942</v>
      </c>
      <c r="B118" s="41">
        <v>12161017971</v>
      </c>
      <c r="C118" s="41" t="s">
        <v>2617</v>
      </c>
      <c r="D118" s="41" t="s">
        <v>2943</v>
      </c>
      <c r="E118" s="41" t="s">
        <v>1354</v>
      </c>
      <c r="F118" s="41" t="s">
        <v>2944</v>
      </c>
      <c r="G118" s="41">
        <v>1</v>
      </c>
      <c r="H118" s="41" t="s">
        <v>2620</v>
      </c>
      <c r="I118" s="41" t="s">
        <v>2621</v>
      </c>
      <c r="J118" s="41" t="s">
        <v>2945</v>
      </c>
      <c r="K118" s="41" t="s">
        <v>2945</v>
      </c>
      <c r="L118" s="41">
        <v>10002</v>
      </c>
      <c r="M118" s="41">
        <v>22.99</v>
      </c>
      <c r="N118" s="41">
        <v>0</v>
      </c>
      <c r="O118" s="41">
        <v>0</v>
      </c>
      <c r="P118" s="41">
        <v>0</v>
      </c>
      <c r="Q118" s="41">
        <v>0</v>
      </c>
      <c r="R118" s="41">
        <v>0</v>
      </c>
      <c r="S118" s="41">
        <v>-3.91</v>
      </c>
      <c r="T118" s="41">
        <v>-5.16</v>
      </c>
      <c r="U118" s="41">
        <v>0</v>
      </c>
      <c r="V118" s="41">
        <v>0</v>
      </c>
      <c r="W118" s="41">
        <v>13.92</v>
      </c>
    </row>
    <row r="119" spans="1:23" s="42" customFormat="1" hidden="1" x14ac:dyDescent="0.25">
      <c r="A119" s="42" t="s">
        <v>2946</v>
      </c>
      <c r="B119" s="42">
        <v>12161017971</v>
      </c>
      <c r="C119" s="42" t="s">
        <v>2651</v>
      </c>
      <c r="D119" s="42" t="s">
        <v>2947</v>
      </c>
      <c r="F119" s="42" t="s">
        <v>74</v>
      </c>
      <c r="H119" s="42" t="s">
        <v>2633</v>
      </c>
      <c r="M119" s="42">
        <v>0</v>
      </c>
      <c r="N119" s="42">
        <v>0</v>
      </c>
      <c r="O119" s="42">
        <v>0</v>
      </c>
      <c r="P119" s="42">
        <v>0</v>
      </c>
      <c r="Q119" s="42">
        <v>0</v>
      </c>
      <c r="R119" s="42">
        <v>0</v>
      </c>
      <c r="S119" s="42">
        <v>0</v>
      </c>
      <c r="T119" s="42">
        <v>0</v>
      </c>
      <c r="U119" s="42">
        <v>0</v>
      </c>
      <c r="V119" s="42">
        <v>0</v>
      </c>
      <c r="W119" s="42">
        <v>0</v>
      </c>
    </row>
    <row r="120" spans="1:23" s="43" customFormat="1" ht="14.4" hidden="1" x14ac:dyDescent="0.25">
      <c r="A120" s="43" t="s">
        <v>2946</v>
      </c>
      <c r="B120" s="43">
        <v>12161017971</v>
      </c>
      <c r="C120" s="43" t="s">
        <v>2651</v>
      </c>
      <c r="D120" s="43" t="s">
        <v>2947</v>
      </c>
      <c r="F120" s="43" t="s">
        <v>75</v>
      </c>
      <c r="H120" s="43" t="s">
        <v>2633</v>
      </c>
      <c r="M120" s="43">
        <v>0</v>
      </c>
      <c r="N120" s="43">
        <v>0</v>
      </c>
      <c r="O120" s="43">
        <v>0</v>
      </c>
      <c r="P120" s="43">
        <v>0</v>
      </c>
      <c r="Q120" s="43">
        <v>0</v>
      </c>
      <c r="R120" s="43">
        <v>0</v>
      </c>
      <c r="S120" s="43">
        <v>0</v>
      </c>
      <c r="T120" s="43">
        <v>-3.68</v>
      </c>
      <c r="U120" s="43">
        <v>0</v>
      </c>
      <c r="V120" s="43">
        <v>0</v>
      </c>
      <c r="W120" s="43">
        <v>-3.68</v>
      </c>
    </row>
    <row r="121" spans="1:23" s="42" customFormat="1" hidden="1" x14ac:dyDescent="0.25">
      <c r="A121" s="42" t="s">
        <v>2946</v>
      </c>
      <c r="B121" s="42">
        <v>12161017971</v>
      </c>
      <c r="C121" s="42" t="s">
        <v>2651</v>
      </c>
      <c r="D121" s="42" t="s">
        <v>2947</v>
      </c>
      <c r="F121" s="42" t="s">
        <v>76</v>
      </c>
      <c r="H121" s="42" t="s">
        <v>2633</v>
      </c>
      <c r="M121" s="42">
        <v>0</v>
      </c>
      <c r="N121" s="42">
        <v>0</v>
      </c>
      <c r="O121" s="42">
        <v>0</v>
      </c>
      <c r="P121" s="42">
        <v>0</v>
      </c>
      <c r="Q121" s="42">
        <v>0</v>
      </c>
      <c r="R121" s="42">
        <v>0</v>
      </c>
      <c r="S121" s="42">
        <v>0</v>
      </c>
      <c r="T121" s="42">
        <v>0</v>
      </c>
      <c r="U121" s="42">
        <v>0</v>
      </c>
      <c r="V121" s="42">
        <v>0</v>
      </c>
      <c r="W121" s="42">
        <v>0</v>
      </c>
    </row>
    <row r="122" spans="1:23" s="42" customFormat="1" hidden="1" x14ac:dyDescent="0.25">
      <c r="A122" s="42" t="s">
        <v>2948</v>
      </c>
      <c r="B122" s="42">
        <v>12161017971</v>
      </c>
      <c r="C122" s="42" t="s">
        <v>2651</v>
      </c>
      <c r="D122" s="42" t="s">
        <v>2947</v>
      </c>
      <c r="F122" s="42" t="s">
        <v>74</v>
      </c>
      <c r="H122" s="42" t="s">
        <v>2633</v>
      </c>
      <c r="M122" s="42">
        <v>0</v>
      </c>
      <c r="N122" s="42">
        <v>0</v>
      </c>
      <c r="O122" s="42">
        <v>0</v>
      </c>
      <c r="P122" s="42">
        <v>0</v>
      </c>
      <c r="Q122" s="42">
        <v>0</v>
      </c>
      <c r="R122" s="42">
        <v>0</v>
      </c>
      <c r="S122" s="42">
        <v>0</v>
      </c>
      <c r="T122" s="42">
        <v>0</v>
      </c>
      <c r="U122" s="42">
        <v>0</v>
      </c>
      <c r="V122" s="42">
        <v>0</v>
      </c>
      <c r="W122" s="42">
        <v>0</v>
      </c>
    </row>
    <row r="123" spans="1:23" s="43" customFormat="1" ht="14.4" hidden="1" x14ac:dyDescent="0.25">
      <c r="A123" s="43" t="s">
        <v>2948</v>
      </c>
      <c r="B123" s="43">
        <v>12161017971</v>
      </c>
      <c r="C123" s="43" t="s">
        <v>2651</v>
      </c>
      <c r="D123" s="43" t="s">
        <v>2947</v>
      </c>
      <c r="F123" s="43" t="s">
        <v>75</v>
      </c>
      <c r="H123" s="43" t="s">
        <v>2633</v>
      </c>
      <c r="M123" s="43">
        <v>0</v>
      </c>
      <c r="N123" s="43">
        <v>0</v>
      </c>
      <c r="O123" s="43">
        <v>0</v>
      </c>
      <c r="P123" s="43">
        <v>0</v>
      </c>
      <c r="Q123" s="43">
        <v>0</v>
      </c>
      <c r="R123" s="43">
        <v>0</v>
      </c>
      <c r="S123" s="43">
        <v>0</v>
      </c>
      <c r="T123" s="43">
        <v>-3.68</v>
      </c>
      <c r="U123" s="43">
        <v>0</v>
      </c>
      <c r="V123" s="43">
        <v>0</v>
      </c>
      <c r="W123" s="43">
        <v>-3.68</v>
      </c>
    </row>
    <row r="124" spans="1:23" s="42" customFormat="1" hidden="1" x14ac:dyDescent="0.25">
      <c r="A124" s="42" t="s">
        <v>2948</v>
      </c>
      <c r="B124" s="42">
        <v>12161017971</v>
      </c>
      <c r="C124" s="42" t="s">
        <v>2651</v>
      </c>
      <c r="D124" s="42" t="s">
        <v>2947</v>
      </c>
      <c r="F124" s="42" t="s">
        <v>76</v>
      </c>
      <c r="H124" s="42" t="s">
        <v>2633</v>
      </c>
      <c r="M124" s="42">
        <v>0</v>
      </c>
      <c r="N124" s="42">
        <v>0</v>
      </c>
      <c r="O124" s="42">
        <v>0</v>
      </c>
      <c r="P124" s="42">
        <v>0</v>
      </c>
      <c r="Q124" s="42">
        <v>0</v>
      </c>
      <c r="R124" s="42">
        <v>0</v>
      </c>
      <c r="S124" s="42">
        <v>0</v>
      </c>
      <c r="T124" s="42">
        <v>0</v>
      </c>
      <c r="U124" s="42">
        <v>0</v>
      </c>
      <c r="V124" s="42">
        <v>0</v>
      </c>
      <c r="W124" s="42">
        <v>0</v>
      </c>
    </row>
    <row r="125" spans="1:23" s="42" customFormat="1" hidden="1" x14ac:dyDescent="0.25">
      <c r="A125" s="42" t="s">
        <v>2949</v>
      </c>
      <c r="B125" s="42">
        <v>12161017971</v>
      </c>
      <c r="C125" s="42" t="s">
        <v>2651</v>
      </c>
      <c r="D125" s="42" t="s">
        <v>2950</v>
      </c>
      <c r="F125" s="42" t="s">
        <v>74</v>
      </c>
      <c r="H125" s="42" t="s">
        <v>2633</v>
      </c>
      <c r="M125" s="42">
        <v>0</v>
      </c>
      <c r="N125" s="42">
        <v>0</v>
      </c>
      <c r="O125" s="42">
        <v>0</v>
      </c>
      <c r="P125" s="42">
        <v>0</v>
      </c>
      <c r="Q125" s="42">
        <v>0</v>
      </c>
      <c r="R125" s="42">
        <v>0</v>
      </c>
      <c r="S125" s="42">
        <v>0</v>
      </c>
      <c r="T125" s="42">
        <v>0</v>
      </c>
      <c r="U125" s="42">
        <v>0</v>
      </c>
      <c r="V125" s="42">
        <v>0</v>
      </c>
      <c r="W125" s="42">
        <v>0</v>
      </c>
    </row>
    <row r="126" spans="1:23" s="43" customFormat="1" ht="14.4" hidden="1" x14ac:dyDescent="0.25">
      <c r="A126" s="43" t="s">
        <v>2949</v>
      </c>
      <c r="B126" s="43">
        <v>12161017971</v>
      </c>
      <c r="C126" s="43" t="s">
        <v>2651</v>
      </c>
      <c r="D126" s="43" t="s">
        <v>2950</v>
      </c>
      <c r="F126" s="43" t="s">
        <v>75</v>
      </c>
      <c r="H126" s="43" t="s">
        <v>2633</v>
      </c>
      <c r="M126" s="43">
        <v>0</v>
      </c>
      <c r="N126" s="43">
        <v>0</v>
      </c>
      <c r="O126" s="43">
        <v>0</v>
      </c>
      <c r="P126" s="43">
        <v>0</v>
      </c>
      <c r="Q126" s="43">
        <v>0</v>
      </c>
      <c r="R126" s="43">
        <v>0</v>
      </c>
      <c r="S126" s="43">
        <v>0</v>
      </c>
      <c r="T126" s="43">
        <v>-3.68</v>
      </c>
      <c r="U126" s="43">
        <v>0</v>
      </c>
      <c r="V126" s="43">
        <v>0</v>
      </c>
      <c r="W126" s="43">
        <v>-3.68</v>
      </c>
    </row>
    <row r="127" spans="1:23" s="42" customFormat="1" hidden="1" x14ac:dyDescent="0.25">
      <c r="A127" s="42" t="s">
        <v>2949</v>
      </c>
      <c r="B127" s="42">
        <v>12161017971</v>
      </c>
      <c r="C127" s="42" t="s">
        <v>2651</v>
      </c>
      <c r="D127" s="42" t="s">
        <v>2950</v>
      </c>
      <c r="F127" s="42" t="s">
        <v>76</v>
      </c>
      <c r="H127" s="42" t="s">
        <v>2633</v>
      </c>
      <c r="M127" s="42">
        <v>0</v>
      </c>
      <c r="N127" s="42">
        <v>0</v>
      </c>
      <c r="O127" s="42">
        <v>0</v>
      </c>
      <c r="P127" s="42">
        <v>0</v>
      </c>
      <c r="Q127" s="42">
        <v>0</v>
      </c>
      <c r="R127" s="42">
        <v>0</v>
      </c>
      <c r="S127" s="42">
        <v>0</v>
      </c>
      <c r="T127" s="42">
        <v>0</v>
      </c>
      <c r="U127" s="42">
        <v>0</v>
      </c>
      <c r="V127" s="42">
        <v>0</v>
      </c>
      <c r="W127" s="42">
        <v>0</v>
      </c>
    </row>
    <row r="128" spans="1:23" s="41" customFormat="1" hidden="1" x14ac:dyDescent="0.25">
      <c r="A128" s="41" t="s">
        <v>2951</v>
      </c>
      <c r="B128" s="41">
        <v>12161017971</v>
      </c>
      <c r="C128" s="41" t="s">
        <v>2617</v>
      </c>
      <c r="D128" s="41" t="s">
        <v>2952</v>
      </c>
      <c r="E128" s="41" t="s">
        <v>2456</v>
      </c>
      <c r="F128" s="41" t="s">
        <v>2953</v>
      </c>
      <c r="G128" s="41">
        <v>1</v>
      </c>
      <c r="H128" s="41" t="s">
        <v>2620</v>
      </c>
      <c r="I128" s="41" t="s">
        <v>2621</v>
      </c>
      <c r="J128" s="41" t="s">
        <v>2954</v>
      </c>
      <c r="K128" s="41" t="s">
        <v>2955</v>
      </c>
      <c r="L128" s="41" t="s">
        <v>2956</v>
      </c>
      <c r="M128" s="41">
        <v>9.99</v>
      </c>
      <c r="N128" s="41">
        <v>0</v>
      </c>
      <c r="O128" s="41">
        <v>0</v>
      </c>
      <c r="P128" s="41">
        <v>0</v>
      </c>
      <c r="Q128" s="41">
        <v>0</v>
      </c>
      <c r="R128" s="41">
        <v>0</v>
      </c>
      <c r="S128" s="41">
        <v>-1.7</v>
      </c>
      <c r="T128" s="41">
        <v>-3.59</v>
      </c>
      <c r="U128" s="41">
        <v>0</v>
      </c>
      <c r="V128" s="41">
        <v>0</v>
      </c>
      <c r="W128" s="41">
        <v>4.7</v>
      </c>
    </row>
    <row r="129" spans="1:23" s="41" customFormat="1" hidden="1" x14ac:dyDescent="0.25">
      <c r="A129" s="41" t="s">
        <v>2957</v>
      </c>
      <c r="B129" s="41">
        <v>12161017971</v>
      </c>
      <c r="C129" s="41" t="s">
        <v>2617</v>
      </c>
      <c r="D129" s="41" t="s">
        <v>2958</v>
      </c>
      <c r="E129" s="41" t="s">
        <v>396</v>
      </c>
      <c r="F129" s="41" t="s">
        <v>2959</v>
      </c>
      <c r="G129" s="41">
        <v>1</v>
      </c>
      <c r="H129" s="41" t="s">
        <v>2620</v>
      </c>
      <c r="I129" s="41" t="s">
        <v>2621</v>
      </c>
      <c r="J129" s="41" t="s">
        <v>2960</v>
      </c>
      <c r="K129" s="41" t="s">
        <v>2719</v>
      </c>
      <c r="L129" s="41" t="s">
        <v>2961</v>
      </c>
      <c r="M129" s="41">
        <v>20.99</v>
      </c>
      <c r="N129" s="41">
        <v>1.48</v>
      </c>
      <c r="O129" s="41">
        <v>0</v>
      </c>
      <c r="P129" s="41">
        <v>-2.5299999999999998</v>
      </c>
      <c r="Q129" s="41">
        <v>0</v>
      </c>
      <c r="R129" s="41">
        <v>0</v>
      </c>
      <c r="S129" s="41">
        <v>-3.39</v>
      </c>
      <c r="T129" s="41">
        <v>-3.68</v>
      </c>
      <c r="U129" s="41">
        <v>0</v>
      </c>
      <c r="V129" s="41">
        <v>0</v>
      </c>
      <c r="W129" s="41">
        <v>12.87</v>
      </c>
    </row>
    <row r="130" spans="1:23" s="41" customFormat="1" hidden="1" x14ac:dyDescent="0.25">
      <c r="A130" s="41" t="s">
        <v>2962</v>
      </c>
      <c r="B130" s="41">
        <v>12161017971</v>
      </c>
      <c r="C130" s="41" t="s">
        <v>2617</v>
      </c>
      <c r="D130" s="41" t="s">
        <v>2963</v>
      </c>
      <c r="E130" s="41" t="s">
        <v>1406</v>
      </c>
      <c r="F130" s="41" t="s">
        <v>2964</v>
      </c>
      <c r="G130" s="41">
        <v>1</v>
      </c>
      <c r="H130" s="41" t="s">
        <v>2620</v>
      </c>
      <c r="I130" s="41" t="s">
        <v>2621</v>
      </c>
      <c r="J130" s="41" t="s">
        <v>2965</v>
      </c>
      <c r="K130" s="41" t="s">
        <v>2623</v>
      </c>
      <c r="L130" s="41">
        <v>31312</v>
      </c>
      <c r="M130" s="41">
        <v>25.99</v>
      </c>
      <c r="N130" s="41">
        <v>0</v>
      </c>
      <c r="O130" s="41">
        <v>0</v>
      </c>
      <c r="P130" s="41">
        <v>-1.3</v>
      </c>
      <c r="Q130" s="41">
        <v>0</v>
      </c>
      <c r="R130" s="41">
        <v>0</v>
      </c>
      <c r="S130" s="41">
        <v>-4.2</v>
      </c>
      <c r="T130" s="41">
        <v>-5.16</v>
      </c>
      <c r="U130" s="41">
        <v>0</v>
      </c>
      <c r="V130" s="41">
        <v>0</v>
      </c>
      <c r="W130" s="41">
        <v>15.33</v>
      </c>
    </row>
    <row r="131" spans="1:23" s="41" customFormat="1" hidden="1" x14ac:dyDescent="0.25">
      <c r="A131" s="41" t="s">
        <v>2966</v>
      </c>
      <c r="B131" s="41">
        <v>12161017971</v>
      </c>
      <c r="C131" s="41" t="s">
        <v>2617</v>
      </c>
      <c r="D131" s="41" t="s">
        <v>2967</v>
      </c>
      <c r="E131" s="41" t="s">
        <v>1086</v>
      </c>
      <c r="F131" s="41" t="s">
        <v>2968</v>
      </c>
      <c r="G131" s="41">
        <v>1</v>
      </c>
      <c r="H131" s="41" t="s">
        <v>2620</v>
      </c>
      <c r="I131" s="41" t="s">
        <v>2621</v>
      </c>
      <c r="J131" s="41" t="s">
        <v>2969</v>
      </c>
      <c r="K131" s="41" t="s">
        <v>2970</v>
      </c>
      <c r="L131" s="41" t="s">
        <v>2971</v>
      </c>
      <c r="M131" s="41">
        <v>17.09</v>
      </c>
      <c r="N131" s="41">
        <v>0</v>
      </c>
      <c r="O131" s="41">
        <v>0</v>
      </c>
      <c r="P131" s="41">
        <v>-0.35</v>
      </c>
      <c r="Q131" s="41">
        <v>0</v>
      </c>
      <c r="R131" s="41">
        <v>0</v>
      </c>
      <c r="S131" s="41">
        <v>-2.85</v>
      </c>
      <c r="T131" s="41">
        <v>-3.68</v>
      </c>
      <c r="U131" s="41">
        <v>0</v>
      </c>
      <c r="V131" s="41">
        <v>0</v>
      </c>
      <c r="W131" s="41">
        <v>10.210000000000001</v>
      </c>
    </row>
    <row r="132" spans="1:23" s="41" customFormat="1" hidden="1" x14ac:dyDescent="0.25">
      <c r="A132" s="41" t="s">
        <v>2966</v>
      </c>
      <c r="B132" s="41">
        <v>12161017971</v>
      </c>
      <c r="C132" s="41" t="s">
        <v>2617</v>
      </c>
      <c r="D132" s="41" t="s">
        <v>2967</v>
      </c>
      <c r="E132" s="41" t="s">
        <v>1092</v>
      </c>
      <c r="F132" s="41" t="s">
        <v>2972</v>
      </c>
      <c r="G132" s="41">
        <v>1</v>
      </c>
      <c r="H132" s="41" t="s">
        <v>2620</v>
      </c>
      <c r="I132" s="41" t="s">
        <v>2621</v>
      </c>
      <c r="J132" s="41" t="s">
        <v>2969</v>
      </c>
      <c r="K132" s="41" t="s">
        <v>2970</v>
      </c>
      <c r="L132" s="41" t="s">
        <v>2971</v>
      </c>
      <c r="M132" s="41">
        <v>17.09</v>
      </c>
      <c r="N132" s="41">
        <v>0</v>
      </c>
      <c r="O132" s="41">
        <v>0</v>
      </c>
      <c r="P132" s="41">
        <v>-0.33</v>
      </c>
      <c r="Q132" s="41">
        <v>0</v>
      </c>
      <c r="R132" s="41">
        <v>0</v>
      </c>
      <c r="S132" s="41">
        <v>-2.85</v>
      </c>
      <c r="T132" s="41">
        <v>-3.68</v>
      </c>
      <c r="U132" s="41">
        <v>0</v>
      </c>
      <c r="V132" s="41">
        <v>0</v>
      </c>
      <c r="W132" s="41">
        <v>10.23</v>
      </c>
    </row>
    <row r="133" spans="1:23" s="41" customFormat="1" hidden="1" x14ac:dyDescent="0.25">
      <c r="A133" s="41" t="s">
        <v>2973</v>
      </c>
      <c r="B133" s="41">
        <v>12161017971</v>
      </c>
      <c r="C133" s="41" t="s">
        <v>2617</v>
      </c>
      <c r="D133" s="41" t="s">
        <v>2974</v>
      </c>
      <c r="E133" s="41" t="s">
        <v>802</v>
      </c>
      <c r="F133" s="41" t="s">
        <v>2975</v>
      </c>
      <c r="G133" s="41">
        <v>1</v>
      </c>
      <c r="H133" s="41" t="s">
        <v>2620</v>
      </c>
      <c r="I133" s="41" t="s">
        <v>2621</v>
      </c>
      <c r="J133" s="41" t="s">
        <v>2976</v>
      </c>
      <c r="K133" s="41" t="s">
        <v>2623</v>
      </c>
      <c r="L133" s="41" t="s">
        <v>2977</v>
      </c>
      <c r="M133" s="41">
        <v>9.99</v>
      </c>
      <c r="N133" s="41">
        <v>0</v>
      </c>
      <c r="O133" s="41">
        <v>0</v>
      </c>
      <c r="P133" s="41">
        <v>0</v>
      </c>
      <c r="Q133" s="41">
        <v>0</v>
      </c>
      <c r="R133" s="41">
        <v>0</v>
      </c>
      <c r="S133" s="41">
        <v>-1.7</v>
      </c>
      <c r="T133" s="41">
        <v>-3.59</v>
      </c>
      <c r="U133" s="41">
        <v>0</v>
      </c>
      <c r="V133" s="41">
        <v>0</v>
      </c>
      <c r="W133" s="41">
        <v>4.7</v>
      </c>
    </row>
    <row r="134" spans="1:23" s="41" customFormat="1" hidden="1" x14ac:dyDescent="0.25">
      <c r="A134" s="41" t="s">
        <v>2978</v>
      </c>
      <c r="B134" s="41">
        <v>12161017971</v>
      </c>
      <c r="C134" s="41" t="s">
        <v>2617</v>
      </c>
      <c r="D134" s="41" t="s">
        <v>2979</v>
      </c>
      <c r="E134" s="41" t="s">
        <v>1424</v>
      </c>
      <c r="F134" s="41" t="s">
        <v>2980</v>
      </c>
      <c r="G134" s="41">
        <v>1</v>
      </c>
      <c r="H134" s="41" t="s">
        <v>2620</v>
      </c>
      <c r="I134" s="41" t="s">
        <v>2621</v>
      </c>
      <c r="J134" s="41" t="s">
        <v>2981</v>
      </c>
      <c r="K134" s="41" t="s">
        <v>2982</v>
      </c>
      <c r="L134" s="41">
        <v>20785</v>
      </c>
      <c r="M134" s="41">
        <v>25.99</v>
      </c>
      <c r="N134" s="41">
        <v>0</v>
      </c>
      <c r="O134" s="41">
        <v>0</v>
      </c>
      <c r="P134" s="41">
        <v>0</v>
      </c>
      <c r="Q134" s="41">
        <v>0</v>
      </c>
      <c r="R134" s="41">
        <v>0</v>
      </c>
      <c r="S134" s="41">
        <v>-4.42</v>
      </c>
      <c r="T134" s="41">
        <v>-5.16</v>
      </c>
      <c r="U134" s="41">
        <v>0</v>
      </c>
      <c r="V134" s="41">
        <v>0</v>
      </c>
      <c r="W134" s="41">
        <v>16.41</v>
      </c>
    </row>
    <row r="135" spans="1:23" s="41" customFormat="1" hidden="1" x14ac:dyDescent="0.25">
      <c r="A135" s="41" t="s">
        <v>2983</v>
      </c>
      <c r="B135" s="41">
        <v>12161017971</v>
      </c>
      <c r="C135" s="41" t="s">
        <v>2727</v>
      </c>
      <c r="D135" s="41" t="s">
        <v>2984</v>
      </c>
      <c r="E135" s="41" t="s">
        <v>418</v>
      </c>
      <c r="F135" s="41" t="s">
        <v>2985</v>
      </c>
      <c r="G135" s="41">
        <v>1</v>
      </c>
      <c r="H135" s="41" t="s">
        <v>2620</v>
      </c>
      <c r="I135" s="41" t="s">
        <v>2621</v>
      </c>
      <c r="J135" s="41" t="s">
        <v>2986</v>
      </c>
      <c r="K135" s="41" t="s">
        <v>2678</v>
      </c>
      <c r="L135" s="41" t="s">
        <v>2987</v>
      </c>
      <c r="M135" s="41">
        <v>-19.88</v>
      </c>
      <c r="N135" s="41">
        <v>0</v>
      </c>
      <c r="O135" s="41">
        <v>0</v>
      </c>
      <c r="P135" s="41">
        <v>0</v>
      </c>
      <c r="Q135" s="41">
        <v>0</v>
      </c>
      <c r="R135" s="41">
        <v>0</v>
      </c>
      <c r="S135" s="41">
        <v>2.7</v>
      </c>
      <c r="T135" s="41">
        <v>0</v>
      </c>
      <c r="U135" s="41">
        <v>0</v>
      </c>
      <c r="V135" s="41">
        <v>0</v>
      </c>
      <c r="W135" s="41">
        <v>-17.18</v>
      </c>
    </row>
    <row r="136" spans="1:23" s="41" customFormat="1" hidden="1" x14ac:dyDescent="0.25">
      <c r="A136" s="41" t="s">
        <v>2988</v>
      </c>
      <c r="B136" s="41">
        <v>12161017971</v>
      </c>
      <c r="C136" s="41" t="s">
        <v>2617</v>
      </c>
      <c r="D136" s="41" t="s">
        <v>2989</v>
      </c>
      <c r="E136" s="41" t="s">
        <v>2576</v>
      </c>
      <c r="F136" s="41" t="s">
        <v>2990</v>
      </c>
      <c r="G136" s="41">
        <v>1</v>
      </c>
      <c r="H136" s="41" t="s">
        <v>2620</v>
      </c>
      <c r="I136" s="41" t="s">
        <v>2621</v>
      </c>
      <c r="J136" s="41" t="s">
        <v>2991</v>
      </c>
      <c r="K136" s="41" t="s">
        <v>2933</v>
      </c>
      <c r="L136" s="41" t="s">
        <v>2992</v>
      </c>
      <c r="M136" s="41">
        <v>9.99</v>
      </c>
      <c r="N136" s="41">
        <v>0</v>
      </c>
      <c r="O136" s="41">
        <v>0</v>
      </c>
      <c r="P136" s="41">
        <v>0</v>
      </c>
      <c r="Q136" s="41">
        <v>0.53</v>
      </c>
      <c r="R136" s="41">
        <v>-0.53</v>
      </c>
      <c r="S136" s="41">
        <v>-1.7</v>
      </c>
      <c r="T136" s="41">
        <v>-2.88</v>
      </c>
      <c r="U136" s="41">
        <v>0</v>
      </c>
      <c r="V136" s="41">
        <v>0</v>
      </c>
      <c r="W136" s="41">
        <v>5.41</v>
      </c>
    </row>
    <row r="137" spans="1:23" s="41" customFormat="1" hidden="1" x14ac:dyDescent="0.25">
      <c r="A137" s="41" t="s">
        <v>2993</v>
      </c>
      <c r="B137" s="41">
        <v>12161017971</v>
      </c>
      <c r="C137" s="41" t="s">
        <v>2617</v>
      </c>
      <c r="D137" s="41" t="s">
        <v>2994</v>
      </c>
      <c r="E137" s="41" t="s">
        <v>1366</v>
      </c>
      <c r="F137" s="41" t="s">
        <v>2711</v>
      </c>
      <c r="G137" s="41">
        <v>1</v>
      </c>
      <c r="H137" s="41" t="s">
        <v>2620</v>
      </c>
      <c r="I137" s="41" t="s">
        <v>2621</v>
      </c>
      <c r="J137" s="41" t="s">
        <v>2995</v>
      </c>
      <c r="K137" s="41" t="s">
        <v>2996</v>
      </c>
      <c r="L137" s="41" t="s">
        <v>2997</v>
      </c>
      <c r="M137" s="41">
        <v>22.99</v>
      </c>
      <c r="N137" s="41">
        <v>0</v>
      </c>
      <c r="O137" s="41">
        <v>0</v>
      </c>
      <c r="P137" s="41">
        <v>0</v>
      </c>
      <c r="Q137" s="41">
        <v>0</v>
      </c>
      <c r="R137" s="41">
        <v>0</v>
      </c>
      <c r="S137" s="41">
        <v>-3.91</v>
      </c>
      <c r="T137" s="41">
        <v>-5.16</v>
      </c>
      <c r="U137" s="41">
        <v>0</v>
      </c>
      <c r="V137" s="41">
        <v>0</v>
      </c>
      <c r="W137" s="41">
        <v>13.92</v>
      </c>
    </row>
    <row r="138" spans="1:23" s="41" customFormat="1" hidden="1" x14ac:dyDescent="0.25">
      <c r="A138" s="41" t="s">
        <v>2998</v>
      </c>
      <c r="B138" s="41">
        <v>12161017971</v>
      </c>
      <c r="C138" s="41" t="s">
        <v>2617</v>
      </c>
      <c r="D138" s="41" t="s">
        <v>2999</v>
      </c>
      <c r="E138" s="41" t="s">
        <v>2576</v>
      </c>
      <c r="F138" s="41" t="s">
        <v>2990</v>
      </c>
      <c r="G138" s="41">
        <v>1</v>
      </c>
      <c r="H138" s="41" t="s">
        <v>2620</v>
      </c>
      <c r="I138" s="41" t="s">
        <v>2621</v>
      </c>
      <c r="J138" s="41" t="s">
        <v>3000</v>
      </c>
      <c r="K138" s="41" t="s">
        <v>2933</v>
      </c>
      <c r="L138" s="41" t="s">
        <v>3001</v>
      </c>
      <c r="M138" s="41">
        <v>9.99</v>
      </c>
      <c r="N138" s="41">
        <v>0</v>
      </c>
      <c r="O138" s="41">
        <v>0</v>
      </c>
      <c r="P138" s="41">
        <v>0</v>
      </c>
      <c r="Q138" s="41">
        <v>0.53</v>
      </c>
      <c r="R138" s="41">
        <v>-0.53</v>
      </c>
      <c r="S138" s="41">
        <v>-1.7</v>
      </c>
      <c r="T138" s="41">
        <v>-2.88</v>
      </c>
      <c r="U138" s="41">
        <v>0</v>
      </c>
      <c r="V138" s="41">
        <v>0</v>
      </c>
      <c r="W138" s="41">
        <v>5.41</v>
      </c>
    </row>
    <row r="139" spans="1:23" s="41" customFormat="1" hidden="1" x14ac:dyDescent="0.25">
      <c r="A139" s="41" t="s">
        <v>3002</v>
      </c>
      <c r="B139" s="41">
        <v>12161017971</v>
      </c>
      <c r="C139" s="41" t="s">
        <v>2617</v>
      </c>
      <c r="D139" s="41" t="s">
        <v>3003</v>
      </c>
      <c r="E139" s="41" t="s">
        <v>1392</v>
      </c>
      <c r="F139" s="41" t="s">
        <v>3004</v>
      </c>
      <c r="G139" s="41">
        <v>1</v>
      </c>
      <c r="H139" s="41" t="s">
        <v>2620</v>
      </c>
      <c r="I139" s="41" t="s">
        <v>2621</v>
      </c>
      <c r="J139" s="41" t="s">
        <v>3005</v>
      </c>
      <c r="K139" s="41" t="s">
        <v>2629</v>
      </c>
      <c r="L139" s="41" t="s">
        <v>3006</v>
      </c>
      <c r="M139" s="41">
        <v>22.99</v>
      </c>
      <c r="N139" s="41">
        <v>0</v>
      </c>
      <c r="O139" s="41">
        <v>0</v>
      </c>
      <c r="P139" s="41">
        <v>0</v>
      </c>
      <c r="Q139" s="41">
        <v>0</v>
      </c>
      <c r="R139" s="41">
        <v>0</v>
      </c>
      <c r="S139" s="41">
        <v>-3.91</v>
      </c>
      <c r="T139" s="41">
        <v>-5.16</v>
      </c>
      <c r="U139" s="41">
        <v>0</v>
      </c>
      <c r="V139" s="41">
        <v>0</v>
      </c>
      <c r="W139" s="41">
        <v>13.92</v>
      </c>
    </row>
    <row r="140" spans="1:23" s="41" customFormat="1" hidden="1" x14ac:dyDescent="0.25">
      <c r="A140" s="41" t="s">
        <v>3007</v>
      </c>
      <c r="B140" s="41">
        <v>12161017971</v>
      </c>
      <c r="C140" s="41" t="s">
        <v>2727</v>
      </c>
      <c r="D140" s="41" t="s">
        <v>3008</v>
      </c>
      <c r="E140" s="41" t="s">
        <v>1418</v>
      </c>
      <c r="F140" s="41" t="s">
        <v>3009</v>
      </c>
      <c r="G140" s="41">
        <v>1</v>
      </c>
      <c r="H140" s="41" t="s">
        <v>2620</v>
      </c>
      <c r="I140" s="41" t="s">
        <v>2621</v>
      </c>
      <c r="J140" s="41" t="s">
        <v>3010</v>
      </c>
      <c r="K140" s="41" t="s">
        <v>2851</v>
      </c>
      <c r="L140" s="41" t="s">
        <v>3011</v>
      </c>
      <c r="M140" s="41">
        <v>-25.99</v>
      </c>
      <c r="N140" s="41">
        <v>0</v>
      </c>
      <c r="O140" s="41">
        <v>0</v>
      </c>
      <c r="P140" s="41">
        <v>0</v>
      </c>
      <c r="Q140" s="41">
        <v>0</v>
      </c>
      <c r="R140" s="41">
        <v>0</v>
      </c>
      <c r="S140" s="41">
        <v>3.54</v>
      </c>
      <c r="T140" s="41">
        <v>0</v>
      </c>
      <c r="U140" s="41">
        <v>0</v>
      </c>
      <c r="V140" s="41">
        <v>0</v>
      </c>
      <c r="W140" s="41">
        <v>-22.45</v>
      </c>
    </row>
    <row r="141" spans="1:23" s="41" customFormat="1" hidden="1" x14ac:dyDescent="0.25">
      <c r="A141" s="41" t="s">
        <v>3012</v>
      </c>
      <c r="B141" s="41">
        <v>12161017971</v>
      </c>
      <c r="C141" s="41" t="s">
        <v>2727</v>
      </c>
      <c r="D141" s="41" t="s">
        <v>3013</v>
      </c>
      <c r="E141" s="41" t="s">
        <v>2148</v>
      </c>
      <c r="F141" s="41" t="s">
        <v>3014</v>
      </c>
      <c r="G141" s="41">
        <v>1</v>
      </c>
      <c r="H141" s="41" t="s">
        <v>2620</v>
      </c>
      <c r="I141" s="41" t="s">
        <v>2621</v>
      </c>
      <c r="J141" s="41" t="s">
        <v>3015</v>
      </c>
      <c r="K141" s="41" t="s">
        <v>2933</v>
      </c>
      <c r="L141" s="41" t="s">
        <v>3016</v>
      </c>
      <c r="M141" s="41">
        <v>-16.989999999999998</v>
      </c>
      <c r="N141" s="41">
        <v>0</v>
      </c>
      <c r="O141" s="41">
        <v>0</v>
      </c>
      <c r="P141" s="41">
        <v>0</v>
      </c>
      <c r="Q141" s="41">
        <v>-1.02</v>
      </c>
      <c r="R141" s="41">
        <v>1.02</v>
      </c>
      <c r="S141" s="41">
        <v>2.31</v>
      </c>
      <c r="T141" s="41">
        <v>0</v>
      </c>
      <c r="U141" s="41">
        <v>0</v>
      </c>
      <c r="V141" s="41">
        <v>0</v>
      </c>
      <c r="W141" s="41">
        <v>-14.68</v>
      </c>
    </row>
    <row r="142" spans="1:23" s="41" customFormat="1" hidden="1" x14ac:dyDescent="0.25">
      <c r="A142" s="41" t="s">
        <v>3017</v>
      </c>
      <c r="B142" s="41">
        <v>12161017971</v>
      </c>
      <c r="C142" s="41" t="s">
        <v>2617</v>
      </c>
      <c r="D142" s="41" t="s">
        <v>3018</v>
      </c>
      <c r="E142" s="41" t="s">
        <v>568</v>
      </c>
      <c r="F142" s="41" t="s">
        <v>3019</v>
      </c>
      <c r="G142" s="41">
        <v>1</v>
      </c>
      <c r="H142" s="41" t="s">
        <v>2620</v>
      </c>
      <c r="I142" s="41" t="s">
        <v>2621</v>
      </c>
      <c r="J142" s="41" t="s">
        <v>3020</v>
      </c>
      <c r="K142" s="41" t="s">
        <v>3021</v>
      </c>
      <c r="L142" s="41" t="s">
        <v>3022</v>
      </c>
      <c r="M142" s="41">
        <v>9.99</v>
      </c>
      <c r="N142" s="41">
        <v>0</v>
      </c>
      <c r="O142" s="41">
        <v>0</v>
      </c>
      <c r="P142" s="41">
        <v>0</v>
      </c>
      <c r="Q142" s="41">
        <v>0</v>
      </c>
      <c r="R142" s="41">
        <v>0</v>
      </c>
      <c r="S142" s="41">
        <v>-1.7</v>
      </c>
      <c r="T142" s="41">
        <v>-3.68</v>
      </c>
      <c r="U142" s="41">
        <v>0</v>
      </c>
      <c r="V142" s="41">
        <v>0</v>
      </c>
      <c r="W142" s="41">
        <v>4.6100000000000003</v>
      </c>
    </row>
    <row r="143" spans="1:23" s="41" customFormat="1" hidden="1" x14ac:dyDescent="0.25">
      <c r="A143" s="41" t="s">
        <v>3023</v>
      </c>
      <c r="B143" s="41">
        <v>12161017971</v>
      </c>
      <c r="C143" s="41" t="s">
        <v>2727</v>
      </c>
      <c r="D143" s="41" t="s">
        <v>3024</v>
      </c>
      <c r="E143" s="41" t="s">
        <v>578</v>
      </c>
      <c r="F143" s="41" t="s">
        <v>3025</v>
      </c>
      <c r="G143" s="41">
        <v>1</v>
      </c>
      <c r="H143" s="41" t="s">
        <v>2620</v>
      </c>
      <c r="I143" s="41" t="s">
        <v>2621</v>
      </c>
      <c r="J143" s="41" t="s">
        <v>3026</v>
      </c>
      <c r="K143" s="41" t="s">
        <v>2683</v>
      </c>
      <c r="L143" s="41" t="s">
        <v>3027</v>
      </c>
      <c r="M143" s="41">
        <v>-11.99</v>
      </c>
      <c r="N143" s="41">
        <v>0</v>
      </c>
      <c r="O143" s="41">
        <v>0</v>
      </c>
      <c r="P143" s="41">
        <v>0</v>
      </c>
      <c r="Q143" s="41">
        <v>0</v>
      </c>
      <c r="R143" s="41">
        <v>0</v>
      </c>
      <c r="S143" s="41">
        <v>1.63</v>
      </c>
      <c r="T143" s="41">
        <v>0</v>
      </c>
      <c r="U143" s="41">
        <v>0</v>
      </c>
      <c r="V143" s="41">
        <v>0</v>
      </c>
      <c r="W143" s="41">
        <v>-10.36</v>
      </c>
    </row>
    <row r="144" spans="1:23" s="41" customFormat="1" hidden="1" x14ac:dyDescent="0.25">
      <c r="A144" s="41" t="s">
        <v>3028</v>
      </c>
      <c r="B144" s="41">
        <v>12161017971</v>
      </c>
      <c r="C144" s="41" t="s">
        <v>2727</v>
      </c>
      <c r="D144" s="41" t="s">
        <v>3029</v>
      </c>
      <c r="E144" s="41" t="s">
        <v>1360</v>
      </c>
      <c r="F144" s="41" t="s">
        <v>3030</v>
      </c>
      <c r="G144" s="41">
        <v>1</v>
      </c>
      <c r="H144" s="41" t="s">
        <v>2620</v>
      </c>
      <c r="I144" s="41" t="s">
        <v>2621</v>
      </c>
      <c r="J144" s="41" t="s">
        <v>3031</v>
      </c>
      <c r="K144" s="41" t="s">
        <v>3032</v>
      </c>
      <c r="L144" s="41" t="s">
        <v>3033</v>
      </c>
      <c r="M144" s="41">
        <v>-22.99</v>
      </c>
      <c r="N144" s="41">
        <v>0</v>
      </c>
      <c r="O144" s="41">
        <v>0</v>
      </c>
      <c r="P144" s="41">
        <v>0</v>
      </c>
      <c r="Q144" s="41">
        <v>0</v>
      </c>
      <c r="R144" s="41">
        <v>0</v>
      </c>
      <c r="S144" s="41">
        <v>3.13</v>
      </c>
      <c r="T144" s="41">
        <v>0</v>
      </c>
      <c r="U144" s="41">
        <v>0</v>
      </c>
      <c r="V144" s="41">
        <v>0</v>
      </c>
      <c r="W144" s="41">
        <v>-19.86</v>
      </c>
    </row>
    <row r="145" spans="1:23" hidden="1" x14ac:dyDescent="0.25">
      <c r="A145" s="1" t="s">
        <v>3034</v>
      </c>
      <c r="B145" s="1">
        <v>12161017971</v>
      </c>
      <c r="C145" s="1" t="s">
        <v>3035</v>
      </c>
      <c r="F145" s="1" t="s">
        <v>3036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44">
        <v>-1087.72</v>
      </c>
      <c r="W145" s="44">
        <v>-1087.72</v>
      </c>
    </row>
    <row r="146" spans="1:23" s="41" customFormat="1" hidden="1" x14ac:dyDescent="0.25">
      <c r="A146" s="41" t="s">
        <v>3037</v>
      </c>
      <c r="B146" s="41">
        <v>12161017971</v>
      </c>
      <c r="C146" s="41" t="s">
        <v>2617</v>
      </c>
      <c r="D146" s="41" t="s">
        <v>3038</v>
      </c>
      <c r="E146" s="41" t="s">
        <v>1416</v>
      </c>
      <c r="F146" s="41" t="s">
        <v>2926</v>
      </c>
      <c r="G146" s="41">
        <v>1</v>
      </c>
      <c r="H146" s="41" t="s">
        <v>2620</v>
      </c>
      <c r="I146" s="41" t="s">
        <v>2621</v>
      </c>
      <c r="J146" s="41" t="s">
        <v>3039</v>
      </c>
      <c r="K146" s="41" t="s">
        <v>3040</v>
      </c>
      <c r="L146" s="41">
        <v>75233</v>
      </c>
      <c r="M146" s="41">
        <v>25.99</v>
      </c>
      <c r="N146" s="41">
        <v>0</v>
      </c>
      <c r="O146" s="41">
        <v>0</v>
      </c>
      <c r="P146" s="41">
        <v>0</v>
      </c>
      <c r="Q146" s="41">
        <v>0</v>
      </c>
      <c r="R146" s="41">
        <v>0</v>
      </c>
      <c r="S146" s="41">
        <v>-4.42</v>
      </c>
      <c r="T146" s="41">
        <v>-5.16</v>
      </c>
      <c r="U146" s="41">
        <v>0</v>
      </c>
      <c r="V146" s="41">
        <v>0</v>
      </c>
      <c r="W146" s="41">
        <v>16.41</v>
      </c>
    </row>
    <row r="147" spans="1:23" s="41" customFormat="1" hidden="1" x14ac:dyDescent="0.25">
      <c r="A147" s="41" t="s">
        <v>3041</v>
      </c>
      <c r="B147" s="41">
        <v>12161017971</v>
      </c>
      <c r="C147" s="41" t="s">
        <v>2727</v>
      </c>
      <c r="D147" s="41" t="s">
        <v>3042</v>
      </c>
      <c r="E147" s="41" t="s">
        <v>1352</v>
      </c>
      <c r="F147" s="41" t="s">
        <v>2733</v>
      </c>
      <c r="G147" s="41">
        <v>1</v>
      </c>
      <c r="H147" s="41" t="s">
        <v>2620</v>
      </c>
      <c r="I147" s="41" t="s">
        <v>2621</v>
      </c>
      <c r="J147" s="41" t="s">
        <v>3043</v>
      </c>
      <c r="K147" s="41" t="s">
        <v>2683</v>
      </c>
      <c r="L147" s="41" t="s">
        <v>3044</v>
      </c>
      <c r="M147" s="41">
        <v>-22.99</v>
      </c>
      <c r="N147" s="41">
        <v>0</v>
      </c>
      <c r="O147" s="41">
        <v>0</v>
      </c>
      <c r="P147" s="41">
        <v>0</v>
      </c>
      <c r="Q147" s="41">
        <v>0</v>
      </c>
      <c r="R147" s="41">
        <v>0</v>
      </c>
      <c r="S147" s="41">
        <v>3.13</v>
      </c>
      <c r="T147" s="41">
        <v>0</v>
      </c>
      <c r="U147" s="41">
        <v>0</v>
      </c>
      <c r="V147" s="41">
        <v>0</v>
      </c>
      <c r="W147" s="41">
        <v>-19.86</v>
      </c>
    </row>
    <row r="148" spans="1:23" s="42" customFormat="1" x14ac:dyDescent="0.25">
      <c r="A148" s="42" t="s">
        <v>3045</v>
      </c>
      <c r="B148" s="42">
        <v>12161017971</v>
      </c>
      <c r="C148" s="42" t="s">
        <v>3046</v>
      </c>
      <c r="D148" s="42" t="s">
        <v>3047</v>
      </c>
      <c r="F148" s="42" t="s">
        <v>79</v>
      </c>
      <c r="H148" s="42" t="s">
        <v>2633</v>
      </c>
      <c r="M148" s="42">
        <v>0</v>
      </c>
      <c r="N148" s="42">
        <v>0</v>
      </c>
      <c r="O148" s="42">
        <v>0</v>
      </c>
      <c r="P148" s="42">
        <v>0</v>
      </c>
      <c r="Q148" s="42">
        <v>0</v>
      </c>
      <c r="R148" s="42">
        <v>0</v>
      </c>
      <c r="S148" s="42">
        <v>0</v>
      </c>
      <c r="T148" s="42">
        <v>0</v>
      </c>
      <c r="U148" s="42">
        <v>0</v>
      </c>
      <c r="V148" s="42">
        <v>-1.2</v>
      </c>
      <c r="W148" s="42">
        <v>-1.2</v>
      </c>
    </row>
    <row r="149" spans="1:23" s="42" customFormat="1" x14ac:dyDescent="0.25">
      <c r="A149" s="42" t="s">
        <v>3045</v>
      </c>
      <c r="B149" s="42">
        <v>12161017971</v>
      </c>
      <c r="C149" s="42" t="s">
        <v>3046</v>
      </c>
      <c r="D149" s="42" t="s">
        <v>3047</v>
      </c>
      <c r="F149" s="42" t="s">
        <v>79</v>
      </c>
      <c r="H149" s="42" t="s">
        <v>2633</v>
      </c>
      <c r="M149" s="42">
        <v>0</v>
      </c>
      <c r="N149" s="42">
        <v>0</v>
      </c>
      <c r="O149" s="42">
        <v>0</v>
      </c>
      <c r="P149" s="42">
        <v>0</v>
      </c>
      <c r="Q149" s="42">
        <v>0</v>
      </c>
      <c r="R149" s="42">
        <v>0</v>
      </c>
      <c r="S149" s="42">
        <v>0</v>
      </c>
      <c r="T149" s="42">
        <v>0</v>
      </c>
      <c r="U149" s="42">
        <v>0</v>
      </c>
      <c r="V149" s="42">
        <v>-0.3</v>
      </c>
      <c r="W149" s="42">
        <v>-0.3</v>
      </c>
    </row>
    <row r="150" spans="1:23" s="42" customFormat="1" x14ac:dyDescent="0.25">
      <c r="A150" s="42" t="s">
        <v>3048</v>
      </c>
      <c r="B150" s="42">
        <v>12161017971</v>
      </c>
      <c r="C150" s="42" t="s">
        <v>3046</v>
      </c>
      <c r="D150" s="42" t="s">
        <v>3047</v>
      </c>
      <c r="F150" s="42" t="s">
        <v>79</v>
      </c>
      <c r="H150" s="42" t="s">
        <v>2633</v>
      </c>
      <c r="M150" s="42">
        <v>0</v>
      </c>
      <c r="N150" s="42">
        <v>0</v>
      </c>
      <c r="O150" s="42">
        <v>0</v>
      </c>
      <c r="P150" s="42">
        <v>0</v>
      </c>
      <c r="Q150" s="42">
        <v>0</v>
      </c>
      <c r="R150" s="42">
        <v>0</v>
      </c>
      <c r="S150" s="42">
        <v>0</v>
      </c>
      <c r="T150" s="42">
        <v>0</v>
      </c>
      <c r="U150" s="42">
        <v>0</v>
      </c>
      <c r="V150" s="42">
        <v>-1.05</v>
      </c>
      <c r="W150" s="42">
        <v>-1.05</v>
      </c>
    </row>
    <row r="151" spans="1:23" s="42" customFormat="1" x14ac:dyDescent="0.25">
      <c r="A151" s="42" t="s">
        <v>3048</v>
      </c>
      <c r="B151" s="42">
        <v>12161017971</v>
      </c>
      <c r="C151" s="42" t="s">
        <v>3046</v>
      </c>
      <c r="D151" s="42" t="s">
        <v>3047</v>
      </c>
      <c r="F151" s="42" t="s">
        <v>79</v>
      </c>
      <c r="H151" s="42" t="s">
        <v>2633</v>
      </c>
      <c r="M151" s="42">
        <v>0</v>
      </c>
      <c r="N151" s="42">
        <v>0</v>
      </c>
      <c r="O151" s="42">
        <v>0</v>
      </c>
      <c r="P151" s="42">
        <v>0</v>
      </c>
      <c r="Q151" s="42">
        <v>0</v>
      </c>
      <c r="R151" s="42">
        <v>0</v>
      </c>
      <c r="S151" s="42">
        <v>0</v>
      </c>
      <c r="T151" s="42">
        <v>0</v>
      </c>
      <c r="U151" s="42">
        <v>0</v>
      </c>
      <c r="V151" s="42">
        <v>-3.75</v>
      </c>
      <c r="W151" s="42">
        <v>-3.75</v>
      </c>
    </row>
    <row r="152" spans="1:23" s="42" customFormat="1" x14ac:dyDescent="0.25">
      <c r="A152" s="42" t="s">
        <v>3048</v>
      </c>
      <c r="B152" s="42">
        <v>12161017971</v>
      </c>
      <c r="C152" s="42" t="s">
        <v>3046</v>
      </c>
      <c r="D152" s="42" t="s">
        <v>3047</v>
      </c>
      <c r="F152" s="42" t="s">
        <v>79</v>
      </c>
      <c r="H152" s="42" t="s">
        <v>2633</v>
      </c>
      <c r="M152" s="42">
        <v>0</v>
      </c>
      <c r="N152" s="42">
        <v>0</v>
      </c>
      <c r="O152" s="42">
        <v>0</v>
      </c>
      <c r="P152" s="42">
        <v>0</v>
      </c>
      <c r="Q152" s="42">
        <v>0</v>
      </c>
      <c r="R152" s="42">
        <v>0</v>
      </c>
      <c r="S152" s="42">
        <v>0</v>
      </c>
      <c r="T152" s="42">
        <v>0</v>
      </c>
      <c r="U152" s="42">
        <v>0</v>
      </c>
      <c r="V152" s="42">
        <v>-0.15</v>
      </c>
      <c r="W152" s="42">
        <v>-0.15</v>
      </c>
    </row>
    <row r="153" spans="1:23" s="42" customFormat="1" x14ac:dyDescent="0.25">
      <c r="A153" s="42" t="s">
        <v>3048</v>
      </c>
      <c r="B153" s="42">
        <v>12161017971</v>
      </c>
      <c r="C153" s="42" t="s">
        <v>3046</v>
      </c>
      <c r="D153" s="42" t="s">
        <v>3047</v>
      </c>
      <c r="F153" s="42" t="s">
        <v>79</v>
      </c>
      <c r="H153" s="42" t="s">
        <v>2633</v>
      </c>
      <c r="M153" s="42">
        <v>0</v>
      </c>
      <c r="N153" s="42">
        <v>0</v>
      </c>
      <c r="O153" s="42">
        <v>0</v>
      </c>
      <c r="P153" s="42">
        <v>0</v>
      </c>
      <c r="Q153" s="42">
        <v>0</v>
      </c>
      <c r="R153" s="42">
        <v>0</v>
      </c>
      <c r="S153" s="42">
        <v>0</v>
      </c>
      <c r="T153" s="42">
        <v>0</v>
      </c>
      <c r="U153" s="42">
        <v>0</v>
      </c>
      <c r="V153" s="42">
        <v>-0.3</v>
      </c>
      <c r="W153" s="42">
        <v>-0.3</v>
      </c>
    </row>
    <row r="154" spans="1:23" s="42" customFormat="1" x14ac:dyDescent="0.25">
      <c r="A154" s="42" t="s">
        <v>3049</v>
      </c>
      <c r="B154" s="42">
        <v>12161017971</v>
      </c>
      <c r="C154" s="42" t="s">
        <v>3046</v>
      </c>
      <c r="D154" s="42" t="s">
        <v>3047</v>
      </c>
      <c r="F154" s="42" t="s">
        <v>79</v>
      </c>
      <c r="H154" s="42" t="s">
        <v>2633</v>
      </c>
      <c r="M154" s="42">
        <v>0</v>
      </c>
      <c r="N154" s="42">
        <v>0</v>
      </c>
      <c r="O154" s="42">
        <v>0</v>
      </c>
      <c r="P154" s="42">
        <v>0</v>
      </c>
      <c r="Q154" s="42">
        <v>0</v>
      </c>
      <c r="R154" s="42">
        <v>0</v>
      </c>
      <c r="S154" s="42">
        <v>0</v>
      </c>
      <c r="T154" s="42">
        <v>0</v>
      </c>
      <c r="U154" s="42">
        <v>0</v>
      </c>
      <c r="V154" s="42">
        <v>-0.75</v>
      </c>
      <c r="W154" s="42">
        <v>-0.75</v>
      </c>
    </row>
    <row r="155" spans="1:23" s="42" customFormat="1" x14ac:dyDescent="0.25">
      <c r="A155" s="42" t="s">
        <v>3049</v>
      </c>
      <c r="B155" s="42">
        <v>12161017971</v>
      </c>
      <c r="C155" s="42" t="s">
        <v>3046</v>
      </c>
      <c r="D155" s="42" t="s">
        <v>3047</v>
      </c>
      <c r="F155" s="42" t="s">
        <v>79</v>
      </c>
      <c r="H155" s="42" t="s">
        <v>2633</v>
      </c>
      <c r="M155" s="42">
        <v>0</v>
      </c>
      <c r="N155" s="42">
        <v>0</v>
      </c>
      <c r="O155" s="42">
        <v>0</v>
      </c>
      <c r="P155" s="42">
        <v>0</v>
      </c>
      <c r="Q155" s="42">
        <v>0</v>
      </c>
      <c r="R155" s="42">
        <v>0</v>
      </c>
      <c r="S155" s="42">
        <v>0</v>
      </c>
      <c r="T155" s="42">
        <v>0</v>
      </c>
      <c r="U155" s="42">
        <v>0</v>
      </c>
      <c r="V155" s="42">
        <v>-1.05</v>
      </c>
      <c r="W155" s="42">
        <v>-1.05</v>
      </c>
    </row>
    <row r="156" spans="1:23" s="42" customFormat="1" x14ac:dyDescent="0.25">
      <c r="A156" s="42" t="s">
        <v>3049</v>
      </c>
      <c r="B156" s="42">
        <v>12161017971</v>
      </c>
      <c r="C156" s="42" t="s">
        <v>3046</v>
      </c>
      <c r="D156" s="42" t="s">
        <v>3047</v>
      </c>
      <c r="F156" s="42" t="s">
        <v>79</v>
      </c>
      <c r="H156" s="42" t="s">
        <v>2633</v>
      </c>
      <c r="M156" s="42">
        <v>0</v>
      </c>
      <c r="N156" s="42">
        <v>0</v>
      </c>
      <c r="O156" s="42">
        <v>0</v>
      </c>
      <c r="P156" s="42">
        <v>0</v>
      </c>
      <c r="Q156" s="42">
        <v>0</v>
      </c>
      <c r="R156" s="42">
        <v>0</v>
      </c>
      <c r="S156" s="42">
        <v>0</v>
      </c>
      <c r="T156" s="42">
        <v>0</v>
      </c>
      <c r="U156" s="42">
        <v>0</v>
      </c>
      <c r="V156" s="42">
        <v>-2.85</v>
      </c>
      <c r="W156" s="42">
        <v>-2.85</v>
      </c>
    </row>
    <row r="157" spans="1:23" s="42" customFormat="1" x14ac:dyDescent="0.25">
      <c r="A157" s="42" t="s">
        <v>3049</v>
      </c>
      <c r="B157" s="42">
        <v>12161017971</v>
      </c>
      <c r="C157" s="42" t="s">
        <v>3046</v>
      </c>
      <c r="D157" s="42" t="s">
        <v>3047</v>
      </c>
      <c r="F157" s="42" t="s">
        <v>79</v>
      </c>
      <c r="H157" s="42" t="s">
        <v>2633</v>
      </c>
      <c r="M157" s="42">
        <v>0</v>
      </c>
      <c r="N157" s="42">
        <v>0</v>
      </c>
      <c r="O157" s="42">
        <v>0</v>
      </c>
      <c r="P157" s="42">
        <v>0</v>
      </c>
      <c r="Q157" s="42">
        <v>0</v>
      </c>
      <c r="R157" s="42">
        <v>0</v>
      </c>
      <c r="S157" s="42">
        <v>0</v>
      </c>
      <c r="T157" s="42">
        <v>0</v>
      </c>
      <c r="U157" s="42">
        <v>0</v>
      </c>
      <c r="V157" s="42">
        <v>-1.2</v>
      </c>
      <c r="W157" s="42">
        <v>-1.2</v>
      </c>
    </row>
    <row r="158" spans="1:23" s="42" customFormat="1" x14ac:dyDescent="0.25">
      <c r="A158" s="42" t="s">
        <v>3049</v>
      </c>
      <c r="B158" s="42">
        <v>12161017971</v>
      </c>
      <c r="C158" s="42" t="s">
        <v>3046</v>
      </c>
      <c r="D158" s="42" t="s">
        <v>3047</v>
      </c>
      <c r="F158" s="42" t="s">
        <v>79</v>
      </c>
      <c r="H158" s="42" t="s">
        <v>2633</v>
      </c>
      <c r="M158" s="42">
        <v>0</v>
      </c>
      <c r="N158" s="42">
        <v>0</v>
      </c>
      <c r="O158" s="42">
        <v>0</v>
      </c>
      <c r="P158" s="42">
        <v>0</v>
      </c>
      <c r="Q158" s="42">
        <v>0</v>
      </c>
      <c r="R158" s="42">
        <v>0</v>
      </c>
      <c r="S158" s="42">
        <v>0</v>
      </c>
      <c r="T158" s="42">
        <v>0</v>
      </c>
      <c r="U158" s="42">
        <v>0</v>
      </c>
      <c r="V158" s="42">
        <v>-0.3</v>
      </c>
      <c r="W158" s="42">
        <v>-0.3</v>
      </c>
    </row>
    <row r="159" spans="1:23" s="42" customFormat="1" x14ac:dyDescent="0.25">
      <c r="A159" s="42" t="s">
        <v>3049</v>
      </c>
      <c r="B159" s="42">
        <v>12161017971</v>
      </c>
      <c r="C159" s="42" t="s">
        <v>3046</v>
      </c>
      <c r="D159" s="42" t="s">
        <v>3047</v>
      </c>
      <c r="F159" s="42" t="s">
        <v>79</v>
      </c>
      <c r="H159" s="42" t="s">
        <v>2633</v>
      </c>
      <c r="M159" s="42">
        <v>0</v>
      </c>
      <c r="N159" s="42">
        <v>0</v>
      </c>
      <c r="O159" s="42">
        <v>0</v>
      </c>
      <c r="P159" s="42">
        <v>0</v>
      </c>
      <c r="Q159" s="42">
        <v>0</v>
      </c>
      <c r="R159" s="42">
        <v>0</v>
      </c>
      <c r="S159" s="42">
        <v>0</v>
      </c>
      <c r="T159" s="42">
        <v>0</v>
      </c>
      <c r="U159" s="42">
        <v>0</v>
      </c>
      <c r="V159" s="42">
        <v>-10.35</v>
      </c>
      <c r="W159" s="42">
        <v>-10.35</v>
      </c>
    </row>
    <row r="160" spans="1:23" s="42" customFormat="1" x14ac:dyDescent="0.25">
      <c r="A160" s="42" t="s">
        <v>3050</v>
      </c>
      <c r="B160" s="42">
        <v>12161017971</v>
      </c>
      <c r="C160" s="42" t="s">
        <v>3046</v>
      </c>
      <c r="D160" s="42" t="s">
        <v>3047</v>
      </c>
      <c r="F160" s="42" t="s">
        <v>79</v>
      </c>
      <c r="H160" s="42" t="s">
        <v>2633</v>
      </c>
      <c r="M160" s="42">
        <v>0</v>
      </c>
      <c r="N160" s="42">
        <v>0</v>
      </c>
      <c r="O160" s="42">
        <v>0</v>
      </c>
      <c r="P160" s="42">
        <v>0</v>
      </c>
      <c r="Q160" s="42">
        <v>0</v>
      </c>
      <c r="R160" s="42">
        <v>0</v>
      </c>
      <c r="S160" s="42">
        <v>0</v>
      </c>
      <c r="T160" s="42">
        <v>0</v>
      </c>
      <c r="U160" s="42">
        <v>0</v>
      </c>
      <c r="V160" s="42">
        <v>-28.5</v>
      </c>
      <c r="W160" s="42">
        <v>-28.5</v>
      </c>
    </row>
    <row r="161" spans="1:23" s="42" customFormat="1" x14ac:dyDescent="0.25">
      <c r="A161" s="42" t="s">
        <v>3051</v>
      </c>
      <c r="B161" s="42">
        <v>12161017971</v>
      </c>
      <c r="C161" s="42" t="s">
        <v>3046</v>
      </c>
      <c r="D161" s="42" t="s">
        <v>3047</v>
      </c>
      <c r="F161" s="42" t="s">
        <v>79</v>
      </c>
      <c r="H161" s="42" t="s">
        <v>2633</v>
      </c>
      <c r="M161" s="42">
        <v>0</v>
      </c>
      <c r="N161" s="42">
        <v>0</v>
      </c>
      <c r="O161" s="42">
        <v>0</v>
      </c>
      <c r="P161" s="42">
        <v>0</v>
      </c>
      <c r="Q161" s="42">
        <v>0</v>
      </c>
      <c r="R161" s="42">
        <v>0</v>
      </c>
      <c r="S161" s="42">
        <v>0</v>
      </c>
      <c r="T161" s="42">
        <v>0</v>
      </c>
      <c r="U161" s="42">
        <v>0</v>
      </c>
      <c r="V161" s="42">
        <v>-0.15</v>
      </c>
      <c r="W161" s="42">
        <v>-0.15</v>
      </c>
    </row>
    <row r="162" spans="1:23" s="41" customFormat="1" hidden="1" x14ac:dyDescent="0.25">
      <c r="A162" s="41" t="s">
        <v>3052</v>
      </c>
      <c r="B162" s="41">
        <v>12161017971</v>
      </c>
      <c r="C162" s="41" t="s">
        <v>2617</v>
      </c>
      <c r="D162" s="41" t="s">
        <v>3053</v>
      </c>
      <c r="E162" s="41" t="s">
        <v>1392</v>
      </c>
      <c r="F162" s="41" t="s">
        <v>3004</v>
      </c>
      <c r="G162" s="41">
        <v>1</v>
      </c>
      <c r="H162" s="41" t="s">
        <v>2620</v>
      </c>
      <c r="I162" s="41" t="s">
        <v>2621</v>
      </c>
      <c r="J162" s="41" t="s">
        <v>2647</v>
      </c>
      <c r="K162" s="41" t="s">
        <v>2648</v>
      </c>
      <c r="L162" s="41" t="s">
        <v>3054</v>
      </c>
      <c r="M162" s="41">
        <v>22.99</v>
      </c>
      <c r="N162" s="41">
        <v>0</v>
      </c>
      <c r="O162" s="41">
        <v>0</v>
      </c>
      <c r="P162" s="41">
        <v>0</v>
      </c>
      <c r="Q162" s="41">
        <v>0</v>
      </c>
      <c r="R162" s="41">
        <v>0</v>
      </c>
      <c r="S162" s="41">
        <v>-3.91</v>
      </c>
      <c r="T162" s="41">
        <v>-5.16</v>
      </c>
      <c r="U162" s="41">
        <v>0</v>
      </c>
      <c r="V162" s="41">
        <v>0</v>
      </c>
      <c r="W162" s="41">
        <v>13.92</v>
      </c>
    </row>
    <row r="163" spans="1:23" s="41" customFormat="1" hidden="1" x14ac:dyDescent="0.25">
      <c r="A163" s="41" t="s">
        <v>3055</v>
      </c>
      <c r="B163" s="41">
        <v>12161017971</v>
      </c>
      <c r="C163" s="41" t="s">
        <v>2617</v>
      </c>
      <c r="D163" s="41" t="s">
        <v>3056</v>
      </c>
      <c r="E163" s="41" t="s">
        <v>496</v>
      </c>
      <c r="F163" s="41" t="s">
        <v>3057</v>
      </c>
      <c r="G163" s="41">
        <v>1</v>
      </c>
      <c r="H163" s="41" t="s">
        <v>2620</v>
      </c>
      <c r="I163" s="41" t="s">
        <v>2621</v>
      </c>
      <c r="J163" s="41" t="s">
        <v>3058</v>
      </c>
      <c r="K163" s="41" t="s">
        <v>2648</v>
      </c>
      <c r="L163" s="41" t="s">
        <v>3059</v>
      </c>
      <c r="M163" s="41">
        <v>20.99</v>
      </c>
      <c r="N163" s="41">
        <v>0</v>
      </c>
      <c r="O163" s="41">
        <v>0</v>
      </c>
      <c r="P163" s="41">
        <v>0</v>
      </c>
      <c r="Q163" s="41">
        <v>0</v>
      </c>
      <c r="R163" s="41">
        <v>0</v>
      </c>
      <c r="S163" s="41">
        <v>-3.57</v>
      </c>
      <c r="T163" s="41">
        <v>-3.68</v>
      </c>
      <c r="U163" s="41">
        <v>0</v>
      </c>
      <c r="V163" s="41">
        <v>0</v>
      </c>
      <c r="W163" s="41">
        <v>13.74</v>
      </c>
    </row>
    <row r="164" spans="1:23" s="41" customFormat="1" hidden="1" x14ac:dyDescent="0.25">
      <c r="A164" s="41" t="s">
        <v>3060</v>
      </c>
      <c r="B164" s="41">
        <v>12161017971</v>
      </c>
      <c r="C164" s="41" t="s">
        <v>2727</v>
      </c>
      <c r="D164" s="41" t="s">
        <v>3061</v>
      </c>
      <c r="E164" s="41" t="s">
        <v>2176</v>
      </c>
      <c r="F164" s="41" t="s">
        <v>2660</v>
      </c>
      <c r="G164" s="41">
        <v>1</v>
      </c>
      <c r="H164" s="41" t="s">
        <v>2620</v>
      </c>
      <c r="I164" s="41" t="s">
        <v>2621</v>
      </c>
      <c r="J164" s="41" t="s">
        <v>3005</v>
      </c>
      <c r="K164" s="41" t="s">
        <v>2629</v>
      </c>
      <c r="L164" s="41" t="s">
        <v>3062</v>
      </c>
      <c r="M164" s="41">
        <v>-22.99</v>
      </c>
      <c r="N164" s="41">
        <v>0</v>
      </c>
      <c r="O164" s="41">
        <v>0</v>
      </c>
      <c r="P164" s="41">
        <v>0</v>
      </c>
      <c r="Q164" s="41">
        <v>0</v>
      </c>
      <c r="R164" s="41">
        <v>0</v>
      </c>
      <c r="S164" s="41">
        <v>3.13</v>
      </c>
      <c r="T164" s="41">
        <v>0</v>
      </c>
      <c r="U164" s="41">
        <v>0</v>
      </c>
      <c r="V164" s="41">
        <v>0</v>
      </c>
      <c r="W164" s="41">
        <v>-19.86</v>
      </c>
    </row>
    <row r="165" spans="1:23" s="41" customFormat="1" hidden="1" x14ac:dyDescent="0.25">
      <c r="A165" s="41" t="s">
        <v>3063</v>
      </c>
      <c r="B165" s="41">
        <v>12161017971</v>
      </c>
      <c r="C165" s="41" t="s">
        <v>2727</v>
      </c>
      <c r="D165" s="41" t="s">
        <v>3064</v>
      </c>
      <c r="E165" s="41" t="s">
        <v>1376</v>
      </c>
      <c r="F165" s="41" t="s">
        <v>3065</v>
      </c>
      <c r="G165" s="41">
        <v>1</v>
      </c>
      <c r="H165" s="41" t="s">
        <v>2620</v>
      </c>
      <c r="I165" s="41" t="s">
        <v>2621</v>
      </c>
      <c r="J165" s="41" t="s">
        <v>3066</v>
      </c>
      <c r="K165" s="41" t="s">
        <v>3067</v>
      </c>
      <c r="L165" s="41" t="s">
        <v>3068</v>
      </c>
      <c r="M165" s="41">
        <v>-22.99</v>
      </c>
      <c r="N165" s="41">
        <v>0</v>
      </c>
      <c r="O165" s="41">
        <v>0</v>
      </c>
      <c r="P165" s="41">
        <v>0</v>
      </c>
      <c r="Q165" s="41">
        <v>-1.84</v>
      </c>
      <c r="R165" s="41">
        <v>1.84</v>
      </c>
      <c r="S165" s="41">
        <v>3.13</v>
      </c>
      <c r="T165" s="41">
        <v>0</v>
      </c>
      <c r="U165" s="41">
        <v>0</v>
      </c>
      <c r="V165" s="41">
        <v>0</v>
      </c>
      <c r="W165" s="41">
        <v>-19.86</v>
      </c>
    </row>
    <row r="166" spans="1:23" s="41" customFormat="1" hidden="1" x14ac:dyDescent="0.25">
      <c r="A166" s="41" t="s">
        <v>3069</v>
      </c>
      <c r="B166" s="41">
        <v>12161017971</v>
      </c>
      <c r="C166" s="41" t="s">
        <v>2617</v>
      </c>
      <c r="D166" s="41" t="s">
        <v>3070</v>
      </c>
      <c r="E166" s="41" t="s">
        <v>784</v>
      </c>
      <c r="F166" s="41" t="s">
        <v>3071</v>
      </c>
      <c r="G166" s="41">
        <v>1</v>
      </c>
      <c r="H166" s="41" t="s">
        <v>2620</v>
      </c>
      <c r="I166" s="41" t="s">
        <v>2621</v>
      </c>
      <c r="J166" s="41" t="s">
        <v>2672</v>
      </c>
      <c r="K166" s="41" t="s">
        <v>2648</v>
      </c>
      <c r="L166" s="41" t="s">
        <v>3072</v>
      </c>
      <c r="M166" s="41">
        <v>7.78</v>
      </c>
      <c r="N166" s="41">
        <v>1.73</v>
      </c>
      <c r="O166" s="41">
        <v>0</v>
      </c>
      <c r="P166" s="41">
        <v>-1.73</v>
      </c>
      <c r="Q166" s="41">
        <v>0</v>
      </c>
      <c r="R166" s="41">
        <v>0</v>
      </c>
      <c r="S166" s="41">
        <v>-1.32</v>
      </c>
      <c r="T166" s="41">
        <v>-3.59</v>
      </c>
      <c r="U166" s="41">
        <v>0</v>
      </c>
      <c r="V166" s="41">
        <v>0</v>
      </c>
      <c r="W166" s="41">
        <v>2.87</v>
      </c>
    </row>
    <row r="167" spans="1:23" s="41" customFormat="1" hidden="1" x14ac:dyDescent="0.25">
      <c r="A167" s="41" t="s">
        <v>3073</v>
      </c>
      <c r="B167" s="41">
        <v>12161017971</v>
      </c>
      <c r="C167" s="41" t="s">
        <v>2617</v>
      </c>
      <c r="D167" s="41" t="s">
        <v>3074</v>
      </c>
      <c r="E167" s="41" t="s">
        <v>1374</v>
      </c>
      <c r="F167" s="41" t="s">
        <v>2687</v>
      </c>
      <c r="G167" s="41">
        <v>1</v>
      </c>
      <c r="H167" s="41" t="s">
        <v>2620</v>
      </c>
      <c r="I167" s="41" t="s">
        <v>2621</v>
      </c>
      <c r="J167" s="41" t="s">
        <v>3075</v>
      </c>
      <c r="K167" s="41" t="s">
        <v>2842</v>
      </c>
      <c r="L167" s="41" t="s">
        <v>3076</v>
      </c>
      <c r="M167" s="41">
        <v>22.99</v>
      </c>
      <c r="N167" s="41">
        <v>0</v>
      </c>
      <c r="O167" s="41">
        <v>0</v>
      </c>
      <c r="P167" s="41">
        <v>-1.1499999999999999</v>
      </c>
      <c r="Q167" s="41">
        <v>1.39</v>
      </c>
      <c r="R167" s="41">
        <v>-1.39</v>
      </c>
      <c r="S167" s="41">
        <v>-3.71</v>
      </c>
      <c r="T167" s="41">
        <v>-5.16</v>
      </c>
      <c r="U167" s="41">
        <v>0</v>
      </c>
      <c r="V167" s="41">
        <v>0</v>
      </c>
      <c r="W167" s="41">
        <v>12.97</v>
      </c>
    </row>
    <row r="168" spans="1:23" s="41" customFormat="1" hidden="1" x14ac:dyDescent="0.25">
      <c r="A168" s="41" t="s">
        <v>3077</v>
      </c>
      <c r="B168" s="41">
        <v>12161017971</v>
      </c>
      <c r="C168" s="41" t="s">
        <v>2617</v>
      </c>
      <c r="D168" s="41" t="s">
        <v>3078</v>
      </c>
      <c r="E168" s="41" t="s">
        <v>1234</v>
      </c>
      <c r="F168" s="41" t="s">
        <v>3079</v>
      </c>
      <c r="G168" s="41">
        <v>1</v>
      </c>
      <c r="H168" s="41" t="s">
        <v>2620</v>
      </c>
      <c r="I168" s="41" t="s">
        <v>2621</v>
      </c>
      <c r="J168" s="41" t="s">
        <v>3080</v>
      </c>
      <c r="K168" s="41" t="s">
        <v>2770</v>
      </c>
      <c r="L168" s="41" t="s">
        <v>3081</v>
      </c>
      <c r="M168" s="41">
        <v>20.99</v>
      </c>
      <c r="N168" s="41">
        <v>0</v>
      </c>
      <c r="O168" s="41">
        <v>0</v>
      </c>
      <c r="P168" s="41">
        <v>-1.05</v>
      </c>
      <c r="Q168" s="41">
        <v>2.0099999999999998</v>
      </c>
      <c r="R168" s="41">
        <v>-2.0099999999999998</v>
      </c>
      <c r="S168" s="41">
        <v>-3.39</v>
      </c>
      <c r="T168" s="41">
        <v>-3.68</v>
      </c>
      <c r="U168" s="41">
        <v>0</v>
      </c>
      <c r="V168" s="41">
        <v>0</v>
      </c>
      <c r="W168" s="41">
        <v>12.87</v>
      </c>
    </row>
    <row r="169" spans="1:23" s="41" customFormat="1" hidden="1" x14ac:dyDescent="0.25">
      <c r="A169" s="41" t="s">
        <v>3082</v>
      </c>
      <c r="B169" s="41">
        <v>12161017971</v>
      </c>
      <c r="C169" s="41" t="s">
        <v>2617</v>
      </c>
      <c r="D169" s="41" t="s">
        <v>3083</v>
      </c>
      <c r="E169" s="41" t="s">
        <v>428</v>
      </c>
      <c r="F169" s="41" t="s">
        <v>3084</v>
      </c>
      <c r="G169" s="41">
        <v>1</v>
      </c>
      <c r="H169" s="41" t="s">
        <v>2620</v>
      </c>
      <c r="I169" s="41" t="s">
        <v>2621</v>
      </c>
      <c r="J169" s="41" t="s">
        <v>3085</v>
      </c>
      <c r="K169" s="41" t="s">
        <v>2842</v>
      </c>
      <c r="L169" s="41" t="s">
        <v>3086</v>
      </c>
      <c r="M169" s="41">
        <v>21.59</v>
      </c>
      <c r="N169" s="41">
        <v>0</v>
      </c>
      <c r="O169" s="41">
        <v>0</v>
      </c>
      <c r="P169" s="41">
        <v>-1.08</v>
      </c>
      <c r="Q169" s="41">
        <v>1.3</v>
      </c>
      <c r="R169" s="41">
        <v>-1.3</v>
      </c>
      <c r="S169" s="41">
        <v>-3.49</v>
      </c>
      <c r="T169" s="41">
        <v>-5.16</v>
      </c>
      <c r="U169" s="41">
        <v>0</v>
      </c>
      <c r="V169" s="41">
        <v>0</v>
      </c>
      <c r="W169" s="41">
        <v>11.86</v>
      </c>
    </row>
    <row r="170" spans="1:23" s="41" customFormat="1" hidden="1" x14ac:dyDescent="0.25">
      <c r="A170" s="41" t="s">
        <v>3087</v>
      </c>
      <c r="B170" s="41">
        <v>12161017971</v>
      </c>
      <c r="C170" s="41" t="s">
        <v>2727</v>
      </c>
      <c r="D170" s="41" t="s">
        <v>3088</v>
      </c>
      <c r="E170" s="41" t="s">
        <v>1362</v>
      </c>
      <c r="F170" s="41" t="s">
        <v>3089</v>
      </c>
      <c r="G170" s="41">
        <v>1</v>
      </c>
      <c r="H170" s="41" t="s">
        <v>2620</v>
      </c>
      <c r="I170" s="41" t="s">
        <v>2621</v>
      </c>
      <c r="J170" s="41" t="s">
        <v>3090</v>
      </c>
      <c r="K170" s="41" t="s">
        <v>2702</v>
      </c>
      <c r="L170" s="41">
        <v>32219</v>
      </c>
      <c r="M170" s="41">
        <v>-22.99</v>
      </c>
      <c r="N170" s="41">
        <v>0</v>
      </c>
      <c r="O170" s="41">
        <v>0</v>
      </c>
      <c r="P170" s="41">
        <v>0</v>
      </c>
      <c r="Q170" s="41">
        <v>0</v>
      </c>
      <c r="R170" s="41">
        <v>0</v>
      </c>
      <c r="S170" s="41">
        <v>3.13</v>
      </c>
      <c r="T170" s="41">
        <v>0</v>
      </c>
      <c r="U170" s="41">
        <v>0</v>
      </c>
      <c r="V170" s="41">
        <v>0</v>
      </c>
      <c r="W170" s="41">
        <v>-19.86</v>
      </c>
    </row>
    <row r="171" spans="1:23" s="41" customFormat="1" hidden="1" x14ac:dyDescent="0.25">
      <c r="A171" s="41" t="s">
        <v>3091</v>
      </c>
      <c r="B171" s="41">
        <v>12161017971</v>
      </c>
      <c r="C171" s="41" t="s">
        <v>2727</v>
      </c>
      <c r="D171" s="41" t="s">
        <v>3092</v>
      </c>
      <c r="E171" s="41" t="s">
        <v>568</v>
      </c>
      <c r="F171" s="41" t="s">
        <v>3019</v>
      </c>
      <c r="G171" s="41">
        <v>1</v>
      </c>
      <c r="H171" s="41" t="s">
        <v>2620</v>
      </c>
      <c r="I171" s="41" t="s">
        <v>2621</v>
      </c>
      <c r="J171" s="41" t="s">
        <v>3093</v>
      </c>
      <c r="K171" s="41" t="s">
        <v>2648</v>
      </c>
      <c r="L171" s="41" t="s">
        <v>3094</v>
      </c>
      <c r="M171" s="41">
        <v>-10.99</v>
      </c>
      <c r="N171" s="41">
        <v>0</v>
      </c>
      <c r="O171" s="41">
        <v>0</v>
      </c>
      <c r="P171" s="41">
        <v>0</v>
      </c>
      <c r="Q171" s="41">
        <v>0</v>
      </c>
      <c r="R171" s="41">
        <v>0</v>
      </c>
      <c r="S171" s="41">
        <v>1.5</v>
      </c>
      <c r="T171" s="41">
        <v>0</v>
      </c>
      <c r="U171" s="41">
        <v>0</v>
      </c>
      <c r="V171" s="41">
        <v>0</v>
      </c>
      <c r="W171" s="41">
        <v>-9.49</v>
      </c>
    </row>
    <row r="172" spans="1:23" s="41" customFormat="1" hidden="1" x14ac:dyDescent="0.25">
      <c r="A172" s="41" t="s">
        <v>3095</v>
      </c>
      <c r="B172" s="41">
        <v>12161017971</v>
      </c>
      <c r="C172" s="41" t="s">
        <v>2617</v>
      </c>
      <c r="D172" s="41" t="s">
        <v>3096</v>
      </c>
      <c r="E172" s="41" t="s">
        <v>482</v>
      </c>
      <c r="F172" s="41" t="s">
        <v>3097</v>
      </c>
      <c r="G172" s="41">
        <v>1</v>
      </c>
      <c r="H172" s="41" t="s">
        <v>2620</v>
      </c>
      <c r="I172" s="41" t="s">
        <v>2621</v>
      </c>
      <c r="J172" s="41" t="s">
        <v>3098</v>
      </c>
      <c r="K172" s="41" t="s">
        <v>2970</v>
      </c>
      <c r="L172" s="41">
        <v>70131</v>
      </c>
      <c r="M172" s="41">
        <v>19.989999999999998</v>
      </c>
      <c r="N172" s="41">
        <v>0</v>
      </c>
      <c r="O172" s="41">
        <v>0</v>
      </c>
      <c r="P172" s="41">
        <v>-0.4</v>
      </c>
      <c r="Q172" s="41">
        <v>0</v>
      </c>
      <c r="R172" s="41">
        <v>0</v>
      </c>
      <c r="S172" s="41">
        <v>-3.33</v>
      </c>
      <c r="T172" s="41">
        <v>-2.81</v>
      </c>
      <c r="U172" s="41">
        <v>0</v>
      </c>
      <c r="V172" s="41">
        <v>0</v>
      </c>
      <c r="W172" s="41">
        <v>13.45</v>
      </c>
    </row>
    <row r="173" spans="1:23" s="41" customFormat="1" hidden="1" x14ac:dyDescent="0.25">
      <c r="A173" s="41" t="s">
        <v>3095</v>
      </c>
      <c r="B173" s="41">
        <v>12161017971</v>
      </c>
      <c r="C173" s="41" t="s">
        <v>2617</v>
      </c>
      <c r="D173" s="41" t="s">
        <v>3096</v>
      </c>
      <c r="E173" s="41" t="s">
        <v>466</v>
      </c>
      <c r="F173" s="41" t="s">
        <v>3099</v>
      </c>
      <c r="G173" s="41">
        <v>1</v>
      </c>
      <c r="H173" s="41" t="s">
        <v>2620</v>
      </c>
      <c r="I173" s="41" t="s">
        <v>2621</v>
      </c>
      <c r="J173" s="41" t="s">
        <v>3098</v>
      </c>
      <c r="K173" s="41" t="s">
        <v>2970</v>
      </c>
      <c r="L173" s="41">
        <v>70131</v>
      </c>
      <c r="M173" s="41">
        <v>19.989999999999998</v>
      </c>
      <c r="N173" s="41">
        <v>0</v>
      </c>
      <c r="O173" s="41">
        <v>0</v>
      </c>
      <c r="P173" s="41">
        <v>-0.4</v>
      </c>
      <c r="Q173" s="41">
        <v>0</v>
      </c>
      <c r="R173" s="41">
        <v>0</v>
      </c>
      <c r="S173" s="41">
        <v>-3.33</v>
      </c>
      <c r="T173" s="41">
        <v>-2.81</v>
      </c>
      <c r="U173" s="41">
        <v>0</v>
      </c>
      <c r="V173" s="41">
        <v>0</v>
      </c>
      <c r="W173" s="41">
        <v>13.45</v>
      </c>
    </row>
    <row r="174" spans="1:23" s="41" customFormat="1" hidden="1" x14ac:dyDescent="0.25">
      <c r="A174" s="41" t="s">
        <v>3100</v>
      </c>
      <c r="B174" s="41">
        <v>12161017971</v>
      </c>
      <c r="C174" s="41" t="s">
        <v>2617</v>
      </c>
      <c r="D174" s="41" t="s">
        <v>3101</v>
      </c>
      <c r="E174" s="41" t="s">
        <v>1368</v>
      </c>
      <c r="F174" s="41" t="s">
        <v>2641</v>
      </c>
      <c r="G174" s="41">
        <v>1</v>
      </c>
      <c r="H174" s="41" t="s">
        <v>2620</v>
      </c>
      <c r="I174" s="41" t="s">
        <v>2621</v>
      </c>
      <c r="J174" s="41" t="s">
        <v>3102</v>
      </c>
      <c r="K174" s="41" t="s">
        <v>2899</v>
      </c>
      <c r="L174" s="41" t="s">
        <v>3103</v>
      </c>
      <c r="M174" s="41">
        <v>22.99</v>
      </c>
      <c r="N174" s="41">
        <v>0</v>
      </c>
      <c r="O174" s="41">
        <v>0</v>
      </c>
      <c r="P174" s="41">
        <v>0</v>
      </c>
      <c r="Q174" s="41">
        <v>0</v>
      </c>
      <c r="R174" s="41">
        <v>0</v>
      </c>
      <c r="S174" s="41">
        <v>-3.91</v>
      </c>
      <c r="T174" s="41">
        <v>-5.16</v>
      </c>
      <c r="U174" s="41">
        <v>0</v>
      </c>
      <c r="V174" s="41">
        <v>0</v>
      </c>
      <c r="W174" s="41">
        <v>13.92</v>
      </c>
    </row>
    <row r="175" spans="1:23" s="41" customFormat="1" hidden="1" x14ac:dyDescent="0.25">
      <c r="A175" s="41" t="s">
        <v>3104</v>
      </c>
      <c r="B175" s="41">
        <v>12161017971</v>
      </c>
      <c r="C175" s="41" t="s">
        <v>2617</v>
      </c>
      <c r="D175" s="41" t="s">
        <v>3105</v>
      </c>
      <c r="E175" s="41" t="s">
        <v>1404</v>
      </c>
      <c r="F175" s="41" t="s">
        <v>3106</v>
      </c>
      <c r="G175" s="41">
        <v>1</v>
      </c>
      <c r="H175" s="41" t="s">
        <v>2620</v>
      </c>
      <c r="I175" s="41" t="s">
        <v>2621</v>
      </c>
      <c r="J175" s="41" t="s">
        <v>3107</v>
      </c>
      <c r="K175" s="41" t="s">
        <v>2770</v>
      </c>
      <c r="L175" s="41" t="s">
        <v>3108</v>
      </c>
      <c r="M175" s="41">
        <v>25.99</v>
      </c>
      <c r="N175" s="41">
        <v>0</v>
      </c>
      <c r="O175" s="41">
        <v>0</v>
      </c>
      <c r="P175" s="41">
        <v>0</v>
      </c>
      <c r="Q175" s="41">
        <v>2.2599999999999998</v>
      </c>
      <c r="R175" s="41">
        <v>-2.2599999999999998</v>
      </c>
      <c r="S175" s="41">
        <v>-4.42</v>
      </c>
      <c r="T175" s="41">
        <v>-5.16</v>
      </c>
      <c r="U175" s="41">
        <v>0</v>
      </c>
      <c r="V175" s="41">
        <v>0</v>
      </c>
      <c r="W175" s="41">
        <v>16.41</v>
      </c>
    </row>
    <row r="176" spans="1:23" s="41" customFormat="1" hidden="1" x14ac:dyDescent="0.25">
      <c r="A176" s="41" t="s">
        <v>3109</v>
      </c>
      <c r="B176" s="41">
        <v>12161017971</v>
      </c>
      <c r="C176" s="41" t="s">
        <v>2617</v>
      </c>
      <c r="D176" s="41" t="s">
        <v>3110</v>
      </c>
      <c r="E176" s="41" t="s">
        <v>1352</v>
      </c>
      <c r="F176" s="41" t="s">
        <v>2733</v>
      </c>
      <c r="G176" s="41">
        <v>1</v>
      </c>
      <c r="H176" s="41" t="s">
        <v>2620</v>
      </c>
      <c r="I176" s="41" t="s">
        <v>2621</v>
      </c>
      <c r="J176" s="41" t="s">
        <v>3111</v>
      </c>
      <c r="K176" s="41" t="s">
        <v>2836</v>
      </c>
      <c r="L176" s="41" t="s">
        <v>3112</v>
      </c>
      <c r="M176" s="41">
        <v>22.99</v>
      </c>
      <c r="N176" s="41">
        <v>0</v>
      </c>
      <c r="O176" s="41">
        <v>0</v>
      </c>
      <c r="P176" s="41">
        <v>0</v>
      </c>
      <c r="Q176" s="41">
        <v>0</v>
      </c>
      <c r="R176" s="41">
        <v>0</v>
      </c>
      <c r="S176" s="41">
        <v>-3.91</v>
      </c>
      <c r="T176" s="41">
        <v>-5.16</v>
      </c>
      <c r="U176" s="41">
        <v>0</v>
      </c>
      <c r="V176" s="41">
        <v>0</v>
      </c>
      <c r="W176" s="41">
        <v>13.92</v>
      </c>
    </row>
    <row r="177" spans="1:23" s="41" customFormat="1" hidden="1" x14ac:dyDescent="0.25">
      <c r="A177" s="41" t="s">
        <v>3113</v>
      </c>
      <c r="B177" s="41">
        <v>12161017971</v>
      </c>
      <c r="C177" s="41" t="s">
        <v>2617</v>
      </c>
      <c r="D177" s="41" t="s">
        <v>3114</v>
      </c>
      <c r="E177" s="41" t="s">
        <v>1414</v>
      </c>
      <c r="F177" s="41" t="s">
        <v>2887</v>
      </c>
      <c r="G177" s="41">
        <v>1</v>
      </c>
      <c r="H177" s="41" t="s">
        <v>2620</v>
      </c>
      <c r="I177" s="41" t="s">
        <v>2621</v>
      </c>
      <c r="J177" s="41" t="s">
        <v>3115</v>
      </c>
      <c r="K177" s="41" t="s">
        <v>2683</v>
      </c>
      <c r="L177" s="41" t="s">
        <v>3116</v>
      </c>
      <c r="M177" s="41">
        <v>25.99</v>
      </c>
      <c r="N177" s="41">
        <v>0</v>
      </c>
      <c r="O177" s="41">
        <v>0</v>
      </c>
      <c r="P177" s="41">
        <v>0</v>
      </c>
      <c r="Q177" s="41">
        <v>0</v>
      </c>
      <c r="R177" s="41">
        <v>0</v>
      </c>
      <c r="S177" s="41">
        <v>-4.42</v>
      </c>
      <c r="T177" s="41">
        <v>-5.16</v>
      </c>
      <c r="U177" s="41">
        <v>0</v>
      </c>
      <c r="V177" s="41">
        <v>0</v>
      </c>
      <c r="W177" s="41">
        <v>16.41</v>
      </c>
    </row>
    <row r="178" spans="1:23" s="41" customFormat="1" hidden="1" x14ac:dyDescent="0.25">
      <c r="A178" s="41" t="s">
        <v>3117</v>
      </c>
      <c r="B178" s="41">
        <v>12161017971</v>
      </c>
      <c r="C178" s="41" t="s">
        <v>2617</v>
      </c>
      <c r="D178" s="41" t="s">
        <v>3118</v>
      </c>
      <c r="E178" s="41" t="s">
        <v>2452</v>
      </c>
      <c r="F178" s="41" t="s">
        <v>3119</v>
      </c>
      <c r="G178" s="41">
        <v>1</v>
      </c>
      <c r="H178" s="41" t="s">
        <v>2620</v>
      </c>
      <c r="I178" s="41" t="s">
        <v>2621</v>
      </c>
      <c r="J178" s="41" t="s">
        <v>3120</v>
      </c>
      <c r="K178" s="41" t="s">
        <v>2758</v>
      </c>
      <c r="L178" s="41" t="s">
        <v>3121</v>
      </c>
      <c r="M178" s="41">
        <v>9.99</v>
      </c>
      <c r="N178" s="41">
        <v>0</v>
      </c>
      <c r="O178" s="41">
        <v>0</v>
      </c>
      <c r="P178" s="41">
        <v>0</v>
      </c>
      <c r="Q178" s="41">
        <v>0</v>
      </c>
      <c r="R178" s="41">
        <v>0</v>
      </c>
      <c r="S178" s="41">
        <v>-1.7</v>
      </c>
      <c r="T178" s="41">
        <v>-3.59</v>
      </c>
      <c r="U178" s="41">
        <v>0</v>
      </c>
      <c r="V178" s="41">
        <v>0</v>
      </c>
      <c r="W178" s="41">
        <v>4.7</v>
      </c>
    </row>
    <row r="179" spans="1:23" s="41" customFormat="1" hidden="1" x14ac:dyDescent="0.25">
      <c r="A179" s="41" t="s">
        <v>3122</v>
      </c>
      <c r="B179" s="41">
        <v>12161017971</v>
      </c>
      <c r="C179" s="41" t="s">
        <v>2617</v>
      </c>
      <c r="D179" s="41" t="s">
        <v>3123</v>
      </c>
      <c r="E179" s="41" t="s">
        <v>1366</v>
      </c>
      <c r="F179" s="41" t="s">
        <v>2711</v>
      </c>
      <c r="G179" s="41">
        <v>1</v>
      </c>
      <c r="H179" s="41" t="s">
        <v>2620</v>
      </c>
      <c r="I179" s="41" t="s">
        <v>2621</v>
      </c>
      <c r="J179" s="41" t="s">
        <v>3124</v>
      </c>
      <c r="K179" s="41" t="s">
        <v>2851</v>
      </c>
      <c r="L179" s="41" t="s">
        <v>3125</v>
      </c>
      <c r="M179" s="41">
        <v>22.99</v>
      </c>
      <c r="N179" s="41">
        <v>0</v>
      </c>
      <c r="O179" s="41">
        <v>0</v>
      </c>
      <c r="P179" s="41">
        <v>0</v>
      </c>
      <c r="Q179" s="41">
        <v>0</v>
      </c>
      <c r="R179" s="41">
        <v>0</v>
      </c>
      <c r="S179" s="41">
        <v>-3.91</v>
      </c>
      <c r="T179" s="41">
        <v>-5.16</v>
      </c>
      <c r="U179" s="41">
        <v>0</v>
      </c>
      <c r="V179" s="41">
        <v>0</v>
      </c>
      <c r="W179" s="41">
        <v>13.92</v>
      </c>
    </row>
    <row r="180" spans="1:23" s="41" customFormat="1" hidden="1" x14ac:dyDescent="0.25">
      <c r="A180" s="41" t="s">
        <v>3126</v>
      </c>
      <c r="B180" s="41">
        <v>12161017971</v>
      </c>
      <c r="C180" s="41" t="s">
        <v>2617</v>
      </c>
      <c r="D180" s="41" t="s">
        <v>3127</v>
      </c>
      <c r="E180" s="41" t="s">
        <v>1368</v>
      </c>
      <c r="F180" s="41" t="s">
        <v>2641</v>
      </c>
      <c r="G180" s="41">
        <v>1</v>
      </c>
      <c r="H180" s="41" t="s">
        <v>2620</v>
      </c>
      <c r="I180" s="41" t="s">
        <v>2621</v>
      </c>
      <c r="J180" s="41" t="s">
        <v>3128</v>
      </c>
      <c r="K180" s="41" t="s">
        <v>2678</v>
      </c>
      <c r="L180" s="41" t="s">
        <v>3129</v>
      </c>
      <c r="M180" s="41">
        <v>22.99</v>
      </c>
      <c r="N180" s="41">
        <v>0</v>
      </c>
      <c r="O180" s="41">
        <v>0</v>
      </c>
      <c r="P180" s="41">
        <v>0</v>
      </c>
      <c r="Q180" s="41">
        <v>1.72</v>
      </c>
      <c r="R180" s="41">
        <v>-1.72</v>
      </c>
      <c r="S180" s="41">
        <v>-3.91</v>
      </c>
      <c r="T180" s="41">
        <v>-5.16</v>
      </c>
      <c r="U180" s="41">
        <v>0</v>
      </c>
      <c r="V180" s="41">
        <v>0</v>
      </c>
      <c r="W180" s="41">
        <v>13.92</v>
      </c>
    </row>
    <row r="181" spans="1:23" s="41" customFormat="1" hidden="1" x14ac:dyDescent="0.25">
      <c r="A181" s="41" t="s">
        <v>3130</v>
      </c>
      <c r="B181" s="41">
        <v>12161017971</v>
      </c>
      <c r="C181" s="41" t="s">
        <v>2617</v>
      </c>
      <c r="D181" s="41" t="s">
        <v>3131</v>
      </c>
      <c r="E181" s="41" t="s">
        <v>1390</v>
      </c>
      <c r="F181" s="41" t="s">
        <v>2725</v>
      </c>
      <c r="G181" s="41">
        <v>1</v>
      </c>
      <c r="H181" s="41" t="s">
        <v>2620</v>
      </c>
      <c r="I181" s="41" t="s">
        <v>2621</v>
      </c>
      <c r="J181" s="41" t="s">
        <v>2940</v>
      </c>
      <c r="K181" s="41" t="s">
        <v>2683</v>
      </c>
      <c r="L181" s="41" t="s">
        <v>3132</v>
      </c>
      <c r="M181" s="41">
        <v>22.99</v>
      </c>
      <c r="N181" s="41">
        <v>0</v>
      </c>
      <c r="O181" s="41">
        <v>0</v>
      </c>
      <c r="P181" s="41">
        <v>0</v>
      </c>
      <c r="Q181" s="41">
        <v>0</v>
      </c>
      <c r="R181" s="41">
        <v>0</v>
      </c>
      <c r="S181" s="41">
        <v>-3.91</v>
      </c>
      <c r="T181" s="41">
        <v>-5.16</v>
      </c>
      <c r="U181" s="41">
        <v>0</v>
      </c>
      <c r="V181" s="41">
        <v>0</v>
      </c>
      <c r="W181" s="41">
        <v>13.92</v>
      </c>
    </row>
    <row r="182" spans="1:23" s="41" customFormat="1" hidden="1" x14ac:dyDescent="0.25">
      <c r="A182" s="41" t="s">
        <v>3133</v>
      </c>
      <c r="B182" s="41">
        <v>12161017971</v>
      </c>
      <c r="C182" s="41" t="s">
        <v>2617</v>
      </c>
      <c r="D182" s="41" t="s">
        <v>3134</v>
      </c>
      <c r="E182" s="41" t="s">
        <v>874</v>
      </c>
      <c r="F182" s="41" t="s">
        <v>3135</v>
      </c>
      <c r="G182" s="41">
        <v>1</v>
      </c>
      <c r="H182" s="41" t="s">
        <v>2620</v>
      </c>
      <c r="I182" s="41" t="s">
        <v>2621</v>
      </c>
      <c r="J182" s="41" t="s">
        <v>3136</v>
      </c>
      <c r="K182" s="41" t="s">
        <v>2683</v>
      </c>
      <c r="L182" s="41" t="s">
        <v>3137</v>
      </c>
      <c r="M182" s="41">
        <v>9.99</v>
      </c>
      <c r="N182" s="41">
        <v>3.19</v>
      </c>
      <c r="O182" s="41">
        <v>0</v>
      </c>
      <c r="P182" s="41">
        <v>-3.19</v>
      </c>
      <c r="Q182" s="41">
        <v>0</v>
      </c>
      <c r="R182" s="41">
        <v>0</v>
      </c>
      <c r="S182" s="41">
        <v>-1.7</v>
      </c>
      <c r="T182" s="41">
        <v>-3.68</v>
      </c>
      <c r="U182" s="41">
        <v>0</v>
      </c>
      <c r="V182" s="41">
        <v>0</v>
      </c>
      <c r="W182" s="41">
        <v>4.6100000000000003</v>
      </c>
    </row>
    <row r="183" spans="1:23" s="41" customFormat="1" hidden="1" x14ac:dyDescent="0.25">
      <c r="A183" s="41" t="s">
        <v>3138</v>
      </c>
      <c r="B183" s="41">
        <v>12161017971</v>
      </c>
      <c r="C183" s="41" t="s">
        <v>2617</v>
      </c>
      <c r="D183" s="41" t="s">
        <v>3139</v>
      </c>
      <c r="E183" s="41" t="s">
        <v>1372</v>
      </c>
      <c r="F183" s="41" t="s">
        <v>2776</v>
      </c>
      <c r="G183" s="41">
        <v>1</v>
      </c>
      <c r="H183" s="41" t="s">
        <v>2620</v>
      </c>
      <c r="I183" s="41" t="s">
        <v>2621</v>
      </c>
      <c r="J183" s="41" t="s">
        <v>3140</v>
      </c>
      <c r="K183" s="41" t="s">
        <v>2830</v>
      </c>
      <c r="L183" s="41" t="s">
        <v>3141</v>
      </c>
      <c r="M183" s="41">
        <v>22.99</v>
      </c>
      <c r="N183" s="41">
        <v>0</v>
      </c>
      <c r="O183" s="41">
        <v>0</v>
      </c>
      <c r="P183" s="41">
        <v>0</v>
      </c>
      <c r="Q183" s="41">
        <v>0</v>
      </c>
      <c r="R183" s="41">
        <v>0</v>
      </c>
      <c r="S183" s="41">
        <v>-3.91</v>
      </c>
      <c r="T183" s="41">
        <v>-5.16</v>
      </c>
      <c r="U183" s="41">
        <v>0</v>
      </c>
      <c r="V183" s="41">
        <v>0</v>
      </c>
      <c r="W183" s="41">
        <v>13.92</v>
      </c>
    </row>
    <row r="184" spans="1:23" s="42" customFormat="1" hidden="1" x14ac:dyDescent="0.25">
      <c r="A184" s="42" t="s">
        <v>3142</v>
      </c>
      <c r="B184" s="42">
        <v>12161017971</v>
      </c>
      <c r="D184" s="42" t="s">
        <v>2789</v>
      </c>
      <c r="F184" s="42" t="s">
        <v>2790</v>
      </c>
      <c r="G184" s="42">
        <v>1</v>
      </c>
      <c r="H184" s="42" t="s">
        <v>2633</v>
      </c>
      <c r="M184" s="42">
        <v>0</v>
      </c>
      <c r="N184" s="42">
        <v>0</v>
      </c>
      <c r="O184" s="42">
        <v>0</v>
      </c>
      <c r="P184" s="42">
        <v>0</v>
      </c>
      <c r="Q184" s="42">
        <v>0</v>
      </c>
      <c r="R184" s="42">
        <v>0</v>
      </c>
      <c r="S184" s="42">
        <v>0</v>
      </c>
      <c r="T184" s="42">
        <v>0</v>
      </c>
      <c r="U184" s="42">
        <v>-0.6</v>
      </c>
      <c r="V184" s="42">
        <v>0</v>
      </c>
      <c r="W184" s="42">
        <v>-0.6</v>
      </c>
    </row>
    <row r="185" spans="1:23" s="42" customFormat="1" hidden="1" x14ac:dyDescent="0.25">
      <c r="A185" s="42" t="s">
        <v>3143</v>
      </c>
      <c r="B185" s="42">
        <v>12161017971</v>
      </c>
      <c r="D185" s="42" t="s">
        <v>3144</v>
      </c>
      <c r="F185" s="42" t="s">
        <v>3145</v>
      </c>
      <c r="G185" s="42">
        <v>2</v>
      </c>
      <c r="H185" s="42" t="s">
        <v>2633</v>
      </c>
      <c r="M185" s="42">
        <v>0</v>
      </c>
      <c r="N185" s="42">
        <v>0</v>
      </c>
      <c r="O185" s="42">
        <v>0</v>
      </c>
      <c r="P185" s="42">
        <v>0</v>
      </c>
      <c r="Q185" s="42">
        <v>0</v>
      </c>
      <c r="R185" s="42">
        <v>0</v>
      </c>
      <c r="S185" s="42">
        <v>0</v>
      </c>
      <c r="T185" s="42">
        <v>0</v>
      </c>
      <c r="U185" s="42">
        <v>-1.2</v>
      </c>
      <c r="V185" s="42">
        <v>0</v>
      </c>
      <c r="W185" s="42">
        <v>-1.2</v>
      </c>
    </row>
    <row r="186" spans="1:23" s="42" customFormat="1" hidden="1" x14ac:dyDescent="0.25">
      <c r="A186" s="42" t="s">
        <v>3146</v>
      </c>
      <c r="B186" s="42">
        <v>12161017971</v>
      </c>
      <c r="D186" s="42" t="s">
        <v>2936</v>
      </c>
      <c r="F186" s="42" t="s">
        <v>2937</v>
      </c>
      <c r="G186" s="42">
        <v>2</v>
      </c>
      <c r="H186" s="42" t="s">
        <v>2633</v>
      </c>
      <c r="M186" s="42">
        <v>0</v>
      </c>
      <c r="N186" s="42">
        <v>0</v>
      </c>
      <c r="O186" s="42">
        <v>0</v>
      </c>
      <c r="P186" s="42">
        <v>0</v>
      </c>
      <c r="Q186" s="42">
        <v>0</v>
      </c>
      <c r="R186" s="42">
        <v>0</v>
      </c>
      <c r="S186" s="42">
        <v>0</v>
      </c>
      <c r="T186" s="42">
        <v>0</v>
      </c>
      <c r="U186" s="42">
        <v>-1.2</v>
      </c>
      <c r="V186" s="42">
        <v>0</v>
      </c>
      <c r="W186" s="42">
        <v>-1.2</v>
      </c>
    </row>
    <row r="187" spans="1:23" s="41" customFormat="1" hidden="1" x14ac:dyDescent="0.25">
      <c r="A187" s="41" t="s">
        <v>3147</v>
      </c>
      <c r="B187" s="41">
        <v>12161017971</v>
      </c>
      <c r="C187" s="41" t="s">
        <v>2727</v>
      </c>
      <c r="D187" s="41" t="s">
        <v>3148</v>
      </c>
      <c r="E187" s="41" t="s">
        <v>2176</v>
      </c>
      <c r="F187" s="41" t="s">
        <v>2660</v>
      </c>
      <c r="G187" s="41">
        <v>1</v>
      </c>
      <c r="H187" s="41" t="s">
        <v>2620</v>
      </c>
      <c r="I187" s="41" t="s">
        <v>2621</v>
      </c>
      <c r="J187" s="41" t="s">
        <v>3149</v>
      </c>
      <c r="K187" s="41" t="s">
        <v>2933</v>
      </c>
      <c r="L187" s="41" t="s">
        <v>3150</v>
      </c>
      <c r="M187" s="41">
        <v>-22.99</v>
      </c>
      <c r="N187" s="41">
        <v>0</v>
      </c>
      <c r="O187" s="41">
        <v>0</v>
      </c>
      <c r="P187" s="41">
        <v>0</v>
      </c>
      <c r="Q187" s="41">
        <v>-1.38</v>
      </c>
      <c r="R187" s="41">
        <v>1.38</v>
      </c>
      <c r="S187" s="41">
        <v>3.13</v>
      </c>
      <c r="T187" s="41">
        <v>0</v>
      </c>
      <c r="U187" s="41">
        <v>0</v>
      </c>
      <c r="V187" s="41">
        <v>0</v>
      </c>
      <c r="W187" s="41">
        <v>-19.86</v>
      </c>
    </row>
    <row r="188" spans="1:23" s="42" customFormat="1" hidden="1" x14ac:dyDescent="0.25">
      <c r="A188" s="42" t="s">
        <v>3151</v>
      </c>
      <c r="B188" s="42">
        <v>12161017971</v>
      </c>
      <c r="C188" s="42" t="s">
        <v>2651</v>
      </c>
      <c r="D188" s="42" t="s">
        <v>3152</v>
      </c>
      <c r="F188" s="42" t="s">
        <v>74</v>
      </c>
      <c r="H188" s="42" t="s">
        <v>2633</v>
      </c>
      <c r="M188" s="42">
        <v>0</v>
      </c>
      <c r="N188" s="42">
        <v>0</v>
      </c>
      <c r="O188" s="42">
        <v>0</v>
      </c>
      <c r="P188" s="42">
        <v>0</v>
      </c>
      <c r="Q188" s="42">
        <v>0</v>
      </c>
      <c r="R188" s="42">
        <v>0</v>
      </c>
      <c r="S188" s="42">
        <v>0</v>
      </c>
      <c r="T188" s="42">
        <v>0</v>
      </c>
      <c r="U188" s="42">
        <v>0</v>
      </c>
      <c r="V188" s="42">
        <v>0</v>
      </c>
      <c r="W188" s="42">
        <v>0</v>
      </c>
    </row>
    <row r="189" spans="1:23" s="43" customFormat="1" ht="14.4" hidden="1" x14ac:dyDescent="0.25">
      <c r="A189" s="43" t="s">
        <v>3151</v>
      </c>
      <c r="B189" s="43">
        <v>12161017971</v>
      </c>
      <c r="C189" s="43" t="s">
        <v>2651</v>
      </c>
      <c r="D189" s="43" t="s">
        <v>3152</v>
      </c>
      <c r="F189" s="43" t="s">
        <v>75</v>
      </c>
      <c r="H189" s="43" t="s">
        <v>2633</v>
      </c>
      <c r="M189" s="43">
        <v>0</v>
      </c>
      <c r="N189" s="43">
        <v>0</v>
      </c>
      <c r="O189" s="43">
        <v>0</v>
      </c>
      <c r="P189" s="43">
        <v>0</v>
      </c>
      <c r="Q189" s="43">
        <v>0</v>
      </c>
      <c r="R189" s="43">
        <v>0</v>
      </c>
      <c r="S189" s="43">
        <v>0</v>
      </c>
      <c r="T189" s="43">
        <v>-3.59</v>
      </c>
      <c r="U189" s="43">
        <v>0</v>
      </c>
      <c r="V189" s="43">
        <v>0</v>
      </c>
      <c r="W189" s="43">
        <v>-3.59</v>
      </c>
    </row>
    <row r="190" spans="1:23" s="42" customFormat="1" hidden="1" x14ac:dyDescent="0.25">
      <c r="A190" s="42" t="s">
        <v>3151</v>
      </c>
      <c r="B190" s="42">
        <v>12161017971</v>
      </c>
      <c r="C190" s="42" t="s">
        <v>2651</v>
      </c>
      <c r="D190" s="42" t="s">
        <v>3152</v>
      </c>
      <c r="F190" s="42" t="s">
        <v>76</v>
      </c>
      <c r="H190" s="42" t="s">
        <v>2633</v>
      </c>
      <c r="M190" s="42">
        <v>0</v>
      </c>
      <c r="N190" s="42">
        <v>0</v>
      </c>
      <c r="O190" s="42">
        <v>0</v>
      </c>
      <c r="P190" s="42">
        <v>0</v>
      </c>
      <c r="Q190" s="42">
        <v>0</v>
      </c>
      <c r="R190" s="42">
        <v>0</v>
      </c>
      <c r="S190" s="42">
        <v>0</v>
      </c>
      <c r="T190" s="42">
        <v>0</v>
      </c>
      <c r="U190" s="42">
        <v>0</v>
      </c>
      <c r="V190" s="42">
        <v>0</v>
      </c>
      <c r="W190" s="42">
        <v>0</v>
      </c>
    </row>
    <row r="191" spans="1:23" s="42" customFormat="1" hidden="1" x14ac:dyDescent="0.25">
      <c r="A191" s="42" t="s">
        <v>3153</v>
      </c>
      <c r="B191" s="42">
        <v>12161017971</v>
      </c>
      <c r="D191" s="42" t="s">
        <v>3154</v>
      </c>
      <c r="F191" s="42" t="s">
        <v>3155</v>
      </c>
      <c r="G191" s="42">
        <v>1</v>
      </c>
      <c r="H191" s="42" t="s">
        <v>2633</v>
      </c>
      <c r="M191" s="42">
        <v>0</v>
      </c>
      <c r="N191" s="42">
        <v>0</v>
      </c>
      <c r="O191" s="42">
        <v>0</v>
      </c>
      <c r="P191" s="42">
        <v>0</v>
      </c>
      <c r="Q191" s="42">
        <v>0</v>
      </c>
      <c r="R191" s="42">
        <v>0</v>
      </c>
      <c r="S191" s="42">
        <v>0</v>
      </c>
      <c r="T191" s="42">
        <v>0</v>
      </c>
      <c r="U191" s="42">
        <v>-0.6</v>
      </c>
      <c r="V191" s="42">
        <v>0</v>
      </c>
      <c r="W191" s="42">
        <v>-0.6</v>
      </c>
    </row>
    <row r="192" spans="1:23" s="42" customFormat="1" hidden="1" x14ac:dyDescent="0.25">
      <c r="A192" s="42" t="s">
        <v>3156</v>
      </c>
      <c r="B192" s="42">
        <v>12161017971</v>
      </c>
      <c r="C192" s="42" t="s">
        <v>2651</v>
      </c>
      <c r="D192" s="42" t="s">
        <v>3157</v>
      </c>
      <c r="F192" s="42" t="s">
        <v>74</v>
      </c>
      <c r="H192" s="42" t="s">
        <v>2633</v>
      </c>
      <c r="M192" s="42">
        <v>0</v>
      </c>
      <c r="N192" s="42">
        <v>0</v>
      </c>
      <c r="O192" s="42">
        <v>0</v>
      </c>
      <c r="P192" s="42">
        <v>0</v>
      </c>
      <c r="Q192" s="42">
        <v>0</v>
      </c>
      <c r="R192" s="42">
        <v>0</v>
      </c>
      <c r="S192" s="42">
        <v>0</v>
      </c>
      <c r="T192" s="42">
        <v>0</v>
      </c>
      <c r="U192" s="42">
        <v>0</v>
      </c>
      <c r="V192" s="42">
        <v>0</v>
      </c>
      <c r="W192" s="42">
        <v>0</v>
      </c>
    </row>
    <row r="193" spans="1:23" s="43" customFormat="1" ht="14.4" hidden="1" x14ac:dyDescent="0.25">
      <c r="A193" s="43" t="s">
        <v>3156</v>
      </c>
      <c r="B193" s="43">
        <v>12161017971</v>
      </c>
      <c r="C193" s="43" t="s">
        <v>2651</v>
      </c>
      <c r="D193" s="43" t="s">
        <v>3157</v>
      </c>
      <c r="F193" s="43" t="s">
        <v>75</v>
      </c>
      <c r="H193" s="43" t="s">
        <v>2633</v>
      </c>
      <c r="M193" s="43">
        <v>0</v>
      </c>
      <c r="N193" s="43">
        <v>0</v>
      </c>
      <c r="O193" s="43">
        <v>0</v>
      </c>
      <c r="P193" s="43">
        <v>0</v>
      </c>
      <c r="Q193" s="43">
        <v>0</v>
      </c>
      <c r="R193" s="43">
        <v>0</v>
      </c>
      <c r="S193" s="43">
        <v>0</v>
      </c>
      <c r="T193" s="43">
        <v>-5.16</v>
      </c>
      <c r="U193" s="43">
        <v>0</v>
      </c>
      <c r="V193" s="43">
        <v>0</v>
      </c>
      <c r="W193" s="43">
        <v>-5.16</v>
      </c>
    </row>
    <row r="194" spans="1:23" s="42" customFormat="1" hidden="1" x14ac:dyDescent="0.25">
      <c r="A194" s="42" t="s">
        <v>3156</v>
      </c>
      <c r="B194" s="42">
        <v>12161017971</v>
      </c>
      <c r="C194" s="42" t="s">
        <v>2651</v>
      </c>
      <c r="D194" s="42" t="s">
        <v>3157</v>
      </c>
      <c r="F194" s="42" t="s">
        <v>76</v>
      </c>
      <c r="H194" s="42" t="s">
        <v>2633</v>
      </c>
      <c r="M194" s="42">
        <v>0</v>
      </c>
      <c r="N194" s="42">
        <v>0</v>
      </c>
      <c r="O194" s="42">
        <v>0</v>
      </c>
      <c r="P194" s="42">
        <v>0</v>
      </c>
      <c r="Q194" s="42">
        <v>0</v>
      </c>
      <c r="R194" s="42">
        <v>0</v>
      </c>
      <c r="S194" s="42">
        <v>0</v>
      </c>
      <c r="T194" s="42">
        <v>0</v>
      </c>
      <c r="U194" s="42">
        <v>0</v>
      </c>
      <c r="V194" s="42">
        <v>0</v>
      </c>
      <c r="W194" s="42">
        <v>0</v>
      </c>
    </row>
    <row r="195" spans="1:23" s="41" customFormat="1" hidden="1" x14ac:dyDescent="0.25">
      <c r="A195" s="41" t="s">
        <v>3158</v>
      </c>
      <c r="B195" s="41">
        <v>12161017971</v>
      </c>
      <c r="C195" s="41" t="s">
        <v>2617</v>
      </c>
      <c r="D195" s="41" t="s">
        <v>3159</v>
      </c>
      <c r="E195" s="41" t="s">
        <v>1358</v>
      </c>
      <c r="F195" s="41" t="s">
        <v>2823</v>
      </c>
      <c r="G195" s="41">
        <v>1</v>
      </c>
      <c r="H195" s="41" t="s">
        <v>2620</v>
      </c>
      <c r="I195" s="41" t="s">
        <v>2621</v>
      </c>
      <c r="J195" s="41" t="s">
        <v>3160</v>
      </c>
      <c r="K195" s="41" t="s">
        <v>2899</v>
      </c>
      <c r="L195" s="41" t="s">
        <v>3161</v>
      </c>
      <c r="M195" s="41">
        <v>22.99</v>
      </c>
      <c r="N195" s="41">
        <v>0</v>
      </c>
      <c r="O195" s="41">
        <v>0</v>
      </c>
      <c r="P195" s="41">
        <v>-0.31</v>
      </c>
      <c r="Q195" s="41">
        <v>0</v>
      </c>
      <c r="R195" s="41">
        <v>0</v>
      </c>
      <c r="S195" s="41">
        <v>-3.86</v>
      </c>
      <c r="T195" s="41">
        <v>-5.16</v>
      </c>
      <c r="U195" s="41">
        <v>0</v>
      </c>
      <c r="V195" s="41">
        <v>0</v>
      </c>
      <c r="W195" s="41">
        <v>13.66</v>
      </c>
    </row>
    <row r="196" spans="1:23" s="41" customFormat="1" hidden="1" x14ac:dyDescent="0.25">
      <c r="A196" s="41" t="s">
        <v>3162</v>
      </c>
      <c r="B196" s="41">
        <v>12161017971</v>
      </c>
      <c r="C196" s="41" t="s">
        <v>2617</v>
      </c>
      <c r="D196" s="41" t="s">
        <v>3163</v>
      </c>
      <c r="E196" s="41" t="s">
        <v>1396</v>
      </c>
      <c r="F196" s="41" t="s">
        <v>3164</v>
      </c>
      <c r="G196" s="41">
        <v>1</v>
      </c>
      <c r="H196" s="41" t="s">
        <v>2620</v>
      </c>
      <c r="I196" s="41" t="s">
        <v>2621</v>
      </c>
      <c r="J196" s="41" t="s">
        <v>3165</v>
      </c>
      <c r="K196" s="41" t="s">
        <v>2629</v>
      </c>
      <c r="L196" s="41" t="s">
        <v>3166</v>
      </c>
      <c r="M196" s="41">
        <v>22.99</v>
      </c>
      <c r="N196" s="41">
        <v>0</v>
      </c>
      <c r="O196" s="41">
        <v>0</v>
      </c>
      <c r="P196" s="41">
        <v>0</v>
      </c>
      <c r="Q196" s="41">
        <v>1.06</v>
      </c>
      <c r="R196" s="41">
        <v>-1.06</v>
      </c>
      <c r="S196" s="41">
        <v>-3.91</v>
      </c>
      <c r="T196" s="41">
        <v>-5.16</v>
      </c>
      <c r="U196" s="41">
        <v>0</v>
      </c>
      <c r="V196" s="41">
        <v>0</v>
      </c>
      <c r="W196" s="41">
        <v>13.92</v>
      </c>
    </row>
    <row r="197" spans="1:23" s="41" customFormat="1" hidden="1" x14ac:dyDescent="0.25">
      <c r="A197" s="41" t="s">
        <v>3167</v>
      </c>
      <c r="B197" s="41">
        <v>12161017971</v>
      </c>
      <c r="C197" s="41" t="s">
        <v>2617</v>
      </c>
      <c r="D197" s="41" t="s">
        <v>3168</v>
      </c>
      <c r="E197" s="41" t="s">
        <v>1370</v>
      </c>
      <c r="F197" s="41" t="s">
        <v>2828</v>
      </c>
      <c r="G197" s="41">
        <v>1</v>
      </c>
      <c r="H197" s="41" t="s">
        <v>2620</v>
      </c>
      <c r="I197" s="41" t="s">
        <v>2621</v>
      </c>
      <c r="J197" s="41" t="s">
        <v>3169</v>
      </c>
      <c r="K197" s="41" t="s">
        <v>2702</v>
      </c>
      <c r="L197" s="41" t="s">
        <v>3170</v>
      </c>
      <c r="M197" s="41">
        <v>22.99</v>
      </c>
      <c r="N197" s="41">
        <v>0</v>
      </c>
      <c r="O197" s="41">
        <v>0</v>
      </c>
      <c r="P197" s="41">
        <v>0</v>
      </c>
      <c r="Q197" s="41">
        <v>0</v>
      </c>
      <c r="R197" s="41">
        <v>0</v>
      </c>
      <c r="S197" s="41">
        <v>-3.91</v>
      </c>
      <c r="T197" s="41">
        <v>-5.16</v>
      </c>
      <c r="U197" s="41">
        <v>0</v>
      </c>
      <c r="V197" s="41">
        <v>0</v>
      </c>
      <c r="W197" s="41">
        <v>13.92</v>
      </c>
    </row>
    <row r="198" spans="1:23" s="41" customFormat="1" hidden="1" x14ac:dyDescent="0.25">
      <c r="A198" s="41" t="s">
        <v>3171</v>
      </c>
      <c r="B198" s="41">
        <v>12161017971</v>
      </c>
      <c r="C198" s="41" t="s">
        <v>2617</v>
      </c>
      <c r="D198" s="41" t="s">
        <v>3172</v>
      </c>
      <c r="E198" s="41" t="s">
        <v>1372</v>
      </c>
      <c r="F198" s="41" t="s">
        <v>2776</v>
      </c>
      <c r="G198" s="41">
        <v>1</v>
      </c>
      <c r="H198" s="41" t="s">
        <v>2620</v>
      </c>
      <c r="I198" s="41" t="s">
        <v>2621</v>
      </c>
      <c r="J198" s="41" t="s">
        <v>3015</v>
      </c>
      <c r="K198" s="41" t="s">
        <v>2623</v>
      </c>
      <c r="L198" s="41" t="s">
        <v>3173</v>
      </c>
      <c r="M198" s="41">
        <v>22.99</v>
      </c>
      <c r="N198" s="41">
        <v>0</v>
      </c>
      <c r="O198" s="41">
        <v>0</v>
      </c>
      <c r="P198" s="41">
        <v>0</v>
      </c>
      <c r="Q198" s="41">
        <v>0</v>
      </c>
      <c r="R198" s="41">
        <v>0</v>
      </c>
      <c r="S198" s="41">
        <v>-3.91</v>
      </c>
      <c r="T198" s="41">
        <v>-5.16</v>
      </c>
      <c r="U198" s="41">
        <v>0</v>
      </c>
      <c r="V198" s="41">
        <v>0</v>
      </c>
      <c r="W198" s="41">
        <v>13.92</v>
      </c>
    </row>
    <row r="199" spans="1:23" s="41" customFormat="1" hidden="1" x14ac:dyDescent="0.25">
      <c r="A199" s="41" t="s">
        <v>3174</v>
      </c>
      <c r="B199" s="41">
        <v>12161017971</v>
      </c>
      <c r="C199" s="41" t="s">
        <v>2617</v>
      </c>
      <c r="D199" s="41" t="s">
        <v>3175</v>
      </c>
      <c r="E199" s="41" t="s">
        <v>1354</v>
      </c>
      <c r="F199" s="41" t="s">
        <v>2944</v>
      </c>
      <c r="G199" s="41">
        <v>1</v>
      </c>
      <c r="H199" s="41" t="s">
        <v>2620</v>
      </c>
      <c r="I199" s="41" t="s">
        <v>2621</v>
      </c>
      <c r="J199" s="41" t="s">
        <v>3176</v>
      </c>
      <c r="K199" s="41" t="s">
        <v>2678</v>
      </c>
      <c r="L199" s="41" t="s">
        <v>3177</v>
      </c>
      <c r="M199" s="41">
        <v>22.99</v>
      </c>
      <c r="N199" s="41">
        <v>3.99</v>
      </c>
      <c r="O199" s="41">
        <v>0</v>
      </c>
      <c r="P199" s="41">
        <v>0</v>
      </c>
      <c r="Q199" s="41">
        <v>1.82</v>
      </c>
      <c r="R199" s="41">
        <v>-1.82</v>
      </c>
      <c r="S199" s="41">
        <v>-3.91</v>
      </c>
      <c r="T199" s="41">
        <v>-9.15</v>
      </c>
      <c r="U199" s="41">
        <v>0</v>
      </c>
      <c r="V199" s="41">
        <v>0</v>
      </c>
      <c r="W199" s="41">
        <v>13.92</v>
      </c>
    </row>
    <row r="200" spans="1:23" s="41" customFormat="1" hidden="1" x14ac:dyDescent="0.25">
      <c r="A200" s="41" t="s">
        <v>3178</v>
      </c>
      <c r="B200" s="41">
        <v>12161017971</v>
      </c>
      <c r="C200" s="41" t="s">
        <v>2617</v>
      </c>
      <c r="D200" s="41" t="s">
        <v>3179</v>
      </c>
      <c r="E200" s="41" t="s">
        <v>2148</v>
      </c>
      <c r="F200" s="41" t="s">
        <v>3014</v>
      </c>
      <c r="G200" s="41">
        <v>1</v>
      </c>
      <c r="H200" s="41" t="s">
        <v>2620</v>
      </c>
      <c r="I200" s="41" t="s">
        <v>2621</v>
      </c>
      <c r="J200" s="41" t="s">
        <v>2701</v>
      </c>
      <c r="K200" s="41" t="s">
        <v>2702</v>
      </c>
      <c r="L200" s="41" t="s">
        <v>3180</v>
      </c>
      <c r="M200" s="41">
        <v>11.99</v>
      </c>
      <c r="N200" s="41">
        <v>0</v>
      </c>
      <c r="O200" s="41">
        <v>0</v>
      </c>
      <c r="P200" s="41">
        <v>0</v>
      </c>
      <c r="Q200" s="41">
        <v>0</v>
      </c>
      <c r="R200" s="41">
        <v>0</v>
      </c>
      <c r="S200" s="41">
        <v>-2.04</v>
      </c>
      <c r="T200" s="41">
        <v>-3.59</v>
      </c>
      <c r="U200" s="41">
        <v>0</v>
      </c>
      <c r="V200" s="41">
        <v>0</v>
      </c>
      <c r="W200" s="41">
        <v>6.36</v>
      </c>
    </row>
    <row r="201" spans="1:23" s="41" customFormat="1" hidden="1" x14ac:dyDescent="0.25">
      <c r="A201" s="41" t="s">
        <v>3181</v>
      </c>
      <c r="B201" s="41">
        <v>12161017971</v>
      </c>
      <c r="C201" s="41" t="s">
        <v>2727</v>
      </c>
      <c r="D201" s="41" t="s">
        <v>3182</v>
      </c>
      <c r="E201" s="41" t="s">
        <v>348</v>
      </c>
      <c r="F201" s="41" t="s">
        <v>3183</v>
      </c>
      <c r="G201" s="41">
        <v>1</v>
      </c>
      <c r="H201" s="41" t="s">
        <v>2620</v>
      </c>
      <c r="I201" s="41" t="s">
        <v>2621</v>
      </c>
      <c r="J201" s="41" t="s">
        <v>3184</v>
      </c>
      <c r="K201" s="41" t="s">
        <v>2970</v>
      </c>
      <c r="L201" s="41" t="s">
        <v>3185</v>
      </c>
      <c r="M201" s="41">
        <v>-19.989999999999998</v>
      </c>
      <c r="N201" s="41">
        <v>0</v>
      </c>
      <c r="O201" s="41">
        <v>0</v>
      </c>
      <c r="P201" s="41">
        <v>0</v>
      </c>
      <c r="Q201" s="41">
        <v>0</v>
      </c>
      <c r="R201" s="41">
        <v>0</v>
      </c>
      <c r="S201" s="41">
        <v>2.72</v>
      </c>
      <c r="T201" s="41">
        <v>0</v>
      </c>
      <c r="U201" s="41">
        <v>0</v>
      </c>
      <c r="V201" s="41">
        <v>0</v>
      </c>
      <c r="W201" s="41">
        <v>-17.27</v>
      </c>
    </row>
    <row r="202" spans="1:23" s="41" customFormat="1" hidden="1" x14ac:dyDescent="0.25">
      <c r="A202" s="41" t="s">
        <v>3186</v>
      </c>
      <c r="B202" s="41">
        <v>12161017971</v>
      </c>
      <c r="C202" s="41" t="s">
        <v>2617</v>
      </c>
      <c r="D202" s="41" t="s">
        <v>3187</v>
      </c>
      <c r="E202" s="41" t="s">
        <v>1424</v>
      </c>
      <c r="F202" s="41" t="s">
        <v>2980</v>
      </c>
      <c r="G202" s="41">
        <v>1</v>
      </c>
      <c r="H202" s="41" t="s">
        <v>2620</v>
      </c>
      <c r="I202" s="41" t="s">
        <v>2621</v>
      </c>
      <c r="J202" s="41" t="s">
        <v>3188</v>
      </c>
      <c r="K202" s="41" t="s">
        <v>2683</v>
      </c>
      <c r="L202" s="41" t="s">
        <v>3189</v>
      </c>
      <c r="M202" s="41">
        <v>25.99</v>
      </c>
      <c r="N202" s="41">
        <v>0</v>
      </c>
      <c r="O202" s="41">
        <v>0</v>
      </c>
      <c r="P202" s="41">
        <v>0</v>
      </c>
      <c r="Q202" s="41">
        <v>0</v>
      </c>
      <c r="R202" s="41">
        <v>0</v>
      </c>
      <c r="S202" s="41">
        <v>-4.42</v>
      </c>
      <c r="T202" s="41">
        <v>-5.16</v>
      </c>
      <c r="U202" s="41">
        <v>0</v>
      </c>
      <c r="V202" s="41">
        <v>0</v>
      </c>
      <c r="W202" s="41">
        <v>16.41</v>
      </c>
    </row>
    <row r="203" spans="1:23" s="41" customFormat="1" hidden="1" x14ac:dyDescent="0.25">
      <c r="A203" s="41" t="s">
        <v>3190</v>
      </c>
      <c r="B203" s="41">
        <v>12161017971</v>
      </c>
      <c r="C203" s="41" t="s">
        <v>2617</v>
      </c>
      <c r="D203" s="41" t="s">
        <v>3159</v>
      </c>
      <c r="E203" s="41" t="s">
        <v>1378</v>
      </c>
      <c r="F203" s="41" t="s">
        <v>3191</v>
      </c>
      <c r="G203" s="41">
        <v>1</v>
      </c>
      <c r="H203" s="41" t="s">
        <v>2620</v>
      </c>
      <c r="I203" s="41" t="s">
        <v>2621</v>
      </c>
      <c r="J203" s="41" t="s">
        <v>3160</v>
      </c>
      <c r="K203" s="41" t="s">
        <v>2899</v>
      </c>
      <c r="L203" s="41" t="s">
        <v>3161</v>
      </c>
      <c r="M203" s="41">
        <v>22.99</v>
      </c>
      <c r="N203" s="41">
        <v>0</v>
      </c>
      <c r="O203" s="41">
        <v>0</v>
      </c>
      <c r="P203" s="41">
        <v>-1.45</v>
      </c>
      <c r="Q203" s="41">
        <v>0</v>
      </c>
      <c r="R203" s="41">
        <v>0</v>
      </c>
      <c r="S203" s="41">
        <v>-3.66</v>
      </c>
      <c r="T203" s="41">
        <v>-5.16</v>
      </c>
      <c r="U203" s="41">
        <v>0</v>
      </c>
      <c r="V203" s="41">
        <v>0</v>
      </c>
      <c r="W203" s="41">
        <v>12.72</v>
      </c>
    </row>
    <row r="204" spans="1:23" s="41" customFormat="1" hidden="1" x14ac:dyDescent="0.25">
      <c r="A204" s="41" t="s">
        <v>3190</v>
      </c>
      <c r="B204" s="41">
        <v>12161017971</v>
      </c>
      <c r="C204" s="41" t="s">
        <v>2617</v>
      </c>
      <c r="D204" s="41" t="s">
        <v>3159</v>
      </c>
      <c r="E204" s="41" t="s">
        <v>1372</v>
      </c>
      <c r="F204" s="41" t="s">
        <v>2776</v>
      </c>
      <c r="G204" s="41">
        <v>1</v>
      </c>
      <c r="H204" s="41" t="s">
        <v>2620</v>
      </c>
      <c r="I204" s="41" t="s">
        <v>2621</v>
      </c>
      <c r="J204" s="41" t="s">
        <v>3160</v>
      </c>
      <c r="K204" s="41" t="s">
        <v>2899</v>
      </c>
      <c r="L204" s="41" t="s">
        <v>3161</v>
      </c>
      <c r="M204" s="41">
        <v>22.99</v>
      </c>
      <c r="N204" s="41">
        <v>0</v>
      </c>
      <c r="O204" s="41">
        <v>0</v>
      </c>
      <c r="P204" s="41">
        <v>-0.31</v>
      </c>
      <c r="Q204" s="41">
        <v>0</v>
      </c>
      <c r="R204" s="41">
        <v>0</v>
      </c>
      <c r="S204" s="41">
        <v>-3.86</v>
      </c>
      <c r="T204" s="41">
        <v>-5.16</v>
      </c>
      <c r="U204" s="41">
        <v>0</v>
      </c>
      <c r="V204" s="41">
        <v>0</v>
      </c>
      <c r="W204" s="41">
        <v>13.66</v>
      </c>
    </row>
    <row r="205" spans="1:23" s="41" customFormat="1" hidden="1" x14ac:dyDescent="0.25">
      <c r="A205" s="41" t="s">
        <v>3192</v>
      </c>
      <c r="B205" s="41">
        <v>12161017971</v>
      </c>
      <c r="C205" s="41" t="s">
        <v>2727</v>
      </c>
      <c r="D205" s="41" t="s">
        <v>3193</v>
      </c>
      <c r="E205" s="41" t="s">
        <v>1438</v>
      </c>
      <c r="F205" s="41" t="s">
        <v>2729</v>
      </c>
      <c r="G205" s="41">
        <v>1</v>
      </c>
      <c r="H205" s="41" t="s">
        <v>2620</v>
      </c>
      <c r="I205" s="41" t="s">
        <v>2621</v>
      </c>
      <c r="J205" s="41" t="s">
        <v>3194</v>
      </c>
      <c r="K205" s="41" t="s">
        <v>2702</v>
      </c>
      <c r="L205" s="41" t="s">
        <v>3195</v>
      </c>
      <c r="M205" s="41">
        <v>-25.99</v>
      </c>
      <c r="N205" s="41">
        <v>0</v>
      </c>
      <c r="O205" s="41">
        <v>0</v>
      </c>
      <c r="P205" s="41">
        <v>0</v>
      </c>
      <c r="Q205" s="41">
        <v>0</v>
      </c>
      <c r="R205" s="41">
        <v>0</v>
      </c>
      <c r="S205" s="41">
        <v>3.54</v>
      </c>
      <c r="T205" s="41">
        <v>0</v>
      </c>
      <c r="U205" s="41">
        <v>0</v>
      </c>
      <c r="V205" s="41">
        <v>0</v>
      </c>
      <c r="W205" s="41">
        <v>-22.45</v>
      </c>
    </row>
    <row r="206" spans="1:23" s="41" customFormat="1" hidden="1" x14ac:dyDescent="0.25">
      <c r="A206" s="41" t="s">
        <v>3196</v>
      </c>
      <c r="B206" s="41">
        <v>12161017971</v>
      </c>
      <c r="C206" s="41" t="s">
        <v>2617</v>
      </c>
      <c r="D206" s="41" t="s">
        <v>3197</v>
      </c>
      <c r="E206" s="41" t="s">
        <v>2462</v>
      </c>
      <c r="F206" s="41" t="s">
        <v>3198</v>
      </c>
      <c r="G206" s="41">
        <v>1</v>
      </c>
      <c r="H206" s="41" t="s">
        <v>2620</v>
      </c>
      <c r="I206" s="41" t="s">
        <v>2621</v>
      </c>
      <c r="J206" s="41" t="s">
        <v>3199</v>
      </c>
      <c r="K206" s="41" t="s">
        <v>2648</v>
      </c>
      <c r="L206" s="41" t="s">
        <v>3200</v>
      </c>
      <c r="M206" s="41">
        <v>9.99</v>
      </c>
      <c r="N206" s="41">
        <v>0</v>
      </c>
      <c r="O206" s="41">
        <v>0</v>
      </c>
      <c r="P206" s="41">
        <v>0</v>
      </c>
      <c r="Q206" s="41">
        <v>0</v>
      </c>
      <c r="R206" s="41">
        <v>0</v>
      </c>
      <c r="S206" s="41">
        <v>-1.7</v>
      </c>
      <c r="T206" s="41">
        <v>-3.59</v>
      </c>
      <c r="U206" s="41">
        <v>0</v>
      </c>
      <c r="V206" s="41">
        <v>0</v>
      </c>
      <c r="W206" s="41">
        <v>4.7</v>
      </c>
    </row>
    <row r="207" spans="1:23" s="41" customFormat="1" hidden="1" x14ac:dyDescent="0.25">
      <c r="A207" s="41" t="s">
        <v>3201</v>
      </c>
      <c r="B207" s="41">
        <v>12161017971</v>
      </c>
      <c r="C207" s="41" t="s">
        <v>2617</v>
      </c>
      <c r="D207" s="41" t="s">
        <v>3202</v>
      </c>
      <c r="E207" s="41" t="s">
        <v>1416</v>
      </c>
      <c r="F207" s="41" t="s">
        <v>2926</v>
      </c>
      <c r="G207" s="41">
        <v>1</v>
      </c>
      <c r="H207" s="41" t="s">
        <v>2620</v>
      </c>
      <c r="I207" s="41" t="s">
        <v>2621</v>
      </c>
      <c r="J207" s="41" t="s">
        <v>3203</v>
      </c>
      <c r="K207" s="41" t="s">
        <v>2836</v>
      </c>
      <c r="L207" s="41" t="s">
        <v>3204</v>
      </c>
      <c r="M207" s="41">
        <v>25.99</v>
      </c>
      <c r="N207" s="41">
        <v>0</v>
      </c>
      <c r="O207" s="41">
        <v>0</v>
      </c>
      <c r="P207" s="41">
        <v>-1.3</v>
      </c>
      <c r="Q207" s="41">
        <v>0</v>
      </c>
      <c r="R207" s="41">
        <v>0</v>
      </c>
      <c r="S207" s="41">
        <v>-4.2</v>
      </c>
      <c r="T207" s="41">
        <v>-5.16</v>
      </c>
      <c r="U207" s="41">
        <v>0</v>
      </c>
      <c r="V207" s="41">
        <v>0</v>
      </c>
      <c r="W207" s="41">
        <v>15.33</v>
      </c>
    </row>
    <row r="208" spans="1:23" s="41" customFormat="1" hidden="1" x14ac:dyDescent="0.25">
      <c r="A208" s="41" t="s">
        <v>3205</v>
      </c>
      <c r="B208" s="41">
        <v>12161017971</v>
      </c>
      <c r="C208" s="41" t="s">
        <v>2617</v>
      </c>
      <c r="D208" s="41" t="s">
        <v>3206</v>
      </c>
      <c r="E208" s="41" t="s">
        <v>1368</v>
      </c>
      <c r="F208" s="41" t="s">
        <v>2641</v>
      </c>
      <c r="G208" s="41">
        <v>1</v>
      </c>
      <c r="H208" s="41" t="s">
        <v>2620</v>
      </c>
      <c r="I208" s="41" t="s">
        <v>2621</v>
      </c>
      <c r="J208" s="41" t="s">
        <v>3207</v>
      </c>
      <c r="K208" s="41" t="s">
        <v>2893</v>
      </c>
      <c r="L208" s="41" t="s">
        <v>3208</v>
      </c>
      <c r="M208" s="41">
        <v>22.99</v>
      </c>
      <c r="N208" s="41">
        <v>0</v>
      </c>
      <c r="O208" s="41">
        <v>0</v>
      </c>
      <c r="P208" s="41">
        <v>0</v>
      </c>
      <c r="Q208" s="41">
        <v>1.61</v>
      </c>
      <c r="R208" s="41">
        <v>-1.61</v>
      </c>
      <c r="S208" s="41">
        <v>-3.91</v>
      </c>
      <c r="T208" s="41">
        <v>-5.16</v>
      </c>
      <c r="U208" s="41">
        <v>0</v>
      </c>
      <c r="V208" s="41">
        <v>0</v>
      </c>
      <c r="W208" s="41">
        <v>13.92</v>
      </c>
    </row>
    <row r="209" spans="1:23" s="41" customFormat="1" hidden="1" x14ac:dyDescent="0.25">
      <c r="A209" s="41" t="s">
        <v>3209</v>
      </c>
      <c r="B209" s="41">
        <v>12161017971</v>
      </c>
      <c r="C209" s="41" t="s">
        <v>2617</v>
      </c>
      <c r="D209" s="41" t="s">
        <v>3210</v>
      </c>
      <c r="E209" s="41" t="s">
        <v>1390</v>
      </c>
      <c r="F209" s="41" t="s">
        <v>2725</v>
      </c>
      <c r="G209" s="41">
        <v>1</v>
      </c>
      <c r="H209" s="41" t="s">
        <v>2620</v>
      </c>
      <c r="I209" s="41" t="s">
        <v>2621</v>
      </c>
      <c r="J209" s="41" t="s">
        <v>3211</v>
      </c>
      <c r="K209" s="41" t="s">
        <v>2830</v>
      </c>
      <c r="L209" s="41" t="s">
        <v>3212</v>
      </c>
      <c r="M209" s="41">
        <v>22.99</v>
      </c>
      <c r="N209" s="41">
        <v>0</v>
      </c>
      <c r="O209" s="41">
        <v>0</v>
      </c>
      <c r="P209" s="41">
        <v>-1.1499999999999999</v>
      </c>
      <c r="Q209" s="41">
        <v>0</v>
      </c>
      <c r="R209" s="41">
        <v>0</v>
      </c>
      <c r="S209" s="41">
        <v>-3.71</v>
      </c>
      <c r="T209" s="41">
        <v>-5.16</v>
      </c>
      <c r="U209" s="41">
        <v>0</v>
      </c>
      <c r="V209" s="41">
        <v>0</v>
      </c>
      <c r="W209" s="41">
        <v>12.97</v>
      </c>
    </row>
    <row r="210" spans="1:23" s="41" customFormat="1" hidden="1" x14ac:dyDescent="0.25">
      <c r="A210" s="41" t="s">
        <v>3213</v>
      </c>
      <c r="B210" s="41">
        <v>12161017971</v>
      </c>
      <c r="C210" s="41" t="s">
        <v>2727</v>
      </c>
      <c r="D210" s="41" t="s">
        <v>2686</v>
      </c>
      <c r="E210" s="41" t="s">
        <v>1374</v>
      </c>
      <c r="F210" s="41" t="s">
        <v>2687</v>
      </c>
      <c r="G210" s="41">
        <v>1</v>
      </c>
      <c r="H210" s="41" t="s">
        <v>2620</v>
      </c>
      <c r="I210" s="41" t="s">
        <v>2621</v>
      </c>
      <c r="J210" s="41" t="s">
        <v>2688</v>
      </c>
      <c r="K210" s="41" t="s">
        <v>2629</v>
      </c>
      <c r="L210" s="41">
        <v>11417</v>
      </c>
      <c r="M210" s="41">
        <v>-22.99</v>
      </c>
      <c r="N210" s="41">
        <v>0</v>
      </c>
      <c r="O210" s="41">
        <v>0</v>
      </c>
      <c r="P210" s="41">
        <v>1.1499999999999999</v>
      </c>
      <c r="Q210" s="41">
        <v>0</v>
      </c>
      <c r="R210" s="41">
        <v>0</v>
      </c>
      <c r="S210" s="41">
        <v>2.97</v>
      </c>
      <c r="T210" s="41">
        <v>0</v>
      </c>
      <c r="U210" s="41">
        <v>0</v>
      </c>
      <c r="V210" s="41">
        <v>0</v>
      </c>
      <c r="W210" s="41">
        <v>-18.87</v>
      </c>
    </row>
    <row r="211" spans="1:23" s="41" customFormat="1" hidden="1" x14ac:dyDescent="0.25">
      <c r="A211" s="41" t="s">
        <v>3214</v>
      </c>
      <c r="B211" s="41">
        <v>12161017971</v>
      </c>
      <c r="C211" s="41" t="s">
        <v>2617</v>
      </c>
      <c r="D211" s="41" t="s">
        <v>3215</v>
      </c>
      <c r="E211" s="41" t="s">
        <v>1366</v>
      </c>
      <c r="F211" s="41" t="s">
        <v>2711</v>
      </c>
      <c r="G211" s="41">
        <v>1</v>
      </c>
      <c r="H211" s="41" t="s">
        <v>2620</v>
      </c>
      <c r="I211" s="41" t="s">
        <v>2621</v>
      </c>
      <c r="J211" s="41" t="s">
        <v>3216</v>
      </c>
      <c r="K211" s="41" t="s">
        <v>2851</v>
      </c>
      <c r="L211" s="41" t="s">
        <v>3217</v>
      </c>
      <c r="M211" s="41">
        <v>22.99</v>
      </c>
      <c r="N211" s="41">
        <v>0</v>
      </c>
      <c r="O211" s="41">
        <v>0</v>
      </c>
      <c r="P211" s="41">
        <v>0</v>
      </c>
      <c r="Q211" s="41">
        <v>0</v>
      </c>
      <c r="R211" s="41">
        <v>0</v>
      </c>
      <c r="S211" s="41">
        <v>-3.91</v>
      </c>
      <c r="T211" s="41">
        <v>-5.16</v>
      </c>
      <c r="U211" s="41">
        <v>0</v>
      </c>
      <c r="V211" s="41">
        <v>0</v>
      </c>
      <c r="W211" s="41">
        <v>13.92</v>
      </c>
    </row>
    <row r="212" spans="1:23" s="41" customFormat="1" hidden="1" x14ac:dyDescent="0.25">
      <c r="A212" s="41" t="s">
        <v>3218</v>
      </c>
      <c r="B212" s="41">
        <v>12161017971</v>
      </c>
      <c r="C212" s="41" t="s">
        <v>2617</v>
      </c>
      <c r="D212" s="41" t="s">
        <v>3219</v>
      </c>
      <c r="E212" s="41" t="s">
        <v>1236</v>
      </c>
      <c r="F212" s="41" t="s">
        <v>3220</v>
      </c>
      <c r="G212" s="41">
        <v>1</v>
      </c>
      <c r="H212" s="41" t="s">
        <v>2620</v>
      </c>
      <c r="I212" s="41" t="s">
        <v>2621</v>
      </c>
      <c r="J212" s="41" t="s">
        <v>3221</v>
      </c>
      <c r="K212" s="41" t="s">
        <v>3222</v>
      </c>
      <c r="L212" s="41" t="s">
        <v>3223</v>
      </c>
      <c r="M212" s="41">
        <v>20.99</v>
      </c>
      <c r="N212" s="41">
        <v>0</v>
      </c>
      <c r="O212" s="41">
        <v>0</v>
      </c>
      <c r="P212" s="41">
        <v>-1.05</v>
      </c>
      <c r="Q212" s="41">
        <v>0</v>
      </c>
      <c r="R212" s="41">
        <v>0</v>
      </c>
      <c r="S212" s="41">
        <v>-3.39</v>
      </c>
      <c r="T212" s="41">
        <v>-3.68</v>
      </c>
      <c r="U212" s="41">
        <v>0</v>
      </c>
      <c r="V212" s="41">
        <v>0</v>
      </c>
      <c r="W212" s="41">
        <v>12.87</v>
      </c>
    </row>
    <row r="213" spans="1:23" s="41" customFormat="1" hidden="1" x14ac:dyDescent="0.25">
      <c r="A213" s="41" t="s">
        <v>3224</v>
      </c>
      <c r="B213" s="41">
        <v>12161017971</v>
      </c>
      <c r="C213" s="41" t="s">
        <v>2617</v>
      </c>
      <c r="D213" s="41" t="s">
        <v>3225</v>
      </c>
      <c r="E213" s="41" t="s">
        <v>2456</v>
      </c>
      <c r="F213" s="41" t="s">
        <v>2953</v>
      </c>
      <c r="G213" s="41">
        <v>1</v>
      </c>
      <c r="H213" s="41" t="s">
        <v>2620</v>
      </c>
      <c r="I213" s="41" t="s">
        <v>2621</v>
      </c>
      <c r="J213" s="41" t="s">
        <v>3226</v>
      </c>
      <c r="K213" s="41" t="s">
        <v>3227</v>
      </c>
      <c r="L213" s="41" t="s">
        <v>3228</v>
      </c>
      <c r="M213" s="41">
        <v>9.99</v>
      </c>
      <c r="N213" s="41">
        <v>0</v>
      </c>
      <c r="O213" s="41">
        <v>0</v>
      </c>
      <c r="P213" s="41">
        <v>0</v>
      </c>
      <c r="Q213" s="41">
        <v>0.8</v>
      </c>
      <c r="R213" s="41">
        <v>-0.8</v>
      </c>
      <c r="S213" s="41">
        <v>-1.7</v>
      </c>
      <c r="T213" s="41">
        <v>-3.59</v>
      </c>
      <c r="U213" s="41">
        <v>0</v>
      </c>
      <c r="V213" s="41">
        <v>0</v>
      </c>
      <c r="W213" s="41">
        <v>4.7</v>
      </c>
    </row>
    <row r="214" spans="1:23" s="41" customFormat="1" hidden="1" x14ac:dyDescent="0.25">
      <c r="A214" s="41" t="s">
        <v>3229</v>
      </c>
      <c r="B214" s="41">
        <v>12161017971</v>
      </c>
      <c r="C214" s="41" t="s">
        <v>2617</v>
      </c>
      <c r="D214" s="41" t="s">
        <v>3230</v>
      </c>
      <c r="E214" s="41" t="s">
        <v>1426</v>
      </c>
      <c r="F214" s="41" t="s">
        <v>2676</v>
      </c>
      <c r="G214" s="41">
        <v>1</v>
      </c>
      <c r="H214" s="41" t="s">
        <v>2620</v>
      </c>
      <c r="I214" s="41" t="s">
        <v>2621</v>
      </c>
      <c r="J214" s="41" t="s">
        <v>3231</v>
      </c>
      <c r="K214" s="41" t="s">
        <v>2933</v>
      </c>
      <c r="L214" s="41" t="s">
        <v>3232</v>
      </c>
      <c r="M214" s="41">
        <v>25.99</v>
      </c>
      <c r="N214" s="41">
        <v>0</v>
      </c>
      <c r="O214" s="41">
        <v>0</v>
      </c>
      <c r="P214" s="41">
        <v>0</v>
      </c>
      <c r="Q214" s="41">
        <v>1.56</v>
      </c>
      <c r="R214" s="41">
        <v>-1.56</v>
      </c>
      <c r="S214" s="41">
        <v>-4.42</v>
      </c>
      <c r="T214" s="41">
        <v>-5.16</v>
      </c>
      <c r="U214" s="41">
        <v>0</v>
      </c>
      <c r="V214" s="41">
        <v>0</v>
      </c>
      <c r="W214" s="41">
        <v>16.41</v>
      </c>
    </row>
    <row r="215" spans="1:23" s="41" customFormat="1" hidden="1" x14ac:dyDescent="0.25">
      <c r="A215" s="41" t="s">
        <v>3233</v>
      </c>
      <c r="B215" s="41">
        <v>12161017971</v>
      </c>
      <c r="C215" s="41" t="s">
        <v>2727</v>
      </c>
      <c r="D215" s="41" t="s">
        <v>3234</v>
      </c>
      <c r="E215" s="41" t="s">
        <v>1362</v>
      </c>
      <c r="F215" s="41" t="s">
        <v>3089</v>
      </c>
      <c r="G215" s="41">
        <v>1</v>
      </c>
      <c r="H215" s="41" t="s">
        <v>2620</v>
      </c>
      <c r="I215" s="41" t="s">
        <v>2621</v>
      </c>
      <c r="J215" s="41" t="s">
        <v>3235</v>
      </c>
      <c r="K215" s="41" t="s">
        <v>3236</v>
      </c>
      <c r="L215" s="41">
        <v>38114</v>
      </c>
      <c r="M215" s="41">
        <v>-21.99</v>
      </c>
      <c r="N215" s="41">
        <v>0</v>
      </c>
      <c r="O215" s="41">
        <v>0</v>
      </c>
      <c r="P215" s="41">
        <v>0</v>
      </c>
      <c r="Q215" s="41">
        <v>0</v>
      </c>
      <c r="R215" s="41">
        <v>0</v>
      </c>
      <c r="S215" s="41">
        <v>2.99</v>
      </c>
      <c r="T215" s="41">
        <v>0</v>
      </c>
      <c r="U215" s="41">
        <v>0</v>
      </c>
      <c r="V215" s="41">
        <v>0</v>
      </c>
      <c r="W215" s="41">
        <v>-19</v>
      </c>
    </row>
    <row r="216" spans="1:23" s="41" customFormat="1" hidden="1" x14ac:dyDescent="0.25">
      <c r="A216" s="41" t="s">
        <v>3237</v>
      </c>
      <c r="B216" s="41">
        <v>12161017971</v>
      </c>
      <c r="C216" s="41" t="s">
        <v>2617</v>
      </c>
      <c r="D216" s="41" t="s">
        <v>3238</v>
      </c>
      <c r="E216" s="41" t="s">
        <v>1352</v>
      </c>
      <c r="F216" s="41" t="s">
        <v>2733</v>
      </c>
      <c r="G216" s="41">
        <v>1</v>
      </c>
      <c r="H216" s="41" t="s">
        <v>2620</v>
      </c>
      <c r="I216" s="41" t="s">
        <v>2621</v>
      </c>
      <c r="J216" s="41" t="s">
        <v>3239</v>
      </c>
      <c r="K216" s="41" t="s">
        <v>2702</v>
      </c>
      <c r="L216" s="41" t="s">
        <v>3240</v>
      </c>
      <c r="M216" s="41">
        <v>22.99</v>
      </c>
      <c r="N216" s="41">
        <v>0</v>
      </c>
      <c r="O216" s="41">
        <v>0</v>
      </c>
      <c r="P216" s="41">
        <v>0</v>
      </c>
      <c r="Q216" s="41">
        <v>0</v>
      </c>
      <c r="R216" s="41">
        <v>0</v>
      </c>
      <c r="S216" s="41">
        <v>-3.91</v>
      </c>
      <c r="T216" s="41">
        <v>-5.16</v>
      </c>
      <c r="U216" s="41">
        <v>0</v>
      </c>
      <c r="V216" s="41">
        <v>0</v>
      </c>
      <c r="W216" s="41">
        <v>13.92</v>
      </c>
    </row>
    <row r="217" spans="1:23" s="41" customFormat="1" hidden="1" x14ac:dyDescent="0.25">
      <c r="A217" s="41" t="s">
        <v>3241</v>
      </c>
      <c r="B217" s="41">
        <v>12161017971</v>
      </c>
      <c r="C217" s="41" t="s">
        <v>2617</v>
      </c>
      <c r="D217" s="41" t="s">
        <v>3242</v>
      </c>
      <c r="E217" s="41" t="s">
        <v>466</v>
      </c>
      <c r="F217" s="41" t="s">
        <v>3099</v>
      </c>
      <c r="G217" s="41">
        <v>1</v>
      </c>
      <c r="H217" s="41" t="s">
        <v>2620</v>
      </c>
      <c r="I217" s="41" t="s">
        <v>2621</v>
      </c>
      <c r="J217" s="41" t="s">
        <v>3243</v>
      </c>
      <c r="K217" s="41" t="s">
        <v>3244</v>
      </c>
      <c r="L217" s="41" t="s">
        <v>3245</v>
      </c>
      <c r="M217" s="41">
        <v>19.989999999999998</v>
      </c>
      <c r="N217" s="41">
        <v>0</v>
      </c>
      <c r="O217" s="41">
        <v>0</v>
      </c>
      <c r="P217" s="41">
        <v>0</v>
      </c>
      <c r="Q217" s="41">
        <v>0</v>
      </c>
      <c r="R217" s="41">
        <v>0</v>
      </c>
      <c r="S217" s="41">
        <v>-3.4</v>
      </c>
      <c r="T217" s="41">
        <v>-2.81</v>
      </c>
      <c r="U217" s="41">
        <v>0</v>
      </c>
      <c r="V217" s="41">
        <v>0</v>
      </c>
      <c r="W217" s="41">
        <v>13.78</v>
      </c>
    </row>
    <row r="218" spans="1:23" s="41" customFormat="1" hidden="1" x14ac:dyDescent="0.25">
      <c r="A218" s="41" t="s">
        <v>3246</v>
      </c>
      <c r="B218" s="41">
        <v>12161017971</v>
      </c>
      <c r="C218" s="41" t="s">
        <v>2617</v>
      </c>
      <c r="D218" s="41" t="s">
        <v>3247</v>
      </c>
      <c r="E218" s="41" t="s">
        <v>1376</v>
      </c>
      <c r="F218" s="41" t="s">
        <v>3065</v>
      </c>
      <c r="G218" s="41">
        <v>1</v>
      </c>
      <c r="H218" s="41" t="s">
        <v>2620</v>
      </c>
      <c r="I218" s="41" t="s">
        <v>2621</v>
      </c>
      <c r="J218" s="41" t="s">
        <v>3248</v>
      </c>
      <c r="K218" s="41" t="s">
        <v>2970</v>
      </c>
      <c r="L218" s="41" t="s">
        <v>3249</v>
      </c>
      <c r="M218" s="41">
        <v>22.99</v>
      </c>
      <c r="N218" s="41">
        <v>0</v>
      </c>
      <c r="O218" s="41">
        <v>0</v>
      </c>
      <c r="P218" s="41">
        <v>-1.1499999999999999</v>
      </c>
      <c r="Q218" s="41">
        <v>0</v>
      </c>
      <c r="R218" s="41">
        <v>0</v>
      </c>
      <c r="S218" s="41">
        <v>-3.71</v>
      </c>
      <c r="T218" s="41">
        <v>-5.16</v>
      </c>
      <c r="U218" s="41">
        <v>0</v>
      </c>
      <c r="V218" s="41">
        <v>0</v>
      </c>
      <c r="W218" s="41">
        <v>12.97</v>
      </c>
    </row>
    <row r="219" spans="1:23" s="41" customFormat="1" hidden="1" x14ac:dyDescent="0.25">
      <c r="A219" s="41" t="s">
        <v>3250</v>
      </c>
      <c r="B219" s="41">
        <v>12161017971</v>
      </c>
      <c r="C219" s="41" t="s">
        <v>2617</v>
      </c>
      <c r="D219" s="41" t="s">
        <v>3251</v>
      </c>
      <c r="E219" s="41" t="s">
        <v>568</v>
      </c>
      <c r="F219" s="41" t="s">
        <v>3019</v>
      </c>
      <c r="G219" s="41">
        <v>1</v>
      </c>
      <c r="H219" s="41" t="s">
        <v>2620</v>
      </c>
      <c r="I219" s="41" t="s">
        <v>2621</v>
      </c>
      <c r="J219" s="41" t="s">
        <v>3252</v>
      </c>
      <c r="K219" s="41" t="s">
        <v>2770</v>
      </c>
      <c r="L219" s="41" t="s">
        <v>3253</v>
      </c>
      <c r="M219" s="41">
        <v>9.99</v>
      </c>
      <c r="N219" s="41">
        <v>0</v>
      </c>
      <c r="O219" s="41">
        <v>0</v>
      </c>
      <c r="P219" s="41">
        <v>0</v>
      </c>
      <c r="Q219" s="41">
        <v>1</v>
      </c>
      <c r="R219" s="41">
        <v>-1</v>
      </c>
      <c r="S219" s="41">
        <v>-1.7</v>
      </c>
      <c r="T219" s="41">
        <v>-3.68</v>
      </c>
      <c r="U219" s="41">
        <v>0</v>
      </c>
      <c r="V219" s="41">
        <v>0</v>
      </c>
      <c r="W219" s="41">
        <v>4.6100000000000003</v>
      </c>
    </row>
    <row r="220" spans="1:23" s="41" customFormat="1" hidden="1" x14ac:dyDescent="0.25">
      <c r="A220" s="41" t="s">
        <v>3254</v>
      </c>
      <c r="B220" s="41">
        <v>12161017971</v>
      </c>
      <c r="C220" s="41" t="s">
        <v>2617</v>
      </c>
      <c r="D220" s="41" t="s">
        <v>3255</v>
      </c>
      <c r="E220" s="41" t="s">
        <v>1370</v>
      </c>
      <c r="F220" s="41" t="s">
        <v>2828</v>
      </c>
      <c r="G220" s="41">
        <v>1</v>
      </c>
      <c r="H220" s="41" t="s">
        <v>2620</v>
      </c>
      <c r="I220" s="41" t="s">
        <v>2621</v>
      </c>
      <c r="J220" s="41" t="s">
        <v>3256</v>
      </c>
      <c r="K220" s="41" t="s">
        <v>3257</v>
      </c>
      <c r="L220" s="41" t="s">
        <v>3258</v>
      </c>
      <c r="M220" s="41">
        <v>22.99</v>
      </c>
      <c r="N220" s="41">
        <v>0</v>
      </c>
      <c r="O220" s="41">
        <v>0</v>
      </c>
      <c r="P220" s="41">
        <v>0</v>
      </c>
      <c r="Q220" s="41">
        <v>0</v>
      </c>
      <c r="R220" s="41">
        <v>0</v>
      </c>
      <c r="S220" s="41">
        <v>-3.91</v>
      </c>
      <c r="T220" s="41">
        <v>-5.16</v>
      </c>
      <c r="U220" s="41">
        <v>0</v>
      </c>
      <c r="V220" s="41">
        <v>0</v>
      </c>
      <c r="W220" s="41">
        <v>13.92</v>
      </c>
    </row>
    <row r="221" spans="1:23" s="41" customFormat="1" hidden="1" x14ac:dyDescent="0.25">
      <c r="A221" s="41" t="s">
        <v>3259</v>
      </c>
      <c r="B221" s="41">
        <v>12161017971</v>
      </c>
      <c r="C221" s="41" t="s">
        <v>2617</v>
      </c>
      <c r="D221" s="41" t="s">
        <v>3260</v>
      </c>
      <c r="E221" s="41" t="s">
        <v>1168</v>
      </c>
      <c r="F221" s="41" t="s">
        <v>3261</v>
      </c>
      <c r="G221" s="41">
        <v>1</v>
      </c>
      <c r="H221" s="41" t="s">
        <v>2620</v>
      </c>
      <c r="I221" s="41" t="s">
        <v>2621</v>
      </c>
      <c r="J221" s="41" t="s">
        <v>2701</v>
      </c>
      <c r="K221" s="41" t="s">
        <v>2702</v>
      </c>
      <c r="L221" s="41" t="s">
        <v>3262</v>
      </c>
      <c r="M221" s="41">
        <v>17.09</v>
      </c>
      <c r="N221" s="41">
        <v>0</v>
      </c>
      <c r="O221" s="41">
        <v>0</v>
      </c>
      <c r="P221" s="41">
        <v>0</v>
      </c>
      <c r="Q221" s="41">
        <v>0</v>
      </c>
      <c r="R221" s="41">
        <v>0</v>
      </c>
      <c r="S221" s="41">
        <v>-2.91</v>
      </c>
      <c r="T221" s="41">
        <v>-3.68</v>
      </c>
      <c r="U221" s="41">
        <v>0</v>
      </c>
      <c r="V221" s="41">
        <v>0</v>
      </c>
      <c r="W221" s="41">
        <v>10.5</v>
      </c>
    </row>
    <row r="222" spans="1:23" s="41" customFormat="1" hidden="1" x14ac:dyDescent="0.25">
      <c r="A222" s="41" t="s">
        <v>3263</v>
      </c>
      <c r="B222" s="41">
        <v>12161017971</v>
      </c>
      <c r="C222" s="41" t="s">
        <v>2727</v>
      </c>
      <c r="D222" s="41" t="s">
        <v>3264</v>
      </c>
      <c r="E222" s="41" t="s">
        <v>2120</v>
      </c>
      <c r="F222" s="41" t="s">
        <v>3265</v>
      </c>
      <c r="G222" s="41">
        <v>1</v>
      </c>
      <c r="H222" s="41" t="s">
        <v>2620</v>
      </c>
      <c r="I222" s="41" t="s">
        <v>2621</v>
      </c>
      <c r="J222" s="41" t="s">
        <v>3266</v>
      </c>
      <c r="K222" s="41" t="s">
        <v>2629</v>
      </c>
      <c r="L222" s="41" t="s">
        <v>3267</v>
      </c>
      <c r="M222" s="41">
        <v>-9.99</v>
      </c>
      <c r="N222" s="41">
        <v>0</v>
      </c>
      <c r="O222" s="41">
        <v>0</v>
      </c>
      <c r="P222" s="41">
        <v>0</v>
      </c>
      <c r="Q222" s="41">
        <v>-0.46</v>
      </c>
      <c r="R222" s="41">
        <v>0.46</v>
      </c>
      <c r="S222" s="41">
        <v>1.36</v>
      </c>
      <c r="T222" s="41">
        <v>0</v>
      </c>
      <c r="U222" s="41">
        <v>0</v>
      </c>
      <c r="V222" s="41">
        <v>0</v>
      </c>
      <c r="W222" s="41">
        <v>-8.6300000000000008</v>
      </c>
    </row>
    <row r="223" spans="1:23" s="41" customFormat="1" hidden="1" x14ac:dyDescent="0.25">
      <c r="A223" s="41" t="s">
        <v>3268</v>
      </c>
      <c r="B223" s="41">
        <v>12161017971</v>
      </c>
      <c r="C223" s="41" t="s">
        <v>2617</v>
      </c>
      <c r="D223" s="41" t="s">
        <v>3269</v>
      </c>
      <c r="E223" s="41" t="s">
        <v>1404</v>
      </c>
      <c r="F223" s="41" t="s">
        <v>3106</v>
      </c>
      <c r="G223" s="41">
        <v>1</v>
      </c>
      <c r="H223" s="41" t="s">
        <v>2620</v>
      </c>
      <c r="I223" s="41" t="s">
        <v>2621</v>
      </c>
      <c r="J223" s="41" t="s">
        <v>3270</v>
      </c>
      <c r="K223" s="41" t="s">
        <v>2683</v>
      </c>
      <c r="L223" s="41" t="s">
        <v>3271</v>
      </c>
      <c r="M223" s="41">
        <v>25.99</v>
      </c>
      <c r="N223" s="41">
        <v>0</v>
      </c>
      <c r="O223" s="41">
        <v>0</v>
      </c>
      <c r="P223" s="41">
        <v>0</v>
      </c>
      <c r="Q223" s="41">
        <v>0</v>
      </c>
      <c r="R223" s="41">
        <v>0</v>
      </c>
      <c r="S223" s="41">
        <v>-4.42</v>
      </c>
      <c r="T223" s="41">
        <v>-5.16</v>
      </c>
      <c r="U223" s="41">
        <v>0</v>
      </c>
      <c r="V223" s="41">
        <v>0</v>
      </c>
      <c r="W223" s="41">
        <v>16.41</v>
      </c>
    </row>
    <row r="224" spans="1:23" s="41" customFormat="1" hidden="1" x14ac:dyDescent="0.25">
      <c r="A224" s="41" t="s">
        <v>3272</v>
      </c>
      <c r="B224" s="41">
        <v>12161017971</v>
      </c>
      <c r="C224" s="41" t="s">
        <v>2617</v>
      </c>
      <c r="D224" s="41" t="s">
        <v>3273</v>
      </c>
      <c r="E224" s="41" t="s">
        <v>578</v>
      </c>
      <c r="F224" s="41" t="s">
        <v>3025</v>
      </c>
      <c r="G224" s="41">
        <v>1</v>
      </c>
      <c r="H224" s="41" t="s">
        <v>2620</v>
      </c>
      <c r="I224" s="41" t="s">
        <v>2621</v>
      </c>
      <c r="J224" s="41" t="s">
        <v>3274</v>
      </c>
      <c r="K224" s="41" t="s">
        <v>2719</v>
      </c>
      <c r="L224" s="41" t="s">
        <v>3275</v>
      </c>
      <c r="M224" s="41">
        <v>9.99</v>
      </c>
      <c r="N224" s="41">
        <v>0</v>
      </c>
      <c r="O224" s="41">
        <v>0</v>
      </c>
      <c r="P224" s="41">
        <v>0</v>
      </c>
      <c r="Q224" s="41">
        <v>0</v>
      </c>
      <c r="R224" s="41">
        <v>0</v>
      </c>
      <c r="S224" s="41">
        <v>-1.7</v>
      </c>
      <c r="T224" s="41">
        <v>-3.68</v>
      </c>
      <c r="U224" s="41">
        <v>0</v>
      </c>
      <c r="V224" s="41">
        <v>0</v>
      </c>
      <c r="W224" s="41">
        <v>4.6100000000000003</v>
      </c>
    </row>
    <row r="225" spans="1:23" s="42" customFormat="1" hidden="1" x14ac:dyDescent="0.25">
      <c r="A225" s="42" t="s">
        <v>3276</v>
      </c>
      <c r="B225" s="42">
        <v>12161017971</v>
      </c>
      <c r="C225" s="42" t="s">
        <v>2651</v>
      </c>
      <c r="D225" s="42" t="s">
        <v>3277</v>
      </c>
      <c r="F225" s="42" t="s">
        <v>74</v>
      </c>
      <c r="H225" s="42" t="s">
        <v>2633</v>
      </c>
      <c r="M225" s="42">
        <v>0</v>
      </c>
      <c r="N225" s="42">
        <v>0</v>
      </c>
      <c r="O225" s="42">
        <v>0</v>
      </c>
      <c r="P225" s="42">
        <v>0</v>
      </c>
      <c r="Q225" s="42">
        <v>0</v>
      </c>
      <c r="R225" s="42">
        <v>0</v>
      </c>
      <c r="S225" s="42">
        <v>0</v>
      </c>
      <c r="T225" s="42">
        <v>0</v>
      </c>
      <c r="U225" s="42">
        <v>0</v>
      </c>
      <c r="V225" s="42">
        <v>0</v>
      </c>
      <c r="W225" s="42">
        <v>0</v>
      </c>
    </row>
    <row r="226" spans="1:23" s="43" customFormat="1" ht="14.4" hidden="1" x14ac:dyDescent="0.25">
      <c r="A226" s="43" t="s">
        <v>3276</v>
      </c>
      <c r="B226" s="43">
        <v>12161017971</v>
      </c>
      <c r="C226" s="43" t="s">
        <v>2651</v>
      </c>
      <c r="D226" s="43" t="s">
        <v>3277</v>
      </c>
      <c r="F226" s="43" t="s">
        <v>75</v>
      </c>
      <c r="H226" s="43" t="s">
        <v>2633</v>
      </c>
      <c r="M226" s="43">
        <v>0</v>
      </c>
      <c r="N226" s="43">
        <v>0</v>
      </c>
      <c r="O226" s="43">
        <v>0</v>
      </c>
      <c r="P226" s="43">
        <v>0</v>
      </c>
      <c r="Q226" s="43">
        <v>0</v>
      </c>
      <c r="R226" s="43">
        <v>0</v>
      </c>
      <c r="S226" s="43">
        <v>0</v>
      </c>
      <c r="T226" s="43">
        <v>-3.59</v>
      </c>
      <c r="U226" s="43">
        <v>0</v>
      </c>
      <c r="V226" s="43">
        <v>0</v>
      </c>
      <c r="W226" s="43">
        <v>-3.59</v>
      </c>
    </row>
    <row r="227" spans="1:23" s="42" customFormat="1" hidden="1" x14ac:dyDescent="0.25">
      <c r="A227" s="42" t="s">
        <v>3276</v>
      </c>
      <c r="B227" s="42">
        <v>12161017971</v>
      </c>
      <c r="C227" s="42" t="s">
        <v>2651</v>
      </c>
      <c r="D227" s="42" t="s">
        <v>3277</v>
      </c>
      <c r="F227" s="42" t="s">
        <v>76</v>
      </c>
      <c r="H227" s="42" t="s">
        <v>2633</v>
      </c>
      <c r="M227" s="42">
        <v>0</v>
      </c>
      <c r="N227" s="42">
        <v>0</v>
      </c>
      <c r="O227" s="42">
        <v>0</v>
      </c>
      <c r="P227" s="42">
        <v>0</v>
      </c>
      <c r="Q227" s="42">
        <v>0</v>
      </c>
      <c r="R227" s="42">
        <v>0</v>
      </c>
      <c r="S227" s="42">
        <v>0</v>
      </c>
      <c r="T227" s="42">
        <v>0</v>
      </c>
      <c r="U227" s="42">
        <v>0</v>
      </c>
      <c r="V227" s="42">
        <v>0</v>
      </c>
      <c r="W227" s="42">
        <v>0</v>
      </c>
    </row>
    <row r="228" spans="1:23" s="41" customFormat="1" hidden="1" x14ac:dyDescent="0.25">
      <c r="A228" s="41" t="s">
        <v>3278</v>
      </c>
      <c r="B228" s="41">
        <v>12161017971</v>
      </c>
      <c r="C228" s="41" t="s">
        <v>2617</v>
      </c>
      <c r="D228" s="41" t="s">
        <v>3279</v>
      </c>
      <c r="E228" s="41" t="s">
        <v>570</v>
      </c>
      <c r="F228" s="41" t="s">
        <v>3280</v>
      </c>
      <c r="G228" s="41">
        <v>1</v>
      </c>
      <c r="H228" s="41" t="s">
        <v>2620</v>
      </c>
      <c r="I228" s="41" t="s">
        <v>2621</v>
      </c>
      <c r="J228" s="41" t="s">
        <v>3281</v>
      </c>
      <c r="K228" s="41" t="s">
        <v>3282</v>
      </c>
      <c r="L228" s="41">
        <v>32091</v>
      </c>
      <c r="M228" s="41">
        <v>9.99</v>
      </c>
      <c r="N228" s="41">
        <v>0</v>
      </c>
      <c r="O228" s="41">
        <v>0</v>
      </c>
      <c r="P228" s="41">
        <v>0</v>
      </c>
      <c r="Q228" s="41">
        <v>0</v>
      </c>
      <c r="R228" s="41">
        <v>0</v>
      </c>
      <c r="S228" s="41">
        <v>-1.7</v>
      </c>
      <c r="T228" s="41">
        <v>-3.68</v>
      </c>
      <c r="U228" s="41">
        <v>0</v>
      </c>
      <c r="V228" s="41">
        <v>0</v>
      </c>
      <c r="W228" s="41">
        <v>4.6100000000000003</v>
      </c>
    </row>
    <row r="229" spans="1:23" s="41" customFormat="1" hidden="1" x14ac:dyDescent="0.25">
      <c r="A229" s="41" t="s">
        <v>3283</v>
      </c>
      <c r="B229" s="41">
        <v>12161017971</v>
      </c>
      <c r="C229" s="41" t="s">
        <v>2617</v>
      </c>
      <c r="D229" s="41" t="s">
        <v>3284</v>
      </c>
      <c r="E229" s="41" t="s">
        <v>2572</v>
      </c>
      <c r="F229" s="41" t="s">
        <v>3285</v>
      </c>
      <c r="G229" s="41">
        <v>1</v>
      </c>
      <c r="H229" s="41" t="s">
        <v>2620</v>
      </c>
      <c r="I229" s="41" t="s">
        <v>2621</v>
      </c>
      <c r="J229" s="41" t="s">
        <v>3286</v>
      </c>
      <c r="K229" s="41" t="s">
        <v>3287</v>
      </c>
      <c r="L229" s="41" t="s">
        <v>3288</v>
      </c>
      <c r="M229" s="41">
        <v>9.99</v>
      </c>
      <c r="N229" s="41">
        <v>0</v>
      </c>
      <c r="O229" s="41">
        <v>0</v>
      </c>
      <c r="P229" s="41">
        <v>0</v>
      </c>
      <c r="Q229" s="41">
        <v>0.9</v>
      </c>
      <c r="R229" s="41">
        <v>-0.9</v>
      </c>
      <c r="S229" s="41">
        <v>-1.7</v>
      </c>
      <c r="T229" s="41">
        <v>-3.68</v>
      </c>
      <c r="U229" s="41">
        <v>0</v>
      </c>
      <c r="V229" s="41">
        <v>0</v>
      </c>
      <c r="W229" s="41">
        <v>4.6100000000000003</v>
      </c>
    </row>
    <row r="230" spans="1:23" s="41" customFormat="1" hidden="1" x14ac:dyDescent="0.25">
      <c r="A230" s="41" t="s">
        <v>3289</v>
      </c>
      <c r="B230" s="41">
        <v>12161017971</v>
      </c>
      <c r="C230" s="41" t="s">
        <v>2727</v>
      </c>
      <c r="D230" s="41" t="s">
        <v>3290</v>
      </c>
      <c r="E230" s="41" t="s">
        <v>468</v>
      </c>
      <c r="F230" s="41" t="s">
        <v>3291</v>
      </c>
      <c r="G230" s="41">
        <v>1</v>
      </c>
      <c r="H230" s="41" t="s">
        <v>2620</v>
      </c>
      <c r="I230" s="41" t="s">
        <v>2621</v>
      </c>
      <c r="J230" s="41" t="s">
        <v>3292</v>
      </c>
      <c r="K230" s="41" t="s">
        <v>2899</v>
      </c>
      <c r="L230" s="41" t="s">
        <v>3293</v>
      </c>
      <c r="M230" s="41">
        <v>-16.989999999999998</v>
      </c>
      <c r="N230" s="41">
        <v>0</v>
      </c>
      <c r="O230" s="41">
        <v>0</v>
      </c>
      <c r="P230" s="41">
        <v>0</v>
      </c>
      <c r="Q230" s="41">
        <v>0</v>
      </c>
      <c r="R230" s="41">
        <v>0</v>
      </c>
      <c r="S230" s="41">
        <v>2.31</v>
      </c>
      <c r="T230" s="41">
        <v>0</v>
      </c>
      <c r="U230" s="41">
        <v>0</v>
      </c>
      <c r="V230" s="41">
        <v>0</v>
      </c>
      <c r="W230" s="41">
        <v>-14.68</v>
      </c>
    </row>
    <row r="231" spans="1:23" s="41" customFormat="1" hidden="1" x14ac:dyDescent="0.25">
      <c r="A231" s="41" t="s">
        <v>3294</v>
      </c>
      <c r="B231" s="41">
        <v>12161017971</v>
      </c>
      <c r="C231" s="41" t="s">
        <v>2727</v>
      </c>
      <c r="D231" s="41" t="s">
        <v>3295</v>
      </c>
      <c r="E231" s="41" t="s">
        <v>1424</v>
      </c>
      <c r="F231" s="41" t="s">
        <v>2980</v>
      </c>
      <c r="G231" s="41">
        <v>1</v>
      </c>
      <c r="H231" s="41" t="s">
        <v>2620</v>
      </c>
      <c r="I231" s="41" t="s">
        <v>2621</v>
      </c>
      <c r="J231" s="41" t="s">
        <v>3286</v>
      </c>
      <c r="K231" s="41" t="s">
        <v>3287</v>
      </c>
      <c r="L231" s="41" t="s">
        <v>3296</v>
      </c>
      <c r="M231" s="41">
        <v>-25.99</v>
      </c>
      <c r="N231" s="41">
        <v>0</v>
      </c>
      <c r="O231" s="41">
        <v>0</v>
      </c>
      <c r="P231" s="41">
        <v>0</v>
      </c>
      <c r="Q231" s="41">
        <v>-2.34</v>
      </c>
      <c r="R231" s="41">
        <v>2.34</v>
      </c>
      <c r="S231" s="41">
        <v>3.54</v>
      </c>
      <c r="T231" s="41">
        <v>0</v>
      </c>
      <c r="U231" s="41">
        <v>0</v>
      </c>
      <c r="V231" s="41">
        <v>0</v>
      </c>
      <c r="W231" s="41">
        <v>-22.45</v>
      </c>
    </row>
    <row r="232" spans="1:23" s="42" customFormat="1" hidden="1" x14ac:dyDescent="0.25">
      <c r="A232" s="42" t="s">
        <v>3297</v>
      </c>
      <c r="B232" s="42">
        <v>12161017971</v>
      </c>
      <c r="C232" s="42" t="s">
        <v>2651</v>
      </c>
      <c r="D232" s="42" t="s">
        <v>3298</v>
      </c>
      <c r="F232" s="42" t="s">
        <v>74</v>
      </c>
      <c r="H232" s="42" t="s">
        <v>2633</v>
      </c>
      <c r="M232" s="42">
        <v>0</v>
      </c>
      <c r="N232" s="42">
        <v>0</v>
      </c>
      <c r="O232" s="42">
        <v>0</v>
      </c>
      <c r="P232" s="42">
        <v>0</v>
      </c>
      <c r="Q232" s="42">
        <v>0</v>
      </c>
      <c r="R232" s="42">
        <v>0</v>
      </c>
      <c r="S232" s="42">
        <v>0</v>
      </c>
      <c r="T232" s="42">
        <v>0</v>
      </c>
      <c r="U232" s="42">
        <v>0</v>
      </c>
      <c r="V232" s="42">
        <v>0</v>
      </c>
      <c r="W232" s="42">
        <v>0</v>
      </c>
    </row>
    <row r="233" spans="1:23" s="43" customFormat="1" ht="14.4" hidden="1" x14ac:dyDescent="0.25">
      <c r="A233" s="43" t="s">
        <v>3297</v>
      </c>
      <c r="B233" s="43">
        <v>12161017971</v>
      </c>
      <c r="C233" s="43" t="s">
        <v>2651</v>
      </c>
      <c r="D233" s="43" t="s">
        <v>3298</v>
      </c>
      <c r="F233" s="43" t="s">
        <v>75</v>
      </c>
      <c r="H233" s="43" t="s">
        <v>2633</v>
      </c>
      <c r="M233" s="43">
        <v>0</v>
      </c>
      <c r="N233" s="43">
        <v>0</v>
      </c>
      <c r="O233" s="43">
        <v>0</v>
      </c>
      <c r="P233" s="43">
        <v>0</v>
      </c>
      <c r="Q233" s="43">
        <v>0</v>
      </c>
      <c r="R233" s="43">
        <v>0</v>
      </c>
      <c r="S233" s="43">
        <v>0</v>
      </c>
      <c r="T233" s="43">
        <v>-2.88</v>
      </c>
      <c r="U233" s="43">
        <v>0</v>
      </c>
      <c r="V233" s="43">
        <v>0</v>
      </c>
      <c r="W233" s="43">
        <v>-2.88</v>
      </c>
    </row>
    <row r="234" spans="1:23" s="42" customFormat="1" hidden="1" x14ac:dyDescent="0.25">
      <c r="A234" s="42" t="s">
        <v>3297</v>
      </c>
      <c r="B234" s="42">
        <v>12161017971</v>
      </c>
      <c r="C234" s="42" t="s">
        <v>2651</v>
      </c>
      <c r="D234" s="42" t="s">
        <v>3298</v>
      </c>
      <c r="F234" s="42" t="s">
        <v>76</v>
      </c>
      <c r="H234" s="42" t="s">
        <v>2633</v>
      </c>
      <c r="M234" s="42">
        <v>0</v>
      </c>
      <c r="N234" s="42">
        <v>0</v>
      </c>
      <c r="O234" s="42">
        <v>0</v>
      </c>
      <c r="P234" s="42">
        <v>0</v>
      </c>
      <c r="Q234" s="42">
        <v>0</v>
      </c>
      <c r="R234" s="42">
        <v>0</v>
      </c>
      <c r="S234" s="42">
        <v>0</v>
      </c>
      <c r="T234" s="42">
        <v>0</v>
      </c>
      <c r="U234" s="42">
        <v>0</v>
      </c>
      <c r="V234" s="42">
        <v>0</v>
      </c>
      <c r="W234" s="42">
        <v>0</v>
      </c>
    </row>
    <row r="235" spans="1:23" s="41" customFormat="1" hidden="1" x14ac:dyDescent="0.25">
      <c r="A235" s="41" t="s">
        <v>3299</v>
      </c>
      <c r="B235" s="41">
        <v>12161017971</v>
      </c>
      <c r="C235" s="41" t="s">
        <v>2727</v>
      </c>
      <c r="D235" s="41" t="s">
        <v>3300</v>
      </c>
      <c r="E235" s="41" t="s">
        <v>498</v>
      </c>
      <c r="F235" s="41" t="s">
        <v>2873</v>
      </c>
      <c r="G235" s="41">
        <v>1</v>
      </c>
      <c r="H235" s="41" t="s">
        <v>2620</v>
      </c>
      <c r="I235" s="41" t="s">
        <v>2621</v>
      </c>
      <c r="J235" s="41" t="s">
        <v>3301</v>
      </c>
      <c r="K235" s="41" t="s">
        <v>2629</v>
      </c>
      <c r="L235" s="41" t="s">
        <v>3302</v>
      </c>
      <c r="M235" s="41">
        <v>-17.88</v>
      </c>
      <c r="N235" s="41">
        <v>0</v>
      </c>
      <c r="O235" s="41">
        <v>0</v>
      </c>
      <c r="P235" s="41">
        <v>0</v>
      </c>
      <c r="Q235" s="41">
        <v>0</v>
      </c>
      <c r="R235" s="41">
        <v>0</v>
      </c>
      <c r="S235" s="41">
        <v>2.4300000000000002</v>
      </c>
      <c r="T235" s="41">
        <v>0</v>
      </c>
      <c r="U235" s="41">
        <v>0</v>
      </c>
      <c r="V235" s="41">
        <v>0</v>
      </c>
      <c r="W235" s="41">
        <v>-15.45</v>
      </c>
    </row>
    <row r="236" spans="1:23" s="41" customFormat="1" hidden="1" x14ac:dyDescent="0.25">
      <c r="A236" s="41" t="s">
        <v>3303</v>
      </c>
      <c r="B236" s="41">
        <v>12161017971</v>
      </c>
      <c r="C236" s="41" t="s">
        <v>2617</v>
      </c>
      <c r="D236" s="41" t="s">
        <v>3304</v>
      </c>
      <c r="E236" s="41" t="s">
        <v>1352</v>
      </c>
      <c r="F236" s="41" t="s">
        <v>2733</v>
      </c>
      <c r="G236" s="41">
        <v>1</v>
      </c>
      <c r="H236" s="41" t="s">
        <v>2620</v>
      </c>
      <c r="I236" s="41" t="s">
        <v>2621</v>
      </c>
      <c r="J236" s="41" t="s">
        <v>3305</v>
      </c>
      <c r="K236" s="41" t="s">
        <v>2629</v>
      </c>
      <c r="L236" s="41" t="s">
        <v>3306</v>
      </c>
      <c r="M236" s="41">
        <v>22.99</v>
      </c>
      <c r="N236" s="41">
        <v>0</v>
      </c>
      <c r="O236" s="41">
        <v>0</v>
      </c>
      <c r="P236" s="41">
        <v>0</v>
      </c>
      <c r="Q236" s="41">
        <v>1.06</v>
      </c>
      <c r="R236" s="41">
        <v>-1.06</v>
      </c>
      <c r="S236" s="41">
        <v>-3.91</v>
      </c>
      <c r="T236" s="41">
        <v>-5.16</v>
      </c>
      <c r="U236" s="41">
        <v>0</v>
      </c>
      <c r="V236" s="41">
        <v>0</v>
      </c>
      <c r="W236" s="41">
        <v>13.92</v>
      </c>
    </row>
    <row r="237" spans="1:23" s="41" customFormat="1" hidden="1" x14ac:dyDescent="0.25">
      <c r="A237" s="41" t="s">
        <v>3307</v>
      </c>
      <c r="B237" s="41">
        <v>12161017971</v>
      </c>
      <c r="C237" s="41" t="s">
        <v>2617</v>
      </c>
      <c r="D237" s="41" t="s">
        <v>3308</v>
      </c>
      <c r="E237" s="41" t="s">
        <v>1220</v>
      </c>
      <c r="F237" s="41" t="s">
        <v>3309</v>
      </c>
      <c r="G237" s="41">
        <v>1</v>
      </c>
      <c r="H237" s="41" t="s">
        <v>2620</v>
      </c>
      <c r="I237" s="41" t="s">
        <v>2621</v>
      </c>
      <c r="J237" s="41" t="s">
        <v>3310</v>
      </c>
      <c r="K237" s="41" t="s">
        <v>3311</v>
      </c>
      <c r="L237" s="41">
        <v>85340</v>
      </c>
      <c r="M237" s="41">
        <v>20.99</v>
      </c>
      <c r="N237" s="41">
        <v>0</v>
      </c>
      <c r="O237" s="41">
        <v>0</v>
      </c>
      <c r="P237" s="41">
        <v>-1.05</v>
      </c>
      <c r="Q237" s="41">
        <v>0</v>
      </c>
      <c r="R237" s="41">
        <v>0</v>
      </c>
      <c r="S237" s="41">
        <v>-3.39</v>
      </c>
      <c r="T237" s="41">
        <v>-3.68</v>
      </c>
      <c r="U237" s="41">
        <v>0</v>
      </c>
      <c r="V237" s="41">
        <v>0</v>
      </c>
      <c r="W237" s="41">
        <v>12.87</v>
      </c>
    </row>
    <row r="238" spans="1:23" s="41" customFormat="1" hidden="1" x14ac:dyDescent="0.25">
      <c r="A238" s="41" t="s">
        <v>3312</v>
      </c>
      <c r="B238" s="41">
        <v>12161017971</v>
      </c>
      <c r="C238" s="41" t="s">
        <v>2617</v>
      </c>
      <c r="D238" s="41" t="s">
        <v>3313</v>
      </c>
      <c r="E238" s="41" t="s">
        <v>2452</v>
      </c>
      <c r="F238" s="41" t="s">
        <v>3119</v>
      </c>
      <c r="G238" s="41">
        <v>1</v>
      </c>
      <c r="H238" s="41" t="s">
        <v>2620</v>
      </c>
      <c r="I238" s="41" t="s">
        <v>2621</v>
      </c>
      <c r="J238" s="41" t="s">
        <v>2667</v>
      </c>
      <c r="K238" s="41" t="s">
        <v>3314</v>
      </c>
      <c r="L238" s="41" t="s">
        <v>3315</v>
      </c>
      <c r="M238" s="41">
        <v>9.99</v>
      </c>
      <c r="N238" s="41">
        <v>0</v>
      </c>
      <c r="O238" s="41">
        <v>0</v>
      </c>
      <c r="P238" s="41">
        <v>-0.2</v>
      </c>
      <c r="Q238" s="41">
        <v>0</v>
      </c>
      <c r="R238" s="41">
        <v>0</v>
      </c>
      <c r="S238" s="41">
        <v>-1.66</v>
      </c>
      <c r="T238" s="41">
        <v>-3.59</v>
      </c>
      <c r="U238" s="41">
        <v>0</v>
      </c>
      <c r="V238" s="41">
        <v>0</v>
      </c>
      <c r="W238" s="41">
        <v>4.54</v>
      </c>
    </row>
    <row r="239" spans="1:23" s="41" customFormat="1" hidden="1" x14ac:dyDescent="0.25">
      <c r="A239" s="41" t="s">
        <v>3316</v>
      </c>
      <c r="B239" s="41">
        <v>12161017971</v>
      </c>
      <c r="C239" s="41" t="s">
        <v>2617</v>
      </c>
      <c r="D239" s="41" t="s">
        <v>3317</v>
      </c>
      <c r="E239" s="41" t="s">
        <v>502</v>
      </c>
      <c r="F239" s="41" t="s">
        <v>3318</v>
      </c>
      <c r="G239" s="41">
        <v>1</v>
      </c>
      <c r="H239" s="41" t="s">
        <v>2620</v>
      </c>
      <c r="I239" s="41" t="s">
        <v>2621</v>
      </c>
      <c r="J239" s="41" t="s">
        <v>2647</v>
      </c>
      <c r="K239" s="41" t="s">
        <v>2648</v>
      </c>
      <c r="L239" s="41" t="s">
        <v>3319</v>
      </c>
      <c r="M239" s="41">
        <v>20.99</v>
      </c>
      <c r="N239" s="41">
        <v>0</v>
      </c>
      <c r="O239" s="41">
        <v>0</v>
      </c>
      <c r="P239" s="41">
        <v>0</v>
      </c>
      <c r="Q239" s="41">
        <v>0</v>
      </c>
      <c r="R239" s="41">
        <v>0</v>
      </c>
      <c r="S239" s="41">
        <v>-3.57</v>
      </c>
      <c r="T239" s="41">
        <v>-3.68</v>
      </c>
      <c r="U239" s="41">
        <v>0</v>
      </c>
      <c r="V239" s="41">
        <v>0</v>
      </c>
      <c r="W239" s="41">
        <v>13.74</v>
      </c>
    </row>
    <row r="240" spans="1:23" s="41" customFormat="1" hidden="1" x14ac:dyDescent="0.25">
      <c r="A240" s="41" t="s">
        <v>3320</v>
      </c>
      <c r="B240" s="41">
        <v>12161017971</v>
      </c>
      <c r="C240" s="41" t="s">
        <v>2617</v>
      </c>
      <c r="D240" s="41" t="s">
        <v>3321</v>
      </c>
      <c r="E240" s="41" t="s">
        <v>570</v>
      </c>
      <c r="F240" s="41" t="s">
        <v>3280</v>
      </c>
      <c r="G240" s="41">
        <v>1</v>
      </c>
      <c r="H240" s="41" t="s">
        <v>2620</v>
      </c>
      <c r="I240" s="41" t="s">
        <v>2621</v>
      </c>
      <c r="J240" s="41" t="s">
        <v>3322</v>
      </c>
      <c r="K240" s="41" t="s">
        <v>2836</v>
      </c>
      <c r="L240" s="41" t="s">
        <v>3323</v>
      </c>
      <c r="M240" s="41">
        <v>9.99</v>
      </c>
      <c r="N240" s="41">
        <v>0</v>
      </c>
      <c r="O240" s="41">
        <v>0</v>
      </c>
      <c r="P240" s="41">
        <v>0</v>
      </c>
      <c r="Q240" s="41">
        <v>0</v>
      </c>
      <c r="R240" s="41">
        <v>0</v>
      </c>
      <c r="S240" s="41">
        <v>-1.7</v>
      </c>
      <c r="T240" s="41">
        <v>-3.68</v>
      </c>
      <c r="U240" s="41">
        <v>0</v>
      </c>
      <c r="V240" s="41">
        <v>0</v>
      </c>
      <c r="W240" s="41">
        <v>4.6100000000000003</v>
      </c>
    </row>
    <row r="241" spans="1:23" s="41" customFormat="1" hidden="1" x14ac:dyDescent="0.25">
      <c r="A241" s="41" t="s">
        <v>3324</v>
      </c>
      <c r="B241" s="41">
        <v>12161017971</v>
      </c>
      <c r="C241" s="41" t="s">
        <v>2617</v>
      </c>
      <c r="D241" s="41" t="s">
        <v>3325</v>
      </c>
      <c r="E241" s="41" t="s">
        <v>1352</v>
      </c>
      <c r="F241" s="41" t="s">
        <v>2733</v>
      </c>
      <c r="G241" s="41">
        <v>1</v>
      </c>
      <c r="H241" s="41" t="s">
        <v>2620</v>
      </c>
      <c r="I241" s="41" t="s">
        <v>2621</v>
      </c>
      <c r="J241" s="41" t="s">
        <v>3326</v>
      </c>
      <c r="K241" s="41" t="s">
        <v>2770</v>
      </c>
      <c r="L241" s="41" t="s">
        <v>3327</v>
      </c>
      <c r="M241" s="41">
        <v>22.99</v>
      </c>
      <c r="N241" s="41">
        <v>0</v>
      </c>
      <c r="O241" s="41">
        <v>0</v>
      </c>
      <c r="P241" s="41">
        <v>0</v>
      </c>
      <c r="Q241" s="41">
        <v>2.2999999999999998</v>
      </c>
      <c r="R241" s="41">
        <v>-2.2999999999999998</v>
      </c>
      <c r="S241" s="41">
        <v>-3.91</v>
      </c>
      <c r="T241" s="41">
        <v>-5.16</v>
      </c>
      <c r="U241" s="41">
        <v>0</v>
      </c>
      <c r="V241" s="41">
        <v>0</v>
      </c>
      <c r="W241" s="41">
        <v>13.92</v>
      </c>
    </row>
    <row r="242" spans="1:23" s="41" customFormat="1" hidden="1" x14ac:dyDescent="0.25">
      <c r="A242" s="41" t="s">
        <v>3328</v>
      </c>
      <c r="B242" s="41">
        <v>12161017971</v>
      </c>
      <c r="C242" s="41" t="s">
        <v>2617</v>
      </c>
      <c r="D242" s="41" t="s">
        <v>3329</v>
      </c>
      <c r="E242" s="41" t="s">
        <v>1398</v>
      </c>
      <c r="F242" s="41" t="s">
        <v>2813</v>
      </c>
      <c r="G242" s="41">
        <v>1</v>
      </c>
      <c r="H242" s="41" t="s">
        <v>2620</v>
      </c>
      <c r="I242" s="41" t="s">
        <v>2621</v>
      </c>
      <c r="J242" s="41" t="s">
        <v>3330</v>
      </c>
      <c r="K242" s="41" t="s">
        <v>3331</v>
      </c>
      <c r="L242" s="41" t="s">
        <v>3332</v>
      </c>
      <c r="M242" s="41">
        <v>25.99</v>
      </c>
      <c r="N242" s="41">
        <v>0</v>
      </c>
      <c r="O242" s="41">
        <v>0</v>
      </c>
      <c r="P242" s="41">
        <v>0</v>
      </c>
      <c r="Q242" s="41">
        <v>0</v>
      </c>
      <c r="R242" s="41">
        <v>0</v>
      </c>
      <c r="S242" s="41">
        <v>-4.42</v>
      </c>
      <c r="T242" s="41">
        <v>-5.16</v>
      </c>
      <c r="U242" s="41">
        <v>0</v>
      </c>
      <c r="V242" s="41">
        <v>0</v>
      </c>
      <c r="W242" s="41">
        <v>16.41</v>
      </c>
    </row>
    <row r="243" spans="1:23" s="41" customFormat="1" hidden="1" x14ac:dyDescent="0.25">
      <c r="A243" s="41" t="s">
        <v>3333</v>
      </c>
      <c r="B243" s="41">
        <v>12161017971</v>
      </c>
      <c r="C243" s="41" t="s">
        <v>2617</v>
      </c>
      <c r="D243" s="41" t="s">
        <v>3334</v>
      </c>
      <c r="E243" s="41" t="s">
        <v>1392</v>
      </c>
      <c r="F243" s="41" t="s">
        <v>3004</v>
      </c>
      <c r="G243" s="41">
        <v>1</v>
      </c>
      <c r="H243" s="41" t="s">
        <v>2620</v>
      </c>
      <c r="I243" s="41" t="s">
        <v>2621</v>
      </c>
      <c r="J243" s="41" t="s">
        <v>3335</v>
      </c>
      <c r="K243" s="41" t="s">
        <v>3314</v>
      </c>
      <c r="L243" s="41" t="s">
        <v>3336</v>
      </c>
      <c r="M243" s="41">
        <v>22.99</v>
      </c>
      <c r="N243" s="41">
        <v>0</v>
      </c>
      <c r="O243" s="41">
        <v>0</v>
      </c>
      <c r="P243" s="41">
        <v>0</v>
      </c>
      <c r="Q243" s="41">
        <v>0</v>
      </c>
      <c r="R243" s="41">
        <v>0</v>
      </c>
      <c r="S243" s="41">
        <v>-3.91</v>
      </c>
      <c r="T243" s="41">
        <v>-5.16</v>
      </c>
      <c r="U243" s="41">
        <v>0</v>
      </c>
      <c r="V243" s="41">
        <v>0</v>
      </c>
      <c r="W243" s="41">
        <v>13.92</v>
      </c>
    </row>
    <row r="244" spans="1:23" s="41" customFormat="1" hidden="1" x14ac:dyDescent="0.25">
      <c r="A244" s="41" t="s">
        <v>3337</v>
      </c>
      <c r="B244" s="41">
        <v>12161017971</v>
      </c>
      <c r="C244" s="41" t="s">
        <v>2617</v>
      </c>
      <c r="D244" s="41" t="s">
        <v>3338</v>
      </c>
      <c r="E244" s="41" t="s">
        <v>1378</v>
      </c>
      <c r="F244" s="41" t="s">
        <v>3191</v>
      </c>
      <c r="G244" s="41">
        <v>1</v>
      </c>
      <c r="H244" s="41" t="s">
        <v>2620</v>
      </c>
      <c r="I244" s="41" t="s">
        <v>2621</v>
      </c>
      <c r="J244" s="41" t="s">
        <v>3339</v>
      </c>
      <c r="K244" s="41" t="s">
        <v>2648</v>
      </c>
      <c r="L244" s="41" t="s">
        <v>3340</v>
      </c>
      <c r="M244" s="41">
        <v>22.99</v>
      </c>
      <c r="N244" s="41">
        <v>0</v>
      </c>
      <c r="O244" s="41">
        <v>0</v>
      </c>
      <c r="P244" s="41">
        <v>0</v>
      </c>
      <c r="Q244" s="41">
        <v>0</v>
      </c>
      <c r="R244" s="41">
        <v>0</v>
      </c>
      <c r="S244" s="41">
        <v>-3.91</v>
      </c>
      <c r="T244" s="41">
        <v>-5.16</v>
      </c>
      <c r="U244" s="41">
        <v>0</v>
      </c>
      <c r="V244" s="41">
        <v>0</v>
      </c>
      <c r="W244" s="41">
        <v>13.92</v>
      </c>
    </row>
    <row r="245" spans="1:23" s="41" customFormat="1" hidden="1" x14ac:dyDescent="0.25">
      <c r="A245" s="41" t="s">
        <v>3341</v>
      </c>
      <c r="B245" s="41">
        <v>12161017971</v>
      </c>
      <c r="C245" s="41" t="s">
        <v>2617</v>
      </c>
      <c r="D245" s="41" t="s">
        <v>3342</v>
      </c>
      <c r="E245" s="41" t="s">
        <v>1390</v>
      </c>
      <c r="F245" s="41" t="s">
        <v>2725</v>
      </c>
      <c r="G245" s="41">
        <v>1</v>
      </c>
      <c r="H245" s="41" t="s">
        <v>2620</v>
      </c>
      <c r="I245" s="41" t="s">
        <v>2621</v>
      </c>
      <c r="J245" s="41" t="s">
        <v>3343</v>
      </c>
      <c r="K245" s="41" t="s">
        <v>2770</v>
      </c>
      <c r="L245" s="41">
        <v>98948</v>
      </c>
      <c r="M245" s="41">
        <v>22.99</v>
      </c>
      <c r="N245" s="41">
        <v>0</v>
      </c>
      <c r="O245" s="41">
        <v>0</v>
      </c>
      <c r="P245" s="41">
        <v>-1.1499999999999999</v>
      </c>
      <c r="Q245" s="41">
        <v>1.73</v>
      </c>
      <c r="R245" s="41">
        <v>-1.73</v>
      </c>
      <c r="S245" s="41">
        <v>-3.71</v>
      </c>
      <c r="T245" s="41">
        <v>-5.16</v>
      </c>
      <c r="U245" s="41">
        <v>0</v>
      </c>
      <c r="V245" s="41">
        <v>0</v>
      </c>
      <c r="W245" s="41">
        <v>12.97</v>
      </c>
    </row>
    <row r="246" spans="1:23" s="41" customFormat="1" hidden="1" x14ac:dyDescent="0.25">
      <c r="A246" s="41" t="s">
        <v>3344</v>
      </c>
      <c r="B246" s="41">
        <v>12161017971</v>
      </c>
      <c r="C246" s="41" t="s">
        <v>2617</v>
      </c>
      <c r="D246" s="41" t="s">
        <v>3345</v>
      </c>
      <c r="E246" s="41" t="s">
        <v>1204</v>
      </c>
      <c r="F246" s="41" t="s">
        <v>3346</v>
      </c>
      <c r="G246" s="41">
        <v>1</v>
      </c>
      <c r="H246" s="41" t="s">
        <v>2620</v>
      </c>
      <c r="I246" s="41" t="s">
        <v>2621</v>
      </c>
      <c r="J246" s="41" t="s">
        <v>3347</v>
      </c>
      <c r="K246" s="41" t="s">
        <v>2683</v>
      </c>
      <c r="L246" s="41">
        <v>93210</v>
      </c>
      <c r="M246" s="41">
        <v>19.989999999999998</v>
      </c>
      <c r="N246" s="41">
        <v>0</v>
      </c>
      <c r="O246" s="41">
        <v>0</v>
      </c>
      <c r="P246" s="41">
        <v>-1</v>
      </c>
      <c r="Q246" s="41">
        <v>0</v>
      </c>
      <c r="R246" s="41">
        <v>0</v>
      </c>
      <c r="S246" s="41">
        <v>-3.23</v>
      </c>
      <c r="T246" s="41">
        <v>-3.68</v>
      </c>
      <c r="U246" s="41">
        <v>0</v>
      </c>
      <c r="V246" s="41">
        <v>0</v>
      </c>
      <c r="W246" s="41">
        <v>12.08</v>
      </c>
    </row>
    <row r="247" spans="1:23" s="41" customFormat="1" hidden="1" x14ac:dyDescent="0.25">
      <c r="A247" s="41" t="s">
        <v>3348</v>
      </c>
      <c r="B247" s="41">
        <v>12161017971</v>
      </c>
      <c r="C247" s="41" t="s">
        <v>2617</v>
      </c>
      <c r="D247" s="41" t="s">
        <v>3349</v>
      </c>
      <c r="E247" s="41" t="s">
        <v>498</v>
      </c>
      <c r="F247" s="41" t="s">
        <v>2873</v>
      </c>
      <c r="G247" s="41">
        <v>1</v>
      </c>
      <c r="H247" s="41" t="s">
        <v>2620</v>
      </c>
      <c r="I247" s="41" t="s">
        <v>2621</v>
      </c>
      <c r="J247" s="41" t="s">
        <v>3350</v>
      </c>
      <c r="K247" s="41" t="s">
        <v>3257</v>
      </c>
      <c r="L247" s="41" t="s">
        <v>3351</v>
      </c>
      <c r="M247" s="41">
        <v>20.99</v>
      </c>
      <c r="N247" s="41">
        <v>0</v>
      </c>
      <c r="O247" s="41">
        <v>0</v>
      </c>
      <c r="P247" s="41">
        <v>-1.05</v>
      </c>
      <c r="Q247" s="41">
        <v>0</v>
      </c>
      <c r="R247" s="41">
        <v>0</v>
      </c>
      <c r="S247" s="41">
        <v>-3.39</v>
      </c>
      <c r="T247" s="41">
        <v>-3.68</v>
      </c>
      <c r="U247" s="41">
        <v>0</v>
      </c>
      <c r="V247" s="41">
        <v>0</v>
      </c>
      <c r="W247" s="41">
        <v>12.87</v>
      </c>
    </row>
    <row r="248" spans="1:23" s="41" customFormat="1" hidden="1" x14ac:dyDescent="0.25">
      <c r="A248" s="41" t="s">
        <v>3352</v>
      </c>
      <c r="B248" s="41">
        <v>12161017971</v>
      </c>
      <c r="C248" s="41" t="s">
        <v>2617</v>
      </c>
      <c r="D248" s="41" t="s">
        <v>3353</v>
      </c>
      <c r="E248" s="41" t="s">
        <v>1390</v>
      </c>
      <c r="F248" s="41" t="s">
        <v>2725</v>
      </c>
      <c r="G248" s="41">
        <v>1</v>
      </c>
      <c r="H248" s="41" t="s">
        <v>2620</v>
      </c>
      <c r="I248" s="41" t="s">
        <v>2621</v>
      </c>
      <c r="J248" s="41" t="s">
        <v>3098</v>
      </c>
      <c r="K248" s="41" t="s">
        <v>2970</v>
      </c>
      <c r="L248" s="41" t="s">
        <v>3354</v>
      </c>
      <c r="M248" s="41">
        <v>22.99</v>
      </c>
      <c r="N248" s="41">
        <v>0</v>
      </c>
      <c r="O248" s="41">
        <v>0</v>
      </c>
      <c r="P248" s="41">
        <v>0</v>
      </c>
      <c r="Q248" s="41">
        <v>0</v>
      </c>
      <c r="R248" s="41">
        <v>0</v>
      </c>
      <c r="S248" s="41">
        <v>-3.91</v>
      </c>
      <c r="T248" s="41">
        <v>-5.16</v>
      </c>
      <c r="U248" s="41">
        <v>0</v>
      </c>
      <c r="V248" s="41">
        <v>0</v>
      </c>
      <c r="W248" s="41">
        <v>13.92</v>
      </c>
    </row>
    <row r="249" spans="1:23" s="41" customFormat="1" hidden="1" x14ac:dyDescent="0.25">
      <c r="A249" s="41" t="s">
        <v>3355</v>
      </c>
      <c r="B249" s="41">
        <v>12161017971</v>
      </c>
      <c r="C249" s="41" t="s">
        <v>2617</v>
      </c>
      <c r="D249" s="41" t="s">
        <v>3356</v>
      </c>
      <c r="E249" s="41" t="s">
        <v>2268</v>
      </c>
      <c r="F249" s="41" t="s">
        <v>2818</v>
      </c>
      <c r="G249" s="41">
        <v>1</v>
      </c>
      <c r="H249" s="41" t="s">
        <v>2620</v>
      </c>
      <c r="I249" s="41" t="s">
        <v>2621</v>
      </c>
      <c r="J249" s="41" t="s">
        <v>3357</v>
      </c>
      <c r="K249" s="41" t="s">
        <v>2820</v>
      </c>
      <c r="L249" s="41" t="s">
        <v>3358</v>
      </c>
      <c r="M249" s="41">
        <v>9.99</v>
      </c>
      <c r="N249" s="41">
        <v>0</v>
      </c>
      <c r="O249" s="41">
        <v>0</v>
      </c>
      <c r="P249" s="41">
        <v>0</v>
      </c>
      <c r="Q249" s="41">
        <v>0</v>
      </c>
      <c r="R249" s="41">
        <v>0</v>
      </c>
      <c r="S249" s="41">
        <v>-1.7</v>
      </c>
      <c r="T249" s="41">
        <v>-3.59</v>
      </c>
      <c r="U249" s="41">
        <v>0</v>
      </c>
      <c r="V249" s="41">
        <v>0</v>
      </c>
      <c r="W249" s="41">
        <v>4.7</v>
      </c>
    </row>
    <row r="250" spans="1:23" s="41" customFormat="1" hidden="1" x14ac:dyDescent="0.25">
      <c r="A250" s="41" t="s">
        <v>3359</v>
      </c>
      <c r="B250" s="41">
        <v>12161017971</v>
      </c>
      <c r="C250" s="41" t="s">
        <v>2617</v>
      </c>
      <c r="D250" s="41" t="s">
        <v>3360</v>
      </c>
      <c r="E250" s="41" t="s">
        <v>1362</v>
      </c>
      <c r="F250" s="41" t="s">
        <v>3089</v>
      </c>
      <c r="G250" s="41">
        <v>1</v>
      </c>
      <c r="H250" s="41" t="s">
        <v>2620</v>
      </c>
      <c r="I250" s="41" t="s">
        <v>2621</v>
      </c>
      <c r="J250" s="41" t="s">
        <v>3361</v>
      </c>
      <c r="K250" s="41" t="s">
        <v>2678</v>
      </c>
      <c r="L250" s="41" t="s">
        <v>3362</v>
      </c>
      <c r="M250" s="41">
        <v>22.99</v>
      </c>
      <c r="N250" s="41">
        <v>3.17</v>
      </c>
      <c r="O250" s="41">
        <v>0</v>
      </c>
      <c r="P250" s="41">
        <v>0</v>
      </c>
      <c r="Q250" s="41">
        <v>1.96</v>
      </c>
      <c r="R250" s="41">
        <v>-1.96</v>
      </c>
      <c r="S250" s="41">
        <v>-3.91</v>
      </c>
      <c r="T250" s="41">
        <v>-8.33</v>
      </c>
      <c r="U250" s="41">
        <v>0</v>
      </c>
      <c r="V250" s="41">
        <v>0</v>
      </c>
      <c r="W250" s="41">
        <v>13.92</v>
      </c>
    </row>
    <row r="251" spans="1:23" s="41" customFormat="1" hidden="1" x14ac:dyDescent="0.25">
      <c r="A251" s="41" t="s">
        <v>3363</v>
      </c>
      <c r="B251" s="41">
        <v>12161017971</v>
      </c>
      <c r="C251" s="41" t="s">
        <v>2617</v>
      </c>
      <c r="D251" s="41" t="s">
        <v>3364</v>
      </c>
      <c r="E251" s="41" t="s">
        <v>484</v>
      </c>
      <c r="F251" s="41" t="s">
        <v>3365</v>
      </c>
      <c r="G251" s="41">
        <v>1</v>
      </c>
      <c r="H251" s="41" t="s">
        <v>2620</v>
      </c>
      <c r="I251" s="41" t="s">
        <v>2621</v>
      </c>
      <c r="J251" s="41" t="s">
        <v>3366</v>
      </c>
      <c r="K251" s="41" t="s">
        <v>2629</v>
      </c>
      <c r="L251" s="41" t="s">
        <v>3367</v>
      </c>
      <c r="M251" s="41">
        <v>19.989999999999998</v>
      </c>
      <c r="N251" s="41">
        <v>0</v>
      </c>
      <c r="O251" s="41">
        <v>0</v>
      </c>
      <c r="P251" s="41">
        <v>0</v>
      </c>
      <c r="Q251" s="41">
        <v>0.8</v>
      </c>
      <c r="R251" s="41">
        <v>-0.8</v>
      </c>
      <c r="S251" s="41">
        <v>-3.4</v>
      </c>
      <c r="T251" s="41">
        <v>-3.68</v>
      </c>
      <c r="U251" s="41">
        <v>0</v>
      </c>
      <c r="V251" s="41">
        <v>0</v>
      </c>
      <c r="W251" s="41">
        <v>12.91</v>
      </c>
    </row>
    <row r="252" spans="1:23" s="41" customFormat="1" hidden="1" x14ac:dyDescent="0.25">
      <c r="A252" s="41" t="s">
        <v>3368</v>
      </c>
      <c r="B252" s="41">
        <v>12161017971</v>
      </c>
      <c r="C252" s="41" t="s">
        <v>2617</v>
      </c>
      <c r="D252" s="41" t="s">
        <v>3369</v>
      </c>
      <c r="E252" s="41" t="s">
        <v>502</v>
      </c>
      <c r="F252" s="41" t="s">
        <v>3318</v>
      </c>
      <c r="G252" s="41">
        <v>1</v>
      </c>
      <c r="H252" s="41" t="s">
        <v>2620</v>
      </c>
      <c r="I252" s="41" t="s">
        <v>2621</v>
      </c>
      <c r="J252" s="41" t="s">
        <v>3370</v>
      </c>
      <c r="K252" s="41" t="s">
        <v>2648</v>
      </c>
      <c r="L252" s="41">
        <v>78753</v>
      </c>
      <c r="M252" s="41">
        <v>20.99</v>
      </c>
      <c r="N252" s="41">
        <v>0</v>
      </c>
      <c r="O252" s="41">
        <v>0</v>
      </c>
      <c r="P252" s="41">
        <v>-1.05</v>
      </c>
      <c r="Q252" s="41">
        <v>0</v>
      </c>
      <c r="R252" s="41">
        <v>0</v>
      </c>
      <c r="S252" s="41">
        <v>-3.39</v>
      </c>
      <c r="T252" s="41">
        <v>-3.68</v>
      </c>
      <c r="U252" s="41">
        <v>0</v>
      </c>
      <c r="V252" s="41">
        <v>0</v>
      </c>
      <c r="W252" s="41">
        <v>12.87</v>
      </c>
    </row>
    <row r="253" spans="1:23" s="42" customFormat="1" hidden="1" x14ac:dyDescent="0.25">
      <c r="A253" s="42" t="s">
        <v>3371</v>
      </c>
      <c r="B253" s="42">
        <v>12161017971</v>
      </c>
      <c r="D253" s="42" t="s">
        <v>2789</v>
      </c>
      <c r="F253" s="42" t="s">
        <v>2790</v>
      </c>
      <c r="G253" s="42">
        <v>1</v>
      </c>
      <c r="H253" s="42" t="s">
        <v>2633</v>
      </c>
      <c r="M253" s="42">
        <v>0</v>
      </c>
      <c r="N253" s="42">
        <v>0</v>
      </c>
      <c r="O253" s="42">
        <v>0</v>
      </c>
      <c r="P253" s="42">
        <v>0</v>
      </c>
      <c r="Q253" s="42">
        <v>0</v>
      </c>
      <c r="R253" s="42">
        <v>0</v>
      </c>
      <c r="S253" s="42">
        <v>0</v>
      </c>
      <c r="T253" s="42">
        <v>0</v>
      </c>
      <c r="U253" s="42">
        <v>-0.6</v>
      </c>
      <c r="V253" s="42">
        <v>0</v>
      </c>
      <c r="W253" s="42">
        <v>-0.6</v>
      </c>
    </row>
    <row r="254" spans="1:23" s="42" customFormat="1" hidden="1" x14ac:dyDescent="0.25">
      <c r="A254" s="42" t="s">
        <v>3372</v>
      </c>
      <c r="B254" s="42">
        <v>12161017971</v>
      </c>
      <c r="D254" s="42" t="s">
        <v>3154</v>
      </c>
      <c r="F254" s="42" t="s">
        <v>3155</v>
      </c>
      <c r="G254" s="42">
        <v>1</v>
      </c>
      <c r="H254" s="42" t="s">
        <v>2633</v>
      </c>
      <c r="M254" s="42">
        <v>0</v>
      </c>
      <c r="N254" s="42">
        <v>0</v>
      </c>
      <c r="O254" s="42">
        <v>0</v>
      </c>
      <c r="P254" s="42">
        <v>0</v>
      </c>
      <c r="Q254" s="42">
        <v>0</v>
      </c>
      <c r="R254" s="42">
        <v>0</v>
      </c>
      <c r="S254" s="42">
        <v>0</v>
      </c>
      <c r="T254" s="42">
        <v>0</v>
      </c>
      <c r="U254" s="42">
        <v>-0.6</v>
      </c>
      <c r="V254" s="42">
        <v>0</v>
      </c>
      <c r="W254" s="42">
        <v>-0.6</v>
      </c>
    </row>
    <row r="255" spans="1:23" s="42" customFormat="1" hidden="1" x14ac:dyDescent="0.25">
      <c r="A255" s="42" t="s">
        <v>3373</v>
      </c>
      <c r="B255" s="42">
        <v>12161017971</v>
      </c>
      <c r="D255" s="42" t="s">
        <v>3374</v>
      </c>
      <c r="F255" s="42" t="s">
        <v>3375</v>
      </c>
      <c r="G255" s="42">
        <v>1</v>
      </c>
      <c r="H255" s="42" t="s">
        <v>2633</v>
      </c>
      <c r="M255" s="42">
        <v>0</v>
      </c>
      <c r="N255" s="42">
        <v>0</v>
      </c>
      <c r="O255" s="42">
        <v>0</v>
      </c>
      <c r="P255" s="42">
        <v>0</v>
      </c>
      <c r="Q255" s="42">
        <v>0</v>
      </c>
      <c r="R255" s="42">
        <v>0</v>
      </c>
      <c r="S255" s="42">
        <v>0</v>
      </c>
      <c r="T255" s="42">
        <v>0</v>
      </c>
      <c r="U255" s="42">
        <v>-0.6</v>
      </c>
      <c r="V255" s="42">
        <v>0</v>
      </c>
      <c r="W255" s="42">
        <v>-0.6</v>
      </c>
    </row>
    <row r="256" spans="1:23" s="42" customFormat="1" hidden="1" x14ac:dyDescent="0.25">
      <c r="A256" s="42" t="s">
        <v>3376</v>
      </c>
      <c r="B256" s="42">
        <v>12161017971</v>
      </c>
      <c r="C256" s="42" t="s">
        <v>2651</v>
      </c>
      <c r="D256" s="42" t="s">
        <v>3377</v>
      </c>
      <c r="F256" s="42" t="s">
        <v>74</v>
      </c>
      <c r="H256" s="42" t="s">
        <v>2633</v>
      </c>
      <c r="M256" s="42">
        <v>0</v>
      </c>
      <c r="N256" s="42">
        <v>0</v>
      </c>
      <c r="O256" s="42">
        <v>0</v>
      </c>
      <c r="P256" s="42">
        <v>0</v>
      </c>
      <c r="Q256" s="42">
        <v>0</v>
      </c>
      <c r="R256" s="42">
        <v>0</v>
      </c>
      <c r="S256" s="42">
        <v>0</v>
      </c>
      <c r="T256" s="42">
        <v>0</v>
      </c>
      <c r="U256" s="42">
        <v>0</v>
      </c>
      <c r="V256" s="42">
        <v>0</v>
      </c>
      <c r="W256" s="42">
        <v>0</v>
      </c>
    </row>
    <row r="257" spans="1:23" s="43" customFormat="1" ht="14.4" hidden="1" x14ac:dyDescent="0.25">
      <c r="A257" s="43" t="s">
        <v>3376</v>
      </c>
      <c r="B257" s="43">
        <v>12161017971</v>
      </c>
      <c r="C257" s="43" t="s">
        <v>2651</v>
      </c>
      <c r="D257" s="43" t="s">
        <v>3377</v>
      </c>
      <c r="F257" s="43" t="s">
        <v>75</v>
      </c>
      <c r="H257" s="43" t="s">
        <v>2633</v>
      </c>
      <c r="M257" s="43">
        <v>0</v>
      </c>
      <c r="N257" s="43">
        <v>0</v>
      </c>
      <c r="O257" s="43">
        <v>0</v>
      </c>
      <c r="P257" s="43">
        <v>0</v>
      </c>
      <c r="Q257" s="43">
        <v>0</v>
      </c>
      <c r="R257" s="43">
        <v>0</v>
      </c>
      <c r="S257" s="43">
        <v>0</v>
      </c>
      <c r="T257" s="43">
        <v>-5.16</v>
      </c>
      <c r="U257" s="43">
        <v>0</v>
      </c>
      <c r="V257" s="43">
        <v>0</v>
      </c>
      <c r="W257" s="43">
        <v>-5.16</v>
      </c>
    </row>
    <row r="258" spans="1:23" s="42" customFormat="1" hidden="1" x14ac:dyDescent="0.25">
      <c r="A258" s="42" t="s">
        <v>3376</v>
      </c>
      <c r="B258" s="42">
        <v>12161017971</v>
      </c>
      <c r="C258" s="42" t="s">
        <v>2651</v>
      </c>
      <c r="D258" s="42" t="s">
        <v>3377</v>
      </c>
      <c r="F258" s="42" t="s">
        <v>76</v>
      </c>
      <c r="H258" s="42" t="s">
        <v>2633</v>
      </c>
      <c r="M258" s="42">
        <v>0</v>
      </c>
      <c r="N258" s="42">
        <v>0</v>
      </c>
      <c r="O258" s="42">
        <v>0</v>
      </c>
      <c r="P258" s="42">
        <v>0</v>
      </c>
      <c r="Q258" s="42">
        <v>0</v>
      </c>
      <c r="R258" s="42">
        <v>0</v>
      </c>
      <c r="S258" s="42">
        <v>0</v>
      </c>
      <c r="T258" s="42">
        <v>0</v>
      </c>
      <c r="U258" s="42">
        <v>0</v>
      </c>
      <c r="V258" s="42">
        <v>0</v>
      </c>
      <c r="W258" s="42">
        <v>0</v>
      </c>
    </row>
    <row r="259" spans="1:23" s="41" customFormat="1" hidden="1" x14ac:dyDescent="0.25">
      <c r="A259" s="41" t="s">
        <v>3378</v>
      </c>
      <c r="B259" s="41">
        <v>12161017971</v>
      </c>
      <c r="C259" s="41" t="s">
        <v>2617</v>
      </c>
      <c r="D259" s="41" t="s">
        <v>3379</v>
      </c>
      <c r="E259" s="41" t="s">
        <v>1392</v>
      </c>
      <c r="F259" s="41" t="s">
        <v>3004</v>
      </c>
      <c r="G259" s="41">
        <v>1</v>
      </c>
      <c r="H259" s="41" t="s">
        <v>2620</v>
      </c>
      <c r="I259" s="41" t="s">
        <v>2621</v>
      </c>
      <c r="J259" s="41" t="s">
        <v>3380</v>
      </c>
      <c r="K259" s="41" t="s">
        <v>2996</v>
      </c>
      <c r="L259" s="41" t="s">
        <v>3381</v>
      </c>
      <c r="M259" s="41">
        <v>22.99</v>
      </c>
      <c r="N259" s="41">
        <v>0</v>
      </c>
      <c r="O259" s="41">
        <v>0</v>
      </c>
      <c r="P259" s="41">
        <v>0</v>
      </c>
      <c r="Q259" s="41">
        <v>0</v>
      </c>
      <c r="R259" s="41">
        <v>0</v>
      </c>
      <c r="S259" s="41">
        <v>-3.91</v>
      </c>
      <c r="T259" s="41">
        <v>-5.16</v>
      </c>
      <c r="U259" s="41">
        <v>0</v>
      </c>
      <c r="V259" s="41">
        <v>0</v>
      </c>
      <c r="W259" s="41">
        <v>13.92</v>
      </c>
    </row>
    <row r="260" spans="1:23" s="41" customFormat="1" hidden="1" x14ac:dyDescent="0.25">
      <c r="A260" s="41" t="s">
        <v>3382</v>
      </c>
      <c r="B260" s="41">
        <v>12161017971</v>
      </c>
      <c r="C260" s="41" t="s">
        <v>2617</v>
      </c>
      <c r="D260" s="41" t="s">
        <v>3383</v>
      </c>
      <c r="E260" s="41" t="s">
        <v>1360</v>
      </c>
      <c r="F260" s="41" t="s">
        <v>3030</v>
      </c>
      <c r="G260" s="41">
        <v>1</v>
      </c>
      <c r="H260" s="41" t="s">
        <v>2620</v>
      </c>
      <c r="I260" s="41" t="s">
        <v>2621</v>
      </c>
      <c r="J260" s="41" t="s">
        <v>3384</v>
      </c>
      <c r="K260" s="41" t="s">
        <v>2770</v>
      </c>
      <c r="L260" s="41" t="s">
        <v>3385</v>
      </c>
      <c r="M260" s="41">
        <v>22.99</v>
      </c>
      <c r="N260" s="41">
        <v>0</v>
      </c>
      <c r="O260" s="41">
        <v>0</v>
      </c>
      <c r="P260" s="41">
        <v>0</v>
      </c>
      <c r="Q260" s="41">
        <v>2.06</v>
      </c>
      <c r="R260" s="41">
        <v>-2.06</v>
      </c>
      <c r="S260" s="41">
        <v>-3.91</v>
      </c>
      <c r="T260" s="41">
        <v>-5.16</v>
      </c>
      <c r="U260" s="41">
        <v>0</v>
      </c>
      <c r="V260" s="41">
        <v>0</v>
      </c>
      <c r="W260" s="41">
        <v>13.92</v>
      </c>
    </row>
    <row r="261" spans="1:23" s="41" customFormat="1" hidden="1" x14ac:dyDescent="0.25">
      <c r="A261" s="41" t="s">
        <v>3386</v>
      </c>
      <c r="B261" s="41">
        <v>12161017971</v>
      </c>
      <c r="C261" s="41" t="s">
        <v>2617</v>
      </c>
      <c r="D261" s="41" t="s">
        <v>3387</v>
      </c>
      <c r="E261" s="41" t="s">
        <v>1426</v>
      </c>
      <c r="F261" s="41" t="s">
        <v>2676</v>
      </c>
      <c r="G261" s="41">
        <v>1</v>
      </c>
      <c r="H261" s="41" t="s">
        <v>2620</v>
      </c>
      <c r="I261" s="41" t="s">
        <v>2621</v>
      </c>
      <c r="J261" s="41" t="s">
        <v>3388</v>
      </c>
      <c r="K261" s="41" t="s">
        <v>3227</v>
      </c>
      <c r="L261" s="41" t="s">
        <v>3389</v>
      </c>
      <c r="M261" s="41">
        <v>25.99</v>
      </c>
      <c r="N261" s="41">
        <v>0</v>
      </c>
      <c r="O261" s="41">
        <v>0</v>
      </c>
      <c r="P261" s="41">
        <v>0</v>
      </c>
      <c r="Q261" s="41">
        <v>2.08</v>
      </c>
      <c r="R261" s="41">
        <v>-2.08</v>
      </c>
      <c r="S261" s="41">
        <v>-4.42</v>
      </c>
      <c r="T261" s="41">
        <v>-5.16</v>
      </c>
      <c r="U261" s="41">
        <v>0</v>
      </c>
      <c r="V261" s="41">
        <v>0</v>
      </c>
      <c r="W261" s="41">
        <v>16.41</v>
      </c>
    </row>
    <row r="262" spans="1:23" s="41" customFormat="1" hidden="1" x14ac:dyDescent="0.25">
      <c r="A262" s="41" t="s">
        <v>3390</v>
      </c>
      <c r="B262" s="41">
        <v>12161017971</v>
      </c>
      <c r="C262" s="41" t="s">
        <v>2617</v>
      </c>
      <c r="D262" s="41" t="s">
        <v>3391</v>
      </c>
      <c r="E262" s="41" t="s">
        <v>1422</v>
      </c>
      <c r="F262" s="41" t="s">
        <v>2671</v>
      </c>
      <c r="G262" s="41">
        <v>1</v>
      </c>
      <c r="H262" s="41" t="s">
        <v>2620</v>
      </c>
      <c r="I262" s="41" t="s">
        <v>2621</v>
      </c>
      <c r="J262" s="41" t="s">
        <v>3392</v>
      </c>
      <c r="K262" s="41" t="s">
        <v>2820</v>
      </c>
      <c r="L262" s="41" t="s">
        <v>3393</v>
      </c>
      <c r="M262" s="41">
        <v>25.99</v>
      </c>
      <c r="N262" s="41">
        <v>0</v>
      </c>
      <c r="O262" s="41">
        <v>0</v>
      </c>
      <c r="P262" s="41">
        <v>0</v>
      </c>
      <c r="Q262" s="41">
        <v>0</v>
      </c>
      <c r="R262" s="41">
        <v>0</v>
      </c>
      <c r="S262" s="41">
        <v>-4.42</v>
      </c>
      <c r="T262" s="41">
        <v>-5.16</v>
      </c>
      <c r="U262" s="41">
        <v>0</v>
      </c>
      <c r="V262" s="41">
        <v>0</v>
      </c>
      <c r="W262" s="41">
        <v>16.41</v>
      </c>
    </row>
    <row r="263" spans="1:23" s="41" customFormat="1" hidden="1" x14ac:dyDescent="0.25">
      <c r="A263" s="41" t="s">
        <v>3394</v>
      </c>
      <c r="B263" s="41">
        <v>12161017971</v>
      </c>
      <c r="C263" s="41" t="s">
        <v>2617</v>
      </c>
      <c r="D263" s="41" t="s">
        <v>3313</v>
      </c>
      <c r="E263" s="41" t="s">
        <v>2462</v>
      </c>
      <c r="F263" s="41" t="s">
        <v>3198</v>
      </c>
      <c r="G263" s="41">
        <v>1</v>
      </c>
      <c r="H263" s="41" t="s">
        <v>2620</v>
      </c>
      <c r="I263" s="41" t="s">
        <v>2621</v>
      </c>
      <c r="J263" s="41" t="s">
        <v>2667</v>
      </c>
      <c r="K263" s="41" t="s">
        <v>3314</v>
      </c>
      <c r="L263" s="41" t="s">
        <v>3315</v>
      </c>
      <c r="M263" s="41">
        <v>9.99</v>
      </c>
      <c r="N263" s="41">
        <v>0</v>
      </c>
      <c r="O263" s="41">
        <v>0</v>
      </c>
      <c r="P263" s="41">
        <v>-0.2</v>
      </c>
      <c r="Q263" s="41">
        <v>0</v>
      </c>
      <c r="R263" s="41">
        <v>0</v>
      </c>
      <c r="S263" s="41">
        <v>-1.66</v>
      </c>
      <c r="T263" s="41">
        <v>-3.59</v>
      </c>
      <c r="U263" s="41">
        <v>0</v>
      </c>
      <c r="V263" s="41">
        <v>0</v>
      </c>
      <c r="W263" s="41">
        <v>4.54</v>
      </c>
    </row>
    <row r="264" spans="1:23" s="41" customFormat="1" hidden="1" x14ac:dyDescent="0.25">
      <c r="A264" s="41" t="s">
        <v>3395</v>
      </c>
      <c r="B264" s="41">
        <v>12161017971</v>
      </c>
      <c r="C264" s="41" t="s">
        <v>2617</v>
      </c>
      <c r="D264" s="41" t="s">
        <v>3396</v>
      </c>
      <c r="E264" s="41" t="s">
        <v>1424</v>
      </c>
      <c r="F264" s="41" t="s">
        <v>2980</v>
      </c>
      <c r="G264" s="41">
        <v>1</v>
      </c>
      <c r="H264" s="41" t="s">
        <v>2620</v>
      </c>
      <c r="I264" s="41" t="s">
        <v>2621</v>
      </c>
      <c r="J264" s="41" t="s">
        <v>2892</v>
      </c>
      <c r="K264" s="41" t="s">
        <v>2893</v>
      </c>
      <c r="L264" s="41" t="s">
        <v>3397</v>
      </c>
      <c r="M264" s="41">
        <v>25.99</v>
      </c>
      <c r="N264" s="41">
        <v>0</v>
      </c>
      <c r="O264" s="41">
        <v>0</v>
      </c>
      <c r="P264" s="41">
        <v>0</v>
      </c>
      <c r="Q264" s="41">
        <v>1.82</v>
      </c>
      <c r="R264" s="41">
        <v>-1.82</v>
      </c>
      <c r="S264" s="41">
        <v>-4.42</v>
      </c>
      <c r="T264" s="41">
        <v>-5.16</v>
      </c>
      <c r="U264" s="41">
        <v>0</v>
      </c>
      <c r="V264" s="41">
        <v>0</v>
      </c>
      <c r="W264" s="41">
        <v>16.41</v>
      </c>
    </row>
    <row r="265" spans="1:23" s="42" customFormat="1" hidden="1" x14ac:dyDescent="0.25">
      <c r="A265" s="42" t="s">
        <v>3398</v>
      </c>
      <c r="B265" s="42">
        <v>12161017971</v>
      </c>
      <c r="C265" s="42" t="s">
        <v>2651</v>
      </c>
      <c r="D265" s="42" t="s">
        <v>3399</v>
      </c>
      <c r="F265" s="42" t="s">
        <v>74</v>
      </c>
      <c r="H265" s="42" t="s">
        <v>2633</v>
      </c>
      <c r="M265" s="42">
        <v>0</v>
      </c>
      <c r="N265" s="42">
        <v>0</v>
      </c>
      <c r="O265" s="42">
        <v>0</v>
      </c>
      <c r="P265" s="42">
        <v>0</v>
      </c>
      <c r="Q265" s="42">
        <v>0</v>
      </c>
      <c r="R265" s="42">
        <v>0</v>
      </c>
      <c r="S265" s="42">
        <v>0</v>
      </c>
      <c r="T265" s="42">
        <v>0</v>
      </c>
      <c r="U265" s="42">
        <v>0</v>
      </c>
      <c r="V265" s="42">
        <v>0</v>
      </c>
      <c r="W265" s="42">
        <v>0</v>
      </c>
    </row>
    <row r="266" spans="1:23" s="43" customFormat="1" ht="14.4" hidden="1" x14ac:dyDescent="0.25">
      <c r="A266" s="43" t="s">
        <v>3398</v>
      </c>
      <c r="B266" s="43">
        <v>12161017971</v>
      </c>
      <c r="C266" s="43" t="s">
        <v>2651</v>
      </c>
      <c r="D266" s="43" t="s">
        <v>3399</v>
      </c>
      <c r="F266" s="43" t="s">
        <v>75</v>
      </c>
      <c r="H266" s="43" t="s">
        <v>2633</v>
      </c>
      <c r="M266" s="43">
        <v>0</v>
      </c>
      <c r="N266" s="43">
        <v>0</v>
      </c>
      <c r="O266" s="43">
        <v>0</v>
      </c>
      <c r="P266" s="43">
        <v>0</v>
      </c>
      <c r="Q266" s="43">
        <v>0</v>
      </c>
      <c r="R266" s="43">
        <v>0</v>
      </c>
      <c r="S266" s="43">
        <v>0</v>
      </c>
      <c r="T266" s="43">
        <v>-5.16</v>
      </c>
      <c r="U266" s="43">
        <v>0</v>
      </c>
      <c r="V266" s="43">
        <v>0</v>
      </c>
      <c r="W266" s="43">
        <v>-5.16</v>
      </c>
    </row>
    <row r="267" spans="1:23" s="42" customFormat="1" hidden="1" x14ac:dyDescent="0.25">
      <c r="A267" s="42" t="s">
        <v>3398</v>
      </c>
      <c r="B267" s="42">
        <v>12161017971</v>
      </c>
      <c r="C267" s="42" t="s">
        <v>2651</v>
      </c>
      <c r="D267" s="42" t="s">
        <v>3399</v>
      </c>
      <c r="F267" s="42" t="s">
        <v>76</v>
      </c>
      <c r="H267" s="42" t="s">
        <v>2633</v>
      </c>
      <c r="M267" s="42">
        <v>0</v>
      </c>
      <c r="N267" s="42">
        <v>0</v>
      </c>
      <c r="O267" s="42">
        <v>0</v>
      </c>
      <c r="P267" s="42">
        <v>0</v>
      </c>
      <c r="Q267" s="42">
        <v>0</v>
      </c>
      <c r="R267" s="42">
        <v>0</v>
      </c>
      <c r="S267" s="42">
        <v>0</v>
      </c>
      <c r="T267" s="42">
        <v>0</v>
      </c>
      <c r="U267" s="42">
        <v>0</v>
      </c>
      <c r="V267" s="42">
        <v>0</v>
      </c>
      <c r="W267" s="42">
        <v>0</v>
      </c>
    </row>
    <row r="268" spans="1:23" s="41" customFormat="1" hidden="1" x14ac:dyDescent="0.25">
      <c r="A268" s="41" t="s">
        <v>3400</v>
      </c>
      <c r="B268" s="41">
        <v>12161017971</v>
      </c>
      <c r="C268" s="41" t="s">
        <v>2617</v>
      </c>
      <c r="D268" s="41" t="s">
        <v>3401</v>
      </c>
      <c r="E268" s="41" t="s">
        <v>1128</v>
      </c>
      <c r="F268" s="41" t="s">
        <v>3402</v>
      </c>
      <c r="G268" s="41">
        <v>1</v>
      </c>
      <c r="H268" s="41" t="s">
        <v>2620</v>
      </c>
      <c r="I268" s="41" t="s">
        <v>2621</v>
      </c>
      <c r="J268" s="41" t="s">
        <v>3403</v>
      </c>
      <c r="K268" s="41" t="s">
        <v>2893</v>
      </c>
      <c r="L268" s="41" t="s">
        <v>3404</v>
      </c>
      <c r="M268" s="41">
        <v>17.09</v>
      </c>
      <c r="N268" s="41">
        <v>0</v>
      </c>
      <c r="O268" s="41">
        <v>0</v>
      </c>
      <c r="P268" s="41">
        <v>-0.85</v>
      </c>
      <c r="Q268" s="41">
        <v>1.1399999999999999</v>
      </c>
      <c r="R268" s="41">
        <v>-1.1399999999999999</v>
      </c>
      <c r="S268" s="41">
        <v>-2.76</v>
      </c>
      <c r="T268" s="41">
        <v>-5.66</v>
      </c>
      <c r="U268" s="41">
        <v>0</v>
      </c>
      <c r="V268" s="41">
        <v>0</v>
      </c>
      <c r="W268" s="41">
        <v>7.82</v>
      </c>
    </row>
    <row r="269" spans="1:23" s="41" customFormat="1" hidden="1" x14ac:dyDescent="0.25">
      <c r="A269" s="41" t="s">
        <v>3405</v>
      </c>
      <c r="B269" s="41">
        <v>12161017971</v>
      </c>
      <c r="C269" s="41" t="s">
        <v>2617</v>
      </c>
      <c r="D269" s="41" t="s">
        <v>3406</v>
      </c>
      <c r="E269" s="41" t="s">
        <v>1160</v>
      </c>
      <c r="F269" s="41" t="s">
        <v>3407</v>
      </c>
      <c r="G269" s="41">
        <v>1</v>
      </c>
      <c r="H269" s="41" t="s">
        <v>2620</v>
      </c>
      <c r="I269" s="41" t="s">
        <v>2621</v>
      </c>
      <c r="J269" s="41" t="s">
        <v>3408</v>
      </c>
      <c r="K269" s="41" t="s">
        <v>3409</v>
      </c>
      <c r="L269" s="41" t="s">
        <v>3410</v>
      </c>
      <c r="M269" s="41">
        <v>17.09</v>
      </c>
      <c r="N269" s="41">
        <v>0</v>
      </c>
      <c r="O269" s="41">
        <v>0</v>
      </c>
      <c r="P269" s="41">
        <v>-0.85</v>
      </c>
      <c r="Q269" s="41">
        <v>0</v>
      </c>
      <c r="R269" s="41">
        <v>0</v>
      </c>
      <c r="S269" s="41">
        <v>-2.76</v>
      </c>
      <c r="T269" s="41">
        <v>-3.68</v>
      </c>
      <c r="U269" s="41">
        <v>0</v>
      </c>
      <c r="V269" s="41">
        <v>0</v>
      </c>
      <c r="W269" s="41">
        <v>9.8000000000000007</v>
      </c>
    </row>
    <row r="270" spans="1:23" s="42" customFormat="1" hidden="1" x14ac:dyDescent="0.25">
      <c r="A270" s="42" t="s">
        <v>3411</v>
      </c>
      <c r="B270" s="42">
        <v>12161017971</v>
      </c>
      <c r="C270" s="42" t="s">
        <v>2651</v>
      </c>
      <c r="D270" s="42" t="s">
        <v>3412</v>
      </c>
      <c r="F270" s="42" t="s">
        <v>74</v>
      </c>
      <c r="H270" s="42" t="s">
        <v>2633</v>
      </c>
      <c r="M270" s="42">
        <v>0</v>
      </c>
      <c r="N270" s="42">
        <v>0</v>
      </c>
      <c r="O270" s="42">
        <v>0</v>
      </c>
      <c r="P270" s="42">
        <v>0</v>
      </c>
      <c r="Q270" s="42">
        <v>0</v>
      </c>
      <c r="R270" s="42">
        <v>0</v>
      </c>
      <c r="S270" s="42">
        <v>0</v>
      </c>
      <c r="T270" s="42">
        <v>0</v>
      </c>
      <c r="U270" s="42">
        <v>0</v>
      </c>
      <c r="V270" s="42">
        <v>0</v>
      </c>
      <c r="W270" s="42">
        <v>0</v>
      </c>
    </row>
    <row r="271" spans="1:23" s="43" customFormat="1" ht="14.4" hidden="1" x14ac:dyDescent="0.25">
      <c r="A271" s="43" t="s">
        <v>3411</v>
      </c>
      <c r="B271" s="43">
        <v>12161017971</v>
      </c>
      <c r="C271" s="43" t="s">
        <v>2651</v>
      </c>
      <c r="D271" s="43" t="s">
        <v>3412</v>
      </c>
      <c r="F271" s="43" t="s">
        <v>75</v>
      </c>
      <c r="H271" s="43" t="s">
        <v>2633</v>
      </c>
      <c r="M271" s="43">
        <v>0</v>
      </c>
      <c r="N271" s="43">
        <v>0</v>
      </c>
      <c r="O271" s="43">
        <v>0</v>
      </c>
      <c r="P271" s="43">
        <v>0</v>
      </c>
      <c r="Q271" s="43">
        <v>0</v>
      </c>
      <c r="R271" s="43">
        <v>0</v>
      </c>
      <c r="S271" s="43">
        <v>0</v>
      </c>
      <c r="T271" s="43">
        <v>-3.68</v>
      </c>
      <c r="U271" s="43">
        <v>0</v>
      </c>
      <c r="V271" s="43">
        <v>0</v>
      </c>
      <c r="W271" s="43">
        <v>-3.68</v>
      </c>
    </row>
    <row r="272" spans="1:23" s="42" customFormat="1" hidden="1" x14ac:dyDescent="0.25">
      <c r="A272" s="42" t="s">
        <v>3411</v>
      </c>
      <c r="B272" s="42">
        <v>12161017971</v>
      </c>
      <c r="C272" s="42" t="s">
        <v>2651</v>
      </c>
      <c r="D272" s="42" t="s">
        <v>3412</v>
      </c>
      <c r="F272" s="42" t="s">
        <v>76</v>
      </c>
      <c r="H272" s="42" t="s">
        <v>2633</v>
      </c>
      <c r="M272" s="42">
        <v>0</v>
      </c>
      <c r="N272" s="42">
        <v>0</v>
      </c>
      <c r="O272" s="42">
        <v>0</v>
      </c>
      <c r="P272" s="42">
        <v>0</v>
      </c>
      <c r="Q272" s="42">
        <v>0</v>
      </c>
      <c r="R272" s="42">
        <v>0</v>
      </c>
      <c r="S272" s="42">
        <v>0</v>
      </c>
      <c r="T272" s="42">
        <v>0</v>
      </c>
      <c r="U272" s="42">
        <v>0</v>
      </c>
      <c r="V272" s="42">
        <v>0</v>
      </c>
      <c r="W272" s="42">
        <v>0</v>
      </c>
    </row>
    <row r="273" spans="1:23" s="41" customFormat="1" hidden="1" x14ac:dyDescent="0.25">
      <c r="A273" s="41" t="s">
        <v>3413</v>
      </c>
      <c r="B273" s="41">
        <v>12161017971</v>
      </c>
      <c r="C273" s="41" t="s">
        <v>2617</v>
      </c>
      <c r="D273" s="41" t="s">
        <v>3414</v>
      </c>
      <c r="E273" s="41" t="s">
        <v>496</v>
      </c>
      <c r="F273" s="41" t="s">
        <v>3057</v>
      </c>
      <c r="G273" s="41">
        <v>1</v>
      </c>
      <c r="H273" s="41" t="s">
        <v>2620</v>
      </c>
      <c r="I273" s="41" t="s">
        <v>2621</v>
      </c>
      <c r="J273" s="41" t="s">
        <v>3392</v>
      </c>
      <c r="K273" s="41" t="s">
        <v>2820</v>
      </c>
      <c r="L273" s="41" t="s">
        <v>3415</v>
      </c>
      <c r="M273" s="41">
        <v>20.99</v>
      </c>
      <c r="N273" s="41">
        <v>0</v>
      </c>
      <c r="O273" s="41">
        <v>0</v>
      </c>
      <c r="P273" s="41">
        <v>-1.05</v>
      </c>
      <c r="Q273" s="41">
        <v>0</v>
      </c>
      <c r="R273" s="41">
        <v>0</v>
      </c>
      <c r="S273" s="41">
        <v>-3.39</v>
      </c>
      <c r="T273" s="41">
        <v>-3.68</v>
      </c>
      <c r="U273" s="41">
        <v>0</v>
      </c>
      <c r="V273" s="41">
        <v>0</v>
      </c>
      <c r="W273" s="41">
        <v>12.87</v>
      </c>
    </row>
    <row r="274" spans="1:23" s="41" customFormat="1" hidden="1" x14ac:dyDescent="0.25">
      <c r="A274" s="41" t="s">
        <v>3416</v>
      </c>
      <c r="B274" s="41">
        <v>12161017971</v>
      </c>
      <c r="C274" s="41" t="s">
        <v>2727</v>
      </c>
      <c r="D274" s="41" t="s">
        <v>2812</v>
      </c>
      <c r="E274" s="41" t="s">
        <v>1398</v>
      </c>
      <c r="F274" s="41" t="s">
        <v>2813</v>
      </c>
      <c r="G274" s="41">
        <v>1</v>
      </c>
      <c r="H274" s="41" t="s">
        <v>2620</v>
      </c>
      <c r="I274" s="41" t="s">
        <v>2621</v>
      </c>
      <c r="J274" s="41" t="s">
        <v>2814</v>
      </c>
      <c r="K274" s="41" t="s">
        <v>2719</v>
      </c>
      <c r="L274" s="41" t="s">
        <v>2815</v>
      </c>
      <c r="M274" s="41">
        <v>-25.99</v>
      </c>
      <c r="N274" s="41">
        <v>0</v>
      </c>
      <c r="O274" s="41">
        <v>0</v>
      </c>
      <c r="P274" s="41">
        <v>1.3</v>
      </c>
      <c r="Q274" s="41">
        <v>0</v>
      </c>
      <c r="R274" s="41">
        <v>0</v>
      </c>
      <c r="S274" s="41">
        <v>3.36</v>
      </c>
      <c r="T274" s="41">
        <v>0</v>
      </c>
      <c r="U274" s="41">
        <v>0</v>
      </c>
      <c r="V274" s="41">
        <v>0</v>
      </c>
      <c r="W274" s="41">
        <v>-21.33</v>
      </c>
    </row>
    <row r="275" spans="1:23" s="41" customFormat="1" hidden="1" x14ac:dyDescent="0.25">
      <c r="A275" s="41" t="s">
        <v>3417</v>
      </c>
      <c r="B275" s="41">
        <v>12161017971</v>
      </c>
      <c r="C275" s="41" t="s">
        <v>2727</v>
      </c>
      <c r="D275" s="41" t="s">
        <v>3418</v>
      </c>
      <c r="E275" s="41" t="s">
        <v>1978</v>
      </c>
      <c r="F275" s="41" t="s">
        <v>3419</v>
      </c>
      <c r="G275" s="41">
        <v>1</v>
      </c>
      <c r="H275" s="41" t="s">
        <v>2620</v>
      </c>
      <c r="I275" s="41" t="s">
        <v>2621</v>
      </c>
      <c r="J275" s="41" t="s">
        <v>3420</v>
      </c>
      <c r="K275" s="41" t="s">
        <v>2719</v>
      </c>
      <c r="L275" s="41" t="s">
        <v>3421</v>
      </c>
      <c r="M275" s="41">
        <v>-11.49</v>
      </c>
      <c r="N275" s="41">
        <v>0</v>
      </c>
      <c r="O275" s="41">
        <v>0</v>
      </c>
      <c r="P275" s="41">
        <v>0</v>
      </c>
      <c r="Q275" s="41">
        <v>0</v>
      </c>
      <c r="R275" s="41">
        <v>0</v>
      </c>
      <c r="S275" s="41">
        <v>1.56</v>
      </c>
      <c r="T275" s="41">
        <v>0</v>
      </c>
      <c r="U275" s="41">
        <v>0</v>
      </c>
      <c r="V275" s="41">
        <v>0</v>
      </c>
      <c r="W275" s="41">
        <v>-9.93</v>
      </c>
    </row>
    <row r="276" spans="1:23" s="41" customFormat="1" hidden="1" x14ac:dyDescent="0.25">
      <c r="A276" s="41" t="s">
        <v>3422</v>
      </c>
      <c r="B276" s="41">
        <v>12161017971</v>
      </c>
      <c r="C276" s="41" t="s">
        <v>2617</v>
      </c>
      <c r="D276" s="41" t="s">
        <v>3423</v>
      </c>
      <c r="E276" s="41" t="s">
        <v>1422</v>
      </c>
      <c r="F276" s="41" t="s">
        <v>2671</v>
      </c>
      <c r="G276" s="41">
        <v>1</v>
      </c>
      <c r="H276" s="41" t="s">
        <v>2620</v>
      </c>
      <c r="I276" s="41" t="s">
        <v>2621</v>
      </c>
      <c r="J276" s="41" t="s">
        <v>3424</v>
      </c>
      <c r="K276" s="41" t="s">
        <v>3425</v>
      </c>
      <c r="L276" s="41" t="s">
        <v>3426</v>
      </c>
      <c r="M276" s="41">
        <v>25.99</v>
      </c>
      <c r="N276" s="41">
        <v>0</v>
      </c>
      <c r="O276" s="41">
        <v>0</v>
      </c>
      <c r="P276" s="41">
        <v>0</v>
      </c>
      <c r="Q276" s="41">
        <v>1.33</v>
      </c>
      <c r="R276" s="41">
        <v>-1.33</v>
      </c>
      <c r="S276" s="41">
        <v>-4.42</v>
      </c>
      <c r="T276" s="41">
        <v>-5.16</v>
      </c>
      <c r="U276" s="41">
        <v>0</v>
      </c>
      <c r="V276" s="41">
        <v>0</v>
      </c>
      <c r="W276" s="41">
        <v>16.41</v>
      </c>
    </row>
    <row r="277" spans="1:23" s="41" customFormat="1" hidden="1" x14ac:dyDescent="0.25">
      <c r="A277" s="41" t="s">
        <v>3427</v>
      </c>
      <c r="B277" s="41">
        <v>12161017971</v>
      </c>
      <c r="C277" s="41" t="s">
        <v>2617</v>
      </c>
      <c r="D277" s="41" t="s">
        <v>3428</v>
      </c>
      <c r="E277" s="41" t="s">
        <v>400</v>
      </c>
      <c r="F277" s="41" t="s">
        <v>2903</v>
      </c>
      <c r="G277" s="41">
        <v>1</v>
      </c>
      <c r="H277" s="41" t="s">
        <v>2620</v>
      </c>
      <c r="I277" s="41" t="s">
        <v>2621</v>
      </c>
      <c r="J277" s="41" t="s">
        <v>3429</v>
      </c>
      <c r="K277" s="41" t="s">
        <v>2702</v>
      </c>
      <c r="L277" s="41">
        <v>34208</v>
      </c>
      <c r="M277" s="41">
        <v>20.99</v>
      </c>
      <c r="N277" s="41">
        <v>0</v>
      </c>
      <c r="O277" s="41">
        <v>0</v>
      </c>
      <c r="P277" s="41">
        <v>0</v>
      </c>
      <c r="Q277" s="41">
        <v>0</v>
      </c>
      <c r="R277" s="41">
        <v>0</v>
      </c>
      <c r="S277" s="41">
        <v>-3.57</v>
      </c>
      <c r="T277" s="41">
        <v>-3.68</v>
      </c>
      <c r="U277" s="41">
        <v>0</v>
      </c>
      <c r="V277" s="41">
        <v>0</v>
      </c>
      <c r="W277" s="41">
        <v>13.74</v>
      </c>
    </row>
    <row r="278" spans="1:23" s="41" customFormat="1" hidden="1" x14ac:dyDescent="0.25">
      <c r="A278" s="41" t="s">
        <v>3430</v>
      </c>
      <c r="B278" s="41">
        <v>12161017971</v>
      </c>
      <c r="C278" s="41" t="s">
        <v>2617</v>
      </c>
      <c r="D278" s="41" t="s">
        <v>3431</v>
      </c>
      <c r="E278" s="41" t="s">
        <v>392</v>
      </c>
      <c r="F278" s="41" t="s">
        <v>2700</v>
      </c>
      <c r="G278" s="41">
        <v>1</v>
      </c>
      <c r="H278" s="41" t="s">
        <v>2620</v>
      </c>
      <c r="I278" s="41" t="s">
        <v>2621</v>
      </c>
      <c r="J278" s="41" t="s">
        <v>3432</v>
      </c>
      <c r="K278" s="41" t="s">
        <v>2629</v>
      </c>
      <c r="L278" s="41" t="s">
        <v>3433</v>
      </c>
      <c r="M278" s="41">
        <v>20.99</v>
      </c>
      <c r="N278" s="41">
        <v>0</v>
      </c>
      <c r="O278" s="41">
        <v>0</v>
      </c>
      <c r="P278" s="41">
        <v>-1.05</v>
      </c>
      <c r="Q278" s="41">
        <v>0.8</v>
      </c>
      <c r="R278" s="41">
        <v>-0.8</v>
      </c>
      <c r="S278" s="41">
        <v>-3.39</v>
      </c>
      <c r="T278" s="41">
        <v>-3.68</v>
      </c>
      <c r="U278" s="41">
        <v>0</v>
      </c>
      <c r="V278" s="41">
        <v>0</v>
      </c>
      <c r="W278" s="41">
        <v>12.87</v>
      </c>
    </row>
    <row r="279" spans="1:23" s="41" customFormat="1" hidden="1" x14ac:dyDescent="0.25">
      <c r="A279" s="41" t="s">
        <v>3434</v>
      </c>
      <c r="B279" s="41">
        <v>12161017971</v>
      </c>
      <c r="C279" s="41" t="s">
        <v>2617</v>
      </c>
      <c r="D279" s="41" t="s">
        <v>3435</v>
      </c>
      <c r="E279" s="41" t="s">
        <v>1360</v>
      </c>
      <c r="F279" s="41" t="s">
        <v>3030</v>
      </c>
      <c r="G279" s="41">
        <v>1</v>
      </c>
      <c r="H279" s="41" t="s">
        <v>2620</v>
      </c>
      <c r="I279" s="41" t="s">
        <v>2621</v>
      </c>
      <c r="J279" s="41" t="s">
        <v>3436</v>
      </c>
      <c r="K279" s="41" t="s">
        <v>2830</v>
      </c>
      <c r="L279" s="41" t="s">
        <v>3437</v>
      </c>
      <c r="M279" s="41">
        <v>22.99</v>
      </c>
      <c r="N279" s="41">
        <v>0</v>
      </c>
      <c r="O279" s="41">
        <v>0</v>
      </c>
      <c r="P279" s="41">
        <v>0</v>
      </c>
      <c r="Q279" s="41">
        <v>0</v>
      </c>
      <c r="R279" s="41">
        <v>0</v>
      </c>
      <c r="S279" s="41">
        <v>-3.91</v>
      </c>
      <c r="T279" s="41">
        <v>-5.16</v>
      </c>
      <c r="U279" s="41">
        <v>0</v>
      </c>
      <c r="V279" s="41">
        <v>0</v>
      </c>
      <c r="W279" s="41">
        <v>13.92</v>
      </c>
    </row>
    <row r="280" spans="1:23" s="41" customFormat="1" hidden="1" x14ac:dyDescent="0.25">
      <c r="A280" s="41" t="s">
        <v>3438</v>
      </c>
      <c r="B280" s="41">
        <v>12161017971</v>
      </c>
      <c r="C280" s="41" t="s">
        <v>2617</v>
      </c>
      <c r="D280" s="41" t="s">
        <v>3439</v>
      </c>
      <c r="E280" s="41" t="s">
        <v>424</v>
      </c>
      <c r="F280" s="41" t="s">
        <v>3440</v>
      </c>
      <c r="G280" s="41">
        <v>1</v>
      </c>
      <c r="H280" s="41" t="s">
        <v>2620</v>
      </c>
      <c r="I280" s="41" t="s">
        <v>2621</v>
      </c>
      <c r="J280" s="41" t="s">
        <v>3441</v>
      </c>
      <c r="K280" s="41" t="s">
        <v>2629</v>
      </c>
      <c r="L280" s="41" t="s">
        <v>3442</v>
      </c>
      <c r="M280" s="41">
        <v>21.59</v>
      </c>
      <c r="N280" s="41">
        <v>0</v>
      </c>
      <c r="O280" s="41">
        <v>0</v>
      </c>
      <c r="P280" s="41">
        <v>0</v>
      </c>
      <c r="Q280" s="41">
        <v>1</v>
      </c>
      <c r="R280" s="41">
        <v>-1</v>
      </c>
      <c r="S280" s="41">
        <v>-3.67</v>
      </c>
      <c r="T280" s="41">
        <v>-5.16</v>
      </c>
      <c r="U280" s="41">
        <v>0</v>
      </c>
      <c r="V280" s="41">
        <v>0</v>
      </c>
      <c r="W280" s="41">
        <v>12.76</v>
      </c>
    </row>
    <row r="281" spans="1:23" s="41" customFormat="1" hidden="1" x14ac:dyDescent="0.25">
      <c r="A281" s="41" t="s">
        <v>3443</v>
      </c>
      <c r="B281" s="41">
        <v>12161017971</v>
      </c>
      <c r="C281" s="41" t="s">
        <v>2617</v>
      </c>
      <c r="D281" s="41" t="s">
        <v>3444</v>
      </c>
      <c r="E281" s="41" t="s">
        <v>1372</v>
      </c>
      <c r="F281" s="41" t="s">
        <v>2776</v>
      </c>
      <c r="G281" s="41">
        <v>1</v>
      </c>
      <c r="H281" s="41" t="s">
        <v>2620</v>
      </c>
      <c r="I281" s="41" t="s">
        <v>2621</v>
      </c>
      <c r="J281" s="41" t="s">
        <v>3445</v>
      </c>
      <c r="K281" s="41" t="s">
        <v>2836</v>
      </c>
      <c r="L281" s="41" t="s">
        <v>3446</v>
      </c>
      <c r="M281" s="41">
        <v>22.99</v>
      </c>
      <c r="N281" s="41">
        <v>0</v>
      </c>
      <c r="O281" s="41">
        <v>0</v>
      </c>
      <c r="P281" s="41">
        <v>0</v>
      </c>
      <c r="Q281" s="41">
        <v>0</v>
      </c>
      <c r="R281" s="41">
        <v>0</v>
      </c>
      <c r="S281" s="41">
        <v>-3.91</v>
      </c>
      <c r="T281" s="41">
        <v>-5.16</v>
      </c>
      <c r="U281" s="41">
        <v>0</v>
      </c>
      <c r="V281" s="41">
        <v>0</v>
      </c>
      <c r="W281" s="41">
        <v>13.92</v>
      </c>
    </row>
    <row r="282" spans="1:23" s="41" customFormat="1" hidden="1" x14ac:dyDescent="0.25">
      <c r="A282" s="41" t="s">
        <v>3447</v>
      </c>
      <c r="B282" s="41">
        <v>12161017971</v>
      </c>
      <c r="C282" s="41" t="s">
        <v>2727</v>
      </c>
      <c r="D282" s="41" t="s">
        <v>2699</v>
      </c>
      <c r="E282" s="41" t="s">
        <v>392</v>
      </c>
      <c r="F282" s="41" t="s">
        <v>2700</v>
      </c>
      <c r="G282" s="41">
        <v>1</v>
      </c>
      <c r="H282" s="41" t="s">
        <v>2620</v>
      </c>
      <c r="I282" s="41" t="s">
        <v>2621</v>
      </c>
      <c r="J282" s="41" t="s">
        <v>2701</v>
      </c>
      <c r="K282" s="41" t="s">
        <v>2702</v>
      </c>
      <c r="L282" s="41" t="s">
        <v>2703</v>
      </c>
      <c r="M282" s="41">
        <v>-20.99</v>
      </c>
      <c r="N282" s="41">
        <v>0</v>
      </c>
      <c r="O282" s="41">
        <v>0</v>
      </c>
      <c r="P282" s="41">
        <v>1.05</v>
      </c>
      <c r="Q282" s="41">
        <v>0</v>
      </c>
      <c r="R282" s="41">
        <v>0</v>
      </c>
      <c r="S282" s="41">
        <v>2.71</v>
      </c>
      <c r="T282" s="41">
        <v>0</v>
      </c>
      <c r="U282" s="41">
        <v>0</v>
      </c>
      <c r="V282" s="41">
        <v>0</v>
      </c>
      <c r="W282" s="41">
        <v>-17.23</v>
      </c>
    </row>
    <row r="283" spans="1:23" s="41" customFormat="1" hidden="1" x14ac:dyDescent="0.25">
      <c r="A283" s="41" t="s">
        <v>3448</v>
      </c>
      <c r="B283" s="41">
        <v>12161017971</v>
      </c>
      <c r="C283" s="41" t="s">
        <v>2727</v>
      </c>
      <c r="D283" s="41" t="s">
        <v>3449</v>
      </c>
      <c r="E283" s="41" t="s">
        <v>2170</v>
      </c>
      <c r="F283" s="41" t="s">
        <v>2660</v>
      </c>
      <c r="G283" s="41">
        <v>1</v>
      </c>
      <c r="H283" s="41" t="s">
        <v>2620</v>
      </c>
      <c r="I283" s="41" t="s">
        <v>2621</v>
      </c>
      <c r="J283" s="41" t="s">
        <v>3450</v>
      </c>
      <c r="K283" s="41" t="s">
        <v>2899</v>
      </c>
      <c r="L283" s="41" t="s">
        <v>3451</v>
      </c>
      <c r="M283" s="41">
        <v>-22.99</v>
      </c>
      <c r="N283" s="41">
        <v>0</v>
      </c>
      <c r="O283" s="41">
        <v>0</v>
      </c>
      <c r="P283" s="41">
        <v>0</v>
      </c>
      <c r="Q283" s="41">
        <v>0</v>
      </c>
      <c r="R283" s="41">
        <v>0</v>
      </c>
      <c r="S283" s="41">
        <v>3.13</v>
      </c>
      <c r="T283" s="41">
        <v>0</v>
      </c>
      <c r="U283" s="41">
        <v>0</v>
      </c>
      <c r="V283" s="41">
        <v>0</v>
      </c>
      <c r="W283" s="41">
        <v>-19.86</v>
      </c>
    </row>
    <row r="284" spans="1:23" s="42" customFormat="1" hidden="1" x14ac:dyDescent="0.25">
      <c r="A284" s="42" t="s">
        <v>3452</v>
      </c>
      <c r="B284" s="42">
        <v>12161017971</v>
      </c>
      <c r="C284" s="42" t="s">
        <v>2651</v>
      </c>
      <c r="D284" s="42" t="s">
        <v>3453</v>
      </c>
      <c r="F284" s="42" t="s">
        <v>74</v>
      </c>
      <c r="H284" s="42" t="s">
        <v>2633</v>
      </c>
      <c r="M284" s="42">
        <v>0</v>
      </c>
      <c r="N284" s="42">
        <v>0</v>
      </c>
      <c r="O284" s="42">
        <v>0</v>
      </c>
      <c r="P284" s="42">
        <v>0</v>
      </c>
      <c r="Q284" s="42">
        <v>0</v>
      </c>
      <c r="R284" s="42">
        <v>0</v>
      </c>
      <c r="S284" s="42">
        <v>0</v>
      </c>
      <c r="T284" s="42">
        <v>0</v>
      </c>
      <c r="U284" s="42">
        <v>0</v>
      </c>
      <c r="V284" s="42">
        <v>0</v>
      </c>
      <c r="W284" s="42">
        <v>0</v>
      </c>
    </row>
    <row r="285" spans="1:23" s="43" customFormat="1" ht="14.4" hidden="1" x14ac:dyDescent="0.25">
      <c r="A285" s="43" t="s">
        <v>3452</v>
      </c>
      <c r="B285" s="43">
        <v>12161017971</v>
      </c>
      <c r="C285" s="43" t="s">
        <v>2651</v>
      </c>
      <c r="D285" s="43" t="s">
        <v>3453</v>
      </c>
      <c r="F285" s="43" t="s">
        <v>75</v>
      </c>
      <c r="H285" s="43" t="s">
        <v>2633</v>
      </c>
      <c r="M285" s="43">
        <v>0</v>
      </c>
      <c r="N285" s="43">
        <v>0</v>
      </c>
      <c r="O285" s="43">
        <v>0</v>
      </c>
      <c r="P285" s="43">
        <v>0</v>
      </c>
      <c r="Q285" s="43">
        <v>0</v>
      </c>
      <c r="R285" s="43">
        <v>0</v>
      </c>
      <c r="S285" s="43">
        <v>0</v>
      </c>
      <c r="T285" s="43">
        <v>-3.68</v>
      </c>
      <c r="U285" s="43">
        <v>0</v>
      </c>
      <c r="V285" s="43">
        <v>0</v>
      </c>
      <c r="W285" s="43">
        <v>-3.68</v>
      </c>
    </row>
    <row r="286" spans="1:23" s="42" customFormat="1" hidden="1" x14ac:dyDescent="0.25">
      <c r="A286" s="42" t="s">
        <v>3452</v>
      </c>
      <c r="B286" s="42">
        <v>12161017971</v>
      </c>
      <c r="C286" s="42" t="s">
        <v>2651</v>
      </c>
      <c r="D286" s="42" t="s">
        <v>3453</v>
      </c>
      <c r="F286" s="42" t="s">
        <v>76</v>
      </c>
      <c r="H286" s="42" t="s">
        <v>2633</v>
      </c>
      <c r="M286" s="42">
        <v>0</v>
      </c>
      <c r="N286" s="42">
        <v>0</v>
      </c>
      <c r="O286" s="42">
        <v>0</v>
      </c>
      <c r="P286" s="42">
        <v>0</v>
      </c>
      <c r="Q286" s="42">
        <v>0</v>
      </c>
      <c r="R286" s="42">
        <v>0</v>
      </c>
      <c r="S286" s="42">
        <v>0</v>
      </c>
      <c r="T286" s="42">
        <v>0</v>
      </c>
      <c r="U286" s="42">
        <v>0</v>
      </c>
      <c r="V286" s="42">
        <v>0</v>
      </c>
      <c r="W286" s="42">
        <v>0</v>
      </c>
    </row>
    <row r="287" spans="1:23" s="41" customFormat="1" hidden="1" x14ac:dyDescent="0.25">
      <c r="A287" s="41" t="s">
        <v>3454</v>
      </c>
      <c r="B287" s="41">
        <v>12161017971</v>
      </c>
      <c r="C287" s="41" t="s">
        <v>2617</v>
      </c>
      <c r="D287" s="41" t="s">
        <v>3455</v>
      </c>
      <c r="E287" s="41" t="s">
        <v>392</v>
      </c>
      <c r="F287" s="41" t="s">
        <v>2700</v>
      </c>
      <c r="G287" s="41">
        <v>1</v>
      </c>
      <c r="H287" s="41" t="s">
        <v>2620</v>
      </c>
      <c r="I287" s="41" t="s">
        <v>2621</v>
      </c>
      <c r="J287" s="41" t="s">
        <v>2981</v>
      </c>
      <c r="K287" s="41" t="s">
        <v>2820</v>
      </c>
      <c r="L287" s="41">
        <v>20782</v>
      </c>
      <c r="M287" s="41">
        <v>20.99</v>
      </c>
      <c r="N287" s="41">
        <v>0</v>
      </c>
      <c r="O287" s="41">
        <v>0</v>
      </c>
      <c r="P287" s="41">
        <v>0</v>
      </c>
      <c r="Q287" s="41">
        <v>0</v>
      </c>
      <c r="R287" s="41">
        <v>0</v>
      </c>
      <c r="S287" s="41">
        <v>-3.57</v>
      </c>
      <c r="T287" s="41">
        <v>-3.68</v>
      </c>
      <c r="U287" s="41">
        <v>0</v>
      </c>
      <c r="V287" s="41">
        <v>0</v>
      </c>
      <c r="W287" s="41">
        <v>13.74</v>
      </c>
    </row>
    <row r="288" spans="1:23" s="41" customFormat="1" hidden="1" x14ac:dyDescent="0.25">
      <c r="A288" s="41" t="s">
        <v>3456</v>
      </c>
      <c r="B288" s="41">
        <v>12161017971</v>
      </c>
      <c r="C288" s="41" t="s">
        <v>2617</v>
      </c>
      <c r="D288" s="41" t="s">
        <v>3457</v>
      </c>
      <c r="E288" s="41" t="s">
        <v>1390</v>
      </c>
      <c r="F288" s="41" t="s">
        <v>2725</v>
      </c>
      <c r="G288" s="41">
        <v>1</v>
      </c>
      <c r="H288" s="41" t="s">
        <v>2620</v>
      </c>
      <c r="I288" s="41" t="s">
        <v>2621</v>
      </c>
      <c r="J288" s="41" t="s">
        <v>3458</v>
      </c>
      <c r="K288" s="41" t="s">
        <v>2683</v>
      </c>
      <c r="L288" s="41" t="s">
        <v>3459</v>
      </c>
      <c r="M288" s="41">
        <v>22.99</v>
      </c>
      <c r="N288" s="41">
        <v>0</v>
      </c>
      <c r="O288" s="41">
        <v>0</v>
      </c>
      <c r="P288" s="41">
        <v>-1.1499999999999999</v>
      </c>
      <c r="Q288" s="41">
        <v>0</v>
      </c>
      <c r="R288" s="41">
        <v>0</v>
      </c>
      <c r="S288" s="41">
        <v>-3.71</v>
      </c>
      <c r="T288" s="41">
        <v>-5.16</v>
      </c>
      <c r="U288" s="41">
        <v>0</v>
      </c>
      <c r="V288" s="41">
        <v>0</v>
      </c>
      <c r="W288" s="41">
        <v>12.97</v>
      </c>
    </row>
    <row r="289" spans="1:23" s="41" customFormat="1" hidden="1" x14ac:dyDescent="0.25">
      <c r="A289" s="41" t="s">
        <v>3460</v>
      </c>
      <c r="B289" s="41">
        <v>12161017971</v>
      </c>
      <c r="C289" s="41" t="s">
        <v>2617</v>
      </c>
      <c r="D289" s="41" t="s">
        <v>3461</v>
      </c>
      <c r="E289" s="41" t="s">
        <v>396</v>
      </c>
      <c r="F289" s="41" t="s">
        <v>2959</v>
      </c>
      <c r="G289" s="41">
        <v>1</v>
      </c>
      <c r="H289" s="41" t="s">
        <v>2620</v>
      </c>
      <c r="I289" s="41" t="s">
        <v>2621</v>
      </c>
      <c r="J289" s="41" t="s">
        <v>3462</v>
      </c>
      <c r="K289" s="41" t="s">
        <v>2758</v>
      </c>
      <c r="L289" s="41" t="s">
        <v>3463</v>
      </c>
      <c r="M289" s="41">
        <v>20.99</v>
      </c>
      <c r="N289" s="41">
        <v>0</v>
      </c>
      <c r="O289" s="41">
        <v>0</v>
      </c>
      <c r="P289" s="41">
        <v>0</v>
      </c>
      <c r="Q289" s="41">
        <v>0</v>
      </c>
      <c r="R289" s="41">
        <v>0</v>
      </c>
      <c r="S289" s="41">
        <v>-3.57</v>
      </c>
      <c r="T289" s="41">
        <v>-3.68</v>
      </c>
      <c r="U289" s="41">
        <v>0</v>
      </c>
      <c r="V289" s="41">
        <v>0</v>
      </c>
      <c r="W289" s="41">
        <v>13.74</v>
      </c>
    </row>
    <row r="290" spans="1:23" s="42" customFormat="1" hidden="1" x14ac:dyDescent="0.25">
      <c r="A290" s="42" t="s">
        <v>3464</v>
      </c>
      <c r="B290" s="42">
        <v>12161017971</v>
      </c>
      <c r="C290" s="42" t="s">
        <v>2651</v>
      </c>
      <c r="D290" s="42" t="s">
        <v>3465</v>
      </c>
      <c r="F290" s="42" t="s">
        <v>74</v>
      </c>
      <c r="H290" s="42" t="s">
        <v>2633</v>
      </c>
      <c r="M290" s="42">
        <v>0</v>
      </c>
      <c r="N290" s="42">
        <v>0</v>
      </c>
      <c r="O290" s="42">
        <v>0</v>
      </c>
      <c r="P290" s="42">
        <v>0</v>
      </c>
      <c r="Q290" s="42">
        <v>0</v>
      </c>
      <c r="R290" s="42">
        <v>0</v>
      </c>
      <c r="S290" s="42">
        <v>0</v>
      </c>
      <c r="T290" s="42">
        <v>0</v>
      </c>
      <c r="U290" s="42">
        <v>0</v>
      </c>
      <c r="V290" s="42">
        <v>0</v>
      </c>
      <c r="W290" s="42">
        <v>0</v>
      </c>
    </row>
    <row r="291" spans="1:23" s="43" customFormat="1" ht="14.4" hidden="1" x14ac:dyDescent="0.25">
      <c r="A291" s="43" t="s">
        <v>3464</v>
      </c>
      <c r="B291" s="43">
        <v>12161017971</v>
      </c>
      <c r="C291" s="43" t="s">
        <v>2651</v>
      </c>
      <c r="D291" s="43" t="s">
        <v>3465</v>
      </c>
      <c r="F291" s="43" t="s">
        <v>75</v>
      </c>
      <c r="H291" s="43" t="s">
        <v>2633</v>
      </c>
      <c r="M291" s="43">
        <v>0</v>
      </c>
      <c r="N291" s="43">
        <v>0</v>
      </c>
      <c r="O291" s="43">
        <v>0</v>
      </c>
      <c r="P291" s="43">
        <v>0</v>
      </c>
      <c r="Q291" s="43">
        <v>0</v>
      </c>
      <c r="R291" s="43">
        <v>0</v>
      </c>
      <c r="S291" s="43">
        <v>0</v>
      </c>
      <c r="T291" s="43">
        <v>-5.16</v>
      </c>
      <c r="U291" s="43">
        <v>0</v>
      </c>
      <c r="V291" s="43">
        <v>0</v>
      </c>
      <c r="W291" s="43">
        <v>-5.16</v>
      </c>
    </row>
    <row r="292" spans="1:23" s="42" customFormat="1" hidden="1" x14ac:dyDescent="0.25">
      <c r="A292" s="42" t="s">
        <v>3464</v>
      </c>
      <c r="B292" s="42">
        <v>12161017971</v>
      </c>
      <c r="C292" s="42" t="s">
        <v>2651</v>
      </c>
      <c r="D292" s="42" t="s">
        <v>3465</v>
      </c>
      <c r="F292" s="42" t="s">
        <v>76</v>
      </c>
      <c r="H292" s="42" t="s">
        <v>2633</v>
      </c>
      <c r="M292" s="42">
        <v>0</v>
      </c>
      <c r="N292" s="42">
        <v>0</v>
      </c>
      <c r="O292" s="42">
        <v>0</v>
      </c>
      <c r="P292" s="42">
        <v>0</v>
      </c>
      <c r="Q292" s="42">
        <v>0</v>
      </c>
      <c r="R292" s="42">
        <v>0</v>
      </c>
      <c r="S292" s="42">
        <v>0</v>
      </c>
      <c r="T292" s="42">
        <v>0</v>
      </c>
      <c r="U292" s="42">
        <v>0</v>
      </c>
      <c r="V292" s="42">
        <v>0</v>
      </c>
      <c r="W292" s="42">
        <v>0</v>
      </c>
    </row>
    <row r="293" spans="1:23" s="42" customFormat="1" hidden="1" x14ac:dyDescent="0.25">
      <c r="A293" s="42" t="s">
        <v>3466</v>
      </c>
      <c r="B293" s="42">
        <v>12161017971</v>
      </c>
      <c r="C293" s="42" t="s">
        <v>2651</v>
      </c>
      <c r="D293" s="42" t="s">
        <v>3467</v>
      </c>
      <c r="F293" s="42" t="s">
        <v>74</v>
      </c>
      <c r="H293" s="42" t="s">
        <v>2633</v>
      </c>
      <c r="M293" s="42">
        <v>0</v>
      </c>
      <c r="N293" s="42">
        <v>0</v>
      </c>
      <c r="O293" s="42">
        <v>0</v>
      </c>
      <c r="P293" s="42">
        <v>0</v>
      </c>
      <c r="Q293" s="42">
        <v>0</v>
      </c>
      <c r="R293" s="42">
        <v>0</v>
      </c>
      <c r="S293" s="42">
        <v>0</v>
      </c>
      <c r="T293" s="42">
        <v>0</v>
      </c>
      <c r="U293" s="42">
        <v>0</v>
      </c>
      <c r="V293" s="42">
        <v>0</v>
      </c>
      <c r="W293" s="42">
        <v>0</v>
      </c>
    </row>
    <row r="294" spans="1:23" s="43" customFormat="1" ht="14.4" hidden="1" x14ac:dyDescent="0.25">
      <c r="A294" s="43" t="s">
        <v>3466</v>
      </c>
      <c r="B294" s="43">
        <v>12161017971</v>
      </c>
      <c r="C294" s="43" t="s">
        <v>2651</v>
      </c>
      <c r="D294" s="43" t="s">
        <v>3467</v>
      </c>
      <c r="F294" s="43" t="s">
        <v>75</v>
      </c>
      <c r="H294" s="43" t="s">
        <v>2633</v>
      </c>
      <c r="M294" s="43">
        <v>0</v>
      </c>
      <c r="N294" s="43">
        <v>0</v>
      </c>
      <c r="O294" s="43">
        <v>0</v>
      </c>
      <c r="P294" s="43">
        <v>0</v>
      </c>
      <c r="Q294" s="43">
        <v>0</v>
      </c>
      <c r="R294" s="43">
        <v>0</v>
      </c>
      <c r="S294" s="43">
        <v>0</v>
      </c>
      <c r="T294" s="43">
        <v>-3.68</v>
      </c>
      <c r="U294" s="43">
        <v>0</v>
      </c>
      <c r="V294" s="43">
        <v>0</v>
      </c>
      <c r="W294" s="43">
        <v>-3.68</v>
      </c>
    </row>
    <row r="295" spans="1:23" s="42" customFormat="1" hidden="1" x14ac:dyDescent="0.25">
      <c r="A295" s="42" t="s">
        <v>3466</v>
      </c>
      <c r="B295" s="42">
        <v>12161017971</v>
      </c>
      <c r="C295" s="42" t="s">
        <v>2651</v>
      </c>
      <c r="D295" s="42" t="s">
        <v>3467</v>
      </c>
      <c r="F295" s="42" t="s">
        <v>76</v>
      </c>
      <c r="H295" s="42" t="s">
        <v>2633</v>
      </c>
      <c r="M295" s="42">
        <v>0</v>
      </c>
      <c r="N295" s="42">
        <v>0</v>
      </c>
      <c r="O295" s="42">
        <v>0</v>
      </c>
      <c r="P295" s="42">
        <v>0</v>
      </c>
      <c r="Q295" s="42">
        <v>0</v>
      </c>
      <c r="R295" s="42">
        <v>0</v>
      </c>
      <c r="S295" s="42">
        <v>0</v>
      </c>
      <c r="T295" s="42">
        <v>0</v>
      </c>
      <c r="U295" s="42">
        <v>0</v>
      </c>
      <c r="V295" s="42">
        <v>0</v>
      </c>
      <c r="W295" s="42">
        <v>0</v>
      </c>
    </row>
    <row r="296" spans="1:23" s="41" customFormat="1" hidden="1" x14ac:dyDescent="0.25">
      <c r="A296" s="41" t="s">
        <v>3468</v>
      </c>
      <c r="B296" s="41">
        <v>12161017971</v>
      </c>
      <c r="C296" s="41" t="s">
        <v>2617</v>
      </c>
      <c r="D296" s="41" t="s">
        <v>3469</v>
      </c>
      <c r="E296" s="41" t="s">
        <v>1372</v>
      </c>
      <c r="F296" s="41" t="s">
        <v>2776</v>
      </c>
      <c r="G296" s="41">
        <v>1</v>
      </c>
      <c r="H296" s="41" t="s">
        <v>2620</v>
      </c>
      <c r="I296" s="41" t="s">
        <v>2621</v>
      </c>
      <c r="J296" s="41" t="s">
        <v>3470</v>
      </c>
      <c r="K296" s="41" t="s">
        <v>2648</v>
      </c>
      <c r="L296" s="41" t="s">
        <v>3471</v>
      </c>
      <c r="M296" s="41">
        <v>22.99</v>
      </c>
      <c r="N296" s="41">
        <v>0</v>
      </c>
      <c r="O296" s="41">
        <v>0</v>
      </c>
      <c r="P296" s="41">
        <v>0</v>
      </c>
      <c r="Q296" s="41">
        <v>0</v>
      </c>
      <c r="R296" s="41">
        <v>0</v>
      </c>
      <c r="S296" s="41">
        <v>-3.91</v>
      </c>
      <c r="T296" s="41">
        <v>-5.16</v>
      </c>
      <c r="U296" s="41">
        <v>0</v>
      </c>
      <c r="V296" s="41">
        <v>0</v>
      </c>
      <c r="W296" s="41">
        <v>13.92</v>
      </c>
    </row>
    <row r="297" spans="1:23" s="41" customFormat="1" hidden="1" x14ac:dyDescent="0.25">
      <c r="A297" s="41" t="s">
        <v>3472</v>
      </c>
      <c r="B297" s="41">
        <v>12161017971</v>
      </c>
      <c r="C297" s="41" t="s">
        <v>2727</v>
      </c>
      <c r="D297" s="41" t="s">
        <v>3473</v>
      </c>
      <c r="E297" s="41" t="s">
        <v>1404</v>
      </c>
      <c r="F297" s="41" t="s">
        <v>3106</v>
      </c>
      <c r="G297" s="41">
        <v>1</v>
      </c>
      <c r="H297" s="41" t="s">
        <v>2620</v>
      </c>
      <c r="I297" s="41" t="s">
        <v>2621</v>
      </c>
      <c r="J297" s="41" t="s">
        <v>3474</v>
      </c>
      <c r="K297" s="41" t="s">
        <v>2719</v>
      </c>
      <c r="L297" s="41" t="s">
        <v>3475</v>
      </c>
      <c r="M297" s="41">
        <v>-25.99</v>
      </c>
      <c r="N297" s="41">
        <v>0</v>
      </c>
      <c r="O297" s="41">
        <v>0</v>
      </c>
      <c r="P297" s="41">
        <v>0</v>
      </c>
      <c r="Q297" s="41">
        <v>0</v>
      </c>
      <c r="R297" s="41">
        <v>0</v>
      </c>
      <c r="S297" s="41">
        <v>3.54</v>
      </c>
      <c r="T297" s="41">
        <v>0</v>
      </c>
      <c r="U297" s="41">
        <v>0</v>
      </c>
      <c r="V297" s="41">
        <v>0</v>
      </c>
      <c r="W297" s="41">
        <v>-22.45</v>
      </c>
    </row>
    <row r="298" spans="1:23" s="41" customFormat="1" hidden="1" x14ac:dyDescent="0.25">
      <c r="A298" s="41" t="s">
        <v>3476</v>
      </c>
      <c r="B298" s="41">
        <v>12161017971</v>
      </c>
      <c r="C298" s="41" t="s">
        <v>2727</v>
      </c>
      <c r="D298" s="41" t="s">
        <v>3465</v>
      </c>
      <c r="E298" s="41" t="s">
        <v>1420</v>
      </c>
      <c r="F298" s="41" t="s">
        <v>2636</v>
      </c>
      <c r="G298" s="41">
        <v>1</v>
      </c>
      <c r="H298" s="41" t="s">
        <v>2620</v>
      </c>
      <c r="I298" s="41" t="s">
        <v>2621</v>
      </c>
      <c r="J298" s="41" t="s">
        <v>3477</v>
      </c>
      <c r="K298" s="41" t="s">
        <v>2683</v>
      </c>
      <c r="L298" s="41" t="s">
        <v>3478</v>
      </c>
      <c r="M298" s="41">
        <v>-25.99</v>
      </c>
      <c r="N298" s="41">
        <v>0</v>
      </c>
      <c r="O298" s="41">
        <v>0</v>
      </c>
      <c r="P298" s="41">
        <v>0</v>
      </c>
      <c r="Q298" s="41">
        <v>0</v>
      </c>
      <c r="R298" s="41">
        <v>0</v>
      </c>
      <c r="S298" s="41">
        <v>3.54</v>
      </c>
      <c r="T298" s="41">
        <v>0</v>
      </c>
      <c r="U298" s="41">
        <v>0</v>
      </c>
      <c r="V298" s="41">
        <v>0</v>
      </c>
      <c r="W298" s="41">
        <v>-22.45</v>
      </c>
    </row>
    <row r="299" spans="1:23" s="42" customFormat="1" hidden="1" x14ac:dyDescent="0.25">
      <c r="A299" s="42" t="s">
        <v>3479</v>
      </c>
      <c r="B299" s="42">
        <v>12161017971</v>
      </c>
      <c r="C299" s="42" t="s">
        <v>2651</v>
      </c>
      <c r="D299" s="42" t="s">
        <v>3480</v>
      </c>
      <c r="F299" s="42" t="s">
        <v>74</v>
      </c>
      <c r="H299" s="42" t="s">
        <v>2633</v>
      </c>
      <c r="M299" s="42">
        <v>0</v>
      </c>
      <c r="N299" s="42">
        <v>0</v>
      </c>
      <c r="O299" s="42">
        <v>0</v>
      </c>
      <c r="P299" s="42">
        <v>0</v>
      </c>
      <c r="Q299" s="42">
        <v>0</v>
      </c>
      <c r="R299" s="42">
        <v>0</v>
      </c>
      <c r="S299" s="42">
        <v>0</v>
      </c>
      <c r="T299" s="42">
        <v>0</v>
      </c>
      <c r="U299" s="42">
        <v>0</v>
      </c>
      <c r="V299" s="42">
        <v>0</v>
      </c>
      <c r="W299" s="42">
        <v>0</v>
      </c>
    </row>
    <row r="300" spans="1:23" s="43" customFormat="1" ht="14.4" hidden="1" x14ac:dyDescent="0.25">
      <c r="A300" s="43" t="s">
        <v>3479</v>
      </c>
      <c r="B300" s="43">
        <v>12161017971</v>
      </c>
      <c r="C300" s="43" t="s">
        <v>2651</v>
      </c>
      <c r="D300" s="43" t="s">
        <v>3480</v>
      </c>
      <c r="F300" s="43" t="s">
        <v>75</v>
      </c>
      <c r="H300" s="43" t="s">
        <v>2633</v>
      </c>
      <c r="M300" s="43">
        <v>0</v>
      </c>
      <c r="N300" s="43">
        <v>0</v>
      </c>
      <c r="O300" s="43">
        <v>0</v>
      </c>
      <c r="P300" s="43">
        <v>0</v>
      </c>
      <c r="Q300" s="43">
        <v>0</v>
      </c>
      <c r="R300" s="43">
        <v>0</v>
      </c>
      <c r="S300" s="43">
        <v>0</v>
      </c>
      <c r="T300" s="43">
        <v>-3.68</v>
      </c>
      <c r="U300" s="43">
        <v>0</v>
      </c>
      <c r="V300" s="43">
        <v>0</v>
      </c>
      <c r="W300" s="43">
        <v>-3.68</v>
      </c>
    </row>
    <row r="301" spans="1:23" s="42" customFormat="1" hidden="1" x14ac:dyDescent="0.25">
      <c r="A301" s="42" t="s">
        <v>3479</v>
      </c>
      <c r="B301" s="42">
        <v>12161017971</v>
      </c>
      <c r="C301" s="42" t="s">
        <v>2651</v>
      </c>
      <c r="D301" s="42" t="s">
        <v>3480</v>
      </c>
      <c r="F301" s="42" t="s">
        <v>76</v>
      </c>
      <c r="H301" s="42" t="s">
        <v>2633</v>
      </c>
      <c r="M301" s="42">
        <v>0</v>
      </c>
      <c r="N301" s="42">
        <v>0</v>
      </c>
      <c r="O301" s="42">
        <v>0</v>
      </c>
      <c r="P301" s="42">
        <v>0</v>
      </c>
      <c r="Q301" s="42">
        <v>0</v>
      </c>
      <c r="R301" s="42">
        <v>0</v>
      </c>
      <c r="S301" s="42">
        <v>0</v>
      </c>
      <c r="T301" s="42">
        <v>0</v>
      </c>
      <c r="U301" s="42">
        <v>0</v>
      </c>
      <c r="V301" s="42">
        <v>0</v>
      </c>
      <c r="W301" s="42">
        <v>0</v>
      </c>
    </row>
    <row r="302" spans="1:23" s="41" customFormat="1" hidden="1" x14ac:dyDescent="0.25">
      <c r="A302" s="41" t="s">
        <v>3481</v>
      </c>
      <c r="B302" s="41">
        <v>12161017971</v>
      </c>
      <c r="C302" s="41" t="s">
        <v>2617</v>
      </c>
      <c r="D302" s="41" t="s">
        <v>3482</v>
      </c>
      <c r="E302" s="41" t="s">
        <v>790</v>
      </c>
      <c r="F302" s="41" t="s">
        <v>3483</v>
      </c>
      <c r="G302" s="41">
        <v>1</v>
      </c>
      <c r="H302" s="41" t="s">
        <v>2620</v>
      </c>
      <c r="I302" s="41" t="s">
        <v>2621</v>
      </c>
      <c r="J302" s="41" t="s">
        <v>3484</v>
      </c>
      <c r="K302" s="41" t="s">
        <v>3485</v>
      </c>
      <c r="L302" s="41">
        <v>33629</v>
      </c>
      <c r="M302" s="41">
        <v>9.99</v>
      </c>
      <c r="N302" s="41">
        <v>0</v>
      </c>
      <c r="O302" s="41">
        <v>0</v>
      </c>
      <c r="P302" s="41">
        <v>0</v>
      </c>
      <c r="Q302" s="41">
        <v>0</v>
      </c>
      <c r="R302" s="41">
        <v>0</v>
      </c>
      <c r="S302" s="41">
        <v>-1.7</v>
      </c>
      <c r="T302" s="41">
        <v>-3.59</v>
      </c>
      <c r="U302" s="41">
        <v>0</v>
      </c>
      <c r="V302" s="41">
        <v>0</v>
      </c>
      <c r="W302" s="41">
        <v>4.7</v>
      </c>
    </row>
    <row r="303" spans="1:23" s="41" customFormat="1" hidden="1" x14ac:dyDescent="0.25">
      <c r="A303" s="41" t="s">
        <v>3486</v>
      </c>
      <c r="B303" s="41">
        <v>12161017971</v>
      </c>
      <c r="C303" s="41" t="s">
        <v>2727</v>
      </c>
      <c r="D303" s="41" t="s">
        <v>3487</v>
      </c>
      <c r="E303" s="41" t="s">
        <v>396</v>
      </c>
      <c r="F303" s="41" t="s">
        <v>2959</v>
      </c>
      <c r="G303" s="41">
        <v>1</v>
      </c>
      <c r="H303" s="41" t="s">
        <v>2620</v>
      </c>
      <c r="I303" s="41" t="s">
        <v>2621</v>
      </c>
      <c r="J303" s="41" t="s">
        <v>3488</v>
      </c>
      <c r="K303" s="41" t="s">
        <v>2830</v>
      </c>
      <c r="L303" s="41" t="s">
        <v>3489</v>
      </c>
      <c r="M303" s="41">
        <v>-20.99</v>
      </c>
      <c r="N303" s="41">
        <v>0</v>
      </c>
      <c r="O303" s="41">
        <v>0</v>
      </c>
      <c r="P303" s="41">
        <v>0</v>
      </c>
      <c r="Q303" s="41">
        <v>0</v>
      </c>
      <c r="R303" s="41">
        <v>0</v>
      </c>
      <c r="S303" s="41">
        <v>2.86</v>
      </c>
      <c r="T303" s="41">
        <v>0</v>
      </c>
      <c r="U303" s="41">
        <v>0</v>
      </c>
      <c r="V303" s="41">
        <v>0</v>
      </c>
      <c r="W303" s="41">
        <v>-18.13</v>
      </c>
    </row>
    <row r="304" spans="1:23" s="41" customFormat="1" hidden="1" x14ac:dyDescent="0.25">
      <c r="A304" s="41" t="s">
        <v>3490</v>
      </c>
      <c r="B304" s="41">
        <v>12161017971</v>
      </c>
      <c r="C304" s="41" t="s">
        <v>2727</v>
      </c>
      <c r="D304" s="41" t="s">
        <v>3491</v>
      </c>
      <c r="E304" s="41" t="s">
        <v>2174</v>
      </c>
      <c r="F304" s="41" t="s">
        <v>2660</v>
      </c>
      <c r="G304" s="41">
        <v>1</v>
      </c>
      <c r="H304" s="41" t="s">
        <v>2620</v>
      </c>
      <c r="I304" s="41" t="s">
        <v>2621</v>
      </c>
      <c r="J304" s="41" t="s">
        <v>3492</v>
      </c>
      <c r="K304" s="41" t="s">
        <v>2786</v>
      </c>
      <c r="L304" s="41" t="s">
        <v>3493</v>
      </c>
      <c r="M304" s="41">
        <v>-22.99</v>
      </c>
      <c r="N304" s="41">
        <v>0</v>
      </c>
      <c r="O304" s="41">
        <v>0</v>
      </c>
      <c r="P304" s="41">
        <v>0</v>
      </c>
      <c r="Q304" s="41">
        <v>0</v>
      </c>
      <c r="R304" s="41">
        <v>0</v>
      </c>
      <c r="S304" s="41">
        <v>3.13</v>
      </c>
      <c r="T304" s="41">
        <v>0</v>
      </c>
      <c r="U304" s="41">
        <v>0</v>
      </c>
      <c r="V304" s="41">
        <v>0</v>
      </c>
      <c r="W304" s="41">
        <v>-19.86</v>
      </c>
    </row>
    <row r="305" spans="1:23" s="42" customFormat="1" hidden="1" x14ac:dyDescent="0.25">
      <c r="A305" s="42" t="s">
        <v>3494</v>
      </c>
      <c r="B305" s="42">
        <v>12161017971</v>
      </c>
      <c r="C305" s="42" t="s">
        <v>2651</v>
      </c>
      <c r="D305" s="42" t="s">
        <v>3495</v>
      </c>
      <c r="F305" s="42" t="s">
        <v>74</v>
      </c>
      <c r="H305" s="42" t="s">
        <v>2633</v>
      </c>
      <c r="M305" s="42">
        <v>0</v>
      </c>
      <c r="N305" s="42">
        <v>0</v>
      </c>
      <c r="O305" s="42">
        <v>0</v>
      </c>
      <c r="P305" s="42">
        <v>0</v>
      </c>
      <c r="Q305" s="42">
        <v>0</v>
      </c>
      <c r="R305" s="42">
        <v>0</v>
      </c>
      <c r="S305" s="42">
        <v>0</v>
      </c>
      <c r="T305" s="42">
        <v>0</v>
      </c>
      <c r="U305" s="42">
        <v>0</v>
      </c>
      <c r="V305" s="42">
        <v>0</v>
      </c>
      <c r="W305" s="42">
        <v>0</v>
      </c>
    </row>
    <row r="306" spans="1:23" s="43" customFormat="1" ht="14.4" hidden="1" x14ac:dyDescent="0.25">
      <c r="A306" s="43" t="s">
        <v>3494</v>
      </c>
      <c r="B306" s="43">
        <v>12161017971</v>
      </c>
      <c r="C306" s="43" t="s">
        <v>2651</v>
      </c>
      <c r="D306" s="43" t="s">
        <v>3495</v>
      </c>
      <c r="F306" s="43" t="s">
        <v>75</v>
      </c>
      <c r="H306" s="43" t="s">
        <v>2633</v>
      </c>
      <c r="M306" s="43">
        <v>0</v>
      </c>
      <c r="N306" s="43">
        <v>0</v>
      </c>
      <c r="O306" s="43">
        <v>0</v>
      </c>
      <c r="P306" s="43">
        <v>0</v>
      </c>
      <c r="Q306" s="43">
        <v>0</v>
      </c>
      <c r="R306" s="43">
        <v>0</v>
      </c>
      <c r="S306" s="43">
        <v>0</v>
      </c>
      <c r="T306" s="43">
        <v>-5.16</v>
      </c>
      <c r="U306" s="43">
        <v>0</v>
      </c>
      <c r="V306" s="43">
        <v>0</v>
      </c>
      <c r="W306" s="43">
        <v>-5.16</v>
      </c>
    </row>
    <row r="307" spans="1:23" s="42" customFormat="1" hidden="1" x14ac:dyDescent="0.25">
      <c r="A307" s="42" t="s">
        <v>3494</v>
      </c>
      <c r="B307" s="42">
        <v>12161017971</v>
      </c>
      <c r="C307" s="42" t="s">
        <v>2651</v>
      </c>
      <c r="D307" s="42" t="s">
        <v>3495</v>
      </c>
      <c r="F307" s="42" t="s">
        <v>76</v>
      </c>
      <c r="H307" s="42" t="s">
        <v>2633</v>
      </c>
      <c r="M307" s="42">
        <v>0</v>
      </c>
      <c r="N307" s="42">
        <v>0</v>
      </c>
      <c r="O307" s="42">
        <v>0</v>
      </c>
      <c r="P307" s="42">
        <v>0</v>
      </c>
      <c r="Q307" s="42">
        <v>0</v>
      </c>
      <c r="R307" s="42">
        <v>0</v>
      </c>
      <c r="S307" s="42">
        <v>0</v>
      </c>
      <c r="T307" s="42">
        <v>0</v>
      </c>
      <c r="U307" s="42">
        <v>0</v>
      </c>
      <c r="V307" s="42">
        <v>0</v>
      </c>
      <c r="W307" s="42">
        <v>0</v>
      </c>
    </row>
    <row r="308" spans="1:23" s="41" customFormat="1" hidden="1" x14ac:dyDescent="0.25">
      <c r="A308" s="41" t="s">
        <v>3496</v>
      </c>
      <c r="B308" s="41">
        <v>12161017971</v>
      </c>
      <c r="C308" s="41" t="s">
        <v>2617</v>
      </c>
      <c r="D308" s="41" t="s">
        <v>3497</v>
      </c>
      <c r="E308" s="41" t="s">
        <v>568</v>
      </c>
      <c r="F308" s="41" t="s">
        <v>3019</v>
      </c>
      <c r="G308" s="41">
        <v>1</v>
      </c>
      <c r="H308" s="41" t="s">
        <v>2620</v>
      </c>
      <c r="I308" s="41" t="s">
        <v>2621</v>
      </c>
      <c r="J308" s="41" t="s">
        <v>3498</v>
      </c>
      <c r="K308" s="41" t="s">
        <v>2702</v>
      </c>
      <c r="L308" s="41" t="s">
        <v>3499</v>
      </c>
      <c r="M308" s="41">
        <v>9.99</v>
      </c>
      <c r="N308" s="41">
        <v>0</v>
      </c>
      <c r="O308" s="41">
        <v>0</v>
      </c>
      <c r="P308" s="41">
        <v>0</v>
      </c>
      <c r="Q308" s="41">
        <v>0</v>
      </c>
      <c r="R308" s="41">
        <v>0</v>
      </c>
      <c r="S308" s="41">
        <v>-1.7</v>
      </c>
      <c r="T308" s="41">
        <v>-3.68</v>
      </c>
      <c r="U308" s="41">
        <v>0</v>
      </c>
      <c r="V308" s="41">
        <v>0</v>
      </c>
      <c r="W308" s="41">
        <v>4.6100000000000003</v>
      </c>
    </row>
    <row r="309" spans="1:23" s="41" customFormat="1" hidden="1" x14ac:dyDescent="0.25">
      <c r="A309" s="41" t="s">
        <v>3500</v>
      </c>
      <c r="B309" s="41">
        <v>12161017971</v>
      </c>
      <c r="C309" s="41" t="s">
        <v>2617</v>
      </c>
      <c r="D309" s="41" t="s">
        <v>3501</v>
      </c>
      <c r="E309" s="41" t="s">
        <v>2124</v>
      </c>
      <c r="F309" s="41" t="s">
        <v>3502</v>
      </c>
      <c r="G309" s="41">
        <v>1</v>
      </c>
      <c r="H309" s="41" t="s">
        <v>2620</v>
      </c>
      <c r="I309" s="41" t="s">
        <v>2621</v>
      </c>
      <c r="J309" s="41" t="s">
        <v>3503</v>
      </c>
      <c r="K309" s="41" t="s">
        <v>2702</v>
      </c>
      <c r="L309" s="41" t="s">
        <v>3504</v>
      </c>
      <c r="M309" s="41">
        <v>11.79</v>
      </c>
      <c r="N309" s="41">
        <v>0</v>
      </c>
      <c r="O309" s="41">
        <v>0</v>
      </c>
      <c r="P309" s="41">
        <v>0</v>
      </c>
      <c r="Q309" s="41">
        <v>0</v>
      </c>
      <c r="R309" s="41">
        <v>0</v>
      </c>
      <c r="S309" s="41">
        <v>-2</v>
      </c>
      <c r="T309" s="41">
        <v>-3.59</v>
      </c>
      <c r="U309" s="41">
        <v>0</v>
      </c>
      <c r="V309" s="41">
        <v>0</v>
      </c>
      <c r="W309" s="41">
        <v>6.2</v>
      </c>
    </row>
    <row r="310" spans="1:23" s="41" customFormat="1" hidden="1" x14ac:dyDescent="0.25">
      <c r="A310" s="41" t="s">
        <v>3505</v>
      </c>
      <c r="B310" s="41">
        <v>12161017971</v>
      </c>
      <c r="C310" s="41" t="s">
        <v>2617</v>
      </c>
      <c r="D310" s="41" t="s">
        <v>3506</v>
      </c>
      <c r="E310" s="41" t="s">
        <v>1334</v>
      </c>
      <c r="F310" s="41" t="s">
        <v>3507</v>
      </c>
      <c r="G310" s="41">
        <v>1</v>
      </c>
      <c r="H310" s="41" t="s">
        <v>2620</v>
      </c>
      <c r="I310" s="41" t="s">
        <v>2621</v>
      </c>
      <c r="J310" s="41" t="s">
        <v>2667</v>
      </c>
      <c r="K310" s="41" t="s">
        <v>2648</v>
      </c>
      <c r="L310" s="41">
        <v>75220</v>
      </c>
      <c r="M310" s="41">
        <v>17.09</v>
      </c>
      <c r="N310" s="41">
        <v>0</v>
      </c>
      <c r="O310" s="41">
        <v>0</v>
      </c>
      <c r="P310" s="41">
        <v>-0.85</v>
      </c>
      <c r="Q310" s="41">
        <v>0</v>
      </c>
      <c r="R310" s="41">
        <v>0</v>
      </c>
      <c r="S310" s="41">
        <v>-2.76</v>
      </c>
      <c r="T310" s="41">
        <v>-2.81</v>
      </c>
      <c r="U310" s="41">
        <v>0</v>
      </c>
      <c r="V310" s="41">
        <v>0</v>
      </c>
      <c r="W310" s="41">
        <v>10.67</v>
      </c>
    </row>
    <row r="311" spans="1:23" s="41" customFormat="1" hidden="1" x14ac:dyDescent="0.25">
      <c r="A311" s="41" t="s">
        <v>3508</v>
      </c>
      <c r="B311" s="41">
        <v>12161017971</v>
      </c>
      <c r="C311" s="41" t="s">
        <v>2617</v>
      </c>
      <c r="D311" s="41" t="s">
        <v>3509</v>
      </c>
      <c r="E311" s="41" t="s">
        <v>2462</v>
      </c>
      <c r="F311" s="41" t="s">
        <v>3198</v>
      </c>
      <c r="G311" s="41">
        <v>1</v>
      </c>
      <c r="H311" s="41" t="s">
        <v>2620</v>
      </c>
      <c r="I311" s="41" t="s">
        <v>2621</v>
      </c>
      <c r="J311" s="41" t="s">
        <v>3510</v>
      </c>
      <c r="K311" s="41" t="s">
        <v>2629</v>
      </c>
      <c r="L311" s="41" t="s">
        <v>3511</v>
      </c>
      <c r="M311" s="41">
        <v>9.99</v>
      </c>
      <c r="N311" s="41">
        <v>0</v>
      </c>
      <c r="O311" s="41">
        <v>0</v>
      </c>
      <c r="P311" s="41">
        <v>0</v>
      </c>
      <c r="Q311" s="41">
        <v>0.4</v>
      </c>
      <c r="R311" s="41">
        <v>-0.4</v>
      </c>
      <c r="S311" s="41">
        <v>-1.7</v>
      </c>
      <c r="T311" s="41">
        <v>-3.59</v>
      </c>
      <c r="U311" s="41">
        <v>0</v>
      </c>
      <c r="V311" s="41">
        <v>0</v>
      </c>
      <c r="W311" s="41">
        <v>4.7</v>
      </c>
    </row>
    <row r="312" spans="1:23" s="41" customFormat="1" hidden="1" x14ac:dyDescent="0.25">
      <c r="A312" s="41" t="s">
        <v>3512</v>
      </c>
      <c r="B312" s="41">
        <v>12161017971</v>
      </c>
      <c r="C312" s="41" t="s">
        <v>2617</v>
      </c>
      <c r="D312" s="41" t="s">
        <v>3513</v>
      </c>
      <c r="E312" s="41" t="s">
        <v>410</v>
      </c>
      <c r="F312" s="41" t="s">
        <v>3514</v>
      </c>
      <c r="G312" s="41">
        <v>1</v>
      </c>
      <c r="H312" s="41" t="s">
        <v>2620</v>
      </c>
      <c r="I312" s="41" t="s">
        <v>2621</v>
      </c>
      <c r="J312" s="41" t="s">
        <v>3515</v>
      </c>
      <c r="K312" s="41" t="s">
        <v>2629</v>
      </c>
      <c r="L312" s="41">
        <v>11758</v>
      </c>
      <c r="M312" s="41">
        <v>20.99</v>
      </c>
      <c r="N312" s="41">
        <v>0</v>
      </c>
      <c r="O312" s="41">
        <v>0</v>
      </c>
      <c r="P312" s="41">
        <v>-1.05</v>
      </c>
      <c r="Q312" s="41">
        <v>0.92</v>
      </c>
      <c r="R312" s="41">
        <v>-0.92</v>
      </c>
      <c r="S312" s="41">
        <v>-3.39</v>
      </c>
      <c r="T312" s="41">
        <v>-3.68</v>
      </c>
      <c r="U312" s="41">
        <v>0</v>
      </c>
      <c r="V312" s="41">
        <v>0</v>
      </c>
      <c r="W312" s="41">
        <v>12.87</v>
      </c>
    </row>
    <row r="313" spans="1:23" s="41" customFormat="1" hidden="1" x14ac:dyDescent="0.25">
      <c r="A313" s="41" t="s">
        <v>3516</v>
      </c>
      <c r="B313" s="41">
        <v>12161017971</v>
      </c>
      <c r="C313" s="41" t="s">
        <v>2617</v>
      </c>
      <c r="D313" s="41" t="s">
        <v>3517</v>
      </c>
      <c r="E313" s="41" t="s">
        <v>580</v>
      </c>
      <c r="F313" s="41" t="s">
        <v>2706</v>
      </c>
      <c r="G313" s="41">
        <v>1</v>
      </c>
      <c r="H313" s="41" t="s">
        <v>2620</v>
      </c>
      <c r="I313" s="41" t="s">
        <v>2621</v>
      </c>
      <c r="J313" s="41" t="s">
        <v>3518</v>
      </c>
      <c r="K313" s="41" t="s">
        <v>3519</v>
      </c>
      <c r="L313" s="41" t="s">
        <v>3520</v>
      </c>
      <c r="M313" s="41">
        <v>9.99</v>
      </c>
      <c r="N313" s="41">
        <v>0</v>
      </c>
      <c r="O313" s="41">
        <v>0</v>
      </c>
      <c r="P313" s="41">
        <v>0</v>
      </c>
      <c r="Q313" s="41">
        <v>0</v>
      </c>
      <c r="R313" s="41">
        <v>0</v>
      </c>
      <c r="S313" s="41">
        <v>-1.7</v>
      </c>
      <c r="T313" s="41">
        <v>-3.68</v>
      </c>
      <c r="U313" s="41">
        <v>0</v>
      </c>
      <c r="V313" s="41">
        <v>0</v>
      </c>
      <c r="W313" s="41">
        <v>4.6100000000000003</v>
      </c>
    </row>
    <row r="314" spans="1:23" s="41" customFormat="1" hidden="1" x14ac:dyDescent="0.25">
      <c r="A314" s="41" t="s">
        <v>3521</v>
      </c>
      <c r="B314" s="41">
        <v>12161017971</v>
      </c>
      <c r="C314" s="41" t="s">
        <v>2617</v>
      </c>
      <c r="D314" s="41" t="s">
        <v>3522</v>
      </c>
      <c r="E314" s="41" t="s">
        <v>2452</v>
      </c>
      <c r="F314" s="41" t="s">
        <v>3119</v>
      </c>
      <c r="G314" s="41">
        <v>1</v>
      </c>
      <c r="H314" s="41" t="s">
        <v>2620</v>
      </c>
      <c r="I314" s="41" t="s">
        <v>2621</v>
      </c>
      <c r="J314" s="41" t="s">
        <v>3523</v>
      </c>
      <c r="K314" s="41" t="s">
        <v>2702</v>
      </c>
      <c r="L314" s="41" t="s">
        <v>3524</v>
      </c>
      <c r="M314" s="41">
        <v>9.99</v>
      </c>
      <c r="N314" s="41">
        <v>0</v>
      </c>
      <c r="O314" s="41">
        <v>0</v>
      </c>
      <c r="P314" s="41">
        <v>0</v>
      </c>
      <c r="Q314" s="41">
        <v>0</v>
      </c>
      <c r="R314" s="41">
        <v>0</v>
      </c>
      <c r="S314" s="41">
        <v>-1.7</v>
      </c>
      <c r="T314" s="41">
        <v>-3.59</v>
      </c>
      <c r="U314" s="41">
        <v>0</v>
      </c>
      <c r="V314" s="41">
        <v>0</v>
      </c>
      <c r="W314" s="41">
        <v>4.7</v>
      </c>
    </row>
    <row r="315" spans="1:23" s="41" customFormat="1" hidden="1" x14ac:dyDescent="0.25">
      <c r="A315" s="41" t="s">
        <v>3525</v>
      </c>
      <c r="B315" s="41">
        <v>12161017971</v>
      </c>
      <c r="C315" s="41" t="s">
        <v>2617</v>
      </c>
      <c r="D315" s="41" t="s">
        <v>3526</v>
      </c>
      <c r="E315" s="41" t="s">
        <v>1378</v>
      </c>
      <c r="F315" s="41" t="s">
        <v>3191</v>
      </c>
      <c r="G315" s="41">
        <v>1</v>
      </c>
      <c r="H315" s="41" t="s">
        <v>2620</v>
      </c>
      <c r="I315" s="41" t="s">
        <v>2621</v>
      </c>
      <c r="J315" s="41" t="s">
        <v>3527</v>
      </c>
      <c r="K315" s="41" t="s">
        <v>2678</v>
      </c>
      <c r="L315" s="41" t="s">
        <v>3528</v>
      </c>
      <c r="M315" s="41">
        <v>22.99</v>
      </c>
      <c r="N315" s="41">
        <v>0</v>
      </c>
      <c r="O315" s="41">
        <v>0</v>
      </c>
      <c r="P315" s="41">
        <v>-1.1499999999999999</v>
      </c>
      <c r="Q315" s="41">
        <v>1.58</v>
      </c>
      <c r="R315" s="41">
        <v>-1.58</v>
      </c>
      <c r="S315" s="41">
        <v>-3.71</v>
      </c>
      <c r="T315" s="41">
        <v>-5.16</v>
      </c>
      <c r="U315" s="41">
        <v>0</v>
      </c>
      <c r="V315" s="41">
        <v>0</v>
      </c>
      <c r="W315" s="41">
        <v>12.97</v>
      </c>
    </row>
    <row r="316" spans="1:23" s="41" customFormat="1" hidden="1" x14ac:dyDescent="0.25">
      <c r="A316" s="41" t="s">
        <v>3529</v>
      </c>
      <c r="B316" s="41">
        <v>12161017971</v>
      </c>
      <c r="C316" s="41" t="s">
        <v>2617</v>
      </c>
      <c r="D316" s="41" t="s">
        <v>3530</v>
      </c>
      <c r="E316" s="41" t="s">
        <v>750</v>
      </c>
      <c r="F316" s="41" t="s">
        <v>3531</v>
      </c>
      <c r="G316" s="41">
        <v>1</v>
      </c>
      <c r="H316" s="41" t="s">
        <v>2620</v>
      </c>
      <c r="I316" s="41" t="s">
        <v>2621</v>
      </c>
      <c r="J316" s="41" t="s">
        <v>3532</v>
      </c>
      <c r="K316" s="41" t="s">
        <v>2702</v>
      </c>
      <c r="L316" s="41" t="s">
        <v>3533</v>
      </c>
      <c r="M316" s="41">
        <v>9.99</v>
      </c>
      <c r="N316" s="41">
        <v>0</v>
      </c>
      <c r="O316" s="41">
        <v>0</v>
      </c>
      <c r="P316" s="41">
        <v>0</v>
      </c>
      <c r="Q316" s="41">
        <v>0</v>
      </c>
      <c r="R316" s="41">
        <v>0</v>
      </c>
      <c r="S316" s="41">
        <v>-1.7</v>
      </c>
      <c r="T316" s="41">
        <v>-3.59</v>
      </c>
      <c r="U316" s="41">
        <v>0</v>
      </c>
      <c r="V316" s="41">
        <v>0</v>
      </c>
      <c r="W316" s="41">
        <v>4.7</v>
      </c>
    </row>
    <row r="317" spans="1:23" s="42" customFormat="1" hidden="1" x14ac:dyDescent="0.25">
      <c r="A317" s="42" t="s">
        <v>3534</v>
      </c>
      <c r="B317" s="42">
        <v>12161017971</v>
      </c>
      <c r="C317" s="42" t="s">
        <v>2651</v>
      </c>
      <c r="D317" s="42" t="s">
        <v>3064</v>
      </c>
      <c r="F317" s="42" t="s">
        <v>74</v>
      </c>
      <c r="H317" s="42" t="s">
        <v>2633</v>
      </c>
      <c r="M317" s="42">
        <v>0</v>
      </c>
      <c r="N317" s="42">
        <v>0</v>
      </c>
      <c r="O317" s="42">
        <v>0</v>
      </c>
      <c r="P317" s="42">
        <v>0</v>
      </c>
      <c r="Q317" s="42">
        <v>0</v>
      </c>
      <c r="R317" s="42">
        <v>0</v>
      </c>
      <c r="S317" s="42">
        <v>0</v>
      </c>
      <c r="T317" s="42">
        <v>0</v>
      </c>
      <c r="U317" s="42">
        <v>0</v>
      </c>
      <c r="V317" s="42">
        <v>0</v>
      </c>
      <c r="W317" s="42">
        <v>0</v>
      </c>
    </row>
    <row r="318" spans="1:23" s="43" customFormat="1" ht="14.4" hidden="1" x14ac:dyDescent="0.25">
      <c r="A318" s="43" t="s">
        <v>3534</v>
      </c>
      <c r="B318" s="43">
        <v>12161017971</v>
      </c>
      <c r="C318" s="43" t="s">
        <v>2651</v>
      </c>
      <c r="D318" s="43" t="s">
        <v>3064</v>
      </c>
      <c r="F318" s="43" t="s">
        <v>75</v>
      </c>
      <c r="H318" s="43" t="s">
        <v>2633</v>
      </c>
      <c r="M318" s="43">
        <v>0</v>
      </c>
      <c r="N318" s="43">
        <v>0</v>
      </c>
      <c r="O318" s="43">
        <v>0</v>
      </c>
      <c r="P318" s="43">
        <v>0</v>
      </c>
      <c r="Q318" s="43">
        <v>0</v>
      </c>
      <c r="R318" s="43">
        <v>0</v>
      </c>
      <c r="S318" s="43">
        <v>0</v>
      </c>
      <c r="T318" s="43">
        <v>-5.16</v>
      </c>
      <c r="U318" s="43">
        <v>0</v>
      </c>
      <c r="V318" s="43">
        <v>0</v>
      </c>
      <c r="W318" s="43">
        <v>-5.16</v>
      </c>
    </row>
    <row r="319" spans="1:23" s="42" customFormat="1" hidden="1" x14ac:dyDescent="0.25">
      <c r="A319" s="42" t="s">
        <v>3534</v>
      </c>
      <c r="B319" s="42">
        <v>12161017971</v>
      </c>
      <c r="C319" s="42" t="s">
        <v>2651</v>
      </c>
      <c r="D319" s="42" t="s">
        <v>3064</v>
      </c>
      <c r="F319" s="42" t="s">
        <v>76</v>
      </c>
      <c r="H319" s="42" t="s">
        <v>2633</v>
      </c>
      <c r="M319" s="42">
        <v>0</v>
      </c>
      <c r="N319" s="42">
        <v>0</v>
      </c>
      <c r="O319" s="42">
        <v>0</v>
      </c>
      <c r="P319" s="42">
        <v>0</v>
      </c>
      <c r="Q319" s="42">
        <v>0</v>
      </c>
      <c r="R319" s="42">
        <v>0</v>
      </c>
      <c r="S319" s="42">
        <v>0</v>
      </c>
      <c r="T319" s="42">
        <v>0</v>
      </c>
      <c r="U319" s="42">
        <v>0</v>
      </c>
      <c r="V319" s="42">
        <v>0</v>
      </c>
      <c r="W319" s="42">
        <v>0</v>
      </c>
    </row>
    <row r="320" spans="1:23" s="42" customFormat="1" hidden="1" x14ac:dyDescent="0.25">
      <c r="A320" s="42" t="s">
        <v>3535</v>
      </c>
      <c r="B320" s="42">
        <v>12161017971</v>
      </c>
      <c r="C320" s="42" t="s">
        <v>2651</v>
      </c>
      <c r="D320" s="42" t="s">
        <v>3536</v>
      </c>
      <c r="F320" s="42" t="s">
        <v>74</v>
      </c>
      <c r="H320" s="42" t="s">
        <v>2633</v>
      </c>
      <c r="M320" s="42">
        <v>0</v>
      </c>
      <c r="N320" s="42">
        <v>0</v>
      </c>
      <c r="O320" s="42">
        <v>0</v>
      </c>
      <c r="P320" s="42">
        <v>0</v>
      </c>
      <c r="Q320" s="42">
        <v>0</v>
      </c>
      <c r="R320" s="42">
        <v>0</v>
      </c>
      <c r="S320" s="42">
        <v>0</v>
      </c>
      <c r="T320" s="42">
        <v>0</v>
      </c>
      <c r="U320" s="42">
        <v>0</v>
      </c>
      <c r="V320" s="42">
        <v>0</v>
      </c>
      <c r="W320" s="42">
        <v>0</v>
      </c>
    </row>
    <row r="321" spans="1:23" s="43" customFormat="1" ht="14.4" hidden="1" x14ac:dyDescent="0.25">
      <c r="A321" s="43" t="s">
        <v>3535</v>
      </c>
      <c r="B321" s="43">
        <v>12161017971</v>
      </c>
      <c r="C321" s="43" t="s">
        <v>2651</v>
      </c>
      <c r="D321" s="43" t="s">
        <v>3536</v>
      </c>
      <c r="F321" s="43" t="s">
        <v>75</v>
      </c>
      <c r="H321" s="43" t="s">
        <v>2633</v>
      </c>
      <c r="M321" s="43">
        <v>0</v>
      </c>
      <c r="N321" s="43">
        <v>0</v>
      </c>
      <c r="O321" s="43">
        <v>0</v>
      </c>
      <c r="P321" s="43">
        <v>0</v>
      </c>
      <c r="Q321" s="43">
        <v>0</v>
      </c>
      <c r="R321" s="43">
        <v>0</v>
      </c>
      <c r="S321" s="43">
        <v>0</v>
      </c>
      <c r="T321" s="43">
        <v>-5.16</v>
      </c>
      <c r="U321" s="43">
        <v>0</v>
      </c>
      <c r="V321" s="43">
        <v>0</v>
      </c>
      <c r="W321" s="43">
        <v>-5.16</v>
      </c>
    </row>
    <row r="322" spans="1:23" s="42" customFormat="1" hidden="1" x14ac:dyDescent="0.25">
      <c r="A322" s="42" t="s">
        <v>3535</v>
      </c>
      <c r="B322" s="42">
        <v>12161017971</v>
      </c>
      <c r="C322" s="42" t="s">
        <v>2651</v>
      </c>
      <c r="D322" s="42" t="s">
        <v>3536</v>
      </c>
      <c r="F322" s="42" t="s">
        <v>76</v>
      </c>
      <c r="H322" s="42" t="s">
        <v>2633</v>
      </c>
      <c r="M322" s="42">
        <v>0</v>
      </c>
      <c r="N322" s="42">
        <v>0</v>
      </c>
      <c r="O322" s="42">
        <v>0</v>
      </c>
      <c r="P322" s="42">
        <v>0</v>
      </c>
      <c r="Q322" s="42">
        <v>0</v>
      </c>
      <c r="R322" s="42">
        <v>0</v>
      </c>
      <c r="S322" s="42">
        <v>0</v>
      </c>
      <c r="T322" s="42">
        <v>0</v>
      </c>
      <c r="U322" s="42">
        <v>0</v>
      </c>
      <c r="V322" s="42">
        <v>0</v>
      </c>
      <c r="W322" s="42">
        <v>0</v>
      </c>
    </row>
    <row r="323" spans="1:23" s="41" customFormat="1" hidden="1" x14ac:dyDescent="0.25">
      <c r="A323" s="41" t="s">
        <v>3537</v>
      </c>
      <c r="B323" s="41">
        <v>12161017971</v>
      </c>
      <c r="C323" s="41" t="s">
        <v>2617</v>
      </c>
      <c r="D323" s="41" t="s">
        <v>3538</v>
      </c>
      <c r="E323" s="41" t="s">
        <v>2574</v>
      </c>
      <c r="F323" s="41" t="s">
        <v>3539</v>
      </c>
      <c r="G323" s="41">
        <v>1</v>
      </c>
      <c r="H323" s="41" t="s">
        <v>2620</v>
      </c>
      <c r="I323" s="41" t="s">
        <v>2621</v>
      </c>
      <c r="J323" s="41" t="s">
        <v>3540</v>
      </c>
      <c r="K323" s="41" t="s">
        <v>2683</v>
      </c>
      <c r="L323" s="41" t="s">
        <v>3541</v>
      </c>
      <c r="M323" s="41">
        <v>9.99</v>
      </c>
      <c r="N323" s="41">
        <v>0</v>
      </c>
      <c r="O323" s="41">
        <v>0</v>
      </c>
      <c r="P323" s="41">
        <v>0</v>
      </c>
      <c r="Q323" s="41">
        <v>0</v>
      </c>
      <c r="R323" s="41">
        <v>0</v>
      </c>
      <c r="S323" s="41">
        <v>-1.7</v>
      </c>
      <c r="T323" s="41">
        <v>-2.88</v>
      </c>
      <c r="U323" s="41">
        <v>0</v>
      </c>
      <c r="V323" s="41">
        <v>0</v>
      </c>
      <c r="W323" s="41">
        <v>5.41</v>
      </c>
    </row>
    <row r="324" spans="1:23" s="42" customFormat="1" hidden="1" x14ac:dyDescent="0.25">
      <c r="A324" s="42" t="s">
        <v>3542</v>
      </c>
      <c r="B324" s="42">
        <v>12161017971</v>
      </c>
      <c r="D324" s="42" t="s">
        <v>3144</v>
      </c>
      <c r="F324" s="42" t="s">
        <v>3145</v>
      </c>
      <c r="G324" s="42">
        <v>3</v>
      </c>
      <c r="H324" s="42" t="s">
        <v>2633</v>
      </c>
      <c r="M324" s="42">
        <v>0</v>
      </c>
      <c r="N324" s="42">
        <v>0</v>
      </c>
      <c r="O324" s="42">
        <v>0</v>
      </c>
      <c r="P324" s="42">
        <v>0</v>
      </c>
      <c r="Q324" s="42">
        <v>0</v>
      </c>
      <c r="R324" s="42">
        <v>0</v>
      </c>
      <c r="S324" s="42">
        <v>0</v>
      </c>
      <c r="T324" s="42">
        <v>0</v>
      </c>
      <c r="U324" s="42">
        <v>-1.8</v>
      </c>
      <c r="V324" s="42">
        <v>0</v>
      </c>
      <c r="W324" s="42">
        <v>-1.8</v>
      </c>
    </row>
    <row r="325" spans="1:23" s="42" customFormat="1" hidden="1" x14ac:dyDescent="0.25">
      <c r="A325" s="42" t="s">
        <v>3543</v>
      </c>
      <c r="B325" s="42">
        <v>12161017971</v>
      </c>
      <c r="D325" s="42" t="s">
        <v>3154</v>
      </c>
      <c r="F325" s="42" t="s">
        <v>3155</v>
      </c>
      <c r="G325" s="42">
        <v>1</v>
      </c>
      <c r="H325" s="42" t="s">
        <v>2633</v>
      </c>
      <c r="M325" s="42">
        <v>0</v>
      </c>
      <c r="N325" s="42">
        <v>0</v>
      </c>
      <c r="O325" s="42">
        <v>0</v>
      </c>
      <c r="P325" s="42">
        <v>0</v>
      </c>
      <c r="Q325" s="42">
        <v>0</v>
      </c>
      <c r="R325" s="42">
        <v>0</v>
      </c>
      <c r="S325" s="42">
        <v>0</v>
      </c>
      <c r="T325" s="42">
        <v>0</v>
      </c>
      <c r="U325" s="42">
        <v>-0.6</v>
      </c>
      <c r="V325" s="42">
        <v>0</v>
      </c>
      <c r="W325" s="42">
        <v>-0.6</v>
      </c>
    </row>
    <row r="326" spans="1:23" s="42" customFormat="1" hidden="1" x14ac:dyDescent="0.25">
      <c r="A326" s="42" t="s">
        <v>3544</v>
      </c>
      <c r="B326" s="42">
        <v>12161017971</v>
      </c>
      <c r="C326" s="42" t="s">
        <v>2651</v>
      </c>
      <c r="D326" s="42" t="s">
        <v>3545</v>
      </c>
      <c r="F326" s="42" t="s">
        <v>74</v>
      </c>
      <c r="H326" s="42" t="s">
        <v>2633</v>
      </c>
      <c r="M326" s="42">
        <v>0</v>
      </c>
      <c r="N326" s="42">
        <v>0</v>
      </c>
      <c r="O326" s="42">
        <v>0</v>
      </c>
      <c r="P326" s="42">
        <v>0</v>
      </c>
      <c r="Q326" s="42">
        <v>0</v>
      </c>
      <c r="R326" s="42">
        <v>0</v>
      </c>
      <c r="S326" s="42">
        <v>0</v>
      </c>
      <c r="T326" s="42">
        <v>0</v>
      </c>
      <c r="U326" s="42">
        <v>0</v>
      </c>
      <c r="V326" s="42">
        <v>0</v>
      </c>
      <c r="W326" s="42">
        <v>0</v>
      </c>
    </row>
    <row r="327" spans="1:23" s="43" customFormat="1" ht="14.4" hidden="1" x14ac:dyDescent="0.25">
      <c r="A327" s="43" t="s">
        <v>3544</v>
      </c>
      <c r="B327" s="43">
        <v>12161017971</v>
      </c>
      <c r="C327" s="43" t="s">
        <v>2651</v>
      </c>
      <c r="D327" s="43" t="s">
        <v>3545</v>
      </c>
      <c r="F327" s="43" t="s">
        <v>75</v>
      </c>
      <c r="H327" s="43" t="s">
        <v>2633</v>
      </c>
      <c r="M327" s="43">
        <v>0</v>
      </c>
      <c r="N327" s="43">
        <v>0</v>
      </c>
      <c r="O327" s="43">
        <v>0</v>
      </c>
      <c r="P327" s="43">
        <v>0</v>
      </c>
      <c r="Q327" s="43">
        <v>0</v>
      </c>
      <c r="R327" s="43">
        <v>0</v>
      </c>
      <c r="S327" s="43">
        <v>0</v>
      </c>
      <c r="T327" s="43">
        <v>-3.68</v>
      </c>
      <c r="U327" s="43">
        <v>0</v>
      </c>
      <c r="V327" s="43">
        <v>0</v>
      </c>
      <c r="W327" s="43">
        <v>-3.68</v>
      </c>
    </row>
    <row r="328" spans="1:23" s="42" customFormat="1" hidden="1" x14ac:dyDescent="0.25">
      <c r="A328" s="42" t="s">
        <v>3544</v>
      </c>
      <c r="B328" s="42">
        <v>12161017971</v>
      </c>
      <c r="C328" s="42" t="s">
        <v>2651</v>
      </c>
      <c r="D328" s="42" t="s">
        <v>3545</v>
      </c>
      <c r="F328" s="42" t="s">
        <v>76</v>
      </c>
      <c r="H328" s="42" t="s">
        <v>2633</v>
      </c>
      <c r="M328" s="42">
        <v>0</v>
      </c>
      <c r="N328" s="42">
        <v>0</v>
      </c>
      <c r="O328" s="42">
        <v>0</v>
      </c>
      <c r="P328" s="42">
        <v>0</v>
      </c>
      <c r="Q328" s="42">
        <v>0</v>
      </c>
      <c r="R328" s="42">
        <v>0</v>
      </c>
      <c r="S328" s="42">
        <v>0</v>
      </c>
      <c r="T328" s="42">
        <v>0</v>
      </c>
      <c r="U328" s="42">
        <v>0</v>
      </c>
      <c r="V328" s="42">
        <v>0</v>
      </c>
      <c r="W328" s="42">
        <v>0</v>
      </c>
    </row>
    <row r="329" spans="1:23" s="41" customFormat="1" hidden="1" x14ac:dyDescent="0.25">
      <c r="A329" s="41" t="s">
        <v>3546</v>
      </c>
      <c r="B329" s="41">
        <v>12161017971</v>
      </c>
      <c r="C329" s="41" t="s">
        <v>2617</v>
      </c>
      <c r="D329" s="41" t="s">
        <v>3547</v>
      </c>
      <c r="E329" s="41" t="s">
        <v>1232</v>
      </c>
      <c r="F329" s="41" t="s">
        <v>3548</v>
      </c>
      <c r="G329" s="41">
        <v>1</v>
      </c>
      <c r="H329" s="41" t="s">
        <v>2620</v>
      </c>
      <c r="I329" s="41" t="s">
        <v>2621</v>
      </c>
      <c r="J329" s="41" t="s">
        <v>3549</v>
      </c>
      <c r="K329" s="41" t="s">
        <v>2770</v>
      </c>
      <c r="L329" s="41">
        <v>98125</v>
      </c>
      <c r="M329" s="41">
        <v>20.99</v>
      </c>
      <c r="N329" s="41">
        <v>0</v>
      </c>
      <c r="O329" s="41">
        <v>0</v>
      </c>
      <c r="P329" s="41">
        <v>-1.05</v>
      </c>
      <c r="Q329" s="41">
        <v>2.0099999999999998</v>
      </c>
      <c r="R329" s="41">
        <v>-2.0099999999999998</v>
      </c>
      <c r="S329" s="41">
        <v>-3.39</v>
      </c>
      <c r="T329" s="41">
        <v>-3.68</v>
      </c>
      <c r="U329" s="41">
        <v>0</v>
      </c>
      <c r="V329" s="41">
        <v>0</v>
      </c>
      <c r="W329" s="41">
        <v>12.87</v>
      </c>
    </row>
    <row r="330" spans="1:23" s="41" customFormat="1" hidden="1" x14ac:dyDescent="0.25">
      <c r="A330" s="41" t="s">
        <v>3550</v>
      </c>
      <c r="B330" s="41">
        <v>12161017971</v>
      </c>
      <c r="C330" s="41" t="s">
        <v>2727</v>
      </c>
      <c r="D330" s="41" t="s">
        <v>2963</v>
      </c>
      <c r="E330" s="41" t="s">
        <v>1406</v>
      </c>
      <c r="F330" s="41" t="s">
        <v>2964</v>
      </c>
      <c r="G330" s="41">
        <v>1</v>
      </c>
      <c r="H330" s="41" t="s">
        <v>2620</v>
      </c>
      <c r="I330" s="41" t="s">
        <v>2621</v>
      </c>
      <c r="J330" s="41" t="s">
        <v>2965</v>
      </c>
      <c r="K330" s="41" t="s">
        <v>2623</v>
      </c>
      <c r="L330" s="41">
        <v>31312</v>
      </c>
      <c r="M330" s="41">
        <v>-25.99</v>
      </c>
      <c r="N330" s="41">
        <v>0</v>
      </c>
      <c r="O330" s="41">
        <v>0</v>
      </c>
      <c r="P330" s="41">
        <v>1.3</v>
      </c>
      <c r="Q330" s="41">
        <v>0</v>
      </c>
      <c r="R330" s="41">
        <v>0</v>
      </c>
      <c r="S330" s="41">
        <v>3.36</v>
      </c>
      <c r="T330" s="41">
        <v>0</v>
      </c>
      <c r="U330" s="41">
        <v>0</v>
      </c>
      <c r="V330" s="41">
        <v>0</v>
      </c>
      <c r="W330" s="41">
        <v>-21.33</v>
      </c>
    </row>
    <row r="331" spans="1:23" s="42" customFormat="1" x14ac:dyDescent="0.25">
      <c r="A331" s="42" t="s">
        <v>3551</v>
      </c>
      <c r="B331" s="42">
        <v>12161017971</v>
      </c>
      <c r="C331" s="42" t="s">
        <v>3046</v>
      </c>
      <c r="D331" s="42" t="s">
        <v>3552</v>
      </c>
      <c r="F331" s="42" t="s">
        <v>79</v>
      </c>
      <c r="H331" s="42" t="s">
        <v>2633</v>
      </c>
      <c r="M331" s="42">
        <v>0</v>
      </c>
      <c r="N331" s="42">
        <v>0</v>
      </c>
      <c r="O331" s="42">
        <v>0</v>
      </c>
      <c r="P331" s="42">
        <v>0</v>
      </c>
      <c r="Q331" s="42">
        <v>0</v>
      </c>
      <c r="R331" s="42">
        <v>0</v>
      </c>
      <c r="S331" s="42">
        <v>0</v>
      </c>
      <c r="T331" s="42">
        <v>0</v>
      </c>
      <c r="U331" s="42">
        <v>0</v>
      </c>
      <c r="V331" s="42">
        <v>-0.15</v>
      </c>
      <c r="W331" s="42">
        <v>-0.15</v>
      </c>
    </row>
    <row r="332" spans="1:23" s="42" customFormat="1" hidden="1" x14ac:dyDescent="0.25">
      <c r="A332" s="42" t="s">
        <v>3553</v>
      </c>
      <c r="B332" s="42">
        <v>12161017971</v>
      </c>
      <c r="C332" s="42" t="s">
        <v>2651</v>
      </c>
      <c r="D332" s="42" t="s">
        <v>3554</v>
      </c>
      <c r="F332" s="42" t="s">
        <v>74</v>
      </c>
      <c r="H332" s="42" t="s">
        <v>2633</v>
      </c>
      <c r="M332" s="42">
        <v>0</v>
      </c>
      <c r="N332" s="42">
        <v>0</v>
      </c>
      <c r="O332" s="42">
        <v>0</v>
      </c>
      <c r="P332" s="42">
        <v>0</v>
      </c>
      <c r="Q332" s="42">
        <v>0</v>
      </c>
      <c r="R332" s="42">
        <v>0</v>
      </c>
      <c r="S332" s="42">
        <v>0</v>
      </c>
      <c r="T332" s="42">
        <v>0</v>
      </c>
      <c r="U332" s="42">
        <v>0</v>
      </c>
      <c r="V332" s="42">
        <v>0</v>
      </c>
      <c r="W332" s="42">
        <v>0</v>
      </c>
    </row>
    <row r="333" spans="1:23" s="43" customFormat="1" ht="14.4" hidden="1" x14ac:dyDescent="0.25">
      <c r="A333" s="43" t="s">
        <v>3553</v>
      </c>
      <c r="B333" s="43">
        <v>12161017971</v>
      </c>
      <c r="C333" s="43" t="s">
        <v>2651</v>
      </c>
      <c r="D333" s="43" t="s">
        <v>3554</v>
      </c>
      <c r="F333" s="43" t="s">
        <v>75</v>
      </c>
      <c r="H333" s="43" t="s">
        <v>2633</v>
      </c>
      <c r="M333" s="43">
        <v>0</v>
      </c>
      <c r="N333" s="43">
        <v>0</v>
      </c>
      <c r="O333" s="43">
        <v>0</v>
      </c>
      <c r="P333" s="43">
        <v>0</v>
      </c>
      <c r="Q333" s="43">
        <v>0</v>
      </c>
      <c r="R333" s="43">
        <v>0</v>
      </c>
      <c r="S333" s="43">
        <v>0</v>
      </c>
      <c r="T333" s="43">
        <v>-5.16</v>
      </c>
      <c r="U333" s="43">
        <v>0</v>
      </c>
      <c r="V333" s="43">
        <v>0</v>
      </c>
      <c r="W333" s="43">
        <v>-5.16</v>
      </c>
    </row>
    <row r="334" spans="1:23" s="42" customFormat="1" hidden="1" x14ac:dyDescent="0.25">
      <c r="A334" s="42" t="s">
        <v>3553</v>
      </c>
      <c r="B334" s="42">
        <v>12161017971</v>
      </c>
      <c r="C334" s="42" t="s">
        <v>2651</v>
      </c>
      <c r="D334" s="42" t="s">
        <v>3554</v>
      </c>
      <c r="F334" s="42" t="s">
        <v>76</v>
      </c>
      <c r="H334" s="42" t="s">
        <v>2633</v>
      </c>
      <c r="M334" s="42">
        <v>0</v>
      </c>
      <c r="N334" s="42">
        <v>0</v>
      </c>
      <c r="O334" s="42">
        <v>0</v>
      </c>
      <c r="P334" s="42">
        <v>0</v>
      </c>
      <c r="Q334" s="42">
        <v>0</v>
      </c>
      <c r="R334" s="42">
        <v>0</v>
      </c>
      <c r="S334" s="42">
        <v>0</v>
      </c>
      <c r="T334" s="42">
        <v>0</v>
      </c>
      <c r="U334" s="42">
        <v>0</v>
      </c>
      <c r="V334" s="42">
        <v>0</v>
      </c>
      <c r="W334" s="42">
        <v>0</v>
      </c>
    </row>
    <row r="335" spans="1:23" s="41" customFormat="1" hidden="1" x14ac:dyDescent="0.25">
      <c r="A335" s="41" t="s">
        <v>3555</v>
      </c>
      <c r="B335" s="41">
        <v>12161017971</v>
      </c>
      <c r="C335" s="41" t="s">
        <v>2617</v>
      </c>
      <c r="D335" s="41" t="s">
        <v>3556</v>
      </c>
      <c r="E335" s="41" t="s">
        <v>762</v>
      </c>
      <c r="F335" s="41" t="s">
        <v>3557</v>
      </c>
      <c r="G335" s="41">
        <v>1</v>
      </c>
      <c r="H335" s="41" t="s">
        <v>2620</v>
      </c>
      <c r="I335" s="41" t="s">
        <v>2621</v>
      </c>
      <c r="J335" s="41" t="s">
        <v>3558</v>
      </c>
      <c r="K335" s="41" t="s">
        <v>2836</v>
      </c>
      <c r="L335" s="41" t="s">
        <v>3559</v>
      </c>
      <c r="M335" s="41">
        <v>9.99</v>
      </c>
      <c r="N335" s="41">
        <v>0</v>
      </c>
      <c r="O335" s="41">
        <v>0</v>
      </c>
      <c r="P335" s="41">
        <v>0</v>
      </c>
      <c r="Q335" s="41">
        <v>0</v>
      </c>
      <c r="R335" s="41">
        <v>0</v>
      </c>
      <c r="S335" s="41">
        <v>-1.7</v>
      </c>
      <c r="T335" s="41">
        <v>-3.59</v>
      </c>
      <c r="U335" s="41">
        <v>0</v>
      </c>
      <c r="V335" s="41">
        <v>0</v>
      </c>
      <c r="W335" s="41">
        <v>4.7</v>
      </c>
    </row>
    <row r="336" spans="1:23" s="41" customFormat="1" hidden="1" x14ac:dyDescent="0.25">
      <c r="A336" s="41" t="s">
        <v>3560</v>
      </c>
      <c r="B336" s="41">
        <v>12161017971</v>
      </c>
      <c r="C336" s="41" t="s">
        <v>2617</v>
      </c>
      <c r="D336" s="41" t="s">
        <v>3561</v>
      </c>
      <c r="E336" s="41" t="s">
        <v>880</v>
      </c>
      <c r="F336" s="41" t="s">
        <v>3562</v>
      </c>
      <c r="G336" s="41">
        <v>1</v>
      </c>
      <c r="H336" s="41" t="s">
        <v>2620</v>
      </c>
      <c r="I336" s="41" t="s">
        <v>2621</v>
      </c>
      <c r="J336" s="41" t="s">
        <v>2682</v>
      </c>
      <c r="K336" s="41" t="s">
        <v>2683</v>
      </c>
      <c r="L336" s="41" t="s">
        <v>3563</v>
      </c>
      <c r="M336" s="41">
        <v>10.99</v>
      </c>
      <c r="N336" s="41">
        <v>0</v>
      </c>
      <c r="O336" s="41">
        <v>0</v>
      </c>
      <c r="P336" s="41">
        <v>0</v>
      </c>
      <c r="Q336" s="41">
        <v>0</v>
      </c>
      <c r="R336" s="41">
        <v>0</v>
      </c>
      <c r="S336" s="41">
        <v>-1.87</v>
      </c>
      <c r="T336" s="41">
        <v>-3.68</v>
      </c>
      <c r="U336" s="41">
        <v>0</v>
      </c>
      <c r="V336" s="41">
        <v>0</v>
      </c>
      <c r="W336" s="41">
        <v>5.44</v>
      </c>
    </row>
    <row r="337" spans="1:23" s="41" customFormat="1" hidden="1" x14ac:dyDescent="0.25">
      <c r="A337" s="41" t="s">
        <v>3564</v>
      </c>
      <c r="B337" s="41">
        <v>12161017971</v>
      </c>
      <c r="C337" s="41" t="s">
        <v>2617</v>
      </c>
      <c r="D337" s="41" t="s">
        <v>3565</v>
      </c>
      <c r="E337" s="41" t="s">
        <v>1372</v>
      </c>
      <c r="F337" s="41" t="s">
        <v>2776</v>
      </c>
      <c r="G337" s="41">
        <v>1</v>
      </c>
      <c r="H337" s="41" t="s">
        <v>2620</v>
      </c>
      <c r="I337" s="41" t="s">
        <v>2621</v>
      </c>
      <c r="J337" s="41" t="s">
        <v>3566</v>
      </c>
      <c r="K337" s="41" t="s">
        <v>2683</v>
      </c>
      <c r="L337" s="41" t="s">
        <v>3567</v>
      </c>
      <c r="M337" s="41">
        <v>22.99</v>
      </c>
      <c r="N337" s="41">
        <v>0</v>
      </c>
      <c r="O337" s="41">
        <v>0</v>
      </c>
      <c r="P337" s="41">
        <v>0</v>
      </c>
      <c r="Q337" s="41">
        <v>0</v>
      </c>
      <c r="R337" s="41">
        <v>0</v>
      </c>
      <c r="S337" s="41">
        <v>-3.91</v>
      </c>
      <c r="T337" s="41">
        <v>-5.16</v>
      </c>
      <c r="U337" s="41">
        <v>0</v>
      </c>
      <c r="V337" s="41">
        <v>0</v>
      </c>
      <c r="W337" s="41">
        <v>13.92</v>
      </c>
    </row>
    <row r="338" spans="1:23" s="42" customFormat="1" hidden="1" x14ac:dyDescent="0.25">
      <c r="A338" s="42" t="s">
        <v>3568</v>
      </c>
      <c r="B338" s="42">
        <v>12161017971</v>
      </c>
      <c r="C338" s="42" t="s">
        <v>2651</v>
      </c>
      <c r="D338" s="42" t="s">
        <v>3569</v>
      </c>
      <c r="F338" s="42" t="s">
        <v>74</v>
      </c>
      <c r="H338" s="42" t="s">
        <v>2633</v>
      </c>
      <c r="M338" s="42">
        <v>0</v>
      </c>
      <c r="N338" s="42">
        <v>0</v>
      </c>
      <c r="O338" s="42">
        <v>0</v>
      </c>
      <c r="P338" s="42">
        <v>0</v>
      </c>
      <c r="Q338" s="42">
        <v>0</v>
      </c>
      <c r="R338" s="42">
        <v>0</v>
      </c>
      <c r="S338" s="42">
        <v>0</v>
      </c>
      <c r="T338" s="42">
        <v>0</v>
      </c>
      <c r="U338" s="42">
        <v>0</v>
      </c>
      <c r="V338" s="42">
        <v>0</v>
      </c>
      <c r="W338" s="42">
        <v>0</v>
      </c>
    </row>
    <row r="339" spans="1:23" s="43" customFormat="1" ht="14.4" hidden="1" x14ac:dyDescent="0.25">
      <c r="A339" s="43" t="s">
        <v>3568</v>
      </c>
      <c r="B339" s="43">
        <v>12161017971</v>
      </c>
      <c r="C339" s="43" t="s">
        <v>2651</v>
      </c>
      <c r="D339" s="43" t="s">
        <v>3569</v>
      </c>
      <c r="F339" s="43" t="s">
        <v>75</v>
      </c>
      <c r="H339" s="43" t="s">
        <v>2633</v>
      </c>
      <c r="M339" s="43">
        <v>0</v>
      </c>
      <c r="N339" s="43">
        <v>0</v>
      </c>
      <c r="O339" s="43">
        <v>0</v>
      </c>
      <c r="P339" s="43">
        <v>0</v>
      </c>
      <c r="Q339" s="43">
        <v>0</v>
      </c>
      <c r="R339" s="43">
        <v>0</v>
      </c>
      <c r="S339" s="43">
        <v>0</v>
      </c>
      <c r="T339" s="43">
        <v>-3.68</v>
      </c>
      <c r="U339" s="43">
        <v>0</v>
      </c>
      <c r="V339" s="43">
        <v>0</v>
      </c>
      <c r="W339" s="43">
        <v>-3.68</v>
      </c>
    </row>
    <row r="340" spans="1:23" s="42" customFormat="1" hidden="1" x14ac:dyDescent="0.25">
      <c r="A340" s="42" t="s">
        <v>3568</v>
      </c>
      <c r="B340" s="42">
        <v>12161017971</v>
      </c>
      <c r="C340" s="42" t="s">
        <v>2651</v>
      </c>
      <c r="D340" s="42" t="s">
        <v>3569</v>
      </c>
      <c r="F340" s="42" t="s">
        <v>76</v>
      </c>
      <c r="H340" s="42" t="s">
        <v>2633</v>
      </c>
      <c r="M340" s="42">
        <v>0</v>
      </c>
      <c r="N340" s="42">
        <v>0</v>
      </c>
      <c r="O340" s="42">
        <v>0</v>
      </c>
      <c r="P340" s="42">
        <v>0</v>
      </c>
      <c r="Q340" s="42">
        <v>0</v>
      </c>
      <c r="R340" s="42">
        <v>0</v>
      </c>
      <c r="S340" s="42">
        <v>0</v>
      </c>
      <c r="T340" s="42">
        <v>0</v>
      </c>
      <c r="U340" s="42">
        <v>0</v>
      </c>
      <c r="V340" s="42">
        <v>0</v>
      </c>
      <c r="W340" s="42">
        <v>0</v>
      </c>
    </row>
    <row r="341" spans="1:23" s="41" customFormat="1" hidden="1" x14ac:dyDescent="0.25">
      <c r="A341" s="41" t="s">
        <v>3570</v>
      </c>
      <c r="B341" s="41">
        <v>12161017971</v>
      </c>
      <c r="C341" s="41" t="s">
        <v>2727</v>
      </c>
      <c r="D341" s="41" t="s">
        <v>3571</v>
      </c>
      <c r="E341" s="41" t="s">
        <v>406</v>
      </c>
      <c r="F341" s="41" t="s">
        <v>3572</v>
      </c>
      <c r="G341" s="41">
        <v>1</v>
      </c>
      <c r="H341" s="41" t="s">
        <v>2620</v>
      </c>
      <c r="I341" s="41" t="s">
        <v>2621</v>
      </c>
      <c r="J341" s="41" t="s">
        <v>3573</v>
      </c>
      <c r="K341" s="41" t="s">
        <v>2683</v>
      </c>
      <c r="L341" s="41" t="s">
        <v>3574</v>
      </c>
      <c r="M341" s="41">
        <v>-20.99</v>
      </c>
      <c r="N341" s="41">
        <v>0</v>
      </c>
      <c r="O341" s="41">
        <v>0</v>
      </c>
      <c r="P341" s="41">
        <v>0</v>
      </c>
      <c r="Q341" s="41">
        <v>0</v>
      </c>
      <c r="R341" s="41">
        <v>0</v>
      </c>
      <c r="S341" s="41">
        <v>2.86</v>
      </c>
      <c r="T341" s="41">
        <v>0</v>
      </c>
      <c r="U341" s="41">
        <v>0</v>
      </c>
      <c r="V341" s="41">
        <v>0</v>
      </c>
      <c r="W341" s="41">
        <v>-18.13</v>
      </c>
    </row>
    <row r="342" spans="1:23" s="41" customFormat="1" hidden="1" x14ac:dyDescent="0.25">
      <c r="A342" s="41" t="s">
        <v>3575</v>
      </c>
      <c r="B342" s="41">
        <v>12161017971</v>
      </c>
      <c r="C342" s="41" t="s">
        <v>2617</v>
      </c>
      <c r="D342" s="41" t="s">
        <v>3576</v>
      </c>
      <c r="E342" s="41" t="s">
        <v>762</v>
      </c>
      <c r="F342" s="41" t="s">
        <v>3557</v>
      </c>
      <c r="G342" s="41">
        <v>1</v>
      </c>
      <c r="H342" s="41" t="s">
        <v>2620</v>
      </c>
      <c r="I342" s="41" t="s">
        <v>2621</v>
      </c>
      <c r="J342" s="41" t="s">
        <v>3577</v>
      </c>
      <c r="K342" s="41" t="s">
        <v>2683</v>
      </c>
      <c r="L342" s="41" t="s">
        <v>3578</v>
      </c>
      <c r="M342" s="41">
        <v>9.99</v>
      </c>
      <c r="N342" s="41">
        <v>5.99</v>
      </c>
      <c r="O342" s="41">
        <v>0</v>
      </c>
      <c r="P342" s="41">
        <v>-6.19</v>
      </c>
      <c r="Q342" s="41">
        <v>0</v>
      </c>
      <c r="R342" s="41">
        <v>0</v>
      </c>
      <c r="S342" s="41">
        <v>-1.66</v>
      </c>
      <c r="T342" s="41">
        <v>-3.59</v>
      </c>
      <c r="U342" s="41">
        <v>0</v>
      </c>
      <c r="V342" s="41">
        <v>0</v>
      </c>
      <c r="W342" s="41">
        <v>4.54</v>
      </c>
    </row>
    <row r="343" spans="1:23" s="41" customFormat="1" hidden="1" x14ac:dyDescent="0.25">
      <c r="A343" s="41" t="s">
        <v>3579</v>
      </c>
      <c r="B343" s="41">
        <v>12161017971</v>
      </c>
      <c r="C343" s="41" t="s">
        <v>2727</v>
      </c>
      <c r="D343" s="41" t="s">
        <v>2640</v>
      </c>
      <c r="E343" s="41" t="s">
        <v>1368</v>
      </c>
      <c r="F343" s="41" t="s">
        <v>2641</v>
      </c>
      <c r="G343" s="41">
        <v>1</v>
      </c>
      <c r="H343" s="41" t="s">
        <v>2620</v>
      </c>
      <c r="I343" s="41" t="s">
        <v>2621</v>
      </c>
      <c r="J343" s="41" t="s">
        <v>2642</v>
      </c>
      <c r="K343" s="41" t="s">
        <v>2629</v>
      </c>
      <c r="L343" s="41" t="s">
        <v>2643</v>
      </c>
      <c r="M343" s="41">
        <v>-22.99</v>
      </c>
      <c r="N343" s="41">
        <v>0</v>
      </c>
      <c r="O343" s="41">
        <v>0</v>
      </c>
      <c r="P343" s="41">
        <v>0.46</v>
      </c>
      <c r="Q343" s="41">
        <v>-1.04</v>
      </c>
      <c r="R343" s="41">
        <v>1.04</v>
      </c>
      <c r="S343" s="41">
        <v>3.06</v>
      </c>
      <c r="T343" s="41">
        <v>0</v>
      </c>
      <c r="U343" s="41">
        <v>0</v>
      </c>
      <c r="V343" s="41">
        <v>0</v>
      </c>
      <c r="W343" s="41">
        <v>-19.47</v>
      </c>
    </row>
    <row r="344" spans="1:23" s="41" customFormat="1" hidden="1" x14ac:dyDescent="0.25">
      <c r="A344" s="41" t="s">
        <v>3580</v>
      </c>
      <c r="B344" s="41">
        <v>12161017971</v>
      </c>
      <c r="C344" s="41" t="s">
        <v>2617</v>
      </c>
      <c r="D344" s="41" t="s">
        <v>3581</v>
      </c>
      <c r="E344" s="41" t="s">
        <v>2574</v>
      </c>
      <c r="F344" s="41" t="s">
        <v>3539</v>
      </c>
      <c r="G344" s="41">
        <v>1</v>
      </c>
      <c r="H344" s="41" t="s">
        <v>2620</v>
      </c>
      <c r="I344" s="41" t="s">
        <v>2621</v>
      </c>
      <c r="J344" s="41" t="s">
        <v>3582</v>
      </c>
      <c r="K344" s="41" t="s">
        <v>2623</v>
      </c>
      <c r="L344" s="41" t="s">
        <v>3583</v>
      </c>
      <c r="M344" s="41">
        <v>9.99</v>
      </c>
      <c r="N344" s="41">
        <v>0</v>
      </c>
      <c r="O344" s="41">
        <v>0</v>
      </c>
      <c r="P344" s="41">
        <v>0</v>
      </c>
      <c r="Q344" s="41">
        <v>0</v>
      </c>
      <c r="R344" s="41">
        <v>0</v>
      </c>
      <c r="S344" s="41">
        <v>-1.7</v>
      </c>
      <c r="T344" s="41">
        <v>-2.88</v>
      </c>
      <c r="U344" s="41">
        <v>0</v>
      </c>
      <c r="V344" s="41">
        <v>0</v>
      </c>
      <c r="W344" s="41">
        <v>5.41</v>
      </c>
    </row>
    <row r="345" spans="1:23" s="41" customFormat="1" hidden="1" x14ac:dyDescent="0.25">
      <c r="A345" s="41" t="s">
        <v>3584</v>
      </c>
      <c r="B345" s="41">
        <v>12161017971</v>
      </c>
      <c r="C345" s="41" t="s">
        <v>2727</v>
      </c>
      <c r="D345" s="41" t="s">
        <v>2640</v>
      </c>
      <c r="E345" s="41" t="s">
        <v>1366</v>
      </c>
      <c r="F345" s="41" t="s">
        <v>2711</v>
      </c>
      <c r="G345" s="41">
        <v>1</v>
      </c>
      <c r="H345" s="41" t="s">
        <v>2620</v>
      </c>
      <c r="I345" s="41" t="s">
        <v>2621</v>
      </c>
      <c r="J345" s="41" t="s">
        <v>2642</v>
      </c>
      <c r="K345" s="41" t="s">
        <v>2629</v>
      </c>
      <c r="L345" s="41" t="s">
        <v>2643</v>
      </c>
      <c r="M345" s="41">
        <v>-22.99</v>
      </c>
      <c r="N345" s="41">
        <v>0</v>
      </c>
      <c r="O345" s="41">
        <v>0</v>
      </c>
      <c r="P345" s="41">
        <v>0.46</v>
      </c>
      <c r="Q345" s="41">
        <v>-1.04</v>
      </c>
      <c r="R345" s="41">
        <v>1.04</v>
      </c>
      <c r="S345" s="41">
        <v>3.06</v>
      </c>
      <c r="T345" s="41">
        <v>0</v>
      </c>
      <c r="U345" s="41">
        <v>0</v>
      </c>
      <c r="V345" s="41">
        <v>0</v>
      </c>
      <c r="W345" s="41">
        <v>-19.47</v>
      </c>
    </row>
    <row r="346" spans="1:23" s="41" customFormat="1" hidden="1" x14ac:dyDescent="0.25">
      <c r="A346" s="41" t="s">
        <v>3585</v>
      </c>
      <c r="B346" s="41">
        <v>12161017971</v>
      </c>
      <c r="C346" s="41" t="s">
        <v>2617</v>
      </c>
      <c r="D346" s="41" t="s">
        <v>3586</v>
      </c>
      <c r="E346" s="41" t="s">
        <v>1404</v>
      </c>
      <c r="F346" s="41" t="s">
        <v>3106</v>
      </c>
      <c r="G346" s="41">
        <v>1</v>
      </c>
      <c r="H346" s="41" t="s">
        <v>2620</v>
      </c>
      <c r="I346" s="41" t="s">
        <v>2621</v>
      </c>
      <c r="J346" s="41" t="s">
        <v>2628</v>
      </c>
      <c r="K346" s="41" t="s">
        <v>2629</v>
      </c>
      <c r="L346" s="41">
        <v>10462</v>
      </c>
      <c r="M346" s="41">
        <v>25.99</v>
      </c>
      <c r="N346" s="41">
        <v>0</v>
      </c>
      <c r="O346" s="41">
        <v>0</v>
      </c>
      <c r="P346" s="41">
        <v>0</v>
      </c>
      <c r="Q346" s="41">
        <v>0</v>
      </c>
      <c r="R346" s="41">
        <v>0</v>
      </c>
      <c r="S346" s="41">
        <v>-4.42</v>
      </c>
      <c r="T346" s="41">
        <v>-5.16</v>
      </c>
      <c r="U346" s="41">
        <v>0</v>
      </c>
      <c r="V346" s="41">
        <v>0</v>
      </c>
      <c r="W346" s="41">
        <v>16.41</v>
      </c>
    </row>
    <row r="347" spans="1:23" s="41" customFormat="1" hidden="1" x14ac:dyDescent="0.25">
      <c r="A347" s="41" t="s">
        <v>3587</v>
      </c>
      <c r="B347" s="41">
        <v>12161017971</v>
      </c>
      <c r="C347" s="41" t="s">
        <v>2727</v>
      </c>
      <c r="D347" s="41" t="s">
        <v>2741</v>
      </c>
      <c r="E347" s="41" t="s">
        <v>1366</v>
      </c>
      <c r="F347" s="41" t="s">
        <v>2711</v>
      </c>
      <c r="G347" s="41">
        <v>1</v>
      </c>
      <c r="H347" s="41" t="s">
        <v>2620</v>
      </c>
      <c r="I347" s="41" t="s">
        <v>2621</v>
      </c>
      <c r="J347" s="41" t="s">
        <v>2742</v>
      </c>
      <c r="K347" s="41" t="s">
        <v>2743</v>
      </c>
      <c r="L347" s="41" t="s">
        <v>2744</v>
      </c>
      <c r="M347" s="41">
        <v>-22.99</v>
      </c>
      <c r="N347" s="41">
        <v>0</v>
      </c>
      <c r="O347" s="41">
        <v>0</v>
      </c>
      <c r="P347" s="41">
        <v>0</v>
      </c>
      <c r="Q347" s="41">
        <v>-1.38</v>
      </c>
      <c r="R347" s="41">
        <v>1.38</v>
      </c>
      <c r="S347" s="41">
        <v>3.13</v>
      </c>
      <c r="T347" s="41">
        <v>0</v>
      </c>
      <c r="U347" s="41">
        <v>0</v>
      </c>
      <c r="V347" s="41">
        <v>0</v>
      </c>
      <c r="W347" s="41">
        <v>-19.86</v>
      </c>
    </row>
    <row r="348" spans="1:23" s="41" customFormat="1" hidden="1" x14ac:dyDescent="0.25">
      <c r="A348" s="41" t="s">
        <v>3588</v>
      </c>
      <c r="B348" s="41">
        <v>12161017971</v>
      </c>
      <c r="C348" s="41" t="s">
        <v>2727</v>
      </c>
      <c r="D348" s="41" t="s">
        <v>2640</v>
      </c>
      <c r="E348" s="41" t="s">
        <v>1360</v>
      </c>
      <c r="F348" s="41" t="s">
        <v>3030</v>
      </c>
      <c r="G348" s="41">
        <v>1</v>
      </c>
      <c r="H348" s="41" t="s">
        <v>2620</v>
      </c>
      <c r="I348" s="41" t="s">
        <v>2621</v>
      </c>
      <c r="J348" s="41" t="s">
        <v>2642</v>
      </c>
      <c r="K348" s="41" t="s">
        <v>2629</v>
      </c>
      <c r="L348" s="41" t="s">
        <v>2643</v>
      </c>
      <c r="M348" s="41">
        <v>-22.99</v>
      </c>
      <c r="N348" s="41">
        <v>0</v>
      </c>
      <c r="O348" s="41">
        <v>0</v>
      </c>
      <c r="P348" s="41">
        <v>0.46</v>
      </c>
      <c r="Q348" s="41">
        <v>-1.04</v>
      </c>
      <c r="R348" s="41">
        <v>1.04</v>
      </c>
      <c r="S348" s="41">
        <v>3.06</v>
      </c>
      <c r="T348" s="41">
        <v>0</v>
      </c>
      <c r="U348" s="41">
        <v>0</v>
      </c>
      <c r="V348" s="41">
        <v>0</v>
      </c>
      <c r="W348" s="41">
        <v>-19.47</v>
      </c>
    </row>
    <row r="349" spans="1:23" s="41" customFormat="1" hidden="1" x14ac:dyDescent="0.25">
      <c r="A349" s="41" t="s">
        <v>3589</v>
      </c>
      <c r="B349" s="41">
        <v>12161017971</v>
      </c>
      <c r="C349" s="41" t="s">
        <v>2727</v>
      </c>
      <c r="D349" s="41" t="s">
        <v>2640</v>
      </c>
      <c r="E349" s="41" t="s">
        <v>1352</v>
      </c>
      <c r="F349" s="41" t="s">
        <v>2733</v>
      </c>
      <c r="G349" s="41">
        <v>1</v>
      </c>
      <c r="H349" s="41" t="s">
        <v>2620</v>
      </c>
      <c r="I349" s="41" t="s">
        <v>2621</v>
      </c>
      <c r="J349" s="41" t="s">
        <v>2642</v>
      </c>
      <c r="K349" s="41" t="s">
        <v>2629</v>
      </c>
      <c r="L349" s="41" t="s">
        <v>2643</v>
      </c>
      <c r="M349" s="41">
        <v>-22.99</v>
      </c>
      <c r="N349" s="41">
        <v>0</v>
      </c>
      <c r="O349" s="41">
        <v>0</v>
      </c>
      <c r="P349" s="41">
        <v>0.46</v>
      </c>
      <c r="Q349" s="41">
        <v>-1.04</v>
      </c>
      <c r="R349" s="41">
        <v>1.04</v>
      </c>
      <c r="S349" s="41">
        <v>3.06</v>
      </c>
      <c r="T349" s="41">
        <v>0</v>
      </c>
      <c r="U349" s="41">
        <v>0</v>
      </c>
      <c r="V349" s="41">
        <v>0</v>
      </c>
      <c r="W349" s="41">
        <v>-19.47</v>
      </c>
    </row>
    <row r="350" spans="1:23" s="41" customFormat="1" hidden="1" x14ac:dyDescent="0.25">
      <c r="A350" s="41" t="s">
        <v>3590</v>
      </c>
      <c r="B350" s="41">
        <v>12161017971</v>
      </c>
      <c r="C350" s="41" t="s">
        <v>2617</v>
      </c>
      <c r="D350" s="41" t="s">
        <v>3591</v>
      </c>
      <c r="E350" s="41" t="s">
        <v>1206</v>
      </c>
      <c r="F350" s="41" t="s">
        <v>3592</v>
      </c>
      <c r="G350" s="41">
        <v>1</v>
      </c>
      <c r="H350" s="41" t="s">
        <v>2620</v>
      </c>
      <c r="I350" s="41" t="s">
        <v>2621</v>
      </c>
      <c r="J350" s="41" t="s">
        <v>3090</v>
      </c>
      <c r="K350" s="41" t="s">
        <v>2702</v>
      </c>
      <c r="L350" s="41" t="s">
        <v>3593</v>
      </c>
      <c r="M350" s="41">
        <v>19.989999999999998</v>
      </c>
      <c r="N350" s="41">
        <v>0</v>
      </c>
      <c r="O350" s="41">
        <v>0</v>
      </c>
      <c r="P350" s="41">
        <v>-1</v>
      </c>
      <c r="Q350" s="41">
        <v>0</v>
      </c>
      <c r="R350" s="41">
        <v>0</v>
      </c>
      <c r="S350" s="41">
        <v>-3.23</v>
      </c>
      <c r="T350" s="41">
        <v>-3.68</v>
      </c>
      <c r="U350" s="41">
        <v>0</v>
      </c>
      <c r="V350" s="41">
        <v>0</v>
      </c>
      <c r="W350" s="41">
        <v>12.08</v>
      </c>
    </row>
    <row r="351" spans="1:23" s="41" customFormat="1" hidden="1" x14ac:dyDescent="0.25">
      <c r="A351" s="41" t="s">
        <v>3594</v>
      </c>
      <c r="B351" s="41">
        <v>12161017971</v>
      </c>
      <c r="C351" s="41" t="s">
        <v>2727</v>
      </c>
      <c r="D351" s="41" t="s">
        <v>3595</v>
      </c>
      <c r="E351" s="41" t="s">
        <v>1360</v>
      </c>
      <c r="F351" s="41" t="s">
        <v>3030</v>
      </c>
      <c r="G351" s="41">
        <v>1</v>
      </c>
      <c r="H351" s="41" t="s">
        <v>2620</v>
      </c>
      <c r="I351" s="41" t="s">
        <v>2621</v>
      </c>
      <c r="J351" s="41" t="s">
        <v>3596</v>
      </c>
      <c r="K351" s="41" t="s">
        <v>2623</v>
      </c>
      <c r="L351" s="41" t="s">
        <v>3597</v>
      </c>
      <c r="M351" s="41">
        <v>-22.99</v>
      </c>
      <c r="N351" s="41">
        <v>0</v>
      </c>
      <c r="O351" s="41">
        <v>0</v>
      </c>
      <c r="P351" s="41">
        <v>0</v>
      </c>
      <c r="Q351" s="41">
        <v>0</v>
      </c>
      <c r="R351" s="41">
        <v>0</v>
      </c>
      <c r="S351" s="41">
        <v>3.13</v>
      </c>
      <c r="T351" s="41">
        <v>0</v>
      </c>
      <c r="U351" s="41">
        <v>0</v>
      </c>
      <c r="V351" s="41">
        <v>0</v>
      </c>
      <c r="W351" s="41">
        <v>-19.86</v>
      </c>
    </row>
    <row r="352" spans="1:23" s="41" customFormat="1" hidden="1" x14ac:dyDescent="0.25">
      <c r="A352" s="41" t="s">
        <v>3598</v>
      </c>
      <c r="B352" s="41">
        <v>12161017971</v>
      </c>
      <c r="C352" s="41" t="s">
        <v>2617</v>
      </c>
      <c r="D352" s="41" t="s">
        <v>3599</v>
      </c>
      <c r="E352" s="41" t="s">
        <v>2148</v>
      </c>
      <c r="F352" s="41" t="s">
        <v>3014</v>
      </c>
      <c r="G352" s="41">
        <v>1</v>
      </c>
      <c r="H352" s="41" t="s">
        <v>2620</v>
      </c>
      <c r="I352" s="41" t="s">
        <v>2621</v>
      </c>
      <c r="J352" s="41" t="s">
        <v>3470</v>
      </c>
      <c r="K352" s="41" t="s">
        <v>2648</v>
      </c>
      <c r="L352" s="41" t="s">
        <v>3600</v>
      </c>
      <c r="M352" s="41">
        <v>11.99</v>
      </c>
      <c r="N352" s="41">
        <v>0</v>
      </c>
      <c r="O352" s="41">
        <v>0</v>
      </c>
      <c r="P352" s="41">
        <v>0</v>
      </c>
      <c r="Q352" s="41">
        <v>0</v>
      </c>
      <c r="R352" s="41">
        <v>0</v>
      </c>
      <c r="S352" s="41">
        <v>-2.04</v>
      </c>
      <c r="T352" s="41">
        <v>-3.59</v>
      </c>
      <c r="U352" s="41">
        <v>0</v>
      </c>
      <c r="V352" s="41">
        <v>0</v>
      </c>
      <c r="W352" s="41">
        <v>6.36</v>
      </c>
    </row>
    <row r="353" spans="1:23" s="41" customFormat="1" hidden="1" x14ac:dyDescent="0.25">
      <c r="A353" s="41" t="s">
        <v>3601</v>
      </c>
      <c r="B353" s="41">
        <v>12161017971</v>
      </c>
      <c r="C353" s="41" t="s">
        <v>2727</v>
      </c>
      <c r="D353" s="41" t="s">
        <v>2877</v>
      </c>
      <c r="E353" s="41" t="s">
        <v>1422</v>
      </c>
      <c r="F353" s="41" t="s">
        <v>2671</v>
      </c>
      <c r="G353" s="41">
        <v>1</v>
      </c>
      <c r="H353" s="41" t="s">
        <v>2620</v>
      </c>
      <c r="I353" s="41" t="s">
        <v>2621</v>
      </c>
      <c r="J353" s="41" t="s">
        <v>2878</v>
      </c>
      <c r="K353" s="41" t="s">
        <v>2836</v>
      </c>
      <c r="L353" s="41" t="s">
        <v>2879</v>
      </c>
      <c r="M353" s="41">
        <v>-25.99</v>
      </c>
      <c r="N353" s="41">
        <v>0</v>
      </c>
      <c r="O353" s="41">
        <v>0</v>
      </c>
      <c r="P353" s="41">
        <v>0</v>
      </c>
      <c r="Q353" s="41">
        <v>0</v>
      </c>
      <c r="R353" s="41">
        <v>0</v>
      </c>
      <c r="S353" s="41">
        <v>3.54</v>
      </c>
      <c r="T353" s="41">
        <v>0</v>
      </c>
      <c r="U353" s="41">
        <v>0</v>
      </c>
      <c r="V353" s="41">
        <v>0</v>
      </c>
      <c r="W353" s="41">
        <v>-22.45</v>
      </c>
    </row>
    <row r="354" spans="1:23" s="41" customFormat="1" hidden="1" x14ac:dyDescent="0.25">
      <c r="A354" s="41" t="s">
        <v>3602</v>
      </c>
      <c r="B354" s="41">
        <v>12161017971</v>
      </c>
      <c r="C354" s="41" t="s">
        <v>2617</v>
      </c>
      <c r="D354" s="41" t="s">
        <v>3603</v>
      </c>
      <c r="E354" s="41" t="s">
        <v>890</v>
      </c>
      <c r="F354" s="41" t="s">
        <v>3604</v>
      </c>
      <c r="G354" s="41">
        <v>1</v>
      </c>
      <c r="H354" s="41" t="s">
        <v>2620</v>
      </c>
      <c r="I354" s="41" t="s">
        <v>2621</v>
      </c>
      <c r="J354" s="41" t="s">
        <v>3605</v>
      </c>
      <c r="K354" s="41" t="s">
        <v>2933</v>
      </c>
      <c r="L354" s="41" t="s">
        <v>3606</v>
      </c>
      <c r="M354" s="41">
        <v>10.99</v>
      </c>
      <c r="N354" s="41">
        <v>0</v>
      </c>
      <c r="O354" s="41">
        <v>0</v>
      </c>
      <c r="P354" s="41">
        <v>0</v>
      </c>
      <c r="Q354" s="41">
        <v>0.66</v>
      </c>
      <c r="R354" s="41">
        <v>-0.66</v>
      </c>
      <c r="S354" s="41">
        <v>-1.87</v>
      </c>
      <c r="T354" s="41">
        <v>-3.68</v>
      </c>
      <c r="U354" s="41">
        <v>0</v>
      </c>
      <c r="V354" s="41">
        <v>0</v>
      </c>
      <c r="W354" s="41">
        <v>5.44</v>
      </c>
    </row>
    <row r="355" spans="1:23" s="41" customFormat="1" hidden="1" x14ac:dyDescent="0.25">
      <c r="A355" s="41" t="s">
        <v>3607</v>
      </c>
      <c r="B355" s="41">
        <v>12161017971</v>
      </c>
      <c r="C355" s="41" t="s">
        <v>2617</v>
      </c>
      <c r="D355" s="41" t="s">
        <v>3608</v>
      </c>
      <c r="E355" s="41" t="s">
        <v>454</v>
      </c>
      <c r="F355" s="41" t="s">
        <v>2784</v>
      </c>
      <c r="G355" s="41">
        <v>1</v>
      </c>
      <c r="H355" s="41" t="s">
        <v>2620</v>
      </c>
      <c r="I355" s="41" t="s">
        <v>2621</v>
      </c>
      <c r="J355" s="41" t="s">
        <v>3609</v>
      </c>
      <c r="K355" s="41" t="s">
        <v>2933</v>
      </c>
      <c r="L355" s="41" t="s">
        <v>3610</v>
      </c>
      <c r="M355" s="41">
        <v>20.99</v>
      </c>
      <c r="N355" s="41">
        <v>0</v>
      </c>
      <c r="O355" s="41">
        <v>0</v>
      </c>
      <c r="P355" s="41">
        <v>-1.05</v>
      </c>
      <c r="Q355" s="41">
        <v>1.06</v>
      </c>
      <c r="R355" s="41">
        <v>-1.06</v>
      </c>
      <c r="S355" s="41">
        <v>-3.39</v>
      </c>
      <c r="T355" s="41">
        <v>-3.68</v>
      </c>
      <c r="U355" s="41">
        <v>0</v>
      </c>
      <c r="V355" s="41">
        <v>0</v>
      </c>
      <c r="W355" s="41">
        <v>12.87</v>
      </c>
    </row>
    <row r="356" spans="1:23" s="41" customFormat="1" hidden="1" x14ac:dyDescent="0.25">
      <c r="A356" s="41" t="s">
        <v>3611</v>
      </c>
      <c r="B356" s="41">
        <v>12161017971</v>
      </c>
      <c r="C356" s="41" t="s">
        <v>2617</v>
      </c>
      <c r="D356" s="41" t="s">
        <v>3612</v>
      </c>
      <c r="E356" s="41" t="s">
        <v>1436</v>
      </c>
      <c r="F356" s="41" t="s">
        <v>3613</v>
      </c>
      <c r="G356" s="41">
        <v>1</v>
      </c>
      <c r="H356" s="41" t="s">
        <v>2620</v>
      </c>
      <c r="I356" s="41" t="s">
        <v>2621</v>
      </c>
      <c r="J356" s="41" t="s">
        <v>3614</v>
      </c>
      <c r="K356" s="41" t="s">
        <v>2770</v>
      </c>
      <c r="L356" s="41" t="s">
        <v>3615</v>
      </c>
      <c r="M356" s="41">
        <v>25.99</v>
      </c>
      <c r="N356" s="41">
        <v>0</v>
      </c>
      <c r="O356" s="41">
        <v>0</v>
      </c>
      <c r="P356" s="41">
        <v>0</v>
      </c>
      <c r="Q356" s="41">
        <v>2.6</v>
      </c>
      <c r="R356" s="41">
        <v>-2.6</v>
      </c>
      <c r="S356" s="41">
        <v>-4.42</v>
      </c>
      <c r="T356" s="41">
        <v>-5.16</v>
      </c>
      <c r="U356" s="41">
        <v>0</v>
      </c>
      <c r="V356" s="41">
        <v>0</v>
      </c>
      <c r="W356" s="41">
        <v>16.41</v>
      </c>
    </row>
    <row r="357" spans="1:23" s="42" customFormat="1" hidden="1" x14ac:dyDescent="0.25">
      <c r="A357" s="42" t="s">
        <v>3616</v>
      </c>
      <c r="B357" s="42">
        <v>12161017971</v>
      </c>
      <c r="C357" s="42" t="s">
        <v>2651</v>
      </c>
      <c r="D357" s="42" t="s">
        <v>2984</v>
      </c>
      <c r="F357" s="42" t="s">
        <v>74</v>
      </c>
      <c r="H357" s="42" t="s">
        <v>2633</v>
      </c>
      <c r="M357" s="42">
        <v>0</v>
      </c>
      <c r="N357" s="42">
        <v>0</v>
      </c>
      <c r="O357" s="42">
        <v>0</v>
      </c>
      <c r="P357" s="42">
        <v>0</v>
      </c>
      <c r="Q357" s="42">
        <v>0</v>
      </c>
      <c r="R357" s="42">
        <v>0</v>
      </c>
      <c r="S357" s="42">
        <v>0</v>
      </c>
      <c r="T357" s="42">
        <v>0</v>
      </c>
      <c r="U357" s="42">
        <v>0</v>
      </c>
      <c r="V357" s="42">
        <v>0</v>
      </c>
      <c r="W357" s="42">
        <v>0</v>
      </c>
    </row>
    <row r="358" spans="1:23" s="43" customFormat="1" ht="14.4" hidden="1" x14ac:dyDescent="0.25">
      <c r="A358" s="43" t="s">
        <v>3616</v>
      </c>
      <c r="B358" s="43">
        <v>12161017971</v>
      </c>
      <c r="C358" s="43" t="s">
        <v>2651</v>
      </c>
      <c r="D358" s="43" t="s">
        <v>2984</v>
      </c>
      <c r="F358" s="43" t="s">
        <v>75</v>
      </c>
      <c r="H358" s="43" t="s">
        <v>2633</v>
      </c>
      <c r="M358" s="43">
        <v>0</v>
      </c>
      <c r="N358" s="43">
        <v>0</v>
      </c>
      <c r="O358" s="43">
        <v>0</v>
      </c>
      <c r="P358" s="43">
        <v>0</v>
      </c>
      <c r="Q358" s="43">
        <v>0</v>
      </c>
      <c r="R358" s="43">
        <v>0</v>
      </c>
      <c r="S358" s="43">
        <v>0</v>
      </c>
      <c r="T358" s="43">
        <v>-3.68</v>
      </c>
      <c r="U358" s="43">
        <v>0</v>
      </c>
      <c r="V358" s="43">
        <v>0</v>
      </c>
      <c r="W358" s="43">
        <v>-3.68</v>
      </c>
    </row>
    <row r="359" spans="1:23" s="42" customFormat="1" hidden="1" x14ac:dyDescent="0.25">
      <c r="A359" s="42" t="s">
        <v>3616</v>
      </c>
      <c r="B359" s="42">
        <v>12161017971</v>
      </c>
      <c r="C359" s="42" t="s">
        <v>2651</v>
      </c>
      <c r="D359" s="42" t="s">
        <v>2984</v>
      </c>
      <c r="F359" s="42" t="s">
        <v>76</v>
      </c>
      <c r="H359" s="42" t="s">
        <v>2633</v>
      </c>
      <c r="M359" s="42">
        <v>0</v>
      </c>
      <c r="N359" s="42">
        <v>0</v>
      </c>
      <c r="O359" s="42">
        <v>0</v>
      </c>
      <c r="P359" s="42">
        <v>0</v>
      </c>
      <c r="Q359" s="42">
        <v>0</v>
      </c>
      <c r="R359" s="42">
        <v>0</v>
      </c>
      <c r="S359" s="42">
        <v>0</v>
      </c>
      <c r="T359" s="42">
        <v>0</v>
      </c>
      <c r="U359" s="42">
        <v>0</v>
      </c>
      <c r="V359" s="42">
        <v>0</v>
      </c>
      <c r="W359" s="42">
        <v>0</v>
      </c>
    </row>
    <row r="360" spans="1:23" s="41" customFormat="1" hidden="1" x14ac:dyDescent="0.25">
      <c r="A360" s="41" t="s">
        <v>3617</v>
      </c>
      <c r="B360" s="41">
        <v>12161017971</v>
      </c>
      <c r="C360" s="41" t="s">
        <v>2617</v>
      </c>
      <c r="D360" s="41" t="s">
        <v>3618</v>
      </c>
      <c r="E360" s="41" t="s">
        <v>744</v>
      </c>
      <c r="F360" s="41" t="s">
        <v>3619</v>
      </c>
      <c r="G360" s="41">
        <v>1</v>
      </c>
      <c r="H360" s="41" t="s">
        <v>2620</v>
      </c>
      <c r="I360" s="41" t="s">
        <v>2621</v>
      </c>
      <c r="J360" s="41" t="s">
        <v>3577</v>
      </c>
      <c r="K360" s="41" t="s">
        <v>2683</v>
      </c>
      <c r="L360" s="41" t="s">
        <v>3578</v>
      </c>
      <c r="M360" s="41">
        <v>9.99</v>
      </c>
      <c r="N360" s="41">
        <v>0</v>
      </c>
      <c r="O360" s="41">
        <v>0</v>
      </c>
      <c r="P360" s="41">
        <v>-0.2</v>
      </c>
      <c r="Q360" s="41">
        <v>0</v>
      </c>
      <c r="R360" s="41">
        <v>0</v>
      </c>
      <c r="S360" s="41">
        <v>-1.66</v>
      </c>
      <c r="T360" s="41">
        <v>-3.59</v>
      </c>
      <c r="U360" s="41">
        <v>0</v>
      </c>
      <c r="V360" s="41">
        <v>0</v>
      </c>
      <c r="W360" s="41">
        <v>4.54</v>
      </c>
    </row>
    <row r="361" spans="1:23" s="41" customFormat="1" hidden="1" x14ac:dyDescent="0.25">
      <c r="A361" s="41" t="s">
        <v>3620</v>
      </c>
      <c r="B361" s="41">
        <v>12161017971</v>
      </c>
      <c r="C361" s="41" t="s">
        <v>2617</v>
      </c>
      <c r="D361" s="41" t="s">
        <v>3621</v>
      </c>
      <c r="E361" s="41" t="s">
        <v>490</v>
      </c>
      <c r="F361" s="41" t="s">
        <v>3622</v>
      </c>
      <c r="G361" s="41">
        <v>1</v>
      </c>
      <c r="H361" s="41" t="s">
        <v>2620</v>
      </c>
      <c r="I361" s="41" t="s">
        <v>2621</v>
      </c>
      <c r="J361" s="41" t="s">
        <v>3623</v>
      </c>
      <c r="K361" s="41" t="s">
        <v>2683</v>
      </c>
      <c r="L361" s="41" t="s">
        <v>3624</v>
      </c>
      <c r="M361" s="41">
        <v>20.99</v>
      </c>
      <c r="N361" s="41">
        <v>0</v>
      </c>
      <c r="O361" s="41">
        <v>0</v>
      </c>
      <c r="P361" s="41">
        <v>-1.05</v>
      </c>
      <c r="Q361" s="41">
        <v>0</v>
      </c>
      <c r="R361" s="41">
        <v>0</v>
      </c>
      <c r="S361" s="41">
        <v>-3.39</v>
      </c>
      <c r="T361" s="41">
        <v>-3.68</v>
      </c>
      <c r="U361" s="41">
        <v>0</v>
      </c>
      <c r="V361" s="41">
        <v>0</v>
      </c>
      <c r="W361" s="41">
        <v>12.87</v>
      </c>
    </row>
    <row r="362" spans="1:23" s="41" customFormat="1" hidden="1" x14ac:dyDescent="0.25">
      <c r="A362" s="41" t="s">
        <v>3625</v>
      </c>
      <c r="B362" s="41">
        <v>12161017971</v>
      </c>
      <c r="C362" s="41" t="s">
        <v>2617</v>
      </c>
      <c r="D362" s="41" t="s">
        <v>3626</v>
      </c>
      <c r="E362" s="41" t="s">
        <v>1428</v>
      </c>
      <c r="F362" s="41" t="s">
        <v>2717</v>
      </c>
      <c r="G362" s="41">
        <v>1</v>
      </c>
      <c r="H362" s="41" t="s">
        <v>2620</v>
      </c>
      <c r="I362" s="41" t="s">
        <v>2621</v>
      </c>
      <c r="J362" s="41" t="s">
        <v>3627</v>
      </c>
      <c r="K362" s="41" t="s">
        <v>2830</v>
      </c>
      <c r="L362" s="41" t="s">
        <v>3628</v>
      </c>
      <c r="M362" s="41">
        <v>25.99</v>
      </c>
      <c r="N362" s="41">
        <v>0</v>
      </c>
      <c r="O362" s="41">
        <v>0</v>
      </c>
      <c r="P362" s="41">
        <v>0</v>
      </c>
      <c r="Q362" s="41">
        <v>0</v>
      </c>
      <c r="R362" s="41">
        <v>0</v>
      </c>
      <c r="S362" s="41">
        <v>-4.42</v>
      </c>
      <c r="T362" s="41">
        <v>-5.16</v>
      </c>
      <c r="U362" s="41">
        <v>0</v>
      </c>
      <c r="V362" s="41">
        <v>0</v>
      </c>
      <c r="W362" s="41">
        <v>16.41</v>
      </c>
    </row>
    <row r="363" spans="1:23" s="41" customFormat="1" hidden="1" x14ac:dyDescent="0.25">
      <c r="A363" s="41" t="s">
        <v>3629</v>
      </c>
      <c r="B363" s="41">
        <v>12161017971</v>
      </c>
      <c r="C363" s="41" t="s">
        <v>2617</v>
      </c>
      <c r="D363" s="41" t="s">
        <v>3630</v>
      </c>
      <c r="E363" s="41" t="s">
        <v>2128</v>
      </c>
      <c r="F363" s="41" t="s">
        <v>3631</v>
      </c>
      <c r="G363" s="41">
        <v>1</v>
      </c>
      <c r="H363" s="41" t="s">
        <v>2620</v>
      </c>
      <c r="I363" s="41" t="s">
        <v>2621</v>
      </c>
      <c r="J363" s="41" t="s">
        <v>3632</v>
      </c>
      <c r="K363" s="41" t="s">
        <v>2719</v>
      </c>
      <c r="L363" s="41" t="s">
        <v>3633</v>
      </c>
      <c r="M363" s="41">
        <v>9.99</v>
      </c>
      <c r="N363" s="41">
        <v>0</v>
      </c>
      <c r="O363" s="41">
        <v>0</v>
      </c>
      <c r="P363" s="41">
        <v>0</v>
      </c>
      <c r="Q363" s="41">
        <v>0</v>
      </c>
      <c r="R363" s="41">
        <v>0</v>
      </c>
      <c r="S363" s="41">
        <v>-1.7</v>
      </c>
      <c r="T363" s="41">
        <v>-3.59</v>
      </c>
      <c r="U363" s="41">
        <v>0</v>
      </c>
      <c r="V363" s="41">
        <v>0</v>
      </c>
      <c r="W363" s="41">
        <v>4.7</v>
      </c>
    </row>
    <row r="364" spans="1:23" s="41" customFormat="1" hidden="1" x14ac:dyDescent="0.25">
      <c r="A364" s="41" t="s">
        <v>3634</v>
      </c>
      <c r="B364" s="41">
        <v>12161017971</v>
      </c>
      <c r="C364" s="41" t="s">
        <v>2617</v>
      </c>
      <c r="D364" s="41" t="s">
        <v>3635</v>
      </c>
      <c r="E364" s="41" t="s">
        <v>580</v>
      </c>
      <c r="F364" s="41" t="s">
        <v>2706</v>
      </c>
      <c r="G364" s="41">
        <v>1</v>
      </c>
      <c r="H364" s="41" t="s">
        <v>2620</v>
      </c>
      <c r="I364" s="41" t="s">
        <v>2621</v>
      </c>
      <c r="J364" s="41" t="s">
        <v>3527</v>
      </c>
      <c r="K364" s="41" t="s">
        <v>2933</v>
      </c>
      <c r="L364" s="41" t="s">
        <v>3636</v>
      </c>
      <c r="M364" s="41">
        <v>9.99</v>
      </c>
      <c r="N364" s="41">
        <v>0</v>
      </c>
      <c r="O364" s="41">
        <v>0</v>
      </c>
      <c r="P364" s="41">
        <v>0</v>
      </c>
      <c r="Q364" s="41">
        <v>0.6</v>
      </c>
      <c r="R364" s="41">
        <v>-0.6</v>
      </c>
      <c r="S364" s="41">
        <v>-1.7</v>
      </c>
      <c r="T364" s="41">
        <v>-3.68</v>
      </c>
      <c r="U364" s="41">
        <v>0</v>
      </c>
      <c r="V364" s="41">
        <v>0</v>
      </c>
      <c r="W364" s="41">
        <v>4.6100000000000003</v>
      </c>
    </row>
    <row r="365" spans="1:23" s="42" customFormat="1" hidden="1" x14ac:dyDescent="0.25">
      <c r="A365" s="42" t="s">
        <v>3637</v>
      </c>
      <c r="B365" s="42">
        <v>12161017971</v>
      </c>
      <c r="D365" s="42" t="s">
        <v>2913</v>
      </c>
      <c r="F365" s="42" t="s">
        <v>2914</v>
      </c>
      <c r="G365" s="42">
        <v>1</v>
      </c>
      <c r="H365" s="42" t="s">
        <v>2633</v>
      </c>
      <c r="M365" s="42">
        <v>0</v>
      </c>
      <c r="N365" s="42">
        <v>0</v>
      </c>
      <c r="O365" s="42">
        <v>0</v>
      </c>
      <c r="P365" s="42">
        <v>0</v>
      </c>
      <c r="Q365" s="42">
        <v>0</v>
      </c>
      <c r="R365" s="42">
        <v>0</v>
      </c>
      <c r="S365" s="42">
        <v>0</v>
      </c>
      <c r="T365" s="42">
        <v>0</v>
      </c>
      <c r="U365" s="42">
        <v>-0.6</v>
      </c>
      <c r="V365" s="42">
        <v>0</v>
      </c>
      <c r="W365" s="42">
        <v>-0.6</v>
      </c>
    </row>
    <row r="366" spans="1:23" s="42" customFormat="1" hidden="1" x14ac:dyDescent="0.25">
      <c r="A366" s="42" t="s">
        <v>3638</v>
      </c>
      <c r="B366" s="42">
        <v>12161017971</v>
      </c>
      <c r="D366" s="42" t="s">
        <v>2654</v>
      </c>
      <c r="F366" s="42" t="s">
        <v>2655</v>
      </c>
      <c r="G366" s="42">
        <v>2</v>
      </c>
      <c r="H366" s="42" t="s">
        <v>2633</v>
      </c>
      <c r="M366" s="42">
        <v>0</v>
      </c>
      <c r="N366" s="42">
        <v>0</v>
      </c>
      <c r="O366" s="42">
        <v>0</v>
      </c>
      <c r="P366" s="42">
        <v>0</v>
      </c>
      <c r="Q366" s="42">
        <v>0</v>
      </c>
      <c r="R366" s="42">
        <v>0</v>
      </c>
      <c r="S366" s="42">
        <v>0</v>
      </c>
      <c r="T366" s="42">
        <v>0</v>
      </c>
      <c r="U366" s="42">
        <v>-1.2</v>
      </c>
      <c r="V366" s="42">
        <v>0</v>
      </c>
      <c r="W366" s="42">
        <v>-1.2</v>
      </c>
    </row>
    <row r="367" spans="1:23" s="41" customFormat="1" hidden="1" x14ac:dyDescent="0.25">
      <c r="A367" s="41" t="s">
        <v>3639</v>
      </c>
      <c r="B367" s="41">
        <v>12161017971</v>
      </c>
      <c r="C367" s="41" t="s">
        <v>2617</v>
      </c>
      <c r="D367" s="41" t="s">
        <v>3640</v>
      </c>
      <c r="E367" s="41" t="s">
        <v>892</v>
      </c>
      <c r="F367" s="41" t="s">
        <v>2855</v>
      </c>
      <c r="G367" s="41">
        <v>1</v>
      </c>
      <c r="H367" s="41" t="s">
        <v>2620</v>
      </c>
      <c r="I367" s="41" t="s">
        <v>2621</v>
      </c>
      <c r="J367" s="41" t="s">
        <v>3641</v>
      </c>
      <c r="K367" s="41" t="s">
        <v>3227</v>
      </c>
      <c r="L367" s="41" t="s">
        <v>3642</v>
      </c>
      <c r="M367" s="41">
        <v>10.99</v>
      </c>
      <c r="N367" s="41">
        <v>0</v>
      </c>
      <c r="O367" s="41">
        <v>0</v>
      </c>
      <c r="P367" s="41">
        <v>0</v>
      </c>
      <c r="Q367" s="41">
        <v>0.88</v>
      </c>
      <c r="R367" s="41">
        <v>-0.88</v>
      </c>
      <c r="S367" s="41">
        <v>-1.87</v>
      </c>
      <c r="T367" s="41">
        <v>-3.68</v>
      </c>
      <c r="U367" s="41">
        <v>0</v>
      </c>
      <c r="V367" s="41">
        <v>0</v>
      </c>
      <c r="W367" s="41">
        <v>5.44</v>
      </c>
    </row>
    <row r="368" spans="1:23" s="42" customFormat="1" hidden="1" x14ac:dyDescent="0.25">
      <c r="A368" s="42" t="s">
        <v>3643</v>
      </c>
      <c r="B368" s="42">
        <v>12161017971</v>
      </c>
      <c r="D368" s="42" t="s">
        <v>3144</v>
      </c>
      <c r="F368" s="42" t="s">
        <v>3145</v>
      </c>
      <c r="G368" s="42">
        <v>1</v>
      </c>
      <c r="H368" s="42" t="s">
        <v>2633</v>
      </c>
      <c r="M368" s="42">
        <v>0</v>
      </c>
      <c r="N368" s="42">
        <v>0</v>
      </c>
      <c r="O368" s="42">
        <v>0</v>
      </c>
      <c r="P368" s="42">
        <v>0</v>
      </c>
      <c r="Q368" s="42">
        <v>0</v>
      </c>
      <c r="R368" s="42">
        <v>0</v>
      </c>
      <c r="S368" s="42">
        <v>0</v>
      </c>
      <c r="T368" s="42">
        <v>0</v>
      </c>
      <c r="U368" s="42">
        <v>-0.6</v>
      </c>
      <c r="V368" s="42">
        <v>0</v>
      </c>
      <c r="W368" s="42">
        <v>-0.6</v>
      </c>
    </row>
    <row r="369" spans="1:23" s="42" customFormat="1" hidden="1" x14ac:dyDescent="0.25">
      <c r="A369" s="42" t="s">
        <v>3644</v>
      </c>
      <c r="B369" s="42">
        <v>12161017971</v>
      </c>
      <c r="D369" s="42" t="s">
        <v>2936</v>
      </c>
      <c r="F369" s="42" t="s">
        <v>2937</v>
      </c>
      <c r="G369" s="42">
        <v>3</v>
      </c>
      <c r="H369" s="42" t="s">
        <v>2633</v>
      </c>
      <c r="M369" s="42">
        <v>0</v>
      </c>
      <c r="N369" s="42">
        <v>0</v>
      </c>
      <c r="O369" s="42">
        <v>0</v>
      </c>
      <c r="P369" s="42">
        <v>0</v>
      </c>
      <c r="Q369" s="42">
        <v>0</v>
      </c>
      <c r="R369" s="42">
        <v>0</v>
      </c>
      <c r="S369" s="42">
        <v>0</v>
      </c>
      <c r="T369" s="42">
        <v>0</v>
      </c>
      <c r="U369" s="42">
        <v>-1.8</v>
      </c>
      <c r="V369" s="42">
        <v>0</v>
      </c>
      <c r="W369" s="42">
        <v>-1.8</v>
      </c>
    </row>
    <row r="370" spans="1:23" s="41" customFormat="1" hidden="1" x14ac:dyDescent="0.25">
      <c r="A370" s="41" t="s">
        <v>3645</v>
      </c>
      <c r="B370" s="41">
        <v>12161017971</v>
      </c>
      <c r="C370" s="41" t="s">
        <v>2617</v>
      </c>
      <c r="D370" s="41" t="s">
        <v>3646</v>
      </c>
      <c r="E370" s="41" t="s">
        <v>2174</v>
      </c>
      <c r="F370" s="41" t="s">
        <v>2660</v>
      </c>
      <c r="G370" s="41">
        <v>1</v>
      </c>
      <c r="H370" s="41" t="s">
        <v>2620</v>
      </c>
      <c r="I370" s="41" t="s">
        <v>2621</v>
      </c>
      <c r="J370" s="41" t="s">
        <v>3647</v>
      </c>
      <c r="K370" s="41" t="s">
        <v>2678</v>
      </c>
      <c r="L370" s="41" t="s">
        <v>3648</v>
      </c>
      <c r="M370" s="41">
        <v>22.99</v>
      </c>
      <c r="N370" s="41">
        <v>0</v>
      </c>
      <c r="O370" s="41">
        <v>0</v>
      </c>
      <c r="P370" s="41">
        <v>0</v>
      </c>
      <c r="Q370" s="41">
        <v>1.72</v>
      </c>
      <c r="R370" s="41">
        <v>-1.72</v>
      </c>
      <c r="S370" s="41">
        <v>-3.91</v>
      </c>
      <c r="T370" s="41">
        <v>-3.68</v>
      </c>
      <c r="U370" s="41">
        <v>0</v>
      </c>
      <c r="V370" s="41">
        <v>0</v>
      </c>
      <c r="W370" s="41">
        <v>15.4</v>
      </c>
    </row>
    <row r="371" spans="1:23" s="41" customFormat="1" hidden="1" x14ac:dyDescent="0.25">
      <c r="A371" s="41" t="s">
        <v>3649</v>
      </c>
      <c r="B371" s="41">
        <v>12161017971</v>
      </c>
      <c r="C371" s="41" t="s">
        <v>2617</v>
      </c>
      <c r="D371" s="41" t="s">
        <v>3650</v>
      </c>
      <c r="E371" s="41" t="s">
        <v>1398</v>
      </c>
      <c r="F371" s="41" t="s">
        <v>2813</v>
      </c>
      <c r="G371" s="41">
        <v>1</v>
      </c>
      <c r="H371" s="41" t="s">
        <v>2620</v>
      </c>
      <c r="I371" s="41" t="s">
        <v>2621</v>
      </c>
      <c r="J371" s="41" t="s">
        <v>3651</v>
      </c>
      <c r="K371" s="41" t="s">
        <v>2683</v>
      </c>
      <c r="L371" s="41" t="s">
        <v>3652</v>
      </c>
      <c r="M371" s="41">
        <v>25.99</v>
      </c>
      <c r="N371" s="41">
        <v>0</v>
      </c>
      <c r="O371" s="41">
        <v>0</v>
      </c>
      <c r="P371" s="41">
        <v>0</v>
      </c>
      <c r="Q371" s="41">
        <v>0</v>
      </c>
      <c r="R371" s="41">
        <v>0</v>
      </c>
      <c r="S371" s="41">
        <v>-4.42</v>
      </c>
      <c r="T371" s="41">
        <v>-5.16</v>
      </c>
      <c r="U371" s="41">
        <v>0</v>
      </c>
      <c r="V371" s="41">
        <v>0</v>
      </c>
      <c r="W371" s="41">
        <v>16.41</v>
      </c>
    </row>
    <row r="372" spans="1:23" s="41" customFormat="1" hidden="1" x14ac:dyDescent="0.25">
      <c r="A372" s="41" t="s">
        <v>3653</v>
      </c>
      <c r="B372" s="41">
        <v>12161017971</v>
      </c>
      <c r="C372" s="41" t="s">
        <v>2617</v>
      </c>
      <c r="D372" s="41" t="s">
        <v>3654</v>
      </c>
      <c r="E372" s="41" t="s">
        <v>1398</v>
      </c>
      <c r="F372" s="41" t="s">
        <v>2813</v>
      </c>
      <c r="G372" s="41">
        <v>1</v>
      </c>
      <c r="H372" s="41" t="s">
        <v>2620</v>
      </c>
      <c r="I372" s="41" t="s">
        <v>2621</v>
      </c>
      <c r="J372" s="41" t="s">
        <v>3270</v>
      </c>
      <c r="K372" s="41" t="s">
        <v>2683</v>
      </c>
      <c r="L372" s="41" t="s">
        <v>3271</v>
      </c>
      <c r="M372" s="41">
        <v>25.99</v>
      </c>
      <c r="N372" s="41">
        <v>0</v>
      </c>
      <c r="O372" s="41">
        <v>0</v>
      </c>
      <c r="P372" s="41">
        <v>0</v>
      </c>
      <c r="Q372" s="41">
        <v>0</v>
      </c>
      <c r="R372" s="41">
        <v>0</v>
      </c>
      <c r="S372" s="41">
        <v>-4.42</v>
      </c>
      <c r="T372" s="41">
        <v>-5.16</v>
      </c>
      <c r="U372" s="41">
        <v>0</v>
      </c>
      <c r="V372" s="41">
        <v>0</v>
      </c>
      <c r="W372" s="41">
        <v>16.41</v>
      </c>
    </row>
    <row r="373" spans="1:23" s="41" customFormat="1" hidden="1" x14ac:dyDescent="0.25">
      <c r="A373" s="41" t="s">
        <v>3655</v>
      </c>
      <c r="B373" s="41">
        <v>12161017971</v>
      </c>
      <c r="C373" s="41" t="s">
        <v>2617</v>
      </c>
      <c r="D373" s="41" t="s">
        <v>3656</v>
      </c>
      <c r="E373" s="41" t="s">
        <v>500</v>
      </c>
      <c r="F373" s="41" t="s">
        <v>3657</v>
      </c>
      <c r="G373" s="41">
        <v>1</v>
      </c>
      <c r="H373" s="41" t="s">
        <v>2620</v>
      </c>
      <c r="I373" s="41" t="s">
        <v>2621</v>
      </c>
      <c r="J373" s="41" t="s">
        <v>3658</v>
      </c>
      <c r="K373" s="41" t="s">
        <v>2648</v>
      </c>
      <c r="L373" s="41" t="s">
        <v>3659</v>
      </c>
      <c r="M373" s="41">
        <v>20.99</v>
      </c>
      <c r="N373" s="41">
        <v>0</v>
      </c>
      <c r="O373" s="41">
        <v>0</v>
      </c>
      <c r="P373" s="41">
        <v>0</v>
      </c>
      <c r="Q373" s="41">
        <v>0</v>
      </c>
      <c r="R373" s="41">
        <v>0</v>
      </c>
      <c r="S373" s="41">
        <v>-3.57</v>
      </c>
      <c r="T373" s="41">
        <v>-3.68</v>
      </c>
      <c r="U373" s="41">
        <v>0</v>
      </c>
      <c r="V373" s="41">
        <v>0</v>
      </c>
      <c r="W373" s="41">
        <v>13.74</v>
      </c>
    </row>
    <row r="374" spans="1:23" s="42" customFormat="1" hidden="1" x14ac:dyDescent="0.25">
      <c r="A374" s="42" t="s">
        <v>3660</v>
      </c>
      <c r="B374" s="42">
        <v>12161017971</v>
      </c>
      <c r="C374" s="42" t="s">
        <v>2651</v>
      </c>
      <c r="D374" s="42" t="s">
        <v>3661</v>
      </c>
      <c r="F374" s="42" t="s">
        <v>74</v>
      </c>
      <c r="H374" s="42" t="s">
        <v>2633</v>
      </c>
      <c r="M374" s="42">
        <v>0</v>
      </c>
      <c r="N374" s="42">
        <v>0</v>
      </c>
      <c r="O374" s="42">
        <v>0</v>
      </c>
      <c r="P374" s="42">
        <v>0</v>
      </c>
      <c r="Q374" s="42">
        <v>0</v>
      </c>
      <c r="R374" s="42">
        <v>0</v>
      </c>
      <c r="S374" s="42">
        <v>0</v>
      </c>
      <c r="T374" s="42">
        <v>0</v>
      </c>
      <c r="U374" s="42">
        <v>0</v>
      </c>
      <c r="V374" s="42">
        <v>0</v>
      </c>
      <c r="W374" s="42">
        <v>0</v>
      </c>
    </row>
    <row r="375" spans="1:23" s="43" customFormat="1" ht="14.4" hidden="1" x14ac:dyDescent="0.25">
      <c r="A375" s="43" t="s">
        <v>3660</v>
      </c>
      <c r="B375" s="43">
        <v>12161017971</v>
      </c>
      <c r="C375" s="43" t="s">
        <v>2651</v>
      </c>
      <c r="D375" s="43" t="s">
        <v>3661</v>
      </c>
      <c r="F375" s="43" t="s">
        <v>75</v>
      </c>
      <c r="H375" s="43" t="s">
        <v>2633</v>
      </c>
      <c r="M375" s="43">
        <v>0</v>
      </c>
      <c r="N375" s="43">
        <v>0</v>
      </c>
      <c r="O375" s="43">
        <v>0</v>
      </c>
      <c r="P375" s="43">
        <v>0</v>
      </c>
      <c r="Q375" s="43">
        <v>0</v>
      </c>
      <c r="R375" s="43">
        <v>0</v>
      </c>
      <c r="S375" s="43">
        <v>0</v>
      </c>
      <c r="T375" s="43">
        <v>-3.68</v>
      </c>
      <c r="U375" s="43">
        <v>0</v>
      </c>
      <c r="V375" s="43">
        <v>0</v>
      </c>
      <c r="W375" s="43">
        <v>-3.68</v>
      </c>
    </row>
    <row r="376" spans="1:23" s="42" customFormat="1" hidden="1" x14ac:dyDescent="0.25">
      <c r="A376" s="42" t="s">
        <v>3660</v>
      </c>
      <c r="B376" s="42">
        <v>12161017971</v>
      </c>
      <c r="C376" s="42" t="s">
        <v>2651</v>
      </c>
      <c r="D376" s="42" t="s">
        <v>3661</v>
      </c>
      <c r="F376" s="42" t="s">
        <v>76</v>
      </c>
      <c r="H376" s="42" t="s">
        <v>2633</v>
      </c>
      <c r="M376" s="42">
        <v>0</v>
      </c>
      <c r="N376" s="42">
        <v>0</v>
      </c>
      <c r="O376" s="42">
        <v>0</v>
      </c>
      <c r="P376" s="42">
        <v>0</v>
      </c>
      <c r="Q376" s="42">
        <v>0</v>
      </c>
      <c r="R376" s="42">
        <v>0</v>
      </c>
      <c r="S376" s="42">
        <v>0</v>
      </c>
      <c r="T376" s="42">
        <v>0</v>
      </c>
      <c r="U376" s="42">
        <v>0</v>
      </c>
      <c r="V376" s="42">
        <v>0</v>
      </c>
      <c r="W376" s="42">
        <v>0</v>
      </c>
    </row>
    <row r="377" spans="1:23" s="41" customFormat="1" hidden="1" x14ac:dyDescent="0.25">
      <c r="A377" s="41" t="s">
        <v>3662</v>
      </c>
      <c r="B377" s="41">
        <v>12161017971</v>
      </c>
      <c r="C377" s="41" t="s">
        <v>2727</v>
      </c>
      <c r="D377" s="41" t="s">
        <v>3663</v>
      </c>
      <c r="E377" s="41" t="s">
        <v>2268</v>
      </c>
      <c r="F377" s="41" t="s">
        <v>2818</v>
      </c>
      <c r="G377" s="41">
        <v>1</v>
      </c>
      <c r="H377" s="41" t="s">
        <v>2620</v>
      </c>
      <c r="I377" s="41" t="s">
        <v>2621</v>
      </c>
      <c r="J377" s="41" t="s">
        <v>3664</v>
      </c>
      <c r="K377" s="41" t="s">
        <v>3032</v>
      </c>
      <c r="L377" s="41" t="s">
        <v>3665</v>
      </c>
      <c r="M377" s="41">
        <v>-12.99</v>
      </c>
      <c r="N377" s="41">
        <v>0</v>
      </c>
      <c r="O377" s="41">
        <v>0</v>
      </c>
      <c r="P377" s="41">
        <v>0</v>
      </c>
      <c r="Q377" s="41">
        <v>0</v>
      </c>
      <c r="R377" s="41">
        <v>0</v>
      </c>
      <c r="S377" s="41">
        <v>1.77</v>
      </c>
      <c r="T377" s="41">
        <v>0</v>
      </c>
      <c r="U377" s="41">
        <v>0</v>
      </c>
      <c r="V377" s="41">
        <v>0</v>
      </c>
      <c r="W377" s="41">
        <v>-11.22</v>
      </c>
    </row>
    <row r="378" spans="1:23" s="41" customFormat="1" hidden="1" x14ac:dyDescent="0.25">
      <c r="A378" s="41" t="s">
        <v>3666</v>
      </c>
      <c r="B378" s="41">
        <v>12161017971</v>
      </c>
      <c r="C378" s="41" t="s">
        <v>2617</v>
      </c>
      <c r="D378" s="41" t="s">
        <v>3667</v>
      </c>
      <c r="E378" s="41" t="s">
        <v>1362</v>
      </c>
      <c r="F378" s="41" t="s">
        <v>3089</v>
      </c>
      <c r="G378" s="41">
        <v>1</v>
      </c>
      <c r="H378" s="41" t="s">
        <v>2620</v>
      </c>
      <c r="I378" s="41" t="s">
        <v>2621</v>
      </c>
      <c r="J378" s="41" t="s">
        <v>3668</v>
      </c>
      <c r="K378" s="41" t="s">
        <v>3311</v>
      </c>
      <c r="L378" s="41" t="s">
        <v>3669</v>
      </c>
      <c r="M378" s="41">
        <v>22.99</v>
      </c>
      <c r="N378" s="41">
        <v>0</v>
      </c>
      <c r="O378" s="41">
        <v>0</v>
      </c>
      <c r="P378" s="41">
        <v>0</v>
      </c>
      <c r="Q378" s="41">
        <v>0</v>
      </c>
      <c r="R378" s="41">
        <v>0</v>
      </c>
      <c r="S378" s="41">
        <v>-3.91</v>
      </c>
      <c r="T378" s="41">
        <v>-5.16</v>
      </c>
      <c r="U378" s="41">
        <v>0</v>
      </c>
      <c r="V378" s="41">
        <v>0</v>
      </c>
      <c r="W378" s="41">
        <v>13.92</v>
      </c>
    </row>
    <row r="379" spans="1:23" s="41" customFormat="1" hidden="1" x14ac:dyDescent="0.25">
      <c r="A379" s="41" t="s">
        <v>3670</v>
      </c>
      <c r="B379" s="41">
        <v>12161017971</v>
      </c>
      <c r="C379" s="41" t="s">
        <v>2617</v>
      </c>
      <c r="D379" s="41" t="s">
        <v>3671</v>
      </c>
      <c r="E379" s="41" t="s">
        <v>1390</v>
      </c>
      <c r="F379" s="41" t="s">
        <v>2725</v>
      </c>
      <c r="G379" s="41">
        <v>1</v>
      </c>
      <c r="H379" s="41" t="s">
        <v>2620</v>
      </c>
      <c r="I379" s="41" t="s">
        <v>2621</v>
      </c>
      <c r="J379" s="41" t="s">
        <v>3672</v>
      </c>
      <c r="K379" s="41" t="s">
        <v>2719</v>
      </c>
      <c r="L379" s="41">
        <v>19518</v>
      </c>
      <c r="M379" s="41">
        <v>22.99</v>
      </c>
      <c r="N379" s="41">
        <v>0</v>
      </c>
      <c r="O379" s="41">
        <v>0</v>
      </c>
      <c r="P379" s="41">
        <v>0</v>
      </c>
      <c r="Q379" s="41">
        <v>0</v>
      </c>
      <c r="R379" s="41">
        <v>0</v>
      </c>
      <c r="S379" s="41">
        <v>-3.91</v>
      </c>
      <c r="T379" s="41">
        <v>-5.16</v>
      </c>
      <c r="U379" s="41">
        <v>0</v>
      </c>
      <c r="V379" s="41">
        <v>0</v>
      </c>
      <c r="W379" s="41">
        <v>13.92</v>
      </c>
    </row>
    <row r="380" spans="1:23" s="41" customFormat="1" hidden="1" x14ac:dyDescent="0.25">
      <c r="A380" s="41" t="s">
        <v>3673</v>
      </c>
      <c r="B380" s="41">
        <v>12161017971</v>
      </c>
      <c r="C380" s="41" t="s">
        <v>2617</v>
      </c>
      <c r="D380" s="41" t="s">
        <v>3674</v>
      </c>
      <c r="E380" s="41" t="s">
        <v>2460</v>
      </c>
      <c r="F380" s="41" t="s">
        <v>2666</v>
      </c>
      <c r="G380" s="41">
        <v>1</v>
      </c>
      <c r="H380" s="41" t="s">
        <v>2620</v>
      </c>
      <c r="I380" s="41" t="s">
        <v>2621</v>
      </c>
      <c r="J380" s="41" t="s">
        <v>3675</v>
      </c>
      <c r="K380" s="41" t="s">
        <v>3676</v>
      </c>
      <c r="L380" s="41">
        <v>78209</v>
      </c>
      <c r="M380" s="41">
        <v>9.99</v>
      </c>
      <c r="N380" s="41">
        <v>0</v>
      </c>
      <c r="O380" s="41">
        <v>0</v>
      </c>
      <c r="P380" s="41">
        <v>0</v>
      </c>
      <c r="Q380" s="41">
        <v>0</v>
      </c>
      <c r="R380" s="41">
        <v>0</v>
      </c>
      <c r="S380" s="41">
        <v>-1.7</v>
      </c>
      <c r="T380" s="41">
        <v>-3.59</v>
      </c>
      <c r="U380" s="41">
        <v>0</v>
      </c>
      <c r="V380" s="41">
        <v>0</v>
      </c>
      <c r="W380" s="41">
        <v>4.7</v>
      </c>
    </row>
    <row r="381" spans="1:23" s="41" customFormat="1" hidden="1" x14ac:dyDescent="0.25">
      <c r="A381" s="41" t="s">
        <v>3677</v>
      </c>
      <c r="B381" s="41">
        <v>12161017971</v>
      </c>
      <c r="C381" s="41" t="s">
        <v>2617</v>
      </c>
      <c r="D381" s="41" t="s">
        <v>3678</v>
      </c>
      <c r="E381" s="41" t="s">
        <v>890</v>
      </c>
      <c r="F381" s="41" t="s">
        <v>3604</v>
      </c>
      <c r="G381" s="41">
        <v>1</v>
      </c>
      <c r="H381" s="41" t="s">
        <v>2620</v>
      </c>
      <c r="I381" s="41" t="s">
        <v>2621</v>
      </c>
      <c r="J381" s="41" t="s">
        <v>3679</v>
      </c>
      <c r="K381" s="41" t="s">
        <v>2683</v>
      </c>
      <c r="L381" s="41" t="s">
        <v>3680</v>
      </c>
      <c r="M381" s="41">
        <v>10.99</v>
      </c>
      <c r="N381" s="41">
        <v>0</v>
      </c>
      <c r="O381" s="41">
        <v>0</v>
      </c>
      <c r="P381" s="41">
        <v>0</v>
      </c>
      <c r="Q381" s="41">
        <v>0</v>
      </c>
      <c r="R381" s="41">
        <v>0</v>
      </c>
      <c r="S381" s="41">
        <v>-1.87</v>
      </c>
      <c r="T381" s="41">
        <v>-3.68</v>
      </c>
      <c r="U381" s="41">
        <v>0</v>
      </c>
      <c r="V381" s="41">
        <v>0</v>
      </c>
      <c r="W381" s="41">
        <v>5.44</v>
      </c>
    </row>
    <row r="382" spans="1:23" s="41" customFormat="1" hidden="1" x14ac:dyDescent="0.25">
      <c r="A382" s="41" t="s">
        <v>3681</v>
      </c>
      <c r="B382" s="41">
        <v>12161017971</v>
      </c>
      <c r="C382" s="41" t="s">
        <v>2617</v>
      </c>
      <c r="D382" s="41" t="s">
        <v>3682</v>
      </c>
      <c r="E382" s="41" t="s">
        <v>496</v>
      </c>
      <c r="F382" s="41" t="s">
        <v>3057</v>
      </c>
      <c r="G382" s="41">
        <v>1</v>
      </c>
      <c r="H382" s="41" t="s">
        <v>2620</v>
      </c>
      <c r="I382" s="41" t="s">
        <v>2621</v>
      </c>
      <c r="J382" s="41" t="s">
        <v>2701</v>
      </c>
      <c r="K382" s="41" t="s">
        <v>3683</v>
      </c>
      <c r="L382" s="41" t="s">
        <v>3684</v>
      </c>
      <c r="M382" s="41">
        <v>20.99</v>
      </c>
      <c r="N382" s="41">
        <v>0</v>
      </c>
      <c r="O382" s="41">
        <v>0</v>
      </c>
      <c r="P382" s="41">
        <v>-1.05</v>
      </c>
      <c r="Q382" s="41">
        <v>0</v>
      </c>
      <c r="R382" s="41">
        <v>0</v>
      </c>
      <c r="S382" s="41">
        <v>-3.39</v>
      </c>
      <c r="T382" s="41">
        <v>-3.68</v>
      </c>
      <c r="U382" s="41">
        <v>0</v>
      </c>
      <c r="V382" s="41">
        <v>0</v>
      </c>
      <c r="W382" s="41">
        <v>12.87</v>
      </c>
    </row>
    <row r="383" spans="1:23" s="41" customFormat="1" hidden="1" x14ac:dyDescent="0.25">
      <c r="A383" s="41" t="s">
        <v>3685</v>
      </c>
      <c r="B383" s="41">
        <v>12161017971</v>
      </c>
      <c r="C383" s="41" t="s">
        <v>2617</v>
      </c>
      <c r="D383" s="41" t="s">
        <v>3686</v>
      </c>
      <c r="E383" s="41" t="s">
        <v>1350</v>
      </c>
      <c r="F383" s="41" t="s">
        <v>2646</v>
      </c>
      <c r="G383" s="41">
        <v>1</v>
      </c>
      <c r="H383" s="41" t="s">
        <v>2620</v>
      </c>
      <c r="I383" s="41" t="s">
        <v>2621</v>
      </c>
      <c r="J383" s="41" t="s">
        <v>3687</v>
      </c>
      <c r="K383" s="41" t="s">
        <v>3425</v>
      </c>
      <c r="L383" s="41" t="s">
        <v>3688</v>
      </c>
      <c r="M383" s="41">
        <v>22.99</v>
      </c>
      <c r="N383" s="41">
        <v>0</v>
      </c>
      <c r="O383" s="41">
        <v>0</v>
      </c>
      <c r="P383" s="41">
        <v>0</v>
      </c>
      <c r="Q383" s="41">
        <v>1.18</v>
      </c>
      <c r="R383" s="41">
        <v>-1.18</v>
      </c>
      <c r="S383" s="41">
        <v>-3.91</v>
      </c>
      <c r="T383" s="41">
        <v>-5.16</v>
      </c>
      <c r="U383" s="41">
        <v>0</v>
      </c>
      <c r="V383" s="41">
        <v>0</v>
      </c>
      <c r="W383" s="41">
        <v>13.92</v>
      </c>
    </row>
    <row r="384" spans="1:23" s="41" customFormat="1" hidden="1" x14ac:dyDescent="0.25">
      <c r="A384" s="41" t="s">
        <v>3689</v>
      </c>
      <c r="B384" s="41">
        <v>12161017971</v>
      </c>
      <c r="C384" s="41" t="s">
        <v>2617</v>
      </c>
      <c r="D384" s="41" t="s">
        <v>3690</v>
      </c>
      <c r="E384" s="41" t="s">
        <v>1372</v>
      </c>
      <c r="F384" s="41" t="s">
        <v>2776</v>
      </c>
      <c r="G384" s="41">
        <v>1</v>
      </c>
      <c r="H384" s="41" t="s">
        <v>2620</v>
      </c>
      <c r="I384" s="41" t="s">
        <v>2621</v>
      </c>
      <c r="J384" s="41" t="s">
        <v>3221</v>
      </c>
      <c r="K384" s="41" t="s">
        <v>3691</v>
      </c>
      <c r="L384" s="41" t="s">
        <v>3692</v>
      </c>
      <c r="M384" s="41">
        <v>22.99</v>
      </c>
      <c r="N384" s="41">
        <v>0</v>
      </c>
      <c r="O384" s="41">
        <v>0</v>
      </c>
      <c r="P384" s="41">
        <v>0</v>
      </c>
      <c r="Q384" s="41">
        <v>0</v>
      </c>
      <c r="R384" s="41">
        <v>0</v>
      </c>
      <c r="S384" s="41">
        <v>-3.91</v>
      </c>
      <c r="T384" s="41">
        <v>-5.16</v>
      </c>
      <c r="U384" s="41">
        <v>0</v>
      </c>
      <c r="V384" s="41">
        <v>0</v>
      </c>
      <c r="W384" s="41">
        <v>13.92</v>
      </c>
    </row>
    <row r="385" spans="1:23" s="41" customFormat="1" hidden="1" x14ac:dyDescent="0.25">
      <c r="A385" s="41" t="s">
        <v>3693</v>
      </c>
      <c r="B385" s="41">
        <v>12161017971</v>
      </c>
      <c r="C385" s="41" t="s">
        <v>2727</v>
      </c>
      <c r="D385" s="41" t="s">
        <v>3457</v>
      </c>
      <c r="E385" s="41" t="s">
        <v>1390</v>
      </c>
      <c r="F385" s="41" t="s">
        <v>2725</v>
      </c>
      <c r="G385" s="41">
        <v>1</v>
      </c>
      <c r="H385" s="41" t="s">
        <v>2620</v>
      </c>
      <c r="I385" s="41" t="s">
        <v>2621</v>
      </c>
      <c r="J385" s="41" t="s">
        <v>3458</v>
      </c>
      <c r="K385" s="41" t="s">
        <v>2683</v>
      </c>
      <c r="L385" s="41" t="s">
        <v>3459</v>
      </c>
      <c r="M385" s="41">
        <v>-22.99</v>
      </c>
      <c r="N385" s="41">
        <v>0</v>
      </c>
      <c r="O385" s="41">
        <v>0</v>
      </c>
      <c r="P385" s="41">
        <v>1.1499999999999999</v>
      </c>
      <c r="Q385" s="41">
        <v>0</v>
      </c>
      <c r="R385" s="41">
        <v>0</v>
      </c>
      <c r="S385" s="41">
        <v>2.97</v>
      </c>
      <c r="T385" s="41">
        <v>0</v>
      </c>
      <c r="U385" s="41">
        <v>0</v>
      </c>
      <c r="V385" s="41">
        <v>0</v>
      </c>
      <c r="W385" s="41">
        <v>-18.87</v>
      </c>
    </row>
    <row r="386" spans="1:23" s="42" customFormat="1" hidden="1" x14ac:dyDescent="0.25">
      <c r="A386" s="42" t="s">
        <v>3694</v>
      </c>
      <c r="B386" s="42">
        <v>12161017971</v>
      </c>
      <c r="C386" s="42" t="s">
        <v>2651</v>
      </c>
      <c r="D386" s="42" t="s">
        <v>3695</v>
      </c>
      <c r="F386" s="42" t="s">
        <v>74</v>
      </c>
      <c r="H386" s="42" t="s">
        <v>2633</v>
      </c>
      <c r="M386" s="42">
        <v>0</v>
      </c>
      <c r="N386" s="42">
        <v>0</v>
      </c>
      <c r="O386" s="42">
        <v>0</v>
      </c>
      <c r="P386" s="42">
        <v>0</v>
      </c>
      <c r="Q386" s="42">
        <v>0</v>
      </c>
      <c r="R386" s="42">
        <v>0</v>
      </c>
      <c r="S386" s="42">
        <v>0</v>
      </c>
      <c r="T386" s="42">
        <v>0</v>
      </c>
      <c r="U386" s="42">
        <v>0</v>
      </c>
      <c r="V386" s="42">
        <v>0</v>
      </c>
      <c r="W386" s="42">
        <v>0</v>
      </c>
    </row>
    <row r="387" spans="1:23" s="43" customFormat="1" ht="14.4" hidden="1" x14ac:dyDescent="0.25">
      <c r="A387" s="43" t="s">
        <v>3694</v>
      </c>
      <c r="B387" s="43">
        <v>12161017971</v>
      </c>
      <c r="C387" s="43" t="s">
        <v>2651</v>
      </c>
      <c r="D387" s="43" t="s">
        <v>3695</v>
      </c>
      <c r="F387" s="43" t="s">
        <v>75</v>
      </c>
      <c r="H387" s="43" t="s">
        <v>2633</v>
      </c>
      <c r="M387" s="43">
        <v>0</v>
      </c>
      <c r="N387" s="43">
        <v>0</v>
      </c>
      <c r="O387" s="43">
        <v>0</v>
      </c>
      <c r="P387" s="43">
        <v>0</v>
      </c>
      <c r="Q387" s="43">
        <v>0</v>
      </c>
      <c r="R387" s="43">
        <v>0</v>
      </c>
      <c r="S387" s="43">
        <v>0</v>
      </c>
      <c r="T387" s="43">
        <v>-5.16</v>
      </c>
      <c r="U387" s="43">
        <v>0</v>
      </c>
      <c r="V387" s="43">
        <v>0</v>
      </c>
      <c r="W387" s="43">
        <v>-5.16</v>
      </c>
    </row>
    <row r="388" spans="1:23" s="42" customFormat="1" hidden="1" x14ac:dyDescent="0.25">
      <c r="A388" s="42" t="s">
        <v>3694</v>
      </c>
      <c r="B388" s="42">
        <v>12161017971</v>
      </c>
      <c r="C388" s="42" t="s">
        <v>2651</v>
      </c>
      <c r="D388" s="42" t="s">
        <v>3695</v>
      </c>
      <c r="F388" s="42" t="s">
        <v>76</v>
      </c>
      <c r="H388" s="42" t="s">
        <v>2633</v>
      </c>
      <c r="M388" s="42">
        <v>0</v>
      </c>
      <c r="N388" s="42">
        <v>0</v>
      </c>
      <c r="O388" s="42">
        <v>0</v>
      </c>
      <c r="P388" s="42">
        <v>0</v>
      </c>
      <c r="Q388" s="42">
        <v>0</v>
      </c>
      <c r="R388" s="42">
        <v>0</v>
      </c>
      <c r="S388" s="42">
        <v>0</v>
      </c>
      <c r="T388" s="42">
        <v>0</v>
      </c>
      <c r="U388" s="42">
        <v>0</v>
      </c>
      <c r="V388" s="42">
        <v>0</v>
      </c>
      <c r="W388" s="42">
        <v>0</v>
      </c>
    </row>
    <row r="389" spans="1:23" s="41" customFormat="1" hidden="1" x14ac:dyDescent="0.25">
      <c r="A389" s="41" t="s">
        <v>3696</v>
      </c>
      <c r="B389" s="41">
        <v>12161017971</v>
      </c>
      <c r="C389" s="41" t="s">
        <v>2617</v>
      </c>
      <c r="D389" s="41" t="s">
        <v>3697</v>
      </c>
      <c r="E389" s="41" t="s">
        <v>2450</v>
      </c>
      <c r="F389" s="41" t="s">
        <v>3698</v>
      </c>
      <c r="G389" s="41">
        <v>1</v>
      </c>
      <c r="H389" s="41" t="s">
        <v>2620</v>
      </c>
      <c r="I389" s="41" t="s">
        <v>2621</v>
      </c>
      <c r="J389" s="41" t="s">
        <v>2940</v>
      </c>
      <c r="K389" s="41" t="s">
        <v>2683</v>
      </c>
      <c r="L389" s="41" t="s">
        <v>3699</v>
      </c>
      <c r="M389" s="41">
        <v>9.99</v>
      </c>
      <c r="N389" s="41">
        <v>0</v>
      </c>
      <c r="O389" s="41">
        <v>0</v>
      </c>
      <c r="P389" s="41">
        <v>0</v>
      </c>
      <c r="Q389" s="41">
        <v>0</v>
      </c>
      <c r="R389" s="41">
        <v>0</v>
      </c>
      <c r="S389" s="41">
        <v>-1.7</v>
      </c>
      <c r="T389" s="41">
        <v>-3.59</v>
      </c>
      <c r="U389" s="41">
        <v>0</v>
      </c>
      <c r="V389" s="41">
        <v>0</v>
      </c>
      <c r="W389" s="41">
        <v>4.7</v>
      </c>
    </row>
    <row r="390" spans="1:23" s="42" customFormat="1" hidden="1" x14ac:dyDescent="0.25">
      <c r="A390" s="42" t="s">
        <v>3700</v>
      </c>
      <c r="B390" s="42">
        <v>12161017971</v>
      </c>
      <c r="C390" s="42" t="s">
        <v>2651</v>
      </c>
      <c r="D390" s="42" t="s">
        <v>3024</v>
      </c>
      <c r="F390" s="42" t="s">
        <v>74</v>
      </c>
      <c r="H390" s="42" t="s">
        <v>2633</v>
      </c>
      <c r="M390" s="42">
        <v>0</v>
      </c>
      <c r="N390" s="42">
        <v>0</v>
      </c>
      <c r="O390" s="42">
        <v>0</v>
      </c>
      <c r="P390" s="42">
        <v>0</v>
      </c>
      <c r="Q390" s="42">
        <v>0</v>
      </c>
      <c r="R390" s="42">
        <v>0</v>
      </c>
      <c r="S390" s="42">
        <v>0</v>
      </c>
      <c r="T390" s="42">
        <v>0</v>
      </c>
      <c r="U390" s="42">
        <v>0</v>
      </c>
      <c r="V390" s="42">
        <v>0</v>
      </c>
      <c r="W390" s="42">
        <v>0</v>
      </c>
    </row>
    <row r="391" spans="1:23" s="43" customFormat="1" ht="14.4" hidden="1" x14ac:dyDescent="0.25">
      <c r="A391" s="43" t="s">
        <v>3700</v>
      </c>
      <c r="B391" s="43">
        <v>12161017971</v>
      </c>
      <c r="C391" s="43" t="s">
        <v>2651</v>
      </c>
      <c r="D391" s="43" t="s">
        <v>3024</v>
      </c>
      <c r="F391" s="43" t="s">
        <v>75</v>
      </c>
      <c r="H391" s="43" t="s">
        <v>2633</v>
      </c>
      <c r="M391" s="43">
        <v>0</v>
      </c>
      <c r="N391" s="43">
        <v>0</v>
      </c>
      <c r="O391" s="43">
        <v>0</v>
      </c>
      <c r="P391" s="43">
        <v>0</v>
      </c>
      <c r="Q391" s="43">
        <v>0</v>
      </c>
      <c r="R391" s="43">
        <v>0</v>
      </c>
      <c r="S391" s="43">
        <v>0</v>
      </c>
      <c r="T391" s="43">
        <v>-3.68</v>
      </c>
      <c r="U391" s="43">
        <v>0</v>
      </c>
      <c r="V391" s="43">
        <v>0</v>
      </c>
      <c r="W391" s="43">
        <v>-3.68</v>
      </c>
    </row>
    <row r="392" spans="1:23" s="42" customFormat="1" hidden="1" x14ac:dyDescent="0.25">
      <c r="A392" s="42" t="s">
        <v>3700</v>
      </c>
      <c r="B392" s="42">
        <v>12161017971</v>
      </c>
      <c r="C392" s="42" t="s">
        <v>2651</v>
      </c>
      <c r="D392" s="42" t="s">
        <v>3024</v>
      </c>
      <c r="F392" s="42" t="s">
        <v>76</v>
      </c>
      <c r="H392" s="42" t="s">
        <v>2633</v>
      </c>
      <c r="M392" s="42">
        <v>0</v>
      </c>
      <c r="N392" s="42">
        <v>0</v>
      </c>
      <c r="O392" s="42">
        <v>0</v>
      </c>
      <c r="P392" s="42">
        <v>0</v>
      </c>
      <c r="Q392" s="42">
        <v>0</v>
      </c>
      <c r="R392" s="42">
        <v>0</v>
      </c>
      <c r="S392" s="42">
        <v>0</v>
      </c>
      <c r="T392" s="42">
        <v>0</v>
      </c>
      <c r="U392" s="42">
        <v>0</v>
      </c>
      <c r="V392" s="42">
        <v>0</v>
      </c>
      <c r="W392" s="42">
        <v>0</v>
      </c>
    </row>
    <row r="393" spans="1:23" s="41" customFormat="1" hidden="1" x14ac:dyDescent="0.25">
      <c r="A393" s="41" t="s">
        <v>3701</v>
      </c>
      <c r="B393" s="41">
        <v>12161017971</v>
      </c>
      <c r="C393" s="41" t="s">
        <v>2727</v>
      </c>
      <c r="D393" s="41" t="s">
        <v>3702</v>
      </c>
      <c r="E393" s="41" t="s">
        <v>1404</v>
      </c>
      <c r="F393" s="41" t="s">
        <v>3106</v>
      </c>
      <c r="G393" s="41">
        <v>1</v>
      </c>
      <c r="H393" s="41" t="s">
        <v>2620</v>
      </c>
      <c r="I393" s="41" t="s">
        <v>2621</v>
      </c>
      <c r="J393" s="41" t="s">
        <v>3703</v>
      </c>
      <c r="K393" s="41" t="s">
        <v>3704</v>
      </c>
      <c r="L393" s="41" t="s">
        <v>3705</v>
      </c>
      <c r="M393" s="41">
        <v>-25.99</v>
      </c>
      <c r="N393" s="41">
        <v>0</v>
      </c>
      <c r="O393" s="41">
        <v>0</v>
      </c>
      <c r="P393" s="41">
        <v>0</v>
      </c>
      <c r="Q393" s="41">
        <v>0</v>
      </c>
      <c r="R393" s="41">
        <v>0</v>
      </c>
      <c r="S393" s="41">
        <v>3.54</v>
      </c>
      <c r="T393" s="41">
        <v>0</v>
      </c>
      <c r="U393" s="41">
        <v>0</v>
      </c>
      <c r="V393" s="41">
        <v>0</v>
      </c>
      <c r="W393" s="41">
        <v>-22.45</v>
      </c>
    </row>
    <row r="394" spans="1:23" s="41" customFormat="1" hidden="1" x14ac:dyDescent="0.25">
      <c r="A394" s="41" t="s">
        <v>3706</v>
      </c>
      <c r="B394" s="41">
        <v>12161017971</v>
      </c>
      <c r="C394" s="41" t="s">
        <v>2727</v>
      </c>
      <c r="D394" s="41" t="s">
        <v>2917</v>
      </c>
      <c r="E394" s="41" t="s">
        <v>1120</v>
      </c>
      <c r="F394" s="41" t="s">
        <v>2918</v>
      </c>
      <c r="G394" s="41">
        <v>1</v>
      </c>
      <c r="H394" s="41" t="s">
        <v>2620</v>
      </c>
      <c r="I394" s="41" t="s">
        <v>2621</v>
      </c>
      <c r="J394" s="41" t="s">
        <v>2919</v>
      </c>
      <c r="K394" s="41" t="s">
        <v>2770</v>
      </c>
      <c r="L394" s="41" t="s">
        <v>2920</v>
      </c>
      <c r="M394" s="41">
        <v>-17.09</v>
      </c>
      <c r="N394" s="41">
        <v>0</v>
      </c>
      <c r="O394" s="41">
        <v>0</v>
      </c>
      <c r="P394" s="41">
        <v>0.85</v>
      </c>
      <c r="Q394" s="41">
        <v>-1.36</v>
      </c>
      <c r="R394" s="41">
        <v>1.36</v>
      </c>
      <c r="S394" s="41">
        <v>2.21</v>
      </c>
      <c r="T394" s="41">
        <v>0</v>
      </c>
      <c r="U394" s="41">
        <v>0</v>
      </c>
      <c r="V394" s="41">
        <v>0</v>
      </c>
      <c r="W394" s="41">
        <v>-14.03</v>
      </c>
    </row>
    <row r="395" spans="1:23" s="42" customFormat="1" hidden="1" x14ac:dyDescent="0.25">
      <c r="A395" s="42" t="s">
        <v>3707</v>
      </c>
      <c r="B395" s="42">
        <v>12161017971</v>
      </c>
      <c r="C395" s="42" t="s">
        <v>2651</v>
      </c>
      <c r="D395" s="42" t="s">
        <v>3708</v>
      </c>
      <c r="F395" s="42" t="s">
        <v>74</v>
      </c>
      <c r="H395" s="42" t="s">
        <v>2633</v>
      </c>
      <c r="M395" s="42">
        <v>0</v>
      </c>
      <c r="N395" s="42">
        <v>0</v>
      </c>
      <c r="O395" s="42">
        <v>0</v>
      </c>
      <c r="P395" s="42">
        <v>0</v>
      </c>
      <c r="Q395" s="42">
        <v>0</v>
      </c>
      <c r="R395" s="42">
        <v>0</v>
      </c>
      <c r="S395" s="42">
        <v>0</v>
      </c>
      <c r="T395" s="42">
        <v>0</v>
      </c>
      <c r="U395" s="42">
        <v>0</v>
      </c>
      <c r="V395" s="42">
        <v>0</v>
      </c>
      <c r="W395" s="42">
        <v>0</v>
      </c>
    </row>
    <row r="396" spans="1:23" s="43" customFormat="1" ht="14.4" hidden="1" x14ac:dyDescent="0.25">
      <c r="A396" s="43" t="s">
        <v>3707</v>
      </c>
      <c r="B396" s="43">
        <v>12161017971</v>
      </c>
      <c r="C396" s="43" t="s">
        <v>2651</v>
      </c>
      <c r="D396" s="43" t="s">
        <v>3708</v>
      </c>
      <c r="F396" s="43" t="s">
        <v>75</v>
      </c>
      <c r="H396" s="43" t="s">
        <v>2633</v>
      </c>
      <c r="M396" s="43">
        <v>0</v>
      </c>
      <c r="N396" s="43">
        <v>0</v>
      </c>
      <c r="O396" s="43">
        <v>0</v>
      </c>
      <c r="P396" s="43">
        <v>0</v>
      </c>
      <c r="Q396" s="43">
        <v>0</v>
      </c>
      <c r="R396" s="43">
        <v>0</v>
      </c>
      <c r="S396" s="43">
        <v>0</v>
      </c>
      <c r="T396" s="43">
        <v>-3.68</v>
      </c>
      <c r="U396" s="43">
        <v>0</v>
      </c>
      <c r="V396" s="43">
        <v>0</v>
      </c>
      <c r="W396" s="43">
        <v>-3.68</v>
      </c>
    </row>
    <row r="397" spans="1:23" s="42" customFormat="1" hidden="1" x14ac:dyDescent="0.25">
      <c r="A397" s="42" t="s">
        <v>3707</v>
      </c>
      <c r="B397" s="42">
        <v>12161017971</v>
      </c>
      <c r="C397" s="42" t="s">
        <v>2651</v>
      </c>
      <c r="D397" s="42" t="s">
        <v>3708</v>
      </c>
      <c r="F397" s="42" t="s">
        <v>76</v>
      </c>
      <c r="H397" s="42" t="s">
        <v>2633</v>
      </c>
      <c r="M397" s="42">
        <v>0</v>
      </c>
      <c r="N397" s="42">
        <v>0</v>
      </c>
      <c r="O397" s="42">
        <v>0</v>
      </c>
      <c r="P397" s="42">
        <v>0</v>
      </c>
      <c r="Q397" s="42">
        <v>0</v>
      </c>
      <c r="R397" s="42">
        <v>0</v>
      </c>
      <c r="S397" s="42">
        <v>0</v>
      </c>
      <c r="T397" s="42">
        <v>0</v>
      </c>
      <c r="U397" s="42">
        <v>0</v>
      </c>
      <c r="V397" s="42">
        <v>0</v>
      </c>
      <c r="W397" s="42">
        <v>0</v>
      </c>
    </row>
    <row r="398" spans="1:23" s="41" customFormat="1" hidden="1" x14ac:dyDescent="0.25">
      <c r="A398" s="41" t="s">
        <v>3709</v>
      </c>
      <c r="B398" s="41">
        <v>12161017971</v>
      </c>
      <c r="C398" s="41" t="s">
        <v>2617</v>
      </c>
      <c r="D398" s="41" t="s">
        <v>3710</v>
      </c>
      <c r="E398" s="41" t="s">
        <v>884</v>
      </c>
      <c r="F398" s="41" t="s">
        <v>3711</v>
      </c>
      <c r="G398" s="41">
        <v>1</v>
      </c>
      <c r="H398" s="41" t="s">
        <v>2620</v>
      </c>
      <c r="I398" s="41" t="s">
        <v>2621</v>
      </c>
      <c r="J398" s="41" t="s">
        <v>3712</v>
      </c>
      <c r="K398" s="41" t="s">
        <v>2702</v>
      </c>
      <c r="L398" s="41" t="s">
        <v>3713</v>
      </c>
      <c r="M398" s="41">
        <v>10.99</v>
      </c>
      <c r="N398" s="41">
        <v>0</v>
      </c>
      <c r="O398" s="41">
        <v>0</v>
      </c>
      <c r="P398" s="41">
        <v>0</v>
      </c>
      <c r="Q398" s="41">
        <v>0</v>
      </c>
      <c r="R398" s="41">
        <v>0</v>
      </c>
      <c r="S398" s="41">
        <v>-1.87</v>
      </c>
      <c r="T398" s="41">
        <v>-3.68</v>
      </c>
      <c r="U398" s="41">
        <v>0</v>
      </c>
      <c r="V398" s="41">
        <v>0</v>
      </c>
      <c r="W398" s="41">
        <v>5.44</v>
      </c>
    </row>
    <row r="399" spans="1:23" s="41" customFormat="1" hidden="1" x14ac:dyDescent="0.25">
      <c r="A399" s="41" t="s">
        <v>3714</v>
      </c>
      <c r="B399" s="41">
        <v>12161017971</v>
      </c>
      <c r="C399" s="41" t="s">
        <v>2727</v>
      </c>
      <c r="D399" s="41" t="s">
        <v>3715</v>
      </c>
      <c r="E399" s="41" t="s">
        <v>1364</v>
      </c>
      <c r="F399" s="41" t="s">
        <v>2931</v>
      </c>
      <c r="G399" s="41">
        <v>1</v>
      </c>
      <c r="H399" s="41" t="s">
        <v>2620</v>
      </c>
      <c r="I399" s="41" t="s">
        <v>2621</v>
      </c>
      <c r="J399" s="41" t="s">
        <v>3716</v>
      </c>
      <c r="K399" s="41" t="s">
        <v>3717</v>
      </c>
      <c r="L399" s="41">
        <v>54728</v>
      </c>
      <c r="M399" s="41">
        <v>-22.99</v>
      </c>
      <c r="N399" s="41">
        <v>0</v>
      </c>
      <c r="O399" s="41">
        <v>0</v>
      </c>
      <c r="P399" s="41">
        <v>0</v>
      </c>
      <c r="Q399" s="41">
        <v>0</v>
      </c>
      <c r="R399" s="41">
        <v>0</v>
      </c>
      <c r="S399" s="41">
        <v>3.13</v>
      </c>
      <c r="T399" s="41">
        <v>0</v>
      </c>
      <c r="U399" s="41">
        <v>0</v>
      </c>
      <c r="V399" s="41">
        <v>0</v>
      </c>
      <c r="W399" s="41">
        <v>-19.86</v>
      </c>
    </row>
    <row r="400" spans="1:23" s="41" customFormat="1" hidden="1" x14ac:dyDescent="0.25">
      <c r="A400" s="41" t="s">
        <v>3718</v>
      </c>
      <c r="B400" s="41">
        <v>12161017971</v>
      </c>
      <c r="C400" s="41" t="s">
        <v>2617</v>
      </c>
      <c r="D400" s="41" t="s">
        <v>3719</v>
      </c>
      <c r="E400" s="41" t="s">
        <v>1422</v>
      </c>
      <c r="F400" s="41" t="s">
        <v>2671</v>
      </c>
      <c r="G400" s="41">
        <v>1</v>
      </c>
      <c r="H400" s="41" t="s">
        <v>2620</v>
      </c>
      <c r="I400" s="41" t="s">
        <v>2621</v>
      </c>
      <c r="J400" s="41" t="s">
        <v>3720</v>
      </c>
      <c r="K400" s="41" t="s">
        <v>3721</v>
      </c>
      <c r="L400" s="41">
        <v>96734</v>
      </c>
      <c r="M400" s="41">
        <v>25.99</v>
      </c>
      <c r="N400" s="41">
        <v>0</v>
      </c>
      <c r="O400" s="41">
        <v>0</v>
      </c>
      <c r="P400" s="41">
        <v>0</v>
      </c>
      <c r="Q400" s="41">
        <v>0</v>
      </c>
      <c r="R400" s="41">
        <v>0</v>
      </c>
      <c r="S400" s="41">
        <v>-4.42</v>
      </c>
      <c r="T400" s="41">
        <v>-5.16</v>
      </c>
      <c r="U400" s="41">
        <v>0</v>
      </c>
      <c r="V400" s="41">
        <v>0</v>
      </c>
      <c r="W400" s="41">
        <v>16.41</v>
      </c>
    </row>
    <row r="401" spans="1:23" s="41" customFormat="1" hidden="1" x14ac:dyDescent="0.25">
      <c r="A401" s="41" t="s">
        <v>3722</v>
      </c>
      <c r="B401" s="41">
        <v>12161017971</v>
      </c>
      <c r="C401" s="41" t="s">
        <v>2617</v>
      </c>
      <c r="D401" s="41" t="s">
        <v>3723</v>
      </c>
      <c r="E401" s="41" t="s">
        <v>1368</v>
      </c>
      <c r="F401" s="41" t="s">
        <v>2641</v>
      </c>
      <c r="G401" s="41">
        <v>1</v>
      </c>
      <c r="H401" s="41" t="s">
        <v>2620</v>
      </c>
      <c r="I401" s="41" t="s">
        <v>2621</v>
      </c>
      <c r="J401" s="41" t="s">
        <v>3724</v>
      </c>
      <c r="K401" s="41" t="s">
        <v>2648</v>
      </c>
      <c r="L401" s="41" t="s">
        <v>3725</v>
      </c>
      <c r="M401" s="41">
        <v>22.99</v>
      </c>
      <c r="N401" s="41">
        <v>0</v>
      </c>
      <c r="O401" s="41">
        <v>0</v>
      </c>
      <c r="P401" s="41">
        <v>0</v>
      </c>
      <c r="Q401" s="41">
        <v>0</v>
      </c>
      <c r="R401" s="41">
        <v>0</v>
      </c>
      <c r="S401" s="41">
        <v>-3.91</v>
      </c>
      <c r="T401" s="41">
        <v>-5.16</v>
      </c>
      <c r="U401" s="41">
        <v>0</v>
      </c>
      <c r="V401" s="41">
        <v>0</v>
      </c>
      <c r="W401" s="41">
        <v>13.92</v>
      </c>
    </row>
    <row r="402" spans="1:23" s="41" customFormat="1" hidden="1" x14ac:dyDescent="0.25">
      <c r="A402" s="41" t="s">
        <v>3726</v>
      </c>
      <c r="B402" s="41">
        <v>12161017971</v>
      </c>
      <c r="C402" s="41" t="s">
        <v>2617</v>
      </c>
      <c r="D402" s="41" t="s">
        <v>3727</v>
      </c>
      <c r="E402" s="41" t="s">
        <v>1192</v>
      </c>
      <c r="F402" s="41" t="s">
        <v>3728</v>
      </c>
      <c r="G402" s="41">
        <v>1</v>
      </c>
      <c r="H402" s="41" t="s">
        <v>2620</v>
      </c>
      <c r="I402" s="41" t="s">
        <v>2621</v>
      </c>
      <c r="J402" s="41" t="s">
        <v>3729</v>
      </c>
      <c r="K402" s="41" t="s">
        <v>2758</v>
      </c>
      <c r="L402" s="41">
        <v>53946</v>
      </c>
      <c r="M402" s="41">
        <v>17.09</v>
      </c>
      <c r="N402" s="41">
        <v>0</v>
      </c>
      <c r="O402" s="41">
        <v>0</v>
      </c>
      <c r="P402" s="41">
        <v>0</v>
      </c>
      <c r="Q402" s="41">
        <v>0</v>
      </c>
      <c r="R402" s="41">
        <v>0</v>
      </c>
      <c r="S402" s="41">
        <v>-2.91</v>
      </c>
      <c r="T402" s="41">
        <v>-3.68</v>
      </c>
      <c r="U402" s="41">
        <v>0</v>
      </c>
      <c r="V402" s="41">
        <v>0</v>
      </c>
      <c r="W402" s="41">
        <v>10.5</v>
      </c>
    </row>
    <row r="403" spans="1:23" s="41" customFormat="1" hidden="1" x14ac:dyDescent="0.25">
      <c r="A403" s="41" t="s">
        <v>3730</v>
      </c>
      <c r="B403" s="41">
        <v>12161017971</v>
      </c>
      <c r="C403" s="41" t="s">
        <v>2617</v>
      </c>
      <c r="D403" s="41" t="s">
        <v>3731</v>
      </c>
      <c r="E403" s="41" t="s">
        <v>1398</v>
      </c>
      <c r="F403" s="41" t="s">
        <v>2813</v>
      </c>
      <c r="G403" s="41">
        <v>1</v>
      </c>
      <c r="H403" s="41" t="s">
        <v>2620</v>
      </c>
      <c r="I403" s="41" t="s">
        <v>2621</v>
      </c>
      <c r="J403" s="41" t="s">
        <v>3732</v>
      </c>
      <c r="K403" s="41" t="s">
        <v>3733</v>
      </c>
      <c r="L403" s="41" t="s">
        <v>3734</v>
      </c>
      <c r="M403" s="41">
        <v>25.99</v>
      </c>
      <c r="N403" s="41">
        <v>0</v>
      </c>
      <c r="O403" s="41">
        <v>0</v>
      </c>
      <c r="P403" s="41">
        <v>-1.3</v>
      </c>
      <c r="Q403" s="41">
        <v>1.73</v>
      </c>
      <c r="R403" s="41">
        <v>-1.73</v>
      </c>
      <c r="S403" s="41">
        <v>-4.2</v>
      </c>
      <c r="T403" s="41">
        <v>-5.16</v>
      </c>
      <c r="U403" s="41">
        <v>0</v>
      </c>
      <c r="V403" s="41">
        <v>0</v>
      </c>
      <c r="W403" s="41">
        <v>15.33</v>
      </c>
    </row>
    <row r="404" spans="1:23" s="41" customFormat="1" hidden="1" x14ac:dyDescent="0.25">
      <c r="A404" s="41" t="s">
        <v>3735</v>
      </c>
      <c r="B404" s="41">
        <v>12161017971</v>
      </c>
      <c r="C404" s="41" t="s">
        <v>2632</v>
      </c>
      <c r="F404" s="41" t="s">
        <v>64</v>
      </c>
      <c r="M404" s="41">
        <v>0</v>
      </c>
      <c r="N404" s="41">
        <v>0</v>
      </c>
      <c r="O404" s="41">
        <v>0</v>
      </c>
      <c r="P404" s="41">
        <v>0</v>
      </c>
      <c r="Q404" s="41">
        <v>0</v>
      </c>
      <c r="R404" s="41">
        <v>0</v>
      </c>
      <c r="S404" s="41">
        <v>0</v>
      </c>
      <c r="T404" s="41">
        <v>0</v>
      </c>
      <c r="U404" s="41">
        <v>-503.69</v>
      </c>
      <c r="V404" s="41">
        <v>0</v>
      </c>
      <c r="W404" s="41">
        <v>-503.69</v>
      </c>
    </row>
    <row r="405" spans="1:23" s="41" customFormat="1" hidden="1" x14ac:dyDescent="0.25">
      <c r="A405" s="41" t="s">
        <v>3736</v>
      </c>
      <c r="B405" s="41">
        <v>12161017971</v>
      </c>
      <c r="C405" s="41" t="s">
        <v>2617</v>
      </c>
      <c r="D405" s="41" t="s">
        <v>3737</v>
      </c>
      <c r="E405" s="41" t="s">
        <v>502</v>
      </c>
      <c r="F405" s="41" t="s">
        <v>3318</v>
      </c>
      <c r="G405" s="41">
        <v>1</v>
      </c>
      <c r="H405" s="41" t="s">
        <v>2620</v>
      </c>
      <c r="I405" s="41" t="s">
        <v>2621</v>
      </c>
      <c r="J405" s="41" t="s">
        <v>3738</v>
      </c>
      <c r="K405" s="41" t="s">
        <v>2683</v>
      </c>
      <c r="L405" s="41">
        <v>93250</v>
      </c>
      <c r="M405" s="41">
        <v>20.99</v>
      </c>
      <c r="N405" s="41">
        <v>0</v>
      </c>
      <c r="O405" s="41">
        <v>0</v>
      </c>
      <c r="P405" s="41">
        <v>0</v>
      </c>
      <c r="Q405" s="41">
        <v>0</v>
      </c>
      <c r="R405" s="41">
        <v>0</v>
      </c>
      <c r="S405" s="41">
        <v>-3.57</v>
      </c>
      <c r="T405" s="41">
        <v>-3.68</v>
      </c>
      <c r="U405" s="41">
        <v>0</v>
      </c>
      <c r="V405" s="41">
        <v>0</v>
      </c>
      <c r="W405" s="41">
        <v>13.74</v>
      </c>
    </row>
    <row r="406" spans="1:23" s="41" customFormat="1" hidden="1" x14ac:dyDescent="0.25">
      <c r="A406" s="41" t="s">
        <v>3739</v>
      </c>
      <c r="B406" s="41">
        <v>12161017971</v>
      </c>
      <c r="C406" s="41" t="s">
        <v>2617</v>
      </c>
      <c r="D406" s="41" t="s">
        <v>3740</v>
      </c>
      <c r="E406" s="41" t="s">
        <v>1420</v>
      </c>
      <c r="F406" s="41" t="s">
        <v>2636</v>
      </c>
      <c r="G406" s="41">
        <v>1</v>
      </c>
      <c r="H406" s="41" t="s">
        <v>2620</v>
      </c>
      <c r="I406" s="41" t="s">
        <v>2621</v>
      </c>
      <c r="J406" s="41" t="s">
        <v>3741</v>
      </c>
      <c r="K406" s="41" t="s">
        <v>2899</v>
      </c>
      <c r="L406" s="41">
        <v>2125</v>
      </c>
      <c r="M406" s="41">
        <v>25.99</v>
      </c>
      <c r="N406" s="41">
        <v>0</v>
      </c>
      <c r="O406" s="41">
        <v>0</v>
      </c>
      <c r="P406" s="41">
        <v>0</v>
      </c>
      <c r="Q406" s="41">
        <v>0</v>
      </c>
      <c r="R406" s="41">
        <v>0</v>
      </c>
      <c r="S406" s="41">
        <v>-4.42</v>
      </c>
      <c r="T406" s="41">
        <v>-5.16</v>
      </c>
      <c r="U406" s="41">
        <v>0</v>
      </c>
      <c r="V406" s="41">
        <v>0</v>
      </c>
      <c r="W406" s="41">
        <v>16.41</v>
      </c>
    </row>
    <row r="407" spans="1:23" s="41" customFormat="1" hidden="1" x14ac:dyDescent="0.25">
      <c r="A407" s="41" t="s">
        <v>3742</v>
      </c>
      <c r="B407" s="41">
        <v>12161017971</v>
      </c>
      <c r="C407" s="41" t="s">
        <v>2617</v>
      </c>
      <c r="D407" s="41" t="s">
        <v>3743</v>
      </c>
      <c r="E407" s="41" t="s">
        <v>1400</v>
      </c>
      <c r="F407" s="41" t="s">
        <v>3744</v>
      </c>
      <c r="G407" s="41">
        <v>1</v>
      </c>
      <c r="H407" s="41" t="s">
        <v>2620</v>
      </c>
      <c r="I407" s="41" t="s">
        <v>2621</v>
      </c>
      <c r="J407" s="41" t="s">
        <v>3745</v>
      </c>
      <c r="K407" s="41" t="s">
        <v>2683</v>
      </c>
      <c r="L407" s="41" t="s">
        <v>3746</v>
      </c>
      <c r="M407" s="41">
        <v>25.99</v>
      </c>
      <c r="N407" s="41">
        <v>0</v>
      </c>
      <c r="O407" s="41">
        <v>0</v>
      </c>
      <c r="P407" s="41">
        <v>-1.3</v>
      </c>
      <c r="Q407" s="41">
        <v>0</v>
      </c>
      <c r="R407" s="41">
        <v>0</v>
      </c>
      <c r="S407" s="41">
        <v>-4.2</v>
      </c>
      <c r="T407" s="41">
        <v>-5.16</v>
      </c>
      <c r="U407" s="41">
        <v>0</v>
      </c>
      <c r="V407" s="41">
        <v>0</v>
      </c>
      <c r="W407" s="41">
        <v>15.33</v>
      </c>
    </row>
    <row r="408" spans="1:23" s="41" customFormat="1" hidden="1" x14ac:dyDescent="0.25">
      <c r="A408" s="41" t="s">
        <v>3747</v>
      </c>
      <c r="B408" s="41">
        <v>12161017971</v>
      </c>
      <c r="C408" s="41" t="s">
        <v>2617</v>
      </c>
      <c r="D408" s="41" t="s">
        <v>3748</v>
      </c>
      <c r="E408" s="41" t="s">
        <v>2462</v>
      </c>
      <c r="F408" s="41" t="s">
        <v>3198</v>
      </c>
      <c r="G408" s="41">
        <v>1</v>
      </c>
      <c r="H408" s="41" t="s">
        <v>2620</v>
      </c>
      <c r="I408" s="41" t="s">
        <v>2621</v>
      </c>
      <c r="J408" s="41" t="s">
        <v>3749</v>
      </c>
      <c r="K408" s="41" t="s">
        <v>2851</v>
      </c>
      <c r="L408" s="41" t="s">
        <v>3750</v>
      </c>
      <c r="M408" s="41">
        <v>9.99</v>
      </c>
      <c r="N408" s="41">
        <v>0</v>
      </c>
      <c r="O408" s="41">
        <v>0</v>
      </c>
      <c r="P408" s="41">
        <v>0</v>
      </c>
      <c r="Q408" s="41">
        <v>0</v>
      </c>
      <c r="R408" s="41">
        <v>0</v>
      </c>
      <c r="S408" s="41">
        <v>-1.7</v>
      </c>
      <c r="T408" s="41">
        <v>-3.59</v>
      </c>
      <c r="U408" s="41">
        <v>0</v>
      </c>
      <c r="V408" s="41">
        <v>0</v>
      </c>
      <c r="W408" s="41">
        <v>4.7</v>
      </c>
    </row>
    <row r="409" spans="1:23" s="41" customFormat="1" hidden="1" x14ac:dyDescent="0.25">
      <c r="A409" s="41" t="s">
        <v>3751</v>
      </c>
      <c r="B409" s="41">
        <v>12161017971</v>
      </c>
      <c r="C409" s="41" t="s">
        <v>2617</v>
      </c>
      <c r="D409" s="41" t="s">
        <v>3752</v>
      </c>
      <c r="E409" s="41" t="s">
        <v>1410</v>
      </c>
      <c r="F409" s="41" t="s">
        <v>3753</v>
      </c>
      <c r="G409" s="41">
        <v>1</v>
      </c>
      <c r="H409" s="41" t="s">
        <v>2620</v>
      </c>
      <c r="I409" s="41" t="s">
        <v>2621</v>
      </c>
      <c r="J409" s="41" t="s">
        <v>3754</v>
      </c>
      <c r="K409" s="41" t="s">
        <v>3755</v>
      </c>
      <c r="L409" s="41">
        <v>30328</v>
      </c>
      <c r="M409" s="41">
        <v>25.99</v>
      </c>
      <c r="N409" s="41">
        <v>0</v>
      </c>
      <c r="O409" s="41">
        <v>0</v>
      </c>
      <c r="P409" s="41">
        <v>-1.3</v>
      </c>
      <c r="Q409" s="41">
        <v>0</v>
      </c>
      <c r="R409" s="41">
        <v>0</v>
      </c>
      <c r="S409" s="41">
        <v>-4.2</v>
      </c>
      <c r="T409" s="41">
        <v>-5.16</v>
      </c>
      <c r="U409" s="41">
        <v>0</v>
      </c>
      <c r="V409" s="41">
        <v>0</v>
      </c>
      <c r="W409" s="41">
        <v>15.33</v>
      </c>
    </row>
    <row r="410" spans="1:23" s="41" customFormat="1" hidden="1" x14ac:dyDescent="0.25">
      <c r="A410" s="41" t="s">
        <v>3756</v>
      </c>
      <c r="B410" s="41">
        <v>12161017971</v>
      </c>
      <c r="C410" s="41" t="s">
        <v>2617</v>
      </c>
      <c r="D410" s="41" t="s">
        <v>3757</v>
      </c>
      <c r="E410" s="41" t="s">
        <v>2462</v>
      </c>
      <c r="F410" s="41" t="s">
        <v>3198</v>
      </c>
      <c r="G410" s="41">
        <v>1</v>
      </c>
      <c r="H410" s="41" t="s">
        <v>2620</v>
      </c>
      <c r="I410" s="41" t="s">
        <v>2621</v>
      </c>
      <c r="J410" s="41" t="s">
        <v>3474</v>
      </c>
      <c r="K410" s="41" t="s">
        <v>2719</v>
      </c>
      <c r="L410" s="41" t="s">
        <v>3758</v>
      </c>
      <c r="M410" s="41">
        <v>9.99</v>
      </c>
      <c r="N410" s="41">
        <v>0</v>
      </c>
      <c r="O410" s="41">
        <v>0</v>
      </c>
      <c r="P410" s="41">
        <v>0</v>
      </c>
      <c r="Q410" s="41">
        <v>0</v>
      </c>
      <c r="R410" s="41">
        <v>0</v>
      </c>
      <c r="S410" s="41">
        <v>-1.7</v>
      </c>
      <c r="T410" s="41">
        <v>-3.59</v>
      </c>
      <c r="U410" s="41">
        <v>0</v>
      </c>
      <c r="V410" s="41">
        <v>0</v>
      </c>
      <c r="W410" s="41">
        <v>4.7</v>
      </c>
    </row>
    <row r="411" spans="1:23" s="42" customFormat="1" hidden="1" x14ac:dyDescent="0.25">
      <c r="A411" s="42" t="s">
        <v>3759</v>
      </c>
      <c r="B411" s="42">
        <v>12161017971</v>
      </c>
      <c r="C411" s="42" t="s">
        <v>2651</v>
      </c>
      <c r="D411" s="42" t="s">
        <v>3760</v>
      </c>
      <c r="F411" s="42" t="s">
        <v>74</v>
      </c>
      <c r="H411" s="42" t="s">
        <v>2633</v>
      </c>
      <c r="M411" s="42">
        <v>0</v>
      </c>
      <c r="N411" s="42">
        <v>0</v>
      </c>
      <c r="O411" s="42">
        <v>0</v>
      </c>
      <c r="P411" s="42">
        <v>0</v>
      </c>
      <c r="Q411" s="42">
        <v>0</v>
      </c>
      <c r="R411" s="42">
        <v>0</v>
      </c>
      <c r="S411" s="42">
        <v>0</v>
      </c>
      <c r="T411" s="42">
        <v>0</v>
      </c>
      <c r="U411" s="42">
        <v>0</v>
      </c>
      <c r="V411" s="42">
        <v>0</v>
      </c>
      <c r="W411" s="42">
        <v>0</v>
      </c>
    </row>
    <row r="412" spans="1:23" s="43" customFormat="1" ht="14.4" hidden="1" x14ac:dyDescent="0.25">
      <c r="A412" s="43" t="s">
        <v>3759</v>
      </c>
      <c r="B412" s="43">
        <v>12161017971</v>
      </c>
      <c r="C412" s="43" t="s">
        <v>2651</v>
      </c>
      <c r="D412" s="43" t="s">
        <v>3760</v>
      </c>
      <c r="F412" s="43" t="s">
        <v>75</v>
      </c>
      <c r="H412" s="43" t="s">
        <v>2633</v>
      </c>
      <c r="M412" s="43">
        <v>0</v>
      </c>
      <c r="N412" s="43">
        <v>0</v>
      </c>
      <c r="O412" s="43">
        <v>0</v>
      </c>
      <c r="P412" s="43">
        <v>0</v>
      </c>
      <c r="Q412" s="43">
        <v>0</v>
      </c>
      <c r="R412" s="43">
        <v>0</v>
      </c>
      <c r="S412" s="43">
        <v>0</v>
      </c>
      <c r="T412" s="43">
        <v>-3.59</v>
      </c>
      <c r="U412" s="43">
        <v>0</v>
      </c>
      <c r="V412" s="43">
        <v>0</v>
      </c>
      <c r="W412" s="43">
        <v>-3.59</v>
      </c>
    </row>
    <row r="413" spans="1:23" s="42" customFormat="1" hidden="1" x14ac:dyDescent="0.25">
      <c r="A413" s="42" t="s">
        <v>3759</v>
      </c>
      <c r="B413" s="42">
        <v>12161017971</v>
      </c>
      <c r="C413" s="42" t="s">
        <v>2651</v>
      </c>
      <c r="D413" s="42" t="s">
        <v>3760</v>
      </c>
      <c r="F413" s="42" t="s">
        <v>76</v>
      </c>
      <c r="H413" s="42" t="s">
        <v>2633</v>
      </c>
      <c r="M413" s="42">
        <v>0</v>
      </c>
      <c r="N413" s="42">
        <v>0</v>
      </c>
      <c r="O413" s="42">
        <v>0</v>
      </c>
      <c r="P413" s="42">
        <v>0</v>
      </c>
      <c r="Q413" s="42">
        <v>0</v>
      </c>
      <c r="R413" s="42">
        <v>0</v>
      </c>
      <c r="S413" s="42">
        <v>0</v>
      </c>
      <c r="T413" s="42">
        <v>0</v>
      </c>
      <c r="U413" s="42">
        <v>0</v>
      </c>
      <c r="V413" s="42">
        <v>0</v>
      </c>
      <c r="W413" s="42">
        <v>0</v>
      </c>
    </row>
    <row r="414" spans="1:23" s="41" customFormat="1" hidden="1" x14ac:dyDescent="0.25">
      <c r="A414" s="41" t="s">
        <v>3761</v>
      </c>
      <c r="B414" s="41">
        <v>12161017971</v>
      </c>
      <c r="C414" s="41" t="s">
        <v>2778</v>
      </c>
      <c r="D414" s="41" t="s">
        <v>3762</v>
      </c>
      <c r="E414" s="41" t="s">
        <v>2574</v>
      </c>
      <c r="F414" s="41" t="s">
        <v>65</v>
      </c>
      <c r="G414" s="41">
        <v>1</v>
      </c>
      <c r="M414" s="41">
        <v>0</v>
      </c>
      <c r="N414" s="41">
        <v>0</v>
      </c>
      <c r="O414" s="41">
        <v>0</v>
      </c>
      <c r="P414" s="41">
        <v>0</v>
      </c>
      <c r="Q414" s="41">
        <v>0</v>
      </c>
      <c r="R414" s="41">
        <v>0</v>
      </c>
      <c r="S414" s="41">
        <v>0</v>
      </c>
      <c r="T414" s="41">
        <v>0</v>
      </c>
      <c r="U414" s="41">
        <v>0</v>
      </c>
      <c r="V414" s="41">
        <v>13.71</v>
      </c>
      <c r="W414" s="41">
        <v>13.71</v>
      </c>
    </row>
    <row r="415" spans="1:23" s="41" customFormat="1" hidden="1" x14ac:dyDescent="0.25">
      <c r="A415" s="41" t="s">
        <v>3763</v>
      </c>
      <c r="B415" s="41">
        <v>12161017971</v>
      </c>
      <c r="C415" s="41" t="s">
        <v>2617</v>
      </c>
      <c r="D415" s="41" t="s">
        <v>3764</v>
      </c>
      <c r="E415" s="41" t="s">
        <v>1422</v>
      </c>
      <c r="F415" s="41" t="s">
        <v>2671</v>
      </c>
      <c r="G415" s="41">
        <v>1</v>
      </c>
      <c r="H415" s="41" t="s">
        <v>2620</v>
      </c>
      <c r="I415" s="41" t="s">
        <v>2621</v>
      </c>
      <c r="J415" s="41" t="s">
        <v>3765</v>
      </c>
      <c r="K415" s="41" t="s">
        <v>2820</v>
      </c>
      <c r="L415" s="41" t="s">
        <v>3766</v>
      </c>
      <c r="M415" s="41">
        <v>25.99</v>
      </c>
      <c r="N415" s="41">
        <v>0</v>
      </c>
      <c r="O415" s="41">
        <v>0</v>
      </c>
      <c r="P415" s="41">
        <v>0</v>
      </c>
      <c r="Q415" s="41">
        <v>0</v>
      </c>
      <c r="R415" s="41">
        <v>0</v>
      </c>
      <c r="S415" s="41">
        <v>-4.42</v>
      </c>
      <c r="T415" s="41">
        <v>-5.16</v>
      </c>
      <c r="U415" s="41">
        <v>0</v>
      </c>
      <c r="V415" s="41">
        <v>0</v>
      </c>
      <c r="W415" s="41">
        <v>16.41</v>
      </c>
    </row>
    <row r="416" spans="1:23" s="42" customFormat="1" hidden="1" x14ac:dyDescent="0.25">
      <c r="A416" s="42" t="s">
        <v>3767</v>
      </c>
      <c r="B416" s="42">
        <v>12161017971</v>
      </c>
      <c r="C416" s="42" t="s">
        <v>2651</v>
      </c>
      <c r="D416" s="42" t="s">
        <v>3768</v>
      </c>
      <c r="F416" s="42" t="s">
        <v>74</v>
      </c>
      <c r="H416" s="42" t="s">
        <v>2633</v>
      </c>
      <c r="M416" s="42">
        <v>0</v>
      </c>
      <c r="N416" s="42">
        <v>0</v>
      </c>
      <c r="O416" s="42">
        <v>0</v>
      </c>
      <c r="P416" s="42">
        <v>0</v>
      </c>
      <c r="Q416" s="42">
        <v>0</v>
      </c>
      <c r="R416" s="42">
        <v>0</v>
      </c>
      <c r="S416" s="42">
        <v>0</v>
      </c>
      <c r="T416" s="42">
        <v>0</v>
      </c>
      <c r="U416" s="42">
        <v>0</v>
      </c>
      <c r="V416" s="42">
        <v>0</v>
      </c>
      <c r="W416" s="42">
        <v>0</v>
      </c>
    </row>
    <row r="417" spans="1:23" s="43" customFormat="1" ht="14.4" hidden="1" x14ac:dyDescent="0.25">
      <c r="A417" s="43" t="s">
        <v>3767</v>
      </c>
      <c r="B417" s="43">
        <v>12161017971</v>
      </c>
      <c r="C417" s="43" t="s">
        <v>2651</v>
      </c>
      <c r="D417" s="43" t="s">
        <v>3768</v>
      </c>
      <c r="F417" s="43" t="s">
        <v>75</v>
      </c>
      <c r="H417" s="43" t="s">
        <v>2633</v>
      </c>
      <c r="M417" s="43">
        <v>0</v>
      </c>
      <c r="N417" s="43">
        <v>0</v>
      </c>
      <c r="O417" s="43">
        <v>0</v>
      </c>
      <c r="P417" s="43">
        <v>0</v>
      </c>
      <c r="Q417" s="43">
        <v>0</v>
      </c>
      <c r="R417" s="43">
        <v>0</v>
      </c>
      <c r="S417" s="43">
        <v>0</v>
      </c>
      <c r="T417" s="43">
        <v>-5.16</v>
      </c>
      <c r="U417" s="43">
        <v>0</v>
      </c>
      <c r="V417" s="43">
        <v>0</v>
      </c>
      <c r="W417" s="43">
        <v>-5.16</v>
      </c>
    </row>
    <row r="418" spans="1:23" s="42" customFormat="1" hidden="1" x14ac:dyDescent="0.25">
      <c r="A418" s="42" t="s">
        <v>3767</v>
      </c>
      <c r="B418" s="42">
        <v>12161017971</v>
      </c>
      <c r="C418" s="42" t="s">
        <v>2651</v>
      </c>
      <c r="D418" s="42" t="s">
        <v>3768</v>
      </c>
      <c r="F418" s="42" t="s">
        <v>76</v>
      </c>
      <c r="H418" s="42" t="s">
        <v>2633</v>
      </c>
      <c r="M418" s="42">
        <v>0</v>
      </c>
      <c r="N418" s="42">
        <v>0</v>
      </c>
      <c r="O418" s="42">
        <v>0</v>
      </c>
      <c r="P418" s="42">
        <v>0</v>
      </c>
      <c r="Q418" s="42">
        <v>0</v>
      </c>
      <c r="R418" s="42">
        <v>0</v>
      </c>
      <c r="S418" s="42">
        <v>0</v>
      </c>
      <c r="T418" s="42">
        <v>0</v>
      </c>
      <c r="U418" s="42">
        <v>0</v>
      </c>
      <c r="V418" s="42">
        <v>0</v>
      </c>
      <c r="W418" s="42">
        <v>0</v>
      </c>
    </row>
    <row r="419" spans="1:23" s="42" customFormat="1" hidden="1" x14ac:dyDescent="0.25">
      <c r="A419" s="42" t="s">
        <v>3769</v>
      </c>
      <c r="B419" s="42">
        <v>12161017971</v>
      </c>
      <c r="D419" s="42" t="s">
        <v>2789</v>
      </c>
      <c r="F419" s="42" t="s">
        <v>2790</v>
      </c>
      <c r="G419" s="42">
        <v>1</v>
      </c>
      <c r="H419" s="42" t="s">
        <v>2633</v>
      </c>
      <c r="M419" s="42">
        <v>0</v>
      </c>
      <c r="N419" s="42">
        <v>0</v>
      </c>
      <c r="O419" s="42">
        <v>0</v>
      </c>
      <c r="P419" s="42">
        <v>0</v>
      </c>
      <c r="Q419" s="42">
        <v>0</v>
      </c>
      <c r="R419" s="42">
        <v>0</v>
      </c>
      <c r="S419" s="42">
        <v>0</v>
      </c>
      <c r="T419" s="42">
        <v>0</v>
      </c>
      <c r="U419" s="42">
        <v>-0.6</v>
      </c>
      <c r="V419" s="42">
        <v>0</v>
      </c>
      <c r="W419" s="42">
        <v>-0.6</v>
      </c>
    </row>
    <row r="420" spans="1:23" s="41" customFormat="1" hidden="1" x14ac:dyDescent="0.25">
      <c r="A420" s="41" t="s">
        <v>3770</v>
      </c>
      <c r="B420" s="41">
        <v>12161017971</v>
      </c>
      <c r="C420" s="41" t="s">
        <v>2617</v>
      </c>
      <c r="D420" s="41" t="s">
        <v>3771</v>
      </c>
      <c r="E420" s="41" t="s">
        <v>2462</v>
      </c>
      <c r="F420" s="41" t="s">
        <v>3198</v>
      </c>
      <c r="G420" s="41">
        <v>1</v>
      </c>
      <c r="H420" s="41" t="s">
        <v>2620</v>
      </c>
      <c r="I420" s="41" t="s">
        <v>2621</v>
      </c>
      <c r="J420" s="41" t="s">
        <v>3772</v>
      </c>
      <c r="K420" s="41" t="s">
        <v>2719</v>
      </c>
      <c r="L420" s="41" t="s">
        <v>3773</v>
      </c>
      <c r="M420" s="41">
        <v>9.99</v>
      </c>
      <c r="N420" s="41">
        <v>3.99</v>
      </c>
      <c r="O420" s="41">
        <v>0</v>
      </c>
      <c r="P420" s="41">
        <v>0</v>
      </c>
      <c r="Q420" s="41">
        <v>0</v>
      </c>
      <c r="R420" s="41">
        <v>0</v>
      </c>
      <c r="S420" s="41">
        <v>-1.7</v>
      </c>
      <c r="T420" s="41">
        <v>-7.58</v>
      </c>
      <c r="U420" s="41">
        <v>0</v>
      </c>
      <c r="V420" s="41">
        <v>0</v>
      </c>
      <c r="W420" s="41">
        <v>4.7</v>
      </c>
    </row>
    <row r="421" spans="1:23" s="42" customFormat="1" hidden="1" x14ac:dyDescent="0.25">
      <c r="A421" s="42" t="s">
        <v>3774</v>
      </c>
      <c r="B421" s="42">
        <v>12161017971</v>
      </c>
      <c r="D421" s="42" t="s">
        <v>3775</v>
      </c>
      <c r="F421" s="42" t="s">
        <v>3776</v>
      </c>
      <c r="G421" s="42">
        <v>1</v>
      </c>
      <c r="H421" s="42" t="s">
        <v>2633</v>
      </c>
      <c r="M421" s="42">
        <v>0</v>
      </c>
      <c r="N421" s="42">
        <v>0</v>
      </c>
      <c r="O421" s="42">
        <v>0</v>
      </c>
      <c r="P421" s="42">
        <v>0</v>
      </c>
      <c r="Q421" s="42">
        <v>0</v>
      </c>
      <c r="R421" s="42">
        <v>0</v>
      </c>
      <c r="S421" s="42">
        <v>0</v>
      </c>
      <c r="T421" s="42">
        <v>0</v>
      </c>
      <c r="U421" s="42">
        <v>-0.6</v>
      </c>
      <c r="V421" s="42">
        <v>0</v>
      </c>
      <c r="W421" s="42">
        <v>-0.6</v>
      </c>
    </row>
    <row r="422" spans="1:23" s="42" customFormat="1" hidden="1" x14ac:dyDescent="0.25">
      <c r="A422" s="42" t="s">
        <v>3777</v>
      </c>
      <c r="B422" s="42">
        <v>12161017971</v>
      </c>
      <c r="D422" s="42" t="s">
        <v>3778</v>
      </c>
      <c r="F422" s="42" t="s">
        <v>3779</v>
      </c>
      <c r="G422" s="42">
        <v>1</v>
      </c>
      <c r="H422" s="42" t="s">
        <v>2633</v>
      </c>
      <c r="M422" s="42">
        <v>0</v>
      </c>
      <c r="N422" s="42">
        <v>0</v>
      </c>
      <c r="O422" s="42">
        <v>0</v>
      </c>
      <c r="P422" s="42">
        <v>0</v>
      </c>
      <c r="Q422" s="42">
        <v>0</v>
      </c>
      <c r="R422" s="42">
        <v>0</v>
      </c>
      <c r="S422" s="42">
        <v>0</v>
      </c>
      <c r="T422" s="42">
        <v>0</v>
      </c>
      <c r="U422" s="42">
        <v>-0.6</v>
      </c>
      <c r="V422" s="42">
        <v>0</v>
      </c>
      <c r="W422" s="42">
        <v>-0.6</v>
      </c>
    </row>
    <row r="423" spans="1:23" s="42" customFormat="1" hidden="1" x14ac:dyDescent="0.25">
      <c r="A423" s="42" t="s">
        <v>3780</v>
      </c>
      <c r="B423" s="42">
        <v>12161017971</v>
      </c>
      <c r="D423" s="42" t="s">
        <v>3154</v>
      </c>
      <c r="F423" s="42" t="s">
        <v>3155</v>
      </c>
      <c r="G423" s="42">
        <v>1</v>
      </c>
      <c r="H423" s="42" t="s">
        <v>2633</v>
      </c>
      <c r="M423" s="42">
        <v>0</v>
      </c>
      <c r="N423" s="42">
        <v>0</v>
      </c>
      <c r="O423" s="42">
        <v>0</v>
      </c>
      <c r="P423" s="42">
        <v>0</v>
      </c>
      <c r="Q423" s="42">
        <v>0</v>
      </c>
      <c r="R423" s="42">
        <v>0</v>
      </c>
      <c r="S423" s="42">
        <v>0</v>
      </c>
      <c r="T423" s="42">
        <v>0</v>
      </c>
      <c r="U423" s="42">
        <v>-0.6</v>
      </c>
      <c r="V423" s="42">
        <v>0</v>
      </c>
      <c r="W423" s="42">
        <v>-0.6</v>
      </c>
    </row>
    <row r="424" spans="1:23" s="42" customFormat="1" hidden="1" x14ac:dyDescent="0.25">
      <c r="A424" s="42" t="s">
        <v>3781</v>
      </c>
      <c r="B424" s="42">
        <v>12161017971</v>
      </c>
      <c r="D424" s="42" t="s">
        <v>2936</v>
      </c>
      <c r="F424" s="42" t="s">
        <v>2937</v>
      </c>
      <c r="G424" s="42">
        <v>2</v>
      </c>
      <c r="H424" s="42" t="s">
        <v>2633</v>
      </c>
      <c r="M424" s="42">
        <v>0</v>
      </c>
      <c r="N424" s="42">
        <v>0</v>
      </c>
      <c r="O424" s="42">
        <v>0</v>
      </c>
      <c r="P424" s="42">
        <v>0</v>
      </c>
      <c r="Q424" s="42">
        <v>0</v>
      </c>
      <c r="R424" s="42">
        <v>0</v>
      </c>
      <c r="S424" s="42">
        <v>0</v>
      </c>
      <c r="T424" s="42">
        <v>0</v>
      </c>
      <c r="U424" s="42">
        <v>-1.2</v>
      </c>
      <c r="V424" s="42">
        <v>0</v>
      </c>
      <c r="W424" s="42">
        <v>-1.2</v>
      </c>
    </row>
    <row r="425" spans="1:23" s="41" customFormat="1" hidden="1" x14ac:dyDescent="0.25">
      <c r="A425" s="41" t="s">
        <v>3782</v>
      </c>
      <c r="B425" s="41">
        <v>12161017971</v>
      </c>
      <c r="C425" s="41" t="s">
        <v>2617</v>
      </c>
      <c r="D425" s="41" t="s">
        <v>3783</v>
      </c>
      <c r="E425" s="41" t="s">
        <v>1388</v>
      </c>
      <c r="F425" s="41" t="s">
        <v>2882</v>
      </c>
      <c r="G425" s="41">
        <v>1</v>
      </c>
      <c r="H425" s="41" t="s">
        <v>2620</v>
      </c>
      <c r="I425" s="41" t="s">
        <v>2621</v>
      </c>
      <c r="J425" s="41" t="s">
        <v>3784</v>
      </c>
      <c r="K425" s="41" t="s">
        <v>2702</v>
      </c>
      <c r="L425" s="41" t="s">
        <v>3785</v>
      </c>
      <c r="M425" s="41">
        <v>22.99</v>
      </c>
      <c r="N425" s="41">
        <v>0</v>
      </c>
      <c r="O425" s="41">
        <v>0</v>
      </c>
      <c r="P425" s="41">
        <v>-1.1499999999999999</v>
      </c>
      <c r="Q425" s="41">
        <v>0</v>
      </c>
      <c r="R425" s="41">
        <v>0</v>
      </c>
      <c r="S425" s="41">
        <v>-3.71</v>
      </c>
      <c r="T425" s="41">
        <v>-5.16</v>
      </c>
      <c r="U425" s="41">
        <v>0</v>
      </c>
      <c r="V425" s="41">
        <v>0</v>
      </c>
      <c r="W425" s="41">
        <v>12.97</v>
      </c>
    </row>
    <row r="426" spans="1:23" s="42" customFormat="1" hidden="1" x14ac:dyDescent="0.25">
      <c r="A426" s="42" t="s">
        <v>3786</v>
      </c>
      <c r="B426" s="42">
        <v>12161017971</v>
      </c>
      <c r="D426" s="42" t="s">
        <v>3787</v>
      </c>
      <c r="F426" s="42" t="s">
        <v>3788</v>
      </c>
      <c r="G426" s="42">
        <v>2</v>
      </c>
      <c r="H426" s="42" t="s">
        <v>2633</v>
      </c>
      <c r="M426" s="42">
        <v>0</v>
      </c>
      <c r="N426" s="42">
        <v>0</v>
      </c>
      <c r="O426" s="42">
        <v>0</v>
      </c>
      <c r="P426" s="42">
        <v>0</v>
      </c>
      <c r="Q426" s="42">
        <v>0</v>
      </c>
      <c r="R426" s="42">
        <v>0</v>
      </c>
      <c r="S426" s="42">
        <v>0</v>
      </c>
      <c r="T426" s="42">
        <v>0</v>
      </c>
      <c r="U426" s="42">
        <v>-1.2</v>
      </c>
      <c r="V426" s="42">
        <v>0</v>
      </c>
      <c r="W426" s="42">
        <v>-1.2</v>
      </c>
    </row>
    <row r="427" spans="1:23" s="41" customFormat="1" hidden="1" x14ac:dyDescent="0.25">
      <c r="A427" s="41" t="s">
        <v>3789</v>
      </c>
      <c r="B427" s="41">
        <v>12161017971</v>
      </c>
      <c r="C427" s="41" t="s">
        <v>2617</v>
      </c>
      <c r="D427" s="41" t="s">
        <v>3790</v>
      </c>
      <c r="E427" s="41" t="s">
        <v>332</v>
      </c>
      <c r="F427" s="41" t="s">
        <v>3791</v>
      </c>
      <c r="G427" s="41">
        <v>1</v>
      </c>
      <c r="H427" s="41" t="s">
        <v>2620</v>
      </c>
      <c r="I427" s="41" t="s">
        <v>2621</v>
      </c>
      <c r="J427" s="41" t="s">
        <v>3792</v>
      </c>
      <c r="K427" s="41" t="s">
        <v>2683</v>
      </c>
      <c r="L427" s="41" t="s">
        <v>3793</v>
      </c>
      <c r="M427" s="41">
        <v>9.99</v>
      </c>
      <c r="N427" s="41">
        <v>0</v>
      </c>
      <c r="O427" s="41">
        <v>0</v>
      </c>
      <c r="P427" s="41">
        <v>0</v>
      </c>
      <c r="Q427" s="41">
        <v>0</v>
      </c>
      <c r="R427" s="41">
        <v>0</v>
      </c>
      <c r="S427" s="41">
        <v>-1.7</v>
      </c>
      <c r="T427" s="41">
        <v>-3.59</v>
      </c>
      <c r="U427" s="41">
        <v>0</v>
      </c>
      <c r="V427" s="41">
        <v>0</v>
      </c>
      <c r="W427" s="41">
        <v>4.7</v>
      </c>
    </row>
    <row r="428" spans="1:23" s="41" customFormat="1" hidden="1" x14ac:dyDescent="0.25">
      <c r="A428" s="41" t="s">
        <v>3794</v>
      </c>
      <c r="B428" s="41">
        <v>12161017971</v>
      </c>
      <c r="C428" s="41" t="s">
        <v>2617</v>
      </c>
      <c r="D428" s="41" t="s">
        <v>3795</v>
      </c>
      <c r="E428" s="41" t="s">
        <v>1392</v>
      </c>
      <c r="F428" s="41" t="s">
        <v>3004</v>
      </c>
      <c r="G428" s="41">
        <v>1</v>
      </c>
      <c r="H428" s="41" t="s">
        <v>2620</v>
      </c>
      <c r="I428" s="41" t="s">
        <v>2621</v>
      </c>
      <c r="J428" s="41" t="s">
        <v>3080</v>
      </c>
      <c r="K428" s="41" t="s">
        <v>2770</v>
      </c>
      <c r="L428" s="41" t="s">
        <v>3796</v>
      </c>
      <c r="M428" s="41">
        <v>22.99</v>
      </c>
      <c r="N428" s="41">
        <v>0</v>
      </c>
      <c r="O428" s="41">
        <v>0</v>
      </c>
      <c r="P428" s="41">
        <v>0</v>
      </c>
      <c r="Q428" s="41">
        <v>2.3199999999999998</v>
      </c>
      <c r="R428" s="41">
        <v>-2.3199999999999998</v>
      </c>
      <c r="S428" s="41">
        <v>-3.91</v>
      </c>
      <c r="T428" s="41">
        <v>-5.16</v>
      </c>
      <c r="U428" s="41">
        <v>0</v>
      </c>
      <c r="V428" s="41">
        <v>0</v>
      </c>
      <c r="W428" s="41">
        <v>13.92</v>
      </c>
    </row>
    <row r="429" spans="1:23" s="42" customFormat="1" hidden="1" x14ac:dyDescent="0.25">
      <c r="A429" s="42" t="s">
        <v>3797</v>
      </c>
      <c r="B429" s="42">
        <v>12161017971</v>
      </c>
      <c r="C429" s="42" t="s">
        <v>2651</v>
      </c>
      <c r="D429" s="42" t="s">
        <v>3798</v>
      </c>
      <c r="F429" s="42" t="s">
        <v>74</v>
      </c>
      <c r="H429" s="42" t="s">
        <v>2633</v>
      </c>
      <c r="M429" s="42">
        <v>0</v>
      </c>
      <c r="N429" s="42">
        <v>0</v>
      </c>
      <c r="O429" s="42">
        <v>0</v>
      </c>
      <c r="P429" s="42">
        <v>0</v>
      </c>
      <c r="Q429" s="42">
        <v>0</v>
      </c>
      <c r="R429" s="42">
        <v>0</v>
      </c>
      <c r="S429" s="42">
        <v>0</v>
      </c>
      <c r="T429" s="42">
        <v>0</v>
      </c>
      <c r="U429" s="42">
        <v>0</v>
      </c>
      <c r="V429" s="42">
        <v>0</v>
      </c>
      <c r="W429" s="42">
        <v>0</v>
      </c>
    </row>
    <row r="430" spans="1:23" s="43" customFormat="1" ht="14.4" hidden="1" x14ac:dyDescent="0.25">
      <c r="A430" s="43" t="s">
        <v>3797</v>
      </c>
      <c r="B430" s="43">
        <v>12161017971</v>
      </c>
      <c r="C430" s="43" t="s">
        <v>2651</v>
      </c>
      <c r="D430" s="43" t="s">
        <v>3798</v>
      </c>
      <c r="F430" s="43" t="s">
        <v>75</v>
      </c>
      <c r="H430" s="43" t="s">
        <v>2633</v>
      </c>
      <c r="M430" s="43">
        <v>0</v>
      </c>
      <c r="N430" s="43">
        <v>0</v>
      </c>
      <c r="O430" s="43">
        <v>0</v>
      </c>
      <c r="P430" s="43">
        <v>0</v>
      </c>
      <c r="Q430" s="43">
        <v>0</v>
      </c>
      <c r="R430" s="43">
        <v>0</v>
      </c>
      <c r="S430" s="43">
        <v>0</v>
      </c>
      <c r="T430" s="43">
        <v>-3.59</v>
      </c>
      <c r="U430" s="43">
        <v>0</v>
      </c>
      <c r="V430" s="43">
        <v>0</v>
      </c>
      <c r="W430" s="43">
        <v>-3.59</v>
      </c>
    </row>
    <row r="431" spans="1:23" s="42" customFormat="1" hidden="1" x14ac:dyDescent="0.25">
      <c r="A431" s="42" t="s">
        <v>3797</v>
      </c>
      <c r="B431" s="42">
        <v>12161017971</v>
      </c>
      <c r="C431" s="42" t="s">
        <v>2651</v>
      </c>
      <c r="D431" s="42" t="s">
        <v>3798</v>
      </c>
      <c r="F431" s="42" t="s">
        <v>76</v>
      </c>
      <c r="H431" s="42" t="s">
        <v>2633</v>
      </c>
      <c r="M431" s="42">
        <v>0</v>
      </c>
      <c r="N431" s="42">
        <v>0</v>
      </c>
      <c r="O431" s="42">
        <v>0</v>
      </c>
      <c r="P431" s="42">
        <v>0</v>
      </c>
      <c r="Q431" s="42">
        <v>0</v>
      </c>
      <c r="R431" s="42">
        <v>0</v>
      </c>
      <c r="S431" s="42">
        <v>0</v>
      </c>
      <c r="T431" s="42">
        <v>0</v>
      </c>
      <c r="U431" s="42">
        <v>0</v>
      </c>
      <c r="V431" s="42">
        <v>0</v>
      </c>
      <c r="W431" s="42">
        <v>0</v>
      </c>
    </row>
    <row r="432" spans="1:23" s="41" customFormat="1" hidden="1" x14ac:dyDescent="0.25">
      <c r="A432" s="41" t="s">
        <v>3799</v>
      </c>
      <c r="B432" s="41">
        <v>12161017971</v>
      </c>
      <c r="C432" s="41" t="s">
        <v>2617</v>
      </c>
      <c r="D432" s="41" t="s">
        <v>3800</v>
      </c>
      <c r="E432" s="41" t="s">
        <v>1422</v>
      </c>
      <c r="F432" s="41" t="s">
        <v>2671</v>
      </c>
      <c r="G432" s="41">
        <v>1</v>
      </c>
      <c r="H432" s="41" t="s">
        <v>2620</v>
      </c>
      <c r="I432" s="41" t="s">
        <v>2621</v>
      </c>
      <c r="J432" s="41" t="s">
        <v>3286</v>
      </c>
      <c r="K432" s="41" t="s">
        <v>3287</v>
      </c>
      <c r="L432" s="41" t="s">
        <v>3801</v>
      </c>
      <c r="M432" s="41">
        <v>25.99</v>
      </c>
      <c r="N432" s="41">
        <v>0</v>
      </c>
      <c r="O432" s="41">
        <v>0</v>
      </c>
      <c r="P432" s="41">
        <v>0</v>
      </c>
      <c r="Q432" s="41">
        <v>2.34</v>
      </c>
      <c r="R432" s="41">
        <v>-2.34</v>
      </c>
      <c r="S432" s="41">
        <v>-4.42</v>
      </c>
      <c r="T432" s="41">
        <v>-5.16</v>
      </c>
      <c r="U432" s="41">
        <v>0</v>
      </c>
      <c r="V432" s="41">
        <v>0</v>
      </c>
      <c r="W432" s="41">
        <v>16.41</v>
      </c>
    </row>
    <row r="433" spans="1:23" s="41" customFormat="1" hidden="1" x14ac:dyDescent="0.25">
      <c r="A433" s="41" t="s">
        <v>3802</v>
      </c>
      <c r="B433" s="41">
        <v>12161017971</v>
      </c>
      <c r="C433" s="41" t="s">
        <v>2727</v>
      </c>
      <c r="D433" s="41" t="s">
        <v>2861</v>
      </c>
      <c r="E433" s="41" t="s">
        <v>1394</v>
      </c>
      <c r="F433" s="41" t="s">
        <v>2862</v>
      </c>
      <c r="G433" s="41">
        <v>1</v>
      </c>
      <c r="H433" s="41" t="s">
        <v>2620</v>
      </c>
      <c r="I433" s="41" t="s">
        <v>2621</v>
      </c>
      <c r="J433" s="41" t="s">
        <v>2863</v>
      </c>
      <c r="K433" s="41" t="s">
        <v>2678</v>
      </c>
      <c r="L433" s="41">
        <v>45248</v>
      </c>
      <c r="M433" s="41">
        <v>-22.99</v>
      </c>
      <c r="N433" s="41">
        <v>0</v>
      </c>
      <c r="O433" s="41">
        <v>0</v>
      </c>
      <c r="P433" s="41">
        <v>0</v>
      </c>
      <c r="Q433" s="41">
        <v>-1.61</v>
      </c>
      <c r="R433" s="41">
        <v>1.61</v>
      </c>
      <c r="S433" s="41">
        <v>3.13</v>
      </c>
      <c r="T433" s="41">
        <v>0</v>
      </c>
      <c r="U433" s="41">
        <v>0</v>
      </c>
      <c r="V433" s="41">
        <v>0</v>
      </c>
      <c r="W433" s="41">
        <v>-19.86</v>
      </c>
    </row>
    <row r="434" spans="1:23" s="41" customFormat="1" hidden="1" x14ac:dyDescent="0.25">
      <c r="A434" s="41" t="s">
        <v>3803</v>
      </c>
      <c r="B434" s="41">
        <v>12161017971</v>
      </c>
      <c r="C434" s="41" t="s">
        <v>2727</v>
      </c>
      <c r="D434" s="41" t="s">
        <v>3175</v>
      </c>
      <c r="E434" s="41" t="s">
        <v>1354</v>
      </c>
      <c r="F434" s="41" t="s">
        <v>2944</v>
      </c>
      <c r="G434" s="41">
        <v>1</v>
      </c>
      <c r="H434" s="41" t="s">
        <v>2620</v>
      </c>
      <c r="I434" s="41" t="s">
        <v>2621</v>
      </c>
      <c r="J434" s="41" t="s">
        <v>3176</v>
      </c>
      <c r="K434" s="41" t="s">
        <v>2678</v>
      </c>
      <c r="L434" s="41" t="s">
        <v>3177</v>
      </c>
      <c r="M434" s="41">
        <v>-22.99</v>
      </c>
      <c r="N434" s="41">
        <v>0</v>
      </c>
      <c r="O434" s="41">
        <v>0</v>
      </c>
      <c r="P434" s="41">
        <v>0</v>
      </c>
      <c r="Q434" s="41">
        <v>-1.55</v>
      </c>
      <c r="R434" s="41">
        <v>1.55</v>
      </c>
      <c r="S434" s="41">
        <v>3.13</v>
      </c>
      <c r="T434" s="41">
        <v>0</v>
      </c>
      <c r="U434" s="41">
        <v>0</v>
      </c>
      <c r="V434" s="41">
        <v>0</v>
      </c>
      <c r="W434" s="41">
        <v>-19.86</v>
      </c>
    </row>
    <row r="435" spans="1:23" s="42" customFormat="1" hidden="1" x14ac:dyDescent="0.25">
      <c r="A435" s="42" t="s">
        <v>3804</v>
      </c>
      <c r="B435" s="42">
        <v>12161017971</v>
      </c>
      <c r="C435" s="42" t="s">
        <v>2651</v>
      </c>
      <c r="D435" s="42" t="s">
        <v>3805</v>
      </c>
      <c r="F435" s="42" t="s">
        <v>74</v>
      </c>
      <c r="H435" s="42" t="s">
        <v>2633</v>
      </c>
      <c r="M435" s="42">
        <v>0</v>
      </c>
      <c r="N435" s="42">
        <v>0</v>
      </c>
      <c r="O435" s="42">
        <v>0</v>
      </c>
      <c r="P435" s="42">
        <v>0</v>
      </c>
      <c r="Q435" s="42">
        <v>0</v>
      </c>
      <c r="R435" s="42">
        <v>0</v>
      </c>
      <c r="S435" s="42">
        <v>0</v>
      </c>
      <c r="T435" s="42">
        <v>0</v>
      </c>
      <c r="U435" s="42">
        <v>0</v>
      </c>
      <c r="V435" s="42">
        <v>0</v>
      </c>
      <c r="W435" s="42">
        <v>0</v>
      </c>
    </row>
    <row r="436" spans="1:23" s="43" customFormat="1" ht="14.4" hidden="1" x14ac:dyDescent="0.25">
      <c r="A436" s="43" t="s">
        <v>3804</v>
      </c>
      <c r="B436" s="43">
        <v>12161017971</v>
      </c>
      <c r="C436" s="43" t="s">
        <v>2651</v>
      </c>
      <c r="D436" s="43" t="s">
        <v>3805</v>
      </c>
      <c r="F436" s="43" t="s">
        <v>75</v>
      </c>
      <c r="H436" s="43" t="s">
        <v>2633</v>
      </c>
      <c r="M436" s="43">
        <v>0</v>
      </c>
      <c r="N436" s="43">
        <v>0</v>
      </c>
      <c r="O436" s="43">
        <v>0</v>
      </c>
      <c r="P436" s="43">
        <v>0</v>
      </c>
      <c r="Q436" s="43">
        <v>0</v>
      </c>
      <c r="R436" s="43">
        <v>0</v>
      </c>
      <c r="S436" s="43">
        <v>0</v>
      </c>
      <c r="T436" s="43">
        <v>-3.68</v>
      </c>
      <c r="U436" s="43">
        <v>0</v>
      </c>
      <c r="V436" s="43">
        <v>0</v>
      </c>
      <c r="W436" s="43">
        <v>-3.68</v>
      </c>
    </row>
    <row r="437" spans="1:23" s="42" customFormat="1" hidden="1" x14ac:dyDescent="0.25">
      <c r="A437" s="42" t="s">
        <v>3804</v>
      </c>
      <c r="B437" s="42">
        <v>12161017971</v>
      </c>
      <c r="C437" s="42" t="s">
        <v>2651</v>
      </c>
      <c r="D437" s="42" t="s">
        <v>3805</v>
      </c>
      <c r="F437" s="42" t="s">
        <v>76</v>
      </c>
      <c r="H437" s="42" t="s">
        <v>2633</v>
      </c>
      <c r="M437" s="42">
        <v>0</v>
      </c>
      <c r="N437" s="42">
        <v>0</v>
      </c>
      <c r="O437" s="42">
        <v>0</v>
      </c>
      <c r="P437" s="42">
        <v>0</v>
      </c>
      <c r="Q437" s="42">
        <v>0</v>
      </c>
      <c r="R437" s="42">
        <v>0</v>
      </c>
      <c r="S437" s="42">
        <v>0</v>
      </c>
      <c r="T437" s="42">
        <v>0</v>
      </c>
      <c r="U437" s="42">
        <v>0</v>
      </c>
      <c r="V437" s="42">
        <v>0</v>
      </c>
      <c r="W437" s="42">
        <v>0</v>
      </c>
    </row>
    <row r="438" spans="1:23" s="41" customFormat="1" hidden="1" x14ac:dyDescent="0.25">
      <c r="A438" s="41" t="s">
        <v>3806</v>
      </c>
      <c r="B438" s="41">
        <v>12161017971</v>
      </c>
      <c r="C438" s="41" t="s">
        <v>2617</v>
      </c>
      <c r="D438" s="41" t="s">
        <v>3807</v>
      </c>
      <c r="E438" s="41" t="s">
        <v>1432</v>
      </c>
      <c r="F438" s="41" t="s">
        <v>3808</v>
      </c>
      <c r="G438" s="41">
        <v>1</v>
      </c>
      <c r="H438" s="41" t="s">
        <v>2620</v>
      </c>
      <c r="I438" s="41" t="s">
        <v>2621</v>
      </c>
      <c r="J438" s="41" t="s">
        <v>3809</v>
      </c>
      <c r="K438" s="41" t="s">
        <v>3810</v>
      </c>
      <c r="L438" s="41">
        <v>93534</v>
      </c>
      <c r="M438" s="41">
        <v>25.99</v>
      </c>
      <c r="N438" s="41">
        <v>0</v>
      </c>
      <c r="O438" s="41">
        <v>0</v>
      </c>
      <c r="P438" s="41">
        <v>0</v>
      </c>
      <c r="Q438" s="41">
        <v>0</v>
      </c>
      <c r="R438" s="41">
        <v>0</v>
      </c>
      <c r="S438" s="41">
        <v>-4.42</v>
      </c>
      <c r="T438" s="41">
        <v>-5.16</v>
      </c>
      <c r="U438" s="41">
        <v>0</v>
      </c>
      <c r="V438" s="41">
        <v>0</v>
      </c>
      <c r="W438" s="41">
        <v>16.41</v>
      </c>
    </row>
    <row r="439" spans="1:23" s="41" customFormat="1" hidden="1" x14ac:dyDescent="0.25">
      <c r="A439" s="41" t="s">
        <v>3811</v>
      </c>
      <c r="B439" s="41">
        <v>12161017971</v>
      </c>
      <c r="C439" s="41" t="s">
        <v>2617</v>
      </c>
      <c r="D439" s="41" t="s">
        <v>3812</v>
      </c>
      <c r="E439" s="41" t="s">
        <v>1232</v>
      </c>
      <c r="F439" s="41" t="s">
        <v>3548</v>
      </c>
      <c r="G439" s="41">
        <v>1</v>
      </c>
      <c r="H439" s="41" t="s">
        <v>2620</v>
      </c>
      <c r="I439" s="41" t="s">
        <v>2621</v>
      </c>
      <c r="J439" s="41" t="s">
        <v>3813</v>
      </c>
      <c r="K439" s="41" t="s">
        <v>3311</v>
      </c>
      <c r="L439" s="41" t="s">
        <v>3814</v>
      </c>
      <c r="M439" s="41">
        <v>20.99</v>
      </c>
      <c r="N439" s="41">
        <v>0</v>
      </c>
      <c r="O439" s="41">
        <v>0</v>
      </c>
      <c r="P439" s="41">
        <v>0</v>
      </c>
      <c r="Q439" s="41">
        <v>0</v>
      </c>
      <c r="R439" s="41">
        <v>0</v>
      </c>
      <c r="S439" s="41">
        <v>-3.57</v>
      </c>
      <c r="T439" s="41">
        <v>-3.68</v>
      </c>
      <c r="U439" s="41">
        <v>0</v>
      </c>
      <c r="V439" s="41">
        <v>0</v>
      </c>
      <c r="W439" s="41">
        <v>13.74</v>
      </c>
    </row>
    <row r="440" spans="1:23" s="41" customFormat="1" hidden="1" x14ac:dyDescent="0.25">
      <c r="A440" s="41" t="s">
        <v>3815</v>
      </c>
      <c r="B440" s="41">
        <v>12161017971</v>
      </c>
      <c r="C440" s="41" t="s">
        <v>2617</v>
      </c>
      <c r="D440" s="41" t="s">
        <v>3816</v>
      </c>
      <c r="E440" s="41" t="s">
        <v>2462</v>
      </c>
      <c r="F440" s="41" t="s">
        <v>3198</v>
      </c>
      <c r="G440" s="41">
        <v>1</v>
      </c>
      <c r="H440" s="41" t="s">
        <v>2620</v>
      </c>
      <c r="I440" s="41" t="s">
        <v>2621</v>
      </c>
      <c r="J440" s="41" t="s">
        <v>3817</v>
      </c>
      <c r="K440" s="41" t="s">
        <v>3032</v>
      </c>
      <c r="L440" s="41" t="s">
        <v>3818</v>
      </c>
      <c r="M440" s="41">
        <v>9.99</v>
      </c>
      <c r="N440" s="41">
        <v>0</v>
      </c>
      <c r="O440" s="41">
        <v>0</v>
      </c>
      <c r="P440" s="41">
        <v>0</v>
      </c>
      <c r="Q440" s="41">
        <v>0</v>
      </c>
      <c r="R440" s="41">
        <v>0</v>
      </c>
      <c r="S440" s="41">
        <v>-1.7</v>
      </c>
      <c r="T440" s="41">
        <v>-3.59</v>
      </c>
      <c r="U440" s="41">
        <v>0</v>
      </c>
      <c r="V440" s="41">
        <v>0</v>
      </c>
      <c r="W440" s="41">
        <v>4.7</v>
      </c>
    </row>
    <row r="441" spans="1:23" s="41" customFormat="1" hidden="1" x14ac:dyDescent="0.25">
      <c r="A441" s="41" t="s">
        <v>3819</v>
      </c>
      <c r="B441" s="41">
        <v>12161017971</v>
      </c>
      <c r="C441" s="41" t="s">
        <v>2617</v>
      </c>
      <c r="D441" s="41" t="s">
        <v>3820</v>
      </c>
      <c r="E441" s="41" t="s">
        <v>1366</v>
      </c>
      <c r="F441" s="41" t="s">
        <v>2711</v>
      </c>
      <c r="G441" s="41">
        <v>1</v>
      </c>
      <c r="H441" s="41" t="s">
        <v>2620</v>
      </c>
      <c r="I441" s="41" t="s">
        <v>2621</v>
      </c>
      <c r="J441" s="41" t="s">
        <v>3821</v>
      </c>
      <c r="K441" s="41" t="s">
        <v>3257</v>
      </c>
      <c r="L441" s="41">
        <v>55024</v>
      </c>
      <c r="M441" s="41">
        <v>22.99</v>
      </c>
      <c r="N441" s="41">
        <v>0</v>
      </c>
      <c r="O441" s="41">
        <v>0</v>
      </c>
      <c r="P441" s="41">
        <v>0</v>
      </c>
      <c r="Q441" s="41">
        <v>0</v>
      </c>
      <c r="R441" s="41">
        <v>0</v>
      </c>
      <c r="S441" s="41">
        <v>-3.91</v>
      </c>
      <c r="T441" s="41">
        <v>-5.16</v>
      </c>
      <c r="U441" s="41">
        <v>0</v>
      </c>
      <c r="V441" s="41">
        <v>0</v>
      </c>
      <c r="W441" s="41">
        <v>13.92</v>
      </c>
    </row>
    <row r="442" spans="1:23" s="41" customFormat="1" hidden="1" x14ac:dyDescent="0.25">
      <c r="A442" s="41" t="s">
        <v>3822</v>
      </c>
      <c r="B442" s="41">
        <v>12161017971</v>
      </c>
      <c r="C442" s="41" t="s">
        <v>2617</v>
      </c>
      <c r="D442" s="41" t="s">
        <v>3823</v>
      </c>
      <c r="E442" s="41" t="s">
        <v>1214</v>
      </c>
      <c r="F442" s="41" t="s">
        <v>3824</v>
      </c>
      <c r="G442" s="41">
        <v>1</v>
      </c>
      <c r="H442" s="41" t="s">
        <v>2620</v>
      </c>
      <c r="I442" s="41" t="s">
        <v>2621</v>
      </c>
      <c r="J442" s="41" t="s">
        <v>3825</v>
      </c>
      <c r="K442" s="41" t="s">
        <v>2629</v>
      </c>
      <c r="L442" s="41" t="s">
        <v>3826</v>
      </c>
      <c r="M442" s="41">
        <v>20.99</v>
      </c>
      <c r="N442" s="41">
        <v>0</v>
      </c>
      <c r="O442" s="41">
        <v>0</v>
      </c>
      <c r="P442" s="41">
        <v>-0.42</v>
      </c>
      <c r="Q442" s="41">
        <v>0.95</v>
      </c>
      <c r="R442" s="41">
        <v>-1.9</v>
      </c>
      <c r="S442" s="41">
        <v>-7</v>
      </c>
      <c r="T442" s="41">
        <v>-3.68</v>
      </c>
      <c r="U442" s="41">
        <v>0</v>
      </c>
      <c r="V442" s="41">
        <v>0</v>
      </c>
      <c r="W442" s="41">
        <v>8.94</v>
      </c>
    </row>
    <row r="443" spans="1:23" s="41" customFormat="1" hidden="1" x14ac:dyDescent="0.25">
      <c r="A443" s="41" t="s">
        <v>3822</v>
      </c>
      <c r="B443" s="41">
        <v>12161017971</v>
      </c>
      <c r="C443" s="41" t="s">
        <v>2617</v>
      </c>
      <c r="D443" s="41" t="s">
        <v>3823</v>
      </c>
      <c r="E443" s="41" t="s">
        <v>1214</v>
      </c>
      <c r="F443" s="41" t="s">
        <v>3824</v>
      </c>
      <c r="G443" s="41">
        <v>1</v>
      </c>
      <c r="H443" s="41" t="s">
        <v>2620</v>
      </c>
      <c r="I443" s="41" t="s">
        <v>2621</v>
      </c>
      <c r="J443" s="41" t="s">
        <v>3825</v>
      </c>
      <c r="K443" s="41" t="s">
        <v>2629</v>
      </c>
      <c r="L443" s="41" t="s">
        <v>3826</v>
      </c>
      <c r="M443" s="41">
        <v>20.99</v>
      </c>
      <c r="N443" s="41">
        <v>0</v>
      </c>
      <c r="O443" s="41">
        <v>0</v>
      </c>
      <c r="P443" s="41">
        <v>-0.42</v>
      </c>
      <c r="Q443" s="41">
        <v>0.95</v>
      </c>
      <c r="R443" s="41">
        <v>0</v>
      </c>
      <c r="S443" s="41">
        <v>0</v>
      </c>
      <c r="T443" s="41">
        <v>-3.68</v>
      </c>
      <c r="U443" s="41">
        <v>0</v>
      </c>
      <c r="V443" s="41">
        <v>0</v>
      </c>
      <c r="W443" s="41">
        <v>17.84</v>
      </c>
    </row>
    <row r="444" spans="1:23" s="41" customFormat="1" hidden="1" x14ac:dyDescent="0.25">
      <c r="A444" s="41" t="s">
        <v>3827</v>
      </c>
      <c r="B444" s="41">
        <v>12161017971</v>
      </c>
      <c r="C444" s="41" t="s">
        <v>2617</v>
      </c>
      <c r="D444" s="41" t="s">
        <v>3828</v>
      </c>
      <c r="E444" s="41" t="s">
        <v>332</v>
      </c>
      <c r="F444" s="41" t="s">
        <v>3791</v>
      </c>
      <c r="G444" s="41">
        <v>1</v>
      </c>
      <c r="H444" s="41" t="s">
        <v>2620</v>
      </c>
      <c r="I444" s="41" t="s">
        <v>2621</v>
      </c>
      <c r="J444" s="41" t="s">
        <v>3829</v>
      </c>
      <c r="K444" s="41" t="s">
        <v>2713</v>
      </c>
      <c r="L444" s="41" t="s">
        <v>3830</v>
      </c>
      <c r="M444" s="41">
        <v>9.99</v>
      </c>
      <c r="N444" s="41">
        <v>0</v>
      </c>
      <c r="O444" s="41">
        <v>0</v>
      </c>
      <c r="P444" s="41">
        <v>-0.2</v>
      </c>
      <c r="Q444" s="41">
        <v>0</v>
      </c>
      <c r="R444" s="41">
        <v>0</v>
      </c>
      <c r="S444" s="41">
        <v>-1.66</v>
      </c>
      <c r="T444" s="41">
        <v>-3.59</v>
      </c>
      <c r="U444" s="41">
        <v>0</v>
      </c>
      <c r="V444" s="41">
        <v>0</v>
      </c>
      <c r="W444" s="41">
        <v>4.54</v>
      </c>
    </row>
    <row r="445" spans="1:23" s="41" customFormat="1" hidden="1" x14ac:dyDescent="0.25">
      <c r="A445" s="41" t="s">
        <v>3827</v>
      </c>
      <c r="B445" s="41">
        <v>12161017971</v>
      </c>
      <c r="C445" s="41" t="s">
        <v>2617</v>
      </c>
      <c r="D445" s="41" t="s">
        <v>3828</v>
      </c>
      <c r="E445" s="41" t="s">
        <v>334</v>
      </c>
      <c r="F445" s="41" t="s">
        <v>3831</v>
      </c>
      <c r="G445" s="41">
        <v>1</v>
      </c>
      <c r="H445" s="41" t="s">
        <v>2620</v>
      </c>
      <c r="I445" s="41" t="s">
        <v>2621</v>
      </c>
      <c r="J445" s="41" t="s">
        <v>3829</v>
      </c>
      <c r="K445" s="41" t="s">
        <v>2713</v>
      </c>
      <c r="L445" s="41" t="s">
        <v>3830</v>
      </c>
      <c r="M445" s="41">
        <v>9.99</v>
      </c>
      <c r="N445" s="41">
        <v>0</v>
      </c>
      <c r="O445" s="41">
        <v>0</v>
      </c>
      <c r="P445" s="41">
        <v>-0.2</v>
      </c>
      <c r="Q445" s="41">
        <v>0</v>
      </c>
      <c r="R445" s="41">
        <v>0</v>
      </c>
      <c r="S445" s="41">
        <v>-1.66</v>
      </c>
      <c r="T445" s="41">
        <v>-2.81</v>
      </c>
      <c r="U445" s="41">
        <v>0</v>
      </c>
      <c r="V445" s="41">
        <v>0</v>
      </c>
      <c r="W445" s="41">
        <v>5.32</v>
      </c>
    </row>
    <row r="446" spans="1:23" s="41" customFormat="1" hidden="1" x14ac:dyDescent="0.25">
      <c r="A446" s="41" t="s">
        <v>3832</v>
      </c>
      <c r="B446" s="41">
        <v>12161017971</v>
      </c>
      <c r="C446" s="41" t="s">
        <v>2617</v>
      </c>
      <c r="D446" s="41" t="s">
        <v>3833</v>
      </c>
      <c r="E446" s="41" t="s">
        <v>502</v>
      </c>
      <c r="F446" s="41" t="s">
        <v>3318</v>
      </c>
      <c r="G446" s="41">
        <v>1</v>
      </c>
      <c r="H446" s="41" t="s">
        <v>2620</v>
      </c>
      <c r="I446" s="41" t="s">
        <v>2621</v>
      </c>
      <c r="J446" s="41" t="s">
        <v>3834</v>
      </c>
      <c r="K446" s="41" t="s">
        <v>2970</v>
      </c>
      <c r="L446" s="41" t="s">
        <v>3835</v>
      </c>
      <c r="M446" s="41">
        <v>20.99</v>
      </c>
      <c r="N446" s="41">
        <v>0</v>
      </c>
      <c r="O446" s="41">
        <v>0</v>
      </c>
      <c r="P446" s="41">
        <v>-1.05</v>
      </c>
      <c r="Q446" s="41">
        <v>0</v>
      </c>
      <c r="R446" s="41">
        <v>0</v>
      </c>
      <c r="S446" s="41">
        <v>-3.39</v>
      </c>
      <c r="T446" s="41">
        <v>-3.68</v>
      </c>
      <c r="U446" s="41">
        <v>0</v>
      </c>
      <c r="V446" s="41">
        <v>0</v>
      </c>
      <c r="W446" s="41">
        <v>12.87</v>
      </c>
    </row>
    <row r="447" spans="1:23" s="41" customFormat="1" hidden="1" x14ac:dyDescent="0.25">
      <c r="A447" s="41" t="s">
        <v>3836</v>
      </c>
      <c r="B447" s="41">
        <v>12161017971</v>
      </c>
      <c r="C447" s="41" t="s">
        <v>2617</v>
      </c>
      <c r="D447" s="41" t="s">
        <v>3837</v>
      </c>
      <c r="E447" s="41" t="s">
        <v>368</v>
      </c>
      <c r="F447" s="41" t="s">
        <v>3838</v>
      </c>
      <c r="G447" s="41">
        <v>1</v>
      </c>
      <c r="H447" s="41" t="s">
        <v>2620</v>
      </c>
      <c r="I447" s="41" t="s">
        <v>2621</v>
      </c>
      <c r="J447" s="41" t="s">
        <v>3839</v>
      </c>
      <c r="K447" s="41" t="s">
        <v>3840</v>
      </c>
      <c r="L447" s="41" t="s">
        <v>3841</v>
      </c>
      <c r="M447" s="41">
        <v>9.99</v>
      </c>
      <c r="N447" s="41">
        <v>0</v>
      </c>
      <c r="O447" s="41">
        <v>0</v>
      </c>
      <c r="P447" s="41">
        <v>0</v>
      </c>
      <c r="Q447" s="41">
        <v>0.6</v>
      </c>
      <c r="R447" s="41">
        <v>-0.6</v>
      </c>
      <c r="S447" s="41">
        <v>-1.7</v>
      </c>
      <c r="T447" s="41">
        <v>-3.59</v>
      </c>
      <c r="U447" s="41">
        <v>0</v>
      </c>
      <c r="V447" s="41">
        <v>0</v>
      </c>
      <c r="W447" s="41">
        <v>4.7</v>
      </c>
    </row>
    <row r="448" spans="1:23" s="41" customFormat="1" hidden="1" x14ac:dyDescent="0.25">
      <c r="A448" s="41" t="s">
        <v>3842</v>
      </c>
      <c r="B448" s="41">
        <v>12161017971</v>
      </c>
      <c r="C448" s="41" t="s">
        <v>2617</v>
      </c>
      <c r="D448" s="41" t="s">
        <v>3843</v>
      </c>
      <c r="E448" s="41" t="s">
        <v>894</v>
      </c>
      <c r="F448" s="41" t="s">
        <v>2681</v>
      </c>
      <c r="G448" s="41">
        <v>1</v>
      </c>
      <c r="H448" s="41" t="s">
        <v>2620</v>
      </c>
      <c r="I448" s="41" t="s">
        <v>2621</v>
      </c>
      <c r="J448" s="41" t="s">
        <v>3844</v>
      </c>
      <c r="K448" s="41" t="s">
        <v>2678</v>
      </c>
      <c r="L448" s="41" t="s">
        <v>3845</v>
      </c>
      <c r="M448" s="41">
        <v>10.99</v>
      </c>
      <c r="N448" s="41">
        <v>0</v>
      </c>
      <c r="O448" s="41">
        <v>0</v>
      </c>
      <c r="P448" s="41">
        <v>0</v>
      </c>
      <c r="Q448" s="41">
        <v>0.77</v>
      </c>
      <c r="R448" s="41">
        <v>-0.77</v>
      </c>
      <c r="S448" s="41">
        <v>-1.87</v>
      </c>
      <c r="T448" s="41">
        <v>-3.68</v>
      </c>
      <c r="U448" s="41">
        <v>0</v>
      </c>
      <c r="V448" s="41">
        <v>0</v>
      </c>
      <c r="W448" s="41">
        <v>5.44</v>
      </c>
    </row>
    <row r="449" spans="1:23" s="42" customFormat="1" hidden="1" x14ac:dyDescent="0.25">
      <c r="A449" s="42" t="s">
        <v>3846</v>
      </c>
      <c r="B449" s="42">
        <v>12161017971</v>
      </c>
      <c r="C449" s="42" t="s">
        <v>2651</v>
      </c>
      <c r="D449" s="42" t="s">
        <v>3847</v>
      </c>
      <c r="F449" s="42" t="s">
        <v>74</v>
      </c>
      <c r="H449" s="42" t="s">
        <v>2633</v>
      </c>
      <c r="M449" s="42">
        <v>0</v>
      </c>
      <c r="N449" s="42">
        <v>0</v>
      </c>
      <c r="O449" s="42">
        <v>0</v>
      </c>
      <c r="P449" s="42">
        <v>0</v>
      </c>
      <c r="Q449" s="42">
        <v>0</v>
      </c>
      <c r="R449" s="42">
        <v>0</v>
      </c>
      <c r="S449" s="42">
        <v>0</v>
      </c>
      <c r="T449" s="42">
        <v>0</v>
      </c>
      <c r="U449" s="42">
        <v>0</v>
      </c>
      <c r="V449" s="42">
        <v>0</v>
      </c>
      <c r="W449" s="42">
        <v>0</v>
      </c>
    </row>
    <row r="450" spans="1:23" s="43" customFormat="1" ht="14.4" hidden="1" x14ac:dyDescent="0.25">
      <c r="A450" s="43" t="s">
        <v>3846</v>
      </c>
      <c r="B450" s="43">
        <v>12161017971</v>
      </c>
      <c r="C450" s="43" t="s">
        <v>2651</v>
      </c>
      <c r="D450" s="43" t="s">
        <v>3847</v>
      </c>
      <c r="F450" s="43" t="s">
        <v>75</v>
      </c>
      <c r="H450" s="43" t="s">
        <v>2633</v>
      </c>
      <c r="M450" s="43">
        <v>0</v>
      </c>
      <c r="N450" s="43">
        <v>0</v>
      </c>
      <c r="O450" s="43">
        <v>0</v>
      </c>
      <c r="P450" s="43">
        <v>0</v>
      </c>
      <c r="Q450" s="43">
        <v>0</v>
      </c>
      <c r="R450" s="43">
        <v>0</v>
      </c>
      <c r="S450" s="43">
        <v>0</v>
      </c>
      <c r="T450" s="43">
        <v>-3.68</v>
      </c>
      <c r="U450" s="43">
        <v>0</v>
      </c>
      <c r="V450" s="43">
        <v>0</v>
      </c>
      <c r="W450" s="43">
        <v>-3.68</v>
      </c>
    </row>
    <row r="451" spans="1:23" s="42" customFormat="1" hidden="1" x14ac:dyDescent="0.25">
      <c r="A451" s="42" t="s">
        <v>3846</v>
      </c>
      <c r="B451" s="42">
        <v>12161017971</v>
      </c>
      <c r="C451" s="42" t="s">
        <v>2651</v>
      </c>
      <c r="D451" s="42" t="s">
        <v>3847</v>
      </c>
      <c r="F451" s="42" t="s">
        <v>76</v>
      </c>
      <c r="H451" s="42" t="s">
        <v>2633</v>
      </c>
      <c r="M451" s="42">
        <v>0</v>
      </c>
      <c r="N451" s="42">
        <v>0</v>
      </c>
      <c r="O451" s="42">
        <v>0</v>
      </c>
      <c r="P451" s="42">
        <v>0</v>
      </c>
      <c r="Q451" s="42">
        <v>0</v>
      </c>
      <c r="R451" s="42">
        <v>0</v>
      </c>
      <c r="S451" s="42">
        <v>0</v>
      </c>
      <c r="T451" s="42">
        <v>0</v>
      </c>
      <c r="U451" s="42">
        <v>0</v>
      </c>
      <c r="V451" s="42">
        <v>0</v>
      </c>
      <c r="W451" s="42">
        <v>0</v>
      </c>
    </row>
    <row r="452" spans="1:23" s="41" customFormat="1" hidden="1" x14ac:dyDescent="0.25">
      <c r="A452" s="41" t="s">
        <v>3848</v>
      </c>
      <c r="B452" s="41">
        <v>12161017971</v>
      </c>
      <c r="C452" s="41" t="s">
        <v>2617</v>
      </c>
      <c r="D452" s="41" t="s">
        <v>3849</v>
      </c>
      <c r="E452" s="41" t="s">
        <v>2462</v>
      </c>
      <c r="F452" s="41" t="s">
        <v>3198</v>
      </c>
      <c r="G452" s="41">
        <v>1</v>
      </c>
      <c r="H452" s="41" t="s">
        <v>2620</v>
      </c>
      <c r="I452" s="41" t="s">
        <v>2621</v>
      </c>
      <c r="J452" s="41" t="s">
        <v>3850</v>
      </c>
      <c r="K452" s="41" t="s">
        <v>2623</v>
      </c>
      <c r="L452" s="41" t="s">
        <v>3851</v>
      </c>
      <c r="M452" s="41">
        <v>9.99</v>
      </c>
      <c r="N452" s="41">
        <v>0</v>
      </c>
      <c r="O452" s="41">
        <v>0</v>
      </c>
      <c r="P452" s="41">
        <v>0</v>
      </c>
      <c r="Q452" s="41">
        <v>0</v>
      </c>
      <c r="R452" s="41">
        <v>0</v>
      </c>
      <c r="S452" s="41">
        <v>-1.7</v>
      </c>
      <c r="T452" s="41">
        <v>-3.59</v>
      </c>
      <c r="U452" s="41">
        <v>0</v>
      </c>
      <c r="V452" s="41">
        <v>0</v>
      </c>
      <c r="W452" s="41">
        <v>4.7</v>
      </c>
    </row>
    <row r="453" spans="1:23" s="42" customFormat="1" hidden="1" x14ac:dyDescent="0.25">
      <c r="A453" s="42" t="s">
        <v>3852</v>
      </c>
      <c r="B453" s="42">
        <v>12161017971</v>
      </c>
      <c r="D453" s="42" t="s">
        <v>2654</v>
      </c>
      <c r="F453" s="42" t="s">
        <v>2655</v>
      </c>
      <c r="G453" s="42">
        <v>2</v>
      </c>
      <c r="H453" s="42" t="s">
        <v>2633</v>
      </c>
      <c r="M453" s="42">
        <v>0</v>
      </c>
      <c r="N453" s="42">
        <v>0</v>
      </c>
      <c r="O453" s="42">
        <v>0</v>
      </c>
      <c r="P453" s="42">
        <v>0</v>
      </c>
      <c r="Q453" s="42">
        <v>0</v>
      </c>
      <c r="R453" s="42">
        <v>0</v>
      </c>
      <c r="S453" s="42">
        <v>0</v>
      </c>
      <c r="T453" s="42">
        <v>0</v>
      </c>
      <c r="U453" s="42">
        <v>-1.2</v>
      </c>
      <c r="V453" s="42">
        <v>0</v>
      </c>
      <c r="W453" s="42">
        <v>-1.2</v>
      </c>
    </row>
    <row r="454" spans="1:23" s="42" customFormat="1" hidden="1" x14ac:dyDescent="0.25">
      <c r="A454" s="42" t="s">
        <v>3853</v>
      </c>
      <c r="B454" s="42">
        <v>12161017971</v>
      </c>
      <c r="D454" s="42" t="s">
        <v>3854</v>
      </c>
      <c r="F454" s="42" t="s">
        <v>3855</v>
      </c>
      <c r="G454" s="42">
        <v>1</v>
      </c>
      <c r="H454" s="42" t="s">
        <v>2633</v>
      </c>
      <c r="M454" s="42">
        <v>0</v>
      </c>
      <c r="N454" s="42">
        <v>0</v>
      </c>
      <c r="O454" s="42">
        <v>0</v>
      </c>
      <c r="P454" s="42">
        <v>0</v>
      </c>
      <c r="Q454" s="42">
        <v>0</v>
      </c>
      <c r="R454" s="42">
        <v>0</v>
      </c>
      <c r="S454" s="42">
        <v>0</v>
      </c>
      <c r="T454" s="42">
        <v>0</v>
      </c>
      <c r="U454" s="42">
        <v>-0.6</v>
      </c>
      <c r="V454" s="42">
        <v>0</v>
      </c>
      <c r="W454" s="42">
        <v>-0.6</v>
      </c>
    </row>
    <row r="455" spans="1:23" s="42" customFormat="1" hidden="1" x14ac:dyDescent="0.25">
      <c r="A455" s="42" t="s">
        <v>3856</v>
      </c>
      <c r="B455" s="42">
        <v>12161017971</v>
      </c>
      <c r="D455" s="42" t="s">
        <v>2789</v>
      </c>
      <c r="F455" s="42" t="s">
        <v>2790</v>
      </c>
      <c r="G455" s="42">
        <v>1</v>
      </c>
      <c r="H455" s="42" t="s">
        <v>2633</v>
      </c>
      <c r="M455" s="42">
        <v>0</v>
      </c>
      <c r="N455" s="42">
        <v>0</v>
      </c>
      <c r="O455" s="42">
        <v>0</v>
      </c>
      <c r="P455" s="42">
        <v>0</v>
      </c>
      <c r="Q455" s="42">
        <v>0</v>
      </c>
      <c r="R455" s="42">
        <v>0</v>
      </c>
      <c r="S455" s="42">
        <v>0</v>
      </c>
      <c r="T455" s="42">
        <v>0</v>
      </c>
      <c r="U455" s="42">
        <v>-0.6</v>
      </c>
      <c r="V455" s="42">
        <v>0</v>
      </c>
      <c r="W455" s="42">
        <v>-0.6</v>
      </c>
    </row>
    <row r="456" spans="1:23" s="42" customFormat="1" hidden="1" x14ac:dyDescent="0.25">
      <c r="A456" s="42" t="s">
        <v>3857</v>
      </c>
      <c r="B456" s="42">
        <v>12161017971</v>
      </c>
      <c r="D456" s="42" t="s">
        <v>2936</v>
      </c>
      <c r="F456" s="42" t="s">
        <v>2937</v>
      </c>
      <c r="G456" s="42">
        <v>2</v>
      </c>
      <c r="H456" s="42" t="s">
        <v>2633</v>
      </c>
      <c r="M456" s="42">
        <v>0</v>
      </c>
      <c r="N456" s="42">
        <v>0</v>
      </c>
      <c r="O456" s="42">
        <v>0</v>
      </c>
      <c r="P456" s="42">
        <v>0</v>
      </c>
      <c r="Q456" s="42">
        <v>0</v>
      </c>
      <c r="R456" s="42">
        <v>0</v>
      </c>
      <c r="S456" s="42">
        <v>0</v>
      </c>
      <c r="T456" s="42">
        <v>0</v>
      </c>
      <c r="U456" s="42">
        <v>-1.2</v>
      </c>
      <c r="V456" s="42">
        <v>0</v>
      </c>
      <c r="W456" s="42">
        <v>-1.2</v>
      </c>
    </row>
    <row r="457" spans="1:23" s="41" customFormat="1" hidden="1" x14ac:dyDescent="0.25">
      <c r="A457" s="41" t="s">
        <v>3858</v>
      </c>
      <c r="B457" s="41">
        <v>12161017971</v>
      </c>
      <c r="C457" s="41" t="s">
        <v>2617</v>
      </c>
      <c r="D457" s="41" t="s">
        <v>3859</v>
      </c>
      <c r="E457" s="41" t="s">
        <v>448</v>
      </c>
      <c r="F457" s="41" t="s">
        <v>3860</v>
      </c>
      <c r="G457" s="41">
        <v>1</v>
      </c>
      <c r="H457" s="41" t="s">
        <v>2620</v>
      </c>
      <c r="I457" s="41" t="s">
        <v>2621</v>
      </c>
      <c r="J457" s="41" t="s">
        <v>3861</v>
      </c>
      <c r="K457" s="41" t="s">
        <v>3862</v>
      </c>
      <c r="L457" s="41">
        <v>8540</v>
      </c>
      <c r="M457" s="41">
        <v>20.99</v>
      </c>
      <c r="N457" s="41">
        <v>0</v>
      </c>
      <c r="O457" s="41">
        <v>0</v>
      </c>
      <c r="P457" s="41">
        <v>-0.42</v>
      </c>
      <c r="Q457" s="41">
        <v>0</v>
      </c>
      <c r="R457" s="41">
        <v>0</v>
      </c>
      <c r="S457" s="41">
        <v>-3.5</v>
      </c>
      <c r="T457" s="41">
        <v>-3.68</v>
      </c>
      <c r="U457" s="41">
        <v>0</v>
      </c>
      <c r="V457" s="41">
        <v>0</v>
      </c>
      <c r="W457" s="41">
        <v>13.39</v>
      </c>
    </row>
    <row r="458" spans="1:23" s="41" customFormat="1" hidden="1" x14ac:dyDescent="0.25">
      <c r="A458" s="41" t="s">
        <v>3858</v>
      </c>
      <c r="B458" s="41">
        <v>12161017971</v>
      </c>
      <c r="C458" s="41" t="s">
        <v>2617</v>
      </c>
      <c r="D458" s="41" t="s">
        <v>3859</v>
      </c>
      <c r="E458" s="41" t="s">
        <v>454</v>
      </c>
      <c r="F458" s="41" t="s">
        <v>2784</v>
      </c>
      <c r="G458" s="41">
        <v>1</v>
      </c>
      <c r="H458" s="41" t="s">
        <v>2620</v>
      </c>
      <c r="I458" s="41" t="s">
        <v>2621</v>
      </c>
      <c r="J458" s="41" t="s">
        <v>3861</v>
      </c>
      <c r="K458" s="41" t="s">
        <v>3862</v>
      </c>
      <c r="L458" s="41">
        <v>8540</v>
      </c>
      <c r="M458" s="41">
        <v>20.99</v>
      </c>
      <c r="N458" s="41">
        <v>0</v>
      </c>
      <c r="O458" s="41">
        <v>0</v>
      </c>
      <c r="P458" s="41">
        <v>-0.42</v>
      </c>
      <c r="Q458" s="41">
        <v>0</v>
      </c>
      <c r="R458" s="41">
        <v>0</v>
      </c>
      <c r="S458" s="41">
        <v>-3.5</v>
      </c>
      <c r="T458" s="41">
        <v>-3.68</v>
      </c>
      <c r="U458" s="41">
        <v>0</v>
      </c>
      <c r="V458" s="41">
        <v>0</v>
      </c>
      <c r="W458" s="41">
        <v>13.39</v>
      </c>
    </row>
    <row r="459" spans="1:23" s="41" customFormat="1" hidden="1" x14ac:dyDescent="0.25">
      <c r="A459" s="41" t="s">
        <v>3863</v>
      </c>
      <c r="B459" s="41">
        <v>12161017971</v>
      </c>
      <c r="C459" s="41" t="s">
        <v>2617</v>
      </c>
      <c r="D459" s="41" t="s">
        <v>3864</v>
      </c>
      <c r="E459" s="41" t="s">
        <v>1358</v>
      </c>
      <c r="F459" s="41" t="s">
        <v>2823</v>
      </c>
      <c r="G459" s="41">
        <v>1</v>
      </c>
      <c r="H459" s="41" t="s">
        <v>2620</v>
      </c>
      <c r="I459" s="41" t="s">
        <v>2621</v>
      </c>
      <c r="J459" s="41" t="s">
        <v>3865</v>
      </c>
      <c r="K459" s="41" t="s">
        <v>3409</v>
      </c>
      <c r="L459" s="41" t="s">
        <v>3866</v>
      </c>
      <c r="M459" s="41">
        <v>22.99</v>
      </c>
      <c r="N459" s="41">
        <v>0</v>
      </c>
      <c r="O459" s="41">
        <v>0</v>
      </c>
      <c r="P459" s="41">
        <v>0</v>
      </c>
      <c r="Q459" s="41">
        <v>0</v>
      </c>
      <c r="R459" s="41">
        <v>0</v>
      </c>
      <c r="S459" s="41">
        <v>-3.91</v>
      </c>
      <c r="T459" s="41">
        <v>-5.16</v>
      </c>
      <c r="U459" s="41">
        <v>0</v>
      </c>
      <c r="V459" s="41">
        <v>0</v>
      </c>
      <c r="W459" s="41">
        <v>13.92</v>
      </c>
    </row>
    <row r="460" spans="1:23" s="41" customFormat="1" hidden="1" x14ac:dyDescent="0.25">
      <c r="A460" s="41" t="s">
        <v>3867</v>
      </c>
      <c r="B460" s="41">
        <v>12161017971</v>
      </c>
      <c r="C460" s="41" t="s">
        <v>2617</v>
      </c>
      <c r="D460" s="41" t="s">
        <v>3868</v>
      </c>
      <c r="E460" s="41" t="s">
        <v>1434</v>
      </c>
      <c r="F460" s="41" t="s">
        <v>3869</v>
      </c>
      <c r="G460" s="41">
        <v>1</v>
      </c>
      <c r="H460" s="41" t="s">
        <v>2620</v>
      </c>
      <c r="I460" s="41" t="s">
        <v>2621</v>
      </c>
      <c r="J460" s="41" t="s">
        <v>3870</v>
      </c>
      <c r="K460" s="41" t="s">
        <v>2719</v>
      </c>
      <c r="L460" s="41" t="s">
        <v>3871</v>
      </c>
      <c r="M460" s="41">
        <v>25.99</v>
      </c>
      <c r="N460" s="41">
        <v>0</v>
      </c>
      <c r="O460" s="41">
        <v>0</v>
      </c>
      <c r="P460" s="41">
        <v>-1.3</v>
      </c>
      <c r="Q460" s="41">
        <v>0</v>
      </c>
      <c r="R460" s="41">
        <v>0</v>
      </c>
      <c r="S460" s="41">
        <v>-4.2</v>
      </c>
      <c r="T460" s="41">
        <v>-5.16</v>
      </c>
      <c r="U460" s="41">
        <v>0</v>
      </c>
      <c r="V460" s="41">
        <v>0</v>
      </c>
      <c r="W460" s="41">
        <v>15.33</v>
      </c>
    </row>
    <row r="461" spans="1:23" s="41" customFormat="1" hidden="1" x14ac:dyDescent="0.25">
      <c r="A461" s="41" t="s">
        <v>3872</v>
      </c>
      <c r="B461" s="41">
        <v>12161017971</v>
      </c>
      <c r="C461" s="41" t="s">
        <v>2617</v>
      </c>
      <c r="D461" s="41" t="s">
        <v>3873</v>
      </c>
      <c r="E461" s="41" t="s">
        <v>580</v>
      </c>
      <c r="F461" s="41" t="s">
        <v>2706</v>
      </c>
      <c r="G461" s="41">
        <v>1</v>
      </c>
      <c r="H461" s="41" t="s">
        <v>2620</v>
      </c>
      <c r="I461" s="41" t="s">
        <v>2621</v>
      </c>
      <c r="J461" s="41" t="s">
        <v>3874</v>
      </c>
      <c r="K461" s="41" t="s">
        <v>2629</v>
      </c>
      <c r="L461" s="41" t="s">
        <v>3875</v>
      </c>
      <c r="M461" s="41">
        <v>9.99</v>
      </c>
      <c r="N461" s="41">
        <v>0</v>
      </c>
      <c r="O461" s="41">
        <v>0</v>
      </c>
      <c r="P461" s="41">
        <v>0</v>
      </c>
      <c r="Q461" s="41">
        <v>0.4</v>
      </c>
      <c r="R461" s="41">
        <v>-0.4</v>
      </c>
      <c r="S461" s="41">
        <v>-1.7</v>
      </c>
      <c r="T461" s="41">
        <v>-3.68</v>
      </c>
      <c r="U461" s="41">
        <v>0</v>
      </c>
      <c r="V461" s="41">
        <v>0</v>
      </c>
      <c r="W461" s="41">
        <v>4.6100000000000003</v>
      </c>
    </row>
    <row r="462" spans="1:23" s="41" customFormat="1" hidden="1" x14ac:dyDescent="0.25">
      <c r="A462" s="41" t="s">
        <v>3876</v>
      </c>
      <c r="B462" s="41">
        <v>12161017971</v>
      </c>
      <c r="C462" s="41" t="s">
        <v>2727</v>
      </c>
      <c r="D462" s="41" t="s">
        <v>3710</v>
      </c>
      <c r="E462" s="41" t="s">
        <v>884</v>
      </c>
      <c r="F462" s="41" t="s">
        <v>3711</v>
      </c>
      <c r="G462" s="41">
        <v>1</v>
      </c>
      <c r="H462" s="41" t="s">
        <v>2620</v>
      </c>
      <c r="I462" s="41" t="s">
        <v>2621</v>
      </c>
      <c r="J462" s="41" t="s">
        <v>3712</v>
      </c>
      <c r="K462" s="41" t="s">
        <v>2702</v>
      </c>
      <c r="L462" s="41" t="s">
        <v>3713</v>
      </c>
      <c r="M462" s="41">
        <v>-10.99</v>
      </c>
      <c r="N462" s="41">
        <v>0</v>
      </c>
      <c r="O462" s="41">
        <v>0</v>
      </c>
      <c r="P462" s="41">
        <v>0</v>
      </c>
      <c r="Q462" s="41">
        <v>0</v>
      </c>
      <c r="R462" s="41">
        <v>0</v>
      </c>
      <c r="S462" s="41">
        <v>1.5</v>
      </c>
      <c r="T462" s="41">
        <v>0</v>
      </c>
      <c r="U462" s="41">
        <v>0</v>
      </c>
      <c r="V462" s="41">
        <v>0</v>
      </c>
      <c r="W462" s="41">
        <v>-9.49</v>
      </c>
    </row>
    <row r="463" spans="1:23" s="41" customFormat="1" hidden="1" x14ac:dyDescent="0.25">
      <c r="A463" s="41" t="s">
        <v>3877</v>
      </c>
      <c r="B463" s="41">
        <v>12161017971</v>
      </c>
      <c r="C463" s="41" t="s">
        <v>2617</v>
      </c>
      <c r="D463" s="41" t="s">
        <v>3878</v>
      </c>
      <c r="E463" s="41" t="s">
        <v>1350</v>
      </c>
      <c r="F463" s="41" t="s">
        <v>2646</v>
      </c>
      <c r="G463" s="41">
        <v>1</v>
      </c>
      <c r="H463" s="41" t="s">
        <v>2620</v>
      </c>
      <c r="I463" s="41" t="s">
        <v>2621</v>
      </c>
      <c r="J463" s="41" t="s">
        <v>2986</v>
      </c>
      <c r="K463" s="41" t="s">
        <v>2719</v>
      </c>
      <c r="L463" s="41" t="s">
        <v>3879</v>
      </c>
      <c r="M463" s="41">
        <v>22.99</v>
      </c>
      <c r="N463" s="41">
        <v>0</v>
      </c>
      <c r="O463" s="41">
        <v>0</v>
      </c>
      <c r="P463" s="41">
        <v>0</v>
      </c>
      <c r="Q463" s="41">
        <v>0</v>
      </c>
      <c r="R463" s="41">
        <v>0</v>
      </c>
      <c r="S463" s="41">
        <v>-3.91</v>
      </c>
      <c r="T463" s="41">
        <v>-5.16</v>
      </c>
      <c r="U463" s="41">
        <v>0</v>
      </c>
      <c r="V463" s="41">
        <v>0</v>
      </c>
      <c r="W463" s="41">
        <v>13.92</v>
      </c>
    </row>
    <row r="464" spans="1:23" s="41" customFormat="1" hidden="1" x14ac:dyDescent="0.25">
      <c r="A464" s="41" t="s">
        <v>3880</v>
      </c>
      <c r="B464" s="41">
        <v>12161017971</v>
      </c>
      <c r="C464" s="41" t="s">
        <v>2617</v>
      </c>
      <c r="D464" s="41" t="s">
        <v>3881</v>
      </c>
      <c r="E464" s="41" t="s">
        <v>1354</v>
      </c>
      <c r="F464" s="41" t="s">
        <v>2944</v>
      </c>
      <c r="G464" s="41">
        <v>1</v>
      </c>
      <c r="H464" s="41" t="s">
        <v>2620</v>
      </c>
      <c r="I464" s="41" t="s">
        <v>2621</v>
      </c>
      <c r="J464" s="41" t="s">
        <v>3882</v>
      </c>
      <c r="K464" s="41" t="s">
        <v>2702</v>
      </c>
      <c r="L464" s="41" t="s">
        <v>3883</v>
      </c>
      <c r="M464" s="41">
        <v>22.99</v>
      </c>
      <c r="N464" s="41">
        <v>0</v>
      </c>
      <c r="O464" s="41">
        <v>0</v>
      </c>
      <c r="P464" s="41">
        <v>0</v>
      </c>
      <c r="Q464" s="41">
        <v>0</v>
      </c>
      <c r="R464" s="41">
        <v>0</v>
      </c>
      <c r="S464" s="41">
        <v>-3.91</v>
      </c>
      <c r="T464" s="41">
        <v>-5.16</v>
      </c>
      <c r="U464" s="41">
        <v>0</v>
      </c>
      <c r="V464" s="41">
        <v>0</v>
      </c>
      <c r="W464" s="41">
        <v>13.92</v>
      </c>
    </row>
    <row r="465" spans="1:23" s="41" customFormat="1" hidden="1" x14ac:dyDescent="0.25">
      <c r="A465" s="41" t="s">
        <v>3884</v>
      </c>
      <c r="B465" s="41">
        <v>12161017971</v>
      </c>
      <c r="C465" s="41" t="s">
        <v>2617</v>
      </c>
      <c r="D465" s="41" t="s">
        <v>3885</v>
      </c>
      <c r="E465" s="41" t="s">
        <v>864</v>
      </c>
      <c r="F465" s="41" t="s">
        <v>3886</v>
      </c>
      <c r="G465" s="41">
        <v>1</v>
      </c>
      <c r="H465" s="41" t="s">
        <v>2620</v>
      </c>
      <c r="I465" s="41" t="s">
        <v>2621</v>
      </c>
      <c r="J465" s="41" t="s">
        <v>3887</v>
      </c>
      <c r="K465" s="41" t="s">
        <v>2842</v>
      </c>
      <c r="L465" s="41" t="s">
        <v>3888</v>
      </c>
      <c r="M465" s="41">
        <v>10.99</v>
      </c>
      <c r="N465" s="41">
        <v>0</v>
      </c>
      <c r="O465" s="41">
        <v>0</v>
      </c>
      <c r="P465" s="41">
        <v>0</v>
      </c>
      <c r="Q465" s="41">
        <v>0.7</v>
      </c>
      <c r="R465" s="41">
        <v>-0.7</v>
      </c>
      <c r="S465" s="41">
        <v>-1.87</v>
      </c>
      <c r="T465" s="41">
        <v>-3.68</v>
      </c>
      <c r="U465" s="41">
        <v>0</v>
      </c>
      <c r="V465" s="41">
        <v>0</v>
      </c>
      <c r="W465" s="41">
        <v>5.44</v>
      </c>
    </row>
    <row r="466" spans="1:23" s="41" customFormat="1" hidden="1" x14ac:dyDescent="0.25">
      <c r="A466" s="41" t="s">
        <v>3889</v>
      </c>
      <c r="B466" s="41">
        <v>12161017971</v>
      </c>
      <c r="C466" s="41" t="s">
        <v>2617</v>
      </c>
      <c r="D466" s="41" t="s">
        <v>3890</v>
      </c>
      <c r="E466" s="41" t="s">
        <v>1392</v>
      </c>
      <c r="F466" s="41" t="s">
        <v>3004</v>
      </c>
      <c r="G466" s="41">
        <v>1</v>
      </c>
      <c r="H466" s="41" t="s">
        <v>2620</v>
      </c>
      <c r="I466" s="41" t="s">
        <v>2621</v>
      </c>
      <c r="J466" s="41" t="s">
        <v>3891</v>
      </c>
      <c r="K466" s="41" t="s">
        <v>2648</v>
      </c>
      <c r="L466" s="41" t="s">
        <v>3892</v>
      </c>
      <c r="M466" s="41">
        <v>22.99</v>
      </c>
      <c r="N466" s="41">
        <v>0</v>
      </c>
      <c r="O466" s="41">
        <v>0</v>
      </c>
      <c r="P466" s="41">
        <v>-1.1499999999999999</v>
      </c>
      <c r="Q466" s="41">
        <v>0</v>
      </c>
      <c r="R466" s="41">
        <v>0</v>
      </c>
      <c r="S466" s="41">
        <v>-3.71</v>
      </c>
      <c r="T466" s="41">
        <v>-5.16</v>
      </c>
      <c r="U466" s="41">
        <v>0</v>
      </c>
      <c r="V466" s="41">
        <v>0</v>
      </c>
      <c r="W466" s="41">
        <v>12.97</v>
      </c>
    </row>
    <row r="467" spans="1:23" s="41" customFormat="1" hidden="1" x14ac:dyDescent="0.25">
      <c r="A467" s="41" t="s">
        <v>3893</v>
      </c>
      <c r="B467" s="41">
        <v>12161017971</v>
      </c>
      <c r="C467" s="41" t="s">
        <v>2617</v>
      </c>
      <c r="D467" s="41" t="s">
        <v>3894</v>
      </c>
      <c r="E467" s="41" t="s">
        <v>1364</v>
      </c>
      <c r="F467" s="41" t="s">
        <v>2931</v>
      </c>
      <c r="G467" s="41">
        <v>1</v>
      </c>
      <c r="H467" s="41" t="s">
        <v>2620</v>
      </c>
      <c r="I467" s="41" t="s">
        <v>2621</v>
      </c>
      <c r="J467" s="41" t="s">
        <v>3895</v>
      </c>
      <c r="K467" s="41" t="s">
        <v>3896</v>
      </c>
      <c r="L467" s="41" t="s">
        <v>3897</v>
      </c>
      <c r="M467" s="41">
        <v>22.99</v>
      </c>
      <c r="N467" s="41">
        <v>0</v>
      </c>
      <c r="O467" s="41">
        <v>0</v>
      </c>
      <c r="P467" s="41">
        <v>0</v>
      </c>
      <c r="Q467" s="41">
        <v>1.38</v>
      </c>
      <c r="R467" s="41">
        <v>-1.38</v>
      </c>
      <c r="S467" s="41">
        <v>-3.91</v>
      </c>
      <c r="T467" s="41">
        <v>-5.16</v>
      </c>
      <c r="U467" s="41">
        <v>0</v>
      </c>
      <c r="V467" s="41">
        <v>0</v>
      </c>
      <c r="W467" s="41">
        <v>13.92</v>
      </c>
    </row>
    <row r="468" spans="1:23" s="41" customFormat="1" hidden="1" x14ac:dyDescent="0.25">
      <c r="A468" s="41" t="s">
        <v>3898</v>
      </c>
      <c r="B468" s="41">
        <v>12161017971</v>
      </c>
      <c r="C468" s="41" t="s">
        <v>2617</v>
      </c>
      <c r="D468" s="41" t="s">
        <v>3899</v>
      </c>
      <c r="E468" s="41" t="s">
        <v>1356</v>
      </c>
      <c r="F468" s="41" t="s">
        <v>2897</v>
      </c>
      <c r="G468" s="41">
        <v>1</v>
      </c>
      <c r="H468" s="41" t="s">
        <v>2620</v>
      </c>
      <c r="I468" s="41" t="s">
        <v>2621</v>
      </c>
      <c r="J468" s="41" t="s">
        <v>3900</v>
      </c>
      <c r="K468" s="41" t="s">
        <v>2842</v>
      </c>
      <c r="L468" s="41" t="s">
        <v>3901</v>
      </c>
      <c r="M468" s="41">
        <v>22.99</v>
      </c>
      <c r="N468" s="41">
        <v>0</v>
      </c>
      <c r="O468" s="41">
        <v>0</v>
      </c>
      <c r="P468" s="41">
        <v>0</v>
      </c>
      <c r="Q468" s="41">
        <v>1.46</v>
      </c>
      <c r="R468" s="41">
        <v>-1.46</v>
      </c>
      <c r="S468" s="41">
        <v>-3.91</v>
      </c>
      <c r="T468" s="41">
        <v>-5.16</v>
      </c>
      <c r="U468" s="41">
        <v>0</v>
      </c>
      <c r="V468" s="41">
        <v>0</v>
      </c>
      <c r="W468" s="41">
        <v>13.92</v>
      </c>
    </row>
    <row r="469" spans="1:23" s="41" customFormat="1" hidden="1" x14ac:dyDescent="0.25">
      <c r="A469" s="41" t="s">
        <v>3902</v>
      </c>
      <c r="B469" s="41">
        <v>12161017971</v>
      </c>
      <c r="C469" s="41" t="s">
        <v>2617</v>
      </c>
      <c r="D469" s="41" t="s">
        <v>3903</v>
      </c>
      <c r="E469" s="41" t="s">
        <v>398</v>
      </c>
      <c r="F469" s="41" t="s">
        <v>3904</v>
      </c>
      <c r="G469" s="41">
        <v>1</v>
      </c>
      <c r="H469" s="41" t="s">
        <v>2620</v>
      </c>
      <c r="I469" s="41" t="s">
        <v>2621</v>
      </c>
      <c r="J469" s="41" t="s">
        <v>3905</v>
      </c>
      <c r="K469" s="41" t="s">
        <v>3021</v>
      </c>
      <c r="L469" s="41">
        <v>58601</v>
      </c>
      <c r="M469" s="41">
        <v>20.99</v>
      </c>
      <c r="N469" s="41">
        <v>0</v>
      </c>
      <c r="O469" s="41">
        <v>0</v>
      </c>
      <c r="P469" s="41">
        <v>-1.05</v>
      </c>
      <c r="Q469" s="41">
        <v>0</v>
      </c>
      <c r="R469" s="41">
        <v>0</v>
      </c>
      <c r="S469" s="41">
        <v>-3.39</v>
      </c>
      <c r="T469" s="41">
        <v>-3.68</v>
      </c>
      <c r="U469" s="41">
        <v>0</v>
      </c>
      <c r="V469" s="41">
        <v>0</v>
      </c>
      <c r="W469" s="41">
        <v>12.87</v>
      </c>
    </row>
    <row r="470" spans="1:23" s="41" customFormat="1" hidden="1" x14ac:dyDescent="0.25">
      <c r="A470" s="41" t="s">
        <v>3906</v>
      </c>
      <c r="B470" s="41">
        <v>12161017971</v>
      </c>
      <c r="C470" s="41" t="s">
        <v>2617</v>
      </c>
      <c r="D470" s="41" t="s">
        <v>3907</v>
      </c>
      <c r="E470" s="41" t="s">
        <v>1426</v>
      </c>
      <c r="F470" s="41" t="s">
        <v>2676</v>
      </c>
      <c r="G470" s="41">
        <v>1</v>
      </c>
      <c r="H470" s="41" t="s">
        <v>2620</v>
      </c>
      <c r="I470" s="41" t="s">
        <v>2621</v>
      </c>
      <c r="J470" s="41" t="s">
        <v>3908</v>
      </c>
      <c r="K470" s="41" t="s">
        <v>2851</v>
      </c>
      <c r="L470" s="41" t="s">
        <v>3909</v>
      </c>
      <c r="M470" s="41">
        <v>25.99</v>
      </c>
      <c r="N470" s="41">
        <v>0</v>
      </c>
      <c r="O470" s="41">
        <v>0</v>
      </c>
      <c r="P470" s="41">
        <v>0</v>
      </c>
      <c r="Q470" s="41">
        <v>0</v>
      </c>
      <c r="R470" s="41">
        <v>0</v>
      </c>
      <c r="S470" s="41">
        <v>-4.42</v>
      </c>
      <c r="T470" s="41">
        <v>-5.16</v>
      </c>
      <c r="U470" s="41">
        <v>0</v>
      </c>
      <c r="V470" s="41">
        <v>0</v>
      </c>
      <c r="W470" s="41">
        <v>16.41</v>
      </c>
    </row>
    <row r="471" spans="1:23" s="41" customFormat="1" hidden="1" x14ac:dyDescent="0.25">
      <c r="A471" s="41" t="s">
        <v>3910</v>
      </c>
      <c r="B471" s="41">
        <v>12161017971</v>
      </c>
      <c r="C471" s="41" t="s">
        <v>2617</v>
      </c>
      <c r="D471" s="41" t="s">
        <v>3911</v>
      </c>
      <c r="E471" s="41" t="s">
        <v>1424</v>
      </c>
      <c r="F471" s="41" t="s">
        <v>2980</v>
      </c>
      <c r="G471" s="41">
        <v>1</v>
      </c>
      <c r="H471" s="41" t="s">
        <v>2620</v>
      </c>
      <c r="I471" s="41" t="s">
        <v>2621</v>
      </c>
      <c r="J471" s="41" t="s">
        <v>3912</v>
      </c>
      <c r="K471" s="41" t="s">
        <v>2683</v>
      </c>
      <c r="L471" s="41" t="s">
        <v>3913</v>
      </c>
      <c r="M471" s="41">
        <v>25.99</v>
      </c>
      <c r="N471" s="41">
        <v>0</v>
      </c>
      <c r="O471" s="41">
        <v>0</v>
      </c>
      <c r="P471" s="41">
        <v>0</v>
      </c>
      <c r="Q471" s="41">
        <v>0</v>
      </c>
      <c r="R471" s="41">
        <v>0</v>
      </c>
      <c r="S471" s="41">
        <v>-4.42</v>
      </c>
      <c r="T471" s="41">
        <v>-5.16</v>
      </c>
      <c r="U471" s="41">
        <v>0</v>
      </c>
      <c r="V471" s="41">
        <v>0</v>
      </c>
      <c r="W471" s="41">
        <v>16.41</v>
      </c>
    </row>
    <row r="472" spans="1:23" s="41" customFormat="1" x14ac:dyDescent="0.25">
      <c r="A472" s="41" t="s">
        <v>3914</v>
      </c>
      <c r="B472" s="41">
        <v>12161017971</v>
      </c>
      <c r="C472" s="41" t="s">
        <v>3046</v>
      </c>
      <c r="F472" s="41" t="s">
        <v>77</v>
      </c>
      <c r="H472" s="41" t="s">
        <v>2633</v>
      </c>
      <c r="M472" s="41">
        <v>0</v>
      </c>
      <c r="N472" s="41">
        <v>0</v>
      </c>
      <c r="O472" s="41">
        <v>0</v>
      </c>
      <c r="P472" s="41">
        <v>0</v>
      </c>
      <c r="Q472" s="41">
        <v>0</v>
      </c>
      <c r="R472" s="41">
        <v>0</v>
      </c>
      <c r="S472" s="41">
        <v>0</v>
      </c>
      <c r="T472" s="41">
        <v>0</v>
      </c>
      <c r="U472" s="41">
        <v>0</v>
      </c>
      <c r="V472" s="41">
        <v>-260.98</v>
      </c>
      <c r="W472" s="41">
        <v>-260.98</v>
      </c>
    </row>
    <row r="473" spans="1:23" s="41" customFormat="1" hidden="1" x14ac:dyDescent="0.25">
      <c r="A473" s="41" t="s">
        <v>3915</v>
      </c>
      <c r="B473" s="41">
        <v>12161017971</v>
      </c>
      <c r="C473" s="41" t="s">
        <v>2617</v>
      </c>
      <c r="D473" s="41" t="s">
        <v>3916</v>
      </c>
      <c r="E473" s="41" t="s">
        <v>1402</v>
      </c>
      <c r="F473" s="41" t="s">
        <v>3917</v>
      </c>
      <c r="G473" s="41">
        <v>1</v>
      </c>
      <c r="H473" s="41" t="s">
        <v>2620</v>
      </c>
      <c r="I473" s="41" t="s">
        <v>2621</v>
      </c>
      <c r="J473" s="41" t="s">
        <v>3388</v>
      </c>
      <c r="K473" s="41" t="s">
        <v>3227</v>
      </c>
      <c r="L473" s="41" t="s">
        <v>3918</v>
      </c>
      <c r="M473" s="41">
        <v>25.99</v>
      </c>
      <c r="N473" s="41">
        <v>0</v>
      </c>
      <c r="O473" s="41">
        <v>0</v>
      </c>
      <c r="P473" s="41">
        <v>0</v>
      </c>
      <c r="Q473" s="41">
        <v>2.08</v>
      </c>
      <c r="R473" s="41">
        <v>-2.08</v>
      </c>
      <c r="S473" s="41">
        <v>-4.42</v>
      </c>
      <c r="T473" s="41">
        <v>-5.16</v>
      </c>
      <c r="U473" s="41">
        <v>0</v>
      </c>
      <c r="V473" s="41">
        <v>0</v>
      </c>
      <c r="W473" s="41">
        <v>16.41</v>
      </c>
    </row>
    <row r="474" spans="1:23" s="41" customFormat="1" hidden="1" x14ac:dyDescent="0.25">
      <c r="A474" s="41" t="s">
        <v>3919</v>
      </c>
      <c r="B474" s="41">
        <v>12161017971</v>
      </c>
      <c r="C474" s="41" t="s">
        <v>2617</v>
      </c>
      <c r="D474" s="41" t="s">
        <v>3920</v>
      </c>
      <c r="E474" s="41" t="s">
        <v>1372</v>
      </c>
      <c r="F474" s="41" t="s">
        <v>2776</v>
      </c>
      <c r="G474" s="41">
        <v>1</v>
      </c>
      <c r="H474" s="41" t="s">
        <v>2620</v>
      </c>
      <c r="I474" s="41" t="s">
        <v>2621</v>
      </c>
      <c r="J474" s="41" t="s">
        <v>3900</v>
      </c>
      <c r="K474" s="41" t="s">
        <v>2842</v>
      </c>
      <c r="L474" s="41" t="s">
        <v>3921</v>
      </c>
      <c r="M474" s="41">
        <v>22.99</v>
      </c>
      <c r="N474" s="41">
        <v>0</v>
      </c>
      <c r="O474" s="41">
        <v>0</v>
      </c>
      <c r="P474" s="41">
        <v>0</v>
      </c>
      <c r="Q474" s="41">
        <v>1.46</v>
      </c>
      <c r="R474" s="41">
        <v>-1.46</v>
      </c>
      <c r="S474" s="41">
        <v>-3.91</v>
      </c>
      <c r="T474" s="41">
        <v>-5.16</v>
      </c>
      <c r="U474" s="41">
        <v>0</v>
      </c>
      <c r="V474" s="41">
        <v>0</v>
      </c>
      <c r="W474" s="41">
        <v>13.92</v>
      </c>
    </row>
    <row r="475" spans="1:23" s="41" customFormat="1" hidden="1" x14ac:dyDescent="0.25">
      <c r="A475" s="41" t="s">
        <v>3922</v>
      </c>
      <c r="B475" s="41">
        <v>12161017971</v>
      </c>
      <c r="C475" s="41" t="s">
        <v>2727</v>
      </c>
      <c r="D475" s="41" t="s">
        <v>3923</v>
      </c>
      <c r="E475" s="41" t="s">
        <v>484</v>
      </c>
      <c r="F475" s="41" t="s">
        <v>3365</v>
      </c>
      <c r="G475" s="41">
        <v>1</v>
      </c>
      <c r="H475" s="41" t="s">
        <v>2620</v>
      </c>
      <c r="I475" s="41" t="s">
        <v>2621</v>
      </c>
      <c r="J475" s="41" t="s">
        <v>3924</v>
      </c>
      <c r="K475" s="41" t="s">
        <v>2629</v>
      </c>
      <c r="L475" s="41" t="s">
        <v>3925</v>
      </c>
      <c r="M475" s="41">
        <v>-16.989999999999998</v>
      </c>
      <c r="N475" s="41">
        <v>0</v>
      </c>
      <c r="O475" s="41">
        <v>0</v>
      </c>
      <c r="P475" s="41">
        <v>0</v>
      </c>
      <c r="Q475" s="41">
        <v>-0.68</v>
      </c>
      <c r="R475" s="41">
        <v>0.68</v>
      </c>
      <c r="S475" s="41">
        <v>2.31</v>
      </c>
      <c r="T475" s="41">
        <v>0</v>
      </c>
      <c r="U475" s="41">
        <v>0</v>
      </c>
      <c r="V475" s="41">
        <v>0</v>
      </c>
      <c r="W475" s="41">
        <v>-14.68</v>
      </c>
    </row>
    <row r="476" spans="1:23" s="41" customFormat="1" hidden="1" x14ac:dyDescent="0.25">
      <c r="A476" s="41" t="s">
        <v>3926</v>
      </c>
      <c r="B476" s="41">
        <v>12161017971</v>
      </c>
      <c r="C476" s="41" t="s">
        <v>2617</v>
      </c>
      <c r="D476" s="41" t="s">
        <v>3927</v>
      </c>
      <c r="E476" s="41" t="s">
        <v>1394</v>
      </c>
      <c r="F476" s="41" t="s">
        <v>2862</v>
      </c>
      <c r="G476" s="41">
        <v>1</v>
      </c>
      <c r="H476" s="41" t="s">
        <v>2620</v>
      </c>
      <c r="I476" s="41" t="s">
        <v>2621</v>
      </c>
      <c r="J476" s="41" t="s">
        <v>3928</v>
      </c>
      <c r="K476" s="41" t="s">
        <v>2648</v>
      </c>
      <c r="L476" s="41" t="s">
        <v>3929</v>
      </c>
      <c r="M476" s="41">
        <v>22.99</v>
      </c>
      <c r="N476" s="41">
        <v>0</v>
      </c>
      <c r="O476" s="41">
        <v>0</v>
      </c>
      <c r="P476" s="41">
        <v>0</v>
      </c>
      <c r="Q476" s="41">
        <v>0</v>
      </c>
      <c r="R476" s="41">
        <v>0</v>
      </c>
      <c r="S476" s="41">
        <v>-3.91</v>
      </c>
      <c r="T476" s="41">
        <v>-5.16</v>
      </c>
      <c r="U476" s="41">
        <v>0</v>
      </c>
      <c r="V476" s="41">
        <v>0</v>
      </c>
      <c r="W476" s="41">
        <v>13.92</v>
      </c>
    </row>
    <row r="477" spans="1:23" s="41" customFormat="1" hidden="1" x14ac:dyDescent="0.25">
      <c r="A477" s="41" t="s">
        <v>3930</v>
      </c>
      <c r="B477" s="41">
        <v>12161017971</v>
      </c>
      <c r="C477" s="41" t="s">
        <v>2617</v>
      </c>
      <c r="D477" s="41" t="s">
        <v>3931</v>
      </c>
      <c r="E477" s="41" t="s">
        <v>494</v>
      </c>
      <c r="F477" s="41" t="s">
        <v>3932</v>
      </c>
      <c r="G477" s="41">
        <v>1</v>
      </c>
      <c r="H477" s="41" t="s">
        <v>2620</v>
      </c>
      <c r="I477" s="41" t="s">
        <v>2621</v>
      </c>
      <c r="J477" s="41" t="s">
        <v>3933</v>
      </c>
      <c r="K477" s="41" t="s">
        <v>3934</v>
      </c>
      <c r="L477" s="41">
        <v>27703</v>
      </c>
      <c r="M477" s="41">
        <v>20.99</v>
      </c>
      <c r="N477" s="41">
        <v>0</v>
      </c>
      <c r="O477" s="41">
        <v>0</v>
      </c>
      <c r="P477" s="41">
        <v>-1.05</v>
      </c>
      <c r="Q477" s="41">
        <v>0</v>
      </c>
      <c r="R477" s="41">
        <v>0</v>
      </c>
      <c r="S477" s="41">
        <v>-3.39</v>
      </c>
      <c r="T477" s="41">
        <v>-3.68</v>
      </c>
      <c r="U477" s="41">
        <v>0</v>
      </c>
      <c r="V477" s="41">
        <v>0</v>
      </c>
      <c r="W477" s="41">
        <v>12.87</v>
      </c>
    </row>
    <row r="478" spans="1:23" s="41" customFormat="1" hidden="1" x14ac:dyDescent="0.25">
      <c r="A478" s="41" t="s">
        <v>3935</v>
      </c>
      <c r="B478" s="41">
        <v>12161017971</v>
      </c>
      <c r="C478" s="41" t="s">
        <v>2617</v>
      </c>
      <c r="D478" s="41" t="s">
        <v>3936</v>
      </c>
      <c r="E478" s="41" t="s">
        <v>1366</v>
      </c>
      <c r="F478" s="41" t="s">
        <v>2711</v>
      </c>
      <c r="G478" s="41">
        <v>1</v>
      </c>
      <c r="H478" s="41" t="s">
        <v>2620</v>
      </c>
      <c r="I478" s="41" t="s">
        <v>2621</v>
      </c>
      <c r="J478" s="41" t="s">
        <v>3937</v>
      </c>
      <c r="K478" s="41" t="s">
        <v>2743</v>
      </c>
      <c r="L478" s="41" t="s">
        <v>3938</v>
      </c>
      <c r="M478" s="41">
        <v>22.99</v>
      </c>
      <c r="N478" s="41">
        <v>0</v>
      </c>
      <c r="O478" s="41">
        <v>0</v>
      </c>
      <c r="P478" s="41">
        <v>0</v>
      </c>
      <c r="Q478" s="41">
        <v>1.38</v>
      </c>
      <c r="R478" s="41">
        <v>-1.38</v>
      </c>
      <c r="S478" s="41">
        <v>-3.91</v>
      </c>
      <c r="T478" s="41">
        <v>-5.16</v>
      </c>
      <c r="U478" s="41">
        <v>0</v>
      </c>
      <c r="V478" s="41">
        <v>0</v>
      </c>
      <c r="W478" s="41">
        <v>13.92</v>
      </c>
    </row>
    <row r="479" spans="1:23" s="41" customFormat="1" hidden="1" x14ac:dyDescent="0.25">
      <c r="A479" s="41" t="s">
        <v>3939</v>
      </c>
      <c r="B479" s="41">
        <v>12161017971</v>
      </c>
      <c r="C479" s="41" t="s">
        <v>2617</v>
      </c>
      <c r="D479" s="41" t="s">
        <v>3940</v>
      </c>
      <c r="E479" s="41" t="s">
        <v>488</v>
      </c>
      <c r="F479" s="41" t="s">
        <v>3941</v>
      </c>
      <c r="G479" s="41">
        <v>1</v>
      </c>
      <c r="H479" s="41" t="s">
        <v>2620</v>
      </c>
      <c r="I479" s="41" t="s">
        <v>2621</v>
      </c>
      <c r="J479" s="41" t="s">
        <v>3942</v>
      </c>
      <c r="K479" s="41" t="s">
        <v>2648</v>
      </c>
      <c r="L479" s="41" t="s">
        <v>3943</v>
      </c>
      <c r="M479" s="41">
        <v>20.99</v>
      </c>
      <c r="N479" s="41">
        <v>0</v>
      </c>
      <c r="O479" s="41">
        <v>0</v>
      </c>
      <c r="P479" s="41">
        <v>-1.05</v>
      </c>
      <c r="Q479" s="41">
        <v>0</v>
      </c>
      <c r="R479" s="41">
        <v>0</v>
      </c>
      <c r="S479" s="41">
        <v>-3.39</v>
      </c>
      <c r="T479" s="41">
        <v>-3.68</v>
      </c>
      <c r="U479" s="41">
        <v>0</v>
      </c>
      <c r="V479" s="41">
        <v>0</v>
      </c>
      <c r="W479" s="41">
        <v>12.87</v>
      </c>
    </row>
    <row r="480" spans="1:23" s="41" customFormat="1" hidden="1" x14ac:dyDescent="0.25">
      <c r="A480" s="41" t="s">
        <v>3944</v>
      </c>
      <c r="B480" s="41">
        <v>12161017971</v>
      </c>
      <c r="C480" s="41" t="s">
        <v>2727</v>
      </c>
      <c r="D480" s="41" t="s">
        <v>3431</v>
      </c>
      <c r="E480" s="41" t="s">
        <v>392</v>
      </c>
      <c r="F480" s="41" t="s">
        <v>2700</v>
      </c>
      <c r="G480" s="41">
        <v>1</v>
      </c>
      <c r="H480" s="41" t="s">
        <v>2620</v>
      </c>
      <c r="I480" s="41" t="s">
        <v>2621</v>
      </c>
      <c r="J480" s="41" t="s">
        <v>3432</v>
      </c>
      <c r="K480" s="41" t="s">
        <v>2629</v>
      </c>
      <c r="L480" s="41" t="s">
        <v>3433</v>
      </c>
      <c r="M480" s="41">
        <v>-20.99</v>
      </c>
      <c r="N480" s="41">
        <v>0</v>
      </c>
      <c r="O480" s="41">
        <v>0</v>
      </c>
      <c r="P480" s="41">
        <v>1.05</v>
      </c>
      <c r="Q480" s="41">
        <v>-0.8</v>
      </c>
      <c r="R480" s="41">
        <v>0.8</v>
      </c>
      <c r="S480" s="41">
        <v>2.71</v>
      </c>
      <c r="T480" s="41">
        <v>0</v>
      </c>
      <c r="U480" s="41">
        <v>0</v>
      </c>
      <c r="V480" s="41">
        <v>0</v>
      </c>
      <c r="W480" s="41">
        <v>-17.23</v>
      </c>
    </row>
    <row r="481" spans="1:23" s="41" customFormat="1" hidden="1" x14ac:dyDescent="0.25">
      <c r="A481" s="41" t="s">
        <v>3945</v>
      </c>
      <c r="B481" s="41">
        <v>12161017971</v>
      </c>
      <c r="C481" s="41" t="s">
        <v>2617</v>
      </c>
      <c r="D481" s="41" t="s">
        <v>3946</v>
      </c>
      <c r="E481" s="41" t="s">
        <v>1352</v>
      </c>
      <c r="F481" s="41" t="s">
        <v>2733</v>
      </c>
      <c r="G481" s="41">
        <v>1</v>
      </c>
      <c r="H481" s="41" t="s">
        <v>2620</v>
      </c>
      <c r="I481" s="41" t="s">
        <v>2621</v>
      </c>
      <c r="J481" s="41" t="s">
        <v>3947</v>
      </c>
      <c r="K481" s="41" t="s">
        <v>2830</v>
      </c>
      <c r="L481" s="41">
        <v>27406</v>
      </c>
      <c r="M481" s="41">
        <v>22.99</v>
      </c>
      <c r="N481" s="41">
        <v>0</v>
      </c>
      <c r="O481" s="41">
        <v>0</v>
      </c>
      <c r="P481" s="41">
        <v>0</v>
      </c>
      <c r="Q481" s="41">
        <v>0</v>
      </c>
      <c r="R481" s="41">
        <v>0</v>
      </c>
      <c r="S481" s="41">
        <v>-3.91</v>
      </c>
      <c r="T481" s="41">
        <v>-5.16</v>
      </c>
      <c r="U481" s="41">
        <v>0</v>
      </c>
      <c r="V481" s="41">
        <v>0</v>
      </c>
      <c r="W481" s="41">
        <v>13.92</v>
      </c>
    </row>
    <row r="482" spans="1:23" s="41" customFormat="1" hidden="1" x14ac:dyDescent="0.25">
      <c r="A482" s="41" t="s">
        <v>3948</v>
      </c>
      <c r="B482" s="41">
        <v>12161017971</v>
      </c>
      <c r="C482" s="41" t="s">
        <v>2727</v>
      </c>
      <c r="D482" s="41" t="s">
        <v>3949</v>
      </c>
      <c r="E482" s="41" t="s">
        <v>1440</v>
      </c>
      <c r="F482" s="41" t="s">
        <v>2846</v>
      </c>
      <c r="G482" s="41">
        <v>1</v>
      </c>
      <c r="H482" s="41" t="s">
        <v>2620</v>
      </c>
      <c r="I482" s="41" t="s">
        <v>2621</v>
      </c>
      <c r="J482" s="41" t="s">
        <v>3950</v>
      </c>
      <c r="K482" s="41" t="s">
        <v>2648</v>
      </c>
      <c r="L482" s="41" t="s">
        <v>3951</v>
      </c>
      <c r="M482" s="41">
        <v>-25.99</v>
      </c>
      <c r="N482" s="41">
        <v>0</v>
      </c>
      <c r="O482" s="41">
        <v>0</v>
      </c>
      <c r="P482" s="41">
        <v>0</v>
      </c>
      <c r="Q482" s="41">
        <v>0</v>
      </c>
      <c r="R482" s="41">
        <v>0</v>
      </c>
      <c r="S482" s="41">
        <v>3.54</v>
      </c>
      <c r="T482" s="41">
        <v>0</v>
      </c>
      <c r="U482" s="41">
        <v>0</v>
      </c>
      <c r="V482" s="41">
        <v>0</v>
      </c>
      <c r="W482" s="41">
        <v>-22.45</v>
      </c>
    </row>
    <row r="483" spans="1:23" s="41" customFormat="1" hidden="1" x14ac:dyDescent="0.25">
      <c r="A483" s="41" t="s">
        <v>3952</v>
      </c>
      <c r="B483" s="41">
        <v>12161017971</v>
      </c>
      <c r="C483" s="41" t="s">
        <v>2617</v>
      </c>
      <c r="D483" s="41" t="s">
        <v>3953</v>
      </c>
      <c r="E483" s="41" t="s">
        <v>456</v>
      </c>
      <c r="F483" s="41" t="s">
        <v>3954</v>
      </c>
      <c r="G483" s="41">
        <v>1</v>
      </c>
      <c r="H483" s="41" t="s">
        <v>2620</v>
      </c>
      <c r="I483" s="41" t="s">
        <v>2621</v>
      </c>
      <c r="J483" s="41" t="s">
        <v>3955</v>
      </c>
      <c r="K483" s="41" t="s">
        <v>3331</v>
      </c>
      <c r="L483" s="41">
        <v>39563</v>
      </c>
      <c r="M483" s="41">
        <v>20.99</v>
      </c>
      <c r="N483" s="41">
        <v>0</v>
      </c>
      <c r="O483" s="41">
        <v>0</v>
      </c>
      <c r="P483" s="41">
        <v>0</v>
      </c>
      <c r="Q483" s="41">
        <v>0</v>
      </c>
      <c r="R483" s="41">
        <v>0</v>
      </c>
      <c r="S483" s="41">
        <v>-3.57</v>
      </c>
      <c r="T483" s="41">
        <v>-3.68</v>
      </c>
      <c r="U483" s="41">
        <v>0</v>
      </c>
      <c r="V483" s="41">
        <v>0</v>
      </c>
      <c r="W483" s="41">
        <v>13.74</v>
      </c>
    </row>
    <row r="484" spans="1:23" s="41" customFormat="1" hidden="1" x14ac:dyDescent="0.25">
      <c r="A484" s="41" t="s">
        <v>3956</v>
      </c>
      <c r="B484" s="41">
        <v>12161017971</v>
      </c>
      <c r="C484" s="41" t="s">
        <v>2727</v>
      </c>
      <c r="D484" s="41" t="s">
        <v>3957</v>
      </c>
      <c r="E484" s="41" t="s">
        <v>392</v>
      </c>
      <c r="F484" s="41" t="s">
        <v>2700</v>
      </c>
      <c r="G484" s="41">
        <v>1</v>
      </c>
      <c r="H484" s="41" t="s">
        <v>2620</v>
      </c>
      <c r="I484" s="41" t="s">
        <v>2621</v>
      </c>
      <c r="J484" s="41" t="s">
        <v>3958</v>
      </c>
      <c r="K484" s="41" t="s">
        <v>3840</v>
      </c>
      <c r="L484" s="41" t="s">
        <v>3959</v>
      </c>
      <c r="M484" s="41">
        <v>-19.88</v>
      </c>
      <c r="N484" s="41">
        <v>0</v>
      </c>
      <c r="O484" s="41">
        <v>0</v>
      </c>
      <c r="P484" s="41">
        <v>0</v>
      </c>
      <c r="Q484" s="41">
        <v>-1.19</v>
      </c>
      <c r="R484" s="41">
        <v>1.19</v>
      </c>
      <c r="S484" s="41">
        <v>2.7</v>
      </c>
      <c r="T484" s="41">
        <v>0</v>
      </c>
      <c r="U484" s="41">
        <v>0</v>
      </c>
      <c r="V484" s="41">
        <v>0</v>
      </c>
      <c r="W484" s="41">
        <v>-17.18</v>
      </c>
    </row>
    <row r="485" spans="1:23" s="41" customFormat="1" hidden="1" x14ac:dyDescent="0.25">
      <c r="A485" s="41" t="s">
        <v>3960</v>
      </c>
      <c r="B485" s="41">
        <v>12161017971</v>
      </c>
      <c r="C485" s="41" t="s">
        <v>2617</v>
      </c>
      <c r="D485" s="41" t="s">
        <v>3961</v>
      </c>
      <c r="E485" s="41" t="s">
        <v>1370</v>
      </c>
      <c r="F485" s="41" t="s">
        <v>2828</v>
      </c>
      <c r="G485" s="41">
        <v>1</v>
      </c>
      <c r="H485" s="41" t="s">
        <v>2620</v>
      </c>
      <c r="I485" s="41" t="s">
        <v>2621</v>
      </c>
      <c r="J485" s="41" t="s">
        <v>3962</v>
      </c>
      <c r="K485" s="41" t="s">
        <v>3425</v>
      </c>
      <c r="L485" s="41" t="s">
        <v>3963</v>
      </c>
      <c r="M485" s="41">
        <v>22.99</v>
      </c>
      <c r="N485" s="41">
        <v>5.99</v>
      </c>
      <c r="O485" s="41">
        <v>0</v>
      </c>
      <c r="P485" s="41">
        <v>0</v>
      </c>
      <c r="Q485" s="41">
        <v>1.49</v>
      </c>
      <c r="R485" s="41">
        <v>-1.49</v>
      </c>
      <c r="S485" s="41">
        <v>-3.91</v>
      </c>
      <c r="T485" s="41">
        <v>-11.15</v>
      </c>
      <c r="U485" s="41">
        <v>0</v>
      </c>
      <c r="V485" s="41">
        <v>0</v>
      </c>
      <c r="W485" s="41">
        <v>13.92</v>
      </c>
    </row>
    <row r="486" spans="1:23" s="41" customFormat="1" hidden="1" x14ac:dyDescent="0.25">
      <c r="A486" s="41" t="s">
        <v>3964</v>
      </c>
      <c r="B486" s="41">
        <v>12161017971</v>
      </c>
      <c r="C486" s="41" t="s">
        <v>2617</v>
      </c>
      <c r="D486" s="41" t="s">
        <v>3965</v>
      </c>
      <c r="E486" s="41" t="s">
        <v>1398</v>
      </c>
      <c r="F486" s="41" t="s">
        <v>2813</v>
      </c>
      <c r="G486" s="41">
        <v>1</v>
      </c>
      <c r="H486" s="41" t="s">
        <v>2620</v>
      </c>
      <c r="I486" s="41" t="s">
        <v>2621</v>
      </c>
      <c r="J486" s="41" t="s">
        <v>3966</v>
      </c>
      <c r="K486" s="41" t="s">
        <v>2719</v>
      </c>
      <c r="L486" s="41">
        <v>19118</v>
      </c>
      <c r="M486" s="41">
        <v>25.99</v>
      </c>
      <c r="N486" s="41">
        <v>0</v>
      </c>
      <c r="O486" s="41">
        <v>0</v>
      </c>
      <c r="P486" s="41">
        <v>-1.3</v>
      </c>
      <c r="Q486" s="41">
        <v>0</v>
      </c>
      <c r="R486" s="41">
        <v>0</v>
      </c>
      <c r="S486" s="41">
        <v>-4.2</v>
      </c>
      <c r="T486" s="41">
        <v>-5.16</v>
      </c>
      <c r="U486" s="41">
        <v>0</v>
      </c>
      <c r="V486" s="41">
        <v>0</v>
      </c>
      <c r="W486" s="41">
        <v>15.33</v>
      </c>
    </row>
    <row r="487" spans="1:23" s="41" customFormat="1" hidden="1" x14ac:dyDescent="0.25">
      <c r="A487" s="41" t="s">
        <v>3967</v>
      </c>
      <c r="B487" s="41">
        <v>12161017971</v>
      </c>
      <c r="C487" s="41" t="s">
        <v>2617</v>
      </c>
      <c r="D487" s="41" t="s">
        <v>3968</v>
      </c>
      <c r="E487" s="41" t="s">
        <v>1434</v>
      </c>
      <c r="F487" s="41" t="s">
        <v>3869</v>
      </c>
      <c r="G487" s="41">
        <v>1</v>
      </c>
      <c r="H487" s="41" t="s">
        <v>2620</v>
      </c>
      <c r="I487" s="41" t="s">
        <v>2621</v>
      </c>
      <c r="J487" s="41" t="s">
        <v>3969</v>
      </c>
      <c r="K487" s="41" t="s">
        <v>2683</v>
      </c>
      <c r="L487" s="41">
        <v>94103</v>
      </c>
      <c r="M487" s="41">
        <v>25.99</v>
      </c>
      <c r="N487" s="41">
        <v>0</v>
      </c>
      <c r="O487" s="41">
        <v>0</v>
      </c>
      <c r="P487" s="41">
        <v>0</v>
      </c>
      <c r="Q487" s="41">
        <v>0</v>
      </c>
      <c r="R487" s="41">
        <v>0</v>
      </c>
      <c r="S487" s="41">
        <v>-4.42</v>
      </c>
      <c r="T487" s="41">
        <v>-5.16</v>
      </c>
      <c r="U487" s="41">
        <v>0</v>
      </c>
      <c r="V487" s="41">
        <v>0</v>
      </c>
      <c r="W487" s="41">
        <v>16.41</v>
      </c>
    </row>
    <row r="488" spans="1:23" s="41" customFormat="1" hidden="1" x14ac:dyDescent="0.25">
      <c r="A488" s="41" t="s">
        <v>3970</v>
      </c>
      <c r="B488" s="41">
        <v>12161017971</v>
      </c>
      <c r="C488" s="41" t="s">
        <v>2727</v>
      </c>
      <c r="D488" s="41" t="s">
        <v>3971</v>
      </c>
      <c r="E488" s="41" t="s">
        <v>452</v>
      </c>
      <c r="F488" s="41" t="s">
        <v>3972</v>
      </c>
      <c r="G488" s="41">
        <v>1</v>
      </c>
      <c r="H488" s="41" t="s">
        <v>2620</v>
      </c>
      <c r="I488" s="41" t="s">
        <v>2621</v>
      </c>
      <c r="J488" s="41" t="s">
        <v>3973</v>
      </c>
      <c r="K488" s="41" t="s">
        <v>3974</v>
      </c>
      <c r="L488" s="41">
        <v>49444</v>
      </c>
      <c r="M488" s="41">
        <v>-15.99</v>
      </c>
      <c r="N488" s="41">
        <v>0</v>
      </c>
      <c r="O488" s="41">
        <v>0</v>
      </c>
      <c r="P488" s="41">
        <v>0.72</v>
      </c>
      <c r="Q488" s="41">
        <v>0</v>
      </c>
      <c r="R488" s="41">
        <v>0</v>
      </c>
      <c r="S488" s="41">
        <v>2.08</v>
      </c>
      <c r="T488" s="41">
        <v>0</v>
      </c>
      <c r="U488" s="41">
        <v>0</v>
      </c>
      <c r="V488" s="41">
        <v>0</v>
      </c>
      <c r="W488" s="41">
        <v>-13.19</v>
      </c>
    </row>
    <row r="489" spans="1:23" s="41" customFormat="1" hidden="1" x14ac:dyDescent="0.25">
      <c r="A489" s="41" t="s">
        <v>3975</v>
      </c>
      <c r="B489" s="41">
        <v>12161017971</v>
      </c>
      <c r="C489" s="41" t="s">
        <v>2727</v>
      </c>
      <c r="D489" s="41" t="s">
        <v>2659</v>
      </c>
      <c r="E489" s="41" t="s">
        <v>2174</v>
      </c>
      <c r="F489" s="41" t="s">
        <v>2660</v>
      </c>
      <c r="G489" s="41">
        <v>1</v>
      </c>
      <c r="H489" s="41" t="s">
        <v>2620</v>
      </c>
      <c r="I489" s="41" t="s">
        <v>2621</v>
      </c>
      <c r="J489" s="41" t="s">
        <v>2661</v>
      </c>
      <c r="K489" s="41" t="s">
        <v>2662</v>
      </c>
      <c r="L489" s="41" t="s">
        <v>2663</v>
      </c>
      <c r="M489" s="41">
        <v>-22.99</v>
      </c>
      <c r="N489" s="41">
        <v>0</v>
      </c>
      <c r="O489" s="41">
        <v>0</v>
      </c>
      <c r="P489" s="41">
        <v>0</v>
      </c>
      <c r="Q489" s="41">
        <v>0</v>
      </c>
      <c r="R489" s="41">
        <v>0</v>
      </c>
      <c r="S489" s="41">
        <v>3.13</v>
      </c>
      <c r="T489" s="41">
        <v>0</v>
      </c>
      <c r="U489" s="41">
        <v>0</v>
      </c>
      <c r="V489" s="41">
        <v>0</v>
      </c>
      <c r="W489" s="41">
        <v>-19.86</v>
      </c>
    </row>
    <row r="490" spans="1:23" s="41" customFormat="1" hidden="1" x14ac:dyDescent="0.25">
      <c r="A490" s="41" t="s">
        <v>3976</v>
      </c>
      <c r="B490" s="41">
        <v>12161017971</v>
      </c>
      <c r="C490" s="41" t="s">
        <v>2617</v>
      </c>
      <c r="D490" s="41" t="s">
        <v>3977</v>
      </c>
      <c r="E490" s="41" t="s">
        <v>1208</v>
      </c>
      <c r="F490" s="41" t="s">
        <v>3978</v>
      </c>
      <c r="G490" s="41">
        <v>1</v>
      </c>
      <c r="H490" s="41" t="s">
        <v>2620</v>
      </c>
      <c r="I490" s="41" t="s">
        <v>2621</v>
      </c>
      <c r="J490" s="41" t="s">
        <v>3979</v>
      </c>
      <c r="K490" s="41" t="s">
        <v>2842</v>
      </c>
      <c r="L490" s="41" t="s">
        <v>3980</v>
      </c>
      <c r="M490" s="41">
        <v>19.989999999999998</v>
      </c>
      <c r="N490" s="41">
        <v>0</v>
      </c>
      <c r="O490" s="41">
        <v>0</v>
      </c>
      <c r="P490" s="41">
        <v>0</v>
      </c>
      <c r="Q490" s="41">
        <v>1.27</v>
      </c>
      <c r="R490" s="41">
        <v>-1.27</v>
      </c>
      <c r="S490" s="41">
        <v>-3.4</v>
      </c>
      <c r="T490" s="41">
        <v>-3.68</v>
      </c>
      <c r="U490" s="41">
        <v>0</v>
      </c>
      <c r="V490" s="41">
        <v>0</v>
      </c>
      <c r="W490" s="41">
        <v>12.91</v>
      </c>
    </row>
    <row r="491" spans="1:23" s="41" customFormat="1" hidden="1" x14ac:dyDescent="0.25">
      <c r="A491" s="41" t="s">
        <v>3981</v>
      </c>
      <c r="B491" s="41">
        <v>12161017971</v>
      </c>
      <c r="C491" s="41" t="s">
        <v>2617</v>
      </c>
      <c r="D491" s="41" t="s">
        <v>3982</v>
      </c>
      <c r="E491" s="41" t="s">
        <v>1350</v>
      </c>
      <c r="F491" s="41" t="s">
        <v>2646</v>
      </c>
      <c r="G491" s="41">
        <v>1</v>
      </c>
      <c r="H491" s="41" t="s">
        <v>2620</v>
      </c>
      <c r="I491" s="41" t="s">
        <v>2621</v>
      </c>
      <c r="J491" s="41" t="s">
        <v>2647</v>
      </c>
      <c r="K491" s="41" t="s">
        <v>2648</v>
      </c>
      <c r="L491" s="41" t="s">
        <v>3983</v>
      </c>
      <c r="M491" s="41">
        <v>22.99</v>
      </c>
      <c r="N491" s="41">
        <v>0</v>
      </c>
      <c r="O491" s="41">
        <v>0</v>
      </c>
      <c r="P491" s="41">
        <v>0</v>
      </c>
      <c r="Q491" s="41">
        <v>0</v>
      </c>
      <c r="R491" s="41">
        <v>0</v>
      </c>
      <c r="S491" s="41">
        <v>-3.91</v>
      </c>
      <c r="T491" s="41">
        <v>-5.16</v>
      </c>
      <c r="U491" s="41">
        <v>0</v>
      </c>
      <c r="V491" s="41">
        <v>0</v>
      </c>
      <c r="W491" s="41">
        <v>13.92</v>
      </c>
    </row>
    <row r="492" spans="1:23" s="42" customFormat="1" hidden="1" x14ac:dyDescent="0.25">
      <c r="A492" s="42" t="s">
        <v>3984</v>
      </c>
      <c r="B492" s="42">
        <v>12161017971</v>
      </c>
      <c r="C492" s="42" t="s">
        <v>2651</v>
      </c>
      <c r="D492" s="42" t="s">
        <v>3985</v>
      </c>
      <c r="F492" s="42" t="s">
        <v>74</v>
      </c>
      <c r="H492" s="42" t="s">
        <v>2633</v>
      </c>
      <c r="M492" s="42">
        <v>0</v>
      </c>
      <c r="N492" s="42">
        <v>0</v>
      </c>
      <c r="O492" s="42">
        <v>0</v>
      </c>
      <c r="P492" s="42">
        <v>0</v>
      </c>
      <c r="Q492" s="42">
        <v>0</v>
      </c>
      <c r="R492" s="42">
        <v>0</v>
      </c>
      <c r="S492" s="42">
        <v>0</v>
      </c>
      <c r="T492" s="42">
        <v>0</v>
      </c>
      <c r="U492" s="42">
        <v>0</v>
      </c>
      <c r="V492" s="42">
        <v>0</v>
      </c>
      <c r="W492" s="42">
        <v>0</v>
      </c>
    </row>
    <row r="493" spans="1:23" s="43" customFormat="1" ht="14.4" hidden="1" x14ac:dyDescent="0.25">
      <c r="A493" s="43" t="s">
        <v>3984</v>
      </c>
      <c r="B493" s="43">
        <v>12161017971</v>
      </c>
      <c r="C493" s="43" t="s">
        <v>2651</v>
      </c>
      <c r="D493" s="43" t="s">
        <v>3985</v>
      </c>
      <c r="F493" s="43" t="s">
        <v>75</v>
      </c>
      <c r="H493" s="43" t="s">
        <v>2633</v>
      </c>
      <c r="M493" s="43">
        <v>0</v>
      </c>
      <c r="N493" s="43">
        <v>0</v>
      </c>
      <c r="O493" s="43">
        <v>0</v>
      </c>
      <c r="P493" s="43">
        <v>0</v>
      </c>
      <c r="Q493" s="43">
        <v>0</v>
      </c>
      <c r="R493" s="43">
        <v>0</v>
      </c>
      <c r="S493" s="43">
        <v>0</v>
      </c>
      <c r="T493" s="43">
        <v>-5.16</v>
      </c>
      <c r="U493" s="43">
        <v>0</v>
      </c>
      <c r="V493" s="43">
        <v>0</v>
      </c>
      <c r="W493" s="43">
        <v>-5.16</v>
      </c>
    </row>
    <row r="494" spans="1:23" s="42" customFormat="1" hidden="1" x14ac:dyDescent="0.25">
      <c r="A494" s="42" t="s">
        <v>3984</v>
      </c>
      <c r="B494" s="42">
        <v>12161017971</v>
      </c>
      <c r="C494" s="42" t="s">
        <v>2651</v>
      </c>
      <c r="D494" s="42" t="s">
        <v>3985</v>
      </c>
      <c r="F494" s="42" t="s">
        <v>76</v>
      </c>
      <c r="H494" s="42" t="s">
        <v>2633</v>
      </c>
      <c r="M494" s="42">
        <v>0</v>
      </c>
      <c r="N494" s="42">
        <v>0</v>
      </c>
      <c r="O494" s="42">
        <v>0</v>
      </c>
      <c r="P494" s="42">
        <v>0</v>
      </c>
      <c r="Q494" s="42">
        <v>0</v>
      </c>
      <c r="R494" s="42">
        <v>0</v>
      </c>
      <c r="S494" s="42">
        <v>0</v>
      </c>
      <c r="T494" s="42">
        <v>0</v>
      </c>
      <c r="U494" s="42">
        <v>0</v>
      </c>
      <c r="V494" s="42">
        <v>0</v>
      </c>
      <c r="W494" s="42">
        <v>0</v>
      </c>
    </row>
    <row r="495" spans="1:23" s="41" customFormat="1" hidden="1" x14ac:dyDescent="0.25">
      <c r="A495" s="41" t="s">
        <v>3986</v>
      </c>
      <c r="B495" s="41">
        <v>12161017971</v>
      </c>
      <c r="C495" s="41" t="s">
        <v>2617</v>
      </c>
      <c r="D495" s="41" t="s">
        <v>3987</v>
      </c>
      <c r="E495" s="41" t="s">
        <v>2462</v>
      </c>
      <c r="F495" s="41" t="s">
        <v>3198</v>
      </c>
      <c r="G495" s="41">
        <v>1</v>
      </c>
      <c r="H495" s="41" t="s">
        <v>2620</v>
      </c>
      <c r="I495" s="41" t="s">
        <v>2621</v>
      </c>
      <c r="J495" s="41" t="s">
        <v>3988</v>
      </c>
      <c r="K495" s="41" t="s">
        <v>2702</v>
      </c>
      <c r="L495" s="41" t="s">
        <v>3989</v>
      </c>
      <c r="M495" s="41">
        <v>9.99</v>
      </c>
      <c r="N495" s="41">
        <v>0</v>
      </c>
      <c r="O495" s="41">
        <v>0</v>
      </c>
      <c r="P495" s="41">
        <v>0</v>
      </c>
      <c r="Q495" s="41">
        <v>0</v>
      </c>
      <c r="R495" s="41">
        <v>0</v>
      </c>
      <c r="S495" s="41">
        <v>-1.7</v>
      </c>
      <c r="T495" s="41">
        <v>-3.59</v>
      </c>
      <c r="U495" s="41">
        <v>0</v>
      </c>
      <c r="V495" s="41">
        <v>0</v>
      </c>
      <c r="W495" s="41">
        <v>4.7</v>
      </c>
    </row>
    <row r="496" spans="1:23" s="42" customFormat="1" hidden="1" x14ac:dyDescent="0.25">
      <c r="A496" s="42" t="s">
        <v>3990</v>
      </c>
      <c r="B496" s="42">
        <v>12161017971</v>
      </c>
      <c r="C496" s="42" t="s">
        <v>2651</v>
      </c>
      <c r="D496" s="42" t="s">
        <v>3985</v>
      </c>
      <c r="F496" s="42" t="s">
        <v>74</v>
      </c>
      <c r="H496" s="42" t="s">
        <v>2633</v>
      </c>
      <c r="M496" s="42">
        <v>0</v>
      </c>
      <c r="N496" s="42">
        <v>0</v>
      </c>
      <c r="O496" s="42">
        <v>0</v>
      </c>
      <c r="P496" s="42">
        <v>0</v>
      </c>
      <c r="Q496" s="42">
        <v>0</v>
      </c>
      <c r="R496" s="42">
        <v>0</v>
      </c>
      <c r="S496" s="42">
        <v>0</v>
      </c>
      <c r="T496" s="42">
        <v>0</v>
      </c>
      <c r="U496" s="42">
        <v>0</v>
      </c>
      <c r="V496" s="42">
        <v>0</v>
      </c>
      <c r="W496" s="42">
        <v>0</v>
      </c>
    </row>
    <row r="497" spans="1:23" s="43" customFormat="1" ht="14.4" hidden="1" x14ac:dyDescent="0.25">
      <c r="A497" s="43" t="s">
        <v>3990</v>
      </c>
      <c r="B497" s="43">
        <v>12161017971</v>
      </c>
      <c r="C497" s="43" t="s">
        <v>2651</v>
      </c>
      <c r="D497" s="43" t="s">
        <v>3985</v>
      </c>
      <c r="F497" s="43" t="s">
        <v>75</v>
      </c>
      <c r="H497" s="43" t="s">
        <v>2633</v>
      </c>
      <c r="M497" s="43">
        <v>0</v>
      </c>
      <c r="N497" s="43">
        <v>0</v>
      </c>
      <c r="O497" s="43">
        <v>0</v>
      </c>
      <c r="P497" s="43">
        <v>0</v>
      </c>
      <c r="Q497" s="43">
        <v>0</v>
      </c>
      <c r="R497" s="43">
        <v>0</v>
      </c>
      <c r="S497" s="43">
        <v>0</v>
      </c>
      <c r="T497" s="43">
        <v>-5.16</v>
      </c>
      <c r="U497" s="43">
        <v>0</v>
      </c>
      <c r="V497" s="43">
        <v>0</v>
      </c>
      <c r="W497" s="43">
        <v>-5.16</v>
      </c>
    </row>
    <row r="498" spans="1:23" s="42" customFormat="1" hidden="1" x14ac:dyDescent="0.25">
      <c r="A498" s="42" t="s">
        <v>3990</v>
      </c>
      <c r="B498" s="42">
        <v>12161017971</v>
      </c>
      <c r="C498" s="42" t="s">
        <v>2651</v>
      </c>
      <c r="D498" s="42" t="s">
        <v>3985</v>
      </c>
      <c r="F498" s="42" t="s">
        <v>76</v>
      </c>
      <c r="H498" s="42" t="s">
        <v>2633</v>
      </c>
      <c r="M498" s="42">
        <v>0</v>
      </c>
      <c r="N498" s="42">
        <v>0</v>
      </c>
      <c r="O498" s="42">
        <v>0</v>
      </c>
      <c r="P498" s="42">
        <v>0</v>
      </c>
      <c r="Q498" s="42">
        <v>0</v>
      </c>
      <c r="R498" s="42">
        <v>0</v>
      </c>
      <c r="S498" s="42">
        <v>0</v>
      </c>
      <c r="T498" s="42">
        <v>0</v>
      </c>
      <c r="U498" s="42">
        <v>0</v>
      </c>
      <c r="V498" s="42">
        <v>0</v>
      </c>
      <c r="W498" s="42">
        <v>0</v>
      </c>
    </row>
    <row r="499" spans="1:23" s="41" customFormat="1" hidden="1" x14ac:dyDescent="0.25">
      <c r="A499" s="41" t="s">
        <v>3991</v>
      </c>
      <c r="B499" s="41">
        <v>12161017971</v>
      </c>
      <c r="C499" s="41" t="s">
        <v>2617</v>
      </c>
      <c r="D499" s="41" t="s">
        <v>3992</v>
      </c>
      <c r="E499" s="41" t="s">
        <v>1394</v>
      </c>
      <c r="F499" s="41" t="s">
        <v>2862</v>
      </c>
      <c r="G499" s="41">
        <v>1</v>
      </c>
      <c r="H499" s="41" t="s">
        <v>2620</v>
      </c>
      <c r="I499" s="41" t="s">
        <v>2621</v>
      </c>
      <c r="J499" s="41" t="s">
        <v>2856</v>
      </c>
      <c r="K499" s="41" t="s">
        <v>2702</v>
      </c>
      <c r="L499" s="41" t="s">
        <v>3993</v>
      </c>
      <c r="M499" s="41">
        <v>22.99</v>
      </c>
      <c r="N499" s="41">
        <v>0</v>
      </c>
      <c r="O499" s="41">
        <v>0</v>
      </c>
      <c r="P499" s="41">
        <v>0</v>
      </c>
      <c r="Q499" s="41">
        <v>0</v>
      </c>
      <c r="R499" s="41">
        <v>0</v>
      </c>
      <c r="S499" s="41">
        <v>-3.91</v>
      </c>
      <c r="T499" s="41">
        <v>-5.16</v>
      </c>
      <c r="U499" s="41">
        <v>0</v>
      </c>
      <c r="V499" s="41">
        <v>0</v>
      </c>
      <c r="W499" s="41">
        <v>13.92</v>
      </c>
    </row>
    <row r="500" spans="1:23" s="41" customFormat="1" hidden="1" x14ac:dyDescent="0.25">
      <c r="A500" s="41" t="s">
        <v>3994</v>
      </c>
      <c r="B500" s="41">
        <v>12161017971</v>
      </c>
      <c r="C500" s="41" t="s">
        <v>2617</v>
      </c>
      <c r="D500" s="41" t="s">
        <v>3995</v>
      </c>
      <c r="E500" s="41" t="s">
        <v>890</v>
      </c>
      <c r="F500" s="41" t="s">
        <v>3604</v>
      </c>
      <c r="G500" s="41">
        <v>1</v>
      </c>
      <c r="H500" s="41" t="s">
        <v>2620</v>
      </c>
      <c r="I500" s="41" t="s">
        <v>2621</v>
      </c>
      <c r="J500" s="41" t="s">
        <v>3996</v>
      </c>
      <c r="K500" s="41" t="s">
        <v>2820</v>
      </c>
      <c r="L500" s="41" t="s">
        <v>3997</v>
      </c>
      <c r="M500" s="41">
        <v>10.99</v>
      </c>
      <c r="N500" s="41">
        <v>0</v>
      </c>
      <c r="O500" s="41">
        <v>0</v>
      </c>
      <c r="P500" s="41">
        <v>-0.18</v>
      </c>
      <c r="Q500" s="41">
        <v>0</v>
      </c>
      <c r="R500" s="41">
        <v>0</v>
      </c>
      <c r="S500" s="41">
        <v>-1.84</v>
      </c>
      <c r="T500" s="41">
        <v>-3.68</v>
      </c>
      <c r="U500" s="41">
        <v>0</v>
      </c>
      <c r="V500" s="41">
        <v>0</v>
      </c>
      <c r="W500" s="41">
        <v>5.29</v>
      </c>
    </row>
    <row r="501" spans="1:23" s="41" customFormat="1" hidden="1" x14ac:dyDescent="0.25">
      <c r="A501" s="41" t="s">
        <v>3998</v>
      </c>
      <c r="B501" s="41">
        <v>12161017971</v>
      </c>
      <c r="C501" s="41" t="s">
        <v>2617</v>
      </c>
      <c r="D501" s="41" t="s">
        <v>3999</v>
      </c>
      <c r="E501" s="41" t="s">
        <v>580</v>
      </c>
      <c r="F501" s="41" t="s">
        <v>2706</v>
      </c>
      <c r="G501" s="41">
        <v>1</v>
      </c>
      <c r="H501" s="41" t="s">
        <v>2620</v>
      </c>
      <c r="I501" s="41" t="s">
        <v>2621</v>
      </c>
      <c r="J501" s="41" t="s">
        <v>4000</v>
      </c>
      <c r="K501" s="41" t="s">
        <v>3840</v>
      </c>
      <c r="L501" s="41">
        <v>41017</v>
      </c>
      <c r="M501" s="41">
        <v>9.99</v>
      </c>
      <c r="N501" s="41">
        <v>0</v>
      </c>
      <c r="O501" s="41">
        <v>0</v>
      </c>
      <c r="P501" s="41">
        <v>0</v>
      </c>
      <c r="Q501" s="41">
        <v>0.6</v>
      </c>
      <c r="R501" s="41">
        <v>-0.6</v>
      </c>
      <c r="S501" s="41">
        <v>-1.7</v>
      </c>
      <c r="T501" s="41">
        <v>-3.68</v>
      </c>
      <c r="U501" s="41">
        <v>0</v>
      </c>
      <c r="V501" s="41">
        <v>0</v>
      </c>
      <c r="W501" s="41">
        <v>4.6100000000000003</v>
      </c>
    </row>
    <row r="502" spans="1:23" s="41" customFormat="1" hidden="1" x14ac:dyDescent="0.25">
      <c r="A502" s="41" t="s">
        <v>4001</v>
      </c>
      <c r="B502" s="41">
        <v>12161017971</v>
      </c>
      <c r="C502" s="41" t="s">
        <v>2617</v>
      </c>
      <c r="D502" s="41" t="s">
        <v>4002</v>
      </c>
      <c r="E502" s="41" t="s">
        <v>1398</v>
      </c>
      <c r="F502" s="41" t="s">
        <v>2813</v>
      </c>
      <c r="G502" s="41">
        <v>1</v>
      </c>
      <c r="H502" s="41" t="s">
        <v>2620</v>
      </c>
      <c r="I502" s="41" t="s">
        <v>2621</v>
      </c>
      <c r="J502" s="41" t="s">
        <v>4003</v>
      </c>
      <c r="K502" s="41" t="s">
        <v>3425</v>
      </c>
      <c r="L502" s="41">
        <v>87068</v>
      </c>
      <c r="M502" s="41">
        <v>25.99</v>
      </c>
      <c r="N502" s="41">
        <v>0</v>
      </c>
      <c r="O502" s="41">
        <v>0</v>
      </c>
      <c r="P502" s="41">
        <v>-1.3</v>
      </c>
      <c r="Q502" s="41">
        <v>1.27</v>
      </c>
      <c r="R502" s="41">
        <v>-1.27</v>
      </c>
      <c r="S502" s="41">
        <v>-4.2</v>
      </c>
      <c r="T502" s="41">
        <v>-5.16</v>
      </c>
      <c r="U502" s="41">
        <v>0</v>
      </c>
      <c r="V502" s="41">
        <v>0</v>
      </c>
      <c r="W502" s="41">
        <v>15.33</v>
      </c>
    </row>
    <row r="503" spans="1:23" s="41" customFormat="1" hidden="1" x14ac:dyDescent="0.25">
      <c r="A503" s="41" t="s">
        <v>4004</v>
      </c>
      <c r="B503" s="41">
        <v>12161017971</v>
      </c>
      <c r="C503" s="41" t="s">
        <v>2617</v>
      </c>
      <c r="D503" s="41" t="s">
        <v>4005</v>
      </c>
      <c r="E503" s="41" t="s">
        <v>1218</v>
      </c>
      <c r="F503" s="41" t="s">
        <v>4006</v>
      </c>
      <c r="G503" s="41">
        <v>1</v>
      </c>
      <c r="H503" s="41" t="s">
        <v>2620</v>
      </c>
      <c r="I503" s="41" t="s">
        <v>2621</v>
      </c>
      <c r="J503" s="41" t="s">
        <v>4007</v>
      </c>
      <c r="K503" s="41" t="s">
        <v>2970</v>
      </c>
      <c r="L503" s="41" t="s">
        <v>4008</v>
      </c>
      <c r="M503" s="41">
        <v>20.99</v>
      </c>
      <c r="N503" s="41">
        <v>0</v>
      </c>
      <c r="O503" s="41">
        <v>0</v>
      </c>
      <c r="P503" s="41">
        <v>-1.05</v>
      </c>
      <c r="Q503" s="41">
        <v>0</v>
      </c>
      <c r="R503" s="41">
        <v>0</v>
      </c>
      <c r="S503" s="41">
        <v>-3.39</v>
      </c>
      <c r="T503" s="41">
        <v>-3.68</v>
      </c>
      <c r="U503" s="41">
        <v>0</v>
      </c>
      <c r="V503" s="41">
        <v>0</v>
      </c>
      <c r="W503" s="41">
        <v>12.87</v>
      </c>
    </row>
    <row r="504" spans="1:23" s="41" customFormat="1" hidden="1" x14ac:dyDescent="0.25">
      <c r="A504" s="41" t="s">
        <v>4009</v>
      </c>
      <c r="B504" s="41">
        <v>12161017971</v>
      </c>
      <c r="C504" s="41" t="s">
        <v>2617</v>
      </c>
      <c r="D504" s="41" t="s">
        <v>4010</v>
      </c>
      <c r="E504" s="41" t="s">
        <v>1352</v>
      </c>
      <c r="F504" s="41" t="s">
        <v>2733</v>
      </c>
      <c r="G504" s="41">
        <v>1</v>
      </c>
      <c r="H504" s="41" t="s">
        <v>2620</v>
      </c>
      <c r="I504" s="41" t="s">
        <v>2621</v>
      </c>
      <c r="J504" s="41" t="s">
        <v>4011</v>
      </c>
      <c r="K504" s="41" t="s">
        <v>2830</v>
      </c>
      <c r="L504" s="41" t="s">
        <v>4012</v>
      </c>
      <c r="M504" s="41">
        <v>22.99</v>
      </c>
      <c r="N504" s="41">
        <v>0</v>
      </c>
      <c r="O504" s="41">
        <v>0</v>
      </c>
      <c r="P504" s="41">
        <v>0</v>
      </c>
      <c r="Q504" s="41">
        <v>0</v>
      </c>
      <c r="R504" s="41">
        <v>0</v>
      </c>
      <c r="S504" s="41">
        <v>-3.91</v>
      </c>
      <c r="T504" s="41">
        <v>-5.16</v>
      </c>
      <c r="U504" s="41">
        <v>0</v>
      </c>
      <c r="V504" s="41">
        <v>0</v>
      </c>
      <c r="W504" s="41">
        <v>13.92</v>
      </c>
    </row>
    <row r="505" spans="1:23" s="41" customFormat="1" hidden="1" x14ac:dyDescent="0.25">
      <c r="A505" s="41" t="s">
        <v>4013</v>
      </c>
      <c r="B505" s="41">
        <v>12161017971</v>
      </c>
      <c r="C505" s="41" t="s">
        <v>2617</v>
      </c>
      <c r="D505" s="41" t="s">
        <v>4014</v>
      </c>
      <c r="E505" s="41" t="s">
        <v>2268</v>
      </c>
      <c r="F505" s="41" t="s">
        <v>2818</v>
      </c>
      <c r="G505" s="41">
        <v>1</v>
      </c>
      <c r="H505" s="41" t="s">
        <v>2620</v>
      </c>
      <c r="I505" s="41" t="s">
        <v>2621</v>
      </c>
      <c r="J505" s="41" t="s">
        <v>4015</v>
      </c>
      <c r="K505" s="41" t="s">
        <v>2836</v>
      </c>
      <c r="L505" s="41" t="s">
        <v>4016</v>
      </c>
      <c r="M505" s="41">
        <v>9.99</v>
      </c>
      <c r="N505" s="41">
        <v>0</v>
      </c>
      <c r="O505" s="41">
        <v>0</v>
      </c>
      <c r="P505" s="41">
        <v>0</v>
      </c>
      <c r="Q505" s="41">
        <v>0</v>
      </c>
      <c r="R505" s="41">
        <v>0</v>
      </c>
      <c r="S505" s="41">
        <v>-1.7</v>
      </c>
      <c r="T505" s="41">
        <v>-3.59</v>
      </c>
      <c r="U505" s="41">
        <v>0</v>
      </c>
      <c r="V505" s="41">
        <v>0</v>
      </c>
      <c r="W505" s="41">
        <v>4.7</v>
      </c>
    </row>
    <row r="506" spans="1:23" s="41" customFormat="1" hidden="1" x14ac:dyDescent="0.25">
      <c r="A506" s="41" t="s">
        <v>4017</v>
      </c>
      <c r="B506" s="41">
        <v>12161017971</v>
      </c>
      <c r="C506" s="41" t="s">
        <v>2617</v>
      </c>
      <c r="D506" s="41" t="s">
        <v>4018</v>
      </c>
      <c r="E506" s="41" t="s">
        <v>1416</v>
      </c>
      <c r="F506" s="41" t="s">
        <v>2926</v>
      </c>
      <c r="G506" s="41">
        <v>1</v>
      </c>
      <c r="H506" s="41" t="s">
        <v>2620</v>
      </c>
      <c r="I506" s="41" t="s">
        <v>2621</v>
      </c>
      <c r="J506" s="41" t="s">
        <v>4019</v>
      </c>
      <c r="K506" s="41" t="s">
        <v>2629</v>
      </c>
      <c r="L506" s="41" t="s">
        <v>4020</v>
      </c>
      <c r="M506" s="41">
        <v>25.99</v>
      </c>
      <c r="N506" s="41">
        <v>0</v>
      </c>
      <c r="O506" s="41">
        <v>0</v>
      </c>
      <c r="P506" s="41">
        <v>0</v>
      </c>
      <c r="Q506" s="41">
        <v>1.07</v>
      </c>
      <c r="R506" s="41">
        <v>-1.07</v>
      </c>
      <c r="S506" s="41">
        <v>-4.42</v>
      </c>
      <c r="T506" s="41">
        <v>-5.16</v>
      </c>
      <c r="U506" s="41">
        <v>0</v>
      </c>
      <c r="V506" s="41">
        <v>0</v>
      </c>
      <c r="W506" s="41">
        <v>16.41</v>
      </c>
    </row>
    <row r="507" spans="1:23" s="41" customFormat="1" hidden="1" x14ac:dyDescent="0.25">
      <c r="A507" s="41" t="s">
        <v>4021</v>
      </c>
      <c r="B507" s="41">
        <v>12161017971</v>
      </c>
      <c r="C507" s="41" t="s">
        <v>2617</v>
      </c>
      <c r="D507" s="41" t="s">
        <v>4022</v>
      </c>
      <c r="E507" s="41" t="s">
        <v>1398</v>
      </c>
      <c r="F507" s="41" t="s">
        <v>2813</v>
      </c>
      <c r="G507" s="41">
        <v>1</v>
      </c>
      <c r="H507" s="41" t="s">
        <v>2620</v>
      </c>
      <c r="I507" s="41" t="s">
        <v>2621</v>
      </c>
      <c r="J507" s="41" t="s">
        <v>3474</v>
      </c>
      <c r="K507" s="41" t="s">
        <v>2719</v>
      </c>
      <c r="L507" s="41" t="s">
        <v>4023</v>
      </c>
      <c r="M507" s="41">
        <v>25.99</v>
      </c>
      <c r="N507" s="41">
        <v>0</v>
      </c>
      <c r="O507" s="41">
        <v>0</v>
      </c>
      <c r="P507" s="41">
        <v>-1.3</v>
      </c>
      <c r="Q507" s="41">
        <v>0</v>
      </c>
      <c r="R507" s="41">
        <v>0</v>
      </c>
      <c r="S507" s="41">
        <v>-4.2</v>
      </c>
      <c r="T507" s="41">
        <v>-5.16</v>
      </c>
      <c r="U507" s="41">
        <v>0</v>
      </c>
      <c r="V507" s="41">
        <v>0</v>
      </c>
      <c r="W507" s="41">
        <v>15.33</v>
      </c>
    </row>
    <row r="508" spans="1:23" s="41" customFormat="1" hidden="1" x14ac:dyDescent="0.25">
      <c r="A508" s="41" t="s">
        <v>4024</v>
      </c>
      <c r="B508" s="41">
        <v>12161017971</v>
      </c>
      <c r="C508" s="41" t="s">
        <v>2617</v>
      </c>
      <c r="D508" s="41" t="s">
        <v>4025</v>
      </c>
      <c r="E508" s="41" t="s">
        <v>1400</v>
      </c>
      <c r="F508" s="41" t="s">
        <v>3744</v>
      </c>
      <c r="G508" s="41">
        <v>1</v>
      </c>
      <c r="H508" s="41" t="s">
        <v>2620</v>
      </c>
      <c r="I508" s="41" t="s">
        <v>2621</v>
      </c>
      <c r="J508" s="41" t="s">
        <v>4026</v>
      </c>
      <c r="K508" s="41" t="s">
        <v>2702</v>
      </c>
      <c r="L508" s="41" t="s">
        <v>4027</v>
      </c>
      <c r="M508" s="41">
        <v>25.99</v>
      </c>
      <c r="N508" s="41">
        <v>0</v>
      </c>
      <c r="O508" s="41">
        <v>0</v>
      </c>
      <c r="P508" s="41">
        <v>0</v>
      </c>
      <c r="Q508" s="41">
        <v>0</v>
      </c>
      <c r="R508" s="41">
        <v>0</v>
      </c>
      <c r="S508" s="41">
        <v>-4.42</v>
      </c>
      <c r="T508" s="41">
        <v>-5.16</v>
      </c>
      <c r="U508" s="41">
        <v>0</v>
      </c>
      <c r="V508" s="41">
        <v>0</v>
      </c>
      <c r="W508" s="41">
        <v>16.41</v>
      </c>
    </row>
    <row r="509" spans="1:23" s="41" customFormat="1" hidden="1" x14ac:dyDescent="0.25">
      <c r="A509" s="41" t="s">
        <v>4028</v>
      </c>
      <c r="B509" s="41">
        <v>12161017971</v>
      </c>
      <c r="C509" s="41" t="s">
        <v>2617</v>
      </c>
      <c r="D509" s="41" t="s">
        <v>4029</v>
      </c>
      <c r="E509" s="41" t="s">
        <v>1440</v>
      </c>
      <c r="F509" s="41" t="s">
        <v>2846</v>
      </c>
      <c r="G509" s="41">
        <v>1</v>
      </c>
      <c r="H509" s="41" t="s">
        <v>2620</v>
      </c>
      <c r="I509" s="41" t="s">
        <v>2621</v>
      </c>
      <c r="J509" s="41" t="s">
        <v>4030</v>
      </c>
      <c r="K509" s="41" t="s">
        <v>2623</v>
      </c>
      <c r="L509" s="41" t="s">
        <v>4031</v>
      </c>
      <c r="M509" s="41">
        <v>25.99</v>
      </c>
      <c r="N509" s="41">
        <v>0</v>
      </c>
      <c r="O509" s="41">
        <v>0</v>
      </c>
      <c r="P509" s="41">
        <v>0</v>
      </c>
      <c r="Q509" s="41">
        <v>0</v>
      </c>
      <c r="R509" s="41">
        <v>0</v>
      </c>
      <c r="S509" s="41">
        <v>-4.42</v>
      </c>
      <c r="T509" s="41">
        <v>-5.16</v>
      </c>
      <c r="U509" s="41">
        <v>0</v>
      </c>
      <c r="V509" s="41">
        <v>0</v>
      </c>
      <c r="W509" s="41">
        <v>16.41</v>
      </c>
    </row>
    <row r="510" spans="1:23" s="41" customFormat="1" hidden="1" x14ac:dyDescent="0.25">
      <c r="A510" s="41" t="s">
        <v>4032</v>
      </c>
      <c r="B510" s="41">
        <v>12161017971</v>
      </c>
      <c r="C510" s="41" t="s">
        <v>2617</v>
      </c>
      <c r="D510" s="41" t="s">
        <v>4033</v>
      </c>
      <c r="E510" s="41" t="s">
        <v>1430</v>
      </c>
      <c r="F510" s="41" t="s">
        <v>4034</v>
      </c>
      <c r="G510" s="41">
        <v>1</v>
      </c>
      <c r="H510" s="41" t="s">
        <v>2620</v>
      </c>
      <c r="I510" s="41" t="s">
        <v>2621</v>
      </c>
      <c r="J510" s="41" t="s">
        <v>4035</v>
      </c>
      <c r="K510" s="41" t="s">
        <v>2830</v>
      </c>
      <c r="L510" s="41" t="s">
        <v>4036</v>
      </c>
      <c r="M510" s="41">
        <v>25.99</v>
      </c>
      <c r="N510" s="41">
        <v>9.98</v>
      </c>
      <c r="O510" s="41">
        <v>0</v>
      </c>
      <c r="P510" s="41">
        <v>0</v>
      </c>
      <c r="Q510" s="41">
        <v>0</v>
      </c>
      <c r="R510" s="41">
        <v>0</v>
      </c>
      <c r="S510" s="41">
        <v>-4.42</v>
      </c>
      <c r="T510" s="41">
        <v>-15.14</v>
      </c>
      <c r="U510" s="41">
        <v>0</v>
      </c>
      <c r="V510" s="41">
        <v>0</v>
      </c>
      <c r="W510" s="41">
        <v>16.41</v>
      </c>
    </row>
    <row r="511" spans="1:23" s="41" customFormat="1" hidden="1" x14ac:dyDescent="0.25">
      <c r="A511" s="41" t="s">
        <v>4037</v>
      </c>
      <c r="B511" s="41">
        <v>12161017971</v>
      </c>
      <c r="C511" s="41" t="s">
        <v>2617</v>
      </c>
      <c r="D511" s="41" t="s">
        <v>4038</v>
      </c>
      <c r="E511" s="41" t="s">
        <v>1438</v>
      </c>
      <c r="F511" s="41" t="s">
        <v>2729</v>
      </c>
      <c r="G511" s="41">
        <v>1</v>
      </c>
      <c r="H511" s="41" t="s">
        <v>2620</v>
      </c>
      <c r="I511" s="41" t="s">
        <v>2621</v>
      </c>
      <c r="J511" s="41" t="s">
        <v>4039</v>
      </c>
      <c r="K511" s="41" t="s">
        <v>2648</v>
      </c>
      <c r="L511" s="41" t="s">
        <v>4040</v>
      </c>
      <c r="M511" s="41">
        <v>25.99</v>
      </c>
      <c r="N511" s="41">
        <v>3.11</v>
      </c>
      <c r="O511" s="41">
        <v>0</v>
      </c>
      <c r="P511" s="41">
        <v>0</v>
      </c>
      <c r="Q511" s="41">
        <v>0</v>
      </c>
      <c r="R511" s="41">
        <v>0</v>
      </c>
      <c r="S511" s="41">
        <v>-4.42</v>
      </c>
      <c r="T511" s="41">
        <v>-8.27</v>
      </c>
      <c r="U511" s="41">
        <v>0</v>
      </c>
      <c r="V511" s="41">
        <v>0</v>
      </c>
      <c r="W511" s="41">
        <v>16.41</v>
      </c>
    </row>
    <row r="512" spans="1:23" s="41" customFormat="1" hidden="1" x14ac:dyDescent="0.25">
      <c r="A512" s="41" t="s">
        <v>4041</v>
      </c>
      <c r="B512" s="41">
        <v>12161017971</v>
      </c>
      <c r="C512" s="41" t="s">
        <v>2617</v>
      </c>
      <c r="D512" s="41" t="s">
        <v>4042</v>
      </c>
      <c r="E512" s="41" t="s">
        <v>874</v>
      </c>
      <c r="F512" s="41" t="s">
        <v>3135</v>
      </c>
      <c r="G512" s="41">
        <v>1</v>
      </c>
      <c r="H512" s="41" t="s">
        <v>2620</v>
      </c>
      <c r="I512" s="41" t="s">
        <v>2621</v>
      </c>
      <c r="J512" s="41" t="s">
        <v>4043</v>
      </c>
      <c r="K512" s="41" t="s">
        <v>4044</v>
      </c>
      <c r="L512" s="41">
        <v>98001</v>
      </c>
      <c r="M512" s="41">
        <v>10.99</v>
      </c>
      <c r="N512" s="41">
        <v>0</v>
      </c>
      <c r="O512" s="41">
        <v>0</v>
      </c>
      <c r="P512" s="41">
        <v>0</v>
      </c>
      <c r="Q512" s="41">
        <v>1.1000000000000001</v>
      </c>
      <c r="R512" s="41">
        <v>-1.1000000000000001</v>
      </c>
      <c r="S512" s="41">
        <v>-1.87</v>
      </c>
      <c r="T512" s="41">
        <v>-3.68</v>
      </c>
      <c r="U512" s="41">
        <v>0</v>
      </c>
      <c r="V512" s="41">
        <v>0</v>
      </c>
      <c r="W512" s="41">
        <v>5.44</v>
      </c>
    </row>
    <row r="513" spans="1:23" s="42" customFormat="1" hidden="1" x14ac:dyDescent="0.25">
      <c r="A513" s="42" t="s">
        <v>4045</v>
      </c>
      <c r="B513" s="42">
        <v>12161017971</v>
      </c>
      <c r="D513" s="42" t="s">
        <v>3778</v>
      </c>
      <c r="F513" s="42" t="s">
        <v>3779</v>
      </c>
      <c r="G513" s="42">
        <v>1</v>
      </c>
      <c r="H513" s="42" t="s">
        <v>2633</v>
      </c>
      <c r="M513" s="42">
        <v>0</v>
      </c>
      <c r="N513" s="42">
        <v>0</v>
      </c>
      <c r="O513" s="42">
        <v>0</v>
      </c>
      <c r="P513" s="42">
        <v>0</v>
      </c>
      <c r="Q513" s="42">
        <v>0</v>
      </c>
      <c r="R513" s="42">
        <v>0</v>
      </c>
      <c r="S513" s="42">
        <v>0</v>
      </c>
      <c r="T513" s="42">
        <v>0</v>
      </c>
      <c r="U513" s="42">
        <v>-0.6</v>
      </c>
      <c r="V513" s="42">
        <v>0</v>
      </c>
      <c r="W513" s="42">
        <v>-0.6</v>
      </c>
    </row>
    <row r="514" spans="1:23" s="42" customFormat="1" hidden="1" x14ac:dyDescent="0.25">
      <c r="A514" s="42" t="s">
        <v>4046</v>
      </c>
      <c r="B514" s="42">
        <v>12161017971</v>
      </c>
      <c r="D514" s="42" t="s">
        <v>3374</v>
      </c>
      <c r="F514" s="42" t="s">
        <v>3375</v>
      </c>
      <c r="G514" s="42">
        <v>1</v>
      </c>
      <c r="H514" s="42" t="s">
        <v>2633</v>
      </c>
      <c r="M514" s="42">
        <v>0</v>
      </c>
      <c r="N514" s="42">
        <v>0</v>
      </c>
      <c r="O514" s="42">
        <v>0</v>
      </c>
      <c r="P514" s="42">
        <v>0</v>
      </c>
      <c r="Q514" s="42">
        <v>0</v>
      </c>
      <c r="R514" s="42">
        <v>0</v>
      </c>
      <c r="S514" s="42">
        <v>0</v>
      </c>
      <c r="T514" s="42">
        <v>0</v>
      </c>
      <c r="U514" s="42">
        <v>-0.6</v>
      </c>
      <c r="V514" s="42">
        <v>0</v>
      </c>
      <c r="W514" s="42">
        <v>-0.6</v>
      </c>
    </row>
    <row r="515" spans="1:23" s="41" customFormat="1" hidden="1" x14ac:dyDescent="0.25">
      <c r="A515" s="41" t="s">
        <v>4047</v>
      </c>
      <c r="B515" s="41">
        <v>12161017971</v>
      </c>
      <c r="C515" s="41" t="s">
        <v>2727</v>
      </c>
      <c r="D515" s="41" t="s">
        <v>3526</v>
      </c>
      <c r="E515" s="41" t="s">
        <v>1378</v>
      </c>
      <c r="F515" s="41" t="s">
        <v>3191</v>
      </c>
      <c r="G515" s="41">
        <v>1</v>
      </c>
      <c r="H515" s="41" t="s">
        <v>2620</v>
      </c>
      <c r="I515" s="41" t="s">
        <v>2621</v>
      </c>
      <c r="J515" s="41" t="s">
        <v>3527</v>
      </c>
      <c r="K515" s="41" t="s">
        <v>2678</v>
      </c>
      <c r="L515" s="41" t="s">
        <v>3528</v>
      </c>
      <c r="M515" s="41">
        <v>-22.99</v>
      </c>
      <c r="N515" s="41">
        <v>0</v>
      </c>
      <c r="O515" s="41">
        <v>0</v>
      </c>
      <c r="P515" s="41">
        <v>1.1499999999999999</v>
      </c>
      <c r="Q515" s="41">
        <v>-1.58</v>
      </c>
      <c r="R515" s="41">
        <v>1.58</v>
      </c>
      <c r="S515" s="41">
        <v>2.97</v>
      </c>
      <c r="T515" s="41">
        <v>0</v>
      </c>
      <c r="U515" s="41">
        <v>0</v>
      </c>
      <c r="V515" s="41">
        <v>0</v>
      </c>
      <c r="W515" s="41">
        <v>-18.87</v>
      </c>
    </row>
    <row r="516" spans="1:23" s="42" customFormat="1" hidden="1" x14ac:dyDescent="0.25">
      <c r="A516" s="42" t="s">
        <v>4048</v>
      </c>
      <c r="B516" s="42">
        <v>12161017971</v>
      </c>
      <c r="D516" s="42" t="s">
        <v>3787</v>
      </c>
      <c r="F516" s="42" t="s">
        <v>3788</v>
      </c>
      <c r="G516" s="42">
        <v>2</v>
      </c>
      <c r="H516" s="42" t="s">
        <v>2633</v>
      </c>
      <c r="M516" s="42">
        <v>0</v>
      </c>
      <c r="N516" s="42">
        <v>0</v>
      </c>
      <c r="O516" s="42">
        <v>0</v>
      </c>
      <c r="P516" s="42">
        <v>0</v>
      </c>
      <c r="Q516" s="42">
        <v>0</v>
      </c>
      <c r="R516" s="42">
        <v>0</v>
      </c>
      <c r="S516" s="42">
        <v>0</v>
      </c>
      <c r="T516" s="42">
        <v>0</v>
      </c>
      <c r="U516" s="42">
        <v>-1.2</v>
      </c>
      <c r="V516" s="42">
        <v>0</v>
      </c>
      <c r="W516" s="42">
        <v>-1.2</v>
      </c>
    </row>
    <row r="517" spans="1:23" s="41" customFormat="1" hidden="1" x14ac:dyDescent="0.25">
      <c r="A517" s="41" t="s">
        <v>4049</v>
      </c>
      <c r="B517" s="41">
        <v>12161017971</v>
      </c>
      <c r="C517" s="41" t="s">
        <v>2617</v>
      </c>
      <c r="D517" s="41" t="s">
        <v>4050</v>
      </c>
      <c r="E517" s="41" t="s">
        <v>394</v>
      </c>
      <c r="F517" s="41" t="s">
        <v>4051</v>
      </c>
      <c r="G517" s="41">
        <v>1</v>
      </c>
      <c r="H517" s="41" t="s">
        <v>2620</v>
      </c>
      <c r="I517" s="41" t="s">
        <v>2621</v>
      </c>
      <c r="J517" s="41" t="s">
        <v>4052</v>
      </c>
      <c r="K517" s="41" t="s">
        <v>2758</v>
      </c>
      <c r="L517" s="41" t="s">
        <v>4053</v>
      </c>
      <c r="M517" s="41">
        <v>20.99</v>
      </c>
      <c r="N517" s="41">
        <v>0</v>
      </c>
      <c r="O517" s="41">
        <v>0</v>
      </c>
      <c r="P517" s="41">
        <v>0</v>
      </c>
      <c r="Q517" s="41">
        <v>0</v>
      </c>
      <c r="R517" s="41">
        <v>0</v>
      </c>
      <c r="S517" s="41">
        <v>-3.57</v>
      </c>
      <c r="T517" s="41">
        <v>-3.68</v>
      </c>
      <c r="U517" s="41">
        <v>0</v>
      </c>
      <c r="V517" s="41">
        <v>0</v>
      </c>
      <c r="W517" s="41">
        <v>13.74</v>
      </c>
    </row>
    <row r="518" spans="1:23" s="41" customFormat="1" hidden="1" x14ac:dyDescent="0.25">
      <c r="A518" s="41" t="s">
        <v>4054</v>
      </c>
      <c r="B518" s="41">
        <v>12161017971</v>
      </c>
      <c r="C518" s="41" t="s">
        <v>2617</v>
      </c>
      <c r="D518" s="41" t="s">
        <v>4055</v>
      </c>
      <c r="E518" s="41" t="s">
        <v>1406</v>
      </c>
      <c r="F518" s="41" t="s">
        <v>2964</v>
      </c>
      <c r="G518" s="41">
        <v>1</v>
      </c>
      <c r="H518" s="41" t="s">
        <v>2620</v>
      </c>
      <c r="I518" s="41" t="s">
        <v>2621</v>
      </c>
      <c r="J518" s="41" t="s">
        <v>4056</v>
      </c>
      <c r="K518" s="41" t="s">
        <v>3676</v>
      </c>
      <c r="L518" s="41">
        <v>75287</v>
      </c>
      <c r="M518" s="41">
        <v>25.99</v>
      </c>
      <c r="N518" s="41">
        <v>0</v>
      </c>
      <c r="O518" s="41">
        <v>0</v>
      </c>
      <c r="P518" s="41">
        <v>-1.3</v>
      </c>
      <c r="Q518" s="41">
        <v>0</v>
      </c>
      <c r="R518" s="41">
        <v>0</v>
      </c>
      <c r="S518" s="41">
        <v>-4.2</v>
      </c>
      <c r="T518" s="41">
        <v>-5.16</v>
      </c>
      <c r="U518" s="41">
        <v>0</v>
      </c>
      <c r="V518" s="41">
        <v>0</v>
      </c>
      <c r="W518" s="41">
        <v>15.33</v>
      </c>
    </row>
    <row r="519" spans="1:23" s="41" customFormat="1" hidden="1" x14ac:dyDescent="0.25">
      <c r="A519" s="41" t="s">
        <v>4057</v>
      </c>
      <c r="B519" s="41">
        <v>12161017971</v>
      </c>
      <c r="C519" s="41" t="s">
        <v>2617</v>
      </c>
      <c r="D519" s="41" t="s">
        <v>4058</v>
      </c>
      <c r="E519" s="41" t="s">
        <v>1438</v>
      </c>
      <c r="F519" s="41" t="s">
        <v>2729</v>
      </c>
      <c r="G519" s="41">
        <v>1</v>
      </c>
      <c r="H519" s="41" t="s">
        <v>2620</v>
      </c>
      <c r="I519" s="41" t="s">
        <v>2621</v>
      </c>
      <c r="J519" s="41" t="s">
        <v>4059</v>
      </c>
      <c r="K519" s="41" t="s">
        <v>2889</v>
      </c>
      <c r="L519" s="41">
        <v>55744</v>
      </c>
      <c r="M519" s="41">
        <v>25.99</v>
      </c>
      <c r="N519" s="41">
        <v>0</v>
      </c>
      <c r="O519" s="41">
        <v>0</v>
      </c>
      <c r="P519" s="41">
        <v>0</v>
      </c>
      <c r="Q519" s="41">
        <v>0</v>
      </c>
      <c r="R519" s="41">
        <v>0</v>
      </c>
      <c r="S519" s="41">
        <v>-4.42</v>
      </c>
      <c r="T519" s="41">
        <v>-5.16</v>
      </c>
      <c r="U519" s="41">
        <v>0</v>
      </c>
      <c r="V519" s="41">
        <v>0</v>
      </c>
      <c r="W519" s="41">
        <v>16.41</v>
      </c>
    </row>
    <row r="520" spans="1:23" s="41" customFormat="1" hidden="1" x14ac:dyDescent="0.25">
      <c r="A520" s="41" t="s">
        <v>4060</v>
      </c>
      <c r="B520" s="41">
        <v>12161017971</v>
      </c>
      <c r="C520" s="41" t="s">
        <v>2617</v>
      </c>
      <c r="D520" s="41" t="s">
        <v>4061</v>
      </c>
      <c r="E520" s="41" t="s">
        <v>738</v>
      </c>
      <c r="F520" s="41" t="s">
        <v>4062</v>
      </c>
      <c r="G520" s="41">
        <v>1</v>
      </c>
      <c r="H520" s="41" t="s">
        <v>2620</v>
      </c>
      <c r="I520" s="41" t="s">
        <v>2621</v>
      </c>
      <c r="J520" s="41" t="s">
        <v>4063</v>
      </c>
      <c r="K520" s="41" t="s">
        <v>2702</v>
      </c>
      <c r="L520" s="41" t="s">
        <v>4064</v>
      </c>
      <c r="M520" s="41">
        <v>9.99</v>
      </c>
      <c r="N520" s="41">
        <v>0</v>
      </c>
      <c r="O520" s="41">
        <v>0</v>
      </c>
      <c r="P520" s="41">
        <v>0</v>
      </c>
      <c r="Q520" s="41">
        <v>0</v>
      </c>
      <c r="R520" s="41">
        <v>0</v>
      </c>
      <c r="S520" s="41">
        <v>-1.7</v>
      </c>
      <c r="T520" s="41">
        <v>-3.59</v>
      </c>
      <c r="U520" s="41">
        <v>0</v>
      </c>
      <c r="V520" s="41">
        <v>0</v>
      </c>
      <c r="W520" s="41">
        <v>4.7</v>
      </c>
    </row>
    <row r="521" spans="1:23" s="41" customFormat="1" hidden="1" x14ac:dyDescent="0.25">
      <c r="A521" s="41" t="s">
        <v>4065</v>
      </c>
      <c r="B521" s="41">
        <v>12161017971</v>
      </c>
      <c r="C521" s="41" t="s">
        <v>2617</v>
      </c>
      <c r="D521" s="41" t="s">
        <v>3995</v>
      </c>
      <c r="E521" s="41" t="s">
        <v>892</v>
      </c>
      <c r="F521" s="41" t="s">
        <v>2855</v>
      </c>
      <c r="G521" s="41">
        <v>1</v>
      </c>
      <c r="H521" s="41" t="s">
        <v>2620</v>
      </c>
      <c r="I521" s="41" t="s">
        <v>2621</v>
      </c>
      <c r="J521" s="41" t="s">
        <v>3996</v>
      </c>
      <c r="K521" s="41" t="s">
        <v>2820</v>
      </c>
      <c r="L521" s="41" t="s">
        <v>3997</v>
      </c>
      <c r="M521" s="41">
        <v>10.99</v>
      </c>
      <c r="N521" s="41">
        <v>0</v>
      </c>
      <c r="O521" s="41">
        <v>0</v>
      </c>
      <c r="P521" s="41">
        <v>-0.17</v>
      </c>
      <c r="Q521" s="41">
        <v>0</v>
      </c>
      <c r="R521" s="41">
        <v>0</v>
      </c>
      <c r="S521" s="41">
        <v>-7.36</v>
      </c>
      <c r="T521" s="41">
        <v>-3.68</v>
      </c>
      <c r="U521" s="41">
        <v>0</v>
      </c>
      <c r="V521" s="41">
        <v>0</v>
      </c>
      <c r="W521" s="41">
        <v>-0.22</v>
      </c>
    </row>
    <row r="522" spans="1:23" s="41" customFormat="1" hidden="1" x14ac:dyDescent="0.25">
      <c r="A522" s="41" t="s">
        <v>4065</v>
      </c>
      <c r="B522" s="41">
        <v>12161017971</v>
      </c>
      <c r="C522" s="41" t="s">
        <v>2617</v>
      </c>
      <c r="D522" s="41" t="s">
        <v>3995</v>
      </c>
      <c r="E522" s="41" t="s">
        <v>892</v>
      </c>
      <c r="F522" s="41" t="s">
        <v>2855</v>
      </c>
      <c r="G522" s="41">
        <v>3</v>
      </c>
      <c r="H522" s="41" t="s">
        <v>2620</v>
      </c>
      <c r="I522" s="41" t="s">
        <v>2621</v>
      </c>
      <c r="J522" s="41" t="s">
        <v>3996</v>
      </c>
      <c r="K522" s="41" t="s">
        <v>2820</v>
      </c>
      <c r="L522" s="41" t="s">
        <v>3997</v>
      </c>
      <c r="M522" s="41">
        <v>32.97</v>
      </c>
      <c r="N522" s="41">
        <v>0</v>
      </c>
      <c r="O522" s="41">
        <v>0</v>
      </c>
      <c r="P522" s="41">
        <v>-0.53</v>
      </c>
      <c r="Q522" s="41">
        <v>0</v>
      </c>
      <c r="R522" s="41">
        <v>0</v>
      </c>
      <c r="S522" s="41">
        <v>0</v>
      </c>
      <c r="T522" s="41">
        <v>-11.04</v>
      </c>
      <c r="U522" s="41">
        <v>0</v>
      </c>
      <c r="V522" s="41">
        <v>0</v>
      </c>
      <c r="W522" s="41">
        <v>21.4</v>
      </c>
    </row>
    <row r="523" spans="1:23" s="41" customFormat="1" hidden="1" x14ac:dyDescent="0.25">
      <c r="A523" s="41" t="s">
        <v>4066</v>
      </c>
      <c r="B523" s="41">
        <v>12161017971</v>
      </c>
      <c r="C523" s="41" t="s">
        <v>2617</v>
      </c>
      <c r="D523" s="41" t="s">
        <v>4067</v>
      </c>
      <c r="E523" s="41" t="s">
        <v>572</v>
      </c>
      <c r="F523" s="41" t="s">
        <v>4068</v>
      </c>
      <c r="G523" s="41">
        <v>1</v>
      </c>
      <c r="H523" s="41" t="s">
        <v>2620</v>
      </c>
      <c r="I523" s="41" t="s">
        <v>2621</v>
      </c>
      <c r="J523" s="41" t="s">
        <v>4069</v>
      </c>
      <c r="K523" s="41" t="s">
        <v>2893</v>
      </c>
      <c r="L523" s="41" t="s">
        <v>4070</v>
      </c>
      <c r="M523" s="41">
        <v>9.99</v>
      </c>
      <c r="N523" s="41">
        <v>0</v>
      </c>
      <c r="O523" s="41">
        <v>0</v>
      </c>
      <c r="P523" s="41">
        <v>0</v>
      </c>
      <c r="Q523" s="41">
        <v>0.7</v>
      </c>
      <c r="R523" s="41">
        <v>-0.7</v>
      </c>
      <c r="S523" s="41">
        <v>-1.7</v>
      </c>
      <c r="T523" s="41">
        <v>-3.68</v>
      </c>
      <c r="U523" s="41">
        <v>0</v>
      </c>
      <c r="V523" s="41">
        <v>0</v>
      </c>
      <c r="W523" s="41">
        <v>4.6100000000000003</v>
      </c>
    </row>
    <row r="524" spans="1:23" s="41" customFormat="1" hidden="1" x14ac:dyDescent="0.25">
      <c r="A524" s="41" t="s">
        <v>4071</v>
      </c>
      <c r="B524" s="41">
        <v>12161017971</v>
      </c>
      <c r="C524" s="41" t="s">
        <v>2617</v>
      </c>
      <c r="D524" s="41" t="s">
        <v>4072</v>
      </c>
      <c r="E524" s="41" t="s">
        <v>392</v>
      </c>
      <c r="F524" s="41" t="s">
        <v>2700</v>
      </c>
      <c r="G524" s="41">
        <v>1</v>
      </c>
      <c r="H524" s="41" t="s">
        <v>2620</v>
      </c>
      <c r="I524" s="41" t="s">
        <v>2621</v>
      </c>
      <c r="J524" s="41" t="s">
        <v>4073</v>
      </c>
      <c r="K524" s="41" t="s">
        <v>2678</v>
      </c>
      <c r="L524" s="41" t="s">
        <v>4074</v>
      </c>
      <c r="M524" s="41">
        <v>20.99</v>
      </c>
      <c r="N524" s="41">
        <v>0</v>
      </c>
      <c r="O524" s="41">
        <v>0</v>
      </c>
      <c r="P524" s="41">
        <v>-1.05</v>
      </c>
      <c r="Q524" s="41">
        <v>1.4</v>
      </c>
      <c r="R524" s="41">
        <v>-1.4</v>
      </c>
      <c r="S524" s="41">
        <v>-3.39</v>
      </c>
      <c r="T524" s="41">
        <v>-3.68</v>
      </c>
      <c r="U524" s="41">
        <v>0</v>
      </c>
      <c r="V524" s="41">
        <v>0</v>
      </c>
      <c r="W524" s="41">
        <v>12.87</v>
      </c>
    </row>
    <row r="525" spans="1:23" s="41" customFormat="1" hidden="1" x14ac:dyDescent="0.25">
      <c r="A525" s="41" t="s">
        <v>4075</v>
      </c>
      <c r="B525" s="41">
        <v>12161017971</v>
      </c>
      <c r="C525" s="41" t="s">
        <v>2617</v>
      </c>
      <c r="D525" s="41" t="s">
        <v>4076</v>
      </c>
      <c r="E525" s="41" t="s">
        <v>1368</v>
      </c>
      <c r="F525" s="41" t="s">
        <v>2641</v>
      </c>
      <c r="G525" s="41">
        <v>1</v>
      </c>
      <c r="H525" s="41" t="s">
        <v>2620</v>
      </c>
      <c r="I525" s="41" t="s">
        <v>2621</v>
      </c>
      <c r="J525" s="41" t="s">
        <v>4077</v>
      </c>
      <c r="K525" s="41" t="s">
        <v>2830</v>
      </c>
      <c r="L525" s="41" t="s">
        <v>4078</v>
      </c>
      <c r="M525" s="41">
        <v>22.99</v>
      </c>
      <c r="N525" s="41">
        <v>0</v>
      </c>
      <c r="O525" s="41">
        <v>0</v>
      </c>
      <c r="P525" s="41">
        <v>-0.46</v>
      </c>
      <c r="Q525" s="41">
        <v>0</v>
      </c>
      <c r="R525" s="41">
        <v>0</v>
      </c>
      <c r="S525" s="41">
        <v>-3.83</v>
      </c>
      <c r="T525" s="41">
        <v>-5.16</v>
      </c>
      <c r="U525" s="41">
        <v>0</v>
      </c>
      <c r="V525" s="41">
        <v>0</v>
      </c>
      <c r="W525" s="41">
        <v>13.54</v>
      </c>
    </row>
    <row r="526" spans="1:23" s="41" customFormat="1" hidden="1" x14ac:dyDescent="0.25">
      <c r="A526" s="41" t="s">
        <v>4075</v>
      </c>
      <c r="B526" s="41">
        <v>12161017971</v>
      </c>
      <c r="C526" s="41" t="s">
        <v>2617</v>
      </c>
      <c r="D526" s="41" t="s">
        <v>4076</v>
      </c>
      <c r="E526" s="41" t="s">
        <v>1366</v>
      </c>
      <c r="F526" s="41" t="s">
        <v>2711</v>
      </c>
      <c r="G526" s="41">
        <v>1</v>
      </c>
      <c r="H526" s="41" t="s">
        <v>2620</v>
      </c>
      <c r="I526" s="41" t="s">
        <v>2621</v>
      </c>
      <c r="J526" s="41" t="s">
        <v>4077</v>
      </c>
      <c r="K526" s="41" t="s">
        <v>2830</v>
      </c>
      <c r="L526" s="41" t="s">
        <v>4078</v>
      </c>
      <c r="M526" s="41">
        <v>22.99</v>
      </c>
      <c r="N526" s="41">
        <v>0</v>
      </c>
      <c r="O526" s="41">
        <v>0</v>
      </c>
      <c r="P526" s="41">
        <v>-0.46</v>
      </c>
      <c r="Q526" s="41">
        <v>0</v>
      </c>
      <c r="R526" s="41">
        <v>0</v>
      </c>
      <c r="S526" s="41">
        <v>-3.83</v>
      </c>
      <c r="T526" s="41">
        <v>-5.16</v>
      </c>
      <c r="U526" s="41">
        <v>0</v>
      </c>
      <c r="V526" s="41">
        <v>0</v>
      </c>
      <c r="W526" s="41">
        <v>13.54</v>
      </c>
    </row>
    <row r="527" spans="1:23" s="41" customFormat="1" hidden="1" x14ac:dyDescent="0.25">
      <c r="A527" s="41" t="s">
        <v>4079</v>
      </c>
      <c r="B527" s="41">
        <v>12161017971</v>
      </c>
      <c r="C527" s="41" t="s">
        <v>2617</v>
      </c>
      <c r="D527" s="41" t="s">
        <v>4080</v>
      </c>
      <c r="E527" s="41" t="s">
        <v>2462</v>
      </c>
      <c r="F527" s="41" t="s">
        <v>3198</v>
      </c>
      <c r="G527" s="41">
        <v>1</v>
      </c>
      <c r="H527" s="41" t="s">
        <v>2620</v>
      </c>
      <c r="I527" s="41" t="s">
        <v>2621</v>
      </c>
      <c r="J527" s="41" t="s">
        <v>3582</v>
      </c>
      <c r="K527" s="41" t="s">
        <v>2623</v>
      </c>
      <c r="L527" s="41" t="s">
        <v>4081</v>
      </c>
      <c r="M527" s="41">
        <v>9.99</v>
      </c>
      <c r="N527" s="41">
        <v>0</v>
      </c>
      <c r="O527" s="41">
        <v>0</v>
      </c>
      <c r="P527" s="41">
        <v>0</v>
      </c>
      <c r="Q527" s="41">
        <v>0</v>
      </c>
      <c r="R527" s="41">
        <v>0</v>
      </c>
      <c r="S527" s="41">
        <v>-1.7</v>
      </c>
      <c r="T527" s="41">
        <v>-3.59</v>
      </c>
      <c r="U527" s="41">
        <v>0</v>
      </c>
      <c r="V527" s="41">
        <v>0</v>
      </c>
      <c r="W527" s="41">
        <v>4.7</v>
      </c>
    </row>
    <row r="528" spans="1:23" s="41" customFormat="1" hidden="1" x14ac:dyDescent="0.25">
      <c r="A528" s="41" t="s">
        <v>4082</v>
      </c>
      <c r="B528" s="41">
        <v>12161017971</v>
      </c>
      <c r="C528" s="41" t="s">
        <v>2727</v>
      </c>
      <c r="D528" s="41" t="s">
        <v>3423</v>
      </c>
      <c r="E528" s="41" t="s">
        <v>1422</v>
      </c>
      <c r="F528" s="41" t="s">
        <v>2671</v>
      </c>
      <c r="G528" s="41">
        <v>1</v>
      </c>
      <c r="H528" s="41" t="s">
        <v>2620</v>
      </c>
      <c r="I528" s="41" t="s">
        <v>2621</v>
      </c>
      <c r="J528" s="41" t="s">
        <v>3424</v>
      </c>
      <c r="K528" s="41" t="s">
        <v>3425</v>
      </c>
      <c r="L528" s="41" t="s">
        <v>3426</v>
      </c>
      <c r="M528" s="41">
        <v>-25.99</v>
      </c>
      <c r="N528" s="41">
        <v>0</v>
      </c>
      <c r="O528" s="41">
        <v>0</v>
      </c>
      <c r="P528" s="41">
        <v>0</v>
      </c>
      <c r="Q528" s="41">
        <v>-1.33</v>
      </c>
      <c r="R528" s="41">
        <v>1.33</v>
      </c>
      <c r="S528" s="41">
        <v>3.54</v>
      </c>
      <c r="T528" s="41">
        <v>0</v>
      </c>
      <c r="U528" s="41">
        <v>0</v>
      </c>
      <c r="V528" s="41">
        <v>0</v>
      </c>
      <c r="W528" s="41">
        <v>-22.45</v>
      </c>
    </row>
    <row r="529" spans="1:23" s="41" customFormat="1" hidden="1" x14ac:dyDescent="0.25">
      <c r="A529" s="41" t="s">
        <v>4083</v>
      </c>
      <c r="B529" s="41">
        <v>12161017971</v>
      </c>
      <c r="C529" s="41" t="s">
        <v>2617</v>
      </c>
      <c r="D529" s="41" t="s">
        <v>4084</v>
      </c>
      <c r="E529" s="41" t="s">
        <v>1406</v>
      </c>
      <c r="F529" s="41" t="s">
        <v>2964</v>
      </c>
      <c r="G529" s="41">
        <v>1</v>
      </c>
      <c r="H529" s="41" t="s">
        <v>2620</v>
      </c>
      <c r="I529" s="41" t="s">
        <v>2621</v>
      </c>
      <c r="J529" s="41" t="s">
        <v>2642</v>
      </c>
      <c r="K529" s="41" t="s">
        <v>2629</v>
      </c>
      <c r="L529" s="41" t="s">
        <v>4085</v>
      </c>
      <c r="M529" s="41">
        <v>25.99</v>
      </c>
      <c r="N529" s="41">
        <v>2.59</v>
      </c>
      <c r="O529" s="41">
        <v>0</v>
      </c>
      <c r="P529" s="41">
        <v>-3.89</v>
      </c>
      <c r="Q529" s="41">
        <v>1.1399999999999999</v>
      </c>
      <c r="R529" s="41">
        <v>-1.1399999999999999</v>
      </c>
      <c r="S529" s="41">
        <v>-4.2</v>
      </c>
      <c r="T529" s="41">
        <v>-5.16</v>
      </c>
      <c r="U529" s="41">
        <v>0</v>
      </c>
      <c r="V529" s="41">
        <v>0</v>
      </c>
      <c r="W529" s="41">
        <v>15.33</v>
      </c>
    </row>
    <row r="530" spans="1:23" s="41" customFormat="1" hidden="1" x14ac:dyDescent="0.25">
      <c r="A530" s="41" t="s">
        <v>4086</v>
      </c>
      <c r="B530" s="41">
        <v>12161017971</v>
      </c>
      <c r="C530" s="41" t="s">
        <v>2617</v>
      </c>
      <c r="D530" s="41" t="s">
        <v>4087</v>
      </c>
      <c r="E530" s="41" t="s">
        <v>394</v>
      </c>
      <c r="F530" s="41" t="s">
        <v>4051</v>
      </c>
      <c r="G530" s="41">
        <v>1</v>
      </c>
      <c r="H530" s="41" t="s">
        <v>2620</v>
      </c>
      <c r="I530" s="41" t="s">
        <v>2621</v>
      </c>
      <c r="J530" s="41" t="s">
        <v>4088</v>
      </c>
      <c r="K530" s="41" t="s">
        <v>2648</v>
      </c>
      <c r="L530" s="41" t="s">
        <v>4089</v>
      </c>
      <c r="M530" s="41">
        <v>20.99</v>
      </c>
      <c r="N530" s="41">
        <v>2.4</v>
      </c>
      <c r="O530" s="41">
        <v>0</v>
      </c>
      <c r="P530" s="41">
        <v>-2.4</v>
      </c>
      <c r="Q530" s="41">
        <v>0</v>
      </c>
      <c r="R530" s="41">
        <v>0</v>
      </c>
      <c r="S530" s="41">
        <v>-3.57</v>
      </c>
      <c r="T530" s="41">
        <v>-3.68</v>
      </c>
      <c r="U530" s="41">
        <v>0</v>
      </c>
      <c r="V530" s="41">
        <v>0</v>
      </c>
      <c r="W530" s="41">
        <v>13.74</v>
      </c>
    </row>
    <row r="531" spans="1:23" s="41" customFormat="1" hidden="1" x14ac:dyDescent="0.25">
      <c r="A531" s="41" t="s">
        <v>4086</v>
      </c>
      <c r="B531" s="41">
        <v>12161017971</v>
      </c>
      <c r="C531" s="41" t="s">
        <v>2727</v>
      </c>
      <c r="D531" s="41" t="s">
        <v>3556</v>
      </c>
      <c r="E531" s="41" t="s">
        <v>762</v>
      </c>
      <c r="F531" s="41" t="s">
        <v>3557</v>
      </c>
      <c r="G531" s="41">
        <v>1</v>
      </c>
      <c r="H531" s="41" t="s">
        <v>2620</v>
      </c>
      <c r="I531" s="41" t="s">
        <v>2621</v>
      </c>
      <c r="J531" s="41" t="s">
        <v>3558</v>
      </c>
      <c r="K531" s="41" t="s">
        <v>2836</v>
      </c>
      <c r="L531" s="41" t="s">
        <v>3559</v>
      </c>
      <c r="M531" s="41">
        <v>-9.99</v>
      </c>
      <c r="N531" s="41">
        <v>0</v>
      </c>
      <c r="O531" s="41">
        <v>0</v>
      </c>
      <c r="P531" s="41">
        <v>0</v>
      </c>
      <c r="Q531" s="41">
        <v>0</v>
      </c>
      <c r="R531" s="41">
        <v>0</v>
      </c>
      <c r="S531" s="41">
        <v>1.36</v>
      </c>
      <c r="T531" s="41">
        <v>0</v>
      </c>
      <c r="U531" s="41">
        <v>0</v>
      </c>
      <c r="V531" s="41">
        <v>0</v>
      </c>
      <c r="W531" s="41">
        <v>-8.6300000000000008</v>
      </c>
    </row>
    <row r="532" spans="1:23" s="41" customFormat="1" hidden="1" x14ac:dyDescent="0.25">
      <c r="A532" s="41" t="s">
        <v>4090</v>
      </c>
      <c r="B532" s="41">
        <v>12161017971</v>
      </c>
      <c r="C532" s="41" t="s">
        <v>2617</v>
      </c>
      <c r="D532" s="41" t="s">
        <v>4091</v>
      </c>
      <c r="E532" s="41" t="s">
        <v>1352</v>
      </c>
      <c r="F532" s="41" t="s">
        <v>2733</v>
      </c>
      <c r="G532" s="41">
        <v>1</v>
      </c>
      <c r="H532" s="41" t="s">
        <v>2620</v>
      </c>
      <c r="I532" s="41" t="s">
        <v>2621</v>
      </c>
      <c r="J532" s="41" t="s">
        <v>4092</v>
      </c>
      <c r="K532" s="41" t="s">
        <v>2933</v>
      </c>
      <c r="L532" s="41" t="s">
        <v>4093</v>
      </c>
      <c r="M532" s="41">
        <v>22.99</v>
      </c>
      <c r="N532" s="41">
        <v>0</v>
      </c>
      <c r="O532" s="41">
        <v>0</v>
      </c>
      <c r="P532" s="41">
        <v>0</v>
      </c>
      <c r="Q532" s="41">
        <v>1.38</v>
      </c>
      <c r="R532" s="41">
        <v>-1.38</v>
      </c>
      <c r="S532" s="41">
        <v>-3.91</v>
      </c>
      <c r="T532" s="41">
        <v>-5.16</v>
      </c>
      <c r="U532" s="41">
        <v>0</v>
      </c>
      <c r="V532" s="41">
        <v>0</v>
      </c>
      <c r="W532" s="41">
        <v>13.92</v>
      </c>
    </row>
    <row r="533" spans="1:23" s="41" customFormat="1" hidden="1" x14ac:dyDescent="0.25">
      <c r="A533" s="41" t="s">
        <v>4094</v>
      </c>
      <c r="B533" s="41">
        <v>12161017971</v>
      </c>
      <c r="C533" s="41" t="s">
        <v>2617</v>
      </c>
      <c r="D533" s="41" t="s">
        <v>4095</v>
      </c>
      <c r="E533" s="41" t="s">
        <v>2454</v>
      </c>
      <c r="F533" s="41" t="s">
        <v>4096</v>
      </c>
      <c r="G533" s="41">
        <v>1</v>
      </c>
      <c r="H533" s="41" t="s">
        <v>2620</v>
      </c>
      <c r="I533" s="41" t="s">
        <v>2621</v>
      </c>
      <c r="J533" s="41" t="s">
        <v>4097</v>
      </c>
      <c r="K533" s="41" t="s">
        <v>2836</v>
      </c>
      <c r="L533" s="41" t="s">
        <v>4098</v>
      </c>
      <c r="M533" s="41">
        <v>9.99</v>
      </c>
      <c r="N533" s="41">
        <v>0</v>
      </c>
      <c r="O533" s="41">
        <v>0</v>
      </c>
      <c r="P533" s="41">
        <v>0</v>
      </c>
      <c r="Q533" s="41">
        <v>0</v>
      </c>
      <c r="R533" s="41">
        <v>0</v>
      </c>
      <c r="S533" s="41">
        <v>-1.7</v>
      </c>
      <c r="T533" s="41">
        <v>-3.59</v>
      </c>
      <c r="U533" s="41">
        <v>0</v>
      </c>
      <c r="V533" s="41">
        <v>0</v>
      </c>
      <c r="W533" s="41">
        <v>4.7</v>
      </c>
    </row>
    <row r="534" spans="1:23" s="41" customFormat="1" hidden="1" x14ac:dyDescent="0.25">
      <c r="A534" s="41" t="s">
        <v>4099</v>
      </c>
      <c r="B534" s="41">
        <v>12161017971</v>
      </c>
      <c r="C534" s="41" t="s">
        <v>2617</v>
      </c>
      <c r="D534" s="41" t="s">
        <v>4100</v>
      </c>
      <c r="E534" s="41" t="s">
        <v>1358</v>
      </c>
      <c r="F534" s="41" t="s">
        <v>2823</v>
      </c>
      <c r="G534" s="41">
        <v>1</v>
      </c>
      <c r="H534" s="41" t="s">
        <v>2620</v>
      </c>
      <c r="I534" s="41" t="s">
        <v>2621</v>
      </c>
      <c r="J534" s="41" t="s">
        <v>4101</v>
      </c>
      <c r="K534" s="41" t="s">
        <v>4102</v>
      </c>
      <c r="L534" s="41">
        <v>2915</v>
      </c>
      <c r="M534" s="41">
        <v>22.99</v>
      </c>
      <c r="N534" s="41">
        <v>0</v>
      </c>
      <c r="O534" s="41">
        <v>0</v>
      </c>
      <c r="P534" s="41">
        <v>0</v>
      </c>
      <c r="Q534" s="41">
        <v>0</v>
      </c>
      <c r="R534" s="41">
        <v>0</v>
      </c>
      <c r="S534" s="41">
        <v>-3.91</v>
      </c>
      <c r="T534" s="41">
        <v>-5.16</v>
      </c>
      <c r="U534" s="41">
        <v>0</v>
      </c>
      <c r="V534" s="41">
        <v>0</v>
      </c>
      <c r="W534" s="41">
        <v>13.92</v>
      </c>
    </row>
    <row r="535" spans="1:23" s="41" customFormat="1" hidden="1" x14ac:dyDescent="0.25">
      <c r="A535" s="41" t="s">
        <v>4103</v>
      </c>
      <c r="B535" s="41">
        <v>12161017971</v>
      </c>
      <c r="C535" s="41" t="s">
        <v>2617</v>
      </c>
      <c r="D535" s="41" t="s">
        <v>4104</v>
      </c>
      <c r="E535" s="41" t="s">
        <v>1402</v>
      </c>
      <c r="F535" s="41" t="s">
        <v>3917</v>
      </c>
      <c r="G535" s="41">
        <v>1</v>
      </c>
      <c r="H535" s="41" t="s">
        <v>2620</v>
      </c>
      <c r="I535" s="41" t="s">
        <v>2621</v>
      </c>
      <c r="J535" s="41" t="s">
        <v>4105</v>
      </c>
      <c r="K535" s="41" t="s">
        <v>3287</v>
      </c>
      <c r="L535" s="41">
        <v>72941</v>
      </c>
      <c r="M535" s="41">
        <v>25.99</v>
      </c>
      <c r="N535" s="41">
        <v>0</v>
      </c>
      <c r="O535" s="41">
        <v>0</v>
      </c>
      <c r="P535" s="41">
        <v>-1.17</v>
      </c>
      <c r="Q535" s="41">
        <v>1.92</v>
      </c>
      <c r="R535" s="41">
        <v>-1.92</v>
      </c>
      <c r="S535" s="41">
        <v>-4.22</v>
      </c>
      <c r="T535" s="41">
        <v>-5.16</v>
      </c>
      <c r="U535" s="41">
        <v>0</v>
      </c>
      <c r="V535" s="41">
        <v>0</v>
      </c>
      <c r="W535" s="41">
        <v>15.44</v>
      </c>
    </row>
    <row r="536" spans="1:23" s="41" customFormat="1" hidden="1" x14ac:dyDescent="0.25">
      <c r="A536" s="41" t="s">
        <v>4103</v>
      </c>
      <c r="B536" s="41">
        <v>12161017971</v>
      </c>
      <c r="C536" s="41" t="s">
        <v>2617</v>
      </c>
      <c r="D536" s="41" t="s">
        <v>4104</v>
      </c>
      <c r="E536" s="41" t="s">
        <v>1400</v>
      </c>
      <c r="F536" s="41" t="s">
        <v>3744</v>
      </c>
      <c r="G536" s="41">
        <v>1</v>
      </c>
      <c r="H536" s="41" t="s">
        <v>2620</v>
      </c>
      <c r="I536" s="41" t="s">
        <v>2621</v>
      </c>
      <c r="J536" s="41" t="s">
        <v>4105</v>
      </c>
      <c r="K536" s="41" t="s">
        <v>3287</v>
      </c>
      <c r="L536" s="41">
        <v>72941</v>
      </c>
      <c r="M536" s="41">
        <v>25.99</v>
      </c>
      <c r="N536" s="41">
        <v>0</v>
      </c>
      <c r="O536" s="41">
        <v>0</v>
      </c>
      <c r="P536" s="41">
        <v>-1.17</v>
      </c>
      <c r="Q536" s="41">
        <v>1.92</v>
      </c>
      <c r="R536" s="41">
        <v>-1.92</v>
      </c>
      <c r="S536" s="41">
        <v>-4.22</v>
      </c>
      <c r="T536" s="41">
        <v>-5.16</v>
      </c>
      <c r="U536" s="41">
        <v>0</v>
      </c>
      <c r="V536" s="41">
        <v>0</v>
      </c>
      <c r="W536" s="41">
        <v>15.44</v>
      </c>
    </row>
    <row r="537" spans="1:23" s="41" customFormat="1" hidden="1" x14ac:dyDescent="0.25">
      <c r="A537" s="41" t="s">
        <v>4106</v>
      </c>
      <c r="B537" s="41">
        <v>12161017971</v>
      </c>
      <c r="C537" s="41" t="s">
        <v>2617</v>
      </c>
      <c r="D537" s="41" t="s">
        <v>4107</v>
      </c>
      <c r="E537" s="41" t="s">
        <v>2174</v>
      </c>
      <c r="F537" s="41" t="s">
        <v>2660</v>
      </c>
      <c r="G537" s="41">
        <v>1</v>
      </c>
      <c r="H537" s="41" t="s">
        <v>2620</v>
      </c>
      <c r="I537" s="41" t="s">
        <v>2621</v>
      </c>
      <c r="J537" s="41" t="s">
        <v>4108</v>
      </c>
      <c r="K537" s="41" t="s">
        <v>2648</v>
      </c>
      <c r="L537" s="41" t="s">
        <v>4109</v>
      </c>
      <c r="M537" s="41">
        <v>22.99</v>
      </c>
      <c r="N537" s="41">
        <v>0</v>
      </c>
      <c r="O537" s="41">
        <v>0</v>
      </c>
      <c r="P537" s="41">
        <v>0</v>
      </c>
      <c r="Q537" s="41">
        <v>0</v>
      </c>
      <c r="R537" s="41">
        <v>0</v>
      </c>
      <c r="S537" s="41">
        <v>-3.91</v>
      </c>
      <c r="T537" s="41">
        <v>-3.68</v>
      </c>
      <c r="U537" s="41">
        <v>0</v>
      </c>
      <c r="V537" s="41">
        <v>0</v>
      </c>
      <c r="W537" s="41">
        <v>15.4</v>
      </c>
    </row>
    <row r="538" spans="1:23" s="41" customFormat="1" hidden="1" x14ac:dyDescent="0.25">
      <c r="A538" s="41" t="s">
        <v>4110</v>
      </c>
      <c r="B538" s="41">
        <v>12161017971</v>
      </c>
      <c r="C538" s="41" t="s">
        <v>2617</v>
      </c>
      <c r="D538" s="41" t="s">
        <v>4111</v>
      </c>
      <c r="E538" s="41" t="s">
        <v>428</v>
      </c>
      <c r="F538" s="41" t="s">
        <v>3084</v>
      </c>
      <c r="G538" s="41">
        <v>1</v>
      </c>
      <c r="H538" s="41" t="s">
        <v>2620</v>
      </c>
      <c r="I538" s="41" t="s">
        <v>2621</v>
      </c>
      <c r="J538" s="41" t="s">
        <v>4112</v>
      </c>
      <c r="K538" s="41" t="s">
        <v>2851</v>
      </c>
      <c r="L538" s="41" t="s">
        <v>4113</v>
      </c>
      <c r="M538" s="41">
        <v>21.59</v>
      </c>
      <c r="N538" s="41">
        <v>0</v>
      </c>
      <c r="O538" s="41">
        <v>0</v>
      </c>
      <c r="P538" s="41">
        <v>-1.08</v>
      </c>
      <c r="Q538" s="41">
        <v>0</v>
      </c>
      <c r="R538" s="41">
        <v>0</v>
      </c>
      <c r="S538" s="41">
        <v>-3.49</v>
      </c>
      <c r="T538" s="41">
        <v>-5.16</v>
      </c>
      <c r="U538" s="41">
        <v>0</v>
      </c>
      <c r="V538" s="41">
        <v>0</v>
      </c>
      <c r="W538" s="41">
        <v>11.86</v>
      </c>
    </row>
    <row r="539" spans="1:23" s="42" customFormat="1" hidden="1" x14ac:dyDescent="0.25">
      <c r="A539" s="42" t="s">
        <v>4114</v>
      </c>
      <c r="B539" s="42">
        <v>12161017971</v>
      </c>
      <c r="C539" s="42" t="s">
        <v>2651</v>
      </c>
      <c r="D539" s="42" t="s">
        <v>4115</v>
      </c>
      <c r="F539" s="42" t="s">
        <v>74</v>
      </c>
      <c r="H539" s="42" t="s">
        <v>2633</v>
      </c>
      <c r="M539" s="42">
        <v>0</v>
      </c>
      <c r="N539" s="42">
        <v>0</v>
      </c>
      <c r="O539" s="42">
        <v>0</v>
      </c>
      <c r="P539" s="42">
        <v>0</v>
      </c>
      <c r="Q539" s="42">
        <v>0</v>
      </c>
      <c r="R539" s="42">
        <v>0</v>
      </c>
      <c r="S539" s="42">
        <v>0</v>
      </c>
      <c r="T539" s="42">
        <v>0</v>
      </c>
      <c r="U539" s="42">
        <v>0</v>
      </c>
      <c r="V539" s="42">
        <v>0</v>
      </c>
      <c r="W539" s="42">
        <v>0</v>
      </c>
    </row>
    <row r="540" spans="1:23" s="43" customFormat="1" ht="14.4" hidden="1" x14ac:dyDescent="0.25">
      <c r="A540" s="43" t="s">
        <v>4114</v>
      </c>
      <c r="B540" s="43">
        <v>12161017971</v>
      </c>
      <c r="C540" s="43" t="s">
        <v>2651</v>
      </c>
      <c r="D540" s="43" t="s">
        <v>4115</v>
      </c>
      <c r="F540" s="43" t="s">
        <v>75</v>
      </c>
      <c r="H540" s="43" t="s">
        <v>2633</v>
      </c>
      <c r="M540" s="43">
        <v>0</v>
      </c>
      <c r="N540" s="43">
        <v>0</v>
      </c>
      <c r="O540" s="43">
        <v>0</v>
      </c>
      <c r="P540" s="43">
        <v>0</v>
      </c>
      <c r="Q540" s="43">
        <v>0</v>
      </c>
      <c r="R540" s="43">
        <v>0</v>
      </c>
      <c r="S540" s="43">
        <v>0</v>
      </c>
      <c r="T540" s="43">
        <v>-5.16</v>
      </c>
      <c r="U540" s="43">
        <v>0</v>
      </c>
      <c r="V540" s="43">
        <v>0</v>
      </c>
      <c r="W540" s="43">
        <v>-5.16</v>
      </c>
    </row>
    <row r="541" spans="1:23" s="42" customFormat="1" hidden="1" x14ac:dyDescent="0.25">
      <c r="A541" s="42" t="s">
        <v>4114</v>
      </c>
      <c r="B541" s="42">
        <v>12161017971</v>
      </c>
      <c r="C541" s="42" t="s">
        <v>2651</v>
      </c>
      <c r="D541" s="42" t="s">
        <v>4115</v>
      </c>
      <c r="F541" s="42" t="s">
        <v>76</v>
      </c>
      <c r="H541" s="42" t="s">
        <v>2633</v>
      </c>
      <c r="M541" s="42">
        <v>0</v>
      </c>
      <c r="N541" s="42">
        <v>0</v>
      </c>
      <c r="O541" s="42">
        <v>0</v>
      </c>
      <c r="P541" s="42">
        <v>0</v>
      </c>
      <c r="Q541" s="42">
        <v>0</v>
      </c>
      <c r="R541" s="42">
        <v>0</v>
      </c>
      <c r="S541" s="42">
        <v>0</v>
      </c>
      <c r="T541" s="42">
        <v>0</v>
      </c>
      <c r="U541" s="42">
        <v>0</v>
      </c>
      <c r="V541" s="42">
        <v>0</v>
      </c>
      <c r="W541" s="42">
        <v>0</v>
      </c>
    </row>
    <row r="542" spans="1:23" s="41" customFormat="1" hidden="1" x14ac:dyDescent="0.25">
      <c r="A542" s="41" t="s">
        <v>4116</v>
      </c>
      <c r="B542" s="41">
        <v>12161017971</v>
      </c>
      <c r="C542" s="41" t="s">
        <v>2617</v>
      </c>
      <c r="D542" s="41" t="s">
        <v>4117</v>
      </c>
      <c r="E542" s="41" t="s">
        <v>1216</v>
      </c>
      <c r="F542" s="41" t="s">
        <v>4118</v>
      </c>
      <c r="G542" s="41">
        <v>1</v>
      </c>
      <c r="H542" s="41" t="s">
        <v>2620</v>
      </c>
      <c r="I542" s="41" t="s">
        <v>2621</v>
      </c>
      <c r="J542" s="41" t="s">
        <v>4119</v>
      </c>
      <c r="K542" s="41" t="s">
        <v>3227</v>
      </c>
      <c r="L542" s="41" t="s">
        <v>4120</v>
      </c>
      <c r="M542" s="41">
        <v>20.99</v>
      </c>
      <c r="N542" s="41">
        <v>0</v>
      </c>
      <c r="O542" s="41">
        <v>0</v>
      </c>
      <c r="P542" s="41">
        <v>-1.05</v>
      </c>
      <c r="Q542" s="41">
        <v>1.6</v>
      </c>
      <c r="R542" s="41">
        <v>-1.6</v>
      </c>
      <c r="S542" s="41">
        <v>-3.39</v>
      </c>
      <c r="T542" s="41">
        <v>-3.68</v>
      </c>
      <c r="U542" s="41">
        <v>0</v>
      </c>
      <c r="V542" s="41">
        <v>0</v>
      </c>
      <c r="W542" s="41">
        <v>12.87</v>
      </c>
    </row>
    <row r="543" spans="1:23" s="41" customFormat="1" hidden="1" x14ac:dyDescent="0.25">
      <c r="A543" s="41" t="s">
        <v>4121</v>
      </c>
      <c r="B543" s="41">
        <v>12161017971</v>
      </c>
      <c r="C543" s="41" t="s">
        <v>2617</v>
      </c>
      <c r="D543" s="41" t="s">
        <v>4122</v>
      </c>
      <c r="E543" s="41" t="s">
        <v>2462</v>
      </c>
      <c r="F543" s="41" t="s">
        <v>3198</v>
      </c>
      <c r="G543" s="41">
        <v>1</v>
      </c>
      <c r="H543" s="41" t="s">
        <v>2620</v>
      </c>
      <c r="I543" s="41" t="s">
        <v>2621</v>
      </c>
      <c r="J543" s="41" t="s">
        <v>4073</v>
      </c>
      <c r="K543" s="41" t="s">
        <v>2678</v>
      </c>
      <c r="L543" s="41" t="s">
        <v>4123</v>
      </c>
      <c r="M543" s="41">
        <v>9.99</v>
      </c>
      <c r="N543" s="41">
        <v>0</v>
      </c>
      <c r="O543" s="41">
        <v>0</v>
      </c>
      <c r="P543" s="41">
        <v>0</v>
      </c>
      <c r="Q543" s="41">
        <v>0.7</v>
      </c>
      <c r="R543" s="41">
        <v>-0.7</v>
      </c>
      <c r="S543" s="41">
        <v>-1.7</v>
      </c>
      <c r="T543" s="41">
        <v>-3.59</v>
      </c>
      <c r="U543" s="41">
        <v>0</v>
      </c>
      <c r="V543" s="41">
        <v>0</v>
      </c>
      <c r="W543" s="41">
        <v>4.7</v>
      </c>
    </row>
    <row r="544" spans="1:23" s="41" customFormat="1" hidden="1" x14ac:dyDescent="0.25">
      <c r="A544" s="41" t="s">
        <v>4124</v>
      </c>
      <c r="B544" s="41">
        <v>12161017971</v>
      </c>
      <c r="C544" s="41" t="s">
        <v>2727</v>
      </c>
      <c r="D544" s="41" t="s">
        <v>4125</v>
      </c>
      <c r="E544" s="41" t="s">
        <v>1370</v>
      </c>
      <c r="F544" s="41" t="s">
        <v>2828</v>
      </c>
      <c r="G544" s="41">
        <v>1</v>
      </c>
      <c r="H544" s="41" t="s">
        <v>2620</v>
      </c>
      <c r="I544" s="41" t="s">
        <v>2621</v>
      </c>
      <c r="J544" s="41" t="s">
        <v>3169</v>
      </c>
      <c r="K544" s="41" t="s">
        <v>2702</v>
      </c>
      <c r="L544" s="41" t="s">
        <v>3170</v>
      </c>
      <c r="M544" s="41">
        <v>-22.99</v>
      </c>
      <c r="N544" s="41">
        <v>0</v>
      </c>
      <c r="O544" s="41">
        <v>0</v>
      </c>
      <c r="P544" s="41">
        <v>0</v>
      </c>
      <c r="Q544" s="41">
        <v>0</v>
      </c>
      <c r="R544" s="41">
        <v>0</v>
      </c>
      <c r="S544" s="41">
        <v>3.13</v>
      </c>
      <c r="T544" s="41">
        <v>0</v>
      </c>
      <c r="U544" s="41">
        <v>0</v>
      </c>
      <c r="V544" s="41">
        <v>0</v>
      </c>
      <c r="W544" s="41">
        <v>-19.86</v>
      </c>
    </row>
    <row r="545" spans="1:23" s="41" customFormat="1" hidden="1" x14ac:dyDescent="0.25">
      <c r="A545" s="41" t="s">
        <v>4126</v>
      </c>
      <c r="B545" s="41">
        <v>12161017971</v>
      </c>
      <c r="C545" s="41" t="s">
        <v>2617</v>
      </c>
      <c r="D545" s="41" t="s">
        <v>4127</v>
      </c>
      <c r="E545" s="41" t="s">
        <v>1434</v>
      </c>
      <c r="F545" s="41" t="s">
        <v>3869</v>
      </c>
      <c r="G545" s="41">
        <v>1</v>
      </c>
      <c r="H545" s="41" t="s">
        <v>2620</v>
      </c>
      <c r="I545" s="41" t="s">
        <v>2621</v>
      </c>
      <c r="J545" s="41" t="s">
        <v>3891</v>
      </c>
      <c r="K545" s="41" t="s">
        <v>2648</v>
      </c>
      <c r="L545" s="41" t="s">
        <v>4128</v>
      </c>
      <c r="M545" s="41">
        <v>25.99</v>
      </c>
      <c r="N545" s="41">
        <v>0</v>
      </c>
      <c r="O545" s="41">
        <v>0</v>
      </c>
      <c r="P545" s="41">
        <v>0</v>
      </c>
      <c r="Q545" s="41">
        <v>0</v>
      </c>
      <c r="R545" s="41">
        <v>0</v>
      </c>
      <c r="S545" s="41">
        <v>-4.42</v>
      </c>
      <c r="T545" s="41">
        <v>-5.16</v>
      </c>
      <c r="U545" s="41">
        <v>0</v>
      </c>
      <c r="V545" s="41">
        <v>0</v>
      </c>
      <c r="W545" s="41">
        <v>16.41</v>
      </c>
    </row>
    <row r="546" spans="1:23" s="41" customFormat="1" hidden="1" x14ac:dyDescent="0.25">
      <c r="A546" s="41" t="s">
        <v>4129</v>
      </c>
      <c r="B546" s="41">
        <v>12161017971</v>
      </c>
      <c r="C546" s="41" t="s">
        <v>2617</v>
      </c>
      <c r="D546" s="41" t="s">
        <v>4130</v>
      </c>
      <c r="E546" s="41" t="s">
        <v>394</v>
      </c>
      <c r="F546" s="41" t="s">
        <v>4051</v>
      </c>
      <c r="G546" s="41">
        <v>1</v>
      </c>
      <c r="H546" s="41" t="s">
        <v>2620</v>
      </c>
      <c r="I546" s="41" t="s">
        <v>2621</v>
      </c>
      <c r="J546" s="41" t="s">
        <v>4131</v>
      </c>
      <c r="K546" s="41" t="s">
        <v>3021</v>
      </c>
      <c r="L546" s="41" t="s">
        <v>4132</v>
      </c>
      <c r="M546" s="41">
        <v>20.99</v>
      </c>
      <c r="N546" s="41">
        <v>9.98</v>
      </c>
      <c r="O546" s="41">
        <v>0</v>
      </c>
      <c r="P546" s="41">
        <v>0</v>
      </c>
      <c r="Q546" s="41">
        <v>0</v>
      </c>
      <c r="R546" s="41">
        <v>0</v>
      </c>
      <c r="S546" s="41">
        <v>-3.57</v>
      </c>
      <c r="T546" s="41">
        <v>-13.66</v>
      </c>
      <c r="U546" s="41">
        <v>0</v>
      </c>
      <c r="V546" s="41">
        <v>0</v>
      </c>
      <c r="W546" s="41">
        <v>13.74</v>
      </c>
    </row>
    <row r="547" spans="1:23" s="41" customFormat="1" hidden="1" x14ac:dyDescent="0.25">
      <c r="A547" s="41" t="s">
        <v>4133</v>
      </c>
      <c r="B547" s="41">
        <v>12161017971</v>
      </c>
      <c r="C547" s="41" t="s">
        <v>2617</v>
      </c>
      <c r="D547" s="41" t="s">
        <v>4134</v>
      </c>
      <c r="E547" s="41" t="s">
        <v>732</v>
      </c>
      <c r="F547" s="41" t="s">
        <v>4135</v>
      </c>
      <c r="G547" s="41">
        <v>1</v>
      </c>
      <c r="H547" s="41" t="s">
        <v>2620</v>
      </c>
      <c r="I547" s="41" t="s">
        <v>2621</v>
      </c>
      <c r="J547" s="41" t="s">
        <v>4136</v>
      </c>
      <c r="K547" s="41" t="s">
        <v>2648</v>
      </c>
      <c r="L547" s="41">
        <v>79927</v>
      </c>
      <c r="M547" s="41">
        <v>9.99</v>
      </c>
      <c r="N547" s="41">
        <v>0</v>
      </c>
      <c r="O547" s="41">
        <v>0</v>
      </c>
      <c r="P547" s="41">
        <v>0</v>
      </c>
      <c r="Q547" s="41">
        <v>0</v>
      </c>
      <c r="R547" s="41">
        <v>0</v>
      </c>
      <c r="S547" s="41">
        <v>-1.7</v>
      </c>
      <c r="T547" s="41">
        <v>-3.59</v>
      </c>
      <c r="U547" s="41">
        <v>0</v>
      </c>
      <c r="V547" s="41">
        <v>0</v>
      </c>
      <c r="W547" s="41">
        <v>4.7</v>
      </c>
    </row>
    <row r="548" spans="1:23" s="41" customFormat="1" hidden="1" x14ac:dyDescent="0.25">
      <c r="A548" s="41" t="s">
        <v>4137</v>
      </c>
      <c r="B548" s="41">
        <v>12161017971</v>
      </c>
      <c r="C548" s="41" t="s">
        <v>2617</v>
      </c>
      <c r="D548" s="41" t="s">
        <v>4138</v>
      </c>
      <c r="E548" s="41" t="s">
        <v>1350</v>
      </c>
      <c r="F548" s="41" t="s">
        <v>2646</v>
      </c>
      <c r="G548" s="41">
        <v>1</v>
      </c>
      <c r="H548" s="41" t="s">
        <v>2620</v>
      </c>
      <c r="I548" s="41" t="s">
        <v>2621</v>
      </c>
      <c r="J548" s="41" t="s">
        <v>4139</v>
      </c>
      <c r="K548" s="41" t="s">
        <v>2648</v>
      </c>
      <c r="L548" s="41" t="s">
        <v>4140</v>
      </c>
      <c r="M548" s="41">
        <v>22.99</v>
      </c>
      <c r="N548" s="41">
        <v>0</v>
      </c>
      <c r="O548" s="41">
        <v>0</v>
      </c>
      <c r="P548" s="41">
        <v>0</v>
      </c>
      <c r="Q548" s="41">
        <v>0</v>
      </c>
      <c r="R548" s="41">
        <v>0</v>
      </c>
      <c r="S548" s="41">
        <v>-3.91</v>
      </c>
      <c r="T548" s="41">
        <v>-5.16</v>
      </c>
      <c r="U548" s="41">
        <v>0</v>
      </c>
      <c r="V548" s="41">
        <v>0</v>
      </c>
      <c r="W548" s="41">
        <v>13.92</v>
      </c>
    </row>
    <row r="549" spans="1:23" s="41" customFormat="1" hidden="1" x14ac:dyDescent="0.25">
      <c r="A549" s="41" t="s">
        <v>4141</v>
      </c>
      <c r="B549" s="41">
        <v>12161017971</v>
      </c>
      <c r="C549" s="41" t="s">
        <v>2617</v>
      </c>
      <c r="D549" s="41" t="s">
        <v>4142</v>
      </c>
      <c r="E549" s="41" t="s">
        <v>1400</v>
      </c>
      <c r="F549" s="41" t="s">
        <v>3744</v>
      </c>
      <c r="G549" s="41">
        <v>1</v>
      </c>
      <c r="H549" s="41" t="s">
        <v>2620</v>
      </c>
      <c r="I549" s="41" t="s">
        <v>2621</v>
      </c>
      <c r="J549" s="41" t="s">
        <v>4143</v>
      </c>
      <c r="K549" s="41" t="s">
        <v>2970</v>
      </c>
      <c r="L549" s="41" t="s">
        <v>4144</v>
      </c>
      <c r="M549" s="41">
        <v>25.99</v>
      </c>
      <c r="N549" s="41">
        <v>0</v>
      </c>
      <c r="O549" s="41">
        <v>0</v>
      </c>
      <c r="P549" s="41">
        <v>0</v>
      </c>
      <c r="Q549" s="41">
        <v>0</v>
      </c>
      <c r="R549" s="41">
        <v>0</v>
      </c>
      <c r="S549" s="41">
        <v>-4.42</v>
      </c>
      <c r="T549" s="41">
        <v>-5.16</v>
      </c>
      <c r="U549" s="41">
        <v>0</v>
      </c>
      <c r="V549" s="41">
        <v>0</v>
      </c>
      <c r="W549" s="41">
        <v>16.41</v>
      </c>
    </row>
    <row r="550" spans="1:23" s="41" customFormat="1" hidden="1" x14ac:dyDescent="0.25">
      <c r="A550" s="41" t="s">
        <v>4145</v>
      </c>
      <c r="B550" s="41">
        <v>12161017971</v>
      </c>
      <c r="C550" s="41" t="s">
        <v>2617</v>
      </c>
      <c r="D550" s="41" t="s">
        <v>4146</v>
      </c>
      <c r="E550" s="41" t="s">
        <v>1430</v>
      </c>
      <c r="F550" s="41" t="s">
        <v>4034</v>
      </c>
      <c r="G550" s="41">
        <v>1</v>
      </c>
      <c r="H550" s="41" t="s">
        <v>2620</v>
      </c>
      <c r="I550" s="41" t="s">
        <v>2621</v>
      </c>
      <c r="J550" s="41" t="s">
        <v>2892</v>
      </c>
      <c r="K550" s="41" t="s">
        <v>2893</v>
      </c>
      <c r="L550" s="41" t="s">
        <v>4147</v>
      </c>
      <c r="M550" s="41">
        <v>25.99</v>
      </c>
      <c r="N550" s="41">
        <v>0</v>
      </c>
      <c r="O550" s="41">
        <v>0</v>
      </c>
      <c r="P550" s="41">
        <v>0</v>
      </c>
      <c r="Q550" s="41">
        <v>1.82</v>
      </c>
      <c r="R550" s="41">
        <v>-1.82</v>
      </c>
      <c r="S550" s="41">
        <v>-4.42</v>
      </c>
      <c r="T550" s="41">
        <v>-5.16</v>
      </c>
      <c r="U550" s="41">
        <v>0</v>
      </c>
      <c r="V550" s="41">
        <v>0</v>
      </c>
      <c r="W550" s="41">
        <v>16.41</v>
      </c>
    </row>
    <row r="551" spans="1:23" s="41" customFormat="1" hidden="1" x14ac:dyDescent="0.25">
      <c r="A551" s="41" t="s">
        <v>4148</v>
      </c>
      <c r="B551" s="41">
        <v>12161017971</v>
      </c>
      <c r="C551" s="41" t="s">
        <v>2617</v>
      </c>
      <c r="D551" s="41" t="s">
        <v>4149</v>
      </c>
      <c r="E551" s="41" t="s">
        <v>1216</v>
      </c>
      <c r="F551" s="41" t="s">
        <v>4118</v>
      </c>
      <c r="G551" s="41">
        <v>1</v>
      </c>
      <c r="H551" s="41" t="s">
        <v>2620</v>
      </c>
      <c r="I551" s="41" t="s">
        <v>2621</v>
      </c>
      <c r="J551" s="41" t="s">
        <v>4150</v>
      </c>
      <c r="K551" s="41" t="s">
        <v>2629</v>
      </c>
      <c r="L551" s="41" t="s">
        <v>4151</v>
      </c>
      <c r="M551" s="41">
        <v>20.99</v>
      </c>
      <c r="N551" s="41">
        <v>0</v>
      </c>
      <c r="O551" s="41">
        <v>0</v>
      </c>
      <c r="P551" s="41">
        <v>-1.05</v>
      </c>
      <c r="Q551" s="41">
        <v>0</v>
      </c>
      <c r="R551" s="41">
        <v>0</v>
      </c>
      <c r="S551" s="41">
        <v>-3.39</v>
      </c>
      <c r="T551" s="41">
        <v>-3.68</v>
      </c>
      <c r="U551" s="41">
        <v>0</v>
      </c>
      <c r="V551" s="41">
        <v>0</v>
      </c>
      <c r="W551" s="41">
        <v>12.87</v>
      </c>
    </row>
    <row r="552" spans="1:23" s="41" customFormat="1" hidden="1" x14ac:dyDescent="0.25">
      <c r="A552" s="41" t="s">
        <v>4152</v>
      </c>
      <c r="B552" s="41">
        <v>12161017971</v>
      </c>
      <c r="C552" s="41" t="s">
        <v>2617</v>
      </c>
      <c r="D552" s="41" t="s">
        <v>4153</v>
      </c>
      <c r="E552" s="41" t="s">
        <v>1430</v>
      </c>
      <c r="F552" s="41" t="s">
        <v>4034</v>
      </c>
      <c r="G552" s="41">
        <v>1</v>
      </c>
      <c r="H552" s="41" t="s">
        <v>2620</v>
      </c>
      <c r="I552" s="41" t="s">
        <v>2621</v>
      </c>
      <c r="J552" s="41" t="s">
        <v>2892</v>
      </c>
      <c r="K552" s="41" t="s">
        <v>2893</v>
      </c>
      <c r="L552" s="41" t="s">
        <v>4154</v>
      </c>
      <c r="M552" s="41">
        <v>25.99</v>
      </c>
      <c r="N552" s="41">
        <v>0</v>
      </c>
      <c r="O552" s="41">
        <v>0</v>
      </c>
      <c r="P552" s="41">
        <v>0</v>
      </c>
      <c r="Q552" s="41">
        <v>1.82</v>
      </c>
      <c r="R552" s="41">
        <v>-1.82</v>
      </c>
      <c r="S552" s="41">
        <v>-4.42</v>
      </c>
      <c r="T552" s="41">
        <v>-5.16</v>
      </c>
      <c r="U552" s="41">
        <v>0</v>
      </c>
      <c r="V552" s="41">
        <v>0</v>
      </c>
      <c r="W552" s="41">
        <v>16.41</v>
      </c>
    </row>
    <row r="553" spans="1:23" s="42" customFormat="1" x14ac:dyDescent="0.25">
      <c r="A553" s="42" t="s">
        <v>4155</v>
      </c>
      <c r="B553" s="42">
        <v>12161017971</v>
      </c>
      <c r="C553" s="42" t="s">
        <v>3046</v>
      </c>
      <c r="D553" s="42">
        <v>190831787</v>
      </c>
      <c r="F553" s="42" t="s">
        <v>79</v>
      </c>
      <c r="H553" s="42" t="s">
        <v>2633</v>
      </c>
      <c r="M553" s="42">
        <v>0</v>
      </c>
      <c r="N553" s="42">
        <v>0</v>
      </c>
      <c r="O553" s="42">
        <v>0</v>
      </c>
      <c r="P553" s="42">
        <v>0</v>
      </c>
      <c r="Q553" s="42">
        <v>0</v>
      </c>
      <c r="R553" s="42">
        <v>0</v>
      </c>
      <c r="S553" s="42">
        <v>0</v>
      </c>
      <c r="T553" s="42">
        <v>0</v>
      </c>
      <c r="U553" s="42">
        <v>0</v>
      </c>
      <c r="V553" s="42">
        <v>-1.65</v>
      </c>
      <c r="W553" s="42">
        <v>-1.65</v>
      </c>
    </row>
    <row r="554" spans="1:23" s="42" customFormat="1" x14ac:dyDescent="0.25">
      <c r="A554" s="42" t="s">
        <v>4156</v>
      </c>
      <c r="B554" s="42">
        <v>12161017971</v>
      </c>
      <c r="C554" s="42" t="s">
        <v>3046</v>
      </c>
      <c r="D554" s="42">
        <v>190831787</v>
      </c>
      <c r="F554" s="42" t="s">
        <v>79</v>
      </c>
      <c r="H554" s="42" t="s">
        <v>2633</v>
      </c>
      <c r="M554" s="42">
        <v>0</v>
      </c>
      <c r="N554" s="42">
        <v>0</v>
      </c>
      <c r="O554" s="42">
        <v>0</v>
      </c>
      <c r="P554" s="42">
        <v>0</v>
      </c>
      <c r="Q554" s="42">
        <v>0</v>
      </c>
      <c r="R554" s="42">
        <v>0</v>
      </c>
      <c r="S554" s="42">
        <v>0</v>
      </c>
      <c r="T554" s="42">
        <v>0</v>
      </c>
      <c r="U554" s="42">
        <v>0</v>
      </c>
      <c r="V554" s="42">
        <v>-0.45</v>
      </c>
      <c r="W554" s="42">
        <v>-0.45</v>
      </c>
    </row>
    <row r="555" spans="1:23" s="42" customFormat="1" x14ac:dyDescent="0.25">
      <c r="A555" s="42" t="s">
        <v>4156</v>
      </c>
      <c r="B555" s="42">
        <v>12161017971</v>
      </c>
      <c r="C555" s="42" t="s">
        <v>3046</v>
      </c>
      <c r="D555" s="42">
        <v>190831787</v>
      </c>
      <c r="F555" s="42" t="s">
        <v>79</v>
      </c>
      <c r="H555" s="42" t="s">
        <v>2633</v>
      </c>
      <c r="M555" s="42">
        <v>0</v>
      </c>
      <c r="N555" s="42">
        <v>0</v>
      </c>
      <c r="O555" s="42">
        <v>0</v>
      </c>
      <c r="P555" s="42">
        <v>0</v>
      </c>
      <c r="Q555" s="42">
        <v>0</v>
      </c>
      <c r="R555" s="42">
        <v>0</v>
      </c>
      <c r="S555" s="42">
        <v>0</v>
      </c>
      <c r="T555" s="42">
        <v>0</v>
      </c>
      <c r="U555" s="42">
        <v>0</v>
      </c>
      <c r="V555" s="42">
        <v>-1.2</v>
      </c>
      <c r="W555" s="42">
        <v>-1.2</v>
      </c>
    </row>
    <row r="556" spans="1:23" s="42" customFormat="1" x14ac:dyDescent="0.25">
      <c r="A556" s="42" t="s">
        <v>4157</v>
      </c>
      <c r="B556" s="42">
        <v>12161017971</v>
      </c>
      <c r="C556" s="42" t="s">
        <v>3046</v>
      </c>
      <c r="D556" s="42">
        <v>190831787</v>
      </c>
      <c r="F556" s="42" t="s">
        <v>79</v>
      </c>
      <c r="H556" s="42" t="s">
        <v>2633</v>
      </c>
      <c r="M556" s="42">
        <v>0</v>
      </c>
      <c r="N556" s="42">
        <v>0</v>
      </c>
      <c r="O556" s="42">
        <v>0</v>
      </c>
      <c r="P556" s="42">
        <v>0</v>
      </c>
      <c r="Q556" s="42">
        <v>0</v>
      </c>
      <c r="R556" s="42">
        <v>0</v>
      </c>
      <c r="S556" s="42">
        <v>0</v>
      </c>
      <c r="T556" s="42">
        <v>0</v>
      </c>
      <c r="U556" s="42">
        <v>0</v>
      </c>
      <c r="V556" s="42">
        <v>-0.3</v>
      </c>
      <c r="W556" s="42">
        <v>-0.3</v>
      </c>
    </row>
    <row r="557" spans="1:23" s="42" customFormat="1" x14ac:dyDescent="0.25">
      <c r="A557" s="42" t="s">
        <v>4157</v>
      </c>
      <c r="B557" s="42">
        <v>12161017971</v>
      </c>
      <c r="C557" s="42" t="s">
        <v>3046</v>
      </c>
      <c r="D557" s="42">
        <v>190831787</v>
      </c>
      <c r="F557" s="42" t="s">
        <v>79</v>
      </c>
      <c r="H557" s="42" t="s">
        <v>2633</v>
      </c>
      <c r="M557" s="42">
        <v>0</v>
      </c>
      <c r="N557" s="42">
        <v>0</v>
      </c>
      <c r="O557" s="42">
        <v>0</v>
      </c>
      <c r="P557" s="42">
        <v>0</v>
      </c>
      <c r="Q557" s="42">
        <v>0</v>
      </c>
      <c r="R557" s="42">
        <v>0</v>
      </c>
      <c r="S557" s="42">
        <v>0</v>
      </c>
      <c r="T557" s="42">
        <v>0</v>
      </c>
      <c r="U557" s="42">
        <v>0</v>
      </c>
      <c r="V557" s="42">
        <v>-0.45</v>
      </c>
      <c r="W557" s="42">
        <v>-0.45</v>
      </c>
    </row>
    <row r="558" spans="1:23" s="42" customFormat="1" x14ac:dyDescent="0.25">
      <c r="A558" s="42" t="s">
        <v>4157</v>
      </c>
      <c r="B558" s="42">
        <v>12161017971</v>
      </c>
      <c r="C558" s="42" t="s">
        <v>3046</v>
      </c>
      <c r="D558" s="42">
        <v>190831787</v>
      </c>
      <c r="F558" s="42" t="s">
        <v>79</v>
      </c>
      <c r="H558" s="42" t="s">
        <v>2633</v>
      </c>
      <c r="M558" s="42">
        <v>0</v>
      </c>
      <c r="N558" s="42">
        <v>0</v>
      </c>
      <c r="O558" s="42">
        <v>0</v>
      </c>
      <c r="P558" s="42">
        <v>0</v>
      </c>
      <c r="Q558" s="42">
        <v>0</v>
      </c>
      <c r="R558" s="42">
        <v>0</v>
      </c>
      <c r="S558" s="42">
        <v>0</v>
      </c>
      <c r="T558" s="42">
        <v>0</v>
      </c>
      <c r="U558" s="42">
        <v>0</v>
      </c>
      <c r="V558" s="42">
        <v>-0.15</v>
      </c>
      <c r="W558" s="42">
        <v>-0.15</v>
      </c>
    </row>
    <row r="559" spans="1:23" s="42" customFormat="1" x14ac:dyDescent="0.25">
      <c r="A559" s="42" t="s">
        <v>4157</v>
      </c>
      <c r="B559" s="42">
        <v>12161017971</v>
      </c>
      <c r="C559" s="42" t="s">
        <v>3046</v>
      </c>
      <c r="D559" s="42">
        <v>190831787</v>
      </c>
      <c r="F559" s="42" t="s">
        <v>79</v>
      </c>
      <c r="H559" s="42" t="s">
        <v>2633</v>
      </c>
      <c r="M559" s="42">
        <v>0</v>
      </c>
      <c r="N559" s="42">
        <v>0</v>
      </c>
      <c r="O559" s="42">
        <v>0</v>
      </c>
      <c r="P559" s="42">
        <v>0</v>
      </c>
      <c r="Q559" s="42">
        <v>0</v>
      </c>
      <c r="R559" s="42">
        <v>0</v>
      </c>
      <c r="S559" s="42">
        <v>0</v>
      </c>
      <c r="T559" s="42">
        <v>0</v>
      </c>
      <c r="U559" s="42">
        <v>0</v>
      </c>
      <c r="V559" s="42">
        <v>-0.3</v>
      </c>
      <c r="W559" s="42">
        <v>-0.3</v>
      </c>
    </row>
    <row r="560" spans="1:23" s="42" customFormat="1" x14ac:dyDescent="0.25">
      <c r="A560" s="42" t="s">
        <v>4158</v>
      </c>
      <c r="B560" s="42">
        <v>12161017971</v>
      </c>
      <c r="C560" s="42" t="s">
        <v>3046</v>
      </c>
      <c r="D560" s="42">
        <v>190831787</v>
      </c>
      <c r="F560" s="42" t="s">
        <v>79</v>
      </c>
      <c r="H560" s="42" t="s">
        <v>2633</v>
      </c>
      <c r="M560" s="42">
        <v>0</v>
      </c>
      <c r="N560" s="42">
        <v>0</v>
      </c>
      <c r="O560" s="42">
        <v>0</v>
      </c>
      <c r="P560" s="42">
        <v>0</v>
      </c>
      <c r="Q560" s="42">
        <v>0</v>
      </c>
      <c r="R560" s="42">
        <v>0</v>
      </c>
      <c r="S560" s="42">
        <v>0</v>
      </c>
      <c r="T560" s="42">
        <v>0</v>
      </c>
      <c r="U560" s="42">
        <v>0</v>
      </c>
      <c r="V560" s="42">
        <v>-0.15</v>
      </c>
      <c r="W560" s="42">
        <v>-0.15</v>
      </c>
    </row>
    <row r="561" spans="1:23" s="42" customFormat="1" x14ac:dyDescent="0.25">
      <c r="A561" s="42" t="s">
        <v>4158</v>
      </c>
      <c r="B561" s="42">
        <v>12161017971</v>
      </c>
      <c r="C561" s="42" t="s">
        <v>3046</v>
      </c>
      <c r="D561" s="42">
        <v>190831787</v>
      </c>
      <c r="F561" s="42" t="s">
        <v>79</v>
      </c>
      <c r="H561" s="42" t="s">
        <v>2633</v>
      </c>
      <c r="M561" s="42">
        <v>0</v>
      </c>
      <c r="N561" s="42">
        <v>0</v>
      </c>
      <c r="O561" s="42">
        <v>0</v>
      </c>
      <c r="P561" s="42">
        <v>0</v>
      </c>
      <c r="Q561" s="42">
        <v>0</v>
      </c>
      <c r="R561" s="42">
        <v>0</v>
      </c>
      <c r="S561" s="42">
        <v>0</v>
      </c>
      <c r="T561" s="42">
        <v>0</v>
      </c>
      <c r="U561" s="42">
        <v>0</v>
      </c>
      <c r="V561" s="42">
        <v>-0.3</v>
      </c>
      <c r="W561" s="42">
        <v>-0.3</v>
      </c>
    </row>
    <row r="562" spans="1:23" s="42" customFormat="1" x14ac:dyDescent="0.25">
      <c r="A562" s="42" t="s">
        <v>4158</v>
      </c>
      <c r="B562" s="42">
        <v>12161017971</v>
      </c>
      <c r="C562" s="42" t="s">
        <v>3046</v>
      </c>
      <c r="D562" s="42">
        <v>190831787</v>
      </c>
      <c r="F562" s="42" t="s">
        <v>79</v>
      </c>
      <c r="H562" s="42" t="s">
        <v>2633</v>
      </c>
      <c r="M562" s="42">
        <v>0</v>
      </c>
      <c r="N562" s="42">
        <v>0</v>
      </c>
      <c r="O562" s="42">
        <v>0</v>
      </c>
      <c r="P562" s="42">
        <v>0</v>
      </c>
      <c r="Q562" s="42">
        <v>0</v>
      </c>
      <c r="R562" s="42">
        <v>0</v>
      </c>
      <c r="S562" s="42">
        <v>0</v>
      </c>
      <c r="T562" s="42">
        <v>0</v>
      </c>
      <c r="U562" s="42">
        <v>0</v>
      </c>
      <c r="V562" s="42">
        <v>-1.35</v>
      </c>
      <c r="W562" s="42">
        <v>-1.35</v>
      </c>
    </row>
    <row r="563" spans="1:23" s="42" customFormat="1" x14ac:dyDescent="0.25">
      <c r="A563" s="42" t="s">
        <v>4158</v>
      </c>
      <c r="B563" s="42">
        <v>12161017971</v>
      </c>
      <c r="C563" s="42" t="s">
        <v>3046</v>
      </c>
      <c r="D563" s="42">
        <v>190831787</v>
      </c>
      <c r="F563" s="42" t="s">
        <v>79</v>
      </c>
      <c r="H563" s="42" t="s">
        <v>2633</v>
      </c>
      <c r="M563" s="42">
        <v>0</v>
      </c>
      <c r="N563" s="42">
        <v>0</v>
      </c>
      <c r="O563" s="42">
        <v>0</v>
      </c>
      <c r="P563" s="42">
        <v>0</v>
      </c>
      <c r="Q563" s="42">
        <v>0</v>
      </c>
      <c r="R563" s="42">
        <v>0</v>
      </c>
      <c r="S563" s="42">
        <v>0</v>
      </c>
      <c r="T563" s="42">
        <v>0</v>
      </c>
      <c r="U563" s="42">
        <v>0</v>
      </c>
      <c r="V563" s="42">
        <v>-0.15</v>
      </c>
      <c r="W563" s="42">
        <v>-0.15</v>
      </c>
    </row>
    <row r="564" spans="1:23" s="41" customFormat="1" hidden="1" x14ac:dyDescent="0.25">
      <c r="A564" s="41" t="s">
        <v>4159</v>
      </c>
      <c r="B564" s="41">
        <v>12161017971</v>
      </c>
      <c r="C564" s="41" t="s">
        <v>2727</v>
      </c>
      <c r="D564" s="41" t="s">
        <v>3230</v>
      </c>
      <c r="E564" s="41" t="s">
        <v>1426</v>
      </c>
      <c r="F564" s="41" t="s">
        <v>2676</v>
      </c>
      <c r="G564" s="41">
        <v>1</v>
      </c>
      <c r="H564" s="41" t="s">
        <v>2620</v>
      </c>
      <c r="I564" s="41" t="s">
        <v>2621</v>
      </c>
      <c r="J564" s="41" t="s">
        <v>3231</v>
      </c>
      <c r="K564" s="41" t="s">
        <v>2933</v>
      </c>
      <c r="L564" s="41" t="s">
        <v>3232</v>
      </c>
      <c r="M564" s="41">
        <v>-25.99</v>
      </c>
      <c r="N564" s="41">
        <v>0</v>
      </c>
      <c r="O564" s="41">
        <v>0</v>
      </c>
      <c r="P564" s="41">
        <v>0</v>
      </c>
      <c r="Q564" s="41">
        <v>-1.56</v>
      </c>
      <c r="R564" s="41">
        <v>1.56</v>
      </c>
      <c r="S564" s="41">
        <v>3.54</v>
      </c>
      <c r="T564" s="41">
        <v>0</v>
      </c>
      <c r="U564" s="41">
        <v>0</v>
      </c>
      <c r="V564" s="41">
        <v>0</v>
      </c>
      <c r="W564" s="41">
        <v>-22.45</v>
      </c>
    </row>
    <row r="565" spans="1:23" s="41" customFormat="1" hidden="1" x14ac:dyDescent="0.25">
      <c r="A565" s="41" t="s">
        <v>4160</v>
      </c>
      <c r="B565" s="41">
        <v>12161017971</v>
      </c>
      <c r="C565" s="41" t="s">
        <v>2727</v>
      </c>
      <c r="D565" s="41" t="s">
        <v>4115</v>
      </c>
      <c r="E565" s="41" t="s">
        <v>1416</v>
      </c>
      <c r="F565" s="41" t="s">
        <v>2926</v>
      </c>
      <c r="G565" s="41">
        <v>1</v>
      </c>
      <c r="H565" s="41" t="s">
        <v>2620</v>
      </c>
      <c r="I565" s="41" t="s">
        <v>2621</v>
      </c>
      <c r="J565" s="41" t="s">
        <v>3203</v>
      </c>
      <c r="K565" s="41" t="s">
        <v>2836</v>
      </c>
      <c r="L565" s="41" t="s">
        <v>4161</v>
      </c>
      <c r="M565" s="41">
        <v>-25.89</v>
      </c>
      <c r="N565" s="41">
        <v>0</v>
      </c>
      <c r="O565" s="41">
        <v>0</v>
      </c>
      <c r="P565" s="41">
        <v>0</v>
      </c>
      <c r="Q565" s="41">
        <v>0</v>
      </c>
      <c r="R565" s="41">
        <v>0</v>
      </c>
      <c r="S565" s="41">
        <v>3.52</v>
      </c>
      <c r="T565" s="41">
        <v>0</v>
      </c>
      <c r="U565" s="41">
        <v>0</v>
      </c>
      <c r="V565" s="41">
        <v>5.18</v>
      </c>
      <c r="W565" s="41">
        <v>-17.190000000000001</v>
      </c>
    </row>
    <row r="566" spans="1:23" s="41" customFormat="1" hidden="1" x14ac:dyDescent="0.25">
      <c r="A566" s="41" t="s">
        <v>4162</v>
      </c>
      <c r="B566" s="41">
        <v>12161017971</v>
      </c>
      <c r="C566" s="41" t="s">
        <v>2617</v>
      </c>
      <c r="D566" s="41" t="s">
        <v>4163</v>
      </c>
      <c r="E566" s="41" t="s">
        <v>800</v>
      </c>
      <c r="F566" s="41" t="s">
        <v>4164</v>
      </c>
      <c r="G566" s="41">
        <v>1</v>
      </c>
      <c r="H566" s="41" t="s">
        <v>2620</v>
      </c>
      <c r="I566" s="41" t="s">
        <v>2621</v>
      </c>
      <c r="J566" s="41" t="s">
        <v>4165</v>
      </c>
      <c r="K566" s="41" t="s">
        <v>2758</v>
      </c>
      <c r="L566" s="41" t="s">
        <v>4166</v>
      </c>
      <c r="M566" s="41">
        <v>9.99</v>
      </c>
      <c r="N566" s="41">
        <v>0</v>
      </c>
      <c r="O566" s="41">
        <v>0</v>
      </c>
      <c r="P566" s="41">
        <v>0</v>
      </c>
      <c r="Q566" s="41">
        <v>0</v>
      </c>
      <c r="R566" s="41">
        <v>0</v>
      </c>
      <c r="S566" s="41">
        <v>-1.7</v>
      </c>
      <c r="T566" s="41">
        <v>-3.59</v>
      </c>
      <c r="U566" s="41">
        <v>0</v>
      </c>
      <c r="V566" s="41">
        <v>0</v>
      </c>
      <c r="W566" s="41">
        <v>4.7</v>
      </c>
    </row>
    <row r="567" spans="1:23" s="41" customFormat="1" hidden="1" x14ac:dyDescent="0.25">
      <c r="A567" s="41" t="s">
        <v>4167</v>
      </c>
      <c r="B567" s="41">
        <v>12161017971</v>
      </c>
      <c r="C567" s="41" t="s">
        <v>2617</v>
      </c>
      <c r="D567" s="41" t="s">
        <v>4168</v>
      </c>
      <c r="E567" s="41" t="s">
        <v>398</v>
      </c>
      <c r="F567" s="41" t="s">
        <v>3904</v>
      </c>
      <c r="G567" s="41">
        <v>1</v>
      </c>
      <c r="H567" s="41" t="s">
        <v>2620</v>
      </c>
      <c r="I567" s="41" t="s">
        <v>2621</v>
      </c>
      <c r="J567" s="41" t="s">
        <v>4169</v>
      </c>
      <c r="K567" s="41" t="s">
        <v>2683</v>
      </c>
      <c r="L567" s="41" t="s">
        <v>4170</v>
      </c>
      <c r="M567" s="41">
        <v>20.99</v>
      </c>
      <c r="N567" s="41">
        <v>0</v>
      </c>
      <c r="O567" s="41">
        <v>0</v>
      </c>
      <c r="P567" s="41">
        <v>0</v>
      </c>
      <c r="Q567" s="41">
        <v>0</v>
      </c>
      <c r="R567" s="41">
        <v>0</v>
      </c>
      <c r="S567" s="41">
        <v>-3.57</v>
      </c>
      <c r="T567" s="41">
        <v>-3.68</v>
      </c>
      <c r="U567" s="41">
        <v>0</v>
      </c>
      <c r="V567" s="41">
        <v>0</v>
      </c>
      <c r="W567" s="41">
        <v>13.74</v>
      </c>
    </row>
    <row r="568" spans="1:23" s="41" customFormat="1" hidden="1" x14ac:dyDescent="0.25">
      <c r="A568" s="41" t="s">
        <v>4171</v>
      </c>
      <c r="B568" s="41">
        <v>12161017971</v>
      </c>
      <c r="C568" s="41" t="s">
        <v>2617</v>
      </c>
      <c r="D568" s="41" t="s">
        <v>4172</v>
      </c>
      <c r="E568" s="41" t="s">
        <v>576</v>
      </c>
      <c r="F568" s="41" t="s">
        <v>4173</v>
      </c>
      <c r="G568" s="41">
        <v>1</v>
      </c>
      <c r="H568" s="41" t="s">
        <v>2620</v>
      </c>
      <c r="I568" s="41" t="s">
        <v>2621</v>
      </c>
      <c r="J568" s="41" t="s">
        <v>4174</v>
      </c>
      <c r="K568" s="41" t="s">
        <v>2683</v>
      </c>
      <c r="L568" s="41" t="s">
        <v>4175</v>
      </c>
      <c r="M568" s="41">
        <v>9.99</v>
      </c>
      <c r="N568" s="41">
        <v>0.56999999999999995</v>
      </c>
      <c r="O568" s="41">
        <v>0</v>
      </c>
      <c r="P568" s="41">
        <v>-0.56999999999999995</v>
      </c>
      <c r="Q568" s="41">
        <v>0</v>
      </c>
      <c r="R568" s="41">
        <v>0</v>
      </c>
      <c r="S568" s="41">
        <v>-1.7</v>
      </c>
      <c r="T568" s="41">
        <v>-3.68</v>
      </c>
      <c r="U568" s="41">
        <v>0</v>
      </c>
      <c r="V568" s="41">
        <v>0</v>
      </c>
      <c r="W568" s="41">
        <v>4.6100000000000003</v>
      </c>
    </row>
    <row r="569" spans="1:23" s="41" customFormat="1" hidden="1" x14ac:dyDescent="0.25">
      <c r="A569" s="41" t="s">
        <v>4176</v>
      </c>
      <c r="B569" s="41">
        <v>12161017971</v>
      </c>
      <c r="C569" s="41" t="s">
        <v>2617</v>
      </c>
      <c r="D569" s="41" t="s">
        <v>4177</v>
      </c>
      <c r="E569" s="41" t="s">
        <v>1358</v>
      </c>
      <c r="F569" s="41" t="s">
        <v>2823</v>
      </c>
      <c r="G569" s="41">
        <v>1</v>
      </c>
      <c r="H569" s="41" t="s">
        <v>2620</v>
      </c>
      <c r="I569" s="41" t="s">
        <v>2621</v>
      </c>
      <c r="J569" s="41" t="s">
        <v>4178</v>
      </c>
      <c r="K569" s="41" t="s">
        <v>2623</v>
      </c>
      <c r="L569" s="41" t="s">
        <v>4179</v>
      </c>
      <c r="M569" s="41">
        <v>22.99</v>
      </c>
      <c r="N569" s="41">
        <v>0</v>
      </c>
      <c r="O569" s="41">
        <v>0</v>
      </c>
      <c r="P569" s="41">
        <v>0</v>
      </c>
      <c r="Q569" s="41">
        <v>0</v>
      </c>
      <c r="R569" s="41">
        <v>0</v>
      </c>
      <c r="S569" s="41">
        <v>-3.91</v>
      </c>
      <c r="T569" s="41">
        <v>-5.16</v>
      </c>
      <c r="U569" s="41">
        <v>0</v>
      </c>
      <c r="V569" s="41">
        <v>0</v>
      </c>
      <c r="W569" s="41">
        <v>13.92</v>
      </c>
    </row>
    <row r="570" spans="1:23" s="41" customFormat="1" hidden="1" x14ac:dyDescent="0.25">
      <c r="A570" s="41" t="s">
        <v>4180</v>
      </c>
      <c r="B570" s="41">
        <v>12161017971</v>
      </c>
      <c r="C570" s="41" t="s">
        <v>2617</v>
      </c>
      <c r="D570" s="41" t="s">
        <v>4181</v>
      </c>
      <c r="E570" s="41" t="s">
        <v>1142</v>
      </c>
      <c r="F570" s="41" t="s">
        <v>4182</v>
      </c>
      <c r="G570" s="41">
        <v>1</v>
      </c>
      <c r="H570" s="41" t="s">
        <v>2620</v>
      </c>
      <c r="I570" s="41" t="s">
        <v>2621</v>
      </c>
      <c r="J570" s="41" t="s">
        <v>4183</v>
      </c>
      <c r="K570" s="41" t="s">
        <v>2702</v>
      </c>
      <c r="L570" s="41" t="s">
        <v>4184</v>
      </c>
      <c r="M570" s="41">
        <v>17.09</v>
      </c>
      <c r="N570" s="41">
        <v>0</v>
      </c>
      <c r="O570" s="41">
        <v>0</v>
      </c>
      <c r="P570" s="41">
        <v>-0.75</v>
      </c>
      <c r="Q570" s="41">
        <v>0</v>
      </c>
      <c r="R570" s="41">
        <v>0</v>
      </c>
      <c r="S570" s="41">
        <v>-2.78</v>
      </c>
      <c r="T570" s="41">
        <v>-3.68</v>
      </c>
      <c r="U570" s="41">
        <v>0</v>
      </c>
      <c r="V570" s="41">
        <v>0</v>
      </c>
      <c r="W570" s="41">
        <v>9.8800000000000008</v>
      </c>
    </row>
    <row r="571" spans="1:23" s="41" customFormat="1" hidden="1" x14ac:dyDescent="0.25">
      <c r="A571" s="41" t="s">
        <v>4180</v>
      </c>
      <c r="B571" s="41">
        <v>12161017971</v>
      </c>
      <c r="C571" s="41" t="s">
        <v>2617</v>
      </c>
      <c r="D571" s="41" t="s">
        <v>4181</v>
      </c>
      <c r="E571" s="41" t="s">
        <v>1158</v>
      </c>
      <c r="F571" s="41" t="s">
        <v>4185</v>
      </c>
      <c r="G571" s="41">
        <v>1</v>
      </c>
      <c r="H571" s="41" t="s">
        <v>2620</v>
      </c>
      <c r="I571" s="41" t="s">
        <v>2621</v>
      </c>
      <c r="J571" s="41" t="s">
        <v>4183</v>
      </c>
      <c r="K571" s="41" t="s">
        <v>2702</v>
      </c>
      <c r="L571" s="41" t="s">
        <v>4184</v>
      </c>
      <c r="M571" s="41">
        <v>17.09</v>
      </c>
      <c r="N571" s="41">
        <v>0</v>
      </c>
      <c r="O571" s="41">
        <v>0</v>
      </c>
      <c r="P571" s="41">
        <v>-0.78</v>
      </c>
      <c r="Q571" s="41">
        <v>0</v>
      </c>
      <c r="R571" s="41">
        <v>0</v>
      </c>
      <c r="S571" s="41">
        <v>-2.77</v>
      </c>
      <c r="T571" s="41">
        <v>-3.68</v>
      </c>
      <c r="U571" s="41">
        <v>0</v>
      </c>
      <c r="V571" s="41">
        <v>0</v>
      </c>
      <c r="W571" s="41">
        <v>9.86</v>
      </c>
    </row>
    <row r="572" spans="1:23" s="41" customFormat="1" hidden="1" x14ac:dyDescent="0.25">
      <c r="A572" s="41" t="s">
        <v>4186</v>
      </c>
      <c r="B572" s="41">
        <v>12161017971</v>
      </c>
      <c r="C572" s="41" t="s">
        <v>2617</v>
      </c>
      <c r="D572" s="41" t="s">
        <v>4187</v>
      </c>
      <c r="E572" s="41" t="s">
        <v>2268</v>
      </c>
      <c r="F572" s="41" t="s">
        <v>2818</v>
      </c>
      <c r="G572" s="41">
        <v>1</v>
      </c>
      <c r="H572" s="41" t="s">
        <v>2620</v>
      </c>
      <c r="I572" s="41" t="s">
        <v>2621</v>
      </c>
      <c r="J572" s="41" t="s">
        <v>3436</v>
      </c>
      <c r="K572" s="41" t="s">
        <v>3287</v>
      </c>
      <c r="L572" s="41" t="s">
        <v>4188</v>
      </c>
      <c r="M572" s="41">
        <v>9.99</v>
      </c>
      <c r="N572" s="41">
        <v>0</v>
      </c>
      <c r="O572" s="41">
        <v>0</v>
      </c>
      <c r="P572" s="41">
        <v>0</v>
      </c>
      <c r="Q572" s="41">
        <v>0.97</v>
      </c>
      <c r="R572" s="41">
        <v>-0.97</v>
      </c>
      <c r="S572" s="41">
        <v>-1.7</v>
      </c>
      <c r="T572" s="41">
        <v>-3.59</v>
      </c>
      <c r="U572" s="41">
        <v>0</v>
      </c>
      <c r="V572" s="41">
        <v>0</v>
      </c>
      <c r="W572" s="41">
        <v>4.7</v>
      </c>
    </row>
    <row r="573" spans="1:23" s="41" customFormat="1" hidden="1" x14ac:dyDescent="0.25">
      <c r="A573" s="41" t="s">
        <v>4189</v>
      </c>
      <c r="B573" s="41">
        <v>12161017971</v>
      </c>
      <c r="C573" s="41" t="s">
        <v>2617</v>
      </c>
      <c r="D573" s="41" t="s">
        <v>4190</v>
      </c>
      <c r="E573" s="41" t="s">
        <v>750</v>
      </c>
      <c r="F573" s="41" t="s">
        <v>3531</v>
      </c>
      <c r="G573" s="41">
        <v>1</v>
      </c>
      <c r="H573" s="41" t="s">
        <v>2620</v>
      </c>
      <c r="I573" s="41" t="s">
        <v>2621</v>
      </c>
      <c r="J573" s="41" t="s">
        <v>4191</v>
      </c>
      <c r="K573" s="41" t="s">
        <v>2623</v>
      </c>
      <c r="L573" s="41" t="s">
        <v>4192</v>
      </c>
      <c r="M573" s="41">
        <v>9.99</v>
      </c>
      <c r="N573" s="41">
        <v>0</v>
      </c>
      <c r="O573" s="41">
        <v>0</v>
      </c>
      <c r="P573" s="41">
        <v>0</v>
      </c>
      <c r="Q573" s="41">
        <v>0</v>
      </c>
      <c r="R573" s="41">
        <v>0</v>
      </c>
      <c r="S573" s="41">
        <v>-1.7</v>
      </c>
      <c r="T573" s="41">
        <v>-3.59</v>
      </c>
      <c r="U573" s="41">
        <v>0</v>
      </c>
      <c r="V573" s="41">
        <v>0</v>
      </c>
      <c r="W573" s="41">
        <v>4.7</v>
      </c>
    </row>
    <row r="574" spans="1:23" s="41" customFormat="1" hidden="1" x14ac:dyDescent="0.25">
      <c r="A574" s="41" t="s">
        <v>4193</v>
      </c>
      <c r="B574" s="41">
        <v>12161017971</v>
      </c>
      <c r="C574" s="41" t="s">
        <v>2617</v>
      </c>
      <c r="D574" s="41" t="s">
        <v>4194</v>
      </c>
      <c r="E574" s="41" t="s">
        <v>332</v>
      </c>
      <c r="F574" s="41" t="s">
        <v>3791</v>
      </c>
      <c r="G574" s="41">
        <v>1</v>
      </c>
      <c r="H574" s="41" t="s">
        <v>2620</v>
      </c>
      <c r="I574" s="41" t="s">
        <v>2621</v>
      </c>
      <c r="J574" s="41" t="s">
        <v>4195</v>
      </c>
      <c r="K574" s="41" t="s">
        <v>3227</v>
      </c>
      <c r="L574" s="41" t="s">
        <v>4196</v>
      </c>
      <c r="M574" s="41">
        <v>9.99</v>
      </c>
      <c r="N574" s="41">
        <v>0</v>
      </c>
      <c r="O574" s="41">
        <v>0</v>
      </c>
      <c r="P574" s="41">
        <v>0</v>
      </c>
      <c r="Q574" s="41">
        <v>0.8</v>
      </c>
      <c r="R574" s="41">
        <v>-0.8</v>
      </c>
      <c r="S574" s="41">
        <v>-1.7</v>
      </c>
      <c r="T574" s="41">
        <v>-3.59</v>
      </c>
      <c r="U574" s="41">
        <v>0</v>
      </c>
      <c r="V574" s="41">
        <v>0</v>
      </c>
      <c r="W574" s="41">
        <v>4.7</v>
      </c>
    </row>
    <row r="575" spans="1:23" s="41" customFormat="1" hidden="1" x14ac:dyDescent="0.25">
      <c r="A575" s="41" t="s">
        <v>4197</v>
      </c>
      <c r="B575" s="41">
        <v>12161017971</v>
      </c>
      <c r="C575" s="41" t="s">
        <v>2727</v>
      </c>
      <c r="D575" s="41" t="s">
        <v>3940</v>
      </c>
      <c r="E575" s="41" t="s">
        <v>488</v>
      </c>
      <c r="F575" s="41" t="s">
        <v>3941</v>
      </c>
      <c r="G575" s="41">
        <v>1</v>
      </c>
      <c r="H575" s="41" t="s">
        <v>2620</v>
      </c>
      <c r="I575" s="41" t="s">
        <v>2621</v>
      </c>
      <c r="J575" s="41" t="s">
        <v>3942</v>
      </c>
      <c r="K575" s="41" t="s">
        <v>2648</v>
      </c>
      <c r="L575" s="41" t="s">
        <v>3943</v>
      </c>
      <c r="M575" s="41">
        <v>-20.99</v>
      </c>
      <c r="N575" s="41">
        <v>0</v>
      </c>
      <c r="O575" s="41">
        <v>0</v>
      </c>
      <c r="P575" s="41">
        <v>1.05</v>
      </c>
      <c r="Q575" s="41">
        <v>0</v>
      </c>
      <c r="R575" s="41">
        <v>0</v>
      </c>
      <c r="S575" s="41">
        <v>2.71</v>
      </c>
      <c r="T575" s="41">
        <v>0</v>
      </c>
      <c r="U575" s="41">
        <v>0</v>
      </c>
      <c r="V575" s="41">
        <v>0</v>
      </c>
      <c r="W575" s="41">
        <v>-17.23</v>
      </c>
    </row>
    <row r="576" spans="1:23" s="41" customFormat="1" hidden="1" x14ac:dyDescent="0.25">
      <c r="A576" s="41" t="s">
        <v>4198</v>
      </c>
      <c r="B576" s="41">
        <v>12161017971</v>
      </c>
      <c r="C576" s="41" t="s">
        <v>2727</v>
      </c>
      <c r="D576" s="41" t="s">
        <v>3206</v>
      </c>
      <c r="E576" s="41" t="s">
        <v>1368</v>
      </c>
      <c r="F576" s="41" t="s">
        <v>2641</v>
      </c>
      <c r="G576" s="41">
        <v>1</v>
      </c>
      <c r="H576" s="41" t="s">
        <v>2620</v>
      </c>
      <c r="I576" s="41" t="s">
        <v>2621</v>
      </c>
      <c r="J576" s="41" t="s">
        <v>3207</v>
      </c>
      <c r="K576" s="41" t="s">
        <v>2893</v>
      </c>
      <c r="L576" s="41" t="s">
        <v>3208</v>
      </c>
      <c r="M576" s="41">
        <v>-22.99</v>
      </c>
      <c r="N576" s="41">
        <v>0</v>
      </c>
      <c r="O576" s="41">
        <v>0</v>
      </c>
      <c r="P576" s="41">
        <v>0</v>
      </c>
      <c r="Q576" s="41">
        <v>-1.61</v>
      </c>
      <c r="R576" s="41">
        <v>1.61</v>
      </c>
      <c r="S576" s="41">
        <v>3.13</v>
      </c>
      <c r="T576" s="41">
        <v>0</v>
      </c>
      <c r="U576" s="41">
        <v>0</v>
      </c>
      <c r="V576" s="41">
        <v>0</v>
      </c>
      <c r="W576" s="41">
        <v>-19.86</v>
      </c>
    </row>
    <row r="577" spans="1:23" s="41" customFormat="1" hidden="1" x14ac:dyDescent="0.25">
      <c r="A577" s="41" t="s">
        <v>4199</v>
      </c>
      <c r="B577" s="41">
        <v>12161017971</v>
      </c>
      <c r="C577" s="41" t="s">
        <v>2617</v>
      </c>
      <c r="D577" s="41" t="s">
        <v>4200</v>
      </c>
      <c r="E577" s="41" t="s">
        <v>2266</v>
      </c>
      <c r="F577" s="41" t="s">
        <v>4201</v>
      </c>
      <c r="G577" s="41">
        <v>1</v>
      </c>
      <c r="H577" s="41" t="s">
        <v>2620</v>
      </c>
      <c r="I577" s="41" t="s">
        <v>2621</v>
      </c>
      <c r="J577" s="41" t="s">
        <v>4202</v>
      </c>
      <c r="K577" s="41" t="s">
        <v>4203</v>
      </c>
      <c r="L577" s="41" t="s">
        <v>4204</v>
      </c>
      <c r="M577" s="41">
        <v>9.99</v>
      </c>
      <c r="N577" s="41">
        <v>0</v>
      </c>
      <c r="O577" s="41">
        <v>0</v>
      </c>
      <c r="P577" s="41">
        <v>0</v>
      </c>
      <c r="Q577" s="41">
        <v>0.65</v>
      </c>
      <c r="R577" s="41">
        <v>-0.65</v>
      </c>
      <c r="S577" s="41">
        <v>-1.7</v>
      </c>
      <c r="T577" s="41">
        <v>-3.59</v>
      </c>
      <c r="U577" s="41">
        <v>0</v>
      </c>
      <c r="V577" s="41">
        <v>0</v>
      </c>
      <c r="W577" s="41">
        <v>4.7</v>
      </c>
    </row>
    <row r="578" spans="1:23" s="41" customFormat="1" hidden="1" x14ac:dyDescent="0.25">
      <c r="A578" s="41" t="s">
        <v>4205</v>
      </c>
      <c r="B578" s="41">
        <v>12161017971</v>
      </c>
      <c r="C578" s="41" t="s">
        <v>2617</v>
      </c>
      <c r="D578" s="41" t="s">
        <v>4206</v>
      </c>
      <c r="E578" s="41" t="s">
        <v>430</v>
      </c>
      <c r="F578" s="41" t="s">
        <v>4207</v>
      </c>
      <c r="G578" s="41">
        <v>1</v>
      </c>
      <c r="H578" s="41" t="s">
        <v>2620</v>
      </c>
      <c r="I578" s="41" t="s">
        <v>2621</v>
      </c>
      <c r="J578" s="41" t="s">
        <v>4208</v>
      </c>
      <c r="K578" s="41" t="s">
        <v>3691</v>
      </c>
      <c r="L578" s="41" t="s">
        <v>4209</v>
      </c>
      <c r="M578" s="41">
        <v>21.59</v>
      </c>
      <c r="N578" s="41">
        <v>0</v>
      </c>
      <c r="O578" s="41">
        <v>0</v>
      </c>
      <c r="P578" s="41">
        <v>-1.08</v>
      </c>
      <c r="Q578" s="41">
        <v>0</v>
      </c>
      <c r="R578" s="41">
        <v>0</v>
      </c>
      <c r="S578" s="41">
        <v>-3.49</v>
      </c>
      <c r="T578" s="41">
        <v>-5.16</v>
      </c>
      <c r="U578" s="41">
        <v>0</v>
      </c>
      <c r="V578" s="41">
        <v>0</v>
      </c>
      <c r="W578" s="41">
        <v>11.86</v>
      </c>
    </row>
    <row r="579" spans="1:23" s="41" customFormat="1" hidden="1" x14ac:dyDescent="0.25">
      <c r="A579" s="41" t="s">
        <v>4210</v>
      </c>
      <c r="B579" s="41">
        <v>12161017971</v>
      </c>
      <c r="C579" s="41" t="s">
        <v>2617</v>
      </c>
      <c r="D579" s="41" t="s">
        <v>4211</v>
      </c>
      <c r="E579" s="41" t="s">
        <v>1354</v>
      </c>
      <c r="F579" s="41" t="s">
        <v>2944</v>
      </c>
      <c r="G579" s="41">
        <v>1</v>
      </c>
      <c r="H579" s="41" t="s">
        <v>2620</v>
      </c>
      <c r="I579" s="41" t="s">
        <v>2621</v>
      </c>
      <c r="J579" s="41" t="s">
        <v>4212</v>
      </c>
      <c r="K579" s="41" t="s">
        <v>2648</v>
      </c>
      <c r="L579" s="41" t="s">
        <v>4213</v>
      </c>
      <c r="M579" s="41">
        <v>22.99</v>
      </c>
      <c r="N579" s="41">
        <v>0</v>
      </c>
      <c r="O579" s="41">
        <v>0</v>
      </c>
      <c r="P579" s="41">
        <v>0</v>
      </c>
      <c r="Q579" s="41">
        <v>0</v>
      </c>
      <c r="R579" s="41">
        <v>0</v>
      </c>
      <c r="S579" s="41">
        <v>-3.91</v>
      </c>
      <c r="T579" s="41">
        <v>-5.16</v>
      </c>
      <c r="U579" s="41">
        <v>0</v>
      </c>
      <c r="V579" s="41">
        <v>0</v>
      </c>
      <c r="W579" s="41">
        <v>13.92</v>
      </c>
    </row>
    <row r="580" spans="1:23" s="41" customFormat="1" hidden="1" x14ac:dyDescent="0.25">
      <c r="A580" s="41" t="s">
        <v>4214</v>
      </c>
      <c r="B580" s="41">
        <v>12161017971</v>
      </c>
      <c r="C580" s="41" t="s">
        <v>2617</v>
      </c>
      <c r="D580" s="41" t="s">
        <v>4215</v>
      </c>
      <c r="E580" s="41" t="s">
        <v>1364</v>
      </c>
      <c r="F580" s="41" t="s">
        <v>2931</v>
      </c>
      <c r="G580" s="41">
        <v>1</v>
      </c>
      <c r="H580" s="41" t="s">
        <v>2620</v>
      </c>
      <c r="I580" s="41" t="s">
        <v>2621</v>
      </c>
      <c r="J580" s="41" t="s">
        <v>4216</v>
      </c>
      <c r="K580" s="41" t="s">
        <v>2899</v>
      </c>
      <c r="L580" s="41" t="s">
        <v>4217</v>
      </c>
      <c r="M580" s="41">
        <v>22.99</v>
      </c>
      <c r="N580" s="41">
        <v>0</v>
      </c>
      <c r="O580" s="41">
        <v>0</v>
      </c>
      <c r="P580" s="41">
        <v>0</v>
      </c>
      <c r="Q580" s="41">
        <v>0</v>
      </c>
      <c r="R580" s="41">
        <v>0</v>
      </c>
      <c r="S580" s="41">
        <v>-3.91</v>
      </c>
      <c r="T580" s="41">
        <v>-5.16</v>
      </c>
      <c r="U580" s="41">
        <v>0</v>
      </c>
      <c r="V580" s="41">
        <v>0</v>
      </c>
      <c r="W580" s="41">
        <v>13.92</v>
      </c>
    </row>
    <row r="581" spans="1:23" s="41" customFormat="1" hidden="1" x14ac:dyDescent="0.25">
      <c r="A581" s="41" t="s">
        <v>4218</v>
      </c>
      <c r="B581" s="41">
        <v>12161017971</v>
      </c>
      <c r="C581" s="41" t="s">
        <v>2727</v>
      </c>
      <c r="D581" s="41" t="s">
        <v>4219</v>
      </c>
      <c r="E581" s="41" t="s">
        <v>1426</v>
      </c>
      <c r="F581" s="41" t="s">
        <v>2676</v>
      </c>
      <c r="G581" s="41">
        <v>1</v>
      </c>
      <c r="H581" s="41" t="s">
        <v>2620</v>
      </c>
      <c r="I581" s="41" t="s">
        <v>2621</v>
      </c>
      <c r="J581" s="41" t="s">
        <v>4220</v>
      </c>
      <c r="K581" s="41" t="s">
        <v>2683</v>
      </c>
      <c r="L581" s="41" t="s">
        <v>4221</v>
      </c>
      <c r="M581" s="41">
        <v>-25.99</v>
      </c>
      <c r="N581" s="41">
        <v>0</v>
      </c>
      <c r="O581" s="41">
        <v>0</v>
      </c>
      <c r="P581" s="41">
        <v>0</v>
      </c>
      <c r="Q581" s="41">
        <v>0</v>
      </c>
      <c r="R581" s="41">
        <v>0</v>
      </c>
      <c r="S581" s="41">
        <v>3.54</v>
      </c>
      <c r="T581" s="41">
        <v>0</v>
      </c>
      <c r="U581" s="41">
        <v>0</v>
      </c>
      <c r="V581" s="41">
        <v>0</v>
      </c>
      <c r="W581" s="41">
        <v>-22.45</v>
      </c>
    </row>
    <row r="582" spans="1:23" s="41" customFormat="1" hidden="1" x14ac:dyDescent="0.25">
      <c r="A582" s="41" t="s">
        <v>4222</v>
      </c>
      <c r="B582" s="41">
        <v>12161017971</v>
      </c>
      <c r="C582" s="41" t="s">
        <v>2727</v>
      </c>
      <c r="D582" s="41" t="s">
        <v>4223</v>
      </c>
      <c r="E582" s="41" t="s">
        <v>748</v>
      </c>
      <c r="F582" s="41" t="s">
        <v>4224</v>
      </c>
      <c r="G582" s="41">
        <v>1</v>
      </c>
      <c r="H582" s="41" t="s">
        <v>2620</v>
      </c>
      <c r="I582" s="41" t="s">
        <v>2621</v>
      </c>
      <c r="J582" s="41" t="s">
        <v>4225</v>
      </c>
      <c r="K582" s="41" t="s">
        <v>2770</v>
      </c>
      <c r="L582" s="41" t="s">
        <v>4226</v>
      </c>
      <c r="M582" s="41">
        <v>-9.99</v>
      </c>
      <c r="N582" s="41">
        <v>0</v>
      </c>
      <c r="O582" s="41">
        <v>0</v>
      </c>
      <c r="P582" s="41">
        <v>0</v>
      </c>
      <c r="Q582" s="41">
        <v>-0.9</v>
      </c>
      <c r="R582" s="41">
        <v>0.9</v>
      </c>
      <c r="S582" s="41">
        <v>1.36</v>
      </c>
      <c r="T582" s="41">
        <v>0</v>
      </c>
      <c r="U582" s="41">
        <v>0</v>
      </c>
      <c r="V582" s="41">
        <v>0</v>
      </c>
      <c r="W582" s="41">
        <v>-8.6300000000000008</v>
      </c>
    </row>
    <row r="583" spans="1:23" s="41" customFormat="1" hidden="1" x14ac:dyDescent="0.25">
      <c r="A583" s="41" t="s">
        <v>4227</v>
      </c>
      <c r="B583" s="41">
        <v>12161017971</v>
      </c>
      <c r="C583" s="41" t="s">
        <v>2617</v>
      </c>
      <c r="D583" s="41" t="s">
        <v>4228</v>
      </c>
      <c r="E583" s="41" t="s">
        <v>1372</v>
      </c>
      <c r="F583" s="41" t="s">
        <v>2776</v>
      </c>
      <c r="G583" s="41">
        <v>1</v>
      </c>
      <c r="H583" s="41" t="s">
        <v>2620</v>
      </c>
      <c r="I583" s="41" t="s">
        <v>2621</v>
      </c>
      <c r="J583" s="41" t="s">
        <v>4229</v>
      </c>
      <c r="K583" s="41" t="s">
        <v>3244</v>
      </c>
      <c r="L583" s="41">
        <v>38066</v>
      </c>
      <c r="M583" s="41">
        <v>22.99</v>
      </c>
      <c r="N583" s="41">
        <v>0</v>
      </c>
      <c r="O583" s="41">
        <v>0</v>
      </c>
      <c r="P583" s="41">
        <v>0</v>
      </c>
      <c r="Q583" s="41">
        <v>0</v>
      </c>
      <c r="R583" s="41">
        <v>0</v>
      </c>
      <c r="S583" s="41">
        <v>-3.91</v>
      </c>
      <c r="T583" s="41">
        <v>-5.16</v>
      </c>
      <c r="U583" s="41">
        <v>0</v>
      </c>
      <c r="V583" s="41">
        <v>0</v>
      </c>
      <c r="W583" s="41">
        <v>13.92</v>
      </c>
    </row>
    <row r="584" spans="1:23" s="41" customFormat="1" hidden="1" x14ac:dyDescent="0.25">
      <c r="A584" s="41" t="s">
        <v>4230</v>
      </c>
      <c r="B584" s="41">
        <v>12161017971</v>
      </c>
      <c r="C584" s="41" t="s">
        <v>2617</v>
      </c>
      <c r="D584" s="41" t="s">
        <v>4231</v>
      </c>
      <c r="E584" s="41" t="s">
        <v>732</v>
      </c>
      <c r="F584" s="41" t="s">
        <v>4135</v>
      </c>
      <c r="G584" s="41">
        <v>1</v>
      </c>
      <c r="H584" s="41" t="s">
        <v>2620</v>
      </c>
      <c r="I584" s="41" t="s">
        <v>2621</v>
      </c>
      <c r="J584" s="41" t="s">
        <v>4232</v>
      </c>
      <c r="K584" s="41" t="s">
        <v>2683</v>
      </c>
      <c r="L584" s="41" t="s">
        <v>4233</v>
      </c>
      <c r="M584" s="41">
        <v>9.99</v>
      </c>
      <c r="N584" s="41">
        <v>9.98</v>
      </c>
      <c r="O584" s="41">
        <v>0</v>
      </c>
      <c r="P584" s="41">
        <v>0</v>
      </c>
      <c r="Q584" s="41">
        <v>0</v>
      </c>
      <c r="R584" s="41">
        <v>0</v>
      </c>
      <c r="S584" s="41">
        <v>-1.7</v>
      </c>
      <c r="T584" s="41">
        <v>-13.57</v>
      </c>
      <c r="U584" s="41">
        <v>0</v>
      </c>
      <c r="V584" s="41">
        <v>0</v>
      </c>
      <c r="W584" s="41">
        <v>4.7</v>
      </c>
    </row>
    <row r="585" spans="1:23" s="42" customFormat="1" hidden="1" x14ac:dyDescent="0.25">
      <c r="A585" s="42" t="s">
        <v>4234</v>
      </c>
      <c r="B585" s="42">
        <v>12161017971</v>
      </c>
      <c r="C585" s="42" t="s">
        <v>2651</v>
      </c>
      <c r="D585" s="42" t="s">
        <v>4235</v>
      </c>
      <c r="F585" s="42" t="s">
        <v>74</v>
      </c>
      <c r="H585" s="42" t="s">
        <v>2633</v>
      </c>
      <c r="M585" s="42">
        <v>0</v>
      </c>
      <c r="N585" s="42">
        <v>0</v>
      </c>
      <c r="O585" s="42">
        <v>0</v>
      </c>
      <c r="P585" s="42">
        <v>0</v>
      </c>
      <c r="Q585" s="42">
        <v>0</v>
      </c>
      <c r="R585" s="42">
        <v>0</v>
      </c>
      <c r="S585" s="42">
        <v>0</v>
      </c>
      <c r="T585" s="42">
        <v>0</v>
      </c>
      <c r="U585" s="42">
        <v>0</v>
      </c>
      <c r="V585" s="42">
        <v>0</v>
      </c>
      <c r="W585" s="42">
        <v>0</v>
      </c>
    </row>
    <row r="586" spans="1:23" s="43" customFormat="1" ht="14.4" hidden="1" x14ac:dyDescent="0.25">
      <c r="A586" s="43" t="s">
        <v>4234</v>
      </c>
      <c r="B586" s="43">
        <v>12161017971</v>
      </c>
      <c r="C586" s="43" t="s">
        <v>2651</v>
      </c>
      <c r="D586" s="43" t="s">
        <v>4235</v>
      </c>
      <c r="F586" s="43" t="s">
        <v>75</v>
      </c>
      <c r="H586" s="43" t="s">
        <v>2633</v>
      </c>
      <c r="M586" s="43">
        <v>0</v>
      </c>
      <c r="N586" s="43">
        <v>0</v>
      </c>
      <c r="O586" s="43">
        <v>0</v>
      </c>
      <c r="P586" s="43">
        <v>0</v>
      </c>
      <c r="Q586" s="43">
        <v>0</v>
      </c>
      <c r="R586" s="43">
        <v>0</v>
      </c>
      <c r="S586" s="43">
        <v>0</v>
      </c>
      <c r="T586" s="43">
        <v>-3.59</v>
      </c>
      <c r="U586" s="43">
        <v>0</v>
      </c>
      <c r="V586" s="43">
        <v>0</v>
      </c>
      <c r="W586" s="43">
        <v>-3.59</v>
      </c>
    </row>
    <row r="587" spans="1:23" s="42" customFormat="1" hidden="1" x14ac:dyDescent="0.25">
      <c r="A587" s="42" t="s">
        <v>4234</v>
      </c>
      <c r="B587" s="42">
        <v>12161017971</v>
      </c>
      <c r="C587" s="42" t="s">
        <v>2651</v>
      </c>
      <c r="D587" s="42" t="s">
        <v>4235</v>
      </c>
      <c r="F587" s="42" t="s">
        <v>76</v>
      </c>
      <c r="H587" s="42" t="s">
        <v>2633</v>
      </c>
      <c r="M587" s="42">
        <v>0</v>
      </c>
      <c r="N587" s="42">
        <v>0</v>
      </c>
      <c r="O587" s="42">
        <v>0</v>
      </c>
      <c r="P587" s="42">
        <v>0</v>
      </c>
      <c r="Q587" s="42">
        <v>0</v>
      </c>
      <c r="R587" s="42">
        <v>0</v>
      </c>
      <c r="S587" s="42">
        <v>0</v>
      </c>
      <c r="T587" s="42">
        <v>0</v>
      </c>
      <c r="U587" s="42">
        <v>0</v>
      </c>
      <c r="V587" s="42">
        <v>0</v>
      </c>
      <c r="W587" s="42">
        <v>0</v>
      </c>
    </row>
    <row r="588" spans="1:23" s="41" customFormat="1" hidden="1" x14ac:dyDescent="0.25">
      <c r="A588" s="41" t="s">
        <v>4236</v>
      </c>
      <c r="B588" s="41">
        <v>12161017971</v>
      </c>
      <c r="C588" s="41" t="s">
        <v>2617</v>
      </c>
      <c r="D588" s="41" t="s">
        <v>4237</v>
      </c>
      <c r="E588" s="41" t="s">
        <v>1430</v>
      </c>
      <c r="F588" s="41" t="s">
        <v>4034</v>
      </c>
      <c r="G588" s="41">
        <v>1</v>
      </c>
      <c r="H588" s="41" t="s">
        <v>2620</v>
      </c>
      <c r="I588" s="41" t="s">
        <v>2621</v>
      </c>
      <c r="J588" s="41" t="s">
        <v>4238</v>
      </c>
      <c r="K588" s="41" t="s">
        <v>2713</v>
      </c>
      <c r="L588" s="41">
        <v>66002</v>
      </c>
      <c r="M588" s="41">
        <v>25.99</v>
      </c>
      <c r="N588" s="41">
        <v>0</v>
      </c>
      <c r="O588" s="41">
        <v>0</v>
      </c>
      <c r="P588" s="41">
        <v>0</v>
      </c>
      <c r="Q588" s="41">
        <v>0</v>
      </c>
      <c r="R588" s="41">
        <v>0</v>
      </c>
      <c r="S588" s="41">
        <v>-4.42</v>
      </c>
      <c r="T588" s="41">
        <v>-5.16</v>
      </c>
      <c r="U588" s="41">
        <v>0</v>
      </c>
      <c r="V588" s="41">
        <v>0</v>
      </c>
      <c r="W588" s="41">
        <v>16.41</v>
      </c>
    </row>
    <row r="589" spans="1:23" s="42" customFormat="1" hidden="1" x14ac:dyDescent="0.25">
      <c r="A589" s="42" t="s">
        <v>4239</v>
      </c>
      <c r="B589" s="42">
        <v>12161017971</v>
      </c>
      <c r="C589" s="42" t="s">
        <v>2651</v>
      </c>
      <c r="D589" s="42" t="s">
        <v>4240</v>
      </c>
      <c r="F589" s="42" t="s">
        <v>74</v>
      </c>
      <c r="H589" s="42" t="s">
        <v>2633</v>
      </c>
      <c r="M589" s="42">
        <v>0</v>
      </c>
      <c r="N589" s="42">
        <v>0</v>
      </c>
      <c r="O589" s="42">
        <v>0</v>
      </c>
      <c r="P589" s="42">
        <v>0</v>
      </c>
      <c r="Q589" s="42">
        <v>0</v>
      </c>
      <c r="R589" s="42">
        <v>0</v>
      </c>
      <c r="S589" s="42">
        <v>0</v>
      </c>
      <c r="T589" s="42">
        <v>0</v>
      </c>
      <c r="U589" s="42">
        <v>0</v>
      </c>
      <c r="V589" s="42">
        <v>0</v>
      </c>
      <c r="W589" s="42">
        <v>0</v>
      </c>
    </row>
    <row r="590" spans="1:23" s="43" customFormat="1" ht="14.4" hidden="1" x14ac:dyDescent="0.25">
      <c r="A590" s="43" t="s">
        <v>4239</v>
      </c>
      <c r="B590" s="43">
        <v>12161017971</v>
      </c>
      <c r="C590" s="43" t="s">
        <v>2651</v>
      </c>
      <c r="D590" s="43" t="s">
        <v>4240</v>
      </c>
      <c r="F590" s="43" t="s">
        <v>75</v>
      </c>
      <c r="H590" s="43" t="s">
        <v>2633</v>
      </c>
      <c r="M590" s="43">
        <v>0</v>
      </c>
      <c r="N590" s="43">
        <v>0</v>
      </c>
      <c r="O590" s="43">
        <v>0</v>
      </c>
      <c r="P590" s="43">
        <v>0</v>
      </c>
      <c r="Q590" s="43">
        <v>0</v>
      </c>
      <c r="R590" s="43">
        <v>0</v>
      </c>
      <c r="S590" s="43">
        <v>0</v>
      </c>
      <c r="T590" s="43">
        <v>-5.16</v>
      </c>
      <c r="U590" s="43">
        <v>0</v>
      </c>
      <c r="V590" s="43">
        <v>0</v>
      </c>
      <c r="W590" s="43">
        <v>-5.16</v>
      </c>
    </row>
    <row r="591" spans="1:23" s="42" customFormat="1" hidden="1" x14ac:dyDescent="0.25">
      <c r="A591" s="42" t="s">
        <v>4239</v>
      </c>
      <c r="B591" s="42">
        <v>12161017971</v>
      </c>
      <c r="C591" s="42" t="s">
        <v>2651</v>
      </c>
      <c r="D591" s="42" t="s">
        <v>4240</v>
      </c>
      <c r="F591" s="42" t="s">
        <v>76</v>
      </c>
      <c r="H591" s="42" t="s">
        <v>2633</v>
      </c>
      <c r="M591" s="42">
        <v>0</v>
      </c>
      <c r="N591" s="42">
        <v>0</v>
      </c>
      <c r="O591" s="42">
        <v>0</v>
      </c>
      <c r="P591" s="42">
        <v>0</v>
      </c>
      <c r="Q591" s="42">
        <v>0</v>
      </c>
      <c r="R591" s="42">
        <v>0</v>
      </c>
      <c r="S591" s="42">
        <v>0</v>
      </c>
      <c r="T591" s="42">
        <v>0</v>
      </c>
      <c r="U591" s="42">
        <v>0</v>
      </c>
      <c r="V591" s="42">
        <v>0</v>
      </c>
      <c r="W591" s="42">
        <v>0</v>
      </c>
    </row>
    <row r="592" spans="1:23" s="42" customFormat="1" hidden="1" x14ac:dyDescent="0.25">
      <c r="A592" s="42" t="s">
        <v>4241</v>
      </c>
      <c r="B592" s="42">
        <v>12161017971</v>
      </c>
      <c r="C592" s="42" t="s">
        <v>2651</v>
      </c>
      <c r="D592" s="42" t="s">
        <v>4242</v>
      </c>
      <c r="F592" s="42" t="s">
        <v>74</v>
      </c>
      <c r="H592" s="42" t="s">
        <v>2633</v>
      </c>
      <c r="M592" s="42">
        <v>0</v>
      </c>
      <c r="N592" s="42">
        <v>0</v>
      </c>
      <c r="O592" s="42">
        <v>0</v>
      </c>
      <c r="P592" s="42">
        <v>0</v>
      </c>
      <c r="Q592" s="42">
        <v>0</v>
      </c>
      <c r="R592" s="42">
        <v>0</v>
      </c>
      <c r="S592" s="42">
        <v>0</v>
      </c>
      <c r="T592" s="42">
        <v>0</v>
      </c>
      <c r="U592" s="42">
        <v>0</v>
      </c>
      <c r="V592" s="42">
        <v>0</v>
      </c>
      <c r="W592" s="42">
        <v>0</v>
      </c>
    </row>
    <row r="593" spans="1:23" s="43" customFormat="1" ht="14.4" hidden="1" x14ac:dyDescent="0.25">
      <c r="A593" s="43" t="s">
        <v>4241</v>
      </c>
      <c r="B593" s="43">
        <v>12161017971</v>
      </c>
      <c r="C593" s="43" t="s">
        <v>2651</v>
      </c>
      <c r="D593" s="43" t="s">
        <v>4242</v>
      </c>
      <c r="F593" s="43" t="s">
        <v>75</v>
      </c>
      <c r="H593" s="43" t="s">
        <v>2633</v>
      </c>
      <c r="M593" s="43">
        <v>0</v>
      </c>
      <c r="N593" s="43">
        <v>0</v>
      </c>
      <c r="O593" s="43">
        <v>0</v>
      </c>
      <c r="P593" s="43">
        <v>0</v>
      </c>
      <c r="Q593" s="43">
        <v>0</v>
      </c>
      <c r="R593" s="43">
        <v>0</v>
      </c>
      <c r="S593" s="43">
        <v>0</v>
      </c>
      <c r="T593" s="43">
        <v>-5.16</v>
      </c>
      <c r="U593" s="43">
        <v>0</v>
      </c>
      <c r="V593" s="43">
        <v>0</v>
      </c>
      <c r="W593" s="43">
        <v>-5.16</v>
      </c>
    </row>
    <row r="594" spans="1:23" s="42" customFormat="1" hidden="1" x14ac:dyDescent="0.25">
      <c r="A594" s="42" t="s">
        <v>4241</v>
      </c>
      <c r="B594" s="42">
        <v>12161017971</v>
      </c>
      <c r="C594" s="42" t="s">
        <v>2651</v>
      </c>
      <c r="D594" s="42" t="s">
        <v>4242</v>
      </c>
      <c r="F594" s="42" t="s">
        <v>76</v>
      </c>
      <c r="H594" s="42" t="s">
        <v>2633</v>
      </c>
      <c r="M594" s="42">
        <v>0</v>
      </c>
      <c r="N594" s="42">
        <v>0</v>
      </c>
      <c r="O594" s="42">
        <v>0</v>
      </c>
      <c r="P594" s="42">
        <v>0</v>
      </c>
      <c r="Q594" s="42">
        <v>0</v>
      </c>
      <c r="R594" s="42">
        <v>0</v>
      </c>
      <c r="S594" s="42">
        <v>0</v>
      </c>
      <c r="T594" s="42">
        <v>0</v>
      </c>
      <c r="U594" s="42">
        <v>0</v>
      </c>
      <c r="V594" s="42">
        <v>0</v>
      </c>
      <c r="W594" s="42">
        <v>0</v>
      </c>
    </row>
    <row r="595" spans="1:23" s="41" customFormat="1" hidden="1" x14ac:dyDescent="0.25">
      <c r="A595" s="41" t="s">
        <v>4243</v>
      </c>
      <c r="B595" s="41">
        <v>12161017971</v>
      </c>
      <c r="C595" s="41" t="s">
        <v>2617</v>
      </c>
      <c r="D595" s="41" t="s">
        <v>4244</v>
      </c>
      <c r="E595" s="41" t="s">
        <v>1364</v>
      </c>
      <c r="F595" s="41" t="s">
        <v>2931</v>
      </c>
      <c r="G595" s="41">
        <v>1</v>
      </c>
      <c r="H595" s="41" t="s">
        <v>2620</v>
      </c>
      <c r="I595" s="41" t="s">
        <v>2621</v>
      </c>
      <c r="J595" s="41" t="s">
        <v>4245</v>
      </c>
      <c r="K595" s="41" t="s">
        <v>2851</v>
      </c>
      <c r="L595" s="41" t="s">
        <v>4246</v>
      </c>
      <c r="M595" s="41">
        <v>22.99</v>
      </c>
      <c r="N595" s="41">
        <v>0</v>
      </c>
      <c r="O595" s="41">
        <v>0</v>
      </c>
      <c r="P595" s="41">
        <v>0</v>
      </c>
      <c r="Q595" s="41">
        <v>0</v>
      </c>
      <c r="R595" s="41">
        <v>0</v>
      </c>
      <c r="S595" s="41">
        <v>-3.91</v>
      </c>
      <c r="T595" s="41">
        <v>-5.16</v>
      </c>
      <c r="U595" s="41">
        <v>0</v>
      </c>
      <c r="V595" s="41">
        <v>0</v>
      </c>
      <c r="W595" s="41">
        <v>13.92</v>
      </c>
    </row>
    <row r="596" spans="1:23" s="41" customFormat="1" hidden="1" x14ac:dyDescent="0.25">
      <c r="A596" s="41" t="s">
        <v>4247</v>
      </c>
      <c r="B596" s="41">
        <v>12161017971</v>
      </c>
      <c r="C596" s="41" t="s">
        <v>2617</v>
      </c>
      <c r="D596" s="41" t="s">
        <v>4248</v>
      </c>
      <c r="E596" s="41" t="s">
        <v>1208</v>
      </c>
      <c r="F596" s="41" t="s">
        <v>3978</v>
      </c>
      <c r="G596" s="41">
        <v>1</v>
      </c>
      <c r="H596" s="41" t="s">
        <v>2620</v>
      </c>
      <c r="I596" s="41" t="s">
        <v>2621</v>
      </c>
      <c r="J596" s="41" t="s">
        <v>4249</v>
      </c>
      <c r="K596" s="41" t="s">
        <v>4250</v>
      </c>
      <c r="L596" s="41" t="s">
        <v>4251</v>
      </c>
      <c r="M596" s="41">
        <v>19.989999999999998</v>
      </c>
      <c r="N596" s="41">
        <v>0</v>
      </c>
      <c r="O596" s="41">
        <v>0</v>
      </c>
      <c r="P596" s="41">
        <v>-1</v>
      </c>
      <c r="Q596" s="41">
        <v>1.68</v>
      </c>
      <c r="R596" s="41">
        <v>-1.68</v>
      </c>
      <c r="S596" s="41">
        <v>-3.23</v>
      </c>
      <c r="T596" s="41">
        <v>-3.68</v>
      </c>
      <c r="U596" s="41">
        <v>0</v>
      </c>
      <c r="V596" s="41">
        <v>0</v>
      </c>
      <c r="W596" s="41">
        <v>12.08</v>
      </c>
    </row>
    <row r="597" spans="1:23" s="41" customFormat="1" hidden="1" x14ac:dyDescent="0.25">
      <c r="A597" s="41" t="s">
        <v>4252</v>
      </c>
      <c r="B597" s="41">
        <v>12161017971</v>
      </c>
      <c r="C597" s="41" t="s">
        <v>2617</v>
      </c>
      <c r="D597" s="41" t="s">
        <v>4253</v>
      </c>
      <c r="E597" s="41" t="s">
        <v>1378</v>
      </c>
      <c r="F597" s="41" t="s">
        <v>3191</v>
      </c>
      <c r="G597" s="41">
        <v>1</v>
      </c>
      <c r="H597" s="41" t="s">
        <v>2620</v>
      </c>
      <c r="I597" s="41" t="s">
        <v>2621</v>
      </c>
      <c r="J597" s="41" t="s">
        <v>4254</v>
      </c>
      <c r="K597" s="41" t="s">
        <v>2623</v>
      </c>
      <c r="L597" s="41" t="s">
        <v>4255</v>
      </c>
      <c r="M597" s="41">
        <v>22.99</v>
      </c>
      <c r="N597" s="41">
        <v>9.98</v>
      </c>
      <c r="O597" s="41">
        <v>0</v>
      </c>
      <c r="P597" s="41">
        <v>0</v>
      </c>
      <c r="Q597" s="41">
        <v>0</v>
      </c>
      <c r="R597" s="41">
        <v>0</v>
      </c>
      <c r="S597" s="41">
        <v>-3.91</v>
      </c>
      <c r="T597" s="41">
        <v>-15.14</v>
      </c>
      <c r="U597" s="41">
        <v>0</v>
      </c>
      <c r="V597" s="41">
        <v>0</v>
      </c>
      <c r="W597" s="41">
        <v>13.92</v>
      </c>
    </row>
    <row r="598" spans="1:23" s="41" customFormat="1" hidden="1" x14ac:dyDescent="0.25">
      <c r="A598" s="41" t="s">
        <v>4256</v>
      </c>
      <c r="B598" s="41">
        <v>12161017971</v>
      </c>
      <c r="C598" s="41" t="s">
        <v>2617</v>
      </c>
      <c r="D598" s="41" t="s">
        <v>4257</v>
      </c>
      <c r="E598" s="41" t="s">
        <v>1438</v>
      </c>
      <c r="F598" s="41" t="s">
        <v>2729</v>
      </c>
      <c r="G598" s="41">
        <v>1</v>
      </c>
      <c r="H598" s="41" t="s">
        <v>2620</v>
      </c>
      <c r="I598" s="41" t="s">
        <v>2621</v>
      </c>
      <c r="J598" s="41" t="s">
        <v>4143</v>
      </c>
      <c r="K598" s="41" t="s">
        <v>2970</v>
      </c>
      <c r="L598" s="41" t="s">
        <v>4258</v>
      </c>
      <c r="M598" s="41">
        <v>25.99</v>
      </c>
      <c r="N598" s="41">
        <v>7.38</v>
      </c>
      <c r="O598" s="41">
        <v>0</v>
      </c>
      <c r="P598" s="41">
        <v>0</v>
      </c>
      <c r="Q598" s="41">
        <v>0</v>
      </c>
      <c r="R598" s="41">
        <v>0</v>
      </c>
      <c r="S598" s="41">
        <v>-4.42</v>
      </c>
      <c r="T598" s="41">
        <v>-12.54</v>
      </c>
      <c r="U598" s="41">
        <v>0</v>
      </c>
      <c r="V598" s="41">
        <v>0</v>
      </c>
      <c r="W598" s="41">
        <v>16.41</v>
      </c>
    </row>
    <row r="599" spans="1:23" s="41" customFormat="1" hidden="1" x14ac:dyDescent="0.25">
      <c r="A599" s="41" t="s">
        <v>4259</v>
      </c>
      <c r="B599" s="41">
        <v>12161017971</v>
      </c>
      <c r="C599" s="41" t="s">
        <v>2617</v>
      </c>
      <c r="D599" s="41" t="s">
        <v>4260</v>
      </c>
      <c r="E599" s="41" t="s">
        <v>2264</v>
      </c>
      <c r="F599" s="41" t="s">
        <v>4261</v>
      </c>
      <c r="G599" s="41">
        <v>1</v>
      </c>
      <c r="H599" s="41" t="s">
        <v>2620</v>
      </c>
      <c r="I599" s="41" t="s">
        <v>2621</v>
      </c>
      <c r="J599" s="41" t="s">
        <v>4262</v>
      </c>
      <c r="K599" s="41" t="s">
        <v>2678</v>
      </c>
      <c r="L599" s="41" t="s">
        <v>4263</v>
      </c>
      <c r="M599" s="41">
        <v>9.99</v>
      </c>
      <c r="N599" s="41">
        <v>0</v>
      </c>
      <c r="O599" s="41">
        <v>0</v>
      </c>
      <c r="P599" s="41">
        <v>0</v>
      </c>
      <c r="Q599" s="41">
        <v>0.67</v>
      </c>
      <c r="R599" s="41">
        <v>-0.67</v>
      </c>
      <c r="S599" s="41">
        <v>-1.7</v>
      </c>
      <c r="T599" s="41">
        <v>-3.59</v>
      </c>
      <c r="U599" s="41">
        <v>0</v>
      </c>
      <c r="V599" s="41">
        <v>0</v>
      </c>
      <c r="W599" s="41">
        <v>4.7</v>
      </c>
    </row>
    <row r="600" spans="1:23" s="41" customFormat="1" hidden="1" x14ac:dyDescent="0.25">
      <c r="A600" s="41" t="s">
        <v>4264</v>
      </c>
      <c r="B600" s="41">
        <v>12161017971</v>
      </c>
      <c r="C600" s="41" t="s">
        <v>2617</v>
      </c>
      <c r="D600" s="41" t="s">
        <v>4265</v>
      </c>
      <c r="E600" s="41" t="s">
        <v>1352</v>
      </c>
      <c r="F600" s="41" t="s">
        <v>2733</v>
      </c>
      <c r="G600" s="41">
        <v>2</v>
      </c>
      <c r="H600" s="41" t="s">
        <v>2620</v>
      </c>
      <c r="I600" s="41" t="s">
        <v>2621</v>
      </c>
      <c r="J600" s="41" t="s">
        <v>2909</v>
      </c>
      <c r="K600" s="41" t="s">
        <v>2678</v>
      </c>
      <c r="L600" s="41" t="s">
        <v>4266</v>
      </c>
      <c r="M600" s="41">
        <v>45.98</v>
      </c>
      <c r="N600" s="41">
        <v>0</v>
      </c>
      <c r="O600" s="41">
        <v>0</v>
      </c>
      <c r="P600" s="41">
        <v>-0.92</v>
      </c>
      <c r="Q600" s="41">
        <v>3.16</v>
      </c>
      <c r="R600" s="41">
        <v>-3.16</v>
      </c>
      <c r="S600" s="41">
        <v>-7.66</v>
      </c>
      <c r="T600" s="41">
        <v>-10.32</v>
      </c>
      <c r="U600" s="41">
        <v>0</v>
      </c>
      <c r="V600" s="41">
        <v>0</v>
      </c>
      <c r="W600" s="41">
        <v>27.08</v>
      </c>
    </row>
    <row r="601" spans="1:23" s="42" customFormat="1" hidden="1" x14ac:dyDescent="0.25">
      <c r="A601" s="42" t="s">
        <v>4267</v>
      </c>
      <c r="B601" s="42">
        <v>12161017971</v>
      </c>
      <c r="C601" s="42" t="s">
        <v>2651</v>
      </c>
      <c r="D601" s="42" t="s">
        <v>4268</v>
      </c>
      <c r="F601" s="42" t="s">
        <v>74</v>
      </c>
      <c r="H601" s="42" t="s">
        <v>2633</v>
      </c>
      <c r="M601" s="42">
        <v>0</v>
      </c>
      <c r="N601" s="42">
        <v>0</v>
      </c>
      <c r="O601" s="42">
        <v>0</v>
      </c>
      <c r="P601" s="42">
        <v>0</v>
      </c>
      <c r="Q601" s="42">
        <v>0</v>
      </c>
      <c r="R601" s="42">
        <v>0</v>
      </c>
      <c r="S601" s="42">
        <v>0</v>
      </c>
      <c r="T601" s="42">
        <v>0</v>
      </c>
      <c r="U601" s="42">
        <v>0</v>
      </c>
      <c r="V601" s="42">
        <v>0</v>
      </c>
      <c r="W601" s="42">
        <v>0</v>
      </c>
    </row>
    <row r="602" spans="1:23" s="43" customFormat="1" ht="14.4" hidden="1" x14ac:dyDescent="0.25">
      <c r="A602" s="43" t="s">
        <v>4267</v>
      </c>
      <c r="B602" s="43">
        <v>12161017971</v>
      </c>
      <c r="C602" s="43" t="s">
        <v>2651</v>
      </c>
      <c r="D602" s="43" t="s">
        <v>4268</v>
      </c>
      <c r="F602" s="43" t="s">
        <v>75</v>
      </c>
      <c r="H602" s="43" t="s">
        <v>2633</v>
      </c>
      <c r="M602" s="43">
        <v>0</v>
      </c>
      <c r="N602" s="43">
        <v>0</v>
      </c>
      <c r="O602" s="43">
        <v>0</v>
      </c>
      <c r="P602" s="43">
        <v>0</v>
      </c>
      <c r="Q602" s="43">
        <v>0</v>
      </c>
      <c r="R602" s="43">
        <v>0</v>
      </c>
      <c r="S602" s="43">
        <v>0</v>
      </c>
      <c r="T602" s="43">
        <v>-3.68</v>
      </c>
      <c r="U602" s="43">
        <v>0</v>
      </c>
      <c r="V602" s="43">
        <v>0</v>
      </c>
      <c r="W602" s="43">
        <v>-3.68</v>
      </c>
    </row>
    <row r="603" spans="1:23" s="42" customFormat="1" hidden="1" x14ac:dyDescent="0.25">
      <c r="A603" s="42" t="s">
        <v>4267</v>
      </c>
      <c r="B603" s="42">
        <v>12161017971</v>
      </c>
      <c r="C603" s="42" t="s">
        <v>2651</v>
      </c>
      <c r="D603" s="42" t="s">
        <v>4268</v>
      </c>
      <c r="F603" s="42" t="s">
        <v>76</v>
      </c>
      <c r="H603" s="42" t="s">
        <v>2633</v>
      </c>
      <c r="M603" s="42">
        <v>0</v>
      </c>
      <c r="N603" s="42">
        <v>0</v>
      </c>
      <c r="O603" s="42">
        <v>0</v>
      </c>
      <c r="P603" s="42">
        <v>0</v>
      </c>
      <c r="Q603" s="42">
        <v>0</v>
      </c>
      <c r="R603" s="42">
        <v>0</v>
      </c>
      <c r="S603" s="42">
        <v>0</v>
      </c>
      <c r="T603" s="42">
        <v>0</v>
      </c>
      <c r="U603" s="42">
        <v>0</v>
      </c>
      <c r="V603" s="42">
        <v>0</v>
      </c>
      <c r="W603" s="42">
        <v>0</v>
      </c>
    </row>
    <row r="604" spans="1:23" s="42" customFormat="1" hidden="1" x14ac:dyDescent="0.25">
      <c r="A604" s="42" t="s">
        <v>4269</v>
      </c>
      <c r="B604" s="42">
        <v>12161017971</v>
      </c>
      <c r="C604" s="42" t="s">
        <v>2651</v>
      </c>
      <c r="D604" s="42" t="s">
        <v>3957</v>
      </c>
      <c r="F604" s="42" t="s">
        <v>74</v>
      </c>
      <c r="H604" s="42" t="s">
        <v>2633</v>
      </c>
      <c r="M604" s="42">
        <v>0</v>
      </c>
      <c r="N604" s="42">
        <v>0</v>
      </c>
      <c r="O604" s="42">
        <v>0</v>
      </c>
      <c r="P604" s="42">
        <v>0</v>
      </c>
      <c r="Q604" s="42">
        <v>0</v>
      </c>
      <c r="R604" s="42">
        <v>0</v>
      </c>
      <c r="S604" s="42">
        <v>0</v>
      </c>
      <c r="T604" s="42">
        <v>0</v>
      </c>
      <c r="U604" s="42">
        <v>0</v>
      </c>
      <c r="V604" s="42">
        <v>0</v>
      </c>
      <c r="W604" s="42">
        <v>0</v>
      </c>
    </row>
    <row r="605" spans="1:23" s="43" customFormat="1" ht="14.4" hidden="1" x14ac:dyDescent="0.25">
      <c r="A605" s="43" t="s">
        <v>4269</v>
      </c>
      <c r="B605" s="43">
        <v>12161017971</v>
      </c>
      <c r="C605" s="43" t="s">
        <v>2651</v>
      </c>
      <c r="D605" s="43" t="s">
        <v>3957</v>
      </c>
      <c r="F605" s="43" t="s">
        <v>75</v>
      </c>
      <c r="H605" s="43" t="s">
        <v>2633</v>
      </c>
      <c r="M605" s="43">
        <v>0</v>
      </c>
      <c r="N605" s="43">
        <v>0</v>
      </c>
      <c r="O605" s="43">
        <v>0</v>
      </c>
      <c r="P605" s="43">
        <v>0</v>
      </c>
      <c r="Q605" s="43">
        <v>0</v>
      </c>
      <c r="R605" s="43">
        <v>0</v>
      </c>
      <c r="S605" s="43">
        <v>0</v>
      </c>
      <c r="T605" s="43">
        <v>-3.68</v>
      </c>
      <c r="U605" s="43">
        <v>0</v>
      </c>
      <c r="V605" s="43">
        <v>0</v>
      </c>
      <c r="W605" s="43">
        <v>-3.68</v>
      </c>
    </row>
    <row r="606" spans="1:23" s="42" customFormat="1" hidden="1" x14ac:dyDescent="0.25">
      <c r="A606" s="42" t="s">
        <v>4269</v>
      </c>
      <c r="B606" s="42">
        <v>12161017971</v>
      </c>
      <c r="C606" s="42" t="s">
        <v>2651</v>
      </c>
      <c r="D606" s="42" t="s">
        <v>3957</v>
      </c>
      <c r="F606" s="42" t="s">
        <v>76</v>
      </c>
      <c r="H606" s="42" t="s">
        <v>2633</v>
      </c>
      <c r="M606" s="42">
        <v>0</v>
      </c>
      <c r="N606" s="42">
        <v>0</v>
      </c>
      <c r="O606" s="42">
        <v>0</v>
      </c>
      <c r="P606" s="42">
        <v>0</v>
      </c>
      <c r="Q606" s="42">
        <v>0</v>
      </c>
      <c r="R606" s="42">
        <v>0</v>
      </c>
      <c r="S606" s="42">
        <v>0</v>
      </c>
      <c r="T606" s="42">
        <v>0</v>
      </c>
      <c r="U606" s="42">
        <v>0</v>
      </c>
      <c r="V606" s="42">
        <v>0</v>
      </c>
      <c r="W606" s="42">
        <v>0</v>
      </c>
    </row>
    <row r="607" spans="1:23" s="42" customFormat="1" hidden="1" x14ac:dyDescent="0.25">
      <c r="A607" s="42" t="s">
        <v>4270</v>
      </c>
      <c r="B607" s="42">
        <v>12161017971</v>
      </c>
      <c r="D607" s="42" t="s">
        <v>3144</v>
      </c>
      <c r="F607" s="42" t="s">
        <v>3145</v>
      </c>
      <c r="G607" s="42">
        <v>2</v>
      </c>
      <c r="H607" s="42" t="s">
        <v>2633</v>
      </c>
      <c r="M607" s="42">
        <v>0</v>
      </c>
      <c r="N607" s="42">
        <v>0</v>
      </c>
      <c r="O607" s="42">
        <v>0</v>
      </c>
      <c r="P607" s="42">
        <v>0</v>
      </c>
      <c r="Q607" s="42">
        <v>0</v>
      </c>
      <c r="R607" s="42">
        <v>0</v>
      </c>
      <c r="S607" s="42">
        <v>0</v>
      </c>
      <c r="T607" s="42">
        <v>0</v>
      </c>
      <c r="U607" s="42">
        <v>-1.2</v>
      </c>
      <c r="V607" s="42">
        <v>0</v>
      </c>
      <c r="W607" s="42">
        <v>-1.2</v>
      </c>
    </row>
    <row r="608" spans="1:23" s="42" customFormat="1" hidden="1" x14ac:dyDescent="0.25">
      <c r="A608" s="42" t="s">
        <v>4271</v>
      </c>
      <c r="B608" s="42">
        <v>12161017971</v>
      </c>
      <c r="D608" s="42" t="s">
        <v>2936</v>
      </c>
      <c r="F608" s="42" t="s">
        <v>2937</v>
      </c>
      <c r="G608" s="42">
        <v>1</v>
      </c>
      <c r="H608" s="42" t="s">
        <v>2633</v>
      </c>
      <c r="M608" s="42">
        <v>0</v>
      </c>
      <c r="N608" s="42">
        <v>0</v>
      </c>
      <c r="O608" s="42">
        <v>0</v>
      </c>
      <c r="P608" s="42">
        <v>0</v>
      </c>
      <c r="Q608" s="42">
        <v>0</v>
      </c>
      <c r="R608" s="42">
        <v>0</v>
      </c>
      <c r="S608" s="42">
        <v>0</v>
      </c>
      <c r="T608" s="42">
        <v>0</v>
      </c>
      <c r="U608" s="42">
        <v>-0.6</v>
      </c>
      <c r="V608" s="42">
        <v>0</v>
      </c>
      <c r="W608" s="42">
        <v>-0.6</v>
      </c>
    </row>
    <row r="609" spans="1:23" s="41" customFormat="1" hidden="1" x14ac:dyDescent="0.25">
      <c r="A609" s="41" t="s">
        <v>4272</v>
      </c>
      <c r="B609" s="41">
        <v>12161017971</v>
      </c>
      <c r="C609" s="41" t="s">
        <v>2617</v>
      </c>
      <c r="D609" s="41" t="s">
        <v>4273</v>
      </c>
      <c r="E609" s="41" t="s">
        <v>2176</v>
      </c>
      <c r="F609" s="41" t="s">
        <v>2660</v>
      </c>
      <c r="G609" s="41">
        <v>1</v>
      </c>
      <c r="H609" s="41" t="s">
        <v>2620</v>
      </c>
      <c r="I609" s="41" t="s">
        <v>2621</v>
      </c>
      <c r="J609" s="41" t="s">
        <v>2874</v>
      </c>
      <c r="K609" s="41" t="s">
        <v>2683</v>
      </c>
      <c r="L609" s="41" t="s">
        <v>4274</v>
      </c>
      <c r="M609" s="41">
        <v>22.99</v>
      </c>
      <c r="N609" s="41">
        <v>0</v>
      </c>
      <c r="O609" s="41">
        <v>0</v>
      </c>
      <c r="P609" s="41">
        <v>0</v>
      </c>
      <c r="Q609" s="41">
        <v>0</v>
      </c>
      <c r="R609" s="41">
        <v>0</v>
      </c>
      <c r="S609" s="41">
        <v>-3.91</v>
      </c>
      <c r="T609" s="41">
        <v>-3.68</v>
      </c>
      <c r="U609" s="41">
        <v>0</v>
      </c>
      <c r="V609" s="41">
        <v>0</v>
      </c>
      <c r="W609" s="41">
        <v>15.4</v>
      </c>
    </row>
    <row r="610" spans="1:23" s="41" customFormat="1" hidden="1" x14ac:dyDescent="0.25">
      <c r="A610" s="41" t="s">
        <v>4275</v>
      </c>
      <c r="B610" s="41">
        <v>12161017971</v>
      </c>
      <c r="C610" s="41" t="s">
        <v>2617</v>
      </c>
      <c r="D610" s="41" t="s">
        <v>4276</v>
      </c>
      <c r="E610" s="41" t="s">
        <v>1406</v>
      </c>
      <c r="F610" s="41" t="s">
        <v>2964</v>
      </c>
      <c r="G610" s="41">
        <v>1</v>
      </c>
      <c r="H610" s="41" t="s">
        <v>2620</v>
      </c>
      <c r="I610" s="41" t="s">
        <v>2621</v>
      </c>
      <c r="J610" s="41" t="s">
        <v>4277</v>
      </c>
      <c r="K610" s="41" t="s">
        <v>3287</v>
      </c>
      <c r="L610" s="41" t="s">
        <v>4278</v>
      </c>
      <c r="M610" s="41">
        <v>25.99</v>
      </c>
      <c r="N610" s="41">
        <v>0</v>
      </c>
      <c r="O610" s="41">
        <v>0</v>
      </c>
      <c r="P610" s="41">
        <v>0</v>
      </c>
      <c r="Q610" s="41">
        <v>2.14</v>
      </c>
      <c r="R610" s="41">
        <v>-2.14</v>
      </c>
      <c r="S610" s="41">
        <v>-4.42</v>
      </c>
      <c r="T610" s="41">
        <v>-5.16</v>
      </c>
      <c r="U610" s="41">
        <v>0</v>
      </c>
      <c r="V610" s="41">
        <v>0</v>
      </c>
      <c r="W610" s="41">
        <v>16.41</v>
      </c>
    </row>
    <row r="611" spans="1:23" s="41" customFormat="1" hidden="1" x14ac:dyDescent="0.25">
      <c r="A611" s="41" t="s">
        <v>4279</v>
      </c>
      <c r="B611" s="41">
        <v>12161017971</v>
      </c>
      <c r="C611" s="41" t="s">
        <v>2617</v>
      </c>
      <c r="D611" s="41" t="s">
        <v>4280</v>
      </c>
      <c r="E611" s="41" t="s">
        <v>896</v>
      </c>
      <c r="F611" s="41" t="s">
        <v>4281</v>
      </c>
      <c r="G611" s="41">
        <v>1</v>
      </c>
      <c r="H611" s="41" t="s">
        <v>2620</v>
      </c>
      <c r="I611" s="41" t="s">
        <v>2621</v>
      </c>
      <c r="J611" s="41" t="s">
        <v>2940</v>
      </c>
      <c r="K611" s="41" t="s">
        <v>2683</v>
      </c>
      <c r="L611" s="41" t="s">
        <v>4282</v>
      </c>
      <c r="M611" s="41">
        <v>10.99</v>
      </c>
      <c r="N611" s="41">
        <v>0</v>
      </c>
      <c r="O611" s="41">
        <v>0</v>
      </c>
      <c r="P611" s="41">
        <v>0</v>
      </c>
      <c r="Q611" s="41">
        <v>0</v>
      </c>
      <c r="R611" s="41">
        <v>0</v>
      </c>
      <c r="S611" s="41">
        <v>-1.87</v>
      </c>
      <c r="T611" s="41">
        <v>-3.68</v>
      </c>
      <c r="U611" s="41">
        <v>0</v>
      </c>
      <c r="V611" s="41">
        <v>0</v>
      </c>
      <c r="W611" s="41">
        <v>5.44</v>
      </c>
    </row>
    <row r="612" spans="1:23" s="42" customFormat="1" hidden="1" x14ac:dyDescent="0.25">
      <c r="A612" s="42" t="s">
        <v>4283</v>
      </c>
      <c r="B612" s="42">
        <v>12161017971</v>
      </c>
      <c r="C612" s="42" t="s">
        <v>2651</v>
      </c>
      <c r="D612" s="42" t="s">
        <v>4284</v>
      </c>
      <c r="F612" s="42" t="s">
        <v>74</v>
      </c>
      <c r="H612" s="42" t="s">
        <v>2633</v>
      </c>
      <c r="M612" s="42">
        <v>0</v>
      </c>
      <c r="N612" s="42">
        <v>0</v>
      </c>
      <c r="O612" s="42">
        <v>0</v>
      </c>
      <c r="P612" s="42">
        <v>0</v>
      </c>
      <c r="Q612" s="42">
        <v>0</v>
      </c>
      <c r="R612" s="42">
        <v>0</v>
      </c>
      <c r="S612" s="42">
        <v>0</v>
      </c>
      <c r="T612" s="42">
        <v>0</v>
      </c>
      <c r="U612" s="42">
        <v>0</v>
      </c>
      <c r="V612" s="42">
        <v>0</v>
      </c>
      <c r="W612" s="42">
        <v>0</v>
      </c>
    </row>
    <row r="613" spans="1:23" s="43" customFormat="1" ht="14.4" hidden="1" x14ac:dyDescent="0.25">
      <c r="A613" s="43" t="s">
        <v>4283</v>
      </c>
      <c r="B613" s="43">
        <v>12161017971</v>
      </c>
      <c r="C613" s="43" t="s">
        <v>2651</v>
      </c>
      <c r="D613" s="43" t="s">
        <v>4284</v>
      </c>
      <c r="F613" s="43" t="s">
        <v>75</v>
      </c>
      <c r="H613" s="43" t="s">
        <v>2633</v>
      </c>
      <c r="M613" s="43">
        <v>0</v>
      </c>
      <c r="N613" s="43">
        <v>0</v>
      </c>
      <c r="O613" s="43">
        <v>0</v>
      </c>
      <c r="P613" s="43">
        <v>0</v>
      </c>
      <c r="Q613" s="43">
        <v>0</v>
      </c>
      <c r="R613" s="43">
        <v>0</v>
      </c>
      <c r="S613" s="43">
        <v>0</v>
      </c>
      <c r="T613" s="43">
        <v>-5.16</v>
      </c>
      <c r="U613" s="43">
        <v>0</v>
      </c>
      <c r="V613" s="43">
        <v>0</v>
      </c>
      <c r="W613" s="43">
        <v>-5.16</v>
      </c>
    </row>
    <row r="614" spans="1:23" s="42" customFormat="1" hidden="1" x14ac:dyDescent="0.25">
      <c r="A614" s="42" t="s">
        <v>4283</v>
      </c>
      <c r="B614" s="42">
        <v>12161017971</v>
      </c>
      <c r="C614" s="42" t="s">
        <v>2651</v>
      </c>
      <c r="D614" s="42" t="s">
        <v>4284</v>
      </c>
      <c r="F614" s="42" t="s">
        <v>76</v>
      </c>
      <c r="H614" s="42" t="s">
        <v>2633</v>
      </c>
      <c r="M614" s="42">
        <v>0</v>
      </c>
      <c r="N614" s="42">
        <v>0</v>
      </c>
      <c r="O614" s="42">
        <v>0</v>
      </c>
      <c r="P614" s="42">
        <v>0</v>
      </c>
      <c r="Q614" s="42">
        <v>0</v>
      </c>
      <c r="R614" s="42">
        <v>0</v>
      </c>
      <c r="S614" s="42">
        <v>0</v>
      </c>
      <c r="T614" s="42">
        <v>0</v>
      </c>
      <c r="U614" s="42">
        <v>0</v>
      </c>
      <c r="V614" s="42">
        <v>0</v>
      </c>
      <c r="W614" s="42">
        <v>0</v>
      </c>
    </row>
    <row r="615" spans="1:23" s="41" customFormat="1" hidden="1" x14ac:dyDescent="0.25">
      <c r="A615" s="41" t="s">
        <v>4285</v>
      </c>
      <c r="B615" s="41">
        <v>12161017971</v>
      </c>
      <c r="C615" s="41" t="s">
        <v>2617</v>
      </c>
      <c r="D615" s="41" t="s">
        <v>4286</v>
      </c>
      <c r="E615" s="41" t="s">
        <v>2450</v>
      </c>
      <c r="F615" s="41" t="s">
        <v>3698</v>
      </c>
      <c r="G615" s="41">
        <v>1</v>
      </c>
      <c r="H615" s="41" t="s">
        <v>2620</v>
      </c>
      <c r="I615" s="41" t="s">
        <v>2621</v>
      </c>
      <c r="J615" s="41" t="s">
        <v>2701</v>
      </c>
      <c r="K615" s="41" t="s">
        <v>2702</v>
      </c>
      <c r="L615" s="41" t="s">
        <v>4287</v>
      </c>
      <c r="M615" s="41">
        <v>9.99</v>
      </c>
      <c r="N615" s="41">
        <v>5.99</v>
      </c>
      <c r="O615" s="41">
        <v>0</v>
      </c>
      <c r="P615" s="41">
        <v>0</v>
      </c>
      <c r="Q615" s="41">
        <v>0</v>
      </c>
      <c r="R615" s="41">
        <v>0</v>
      </c>
      <c r="S615" s="41">
        <v>-1.7</v>
      </c>
      <c r="T615" s="41">
        <v>-9.58</v>
      </c>
      <c r="U615" s="41">
        <v>0</v>
      </c>
      <c r="V615" s="41">
        <v>0</v>
      </c>
      <c r="W615" s="41">
        <v>4.7</v>
      </c>
    </row>
    <row r="616" spans="1:23" s="41" customFormat="1" hidden="1" x14ac:dyDescent="0.25">
      <c r="A616" s="41" t="s">
        <v>4288</v>
      </c>
      <c r="B616" s="41">
        <v>12161017971</v>
      </c>
      <c r="C616" s="41" t="s">
        <v>2617</v>
      </c>
      <c r="D616" s="41" t="s">
        <v>4289</v>
      </c>
      <c r="E616" s="41" t="s">
        <v>800</v>
      </c>
      <c r="F616" s="41" t="s">
        <v>4164</v>
      </c>
      <c r="G616" s="41">
        <v>1</v>
      </c>
      <c r="H616" s="41" t="s">
        <v>2620</v>
      </c>
      <c r="I616" s="41" t="s">
        <v>2621</v>
      </c>
      <c r="J616" s="41" t="s">
        <v>4150</v>
      </c>
      <c r="K616" s="41" t="s">
        <v>2629</v>
      </c>
      <c r="L616" s="41" t="s">
        <v>4290</v>
      </c>
      <c r="M616" s="41">
        <v>9.99</v>
      </c>
      <c r="N616" s="41">
        <v>0</v>
      </c>
      <c r="O616" s="41">
        <v>0</v>
      </c>
      <c r="P616" s="41">
        <v>0</v>
      </c>
      <c r="Q616" s="41">
        <v>0</v>
      </c>
      <c r="R616" s="41">
        <v>0</v>
      </c>
      <c r="S616" s="41">
        <v>-1.7</v>
      </c>
      <c r="T616" s="41">
        <v>-3.59</v>
      </c>
      <c r="U616" s="41">
        <v>0</v>
      </c>
      <c r="V616" s="41">
        <v>0</v>
      </c>
      <c r="W616" s="41">
        <v>4.7</v>
      </c>
    </row>
    <row r="617" spans="1:23" s="41" customFormat="1" hidden="1" x14ac:dyDescent="0.25">
      <c r="A617" s="41" t="s">
        <v>4291</v>
      </c>
      <c r="B617" s="41">
        <v>12161017971</v>
      </c>
      <c r="C617" s="41" t="s">
        <v>2617</v>
      </c>
      <c r="D617" s="41" t="s">
        <v>4292</v>
      </c>
      <c r="E617" s="41" t="s">
        <v>2452</v>
      </c>
      <c r="F617" s="41" t="s">
        <v>3119</v>
      </c>
      <c r="G617" s="41">
        <v>1</v>
      </c>
      <c r="H617" s="41" t="s">
        <v>2620</v>
      </c>
      <c r="I617" s="41" t="s">
        <v>2621</v>
      </c>
      <c r="J617" s="41" t="s">
        <v>3203</v>
      </c>
      <c r="K617" s="41" t="s">
        <v>2836</v>
      </c>
      <c r="L617" s="41" t="s">
        <v>4293</v>
      </c>
      <c r="M617" s="41">
        <v>9.99</v>
      </c>
      <c r="N617" s="41">
        <v>0</v>
      </c>
      <c r="O617" s="41">
        <v>0</v>
      </c>
      <c r="P617" s="41">
        <v>0</v>
      </c>
      <c r="Q617" s="41">
        <v>0</v>
      </c>
      <c r="R617" s="41">
        <v>0</v>
      </c>
      <c r="S617" s="41">
        <v>-1.7</v>
      </c>
      <c r="T617" s="41">
        <v>-3.59</v>
      </c>
      <c r="U617" s="41">
        <v>0</v>
      </c>
      <c r="V617" s="41">
        <v>0</v>
      </c>
      <c r="W617" s="41">
        <v>4.7</v>
      </c>
    </row>
    <row r="618" spans="1:23" s="41" customFormat="1" hidden="1" x14ac:dyDescent="0.25">
      <c r="A618" s="41" t="s">
        <v>4294</v>
      </c>
      <c r="B618" s="41">
        <v>12161017971</v>
      </c>
      <c r="C618" s="41" t="s">
        <v>2617</v>
      </c>
      <c r="D618" s="41" t="s">
        <v>4295</v>
      </c>
      <c r="E618" s="41" t="s">
        <v>2452</v>
      </c>
      <c r="F618" s="41" t="s">
        <v>3119</v>
      </c>
      <c r="G618" s="41">
        <v>1</v>
      </c>
      <c r="H618" s="41" t="s">
        <v>2620</v>
      </c>
      <c r="I618" s="41" t="s">
        <v>2621</v>
      </c>
      <c r="J618" s="41" t="s">
        <v>4296</v>
      </c>
      <c r="K618" s="41" t="s">
        <v>2893</v>
      </c>
      <c r="L618" s="41" t="s">
        <v>4297</v>
      </c>
      <c r="M618" s="41">
        <v>9.99</v>
      </c>
      <c r="N618" s="41">
        <v>0</v>
      </c>
      <c r="O618" s="41">
        <v>0</v>
      </c>
      <c r="P618" s="41">
        <v>0</v>
      </c>
      <c r="Q618" s="41">
        <v>0.7</v>
      </c>
      <c r="R618" s="41">
        <v>-0.7</v>
      </c>
      <c r="S618" s="41">
        <v>-1.7</v>
      </c>
      <c r="T618" s="41">
        <v>-3.59</v>
      </c>
      <c r="U618" s="41">
        <v>0</v>
      </c>
      <c r="V618" s="41">
        <v>0</v>
      </c>
      <c r="W618" s="41">
        <v>4.7</v>
      </c>
    </row>
    <row r="619" spans="1:23" s="41" customFormat="1" hidden="1" x14ac:dyDescent="0.25">
      <c r="A619" s="41" t="s">
        <v>4298</v>
      </c>
      <c r="B619" s="41">
        <v>12161017971</v>
      </c>
      <c r="C619" s="41" t="s">
        <v>2617</v>
      </c>
      <c r="D619" s="41" t="s">
        <v>4299</v>
      </c>
      <c r="E619" s="41" t="s">
        <v>1392</v>
      </c>
      <c r="F619" s="41" t="s">
        <v>3004</v>
      </c>
      <c r="G619" s="41">
        <v>1</v>
      </c>
      <c r="H619" s="41" t="s">
        <v>2620</v>
      </c>
      <c r="I619" s="41" t="s">
        <v>2621</v>
      </c>
      <c r="J619" s="41" t="s">
        <v>4300</v>
      </c>
      <c r="K619" s="41" t="s">
        <v>3244</v>
      </c>
      <c r="L619" s="41" t="s">
        <v>4301</v>
      </c>
      <c r="M619" s="41">
        <v>22.99</v>
      </c>
      <c r="N619" s="41">
        <v>0</v>
      </c>
      <c r="O619" s="41">
        <v>0</v>
      </c>
      <c r="P619" s="41">
        <v>0</v>
      </c>
      <c r="Q619" s="41">
        <v>0</v>
      </c>
      <c r="R619" s="41">
        <v>0</v>
      </c>
      <c r="S619" s="41">
        <v>-3.91</v>
      </c>
      <c r="T619" s="41">
        <v>-5.16</v>
      </c>
      <c r="U619" s="41">
        <v>0</v>
      </c>
      <c r="V619" s="41">
        <v>0</v>
      </c>
      <c r="W619" s="41">
        <v>13.92</v>
      </c>
    </row>
    <row r="620" spans="1:23" s="41" customFormat="1" hidden="1" x14ac:dyDescent="0.25">
      <c r="A620" s="41" t="s">
        <v>4302</v>
      </c>
      <c r="B620" s="41">
        <v>12161017971</v>
      </c>
      <c r="C620" s="41" t="s">
        <v>2727</v>
      </c>
      <c r="D620" s="41" t="s">
        <v>4284</v>
      </c>
      <c r="E620" s="41" t="s">
        <v>1364</v>
      </c>
      <c r="F620" s="41" t="s">
        <v>2931</v>
      </c>
      <c r="G620" s="41">
        <v>1</v>
      </c>
      <c r="H620" s="41" t="s">
        <v>2620</v>
      </c>
      <c r="I620" s="41" t="s">
        <v>2621</v>
      </c>
      <c r="J620" s="41" t="s">
        <v>3384</v>
      </c>
      <c r="K620" s="41" t="s">
        <v>2770</v>
      </c>
      <c r="L620" s="41" t="s">
        <v>3385</v>
      </c>
      <c r="M620" s="41">
        <v>-22.99</v>
      </c>
      <c r="N620" s="41">
        <v>0</v>
      </c>
      <c r="O620" s="41">
        <v>0</v>
      </c>
      <c r="P620" s="41">
        <v>0</v>
      </c>
      <c r="Q620" s="41">
        <v>-2.06</v>
      </c>
      <c r="R620" s="41">
        <v>2.06</v>
      </c>
      <c r="S620" s="41">
        <v>3.13</v>
      </c>
      <c r="T620" s="41">
        <v>0</v>
      </c>
      <c r="U620" s="41">
        <v>0</v>
      </c>
      <c r="V620" s="41">
        <v>0</v>
      </c>
      <c r="W620" s="41">
        <v>-19.86</v>
      </c>
    </row>
    <row r="621" spans="1:23" s="41" customFormat="1" hidden="1" x14ac:dyDescent="0.25">
      <c r="A621" s="41" t="s">
        <v>4303</v>
      </c>
      <c r="B621" s="41">
        <v>12161017971</v>
      </c>
      <c r="C621" s="41" t="s">
        <v>2727</v>
      </c>
      <c r="D621" s="41" t="s">
        <v>4304</v>
      </c>
      <c r="E621" s="41" t="s">
        <v>1368</v>
      </c>
      <c r="F621" s="41" t="s">
        <v>2641</v>
      </c>
      <c r="G621" s="41">
        <v>1</v>
      </c>
      <c r="H621" s="41" t="s">
        <v>2620</v>
      </c>
      <c r="I621" s="41" t="s">
        <v>2621</v>
      </c>
      <c r="J621" s="41" t="s">
        <v>4305</v>
      </c>
      <c r="K621" s="41" t="s">
        <v>4250</v>
      </c>
      <c r="L621" s="41" t="s">
        <v>4306</v>
      </c>
      <c r="M621" s="41">
        <v>-22.99</v>
      </c>
      <c r="N621" s="41">
        <v>0</v>
      </c>
      <c r="O621" s="41">
        <v>0</v>
      </c>
      <c r="P621" s="41">
        <v>0</v>
      </c>
      <c r="Q621" s="41">
        <v>-1.98</v>
      </c>
      <c r="R621" s="41">
        <v>1.98</v>
      </c>
      <c r="S621" s="41">
        <v>3.13</v>
      </c>
      <c r="T621" s="41">
        <v>0</v>
      </c>
      <c r="U621" s="41">
        <v>0</v>
      </c>
      <c r="V621" s="41">
        <v>0</v>
      </c>
      <c r="W621" s="41">
        <v>-19.86</v>
      </c>
    </row>
    <row r="622" spans="1:23" s="41" customFormat="1" hidden="1" x14ac:dyDescent="0.25">
      <c r="A622" s="41" t="s">
        <v>4307</v>
      </c>
      <c r="B622" s="41">
        <v>12161017971</v>
      </c>
      <c r="C622" s="41" t="s">
        <v>2617</v>
      </c>
      <c r="D622" s="41" t="s">
        <v>4308</v>
      </c>
      <c r="E622" s="41" t="s">
        <v>1350</v>
      </c>
      <c r="F622" s="41" t="s">
        <v>2646</v>
      </c>
      <c r="G622" s="41">
        <v>1</v>
      </c>
      <c r="H622" s="41" t="s">
        <v>2620</v>
      </c>
      <c r="I622" s="41" t="s">
        <v>2621</v>
      </c>
      <c r="J622" s="41" t="s">
        <v>4309</v>
      </c>
      <c r="K622" s="41" t="s">
        <v>2683</v>
      </c>
      <c r="L622" s="41" t="s">
        <v>4310</v>
      </c>
      <c r="M622" s="41">
        <v>22.99</v>
      </c>
      <c r="N622" s="41">
        <v>0</v>
      </c>
      <c r="O622" s="41">
        <v>0</v>
      </c>
      <c r="P622" s="41">
        <v>0</v>
      </c>
      <c r="Q622" s="41">
        <v>0</v>
      </c>
      <c r="R622" s="41">
        <v>0</v>
      </c>
      <c r="S622" s="41">
        <v>-3.91</v>
      </c>
      <c r="T622" s="41">
        <v>-5.16</v>
      </c>
      <c r="U622" s="41">
        <v>0</v>
      </c>
      <c r="V622" s="41">
        <v>0</v>
      </c>
      <c r="W622" s="41">
        <v>13.92</v>
      </c>
    </row>
    <row r="623" spans="1:23" s="41" customFormat="1" hidden="1" x14ac:dyDescent="0.25">
      <c r="A623" s="41" t="s">
        <v>4311</v>
      </c>
      <c r="B623" s="41">
        <v>12161017971</v>
      </c>
      <c r="C623" s="41" t="s">
        <v>2727</v>
      </c>
      <c r="D623" s="41" t="s">
        <v>3168</v>
      </c>
      <c r="E623" s="41" t="s">
        <v>1370</v>
      </c>
      <c r="F623" s="41" t="s">
        <v>2828</v>
      </c>
      <c r="G623" s="41">
        <v>1</v>
      </c>
      <c r="H623" s="41" t="s">
        <v>2620</v>
      </c>
      <c r="I623" s="41" t="s">
        <v>2621</v>
      </c>
      <c r="J623" s="41" t="s">
        <v>3169</v>
      </c>
      <c r="K623" s="41" t="s">
        <v>2702</v>
      </c>
      <c r="L623" s="41" t="s">
        <v>3170</v>
      </c>
      <c r="M623" s="41">
        <v>-22.99</v>
      </c>
      <c r="N623" s="41">
        <v>0</v>
      </c>
      <c r="O623" s="41">
        <v>0</v>
      </c>
      <c r="P623" s="41">
        <v>0</v>
      </c>
      <c r="Q623" s="41">
        <v>0</v>
      </c>
      <c r="R623" s="41">
        <v>0</v>
      </c>
      <c r="S623" s="41">
        <v>3.13</v>
      </c>
      <c r="T623" s="41">
        <v>0</v>
      </c>
      <c r="U623" s="41">
        <v>0</v>
      </c>
      <c r="V623" s="41">
        <v>0</v>
      </c>
      <c r="W623" s="41">
        <v>-19.86</v>
      </c>
    </row>
    <row r="624" spans="1:23" s="41" customFormat="1" hidden="1" x14ac:dyDescent="0.25">
      <c r="A624" s="41" t="s">
        <v>4312</v>
      </c>
      <c r="B624" s="41">
        <v>12161017971</v>
      </c>
      <c r="C624" s="41" t="s">
        <v>2617</v>
      </c>
      <c r="D624" s="41" t="s">
        <v>4313</v>
      </c>
      <c r="E624" s="41" t="s">
        <v>482</v>
      </c>
      <c r="F624" s="41" t="s">
        <v>3097</v>
      </c>
      <c r="G624" s="41">
        <v>1</v>
      </c>
      <c r="H624" s="41" t="s">
        <v>2620</v>
      </c>
      <c r="I624" s="41" t="s">
        <v>2621</v>
      </c>
      <c r="J624" s="41" t="s">
        <v>4314</v>
      </c>
      <c r="K624" s="41" t="s">
        <v>4315</v>
      </c>
      <c r="L624" s="41">
        <v>41030</v>
      </c>
      <c r="M624" s="41">
        <v>19.989999999999998</v>
      </c>
      <c r="N624" s="41">
        <v>0</v>
      </c>
      <c r="O624" s="41">
        <v>0</v>
      </c>
      <c r="P624" s="41">
        <v>0</v>
      </c>
      <c r="Q624" s="41">
        <v>1.2</v>
      </c>
      <c r="R624" s="41">
        <v>-1.2</v>
      </c>
      <c r="S624" s="41">
        <v>-3.4</v>
      </c>
      <c r="T624" s="41">
        <v>-2.81</v>
      </c>
      <c r="U624" s="41">
        <v>0</v>
      </c>
      <c r="V624" s="41">
        <v>0</v>
      </c>
      <c r="W624" s="41">
        <v>13.78</v>
      </c>
    </row>
    <row r="625" spans="1:23" s="41" customFormat="1" hidden="1" x14ac:dyDescent="0.25">
      <c r="A625" s="41" t="s">
        <v>4316</v>
      </c>
      <c r="B625" s="41">
        <v>12161017971</v>
      </c>
      <c r="C625" s="41" t="s">
        <v>2727</v>
      </c>
      <c r="D625" s="41" t="s">
        <v>3828</v>
      </c>
      <c r="E625" s="41" t="s">
        <v>332</v>
      </c>
      <c r="F625" s="41" t="s">
        <v>3791</v>
      </c>
      <c r="G625" s="41">
        <v>1</v>
      </c>
      <c r="H625" s="41" t="s">
        <v>2620</v>
      </c>
      <c r="I625" s="41" t="s">
        <v>2621</v>
      </c>
      <c r="J625" s="41" t="s">
        <v>3829</v>
      </c>
      <c r="K625" s="41" t="s">
        <v>2713</v>
      </c>
      <c r="L625" s="41" t="s">
        <v>3830</v>
      </c>
      <c r="M625" s="41">
        <v>-9.99</v>
      </c>
      <c r="N625" s="41">
        <v>0</v>
      </c>
      <c r="O625" s="41">
        <v>0</v>
      </c>
      <c r="P625" s="41">
        <v>0.2</v>
      </c>
      <c r="Q625" s="41">
        <v>0</v>
      </c>
      <c r="R625" s="41">
        <v>0</v>
      </c>
      <c r="S625" s="41">
        <v>1.33</v>
      </c>
      <c r="T625" s="41">
        <v>0</v>
      </c>
      <c r="U625" s="41">
        <v>0</v>
      </c>
      <c r="V625" s="41">
        <v>0</v>
      </c>
      <c r="W625" s="41">
        <v>-8.4600000000000009</v>
      </c>
    </row>
    <row r="626" spans="1:23" s="41" customFormat="1" hidden="1" x14ac:dyDescent="0.25">
      <c r="A626" s="41" t="s">
        <v>4317</v>
      </c>
      <c r="B626" s="41">
        <v>12161017971</v>
      </c>
      <c r="C626" s="41" t="s">
        <v>2617</v>
      </c>
      <c r="D626" s="41" t="s">
        <v>4318</v>
      </c>
      <c r="E626" s="41" t="s">
        <v>394</v>
      </c>
      <c r="F626" s="41" t="s">
        <v>4051</v>
      </c>
      <c r="G626" s="41">
        <v>1</v>
      </c>
      <c r="H626" s="41" t="s">
        <v>2620</v>
      </c>
      <c r="I626" s="41" t="s">
        <v>2621</v>
      </c>
      <c r="J626" s="41" t="s">
        <v>2647</v>
      </c>
      <c r="K626" s="41" t="s">
        <v>2648</v>
      </c>
      <c r="L626" s="41" t="s">
        <v>4319</v>
      </c>
      <c r="M626" s="41">
        <v>20.99</v>
      </c>
      <c r="N626" s="41">
        <v>0</v>
      </c>
      <c r="O626" s="41">
        <v>0</v>
      </c>
      <c r="P626" s="41">
        <v>-1.05</v>
      </c>
      <c r="Q626" s="41">
        <v>0</v>
      </c>
      <c r="R626" s="41">
        <v>0</v>
      </c>
      <c r="S626" s="41">
        <v>-3.39</v>
      </c>
      <c r="T626" s="41">
        <v>-3.68</v>
      </c>
      <c r="U626" s="41">
        <v>0</v>
      </c>
      <c r="V626" s="41">
        <v>0</v>
      </c>
      <c r="W626" s="41">
        <v>12.87</v>
      </c>
    </row>
    <row r="627" spans="1:23" s="41" customFormat="1" hidden="1" x14ac:dyDescent="0.25">
      <c r="A627" s="41" t="s">
        <v>4320</v>
      </c>
      <c r="B627" s="41">
        <v>12161017971</v>
      </c>
      <c r="C627" s="41" t="s">
        <v>2617</v>
      </c>
      <c r="D627" s="41" t="s">
        <v>4321</v>
      </c>
      <c r="E627" s="41" t="s">
        <v>776</v>
      </c>
      <c r="F627" s="41" t="s">
        <v>4322</v>
      </c>
      <c r="G627" s="41">
        <v>1</v>
      </c>
      <c r="H627" s="41" t="s">
        <v>2620</v>
      </c>
      <c r="I627" s="41" t="s">
        <v>2621</v>
      </c>
      <c r="J627" s="41" t="s">
        <v>4323</v>
      </c>
      <c r="K627" s="41" t="s">
        <v>2683</v>
      </c>
      <c r="L627" s="41" t="s">
        <v>4324</v>
      </c>
      <c r="M627" s="41">
        <v>9.99</v>
      </c>
      <c r="N627" s="41">
        <v>0</v>
      </c>
      <c r="O627" s="41">
        <v>0</v>
      </c>
      <c r="P627" s="41">
        <v>0</v>
      </c>
      <c r="Q627" s="41">
        <v>0</v>
      </c>
      <c r="R627" s="41">
        <v>0</v>
      </c>
      <c r="S627" s="41">
        <v>-1.7</v>
      </c>
      <c r="T627" s="41">
        <v>-3.59</v>
      </c>
      <c r="U627" s="41">
        <v>0</v>
      </c>
      <c r="V627" s="41">
        <v>0</v>
      </c>
      <c r="W627" s="41">
        <v>4.7</v>
      </c>
    </row>
    <row r="628" spans="1:23" s="42" customFormat="1" hidden="1" x14ac:dyDescent="0.25">
      <c r="A628" s="42" t="s">
        <v>4325</v>
      </c>
      <c r="B628" s="42">
        <v>12161017971</v>
      </c>
      <c r="C628" s="42" t="s">
        <v>2651</v>
      </c>
      <c r="D628" s="42" t="s">
        <v>4326</v>
      </c>
      <c r="F628" s="42" t="s">
        <v>74</v>
      </c>
      <c r="H628" s="42" t="s">
        <v>2633</v>
      </c>
      <c r="M628" s="42">
        <v>0</v>
      </c>
      <c r="N628" s="42">
        <v>0</v>
      </c>
      <c r="O628" s="42">
        <v>0</v>
      </c>
      <c r="P628" s="42">
        <v>0</v>
      </c>
      <c r="Q628" s="42">
        <v>0</v>
      </c>
      <c r="R628" s="42">
        <v>0</v>
      </c>
      <c r="S628" s="42">
        <v>0</v>
      </c>
      <c r="T628" s="42">
        <v>0</v>
      </c>
      <c r="U628" s="42">
        <v>0</v>
      </c>
      <c r="V628" s="42">
        <v>0</v>
      </c>
      <c r="W628" s="42">
        <v>0</v>
      </c>
    </row>
    <row r="629" spans="1:23" s="43" customFormat="1" ht="14.4" hidden="1" x14ac:dyDescent="0.25">
      <c r="A629" s="43" t="s">
        <v>4325</v>
      </c>
      <c r="B629" s="43">
        <v>12161017971</v>
      </c>
      <c r="C629" s="43" t="s">
        <v>2651</v>
      </c>
      <c r="D629" s="43" t="s">
        <v>4326</v>
      </c>
      <c r="F629" s="43" t="s">
        <v>75</v>
      </c>
      <c r="H629" s="43" t="s">
        <v>2633</v>
      </c>
      <c r="M629" s="43">
        <v>0</v>
      </c>
      <c r="N629" s="43">
        <v>0</v>
      </c>
      <c r="O629" s="43">
        <v>0</v>
      </c>
      <c r="P629" s="43">
        <v>0</v>
      </c>
      <c r="Q629" s="43">
        <v>0</v>
      </c>
      <c r="R629" s="43">
        <v>0</v>
      </c>
      <c r="S629" s="43">
        <v>0</v>
      </c>
      <c r="T629" s="43">
        <v>-5.16</v>
      </c>
      <c r="U629" s="43">
        <v>0</v>
      </c>
      <c r="V629" s="43">
        <v>0</v>
      </c>
      <c r="W629" s="43">
        <v>-5.16</v>
      </c>
    </row>
    <row r="630" spans="1:23" s="42" customFormat="1" hidden="1" x14ac:dyDescent="0.25">
      <c r="A630" s="42" t="s">
        <v>4325</v>
      </c>
      <c r="B630" s="42">
        <v>12161017971</v>
      </c>
      <c r="C630" s="42" t="s">
        <v>2651</v>
      </c>
      <c r="D630" s="42" t="s">
        <v>4326</v>
      </c>
      <c r="F630" s="42" t="s">
        <v>76</v>
      </c>
      <c r="H630" s="42" t="s">
        <v>2633</v>
      </c>
      <c r="M630" s="42">
        <v>0</v>
      </c>
      <c r="N630" s="42">
        <v>0</v>
      </c>
      <c r="O630" s="42">
        <v>0</v>
      </c>
      <c r="P630" s="42">
        <v>0</v>
      </c>
      <c r="Q630" s="42">
        <v>0</v>
      </c>
      <c r="R630" s="42">
        <v>0</v>
      </c>
      <c r="S630" s="42">
        <v>0</v>
      </c>
      <c r="T630" s="42">
        <v>0</v>
      </c>
      <c r="U630" s="42">
        <v>0</v>
      </c>
      <c r="V630" s="42">
        <v>0</v>
      </c>
      <c r="W630" s="42">
        <v>0</v>
      </c>
    </row>
    <row r="631" spans="1:23" s="42" customFormat="1" hidden="1" x14ac:dyDescent="0.25">
      <c r="A631" s="42" t="s">
        <v>4327</v>
      </c>
      <c r="B631" s="42">
        <v>12161017971</v>
      </c>
      <c r="C631" s="42" t="s">
        <v>2651</v>
      </c>
      <c r="D631" s="42" t="s">
        <v>3148</v>
      </c>
      <c r="F631" s="42" t="s">
        <v>74</v>
      </c>
      <c r="H631" s="42" t="s">
        <v>2633</v>
      </c>
      <c r="M631" s="42">
        <v>0</v>
      </c>
      <c r="N631" s="42">
        <v>0</v>
      </c>
      <c r="O631" s="42">
        <v>0</v>
      </c>
      <c r="P631" s="42">
        <v>0</v>
      </c>
      <c r="Q631" s="42">
        <v>0</v>
      </c>
      <c r="R631" s="42">
        <v>0</v>
      </c>
      <c r="S631" s="42">
        <v>0</v>
      </c>
      <c r="T631" s="42">
        <v>0</v>
      </c>
      <c r="U631" s="42">
        <v>0</v>
      </c>
      <c r="V631" s="42">
        <v>0</v>
      </c>
      <c r="W631" s="42">
        <v>0</v>
      </c>
    </row>
    <row r="632" spans="1:23" s="43" customFormat="1" ht="14.4" hidden="1" x14ac:dyDescent="0.25">
      <c r="A632" s="43" t="s">
        <v>4327</v>
      </c>
      <c r="B632" s="43">
        <v>12161017971</v>
      </c>
      <c r="C632" s="43" t="s">
        <v>2651</v>
      </c>
      <c r="D632" s="43" t="s">
        <v>3148</v>
      </c>
      <c r="F632" s="43" t="s">
        <v>75</v>
      </c>
      <c r="H632" s="43" t="s">
        <v>2633</v>
      </c>
      <c r="M632" s="43">
        <v>0</v>
      </c>
      <c r="N632" s="43">
        <v>0</v>
      </c>
      <c r="O632" s="43">
        <v>0</v>
      </c>
      <c r="P632" s="43">
        <v>0</v>
      </c>
      <c r="Q632" s="43">
        <v>0</v>
      </c>
      <c r="R632" s="43">
        <v>0</v>
      </c>
      <c r="S632" s="43">
        <v>0</v>
      </c>
      <c r="T632" s="43">
        <v>-3.68</v>
      </c>
      <c r="U632" s="43">
        <v>0</v>
      </c>
      <c r="V632" s="43">
        <v>0</v>
      </c>
      <c r="W632" s="43">
        <v>-3.68</v>
      </c>
    </row>
    <row r="633" spans="1:23" s="42" customFormat="1" hidden="1" x14ac:dyDescent="0.25">
      <c r="A633" s="42" t="s">
        <v>4327</v>
      </c>
      <c r="B633" s="42">
        <v>12161017971</v>
      </c>
      <c r="C633" s="42" t="s">
        <v>2651</v>
      </c>
      <c r="D633" s="42" t="s">
        <v>3148</v>
      </c>
      <c r="F633" s="42" t="s">
        <v>76</v>
      </c>
      <c r="H633" s="42" t="s">
        <v>2633</v>
      </c>
      <c r="M633" s="42">
        <v>0</v>
      </c>
      <c r="N633" s="42">
        <v>0</v>
      </c>
      <c r="O633" s="42">
        <v>0</v>
      </c>
      <c r="P633" s="42">
        <v>0</v>
      </c>
      <c r="Q633" s="42">
        <v>0</v>
      </c>
      <c r="R633" s="42">
        <v>0</v>
      </c>
      <c r="S633" s="42">
        <v>0</v>
      </c>
      <c r="T633" s="42">
        <v>0</v>
      </c>
      <c r="U633" s="42">
        <v>0</v>
      </c>
      <c r="V633" s="42">
        <v>0</v>
      </c>
      <c r="W633" s="42">
        <v>0</v>
      </c>
    </row>
    <row r="634" spans="1:23" s="41" customFormat="1" hidden="1" x14ac:dyDescent="0.25">
      <c r="A634" s="41" t="s">
        <v>4328</v>
      </c>
      <c r="B634" s="41">
        <v>12161017971</v>
      </c>
      <c r="C634" s="41" t="s">
        <v>2617</v>
      </c>
      <c r="D634" s="41" t="s">
        <v>4329</v>
      </c>
      <c r="E634" s="41" t="s">
        <v>1376</v>
      </c>
      <c r="F634" s="41" t="s">
        <v>3065</v>
      </c>
      <c r="G634" s="41">
        <v>1</v>
      </c>
      <c r="H634" s="41" t="s">
        <v>2620</v>
      </c>
      <c r="I634" s="41" t="s">
        <v>2621</v>
      </c>
      <c r="J634" s="41" t="s">
        <v>4330</v>
      </c>
      <c r="K634" s="41" t="s">
        <v>2889</v>
      </c>
      <c r="L634" s="41">
        <v>56377</v>
      </c>
      <c r="M634" s="41">
        <v>22.99</v>
      </c>
      <c r="N634" s="41">
        <v>0</v>
      </c>
      <c r="O634" s="41">
        <v>0</v>
      </c>
      <c r="P634" s="41">
        <v>0</v>
      </c>
      <c r="Q634" s="41">
        <v>0</v>
      </c>
      <c r="R634" s="41">
        <v>0</v>
      </c>
      <c r="S634" s="41">
        <v>-3.91</v>
      </c>
      <c r="T634" s="41">
        <v>-5.16</v>
      </c>
      <c r="U634" s="41">
        <v>0</v>
      </c>
      <c r="V634" s="41">
        <v>0</v>
      </c>
      <c r="W634" s="41">
        <v>13.92</v>
      </c>
    </row>
    <row r="635" spans="1:23" s="41" customFormat="1" hidden="1" x14ac:dyDescent="0.25">
      <c r="A635" s="41" t="s">
        <v>4331</v>
      </c>
      <c r="B635" s="41">
        <v>12161017971</v>
      </c>
      <c r="C635" s="41" t="s">
        <v>2617</v>
      </c>
      <c r="D635" s="41" t="s">
        <v>4332</v>
      </c>
      <c r="E635" s="41" t="s">
        <v>490</v>
      </c>
      <c r="F635" s="41" t="s">
        <v>3622</v>
      </c>
      <c r="G635" s="41">
        <v>1</v>
      </c>
      <c r="H635" s="41" t="s">
        <v>2620</v>
      </c>
      <c r="I635" s="41" t="s">
        <v>2621</v>
      </c>
      <c r="J635" s="41" t="s">
        <v>3942</v>
      </c>
      <c r="K635" s="41" t="s">
        <v>2648</v>
      </c>
      <c r="L635" s="41" t="s">
        <v>3943</v>
      </c>
      <c r="M635" s="41">
        <v>20.99</v>
      </c>
      <c r="N635" s="41">
        <v>0</v>
      </c>
      <c r="O635" s="41">
        <v>0</v>
      </c>
      <c r="P635" s="41">
        <v>-1.05</v>
      </c>
      <c r="Q635" s="41">
        <v>0</v>
      </c>
      <c r="R635" s="41">
        <v>0</v>
      </c>
      <c r="S635" s="41">
        <v>-3.39</v>
      </c>
      <c r="T635" s="41">
        <v>-3.68</v>
      </c>
      <c r="U635" s="41">
        <v>0</v>
      </c>
      <c r="V635" s="41">
        <v>0</v>
      </c>
      <c r="W635" s="41">
        <v>12.87</v>
      </c>
    </row>
    <row r="636" spans="1:23" s="41" customFormat="1" hidden="1" x14ac:dyDescent="0.25">
      <c r="A636" s="41" t="s">
        <v>4333</v>
      </c>
      <c r="B636" s="41">
        <v>12161017971</v>
      </c>
      <c r="C636" s="41" t="s">
        <v>2617</v>
      </c>
      <c r="D636" s="41" t="s">
        <v>4334</v>
      </c>
      <c r="E636" s="41" t="s">
        <v>2572</v>
      </c>
      <c r="F636" s="41" t="s">
        <v>3285</v>
      </c>
      <c r="G636" s="41">
        <v>1</v>
      </c>
      <c r="H636" s="41" t="s">
        <v>2620</v>
      </c>
      <c r="I636" s="41" t="s">
        <v>2621</v>
      </c>
      <c r="J636" s="41" t="s">
        <v>4335</v>
      </c>
      <c r="K636" s="41" t="s">
        <v>2629</v>
      </c>
      <c r="L636" s="41" t="s">
        <v>4336</v>
      </c>
      <c r="M636" s="41">
        <v>9.99</v>
      </c>
      <c r="N636" s="41">
        <v>5.99</v>
      </c>
      <c r="O636" s="41">
        <v>0</v>
      </c>
      <c r="P636" s="41">
        <v>0</v>
      </c>
      <c r="Q636" s="41">
        <v>0</v>
      </c>
      <c r="R636" s="41">
        <v>0</v>
      </c>
      <c r="S636" s="41">
        <v>-1.7</v>
      </c>
      <c r="T636" s="41">
        <v>-9.67</v>
      </c>
      <c r="U636" s="41">
        <v>0</v>
      </c>
      <c r="V636" s="41">
        <v>0</v>
      </c>
      <c r="W636" s="41">
        <v>4.6100000000000003</v>
      </c>
    </row>
    <row r="637" spans="1:23" s="41" customFormat="1" hidden="1" x14ac:dyDescent="0.25">
      <c r="A637" s="41" t="s">
        <v>4337</v>
      </c>
      <c r="B637" s="41">
        <v>12161017971</v>
      </c>
      <c r="C637" s="41" t="s">
        <v>2617</v>
      </c>
      <c r="D637" s="41" t="s">
        <v>4338</v>
      </c>
      <c r="E637" s="41" t="s">
        <v>1376</v>
      </c>
      <c r="F637" s="41" t="s">
        <v>3065</v>
      </c>
      <c r="G637" s="41">
        <v>1</v>
      </c>
      <c r="H637" s="41" t="s">
        <v>2620</v>
      </c>
      <c r="I637" s="41" t="s">
        <v>2621</v>
      </c>
      <c r="J637" s="41" t="s">
        <v>4339</v>
      </c>
      <c r="K637" s="41" t="s">
        <v>2629</v>
      </c>
      <c r="L637" s="41" t="s">
        <v>4340</v>
      </c>
      <c r="M637" s="41">
        <v>22.99</v>
      </c>
      <c r="N637" s="41">
        <v>0</v>
      </c>
      <c r="O637" s="41">
        <v>0</v>
      </c>
      <c r="P637" s="41">
        <v>0</v>
      </c>
      <c r="Q637" s="41">
        <v>0.92</v>
      </c>
      <c r="R637" s="41">
        <v>-0.92</v>
      </c>
      <c r="S637" s="41">
        <v>-3.91</v>
      </c>
      <c r="T637" s="41">
        <v>-5.16</v>
      </c>
      <c r="U637" s="41">
        <v>0</v>
      </c>
      <c r="V637" s="41">
        <v>0</v>
      </c>
      <c r="W637" s="41">
        <v>13.92</v>
      </c>
    </row>
    <row r="638" spans="1:23" s="41" customFormat="1" hidden="1" x14ac:dyDescent="0.25">
      <c r="A638" s="41" t="s">
        <v>4341</v>
      </c>
      <c r="B638" s="41">
        <v>12161017971</v>
      </c>
      <c r="C638" s="41" t="s">
        <v>2617</v>
      </c>
      <c r="D638" s="41" t="s">
        <v>4342</v>
      </c>
      <c r="E638" s="41" t="s">
        <v>1370</v>
      </c>
      <c r="F638" s="41" t="s">
        <v>2828</v>
      </c>
      <c r="G638" s="41">
        <v>1</v>
      </c>
      <c r="H638" s="41" t="s">
        <v>2620</v>
      </c>
      <c r="I638" s="41" t="s">
        <v>2621</v>
      </c>
      <c r="J638" s="41" t="s">
        <v>4343</v>
      </c>
      <c r="K638" s="41" t="s">
        <v>2629</v>
      </c>
      <c r="L638" s="41" t="s">
        <v>4344</v>
      </c>
      <c r="M638" s="41">
        <v>22.99</v>
      </c>
      <c r="N638" s="41">
        <v>0</v>
      </c>
      <c r="O638" s="41">
        <v>0</v>
      </c>
      <c r="P638" s="41">
        <v>0</v>
      </c>
      <c r="Q638" s="41">
        <v>0.92</v>
      </c>
      <c r="R638" s="41">
        <v>-0.92</v>
      </c>
      <c r="S638" s="41">
        <v>-3.91</v>
      </c>
      <c r="T638" s="41">
        <v>-5.16</v>
      </c>
      <c r="U638" s="41">
        <v>0</v>
      </c>
      <c r="V638" s="41">
        <v>0</v>
      </c>
      <c r="W638" s="41">
        <v>13.92</v>
      </c>
    </row>
    <row r="639" spans="1:23" s="41" customFormat="1" hidden="1" x14ac:dyDescent="0.25">
      <c r="A639" s="41" t="s">
        <v>4345</v>
      </c>
      <c r="B639" s="41">
        <v>12161017971</v>
      </c>
      <c r="C639" s="41" t="s">
        <v>2617</v>
      </c>
      <c r="D639" s="41" t="s">
        <v>4346</v>
      </c>
      <c r="E639" s="41" t="s">
        <v>1372</v>
      </c>
      <c r="F639" s="41" t="s">
        <v>2776</v>
      </c>
      <c r="G639" s="41">
        <v>1</v>
      </c>
      <c r="H639" s="41" t="s">
        <v>2620</v>
      </c>
      <c r="I639" s="41" t="s">
        <v>2621</v>
      </c>
      <c r="J639" s="41" t="s">
        <v>4347</v>
      </c>
      <c r="K639" s="41" t="s">
        <v>3067</v>
      </c>
      <c r="L639" s="41" t="s">
        <v>4348</v>
      </c>
      <c r="M639" s="41">
        <v>22.99</v>
      </c>
      <c r="N639" s="41">
        <v>0</v>
      </c>
      <c r="O639" s="41">
        <v>0</v>
      </c>
      <c r="P639" s="41">
        <v>0</v>
      </c>
      <c r="Q639" s="41">
        <v>1.84</v>
      </c>
      <c r="R639" s="41">
        <v>-1.84</v>
      </c>
      <c r="S639" s="41">
        <v>-3.91</v>
      </c>
      <c r="T639" s="41">
        <v>-5.16</v>
      </c>
      <c r="U639" s="41">
        <v>0</v>
      </c>
      <c r="V639" s="41">
        <v>0</v>
      </c>
      <c r="W639" s="41">
        <v>13.92</v>
      </c>
    </row>
    <row r="640" spans="1:23" s="41" customFormat="1" hidden="1" x14ac:dyDescent="0.25">
      <c r="A640" s="41" t="s">
        <v>4349</v>
      </c>
      <c r="B640" s="41">
        <v>12161017971</v>
      </c>
      <c r="C640" s="41" t="s">
        <v>2617</v>
      </c>
      <c r="D640" s="41" t="s">
        <v>4350</v>
      </c>
      <c r="E640" s="41" t="s">
        <v>1370</v>
      </c>
      <c r="F640" s="41" t="s">
        <v>2828</v>
      </c>
      <c r="G640" s="41">
        <v>1</v>
      </c>
      <c r="H640" s="41" t="s">
        <v>2620</v>
      </c>
      <c r="I640" s="41" t="s">
        <v>2621</v>
      </c>
      <c r="J640" s="41" t="s">
        <v>4351</v>
      </c>
      <c r="K640" s="41" t="s">
        <v>2758</v>
      </c>
      <c r="L640" s="41" t="s">
        <v>4352</v>
      </c>
      <c r="M640" s="41">
        <v>22.99</v>
      </c>
      <c r="N640" s="41">
        <v>0</v>
      </c>
      <c r="O640" s="41">
        <v>0</v>
      </c>
      <c r="P640" s="41">
        <v>0</v>
      </c>
      <c r="Q640" s="41">
        <v>0</v>
      </c>
      <c r="R640" s="41">
        <v>0</v>
      </c>
      <c r="S640" s="41">
        <v>-3.91</v>
      </c>
      <c r="T640" s="41">
        <v>-5.16</v>
      </c>
      <c r="U640" s="41">
        <v>0</v>
      </c>
      <c r="V640" s="41">
        <v>0</v>
      </c>
      <c r="W640" s="41">
        <v>13.92</v>
      </c>
    </row>
    <row r="641" spans="1:23" s="41" customFormat="1" hidden="1" x14ac:dyDescent="0.25">
      <c r="A641" s="41" t="s">
        <v>4353</v>
      </c>
      <c r="B641" s="41">
        <v>12161017971</v>
      </c>
      <c r="C641" s="41" t="s">
        <v>2727</v>
      </c>
      <c r="D641" s="41" t="s">
        <v>4354</v>
      </c>
      <c r="E641" s="41" t="s">
        <v>2266</v>
      </c>
      <c r="F641" s="41" t="s">
        <v>4201</v>
      </c>
      <c r="G641" s="41">
        <v>1</v>
      </c>
      <c r="H641" s="41" t="s">
        <v>2620</v>
      </c>
      <c r="I641" s="41" t="s">
        <v>2621</v>
      </c>
      <c r="J641" s="41" t="s">
        <v>4355</v>
      </c>
      <c r="K641" s="41" t="s">
        <v>2683</v>
      </c>
      <c r="L641" s="41" t="s">
        <v>4356</v>
      </c>
      <c r="M641" s="41">
        <v>-18.989999999999998</v>
      </c>
      <c r="N641" s="41">
        <v>0</v>
      </c>
      <c r="O641" s="41">
        <v>0</v>
      </c>
      <c r="P641" s="41">
        <v>0</v>
      </c>
      <c r="Q641" s="41">
        <v>0</v>
      </c>
      <c r="R641" s="41">
        <v>0</v>
      </c>
      <c r="S641" s="41">
        <v>2.58</v>
      </c>
      <c r="T641" s="41">
        <v>0</v>
      </c>
      <c r="U641" s="41">
        <v>0</v>
      </c>
      <c r="V641" s="41">
        <v>0</v>
      </c>
      <c r="W641" s="41">
        <v>-16.41</v>
      </c>
    </row>
    <row r="642" spans="1:23" s="41" customFormat="1" hidden="1" x14ac:dyDescent="0.25">
      <c r="A642" s="41" t="s">
        <v>4357</v>
      </c>
      <c r="B642" s="41">
        <v>12161017971</v>
      </c>
      <c r="C642" s="41" t="s">
        <v>2727</v>
      </c>
      <c r="D642" s="41" t="s">
        <v>4076</v>
      </c>
      <c r="E642" s="41" t="s">
        <v>1366</v>
      </c>
      <c r="F642" s="41" t="s">
        <v>2711</v>
      </c>
      <c r="G642" s="41">
        <v>1</v>
      </c>
      <c r="H642" s="41" t="s">
        <v>2620</v>
      </c>
      <c r="I642" s="41" t="s">
        <v>2621</v>
      </c>
      <c r="J642" s="41" t="s">
        <v>4077</v>
      </c>
      <c r="K642" s="41" t="s">
        <v>2830</v>
      </c>
      <c r="L642" s="41" t="s">
        <v>4078</v>
      </c>
      <c r="M642" s="41">
        <v>-22.99</v>
      </c>
      <c r="N642" s="41">
        <v>0</v>
      </c>
      <c r="O642" s="41">
        <v>0</v>
      </c>
      <c r="P642" s="41">
        <v>0.46</v>
      </c>
      <c r="Q642" s="41">
        <v>0</v>
      </c>
      <c r="R642" s="41">
        <v>0</v>
      </c>
      <c r="S642" s="41">
        <v>3.06</v>
      </c>
      <c r="T642" s="41">
        <v>0</v>
      </c>
      <c r="U642" s="41">
        <v>0</v>
      </c>
      <c r="V642" s="41">
        <v>0</v>
      </c>
      <c r="W642" s="41">
        <v>-19.47</v>
      </c>
    </row>
    <row r="643" spans="1:23" s="41" customFormat="1" hidden="1" x14ac:dyDescent="0.25">
      <c r="A643" s="41" t="s">
        <v>4358</v>
      </c>
      <c r="B643" s="41">
        <v>12161017971</v>
      </c>
      <c r="C643" s="41" t="s">
        <v>2617</v>
      </c>
      <c r="D643" s="41" t="s">
        <v>4359</v>
      </c>
      <c r="E643" s="41" t="s">
        <v>396</v>
      </c>
      <c r="F643" s="41" t="s">
        <v>2959</v>
      </c>
      <c r="G643" s="41">
        <v>1</v>
      </c>
      <c r="H643" s="41" t="s">
        <v>2620</v>
      </c>
      <c r="I643" s="41" t="s">
        <v>2621</v>
      </c>
      <c r="J643" s="41" t="s">
        <v>4360</v>
      </c>
      <c r="K643" s="41" t="s">
        <v>3311</v>
      </c>
      <c r="L643" s="41" t="s">
        <v>4361</v>
      </c>
      <c r="M643" s="41">
        <v>20.99</v>
      </c>
      <c r="N643" s="41">
        <v>0</v>
      </c>
      <c r="O643" s="41">
        <v>0</v>
      </c>
      <c r="P643" s="41">
        <v>0</v>
      </c>
      <c r="Q643" s="41">
        <v>0</v>
      </c>
      <c r="R643" s="41">
        <v>0</v>
      </c>
      <c r="S643" s="41">
        <v>-3.57</v>
      </c>
      <c r="T643" s="41">
        <v>-3.68</v>
      </c>
      <c r="U643" s="41">
        <v>0</v>
      </c>
      <c r="V643" s="41">
        <v>0</v>
      </c>
      <c r="W643" s="41">
        <v>13.74</v>
      </c>
    </row>
    <row r="644" spans="1:23" s="41" customFormat="1" hidden="1" x14ac:dyDescent="0.25">
      <c r="A644" s="41" t="s">
        <v>4362</v>
      </c>
      <c r="B644" s="41">
        <v>12161017971</v>
      </c>
      <c r="C644" s="41" t="s">
        <v>2727</v>
      </c>
      <c r="D644" s="41" t="s">
        <v>3317</v>
      </c>
      <c r="E644" s="41" t="s">
        <v>502</v>
      </c>
      <c r="F644" s="41" t="s">
        <v>3318</v>
      </c>
      <c r="G644" s="41">
        <v>1</v>
      </c>
      <c r="H644" s="41" t="s">
        <v>2620</v>
      </c>
      <c r="I644" s="41" t="s">
        <v>2621</v>
      </c>
      <c r="J644" s="41" t="s">
        <v>2647</v>
      </c>
      <c r="K644" s="41" t="s">
        <v>2648</v>
      </c>
      <c r="L644" s="41" t="s">
        <v>3319</v>
      </c>
      <c r="M644" s="41">
        <v>-20.99</v>
      </c>
      <c r="N644" s="41">
        <v>0</v>
      </c>
      <c r="O644" s="41">
        <v>0</v>
      </c>
      <c r="P644" s="41">
        <v>0</v>
      </c>
      <c r="Q644" s="41">
        <v>0</v>
      </c>
      <c r="R644" s="41">
        <v>0</v>
      </c>
      <c r="S644" s="41">
        <v>2.86</v>
      </c>
      <c r="T644" s="41">
        <v>0</v>
      </c>
      <c r="U644" s="41">
        <v>0</v>
      </c>
      <c r="V644" s="41">
        <v>0</v>
      </c>
      <c r="W644" s="41">
        <v>-18.13</v>
      </c>
    </row>
    <row r="645" spans="1:23" s="41" customFormat="1" hidden="1" x14ac:dyDescent="0.25">
      <c r="A645" s="41" t="s">
        <v>4363</v>
      </c>
      <c r="B645" s="41">
        <v>12161017971</v>
      </c>
      <c r="C645" s="41" t="s">
        <v>2617</v>
      </c>
      <c r="D645" s="41" t="s">
        <v>4364</v>
      </c>
      <c r="E645" s="41" t="s">
        <v>2174</v>
      </c>
      <c r="F645" s="41" t="s">
        <v>2660</v>
      </c>
      <c r="G645" s="41">
        <v>1</v>
      </c>
      <c r="H645" s="41" t="s">
        <v>2620</v>
      </c>
      <c r="I645" s="41" t="s">
        <v>2621</v>
      </c>
      <c r="J645" s="41" t="s">
        <v>3370</v>
      </c>
      <c r="K645" s="41" t="s">
        <v>2648</v>
      </c>
      <c r="L645" s="41" t="s">
        <v>4365</v>
      </c>
      <c r="M645" s="41">
        <v>22.99</v>
      </c>
      <c r="N645" s="41">
        <v>0</v>
      </c>
      <c r="O645" s="41">
        <v>0</v>
      </c>
      <c r="P645" s="41">
        <v>0</v>
      </c>
      <c r="Q645" s="41">
        <v>0</v>
      </c>
      <c r="R645" s="41">
        <v>0</v>
      </c>
      <c r="S645" s="41">
        <v>-3.91</v>
      </c>
      <c r="T645" s="41">
        <v>-3.68</v>
      </c>
      <c r="U645" s="41">
        <v>0</v>
      </c>
      <c r="V645" s="41">
        <v>0</v>
      </c>
      <c r="W645" s="41">
        <v>15.4</v>
      </c>
    </row>
    <row r="646" spans="1:23" s="41" customFormat="1" hidden="1" x14ac:dyDescent="0.25">
      <c r="A646" s="41" t="s">
        <v>4366</v>
      </c>
      <c r="B646" s="41">
        <v>12161017971</v>
      </c>
      <c r="C646" s="41" t="s">
        <v>2617</v>
      </c>
      <c r="D646" s="41" t="s">
        <v>4367</v>
      </c>
      <c r="E646" s="41" t="s">
        <v>750</v>
      </c>
      <c r="F646" s="41" t="s">
        <v>3531</v>
      </c>
      <c r="G646" s="41">
        <v>1</v>
      </c>
      <c r="H646" s="41" t="s">
        <v>2620</v>
      </c>
      <c r="I646" s="41" t="s">
        <v>2621</v>
      </c>
      <c r="J646" s="41" t="s">
        <v>4368</v>
      </c>
      <c r="K646" s="41" t="s">
        <v>3519</v>
      </c>
      <c r="L646" s="41" t="s">
        <v>4369</v>
      </c>
      <c r="M646" s="41">
        <v>9.99</v>
      </c>
      <c r="N646" s="41">
        <v>0</v>
      </c>
      <c r="O646" s="41">
        <v>0</v>
      </c>
      <c r="P646" s="41">
        <v>0</v>
      </c>
      <c r="Q646" s="41">
        <v>0</v>
      </c>
      <c r="R646" s="41">
        <v>0</v>
      </c>
      <c r="S646" s="41">
        <v>-1.7</v>
      </c>
      <c r="T646" s="41">
        <v>-3.59</v>
      </c>
      <c r="U646" s="41">
        <v>0</v>
      </c>
      <c r="V646" s="41">
        <v>0</v>
      </c>
      <c r="W646" s="41">
        <v>4.7</v>
      </c>
    </row>
    <row r="647" spans="1:23" s="41" customFormat="1" hidden="1" x14ac:dyDescent="0.25">
      <c r="A647" s="41" t="s">
        <v>4370</v>
      </c>
      <c r="B647" s="41">
        <v>12161017971</v>
      </c>
      <c r="C647" s="41" t="s">
        <v>2727</v>
      </c>
      <c r="D647" s="41" t="s">
        <v>4371</v>
      </c>
      <c r="E647" s="41" t="s">
        <v>1398</v>
      </c>
      <c r="F647" s="41" t="s">
        <v>2813</v>
      </c>
      <c r="G647" s="41">
        <v>1</v>
      </c>
      <c r="H647" s="41" t="s">
        <v>2620</v>
      </c>
      <c r="I647" s="41" t="s">
        <v>2621</v>
      </c>
      <c r="J647" s="41" t="s">
        <v>4372</v>
      </c>
      <c r="K647" s="41" t="s">
        <v>3721</v>
      </c>
      <c r="L647" s="41" t="s">
        <v>4373</v>
      </c>
      <c r="M647" s="41">
        <v>-25.99</v>
      </c>
      <c r="N647" s="41">
        <v>0</v>
      </c>
      <c r="O647" s="41">
        <v>0</v>
      </c>
      <c r="P647" s="41">
        <v>0.52</v>
      </c>
      <c r="Q647" s="41">
        <v>0</v>
      </c>
      <c r="R647" s="41">
        <v>0</v>
      </c>
      <c r="S647" s="41">
        <v>3.46</v>
      </c>
      <c r="T647" s="41">
        <v>0</v>
      </c>
      <c r="U647" s="41">
        <v>0</v>
      </c>
      <c r="V647" s="41">
        <v>0</v>
      </c>
      <c r="W647" s="41">
        <v>-22.01</v>
      </c>
    </row>
    <row r="648" spans="1:23" s="41" customFormat="1" hidden="1" x14ac:dyDescent="0.25">
      <c r="A648" s="41" t="s">
        <v>4370</v>
      </c>
      <c r="B648" s="41">
        <v>12161017971</v>
      </c>
      <c r="C648" s="41" t="s">
        <v>2727</v>
      </c>
      <c r="D648" s="41" t="s">
        <v>4371</v>
      </c>
      <c r="E648" s="41" t="s">
        <v>1356</v>
      </c>
      <c r="F648" s="41" t="s">
        <v>2897</v>
      </c>
      <c r="G648" s="41">
        <v>1</v>
      </c>
      <c r="H648" s="41" t="s">
        <v>2620</v>
      </c>
      <c r="I648" s="41" t="s">
        <v>2621</v>
      </c>
      <c r="J648" s="41" t="s">
        <v>4372</v>
      </c>
      <c r="K648" s="41" t="s">
        <v>3721</v>
      </c>
      <c r="L648" s="41" t="s">
        <v>4373</v>
      </c>
      <c r="M648" s="41">
        <v>-22.99</v>
      </c>
      <c r="N648" s="41">
        <v>0</v>
      </c>
      <c r="O648" s="41">
        <v>0</v>
      </c>
      <c r="P648" s="41">
        <v>0.46</v>
      </c>
      <c r="Q648" s="41">
        <v>0</v>
      </c>
      <c r="R648" s="41">
        <v>0</v>
      </c>
      <c r="S648" s="41">
        <v>3.06</v>
      </c>
      <c r="T648" s="41">
        <v>0</v>
      </c>
      <c r="U648" s="41">
        <v>0</v>
      </c>
      <c r="V648" s="41">
        <v>0</v>
      </c>
      <c r="W648" s="41">
        <v>-19.47</v>
      </c>
    </row>
    <row r="649" spans="1:23" s="41" customFormat="1" hidden="1" x14ac:dyDescent="0.25">
      <c r="A649" s="41" t="s">
        <v>4374</v>
      </c>
      <c r="B649" s="41">
        <v>12161017971</v>
      </c>
      <c r="C649" s="41" t="s">
        <v>2617</v>
      </c>
      <c r="D649" s="41" t="s">
        <v>4375</v>
      </c>
      <c r="E649" s="41" t="s">
        <v>1426</v>
      </c>
      <c r="F649" s="41" t="s">
        <v>2676</v>
      </c>
      <c r="G649" s="41">
        <v>1</v>
      </c>
      <c r="H649" s="41" t="s">
        <v>2620</v>
      </c>
      <c r="I649" s="41" t="s">
        <v>2621</v>
      </c>
      <c r="J649" s="41" t="s">
        <v>4376</v>
      </c>
      <c r="K649" s="41" t="s">
        <v>2648</v>
      </c>
      <c r="L649" s="41" t="s">
        <v>4377</v>
      </c>
      <c r="M649" s="41">
        <v>25.99</v>
      </c>
      <c r="N649" s="41">
        <v>0</v>
      </c>
      <c r="O649" s="41">
        <v>0</v>
      </c>
      <c r="P649" s="41">
        <v>0</v>
      </c>
      <c r="Q649" s="41">
        <v>0</v>
      </c>
      <c r="R649" s="41">
        <v>0</v>
      </c>
      <c r="S649" s="41">
        <v>-4.42</v>
      </c>
      <c r="T649" s="41">
        <v>-5.16</v>
      </c>
      <c r="U649" s="41">
        <v>0</v>
      </c>
      <c r="V649" s="41">
        <v>0</v>
      </c>
      <c r="W649" s="41">
        <v>16.41</v>
      </c>
    </row>
    <row r="650" spans="1:23" s="41" customFormat="1" hidden="1" x14ac:dyDescent="0.25">
      <c r="A650" s="41" t="s">
        <v>4378</v>
      </c>
      <c r="B650" s="41">
        <v>12161017971</v>
      </c>
      <c r="C650" s="41" t="s">
        <v>2617</v>
      </c>
      <c r="D650" s="41" t="s">
        <v>4379</v>
      </c>
      <c r="E650" s="41" t="s">
        <v>1440</v>
      </c>
      <c r="F650" s="41" t="s">
        <v>2846</v>
      </c>
      <c r="G650" s="41">
        <v>1</v>
      </c>
      <c r="H650" s="41" t="s">
        <v>2620</v>
      </c>
      <c r="I650" s="41" t="s">
        <v>2621</v>
      </c>
      <c r="J650" s="41" t="s">
        <v>3392</v>
      </c>
      <c r="K650" s="41" t="s">
        <v>2820</v>
      </c>
      <c r="L650" s="41" t="s">
        <v>4380</v>
      </c>
      <c r="M650" s="41">
        <v>25.99</v>
      </c>
      <c r="N650" s="41">
        <v>0</v>
      </c>
      <c r="O650" s="41">
        <v>0</v>
      </c>
      <c r="P650" s="41">
        <v>0</v>
      </c>
      <c r="Q650" s="41">
        <v>0</v>
      </c>
      <c r="R650" s="41">
        <v>0</v>
      </c>
      <c r="S650" s="41">
        <v>-4.42</v>
      </c>
      <c r="T650" s="41">
        <v>-5.16</v>
      </c>
      <c r="U650" s="41">
        <v>0</v>
      </c>
      <c r="V650" s="41">
        <v>0</v>
      </c>
      <c r="W650" s="41">
        <v>16.41</v>
      </c>
    </row>
    <row r="651" spans="1:23" s="41" customFormat="1" hidden="1" x14ac:dyDescent="0.25">
      <c r="A651" s="41" t="s">
        <v>4381</v>
      </c>
      <c r="B651" s="41">
        <v>12161017971</v>
      </c>
      <c r="C651" s="41" t="s">
        <v>2617</v>
      </c>
      <c r="D651" s="41" t="s">
        <v>4382</v>
      </c>
      <c r="E651" s="41" t="s">
        <v>348</v>
      </c>
      <c r="F651" s="41" t="s">
        <v>3183</v>
      </c>
      <c r="G651" s="41">
        <v>1</v>
      </c>
      <c r="H651" s="41" t="s">
        <v>2620</v>
      </c>
      <c r="I651" s="41" t="s">
        <v>2621</v>
      </c>
      <c r="J651" s="41" t="s">
        <v>4383</v>
      </c>
      <c r="K651" s="41" t="s">
        <v>2842</v>
      </c>
      <c r="L651" s="41" t="s">
        <v>4384</v>
      </c>
      <c r="M651" s="41">
        <v>9.99</v>
      </c>
      <c r="N651" s="41">
        <v>0.57999999999999996</v>
      </c>
      <c r="O651" s="41">
        <v>0</v>
      </c>
      <c r="P651" s="41">
        <v>-0.57999999999999996</v>
      </c>
      <c r="Q651" s="41">
        <v>0.63</v>
      </c>
      <c r="R651" s="41">
        <v>-0.63</v>
      </c>
      <c r="S651" s="41">
        <v>-1.7</v>
      </c>
      <c r="T651" s="41">
        <v>-3.59</v>
      </c>
      <c r="U651" s="41">
        <v>0</v>
      </c>
      <c r="V651" s="41">
        <v>0</v>
      </c>
      <c r="W651" s="41">
        <v>4.7</v>
      </c>
    </row>
    <row r="652" spans="1:23" s="42" customFormat="1" hidden="1" x14ac:dyDescent="0.25">
      <c r="A652" s="42" t="s">
        <v>4385</v>
      </c>
      <c r="B652" s="42">
        <v>12161017971</v>
      </c>
      <c r="C652" s="42" t="s">
        <v>2651</v>
      </c>
      <c r="D652" s="42" t="s">
        <v>4386</v>
      </c>
      <c r="F652" s="42" t="s">
        <v>74</v>
      </c>
      <c r="H652" s="42" t="s">
        <v>2633</v>
      </c>
      <c r="M652" s="42">
        <v>0</v>
      </c>
      <c r="N652" s="42">
        <v>0</v>
      </c>
      <c r="O652" s="42">
        <v>0</v>
      </c>
      <c r="P652" s="42">
        <v>0</v>
      </c>
      <c r="Q652" s="42">
        <v>0</v>
      </c>
      <c r="R652" s="42">
        <v>0</v>
      </c>
      <c r="S652" s="42">
        <v>0</v>
      </c>
      <c r="T652" s="42">
        <v>0</v>
      </c>
      <c r="U652" s="42">
        <v>0</v>
      </c>
      <c r="V652" s="42">
        <v>0</v>
      </c>
      <c r="W652" s="42">
        <v>0</v>
      </c>
    </row>
    <row r="653" spans="1:23" s="43" customFormat="1" ht="14.4" hidden="1" x14ac:dyDescent="0.25">
      <c r="A653" s="43" t="s">
        <v>4385</v>
      </c>
      <c r="B653" s="43">
        <v>12161017971</v>
      </c>
      <c r="C653" s="43" t="s">
        <v>2651</v>
      </c>
      <c r="D653" s="43" t="s">
        <v>4386</v>
      </c>
      <c r="F653" s="43" t="s">
        <v>75</v>
      </c>
      <c r="H653" s="43" t="s">
        <v>2633</v>
      </c>
      <c r="M653" s="43">
        <v>0</v>
      </c>
      <c r="N653" s="43">
        <v>0</v>
      </c>
      <c r="O653" s="43">
        <v>0</v>
      </c>
      <c r="P653" s="43">
        <v>0</v>
      </c>
      <c r="Q653" s="43">
        <v>0</v>
      </c>
      <c r="R653" s="43">
        <v>0</v>
      </c>
      <c r="S653" s="43">
        <v>0</v>
      </c>
      <c r="T653" s="43">
        <v>-3.68</v>
      </c>
      <c r="U653" s="43">
        <v>0</v>
      </c>
      <c r="V653" s="43">
        <v>0</v>
      </c>
      <c r="W653" s="43">
        <v>-3.68</v>
      </c>
    </row>
    <row r="654" spans="1:23" s="42" customFormat="1" hidden="1" x14ac:dyDescent="0.25">
      <c r="A654" s="42" t="s">
        <v>4385</v>
      </c>
      <c r="B654" s="42">
        <v>12161017971</v>
      </c>
      <c r="C654" s="42" t="s">
        <v>2651</v>
      </c>
      <c r="D654" s="42" t="s">
        <v>4386</v>
      </c>
      <c r="F654" s="42" t="s">
        <v>76</v>
      </c>
      <c r="H654" s="42" t="s">
        <v>2633</v>
      </c>
      <c r="M654" s="42">
        <v>0</v>
      </c>
      <c r="N654" s="42">
        <v>0</v>
      </c>
      <c r="O654" s="42">
        <v>0</v>
      </c>
      <c r="P654" s="42">
        <v>0</v>
      </c>
      <c r="Q654" s="42">
        <v>0</v>
      </c>
      <c r="R654" s="42">
        <v>0</v>
      </c>
      <c r="S654" s="42">
        <v>0</v>
      </c>
      <c r="T654" s="42">
        <v>0</v>
      </c>
      <c r="U654" s="42">
        <v>0</v>
      </c>
      <c r="V654" s="42">
        <v>0</v>
      </c>
      <c r="W654" s="42">
        <v>0</v>
      </c>
    </row>
    <row r="655" spans="1:23" s="41" customFormat="1" hidden="1" x14ac:dyDescent="0.25">
      <c r="A655" s="41" t="s">
        <v>4387</v>
      </c>
      <c r="B655" s="41">
        <v>12161017971</v>
      </c>
      <c r="C655" s="41" t="s">
        <v>2617</v>
      </c>
      <c r="D655" s="41" t="s">
        <v>4388</v>
      </c>
      <c r="E655" s="41" t="s">
        <v>1350</v>
      </c>
      <c r="F655" s="41" t="s">
        <v>2646</v>
      </c>
      <c r="G655" s="41">
        <v>1</v>
      </c>
      <c r="H655" s="41" t="s">
        <v>2620</v>
      </c>
      <c r="I655" s="41" t="s">
        <v>2621</v>
      </c>
      <c r="J655" s="41" t="s">
        <v>4389</v>
      </c>
      <c r="K655" s="41" t="s">
        <v>3244</v>
      </c>
      <c r="L655" s="41" t="s">
        <v>4390</v>
      </c>
      <c r="M655" s="41">
        <v>22.99</v>
      </c>
      <c r="N655" s="41">
        <v>0</v>
      </c>
      <c r="O655" s="41">
        <v>0</v>
      </c>
      <c r="P655" s="41">
        <v>0</v>
      </c>
      <c r="Q655" s="41">
        <v>0</v>
      </c>
      <c r="R655" s="41">
        <v>0</v>
      </c>
      <c r="S655" s="41">
        <v>-3.91</v>
      </c>
      <c r="T655" s="41">
        <v>-5.16</v>
      </c>
      <c r="U655" s="41">
        <v>0</v>
      </c>
      <c r="V655" s="41">
        <v>0</v>
      </c>
      <c r="W655" s="41">
        <v>13.92</v>
      </c>
    </row>
    <row r="656" spans="1:23" s="41" customFormat="1" hidden="1" x14ac:dyDescent="0.25">
      <c r="A656" s="41" t="s">
        <v>4391</v>
      </c>
      <c r="B656" s="41">
        <v>12161017971</v>
      </c>
      <c r="C656" s="41" t="s">
        <v>2617</v>
      </c>
      <c r="D656" s="41" t="s">
        <v>4392</v>
      </c>
      <c r="E656" s="41" t="s">
        <v>1424</v>
      </c>
      <c r="F656" s="41" t="s">
        <v>2980</v>
      </c>
      <c r="G656" s="41">
        <v>1</v>
      </c>
      <c r="H656" s="41" t="s">
        <v>2620</v>
      </c>
      <c r="I656" s="41" t="s">
        <v>2621</v>
      </c>
      <c r="J656" s="41" t="s">
        <v>4393</v>
      </c>
      <c r="K656" s="41" t="s">
        <v>3311</v>
      </c>
      <c r="L656" s="41" t="s">
        <v>4394</v>
      </c>
      <c r="M656" s="41">
        <v>25.99</v>
      </c>
      <c r="N656" s="41">
        <v>0</v>
      </c>
      <c r="O656" s="41">
        <v>0</v>
      </c>
      <c r="P656" s="41">
        <v>0</v>
      </c>
      <c r="Q656" s="41">
        <v>0</v>
      </c>
      <c r="R656" s="41">
        <v>0</v>
      </c>
      <c r="S656" s="41">
        <v>-4.42</v>
      </c>
      <c r="T656" s="41">
        <v>-5.16</v>
      </c>
      <c r="U656" s="41">
        <v>0</v>
      </c>
      <c r="V656" s="41">
        <v>0</v>
      </c>
      <c r="W656" s="41">
        <v>16.41</v>
      </c>
    </row>
    <row r="657" spans="1:23" s="41" customFormat="1" hidden="1" x14ac:dyDescent="0.25">
      <c r="A657" s="41" t="s">
        <v>4395</v>
      </c>
      <c r="B657" s="41">
        <v>12161017971</v>
      </c>
      <c r="C657" s="41" t="s">
        <v>2617</v>
      </c>
      <c r="D657" s="41" t="s">
        <v>4396</v>
      </c>
      <c r="E657" s="41" t="s">
        <v>1422</v>
      </c>
      <c r="F657" s="41" t="s">
        <v>2671</v>
      </c>
      <c r="G657" s="41">
        <v>1</v>
      </c>
      <c r="H657" s="41" t="s">
        <v>2620</v>
      </c>
      <c r="I657" s="41" t="s">
        <v>2621</v>
      </c>
      <c r="J657" s="41" t="s">
        <v>4073</v>
      </c>
      <c r="K657" s="41" t="s">
        <v>4397</v>
      </c>
      <c r="L657" s="41" t="s">
        <v>4398</v>
      </c>
      <c r="M657" s="41">
        <v>25.99</v>
      </c>
      <c r="N657" s="41">
        <v>0</v>
      </c>
      <c r="O657" s="41">
        <v>0</v>
      </c>
      <c r="P657" s="41">
        <v>0</v>
      </c>
      <c r="Q657" s="41">
        <v>1.82</v>
      </c>
      <c r="R657" s="41">
        <v>-1.82</v>
      </c>
      <c r="S657" s="41">
        <v>-4.42</v>
      </c>
      <c r="T657" s="41">
        <v>-5.16</v>
      </c>
      <c r="U657" s="41">
        <v>0</v>
      </c>
      <c r="V657" s="41">
        <v>0</v>
      </c>
      <c r="W657" s="41">
        <v>16.41</v>
      </c>
    </row>
    <row r="658" spans="1:23" s="41" customFormat="1" hidden="1" x14ac:dyDescent="0.25">
      <c r="A658" s="41" t="s">
        <v>4399</v>
      </c>
      <c r="B658" s="41">
        <v>12161017971</v>
      </c>
      <c r="C658" s="41" t="s">
        <v>2617</v>
      </c>
      <c r="D658" s="41" t="s">
        <v>4400</v>
      </c>
      <c r="E658" s="41" t="s">
        <v>1364</v>
      </c>
      <c r="F658" s="41" t="s">
        <v>2931</v>
      </c>
      <c r="G658" s="41">
        <v>1</v>
      </c>
      <c r="H658" s="41" t="s">
        <v>2620</v>
      </c>
      <c r="I658" s="41" t="s">
        <v>2621</v>
      </c>
      <c r="J658" s="41" t="s">
        <v>4401</v>
      </c>
      <c r="K658" s="41" t="s">
        <v>2683</v>
      </c>
      <c r="L658" s="41" t="s">
        <v>4402</v>
      </c>
      <c r="M658" s="41">
        <v>22.99</v>
      </c>
      <c r="N658" s="41">
        <v>0</v>
      </c>
      <c r="O658" s="41">
        <v>0</v>
      </c>
      <c r="P658" s="41">
        <v>0</v>
      </c>
      <c r="Q658" s="41">
        <v>0</v>
      </c>
      <c r="R658" s="41">
        <v>0</v>
      </c>
      <c r="S658" s="41">
        <v>-3.91</v>
      </c>
      <c r="T658" s="41">
        <v>-5.16</v>
      </c>
      <c r="U658" s="41">
        <v>0</v>
      </c>
      <c r="V658" s="41">
        <v>0</v>
      </c>
      <c r="W658" s="41">
        <v>13.92</v>
      </c>
    </row>
    <row r="659" spans="1:23" s="42" customFormat="1" hidden="1" x14ac:dyDescent="0.25">
      <c r="A659" s="42" t="s">
        <v>4403</v>
      </c>
      <c r="B659" s="42">
        <v>12161017971</v>
      </c>
      <c r="C659" s="42" t="s">
        <v>2651</v>
      </c>
      <c r="D659" s="42" t="s">
        <v>4404</v>
      </c>
      <c r="F659" s="42" t="s">
        <v>74</v>
      </c>
      <c r="H659" s="42" t="s">
        <v>2633</v>
      </c>
      <c r="M659" s="42">
        <v>0</v>
      </c>
      <c r="N659" s="42">
        <v>0</v>
      </c>
      <c r="O659" s="42">
        <v>0</v>
      </c>
      <c r="P659" s="42">
        <v>0</v>
      </c>
      <c r="Q659" s="42">
        <v>0</v>
      </c>
      <c r="R659" s="42">
        <v>0</v>
      </c>
      <c r="S659" s="42">
        <v>0</v>
      </c>
      <c r="T659" s="42">
        <v>0</v>
      </c>
      <c r="U659" s="42">
        <v>0</v>
      </c>
      <c r="V659" s="42">
        <v>0</v>
      </c>
      <c r="W659" s="42">
        <v>0</v>
      </c>
    </row>
    <row r="660" spans="1:23" s="43" customFormat="1" ht="14.4" hidden="1" x14ac:dyDescent="0.25">
      <c r="A660" s="43" t="s">
        <v>4403</v>
      </c>
      <c r="B660" s="43">
        <v>12161017971</v>
      </c>
      <c r="C660" s="43" t="s">
        <v>2651</v>
      </c>
      <c r="D660" s="43" t="s">
        <v>4404</v>
      </c>
      <c r="F660" s="43" t="s">
        <v>75</v>
      </c>
      <c r="H660" s="43" t="s">
        <v>2633</v>
      </c>
      <c r="M660" s="43">
        <v>0</v>
      </c>
      <c r="N660" s="43">
        <v>0</v>
      </c>
      <c r="O660" s="43">
        <v>0</v>
      </c>
      <c r="P660" s="43">
        <v>0</v>
      </c>
      <c r="Q660" s="43">
        <v>0</v>
      </c>
      <c r="R660" s="43">
        <v>0</v>
      </c>
      <c r="S660" s="43">
        <v>0</v>
      </c>
      <c r="T660" s="43">
        <v>-5.16</v>
      </c>
      <c r="U660" s="43">
        <v>0</v>
      </c>
      <c r="V660" s="43">
        <v>0</v>
      </c>
      <c r="W660" s="43">
        <v>-5.16</v>
      </c>
    </row>
    <row r="661" spans="1:23" s="42" customFormat="1" hidden="1" x14ac:dyDescent="0.25">
      <c r="A661" s="42" t="s">
        <v>4403</v>
      </c>
      <c r="B661" s="42">
        <v>12161017971</v>
      </c>
      <c r="C661" s="42" t="s">
        <v>2651</v>
      </c>
      <c r="D661" s="42" t="s">
        <v>4404</v>
      </c>
      <c r="F661" s="42" t="s">
        <v>76</v>
      </c>
      <c r="H661" s="42" t="s">
        <v>2633</v>
      </c>
      <c r="M661" s="42">
        <v>0</v>
      </c>
      <c r="N661" s="42">
        <v>0</v>
      </c>
      <c r="O661" s="42">
        <v>0</v>
      </c>
      <c r="P661" s="42">
        <v>0</v>
      </c>
      <c r="Q661" s="42">
        <v>0</v>
      </c>
      <c r="R661" s="42">
        <v>0</v>
      </c>
      <c r="S661" s="42">
        <v>0</v>
      </c>
      <c r="T661" s="42">
        <v>0</v>
      </c>
      <c r="U661" s="42">
        <v>0</v>
      </c>
      <c r="V661" s="42">
        <v>0</v>
      </c>
      <c r="W661" s="42">
        <v>0</v>
      </c>
    </row>
    <row r="662" spans="1:23" s="42" customFormat="1" hidden="1" x14ac:dyDescent="0.25">
      <c r="A662" s="42" t="s">
        <v>4405</v>
      </c>
      <c r="B662" s="42">
        <v>12161017971</v>
      </c>
      <c r="C662" s="42" t="s">
        <v>2651</v>
      </c>
      <c r="D662" s="42" t="s">
        <v>4404</v>
      </c>
      <c r="F662" s="42" t="s">
        <v>74</v>
      </c>
      <c r="H662" s="42" t="s">
        <v>2633</v>
      </c>
      <c r="M662" s="42">
        <v>0</v>
      </c>
      <c r="N662" s="42">
        <v>0</v>
      </c>
      <c r="O662" s="42">
        <v>0</v>
      </c>
      <c r="P662" s="42">
        <v>0</v>
      </c>
      <c r="Q662" s="42">
        <v>0</v>
      </c>
      <c r="R662" s="42">
        <v>0</v>
      </c>
      <c r="S662" s="42">
        <v>0</v>
      </c>
      <c r="T662" s="42">
        <v>0</v>
      </c>
      <c r="U662" s="42">
        <v>0</v>
      </c>
      <c r="V662" s="42">
        <v>0</v>
      </c>
      <c r="W662" s="42">
        <v>0</v>
      </c>
    </row>
    <row r="663" spans="1:23" s="43" customFormat="1" ht="14.4" hidden="1" x14ac:dyDescent="0.25">
      <c r="A663" s="43" t="s">
        <v>4405</v>
      </c>
      <c r="B663" s="43">
        <v>12161017971</v>
      </c>
      <c r="C663" s="43" t="s">
        <v>2651</v>
      </c>
      <c r="D663" s="43" t="s">
        <v>4404</v>
      </c>
      <c r="F663" s="43" t="s">
        <v>75</v>
      </c>
      <c r="H663" s="43" t="s">
        <v>2633</v>
      </c>
      <c r="M663" s="43">
        <v>0</v>
      </c>
      <c r="N663" s="43">
        <v>0</v>
      </c>
      <c r="O663" s="43">
        <v>0</v>
      </c>
      <c r="P663" s="43">
        <v>0</v>
      </c>
      <c r="Q663" s="43">
        <v>0</v>
      </c>
      <c r="R663" s="43">
        <v>0</v>
      </c>
      <c r="S663" s="43">
        <v>0</v>
      </c>
      <c r="T663" s="43">
        <v>-5.16</v>
      </c>
      <c r="U663" s="43">
        <v>0</v>
      </c>
      <c r="V663" s="43">
        <v>0</v>
      </c>
      <c r="W663" s="43">
        <v>-5.16</v>
      </c>
    </row>
    <row r="664" spans="1:23" s="42" customFormat="1" hidden="1" x14ac:dyDescent="0.25">
      <c r="A664" s="42" t="s">
        <v>4405</v>
      </c>
      <c r="B664" s="42">
        <v>12161017971</v>
      </c>
      <c r="C664" s="42" t="s">
        <v>2651</v>
      </c>
      <c r="D664" s="42" t="s">
        <v>4404</v>
      </c>
      <c r="F664" s="42" t="s">
        <v>76</v>
      </c>
      <c r="H664" s="42" t="s">
        <v>2633</v>
      </c>
      <c r="M664" s="42">
        <v>0</v>
      </c>
      <c r="N664" s="42">
        <v>0</v>
      </c>
      <c r="O664" s="42">
        <v>0</v>
      </c>
      <c r="P664" s="42">
        <v>0</v>
      </c>
      <c r="Q664" s="42">
        <v>0</v>
      </c>
      <c r="R664" s="42">
        <v>0</v>
      </c>
      <c r="S664" s="42">
        <v>0</v>
      </c>
      <c r="T664" s="42">
        <v>0</v>
      </c>
      <c r="U664" s="42">
        <v>0</v>
      </c>
      <c r="V664" s="42">
        <v>0</v>
      </c>
      <c r="W664" s="42">
        <v>0</v>
      </c>
    </row>
    <row r="665" spans="1:23" s="41" customFormat="1" hidden="1" x14ac:dyDescent="0.25">
      <c r="A665" s="41" t="s">
        <v>4406</v>
      </c>
      <c r="B665" s="41">
        <v>12161017971</v>
      </c>
      <c r="C665" s="41" t="s">
        <v>2617</v>
      </c>
      <c r="D665" s="41" t="s">
        <v>4407</v>
      </c>
      <c r="E665" s="41" t="s">
        <v>398</v>
      </c>
      <c r="F665" s="41" t="s">
        <v>3904</v>
      </c>
      <c r="G665" s="41">
        <v>1</v>
      </c>
      <c r="H665" s="41" t="s">
        <v>2620</v>
      </c>
      <c r="I665" s="41" t="s">
        <v>2621</v>
      </c>
      <c r="J665" s="41" t="s">
        <v>4408</v>
      </c>
      <c r="K665" s="41" t="s">
        <v>2702</v>
      </c>
      <c r="L665" s="41" t="s">
        <v>4409</v>
      </c>
      <c r="M665" s="41">
        <v>20.99</v>
      </c>
      <c r="N665" s="41">
        <v>0</v>
      </c>
      <c r="O665" s="41">
        <v>0</v>
      </c>
      <c r="P665" s="41">
        <v>-1.05</v>
      </c>
      <c r="Q665" s="41">
        <v>0</v>
      </c>
      <c r="R665" s="41">
        <v>0</v>
      </c>
      <c r="S665" s="41">
        <v>-3.39</v>
      </c>
      <c r="T665" s="41">
        <v>-3.68</v>
      </c>
      <c r="U665" s="41">
        <v>0</v>
      </c>
      <c r="V665" s="41">
        <v>0</v>
      </c>
      <c r="W665" s="41">
        <v>12.87</v>
      </c>
    </row>
    <row r="666" spans="1:23" s="41" customFormat="1" hidden="1" x14ac:dyDescent="0.25">
      <c r="A666" s="41" t="s">
        <v>4410</v>
      </c>
      <c r="B666" s="41">
        <v>12161017971</v>
      </c>
      <c r="C666" s="41" t="s">
        <v>2617</v>
      </c>
      <c r="D666" s="41" t="s">
        <v>4411</v>
      </c>
      <c r="E666" s="41" t="s">
        <v>1396</v>
      </c>
      <c r="F666" s="41" t="s">
        <v>3164</v>
      </c>
      <c r="G666" s="41">
        <v>1</v>
      </c>
      <c r="H666" s="41" t="s">
        <v>2620</v>
      </c>
      <c r="I666" s="41" t="s">
        <v>2621</v>
      </c>
      <c r="J666" s="41" t="s">
        <v>2647</v>
      </c>
      <c r="K666" s="41" t="s">
        <v>2648</v>
      </c>
      <c r="L666" s="41" t="s">
        <v>4412</v>
      </c>
      <c r="M666" s="41">
        <v>22.99</v>
      </c>
      <c r="N666" s="41">
        <v>0</v>
      </c>
      <c r="O666" s="41">
        <v>0</v>
      </c>
      <c r="P666" s="41">
        <v>0</v>
      </c>
      <c r="Q666" s="41">
        <v>0</v>
      </c>
      <c r="R666" s="41">
        <v>0</v>
      </c>
      <c r="S666" s="41">
        <v>-3.91</v>
      </c>
      <c r="T666" s="41">
        <v>-5.16</v>
      </c>
      <c r="U666" s="41">
        <v>0</v>
      </c>
      <c r="V666" s="41">
        <v>0</v>
      </c>
      <c r="W666" s="41">
        <v>13.92</v>
      </c>
    </row>
    <row r="667" spans="1:23" s="41" customFormat="1" hidden="1" x14ac:dyDescent="0.25">
      <c r="A667" s="41" t="s">
        <v>4413</v>
      </c>
      <c r="B667" s="41">
        <v>12161017971</v>
      </c>
      <c r="C667" s="41" t="s">
        <v>2617</v>
      </c>
      <c r="D667" s="41" t="s">
        <v>4414</v>
      </c>
      <c r="E667" s="41" t="s">
        <v>1426</v>
      </c>
      <c r="F667" s="41" t="s">
        <v>2676</v>
      </c>
      <c r="G667" s="41">
        <v>1</v>
      </c>
      <c r="H667" s="41" t="s">
        <v>2620</v>
      </c>
      <c r="I667" s="41" t="s">
        <v>2621</v>
      </c>
      <c r="J667" s="41" t="s">
        <v>4415</v>
      </c>
      <c r="K667" s="41" t="s">
        <v>2678</v>
      </c>
      <c r="L667" s="41" t="s">
        <v>4416</v>
      </c>
      <c r="M667" s="41">
        <v>25.99</v>
      </c>
      <c r="N667" s="41">
        <v>0</v>
      </c>
      <c r="O667" s="41">
        <v>0</v>
      </c>
      <c r="P667" s="41">
        <v>0</v>
      </c>
      <c r="Q667" s="41">
        <v>1.75</v>
      </c>
      <c r="R667" s="41">
        <v>-1.75</v>
      </c>
      <c r="S667" s="41">
        <v>-4.42</v>
      </c>
      <c r="T667" s="41">
        <v>-5.16</v>
      </c>
      <c r="U667" s="41">
        <v>0</v>
      </c>
      <c r="V667" s="41">
        <v>0</v>
      </c>
      <c r="W667" s="41">
        <v>16.41</v>
      </c>
    </row>
    <row r="668" spans="1:23" s="41" customFormat="1" hidden="1" x14ac:dyDescent="0.25">
      <c r="A668" s="41" t="s">
        <v>4417</v>
      </c>
      <c r="B668" s="41">
        <v>12161017971</v>
      </c>
      <c r="C668" s="41" t="s">
        <v>2617</v>
      </c>
      <c r="D668" s="41" t="s">
        <v>4418</v>
      </c>
      <c r="E668" s="41" t="s">
        <v>1418</v>
      </c>
      <c r="F668" s="41" t="s">
        <v>3009</v>
      </c>
      <c r="G668" s="41">
        <v>1</v>
      </c>
      <c r="H668" s="41" t="s">
        <v>2620</v>
      </c>
      <c r="I668" s="41" t="s">
        <v>2621</v>
      </c>
      <c r="J668" s="41" t="s">
        <v>3527</v>
      </c>
      <c r="K668" s="41" t="s">
        <v>2933</v>
      </c>
      <c r="L668" s="41" t="s">
        <v>4419</v>
      </c>
      <c r="M668" s="41">
        <v>25.99</v>
      </c>
      <c r="N668" s="41">
        <v>0</v>
      </c>
      <c r="O668" s="41">
        <v>0</v>
      </c>
      <c r="P668" s="41">
        <v>0</v>
      </c>
      <c r="Q668" s="41">
        <v>1.56</v>
      </c>
      <c r="R668" s="41">
        <v>-1.56</v>
      </c>
      <c r="S668" s="41">
        <v>-4.42</v>
      </c>
      <c r="T668" s="41">
        <v>-5.16</v>
      </c>
      <c r="U668" s="41">
        <v>0</v>
      </c>
      <c r="V668" s="41">
        <v>0</v>
      </c>
      <c r="W668" s="41">
        <v>16.41</v>
      </c>
    </row>
    <row r="669" spans="1:23" s="41" customFormat="1" hidden="1" x14ac:dyDescent="0.25">
      <c r="A669" s="41" t="s">
        <v>4420</v>
      </c>
      <c r="B669" s="41">
        <v>12161017971</v>
      </c>
      <c r="C669" s="41" t="s">
        <v>2617</v>
      </c>
      <c r="D669" s="41" t="s">
        <v>4421</v>
      </c>
      <c r="E669" s="41" t="s">
        <v>392</v>
      </c>
      <c r="F669" s="41" t="s">
        <v>2700</v>
      </c>
      <c r="G669" s="41">
        <v>1</v>
      </c>
      <c r="H669" s="41" t="s">
        <v>2620</v>
      </c>
      <c r="I669" s="41" t="s">
        <v>2621</v>
      </c>
      <c r="J669" s="41" t="s">
        <v>4422</v>
      </c>
      <c r="K669" s="41" t="s">
        <v>2970</v>
      </c>
      <c r="L669" s="41" t="s">
        <v>4423</v>
      </c>
      <c r="M669" s="41">
        <v>20.99</v>
      </c>
      <c r="N669" s="41">
        <v>0</v>
      </c>
      <c r="O669" s="41">
        <v>0</v>
      </c>
      <c r="P669" s="41">
        <v>-0.42</v>
      </c>
      <c r="Q669" s="41">
        <v>0</v>
      </c>
      <c r="R669" s="41">
        <v>0</v>
      </c>
      <c r="S669" s="41">
        <v>-3.5</v>
      </c>
      <c r="T669" s="41">
        <v>-3.68</v>
      </c>
      <c r="U669" s="41">
        <v>0</v>
      </c>
      <c r="V669" s="41">
        <v>0</v>
      </c>
      <c r="W669" s="41">
        <v>13.39</v>
      </c>
    </row>
    <row r="670" spans="1:23" s="41" customFormat="1" hidden="1" x14ac:dyDescent="0.25">
      <c r="A670" s="41" t="s">
        <v>4420</v>
      </c>
      <c r="B670" s="41">
        <v>12161017971</v>
      </c>
      <c r="C670" s="41" t="s">
        <v>2617</v>
      </c>
      <c r="D670" s="41" t="s">
        <v>4421</v>
      </c>
      <c r="E670" s="41" t="s">
        <v>394</v>
      </c>
      <c r="F670" s="41" t="s">
        <v>4051</v>
      </c>
      <c r="G670" s="41">
        <v>1</v>
      </c>
      <c r="H670" s="41" t="s">
        <v>2620</v>
      </c>
      <c r="I670" s="41" t="s">
        <v>2621</v>
      </c>
      <c r="J670" s="41" t="s">
        <v>4422</v>
      </c>
      <c r="K670" s="41" t="s">
        <v>2970</v>
      </c>
      <c r="L670" s="41" t="s">
        <v>4423</v>
      </c>
      <c r="M670" s="41">
        <v>20.99</v>
      </c>
      <c r="N670" s="41">
        <v>0</v>
      </c>
      <c r="O670" s="41">
        <v>0</v>
      </c>
      <c r="P670" s="41">
        <v>-0.42</v>
      </c>
      <c r="Q670" s="41">
        <v>0</v>
      </c>
      <c r="R670" s="41">
        <v>0</v>
      </c>
      <c r="S670" s="41">
        <v>-3.5</v>
      </c>
      <c r="T670" s="41">
        <v>-3.68</v>
      </c>
      <c r="U670" s="41">
        <v>0</v>
      </c>
      <c r="V670" s="41">
        <v>0</v>
      </c>
      <c r="W670" s="41">
        <v>13.39</v>
      </c>
    </row>
    <row r="671" spans="1:23" s="41" customFormat="1" hidden="1" x14ac:dyDescent="0.25">
      <c r="A671" s="41" t="s">
        <v>4424</v>
      </c>
      <c r="B671" s="41">
        <v>12161017971</v>
      </c>
      <c r="C671" s="41" t="s">
        <v>2778</v>
      </c>
      <c r="D671" s="41" t="s">
        <v>4425</v>
      </c>
      <c r="E671" s="41" t="s">
        <v>2172</v>
      </c>
      <c r="F671" s="41" t="s">
        <v>65</v>
      </c>
      <c r="G671" s="41">
        <v>1</v>
      </c>
      <c r="M671" s="41">
        <v>0</v>
      </c>
      <c r="N671" s="41">
        <v>0</v>
      </c>
      <c r="O671" s="41">
        <v>0</v>
      </c>
      <c r="P671" s="41">
        <v>0</v>
      </c>
      <c r="Q671" s="41">
        <v>0</v>
      </c>
      <c r="R671" s="41">
        <v>0</v>
      </c>
      <c r="S671" s="41">
        <v>0</v>
      </c>
      <c r="T671" s="41">
        <v>0</v>
      </c>
      <c r="U671" s="41">
        <v>0</v>
      </c>
      <c r="V671" s="41">
        <v>15.4</v>
      </c>
      <c r="W671" s="41">
        <v>15.4</v>
      </c>
    </row>
    <row r="672" spans="1:23" s="41" customFormat="1" hidden="1" x14ac:dyDescent="0.25">
      <c r="A672" s="41" t="s">
        <v>4426</v>
      </c>
      <c r="B672" s="41">
        <v>12161017971</v>
      </c>
      <c r="C672" s="41" t="s">
        <v>2617</v>
      </c>
      <c r="D672" s="41" t="s">
        <v>4427</v>
      </c>
      <c r="E672" s="41" t="s">
        <v>1374</v>
      </c>
      <c r="F672" s="41" t="s">
        <v>2687</v>
      </c>
      <c r="G672" s="41">
        <v>1</v>
      </c>
      <c r="H672" s="41" t="s">
        <v>2620</v>
      </c>
      <c r="I672" s="41" t="s">
        <v>2621</v>
      </c>
      <c r="J672" s="41" t="s">
        <v>4428</v>
      </c>
      <c r="K672" s="41" t="s">
        <v>2629</v>
      </c>
      <c r="L672" s="41" t="s">
        <v>4429</v>
      </c>
      <c r="M672" s="41">
        <v>22.99</v>
      </c>
      <c r="N672" s="41">
        <v>0</v>
      </c>
      <c r="O672" s="41">
        <v>0</v>
      </c>
      <c r="P672" s="41">
        <v>0</v>
      </c>
      <c r="Q672" s="41">
        <v>0.92</v>
      </c>
      <c r="R672" s="41">
        <v>-0.92</v>
      </c>
      <c r="S672" s="41">
        <v>-3.91</v>
      </c>
      <c r="T672" s="41">
        <v>-5.16</v>
      </c>
      <c r="U672" s="41">
        <v>0</v>
      </c>
      <c r="V672" s="41">
        <v>0</v>
      </c>
      <c r="W672" s="41">
        <v>13.92</v>
      </c>
    </row>
    <row r="673" spans="1:23" s="41" customFormat="1" hidden="1" x14ac:dyDescent="0.25">
      <c r="A673" s="41" t="s">
        <v>4430</v>
      </c>
      <c r="B673" s="41">
        <v>12161017971</v>
      </c>
      <c r="C673" s="41" t="s">
        <v>2617</v>
      </c>
      <c r="D673" s="41" t="s">
        <v>4431</v>
      </c>
      <c r="E673" s="41" t="s">
        <v>1176</v>
      </c>
      <c r="F673" s="41" t="s">
        <v>4432</v>
      </c>
      <c r="G673" s="41">
        <v>1</v>
      </c>
      <c r="H673" s="41" t="s">
        <v>2620</v>
      </c>
      <c r="I673" s="41" t="s">
        <v>2621</v>
      </c>
      <c r="J673" s="41" t="s">
        <v>4433</v>
      </c>
      <c r="K673" s="41" t="s">
        <v>3840</v>
      </c>
      <c r="L673" s="41" t="s">
        <v>4434</v>
      </c>
      <c r="M673" s="41">
        <v>17.09</v>
      </c>
      <c r="N673" s="41">
        <v>0</v>
      </c>
      <c r="O673" s="41">
        <v>0</v>
      </c>
      <c r="P673" s="41">
        <v>0</v>
      </c>
      <c r="Q673" s="41">
        <v>1.03</v>
      </c>
      <c r="R673" s="41">
        <v>-1.03</v>
      </c>
      <c r="S673" s="41">
        <v>-2.91</v>
      </c>
      <c r="T673" s="41">
        <v>-3.68</v>
      </c>
      <c r="U673" s="41">
        <v>0</v>
      </c>
      <c r="V673" s="41">
        <v>0</v>
      </c>
      <c r="W673" s="41">
        <v>10.5</v>
      </c>
    </row>
    <row r="674" spans="1:23" s="42" customFormat="1" hidden="1" x14ac:dyDescent="0.25">
      <c r="A674" s="42" t="s">
        <v>4435</v>
      </c>
      <c r="B674" s="42">
        <v>12161017971</v>
      </c>
      <c r="C674" s="42" t="s">
        <v>2651</v>
      </c>
      <c r="D674" s="42" t="s">
        <v>4436</v>
      </c>
      <c r="F674" s="42" t="s">
        <v>74</v>
      </c>
      <c r="H674" s="42" t="s">
        <v>2633</v>
      </c>
      <c r="M674" s="42">
        <v>0</v>
      </c>
      <c r="N674" s="42">
        <v>0</v>
      </c>
      <c r="O674" s="42">
        <v>0</v>
      </c>
      <c r="P674" s="42">
        <v>0</v>
      </c>
      <c r="Q674" s="42">
        <v>0</v>
      </c>
      <c r="R674" s="42">
        <v>0</v>
      </c>
      <c r="S674" s="42">
        <v>0</v>
      </c>
      <c r="T674" s="42">
        <v>0</v>
      </c>
      <c r="U674" s="42">
        <v>0</v>
      </c>
      <c r="V674" s="42">
        <v>0</v>
      </c>
      <c r="W674" s="42">
        <v>0</v>
      </c>
    </row>
    <row r="675" spans="1:23" s="43" customFormat="1" ht="14.4" hidden="1" x14ac:dyDescent="0.25">
      <c r="A675" s="43" t="s">
        <v>4435</v>
      </c>
      <c r="B675" s="43">
        <v>12161017971</v>
      </c>
      <c r="C675" s="43" t="s">
        <v>2651</v>
      </c>
      <c r="D675" s="43" t="s">
        <v>4436</v>
      </c>
      <c r="F675" s="43" t="s">
        <v>75</v>
      </c>
      <c r="H675" s="43" t="s">
        <v>2633</v>
      </c>
      <c r="M675" s="43">
        <v>0</v>
      </c>
      <c r="N675" s="43">
        <v>0</v>
      </c>
      <c r="O675" s="43">
        <v>0</v>
      </c>
      <c r="P675" s="43">
        <v>0</v>
      </c>
      <c r="Q675" s="43">
        <v>0</v>
      </c>
      <c r="R675" s="43">
        <v>0</v>
      </c>
      <c r="S675" s="43">
        <v>0</v>
      </c>
      <c r="T675" s="43">
        <v>-5.16</v>
      </c>
      <c r="U675" s="43">
        <v>0</v>
      </c>
      <c r="V675" s="43">
        <v>0</v>
      </c>
      <c r="W675" s="43">
        <v>-5.16</v>
      </c>
    </row>
    <row r="676" spans="1:23" s="42" customFormat="1" hidden="1" x14ac:dyDescent="0.25">
      <c r="A676" s="42" t="s">
        <v>4435</v>
      </c>
      <c r="B676" s="42">
        <v>12161017971</v>
      </c>
      <c r="C676" s="42" t="s">
        <v>2651</v>
      </c>
      <c r="D676" s="42" t="s">
        <v>4436</v>
      </c>
      <c r="F676" s="42" t="s">
        <v>76</v>
      </c>
      <c r="H676" s="42" t="s">
        <v>2633</v>
      </c>
      <c r="M676" s="42">
        <v>0</v>
      </c>
      <c r="N676" s="42">
        <v>0</v>
      </c>
      <c r="O676" s="42">
        <v>0</v>
      </c>
      <c r="P676" s="42">
        <v>0</v>
      </c>
      <c r="Q676" s="42">
        <v>0</v>
      </c>
      <c r="R676" s="42">
        <v>0</v>
      </c>
      <c r="S676" s="42">
        <v>0</v>
      </c>
      <c r="T676" s="42">
        <v>0</v>
      </c>
      <c r="U676" s="42">
        <v>0</v>
      </c>
      <c r="V676" s="42">
        <v>0</v>
      </c>
      <c r="W676" s="42">
        <v>0</v>
      </c>
    </row>
    <row r="677" spans="1:23" s="42" customFormat="1" hidden="1" x14ac:dyDescent="0.25">
      <c r="A677" s="42" t="s">
        <v>4437</v>
      </c>
      <c r="B677" s="42">
        <v>12161017971</v>
      </c>
      <c r="C677" s="42" t="s">
        <v>2651</v>
      </c>
      <c r="D677" s="42" t="s">
        <v>4438</v>
      </c>
      <c r="F677" s="42" t="s">
        <v>74</v>
      </c>
      <c r="H677" s="42" t="s">
        <v>2633</v>
      </c>
      <c r="M677" s="42">
        <v>0</v>
      </c>
      <c r="N677" s="42">
        <v>0</v>
      </c>
      <c r="O677" s="42">
        <v>0</v>
      </c>
      <c r="P677" s="42">
        <v>0</v>
      </c>
      <c r="Q677" s="42">
        <v>0</v>
      </c>
      <c r="R677" s="42">
        <v>0</v>
      </c>
      <c r="S677" s="42">
        <v>0</v>
      </c>
      <c r="T677" s="42">
        <v>0</v>
      </c>
      <c r="U677" s="42">
        <v>0</v>
      </c>
      <c r="V677" s="42">
        <v>0</v>
      </c>
      <c r="W677" s="42">
        <v>0</v>
      </c>
    </row>
    <row r="678" spans="1:23" s="43" customFormat="1" ht="14.4" hidden="1" x14ac:dyDescent="0.25">
      <c r="A678" s="43" t="s">
        <v>4437</v>
      </c>
      <c r="B678" s="43">
        <v>12161017971</v>
      </c>
      <c r="C678" s="43" t="s">
        <v>2651</v>
      </c>
      <c r="D678" s="43" t="s">
        <v>4438</v>
      </c>
      <c r="F678" s="43" t="s">
        <v>75</v>
      </c>
      <c r="H678" s="43" t="s">
        <v>2633</v>
      </c>
      <c r="M678" s="43">
        <v>0</v>
      </c>
      <c r="N678" s="43">
        <v>0</v>
      </c>
      <c r="O678" s="43">
        <v>0</v>
      </c>
      <c r="P678" s="43">
        <v>0</v>
      </c>
      <c r="Q678" s="43">
        <v>0</v>
      </c>
      <c r="R678" s="43">
        <v>0</v>
      </c>
      <c r="S678" s="43">
        <v>0</v>
      </c>
      <c r="T678" s="43">
        <v>-5.16</v>
      </c>
      <c r="U678" s="43">
        <v>0</v>
      </c>
      <c r="V678" s="43">
        <v>0</v>
      </c>
      <c r="W678" s="43">
        <v>-5.16</v>
      </c>
    </row>
    <row r="679" spans="1:23" s="42" customFormat="1" hidden="1" x14ac:dyDescent="0.25">
      <c r="A679" s="42" t="s">
        <v>4437</v>
      </c>
      <c r="B679" s="42">
        <v>12161017971</v>
      </c>
      <c r="C679" s="42" t="s">
        <v>2651</v>
      </c>
      <c r="D679" s="42" t="s">
        <v>4438</v>
      </c>
      <c r="F679" s="42" t="s">
        <v>76</v>
      </c>
      <c r="H679" s="42" t="s">
        <v>2633</v>
      </c>
      <c r="M679" s="42">
        <v>0</v>
      </c>
      <c r="N679" s="42">
        <v>0</v>
      </c>
      <c r="O679" s="42">
        <v>0</v>
      </c>
      <c r="P679" s="42">
        <v>0</v>
      </c>
      <c r="Q679" s="42">
        <v>0</v>
      </c>
      <c r="R679" s="42">
        <v>0</v>
      </c>
      <c r="S679" s="42">
        <v>0</v>
      </c>
      <c r="T679" s="42">
        <v>0</v>
      </c>
      <c r="U679" s="42">
        <v>0</v>
      </c>
      <c r="V679" s="42">
        <v>0</v>
      </c>
      <c r="W679" s="42">
        <v>0</v>
      </c>
    </row>
    <row r="680" spans="1:23" s="42" customFormat="1" hidden="1" x14ac:dyDescent="0.25">
      <c r="A680" s="42" t="s">
        <v>4439</v>
      </c>
      <c r="B680" s="42">
        <v>12161017971</v>
      </c>
      <c r="D680" s="42" t="s">
        <v>2789</v>
      </c>
      <c r="F680" s="42" t="s">
        <v>2790</v>
      </c>
      <c r="G680" s="42">
        <v>1</v>
      </c>
      <c r="H680" s="42" t="s">
        <v>2633</v>
      </c>
      <c r="M680" s="42">
        <v>0</v>
      </c>
      <c r="N680" s="42">
        <v>0</v>
      </c>
      <c r="O680" s="42">
        <v>0</v>
      </c>
      <c r="P680" s="42">
        <v>0</v>
      </c>
      <c r="Q680" s="42">
        <v>0</v>
      </c>
      <c r="R680" s="42">
        <v>0</v>
      </c>
      <c r="S680" s="42">
        <v>0</v>
      </c>
      <c r="T680" s="42">
        <v>0</v>
      </c>
      <c r="U680" s="42">
        <v>-0.6</v>
      </c>
      <c r="V680" s="42">
        <v>0</v>
      </c>
      <c r="W680" s="42">
        <v>-0.6</v>
      </c>
    </row>
    <row r="681" spans="1:23" s="42" customFormat="1" hidden="1" x14ac:dyDescent="0.25">
      <c r="A681" s="42" t="s">
        <v>4440</v>
      </c>
      <c r="B681" s="42">
        <v>12161017971</v>
      </c>
      <c r="D681" s="42" t="s">
        <v>3144</v>
      </c>
      <c r="F681" s="42" t="s">
        <v>3145</v>
      </c>
      <c r="G681" s="42">
        <v>2</v>
      </c>
      <c r="H681" s="42" t="s">
        <v>2633</v>
      </c>
      <c r="M681" s="42">
        <v>0</v>
      </c>
      <c r="N681" s="42">
        <v>0</v>
      </c>
      <c r="O681" s="42">
        <v>0</v>
      </c>
      <c r="P681" s="42">
        <v>0</v>
      </c>
      <c r="Q681" s="42">
        <v>0</v>
      </c>
      <c r="R681" s="42">
        <v>0</v>
      </c>
      <c r="S681" s="42">
        <v>0</v>
      </c>
      <c r="T681" s="42">
        <v>0</v>
      </c>
      <c r="U681" s="42">
        <v>-1.2</v>
      </c>
      <c r="V681" s="42">
        <v>0</v>
      </c>
      <c r="W681" s="42">
        <v>-1.2</v>
      </c>
    </row>
    <row r="682" spans="1:23" s="41" customFormat="1" hidden="1" x14ac:dyDescent="0.25">
      <c r="A682" s="41" t="s">
        <v>4441</v>
      </c>
      <c r="B682" s="41">
        <v>12161017971</v>
      </c>
      <c r="C682" s="41" t="s">
        <v>2617</v>
      </c>
      <c r="D682" s="41" t="s">
        <v>4442</v>
      </c>
      <c r="E682" s="41" t="s">
        <v>2268</v>
      </c>
      <c r="F682" s="41" t="s">
        <v>2818</v>
      </c>
      <c r="G682" s="41">
        <v>1</v>
      </c>
      <c r="H682" s="41" t="s">
        <v>2620</v>
      </c>
      <c r="I682" s="41" t="s">
        <v>2621</v>
      </c>
      <c r="J682" s="41" t="s">
        <v>3870</v>
      </c>
      <c r="K682" s="41" t="s">
        <v>2719</v>
      </c>
      <c r="L682" s="41" t="s">
        <v>4443</v>
      </c>
      <c r="M682" s="41">
        <v>9.99</v>
      </c>
      <c r="N682" s="41">
        <v>0</v>
      </c>
      <c r="O682" s="41">
        <v>0</v>
      </c>
      <c r="P682" s="41">
        <v>0</v>
      </c>
      <c r="Q682" s="41">
        <v>0</v>
      </c>
      <c r="R682" s="41">
        <v>0</v>
      </c>
      <c r="S682" s="41">
        <v>-1.7</v>
      </c>
      <c r="T682" s="41">
        <v>-3.59</v>
      </c>
      <c r="U682" s="41">
        <v>0</v>
      </c>
      <c r="V682" s="41">
        <v>0</v>
      </c>
      <c r="W682" s="41">
        <v>4.7</v>
      </c>
    </row>
    <row r="683" spans="1:23" s="42" customFormat="1" hidden="1" x14ac:dyDescent="0.25">
      <c r="A683" s="42" t="s">
        <v>4444</v>
      </c>
      <c r="B683" s="42">
        <v>12161017971</v>
      </c>
      <c r="D683" s="42" t="s">
        <v>3787</v>
      </c>
      <c r="F683" s="42" t="s">
        <v>3788</v>
      </c>
      <c r="G683" s="42">
        <v>3</v>
      </c>
      <c r="H683" s="42" t="s">
        <v>2633</v>
      </c>
      <c r="M683" s="42">
        <v>0</v>
      </c>
      <c r="N683" s="42">
        <v>0</v>
      </c>
      <c r="O683" s="42">
        <v>0</v>
      </c>
      <c r="P683" s="42">
        <v>0</v>
      </c>
      <c r="Q683" s="42">
        <v>0</v>
      </c>
      <c r="R683" s="42">
        <v>0</v>
      </c>
      <c r="S683" s="42">
        <v>0</v>
      </c>
      <c r="T683" s="42">
        <v>0</v>
      </c>
      <c r="U683" s="42">
        <v>-1.8</v>
      </c>
      <c r="V683" s="42">
        <v>0</v>
      </c>
      <c r="W683" s="42">
        <v>-1.8</v>
      </c>
    </row>
    <row r="684" spans="1:23" s="41" customFormat="1" hidden="1" x14ac:dyDescent="0.25">
      <c r="A684" s="41" t="s">
        <v>4445</v>
      </c>
      <c r="B684" s="41">
        <v>12161017971</v>
      </c>
      <c r="C684" s="41" t="s">
        <v>2617</v>
      </c>
      <c r="D684" s="41" t="s">
        <v>4446</v>
      </c>
      <c r="E684" s="41" t="s">
        <v>1350</v>
      </c>
      <c r="F684" s="41" t="s">
        <v>2646</v>
      </c>
      <c r="G684" s="41">
        <v>1</v>
      </c>
      <c r="H684" s="41" t="s">
        <v>2620</v>
      </c>
      <c r="I684" s="41" t="s">
        <v>2621</v>
      </c>
      <c r="J684" s="41" t="s">
        <v>4447</v>
      </c>
      <c r="K684" s="41" t="s">
        <v>2770</v>
      </c>
      <c r="L684" s="41" t="s">
        <v>4448</v>
      </c>
      <c r="M684" s="41">
        <v>22.99</v>
      </c>
      <c r="N684" s="41">
        <v>0</v>
      </c>
      <c r="O684" s="41">
        <v>0</v>
      </c>
      <c r="P684" s="41">
        <v>0</v>
      </c>
      <c r="Q684" s="41">
        <v>2.14</v>
      </c>
      <c r="R684" s="41">
        <v>-2.14</v>
      </c>
      <c r="S684" s="41">
        <v>-3.91</v>
      </c>
      <c r="T684" s="41">
        <v>-5.16</v>
      </c>
      <c r="U684" s="41">
        <v>0</v>
      </c>
      <c r="V684" s="41">
        <v>0</v>
      </c>
      <c r="W684" s="41">
        <v>13.92</v>
      </c>
    </row>
    <row r="685" spans="1:23" s="41" customFormat="1" hidden="1" x14ac:dyDescent="0.25">
      <c r="A685" s="41" t="s">
        <v>4449</v>
      </c>
      <c r="B685" s="41">
        <v>12161017971</v>
      </c>
      <c r="C685" s="41" t="s">
        <v>2617</v>
      </c>
      <c r="D685" s="41" t="s">
        <v>4450</v>
      </c>
      <c r="E685" s="41" t="s">
        <v>408</v>
      </c>
      <c r="F685" s="41" t="s">
        <v>2798</v>
      </c>
      <c r="G685" s="41">
        <v>1</v>
      </c>
      <c r="H685" s="41" t="s">
        <v>2620</v>
      </c>
      <c r="I685" s="41" t="s">
        <v>2621</v>
      </c>
      <c r="J685" s="41" t="s">
        <v>4451</v>
      </c>
      <c r="K685" s="41" t="s">
        <v>2648</v>
      </c>
      <c r="L685" s="41" t="s">
        <v>4452</v>
      </c>
      <c r="M685" s="41">
        <v>20.99</v>
      </c>
      <c r="N685" s="41">
        <v>0</v>
      </c>
      <c r="O685" s="41">
        <v>0</v>
      </c>
      <c r="P685" s="41">
        <v>-1.05</v>
      </c>
      <c r="Q685" s="41">
        <v>0</v>
      </c>
      <c r="R685" s="41">
        <v>0</v>
      </c>
      <c r="S685" s="41">
        <v>-3.39</v>
      </c>
      <c r="T685" s="41">
        <v>-3.68</v>
      </c>
      <c r="U685" s="41">
        <v>0</v>
      </c>
      <c r="V685" s="41">
        <v>0</v>
      </c>
      <c r="W685" s="41">
        <v>12.87</v>
      </c>
    </row>
    <row r="686" spans="1:23" s="41" customFormat="1" hidden="1" x14ac:dyDescent="0.25">
      <c r="A686" s="41" t="s">
        <v>4453</v>
      </c>
      <c r="B686" s="41">
        <v>12161017971</v>
      </c>
      <c r="C686" s="41" t="s">
        <v>2617</v>
      </c>
      <c r="D686" s="41" t="s">
        <v>4454</v>
      </c>
      <c r="E686" s="41" t="s">
        <v>1350</v>
      </c>
      <c r="F686" s="41" t="s">
        <v>2646</v>
      </c>
      <c r="G686" s="41">
        <v>1</v>
      </c>
      <c r="H686" s="41" t="s">
        <v>2620</v>
      </c>
      <c r="I686" s="41" t="s">
        <v>2621</v>
      </c>
      <c r="J686" s="41" t="s">
        <v>4455</v>
      </c>
      <c r="K686" s="41" t="s">
        <v>3244</v>
      </c>
      <c r="L686" s="41" t="s">
        <v>4456</v>
      </c>
      <c r="M686" s="41">
        <v>22.99</v>
      </c>
      <c r="N686" s="41">
        <v>0</v>
      </c>
      <c r="O686" s="41">
        <v>0</v>
      </c>
      <c r="P686" s="41">
        <v>0</v>
      </c>
      <c r="Q686" s="41">
        <v>0</v>
      </c>
      <c r="R686" s="41">
        <v>0</v>
      </c>
      <c r="S686" s="41">
        <v>-3.91</v>
      </c>
      <c r="T686" s="41">
        <v>-5.16</v>
      </c>
      <c r="U686" s="41">
        <v>0</v>
      </c>
      <c r="V686" s="41">
        <v>0</v>
      </c>
      <c r="W686" s="41">
        <v>13.92</v>
      </c>
    </row>
    <row r="687" spans="1:23" s="41" customFormat="1" hidden="1" x14ac:dyDescent="0.25">
      <c r="A687" s="41" t="s">
        <v>4457</v>
      </c>
      <c r="B687" s="41">
        <v>12161017971</v>
      </c>
      <c r="C687" s="41" t="s">
        <v>2617</v>
      </c>
      <c r="D687" s="41" t="s">
        <v>4458</v>
      </c>
      <c r="E687" s="41" t="s">
        <v>1412</v>
      </c>
      <c r="F687" s="41" t="s">
        <v>4459</v>
      </c>
      <c r="G687" s="41">
        <v>1</v>
      </c>
      <c r="H687" s="41" t="s">
        <v>2620</v>
      </c>
      <c r="I687" s="41" t="s">
        <v>2621</v>
      </c>
      <c r="J687" s="41" t="s">
        <v>4460</v>
      </c>
      <c r="K687" s="41" t="s">
        <v>2648</v>
      </c>
      <c r="L687" s="41" t="s">
        <v>4461</v>
      </c>
      <c r="M687" s="41">
        <v>25.99</v>
      </c>
      <c r="N687" s="41">
        <v>0</v>
      </c>
      <c r="O687" s="41">
        <v>0</v>
      </c>
      <c r="P687" s="41">
        <v>0</v>
      </c>
      <c r="Q687" s="41">
        <v>0</v>
      </c>
      <c r="R687" s="41">
        <v>0</v>
      </c>
      <c r="S687" s="41">
        <v>-4.42</v>
      </c>
      <c r="T687" s="41">
        <v>-5.16</v>
      </c>
      <c r="U687" s="41">
        <v>0</v>
      </c>
      <c r="V687" s="41">
        <v>0</v>
      </c>
      <c r="W687" s="41">
        <v>16.41</v>
      </c>
    </row>
    <row r="688" spans="1:23" s="42" customFormat="1" hidden="1" x14ac:dyDescent="0.25">
      <c r="A688" s="42" t="s">
        <v>4462</v>
      </c>
      <c r="B688" s="42">
        <v>12161017971</v>
      </c>
      <c r="C688" s="42" t="s">
        <v>2651</v>
      </c>
      <c r="D688" s="42" t="s">
        <v>3491</v>
      </c>
      <c r="F688" s="42" t="s">
        <v>74</v>
      </c>
      <c r="H688" s="42" t="s">
        <v>2633</v>
      </c>
      <c r="M688" s="42">
        <v>0</v>
      </c>
      <c r="N688" s="42">
        <v>0</v>
      </c>
      <c r="O688" s="42">
        <v>0</v>
      </c>
      <c r="P688" s="42">
        <v>0</v>
      </c>
      <c r="Q688" s="42">
        <v>0</v>
      </c>
      <c r="R688" s="42">
        <v>0</v>
      </c>
      <c r="S688" s="42">
        <v>0</v>
      </c>
      <c r="T688" s="42">
        <v>0</v>
      </c>
      <c r="U688" s="42">
        <v>0</v>
      </c>
      <c r="V688" s="42">
        <v>0</v>
      </c>
      <c r="W688" s="42">
        <v>0</v>
      </c>
    </row>
    <row r="689" spans="1:23" s="43" customFormat="1" ht="14.4" hidden="1" x14ac:dyDescent="0.25">
      <c r="A689" s="43" t="s">
        <v>4462</v>
      </c>
      <c r="B689" s="43">
        <v>12161017971</v>
      </c>
      <c r="C689" s="43" t="s">
        <v>2651</v>
      </c>
      <c r="D689" s="43" t="s">
        <v>3491</v>
      </c>
      <c r="F689" s="43" t="s">
        <v>75</v>
      </c>
      <c r="H689" s="43" t="s">
        <v>2633</v>
      </c>
      <c r="M689" s="43">
        <v>0</v>
      </c>
      <c r="N689" s="43">
        <v>0</v>
      </c>
      <c r="O689" s="43">
        <v>0</v>
      </c>
      <c r="P689" s="43">
        <v>0</v>
      </c>
      <c r="Q689" s="43">
        <v>0</v>
      </c>
      <c r="R689" s="43">
        <v>0</v>
      </c>
      <c r="S689" s="43">
        <v>0</v>
      </c>
      <c r="T689" s="43">
        <v>-3.68</v>
      </c>
      <c r="U689" s="43">
        <v>0</v>
      </c>
      <c r="V689" s="43">
        <v>0</v>
      </c>
      <c r="W689" s="43">
        <v>-3.68</v>
      </c>
    </row>
    <row r="690" spans="1:23" s="42" customFormat="1" hidden="1" x14ac:dyDescent="0.25">
      <c r="A690" s="42" t="s">
        <v>4462</v>
      </c>
      <c r="B690" s="42">
        <v>12161017971</v>
      </c>
      <c r="C690" s="42" t="s">
        <v>2651</v>
      </c>
      <c r="D690" s="42" t="s">
        <v>3491</v>
      </c>
      <c r="F690" s="42" t="s">
        <v>76</v>
      </c>
      <c r="H690" s="42" t="s">
        <v>2633</v>
      </c>
      <c r="M690" s="42">
        <v>0</v>
      </c>
      <c r="N690" s="42">
        <v>0</v>
      </c>
      <c r="O690" s="42">
        <v>0</v>
      </c>
      <c r="P690" s="42">
        <v>0</v>
      </c>
      <c r="Q690" s="42">
        <v>0</v>
      </c>
      <c r="R690" s="42">
        <v>0</v>
      </c>
      <c r="S690" s="42">
        <v>0</v>
      </c>
      <c r="T690" s="42">
        <v>0</v>
      </c>
      <c r="U690" s="42">
        <v>0</v>
      </c>
      <c r="V690" s="42">
        <v>0</v>
      </c>
      <c r="W690" s="42">
        <v>0</v>
      </c>
    </row>
    <row r="691" spans="1:23" s="41" customFormat="1" hidden="1" x14ac:dyDescent="0.25">
      <c r="A691" s="41" t="s">
        <v>4463</v>
      </c>
      <c r="B691" s="41">
        <v>12161017971</v>
      </c>
      <c r="C691" s="41" t="s">
        <v>2617</v>
      </c>
      <c r="D691" s="41" t="s">
        <v>4464</v>
      </c>
      <c r="E691" s="41" t="s">
        <v>1422</v>
      </c>
      <c r="F691" s="41" t="s">
        <v>2671</v>
      </c>
      <c r="G691" s="41">
        <v>1</v>
      </c>
      <c r="H691" s="41" t="s">
        <v>2620</v>
      </c>
      <c r="I691" s="41" t="s">
        <v>2621</v>
      </c>
      <c r="J691" s="41" t="s">
        <v>3436</v>
      </c>
      <c r="K691" s="41" t="s">
        <v>2830</v>
      </c>
      <c r="L691" s="41" t="s">
        <v>4465</v>
      </c>
      <c r="M691" s="41">
        <v>25.99</v>
      </c>
      <c r="N691" s="41">
        <v>0</v>
      </c>
      <c r="O691" s="41">
        <v>0</v>
      </c>
      <c r="P691" s="41">
        <v>0</v>
      </c>
      <c r="Q691" s="41">
        <v>0</v>
      </c>
      <c r="R691" s="41">
        <v>0</v>
      </c>
      <c r="S691" s="41">
        <v>-4.42</v>
      </c>
      <c r="T691" s="41">
        <v>-5.16</v>
      </c>
      <c r="U691" s="41">
        <v>0</v>
      </c>
      <c r="V691" s="41">
        <v>0</v>
      </c>
      <c r="W691" s="41">
        <v>16.41</v>
      </c>
    </row>
    <row r="692" spans="1:23" s="41" customFormat="1" hidden="1" x14ac:dyDescent="0.25">
      <c r="A692" s="41" t="s">
        <v>4466</v>
      </c>
      <c r="B692" s="41">
        <v>12161017971</v>
      </c>
      <c r="C692" s="41" t="s">
        <v>2617</v>
      </c>
      <c r="D692" s="41" t="s">
        <v>4467</v>
      </c>
      <c r="E692" s="41" t="s">
        <v>480</v>
      </c>
      <c r="F692" s="41" t="s">
        <v>4468</v>
      </c>
      <c r="G692" s="41">
        <v>1</v>
      </c>
      <c r="H692" s="41" t="s">
        <v>2620</v>
      </c>
      <c r="I692" s="41" t="s">
        <v>2621</v>
      </c>
      <c r="J692" s="41" t="s">
        <v>4469</v>
      </c>
      <c r="K692" s="41" t="s">
        <v>4470</v>
      </c>
      <c r="L692" s="41" t="s">
        <v>4471</v>
      </c>
      <c r="M692" s="41">
        <v>19.989999999999998</v>
      </c>
      <c r="N692" s="41">
        <v>0</v>
      </c>
      <c r="O692" s="41">
        <v>0</v>
      </c>
      <c r="P692" s="41">
        <v>0</v>
      </c>
      <c r="Q692" s="41">
        <v>1.2</v>
      </c>
      <c r="R692" s="41">
        <v>-1.2</v>
      </c>
      <c r="S692" s="41">
        <v>-3.4</v>
      </c>
      <c r="T692" s="41">
        <v>-2.81</v>
      </c>
      <c r="U692" s="41">
        <v>0</v>
      </c>
      <c r="V692" s="41">
        <v>0</v>
      </c>
      <c r="W692" s="41">
        <v>13.78</v>
      </c>
    </row>
    <row r="693" spans="1:23" s="41" customFormat="1" hidden="1" x14ac:dyDescent="0.25">
      <c r="A693" s="41" t="s">
        <v>4472</v>
      </c>
      <c r="B693" s="41">
        <v>12161017971</v>
      </c>
      <c r="C693" s="41" t="s">
        <v>2617</v>
      </c>
      <c r="D693" s="41" t="s">
        <v>4473</v>
      </c>
      <c r="E693" s="41" t="s">
        <v>578</v>
      </c>
      <c r="F693" s="41" t="s">
        <v>3025</v>
      </c>
      <c r="G693" s="41">
        <v>1</v>
      </c>
      <c r="H693" s="41" t="s">
        <v>2620</v>
      </c>
      <c r="I693" s="41" t="s">
        <v>2621</v>
      </c>
      <c r="J693" s="41" t="s">
        <v>4474</v>
      </c>
      <c r="K693" s="41" t="s">
        <v>2702</v>
      </c>
      <c r="L693" s="41" t="s">
        <v>4475</v>
      </c>
      <c r="M693" s="41">
        <v>9.99</v>
      </c>
      <c r="N693" s="41">
        <v>0</v>
      </c>
      <c r="O693" s="41">
        <v>0</v>
      </c>
      <c r="P693" s="41">
        <v>0</v>
      </c>
      <c r="Q693" s="41">
        <v>0</v>
      </c>
      <c r="R693" s="41">
        <v>0</v>
      </c>
      <c r="S693" s="41">
        <v>-1.7</v>
      </c>
      <c r="T693" s="41">
        <v>-3.68</v>
      </c>
      <c r="U693" s="41">
        <v>0</v>
      </c>
      <c r="V693" s="41">
        <v>0</v>
      </c>
      <c r="W693" s="41">
        <v>4.6100000000000003</v>
      </c>
    </row>
    <row r="694" spans="1:23" s="41" customFormat="1" hidden="1" x14ac:dyDescent="0.25">
      <c r="A694" s="41" t="s">
        <v>4476</v>
      </c>
      <c r="B694" s="41">
        <v>12161017971</v>
      </c>
      <c r="C694" s="41" t="s">
        <v>2617</v>
      </c>
      <c r="D694" s="41" t="s">
        <v>4477</v>
      </c>
      <c r="E694" s="41" t="s">
        <v>1374</v>
      </c>
      <c r="F694" s="41" t="s">
        <v>2687</v>
      </c>
      <c r="G694" s="41">
        <v>1</v>
      </c>
      <c r="H694" s="41" t="s">
        <v>2620</v>
      </c>
      <c r="I694" s="41" t="s">
        <v>2621</v>
      </c>
      <c r="J694" s="41" t="s">
        <v>4478</v>
      </c>
      <c r="K694" s="41" t="s">
        <v>2683</v>
      </c>
      <c r="L694" s="41" t="s">
        <v>4479</v>
      </c>
      <c r="M694" s="41">
        <v>22.99</v>
      </c>
      <c r="N694" s="41">
        <v>0</v>
      </c>
      <c r="O694" s="41">
        <v>0</v>
      </c>
      <c r="P694" s="41">
        <v>0</v>
      </c>
      <c r="Q694" s="41">
        <v>0</v>
      </c>
      <c r="R694" s="41">
        <v>0</v>
      </c>
      <c r="S694" s="41">
        <v>-3.91</v>
      </c>
      <c r="T694" s="41">
        <v>-5.16</v>
      </c>
      <c r="U694" s="41">
        <v>0</v>
      </c>
      <c r="V694" s="41">
        <v>0</v>
      </c>
      <c r="W694" s="41">
        <v>13.92</v>
      </c>
    </row>
    <row r="695" spans="1:23" s="41" customFormat="1" hidden="1" x14ac:dyDescent="0.25">
      <c r="A695" s="41" t="s">
        <v>4480</v>
      </c>
      <c r="B695" s="41">
        <v>12161017971</v>
      </c>
      <c r="C695" s="41" t="s">
        <v>2727</v>
      </c>
      <c r="D695" s="41" t="s">
        <v>3748</v>
      </c>
      <c r="E695" s="41" t="s">
        <v>2462</v>
      </c>
      <c r="F695" s="41" t="s">
        <v>3198</v>
      </c>
      <c r="G695" s="41">
        <v>1</v>
      </c>
      <c r="H695" s="41" t="s">
        <v>2620</v>
      </c>
      <c r="I695" s="41" t="s">
        <v>2621</v>
      </c>
      <c r="J695" s="41" t="s">
        <v>3749</v>
      </c>
      <c r="K695" s="41" t="s">
        <v>2851</v>
      </c>
      <c r="L695" s="41" t="s">
        <v>3750</v>
      </c>
      <c r="M695" s="41">
        <v>-9.99</v>
      </c>
      <c r="N695" s="41">
        <v>0</v>
      </c>
      <c r="O695" s="41">
        <v>0</v>
      </c>
      <c r="P695" s="41">
        <v>0</v>
      </c>
      <c r="Q695" s="41">
        <v>0</v>
      </c>
      <c r="R695" s="41">
        <v>0</v>
      </c>
      <c r="S695" s="41">
        <v>1.36</v>
      </c>
      <c r="T695" s="41">
        <v>0</v>
      </c>
      <c r="U695" s="41">
        <v>0</v>
      </c>
      <c r="V695" s="41">
        <v>0</v>
      </c>
      <c r="W695" s="41">
        <v>-8.6300000000000008</v>
      </c>
    </row>
    <row r="696" spans="1:23" s="41" customFormat="1" hidden="1" x14ac:dyDescent="0.25">
      <c r="A696" s="41" t="s">
        <v>4481</v>
      </c>
      <c r="B696" s="41">
        <v>12161017971</v>
      </c>
      <c r="C696" s="41" t="s">
        <v>2617</v>
      </c>
      <c r="D696" s="41" t="s">
        <v>4482</v>
      </c>
      <c r="E696" s="41" t="s">
        <v>1208</v>
      </c>
      <c r="F696" s="41" t="s">
        <v>3978</v>
      </c>
      <c r="G696" s="41">
        <v>1</v>
      </c>
      <c r="H696" s="41" t="s">
        <v>2620</v>
      </c>
      <c r="I696" s="41" t="s">
        <v>2621</v>
      </c>
      <c r="J696" s="41" t="s">
        <v>3392</v>
      </c>
      <c r="K696" s="41" t="s">
        <v>2820</v>
      </c>
      <c r="L696" s="41" t="s">
        <v>4483</v>
      </c>
      <c r="M696" s="41">
        <v>19.989999999999998</v>
      </c>
      <c r="N696" s="41">
        <v>0</v>
      </c>
      <c r="O696" s="41">
        <v>0</v>
      </c>
      <c r="P696" s="41">
        <v>-1</v>
      </c>
      <c r="Q696" s="41">
        <v>0</v>
      </c>
      <c r="R696" s="41">
        <v>0</v>
      </c>
      <c r="S696" s="41">
        <v>-3.23</v>
      </c>
      <c r="T696" s="41">
        <v>-3.68</v>
      </c>
      <c r="U696" s="41">
        <v>0</v>
      </c>
      <c r="V696" s="41">
        <v>0</v>
      </c>
      <c r="W696" s="41">
        <v>12.08</v>
      </c>
    </row>
    <row r="697" spans="1:23" s="41" customFormat="1" hidden="1" x14ac:dyDescent="0.25">
      <c r="A697" s="41" t="s">
        <v>4484</v>
      </c>
      <c r="B697" s="41">
        <v>12161017971</v>
      </c>
      <c r="C697" s="41" t="s">
        <v>2617</v>
      </c>
      <c r="D697" s="41" t="s">
        <v>4485</v>
      </c>
      <c r="E697" s="41" t="s">
        <v>1220</v>
      </c>
      <c r="F697" s="41" t="s">
        <v>3309</v>
      </c>
      <c r="G697" s="41">
        <v>1</v>
      </c>
      <c r="H697" s="41" t="s">
        <v>2620</v>
      </c>
      <c r="I697" s="41" t="s">
        <v>2621</v>
      </c>
      <c r="J697" s="41" t="s">
        <v>4486</v>
      </c>
      <c r="K697" s="41" t="s">
        <v>2719</v>
      </c>
      <c r="L697" s="41" t="s">
        <v>4487</v>
      </c>
      <c r="M697" s="41">
        <v>20.99</v>
      </c>
      <c r="N697" s="41">
        <v>0</v>
      </c>
      <c r="O697" s="41">
        <v>0</v>
      </c>
      <c r="P697" s="41">
        <v>-1.05</v>
      </c>
      <c r="Q697" s="41">
        <v>0</v>
      </c>
      <c r="R697" s="41">
        <v>0</v>
      </c>
      <c r="S697" s="41">
        <v>-3.39</v>
      </c>
      <c r="T697" s="41">
        <v>-3.68</v>
      </c>
      <c r="U697" s="41">
        <v>0</v>
      </c>
      <c r="V697" s="41">
        <v>0</v>
      </c>
      <c r="W697" s="41">
        <v>12.87</v>
      </c>
    </row>
    <row r="698" spans="1:23" s="41" customFormat="1" hidden="1" x14ac:dyDescent="0.25">
      <c r="A698" s="41" t="s">
        <v>4488</v>
      </c>
      <c r="B698" s="41">
        <v>12161017971</v>
      </c>
      <c r="C698" s="41" t="s">
        <v>2617</v>
      </c>
      <c r="D698" s="41" t="s">
        <v>4489</v>
      </c>
      <c r="E698" s="41" t="s">
        <v>1352</v>
      </c>
      <c r="F698" s="41" t="s">
        <v>2733</v>
      </c>
      <c r="G698" s="41">
        <v>1</v>
      </c>
      <c r="H698" s="41" t="s">
        <v>2620</v>
      </c>
      <c r="I698" s="41" t="s">
        <v>2621</v>
      </c>
      <c r="J698" s="41" t="s">
        <v>4490</v>
      </c>
      <c r="K698" s="41" t="s">
        <v>2758</v>
      </c>
      <c r="L698" s="41" t="s">
        <v>4491</v>
      </c>
      <c r="M698" s="41">
        <v>22.99</v>
      </c>
      <c r="N698" s="41">
        <v>0</v>
      </c>
      <c r="O698" s="41">
        <v>0</v>
      </c>
      <c r="P698" s="41">
        <v>0</v>
      </c>
      <c r="Q698" s="41">
        <v>0</v>
      </c>
      <c r="R698" s="41">
        <v>0</v>
      </c>
      <c r="S698" s="41">
        <v>-3.91</v>
      </c>
      <c r="T698" s="41">
        <v>-5.16</v>
      </c>
      <c r="U698" s="41">
        <v>0</v>
      </c>
      <c r="V698" s="41">
        <v>0</v>
      </c>
      <c r="W698" s="41">
        <v>13.92</v>
      </c>
    </row>
    <row r="699" spans="1:23" s="41" customFormat="1" hidden="1" x14ac:dyDescent="0.25">
      <c r="A699" s="41" t="s">
        <v>4492</v>
      </c>
      <c r="B699" s="41">
        <v>12161017971</v>
      </c>
      <c r="C699" s="41" t="s">
        <v>2617</v>
      </c>
      <c r="D699" s="41" t="s">
        <v>4493</v>
      </c>
      <c r="E699" s="41" t="s">
        <v>1226</v>
      </c>
      <c r="F699" s="41" t="s">
        <v>4494</v>
      </c>
      <c r="G699" s="41">
        <v>1</v>
      </c>
      <c r="H699" s="41" t="s">
        <v>2620</v>
      </c>
      <c r="I699" s="41" t="s">
        <v>2621</v>
      </c>
      <c r="J699" s="41" t="s">
        <v>4495</v>
      </c>
      <c r="K699" s="41" t="s">
        <v>3222</v>
      </c>
      <c r="L699" s="41" t="s">
        <v>4496</v>
      </c>
      <c r="M699" s="41">
        <v>20.99</v>
      </c>
      <c r="N699" s="41">
        <v>0</v>
      </c>
      <c r="O699" s="41">
        <v>0</v>
      </c>
      <c r="P699" s="41">
        <v>-0.63</v>
      </c>
      <c r="Q699" s="41">
        <v>0</v>
      </c>
      <c r="R699" s="41">
        <v>0</v>
      </c>
      <c r="S699" s="41">
        <v>-3.46</v>
      </c>
      <c r="T699" s="41">
        <v>-3.68</v>
      </c>
      <c r="U699" s="41">
        <v>0</v>
      </c>
      <c r="V699" s="41">
        <v>0</v>
      </c>
      <c r="W699" s="41">
        <v>13.22</v>
      </c>
    </row>
    <row r="700" spans="1:23" s="41" customFormat="1" hidden="1" x14ac:dyDescent="0.25">
      <c r="A700" s="41" t="s">
        <v>4492</v>
      </c>
      <c r="B700" s="41">
        <v>12161017971</v>
      </c>
      <c r="C700" s="41" t="s">
        <v>2617</v>
      </c>
      <c r="D700" s="41" t="s">
        <v>4493</v>
      </c>
      <c r="E700" s="41" t="s">
        <v>1234</v>
      </c>
      <c r="F700" s="41" t="s">
        <v>3079</v>
      </c>
      <c r="G700" s="41">
        <v>1</v>
      </c>
      <c r="H700" s="41" t="s">
        <v>2620</v>
      </c>
      <c r="I700" s="41" t="s">
        <v>2621</v>
      </c>
      <c r="J700" s="41" t="s">
        <v>4495</v>
      </c>
      <c r="K700" s="41" t="s">
        <v>3222</v>
      </c>
      <c r="L700" s="41" t="s">
        <v>4496</v>
      </c>
      <c r="M700" s="41">
        <v>20.99</v>
      </c>
      <c r="N700" s="41">
        <v>0</v>
      </c>
      <c r="O700" s="41">
        <v>0</v>
      </c>
      <c r="P700" s="41">
        <v>-0.63</v>
      </c>
      <c r="Q700" s="41">
        <v>0</v>
      </c>
      <c r="R700" s="41">
        <v>0</v>
      </c>
      <c r="S700" s="41">
        <v>-3.46</v>
      </c>
      <c r="T700" s="41">
        <v>-3.68</v>
      </c>
      <c r="U700" s="41">
        <v>0</v>
      </c>
      <c r="V700" s="41">
        <v>0</v>
      </c>
      <c r="W700" s="41">
        <v>13.22</v>
      </c>
    </row>
    <row r="701" spans="1:23" s="41" customFormat="1" hidden="1" x14ac:dyDescent="0.25">
      <c r="A701" s="41" t="s">
        <v>4492</v>
      </c>
      <c r="B701" s="41">
        <v>12161017971</v>
      </c>
      <c r="C701" s="41" t="s">
        <v>2617</v>
      </c>
      <c r="D701" s="41" t="s">
        <v>4493</v>
      </c>
      <c r="E701" s="41" t="s">
        <v>1218</v>
      </c>
      <c r="F701" s="41" t="s">
        <v>4006</v>
      </c>
      <c r="G701" s="41">
        <v>1</v>
      </c>
      <c r="H701" s="41" t="s">
        <v>2620</v>
      </c>
      <c r="I701" s="41" t="s">
        <v>2621</v>
      </c>
      <c r="J701" s="41" t="s">
        <v>4495</v>
      </c>
      <c r="K701" s="41" t="s">
        <v>3222</v>
      </c>
      <c r="L701" s="41" t="s">
        <v>4496</v>
      </c>
      <c r="M701" s="41">
        <v>20.99</v>
      </c>
      <c r="N701" s="41">
        <v>0</v>
      </c>
      <c r="O701" s="41">
        <v>0</v>
      </c>
      <c r="P701" s="41">
        <v>-0.63</v>
      </c>
      <c r="Q701" s="41">
        <v>0</v>
      </c>
      <c r="R701" s="41">
        <v>0</v>
      </c>
      <c r="S701" s="41">
        <v>-3.46</v>
      </c>
      <c r="T701" s="41">
        <v>-3.68</v>
      </c>
      <c r="U701" s="41">
        <v>0</v>
      </c>
      <c r="V701" s="41">
        <v>0</v>
      </c>
      <c r="W701" s="41">
        <v>13.22</v>
      </c>
    </row>
    <row r="702" spans="1:23" s="41" customFormat="1" hidden="1" x14ac:dyDescent="0.25">
      <c r="A702" s="41" t="s">
        <v>4497</v>
      </c>
      <c r="B702" s="41">
        <v>12161017971</v>
      </c>
      <c r="C702" s="41" t="s">
        <v>2727</v>
      </c>
      <c r="D702" s="41" t="s">
        <v>4498</v>
      </c>
      <c r="E702" s="41" t="s">
        <v>1352</v>
      </c>
      <c r="F702" s="41" t="s">
        <v>2733</v>
      </c>
      <c r="G702" s="41">
        <v>1</v>
      </c>
      <c r="H702" s="41" t="s">
        <v>2620</v>
      </c>
      <c r="I702" s="41" t="s">
        <v>2621</v>
      </c>
      <c r="J702" s="41" t="s">
        <v>4499</v>
      </c>
      <c r="K702" s="41" t="s">
        <v>2758</v>
      </c>
      <c r="L702" s="41" t="s">
        <v>4500</v>
      </c>
      <c r="M702" s="41">
        <v>-22.99</v>
      </c>
      <c r="N702" s="41">
        <v>0</v>
      </c>
      <c r="O702" s="41">
        <v>0</v>
      </c>
      <c r="P702" s="41">
        <v>0</v>
      </c>
      <c r="Q702" s="41">
        <v>0</v>
      </c>
      <c r="R702" s="41">
        <v>0</v>
      </c>
      <c r="S702" s="41">
        <v>3.13</v>
      </c>
      <c r="T702" s="41">
        <v>0</v>
      </c>
      <c r="U702" s="41">
        <v>0</v>
      </c>
      <c r="V702" s="41">
        <v>0</v>
      </c>
      <c r="W702" s="41">
        <v>-19.86</v>
      </c>
    </row>
    <row r="703" spans="1:23" s="41" customFormat="1" hidden="1" x14ac:dyDescent="0.25">
      <c r="A703" s="41" t="s">
        <v>4501</v>
      </c>
      <c r="B703" s="41">
        <v>12161017971</v>
      </c>
      <c r="C703" s="41" t="s">
        <v>2617</v>
      </c>
      <c r="D703" s="41" t="s">
        <v>4502</v>
      </c>
      <c r="E703" s="41" t="s">
        <v>1420</v>
      </c>
      <c r="F703" s="41" t="s">
        <v>2636</v>
      </c>
      <c r="G703" s="41">
        <v>1</v>
      </c>
      <c r="H703" s="41" t="s">
        <v>2620</v>
      </c>
      <c r="I703" s="41" t="s">
        <v>2621</v>
      </c>
      <c r="J703" s="41" t="s">
        <v>4503</v>
      </c>
      <c r="K703" s="41" t="s">
        <v>4504</v>
      </c>
      <c r="L703" s="41">
        <v>11355</v>
      </c>
      <c r="M703" s="41">
        <v>25.99</v>
      </c>
      <c r="N703" s="41">
        <v>0</v>
      </c>
      <c r="O703" s="41">
        <v>0</v>
      </c>
      <c r="P703" s="41">
        <v>0</v>
      </c>
      <c r="Q703" s="41">
        <v>0</v>
      </c>
      <c r="R703" s="41">
        <v>0</v>
      </c>
      <c r="S703" s="41">
        <v>-4.42</v>
      </c>
      <c r="T703" s="41">
        <v>-5.16</v>
      </c>
      <c r="U703" s="41">
        <v>0</v>
      </c>
      <c r="V703" s="41">
        <v>0</v>
      </c>
      <c r="W703" s="41">
        <v>16.41</v>
      </c>
    </row>
    <row r="704" spans="1:23" s="41" customFormat="1" hidden="1" x14ac:dyDescent="0.25">
      <c r="A704" s="41" t="s">
        <v>4505</v>
      </c>
      <c r="B704" s="41">
        <v>12161017971</v>
      </c>
      <c r="C704" s="41" t="s">
        <v>2617</v>
      </c>
      <c r="D704" s="41" t="s">
        <v>4506</v>
      </c>
      <c r="E704" s="41" t="s">
        <v>1376</v>
      </c>
      <c r="F704" s="41" t="s">
        <v>3065</v>
      </c>
      <c r="G704" s="41">
        <v>1</v>
      </c>
      <c r="H704" s="41" t="s">
        <v>2620</v>
      </c>
      <c r="I704" s="41" t="s">
        <v>2621</v>
      </c>
      <c r="J704" s="41" t="s">
        <v>4507</v>
      </c>
      <c r="K704" s="41" t="s">
        <v>3840</v>
      </c>
      <c r="L704" s="41" t="s">
        <v>4508</v>
      </c>
      <c r="M704" s="41">
        <v>22.99</v>
      </c>
      <c r="N704" s="41">
        <v>0</v>
      </c>
      <c r="O704" s="41">
        <v>0</v>
      </c>
      <c r="P704" s="41">
        <v>0</v>
      </c>
      <c r="Q704" s="41">
        <v>1.38</v>
      </c>
      <c r="R704" s="41">
        <v>-1.38</v>
      </c>
      <c r="S704" s="41">
        <v>-3.91</v>
      </c>
      <c r="T704" s="41">
        <v>-5.16</v>
      </c>
      <c r="U704" s="41">
        <v>0</v>
      </c>
      <c r="V704" s="41">
        <v>0</v>
      </c>
      <c r="W704" s="41">
        <v>13.92</v>
      </c>
    </row>
    <row r="705" spans="1:23" s="41" customFormat="1" hidden="1" x14ac:dyDescent="0.25">
      <c r="A705" s="41" t="s">
        <v>4509</v>
      </c>
      <c r="B705" s="41">
        <v>12161017971</v>
      </c>
      <c r="C705" s="41" t="s">
        <v>2617</v>
      </c>
      <c r="D705" s="41" t="s">
        <v>4510</v>
      </c>
      <c r="E705" s="41" t="s">
        <v>1390</v>
      </c>
      <c r="F705" s="41" t="s">
        <v>2725</v>
      </c>
      <c r="G705" s="41">
        <v>1</v>
      </c>
      <c r="H705" s="41" t="s">
        <v>2620</v>
      </c>
      <c r="I705" s="41" t="s">
        <v>2621</v>
      </c>
      <c r="J705" s="41" t="s">
        <v>4511</v>
      </c>
      <c r="K705" s="41" t="s">
        <v>3032</v>
      </c>
      <c r="L705" s="41" t="s">
        <v>4512</v>
      </c>
      <c r="M705" s="41">
        <v>22.99</v>
      </c>
      <c r="N705" s="41">
        <v>0</v>
      </c>
      <c r="O705" s="41">
        <v>0</v>
      </c>
      <c r="P705" s="41">
        <v>0</v>
      </c>
      <c r="Q705" s="41">
        <v>0</v>
      </c>
      <c r="R705" s="41">
        <v>0</v>
      </c>
      <c r="S705" s="41">
        <v>-3.91</v>
      </c>
      <c r="T705" s="41">
        <v>-5.16</v>
      </c>
      <c r="U705" s="41">
        <v>0</v>
      </c>
      <c r="V705" s="41">
        <v>0</v>
      </c>
      <c r="W705" s="41">
        <v>13.92</v>
      </c>
    </row>
    <row r="706" spans="1:23" s="41" customFormat="1" hidden="1" x14ac:dyDescent="0.25">
      <c r="A706" s="41" t="s">
        <v>4513</v>
      </c>
      <c r="B706" s="41">
        <v>12161017971</v>
      </c>
      <c r="C706" s="41" t="s">
        <v>2617</v>
      </c>
      <c r="D706" s="41" t="s">
        <v>4514</v>
      </c>
      <c r="E706" s="41" t="s">
        <v>424</v>
      </c>
      <c r="F706" s="41" t="s">
        <v>3440</v>
      </c>
      <c r="G706" s="41">
        <v>1</v>
      </c>
      <c r="H706" s="41" t="s">
        <v>2620</v>
      </c>
      <c r="I706" s="41" t="s">
        <v>2621</v>
      </c>
      <c r="J706" s="41" t="s">
        <v>4515</v>
      </c>
      <c r="K706" s="41" t="s">
        <v>4516</v>
      </c>
      <c r="L706" s="41" t="s">
        <v>4517</v>
      </c>
      <c r="M706" s="41">
        <v>21.59</v>
      </c>
      <c r="N706" s="41">
        <v>0</v>
      </c>
      <c r="O706" s="41">
        <v>0</v>
      </c>
      <c r="P706" s="41">
        <v>-1.08</v>
      </c>
      <c r="Q706" s="41">
        <v>1.23</v>
      </c>
      <c r="R706" s="41">
        <v>-1.23</v>
      </c>
      <c r="S706" s="41">
        <v>-3.49</v>
      </c>
      <c r="T706" s="41">
        <v>-5.16</v>
      </c>
      <c r="U706" s="41">
        <v>0</v>
      </c>
      <c r="V706" s="41">
        <v>0</v>
      </c>
      <c r="W706" s="41">
        <v>11.86</v>
      </c>
    </row>
    <row r="707" spans="1:23" s="41" customFormat="1" hidden="1" x14ac:dyDescent="0.25">
      <c r="A707" s="41" t="s">
        <v>4518</v>
      </c>
      <c r="B707" s="41">
        <v>12161017971</v>
      </c>
      <c r="C707" s="41" t="s">
        <v>2617</v>
      </c>
      <c r="D707" s="41" t="s">
        <v>4519</v>
      </c>
      <c r="E707" s="41" t="s">
        <v>2266</v>
      </c>
      <c r="F707" s="41" t="s">
        <v>4201</v>
      </c>
      <c r="G707" s="41">
        <v>1</v>
      </c>
      <c r="H707" s="41" t="s">
        <v>2620</v>
      </c>
      <c r="I707" s="41" t="s">
        <v>2621</v>
      </c>
      <c r="J707" s="41" t="s">
        <v>3582</v>
      </c>
      <c r="K707" s="41" t="s">
        <v>2623</v>
      </c>
      <c r="L707" s="41" t="s">
        <v>4520</v>
      </c>
      <c r="M707" s="41">
        <v>9.99</v>
      </c>
      <c r="N707" s="41">
        <v>0</v>
      </c>
      <c r="O707" s="41">
        <v>0</v>
      </c>
      <c r="P707" s="41">
        <v>0</v>
      </c>
      <c r="Q707" s="41">
        <v>0</v>
      </c>
      <c r="R707" s="41">
        <v>0</v>
      </c>
      <c r="S707" s="41">
        <v>-1.7</v>
      </c>
      <c r="T707" s="41">
        <v>-3.59</v>
      </c>
      <c r="U707" s="41">
        <v>0</v>
      </c>
      <c r="V707" s="41">
        <v>0</v>
      </c>
      <c r="W707" s="41">
        <v>4.7</v>
      </c>
    </row>
    <row r="708" spans="1:23" s="41" customFormat="1" hidden="1" x14ac:dyDescent="0.25">
      <c r="A708" s="41" t="s">
        <v>4521</v>
      </c>
      <c r="B708" s="41">
        <v>12161017971</v>
      </c>
      <c r="C708" s="41" t="s">
        <v>2617</v>
      </c>
      <c r="D708" s="41" t="s">
        <v>4522</v>
      </c>
      <c r="E708" s="41" t="s">
        <v>1350</v>
      </c>
      <c r="F708" s="41" t="s">
        <v>2646</v>
      </c>
      <c r="G708" s="41">
        <v>1</v>
      </c>
      <c r="H708" s="41" t="s">
        <v>2620</v>
      </c>
      <c r="I708" s="41" t="s">
        <v>2621</v>
      </c>
      <c r="J708" s="41" t="s">
        <v>4523</v>
      </c>
      <c r="K708" s="41" t="s">
        <v>3067</v>
      </c>
      <c r="L708" s="41" t="s">
        <v>4524</v>
      </c>
      <c r="M708" s="41">
        <v>22.99</v>
      </c>
      <c r="N708" s="41">
        <v>0</v>
      </c>
      <c r="O708" s="41">
        <v>0</v>
      </c>
      <c r="P708" s="41">
        <v>0</v>
      </c>
      <c r="Q708" s="41">
        <v>1.61</v>
      </c>
      <c r="R708" s="41">
        <v>-1.61</v>
      </c>
      <c r="S708" s="41">
        <v>-3.91</v>
      </c>
      <c r="T708" s="41">
        <v>-5.16</v>
      </c>
      <c r="U708" s="41">
        <v>0</v>
      </c>
      <c r="V708" s="41">
        <v>0</v>
      </c>
      <c r="W708" s="41">
        <v>13.92</v>
      </c>
    </row>
    <row r="709" spans="1:23" s="41" customFormat="1" hidden="1" x14ac:dyDescent="0.25">
      <c r="A709" s="41" t="s">
        <v>4525</v>
      </c>
      <c r="B709" s="41">
        <v>12161017971</v>
      </c>
      <c r="C709" s="41" t="s">
        <v>2617</v>
      </c>
      <c r="D709" s="41" t="s">
        <v>4526</v>
      </c>
      <c r="E709" s="41" t="s">
        <v>1220</v>
      </c>
      <c r="F709" s="41" t="s">
        <v>3309</v>
      </c>
      <c r="G709" s="41">
        <v>1</v>
      </c>
      <c r="H709" s="41" t="s">
        <v>2620</v>
      </c>
      <c r="I709" s="41" t="s">
        <v>2621</v>
      </c>
      <c r="J709" s="41" t="s">
        <v>4527</v>
      </c>
      <c r="K709" s="41" t="s">
        <v>2629</v>
      </c>
      <c r="L709" s="41" t="s">
        <v>4528</v>
      </c>
      <c r="M709" s="41">
        <v>20.99</v>
      </c>
      <c r="N709" s="41">
        <v>0</v>
      </c>
      <c r="O709" s="41">
        <v>0</v>
      </c>
      <c r="P709" s="41">
        <v>-1.05</v>
      </c>
      <c r="Q709" s="41">
        <v>0</v>
      </c>
      <c r="R709" s="41">
        <v>0</v>
      </c>
      <c r="S709" s="41">
        <v>-3.39</v>
      </c>
      <c r="T709" s="41">
        <v>-3.68</v>
      </c>
      <c r="U709" s="41">
        <v>0</v>
      </c>
      <c r="V709" s="41">
        <v>0</v>
      </c>
      <c r="W709" s="41">
        <v>12.87</v>
      </c>
    </row>
    <row r="710" spans="1:23" s="41" customFormat="1" hidden="1" x14ac:dyDescent="0.25">
      <c r="A710" s="41" t="s">
        <v>4529</v>
      </c>
      <c r="B710" s="41">
        <v>12161017971</v>
      </c>
      <c r="C710" s="41" t="s">
        <v>2727</v>
      </c>
      <c r="D710" s="41" t="s">
        <v>3987</v>
      </c>
      <c r="E710" s="41" t="s">
        <v>2462</v>
      </c>
      <c r="F710" s="41" t="s">
        <v>3198</v>
      </c>
      <c r="G710" s="41">
        <v>1</v>
      </c>
      <c r="H710" s="41" t="s">
        <v>2620</v>
      </c>
      <c r="I710" s="41" t="s">
        <v>2621</v>
      </c>
      <c r="J710" s="41" t="s">
        <v>3988</v>
      </c>
      <c r="K710" s="41" t="s">
        <v>2702</v>
      </c>
      <c r="L710" s="41" t="s">
        <v>3989</v>
      </c>
      <c r="M710" s="41">
        <v>-9.99</v>
      </c>
      <c r="N710" s="41">
        <v>0</v>
      </c>
      <c r="O710" s="41">
        <v>0</v>
      </c>
      <c r="P710" s="41">
        <v>0</v>
      </c>
      <c r="Q710" s="41">
        <v>0</v>
      </c>
      <c r="R710" s="41">
        <v>0</v>
      </c>
      <c r="S710" s="41">
        <v>1.36</v>
      </c>
      <c r="T710" s="41">
        <v>0</v>
      </c>
      <c r="U710" s="41">
        <v>0</v>
      </c>
      <c r="V710" s="41">
        <v>0</v>
      </c>
      <c r="W710" s="41">
        <v>-8.6300000000000008</v>
      </c>
    </row>
    <row r="711" spans="1:23" s="41" customFormat="1" hidden="1" x14ac:dyDescent="0.25">
      <c r="A711" s="41" t="s">
        <v>4530</v>
      </c>
      <c r="B711" s="41">
        <v>12161017971</v>
      </c>
      <c r="C711" s="41" t="s">
        <v>2617</v>
      </c>
      <c r="D711" s="41" t="s">
        <v>4531</v>
      </c>
      <c r="E711" s="41" t="s">
        <v>578</v>
      </c>
      <c r="F711" s="41" t="s">
        <v>3025</v>
      </c>
      <c r="G711" s="41">
        <v>1</v>
      </c>
      <c r="H711" s="41" t="s">
        <v>2620</v>
      </c>
      <c r="I711" s="41" t="s">
        <v>2621</v>
      </c>
      <c r="J711" s="41" t="s">
        <v>4532</v>
      </c>
      <c r="K711" s="41" t="s">
        <v>2836</v>
      </c>
      <c r="L711" s="41">
        <v>60031</v>
      </c>
      <c r="M711" s="41">
        <v>9.99</v>
      </c>
      <c r="N711" s="41">
        <v>0</v>
      </c>
      <c r="O711" s="41">
        <v>0</v>
      </c>
      <c r="P711" s="41">
        <v>0</v>
      </c>
      <c r="Q711" s="41">
        <v>0</v>
      </c>
      <c r="R711" s="41">
        <v>0</v>
      </c>
      <c r="S711" s="41">
        <v>-1.7</v>
      </c>
      <c r="T711" s="41">
        <v>-3.68</v>
      </c>
      <c r="U711" s="41">
        <v>0</v>
      </c>
      <c r="V711" s="41">
        <v>0</v>
      </c>
      <c r="W711" s="41">
        <v>4.6100000000000003</v>
      </c>
    </row>
    <row r="712" spans="1:23" s="41" customFormat="1" hidden="1" x14ac:dyDescent="0.25">
      <c r="A712" s="41" t="s">
        <v>4533</v>
      </c>
      <c r="B712" s="41">
        <v>12161017971</v>
      </c>
      <c r="C712" s="41" t="s">
        <v>2617</v>
      </c>
      <c r="D712" s="41" t="s">
        <v>4534</v>
      </c>
      <c r="E712" s="41" t="s">
        <v>578</v>
      </c>
      <c r="F712" s="41" t="s">
        <v>3025</v>
      </c>
      <c r="G712" s="41">
        <v>1</v>
      </c>
      <c r="H712" s="41" t="s">
        <v>2620</v>
      </c>
      <c r="I712" s="41" t="s">
        <v>2621</v>
      </c>
      <c r="J712" s="41" t="s">
        <v>4535</v>
      </c>
      <c r="K712" s="41" t="s">
        <v>2719</v>
      </c>
      <c r="L712" s="41" t="s">
        <v>4536</v>
      </c>
      <c r="M712" s="41">
        <v>9.99</v>
      </c>
      <c r="N712" s="41">
        <v>0</v>
      </c>
      <c r="O712" s="41">
        <v>0</v>
      </c>
      <c r="P712" s="41">
        <v>0</v>
      </c>
      <c r="Q712" s="41">
        <v>0</v>
      </c>
      <c r="R712" s="41">
        <v>0</v>
      </c>
      <c r="S712" s="41">
        <v>-1.7</v>
      </c>
      <c r="T712" s="41">
        <v>-3.68</v>
      </c>
      <c r="U712" s="41">
        <v>0</v>
      </c>
      <c r="V712" s="41">
        <v>0</v>
      </c>
      <c r="W712" s="41">
        <v>4.6100000000000003</v>
      </c>
    </row>
    <row r="713" spans="1:23" s="41" customFormat="1" hidden="1" x14ac:dyDescent="0.25">
      <c r="A713" s="41" t="s">
        <v>4537</v>
      </c>
      <c r="B713" s="41">
        <v>12161017971</v>
      </c>
      <c r="C713" s="41" t="s">
        <v>2617</v>
      </c>
      <c r="D713" s="41" t="s">
        <v>4538</v>
      </c>
      <c r="E713" s="41" t="s">
        <v>1374</v>
      </c>
      <c r="F713" s="41" t="s">
        <v>2687</v>
      </c>
      <c r="G713" s="41">
        <v>1</v>
      </c>
      <c r="H713" s="41" t="s">
        <v>2620</v>
      </c>
      <c r="I713" s="41" t="s">
        <v>2621</v>
      </c>
      <c r="J713" s="41" t="s">
        <v>3470</v>
      </c>
      <c r="K713" s="41" t="s">
        <v>3314</v>
      </c>
      <c r="L713" s="41" t="s">
        <v>4539</v>
      </c>
      <c r="M713" s="41">
        <v>22.99</v>
      </c>
      <c r="N713" s="41">
        <v>2.48</v>
      </c>
      <c r="O713" s="41">
        <v>0</v>
      </c>
      <c r="P713" s="41">
        <v>-2.48</v>
      </c>
      <c r="Q713" s="41">
        <v>0</v>
      </c>
      <c r="R713" s="41">
        <v>0</v>
      </c>
      <c r="S713" s="41">
        <v>-3.91</v>
      </c>
      <c r="T713" s="41">
        <v>-5.16</v>
      </c>
      <c r="U713" s="41">
        <v>0</v>
      </c>
      <c r="V713" s="41">
        <v>0</v>
      </c>
      <c r="W713" s="41">
        <v>13.92</v>
      </c>
    </row>
    <row r="714" spans="1:23" s="41" customFormat="1" hidden="1" x14ac:dyDescent="0.25">
      <c r="A714" s="41" t="s">
        <v>4540</v>
      </c>
      <c r="B714" s="41">
        <v>12161017971</v>
      </c>
      <c r="C714" s="41" t="s">
        <v>2617</v>
      </c>
      <c r="D714" s="41" t="s">
        <v>4541</v>
      </c>
      <c r="E714" s="41" t="s">
        <v>482</v>
      </c>
      <c r="F714" s="41" t="s">
        <v>3097</v>
      </c>
      <c r="G714" s="41">
        <v>1</v>
      </c>
      <c r="H714" s="41" t="s">
        <v>2620</v>
      </c>
      <c r="I714" s="41" t="s">
        <v>2621</v>
      </c>
      <c r="J714" s="41" t="s">
        <v>4542</v>
      </c>
      <c r="K714" s="41" t="s">
        <v>3425</v>
      </c>
      <c r="L714" s="41" t="s">
        <v>4543</v>
      </c>
      <c r="M714" s="41">
        <v>19.989999999999998</v>
      </c>
      <c r="N714" s="41">
        <v>0</v>
      </c>
      <c r="O714" s="41">
        <v>0</v>
      </c>
      <c r="P714" s="41">
        <v>0</v>
      </c>
      <c r="Q714" s="41">
        <v>1.02</v>
      </c>
      <c r="R714" s="41">
        <v>-1.02</v>
      </c>
      <c r="S714" s="41">
        <v>-3.4</v>
      </c>
      <c r="T714" s="41">
        <v>-2.81</v>
      </c>
      <c r="U714" s="41">
        <v>0</v>
      </c>
      <c r="V714" s="41">
        <v>0</v>
      </c>
      <c r="W714" s="41">
        <v>13.78</v>
      </c>
    </row>
    <row r="715" spans="1:23" s="41" customFormat="1" hidden="1" x14ac:dyDescent="0.25">
      <c r="A715" s="41" t="s">
        <v>4544</v>
      </c>
      <c r="B715" s="41">
        <v>12161017971</v>
      </c>
      <c r="C715" s="41" t="s">
        <v>2617</v>
      </c>
      <c r="D715" s="41" t="s">
        <v>4545</v>
      </c>
      <c r="E715" s="41" t="s">
        <v>1430</v>
      </c>
      <c r="F715" s="41" t="s">
        <v>4034</v>
      </c>
      <c r="G715" s="41">
        <v>1</v>
      </c>
      <c r="H715" s="41" t="s">
        <v>2620</v>
      </c>
      <c r="I715" s="41" t="s">
        <v>2621</v>
      </c>
      <c r="J715" s="41" t="s">
        <v>3966</v>
      </c>
      <c r="K715" s="41" t="s">
        <v>2719</v>
      </c>
      <c r="L715" s="41">
        <v>19118</v>
      </c>
      <c r="M715" s="41">
        <v>25.99</v>
      </c>
      <c r="N715" s="41">
        <v>0</v>
      </c>
      <c r="O715" s="41">
        <v>0</v>
      </c>
      <c r="P715" s="41">
        <v>-0.35</v>
      </c>
      <c r="Q715" s="41">
        <v>0</v>
      </c>
      <c r="R715" s="41">
        <v>0</v>
      </c>
      <c r="S715" s="41">
        <v>-4.3600000000000003</v>
      </c>
      <c r="T715" s="41">
        <v>-5.16</v>
      </c>
      <c r="U715" s="41">
        <v>0</v>
      </c>
      <c r="V715" s="41">
        <v>0</v>
      </c>
      <c r="W715" s="41">
        <v>16.12</v>
      </c>
    </row>
    <row r="716" spans="1:23" s="41" customFormat="1" hidden="1" x14ac:dyDescent="0.25">
      <c r="A716" s="41" t="s">
        <v>4546</v>
      </c>
      <c r="B716" s="41">
        <v>12161017971</v>
      </c>
      <c r="C716" s="41" t="s">
        <v>2617</v>
      </c>
      <c r="D716" s="41" t="s">
        <v>4547</v>
      </c>
      <c r="E716" s="41" t="s">
        <v>764</v>
      </c>
      <c r="F716" s="41" t="s">
        <v>4548</v>
      </c>
      <c r="G716" s="41">
        <v>1</v>
      </c>
      <c r="H716" s="41" t="s">
        <v>2620</v>
      </c>
      <c r="I716" s="41" t="s">
        <v>2621</v>
      </c>
      <c r="J716" s="41" t="s">
        <v>4549</v>
      </c>
      <c r="K716" s="41" t="s">
        <v>2629</v>
      </c>
      <c r="L716" s="41" t="s">
        <v>4550</v>
      </c>
      <c r="M716" s="41">
        <v>9.99</v>
      </c>
      <c r="N716" s="41">
        <v>0</v>
      </c>
      <c r="O716" s="41">
        <v>0</v>
      </c>
      <c r="P716" s="41">
        <v>0</v>
      </c>
      <c r="Q716" s="41">
        <v>0.44</v>
      </c>
      <c r="R716" s="41">
        <v>-0.44</v>
      </c>
      <c r="S716" s="41">
        <v>-1.7</v>
      </c>
      <c r="T716" s="41">
        <v>-3.59</v>
      </c>
      <c r="U716" s="41">
        <v>0</v>
      </c>
      <c r="V716" s="41">
        <v>0</v>
      </c>
      <c r="W716" s="41">
        <v>4.7</v>
      </c>
    </row>
    <row r="717" spans="1:23" s="41" customFormat="1" hidden="1" x14ac:dyDescent="0.25">
      <c r="A717" s="41" t="s">
        <v>4551</v>
      </c>
      <c r="B717" s="41">
        <v>12161017971</v>
      </c>
      <c r="C717" s="41" t="s">
        <v>2617</v>
      </c>
      <c r="D717" s="41" t="s">
        <v>4552</v>
      </c>
      <c r="E717" s="41" t="s">
        <v>490</v>
      </c>
      <c r="F717" s="41" t="s">
        <v>3622</v>
      </c>
      <c r="G717" s="41">
        <v>1</v>
      </c>
      <c r="H717" s="41" t="s">
        <v>2620</v>
      </c>
      <c r="I717" s="41" t="s">
        <v>2621</v>
      </c>
      <c r="J717" s="41" t="s">
        <v>4553</v>
      </c>
      <c r="K717" s="41" t="s">
        <v>2893</v>
      </c>
      <c r="L717" s="41" t="s">
        <v>4554</v>
      </c>
      <c r="M717" s="41">
        <v>20.99</v>
      </c>
      <c r="N717" s="41">
        <v>0</v>
      </c>
      <c r="O717" s="41">
        <v>0</v>
      </c>
      <c r="P717" s="41">
        <v>-1.05</v>
      </c>
      <c r="Q717" s="41">
        <v>1.4</v>
      </c>
      <c r="R717" s="41">
        <v>-1.4</v>
      </c>
      <c r="S717" s="41">
        <v>-3.39</v>
      </c>
      <c r="T717" s="41">
        <v>-3.68</v>
      </c>
      <c r="U717" s="41">
        <v>0</v>
      </c>
      <c r="V717" s="41">
        <v>0</v>
      </c>
      <c r="W717" s="41">
        <v>12.87</v>
      </c>
    </row>
    <row r="718" spans="1:23" s="41" customFormat="1" hidden="1" x14ac:dyDescent="0.25">
      <c r="A718" s="41" t="s">
        <v>4555</v>
      </c>
      <c r="B718" s="41">
        <v>12161017971</v>
      </c>
      <c r="C718" s="41" t="s">
        <v>2617</v>
      </c>
      <c r="D718" s="41" t="s">
        <v>4556</v>
      </c>
      <c r="E718" s="41" t="s">
        <v>1352</v>
      </c>
      <c r="F718" s="41" t="s">
        <v>2733</v>
      </c>
      <c r="G718" s="41">
        <v>1</v>
      </c>
      <c r="H718" s="41" t="s">
        <v>2620</v>
      </c>
      <c r="I718" s="41" t="s">
        <v>2621</v>
      </c>
      <c r="J718" s="41" t="s">
        <v>4007</v>
      </c>
      <c r="K718" s="41" t="s">
        <v>2970</v>
      </c>
      <c r="L718" s="41" t="s">
        <v>4557</v>
      </c>
      <c r="M718" s="41">
        <v>22.99</v>
      </c>
      <c r="N718" s="41">
        <v>0</v>
      </c>
      <c r="O718" s="41">
        <v>0</v>
      </c>
      <c r="P718" s="41">
        <v>0</v>
      </c>
      <c r="Q718" s="41">
        <v>0</v>
      </c>
      <c r="R718" s="41">
        <v>0</v>
      </c>
      <c r="S718" s="41">
        <v>-3.91</v>
      </c>
      <c r="T718" s="41">
        <v>-5.16</v>
      </c>
      <c r="U718" s="41">
        <v>0</v>
      </c>
      <c r="V718" s="41">
        <v>0</v>
      </c>
      <c r="W718" s="41">
        <v>13.92</v>
      </c>
    </row>
    <row r="719" spans="1:23" s="41" customFormat="1" hidden="1" x14ac:dyDescent="0.25">
      <c r="A719" s="41" t="s">
        <v>4558</v>
      </c>
      <c r="B719" s="41">
        <v>12161017971</v>
      </c>
      <c r="C719" s="41" t="s">
        <v>2727</v>
      </c>
      <c r="D719" s="41" t="s">
        <v>4559</v>
      </c>
      <c r="E719" s="41" t="s">
        <v>1372</v>
      </c>
      <c r="F719" s="41" t="s">
        <v>2776</v>
      </c>
      <c r="G719" s="41">
        <v>1</v>
      </c>
      <c r="H719" s="41" t="s">
        <v>2620</v>
      </c>
      <c r="I719" s="41" t="s">
        <v>2621</v>
      </c>
      <c r="J719" s="41" t="s">
        <v>3865</v>
      </c>
      <c r="K719" s="41" t="s">
        <v>3409</v>
      </c>
      <c r="L719" s="41" t="s">
        <v>4560</v>
      </c>
      <c r="M719" s="41">
        <v>-22.99</v>
      </c>
      <c r="N719" s="41">
        <v>0</v>
      </c>
      <c r="O719" s="41">
        <v>0</v>
      </c>
      <c r="P719" s="41">
        <v>0</v>
      </c>
      <c r="Q719" s="41">
        <v>0</v>
      </c>
      <c r="R719" s="41">
        <v>0</v>
      </c>
      <c r="S719" s="41">
        <v>3.13</v>
      </c>
      <c r="T719" s="41">
        <v>0</v>
      </c>
      <c r="U719" s="41">
        <v>0</v>
      </c>
      <c r="V719" s="41">
        <v>0</v>
      </c>
      <c r="W719" s="41">
        <v>-19.86</v>
      </c>
    </row>
    <row r="720" spans="1:23" s="41" customFormat="1" hidden="1" x14ac:dyDescent="0.25">
      <c r="A720" s="41" t="s">
        <v>4561</v>
      </c>
      <c r="B720" s="41">
        <v>12161017971</v>
      </c>
      <c r="C720" s="41" t="s">
        <v>2727</v>
      </c>
      <c r="D720" s="41" t="s">
        <v>4562</v>
      </c>
      <c r="E720" s="41" t="s">
        <v>1388</v>
      </c>
      <c r="F720" s="41" t="s">
        <v>2882</v>
      </c>
      <c r="G720" s="41">
        <v>1</v>
      </c>
      <c r="H720" s="41" t="s">
        <v>2620</v>
      </c>
      <c r="I720" s="41" t="s">
        <v>2621</v>
      </c>
      <c r="J720" s="41" t="s">
        <v>3865</v>
      </c>
      <c r="K720" s="41" t="s">
        <v>3409</v>
      </c>
      <c r="L720" s="41" t="s">
        <v>4560</v>
      </c>
      <c r="M720" s="41">
        <v>-22.99</v>
      </c>
      <c r="N720" s="41">
        <v>0</v>
      </c>
      <c r="O720" s="41">
        <v>0</v>
      </c>
      <c r="P720" s="41">
        <v>0</v>
      </c>
      <c r="Q720" s="41">
        <v>0</v>
      </c>
      <c r="R720" s="41">
        <v>0</v>
      </c>
      <c r="S720" s="41">
        <v>3.13</v>
      </c>
      <c r="T720" s="41">
        <v>0</v>
      </c>
      <c r="U720" s="41">
        <v>0</v>
      </c>
      <c r="V720" s="41">
        <v>0</v>
      </c>
      <c r="W720" s="41">
        <v>-19.86</v>
      </c>
    </row>
    <row r="721" spans="1:23" s="42" customFormat="1" hidden="1" x14ac:dyDescent="0.25">
      <c r="A721" s="42" t="s">
        <v>4563</v>
      </c>
      <c r="B721" s="42">
        <v>12161017971</v>
      </c>
      <c r="C721" s="42" t="s">
        <v>2651</v>
      </c>
      <c r="D721" s="42" t="s">
        <v>2699</v>
      </c>
      <c r="F721" s="42" t="s">
        <v>74</v>
      </c>
      <c r="H721" s="42" t="s">
        <v>2633</v>
      </c>
      <c r="M721" s="42">
        <v>0</v>
      </c>
      <c r="N721" s="42">
        <v>0</v>
      </c>
      <c r="O721" s="42">
        <v>0</v>
      </c>
      <c r="P721" s="42">
        <v>0</v>
      </c>
      <c r="Q721" s="42">
        <v>0</v>
      </c>
      <c r="R721" s="42">
        <v>0</v>
      </c>
      <c r="S721" s="42">
        <v>0</v>
      </c>
      <c r="T721" s="42">
        <v>0</v>
      </c>
      <c r="U721" s="42">
        <v>0</v>
      </c>
      <c r="V721" s="42">
        <v>0</v>
      </c>
      <c r="W721" s="42">
        <v>0</v>
      </c>
    </row>
    <row r="722" spans="1:23" s="43" customFormat="1" ht="14.4" hidden="1" x14ac:dyDescent="0.25">
      <c r="A722" s="43" t="s">
        <v>4563</v>
      </c>
      <c r="B722" s="43">
        <v>12161017971</v>
      </c>
      <c r="C722" s="43" t="s">
        <v>2651</v>
      </c>
      <c r="D722" s="43" t="s">
        <v>2699</v>
      </c>
      <c r="F722" s="43" t="s">
        <v>75</v>
      </c>
      <c r="H722" s="43" t="s">
        <v>2633</v>
      </c>
      <c r="M722" s="43">
        <v>0</v>
      </c>
      <c r="N722" s="43">
        <v>0</v>
      </c>
      <c r="O722" s="43">
        <v>0</v>
      </c>
      <c r="P722" s="43">
        <v>0</v>
      </c>
      <c r="Q722" s="43">
        <v>0</v>
      </c>
      <c r="R722" s="43">
        <v>0</v>
      </c>
      <c r="S722" s="43">
        <v>0</v>
      </c>
      <c r="T722" s="43">
        <v>-3.68</v>
      </c>
      <c r="U722" s="43">
        <v>0</v>
      </c>
      <c r="V722" s="43">
        <v>0</v>
      </c>
      <c r="W722" s="43">
        <v>-3.68</v>
      </c>
    </row>
    <row r="723" spans="1:23" s="42" customFormat="1" hidden="1" x14ac:dyDescent="0.25">
      <c r="A723" s="42" t="s">
        <v>4563</v>
      </c>
      <c r="B723" s="42">
        <v>12161017971</v>
      </c>
      <c r="C723" s="42" t="s">
        <v>2651</v>
      </c>
      <c r="D723" s="42" t="s">
        <v>2699</v>
      </c>
      <c r="F723" s="42" t="s">
        <v>76</v>
      </c>
      <c r="H723" s="42" t="s">
        <v>2633</v>
      </c>
      <c r="M723" s="42">
        <v>0</v>
      </c>
      <c r="N723" s="42">
        <v>0</v>
      </c>
      <c r="O723" s="42">
        <v>0</v>
      </c>
      <c r="P723" s="42">
        <v>0</v>
      </c>
      <c r="Q723" s="42">
        <v>0</v>
      </c>
      <c r="R723" s="42">
        <v>0</v>
      </c>
      <c r="S723" s="42">
        <v>0</v>
      </c>
      <c r="T723" s="42">
        <v>0</v>
      </c>
      <c r="U723" s="42">
        <v>0</v>
      </c>
      <c r="V723" s="42">
        <v>0</v>
      </c>
      <c r="W723" s="42">
        <v>0</v>
      </c>
    </row>
    <row r="724" spans="1:23" s="42" customFormat="1" hidden="1" x14ac:dyDescent="0.25">
      <c r="A724" s="42" t="s">
        <v>4564</v>
      </c>
      <c r="B724" s="42">
        <v>12161017971</v>
      </c>
      <c r="C724" s="42" t="s">
        <v>2651</v>
      </c>
      <c r="D724" s="42" t="s">
        <v>3449</v>
      </c>
      <c r="F724" s="42" t="s">
        <v>74</v>
      </c>
      <c r="H724" s="42" t="s">
        <v>2633</v>
      </c>
      <c r="M724" s="42">
        <v>0</v>
      </c>
      <c r="N724" s="42">
        <v>0</v>
      </c>
      <c r="O724" s="42">
        <v>0</v>
      </c>
      <c r="P724" s="42">
        <v>0</v>
      </c>
      <c r="Q724" s="42">
        <v>0</v>
      </c>
      <c r="R724" s="42">
        <v>0</v>
      </c>
      <c r="S724" s="42">
        <v>0</v>
      </c>
      <c r="T724" s="42">
        <v>0</v>
      </c>
      <c r="U724" s="42">
        <v>0</v>
      </c>
      <c r="V724" s="42">
        <v>0</v>
      </c>
      <c r="W724" s="42">
        <v>0</v>
      </c>
    </row>
    <row r="725" spans="1:23" s="43" customFormat="1" ht="14.4" hidden="1" x14ac:dyDescent="0.25">
      <c r="A725" s="43" t="s">
        <v>4564</v>
      </c>
      <c r="B725" s="43">
        <v>12161017971</v>
      </c>
      <c r="C725" s="43" t="s">
        <v>2651</v>
      </c>
      <c r="D725" s="43" t="s">
        <v>3449</v>
      </c>
      <c r="F725" s="43" t="s">
        <v>75</v>
      </c>
      <c r="H725" s="43" t="s">
        <v>2633</v>
      </c>
      <c r="M725" s="43">
        <v>0</v>
      </c>
      <c r="N725" s="43">
        <v>0</v>
      </c>
      <c r="O725" s="43">
        <v>0</v>
      </c>
      <c r="P725" s="43">
        <v>0</v>
      </c>
      <c r="Q725" s="43">
        <v>0</v>
      </c>
      <c r="R725" s="43">
        <v>0</v>
      </c>
      <c r="S725" s="43">
        <v>0</v>
      </c>
      <c r="T725" s="43">
        <v>-3.68</v>
      </c>
      <c r="U725" s="43">
        <v>0</v>
      </c>
      <c r="V725" s="43">
        <v>0</v>
      </c>
      <c r="W725" s="43">
        <v>-3.68</v>
      </c>
    </row>
    <row r="726" spans="1:23" s="42" customFormat="1" hidden="1" x14ac:dyDescent="0.25">
      <c r="A726" s="42" t="s">
        <v>4564</v>
      </c>
      <c r="B726" s="42">
        <v>12161017971</v>
      </c>
      <c r="C726" s="42" t="s">
        <v>2651</v>
      </c>
      <c r="D726" s="42" t="s">
        <v>3449</v>
      </c>
      <c r="F726" s="42" t="s">
        <v>76</v>
      </c>
      <c r="H726" s="42" t="s">
        <v>2633</v>
      </c>
      <c r="M726" s="42">
        <v>0</v>
      </c>
      <c r="N726" s="42">
        <v>0</v>
      </c>
      <c r="O726" s="42">
        <v>0</v>
      </c>
      <c r="P726" s="42">
        <v>0</v>
      </c>
      <c r="Q726" s="42">
        <v>0</v>
      </c>
      <c r="R726" s="42">
        <v>0</v>
      </c>
      <c r="S726" s="42">
        <v>0</v>
      </c>
      <c r="T726" s="42">
        <v>0</v>
      </c>
      <c r="U726" s="42">
        <v>0</v>
      </c>
      <c r="V726" s="42">
        <v>0</v>
      </c>
      <c r="W726" s="42">
        <v>0</v>
      </c>
    </row>
    <row r="727" spans="1:23" s="41" customFormat="1" hidden="1" x14ac:dyDescent="0.25">
      <c r="A727" s="41" t="s">
        <v>4565</v>
      </c>
      <c r="B727" s="41">
        <v>12161017971</v>
      </c>
      <c r="C727" s="41" t="s">
        <v>2617</v>
      </c>
      <c r="D727" s="41" t="s">
        <v>4545</v>
      </c>
      <c r="E727" s="41" t="s">
        <v>1406</v>
      </c>
      <c r="F727" s="41" t="s">
        <v>2964</v>
      </c>
      <c r="G727" s="41">
        <v>1</v>
      </c>
      <c r="H727" s="41" t="s">
        <v>2620</v>
      </c>
      <c r="I727" s="41" t="s">
        <v>2621</v>
      </c>
      <c r="J727" s="41" t="s">
        <v>3966</v>
      </c>
      <c r="K727" s="41" t="s">
        <v>2719</v>
      </c>
      <c r="L727" s="41">
        <v>19118</v>
      </c>
      <c r="M727" s="41">
        <v>25.99</v>
      </c>
      <c r="N727" s="41">
        <v>0</v>
      </c>
      <c r="O727" s="41">
        <v>0</v>
      </c>
      <c r="P727" s="41">
        <v>-0.35</v>
      </c>
      <c r="Q727" s="41">
        <v>0</v>
      </c>
      <c r="R727" s="41">
        <v>0</v>
      </c>
      <c r="S727" s="41">
        <v>-4.3600000000000003</v>
      </c>
      <c r="T727" s="41">
        <v>-5.16</v>
      </c>
      <c r="U727" s="41">
        <v>0</v>
      </c>
      <c r="V727" s="41">
        <v>0</v>
      </c>
      <c r="W727" s="41">
        <v>16.12</v>
      </c>
    </row>
    <row r="728" spans="1:23" s="41" customFormat="1" hidden="1" x14ac:dyDescent="0.25">
      <c r="A728" s="41" t="s">
        <v>4565</v>
      </c>
      <c r="B728" s="41">
        <v>12161017971</v>
      </c>
      <c r="C728" s="41" t="s">
        <v>2617</v>
      </c>
      <c r="D728" s="41" t="s">
        <v>4545</v>
      </c>
      <c r="E728" s="41" t="s">
        <v>1422</v>
      </c>
      <c r="F728" s="41" t="s">
        <v>2671</v>
      </c>
      <c r="G728" s="41">
        <v>1</v>
      </c>
      <c r="H728" s="41" t="s">
        <v>2620</v>
      </c>
      <c r="I728" s="41" t="s">
        <v>2621</v>
      </c>
      <c r="J728" s="41" t="s">
        <v>3966</v>
      </c>
      <c r="K728" s="41" t="s">
        <v>2719</v>
      </c>
      <c r="L728" s="41">
        <v>19118</v>
      </c>
      <c r="M728" s="41">
        <v>25.99</v>
      </c>
      <c r="N728" s="41">
        <v>0</v>
      </c>
      <c r="O728" s="41">
        <v>0</v>
      </c>
      <c r="P728" s="41">
        <v>-0.34</v>
      </c>
      <c r="Q728" s="41">
        <v>0</v>
      </c>
      <c r="R728" s="41">
        <v>0</v>
      </c>
      <c r="S728" s="41">
        <v>-4.3600000000000003</v>
      </c>
      <c r="T728" s="41">
        <v>-5.16</v>
      </c>
      <c r="U728" s="41">
        <v>0</v>
      </c>
      <c r="V728" s="41">
        <v>0</v>
      </c>
      <c r="W728" s="41">
        <v>16.13</v>
      </c>
    </row>
    <row r="729" spans="1:23" s="41" customFormat="1" hidden="1" x14ac:dyDescent="0.25">
      <c r="A729" s="41" t="s">
        <v>4566</v>
      </c>
      <c r="B729" s="41">
        <v>12161017971</v>
      </c>
      <c r="C729" s="41" t="s">
        <v>2617</v>
      </c>
      <c r="D729" s="41" t="s">
        <v>4567</v>
      </c>
      <c r="E729" s="41" t="s">
        <v>798</v>
      </c>
      <c r="F729" s="41" t="s">
        <v>4568</v>
      </c>
      <c r="G729" s="41">
        <v>1</v>
      </c>
      <c r="H729" s="41" t="s">
        <v>2620</v>
      </c>
      <c r="I729" s="41" t="s">
        <v>2621</v>
      </c>
      <c r="J729" s="41" t="s">
        <v>3432</v>
      </c>
      <c r="K729" s="41" t="s">
        <v>2629</v>
      </c>
      <c r="L729" s="41" t="s">
        <v>4569</v>
      </c>
      <c r="M729" s="41">
        <v>9.99</v>
      </c>
      <c r="N729" s="41">
        <v>0</v>
      </c>
      <c r="O729" s="41">
        <v>0</v>
      </c>
      <c r="P729" s="41">
        <v>0</v>
      </c>
      <c r="Q729" s="41">
        <v>0.4</v>
      </c>
      <c r="R729" s="41">
        <v>-0.4</v>
      </c>
      <c r="S729" s="41">
        <v>-1.7</v>
      </c>
      <c r="T729" s="41">
        <v>-3.59</v>
      </c>
      <c r="U729" s="41">
        <v>0</v>
      </c>
      <c r="V729" s="41">
        <v>0</v>
      </c>
      <c r="W729" s="41">
        <v>4.7</v>
      </c>
    </row>
    <row r="730" spans="1:23" s="41" customFormat="1" hidden="1" x14ac:dyDescent="0.25">
      <c r="A730" s="41" t="s">
        <v>4570</v>
      </c>
      <c r="B730" s="41">
        <v>12161017971</v>
      </c>
      <c r="C730" s="41" t="s">
        <v>2617</v>
      </c>
      <c r="D730" s="41" t="s">
        <v>4571</v>
      </c>
      <c r="E730" s="41" t="s">
        <v>1416</v>
      </c>
      <c r="F730" s="41" t="s">
        <v>2926</v>
      </c>
      <c r="G730" s="41">
        <v>1</v>
      </c>
      <c r="H730" s="41" t="s">
        <v>2620</v>
      </c>
      <c r="I730" s="41" t="s">
        <v>2621</v>
      </c>
      <c r="J730" s="41" t="s">
        <v>4572</v>
      </c>
      <c r="K730" s="41" t="s">
        <v>2836</v>
      </c>
      <c r="L730" s="41" t="s">
        <v>4573</v>
      </c>
      <c r="M730" s="41">
        <v>25.99</v>
      </c>
      <c r="N730" s="41">
        <v>0</v>
      </c>
      <c r="O730" s="41">
        <v>0</v>
      </c>
      <c r="P730" s="41">
        <v>0</v>
      </c>
      <c r="Q730" s="41">
        <v>0</v>
      </c>
      <c r="R730" s="41">
        <v>0</v>
      </c>
      <c r="S730" s="41">
        <v>-4.42</v>
      </c>
      <c r="T730" s="41">
        <v>-5.16</v>
      </c>
      <c r="U730" s="41">
        <v>0</v>
      </c>
      <c r="V730" s="41">
        <v>0</v>
      </c>
      <c r="W730" s="41">
        <v>16.41</v>
      </c>
    </row>
    <row r="731" spans="1:23" s="41" customFormat="1" hidden="1" x14ac:dyDescent="0.25">
      <c r="A731" s="41" t="s">
        <v>4574</v>
      </c>
      <c r="B731" s="41">
        <v>12161017971</v>
      </c>
      <c r="C731" s="41" t="s">
        <v>2617</v>
      </c>
      <c r="D731" s="41" t="s">
        <v>4575</v>
      </c>
      <c r="E731" s="41" t="s">
        <v>456</v>
      </c>
      <c r="F731" s="41" t="s">
        <v>3954</v>
      </c>
      <c r="G731" s="41">
        <v>1</v>
      </c>
      <c r="H731" s="41" t="s">
        <v>2620</v>
      </c>
      <c r="I731" s="41" t="s">
        <v>2621</v>
      </c>
      <c r="J731" s="41" t="s">
        <v>4576</v>
      </c>
      <c r="K731" s="41" t="s">
        <v>3721</v>
      </c>
      <c r="L731" s="41" t="s">
        <v>4577</v>
      </c>
      <c r="M731" s="41">
        <v>20.99</v>
      </c>
      <c r="N731" s="41">
        <v>0</v>
      </c>
      <c r="O731" s="41">
        <v>0</v>
      </c>
      <c r="P731" s="41">
        <v>-1.05</v>
      </c>
      <c r="Q731" s="41">
        <v>0</v>
      </c>
      <c r="R731" s="41">
        <v>0</v>
      </c>
      <c r="S731" s="41">
        <v>-3.39</v>
      </c>
      <c r="T731" s="41">
        <v>-3.68</v>
      </c>
      <c r="U731" s="41">
        <v>0</v>
      </c>
      <c r="V731" s="41">
        <v>0</v>
      </c>
      <c r="W731" s="41">
        <v>12.87</v>
      </c>
    </row>
    <row r="732" spans="1:23" s="41" customFormat="1" hidden="1" x14ac:dyDescent="0.25">
      <c r="A732" s="41" t="s">
        <v>4578</v>
      </c>
      <c r="B732" s="41">
        <v>12161017971</v>
      </c>
      <c r="C732" s="41" t="s">
        <v>2617</v>
      </c>
      <c r="D732" s="41" t="s">
        <v>4579</v>
      </c>
      <c r="E732" s="41" t="s">
        <v>1364</v>
      </c>
      <c r="F732" s="41" t="s">
        <v>2931</v>
      </c>
      <c r="G732" s="41">
        <v>1</v>
      </c>
      <c r="H732" s="41" t="s">
        <v>2620</v>
      </c>
      <c r="I732" s="41" t="s">
        <v>2621</v>
      </c>
      <c r="J732" s="41" t="s">
        <v>4580</v>
      </c>
      <c r="K732" s="41" t="s">
        <v>2678</v>
      </c>
      <c r="L732" s="41" t="s">
        <v>4581</v>
      </c>
      <c r="M732" s="41">
        <v>22.99</v>
      </c>
      <c r="N732" s="41">
        <v>0</v>
      </c>
      <c r="O732" s="41">
        <v>0</v>
      </c>
      <c r="P732" s="41">
        <v>0</v>
      </c>
      <c r="Q732" s="41">
        <v>1.84</v>
      </c>
      <c r="R732" s="41">
        <v>-1.84</v>
      </c>
      <c r="S732" s="41">
        <v>-3.91</v>
      </c>
      <c r="T732" s="41">
        <v>-5.16</v>
      </c>
      <c r="U732" s="41">
        <v>0</v>
      </c>
      <c r="V732" s="41">
        <v>0</v>
      </c>
      <c r="W732" s="41">
        <v>13.92</v>
      </c>
    </row>
    <row r="733" spans="1:23" s="41" customFormat="1" hidden="1" x14ac:dyDescent="0.25">
      <c r="A733" s="41" t="s">
        <v>4582</v>
      </c>
      <c r="B733" s="41">
        <v>12161017971</v>
      </c>
      <c r="C733" s="41" t="s">
        <v>2617</v>
      </c>
      <c r="D733" s="41" t="s">
        <v>4583</v>
      </c>
      <c r="E733" s="41" t="s">
        <v>1358</v>
      </c>
      <c r="F733" s="41" t="s">
        <v>2823</v>
      </c>
      <c r="G733" s="41">
        <v>1</v>
      </c>
      <c r="H733" s="41" t="s">
        <v>2620</v>
      </c>
      <c r="I733" s="41" t="s">
        <v>2621</v>
      </c>
      <c r="J733" s="41" t="s">
        <v>4580</v>
      </c>
      <c r="K733" s="41" t="s">
        <v>2678</v>
      </c>
      <c r="L733" s="41" t="s">
        <v>4581</v>
      </c>
      <c r="M733" s="41">
        <v>22.99</v>
      </c>
      <c r="N733" s="41">
        <v>0</v>
      </c>
      <c r="O733" s="41">
        <v>0</v>
      </c>
      <c r="P733" s="41">
        <v>0</v>
      </c>
      <c r="Q733" s="41">
        <v>1.84</v>
      </c>
      <c r="R733" s="41">
        <v>-1.84</v>
      </c>
      <c r="S733" s="41">
        <v>-3.91</v>
      </c>
      <c r="T733" s="41">
        <v>-5.16</v>
      </c>
      <c r="U733" s="41">
        <v>0</v>
      </c>
      <c r="V733" s="41">
        <v>0</v>
      </c>
      <c r="W733" s="41">
        <v>13.92</v>
      </c>
    </row>
    <row r="734" spans="1:23" s="41" customFormat="1" hidden="1" x14ac:dyDescent="0.25">
      <c r="A734" s="41" t="s">
        <v>4584</v>
      </c>
      <c r="B734" s="41">
        <v>12161017971</v>
      </c>
      <c r="C734" s="41" t="s">
        <v>2617</v>
      </c>
      <c r="D734" s="41" t="s">
        <v>4585</v>
      </c>
      <c r="E734" s="41" t="s">
        <v>796</v>
      </c>
      <c r="F734" s="41" t="s">
        <v>4586</v>
      </c>
      <c r="G734" s="41">
        <v>1</v>
      </c>
      <c r="H734" s="41" t="s">
        <v>2620</v>
      </c>
      <c r="I734" s="41" t="s">
        <v>2621</v>
      </c>
      <c r="J734" s="41" t="s">
        <v>3111</v>
      </c>
      <c r="K734" s="41" t="s">
        <v>2851</v>
      </c>
      <c r="L734" s="41" t="s">
        <v>4587</v>
      </c>
      <c r="M734" s="41">
        <v>9.99</v>
      </c>
      <c r="N734" s="41">
        <v>0</v>
      </c>
      <c r="O734" s="41">
        <v>0</v>
      </c>
      <c r="P734" s="41">
        <v>0</v>
      </c>
      <c r="Q734" s="41">
        <v>0</v>
      </c>
      <c r="R734" s="41">
        <v>0</v>
      </c>
      <c r="S734" s="41">
        <v>-1.7</v>
      </c>
      <c r="T734" s="41">
        <v>-3.59</v>
      </c>
      <c r="U734" s="41">
        <v>0</v>
      </c>
      <c r="V734" s="41">
        <v>0</v>
      </c>
      <c r="W734" s="41">
        <v>4.7</v>
      </c>
    </row>
    <row r="735" spans="1:23" s="41" customFormat="1" hidden="1" x14ac:dyDescent="0.25">
      <c r="A735" s="41" t="s">
        <v>4588</v>
      </c>
      <c r="B735" s="41">
        <v>12161017971</v>
      </c>
      <c r="C735" s="41" t="s">
        <v>2778</v>
      </c>
      <c r="D735" s="41" t="s">
        <v>4589</v>
      </c>
      <c r="E735" s="41" t="s">
        <v>394</v>
      </c>
      <c r="F735" s="41" t="s">
        <v>65</v>
      </c>
      <c r="G735" s="41">
        <v>1</v>
      </c>
      <c r="M735" s="41">
        <v>0</v>
      </c>
      <c r="N735" s="41">
        <v>0</v>
      </c>
      <c r="O735" s="41">
        <v>0</v>
      </c>
      <c r="P735" s="41">
        <v>0</v>
      </c>
      <c r="Q735" s="41">
        <v>0</v>
      </c>
      <c r="R735" s="41">
        <v>0</v>
      </c>
      <c r="S735" s="41">
        <v>0</v>
      </c>
      <c r="T735" s="41">
        <v>0</v>
      </c>
      <c r="U735" s="41">
        <v>0</v>
      </c>
      <c r="V735" s="41">
        <v>12.82</v>
      </c>
      <c r="W735" s="41">
        <v>12.82</v>
      </c>
    </row>
    <row r="736" spans="1:23" s="41" customFormat="1" hidden="1" x14ac:dyDescent="0.25">
      <c r="A736" s="41" t="s">
        <v>4590</v>
      </c>
      <c r="B736" s="41">
        <v>12161017971</v>
      </c>
      <c r="C736" s="41" t="s">
        <v>2617</v>
      </c>
      <c r="D736" s="41" t="s">
        <v>4591</v>
      </c>
      <c r="E736" s="41" t="s">
        <v>488</v>
      </c>
      <c r="F736" s="41" t="s">
        <v>3941</v>
      </c>
      <c r="G736" s="41">
        <v>1</v>
      </c>
      <c r="H736" s="41" t="s">
        <v>2620</v>
      </c>
      <c r="I736" s="41" t="s">
        <v>2621</v>
      </c>
      <c r="J736" s="41" t="s">
        <v>4088</v>
      </c>
      <c r="K736" s="41" t="s">
        <v>2648</v>
      </c>
      <c r="L736" s="41" t="s">
        <v>4592</v>
      </c>
      <c r="M736" s="41">
        <v>20.99</v>
      </c>
      <c r="N736" s="41">
        <v>3.63</v>
      </c>
      <c r="O736" s="41">
        <v>0</v>
      </c>
      <c r="P736" s="41">
        <v>-3.63</v>
      </c>
      <c r="Q736" s="41">
        <v>0</v>
      </c>
      <c r="R736" s="41">
        <v>0</v>
      </c>
      <c r="S736" s="41">
        <v>-3.57</v>
      </c>
      <c r="T736" s="41">
        <v>-3.68</v>
      </c>
      <c r="U736" s="41">
        <v>0</v>
      </c>
      <c r="V736" s="41">
        <v>0</v>
      </c>
      <c r="W736" s="41">
        <v>13.74</v>
      </c>
    </row>
    <row r="737" spans="1:23" s="41" customFormat="1" hidden="1" x14ac:dyDescent="0.25">
      <c r="A737" s="41" t="s">
        <v>4593</v>
      </c>
      <c r="B737" s="41">
        <v>12161017971</v>
      </c>
      <c r="C737" s="41" t="s">
        <v>2617</v>
      </c>
      <c r="D737" s="41" t="s">
        <v>4594</v>
      </c>
      <c r="E737" s="41" t="s">
        <v>1362</v>
      </c>
      <c r="F737" s="41" t="s">
        <v>3089</v>
      </c>
      <c r="G737" s="41">
        <v>1</v>
      </c>
      <c r="H737" s="41" t="s">
        <v>2620</v>
      </c>
      <c r="I737" s="41" t="s">
        <v>2621</v>
      </c>
      <c r="J737" s="41" t="s">
        <v>2892</v>
      </c>
      <c r="K737" s="41" t="s">
        <v>2893</v>
      </c>
      <c r="L737" s="41" t="s">
        <v>4595</v>
      </c>
      <c r="M737" s="41">
        <v>22.99</v>
      </c>
      <c r="N737" s="41">
        <v>0</v>
      </c>
      <c r="O737" s="41">
        <v>0</v>
      </c>
      <c r="P737" s="41">
        <v>0</v>
      </c>
      <c r="Q737" s="41">
        <v>1.61</v>
      </c>
      <c r="R737" s="41">
        <v>-1.61</v>
      </c>
      <c r="S737" s="41">
        <v>-3.91</v>
      </c>
      <c r="T737" s="41">
        <v>-5.16</v>
      </c>
      <c r="U737" s="41">
        <v>0</v>
      </c>
      <c r="V737" s="41">
        <v>0</v>
      </c>
      <c r="W737" s="41">
        <v>13.92</v>
      </c>
    </row>
    <row r="738" spans="1:23" s="41" customFormat="1" hidden="1" x14ac:dyDescent="0.25">
      <c r="A738" s="41" t="s">
        <v>4596</v>
      </c>
      <c r="B738" s="41">
        <v>12161017971</v>
      </c>
      <c r="C738" s="41" t="s">
        <v>2617</v>
      </c>
      <c r="D738" s="41" t="s">
        <v>4597</v>
      </c>
      <c r="E738" s="41" t="s">
        <v>1430</v>
      </c>
      <c r="F738" s="41" t="s">
        <v>4034</v>
      </c>
      <c r="G738" s="41">
        <v>1</v>
      </c>
      <c r="H738" s="41" t="s">
        <v>2620</v>
      </c>
      <c r="I738" s="41" t="s">
        <v>2621</v>
      </c>
      <c r="J738" s="41" t="s">
        <v>4150</v>
      </c>
      <c r="K738" s="41" t="s">
        <v>2629</v>
      </c>
      <c r="L738" s="41" t="s">
        <v>4598</v>
      </c>
      <c r="M738" s="41">
        <v>25.99</v>
      </c>
      <c r="N738" s="41">
        <v>0</v>
      </c>
      <c r="O738" s="41">
        <v>0</v>
      </c>
      <c r="P738" s="41">
        <v>0</v>
      </c>
      <c r="Q738" s="41">
        <v>0</v>
      </c>
      <c r="R738" s="41">
        <v>0</v>
      </c>
      <c r="S738" s="41">
        <v>-4.42</v>
      </c>
      <c r="T738" s="41">
        <v>-5.16</v>
      </c>
      <c r="U738" s="41">
        <v>0</v>
      </c>
      <c r="V738" s="41">
        <v>0</v>
      </c>
      <c r="W738" s="41">
        <v>16.41</v>
      </c>
    </row>
    <row r="739" spans="1:23" s="42" customFormat="1" hidden="1" x14ac:dyDescent="0.25">
      <c r="A739" s="42" t="s">
        <v>4599</v>
      </c>
      <c r="B739" s="42">
        <v>12161017971</v>
      </c>
      <c r="D739" s="42" t="s">
        <v>2913</v>
      </c>
      <c r="F739" s="42" t="s">
        <v>2914</v>
      </c>
      <c r="G739" s="42">
        <v>1</v>
      </c>
      <c r="H739" s="42" t="s">
        <v>2633</v>
      </c>
      <c r="M739" s="42">
        <v>0</v>
      </c>
      <c r="N739" s="42">
        <v>0</v>
      </c>
      <c r="O739" s="42">
        <v>0</v>
      </c>
      <c r="P739" s="42">
        <v>0</v>
      </c>
      <c r="Q739" s="42">
        <v>0</v>
      </c>
      <c r="R739" s="42">
        <v>0</v>
      </c>
      <c r="S739" s="42">
        <v>0</v>
      </c>
      <c r="T739" s="42">
        <v>0</v>
      </c>
      <c r="U739" s="42">
        <v>-0.6</v>
      </c>
      <c r="V739" s="42">
        <v>0</v>
      </c>
      <c r="W739" s="42">
        <v>-0.6</v>
      </c>
    </row>
    <row r="740" spans="1:23" s="42" customFormat="1" hidden="1" x14ac:dyDescent="0.25">
      <c r="A740" s="42" t="s">
        <v>4600</v>
      </c>
      <c r="B740" s="42">
        <v>12161017971</v>
      </c>
      <c r="D740" s="42" t="s">
        <v>2654</v>
      </c>
      <c r="F740" s="42" t="s">
        <v>2655</v>
      </c>
      <c r="G740" s="42">
        <v>2</v>
      </c>
      <c r="H740" s="42" t="s">
        <v>2633</v>
      </c>
      <c r="M740" s="42">
        <v>0</v>
      </c>
      <c r="N740" s="42">
        <v>0</v>
      </c>
      <c r="O740" s="42">
        <v>0</v>
      </c>
      <c r="P740" s="42">
        <v>0</v>
      </c>
      <c r="Q740" s="42">
        <v>0</v>
      </c>
      <c r="R740" s="42">
        <v>0</v>
      </c>
      <c r="S740" s="42">
        <v>0</v>
      </c>
      <c r="T740" s="42">
        <v>0</v>
      </c>
      <c r="U740" s="42">
        <v>-1.2</v>
      </c>
      <c r="V740" s="42">
        <v>0</v>
      </c>
      <c r="W740" s="42">
        <v>-1.2</v>
      </c>
    </row>
    <row r="741" spans="1:23" s="42" customFormat="1" hidden="1" x14ac:dyDescent="0.25">
      <c r="A741" s="42" t="s">
        <v>4601</v>
      </c>
      <c r="B741" s="42">
        <v>12161017971</v>
      </c>
      <c r="C741" s="42" t="s">
        <v>2651</v>
      </c>
      <c r="D741" s="42" t="s">
        <v>3290</v>
      </c>
      <c r="F741" s="42" t="s">
        <v>74</v>
      </c>
      <c r="H741" s="42" t="s">
        <v>2633</v>
      </c>
      <c r="M741" s="42">
        <v>0</v>
      </c>
      <c r="N741" s="42">
        <v>0</v>
      </c>
      <c r="O741" s="42">
        <v>0</v>
      </c>
      <c r="P741" s="42">
        <v>0</v>
      </c>
      <c r="Q741" s="42">
        <v>0</v>
      </c>
      <c r="R741" s="42">
        <v>0</v>
      </c>
      <c r="S741" s="42">
        <v>0</v>
      </c>
      <c r="T741" s="42">
        <v>0</v>
      </c>
      <c r="U741" s="42">
        <v>0</v>
      </c>
      <c r="V741" s="42">
        <v>0</v>
      </c>
      <c r="W741" s="42">
        <v>0</v>
      </c>
    </row>
    <row r="742" spans="1:23" s="43" customFormat="1" ht="14.4" hidden="1" x14ac:dyDescent="0.25">
      <c r="A742" s="43" t="s">
        <v>4601</v>
      </c>
      <c r="B742" s="43">
        <v>12161017971</v>
      </c>
      <c r="C742" s="43" t="s">
        <v>2651</v>
      </c>
      <c r="D742" s="43" t="s">
        <v>3290</v>
      </c>
      <c r="F742" s="43" t="s">
        <v>75</v>
      </c>
      <c r="H742" s="43" t="s">
        <v>2633</v>
      </c>
      <c r="M742" s="43">
        <v>0</v>
      </c>
      <c r="N742" s="43">
        <v>0</v>
      </c>
      <c r="O742" s="43">
        <v>0</v>
      </c>
      <c r="P742" s="43">
        <v>0</v>
      </c>
      <c r="Q742" s="43">
        <v>0</v>
      </c>
      <c r="R742" s="43">
        <v>0</v>
      </c>
      <c r="S742" s="43">
        <v>0</v>
      </c>
      <c r="T742" s="43">
        <v>-2.81</v>
      </c>
      <c r="U742" s="43">
        <v>0</v>
      </c>
      <c r="V742" s="43">
        <v>0</v>
      </c>
      <c r="W742" s="43">
        <v>-2.81</v>
      </c>
    </row>
    <row r="743" spans="1:23" s="42" customFormat="1" hidden="1" x14ac:dyDescent="0.25">
      <c r="A743" s="42" t="s">
        <v>4601</v>
      </c>
      <c r="B743" s="42">
        <v>12161017971</v>
      </c>
      <c r="C743" s="42" t="s">
        <v>2651</v>
      </c>
      <c r="D743" s="42" t="s">
        <v>3290</v>
      </c>
      <c r="F743" s="42" t="s">
        <v>76</v>
      </c>
      <c r="H743" s="42" t="s">
        <v>2633</v>
      </c>
      <c r="M743" s="42">
        <v>0</v>
      </c>
      <c r="N743" s="42">
        <v>0</v>
      </c>
      <c r="O743" s="42">
        <v>0</v>
      </c>
      <c r="P743" s="42">
        <v>0</v>
      </c>
      <c r="Q743" s="42">
        <v>0</v>
      </c>
      <c r="R743" s="42">
        <v>0</v>
      </c>
      <c r="S743" s="42">
        <v>0</v>
      </c>
      <c r="T743" s="42">
        <v>0</v>
      </c>
      <c r="U743" s="42">
        <v>0</v>
      </c>
      <c r="V743" s="42">
        <v>0</v>
      </c>
      <c r="W743" s="42">
        <v>0</v>
      </c>
    </row>
    <row r="744" spans="1:23" s="42" customFormat="1" hidden="1" x14ac:dyDescent="0.25">
      <c r="A744" s="42" t="s">
        <v>4602</v>
      </c>
      <c r="B744" s="42">
        <v>12161017971</v>
      </c>
      <c r="C744" s="42" t="s">
        <v>2651</v>
      </c>
      <c r="D744" s="42" t="s">
        <v>4603</v>
      </c>
      <c r="F744" s="42" t="s">
        <v>74</v>
      </c>
      <c r="H744" s="42" t="s">
        <v>2633</v>
      </c>
      <c r="M744" s="42">
        <v>0</v>
      </c>
      <c r="N744" s="42">
        <v>0</v>
      </c>
      <c r="O744" s="42">
        <v>0</v>
      </c>
      <c r="P744" s="42">
        <v>0</v>
      </c>
      <c r="Q744" s="42">
        <v>0</v>
      </c>
      <c r="R744" s="42">
        <v>0</v>
      </c>
      <c r="S744" s="42">
        <v>0</v>
      </c>
      <c r="T744" s="42">
        <v>0</v>
      </c>
      <c r="U744" s="42">
        <v>0</v>
      </c>
      <c r="V744" s="42">
        <v>0</v>
      </c>
      <c r="W744" s="42">
        <v>0</v>
      </c>
    </row>
    <row r="745" spans="1:23" s="43" customFormat="1" ht="14.4" hidden="1" x14ac:dyDescent="0.25">
      <c r="A745" s="43" t="s">
        <v>4602</v>
      </c>
      <c r="B745" s="43">
        <v>12161017971</v>
      </c>
      <c r="C745" s="43" t="s">
        <v>2651</v>
      </c>
      <c r="D745" s="43" t="s">
        <v>4603</v>
      </c>
      <c r="F745" s="43" t="s">
        <v>75</v>
      </c>
      <c r="H745" s="43" t="s">
        <v>2633</v>
      </c>
      <c r="M745" s="43">
        <v>0</v>
      </c>
      <c r="N745" s="43">
        <v>0</v>
      </c>
      <c r="O745" s="43">
        <v>0</v>
      </c>
      <c r="P745" s="43">
        <v>0</v>
      </c>
      <c r="Q745" s="43">
        <v>0</v>
      </c>
      <c r="R745" s="43">
        <v>0</v>
      </c>
      <c r="S745" s="43">
        <v>0</v>
      </c>
      <c r="T745" s="43">
        <v>-3.59</v>
      </c>
      <c r="U745" s="43">
        <v>0</v>
      </c>
      <c r="V745" s="43">
        <v>0</v>
      </c>
      <c r="W745" s="43">
        <v>-3.59</v>
      </c>
    </row>
    <row r="746" spans="1:23" s="42" customFormat="1" hidden="1" x14ac:dyDescent="0.25">
      <c r="A746" s="42" t="s">
        <v>4602</v>
      </c>
      <c r="B746" s="42">
        <v>12161017971</v>
      </c>
      <c r="C746" s="42" t="s">
        <v>2651</v>
      </c>
      <c r="D746" s="42" t="s">
        <v>4603</v>
      </c>
      <c r="F746" s="42" t="s">
        <v>76</v>
      </c>
      <c r="H746" s="42" t="s">
        <v>2633</v>
      </c>
      <c r="M746" s="42">
        <v>0</v>
      </c>
      <c r="N746" s="42">
        <v>0</v>
      </c>
      <c r="O746" s="42">
        <v>0</v>
      </c>
      <c r="P746" s="42">
        <v>0</v>
      </c>
      <c r="Q746" s="42">
        <v>0</v>
      </c>
      <c r="R746" s="42">
        <v>0</v>
      </c>
      <c r="S746" s="42">
        <v>0</v>
      </c>
      <c r="T746" s="42">
        <v>0</v>
      </c>
      <c r="U746" s="42">
        <v>0</v>
      </c>
      <c r="V746" s="42">
        <v>0</v>
      </c>
      <c r="W746" s="42">
        <v>0</v>
      </c>
    </row>
    <row r="747" spans="1:23" s="42" customFormat="1" hidden="1" x14ac:dyDescent="0.25">
      <c r="A747" s="42" t="s">
        <v>4604</v>
      </c>
      <c r="B747" s="42">
        <v>12161017971</v>
      </c>
      <c r="D747" s="42" t="s">
        <v>2789</v>
      </c>
      <c r="F747" s="42" t="s">
        <v>2790</v>
      </c>
      <c r="G747" s="42">
        <v>1</v>
      </c>
      <c r="H747" s="42" t="s">
        <v>2633</v>
      </c>
      <c r="M747" s="42">
        <v>0</v>
      </c>
      <c r="N747" s="42">
        <v>0</v>
      </c>
      <c r="O747" s="42">
        <v>0</v>
      </c>
      <c r="P747" s="42">
        <v>0</v>
      </c>
      <c r="Q747" s="42">
        <v>0</v>
      </c>
      <c r="R747" s="42">
        <v>0</v>
      </c>
      <c r="S747" s="42">
        <v>0</v>
      </c>
      <c r="T747" s="42">
        <v>0</v>
      </c>
      <c r="U747" s="42">
        <v>-0.6</v>
      </c>
      <c r="V747" s="42">
        <v>0</v>
      </c>
      <c r="W747" s="42">
        <v>-0.6</v>
      </c>
    </row>
    <row r="748" spans="1:23" s="41" customFormat="1" hidden="1" x14ac:dyDescent="0.25">
      <c r="A748" s="41" t="s">
        <v>4605</v>
      </c>
      <c r="B748" s="41">
        <v>12161017971</v>
      </c>
      <c r="C748" s="41" t="s">
        <v>2778</v>
      </c>
      <c r="D748" s="41" t="s">
        <v>4606</v>
      </c>
      <c r="E748" s="41" t="s">
        <v>1202</v>
      </c>
      <c r="F748" s="41" t="s">
        <v>67</v>
      </c>
      <c r="G748" s="41">
        <v>1</v>
      </c>
      <c r="M748" s="41">
        <v>0</v>
      </c>
      <c r="N748" s="41">
        <v>0</v>
      </c>
      <c r="O748" s="41">
        <v>0</v>
      </c>
      <c r="P748" s="41">
        <v>0</v>
      </c>
      <c r="Q748" s="41">
        <v>0</v>
      </c>
      <c r="R748" s="41">
        <v>0</v>
      </c>
      <c r="S748" s="41">
        <v>0</v>
      </c>
      <c r="T748" s="41">
        <v>0</v>
      </c>
      <c r="U748" s="41">
        <v>0</v>
      </c>
      <c r="V748" s="41">
        <v>11.08</v>
      </c>
      <c r="W748" s="41">
        <v>11.08</v>
      </c>
    </row>
    <row r="749" spans="1:23" s="41" customFormat="1" hidden="1" x14ac:dyDescent="0.25">
      <c r="A749" s="41" t="s">
        <v>4607</v>
      </c>
      <c r="B749" s="41">
        <v>12161017971</v>
      </c>
      <c r="C749" s="41" t="s">
        <v>2617</v>
      </c>
      <c r="D749" s="41" t="s">
        <v>4608</v>
      </c>
      <c r="E749" s="41" t="s">
        <v>748</v>
      </c>
      <c r="F749" s="41" t="s">
        <v>4224</v>
      </c>
      <c r="G749" s="41">
        <v>1</v>
      </c>
      <c r="H749" s="41" t="s">
        <v>2620</v>
      </c>
      <c r="I749" s="41" t="s">
        <v>2621</v>
      </c>
      <c r="J749" s="41" t="s">
        <v>3477</v>
      </c>
      <c r="K749" s="41" t="s">
        <v>2683</v>
      </c>
      <c r="L749" s="41" t="s">
        <v>4609</v>
      </c>
      <c r="M749" s="41">
        <v>9.99</v>
      </c>
      <c r="N749" s="41">
        <v>0.48</v>
      </c>
      <c r="O749" s="41">
        <v>0</v>
      </c>
      <c r="P749" s="41">
        <v>-0.68</v>
      </c>
      <c r="Q749" s="41">
        <v>0</v>
      </c>
      <c r="R749" s="41">
        <v>0</v>
      </c>
      <c r="S749" s="41">
        <v>-1.66</v>
      </c>
      <c r="T749" s="41">
        <v>-3.59</v>
      </c>
      <c r="U749" s="41">
        <v>0</v>
      </c>
      <c r="V749" s="41">
        <v>0</v>
      </c>
      <c r="W749" s="41">
        <v>4.54</v>
      </c>
    </row>
    <row r="750" spans="1:23" s="41" customFormat="1" hidden="1" x14ac:dyDescent="0.25">
      <c r="A750" s="41" t="s">
        <v>4607</v>
      </c>
      <c r="B750" s="41">
        <v>12161017971</v>
      </c>
      <c r="C750" s="41" t="s">
        <v>2617</v>
      </c>
      <c r="D750" s="41" t="s">
        <v>4608</v>
      </c>
      <c r="E750" s="41" t="s">
        <v>736</v>
      </c>
      <c r="F750" s="41" t="s">
        <v>4610</v>
      </c>
      <c r="G750" s="41">
        <v>1</v>
      </c>
      <c r="H750" s="41" t="s">
        <v>2620</v>
      </c>
      <c r="I750" s="41" t="s">
        <v>2621</v>
      </c>
      <c r="J750" s="41" t="s">
        <v>3477</v>
      </c>
      <c r="K750" s="41" t="s">
        <v>2683</v>
      </c>
      <c r="L750" s="41" t="s">
        <v>4609</v>
      </c>
      <c r="M750" s="41">
        <v>9.99</v>
      </c>
      <c r="N750" s="41">
        <v>0.48</v>
      </c>
      <c r="O750" s="41">
        <v>0</v>
      </c>
      <c r="P750" s="41">
        <v>-0.68</v>
      </c>
      <c r="Q750" s="41">
        <v>0</v>
      </c>
      <c r="R750" s="41">
        <v>0</v>
      </c>
      <c r="S750" s="41">
        <v>-1.66</v>
      </c>
      <c r="T750" s="41">
        <v>-3.59</v>
      </c>
      <c r="U750" s="41">
        <v>0</v>
      </c>
      <c r="V750" s="41">
        <v>0</v>
      </c>
      <c r="W750" s="41">
        <v>4.54</v>
      </c>
    </row>
    <row r="751" spans="1:23" s="41" customFormat="1" hidden="1" x14ac:dyDescent="0.25">
      <c r="A751" s="41" t="s">
        <v>4611</v>
      </c>
      <c r="B751" s="41">
        <v>12161017971</v>
      </c>
      <c r="C751" s="41" t="s">
        <v>2617</v>
      </c>
      <c r="D751" s="41" t="s">
        <v>4612</v>
      </c>
      <c r="E751" s="41" t="s">
        <v>398</v>
      </c>
      <c r="F751" s="41" t="s">
        <v>3904</v>
      </c>
      <c r="G751" s="41">
        <v>1</v>
      </c>
      <c r="H751" s="41" t="s">
        <v>2620</v>
      </c>
      <c r="I751" s="41" t="s">
        <v>2621</v>
      </c>
      <c r="J751" s="41" t="s">
        <v>3436</v>
      </c>
      <c r="K751" s="41" t="s">
        <v>2830</v>
      </c>
      <c r="L751" s="41" t="s">
        <v>4613</v>
      </c>
      <c r="M751" s="41">
        <v>20.99</v>
      </c>
      <c r="N751" s="41">
        <v>0</v>
      </c>
      <c r="O751" s="41">
        <v>0</v>
      </c>
      <c r="P751" s="41">
        <v>-1.05</v>
      </c>
      <c r="Q751" s="41">
        <v>0</v>
      </c>
      <c r="R751" s="41">
        <v>0</v>
      </c>
      <c r="S751" s="41">
        <v>-3.39</v>
      </c>
      <c r="T751" s="41">
        <v>-3.68</v>
      </c>
      <c r="U751" s="41">
        <v>0</v>
      </c>
      <c r="V751" s="41">
        <v>0</v>
      </c>
      <c r="W751" s="41">
        <v>12.87</v>
      </c>
    </row>
    <row r="752" spans="1:23" s="41" customFormat="1" hidden="1" x14ac:dyDescent="0.25">
      <c r="A752" s="41" t="s">
        <v>4614</v>
      </c>
      <c r="B752" s="41">
        <v>12161017971</v>
      </c>
      <c r="C752" s="41" t="s">
        <v>2617</v>
      </c>
      <c r="D752" s="41" t="s">
        <v>4615</v>
      </c>
      <c r="E752" s="41" t="s">
        <v>2572</v>
      </c>
      <c r="F752" s="41" t="s">
        <v>3285</v>
      </c>
      <c r="G752" s="41">
        <v>1</v>
      </c>
      <c r="H752" s="41" t="s">
        <v>2620</v>
      </c>
      <c r="I752" s="41" t="s">
        <v>2621</v>
      </c>
      <c r="J752" s="41" t="s">
        <v>3582</v>
      </c>
      <c r="K752" s="41" t="s">
        <v>2623</v>
      </c>
      <c r="L752" s="41" t="s">
        <v>4616</v>
      </c>
      <c r="M752" s="41">
        <v>9.99</v>
      </c>
      <c r="N752" s="41">
        <v>0</v>
      </c>
      <c r="O752" s="41">
        <v>0</v>
      </c>
      <c r="P752" s="41">
        <v>0</v>
      </c>
      <c r="Q752" s="41">
        <v>0</v>
      </c>
      <c r="R752" s="41">
        <v>0</v>
      </c>
      <c r="S752" s="41">
        <v>-1.7</v>
      </c>
      <c r="T752" s="41">
        <v>-3.68</v>
      </c>
      <c r="U752" s="41">
        <v>0</v>
      </c>
      <c r="V752" s="41">
        <v>0</v>
      </c>
      <c r="W752" s="41">
        <v>4.6100000000000003</v>
      </c>
    </row>
    <row r="753" spans="1:23" s="42" customFormat="1" hidden="1" x14ac:dyDescent="0.25">
      <c r="A753" s="42" t="s">
        <v>4617</v>
      </c>
      <c r="B753" s="42">
        <v>12161017971</v>
      </c>
      <c r="D753" s="42" t="s">
        <v>3144</v>
      </c>
      <c r="F753" s="42" t="s">
        <v>3145</v>
      </c>
      <c r="G753" s="42">
        <v>6</v>
      </c>
      <c r="H753" s="42" t="s">
        <v>2633</v>
      </c>
      <c r="M753" s="42">
        <v>0</v>
      </c>
      <c r="N753" s="42">
        <v>0</v>
      </c>
      <c r="O753" s="42">
        <v>0</v>
      </c>
      <c r="P753" s="42">
        <v>0</v>
      </c>
      <c r="Q753" s="42">
        <v>0</v>
      </c>
      <c r="R753" s="42">
        <v>0</v>
      </c>
      <c r="S753" s="42">
        <v>0</v>
      </c>
      <c r="T753" s="42">
        <v>0</v>
      </c>
      <c r="U753" s="42">
        <v>-3.6</v>
      </c>
      <c r="V753" s="42">
        <v>0</v>
      </c>
      <c r="W753" s="42">
        <v>-3.6</v>
      </c>
    </row>
    <row r="754" spans="1:23" s="42" customFormat="1" hidden="1" x14ac:dyDescent="0.25">
      <c r="A754" s="42" t="s">
        <v>4618</v>
      </c>
      <c r="B754" s="42">
        <v>12161017971</v>
      </c>
      <c r="D754" s="42" t="s">
        <v>2936</v>
      </c>
      <c r="F754" s="42" t="s">
        <v>2937</v>
      </c>
      <c r="G754" s="42">
        <v>1</v>
      </c>
      <c r="H754" s="42" t="s">
        <v>2633</v>
      </c>
      <c r="M754" s="42">
        <v>0</v>
      </c>
      <c r="N754" s="42">
        <v>0</v>
      </c>
      <c r="O754" s="42">
        <v>0</v>
      </c>
      <c r="P754" s="42">
        <v>0</v>
      </c>
      <c r="Q754" s="42">
        <v>0</v>
      </c>
      <c r="R754" s="42">
        <v>0</v>
      </c>
      <c r="S754" s="42">
        <v>0</v>
      </c>
      <c r="T754" s="42">
        <v>0</v>
      </c>
      <c r="U754" s="42">
        <v>-0.6</v>
      </c>
      <c r="V754" s="42">
        <v>0</v>
      </c>
      <c r="W754" s="42">
        <v>-0.6</v>
      </c>
    </row>
    <row r="755" spans="1:23" s="41" customFormat="1" hidden="1" x14ac:dyDescent="0.25">
      <c r="A755" s="41" t="s">
        <v>4619</v>
      </c>
      <c r="B755" s="41">
        <v>12161017971</v>
      </c>
      <c r="C755" s="41" t="s">
        <v>2617</v>
      </c>
      <c r="D755" s="41" t="s">
        <v>4620</v>
      </c>
      <c r="E755" s="41" t="s">
        <v>1394</v>
      </c>
      <c r="F755" s="41" t="s">
        <v>2862</v>
      </c>
      <c r="G755" s="41">
        <v>1</v>
      </c>
      <c r="H755" s="41" t="s">
        <v>2620</v>
      </c>
      <c r="I755" s="41" t="s">
        <v>2621</v>
      </c>
      <c r="J755" s="41" t="s">
        <v>4621</v>
      </c>
      <c r="K755" s="41" t="s">
        <v>2996</v>
      </c>
      <c r="L755" s="41" t="s">
        <v>4622</v>
      </c>
      <c r="M755" s="41">
        <v>22.99</v>
      </c>
      <c r="N755" s="41">
        <v>0</v>
      </c>
      <c r="O755" s="41">
        <v>0</v>
      </c>
      <c r="P755" s="41">
        <v>0</v>
      </c>
      <c r="Q755" s="41">
        <v>0</v>
      </c>
      <c r="R755" s="41">
        <v>0</v>
      </c>
      <c r="S755" s="41">
        <v>-3.91</v>
      </c>
      <c r="T755" s="41">
        <v>-5.16</v>
      </c>
      <c r="U755" s="41">
        <v>0</v>
      </c>
      <c r="V755" s="41">
        <v>0</v>
      </c>
      <c r="W755" s="41">
        <v>13.92</v>
      </c>
    </row>
    <row r="756" spans="1:23" s="42" customFormat="1" hidden="1" x14ac:dyDescent="0.25">
      <c r="A756" s="42" t="s">
        <v>4623</v>
      </c>
      <c r="B756" s="42">
        <v>12161017971</v>
      </c>
      <c r="C756" s="42" t="s">
        <v>2651</v>
      </c>
      <c r="D756" s="42" t="s">
        <v>4624</v>
      </c>
      <c r="F756" s="42" t="s">
        <v>74</v>
      </c>
      <c r="H756" s="42" t="s">
        <v>2633</v>
      </c>
      <c r="M756" s="42">
        <v>0</v>
      </c>
      <c r="N756" s="42">
        <v>0</v>
      </c>
      <c r="O756" s="42">
        <v>0</v>
      </c>
      <c r="P756" s="42">
        <v>0</v>
      </c>
      <c r="Q756" s="42">
        <v>0</v>
      </c>
      <c r="R756" s="42">
        <v>0</v>
      </c>
      <c r="S756" s="42">
        <v>0</v>
      </c>
      <c r="T756" s="42">
        <v>0</v>
      </c>
      <c r="U756" s="42">
        <v>0</v>
      </c>
      <c r="V756" s="42">
        <v>0</v>
      </c>
      <c r="W756" s="42">
        <v>0</v>
      </c>
    </row>
    <row r="757" spans="1:23" s="43" customFormat="1" ht="14.4" hidden="1" x14ac:dyDescent="0.25">
      <c r="A757" s="43" t="s">
        <v>4623</v>
      </c>
      <c r="B757" s="43">
        <v>12161017971</v>
      </c>
      <c r="C757" s="43" t="s">
        <v>2651</v>
      </c>
      <c r="D757" s="43" t="s">
        <v>4624</v>
      </c>
      <c r="F757" s="43" t="s">
        <v>75</v>
      </c>
      <c r="H757" s="43" t="s">
        <v>2633</v>
      </c>
      <c r="M757" s="43">
        <v>0</v>
      </c>
      <c r="N757" s="43">
        <v>0</v>
      </c>
      <c r="O757" s="43">
        <v>0</v>
      </c>
      <c r="P757" s="43">
        <v>0</v>
      </c>
      <c r="Q757" s="43">
        <v>0</v>
      </c>
      <c r="R757" s="43">
        <v>0</v>
      </c>
      <c r="S757" s="43">
        <v>0</v>
      </c>
      <c r="T757" s="43">
        <v>-5.16</v>
      </c>
      <c r="U757" s="43">
        <v>0</v>
      </c>
      <c r="V757" s="43">
        <v>0</v>
      </c>
      <c r="W757" s="43">
        <v>-5.16</v>
      </c>
    </row>
    <row r="758" spans="1:23" s="42" customFormat="1" hidden="1" x14ac:dyDescent="0.25">
      <c r="A758" s="42" t="s">
        <v>4623</v>
      </c>
      <c r="B758" s="42">
        <v>12161017971</v>
      </c>
      <c r="C758" s="42" t="s">
        <v>2651</v>
      </c>
      <c r="D758" s="42" t="s">
        <v>4624</v>
      </c>
      <c r="F758" s="42" t="s">
        <v>76</v>
      </c>
      <c r="H758" s="42" t="s">
        <v>2633</v>
      </c>
      <c r="M758" s="42">
        <v>0</v>
      </c>
      <c r="N758" s="42">
        <v>0</v>
      </c>
      <c r="O758" s="42">
        <v>0</v>
      </c>
      <c r="P758" s="42">
        <v>0</v>
      </c>
      <c r="Q758" s="42">
        <v>0</v>
      </c>
      <c r="R758" s="42">
        <v>0</v>
      </c>
      <c r="S758" s="42">
        <v>0</v>
      </c>
      <c r="T758" s="42">
        <v>0</v>
      </c>
      <c r="U758" s="42">
        <v>0</v>
      </c>
      <c r="V758" s="42">
        <v>0</v>
      </c>
      <c r="W758" s="42">
        <v>0</v>
      </c>
    </row>
    <row r="759" spans="1:23" s="41" customFormat="1" hidden="1" x14ac:dyDescent="0.25">
      <c r="A759" s="41" t="s">
        <v>4625</v>
      </c>
      <c r="B759" s="41">
        <v>12161017971</v>
      </c>
      <c r="C759" s="41" t="s">
        <v>2617</v>
      </c>
      <c r="D759" s="41" t="s">
        <v>4626</v>
      </c>
      <c r="E759" s="41" t="s">
        <v>2170</v>
      </c>
      <c r="F759" s="41" t="s">
        <v>2660</v>
      </c>
      <c r="G759" s="41">
        <v>1</v>
      </c>
      <c r="H759" s="41" t="s">
        <v>2620</v>
      </c>
      <c r="I759" s="41" t="s">
        <v>2621</v>
      </c>
      <c r="J759" s="41" t="s">
        <v>4627</v>
      </c>
      <c r="K759" s="41" t="s">
        <v>2770</v>
      </c>
      <c r="L759" s="41" t="s">
        <v>4628</v>
      </c>
      <c r="M759" s="41">
        <v>22.99</v>
      </c>
      <c r="N759" s="41">
        <v>0</v>
      </c>
      <c r="O759" s="41">
        <v>0</v>
      </c>
      <c r="P759" s="41">
        <v>0</v>
      </c>
      <c r="Q759" s="41">
        <v>2.2999999999999998</v>
      </c>
      <c r="R759" s="41">
        <v>-2.2999999999999998</v>
      </c>
      <c r="S759" s="41">
        <v>-3.91</v>
      </c>
      <c r="T759" s="41">
        <v>-3.68</v>
      </c>
      <c r="U759" s="41">
        <v>0</v>
      </c>
      <c r="V759" s="41">
        <v>0</v>
      </c>
      <c r="W759" s="41">
        <v>15.4</v>
      </c>
    </row>
    <row r="760" spans="1:23" s="42" customFormat="1" hidden="1" x14ac:dyDescent="0.25">
      <c r="A760" s="42" t="s">
        <v>4629</v>
      </c>
      <c r="B760" s="42">
        <v>12161017971</v>
      </c>
      <c r="C760" s="42" t="s">
        <v>2651</v>
      </c>
      <c r="D760" s="42" t="s">
        <v>3088</v>
      </c>
      <c r="F760" s="42" t="s">
        <v>74</v>
      </c>
      <c r="H760" s="42" t="s">
        <v>2633</v>
      </c>
      <c r="M760" s="42">
        <v>0</v>
      </c>
      <c r="N760" s="42">
        <v>0</v>
      </c>
      <c r="O760" s="42">
        <v>0</v>
      </c>
      <c r="P760" s="42">
        <v>0</v>
      </c>
      <c r="Q760" s="42">
        <v>0</v>
      </c>
      <c r="R760" s="42">
        <v>0</v>
      </c>
      <c r="S760" s="42">
        <v>0</v>
      </c>
      <c r="T760" s="42">
        <v>0</v>
      </c>
      <c r="U760" s="42">
        <v>0</v>
      </c>
      <c r="V760" s="42">
        <v>0</v>
      </c>
      <c r="W760" s="42">
        <v>0</v>
      </c>
    </row>
    <row r="761" spans="1:23" s="43" customFormat="1" ht="14.4" hidden="1" x14ac:dyDescent="0.25">
      <c r="A761" s="43" t="s">
        <v>4629</v>
      </c>
      <c r="B761" s="43">
        <v>12161017971</v>
      </c>
      <c r="C761" s="43" t="s">
        <v>2651</v>
      </c>
      <c r="D761" s="43" t="s">
        <v>3088</v>
      </c>
      <c r="F761" s="43" t="s">
        <v>75</v>
      </c>
      <c r="H761" s="43" t="s">
        <v>2633</v>
      </c>
      <c r="M761" s="43">
        <v>0</v>
      </c>
      <c r="N761" s="43">
        <v>0</v>
      </c>
      <c r="O761" s="43">
        <v>0</v>
      </c>
      <c r="P761" s="43">
        <v>0</v>
      </c>
      <c r="Q761" s="43">
        <v>0</v>
      </c>
      <c r="R761" s="43">
        <v>0</v>
      </c>
      <c r="S761" s="43">
        <v>0</v>
      </c>
      <c r="T761" s="43">
        <v>-5.16</v>
      </c>
      <c r="U761" s="43">
        <v>0</v>
      </c>
      <c r="V761" s="43">
        <v>0</v>
      </c>
      <c r="W761" s="43">
        <v>-5.16</v>
      </c>
    </row>
    <row r="762" spans="1:23" s="42" customFormat="1" hidden="1" x14ac:dyDescent="0.25">
      <c r="A762" s="42" t="s">
        <v>4629</v>
      </c>
      <c r="B762" s="42">
        <v>12161017971</v>
      </c>
      <c r="C762" s="42" t="s">
        <v>2651</v>
      </c>
      <c r="D762" s="42" t="s">
        <v>3088</v>
      </c>
      <c r="F762" s="42" t="s">
        <v>76</v>
      </c>
      <c r="H762" s="42" t="s">
        <v>2633</v>
      </c>
      <c r="M762" s="42">
        <v>0</v>
      </c>
      <c r="N762" s="42">
        <v>0</v>
      </c>
      <c r="O762" s="42">
        <v>0</v>
      </c>
      <c r="P762" s="42">
        <v>0</v>
      </c>
      <c r="Q762" s="42">
        <v>0</v>
      </c>
      <c r="R762" s="42">
        <v>0</v>
      </c>
      <c r="S762" s="42">
        <v>0</v>
      </c>
      <c r="T762" s="42">
        <v>0</v>
      </c>
      <c r="U762" s="42">
        <v>0</v>
      </c>
      <c r="V762" s="42">
        <v>0</v>
      </c>
      <c r="W762" s="42">
        <v>0</v>
      </c>
    </row>
    <row r="763" spans="1:23" s="41" customFormat="1" hidden="1" x14ac:dyDescent="0.25">
      <c r="A763" s="41" t="s">
        <v>4630</v>
      </c>
      <c r="B763" s="41">
        <v>12161017971</v>
      </c>
      <c r="C763" s="41" t="s">
        <v>2617</v>
      </c>
      <c r="D763" s="41" t="s">
        <v>4631</v>
      </c>
      <c r="E763" s="41" t="s">
        <v>790</v>
      </c>
      <c r="F763" s="41" t="s">
        <v>3483</v>
      </c>
      <c r="G763" s="41">
        <v>1</v>
      </c>
      <c r="H763" s="41" t="s">
        <v>2620</v>
      </c>
      <c r="I763" s="41" t="s">
        <v>2621</v>
      </c>
      <c r="J763" s="41" t="s">
        <v>4632</v>
      </c>
      <c r="K763" s="41" t="s">
        <v>2713</v>
      </c>
      <c r="L763" s="41">
        <v>66219</v>
      </c>
      <c r="M763" s="41">
        <v>9.99</v>
      </c>
      <c r="N763" s="41">
        <v>1.37</v>
      </c>
      <c r="O763" s="41">
        <v>0</v>
      </c>
      <c r="P763" s="41">
        <v>-1.37</v>
      </c>
      <c r="Q763" s="41">
        <v>0</v>
      </c>
      <c r="R763" s="41">
        <v>0</v>
      </c>
      <c r="S763" s="41">
        <v>-1.7</v>
      </c>
      <c r="T763" s="41">
        <v>-3.59</v>
      </c>
      <c r="U763" s="41">
        <v>0</v>
      </c>
      <c r="V763" s="41">
        <v>0</v>
      </c>
      <c r="W763" s="41">
        <v>4.7</v>
      </c>
    </row>
    <row r="764" spans="1:23" s="42" customFormat="1" hidden="1" x14ac:dyDescent="0.25">
      <c r="A764" s="42" t="s">
        <v>4633</v>
      </c>
      <c r="B764" s="42">
        <v>12161017971</v>
      </c>
      <c r="C764" s="42" t="s">
        <v>2651</v>
      </c>
      <c r="D764" s="42" t="s">
        <v>4634</v>
      </c>
      <c r="F764" s="42" t="s">
        <v>74</v>
      </c>
      <c r="H764" s="42" t="s">
        <v>2633</v>
      </c>
      <c r="M764" s="42">
        <v>0</v>
      </c>
      <c r="N764" s="42">
        <v>0</v>
      </c>
      <c r="O764" s="42">
        <v>0</v>
      </c>
      <c r="P764" s="42">
        <v>0</v>
      </c>
      <c r="Q764" s="42">
        <v>0</v>
      </c>
      <c r="R764" s="42">
        <v>0</v>
      </c>
      <c r="S764" s="42">
        <v>0</v>
      </c>
      <c r="T764" s="42">
        <v>0</v>
      </c>
      <c r="U764" s="42">
        <v>0</v>
      </c>
      <c r="V764" s="42">
        <v>0</v>
      </c>
      <c r="W764" s="42">
        <v>0</v>
      </c>
    </row>
    <row r="765" spans="1:23" s="43" customFormat="1" ht="14.4" hidden="1" x14ac:dyDescent="0.25">
      <c r="A765" s="43" t="s">
        <v>4633</v>
      </c>
      <c r="B765" s="43">
        <v>12161017971</v>
      </c>
      <c r="C765" s="43" t="s">
        <v>2651</v>
      </c>
      <c r="D765" s="43" t="s">
        <v>4634</v>
      </c>
      <c r="F765" s="43" t="s">
        <v>75</v>
      </c>
      <c r="H765" s="43" t="s">
        <v>2633</v>
      </c>
      <c r="M765" s="43">
        <v>0</v>
      </c>
      <c r="N765" s="43">
        <v>0</v>
      </c>
      <c r="O765" s="43">
        <v>0</v>
      </c>
      <c r="P765" s="43">
        <v>0</v>
      </c>
      <c r="Q765" s="43">
        <v>0</v>
      </c>
      <c r="R765" s="43">
        <v>0</v>
      </c>
      <c r="S765" s="43">
        <v>0</v>
      </c>
      <c r="T765" s="43">
        <v>-5.16</v>
      </c>
      <c r="U765" s="43">
        <v>0</v>
      </c>
      <c r="V765" s="43">
        <v>0</v>
      </c>
      <c r="W765" s="43">
        <v>-5.16</v>
      </c>
    </row>
    <row r="766" spans="1:23" s="42" customFormat="1" hidden="1" x14ac:dyDescent="0.25">
      <c r="A766" s="42" t="s">
        <v>4633</v>
      </c>
      <c r="B766" s="42">
        <v>12161017971</v>
      </c>
      <c r="C766" s="42" t="s">
        <v>2651</v>
      </c>
      <c r="D766" s="42" t="s">
        <v>4634</v>
      </c>
      <c r="F766" s="42" t="s">
        <v>76</v>
      </c>
      <c r="H766" s="42" t="s">
        <v>2633</v>
      </c>
      <c r="M766" s="42">
        <v>0</v>
      </c>
      <c r="N766" s="42">
        <v>0</v>
      </c>
      <c r="O766" s="42">
        <v>0</v>
      </c>
      <c r="P766" s="42">
        <v>0</v>
      </c>
      <c r="Q766" s="42">
        <v>0</v>
      </c>
      <c r="R766" s="42">
        <v>0</v>
      </c>
      <c r="S766" s="42">
        <v>0</v>
      </c>
      <c r="T766" s="42">
        <v>0</v>
      </c>
      <c r="U766" s="42">
        <v>0</v>
      </c>
      <c r="V766" s="42">
        <v>0</v>
      </c>
      <c r="W766" s="42">
        <v>0</v>
      </c>
    </row>
    <row r="767" spans="1:23" s="41" customFormat="1" hidden="1" x14ac:dyDescent="0.25">
      <c r="A767" s="41" t="s">
        <v>4635</v>
      </c>
      <c r="B767" s="41">
        <v>12161017971</v>
      </c>
      <c r="C767" s="41" t="s">
        <v>2727</v>
      </c>
      <c r="D767" s="41" t="s">
        <v>4636</v>
      </c>
      <c r="E767" s="41" t="s">
        <v>480</v>
      </c>
      <c r="F767" s="41" t="s">
        <v>4468</v>
      </c>
      <c r="G767" s="41">
        <v>1</v>
      </c>
      <c r="H767" s="41" t="s">
        <v>2620</v>
      </c>
      <c r="I767" s="41" t="s">
        <v>2621</v>
      </c>
      <c r="J767" s="41" t="s">
        <v>4637</v>
      </c>
      <c r="K767" s="41" t="s">
        <v>2683</v>
      </c>
      <c r="L767" s="41" t="s">
        <v>4638</v>
      </c>
      <c r="M767" s="41">
        <v>-18.989999999999998</v>
      </c>
      <c r="N767" s="41">
        <v>0</v>
      </c>
      <c r="O767" s="41">
        <v>0</v>
      </c>
      <c r="P767" s="41">
        <v>0.95</v>
      </c>
      <c r="Q767" s="41">
        <v>0</v>
      </c>
      <c r="R767" s="41">
        <v>0</v>
      </c>
      <c r="S767" s="41">
        <v>2.46</v>
      </c>
      <c r="T767" s="41">
        <v>0</v>
      </c>
      <c r="U767" s="41">
        <v>0</v>
      </c>
      <c r="V767" s="41">
        <v>0</v>
      </c>
      <c r="W767" s="41">
        <v>-15.58</v>
      </c>
    </row>
    <row r="768" spans="1:23" s="41" customFormat="1" hidden="1" x14ac:dyDescent="0.25">
      <c r="A768" s="41" t="s">
        <v>4639</v>
      </c>
      <c r="B768" s="41">
        <v>12161017971</v>
      </c>
      <c r="C768" s="41" t="s">
        <v>2617</v>
      </c>
      <c r="D768" s="41" t="s">
        <v>4640</v>
      </c>
      <c r="E768" s="41" t="s">
        <v>1218</v>
      </c>
      <c r="F768" s="41" t="s">
        <v>4006</v>
      </c>
      <c r="G768" s="41">
        <v>1</v>
      </c>
      <c r="H768" s="41" t="s">
        <v>2620</v>
      </c>
      <c r="I768" s="41" t="s">
        <v>2621</v>
      </c>
      <c r="J768" s="41" t="s">
        <v>4641</v>
      </c>
      <c r="K768" s="41" t="s">
        <v>4470</v>
      </c>
      <c r="L768" s="41">
        <v>20011</v>
      </c>
      <c r="M768" s="41">
        <v>20.99</v>
      </c>
      <c r="N768" s="41">
        <v>0</v>
      </c>
      <c r="O768" s="41">
        <v>0</v>
      </c>
      <c r="P768" s="41">
        <v>-1.05</v>
      </c>
      <c r="Q768" s="41">
        <v>1.2</v>
      </c>
      <c r="R768" s="41">
        <v>-1.2</v>
      </c>
      <c r="S768" s="41">
        <v>-3.39</v>
      </c>
      <c r="T768" s="41">
        <v>-3.68</v>
      </c>
      <c r="U768" s="41">
        <v>0</v>
      </c>
      <c r="V768" s="41">
        <v>0</v>
      </c>
      <c r="W768" s="41">
        <v>12.87</v>
      </c>
    </row>
    <row r="769" spans="1:23" s="41" customFormat="1" hidden="1" x14ac:dyDescent="0.25">
      <c r="A769" s="41" t="s">
        <v>4642</v>
      </c>
      <c r="B769" s="41">
        <v>12161017971</v>
      </c>
      <c r="C769" s="41" t="s">
        <v>2617</v>
      </c>
      <c r="D769" s="41" t="s">
        <v>4643</v>
      </c>
      <c r="E769" s="41" t="s">
        <v>890</v>
      </c>
      <c r="F769" s="41" t="s">
        <v>3604</v>
      </c>
      <c r="G769" s="41">
        <v>1</v>
      </c>
      <c r="H769" s="41" t="s">
        <v>2620</v>
      </c>
      <c r="I769" s="41" t="s">
        <v>2621</v>
      </c>
      <c r="J769" s="41" t="s">
        <v>4644</v>
      </c>
      <c r="K769" s="41" t="s">
        <v>3331</v>
      </c>
      <c r="L769" s="41" t="s">
        <v>4645</v>
      </c>
      <c r="M769" s="41">
        <v>10.99</v>
      </c>
      <c r="N769" s="41">
        <v>0</v>
      </c>
      <c r="O769" s="41">
        <v>0</v>
      </c>
      <c r="P769" s="41">
        <v>0</v>
      </c>
      <c r="Q769" s="41">
        <v>0</v>
      </c>
      <c r="R769" s="41">
        <v>0</v>
      </c>
      <c r="S769" s="41">
        <v>-1.87</v>
      </c>
      <c r="T769" s="41">
        <v>-3.68</v>
      </c>
      <c r="U769" s="41">
        <v>0</v>
      </c>
      <c r="V769" s="41">
        <v>0</v>
      </c>
      <c r="W769" s="41">
        <v>5.44</v>
      </c>
    </row>
    <row r="770" spans="1:23" s="42" customFormat="1" hidden="1" x14ac:dyDescent="0.25">
      <c r="A770" s="42" t="s">
        <v>4646</v>
      </c>
      <c r="B770" s="42">
        <v>12161017971</v>
      </c>
      <c r="C770" s="42" t="s">
        <v>2651</v>
      </c>
      <c r="D770" s="42" t="s">
        <v>4647</v>
      </c>
      <c r="F770" s="42" t="s">
        <v>74</v>
      </c>
      <c r="H770" s="42" t="s">
        <v>2633</v>
      </c>
      <c r="M770" s="42">
        <v>0</v>
      </c>
      <c r="N770" s="42">
        <v>0</v>
      </c>
      <c r="O770" s="42">
        <v>0</v>
      </c>
      <c r="P770" s="42">
        <v>0</v>
      </c>
      <c r="Q770" s="42">
        <v>0</v>
      </c>
      <c r="R770" s="42">
        <v>0</v>
      </c>
      <c r="S770" s="42">
        <v>0</v>
      </c>
      <c r="T770" s="42">
        <v>0</v>
      </c>
      <c r="U770" s="42">
        <v>0</v>
      </c>
      <c r="V770" s="42">
        <v>0</v>
      </c>
      <c r="W770" s="42">
        <v>0</v>
      </c>
    </row>
    <row r="771" spans="1:23" s="43" customFormat="1" ht="14.4" hidden="1" x14ac:dyDescent="0.25">
      <c r="A771" s="43" t="s">
        <v>4646</v>
      </c>
      <c r="B771" s="43">
        <v>12161017971</v>
      </c>
      <c r="C771" s="43" t="s">
        <v>2651</v>
      </c>
      <c r="D771" s="43" t="s">
        <v>4647</v>
      </c>
      <c r="F771" s="43" t="s">
        <v>75</v>
      </c>
      <c r="H771" s="43" t="s">
        <v>2633</v>
      </c>
      <c r="M771" s="43">
        <v>0</v>
      </c>
      <c r="N771" s="43">
        <v>0</v>
      </c>
      <c r="O771" s="43">
        <v>0</v>
      </c>
      <c r="P771" s="43">
        <v>0</v>
      </c>
      <c r="Q771" s="43">
        <v>0</v>
      </c>
      <c r="R771" s="43">
        <v>0</v>
      </c>
      <c r="S771" s="43">
        <v>0</v>
      </c>
      <c r="T771" s="43">
        <v>-3.68</v>
      </c>
      <c r="U771" s="43">
        <v>0</v>
      </c>
      <c r="V771" s="43">
        <v>0</v>
      </c>
      <c r="W771" s="43">
        <v>-3.68</v>
      </c>
    </row>
    <row r="772" spans="1:23" s="42" customFormat="1" hidden="1" x14ac:dyDescent="0.25">
      <c r="A772" s="42" t="s">
        <v>4646</v>
      </c>
      <c r="B772" s="42">
        <v>12161017971</v>
      </c>
      <c r="C772" s="42" t="s">
        <v>2651</v>
      </c>
      <c r="D772" s="42" t="s">
        <v>4647</v>
      </c>
      <c r="F772" s="42" t="s">
        <v>76</v>
      </c>
      <c r="H772" s="42" t="s">
        <v>2633</v>
      </c>
      <c r="M772" s="42">
        <v>0</v>
      </c>
      <c r="N772" s="42">
        <v>0</v>
      </c>
      <c r="O772" s="42">
        <v>0</v>
      </c>
      <c r="P772" s="42">
        <v>0</v>
      </c>
      <c r="Q772" s="42">
        <v>0</v>
      </c>
      <c r="R772" s="42">
        <v>0</v>
      </c>
      <c r="S772" s="42">
        <v>0</v>
      </c>
      <c r="T772" s="42">
        <v>0</v>
      </c>
      <c r="U772" s="42">
        <v>0</v>
      </c>
      <c r="V772" s="42">
        <v>0</v>
      </c>
      <c r="W772" s="42">
        <v>0</v>
      </c>
    </row>
    <row r="773" spans="1:23" s="41" customFormat="1" hidden="1" x14ac:dyDescent="0.25">
      <c r="A773" s="41" t="s">
        <v>4648</v>
      </c>
      <c r="B773" s="41">
        <v>12161017971</v>
      </c>
      <c r="C773" s="41" t="s">
        <v>2617</v>
      </c>
      <c r="D773" s="41" t="s">
        <v>4649</v>
      </c>
      <c r="E773" s="41" t="s">
        <v>1380</v>
      </c>
      <c r="F773" s="41" t="s">
        <v>4650</v>
      </c>
      <c r="G773" s="41">
        <v>1</v>
      </c>
      <c r="H773" s="41" t="s">
        <v>2620</v>
      </c>
      <c r="I773" s="41" t="s">
        <v>2621</v>
      </c>
      <c r="J773" s="41" t="s">
        <v>4651</v>
      </c>
      <c r="K773" s="41" t="s">
        <v>2629</v>
      </c>
      <c r="L773" s="41" t="s">
        <v>4652</v>
      </c>
      <c r="M773" s="41">
        <v>22.99</v>
      </c>
      <c r="N773" s="41">
        <v>0</v>
      </c>
      <c r="O773" s="41">
        <v>0</v>
      </c>
      <c r="P773" s="41">
        <v>0</v>
      </c>
      <c r="Q773" s="41">
        <v>1.06</v>
      </c>
      <c r="R773" s="41">
        <v>-1.06</v>
      </c>
      <c r="S773" s="41">
        <v>-3.91</v>
      </c>
      <c r="T773" s="41">
        <v>-5.16</v>
      </c>
      <c r="U773" s="41">
        <v>0</v>
      </c>
      <c r="V773" s="41">
        <v>0</v>
      </c>
      <c r="W773" s="41">
        <v>13.92</v>
      </c>
    </row>
    <row r="774" spans="1:23" s="41" customFormat="1" hidden="1" x14ac:dyDescent="0.25">
      <c r="A774" s="41" t="s">
        <v>4653</v>
      </c>
      <c r="B774" s="41">
        <v>12161017971</v>
      </c>
      <c r="C774" s="41" t="s">
        <v>2617</v>
      </c>
      <c r="D774" s="41" t="s">
        <v>4654</v>
      </c>
      <c r="E774" s="41" t="s">
        <v>488</v>
      </c>
      <c r="F774" s="41" t="s">
        <v>3941</v>
      </c>
      <c r="G774" s="41">
        <v>1</v>
      </c>
      <c r="H774" s="41" t="s">
        <v>2620</v>
      </c>
      <c r="I774" s="41" t="s">
        <v>2621</v>
      </c>
      <c r="J774" s="41" t="s">
        <v>2940</v>
      </c>
      <c r="K774" s="41" t="s">
        <v>2683</v>
      </c>
      <c r="L774" s="41" t="s">
        <v>4655</v>
      </c>
      <c r="M774" s="41">
        <v>20.99</v>
      </c>
      <c r="N774" s="41">
        <v>0</v>
      </c>
      <c r="O774" s="41">
        <v>0</v>
      </c>
      <c r="P774" s="41">
        <v>-1.05</v>
      </c>
      <c r="Q774" s="41">
        <v>0</v>
      </c>
      <c r="R774" s="41">
        <v>0</v>
      </c>
      <c r="S774" s="41">
        <v>-3.39</v>
      </c>
      <c r="T774" s="41">
        <v>-3.68</v>
      </c>
      <c r="U774" s="41">
        <v>0</v>
      </c>
      <c r="V774" s="41">
        <v>0</v>
      </c>
      <c r="W774" s="41">
        <v>12.87</v>
      </c>
    </row>
    <row r="775" spans="1:23" s="41" customFormat="1" hidden="1" x14ac:dyDescent="0.25">
      <c r="A775" s="41" t="s">
        <v>4656</v>
      </c>
      <c r="B775" s="41">
        <v>12161017971</v>
      </c>
      <c r="C775" s="41" t="s">
        <v>2617</v>
      </c>
      <c r="D775" s="41" t="s">
        <v>4657</v>
      </c>
      <c r="E775" s="41" t="s">
        <v>1420</v>
      </c>
      <c r="F775" s="41" t="s">
        <v>2636</v>
      </c>
      <c r="G775" s="41">
        <v>1</v>
      </c>
      <c r="H775" s="41" t="s">
        <v>2620</v>
      </c>
      <c r="I775" s="41" t="s">
        <v>2621</v>
      </c>
      <c r="J775" s="41" t="s">
        <v>3679</v>
      </c>
      <c r="K775" s="41" t="s">
        <v>2683</v>
      </c>
      <c r="L775" s="41" t="s">
        <v>4658</v>
      </c>
      <c r="M775" s="41">
        <v>25.99</v>
      </c>
      <c r="N775" s="41">
        <v>0</v>
      </c>
      <c r="O775" s="41">
        <v>0</v>
      </c>
      <c r="P775" s="41">
        <v>0</v>
      </c>
      <c r="Q775" s="41">
        <v>0</v>
      </c>
      <c r="R775" s="41">
        <v>0</v>
      </c>
      <c r="S775" s="41">
        <v>-4.42</v>
      </c>
      <c r="T775" s="41">
        <v>-5.16</v>
      </c>
      <c r="U775" s="41">
        <v>0</v>
      </c>
      <c r="V775" s="41">
        <v>0</v>
      </c>
      <c r="W775" s="41">
        <v>16.41</v>
      </c>
    </row>
    <row r="776" spans="1:23" s="41" customFormat="1" hidden="1" x14ac:dyDescent="0.25">
      <c r="A776" s="41" t="s">
        <v>4659</v>
      </c>
      <c r="B776" s="41">
        <v>12161017971</v>
      </c>
      <c r="C776" s="41" t="s">
        <v>2617</v>
      </c>
      <c r="D776" s="41" t="s">
        <v>4660</v>
      </c>
      <c r="E776" s="41" t="s">
        <v>1366</v>
      </c>
      <c r="F776" s="41" t="s">
        <v>2711</v>
      </c>
      <c r="G776" s="41">
        <v>1</v>
      </c>
      <c r="H776" s="41" t="s">
        <v>2620</v>
      </c>
      <c r="I776" s="41" t="s">
        <v>2621</v>
      </c>
      <c r="J776" s="41" t="s">
        <v>3221</v>
      </c>
      <c r="K776" s="41" t="s">
        <v>3032</v>
      </c>
      <c r="L776" s="41" t="s">
        <v>4661</v>
      </c>
      <c r="M776" s="41">
        <v>22.99</v>
      </c>
      <c r="N776" s="41">
        <v>0</v>
      </c>
      <c r="O776" s="41">
        <v>0</v>
      </c>
      <c r="P776" s="41">
        <v>0</v>
      </c>
      <c r="Q776" s="41">
        <v>0</v>
      </c>
      <c r="R776" s="41">
        <v>0</v>
      </c>
      <c r="S776" s="41">
        <v>-3.91</v>
      </c>
      <c r="T776" s="41">
        <v>-5.16</v>
      </c>
      <c r="U776" s="41">
        <v>0</v>
      </c>
      <c r="V776" s="41">
        <v>0</v>
      </c>
      <c r="W776" s="41">
        <v>13.92</v>
      </c>
    </row>
    <row r="777" spans="1:23" s="42" customFormat="1" hidden="1" x14ac:dyDescent="0.25">
      <c r="A777" s="42" t="s">
        <v>4662</v>
      </c>
      <c r="B777" s="42">
        <v>12161017971</v>
      </c>
      <c r="C777" s="42" t="s">
        <v>2651</v>
      </c>
      <c r="D777" s="42" t="s">
        <v>3431</v>
      </c>
      <c r="F777" s="42" t="s">
        <v>74</v>
      </c>
      <c r="H777" s="42" t="s">
        <v>2633</v>
      </c>
      <c r="M777" s="42">
        <v>0</v>
      </c>
      <c r="N777" s="42">
        <v>0</v>
      </c>
      <c r="O777" s="42">
        <v>0</v>
      </c>
      <c r="P777" s="42">
        <v>0</v>
      </c>
      <c r="Q777" s="42">
        <v>0</v>
      </c>
      <c r="R777" s="42">
        <v>0</v>
      </c>
      <c r="S777" s="42">
        <v>0</v>
      </c>
      <c r="T777" s="42">
        <v>0</v>
      </c>
      <c r="U777" s="42">
        <v>0</v>
      </c>
      <c r="V777" s="42">
        <v>0</v>
      </c>
      <c r="W777" s="42">
        <v>0</v>
      </c>
    </row>
    <row r="778" spans="1:23" s="43" customFormat="1" ht="14.4" hidden="1" x14ac:dyDescent="0.25">
      <c r="A778" s="43" t="s">
        <v>4662</v>
      </c>
      <c r="B778" s="43">
        <v>12161017971</v>
      </c>
      <c r="C778" s="43" t="s">
        <v>2651</v>
      </c>
      <c r="D778" s="43" t="s">
        <v>3431</v>
      </c>
      <c r="F778" s="43" t="s">
        <v>75</v>
      </c>
      <c r="H778" s="43" t="s">
        <v>2633</v>
      </c>
      <c r="M778" s="43">
        <v>0</v>
      </c>
      <c r="N778" s="43">
        <v>0</v>
      </c>
      <c r="O778" s="43">
        <v>0</v>
      </c>
      <c r="P778" s="43">
        <v>0</v>
      </c>
      <c r="Q778" s="43">
        <v>0</v>
      </c>
      <c r="R778" s="43">
        <v>0</v>
      </c>
      <c r="S778" s="43">
        <v>0</v>
      </c>
      <c r="T778" s="43">
        <v>-3.68</v>
      </c>
      <c r="U778" s="43">
        <v>0</v>
      </c>
      <c r="V778" s="43">
        <v>0</v>
      </c>
      <c r="W778" s="43">
        <v>-3.68</v>
      </c>
    </row>
    <row r="779" spans="1:23" s="42" customFormat="1" hidden="1" x14ac:dyDescent="0.25">
      <c r="A779" s="42" t="s">
        <v>4662</v>
      </c>
      <c r="B779" s="42">
        <v>12161017971</v>
      </c>
      <c r="C779" s="42" t="s">
        <v>2651</v>
      </c>
      <c r="D779" s="42" t="s">
        <v>3431</v>
      </c>
      <c r="F779" s="42" t="s">
        <v>76</v>
      </c>
      <c r="H779" s="42" t="s">
        <v>2633</v>
      </c>
      <c r="M779" s="42">
        <v>0</v>
      </c>
      <c r="N779" s="42">
        <v>0</v>
      </c>
      <c r="O779" s="42">
        <v>0</v>
      </c>
      <c r="P779" s="42">
        <v>0</v>
      </c>
      <c r="Q779" s="42">
        <v>0</v>
      </c>
      <c r="R779" s="42">
        <v>0</v>
      </c>
      <c r="S779" s="42">
        <v>0</v>
      </c>
      <c r="T779" s="42">
        <v>0</v>
      </c>
      <c r="U779" s="42">
        <v>0</v>
      </c>
      <c r="V779" s="42">
        <v>0</v>
      </c>
      <c r="W779" s="42">
        <v>0</v>
      </c>
    </row>
    <row r="780" spans="1:23" s="41" customFormat="1" hidden="1" x14ac:dyDescent="0.25">
      <c r="A780" s="41" t="s">
        <v>4663</v>
      </c>
      <c r="B780" s="41">
        <v>12161017971</v>
      </c>
      <c r="C780" s="41" t="s">
        <v>2617</v>
      </c>
      <c r="D780" s="41" t="s">
        <v>4664</v>
      </c>
      <c r="E780" s="41" t="s">
        <v>1352</v>
      </c>
      <c r="F780" s="41" t="s">
        <v>2733</v>
      </c>
      <c r="G780" s="41">
        <v>1</v>
      </c>
      <c r="H780" s="41" t="s">
        <v>2620</v>
      </c>
      <c r="I780" s="41" t="s">
        <v>2621</v>
      </c>
      <c r="J780" s="41" t="s">
        <v>4665</v>
      </c>
      <c r="K780" s="41" t="s">
        <v>4516</v>
      </c>
      <c r="L780" s="41" t="s">
        <v>4666</v>
      </c>
      <c r="M780" s="41">
        <v>22.99</v>
      </c>
      <c r="N780" s="41">
        <v>0</v>
      </c>
      <c r="O780" s="41">
        <v>0</v>
      </c>
      <c r="P780" s="41">
        <v>0</v>
      </c>
      <c r="Q780" s="41">
        <v>1.38</v>
      </c>
      <c r="R780" s="41">
        <v>-1.38</v>
      </c>
      <c r="S780" s="41">
        <v>-3.91</v>
      </c>
      <c r="T780" s="41">
        <v>-5.16</v>
      </c>
      <c r="U780" s="41">
        <v>0</v>
      </c>
      <c r="V780" s="41">
        <v>0</v>
      </c>
      <c r="W780" s="41">
        <v>13.92</v>
      </c>
    </row>
    <row r="781" spans="1:23" s="41" customFormat="1" hidden="1" x14ac:dyDescent="0.25">
      <c r="A781" s="41" t="s">
        <v>4667</v>
      </c>
      <c r="B781" s="41">
        <v>12161017971</v>
      </c>
      <c r="C781" s="41" t="s">
        <v>2617</v>
      </c>
      <c r="D781" s="41" t="s">
        <v>4668</v>
      </c>
      <c r="E781" s="41" t="s">
        <v>1424</v>
      </c>
      <c r="F781" s="41" t="s">
        <v>2980</v>
      </c>
      <c r="G781" s="41">
        <v>1</v>
      </c>
      <c r="H781" s="41" t="s">
        <v>2620</v>
      </c>
      <c r="I781" s="41" t="s">
        <v>2621</v>
      </c>
      <c r="J781" s="41" t="s">
        <v>3573</v>
      </c>
      <c r="K781" s="41" t="s">
        <v>2683</v>
      </c>
      <c r="L781" s="41" t="s">
        <v>4669</v>
      </c>
      <c r="M781" s="41">
        <v>25.99</v>
      </c>
      <c r="N781" s="41">
        <v>0</v>
      </c>
      <c r="O781" s="41">
        <v>0</v>
      </c>
      <c r="P781" s="41">
        <v>0</v>
      </c>
      <c r="Q781" s="41">
        <v>0</v>
      </c>
      <c r="R781" s="41">
        <v>0</v>
      </c>
      <c r="S781" s="41">
        <v>-4.42</v>
      </c>
      <c r="T781" s="41">
        <v>-5.16</v>
      </c>
      <c r="U781" s="41">
        <v>0</v>
      </c>
      <c r="V781" s="41">
        <v>0</v>
      </c>
      <c r="W781" s="41">
        <v>16.41</v>
      </c>
    </row>
    <row r="782" spans="1:23" s="41" customFormat="1" hidden="1" x14ac:dyDescent="0.25">
      <c r="A782" s="41" t="s">
        <v>4670</v>
      </c>
      <c r="B782" s="41">
        <v>12161017971</v>
      </c>
      <c r="C782" s="41" t="s">
        <v>2617</v>
      </c>
      <c r="D782" s="41" t="s">
        <v>4671</v>
      </c>
      <c r="E782" s="41" t="s">
        <v>494</v>
      </c>
      <c r="F782" s="41" t="s">
        <v>3932</v>
      </c>
      <c r="G782" s="41">
        <v>1</v>
      </c>
      <c r="H782" s="41" t="s">
        <v>2620</v>
      </c>
      <c r="I782" s="41" t="s">
        <v>2621</v>
      </c>
      <c r="J782" s="41" t="s">
        <v>4672</v>
      </c>
      <c r="K782" s="41" t="s">
        <v>3222</v>
      </c>
      <c r="L782" s="41" t="s">
        <v>4673</v>
      </c>
      <c r="M782" s="41">
        <v>20.99</v>
      </c>
      <c r="N782" s="41">
        <v>0</v>
      </c>
      <c r="O782" s="41">
        <v>0</v>
      </c>
      <c r="P782" s="41">
        <v>0</v>
      </c>
      <c r="Q782" s="41">
        <v>0</v>
      </c>
      <c r="R782" s="41">
        <v>0</v>
      </c>
      <c r="S782" s="41">
        <v>-3.57</v>
      </c>
      <c r="T782" s="41">
        <v>-3.68</v>
      </c>
      <c r="U782" s="41">
        <v>0</v>
      </c>
      <c r="V782" s="41">
        <v>0</v>
      </c>
      <c r="W782" s="41">
        <v>13.74</v>
      </c>
    </row>
    <row r="783" spans="1:23" s="41" customFormat="1" hidden="1" x14ac:dyDescent="0.25">
      <c r="A783" s="41" t="s">
        <v>4674</v>
      </c>
      <c r="B783" s="41">
        <v>12161017971</v>
      </c>
      <c r="C783" s="41" t="s">
        <v>2617</v>
      </c>
      <c r="D783" s="41" t="s">
        <v>4675</v>
      </c>
      <c r="E783" s="41" t="s">
        <v>1426</v>
      </c>
      <c r="F783" s="41" t="s">
        <v>2676</v>
      </c>
      <c r="G783" s="41">
        <v>1</v>
      </c>
      <c r="H783" s="41" t="s">
        <v>2620</v>
      </c>
      <c r="I783" s="41" t="s">
        <v>2621</v>
      </c>
      <c r="J783" s="41" t="s">
        <v>4676</v>
      </c>
      <c r="K783" s="41" t="s">
        <v>2770</v>
      </c>
      <c r="L783" s="41">
        <v>98579</v>
      </c>
      <c r="M783" s="41">
        <v>25.99</v>
      </c>
      <c r="N783" s="41">
        <v>0</v>
      </c>
      <c r="O783" s="41">
        <v>0</v>
      </c>
      <c r="P783" s="41">
        <v>0</v>
      </c>
      <c r="Q783" s="41">
        <v>2.37</v>
      </c>
      <c r="R783" s="41">
        <v>-2.37</v>
      </c>
      <c r="S783" s="41">
        <v>-4.42</v>
      </c>
      <c r="T783" s="41">
        <v>-5.16</v>
      </c>
      <c r="U783" s="41">
        <v>0</v>
      </c>
      <c r="V783" s="41">
        <v>0</v>
      </c>
      <c r="W783" s="41">
        <v>16.41</v>
      </c>
    </row>
    <row r="784" spans="1:23" s="41" customFormat="1" hidden="1" x14ac:dyDescent="0.25">
      <c r="A784" s="41" t="s">
        <v>4677</v>
      </c>
      <c r="B784" s="41">
        <v>12161017971</v>
      </c>
      <c r="C784" s="41" t="s">
        <v>2727</v>
      </c>
      <c r="D784" s="41" t="s">
        <v>4678</v>
      </c>
      <c r="E784" s="41" t="s">
        <v>2132</v>
      </c>
      <c r="F784" s="41" t="s">
        <v>4679</v>
      </c>
      <c r="G784" s="41">
        <v>1</v>
      </c>
      <c r="H784" s="41" t="s">
        <v>2620</v>
      </c>
      <c r="I784" s="41" t="s">
        <v>2621</v>
      </c>
      <c r="J784" s="41" t="s">
        <v>4680</v>
      </c>
      <c r="K784" s="41" t="s">
        <v>2648</v>
      </c>
      <c r="L784" s="41" t="s">
        <v>4681</v>
      </c>
      <c r="M784" s="41">
        <v>-11.79</v>
      </c>
      <c r="N784" s="41">
        <v>0</v>
      </c>
      <c r="O784" s="41">
        <v>0</v>
      </c>
      <c r="P784" s="41">
        <v>0</v>
      </c>
      <c r="Q784" s="41">
        <v>0</v>
      </c>
      <c r="R784" s="41">
        <v>0</v>
      </c>
      <c r="S784" s="41">
        <v>1.6</v>
      </c>
      <c r="T784" s="41">
        <v>0</v>
      </c>
      <c r="U784" s="41">
        <v>0</v>
      </c>
      <c r="V784" s="41">
        <v>0</v>
      </c>
      <c r="W784" s="41">
        <v>-10.19</v>
      </c>
    </row>
    <row r="785" spans="1:23" s="41" customFormat="1" hidden="1" x14ac:dyDescent="0.25">
      <c r="A785" s="41" t="s">
        <v>4682</v>
      </c>
      <c r="B785" s="41">
        <v>12161017971</v>
      </c>
      <c r="C785" s="41" t="s">
        <v>2617</v>
      </c>
      <c r="D785" s="41" t="s">
        <v>4683</v>
      </c>
      <c r="E785" s="41" t="s">
        <v>1382</v>
      </c>
      <c r="F785" s="41" t="s">
        <v>4684</v>
      </c>
      <c r="G785" s="41">
        <v>1</v>
      </c>
      <c r="H785" s="41" t="s">
        <v>2620</v>
      </c>
      <c r="I785" s="41" t="s">
        <v>2621</v>
      </c>
      <c r="J785" s="41" t="s">
        <v>4685</v>
      </c>
      <c r="K785" s="41" t="s">
        <v>4686</v>
      </c>
      <c r="L785" s="41" t="s">
        <v>4687</v>
      </c>
      <c r="M785" s="41">
        <v>22.99</v>
      </c>
      <c r="N785" s="41">
        <v>0</v>
      </c>
      <c r="O785" s="41">
        <v>0</v>
      </c>
      <c r="P785" s="41">
        <v>0</v>
      </c>
      <c r="Q785" s="41">
        <v>1.61</v>
      </c>
      <c r="R785" s="41">
        <v>-1.61</v>
      </c>
      <c r="S785" s="41">
        <v>-3.91</v>
      </c>
      <c r="T785" s="41">
        <v>-5.16</v>
      </c>
      <c r="U785" s="41">
        <v>0</v>
      </c>
      <c r="V785" s="41">
        <v>0</v>
      </c>
      <c r="W785" s="41">
        <v>13.92</v>
      </c>
    </row>
    <row r="786" spans="1:23" s="41" customFormat="1" hidden="1" x14ac:dyDescent="0.25">
      <c r="A786" s="41" t="s">
        <v>4688</v>
      </c>
      <c r="B786" s="41">
        <v>12161017971</v>
      </c>
      <c r="C786" s="41" t="s">
        <v>2727</v>
      </c>
      <c r="D786" s="41" t="s">
        <v>4689</v>
      </c>
      <c r="E786" s="41" t="s">
        <v>862</v>
      </c>
      <c r="F786" s="41" t="s">
        <v>4690</v>
      </c>
      <c r="G786" s="41">
        <v>1</v>
      </c>
      <c r="H786" s="41" t="s">
        <v>2620</v>
      </c>
      <c r="I786" s="41" t="s">
        <v>2621</v>
      </c>
      <c r="J786" s="41" t="s">
        <v>4691</v>
      </c>
      <c r="K786" s="41" t="s">
        <v>2683</v>
      </c>
      <c r="L786" s="41" t="s">
        <v>4692</v>
      </c>
      <c r="M786" s="41">
        <v>-9.99</v>
      </c>
      <c r="N786" s="41">
        <v>0</v>
      </c>
      <c r="O786" s="41">
        <v>0</v>
      </c>
      <c r="P786" s="41">
        <v>0</v>
      </c>
      <c r="Q786" s="41">
        <v>0</v>
      </c>
      <c r="R786" s="41">
        <v>0</v>
      </c>
      <c r="S786" s="41">
        <v>1.36</v>
      </c>
      <c r="T786" s="41">
        <v>0</v>
      </c>
      <c r="U786" s="41">
        <v>0</v>
      </c>
      <c r="V786" s="41">
        <v>0</v>
      </c>
      <c r="W786" s="41">
        <v>-8.6300000000000008</v>
      </c>
    </row>
    <row r="787" spans="1:23" s="41" customFormat="1" hidden="1" x14ac:dyDescent="0.25">
      <c r="A787" s="41" t="s">
        <v>4693</v>
      </c>
      <c r="B787" s="41">
        <v>12161017971</v>
      </c>
      <c r="C787" s="41" t="s">
        <v>2727</v>
      </c>
      <c r="D787" s="41" t="s">
        <v>2881</v>
      </c>
      <c r="E787" s="41" t="s">
        <v>1388</v>
      </c>
      <c r="F787" s="41" t="s">
        <v>2882</v>
      </c>
      <c r="G787" s="41">
        <v>1</v>
      </c>
      <c r="H787" s="41" t="s">
        <v>2620</v>
      </c>
      <c r="I787" s="41" t="s">
        <v>2621</v>
      </c>
      <c r="J787" s="41" t="s">
        <v>2883</v>
      </c>
      <c r="K787" s="41" t="s">
        <v>2884</v>
      </c>
      <c r="L787" s="41">
        <v>44634</v>
      </c>
      <c r="M787" s="41">
        <v>-22.99</v>
      </c>
      <c r="N787" s="41">
        <v>0</v>
      </c>
      <c r="O787" s="41">
        <v>0</v>
      </c>
      <c r="P787" s="41">
        <v>0</v>
      </c>
      <c r="Q787" s="41">
        <v>-1.67</v>
      </c>
      <c r="R787" s="41">
        <v>1.67</v>
      </c>
      <c r="S787" s="41">
        <v>3.13</v>
      </c>
      <c r="T787" s="41">
        <v>0</v>
      </c>
      <c r="U787" s="41">
        <v>0</v>
      </c>
      <c r="V787" s="41">
        <v>0</v>
      </c>
      <c r="W787" s="41">
        <v>-19.86</v>
      </c>
    </row>
    <row r="788" spans="1:23" s="41" customFormat="1" hidden="1" x14ac:dyDescent="0.25">
      <c r="A788" s="41" t="s">
        <v>4694</v>
      </c>
      <c r="B788" s="41">
        <v>12161017971</v>
      </c>
      <c r="C788" s="41" t="s">
        <v>2617</v>
      </c>
      <c r="D788" s="41" t="s">
        <v>4695</v>
      </c>
      <c r="E788" s="41" t="s">
        <v>1394</v>
      </c>
      <c r="F788" s="41" t="s">
        <v>2862</v>
      </c>
      <c r="G788" s="41">
        <v>1</v>
      </c>
      <c r="H788" s="41" t="s">
        <v>2620</v>
      </c>
      <c r="I788" s="41" t="s">
        <v>2621</v>
      </c>
      <c r="J788" s="41" t="s">
        <v>4696</v>
      </c>
      <c r="K788" s="41" t="s">
        <v>2683</v>
      </c>
      <c r="L788" s="41" t="s">
        <v>4697</v>
      </c>
      <c r="M788" s="41">
        <v>22.99</v>
      </c>
      <c r="N788" s="41">
        <v>0</v>
      </c>
      <c r="O788" s="41">
        <v>0</v>
      </c>
      <c r="P788" s="41">
        <v>0</v>
      </c>
      <c r="Q788" s="41">
        <v>0</v>
      </c>
      <c r="R788" s="41">
        <v>0</v>
      </c>
      <c r="S788" s="41">
        <v>-3.91</v>
      </c>
      <c r="T788" s="41">
        <v>-5.16</v>
      </c>
      <c r="U788" s="41">
        <v>0</v>
      </c>
      <c r="V788" s="41">
        <v>0</v>
      </c>
      <c r="W788" s="41">
        <v>13.92</v>
      </c>
    </row>
    <row r="789" spans="1:23" s="41" customFormat="1" hidden="1" x14ac:dyDescent="0.25">
      <c r="A789" s="41" t="s">
        <v>4698</v>
      </c>
      <c r="B789" s="41">
        <v>12161017971</v>
      </c>
      <c r="C789" s="41" t="s">
        <v>2727</v>
      </c>
      <c r="D789" s="41" t="s">
        <v>4699</v>
      </c>
      <c r="E789" s="41" t="s">
        <v>1422</v>
      </c>
      <c r="F789" s="41" t="s">
        <v>2671</v>
      </c>
      <c r="G789" s="41">
        <v>1</v>
      </c>
      <c r="H789" s="41" t="s">
        <v>2620</v>
      </c>
      <c r="I789" s="41" t="s">
        <v>2621</v>
      </c>
      <c r="J789" s="41" t="s">
        <v>4700</v>
      </c>
      <c r="K789" s="41" t="s">
        <v>3257</v>
      </c>
      <c r="L789" s="41" t="s">
        <v>4701</v>
      </c>
      <c r="M789" s="41">
        <v>-25.99</v>
      </c>
      <c r="N789" s="41">
        <v>0</v>
      </c>
      <c r="O789" s="41">
        <v>0</v>
      </c>
      <c r="P789" s="41">
        <v>1.3</v>
      </c>
      <c r="Q789" s="41">
        <v>0</v>
      </c>
      <c r="R789" s="41">
        <v>0</v>
      </c>
      <c r="S789" s="41">
        <v>3.36</v>
      </c>
      <c r="T789" s="41">
        <v>0</v>
      </c>
      <c r="U789" s="41">
        <v>0</v>
      </c>
      <c r="V789" s="41">
        <v>0</v>
      </c>
      <c r="W789" s="41">
        <v>-21.33</v>
      </c>
    </row>
    <row r="790" spans="1:23" s="42" customFormat="1" hidden="1" x14ac:dyDescent="0.25">
      <c r="A790" s="42" t="s">
        <v>4702</v>
      </c>
      <c r="B790" s="42">
        <v>12161017971</v>
      </c>
      <c r="C790" s="42" t="s">
        <v>2651</v>
      </c>
      <c r="D790" s="42" t="s">
        <v>3586</v>
      </c>
      <c r="F790" s="42" t="s">
        <v>74</v>
      </c>
      <c r="H790" s="42" t="s">
        <v>2633</v>
      </c>
      <c r="M790" s="42">
        <v>0</v>
      </c>
      <c r="N790" s="42">
        <v>0</v>
      </c>
      <c r="O790" s="42">
        <v>0</v>
      </c>
      <c r="P790" s="42">
        <v>0</v>
      </c>
      <c r="Q790" s="42">
        <v>0</v>
      </c>
      <c r="R790" s="42">
        <v>0</v>
      </c>
      <c r="S790" s="42">
        <v>0</v>
      </c>
      <c r="T790" s="42">
        <v>0</v>
      </c>
      <c r="U790" s="42">
        <v>0</v>
      </c>
      <c r="V790" s="42">
        <v>0</v>
      </c>
      <c r="W790" s="42">
        <v>0</v>
      </c>
    </row>
    <row r="791" spans="1:23" s="43" customFormat="1" ht="14.4" hidden="1" x14ac:dyDescent="0.25">
      <c r="A791" s="43" t="s">
        <v>4702</v>
      </c>
      <c r="B791" s="43">
        <v>12161017971</v>
      </c>
      <c r="C791" s="43" t="s">
        <v>2651</v>
      </c>
      <c r="D791" s="43" t="s">
        <v>3586</v>
      </c>
      <c r="F791" s="43" t="s">
        <v>75</v>
      </c>
      <c r="H791" s="43" t="s">
        <v>2633</v>
      </c>
      <c r="M791" s="43">
        <v>0</v>
      </c>
      <c r="N791" s="43">
        <v>0</v>
      </c>
      <c r="O791" s="43">
        <v>0</v>
      </c>
      <c r="P791" s="43">
        <v>0</v>
      </c>
      <c r="Q791" s="43">
        <v>0</v>
      </c>
      <c r="R791" s="43">
        <v>0</v>
      </c>
      <c r="S791" s="43">
        <v>0</v>
      </c>
      <c r="T791" s="43">
        <v>-5.16</v>
      </c>
      <c r="U791" s="43">
        <v>0</v>
      </c>
      <c r="V791" s="43">
        <v>0</v>
      </c>
      <c r="W791" s="43">
        <v>-5.16</v>
      </c>
    </row>
    <row r="792" spans="1:23" s="42" customFormat="1" hidden="1" x14ac:dyDescent="0.25">
      <c r="A792" s="42" t="s">
        <v>4702</v>
      </c>
      <c r="B792" s="42">
        <v>12161017971</v>
      </c>
      <c r="C792" s="42" t="s">
        <v>2651</v>
      </c>
      <c r="D792" s="42" t="s">
        <v>3586</v>
      </c>
      <c r="F792" s="42" t="s">
        <v>76</v>
      </c>
      <c r="H792" s="42" t="s">
        <v>2633</v>
      </c>
      <c r="M792" s="42">
        <v>0</v>
      </c>
      <c r="N792" s="42">
        <v>0</v>
      </c>
      <c r="O792" s="42">
        <v>0</v>
      </c>
      <c r="P792" s="42">
        <v>0</v>
      </c>
      <c r="Q792" s="42">
        <v>0</v>
      </c>
      <c r="R792" s="42">
        <v>0</v>
      </c>
      <c r="S792" s="42">
        <v>0</v>
      </c>
      <c r="T792" s="42">
        <v>0</v>
      </c>
      <c r="U792" s="42">
        <v>0</v>
      </c>
      <c r="V792" s="42">
        <v>0</v>
      </c>
      <c r="W792" s="42">
        <v>0</v>
      </c>
    </row>
    <row r="793" spans="1:23" s="41" customFormat="1" hidden="1" x14ac:dyDescent="0.25">
      <c r="A793" s="41" t="s">
        <v>4703</v>
      </c>
      <c r="B793" s="41">
        <v>12161017971</v>
      </c>
      <c r="C793" s="41" t="s">
        <v>2727</v>
      </c>
      <c r="D793" s="41" t="s">
        <v>4704</v>
      </c>
      <c r="E793" s="41" t="s">
        <v>1428</v>
      </c>
      <c r="F793" s="41" t="s">
        <v>2717</v>
      </c>
      <c r="G793" s="41">
        <v>1</v>
      </c>
      <c r="H793" s="41" t="s">
        <v>2620</v>
      </c>
      <c r="I793" s="41" t="s">
        <v>2621</v>
      </c>
      <c r="J793" s="41" t="s">
        <v>4705</v>
      </c>
      <c r="K793" s="41" t="s">
        <v>4706</v>
      </c>
      <c r="L793" s="41">
        <v>60104</v>
      </c>
      <c r="M793" s="41">
        <v>-25.99</v>
      </c>
      <c r="N793" s="41">
        <v>0</v>
      </c>
      <c r="O793" s="41">
        <v>0</v>
      </c>
      <c r="P793" s="41">
        <v>1.3</v>
      </c>
      <c r="Q793" s="41">
        <v>0</v>
      </c>
      <c r="R793" s="41">
        <v>0</v>
      </c>
      <c r="S793" s="41">
        <v>3.36</v>
      </c>
      <c r="T793" s="41">
        <v>0</v>
      </c>
      <c r="U793" s="41">
        <v>0</v>
      </c>
      <c r="V793" s="41">
        <v>0</v>
      </c>
      <c r="W793" s="41">
        <v>-21.33</v>
      </c>
    </row>
    <row r="794" spans="1:23" s="42" customFormat="1" hidden="1" x14ac:dyDescent="0.25">
      <c r="A794" s="42" t="s">
        <v>4707</v>
      </c>
      <c r="B794" s="42">
        <v>12161017971</v>
      </c>
      <c r="C794" s="42" t="s">
        <v>2651</v>
      </c>
      <c r="D794" s="42" t="s">
        <v>4708</v>
      </c>
      <c r="F794" s="42" t="s">
        <v>74</v>
      </c>
      <c r="H794" s="42" t="s">
        <v>2633</v>
      </c>
      <c r="M794" s="42">
        <v>0</v>
      </c>
      <c r="N794" s="42">
        <v>0</v>
      </c>
      <c r="O794" s="42">
        <v>0</v>
      </c>
      <c r="P794" s="42">
        <v>0</v>
      </c>
      <c r="Q794" s="42">
        <v>0</v>
      </c>
      <c r="R794" s="42">
        <v>0</v>
      </c>
      <c r="S794" s="42">
        <v>0</v>
      </c>
      <c r="T794" s="42">
        <v>0</v>
      </c>
      <c r="U794" s="42">
        <v>0</v>
      </c>
      <c r="V794" s="42">
        <v>0</v>
      </c>
      <c r="W794" s="42">
        <v>0</v>
      </c>
    </row>
    <row r="795" spans="1:23" s="43" customFormat="1" ht="14.4" hidden="1" x14ac:dyDescent="0.25">
      <c r="A795" s="43" t="s">
        <v>4707</v>
      </c>
      <c r="B795" s="43">
        <v>12161017971</v>
      </c>
      <c r="C795" s="43" t="s">
        <v>2651</v>
      </c>
      <c r="D795" s="43" t="s">
        <v>4708</v>
      </c>
      <c r="F795" s="43" t="s">
        <v>75</v>
      </c>
      <c r="H795" s="43" t="s">
        <v>2633</v>
      </c>
      <c r="M795" s="43">
        <v>0</v>
      </c>
      <c r="N795" s="43">
        <v>0</v>
      </c>
      <c r="O795" s="43">
        <v>0</v>
      </c>
      <c r="P795" s="43">
        <v>0</v>
      </c>
      <c r="Q795" s="43">
        <v>0</v>
      </c>
      <c r="R795" s="43">
        <v>0</v>
      </c>
      <c r="S795" s="43">
        <v>0</v>
      </c>
      <c r="T795" s="43">
        <v>-2.88</v>
      </c>
      <c r="U795" s="43">
        <v>0</v>
      </c>
      <c r="V795" s="43">
        <v>0</v>
      </c>
      <c r="W795" s="43">
        <v>-2.88</v>
      </c>
    </row>
    <row r="796" spans="1:23" s="42" customFormat="1" hidden="1" x14ac:dyDescent="0.25">
      <c r="A796" s="42" t="s">
        <v>4707</v>
      </c>
      <c r="B796" s="42">
        <v>12161017971</v>
      </c>
      <c r="C796" s="42" t="s">
        <v>2651</v>
      </c>
      <c r="D796" s="42" t="s">
        <v>4708</v>
      </c>
      <c r="F796" s="42" t="s">
        <v>76</v>
      </c>
      <c r="H796" s="42" t="s">
        <v>2633</v>
      </c>
      <c r="M796" s="42">
        <v>0</v>
      </c>
      <c r="N796" s="42">
        <v>0</v>
      </c>
      <c r="O796" s="42">
        <v>0</v>
      </c>
      <c r="P796" s="42">
        <v>0</v>
      </c>
      <c r="Q796" s="42">
        <v>0</v>
      </c>
      <c r="R796" s="42">
        <v>0</v>
      </c>
      <c r="S796" s="42">
        <v>0</v>
      </c>
      <c r="T796" s="42">
        <v>0</v>
      </c>
      <c r="U796" s="42">
        <v>0</v>
      </c>
      <c r="V796" s="42">
        <v>0</v>
      </c>
      <c r="W796" s="42">
        <v>0</v>
      </c>
    </row>
    <row r="797" spans="1:23" s="41" customFormat="1" hidden="1" x14ac:dyDescent="0.25">
      <c r="A797" s="41" t="s">
        <v>4709</v>
      </c>
      <c r="B797" s="41">
        <v>12161017971</v>
      </c>
      <c r="C797" s="41" t="s">
        <v>2727</v>
      </c>
      <c r="D797" s="41" t="s">
        <v>3920</v>
      </c>
      <c r="E797" s="41" t="s">
        <v>1372</v>
      </c>
      <c r="F797" s="41" t="s">
        <v>2776</v>
      </c>
      <c r="G797" s="41">
        <v>1</v>
      </c>
      <c r="H797" s="41" t="s">
        <v>2620</v>
      </c>
      <c r="I797" s="41" t="s">
        <v>2621</v>
      </c>
      <c r="J797" s="41" t="s">
        <v>3900</v>
      </c>
      <c r="K797" s="41" t="s">
        <v>2842</v>
      </c>
      <c r="L797" s="41" t="s">
        <v>3921</v>
      </c>
      <c r="M797" s="41">
        <v>-22.99</v>
      </c>
      <c r="N797" s="41">
        <v>0</v>
      </c>
      <c r="O797" s="41">
        <v>0</v>
      </c>
      <c r="P797" s="41">
        <v>0</v>
      </c>
      <c r="Q797" s="41">
        <v>-1.46</v>
      </c>
      <c r="R797" s="41">
        <v>1.46</v>
      </c>
      <c r="S797" s="41">
        <v>3.13</v>
      </c>
      <c r="T797" s="41">
        <v>0</v>
      </c>
      <c r="U797" s="41">
        <v>0</v>
      </c>
      <c r="V797" s="41">
        <v>0</v>
      </c>
      <c r="W797" s="41">
        <v>-19.86</v>
      </c>
    </row>
    <row r="798" spans="1:23" s="41" customFormat="1" hidden="1" x14ac:dyDescent="0.25">
      <c r="A798" s="41" t="s">
        <v>4710</v>
      </c>
      <c r="B798" s="41">
        <v>12161017971</v>
      </c>
      <c r="C798" s="41" t="s">
        <v>2617</v>
      </c>
      <c r="D798" s="41" t="s">
        <v>4711</v>
      </c>
      <c r="E798" s="41" t="s">
        <v>1354</v>
      </c>
      <c r="F798" s="41" t="s">
        <v>2944</v>
      </c>
      <c r="G798" s="41">
        <v>1</v>
      </c>
      <c r="H798" s="41" t="s">
        <v>2620</v>
      </c>
      <c r="I798" s="41" t="s">
        <v>2621</v>
      </c>
      <c r="J798" s="41" t="s">
        <v>4712</v>
      </c>
      <c r="K798" s="41" t="s">
        <v>3311</v>
      </c>
      <c r="L798" s="41">
        <v>85339</v>
      </c>
      <c r="M798" s="41">
        <v>22.99</v>
      </c>
      <c r="N798" s="41">
        <v>0</v>
      </c>
      <c r="O798" s="41">
        <v>0</v>
      </c>
      <c r="P798" s="41">
        <v>0</v>
      </c>
      <c r="Q798" s="41">
        <v>0</v>
      </c>
      <c r="R798" s="41">
        <v>0</v>
      </c>
      <c r="S798" s="41">
        <v>-3.91</v>
      </c>
      <c r="T798" s="41">
        <v>-5.16</v>
      </c>
      <c r="U798" s="41">
        <v>0</v>
      </c>
      <c r="V798" s="41">
        <v>0</v>
      </c>
      <c r="W798" s="41">
        <v>13.92</v>
      </c>
    </row>
    <row r="799" spans="1:23" s="41" customFormat="1" hidden="1" x14ac:dyDescent="0.25">
      <c r="A799" s="41" t="s">
        <v>4713</v>
      </c>
      <c r="B799" s="41">
        <v>12161017971</v>
      </c>
      <c r="C799" s="41" t="s">
        <v>2617</v>
      </c>
      <c r="D799" s="41" t="s">
        <v>4714</v>
      </c>
      <c r="E799" s="41" t="s">
        <v>448</v>
      </c>
      <c r="F799" s="41" t="s">
        <v>3860</v>
      </c>
      <c r="G799" s="41">
        <v>1</v>
      </c>
      <c r="H799" s="41" t="s">
        <v>2620</v>
      </c>
      <c r="I799" s="41" t="s">
        <v>2621</v>
      </c>
      <c r="J799" s="41" t="s">
        <v>4715</v>
      </c>
      <c r="K799" s="41" t="s">
        <v>2702</v>
      </c>
      <c r="L799" s="41" t="s">
        <v>4716</v>
      </c>
      <c r="M799" s="41">
        <v>20.99</v>
      </c>
      <c r="N799" s="41">
        <v>0</v>
      </c>
      <c r="O799" s="41">
        <v>0</v>
      </c>
      <c r="P799" s="41">
        <v>-1.05</v>
      </c>
      <c r="Q799" s="41">
        <v>0</v>
      </c>
      <c r="R799" s="41">
        <v>0</v>
      </c>
      <c r="S799" s="41">
        <v>-3.39</v>
      </c>
      <c r="T799" s="41">
        <v>-3.68</v>
      </c>
      <c r="U799" s="41">
        <v>0</v>
      </c>
      <c r="V799" s="41">
        <v>0</v>
      </c>
      <c r="W799" s="41">
        <v>12.87</v>
      </c>
    </row>
    <row r="800" spans="1:23" s="42" customFormat="1" hidden="1" x14ac:dyDescent="0.25">
      <c r="A800" s="42" t="s">
        <v>4717</v>
      </c>
      <c r="B800" s="42">
        <v>12161017971</v>
      </c>
      <c r="C800" s="42" t="s">
        <v>2651</v>
      </c>
      <c r="D800" s="42" t="s">
        <v>3820</v>
      </c>
      <c r="F800" s="42" t="s">
        <v>74</v>
      </c>
      <c r="H800" s="42" t="s">
        <v>2633</v>
      </c>
      <c r="M800" s="42">
        <v>0</v>
      </c>
      <c r="N800" s="42">
        <v>0</v>
      </c>
      <c r="O800" s="42">
        <v>0</v>
      </c>
      <c r="P800" s="42">
        <v>0</v>
      </c>
      <c r="Q800" s="42">
        <v>0</v>
      </c>
      <c r="R800" s="42">
        <v>0</v>
      </c>
      <c r="S800" s="42">
        <v>0</v>
      </c>
      <c r="T800" s="42">
        <v>0</v>
      </c>
      <c r="U800" s="42">
        <v>0</v>
      </c>
      <c r="V800" s="42">
        <v>0</v>
      </c>
      <c r="W800" s="42">
        <v>0</v>
      </c>
    </row>
    <row r="801" spans="1:23" s="43" customFormat="1" ht="14.4" hidden="1" x14ac:dyDescent="0.25">
      <c r="A801" s="43" t="s">
        <v>4717</v>
      </c>
      <c r="B801" s="43">
        <v>12161017971</v>
      </c>
      <c r="C801" s="43" t="s">
        <v>2651</v>
      </c>
      <c r="D801" s="43" t="s">
        <v>3820</v>
      </c>
      <c r="F801" s="43" t="s">
        <v>75</v>
      </c>
      <c r="H801" s="43" t="s">
        <v>2633</v>
      </c>
      <c r="M801" s="43">
        <v>0</v>
      </c>
      <c r="N801" s="43">
        <v>0</v>
      </c>
      <c r="O801" s="43">
        <v>0</v>
      </c>
      <c r="P801" s="43">
        <v>0</v>
      </c>
      <c r="Q801" s="43">
        <v>0</v>
      </c>
      <c r="R801" s="43">
        <v>0</v>
      </c>
      <c r="S801" s="43">
        <v>0</v>
      </c>
      <c r="T801" s="43">
        <v>-5.16</v>
      </c>
      <c r="U801" s="43">
        <v>0</v>
      </c>
      <c r="V801" s="43">
        <v>0</v>
      </c>
      <c r="W801" s="43">
        <v>-5.16</v>
      </c>
    </row>
    <row r="802" spans="1:23" s="42" customFormat="1" hidden="1" x14ac:dyDescent="0.25">
      <c r="A802" s="42" t="s">
        <v>4717</v>
      </c>
      <c r="B802" s="42">
        <v>12161017971</v>
      </c>
      <c r="C802" s="42" t="s">
        <v>2651</v>
      </c>
      <c r="D802" s="42" t="s">
        <v>3820</v>
      </c>
      <c r="F802" s="42" t="s">
        <v>76</v>
      </c>
      <c r="H802" s="42" t="s">
        <v>2633</v>
      </c>
      <c r="M802" s="42">
        <v>0</v>
      </c>
      <c r="N802" s="42">
        <v>0</v>
      </c>
      <c r="O802" s="42">
        <v>0</v>
      </c>
      <c r="P802" s="42">
        <v>0</v>
      </c>
      <c r="Q802" s="42">
        <v>0</v>
      </c>
      <c r="R802" s="42">
        <v>0</v>
      </c>
      <c r="S802" s="42">
        <v>0</v>
      </c>
      <c r="T802" s="42">
        <v>0</v>
      </c>
      <c r="U802" s="42">
        <v>0</v>
      </c>
      <c r="V802" s="42">
        <v>0</v>
      </c>
      <c r="W802" s="42">
        <v>0</v>
      </c>
    </row>
    <row r="803" spans="1:23" s="42" customFormat="1" hidden="1" x14ac:dyDescent="0.25">
      <c r="A803" s="42" t="s">
        <v>4718</v>
      </c>
      <c r="B803" s="42">
        <v>12161017971</v>
      </c>
      <c r="C803" s="42" t="s">
        <v>2651</v>
      </c>
      <c r="D803" s="42" t="s">
        <v>4719</v>
      </c>
      <c r="F803" s="42" t="s">
        <v>74</v>
      </c>
      <c r="H803" s="42" t="s">
        <v>2633</v>
      </c>
      <c r="M803" s="42">
        <v>0</v>
      </c>
      <c r="N803" s="42">
        <v>0</v>
      </c>
      <c r="O803" s="42">
        <v>0</v>
      </c>
      <c r="P803" s="42">
        <v>0</v>
      </c>
      <c r="Q803" s="42">
        <v>0</v>
      </c>
      <c r="R803" s="42">
        <v>0</v>
      </c>
      <c r="S803" s="42">
        <v>0</v>
      </c>
      <c r="T803" s="42">
        <v>0</v>
      </c>
      <c r="U803" s="42">
        <v>0</v>
      </c>
      <c r="V803" s="42">
        <v>0</v>
      </c>
      <c r="W803" s="42">
        <v>0</v>
      </c>
    </row>
    <row r="804" spans="1:23" s="43" customFormat="1" ht="14.4" hidden="1" x14ac:dyDescent="0.25">
      <c r="A804" s="43" t="s">
        <v>4718</v>
      </c>
      <c r="B804" s="43">
        <v>12161017971</v>
      </c>
      <c r="C804" s="43" t="s">
        <v>2651</v>
      </c>
      <c r="D804" s="43" t="s">
        <v>4719</v>
      </c>
      <c r="F804" s="43" t="s">
        <v>75</v>
      </c>
      <c r="H804" s="43" t="s">
        <v>2633</v>
      </c>
      <c r="M804" s="43">
        <v>0</v>
      </c>
      <c r="N804" s="43">
        <v>0</v>
      </c>
      <c r="O804" s="43">
        <v>0</v>
      </c>
      <c r="P804" s="43">
        <v>0</v>
      </c>
      <c r="Q804" s="43">
        <v>0</v>
      </c>
      <c r="R804" s="43">
        <v>0</v>
      </c>
      <c r="S804" s="43">
        <v>0</v>
      </c>
      <c r="T804" s="43">
        <v>-3.68</v>
      </c>
      <c r="U804" s="43">
        <v>0</v>
      </c>
      <c r="V804" s="43">
        <v>0</v>
      </c>
      <c r="W804" s="43">
        <v>-3.68</v>
      </c>
    </row>
    <row r="805" spans="1:23" s="42" customFormat="1" hidden="1" x14ac:dyDescent="0.25">
      <c r="A805" s="42" t="s">
        <v>4718</v>
      </c>
      <c r="B805" s="42">
        <v>12161017971</v>
      </c>
      <c r="C805" s="42" t="s">
        <v>2651</v>
      </c>
      <c r="D805" s="42" t="s">
        <v>4719</v>
      </c>
      <c r="F805" s="42" t="s">
        <v>76</v>
      </c>
      <c r="H805" s="42" t="s">
        <v>2633</v>
      </c>
      <c r="M805" s="42">
        <v>0</v>
      </c>
      <c r="N805" s="42">
        <v>0</v>
      </c>
      <c r="O805" s="42">
        <v>0</v>
      </c>
      <c r="P805" s="42">
        <v>0</v>
      </c>
      <c r="Q805" s="42">
        <v>0</v>
      </c>
      <c r="R805" s="42">
        <v>0</v>
      </c>
      <c r="S805" s="42">
        <v>0</v>
      </c>
      <c r="T805" s="42">
        <v>0</v>
      </c>
      <c r="U805" s="42">
        <v>0</v>
      </c>
      <c r="V805" s="42">
        <v>0</v>
      </c>
      <c r="W805" s="42">
        <v>0</v>
      </c>
    </row>
    <row r="806" spans="1:23" s="41" customFormat="1" hidden="1" x14ac:dyDescent="0.25">
      <c r="A806" s="41" t="s">
        <v>4720</v>
      </c>
      <c r="B806" s="41">
        <v>12161017971</v>
      </c>
      <c r="C806" s="41" t="s">
        <v>2617</v>
      </c>
      <c r="D806" s="41" t="s">
        <v>4721</v>
      </c>
      <c r="E806" s="41" t="s">
        <v>1356</v>
      </c>
      <c r="F806" s="41" t="s">
        <v>2897</v>
      </c>
      <c r="G806" s="41">
        <v>1</v>
      </c>
      <c r="H806" s="41" t="s">
        <v>2620</v>
      </c>
      <c r="I806" s="41" t="s">
        <v>2621</v>
      </c>
      <c r="J806" s="41" t="s">
        <v>4722</v>
      </c>
      <c r="K806" s="41" t="s">
        <v>2702</v>
      </c>
      <c r="L806" s="41" t="s">
        <v>4723</v>
      </c>
      <c r="M806" s="41">
        <v>22.99</v>
      </c>
      <c r="N806" s="41">
        <v>0</v>
      </c>
      <c r="O806" s="41">
        <v>0</v>
      </c>
      <c r="P806" s="41">
        <v>0</v>
      </c>
      <c r="Q806" s="41">
        <v>0</v>
      </c>
      <c r="R806" s="41">
        <v>0</v>
      </c>
      <c r="S806" s="41">
        <v>-3.91</v>
      </c>
      <c r="T806" s="41">
        <v>-5.16</v>
      </c>
      <c r="U806" s="41">
        <v>0</v>
      </c>
      <c r="V806" s="41">
        <v>0</v>
      </c>
      <c r="W806" s="41">
        <v>13.92</v>
      </c>
    </row>
    <row r="807" spans="1:23" s="41" customFormat="1" hidden="1" x14ac:dyDescent="0.25">
      <c r="A807" s="41" t="s">
        <v>4724</v>
      </c>
      <c r="B807" s="41">
        <v>12161017971</v>
      </c>
      <c r="C807" s="41" t="s">
        <v>2617</v>
      </c>
      <c r="D807" s="41" t="s">
        <v>4725</v>
      </c>
      <c r="E807" s="41" t="s">
        <v>1362</v>
      </c>
      <c r="F807" s="41" t="s">
        <v>3089</v>
      </c>
      <c r="G807" s="41">
        <v>1</v>
      </c>
      <c r="H807" s="41" t="s">
        <v>2620</v>
      </c>
      <c r="I807" s="41" t="s">
        <v>2621</v>
      </c>
      <c r="J807" s="41" t="s">
        <v>3136</v>
      </c>
      <c r="K807" s="41" t="s">
        <v>2683</v>
      </c>
      <c r="L807" s="41" t="s">
        <v>4726</v>
      </c>
      <c r="M807" s="41">
        <v>22.99</v>
      </c>
      <c r="N807" s="41">
        <v>0</v>
      </c>
      <c r="O807" s="41">
        <v>0</v>
      </c>
      <c r="P807" s="41">
        <v>0</v>
      </c>
      <c r="Q807" s="41">
        <v>0</v>
      </c>
      <c r="R807" s="41">
        <v>0</v>
      </c>
      <c r="S807" s="41">
        <v>-3.91</v>
      </c>
      <c r="T807" s="41">
        <v>-5.16</v>
      </c>
      <c r="U807" s="41">
        <v>0</v>
      </c>
      <c r="V807" s="41">
        <v>0</v>
      </c>
      <c r="W807" s="41">
        <v>13.92</v>
      </c>
    </row>
    <row r="808" spans="1:23" s="41" customFormat="1" hidden="1" x14ac:dyDescent="0.25">
      <c r="A808" s="41" t="s">
        <v>4727</v>
      </c>
      <c r="B808" s="41">
        <v>12161017971</v>
      </c>
      <c r="C808" s="41" t="s">
        <v>2617</v>
      </c>
      <c r="D808" s="41" t="s">
        <v>4728</v>
      </c>
      <c r="E808" s="41" t="s">
        <v>490</v>
      </c>
      <c r="F808" s="41" t="s">
        <v>3622</v>
      </c>
      <c r="G808" s="41">
        <v>1</v>
      </c>
      <c r="H808" s="41" t="s">
        <v>2620</v>
      </c>
      <c r="I808" s="41" t="s">
        <v>2621</v>
      </c>
      <c r="J808" s="41" t="s">
        <v>4729</v>
      </c>
      <c r="K808" s="41" t="s">
        <v>2933</v>
      </c>
      <c r="L808" s="41" t="s">
        <v>4730</v>
      </c>
      <c r="M808" s="41">
        <v>20.99</v>
      </c>
      <c r="N808" s="41">
        <v>0</v>
      </c>
      <c r="O808" s="41">
        <v>0</v>
      </c>
      <c r="P808" s="41">
        <v>-1.05</v>
      </c>
      <c r="Q808" s="41">
        <v>1.06</v>
      </c>
      <c r="R808" s="41">
        <v>-1.06</v>
      </c>
      <c r="S808" s="41">
        <v>-3.39</v>
      </c>
      <c r="T808" s="41">
        <v>-3.68</v>
      </c>
      <c r="U808" s="41">
        <v>0</v>
      </c>
      <c r="V808" s="41">
        <v>0</v>
      </c>
      <c r="W808" s="41">
        <v>12.87</v>
      </c>
    </row>
    <row r="809" spans="1:23" s="41" customFormat="1" hidden="1" x14ac:dyDescent="0.25">
      <c r="A809" s="41" t="s">
        <v>4731</v>
      </c>
      <c r="B809" s="41">
        <v>12161017971</v>
      </c>
      <c r="C809" s="41" t="s">
        <v>2617</v>
      </c>
      <c r="D809" s="41" t="s">
        <v>4732</v>
      </c>
      <c r="E809" s="41" t="s">
        <v>1368</v>
      </c>
      <c r="F809" s="41" t="s">
        <v>2641</v>
      </c>
      <c r="G809" s="41">
        <v>1</v>
      </c>
      <c r="H809" s="41" t="s">
        <v>2620</v>
      </c>
      <c r="I809" s="41" t="s">
        <v>2621</v>
      </c>
      <c r="J809" s="41" t="s">
        <v>4733</v>
      </c>
      <c r="K809" s="41" t="s">
        <v>2678</v>
      </c>
      <c r="L809" s="41" t="s">
        <v>4734</v>
      </c>
      <c r="M809" s="41">
        <v>22.99</v>
      </c>
      <c r="N809" s="41">
        <v>0</v>
      </c>
      <c r="O809" s="41">
        <v>0</v>
      </c>
      <c r="P809" s="41">
        <v>0</v>
      </c>
      <c r="Q809" s="41">
        <v>1.55</v>
      </c>
      <c r="R809" s="41">
        <v>-1.55</v>
      </c>
      <c r="S809" s="41">
        <v>-3.91</v>
      </c>
      <c r="T809" s="41">
        <v>-5.16</v>
      </c>
      <c r="U809" s="41">
        <v>0</v>
      </c>
      <c r="V809" s="41">
        <v>0</v>
      </c>
      <c r="W809" s="41">
        <v>13.92</v>
      </c>
    </row>
    <row r="810" spans="1:23" s="41" customFormat="1" hidden="1" x14ac:dyDescent="0.25">
      <c r="A810" s="41" t="s">
        <v>4735</v>
      </c>
      <c r="B810" s="41">
        <v>12161017971</v>
      </c>
      <c r="C810" s="41" t="s">
        <v>2727</v>
      </c>
      <c r="D810" s="41" t="s">
        <v>3820</v>
      </c>
      <c r="E810" s="41" t="s">
        <v>1366</v>
      </c>
      <c r="F810" s="41" t="s">
        <v>2711</v>
      </c>
      <c r="G810" s="41">
        <v>1</v>
      </c>
      <c r="H810" s="41" t="s">
        <v>2620</v>
      </c>
      <c r="I810" s="41" t="s">
        <v>2621</v>
      </c>
      <c r="J810" s="41" t="s">
        <v>3821</v>
      </c>
      <c r="K810" s="41" t="s">
        <v>3257</v>
      </c>
      <c r="L810" s="41">
        <v>55024</v>
      </c>
      <c r="M810" s="41">
        <v>-22.99</v>
      </c>
      <c r="N810" s="41">
        <v>0</v>
      </c>
      <c r="O810" s="41">
        <v>0</v>
      </c>
      <c r="P810" s="41">
        <v>0</v>
      </c>
      <c r="Q810" s="41">
        <v>0</v>
      </c>
      <c r="R810" s="41">
        <v>0</v>
      </c>
      <c r="S810" s="41">
        <v>3.13</v>
      </c>
      <c r="T810" s="41">
        <v>0</v>
      </c>
      <c r="U810" s="41">
        <v>0</v>
      </c>
      <c r="V810" s="41">
        <v>0</v>
      </c>
      <c r="W810" s="41">
        <v>-19.86</v>
      </c>
    </row>
    <row r="811" spans="1:23" s="41" customFormat="1" hidden="1" x14ac:dyDescent="0.25">
      <c r="A811" s="41" t="s">
        <v>4736</v>
      </c>
      <c r="B811" s="41">
        <v>12161017971</v>
      </c>
      <c r="C811" s="41" t="s">
        <v>2617</v>
      </c>
      <c r="D811" s="41" t="s">
        <v>4737</v>
      </c>
      <c r="E811" s="41" t="s">
        <v>1392</v>
      </c>
      <c r="F811" s="41" t="s">
        <v>3004</v>
      </c>
      <c r="G811" s="41">
        <v>1</v>
      </c>
      <c r="H811" s="41" t="s">
        <v>2620</v>
      </c>
      <c r="I811" s="41" t="s">
        <v>2621</v>
      </c>
      <c r="J811" s="41" t="s">
        <v>3203</v>
      </c>
      <c r="K811" s="41" t="s">
        <v>2836</v>
      </c>
      <c r="L811" s="41" t="s">
        <v>4738</v>
      </c>
      <c r="M811" s="41">
        <v>22.99</v>
      </c>
      <c r="N811" s="41">
        <v>0</v>
      </c>
      <c r="O811" s="41">
        <v>0</v>
      </c>
      <c r="P811" s="41">
        <v>0</v>
      </c>
      <c r="Q811" s="41">
        <v>0</v>
      </c>
      <c r="R811" s="41">
        <v>0</v>
      </c>
      <c r="S811" s="41">
        <v>-3.91</v>
      </c>
      <c r="T811" s="41">
        <v>-5.16</v>
      </c>
      <c r="U811" s="41">
        <v>0</v>
      </c>
      <c r="V811" s="41">
        <v>0</v>
      </c>
      <c r="W811" s="41">
        <v>13.92</v>
      </c>
    </row>
    <row r="812" spans="1:23" s="41" customFormat="1" hidden="1" x14ac:dyDescent="0.25">
      <c r="A812" s="41" t="s">
        <v>4739</v>
      </c>
      <c r="B812" s="41">
        <v>12161017971</v>
      </c>
      <c r="C812" s="41" t="s">
        <v>2617</v>
      </c>
      <c r="D812" s="41" t="s">
        <v>4740</v>
      </c>
      <c r="E812" s="41" t="s">
        <v>578</v>
      </c>
      <c r="F812" s="41" t="s">
        <v>3025</v>
      </c>
      <c r="G812" s="41">
        <v>1</v>
      </c>
      <c r="H812" s="41" t="s">
        <v>2620</v>
      </c>
      <c r="I812" s="41" t="s">
        <v>2621</v>
      </c>
      <c r="J812" s="41" t="s">
        <v>4741</v>
      </c>
      <c r="K812" s="41" t="s">
        <v>2836</v>
      </c>
      <c r="L812" s="41" t="s">
        <v>4742</v>
      </c>
      <c r="M812" s="41">
        <v>9.99</v>
      </c>
      <c r="N812" s="41">
        <v>5.99</v>
      </c>
      <c r="O812" s="41">
        <v>0</v>
      </c>
      <c r="P812" s="41">
        <v>0</v>
      </c>
      <c r="Q812" s="41">
        <v>0</v>
      </c>
      <c r="R812" s="41">
        <v>0</v>
      </c>
      <c r="S812" s="41">
        <v>-1.7</v>
      </c>
      <c r="T812" s="41">
        <v>-9.67</v>
      </c>
      <c r="U812" s="41">
        <v>0</v>
      </c>
      <c r="V812" s="41">
        <v>0</v>
      </c>
      <c r="W812" s="41">
        <v>4.6100000000000003</v>
      </c>
    </row>
    <row r="813" spans="1:23" s="41" customFormat="1" hidden="1" x14ac:dyDescent="0.25">
      <c r="A813" s="41" t="s">
        <v>4743</v>
      </c>
      <c r="B813" s="41">
        <v>12161017971</v>
      </c>
      <c r="C813" s="41" t="s">
        <v>2617</v>
      </c>
      <c r="D813" s="41" t="s">
        <v>4744</v>
      </c>
      <c r="E813" s="41" t="s">
        <v>1372</v>
      </c>
      <c r="F813" s="41" t="s">
        <v>2776</v>
      </c>
      <c r="G813" s="41">
        <v>1</v>
      </c>
      <c r="H813" s="41" t="s">
        <v>2620</v>
      </c>
      <c r="I813" s="41" t="s">
        <v>2621</v>
      </c>
      <c r="J813" s="41" t="s">
        <v>4745</v>
      </c>
      <c r="K813" s="41" t="s">
        <v>2770</v>
      </c>
      <c r="L813" s="41" t="s">
        <v>4746</v>
      </c>
      <c r="M813" s="41">
        <v>22.99</v>
      </c>
      <c r="N813" s="41">
        <v>0</v>
      </c>
      <c r="O813" s="41">
        <v>0</v>
      </c>
      <c r="P813" s="41">
        <v>0</v>
      </c>
      <c r="Q813" s="41">
        <v>1.82</v>
      </c>
      <c r="R813" s="41">
        <v>-1.82</v>
      </c>
      <c r="S813" s="41">
        <v>-3.91</v>
      </c>
      <c r="T813" s="41">
        <v>-5.16</v>
      </c>
      <c r="U813" s="41">
        <v>0</v>
      </c>
      <c r="V813" s="41">
        <v>0</v>
      </c>
      <c r="W813" s="41">
        <v>13.92</v>
      </c>
    </row>
    <row r="814" spans="1:23" s="41" customFormat="1" hidden="1" x14ac:dyDescent="0.25">
      <c r="A814" s="41" t="s">
        <v>4747</v>
      </c>
      <c r="B814" s="41">
        <v>12161017971</v>
      </c>
      <c r="C814" s="41" t="s">
        <v>2617</v>
      </c>
      <c r="D814" s="41" t="s">
        <v>4748</v>
      </c>
      <c r="E814" s="41" t="s">
        <v>376</v>
      </c>
      <c r="F814" s="41" t="s">
        <v>4749</v>
      </c>
      <c r="G814" s="41">
        <v>1</v>
      </c>
      <c r="H814" s="41" t="s">
        <v>2620</v>
      </c>
      <c r="I814" s="41" t="s">
        <v>2621</v>
      </c>
      <c r="J814" s="41" t="s">
        <v>3370</v>
      </c>
      <c r="K814" s="41" t="s">
        <v>3676</v>
      </c>
      <c r="L814" s="41">
        <v>78759</v>
      </c>
      <c r="M814" s="41">
        <v>9.99</v>
      </c>
      <c r="N814" s="41">
        <v>0</v>
      </c>
      <c r="O814" s="41">
        <v>0</v>
      </c>
      <c r="P814" s="41">
        <v>0</v>
      </c>
      <c r="Q814" s="41">
        <v>0</v>
      </c>
      <c r="R814" s="41">
        <v>0</v>
      </c>
      <c r="S814" s="41">
        <v>-1.7</v>
      </c>
      <c r="T814" s="41">
        <v>-3.68</v>
      </c>
      <c r="U814" s="41">
        <v>0</v>
      </c>
      <c r="V814" s="41">
        <v>0</v>
      </c>
      <c r="W814" s="41">
        <v>4.6100000000000003</v>
      </c>
    </row>
    <row r="815" spans="1:23" s="41" customFormat="1" hidden="1" x14ac:dyDescent="0.25">
      <c r="A815" s="41" t="s">
        <v>4750</v>
      </c>
      <c r="B815" s="41">
        <v>12161017971</v>
      </c>
      <c r="C815" s="41" t="s">
        <v>2617</v>
      </c>
      <c r="D815" s="41" t="s">
        <v>4751</v>
      </c>
      <c r="E815" s="41" t="s">
        <v>1394</v>
      </c>
      <c r="F815" s="41" t="s">
        <v>2862</v>
      </c>
      <c r="G815" s="41">
        <v>1</v>
      </c>
      <c r="H815" s="41" t="s">
        <v>2620</v>
      </c>
      <c r="I815" s="41" t="s">
        <v>2621</v>
      </c>
      <c r="J815" s="41" t="s">
        <v>3724</v>
      </c>
      <c r="K815" s="41" t="s">
        <v>2648</v>
      </c>
      <c r="L815" s="41" t="s">
        <v>4752</v>
      </c>
      <c r="M815" s="41">
        <v>22.99</v>
      </c>
      <c r="N815" s="41">
        <v>0</v>
      </c>
      <c r="O815" s="41">
        <v>0</v>
      </c>
      <c r="P815" s="41">
        <v>0</v>
      </c>
      <c r="Q815" s="41">
        <v>0</v>
      </c>
      <c r="R815" s="41">
        <v>0</v>
      </c>
      <c r="S815" s="41">
        <v>-3.91</v>
      </c>
      <c r="T815" s="41">
        <v>-5.16</v>
      </c>
      <c r="U815" s="41">
        <v>0</v>
      </c>
      <c r="V815" s="41">
        <v>0</v>
      </c>
      <c r="W815" s="41">
        <v>13.92</v>
      </c>
    </row>
    <row r="816" spans="1:23" s="42" customFormat="1" hidden="1" x14ac:dyDescent="0.25">
      <c r="A816" s="42" t="s">
        <v>4753</v>
      </c>
      <c r="B816" s="42">
        <v>12161017971</v>
      </c>
      <c r="D816" s="42" t="s">
        <v>2913</v>
      </c>
      <c r="F816" s="42" t="s">
        <v>2914</v>
      </c>
      <c r="G816" s="42">
        <v>1</v>
      </c>
      <c r="H816" s="42" t="s">
        <v>2633</v>
      </c>
      <c r="M816" s="42">
        <v>0</v>
      </c>
      <c r="N816" s="42">
        <v>0</v>
      </c>
      <c r="O816" s="42">
        <v>0</v>
      </c>
      <c r="P816" s="42">
        <v>0</v>
      </c>
      <c r="Q816" s="42">
        <v>0</v>
      </c>
      <c r="R816" s="42">
        <v>0</v>
      </c>
      <c r="S816" s="42">
        <v>0</v>
      </c>
      <c r="T816" s="42">
        <v>0</v>
      </c>
      <c r="U816" s="42">
        <v>-0.6</v>
      </c>
      <c r="V816" s="42">
        <v>0</v>
      </c>
      <c r="W816" s="42">
        <v>-0.6</v>
      </c>
    </row>
    <row r="817" spans="1:23" s="42" customFormat="1" hidden="1" x14ac:dyDescent="0.25">
      <c r="A817" s="42" t="s">
        <v>4754</v>
      </c>
      <c r="B817" s="42">
        <v>12161017971</v>
      </c>
      <c r="D817" s="42" t="s">
        <v>2789</v>
      </c>
      <c r="F817" s="42" t="s">
        <v>2790</v>
      </c>
      <c r="G817" s="42">
        <v>1</v>
      </c>
      <c r="H817" s="42" t="s">
        <v>2633</v>
      </c>
      <c r="M817" s="42">
        <v>0</v>
      </c>
      <c r="N817" s="42">
        <v>0</v>
      </c>
      <c r="O817" s="42">
        <v>0</v>
      </c>
      <c r="P817" s="42">
        <v>0</v>
      </c>
      <c r="Q817" s="42">
        <v>0</v>
      </c>
      <c r="R817" s="42">
        <v>0</v>
      </c>
      <c r="S817" s="42">
        <v>0</v>
      </c>
      <c r="T817" s="42">
        <v>0</v>
      </c>
      <c r="U817" s="42">
        <v>-0.6</v>
      </c>
      <c r="V817" s="42">
        <v>0</v>
      </c>
      <c r="W817" s="42">
        <v>-0.6</v>
      </c>
    </row>
    <row r="818" spans="1:23" s="41" customFormat="1" hidden="1" x14ac:dyDescent="0.25">
      <c r="A818" s="41" t="s">
        <v>4755</v>
      </c>
      <c r="B818" s="41">
        <v>12161017971</v>
      </c>
      <c r="C818" s="41" t="s">
        <v>2778</v>
      </c>
      <c r="D818" s="41" t="s">
        <v>4756</v>
      </c>
      <c r="E818" s="41" t="s">
        <v>1400</v>
      </c>
      <c r="F818" s="41" t="s">
        <v>67</v>
      </c>
      <c r="G818" s="41">
        <v>1</v>
      </c>
      <c r="M818" s="41">
        <v>0</v>
      </c>
      <c r="N818" s="41">
        <v>0</v>
      </c>
      <c r="O818" s="41">
        <v>0</v>
      </c>
      <c r="P818" s="41">
        <v>0</v>
      </c>
      <c r="Q818" s="41">
        <v>0</v>
      </c>
      <c r="R818" s="41">
        <v>0</v>
      </c>
      <c r="S818" s="41">
        <v>0</v>
      </c>
      <c r="T818" s="41">
        <v>0</v>
      </c>
      <c r="U818" s="41">
        <v>0</v>
      </c>
      <c r="V818" s="41">
        <v>15.58</v>
      </c>
      <c r="W818" s="41">
        <v>15.58</v>
      </c>
    </row>
    <row r="819" spans="1:23" s="42" customFormat="1" hidden="1" x14ac:dyDescent="0.25">
      <c r="A819" s="42" t="s">
        <v>4757</v>
      </c>
      <c r="B819" s="42">
        <v>12161017971</v>
      </c>
      <c r="D819" s="42" t="s">
        <v>3775</v>
      </c>
      <c r="F819" s="42" t="s">
        <v>3776</v>
      </c>
      <c r="G819" s="42">
        <v>1</v>
      </c>
      <c r="H819" s="42" t="s">
        <v>2633</v>
      </c>
      <c r="M819" s="42">
        <v>0</v>
      </c>
      <c r="N819" s="42">
        <v>0</v>
      </c>
      <c r="O819" s="42">
        <v>0</v>
      </c>
      <c r="P819" s="42">
        <v>0</v>
      </c>
      <c r="Q819" s="42">
        <v>0</v>
      </c>
      <c r="R819" s="42">
        <v>0</v>
      </c>
      <c r="S819" s="42">
        <v>0</v>
      </c>
      <c r="T819" s="42">
        <v>0</v>
      </c>
      <c r="U819" s="42">
        <v>-0.6</v>
      </c>
      <c r="V819" s="42">
        <v>0</v>
      </c>
      <c r="W819" s="42">
        <v>-0.6</v>
      </c>
    </row>
    <row r="820" spans="1:23" s="42" customFormat="1" hidden="1" x14ac:dyDescent="0.25">
      <c r="A820" s="42" t="s">
        <v>4758</v>
      </c>
      <c r="B820" s="42">
        <v>12161017971</v>
      </c>
      <c r="D820" s="42" t="s">
        <v>3778</v>
      </c>
      <c r="F820" s="42" t="s">
        <v>3779</v>
      </c>
      <c r="G820" s="42">
        <v>1</v>
      </c>
      <c r="H820" s="42" t="s">
        <v>2633</v>
      </c>
      <c r="M820" s="42">
        <v>0</v>
      </c>
      <c r="N820" s="42">
        <v>0</v>
      </c>
      <c r="O820" s="42">
        <v>0</v>
      </c>
      <c r="P820" s="42">
        <v>0</v>
      </c>
      <c r="Q820" s="42">
        <v>0</v>
      </c>
      <c r="R820" s="42">
        <v>0</v>
      </c>
      <c r="S820" s="42">
        <v>0</v>
      </c>
      <c r="T820" s="42">
        <v>0</v>
      </c>
      <c r="U820" s="42">
        <v>-0.6</v>
      </c>
      <c r="V820" s="42">
        <v>0</v>
      </c>
      <c r="W820" s="42">
        <v>-0.6</v>
      </c>
    </row>
    <row r="821" spans="1:23" s="41" customFormat="1" hidden="1" x14ac:dyDescent="0.25">
      <c r="A821" s="41" t="s">
        <v>4759</v>
      </c>
      <c r="B821" s="41">
        <v>12161017971</v>
      </c>
      <c r="C821" s="41" t="s">
        <v>2617</v>
      </c>
      <c r="D821" s="41" t="s">
        <v>4760</v>
      </c>
      <c r="E821" s="41" t="s">
        <v>776</v>
      </c>
      <c r="F821" s="41" t="s">
        <v>4322</v>
      </c>
      <c r="G821" s="41">
        <v>1</v>
      </c>
      <c r="H821" s="41" t="s">
        <v>2620</v>
      </c>
      <c r="I821" s="41" t="s">
        <v>2621</v>
      </c>
      <c r="J821" s="41" t="s">
        <v>2628</v>
      </c>
      <c r="K821" s="41" t="s">
        <v>2629</v>
      </c>
      <c r="L821" s="41" t="s">
        <v>4761</v>
      </c>
      <c r="M821" s="41">
        <v>9.99</v>
      </c>
      <c r="N821" s="41">
        <v>0</v>
      </c>
      <c r="O821" s="41">
        <v>0</v>
      </c>
      <c r="P821" s="41">
        <v>0</v>
      </c>
      <c r="Q821" s="41">
        <v>0</v>
      </c>
      <c r="R821" s="41">
        <v>0</v>
      </c>
      <c r="S821" s="41">
        <v>-1.7</v>
      </c>
      <c r="T821" s="41">
        <v>-3.59</v>
      </c>
      <c r="U821" s="41">
        <v>0</v>
      </c>
      <c r="V821" s="41">
        <v>0</v>
      </c>
      <c r="W821" s="41">
        <v>4.7</v>
      </c>
    </row>
    <row r="822" spans="1:23" s="41" customFormat="1" hidden="1" x14ac:dyDescent="0.25">
      <c r="A822" s="41" t="s">
        <v>4762</v>
      </c>
      <c r="B822" s="41">
        <v>12161017971</v>
      </c>
      <c r="C822" s="41" t="s">
        <v>2727</v>
      </c>
      <c r="D822" s="41" t="s">
        <v>4072</v>
      </c>
      <c r="E822" s="41" t="s">
        <v>392</v>
      </c>
      <c r="F822" s="41" t="s">
        <v>2700</v>
      </c>
      <c r="G822" s="41">
        <v>1</v>
      </c>
      <c r="H822" s="41" t="s">
        <v>2620</v>
      </c>
      <c r="I822" s="41" t="s">
        <v>2621</v>
      </c>
      <c r="J822" s="41" t="s">
        <v>4073</v>
      </c>
      <c r="K822" s="41" t="s">
        <v>2678</v>
      </c>
      <c r="L822" s="41" t="s">
        <v>4074</v>
      </c>
      <c r="M822" s="41">
        <v>-20.99</v>
      </c>
      <c r="N822" s="41">
        <v>0</v>
      </c>
      <c r="O822" s="41">
        <v>0</v>
      </c>
      <c r="P822" s="41">
        <v>1.05</v>
      </c>
      <c r="Q822" s="41">
        <v>-1.4</v>
      </c>
      <c r="R822" s="41">
        <v>1.4</v>
      </c>
      <c r="S822" s="41">
        <v>2.71</v>
      </c>
      <c r="T822" s="41">
        <v>0</v>
      </c>
      <c r="U822" s="41">
        <v>0</v>
      </c>
      <c r="V822" s="41">
        <v>0</v>
      </c>
      <c r="W822" s="41">
        <v>-17.23</v>
      </c>
    </row>
    <row r="823" spans="1:23" s="42" customFormat="1" hidden="1" x14ac:dyDescent="0.25">
      <c r="A823" s="42" t="s">
        <v>4763</v>
      </c>
      <c r="B823" s="42">
        <v>12161017971</v>
      </c>
      <c r="D823" s="42" t="s">
        <v>3787</v>
      </c>
      <c r="F823" s="42" t="s">
        <v>3788</v>
      </c>
      <c r="G823" s="42">
        <v>1</v>
      </c>
      <c r="H823" s="42" t="s">
        <v>2633</v>
      </c>
      <c r="M823" s="42">
        <v>0</v>
      </c>
      <c r="N823" s="42">
        <v>0</v>
      </c>
      <c r="O823" s="42">
        <v>0</v>
      </c>
      <c r="P823" s="42">
        <v>0</v>
      </c>
      <c r="Q823" s="42">
        <v>0</v>
      </c>
      <c r="R823" s="42">
        <v>0</v>
      </c>
      <c r="S823" s="42">
        <v>0</v>
      </c>
      <c r="T823" s="42">
        <v>0</v>
      </c>
      <c r="U823" s="42">
        <v>-0.6</v>
      </c>
      <c r="V823" s="42">
        <v>0</v>
      </c>
      <c r="W823" s="42">
        <v>-0.6</v>
      </c>
    </row>
    <row r="824" spans="1:23" s="41" customFormat="1" hidden="1" x14ac:dyDescent="0.25">
      <c r="A824" s="41" t="s">
        <v>4764</v>
      </c>
      <c r="B824" s="41">
        <v>12161017971</v>
      </c>
      <c r="C824" s="41" t="s">
        <v>2617</v>
      </c>
      <c r="D824" s="41" t="s">
        <v>4765</v>
      </c>
      <c r="E824" s="41" t="s">
        <v>1208</v>
      </c>
      <c r="F824" s="41" t="s">
        <v>3978</v>
      </c>
      <c r="G824" s="41">
        <v>1</v>
      </c>
      <c r="H824" s="41" t="s">
        <v>2620</v>
      </c>
      <c r="I824" s="41" t="s">
        <v>2621</v>
      </c>
      <c r="J824" s="41" t="s">
        <v>4766</v>
      </c>
      <c r="K824" s="41" t="s">
        <v>2623</v>
      </c>
      <c r="L824" s="41" t="s">
        <v>4767</v>
      </c>
      <c r="M824" s="41">
        <v>19.989999999999998</v>
      </c>
      <c r="N824" s="41">
        <v>0</v>
      </c>
      <c r="O824" s="41">
        <v>0</v>
      </c>
      <c r="P824" s="41">
        <v>0</v>
      </c>
      <c r="Q824" s="41">
        <v>0</v>
      </c>
      <c r="R824" s="41">
        <v>0</v>
      </c>
      <c r="S824" s="41">
        <v>-3.4</v>
      </c>
      <c r="T824" s="41">
        <v>-3.68</v>
      </c>
      <c r="U824" s="41">
        <v>0</v>
      </c>
      <c r="V824" s="41">
        <v>0</v>
      </c>
      <c r="W824" s="41">
        <v>12.91</v>
      </c>
    </row>
    <row r="825" spans="1:23" s="42" customFormat="1" hidden="1" x14ac:dyDescent="0.25">
      <c r="A825" s="42" t="s">
        <v>4768</v>
      </c>
      <c r="B825" s="42">
        <v>12161017971</v>
      </c>
      <c r="C825" s="42" t="s">
        <v>2651</v>
      </c>
      <c r="D825" s="42" t="s">
        <v>4769</v>
      </c>
      <c r="F825" s="42" t="s">
        <v>74</v>
      </c>
      <c r="H825" s="42" t="s">
        <v>2633</v>
      </c>
      <c r="M825" s="42">
        <v>0</v>
      </c>
      <c r="N825" s="42">
        <v>0</v>
      </c>
      <c r="O825" s="42">
        <v>0</v>
      </c>
      <c r="P825" s="42">
        <v>0</v>
      </c>
      <c r="Q825" s="42">
        <v>0</v>
      </c>
      <c r="R825" s="42">
        <v>0</v>
      </c>
      <c r="S825" s="42">
        <v>0</v>
      </c>
      <c r="T825" s="42">
        <v>0</v>
      </c>
      <c r="U825" s="42">
        <v>0</v>
      </c>
      <c r="V825" s="42">
        <v>0</v>
      </c>
      <c r="W825" s="42">
        <v>0</v>
      </c>
    </row>
    <row r="826" spans="1:23" s="43" customFormat="1" ht="14.4" hidden="1" x14ac:dyDescent="0.25">
      <c r="A826" s="43" t="s">
        <v>4768</v>
      </c>
      <c r="B826" s="43">
        <v>12161017971</v>
      </c>
      <c r="C826" s="43" t="s">
        <v>2651</v>
      </c>
      <c r="D826" s="43" t="s">
        <v>4769</v>
      </c>
      <c r="F826" s="43" t="s">
        <v>75</v>
      </c>
      <c r="H826" s="43" t="s">
        <v>2633</v>
      </c>
      <c r="M826" s="43">
        <v>0</v>
      </c>
      <c r="N826" s="43">
        <v>0</v>
      </c>
      <c r="O826" s="43">
        <v>0</v>
      </c>
      <c r="P826" s="43">
        <v>0</v>
      </c>
      <c r="Q826" s="43">
        <v>0</v>
      </c>
      <c r="R826" s="43">
        <v>0</v>
      </c>
      <c r="S826" s="43">
        <v>0</v>
      </c>
      <c r="T826" s="43">
        <v>-5.16</v>
      </c>
      <c r="U826" s="43">
        <v>0</v>
      </c>
      <c r="V826" s="43">
        <v>0</v>
      </c>
      <c r="W826" s="43">
        <v>-5.16</v>
      </c>
    </row>
    <row r="827" spans="1:23" s="42" customFormat="1" hidden="1" x14ac:dyDescent="0.25">
      <c r="A827" s="42" t="s">
        <v>4768</v>
      </c>
      <c r="B827" s="42">
        <v>12161017971</v>
      </c>
      <c r="C827" s="42" t="s">
        <v>2651</v>
      </c>
      <c r="D827" s="42" t="s">
        <v>4769</v>
      </c>
      <c r="F827" s="42" t="s">
        <v>76</v>
      </c>
      <c r="H827" s="42" t="s">
        <v>2633</v>
      </c>
      <c r="M827" s="42">
        <v>0</v>
      </c>
      <c r="N827" s="42">
        <v>0</v>
      </c>
      <c r="O827" s="42">
        <v>0</v>
      </c>
      <c r="P827" s="42">
        <v>0</v>
      </c>
      <c r="Q827" s="42">
        <v>0</v>
      </c>
      <c r="R827" s="42">
        <v>0</v>
      </c>
      <c r="S827" s="42">
        <v>0</v>
      </c>
      <c r="T827" s="42">
        <v>0</v>
      </c>
      <c r="U827" s="42">
        <v>0</v>
      </c>
      <c r="V827" s="42">
        <v>0</v>
      </c>
      <c r="W827" s="42">
        <v>0</v>
      </c>
    </row>
    <row r="828" spans="1:23" s="41" customFormat="1" hidden="1" x14ac:dyDescent="0.25">
      <c r="A828" s="41" t="s">
        <v>4770</v>
      </c>
      <c r="B828" s="41">
        <v>12161017971</v>
      </c>
      <c r="C828" s="41" t="s">
        <v>2632</v>
      </c>
      <c r="F828" s="41" t="s">
        <v>64</v>
      </c>
      <c r="M828" s="41">
        <v>0</v>
      </c>
      <c r="N828" s="41">
        <v>0</v>
      </c>
      <c r="O828" s="41">
        <v>0</v>
      </c>
      <c r="P828" s="41">
        <v>0</v>
      </c>
      <c r="Q828" s="41">
        <v>0</v>
      </c>
      <c r="R828" s="41">
        <v>0</v>
      </c>
      <c r="S828" s="41">
        <v>0</v>
      </c>
      <c r="T828" s="41">
        <v>0</v>
      </c>
      <c r="U828" s="41">
        <v>-500.18</v>
      </c>
      <c r="V828" s="41">
        <v>0</v>
      </c>
      <c r="W828" s="41">
        <v>-500.18</v>
      </c>
    </row>
    <row r="829" spans="1:23" s="41" customFormat="1" hidden="1" x14ac:dyDescent="0.25">
      <c r="A829" s="41" t="s">
        <v>4771</v>
      </c>
      <c r="B829" s="41">
        <v>12161017971</v>
      </c>
      <c r="C829" s="41" t="s">
        <v>2727</v>
      </c>
      <c r="D829" s="41" t="s">
        <v>4100</v>
      </c>
      <c r="E829" s="41" t="s">
        <v>1358</v>
      </c>
      <c r="F829" s="41" t="s">
        <v>2823</v>
      </c>
      <c r="G829" s="41">
        <v>1</v>
      </c>
      <c r="H829" s="41" t="s">
        <v>2620</v>
      </c>
      <c r="I829" s="41" t="s">
        <v>2621</v>
      </c>
      <c r="J829" s="41" t="s">
        <v>4101</v>
      </c>
      <c r="K829" s="41" t="s">
        <v>4102</v>
      </c>
      <c r="L829" s="41">
        <v>2915</v>
      </c>
      <c r="M829" s="41">
        <v>-22.99</v>
      </c>
      <c r="N829" s="41">
        <v>0</v>
      </c>
      <c r="O829" s="41">
        <v>0</v>
      </c>
      <c r="P829" s="41">
        <v>0</v>
      </c>
      <c r="Q829" s="41">
        <v>0</v>
      </c>
      <c r="R829" s="41">
        <v>0</v>
      </c>
      <c r="S829" s="41">
        <v>3.13</v>
      </c>
      <c r="T829" s="41">
        <v>0</v>
      </c>
      <c r="U829" s="41">
        <v>0</v>
      </c>
      <c r="V829" s="41">
        <v>0</v>
      </c>
      <c r="W829" s="41">
        <v>-19.86</v>
      </c>
    </row>
    <row r="830" spans="1:23" s="41" customFormat="1" hidden="1" x14ac:dyDescent="0.25">
      <c r="A830" s="41" t="s">
        <v>4772</v>
      </c>
      <c r="B830" s="41">
        <v>12161017971</v>
      </c>
      <c r="C830" s="41" t="s">
        <v>2617</v>
      </c>
      <c r="D830" s="41" t="s">
        <v>4773</v>
      </c>
      <c r="E830" s="41" t="s">
        <v>464</v>
      </c>
      <c r="F830" s="41" t="s">
        <v>4774</v>
      </c>
      <c r="G830" s="41">
        <v>1</v>
      </c>
      <c r="H830" s="41" t="s">
        <v>2620</v>
      </c>
      <c r="I830" s="41" t="s">
        <v>2621</v>
      </c>
      <c r="J830" s="41" t="s">
        <v>4775</v>
      </c>
      <c r="K830" s="41" t="s">
        <v>3067</v>
      </c>
      <c r="L830" s="41">
        <v>29505</v>
      </c>
      <c r="M830" s="41">
        <v>19.989999999999998</v>
      </c>
      <c r="N830" s="41">
        <v>0</v>
      </c>
      <c r="O830" s="41">
        <v>0</v>
      </c>
      <c r="P830" s="41">
        <v>0</v>
      </c>
      <c r="Q830" s="41">
        <v>1.6</v>
      </c>
      <c r="R830" s="41">
        <v>-1.6</v>
      </c>
      <c r="S830" s="41">
        <v>-3.4</v>
      </c>
      <c r="T830" s="41">
        <v>-3.59</v>
      </c>
      <c r="U830" s="41">
        <v>0</v>
      </c>
      <c r="V830" s="41">
        <v>0</v>
      </c>
      <c r="W830" s="41">
        <v>13</v>
      </c>
    </row>
    <row r="831" spans="1:23" s="41" customFormat="1" hidden="1" x14ac:dyDescent="0.25">
      <c r="A831" s="41" t="s">
        <v>4776</v>
      </c>
      <c r="B831" s="41">
        <v>12161017971</v>
      </c>
      <c r="C831" s="41" t="s">
        <v>2617</v>
      </c>
      <c r="D831" s="41" t="s">
        <v>4777</v>
      </c>
      <c r="E831" s="41" t="s">
        <v>840</v>
      </c>
      <c r="F831" s="41" t="s">
        <v>4778</v>
      </c>
      <c r="G831" s="41">
        <v>1</v>
      </c>
      <c r="H831" s="41" t="s">
        <v>2620</v>
      </c>
      <c r="I831" s="41" t="s">
        <v>2621</v>
      </c>
      <c r="J831" s="41" t="s">
        <v>4779</v>
      </c>
      <c r="K831" s="41" t="s">
        <v>2719</v>
      </c>
      <c r="L831" s="41" t="s">
        <v>4780</v>
      </c>
      <c r="M831" s="41">
        <v>14.99</v>
      </c>
      <c r="N831" s="41">
        <v>0</v>
      </c>
      <c r="O831" s="41">
        <v>0</v>
      </c>
      <c r="P831" s="41">
        <v>0</v>
      </c>
      <c r="Q831" s="41">
        <v>0</v>
      </c>
      <c r="R831" s="41">
        <v>0</v>
      </c>
      <c r="S831" s="41">
        <v>-2.5499999999999998</v>
      </c>
      <c r="T831" s="41">
        <v>-3.68</v>
      </c>
      <c r="U831" s="41">
        <v>0</v>
      </c>
      <c r="V831" s="41">
        <v>0</v>
      </c>
      <c r="W831" s="41">
        <v>8.76</v>
      </c>
    </row>
    <row r="832" spans="1:23" s="41" customFormat="1" hidden="1" x14ac:dyDescent="0.25">
      <c r="A832" s="41" t="s">
        <v>4781</v>
      </c>
      <c r="B832" s="41">
        <v>12161017971</v>
      </c>
      <c r="C832" s="41" t="s">
        <v>2617</v>
      </c>
      <c r="D832" s="41" t="s">
        <v>4782</v>
      </c>
      <c r="E832" s="41" t="s">
        <v>1396</v>
      </c>
      <c r="F832" s="41" t="s">
        <v>3164</v>
      </c>
      <c r="G832" s="41">
        <v>1</v>
      </c>
      <c r="H832" s="41" t="s">
        <v>2620</v>
      </c>
      <c r="I832" s="41" t="s">
        <v>2621</v>
      </c>
      <c r="J832" s="41" t="s">
        <v>4783</v>
      </c>
      <c r="K832" s="41" t="s">
        <v>2629</v>
      </c>
      <c r="L832" s="41" t="s">
        <v>4784</v>
      </c>
      <c r="M832" s="41">
        <v>22.99</v>
      </c>
      <c r="N832" s="41">
        <v>0</v>
      </c>
      <c r="O832" s="41">
        <v>0</v>
      </c>
      <c r="P832" s="41">
        <v>0</v>
      </c>
      <c r="Q832" s="41">
        <v>1.06</v>
      </c>
      <c r="R832" s="41">
        <v>-1.06</v>
      </c>
      <c r="S832" s="41">
        <v>-3.91</v>
      </c>
      <c r="T832" s="41">
        <v>-5.16</v>
      </c>
      <c r="U832" s="41">
        <v>0</v>
      </c>
      <c r="V832" s="41">
        <v>0</v>
      </c>
      <c r="W832" s="41">
        <v>13.92</v>
      </c>
    </row>
    <row r="833" spans="1:23" s="41" customFormat="1" hidden="1" x14ac:dyDescent="0.25">
      <c r="A833" s="41" t="s">
        <v>4785</v>
      </c>
      <c r="B833" s="41">
        <v>12161017971</v>
      </c>
      <c r="C833" s="41" t="s">
        <v>2617</v>
      </c>
      <c r="D833" s="41" t="s">
        <v>4786</v>
      </c>
      <c r="E833" s="41" t="s">
        <v>1354</v>
      </c>
      <c r="F833" s="41" t="s">
        <v>2944</v>
      </c>
      <c r="G833" s="41">
        <v>1</v>
      </c>
      <c r="H833" s="41" t="s">
        <v>2620</v>
      </c>
      <c r="I833" s="41" t="s">
        <v>2621</v>
      </c>
      <c r="J833" s="41" t="s">
        <v>4787</v>
      </c>
      <c r="K833" s="41" t="s">
        <v>2851</v>
      </c>
      <c r="L833" s="41" t="s">
        <v>4788</v>
      </c>
      <c r="M833" s="41">
        <v>22.99</v>
      </c>
      <c r="N833" s="41">
        <v>0</v>
      </c>
      <c r="O833" s="41">
        <v>0</v>
      </c>
      <c r="P833" s="41">
        <v>0</v>
      </c>
      <c r="Q833" s="41">
        <v>0</v>
      </c>
      <c r="R833" s="41">
        <v>0</v>
      </c>
      <c r="S833" s="41">
        <v>-3.91</v>
      </c>
      <c r="T833" s="41">
        <v>-5.16</v>
      </c>
      <c r="U833" s="41">
        <v>0</v>
      </c>
      <c r="V833" s="41">
        <v>0</v>
      </c>
      <c r="W833" s="41">
        <v>13.92</v>
      </c>
    </row>
    <row r="834" spans="1:23" s="42" customFormat="1" hidden="1" x14ac:dyDescent="0.25">
      <c r="A834" s="42" t="s">
        <v>4789</v>
      </c>
      <c r="B834" s="42">
        <v>12161017971</v>
      </c>
      <c r="C834" s="42" t="s">
        <v>2651</v>
      </c>
      <c r="D834" s="42" t="s">
        <v>2877</v>
      </c>
      <c r="F834" s="42" t="s">
        <v>74</v>
      </c>
      <c r="H834" s="42" t="s">
        <v>2633</v>
      </c>
      <c r="M834" s="42">
        <v>0</v>
      </c>
      <c r="N834" s="42">
        <v>0</v>
      </c>
      <c r="O834" s="42">
        <v>0</v>
      </c>
      <c r="P834" s="42">
        <v>0</v>
      </c>
      <c r="Q834" s="42">
        <v>0</v>
      </c>
      <c r="R834" s="42">
        <v>0</v>
      </c>
      <c r="S834" s="42">
        <v>0</v>
      </c>
      <c r="T834" s="42">
        <v>0</v>
      </c>
      <c r="U834" s="42">
        <v>0</v>
      </c>
      <c r="V834" s="42">
        <v>0</v>
      </c>
      <c r="W834" s="42">
        <v>0</v>
      </c>
    </row>
    <row r="835" spans="1:23" s="43" customFormat="1" ht="14.4" hidden="1" x14ac:dyDescent="0.25">
      <c r="A835" s="43" t="s">
        <v>4789</v>
      </c>
      <c r="B835" s="43">
        <v>12161017971</v>
      </c>
      <c r="C835" s="43" t="s">
        <v>2651</v>
      </c>
      <c r="D835" s="43" t="s">
        <v>2877</v>
      </c>
      <c r="F835" s="43" t="s">
        <v>75</v>
      </c>
      <c r="H835" s="43" t="s">
        <v>2633</v>
      </c>
      <c r="M835" s="43">
        <v>0</v>
      </c>
      <c r="N835" s="43">
        <v>0</v>
      </c>
      <c r="O835" s="43">
        <v>0</v>
      </c>
      <c r="P835" s="43">
        <v>0</v>
      </c>
      <c r="Q835" s="43">
        <v>0</v>
      </c>
      <c r="R835" s="43">
        <v>0</v>
      </c>
      <c r="S835" s="43">
        <v>0</v>
      </c>
      <c r="T835" s="43">
        <v>-5.16</v>
      </c>
      <c r="U835" s="43">
        <v>0</v>
      </c>
      <c r="V835" s="43">
        <v>0</v>
      </c>
      <c r="W835" s="43">
        <v>-5.16</v>
      </c>
    </row>
    <row r="836" spans="1:23" s="42" customFormat="1" hidden="1" x14ac:dyDescent="0.25">
      <c r="A836" s="42" t="s">
        <v>4789</v>
      </c>
      <c r="B836" s="42">
        <v>12161017971</v>
      </c>
      <c r="C836" s="42" t="s">
        <v>2651</v>
      </c>
      <c r="D836" s="42" t="s">
        <v>2877</v>
      </c>
      <c r="F836" s="42" t="s">
        <v>76</v>
      </c>
      <c r="H836" s="42" t="s">
        <v>2633</v>
      </c>
      <c r="M836" s="42">
        <v>0</v>
      </c>
      <c r="N836" s="42">
        <v>0</v>
      </c>
      <c r="O836" s="42">
        <v>0</v>
      </c>
      <c r="P836" s="42">
        <v>0</v>
      </c>
      <c r="Q836" s="42">
        <v>0</v>
      </c>
      <c r="R836" s="42">
        <v>0</v>
      </c>
      <c r="S836" s="42">
        <v>0</v>
      </c>
      <c r="T836" s="42">
        <v>0</v>
      </c>
      <c r="U836" s="42">
        <v>0</v>
      </c>
      <c r="V836" s="42">
        <v>0</v>
      </c>
      <c r="W836" s="42">
        <v>0</v>
      </c>
    </row>
    <row r="837" spans="1:23" s="41" customFormat="1" hidden="1" x14ac:dyDescent="0.25">
      <c r="A837" s="41" t="s">
        <v>4790</v>
      </c>
      <c r="B837" s="41">
        <v>12161017971</v>
      </c>
      <c r="C837" s="41" t="s">
        <v>2617</v>
      </c>
      <c r="D837" s="41" t="s">
        <v>4791</v>
      </c>
      <c r="E837" s="41" t="s">
        <v>896</v>
      </c>
      <c r="F837" s="41" t="s">
        <v>4281</v>
      </c>
      <c r="G837" s="41">
        <v>3</v>
      </c>
      <c r="H837" s="41" t="s">
        <v>2620</v>
      </c>
      <c r="I837" s="41" t="s">
        <v>2621</v>
      </c>
      <c r="J837" s="41" t="s">
        <v>2940</v>
      </c>
      <c r="K837" s="41" t="s">
        <v>2683</v>
      </c>
      <c r="L837" s="41" t="s">
        <v>4282</v>
      </c>
      <c r="M837" s="41">
        <v>32.97</v>
      </c>
      <c r="N837" s="41">
        <v>0</v>
      </c>
      <c r="O837" s="41">
        <v>0</v>
      </c>
      <c r="P837" s="41">
        <v>-0.66</v>
      </c>
      <c r="Q837" s="41">
        <v>0</v>
      </c>
      <c r="R837" s="41">
        <v>0</v>
      </c>
      <c r="S837" s="41">
        <v>-5.49</v>
      </c>
      <c r="T837" s="41">
        <v>-11.04</v>
      </c>
      <c r="U837" s="41">
        <v>0</v>
      </c>
      <c r="V837" s="41">
        <v>0</v>
      </c>
      <c r="W837" s="41">
        <v>15.78</v>
      </c>
    </row>
    <row r="838" spans="1:23" s="41" customFormat="1" hidden="1" x14ac:dyDescent="0.25">
      <c r="A838" s="41" t="s">
        <v>4792</v>
      </c>
      <c r="B838" s="41">
        <v>12161017971</v>
      </c>
      <c r="C838" s="41" t="s">
        <v>2727</v>
      </c>
      <c r="D838" s="41" t="s">
        <v>4055</v>
      </c>
      <c r="E838" s="41" t="s">
        <v>1406</v>
      </c>
      <c r="F838" s="41" t="s">
        <v>2964</v>
      </c>
      <c r="G838" s="41">
        <v>1</v>
      </c>
      <c r="H838" s="41" t="s">
        <v>2620</v>
      </c>
      <c r="I838" s="41" t="s">
        <v>2621</v>
      </c>
      <c r="J838" s="41" t="s">
        <v>4056</v>
      </c>
      <c r="K838" s="41" t="s">
        <v>3676</v>
      </c>
      <c r="L838" s="41">
        <v>75287</v>
      </c>
      <c r="M838" s="41">
        <v>-25.99</v>
      </c>
      <c r="N838" s="41">
        <v>0</v>
      </c>
      <c r="O838" s="41">
        <v>0</v>
      </c>
      <c r="P838" s="41">
        <v>1.3</v>
      </c>
      <c r="Q838" s="41">
        <v>0</v>
      </c>
      <c r="R838" s="41">
        <v>0</v>
      </c>
      <c r="S838" s="41">
        <v>3.36</v>
      </c>
      <c r="T838" s="41">
        <v>0</v>
      </c>
      <c r="U838" s="41">
        <v>0</v>
      </c>
      <c r="V838" s="41">
        <v>0</v>
      </c>
      <c r="W838" s="41">
        <v>-21.33</v>
      </c>
    </row>
    <row r="839" spans="1:23" s="41" customFormat="1" hidden="1" x14ac:dyDescent="0.25">
      <c r="A839" s="41" t="s">
        <v>4793</v>
      </c>
      <c r="B839" s="41">
        <v>12161017971</v>
      </c>
      <c r="C839" s="41" t="s">
        <v>2617</v>
      </c>
      <c r="D839" s="41" t="s">
        <v>4794</v>
      </c>
      <c r="E839" s="41" t="s">
        <v>1354</v>
      </c>
      <c r="F839" s="41" t="s">
        <v>2944</v>
      </c>
      <c r="G839" s="41">
        <v>1</v>
      </c>
      <c r="H839" s="41" t="s">
        <v>2620</v>
      </c>
      <c r="I839" s="41" t="s">
        <v>2621</v>
      </c>
      <c r="J839" s="41" t="s">
        <v>4795</v>
      </c>
      <c r="K839" s="41" t="s">
        <v>2758</v>
      </c>
      <c r="L839" s="41" t="s">
        <v>4796</v>
      </c>
      <c r="M839" s="41">
        <v>22.99</v>
      </c>
      <c r="N839" s="41">
        <v>0</v>
      </c>
      <c r="O839" s="41">
        <v>0</v>
      </c>
      <c r="P839" s="41">
        <v>0</v>
      </c>
      <c r="Q839" s="41">
        <v>0</v>
      </c>
      <c r="R839" s="41">
        <v>0</v>
      </c>
      <c r="S839" s="41">
        <v>-3.91</v>
      </c>
      <c r="T839" s="41">
        <v>-5.16</v>
      </c>
      <c r="U839" s="41">
        <v>0</v>
      </c>
      <c r="V839" s="41">
        <v>0</v>
      </c>
      <c r="W839" s="41">
        <v>13.92</v>
      </c>
    </row>
    <row r="840" spans="1:23" s="41" customFormat="1" hidden="1" x14ac:dyDescent="0.25">
      <c r="A840" s="41" t="s">
        <v>4797</v>
      </c>
      <c r="B840" s="41">
        <v>12161017971</v>
      </c>
      <c r="C840" s="41" t="s">
        <v>2617</v>
      </c>
      <c r="D840" s="41" t="s">
        <v>4798</v>
      </c>
      <c r="E840" s="41" t="s">
        <v>1406</v>
      </c>
      <c r="F840" s="41" t="s">
        <v>2964</v>
      </c>
      <c r="G840" s="41">
        <v>1</v>
      </c>
      <c r="H840" s="41" t="s">
        <v>2620</v>
      </c>
      <c r="I840" s="41" t="s">
        <v>2621</v>
      </c>
      <c r="J840" s="41" t="s">
        <v>4799</v>
      </c>
      <c r="K840" s="41" t="s">
        <v>2683</v>
      </c>
      <c r="L840" s="41" t="s">
        <v>4800</v>
      </c>
      <c r="M840" s="41">
        <v>25.99</v>
      </c>
      <c r="N840" s="41">
        <v>0</v>
      </c>
      <c r="O840" s="41">
        <v>0</v>
      </c>
      <c r="P840" s="41">
        <v>0</v>
      </c>
      <c r="Q840" s="41">
        <v>0</v>
      </c>
      <c r="R840" s="41">
        <v>0</v>
      </c>
      <c r="S840" s="41">
        <v>-4.42</v>
      </c>
      <c r="T840" s="41">
        <v>-5.16</v>
      </c>
      <c r="U840" s="41">
        <v>0</v>
      </c>
      <c r="V840" s="41">
        <v>0</v>
      </c>
      <c r="W840" s="41">
        <v>16.41</v>
      </c>
    </row>
    <row r="841" spans="1:23" s="41" customFormat="1" hidden="1" x14ac:dyDescent="0.25">
      <c r="A841" s="41" t="s">
        <v>4801</v>
      </c>
      <c r="B841" s="41">
        <v>12161017971</v>
      </c>
      <c r="C841" s="41" t="s">
        <v>2617</v>
      </c>
      <c r="D841" s="41" t="s">
        <v>4802</v>
      </c>
      <c r="E841" s="41" t="s">
        <v>1356</v>
      </c>
      <c r="F841" s="41" t="s">
        <v>2897</v>
      </c>
      <c r="G841" s="41">
        <v>1</v>
      </c>
      <c r="H841" s="41" t="s">
        <v>2620</v>
      </c>
      <c r="I841" s="41" t="s">
        <v>2621</v>
      </c>
      <c r="J841" s="41" t="s">
        <v>4803</v>
      </c>
      <c r="K841" s="41" t="s">
        <v>3519</v>
      </c>
      <c r="L841" s="41" t="s">
        <v>4804</v>
      </c>
      <c r="M841" s="41">
        <v>22.99</v>
      </c>
      <c r="N841" s="41">
        <v>0</v>
      </c>
      <c r="O841" s="41">
        <v>0</v>
      </c>
      <c r="P841" s="41">
        <v>0</v>
      </c>
      <c r="Q841" s="41">
        <v>0</v>
      </c>
      <c r="R841" s="41">
        <v>0</v>
      </c>
      <c r="S841" s="41">
        <v>-3.91</v>
      </c>
      <c r="T841" s="41">
        <v>-5.16</v>
      </c>
      <c r="U841" s="41">
        <v>0</v>
      </c>
      <c r="V841" s="41">
        <v>0</v>
      </c>
      <c r="W841" s="41">
        <v>13.92</v>
      </c>
    </row>
    <row r="842" spans="1:23" s="42" customFormat="1" hidden="1" x14ac:dyDescent="0.25">
      <c r="A842" s="42" t="s">
        <v>4805</v>
      </c>
      <c r="B842" s="42">
        <v>12161017971</v>
      </c>
      <c r="C842" s="42" t="s">
        <v>2651</v>
      </c>
      <c r="D842" s="42" t="s">
        <v>4806</v>
      </c>
      <c r="F842" s="42" t="s">
        <v>74</v>
      </c>
      <c r="H842" s="42" t="s">
        <v>2633</v>
      </c>
      <c r="M842" s="42">
        <v>0</v>
      </c>
      <c r="N842" s="42">
        <v>0</v>
      </c>
      <c r="O842" s="42">
        <v>0</v>
      </c>
      <c r="P842" s="42">
        <v>0</v>
      </c>
      <c r="Q842" s="42">
        <v>0</v>
      </c>
      <c r="R842" s="42">
        <v>0</v>
      </c>
      <c r="S842" s="42">
        <v>0</v>
      </c>
      <c r="T842" s="42">
        <v>0</v>
      </c>
      <c r="U842" s="42">
        <v>0</v>
      </c>
      <c r="V842" s="42">
        <v>0</v>
      </c>
      <c r="W842" s="42">
        <v>0</v>
      </c>
    </row>
    <row r="843" spans="1:23" s="43" customFormat="1" ht="14.4" hidden="1" x14ac:dyDescent="0.25">
      <c r="A843" s="43" t="s">
        <v>4805</v>
      </c>
      <c r="B843" s="43">
        <v>12161017971</v>
      </c>
      <c r="C843" s="43" t="s">
        <v>2651</v>
      </c>
      <c r="D843" s="43" t="s">
        <v>4806</v>
      </c>
      <c r="F843" s="43" t="s">
        <v>75</v>
      </c>
      <c r="H843" s="43" t="s">
        <v>2633</v>
      </c>
      <c r="M843" s="43">
        <v>0</v>
      </c>
      <c r="N843" s="43">
        <v>0</v>
      </c>
      <c r="O843" s="43">
        <v>0</v>
      </c>
      <c r="P843" s="43">
        <v>0</v>
      </c>
      <c r="Q843" s="43">
        <v>0</v>
      </c>
      <c r="R843" s="43">
        <v>0</v>
      </c>
      <c r="S843" s="43">
        <v>0</v>
      </c>
      <c r="T843" s="43">
        <v>-2.81</v>
      </c>
      <c r="U843" s="43">
        <v>0</v>
      </c>
      <c r="V843" s="43">
        <v>0</v>
      </c>
      <c r="W843" s="43">
        <v>-2.81</v>
      </c>
    </row>
    <row r="844" spans="1:23" s="42" customFormat="1" hidden="1" x14ac:dyDescent="0.25">
      <c r="A844" s="42" t="s">
        <v>4805</v>
      </c>
      <c r="B844" s="42">
        <v>12161017971</v>
      </c>
      <c r="C844" s="42" t="s">
        <v>2651</v>
      </c>
      <c r="D844" s="42" t="s">
        <v>4806</v>
      </c>
      <c r="F844" s="42" t="s">
        <v>76</v>
      </c>
      <c r="H844" s="42" t="s">
        <v>2633</v>
      </c>
      <c r="M844" s="42">
        <v>0</v>
      </c>
      <c r="N844" s="42">
        <v>0</v>
      </c>
      <c r="O844" s="42">
        <v>0</v>
      </c>
      <c r="P844" s="42">
        <v>0</v>
      </c>
      <c r="Q844" s="42">
        <v>0</v>
      </c>
      <c r="R844" s="42">
        <v>0</v>
      </c>
      <c r="S844" s="42">
        <v>0</v>
      </c>
      <c r="T844" s="42">
        <v>0</v>
      </c>
      <c r="U844" s="42">
        <v>0</v>
      </c>
      <c r="V844" s="42">
        <v>0</v>
      </c>
      <c r="W844" s="42">
        <v>0</v>
      </c>
    </row>
    <row r="845" spans="1:23" s="41" customFormat="1" hidden="1" x14ac:dyDescent="0.25">
      <c r="A845" s="41" t="s">
        <v>4807</v>
      </c>
      <c r="B845" s="41">
        <v>12161017971</v>
      </c>
      <c r="C845" s="41" t="s">
        <v>2617</v>
      </c>
      <c r="D845" s="41" t="s">
        <v>4808</v>
      </c>
      <c r="E845" s="41" t="s">
        <v>866</v>
      </c>
      <c r="F845" s="41" t="s">
        <v>4809</v>
      </c>
      <c r="G845" s="41">
        <v>1</v>
      </c>
      <c r="H845" s="41" t="s">
        <v>2620</v>
      </c>
      <c r="I845" s="41" t="s">
        <v>2621</v>
      </c>
      <c r="J845" s="41" t="s">
        <v>4810</v>
      </c>
      <c r="K845" s="41" t="s">
        <v>2842</v>
      </c>
      <c r="L845" s="41" t="s">
        <v>4811</v>
      </c>
      <c r="M845" s="41">
        <v>10.99</v>
      </c>
      <c r="N845" s="41">
        <v>0</v>
      </c>
      <c r="O845" s="41">
        <v>0</v>
      </c>
      <c r="P845" s="41">
        <v>0</v>
      </c>
      <c r="Q845" s="41">
        <v>0.7</v>
      </c>
      <c r="R845" s="41">
        <v>-0.7</v>
      </c>
      <c r="S845" s="41">
        <v>-1.87</v>
      </c>
      <c r="T845" s="41">
        <v>-3.68</v>
      </c>
      <c r="U845" s="41">
        <v>0</v>
      </c>
      <c r="V845" s="41">
        <v>0</v>
      </c>
      <c r="W845" s="41">
        <v>5.44</v>
      </c>
    </row>
    <row r="846" spans="1:23" s="41" customFormat="1" hidden="1" x14ac:dyDescent="0.25">
      <c r="A846" s="41" t="s">
        <v>4812</v>
      </c>
      <c r="B846" s="41">
        <v>12161017971</v>
      </c>
      <c r="C846" s="41" t="s">
        <v>2617</v>
      </c>
      <c r="D846" s="41" t="s">
        <v>4813</v>
      </c>
      <c r="E846" s="41" t="s">
        <v>1376</v>
      </c>
      <c r="F846" s="41" t="s">
        <v>3065</v>
      </c>
      <c r="G846" s="41">
        <v>1</v>
      </c>
      <c r="H846" s="41" t="s">
        <v>2620</v>
      </c>
      <c r="I846" s="41" t="s">
        <v>2621</v>
      </c>
      <c r="J846" s="41" t="s">
        <v>4814</v>
      </c>
      <c r="K846" s="41" t="s">
        <v>2623</v>
      </c>
      <c r="L846" s="41" t="s">
        <v>4815</v>
      </c>
      <c r="M846" s="41">
        <v>22.99</v>
      </c>
      <c r="N846" s="41">
        <v>0</v>
      </c>
      <c r="O846" s="41">
        <v>0</v>
      </c>
      <c r="P846" s="41">
        <v>-0.46</v>
      </c>
      <c r="Q846" s="41">
        <v>0</v>
      </c>
      <c r="R846" s="41">
        <v>0</v>
      </c>
      <c r="S846" s="41">
        <v>-3.83</v>
      </c>
      <c r="T846" s="41">
        <v>-5.16</v>
      </c>
      <c r="U846" s="41">
        <v>0</v>
      </c>
      <c r="V846" s="41">
        <v>0</v>
      </c>
      <c r="W846" s="41">
        <v>13.54</v>
      </c>
    </row>
    <row r="847" spans="1:23" s="41" customFormat="1" hidden="1" x14ac:dyDescent="0.25">
      <c r="A847" s="41" t="s">
        <v>4812</v>
      </c>
      <c r="B847" s="41">
        <v>12161017971</v>
      </c>
      <c r="C847" s="41" t="s">
        <v>2617</v>
      </c>
      <c r="D847" s="41" t="s">
        <v>4813</v>
      </c>
      <c r="E847" s="41" t="s">
        <v>1378</v>
      </c>
      <c r="F847" s="41" t="s">
        <v>3191</v>
      </c>
      <c r="G847" s="41">
        <v>1</v>
      </c>
      <c r="H847" s="41" t="s">
        <v>2620</v>
      </c>
      <c r="I847" s="41" t="s">
        <v>2621</v>
      </c>
      <c r="J847" s="41" t="s">
        <v>4814</v>
      </c>
      <c r="K847" s="41" t="s">
        <v>2623</v>
      </c>
      <c r="L847" s="41" t="s">
        <v>4815</v>
      </c>
      <c r="M847" s="41">
        <v>22.99</v>
      </c>
      <c r="N847" s="41">
        <v>0</v>
      </c>
      <c r="O847" s="41">
        <v>0</v>
      </c>
      <c r="P847" s="41">
        <v>-0.46</v>
      </c>
      <c r="Q847" s="41">
        <v>0</v>
      </c>
      <c r="R847" s="41">
        <v>0</v>
      </c>
      <c r="S847" s="41">
        <v>-3.83</v>
      </c>
      <c r="T847" s="41">
        <v>-5.16</v>
      </c>
      <c r="U847" s="41">
        <v>0</v>
      </c>
      <c r="V847" s="41">
        <v>0</v>
      </c>
      <c r="W847" s="41">
        <v>13.54</v>
      </c>
    </row>
    <row r="848" spans="1:23" s="41" customFormat="1" hidden="1" x14ac:dyDescent="0.25">
      <c r="A848" s="41" t="s">
        <v>4816</v>
      </c>
      <c r="B848" s="41">
        <v>12161017971</v>
      </c>
      <c r="C848" s="41" t="s">
        <v>2617</v>
      </c>
      <c r="D848" s="41" t="s">
        <v>4817</v>
      </c>
      <c r="E848" s="41" t="s">
        <v>578</v>
      </c>
      <c r="F848" s="41" t="s">
        <v>3025</v>
      </c>
      <c r="G848" s="41">
        <v>1</v>
      </c>
      <c r="H848" s="41" t="s">
        <v>2620</v>
      </c>
      <c r="I848" s="41" t="s">
        <v>2621</v>
      </c>
      <c r="J848" s="41" t="s">
        <v>4818</v>
      </c>
      <c r="K848" s="41" t="s">
        <v>2899</v>
      </c>
      <c r="L848" s="41">
        <v>2142</v>
      </c>
      <c r="M848" s="41">
        <v>9.99</v>
      </c>
      <c r="N848" s="41">
        <v>0</v>
      </c>
      <c r="O848" s="41">
        <v>0</v>
      </c>
      <c r="P848" s="41">
        <v>0</v>
      </c>
      <c r="Q848" s="41">
        <v>0</v>
      </c>
      <c r="R848" s="41">
        <v>0</v>
      </c>
      <c r="S848" s="41">
        <v>-1.7</v>
      </c>
      <c r="T848" s="41">
        <v>-3.68</v>
      </c>
      <c r="U848" s="41">
        <v>0</v>
      </c>
      <c r="V848" s="41">
        <v>0</v>
      </c>
      <c r="W848" s="41">
        <v>4.6100000000000003</v>
      </c>
    </row>
    <row r="849" spans="1:23" s="41" customFormat="1" hidden="1" x14ac:dyDescent="0.25">
      <c r="A849" s="41" t="s">
        <v>4819</v>
      </c>
      <c r="B849" s="41">
        <v>12161017971</v>
      </c>
      <c r="C849" s="41" t="s">
        <v>2617</v>
      </c>
      <c r="D849" s="41" t="s">
        <v>4791</v>
      </c>
      <c r="E849" s="41" t="s">
        <v>896</v>
      </c>
      <c r="F849" s="41" t="s">
        <v>4281</v>
      </c>
      <c r="G849" s="41">
        <v>2</v>
      </c>
      <c r="H849" s="41" t="s">
        <v>2620</v>
      </c>
      <c r="I849" s="41" t="s">
        <v>2621</v>
      </c>
      <c r="J849" s="41" t="s">
        <v>2940</v>
      </c>
      <c r="K849" s="41" t="s">
        <v>2683</v>
      </c>
      <c r="L849" s="41" t="s">
        <v>4282</v>
      </c>
      <c r="M849" s="41">
        <v>21.98</v>
      </c>
      <c r="N849" s="41">
        <v>0</v>
      </c>
      <c r="O849" s="41">
        <v>0</v>
      </c>
      <c r="P849" s="41">
        <v>-0.44</v>
      </c>
      <c r="Q849" s="41">
        <v>0</v>
      </c>
      <c r="R849" s="41">
        <v>0</v>
      </c>
      <c r="S849" s="41">
        <v>-14.64</v>
      </c>
      <c r="T849" s="41">
        <v>-7.36</v>
      </c>
      <c r="U849" s="41">
        <v>0</v>
      </c>
      <c r="V849" s="41">
        <v>0</v>
      </c>
      <c r="W849" s="41">
        <v>-0.46</v>
      </c>
    </row>
    <row r="850" spans="1:23" s="41" customFormat="1" hidden="1" x14ac:dyDescent="0.25">
      <c r="A850" s="41" t="s">
        <v>4819</v>
      </c>
      <c r="B850" s="41">
        <v>12161017971</v>
      </c>
      <c r="C850" s="41" t="s">
        <v>2617</v>
      </c>
      <c r="D850" s="41" t="s">
        <v>4791</v>
      </c>
      <c r="E850" s="41" t="s">
        <v>896</v>
      </c>
      <c r="F850" s="41" t="s">
        <v>4281</v>
      </c>
      <c r="G850" s="41">
        <v>1</v>
      </c>
      <c r="H850" s="41" t="s">
        <v>2620</v>
      </c>
      <c r="I850" s="41" t="s">
        <v>2621</v>
      </c>
      <c r="J850" s="41" t="s">
        <v>2940</v>
      </c>
      <c r="K850" s="41" t="s">
        <v>2683</v>
      </c>
      <c r="L850" s="41" t="s">
        <v>4282</v>
      </c>
      <c r="M850" s="41">
        <v>10.99</v>
      </c>
      <c r="N850" s="41">
        <v>0</v>
      </c>
      <c r="O850" s="41">
        <v>0</v>
      </c>
      <c r="P850" s="41">
        <v>-0.22</v>
      </c>
      <c r="Q850" s="41">
        <v>0</v>
      </c>
      <c r="R850" s="41">
        <v>0</v>
      </c>
      <c r="S850" s="41">
        <v>0</v>
      </c>
      <c r="T850" s="41">
        <v>-3.68</v>
      </c>
      <c r="U850" s="41">
        <v>0</v>
      </c>
      <c r="V850" s="41">
        <v>0</v>
      </c>
      <c r="W850" s="41">
        <v>7.09</v>
      </c>
    </row>
    <row r="851" spans="1:23" s="41" customFormat="1" hidden="1" x14ac:dyDescent="0.25">
      <c r="A851" s="41" t="s">
        <v>4819</v>
      </c>
      <c r="B851" s="41">
        <v>12161017971</v>
      </c>
      <c r="C851" s="41" t="s">
        <v>2617</v>
      </c>
      <c r="D851" s="41" t="s">
        <v>4791</v>
      </c>
      <c r="E851" s="41" t="s">
        <v>896</v>
      </c>
      <c r="F851" s="41" t="s">
        <v>4281</v>
      </c>
      <c r="G851" s="41">
        <v>5</v>
      </c>
      <c r="H851" s="41" t="s">
        <v>2620</v>
      </c>
      <c r="I851" s="41" t="s">
        <v>2621</v>
      </c>
      <c r="J851" s="41" t="s">
        <v>2940</v>
      </c>
      <c r="K851" s="41" t="s">
        <v>2683</v>
      </c>
      <c r="L851" s="41" t="s">
        <v>4282</v>
      </c>
      <c r="M851" s="41">
        <v>54.95</v>
      </c>
      <c r="N851" s="41">
        <v>0</v>
      </c>
      <c r="O851" s="41">
        <v>0</v>
      </c>
      <c r="P851" s="41">
        <v>-1.1000000000000001</v>
      </c>
      <c r="Q851" s="41">
        <v>0</v>
      </c>
      <c r="R851" s="41">
        <v>0</v>
      </c>
      <c r="S851" s="41">
        <v>0</v>
      </c>
      <c r="T851" s="41">
        <v>-18.399999999999999</v>
      </c>
      <c r="U851" s="41">
        <v>0</v>
      </c>
      <c r="V851" s="41">
        <v>0</v>
      </c>
      <c r="W851" s="41">
        <v>35.450000000000003</v>
      </c>
    </row>
    <row r="852" spans="1:23" s="41" customFormat="1" hidden="1" x14ac:dyDescent="0.25">
      <c r="A852" s="41" t="s">
        <v>4820</v>
      </c>
      <c r="B852" s="41">
        <v>12161017971</v>
      </c>
      <c r="C852" s="41" t="s">
        <v>2617</v>
      </c>
      <c r="D852" s="41" t="s">
        <v>4821</v>
      </c>
      <c r="E852" s="41" t="s">
        <v>1382</v>
      </c>
      <c r="F852" s="41" t="s">
        <v>4684</v>
      </c>
      <c r="G852" s="41">
        <v>1</v>
      </c>
      <c r="H852" s="41" t="s">
        <v>2620</v>
      </c>
      <c r="I852" s="41" t="s">
        <v>2621</v>
      </c>
      <c r="J852" s="41" t="s">
        <v>4822</v>
      </c>
      <c r="K852" s="41" t="s">
        <v>2683</v>
      </c>
      <c r="L852" s="41" t="s">
        <v>4823</v>
      </c>
      <c r="M852" s="41">
        <v>22.99</v>
      </c>
      <c r="N852" s="41">
        <v>0</v>
      </c>
      <c r="O852" s="41">
        <v>0</v>
      </c>
      <c r="P852" s="41">
        <v>0</v>
      </c>
      <c r="Q852" s="41">
        <v>0</v>
      </c>
      <c r="R852" s="41">
        <v>0</v>
      </c>
      <c r="S852" s="41">
        <v>-3.91</v>
      </c>
      <c r="T852" s="41">
        <v>-5.16</v>
      </c>
      <c r="U852" s="41">
        <v>0</v>
      </c>
      <c r="V852" s="41">
        <v>0</v>
      </c>
      <c r="W852" s="41">
        <v>13.92</v>
      </c>
    </row>
    <row r="853" spans="1:23" s="41" customFormat="1" hidden="1" x14ac:dyDescent="0.25">
      <c r="A853" s="41" t="s">
        <v>4824</v>
      </c>
      <c r="B853" s="41">
        <v>12161017971</v>
      </c>
      <c r="C853" s="41" t="s">
        <v>2617</v>
      </c>
      <c r="D853" s="41" t="s">
        <v>4825</v>
      </c>
      <c r="E853" s="41" t="s">
        <v>500</v>
      </c>
      <c r="F853" s="41" t="s">
        <v>3657</v>
      </c>
      <c r="G853" s="41">
        <v>1</v>
      </c>
      <c r="H853" s="41" t="s">
        <v>2620</v>
      </c>
      <c r="I853" s="41" t="s">
        <v>2621</v>
      </c>
      <c r="J853" s="41" t="s">
        <v>2919</v>
      </c>
      <c r="K853" s="41" t="s">
        <v>2770</v>
      </c>
      <c r="L853" s="41" t="s">
        <v>4826</v>
      </c>
      <c r="M853" s="41">
        <v>20.99</v>
      </c>
      <c r="N853" s="41">
        <v>0</v>
      </c>
      <c r="O853" s="41">
        <v>0</v>
      </c>
      <c r="P853" s="41">
        <v>-1.05</v>
      </c>
      <c r="Q853" s="41">
        <v>1.67</v>
      </c>
      <c r="R853" s="41">
        <v>-1.67</v>
      </c>
      <c r="S853" s="41">
        <v>-3.39</v>
      </c>
      <c r="T853" s="41">
        <v>-3.68</v>
      </c>
      <c r="U853" s="41">
        <v>0</v>
      </c>
      <c r="V853" s="41">
        <v>0</v>
      </c>
      <c r="W853" s="41">
        <v>12.87</v>
      </c>
    </row>
    <row r="854" spans="1:23" s="42" customFormat="1" hidden="1" x14ac:dyDescent="0.25">
      <c r="A854" s="42" t="s">
        <v>4827</v>
      </c>
      <c r="B854" s="42">
        <v>12161017971</v>
      </c>
      <c r="C854" s="42" t="s">
        <v>2651</v>
      </c>
      <c r="D854" s="42" t="s">
        <v>4828</v>
      </c>
      <c r="F854" s="42" t="s">
        <v>74</v>
      </c>
      <c r="H854" s="42" t="s">
        <v>2633</v>
      </c>
      <c r="M854" s="42">
        <v>0</v>
      </c>
      <c r="N854" s="42">
        <v>0</v>
      </c>
      <c r="O854" s="42">
        <v>0</v>
      </c>
      <c r="P854" s="42">
        <v>0</v>
      </c>
      <c r="Q854" s="42">
        <v>0</v>
      </c>
      <c r="R854" s="42">
        <v>0</v>
      </c>
      <c r="S854" s="42">
        <v>0</v>
      </c>
      <c r="T854" s="42">
        <v>0</v>
      </c>
      <c r="U854" s="42">
        <v>0</v>
      </c>
      <c r="V854" s="42">
        <v>0</v>
      </c>
      <c r="W854" s="42">
        <v>0</v>
      </c>
    </row>
    <row r="855" spans="1:23" s="43" customFormat="1" ht="14.4" hidden="1" x14ac:dyDescent="0.25">
      <c r="A855" s="43" t="s">
        <v>4827</v>
      </c>
      <c r="B855" s="43">
        <v>12161017971</v>
      </c>
      <c r="C855" s="43" t="s">
        <v>2651</v>
      </c>
      <c r="D855" s="43" t="s">
        <v>4828</v>
      </c>
      <c r="F855" s="43" t="s">
        <v>75</v>
      </c>
      <c r="H855" s="43" t="s">
        <v>2633</v>
      </c>
      <c r="M855" s="43">
        <v>0</v>
      </c>
      <c r="N855" s="43">
        <v>0</v>
      </c>
      <c r="O855" s="43">
        <v>0</v>
      </c>
      <c r="P855" s="43">
        <v>0</v>
      </c>
      <c r="Q855" s="43">
        <v>0</v>
      </c>
      <c r="R855" s="43">
        <v>0</v>
      </c>
      <c r="S855" s="43">
        <v>0</v>
      </c>
      <c r="T855" s="43">
        <v>-2.88</v>
      </c>
      <c r="U855" s="43">
        <v>0</v>
      </c>
      <c r="V855" s="43">
        <v>0</v>
      </c>
      <c r="W855" s="43">
        <v>-2.88</v>
      </c>
    </row>
    <row r="856" spans="1:23" s="42" customFormat="1" hidden="1" x14ac:dyDescent="0.25">
      <c r="A856" s="42" t="s">
        <v>4827</v>
      </c>
      <c r="B856" s="42">
        <v>12161017971</v>
      </c>
      <c r="C856" s="42" t="s">
        <v>2651</v>
      </c>
      <c r="D856" s="42" t="s">
        <v>4828</v>
      </c>
      <c r="F856" s="42" t="s">
        <v>76</v>
      </c>
      <c r="H856" s="42" t="s">
        <v>2633</v>
      </c>
      <c r="M856" s="42">
        <v>0</v>
      </c>
      <c r="N856" s="42">
        <v>0</v>
      </c>
      <c r="O856" s="42">
        <v>0</v>
      </c>
      <c r="P856" s="42">
        <v>0</v>
      </c>
      <c r="Q856" s="42">
        <v>0</v>
      </c>
      <c r="R856" s="42">
        <v>0</v>
      </c>
      <c r="S856" s="42">
        <v>0</v>
      </c>
      <c r="T856" s="42">
        <v>0</v>
      </c>
      <c r="U856" s="42">
        <v>0</v>
      </c>
      <c r="V856" s="42">
        <v>0</v>
      </c>
      <c r="W856" s="42">
        <v>0</v>
      </c>
    </row>
    <row r="857" spans="1:23" s="42" customFormat="1" hidden="1" x14ac:dyDescent="0.25">
      <c r="A857" s="42" t="s">
        <v>4829</v>
      </c>
      <c r="B857" s="42">
        <v>12161017971</v>
      </c>
      <c r="C857" s="42" t="s">
        <v>2651</v>
      </c>
      <c r="D857" s="42" t="s">
        <v>3092</v>
      </c>
      <c r="F857" s="42" t="s">
        <v>74</v>
      </c>
      <c r="H857" s="42" t="s">
        <v>2633</v>
      </c>
      <c r="M857" s="42">
        <v>0</v>
      </c>
      <c r="N857" s="42">
        <v>0</v>
      </c>
      <c r="O857" s="42">
        <v>0</v>
      </c>
      <c r="P857" s="42">
        <v>0</v>
      </c>
      <c r="Q857" s="42">
        <v>0</v>
      </c>
      <c r="R857" s="42">
        <v>0</v>
      </c>
      <c r="S857" s="42">
        <v>0</v>
      </c>
      <c r="T857" s="42">
        <v>0</v>
      </c>
      <c r="U857" s="42">
        <v>0</v>
      </c>
      <c r="V857" s="42">
        <v>0</v>
      </c>
      <c r="W857" s="42">
        <v>0</v>
      </c>
    </row>
    <row r="858" spans="1:23" s="43" customFormat="1" ht="14.4" hidden="1" x14ac:dyDescent="0.25">
      <c r="A858" s="43" t="s">
        <v>4829</v>
      </c>
      <c r="B858" s="43">
        <v>12161017971</v>
      </c>
      <c r="C858" s="43" t="s">
        <v>2651</v>
      </c>
      <c r="D858" s="43" t="s">
        <v>3092</v>
      </c>
      <c r="F858" s="43" t="s">
        <v>75</v>
      </c>
      <c r="H858" s="43" t="s">
        <v>2633</v>
      </c>
      <c r="M858" s="43">
        <v>0</v>
      </c>
      <c r="N858" s="43">
        <v>0</v>
      </c>
      <c r="O858" s="43">
        <v>0</v>
      </c>
      <c r="P858" s="43">
        <v>0</v>
      </c>
      <c r="Q858" s="43">
        <v>0</v>
      </c>
      <c r="R858" s="43">
        <v>0</v>
      </c>
      <c r="S858" s="43">
        <v>0</v>
      </c>
      <c r="T858" s="43">
        <v>-3.68</v>
      </c>
      <c r="U858" s="43">
        <v>0</v>
      </c>
      <c r="V858" s="43">
        <v>0</v>
      </c>
      <c r="W858" s="43">
        <v>-3.68</v>
      </c>
    </row>
    <row r="859" spans="1:23" s="42" customFormat="1" hidden="1" x14ac:dyDescent="0.25">
      <c r="A859" s="42" t="s">
        <v>4829</v>
      </c>
      <c r="B859" s="42">
        <v>12161017971</v>
      </c>
      <c r="C859" s="42" t="s">
        <v>2651</v>
      </c>
      <c r="D859" s="42" t="s">
        <v>3092</v>
      </c>
      <c r="F859" s="42" t="s">
        <v>76</v>
      </c>
      <c r="H859" s="42" t="s">
        <v>2633</v>
      </c>
      <c r="M859" s="42">
        <v>0</v>
      </c>
      <c r="N859" s="42">
        <v>0</v>
      </c>
      <c r="O859" s="42">
        <v>0</v>
      </c>
      <c r="P859" s="42">
        <v>0</v>
      </c>
      <c r="Q859" s="42">
        <v>0</v>
      </c>
      <c r="R859" s="42">
        <v>0</v>
      </c>
      <c r="S859" s="42">
        <v>0</v>
      </c>
      <c r="T859" s="42">
        <v>0</v>
      </c>
      <c r="U859" s="42">
        <v>0</v>
      </c>
      <c r="V859" s="42">
        <v>0</v>
      </c>
      <c r="W859" s="42">
        <v>0</v>
      </c>
    </row>
    <row r="860" spans="1:23" s="42" customFormat="1" hidden="1" x14ac:dyDescent="0.25">
      <c r="A860" s="42" t="s">
        <v>4830</v>
      </c>
      <c r="B860" s="42">
        <v>12161017971</v>
      </c>
      <c r="C860" s="42" t="s">
        <v>2651</v>
      </c>
      <c r="D860" s="42" t="s">
        <v>3473</v>
      </c>
      <c r="F860" s="42" t="s">
        <v>74</v>
      </c>
      <c r="H860" s="42" t="s">
        <v>2633</v>
      </c>
      <c r="M860" s="42">
        <v>0</v>
      </c>
      <c r="N860" s="42">
        <v>0</v>
      </c>
      <c r="O860" s="42">
        <v>0</v>
      </c>
      <c r="P860" s="42">
        <v>0</v>
      </c>
      <c r="Q860" s="42">
        <v>0</v>
      </c>
      <c r="R860" s="42">
        <v>0</v>
      </c>
      <c r="S860" s="42">
        <v>0</v>
      </c>
      <c r="T860" s="42">
        <v>0</v>
      </c>
      <c r="U860" s="42">
        <v>0</v>
      </c>
      <c r="V860" s="42">
        <v>0</v>
      </c>
      <c r="W860" s="42">
        <v>0</v>
      </c>
    </row>
    <row r="861" spans="1:23" s="43" customFormat="1" ht="14.4" hidden="1" x14ac:dyDescent="0.25">
      <c r="A861" s="43" t="s">
        <v>4830</v>
      </c>
      <c r="B861" s="43">
        <v>12161017971</v>
      </c>
      <c r="C861" s="43" t="s">
        <v>2651</v>
      </c>
      <c r="D861" s="43" t="s">
        <v>3473</v>
      </c>
      <c r="F861" s="43" t="s">
        <v>75</v>
      </c>
      <c r="H861" s="43" t="s">
        <v>2633</v>
      </c>
      <c r="M861" s="43">
        <v>0</v>
      </c>
      <c r="N861" s="43">
        <v>0</v>
      </c>
      <c r="O861" s="43">
        <v>0</v>
      </c>
      <c r="P861" s="43">
        <v>0</v>
      </c>
      <c r="Q861" s="43">
        <v>0</v>
      </c>
      <c r="R861" s="43">
        <v>0</v>
      </c>
      <c r="S861" s="43">
        <v>0</v>
      </c>
      <c r="T861" s="43">
        <v>-5.16</v>
      </c>
      <c r="U861" s="43">
        <v>0</v>
      </c>
      <c r="V861" s="43">
        <v>0</v>
      </c>
      <c r="W861" s="43">
        <v>-5.16</v>
      </c>
    </row>
    <row r="862" spans="1:23" s="42" customFormat="1" hidden="1" x14ac:dyDescent="0.25">
      <c r="A862" s="42" t="s">
        <v>4830</v>
      </c>
      <c r="B862" s="42">
        <v>12161017971</v>
      </c>
      <c r="C862" s="42" t="s">
        <v>2651</v>
      </c>
      <c r="D862" s="42" t="s">
        <v>3473</v>
      </c>
      <c r="F862" s="42" t="s">
        <v>76</v>
      </c>
      <c r="H862" s="42" t="s">
        <v>2633</v>
      </c>
      <c r="M862" s="42">
        <v>0</v>
      </c>
      <c r="N862" s="42">
        <v>0</v>
      </c>
      <c r="O862" s="42">
        <v>0</v>
      </c>
      <c r="P862" s="42">
        <v>0</v>
      </c>
      <c r="Q862" s="42">
        <v>0</v>
      </c>
      <c r="R862" s="42">
        <v>0</v>
      </c>
      <c r="S862" s="42">
        <v>0</v>
      </c>
      <c r="T862" s="42">
        <v>0</v>
      </c>
      <c r="U862" s="42">
        <v>0</v>
      </c>
      <c r="V862" s="42">
        <v>0</v>
      </c>
      <c r="W862" s="42">
        <v>0</v>
      </c>
    </row>
    <row r="863" spans="1:23" s="41" customFormat="1" hidden="1" x14ac:dyDescent="0.25">
      <c r="A863" s="41" t="s">
        <v>4831</v>
      </c>
      <c r="B863" s="41">
        <v>12161017971</v>
      </c>
      <c r="C863" s="41" t="s">
        <v>2617</v>
      </c>
      <c r="D863" s="41" t="s">
        <v>4832</v>
      </c>
      <c r="E863" s="41" t="s">
        <v>1358</v>
      </c>
      <c r="F863" s="41" t="s">
        <v>2823</v>
      </c>
      <c r="G863" s="41">
        <v>1</v>
      </c>
      <c r="H863" s="41" t="s">
        <v>2620</v>
      </c>
      <c r="I863" s="41" t="s">
        <v>2621</v>
      </c>
      <c r="J863" s="41" t="s">
        <v>2701</v>
      </c>
      <c r="K863" s="41" t="s">
        <v>2702</v>
      </c>
      <c r="L863" s="41" t="s">
        <v>4833</v>
      </c>
      <c r="M863" s="41">
        <v>22.99</v>
      </c>
      <c r="N863" s="41">
        <v>0</v>
      </c>
      <c r="O863" s="41">
        <v>0</v>
      </c>
      <c r="P863" s="41">
        <v>0</v>
      </c>
      <c r="Q863" s="41">
        <v>0</v>
      </c>
      <c r="R863" s="41">
        <v>0</v>
      </c>
      <c r="S863" s="41">
        <v>-3.91</v>
      </c>
      <c r="T863" s="41">
        <v>-5.16</v>
      </c>
      <c r="U863" s="41">
        <v>0</v>
      </c>
      <c r="V863" s="41">
        <v>0</v>
      </c>
      <c r="W863" s="41">
        <v>13.92</v>
      </c>
    </row>
    <row r="864" spans="1:23" s="42" customFormat="1" hidden="1" x14ac:dyDescent="0.25">
      <c r="A864" s="42" t="s">
        <v>4834</v>
      </c>
      <c r="B864" s="42">
        <v>12161017971</v>
      </c>
      <c r="C864" s="42" t="s">
        <v>2651</v>
      </c>
      <c r="D864" s="42" t="s">
        <v>4835</v>
      </c>
      <c r="F864" s="42" t="s">
        <v>74</v>
      </c>
      <c r="H864" s="42" t="s">
        <v>2633</v>
      </c>
      <c r="M864" s="42">
        <v>0</v>
      </c>
      <c r="N864" s="42">
        <v>0</v>
      </c>
      <c r="O864" s="42">
        <v>0</v>
      </c>
      <c r="P864" s="42">
        <v>0</v>
      </c>
      <c r="Q864" s="42">
        <v>0</v>
      </c>
      <c r="R864" s="42">
        <v>0</v>
      </c>
      <c r="S864" s="42">
        <v>0</v>
      </c>
      <c r="T864" s="42">
        <v>0</v>
      </c>
      <c r="U864" s="42">
        <v>0</v>
      </c>
      <c r="V864" s="42">
        <v>0</v>
      </c>
      <c r="W864" s="42">
        <v>0</v>
      </c>
    </row>
    <row r="865" spans="1:23" s="43" customFormat="1" ht="14.4" hidden="1" x14ac:dyDescent="0.25">
      <c r="A865" s="43" t="s">
        <v>4834</v>
      </c>
      <c r="B865" s="43">
        <v>12161017971</v>
      </c>
      <c r="C865" s="43" t="s">
        <v>2651</v>
      </c>
      <c r="D865" s="43" t="s">
        <v>4835</v>
      </c>
      <c r="F865" s="43" t="s">
        <v>75</v>
      </c>
      <c r="H865" s="43" t="s">
        <v>2633</v>
      </c>
      <c r="M865" s="43">
        <v>0</v>
      </c>
      <c r="N865" s="43">
        <v>0</v>
      </c>
      <c r="O865" s="43">
        <v>0</v>
      </c>
      <c r="P865" s="43">
        <v>0</v>
      </c>
      <c r="Q865" s="43">
        <v>0</v>
      </c>
      <c r="R865" s="43">
        <v>0</v>
      </c>
      <c r="S865" s="43">
        <v>0</v>
      </c>
      <c r="T865" s="43">
        <v>-5.16</v>
      </c>
      <c r="U865" s="43">
        <v>0</v>
      </c>
      <c r="V865" s="43">
        <v>0</v>
      </c>
      <c r="W865" s="43">
        <v>-5.16</v>
      </c>
    </row>
    <row r="866" spans="1:23" s="42" customFormat="1" hidden="1" x14ac:dyDescent="0.25">
      <c r="A866" s="42" t="s">
        <v>4834</v>
      </c>
      <c r="B866" s="42">
        <v>12161017971</v>
      </c>
      <c r="C866" s="42" t="s">
        <v>2651</v>
      </c>
      <c r="D866" s="42" t="s">
        <v>4835</v>
      </c>
      <c r="F866" s="42" t="s">
        <v>76</v>
      </c>
      <c r="H866" s="42" t="s">
        <v>2633</v>
      </c>
      <c r="M866" s="42">
        <v>0</v>
      </c>
      <c r="N866" s="42">
        <v>0</v>
      </c>
      <c r="O866" s="42">
        <v>0</v>
      </c>
      <c r="P866" s="42">
        <v>0</v>
      </c>
      <c r="Q866" s="42">
        <v>0</v>
      </c>
      <c r="R866" s="42">
        <v>0</v>
      </c>
      <c r="S866" s="42">
        <v>0</v>
      </c>
      <c r="T866" s="42">
        <v>0</v>
      </c>
      <c r="U866" s="42">
        <v>0</v>
      </c>
      <c r="V866" s="42">
        <v>0</v>
      </c>
      <c r="W866" s="42">
        <v>0</v>
      </c>
    </row>
    <row r="867" spans="1:23" s="41" customFormat="1" hidden="1" x14ac:dyDescent="0.25">
      <c r="A867" s="41" t="s">
        <v>4836</v>
      </c>
      <c r="B867" s="41">
        <v>12161017971</v>
      </c>
      <c r="C867" s="41" t="s">
        <v>2727</v>
      </c>
      <c r="D867" s="41" t="s">
        <v>4708</v>
      </c>
      <c r="E867" s="41" t="s">
        <v>2582</v>
      </c>
      <c r="F867" s="41" t="s">
        <v>4837</v>
      </c>
      <c r="G867" s="41">
        <v>1</v>
      </c>
      <c r="H867" s="41" t="s">
        <v>2620</v>
      </c>
      <c r="I867" s="41" t="s">
        <v>2621</v>
      </c>
      <c r="J867" s="41" t="s">
        <v>4838</v>
      </c>
      <c r="K867" s="41" t="s">
        <v>2713</v>
      </c>
      <c r="L867" s="41" t="s">
        <v>4839</v>
      </c>
      <c r="M867" s="41">
        <v>-15.99</v>
      </c>
      <c r="N867" s="41">
        <v>0</v>
      </c>
      <c r="O867" s="41">
        <v>0</v>
      </c>
      <c r="P867" s="41">
        <v>0</v>
      </c>
      <c r="Q867" s="41">
        <v>0</v>
      </c>
      <c r="R867" s="41">
        <v>0</v>
      </c>
      <c r="S867" s="41">
        <v>2.1800000000000002</v>
      </c>
      <c r="T867" s="41">
        <v>0</v>
      </c>
      <c r="U867" s="41">
        <v>0</v>
      </c>
      <c r="V867" s="41">
        <v>0</v>
      </c>
      <c r="W867" s="41">
        <v>-13.81</v>
      </c>
    </row>
    <row r="868" spans="1:23" s="41" customFormat="1" hidden="1" x14ac:dyDescent="0.25">
      <c r="A868" s="41" t="s">
        <v>4840</v>
      </c>
      <c r="B868" s="41">
        <v>12161017971</v>
      </c>
      <c r="C868" s="41" t="s">
        <v>2617</v>
      </c>
      <c r="D868" s="41" t="s">
        <v>4841</v>
      </c>
      <c r="E868" s="41" t="s">
        <v>1356</v>
      </c>
      <c r="F868" s="41" t="s">
        <v>2897</v>
      </c>
      <c r="G868" s="41">
        <v>1</v>
      </c>
      <c r="H868" s="41" t="s">
        <v>2620</v>
      </c>
      <c r="I868" s="41" t="s">
        <v>2621</v>
      </c>
      <c r="J868" s="41" t="s">
        <v>4842</v>
      </c>
      <c r="K868" s="41" t="s">
        <v>2629</v>
      </c>
      <c r="L868" s="41" t="s">
        <v>4843</v>
      </c>
      <c r="M868" s="41">
        <v>22.99</v>
      </c>
      <c r="N868" s="41">
        <v>0</v>
      </c>
      <c r="O868" s="41">
        <v>0</v>
      </c>
      <c r="P868" s="41">
        <v>-0.46</v>
      </c>
      <c r="Q868" s="41">
        <v>0.68</v>
      </c>
      <c r="R868" s="41">
        <v>-0.68</v>
      </c>
      <c r="S868" s="41">
        <v>-3.83</v>
      </c>
      <c r="T868" s="41">
        <v>-5.16</v>
      </c>
      <c r="U868" s="41">
        <v>0</v>
      </c>
      <c r="V868" s="41">
        <v>0</v>
      </c>
      <c r="W868" s="41">
        <v>13.54</v>
      </c>
    </row>
    <row r="869" spans="1:23" s="41" customFormat="1" hidden="1" x14ac:dyDescent="0.25">
      <c r="A869" s="41" t="s">
        <v>4840</v>
      </c>
      <c r="B869" s="41">
        <v>12161017971</v>
      </c>
      <c r="C869" s="41" t="s">
        <v>2617</v>
      </c>
      <c r="D869" s="41" t="s">
        <v>4841</v>
      </c>
      <c r="E869" s="41" t="s">
        <v>1350</v>
      </c>
      <c r="F869" s="41" t="s">
        <v>2646</v>
      </c>
      <c r="G869" s="41">
        <v>1</v>
      </c>
      <c r="H869" s="41" t="s">
        <v>2620</v>
      </c>
      <c r="I869" s="41" t="s">
        <v>2621</v>
      </c>
      <c r="J869" s="41" t="s">
        <v>4842</v>
      </c>
      <c r="K869" s="41" t="s">
        <v>2629</v>
      </c>
      <c r="L869" s="41" t="s">
        <v>4843</v>
      </c>
      <c r="M869" s="41">
        <v>22.99</v>
      </c>
      <c r="N869" s="41">
        <v>0</v>
      </c>
      <c r="O869" s="41">
        <v>0</v>
      </c>
      <c r="P869" s="41">
        <v>-0.46</v>
      </c>
      <c r="Q869" s="41">
        <v>0.68</v>
      </c>
      <c r="R869" s="41">
        <v>-0.68</v>
      </c>
      <c r="S869" s="41">
        <v>-3.83</v>
      </c>
      <c r="T869" s="41">
        <v>-5.16</v>
      </c>
      <c r="U869" s="41">
        <v>0</v>
      </c>
      <c r="V869" s="41">
        <v>0</v>
      </c>
      <c r="W869" s="41">
        <v>13.54</v>
      </c>
    </row>
    <row r="870" spans="1:23" s="41" customFormat="1" hidden="1" x14ac:dyDescent="0.25">
      <c r="A870" s="41" t="s">
        <v>4844</v>
      </c>
      <c r="B870" s="41">
        <v>12161017971</v>
      </c>
      <c r="C870" s="41" t="s">
        <v>2617</v>
      </c>
      <c r="D870" s="41" t="s">
        <v>4845</v>
      </c>
      <c r="E870" s="41" t="s">
        <v>1424</v>
      </c>
      <c r="F870" s="41" t="s">
        <v>2980</v>
      </c>
      <c r="G870" s="41">
        <v>1</v>
      </c>
      <c r="H870" s="41" t="s">
        <v>2620</v>
      </c>
      <c r="I870" s="41" t="s">
        <v>2621</v>
      </c>
      <c r="J870" s="41" t="s">
        <v>4846</v>
      </c>
      <c r="K870" s="41" t="s">
        <v>2719</v>
      </c>
      <c r="L870" s="41" t="s">
        <v>4847</v>
      </c>
      <c r="M870" s="41">
        <v>25.99</v>
      </c>
      <c r="N870" s="41">
        <v>0</v>
      </c>
      <c r="O870" s="41">
        <v>0</v>
      </c>
      <c r="P870" s="41">
        <v>0</v>
      </c>
      <c r="Q870" s="41">
        <v>0</v>
      </c>
      <c r="R870" s="41">
        <v>0</v>
      </c>
      <c r="S870" s="41">
        <v>-4.42</v>
      </c>
      <c r="T870" s="41">
        <v>-5.16</v>
      </c>
      <c r="U870" s="41">
        <v>0</v>
      </c>
      <c r="V870" s="41">
        <v>0</v>
      </c>
      <c r="W870" s="41">
        <v>16.41</v>
      </c>
    </row>
    <row r="871" spans="1:23" s="41" customFormat="1" hidden="1" x14ac:dyDescent="0.25">
      <c r="A871" s="41" t="s">
        <v>4848</v>
      </c>
      <c r="B871" s="41">
        <v>12161017971</v>
      </c>
      <c r="C871" s="41" t="s">
        <v>2617</v>
      </c>
      <c r="D871" s="41" t="s">
        <v>4849</v>
      </c>
      <c r="E871" s="41" t="s">
        <v>1354</v>
      </c>
      <c r="F871" s="41" t="s">
        <v>2944</v>
      </c>
      <c r="G871" s="41">
        <v>1</v>
      </c>
      <c r="H871" s="41" t="s">
        <v>2620</v>
      </c>
      <c r="I871" s="41" t="s">
        <v>2621</v>
      </c>
      <c r="J871" s="41" t="s">
        <v>4850</v>
      </c>
      <c r="K871" s="41" t="s">
        <v>2702</v>
      </c>
      <c r="L871" s="41" t="s">
        <v>4851</v>
      </c>
      <c r="M871" s="41">
        <v>22.99</v>
      </c>
      <c r="N871" s="41">
        <v>0</v>
      </c>
      <c r="O871" s="41">
        <v>0</v>
      </c>
      <c r="P871" s="41">
        <v>0</v>
      </c>
      <c r="Q871" s="41">
        <v>0</v>
      </c>
      <c r="R871" s="41">
        <v>0</v>
      </c>
      <c r="S871" s="41">
        <v>-3.91</v>
      </c>
      <c r="T871" s="41">
        <v>-5.16</v>
      </c>
      <c r="U871" s="41">
        <v>0</v>
      </c>
      <c r="V871" s="41">
        <v>0</v>
      </c>
      <c r="W871" s="41">
        <v>13.92</v>
      </c>
    </row>
    <row r="872" spans="1:23" s="41" customFormat="1" hidden="1" x14ac:dyDescent="0.25">
      <c r="A872" s="41" t="s">
        <v>4852</v>
      </c>
      <c r="B872" s="41">
        <v>12161017971</v>
      </c>
      <c r="C872" s="41" t="s">
        <v>2778</v>
      </c>
      <c r="E872" s="41" t="s">
        <v>2452</v>
      </c>
      <c r="F872" s="41" t="s">
        <v>71</v>
      </c>
      <c r="G872" s="41">
        <v>1</v>
      </c>
      <c r="M872" s="41">
        <v>0</v>
      </c>
      <c r="N872" s="41">
        <v>0</v>
      </c>
      <c r="O872" s="41">
        <v>0</v>
      </c>
      <c r="P872" s="41">
        <v>0</v>
      </c>
      <c r="Q872" s="41">
        <v>0</v>
      </c>
      <c r="R872" s="41">
        <v>0</v>
      </c>
      <c r="S872" s="41">
        <v>0</v>
      </c>
      <c r="T872" s="41">
        <v>0</v>
      </c>
      <c r="U872" s="41">
        <v>0</v>
      </c>
      <c r="V872" s="41">
        <v>4.7</v>
      </c>
      <c r="W872" s="41">
        <v>4.7</v>
      </c>
    </row>
    <row r="873" spans="1:23" s="41" customFormat="1" hidden="1" x14ac:dyDescent="0.25">
      <c r="A873" s="41" t="s">
        <v>4853</v>
      </c>
      <c r="B873" s="41">
        <v>12161017971</v>
      </c>
      <c r="C873" s="41" t="s">
        <v>2617</v>
      </c>
      <c r="D873" s="41" t="s">
        <v>4854</v>
      </c>
      <c r="E873" s="41" t="s">
        <v>392</v>
      </c>
      <c r="F873" s="41" t="s">
        <v>2700</v>
      </c>
      <c r="G873" s="41">
        <v>1</v>
      </c>
      <c r="H873" s="41" t="s">
        <v>2620</v>
      </c>
      <c r="I873" s="41" t="s">
        <v>2621</v>
      </c>
      <c r="J873" s="41" t="s">
        <v>3090</v>
      </c>
      <c r="K873" s="41" t="s">
        <v>2702</v>
      </c>
      <c r="L873" s="41" t="s">
        <v>4855</v>
      </c>
      <c r="M873" s="41">
        <v>20.99</v>
      </c>
      <c r="N873" s="41">
        <v>0</v>
      </c>
      <c r="O873" s="41">
        <v>0</v>
      </c>
      <c r="P873" s="41">
        <v>0</v>
      </c>
      <c r="Q873" s="41">
        <v>0</v>
      </c>
      <c r="R873" s="41">
        <v>0</v>
      </c>
      <c r="S873" s="41">
        <v>-3.57</v>
      </c>
      <c r="T873" s="41">
        <v>-3.68</v>
      </c>
      <c r="U873" s="41">
        <v>0</v>
      </c>
      <c r="V873" s="41">
        <v>0</v>
      </c>
      <c r="W873" s="41">
        <v>13.74</v>
      </c>
    </row>
    <row r="874" spans="1:23" s="42" customFormat="1" hidden="1" x14ac:dyDescent="0.25">
      <c r="A874" s="42" t="s">
        <v>4856</v>
      </c>
      <c r="B874" s="42">
        <v>12161017971</v>
      </c>
      <c r="D874" s="42" t="s">
        <v>2913</v>
      </c>
      <c r="F874" s="42" t="s">
        <v>2914</v>
      </c>
      <c r="G874" s="42">
        <v>1</v>
      </c>
      <c r="H874" s="42" t="s">
        <v>2633</v>
      </c>
      <c r="M874" s="42">
        <v>0</v>
      </c>
      <c r="N874" s="42">
        <v>0</v>
      </c>
      <c r="O874" s="42">
        <v>0</v>
      </c>
      <c r="P874" s="42">
        <v>0</v>
      </c>
      <c r="Q874" s="42">
        <v>0</v>
      </c>
      <c r="R874" s="42">
        <v>0</v>
      </c>
      <c r="S874" s="42">
        <v>0</v>
      </c>
      <c r="T874" s="42">
        <v>0</v>
      </c>
      <c r="U874" s="42">
        <v>-0.6</v>
      </c>
      <c r="V874" s="42">
        <v>0</v>
      </c>
      <c r="W874" s="42">
        <v>-0.6</v>
      </c>
    </row>
    <row r="875" spans="1:23" s="41" customFormat="1" hidden="1" x14ac:dyDescent="0.25">
      <c r="A875" s="41" t="s">
        <v>4857</v>
      </c>
      <c r="B875" s="41">
        <v>12161017971</v>
      </c>
      <c r="C875" s="41" t="s">
        <v>2778</v>
      </c>
      <c r="D875" s="41" t="s">
        <v>4858</v>
      </c>
      <c r="E875" s="41" t="s">
        <v>1414</v>
      </c>
      <c r="F875" s="41" t="s">
        <v>65</v>
      </c>
      <c r="G875" s="41">
        <v>1</v>
      </c>
      <c r="M875" s="41">
        <v>0</v>
      </c>
      <c r="N875" s="41">
        <v>0</v>
      </c>
      <c r="O875" s="41">
        <v>0</v>
      </c>
      <c r="P875" s="41">
        <v>0</v>
      </c>
      <c r="Q875" s="41">
        <v>0</v>
      </c>
      <c r="R875" s="41">
        <v>0</v>
      </c>
      <c r="S875" s="41">
        <v>0</v>
      </c>
      <c r="T875" s="41">
        <v>0</v>
      </c>
      <c r="U875" s="41">
        <v>0</v>
      </c>
      <c r="V875" s="41">
        <v>14.96</v>
      </c>
      <c r="W875" s="41">
        <v>14.96</v>
      </c>
    </row>
    <row r="876" spans="1:23" s="42" customFormat="1" hidden="1" x14ac:dyDescent="0.25">
      <c r="A876" s="42" t="s">
        <v>4859</v>
      </c>
      <c r="B876" s="42">
        <v>12161017971</v>
      </c>
      <c r="D876" s="42" t="s">
        <v>2654</v>
      </c>
      <c r="F876" s="42" t="s">
        <v>2655</v>
      </c>
      <c r="G876" s="42">
        <v>3</v>
      </c>
      <c r="H876" s="42" t="s">
        <v>2633</v>
      </c>
      <c r="M876" s="42">
        <v>0</v>
      </c>
      <c r="N876" s="42">
        <v>0</v>
      </c>
      <c r="O876" s="42">
        <v>0</v>
      </c>
      <c r="P876" s="42">
        <v>0</v>
      </c>
      <c r="Q876" s="42">
        <v>0</v>
      </c>
      <c r="R876" s="42">
        <v>0</v>
      </c>
      <c r="S876" s="42">
        <v>0</v>
      </c>
      <c r="T876" s="42">
        <v>0</v>
      </c>
      <c r="U876" s="42">
        <v>-1.8</v>
      </c>
      <c r="V876" s="42">
        <v>0</v>
      </c>
      <c r="W876" s="42">
        <v>-1.8</v>
      </c>
    </row>
    <row r="877" spans="1:23" s="41" customFormat="1" hidden="1" x14ac:dyDescent="0.25">
      <c r="A877" s="41" t="s">
        <v>4860</v>
      </c>
      <c r="B877" s="41">
        <v>12161017971</v>
      </c>
      <c r="C877" s="41" t="s">
        <v>2778</v>
      </c>
      <c r="D877" s="41" t="s">
        <v>4858</v>
      </c>
      <c r="E877" s="41" t="s">
        <v>1416</v>
      </c>
      <c r="F877" s="41" t="s">
        <v>65</v>
      </c>
      <c r="G877" s="41">
        <v>1</v>
      </c>
      <c r="M877" s="41">
        <v>0</v>
      </c>
      <c r="N877" s="41">
        <v>0</v>
      </c>
      <c r="O877" s="41">
        <v>0</v>
      </c>
      <c r="P877" s="41">
        <v>0</v>
      </c>
      <c r="Q877" s="41">
        <v>0</v>
      </c>
      <c r="R877" s="41">
        <v>0</v>
      </c>
      <c r="S877" s="41">
        <v>0</v>
      </c>
      <c r="T877" s="41">
        <v>0</v>
      </c>
      <c r="U877" s="41">
        <v>0</v>
      </c>
      <c r="V877" s="41">
        <v>14.95</v>
      </c>
      <c r="W877" s="41">
        <v>14.95</v>
      </c>
    </row>
    <row r="878" spans="1:23" s="42" customFormat="1" hidden="1" x14ac:dyDescent="0.25">
      <c r="A878" s="42" t="s">
        <v>4861</v>
      </c>
      <c r="B878" s="42">
        <v>12161017971</v>
      </c>
      <c r="D878" s="42" t="s">
        <v>2789</v>
      </c>
      <c r="F878" s="42" t="s">
        <v>2790</v>
      </c>
      <c r="G878" s="42">
        <v>3</v>
      </c>
      <c r="H878" s="42" t="s">
        <v>2633</v>
      </c>
      <c r="M878" s="42">
        <v>0</v>
      </c>
      <c r="N878" s="42">
        <v>0</v>
      </c>
      <c r="O878" s="42">
        <v>0</v>
      </c>
      <c r="P878" s="42">
        <v>0</v>
      </c>
      <c r="Q878" s="42">
        <v>0</v>
      </c>
      <c r="R878" s="42">
        <v>0</v>
      </c>
      <c r="S878" s="42">
        <v>0</v>
      </c>
      <c r="T878" s="42">
        <v>0</v>
      </c>
      <c r="U878" s="42">
        <v>-1.8</v>
      </c>
      <c r="V878" s="42">
        <v>0</v>
      </c>
      <c r="W878" s="42">
        <v>-1.8</v>
      </c>
    </row>
    <row r="879" spans="1:23" s="41" customFormat="1" hidden="1" x14ac:dyDescent="0.25">
      <c r="A879" s="41" t="s">
        <v>4862</v>
      </c>
      <c r="B879" s="41">
        <v>12161017971</v>
      </c>
      <c r="C879" s="41" t="s">
        <v>2617</v>
      </c>
      <c r="D879" s="41" t="s">
        <v>4863</v>
      </c>
      <c r="E879" s="41" t="s">
        <v>410</v>
      </c>
      <c r="F879" s="41" t="s">
        <v>3514</v>
      </c>
      <c r="G879" s="41">
        <v>1</v>
      </c>
      <c r="H879" s="41" t="s">
        <v>2620</v>
      </c>
      <c r="I879" s="41" t="s">
        <v>2621</v>
      </c>
      <c r="J879" s="41" t="s">
        <v>3436</v>
      </c>
      <c r="K879" s="41" t="s">
        <v>2830</v>
      </c>
      <c r="L879" s="41">
        <v>28311</v>
      </c>
      <c r="M879" s="41">
        <v>20.99</v>
      </c>
      <c r="N879" s="41">
        <v>0</v>
      </c>
      <c r="O879" s="41">
        <v>0</v>
      </c>
      <c r="P879" s="41">
        <v>-0.42</v>
      </c>
      <c r="Q879" s="41">
        <v>0</v>
      </c>
      <c r="R879" s="41">
        <v>0</v>
      </c>
      <c r="S879" s="41">
        <v>-3.5</v>
      </c>
      <c r="T879" s="41">
        <v>-3.68</v>
      </c>
      <c r="U879" s="41">
        <v>0</v>
      </c>
      <c r="V879" s="41">
        <v>0</v>
      </c>
      <c r="W879" s="41">
        <v>13.39</v>
      </c>
    </row>
    <row r="880" spans="1:23" s="41" customFormat="1" hidden="1" x14ac:dyDescent="0.25">
      <c r="A880" s="41" t="s">
        <v>4862</v>
      </c>
      <c r="B880" s="41">
        <v>12161017971</v>
      </c>
      <c r="C880" s="41" t="s">
        <v>2617</v>
      </c>
      <c r="D880" s="41" t="s">
        <v>4863</v>
      </c>
      <c r="E880" s="41" t="s">
        <v>412</v>
      </c>
      <c r="F880" s="41" t="s">
        <v>2762</v>
      </c>
      <c r="G880" s="41">
        <v>1</v>
      </c>
      <c r="H880" s="41" t="s">
        <v>2620</v>
      </c>
      <c r="I880" s="41" t="s">
        <v>2621</v>
      </c>
      <c r="J880" s="41" t="s">
        <v>3436</v>
      </c>
      <c r="K880" s="41" t="s">
        <v>2830</v>
      </c>
      <c r="L880" s="41">
        <v>28311</v>
      </c>
      <c r="M880" s="41">
        <v>20.99</v>
      </c>
      <c r="N880" s="41">
        <v>0</v>
      </c>
      <c r="O880" s="41">
        <v>0</v>
      </c>
      <c r="P880" s="41">
        <v>-0.42</v>
      </c>
      <c r="Q880" s="41">
        <v>0</v>
      </c>
      <c r="R880" s="41">
        <v>0</v>
      </c>
      <c r="S880" s="41">
        <v>-3.5</v>
      </c>
      <c r="T880" s="41">
        <v>-3.68</v>
      </c>
      <c r="U880" s="41">
        <v>0</v>
      </c>
      <c r="V880" s="41">
        <v>0</v>
      </c>
      <c r="W880" s="41">
        <v>13.39</v>
      </c>
    </row>
    <row r="881" spans="1:23" s="42" customFormat="1" hidden="1" x14ac:dyDescent="0.25">
      <c r="A881" s="42" t="s">
        <v>4864</v>
      </c>
      <c r="B881" s="42">
        <v>12161017971</v>
      </c>
      <c r="D881" s="42" t="s">
        <v>3778</v>
      </c>
      <c r="F881" s="42" t="s">
        <v>3779</v>
      </c>
      <c r="G881" s="42">
        <v>1</v>
      </c>
      <c r="H881" s="42" t="s">
        <v>2633</v>
      </c>
      <c r="M881" s="42">
        <v>0</v>
      </c>
      <c r="N881" s="42">
        <v>0</v>
      </c>
      <c r="O881" s="42">
        <v>0</v>
      </c>
      <c r="P881" s="42">
        <v>0</v>
      </c>
      <c r="Q881" s="42">
        <v>0</v>
      </c>
      <c r="R881" s="42">
        <v>0</v>
      </c>
      <c r="S881" s="42">
        <v>0</v>
      </c>
      <c r="T881" s="42">
        <v>0</v>
      </c>
      <c r="U881" s="42">
        <v>-0.6</v>
      </c>
      <c r="V881" s="42">
        <v>0</v>
      </c>
      <c r="W881" s="42">
        <v>-0.6</v>
      </c>
    </row>
    <row r="882" spans="1:23" s="42" customFormat="1" hidden="1" x14ac:dyDescent="0.25">
      <c r="A882" s="42" t="s">
        <v>4865</v>
      </c>
      <c r="B882" s="42">
        <v>12161017971</v>
      </c>
      <c r="D882" s="42" t="s">
        <v>3787</v>
      </c>
      <c r="F882" s="42" t="s">
        <v>3788</v>
      </c>
      <c r="G882" s="42">
        <v>1</v>
      </c>
      <c r="H882" s="42" t="s">
        <v>2633</v>
      </c>
      <c r="M882" s="42">
        <v>0</v>
      </c>
      <c r="N882" s="42">
        <v>0</v>
      </c>
      <c r="O882" s="42">
        <v>0</v>
      </c>
      <c r="P882" s="42">
        <v>0</v>
      </c>
      <c r="Q882" s="42">
        <v>0</v>
      </c>
      <c r="R882" s="42">
        <v>0</v>
      </c>
      <c r="S882" s="42">
        <v>0</v>
      </c>
      <c r="T882" s="42">
        <v>0</v>
      </c>
      <c r="U882" s="42">
        <v>-0.6</v>
      </c>
      <c r="V882" s="42">
        <v>0</v>
      </c>
      <c r="W882" s="42">
        <v>-0.6</v>
      </c>
    </row>
    <row r="883" spans="1:23" s="41" customFormat="1" hidden="1" x14ac:dyDescent="0.25">
      <c r="A883" s="41" t="s">
        <v>4866</v>
      </c>
      <c r="B883" s="41">
        <v>12161017971</v>
      </c>
      <c r="C883" s="41" t="s">
        <v>2617</v>
      </c>
      <c r="D883" s="41" t="s">
        <v>4867</v>
      </c>
      <c r="E883" s="41" t="s">
        <v>500</v>
      </c>
      <c r="F883" s="41" t="s">
        <v>3657</v>
      </c>
      <c r="G883" s="41">
        <v>1</v>
      </c>
      <c r="H883" s="41" t="s">
        <v>2620</v>
      </c>
      <c r="I883" s="41" t="s">
        <v>2621</v>
      </c>
      <c r="J883" s="41" t="s">
        <v>4868</v>
      </c>
      <c r="K883" s="41" t="s">
        <v>3005</v>
      </c>
      <c r="L883" s="41" t="s">
        <v>4869</v>
      </c>
      <c r="M883" s="41">
        <v>20.99</v>
      </c>
      <c r="N883" s="41">
        <v>0</v>
      </c>
      <c r="O883" s="41">
        <v>0</v>
      </c>
      <c r="P883" s="41">
        <v>-1.05</v>
      </c>
      <c r="Q883" s="41">
        <v>0.92</v>
      </c>
      <c r="R883" s="41">
        <v>-0.92</v>
      </c>
      <c r="S883" s="41">
        <v>-3.39</v>
      </c>
      <c r="T883" s="41">
        <v>-3.68</v>
      </c>
      <c r="U883" s="41">
        <v>0</v>
      </c>
      <c r="V883" s="41">
        <v>0</v>
      </c>
      <c r="W883" s="41">
        <v>12.87</v>
      </c>
    </row>
    <row r="884" spans="1:23" s="41" customFormat="1" hidden="1" x14ac:dyDescent="0.25">
      <c r="A884" s="41" t="s">
        <v>4870</v>
      </c>
      <c r="B884" s="41">
        <v>12161017971</v>
      </c>
      <c r="C884" s="41" t="s">
        <v>2617</v>
      </c>
      <c r="D884" s="41" t="s">
        <v>4871</v>
      </c>
      <c r="E884" s="41" t="s">
        <v>1350</v>
      </c>
      <c r="F884" s="41" t="s">
        <v>2646</v>
      </c>
      <c r="G884" s="41">
        <v>1</v>
      </c>
      <c r="H884" s="41" t="s">
        <v>2620</v>
      </c>
      <c r="I884" s="41" t="s">
        <v>2621</v>
      </c>
      <c r="J884" s="41" t="s">
        <v>4872</v>
      </c>
      <c r="K884" s="41" t="s">
        <v>2629</v>
      </c>
      <c r="L884" s="41" t="s">
        <v>4873</v>
      </c>
      <c r="M884" s="41">
        <v>22.99</v>
      </c>
      <c r="N884" s="41">
        <v>0</v>
      </c>
      <c r="O884" s="41">
        <v>0</v>
      </c>
      <c r="P884" s="41">
        <v>0</v>
      </c>
      <c r="Q884" s="41">
        <v>0</v>
      </c>
      <c r="R884" s="41">
        <v>0</v>
      </c>
      <c r="S884" s="41">
        <v>-3.91</v>
      </c>
      <c r="T884" s="41">
        <v>-5.16</v>
      </c>
      <c r="U884" s="41">
        <v>0</v>
      </c>
      <c r="V884" s="41">
        <v>0</v>
      </c>
      <c r="W884" s="41">
        <v>13.92</v>
      </c>
    </row>
    <row r="885" spans="1:23" s="41" customFormat="1" hidden="1" x14ac:dyDescent="0.25">
      <c r="A885" s="41" t="s">
        <v>4874</v>
      </c>
      <c r="B885" s="41">
        <v>12161017971</v>
      </c>
      <c r="C885" s="41" t="s">
        <v>2617</v>
      </c>
      <c r="D885" s="41" t="s">
        <v>4875</v>
      </c>
      <c r="E885" s="41" t="s">
        <v>1374</v>
      </c>
      <c r="F885" s="41" t="s">
        <v>2687</v>
      </c>
      <c r="G885" s="41">
        <v>1</v>
      </c>
      <c r="H885" s="41" t="s">
        <v>2620</v>
      </c>
      <c r="I885" s="41" t="s">
        <v>2621</v>
      </c>
      <c r="J885" s="41" t="s">
        <v>4876</v>
      </c>
      <c r="K885" s="41" t="s">
        <v>4877</v>
      </c>
      <c r="L885" s="41">
        <v>80112</v>
      </c>
      <c r="M885" s="41">
        <v>22.99</v>
      </c>
      <c r="N885" s="41">
        <v>0</v>
      </c>
      <c r="O885" s="41">
        <v>0</v>
      </c>
      <c r="P885" s="41">
        <v>0</v>
      </c>
      <c r="Q885" s="41">
        <v>0</v>
      </c>
      <c r="R885" s="41">
        <v>0</v>
      </c>
      <c r="S885" s="41">
        <v>-3.91</v>
      </c>
      <c r="T885" s="41">
        <v>-5.16</v>
      </c>
      <c r="U885" s="41">
        <v>0</v>
      </c>
      <c r="V885" s="41">
        <v>0</v>
      </c>
      <c r="W885" s="41">
        <v>13.92</v>
      </c>
    </row>
    <row r="886" spans="1:23" s="41" customFormat="1" hidden="1" x14ac:dyDescent="0.25">
      <c r="A886" s="41" t="s">
        <v>4878</v>
      </c>
      <c r="B886" s="41">
        <v>12161017971</v>
      </c>
      <c r="C886" s="41" t="s">
        <v>2617</v>
      </c>
      <c r="D886" s="41" t="s">
        <v>4879</v>
      </c>
      <c r="E886" s="41" t="s">
        <v>578</v>
      </c>
      <c r="F886" s="41" t="s">
        <v>3025</v>
      </c>
      <c r="G886" s="41">
        <v>1</v>
      </c>
      <c r="H886" s="41" t="s">
        <v>2620</v>
      </c>
      <c r="I886" s="41" t="s">
        <v>2621</v>
      </c>
      <c r="J886" s="41" t="s">
        <v>4880</v>
      </c>
      <c r="K886" s="41" t="s">
        <v>2662</v>
      </c>
      <c r="L886" s="41" t="s">
        <v>4881</v>
      </c>
      <c r="M886" s="41">
        <v>9.99</v>
      </c>
      <c r="N886" s="41">
        <v>0</v>
      </c>
      <c r="O886" s="41">
        <v>0</v>
      </c>
      <c r="P886" s="41">
        <v>0</v>
      </c>
      <c r="Q886" s="41">
        <v>0</v>
      </c>
      <c r="R886" s="41">
        <v>0</v>
      </c>
      <c r="S886" s="41">
        <v>-1.7</v>
      </c>
      <c r="T886" s="41">
        <v>-3.68</v>
      </c>
      <c r="U886" s="41">
        <v>0</v>
      </c>
      <c r="V886" s="41">
        <v>0</v>
      </c>
      <c r="W886" s="41">
        <v>4.6100000000000003</v>
      </c>
    </row>
    <row r="887" spans="1:23" s="41" customFormat="1" hidden="1" x14ac:dyDescent="0.25">
      <c r="A887" s="41" t="s">
        <v>4882</v>
      </c>
      <c r="B887" s="41">
        <v>12161017971</v>
      </c>
      <c r="C887" s="41" t="s">
        <v>2617</v>
      </c>
      <c r="D887" s="41" t="s">
        <v>4883</v>
      </c>
      <c r="E887" s="41" t="s">
        <v>1390</v>
      </c>
      <c r="F887" s="41" t="s">
        <v>2725</v>
      </c>
      <c r="G887" s="41">
        <v>1</v>
      </c>
      <c r="H887" s="41" t="s">
        <v>2620</v>
      </c>
      <c r="I887" s="41" t="s">
        <v>2621</v>
      </c>
      <c r="J887" s="41" t="s">
        <v>4884</v>
      </c>
      <c r="K887" s="41" t="s">
        <v>3331</v>
      </c>
      <c r="L887" s="41" t="s">
        <v>4885</v>
      </c>
      <c r="M887" s="41">
        <v>22.99</v>
      </c>
      <c r="N887" s="41">
        <v>9.98</v>
      </c>
      <c r="O887" s="41">
        <v>0</v>
      </c>
      <c r="P887" s="41">
        <v>0</v>
      </c>
      <c r="Q887" s="41">
        <v>0</v>
      </c>
      <c r="R887" s="41">
        <v>0</v>
      </c>
      <c r="S887" s="41">
        <v>-3.91</v>
      </c>
      <c r="T887" s="41">
        <v>-15.14</v>
      </c>
      <c r="U887" s="41">
        <v>0</v>
      </c>
      <c r="V887" s="41">
        <v>0</v>
      </c>
      <c r="W887" s="41">
        <v>13.92</v>
      </c>
    </row>
    <row r="888" spans="1:23" s="41" customFormat="1" hidden="1" x14ac:dyDescent="0.25">
      <c r="A888" s="41" t="s">
        <v>4886</v>
      </c>
      <c r="B888" s="41">
        <v>12161017971</v>
      </c>
      <c r="C888" s="41" t="s">
        <v>2617</v>
      </c>
      <c r="D888" s="41" t="s">
        <v>4887</v>
      </c>
      <c r="E888" s="41" t="s">
        <v>1350</v>
      </c>
      <c r="F888" s="41" t="s">
        <v>2646</v>
      </c>
      <c r="G888" s="41">
        <v>1</v>
      </c>
      <c r="H888" s="41" t="s">
        <v>2620</v>
      </c>
      <c r="I888" s="41" t="s">
        <v>2621</v>
      </c>
      <c r="J888" s="41" t="s">
        <v>4888</v>
      </c>
      <c r="K888" s="41" t="s">
        <v>2683</v>
      </c>
      <c r="L888" s="41" t="s">
        <v>4889</v>
      </c>
      <c r="M888" s="41">
        <v>22.99</v>
      </c>
      <c r="N888" s="41">
        <v>0</v>
      </c>
      <c r="O888" s="41">
        <v>0</v>
      </c>
      <c r="P888" s="41">
        <v>0</v>
      </c>
      <c r="Q888" s="41">
        <v>0</v>
      </c>
      <c r="R888" s="41">
        <v>0</v>
      </c>
      <c r="S888" s="41">
        <v>-3.91</v>
      </c>
      <c r="T888" s="41">
        <v>-5.16</v>
      </c>
      <c r="U888" s="41">
        <v>0</v>
      </c>
      <c r="V888" s="41">
        <v>0</v>
      </c>
      <c r="W888" s="41">
        <v>13.92</v>
      </c>
    </row>
    <row r="889" spans="1:23" s="41" customFormat="1" hidden="1" x14ac:dyDescent="0.25">
      <c r="A889" s="41" t="s">
        <v>4890</v>
      </c>
      <c r="B889" s="41">
        <v>12161017971</v>
      </c>
      <c r="C889" s="41" t="s">
        <v>2617</v>
      </c>
      <c r="D889" s="41" t="s">
        <v>4891</v>
      </c>
      <c r="E889" s="41" t="s">
        <v>1364</v>
      </c>
      <c r="F889" s="41" t="s">
        <v>2931</v>
      </c>
      <c r="G889" s="41">
        <v>1</v>
      </c>
      <c r="H889" s="41" t="s">
        <v>2620</v>
      </c>
      <c r="I889" s="41" t="s">
        <v>2621</v>
      </c>
      <c r="J889" s="41" t="s">
        <v>3326</v>
      </c>
      <c r="K889" s="41" t="s">
        <v>2770</v>
      </c>
      <c r="L889" s="41" t="s">
        <v>4892</v>
      </c>
      <c r="M889" s="41">
        <v>22.99</v>
      </c>
      <c r="N889" s="41">
        <v>0</v>
      </c>
      <c r="O889" s="41">
        <v>0</v>
      </c>
      <c r="P889" s="41">
        <v>0</v>
      </c>
      <c r="Q889" s="41">
        <v>2.2999999999999998</v>
      </c>
      <c r="R889" s="41">
        <v>-2.2999999999999998</v>
      </c>
      <c r="S889" s="41">
        <v>-3.91</v>
      </c>
      <c r="T889" s="41">
        <v>-5.16</v>
      </c>
      <c r="U889" s="41">
        <v>0</v>
      </c>
      <c r="V889" s="41">
        <v>0</v>
      </c>
      <c r="W889" s="41">
        <v>13.92</v>
      </c>
    </row>
    <row r="890" spans="1:23" s="41" customFormat="1" hidden="1" x14ac:dyDescent="0.25">
      <c r="A890" s="41" t="s">
        <v>4893</v>
      </c>
      <c r="B890" s="41">
        <v>12161017971</v>
      </c>
      <c r="C890" s="41" t="s">
        <v>2617</v>
      </c>
      <c r="D890" s="41" t="s">
        <v>4894</v>
      </c>
      <c r="E890" s="41" t="s">
        <v>2268</v>
      </c>
      <c r="F890" s="41" t="s">
        <v>2818</v>
      </c>
      <c r="G890" s="41">
        <v>1</v>
      </c>
      <c r="H890" s="41" t="s">
        <v>2620</v>
      </c>
      <c r="I890" s="41" t="s">
        <v>2621</v>
      </c>
      <c r="J890" s="41" t="s">
        <v>3115</v>
      </c>
      <c r="K890" s="41" t="s">
        <v>2683</v>
      </c>
      <c r="L890" s="41" t="s">
        <v>4895</v>
      </c>
      <c r="M890" s="41">
        <v>9.99</v>
      </c>
      <c r="N890" s="41">
        <v>0</v>
      </c>
      <c r="O890" s="41">
        <v>0</v>
      </c>
      <c r="P890" s="41">
        <v>0</v>
      </c>
      <c r="Q890" s="41">
        <v>0</v>
      </c>
      <c r="R890" s="41">
        <v>0</v>
      </c>
      <c r="S890" s="41">
        <v>-1.7</v>
      </c>
      <c r="T890" s="41">
        <v>-3.59</v>
      </c>
      <c r="U890" s="41">
        <v>0</v>
      </c>
      <c r="V890" s="41">
        <v>0</v>
      </c>
      <c r="W890" s="41">
        <v>4.7</v>
      </c>
    </row>
    <row r="891" spans="1:23" s="42" customFormat="1" hidden="1" x14ac:dyDescent="0.25">
      <c r="A891" s="42" t="s">
        <v>4896</v>
      </c>
      <c r="B891" s="42">
        <v>12161017971</v>
      </c>
      <c r="C891" s="42" t="s">
        <v>2651</v>
      </c>
      <c r="D891" s="42" t="s">
        <v>3182</v>
      </c>
      <c r="F891" s="42" t="s">
        <v>74</v>
      </c>
      <c r="H891" s="42" t="s">
        <v>2633</v>
      </c>
      <c r="M891" s="42">
        <v>0</v>
      </c>
      <c r="N891" s="42">
        <v>0</v>
      </c>
      <c r="O891" s="42">
        <v>0</v>
      </c>
      <c r="P891" s="42">
        <v>0</v>
      </c>
      <c r="Q891" s="42">
        <v>0</v>
      </c>
      <c r="R891" s="42">
        <v>0</v>
      </c>
      <c r="S891" s="42">
        <v>0</v>
      </c>
      <c r="T891" s="42">
        <v>0</v>
      </c>
      <c r="U891" s="42">
        <v>0</v>
      </c>
      <c r="V891" s="42">
        <v>0</v>
      </c>
      <c r="W891" s="42">
        <v>0</v>
      </c>
    </row>
    <row r="892" spans="1:23" s="43" customFormat="1" ht="14.4" hidden="1" x14ac:dyDescent="0.25">
      <c r="A892" s="43" t="s">
        <v>4896</v>
      </c>
      <c r="B892" s="43">
        <v>12161017971</v>
      </c>
      <c r="C892" s="43" t="s">
        <v>2651</v>
      </c>
      <c r="D892" s="43" t="s">
        <v>3182</v>
      </c>
      <c r="F892" s="43" t="s">
        <v>75</v>
      </c>
      <c r="H892" s="43" t="s">
        <v>2633</v>
      </c>
      <c r="M892" s="43">
        <v>0</v>
      </c>
      <c r="N892" s="43">
        <v>0</v>
      </c>
      <c r="O892" s="43">
        <v>0</v>
      </c>
      <c r="P892" s="43">
        <v>0</v>
      </c>
      <c r="Q892" s="43">
        <v>0</v>
      </c>
      <c r="R892" s="43">
        <v>0</v>
      </c>
      <c r="S892" s="43">
        <v>0</v>
      </c>
      <c r="T892" s="43">
        <v>-3.59</v>
      </c>
      <c r="U892" s="43">
        <v>0</v>
      </c>
      <c r="V892" s="43">
        <v>0</v>
      </c>
      <c r="W892" s="43">
        <v>-3.59</v>
      </c>
    </row>
    <row r="893" spans="1:23" s="42" customFormat="1" hidden="1" x14ac:dyDescent="0.25">
      <c r="A893" s="42" t="s">
        <v>4896</v>
      </c>
      <c r="B893" s="42">
        <v>12161017971</v>
      </c>
      <c r="C893" s="42" t="s">
        <v>2651</v>
      </c>
      <c r="D893" s="42" t="s">
        <v>3182</v>
      </c>
      <c r="F893" s="42" t="s">
        <v>76</v>
      </c>
      <c r="H893" s="42" t="s">
        <v>2633</v>
      </c>
      <c r="M893" s="42">
        <v>0</v>
      </c>
      <c r="N893" s="42">
        <v>0</v>
      </c>
      <c r="O893" s="42">
        <v>0</v>
      </c>
      <c r="P893" s="42">
        <v>0</v>
      </c>
      <c r="Q893" s="42">
        <v>0</v>
      </c>
      <c r="R893" s="42">
        <v>0</v>
      </c>
      <c r="S893" s="42">
        <v>0</v>
      </c>
      <c r="T893" s="42">
        <v>0</v>
      </c>
      <c r="U893" s="42">
        <v>0</v>
      </c>
      <c r="V893" s="42">
        <v>0</v>
      </c>
      <c r="W893" s="42">
        <v>0</v>
      </c>
    </row>
    <row r="894" spans="1:23" s="42" customFormat="1" hidden="1" x14ac:dyDescent="0.25">
      <c r="A894" s="42" t="s">
        <v>4897</v>
      </c>
      <c r="B894" s="42">
        <v>12161017971</v>
      </c>
      <c r="C894" s="42" t="s">
        <v>2651</v>
      </c>
      <c r="D894" s="42" t="s">
        <v>3264</v>
      </c>
      <c r="F894" s="42" t="s">
        <v>74</v>
      </c>
      <c r="H894" s="42" t="s">
        <v>2633</v>
      </c>
      <c r="M894" s="42">
        <v>0</v>
      </c>
      <c r="N894" s="42">
        <v>0</v>
      </c>
      <c r="O894" s="42">
        <v>0</v>
      </c>
      <c r="P894" s="42">
        <v>0</v>
      </c>
      <c r="Q894" s="42">
        <v>0</v>
      </c>
      <c r="R894" s="42">
        <v>0</v>
      </c>
      <c r="S894" s="42">
        <v>0</v>
      </c>
      <c r="T894" s="42">
        <v>0</v>
      </c>
      <c r="U894" s="42">
        <v>0</v>
      </c>
      <c r="V894" s="42">
        <v>0</v>
      </c>
      <c r="W894" s="42">
        <v>0</v>
      </c>
    </row>
    <row r="895" spans="1:23" s="43" customFormat="1" ht="14.4" hidden="1" x14ac:dyDescent="0.25">
      <c r="A895" s="43" t="s">
        <v>4897</v>
      </c>
      <c r="B895" s="43">
        <v>12161017971</v>
      </c>
      <c r="C895" s="43" t="s">
        <v>2651</v>
      </c>
      <c r="D895" s="43" t="s">
        <v>3264</v>
      </c>
      <c r="F895" s="43" t="s">
        <v>75</v>
      </c>
      <c r="H895" s="43" t="s">
        <v>2633</v>
      </c>
      <c r="M895" s="43">
        <v>0</v>
      </c>
      <c r="N895" s="43">
        <v>0</v>
      </c>
      <c r="O895" s="43">
        <v>0</v>
      </c>
      <c r="P895" s="43">
        <v>0</v>
      </c>
      <c r="Q895" s="43">
        <v>0</v>
      </c>
      <c r="R895" s="43">
        <v>0</v>
      </c>
      <c r="S895" s="43">
        <v>0</v>
      </c>
      <c r="T895" s="43">
        <v>-3.59</v>
      </c>
      <c r="U895" s="43">
        <v>0</v>
      </c>
      <c r="V895" s="43">
        <v>0</v>
      </c>
      <c r="W895" s="43">
        <v>-3.59</v>
      </c>
    </row>
    <row r="896" spans="1:23" s="42" customFormat="1" hidden="1" x14ac:dyDescent="0.25">
      <c r="A896" s="42" t="s">
        <v>4897</v>
      </c>
      <c r="B896" s="42">
        <v>12161017971</v>
      </c>
      <c r="C896" s="42" t="s">
        <v>2651</v>
      </c>
      <c r="D896" s="42" t="s">
        <v>3264</v>
      </c>
      <c r="F896" s="42" t="s">
        <v>76</v>
      </c>
      <c r="H896" s="42" t="s">
        <v>2633</v>
      </c>
      <c r="M896" s="42">
        <v>0</v>
      </c>
      <c r="N896" s="42">
        <v>0</v>
      </c>
      <c r="O896" s="42">
        <v>0</v>
      </c>
      <c r="P896" s="42">
        <v>0</v>
      </c>
      <c r="Q896" s="42">
        <v>0</v>
      </c>
      <c r="R896" s="42">
        <v>0</v>
      </c>
      <c r="S896" s="42">
        <v>0</v>
      </c>
      <c r="T896" s="42">
        <v>0</v>
      </c>
      <c r="U896" s="42">
        <v>0</v>
      </c>
      <c r="V896" s="42">
        <v>0</v>
      </c>
      <c r="W896" s="42">
        <v>0</v>
      </c>
    </row>
    <row r="897" spans="1:23" s="41" customFormat="1" hidden="1" x14ac:dyDescent="0.25">
      <c r="A897" s="41" t="s">
        <v>4898</v>
      </c>
      <c r="B897" s="41">
        <v>12161017971</v>
      </c>
      <c r="C897" s="41" t="s">
        <v>2617</v>
      </c>
      <c r="D897" s="41" t="s">
        <v>4899</v>
      </c>
      <c r="E897" s="41" t="s">
        <v>800</v>
      </c>
      <c r="F897" s="41" t="s">
        <v>4164</v>
      </c>
      <c r="G897" s="41">
        <v>1</v>
      </c>
      <c r="H897" s="41" t="s">
        <v>2620</v>
      </c>
      <c r="I897" s="41" t="s">
        <v>2621</v>
      </c>
      <c r="J897" s="41" t="s">
        <v>4900</v>
      </c>
      <c r="K897" s="41" t="s">
        <v>2662</v>
      </c>
      <c r="L897" s="41" t="s">
        <v>4901</v>
      </c>
      <c r="M897" s="41">
        <v>9.99</v>
      </c>
      <c r="N897" s="41">
        <v>0</v>
      </c>
      <c r="O897" s="41">
        <v>0</v>
      </c>
      <c r="P897" s="41">
        <v>0</v>
      </c>
      <c r="Q897" s="41">
        <v>0</v>
      </c>
      <c r="R897" s="41">
        <v>0</v>
      </c>
      <c r="S897" s="41">
        <v>-1.7</v>
      </c>
      <c r="T897" s="41">
        <v>-3.59</v>
      </c>
      <c r="U897" s="41">
        <v>0</v>
      </c>
      <c r="V897" s="41">
        <v>0</v>
      </c>
      <c r="W897" s="41">
        <v>4.7</v>
      </c>
    </row>
    <row r="898" spans="1:23" s="41" customFormat="1" hidden="1" x14ac:dyDescent="0.25">
      <c r="A898" s="41" t="s">
        <v>4902</v>
      </c>
      <c r="B898" s="41">
        <v>12161017971</v>
      </c>
      <c r="C898" s="41" t="s">
        <v>2617</v>
      </c>
      <c r="D898" s="41" t="s">
        <v>4903</v>
      </c>
      <c r="E898" s="41" t="s">
        <v>1424</v>
      </c>
      <c r="F898" s="41" t="s">
        <v>2980</v>
      </c>
      <c r="G898" s="41">
        <v>1</v>
      </c>
      <c r="H898" s="41" t="s">
        <v>2620</v>
      </c>
      <c r="I898" s="41" t="s">
        <v>2621</v>
      </c>
      <c r="J898" s="41" t="s">
        <v>2909</v>
      </c>
      <c r="K898" s="41" t="s">
        <v>3227</v>
      </c>
      <c r="L898" s="41" t="s">
        <v>4904</v>
      </c>
      <c r="M898" s="41">
        <v>25.99</v>
      </c>
      <c r="N898" s="41">
        <v>7.38</v>
      </c>
      <c r="O898" s="41">
        <v>0</v>
      </c>
      <c r="P898" s="41">
        <v>-7.38</v>
      </c>
      <c r="Q898" s="41">
        <v>2.08</v>
      </c>
      <c r="R898" s="41">
        <v>-2.08</v>
      </c>
      <c r="S898" s="41">
        <v>-4.42</v>
      </c>
      <c r="T898" s="41">
        <v>-5.16</v>
      </c>
      <c r="U898" s="41">
        <v>0</v>
      </c>
      <c r="V898" s="41">
        <v>0</v>
      </c>
      <c r="W898" s="41">
        <v>16.41</v>
      </c>
    </row>
    <row r="899" spans="1:23" s="41" customFormat="1" hidden="1" x14ac:dyDescent="0.25">
      <c r="A899" s="41" t="s">
        <v>4905</v>
      </c>
      <c r="B899" s="41">
        <v>12161017971</v>
      </c>
      <c r="C899" s="41" t="s">
        <v>2617</v>
      </c>
      <c r="D899" s="41" t="s">
        <v>4906</v>
      </c>
      <c r="E899" s="41" t="s">
        <v>1354</v>
      </c>
      <c r="F899" s="41" t="s">
        <v>2944</v>
      </c>
      <c r="G899" s="41">
        <v>1</v>
      </c>
      <c r="H899" s="41" t="s">
        <v>2620</v>
      </c>
      <c r="I899" s="41" t="s">
        <v>2621</v>
      </c>
      <c r="J899" s="41" t="s">
        <v>4907</v>
      </c>
      <c r="K899" s="41" t="s">
        <v>2893</v>
      </c>
      <c r="L899" s="41" t="s">
        <v>4908</v>
      </c>
      <c r="M899" s="41">
        <v>22.99</v>
      </c>
      <c r="N899" s="41">
        <v>0</v>
      </c>
      <c r="O899" s="41">
        <v>0</v>
      </c>
      <c r="P899" s="41">
        <v>0</v>
      </c>
      <c r="Q899" s="41">
        <v>1.61</v>
      </c>
      <c r="R899" s="41">
        <v>-1.61</v>
      </c>
      <c r="S899" s="41">
        <v>-3.91</v>
      </c>
      <c r="T899" s="41">
        <v>-5.16</v>
      </c>
      <c r="U899" s="41">
        <v>0</v>
      </c>
      <c r="V899" s="41">
        <v>0</v>
      </c>
      <c r="W899" s="41">
        <v>13.92</v>
      </c>
    </row>
    <row r="900" spans="1:23" s="41" customFormat="1" hidden="1" x14ac:dyDescent="0.25">
      <c r="A900" s="41" t="s">
        <v>4909</v>
      </c>
      <c r="B900" s="41">
        <v>12161017971</v>
      </c>
      <c r="C900" s="41" t="s">
        <v>2617</v>
      </c>
      <c r="D900" s="41" t="s">
        <v>4910</v>
      </c>
      <c r="E900" s="41" t="s">
        <v>1402</v>
      </c>
      <c r="F900" s="41" t="s">
        <v>3917</v>
      </c>
      <c r="G900" s="41">
        <v>1</v>
      </c>
      <c r="H900" s="41" t="s">
        <v>2620</v>
      </c>
      <c r="I900" s="41" t="s">
        <v>2621</v>
      </c>
      <c r="J900" s="41" t="s">
        <v>4911</v>
      </c>
      <c r="K900" s="41" t="s">
        <v>2702</v>
      </c>
      <c r="L900" s="41" t="s">
        <v>4912</v>
      </c>
      <c r="M900" s="41">
        <v>25.99</v>
      </c>
      <c r="N900" s="41">
        <v>0</v>
      </c>
      <c r="O900" s="41">
        <v>0</v>
      </c>
      <c r="P900" s="41">
        <v>0</v>
      </c>
      <c r="Q900" s="41">
        <v>0</v>
      </c>
      <c r="R900" s="41">
        <v>0</v>
      </c>
      <c r="S900" s="41">
        <v>-4.42</v>
      </c>
      <c r="T900" s="41">
        <v>-5.16</v>
      </c>
      <c r="U900" s="41">
        <v>0</v>
      </c>
      <c r="V900" s="41">
        <v>0</v>
      </c>
      <c r="W900" s="41">
        <v>16.41</v>
      </c>
    </row>
    <row r="901" spans="1:23" s="41" customFormat="1" hidden="1" x14ac:dyDescent="0.25">
      <c r="A901" s="41" t="s">
        <v>4913</v>
      </c>
      <c r="B901" s="41">
        <v>12161017971</v>
      </c>
      <c r="C901" s="41" t="s">
        <v>2617</v>
      </c>
      <c r="D901" s="41" t="s">
        <v>4914</v>
      </c>
      <c r="E901" s="41" t="s">
        <v>1418</v>
      </c>
      <c r="F901" s="41" t="s">
        <v>3009</v>
      </c>
      <c r="G901" s="41">
        <v>1</v>
      </c>
      <c r="H901" s="41" t="s">
        <v>2620</v>
      </c>
      <c r="I901" s="41" t="s">
        <v>2621</v>
      </c>
      <c r="J901" s="41" t="s">
        <v>4915</v>
      </c>
      <c r="K901" s="41" t="s">
        <v>3244</v>
      </c>
      <c r="L901" s="41" t="s">
        <v>4916</v>
      </c>
      <c r="M901" s="41">
        <v>25.99</v>
      </c>
      <c r="N901" s="41">
        <v>0</v>
      </c>
      <c r="O901" s="41">
        <v>0</v>
      </c>
      <c r="P901" s="41">
        <v>0</v>
      </c>
      <c r="Q901" s="41">
        <v>0</v>
      </c>
      <c r="R901" s="41">
        <v>0</v>
      </c>
      <c r="S901" s="41">
        <v>-4.42</v>
      </c>
      <c r="T901" s="41">
        <v>-5.16</v>
      </c>
      <c r="U901" s="41">
        <v>0</v>
      </c>
      <c r="V901" s="41">
        <v>0</v>
      </c>
      <c r="W901" s="41">
        <v>16.41</v>
      </c>
    </row>
    <row r="902" spans="1:23" s="41" customFormat="1" hidden="1" x14ac:dyDescent="0.25">
      <c r="A902" s="41" t="s">
        <v>4917</v>
      </c>
      <c r="B902" s="41">
        <v>12161017971</v>
      </c>
      <c r="C902" s="41" t="s">
        <v>2617</v>
      </c>
      <c r="D902" s="41" t="s">
        <v>4918</v>
      </c>
      <c r="E902" s="41" t="s">
        <v>488</v>
      </c>
      <c r="F902" s="41" t="s">
        <v>3941</v>
      </c>
      <c r="G902" s="41">
        <v>1</v>
      </c>
      <c r="H902" s="41" t="s">
        <v>2620</v>
      </c>
      <c r="I902" s="41" t="s">
        <v>2621</v>
      </c>
      <c r="J902" s="41" t="s">
        <v>4150</v>
      </c>
      <c r="K902" s="41" t="s">
        <v>2629</v>
      </c>
      <c r="L902" s="41" t="s">
        <v>4919</v>
      </c>
      <c r="M902" s="41">
        <v>20.99</v>
      </c>
      <c r="N902" s="41">
        <v>0</v>
      </c>
      <c r="O902" s="41">
        <v>0</v>
      </c>
      <c r="P902" s="41">
        <v>-1.05</v>
      </c>
      <c r="Q902" s="41">
        <v>0</v>
      </c>
      <c r="R902" s="41">
        <v>0</v>
      </c>
      <c r="S902" s="41">
        <v>-3.39</v>
      </c>
      <c r="T902" s="41">
        <v>-3.68</v>
      </c>
      <c r="U902" s="41">
        <v>0</v>
      </c>
      <c r="V902" s="41">
        <v>0</v>
      </c>
      <c r="W902" s="41">
        <v>12.87</v>
      </c>
    </row>
    <row r="903" spans="1:23" s="41" customFormat="1" hidden="1" x14ac:dyDescent="0.25">
      <c r="A903" s="41" t="s">
        <v>4920</v>
      </c>
      <c r="B903" s="41">
        <v>12161017971</v>
      </c>
      <c r="C903" s="41" t="s">
        <v>2617</v>
      </c>
      <c r="D903" s="41" t="s">
        <v>4921</v>
      </c>
      <c r="E903" s="41" t="s">
        <v>1398</v>
      </c>
      <c r="F903" s="41" t="s">
        <v>2813</v>
      </c>
      <c r="G903" s="41">
        <v>1</v>
      </c>
      <c r="H903" s="41" t="s">
        <v>2620</v>
      </c>
      <c r="I903" s="41" t="s">
        <v>2621</v>
      </c>
      <c r="J903" s="41" t="s">
        <v>4922</v>
      </c>
      <c r="K903" s="41" t="s">
        <v>2629</v>
      </c>
      <c r="L903" s="41">
        <v>11419</v>
      </c>
      <c r="M903" s="41">
        <v>25.99</v>
      </c>
      <c r="N903" s="41">
        <v>0</v>
      </c>
      <c r="O903" s="41">
        <v>0</v>
      </c>
      <c r="P903" s="41">
        <v>0</v>
      </c>
      <c r="Q903" s="41">
        <v>0</v>
      </c>
      <c r="R903" s="41">
        <v>0</v>
      </c>
      <c r="S903" s="41">
        <v>-4.42</v>
      </c>
      <c r="T903" s="41">
        <v>-5.16</v>
      </c>
      <c r="U903" s="41">
        <v>0</v>
      </c>
      <c r="V903" s="41">
        <v>0</v>
      </c>
      <c r="W903" s="41">
        <v>16.41</v>
      </c>
    </row>
    <row r="904" spans="1:23" s="41" customFormat="1" hidden="1" x14ac:dyDescent="0.25">
      <c r="A904" s="41" t="s">
        <v>4923</v>
      </c>
      <c r="B904" s="41">
        <v>12161017971</v>
      </c>
      <c r="C904" s="41" t="s">
        <v>2617</v>
      </c>
      <c r="D904" s="41" t="s">
        <v>4924</v>
      </c>
      <c r="E904" s="41" t="s">
        <v>1410</v>
      </c>
      <c r="F904" s="41" t="s">
        <v>3753</v>
      </c>
      <c r="G904" s="41">
        <v>1</v>
      </c>
      <c r="H904" s="41" t="s">
        <v>2620</v>
      </c>
      <c r="I904" s="41" t="s">
        <v>2621</v>
      </c>
      <c r="J904" s="41" t="s">
        <v>4925</v>
      </c>
      <c r="K904" s="41" t="s">
        <v>2836</v>
      </c>
      <c r="L904" s="41" t="s">
        <v>4926</v>
      </c>
      <c r="M904" s="41">
        <v>25.99</v>
      </c>
      <c r="N904" s="41">
        <v>1.55</v>
      </c>
      <c r="O904" s="41">
        <v>0</v>
      </c>
      <c r="P904" s="41">
        <v>0</v>
      </c>
      <c r="Q904" s="41">
        <v>0</v>
      </c>
      <c r="R904" s="41">
        <v>0</v>
      </c>
      <c r="S904" s="41">
        <v>-4.42</v>
      </c>
      <c r="T904" s="41">
        <v>-6.71</v>
      </c>
      <c r="U904" s="41">
        <v>0</v>
      </c>
      <c r="V904" s="41">
        <v>0</v>
      </c>
      <c r="W904" s="41">
        <v>16.41</v>
      </c>
    </row>
    <row r="905" spans="1:23" s="41" customFormat="1" hidden="1" x14ac:dyDescent="0.25">
      <c r="A905" s="41" t="s">
        <v>4927</v>
      </c>
      <c r="B905" s="41">
        <v>12161017971</v>
      </c>
      <c r="C905" s="41" t="s">
        <v>2727</v>
      </c>
      <c r="D905" s="41" t="s">
        <v>4928</v>
      </c>
      <c r="E905" s="41" t="s">
        <v>1372</v>
      </c>
      <c r="F905" s="41" t="s">
        <v>2776</v>
      </c>
      <c r="G905" s="41">
        <v>1</v>
      </c>
      <c r="H905" s="41" t="s">
        <v>2620</v>
      </c>
      <c r="I905" s="41" t="s">
        <v>2621</v>
      </c>
      <c r="J905" s="41" t="s">
        <v>4929</v>
      </c>
      <c r="K905" s="41" t="s">
        <v>2830</v>
      </c>
      <c r="L905" s="41" t="s">
        <v>4930</v>
      </c>
      <c r="M905" s="41">
        <v>-22.99</v>
      </c>
      <c r="N905" s="41">
        <v>0</v>
      </c>
      <c r="O905" s="41">
        <v>0</v>
      </c>
      <c r="P905" s="41">
        <v>0</v>
      </c>
      <c r="Q905" s="41">
        <v>0</v>
      </c>
      <c r="R905" s="41">
        <v>0</v>
      </c>
      <c r="S905" s="41">
        <v>3.13</v>
      </c>
      <c r="T905" s="41">
        <v>0</v>
      </c>
      <c r="U905" s="41">
        <v>0</v>
      </c>
      <c r="V905" s="41">
        <v>0</v>
      </c>
      <c r="W905" s="41">
        <v>-19.86</v>
      </c>
    </row>
    <row r="906" spans="1:23" s="42" customFormat="1" x14ac:dyDescent="0.25">
      <c r="A906" s="42" t="s">
        <v>4931</v>
      </c>
      <c r="B906" s="42">
        <v>12161017971</v>
      </c>
      <c r="C906" s="42" t="s">
        <v>3046</v>
      </c>
      <c r="D906" s="42" t="s">
        <v>4932</v>
      </c>
      <c r="F906" s="42" t="s">
        <v>79</v>
      </c>
      <c r="H906" s="42" t="s">
        <v>2633</v>
      </c>
      <c r="M906" s="42">
        <v>0</v>
      </c>
      <c r="N906" s="42">
        <v>0</v>
      </c>
      <c r="O906" s="42">
        <v>0</v>
      </c>
      <c r="P906" s="42">
        <v>0</v>
      </c>
      <c r="Q906" s="42">
        <v>0</v>
      </c>
      <c r="R906" s="42">
        <v>0</v>
      </c>
      <c r="S906" s="42">
        <v>0</v>
      </c>
      <c r="T906" s="42">
        <v>0</v>
      </c>
      <c r="U906" s="42">
        <v>0</v>
      </c>
      <c r="V906" s="42">
        <v>-0.15</v>
      </c>
      <c r="W906" s="42">
        <v>-0.15</v>
      </c>
    </row>
    <row r="907" spans="1:23" s="42" customFormat="1" x14ac:dyDescent="0.25">
      <c r="A907" s="42" t="s">
        <v>4931</v>
      </c>
      <c r="B907" s="42">
        <v>12161017971</v>
      </c>
      <c r="C907" s="42" t="s">
        <v>3046</v>
      </c>
      <c r="D907" s="42" t="s">
        <v>4932</v>
      </c>
      <c r="F907" s="42" t="s">
        <v>79</v>
      </c>
      <c r="H907" s="42" t="s">
        <v>2633</v>
      </c>
      <c r="M907" s="42">
        <v>0</v>
      </c>
      <c r="N907" s="42">
        <v>0</v>
      </c>
      <c r="O907" s="42">
        <v>0</v>
      </c>
      <c r="P907" s="42">
        <v>0</v>
      </c>
      <c r="Q907" s="42">
        <v>0</v>
      </c>
      <c r="R907" s="42">
        <v>0</v>
      </c>
      <c r="S907" s="42">
        <v>0</v>
      </c>
      <c r="T907" s="42">
        <v>0</v>
      </c>
      <c r="U907" s="42">
        <v>0</v>
      </c>
      <c r="V907" s="42">
        <v>-0.3</v>
      </c>
      <c r="W907" s="42">
        <v>-0.3</v>
      </c>
    </row>
    <row r="908" spans="1:23" s="42" customFormat="1" x14ac:dyDescent="0.25">
      <c r="A908" s="42" t="s">
        <v>4931</v>
      </c>
      <c r="B908" s="42">
        <v>12161017971</v>
      </c>
      <c r="C908" s="42" t="s">
        <v>3046</v>
      </c>
      <c r="D908" s="42" t="s">
        <v>4932</v>
      </c>
      <c r="F908" s="42" t="s">
        <v>79</v>
      </c>
      <c r="H908" s="42" t="s">
        <v>2633</v>
      </c>
      <c r="M908" s="42">
        <v>0</v>
      </c>
      <c r="N908" s="42">
        <v>0</v>
      </c>
      <c r="O908" s="42">
        <v>0</v>
      </c>
      <c r="P908" s="42">
        <v>0</v>
      </c>
      <c r="Q908" s="42">
        <v>0</v>
      </c>
      <c r="R908" s="42">
        <v>0</v>
      </c>
      <c r="S908" s="42">
        <v>0</v>
      </c>
      <c r="T908" s="42">
        <v>0</v>
      </c>
      <c r="U908" s="42">
        <v>0</v>
      </c>
      <c r="V908" s="42">
        <v>-0.6</v>
      </c>
      <c r="W908" s="42">
        <v>-0.6</v>
      </c>
    </row>
    <row r="909" spans="1:23" s="42" customFormat="1" x14ac:dyDescent="0.25">
      <c r="A909" s="42" t="s">
        <v>4931</v>
      </c>
      <c r="B909" s="42">
        <v>12161017971</v>
      </c>
      <c r="C909" s="42" t="s">
        <v>3046</v>
      </c>
      <c r="D909" s="42" t="s">
        <v>4932</v>
      </c>
      <c r="F909" s="42" t="s">
        <v>79</v>
      </c>
      <c r="H909" s="42" t="s">
        <v>2633</v>
      </c>
      <c r="M909" s="42">
        <v>0</v>
      </c>
      <c r="N909" s="42">
        <v>0</v>
      </c>
      <c r="O909" s="42">
        <v>0</v>
      </c>
      <c r="P909" s="42">
        <v>0</v>
      </c>
      <c r="Q909" s="42">
        <v>0</v>
      </c>
      <c r="R909" s="42">
        <v>0</v>
      </c>
      <c r="S909" s="42">
        <v>0</v>
      </c>
      <c r="T909" s="42">
        <v>0</v>
      </c>
      <c r="U909" s="42">
        <v>0</v>
      </c>
      <c r="V909" s="42">
        <v>-0.3</v>
      </c>
      <c r="W909" s="42">
        <v>-0.3</v>
      </c>
    </row>
    <row r="910" spans="1:23" s="42" customFormat="1" x14ac:dyDescent="0.25">
      <c r="A910" s="42" t="s">
        <v>4931</v>
      </c>
      <c r="B910" s="42">
        <v>12161017971</v>
      </c>
      <c r="C910" s="42" t="s">
        <v>3046</v>
      </c>
      <c r="D910" s="42" t="s">
        <v>4932</v>
      </c>
      <c r="F910" s="42" t="s">
        <v>79</v>
      </c>
      <c r="H910" s="42" t="s">
        <v>2633</v>
      </c>
      <c r="M910" s="42">
        <v>0</v>
      </c>
      <c r="N910" s="42">
        <v>0</v>
      </c>
      <c r="O910" s="42">
        <v>0</v>
      </c>
      <c r="P910" s="42">
        <v>0</v>
      </c>
      <c r="Q910" s="42">
        <v>0</v>
      </c>
      <c r="R910" s="42">
        <v>0</v>
      </c>
      <c r="S910" s="42">
        <v>0</v>
      </c>
      <c r="T910" s="42">
        <v>0</v>
      </c>
      <c r="U910" s="42">
        <v>0</v>
      </c>
      <c r="V910" s="42">
        <v>-0.6</v>
      </c>
      <c r="W910" s="42">
        <v>-0.6</v>
      </c>
    </row>
    <row r="911" spans="1:23" s="42" customFormat="1" x14ac:dyDescent="0.25">
      <c r="A911" s="42" t="s">
        <v>4931</v>
      </c>
      <c r="B911" s="42">
        <v>12161017971</v>
      </c>
      <c r="C911" s="42" t="s">
        <v>3046</v>
      </c>
      <c r="D911" s="42" t="s">
        <v>4932</v>
      </c>
      <c r="F911" s="42" t="s">
        <v>79</v>
      </c>
      <c r="H911" s="42" t="s">
        <v>2633</v>
      </c>
      <c r="M911" s="42">
        <v>0</v>
      </c>
      <c r="N911" s="42">
        <v>0</v>
      </c>
      <c r="O911" s="42">
        <v>0</v>
      </c>
      <c r="P911" s="42">
        <v>0</v>
      </c>
      <c r="Q911" s="42">
        <v>0</v>
      </c>
      <c r="R911" s="42">
        <v>0</v>
      </c>
      <c r="S911" s="42">
        <v>0</v>
      </c>
      <c r="T911" s="42">
        <v>0</v>
      </c>
      <c r="U911" s="42">
        <v>0</v>
      </c>
      <c r="V911" s="42">
        <v>-0.6</v>
      </c>
      <c r="W911" s="42">
        <v>-0.6</v>
      </c>
    </row>
    <row r="912" spans="1:23" s="42" customFormat="1" x14ac:dyDescent="0.25">
      <c r="A912" s="42" t="s">
        <v>4931</v>
      </c>
      <c r="B912" s="42">
        <v>12161017971</v>
      </c>
      <c r="C912" s="42" t="s">
        <v>3046</v>
      </c>
      <c r="D912" s="42" t="s">
        <v>4932</v>
      </c>
      <c r="F912" s="42" t="s">
        <v>79</v>
      </c>
      <c r="H912" s="42" t="s">
        <v>2633</v>
      </c>
      <c r="M912" s="42">
        <v>0</v>
      </c>
      <c r="N912" s="42">
        <v>0</v>
      </c>
      <c r="O912" s="42">
        <v>0</v>
      </c>
      <c r="P912" s="42">
        <v>0</v>
      </c>
      <c r="Q912" s="42">
        <v>0</v>
      </c>
      <c r="R912" s="42">
        <v>0</v>
      </c>
      <c r="S912" s="42">
        <v>0</v>
      </c>
      <c r="T912" s="42">
        <v>0</v>
      </c>
      <c r="U912" s="42">
        <v>0</v>
      </c>
      <c r="V912" s="42">
        <v>-0.3</v>
      </c>
      <c r="W912" s="42">
        <v>-0.3</v>
      </c>
    </row>
    <row r="913" spans="1:23" s="42" customFormat="1" x14ac:dyDescent="0.25">
      <c r="A913" s="42" t="s">
        <v>4931</v>
      </c>
      <c r="B913" s="42">
        <v>12161017971</v>
      </c>
      <c r="C913" s="42" t="s">
        <v>3046</v>
      </c>
      <c r="D913" s="42" t="s">
        <v>4932</v>
      </c>
      <c r="F913" s="42" t="s">
        <v>79</v>
      </c>
      <c r="H913" s="42" t="s">
        <v>2633</v>
      </c>
      <c r="M913" s="42">
        <v>0</v>
      </c>
      <c r="N913" s="42">
        <v>0</v>
      </c>
      <c r="O913" s="42">
        <v>0</v>
      </c>
      <c r="P913" s="42">
        <v>0</v>
      </c>
      <c r="Q913" s="42">
        <v>0</v>
      </c>
      <c r="R913" s="42">
        <v>0</v>
      </c>
      <c r="S913" s="42">
        <v>0</v>
      </c>
      <c r="T913" s="42">
        <v>0</v>
      </c>
      <c r="U913" s="42">
        <v>0</v>
      </c>
      <c r="V913" s="42">
        <v>-0.3</v>
      </c>
      <c r="W913" s="42">
        <v>-0.3</v>
      </c>
    </row>
    <row r="914" spans="1:23" s="42" customFormat="1" x14ac:dyDescent="0.25">
      <c r="A914" s="42" t="s">
        <v>4933</v>
      </c>
      <c r="B914" s="42">
        <v>12161017971</v>
      </c>
      <c r="C914" s="42" t="s">
        <v>3046</v>
      </c>
      <c r="D914" s="42" t="s">
        <v>4932</v>
      </c>
      <c r="F914" s="42" t="s">
        <v>79</v>
      </c>
      <c r="H914" s="42" t="s">
        <v>2633</v>
      </c>
      <c r="M914" s="42">
        <v>0</v>
      </c>
      <c r="N914" s="42">
        <v>0</v>
      </c>
      <c r="O914" s="42">
        <v>0</v>
      </c>
      <c r="P914" s="42">
        <v>0</v>
      </c>
      <c r="Q914" s="42">
        <v>0</v>
      </c>
      <c r="R914" s="42">
        <v>0</v>
      </c>
      <c r="S914" s="42">
        <v>0</v>
      </c>
      <c r="T914" s="42">
        <v>0</v>
      </c>
      <c r="U914" s="42">
        <v>0</v>
      </c>
      <c r="V914" s="42">
        <v>-0.9</v>
      </c>
      <c r="W914" s="42">
        <v>-0.9</v>
      </c>
    </row>
    <row r="915" spans="1:23" s="42" customFormat="1" x14ac:dyDescent="0.25">
      <c r="A915" s="42" t="s">
        <v>4933</v>
      </c>
      <c r="B915" s="42">
        <v>12161017971</v>
      </c>
      <c r="C915" s="42" t="s">
        <v>3046</v>
      </c>
      <c r="D915" s="42" t="s">
        <v>4932</v>
      </c>
      <c r="F915" s="42" t="s">
        <v>79</v>
      </c>
      <c r="H915" s="42" t="s">
        <v>2633</v>
      </c>
      <c r="M915" s="42">
        <v>0</v>
      </c>
      <c r="N915" s="42">
        <v>0</v>
      </c>
      <c r="O915" s="42">
        <v>0</v>
      </c>
      <c r="P915" s="42">
        <v>0</v>
      </c>
      <c r="Q915" s="42">
        <v>0</v>
      </c>
      <c r="R915" s="42">
        <v>0</v>
      </c>
      <c r="S915" s="42">
        <v>0</v>
      </c>
      <c r="T915" s="42">
        <v>0</v>
      </c>
      <c r="U915" s="42">
        <v>0</v>
      </c>
      <c r="V915" s="42">
        <v>-0.45</v>
      </c>
      <c r="W915" s="42">
        <v>-0.45</v>
      </c>
    </row>
    <row r="916" spans="1:23" s="42" customFormat="1" x14ac:dyDescent="0.25">
      <c r="A916" s="42" t="s">
        <v>4933</v>
      </c>
      <c r="B916" s="42">
        <v>12161017971</v>
      </c>
      <c r="C916" s="42" t="s">
        <v>3046</v>
      </c>
      <c r="D916" s="42" t="s">
        <v>4932</v>
      </c>
      <c r="F916" s="42" t="s">
        <v>79</v>
      </c>
      <c r="H916" s="42" t="s">
        <v>2633</v>
      </c>
      <c r="M916" s="42">
        <v>0</v>
      </c>
      <c r="N916" s="42">
        <v>0</v>
      </c>
      <c r="O916" s="42">
        <v>0</v>
      </c>
      <c r="P916" s="42">
        <v>0</v>
      </c>
      <c r="Q916" s="42">
        <v>0</v>
      </c>
      <c r="R916" s="42">
        <v>0</v>
      </c>
      <c r="S916" s="42">
        <v>0</v>
      </c>
      <c r="T916" s="42">
        <v>0</v>
      </c>
      <c r="U916" s="42">
        <v>0</v>
      </c>
      <c r="V916" s="42">
        <v>-0.75</v>
      </c>
      <c r="W916" s="42">
        <v>-0.75</v>
      </c>
    </row>
    <row r="917" spans="1:23" s="42" customFormat="1" x14ac:dyDescent="0.25">
      <c r="A917" s="42" t="s">
        <v>4933</v>
      </c>
      <c r="B917" s="42">
        <v>12161017971</v>
      </c>
      <c r="C917" s="42" t="s">
        <v>3046</v>
      </c>
      <c r="D917" s="42" t="s">
        <v>4932</v>
      </c>
      <c r="F917" s="42" t="s">
        <v>79</v>
      </c>
      <c r="H917" s="42" t="s">
        <v>2633</v>
      </c>
      <c r="M917" s="42">
        <v>0</v>
      </c>
      <c r="N917" s="42">
        <v>0</v>
      </c>
      <c r="O917" s="42">
        <v>0</v>
      </c>
      <c r="P917" s="42">
        <v>0</v>
      </c>
      <c r="Q917" s="42">
        <v>0</v>
      </c>
      <c r="R917" s="42">
        <v>0</v>
      </c>
      <c r="S917" s="42">
        <v>0</v>
      </c>
      <c r="T917" s="42">
        <v>0</v>
      </c>
      <c r="U917" s="42">
        <v>0</v>
      </c>
      <c r="V917" s="42">
        <v>-0.3</v>
      </c>
      <c r="W917" s="42">
        <v>-0.3</v>
      </c>
    </row>
    <row r="918" spans="1:23" s="42" customFormat="1" x14ac:dyDescent="0.25">
      <c r="A918" s="42" t="s">
        <v>4933</v>
      </c>
      <c r="B918" s="42">
        <v>12161017971</v>
      </c>
      <c r="C918" s="42" t="s">
        <v>3046</v>
      </c>
      <c r="D918" s="42" t="s">
        <v>4932</v>
      </c>
      <c r="F918" s="42" t="s">
        <v>79</v>
      </c>
      <c r="H918" s="42" t="s">
        <v>2633</v>
      </c>
      <c r="M918" s="42">
        <v>0</v>
      </c>
      <c r="N918" s="42">
        <v>0</v>
      </c>
      <c r="O918" s="42">
        <v>0</v>
      </c>
      <c r="P918" s="42">
        <v>0</v>
      </c>
      <c r="Q918" s="42">
        <v>0</v>
      </c>
      <c r="R918" s="42">
        <v>0</v>
      </c>
      <c r="S918" s="42">
        <v>0</v>
      </c>
      <c r="T918" s="42">
        <v>0</v>
      </c>
      <c r="U918" s="42">
        <v>0</v>
      </c>
      <c r="V918" s="42">
        <v>-0.3</v>
      </c>
      <c r="W918" s="42">
        <v>-0.3</v>
      </c>
    </row>
    <row r="919" spans="1:23" s="42" customFormat="1" x14ac:dyDescent="0.25">
      <c r="A919" s="42" t="s">
        <v>4934</v>
      </c>
      <c r="B919" s="42">
        <v>12161017971</v>
      </c>
      <c r="C919" s="42" t="s">
        <v>3046</v>
      </c>
      <c r="D919" s="42" t="s">
        <v>4932</v>
      </c>
      <c r="F919" s="42" t="s">
        <v>79</v>
      </c>
      <c r="H919" s="42" t="s">
        <v>2633</v>
      </c>
      <c r="M919" s="42">
        <v>0</v>
      </c>
      <c r="N919" s="42">
        <v>0</v>
      </c>
      <c r="O919" s="42">
        <v>0</v>
      </c>
      <c r="P919" s="42">
        <v>0</v>
      </c>
      <c r="Q919" s="42">
        <v>0</v>
      </c>
      <c r="R919" s="42">
        <v>0</v>
      </c>
      <c r="S919" s="42">
        <v>0</v>
      </c>
      <c r="T919" s="42">
        <v>0</v>
      </c>
      <c r="U919" s="42">
        <v>0</v>
      </c>
      <c r="V919" s="42">
        <v>-7.35</v>
      </c>
      <c r="W919" s="42">
        <v>-7.35</v>
      </c>
    </row>
    <row r="920" spans="1:23" s="42" customFormat="1" x14ac:dyDescent="0.25">
      <c r="A920" s="42" t="s">
        <v>4934</v>
      </c>
      <c r="B920" s="42">
        <v>12161017971</v>
      </c>
      <c r="C920" s="42" t="s">
        <v>3046</v>
      </c>
      <c r="D920" s="42" t="s">
        <v>4932</v>
      </c>
      <c r="F920" s="42" t="s">
        <v>79</v>
      </c>
      <c r="H920" s="42" t="s">
        <v>2633</v>
      </c>
      <c r="M920" s="42">
        <v>0</v>
      </c>
      <c r="N920" s="42">
        <v>0</v>
      </c>
      <c r="O920" s="42">
        <v>0</v>
      </c>
      <c r="P920" s="42">
        <v>0</v>
      </c>
      <c r="Q920" s="42">
        <v>0</v>
      </c>
      <c r="R920" s="42">
        <v>0</v>
      </c>
      <c r="S920" s="42">
        <v>0</v>
      </c>
      <c r="T920" s="42">
        <v>0</v>
      </c>
      <c r="U920" s="42">
        <v>0</v>
      </c>
      <c r="V920" s="42">
        <v>-6.3</v>
      </c>
      <c r="W920" s="42">
        <v>-6.3</v>
      </c>
    </row>
    <row r="921" spans="1:23" s="42" customFormat="1" x14ac:dyDescent="0.25">
      <c r="A921" s="42" t="s">
        <v>4934</v>
      </c>
      <c r="B921" s="42">
        <v>12161017971</v>
      </c>
      <c r="C921" s="42" t="s">
        <v>3046</v>
      </c>
      <c r="D921" s="42" t="s">
        <v>4932</v>
      </c>
      <c r="F921" s="42" t="s">
        <v>79</v>
      </c>
      <c r="H921" s="42" t="s">
        <v>2633</v>
      </c>
      <c r="M921" s="42">
        <v>0</v>
      </c>
      <c r="N921" s="42">
        <v>0</v>
      </c>
      <c r="O921" s="42">
        <v>0</v>
      </c>
      <c r="P921" s="42">
        <v>0</v>
      </c>
      <c r="Q921" s="42">
        <v>0</v>
      </c>
      <c r="R921" s="42">
        <v>0</v>
      </c>
      <c r="S921" s="42">
        <v>0</v>
      </c>
      <c r="T921" s="42">
        <v>0</v>
      </c>
      <c r="U921" s="42">
        <v>0</v>
      </c>
      <c r="V921" s="42">
        <v>-9.3000000000000007</v>
      </c>
      <c r="W921" s="42">
        <v>-9.3000000000000007</v>
      </c>
    </row>
    <row r="922" spans="1:23" s="42" customFormat="1" x14ac:dyDescent="0.25">
      <c r="A922" s="42" t="s">
        <v>4934</v>
      </c>
      <c r="B922" s="42">
        <v>12161017971</v>
      </c>
      <c r="C922" s="42" t="s">
        <v>3046</v>
      </c>
      <c r="D922" s="42" t="s">
        <v>4932</v>
      </c>
      <c r="F922" s="42" t="s">
        <v>79</v>
      </c>
      <c r="H922" s="42" t="s">
        <v>2633</v>
      </c>
      <c r="M922" s="42">
        <v>0</v>
      </c>
      <c r="N922" s="42">
        <v>0</v>
      </c>
      <c r="O922" s="42">
        <v>0</v>
      </c>
      <c r="P922" s="42">
        <v>0</v>
      </c>
      <c r="Q922" s="42">
        <v>0</v>
      </c>
      <c r="R922" s="42">
        <v>0</v>
      </c>
      <c r="S922" s="42">
        <v>0</v>
      </c>
      <c r="T922" s="42">
        <v>0</v>
      </c>
      <c r="U922" s="42">
        <v>0</v>
      </c>
      <c r="V922" s="42">
        <v>-0.45</v>
      </c>
      <c r="W922" s="42">
        <v>-0.45</v>
      </c>
    </row>
    <row r="923" spans="1:23" s="42" customFormat="1" x14ac:dyDescent="0.25">
      <c r="A923" s="42" t="s">
        <v>4934</v>
      </c>
      <c r="B923" s="42">
        <v>12161017971</v>
      </c>
      <c r="C923" s="42" t="s">
        <v>3046</v>
      </c>
      <c r="D923" s="42" t="s">
        <v>4932</v>
      </c>
      <c r="F923" s="42" t="s">
        <v>79</v>
      </c>
      <c r="H923" s="42" t="s">
        <v>2633</v>
      </c>
      <c r="M923" s="42">
        <v>0</v>
      </c>
      <c r="N923" s="42">
        <v>0</v>
      </c>
      <c r="O923" s="42">
        <v>0</v>
      </c>
      <c r="P923" s="42">
        <v>0</v>
      </c>
      <c r="Q923" s="42">
        <v>0</v>
      </c>
      <c r="R923" s="42">
        <v>0</v>
      </c>
      <c r="S923" s="42">
        <v>0</v>
      </c>
      <c r="T923" s="42">
        <v>0</v>
      </c>
      <c r="U923" s="42">
        <v>0</v>
      </c>
      <c r="V923" s="42">
        <v>-10.65</v>
      </c>
      <c r="W923" s="42">
        <v>-10.65</v>
      </c>
    </row>
    <row r="924" spans="1:23" s="42" customFormat="1" x14ac:dyDescent="0.25">
      <c r="A924" s="42" t="s">
        <v>4934</v>
      </c>
      <c r="B924" s="42">
        <v>12161017971</v>
      </c>
      <c r="C924" s="42" t="s">
        <v>3046</v>
      </c>
      <c r="D924" s="42" t="s">
        <v>4932</v>
      </c>
      <c r="F924" s="42" t="s">
        <v>79</v>
      </c>
      <c r="H924" s="42" t="s">
        <v>2633</v>
      </c>
      <c r="M924" s="42">
        <v>0</v>
      </c>
      <c r="N924" s="42">
        <v>0</v>
      </c>
      <c r="O924" s="42">
        <v>0</v>
      </c>
      <c r="P924" s="42">
        <v>0</v>
      </c>
      <c r="Q924" s="42">
        <v>0</v>
      </c>
      <c r="R924" s="42">
        <v>0</v>
      </c>
      <c r="S924" s="42">
        <v>0</v>
      </c>
      <c r="T924" s="42">
        <v>0</v>
      </c>
      <c r="U924" s="42">
        <v>0</v>
      </c>
      <c r="V924" s="42">
        <v>-0.45</v>
      </c>
      <c r="W924" s="42">
        <v>-0.45</v>
      </c>
    </row>
    <row r="925" spans="1:23" s="42" customFormat="1" x14ac:dyDescent="0.25">
      <c r="A925" s="42" t="s">
        <v>4934</v>
      </c>
      <c r="B925" s="42">
        <v>12161017971</v>
      </c>
      <c r="C925" s="42" t="s">
        <v>3046</v>
      </c>
      <c r="D925" s="42" t="s">
        <v>4932</v>
      </c>
      <c r="F925" s="42" t="s">
        <v>79</v>
      </c>
      <c r="H925" s="42" t="s">
        <v>2633</v>
      </c>
      <c r="M925" s="42">
        <v>0</v>
      </c>
      <c r="N925" s="42">
        <v>0</v>
      </c>
      <c r="O925" s="42">
        <v>0</v>
      </c>
      <c r="P925" s="42">
        <v>0</v>
      </c>
      <c r="Q925" s="42">
        <v>0</v>
      </c>
      <c r="R925" s="42">
        <v>0</v>
      </c>
      <c r="S925" s="42">
        <v>0</v>
      </c>
      <c r="T925" s="42">
        <v>0</v>
      </c>
      <c r="U925" s="42">
        <v>0</v>
      </c>
      <c r="V925" s="42">
        <v>-3.75</v>
      </c>
      <c r="W925" s="42">
        <v>-3.75</v>
      </c>
    </row>
    <row r="926" spans="1:23" s="42" customFormat="1" x14ac:dyDescent="0.25">
      <c r="A926" s="42" t="s">
        <v>4935</v>
      </c>
      <c r="B926" s="42">
        <v>12161017971</v>
      </c>
      <c r="C926" s="42" t="s">
        <v>3046</v>
      </c>
      <c r="D926" s="42" t="s">
        <v>4932</v>
      </c>
      <c r="F926" s="42" t="s">
        <v>79</v>
      </c>
      <c r="H926" s="42" t="s">
        <v>2633</v>
      </c>
      <c r="M926" s="42">
        <v>0</v>
      </c>
      <c r="N926" s="42">
        <v>0</v>
      </c>
      <c r="O926" s="42">
        <v>0</v>
      </c>
      <c r="P926" s="42">
        <v>0</v>
      </c>
      <c r="Q926" s="42">
        <v>0</v>
      </c>
      <c r="R926" s="42">
        <v>0</v>
      </c>
      <c r="S926" s="42">
        <v>0</v>
      </c>
      <c r="T926" s="42">
        <v>0</v>
      </c>
      <c r="U926" s="42">
        <v>0</v>
      </c>
      <c r="V926" s="42">
        <v>-1.35</v>
      </c>
      <c r="W926" s="42">
        <v>-1.35</v>
      </c>
    </row>
    <row r="927" spans="1:23" s="42" customFormat="1" x14ac:dyDescent="0.25">
      <c r="A927" s="42" t="s">
        <v>4935</v>
      </c>
      <c r="B927" s="42">
        <v>12161017971</v>
      </c>
      <c r="C927" s="42" t="s">
        <v>3046</v>
      </c>
      <c r="D927" s="42" t="s">
        <v>4932</v>
      </c>
      <c r="F927" s="42" t="s">
        <v>79</v>
      </c>
      <c r="H927" s="42" t="s">
        <v>2633</v>
      </c>
      <c r="M927" s="42">
        <v>0</v>
      </c>
      <c r="N927" s="42">
        <v>0</v>
      </c>
      <c r="O927" s="42">
        <v>0</v>
      </c>
      <c r="P927" s="42">
        <v>0</v>
      </c>
      <c r="Q927" s="42">
        <v>0</v>
      </c>
      <c r="R927" s="42">
        <v>0</v>
      </c>
      <c r="S927" s="42">
        <v>0</v>
      </c>
      <c r="T927" s="42">
        <v>0</v>
      </c>
      <c r="U927" s="42">
        <v>0</v>
      </c>
      <c r="V927" s="42">
        <v>-0.15</v>
      </c>
      <c r="W927" s="42">
        <v>-0.15</v>
      </c>
    </row>
    <row r="928" spans="1:23" s="42" customFormat="1" x14ac:dyDescent="0.25">
      <c r="A928" s="42" t="s">
        <v>4936</v>
      </c>
      <c r="B928" s="42">
        <v>12161017971</v>
      </c>
      <c r="C928" s="42" t="s">
        <v>3046</v>
      </c>
      <c r="D928" s="42" t="s">
        <v>4932</v>
      </c>
      <c r="F928" s="42" t="s">
        <v>79</v>
      </c>
      <c r="H928" s="42" t="s">
        <v>2633</v>
      </c>
      <c r="M928" s="42">
        <v>0</v>
      </c>
      <c r="N928" s="42">
        <v>0</v>
      </c>
      <c r="O928" s="42">
        <v>0</v>
      </c>
      <c r="P928" s="42">
        <v>0</v>
      </c>
      <c r="Q928" s="42">
        <v>0</v>
      </c>
      <c r="R928" s="42">
        <v>0</v>
      </c>
      <c r="S928" s="42">
        <v>0</v>
      </c>
      <c r="T928" s="42">
        <v>0</v>
      </c>
      <c r="U928" s="42">
        <v>0</v>
      </c>
      <c r="V928" s="42">
        <v>-7.65</v>
      </c>
      <c r="W928" s="42">
        <v>-7.65</v>
      </c>
    </row>
    <row r="929" spans="1:23" s="42" customFormat="1" x14ac:dyDescent="0.25">
      <c r="A929" s="42" t="s">
        <v>4936</v>
      </c>
      <c r="B929" s="42">
        <v>12161017971</v>
      </c>
      <c r="C929" s="42" t="s">
        <v>3046</v>
      </c>
      <c r="D929" s="42" t="s">
        <v>4932</v>
      </c>
      <c r="F929" s="42" t="s">
        <v>79</v>
      </c>
      <c r="H929" s="42" t="s">
        <v>2633</v>
      </c>
      <c r="M929" s="42">
        <v>0</v>
      </c>
      <c r="N929" s="42">
        <v>0</v>
      </c>
      <c r="O929" s="42">
        <v>0</v>
      </c>
      <c r="P929" s="42">
        <v>0</v>
      </c>
      <c r="Q929" s="42">
        <v>0</v>
      </c>
      <c r="R929" s="42">
        <v>0</v>
      </c>
      <c r="S929" s="42">
        <v>0</v>
      </c>
      <c r="T929" s="42">
        <v>0</v>
      </c>
      <c r="U929" s="42">
        <v>0</v>
      </c>
      <c r="V929" s="42">
        <v>-0.9</v>
      </c>
      <c r="W929" s="42">
        <v>-0.9</v>
      </c>
    </row>
    <row r="930" spans="1:23" s="42" customFormat="1" x14ac:dyDescent="0.25">
      <c r="A930" s="42" t="s">
        <v>4936</v>
      </c>
      <c r="B930" s="42">
        <v>12161017971</v>
      </c>
      <c r="C930" s="42" t="s">
        <v>3046</v>
      </c>
      <c r="D930" s="42" t="s">
        <v>4932</v>
      </c>
      <c r="F930" s="42" t="s">
        <v>79</v>
      </c>
      <c r="H930" s="42" t="s">
        <v>2633</v>
      </c>
      <c r="M930" s="42">
        <v>0</v>
      </c>
      <c r="N930" s="42">
        <v>0</v>
      </c>
      <c r="O930" s="42">
        <v>0</v>
      </c>
      <c r="P930" s="42">
        <v>0</v>
      </c>
      <c r="Q930" s="42">
        <v>0</v>
      </c>
      <c r="R930" s="42">
        <v>0</v>
      </c>
      <c r="S930" s="42">
        <v>0</v>
      </c>
      <c r="T930" s="42">
        <v>0</v>
      </c>
      <c r="U930" s="42">
        <v>0</v>
      </c>
      <c r="V930" s="42">
        <v>-0.15</v>
      </c>
      <c r="W930" s="42">
        <v>-0.15</v>
      </c>
    </row>
    <row r="931" spans="1:23" s="42" customFormat="1" x14ac:dyDescent="0.25">
      <c r="A931" s="42" t="s">
        <v>4936</v>
      </c>
      <c r="B931" s="42">
        <v>12161017971</v>
      </c>
      <c r="C931" s="42" t="s">
        <v>3046</v>
      </c>
      <c r="D931" s="42" t="s">
        <v>4932</v>
      </c>
      <c r="F931" s="42" t="s">
        <v>79</v>
      </c>
      <c r="H931" s="42" t="s">
        <v>2633</v>
      </c>
      <c r="M931" s="42">
        <v>0</v>
      </c>
      <c r="N931" s="42">
        <v>0</v>
      </c>
      <c r="O931" s="42">
        <v>0</v>
      </c>
      <c r="P931" s="42">
        <v>0</v>
      </c>
      <c r="Q931" s="42">
        <v>0</v>
      </c>
      <c r="R931" s="42">
        <v>0</v>
      </c>
      <c r="S931" s="42">
        <v>0</v>
      </c>
      <c r="T931" s="42">
        <v>0</v>
      </c>
      <c r="U931" s="42">
        <v>0</v>
      </c>
      <c r="V931" s="42">
        <v>-3</v>
      </c>
      <c r="W931" s="42">
        <v>-3</v>
      </c>
    </row>
    <row r="932" spans="1:23" s="42" customFormat="1" x14ac:dyDescent="0.25">
      <c r="A932" s="42" t="s">
        <v>4936</v>
      </c>
      <c r="B932" s="42">
        <v>12161017971</v>
      </c>
      <c r="C932" s="42" t="s">
        <v>3046</v>
      </c>
      <c r="D932" s="42" t="s">
        <v>4932</v>
      </c>
      <c r="F932" s="42" t="s">
        <v>79</v>
      </c>
      <c r="H932" s="42" t="s">
        <v>2633</v>
      </c>
      <c r="M932" s="42">
        <v>0</v>
      </c>
      <c r="N932" s="42">
        <v>0</v>
      </c>
      <c r="O932" s="42">
        <v>0</v>
      </c>
      <c r="P932" s="42">
        <v>0</v>
      </c>
      <c r="Q932" s="42">
        <v>0</v>
      </c>
      <c r="R932" s="42">
        <v>0</v>
      </c>
      <c r="S932" s="42">
        <v>0</v>
      </c>
      <c r="T932" s="42">
        <v>0</v>
      </c>
      <c r="U932" s="42">
        <v>0</v>
      </c>
      <c r="V932" s="42">
        <v>-1.2</v>
      </c>
      <c r="W932" s="42">
        <v>-1.2</v>
      </c>
    </row>
    <row r="933" spans="1:23" s="42" customFormat="1" x14ac:dyDescent="0.25">
      <c r="A933" s="42" t="s">
        <v>4936</v>
      </c>
      <c r="B933" s="42">
        <v>12161017971</v>
      </c>
      <c r="C933" s="42" t="s">
        <v>3046</v>
      </c>
      <c r="D933" s="42" t="s">
        <v>4932</v>
      </c>
      <c r="F933" s="42" t="s">
        <v>79</v>
      </c>
      <c r="H933" s="42" t="s">
        <v>2633</v>
      </c>
      <c r="M933" s="42">
        <v>0</v>
      </c>
      <c r="N933" s="42">
        <v>0</v>
      </c>
      <c r="O933" s="42">
        <v>0</v>
      </c>
      <c r="P933" s="42">
        <v>0</v>
      </c>
      <c r="Q933" s="42">
        <v>0</v>
      </c>
      <c r="R933" s="42">
        <v>0</v>
      </c>
      <c r="S933" s="42">
        <v>0</v>
      </c>
      <c r="T933" s="42">
        <v>0</v>
      </c>
      <c r="U933" s="42">
        <v>0</v>
      </c>
      <c r="V933" s="42">
        <v>-0.15</v>
      </c>
      <c r="W933" s="42">
        <v>-0.15</v>
      </c>
    </row>
    <row r="934" spans="1:23" s="42" customFormat="1" x14ac:dyDescent="0.25">
      <c r="A934" s="42" t="s">
        <v>4937</v>
      </c>
      <c r="B934" s="42">
        <v>12161017971</v>
      </c>
      <c r="C934" s="42" t="s">
        <v>3046</v>
      </c>
      <c r="D934" s="42" t="s">
        <v>4932</v>
      </c>
      <c r="F934" s="42" t="s">
        <v>79</v>
      </c>
      <c r="H934" s="42" t="s">
        <v>2633</v>
      </c>
      <c r="M934" s="42">
        <v>0</v>
      </c>
      <c r="N934" s="42">
        <v>0</v>
      </c>
      <c r="O934" s="42">
        <v>0</v>
      </c>
      <c r="P934" s="42">
        <v>0</v>
      </c>
      <c r="Q934" s="42">
        <v>0</v>
      </c>
      <c r="R934" s="42">
        <v>0</v>
      </c>
      <c r="S934" s="42">
        <v>0</v>
      </c>
      <c r="T934" s="42">
        <v>0</v>
      </c>
      <c r="U934" s="42">
        <v>0</v>
      </c>
      <c r="V934" s="42">
        <v>-1.2</v>
      </c>
      <c r="W934" s="42">
        <v>-1.2</v>
      </c>
    </row>
    <row r="935" spans="1:23" s="42" customFormat="1" x14ac:dyDescent="0.25">
      <c r="A935" s="42" t="s">
        <v>4937</v>
      </c>
      <c r="B935" s="42">
        <v>12161017971</v>
      </c>
      <c r="C935" s="42" t="s">
        <v>3046</v>
      </c>
      <c r="D935" s="42" t="s">
        <v>4932</v>
      </c>
      <c r="F935" s="42" t="s">
        <v>79</v>
      </c>
      <c r="H935" s="42" t="s">
        <v>2633</v>
      </c>
      <c r="M935" s="42">
        <v>0</v>
      </c>
      <c r="N935" s="42">
        <v>0</v>
      </c>
      <c r="O935" s="42">
        <v>0</v>
      </c>
      <c r="P935" s="42">
        <v>0</v>
      </c>
      <c r="Q935" s="42">
        <v>0</v>
      </c>
      <c r="R935" s="42">
        <v>0</v>
      </c>
      <c r="S935" s="42">
        <v>0</v>
      </c>
      <c r="T935" s="42">
        <v>0</v>
      </c>
      <c r="U935" s="42">
        <v>0</v>
      </c>
      <c r="V935" s="42">
        <v>-2.4</v>
      </c>
      <c r="W935" s="42">
        <v>-2.4</v>
      </c>
    </row>
    <row r="936" spans="1:23" s="42" customFormat="1" x14ac:dyDescent="0.25">
      <c r="A936" s="42" t="s">
        <v>4937</v>
      </c>
      <c r="B936" s="42">
        <v>12161017971</v>
      </c>
      <c r="C936" s="42" t="s">
        <v>3046</v>
      </c>
      <c r="D936" s="42" t="s">
        <v>4932</v>
      </c>
      <c r="F936" s="42" t="s">
        <v>79</v>
      </c>
      <c r="H936" s="42" t="s">
        <v>2633</v>
      </c>
      <c r="M936" s="42">
        <v>0</v>
      </c>
      <c r="N936" s="42">
        <v>0</v>
      </c>
      <c r="O936" s="42">
        <v>0</v>
      </c>
      <c r="P936" s="42">
        <v>0</v>
      </c>
      <c r="Q936" s="42">
        <v>0</v>
      </c>
      <c r="R936" s="42">
        <v>0</v>
      </c>
      <c r="S936" s="42">
        <v>0</v>
      </c>
      <c r="T936" s="42">
        <v>0</v>
      </c>
      <c r="U936" s="42">
        <v>0</v>
      </c>
      <c r="V936" s="42">
        <v>-26.85</v>
      </c>
      <c r="W936" s="42">
        <v>-26.85</v>
      </c>
    </row>
    <row r="937" spans="1:23" s="42" customFormat="1" x14ac:dyDescent="0.25">
      <c r="A937" s="42" t="s">
        <v>4938</v>
      </c>
      <c r="B937" s="42">
        <v>12161017971</v>
      </c>
      <c r="C937" s="42" t="s">
        <v>3046</v>
      </c>
      <c r="D937" s="42" t="s">
        <v>4932</v>
      </c>
      <c r="F937" s="42" t="s">
        <v>79</v>
      </c>
      <c r="H937" s="42" t="s">
        <v>2633</v>
      </c>
      <c r="M937" s="42">
        <v>0</v>
      </c>
      <c r="N937" s="42">
        <v>0</v>
      </c>
      <c r="O937" s="42">
        <v>0</v>
      </c>
      <c r="P937" s="42">
        <v>0</v>
      </c>
      <c r="Q937" s="42">
        <v>0</v>
      </c>
      <c r="R937" s="42">
        <v>0</v>
      </c>
      <c r="S937" s="42">
        <v>0</v>
      </c>
      <c r="T937" s="42">
        <v>0</v>
      </c>
      <c r="U937" s="42">
        <v>0</v>
      </c>
      <c r="V937" s="42">
        <v>-0.45</v>
      </c>
      <c r="W937" s="42">
        <v>-0.45</v>
      </c>
    </row>
    <row r="938" spans="1:23" s="42" customFormat="1" x14ac:dyDescent="0.25">
      <c r="A938" s="42" t="s">
        <v>4939</v>
      </c>
      <c r="B938" s="42">
        <v>12161017971</v>
      </c>
      <c r="C938" s="42" t="s">
        <v>3046</v>
      </c>
      <c r="D938" s="42" t="s">
        <v>4932</v>
      </c>
      <c r="F938" s="42" t="s">
        <v>79</v>
      </c>
      <c r="H938" s="42" t="s">
        <v>2633</v>
      </c>
      <c r="M938" s="42">
        <v>0</v>
      </c>
      <c r="N938" s="42">
        <v>0</v>
      </c>
      <c r="O938" s="42">
        <v>0</v>
      </c>
      <c r="P938" s="42">
        <v>0</v>
      </c>
      <c r="Q938" s="42">
        <v>0</v>
      </c>
      <c r="R938" s="42">
        <v>0</v>
      </c>
      <c r="S938" s="42">
        <v>0</v>
      </c>
      <c r="T938" s="42">
        <v>0</v>
      </c>
      <c r="U938" s="42">
        <v>0</v>
      </c>
      <c r="V938" s="42">
        <v>-1.05</v>
      </c>
      <c r="W938" s="42">
        <v>-1.05</v>
      </c>
    </row>
    <row r="939" spans="1:23" s="42" customFormat="1" x14ac:dyDescent="0.25">
      <c r="A939" s="42" t="s">
        <v>4939</v>
      </c>
      <c r="B939" s="42">
        <v>12161017971</v>
      </c>
      <c r="C939" s="42" t="s">
        <v>3046</v>
      </c>
      <c r="D939" s="42" t="s">
        <v>4932</v>
      </c>
      <c r="F939" s="42" t="s">
        <v>79</v>
      </c>
      <c r="H939" s="42" t="s">
        <v>2633</v>
      </c>
      <c r="M939" s="42">
        <v>0</v>
      </c>
      <c r="N939" s="42">
        <v>0</v>
      </c>
      <c r="O939" s="42">
        <v>0</v>
      </c>
      <c r="P939" s="42">
        <v>0</v>
      </c>
      <c r="Q939" s="42">
        <v>0</v>
      </c>
      <c r="R939" s="42">
        <v>0</v>
      </c>
      <c r="S939" s="42">
        <v>0</v>
      </c>
      <c r="T939" s="42">
        <v>0</v>
      </c>
      <c r="U939" s="42">
        <v>0</v>
      </c>
      <c r="V939" s="42">
        <v>-1.35</v>
      </c>
      <c r="W939" s="42">
        <v>-1.35</v>
      </c>
    </row>
    <row r="940" spans="1:23" s="42" customFormat="1" x14ac:dyDescent="0.25">
      <c r="A940" s="42" t="s">
        <v>4939</v>
      </c>
      <c r="B940" s="42">
        <v>12161017971</v>
      </c>
      <c r="C940" s="42" t="s">
        <v>3046</v>
      </c>
      <c r="D940" s="42" t="s">
        <v>4932</v>
      </c>
      <c r="F940" s="42" t="s">
        <v>79</v>
      </c>
      <c r="H940" s="42" t="s">
        <v>2633</v>
      </c>
      <c r="M940" s="42">
        <v>0</v>
      </c>
      <c r="N940" s="42">
        <v>0</v>
      </c>
      <c r="O940" s="42">
        <v>0</v>
      </c>
      <c r="P940" s="42">
        <v>0</v>
      </c>
      <c r="Q940" s="42">
        <v>0</v>
      </c>
      <c r="R940" s="42">
        <v>0</v>
      </c>
      <c r="S940" s="42">
        <v>0</v>
      </c>
      <c r="T940" s="42">
        <v>0</v>
      </c>
      <c r="U940" s="42">
        <v>0</v>
      </c>
      <c r="V940" s="42">
        <v>-0.75</v>
      </c>
      <c r="W940" s="42">
        <v>-0.75</v>
      </c>
    </row>
    <row r="941" spans="1:23" s="42" customFormat="1" x14ac:dyDescent="0.25">
      <c r="A941" s="42" t="s">
        <v>4940</v>
      </c>
      <c r="B941" s="42">
        <v>12161017971</v>
      </c>
      <c r="C941" s="42" t="s">
        <v>3046</v>
      </c>
      <c r="D941" s="42" t="s">
        <v>4932</v>
      </c>
      <c r="F941" s="42" t="s">
        <v>79</v>
      </c>
      <c r="H941" s="42" t="s">
        <v>2633</v>
      </c>
      <c r="M941" s="42">
        <v>0</v>
      </c>
      <c r="N941" s="42">
        <v>0</v>
      </c>
      <c r="O941" s="42">
        <v>0</v>
      </c>
      <c r="P941" s="42">
        <v>0</v>
      </c>
      <c r="Q941" s="42">
        <v>0</v>
      </c>
      <c r="R941" s="42">
        <v>0</v>
      </c>
      <c r="S941" s="42">
        <v>0</v>
      </c>
      <c r="T941" s="42">
        <v>0</v>
      </c>
      <c r="U941" s="42">
        <v>0</v>
      </c>
      <c r="V941" s="42">
        <v>0</v>
      </c>
      <c r="W941" s="42">
        <v>0</v>
      </c>
    </row>
    <row r="942" spans="1:23" s="41" customFormat="1" hidden="1" x14ac:dyDescent="0.25">
      <c r="A942" s="41" t="s">
        <v>4941</v>
      </c>
      <c r="B942" s="41">
        <v>12161017971</v>
      </c>
      <c r="C942" s="41" t="s">
        <v>2617</v>
      </c>
      <c r="D942" s="41" t="s">
        <v>4942</v>
      </c>
      <c r="E942" s="41" t="s">
        <v>1366</v>
      </c>
      <c r="F942" s="41" t="s">
        <v>2711</v>
      </c>
      <c r="G942" s="41">
        <v>1</v>
      </c>
      <c r="H942" s="41" t="s">
        <v>2620</v>
      </c>
      <c r="I942" s="41" t="s">
        <v>2621</v>
      </c>
      <c r="J942" s="41" t="s">
        <v>4943</v>
      </c>
      <c r="K942" s="41" t="s">
        <v>3331</v>
      </c>
      <c r="L942" s="41" t="s">
        <v>4944</v>
      </c>
      <c r="M942" s="41">
        <v>22.99</v>
      </c>
      <c r="N942" s="41">
        <v>0</v>
      </c>
      <c r="O942" s="41">
        <v>0</v>
      </c>
      <c r="P942" s="41">
        <v>0</v>
      </c>
      <c r="Q942" s="41">
        <v>0</v>
      </c>
      <c r="R942" s="41">
        <v>0</v>
      </c>
      <c r="S942" s="41">
        <v>-3.91</v>
      </c>
      <c r="T942" s="41">
        <v>-5.16</v>
      </c>
      <c r="U942" s="41">
        <v>0</v>
      </c>
      <c r="V942" s="41">
        <v>0</v>
      </c>
      <c r="W942" s="41">
        <v>13.92</v>
      </c>
    </row>
    <row r="943" spans="1:23" s="41" customFormat="1" hidden="1" x14ac:dyDescent="0.25">
      <c r="A943" s="41" t="s">
        <v>4945</v>
      </c>
      <c r="B943" s="41">
        <v>12161017971</v>
      </c>
      <c r="C943" s="41" t="s">
        <v>2617</v>
      </c>
      <c r="D943" s="41" t="s">
        <v>4946</v>
      </c>
      <c r="E943" s="41" t="s">
        <v>1366</v>
      </c>
      <c r="F943" s="41" t="s">
        <v>2711</v>
      </c>
      <c r="G943" s="41">
        <v>1</v>
      </c>
      <c r="H943" s="41" t="s">
        <v>2620</v>
      </c>
      <c r="I943" s="41" t="s">
        <v>2621</v>
      </c>
      <c r="J943" s="41" t="s">
        <v>3988</v>
      </c>
      <c r="K943" s="41" t="s">
        <v>2702</v>
      </c>
      <c r="L943" s="41" t="s">
        <v>4947</v>
      </c>
      <c r="M943" s="41">
        <v>22.99</v>
      </c>
      <c r="N943" s="41">
        <v>0</v>
      </c>
      <c r="O943" s="41">
        <v>0</v>
      </c>
      <c r="P943" s="41">
        <v>0</v>
      </c>
      <c r="Q943" s="41">
        <v>0</v>
      </c>
      <c r="R943" s="41">
        <v>0</v>
      </c>
      <c r="S943" s="41">
        <v>-3.91</v>
      </c>
      <c r="T943" s="41">
        <v>-5.16</v>
      </c>
      <c r="U943" s="41">
        <v>0</v>
      </c>
      <c r="V943" s="41">
        <v>0</v>
      </c>
      <c r="W943" s="41">
        <v>13.92</v>
      </c>
    </row>
    <row r="944" spans="1:23" s="41" customFormat="1" hidden="1" x14ac:dyDescent="0.25">
      <c r="A944" s="41" t="s">
        <v>4948</v>
      </c>
      <c r="B944" s="41">
        <v>12161017971</v>
      </c>
      <c r="C944" s="41" t="s">
        <v>2727</v>
      </c>
      <c r="D944" s="41" t="s">
        <v>3864</v>
      </c>
      <c r="E944" s="41" t="s">
        <v>1358</v>
      </c>
      <c r="F944" s="41" t="s">
        <v>2823</v>
      </c>
      <c r="G944" s="41">
        <v>1</v>
      </c>
      <c r="H944" s="41" t="s">
        <v>2620</v>
      </c>
      <c r="I944" s="41" t="s">
        <v>2621</v>
      </c>
      <c r="J944" s="41" t="s">
        <v>3865</v>
      </c>
      <c r="K944" s="41" t="s">
        <v>3409</v>
      </c>
      <c r="L944" s="41" t="s">
        <v>3866</v>
      </c>
      <c r="M944" s="41">
        <v>-22.99</v>
      </c>
      <c r="N944" s="41">
        <v>0</v>
      </c>
      <c r="O944" s="41">
        <v>0</v>
      </c>
      <c r="P944" s="41">
        <v>0</v>
      </c>
      <c r="Q944" s="41">
        <v>0</v>
      </c>
      <c r="R944" s="41">
        <v>0</v>
      </c>
      <c r="S944" s="41">
        <v>3.13</v>
      </c>
      <c r="T944" s="41">
        <v>0</v>
      </c>
      <c r="U944" s="41">
        <v>0</v>
      </c>
      <c r="V944" s="41">
        <v>0</v>
      </c>
      <c r="W944" s="41">
        <v>-19.86</v>
      </c>
    </row>
    <row r="945" spans="1:23" s="41" customFormat="1" hidden="1" x14ac:dyDescent="0.25">
      <c r="A945" s="41" t="s">
        <v>4949</v>
      </c>
      <c r="B945" s="41">
        <v>12161017971</v>
      </c>
      <c r="C945" s="41" t="s">
        <v>2617</v>
      </c>
      <c r="D945" s="41" t="s">
        <v>4950</v>
      </c>
      <c r="E945" s="41" t="s">
        <v>1392</v>
      </c>
      <c r="F945" s="41" t="s">
        <v>3004</v>
      </c>
      <c r="G945" s="41">
        <v>1</v>
      </c>
      <c r="H945" s="41" t="s">
        <v>2620</v>
      </c>
      <c r="I945" s="41" t="s">
        <v>2621</v>
      </c>
      <c r="J945" s="41" t="s">
        <v>4951</v>
      </c>
      <c r="K945" s="41" t="s">
        <v>2629</v>
      </c>
      <c r="L945" s="41" t="s">
        <v>4952</v>
      </c>
      <c r="M945" s="41">
        <v>22.99</v>
      </c>
      <c r="N945" s="41">
        <v>0</v>
      </c>
      <c r="O945" s="41">
        <v>0</v>
      </c>
      <c r="P945" s="41">
        <v>0</v>
      </c>
      <c r="Q945" s="41">
        <v>0</v>
      </c>
      <c r="R945" s="41">
        <v>0</v>
      </c>
      <c r="S945" s="41">
        <v>-3.91</v>
      </c>
      <c r="T945" s="41">
        <v>-5.16</v>
      </c>
      <c r="U945" s="41">
        <v>0</v>
      </c>
      <c r="V945" s="41">
        <v>0</v>
      </c>
      <c r="W945" s="41">
        <v>13.92</v>
      </c>
    </row>
    <row r="946" spans="1:23" s="41" customFormat="1" hidden="1" x14ac:dyDescent="0.25">
      <c r="A946" s="41" t="s">
        <v>4953</v>
      </c>
      <c r="B946" s="41">
        <v>12161017971</v>
      </c>
      <c r="C946" s="41" t="s">
        <v>2617</v>
      </c>
      <c r="D946" s="41" t="s">
        <v>4954</v>
      </c>
      <c r="E946" s="41" t="s">
        <v>1424</v>
      </c>
      <c r="F946" s="41" t="s">
        <v>2980</v>
      </c>
      <c r="G946" s="41">
        <v>1</v>
      </c>
      <c r="H946" s="41" t="s">
        <v>2620</v>
      </c>
      <c r="I946" s="41" t="s">
        <v>2621</v>
      </c>
      <c r="J946" s="41" t="s">
        <v>2892</v>
      </c>
      <c r="K946" s="41" t="s">
        <v>2893</v>
      </c>
      <c r="L946" s="41" t="s">
        <v>4955</v>
      </c>
      <c r="M946" s="41">
        <v>25.99</v>
      </c>
      <c r="N946" s="41">
        <v>0</v>
      </c>
      <c r="O946" s="41">
        <v>0</v>
      </c>
      <c r="P946" s="41">
        <v>0</v>
      </c>
      <c r="Q946" s="41">
        <v>1.82</v>
      </c>
      <c r="R946" s="41">
        <v>-1.82</v>
      </c>
      <c r="S946" s="41">
        <v>-4.42</v>
      </c>
      <c r="T946" s="41">
        <v>-5.16</v>
      </c>
      <c r="U946" s="41">
        <v>0</v>
      </c>
      <c r="V946" s="41">
        <v>0</v>
      </c>
      <c r="W946" s="41">
        <v>16.41</v>
      </c>
    </row>
    <row r="947" spans="1:23" s="41" customFormat="1" hidden="1" x14ac:dyDescent="0.25">
      <c r="A947" s="41" t="s">
        <v>4956</v>
      </c>
      <c r="B947" s="41">
        <v>12161017971</v>
      </c>
      <c r="C947" s="41" t="s">
        <v>2617</v>
      </c>
      <c r="D947" s="41" t="s">
        <v>4957</v>
      </c>
      <c r="E947" s="41" t="s">
        <v>1352</v>
      </c>
      <c r="F947" s="41" t="s">
        <v>2733</v>
      </c>
      <c r="G947" s="41">
        <v>1</v>
      </c>
      <c r="H947" s="41" t="s">
        <v>2620</v>
      </c>
      <c r="I947" s="41" t="s">
        <v>2621</v>
      </c>
      <c r="J947" s="41" t="s">
        <v>4958</v>
      </c>
      <c r="K947" s="41" t="s">
        <v>2830</v>
      </c>
      <c r="L947" s="41" t="s">
        <v>4959</v>
      </c>
      <c r="M947" s="41">
        <v>22.99</v>
      </c>
      <c r="N947" s="41">
        <v>0</v>
      </c>
      <c r="O947" s="41">
        <v>0</v>
      </c>
      <c r="P947" s="41">
        <v>0</v>
      </c>
      <c r="Q947" s="41">
        <v>0</v>
      </c>
      <c r="R947" s="41">
        <v>0</v>
      </c>
      <c r="S947" s="41">
        <v>-3.91</v>
      </c>
      <c r="T947" s="41">
        <v>-5.16</v>
      </c>
      <c r="U947" s="41">
        <v>0</v>
      </c>
      <c r="V947" s="41">
        <v>0</v>
      </c>
      <c r="W947" s="41">
        <v>13.92</v>
      </c>
    </row>
    <row r="948" spans="1:23" s="41" customFormat="1" hidden="1" x14ac:dyDescent="0.25">
      <c r="A948" s="41" t="s">
        <v>4960</v>
      </c>
      <c r="B948" s="41">
        <v>12161017971</v>
      </c>
      <c r="C948" s="41" t="s">
        <v>2617</v>
      </c>
      <c r="D948" s="41" t="s">
        <v>4961</v>
      </c>
      <c r="E948" s="41" t="s">
        <v>1366</v>
      </c>
      <c r="F948" s="41" t="s">
        <v>2711</v>
      </c>
      <c r="G948" s="41">
        <v>1</v>
      </c>
      <c r="H948" s="41" t="s">
        <v>2620</v>
      </c>
      <c r="I948" s="41" t="s">
        <v>2621</v>
      </c>
      <c r="J948" s="41" t="s">
        <v>4962</v>
      </c>
      <c r="K948" s="41" t="s">
        <v>3067</v>
      </c>
      <c r="L948" s="41" t="s">
        <v>4963</v>
      </c>
      <c r="M948" s="41">
        <v>22.99</v>
      </c>
      <c r="N948" s="41">
        <v>0</v>
      </c>
      <c r="O948" s="41">
        <v>0</v>
      </c>
      <c r="P948" s="41">
        <v>0</v>
      </c>
      <c r="Q948" s="41">
        <v>1.38</v>
      </c>
      <c r="R948" s="41">
        <v>-1.38</v>
      </c>
      <c r="S948" s="41">
        <v>-3.91</v>
      </c>
      <c r="T948" s="41">
        <v>-5.16</v>
      </c>
      <c r="U948" s="41">
        <v>0</v>
      </c>
      <c r="V948" s="41">
        <v>0</v>
      </c>
      <c r="W948" s="41">
        <v>13.92</v>
      </c>
    </row>
    <row r="949" spans="1:23" s="41" customFormat="1" hidden="1" x14ac:dyDescent="0.25">
      <c r="A949" s="41" t="s">
        <v>4964</v>
      </c>
      <c r="B949" s="41">
        <v>12161017971</v>
      </c>
      <c r="C949" s="41" t="s">
        <v>2617</v>
      </c>
      <c r="D949" s="41" t="s">
        <v>4965</v>
      </c>
      <c r="E949" s="41" t="s">
        <v>1198</v>
      </c>
      <c r="F949" s="41" t="s">
        <v>4966</v>
      </c>
      <c r="G949" s="41">
        <v>1</v>
      </c>
      <c r="H949" s="41" t="s">
        <v>2620</v>
      </c>
      <c r="I949" s="41" t="s">
        <v>2621</v>
      </c>
      <c r="J949" s="41" t="s">
        <v>4967</v>
      </c>
      <c r="K949" s="41" t="s">
        <v>3683</v>
      </c>
      <c r="L949" s="41" t="s">
        <v>4968</v>
      </c>
      <c r="M949" s="41">
        <v>19.989999999999998</v>
      </c>
      <c r="N949" s="41">
        <v>0</v>
      </c>
      <c r="O949" s="41">
        <v>0</v>
      </c>
      <c r="P949" s="41">
        <v>-1</v>
      </c>
      <c r="Q949" s="41">
        <v>0</v>
      </c>
      <c r="R949" s="41">
        <v>0</v>
      </c>
      <c r="S949" s="41">
        <v>-3.23</v>
      </c>
      <c r="T949" s="41">
        <v>-3.68</v>
      </c>
      <c r="U949" s="41">
        <v>0</v>
      </c>
      <c r="V949" s="41">
        <v>0</v>
      </c>
      <c r="W949" s="41">
        <v>12.08</v>
      </c>
    </row>
    <row r="950" spans="1:23" s="41" customFormat="1" hidden="1" x14ac:dyDescent="0.25">
      <c r="A950" s="41" t="s">
        <v>4969</v>
      </c>
      <c r="B950" s="41">
        <v>12161017971</v>
      </c>
      <c r="C950" s="41" t="s">
        <v>2727</v>
      </c>
      <c r="D950" s="41" t="s">
        <v>4571</v>
      </c>
      <c r="E950" s="41" t="s">
        <v>1416</v>
      </c>
      <c r="F950" s="41" t="s">
        <v>2926</v>
      </c>
      <c r="G950" s="41">
        <v>1</v>
      </c>
      <c r="H950" s="41" t="s">
        <v>2620</v>
      </c>
      <c r="I950" s="41" t="s">
        <v>2621</v>
      </c>
      <c r="J950" s="41" t="s">
        <v>4572</v>
      </c>
      <c r="K950" s="41" t="s">
        <v>2836</v>
      </c>
      <c r="L950" s="41" t="s">
        <v>4573</v>
      </c>
      <c r="M950" s="41">
        <v>-25.99</v>
      </c>
      <c r="N950" s="41">
        <v>0</v>
      </c>
      <c r="O950" s="41">
        <v>0</v>
      </c>
      <c r="P950" s="41">
        <v>0</v>
      </c>
      <c r="Q950" s="41">
        <v>0</v>
      </c>
      <c r="R950" s="41">
        <v>0</v>
      </c>
      <c r="S950" s="41">
        <v>3.54</v>
      </c>
      <c r="T950" s="41">
        <v>0</v>
      </c>
      <c r="U950" s="41">
        <v>0</v>
      </c>
      <c r="V950" s="41">
        <v>0</v>
      </c>
      <c r="W950" s="41">
        <v>-22.45</v>
      </c>
    </row>
    <row r="951" spans="1:23" s="41" customFormat="1" hidden="1" x14ac:dyDescent="0.25">
      <c r="A951" s="41" t="s">
        <v>4970</v>
      </c>
      <c r="B951" s="41">
        <v>12161017971</v>
      </c>
      <c r="C951" s="41" t="s">
        <v>2617</v>
      </c>
      <c r="D951" s="41" t="s">
        <v>4971</v>
      </c>
      <c r="E951" s="41" t="s">
        <v>1350</v>
      </c>
      <c r="F951" s="41" t="s">
        <v>2646</v>
      </c>
      <c r="G951" s="41">
        <v>1</v>
      </c>
      <c r="H951" s="41" t="s">
        <v>2620</v>
      </c>
      <c r="I951" s="41" t="s">
        <v>2621</v>
      </c>
      <c r="J951" s="41" t="s">
        <v>4972</v>
      </c>
      <c r="K951" s="41" t="s">
        <v>2786</v>
      </c>
      <c r="L951" s="41" t="s">
        <v>4973</v>
      </c>
      <c r="M951" s="41">
        <v>22.99</v>
      </c>
      <c r="N951" s="41">
        <v>0</v>
      </c>
      <c r="O951" s="41">
        <v>0</v>
      </c>
      <c r="P951" s="41">
        <v>0</v>
      </c>
      <c r="Q951" s="41">
        <v>0</v>
      </c>
      <c r="R951" s="41">
        <v>0</v>
      </c>
      <c r="S951" s="41">
        <v>-3.91</v>
      </c>
      <c r="T951" s="41">
        <v>-5.16</v>
      </c>
      <c r="U951" s="41">
        <v>0</v>
      </c>
      <c r="V951" s="41">
        <v>0</v>
      </c>
      <c r="W951" s="41">
        <v>13.92</v>
      </c>
    </row>
    <row r="952" spans="1:23" s="41" customFormat="1" hidden="1" x14ac:dyDescent="0.25">
      <c r="A952" s="41" t="s">
        <v>4974</v>
      </c>
      <c r="B952" s="41">
        <v>12161017971</v>
      </c>
      <c r="C952" s="41" t="s">
        <v>2727</v>
      </c>
      <c r="D952" s="41" t="s">
        <v>4975</v>
      </c>
      <c r="E952" s="41" t="s">
        <v>1436</v>
      </c>
      <c r="F952" s="41" t="s">
        <v>3613</v>
      </c>
      <c r="G952" s="41">
        <v>1</v>
      </c>
      <c r="H952" s="41" t="s">
        <v>2620</v>
      </c>
      <c r="I952" s="41" t="s">
        <v>2621</v>
      </c>
      <c r="J952" s="41" t="s">
        <v>4092</v>
      </c>
      <c r="K952" s="41" t="s">
        <v>2933</v>
      </c>
      <c r="L952" s="41" t="s">
        <v>4976</v>
      </c>
      <c r="M952" s="41">
        <v>-25.99</v>
      </c>
      <c r="N952" s="41">
        <v>0</v>
      </c>
      <c r="O952" s="41">
        <v>0</v>
      </c>
      <c r="P952" s="41">
        <v>1.3</v>
      </c>
      <c r="Q952" s="41">
        <v>-1.48</v>
      </c>
      <c r="R952" s="41">
        <v>1.48</v>
      </c>
      <c r="S952" s="41">
        <v>3.36</v>
      </c>
      <c r="T952" s="41">
        <v>0</v>
      </c>
      <c r="U952" s="41">
        <v>0</v>
      </c>
      <c r="V952" s="41">
        <v>0</v>
      </c>
      <c r="W952" s="41">
        <v>-21.33</v>
      </c>
    </row>
    <row r="953" spans="1:23" s="41" customFormat="1" hidden="1" x14ac:dyDescent="0.25">
      <c r="A953" s="41" t="s">
        <v>4977</v>
      </c>
      <c r="B953" s="41">
        <v>12161017971</v>
      </c>
      <c r="C953" s="41" t="s">
        <v>2727</v>
      </c>
      <c r="D953" s="41" t="s">
        <v>4978</v>
      </c>
      <c r="E953" s="41" t="s">
        <v>892</v>
      </c>
      <c r="F953" s="41" t="s">
        <v>2855</v>
      </c>
      <c r="G953" s="41">
        <v>1</v>
      </c>
      <c r="H953" s="41" t="s">
        <v>2620</v>
      </c>
      <c r="I953" s="41" t="s">
        <v>2621</v>
      </c>
      <c r="J953" s="41" t="s">
        <v>4979</v>
      </c>
      <c r="K953" s="41" t="s">
        <v>2820</v>
      </c>
      <c r="L953" s="41" t="s">
        <v>4980</v>
      </c>
      <c r="M953" s="41">
        <v>-9.99</v>
      </c>
      <c r="N953" s="41">
        <v>0</v>
      </c>
      <c r="O953" s="41">
        <v>0</v>
      </c>
      <c r="P953" s="41">
        <v>0.12</v>
      </c>
      <c r="Q953" s="41">
        <v>0</v>
      </c>
      <c r="R953" s="41">
        <v>0</v>
      </c>
      <c r="S953" s="41">
        <v>1.34</v>
      </c>
      <c r="T953" s="41">
        <v>0</v>
      </c>
      <c r="U953" s="41">
        <v>0</v>
      </c>
      <c r="V953" s="41">
        <v>0</v>
      </c>
      <c r="W953" s="41">
        <v>-8.5299999999999994</v>
      </c>
    </row>
    <row r="954" spans="1:23" s="42" customFormat="1" hidden="1" x14ac:dyDescent="0.25">
      <c r="A954" s="42" t="s">
        <v>4981</v>
      </c>
      <c r="B954" s="42">
        <v>12161017971</v>
      </c>
      <c r="C954" s="42" t="s">
        <v>2651</v>
      </c>
      <c r="D954" s="42" t="s">
        <v>4982</v>
      </c>
      <c r="F954" s="42" t="s">
        <v>74</v>
      </c>
      <c r="H954" s="42" t="s">
        <v>2633</v>
      </c>
      <c r="M954" s="42">
        <v>0</v>
      </c>
      <c r="N954" s="42">
        <v>0</v>
      </c>
      <c r="O954" s="42">
        <v>0</v>
      </c>
      <c r="P954" s="42">
        <v>0</v>
      </c>
      <c r="Q954" s="42">
        <v>0</v>
      </c>
      <c r="R954" s="42">
        <v>0</v>
      </c>
      <c r="S954" s="42">
        <v>0</v>
      </c>
      <c r="T954" s="42">
        <v>0</v>
      </c>
      <c r="U954" s="42">
        <v>0</v>
      </c>
      <c r="V954" s="42">
        <v>0</v>
      </c>
      <c r="W954" s="42">
        <v>0</v>
      </c>
    </row>
    <row r="955" spans="1:23" s="43" customFormat="1" ht="14.4" hidden="1" x14ac:dyDescent="0.25">
      <c r="A955" s="43" t="s">
        <v>4981</v>
      </c>
      <c r="B955" s="43">
        <v>12161017971</v>
      </c>
      <c r="C955" s="43" t="s">
        <v>2651</v>
      </c>
      <c r="D955" s="43" t="s">
        <v>4982</v>
      </c>
      <c r="F955" s="43" t="s">
        <v>75</v>
      </c>
      <c r="H955" s="43" t="s">
        <v>2633</v>
      </c>
      <c r="M955" s="43">
        <v>0</v>
      </c>
      <c r="N955" s="43">
        <v>0</v>
      </c>
      <c r="O955" s="43">
        <v>0</v>
      </c>
      <c r="P955" s="43">
        <v>0</v>
      </c>
      <c r="Q955" s="43">
        <v>0</v>
      </c>
      <c r="R955" s="43">
        <v>0</v>
      </c>
      <c r="S955" s="43">
        <v>0</v>
      </c>
      <c r="T955" s="43">
        <v>-3.68</v>
      </c>
      <c r="U955" s="43">
        <v>0</v>
      </c>
      <c r="V955" s="43">
        <v>0</v>
      </c>
      <c r="W955" s="43">
        <v>-3.68</v>
      </c>
    </row>
    <row r="956" spans="1:23" s="42" customFormat="1" hidden="1" x14ac:dyDescent="0.25">
      <c r="A956" s="42" t="s">
        <v>4981</v>
      </c>
      <c r="B956" s="42">
        <v>12161017971</v>
      </c>
      <c r="C956" s="42" t="s">
        <v>2651</v>
      </c>
      <c r="D956" s="42" t="s">
        <v>4982</v>
      </c>
      <c r="F956" s="42" t="s">
        <v>76</v>
      </c>
      <c r="H956" s="42" t="s">
        <v>2633</v>
      </c>
      <c r="M956" s="42">
        <v>0</v>
      </c>
      <c r="N956" s="42">
        <v>0</v>
      </c>
      <c r="O956" s="42">
        <v>0</v>
      </c>
      <c r="P956" s="42">
        <v>0</v>
      </c>
      <c r="Q956" s="42">
        <v>0</v>
      </c>
      <c r="R956" s="42">
        <v>0</v>
      </c>
      <c r="S956" s="42">
        <v>0</v>
      </c>
      <c r="T956" s="42">
        <v>0</v>
      </c>
      <c r="U956" s="42">
        <v>0</v>
      </c>
      <c r="V956" s="42">
        <v>0</v>
      </c>
      <c r="W956" s="42">
        <v>0</v>
      </c>
    </row>
    <row r="957" spans="1:23" s="42" customFormat="1" hidden="1" x14ac:dyDescent="0.25">
      <c r="A957" s="42" t="s">
        <v>4983</v>
      </c>
      <c r="B957" s="42">
        <v>12161017971</v>
      </c>
      <c r="C957" s="42" t="s">
        <v>2651</v>
      </c>
      <c r="D957" s="42" t="s">
        <v>3702</v>
      </c>
      <c r="F957" s="42" t="s">
        <v>74</v>
      </c>
      <c r="H957" s="42" t="s">
        <v>2633</v>
      </c>
      <c r="M957" s="42">
        <v>0</v>
      </c>
      <c r="N957" s="42">
        <v>0</v>
      </c>
      <c r="O957" s="42">
        <v>0</v>
      </c>
      <c r="P957" s="42">
        <v>0</v>
      </c>
      <c r="Q957" s="42">
        <v>0</v>
      </c>
      <c r="R957" s="42">
        <v>0</v>
      </c>
      <c r="S957" s="42">
        <v>0</v>
      </c>
      <c r="T957" s="42">
        <v>0</v>
      </c>
      <c r="U957" s="42">
        <v>0</v>
      </c>
      <c r="V957" s="42">
        <v>0</v>
      </c>
      <c r="W957" s="42">
        <v>0</v>
      </c>
    </row>
    <row r="958" spans="1:23" s="43" customFormat="1" ht="14.4" hidden="1" x14ac:dyDescent="0.25">
      <c r="A958" s="43" t="s">
        <v>4983</v>
      </c>
      <c r="B958" s="43">
        <v>12161017971</v>
      </c>
      <c r="C958" s="43" t="s">
        <v>2651</v>
      </c>
      <c r="D958" s="43" t="s">
        <v>3702</v>
      </c>
      <c r="F958" s="43" t="s">
        <v>75</v>
      </c>
      <c r="H958" s="43" t="s">
        <v>2633</v>
      </c>
      <c r="M958" s="43">
        <v>0</v>
      </c>
      <c r="N958" s="43">
        <v>0</v>
      </c>
      <c r="O958" s="43">
        <v>0</v>
      </c>
      <c r="P958" s="43">
        <v>0</v>
      </c>
      <c r="Q958" s="43">
        <v>0</v>
      </c>
      <c r="R958" s="43">
        <v>0</v>
      </c>
      <c r="S958" s="43">
        <v>0</v>
      </c>
      <c r="T958" s="43">
        <v>-5.16</v>
      </c>
      <c r="U958" s="43">
        <v>0</v>
      </c>
      <c r="V958" s="43">
        <v>0</v>
      </c>
      <c r="W958" s="43">
        <v>-5.16</v>
      </c>
    </row>
    <row r="959" spans="1:23" s="42" customFormat="1" hidden="1" x14ac:dyDescent="0.25">
      <c r="A959" s="42" t="s">
        <v>4983</v>
      </c>
      <c r="B959" s="42">
        <v>12161017971</v>
      </c>
      <c r="C959" s="42" t="s">
        <v>2651</v>
      </c>
      <c r="D959" s="42" t="s">
        <v>3702</v>
      </c>
      <c r="F959" s="42" t="s">
        <v>76</v>
      </c>
      <c r="H959" s="42" t="s">
        <v>2633</v>
      </c>
      <c r="M959" s="42">
        <v>0</v>
      </c>
      <c r="N959" s="42">
        <v>0</v>
      </c>
      <c r="O959" s="42">
        <v>0</v>
      </c>
      <c r="P959" s="42">
        <v>0</v>
      </c>
      <c r="Q959" s="42">
        <v>0</v>
      </c>
      <c r="R959" s="42">
        <v>0</v>
      </c>
      <c r="S959" s="42">
        <v>0</v>
      </c>
      <c r="T959" s="42">
        <v>0</v>
      </c>
      <c r="U959" s="42">
        <v>0</v>
      </c>
      <c r="V959" s="42">
        <v>0</v>
      </c>
      <c r="W959" s="42">
        <v>0</v>
      </c>
    </row>
    <row r="960" spans="1:23" s="41" customFormat="1" hidden="1" x14ac:dyDescent="0.25">
      <c r="A960" s="41" t="s">
        <v>4984</v>
      </c>
      <c r="B960" s="41">
        <v>12161017971</v>
      </c>
      <c r="C960" s="41" t="s">
        <v>2617</v>
      </c>
      <c r="D960" s="41" t="s">
        <v>4791</v>
      </c>
      <c r="E960" s="41" t="s">
        <v>896</v>
      </c>
      <c r="F960" s="41" t="s">
        <v>4281</v>
      </c>
      <c r="G960" s="41">
        <v>1</v>
      </c>
      <c r="H960" s="41" t="s">
        <v>2620</v>
      </c>
      <c r="I960" s="41" t="s">
        <v>2621</v>
      </c>
      <c r="J960" s="41" t="s">
        <v>2940</v>
      </c>
      <c r="K960" s="41" t="s">
        <v>2683</v>
      </c>
      <c r="L960" s="41" t="s">
        <v>4282</v>
      </c>
      <c r="M960" s="41">
        <v>10.99</v>
      </c>
      <c r="N960" s="41">
        <v>0</v>
      </c>
      <c r="O960" s="41">
        <v>0</v>
      </c>
      <c r="P960" s="41">
        <v>-0.22</v>
      </c>
      <c r="Q960" s="41">
        <v>0</v>
      </c>
      <c r="R960" s="41">
        <v>0</v>
      </c>
      <c r="S960" s="41">
        <v>-1.83</v>
      </c>
      <c r="T960" s="41">
        <v>-3.68</v>
      </c>
      <c r="U960" s="41">
        <v>0</v>
      </c>
      <c r="V960" s="41">
        <v>0</v>
      </c>
      <c r="W960" s="41">
        <v>5.26</v>
      </c>
    </row>
    <row r="961" spans="1:23" s="41" customFormat="1" hidden="1" x14ac:dyDescent="0.25">
      <c r="A961" s="41" t="s">
        <v>4985</v>
      </c>
      <c r="B961" s="41">
        <v>12161017971</v>
      </c>
      <c r="C961" s="41" t="s">
        <v>2617</v>
      </c>
      <c r="D961" s="41" t="s">
        <v>4986</v>
      </c>
      <c r="E961" s="41" t="s">
        <v>1350</v>
      </c>
      <c r="F961" s="41" t="s">
        <v>2646</v>
      </c>
      <c r="G961" s="41">
        <v>1</v>
      </c>
      <c r="H961" s="41" t="s">
        <v>2620</v>
      </c>
      <c r="I961" s="41" t="s">
        <v>2621</v>
      </c>
      <c r="J961" s="41" t="s">
        <v>4987</v>
      </c>
      <c r="K961" s="41" t="s">
        <v>2702</v>
      </c>
      <c r="L961" s="41" t="s">
        <v>4988</v>
      </c>
      <c r="M961" s="41">
        <v>22.99</v>
      </c>
      <c r="N961" s="41">
        <v>0</v>
      </c>
      <c r="O961" s="41">
        <v>0</v>
      </c>
      <c r="P961" s="41">
        <v>0</v>
      </c>
      <c r="Q961" s="41">
        <v>0</v>
      </c>
      <c r="R961" s="41">
        <v>0</v>
      </c>
      <c r="S961" s="41">
        <v>-3.91</v>
      </c>
      <c r="T961" s="41">
        <v>-5.16</v>
      </c>
      <c r="U961" s="41">
        <v>0</v>
      </c>
      <c r="V961" s="41">
        <v>0</v>
      </c>
      <c r="W961" s="41">
        <v>13.92</v>
      </c>
    </row>
    <row r="962" spans="1:23" s="41" customFormat="1" hidden="1" x14ac:dyDescent="0.25">
      <c r="A962" s="41" t="s">
        <v>4989</v>
      </c>
      <c r="B962" s="41">
        <v>12161017971</v>
      </c>
      <c r="C962" s="41" t="s">
        <v>2727</v>
      </c>
      <c r="D962" s="41" t="s">
        <v>4982</v>
      </c>
      <c r="E962" s="41" t="s">
        <v>1500</v>
      </c>
      <c r="F962" s="41" t="s">
        <v>4990</v>
      </c>
      <c r="G962" s="41">
        <v>1</v>
      </c>
      <c r="H962" s="41" t="s">
        <v>2620</v>
      </c>
      <c r="I962" s="41" t="s">
        <v>2621</v>
      </c>
      <c r="J962" s="41" t="s">
        <v>4991</v>
      </c>
      <c r="K962" s="41" t="s">
        <v>2702</v>
      </c>
      <c r="L962" s="41" t="s">
        <v>4992</v>
      </c>
      <c r="M962" s="41">
        <v>-13.89</v>
      </c>
      <c r="N962" s="41">
        <v>0</v>
      </c>
      <c r="O962" s="41">
        <v>0</v>
      </c>
      <c r="P962" s="41">
        <v>0</v>
      </c>
      <c r="Q962" s="41">
        <v>0</v>
      </c>
      <c r="R962" s="41">
        <v>0</v>
      </c>
      <c r="S962" s="41">
        <v>1.89</v>
      </c>
      <c r="T962" s="41">
        <v>0</v>
      </c>
      <c r="U962" s="41">
        <v>0</v>
      </c>
      <c r="V962" s="41">
        <v>0</v>
      </c>
      <c r="W962" s="41">
        <v>-12</v>
      </c>
    </row>
    <row r="963" spans="1:23" s="41" customFormat="1" hidden="1" x14ac:dyDescent="0.25">
      <c r="A963" s="41" t="s">
        <v>4993</v>
      </c>
      <c r="B963" s="41">
        <v>12161017971</v>
      </c>
      <c r="C963" s="41" t="s">
        <v>2727</v>
      </c>
      <c r="D963" s="41" t="s">
        <v>4640</v>
      </c>
      <c r="E963" s="41" t="s">
        <v>1218</v>
      </c>
      <c r="F963" s="41" t="s">
        <v>4006</v>
      </c>
      <c r="G963" s="41">
        <v>1</v>
      </c>
      <c r="H963" s="41" t="s">
        <v>2620</v>
      </c>
      <c r="I963" s="41" t="s">
        <v>2621</v>
      </c>
      <c r="J963" s="41" t="s">
        <v>4641</v>
      </c>
      <c r="K963" s="41" t="s">
        <v>4470</v>
      </c>
      <c r="L963" s="41">
        <v>20011</v>
      </c>
      <c r="M963" s="41">
        <v>-20.99</v>
      </c>
      <c r="N963" s="41">
        <v>0</v>
      </c>
      <c r="O963" s="41">
        <v>0</v>
      </c>
      <c r="P963" s="41">
        <v>1.05</v>
      </c>
      <c r="Q963" s="41">
        <v>-1.2</v>
      </c>
      <c r="R963" s="41">
        <v>1.2</v>
      </c>
      <c r="S963" s="41">
        <v>2.71</v>
      </c>
      <c r="T963" s="41">
        <v>0</v>
      </c>
      <c r="U963" s="41">
        <v>0</v>
      </c>
      <c r="V963" s="41">
        <v>0</v>
      </c>
      <c r="W963" s="41">
        <v>-17.23</v>
      </c>
    </row>
    <row r="964" spans="1:23" s="41" customFormat="1" hidden="1" x14ac:dyDescent="0.25">
      <c r="A964" s="41" t="s">
        <v>4994</v>
      </c>
      <c r="B964" s="41">
        <v>12161017971</v>
      </c>
      <c r="C964" s="41" t="s">
        <v>2617</v>
      </c>
      <c r="D964" s="41" t="s">
        <v>4995</v>
      </c>
      <c r="E964" s="41" t="s">
        <v>1422</v>
      </c>
      <c r="F964" s="41" t="s">
        <v>2671</v>
      </c>
      <c r="G964" s="41">
        <v>1</v>
      </c>
      <c r="H964" s="41" t="s">
        <v>2620</v>
      </c>
      <c r="I964" s="41" t="s">
        <v>2621</v>
      </c>
      <c r="J964" s="41" t="s">
        <v>4996</v>
      </c>
      <c r="K964" s="41" t="s">
        <v>2683</v>
      </c>
      <c r="L964" s="41" t="s">
        <v>4997</v>
      </c>
      <c r="M964" s="41">
        <v>25.99</v>
      </c>
      <c r="N964" s="41">
        <v>0</v>
      </c>
      <c r="O964" s="41">
        <v>0</v>
      </c>
      <c r="P964" s="41">
        <v>0</v>
      </c>
      <c r="Q964" s="41">
        <v>0</v>
      </c>
      <c r="R964" s="41">
        <v>0</v>
      </c>
      <c r="S964" s="41">
        <v>-4.42</v>
      </c>
      <c r="T964" s="41">
        <v>-5.16</v>
      </c>
      <c r="U964" s="41">
        <v>0</v>
      </c>
      <c r="V964" s="41">
        <v>0</v>
      </c>
      <c r="W964" s="41">
        <v>16.41</v>
      </c>
    </row>
    <row r="965" spans="1:23" s="41" customFormat="1" hidden="1" x14ac:dyDescent="0.25">
      <c r="A965" s="41" t="s">
        <v>4998</v>
      </c>
      <c r="B965" s="41">
        <v>12161017971</v>
      </c>
      <c r="C965" s="41" t="s">
        <v>2617</v>
      </c>
      <c r="D965" s="41" t="s">
        <v>4999</v>
      </c>
      <c r="E965" s="41" t="s">
        <v>424</v>
      </c>
      <c r="F965" s="41" t="s">
        <v>3440</v>
      </c>
      <c r="G965" s="41">
        <v>1</v>
      </c>
      <c r="H965" s="41" t="s">
        <v>2620</v>
      </c>
      <c r="I965" s="41" t="s">
        <v>2621</v>
      </c>
      <c r="J965" s="41" t="s">
        <v>5000</v>
      </c>
      <c r="K965" s="41" t="s">
        <v>3331</v>
      </c>
      <c r="L965" s="41" t="s">
        <v>5001</v>
      </c>
      <c r="M965" s="41">
        <v>21.59</v>
      </c>
      <c r="N965" s="41">
        <v>0</v>
      </c>
      <c r="O965" s="41">
        <v>0</v>
      </c>
      <c r="P965" s="41">
        <v>-1.08</v>
      </c>
      <c r="Q965" s="41">
        <v>0</v>
      </c>
      <c r="R965" s="41">
        <v>0</v>
      </c>
      <c r="S965" s="41">
        <v>-3.49</v>
      </c>
      <c r="T965" s="41">
        <v>-5.16</v>
      </c>
      <c r="U965" s="41">
        <v>0</v>
      </c>
      <c r="V965" s="41">
        <v>0</v>
      </c>
      <c r="W965" s="41">
        <v>11.86</v>
      </c>
    </row>
    <row r="966" spans="1:23" s="42" customFormat="1" hidden="1" x14ac:dyDescent="0.25">
      <c r="A966" s="42" t="s">
        <v>5002</v>
      </c>
      <c r="B966" s="42">
        <v>12161017971</v>
      </c>
      <c r="C966" s="42" t="s">
        <v>2651</v>
      </c>
      <c r="D966" s="42" t="s">
        <v>4219</v>
      </c>
      <c r="F966" s="42" t="s">
        <v>74</v>
      </c>
      <c r="H966" s="42" t="s">
        <v>2633</v>
      </c>
      <c r="M966" s="42">
        <v>0</v>
      </c>
      <c r="N966" s="42">
        <v>0</v>
      </c>
      <c r="O966" s="42">
        <v>0</v>
      </c>
      <c r="P966" s="42">
        <v>0</v>
      </c>
      <c r="Q966" s="42">
        <v>0</v>
      </c>
      <c r="R966" s="42">
        <v>0</v>
      </c>
      <c r="S966" s="42">
        <v>0</v>
      </c>
      <c r="T966" s="42">
        <v>0</v>
      </c>
      <c r="U966" s="42">
        <v>0</v>
      </c>
      <c r="V966" s="42">
        <v>0</v>
      </c>
      <c r="W966" s="42">
        <v>0</v>
      </c>
    </row>
    <row r="967" spans="1:23" s="43" customFormat="1" ht="14.4" hidden="1" x14ac:dyDescent="0.25">
      <c r="A967" s="43" t="s">
        <v>5002</v>
      </c>
      <c r="B967" s="43">
        <v>12161017971</v>
      </c>
      <c r="C967" s="43" t="s">
        <v>2651</v>
      </c>
      <c r="D967" s="43" t="s">
        <v>4219</v>
      </c>
      <c r="F967" s="43" t="s">
        <v>75</v>
      </c>
      <c r="H967" s="43" t="s">
        <v>2633</v>
      </c>
      <c r="M967" s="43">
        <v>0</v>
      </c>
      <c r="N967" s="43">
        <v>0</v>
      </c>
      <c r="O967" s="43">
        <v>0</v>
      </c>
      <c r="P967" s="43">
        <v>0</v>
      </c>
      <c r="Q967" s="43">
        <v>0</v>
      </c>
      <c r="R967" s="43">
        <v>0</v>
      </c>
      <c r="S967" s="43">
        <v>0</v>
      </c>
      <c r="T967" s="43">
        <v>-5.16</v>
      </c>
      <c r="U967" s="43">
        <v>0</v>
      </c>
      <c r="V967" s="43">
        <v>0</v>
      </c>
      <c r="W967" s="43">
        <v>-5.16</v>
      </c>
    </row>
    <row r="968" spans="1:23" s="42" customFormat="1" hidden="1" x14ac:dyDescent="0.25">
      <c r="A968" s="42" t="s">
        <v>5002</v>
      </c>
      <c r="B968" s="42">
        <v>12161017971</v>
      </c>
      <c r="C968" s="42" t="s">
        <v>2651</v>
      </c>
      <c r="D968" s="42" t="s">
        <v>4219</v>
      </c>
      <c r="F968" s="42" t="s">
        <v>76</v>
      </c>
      <c r="H968" s="42" t="s">
        <v>2633</v>
      </c>
      <c r="M968" s="42">
        <v>0</v>
      </c>
      <c r="N968" s="42">
        <v>0</v>
      </c>
      <c r="O968" s="42">
        <v>0</v>
      </c>
      <c r="P968" s="42">
        <v>0</v>
      </c>
      <c r="Q968" s="42">
        <v>0</v>
      </c>
      <c r="R968" s="42">
        <v>0</v>
      </c>
      <c r="S968" s="42">
        <v>0</v>
      </c>
      <c r="T968" s="42">
        <v>0</v>
      </c>
      <c r="U968" s="42">
        <v>0</v>
      </c>
      <c r="V968" s="42">
        <v>0</v>
      </c>
      <c r="W968" s="42">
        <v>0</v>
      </c>
    </row>
    <row r="969" spans="1:23" s="41" customFormat="1" hidden="1" x14ac:dyDescent="0.25">
      <c r="A969" s="41" t="s">
        <v>5003</v>
      </c>
      <c r="B969" s="41">
        <v>12161017971</v>
      </c>
      <c r="C969" s="41" t="s">
        <v>2617</v>
      </c>
      <c r="D969" s="41" t="s">
        <v>5004</v>
      </c>
      <c r="E969" s="41" t="s">
        <v>1356</v>
      </c>
      <c r="F969" s="41" t="s">
        <v>2897</v>
      </c>
      <c r="G969" s="41">
        <v>1</v>
      </c>
      <c r="H969" s="41" t="s">
        <v>2620</v>
      </c>
      <c r="I969" s="41" t="s">
        <v>2621</v>
      </c>
      <c r="J969" s="41" t="s">
        <v>5005</v>
      </c>
      <c r="K969" s="41" t="s">
        <v>2899</v>
      </c>
      <c r="L969" s="41" t="s">
        <v>5006</v>
      </c>
      <c r="M969" s="41">
        <v>22.99</v>
      </c>
      <c r="N969" s="41">
        <v>0</v>
      </c>
      <c r="O969" s="41">
        <v>0</v>
      </c>
      <c r="P969" s="41">
        <v>0</v>
      </c>
      <c r="Q969" s="41">
        <v>0</v>
      </c>
      <c r="R969" s="41">
        <v>0</v>
      </c>
      <c r="S969" s="41">
        <v>-3.91</v>
      </c>
      <c r="T969" s="41">
        <v>-5.16</v>
      </c>
      <c r="U969" s="41">
        <v>0</v>
      </c>
      <c r="V969" s="41">
        <v>0</v>
      </c>
      <c r="W969" s="41">
        <v>13.92</v>
      </c>
    </row>
    <row r="970" spans="1:23" s="41" customFormat="1" hidden="1" x14ac:dyDescent="0.25">
      <c r="A970" s="41" t="s">
        <v>5007</v>
      </c>
      <c r="B970" s="41">
        <v>12161017971</v>
      </c>
      <c r="C970" s="41" t="s">
        <v>2617</v>
      </c>
      <c r="D970" s="41" t="s">
        <v>5008</v>
      </c>
      <c r="E970" s="41" t="s">
        <v>1350</v>
      </c>
      <c r="F970" s="41" t="s">
        <v>2646</v>
      </c>
      <c r="G970" s="41">
        <v>1</v>
      </c>
      <c r="H970" s="41" t="s">
        <v>2620</v>
      </c>
      <c r="I970" s="41" t="s">
        <v>2621</v>
      </c>
      <c r="J970" s="41" t="s">
        <v>5009</v>
      </c>
      <c r="K970" s="41" t="s">
        <v>3032</v>
      </c>
      <c r="L970" s="41" t="s">
        <v>5010</v>
      </c>
      <c r="M970" s="41">
        <v>22.99</v>
      </c>
      <c r="N970" s="41">
        <v>0</v>
      </c>
      <c r="O970" s="41">
        <v>0</v>
      </c>
      <c r="P970" s="41">
        <v>0</v>
      </c>
      <c r="Q970" s="41">
        <v>0</v>
      </c>
      <c r="R970" s="41">
        <v>0</v>
      </c>
      <c r="S970" s="41">
        <v>-3.91</v>
      </c>
      <c r="T970" s="41">
        <v>-5.16</v>
      </c>
      <c r="U970" s="41">
        <v>0</v>
      </c>
      <c r="V970" s="41">
        <v>0</v>
      </c>
      <c r="W970" s="41">
        <v>13.92</v>
      </c>
    </row>
    <row r="971" spans="1:23" s="42" customFormat="1" hidden="1" x14ac:dyDescent="0.25">
      <c r="A971" s="42" t="s">
        <v>5011</v>
      </c>
      <c r="B971" s="42">
        <v>12161017971</v>
      </c>
      <c r="C971" s="42" t="s">
        <v>2651</v>
      </c>
      <c r="D971" s="42" t="s">
        <v>2963</v>
      </c>
      <c r="F971" s="42" t="s">
        <v>74</v>
      </c>
      <c r="H971" s="42" t="s">
        <v>2633</v>
      </c>
      <c r="M971" s="42">
        <v>0</v>
      </c>
      <c r="N971" s="42">
        <v>0</v>
      </c>
      <c r="O971" s="42">
        <v>0</v>
      </c>
      <c r="P971" s="42">
        <v>0</v>
      </c>
      <c r="Q971" s="42">
        <v>0</v>
      </c>
      <c r="R971" s="42">
        <v>0</v>
      </c>
      <c r="S971" s="42">
        <v>0</v>
      </c>
      <c r="T971" s="42">
        <v>0</v>
      </c>
      <c r="U971" s="42">
        <v>0</v>
      </c>
      <c r="V971" s="42">
        <v>0</v>
      </c>
      <c r="W971" s="42">
        <v>0</v>
      </c>
    </row>
    <row r="972" spans="1:23" s="43" customFormat="1" ht="14.4" hidden="1" x14ac:dyDescent="0.25">
      <c r="A972" s="43" t="s">
        <v>5011</v>
      </c>
      <c r="B972" s="43">
        <v>12161017971</v>
      </c>
      <c r="C972" s="43" t="s">
        <v>2651</v>
      </c>
      <c r="D972" s="43" t="s">
        <v>2963</v>
      </c>
      <c r="F972" s="43" t="s">
        <v>75</v>
      </c>
      <c r="H972" s="43" t="s">
        <v>2633</v>
      </c>
      <c r="M972" s="43">
        <v>0</v>
      </c>
      <c r="N972" s="43">
        <v>0</v>
      </c>
      <c r="O972" s="43">
        <v>0</v>
      </c>
      <c r="P972" s="43">
        <v>0</v>
      </c>
      <c r="Q972" s="43">
        <v>0</v>
      </c>
      <c r="R972" s="43">
        <v>0</v>
      </c>
      <c r="S972" s="43">
        <v>0</v>
      </c>
      <c r="T972" s="43">
        <v>-5.16</v>
      </c>
      <c r="U972" s="43">
        <v>0</v>
      </c>
      <c r="V972" s="43">
        <v>0</v>
      </c>
      <c r="W972" s="43">
        <v>-5.16</v>
      </c>
    </row>
    <row r="973" spans="1:23" s="42" customFormat="1" hidden="1" x14ac:dyDescent="0.25">
      <c r="A973" s="42" t="s">
        <v>5011</v>
      </c>
      <c r="B973" s="42">
        <v>12161017971</v>
      </c>
      <c r="C973" s="42" t="s">
        <v>2651</v>
      </c>
      <c r="D973" s="42" t="s">
        <v>2963</v>
      </c>
      <c r="F973" s="42" t="s">
        <v>76</v>
      </c>
      <c r="H973" s="42" t="s">
        <v>2633</v>
      </c>
      <c r="M973" s="42">
        <v>0</v>
      </c>
      <c r="N973" s="42">
        <v>0</v>
      </c>
      <c r="O973" s="42">
        <v>0</v>
      </c>
      <c r="P973" s="42">
        <v>0</v>
      </c>
      <c r="Q973" s="42">
        <v>0</v>
      </c>
      <c r="R973" s="42">
        <v>0</v>
      </c>
      <c r="S973" s="42">
        <v>0</v>
      </c>
      <c r="T973" s="42">
        <v>0</v>
      </c>
      <c r="U973" s="42">
        <v>0</v>
      </c>
      <c r="V973" s="42">
        <v>0</v>
      </c>
      <c r="W973" s="42">
        <v>0</v>
      </c>
    </row>
    <row r="974" spans="1:23" s="42" customFormat="1" hidden="1" x14ac:dyDescent="0.25">
      <c r="A974" s="42" t="s">
        <v>5012</v>
      </c>
      <c r="B974" s="42">
        <v>12161017971</v>
      </c>
      <c r="C974" s="42" t="s">
        <v>2651</v>
      </c>
      <c r="D974" s="42" t="s">
        <v>3061</v>
      </c>
      <c r="F974" s="42" t="s">
        <v>74</v>
      </c>
      <c r="H974" s="42" t="s">
        <v>2633</v>
      </c>
      <c r="M974" s="42">
        <v>0</v>
      </c>
      <c r="N974" s="42">
        <v>0</v>
      </c>
      <c r="O974" s="42">
        <v>0</v>
      </c>
      <c r="P974" s="42">
        <v>0</v>
      </c>
      <c r="Q974" s="42">
        <v>0</v>
      </c>
      <c r="R974" s="42">
        <v>0</v>
      </c>
      <c r="S974" s="42">
        <v>0</v>
      </c>
      <c r="T974" s="42">
        <v>0</v>
      </c>
      <c r="U974" s="42">
        <v>0</v>
      </c>
      <c r="V974" s="42">
        <v>0</v>
      </c>
      <c r="W974" s="42">
        <v>0</v>
      </c>
    </row>
    <row r="975" spans="1:23" s="43" customFormat="1" ht="14.4" hidden="1" x14ac:dyDescent="0.25">
      <c r="A975" s="43" t="s">
        <v>5012</v>
      </c>
      <c r="B975" s="43">
        <v>12161017971</v>
      </c>
      <c r="C975" s="43" t="s">
        <v>2651</v>
      </c>
      <c r="D975" s="43" t="s">
        <v>3061</v>
      </c>
      <c r="F975" s="43" t="s">
        <v>75</v>
      </c>
      <c r="H975" s="43" t="s">
        <v>2633</v>
      </c>
      <c r="M975" s="43">
        <v>0</v>
      </c>
      <c r="N975" s="43">
        <v>0</v>
      </c>
      <c r="O975" s="43">
        <v>0</v>
      </c>
      <c r="P975" s="43">
        <v>0</v>
      </c>
      <c r="Q975" s="43">
        <v>0</v>
      </c>
      <c r="R975" s="43">
        <v>0</v>
      </c>
      <c r="S975" s="43">
        <v>0</v>
      </c>
      <c r="T975" s="43">
        <v>-3.68</v>
      </c>
      <c r="U975" s="43">
        <v>0</v>
      </c>
      <c r="V975" s="43">
        <v>0</v>
      </c>
      <c r="W975" s="43">
        <v>-3.68</v>
      </c>
    </row>
    <row r="976" spans="1:23" s="42" customFormat="1" hidden="1" x14ac:dyDescent="0.25">
      <c r="A976" s="42" t="s">
        <v>5012</v>
      </c>
      <c r="B976" s="42">
        <v>12161017971</v>
      </c>
      <c r="C976" s="42" t="s">
        <v>2651</v>
      </c>
      <c r="D976" s="42" t="s">
        <v>3061</v>
      </c>
      <c r="F976" s="42" t="s">
        <v>76</v>
      </c>
      <c r="H976" s="42" t="s">
        <v>2633</v>
      </c>
      <c r="M976" s="42">
        <v>0</v>
      </c>
      <c r="N976" s="42">
        <v>0</v>
      </c>
      <c r="O976" s="42">
        <v>0</v>
      </c>
      <c r="P976" s="42">
        <v>0</v>
      </c>
      <c r="Q976" s="42">
        <v>0</v>
      </c>
      <c r="R976" s="42">
        <v>0</v>
      </c>
      <c r="S976" s="42">
        <v>0</v>
      </c>
      <c r="T976" s="42">
        <v>0</v>
      </c>
      <c r="U976" s="42">
        <v>0</v>
      </c>
      <c r="V976" s="42">
        <v>0</v>
      </c>
      <c r="W976" s="42">
        <v>0</v>
      </c>
    </row>
    <row r="977" spans="1:23" s="42" customFormat="1" hidden="1" x14ac:dyDescent="0.25">
      <c r="A977" s="42" t="s">
        <v>5013</v>
      </c>
      <c r="B977" s="42">
        <v>12161017971</v>
      </c>
      <c r="C977" s="42" t="s">
        <v>2651</v>
      </c>
      <c r="D977" s="42" t="s">
        <v>3300</v>
      </c>
      <c r="F977" s="42" t="s">
        <v>74</v>
      </c>
      <c r="H977" s="42" t="s">
        <v>2633</v>
      </c>
      <c r="M977" s="42">
        <v>0</v>
      </c>
      <c r="N977" s="42">
        <v>0</v>
      </c>
      <c r="O977" s="42">
        <v>0</v>
      </c>
      <c r="P977" s="42">
        <v>0</v>
      </c>
      <c r="Q977" s="42">
        <v>0</v>
      </c>
      <c r="R977" s="42">
        <v>0</v>
      </c>
      <c r="S977" s="42">
        <v>0</v>
      </c>
      <c r="T977" s="42">
        <v>0</v>
      </c>
      <c r="U977" s="42">
        <v>0</v>
      </c>
      <c r="V977" s="42">
        <v>0</v>
      </c>
      <c r="W977" s="42">
        <v>0</v>
      </c>
    </row>
    <row r="978" spans="1:23" s="43" customFormat="1" ht="14.4" hidden="1" x14ac:dyDescent="0.25">
      <c r="A978" s="43" t="s">
        <v>5013</v>
      </c>
      <c r="B978" s="43">
        <v>12161017971</v>
      </c>
      <c r="C978" s="43" t="s">
        <v>2651</v>
      </c>
      <c r="D978" s="43" t="s">
        <v>3300</v>
      </c>
      <c r="F978" s="43" t="s">
        <v>75</v>
      </c>
      <c r="H978" s="43" t="s">
        <v>2633</v>
      </c>
      <c r="M978" s="43">
        <v>0</v>
      </c>
      <c r="N978" s="43">
        <v>0</v>
      </c>
      <c r="O978" s="43">
        <v>0</v>
      </c>
      <c r="P978" s="43">
        <v>0</v>
      </c>
      <c r="Q978" s="43">
        <v>0</v>
      </c>
      <c r="R978" s="43">
        <v>0</v>
      </c>
      <c r="S978" s="43">
        <v>0</v>
      </c>
      <c r="T978" s="43">
        <v>-3.68</v>
      </c>
      <c r="U978" s="43">
        <v>0</v>
      </c>
      <c r="V978" s="43">
        <v>0</v>
      </c>
      <c r="W978" s="43">
        <v>-3.68</v>
      </c>
    </row>
    <row r="979" spans="1:23" s="42" customFormat="1" hidden="1" x14ac:dyDescent="0.25">
      <c r="A979" s="42" t="s">
        <v>5013</v>
      </c>
      <c r="B979" s="42">
        <v>12161017971</v>
      </c>
      <c r="C979" s="42" t="s">
        <v>2651</v>
      </c>
      <c r="D979" s="42" t="s">
        <v>3300</v>
      </c>
      <c r="F979" s="42" t="s">
        <v>76</v>
      </c>
      <c r="H979" s="42" t="s">
        <v>2633</v>
      </c>
      <c r="M979" s="42">
        <v>0</v>
      </c>
      <c r="N979" s="42">
        <v>0</v>
      </c>
      <c r="O979" s="42">
        <v>0</v>
      </c>
      <c r="P979" s="42">
        <v>0</v>
      </c>
      <c r="Q979" s="42">
        <v>0</v>
      </c>
      <c r="R979" s="42">
        <v>0</v>
      </c>
      <c r="S979" s="42">
        <v>0</v>
      </c>
      <c r="T979" s="42">
        <v>0</v>
      </c>
      <c r="U979" s="42">
        <v>0</v>
      </c>
      <c r="V979" s="42">
        <v>0</v>
      </c>
      <c r="W979" s="42">
        <v>0</v>
      </c>
    </row>
    <row r="980" spans="1:23" s="41" customFormat="1" hidden="1" x14ac:dyDescent="0.25">
      <c r="A980" s="41" t="s">
        <v>5014</v>
      </c>
      <c r="B980" s="41">
        <v>12161017971</v>
      </c>
      <c r="C980" s="41" t="s">
        <v>2617</v>
      </c>
      <c r="D980" s="41" t="s">
        <v>5015</v>
      </c>
      <c r="E980" s="41" t="s">
        <v>398</v>
      </c>
      <c r="F980" s="41" t="s">
        <v>3904</v>
      </c>
      <c r="G980" s="41">
        <v>1</v>
      </c>
      <c r="H980" s="41" t="s">
        <v>2620</v>
      </c>
      <c r="I980" s="41" t="s">
        <v>2621</v>
      </c>
      <c r="J980" s="41" t="s">
        <v>4108</v>
      </c>
      <c r="K980" s="41" t="s">
        <v>2648</v>
      </c>
      <c r="L980" s="41" t="s">
        <v>5016</v>
      </c>
      <c r="M980" s="41">
        <v>20.99</v>
      </c>
      <c r="N980" s="41">
        <v>0</v>
      </c>
      <c r="O980" s="41">
        <v>0</v>
      </c>
      <c r="P980" s="41">
        <v>-1.05</v>
      </c>
      <c r="Q980" s="41">
        <v>0</v>
      </c>
      <c r="R980" s="41">
        <v>0</v>
      </c>
      <c r="S980" s="41">
        <v>-3.39</v>
      </c>
      <c r="T980" s="41">
        <v>-3.68</v>
      </c>
      <c r="U980" s="41">
        <v>0</v>
      </c>
      <c r="V980" s="41">
        <v>0</v>
      </c>
      <c r="W980" s="41">
        <v>12.87</v>
      </c>
    </row>
    <row r="981" spans="1:23" s="42" customFormat="1" hidden="1" x14ac:dyDescent="0.25">
      <c r="A981" s="42" t="s">
        <v>5017</v>
      </c>
      <c r="B981" s="42">
        <v>12161017971</v>
      </c>
      <c r="D981" s="42" t="s">
        <v>2654</v>
      </c>
      <c r="F981" s="42" t="s">
        <v>2655</v>
      </c>
      <c r="G981" s="42">
        <v>2</v>
      </c>
      <c r="H981" s="42" t="s">
        <v>2633</v>
      </c>
      <c r="M981" s="42">
        <v>0</v>
      </c>
      <c r="N981" s="42">
        <v>0</v>
      </c>
      <c r="O981" s="42">
        <v>0</v>
      </c>
      <c r="P981" s="42">
        <v>0</v>
      </c>
      <c r="Q981" s="42">
        <v>0</v>
      </c>
      <c r="R981" s="42">
        <v>0</v>
      </c>
      <c r="S981" s="42">
        <v>0</v>
      </c>
      <c r="T981" s="42">
        <v>0</v>
      </c>
      <c r="U981" s="42">
        <v>-1.2</v>
      </c>
      <c r="V981" s="42">
        <v>0</v>
      </c>
      <c r="W981" s="42">
        <v>-1.2</v>
      </c>
    </row>
    <row r="982" spans="1:23" s="41" customFormat="1" hidden="1" x14ac:dyDescent="0.25">
      <c r="A982" s="41" t="s">
        <v>5018</v>
      </c>
      <c r="B982" s="41">
        <v>12161017971</v>
      </c>
      <c r="C982" s="41" t="s">
        <v>2617</v>
      </c>
      <c r="D982" s="41" t="s">
        <v>5019</v>
      </c>
      <c r="E982" s="41" t="s">
        <v>1428</v>
      </c>
      <c r="F982" s="41" t="s">
        <v>2717</v>
      </c>
      <c r="G982" s="41">
        <v>1</v>
      </c>
      <c r="H982" s="41" t="s">
        <v>2620</v>
      </c>
      <c r="I982" s="41" t="s">
        <v>2621</v>
      </c>
      <c r="J982" s="41" t="s">
        <v>5020</v>
      </c>
      <c r="K982" s="41" t="s">
        <v>3067</v>
      </c>
      <c r="L982" s="41" t="s">
        <v>5021</v>
      </c>
      <c r="M982" s="41">
        <v>25.99</v>
      </c>
      <c r="N982" s="41">
        <v>0</v>
      </c>
      <c r="O982" s="41">
        <v>0</v>
      </c>
      <c r="P982" s="41">
        <v>0</v>
      </c>
      <c r="Q982" s="41">
        <v>1.82</v>
      </c>
      <c r="R982" s="41">
        <v>-1.82</v>
      </c>
      <c r="S982" s="41">
        <v>-4.42</v>
      </c>
      <c r="T982" s="41">
        <v>-5.16</v>
      </c>
      <c r="U982" s="41">
        <v>0</v>
      </c>
      <c r="V982" s="41">
        <v>0</v>
      </c>
      <c r="W982" s="41">
        <v>16.41</v>
      </c>
    </row>
    <row r="983" spans="1:23" s="42" customFormat="1" hidden="1" x14ac:dyDescent="0.25">
      <c r="A983" s="42" t="s">
        <v>5022</v>
      </c>
      <c r="B983" s="42">
        <v>12161017971</v>
      </c>
      <c r="D983" s="42" t="s">
        <v>3374</v>
      </c>
      <c r="F983" s="42" t="s">
        <v>3375</v>
      </c>
      <c r="G983" s="42">
        <v>1</v>
      </c>
      <c r="H983" s="42" t="s">
        <v>2633</v>
      </c>
      <c r="M983" s="42">
        <v>0</v>
      </c>
      <c r="N983" s="42">
        <v>0</v>
      </c>
      <c r="O983" s="42">
        <v>0</v>
      </c>
      <c r="P983" s="42">
        <v>0</v>
      </c>
      <c r="Q983" s="42">
        <v>0</v>
      </c>
      <c r="R983" s="42">
        <v>0</v>
      </c>
      <c r="S983" s="42">
        <v>0</v>
      </c>
      <c r="T983" s="42">
        <v>0</v>
      </c>
      <c r="U983" s="42">
        <v>-0.6</v>
      </c>
      <c r="V983" s="42">
        <v>0</v>
      </c>
      <c r="W983" s="42">
        <v>-0.6</v>
      </c>
    </row>
    <row r="984" spans="1:23" s="41" customFormat="1" hidden="1" x14ac:dyDescent="0.25">
      <c r="A984" s="41" t="s">
        <v>5023</v>
      </c>
      <c r="B984" s="41">
        <v>12161017971</v>
      </c>
      <c r="C984" s="41" t="s">
        <v>2617</v>
      </c>
      <c r="D984" s="41" t="s">
        <v>5024</v>
      </c>
      <c r="E984" s="41" t="s">
        <v>2266</v>
      </c>
      <c r="F984" s="41" t="s">
        <v>4201</v>
      </c>
      <c r="G984" s="41">
        <v>1</v>
      </c>
      <c r="H984" s="41" t="s">
        <v>2620</v>
      </c>
      <c r="I984" s="41" t="s">
        <v>2621</v>
      </c>
      <c r="J984" s="41" t="s">
        <v>3326</v>
      </c>
      <c r="K984" s="41" t="s">
        <v>2770</v>
      </c>
      <c r="L984" s="41" t="s">
        <v>5025</v>
      </c>
      <c r="M984" s="41">
        <v>11.99</v>
      </c>
      <c r="N984" s="41">
        <v>0</v>
      </c>
      <c r="O984" s="41">
        <v>0</v>
      </c>
      <c r="P984" s="41">
        <v>0</v>
      </c>
      <c r="Q984" s="41">
        <v>1.2</v>
      </c>
      <c r="R984" s="41">
        <v>-1.2</v>
      </c>
      <c r="S984" s="41">
        <v>-2.04</v>
      </c>
      <c r="T984" s="41">
        <v>-3.59</v>
      </c>
      <c r="U984" s="41">
        <v>0</v>
      </c>
      <c r="V984" s="41">
        <v>0</v>
      </c>
      <c r="W984" s="41">
        <v>6.36</v>
      </c>
    </row>
    <row r="985" spans="1:23" s="42" customFormat="1" hidden="1" x14ac:dyDescent="0.25">
      <c r="A985" s="42" t="s">
        <v>5026</v>
      </c>
      <c r="B985" s="42">
        <v>12161017971</v>
      </c>
      <c r="C985" s="42" t="s">
        <v>2651</v>
      </c>
      <c r="D985" s="42" t="s">
        <v>5027</v>
      </c>
      <c r="F985" s="42" t="s">
        <v>74</v>
      </c>
      <c r="H985" s="42" t="s">
        <v>2633</v>
      </c>
      <c r="M985" s="42">
        <v>0</v>
      </c>
      <c r="N985" s="42">
        <v>0</v>
      </c>
      <c r="O985" s="42">
        <v>0</v>
      </c>
      <c r="P985" s="42">
        <v>0</v>
      </c>
      <c r="Q985" s="42">
        <v>0</v>
      </c>
      <c r="R985" s="42">
        <v>0</v>
      </c>
      <c r="S985" s="42">
        <v>0</v>
      </c>
      <c r="T985" s="42">
        <v>0</v>
      </c>
      <c r="U985" s="42">
        <v>0</v>
      </c>
      <c r="V985" s="42">
        <v>0</v>
      </c>
      <c r="W985" s="42">
        <v>0</v>
      </c>
    </row>
    <row r="986" spans="1:23" s="43" customFormat="1" ht="14.4" hidden="1" x14ac:dyDescent="0.25">
      <c r="A986" s="43" t="s">
        <v>5026</v>
      </c>
      <c r="B986" s="43">
        <v>12161017971</v>
      </c>
      <c r="C986" s="43" t="s">
        <v>2651</v>
      </c>
      <c r="D986" s="43" t="s">
        <v>5027</v>
      </c>
      <c r="F986" s="43" t="s">
        <v>75</v>
      </c>
      <c r="H986" s="43" t="s">
        <v>2633</v>
      </c>
      <c r="M986" s="43">
        <v>0</v>
      </c>
      <c r="N986" s="43">
        <v>0</v>
      </c>
      <c r="O986" s="43">
        <v>0</v>
      </c>
      <c r="P986" s="43">
        <v>0</v>
      </c>
      <c r="Q986" s="43">
        <v>0</v>
      </c>
      <c r="R986" s="43">
        <v>0</v>
      </c>
      <c r="S986" s="43">
        <v>0</v>
      </c>
      <c r="T986" s="43">
        <v>-5.16</v>
      </c>
      <c r="U986" s="43">
        <v>0</v>
      </c>
      <c r="V986" s="43">
        <v>0</v>
      </c>
      <c r="W986" s="43">
        <v>-5.16</v>
      </c>
    </row>
    <row r="987" spans="1:23" s="42" customFormat="1" hidden="1" x14ac:dyDescent="0.25">
      <c r="A987" s="42" t="s">
        <v>5026</v>
      </c>
      <c r="B987" s="42">
        <v>12161017971</v>
      </c>
      <c r="C987" s="42" t="s">
        <v>2651</v>
      </c>
      <c r="D987" s="42" t="s">
        <v>5027</v>
      </c>
      <c r="F987" s="42" t="s">
        <v>76</v>
      </c>
      <c r="H987" s="42" t="s">
        <v>2633</v>
      </c>
      <c r="M987" s="42">
        <v>0</v>
      </c>
      <c r="N987" s="42">
        <v>0</v>
      </c>
      <c r="O987" s="42">
        <v>0</v>
      </c>
      <c r="P987" s="42">
        <v>0</v>
      </c>
      <c r="Q987" s="42">
        <v>0</v>
      </c>
      <c r="R987" s="42">
        <v>0</v>
      </c>
      <c r="S987" s="42">
        <v>0</v>
      </c>
      <c r="T987" s="42">
        <v>0</v>
      </c>
      <c r="U987" s="42">
        <v>0</v>
      </c>
      <c r="V987" s="42">
        <v>0</v>
      </c>
      <c r="W987" s="42">
        <v>0</v>
      </c>
    </row>
    <row r="988" spans="1:23" s="41" customFormat="1" hidden="1" x14ac:dyDescent="0.25">
      <c r="A988" s="41" t="s">
        <v>5028</v>
      </c>
      <c r="B988" s="41">
        <v>12161017971</v>
      </c>
      <c r="C988" s="41" t="s">
        <v>2617</v>
      </c>
      <c r="D988" s="41" t="s">
        <v>5029</v>
      </c>
      <c r="E988" s="41" t="s">
        <v>766</v>
      </c>
      <c r="F988" s="41" t="s">
        <v>5030</v>
      </c>
      <c r="G988" s="41">
        <v>1</v>
      </c>
      <c r="H988" s="41" t="s">
        <v>2620</v>
      </c>
      <c r="I988" s="41" t="s">
        <v>2621</v>
      </c>
      <c r="J988" s="41" t="s">
        <v>5031</v>
      </c>
      <c r="K988" s="41" t="s">
        <v>2678</v>
      </c>
      <c r="L988" s="41" t="s">
        <v>5032</v>
      </c>
      <c r="M988" s="41">
        <v>9.99</v>
      </c>
      <c r="N988" s="41">
        <v>0</v>
      </c>
      <c r="O988" s="41">
        <v>0</v>
      </c>
      <c r="P988" s="41">
        <v>-0.2</v>
      </c>
      <c r="Q988" s="41">
        <v>0.71</v>
      </c>
      <c r="R988" s="41">
        <v>-0.71</v>
      </c>
      <c r="S988" s="41">
        <v>-1.66</v>
      </c>
      <c r="T988" s="41">
        <v>-3.59</v>
      </c>
      <c r="U988" s="41">
        <v>0</v>
      </c>
      <c r="V988" s="41">
        <v>0</v>
      </c>
      <c r="W988" s="41">
        <v>4.54</v>
      </c>
    </row>
    <row r="989" spans="1:23" s="42" customFormat="1" hidden="1" x14ac:dyDescent="0.25">
      <c r="A989" s="42" t="s">
        <v>5033</v>
      </c>
      <c r="B989" s="42">
        <v>12161017971</v>
      </c>
      <c r="D989" s="42" t="s">
        <v>3787</v>
      </c>
      <c r="F989" s="42" t="s">
        <v>3788</v>
      </c>
      <c r="G989" s="42">
        <v>2</v>
      </c>
      <c r="H989" s="42" t="s">
        <v>2633</v>
      </c>
      <c r="M989" s="42">
        <v>0</v>
      </c>
      <c r="N989" s="42">
        <v>0</v>
      </c>
      <c r="O989" s="42">
        <v>0</v>
      </c>
      <c r="P989" s="42">
        <v>0</v>
      </c>
      <c r="Q989" s="42">
        <v>0</v>
      </c>
      <c r="R989" s="42">
        <v>0</v>
      </c>
      <c r="S989" s="42">
        <v>0</v>
      </c>
      <c r="T989" s="42">
        <v>0</v>
      </c>
      <c r="U989" s="42">
        <v>-1.2</v>
      </c>
      <c r="V989" s="42">
        <v>0</v>
      </c>
      <c r="W989" s="42">
        <v>-1.2</v>
      </c>
    </row>
    <row r="990" spans="1:23" s="42" customFormat="1" hidden="1" x14ac:dyDescent="0.25">
      <c r="A990" s="42" t="s">
        <v>5034</v>
      </c>
      <c r="B990" s="42">
        <v>12161017971</v>
      </c>
      <c r="C990" s="42" t="s">
        <v>2651</v>
      </c>
      <c r="D990" s="42" t="s">
        <v>2812</v>
      </c>
      <c r="F990" s="42" t="s">
        <v>74</v>
      </c>
      <c r="H990" s="42" t="s">
        <v>2633</v>
      </c>
      <c r="M990" s="42">
        <v>0</v>
      </c>
      <c r="N990" s="42">
        <v>0</v>
      </c>
      <c r="O990" s="42">
        <v>0</v>
      </c>
      <c r="P990" s="42">
        <v>0</v>
      </c>
      <c r="Q990" s="42">
        <v>0</v>
      </c>
      <c r="R990" s="42">
        <v>0</v>
      </c>
      <c r="S990" s="42">
        <v>0</v>
      </c>
      <c r="T990" s="42">
        <v>0</v>
      </c>
      <c r="U990" s="42">
        <v>0</v>
      </c>
      <c r="V990" s="42">
        <v>0</v>
      </c>
      <c r="W990" s="42">
        <v>0</v>
      </c>
    </row>
    <row r="991" spans="1:23" s="43" customFormat="1" ht="14.4" hidden="1" x14ac:dyDescent="0.25">
      <c r="A991" s="43" t="s">
        <v>5034</v>
      </c>
      <c r="B991" s="43">
        <v>12161017971</v>
      </c>
      <c r="C991" s="43" t="s">
        <v>2651</v>
      </c>
      <c r="D991" s="43" t="s">
        <v>2812</v>
      </c>
      <c r="F991" s="43" t="s">
        <v>75</v>
      </c>
      <c r="H991" s="43" t="s">
        <v>2633</v>
      </c>
      <c r="M991" s="43">
        <v>0</v>
      </c>
      <c r="N991" s="43">
        <v>0</v>
      </c>
      <c r="O991" s="43">
        <v>0</v>
      </c>
      <c r="P991" s="43">
        <v>0</v>
      </c>
      <c r="Q991" s="43">
        <v>0</v>
      </c>
      <c r="R991" s="43">
        <v>0</v>
      </c>
      <c r="S991" s="43">
        <v>0</v>
      </c>
      <c r="T991" s="43">
        <v>-5.16</v>
      </c>
      <c r="U991" s="43">
        <v>0</v>
      </c>
      <c r="V991" s="43">
        <v>0</v>
      </c>
      <c r="W991" s="43">
        <v>-5.16</v>
      </c>
    </row>
    <row r="992" spans="1:23" s="42" customFormat="1" hidden="1" x14ac:dyDescent="0.25">
      <c r="A992" s="42" t="s">
        <v>5034</v>
      </c>
      <c r="B992" s="42">
        <v>12161017971</v>
      </c>
      <c r="C992" s="42" t="s">
        <v>2651</v>
      </c>
      <c r="D992" s="42" t="s">
        <v>2812</v>
      </c>
      <c r="F992" s="42" t="s">
        <v>76</v>
      </c>
      <c r="H992" s="42" t="s">
        <v>2633</v>
      </c>
      <c r="M992" s="42">
        <v>0</v>
      </c>
      <c r="N992" s="42">
        <v>0</v>
      </c>
      <c r="O992" s="42">
        <v>0</v>
      </c>
      <c r="P992" s="42">
        <v>0</v>
      </c>
      <c r="Q992" s="42">
        <v>0</v>
      </c>
      <c r="R992" s="42">
        <v>0</v>
      </c>
      <c r="S992" s="42">
        <v>0</v>
      </c>
      <c r="T992" s="42">
        <v>0</v>
      </c>
      <c r="U992" s="42">
        <v>0</v>
      </c>
      <c r="V992" s="42">
        <v>0</v>
      </c>
      <c r="W992" s="42">
        <v>0</v>
      </c>
    </row>
    <row r="993" spans="1:23" s="41" customFormat="1" hidden="1" x14ac:dyDescent="0.25">
      <c r="A993" s="41" t="s">
        <v>5035</v>
      </c>
      <c r="B993" s="41">
        <v>12161017971</v>
      </c>
      <c r="C993" s="41" t="s">
        <v>2617</v>
      </c>
      <c r="D993" s="41" t="s">
        <v>5036</v>
      </c>
      <c r="E993" s="41" t="s">
        <v>430</v>
      </c>
      <c r="F993" s="41" t="s">
        <v>4207</v>
      </c>
      <c r="G993" s="41">
        <v>1</v>
      </c>
      <c r="H993" s="41" t="s">
        <v>2620</v>
      </c>
      <c r="I993" s="41" t="s">
        <v>2621</v>
      </c>
      <c r="J993" s="41" t="s">
        <v>5037</v>
      </c>
      <c r="K993" s="41" t="s">
        <v>2899</v>
      </c>
      <c r="L993" s="41" t="s">
        <v>5038</v>
      </c>
      <c r="M993" s="41">
        <v>21.59</v>
      </c>
      <c r="N993" s="41">
        <v>0</v>
      </c>
      <c r="O993" s="41">
        <v>0</v>
      </c>
      <c r="P993" s="41">
        <v>-1.08</v>
      </c>
      <c r="Q993" s="41">
        <v>0</v>
      </c>
      <c r="R993" s="41">
        <v>0</v>
      </c>
      <c r="S993" s="41">
        <v>-3.49</v>
      </c>
      <c r="T993" s="41">
        <v>-5.16</v>
      </c>
      <c r="U993" s="41">
        <v>0</v>
      </c>
      <c r="V993" s="41">
        <v>0</v>
      </c>
      <c r="W993" s="41">
        <v>11.86</v>
      </c>
    </row>
    <row r="994" spans="1:23" s="41" customFormat="1" hidden="1" x14ac:dyDescent="0.25">
      <c r="A994" s="41" t="s">
        <v>5035</v>
      </c>
      <c r="B994" s="41">
        <v>12161017971</v>
      </c>
      <c r="C994" s="41" t="s">
        <v>2617</v>
      </c>
      <c r="D994" s="41" t="s">
        <v>5039</v>
      </c>
      <c r="E994" s="41" t="s">
        <v>396</v>
      </c>
      <c r="F994" s="41" t="s">
        <v>2959</v>
      </c>
      <c r="G994" s="41">
        <v>1</v>
      </c>
      <c r="H994" s="41" t="s">
        <v>2620</v>
      </c>
      <c r="I994" s="41" t="s">
        <v>2621</v>
      </c>
      <c r="J994" s="41" t="s">
        <v>5040</v>
      </c>
      <c r="K994" s="41" t="s">
        <v>2629</v>
      </c>
      <c r="L994" s="41" t="s">
        <v>5041</v>
      </c>
      <c r="M994" s="41">
        <v>20.99</v>
      </c>
      <c r="N994" s="41">
        <v>0</v>
      </c>
      <c r="O994" s="41">
        <v>0</v>
      </c>
      <c r="P994" s="41">
        <v>-1.47</v>
      </c>
      <c r="Q994" s="41">
        <v>0.85</v>
      </c>
      <c r="R994" s="41">
        <v>-0.85</v>
      </c>
      <c r="S994" s="41">
        <v>-3.32</v>
      </c>
      <c r="T994" s="41">
        <v>-3.68</v>
      </c>
      <c r="U994" s="41">
        <v>0</v>
      </c>
      <c r="V994" s="41">
        <v>0</v>
      </c>
      <c r="W994" s="41">
        <v>12.52</v>
      </c>
    </row>
    <row r="995" spans="1:23" s="41" customFormat="1" hidden="1" x14ac:dyDescent="0.25">
      <c r="A995" s="41" t="s">
        <v>5035</v>
      </c>
      <c r="B995" s="41">
        <v>12161017971</v>
      </c>
      <c r="C995" s="41" t="s">
        <v>2617</v>
      </c>
      <c r="D995" s="41" t="s">
        <v>5039</v>
      </c>
      <c r="E995" s="41" t="s">
        <v>426</v>
      </c>
      <c r="F995" s="41" t="s">
        <v>5042</v>
      </c>
      <c r="G995" s="41">
        <v>1</v>
      </c>
      <c r="H995" s="41" t="s">
        <v>2620</v>
      </c>
      <c r="I995" s="41" t="s">
        <v>2621</v>
      </c>
      <c r="J995" s="41" t="s">
        <v>5040</v>
      </c>
      <c r="K995" s="41" t="s">
        <v>2629</v>
      </c>
      <c r="L995" s="41" t="s">
        <v>5041</v>
      </c>
      <c r="M995" s="41">
        <v>21.59</v>
      </c>
      <c r="N995" s="41">
        <v>0</v>
      </c>
      <c r="O995" s="41">
        <v>0</v>
      </c>
      <c r="P995" s="41">
        <v>-1.51</v>
      </c>
      <c r="Q995" s="41">
        <v>0.88</v>
      </c>
      <c r="R995" s="41">
        <v>-0.88</v>
      </c>
      <c r="S995" s="41">
        <v>-3.41</v>
      </c>
      <c r="T995" s="41">
        <v>-5.16</v>
      </c>
      <c r="U995" s="41">
        <v>0</v>
      </c>
      <c r="V995" s="41">
        <v>0</v>
      </c>
      <c r="W995" s="41">
        <v>11.51</v>
      </c>
    </row>
    <row r="996" spans="1:23" s="41" customFormat="1" hidden="1" x14ac:dyDescent="0.25">
      <c r="A996" s="41" t="s">
        <v>5043</v>
      </c>
      <c r="B996" s="41">
        <v>12161017971</v>
      </c>
      <c r="C996" s="41" t="s">
        <v>2617</v>
      </c>
      <c r="D996" s="41" t="s">
        <v>5044</v>
      </c>
      <c r="E996" s="41" t="s">
        <v>1368</v>
      </c>
      <c r="F996" s="41" t="s">
        <v>2641</v>
      </c>
      <c r="G996" s="41">
        <v>1</v>
      </c>
      <c r="H996" s="41" t="s">
        <v>2620</v>
      </c>
      <c r="I996" s="41" t="s">
        <v>2621</v>
      </c>
      <c r="J996" s="41" t="s">
        <v>2909</v>
      </c>
      <c r="K996" s="41" t="s">
        <v>3244</v>
      </c>
      <c r="L996" s="41" t="s">
        <v>5045</v>
      </c>
      <c r="M996" s="41">
        <v>22.99</v>
      </c>
      <c r="N996" s="41">
        <v>0</v>
      </c>
      <c r="O996" s="41">
        <v>0</v>
      </c>
      <c r="P996" s="41">
        <v>0</v>
      </c>
      <c r="Q996" s="41">
        <v>0</v>
      </c>
      <c r="R996" s="41">
        <v>0</v>
      </c>
      <c r="S996" s="41">
        <v>-3.91</v>
      </c>
      <c r="T996" s="41">
        <v>-5.16</v>
      </c>
      <c r="U996" s="41">
        <v>0</v>
      </c>
      <c r="V996" s="41">
        <v>0</v>
      </c>
      <c r="W996" s="41">
        <v>13.92</v>
      </c>
    </row>
    <row r="997" spans="1:23" s="41" customFormat="1" hidden="1" x14ac:dyDescent="0.25">
      <c r="A997" s="41" t="s">
        <v>5046</v>
      </c>
      <c r="B997" s="41">
        <v>12161017971</v>
      </c>
      <c r="C997" s="41" t="s">
        <v>2617</v>
      </c>
      <c r="D997" s="41" t="s">
        <v>5047</v>
      </c>
      <c r="E997" s="41" t="s">
        <v>1366</v>
      </c>
      <c r="F997" s="41" t="s">
        <v>2711</v>
      </c>
      <c r="G997" s="41">
        <v>1</v>
      </c>
      <c r="H997" s="41" t="s">
        <v>2620</v>
      </c>
      <c r="I997" s="41" t="s">
        <v>2621</v>
      </c>
      <c r="J997" s="41" t="s">
        <v>3687</v>
      </c>
      <c r="K997" s="41" t="s">
        <v>3425</v>
      </c>
      <c r="L997" s="41" t="s">
        <v>5048</v>
      </c>
      <c r="M997" s="41">
        <v>22.99</v>
      </c>
      <c r="N997" s="41">
        <v>0</v>
      </c>
      <c r="O997" s="41">
        <v>0</v>
      </c>
      <c r="P997" s="41">
        <v>0</v>
      </c>
      <c r="Q997" s="41">
        <v>1.18</v>
      </c>
      <c r="R997" s="41">
        <v>-1.18</v>
      </c>
      <c r="S997" s="41">
        <v>-3.91</v>
      </c>
      <c r="T997" s="41">
        <v>-5.16</v>
      </c>
      <c r="U997" s="41">
        <v>0</v>
      </c>
      <c r="V997" s="41">
        <v>0</v>
      </c>
      <c r="W997" s="41">
        <v>13.92</v>
      </c>
    </row>
    <row r="998" spans="1:23" s="41" customFormat="1" hidden="1" x14ac:dyDescent="0.25">
      <c r="A998" s="41" t="s">
        <v>5049</v>
      </c>
      <c r="B998" s="41">
        <v>12161017971</v>
      </c>
      <c r="C998" s="41" t="s">
        <v>2617</v>
      </c>
      <c r="D998" s="41" t="s">
        <v>5050</v>
      </c>
      <c r="E998" s="41" t="s">
        <v>578</v>
      </c>
      <c r="F998" s="41" t="s">
        <v>3025</v>
      </c>
      <c r="G998" s="41">
        <v>1</v>
      </c>
      <c r="H998" s="41" t="s">
        <v>2620</v>
      </c>
      <c r="I998" s="41" t="s">
        <v>2621</v>
      </c>
      <c r="J998" s="41" t="s">
        <v>5051</v>
      </c>
      <c r="K998" s="41" t="s">
        <v>2713</v>
      </c>
      <c r="L998" s="41" t="s">
        <v>5052</v>
      </c>
      <c r="M998" s="41">
        <v>9.99</v>
      </c>
      <c r="N998" s="41">
        <v>0</v>
      </c>
      <c r="O998" s="41">
        <v>0</v>
      </c>
      <c r="P998" s="41">
        <v>0</v>
      </c>
      <c r="Q998" s="41">
        <v>0</v>
      </c>
      <c r="R998" s="41">
        <v>0</v>
      </c>
      <c r="S998" s="41">
        <v>-1.7</v>
      </c>
      <c r="T998" s="41">
        <v>-3.68</v>
      </c>
      <c r="U998" s="41">
        <v>0</v>
      </c>
      <c r="V998" s="41">
        <v>0</v>
      </c>
      <c r="W998" s="41">
        <v>4.6100000000000003</v>
      </c>
    </row>
    <row r="999" spans="1:23" s="41" customFormat="1" hidden="1" x14ac:dyDescent="0.25">
      <c r="A999" s="41" t="s">
        <v>5053</v>
      </c>
      <c r="B999" s="41">
        <v>12161017971</v>
      </c>
      <c r="C999" s="41" t="s">
        <v>2727</v>
      </c>
      <c r="D999" s="41" t="s">
        <v>5054</v>
      </c>
      <c r="E999" s="41" t="s">
        <v>802</v>
      </c>
      <c r="F999" s="41" t="s">
        <v>2975</v>
      </c>
      <c r="G999" s="41">
        <v>1</v>
      </c>
      <c r="H999" s="41" t="s">
        <v>2620</v>
      </c>
      <c r="I999" s="41" t="s">
        <v>2621</v>
      </c>
      <c r="J999" s="41" t="s">
        <v>5055</v>
      </c>
      <c r="K999" s="41" t="s">
        <v>5056</v>
      </c>
      <c r="L999" s="41">
        <v>43615</v>
      </c>
      <c r="M999" s="41">
        <v>-10.99</v>
      </c>
      <c r="N999" s="41">
        <v>0</v>
      </c>
      <c r="O999" s="41">
        <v>0</v>
      </c>
      <c r="P999" s="41">
        <v>0</v>
      </c>
      <c r="Q999" s="41">
        <v>0</v>
      </c>
      <c r="R999" s="41">
        <v>0</v>
      </c>
      <c r="S999" s="41">
        <v>1.5</v>
      </c>
      <c r="T999" s="41">
        <v>0</v>
      </c>
      <c r="U999" s="41">
        <v>0</v>
      </c>
      <c r="V999" s="41">
        <v>0</v>
      </c>
      <c r="W999" s="41">
        <v>-9.49</v>
      </c>
    </row>
    <row r="1000" spans="1:23" s="41" customFormat="1" hidden="1" x14ac:dyDescent="0.25">
      <c r="A1000" s="41" t="s">
        <v>5057</v>
      </c>
      <c r="B1000" s="41">
        <v>12161017971</v>
      </c>
      <c r="C1000" s="41" t="s">
        <v>2617</v>
      </c>
      <c r="D1000" s="41" t="s">
        <v>5058</v>
      </c>
      <c r="E1000" s="41" t="s">
        <v>114</v>
      </c>
      <c r="F1000" s="41" t="s">
        <v>5059</v>
      </c>
      <c r="G1000" s="41">
        <v>1</v>
      </c>
      <c r="H1000" s="41" t="s">
        <v>2620</v>
      </c>
      <c r="I1000" s="41" t="s">
        <v>2621</v>
      </c>
      <c r="J1000" s="41" t="s">
        <v>4996</v>
      </c>
      <c r="K1000" s="41" t="s">
        <v>2683</v>
      </c>
      <c r="L1000" s="41" t="s">
        <v>5060</v>
      </c>
      <c r="M1000" s="41">
        <v>19.989999999999998</v>
      </c>
      <c r="N1000" s="41">
        <v>0</v>
      </c>
      <c r="O1000" s="41">
        <v>0</v>
      </c>
      <c r="P1000" s="41">
        <v>0</v>
      </c>
      <c r="Q1000" s="41">
        <v>0</v>
      </c>
      <c r="R1000" s="41">
        <v>0</v>
      </c>
      <c r="S1000" s="41">
        <v>-3.4</v>
      </c>
      <c r="T1000" s="41">
        <v>-5.16</v>
      </c>
      <c r="U1000" s="41">
        <v>0</v>
      </c>
      <c r="V1000" s="41">
        <v>0</v>
      </c>
      <c r="W1000" s="41">
        <v>11.43</v>
      </c>
    </row>
    <row r="1001" spans="1:23" s="41" customFormat="1" hidden="1" x14ac:dyDescent="0.25">
      <c r="A1001" s="41" t="s">
        <v>5061</v>
      </c>
      <c r="B1001" s="41">
        <v>12161017971</v>
      </c>
      <c r="C1001" s="41" t="s">
        <v>2727</v>
      </c>
      <c r="D1001" s="41" t="s">
        <v>3482</v>
      </c>
      <c r="E1001" s="41" t="s">
        <v>790</v>
      </c>
      <c r="F1001" s="41" t="s">
        <v>3483</v>
      </c>
      <c r="G1001" s="41">
        <v>1</v>
      </c>
      <c r="H1001" s="41" t="s">
        <v>2620</v>
      </c>
      <c r="I1001" s="41" t="s">
        <v>2621</v>
      </c>
      <c r="J1001" s="41" t="s">
        <v>3484</v>
      </c>
      <c r="K1001" s="41" t="s">
        <v>3485</v>
      </c>
      <c r="L1001" s="41">
        <v>33629</v>
      </c>
      <c r="M1001" s="41">
        <v>-9.99</v>
      </c>
      <c r="N1001" s="41">
        <v>0</v>
      </c>
      <c r="O1001" s="41">
        <v>0</v>
      </c>
      <c r="P1001" s="41">
        <v>0</v>
      </c>
      <c r="Q1001" s="41">
        <v>0</v>
      </c>
      <c r="R1001" s="41">
        <v>0</v>
      </c>
      <c r="S1001" s="41">
        <v>1.36</v>
      </c>
      <c r="T1001" s="41">
        <v>0</v>
      </c>
      <c r="U1001" s="41">
        <v>0</v>
      </c>
      <c r="V1001" s="41">
        <v>0</v>
      </c>
      <c r="W1001" s="41">
        <v>-8.6300000000000008</v>
      </c>
    </row>
    <row r="1002" spans="1:23" s="41" customFormat="1" hidden="1" x14ac:dyDescent="0.25">
      <c r="A1002" s="41" t="s">
        <v>5062</v>
      </c>
      <c r="B1002" s="41">
        <v>12161017971</v>
      </c>
      <c r="C1002" s="41" t="s">
        <v>2617</v>
      </c>
      <c r="D1002" s="41" t="s">
        <v>5063</v>
      </c>
      <c r="E1002" s="41" t="s">
        <v>1368</v>
      </c>
      <c r="F1002" s="41" t="s">
        <v>2641</v>
      </c>
      <c r="G1002" s="41">
        <v>1</v>
      </c>
      <c r="H1002" s="41" t="s">
        <v>2620</v>
      </c>
      <c r="I1002" s="41" t="s">
        <v>2621</v>
      </c>
      <c r="J1002" s="41" t="s">
        <v>5064</v>
      </c>
      <c r="K1002" s="41" t="s">
        <v>3067</v>
      </c>
      <c r="L1002" s="41">
        <v>29059</v>
      </c>
      <c r="M1002" s="41">
        <v>22.99</v>
      </c>
      <c r="N1002" s="41">
        <v>2.82</v>
      </c>
      <c r="O1002" s="41">
        <v>0</v>
      </c>
      <c r="P1002" s="41">
        <v>-2.82</v>
      </c>
      <c r="Q1002" s="41">
        <v>1.61</v>
      </c>
      <c r="R1002" s="41">
        <v>-1.61</v>
      </c>
      <c r="S1002" s="41">
        <v>-3.91</v>
      </c>
      <c r="T1002" s="41">
        <v>-5.16</v>
      </c>
      <c r="U1002" s="41">
        <v>0</v>
      </c>
      <c r="V1002" s="41">
        <v>0</v>
      </c>
      <c r="W1002" s="41">
        <v>13.92</v>
      </c>
    </row>
    <row r="1003" spans="1:23" s="41" customFormat="1" hidden="1" x14ac:dyDescent="0.25">
      <c r="A1003" s="41" t="s">
        <v>5065</v>
      </c>
      <c r="B1003" s="41">
        <v>12161017971</v>
      </c>
      <c r="C1003" s="41" t="s">
        <v>2617</v>
      </c>
      <c r="D1003" s="41" t="s">
        <v>5066</v>
      </c>
      <c r="E1003" s="41" t="s">
        <v>1220</v>
      </c>
      <c r="F1003" s="41" t="s">
        <v>3309</v>
      </c>
      <c r="G1003" s="41">
        <v>1</v>
      </c>
      <c r="H1003" s="41" t="s">
        <v>2620</v>
      </c>
      <c r="I1003" s="41" t="s">
        <v>2621</v>
      </c>
      <c r="J1003" s="41" t="s">
        <v>3388</v>
      </c>
      <c r="K1003" s="41" t="s">
        <v>3227</v>
      </c>
      <c r="L1003" s="41" t="s">
        <v>5067</v>
      </c>
      <c r="M1003" s="41">
        <v>20.99</v>
      </c>
      <c r="N1003" s="41">
        <v>0</v>
      </c>
      <c r="O1003" s="41">
        <v>0</v>
      </c>
      <c r="P1003" s="41">
        <v>0</v>
      </c>
      <c r="Q1003" s="41">
        <v>1.68</v>
      </c>
      <c r="R1003" s="41">
        <v>-1.68</v>
      </c>
      <c r="S1003" s="41">
        <v>-3.57</v>
      </c>
      <c r="T1003" s="41">
        <v>-3.68</v>
      </c>
      <c r="U1003" s="41">
        <v>0</v>
      </c>
      <c r="V1003" s="41">
        <v>0</v>
      </c>
      <c r="W1003" s="41">
        <v>13.74</v>
      </c>
    </row>
    <row r="1004" spans="1:23" s="41" customFormat="1" hidden="1" x14ac:dyDescent="0.25">
      <c r="A1004" s="41" t="s">
        <v>5068</v>
      </c>
      <c r="B1004" s="41">
        <v>12161017971</v>
      </c>
      <c r="C1004" s="41" t="s">
        <v>2727</v>
      </c>
      <c r="D1004" s="41" t="s">
        <v>5069</v>
      </c>
      <c r="E1004" s="41" t="s">
        <v>2142</v>
      </c>
      <c r="F1004" s="41" t="s">
        <v>5070</v>
      </c>
      <c r="G1004" s="41">
        <v>1</v>
      </c>
      <c r="H1004" s="41" t="s">
        <v>2620</v>
      </c>
      <c r="I1004" s="41" t="s">
        <v>2621</v>
      </c>
      <c r="J1004" s="41" t="s">
        <v>3887</v>
      </c>
      <c r="K1004" s="41" t="s">
        <v>2842</v>
      </c>
      <c r="L1004" s="41" t="s">
        <v>5071</v>
      </c>
      <c r="M1004" s="41">
        <v>-11.99</v>
      </c>
      <c r="N1004" s="41">
        <v>0</v>
      </c>
      <c r="O1004" s="41">
        <v>0</v>
      </c>
      <c r="P1004" s="41">
        <v>0</v>
      </c>
      <c r="Q1004" s="41">
        <v>-0.76</v>
      </c>
      <c r="R1004" s="41">
        <v>0.76</v>
      </c>
      <c r="S1004" s="41">
        <v>1.63</v>
      </c>
      <c r="T1004" s="41">
        <v>0</v>
      </c>
      <c r="U1004" s="41">
        <v>0</v>
      </c>
      <c r="V1004" s="41">
        <v>0</v>
      </c>
      <c r="W1004" s="41">
        <v>-10.36</v>
      </c>
    </row>
    <row r="1005" spans="1:23" s="41" customFormat="1" hidden="1" x14ac:dyDescent="0.25">
      <c r="A1005" s="41" t="s">
        <v>5072</v>
      </c>
      <c r="B1005" s="41">
        <v>12161017971</v>
      </c>
      <c r="C1005" s="41" t="s">
        <v>2617</v>
      </c>
      <c r="D1005" s="41" t="s">
        <v>5073</v>
      </c>
      <c r="E1005" s="41" t="s">
        <v>1440</v>
      </c>
      <c r="F1005" s="41" t="s">
        <v>2846</v>
      </c>
      <c r="G1005" s="41">
        <v>1</v>
      </c>
      <c r="H1005" s="41" t="s">
        <v>2620</v>
      </c>
      <c r="I1005" s="41" t="s">
        <v>2621</v>
      </c>
      <c r="J1005" s="41" t="s">
        <v>5074</v>
      </c>
      <c r="K1005" s="41" t="s">
        <v>3311</v>
      </c>
      <c r="L1005" s="41" t="s">
        <v>5075</v>
      </c>
      <c r="M1005" s="41">
        <v>25.99</v>
      </c>
      <c r="N1005" s="41">
        <v>3.48</v>
      </c>
      <c r="O1005" s="41">
        <v>0</v>
      </c>
      <c r="P1005" s="41">
        <v>-3.48</v>
      </c>
      <c r="Q1005" s="41">
        <v>0</v>
      </c>
      <c r="R1005" s="41">
        <v>0</v>
      </c>
      <c r="S1005" s="41">
        <v>-4.42</v>
      </c>
      <c r="T1005" s="41">
        <v>-5.16</v>
      </c>
      <c r="U1005" s="41">
        <v>0</v>
      </c>
      <c r="V1005" s="41">
        <v>0</v>
      </c>
      <c r="W1005" s="41">
        <v>16.41</v>
      </c>
    </row>
    <row r="1006" spans="1:23" s="41" customFormat="1" hidden="1" x14ac:dyDescent="0.25">
      <c r="A1006" s="41" t="s">
        <v>5076</v>
      </c>
      <c r="B1006" s="41">
        <v>12161017971</v>
      </c>
      <c r="C1006" s="41" t="s">
        <v>2617</v>
      </c>
      <c r="D1006" s="41" t="s">
        <v>5029</v>
      </c>
      <c r="E1006" s="41" t="s">
        <v>798</v>
      </c>
      <c r="F1006" s="41" t="s">
        <v>4568</v>
      </c>
      <c r="G1006" s="41">
        <v>1</v>
      </c>
      <c r="H1006" s="41" t="s">
        <v>2620</v>
      </c>
      <c r="I1006" s="41" t="s">
        <v>2621</v>
      </c>
      <c r="J1006" s="41" t="s">
        <v>5031</v>
      </c>
      <c r="K1006" s="41" t="s">
        <v>2678</v>
      </c>
      <c r="L1006" s="41" t="s">
        <v>5032</v>
      </c>
      <c r="M1006" s="41">
        <v>9.99</v>
      </c>
      <c r="N1006" s="41">
        <v>0</v>
      </c>
      <c r="O1006" s="41">
        <v>0</v>
      </c>
      <c r="P1006" s="41">
        <v>-0.2</v>
      </c>
      <c r="Q1006" s="41">
        <v>0.71</v>
      </c>
      <c r="R1006" s="41">
        <v>-0.71</v>
      </c>
      <c r="S1006" s="41">
        <v>-1.66</v>
      </c>
      <c r="T1006" s="41">
        <v>-3.59</v>
      </c>
      <c r="U1006" s="41">
        <v>0</v>
      </c>
      <c r="V1006" s="41">
        <v>0</v>
      </c>
      <c r="W1006" s="41">
        <v>4.54</v>
      </c>
    </row>
    <row r="1007" spans="1:23" s="41" customFormat="1" hidden="1" x14ac:dyDescent="0.25">
      <c r="A1007" s="41" t="s">
        <v>5077</v>
      </c>
      <c r="B1007" s="41">
        <v>12161017971</v>
      </c>
      <c r="C1007" s="41" t="s">
        <v>2617</v>
      </c>
      <c r="D1007" s="41" t="s">
        <v>5078</v>
      </c>
      <c r="E1007" s="41" t="s">
        <v>732</v>
      </c>
      <c r="F1007" s="41" t="s">
        <v>4135</v>
      </c>
      <c r="G1007" s="41">
        <v>1</v>
      </c>
      <c r="H1007" s="41" t="s">
        <v>2620</v>
      </c>
      <c r="I1007" s="41" t="s">
        <v>2621</v>
      </c>
      <c r="J1007" s="41" t="s">
        <v>5079</v>
      </c>
      <c r="K1007" s="41" t="s">
        <v>2758</v>
      </c>
      <c r="L1007" s="41" t="s">
        <v>5080</v>
      </c>
      <c r="M1007" s="41">
        <v>12.99</v>
      </c>
      <c r="N1007" s="41">
        <v>0</v>
      </c>
      <c r="O1007" s="41">
        <v>0</v>
      </c>
      <c r="P1007" s="41">
        <v>0</v>
      </c>
      <c r="Q1007" s="41">
        <v>0</v>
      </c>
      <c r="R1007" s="41">
        <v>0</v>
      </c>
      <c r="S1007" s="41">
        <v>-2.21</v>
      </c>
      <c r="T1007" s="41">
        <v>-3.59</v>
      </c>
      <c r="U1007" s="41">
        <v>0</v>
      </c>
      <c r="V1007" s="41">
        <v>0</v>
      </c>
      <c r="W1007" s="41">
        <v>7.19</v>
      </c>
    </row>
    <row r="1008" spans="1:23" s="41" customFormat="1" hidden="1" x14ac:dyDescent="0.25">
      <c r="A1008" s="41" t="s">
        <v>5081</v>
      </c>
      <c r="B1008" s="41">
        <v>12161017971</v>
      </c>
      <c r="C1008" s="41" t="s">
        <v>2617</v>
      </c>
      <c r="D1008" s="41" t="s">
        <v>5082</v>
      </c>
      <c r="E1008" s="41" t="s">
        <v>1376</v>
      </c>
      <c r="F1008" s="41" t="s">
        <v>3065</v>
      </c>
      <c r="G1008" s="41">
        <v>1</v>
      </c>
      <c r="H1008" s="41" t="s">
        <v>2620</v>
      </c>
      <c r="I1008" s="41" t="s">
        <v>2621</v>
      </c>
      <c r="J1008" s="41" t="s">
        <v>5083</v>
      </c>
      <c r="K1008" s="41" t="s">
        <v>3032</v>
      </c>
      <c r="L1008" s="41">
        <v>7730</v>
      </c>
      <c r="M1008" s="41">
        <v>22.99</v>
      </c>
      <c r="N1008" s="41">
        <v>0</v>
      </c>
      <c r="O1008" s="41">
        <v>0</v>
      </c>
      <c r="P1008" s="41">
        <v>0</v>
      </c>
      <c r="Q1008" s="41">
        <v>0</v>
      </c>
      <c r="R1008" s="41">
        <v>0</v>
      </c>
      <c r="S1008" s="41">
        <v>-3.91</v>
      </c>
      <c r="T1008" s="41">
        <v>-5.16</v>
      </c>
      <c r="U1008" s="41">
        <v>0</v>
      </c>
      <c r="V1008" s="41">
        <v>0</v>
      </c>
      <c r="W1008" s="41">
        <v>13.92</v>
      </c>
    </row>
    <row r="1009" spans="1:23" s="41" customFormat="1" hidden="1" x14ac:dyDescent="0.25">
      <c r="A1009" s="41" t="s">
        <v>5084</v>
      </c>
      <c r="B1009" s="41">
        <v>12161017971</v>
      </c>
      <c r="C1009" s="41" t="s">
        <v>2727</v>
      </c>
      <c r="D1009" s="41" t="s">
        <v>3635</v>
      </c>
      <c r="E1009" s="41" t="s">
        <v>580</v>
      </c>
      <c r="F1009" s="41" t="s">
        <v>2706</v>
      </c>
      <c r="G1009" s="41">
        <v>1</v>
      </c>
      <c r="H1009" s="41" t="s">
        <v>2620</v>
      </c>
      <c r="I1009" s="41" t="s">
        <v>2621</v>
      </c>
      <c r="J1009" s="41" t="s">
        <v>3527</v>
      </c>
      <c r="K1009" s="41" t="s">
        <v>2933</v>
      </c>
      <c r="L1009" s="41" t="s">
        <v>3636</v>
      </c>
      <c r="M1009" s="41">
        <v>-9.99</v>
      </c>
      <c r="N1009" s="41">
        <v>0</v>
      </c>
      <c r="O1009" s="41">
        <v>0</v>
      </c>
      <c r="P1009" s="41">
        <v>0</v>
      </c>
      <c r="Q1009" s="41">
        <v>-0.6</v>
      </c>
      <c r="R1009" s="41">
        <v>0.6</v>
      </c>
      <c r="S1009" s="41">
        <v>1.36</v>
      </c>
      <c r="T1009" s="41">
        <v>0</v>
      </c>
      <c r="U1009" s="41">
        <v>0</v>
      </c>
      <c r="V1009" s="41">
        <v>0</v>
      </c>
      <c r="W1009" s="41">
        <v>-8.6300000000000008</v>
      </c>
    </row>
    <row r="1010" spans="1:23" s="41" customFormat="1" hidden="1" x14ac:dyDescent="0.25">
      <c r="A1010" s="41" t="s">
        <v>5085</v>
      </c>
      <c r="B1010" s="41">
        <v>12161017971</v>
      </c>
      <c r="C1010" s="41" t="s">
        <v>2617</v>
      </c>
      <c r="D1010" s="41" t="s">
        <v>5086</v>
      </c>
      <c r="E1010" s="41" t="s">
        <v>488</v>
      </c>
      <c r="F1010" s="41" t="s">
        <v>3941</v>
      </c>
      <c r="G1010" s="41">
        <v>1</v>
      </c>
      <c r="H1010" s="41" t="s">
        <v>2620</v>
      </c>
      <c r="I1010" s="41" t="s">
        <v>2621</v>
      </c>
      <c r="J1010" s="41" t="s">
        <v>5087</v>
      </c>
      <c r="K1010" s="41" t="s">
        <v>2629</v>
      </c>
      <c r="L1010" s="41" t="s">
        <v>5088</v>
      </c>
      <c r="M1010" s="41">
        <v>20.99</v>
      </c>
      <c r="N1010" s="41">
        <v>0</v>
      </c>
      <c r="O1010" s="41">
        <v>0</v>
      </c>
      <c r="P1010" s="41">
        <v>0</v>
      </c>
      <c r="Q1010" s="41">
        <v>0.84</v>
      </c>
      <c r="R1010" s="41">
        <v>-0.84</v>
      </c>
      <c r="S1010" s="41">
        <v>-3.57</v>
      </c>
      <c r="T1010" s="41">
        <v>-3.68</v>
      </c>
      <c r="U1010" s="41">
        <v>0</v>
      </c>
      <c r="V1010" s="41">
        <v>0</v>
      </c>
      <c r="W1010" s="41">
        <v>13.74</v>
      </c>
    </row>
    <row r="1011" spans="1:23" s="41" customFormat="1" hidden="1" x14ac:dyDescent="0.25">
      <c r="A1011" s="41" t="s">
        <v>5089</v>
      </c>
      <c r="B1011" s="41">
        <v>12161017971</v>
      </c>
      <c r="C1011" s="41" t="s">
        <v>2617</v>
      </c>
      <c r="D1011" s="41" t="s">
        <v>5090</v>
      </c>
      <c r="E1011" s="41" t="s">
        <v>1406</v>
      </c>
      <c r="F1011" s="41" t="s">
        <v>2964</v>
      </c>
      <c r="G1011" s="41">
        <v>1</v>
      </c>
      <c r="H1011" s="41" t="s">
        <v>2620</v>
      </c>
      <c r="I1011" s="41" t="s">
        <v>2621</v>
      </c>
      <c r="J1011" s="41" t="s">
        <v>5091</v>
      </c>
      <c r="K1011" s="41" t="s">
        <v>3067</v>
      </c>
      <c r="L1011" s="41" t="s">
        <v>5092</v>
      </c>
      <c r="M1011" s="41">
        <v>25.99</v>
      </c>
      <c r="N1011" s="41">
        <v>5.48</v>
      </c>
      <c r="O1011" s="41">
        <v>0</v>
      </c>
      <c r="P1011" s="41">
        <v>-5.48</v>
      </c>
      <c r="Q1011" s="41">
        <v>2.08</v>
      </c>
      <c r="R1011" s="41">
        <v>-2.08</v>
      </c>
      <c r="S1011" s="41">
        <v>-4.42</v>
      </c>
      <c r="T1011" s="41">
        <v>-5.16</v>
      </c>
      <c r="U1011" s="41">
        <v>0</v>
      </c>
      <c r="V1011" s="41">
        <v>0</v>
      </c>
      <c r="W1011" s="41">
        <v>16.41</v>
      </c>
    </row>
    <row r="1012" spans="1:23" s="41" customFormat="1" hidden="1" x14ac:dyDescent="0.25">
      <c r="A1012" s="41" t="s">
        <v>5093</v>
      </c>
      <c r="B1012" s="41">
        <v>12161017971</v>
      </c>
      <c r="C1012" s="41" t="s">
        <v>2617</v>
      </c>
      <c r="D1012" s="41" t="s">
        <v>5094</v>
      </c>
      <c r="E1012" s="41" t="s">
        <v>1350</v>
      </c>
      <c r="F1012" s="41" t="s">
        <v>2646</v>
      </c>
      <c r="G1012" s="41">
        <v>1</v>
      </c>
      <c r="H1012" s="41" t="s">
        <v>2620</v>
      </c>
      <c r="I1012" s="41" t="s">
        <v>2621</v>
      </c>
      <c r="J1012" s="41" t="s">
        <v>5095</v>
      </c>
      <c r="K1012" s="41" t="s">
        <v>2648</v>
      </c>
      <c r="L1012" s="41" t="s">
        <v>5096</v>
      </c>
      <c r="M1012" s="41">
        <v>22.99</v>
      </c>
      <c r="N1012" s="41">
        <v>0</v>
      </c>
      <c r="O1012" s="41">
        <v>0</v>
      </c>
      <c r="P1012" s="41">
        <v>0</v>
      </c>
      <c r="Q1012" s="41">
        <v>0</v>
      </c>
      <c r="R1012" s="41">
        <v>0</v>
      </c>
      <c r="S1012" s="41">
        <v>-3.91</v>
      </c>
      <c r="T1012" s="41">
        <v>-5.16</v>
      </c>
      <c r="U1012" s="41">
        <v>0</v>
      </c>
      <c r="V1012" s="41">
        <v>0</v>
      </c>
      <c r="W1012" s="41">
        <v>13.92</v>
      </c>
    </row>
    <row r="1013" spans="1:23" s="41" customFormat="1" hidden="1" x14ac:dyDescent="0.25">
      <c r="A1013" s="41" t="s">
        <v>5097</v>
      </c>
      <c r="B1013" s="41">
        <v>12161017971</v>
      </c>
      <c r="C1013" s="41" t="s">
        <v>2617</v>
      </c>
      <c r="D1013" s="41" t="s">
        <v>5098</v>
      </c>
      <c r="E1013" s="41" t="s">
        <v>1440</v>
      </c>
      <c r="F1013" s="41" t="s">
        <v>2846</v>
      </c>
      <c r="G1013" s="41">
        <v>1</v>
      </c>
      <c r="H1013" s="41" t="s">
        <v>2620</v>
      </c>
      <c r="I1013" s="41" t="s">
        <v>2621</v>
      </c>
      <c r="J1013" s="41" t="s">
        <v>5099</v>
      </c>
      <c r="K1013" s="41" t="s">
        <v>2683</v>
      </c>
      <c r="L1013" s="41" t="s">
        <v>5100</v>
      </c>
      <c r="M1013" s="41">
        <v>25.99</v>
      </c>
      <c r="N1013" s="41">
        <v>0</v>
      </c>
      <c r="O1013" s="41">
        <v>0</v>
      </c>
      <c r="P1013" s="41">
        <v>0</v>
      </c>
      <c r="Q1013" s="41">
        <v>0</v>
      </c>
      <c r="R1013" s="41">
        <v>0</v>
      </c>
      <c r="S1013" s="41">
        <v>-4.42</v>
      </c>
      <c r="T1013" s="41">
        <v>-5.16</v>
      </c>
      <c r="U1013" s="41">
        <v>0</v>
      </c>
      <c r="V1013" s="41">
        <v>0</v>
      </c>
      <c r="W1013" s="41">
        <v>16.41</v>
      </c>
    </row>
    <row r="1014" spans="1:23" s="41" customFormat="1" hidden="1" x14ac:dyDescent="0.25">
      <c r="A1014" s="41" t="s">
        <v>5101</v>
      </c>
      <c r="B1014" s="41">
        <v>12161017971</v>
      </c>
      <c r="C1014" s="41" t="s">
        <v>2617</v>
      </c>
      <c r="D1014" s="41" t="s">
        <v>5102</v>
      </c>
      <c r="E1014" s="41" t="s">
        <v>1390</v>
      </c>
      <c r="F1014" s="41" t="s">
        <v>2725</v>
      </c>
      <c r="G1014" s="41">
        <v>1</v>
      </c>
      <c r="H1014" s="41" t="s">
        <v>2620</v>
      </c>
      <c r="I1014" s="41" t="s">
        <v>2621</v>
      </c>
      <c r="J1014" s="41" t="s">
        <v>5103</v>
      </c>
      <c r="K1014" s="41" t="s">
        <v>2623</v>
      </c>
      <c r="L1014" s="41">
        <v>30093</v>
      </c>
      <c r="M1014" s="41">
        <v>22.99</v>
      </c>
      <c r="N1014" s="41">
        <v>5.99</v>
      </c>
      <c r="O1014" s="41">
        <v>0</v>
      </c>
      <c r="P1014" s="41">
        <v>0</v>
      </c>
      <c r="Q1014" s="41">
        <v>0</v>
      </c>
      <c r="R1014" s="41">
        <v>0</v>
      </c>
      <c r="S1014" s="41">
        <v>-3.91</v>
      </c>
      <c r="T1014" s="41">
        <v>-11.15</v>
      </c>
      <c r="U1014" s="41">
        <v>0</v>
      </c>
      <c r="V1014" s="41">
        <v>0</v>
      </c>
      <c r="W1014" s="41">
        <v>13.92</v>
      </c>
    </row>
    <row r="1015" spans="1:23" s="41" customFormat="1" hidden="1" x14ac:dyDescent="0.25">
      <c r="A1015" s="41" t="s">
        <v>5104</v>
      </c>
      <c r="B1015" s="41">
        <v>12161017971</v>
      </c>
      <c r="C1015" s="41" t="s">
        <v>2617</v>
      </c>
      <c r="D1015" s="41" t="s">
        <v>5105</v>
      </c>
      <c r="E1015" s="41" t="s">
        <v>1400</v>
      </c>
      <c r="F1015" s="41" t="s">
        <v>3744</v>
      </c>
      <c r="G1015" s="41">
        <v>1</v>
      </c>
      <c r="H1015" s="41" t="s">
        <v>2620</v>
      </c>
      <c r="I1015" s="41" t="s">
        <v>2621</v>
      </c>
      <c r="J1015" s="41" t="s">
        <v>5106</v>
      </c>
      <c r="K1015" s="41" t="s">
        <v>3425</v>
      </c>
      <c r="L1015" s="41" t="s">
        <v>5107</v>
      </c>
      <c r="M1015" s="41">
        <v>25.99</v>
      </c>
      <c r="N1015" s="41">
        <v>0</v>
      </c>
      <c r="O1015" s="41">
        <v>0</v>
      </c>
      <c r="P1015" s="41">
        <v>0</v>
      </c>
      <c r="Q1015" s="41">
        <v>1.33</v>
      </c>
      <c r="R1015" s="41">
        <v>-1.33</v>
      </c>
      <c r="S1015" s="41">
        <v>-4.42</v>
      </c>
      <c r="T1015" s="41">
        <v>-5.16</v>
      </c>
      <c r="U1015" s="41">
        <v>0</v>
      </c>
      <c r="V1015" s="41">
        <v>0</v>
      </c>
      <c r="W1015" s="41">
        <v>16.41</v>
      </c>
    </row>
    <row r="1016" spans="1:23" s="41" customFormat="1" hidden="1" x14ac:dyDescent="0.25">
      <c r="A1016" s="41" t="s">
        <v>5108</v>
      </c>
      <c r="B1016" s="41">
        <v>12161017971</v>
      </c>
      <c r="C1016" s="41" t="s">
        <v>2617</v>
      </c>
      <c r="D1016" s="41" t="s">
        <v>5109</v>
      </c>
      <c r="E1016" s="41" t="s">
        <v>1380</v>
      </c>
      <c r="F1016" s="41" t="s">
        <v>4650</v>
      </c>
      <c r="G1016" s="41">
        <v>1</v>
      </c>
      <c r="H1016" s="41" t="s">
        <v>2620</v>
      </c>
      <c r="I1016" s="41" t="s">
        <v>2621</v>
      </c>
      <c r="J1016" s="41" t="s">
        <v>5110</v>
      </c>
      <c r="K1016" s="41" t="s">
        <v>2629</v>
      </c>
      <c r="L1016" s="41">
        <v>10471</v>
      </c>
      <c r="M1016" s="41">
        <v>22.99</v>
      </c>
      <c r="N1016" s="41">
        <v>0</v>
      </c>
      <c r="O1016" s="41">
        <v>0</v>
      </c>
      <c r="P1016" s="41">
        <v>0</v>
      </c>
      <c r="Q1016" s="41">
        <v>0</v>
      </c>
      <c r="R1016" s="41">
        <v>0</v>
      </c>
      <c r="S1016" s="41">
        <v>-3.91</v>
      </c>
      <c r="T1016" s="41">
        <v>-5.16</v>
      </c>
      <c r="U1016" s="41">
        <v>0</v>
      </c>
      <c r="V1016" s="41">
        <v>0</v>
      </c>
      <c r="W1016" s="41">
        <v>13.92</v>
      </c>
    </row>
    <row r="1017" spans="1:23" s="41" customFormat="1" hidden="1" x14ac:dyDescent="0.25">
      <c r="A1017" s="41" t="s">
        <v>5111</v>
      </c>
      <c r="B1017" s="41">
        <v>12161017971</v>
      </c>
      <c r="C1017" s="41" t="s">
        <v>2617</v>
      </c>
      <c r="D1017" s="41" t="s">
        <v>5112</v>
      </c>
      <c r="E1017" s="41" t="s">
        <v>1382</v>
      </c>
      <c r="F1017" s="41" t="s">
        <v>4684</v>
      </c>
      <c r="G1017" s="41">
        <v>1</v>
      </c>
      <c r="H1017" s="41" t="s">
        <v>2620</v>
      </c>
      <c r="I1017" s="41" t="s">
        <v>2621</v>
      </c>
      <c r="J1017" s="41" t="s">
        <v>5113</v>
      </c>
      <c r="K1017" s="41" t="s">
        <v>2623</v>
      </c>
      <c r="L1017" s="41">
        <v>30213</v>
      </c>
      <c r="M1017" s="41">
        <v>22.99</v>
      </c>
      <c r="N1017" s="41">
        <v>0</v>
      </c>
      <c r="O1017" s="41">
        <v>0</v>
      </c>
      <c r="P1017" s="41">
        <v>0</v>
      </c>
      <c r="Q1017" s="41">
        <v>0</v>
      </c>
      <c r="R1017" s="41">
        <v>0</v>
      </c>
      <c r="S1017" s="41">
        <v>-3.91</v>
      </c>
      <c r="T1017" s="41">
        <v>-5.16</v>
      </c>
      <c r="U1017" s="41">
        <v>0</v>
      </c>
      <c r="V1017" s="41">
        <v>0</v>
      </c>
      <c r="W1017" s="41">
        <v>13.92</v>
      </c>
    </row>
    <row r="1018" spans="1:23" s="41" customFormat="1" hidden="1" x14ac:dyDescent="0.25">
      <c r="A1018" s="41" t="s">
        <v>5114</v>
      </c>
      <c r="B1018" s="41">
        <v>12161017971</v>
      </c>
      <c r="C1018" s="41" t="s">
        <v>2617</v>
      </c>
      <c r="D1018" s="41" t="s">
        <v>5115</v>
      </c>
      <c r="E1018" s="41" t="s">
        <v>1414</v>
      </c>
      <c r="F1018" s="41" t="s">
        <v>2887</v>
      </c>
      <c r="G1018" s="41">
        <v>1</v>
      </c>
      <c r="H1018" s="41" t="s">
        <v>2620</v>
      </c>
      <c r="I1018" s="41" t="s">
        <v>2621</v>
      </c>
      <c r="J1018" s="41" t="s">
        <v>5116</v>
      </c>
      <c r="K1018" s="41" t="s">
        <v>2623</v>
      </c>
      <c r="L1018" s="41" t="s">
        <v>5117</v>
      </c>
      <c r="M1018" s="41">
        <v>25.99</v>
      </c>
      <c r="N1018" s="41">
        <v>0</v>
      </c>
      <c r="O1018" s="41">
        <v>0</v>
      </c>
      <c r="P1018" s="41">
        <v>0</v>
      </c>
      <c r="Q1018" s="41">
        <v>0</v>
      </c>
      <c r="R1018" s="41">
        <v>0</v>
      </c>
      <c r="S1018" s="41">
        <v>-4.42</v>
      </c>
      <c r="T1018" s="41">
        <v>-5.16</v>
      </c>
      <c r="U1018" s="41">
        <v>0</v>
      </c>
      <c r="V1018" s="41">
        <v>0</v>
      </c>
      <c r="W1018" s="41">
        <v>16.41</v>
      </c>
    </row>
    <row r="1019" spans="1:23" s="41" customFormat="1" hidden="1" x14ac:dyDescent="0.25">
      <c r="A1019" s="41" t="s">
        <v>5118</v>
      </c>
      <c r="B1019" s="41">
        <v>12161017971</v>
      </c>
      <c r="C1019" s="41" t="s">
        <v>2617</v>
      </c>
      <c r="D1019" s="41" t="s">
        <v>5119</v>
      </c>
      <c r="E1019" s="41" t="s">
        <v>1350</v>
      </c>
      <c r="F1019" s="41" t="s">
        <v>2646</v>
      </c>
      <c r="G1019" s="41">
        <v>1</v>
      </c>
      <c r="H1019" s="41" t="s">
        <v>2620</v>
      </c>
      <c r="I1019" s="41" t="s">
        <v>2621</v>
      </c>
      <c r="J1019" s="41" t="s">
        <v>5120</v>
      </c>
      <c r="K1019" s="41" t="s">
        <v>5121</v>
      </c>
      <c r="L1019" s="41" t="s">
        <v>5122</v>
      </c>
      <c r="M1019" s="41">
        <v>22.99</v>
      </c>
      <c r="N1019" s="41">
        <v>0</v>
      </c>
      <c r="O1019" s="41">
        <v>0</v>
      </c>
      <c r="P1019" s="41">
        <v>0</v>
      </c>
      <c r="Q1019" s="41">
        <v>0</v>
      </c>
      <c r="R1019" s="41">
        <v>0</v>
      </c>
      <c r="S1019" s="41">
        <v>-3.91</v>
      </c>
      <c r="T1019" s="41">
        <v>-5.16</v>
      </c>
      <c r="U1019" s="41">
        <v>0</v>
      </c>
      <c r="V1019" s="41">
        <v>0</v>
      </c>
      <c r="W1019" s="41">
        <v>13.92</v>
      </c>
    </row>
    <row r="1020" spans="1:23" s="41" customFormat="1" hidden="1" x14ac:dyDescent="0.25">
      <c r="A1020" s="41" t="s">
        <v>5123</v>
      </c>
      <c r="B1020" s="41">
        <v>12161017971</v>
      </c>
      <c r="C1020" s="41" t="s">
        <v>2617</v>
      </c>
      <c r="D1020" s="41" t="s">
        <v>5124</v>
      </c>
      <c r="E1020" s="41" t="s">
        <v>1374</v>
      </c>
      <c r="F1020" s="41" t="s">
        <v>2687</v>
      </c>
      <c r="G1020" s="41">
        <v>1</v>
      </c>
      <c r="H1020" s="41" t="s">
        <v>2620</v>
      </c>
      <c r="I1020" s="41" t="s">
        <v>2621</v>
      </c>
      <c r="J1020" s="41" t="s">
        <v>5125</v>
      </c>
      <c r="K1020" s="41" t="s">
        <v>2899</v>
      </c>
      <c r="L1020" s="41" t="s">
        <v>5126</v>
      </c>
      <c r="M1020" s="41">
        <v>22.99</v>
      </c>
      <c r="N1020" s="41">
        <v>0</v>
      </c>
      <c r="O1020" s="41">
        <v>0</v>
      </c>
      <c r="P1020" s="41">
        <v>0</v>
      </c>
      <c r="Q1020" s="41">
        <v>0</v>
      </c>
      <c r="R1020" s="41">
        <v>0</v>
      </c>
      <c r="S1020" s="41">
        <v>-3.91</v>
      </c>
      <c r="T1020" s="41">
        <v>-5.16</v>
      </c>
      <c r="U1020" s="41">
        <v>0</v>
      </c>
      <c r="V1020" s="41">
        <v>0</v>
      </c>
      <c r="W1020" s="41">
        <v>13.92</v>
      </c>
    </row>
    <row r="1021" spans="1:23" s="41" customFormat="1" hidden="1" x14ac:dyDescent="0.25">
      <c r="A1021" s="41" t="s">
        <v>5127</v>
      </c>
      <c r="B1021" s="41">
        <v>12167176711</v>
      </c>
      <c r="C1021" s="41" t="s">
        <v>2617</v>
      </c>
      <c r="D1021" s="41" t="s">
        <v>5128</v>
      </c>
      <c r="E1021" s="41" t="s">
        <v>792</v>
      </c>
      <c r="F1021" s="41" t="s">
        <v>5129</v>
      </c>
      <c r="G1021" s="41">
        <v>1</v>
      </c>
      <c r="H1021" s="41" t="s">
        <v>2620</v>
      </c>
      <c r="I1021" s="41" t="s">
        <v>2621</v>
      </c>
      <c r="J1021" s="41" t="s">
        <v>5130</v>
      </c>
      <c r="K1021" s="41" t="s">
        <v>3409</v>
      </c>
      <c r="L1021" s="41" t="s">
        <v>5131</v>
      </c>
      <c r="M1021" s="41">
        <v>9.99</v>
      </c>
      <c r="N1021" s="41">
        <v>0</v>
      </c>
      <c r="O1021" s="41">
        <v>0</v>
      </c>
      <c r="P1021" s="41">
        <v>0</v>
      </c>
      <c r="Q1021" s="41">
        <v>0</v>
      </c>
      <c r="R1021" s="41">
        <v>0</v>
      </c>
      <c r="S1021" s="41">
        <v>-1.7</v>
      </c>
      <c r="T1021" s="41">
        <v>-3.59</v>
      </c>
      <c r="U1021" s="41">
        <v>0</v>
      </c>
      <c r="V1021" s="41">
        <v>0</v>
      </c>
      <c r="W1021" s="41">
        <v>4.7</v>
      </c>
    </row>
    <row r="1022" spans="1:23" s="41" customFormat="1" hidden="1" x14ac:dyDescent="0.25">
      <c r="A1022" s="41" t="s">
        <v>5132</v>
      </c>
      <c r="B1022" s="41">
        <v>12167176711</v>
      </c>
      <c r="C1022" s="41" t="s">
        <v>2727</v>
      </c>
      <c r="D1022" s="41" t="s">
        <v>4446</v>
      </c>
      <c r="E1022" s="41" t="s">
        <v>1350</v>
      </c>
      <c r="F1022" s="41" t="s">
        <v>2646</v>
      </c>
      <c r="G1022" s="41">
        <v>1</v>
      </c>
      <c r="H1022" s="41" t="s">
        <v>2620</v>
      </c>
      <c r="I1022" s="41" t="s">
        <v>2621</v>
      </c>
      <c r="J1022" s="41" t="s">
        <v>4447</v>
      </c>
      <c r="K1022" s="41" t="s">
        <v>2770</v>
      </c>
      <c r="L1022" s="41" t="s">
        <v>4448</v>
      </c>
      <c r="M1022" s="41">
        <v>-22.99</v>
      </c>
      <c r="N1022" s="41">
        <v>0</v>
      </c>
      <c r="O1022" s="41">
        <v>0</v>
      </c>
      <c r="P1022" s="41">
        <v>0</v>
      </c>
      <c r="Q1022" s="41">
        <v>-2.14</v>
      </c>
      <c r="R1022" s="41">
        <v>2.14</v>
      </c>
      <c r="S1022" s="41">
        <v>3.13</v>
      </c>
      <c r="T1022" s="41">
        <v>0</v>
      </c>
      <c r="U1022" s="41">
        <v>0</v>
      </c>
      <c r="V1022" s="41">
        <v>0</v>
      </c>
      <c r="W1022" s="41">
        <v>-19.86</v>
      </c>
    </row>
    <row r="1023" spans="1:23" s="41" customFormat="1" hidden="1" x14ac:dyDescent="0.25">
      <c r="A1023" s="41" t="s">
        <v>5133</v>
      </c>
      <c r="B1023" s="41">
        <v>12167176711</v>
      </c>
      <c r="C1023" s="41" t="s">
        <v>2727</v>
      </c>
      <c r="D1023" s="41" t="s">
        <v>4808</v>
      </c>
      <c r="E1023" s="41" t="s">
        <v>866</v>
      </c>
      <c r="F1023" s="41" t="s">
        <v>4809</v>
      </c>
      <c r="G1023" s="41">
        <v>1</v>
      </c>
      <c r="H1023" s="41" t="s">
        <v>2620</v>
      </c>
      <c r="I1023" s="41" t="s">
        <v>2621</v>
      </c>
      <c r="J1023" s="41" t="s">
        <v>4810</v>
      </c>
      <c r="K1023" s="41" t="s">
        <v>2842</v>
      </c>
      <c r="L1023" s="41" t="s">
        <v>4811</v>
      </c>
      <c r="M1023" s="41">
        <v>-10.99</v>
      </c>
      <c r="N1023" s="41">
        <v>0</v>
      </c>
      <c r="O1023" s="41">
        <v>0</v>
      </c>
      <c r="P1023" s="41">
        <v>0</v>
      </c>
      <c r="Q1023" s="41">
        <v>-0.7</v>
      </c>
      <c r="R1023" s="41">
        <v>0.7</v>
      </c>
      <c r="S1023" s="41">
        <v>1.5</v>
      </c>
      <c r="T1023" s="41">
        <v>0</v>
      </c>
      <c r="U1023" s="41">
        <v>0</v>
      </c>
      <c r="V1023" s="41">
        <v>0</v>
      </c>
      <c r="W1023" s="41">
        <v>-9.49</v>
      </c>
    </row>
    <row r="1024" spans="1:23" s="41" customFormat="1" hidden="1" x14ac:dyDescent="0.25">
      <c r="A1024" s="41" t="s">
        <v>5134</v>
      </c>
      <c r="B1024" s="41">
        <v>12167176711</v>
      </c>
      <c r="C1024" s="41" t="s">
        <v>2617</v>
      </c>
      <c r="D1024" s="41" t="s">
        <v>5135</v>
      </c>
      <c r="E1024" s="41" t="s">
        <v>776</v>
      </c>
      <c r="F1024" s="41" t="s">
        <v>4322</v>
      </c>
      <c r="G1024" s="41">
        <v>1</v>
      </c>
      <c r="H1024" s="41" t="s">
        <v>2620</v>
      </c>
      <c r="I1024" s="41" t="s">
        <v>2621</v>
      </c>
      <c r="J1024" s="41" t="s">
        <v>5136</v>
      </c>
      <c r="K1024" s="41" t="s">
        <v>2836</v>
      </c>
      <c r="L1024" s="41" t="s">
        <v>5137</v>
      </c>
      <c r="M1024" s="41">
        <v>9.99</v>
      </c>
      <c r="N1024" s="41">
        <v>0</v>
      </c>
      <c r="O1024" s="41">
        <v>0</v>
      </c>
      <c r="P1024" s="41">
        <v>0</v>
      </c>
      <c r="Q1024" s="41">
        <v>0</v>
      </c>
      <c r="R1024" s="41">
        <v>0</v>
      </c>
      <c r="S1024" s="41">
        <v>-1.7</v>
      </c>
      <c r="T1024" s="41">
        <v>-3.59</v>
      </c>
      <c r="U1024" s="41">
        <v>0</v>
      </c>
      <c r="V1024" s="41">
        <v>0</v>
      </c>
      <c r="W1024" s="41">
        <v>4.7</v>
      </c>
    </row>
    <row r="1025" spans="1:23" s="41" customFormat="1" hidden="1" x14ac:dyDescent="0.25">
      <c r="A1025" s="41" t="s">
        <v>5138</v>
      </c>
      <c r="B1025" s="41">
        <v>12167176711</v>
      </c>
      <c r="C1025" s="41" t="s">
        <v>2617</v>
      </c>
      <c r="D1025" s="41" t="s">
        <v>5139</v>
      </c>
      <c r="E1025" s="41" t="s">
        <v>1378</v>
      </c>
      <c r="F1025" s="41" t="s">
        <v>3191</v>
      </c>
      <c r="G1025" s="41">
        <v>1</v>
      </c>
      <c r="H1025" s="41" t="s">
        <v>2620</v>
      </c>
      <c r="I1025" s="41" t="s">
        <v>2621</v>
      </c>
      <c r="J1025" s="41" t="s">
        <v>5140</v>
      </c>
      <c r="K1025" s="41" t="s">
        <v>3331</v>
      </c>
      <c r="L1025" s="41" t="s">
        <v>5141</v>
      </c>
      <c r="M1025" s="41">
        <v>22.99</v>
      </c>
      <c r="N1025" s="41">
        <v>0</v>
      </c>
      <c r="O1025" s="41">
        <v>0</v>
      </c>
      <c r="P1025" s="41">
        <v>0</v>
      </c>
      <c r="Q1025" s="41">
        <v>0</v>
      </c>
      <c r="R1025" s="41">
        <v>0</v>
      </c>
      <c r="S1025" s="41">
        <v>-3.91</v>
      </c>
      <c r="T1025" s="41">
        <v>-5.16</v>
      </c>
      <c r="U1025" s="41">
        <v>0</v>
      </c>
      <c r="V1025" s="41">
        <v>0</v>
      </c>
      <c r="W1025" s="41">
        <v>13.92</v>
      </c>
    </row>
    <row r="1026" spans="1:23" s="41" customFormat="1" hidden="1" x14ac:dyDescent="0.25">
      <c r="A1026" s="41" t="s">
        <v>5142</v>
      </c>
      <c r="B1026" s="41">
        <v>12167176711</v>
      </c>
      <c r="C1026" s="41" t="s">
        <v>2617</v>
      </c>
      <c r="D1026" s="41" t="s">
        <v>5143</v>
      </c>
      <c r="E1026" s="41" t="s">
        <v>1430</v>
      </c>
      <c r="F1026" s="41" t="s">
        <v>4034</v>
      </c>
      <c r="G1026" s="41">
        <v>1</v>
      </c>
      <c r="H1026" s="41" t="s">
        <v>2620</v>
      </c>
      <c r="I1026" s="41" t="s">
        <v>2621</v>
      </c>
      <c r="J1026" s="41" t="s">
        <v>5144</v>
      </c>
      <c r="K1026" s="41" t="s">
        <v>2970</v>
      </c>
      <c r="L1026" s="41" t="s">
        <v>5145</v>
      </c>
      <c r="M1026" s="41">
        <v>25.99</v>
      </c>
      <c r="N1026" s="41">
        <v>0</v>
      </c>
      <c r="O1026" s="41">
        <v>0</v>
      </c>
      <c r="P1026" s="41">
        <v>0</v>
      </c>
      <c r="Q1026" s="41">
        <v>0</v>
      </c>
      <c r="R1026" s="41">
        <v>0</v>
      </c>
      <c r="S1026" s="41">
        <v>-4.42</v>
      </c>
      <c r="T1026" s="41">
        <v>-5.16</v>
      </c>
      <c r="U1026" s="41">
        <v>0</v>
      </c>
      <c r="V1026" s="41">
        <v>0</v>
      </c>
      <c r="W1026" s="41">
        <v>16.41</v>
      </c>
    </row>
    <row r="1027" spans="1:23" s="41" customFormat="1" hidden="1" x14ac:dyDescent="0.25">
      <c r="A1027" s="41" t="s">
        <v>5146</v>
      </c>
      <c r="B1027" s="41">
        <v>12167176711</v>
      </c>
      <c r="C1027" s="41" t="s">
        <v>2617</v>
      </c>
      <c r="D1027" s="41" t="s">
        <v>5147</v>
      </c>
      <c r="E1027" s="41" t="s">
        <v>430</v>
      </c>
      <c r="F1027" s="41" t="s">
        <v>4207</v>
      </c>
      <c r="G1027" s="41">
        <v>1</v>
      </c>
      <c r="H1027" s="41" t="s">
        <v>2620</v>
      </c>
      <c r="I1027" s="41" t="s">
        <v>2621</v>
      </c>
      <c r="J1027" s="41" t="s">
        <v>5148</v>
      </c>
      <c r="K1027" s="41" t="s">
        <v>2702</v>
      </c>
      <c r="L1027" s="41" t="s">
        <v>5149</v>
      </c>
      <c r="M1027" s="41">
        <v>21.59</v>
      </c>
      <c r="N1027" s="41">
        <v>0</v>
      </c>
      <c r="O1027" s="41">
        <v>0</v>
      </c>
      <c r="P1027" s="41">
        <v>-1.08</v>
      </c>
      <c r="Q1027" s="41">
        <v>0</v>
      </c>
      <c r="R1027" s="41">
        <v>0</v>
      </c>
      <c r="S1027" s="41">
        <v>-3.49</v>
      </c>
      <c r="T1027" s="41">
        <v>-5.16</v>
      </c>
      <c r="U1027" s="41">
        <v>0</v>
      </c>
      <c r="V1027" s="41">
        <v>0</v>
      </c>
      <c r="W1027" s="41">
        <v>11.86</v>
      </c>
    </row>
    <row r="1028" spans="1:23" s="41" customFormat="1" hidden="1" x14ac:dyDescent="0.25">
      <c r="A1028" s="41" t="s">
        <v>5150</v>
      </c>
      <c r="B1028" s="41">
        <v>12167176711</v>
      </c>
      <c r="C1028" s="41" t="s">
        <v>2617</v>
      </c>
      <c r="D1028" s="41" t="s">
        <v>5151</v>
      </c>
      <c r="E1028" s="41" t="s">
        <v>1392</v>
      </c>
      <c r="F1028" s="41" t="s">
        <v>3004</v>
      </c>
      <c r="G1028" s="41">
        <v>1</v>
      </c>
      <c r="H1028" s="41" t="s">
        <v>2620</v>
      </c>
      <c r="I1028" s="41" t="s">
        <v>2621</v>
      </c>
      <c r="J1028" s="41" t="s">
        <v>5152</v>
      </c>
      <c r="K1028" s="41" t="s">
        <v>2996</v>
      </c>
      <c r="L1028" s="41" t="s">
        <v>5153</v>
      </c>
      <c r="M1028" s="41">
        <v>22.99</v>
      </c>
      <c r="N1028" s="41">
        <v>0</v>
      </c>
      <c r="O1028" s="41">
        <v>0</v>
      </c>
      <c r="P1028" s="41">
        <v>0</v>
      </c>
      <c r="Q1028" s="41">
        <v>0</v>
      </c>
      <c r="R1028" s="41">
        <v>0</v>
      </c>
      <c r="S1028" s="41">
        <v>-3.91</v>
      </c>
      <c r="T1028" s="41">
        <v>-5.16</v>
      </c>
      <c r="U1028" s="41">
        <v>0</v>
      </c>
      <c r="V1028" s="41">
        <v>0</v>
      </c>
      <c r="W1028" s="41">
        <v>13.92</v>
      </c>
    </row>
    <row r="1029" spans="1:23" s="41" customFormat="1" hidden="1" x14ac:dyDescent="0.25">
      <c r="A1029" s="41" t="s">
        <v>5154</v>
      </c>
      <c r="B1029" s="41">
        <v>12167176711</v>
      </c>
      <c r="C1029" s="41" t="s">
        <v>2727</v>
      </c>
      <c r="D1029" s="41" t="s">
        <v>5155</v>
      </c>
      <c r="E1029" s="41" t="s">
        <v>1368</v>
      </c>
      <c r="F1029" s="41" t="s">
        <v>2641</v>
      </c>
      <c r="G1029" s="41">
        <v>1</v>
      </c>
      <c r="H1029" s="41" t="s">
        <v>2620</v>
      </c>
      <c r="I1029" s="41" t="s">
        <v>2621</v>
      </c>
      <c r="J1029" s="41" t="s">
        <v>5156</v>
      </c>
      <c r="K1029" s="41" t="s">
        <v>2623</v>
      </c>
      <c r="L1029" s="41">
        <v>30728</v>
      </c>
      <c r="M1029" s="41">
        <v>-22.99</v>
      </c>
      <c r="N1029" s="41">
        <v>0</v>
      </c>
      <c r="O1029" s="41">
        <v>0</v>
      </c>
      <c r="P1029" s="41">
        <v>0</v>
      </c>
      <c r="Q1029" s="41">
        <v>0</v>
      </c>
      <c r="R1029" s="41">
        <v>0</v>
      </c>
      <c r="S1029" s="41">
        <v>3.13</v>
      </c>
      <c r="T1029" s="41">
        <v>0</v>
      </c>
      <c r="U1029" s="41">
        <v>0</v>
      </c>
      <c r="V1029" s="41">
        <v>0</v>
      </c>
      <c r="W1029" s="41">
        <v>-19.86</v>
      </c>
    </row>
    <row r="1030" spans="1:23" s="42" customFormat="1" hidden="1" x14ac:dyDescent="0.25">
      <c r="A1030" s="42" t="s">
        <v>5157</v>
      </c>
      <c r="B1030" s="42">
        <v>12167176711</v>
      </c>
      <c r="C1030" s="42" t="s">
        <v>2651</v>
      </c>
      <c r="D1030" s="42" t="s">
        <v>3940</v>
      </c>
      <c r="F1030" s="42" t="s">
        <v>74</v>
      </c>
      <c r="H1030" s="42" t="s">
        <v>2633</v>
      </c>
      <c r="M1030" s="42">
        <v>0</v>
      </c>
      <c r="N1030" s="42">
        <v>0</v>
      </c>
      <c r="O1030" s="42">
        <v>0</v>
      </c>
      <c r="P1030" s="42">
        <v>0</v>
      </c>
      <c r="Q1030" s="42">
        <v>0</v>
      </c>
      <c r="R1030" s="42">
        <v>0</v>
      </c>
      <c r="S1030" s="42">
        <v>0</v>
      </c>
      <c r="T1030" s="42">
        <v>0</v>
      </c>
      <c r="U1030" s="42">
        <v>0</v>
      </c>
      <c r="V1030" s="42">
        <v>0</v>
      </c>
      <c r="W1030" s="42">
        <v>0</v>
      </c>
    </row>
    <row r="1031" spans="1:23" s="43" customFormat="1" ht="14.4" hidden="1" x14ac:dyDescent="0.25">
      <c r="A1031" s="43" t="s">
        <v>5157</v>
      </c>
      <c r="B1031" s="43">
        <v>12167176711</v>
      </c>
      <c r="C1031" s="43" t="s">
        <v>2651</v>
      </c>
      <c r="D1031" s="43" t="s">
        <v>3940</v>
      </c>
      <c r="F1031" s="43" t="s">
        <v>75</v>
      </c>
      <c r="H1031" s="43" t="s">
        <v>2633</v>
      </c>
      <c r="M1031" s="43">
        <v>0</v>
      </c>
      <c r="N1031" s="43">
        <v>0</v>
      </c>
      <c r="O1031" s="43">
        <v>0</v>
      </c>
      <c r="P1031" s="43">
        <v>0</v>
      </c>
      <c r="Q1031" s="43">
        <v>0</v>
      </c>
      <c r="R1031" s="43">
        <v>0</v>
      </c>
      <c r="S1031" s="43">
        <v>0</v>
      </c>
      <c r="T1031" s="43">
        <v>-3.68</v>
      </c>
      <c r="U1031" s="43">
        <v>0</v>
      </c>
      <c r="V1031" s="43">
        <v>0</v>
      </c>
      <c r="W1031" s="43">
        <v>-3.68</v>
      </c>
    </row>
    <row r="1032" spans="1:23" s="42" customFormat="1" hidden="1" x14ac:dyDescent="0.25">
      <c r="A1032" s="42" t="s">
        <v>5157</v>
      </c>
      <c r="B1032" s="42">
        <v>12167176711</v>
      </c>
      <c r="C1032" s="42" t="s">
        <v>2651</v>
      </c>
      <c r="D1032" s="42" t="s">
        <v>3940</v>
      </c>
      <c r="F1032" s="42" t="s">
        <v>76</v>
      </c>
      <c r="H1032" s="42" t="s">
        <v>2633</v>
      </c>
      <c r="M1032" s="42">
        <v>0</v>
      </c>
      <c r="N1032" s="42">
        <v>0</v>
      </c>
      <c r="O1032" s="42">
        <v>0</v>
      </c>
      <c r="P1032" s="42">
        <v>0</v>
      </c>
      <c r="Q1032" s="42">
        <v>0</v>
      </c>
      <c r="R1032" s="42">
        <v>0</v>
      </c>
      <c r="S1032" s="42">
        <v>0</v>
      </c>
      <c r="T1032" s="42">
        <v>0</v>
      </c>
      <c r="U1032" s="42">
        <v>0</v>
      </c>
      <c r="V1032" s="42">
        <v>0</v>
      </c>
      <c r="W1032" s="42">
        <v>0</v>
      </c>
    </row>
    <row r="1033" spans="1:23" s="41" customFormat="1" hidden="1" x14ac:dyDescent="0.25">
      <c r="A1033" s="41" t="s">
        <v>5158</v>
      </c>
      <c r="B1033" s="41">
        <v>12167176711</v>
      </c>
      <c r="C1033" s="41" t="s">
        <v>2617</v>
      </c>
      <c r="D1033" s="41" t="s">
        <v>5159</v>
      </c>
      <c r="E1033" s="41" t="s">
        <v>1422</v>
      </c>
      <c r="F1033" s="41" t="s">
        <v>2671</v>
      </c>
      <c r="G1033" s="41">
        <v>1</v>
      </c>
      <c r="H1033" s="41" t="s">
        <v>2620</v>
      </c>
      <c r="I1033" s="41" t="s">
        <v>2621</v>
      </c>
      <c r="J1033" s="41" t="s">
        <v>5160</v>
      </c>
      <c r="K1033" s="41" t="s">
        <v>2758</v>
      </c>
      <c r="L1033" s="41" t="s">
        <v>5161</v>
      </c>
      <c r="M1033" s="41">
        <v>25.99</v>
      </c>
      <c r="N1033" s="41">
        <v>0</v>
      </c>
      <c r="O1033" s="41">
        <v>0</v>
      </c>
      <c r="P1033" s="41">
        <v>0</v>
      </c>
      <c r="Q1033" s="41">
        <v>0</v>
      </c>
      <c r="R1033" s="41">
        <v>0</v>
      </c>
      <c r="S1033" s="41">
        <v>-4.42</v>
      </c>
      <c r="T1033" s="41">
        <v>-5.16</v>
      </c>
      <c r="U1033" s="41">
        <v>0</v>
      </c>
      <c r="V1033" s="41">
        <v>0</v>
      </c>
      <c r="W1033" s="41">
        <v>16.41</v>
      </c>
    </row>
    <row r="1034" spans="1:23" s="41" customFormat="1" hidden="1" x14ac:dyDescent="0.25">
      <c r="A1034" s="41" t="s">
        <v>5162</v>
      </c>
      <c r="B1034" s="41">
        <v>12167176711</v>
      </c>
      <c r="C1034" s="41" t="s">
        <v>2617</v>
      </c>
      <c r="D1034" s="41" t="s">
        <v>5163</v>
      </c>
      <c r="E1034" s="41" t="s">
        <v>796</v>
      </c>
      <c r="F1034" s="41" t="s">
        <v>4586</v>
      </c>
      <c r="G1034" s="41">
        <v>1</v>
      </c>
      <c r="H1034" s="41" t="s">
        <v>2620</v>
      </c>
      <c r="I1034" s="41" t="s">
        <v>2621</v>
      </c>
      <c r="J1034" s="41" t="s">
        <v>2940</v>
      </c>
      <c r="K1034" s="41" t="s">
        <v>2683</v>
      </c>
      <c r="L1034" s="41" t="s">
        <v>5164</v>
      </c>
      <c r="M1034" s="41">
        <v>9.99</v>
      </c>
      <c r="N1034" s="41">
        <v>0</v>
      </c>
      <c r="O1034" s="41">
        <v>0</v>
      </c>
      <c r="P1034" s="41">
        <v>0</v>
      </c>
      <c r="Q1034" s="41">
        <v>0</v>
      </c>
      <c r="R1034" s="41">
        <v>0</v>
      </c>
      <c r="S1034" s="41">
        <v>-1.7</v>
      </c>
      <c r="T1034" s="41">
        <v>-3.59</v>
      </c>
      <c r="U1034" s="41">
        <v>0</v>
      </c>
      <c r="V1034" s="41">
        <v>0</v>
      </c>
      <c r="W1034" s="41">
        <v>4.7</v>
      </c>
    </row>
    <row r="1035" spans="1:23" s="41" customFormat="1" hidden="1" x14ac:dyDescent="0.25">
      <c r="A1035" s="41" t="s">
        <v>5165</v>
      </c>
      <c r="B1035" s="41">
        <v>12167176711</v>
      </c>
      <c r="C1035" s="41" t="s">
        <v>2617</v>
      </c>
      <c r="D1035" s="41" t="s">
        <v>5166</v>
      </c>
      <c r="E1035" s="41" t="s">
        <v>1396</v>
      </c>
      <c r="F1035" s="41" t="s">
        <v>3164</v>
      </c>
      <c r="G1035" s="41">
        <v>1</v>
      </c>
      <c r="H1035" s="41" t="s">
        <v>2620</v>
      </c>
      <c r="I1035" s="41" t="s">
        <v>2621</v>
      </c>
      <c r="J1035" s="41" t="s">
        <v>5167</v>
      </c>
      <c r="K1035" s="41" t="s">
        <v>5168</v>
      </c>
      <c r="L1035" s="41" t="s">
        <v>5169</v>
      </c>
      <c r="M1035" s="41">
        <v>22.99</v>
      </c>
      <c r="N1035" s="41">
        <v>0</v>
      </c>
      <c r="O1035" s="41">
        <v>0</v>
      </c>
      <c r="P1035" s="41">
        <v>0</v>
      </c>
      <c r="Q1035" s="41">
        <v>0</v>
      </c>
      <c r="R1035" s="41">
        <v>0</v>
      </c>
      <c r="S1035" s="41">
        <v>-3.91</v>
      </c>
      <c r="T1035" s="41">
        <v>-5.16</v>
      </c>
      <c r="U1035" s="41">
        <v>0</v>
      </c>
      <c r="V1035" s="41">
        <v>0</v>
      </c>
      <c r="W1035" s="41">
        <v>13.92</v>
      </c>
    </row>
    <row r="1036" spans="1:23" s="41" customFormat="1" hidden="1" x14ac:dyDescent="0.25">
      <c r="A1036" s="41" t="s">
        <v>5170</v>
      </c>
      <c r="B1036" s="41">
        <v>12167176711</v>
      </c>
      <c r="C1036" s="41" t="s">
        <v>2727</v>
      </c>
      <c r="D1036" s="41" t="s">
        <v>4583</v>
      </c>
      <c r="E1036" s="41" t="s">
        <v>1358</v>
      </c>
      <c r="F1036" s="41" t="s">
        <v>2823</v>
      </c>
      <c r="G1036" s="41">
        <v>1</v>
      </c>
      <c r="H1036" s="41" t="s">
        <v>2620</v>
      </c>
      <c r="I1036" s="41" t="s">
        <v>2621</v>
      </c>
      <c r="J1036" s="41" t="s">
        <v>4580</v>
      </c>
      <c r="K1036" s="41" t="s">
        <v>2678</v>
      </c>
      <c r="L1036" s="41" t="s">
        <v>4581</v>
      </c>
      <c r="M1036" s="41">
        <v>-22.99</v>
      </c>
      <c r="N1036" s="41">
        <v>0</v>
      </c>
      <c r="O1036" s="41">
        <v>0</v>
      </c>
      <c r="P1036" s="41">
        <v>0</v>
      </c>
      <c r="Q1036" s="41">
        <v>-1.84</v>
      </c>
      <c r="R1036" s="41">
        <v>1.84</v>
      </c>
      <c r="S1036" s="41">
        <v>3.13</v>
      </c>
      <c r="T1036" s="41">
        <v>0</v>
      </c>
      <c r="U1036" s="41">
        <v>0</v>
      </c>
      <c r="V1036" s="41">
        <v>0</v>
      </c>
      <c r="W1036" s="41">
        <v>-19.86</v>
      </c>
    </row>
    <row r="1037" spans="1:23" s="42" customFormat="1" hidden="1" x14ac:dyDescent="0.25">
      <c r="A1037" s="42" t="s">
        <v>5171</v>
      </c>
      <c r="B1037" s="42">
        <v>12167176711</v>
      </c>
      <c r="C1037" s="42" t="s">
        <v>2651</v>
      </c>
      <c r="D1037" s="42" t="s">
        <v>3295</v>
      </c>
      <c r="F1037" s="42" t="s">
        <v>74</v>
      </c>
      <c r="H1037" s="42" t="s">
        <v>2633</v>
      </c>
      <c r="M1037" s="42">
        <v>0</v>
      </c>
      <c r="N1037" s="42">
        <v>0</v>
      </c>
      <c r="O1037" s="42">
        <v>0</v>
      </c>
      <c r="P1037" s="42">
        <v>0</v>
      </c>
      <c r="Q1037" s="42">
        <v>0</v>
      </c>
      <c r="R1037" s="42">
        <v>0</v>
      </c>
      <c r="S1037" s="42">
        <v>0</v>
      </c>
      <c r="T1037" s="42">
        <v>0</v>
      </c>
      <c r="U1037" s="42">
        <v>0</v>
      </c>
      <c r="V1037" s="42">
        <v>0</v>
      </c>
      <c r="W1037" s="42">
        <v>0</v>
      </c>
    </row>
    <row r="1038" spans="1:23" s="43" customFormat="1" ht="14.4" hidden="1" x14ac:dyDescent="0.25">
      <c r="A1038" s="43" t="s">
        <v>5171</v>
      </c>
      <c r="B1038" s="43">
        <v>12167176711</v>
      </c>
      <c r="C1038" s="43" t="s">
        <v>2651</v>
      </c>
      <c r="D1038" s="43" t="s">
        <v>3295</v>
      </c>
      <c r="F1038" s="43" t="s">
        <v>75</v>
      </c>
      <c r="H1038" s="43" t="s">
        <v>2633</v>
      </c>
      <c r="M1038" s="43">
        <v>0</v>
      </c>
      <c r="N1038" s="43">
        <v>0</v>
      </c>
      <c r="O1038" s="43">
        <v>0</v>
      </c>
      <c r="P1038" s="43">
        <v>0</v>
      </c>
      <c r="Q1038" s="43">
        <v>0</v>
      </c>
      <c r="R1038" s="43">
        <v>0</v>
      </c>
      <c r="S1038" s="43">
        <v>0</v>
      </c>
      <c r="T1038" s="43">
        <v>-5.16</v>
      </c>
      <c r="U1038" s="43">
        <v>0</v>
      </c>
      <c r="V1038" s="43">
        <v>0</v>
      </c>
      <c r="W1038" s="43">
        <v>-5.16</v>
      </c>
    </row>
    <row r="1039" spans="1:23" s="42" customFormat="1" hidden="1" x14ac:dyDescent="0.25">
      <c r="A1039" s="42" t="s">
        <v>5171</v>
      </c>
      <c r="B1039" s="42">
        <v>12167176711</v>
      </c>
      <c r="C1039" s="42" t="s">
        <v>2651</v>
      </c>
      <c r="D1039" s="42" t="s">
        <v>3295</v>
      </c>
      <c r="F1039" s="42" t="s">
        <v>76</v>
      </c>
      <c r="H1039" s="42" t="s">
        <v>2633</v>
      </c>
      <c r="M1039" s="42">
        <v>0</v>
      </c>
      <c r="N1039" s="42">
        <v>0</v>
      </c>
      <c r="O1039" s="42">
        <v>0</v>
      </c>
      <c r="P1039" s="42">
        <v>0</v>
      </c>
      <c r="Q1039" s="42">
        <v>0</v>
      </c>
      <c r="R1039" s="42">
        <v>0</v>
      </c>
      <c r="S1039" s="42">
        <v>0</v>
      </c>
      <c r="T1039" s="42">
        <v>0</v>
      </c>
      <c r="U1039" s="42">
        <v>0</v>
      </c>
      <c r="V1039" s="42">
        <v>0</v>
      </c>
      <c r="W1039" s="42">
        <v>0</v>
      </c>
    </row>
    <row r="1040" spans="1:23" s="41" customFormat="1" hidden="1" x14ac:dyDescent="0.25">
      <c r="A1040" s="41" t="s">
        <v>5172</v>
      </c>
      <c r="B1040" s="41">
        <v>12167176711</v>
      </c>
      <c r="C1040" s="41" t="s">
        <v>2617</v>
      </c>
      <c r="D1040" s="41" t="s">
        <v>5173</v>
      </c>
      <c r="E1040" s="41" t="s">
        <v>1434</v>
      </c>
      <c r="F1040" s="41" t="s">
        <v>3869</v>
      </c>
      <c r="G1040" s="41">
        <v>1</v>
      </c>
      <c r="H1040" s="41" t="s">
        <v>2620</v>
      </c>
      <c r="I1040" s="41" t="s">
        <v>2621</v>
      </c>
      <c r="J1040" s="41" t="s">
        <v>5174</v>
      </c>
      <c r="K1040" s="41" t="s">
        <v>3032</v>
      </c>
      <c r="L1040" s="41" t="s">
        <v>5175</v>
      </c>
      <c r="M1040" s="41">
        <v>25.99</v>
      </c>
      <c r="N1040" s="41">
        <v>0</v>
      </c>
      <c r="O1040" s="41">
        <v>0</v>
      </c>
      <c r="P1040" s="41">
        <v>0</v>
      </c>
      <c r="Q1040" s="41">
        <v>0</v>
      </c>
      <c r="R1040" s="41">
        <v>0</v>
      </c>
      <c r="S1040" s="41">
        <v>-4.42</v>
      </c>
      <c r="T1040" s="41">
        <v>-5.16</v>
      </c>
      <c r="U1040" s="41">
        <v>0</v>
      </c>
      <c r="V1040" s="41">
        <v>0</v>
      </c>
      <c r="W1040" s="41">
        <v>16.41</v>
      </c>
    </row>
    <row r="1041" spans="1:23" s="41" customFormat="1" hidden="1" x14ac:dyDescent="0.25">
      <c r="A1041" s="41" t="s">
        <v>5176</v>
      </c>
      <c r="B1041" s="41">
        <v>12167176711</v>
      </c>
      <c r="C1041" s="41" t="s">
        <v>2617</v>
      </c>
      <c r="D1041" s="41" t="s">
        <v>5177</v>
      </c>
      <c r="E1041" s="41" t="s">
        <v>874</v>
      </c>
      <c r="F1041" s="41" t="s">
        <v>3135</v>
      </c>
      <c r="G1041" s="41">
        <v>1</v>
      </c>
      <c r="H1041" s="41" t="s">
        <v>2620</v>
      </c>
      <c r="I1041" s="41" t="s">
        <v>2621</v>
      </c>
      <c r="J1041" s="41" t="s">
        <v>3844</v>
      </c>
      <c r="K1041" s="41" t="s">
        <v>2678</v>
      </c>
      <c r="L1041" s="41" t="s">
        <v>5178</v>
      </c>
      <c r="M1041" s="41">
        <v>11.99</v>
      </c>
      <c r="N1041" s="41">
        <v>0</v>
      </c>
      <c r="O1041" s="41">
        <v>0</v>
      </c>
      <c r="P1041" s="41">
        <v>0</v>
      </c>
      <c r="Q1041" s="41">
        <v>0.84</v>
      </c>
      <c r="R1041" s="41">
        <v>-0.84</v>
      </c>
      <c r="S1041" s="41">
        <v>-2.04</v>
      </c>
      <c r="T1041" s="41">
        <v>-3.68</v>
      </c>
      <c r="U1041" s="41">
        <v>0</v>
      </c>
      <c r="V1041" s="41">
        <v>0</v>
      </c>
      <c r="W1041" s="41">
        <v>6.27</v>
      </c>
    </row>
    <row r="1042" spans="1:23" s="41" customFormat="1" hidden="1" x14ac:dyDescent="0.25">
      <c r="A1042" s="41" t="s">
        <v>5179</v>
      </c>
      <c r="B1042" s="41">
        <v>12167176711</v>
      </c>
      <c r="C1042" s="41" t="s">
        <v>2617</v>
      </c>
      <c r="D1042" s="41" t="s">
        <v>5180</v>
      </c>
      <c r="E1042" s="41" t="s">
        <v>1406</v>
      </c>
      <c r="F1042" s="41" t="s">
        <v>2964</v>
      </c>
      <c r="G1042" s="41">
        <v>1</v>
      </c>
      <c r="H1042" s="41" t="s">
        <v>2620</v>
      </c>
      <c r="I1042" s="41" t="s">
        <v>2621</v>
      </c>
      <c r="J1042" s="41" t="s">
        <v>5181</v>
      </c>
      <c r="K1042" s="41" t="s">
        <v>2758</v>
      </c>
      <c r="L1042" s="41" t="s">
        <v>5182</v>
      </c>
      <c r="M1042" s="41">
        <v>25.99</v>
      </c>
      <c r="N1042" s="41">
        <v>0</v>
      </c>
      <c r="O1042" s="41">
        <v>0</v>
      </c>
      <c r="P1042" s="41">
        <v>0</v>
      </c>
      <c r="Q1042" s="41">
        <v>0</v>
      </c>
      <c r="R1042" s="41">
        <v>0</v>
      </c>
      <c r="S1042" s="41">
        <v>-4.42</v>
      </c>
      <c r="T1042" s="41">
        <v>-5.16</v>
      </c>
      <c r="U1042" s="41">
        <v>0</v>
      </c>
      <c r="V1042" s="41">
        <v>0</v>
      </c>
      <c r="W1042" s="41">
        <v>16.41</v>
      </c>
    </row>
    <row r="1043" spans="1:23" s="41" customFormat="1" hidden="1" x14ac:dyDescent="0.25">
      <c r="A1043" s="41" t="s">
        <v>5183</v>
      </c>
      <c r="B1043" s="41">
        <v>12167176711</v>
      </c>
      <c r="C1043" s="41" t="s">
        <v>2617</v>
      </c>
      <c r="D1043" s="41" t="s">
        <v>5184</v>
      </c>
      <c r="E1043" s="41" t="s">
        <v>394</v>
      </c>
      <c r="F1043" s="41" t="s">
        <v>4051</v>
      </c>
      <c r="G1043" s="41">
        <v>1</v>
      </c>
      <c r="H1043" s="41" t="s">
        <v>2620</v>
      </c>
      <c r="I1043" s="41" t="s">
        <v>2621</v>
      </c>
      <c r="J1043" s="41" t="s">
        <v>5185</v>
      </c>
      <c r="K1043" s="41" t="s">
        <v>2836</v>
      </c>
      <c r="L1043" s="41" t="s">
        <v>5186</v>
      </c>
      <c r="M1043" s="41">
        <v>20.99</v>
      </c>
      <c r="N1043" s="41">
        <v>0</v>
      </c>
      <c r="O1043" s="41">
        <v>0</v>
      </c>
      <c r="P1043" s="41">
        <v>0</v>
      </c>
      <c r="Q1043" s="41">
        <v>0</v>
      </c>
      <c r="R1043" s="41">
        <v>0</v>
      </c>
      <c r="S1043" s="41">
        <v>-3.57</v>
      </c>
      <c r="T1043" s="41">
        <v>-3.68</v>
      </c>
      <c r="U1043" s="41">
        <v>0</v>
      </c>
      <c r="V1043" s="41">
        <v>0</v>
      </c>
      <c r="W1043" s="41">
        <v>13.74</v>
      </c>
    </row>
    <row r="1044" spans="1:23" s="42" customFormat="1" hidden="1" x14ac:dyDescent="0.25">
      <c r="A1044" s="42" t="s">
        <v>5187</v>
      </c>
      <c r="B1044" s="42">
        <v>12167176711</v>
      </c>
      <c r="C1044" s="42" t="s">
        <v>2651</v>
      </c>
      <c r="D1044" s="42" t="s">
        <v>3457</v>
      </c>
      <c r="F1044" s="42" t="s">
        <v>74</v>
      </c>
      <c r="H1044" s="42" t="s">
        <v>2633</v>
      </c>
      <c r="M1044" s="42">
        <v>0</v>
      </c>
      <c r="N1044" s="42">
        <v>0</v>
      </c>
      <c r="O1044" s="42">
        <v>0</v>
      </c>
      <c r="P1044" s="42">
        <v>0</v>
      </c>
      <c r="Q1044" s="42">
        <v>0</v>
      </c>
      <c r="R1044" s="42">
        <v>0</v>
      </c>
      <c r="S1044" s="42">
        <v>0</v>
      </c>
      <c r="T1044" s="42">
        <v>0</v>
      </c>
      <c r="U1044" s="42">
        <v>0</v>
      </c>
      <c r="V1044" s="42">
        <v>0</v>
      </c>
      <c r="W1044" s="42">
        <v>0</v>
      </c>
    </row>
    <row r="1045" spans="1:23" s="43" customFormat="1" ht="14.4" hidden="1" x14ac:dyDescent="0.25">
      <c r="A1045" s="43" t="s">
        <v>5187</v>
      </c>
      <c r="B1045" s="43">
        <v>12167176711</v>
      </c>
      <c r="C1045" s="43" t="s">
        <v>2651</v>
      </c>
      <c r="D1045" s="43" t="s">
        <v>3457</v>
      </c>
      <c r="F1045" s="43" t="s">
        <v>75</v>
      </c>
      <c r="H1045" s="43" t="s">
        <v>2633</v>
      </c>
      <c r="M1045" s="43">
        <v>0</v>
      </c>
      <c r="N1045" s="43">
        <v>0</v>
      </c>
      <c r="O1045" s="43">
        <v>0</v>
      </c>
      <c r="P1045" s="43">
        <v>0</v>
      </c>
      <c r="Q1045" s="43">
        <v>0</v>
      </c>
      <c r="R1045" s="43">
        <v>0</v>
      </c>
      <c r="S1045" s="43">
        <v>0</v>
      </c>
      <c r="T1045" s="43">
        <v>-5.16</v>
      </c>
      <c r="U1045" s="43">
        <v>0</v>
      </c>
      <c r="V1045" s="43">
        <v>0</v>
      </c>
      <c r="W1045" s="43">
        <v>-5.16</v>
      </c>
    </row>
    <row r="1046" spans="1:23" s="42" customFormat="1" hidden="1" x14ac:dyDescent="0.25">
      <c r="A1046" s="42" t="s">
        <v>5187</v>
      </c>
      <c r="B1046" s="42">
        <v>12167176711</v>
      </c>
      <c r="C1046" s="42" t="s">
        <v>2651</v>
      </c>
      <c r="D1046" s="42" t="s">
        <v>3457</v>
      </c>
      <c r="F1046" s="42" t="s">
        <v>76</v>
      </c>
      <c r="H1046" s="42" t="s">
        <v>2633</v>
      </c>
      <c r="M1046" s="42">
        <v>0</v>
      </c>
      <c r="N1046" s="42">
        <v>0</v>
      </c>
      <c r="O1046" s="42">
        <v>0</v>
      </c>
      <c r="P1046" s="42">
        <v>0</v>
      </c>
      <c r="Q1046" s="42">
        <v>0</v>
      </c>
      <c r="R1046" s="42">
        <v>0</v>
      </c>
      <c r="S1046" s="42">
        <v>0</v>
      </c>
      <c r="T1046" s="42">
        <v>0</v>
      </c>
      <c r="U1046" s="42">
        <v>0</v>
      </c>
      <c r="V1046" s="42">
        <v>0</v>
      </c>
      <c r="W1046" s="42">
        <v>0</v>
      </c>
    </row>
    <row r="1047" spans="1:23" s="41" customFormat="1" hidden="1" x14ac:dyDescent="0.25">
      <c r="A1047" s="41" t="s">
        <v>5188</v>
      </c>
      <c r="B1047" s="41">
        <v>12167176711</v>
      </c>
      <c r="C1047" s="41" t="s">
        <v>2617</v>
      </c>
      <c r="D1047" s="41" t="s">
        <v>5189</v>
      </c>
      <c r="E1047" s="41" t="s">
        <v>1374</v>
      </c>
      <c r="F1047" s="41" t="s">
        <v>2687</v>
      </c>
      <c r="G1047" s="41">
        <v>1</v>
      </c>
      <c r="H1047" s="41" t="s">
        <v>2620</v>
      </c>
      <c r="I1047" s="41" t="s">
        <v>2621</v>
      </c>
      <c r="J1047" s="41" t="s">
        <v>5190</v>
      </c>
      <c r="K1047" s="41" t="s">
        <v>3733</v>
      </c>
      <c r="L1047" s="41" t="s">
        <v>5191</v>
      </c>
      <c r="M1047" s="41">
        <v>22.99</v>
      </c>
      <c r="N1047" s="41">
        <v>0</v>
      </c>
      <c r="O1047" s="41">
        <v>0</v>
      </c>
      <c r="P1047" s="41">
        <v>0</v>
      </c>
      <c r="Q1047" s="41">
        <v>1.61</v>
      </c>
      <c r="R1047" s="41">
        <v>-1.61</v>
      </c>
      <c r="S1047" s="41">
        <v>-3.91</v>
      </c>
      <c r="T1047" s="41">
        <v>-5.16</v>
      </c>
      <c r="U1047" s="41">
        <v>0</v>
      </c>
      <c r="V1047" s="41">
        <v>0</v>
      </c>
      <c r="W1047" s="41">
        <v>13.92</v>
      </c>
    </row>
    <row r="1048" spans="1:23" s="42" customFormat="1" hidden="1" x14ac:dyDescent="0.25">
      <c r="A1048" s="42" t="s">
        <v>5192</v>
      </c>
      <c r="B1048" s="42">
        <v>12167176711</v>
      </c>
      <c r="C1048" s="42" t="s">
        <v>2651</v>
      </c>
      <c r="D1048" s="42" t="s">
        <v>5193</v>
      </c>
      <c r="F1048" s="42" t="s">
        <v>74</v>
      </c>
      <c r="H1048" s="42" t="s">
        <v>2633</v>
      </c>
      <c r="M1048" s="42">
        <v>0</v>
      </c>
      <c r="N1048" s="42">
        <v>0</v>
      </c>
      <c r="O1048" s="42">
        <v>0</v>
      </c>
      <c r="P1048" s="42">
        <v>0</v>
      </c>
      <c r="Q1048" s="42">
        <v>0</v>
      </c>
      <c r="R1048" s="42">
        <v>0</v>
      </c>
      <c r="S1048" s="42">
        <v>0</v>
      </c>
      <c r="T1048" s="42">
        <v>0</v>
      </c>
      <c r="U1048" s="42">
        <v>0</v>
      </c>
      <c r="V1048" s="42">
        <v>0</v>
      </c>
      <c r="W1048" s="42">
        <v>0</v>
      </c>
    </row>
    <row r="1049" spans="1:23" s="43" customFormat="1" ht="14.4" hidden="1" x14ac:dyDescent="0.25">
      <c r="A1049" s="43" t="s">
        <v>5192</v>
      </c>
      <c r="B1049" s="43">
        <v>12167176711</v>
      </c>
      <c r="C1049" s="43" t="s">
        <v>2651</v>
      </c>
      <c r="D1049" s="43" t="s">
        <v>5193</v>
      </c>
      <c r="F1049" s="43" t="s">
        <v>75</v>
      </c>
      <c r="H1049" s="43" t="s">
        <v>2633</v>
      </c>
      <c r="M1049" s="43">
        <v>0</v>
      </c>
      <c r="N1049" s="43">
        <v>0</v>
      </c>
      <c r="O1049" s="43">
        <v>0</v>
      </c>
      <c r="P1049" s="43">
        <v>0</v>
      </c>
      <c r="Q1049" s="43">
        <v>0</v>
      </c>
      <c r="R1049" s="43">
        <v>0</v>
      </c>
      <c r="S1049" s="43">
        <v>0</v>
      </c>
      <c r="T1049" s="43">
        <v>-5.16</v>
      </c>
      <c r="U1049" s="43">
        <v>0</v>
      </c>
      <c r="V1049" s="43">
        <v>0</v>
      </c>
      <c r="W1049" s="43">
        <v>-5.16</v>
      </c>
    </row>
    <row r="1050" spans="1:23" s="42" customFormat="1" hidden="1" x14ac:dyDescent="0.25">
      <c r="A1050" s="42" t="s">
        <v>5192</v>
      </c>
      <c r="B1050" s="42">
        <v>12167176711</v>
      </c>
      <c r="C1050" s="42" t="s">
        <v>2651</v>
      </c>
      <c r="D1050" s="42" t="s">
        <v>5193</v>
      </c>
      <c r="F1050" s="42" t="s">
        <v>76</v>
      </c>
      <c r="H1050" s="42" t="s">
        <v>2633</v>
      </c>
      <c r="M1050" s="42">
        <v>0</v>
      </c>
      <c r="N1050" s="42">
        <v>0</v>
      </c>
      <c r="O1050" s="42">
        <v>0</v>
      </c>
      <c r="P1050" s="42">
        <v>0</v>
      </c>
      <c r="Q1050" s="42">
        <v>0</v>
      </c>
      <c r="R1050" s="42">
        <v>0</v>
      </c>
      <c r="S1050" s="42">
        <v>0</v>
      </c>
      <c r="T1050" s="42">
        <v>0</v>
      </c>
      <c r="U1050" s="42">
        <v>0</v>
      </c>
      <c r="V1050" s="42">
        <v>0</v>
      </c>
      <c r="W1050" s="42">
        <v>0</v>
      </c>
    </row>
    <row r="1051" spans="1:23" s="41" customFormat="1" hidden="1" x14ac:dyDescent="0.25">
      <c r="A1051" s="41" t="s">
        <v>5194</v>
      </c>
      <c r="B1051" s="41">
        <v>12167176711</v>
      </c>
      <c r="C1051" s="41" t="s">
        <v>2727</v>
      </c>
      <c r="D1051" s="41" t="s">
        <v>3968</v>
      </c>
      <c r="E1051" s="41" t="s">
        <v>1434</v>
      </c>
      <c r="F1051" s="41" t="s">
        <v>3869</v>
      </c>
      <c r="G1051" s="41">
        <v>1</v>
      </c>
      <c r="H1051" s="41" t="s">
        <v>2620</v>
      </c>
      <c r="I1051" s="41" t="s">
        <v>2621</v>
      </c>
      <c r="J1051" s="41" t="s">
        <v>3969</v>
      </c>
      <c r="K1051" s="41" t="s">
        <v>2683</v>
      </c>
      <c r="L1051" s="41">
        <v>94103</v>
      </c>
      <c r="M1051" s="41">
        <v>-25.99</v>
      </c>
      <c r="N1051" s="41">
        <v>0</v>
      </c>
      <c r="O1051" s="41">
        <v>0</v>
      </c>
      <c r="P1051" s="41">
        <v>0</v>
      </c>
      <c r="Q1051" s="41">
        <v>0</v>
      </c>
      <c r="R1051" s="41">
        <v>0</v>
      </c>
      <c r="S1051" s="41">
        <v>3.54</v>
      </c>
      <c r="T1051" s="41">
        <v>0</v>
      </c>
      <c r="U1051" s="41">
        <v>0</v>
      </c>
      <c r="V1051" s="41">
        <v>0</v>
      </c>
      <c r="W1051" s="41">
        <v>-22.45</v>
      </c>
    </row>
    <row r="1052" spans="1:23" s="41" customFormat="1" hidden="1" x14ac:dyDescent="0.25">
      <c r="A1052" s="41" t="s">
        <v>5195</v>
      </c>
      <c r="B1052" s="41">
        <v>12167176711</v>
      </c>
      <c r="C1052" s="41" t="s">
        <v>2617</v>
      </c>
      <c r="D1052" s="41" t="s">
        <v>5196</v>
      </c>
      <c r="E1052" s="41" t="s">
        <v>568</v>
      </c>
      <c r="F1052" s="41" t="s">
        <v>3019</v>
      </c>
      <c r="G1052" s="41">
        <v>1</v>
      </c>
      <c r="H1052" s="41" t="s">
        <v>2620</v>
      </c>
      <c r="I1052" s="41" t="s">
        <v>2621</v>
      </c>
      <c r="J1052" s="41" t="s">
        <v>4474</v>
      </c>
      <c r="K1052" s="41" t="s">
        <v>2702</v>
      </c>
      <c r="L1052" s="41" t="s">
        <v>4475</v>
      </c>
      <c r="M1052" s="41">
        <v>9.99</v>
      </c>
      <c r="N1052" s="41">
        <v>0</v>
      </c>
      <c r="O1052" s="41">
        <v>0</v>
      </c>
      <c r="P1052" s="41">
        <v>0</v>
      </c>
      <c r="Q1052" s="41">
        <v>0</v>
      </c>
      <c r="R1052" s="41">
        <v>0</v>
      </c>
      <c r="S1052" s="41">
        <v>-1.7</v>
      </c>
      <c r="T1052" s="41">
        <v>-3.68</v>
      </c>
      <c r="U1052" s="41">
        <v>0</v>
      </c>
      <c r="V1052" s="41">
        <v>0</v>
      </c>
      <c r="W1052" s="41">
        <v>4.6100000000000003</v>
      </c>
    </row>
    <row r="1053" spans="1:23" s="41" customFormat="1" hidden="1" x14ac:dyDescent="0.25">
      <c r="A1053" s="41" t="s">
        <v>5197</v>
      </c>
      <c r="B1053" s="41">
        <v>12167176711</v>
      </c>
      <c r="C1053" s="41" t="s">
        <v>2727</v>
      </c>
      <c r="D1053" s="41" t="s">
        <v>5198</v>
      </c>
      <c r="E1053" s="41" t="s">
        <v>394</v>
      </c>
      <c r="F1053" s="41" t="s">
        <v>4051</v>
      </c>
      <c r="G1053" s="41">
        <v>1</v>
      </c>
      <c r="H1053" s="41" t="s">
        <v>2620</v>
      </c>
      <c r="I1053" s="41" t="s">
        <v>2621</v>
      </c>
      <c r="J1053" s="41" t="s">
        <v>2667</v>
      </c>
      <c r="K1053" s="41" t="s">
        <v>2648</v>
      </c>
      <c r="L1053" s="41" t="s">
        <v>5199</v>
      </c>
      <c r="M1053" s="41">
        <v>-20.99</v>
      </c>
      <c r="N1053" s="41">
        <v>0</v>
      </c>
      <c r="O1053" s="41">
        <v>0</v>
      </c>
      <c r="P1053" s="41">
        <v>0</v>
      </c>
      <c r="Q1053" s="41">
        <v>0</v>
      </c>
      <c r="R1053" s="41">
        <v>0</v>
      </c>
      <c r="S1053" s="41">
        <v>2.86</v>
      </c>
      <c r="T1053" s="41">
        <v>0</v>
      </c>
      <c r="U1053" s="41">
        <v>0</v>
      </c>
      <c r="V1053" s="41">
        <v>0</v>
      </c>
      <c r="W1053" s="41">
        <v>-18.13</v>
      </c>
    </row>
    <row r="1054" spans="1:23" s="41" customFormat="1" hidden="1" x14ac:dyDescent="0.25">
      <c r="A1054" s="41" t="s">
        <v>5200</v>
      </c>
      <c r="B1054" s="41">
        <v>12167176711</v>
      </c>
      <c r="C1054" s="41" t="s">
        <v>2617</v>
      </c>
      <c r="D1054" s="41" t="s">
        <v>5201</v>
      </c>
      <c r="E1054" s="41" t="s">
        <v>1202</v>
      </c>
      <c r="F1054" s="41" t="s">
        <v>5202</v>
      </c>
      <c r="G1054" s="41">
        <v>1</v>
      </c>
      <c r="H1054" s="41" t="s">
        <v>2620</v>
      </c>
      <c r="I1054" s="41" t="s">
        <v>2621</v>
      </c>
      <c r="J1054" s="41" t="s">
        <v>5203</v>
      </c>
      <c r="K1054" s="41" t="s">
        <v>2893</v>
      </c>
      <c r="L1054" s="41" t="s">
        <v>5204</v>
      </c>
      <c r="M1054" s="41">
        <v>19.989999999999998</v>
      </c>
      <c r="N1054" s="41">
        <v>0</v>
      </c>
      <c r="O1054" s="41">
        <v>0</v>
      </c>
      <c r="P1054" s="41">
        <v>-1</v>
      </c>
      <c r="Q1054" s="41">
        <v>1.33</v>
      </c>
      <c r="R1054" s="41">
        <v>-1.33</v>
      </c>
      <c r="S1054" s="41">
        <v>-3.23</v>
      </c>
      <c r="T1054" s="41">
        <v>-3.68</v>
      </c>
      <c r="U1054" s="41">
        <v>0</v>
      </c>
      <c r="V1054" s="41">
        <v>0</v>
      </c>
      <c r="W1054" s="41">
        <v>12.08</v>
      </c>
    </row>
    <row r="1055" spans="1:23" s="42" customFormat="1" hidden="1" x14ac:dyDescent="0.25">
      <c r="A1055" s="42" t="s">
        <v>5205</v>
      </c>
      <c r="B1055" s="42">
        <v>12167176711</v>
      </c>
      <c r="C1055" s="42" t="s">
        <v>2651</v>
      </c>
      <c r="D1055" s="42" t="s">
        <v>3710</v>
      </c>
      <c r="F1055" s="42" t="s">
        <v>74</v>
      </c>
      <c r="H1055" s="42" t="s">
        <v>2633</v>
      </c>
      <c r="M1055" s="42">
        <v>0</v>
      </c>
      <c r="N1055" s="42">
        <v>0</v>
      </c>
      <c r="O1055" s="42">
        <v>0</v>
      </c>
      <c r="P1055" s="42">
        <v>0</v>
      </c>
      <c r="Q1055" s="42">
        <v>0</v>
      </c>
      <c r="R1055" s="42">
        <v>0</v>
      </c>
      <c r="S1055" s="42">
        <v>0</v>
      </c>
      <c r="T1055" s="42">
        <v>0</v>
      </c>
      <c r="U1055" s="42">
        <v>0</v>
      </c>
      <c r="V1055" s="42">
        <v>0</v>
      </c>
      <c r="W1055" s="42">
        <v>0</v>
      </c>
    </row>
    <row r="1056" spans="1:23" s="43" customFormat="1" ht="14.4" hidden="1" x14ac:dyDescent="0.25">
      <c r="A1056" s="43" t="s">
        <v>5205</v>
      </c>
      <c r="B1056" s="43">
        <v>12167176711</v>
      </c>
      <c r="C1056" s="43" t="s">
        <v>2651</v>
      </c>
      <c r="D1056" s="43" t="s">
        <v>3710</v>
      </c>
      <c r="F1056" s="43" t="s">
        <v>75</v>
      </c>
      <c r="H1056" s="43" t="s">
        <v>2633</v>
      </c>
      <c r="M1056" s="43">
        <v>0</v>
      </c>
      <c r="N1056" s="43">
        <v>0</v>
      </c>
      <c r="O1056" s="43">
        <v>0</v>
      </c>
      <c r="P1056" s="43">
        <v>0</v>
      </c>
      <c r="Q1056" s="43">
        <v>0</v>
      </c>
      <c r="R1056" s="43">
        <v>0</v>
      </c>
      <c r="S1056" s="43">
        <v>0</v>
      </c>
      <c r="T1056" s="43">
        <v>-3.68</v>
      </c>
      <c r="U1056" s="43">
        <v>0</v>
      </c>
      <c r="V1056" s="43">
        <v>0</v>
      </c>
      <c r="W1056" s="43">
        <v>-3.68</v>
      </c>
    </row>
    <row r="1057" spans="1:23" s="42" customFormat="1" hidden="1" x14ac:dyDescent="0.25">
      <c r="A1057" s="42" t="s">
        <v>5205</v>
      </c>
      <c r="B1057" s="42">
        <v>12167176711</v>
      </c>
      <c r="C1057" s="42" t="s">
        <v>2651</v>
      </c>
      <c r="D1057" s="42" t="s">
        <v>3710</v>
      </c>
      <c r="F1057" s="42" t="s">
        <v>76</v>
      </c>
      <c r="H1057" s="42" t="s">
        <v>2633</v>
      </c>
      <c r="M1057" s="42">
        <v>0</v>
      </c>
      <c r="N1057" s="42">
        <v>0</v>
      </c>
      <c r="O1057" s="42">
        <v>0</v>
      </c>
      <c r="P1057" s="42">
        <v>0</v>
      </c>
      <c r="Q1057" s="42">
        <v>0</v>
      </c>
      <c r="R1057" s="42">
        <v>0</v>
      </c>
      <c r="S1057" s="42">
        <v>0</v>
      </c>
      <c r="T1057" s="42">
        <v>0</v>
      </c>
      <c r="U1057" s="42">
        <v>0</v>
      </c>
      <c r="V1057" s="42">
        <v>0</v>
      </c>
      <c r="W1057" s="42">
        <v>0</v>
      </c>
    </row>
    <row r="1058" spans="1:23" s="41" customFormat="1" hidden="1" x14ac:dyDescent="0.25">
      <c r="A1058" s="41" t="s">
        <v>5206</v>
      </c>
      <c r="B1058" s="41">
        <v>12167176711</v>
      </c>
      <c r="C1058" s="41" t="s">
        <v>2617</v>
      </c>
      <c r="D1058" s="41" t="s">
        <v>5207</v>
      </c>
      <c r="E1058" s="41" t="s">
        <v>1408</v>
      </c>
      <c r="F1058" s="41" t="s">
        <v>5208</v>
      </c>
      <c r="G1058" s="41">
        <v>1</v>
      </c>
      <c r="H1058" s="41" t="s">
        <v>2620</v>
      </c>
      <c r="I1058" s="41" t="s">
        <v>2621</v>
      </c>
      <c r="J1058" s="41" t="s">
        <v>5209</v>
      </c>
      <c r="K1058" s="41" t="s">
        <v>2955</v>
      </c>
      <c r="L1058" s="41" t="s">
        <v>5210</v>
      </c>
      <c r="M1058" s="41">
        <v>25.99</v>
      </c>
      <c r="N1058" s="41">
        <v>0</v>
      </c>
      <c r="O1058" s="41">
        <v>0</v>
      </c>
      <c r="P1058" s="41">
        <v>0</v>
      </c>
      <c r="Q1058" s="41">
        <v>0</v>
      </c>
      <c r="R1058" s="41">
        <v>0</v>
      </c>
      <c r="S1058" s="41">
        <v>-4.42</v>
      </c>
      <c r="T1058" s="41">
        <v>-5.16</v>
      </c>
      <c r="U1058" s="41">
        <v>0</v>
      </c>
      <c r="V1058" s="41">
        <v>0</v>
      </c>
      <c r="W1058" s="41">
        <v>16.41</v>
      </c>
    </row>
    <row r="1059" spans="1:23" s="41" customFormat="1" hidden="1" x14ac:dyDescent="0.25">
      <c r="A1059" s="41" t="s">
        <v>5211</v>
      </c>
      <c r="B1059" s="41">
        <v>12167176711</v>
      </c>
      <c r="C1059" s="41" t="s">
        <v>2617</v>
      </c>
      <c r="D1059" s="41" t="s">
        <v>5212</v>
      </c>
      <c r="E1059" s="41" t="s">
        <v>1190</v>
      </c>
      <c r="F1059" s="41" t="s">
        <v>5213</v>
      </c>
      <c r="G1059" s="41">
        <v>1</v>
      </c>
      <c r="H1059" s="41" t="s">
        <v>2620</v>
      </c>
      <c r="I1059" s="41" t="s">
        <v>2621</v>
      </c>
      <c r="J1059" s="41" t="s">
        <v>5214</v>
      </c>
      <c r="K1059" s="41" t="s">
        <v>2830</v>
      </c>
      <c r="L1059" s="41">
        <v>28227</v>
      </c>
      <c r="M1059" s="41">
        <v>17.09</v>
      </c>
      <c r="N1059" s="41">
        <v>0</v>
      </c>
      <c r="O1059" s="41">
        <v>0</v>
      </c>
      <c r="P1059" s="41">
        <v>0</v>
      </c>
      <c r="Q1059" s="41">
        <v>0</v>
      </c>
      <c r="R1059" s="41">
        <v>0</v>
      </c>
      <c r="S1059" s="41">
        <v>-2.91</v>
      </c>
      <c r="T1059" s="41">
        <v>-3.68</v>
      </c>
      <c r="U1059" s="41">
        <v>0</v>
      </c>
      <c r="V1059" s="41">
        <v>0</v>
      </c>
      <c r="W1059" s="41">
        <v>10.5</v>
      </c>
    </row>
    <row r="1060" spans="1:23" s="41" customFormat="1" hidden="1" x14ac:dyDescent="0.25">
      <c r="A1060" s="41" t="s">
        <v>5215</v>
      </c>
      <c r="B1060" s="41">
        <v>12167176711</v>
      </c>
      <c r="C1060" s="41" t="s">
        <v>2727</v>
      </c>
      <c r="D1060" s="41" t="s">
        <v>4575</v>
      </c>
      <c r="E1060" s="41" t="s">
        <v>456</v>
      </c>
      <c r="F1060" s="41" t="s">
        <v>3954</v>
      </c>
      <c r="G1060" s="41">
        <v>1</v>
      </c>
      <c r="H1060" s="41" t="s">
        <v>2620</v>
      </c>
      <c r="I1060" s="41" t="s">
        <v>2621</v>
      </c>
      <c r="J1060" s="41" t="s">
        <v>4576</v>
      </c>
      <c r="K1060" s="41" t="s">
        <v>3721</v>
      </c>
      <c r="L1060" s="41" t="s">
        <v>4577</v>
      </c>
      <c r="M1060" s="41">
        <v>-20.99</v>
      </c>
      <c r="N1060" s="41">
        <v>0</v>
      </c>
      <c r="O1060" s="41">
        <v>0</v>
      </c>
      <c r="P1060" s="41">
        <v>1.05</v>
      </c>
      <c r="Q1060" s="41">
        <v>0</v>
      </c>
      <c r="R1060" s="41">
        <v>0</v>
      </c>
      <c r="S1060" s="41">
        <v>2.71</v>
      </c>
      <c r="T1060" s="41">
        <v>0</v>
      </c>
      <c r="U1060" s="41">
        <v>0</v>
      </c>
      <c r="V1060" s="41">
        <v>0</v>
      </c>
      <c r="W1060" s="41">
        <v>-17.23</v>
      </c>
    </row>
    <row r="1061" spans="1:23" s="41" customFormat="1" hidden="1" x14ac:dyDescent="0.25">
      <c r="A1061" s="41" t="s">
        <v>5216</v>
      </c>
      <c r="B1061" s="41">
        <v>12167176711</v>
      </c>
      <c r="C1061" s="41" t="s">
        <v>2617</v>
      </c>
      <c r="D1061" s="41" t="s">
        <v>5217</v>
      </c>
      <c r="E1061" s="41" t="s">
        <v>1354</v>
      </c>
      <c r="F1061" s="41" t="s">
        <v>2944</v>
      </c>
      <c r="G1061" s="41">
        <v>1</v>
      </c>
      <c r="H1061" s="41" t="s">
        <v>2620</v>
      </c>
      <c r="I1061" s="41" t="s">
        <v>2621</v>
      </c>
      <c r="J1061" s="41" t="s">
        <v>5218</v>
      </c>
      <c r="K1061" s="41" t="s">
        <v>5219</v>
      </c>
      <c r="L1061" s="41">
        <v>3743</v>
      </c>
      <c r="M1061" s="41">
        <v>22.99</v>
      </c>
      <c r="N1061" s="41">
        <v>0</v>
      </c>
      <c r="O1061" s="41">
        <v>0</v>
      </c>
      <c r="P1061" s="41">
        <v>0</v>
      </c>
      <c r="Q1061" s="41">
        <v>0</v>
      </c>
      <c r="R1061" s="41">
        <v>0</v>
      </c>
      <c r="S1061" s="41">
        <v>-3.91</v>
      </c>
      <c r="T1061" s="41">
        <v>-5.16</v>
      </c>
      <c r="U1061" s="41">
        <v>0</v>
      </c>
      <c r="V1061" s="41">
        <v>0</v>
      </c>
      <c r="W1061" s="41">
        <v>13.92</v>
      </c>
    </row>
    <row r="1062" spans="1:23" s="41" customFormat="1" hidden="1" x14ac:dyDescent="0.25">
      <c r="A1062" s="41" t="s">
        <v>5220</v>
      </c>
      <c r="B1062" s="41">
        <v>12167176711</v>
      </c>
      <c r="C1062" s="41" t="s">
        <v>2617</v>
      </c>
      <c r="D1062" s="41" t="s">
        <v>5221</v>
      </c>
      <c r="E1062" s="41" t="s">
        <v>1430</v>
      </c>
      <c r="F1062" s="41" t="s">
        <v>4034</v>
      </c>
      <c r="G1062" s="41">
        <v>1</v>
      </c>
      <c r="H1062" s="41" t="s">
        <v>2620</v>
      </c>
      <c r="I1062" s="41" t="s">
        <v>2621</v>
      </c>
      <c r="J1062" s="41" t="s">
        <v>3933</v>
      </c>
      <c r="K1062" s="41" t="s">
        <v>2830</v>
      </c>
      <c r="L1062" s="41">
        <v>27703</v>
      </c>
      <c r="M1062" s="41">
        <v>25.99</v>
      </c>
      <c r="N1062" s="41">
        <v>0</v>
      </c>
      <c r="O1062" s="41">
        <v>0</v>
      </c>
      <c r="P1062" s="41">
        <v>0</v>
      </c>
      <c r="Q1062" s="41">
        <v>0</v>
      </c>
      <c r="R1062" s="41">
        <v>0</v>
      </c>
      <c r="S1062" s="41">
        <v>-4.42</v>
      </c>
      <c r="T1062" s="41">
        <v>-5.16</v>
      </c>
      <c r="U1062" s="41">
        <v>0</v>
      </c>
      <c r="V1062" s="41">
        <v>0</v>
      </c>
      <c r="W1062" s="41">
        <v>16.41</v>
      </c>
    </row>
    <row r="1063" spans="1:23" s="41" customFormat="1" hidden="1" x14ac:dyDescent="0.25">
      <c r="A1063" s="41" t="s">
        <v>5222</v>
      </c>
      <c r="B1063" s="41">
        <v>12167176711</v>
      </c>
      <c r="C1063" s="41" t="s">
        <v>2617</v>
      </c>
      <c r="D1063" s="41" t="s">
        <v>5223</v>
      </c>
      <c r="E1063" s="41" t="s">
        <v>1400</v>
      </c>
      <c r="F1063" s="41" t="s">
        <v>3744</v>
      </c>
      <c r="G1063" s="41">
        <v>1</v>
      </c>
      <c r="H1063" s="41" t="s">
        <v>2620</v>
      </c>
      <c r="I1063" s="41" t="s">
        <v>2621</v>
      </c>
      <c r="J1063" s="41" t="s">
        <v>4026</v>
      </c>
      <c r="K1063" s="41" t="s">
        <v>2702</v>
      </c>
      <c r="L1063" s="41" t="s">
        <v>5224</v>
      </c>
      <c r="M1063" s="41">
        <v>25.99</v>
      </c>
      <c r="N1063" s="41">
        <v>0</v>
      </c>
      <c r="O1063" s="41">
        <v>0</v>
      </c>
      <c r="P1063" s="41">
        <v>0</v>
      </c>
      <c r="Q1063" s="41">
        <v>0</v>
      </c>
      <c r="R1063" s="41">
        <v>0</v>
      </c>
      <c r="S1063" s="41">
        <v>-4.42</v>
      </c>
      <c r="T1063" s="41">
        <v>-5.16</v>
      </c>
      <c r="U1063" s="41">
        <v>0</v>
      </c>
      <c r="V1063" s="41">
        <v>0</v>
      </c>
      <c r="W1063" s="41">
        <v>16.41</v>
      </c>
    </row>
    <row r="1064" spans="1:23" s="41" customFormat="1" hidden="1" x14ac:dyDescent="0.25">
      <c r="A1064" s="41" t="s">
        <v>5225</v>
      </c>
      <c r="B1064" s="41">
        <v>12167176711</v>
      </c>
      <c r="C1064" s="41" t="s">
        <v>2617</v>
      </c>
      <c r="D1064" s="41" t="s">
        <v>5226</v>
      </c>
      <c r="E1064" s="41" t="s">
        <v>1178</v>
      </c>
      <c r="F1064" s="41" t="s">
        <v>5227</v>
      </c>
      <c r="G1064" s="41">
        <v>1</v>
      </c>
      <c r="H1064" s="41" t="s">
        <v>2620</v>
      </c>
      <c r="I1064" s="41" t="s">
        <v>2621</v>
      </c>
      <c r="J1064" s="41" t="s">
        <v>5228</v>
      </c>
      <c r="K1064" s="41" t="s">
        <v>2678</v>
      </c>
      <c r="L1064" s="41" t="s">
        <v>5229</v>
      </c>
      <c r="M1064" s="41">
        <v>17.09</v>
      </c>
      <c r="N1064" s="41">
        <v>0</v>
      </c>
      <c r="O1064" s="41">
        <v>0</v>
      </c>
      <c r="P1064" s="41">
        <v>0</v>
      </c>
      <c r="Q1064" s="41">
        <v>1.1100000000000001</v>
      </c>
      <c r="R1064" s="41">
        <v>-1.1100000000000001</v>
      </c>
      <c r="S1064" s="41">
        <v>-2.91</v>
      </c>
      <c r="T1064" s="41">
        <v>-3.68</v>
      </c>
      <c r="U1064" s="41">
        <v>0</v>
      </c>
      <c r="V1064" s="41">
        <v>0</v>
      </c>
      <c r="W1064" s="41">
        <v>10.5</v>
      </c>
    </row>
    <row r="1065" spans="1:23" s="41" customFormat="1" hidden="1" x14ac:dyDescent="0.25">
      <c r="A1065" s="41" t="s">
        <v>5230</v>
      </c>
      <c r="B1065" s="41">
        <v>12167176711</v>
      </c>
      <c r="C1065" s="41" t="s">
        <v>2617</v>
      </c>
      <c r="D1065" s="41" t="s">
        <v>5231</v>
      </c>
      <c r="E1065" s="41" t="s">
        <v>1424</v>
      </c>
      <c r="F1065" s="41" t="s">
        <v>2980</v>
      </c>
      <c r="G1065" s="41">
        <v>1</v>
      </c>
      <c r="H1065" s="41" t="s">
        <v>2620</v>
      </c>
      <c r="I1065" s="41" t="s">
        <v>2621</v>
      </c>
      <c r="J1065" s="41" t="s">
        <v>5232</v>
      </c>
      <c r="K1065" s="41" t="s">
        <v>5233</v>
      </c>
      <c r="L1065" s="41" t="s">
        <v>5234</v>
      </c>
      <c r="M1065" s="41">
        <v>25.99</v>
      </c>
      <c r="N1065" s="41">
        <v>0</v>
      </c>
      <c r="O1065" s="41">
        <v>0</v>
      </c>
      <c r="P1065" s="41">
        <v>0</v>
      </c>
      <c r="Q1065" s="41">
        <v>1.38</v>
      </c>
      <c r="R1065" s="41">
        <v>-1.38</v>
      </c>
      <c r="S1065" s="41">
        <v>-4.42</v>
      </c>
      <c r="T1065" s="41">
        <v>-5.16</v>
      </c>
      <c r="U1065" s="41">
        <v>0</v>
      </c>
      <c r="V1065" s="41">
        <v>0</v>
      </c>
      <c r="W1065" s="41">
        <v>16.41</v>
      </c>
    </row>
    <row r="1066" spans="1:23" s="41" customFormat="1" hidden="1" x14ac:dyDescent="0.25">
      <c r="A1066" s="41" t="s">
        <v>5235</v>
      </c>
      <c r="B1066" s="41">
        <v>12167176711</v>
      </c>
      <c r="C1066" s="41" t="s">
        <v>2617</v>
      </c>
      <c r="D1066" s="41" t="s">
        <v>5236</v>
      </c>
      <c r="E1066" s="41" t="s">
        <v>406</v>
      </c>
      <c r="F1066" s="41" t="s">
        <v>3572</v>
      </c>
      <c r="G1066" s="41">
        <v>1</v>
      </c>
      <c r="H1066" s="41" t="s">
        <v>2620</v>
      </c>
      <c r="I1066" s="41" t="s">
        <v>2621</v>
      </c>
      <c r="J1066" s="41" t="s">
        <v>5237</v>
      </c>
      <c r="K1066" s="41" t="s">
        <v>2683</v>
      </c>
      <c r="L1066" s="41" t="s">
        <v>5238</v>
      </c>
      <c r="M1066" s="41">
        <v>20.99</v>
      </c>
      <c r="N1066" s="41">
        <v>0</v>
      </c>
      <c r="O1066" s="41">
        <v>0</v>
      </c>
      <c r="P1066" s="41">
        <v>0</v>
      </c>
      <c r="Q1066" s="41">
        <v>0</v>
      </c>
      <c r="R1066" s="41">
        <v>0</v>
      </c>
      <c r="S1066" s="41">
        <v>-3.57</v>
      </c>
      <c r="T1066" s="41">
        <v>-3.68</v>
      </c>
      <c r="U1066" s="41">
        <v>0</v>
      </c>
      <c r="V1066" s="41">
        <v>0</v>
      </c>
      <c r="W1066" s="41">
        <v>13.74</v>
      </c>
    </row>
    <row r="1067" spans="1:23" s="41" customFormat="1" hidden="1" x14ac:dyDescent="0.25">
      <c r="A1067" s="41" t="s">
        <v>5239</v>
      </c>
      <c r="B1067" s="41">
        <v>12167176711</v>
      </c>
      <c r="C1067" s="41" t="s">
        <v>2778</v>
      </c>
      <c r="D1067" s="41" t="s">
        <v>5240</v>
      </c>
      <c r="E1067" s="41" t="s">
        <v>2582</v>
      </c>
      <c r="F1067" s="41" t="s">
        <v>65</v>
      </c>
      <c r="G1067" s="41">
        <v>1</v>
      </c>
      <c r="M1067" s="41">
        <v>0</v>
      </c>
      <c r="N1067" s="41">
        <v>0</v>
      </c>
      <c r="O1067" s="41">
        <v>0</v>
      </c>
      <c r="P1067" s="41">
        <v>0</v>
      </c>
      <c r="Q1067" s="41">
        <v>0</v>
      </c>
      <c r="R1067" s="41">
        <v>0</v>
      </c>
      <c r="S1067" s="41">
        <v>0</v>
      </c>
      <c r="T1067" s="41">
        <v>0</v>
      </c>
      <c r="U1067" s="41">
        <v>0</v>
      </c>
      <c r="V1067" s="41">
        <v>10.39</v>
      </c>
      <c r="W1067" s="41">
        <v>10.39</v>
      </c>
    </row>
    <row r="1068" spans="1:23" s="42" customFormat="1" hidden="1" x14ac:dyDescent="0.25">
      <c r="A1068" s="42" t="s">
        <v>5241</v>
      </c>
      <c r="B1068" s="42">
        <v>12167176711</v>
      </c>
      <c r="C1068" s="42" t="s">
        <v>2651</v>
      </c>
      <c r="D1068" s="42" t="s">
        <v>2735</v>
      </c>
      <c r="F1068" s="42" t="s">
        <v>74</v>
      </c>
      <c r="H1068" s="42" t="s">
        <v>2633</v>
      </c>
      <c r="M1068" s="42">
        <v>0</v>
      </c>
      <c r="N1068" s="42">
        <v>0</v>
      </c>
      <c r="O1068" s="42">
        <v>0</v>
      </c>
      <c r="P1068" s="42">
        <v>0</v>
      </c>
      <c r="Q1068" s="42">
        <v>0</v>
      </c>
      <c r="R1068" s="42">
        <v>0</v>
      </c>
      <c r="S1068" s="42">
        <v>0</v>
      </c>
      <c r="T1068" s="42">
        <v>0</v>
      </c>
      <c r="U1068" s="42">
        <v>0</v>
      </c>
      <c r="V1068" s="42">
        <v>0</v>
      </c>
      <c r="W1068" s="42">
        <v>0</v>
      </c>
    </row>
    <row r="1069" spans="1:23" s="43" customFormat="1" ht="14.4" hidden="1" x14ac:dyDescent="0.25">
      <c r="A1069" s="43" t="s">
        <v>5241</v>
      </c>
      <c r="B1069" s="43">
        <v>12167176711</v>
      </c>
      <c r="C1069" s="43" t="s">
        <v>2651</v>
      </c>
      <c r="D1069" s="43" t="s">
        <v>2735</v>
      </c>
      <c r="F1069" s="43" t="s">
        <v>75</v>
      </c>
      <c r="H1069" s="43" t="s">
        <v>2633</v>
      </c>
      <c r="M1069" s="43">
        <v>0</v>
      </c>
      <c r="N1069" s="43">
        <v>0</v>
      </c>
      <c r="O1069" s="43">
        <v>0</v>
      </c>
      <c r="P1069" s="43">
        <v>0</v>
      </c>
      <c r="Q1069" s="43">
        <v>0</v>
      </c>
      <c r="R1069" s="43">
        <v>0</v>
      </c>
      <c r="S1069" s="43">
        <v>0</v>
      </c>
      <c r="T1069" s="43">
        <v>-5.16</v>
      </c>
      <c r="U1069" s="43">
        <v>0</v>
      </c>
      <c r="V1069" s="43">
        <v>0</v>
      </c>
      <c r="W1069" s="43">
        <v>-5.16</v>
      </c>
    </row>
    <row r="1070" spans="1:23" s="42" customFormat="1" hidden="1" x14ac:dyDescent="0.25">
      <c r="A1070" s="42" t="s">
        <v>5241</v>
      </c>
      <c r="B1070" s="42">
        <v>12167176711</v>
      </c>
      <c r="C1070" s="42" t="s">
        <v>2651</v>
      </c>
      <c r="D1070" s="42" t="s">
        <v>2735</v>
      </c>
      <c r="F1070" s="42" t="s">
        <v>76</v>
      </c>
      <c r="H1070" s="42" t="s">
        <v>2633</v>
      </c>
      <c r="M1070" s="42">
        <v>0</v>
      </c>
      <c r="N1070" s="42">
        <v>0</v>
      </c>
      <c r="O1070" s="42">
        <v>0</v>
      </c>
      <c r="P1070" s="42">
        <v>0</v>
      </c>
      <c r="Q1070" s="42">
        <v>0</v>
      </c>
      <c r="R1070" s="42">
        <v>0</v>
      </c>
      <c r="S1070" s="42">
        <v>0</v>
      </c>
      <c r="T1070" s="42">
        <v>0</v>
      </c>
      <c r="U1070" s="42">
        <v>0</v>
      </c>
      <c r="V1070" s="42">
        <v>0</v>
      </c>
      <c r="W1070" s="42">
        <v>0</v>
      </c>
    </row>
    <row r="1071" spans="1:23" s="41" customFormat="1" hidden="1" x14ac:dyDescent="0.25">
      <c r="A1071" s="41" t="s">
        <v>5242</v>
      </c>
      <c r="B1071" s="41">
        <v>12167176711</v>
      </c>
      <c r="C1071" s="41" t="s">
        <v>2617</v>
      </c>
      <c r="D1071" s="41" t="s">
        <v>5243</v>
      </c>
      <c r="E1071" s="41" t="s">
        <v>1360</v>
      </c>
      <c r="F1071" s="41" t="s">
        <v>3030</v>
      </c>
      <c r="G1071" s="41">
        <v>1</v>
      </c>
      <c r="H1071" s="41" t="s">
        <v>2620</v>
      </c>
      <c r="I1071" s="41" t="s">
        <v>2621</v>
      </c>
      <c r="J1071" s="41" t="s">
        <v>4011</v>
      </c>
      <c r="K1071" s="41" t="s">
        <v>2830</v>
      </c>
      <c r="L1071" s="41" t="s">
        <v>5244</v>
      </c>
      <c r="M1071" s="41">
        <v>22.99</v>
      </c>
      <c r="N1071" s="41">
        <v>0</v>
      </c>
      <c r="O1071" s="41">
        <v>0</v>
      </c>
      <c r="P1071" s="41">
        <v>0</v>
      </c>
      <c r="Q1071" s="41">
        <v>0</v>
      </c>
      <c r="R1071" s="41">
        <v>0</v>
      </c>
      <c r="S1071" s="41">
        <v>-3.91</v>
      </c>
      <c r="T1071" s="41">
        <v>-5.16</v>
      </c>
      <c r="U1071" s="41">
        <v>0</v>
      </c>
      <c r="V1071" s="41">
        <v>0</v>
      </c>
      <c r="W1071" s="41">
        <v>13.92</v>
      </c>
    </row>
    <row r="1072" spans="1:23" s="41" customFormat="1" hidden="1" x14ac:dyDescent="0.25">
      <c r="A1072" s="41" t="s">
        <v>5245</v>
      </c>
      <c r="B1072" s="41">
        <v>12167176711</v>
      </c>
      <c r="C1072" s="41" t="s">
        <v>2727</v>
      </c>
      <c r="D1072" s="41" t="s">
        <v>5246</v>
      </c>
      <c r="E1072" s="41" t="s">
        <v>2176</v>
      </c>
      <c r="F1072" s="41" t="s">
        <v>2660</v>
      </c>
      <c r="G1072" s="41">
        <v>1</v>
      </c>
      <c r="H1072" s="41" t="s">
        <v>2620</v>
      </c>
      <c r="I1072" s="41" t="s">
        <v>2621</v>
      </c>
      <c r="J1072" s="41" t="s">
        <v>2874</v>
      </c>
      <c r="K1072" s="41" t="s">
        <v>2683</v>
      </c>
      <c r="L1072" s="41" t="s">
        <v>4274</v>
      </c>
      <c r="M1072" s="41">
        <v>-22.99</v>
      </c>
      <c r="N1072" s="41">
        <v>0</v>
      </c>
      <c r="O1072" s="41">
        <v>0</v>
      </c>
      <c r="P1072" s="41">
        <v>0</v>
      </c>
      <c r="Q1072" s="41">
        <v>0</v>
      </c>
      <c r="R1072" s="41">
        <v>0</v>
      </c>
      <c r="S1072" s="41">
        <v>3.13</v>
      </c>
      <c r="T1072" s="41">
        <v>0</v>
      </c>
      <c r="U1072" s="41">
        <v>0</v>
      </c>
      <c r="V1072" s="41">
        <v>0</v>
      </c>
      <c r="W1072" s="41">
        <v>-19.86</v>
      </c>
    </row>
    <row r="1073" spans="1:23" s="41" customFormat="1" hidden="1" x14ac:dyDescent="0.25">
      <c r="A1073" s="41" t="s">
        <v>5247</v>
      </c>
      <c r="B1073" s="41">
        <v>12167176711</v>
      </c>
      <c r="C1073" s="41" t="s">
        <v>2778</v>
      </c>
      <c r="D1073" s="41" t="s">
        <v>5248</v>
      </c>
      <c r="E1073" s="41" t="s">
        <v>1368</v>
      </c>
      <c r="F1073" s="41" t="s">
        <v>65</v>
      </c>
      <c r="G1073" s="41">
        <v>1</v>
      </c>
      <c r="M1073" s="41">
        <v>0</v>
      </c>
      <c r="N1073" s="41">
        <v>0</v>
      </c>
      <c r="O1073" s="41">
        <v>0</v>
      </c>
      <c r="P1073" s="41">
        <v>0</v>
      </c>
      <c r="Q1073" s="41">
        <v>0</v>
      </c>
      <c r="R1073" s="41">
        <v>0</v>
      </c>
      <c r="S1073" s="41">
        <v>0</v>
      </c>
      <c r="T1073" s="41">
        <v>0</v>
      </c>
      <c r="U1073" s="41">
        <v>0</v>
      </c>
      <c r="V1073" s="41">
        <v>13.92</v>
      </c>
      <c r="W1073" s="41">
        <v>13.92</v>
      </c>
    </row>
    <row r="1074" spans="1:23" s="41" customFormat="1" hidden="1" x14ac:dyDescent="0.25">
      <c r="A1074" s="41" t="s">
        <v>5249</v>
      </c>
      <c r="B1074" s="41">
        <v>12167176711</v>
      </c>
      <c r="C1074" s="41" t="s">
        <v>2617</v>
      </c>
      <c r="D1074" s="41" t="s">
        <v>5250</v>
      </c>
      <c r="E1074" s="41" t="s">
        <v>1366</v>
      </c>
      <c r="F1074" s="41" t="s">
        <v>2711</v>
      </c>
      <c r="G1074" s="41">
        <v>1</v>
      </c>
      <c r="H1074" s="41" t="s">
        <v>2620</v>
      </c>
      <c r="I1074" s="41" t="s">
        <v>2621</v>
      </c>
      <c r="J1074" s="41" t="s">
        <v>5251</v>
      </c>
      <c r="K1074" s="41" t="s">
        <v>2786</v>
      </c>
      <c r="L1074" s="41" t="s">
        <v>5252</v>
      </c>
      <c r="M1074" s="41">
        <v>22.99</v>
      </c>
      <c r="N1074" s="41">
        <v>0</v>
      </c>
      <c r="O1074" s="41">
        <v>0</v>
      </c>
      <c r="P1074" s="41">
        <v>0</v>
      </c>
      <c r="Q1074" s="41">
        <v>0</v>
      </c>
      <c r="R1074" s="41">
        <v>0</v>
      </c>
      <c r="S1074" s="41">
        <v>-3.91</v>
      </c>
      <c r="T1074" s="41">
        <v>-5.16</v>
      </c>
      <c r="U1074" s="41">
        <v>0</v>
      </c>
      <c r="V1074" s="41">
        <v>0</v>
      </c>
      <c r="W1074" s="41">
        <v>13.92</v>
      </c>
    </row>
    <row r="1075" spans="1:23" s="42" customFormat="1" hidden="1" x14ac:dyDescent="0.25">
      <c r="A1075" s="42" t="s">
        <v>5253</v>
      </c>
      <c r="B1075" s="42">
        <v>12167176711</v>
      </c>
      <c r="C1075" s="42" t="s">
        <v>2651</v>
      </c>
      <c r="D1075" s="42" t="s">
        <v>3193</v>
      </c>
      <c r="F1075" s="42" t="s">
        <v>74</v>
      </c>
      <c r="H1075" s="42" t="s">
        <v>2633</v>
      </c>
      <c r="M1075" s="42">
        <v>0</v>
      </c>
      <c r="N1075" s="42">
        <v>0</v>
      </c>
      <c r="O1075" s="42">
        <v>0</v>
      </c>
      <c r="P1075" s="42">
        <v>0</v>
      </c>
      <c r="Q1075" s="42">
        <v>0</v>
      </c>
      <c r="R1075" s="42">
        <v>0</v>
      </c>
      <c r="S1075" s="42">
        <v>0</v>
      </c>
      <c r="T1075" s="42">
        <v>0</v>
      </c>
      <c r="U1075" s="42">
        <v>0</v>
      </c>
      <c r="V1075" s="42">
        <v>0</v>
      </c>
      <c r="W1075" s="42">
        <v>0</v>
      </c>
    </row>
    <row r="1076" spans="1:23" s="43" customFormat="1" ht="14.4" hidden="1" x14ac:dyDescent="0.25">
      <c r="A1076" s="43" t="s">
        <v>5253</v>
      </c>
      <c r="B1076" s="43">
        <v>12167176711</v>
      </c>
      <c r="C1076" s="43" t="s">
        <v>2651</v>
      </c>
      <c r="D1076" s="43" t="s">
        <v>3193</v>
      </c>
      <c r="F1076" s="43" t="s">
        <v>75</v>
      </c>
      <c r="H1076" s="43" t="s">
        <v>2633</v>
      </c>
      <c r="M1076" s="43">
        <v>0</v>
      </c>
      <c r="N1076" s="43">
        <v>0</v>
      </c>
      <c r="O1076" s="43">
        <v>0</v>
      </c>
      <c r="P1076" s="43">
        <v>0</v>
      </c>
      <c r="Q1076" s="43">
        <v>0</v>
      </c>
      <c r="R1076" s="43">
        <v>0</v>
      </c>
      <c r="S1076" s="43">
        <v>0</v>
      </c>
      <c r="T1076" s="43">
        <v>-5.16</v>
      </c>
      <c r="U1076" s="43">
        <v>0</v>
      </c>
      <c r="V1076" s="43">
        <v>0</v>
      </c>
      <c r="W1076" s="43">
        <v>-5.16</v>
      </c>
    </row>
    <row r="1077" spans="1:23" s="42" customFormat="1" hidden="1" x14ac:dyDescent="0.25">
      <c r="A1077" s="42" t="s">
        <v>5253</v>
      </c>
      <c r="B1077" s="42">
        <v>12167176711</v>
      </c>
      <c r="C1077" s="42" t="s">
        <v>2651</v>
      </c>
      <c r="D1077" s="42" t="s">
        <v>3193</v>
      </c>
      <c r="F1077" s="42" t="s">
        <v>76</v>
      </c>
      <c r="H1077" s="42" t="s">
        <v>2633</v>
      </c>
      <c r="M1077" s="42">
        <v>0</v>
      </c>
      <c r="N1077" s="42">
        <v>0</v>
      </c>
      <c r="O1077" s="42">
        <v>0</v>
      </c>
      <c r="P1077" s="42">
        <v>0</v>
      </c>
      <c r="Q1077" s="42">
        <v>0</v>
      </c>
      <c r="R1077" s="42">
        <v>0</v>
      </c>
      <c r="S1077" s="42">
        <v>0</v>
      </c>
      <c r="T1077" s="42">
        <v>0</v>
      </c>
      <c r="U1077" s="42">
        <v>0</v>
      </c>
      <c r="V1077" s="42">
        <v>0</v>
      </c>
      <c r="W1077" s="42">
        <v>0</v>
      </c>
    </row>
    <row r="1078" spans="1:23" s="41" customFormat="1" hidden="1" x14ac:dyDescent="0.25">
      <c r="A1078" s="41" t="s">
        <v>5254</v>
      </c>
      <c r="B1078" s="41">
        <v>12167176711</v>
      </c>
      <c r="C1078" s="41" t="s">
        <v>2617</v>
      </c>
      <c r="D1078" s="41" t="s">
        <v>5255</v>
      </c>
      <c r="E1078" s="41" t="s">
        <v>1410</v>
      </c>
      <c r="F1078" s="41" t="s">
        <v>3753</v>
      </c>
      <c r="G1078" s="41">
        <v>1</v>
      </c>
      <c r="H1078" s="41" t="s">
        <v>2620</v>
      </c>
      <c r="I1078" s="41" t="s">
        <v>2621</v>
      </c>
      <c r="J1078" s="41" t="s">
        <v>3090</v>
      </c>
      <c r="K1078" s="41" t="s">
        <v>2702</v>
      </c>
      <c r="L1078" s="41" t="s">
        <v>5256</v>
      </c>
      <c r="M1078" s="41">
        <v>25.99</v>
      </c>
      <c r="N1078" s="41">
        <v>0</v>
      </c>
      <c r="O1078" s="41">
        <v>0</v>
      </c>
      <c r="P1078" s="41">
        <v>0</v>
      </c>
      <c r="Q1078" s="41">
        <v>0</v>
      </c>
      <c r="R1078" s="41">
        <v>0</v>
      </c>
      <c r="S1078" s="41">
        <v>-4.42</v>
      </c>
      <c r="T1078" s="41">
        <v>-5.16</v>
      </c>
      <c r="U1078" s="41">
        <v>0</v>
      </c>
      <c r="V1078" s="41">
        <v>0</v>
      </c>
      <c r="W1078" s="41">
        <v>16.41</v>
      </c>
    </row>
    <row r="1079" spans="1:23" s="42" customFormat="1" hidden="1" x14ac:dyDescent="0.25">
      <c r="A1079" s="42" t="s">
        <v>5257</v>
      </c>
      <c r="B1079" s="42">
        <v>12167176711</v>
      </c>
      <c r="C1079" s="42" t="s">
        <v>2651</v>
      </c>
      <c r="D1079" s="42" t="s">
        <v>4125</v>
      </c>
      <c r="F1079" s="42" t="s">
        <v>74</v>
      </c>
      <c r="H1079" s="42" t="s">
        <v>2633</v>
      </c>
      <c r="M1079" s="42">
        <v>0</v>
      </c>
      <c r="N1079" s="42">
        <v>0</v>
      </c>
      <c r="O1079" s="42">
        <v>0</v>
      </c>
      <c r="P1079" s="42">
        <v>0</v>
      </c>
      <c r="Q1079" s="42">
        <v>0</v>
      </c>
      <c r="R1079" s="42">
        <v>0</v>
      </c>
      <c r="S1079" s="42">
        <v>0</v>
      </c>
      <c r="T1079" s="42">
        <v>0</v>
      </c>
      <c r="U1079" s="42">
        <v>0</v>
      </c>
      <c r="V1079" s="42">
        <v>0</v>
      </c>
      <c r="W1079" s="42">
        <v>0</v>
      </c>
    </row>
    <row r="1080" spans="1:23" s="43" customFormat="1" ht="14.4" hidden="1" x14ac:dyDescent="0.25">
      <c r="A1080" s="43" t="s">
        <v>5257</v>
      </c>
      <c r="B1080" s="43">
        <v>12167176711</v>
      </c>
      <c r="C1080" s="43" t="s">
        <v>2651</v>
      </c>
      <c r="D1080" s="43" t="s">
        <v>4125</v>
      </c>
      <c r="F1080" s="43" t="s">
        <v>75</v>
      </c>
      <c r="H1080" s="43" t="s">
        <v>2633</v>
      </c>
      <c r="M1080" s="43">
        <v>0</v>
      </c>
      <c r="N1080" s="43">
        <v>0</v>
      </c>
      <c r="O1080" s="43">
        <v>0</v>
      </c>
      <c r="P1080" s="43">
        <v>0</v>
      </c>
      <c r="Q1080" s="43">
        <v>0</v>
      </c>
      <c r="R1080" s="43">
        <v>0</v>
      </c>
      <c r="S1080" s="43">
        <v>0</v>
      </c>
      <c r="T1080" s="43">
        <v>-5.16</v>
      </c>
      <c r="U1080" s="43">
        <v>0</v>
      </c>
      <c r="V1080" s="43">
        <v>0</v>
      </c>
      <c r="W1080" s="43">
        <v>-5.16</v>
      </c>
    </row>
    <row r="1081" spans="1:23" s="42" customFormat="1" hidden="1" x14ac:dyDescent="0.25">
      <c r="A1081" s="42" t="s">
        <v>5257</v>
      </c>
      <c r="B1081" s="42">
        <v>12167176711</v>
      </c>
      <c r="C1081" s="42" t="s">
        <v>2651</v>
      </c>
      <c r="D1081" s="42" t="s">
        <v>4125</v>
      </c>
      <c r="F1081" s="42" t="s">
        <v>76</v>
      </c>
      <c r="H1081" s="42" t="s">
        <v>2633</v>
      </c>
      <c r="M1081" s="42">
        <v>0</v>
      </c>
      <c r="N1081" s="42">
        <v>0</v>
      </c>
      <c r="O1081" s="42">
        <v>0</v>
      </c>
      <c r="P1081" s="42">
        <v>0</v>
      </c>
      <c r="Q1081" s="42">
        <v>0</v>
      </c>
      <c r="R1081" s="42">
        <v>0</v>
      </c>
      <c r="S1081" s="42">
        <v>0</v>
      </c>
      <c r="T1081" s="42">
        <v>0</v>
      </c>
      <c r="U1081" s="42">
        <v>0</v>
      </c>
      <c r="V1081" s="42">
        <v>0</v>
      </c>
      <c r="W1081" s="42">
        <v>0</v>
      </c>
    </row>
    <row r="1082" spans="1:23" s="42" customFormat="1" hidden="1" x14ac:dyDescent="0.25">
      <c r="A1082" s="42" t="s">
        <v>5258</v>
      </c>
      <c r="B1082" s="42">
        <v>12167176711</v>
      </c>
      <c r="D1082" s="42" t="s">
        <v>3374</v>
      </c>
      <c r="F1082" s="42" t="s">
        <v>3375</v>
      </c>
      <c r="G1082" s="42">
        <v>1</v>
      </c>
      <c r="H1082" s="42" t="s">
        <v>2633</v>
      </c>
      <c r="M1082" s="42">
        <v>0</v>
      </c>
      <c r="N1082" s="42">
        <v>0</v>
      </c>
      <c r="O1082" s="42">
        <v>0</v>
      </c>
      <c r="P1082" s="42">
        <v>0</v>
      </c>
      <c r="Q1082" s="42">
        <v>0</v>
      </c>
      <c r="R1082" s="42">
        <v>0</v>
      </c>
      <c r="S1082" s="42">
        <v>0</v>
      </c>
      <c r="T1082" s="42">
        <v>0</v>
      </c>
      <c r="U1082" s="42">
        <v>-0.6</v>
      </c>
      <c r="V1082" s="42">
        <v>0</v>
      </c>
      <c r="W1082" s="42">
        <v>-0.6</v>
      </c>
    </row>
    <row r="1083" spans="1:23" s="41" customFormat="1" hidden="1" x14ac:dyDescent="0.25">
      <c r="A1083" s="41" t="s">
        <v>5259</v>
      </c>
      <c r="B1083" s="41">
        <v>12167176711</v>
      </c>
      <c r="C1083" s="41" t="s">
        <v>2617</v>
      </c>
      <c r="D1083" s="41" t="s">
        <v>5260</v>
      </c>
      <c r="E1083" s="41" t="s">
        <v>1420</v>
      </c>
      <c r="F1083" s="41" t="s">
        <v>2636</v>
      </c>
      <c r="G1083" s="41">
        <v>1</v>
      </c>
      <c r="H1083" s="41" t="s">
        <v>2620</v>
      </c>
      <c r="I1083" s="41" t="s">
        <v>2621</v>
      </c>
      <c r="J1083" s="41" t="s">
        <v>3015</v>
      </c>
      <c r="K1083" s="41" t="s">
        <v>2648</v>
      </c>
      <c r="L1083" s="41" t="s">
        <v>5261</v>
      </c>
      <c r="M1083" s="41">
        <v>25.99</v>
      </c>
      <c r="N1083" s="41">
        <v>0</v>
      </c>
      <c r="O1083" s="41">
        <v>0</v>
      </c>
      <c r="P1083" s="41">
        <v>0</v>
      </c>
      <c r="Q1083" s="41">
        <v>0</v>
      </c>
      <c r="R1083" s="41">
        <v>0</v>
      </c>
      <c r="S1083" s="41">
        <v>-4.42</v>
      </c>
      <c r="T1083" s="41">
        <v>-5.16</v>
      </c>
      <c r="U1083" s="41">
        <v>0</v>
      </c>
      <c r="V1083" s="41">
        <v>0</v>
      </c>
      <c r="W1083" s="41">
        <v>16.41</v>
      </c>
    </row>
    <row r="1084" spans="1:23" s="42" customFormat="1" hidden="1" x14ac:dyDescent="0.25">
      <c r="A1084" s="42" t="s">
        <v>5262</v>
      </c>
      <c r="B1084" s="42">
        <v>12167176711</v>
      </c>
      <c r="C1084" s="42" t="s">
        <v>2651</v>
      </c>
      <c r="D1084" s="42" t="s">
        <v>5263</v>
      </c>
      <c r="F1084" s="42" t="s">
        <v>74</v>
      </c>
      <c r="H1084" s="42" t="s">
        <v>2633</v>
      </c>
      <c r="M1084" s="42">
        <v>0</v>
      </c>
      <c r="N1084" s="42">
        <v>0</v>
      </c>
      <c r="O1084" s="42">
        <v>0</v>
      </c>
      <c r="P1084" s="42">
        <v>0</v>
      </c>
      <c r="Q1084" s="42">
        <v>0</v>
      </c>
      <c r="R1084" s="42">
        <v>0</v>
      </c>
      <c r="S1084" s="42">
        <v>0</v>
      </c>
      <c r="T1084" s="42">
        <v>0</v>
      </c>
      <c r="U1084" s="42">
        <v>0</v>
      </c>
      <c r="V1084" s="42">
        <v>0</v>
      </c>
      <c r="W1084" s="42">
        <v>0</v>
      </c>
    </row>
    <row r="1085" spans="1:23" s="43" customFormat="1" ht="14.4" hidden="1" x14ac:dyDescent="0.25">
      <c r="A1085" s="43" t="s">
        <v>5262</v>
      </c>
      <c r="B1085" s="43">
        <v>12167176711</v>
      </c>
      <c r="C1085" s="43" t="s">
        <v>2651</v>
      </c>
      <c r="D1085" s="43" t="s">
        <v>5263</v>
      </c>
      <c r="F1085" s="43" t="s">
        <v>75</v>
      </c>
      <c r="H1085" s="43" t="s">
        <v>2633</v>
      </c>
      <c r="M1085" s="43">
        <v>0</v>
      </c>
      <c r="N1085" s="43">
        <v>0</v>
      </c>
      <c r="O1085" s="43">
        <v>0</v>
      </c>
      <c r="P1085" s="43">
        <v>0</v>
      </c>
      <c r="Q1085" s="43">
        <v>0</v>
      </c>
      <c r="R1085" s="43">
        <v>0</v>
      </c>
      <c r="S1085" s="43">
        <v>0</v>
      </c>
      <c r="T1085" s="43">
        <v>-5.16</v>
      </c>
      <c r="U1085" s="43">
        <v>0</v>
      </c>
      <c r="V1085" s="43">
        <v>0</v>
      </c>
      <c r="W1085" s="43">
        <v>-5.16</v>
      </c>
    </row>
    <row r="1086" spans="1:23" s="42" customFormat="1" hidden="1" x14ac:dyDescent="0.25">
      <c r="A1086" s="42" t="s">
        <v>5262</v>
      </c>
      <c r="B1086" s="42">
        <v>12167176711</v>
      </c>
      <c r="C1086" s="42" t="s">
        <v>2651</v>
      </c>
      <c r="D1086" s="42" t="s">
        <v>5263</v>
      </c>
      <c r="F1086" s="42" t="s">
        <v>76</v>
      </c>
      <c r="H1086" s="42" t="s">
        <v>2633</v>
      </c>
      <c r="M1086" s="42">
        <v>0</v>
      </c>
      <c r="N1086" s="42">
        <v>0</v>
      </c>
      <c r="O1086" s="42">
        <v>0</v>
      </c>
      <c r="P1086" s="42">
        <v>0</v>
      </c>
      <c r="Q1086" s="42">
        <v>0</v>
      </c>
      <c r="R1086" s="42">
        <v>0</v>
      </c>
      <c r="S1086" s="42">
        <v>0</v>
      </c>
      <c r="T1086" s="42">
        <v>0</v>
      </c>
      <c r="U1086" s="42">
        <v>0</v>
      </c>
      <c r="V1086" s="42">
        <v>0</v>
      </c>
      <c r="W1086" s="42">
        <v>0</v>
      </c>
    </row>
    <row r="1087" spans="1:23" s="42" customFormat="1" hidden="1" x14ac:dyDescent="0.25">
      <c r="A1087" s="42" t="s">
        <v>5264</v>
      </c>
      <c r="B1087" s="42">
        <v>12167176711</v>
      </c>
      <c r="D1087" s="42" t="s">
        <v>3787</v>
      </c>
      <c r="F1087" s="42" t="s">
        <v>3788</v>
      </c>
      <c r="G1087" s="42">
        <v>1</v>
      </c>
      <c r="H1087" s="42" t="s">
        <v>2633</v>
      </c>
      <c r="M1087" s="42">
        <v>0</v>
      </c>
      <c r="N1087" s="42">
        <v>0</v>
      </c>
      <c r="O1087" s="42">
        <v>0</v>
      </c>
      <c r="P1087" s="42">
        <v>0</v>
      </c>
      <c r="Q1087" s="42">
        <v>0</v>
      </c>
      <c r="R1087" s="42">
        <v>0</v>
      </c>
      <c r="S1087" s="42">
        <v>0</v>
      </c>
      <c r="T1087" s="42">
        <v>0</v>
      </c>
      <c r="U1087" s="42">
        <v>-0.6</v>
      </c>
      <c r="V1087" s="42">
        <v>0</v>
      </c>
      <c r="W1087" s="42">
        <v>-0.6</v>
      </c>
    </row>
    <row r="1088" spans="1:23" s="42" customFormat="1" hidden="1" x14ac:dyDescent="0.25">
      <c r="A1088" s="42" t="s">
        <v>5265</v>
      </c>
      <c r="B1088" s="42">
        <v>12167176711</v>
      </c>
      <c r="C1088" s="42" t="s">
        <v>2651</v>
      </c>
      <c r="D1088" s="42" t="s">
        <v>5266</v>
      </c>
      <c r="F1088" s="42" t="s">
        <v>74</v>
      </c>
      <c r="H1088" s="42" t="s">
        <v>2633</v>
      </c>
      <c r="M1088" s="42">
        <v>0</v>
      </c>
      <c r="N1088" s="42">
        <v>0</v>
      </c>
      <c r="O1088" s="42">
        <v>0</v>
      </c>
      <c r="P1088" s="42">
        <v>0</v>
      </c>
      <c r="Q1088" s="42">
        <v>0</v>
      </c>
      <c r="R1088" s="42">
        <v>0</v>
      </c>
      <c r="S1088" s="42">
        <v>0</v>
      </c>
      <c r="T1088" s="42">
        <v>0</v>
      </c>
      <c r="U1088" s="42">
        <v>0</v>
      </c>
      <c r="V1088" s="42">
        <v>0</v>
      </c>
      <c r="W1088" s="42">
        <v>0</v>
      </c>
    </row>
    <row r="1089" spans="1:23" s="43" customFormat="1" ht="14.4" hidden="1" x14ac:dyDescent="0.25">
      <c r="A1089" s="43" t="s">
        <v>5265</v>
      </c>
      <c r="B1089" s="43">
        <v>12167176711</v>
      </c>
      <c r="C1089" s="43" t="s">
        <v>2651</v>
      </c>
      <c r="D1089" s="43" t="s">
        <v>5266</v>
      </c>
      <c r="F1089" s="43" t="s">
        <v>75</v>
      </c>
      <c r="H1089" s="43" t="s">
        <v>2633</v>
      </c>
      <c r="M1089" s="43">
        <v>0</v>
      </c>
      <c r="N1089" s="43">
        <v>0</v>
      </c>
      <c r="O1089" s="43">
        <v>0</v>
      </c>
      <c r="P1089" s="43">
        <v>0</v>
      </c>
      <c r="Q1089" s="43">
        <v>0</v>
      </c>
      <c r="R1089" s="43">
        <v>0</v>
      </c>
      <c r="S1089" s="43">
        <v>0</v>
      </c>
      <c r="T1089" s="43">
        <v>-5.16</v>
      </c>
      <c r="U1089" s="43">
        <v>0</v>
      </c>
      <c r="V1089" s="43">
        <v>0</v>
      </c>
      <c r="W1089" s="43">
        <v>-5.16</v>
      </c>
    </row>
    <row r="1090" spans="1:23" s="42" customFormat="1" hidden="1" x14ac:dyDescent="0.25">
      <c r="A1090" s="42" t="s">
        <v>5265</v>
      </c>
      <c r="B1090" s="42">
        <v>12167176711</v>
      </c>
      <c r="C1090" s="42" t="s">
        <v>2651</v>
      </c>
      <c r="D1090" s="42" t="s">
        <v>5266</v>
      </c>
      <c r="F1090" s="42" t="s">
        <v>76</v>
      </c>
      <c r="H1090" s="42" t="s">
        <v>2633</v>
      </c>
      <c r="M1090" s="42">
        <v>0</v>
      </c>
      <c r="N1090" s="42">
        <v>0</v>
      </c>
      <c r="O1090" s="42">
        <v>0</v>
      </c>
      <c r="P1090" s="42">
        <v>0</v>
      </c>
      <c r="Q1090" s="42">
        <v>0</v>
      </c>
      <c r="R1090" s="42">
        <v>0</v>
      </c>
      <c r="S1090" s="42">
        <v>0</v>
      </c>
      <c r="T1090" s="42">
        <v>0</v>
      </c>
      <c r="U1090" s="42">
        <v>0</v>
      </c>
      <c r="V1090" s="42">
        <v>0</v>
      </c>
      <c r="W1090" s="42">
        <v>0</v>
      </c>
    </row>
    <row r="1091" spans="1:23" s="41" customFormat="1" hidden="1" x14ac:dyDescent="0.25">
      <c r="A1091" s="41" t="s">
        <v>5267</v>
      </c>
      <c r="B1091" s="41">
        <v>12167176711</v>
      </c>
      <c r="C1091" s="41" t="s">
        <v>2617</v>
      </c>
      <c r="D1091" s="41" t="s">
        <v>5268</v>
      </c>
      <c r="E1091" s="41" t="s">
        <v>1364</v>
      </c>
      <c r="F1091" s="41" t="s">
        <v>2931</v>
      </c>
      <c r="G1091" s="41">
        <v>1</v>
      </c>
      <c r="H1091" s="41" t="s">
        <v>2620</v>
      </c>
      <c r="I1091" s="41" t="s">
        <v>2621</v>
      </c>
      <c r="J1091" s="41" t="s">
        <v>5269</v>
      </c>
      <c r="K1091" s="41" t="s">
        <v>2996</v>
      </c>
      <c r="L1091" s="41" t="s">
        <v>5270</v>
      </c>
      <c r="M1091" s="41">
        <v>22.99</v>
      </c>
      <c r="N1091" s="41">
        <v>0</v>
      </c>
      <c r="O1091" s="41">
        <v>0</v>
      </c>
      <c r="P1091" s="41">
        <v>0</v>
      </c>
      <c r="Q1091" s="41">
        <v>0</v>
      </c>
      <c r="R1091" s="41">
        <v>0</v>
      </c>
      <c r="S1091" s="41">
        <v>-3.91</v>
      </c>
      <c r="T1091" s="41">
        <v>-5.16</v>
      </c>
      <c r="U1091" s="41">
        <v>0</v>
      </c>
      <c r="V1091" s="41">
        <v>0</v>
      </c>
      <c r="W1091" s="41">
        <v>13.92</v>
      </c>
    </row>
    <row r="1092" spans="1:23" s="41" customFormat="1" hidden="1" x14ac:dyDescent="0.25">
      <c r="A1092" s="41" t="s">
        <v>5271</v>
      </c>
      <c r="B1092" s="41">
        <v>12167176711</v>
      </c>
      <c r="C1092" s="41" t="s">
        <v>2617</v>
      </c>
      <c r="D1092" s="41" t="s">
        <v>5272</v>
      </c>
      <c r="E1092" s="41" t="s">
        <v>1198</v>
      </c>
      <c r="F1092" s="41" t="s">
        <v>4966</v>
      </c>
      <c r="G1092" s="41">
        <v>1</v>
      </c>
      <c r="H1092" s="41" t="s">
        <v>2620</v>
      </c>
      <c r="I1092" s="41" t="s">
        <v>2621</v>
      </c>
      <c r="J1092" s="41" t="s">
        <v>2878</v>
      </c>
      <c r="K1092" s="41" t="s">
        <v>3974</v>
      </c>
      <c r="L1092" s="41">
        <v>48237</v>
      </c>
      <c r="M1092" s="41">
        <v>19.989999999999998</v>
      </c>
      <c r="N1092" s="41">
        <v>0</v>
      </c>
      <c r="O1092" s="41">
        <v>0</v>
      </c>
      <c r="P1092" s="41">
        <v>0</v>
      </c>
      <c r="Q1092" s="41">
        <v>0</v>
      </c>
      <c r="R1092" s="41">
        <v>0</v>
      </c>
      <c r="S1092" s="41">
        <v>-3.4</v>
      </c>
      <c r="T1092" s="41">
        <v>-3.68</v>
      </c>
      <c r="U1092" s="41">
        <v>0</v>
      </c>
      <c r="V1092" s="41">
        <v>0</v>
      </c>
      <c r="W1092" s="41">
        <v>12.91</v>
      </c>
    </row>
    <row r="1093" spans="1:23" s="41" customFormat="1" hidden="1" x14ac:dyDescent="0.25">
      <c r="A1093" s="41" t="s">
        <v>5273</v>
      </c>
      <c r="B1093" s="41">
        <v>12167176711</v>
      </c>
      <c r="C1093" s="41" t="s">
        <v>2727</v>
      </c>
      <c r="D1093" s="41" t="s">
        <v>4482</v>
      </c>
      <c r="E1093" s="41" t="s">
        <v>1208</v>
      </c>
      <c r="F1093" s="41" t="s">
        <v>3978</v>
      </c>
      <c r="G1093" s="41">
        <v>1</v>
      </c>
      <c r="H1093" s="41" t="s">
        <v>2620</v>
      </c>
      <c r="I1093" s="41" t="s">
        <v>2621</v>
      </c>
      <c r="J1093" s="41" t="s">
        <v>3392</v>
      </c>
      <c r="K1093" s="41" t="s">
        <v>2820</v>
      </c>
      <c r="L1093" s="41" t="s">
        <v>4483</v>
      </c>
      <c r="M1093" s="41">
        <v>-19.989999999999998</v>
      </c>
      <c r="N1093" s="41">
        <v>0</v>
      </c>
      <c r="O1093" s="41">
        <v>0</v>
      </c>
      <c r="P1093" s="41">
        <v>1</v>
      </c>
      <c r="Q1093" s="41">
        <v>0</v>
      </c>
      <c r="R1093" s="41">
        <v>0</v>
      </c>
      <c r="S1093" s="41">
        <v>2.58</v>
      </c>
      <c r="T1093" s="41">
        <v>0</v>
      </c>
      <c r="U1093" s="41">
        <v>0</v>
      </c>
      <c r="V1093" s="41">
        <v>0</v>
      </c>
      <c r="W1093" s="41">
        <v>-16.41</v>
      </c>
    </row>
    <row r="1094" spans="1:23" s="42" customFormat="1" hidden="1" x14ac:dyDescent="0.25">
      <c r="A1094" s="42" t="s">
        <v>5274</v>
      </c>
      <c r="B1094" s="42">
        <v>12167176711</v>
      </c>
      <c r="C1094" s="42" t="s">
        <v>2651</v>
      </c>
      <c r="D1094" s="42" t="s">
        <v>3595</v>
      </c>
      <c r="F1094" s="42" t="s">
        <v>74</v>
      </c>
      <c r="H1094" s="42" t="s">
        <v>2633</v>
      </c>
      <c r="M1094" s="42">
        <v>0</v>
      </c>
      <c r="N1094" s="42">
        <v>0</v>
      </c>
      <c r="O1094" s="42">
        <v>0</v>
      </c>
      <c r="P1094" s="42">
        <v>0</v>
      </c>
      <c r="Q1094" s="42">
        <v>0</v>
      </c>
      <c r="R1094" s="42">
        <v>0</v>
      </c>
      <c r="S1094" s="42">
        <v>0</v>
      </c>
      <c r="T1094" s="42">
        <v>0</v>
      </c>
      <c r="U1094" s="42">
        <v>0</v>
      </c>
      <c r="V1094" s="42">
        <v>0</v>
      </c>
      <c r="W1094" s="42">
        <v>0</v>
      </c>
    </row>
    <row r="1095" spans="1:23" s="43" customFormat="1" ht="14.4" hidden="1" x14ac:dyDescent="0.25">
      <c r="A1095" s="43" t="s">
        <v>5274</v>
      </c>
      <c r="B1095" s="43">
        <v>12167176711</v>
      </c>
      <c r="C1095" s="43" t="s">
        <v>2651</v>
      </c>
      <c r="D1095" s="43" t="s">
        <v>3595</v>
      </c>
      <c r="F1095" s="43" t="s">
        <v>75</v>
      </c>
      <c r="H1095" s="43" t="s">
        <v>2633</v>
      </c>
      <c r="M1095" s="43">
        <v>0</v>
      </c>
      <c r="N1095" s="43">
        <v>0</v>
      </c>
      <c r="O1095" s="43">
        <v>0</v>
      </c>
      <c r="P1095" s="43">
        <v>0</v>
      </c>
      <c r="Q1095" s="43">
        <v>0</v>
      </c>
      <c r="R1095" s="43">
        <v>0</v>
      </c>
      <c r="S1095" s="43">
        <v>0</v>
      </c>
      <c r="T1095" s="43">
        <v>-5.16</v>
      </c>
      <c r="U1095" s="43">
        <v>0</v>
      </c>
      <c r="V1095" s="43">
        <v>0</v>
      </c>
      <c r="W1095" s="43">
        <v>-5.16</v>
      </c>
    </row>
    <row r="1096" spans="1:23" s="42" customFormat="1" hidden="1" x14ac:dyDescent="0.25">
      <c r="A1096" s="42" t="s">
        <v>5274</v>
      </c>
      <c r="B1096" s="42">
        <v>12167176711</v>
      </c>
      <c r="C1096" s="42" t="s">
        <v>2651</v>
      </c>
      <c r="D1096" s="42" t="s">
        <v>3595</v>
      </c>
      <c r="F1096" s="42" t="s">
        <v>76</v>
      </c>
      <c r="H1096" s="42" t="s">
        <v>2633</v>
      </c>
      <c r="M1096" s="42">
        <v>0</v>
      </c>
      <c r="N1096" s="42">
        <v>0</v>
      </c>
      <c r="O1096" s="42">
        <v>0</v>
      </c>
      <c r="P1096" s="42">
        <v>0</v>
      </c>
      <c r="Q1096" s="42">
        <v>0</v>
      </c>
      <c r="R1096" s="42">
        <v>0</v>
      </c>
      <c r="S1096" s="42">
        <v>0</v>
      </c>
      <c r="T1096" s="42">
        <v>0</v>
      </c>
      <c r="U1096" s="42">
        <v>0</v>
      </c>
      <c r="V1096" s="42">
        <v>0</v>
      </c>
      <c r="W1096" s="42">
        <v>0</v>
      </c>
    </row>
    <row r="1097" spans="1:23" s="41" customFormat="1" hidden="1" x14ac:dyDescent="0.25">
      <c r="A1097" s="41" t="s">
        <v>5275</v>
      </c>
      <c r="B1097" s="41">
        <v>12167176711</v>
      </c>
      <c r="C1097" s="41" t="s">
        <v>2727</v>
      </c>
      <c r="D1097" s="41" t="s">
        <v>3916</v>
      </c>
      <c r="E1097" s="41" t="s">
        <v>1402</v>
      </c>
      <c r="F1097" s="41" t="s">
        <v>3917</v>
      </c>
      <c r="G1097" s="41">
        <v>1</v>
      </c>
      <c r="H1097" s="41" t="s">
        <v>2620</v>
      </c>
      <c r="I1097" s="41" t="s">
        <v>2621</v>
      </c>
      <c r="J1097" s="41" t="s">
        <v>3388</v>
      </c>
      <c r="K1097" s="41" t="s">
        <v>3227</v>
      </c>
      <c r="L1097" s="41" t="s">
        <v>3918</v>
      </c>
      <c r="M1097" s="41">
        <v>-25.99</v>
      </c>
      <c r="N1097" s="41">
        <v>0</v>
      </c>
      <c r="O1097" s="41">
        <v>0</v>
      </c>
      <c r="P1097" s="41">
        <v>0</v>
      </c>
      <c r="Q1097" s="41">
        <v>-2.08</v>
      </c>
      <c r="R1097" s="41">
        <v>2.08</v>
      </c>
      <c r="S1097" s="41">
        <v>3.54</v>
      </c>
      <c r="T1097" s="41">
        <v>0</v>
      </c>
      <c r="U1097" s="41">
        <v>0</v>
      </c>
      <c r="V1097" s="41">
        <v>0</v>
      </c>
      <c r="W1097" s="41">
        <v>-22.45</v>
      </c>
    </row>
    <row r="1098" spans="1:23" s="41" customFormat="1" hidden="1" x14ac:dyDescent="0.25">
      <c r="A1098" s="41" t="s">
        <v>5276</v>
      </c>
      <c r="B1098" s="41">
        <v>12167176711</v>
      </c>
      <c r="C1098" s="41" t="s">
        <v>2617</v>
      </c>
      <c r="D1098" s="41" t="s">
        <v>5277</v>
      </c>
      <c r="E1098" s="41" t="s">
        <v>1366</v>
      </c>
      <c r="F1098" s="41" t="s">
        <v>2711</v>
      </c>
      <c r="G1098" s="41">
        <v>1</v>
      </c>
      <c r="H1098" s="41" t="s">
        <v>2620</v>
      </c>
      <c r="I1098" s="41" t="s">
        <v>2621</v>
      </c>
      <c r="J1098" s="41" t="s">
        <v>5278</v>
      </c>
      <c r="K1098" s="41" t="s">
        <v>2743</v>
      </c>
      <c r="L1098" s="41">
        <v>83642</v>
      </c>
      <c r="M1098" s="41">
        <v>22.99</v>
      </c>
      <c r="N1098" s="41">
        <v>0</v>
      </c>
      <c r="O1098" s="41">
        <v>0</v>
      </c>
      <c r="P1098" s="41">
        <v>0</v>
      </c>
      <c r="Q1098" s="41">
        <v>1.38</v>
      </c>
      <c r="R1098" s="41">
        <v>-1.38</v>
      </c>
      <c r="S1098" s="41">
        <v>-3.91</v>
      </c>
      <c r="T1098" s="41">
        <v>-5.16</v>
      </c>
      <c r="U1098" s="41">
        <v>0</v>
      </c>
      <c r="V1098" s="41">
        <v>0</v>
      </c>
      <c r="W1098" s="41">
        <v>13.92</v>
      </c>
    </row>
    <row r="1099" spans="1:23" s="41" customFormat="1" hidden="1" x14ac:dyDescent="0.25">
      <c r="A1099" s="41" t="s">
        <v>5279</v>
      </c>
      <c r="B1099" s="41">
        <v>12167176711</v>
      </c>
      <c r="C1099" s="41" t="s">
        <v>2617</v>
      </c>
      <c r="D1099" s="41" t="s">
        <v>5280</v>
      </c>
      <c r="E1099" s="41" t="s">
        <v>1382</v>
      </c>
      <c r="F1099" s="41" t="s">
        <v>4684</v>
      </c>
      <c r="G1099" s="41">
        <v>1</v>
      </c>
      <c r="H1099" s="41" t="s">
        <v>2620</v>
      </c>
      <c r="I1099" s="41" t="s">
        <v>2621</v>
      </c>
      <c r="J1099" s="41" t="s">
        <v>5281</v>
      </c>
      <c r="K1099" s="41" t="s">
        <v>3840</v>
      </c>
      <c r="L1099" s="41" t="s">
        <v>5282</v>
      </c>
      <c r="M1099" s="41">
        <v>22.99</v>
      </c>
      <c r="N1099" s="41">
        <v>0</v>
      </c>
      <c r="O1099" s="41">
        <v>0</v>
      </c>
      <c r="P1099" s="41">
        <v>0</v>
      </c>
      <c r="Q1099" s="41">
        <v>1.38</v>
      </c>
      <c r="R1099" s="41">
        <v>-1.38</v>
      </c>
      <c r="S1099" s="41">
        <v>-3.91</v>
      </c>
      <c r="T1099" s="41">
        <v>-5.16</v>
      </c>
      <c r="U1099" s="41">
        <v>0</v>
      </c>
      <c r="V1099" s="41">
        <v>0</v>
      </c>
      <c r="W1099" s="41">
        <v>13.92</v>
      </c>
    </row>
    <row r="1100" spans="1:23" s="41" customFormat="1" hidden="1" x14ac:dyDescent="0.25">
      <c r="A1100" s="41" t="s">
        <v>5283</v>
      </c>
      <c r="B1100" s="41">
        <v>12167176711</v>
      </c>
      <c r="C1100" s="41" t="s">
        <v>2617</v>
      </c>
      <c r="D1100" s="41" t="s">
        <v>5284</v>
      </c>
      <c r="E1100" s="41" t="s">
        <v>1368</v>
      </c>
      <c r="F1100" s="41" t="s">
        <v>2641</v>
      </c>
      <c r="G1100" s="41">
        <v>1</v>
      </c>
      <c r="H1100" s="41" t="s">
        <v>2620</v>
      </c>
      <c r="I1100" s="41" t="s">
        <v>2621</v>
      </c>
      <c r="J1100" s="41" t="s">
        <v>5285</v>
      </c>
      <c r="K1100" s="41" t="s">
        <v>3032</v>
      </c>
      <c r="L1100" s="41" t="s">
        <v>5286</v>
      </c>
      <c r="M1100" s="41">
        <v>22.99</v>
      </c>
      <c r="N1100" s="41">
        <v>0</v>
      </c>
      <c r="O1100" s="41">
        <v>0</v>
      </c>
      <c r="P1100" s="41">
        <v>0</v>
      </c>
      <c r="Q1100" s="41">
        <v>0</v>
      </c>
      <c r="R1100" s="41">
        <v>0</v>
      </c>
      <c r="S1100" s="41">
        <v>-3.91</v>
      </c>
      <c r="T1100" s="41">
        <v>-5.16</v>
      </c>
      <c r="U1100" s="41">
        <v>0</v>
      </c>
      <c r="V1100" s="41">
        <v>0</v>
      </c>
      <c r="W1100" s="41">
        <v>13.92</v>
      </c>
    </row>
    <row r="1101" spans="1:23" s="41" customFormat="1" hidden="1" x14ac:dyDescent="0.25">
      <c r="A1101" s="41" t="s">
        <v>5287</v>
      </c>
      <c r="B1101" s="41">
        <v>12167176711</v>
      </c>
      <c r="C1101" s="41" t="s">
        <v>2617</v>
      </c>
      <c r="D1101" s="41" t="s">
        <v>5288</v>
      </c>
      <c r="E1101" s="41" t="s">
        <v>1350</v>
      </c>
      <c r="F1101" s="41" t="s">
        <v>2646</v>
      </c>
      <c r="G1101" s="41">
        <v>1</v>
      </c>
      <c r="H1101" s="41" t="s">
        <v>2620</v>
      </c>
      <c r="I1101" s="41" t="s">
        <v>2621</v>
      </c>
      <c r="J1101" s="41" t="s">
        <v>5289</v>
      </c>
      <c r="K1101" s="41" t="s">
        <v>2683</v>
      </c>
      <c r="L1101" s="41" t="s">
        <v>5290</v>
      </c>
      <c r="M1101" s="41">
        <v>22.99</v>
      </c>
      <c r="N1101" s="41">
        <v>0</v>
      </c>
      <c r="O1101" s="41">
        <v>0</v>
      </c>
      <c r="P1101" s="41">
        <v>0</v>
      </c>
      <c r="Q1101" s="41">
        <v>0</v>
      </c>
      <c r="R1101" s="41">
        <v>0</v>
      </c>
      <c r="S1101" s="41">
        <v>-3.91</v>
      </c>
      <c r="T1101" s="41">
        <v>-5.16</v>
      </c>
      <c r="U1101" s="41">
        <v>0</v>
      </c>
      <c r="V1101" s="41">
        <v>0</v>
      </c>
      <c r="W1101" s="41">
        <v>13.92</v>
      </c>
    </row>
    <row r="1102" spans="1:23" s="42" customFormat="1" hidden="1" x14ac:dyDescent="0.25">
      <c r="A1102" s="42" t="s">
        <v>5291</v>
      </c>
      <c r="B1102" s="42">
        <v>12167176711</v>
      </c>
      <c r="C1102" s="42" t="s">
        <v>2651</v>
      </c>
      <c r="D1102" s="42" t="s">
        <v>5292</v>
      </c>
      <c r="F1102" s="42" t="s">
        <v>74</v>
      </c>
      <c r="H1102" s="42" t="s">
        <v>2633</v>
      </c>
      <c r="M1102" s="42">
        <v>0</v>
      </c>
      <c r="N1102" s="42">
        <v>0</v>
      </c>
      <c r="O1102" s="42">
        <v>0</v>
      </c>
      <c r="P1102" s="42">
        <v>0</v>
      </c>
      <c r="Q1102" s="42">
        <v>0</v>
      </c>
      <c r="R1102" s="42">
        <v>0</v>
      </c>
      <c r="S1102" s="42">
        <v>0</v>
      </c>
      <c r="T1102" s="42">
        <v>0</v>
      </c>
      <c r="U1102" s="42">
        <v>0</v>
      </c>
      <c r="V1102" s="42">
        <v>0</v>
      </c>
      <c r="W1102" s="42">
        <v>0</v>
      </c>
    </row>
    <row r="1103" spans="1:23" s="43" customFormat="1" ht="14.4" hidden="1" x14ac:dyDescent="0.25">
      <c r="A1103" s="43" t="s">
        <v>5291</v>
      </c>
      <c r="B1103" s="43">
        <v>12167176711</v>
      </c>
      <c r="C1103" s="43" t="s">
        <v>2651</v>
      </c>
      <c r="D1103" s="43" t="s">
        <v>5292</v>
      </c>
      <c r="F1103" s="43" t="s">
        <v>75</v>
      </c>
      <c r="H1103" s="43" t="s">
        <v>2633</v>
      </c>
      <c r="M1103" s="43">
        <v>0</v>
      </c>
      <c r="N1103" s="43">
        <v>0</v>
      </c>
      <c r="O1103" s="43">
        <v>0</v>
      </c>
      <c r="P1103" s="43">
        <v>0</v>
      </c>
      <c r="Q1103" s="43">
        <v>0</v>
      </c>
      <c r="R1103" s="43">
        <v>0</v>
      </c>
      <c r="S1103" s="43">
        <v>0</v>
      </c>
      <c r="T1103" s="43">
        <v>-3.59</v>
      </c>
      <c r="U1103" s="43">
        <v>0</v>
      </c>
      <c r="V1103" s="43">
        <v>0</v>
      </c>
      <c r="W1103" s="43">
        <v>-3.59</v>
      </c>
    </row>
    <row r="1104" spans="1:23" s="42" customFormat="1" hidden="1" x14ac:dyDescent="0.25">
      <c r="A1104" s="42" t="s">
        <v>5291</v>
      </c>
      <c r="B1104" s="42">
        <v>12167176711</v>
      </c>
      <c r="C1104" s="42" t="s">
        <v>2651</v>
      </c>
      <c r="D1104" s="42" t="s">
        <v>5292</v>
      </c>
      <c r="F1104" s="42" t="s">
        <v>76</v>
      </c>
      <c r="H1104" s="42" t="s">
        <v>2633</v>
      </c>
      <c r="M1104" s="42">
        <v>0</v>
      </c>
      <c r="N1104" s="42">
        <v>0</v>
      </c>
      <c r="O1104" s="42">
        <v>0</v>
      </c>
      <c r="P1104" s="42">
        <v>0</v>
      </c>
      <c r="Q1104" s="42">
        <v>0</v>
      </c>
      <c r="R1104" s="42">
        <v>0</v>
      </c>
      <c r="S1104" s="42">
        <v>0</v>
      </c>
      <c r="T1104" s="42">
        <v>0</v>
      </c>
      <c r="U1104" s="42">
        <v>0</v>
      </c>
      <c r="V1104" s="42">
        <v>0</v>
      </c>
      <c r="W1104" s="42">
        <v>0</v>
      </c>
    </row>
    <row r="1105" spans="1:23" s="41" customFormat="1" hidden="1" x14ac:dyDescent="0.25">
      <c r="A1105" s="41" t="s">
        <v>5293</v>
      </c>
      <c r="B1105" s="41">
        <v>12167176711</v>
      </c>
      <c r="C1105" s="41" t="s">
        <v>2617</v>
      </c>
      <c r="D1105" s="41" t="s">
        <v>5294</v>
      </c>
      <c r="E1105" s="41" t="s">
        <v>1358</v>
      </c>
      <c r="F1105" s="41" t="s">
        <v>2823</v>
      </c>
      <c r="G1105" s="41">
        <v>1</v>
      </c>
      <c r="H1105" s="41" t="s">
        <v>2620</v>
      </c>
      <c r="I1105" s="41" t="s">
        <v>2621</v>
      </c>
      <c r="J1105" s="41" t="s">
        <v>5295</v>
      </c>
      <c r="K1105" s="41" t="s">
        <v>3840</v>
      </c>
      <c r="L1105" s="41" t="s">
        <v>5296</v>
      </c>
      <c r="M1105" s="41">
        <v>22.99</v>
      </c>
      <c r="N1105" s="41">
        <v>0</v>
      </c>
      <c r="O1105" s="41">
        <v>0</v>
      </c>
      <c r="P1105" s="41">
        <v>0</v>
      </c>
      <c r="Q1105" s="41">
        <v>1.38</v>
      </c>
      <c r="R1105" s="41">
        <v>-1.38</v>
      </c>
      <c r="S1105" s="41">
        <v>-3.91</v>
      </c>
      <c r="T1105" s="41">
        <v>-5.16</v>
      </c>
      <c r="U1105" s="41">
        <v>0</v>
      </c>
      <c r="V1105" s="41">
        <v>0</v>
      </c>
      <c r="W1105" s="41">
        <v>13.92</v>
      </c>
    </row>
    <row r="1106" spans="1:23" s="41" customFormat="1" hidden="1" x14ac:dyDescent="0.25">
      <c r="A1106" s="41" t="s">
        <v>5297</v>
      </c>
      <c r="B1106" s="41">
        <v>12167176711</v>
      </c>
      <c r="C1106" s="41" t="s">
        <v>2617</v>
      </c>
      <c r="D1106" s="41" t="s">
        <v>5298</v>
      </c>
      <c r="E1106" s="41" t="s">
        <v>1434</v>
      </c>
      <c r="F1106" s="41" t="s">
        <v>3869</v>
      </c>
      <c r="G1106" s="41">
        <v>1</v>
      </c>
      <c r="H1106" s="41" t="s">
        <v>2620</v>
      </c>
      <c r="I1106" s="41" t="s">
        <v>2621</v>
      </c>
      <c r="J1106" s="41" t="s">
        <v>4212</v>
      </c>
      <c r="K1106" s="41" t="s">
        <v>2623</v>
      </c>
      <c r="L1106" s="41" t="s">
        <v>5299</v>
      </c>
      <c r="M1106" s="41">
        <v>25.99</v>
      </c>
      <c r="N1106" s="41">
        <v>0</v>
      </c>
      <c r="O1106" s="41">
        <v>0</v>
      </c>
      <c r="P1106" s="41">
        <v>0</v>
      </c>
      <c r="Q1106" s="41">
        <v>0</v>
      </c>
      <c r="R1106" s="41">
        <v>0</v>
      </c>
      <c r="S1106" s="41">
        <v>-4.42</v>
      </c>
      <c r="T1106" s="41">
        <v>-5.16</v>
      </c>
      <c r="U1106" s="41">
        <v>0</v>
      </c>
      <c r="V1106" s="41">
        <v>0</v>
      </c>
      <c r="W1106" s="41">
        <v>16.41</v>
      </c>
    </row>
    <row r="1107" spans="1:23" s="41" customFormat="1" hidden="1" x14ac:dyDescent="0.25">
      <c r="A1107" s="41" t="s">
        <v>5300</v>
      </c>
      <c r="B1107" s="41">
        <v>12167176711</v>
      </c>
      <c r="C1107" s="41" t="s">
        <v>2617</v>
      </c>
      <c r="D1107" s="41" t="s">
        <v>5301</v>
      </c>
      <c r="E1107" s="41" t="s">
        <v>1198</v>
      </c>
      <c r="F1107" s="41" t="s">
        <v>4966</v>
      </c>
      <c r="G1107" s="41">
        <v>1</v>
      </c>
      <c r="H1107" s="41" t="s">
        <v>2620</v>
      </c>
      <c r="I1107" s="41" t="s">
        <v>2621</v>
      </c>
      <c r="J1107" s="41" t="s">
        <v>5302</v>
      </c>
      <c r="K1107" s="41" t="s">
        <v>3755</v>
      </c>
      <c r="L1107" s="41">
        <v>31028</v>
      </c>
      <c r="M1107" s="41">
        <v>19.989999999999998</v>
      </c>
      <c r="N1107" s="41">
        <v>0</v>
      </c>
      <c r="O1107" s="41">
        <v>0</v>
      </c>
      <c r="P1107" s="41">
        <v>-1</v>
      </c>
      <c r="Q1107" s="41">
        <v>0</v>
      </c>
      <c r="R1107" s="41">
        <v>0</v>
      </c>
      <c r="S1107" s="41">
        <v>-3.23</v>
      </c>
      <c r="T1107" s="41">
        <v>-3.68</v>
      </c>
      <c r="U1107" s="41">
        <v>0</v>
      </c>
      <c r="V1107" s="41">
        <v>0</v>
      </c>
      <c r="W1107" s="41">
        <v>12.08</v>
      </c>
    </row>
    <row r="1108" spans="1:23" s="41" customFormat="1" hidden="1" x14ac:dyDescent="0.25">
      <c r="A1108" s="41" t="s">
        <v>5303</v>
      </c>
      <c r="B1108" s="41">
        <v>12167176711</v>
      </c>
      <c r="C1108" s="41" t="s">
        <v>2617</v>
      </c>
      <c r="D1108" s="41" t="s">
        <v>5304</v>
      </c>
      <c r="E1108" s="41" t="s">
        <v>1388</v>
      </c>
      <c r="F1108" s="41" t="s">
        <v>2882</v>
      </c>
      <c r="G1108" s="41">
        <v>1</v>
      </c>
      <c r="H1108" s="41" t="s">
        <v>2620</v>
      </c>
      <c r="I1108" s="41" t="s">
        <v>2621</v>
      </c>
      <c r="J1108" s="41" t="s">
        <v>5305</v>
      </c>
      <c r="K1108" s="41" t="s">
        <v>2683</v>
      </c>
      <c r="L1108" s="41" t="s">
        <v>5306</v>
      </c>
      <c r="M1108" s="41">
        <v>22.99</v>
      </c>
      <c r="N1108" s="41">
        <v>5.99</v>
      </c>
      <c r="O1108" s="41">
        <v>0</v>
      </c>
      <c r="P1108" s="41">
        <v>0</v>
      </c>
      <c r="Q1108" s="41">
        <v>0</v>
      </c>
      <c r="R1108" s="41">
        <v>0</v>
      </c>
      <c r="S1108" s="41">
        <v>-3.91</v>
      </c>
      <c r="T1108" s="41">
        <v>-11.15</v>
      </c>
      <c r="U1108" s="41">
        <v>0</v>
      </c>
      <c r="V1108" s="41">
        <v>0</v>
      </c>
      <c r="W1108" s="41">
        <v>13.92</v>
      </c>
    </row>
    <row r="1109" spans="1:23" s="41" customFormat="1" hidden="1" x14ac:dyDescent="0.25">
      <c r="A1109" s="41" t="s">
        <v>5307</v>
      </c>
      <c r="B1109" s="41">
        <v>12167176711</v>
      </c>
      <c r="C1109" s="41" t="s">
        <v>2617</v>
      </c>
      <c r="D1109" s="41" t="s">
        <v>5308</v>
      </c>
      <c r="E1109" s="41" t="s">
        <v>1350</v>
      </c>
      <c r="F1109" s="41" t="s">
        <v>2646</v>
      </c>
      <c r="G1109" s="41">
        <v>1</v>
      </c>
      <c r="H1109" s="41" t="s">
        <v>2620</v>
      </c>
      <c r="I1109" s="41" t="s">
        <v>2621</v>
      </c>
      <c r="J1109" s="41" t="s">
        <v>5309</v>
      </c>
      <c r="K1109" s="41" t="s">
        <v>2629</v>
      </c>
      <c r="L1109" s="41" t="s">
        <v>5310</v>
      </c>
      <c r="M1109" s="41">
        <v>22.99</v>
      </c>
      <c r="N1109" s="41">
        <v>0</v>
      </c>
      <c r="O1109" s="41">
        <v>0</v>
      </c>
      <c r="P1109" s="41">
        <v>-0.46</v>
      </c>
      <c r="Q1109" s="41">
        <v>1.04</v>
      </c>
      <c r="R1109" s="41">
        <v>-1.04</v>
      </c>
      <c r="S1109" s="41">
        <v>-3.83</v>
      </c>
      <c r="T1109" s="41">
        <v>-5.16</v>
      </c>
      <c r="U1109" s="41">
        <v>0</v>
      </c>
      <c r="V1109" s="41">
        <v>0</v>
      </c>
      <c r="W1109" s="41">
        <v>13.54</v>
      </c>
    </row>
    <row r="1110" spans="1:23" s="41" customFormat="1" hidden="1" x14ac:dyDescent="0.25">
      <c r="A1110" s="41" t="s">
        <v>5307</v>
      </c>
      <c r="B1110" s="41">
        <v>12167176711</v>
      </c>
      <c r="C1110" s="41" t="s">
        <v>2617</v>
      </c>
      <c r="D1110" s="41" t="s">
        <v>5308</v>
      </c>
      <c r="E1110" s="41" t="s">
        <v>1352</v>
      </c>
      <c r="F1110" s="41" t="s">
        <v>2733</v>
      </c>
      <c r="G1110" s="41">
        <v>1</v>
      </c>
      <c r="H1110" s="41" t="s">
        <v>2620</v>
      </c>
      <c r="I1110" s="41" t="s">
        <v>2621</v>
      </c>
      <c r="J1110" s="41" t="s">
        <v>5309</v>
      </c>
      <c r="K1110" s="41" t="s">
        <v>2629</v>
      </c>
      <c r="L1110" s="41" t="s">
        <v>5310</v>
      </c>
      <c r="M1110" s="41">
        <v>22.99</v>
      </c>
      <c r="N1110" s="41">
        <v>0</v>
      </c>
      <c r="O1110" s="41">
        <v>0</v>
      </c>
      <c r="P1110" s="41">
        <v>-0.46</v>
      </c>
      <c r="Q1110" s="41">
        <v>1.04</v>
      </c>
      <c r="R1110" s="41">
        <v>-1.04</v>
      </c>
      <c r="S1110" s="41">
        <v>-3.83</v>
      </c>
      <c r="T1110" s="41">
        <v>-5.16</v>
      </c>
      <c r="U1110" s="41">
        <v>0</v>
      </c>
      <c r="V1110" s="41">
        <v>0</v>
      </c>
      <c r="W1110" s="41">
        <v>13.54</v>
      </c>
    </row>
    <row r="1111" spans="1:23" s="41" customFormat="1" hidden="1" x14ac:dyDescent="0.25">
      <c r="A1111" s="41" t="s">
        <v>5311</v>
      </c>
      <c r="B1111" s="41">
        <v>12167176711</v>
      </c>
      <c r="C1111" s="41" t="s">
        <v>2727</v>
      </c>
      <c r="D1111" s="41" t="s">
        <v>4473</v>
      </c>
      <c r="E1111" s="41" t="s">
        <v>578</v>
      </c>
      <c r="F1111" s="41" t="s">
        <v>3025</v>
      </c>
      <c r="G1111" s="41">
        <v>1</v>
      </c>
      <c r="H1111" s="41" t="s">
        <v>2620</v>
      </c>
      <c r="I1111" s="41" t="s">
        <v>2621</v>
      </c>
      <c r="J1111" s="41" t="s">
        <v>4474</v>
      </c>
      <c r="K1111" s="41" t="s">
        <v>2702</v>
      </c>
      <c r="L1111" s="41" t="s">
        <v>4475</v>
      </c>
      <c r="M1111" s="41">
        <v>-9.99</v>
      </c>
      <c r="N1111" s="41">
        <v>0</v>
      </c>
      <c r="O1111" s="41">
        <v>0</v>
      </c>
      <c r="P1111" s="41">
        <v>0</v>
      </c>
      <c r="Q1111" s="41">
        <v>0</v>
      </c>
      <c r="R1111" s="41">
        <v>0</v>
      </c>
      <c r="S1111" s="41">
        <v>1.36</v>
      </c>
      <c r="T1111" s="41">
        <v>0</v>
      </c>
      <c r="U1111" s="41">
        <v>0</v>
      </c>
      <c r="V1111" s="41">
        <v>0</v>
      </c>
      <c r="W1111" s="41">
        <v>-8.6300000000000008</v>
      </c>
    </row>
    <row r="1112" spans="1:23" s="41" customFormat="1" hidden="1" x14ac:dyDescent="0.25">
      <c r="A1112" s="41" t="s">
        <v>5312</v>
      </c>
      <c r="B1112" s="41">
        <v>12167176711</v>
      </c>
      <c r="C1112" s="41" t="s">
        <v>2617</v>
      </c>
      <c r="D1112" s="41" t="s">
        <v>5313</v>
      </c>
      <c r="E1112" s="41" t="s">
        <v>1428</v>
      </c>
      <c r="F1112" s="41" t="s">
        <v>2717</v>
      </c>
      <c r="G1112" s="41">
        <v>1</v>
      </c>
      <c r="H1112" s="41" t="s">
        <v>2620</v>
      </c>
      <c r="I1112" s="41" t="s">
        <v>2621</v>
      </c>
      <c r="J1112" s="41" t="s">
        <v>5314</v>
      </c>
      <c r="K1112" s="41" t="s">
        <v>5315</v>
      </c>
      <c r="L1112" s="41">
        <v>33435</v>
      </c>
      <c r="M1112" s="41">
        <v>25.99</v>
      </c>
      <c r="N1112" s="41">
        <v>0</v>
      </c>
      <c r="O1112" s="41">
        <v>0</v>
      </c>
      <c r="P1112" s="41">
        <v>0</v>
      </c>
      <c r="Q1112" s="41">
        <v>0</v>
      </c>
      <c r="R1112" s="41">
        <v>0</v>
      </c>
      <c r="S1112" s="41">
        <v>-4.42</v>
      </c>
      <c r="T1112" s="41">
        <v>-5.16</v>
      </c>
      <c r="U1112" s="41">
        <v>0</v>
      </c>
      <c r="V1112" s="41">
        <v>0</v>
      </c>
      <c r="W1112" s="41">
        <v>16.41</v>
      </c>
    </row>
    <row r="1113" spans="1:23" s="41" customFormat="1" hidden="1" x14ac:dyDescent="0.25">
      <c r="A1113" s="41" t="s">
        <v>5316</v>
      </c>
      <c r="B1113" s="41">
        <v>12167176711</v>
      </c>
      <c r="C1113" s="41" t="s">
        <v>2617</v>
      </c>
      <c r="D1113" s="41" t="s">
        <v>5317</v>
      </c>
      <c r="E1113" s="41" t="s">
        <v>448</v>
      </c>
      <c r="F1113" s="41" t="s">
        <v>3860</v>
      </c>
      <c r="G1113" s="41">
        <v>1</v>
      </c>
      <c r="H1113" s="41" t="s">
        <v>2620</v>
      </c>
      <c r="I1113" s="41" t="s">
        <v>2621</v>
      </c>
      <c r="J1113" s="41" t="s">
        <v>5318</v>
      </c>
      <c r="K1113" s="41" t="s">
        <v>3032</v>
      </c>
      <c r="L1113" s="41">
        <v>7010</v>
      </c>
      <c r="M1113" s="41">
        <v>20.99</v>
      </c>
      <c r="N1113" s="41">
        <v>0</v>
      </c>
      <c r="O1113" s="41">
        <v>0</v>
      </c>
      <c r="P1113" s="41">
        <v>0</v>
      </c>
      <c r="Q1113" s="41">
        <v>0</v>
      </c>
      <c r="R1113" s="41">
        <v>0</v>
      </c>
      <c r="S1113" s="41">
        <v>-3.57</v>
      </c>
      <c r="T1113" s="41">
        <v>-3.68</v>
      </c>
      <c r="U1113" s="41">
        <v>0</v>
      </c>
      <c r="V1113" s="41">
        <v>0</v>
      </c>
      <c r="W1113" s="41">
        <v>13.74</v>
      </c>
    </row>
    <row r="1114" spans="1:23" s="41" customFormat="1" hidden="1" x14ac:dyDescent="0.25">
      <c r="A1114" s="41" t="s">
        <v>5319</v>
      </c>
      <c r="B1114" s="41">
        <v>12167176711</v>
      </c>
      <c r="C1114" s="41" t="s">
        <v>2617</v>
      </c>
      <c r="D1114" s="41" t="s">
        <v>5320</v>
      </c>
      <c r="E1114" s="41" t="s">
        <v>1370</v>
      </c>
      <c r="F1114" s="41" t="s">
        <v>2828</v>
      </c>
      <c r="G1114" s="41">
        <v>1</v>
      </c>
      <c r="H1114" s="41" t="s">
        <v>2620</v>
      </c>
      <c r="I1114" s="41" t="s">
        <v>2621</v>
      </c>
      <c r="J1114" s="41" t="s">
        <v>5321</v>
      </c>
      <c r="K1114" s="41" t="s">
        <v>2623</v>
      </c>
      <c r="L1114" s="41" t="s">
        <v>5322</v>
      </c>
      <c r="M1114" s="41">
        <v>22.99</v>
      </c>
      <c r="N1114" s="41">
        <v>0</v>
      </c>
      <c r="O1114" s="41">
        <v>0</v>
      </c>
      <c r="P1114" s="41">
        <v>0</v>
      </c>
      <c r="Q1114" s="41">
        <v>0</v>
      </c>
      <c r="R1114" s="41">
        <v>0</v>
      </c>
      <c r="S1114" s="41">
        <v>-3.91</v>
      </c>
      <c r="T1114" s="41">
        <v>-5.16</v>
      </c>
      <c r="U1114" s="41">
        <v>0</v>
      </c>
      <c r="V1114" s="41">
        <v>0</v>
      </c>
      <c r="W1114" s="41">
        <v>13.92</v>
      </c>
    </row>
    <row r="1115" spans="1:23" s="41" customFormat="1" hidden="1" x14ac:dyDescent="0.25">
      <c r="A1115" s="41" t="s">
        <v>5323</v>
      </c>
      <c r="B1115" s="41">
        <v>12167176711</v>
      </c>
      <c r="C1115" s="41" t="s">
        <v>2617</v>
      </c>
      <c r="D1115" s="41" t="s">
        <v>5324</v>
      </c>
      <c r="E1115" s="41" t="s">
        <v>1368</v>
      </c>
      <c r="F1115" s="41" t="s">
        <v>2641</v>
      </c>
      <c r="G1115" s="41">
        <v>1</v>
      </c>
      <c r="H1115" s="41" t="s">
        <v>2620</v>
      </c>
      <c r="I1115" s="41" t="s">
        <v>2621</v>
      </c>
      <c r="J1115" s="41" t="s">
        <v>5325</v>
      </c>
      <c r="K1115" s="41" t="s">
        <v>3733</v>
      </c>
      <c r="L1115" s="41" t="s">
        <v>5326</v>
      </c>
      <c r="M1115" s="41">
        <v>22.99</v>
      </c>
      <c r="N1115" s="41">
        <v>0</v>
      </c>
      <c r="O1115" s="41">
        <v>0</v>
      </c>
      <c r="P1115" s="41">
        <v>0</v>
      </c>
      <c r="Q1115" s="41">
        <v>1.26</v>
      </c>
      <c r="R1115" s="41">
        <v>-1.26</v>
      </c>
      <c r="S1115" s="41">
        <v>-3.91</v>
      </c>
      <c r="T1115" s="41">
        <v>-5.16</v>
      </c>
      <c r="U1115" s="41">
        <v>0</v>
      </c>
      <c r="V1115" s="41">
        <v>0</v>
      </c>
      <c r="W1115" s="41">
        <v>13.92</v>
      </c>
    </row>
    <row r="1116" spans="1:23" s="41" customFormat="1" hidden="1" x14ac:dyDescent="0.25">
      <c r="A1116" s="41" t="s">
        <v>5327</v>
      </c>
      <c r="B1116" s="41">
        <v>12167176711</v>
      </c>
      <c r="C1116" s="41" t="s">
        <v>2617</v>
      </c>
      <c r="D1116" s="41" t="s">
        <v>5328</v>
      </c>
      <c r="E1116" s="41" t="s">
        <v>1432</v>
      </c>
      <c r="F1116" s="41" t="s">
        <v>3808</v>
      </c>
      <c r="G1116" s="41">
        <v>1</v>
      </c>
      <c r="H1116" s="41" t="s">
        <v>2620</v>
      </c>
      <c r="I1116" s="41" t="s">
        <v>2621</v>
      </c>
      <c r="J1116" s="41" t="s">
        <v>5329</v>
      </c>
      <c r="K1116" s="41" t="s">
        <v>3331</v>
      </c>
      <c r="L1116" s="41" t="s">
        <v>5330</v>
      </c>
      <c r="M1116" s="41">
        <v>25.99</v>
      </c>
      <c r="N1116" s="41">
        <v>0</v>
      </c>
      <c r="O1116" s="41">
        <v>0</v>
      </c>
      <c r="P1116" s="41">
        <v>0</v>
      </c>
      <c r="Q1116" s="41">
        <v>0</v>
      </c>
      <c r="R1116" s="41">
        <v>0</v>
      </c>
      <c r="S1116" s="41">
        <v>-4.42</v>
      </c>
      <c r="T1116" s="41">
        <v>-5.16</v>
      </c>
      <c r="U1116" s="41">
        <v>0</v>
      </c>
      <c r="V1116" s="41">
        <v>0</v>
      </c>
      <c r="W1116" s="41">
        <v>16.41</v>
      </c>
    </row>
    <row r="1117" spans="1:23" s="41" customFormat="1" hidden="1" x14ac:dyDescent="0.25">
      <c r="A1117" s="41" t="s">
        <v>5331</v>
      </c>
      <c r="B1117" s="41">
        <v>12167176711</v>
      </c>
      <c r="C1117" s="41" t="s">
        <v>2617</v>
      </c>
      <c r="D1117" s="41" t="s">
        <v>5332</v>
      </c>
      <c r="E1117" s="41" t="s">
        <v>1426</v>
      </c>
      <c r="F1117" s="41" t="s">
        <v>2676</v>
      </c>
      <c r="G1117" s="41">
        <v>1</v>
      </c>
      <c r="H1117" s="41" t="s">
        <v>2620</v>
      </c>
      <c r="I1117" s="41" t="s">
        <v>2621</v>
      </c>
      <c r="J1117" s="41" t="s">
        <v>3286</v>
      </c>
      <c r="K1117" s="41" t="s">
        <v>3287</v>
      </c>
      <c r="L1117" s="41" t="s">
        <v>5333</v>
      </c>
      <c r="M1117" s="41">
        <v>25.99</v>
      </c>
      <c r="N1117" s="41">
        <v>0</v>
      </c>
      <c r="O1117" s="41">
        <v>0</v>
      </c>
      <c r="P1117" s="41">
        <v>0</v>
      </c>
      <c r="Q1117" s="41">
        <v>1.95</v>
      </c>
      <c r="R1117" s="41">
        <v>-1.95</v>
      </c>
      <c r="S1117" s="41">
        <v>-4.42</v>
      </c>
      <c r="T1117" s="41">
        <v>-5.16</v>
      </c>
      <c r="U1117" s="41">
        <v>0</v>
      </c>
      <c r="V1117" s="41">
        <v>0</v>
      </c>
      <c r="W1117" s="41">
        <v>16.41</v>
      </c>
    </row>
    <row r="1118" spans="1:23" hidden="1" x14ac:dyDescent="0.25">
      <c r="A1118" s="1" t="s">
        <v>5334</v>
      </c>
      <c r="B1118" s="1">
        <v>12167176711</v>
      </c>
      <c r="C1118" s="1" t="s">
        <v>3035</v>
      </c>
      <c r="F1118" s="1" t="s">
        <v>5335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-978.81</v>
      </c>
      <c r="W1118" s="1">
        <v>-978.81</v>
      </c>
    </row>
    <row r="1119" spans="1:23" s="42" customFormat="1" hidden="1" x14ac:dyDescent="0.25">
      <c r="A1119" s="42" t="s">
        <v>5336</v>
      </c>
      <c r="B1119" s="42">
        <v>12167176711</v>
      </c>
      <c r="C1119" s="42" t="s">
        <v>2651</v>
      </c>
      <c r="D1119" s="42" t="s">
        <v>3013</v>
      </c>
      <c r="F1119" s="42" t="s">
        <v>74</v>
      </c>
      <c r="H1119" s="42" t="s">
        <v>2633</v>
      </c>
      <c r="M1119" s="42">
        <v>0</v>
      </c>
      <c r="N1119" s="42">
        <v>0</v>
      </c>
      <c r="O1119" s="42">
        <v>0</v>
      </c>
      <c r="P1119" s="42">
        <v>0</v>
      </c>
      <c r="Q1119" s="42">
        <v>0</v>
      </c>
      <c r="R1119" s="42">
        <v>0</v>
      </c>
      <c r="S1119" s="42">
        <v>0</v>
      </c>
      <c r="T1119" s="42">
        <v>0</v>
      </c>
      <c r="U1119" s="42">
        <v>0</v>
      </c>
      <c r="V1119" s="42">
        <v>0</v>
      </c>
      <c r="W1119" s="42">
        <v>0</v>
      </c>
    </row>
    <row r="1120" spans="1:23" s="43" customFormat="1" ht="14.4" hidden="1" x14ac:dyDescent="0.25">
      <c r="A1120" s="43" t="s">
        <v>5336</v>
      </c>
      <c r="B1120" s="43">
        <v>12167176711</v>
      </c>
      <c r="C1120" s="43" t="s">
        <v>2651</v>
      </c>
      <c r="D1120" s="43" t="s">
        <v>3013</v>
      </c>
      <c r="F1120" s="43" t="s">
        <v>75</v>
      </c>
      <c r="H1120" s="43" t="s">
        <v>2633</v>
      </c>
      <c r="M1120" s="43">
        <v>0</v>
      </c>
      <c r="N1120" s="43">
        <v>0</v>
      </c>
      <c r="O1120" s="43">
        <v>0</v>
      </c>
      <c r="P1120" s="43">
        <v>0</v>
      </c>
      <c r="Q1120" s="43">
        <v>0</v>
      </c>
      <c r="R1120" s="43">
        <v>0</v>
      </c>
      <c r="S1120" s="43">
        <v>0</v>
      </c>
      <c r="T1120" s="43">
        <v>-3.59</v>
      </c>
      <c r="U1120" s="43">
        <v>0</v>
      </c>
      <c r="V1120" s="43">
        <v>0</v>
      </c>
      <c r="W1120" s="43">
        <v>-3.59</v>
      </c>
    </row>
    <row r="1121" spans="1:23" s="42" customFormat="1" hidden="1" x14ac:dyDescent="0.25">
      <c r="A1121" s="42" t="s">
        <v>5336</v>
      </c>
      <c r="B1121" s="42">
        <v>12167176711</v>
      </c>
      <c r="C1121" s="42" t="s">
        <v>2651</v>
      </c>
      <c r="D1121" s="42" t="s">
        <v>3013</v>
      </c>
      <c r="F1121" s="42" t="s">
        <v>76</v>
      </c>
      <c r="H1121" s="42" t="s">
        <v>2633</v>
      </c>
      <c r="M1121" s="42">
        <v>0</v>
      </c>
      <c r="N1121" s="42">
        <v>0</v>
      </c>
      <c r="O1121" s="42">
        <v>0</v>
      </c>
      <c r="P1121" s="42">
        <v>0</v>
      </c>
      <c r="Q1121" s="42">
        <v>0</v>
      </c>
      <c r="R1121" s="42">
        <v>0</v>
      </c>
      <c r="S1121" s="42">
        <v>0</v>
      </c>
      <c r="T1121" s="42">
        <v>0</v>
      </c>
      <c r="U1121" s="42">
        <v>0</v>
      </c>
      <c r="V1121" s="42">
        <v>0</v>
      </c>
      <c r="W1121" s="42">
        <v>0</v>
      </c>
    </row>
    <row r="1122" spans="1:23" s="41" customFormat="1" hidden="1" x14ac:dyDescent="0.25">
      <c r="A1122" s="41" t="s">
        <v>5337</v>
      </c>
      <c r="B1122" s="41">
        <v>12167176711</v>
      </c>
      <c r="C1122" s="41" t="s">
        <v>2727</v>
      </c>
      <c r="D1122" s="41" t="s">
        <v>4058</v>
      </c>
      <c r="E1122" s="41" t="s">
        <v>1438</v>
      </c>
      <c r="F1122" s="41" t="s">
        <v>2729</v>
      </c>
      <c r="G1122" s="41">
        <v>1</v>
      </c>
      <c r="H1122" s="41" t="s">
        <v>2620</v>
      </c>
      <c r="I1122" s="41" t="s">
        <v>2621</v>
      </c>
      <c r="J1122" s="41" t="s">
        <v>4059</v>
      </c>
      <c r="K1122" s="41" t="s">
        <v>2889</v>
      </c>
      <c r="L1122" s="41">
        <v>55744</v>
      </c>
      <c r="M1122" s="41">
        <v>-25.99</v>
      </c>
      <c r="N1122" s="41">
        <v>0</v>
      </c>
      <c r="O1122" s="41">
        <v>0</v>
      </c>
      <c r="P1122" s="41">
        <v>0</v>
      </c>
      <c r="Q1122" s="41">
        <v>0</v>
      </c>
      <c r="R1122" s="41">
        <v>0</v>
      </c>
      <c r="S1122" s="41">
        <v>3.54</v>
      </c>
      <c r="T1122" s="41">
        <v>0</v>
      </c>
      <c r="U1122" s="41">
        <v>0</v>
      </c>
      <c r="V1122" s="41">
        <v>0</v>
      </c>
      <c r="W1122" s="41">
        <v>-22.45</v>
      </c>
    </row>
    <row r="1123" spans="1:23" s="41" customFormat="1" hidden="1" x14ac:dyDescent="0.25">
      <c r="A1123" s="41" t="s">
        <v>5338</v>
      </c>
      <c r="B1123" s="41">
        <v>12167176711</v>
      </c>
      <c r="C1123" s="41" t="s">
        <v>2617</v>
      </c>
      <c r="D1123" s="41" t="s">
        <v>5339</v>
      </c>
      <c r="E1123" s="41" t="s">
        <v>1422</v>
      </c>
      <c r="F1123" s="41" t="s">
        <v>2671</v>
      </c>
      <c r="G1123" s="41">
        <v>1</v>
      </c>
      <c r="H1123" s="41" t="s">
        <v>2620</v>
      </c>
      <c r="I1123" s="41" t="s">
        <v>2621</v>
      </c>
      <c r="J1123" s="41" t="s">
        <v>5340</v>
      </c>
      <c r="K1123" s="41" t="s">
        <v>5341</v>
      </c>
      <c r="L1123" s="41" t="s">
        <v>5342</v>
      </c>
      <c r="M1123" s="41">
        <v>25.99</v>
      </c>
      <c r="N1123" s="41">
        <v>0</v>
      </c>
      <c r="O1123" s="41">
        <v>0</v>
      </c>
      <c r="P1123" s="41">
        <v>0</v>
      </c>
      <c r="Q1123" s="41">
        <v>1.82</v>
      </c>
      <c r="R1123" s="41">
        <v>-1.82</v>
      </c>
      <c r="S1123" s="41">
        <v>-4.42</v>
      </c>
      <c r="T1123" s="41">
        <v>-5.16</v>
      </c>
      <c r="U1123" s="41">
        <v>0</v>
      </c>
      <c r="V1123" s="41">
        <v>0</v>
      </c>
      <c r="W1123" s="41">
        <v>16.41</v>
      </c>
    </row>
    <row r="1124" spans="1:23" s="41" customFormat="1" hidden="1" x14ac:dyDescent="0.25">
      <c r="A1124" s="41" t="s">
        <v>5343</v>
      </c>
      <c r="B1124" s="41">
        <v>12167176711</v>
      </c>
      <c r="C1124" s="41" t="s">
        <v>2617</v>
      </c>
      <c r="D1124" s="41" t="s">
        <v>5344</v>
      </c>
      <c r="E1124" s="41" t="s">
        <v>1178</v>
      </c>
      <c r="F1124" s="41" t="s">
        <v>5227</v>
      </c>
      <c r="G1124" s="41">
        <v>1</v>
      </c>
      <c r="H1124" s="41" t="s">
        <v>2620</v>
      </c>
      <c r="I1124" s="41" t="s">
        <v>2621</v>
      </c>
      <c r="J1124" s="41" t="s">
        <v>3090</v>
      </c>
      <c r="K1124" s="41" t="s">
        <v>2702</v>
      </c>
      <c r="L1124" s="41" t="s">
        <v>5345</v>
      </c>
      <c r="M1124" s="41">
        <v>17.09</v>
      </c>
      <c r="N1124" s="41">
        <v>0</v>
      </c>
      <c r="O1124" s="41">
        <v>0</v>
      </c>
      <c r="P1124" s="41">
        <v>0</v>
      </c>
      <c r="Q1124" s="41">
        <v>0</v>
      </c>
      <c r="R1124" s="41">
        <v>0</v>
      </c>
      <c r="S1124" s="41">
        <v>-2.91</v>
      </c>
      <c r="T1124" s="41">
        <v>-3.68</v>
      </c>
      <c r="U1124" s="41">
        <v>0</v>
      </c>
      <c r="V1124" s="41">
        <v>0</v>
      </c>
      <c r="W1124" s="41">
        <v>10.5</v>
      </c>
    </row>
    <row r="1125" spans="1:23" s="41" customFormat="1" hidden="1" x14ac:dyDescent="0.25">
      <c r="A1125" s="41" t="s">
        <v>5346</v>
      </c>
      <c r="B1125" s="41">
        <v>12167176711</v>
      </c>
      <c r="C1125" s="41" t="s">
        <v>2617</v>
      </c>
      <c r="D1125" s="41" t="s">
        <v>5347</v>
      </c>
      <c r="E1125" s="41" t="s">
        <v>2174</v>
      </c>
      <c r="F1125" s="41" t="s">
        <v>2660</v>
      </c>
      <c r="G1125" s="41">
        <v>1</v>
      </c>
      <c r="H1125" s="41" t="s">
        <v>2620</v>
      </c>
      <c r="I1125" s="41" t="s">
        <v>2621</v>
      </c>
      <c r="J1125" s="41" t="s">
        <v>5348</v>
      </c>
      <c r="K1125" s="41" t="s">
        <v>3676</v>
      </c>
      <c r="L1125" s="41">
        <v>77441</v>
      </c>
      <c r="M1125" s="41">
        <v>22.99</v>
      </c>
      <c r="N1125" s="41">
        <v>0</v>
      </c>
      <c r="O1125" s="41">
        <v>0</v>
      </c>
      <c r="P1125" s="41">
        <v>0</v>
      </c>
      <c r="Q1125" s="41">
        <v>0</v>
      </c>
      <c r="R1125" s="41">
        <v>0</v>
      </c>
      <c r="S1125" s="41">
        <v>-3.91</v>
      </c>
      <c r="T1125" s="41">
        <v>-3.68</v>
      </c>
      <c r="U1125" s="41">
        <v>0</v>
      </c>
      <c r="V1125" s="41">
        <v>0</v>
      </c>
      <c r="W1125" s="41">
        <v>15.4</v>
      </c>
    </row>
    <row r="1126" spans="1:23" s="41" customFormat="1" hidden="1" x14ac:dyDescent="0.25">
      <c r="A1126" s="41" t="s">
        <v>5349</v>
      </c>
      <c r="B1126" s="41">
        <v>12167176711</v>
      </c>
      <c r="C1126" s="41" t="s">
        <v>2727</v>
      </c>
      <c r="D1126" s="41" t="s">
        <v>5350</v>
      </c>
      <c r="E1126" s="41" t="s">
        <v>1398</v>
      </c>
      <c r="F1126" s="41" t="s">
        <v>2813</v>
      </c>
      <c r="G1126" s="41">
        <v>1</v>
      </c>
      <c r="H1126" s="41" t="s">
        <v>2620</v>
      </c>
      <c r="I1126" s="41" t="s">
        <v>2621</v>
      </c>
      <c r="J1126" s="41" t="s">
        <v>4150</v>
      </c>
      <c r="K1126" s="41" t="s">
        <v>2629</v>
      </c>
      <c r="L1126" s="41" t="s">
        <v>5351</v>
      </c>
      <c r="M1126" s="41">
        <v>-25.99</v>
      </c>
      <c r="N1126" s="41">
        <v>0</v>
      </c>
      <c r="O1126" s="41">
        <v>0</v>
      </c>
      <c r="P1126" s="41">
        <v>0.52</v>
      </c>
      <c r="Q1126" s="41">
        <v>0</v>
      </c>
      <c r="R1126" s="41">
        <v>0</v>
      </c>
      <c r="S1126" s="41">
        <v>3.46</v>
      </c>
      <c r="T1126" s="41">
        <v>0</v>
      </c>
      <c r="U1126" s="41">
        <v>0</v>
      </c>
      <c r="V1126" s="41">
        <v>0</v>
      </c>
      <c r="W1126" s="41">
        <v>-22.01</v>
      </c>
    </row>
    <row r="1127" spans="1:23" s="41" customFormat="1" hidden="1" x14ac:dyDescent="0.25">
      <c r="A1127" s="41" t="s">
        <v>5352</v>
      </c>
      <c r="B1127" s="41">
        <v>12167176711</v>
      </c>
      <c r="C1127" s="41" t="s">
        <v>2617</v>
      </c>
      <c r="D1127" s="41" t="s">
        <v>5353</v>
      </c>
      <c r="E1127" s="41" t="s">
        <v>1440</v>
      </c>
      <c r="F1127" s="41" t="s">
        <v>2846</v>
      </c>
      <c r="G1127" s="41">
        <v>1</v>
      </c>
      <c r="H1127" s="41" t="s">
        <v>2620</v>
      </c>
      <c r="I1127" s="41" t="s">
        <v>2621</v>
      </c>
      <c r="J1127" s="41" t="s">
        <v>5354</v>
      </c>
      <c r="K1127" s="41" t="s">
        <v>2758</v>
      </c>
      <c r="L1127" s="41" t="s">
        <v>5355</v>
      </c>
      <c r="M1127" s="41">
        <v>25.99</v>
      </c>
      <c r="N1127" s="41">
        <v>0</v>
      </c>
      <c r="O1127" s="41">
        <v>0</v>
      </c>
      <c r="P1127" s="41">
        <v>0</v>
      </c>
      <c r="Q1127" s="41">
        <v>0</v>
      </c>
      <c r="R1127" s="41">
        <v>0</v>
      </c>
      <c r="S1127" s="41">
        <v>-4.42</v>
      </c>
      <c r="T1127" s="41">
        <v>-5.16</v>
      </c>
      <c r="U1127" s="41">
        <v>0</v>
      </c>
      <c r="V1127" s="41">
        <v>0</v>
      </c>
      <c r="W1127" s="41">
        <v>16.41</v>
      </c>
    </row>
    <row r="1128" spans="1:23" s="41" customFormat="1" hidden="1" x14ac:dyDescent="0.25">
      <c r="A1128" s="41" t="s">
        <v>5356</v>
      </c>
      <c r="B1128" s="41">
        <v>12167176711</v>
      </c>
      <c r="C1128" s="41" t="s">
        <v>2617</v>
      </c>
      <c r="D1128" s="41" t="s">
        <v>5357</v>
      </c>
      <c r="E1128" s="41" t="s">
        <v>1382</v>
      </c>
      <c r="F1128" s="41" t="s">
        <v>4684</v>
      </c>
      <c r="G1128" s="41">
        <v>1</v>
      </c>
      <c r="H1128" s="41" t="s">
        <v>2620</v>
      </c>
      <c r="I1128" s="41" t="s">
        <v>2621</v>
      </c>
      <c r="J1128" s="41" t="s">
        <v>5358</v>
      </c>
      <c r="K1128" s="41" t="s">
        <v>2629</v>
      </c>
      <c r="L1128" s="41" t="s">
        <v>5359</v>
      </c>
      <c r="M1128" s="41">
        <v>22.99</v>
      </c>
      <c r="N1128" s="41">
        <v>0</v>
      </c>
      <c r="O1128" s="41">
        <v>0</v>
      </c>
      <c r="P1128" s="41">
        <v>0</v>
      </c>
      <c r="Q1128" s="41">
        <v>0</v>
      </c>
      <c r="R1128" s="41">
        <v>0</v>
      </c>
      <c r="S1128" s="41">
        <v>-3.91</v>
      </c>
      <c r="T1128" s="41">
        <v>-5.16</v>
      </c>
      <c r="U1128" s="41">
        <v>0</v>
      </c>
      <c r="V1128" s="41">
        <v>0</v>
      </c>
      <c r="W1128" s="41">
        <v>13.92</v>
      </c>
    </row>
    <row r="1129" spans="1:23" s="41" customFormat="1" hidden="1" x14ac:dyDescent="0.25">
      <c r="A1129" s="41" t="s">
        <v>5360</v>
      </c>
      <c r="B1129" s="41">
        <v>12167176711</v>
      </c>
      <c r="C1129" s="41" t="s">
        <v>2617</v>
      </c>
      <c r="D1129" s="41" t="s">
        <v>5361</v>
      </c>
      <c r="E1129" s="41" t="s">
        <v>191</v>
      </c>
      <c r="F1129" s="41" t="s">
        <v>5362</v>
      </c>
      <c r="G1129" s="41">
        <v>1</v>
      </c>
      <c r="H1129" s="41" t="s">
        <v>2620</v>
      </c>
      <c r="I1129" s="41" t="s">
        <v>2621</v>
      </c>
      <c r="J1129" s="41" t="s">
        <v>5363</v>
      </c>
      <c r="K1129" s="41" t="s">
        <v>3227</v>
      </c>
      <c r="L1129" s="41" t="s">
        <v>5364</v>
      </c>
      <c r="M1129" s="41">
        <v>25.99</v>
      </c>
      <c r="N1129" s="41">
        <v>9.98</v>
      </c>
      <c r="O1129" s="41">
        <v>0</v>
      </c>
      <c r="P1129" s="41">
        <v>0</v>
      </c>
      <c r="Q1129" s="41">
        <v>2.88</v>
      </c>
      <c r="R1129" s="41">
        <v>-2.88</v>
      </c>
      <c r="S1129" s="41">
        <v>-4.42</v>
      </c>
      <c r="T1129" s="41">
        <v>-15.14</v>
      </c>
      <c r="U1129" s="41">
        <v>0</v>
      </c>
      <c r="V1129" s="41">
        <v>0</v>
      </c>
      <c r="W1129" s="41">
        <v>16.41</v>
      </c>
    </row>
    <row r="1130" spans="1:23" s="41" customFormat="1" hidden="1" x14ac:dyDescent="0.25">
      <c r="A1130" s="41" t="s">
        <v>5365</v>
      </c>
      <c r="B1130" s="41">
        <v>12167176711</v>
      </c>
      <c r="C1130" s="41" t="s">
        <v>2727</v>
      </c>
      <c r="D1130" s="41" t="s">
        <v>4675</v>
      </c>
      <c r="E1130" s="41" t="s">
        <v>1426</v>
      </c>
      <c r="F1130" s="41" t="s">
        <v>2676</v>
      </c>
      <c r="G1130" s="41">
        <v>1</v>
      </c>
      <c r="H1130" s="41" t="s">
        <v>2620</v>
      </c>
      <c r="I1130" s="41" t="s">
        <v>2621</v>
      </c>
      <c r="J1130" s="41" t="s">
        <v>4676</v>
      </c>
      <c r="K1130" s="41" t="s">
        <v>2770</v>
      </c>
      <c r="L1130" s="41">
        <v>98579</v>
      </c>
      <c r="M1130" s="41">
        <v>-25.99</v>
      </c>
      <c r="N1130" s="41">
        <v>0</v>
      </c>
      <c r="O1130" s="41">
        <v>0</v>
      </c>
      <c r="P1130" s="41">
        <v>0</v>
      </c>
      <c r="Q1130" s="41">
        <v>-2.37</v>
      </c>
      <c r="R1130" s="41">
        <v>2.37</v>
      </c>
      <c r="S1130" s="41">
        <v>3.54</v>
      </c>
      <c r="T1130" s="41">
        <v>0</v>
      </c>
      <c r="U1130" s="41">
        <v>0</v>
      </c>
      <c r="V1130" s="41">
        <v>0</v>
      </c>
      <c r="W1130" s="41">
        <v>-22.45</v>
      </c>
    </row>
    <row r="1131" spans="1:23" s="41" customFormat="1" hidden="1" x14ac:dyDescent="0.25">
      <c r="A1131" s="41" t="s">
        <v>5366</v>
      </c>
      <c r="B1131" s="41">
        <v>12167176711</v>
      </c>
      <c r="C1131" s="41" t="s">
        <v>2727</v>
      </c>
      <c r="D1131" s="41" t="s">
        <v>4421</v>
      </c>
      <c r="E1131" s="41" t="s">
        <v>394</v>
      </c>
      <c r="F1131" s="41" t="s">
        <v>4051</v>
      </c>
      <c r="G1131" s="41">
        <v>1</v>
      </c>
      <c r="H1131" s="41" t="s">
        <v>2620</v>
      </c>
      <c r="I1131" s="41" t="s">
        <v>2621</v>
      </c>
      <c r="J1131" s="41" t="s">
        <v>4422</v>
      </c>
      <c r="K1131" s="41" t="s">
        <v>2970</v>
      </c>
      <c r="L1131" s="41" t="s">
        <v>4423</v>
      </c>
      <c r="M1131" s="41">
        <v>-20.99</v>
      </c>
      <c r="N1131" s="41">
        <v>0</v>
      </c>
      <c r="O1131" s="41">
        <v>0</v>
      </c>
      <c r="P1131" s="41">
        <v>0.42</v>
      </c>
      <c r="Q1131" s="41">
        <v>0</v>
      </c>
      <c r="R1131" s="41">
        <v>0</v>
      </c>
      <c r="S1131" s="41">
        <v>2.8</v>
      </c>
      <c r="T1131" s="41">
        <v>0</v>
      </c>
      <c r="U1131" s="41">
        <v>0</v>
      </c>
      <c r="V1131" s="41">
        <v>0</v>
      </c>
      <c r="W1131" s="41">
        <v>-17.77</v>
      </c>
    </row>
    <row r="1132" spans="1:23" s="41" customFormat="1" hidden="1" x14ac:dyDescent="0.25">
      <c r="A1132" s="41" t="s">
        <v>5367</v>
      </c>
      <c r="B1132" s="41">
        <v>12167176711</v>
      </c>
      <c r="C1132" s="41" t="s">
        <v>2727</v>
      </c>
      <c r="D1132" s="41" t="s">
        <v>3187</v>
      </c>
      <c r="E1132" s="41" t="s">
        <v>1424</v>
      </c>
      <c r="F1132" s="41" t="s">
        <v>2980</v>
      </c>
      <c r="G1132" s="41">
        <v>1</v>
      </c>
      <c r="H1132" s="41" t="s">
        <v>2620</v>
      </c>
      <c r="I1132" s="41" t="s">
        <v>2621</v>
      </c>
      <c r="J1132" s="41" t="s">
        <v>3188</v>
      </c>
      <c r="K1132" s="41" t="s">
        <v>2683</v>
      </c>
      <c r="L1132" s="41" t="s">
        <v>3189</v>
      </c>
      <c r="M1132" s="41">
        <v>-25.99</v>
      </c>
      <c r="N1132" s="41">
        <v>0</v>
      </c>
      <c r="O1132" s="41">
        <v>0</v>
      </c>
      <c r="P1132" s="41">
        <v>0</v>
      </c>
      <c r="Q1132" s="41">
        <v>0</v>
      </c>
      <c r="R1132" s="41">
        <v>0</v>
      </c>
      <c r="S1132" s="41">
        <v>3.54</v>
      </c>
      <c r="T1132" s="41">
        <v>0</v>
      </c>
      <c r="U1132" s="41">
        <v>0</v>
      </c>
      <c r="V1132" s="41">
        <v>0</v>
      </c>
      <c r="W1132" s="41">
        <v>-22.45</v>
      </c>
    </row>
    <row r="1133" spans="1:23" s="41" customFormat="1" hidden="1" x14ac:dyDescent="0.25">
      <c r="A1133" s="41" t="s">
        <v>5368</v>
      </c>
      <c r="B1133" s="41">
        <v>12167176711</v>
      </c>
      <c r="C1133" s="41" t="s">
        <v>2617</v>
      </c>
      <c r="D1133" s="41" t="s">
        <v>5369</v>
      </c>
      <c r="E1133" s="41" t="s">
        <v>2572</v>
      </c>
      <c r="F1133" s="41" t="s">
        <v>3285</v>
      </c>
      <c r="G1133" s="41">
        <v>1</v>
      </c>
      <c r="H1133" s="41" t="s">
        <v>2620</v>
      </c>
      <c r="I1133" s="41" t="s">
        <v>2621</v>
      </c>
      <c r="J1133" s="41" t="s">
        <v>5370</v>
      </c>
      <c r="K1133" s="41" t="s">
        <v>4102</v>
      </c>
      <c r="L1133" s="41">
        <v>2881</v>
      </c>
      <c r="M1133" s="41">
        <v>11.99</v>
      </c>
      <c r="N1133" s="41">
        <v>0</v>
      </c>
      <c r="O1133" s="41">
        <v>0</v>
      </c>
      <c r="P1133" s="41">
        <v>0</v>
      </c>
      <c r="Q1133" s="41">
        <v>0</v>
      </c>
      <c r="R1133" s="41">
        <v>0</v>
      </c>
      <c r="S1133" s="41">
        <v>-2.04</v>
      </c>
      <c r="T1133" s="41">
        <v>-3.68</v>
      </c>
      <c r="U1133" s="41">
        <v>0</v>
      </c>
      <c r="V1133" s="41">
        <v>0</v>
      </c>
      <c r="W1133" s="41">
        <v>6.27</v>
      </c>
    </row>
    <row r="1134" spans="1:23" s="42" customFormat="1" hidden="1" x14ac:dyDescent="0.25">
      <c r="A1134" s="42" t="s">
        <v>5371</v>
      </c>
      <c r="B1134" s="42">
        <v>12167176711</v>
      </c>
      <c r="C1134" s="42" t="s">
        <v>2651</v>
      </c>
      <c r="D1134" s="42" t="s">
        <v>3949</v>
      </c>
      <c r="F1134" s="42" t="s">
        <v>74</v>
      </c>
      <c r="H1134" s="42" t="s">
        <v>2633</v>
      </c>
      <c r="M1134" s="42">
        <v>0</v>
      </c>
      <c r="N1134" s="42">
        <v>0</v>
      </c>
      <c r="O1134" s="42">
        <v>0</v>
      </c>
      <c r="P1134" s="42">
        <v>0</v>
      </c>
      <c r="Q1134" s="42">
        <v>0</v>
      </c>
      <c r="R1134" s="42">
        <v>0</v>
      </c>
      <c r="S1134" s="42">
        <v>0</v>
      </c>
      <c r="T1134" s="42">
        <v>0</v>
      </c>
      <c r="U1134" s="42">
        <v>0</v>
      </c>
      <c r="V1134" s="42">
        <v>0</v>
      </c>
      <c r="W1134" s="42">
        <v>0</v>
      </c>
    </row>
    <row r="1135" spans="1:23" s="43" customFormat="1" ht="14.4" hidden="1" x14ac:dyDescent="0.25">
      <c r="A1135" s="43" t="s">
        <v>5371</v>
      </c>
      <c r="B1135" s="43">
        <v>12167176711</v>
      </c>
      <c r="C1135" s="43" t="s">
        <v>2651</v>
      </c>
      <c r="D1135" s="43" t="s">
        <v>3949</v>
      </c>
      <c r="F1135" s="43" t="s">
        <v>75</v>
      </c>
      <c r="H1135" s="43" t="s">
        <v>2633</v>
      </c>
      <c r="M1135" s="43">
        <v>0</v>
      </c>
      <c r="N1135" s="43">
        <v>0</v>
      </c>
      <c r="O1135" s="43">
        <v>0</v>
      </c>
      <c r="P1135" s="43">
        <v>0</v>
      </c>
      <c r="Q1135" s="43">
        <v>0</v>
      </c>
      <c r="R1135" s="43">
        <v>0</v>
      </c>
      <c r="S1135" s="43">
        <v>0</v>
      </c>
      <c r="T1135" s="43">
        <v>-5.16</v>
      </c>
      <c r="U1135" s="43">
        <v>0</v>
      </c>
      <c r="V1135" s="43">
        <v>0</v>
      </c>
      <c r="W1135" s="43">
        <v>-5.16</v>
      </c>
    </row>
    <row r="1136" spans="1:23" s="42" customFormat="1" hidden="1" x14ac:dyDescent="0.25">
      <c r="A1136" s="42" t="s">
        <v>5371</v>
      </c>
      <c r="B1136" s="42">
        <v>12167176711</v>
      </c>
      <c r="C1136" s="42" t="s">
        <v>2651</v>
      </c>
      <c r="D1136" s="42" t="s">
        <v>3949</v>
      </c>
      <c r="F1136" s="42" t="s">
        <v>76</v>
      </c>
      <c r="H1136" s="42" t="s">
        <v>2633</v>
      </c>
      <c r="M1136" s="42">
        <v>0</v>
      </c>
      <c r="N1136" s="42">
        <v>0</v>
      </c>
      <c r="O1136" s="42">
        <v>0</v>
      </c>
      <c r="P1136" s="42">
        <v>0</v>
      </c>
      <c r="Q1136" s="42">
        <v>0</v>
      </c>
      <c r="R1136" s="42">
        <v>0</v>
      </c>
      <c r="S1136" s="42">
        <v>0</v>
      </c>
      <c r="T1136" s="42">
        <v>0</v>
      </c>
      <c r="U1136" s="42">
        <v>0</v>
      </c>
      <c r="V1136" s="42">
        <v>0</v>
      </c>
      <c r="W1136" s="42">
        <v>0</v>
      </c>
    </row>
    <row r="1137" spans="1:23" s="41" customFormat="1" hidden="1" x14ac:dyDescent="0.25">
      <c r="A1137" s="41" t="s">
        <v>5372</v>
      </c>
      <c r="B1137" s="41">
        <v>12167176711</v>
      </c>
      <c r="C1137" s="41" t="s">
        <v>2617</v>
      </c>
      <c r="D1137" s="41" t="s">
        <v>5373</v>
      </c>
      <c r="E1137" s="41" t="s">
        <v>1422</v>
      </c>
      <c r="F1137" s="41" t="s">
        <v>2671</v>
      </c>
      <c r="G1137" s="41">
        <v>1</v>
      </c>
      <c r="H1137" s="41" t="s">
        <v>2620</v>
      </c>
      <c r="I1137" s="41" t="s">
        <v>2621</v>
      </c>
      <c r="J1137" s="41" t="s">
        <v>5374</v>
      </c>
      <c r="K1137" s="41" t="s">
        <v>2623</v>
      </c>
      <c r="L1137" s="41">
        <v>30039</v>
      </c>
      <c r="M1137" s="41">
        <v>25.99</v>
      </c>
      <c r="N1137" s="41">
        <v>0</v>
      </c>
      <c r="O1137" s="41">
        <v>0</v>
      </c>
      <c r="P1137" s="41">
        <v>0</v>
      </c>
      <c r="Q1137" s="41">
        <v>0</v>
      </c>
      <c r="R1137" s="41">
        <v>0</v>
      </c>
      <c r="S1137" s="41">
        <v>-4.42</v>
      </c>
      <c r="T1137" s="41">
        <v>-5.16</v>
      </c>
      <c r="U1137" s="41">
        <v>0</v>
      </c>
      <c r="V1137" s="41">
        <v>0</v>
      </c>
      <c r="W1137" s="41">
        <v>16.41</v>
      </c>
    </row>
    <row r="1138" spans="1:23" s="41" customFormat="1" hidden="1" x14ac:dyDescent="0.25">
      <c r="A1138" s="41" t="s">
        <v>5375</v>
      </c>
      <c r="B1138" s="41">
        <v>12167176711</v>
      </c>
      <c r="C1138" s="41" t="s">
        <v>2778</v>
      </c>
      <c r="D1138" s="41" t="s">
        <v>5376</v>
      </c>
      <c r="E1138" s="41" t="s">
        <v>2354</v>
      </c>
      <c r="F1138" s="41" t="s">
        <v>65</v>
      </c>
      <c r="G1138" s="41">
        <v>1</v>
      </c>
      <c r="M1138" s="41">
        <v>0</v>
      </c>
      <c r="N1138" s="41">
        <v>0</v>
      </c>
      <c r="O1138" s="41">
        <v>0</v>
      </c>
      <c r="P1138" s="41">
        <v>0</v>
      </c>
      <c r="Q1138" s="41">
        <v>0</v>
      </c>
      <c r="R1138" s="41">
        <v>0</v>
      </c>
      <c r="S1138" s="41">
        <v>0</v>
      </c>
      <c r="T1138" s="41">
        <v>0</v>
      </c>
      <c r="U1138" s="41">
        <v>0</v>
      </c>
      <c r="V1138" s="41">
        <v>9.68</v>
      </c>
      <c r="W1138" s="41">
        <v>9.68</v>
      </c>
    </row>
    <row r="1139" spans="1:23" s="41" customFormat="1" hidden="1" x14ac:dyDescent="0.25">
      <c r="A1139" s="41" t="s">
        <v>5377</v>
      </c>
      <c r="B1139" s="41">
        <v>12167176711</v>
      </c>
      <c r="C1139" s="41" t="s">
        <v>2617</v>
      </c>
      <c r="D1139" s="41" t="s">
        <v>5378</v>
      </c>
      <c r="E1139" s="41" t="s">
        <v>1356</v>
      </c>
      <c r="F1139" s="41" t="s">
        <v>2897</v>
      </c>
      <c r="G1139" s="41">
        <v>1</v>
      </c>
      <c r="H1139" s="41" t="s">
        <v>2620</v>
      </c>
      <c r="I1139" s="41" t="s">
        <v>2621</v>
      </c>
      <c r="J1139" s="41" t="s">
        <v>5379</v>
      </c>
      <c r="K1139" s="41" t="s">
        <v>2702</v>
      </c>
      <c r="L1139" s="41" t="s">
        <v>5380</v>
      </c>
      <c r="M1139" s="41">
        <v>22.99</v>
      </c>
      <c r="N1139" s="41">
        <v>0</v>
      </c>
      <c r="O1139" s="41">
        <v>0</v>
      </c>
      <c r="P1139" s="41">
        <v>0</v>
      </c>
      <c r="Q1139" s="41">
        <v>0</v>
      </c>
      <c r="R1139" s="41">
        <v>0</v>
      </c>
      <c r="S1139" s="41">
        <v>-3.91</v>
      </c>
      <c r="T1139" s="41">
        <v>-5.16</v>
      </c>
      <c r="U1139" s="41">
        <v>0</v>
      </c>
      <c r="V1139" s="41">
        <v>0</v>
      </c>
      <c r="W1139" s="41">
        <v>13.92</v>
      </c>
    </row>
    <row r="1140" spans="1:23" s="41" customFormat="1" hidden="1" x14ac:dyDescent="0.25">
      <c r="A1140" s="41" t="s">
        <v>5381</v>
      </c>
      <c r="B1140" s="41">
        <v>12167176711</v>
      </c>
      <c r="C1140" s="41" t="s">
        <v>2617</v>
      </c>
      <c r="D1140" s="41" t="s">
        <v>5382</v>
      </c>
      <c r="E1140" s="41" t="s">
        <v>464</v>
      </c>
      <c r="F1140" s="41" t="s">
        <v>4774</v>
      </c>
      <c r="G1140" s="41">
        <v>1</v>
      </c>
      <c r="H1140" s="41" t="s">
        <v>2620</v>
      </c>
      <c r="I1140" s="41" t="s">
        <v>2621</v>
      </c>
      <c r="J1140" s="41" t="s">
        <v>5383</v>
      </c>
      <c r="K1140" s="41" t="s">
        <v>5341</v>
      </c>
      <c r="L1140" s="41" t="s">
        <v>5384</v>
      </c>
      <c r="M1140" s="41">
        <v>19.989999999999998</v>
      </c>
      <c r="N1140" s="41">
        <v>0</v>
      </c>
      <c r="O1140" s="41">
        <v>0</v>
      </c>
      <c r="P1140" s="41">
        <v>0</v>
      </c>
      <c r="Q1140" s="41">
        <v>1.4</v>
      </c>
      <c r="R1140" s="41">
        <v>-1.4</v>
      </c>
      <c r="S1140" s="41">
        <v>-3.4</v>
      </c>
      <c r="T1140" s="41">
        <v>-3.59</v>
      </c>
      <c r="U1140" s="41">
        <v>0</v>
      </c>
      <c r="V1140" s="41">
        <v>0</v>
      </c>
      <c r="W1140" s="41">
        <v>13</v>
      </c>
    </row>
    <row r="1141" spans="1:23" s="41" customFormat="1" hidden="1" x14ac:dyDescent="0.25">
      <c r="A1141" s="41" t="s">
        <v>5385</v>
      </c>
      <c r="B1141" s="41">
        <v>12167176711</v>
      </c>
      <c r="C1141" s="41" t="s">
        <v>2617</v>
      </c>
      <c r="D1141" s="41" t="s">
        <v>5386</v>
      </c>
      <c r="E1141" s="41" t="s">
        <v>2256</v>
      </c>
      <c r="F1141" s="41" t="s">
        <v>5387</v>
      </c>
      <c r="G1141" s="41">
        <v>1</v>
      </c>
      <c r="H1141" s="41" t="s">
        <v>2620</v>
      </c>
      <c r="I1141" s="41" t="s">
        <v>2621</v>
      </c>
      <c r="J1141" s="41" t="s">
        <v>5388</v>
      </c>
      <c r="K1141" s="41" t="s">
        <v>2945</v>
      </c>
      <c r="L1141" s="41">
        <v>13440</v>
      </c>
      <c r="M1141" s="41">
        <v>10.99</v>
      </c>
      <c r="N1141" s="41">
        <v>0</v>
      </c>
      <c r="O1141" s="41">
        <v>0</v>
      </c>
      <c r="P1141" s="41">
        <v>0</v>
      </c>
      <c r="Q1141" s="41">
        <v>0.52</v>
      </c>
      <c r="R1141" s="41">
        <v>-0.52</v>
      </c>
      <c r="S1141" s="41">
        <v>-1.87</v>
      </c>
      <c r="T1141" s="41">
        <v>-3.59</v>
      </c>
      <c r="U1141" s="41">
        <v>0</v>
      </c>
      <c r="V1141" s="41">
        <v>0</v>
      </c>
      <c r="W1141" s="41">
        <v>5.53</v>
      </c>
    </row>
    <row r="1142" spans="1:23" s="41" customFormat="1" hidden="1" x14ac:dyDescent="0.25">
      <c r="A1142" s="41" t="s">
        <v>5389</v>
      </c>
      <c r="B1142" s="41">
        <v>12167176711</v>
      </c>
      <c r="C1142" s="41" t="s">
        <v>2617</v>
      </c>
      <c r="D1142" s="41" t="s">
        <v>5390</v>
      </c>
      <c r="E1142" s="41" t="s">
        <v>1374</v>
      </c>
      <c r="F1142" s="41" t="s">
        <v>2687</v>
      </c>
      <c r="G1142" s="41">
        <v>1</v>
      </c>
      <c r="H1142" s="41" t="s">
        <v>2620</v>
      </c>
      <c r="I1142" s="41" t="s">
        <v>2621</v>
      </c>
      <c r="J1142" s="41" t="s">
        <v>5391</v>
      </c>
      <c r="K1142" s="41" t="s">
        <v>2629</v>
      </c>
      <c r="L1142" s="41" t="s">
        <v>5392</v>
      </c>
      <c r="M1142" s="41">
        <v>22.99</v>
      </c>
      <c r="N1142" s="41">
        <v>0</v>
      </c>
      <c r="O1142" s="41">
        <v>0</v>
      </c>
      <c r="P1142" s="41">
        <v>0</v>
      </c>
      <c r="Q1142" s="41">
        <v>0.92</v>
      </c>
      <c r="R1142" s="41">
        <v>-0.92</v>
      </c>
      <c r="S1142" s="41">
        <v>-3.91</v>
      </c>
      <c r="T1142" s="41">
        <v>-5.16</v>
      </c>
      <c r="U1142" s="41">
        <v>0</v>
      </c>
      <c r="V1142" s="41">
        <v>0</v>
      </c>
      <c r="W1142" s="41">
        <v>13.92</v>
      </c>
    </row>
    <row r="1143" spans="1:23" s="41" customFormat="1" hidden="1" x14ac:dyDescent="0.25">
      <c r="A1143" s="41" t="s">
        <v>5393</v>
      </c>
      <c r="B1143" s="41">
        <v>12167176711</v>
      </c>
      <c r="C1143" s="41" t="s">
        <v>2617</v>
      </c>
      <c r="D1143" s="41" t="s">
        <v>5394</v>
      </c>
      <c r="E1143" s="41" t="s">
        <v>1416</v>
      </c>
      <c r="F1143" s="41" t="s">
        <v>2926</v>
      </c>
      <c r="G1143" s="41">
        <v>1</v>
      </c>
      <c r="H1143" s="41" t="s">
        <v>2620</v>
      </c>
      <c r="I1143" s="41" t="s">
        <v>2621</v>
      </c>
      <c r="J1143" s="41" t="s">
        <v>2667</v>
      </c>
      <c r="K1143" s="41" t="s">
        <v>2830</v>
      </c>
      <c r="L1143" s="41" t="s">
        <v>5395</v>
      </c>
      <c r="M1143" s="41">
        <v>25.99</v>
      </c>
      <c r="N1143" s="41">
        <v>5.99</v>
      </c>
      <c r="O1143" s="41">
        <v>0</v>
      </c>
      <c r="P1143" s="41">
        <v>0</v>
      </c>
      <c r="Q1143" s="41">
        <v>0</v>
      </c>
      <c r="R1143" s="41">
        <v>0</v>
      </c>
      <c r="S1143" s="41">
        <v>-4.42</v>
      </c>
      <c r="T1143" s="41">
        <v>-11.15</v>
      </c>
      <c r="U1143" s="41">
        <v>0</v>
      </c>
      <c r="V1143" s="41">
        <v>0</v>
      </c>
      <c r="W1143" s="41">
        <v>16.41</v>
      </c>
    </row>
    <row r="1144" spans="1:23" s="41" customFormat="1" hidden="1" x14ac:dyDescent="0.25">
      <c r="A1144" s="41" t="s">
        <v>5396</v>
      </c>
      <c r="B1144" s="41">
        <v>12167176711</v>
      </c>
      <c r="C1144" s="41" t="s">
        <v>2617</v>
      </c>
      <c r="D1144" s="41" t="s">
        <v>5397</v>
      </c>
      <c r="E1144" s="41" t="s">
        <v>1426</v>
      </c>
      <c r="F1144" s="41" t="s">
        <v>2676</v>
      </c>
      <c r="G1144" s="41">
        <v>1</v>
      </c>
      <c r="H1144" s="41" t="s">
        <v>2620</v>
      </c>
      <c r="I1144" s="41" t="s">
        <v>2621</v>
      </c>
      <c r="J1144" s="41" t="s">
        <v>2892</v>
      </c>
      <c r="K1144" s="41" t="s">
        <v>2893</v>
      </c>
      <c r="L1144" s="41" t="s">
        <v>5398</v>
      </c>
      <c r="M1144" s="41">
        <v>25.99</v>
      </c>
      <c r="N1144" s="41">
        <v>0</v>
      </c>
      <c r="O1144" s="41">
        <v>0</v>
      </c>
      <c r="P1144" s="41">
        <v>0</v>
      </c>
      <c r="Q1144" s="41">
        <v>1.82</v>
      </c>
      <c r="R1144" s="41">
        <v>-1.82</v>
      </c>
      <c r="S1144" s="41">
        <v>-4.42</v>
      </c>
      <c r="T1144" s="41">
        <v>-5.16</v>
      </c>
      <c r="U1144" s="41">
        <v>0</v>
      </c>
      <c r="V1144" s="41">
        <v>0</v>
      </c>
      <c r="W1144" s="41">
        <v>16.41</v>
      </c>
    </row>
    <row r="1145" spans="1:23" s="41" customFormat="1" hidden="1" x14ac:dyDescent="0.25">
      <c r="A1145" s="41" t="s">
        <v>5399</v>
      </c>
      <c r="B1145" s="41">
        <v>12167176711</v>
      </c>
      <c r="C1145" s="41" t="s">
        <v>2617</v>
      </c>
      <c r="D1145" s="41" t="s">
        <v>5400</v>
      </c>
      <c r="E1145" s="41" t="s">
        <v>1380</v>
      </c>
      <c r="F1145" s="41" t="s">
        <v>4650</v>
      </c>
      <c r="G1145" s="41">
        <v>1</v>
      </c>
      <c r="H1145" s="41" t="s">
        <v>2620</v>
      </c>
      <c r="I1145" s="41" t="s">
        <v>2621</v>
      </c>
      <c r="J1145" s="41" t="s">
        <v>5401</v>
      </c>
      <c r="K1145" s="41" t="s">
        <v>2648</v>
      </c>
      <c r="L1145" s="41" t="s">
        <v>5402</v>
      </c>
      <c r="M1145" s="41">
        <v>22.99</v>
      </c>
      <c r="N1145" s="41">
        <v>5.99</v>
      </c>
      <c r="O1145" s="41">
        <v>0</v>
      </c>
      <c r="P1145" s="41">
        <v>0</v>
      </c>
      <c r="Q1145" s="41">
        <v>0</v>
      </c>
      <c r="R1145" s="41">
        <v>0</v>
      </c>
      <c r="S1145" s="41">
        <v>-3.91</v>
      </c>
      <c r="T1145" s="41">
        <v>-11.15</v>
      </c>
      <c r="U1145" s="41">
        <v>0</v>
      </c>
      <c r="V1145" s="41">
        <v>0</v>
      </c>
      <c r="W1145" s="41">
        <v>13.92</v>
      </c>
    </row>
    <row r="1146" spans="1:23" s="41" customFormat="1" hidden="1" x14ac:dyDescent="0.25">
      <c r="A1146" s="41" t="s">
        <v>5403</v>
      </c>
      <c r="B1146" s="41">
        <v>12167176711</v>
      </c>
      <c r="C1146" s="41" t="s">
        <v>2617</v>
      </c>
      <c r="D1146" s="41" t="s">
        <v>5404</v>
      </c>
      <c r="E1146" s="41" t="s">
        <v>2266</v>
      </c>
      <c r="F1146" s="41" t="s">
        <v>4201</v>
      </c>
      <c r="G1146" s="41">
        <v>1</v>
      </c>
      <c r="H1146" s="41" t="s">
        <v>2620</v>
      </c>
      <c r="I1146" s="41" t="s">
        <v>2621</v>
      </c>
      <c r="J1146" s="41" t="s">
        <v>5405</v>
      </c>
      <c r="K1146" s="41" t="s">
        <v>2662</v>
      </c>
      <c r="L1146" s="41" t="s">
        <v>5406</v>
      </c>
      <c r="M1146" s="41">
        <v>11.99</v>
      </c>
      <c r="N1146" s="41">
        <v>0</v>
      </c>
      <c r="O1146" s="41">
        <v>0</v>
      </c>
      <c r="P1146" s="41">
        <v>0</v>
      </c>
      <c r="Q1146" s="41">
        <v>0</v>
      </c>
      <c r="R1146" s="41">
        <v>0</v>
      </c>
      <c r="S1146" s="41">
        <v>-2.04</v>
      </c>
      <c r="T1146" s="41">
        <v>-3.59</v>
      </c>
      <c r="U1146" s="41">
        <v>0</v>
      </c>
      <c r="V1146" s="41">
        <v>0</v>
      </c>
      <c r="W1146" s="41">
        <v>6.36</v>
      </c>
    </row>
    <row r="1147" spans="1:23" s="41" customFormat="1" hidden="1" x14ac:dyDescent="0.25">
      <c r="A1147" s="41" t="s">
        <v>5407</v>
      </c>
      <c r="B1147" s="41">
        <v>12167176711</v>
      </c>
      <c r="C1147" s="41" t="s">
        <v>2617</v>
      </c>
      <c r="D1147" s="41" t="s">
        <v>5408</v>
      </c>
      <c r="E1147" s="41" t="s">
        <v>756</v>
      </c>
      <c r="F1147" s="41" t="s">
        <v>5409</v>
      </c>
      <c r="G1147" s="41">
        <v>1</v>
      </c>
      <c r="H1147" s="41" t="s">
        <v>2620</v>
      </c>
      <c r="I1147" s="41" t="s">
        <v>2621</v>
      </c>
      <c r="J1147" s="41" t="s">
        <v>5410</v>
      </c>
      <c r="K1147" s="41" t="s">
        <v>3721</v>
      </c>
      <c r="L1147" s="41" t="s">
        <v>5411</v>
      </c>
      <c r="M1147" s="41">
        <v>12.99</v>
      </c>
      <c r="N1147" s="41">
        <v>0</v>
      </c>
      <c r="O1147" s="41">
        <v>0</v>
      </c>
      <c r="P1147" s="41">
        <v>0</v>
      </c>
      <c r="Q1147" s="41">
        <v>0</v>
      </c>
      <c r="R1147" s="41">
        <v>0</v>
      </c>
      <c r="S1147" s="41">
        <v>-2.21</v>
      </c>
      <c r="T1147" s="41">
        <v>-3.59</v>
      </c>
      <c r="U1147" s="41">
        <v>0</v>
      </c>
      <c r="V1147" s="41">
        <v>0</v>
      </c>
      <c r="W1147" s="41">
        <v>7.19</v>
      </c>
    </row>
    <row r="1148" spans="1:23" s="42" customFormat="1" hidden="1" x14ac:dyDescent="0.25">
      <c r="A1148" s="42" t="s">
        <v>5412</v>
      </c>
      <c r="B1148" s="42">
        <v>12167176711</v>
      </c>
      <c r="D1148" s="42" t="s">
        <v>2789</v>
      </c>
      <c r="F1148" s="42" t="s">
        <v>2790</v>
      </c>
      <c r="G1148" s="42">
        <v>1</v>
      </c>
      <c r="H1148" s="42" t="s">
        <v>2633</v>
      </c>
      <c r="M1148" s="42">
        <v>0</v>
      </c>
      <c r="N1148" s="42">
        <v>0</v>
      </c>
      <c r="O1148" s="42">
        <v>0</v>
      </c>
      <c r="P1148" s="42">
        <v>0</v>
      </c>
      <c r="Q1148" s="42">
        <v>0</v>
      </c>
      <c r="R1148" s="42">
        <v>0</v>
      </c>
      <c r="S1148" s="42">
        <v>0</v>
      </c>
      <c r="T1148" s="42">
        <v>0</v>
      </c>
      <c r="U1148" s="42">
        <v>-0.6</v>
      </c>
      <c r="V1148" s="42">
        <v>0</v>
      </c>
      <c r="W1148" s="42">
        <v>-0.6</v>
      </c>
    </row>
    <row r="1149" spans="1:23" s="41" customFormat="1" hidden="1" x14ac:dyDescent="0.25">
      <c r="A1149" s="41" t="s">
        <v>5413</v>
      </c>
      <c r="B1149" s="41">
        <v>12167176711</v>
      </c>
      <c r="C1149" s="41" t="s">
        <v>2778</v>
      </c>
      <c r="D1149" s="41" t="s">
        <v>5414</v>
      </c>
      <c r="E1149" s="41" t="s">
        <v>356</v>
      </c>
      <c r="F1149" s="41" t="s">
        <v>65</v>
      </c>
      <c r="G1149" s="41">
        <v>1</v>
      </c>
      <c r="M1149" s="41">
        <v>0</v>
      </c>
      <c r="N1149" s="41">
        <v>0</v>
      </c>
      <c r="O1149" s="41">
        <v>0</v>
      </c>
      <c r="P1149" s="41">
        <v>0</v>
      </c>
      <c r="Q1149" s="41">
        <v>0</v>
      </c>
      <c r="R1149" s="41">
        <v>0</v>
      </c>
      <c r="S1149" s="41">
        <v>0</v>
      </c>
      <c r="T1149" s="41">
        <v>0</v>
      </c>
      <c r="U1149" s="41">
        <v>0</v>
      </c>
      <c r="V1149" s="41">
        <v>7.19</v>
      </c>
      <c r="W1149" s="41">
        <v>7.19</v>
      </c>
    </row>
    <row r="1150" spans="1:23" s="42" customFormat="1" hidden="1" x14ac:dyDescent="0.25">
      <c r="A1150" s="42" t="s">
        <v>5415</v>
      </c>
      <c r="B1150" s="42">
        <v>12167176711</v>
      </c>
      <c r="C1150" s="42" t="s">
        <v>2651</v>
      </c>
      <c r="D1150" s="42" t="s">
        <v>5416</v>
      </c>
      <c r="F1150" s="42" t="s">
        <v>74</v>
      </c>
      <c r="H1150" s="42" t="s">
        <v>2633</v>
      </c>
      <c r="M1150" s="42">
        <v>0</v>
      </c>
      <c r="N1150" s="42">
        <v>0</v>
      </c>
      <c r="O1150" s="42">
        <v>0</v>
      </c>
      <c r="P1150" s="42">
        <v>0</v>
      </c>
      <c r="Q1150" s="42">
        <v>0</v>
      </c>
      <c r="R1150" s="42">
        <v>0</v>
      </c>
      <c r="S1150" s="42">
        <v>0</v>
      </c>
      <c r="T1150" s="42">
        <v>0</v>
      </c>
      <c r="U1150" s="42">
        <v>0</v>
      </c>
      <c r="V1150" s="42">
        <v>0</v>
      </c>
      <c r="W1150" s="42">
        <v>0</v>
      </c>
    </row>
    <row r="1151" spans="1:23" s="43" customFormat="1" ht="14.4" hidden="1" x14ac:dyDescent="0.25">
      <c r="A1151" s="43" t="s">
        <v>5415</v>
      </c>
      <c r="B1151" s="43">
        <v>12167176711</v>
      </c>
      <c r="C1151" s="43" t="s">
        <v>2651</v>
      </c>
      <c r="D1151" s="43" t="s">
        <v>5416</v>
      </c>
      <c r="F1151" s="43" t="s">
        <v>75</v>
      </c>
      <c r="H1151" s="43" t="s">
        <v>2633</v>
      </c>
      <c r="M1151" s="43">
        <v>0</v>
      </c>
      <c r="N1151" s="43">
        <v>0</v>
      </c>
      <c r="O1151" s="43">
        <v>0</v>
      </c>
      <c r="P1151" s="43">
        <v>0</v>
      </c>
      <c r="Q1151" s="43">
        <v>0</v>
      </c>
      <c r="R1151" s="43">
        <v>0</v>
      </c>
      <c r="S1151" s="43">
        <v>0</v>
      </c>
      <c r="T1151" s="43">
        <v>-3.68</v>
      </c>
      <c r="U1151" s="43">
        <v>0</v>
      </c>
      <c r="V1151" s="43">
        <v>0</v>
      </c>
      <c r="W1151" s="43">
        <v>-3.68</v>
      </c>
    </row>
    <row r="1152" spans="1:23" s="42" customFormat="1" hidden="1" x14ac:dyDescent="0.25">
      <c r="A1152" s="42" t="s">
        <v>5415</v>
      </c>
      <c r="B1152" s="42">
        <v>12167176711</v>
      </c>
      <c r="C1152" s="42" t="s">
        <v>2651</v>
      </c>
      <c r="D1152" s="42" t="s">
        <v>5416</v>
      </c>
      <c r="F1152" s="42" t="s">
        <v>76</v>
      </c>
      <c r="H1152" s="42" t="s">
        <v>2633</v>
      </c>
      <c r="M1152" s="42">
        <v>0</v>
      </c>
      <c r="N1152" s="42">
        <v>0</v>
      </c>
      <c r="O1152" s="42">
        <v>0</v>
      </c>
      <c r="P1152" s="42">
        <v>0</v>
      </c>
      <c r="Q1152" s="42">
        <v>0</v>
      </c>
      <c r="R1152" s="42">
        <v>0</v>
      </c>
      <c r="S1152" s="42">
        <v>0</v>
      </c>
      <c r="T1152" s="42">
        <v>0</v>
      </c>
      <c r="U1152" s="42">
        <v>0</v>
      </c>
      <c r="V1152" s="42">
        <v>0</v>
      </c>
      <c r="W1152" s="42">
        <v>0</v>
      </c>
    </row>
    <row r="1153" spans="1:23" s="42" customFormat="1" hidden="1" x14ac:dyDescent="0.25">
      <c r="A1153" s="42" t="s">
        <v>5417</v>
      </c>
      <c r="B1153" s="42">
        <v>12167176711</v>
      </c>
      <c r="D1153" s="42" t="s">
        <v>3787</v>
      </c>
      <c r="F1153" s="42" t="s">
        <v>3788</v>
      </c>
      <c r="G1153" s="42">
        <v>3</v>
      </c>
      <c r="H1153" s="42" t="s">
        <v>2633</v>
      </c>
      <c r="M1153" s="42">
        <v>0</v>
      </c>
      <c r="N1153" s="42">
        <v>0</v>
      </c>
      <c r="O1153" s="42">
        <v>0</v>
      </c>
      <c r="P1153" s="42">
        <v>0</v>
      </c>
      <c r="Q1153" s="42">
        <v>0</v>
      </c>
      <c r="R1153" s="42">
        <v>0</v>
      </c>
      <c r="S1153" s="42">
        <v>0</v>
      </c>
      <c r="T1153" s="42">
        <v>0</v>
      </c>
      <c r="U1153" s="42">
        <v>-1.8</v>
      </c>
      <c r="V1153" s="42">
        <v>0</v>
      </c>
      <c r="W1153" s="42">
        <v>-1.8</v>
      </c>
    </row>
    <row r="1154" spans="1:23" s="41" customFormat="1" hidden="1" x14ac:dyDescent="0.25">
      <c r="A1154" s="41" t="s">
        <v>5418</v>
      </c>
      <c r="B1154" s="41">
        <v>12167176711</v>
      </c>
      <c r="C1154" s="41" t="s">
        <v>2617</v>
      </c>
      <c r="D1154" s="41" t="s">
        <v>5419</v>
      </c>
      <c r="E1154" s="41" t="s">
        <v>392</v>
      </c>
      <c r="F1154" s="41" t="s">
        <v>2700</v>
      </c>
      <c r="G1154" s="41">
        <v>1</v>
      </c>
      <c r="H1154" s="41" t="s">
        <v>2620</v>
      </c>
      <c r="I1154" s="41" t="s">
        <v>2621</v>
      </c>
      <c r="J1154" s="41" t="s">
        <v>2667</v>
      </c>
      <c r="K1154" s="41" t="s">
        <v>2648</v>
      </c>
      <c r="L1154" s="41" t="s">
        <v>5420</v>
      </c>
      <c r="M1154" s="41">
        <v>20.99</v>
      </c>
      <c r="N1154" s="41">
        <v>0</v>
      </c>
      <c r="O1154" s="41">
        <v>0</v>
      </c>
      <c r="P1154" s="41">
        <v>-1.05</v>
      </c>
      <c r="Q1154" s="41">
        <v>0</v>
      </c>
      <c r="R1154" s="41">
        <v>0</v>
      </c>
      <c r="S1154" s="41">
        <v>-3.39</v>
      </c>
      <c r="T1154" s="41">
        <v>-3.68</v>
      </c>
      <c r="U1154" s="41">
        <v>0</v>
      </c>
      <c r="V1154" s="41">
        <v>0</v>
      </c>
      <c r="W1154" s="41">
        <v>12.87</v>
      </c>
    </row>
    <row r="1155" spans="1:23" s="41" customFormat="1" hidden="1" x14ac:dyDescent="0.25">
      <c r="A1155" s="41" t="s">
        <v>5421</v>
      </c>
      <c r="B1155" s="41">
        <v>12167176711</v>
      </c>
      <c r="C1155" s="41" t="s">
        <v>2617</v>
      </c>
      <c r="D1155" s="41" t="s">
        <v>5422</v>
      </c>
      <c r="E1155" s="41" t="s">
        <v>1350</v>
      </c>
      <c r="F1155" s="41" t="s">
        <v>2646</v>
      </c>
      <c r="G1155" s="41">
        <v>1</v>
      </c>
      <c r="H1155" s="41" t="s">
        <v>2620</v>
      </c>
      <c r="I1155" s="41" t="s">
        <v>2621</v>
      </c>
      <c r="J1155" s="41" t="s">
        <v>5423</v>
      </c>
      <c r="K1155" s="41" t="s">
        <v>3519</v>
      </c>
      <c r="L1155" s="41" t="s">
        <v>5424</v>
      </c>
      <c r="M1155" s="41">
        <v>22.99</v>
      </c>
      <c r="N1155" s="41">
        <v>0</v>
      </c>
      <c r="O1155" s="41">
        <v>0</v>
      </c>
      <c r="P1155" s="41">
        <v>-0.46</v>
      </c>
      <c r="Q1155" s="41">
        <v>0</v>
      </c>
      <c r="R1155" s="41">
        <v>0</v>
      </c>
      <c r="S1155" s="41">
        <v>-3.83</v>
      </c>
      <c r="T1155" s="41">
        <v>-5.16</v>
      </c>
      <c r="U1155" s="41">
        <v>0</v>
      </c>
      <c r="V1155" s="41">
        <v>0</v>
      </c>
      <c r="W1155" s="41">
        <v>13.54</v>
      </c>
    </row>
    <row r="1156" spans="1:23" s="41" customFormat="1" hidden="1" x14ac:dyDescent="0.25">
      <c r="A1156" s="41" t="s">
        <v>5421</v>
      </c>
      <c r="B1156" s="41">
        <v>12167176711</v>
      </c>
      <c r="C1156" s="41" t="s">
        <v>2617</v>
      </c>
      <c r="D1156" s="41" t="s">
        <v>5422</v>
      </c>
      <c r="E1156" s="41" t="s">
        <v>1356</v>
      </c>
      <c r="F1156" s="41" t="s">
        <v>2897</v>
      </c>
      <c r="G1156" s="41">
        <v>1</v>
      </c>
      <c r="H1156" s="41" t="s">
        <v>2620</v>
      </c>
      <c r="I1156" s="41" t="s">
        <v>2621</v>
      </c>
      <c r="J1156" s="41" t="s">
        <v>5423</v>
      </c>
      <c r="K1156" s="41" t="s">
        <v>3519</v>
      </c>
      <c r="L1156" s="41" t="s">
        <v>5424</v>
      </c>
      <c r="M1156" s="41">
        <v>22.99</v>
      </c>
      <c r="N1156" s="41">
        <v>0</v>
      </c>
      <c r="O1156" s="41">
        <v>0</v>
      </c>
      <c r="P1156" s="41">
        <v>-0.46</v>
      </c>
      <c r="Q1156" s="41">
        <v>0</v>
      </c>
      <c r="R1156" s="41">
        <v>0</v>
      </c>
      <c r="S1156" s="41">
        <v>-3.83</v>
      </c>
      <c r="T1156" s="41">
        <v>-5.16</v>
      </c>
      <c r="U1156" s="41">
        <v>0</v>
      </c>
      <c r="V1156" s="41">
        <v>0</v>
      </c>
      <c r="W1156" s="41">
        <v>13.54</v>
      </c>
    </row>
    <row r="1157" spans="1:23" s="41" customFormat="1" hidden="1" x14ac:dyDescent="0.25">
      <c r="A1157" s="41" t="s">
        <v>5425</v>
      </c>
      <c r="B1157" s="41">
        <v>12167176711</v>
      </c>
      <c r="C1157" s="41" t="s">
        <v>2617</v>
      </c>
      <c r="D1157" s="41" t="s">
        <v>5426</v>
      </c>
      <c r="E1157" s="41" t="s">
        <v>2170</v>
      </c>
      <c r="F1157" s="41" t="s">
        <v>2660</v>
      </c>
      <c r="G1157" s="41">
        <v>1</v>
      </c>
      <c r="H1157" s="41" t="s">
        <v>2620</v>
      </c>
      <c r="I1157" s="41" t="s">
        <v>2621</v>
      </c>
      <c r="J1157" s="41" t="s">
        <v>5427</v>
      </c>
      <c r="K1157" s="41" t="s">
        <v>2836</v>
      </c>
      <c r="L1157" s="41">
        <v>60540</v>
      </c>
      <c r="M1157" s="41">
        <v>22.99</v>
      </c>
      <c r="N1157" s="41">
        <v>0</v>
      </c>
      <c r="O1157" s="41">
        <v>0</v>
      </c>
      <c r="P1157" s="41">
        <v>0</v>
      </c>
      <c r="Q1157" s="41">
        <v>0</v>
      </c>
      <c r="R1157" s="41">
        <v>0</v>
      </c>
      <c r="S1157" s="41">
        <v>-3.91</v>
      </c>
      <c r="T1157" s="41">
        <v>-3.68</v>
      </c>
      <c r="U1157" s="41">
        <v>0</v>
      </c>
      <c r="V1157" s="41">
        <v>0</v>
      </c>
      <c r="W1157" s="41">
        <v>15.4</v>
      </c>
    </row>
    <row r="1158" spans="1:23" s="41" customFormat="1" hidden="1" x14ac:dyDescent="0.25">
      <c r="A1158" s="41" t="s">
        <v>5428</v>
      </c>
      <c r="B1158" s="41">
        <v>12167176711</v>
      </c>
      <c r="C1158" s="41" t="s">
        <v>2617</v>
      </c>
      <c r="D1158" s="41" t="s">
        <v>5429</v>
      </c>
      <c r="E1158" s="41" t="s">
        <v>1200</v>
      </c>
      <c r="F1158" s="41" t="s">
        <v>5430</v>
      </c>
      <c r="G1158" s="41">
        <v>1</v>
      </c>
      <c r="H1158" s="41" t="s">
        <v>2620</v>
      </c>
      <c r="I1158" s="41" t="s">
        <v>2621</v>
      </c>
      <c r="J1158" s="41" t="s">
        <v>3370</v>
      </c>
      <c r="K1158" s="41" t="s">
        <v>2648</v>
      </c>
      <c r="L1158" s="41" t="s">
        <v>5431</v>
      </c>
      <c r="M1158" s="41">
        <v>19.989999999999998</v>
      </c>
      <c r="N1158" s="41">
        <v>3.99</v>
      </c>
      <c r="O1158" s="41">
        <v>0</v>
      </c>
      <c r="P1158" s="41">
        <v>0</v>
      </c>
      <c r="Q1158" s="41">
        <v>0</v>
      </c>
      <c r="R1158" s="41">
        <v>0</v>
      </c>
      <c r="S1158" s="41">
        <v>-3.4</v>
      </c>
      <c r="T1158" s="41">
        <v>-7.67</v>
      </c>
      <c r="U1158" s="41">
        <v>0</v>
      </c>
      <c r="V1158" s="41">
        <v>0</v>
      </c>
      <c r="W1158" s="41">
        <v>12.91</v>
      </c>
    </row>
    <row r="1159" spans="1:23" s="41" customFormat="1" hidden="1" x14ac:dyDescent="0.25">
      <c r="A1159" s="41" t="s">
        <v>5432</v>
      </c>
      <c r="B1159" s="41">
        <v>12167176711</v>
      </c>
      <c r="C1159" s="41" t="s">
        <v>2727</v>
      </c>
      <c r="D1159" s="41" t="s">
        <v>5058</v>
      </c>
      <c r="E1159" s="41" t="s">
        <v>114</v>
      </c>
      <c r="F1159" s="41" t="s">
        <v>5059</v>
      </c>
      <c r="G1159" s="41">
        <v>1</v>
      </c>
      <c r="H1159" s="41" t="s">
        <v>2620</v>
      </c>
      <c r="I1159" s="41" t="s">
        <v>2621</v>
      </c>
      <c r="J1159" s="41" t="s">
        <v>4996</v>
      </c>
      <c r="K1159" s="41" t="s">
        <v>2683</v>
      </c>
      <c r="L1159" s="41" t="s">
        <v>5060</v>
      </c>
      <c r="M1159" s="41">
        <v>-19.989999999999998</v>
      </c>
      <c r="N1159" s="41">
        <v>0</v>
      </c>
      <c r="O1159" s="41">
        <v>0</v>
      </c>
      <c r="P1159" s="41">
        <v>0</v>
      </c>
      <c r="Q1159" s="41">
        <v>0</v>
      </c>
      <c r="R1159" s="41">
        <v>0</v>
      </c>
      <c r="S1159" s="41">
        <v>2.72</v>
      </c>
      <c r="T1159" s="41">
        <v>0</v>
      </c>
      <c r="U1159" s="41">
        <v>0</v>
      </c>
      <c r="V1159" s="41">
        <v>0</v>
      </c>
      <c r="W1159" s="41">
        <v>-17.27</v>
      </c>
    </row>
    <row r="1160" spans="1:23" s="41" customFormat="1" hidden="1" x14ac:dyDescent="0.25">
      <c r="A1160" s="41" t="s">
        <v>5433</v>
      </c>
      <c r="B1160" s="41">
        <v>12167176711</v>
      </c>
      <c r="C1160" s="41" t="s">
        <v>2617</v>
      </c>
      <c r="D1160" s="41" t="s">
        <v>5434</v>
      </c>
      <c r="E1160" s="41" t="s">
        <v>1428</v>
      </c>
      <c r="F1160" s="41" t="s">
        <v>2717</v>
      </c>
      <c r="G1160" s="41">
        <v>1</v>
      </c>
      <c r="H1160" s="41" t="s">
        <v>2620</v>
      </c>
      <c r="I1160" s="41" t="s">
        <v>2621</v>
      </c>
      <c r="J1160" s="41" t="s">
        <v>5435</v>
      </c>
      <c r="K1160" s="41" t="s">
        <v>3287</v>
      </c>
      <c r="L1160" s="41" t="s">
        <v>5436</v>
      </c>
      <c r="M1160" s="41">
        <v>25.99</v>
      </c>
      <c r="N1160" s="41">
        <v>0</v>
      </c>
      <c r="O1160" s="41">
        <v>0</v>
      </c>
      <c r="P1160" s="41">
        <v>0</v>
      </c>
      <c r="Q1160" s="41">
        <v>2.4700000000000002</v>
      </c>
      <c r="R1160" s="41">
        <v>-2.4700000000000002</v>
      </c>
      <c r="S1160" s="41">
        <v>-4.42</v>
      </c>
      <c r="T1160" s="41">
        <v>-5.16</v>
      </c>
      <c r="U1160" s="41">
        <v>0</v>
      </c>
      <c r="V1160" s="41">
        <v>0</v>
      </c>
      <c r="W1160" s="41">
        <v>16.41</v>
      </c>
    </row>
    <row r="1161" spans="1:23" s="42" customFormat="1" hidden="1" x14ac:dyDescent="0.25">
      <c r="A1161" s="42" t="s">
        <v>5437</v>
      </c>
      <c r="B1161" s="42">
        <v>12167176711</v>
      </c>
      <c r="C1161" s="42" t="s">
        <v>2651</v>
      </c>
      <c r="D1161" s="42" t="s">
        <v>5438</v>
      </c>
      <c r="F1161" s="42" t="s">
        <v>74</v>
      </c>
      <c r="H1161" s="42" t="s">
        <v>2633</v>
      </c>
      <c r="M1161" s="42">
        <v>0</v>
      </c>
      <c r="N1161" s="42">
        <v>0</v>
      </c>
      <c r="O1161" s="42">
        <v>0</v>
      </c>
      <c r="P1161" s="42">
        <v>0</v>
      </c>
      <c r="Q1161" s="42">
        <v>0</v>
      </c>
      <c r="R1161" s="42">
        <v>0</v>
      </c>
      <c r="S1161" s="42">
        <v>0</v>
      </c>
      <c r="T1161" s="42">
        <v>0</v>
      </c>
      <c r="U1161" s="42">
        <v>0</v>
      </c>
      <c r="V1161" s="42">
        <v>0</v>
      </c>
      <c r="W1161" s="42">
        <v>0</v>
      </c>
    </row>
    <row r="1162" spans="1:23" s="43" customFormat="1" ht="14.4" hidden="1" x14ac:dyDescent="0.25">
      <c r="A1162" s="43" t="s">
        <v>5437</v>
      </c>
      <c r="B1162" s="43">
        <v>12167176711</v>
      </c>
      <c r="C1162" s="43" t="s">
        <v>2651</v>
      </c>
      <c r="D1162" s="43" t="s">
        <v>5438</v>
      </c>
      <c r="F1162" s="43" t="s">
        <v>75</v>
      </c>
      <c r="H1162" s="43" t="s">
        <v>2633</v>
      </c>
      <c r="M1162" s="43">
        <v>0</v>
      </c>
      <c r="N1162" s="43">
        <v>0</v>
      </c>
      <c r="O1162" s="43">
        <v>0</v>
      </c>
      <c r="P1162" s="43">
        <v>0</v>
      </c>
      <c r="Q1162" s="43">
        <v>0</v>
      </c>
      <c r="R1162" s="43">
        <v>0</v>
      </c>
      <c r="S1162" s="43">
        <v>0</v>
      </c>
      <c r="T1162" s="43">
        <v>-5.16</v>
      </c>
      <c r="U1162" s="43">
        <v>0</v>
      </c>
      <c r="V1162" s="43">
        <v>0</v>
      </c>
      <c r="W1162" s="43">
        <v>-5.16</v>
      </c>
    </row>
    <row r="1163" spans="1:23" s="42" customFormat="1" hidden="1" x14ac:dyDescent="0.25">
      <c r="A1163" s="42" t="s">
        <v>5437</v>
      </c>
      <c r="B1163" s="42">
        <v>12167176711</v>
      </c>
      <c r="C1163" s="42" t="s">
        <v>2651</v>
      </c>
      <c r="D1163" s="42" t="s">
        <v>5438</v>
      </c>
      <c r="F1163" s="42" t="s">
        <v>76</v>
      </c>
      <c r="H1163" s="42" t="s">
        <v>2633</v>
      </c>
      <c r="M1163" s="42">
        <v>0</v>
      </c>
      <c r="N1163" s="42">
        <v>0</v>
      </c>
      <c r="O1163" s="42">
        <v>0</v>
      </c>
      <c r="P1163" s="42">
        <v>0</v>
      </c>
      <c r="Q1163" s="42">
        <v>0</v>
      </c>
      <c r="R1163" s="42">
        <v>0</v>
      </c>
      <c r="S1163" s="42">
        <v>0</v>
      </c>
      <c r="T1163" s="42">
        <v>0</v>
      </c>
      <c r="U1163" s="42">
        <v>0</v>
      </c>
      <c r="V1163" s="42">
        <v>0</v>
      </c>
      <c r="W1163" s="42">
        <v>0</v>
      </c>
    </row>
    <row r="1164" spans="1:23" s="41" customFormat="1" hidden="1" x14ac:dyDescent="0.25">
      <c r="A1164" s="41" t="s">
        <v>5439</v>
      </c>
      <c r="B1164" s="41">
        <v>12167176711</v>
      </c>
      <c r="C1164" s="41" t="s">
        <v>2617</v>
      </c>
      <c r="D1164" s="41" t="s">
        <v>5440</v>
      </c>
      <c r="E1164" s="41" t="s">
        <v>460</v>
      </c>
      <c r="F1164" s="41" t="s">
        <v>5441</v>
      </c>
      <c r="G1164" s="41">
        <v>1</v>
      </c>
      <c r="H1164" s="41" t="s">
        <v>2620</v>
      </c>
      <c r="I1164" s="41" t="s">
        <v>2621</v>
      </c>
      <c r="J1164" s="41" t="s">
        <v>5442</v>
      </c>
      <c r="K1164" s="41" t="s">
        <v>2648</v>
      </c>
      <c r="L1164" s="41" t="s">
        <v>5443</v>
      </c>
      <c r="M1164" s="41">
        <v>20.99</v>
      </c>
      <c r="N1164" s="41">
        <v>0</v>
      </c>
      <c r="O1164" s="41">
        <v>0</v>
      </c>
      <c r="P1164" s="41">
        <v>0</v>
      </c>
      <c r="Q1164" s="41">
        <v>0</v>
      </c>
      <c r="R1164" s="41">
        <v>0</v>
      </c>
      <c r="S1164" s="41">
        <v>-3.57</v>
      </c>
      <c r="T1164" s="41">
        <v>-3.68</v>
      </c>
      <c r="U1164" s="41">
        <v>0</v>
      </c>
      <c r="V1164" s="41">
        <v>0</v>
      </c>
      <c r="W1164" s="41">
        <v>13.74</v>
      </c>
    </row>
    <row r="1165" spans="1:23" s="41" customFormat="1" hidden="1" x14ac:dyDescent="0.25">
      <c r="A1165" s="41" t="s">
        <v>5444</v>
      </c>
      <c r="B1165" s="41">
        <v>12167176711</v>
      </c>
      <c r="C1165" s="41" t="s">
        <v>2617</v>
      </c>
      <c r="D1165" s="41" t="s">
        <v>5445</v>
      </c>
      <c r="E1165" s="41" t="s">
        <v>1350</v>
      </c>
      <c r="F1165" s="41" t="s">
        <v>2646</v>
      </c>
      <c r="G1165" s="41">
        <v>1</v>
      </c>
      <c r="H1165" s="41" t="s">
        <v>2620</v>
      </c>
      <c r="I1165" s="41" t="s">
        <v>2621</v>
      </c>
      <c r="J1165" s="41" t="s">
        <v>5446</v>
      </c>
      <c r="K1165" s="41" t="s">
        <v>2683</v>
      </c>
      <c r="L1165" s="41" t="s">
        <v>5447</v>
      </c>
      <c r="M1165" s="41">
        <v>22.99</v>
      </c>
      <c r="N1165" s="41">
        <v>0</v>
      </c>
      <c r="O1165" s="41">
        <v>0</v>
      </c>
      <c r="P1165" s="41">
        <v>0</v>
      </c>
      <c r="Q1165" s="41">
        <v>0</v>
      </c>
      <c r="R1165" s="41">
        <v>0</v>
      </c>
      <c r="S1165" s="41">
        <v>-3.91</v>
      </c>
      <c r="T1165" s="41">
        <v>-5.16</v>
      </c>
      <c r="U1165" s="41">
        <v>0</v>
      </c>
      <c r="V1165" s="41">
        <v>0</v>
      </c>
      <c r="W1165" s="41">
        <v>13.92</v>
      </c>
    </row>
    <row r="1166" spans="1:23" s="41" customFormat="1" hidden="1" x14ac:dyDescent="0.25">
      <c r="A1166" s="41" t="s">
        <v>5448</v>
      </c>
      <c r="B1166" s="41">
        <v>12167176711</v>
      </c>
      <c r="C1166" s="41" t="s">
        <v>2617</v>
      </c>
      <c r="D1166" s="41" t="s">
        <v>5449</v>
      </c>
      <c r="E1166" s="41" t="s">
        <v>1424</v>
      </c>
      <c r="F1166" s="41" t="s">
        <v>2980</v>
      </c>
      <c r="G1166" s="41">
        <v>1</v>
      </c>
      <c r="H1166" s="41" t="s">
        <v>2620</v>
      </c>
      <c r="I1166" s="41" t="s">
        <v>2621</v>
      </c>
      <c r="J1166" s="41" t="s">
        <v>5450</v>
      </c>
      <c r="K1166" s="41" t="s">
        <v>2836</v>
      </c>
      <c r="L1166" s="41">
        <v>62269</v>
      </c>
      <c r="M1166" s="41">
        <v>25.99</v>
      </c>
      <c r="N1166" s="41">
        <v>0</v>
      </c>
      <c r="O1166" s="41">
        <v>0</v>
      </c>
      <c r="P1166" s="41">
        <v>0</v>
      </c>
      <c r="Q1166" s="41">
        <v>0</v>
      </c>
      <c r="R1166" s="41">
        <v>0</v>
      </c>
      <c r="S1166" s="41">
        <v>-4.42</v>
      </c>
      <c r="T1166" s="41">
        <v>-5.16</v>
      </c>
      <c r="U1166" s="41">
        <v>0</v>
      </c>
      <c r="V1166" s="41">
        <v>0</v>
      </c>
      <c r="W1166" s="41">
        <v>16.41</v>
      </c>
    </row>
    <row r="1167" spans="1:23" s="41" customFormat="1" hidden="1" x14ac:dyDescent="0.25">
      <c r="A1167" s="41" t="s">
        <v>5451</v>
      </c>
      <c r="B1167" s="41">
        <v>12167176711</v>
      </c>
      <c r="C1167" s="41" t="s">
        <v>2617</v>
      </c>
      <c r="D1167" s="41" t="s">
        <v>5452</v>
      </c>
      <c r="E1167" s="41" t="s">
        <v>1356</v>
      </c>
      <c r="F1167" s="41" t="s">
        <v>2897</v>
      </c>
      <c r="G1167" s="41">
        <v>1</v>
      </c>
      <c r="H1167" s="41" t="s">
        <v>2620</v>
      </c>
      <c r="I1167" s="41" t="s">
        <v>2621</v>
      </c>
      <c r="J1167" s="41" t="s">
        <v>5453</v>
      </c>
      <c r="K1167" s="41" t="s">
        <v>2970</v>
      </c>
      <c r="L1167" s="41" t="s">
        <v>5454</v>
      </c>
      <c r="M1167" s="41">
        <v>22.99</v>
      </c>
      <c r="N1167" s="41">
        <v>0</v>
      </c>
      <c r="O1167" s="41">
        <v>0</v>
      </c>
      <c r="P1167" s="41">
        <v>0</v>
      </c>
      <c r="Q1167" s="41">
        <v>0</v>
      </c>
      <c r="R1167" s="41">
        <v>0</v>
      </c>
      <c r="S1167" s="41">
        <v>-3.91</v>
      </c>
      <c r="T1167" s="41">
        <v>-5.16</v>
      </c>
      <c r="U1167" s="41">
        <v>0</v>
      </c>
      <c r="V1167" s="41">
        <v>0</v>
      </c>
      <c r="W1167" s="41">
        <v>13.92</v>
      </c>
    </row>
    <row r="1168" spans="1:23" s="41" customFormat="1" hidden="1" x14ac:dyDescent="0.25">
      <c r="A1168" s="41" t="s">
        <v>5455</v>
      </c>
      <c r="B1168" s="41">
        <v>12167176711</v>
      </c>
      <c r="C1168" s="41" t="s">
        <v>2617</v>
      </c>
      <c r="D1168" s="41" t="s">
        <v>5456</v>
      </c>
      <c r="E1168" s="41" t="s">
        <v>1424</v>
      </c>
      <c r="F1168" s="41" t="s">
        <v>2980</v>
      </c>
      <c r="G1168" s="41">
        <v>1</v>
      </c>
      <c r="H1168" s="41" t="s">
        <v>2620</v>
      </c>
      <c r="I1168" s="41" t="s">
        <v>2621</v>
      </c>
      <c r="J1168" s="41" t="s">
        <v>5457</v>
      </c>
      <c r="K1168" s="41" t="s">
        <v>3287</v>
      </c>
      <c r="L1168" s="41">
        <v>72034</v>
      </c>
      <c r="M1168" s="41">
        <v>25.99</v>
      </c>
      <c r="N1168" s="41">
        <v>0</v>
      </c>
      <c r="O1168" s="41">
        <v>0</v>
      </c>
      <c r="P1168" s="41">
        <v>0</v>
      </c>
      <c r="Q1168" s="41">
        <v>2.37</v>
      </c>
      <c r="R1168" s="41">
        <v>-2.37</v>
      </c>
      <c r="S1168" s="41">
        <v>-4.42</v>
      </c>
      <c r="T1168" s="41">
        <v>-5.16</v>
      </c>
      <c r="U1168" s="41">
        <v>0</v>
      </c>
      <c r="V1168" s="41">
        <v>0</v>
      </c>
      <c r="W1168" s="41">
        <v>16.41</v>
      </c>
    </row>
    <row r="1169" spans="1:23" s="41" customFormat="1" hidden="1" x14ac:dyDescent="0.25">
      <c r="A1169" s="41" t="s">
        <v>5458</v>
      </c>
      <c r="B1169" s="41">
        <v>12167176711</v>
      </c>
      <c r="C1169" s="41" t="s">
        <v>2617</v>
      </c>
      <c r="D1169" s="41" t="s">
        <v>5459</v>
      </c>
      <c r="E1169" s="41" t="s">
        <v>1366</v>
      </c>
      <c r="F1169" s="41" t="s">
        <v>2711</v>
      </c>
      <c r="G1169" s="41">
        <v>1</v>
      </c>
      <c r="H1169" s="41" t="s">
        <v>2620</v>
      </c>
      <c r="I1169" s="41" t="s">
        <v>2621</v>
      </c>
      <c r="J1169" s="41" t="s">
        <v>5460</v>
      </c>
      <c r="K1169" s="41" t="s">
        <v>3311</v>
      </c>
      <c r="L1169" s="41" t="s">
        <v>5461</v>
      </c>
      <c r="M1169" s="41">
        <v>22.99</v>
      </c>
      <c r="N1169" s="41">
        <v>0</v>
      </c>
      <c r="O1169" s="41">
        <v>0</v>
      </c>
      <c r="P1169" s="41">
        <v>0</v>
      </c>
      <c r="Q1169" s="41">
        <v>0</v>
      </c>
      <c r="R1169" s="41">
        <v>0</v>
      </c>
      <c r="S1169" s="41">
        <v>-3.91</v>
      </c>
      <c r="T1169" s="41">
        <v>-5.16</v>
      </c>
      <c r="U1169" s="41">
        <v>0</v>
      </c>
      <c r="V1169" s="41">
        <v>0</v>
      </c>
      <c r="W1169" s="41">
        <v>13.92</v>
      </c>
    </row>
    <row r="1170" spans="1:23" s="41" customFormat="1" hidden="1" x14ac:dyDescent="0.25">
      <c r="A1170" s="41" t="s">
        <v>5462</v>
      </c>
      <c r="B1170" s="41">
        <v>12167176711</v>
      </c>
      <c r="C1170" s="41" t="s">
        <v>2617</v>
      </c>
      <c r="D1170" s="41" t="s">
        <v>5463</v>
      </c>
      <c r="E1170" s="41" t="s">
        <v>1392</v>
      </c>
      <c r="F1170" s="41" t="s">
        <v>3004</v>
      </c>
      <c r="G1170" s="41">
        <v>1</v>
      </c>
      <c r="H1170" s="41" t="s">
        <v>2620</v>
      </c>
      <c r="I1170" s="41" t="s">
        <v>2621</v>
      </c>
      <c r="J1170" s="41" t="s">
        <v>4296</v>
      </c>
      <c r="K1170" s="41" t="s">
        <v>2970</v>
      </c>
      <c r="L1170" s="41" t="s">
        <v>5464</v>
      </c>
      <c r="M1170" s="41">
        <v>22.99</v>
      </c>
      <c r="N1170" s="41">
        <v>0</v>
      </c>
      <c r="O1170" s="41">
        <v>0</v>
      </c>
      <c r="P1170" s="41">
        <v>0</v>
      </c>
      <c r="Q1170" s="41">
        <v>0</v>
      </c>
      <c r="R1170" s="41">
        <v>0</v>
      </c>
      <c r="S1170" s="41">
        <v>-3.91</v>
      </c>
      <c r="T1170" s="41">
        <v>-5.16</v>
      </c>
      <c r="U1170" s="41">
        <v>0</v>
      </c>
      <c r="V1170" s="41">
        <v>0</v>
      </c>
      <c r="W1170" s="41">
        <v>13.92</v>
      </c>
    </row>
    <row r="1171" spans="1:23" s="41" customFormat="1" hidden="1" x14ac:dyDescent="0.25">
      <c r="A1171" s="41" t="s">
        <v>5465</v>
      </c>
      <c r="B1171" s="41">
        <v>12167176711</v>
      </c>
      <c r="C1171" s="41" t="s">
        <v>2727</v>
      </c>
      <c r="D1171" s="41" t="s">
        <v>4477</v>
      </c>
      <c r="E1171" s="41" t="s">
        <v>1374</v>
      </c>
      <c r="F1171" s="41" t="s">
        <v>2687</v>
      </c>
      <c r="G1171" s="41">
        <v>1</v>
      </c>
      <c r="H1171" s="41" t="s">
        <v>2620</v>
      </c>
      <c r="I1171" s="41" t="s">
        <v>2621</v>
      </c>
      <c r="J1171" s="41" t="s">
        <v>4478</v>
      </c>
      <c r="K1171" s="41" t="s">
        <v>2683</v>
      </c>
      <c r="L1171" s="41" t="s">
        <v>4479</v>
      </c>
      <c r="M1171" s="41">
        <v>-22.99</v>
      </c>
      <c r="N1171" s="41">
        <v>0</v>
      </c>
      <c r="O1171" s="41">
        <v>0</v>
      </c>
      <c r="P1171" s="41">
        <v>0</v>
      </c>
      <c r="Q1171" s="41">
        <v>0</v>
      </c>
      <c r="R1171" s="41">
        <v>0</v>
      </c>
      <c r="S1171" s="41">
        <v>3.13</v>
      </c>
      <c r="T1171" s="41">
        <v>0</v>
      </c>
      <c r="U1171" s="41">
        <v>0</v>
      </c>
      <c r="V1171" s="41">
        <v>0</v>
      </c>
      <c r="W1171" s="41">
        <v>-19.86</v>
      </c>
    </row>
    <row r="1172" spans="1:23" s="41" customFormat="1" hidden="1" x14ac:dyDescent="0.25">
      <c r="A1172" s="41" t="s">
        <v>5466</v>
      </c>
      <c r="B1172" s="41">
        <v>12167176711</v>
      </c>
      <c r="C1172" s="41" t="s">
        <v>2617</v>
      </c>
      <c r="D1172" s="41" t="s">
        <v>5467</v>
      </c>
      <c r="E1172" s="41" t="s">
        <v>2450</v>
      </c>
      <c r="F1172" s="41" t="s">
        <v>3698</v>
      </c>
      <c r="G1172" s="41">
        <v>1</v>
      </c>
      <c r="H1172" s="41" t="s">
        <v>2620</v>
      </c>
      <c r="I1172" s="41" t="s">
        <v>2621</v>
      </c>
      <c r="J1172" s="41" t="s">
        <v>5468</v>
      </c>
      <c r="K1172" s="41" t="s">
        <v>2719</v>
      </c>
      <c r="L1172" s="41" t="s">
        <v>5469</v>
      </c>
      <c r="M1172" s="41">
        <v>9.99</v>
      </c>
      <c r="N1172" s="41">
        <v>0</v>
      </c>
      <c r="O1172" s="41">
        <v>0</v>
      </c>
      <c r="P1172" s="41">
        <v>0</v>
      </c>
      <c r="Q1172" s="41">
        <v>0</v>
      </c>
      <c r="R1172" s="41">
        <v>0</v>
      </c>
      <c r="S1172" s="41">
        <v>-1.7</v>
      </c>
      <c r="T1172" s="41">
        <v>-3.59</v>
      </c>
      <c r="U1172" s="41">
        <v>0</v>
      </c>
      <c r="V1172" s="41">
        <v>0</v>
      </c>
      <c r="W1172" s="41">
        <v>4.7</v>
      </c>
    </row>
    <row r="1173" spans="1:23" s="41" customFormat="1" hidden="1" x14ac:dyDescent="0.25">
      <c r="A1173" s="41" t="s">
        <v>5470</v>
      </c>
      <c r="B1173" s="41">
        <v>12167176711</v>
      </c>
      <c r="C1173" s="41" t="s">
        <v>2727</v>
      </c>
      <c r="D1173" s="41" t="s">
        <v>3927</v>
      </c>
      <c r="E1173" s="41" t="s">
        <v>1394</v>
      </c>
      <c r="F1173" s="41" t="s">
        <v>2862</v>
      </c>
      <c r="G1173" s="41">
        <v>1</v>
      </c>
      <c r="H1173" s="41" t="s">
        <v>2620</v>
      </c>
      <c r="I1173" s="41" t="s">
        <v>2621</v>
      </c>
      <c r="J1173" s="41" t="s">
        <v>3928</v>
      </c>
      <c r="K1173" s="41" t="s">
        <v>2648</v>
      </c>
      <c r="L1173" s="41" t="s">
        <v>3929</v>
      </c>
      <c r="M1173" s="41">
        <v>-22.99</v>
      </c>
      <c r="N1173" s="41">
        <v>0</v>
      </c>
      <c r="O1173" s="41">
        <v>0</v>
      </c>
      <c r="P1173" s="41">
        <v>0</v>
      </c>
      <c r="Q1173" s="41">
        <v>0</v>
      </c>
      <c r="R1173" s="41">
        <v>0</v>
      </c>
      <c r="S1173" s="41">
        <v>3.13</v>
      </c>
      <c r="T1173" s="41">
        <v>0</v>
      </c>
      <c r="U1173" s="41">
        <v>0</v>
      </c>
      <c r="V1173" s="41">
        <v>0</v>
      </c>
      <c r="W1173" s="41">
        <v>-19.86</v>
      </c>
    </row>
    <row r="1174" spans="1:23" s="41" customFormat="1" hidden="1" x14ac:dyDescent="0.25">
      <c r="A1174" s="41" t="s">
        <v>5471</v>
      </c>
      <c r="B1174" s="41">
        <v>12167176711</v>
      </c>
      <c r="C1174" s="41" t="s">
        <v>2727</v>
      </c>
      <c r="D1174" s="41" t="s">
        <v>2768</v>
      </c>
      <c r="E1174" s="41" t="s">
        <v>2174</v>
      </c>
      <c r="F1174" s="41" t="s">
        <v>2660</v>
      </c>
      <c r="G1174" s="41">
        <v>1</v>
      </c>
      <c r="H1174" s="41" t="s">
        <v>2620</v>
      </c>
      <c r="I1174" s="41" t="s">
        <v>2621</v>
      </c>
      <c r="J1174" s="41" t="s">
        <v>2769</v>
      </c>
      <c r="K1174" s="41" t="s">
        <v>2770</v>
      </c>
      <c r="L1174" s="41" t="s">
        <v>2771</v>
      </c>
      <c r="M1174" s="41">
        <v>-22.99</v>
      </c>
      <c r="N1174" s="41">
        <v>0</v>
      </c>
      <c r="O1174" s="41">
        <v>0</v>
      </c>
      <c r="P1174" s="41">
        <v>0</v>
      </c>
      <c r="Q1174" s="41">
        <v>-2.2999999999999998</v>
      </c>
      <c r="R1174" s="41">
        <v>2.2999999999999998</v>
      </c>
      <c r="S1174" s="41">
        <v>3.13</v>
      </c>
      <c r="T1174" s="41">
        <v>0</v>
      </c>
      <c r="U1174" s="41">
        <v>0</v>
      </c>
      <c r="V1174" s="41">
        <v>0</v>
      </c>
      <c r="W1174" s="41">
        <v>-19.86</v>
      </c>
    </row>
    <row r="1175" spans="1:23" s="41" customFormat="1" hidden="1" x14ac:dyDescent="0.25">
      <c r="A1175" s="41" t="s">
        <v>5472</v>
      </c>
      <c r="B1175" s="41">
        <v>12167176711</v>
      </c>
      <c r="C1175" s="41" t="s">
        <v>2617</v>
      </c>
      <c r="D1175" s="41" t="s">
        <v>5473</v>
      </c>
      <c r="E1175" s="41" t="s">
        <v>1354</v>
      </c>
      <c r="F1175" s="41" t="s">
        <v>2944</v>
      </c>
      <c r="G1175" s="41">
        <v>1</v>
      </c>
      <c r="H1175" s="41" t="s">
        <v>2620</v>
      </c>
      <c r="I1175" s="41" t="s">
        <v>2621</v>
      </c>
      <c r="J1175" s="41" t="s">
        <v>5474</v>
      </c>
      <c r="K1175" s="41" t="s">
        <v>5475</v>
      </c>
      <c r="L1175" s="41" t="s">
        <v>5476</v>
      </c>
      <c r="M1175" s="41">
        <v>22.99</v>
      </c>
      <c r="N1175" s="41">
        <v>0</v>
      </c>
      <c r="O1175" s="41">
        <v>0</v>
      </c>
      <c r="P1175" s="41">
        <v>0</v>
      </c>
      <c r="Q1175" s="41">
        <v>0</v>
      </c>
      <c r="R1175" s="41">
        <v>0</v>
      </c>
      <c r="S1175" s="41">
        <v>-3.91</v>
      </c>
      <c r="T1175" s="41">
        <v>-5.16</v>
      </c>
      <c r="U1175" s="41">
        <v>0</v>
      </c>
      <c r="V1175" s="41">
        <v>0</v>
      </c>
      <c r="W1175" s="41">
        <v>13.92</v>
      </c>
    </row>
    <row r="1176" spans="1:23" s="41" customFormat="1" hidden="1" x14ac:dyDescent="0.25">
      <c r="A1176" s="41" t="s">
        <v>5477</v>
      </c>
      <c r="B1176" s="41">
        <v>12167176711</v>
      </c>
      <c r="C1176" s="41" t="s">
        <v>2617</v>
      </c>
      <c r="D1176" s="41" t="s">
        <v>5478</v>
      </c>
      <c r="E1176" s="41" t="s">
        <v>1380</v>
      </c>
      <c r="F1176" s="41" t="s">
        <v>4650</v>
      </c>
      <c r="G1176" s="41">
        <v>1</v>
      </c>
      <c r="H1176" s="41" t="s">
        <v>2620</v>
      </c>
      <c r="I1176" s="41" t="s">
        <v>2621</v>
      </c>
      <c r="J1176" s="41" t="s">
        <v>5479</v>
      </c>
      <c r="K1176" s="41" t="s">
        <v>5219</v>
      </c>
      <c r="L1176" s="41">
        <v>3106</v>
      </c>
      <c r="M1176" s="41">
        <v>22.99</v>
      </c>
      <c r="N1176" s="41">
        <v>0</v>
      </c>
      <c r="O1176" s="41">
        <v>0</v>
      </c>
      <c r="P1176" s="41">
        <v>0</v>
      </c>
      <c r="Q1176" s="41">
        <v>0</v>
      </c>
      <c r="R1176" s="41">
        <v>0</v>
      </c>
      <c r="S1176" s="41">
        <v>-3.91</v>
      </c>
      <c r="T1176" s="41">
        <v>-5.16</v>
      </c>
      <c r="U1176" s="41">
        <v>0</v>
      </c>
      <c r="V1176" s="41">
        <v>0</v>
      </c>
      <c r="W1176" s="41">
        <v>13.92</v>
      </c>
    </row>
    <row r="1177" spans="1:23" s="41" customFormat="1" hidden="1" x14ac:dyDescent="0.25">
      <c r="A1177" s="41" t="s">
        <v>5480</v>
      </c>
      <c r="B1177" s="41">
        <v>12167176711</v>
      </c>
      <c r="C1177" s="41" t="s">
        <v>2617</v>
      </c>
      <c r="D1177" s="41" t="s">
        <v>5481</v>
      </c>
      <c r="E1177" s="41" t="s">
        <v>1352</v>
      </c>
      <c r="F1177" s="41" t="s">
        <v>2733</v>
      </c>
      <c r="G1177" s="41">
        <v>1</v>
      </c>
      <c r="H1177" s="41" t="s">
        <v>2620</v>
      </c>
      <c r="I1177" s="41" t="s">
        <v>2621</v>
      </c>
      <c r="J1177" s="41" t="s">
        <v>5482</v>
      </c>
      <c r="K1177" s="41" t="s">
        <v>5219</v>
      </c>
      <c r="L1177" s="41" t="s">
        <v>5483</v>
      </c>
      <c r="M1177" s="41">
        <v>22.99</v>
      </c>
      <c r="N1177" s="41">
        <v>0</v>
      </c>
      <c r="O1177" s="41">
        <v>0</v>
      </c>
      <c r="P1177" s="41">
        <v>0</v>
      </c>
      <c r="Q1177" s="41">
        <v>0</v>
      </c>
      <c r="R1177" s="41">
        <v>0</v>
      </c>
      <c r="S1177" s="41">
        <v>-3.91</v>
      </c>
      <c r="T1177" s="41">
        <v>-5.16</v>
      </c>
      <c r="U1177" s="41">
        <v>0</v>
      </c>
      <c r="V1177" s="41">
        <v>0</v>
      </c>
      <c r="W1177" s="41">
        <v>13.92</v>
      </c>
    </row>
    <row r="1178" spans="1:23" s="41" customFormat="1" hidden="1" x14ac:dyDescent="0.25">
      <c r="A1178" s="41" t="s">
        <v>5484</v>
      </c>
      <c r="B1178" s="41">
        <v>12167176711</v>
      </c>
      <c r="C1178" s="41" t="s">
        <v>2617</v>
      </c>
      <c r="D1178" s="41" t="s">
        <v>5485</v>
      </c>
      <c r="E1178" s="41" t="s">
        <v>1366</v>
      </c>
      <c r="F1178" s="41" t="s">
        <v>2711</v>
      </c>
      <c r="G1178" s="41">
        <v>2</v>
      </c>
      <c r="H1178" s="41" t="s">
        <v>2620</v>
      </c>
      <c r="I1178" s="41" t="s">
        <v>2621</v>
      </c>
      <c r="J1178" s="41" t="s">
        <v>5486</v>
      </c>
      <c r="K1178" s="41" t="s">
        <v>5487</v>
      </c>
      <c r="L1178" s="41" t="s">
        <v>5488</v>
      </c>
      <c r="M1178" s="41">
        <v>45.98</v>
      </c>
      <c r="N1178" s="41">
        <v>0</v>
      </c>
      <c r="O1178" s="41">
        <v>0</v>
      </c>
      <c r="P1178" s="41">
        <v>-0.92</v>
      </c>
      <c r="Q1178" s="41">
        <v>0</v>
      </c>
      <c r="R1178" s="41">
        <v>0</v>
      </c>
      <c r="S1178" s="41">
        <v>-7.66</v>
      </c>
      <c r="T1178" s="41">
        <v>-10.32</v>
      </c>
      <c r="U1178" s="41">
        <v>0</v>
      </c>
      <c r="V1178" s="41">
        <v>0</v>
      </c>
      <c r="W1178" s="41">
        <v>27.08</v>
      </c>
    </row>
    <row r="1179" spans="1:23" s="41" customFormat="1" hidden="1" x14ac:dyDescent="0.25">
      <c r="A1179" s="41" t="s">
        <v>5489</v>
      </c>
      <c r="B1179" s="41">
        <v>12167176711</v>
      </c>
      <c r="C1179" s="41" t="s">
        <v>2617</v>
      </c>
      <c r="D1179" s="41" t="s">
        <v>5490</v>
      </c>
      <c r="E1179" s="41" t="s">
        <v>1378</v>
      </c>
      <c r="F1179" s="41" t="s">
        <v>3191</v>
      </c>
      <c r="G1179" s="41">
        <v>1</v>
      </c>
      <c r="H1179" s="41" t="s">
        <v>2620</v>
      </c>
      <c r="I1179" s="41" t="s">
        <v>2621</v>
      </c>
      <c r="J1179" s="41" t="s">
        <v>4696</v>
      </c>
      <c r="K1179" s="41" t="s">
        <v>2683</v>
      </c>
      <c r="L1179" s="41" t="s">
        <v>5491</v>
      </c>
      <c r="M1179" s="41">
        <v>22.99</v>
      </c>
      <c r="N1179" s="41">
        <v>0</v>
      </c>
      <c r="O1179" s="41">
        <v>0</v>
      </c>
      <c r="P1179" s="41">
        <v>0</v>
      </c>
      <c r="Q1179" s="41">
        <v>0</v>
      </c>
      <c r="R1179" s="41">
        <v>0</v>
      </c>
      <c r="S1179" s="41">
        <v>-3.91</v>
      </c>
      <c r="T1179" s="41">
        <v>-5.16</v>
      </c>
      <c r="U1179" s="41">
        <v>0</v>
      </c>
      <c r="V1179" s="41">
        <v>0</v>
      </c>
      <c r="W1179" s="41">
        <v>13.92</v>
      </c>
    </row>
    <row r="1180" spans="1:23" s="41" customFormat="1" hidden="1" x14ac:dyDescent="0.25">
      <c r="A1180" s="41" t="s">
        <v>5492</v>
      </c>
      <c r="B1180" s="41">
        <v>12167176711</v>
      </c>
      <c r="C1180" s="41" t="s">
        <v>2617</v>
      </c>
      <c r="D1180" s="41" t="s">
        <v>5493</v>
      </c>
      <c r="E1180" s="41" t="s">
        <v>2264</v>
      </c>
      <c r="F1180" s="41" t="s">
        <v>4261</v>
      </c>
      <c r="G1180" s="41">
        <v>1</v>
      </c>
      <c r="H1180" s="41" t="s">
        <v>2620</v>
      </c>
      <c r="I1180" s="41" t="s">
        <v>2621</v>
      </c>
      <c r="J1180" s="41" t="s">
        <v>5494</v>
      </c>
      <c r="K1180" s="41" t="s">
        <v>3067</v>
      </c>
      <c r="L1180" s="41" t="s">
        <v>5495</v>
      </c>
      <c r="M1180" s="41">
        <v>11.99</v>
      </c>
      <c r="N1180" s="41">
        <v>0</v>
      </c>
      <c r="O1180" s="41">
        <v>0</v>
      </c>
      <c r="P1180" s="41">
        <v>0</v>
      </c>
      <c r="Q1180" s="41">
        <v>0.96</v>
      </c>
      <c r="R1180" s="41">
        <v>-0.96</v>
      </c>
      <c r="S1180" s="41">
        <v>-2.04</v>
      </c>
      <c r="T1180" s="41">
        <v>-3.59</v>
      </c>
      <c r="U1180" s="41">
        <v>0</v>
      </c>
      <c r="V1180" s="41">
        <v>0</v>
      </c>
      <c r="W1180" s="41">
        <v>6.36</v>
      </c>
    </row>
    <row r="1181" spans="1:23" s="41" customFormat="1" hidden="1" x14ac:dyDescent="0.25">
      <c r="A1181" s="41" t="s">
        <v>5496</v>
      </c>
      <c r="B1181" s="41">
        <v>12167176711</v>
      </c>
      <c r="C1181" s="41" t="s">
        <v>2727</v>
      </c>
      <c r="D1181" s="41" t="s">
        <v>4010</v>
      </c>
      <c r="E1181" s="41" t="s">
        <v>1352</v>
      </c>
      <c r="F1181" s="41" t="s">
        <v>2733</v>
      </c>
      <c r="G1181" s="41">
        <v>1</v>
      </c>
      <c r="H1181" s="41" t="s">
        <v>2620</v>
      </c>
      <c r="I1181" s="41" t="s">
        <v>2621</v>
      </c>
      <c r="J1181" s="41" t="s">
        <v>4011</v>
      </c>
      <c r="K1181" s="41" t="s">
        <v>2830</v>
      </c>
      <c r="L1181" s="41" t="s">
        <v>4012</v>
      </c>
      <c r="M1181" s="41">
        <v>-22.99</v>
      </c>
      <c r="N1181" s="41">
        <v>0</v>
      </c>
      <c r="O1181" s="41">
        <v>0</v>
      </c>
      <c r="P1181" s="41">
        <v>0</v>
      </c>
      <c r="Q1181" s="41">
        <v>0</v>
      </c>
      <c r="R1181" s="41">
        <v>0</v>
      </c>
      <c r="S1181" s="41">
        <v>3.13</v>
      </c>
      <c r="T1181" s="41">
        <v>0</v>
      </c>
      <c r="U1181" s="41">
        <v>0</v>
      </c>
      <c r="V1181" s="41">
        <v>0</v>
      </c>
      <c r="W1181" s="41">
        <v>-19.86</v>
      </c>
    </row>
    <row r="1182" spans="1:23" s="42" customFormat="1" hidden="1" x14ac:dyDescent="0.25">
      <c r="A1182" s="42" t="s">
        <v>5497</v>
      </c>
      <c r="B1182" s="42">
        <v>12167176711</v>
      </c>
      <c r="C1182" s="42" t="s">
        <v>2651</v>
      </c>
      <c r="D1182" s="42" t="s">
        <v>4978</v>
      </c>
      <c r="F1182" s="42" t="s">
        <v>74</v>
      </c>
      <c r="H1182" s="42" t="s">
        <v>2633</v>
      </c>
      <c r="M1182" s="42">
        <v>0</v>
      </c>
      <c r="N1182" s="42">
        <v>0</v>
      </c>
      <c r="O1182" s="42">
        <v>0</v>
      </c>
      <c r="P1182" s="42">
        <v>0</v>
      </c>
      <c r="Q1182" s="42">
        <v>0</v>
      </c>
      <c r="R1182" s="42">
        <v>0</v>
      </c>
      <c r="S1182" s="42">
        <v>0</v>
      </c>
      <c r="T1182" s="42">
        <v>0</v>
      </c>
      <c r="U1182" s="42">
        <v>0</v>
      </c>
      <c r="V1182" s="42">
        <v>0</v>
      </c>
      <c r="W1182" s="42">
        <v>0</v>
      </c>
    </row>
    <row r="1183" spans="1:23" s="43" customFormat="1" ht="14.4" hidden="1" x14ac:dyDescent="0.25">
      <c r="A1183" s="43" t="s">
        <v>5497</v>
      </c>
      <c r="B1183" s="43">
        <v>12167176711</v>
      </c>
      <c r="C1183" s="43" t="s">
        <v>2651</v>
      </c>
      <c r="D1183" s="43" t="s">
        <v>4978</v>
      </c>
      <c r="F1183" s="43" t="s">
        <v>75</v>
      </c>
      <c r="H1183" s="43" t="s">
        <v>2633</v>
      </c>
      <c r="M1183" s="43">
        <v>0</v>
      </c>
      <c r="N1183" s="43">
        <v>0</v>
      </c>
      <c r="O1183" s="43">
        <v>0</v>
      </c>
      <c r="P1183" s="43">
        <v>0</v>
      </c>
      <c r="Q1183" s="43">
        <v>0</v>
      </c>
      <c r="R1183" s="43">
        <v>0</v>
      </c>
      <c r="S1183" s="43">
        <v>0</v>
      </c>
      <c r="T1183" s="43">
        <v>-3.68</v>
      </c>
      <c r="U1183" s="43">
        <v>0</v>
      </c>
      <c r="V1183" s="43">
        <v>0</v>
      </c>
      <c r="W1183" s="43">
        <v>-3.68</v>
      </c>
    </row>
    <row r="1184" spans="1:23" s="42" customFormat="1" hidden="1" x14ac:dyDescent="0.25">
      <c r="A1184" s="42" t="s">
        <v>5497</v>
      </c>
      <c r="B1184" s="42">
        <v>12167176711</v>
      </c>
      <c r="C1184" s="42" t="s">
        <v>2651</v>
      </c>
      <c r="D1184" s="42" t="s">
        <v>4978</v>
      </c>
      <c r="F1184" s="42" t="s">
        <v>76</v>
      </c>
      <c r="H1184" s="42" t="s">
        <v>2633</v>
      </c>
      <c r="M1184" s="42">
        <v>0</v>
      </c>
      <c r="N1184" s="42">
        <v>0</v>
      </c>
      <c r="O1184" s="42">
        <v>0</v>
      </c>
      <c r="P1184" s="42">
        <v>0</v>
      </c>
      <c r="Q1184" s="42">
        <v>0</v>
      </c>
      <c r="R1184" s="42">
        <v>0</v>
      </c>
      <c r="S1184" s="42">
        <v>0</v>
      </c>
      <c r="T1184" s="42">
        <v>0</v>
      </c>
      <c r="U1184" s="42">
        <v>0</v>
      </c>
      <c r="V1184" s="42">
        <v>0</v>
      </c>
      <c r="W1184" s="42">
        <v>0</v>
      </c>
    </row>
    <row r="1185" spans="1:23" s="41" customFormat="1" hidden="1" x14ac:dyDescent="0.25">
      <c r="A1185" s="41" t="s">
        <v>5498</v>
      </c>
      <c r="B1185" s="41">
        <v>12167176711</v>
      </c>
      <c r="C1185" s="41" t="s">
        <v>2727</v>
      </c>
      <c r="D1185" s="41" t="s">
        <v>4050</v>
      </c>
      <c r="E1185" s="41" t="s">
        <v>394</v>
      </c>
      <c r="F1185" s="41" t="s">
        <v>4051</v>
      </c>
      <c r="G1185" s="41">
        <v>1</v>
      </c>
      <c r="H1185" s="41" t="s">
        <v>2620</v>
      </c>
      <c r="I1185" s="41" t="s">
        <v>2621</v>
      </c>
      <c r="J1185" s="41" t="s">
        <v>4052</v>
      </c>
      <c r="K1185" s="41" t="s">
        <v>2758</v>
      </c>
      <c r="L1185" s="41" t="s">
        <v>4053</v>
      </c>
      <c r="M1185" s="41">
        <v>-20.99</v>
      </c>
      <c r="N1185" s="41">
        <v>0</v>
      </c>
      <c r="O1185" s="41">
        <v>0</v>
      </c>
      <c r="P1185" s="41">
        <v>0</v>
      </c>
      <c r="Q1185" s="41">
        <v>0</v>
      </c>
      <c r="R1185" s="41">
        <v>0</v>
      </c>
      <c r="S1185" s="41">
        <v>2.86</v>
      </c>
      <c r="T1185" s="41">
        <v>0</v>
      </c>
      <c r="U1185" s="41">
        <v>0</v>
      </c>
      <c r="V1185" s="41">
        <v>0</v>
      </c>
      <c r="W1185" s="41">
        <v>-18.13</v>
      </c>
    </row>
    <row r="1186" spans="1:23" s="41" customFormat="1" hidden="1" x14ac:dyDescent="0.25">
      <c r="A1186" s="41" t="s">
        <v>5499</v>
      </c>
      <c r="B1186" s="41">
        <v>12167176711</v>
      </c>
      <c r="C1186" s="41" t="s">
        <v>2617</v>
      </c>
      <c r="D1186" s="41" t="s">
        <v>5500</v>
      </c>
      <c r="E1186" s="41" t="s">
        <v>1430</v>
      </c>
      <c r="F1186" s="41" t="s">
        <v>4034</v>
      </c>
      <c r="G1186" s="41">
        <v>1</v>
      </c>
      <c r="H1186" s="41" t="s">
        <v>2620</v>
      </c>
      <c r="I1186" s="41" t="s">
        <v>2621</v>
      </c>
      <c r="J1186" s="41" t="s">
        <v>2940</v>
      </c>
      <c r="K1186" s="41" t="s">
        <v>2683</v>
      </c>
      <c r="L1186" s="41" t="s">
        <v>5501</v>
      </c>
      <c r="M1186" s="41">
        <v>25.99</v>
      </c>
      <c r="N1186" s="41">
        <v>0</v>
      </c>
      <c r="O1186" s="41">
        <v>0</v>
      </c>
      <c r="P1186" s="41">
        <v>0</v>
      </c>
      <c r="Q1186" s="41">
        <v>0</v>
      </c>
      <c r="R1186" s="41">
        <v>0</v>
      </c>
      <c r="S1186" s="41">
        <v>-4.42</v>
      </c>
      <c r="T1186" s="41">
        <v>-5.16</v>
      </c>
      <c r="U1186" s="41">
        <v>0</v>
      </c>
      <c r="V1186" s="41">
        <v>0</v>
      </c>
      <c r="W1186" s="41">
        <v>16.41</v>
      </c>
    </row>
    <row r="1187" spans="1:23" s="41" customFormat="1" hidden="1" x14ac:dyDescent="0.25">
      <c r="A1187" s="41" t="s">
        <v>5502</v>
      </c>
      <c r="B1187" s="41">
        <v>12167176711</v>
      </c>
      <c r="C1187" s="41" t="s">
        <v>2617</v>
      </c>
      <c r="D1187" s="41" t="s">
        <v>5503</v>
      </c>
      <c r="E1187" s="41" t="s">
        <v>578</v>
      </c>
      <c r="F1187" s="41" t="s">
        <v>3025</v>
      </c>
      <c r="G1187" s="41">
        <v>1</v>
      </c>
      <c r="H1187" s="41" t="s">
        <v>2620</v>
      </c>
      <c r="I1187" s="41" t="s">
        <v>2621</v>
      </c>
      <c r="J1187" s="41" t="s">
        <v>5504</v>
      </c>
      <c r="K1187" s="41" t="s">
        <v>2629</v>
      </c>
      <c r="L1187" s="41" t="s">
        <v>5505</v>
      </c>
      <c r="M1187" s="41">
        <v>9.99</v>
      </c>
      <c r="N1187" s="41">
        <v>0</v>
      </c>
      <c r="O1187" s="41">
        <v>0</v>
      </c>
      <c r="P1187" s="41">
        <v>-0.2</v>
      </c>
      <c r="Q1187" s="41">
        <v>0.43</v>
      </c>
      <c r="R1187" s="41">
        <v>-0.43</v>
      </c>
      <c r="S1187" s="41">
        <v>-1.66</v>
      </c>
      <c r="T1187" s="41">
        <v>-3.68</v>
      </c>
      <c r="U1187" s="41">
        <v>0</v>
      </c>
      <c r="V1187" s="41">
        <v>0</v>
      </c>
      <c r="W1187" s="41">
        <v>4.45</v>
      </c>
    </row>
    <row r="1188" spans="1:23" s="41" customFormat="1" hidden="1" x14ac:dyDescent="0.25">
      <c r="A1188" s="41" t="s">
        <v>5506</v>
      </c>
      <c r="B1188" s="41">
        <v>12167176711</v>
      </c>
      <c r="C1188" s="41" t="s">
        <v>2617</v>
      </c>
      <c r="D1188" s="41" t="s">
        <v>5507</v>
      </c>
      <c r="E1188" s="41" t="s">
        <v>800</v>
      </c>
      <c r="F1188" s="41" t="s">
        <v>4164</v>
      </c>
      <c r="G1188" s="41">
        <v>1</v>
      </c>
      <c r="H1188" s="41" t="s">
        <v>2620</v>
      </c>
      <c r="I1188" s="41" t="s">
        <v>2621</v>
      </c>
      <c r="J1188" s="41" t="s">
        <v>5508</v>
      </c>
      <c r="K1188" s="41" t="s">
        <v>4504</v>
      </c>
      <c r="L1188" s="41">
        <v>13905</v>
      </c>
      <c r="M1188" s="41">
        <v>9.99</v>
      </c>
      <c r="N1188" s="41">
        <v>0</v>
      </c>
      <c r="O1188" s="41">
        <v>0</v>
      </c>
      <c r="P1188" s="41">
        <v>0</v>
      </c>
      <c r="Q1188" s="41">
        <v>0.4</v>
      </c>
      <c r="R1188" s="41">
        <v>-0.4</v>
      </c>
      <c r="S1188" s="41">
        <v>-1.7</v>
      </c>
      <c r="T1188" s="41">
        <v>-3.59</v>
      </c>
      <c r="U1188" s="41">
        <v>0</v>
      </c>
      <c r="V1188" s="41">
        <v>0</v>
      </c>
      <c r="W1188" s="41">
        <v>4.7</v>
      </c>
    </row>
    <row r="1189" spans="1:23" s="41" customFormat="1" hidden="1" x14ac:dyDescent="0.25">
      <c r="A1189" s="41" t="s">
        <v>5509</v>
      </c>
      <c r="B1189" s="41">
        <v>12167176711</v>
      </c>
      <c r="C1189" s="41" t="s">
        <v>2617</v>
      </c>
      <c r="D1189" s="41" t="s">
        <v>5510</v>
      </c>
      <c r="E1189" s="41" t="s">
        <v>396</v>
      </c>
      <c r="F1189" s="41" t="s">
        <v>2959</v>
      </c>
      <c r="G1189" s="41">
        <v>1</v>
      </c>
      <c r="H1189" s="41" t="s">
        <v>2620</v>
      </c>
      <c r="I1189" s="41" t="s">
        <v>2621</v>
      </c>
      <c r="J1189" s="41" t="s">
        <v>3090</v>
      </c>
      <c r="K1189" s="41" t="s">
        <v>2702</v>
      </c>
      <c r="L1189" s="41" t="s">
        <v>5256</v>
      </c>
      <c r="M1189" s="41">
        <v>20.99</v>
      </c>
      <c r="N1189" s="41">
        <v>0</v>
      </c>
      <c r="O1189" s="41">
        <v>0</v>
      </c>
      <c r="P1189" s="41">
        <v>-0.95</v>
      </c>
      <c r="Q1189" s="41">
        <v>0</v>
      </c>
      <c r="R1189" s="41">
        <v>0</v>
      </c>
      <c r="S1189" s="41">
        <v>-3.41</v>
      </c>
      <c r="T1189" s="41">
        <v>-3.68</v>
      </c>
      <c r="U1189" s="41">
        <v>0</v>
      </c>
      <c r="V1189" s="41">
        <v>0</v>
      </c>
      <c r="W1189" s="41">
        <v>12.95</v>
      </c>
    </row>
    <row r="1190" spans="1:23" s="41" customFormat="1" hidden="1" x14ac:dyDescent="0.25">
      <c r="A1190" s="41" t="s">
        <v>5511</v>
      </c>
      <c r="B1190" s="41">
        <v>12167176711</v>
      </c>
      <c r="C1190" s="41" t="s">
        <v>2727</v>
      </c>
      <c r="D1190" s="41" t="s">
        <v>4921</v>
      </c>
      <c r="E1190" s="41" t="s">
        <v>1398</v>
      </c>
      <c r="F1190" s="41" t="s">
        <v>2813</v>
      </c>
      <c r="G1190" s="41">
        <v>1</v>
      </c>
      <c r="H1190" s="41" t="s">
        <v>2620</v>
      </c>
      <c r="I1190" s="41" t="s">
        <v>2621</v>
      </c>
      <c r="J1190" s="41" t="s">
        <v>4922</v>
      </c>
      <c r="K1190" s="41" t="s">
        <v>2629</v>
      </c>
      <c r="L1190" s="41">
        <v>11419</v>
      </c>
      <c r="M1190" s="41">
        <v>-25.99</v>
      </c>
      <c r="N1190" s="41">
        <v>0</v>
      </c>
      <c r="O1190" s="41">
        <v>0</v>
      </c>
      <c r="P1190" s="41">
        <v>0</v>
      </c>
      <c r="Q1190" s="41">
        <v>0</v>
      </c>
      <c r="R1190" s="41">
        <v>0</v>
      </c>
      <c r="S1190" s="41">
        <v>3.54</v>
      </c>
      <c r="T1190" s="41">
        <v>0</v>
      </c>
      <c r="U1190" s="41">
        <v>0</v>
      </c>
      <c r="V1190" s="41">
        <v>0</v>
      </c>
      <c r="W1190" s="41">
        <v>-22.45</v>
      </c>
    </row>
    <row r="1191" spans="1:23" s="41" customFormat="1" hidden="1" x14ac:dyDescent="0.25">
      <c r="A1191" s="41" t="s">
        <v>5512</v>
      </c>
      <c r="B1191" s="41">
        <v>12167176711</v>
      </c>
      <c r="C1191" s="41" t="s">
        <v>2617</v>
      </c>
      <c r="D1191" s="41" t="s">
        <v>5513</v>
      </c>
      <c r="E1191" s="41" t="s">
        <v>1416</v>
      </c>
      <c r="F1191" s="41" t="s">
        <v>2926</v>
      </c>
      <c r="G1191" s="41">
        <v>1</v>
      </c>
      <c r="H1191" s="41" t="s">
        <v>2620</v>
      </c>
      <c r="I1191" s="41" t="s">
        <v>2621</v>
      </c>
      <c r="J1191" s="41" t="s">
        <v>5514</v>
      </c>
      <c r="K1191" s="41" t="s">
        <v>2719</v>
      </c>
      <c r="L1191" s="41" t="s">
        <v>5515</v>
      </c>
      <c r="M1191" s="41">
        <v>25.99</v>
      </c>
      <c r="N1191" s="41">
        <v>0</v>
      </c>
      <c r="O1191" s="41">
        <v>0</v>
      </c>
      <c r="P1191" s="41">
        <v>0</v>
      </c>
      <c r="Q1191" s="41">
        <v>0</v>
      </c>
      <c r="R1191" s="41">
        <v>0</v>
      </c>
      <c r="S1191" s="41">
        <v>-4.42</v>
      </c>
      <c r="T1191" s="41">
        <v>-5.16</v>
      </c>
      <c r="U1191" s="41">
        <v>0</v>
      </c>
      <c r="V1191" s="41">
        <v>0</v>
      </c>
      <c r="W1191" s="41">
        <v>16.41</v>
      </c>
    </row>
    <row r="1192" spans="1:23" s="41" customFormat="1" hidden="1" x14ac:dyDescent="0.25">
      <c r="A1192" s="41" t="s">
        <v>5516</v>
      </c>
      <c r="B1192" s="41">
        <v>12167176711</v>
      </c>
      <c r="C1192" s="41" t="s">
        <v>2617</v>
      </c>
      <c r="D1192" s="41" t="s">
        <v>5503</v>
      </c>
      <c r="E1192" s="41" t="s">
        <v>572</v>
      </c>
      <c r="F1192" s="41" t="s">
        <v>4068</v>
      </c>
      <c r="G1192" s="41">
        <v>1</v>
      </c>
      <c r="H1192" s="41" t="s">
        <v>2620</v>
      </c>
      <c r="I1192" s="41" t="s">
        <v>2621</v>
      </c>
      <c r="J1192" s="41" t="s">
        <v>5504</v>
      </c>
      <c r="K1192" s="41" t="s">
        <v>2629</v>
      </c>
      <c r="L1192" s="41" t="s">
        <v>5505</v>
      </c>
      <c r="M1192" s="41">
        <v>9.99</v>
      </c>
      <c r="N1192" s="41">
        <v>0</v>
      </c>
      <c r="O1192" s="41">
        <v>0</v>
      </c>
      <c r="P1192" s="41">
        <v>-0.2</v>
      </c>
      <c r="Q1192" s="41">
        <v>0.43</v>
      </c>
      <c r="R1192" s="41">
        <v>-0.43</v>
      </c>
      <c r="S1192" s="41">
        <v>-1.66</v>
      </c>
      <c r="T1192" s="41">
        <v>-3.68</v>
      </c>
      <c r="U1192" s="41">
        <v>0</v>
      </c>
      <c r="V1192" s="41">
        <v>0</v>
      </c>
      <c r="W1192" s="41">
        <v>4.45</v>
      </c>
    </row>
    <row r="1193" spans="1:23" s="41" customFormat="1" hidden="1" x14ac:dyDescent="0.25">
      <c r="A1193" s="41" t="s">
        <v>5517</v>
      </c>
      <c r="B1193" s="41">
        <v>12167176711</v>
      </c>
      <c r="C1193" s="41" t="s">
        <v>2617</v>
      </c>
      <c r="D1193" s="41" t="s">
        <v>5518</v>
      </c>
      <c r="E1193" s="41" t="s">
        <v>119</v>
      </c>
      <c r="F1193" s="41" t="s">
        <v>5519</v>
      </c>
      <c r="G1193" s="41">
        <v>1</v>
      </c>
      <c r="H1193" s="41" t="s">
        <v>2620</v>
      </c>
      <c r="I1193" s="41" t="s">
        <v>2621</v>
      </c>
      <c r="J1193" s="41" t="s">
        <v>5520</v>
      </c>
      <c r="K1193" s="41" t="s">
        <v>2851</v>
      </c>
      <c r="L1193" s="41">
        <v>48341</v>
      </c>
      <c r="M1193" s="41">
        <v>26.99</v>
      </c>
      <c r="N1193" s="41">
        <v>0</v>
      </c>
      <c r="O1193" s="41">
        <v>0</v>
      </c>
      <c r="P1193" s="41">
        <v>0</v>
      </c>
      <c r="Q1193" s="41">
        <v>0</v>
      </c>
      <c r="R1193" s="41">
        <v>0</v>
      </c>
      <c r="S1193" s="41">
        <v>-4.59</v>
      </c>
      <c r="T1193" s="41">
        <v>-5.16</v>
      </c>
      <c r="U1193" s="41">
        <v>0</v>
      </c>
      <c r="V1193" s="41">
        <v>0</v>
      </c>
      <c r="W1193" s="41">
        <v>17.239999999999998</v>
      </c>
    </row>
    <row r="1194" spans="1:23" s="41" customFormat="1" hidden="1" x14ac:dyDescent="0.25">
      <c r="A1194" s="41" t="s">
        <v>5521</v>
      </c>
      <c r="B1194" s="41">
        <v>12167176711</v>
      </c>
      <c r="C1194" s="41" t="s">
        <v>2617</v>
      </c>
      <c r="D1194" s="41" t="s">
        <v>5522</v>
      </c>
      <c r="E1194" s="41" t="s">
        <v>1384</v>
      </c>
      <c r="F1194" s="41" t="s">
        <v>5523</v>
      </c>
      <c r="G1194" s="41">
        <v>1</v>
      </c>
      <c r="H1194" s="41" t="s">
        <v>2620</v>
      </c>
      <c r="I1194" s="41" t="s">
        <v>2621</v>
      </c>
      <c r="J1194" s="41" t="s">
        <v>4460</v>
      </c>
      <c r="K1194" s="41" t="s">
        <v>2648</v>
      </c>
      <c r="L1194" s="41" t="s">
        <v>5524</v>
      </c>
      <c r="M1194" s="41">
        <v>22.99</v>
      </c>
      <c r="N1194" s="41">
        <v>0</v>
      </c>
      <c r="O1194" s="41">
        <v>0</v>
      </c>
      <c r="P1194" s="41">
        <v>0</v>
      </c>
      <c r="Q1194" s="41">
        <v>0</v>
      </c>
      <c r="R1194" s="41">
        <v>0</v>
      </c>
      <c r="S1194" s="41">
        <v>-3.91</v>
      </c>
      <c r="T1194" s="41">
        <v>-5.16</v>
      </c>
      <c r="U1194" s="41">
        <v>0</v>
      </c>
      <c r="V1194" s="41">
        <v>0</v>
      </c>
      <c r="W1194" s="41">
        <v>13.92</v>
      </c>
    </row>
    <row r="1195" spans="1:23" s="41" customFormat="1" hidden="1" x14ac:dyDescent="0.25">
      <c r="A1195" s="41" t="s">
        <v>5525</v>
      </c>
      <c r="B1195" s="41">
        <v>12167176711</v>
      </c>
      <c r="C1195" s="41" t="s">
        <v>2617</v>
      </c>
      <c r="D1195" s="41" t="s">
        <v>5510</v>
      </c>
      <c r="E1195" s="41" t="s">
        <v>404</v>
      </c>
      <c r="F1195" s="41" t="s">
        <v>5526</v>
      </c>
      <c r="G1195" s="41">
        <v>1</v>
      </c>
      <c r="H1195" s="41" t="s">
        <v>2620</v>
      </c>
      <c r="I1195" s="41" t="s">
        <v>2621</v>
      </c>
      <c r="J1195" s="41" t="s">
        <v>3090</v>
      </c>
      <c r="K1195" s="41" t="s">
        <v>2702</v>
      </c>
      <c r="L1195" s="41" t="s">
        <v>5256</v>
      </c>
      <c r="M1195" s="41">
        <v>20.99</v>
      </c>
      <c r="N1195" s="41">
        <v>0</v>
      </c>
      <c r="O1195" s="41">
        <v>0</v>
      </c>
      <c r="P1195" s="41">
        <v>-0.94</v>
      </c>
      <c r="Q1195" s="41">
        <v>0</v>
      </c>
      <c r="R1195" s="41">
        <v>0</v>
      </c>
      <c r="S1195" s="41">
        <v>-3.41</v>
      </c>
      <c r="T1195" s="41">
        <v>-3.68</v>
      </c>
      <c r="U1195" s="41">
        <v>0</v>
      </c>
      <c r="V1195" s="41">
        <v>0</v>
      </c>
      <c r="W1195" s="41">
        <v>12.96</v>
      </c>
    </row>
    <row r="1196" spans="1:23" s="41" customFormat="1" hidden="1" x14ac:dyDescent="0.25">
      <c r="A1196" s="41" t="s">
        <v>5527</v>
      </c>
      <c r="B1196" s="41">
        <v>12167176711</v>
      </c>
      <c r="C1196" s="41" t="s">
        <v>2727</v>
      </c>
      <c r="D1196" s="41" t="s">
        <v>4464</v>
      </c>
      <c r="E1196" s="41" t="s">
        <v>1422</v>
      </c>
      <c r="F1196" s="41" t="s">
        <v>2671</v>
      </c>
      <c r="G1196" s="41">
        <v>1</v>
      </c>
      <c r="H1196" s="41" t="s">
        <v>2620</v>
      </c>
      <c r="I1196" s="41" t="s">
        <v>2621</v>
      </c>
      <c r="J1196" s="41" t="s">
        <v>3436</v>
      </c>
      <c r="K1196" s="41" t="s">
        <v>2830</v>
      </c>
      <c r="L1196" s="41" t="s">
        <v>4465</v>
      </c>
      <c r="M1196" s="41">
        <v>-25.99</v>
      </c>
      <c r="N1196" s="41">
        <v>0</v>
      </c>
      <c r="O1196" s="41">
        <v>0</v>
      </c>
      <c r="P1196" s="41">
        <v>0</v>
      </c>
      <c r="Q1196" s="41">
        <v>0</v>
      </c>
      <c r="R1196" s="41">
        <v>0</v>
      </c>
      <c r="S1196" s="41">
        <v>3.54</v>
      </c>
      <c r="T1196" s="41">
        <v>0</v>
      </c>
      <c r="U1196" s="41">
        <v>0</v>
      </c>
      <c r="V1196" s="41">
        <v>0</v>
      </c>
      <c r="W1196" s="41">
        <v>-22.45</v>
      </c>
    </row>
    <row r="1197" spans="1:23" s="41" customFormat="1" hidden="1" x14ac:dyDescent="0.25">
      <c r="A1197" s="41" t="s">
        <v>5528</v>
      </c>
      <c r="B1197" s="41">
        <v>12167176711</v>
      </c>
      <c r="C1197" s="41" t="s">
        <v>2617</v>
      </c>
      <c r="D1197" s="41" t="s">
        <v>5529</v>
      </c>
      <c r="E1197" s="41" t="s">
        <v>1170</v>
      </c>
      <c r="F1197" s="41" t="s">
        <v>5530</v>
      </c>
      <c r="G1197" s="41">
        <v>1</v>
      </c>
      <c r="H1197" s="41" t="s">
        <v>2620</v>
      </c>
      <c r="I1197" s="41" t="s">
        <v>2621</v>
      </c>
      <c r="J1197" s="41" t="s">
        <v>5531</v>
      </c>
      <c r="K1197" s="41" t="s">
        <v>2842</v>
      </c>
      <c r="L1197" s="41" t="s">
        <v>5532</v>
      </c>
      <c r="M1197" s="41">
        <v>17.09</v>
      </c>
      <c r="N1197" s="41">
        <v>0</v>
      </c>
      <c r="O1197" s="41">
        <v>0</v>
      </c>
      <c r="P1197" s="41">
        <v>0</v>
      </c>
      <c r="Q1197" s="41">
        <v>1.0900000000000001</v>
      </c>
      <c r="R1197" s="41">
        <v>-1.0900000000000001</v>
      </c>
      <c r="S1197" s="41">
        <v>-2.91</v>
      </c>
      <c r="T1197" s="41">
        <v>-3.68</v>
      </c>
      <c r="U1197" s="41">
        <v>0</v>
      </c>
      <c r="V1197" s="41">
        <v>0</v>
      </c>
      <c r="W1197" s="41">
        <v>10.5</v>
      </c>
    </row>
    <row r="1198" spans="1:23" s="41" customFormat="1" hidden="1" x14ac:dyDescent="0.25">
      <c r="A1198" s="41" t="s">
        <v>5533</v>
      </c>
      <c r="B1198" s="41">
        <v>12167176711</v>
      </c>
      <c r="C1198" s="41" t="s">
        <v>2617</v>
      </c>
      <c r="D1198" s="41" t="s">
        <v>5534</v>
      </c>
      <c r="E1198" s="41" t="s">
        <v>1352</v>
      </c>
      <c r="F1198" s="41" t="s">
        <v>2733</v>
      </c>
      <c r="G1198" s="41">
        <v>1</v>
      </c>
      <c r="H1198" s="41" t="s">
        <v>2620</v>
      </c>
      <c r="I1198" s="41" t="s">
        <v>2621</v>
      </c>
      <c r="J1198" s="41" t="s">
        <v>5535</v>
      </c>
      <c r="K1198" s="41" t="s">
        <v>4250</v>
      </c>
      <c r="L1198" s="41" t="s">
        <v>5536</v>
      </c>
      <c r="M1198" s="41">
        <v>22.99</v>
      </c>
      <c r="N1198" s="41">
        <v>0</v>
      </c>
      <c r="O1198" s="41">
        <v>0</v>
      </c>
      <c r="P1198" s="41">
        <v>0</v>
      </c>
      <c r="Q1198" s="41">
        <v>2.0299999999999998</v>
      </c>
      <c r="R1198" s="41">
        <v>-2.0299999999999998</v>
      </c>
      <c r="S1198" s="41">
        <v>-3.91</v>
      </c>
      <c r="T1198" s="41">
        <v>-5.16</v>
      </c>
      <c r="U1198" s="41">
        <v>0</v>
      </c>
      <c r="V1198" s="41">
        <v>0</v>
      </c>
      <c r="W1198" s="41">
        <v>13.92</v>
      </c>
    </row>
    <row r="1199" spans="1:23" s="41" customFormat="1" hidden="1" x14ac:dyDescent="0.25">
      <c r="A1199" s="41" t="s">
        <v>5537</v>
      </c>
      <c r="B1199" s="41">
        <v>12167176711</v>
      </c>
      <c r="C1199" s="41" t="s">
        <v>2617</v>
      </c>
      <c r="D1199" s="41" t="s">
        <v>5538</v>
      </c>
      <c r="E1199" s="41" t="s">
        <v>1360</v>
      </c>
      <c r="F1199" s="41" t="s">
        <v>3030</v>
      </c>
      <c r="G1199" s="41">
        <v>1</v>
      </c>
      <c r="H1199" s="41" t="s">
        <v>2620</v>
      </c>
      <c r="I1199" s="41" t="s">
        <v>2621</v>
      </c>
      <c r="J1199" s="41" t="s">
        <v>5539</v>
      </c>
      <c r="K1199" s="41" t="s">
        <v>3287</v>
      </c>
      <c r="L1199" s="41" t="s">
        <v>5540</v>
      </c>
      <c r="M1199" s="41">
        <v>22.99</v>
      </c>
      <c r="N1199" s="41">
        <v>0</v>
      </c>
      <c r="O1199" s="41">
        <v>0</v>
      </c>
      <c r="P1199" s="41">
        <v>0</v>
      </c>
      <c r="Q1199" s="41">
        <v>2.1800000000000002</v>
      </c>
      <c r="R1199" s="41">
        <v>-2.1800000000000002</v>
      </c>
      <c r="S1199" s="41">
        <v>-3.91</v>
      </c>
      <c r="T1199" s="41">
        <v>-5.16</v>
      </c>
      <c r="U1199" s="41">
        <v>0</v>
      </c>
      <c r="V1199" s="41">
        <v>0</v>
      </c>
      <c r="W1199" s="41">
        <v>13.92</v>
      </c>
    </row>
    <row r="1200" spans="1:23" s="41" customFormat="1" hidden="1" x14ac:dyDescent="0.25">
      <c r="A1200" s="41" t="s">
        <v>5541</v>
      </c>
      <c r="B1200" s="41">
        <v>12167176711</v>
      </c>
      <c r="C1200" s="41" t="s">
        <v>2617</v>
      </c>
      <c r="D1200" s="41" t="s">
        <v>5542</v>
      </c>
      <c r="E1200" s="41" t="s">
        <v>1352</v>
      </c>
      <c r="F1200" s="41" t="s">
        <v>2733</v>
      </c>
      <c r="G1200" s="41">
        <v>1</v>
      </c>
      <c r="H1200" s="41" t="s">
        <v>2620</v>
      </c>
      <c r="I1200" s="41" t="s">
        <v>2621</v>
      </c>
      <c r="J1200" s="41" t="s">
        <v>5543</v>
      </c>
      <c r="K1200" s="41" t="s">
        <v>2836</v>
      </c>
      <c r="L1200" s="41" t="s">
        <v>5544</v>
      </c>
      <c r="M1200" s="41">
        <v>22.99</v>
      </c>
      <c r="N1200" s="41">
        <v>0</v>
      </c>
      <c r="O1200" s="41">
        <v>0</v>
      </c>
      <c r="P1200" s="41">
        <v>0</v>
      </c>
      <c r="Q1200" s="41">
        <v>0</v>
      </c>
      <c r="R1200" s="41">
        <v>0</v>
      </c>
      <c r="S1200" s="41">
        <v>-3.91</v>
      </c>
      <c r="T1200" s="41">
        <v>-5.16</v>
      </c>
      <c r="U1200" s="41">
        <v>0</v>
      </c>
      <c r="V1200" s="41">
        <v>0</v>
      </c>
      <c r="W1200" s="41">
        <v>13.92</v>
      </c>
    </row>
    <row r="1201" spans="1:23" s="41" customFormat="1" hidden="1" x14ac:dyDescent="0.25">
      <c r="A1201" s="41" t="s">
        <v>5545</v>
      </c>
      <c r="B1201" s="41">
        <v>12167176711</v>
      </c>
      <c r="C1201" s="41" t="s">
        <v>2617</v>
      </c>
      <c r="D1201" s="41" t="s">
        <v>5546</v>
      </c>
      <c r="E1201" s="41" t="s">
        <v>450</v>
      </c>
      <c r="F1201" s="41" t="s">
        <v>5547</v>
      </c>
      <c r="G1201" s="41">
        <v>1</v>
      </c>
      <c r="H1201" s="41" t="s">
        <v>2620</v>
      </c>
      <c r="I1201" s="41" t="s">
        <v>2621</v>
      </c>
      <c r="J1201" s="41" t="s">
        <v>5548</v>
      </c>
      <c r="K1201" s="41" t="s">
        <v>2770</v>
      </c>
      <c r="L1201" s="41" t="s">
        <v>5549</v>
      </c>
      <c r="M1201" s="41">
        <v>20.99</v>
      </c>
      <c r="N1201" s="41">
        <v>5.98</v>
      </c>
      <c r="O1201" s="41">
        <v>0</v>
      </c>
      <c r="P1201" s="41">
        <v>-1.05</v>
      </c>
      <c r="Q1201" s="41">
        <v>2.2200000000000002</v>
      </c>
      <c r="R1201" s="41">
        <v>-2.2200000000000002</v>
      </c>
      <c r="S1201" s="41">
        <v>-3.39</v>
      </c>
      <c r="T1201" s="41">
        <v>-9.66</v>
      </c>
      <c r="U1201" s="41">
        <v>0</v>
      </c>
      <c r="V1201" s="41">
        <v>0</v>
      </c>
      <c r="W1201" s="41">
        <v>12.87</v>
      </c>
    </row>
    <row r="1202" spans="1:23" s="42" customFormat="1" hidden="1" x14ac:dyDescent="0.25">
      <c r="A1202" s="42" t="s">
        <v>5550</v>
      </c>
      <c r="B1202" s="42">
        <v>12167176711</v>
      </c>
      <c r="C1202" s="42" t="s">
        <v>2651</v>
      </c>
      <c r="D1202" s="42" t="s">
        <v>4978</v>
      </c>
      <c r="F1202" s="42" t="s">
        <v>74</v>
      </c>
      <c r="H1202" s="42" t="s">
        <v>2633</v>
      </c>
      <c r="M1202" s="42">
        <v>0</v>
      </c>
      <c r="N1202" s="42">
        <v>0</v>
      </c>
      <c r="O1202" s="42">
        <v>0</v>
      </c>
      <c r="P1202" s="42">
        <v>0</v>
      </c>
      <c r="Q1202" s="42">
        <v>0</v>
      </c>
      <c r="R1202" s="42">
        <v>0</v>
      </c>
      <c r="S1202" s="42">
        <v>0</v>
      </c>
      <c r="T1202" s="42">
        <v>0</v>
      </c>
      <c r="U1202" s="42">
        <v>0</v>
      </c>
      <c r="V1202" s="42">
        <v>0</v>
      </c>
      <c r="W1202" s="42">
        <v>0</v>
      </c>
    </row>
    <row r="1203" spans="1:23" s="43" customFormat="1" ht="14.4" hidden="1" x14ac:dyDescent="0.25">
      <c r="A1203" s="43" t="s">
        <v>5550</v>
      </c>
      <c r="B1203" s="43">
        <v>12167176711</v>
      </c>
      <c r="C1203" s="43" t="s">
        <v>2651</v>
      </c>
      <c r="D1203" s="43" t="s">
        <v>4978</v>
      </c>
      <c r="F1203" s="43" t="s">
        <v>75</v>
      </c>
      <c r="H1203" s="43" t="s">
        <v>2633</v>
      </c>
      <c r="M1203" s="43">
        <v>0</v>
      </c>
      <c r="N1203" s="43">
        <v>0</v>
      </c>
      <c r="O1203" s="43">
        <v>0</v>
      </c>
      <c r="P1203" s="43">
        <v>0</v>
      </c>
      <c r="Q1203" s="43">
        <v>0</v>
      </c>
      <c r="R1203" s="43">
        <v>0</v>
      </c>
      <c r="S1203" s="43">
        <v>0</v>
      </c>
      <c r="T1203" s="43">
        <v>-3.68</v>
      </c>
      <c r="U1203" s="43">
        <v>0</v>
      </c>
      <c r="V1203" s="43">
        <v>0</v>
      </c>
      <c r="W1203" s="43">
        <v>-3.68</v>
      </c>
    </row>
    <row r="1204" spans="1:23" s="42" customFormat="1" hidden="1" x14ac:dyDescent="0.25">
      <c r="A1204" s="42" t="s">
        <v>5550</v>
      </c>
      <c r="B1204" s="42">
        <v>12167176711</v>
      </c>
      <c r="C1204" s="42" t="s">
        <v>2651</v>
      </c>
      <c r="D1204" s="42" t="s">
        <v>4978</v>
      </c>
      <c r="F1204" s="42" t="s">
        <v>76</v>
      </c>
      <c r="H1204" s="42" t="s">
        <v>2633</v>
      </c>
      <c r="M1204" s="42">
        <v>0</v>
      </c>
      <c r="N1204" s="42">
        <v>0</v>
      </c>
      <c r="O1204" s="42">
        <v>0</v>
      </c>
      <c r="P1204" s="42">
        <v>0</v>
      </c>
      <c r="Q1204" s="42">
        <v>0</v>
      </c>
      <c r="R1204" s="42">
        <v>0</v>
      </c>
      <c r="S1204" s="42">
        <v>0</v>
      </c>
      <c r="T1204" s="42">
        <v>0</v>
      </c>
      <c r="U1204" s="42">
        <v>0</v>
      </c>
      <c r="V1204" s="42">
        <v>0</v>
      </c>
      <c r="W1204" s="42">
        <v>0</v>
      </c>
    </row>
    <row r="1205" spans="1:23" s="41" customFormat="1" hidden="1" x14ac:dyDescent="0.25">
      <c r="A1205" s="41" t="s">
        <v>5551</v>
      </c>
      <c r="B1205" s="41">
        <v>12167176711</v>
      </c>
      <c r="C1205" s="41" t="s">
        <v>2617</v>
      </c>
      <c r="D1205" s="41" t="s">
        <v>5552</v>
      </c>
      <c r="E1205" s="41" t="s">
        <v>119</v>
      </c>
      <c r="F1205" s="41" t="s">
        <v>5519</v>
      </c>
      <c r="G1205" s="41">
        <v>1</v>
      </c>
      <c r="H1205" s="41" t="s">
        <v>2620</v>
      </c>
      <c r="I1205" s="41" t="s">
        <v>2621</v>
      </c>
      <c r="J1205" s="41" t="s">
        <v>5553</v>
      </c>
      <c r="K1205" s="41" t="s">
        <v>2683</v>
      </c>
      <c r="L1205" s="41" t="s">
        <v>5554</v>
      </c>
      <c r="M1205" s="41">
        <v>26.99</v>
      </c>
      <c r="N1205" s="41">
        <v>0</v>
      </c>
      <c r="O1205" s="41">
        <v>0</v>
      </c>
      <c r="P1205" s="41">
        <v>-1.35</v>
      </c>
      <c r="Q1205" s="41">
        <v>0</v>
      </c>
      <c r="R1205" s="41">
        <v>0</v>
      </c>
      <c r="S1205" s="41">
        <v>-4.3600000000000003</v>
      </c>
      <c r="T1205" s="41">
        <v>-5.16</v>
      </c>
      <c r="U1205" s="41">
        <v>0</v>
      </c>
      <c r="V1205" s="41">
        <v>0</v>
      </c>
      <c r="W1205" s="41">
        <v>16.12</v>
      </c>
    </row>
    <row r="1206" spans="1:23" s="41" customFormat="1" hidden="1" x14ac:dyDescent="0.25">
      <c r="A1206" s="41" t="s">
        <v>5555</v>
      </c>
      <c r="B1206" s="41">
        <v>12167176711</v>
      </c>
      <c r="C1206" s="41" t="s">
        <v>2617</v>
      </c>
      <c r="D1206" s="41" t="s">
        <v>5556</v>
      </c>
      <c r="E1206" s="41" t="s">
        <v>1368</v>
      </c>
      <c r="F1206" s="41" t="s">
        <v>2641</v>
      </c>
      <c r="G1206" s="41">
        <v>1</v>
      </c>
      <c r="H1206" s="41" t="s">
        <v>2620</v>
      </c>
      <c r="I1206" s="41" t="s">
        <v>2621</v>
      </c>
      <c r="J1206" s="41" t="s">
        <v>5557</v>
      </c>
      <c r="K1206" s="41" t="s">
        <v>2683</v>
      </c>
      <c r="L1206" s="41" t="s">
        <v>5558</v>
      </c>
      <c r="M1206" s="41">
        <v>22.99</v>
      </c>
      <c r="N1206" s="41">
        <v>0</v>
      </c>
      <c r="O1206" s="41">
        <v>0</v>
      </c>
      <c r="P1206" s="41">
        <v>0</v>
      </c>
      <c r="Q1206" s="41">
        <v>0</v>
      </c>
      <c r="R1206" s="41">
        <v>0</v>
      </c>
      <c r="S1206" s="41">
        <v>-3.91</v>
      </c>
      <c r="T1206" s="41">
        <v>-5.16</v>
      </c>
      <c r="U1206" s="41">
        <v>0</v>
      </c>
      <c r="V1206" s="41">
        <v>0</v>
      </c>
      <c r="W1206" s="41">
        <v>13.92</v>
      </c>
    </row>
    <row r="1207" spans="1:23" s="41" customFormat="1" hidden="1" x14ac:dyDescent="0.25">
      <c r="A1207" s="41" t="s">
        <v>5559</v>
      </c>
      <c r="B1207" s="41">
        <v>12167176711</v>
      </c>
      <c r="C1207" s="41" t="s">
        <v>2617</v>
      </c>
      <c r="D1207" s="41" t="s">
        <v>5560</v>
      </c>
      <c r="E1207" s="41" t="s">
        <v>1416</v>
      </c>
      <c r="F1207" s="41" t="s">
        <v>2926</v>
      </c>
      <c r="G1207" s="41">
        <v>1</v>
      </c>
      <c r="H1207" s="41" t="s">
        <v>2620</v>
      </c>
      <c r="I1207" s="41" t="s">
        <v>2621</v>
      </c>
      <c r="J1207" s="41" t="s">
        <v>5561</v>
      </c>
      <c r="K1207" s="41" t="s">
        <v>3227</v>
      </c>
      <c r="L1207" s="41" t="s">
        <v>5562</v>
      </c>
      <c r="M1207" s="41">
        <v>25.99</v>
      </c>
      <c r="N1207" s="41">
        <v>0</v>
      </c>
      <c r="O1207" s="41">
        <v>0</v>
      </c>
      <c r="P1207" s="41">
        <v>0</v>
      </c>
      <c r="Q1207" s="41">
        <v>2.08</v>
      </c>
      <c r="R1207" s="41">
        <v>-2.08</v>
      </c>
      <c r="S1207" s="41">
        <v>-4.42</v>
      </c>
      <c r="T1207" s="41">
        <v>-5.16</v>
      </c>
      <c r="U1207" s="41">
        <v>0</v>
      </c>
      <c r="V1207" s="41">
        <v>0</v>
      </c>
      <c r="W1207" s="41">
        <v>16.41</v>
      </c>
    </row>
    <row r="1208" spans="1:23" s="41" customFormat="1" hidden="1" x14ac:dyDescent="0.25">
      <c r="A1208" s="41" t="s">
        <v>5563</v>
      </c>
      <c r="B1208" s="41">
        <v>12167176711</v>
      </c>
      <c r="C1208" s="41" t="s">
        <v>2617</v>
      </c>
      <c r="D1208" s="41" t="s">
        <v>5564</v>
      </c>
      <c r="E1208" s="41" t="s">
        <v>1350</v>
      </c>
      <c r="F1208" s="41" t="s">
        <v>2646</v>
      </c>
      <c r="G1208" s="41">
        <v>1</v>
      </c>
      <c r="H1208" s="41" t="s">
        <v>2620</v>
      </c>
      <c r="I1208" s="41" t="s">
        <v>2621</v>
      </c>
      <c r="J1208" s="41" t="s">
        <v>5565</v>
      </c>
      <c r="K1208" s="41" t="s">
        <v>3067</v>
      </c>
      <c r="L1208" s="41" t="s">
        <v>5566</v>
      </c>
      <c r="M1208" s="41">
        <v>22.99</v>
      </c>
      <c r="N1208" s="41">
        <v>0</v>
      </c>
      <c r="O1208" s="41">
        <v>0</v>
      </c>
      <c r="P1208" s="41">
        <v>0</v>
      </c>
      <c r="Q1208" s="41">
        <v>1.84</v>
      </c>
      <c r="R1208" s="41">
        <v>-1.84</v>
      </c>
      <c r="S1208" s="41">
        <v>-3.91</v>
      </c>
      <c r="T1208" s="41">
        <v>-5.16</v>
      </c>
      <c r="U1208" s="41">
        <v>0</v>
      </c>
      <c r="V1208" s="41">
        <v>0</v>
      </c>
      <c r="W1208" s="41">
        <v>13.92</v>
      </c>
    </row>
    <row r="1209" spans="1:23" s="41" customFormat="1" hidden="1" x14ac:dyDescent="0.25">
      <c r="A1209" s="41" t="s">
        <v>5567</v>
      </c>
      <c r="B1209" s="41">
        <v>12167176711</v>
      </c>
      <c r="C1209" s="41" t="s">
        <v>2617</v>
      </c>
      <c r="D1209" s="41" t="s">
        <v>5568</v>
      </c>
      <c r="E1209" s="41" t="s">
        <v>1378</v>
      </c>
      <c r="F1209" s="41" t="s">
        <v>3191</v>
      </c>
      <c r="G1209" s="41">
        <v>1</v>
      </c>
      <c r="H1209" s="41" t="s">
        <v>2620</v>
      </c>
      <c r="I1209" s="41" t="s">
        <v>2621</v>
      </c>
      <c r="J1209" s="41" t="s">
        <v>5569</v>
      </c>
      <c r="K1209" s="41" t="s">
        <v>2836</v>
      </c>
      <c r="L1209" s="41" t="s">
        <v>5570</v>
      </c>
      <c r="M1209" s="41">
        <v>22.99</v>
      </c>
      <c r="N1209" s="41">
        <v>0</v>
      </c>
      <c r="O1209" s="41">
        <v>0</v>
      </c>
      <c r="P1209" s="41">
        <v>0</v>
      </c>
      <c r="Q1209" s="41">
        <v>0</v>
      </c>
      <c r="R1209" s="41">
        <v>0</v>
      </c>
      <c r="S1209" s="41">
        <v>-3.91</v>
      </c>
      <c r="T1209" s="41">
        <v>-5.16</v>
      </c>
      <c r="U1209" s="41">
        <v>0</v>
      </c>
      <c r="V1209" s="41">
        <v>0</v>
      </c>
      <c r="W1209" s="41">
        <v>13.92</v>
      </c>
    </row>
    <row r="1210" spans="1:23" s="41" customFormat="1" hidden="1" x14ac:dyDescent="0.25">
      <c r="A1210" s="41" t="s">
        <v>5571</v>
      </c>
      <c r="B1210" s="41">
        <v>12167176711</v>
      </c>
      <c r="C1210" s="41" t="s">
        <v>2617</v>
      </c>
      <c r="D1210" s="41" t="s">
        <v>5572</v>
      </c>
      <c r="E1210" s="41" t="s">
        <v>1192</v>
      </c>
      <c r="F1210" s="41" t="s">
        <v>3728</v>
      </c>
      <c r="G1210" s="41">
        <v>1</v>
      </c>
      <c r="H1210" s="41" t="s">
        <v>2620</v>
      </c>
      <c r="I1210" s="41" t="s">
        <v>2621</v>
      </c>
      <c r="J1210" s="41" t="s">
        <v>5573</v>
      </c>
      <c r="K1210" s="41" t="s">
        <v>2678</v>
      </c>
      <c r="L1210" s="41" t="s">
        <v>5574</v>
      </c>
      <c r="M1210" s="41">
        <v>17.09</v>
      </c>
      <c r="N1210" s="41">
        <v>0</v>
      </c>
      <c r="O1210" s="41">
        <v>0</v>
      </c>
      <c r="P1210" s="41">
        <v>-0.85</v>
      </c>
      <c r="Q1210" s="41">
        <v>1.18</v>
      </c>
      <c r="R1210" s="41">
        <v>-1.18</v>
      </c>
      <c r="S1210" s="41">
        <v>-2.76</v>
      </c>
      <c r="T1210" s="41">
        <v>-3.68</v>
      </c>
      <c r="U1210" s="41">
        <v>0</v>
      </c>
      <c r="V1210" s="41">
        <v>0</v>
      </c>
      <c r="W1210" s="41">
        <v>9.8000000000000007</v>
      </c>
    </row>
    <row r="1211" spans="1:23" s="41" customFormat="1" hidden="1" x14ac:dyDescent="0.25">
      <c r="A1211" s="41" t="s">
        <v>5575</v>
      </c>
      <c r="B1211" s="41">
        <v>12167176711</v>
      </c>
      <c r="C1211" s="41" t="s">
        <v>2617</v>
      </c>
      <c r="D1211" s="41" t="s">
        <v>5576</v>
      </c>
      <c r="E1211" s="41" t="s">
        <v>2572</v>
      </c>
      <c r="F1211" s="41" t="s">
        <v>3285</v>
      </c>
      <c r="G1211" s="41">
        <v>1</v>
      </c>
      <c r="H1211" s="41" t="s">
        <v>2620</v>
      </c>
      <c r="I1211" s="41" t="s">
        <v>2621</v>
      </c>
      <c r="J1211" s="41" t="s">
        <v>5160</v>
      </c>
      <c r="K1211" s="41" t="s">
        <v>5577</v>
      </c>
      <c r="L1211" s="41" t="s">
        <v>5578</v>
      </c>
      <c r="M1211" s="41">
        <v>9.99</v>
      </c>
      <c r="N1211" s="41">
        <v>3.55</v>
      </c>
      <c r="O1211" s="41">
        <v>0</v>
      </c>
      <c r="P1211" s="41">
        <v>-3.55</v>
      </c>
      <c r="Q1211" s="41">
        <v>0</v>
      </c>
      <c r="R1211" s="41">
        <v>0</v>
      </c>
      <c r="S1211" s="41">
        <v>-1.7</v>
      </c>
      <c r="T1211" s="41">
        <v>-3.68</v>
      </c>
      <c r="U1211" s="41">
        <v>0</v>
      </c>
      <c r="V1211" s="41">
        <v>0</v>
      </c>
      <c r="W1211" s="41">
        <v>4.6100000000000003</v>
      </c>
    </row>
    <row r="1212" spans="1:23" s="41" customFormat="1" hidden="1" x14ac:dyDescent="0.25">
      <c r="A1212" s="41" t="s">
        <v>5579</v>
      </c>
      <c r="B1212" s="41">
        <v>12167176711</v>
      </c>
      <c r="C1212" s="41" t="s">
        <v>2617</v>
      </c>
      <c r="D1212" s="41" t="s">
        <v>5580</v>
      </c>
      <c r="E1212" s="41" t="s">
        <v>424</v>
      </c>
      <c r="F1212" s="41" t="s">
        <v>3440</v>
      </c>
      <c r="G1212" s="41">
        <v>1</v>
      </c>
      <c r="H1212" s="41" t="s">
        <v>2620</v>
      </c>
      <c r="I1212" s="41" t="s">
        <v>2621</v>
      </c>
      <c r="J1212" s="41" t="s">
        <v>2892</v>
      </c>
      <c r="K1212" s="41" t="s">
        <v>2893</v>
      </c>
      <c r="L1212" s="41" t="s">
        <v>5581</v>
      </c>
      <c r="M1212" s="41">
        <v>23.99</v>
      </c>
      <c r="N1212" s="41">
        <v>5.99</v>
      </c>
      <c r="O1212" s="41">
        <v>0</v>
      </c>
      <c r="P1212" s="41">
        <v>0</v>
      </c>
      <c r="Q1212" s="41">
        <v>1.68</v>
      </c>
      <c r="R1212" s="41">
        <v>-1.68</v>
      </c>
      <c r="S1212" s="41">
        <v>-4.08</v>
      </c>
      <c r="T1212" s="41">
        <v>-11.15</v>
      </c>
      <c r="U1212" s="41">
        <v>0</v>
      </c>
      <c r="V1212" s="41">
        <v>0</v>
      </c>
      <c r="W1212" s="41">
        <v>14.75</v>
      </c>
    </row>
    <row r="1213" spans="1:23" s="41" customFormat="1" hidden="1" x14ac:dyDescent="0.25">
      <c r="A1213" s="41" t="s">
        <v>5582</v>
      </c>
      <c r="B1213" s="41">
        <v>12167176711</v>
      </c>
      <c r="C1213" s="41" t="s">
        <v>2617</v>
      </c>
      <c r="D1213" s="41" t="s">
        <v>5583</v>
      </c>
      <c r="E1213" s="41" t="s">
        <v>1370</v>
      </c>
      <c r="F1213" s="41" t="s">
        <v>2828</v>
      </c>
      <c r="G1213" s="41">
        <v>1</v>
      </c>
      <c r="H1213" s="41" t="s">
        <v>2620</v>
      </c>
      <c r="I1213" s="41" t="s">
        <v>2621</v>
      </c>
      <c r="J1213" s="41" t="s">
        <v>4451</v>
      </c>
      <c r="K1213" s="41" t="s">
        <v>2648</v>
      </c>
      <c r="L1213" s="41" t="s">
        <v>5584</v>
      </c>
      <c r="M1213" s="41">
        <v>22.99</v>
      </c>
      <c r="N1213" s="41">
        <v>5.99</v>
      </c>
      <c r="O1213" s="41">
        <v>0</v>
      </c>
      <c r="P1213" s="41">
        <v>0</v>
      </c>
      <c r="Q1213" s="41">
        <v>0</v>
      </c>
      <c r="R1213" s="41">
        <v>0</v>
      </c>
      <c r="S1213" s="41">
        <v>-3.91</v>
      </c>
      <c r="T1213" s="41">
        <v>-11.15</v>
      </c>
      <c r="U1213" s="41">
        <v>0</v>
      </c>
      <c r="V1213" s="41">
        <v>0</v>
      </c>
      <c r="W1213" s="41">
        <v>13.92</v>
      </c>
    </row>
    <row r="1214" spans="1:23" s="42" customFormat="1" hidden="1" x14ac:dyDescent="0.25">
      <c r="A1214" s="42" t="s">
        <v>5585</v>
      </c>
      <c r="B1214" s="42">
        <v>12167176711</v>
      </c>
      <c r="C1214" s="42" t="s">
        <v>2651</v>
      </c>
      <c r="D1214" s="42" t="s">
        <v>5586</v>
      </c>
      <c r="F1214" s="42" t="s">
        <v>74</v>
      </c>
      <c r="H1214" s="42" t="s">
        <v>2633</v>
      </c>
      <c r="M1214" s="42">
        <v>0</v>
      </c>
      <c r="N1214" s="42">
        <v>0</v>
      </c>
      <c r="O1214" s="42">
        <v>0</v>
      </c>
      <c r="P1214" s="42">
        <v>0</v>
      </c>
      <c r="Q1214" s="42">
        <v>0</v>
      </c>
      <c r="R1214" s="42">
        <v>0</v>
      </c>
      <c r="S1214" s="42">
        <v>0</v>
      </c>
      <c r="T1214" s="42">
        <v>0</v>
      </c>
      <c r="U1214" s="42">
        <v>0</v>
      </c>
      <c r="V1214" s="42">
        <v>0</v>
      </c>
      <c r="W1214" s="42">
        <v>0</v>
      </c>
    </row>
    <row r="1215" spans="1:23" s="43" customFormat="1" ht="14.4" hidden="1" x14ac:dyDescent="0.25">
      <c r="A1215" s="43" t="s">
        <v>5585</v>
      </c>
      <c r="B1215" s="43">
        <v>12167176711</v>
      </c>
      <c r="C1215" s="43" t="s">
        <v>2651</v>
      </c>
      <c r="D1215" s="43" t="s">
        <v>5586</v>
      </c>
      <c r="F1215" s="43" t="s">
        <v>75</v>
      </c>
      <c r="H1215" s="43" t="s">
        <v>2633</v>
      </c>
      <c r="M1215" s="43">
        <v>0</v>
      </c>
      <c r="N1215" s="43">
        <v>0</v>
      </c>
      <c r="O1215" s="43">
        <v>0</v>
      </c>
      <c r="P1215" s="43">
        <v>0</v>
      </c>
      <c r="Q1215" s="43">
        <v>0</v>
      </c>
      <c r="R1215" s="43">
        <v>0</v>
      </c>
      <c r="S1215" s="43">
        <v>0</v>
      </c>
      <c r="T1215" s="43">
        <v>-5.16</v>
      </c>
      <c r="U1215" s="43">
        <v>0</v>
      </c>
      <c r="V1215" s="43">
        <v>0</v>
      </c>
      <c r="W1215" s="43">
        <v>-5.16</v>
      </c>
    </row>
    <row r="1216" spans="1:23" s="42" customFormat="1" hidden="1" x14ac:dyDescent="0.25">
      <c r="A1216" s="42" t="s">
        <v>5585</v>
      </c>
      <c r="B1216" s="42">
        <v>12167176711</v>
      </c>
      <c r="C1216" s="42" t="s">
        <v>2651</v>
      </c>
      <c r="D1216" s="42" t="s">
        <v>5586</v>
      </c>
      <c r="F1216" s="42" t="s">
        <v>76</v>
      </c>
      <c r="H1216" s="42" t="s">
        <v>2633</v>
      </c>
      <c r="M1216" s="42">
        <v>0</v>
      </c>
      <c r="N1216" s="42">
        <v>0</v>
      </c>
      <c r="O1216" s="42">
        <v>0</v>
      </c>
      <c r="P1216" s="42">
        <v>0</v>
      </c>
      <c r="Q1216" s="42">
        <v>0</v>
      </c>
      <c r="R1216" s="42">
        <v>0</v>
      </c>
      <c r="S1216" s="42">
        <v>0</v>
      </c>
      <c r="T1216" s="42">
        <v>0</v>
      </c>
      <c r="U1216" s="42">
        <v>0</v>
      </c>
      <c r="V1216" s="42">
        <v>0</v>
      </c>
      <c r="W1216" s="42">
        <v>0</v>
      </c>
    </row>
    <row r="1217" spans="1:23" s="42" customFormat="1" hidden="1" x14ac:dyDescent="0.25">
      <c r="A1217" s="42" t="s">
        <v>5587</v>
      </c>
      <c r="B1217" s="42">
        <v>12167176711</v>
      </c>
      <c r="C1217" s="42" t="s">
        <v>2651</v>
      </c>
      <c r="D1217" s="42" t="s">
        <v>3042</v>
      </c>
      <c r="F1217" s="42" t="s">
        <v>74</v>
      </c>
      <c r="H1217" s="42" t="s">
        <v>2633</v>
      </c>
      <c r="M1217" s="42">
        <v>0</v>
      </c>
      <c r="N1217" s="42">
        <v>0</v>
      </c>
      <c r="O1217" s="42">
        <v>0</v>
      </c>
      <c r="P1217" s="42">
        <v>0</v>
      </c>
      <c r="Q1217" s="42">
        <v>0</v>
      </c>
      <c r="R1217" s="42">
        <v>0</v>
      </c>
      <c r="S1217" s="42">
        <v>0</v>
      </c>
      <c r="T1217" s="42">
        <v>0</v>
      </c>
      <c r="U1217" s="42">
        <v>0</v>
      </c>
      <c r="V1217" s="42">
        <v>0</v>
      </c>
      <c r="W1217" s="42">
        <v>0</v>
      </c>
    </row>
    <row r="1218" spans="1:23" s="43" customFormat="1" ht="14.4" hidden="1" x14ac:dyDescent="0.25">
      <c r="A1218" s="43" t="s">
        <v>5587</v>
      </c>
      <c r="B1218" s="43">
        <v>12167176711</v>
      </c>
      <c r="C1218" s="43" t="s">
        <v>2651</v>
      </c>
      <c r="D1218" s="43" t="s">
        <v>3042</v>
      </c>
      <c r="F1218" s="43" t="s">
        <v>75</v>
      </c>
      <c r="H1218" s="43" t="s">
        <v>2633</v>
      </c>
      <c r="M1218" s="43">
        <v>0</v>
      </c>
      <c r="N1218" s="43">
        <v>0</v>
      </c>
      <c r="O1218" s="43">
        <v>0</v>
      </c>
      <c r="P1218" s="43">
        <v>0</v>
      </c>
      <c r="Q1218" s="43">
        <v>0</v>
      </c>
      <c r="R1218" s="43">
        <v>0</v>
      </c>
      <c r="S1218" s="43">
        <v>0</v>
      </c>
      <c r="T1218" s="43">
        <v>-5.16</v>
      </c>
      <c r="U1218" s="43">
        <v>0</v>
      </c>
      <c r="V1218" s="43">
        <v>0</v>
      </c>
      <c r="W1218" s="43">
        <v>-5.16</v>
      </c>
    </row>
    <row r="1219" spans="1:23" s="42" customFormat="1" hidden="1" x14ac:dyDescent="0.25">
      <c r="A1219" s="42" t="s">
        <v>5587</v>
      </c>
      <c r="B1219" s="42">
        <v>12167176711</v>
      </c>
      <c r="C1219" s="42" t="s">
        <v>2651</v>
      </c>
      <c r="D1219" s="42" t="s">
        <v>3042</v>
      </c>
      <c r="F1219" s="42" t="s">
        <v>76</v>
      </c>
      <c r="H1219" s="42" t="s">
        <v>2633</v>
      </c>
      <c r="M1219" s="42">
        <v>0</v>
      </c>
      <c r="N1219" s="42">
        <v>0</v>
      </c>
      <c r="O1219" s="42">
        <v>0</v>
      </c>
      <c r="P1219" s="42">
        <v>0</v>
      </c>
      <c r="Q1219" s="42">
        <v>0</v>
      </c>
      <c r="R1219" s="42">
        <v>0</v>
      </c>
      <c r="S1219" s="42">
        <v>0</v>
      </c>
      <c r="T1219" s="42">
        <v>0</v>
      </c>
      <c r="U1219" s="42">
        <v>0</v>
      </c>
      <c r="V1219" s="42">
        <v>0</v>
      </c>
      <c r="W1219" s="42">
        <v>0</v>
      </c>
    </row>
    <row r="1220" spans="1:23" s="42" customFormat="1" hidden="1" x14ac:dyDescent="0.25">
      <c r="A1220" s="42" t="s">
        <v>5588</v>
      </c>
      <c r="B1220" s="42">
        <v>12167176711</v>
      </c>
      <c r="C1220" s="42" t="s">
        <v>2651</v>
      </c>
      <c r="D1220" s="42" t="s">
        <v>2822</v>
      </c>
      <c r="F1220" s="42" t="s">
        <v>74</v>
      </c>
      <c r="H1220" s="42" t="s">
        <v>2633</v>
      </c>
      <c r="M1220" s="42">
        <v>0</v>
      </c>
      <c r="N1220" s="42">
        <v>0</v>
      </c>
      <c r="O1220" s="42">
        <v>0</v>
      </c>
      <c r="P1220" s="42">
        <v>0</v>
      </c>
      <c r="Q1220" s="42">
        <v>0</v>
      </c>
      <c r="R1220" s="42">
        <v>0</v>
      </c>
      <c r="S1220" s="42">
        <v>0</v>
      </c>
      <c r="T1220" s="42">
        <v>0</v>
      </c>
      <c r="U1220" s="42">
        <v>0</v>
      </c>
      <c r="V1220" s="42">
        <v>0</v>
      </c>
      <c r="W1220" s="42">
        <v>0</v>
      </c>
    </row>
    <row r="1221" spans="1:23" s="43" customFormat="1" ht="14.4" hidden="1" x14ac:dyDescent="0.25">
      <c r="A1221" s="43" t="s">
        <v>5588</v>
      </c>
      <c r="B1221" s="43">
        <v>12167176711</v>
      </c>
      <c r="C1221" s="43" t="s">
        <v>2651</v>
      </c>
      <c r="D1221" s="43" t="s">
        <v>2822</v>
      </c>
      <c r="F1221" s="43" t="s">
        <v>75</v>
      </c>
      <c r="H1221" s="43" t="s">
        <v>2633</v>
      </c>
      <c r="M1221" s="43">
        <v>0</v>
      </c>
      <c r="N1221" s="43">
        <v>0</v>
      </c>
      <c r="O1221" s="43">
        <v>0</v>
      </c>
      <c r="P1221" s="43">
        <v>0</v>
      </c>
      <c r="Q1221" s="43">
        <v>0</v>
      </c>
      <c r="R1221" s="43">
        <v>0</v>
      </c>
      <c r="S1221" s="43">
        <v>0</v>
      </c>
      <c r="T1221" s="43">
        <v>-5.16</v>
      </c>
      <c r="U1221" s="43">
        <v>0</v>
      </c>
      <c r="V1221" s="43">
        <v>0</v>
      </c>
      <c r="W1221" s="43">
        <v>-5.16</v>
      </c>
    </row>
    <row r="1222" spans="1:23" s="42" customFormat="1" hidden="1" x14ac:dyDescent="0.25">
      <c r="A1222" s="42" t="s">
        <v>5588</v>
      </c>
      <c r="B1222" s="42">
        <v>12167176711</v>
      </c>
      <c r="C1222" s="42" t="s">
        <v>2651</v>
      </c>
      <c r="D1222" s="42" t="s">
        <v>2822</v>
      </c>
      <c r="F1222" s="42" t="s">
        <v>76</v>
      </c>
      <c r="H1222" s="42" t="s">
        <v>2633</v>
      </c>
      <c r="M1222" s="42">
        <v>0</v>
      </c>
      <c r="N1222" s="42">
        <v>0</v>
      </c>
      <c r="O1222" s="42">
        <v>0</v>
      </c>
      <c r="P1222" s="42">
        <v>0</v>
      </c>
      <c r="Q1222" s="42">
        <v>0</v>
      </c>
      <c r="R1222" s="42">
        <v>0</v>
      </c>
      <c r="S1222" s="42">
        <v>0</v>
      </c>
      <c r="T1222" s="42">
        <v>0</v>
      </c>
      <c r="U1222" s="42">
        <v>0</v>
      </c>
      <c r="V1222" s="42">
        <v>0</v>
      </c>
      <c r="W1222" s="42">
        <v>0</v>
      </c>
    </row>
    <row r="1223" spans="1:23" s="42" customFormat="1" hidden="1" x14ac:dyDescent="0.25">
      <c r="A1223" s="42" t="s">
        <v>5589</v>
      </c>
      <c r="B1223" s="42">
        <v>12167176711</v>
      </c>
      <c r="D1223" s="42" t="s">
        <v>2913</v>
      </c>
      <c r="F1223" s="42" t="s">
        <v>2914</v>
      </c>
      <c r="G1223" s="42">
        <v>3</v>
      </c>
      <c r="H1223" s="42" t="s">
        <v>2633</v>
      </c>
      <c r="M1223" s="42">
        <v>0</v>
      </c>
      <c r="N1223" s="42">
        <v>0</v>
      </c>
      <c r="O1223" s="42">
        <v>0</v>
      </c>
      <c r="P1223" s="42">
        <v>0</v>
      </c>
      <c r="Q1223" s="42">
        <v>0</v>
      </c>
      <c r="R1223" s="42">
        <v>0</v>
      </c>
      <c r="S1223" s="42">
        <v>0</v>
      </c>
      <c r="T1223" s="42">
        <v>0</v>
      </c>
      <c r="U1223" s="42">
        <v>-1.8</v>
      </c>
      <c r="V1223" s="42">
        <v>0</v>
      </c>
      <c r="W1223" s="42">
        <v>-1.8</v>
      </c>
    </row>
    <row r="1224" spans="1:23" s="42" customFormat="1" hidden="1" x14ac:dyDescent="0.25">
      <c r="A1224" s="42" t="s">
        <v>5590</v>
      </c>
      <c r="B1224" s="42">
        <v>12167176711</v>
      </c>
      <c r="D1224" s="42" t="s">
        <v>2789</v>
      </c>
      <c r="F1224" s="42" t="s">
        <v>2790</v>
      </c>
      <c r="G1224" s="42">
        <v>2</v>
      </c>
      <c r="H1224" s="42" t="s">
        <v>2633</v>
      </c>
      <c r="M1224" s="42">
        <v>0</v>
      </c>
      <c r="N1224" s="42">
        <v>0</v>
      </c>
      <c r="O1224" s="42">
        <v>0</v>
      </c>
      <c r="P1224" s="42">
        <v>0</v>
      </c>
      <c r="Q1224" s="42">
        <v>0</v>
      </c>
      <c r="R1224" s="42">
        <v>0</v>
      </c>
      <c r="S1224" s="42">
        <v>0</v>
      </c>
      <c r="T1224" s="42">
        <v>0</v>
      </c>
      <c r="U1224" s="42">
        <v>-1.2</v>
      </c>
      <c r="V1224" s="42">
        <v>0</v>
      </c>
      <c r="W1224" s="42">
        <v>-1.2</v>
      </c>
    </row>
    <row r="1225" spans="1:23" s="42" customFormat="1" hidden="1" x14ac:dyDescent="0.25">
      <c r="A1225" s="42" t="s">
        <v>5591</v>
      </c>
      <c r="B1225" s="42">
        <v>12167176711</v>
      </c>
      <c r="C1225" s="42" t="s">
        <v>2651</v>
      </c>
      <c r="D1225" s="42" t="s">
        <v>2861</v>
      </c>
      <c r="F1225" s="42" t="s">
        <v>74</v>
      </c>
      <c r="H1225" s="42" t="s">
        <v>2633</v>
      </c>
      <c r="M1225" s="42">
        <v>0</v>
      </c>
      <c r="N1225" s="42">
        <v>0</v>
      </c>
      <c r="O1225" s="42">
        <v>0</v>
      </c>
      <c r="P1225" s="42">
        <v>0</v>
      </c>
      <c r="Q1225" s="42">
        <v>0</v>
      </c>
      <c r="R1225" s="42">
        <v>0</v>
      </c>
      <c r="S1225" s="42">
        <v>0</v>
      </c>
      <c r="T1225" s="42">
        <v>0</v>
      </c>
      <c r="U1225" s="42">
        <v>0</v>
      </c>
      <c r="V1225" s="42">
        <v>0</v>
      </c>
      <c r="W1225" s="42">
        <v>0</v>
      </c>
    </row>
    <row r="1226" spans="1:23" s="43" customFormat="1" ht="14.4" hidden="1" x14ac:dyDescent="0.25">
      <c r="A1226" s="43" t="s">
        <v>5591</v>
      </c>
      <c r="B1226" s="43">
        <v>12167176711</v>
      </c>
      <c r="C1226" s="43" t="s">
        <v>2651</v>
      </c>
      <c r="D1226" s="43" t="s">
        <v>2861</v>
      </c>
      <c r="F1226" s="43" t="s">
        <v>75</v>
      </c>
      <c r="H1226" s="43" t="s">
        <v>2633</v>
      </c>
      <c r="M1226" s="43">
        <v>0</v>
      </c>
      <c r="N1226" s="43">
        <v>0</v>
      </c>
      <c r="O1226" s="43">
        <v>0</v>
      </c>
      <c r="P1226" s="43">
        <v>0</v>
      </c>
      <c r="Q1226" s="43">
        <v>0</v>
      </c>
      <c r="R1226" s="43">
        <v>0</v>
      </c>
      <c r="S1226" s="43">
        <v>0</v>
      </c>
      <c r="T1226" s="43">
        <v>-5.16</v>
      </c>
      <c r="U1226" s="43">
        <v>0</v>
      </c>
      <c r="V1226" s="43">
        <v>0</v>
      </c>
      <c r="W1226" s="43">
        <v>-5.16</v>
      </c>
    </row>
    <row r="1227" spans="1:23" s="42" customFormat="1" hidden="1" x14ac:dyDescent="0.25">
      <c r="A1227" s="42" t="s">
        <v>5591</v>
      </c>
      <c r="B1227" s="42">
        <v>12167176711</v>
      </c>
      <c r="C1227" s="42" t="s">
        <v>2651</v>
      </c>
      <c r="D1227" s="42" t="s">
        <v>2861</v>
      </c>
      <c r="F1227" s="42" t="s">
        <v>76</v>
      </c>
      <c r="H1227" s="42" t="s">
        <v>2633</v>
      </c>
      <c r="M1227" s="42">
        <v>0</v>
      </c>
      <c r="N1227" s="42">
        <v>0</v>
      </c>
      <c r="O1227" s="42">
        <v>0</v>
      </c>
      <c r="P1227" s="42">
        <v>0</v>
      </c>
      <c r="Q1227" s="42">
        <v>0</v>
      </c>
      <c r="R1227" s="42">
        <v>0</v>
      </c>
      <c r="S1227" s="42">
        <v>0</v>
      </c>
      <c r="T1227" s="42">
        <v>0</v>
      </c>
      <c r="U1227" s="42">
        <v>0</v>
      </c>
      <c r="V1227" s="42">
        <v>0</v>
      </c>
      <c r="W1227" s="42">
        <v>0</v>
      </c>
    </row>
    <row r="1228" spans="1:23" s="42" customFormat="1" hidden="1" x14ac:dyDescent="0.25">
      <c r="A1228" s="42" t="s">
        <v>5592</v>
      </c>
      <c r="B1228" s="42">
        <v>12167176711</v>
      </c>
      <c r="C1228" s="42" t="s">
        <v>2651</v>
      </c>
      <c r="D1228" s="42" t="s">
        <v>3008</v>
      </c>
      <c r="F1228" s="42" t="s">
        <v>74</v>
      </c>
      <c r="H1228" s="42" t="s">
        <v>2633</v>
      </c>
      <c r="M1228" s="42">
        <v>0</v>
      </c>
      <c r="N1228" s="42">
        <v>0</v>
      </c>
      <c r="O1228" s="42">
        <v>0</v>
      </c>
      <c r="P1228" s="42">
        <v>0</v>
      </c>
      <c r="Q1228" s="42">
        <v>0</v>
      </c>
      <c r="R1228" s="42">
        <v>0</v>
      </c>
      <c r="S1228" s="42">
        <v>0</v>
      </c>
      <c r="T1228" s="42">
        <v>0</v>
      </c>
      <c r="U1228" s="42">
        <v>0</v>
      </c>
      <c r="V1228" s="42">
        <v>0</v>
      </c>
      <c r="W1228" s="42">
        <v>0</v>
      </c>
    </row>
    <row r="1229" spans="1:23" s="43" customFormat="1" ht="14.4" hidden="1" x14ac:dyDescent="0.25">
      <c r="A1229" s="43" t="s">
        <v>5592</v>
      </c>
      <c r="B1229" s="43">
        <v>12167176711</v>
      </c>
      <c r="C1229" s="43" t="s">
        <v>2651</v>
      </c>
      <c r="D1229" s="43" t="s">
        <v>3008</v>
      </c>
      <c r="F1229" s="43" t="s">
        <v>75</v>
      </c>
      <c r="H1229" s="43" t="s">
        <v>2633</v>
      </c>
      <c r="M1229" s="43">
        <v>0</v>
      </c>
      <c r="N1229" s="43">
        <v>0</v>
      </c>
      <c r="O1229" s="43">
        <v>0</v>
      </c>
      <c r="P1229" s="43">
        <v>0</v>
      </c>
      <c r="Q1229" s="43">
        <v>0</v>
      </c>
      <c r="R1229" s="43">
        <v>0</v>
      </c>
      <c r="S1229" s="43">
        <v>0</v>
      </c>
      <c r="T1229" s="43">
        <v>-5.16</v>
      </c>
      <c r="U1229" s="43">
        <v>0</v>
      </c>
      <c r="V1229" s="43">
        <v>0</v>
      </c>
      <c r="W1229" s="43">
        <v>-5.16</v>
      </c>
    </row>
    <row r="1230" spans="1:23" s="42" customFormat="1" hidden="1" x14ac:dyDescent="0.25">
      <c r="A1230" s="42" t="s">
        <v>5592</v>
      </c>
      <c r="B1230" s="42">
        <v>12167176711</v>
      </c>
      <c r="C1230" s="42" t="s">
        <v>2651</v>
      </c>
      <c r="D1230" s="42" t="s">
        <v>3008</v>
      </c>
      <c r="F1230" s="42" t="s">
        <v>76</v>
      </c>
      <c r="H1230" s="42" t="s">
        <v>2633</v>
      </c>
      <c r="M1230" s="42">
        <v>0</v>
      </c>
      <c r="N1230" s="42">
        <v>0</v>
      </c>
      <c r="O1230" s="42">
        <v>0</v>
      </c>
      <c r="P1230" s="42">
        <v>0</v>
      </c>
      <c r="Q1230" s="42">
        <v>0</v>
      </c>
      <c r="R1230" s="42">
        <v>0</v>
      </c>
      <c r="S1230" s="42">
        <v>0</v>
      </c>
      <c r="T1230" s="42">
        <v>0</v>
      </c>
      <c r="U1230" s="42">
        <v>0</v>
      </c>
      <c r="V1230" s="42">
        <v>0</v>
      </c>
      <c r="W1230" s="42">
        <v>0</v>
      </c>
    </row>
    <row r="1231" spans="1:23" s="42" customFormat="1" hidden="1" x14ac:dyDescent="0.25">
      <c r="A1231" s="42" t="s">
        <v>5593</v>
      </c>
      <c r="B1231" s="42">
        <v>12167176711</v>
      </c>
      <c r="C1231" s="42" t="s">
        <v>2651</v>
      </c>
      <c r="D1231" s="42" t="s">
        <v>4498</v>
      </c>
      <c r="F1231" s="42" t="s">
        <v>74</v>
      </c>
      <c r="H1231" s="42" t="s">
        <v>2633</v>
      </c>
      <c r="M1231" s="42">
        <v>0</v>
      </c>
      <c r="N1231" s="42">
        <v>0</v>
      </c>
      <c r="O1231" s="42">
        <v>0</v>
      </c>
      <c r="P1231" s="42">
        <v>0</v>
      </c>
      <c r="Q1231" s="42">
        <v>0</v>
      </c>
      <c r="R1231" s="42">
        <v>0</v>
      </c>
      <c r="S1231" s="42">
        <v>0</v>
      </c>
      <c r="T1231" s="42">
        <v>0</v>
      </c>
      <c r="U1231" s="42">
        <v>0</v>
      </c>
      <c r="V1231" s="42">
        <v>0</v>
      </c>
      <c r="W1231" s="42">
        <v>0</v>
      </c>
    </row>
    <row r="1232" spans="1:23" s="43" customFormat="1" ht="14.4" hidden="1" x14ac:dyDescent="0.25">
      <c r="A1232" s="43" t="s">
        <v>5593</v>
      </c>
      <c r="B1232" s="43">
        <v>12167176711</v>
      </c>
      <c r="C1232" s="43" t="s">
        <v>2651</v>
      </c>
      <c r="D1232" s="43" t="s">
        <v>4498</v>
      </c>
      <c r="F1232" s="43" t="s">
        <v>75</v>
      </c>
      <c r="H1232" s="43" t="s">
        <v>2633</v>
      </c>
      <c r="M1232" s="43">
        <v>0</v>
      </c>
      <c r="N1232" s="43">
        <v>0</v>
      </c>
      <c r="O1232" s="43">
        <v>0</v>
      </c>
      <c r="P1232" s="43">
        <v>0</v>
      </c>
      <c r="Q1232" s="43">
        <v>0</v>
      </c>
      <c r="R1232" s="43">
        <v>0</v>
      </c>
      <c r="S1232" s="43">
        <v>0</v>
      </c>
      <c r="T1232" s="43">
        <v>-5.16</v>
      </c>
      <c r="U1232" s="43">
        <v>0</v>
      </c>
      <c r="V1232" s="43">
        <v>0</v>
      </c>
      <c r="W1232" s="43">
        <v>-5.16</v>
      </c>
    </row>
    <row r="1233" spans="1:23" s="42" customFormat="1" hidden="1" x14ac:dyDescent="0.25">
      <c r="A1233" s="42" t="s">
        <v>5593</v>
      </c>
      <c r="B1233" s="42">
        <v>12167176711</v>
      </c>
      <c r="C1233" s="42" t="s">
        <v>2651</v>
      </c>
      <c r="D1233" s="42" t="s">
        <v>4498</v>
      </c>
      <c r="F1233" s="42" t="s">
        <v>76</v>
      </c>
      <c r="H1233" s="42" t="s">
        <v>2633</v>
      </c>
      <c r="M1233" s="42">
        <v>0</v>
      </c>
      <c r="N1233" s="42">
        <v>0</v>
      </c>
      <c r="O1233" s="42">
        <v>0</v>
      </c>
      <c r="P1233" s="42">
        <v>0</v>
      </c>
      <c r="Q1233" s="42">
        <v>0</v>
      </c>
      <c r="R1233" s="42">
        <v>0</v>
      </c>
      <c r="S1233" s="42">
        <v>0</v>
      </c>
      <c r="T1233" s="42">
        <v>0</v>
      </c>
      <c r="U1233" s="42">
        <v>0</v>
      </c>
      <c r="V1233" s="42">
        <v>0</v>
      </c>
      <c r="W1233" s="42">
        <v>0</v>
      </c>
    </row>
    <row r="1234" spans="1:23" s="42" customFormat="1" hidden="1" x14ac:dyDescent="0.25">
      <c r="A1234" s="42" t="s">
        <v>5594</v>
      </c>
      <c r="B1234" s="42">
        <v>12167176711</v>
      </c>
      <c r="C1234" s="42" t="s">
        <v>2651</v>
      </c>
      <c r="D1234" s="42" t="s">
        <v>3418</v>
      </c>
      <c r="F1234" s="42" t="s">
        <v>74</v>
      </c>
      <c r="H1234" s="42" t="s">
        <v>2633</v>
      </c>
      <c r="M1234" s="42">
        <v>0</v>
      </c>
      <c r="N1234" s="42">
        <v>0</v>
      </c>
      <c r="O1234" s="42">
        <v>0</v>
      </c>
      <c r="P1234" s="42">
        <v>0</v>
      </c>
      <c r="Q1234" s="42">
        <v>0</v>
      </c>
      <c r="R1234" s="42">
        <v>0</v>
      </c>
      <c r="S1234" s="42">
        <v>0</v>
      </c>
      <c r="T1234" s="42">
        <v>0</v>
      </c>
      <c r="U1234" s="42">
        <v>0</v>
      </c>
      <c r="V1234" s="42">
        <v>0</v>
      </c>
      <c r="W1234" s="42">
        <v>0</v>
      </c>
    </row>
    <row r="1235" spans="1:23" s="43" customFormat="1" ht="14.4" hidden="1" x14ac:dyDescent="0.25">
      <c r="A1235" s="43" t="s">
        <v>5594</v>
      </c>
      <c r="B1235" s="43">
        <v>12167176711</v>
      </c>
      <c r="C1235" s="43" t="s">
        <v>2651</v>
      </c>
      <c r="D1235" s="43" t="s">
        <v>3418</v>
      </c>
      <c r="F1235" s="43" t="s">
        <v>75</v>
      </c>
      <c r="H1235" s="43" t="s">
        <v>2633</v>
      </c>
      <c r="M1235" s="43">
        <v>0</v>
      </c>
      <c r="N1235" s="43">
        <v>0</v>
      </c>
      <c r="O1235" s="43">
        <v>0</v>
      </c>
      <c r="P1235" s="43">
        <v>0</v>
      </c>
      <c r="Q1235" s="43">
        <v>0</v>
      </c>
      <c r="R1235" s="43">
        <v>0</v>
      </c>
      <c r="S1235" s="43">
        <v>0</v>
      </c>
      <c r="T1235" s="43">
        <v>-3.68</v>
      </c>
      <c r="U1235" s="43">
        <v>0</v>
      </c>
      <c r="V1235" s="43">
        <v>0</v>
      </c>
      <c r="W1235" s="43">
        <v>-3.68</v>
      </c>
    </row>
    <row r="1236" spans="1:23" s="42" customFormat="1" hidden="1" x14ac:dyDescent="0.25">
      <c r="A1236" s="42" t="s">
        <v>5594</v>
      </c>
      <c r="B1236" s="42">
        <v>12167176711</v>
      </c>
      <c r="C1236" s="42" t="s">
        <v>2651</v>
      </c>
      <c r="D1236" s="42" t="s">
        <v>3418</v>
      </c>
      <c r="F1236" s="42" t="s">
        <v>76</v>
      </c>
      <c r="H1236" s="42" t="s">
        <v>2633</v>
      </c>
      <c r="M1236" s="42">
        <v>0</v>
      </c>
      <c r="N1236" s="42">
        <v>0</v>
      </c>
      <c r="O1236" s="42">
        <v>0</v>
      </c>
      <c r="P1236" s="42">
        <v>0</v>
      </c>
      <c r="Q1236" s="42">
        <v>0</v>
      </c>
      <c r="R1236" s="42">
        <v>0</v>
      </c>
      <c r="S1236" s="42">
        <v>0</v>
      </c>
      <c r="T1236" s="42">
        <v>0</v>
      </c>
      <c r="U1236" s="42">
        <v>0</v>
      </c>
      <c r="V1236" s="42">
        <v>0</v>
      </c>
      <c r="W1236" s="42">
        <v>0</v>
      </c>
    </row>
    <row r="1237" spans="1:23" s="41" customFormat="1" hidden="1" x14ac:dyDescent="0.25">
      <c r="A1237" s="41" t="s">
        <v>5595</v>
      </c>
      <c r="B1237" s="41">
        <v>12167176711</v>
      </c>
      <c r="C1237" s="41" t="s">
        <v>2617</v>
      </c>
      <c r="D1237" s="41" t="s">
        <v>5596</v>
      </c>
      <c r="E1237" s="41" t="s">
        <v>396</v>
      </c>
      <c r="F1237" s="41" t="s">
        <v>2959</v>
      </c>
      <c r="G1237" s="41">
        <v>1</v>
      </c>
      <c r="H1237" s="41" t="s">
        <v>2620</v>
      </c>
      <c r="I1237" s="41" t="s">
        <v>2621</v>
      </c>
      <c r="J1237" s="41" t="s">
        <v>5597</v>
      </c>
      <c r="K1237" s="41" t="s">
        <v>2851</v>
      </c>
      <c r="L1237" s="41" t="s">
        <v>5598</v>
      </c>
      <c r="M1237" s="41">
        <v>20.99</v>
      </c>
      <c r="N1237" s="41">
        <v>0</v>
      </c>
      <c r="O1237" s="41">
        <v>0</v>
      </c>
      <c r="P1237" s="41">
        <v>-1.05</v>
      </c>
      <c r="Q1237" s="41">
        <v>0</v>
      </c>
      <c r="R1237" s="41">
        <v>0</v>
      </c>
      <c r="S1237" s="41">
        <v>-3.39</v>
      </c>
      <c r="T1237" s="41">
        <v>-3.68</v>
      </c>
      <c r="U1237" s="41">
        <v>0</v>
      </c>
      <c r="V1237" s="41">
        <v>0</v>
      </c>
      <c r="W1237" s="41">
        <v>12.87</v>
      </c>
    </row>
    <row r="1238" spans="1:23" s="41" customFormat="1" hidden="1" x14ac:dyDescent="0.25">
      <c r="A1238" s="41" t="s">
        <v>5599</v>
      </c>
      <c r="B1238" s="41">
        <v>12167176711</v>
      </c>
      <c r="C1238" s="41" t="s">
        <v>2617</v>
      </c>
      <c r="D1238" s="41" t="s">
        <v>5600</v>
      </c>
      <c r="E1238" s="41" t="s">
        <v>1400</v>
      </c>
      <c r="F1238" s="41" t="s">
        <v>3744</v>
      </c>
      <c r="G1238" s="41">
        <v>1</v>
      </c>
      <c r="H1238" s="41" t="s">
        <v>2620</v>
      </c>
      <c r="I1238" s="41" t="s">
        <v>2621</v>
      </c>
      <c r="J1238" s="41" t="s">
        <v>3111</v>
      </c>
      <c r="K1238" s="41" t="s">
        <v>2851</v>
      </c>
      <c r="L1238" s="41" t="s">
        <v>5601</v>
      </c>
      <c r="M1238" s="41">
        <v>25.99</v>
      </c>
      <c r="N1238" s="41">
        <v>0</v>
      </c>
      <c r="O1238" s="41">
        <v>0</v>
      </c>
      <c r="P1238" s="41">
        <v>0</v>
      </c>
      <c r="Q1238" s="41">
        <v>0</v>
      </c>
      <c r="R1238" s="41">
        <v>0</v>
      </c>
      <c r="S1238" s="41">
        <v>-4.42</v>
      </c>
      <c r="T1238" s="41">
        <v>-5.16</v>
      </c>
      <c r="U1238" s="41">
        <v>0</v>
      </c>
      <c r="V1238" s="41">
        <v>0</v>
      </c>
      <c r="W1238" s="41">
        <v>16.41</v>
      </c>
    </row>
    <row r="1239" spans="1:23" s="41" customFormat="1" hidden="1" x14ac:dyDescent="0.25">
      <c r="A1239" s="41" t="s">
        <v>5602</v>
      </c>
      <c r="B1239" s="41">
        <v>12167176711</v>
      </c>
      <c r="C1239" s="41" t="s">
        <v>2617</v>
      </c>
      <c r="D1239" s="41" t="s">
        <v>5603</v>
      </c>
      <c r="E1239" s="41" t="s">
        <v>1388</v>
      </c>
      <c r="F1239" s="41" t="s">
        <v>2882</v>
      </c>
      <c r="G1239" s="41">
        <v>1</v>
      </c>
      <c r="H1239" s="41" t="s">
        <v>2620</v>
      </c>
      <c r="I1239" s="41" t="s">
        <v>2621</v>
      </c>
      <c r="J1239" s="41" t="s">
        <v>5604</v>
      </c>
      <c r="K1239" s="41" t="s">
        <v>3244</v>
      </c>
      <c r="L1239" s="41" t="s">
        <v>5605</v>
      </c>
      <c r="M1239" s="41">
        <v>22.99</v>
      </c>
      <c r="N1239" s="41">
        <v>0</v>
      </c>
      <c r="O1239" s="41">
        <v>0</v>
      </c>
      <c r="P1239" s="41">
        <v>0</v>
      </c>
      <c r="Q1239" s="41">
        <v>0</v>
      </c>
      <c r="R1239" s="41">
        <v>0</v>
      </c>
      <c r="S1239" s="41">
        <v>-3.91</v>
      </c>
      <c r="T1239" s="41">
        <v>-5.16</v>
      </c>
      <c r="U1239" s="41">
        <v>0</v>
      </c>
      <c r="V1239" s="41">
        <v>0</v>
      </c>
      <c r="W1239" s="41">
        <v>13.92</v>
      </c>
    </row>
    <row r="1240" spans="1:23" s="41" customFormat="1" hidden="1" x14ac:dyDescent="0.25">
      <c r="A1240" s="41" t="s">
        <v>5606</v>
      </c>
      <c r="B1240" s="41">
        <v>12167176711</v>
      </c>
      <c r="C1240" s="41" t="s">
        <v>2617</v>
      </c>
      <c r="D1240" s="41" t="s">
        <v>5607</v>
      </c>
      <c r="E1240" s="41" t="s">
        <v>394</v>
      </c>
      <c r="F1240" s="41" t="s">
        <v>4051</v>
      </c>
      <c r="G1240" s="41">
        <v>1</v>
      </c>
      <c r="H1240" s="41" t="s">
        <v>2620</v>
      </c>
      <c r="I1240" s="41" t="s">
        <v>2621</v>
      </c>
      <c r="J1240" s="41" t="s">
        <v>2647</v>
      </c>
      <c r="K1240" s="41" t="s">
        <v>2648</v>
      </c>
      <c r="L1240" s="41" t="s">
        <v>5608</v>
      </c>
      <c r="M1240" s="41">
        <v>20.99</v>
      </c>
      <c r="N1240" s="41">
        <v>0</v>
      </c>
      <c r="O1240" s="41">
        <v>0</v>
      </c>
      <c r="P1240" s="41">
        <v>-1.05</v>
      </c>
      <c r="Q1240" s="41">
        <v>0</v>
      </c>
      <c r="R1240" s="41">
        <v>0</v>
      </c>
      <c r="S1240" s="41">
        <v>-3.39</v>
      </c>
      <c r="T1240" s="41">
        <v>-3.68</v>
      </c>
      <c r="U1240" s="41">
        <v>0</v>
      </c>
      <c r="V1240" s="41">
        <v>0</v>
      </c>
      <c r="W1240" s="41">
        <v>12.87</v>
      </c>
    </row>
    <row r="1241" spans="1:23" s="41" customFormat="1" hidden="1" x14ac:dyDescent="0.25">
      <c r="A1241" s="41" t="s">
        <v>5609</v>
      </c>
      <c r="B1241" s="41">
        <v>12167176711</v>
      </c>
      <c r="C1241" s="41" t="s">
        <v>2617</v>
      </c>
      <c r="D1241" s="41" t="s">
        <v>5610</v>
      </c>
      <c r="E1241" s="41" t="s">
        <v>1358</v>
      </c>
      <c r="F1241" s="41" t="s">
        <v>2823</v>
      </c>
      <c r="G1241" s="41">
        <v>1</v>
      </c>
      <c r="H1241" s="41" t="s">
        <v>2620</v>
      </c>
      <c r="I1241" s="41" t="s">
        <v>2621</v>
      </c>
      <c r="J1241" s="41" t="s">
        <v>5611</v>
      </c>
      <c r="K1241" s="41" t="s">
        <v>2786</v>
      </c>
      <c r="L1241" s="41" t="s">
        <v>5612</v>
      </c>
      <c r="M1241" s="41">
        <v>22.99</v>
      </c>
      <c r="N1241" s="41">
        <v>0</v>
      </c>
      <c r="O1241" s="41">
        <v>0</v>
      </c>
      <c r="P1241" s="41">
        <v>0</v>
      </c>
      <c r="Q1241" s="41">
        <v>0</v>
      </c>
      <c r="R1241" s="41">
        <v>0</v>
      </c>
      <c r="S1241" s="41">
        <v>-3.91</v>
      </c>
      <c r="T1241" s="41">
        <v>-5.16</v>
      </c>
      <c r="U1241" s="41">
        <v>0</v>
      </c>
      <c r="V1241" s="41">
        <v>0</v>
      </c>
      <c r="W1241" s="41">
        <v>13.92</v>
      </c>
    </row>
    <row r="1242" spans="1:23" s="41" customFormat="1" hidden="1" x14ac:dyDescent="0.25">
      <c r="A1242" s="41" t="s">
        <v>5613</v>
      </c>
      <c r="B1242" s="41">
        <v>12167176711</v>
      </c>
      <c r="C1242" s="41" t="s">
        <v>2617</v>
      </c>
      <c r="D1242" s="41" t="s">
        <v>5614</v>
      </c>
      <c r="E1242" s="41" t="s">
        <v>1358</v>
      </c>
      <c r="F1242" s="41" t="s">
        <v>2823</v>
      </c>
      <c r="G1242" s="41">
        <v>1</v>
      </c>
      <c r="H1242" s="41" t="s">
        <v>2620</v>
      </c>
      <c r="I1242" s="41" t="s">
        <v>2621</v>
      </c>
      <c r="J1242" s="41" t="s">
        <v>5615</v>
      </c>
      <c r="K1242" s="41" t="s">
        <v>2970</v>
      </c>
      <c r="L1242" s="41" t="s">
        <v>5616</v>
      </c>
      <c r="M1242" s="41">
        <v>22.99</v>
      </c>
      <c r="N1242" s="41">
        <v>0</v>
      </c>
      <c r="O1242" s="41">
        <v>0</v>
      </c>
      <c r="P1242" s="41">
        <v>0</v>
      </c>
      <c r="Q1242" s="41">
        <v>0</v>
      </c>
      <c r="R1242" s="41">
        <v>0</v>
      </c>
      <c r="S1242" s="41">
        <v>-3.91</v>
      </c>
      <c r="T1242" s="41">
        <v>-5.16</v>
      </c>
      <c r="U1242" s="41">
        <v>0</v>
      </c>
      <c r="V1242" s="41">
        <v>0</v>
      </c>
      <c r="W1242" s="41">
        <v>13.92</v>
      </c>
    </row>
    <row r="1243" spans="1:23" s="41" customFormat="1" hidden="1" x14ac:dyDescent="0.25">
      <c r="A1243" s="41" t="s">
        <v>5617</v>
      </c>
      <c r="B1243" s="41">
        <v>12167176711</v>
      </c>
      <c r="C1243" s="41" t="s">
        <v>2617</v>
      </c>
      <c r="D1243" s="41" t="s">
        <v>5618</v>
      </c>
      <c r="E1243" s="41" t="s">
        <v>1224</v>
      </c>
      <c r="F1243" s="41" t="s">
        <v>5619</v>
      </c>
      <c r="G1243" s="41">
        <v>1</v>
      </c>
      <c r="H1243" s="41" t="s">
        <v>2620</v>
      </c>
      <c r="I1243" s="41" t="s">
        <v>2621</v>
      </c>
      <c r="J1243" s="41" t="s">
        <v>5620</v>
      </c>
      <c r="K1243" s="41" t="s">
        <v>3032</v>
      </c>
      <c r="L1243" s="41" t="s">
        <v>5621</v>
      </c>
      <c r="M1243" s="41">
        <v>20.99</v>
      </c>
      <c r="N1243" s="41">
        <v>0</v>
      </c>
      <c r="O1243" s="41">
        <v>0</v>
      </c>
      <c r="P1243" s="41">
        <v>0</v>
      </c>
      <c r="Q1243" s="41">
        <v>0</v>
      </c>
      <c r="R1243" s="41">
        <v>0</v>
      </c>
      <c r="S1243" s="41">
        <v>-3.57</v>
      </c>
      <c r="T1243" s="41">
        <v>-3.68</v>
      </c>
      <c r="U1243" s="41">
        <v>0</v>
      </c>
      <c r="V1243" s="41">
        <v>0</v>
      </c>
      <c r="W1243" s="41">
        <v>13.74</v>
      </c>
    </row>
    <row r="1244" spans="1:23" s="41" customFormat="1" hidden="1" x14ac:dyDescent="0.25">
      <c r="A1244" s="41" t="s">
        <v>5622</v>
      </c>
      <c r="B1244" s="41">
        <v>12167176711</v>
      </c>
      <c r="C1244" s="41" t="s">
        <v>2617</v>
      </c>
      <c r="D1244" s="41" t="s">
        <v>5623</v>
      </c>
      <c r="E1244" s="41" t="s">
        <v>886</v>
      </c>
      <c r="F1244" s="41" t="s">
        <v>5624</v>
      </c>
      <c r="G1244" s="41">
        <v>1</v>
      </c>
      <c r="H1244" s="41" t="s">
        <v>2620</v>
      </c>
      <c r="I1244" s="41" t="s">
        <v>2621</v>
      </c>
      <c r="J1244" s="41" t="s">
        <v>5625</v>
      </c>
      <c r="K1244" s="41" t="s">
        <v>3244</v>
      </c>
      <c r="L1244" s="41" t="s">
        <v>5626</v>
      </c>
      <c r="M1244" s="41">
        <v>10.99</v>
      </c>
      <c r="N1244" s="41">
        <v>3.02</v>
      </c>
      <c r="O1244" s="41">
        <v>0</v>
      </c>
      <c r="P1244" s="41">
        <v>-3.02</v>
      </c>
      <c r="Q1244" s="41">
        <v>0</v>
      </c>
      <c r="R1244" s="41">
        <v>0</v>
      </c>
      <c r="S1244" s="41">
        <v>-1.87</v>
      </c>
      <c r="T1244" s="41">
        <v>-3.68</v>
      </c>
      <c r="U1244" s="41">
        <v>0</v>
      </c>
      <c r="V1244" s="41">
        <v>0</v>
      </c>
      <c r="W1244" s="41">
        <v>5.44</v>
      </c>
    </row>
    <row r="1245" spans="1:23" s="41" customFormat="1" hidden="1" x14ac:dyDescent="0.25">
      <c r="A1245" s="41" t="s">
        <v>5627</v>
      </c>
      <c r="B1245" s="41">
        <v>12167176711</v>
      </c>
      <c r="C1245" s="41" t="s">
        <v>2727</v>
      </c>
      <c r="D1245" s="41" t="s">
        <v>2967</v>
      </c>
      <c r="E1245" s="41" t="s">
        <v>1086</v>
      </c>
      <c r="F1245" s="41" t="s">
        <v>2968</v>
      </c>
      <c r="G1245" s="41">
        <v>1</v>
      </c>
      <c r="H1245" s="41" t="s">
        <v>2620</v>
      </c>
      <c r="I1245" s="41" t="s">
        <v>2621</v>
      </c>
      <c r="J1245" s="41" t="s">
        <v>2969</v>
      </c>
      <c r="K1245" s="41" t="s">
        <v>2970</v>
      </c>
      <c r="L1245" s="41" t="s">
        <v>2971</v>
      </c>
      <c r="M1245" s="41">
        <v>-17.09</v>
      </c>
      <c r="N1245" s="41">
        <v>0</v>
      </c>
      <c r="O1245" s="41">
        <v>0</v>
      </c>
      <c r="P1245" s="41">
        <v>0.35</v>
      </c>
      <c r="Q1245" s="41">
        <v>0</v>
      </c>
      <c r="R1245" s="41">
        <v>0</v>
      </c>
      <c r="S1245" s="41">
        <v>2.2799999999999998</v>
      </c>
      <c r="T1245" s="41">
        <v>0</v>
      </c>
      <c r="U1245" s="41">
        <v>0</v>
      </c>
      <c r="V1245" s="41">
        <v>0</v>
      </c>
      <c r="W1245" s="41">
        <v>-14.46</v>
      </c>
    </row>
    <row r="1246" spans="1:23" s="41" customFormat="1" hidden="1" x14ac:dyDescent="0.25">
      <c r="A1246" s="41" t="s">
        <v>5627</v>
      </c>
      <c r="B1246" s="41">
        <v>12167176711</v>
      </c>
      <c r="C1246" s="41" t="s">
        <v>2727</v>
      </c>
      <c r="D1246" s="41" t="s">
        <v>2967</v>
      </c>
      <c r="E1246" s="41" t="s">
        <v>1092</v>
      </c>
      <c r="F1246" s="41" t="s">
        <v>2972</v>
      </c>
      <c r="G1246" s="41">
        <v>1</v>
      </c>
      <c r="H1246" s="41" t="s">
        <v>2620</v>
      </c>
      <c r="I1246" s="41" t="s">
        <v>2621</v>
      </c>
      <c r="J1246" s="41" t="s">
        <v>2969</v>
      </c>
      <c r="K1246" s="41" t="s">
        <v>2970</v>
      </c>
      <c r="L1246" s="41" t="s">
        <v>2971</v>
      </c>
      <c r="M1246" s="41">
        <v>-17.09</v>
      </c>
      <c r="N1246" s="41">
        <v>0</v>
      </c>
      <c r="O1246" s="41">
        <v>0</v>
      </c>
      <c r="P1246" s="41">
        <v>0.33</v>
      </c>
      <c r="Q1246" s="41">
        <v>0</v>
      </c>
      <c r="R1246" s="41">
        <v>0</v>
      </c>
      <c r="S1246" s="41">
        <v>2.2799999999999998</v>
      </c>
      <c r="T1246" s="41">
        <v>0</v>
      </c>
      <c r="U1246" s="41">
        <v>0</v>
      </c>
      <c r="V1246" s="41">
        <v>0</v>
      </c>
      <c r="W1246" s="41">
        <v>-14.48</v>
      </c>
    </row>
    <row r="1247" spans="1:23" s="41" customFormat="1" hidden="1" x14ac:dyDescent="0.25">
      <c r="A1247" s="41" t="s">
        <v>5628</v>
      </c>
      <c r="B1247" s="41">
        <v>12167176711</v>
      </c>
      <c r="C1247" s="41" t="s">
        <v>2617</v>
      </c>
      <c r="D1247" s="41" t="s">
        <v>5629</v>
      </c>
      <c r="E1247" s="41" t="s">
        <v>1398</v>
      </c>
      <c r="F1247" s="41" t="s">
        <v>2813</v>
      </c>
      <c r="G1247" s="41">
        <v>1</v>
      </c>
      <c r="H1247" s="41" t="s">
        <v>2620</v>
      </c>
      <c r="I1247" s="41" t="s">
        <v>2621</v>
      </c>
      <c r="J1247" s="41" t="s">
        <v>5630</v>
      </c>
      <c r="K1247" s="41" t="s">
        <v>2836</v>
      </c>
      <c r="L1247" s="41" t="s">
        <v>5631</v>
      </c>
      <c r="M1247" s="41">
        <v>25.99</v>
      </c>
      <c r="N1247" s="41">
        <v>0</v>
      </c>
      <c r="O1247" s="41">
        <v>0</v>
      </c>
      <c r="P1247" s="41">
        <v>0</v>
      </c>
      <c r="Q1247" s="41">
        <v>0</v>
      </c>
      <c r="R1247" s="41">
        <v>0</v>
      </c>
      <c r="S1247" s="41">
        <v>-4.42</v>
      </c>
      <c r="T1247" s="41">
        <v>-5.16</v>
      </c>
      <c r="U1247" s="41">
        <v>0</v>
      </c>
      <c r="V1247" s="41">
        <v>0</v>
      </c>
      <c r="W1247" s="41">
        <v>16.41</v>
      </c>
    </row>
    <row r="1248" spans="1:23" s="41" customFormat="1" hidden="1" x14ac:dyDescent="0.25">
      <c r="A1248" s="41" t="s">
        <v>5632</v>
      </c>
      <c r="B1248" s="41">
        <v>12167176711</v>
      </c>
      <c r="C1248" s="41" t="s">
        <v>2617</v>
      </c>
      <c r="D1248" s="41" t="s">
        <v>5633</v>
      </c>
      <c r="E1248" s="41" t="s">
        <v>892</v>
      </c>
      <c r="F1248" s="41" t="s">
        <v>2855</v>
      </c>
      <c r="G1248" s="41">
        <v>1</v>
      </c>
      <c r="H1248" s="41" t="s">
        <v>2620</v>
      </c>
      <c r="I1248" s="41" t="s">
        <v>2621</v>
      </c>
      <c r="J1248" s="41" t="s">
        <v>3115</v>
      </c>
      <c r="K1248" s="41" t="s">
        <v>2683</v>
      </c>
      <c r="L1248" s="41" t="s">
        <v>5634</v>
      </c>
      <c r="M1248" s="41">
        <v>11.99</v>
      </c>
      <c r="N1248" s="41">
        <v>0</v>
      </c>
      <c r="O1248" s="41">
        <v>0</v>
      </c>
      <c r="P1248" s="41">
        <v>0</v>
      </c>
      <c r="Q1248" s="41">
        <v>0</v>
      </c>
      <c r="R1248" s="41">
        <v>0</v>
      </c>
      <c r="S1248" s="41">
        <v>-2.04</v>
      </c>
      <c r="T1248" s="41">
        <v>-3.68</v>
      </c>
      <c r="U1248" s="41">
        <v>0</v>
      </c>
      <c r="V1248" s="41">
        <v>0</v>
      </c>
      <c r="W1248" s="41">
        <v>6.27</v>
      </c>
    </row>
    <row r="1249" spans="1:23" s="41" customFormat="1" hidden="1" x14ac:dyDescent="0.25">
      <c r="A1249" s="41" t="s">
        <v>5635</v>
      </c>
      <c r="B1249" s="41">
        <v>12167176711</v>
      </c>
      <c r="C1249" s="41" t="s">
        <v>2617</v>
      </c>
      <c r="D1249" s="41" t="s">
        <v>5636</v>
      </c>
      <c r="E1249" s="41" t="s">
        <v>1218</v>
      </c>
      <c r="F1249" s="41" t="s">
        <v>4006</v>
      </c>
      <c r="G1249" s="41">
        <v>1</v>
      </c>
      <c r="H1249" s="41" t="s">
        <v>2620</v>
      </c>
      <c r="I1249" s="41" t="s">
        <v>2621</v>
      </c>
      <c r="J1249" s="41" t="s">
        <v>5637</v>
      </c>
      <c r="K1249" s="41" t="s">
        <v>2820</v>
      </c>
      <c r="L1249" s="41" t="s">
        <v>5638</v>
      </c>
      <c r="M1249" s="41">
        <v>20.99</v>
      </c>
      <c r="N1249" s="41">
        <v>0</v>
      </c>
      <c r="O1249" s="41">
        <v>0</v>
      </c>
      <c r="P1249" s="41">
        <v>-1.05</v>
      </c>
      <c r="Q1249" s="41">
        <v>0</v>
      </c>
      <c r="R1249" s="41">
        <v>0</v>
      </c>
      <c r="S1249" s="41">
        <v>-3.39</v>
      </c>
      <c r="T1249" s="41">
        <v>-3.68</v>
      </c>
      <c r="U1249" s="41">
        <v>0</v>
      </c>
      <c r="V1249" s="41">
        <v>0</v>
      </c>
      <c r="W1249" s="41">
        <v>12.87</v>
      </c>
    </row>
    <row r="1250" spans="1:23" s="41" customFormat="1" hidden="1" x14ac:dyDescent="0.25">
      <c r="A1250" s="41" t="s">
        <v>5639</v>
      </c>
      <c r="B1250" s="41">
        <v>12167176711</v>
      </c>
      <c r="C1250" s="41" t="s">
        <v>2727</v>
      </c>
      <c r="D1250" s="41" t="s">
        <v>4211</v>
      </c>
      <c r="E1250" s="41" t="s">
        <v>1354</v>
      </c>
      <c r="F1250" s="41" t="s">
        <v>2944</v>
      </c>
      <c r="G1250" s="41">
        <v>1</v>
      </c>
      <c r="H1250" s="41" t="s">
        <v>2620</v>
      </c>
      <c r="I1250" s="41" t="s">
        <v>2621</v>
      </c>
      <c r="J1250" s="41" t="s">
        <v>4212</v>
      </c>
      <c r="K1250" s="41" t="s">
        <v>2648</v>
      </c>
      <c r="L1250" s="41" t="s">
        <v>4213</v>
      </c>
      <c r="M1250" s="41">
        <v>-22.99</v>
      </c>
      <c r="N1250" s="41">
        <v>0</v>
      </c>
      <c r="O1250" s="41">
        <v>0</v>
      </c>
      <c r="P1250" s="41">
        <v>0</v>
      </c>
      <c r="Q1250" s="41">
        <v>0</v>
      </c>
      <c r="R1250" s="41">
        <v>0</v>
      </c>
      <c r="S1250" s="41">
        <v>3.13</v>
      </c>
      <c r="T1250" s="41">
        <v>0</v>
      </c>
      <c r="U1250" s="41">
        <v>0</v>
      </c>
      <c r="V1250" s="41">
        <v>0</v>
      </c>
      <c r="W1250" s="41">
        <v>-19.86</v>
      </c>
    </row>
    <row r="1251" spans="1:23" s="41" customFormat="1" hidden="1" x14ac:dyDescent="0.25">
      <c r="A1251" s="41" t="s">
        <v>5640</v>
      </c>
      <c r="B1251" s="41">
        <v>12167176711</v>
      </c>
      <c r="C1251" s="41" t="s">
        <v>2727</v>
      </c>
      <c r="D1251" s="41" t="s">
        <v>5641</v>
      </c>
      <c r="E1251" s="41" t="s">
        <v>2580</v>
      </c>
      <c r="F1251" s="41" t="s">
        <v>5642</v>
      </c>
      <c r="G1251" s="41">
        <v>1</v>
      </c>
      <c r="H1251" s="41" t="s">
        <v>2620</v>
      </c>
      <c r="I1251" s="41" t="s">
        <v>2621</v>
      </c>
      <c r="J1251" s="41" t="s">
        <v>2940</v>
      </c>
      <c r="K1251" s="41" t="s">
        <v>2683</v>
      </c>
      <c r="L1251" s="41" t="s">
        <v>5643</v>
      </c>
      <c r="M1251" s="41">
        <v>-15.99</v>
      </c>
      <c r="N1251" s="41">
        <v>0</v>
      </c>
      <c r="O1251" s="41">
        <v>0</v>
      </c>
      <c r="P1251" s="41">
        <v>0</v>
      </c>
      <c r="Q1251" s="41">
        <v>0</v>
      </c>
      <c r="R1251" s="41">
        <v>0</v>
      </c>
      <c r="S1251" s="41">
        <v>2.1800000000000002</v>
      </c>
      <c r="T1251" s="41">
        <v>0</v>
      </c>
      <c r="U1251" s="41">
        <v>0</v>
      </c>
      <c r="V1251" s="41">
        <v>0</v>
      </c>
      <c r="W1251" s="41">
        <v>-13.81</v>
      </c>
    </row>
    <row r="1252" spans="1:23" s="41" customFormat="1" hidden="1" x14ac:dyDescent="0.25">
      <c r="A1252" s="41" t="s">
        <v>5644</v>
      </c>
      <c r="B1252" s="41">
        <v>12167176711</v>
      </c>
      <c r="C1252" s="41" t="s">
        <v>2727</v>
      </c>
      <c r="D1252" s="41" t="s">
        <v>5221</v>
      </c>
      <c r="E1252" s="41" t="s">
        <v>1430</v>
      </c>
      <c r="F1252" s="41" t="s">
        <v>4034</v>
      </c>
      <c r="G1252" s="41">
        <v>1</v>
      </c>
      <c r="H1252" s="41" t="s">
        <v>2620</v>
      </c>
      <c r="I1252" s="41" t="s">
        <v>2621</v>
      </c>
      <c r="J1252" s="41" t="s">
        <v>3933</v>
      </c>
      <c r="K1252" s="41" t="s">
        <v>2830</v>
      </c>
      <c r="L1252" s="41">
        <v>27703</v>
      </c>
      <c r="M1252" s="41">
        <v>-25.99</v>
      </c>
      <c r="N1252" s="41">
        <v>0</v>
      </c>
      <c r="O1252" s="41">
        <v>0</v>
      </c>
      <c r="P1252" s="41">
        <v>0</v>
      </c>
      <c r="Q1252" s="41">
        <v>0</v>
      </c>
      <c r="R1252" s="41">
        <v>0</v>
      </c>
      <c r="S1252" s="41">
        <v>3.54</v>
      </c>
      <c r="T1252" s="41">
        <v>0</v>
      </c>
      <c r="U1252" s="41">
        <v>0</v>
      </c>
      <c r="V1252" s="41">
        <v>0</v>
      </c>
      <c r="W1252" s="41">
        <v>-22.45</v>
      </c>
    </row>
    <row r="1253" spans="1:23" s="41" customFormat="1" hidden="1" x14ac:dyDescent="0.25">
      <c r="A1253" s="41" t="s">
        <v>5645</v>
      </c>
      <c r="B1253" s="41">
        <v>12167176711</v>
      </c>
      <c r="C1253" s="41" t="s">
        <v>2617</v>
      </c>
      <c r="D1253" s="41" t="s">
        <v>5646</v>
      </c>
      <c r="E1253" s="41" t="s">
        <v>1366</v>
      </c>
      <c r="F1253" s="41" t="s">
        <v>2711</v>
      </c>
      <c r="G1253" s="41">
        <v>1</v>
      </c>
      <c r="H1253" s="41" t="s">
        <v>2620</v>
      </c>
      <c r="I1253" s="41" t="s">
        <v>2621</v>
      </c>
      <c r="J1253" s="41" t="s">
        <v>3005</v>
      </c>
      <c r="K1253" s="41" t="s">
        <v>2629</v>
      </c>
      <c r="L1253" s="41" t="s">
        <v>5647</v>
      </c>
      <c r="M1253" s="41">
        <v>22.99</v>
      </c>
      <c r="N1253" s="41">
        <v>0</v>
      </c>
      <c r="O1253" s="41">
        <v>0</v>
      </c>
      <c r="P1253" s="41">
        <v>0</v>
      </c>
      <c r="Q1253" s="41">
        <v>0</v>
      </c>
      <c r="R1253" s="41">
        <v>0</v>
      </c>
      <c r="S1253" s="41">
        <v>-3.91</v>
      </c>
      <c r="T1253" s="41">
        <v>-5.16</v>
      </c>
      <c r="U1253" s="41">
        <v>0</v>
      </c>
      <c r="V1253" s="41">
        <v>0</v>
      </c>
      <c r="W1253" s="41">
        <v>13.92</v>
      </c>
    </row>
    <row r="1254" spans="1:23" s="41" customFormat="1" hidden="1" x14ac:dyDescent="0.25">
      <c r="A1254" s="41" t="s">
        <v>5648</v>
      </c>
      <c r="B1254" s="41">
        <v>12167176711</v>
      </c>
      <c r="C1254" s="41" t="s">
        <v>2617</v>
      </c>
      <c r="D1254" s="41" t="s">
        <v>5649</v>
      </c>
      <c r="E1254" s="41" t="s">
        <v>1402</v>
      </c>
      <c r="F1254" s="41" t="s">
        <v>3917</v>
      </c>
      <c r="G1254" s="41">
        <v>1</v>
      </c>
      <c r="H1254" s="41" t="s">
        <v>2620</v>
      </c>
      <c r="I1254" s="41" t="s">
        <v>2621</v>
      </c>
      <c r="J1254" s="41" t="s">
        <v>3098</v>
      </c>
      <c r="K1254" s="41" t="s">
        <v>2970</v>
      </c>
      <c r="L1254" s="41" t="s">
        <v>5650</v>
      </c>
      <c r="M1254" s="41">
        <v>25.99</v>
      </c>
      <c r="N1254" s="41">
        <v>0</v>
      </c>
      <c r="O1254" s="41">
        <v>0</v>
      </c>
      <c r="P1254" s="41">
        <v>-0.52</v>
      </c>
      <c r="Q1254" s="41">
        <v>0</v>
      </c>
      <c r="R1254" s="41">
        <v>0</v>
      </c>
      <c r="S1254" s="41">
        <v>-4.33</v>
      </c>
      <c r="T1254" s="41">
        <v>-5.16</v>
      </c>
      <c r="U1254" s="41">
        <v>0</v>
      </c>
      <c r="V1254" s="41">
        <v>0</v>
      </c>
      <c r="W1254" s="41">
        <v>15.98</v>
      </c>
    </row>
    <row r="1255" spans="1:23" s="41" customFormat="1" hidden="1" x14ac:dyDescent="0.25">
      <c r="A1255" s="41" t="s">
        <v>5648</v>
      </c>
      <c r="B1255" s="41">
        <v>12167176711</v>
      </c>
      <c r="C1255" s="41" t="s">
        <v>2617</v>
      </c>
      <c r="D1255" s="41" t="s">
        <v>5649</v>
      </c>
      <c r="E1255" s="41" t="s">
        <v>1218</v>
      </c>
      <c r="F1255" s="41" t="s">
        <v>4006</v>
      </c>
      <c r="G1255" s="41">
        <v>1</v>
      </c>
      <c r="H1255" s="41" t="s">
        <v>2620</v>
      </c>
      <c r="I1255" s="41" t="s">
        <v>2621</v>
      </c>
      <c r="J1255" s="41" t="s">
        <v>3098</v>
      </c>
      <c r="K1255" s="41" t="s">
        <v>2970</v>
      </c>
      <c r="L1255" s="41" t="s">
        <v>5650</v>
      </c>
      <c r="M1255" s="41">
        <v>20.99</v>
      </c>
      <c r="N1255" s="41">
        <v>0</v>
      </c>
      <c r="O1255" s="41">
        <v>0</v>
      </c>
      <c r="P1255" s="41">
        <v>-1.47</v>
      </c>
      <c r="Q1255" s="41">
        <v>0</v>
      </c>
      <c r="R1255" s="41">
        <v>0</v>
      </c>
      <c r="S1255" s="41">
        <v>-3.32</v>
      </c>
      <c r="T1255" s="41">
        <v>-3.68</v>
      </c>
      <c r="U1255" s="41">
        <v>0</v>
      </c>
      <c r="V1255" s="41">
        <v>0</v>
      </c>
      <c r="W1255" s="41">
        <v>12.52</v>
      </c>
    </row>
    <row r="1256" spans="1:23" s="41" customFormat="1" hidden="1" x14ac:dyDescent="0.25">
      <c r="A1256" s="41" t="s">
        <v>5651</v>
      </c>
      <c r="B1256" s="41">
        <v>12167176711</v>
      </c>
      <c r="C1256" s="41" t="s">
        <v>2617</v>
      </c>
      <c r="D1256" s="41" t="s">
        <v>5652</v>
      </c>
      <c r="E1256" s="41" t="s">
        <v>1096</v>
      </c>
      <c r="F1256" s="41" t="s">
        <v>5653</v>
      </c>
      <c r="G1256" s="41">
        <v>1</v>
      </c>
      <c r="H1256" s="41" t="s">
        <v>2620</v>
      </c>
      <c r="I1256" s="41" t="s">
        <v>2621</v>
      </c>
      <c r="J1256" s="41" t="s">
        <v>5654</v>
      </c>
      <c r="K1256" s="41" t="s">
        <v>2836</v>
      </c>
      <c r="L1256" s="41" t="s">
        <v>5655</v>
      </c>
      <c r="M1256" s="41">
        <v>17.09</v>
      </c>
      <c r="N1256" s="41">
        <v>0</v>
      </c>
      <c r="O1256" s="41">
        <v>0</v>
      </c>
      <c r="P1256" s="41">
        <v>0</v>
      </c>
      <c r="Q1256" s="41">
        <v>0</v>
      </c>
      <c r="R1256" s="41">
        <v>0</v>
      </c>
      <c r="S1256" s="41">
        <v>-2.91</v>
      </c>
      <c r="T1256" s="41">
        <v>-3.68</v>
      </c>
      <c r="U1256" s="41">
        <v>0</v>
      </c>
      <c r="V1256" s="41">
        <v>0</v>
      </c>
      <c r="W1256" s="41">
        <v>10.5</v>
      </c>
    </row>
    <row r="1257" spans="1:23" s="41" customFormat="1" hidden="1" x14ac:dyDescent="0.25">
      <c r="A1257" s="41" t="s">
        <v>5656</v>
      </c>
      <c r="B1257" s="41">
        <v>12167176711</v>
      </c>
      <c r="C1257" s="41" t="s">
        <v>2727</v>
      </c>
      <c r="D1257" s="41" t="s">
        <v>5657</v>
      </c>
      <c r="E1257" s="41" t="s">
        <v>2350</v>
      </c>
      <c r="F1257" s="41" t="s">
        <v>5658</v>
      </c>
      <c r="G1257" s="41">
        <v>1</v>
      </c>
      <c r="H1257" s="41" t="s">
        <v>2620</v>
      </c>
      <c r="I1257" s="41" t="s">
        <v>2621</v>
      </c>
      <c r="J1257" s="41" t="s">
        <v>3270</v>
      </c>
      <c r="K1257" s="41" t="s">
        <v>2683</v>
      </c>
      <c r="L1257" s="41" t="s">
        <v>5659</v>
      </c>
      <c r="M1257" s="41">
        <v>-11.99</v>
      </c>
      <c r="N1257" s="41">
        <v>0</v>
      </c>
      <c r="O1257" s="41">
        <v>0</v>
      </c>
      <c r="P1257" s="41">
        <v>0</v>
      </c>
      <c r="Q1257" s="41">
        <v>0</v>
      </c>
      <c r="R1257" s="41">
        <v>0</v>
      </c>
      <c r="S1257" s="41">
        <v>1.63</v>
      </c>
      <c r="T1257" s="41">
        <v>0</v>
      </c>
      <c r="U1257" s="41">
        <v>0</v>
      </c>
      <c r="V1257" s="41">
        <v>0</v>
      </c>
      <c r="W1257" s="41">
        <v>-10.36</v>
      </c>
    </row>
    <row r="1258" spans="1:23" s="41" customFormat="1" hidden="1" x14ac:dyDescent="0.25">
      <c r="A1258" s="41" t="s">
        <v>5660</v>
      </c>
      <c r="B1258" s="41">
        <v>12167176711</v>
      </c>
      <c r="C1258" s="41" t="s">
        <v>2617</v>
      </c>
      <c r="D1258" s="41" t="s">
        <v>5661</v>
      </c>
      <c r="E1258" s="41" t="s">
        <v>1424</v>
      </c>
      <c r="F1258" s="41" t="s">
        <v>2980</v>
      </c>
      <c r="G1258" s="41">
        <v>1</v>
      </c>
      <c r="H1258" s="41" t="s">
        <v>2620</v>
      </c>
      <c r="I1258" s="41" t="s">
        <v>2621</v>
      </c>
      <c r="J1258" s="41" t="s">
        <v>5662</v>
      </c>
      <c r="K1258" s="41" t="s">
        <v>3244</v>
      </c>
      <c r="L1258" s="41" t="s">
        <v>5663</v>
      </c>
      <c r="M1258" s="41">
        <v>25.99</v>
      </c>
      <c r="N1258" s="41">
        <v>0</v>
      </c>
      <c r="O1258" s="41">
        <v>0</v>
      </c>
      <c r="P1258" s="41">
        <v>0</v>
      </c>
      <c r="Q1258" s="41">
        <v>0</v>
      </c>
      <c r="R1258" s="41">
        <v>0</v>
      </c>
      <c r="S1258" s="41">
        <v>-4.42</v>
      </c>
      <c r="T1258" s="41">
        <v>-5.16</v>
      </c>
      <c r="U1258" s="41">
        <v>0</v>
      </c>
      <c r="V1258" s="41">
        <v>0</v>
      </c>
      <c r="W1258" s="41">
        <v>16.41</v>
      </c>
    </row>
    <row r="1259" spans="1:23" s="41" customFormat="1" hidden="1" x14ac:dyDescent="0.25">
      <c r="A1259" s="41" t="s">
        <v>5664</v>
      </c>
      <c r="B1259" s="41">
        <v>12167176711</v>
      </c>
      <c r="C1259" s="41" t="s">
        <v>2617</v>
      </c>
      <c r="D1259" s="41" t="s">
        <v>5665</v>
      </c>
      <c r="E1259" s="41" t="s">
        <v>1226</v>
      </c>
      <c r="F1259" s="41" t="s">
        <v>4494</v>
      </c>
      <c r="G1259" s="41">
        <v>1</v>
      </c>
      <c r="H1259" s="41" t="s">
        <v>2620</v>
      </c>
      <c r="I1259" s="41" t="s">
        <v>2621</v>
      </c>
      <c r="J1259" s="41" t="s">
        <v>5666</v>
      </c>
      <c r="K1259" s="41" t="s">
        <v>3227</v>
      </c>
      <c r="L1259" s="41">
        <v>35824</v>
      </c>
      <c r="M1259" s="41">
        <v>20.99</v>
      </c>
      <c r="N1259" s="41">
        <v>0</v>
      </c>
      <c r="O1259" s="41">
        <v>0</v>
      </c>
      <c r="P1259" s="41">
        <v>0</v>
      </c>
      <c r="Q1259" s="41">
        <v>1.68</v>
      </c>
      <c r="R1259" s="41">
        <v>-1.68</v>
      </c>
      <c r="S1259" s="41">
        <v>-3.57</v>
      </c>
      <c r="T1259" s="41">
        <v>-3.68</v>
      </c>
      <c r="U1259" s="41">
        <v>0</v>
      </c>
      <c r="V1259" s="41">
        <v>0</v>
      </c>
      <c r="W1259" s="41">
        <v>13.74</v>
      </c>
    </row>
    <row r="1260" spans="1:23" s="41" customFormat="1" hidden="1" x14ac:dyDescent="0.25">
      <c r="A1260" s="41" t="s">
        <v>5667</v>
      </c>
      <c r="B1260" s="41">
        <v>12167176711</v>
      </c>
      <c r="C1260" s="41" t="s">
        <v>2617</v>
      </c>
      <c r="D1260" s="41" t="s">
        <v>5668</v>
      </c>
      <c r="E1260" s="41" t="s">
        <v>396</v>
      </c>
      <c r="F1260" s="41" t="s">
        <v>2959</v>
      </c>
      <c r="G1260" s="41">
        <v>1</v>
      </c>
      <c r="H1260" s="41" t="s">
        <v>2620</v>
      </c>
      <c r="I1260" s="41" t="s">
        <v>2621</v>
      </c>
      <c r="J1260" s="41" t="s">
        <v>2856</v>
      </c>
      <c r="K1260" s="41" t="s">
        <v>2702</v>
      </c>
      <c r="L1260" s="41" t="s">
        <v>5669</v>
      </c>
      <c r="M1260" s="41">
        <v>19.989999999999998</v>
      </c>
      <c r="N1260" s="41">
        <v>0</v>
      </c>
      <c r="O1260" s="41">
        <v>0</v>
      </c>
      <c r="P1260" s="41">
        <v>-1</v>
      </c>
      <c r="Q1260" s="41">
        <v>0</v>
      </c>
      <c r="R1260" s="41">
        <v>0</v>
      </c>
      <c r="S1260" s="41">
        <v>-3.23</v>
      </c>
      <c r="T1260" s="41">
        <v>-3.68</v>
      </c>
      <c r="U1260" s="41">
        <v>0</v>
      </c>
      <c r="V1260" s="41">
        <v>0</v>
      </c>
      <c r="W1260" s="41">
        <v>12.08</v>
      </c>
    </row>
    <row r="1261" spans="1:23" s="42" customFormat="1" x14ac:dyDescent="0.25">
      <c r="A1261" s="42" t="s">
        <v>5670</v>
      </c>
      <c r="B1261" s="42">
        <v>12167176711</v>
      </c>
      <c r="C1261" s="42" t="s">
        <v>3046</v>
      </c>
      <c r="D1261" s="42" t="s">
        <v>5671</v>
      </c>
      <c r="F1261" s="42" t="s">
        <v>79</v>
      </c>
      <c r="H1261" s="42" t="s">
        <v>2633</v>
      </c>
      <c r="M1261" s="42">
        <v>0</v>
      </c>
      <c r="N1261" s="42">
        <v>0</v>
      </c>
      <c r="O1261" s="42">
        <v>0</v>
      </c>
      <c r="P1261" s="42">
        <v>0</v>
      </c>
      <c r="Q1261" s="42">
        <v>0</v>
      </c>
      <c r="R1261" s="42">
        <v>0</v>
      </c>
      <c r="S1261" s="42">
        <v>0</v>
      </c>
      <c r="T1261" s="42">
        <v>0</v>
      </c>
      <c r="U1261" s="42">
        <v>0</v>
      </c>
      <c r="V1261" s="42">
        <v>-0.15</v>
      </c>
      <c r="W1261" s="42">
        <v>-0.15</v>
      </c>
    </row>
    <row r="1262" spans="1:23" s="42" customFormat="1" x14ac:dyDescent="0.25">
      <c r="A1262" s="42" t="s">
        <v>5670</v>
      </c>
      <c r="B1262" s="42">
        <v>12167176711</v>
      </c>
      <c r="C1262" s="42" t="s">
        <v>3046</v>
      </c>
      <c r="D1262" s="42" t="s">
        <v>5671</v>
      </c>
      <c r="F1262" s="42" t="s">
        <v>79</v>
      </c>
      <c r="H1262" s="42" t="s">
        <v>2633</v>
      </c>
      <c r="M1262" s="42">
        <v>0</v>
      </c>
      <c r="N1262" s="42">
        <v>0</v>
      </c>
      <c r="O1262" s="42">
        <v>0</v>
      </c>
      <c r="P1262" s="42">
        <v>0</v>
      </c>
      <c r="Q1262" s="42">
        <v>0</v>
      </c>
      <c r="R1262" s="42">
        <v>0</v>
      </c>
      <c r="S1262" s="42">
        <v>0</v>
      </c>
      <c r="T1262" s="42">
        <v>0</v>
      </c>
      <c r="U1262" s="42">
        <v>0</v>
      </c>
      <c r="V1262" s="42">
        <v>-0.15</v>
      </c>
      <c r="W1262" s="42">
        <v>-0.15</v>
      </c>
    </row>
    <row r="1263" spans="1:23" s="42" customFormat="1" x14ac:dyDescent="0.25">
      <c r="A1263" s="42" t="s">
        <v>5670</v>
      </c>
      <c r="B1263" s="42">
        <v>12167176711</v>
      </c>
      <c r="C1263" s="42" t="s">
        <v>3046</v>
      </c>
      <c r="D1263" s="42" t="s">
        <v>5671</v>
      </c>
      <c r="F1263" s="42" t="s">
        <v>79</v>
      </c>
      <c r="H1263" s="42" t="s">
        <v>2633</v>
      </c>
      <c r="M1263" s="42">
        <v>0</v>
      </c>
      <c r="N1263" s="42">
        <v>0</v>
      </c>
      <c r="O1263" s="42">
        <v>0</v>
      </c>
      <c r="P1263" s="42">
        <v>0</v>
      </c>
      <c r="Q1263" s="42">
        <v>0</v>
      </c>
      <c r="R1263" s="42">
        <v>0</v>
      </c>
      <c r="S1263" s="42">
        <v>0</v>
      </c>
      <c r="T1263" s="42">
        <v>0</v>
      </c>
      <c r="U1263" s="42">
        <v>0</v>
      </c>
      <c r="V1263" s="42">
        <v>-0.15</v>
      </c>
      <c r="W1263" s="42">
        <v>-0.15</v>
      </c>
    </row>
    <row r="1264" spans="1:23" s="42" customFormat="1" x14ac:dyDescent="0.25">
      <c r="A1264" s="42" t="s">
        <v>5670</v>
      </c>
      <c r="B1264" s="42">
        <v>12167176711</v>
      </c>
      <c r="C1264" s="42" t="s">
        <v>3046</v>
      </c>
      <c r="D1264" s="42" t="s">
        <v>5671</v>
      </c>
      <c r="F1264" s="42" t="s">
        <v>79</v>
      </c>
      <c r="H1264" s="42" t="s">
        <v>2633</v>
      </c>
      <c r="M1264" s="42">
        <v>0</v>
      </c>
      <c r="N1264" s="42">
        <v>0</v>
      </c>
      <c r="O1264" s="42">
        <v>0</v>
      </c>
      <c r="P1264" s="42">
        <v>0</v>
      </c>
      <c r="Q1264" s="42">
        <v>0</v>
      </c>
      <c r="R1264" s="42">
        <v>0</v>
      </c>
      <c r="S1264" s="42">
        <v>0</v>
      </c>
      <c r="T1264" s="42">
        <v>0</v>
      </c>
      <c r="U1264" s="42">
        <v>0</v>
      </c>
      <c r="V1264" s="42">
        <v>-0.75</v>
      </c>
      <c r="W1264" s="42">
        <v>-0.75</v>
      </c>
    </row>
    <row r="1265" spans="1:23" s="42" customFormat="1" x14ac:dyDescent="0.25">
      <c r="A1265" s="42" t="s">
        <v>5670</v>
      </c>
      <c r="B1265" s="42">
        <v>12167176711</v>
      </c>
      <c r="C1265" s="42" t="s">
        <v>3046</v>
      </c>
      <c r="D1265" s="42" t="s">
        <v>5671</v>
      </c>
      <c r="F1265" s="42" t="s">
        <v>79</v>
      </c>
      <c r="H1265" s="42" t="s">
        <v>2633</v>
      </c>
      <c r="M1265" s="42">
        <v>0</v>
      </c>
      <c r="N1265" s="42">
        <v>0</v>
      </c>
      <c r="O1265" s="42">
        <v>0</v>
      </c>
      <c r="P1265" s="42">
        <v>0</v>
      </c>
      <c r="Q1265" s="42">
        <v>0</v>
      </c>
      <c r="R1265" s="42">
        <v>0</v>
      </c>
      <c r="S1265" s="42">
        <v>0</v>
      </c>
      <c r="T1265" s="42">
        <v>0</v>
      </c>
      <c r="U1265" s="42">
        <v>0</v>
      </c>
      <c r="V1265" s="42">
        <v>-0.15</v>
      </c>
      <c r="W1265" s="42">
        <v>-0.15</v>
      </c>
    </row>
    <row r="1266" spans="1:23" s="42" customFormat="1" x14ac:dyDescent="0.25">
      <c r="A1266" s="42" t="s">
        <v>5670</v>
      </c>
      <c r="B1266" s="42">
        <v>12167176711</v>
      </c>
      <c r="C1266" s="42" t="s">
        <v>3046</v>
      </c>
      <c r="D1266" s="42" t="s">
        <v>5671</v>
      </c>
      <c r="F1266" s="42" t="s">
        <v>79</v>
      </c>
      <c r="H1266" s="42" t="s">
        <v>2633</v>
      </c>
      <c r="M1266" s="42">
        <v>0</v>
      </c>
      <c r="N1266" s="42">
        <v>0</v>
      </c>
      <c r="O1266" s="42">
        <v>0</v>
      </c>
      <c r="P1266" s="42">
        <v>0</v>
      </c>
      <c r="Q1266" s="42">
        <v>0</v>
      </c>
      <c r="R1266" s="42">
        <v>0</v>
      </c>
      <c r="S1266" s="42">
        <v>0</v>
      </c>
      <c r="T1266" s="42">
        <v>0</v>
      </c>
      <c r="U1266" s="42">
        <v>0</v>
      </c>
      <c r="V1266" s="42">
        <v>-0.6</v>
      </c>
      <c r="W1266" s="42">
        <v>-0.6</v>
      </c>
    </row>
    <row r="1267" spans="1:23" s="42" customFormat="1" x14ac:dyDescent="0.25">
      <c r="A1267" s="42" t="s">
        <v>5672</v>
      </c>
      <c r="B1267" s="42">
        <v>12167176711</v>
      </c>
      <c r="C1267" s="42" t="s">
        <v>3046</v>
      </c>
      <c r="D1267" s="42" t="s">
        <v>5671</v>
      </c>
      <c r="F1267" s="42" t="s">
        <v>79</v>
      </c>
      <c r="H1267" s="42" t="s">
        <v>2633</v>
      </c>
      <c r="M1267" s="42">
        <v>0</v>
      </c>
      <c r="N1267" s="42">
        <v>0</v>
      </c>
      <c r="O1267" s="42">
        <v>0</v>
      </c>
      <c r="P1267" s="42">
        <v>0</v>
      </c>
      <c r="Q1267" s="42">
        <v>0</v>
      </c>
      <c r="R1267" s="42">
        <v>0</v>
      </c>
      <c r="S1267" s="42">
        <v>0</v>
      </c>
      <c r="T1267" s="42">
        <v>0</v>
      </c>
      <c r="U1267" s="42">
        <v>0</v>
      </c>
      <c r="V1267" s="42">
        <v>-2.25</v>
      </c>
      <c r="W1267" s="42">
        <v>-2.25</v>
      </c>
    </row>
    <row r="1268" spans="1:23" s="42" customFormat="1" x14ac:dyDescent="0.25">
      <c r="A1268" s="42" t="s">
        <v>5673</v>
      </c>
      <c r="B1268" s="42">
        <v>12167176711</v>
      </c>
      <c r="C1268" s="42" t="s">
        <v>3046</v>
      </c>
      <c r="D1268" s="42" t="s">
        <v>5671</v>
      </c>
      <c r="F1268" s="42" t="s">
        <v>79</v>
      </c>
      <c r="H1268" s="42" t="s">
        <v>2633</v>
      </c>
      <c r="M1268" s="42">
        <v>0</v>
      </c>
      <c r="N1268" s="42">
        <v>0</v>
      </c>
      <c r="O1268" s="42">
        <v>0</v>
      </c>
      <c r="P1268" s="42">
        <v>0</v>
      </c>
      <c r="Q1268" s="42">
        <v>0</v>
      </c>
      <c r="R1268" s="42">
        <v>0</v>
      </c>
      <c r="S1268" s="42">
        <v>0</v>
      </c>
      <c r="T1268" s="42">
        <v>0</v>
      </c>
      <c r="U1268" s="42">
        <v>0</v>
      </c>
      <c r="V1268" s="42">
        <v>-0.15</v>
      </c>
      <c r="W1268" s="42">
        <v>-0.15</v>
      </c>
    </row>
    <row r="1269" spans="1:23" s="42" customFormat="1" x14ac:dyDescent="0.25">
      <c r="A1269" s="42" t="s">
        <v>5674</v>
      </c>
      <c r="B1269" s="42">
        <v>12167176711</v>
      </c>
      <c r="C1269" s="42" t="s">
        <v>3046</v>
      </c>
      <c r="D1269" s="42" t="s">
        <v>5671</v>
      </c>
      <c r="F1269" s="42" t="s">
        <v>79</v>
      </c>
      <c r="H1269" s="42" t="s">
        <v>2633</v>
      </c>
      <c r="M1269" s="42">
        <v>0</v>
      </c>
      <c r="N1269" s="42">
        <v>0</v>
      </c>
      <c r="O1269" s="42">
        <v>0</v>
      </c>
      <c r="P1269" s="42">
        <v>0</v>
      </c>
      <c r="Q1269" s="42">
        <v>0</v>
      </c>
      <c r="R1269" s="42">
        <v>0</v>
      </c>
      <c r="S1269" s="42">
        <v>0</v>
      </c>
      <c r="T1269" s="42">
        <v>0</v>
      </c>
      <c r="U1269" s="42">
        <v>0</v>
      </c>
      <c r="V1269" s="42">
        <v>-0.15</v>
      </c>
      <c r="W1269" s="42">
        <v>-0.15</v>
      </c>
    </row>
    <row r="1270" spans="1:23" s="42" customFormat="1" x14ac:dyDescent="0.25">
      <c r="A1270" s="42" t="s">
        <v>5674</v>
      </c>
      <c r="B1270" s="42">
        <v>12167176711</v>
      </c>
      <c r="C1270" s="42" t="s">
        <v>3046</v>
      </c>
      <c r="D1270" s="42" t="s">
        <v>5671</v>
      </c>
      <c r="F1270" s="42" t="s">
        <v>79</v>
      </c>
      <c r="H1270" s="42" t="s">
        <v>2633</v>
      </c>
      <c r="M1270" s="42">
        <v>0</v>
      </c>
      <c r="N1270" s="42">
        <v>0</v>
      </c>
      <c r="O1270" s="42">
        <v>0</v>
      </c>
      <c r="P1270" s="42">
        <v>0</v>
      </c>
      <c r="Q1270" s="42">
        <v>0</v>
      </c>
      <c r="R1270" s="42">
        <v>0</v>
      </c>
      <c r="S1270" s="42">
        <v>0</v>
      </c>
      <c r="T1270" s="42">
        <v>0</v>
      </c>
      <c r="U1270" s="42">
        <v>0</v>
      </c>
      <c r="V1270" s="42">
        <v>-0.15</v>
      </c>
      <c r="W1270" s="42">
        <v>-0.15</v>
      </c>
    </row>
    <row r="1271" spans="1:23" s="42" customFormat="1" x14ac:dyDescent="0.25">
      <c r="A1271" s="42" t="s">
        <v>5675</v>
      </c>
      <c r="B1271" s="42">
        <v>12167176711</v>
      </c>
      <c r="C1271" s="42" t="s">
        <v>3046</v>
      </c>
      <c r="D1271" s="42" t="s">
        <v>5671</v>
      </c>
      <c r="F1271" s="42" t="s">
        <v>79</v>
      </c>
      <c r="H1271" s="42" t="s">
        <v>2633</v>
      </c>
      <c r="M1271" s="42">
        <v>0</v>
      </c>
      <c r="N1271" s="42">
        <v>0</v>
      </c>
      <c r="O1271" s="42">
        <v>0</v>
      </c>
      <c r="P1271" s="42">
        <v>0</v>
      </c>
      <c r="Q1271" s="42">
        <v>0</v>
      </c>
      <c r="R1271" s="42">
        <v>0</v>
      </c>
      <c r="S1271" s="42">
        <v>0</v>
      </c>
      <c r="T1271" s="42">
        <v>0</v>
      </c>
      <c r="U1271" s="42">
        <v>0</v>
      </c>
      <c r="V1271" s="42">
        <v>-1.35</v>
      </c>
      <c r="W1271" s="42">
        <v>-1.35</v>
      </c>
    </row>
    <row r="1272" spans="1:23" s="42" customFormat="1" x14ac:dyDescent="0.25">
      <c r="A1272" s="42" t="s">
        <v>5675</v>
      </c>
      <c r="B1272" s="42">
        <v>12167176711</v>
      </c>
      <c r="C1272" s="42" t="s">
        <v>3046</v>
      </c>
      <c r="D1272" s="42" t="s">
        <v>5671</v>
      </c>
      <c r="F1272" s="42" t="s">
        <v>79</v>
      </c>
      <c r="H1272" s="42" t="s">
        <v>2633</v>
      </c>
      <c r="M1272" s="42">
        <v>0</v>
      </c>
      <c r="N1272" s="42">
        <v>0</v>
      </c>
      <c r="O1272" s="42">
        <v>0</v>
      </c>
      <c r="P1272" s="42">
        <v>0</v>
      </c>
      <c r="Q1272" s="42">
        <v>0</v>
      </c>
      <c r="R1272" s="42">
        <v>0</v>
      </c>
      <c r="S1272" s="42">
        <v>0</v>
      </c>
      <c r="T1272" s="42">
        <v>0</v>
      </c>
      <c r="U1272" s="42">
        <v>0</v>
      </c>
      <c r="V1272" s="42">
        <v>-0.6</v>
      </c>
      <c r="W1272" s="42">
        <v>-0.6</v>
      </c>
    </row>
    <row r="1273" spans="1:23" s="42" customFormat="1" x14ac:dyDescent="0.25">
      <c r="A1273" s="42" t="s">
        <v>5675</v>
      </c>
      <c r="B1273" s="42">
        <v>12167176711</v>
      </c>
      <c r="C1273" s="42" t="s">
        <v>3046</v>
      </c>
      <c r="D1273" s="42" t="s">
        <v>5671</v>
      </c>
      <c r="F1273" s="42" t="s">
        <v>79</v>
      </c>
      <c r="H1273" s="42" t="s">
        <v>2633</v>
      </c>
      <c r="M1273" s="42">
        <v>0</v>
      </c>
      <c r="N1273" s="42">
        <v>0</v>
      </c>
      <c r="O1273" s="42">
        <v>0</v>
      </c>
      <c r="P1273" s="42">
        <v>0</v>
      </c>
      <c r="Q1273" s="42">
        <v>0</v>
      </c>
      <c r="R1273" s="42">
        <v>0</v>
      </c>
      <c r="S1273" s="42">
        <v>0</v>
      </c>
      <c r="T1273" s="42">
        <v>0</v>
      </c>
      <c r="U1273" s="42">
        <v>0</v>
      </c>
      <c r="V1273" s="42">
        <v>-0.9</v>
      </c>
      <c r="W1273" s="42">
        <v>-0.9</v>
      </c>
    </row>
    <row r="1274" spans="1:23" s="42" customFormat="1" x14ac:dyDescent="0.25">
      <c r="A1274" s="42" t="s">
        <v>5675</v>
      </c>
      <c r="B1274" s="42">
        <v>12167176711</v>
      </c>
      <c r="C1274" s="42" t="s">
        <v>3046</v>
      </c>
      <c r="D1274" s="42" t="s">
        <v>5671</v>
      </c>
      <c r="F1274" s="42" t="s">
        <v>79</v>
      </c>
      <c r="H1274" s="42" t="s">
        <v>2633</v>
      </c>
      <c r="M1274" s="42">
        <v>0</v>
      </c>
      <c r="N1274" s="42">
        <v>0</v>
      </c>
      <c r="O1274" s="42">
        <v>0</v>
      </c>
      <c r="P1274" s="42">
        <v>0</v>
      </c>
      <c r="Q1274" s="42">
        <v>0</v>
      </c>
      <c r="R1274" s="42">
        <v>0</v>
      </c>
      <c r="S1274" s="42">
        <v>0</v>
      </c>
      <c r="T1274" s="42">
        <v>0</v>
      </c>
      <c r="U1274" s="42">
        <v>0</v>
      </c>
      <c r="V1274" s="42">
        <v>-2.1</v>
      </c>
      <c r="W1274" s="42">
        <v>-2.1</v>
      </c>
    </row>
    <row r="1275" spans="1:23" s="41" customFormat="1" hidden="1" x14ac:dyDescent="0.25">
      <c r="A1275" s="41" t="s">
        <v>5676</v>
      </c>
      <c r="B1275" s="41">
        <v>12167176711</v>
      </c>
      <c r="C1275" s="41" t="s">
        <v>2727</v>
      </c>
      <c r="D1275" s="41" t="s">
        <v>5677</v>
      </c>
      <c r="E1275" s="41" t="s">
        <v>572</v>
      </c>
      <c r="F1275" s="41" t="s">
        <v>4068</v>
      </c>
      <c r="G1275" s="41">
        <v>1</v>
      </c>
      <c r="H1275" s="41" t="s">
        <v>2620</v>
      </c>
      <c r="I1275" s="41" t="s">
        <v>2621</v>
      </c>
      <c r="J1275" s="41" t="s">
        <v>3361</v>
      </c>
      <c r="K1275" s="41" t="s">
        <v>2678</v>
      </c>
      <c r="L1275" s="41" t="s">
        <v>5678</v>
      </c>
      <c r="M1275" s="41">
        <v>-12.11</v>
      </c>
      <c r="N1275" s="41">
        <v>0</v>
      </c>
      <c r="O1275" s="41">
        <v>0</v>
      </c>
      <c r="P1275" s="41">
        <v>0</v>
      </c>
      <c r="Q1275" s="41">
        <v>0</v>
      </c>
      <c r="R1275" s="41">
        <v>0</v>
      </c>
      <c r="S1275" s="41">
        <v>1.65</v>
      </c>
      <c r="T1275" s="41">
        <v>0</v>
      </c>
      <c r="U1275" s="41">
        <v>0</v>
      </c>
      <c r="V1275" s="41">
        <v>0</v>
      </c>
      <c r="W1275" s="41">
        <v>-10.46</v>
      </c>
    </row>
    <row r="1276" spans="1:23" s="41" customFormat="1" hidden="1" x14ac:dyDescent="0.25">
      <c r="A1276" s="41" t="s">
        <v>5679</v>
      </c>
      <c r="B1276" s="41">
        <v>12167176711</v>
      </c>
      <c r="C1276" s="41" t="s">
        <v>2617</v>
      </c>
      <c r="D1276" s="41" t="s">
        <v>5680</v>
      </c>
      <c r="E1276" s="41" t="s">
        <v>1430</v>
      </c>
      <c r="F1276" s="41" t="s">
        <v>4034</v>
      </c>
      <c r="G1276" s="41">
        <v>1</v>
      </c>
      <c r="H1276" s="41" t="s">
        <v>2620</v>
      </c>
      <c r="I1276" s="41" t="s">
        <v>2621</v>
      </c>
      <c r="J1276" s="41" t="s">
        <v>5681</v>
      </c>
      <c r="K1276" s="41" t="s">
        <v>2683</v>
      </c>
      <c r="L1276" s="41" t="s">
        <v>5682</v>
      </c>
      <c r="M1276" s="41">
        <v>25.99</v>
      </c>
      <c r="N1276" s="41">
        <v>5.99</v>
      </c>
      <c r="O1276" s="41">
        <v>0</v>
      </c>
      <c r="P1276" s="41">
        <v>-5.99</v>
      </c>
      <c r="Q1276" s="41">
        <v>0</v>
      </c>
      <c r="R1276" s="41">
        <v>0</v>
      </c>
      <c r="S1276" s="41">
        <v>-4.42</v>
      </c>
      <c r="T1276" s="41">
        <v>-5.16</v>
      </c>
      <c r="U1276" s="41">
        <v>0</v>
      </c>
      <c r="V1276" s="41">
        <v>0</v>
      </c>
      <c r="W1276" s="41">
        <v>16.41</v>
      </c>
    </row>
    <row r="1277" spans="1:23" s="41" customFormat="1" hidden="1" x14ac:dyDescent="0.25">
      <c r="A1277" s="41" t="s">
        <v>5683</v>
      </c>
      <c r="B1277" s="41">
        <v>12167176711</v>
      </c>
      <c r="C1277" s="41" t="s">
        <v>2617</v>
      </c>
      <c r="D1277" s="41" t="s">
        <v>5684</v>
      </c>
      <c r="E1277" s="41" t="s">
        <v>1372</v>
      </c>
      <c r="F1277" s="41" t="s">
        <v>2776</v>
      </c>
      <c r="G1277" s="41">
        <v>1</v>
      </c>
      <c r="H1277" s="41" t="s">
        <v>2620</v>
      </c>
      <c r="I1277" s="41" t="s">
        <v>2621</v>
      </c>
      <c r="J1277" s="41" t="s">
        <v>5685</v>
      </c>
      <c r="K1277" s="41" t="s">
        <v>2933</v>
      </c>
      <c r="L1277" s="41" t="s">
        <v>5686</v>
      </c>
      <c r="M1277" s="41">
        <v>22.99</v>
      </c>
      <c r="N1277" s="41">
        <v>0</v>
      </c>
      <c r="O1277" s="41">
        <v>0</v>
      </c>
      <c r="P1277" s="41">
        <v>0</v>
      </c>
      <c r="Q1277" s="41">
        <v>1.38</v>
      </c>
      <c r="R1277" s="41">
        <v>-1.38</v>
      </c>
      <c r="S1277" s="41">
        <v>-3.91</v>
      </c>
      <c r="T1277" s="41">
        <v>-5.16</v>
      </c>
      <c r="U1277" s="41">
        <v>0</v>
      </c>
      <c r="V1277" s="41">
        <v>0</v>
      </c>
      <c r="W1277" s="41">
        <v>13.92</v>
      </c>
    </row>
    <row r="1278" spans="1:23" s="41" customFormat="1" hidden="1" x14ac:dyDescent="0.25">
      <c r="A1278" s="41" t="s">
        <v>5687</v>
      </c>
      <c r="B1278" s="41">
        <v>12167176711</v>
      </c>
      <c r="C1278" s="41" t="s">
        <v>2617</v>
      </c>
      <c r="D1278" s="41" t="s">
        <v>5688</v>
      </c>
      <c r="E1278" s="41" t="s">
        <v>1400</v>
      </c>
      <c r="F1278" s="41" t="s">
        <v>3744</v>
      </c>
      <c r="G1278" s="41">
        <v>1</v>
      </c>
      <c r="H1278" s="41" t="s">
        <v>2620</v>
      </c>
      <c r="I1278" s="41" t="s">
        <v>2621</v>
      </c>
      <c r="J1278" s="41" t="s">
        <v>3203</v>
      </c>
      <c r="K1278" s="41" t="s">
        <v>2836</v>
      </c>
      <c r="L1278" s="41" t="s">
        <v>5689</v>
      </c>
      <c r="M1278" s="41">
        <v>25.99</v>
      </c>
      <c r="N1278" s="41">
        <v>3.74</v>
      </c>
      <c r="O1278" s="41">
        <v>0</v>
      </c>
      <c r="P1278" s="41">
        <v>-3.74</v>
      </c>
      <c r="Q1278" s="41">
        <v>0</v>
      </c>
      <c r="R1278" s="41">
        <v>0</v>
      </c>
      <c r="S1278" s="41">
        <v>-4.42</v>
      </c>
      <c r="T1278" s="41">
        <v>-5.16</v>
      </c>
      <c r="U1278" s="41">
        <v>0</v>
      </c>
      <c r="V1278" s="41">
        <v>0</v>
      </c>
      <c r="W1278" s="41">
        <v>16.41</v>
      </c>
    </row>
    <row r="1279" spans="1:23" s="41" customFormat="1" hidden="1" x14ac:dyDescent="0.25">
      <c r="A1279" s="41" t="s">
        <v>5690</v>
      </c>
      <c r="B1279" s="41">
        <v>12167176711</v>
      </c>
      <c r="C1279" s="41" t="s">
        <v>2727</v>
      </c>
      <c r="D1279" s="41" t="s">
        <v>5691</v>
      </c>
      <c r="E1279" s="41" t="s">
        <v>1368</v>
      </c>
      <c r="F1279" s="41" t="s">
        <v>2641</v>
      </c>
      <c r="G1279" s="41">
        <v>1</v>
      </c>
      <c r="H1279" s="41" t="s">
        <v>2620</v>
      </c>
      <c r="I1279" s="41" t="s">
        <v>2621</v>
      </c>
      <c r="J1279" s="41" t="s">
        <v>3403</v>
      </c>
      <c r="K1279" s="41" t="s">
        <v>3067</v>
      </c>
      <c r="L1279" s="41" t="s">
        <v>5692</v>
      </c>
      <c r="M1279" s="41">
        <v>-22.99</v>
      </c>
      <c r="N1279" s="41">
        <v>0</v>
      </c>
      <c r="O1279" s="41">
        <v>0</v>
      </c>
      <c r="P1279" s="41">
        <v>0</v>
      </c>
      <c r="Q1279" s="41">
        <v>-1.38</v>
      </c>
      <c r="R1279" s="41">
        <v>1.38</v>
      </c>
      <c r="S1279" s="41">
        <v>3.13</v>
      </c>
      <c r="T1279" s="41">
        <v>0</v>
      </c>
      <c r="U1279" s="41">
        <v>0</v>
      </c>
      <c r="V1279" s="41">
        <v>0</v>
      </c>
      <c r="W1279" s="41">
        <v>-19.86</v>
      </c>
    </row>
    <row r="1280" spans="1:23" s="41" customFormat="1" hidden="1" x14ac:dyDescent="0.25">
      <c r="A1280" s="41" t="s">
        <v>5693</v>
      </c>
      <c r="B1280" s="41">
        <v>12167176711</v>
      </c>
      <c r="C1280" s="41" t="s">
        <v>2617</v>
      </c>
      <c r="D1280" s="41" t="s">
        <v>5694</v>
      </c>
      <c r="E1280" s="41" t="s">
        <v>396</v>
      </c>
      <c r="F1280" s="41" t="s">
        <v>2959</v>
      </c>
      <c r="G1280" s="41">
        <v>1</v>
      </c>
      <c r="H1280" s="41" t="s">
        <v>2620</v>
      </c>
      <c r="I1280" s="41" t="s">
        <v>2621</v>
      </c>
      <c r="J1280" s="41" t="s">
        <v>5695</v>
      </c>
      <c r="K1280" s="41" t="s">
        <v>2851</v>
      </c>
      <c r="L1280" s="41" t="s">
        <v>5696</v>
      </c>
      <c r="M1280" s="41">
        <v>20.99</v>
      </c>
      <c r="N1280" s="41">
        <v>0</v>
      </c>
      <c r="O1280" s="41">
        <v>0</v>
      </c>
      <c r="P1280" s="41">
        <v>0</v>
      </c>
      <c r="Q1280" s="41">
        <v>0</v>
      </c>
      <c r="R1280" s="41">
        <v>0</v>
      </c>
      <c r="S1280" s="41">
        <v>-3.57</v>
      </c>
      <c r="T1280" s="41">
        <v>-3.68</v>
      </c>
      <c r="U1280" s="41">
        <v>0</v>
      </c>
      <c r="V1280" s="41">
        <v>0</v>
      </c>
      <c r="W1280" s="41">
        <v>13.74</v>
      </c>
    </row>
    <row r="1281" spans="1:23" s="41" customFormat="1" hidden="1" x14ac:dyDescent="0.25">
      <c r="A1281" s="41" t="s">
        <v>5697</v>
      </c>
      <c r="B1281" s="41">
        <v>12167176711</v>
      </c>
      <c r="C1281" s="41" t="s">
        <v>2617</v>
      </c>
      <c r="D1281" s="41" t="s">
        <v>5698</v>
      </c>
      <c r="E1281" s="41" t="s">
        <v>580</v>
      </c>
      <c r="F1281" s="41" t="s">
        <v>2706</v>
      </c>
      <c r="G1281" s="41">
        <v>1</v>
      </c>
      <c r="H1281" s="41" t="s">
        <v>2620</v>
      </c>
      <c r="I1281" s="41" t="s">
        <v>2621</v>
      </c>
      <c r="J1281" s="41" t="s">
        <v>5699</v>
      </c>
      <c r="K1281" s="41" t="s">
        <v>2830</v>
      </c>
      <c r="L1281" s="41" t="s">
        <v>5700</v>
      </c>
      <c r="M1281" s="41">
        <v>9.99</v>
      </c>
      <c r="N1281" s="41">
        <v>0</v>
      </c>
      <c r="O1281" s="41">
        <v>0</v>
      </c>
      <c r="P1281" s="41">
        <v>0</v>
      </c>
      <c r="Q1281" s="41">
        <v>0</v>
      </c>
      <c r="R1281" s="41">
        <v>0</v>
      </c>
      <c r="S1281" s="41">
        <v>-1.7</v>
      </c>
      <c r="T1281" s="41">
        <v>-3.68</v>
      </c>
      <c r="U1281" s="41">
        <v>0</v>
      </c>
      <c r="V1281" s="41">
        <v>0</v>
      </c>
      <c r="W1281" s="41">
        <v>4.6100000000000003</v>
      </c>
    </row>
    <row r="1282" spans="1:23" s="41" customFormat="1" hidden="1" x14ac:dyDescent="0.25">
      <c r="A1282" s="41" t="s">
        <v>5701</v>
      </c>
      <c r="B1282" s="41">
        <v>12167176711</v>
      </c>
      <c r="C1282" s="41" t="s">
        <v>2617</v>
      </c>
      <c r="D1282" s="41" t="s">
        <v>5702</v>
      </c>
      <c r="E1282" s="41" t="s">
        <v>117</v>
      </c>
      <c r="F1282" s="41" t="s">
        <v>5703</v>
      </c>
      <c r="G1282" s="41">
        <v>1</v>
      </c>
      <c r="H1282" s="41" t="s">
        <v>2620</v>
      </c>
      <c r="I1282" s="41" t="s">
        <v>2621</v>
      </c>
      <c r="J1282" s="41" t="s">
        <v>4011</v>
      </c>
      <c r="K1282" s="41" t="s">
        <v>2830</v>
      </c>
      <c r="L1282" s="41" t="s">
        <v>5704</v>
      </c>
      <c r="M1282" s="41">
        <v>26.99</v>
      </c>
      <c r="N1282" s="41">
        <v>0</v>
      </c>
      <c r="O1282" s="41">
        <v>0</v>
      </c>
      <c r="P1282" s="41">
        <v>-1.35</v>
      </c>
      <c r="Q1282" s="41">
        <v>0</v>
      </c>
      <c r="R1282" s="41">
        <v>0</v>
      </c>
      <c r="S1282" s="41">
        <v>-4.3600000000000003</v>
      </c>
      <c r="T1282" s="41">
        <v>-5.16</v>
      </c>
      <c r="U1282" s="41">
        <v>0</v>
      </c>
      <c r="V1282" s="41">
        <v>0</v>
      </c>
      <c r="W1282" s="41">
        <v>16.12</v>
      </c>
    </row>
    <row r="1283" spans="1:23" s="41" customFormat="1" hidden="1" x14ac:dyDescent="0.25">
      <c r="A1283" s="41" t="s">
        <v>5705</v>
      </c>
      <c r="B1283" s="41">
        <v>12167176711</v>
      </c>
      <c r="C1283" s="41" t="s">
        <v>2617</v>
      </c>
      <c r="D1283" s="41" t="s">
        <v>5706</v>
      </c>
      <c r="E1283" s="41" t="s">
        <v>1192</v>
      </c>
      <c r="F1283" s="41" t="s">
        <v>3728</v>
      </c>
      <c r="G1283" s="41">
        <v>1</v>
      </c>
      <c r="H1283" s="41" t="s">
        <v>2620</v>
      </c>
      <c r="I1283" s="41" t="s">
        <v>2621</v>
      </c>
      <c r="J1283" s="41" t="s">
        <v>5707</v>
      </c>
      <c r="K1283" s="41" t="s">
        <v>2899</v>
      </c>
      <c r="L1283" s="41" t="s">
        <v>5708</v>
      </c>
      <c r="M1283" s="41">
        <v>17.09</v>
      </c>
      <c r="N1283" s="41">
        <v>0</v>
      </c>
      <c r="O1283" s="41">
        <v>0</v>
      </c>
      <c r="P1283" s="41">
        <v>0</v>
      </c>
      <c r="Q1283" s="41">
        <v>0</v>
      </c>
      <c r="R1283" s="41">
        <v>0</v>
      </c>
      <c r="S1283" s="41">
        <v>-2.91</v>
      </c>
      <c r="T1283" s="41">
        <v>-3.68</v>
      </c>
      <c r="U1283" s="41">
        <v>0</v>
      </c>
      <c r="V1283" s="41">
        <v>0</v>
      </c>
      <c r="W1283" s="41">
        <v>10.5</v>
      </c>
    </row>
    <row r="1284" spans="1:23" s="42" customFormat="1" hidden="1" x14ac:dyDescent="0.25">
      <c r="A1284" s="42" t="s">
        <v>5709</v>
      </c>
      <c r="B1284" s="42">
        <v>12167176711</v>
      </c>
      <c r="C1284" s="42" t="s">
        <v>2651</v>
      </c>
      <c r="D1284" s="42" t="s">
        <v>4244</v>
      </c>
      <c r="F1284" s="42" t="s">
        <v>74</v>
      </c>
      <c r="H1284" s="42" t="s">
        <v>2633</v>
      </c>
      <c r="M1284" s="42">
        <v>0</v>
      </c>
      <c r="N1284" s="42">
        <v>0</v>
      </c>
      <c r="O1284" s="42">
        <v>0</v>
      </c>
      <c r="P1284" s="42">
        <v>0</v>
      </c>
      <c r="Q1284" s="42">
        <v>0</v>
      </c>
      <c r="R1284" s="42">
        <v>0</v>
      </c>
      <c r="S1284" s="42">
        <v>0</v>
      </c>
      <c r="T1284" s="42">
        <v>0</v>
      </c>
      <c r="U1284" s="42">
        <v>0</v>
      </c>
      <c r="V1284" s="42">
        <v>0</v>
      </c>
      <c r="W1284" s="42">
        <v>0</v>
      </c>
    </row>
    <row r="1285" spans="1:23" s="43" customFormat="1" ht="14.4" hidden="1" x14ac:dyDescent="0.25">
      <c r="A1285" s="43" t="s">
        <v>5709</v>
      </c>
      <c r="B1285" s="43">
        <v>12167176711</v>
      </c>
      <c r="C1285" s="43" t="s">
        <v>2651</v>
      </c>
      <c r="D1285" s="43" t="s">
        <v>4244</v>
      </c>
      <c r="F1285" s="43" t="s">
        <v>75</v>
      </c>
      <c r="H1285" s="43" t="s">
        <v>2633</v>
      </c>
      <c r="M1285" s="43">
        <v>0</v>
      </c>
      <c r="N1285" s="43">
        <v>0</v>
      </c>
      <c r="O1285" s="43">
        <v>0</v>
      </c>
      <c r="P1285" s="43">
        <v>0</v>
      </c>
      <c r="Q1285" s="43">
        <v>0</v>
      </c>
      <c r="R1285" s="43">
        <v>0</v>
      </c>
      <c r="S1285" s="43">
        <v>0</v>
      </c>
      <c r="T1285" s="43">
        <v>-5.16</v>
      </c>
      <c r="U1285" s="43">
        <v>0</v>
      </c>
      <c r="V1285" s="43">
        <v>0</v>
      </c>
      <c r="W1285" s="43">
        <v>-5.16</v>
      </c>
    </row>
    <row r="1286" spans="1:23" s="42" customFormat="1" hidden="1" x14ac:dyDescent="0.25">
      <c r="A1286" s="42" t="s">
        <v>5709</v>
      </c>
      <c r="B1286" s="42">
        <v>12167176711</v>
      </c>
      <c r="C1286" s="42" t="s">
        <v>2651</v>
      </c>
      <c r="D1286" s="42" t="s">
        <v>4244</v>
      </c>
      <c r="F1286" s="42" t="s">
        <v>76</v>
      </c>
      <c r="H1286" s="42" t="s">
        <v>2633</v>
      </c>
      <c r="M1286" s="42">
        <v>0</v>
      </c>
      <c r="N1286" s="42">
        <v>0</v>
      </c>
      <c r="O1286" s="42">
        <v>0</v>
      </c>
      <c r="P1286" s="42">
        <v>0</v>
      </c>
      <c r="Q1286" s="42">
        <v>0</v>
      </c>
      <c r="R1286" s="42">
        <v>0</v>
      </c>
      <c r="S1286" s="42">
        <v>0</v>
      </c>
      <c r="T1286" s="42">
        <v>0</v>
      </c>
      <c r="U1286" s="42">
        <v>0</v>
      </c>
      <c r="V1286" s="42">
        <v>0</v>
      </c>
      <c r="W1286" s="42">
        <v>0</v>
      </c>
    </row>
    <row r="1287" spans="1:23" s="41" customFormat="1" hidden="1" x14ac:dyDescent="0.25">
      <c r="A1287" s="41" t="s">
        <v>5710</v>
      </c>
      <c r="B1287" s="41">
        <v>12167176711</v>
      </c>
      <c r="C1287" s="41" t="s">
        <v>2617</v>
      </c>
      <c r="D1287" s="41" t="s">
        <v>5711</v>
      </c>
      <c r="E1287" s="41" t="s">
        <v>1350</v>
      </c>
      <c r="F1287" s="41" t="s">
        <v>2646</v>
      </c>
      <c r="G1287" s="41">
        <v>1</v>
      </c>
      <c r="H1287" s="41" t="s">
        <v>2620</v>
      </c>
      <c r="I1287" s="41" t="s">
        <v>2621</v>
      </c>
      <c r="J1287" s="41" t="s">
        <v>5712</v>
      </c>
      <c r="K1287" s="41" t="s">
        <v>2758</v>
      </c>
      <c r="L1287" s="41" t="s">
        <v>5713</v>
      </c>
      <c r="M1287" s="41">
        <v>22.99</v>
      </c>
      <c r="N1287" s="41">
        <v>0</v>
      </c>
      <c r="O1287" s="41">
        <v>0</v>
      </c>
      <c r="P1287" s="41">
        <v>-0.46</v>
      </c>
      <c r="Q1287" s="41">
        <v>0</v>
      </c>
      <c r="R1287" s="41">
        <v>0</v>
      </c>
      <c r="S1287" s="41">
        <v>-3.83</v>
      </c>
      <c r="T1287" s="41">
        <v>-5.16</v>
      </c>
      <c r="U1287" s="41">
        <v>0</v>
      </c>
      <c r="V1287" s="41">
        <v>0</v>
      </c>
      <c r="W1287" s="41">
        <v>13.54</v>
      </c>
    </row>
    <row r="1288" spans="1:23" s="41" customFormat="1" hidden="1" x14ac:dyDescent="0.25">
      <c r="A1288" s="41" t="s">
        <v>5710</v>
      </c>
      <c r="B1288" s="41">
        <v>12167176711</v>
      </c>
      <c r="C1288" s="41" t="s">
        <v>2617</v>
      </c>
      <c r="D1288" s="41" t="s">
        <v>5711</v>
      </c>
      <c r="E1288" s="41" t="s">
        <v>1352</v>
      </c>
      <c r="F1288" s="41" t="s">
        <v>2733</v>
      </c>
      <c r="G1288" s="41">
        <v>1</v>
      </c>
      <c r="H1288" s="41" t="s">
        <v>2620</v>
      </c>
      <c r="I1288" s="41" t="s">
        <v>2621</v>
      </c>
      <c r="J1288" s="41" t="s">
        <v>5712</v>
      </c>
      <c r="K1288" s="41" t="s">
        <v>2758</v>
      </c>
      <c r="L1288" s="41" t="s">
        <v>5713</v>
      </c>
      <c r="M1288" s="41">
        <v>22.99</v>
      </c>
      <c r="N1288" s="41">
        <v>0</v>
      </c>
      <c r="O1288" s="41">
        <v>0</v>
      </c>
      <c r="P1288" s="41">
        <v>-0.46</v>
      </c>
      <c r="Q1288" s="41">
        <v>0</v>
      </c>
      <c r="R1288" s="41">
        <v>0</v>
      </c>
      <c r="S1288" s="41">
        <v>-3.83</v>
      </c>
      <c r="T1288" s="41">
        <v>-5.16</v>
      </c>
      <c r="U1288" s="41">
        <v>0</v>
      </c>
      <c r="V1288" s="41">
        <v>0</v>
      </c>
      <c r="W1288" s="41">
        <v>13.54</v>
      </c>
    </row>
    <row r="1289" spans="1:23" s="41" customFormat="1" hidden="1" x14ac:dyDescent="0.25">
      <c r="A1289" s="41" t="s">
        <v>5714</v>
      </c>
      <c r="B1289" s="41">
        <v>12167176711</v>
      </c>
      <c r="C1289" s="41" t="s">
        <v>2727</v>
      </c>
      <c r="D1289" s="41" t="s">
        <v>5715</v>
      </c>
      <c r="E1289" s="41" t="s">
        <v>742</v>
      </c>
      <c r="F1289" s="41" t="s">
        <v>5716</v>
      </c>
      <c r="G1289" s="41">
        <v>1</v>
      </c>
      <c r="H1289" s="41" t="s">
        <v>2620</v>
      </c>
      <c r="I1289" s="41" t="s">
        <v>2621</v>
      </c>
      <c r="J1289" s="41" t="s">
        <v>2856</v>
      </c>
      <c r="K1289" s="41" t="s">
        <v>2702</v>
      </c>
      <c r="L1289" s="41" t="s">
        <v>5717</v>
      </c>
      <c r="M1289" s="41">
        <v>-10.99</v>
      </c>
      <c r="N1289" s="41">
        <v>0</v>
      </c>
      <c r="O1289" s="41">
        <v>0</v>
      </c>
      <c r="P1289" s="41">
        <v>0</v>
      </c>
      <c r="Q1289" s="41">
        <v>0</v>
      </c>
      <c r="R1289" s="41">
        <v>0</v>
      </c>
      <c r="S1289" s="41">
        <v>1.5</v>
      </c>
      <c r="T1289" s="41">
        <v>0</v>
      </c>
      <c r="U1289" s="41">
        <v>0</v>
      </c>
      <c r="V1289" s="41">
        <v>0</v>
      </c>
      <c r="W1289" s="41">
        <v>-9.49</v>
      </c>
    </row>
    <row r="1290" spans="1:23" s="42" customFormat="1" hidden="1" x14ac:dyDescent="0.25">
      <c r="A1290" s="42" t="s">
        <v>5718</v>
      </c>
      <c r="B1290" s="42">
        <v>12167176711</v>
      </c>
      <c r="C1290" s="42" t="s">
        <v>2651</v>
      </c>
      <c r="D1290" s="42" t="s">
        <v>2848</v>
      </c>
      <c r="F1290" s="42" t="s">
        <v>74</v>
      </c>
      <c r="H1290" s="42" t="s">
        <v>2633</v>
      </c>
      <c r="M1290" s="42">
        <v>0</v>
      </c>
      <c r="N1290" s="42">
        <v>0</v>
      </c>
      <c r="O1290" s="42">
        <v>0</v>
      </c>
      <c r="P1290" s="42">
        <v>0</v>
      </c>
      <c r="Q1290" s="42">
        <v>0</v>
      </c>
      <c r="R1290" s="42">
        <v>0</v>
      </c>
      <c r="S1290" s="42">
        <v>0</v>
      </c>
      <c r="T1290" s="42">
        <v>0</v>
      </c>
      <c r="U1290" s="42">
        <v>0</v>
      </c>
      <c r="V1290" s="42">
        <v>0</v>
      </c>
      <c r="W1290" s="42">
        <v>0</v>
      </c>
    </row>
    <row r="1291" spans="1:23" s="43" customFormat="1" ht="14.4" hidden="1" x14ac:dyDescent="0.25">
      <c r="A1291" s="43" t="s">
        <v>5718</v>
      </c>
      <c r="B1291" s="43">
        <v>12167176711</v>
      </c>
      <c r="C1291" s="43" t="s">
        <v>2651</v>
      </c>
      <c r="D1291" s="43" t="s">
        <v>2848</v>
      </c>
      <c r="F1291" s="43" t="s">
        <v>75</v>
      </c>
      <c r="H1291" s="43" t="s">
        <v>2633</v>
      </c>
      <c r="M1291" s="43">
        <v>0</v>
      </c>
      <c r="N1291" s="43">
        <v>0</v>
      </c>
      <c r="O1291" s="43">
        <v>0</v>
      </c>
      <c r="P1291" s="43">
        <v>0</v>
      </c>
      <c r="Q1291" s="43">
        <v>0</v>
      </c>
      <c r="R1291" s="43">
        <v>0</v>
      </c>
      <c r="S1291" s="43">
        <v>0</v>
      </c>
      <c r="T1291" s="43">
        <v>-3.59</v>
      </c>
      <c r="U1291" s="43">
        <v>0</v>
      </c>
      <c r="V1291" s="43">
        <v>0</v>
      </c>
      <c r="W1291" s="43">
        <v>-3.59</v>
      </c>
    </row>
    <row r="1292" spans="1:23" s="42" customFormat="1" hidden="1" x14ac:dyDescent="0.25">
      <c r="A1292" s="42" t="s">
        <v>5718</v>
      </c>
      <c r="B1292" s="42">
        <v>12167176711</v>
      </c>
      <c r="C1292" s="42" t="s">
        <v>2651</v>
      </c>
      <c r="D1292" s="42" t="s">
        <v>2848</v>
      </c>
      <c r="F1292" s="42" t="s">
        <v>76</v>
      </c>
      <c r="H1292" s="42" t="s">
        <v>2633</v>
      </c>
      <c r="M1292" s="42">
        <v>0</v>
      </c>
      <c r="N1292" s="42">
        <v>0</v>
      </c>
      <c r="O1292" s="42">
        <v>0</v>
      </c>
      <c r="P1292" s="42">
        <v>0</v>
      </c>
      <c r="Q1292" s="42">
        <v>0</v>
      </c>
      <c r="R1292" s="42">
        <v>0</v>
      </c>
      <c r="S1292" s="42">
        <v>0</v>
      </c>
      <c r="T1292" s="42">
        <v>0</v>
      </c>
      <c r="U1292" s="42">
        <v>0</v>
      </c>
      <c r="V1292" s="42">
        <v>0</v>
      </c>
      <c r="W1292" s="42">
        <v>0</v>
      </c>
    </row>
    <row r="1293" spans="1:23" s="41" customFormat="1" hidden="1" x14ac:dyDescent="0.25">
      <c r="A1293" s="41" t="s">
        <v>5719</v>
      </c>
      <c r="B1293" s="41">
        <v>12167176711</v>
      </c>
      <c r="C1293" s="41" t="s">
        <v>2617</v>
      </c>
      <c r="D1293" s="41" t="s">
        <v>5720</v>
      </c>
      <c r="E1293" s="41" t="s">
        <v>1372</v>
      </c>
      <c r="F1293" s="41" t="s">
        <v>2776</v>
      </c>
      <c r="G1293" s="41">
        <v>1</v>
      </c>
      <c r="H1293" s="41" t="s">
        <v>2620</v>
      </c>
      <c r="I1293" s="41" t="s">
        <v>2621</v>
      </c>
      <c r="J1293" s="41" t="s">
        <v>5721</v>
      </c>
      <c r="K1293" s="41" t="s">
        <v>2683</v>
      </c>
      <c r="L1293" s="41" t="s">
        <v>5722</v>
      </c>
      <c r="M1293" s="41">
        <v>22.99</v>
      </c>
      <c r="N1293" s="41">
        <v>0</v>
      </c>
      <c r="O1293" s="41">
        <v>0</v>
      </c>
      <c r="P1293" s="41">
        <v>0</v>
      </c>
      <c r="Q1293" s="41">
        <v>0</v>
      </c>
      <c r="R1293" s="41">
        <v>0</v>
      </c>
      <c r="S1293" s="41">
        <v>-3.91</v>
      </c>
      <c r="T1293" s="41">
        <v>-5.16</v>
      </c>
      <c r="U1293" s="41">
        <v>0</v>
      </c>
      <c r="V1293" s="41">
        <v>0</v>
      </c>
      <c r="W1293" s="41">
        <v>13.92</v>
      </c>
    </row>
    <row r="1294" spans="1:23" s="42" customFormat="1" hidden="1" x14ac:dyDescent="0.25">
      <c r="A1294" s="42" t="s">
        <v>5723</v>
      </c>
      <c r="B1294" s="42">
        <v>12167176711</v>
      </c>
      <c r="C1294" s="42" t="s">
        <v>2651</v>
      </c>
      <c r="D1294" s="42" t="s">
        <v>2848</v>
      </c>
      <c r="F1294" s="42" t="s">
        <v>74</v>
      </c>
      <c r="H1294" s="42" t="s">
        <v>2633</v>
      </c>
      <c r="M1294" s="42">
        <v>0</v>
      </c>
      <c r="N1294" s="42">
        <v>0</v>
      </c>
      <c r="O1294" s="42">
        <v>0</v>
      </c>
      <c r="P1294" s="42">
        <v>0</v>
      </c>
      <c r="Q1294" s="42">
        <v>0</v>
      </c>
      <c r="R1294" s="42">
        <v>0</v>
      </c>
      <c r="S1294" s="42">
        <v>0</v>
      </c>
      <c r="T1294" s="42">
        <v>0</v>
      </c>
      <c r="U1294" s="42">
        <v>0</v>
      </c>
      <c r="V1294" s="42">
        <v>0</v>
      </c>
      <c r="W1294" s="42">
        <v>0</v>
      </c>
    </row>
    <row r="1295" spans="1:23" s="43" customFormat="1" ht="14.4" hidden="1" x14ac:dyDescent="0.25">
      <c r="A1295" s="43" t="s">
        <v>5723</v>
      </c>
      <c r="B1295" s="43">
        <v>12167176711</v>
      </c>
      <c r="C1295" s="43" t="s">
        <v>2651</v>
      </c>
      <c r="D1295" s="43" t="s">
        <v>2848</v>
      </c>
      <c r="F1295" s="43" t="s">
        <v>75</v>
      </c>
      <c r="H1295" s="43" t="s">
        <v>2633</v>
      </c>
      <c r="M1295" s="43">
        <v>0</v>
      </c>
      <c r="N1295" s="43">
        <v>0</v>
      </c>
      <c r="O1295" s="43">
        <v>0</v>
      </c>
      <c r="P1295" s="43">
        <v>0</v>
      </c>
      <c r="Q1295" s="43">
        <v>0</v>
      </c>
      <c r="R1295" s="43">
        <v>0</v>
      </c>
      <c r="S1295" s="43">
        <v>0</v>
      </c>
      <c r="T1295" s="43">
        <v>-3.59</v>
      </c>
      <c r="U1295" s="43">
        <v>0</v>
      </c>
      <c r="V1295" s="43">
        <v>0</v>
      </c>
      <c r="W1295" s="43">
        <v>-3.59</v>
      </c>
    </row>
    <row r="1296" spans="1:23" s="42" customFormat="1" hidden="1" x14ac:dyDescent="0.25">
      <c r="A1296" s="42" t="s">
        <v>5723</v>
      </c>
      <c r="B1296" s="42">
        <v>12167176711</v>
      </c>
      <c r="C1296" s="42" t="s">
        <v>2651</v>
      </c>
      <c r="D1296" s="42" t="s">
        <v>2848</v>
      </c>
      <c r="F1296" s="42" t="s">
        <v>76</v>
      </c>
      <c r="H1296" s="42" t="s">
        <v>2633</v>
      </c>
      <c r="M1296" s="42">
        <v>0</v>
      </c>
      <c r="N1296" s="42">
        <v>0</v>
      </c>
      <c r="O1296" s="42">
        <v>0</v>
      </c>
      <c r="P1296" s="42">
        <v>0</v>
      </c>
      <c r="Q1296" s="42">
        <v>0</v>
      </c>
      <c r="R1296" s="42">
        <v>0</v>
      </c>
      <c r="S1296" s="42">
        <v>0</v>
      </c>
      <c r="T1296" s="42">
        <v>0</v>
      </c>
      <c r="U1296" s="42">
        <v>0</v>
      </c>
      <c r="V1296" s="42">
        <v>0</v>
      </c>
      <c r="W1296" s="42">
        <v>0</v>
      </c>
    </row>
    <row r="1297" spans="1:23" s="41" customFormat="1" hidden="1" x14ac:dyDescent="0.25">
      <c r="A1297" s="41" t="s">
        <v>5724</v>
      </c>
      <c r="B1297" s="41">
        <v>12167176711</v>
      </c>
      <c r="C1297" s="41" t="s">
        <v>2617</v>
      </c>
      <c r="D1297" s="41" t="s">
        <v>5725</v>
      </c>
      <c r="E1297" s="41" t="s">
        <v>1350</v>
      </c>
      <c r="F1297" s="41" t="s">
        <v>2646</v>
      </c>
      <c r="G1297" s="41">
        <v>1</v>
      </c>
      <c r="H1297" s="41" t="s">
        <v>2620</v>
      </c>
      <c r="I1297" s="41" t="s">
        <v>2621</v>
      </c>
      <c r="J1297" s="41" t="s">
        <v>5726</v>
      </c>
      <c r="K1297" s="41" t="s">
        <v>2996</v>
      </c>
      <c r="L1297" s="41" t="s">
        <v>5727</v>
      </c>
      <c r="M1297" s="41">
        <v>22.99</v>
      </c>
      <c r="N1297" s="41">
        <v>5.99</v>
      </c>
      <c r="O1297" s="41">
        <v>0</v>
      </c>
      <c r="P1297" s="41">
        <v>0</v>
      </c>
      <c r="Q1297" s="41">
        <v>0</v>
      </c>
      <c r="R1297" s="41">
        <v>0</v>
      </c>
      <c r="S1297" s="41">
        <v>-3.91</v>
      </c>
      <c r="T1297" s="41">
        <v>-11.15</v>
      </c>
      <c r="U1297" s="41">
        <v>0</v>
      </c>
      <c r="V1297" s="41">
        <v>0</v>
      </c>
      <c r="W1297" s="41">
        <v>13.92</v>
      </c>
    </row>
    <row r="1298" spans="1:23" s="41" customFormat="1" hidden="1" x14ac:dyDescent="0.25">
      <c r="A1298" s="41" t="s">
        <v>5728</v>
      </c>
      <c r="B1298" s="41">
        <v>12167176711</v>
      </c>
      <c r="C1298" s="41" t="s">
        <v>2727</v>
      </c>
      <c r="D1298" s="41" t="s">
        <v>4022</v>
      </c>
      <c r="E1298" s="41" t="s">
        <v>1398</v>
      </c>
      <c r="F1298" s="41" t="s">
        <v>2813</v>
      </c>
      <c r="G1298" s="41">
        <v>1</v>
      </c>
      <c r="H1298" s="41" t="s">
        <v>2620</v>
      </c>
      <c r="I1298" s="41" t="s">
        <v>2621</v>
      </c>
      <c r="J1298" s="41" t="s">
        <v>3474</v>
      </c>
      <c r="K1298" s="41" t="s">
        <v>2719</v>
      </c>
      <c r="L1298" s="41" t="s">
        <v>4023</v>
      </c>
      <c r="M1298" s="41">
        <v>-25.99</v>
      </c>
      <c r="N1298" s="41">
        <v>0</v>
      </c>
      <c r="O1298" s="41">
        <v>0</v>
      </c>
      <c r="P1298" s="41">
        <v>1.3</v>
      </c>
      <c r="Q1298" s="41">
        <v>0</v>
      </c>
      <c r="R1298" s="41">
        <v>0</v>
      </c>
      <c r="S1298" s="41">
        <v>3.36</v>
      </c>
      <c r="T1298" s="41">
        <v>0</v>
      </c>
      <c r="U1298" s="41">
        <v>0</v>
      </c>
      <c r="V1298" s="41">
        <v>0</v>
      </c>
      <c r="W1298" s="41">
        <v>-21.33</v>
      </c>
    </row>
    <row r="1299" spans="1:23" s="41" customFormat="1" hidden="1" x14ac:dyDescent="0.25">
      <c r="A1299" s="41" t="s">
        <v>5729</v>
      </c>
      <c r="B1299" s="41">
        <v>12167176711</v>
      </c>
      <c r="C1299" s="41" t="s">
        <v>2617</v>
      </c>
      <c r="D1299" s="41" t="s">
        <v>5730</v>
      </c>
      <c r="E1299" s="41" t="s">
        <v>1400</v>
      </c>
      <c r="F1299" s="41" t="s">
        <v>3744</v>
      </c>
      <c r="G1299" s="41">
        <v>1</v>
      </c>
      <c r="H1299" s="41" t="s">
        <v>2620</v>
      </c>
      <c r="I1299" s="41" t="s">
        <v>2621</v>
      </c>
      <c r="J1299" s="41" t="s">
        <v>5731</v>
      </c>
      <c r="K1299" s="41" t="s">
        <v>2648</v>
      </c>
      <c r="L1299" s="41" t="s">
        <v>5732</v>
      </c>
      <c r="M1299" s="41">
        <v>25.99</v>
      </c>
      <c r="N1299" s="41">
        <v>0</v>
      </c>
      <c r="O1299" s="41">
        <v>0</v>
      </c>
      <c r="P1299" s="41">
        <v>0</v>
      </c>
      <c r="Q1299" s="41">
        <v>0</v>
      </c>
      <c r="R1299" s="41">
        <v>0</v>
      </c>
      <c r="S1299" s="41">
        <v>-4.42</v>
      </c>
      <c r="T1299" s="41">
        <v>-5.16</v>
      </c>
      <c r="U1299" s="41">
        <v>0</v>
      </c>
      <c r="V1299" s="41">
        <v>0</v>
      </c>
      <c r="W1299" s="41">
        <v>16.41</v>
      </c>
    </row>
    <row r="1300" spans="1:23" s="41" customFormat="1" hidden="1" x14ac:dyDescent="0.25">
      <c r="A1300" s="41" t="s">
        <v>5733</v>
      </c>
      <c r="B1300" s="41">
        <v>12167176711</v>
      </c>
      <c r="C1300" s="41" t="s">
        <v>2727</v>
      </c>
      <c r="D1300" s="41" t="s">
        <v>4244</v>
      </c>
      <c r="E1300" s="41" t="s">
        <v>1364</v>
      </c>
      <c r="F1300" s="41" t="s">
        <v>2931</v>
      </c>
      <c r="G1300" s="41">
        <v>1</v>
      </c>
      <c r="H1300" s="41" t="s">
        <v>2620</v>
      </c>
      <c r="I1300" s="41" t="s">
        <v>2621</v>
      </c>
      <c r="J1300" s="41" t="s">
        <v>4245</v>
      </c>
      <c r="K1300" s="41" t="s">
        <v>2851</v>
      </c>
      <c r="L1300" s="41" t="s">
        <v>4246</v>
      </c>
      <c r="M1300" s="41">
        <v>-22.99</v>
      </c>
      <c r="N1300" s="41">
        <v>0</v>
      </c>
      <c r="O1300" s="41">
        <v>0</v>
      </c>
      <c r="P1300" s="41">
        <v>0</v>
      </c>
      <c r="Q1300" s="41">
        <v>0</v>
      </c>
      <c r="R1300" s="41">
        <v>0</v>
      </c>
      <c r="S1300" s="41">
        <v>3.13</v>
      </c>
      <c r="T1300" s="41">
        <v>0</v>
      </c>
      <c r="U1300" s="41">
        <v>0</v>
      </c>
      <c r="V1300" s="41">
        <v>0</v>
      </c>
      <c r="W1300" s="41">
        <v>-19.86</v>
      </c>
    </row>
    <row r="1301" spans="1:23" s="41" customFormat="1" hidden="1" x14ac:dyDescent="0.25">
      <c r="A1301" s="41" t="s">
        <v>5734</v>
      </c>
      <c r="B1301" s="41">
        <v>12167176711</v>
      </c>
      <c r="C1301" s="41" t="s">
        <v>2617</v>
      </c>
      <c r="D1301" s="41" t="s">
        <v>5735</v>
      </c>
      <c r="E1301" s="41" t="s">
        <v>187</v>
      </c>
      <c r="F1301" s="41" t="s">
        <v>5736</v>
      </c>
      <c r="G1301" s="41">
        <v>1</v>
      </c>
      <c r="H1301" s="41" t="s">
        <v>2620</v>
      </c>
      <c r="I1301" s="41" t="s">
        <v>2621</v>
      </c>
      <c r="J1301" s="41" t="s">
        <v>5737</v>
      </c>
      <c r="K1301" s="41" t="s">
        <v>2648</v>
      </c>
      <c r="L1301" s="41" t="s">
        <v>5738</v>
      </c>
      <c r="M1301" s="41">
        <v>25.99</v>
      </c>
      <c r="N1301" s="41">
        <v>0</v>
      </c>
      <c r="O1301" s="41">
        <v>0</v>
      </c>
      <c r="P1301" s="41">
        <v>-1.3</v>
      </c>
      <c r="Q1301" s="41">
        <v>0</v>
      </c>
      <c r="R1301" s="41">
        <v>0</v>
      </c>
      <c r="S1301" s="41">
        <v>-4.2</v>
      </c>
      <c r="T1301" s="41">
        <v>-5.16</v>
      </c>
      <c r="U1301" s="41">
        <v>0</v>
      </c>
      <c r="V1301" s="41">
        <v>0</v>
      </c>
      <c r="W1301" s="41">
        <v>15.33</v>
      </c>
    </row>
    <row r="1302" spans="1:23" s="41" customFormat="1" hidden="1" x14ac:dyDescent="0.25">
      <c r="A1302" s="41" t="s">
        <v>5739</v>
      </c>
      <c r="B1302" s="41">
        <v>12167176711</v>
      </c>
      <c r="C1302" s="41" t="s">
        <v>2727</v>
      </c>
      <c r="D1302" s="41" t="s">
        <v>4725</v>
      </c>
      <c r="E1302" s="41" t="s">
        <v>1362</v>
      </c>
      <c r="F1302" s="41" t="s">
        <v>3089</v>
      </c>
      <c r="G1302" s="41">
        <v>1</v>
      </c>
      <c r="H1302" s="41" t="s">
        <v>2620</v>
      </c>
      <c r="I1302" s="41" t="s">
        <v>2621</v>
      </c>
      <c r="J1302" s="41" t="s">
        <v>3136</v>
      </c>
      <c r="K1302" s="41" t="s">
        <v>2683</v>
      </c>
      <c r="L1302" s="41" t="s">
        <v>4726</v>
      </c>
      <c r="M1302" s="41">
        <v>-22.99</v>
      </c>
      <c r="N1302" s="41">
        <v>0</v>
      </c>
      <c r="O1302" s="41">
        <v>0</v>
      </c>
      <c r="P1302" s="41">
        <v>0</v>
      </c>
      <c r="Q1302" s="41">
        <v>0</v>
      </c>
      <c r="R1302" s="41">
        <v>0</v>
      </c>
      <c r="S1302" s="41">
        <v>3.13</v>
      </c>
      <c r="T1302" s="41">
        <v>0</v>
      </c>
      <c r="U1302" s="41">
        <v>0</v>
      </c>
      <c r="V1302" s="41">
        <v>0</v>
      </c>
      <c r="W1302" s="41">
        <v>-19.86</v>
      </c>
    </row>
    <row r="1303" spans="1:23" s="41" customFormat="1" hidden="1" x14ac:dyDescent="0.25">
      <c r="A1303" s="41" t="s">
        <v>5740</v>
      </c>
      <c r="B1303" s="41">
        <v>12167176711</v>
      </c>
      <c r="C1303" s="41" t="s">
        <v>2617</v>
      </c>
      <c r="D1303" s="41" t="s">
        <v>5741</v>
      </c>
      <c r="E1303" s="41" t="s">
        <v>2582</v>
      </c>
      <c r="F1303" s="41" t="s">
        <v>4837</v>
      </c>
      <c r="G1303" s="41">
        <v>1</v>
      </c>
      <c r="H1303" s="41" t="s">
        <v>2620</v>
      </c>
      <c r="I1303" s="41" t="s">
        <v>2621</v>
      </c>
      <c r="J1303" s="41" t="s">
        <v>5742</v>
      </c>
      <c r="K1303" s="41" t="s">
        <v>2629</v>
      </c>
      <c r="L1303" s="41" t="s">
        <v>5743</v>
      </c>
      <c r="M1303" s="41">
        <v>11.99</v>
      </c>
      <c r="N1303" s="41">
        <v>0</v>
      </c>
      <c r="O1303" s="41">
        <v>0</v>
      </c>
      <c r="P1303" s="41">
        <v>0</v>
      </c>
      <c r="Q1303" s="41">
        <v>0.52</v>
      </c>
      <c r="R1303" s="41">
        <v>-0.52</v>
      </c>
      <c r="S1303" s="41">
        <v>-2.04</v>
      </c>
      <c r="T1303" s="41">
        <v>-2.88</v>
      </c>
      <c r="U1303" s="41">
        <v>0</v>
      </c>
      <c r="V1303" s="41">
        <v>0</v>
      </c>
      <c r="W1303" s="41">
        <v>7.07</v>
      </c>
    </row>
    <row r="1304" spans="1:23" s="41" customFormat="1" hidden="1" x14ac:dyDescent="0.25">
      <c r="A1304" s="41" t="s">
        <v>5744</v>
      </c>
      <c r="B1304" s="41">
        <v>12167176711</v>
      </c>
      <c r="C1304" s="41" t="s">
        <v>2727</v>
      </c>
      <c r="D1304" s="41" t="s">
        <v>5500</v>
      </c>
      <c r="E1304" s="41" t="s">
        <v>1430</v>
      </c>
      <c r="F1304" s="41" t="s">
        <v>4034</v>
      </c>
      <c r="G1304" s="41">
        <v>1</v>
      </c>
      <c r="H1304" s="41" t="s">
        <v>2620</v>
      </c>
      <c r="I1304" s="41" t="s">
        <v>2621</v>
      </c>
      <c r="J1304" s="41" t="s">
        <v>2940</v>
      </c>
      <c r="K1304" s="41" t="s">
        <v>2683</v>
      </c>
      <c r="L1304" s="41" t="s">
        <v>5501</v>
      </c>
      <c r="M1304" s="41">
        <v>-25.99</v>
      </c>
      <c r="N1304" s="41">
        <v>0</v>
      </c>
      <c r="O1304" s="41">
        <v>0</v>
      </c>
      <c r="P1304" s="41">
        <v>0</v>
      </c>
      <c r="Q1304" s="41">
        <v>0</v>
      </c>
      <c r="R1304" s="41">
        <v>0</v>
      </c>
      <c r="S1304" s="41">
        <v>3.54</v>
      </c>
      <c r="T1304" s="41">
        <v>0</v>
      </c>
      <c r="U1304" s="41">
        <v>0</v>
      </c>
      <c r="V1304" s="41">
        <v>0</v>
      </c>
      <c r="W1304" s="41">
        <v>-22.45</v>
      </c>
    </row>
    <row r="1305" spans="1:23" s="41" customFormat="1" hidden="1" x14ac:dyDescent="0.25">
      <c r="A1305" s="41" t="s">
        <v>5745</v>
      </c>
      <c r="B1305" s="41">
        <v>12167176711</v>
      </c>
      <c r="C1305" s="41" t="s">
        <v>2617</v>
      </c>
      <c r="D1305" s="41" t="s">
        <v>5746</v>
      </c>
      <c r="E1305" s="41" t="s">
        <v>1382</v>
      </c>
      <c r="F1305" s="41" t="s">
        <v>4684</v>
      </c>
      <c r="G1305" s="41">
        <v>1</v>
      </c>
      <c r="H1305" s="41" t="s">
        <v>2620</v>
      </c>
      <c r="I1305" s="41" t="s">
        <v>2621</v>
      </c>
      <c r="J1305" s="41" t="s">
        <v>5747</v>
      </c>
      <c r="K1305" s="41" t="s">
        <v>5748</v>
      </c>
      <c r="L1305" s="41">
        <v>3045</v>
      </c>
      <c r="M1305" s="41">
        <v>22.99</v>
      </c>
      <c r="N1305" s="41">
        <v>0</v>
      </c>
      <c r="O1305" s="41">
        <v>0</v>
      </c>
      <c r="P1305" s="41">
        <v>0</v>
      </c>
      <c r="Q1305" s="41">
        <v>0</v>
      </c>
      <c r="R1305" s="41">
        <v>0</v>
      </c>
      <c r="S1305" s="41">
        <v>-3.91</v>
      </c>
      <c r="T1305" s="41">
        <v>-5.16</v>
      </c>
      <c r="U1305" s="41">
        <v>0</v>
      </c>
      <c r="V1305" s="41">
        <v>0</v>
      </c>
      <c r="W1305" s="41">
        <v>13.92</v>
      </c>
    </row>
    <row r="1306" spans="1:23" s="41" customFormat="1" hidden="1" x14ac:dyDescent="0.25">
      <c r="A1306" s="41" t="s">
        <v>5749</v>
      </c>
      <c r="B1306" s="41">
        <v>12167176711</v>
      </c>
      <c r="C1306" s="41" t="s">
        <v>2727</v>
      </c>
      <c r="D1306" s="41" t="s">
        <v>5105</v>
      </c>
      <c r="E1306" s="41" t="s">
        <v>1400</v>
      </c>
      <c r="F1306" s="41" t="s">
        <v>3744</v>
      </c>
      <c r="G1306" s="41">
        <v>1</v>
      </c>
      <c r="H1306" s="41" t="s">
        <v>2620</v>
      </c>
      <c r="I1306" s="41" t="s">
        <v>2621</v>
      </c>
      <c r="J1306" s="41" t="s">
        <v>5106</v>
      </c>
      <c r="K1306" s="41" t="s">
        <v>3425</v>
      </c>
      <c r="L1306" s="41" t="s">
        <v>5107</v>
      </c>
      <c r="M1306" s="41">
        <v>-25.99</v>
      </c>
      <c r="N1306" s="41">
        <v>0</v>
      </c>
      <c r="O1306" s="41">
        <v>0</v>
      </c>
      <c r="P1306" s="41">
        <v>0</v>
      </c>
      <c r="Q1306" s="41">
        <v>-1.33</v>
      </c>
      <c r="R1306" s="41">
        <v>1.33</v>
      </c>
      <c r="S1306" s="41">
        <v>3.54</v>
      </c>
      <c r="T1306" s="41">
        <v>0</v>
      </c>
      <c r="U1306" s="41">
        <v>0</v>
      </c>
      <c r="V1306" s="41">
        <v>0</v>
      </c>
      <c r="W1306" s="41">
        <v>-22.45</v>
      </c>
    </row>
    <row r="1307" spans="1:23" s="41" customFormat="1" hidden="1" x14ac:dyDescent="0.25">
      <c r="A1307" s="41" t="s">
        <v>5750</v>
      </c>
      <c r="B1307" s="41">
        <v>12167176711</v>
      </c>
      <c r="C1307" s="41" t="s">
        <v>2617</v>
      </c>
      <c r="D1307" s="41" t="s">
        <v>5751</v>
      </c>
      <c r="E1307" s="41" t="s">
        <v>450</v>
      </c>
      <c r="F1307" s="41" t="s">
        <v>5547</v>
      </c>
      <c r="G1307" s="41">
        <v>1</v>
      </c>
      <c r="H1307" s="41" t="s">
        <v>2620</v>
      </c>
      <c r="I1307" s="41" t="s">
        <v>2621</v>
      </c>
      <c r="J1307" s="41" t="s">
        <v>4722</v>
      </c>
      <c r="K1307" s="41" t="s">
        <v>2702</v>
      </c>
      <c r="L1307" s="41" t="s">
        <v>5752</v>
      </c>
      <c r="M1307" s="41">
        <v>20.99</v>
      </c>
      <c r="N1307" s="41">
        <v>0</v>
      </c>
      <c r="O1307" s="41">
        <v>0</v>
      </c>
      <c r="P1307" s="41">
        <v>-1.05</v>
      </c>
      <c r="Q1307" s="41">
        <v>0</v>
      </c>
      <c r="R1307" s="41">
        <v>0</v>
      </c>
      <c r="S1307" s="41">
        <v>-3.39</v>
      </c>
      <c r="T1307" s="41">
        <v>-3.68</v>
      </c>
      <c r="U1307" s="41">
        <v>0</v>
      </c>
      <c r="V1307" s="41">
        <v>0</v>
      </c>
      <c r="W1307" s="41">
        <v>12.87</v>
      </c>
    </row>
    <row r="1308" spans="1:23" s="41" customFormat="1" hidden="1" x14ac:dyDescent="0.25">
      <c r="A1308" s="41" t="s">
        <v>5753</v>
      </c>
      <c r="B1308" s="41">
        <v>12167176711</v>
      </c>
      <c r="C1308" s="41" t="s">
        <v>2727</v>
      </c>
      <c r="D1308" s="41" t="s">
        <v>4744</v>
      </c>
      <c r="E1308" s="41" t="s">
        <v>1372</v>
      </c>
      <c r="F1308" s="41" t="s">
        <v>2776</v>
      </c>
      <c r="G1308" s="41">
        <v>1</v>
      </c>
      <c r="H1308" s="41" t="s">
        <v>2620</v>
      </c>
      <c r="I1308" s="41" t="s">
        <v>2621</v>
      </c>
      <c r="J1308" s="41" t="s">
        <v>4745</v>
      </c>
      <c r="K1308" s="41" t="s">
        <v>2770</v>
      </c>
      <c r="L1308" s="41" t="s">
        <v>4746</v>
      </c>
      <c r="M1308" s="41">
        <v>-22.99</v>
      </c>
      <c r="N1308" s="41">
        <v>0</v>
      </c>
      <c r="O1308" s="41">
        <v>0</v>
      </c>
      <c r="P1308" s="41">
        <v>0</v>
      </c>
      <c r="Q1308" s="41">
        <v>-1.82</v>
      </c>
      <c r="R1308" s="41">
        <v>1.82</v>
      </c>
      <c r="S1308" s="41">
        <v>3.13</v>
      </c>
      <c r="T1308" s="41">
        <v>0</v>
      </c>
      <c r="U1308" s="41">
        <v>0</v>
      </c>
      <c r="V1308" s="41">
        <v>0</v>
      </c>
      <c r="W1308" s="41">
        <v>-19.86</v>
      </c>
    </row>
    <row r="1309" spans="1:23" s="41" customFormat="1" hidden="1" x14ac:dyDescent="0.25">
      <c r="A1309" s="41" t="s">
        <v>5754</v>
      </c>
      <c r="B1309" s="41">
        <v>12167176711</v>
      </c>
      <c r="C1309" s="41" t="s">
        <v>2617</v>
      </c>
      <c r="D1309" s="41" t="s">
        <v>5755</v>
      </c>
      <c r="E1309" s="41" t="s">
        <v>114</v>
      </c>
      <c r="F1309" s="41" t="s">
        <v>5059</v>
      </c>
      <c r="G1309" s="41">
        <v>1</v>
      </c>
      <c r="H1309" s="41" t="s">
        <v>2620</v>
      </c>
      <c r="I1309" s="41" t="s">
        <v>2621</v>
      </c>
      <c r="J1309" s="41" t="s">
        <v>4996</v>
      </c>
      <c r="K1309" s="41" t="s">
        <v>2683</v>
      </c>
      <c r="L1309" s="41" t="s">
        <v>5756</v>
      </c>
      <c r="M1309" s="41">
        <v>19.989999999999998</v>
      </c>
      <c r="N1309" s="41">
        <v>0</v>
      </c>
      <c r="O1309" s="41">
        <v>0</v>
      </c>
      <c r="P1309" s="41">
        <v>0</v>
      </c>
      <c r="Q1309" s="41">
        <v>0</v>
      </c>
      <c r="R1309" s="41">
        <v>0</v>
      </c>
      <c r="S1309" s="41">
        <v>-3.4</v>
      </c>
      <c r="T1309" s="41">
        <v>-5.16</v>
      </c>
      <c r="U1309" s="41">
        <v>0</v>
      </c>
      <c r="V1309" s="41">
        <v>0</v>
      </c>
      <c r="W1309" s="41">
        <v>11.43</v>
      </c>
    </row>
    <row r="1310" spans="1:23" s="42" customFormat="1" hidden="1" x14ac:dyDescent="0.25">
      <c r="A1310" s="42" t="s">
        <v>5757</v>
      </c>
      <c r="B1310" s="42">
        <v>12167176711</v>
      </c>
      <c r="C1310" s="42" t="s">
        <v>2651</v>
      </c>
      <c r="D1310" s="42" t="s">
        <v>4055</v>
      </c>
      <c r="F1310" s="42" t="s">
        <v>74</v>
      </c>
      <c r="H1310" s="42" t="s">
        <v>2633</v>
      </c>
      <c r="M1310" s="42">
        <v>0</v>
      </c>
      <c r="N1310" s="42">
        <v>0</v>
      </c>
      <c r="O1310" s="42">
        <v>0</v>
      </c>
      <c r="P1310" s="42">
        <v>0</v>
      </c>
      <c r="Q1310" s="42">
        <v>0</v>
      </c>
      <c r="R1310" s="42">
        <v>0</v>
      </c>
      <c r="S1310" s="42">
        <v>0</v>
      </c>
      <c r="T1310" s="42">
        <v>0</v>
      </c>
      <c r="U1310" s="42">
        <v>0</v>
      </c>
      <c r="V1310" s="42">
        <v>0</v>
      </c>
      <c r="W1310" s="42">
        <v>0</v>
      </c>
    </row>
    <row r="1311" spans="1:23" s="43" customFormat="1" ht="14.4" hidden="1" x14ac:dyDescent="0.25">
      <c r="A1311" s="43" t="s">
        <v>5757</v>
      </c>
      <c r="B1311" s="43">
        <v>12167176711</v>
      </c>
      <c r="C1311" s="43" t="s">
        <v>2651</v>
      </c>
      <c r="D1311" s="43" t="s">
        <v>4055</v>
      </c>
      <c r="F1311" s="43" t="s">
        <v>75</v>
      </c>
      <c r="H1311" s="43" t="s">
        <v>2633</v>
      </c>
      <c r="M1311" s="43">
        <v>0</v>
      </c>
      <c r="N1311" s="43">
        <v>0</v>
      </c>
      <c r="O1311" s="43">
        <v>0</v>
      </c>
      <c r="P1311" s="43">
        <v>0</v>
      </c>
      <c r="Q1311" s="43">
        <v>0</v>
      </c>
      <c r="R1311" s="43">
        <v>0</v>
      </c>
      <c r="S1311" s="43">
        <v>0</v>
      </c>
      <c r="T1311" s="43">
        <v>-5.16</v>
      </c>
      <c r="U1311" s="43">
        <v>0</v>
      </c>
      <c r="V1311" s="43">
        <v>0</v>
      </c>
      <c r="W1311" s="43">
        <v>-5.16</v>
      </c>
    </row>
    <row r="1312" spans="1:23" s="42" customFormat="1" hidden="1" x14ac:dyDescent="0.25">
      <c r="A1312" s="42" t="s">
        <v>5757</v>
      </c>
      <c r="B1312" s="42">
        <v>12167176711</v>
      </c>
      <c r="C1312" s="42" t="s">
        <v>2651</v>
      </c>
      <c r="D1312" s="42" t="s">
        <v>4055</v>
      </c>
      <c r="F1312" s="42" t="s">
        <v>76</v>
      </c>
      <c r="H1312" s="42" t="s">
        <v>2633</v>
      </c>
      <c r="M1312" s="42">
        <v>0</v>
      </c>
      <c r="N1312" s="42">
        <v>0</v>
      </c>
      <c r="O1312" s="42">
        <v>0</v>
      </c>
      <c r="P1312" s="42">
        <v>0</v>
      </c>
      <c r="Q1312" s="42">
        <v>0</v>
      </c>
      <c r="R1312" s="42">
        <v>0</v>
      </c>
      <c r="S1312" s="42">
        <v>0</v>
      </c>
      <c r="T1312" s="42">
        <v>0</v>
      </c>
      <c r="U1312" s="42">
        <v>0</v>
      </c>
      <c r="V1312" s="42">
        <v>0</v>
      </c>
      <c r="W1312" s="42">
        <v>0</v>
      </c>
    </row>
    <row r="1313" spans="1:23" s="41" customFormat="1" hidden="1" x14ac:dyDescent="0.25">
      <c r="A1313" s="41" t="s">
        <v>5758</v>
      </c>
      <c r="B1313" s="41">
        <v>12167176711</v>
      </c>
      <c r="C1313" s="41" t="s">
        <v>2727</v>
      </c>
      <c r="D1313" s="41" t="s">
        <v>3743</v>
      </c>
      <c r="E1313" s="41" t="s">
        <v>1400</v>
      </c>
      <c r="F1313" s="41" t="s">
        <v>3744</v>
      </c>
      <c r="G1313" s="41">
        <v>1</v>
      </c>
      <c r="H1313" s="41" t="s">
        <v>2620</v>
      </c>
      <c r="I1313" s="41" t="s">
        <v>2621</v>
      </c>
      <c r="J1313" s="41" t="s">
        <v>3745</v>
      </c>
      <c r="K1313" s="41" t="s">
        <v>2683</v>
      </c>
      <c r="L1313" s="41" t="s">
        <v>3746</v>
      </c>
      <c r="M1313" s="41">
        <v>-25.99</v>
      </c>
      <c r="N1313" s="41">
        <v>0</v>
      </c>
      <c r="O1313" s="41">
        <v>0</v>
      </c>
      <c r="P1313" s="41">
        <v>1.3</v>
      </c>
      <c r="Q1313" s="41">
        <v>0</v>
      </c>
      <c r="R1313" s="41">
        <v>0</v>
      </c>
      <c r="S1313" s="41">
        <v>3.36</v>
      </c>
      <c r="T1313" s="41">
        <v>0</v>
      </c>
      <c r="U1313" s="41">
        <v>0</v>
      </c>
      <c r="V1313" s="41">
        <v>0</v>
      </c>
      <c r="W1313" s="41">
        <v>-21.33</v>
      </c>
    </row>
    <row r="1314" spans="1:23" s="41" customFormat="1" hidden="1" x14ac:dyDescent="0.25">
      <c r="A1314" s="41" t="s">
        <v>5759</v>
      </c>
      <c r="B1314" s="41">
        <v>12167176711</v>
      </c>
      <c r="C1314" s="41" t="s">
        <v>2617</v>
      </c>
      <c r="D1314" s="41" t="s">
        <v>5760</v>
      </c>
      <c r="E1314" s="41" t="s">
        <v>1422</v>
      </c>
      <c r="F1314" s="41" t="s">
        <v>2671</v>
      </c>
      <c r="G1314" s="41">
        <v>1</v>
      </c>
      <c r="H1314" s="41" t="s">
        <v>2620</v>
      </c>
      <c r="I1314" s="41" t="s">
        <v>2621</v>
      </c>
      <c r="J1314" s="41" t="s">
        <v>5761</v>
      </c>
      <c r="K1314" s="41" t="s">
        <v>2836</v>
      </c>
      <c r="L1314" s="41" t="s">
        <v>5762</v>
      </c>
      <c r="M1314" s="41">
        <v>25.99</v>
      </c>
      <c r="N1314" s="41">
        <v>0</v>
      </c>
      <c r="O1314" s="41">
        <v>0</v>
      </c>
      <c r="P1314" s="41">
        <v>0</v>
      </c>
      <c r="Q1314" s="41">
        <v>0</v>
      </c>
      <c r="R1314" s="41">
        <v>0</v>
      </c>
      <c r="S1314" s="41">
        <v>-4.42</v>
      </c>
      <c r="T1314" s="41">
        <v>-5.16</v>
      </c>
      <c r="U1314" s="41">
        <v>0</v>
      </c>
      <c r="V1314" s="41">
        <v>0</v>
      </c>
      <c r="W1314" s="41">
        <v>16.41</v>
      </c>
    </row>
    <row r="1315" spans="1:23" s="41" customFormat="1" hidden="1" x14ac:dyDescent="0.25">
      <c r="A1315" s="41" t="s">
        <v>5763</v>
      </c>
      <c r="B1315" s="41">
        <v>12167176711</v>
      </c>
      <c r="C1315" s="41" t="s">
        <v>2617</v>
      </c>
      <c r="D1315" s="41" t="s">
        <v>5764</v>
      </c>
      <c r="E1315" s="41" t="s">
        <v>1380</v>
      </c>
      <c r="F1315" s="41" t="s">
        <v>4650</v>
      </c>
      <c r="G1315" s="41">
        <v>1</v>
      </c>
      <c r="H1315" s="41" t="s">
        <v>2620</v>
      </c>
      <c r="I1315" s="41" t="s">
        <v>2621</v>
      </c>
      <c r="J1315" s="41" t="s">
        <v>2945</v>
      </c>
      <c r="K1315" s="41" t="s">
        <v>5765</v>
      </c>
      <c r="L1315" s="41">
        <v>10128</v>
      </c>
      <c r="M1315" s="41">
        <v>22.99</v>
      </c>
      <c r="N1315" s="41">
        <v>0</v>
      </c>
      <c r="O1315" s="41">
        <v>0</v>
      </c>
      <c r="P1315" s="41">
        <v>0</v>
      </c>
      <c r="Q1315" s="41">
        <v>0</v>
      </c>
      <c r="R1315" s="41">
        <v>0</v>
      </c>
      <c r="S1315" s="41">
        <v>-3.91</v>
      </c>
      <c r="T1315" s="41">
        <v>-5.16</v>
      </c>
      <c r="U1315" s="41">
        <v>0</v>
      </c>
      <c r="V1315" s="41">
        <v>0</v>
      </c>
      <c r="W1315" s="41">
        <v>13.92</v>
      </c>
    </row>
    <row r="1316" spans="1:23" s="41" customFormat="1" hidden="1" x14ac:dyDescent="0.25">
      <c r="A1316" s="41" t="s">
        <v>5766</v>
      </c>
      <c r="B1316" s="41">
        <v>12167176711</v>
      </c>
      <c r="C1316" s="41" t="s">
        <v>2617</v>
      </c>
      <c r="D1316" s="41" t="s">
        <v>5767</v>
      </c>
      <c r="E1316" s="41" t="s">
        <v>1440</v>
      </c>
      <c r="F1316" s="41" t="s">
        <v>2846</v>
      </c>
      <c r="G1316" s="41">
        <v>1</v>
      </c>
      <c r="H1316" s="41" t="s">
        <v>2620</v>
      </c>
      <c r="I1316" s="41" t="s">
        <v>2621</v>
      </c>
      <c r="J1316" s="41" t="s">
        <v>5074</v>
      </c>
      <c r="K1316" s="41" t="s">
        <v>3311</v>
      </c>
      <c r="L1316" s="41" t="s">
        <v>5075</v>
      </c>
      <c r="M1316" s="41">
        <v>0</v>
      </c>
      <c r="N1316" s="41">
        <v>0</v>
      </c>
      <c r="O1316" s="41">
        <v>0</v>
      </c>
      <c r="P1316" s="41">
        <v>0</v>
      </c>
      <c r="Q1316" s="41">
        <v>0</v>
      </c>
      <c r="R1316" s="41">
        <v>0</v>
      </c>
      <c r="S1316" s="41">
        <v>0</v>
      </c>
      <c r="T1316" s="41">
        <v>0</v>
      </c>
      <c r="U1316" s="41">
        <v>0</v>
      </c>
      <c r="V1316" s="41">
        <v>0</v>
      </c>
      <c r="W1316" s="41">
        <v>0</v>
      </c>
    </row>
    <row r="1317" spans="1:23" s="41" customFormat="1" hidden="1" x14ac:dyDescent="0.25">
      <c r="A1317" s="41" t="s">
        <v>5768</v>
      </c>
      <c r="B1317" s="41">
        <v>12167176711</v>
      </c>
      <c r="C1317" s="41" t="s">
        <v>2617</v>
      </c>
      <c r="D1317" s="41" t="s">
        <v>5769</v>
      </c>
      <c r="E1317" s="41" t="s">
        <v>1394</v>
      </c>
      <c r="F1317" s="41" t="s">
        <v>2862</v>
      </c>
      <c r="G1317" s="41">
        <v>1</v>
      </c>
      <c r="H1317" s="41" t="s">
        <v>2620</v>
      </c>
      <c r="I1317" s="41" t="s">
        <v>2621</v>
      </c>
      <c r="J1317" s="41" t="s">
        <v>5625</v>
      </c>
      <c r="K1317" s="41" t="s">
        <v>3244</v>
      </c>
      <c r="L1317" s="41" t="s">
        <v>5770</v>
      </c>
      <c r="M1317" s="41">
        <v>22.99</v>
      </c>
      <c r="N1317" s="41">
        <v>0</v>
      </c>
      <c r="O1317" s="41">
        <v>0</v>
      </c>
      <c r="P1317" s="41">
        <v>0</v>
      </c>
      <c r="Q1317" s="41">
        <v>0</v>
      </c>
      <c r="R1317" s="41">
        <v>0</v>
      </c>
      <c r="S1317" s="41">
        <v>-3.91</v>
      </c>
      <c r="T1317" s="41">
        <v>-5.16</v>
      </c>
      <c r="U1317" s="41">
        <v>0</v>
      </c>
      <c r="V1317" s="41">
        <v>0</v>
      </c>
      <c r="W1317" s="41">
        <v>13.92</v>
      </c>
    </row>
    <row r="1318" spans="1:23" s="41" customFormat="1" hidden="1" x14ac:dyDescent="0.25">
      <c r="A1318" s="41" t="s">
        <v>5771</v>
      </c>
      <c r="B1318" s="41">
        <v>12167176711</v>
      </c>
      <c r="C1318" s="41" t="s">
        <v>2617</v>
      </c>
      <c r="D1318" s="41" t="s">
        <v>5772</v>
      </c>
      <c r="E1318" s="41" t="s">
        <v>392</v>
      </c>
      <c r="F1318" s="41" t="s">
        <v>2700</v>
      </c>
      <c r="G1318" s="41">
        <v>1</v>
      </c>
      <c r="H1318" s="41" t="s">
        <v>2620</v>
      </c>
      <c r="I1318" s="41" t="s">
        <v>2621</v>
      </c>
      <c r="J1318" s="41" t="s">
        <v>5773</v>
      </c>
      <c r="K1318" s="41" t="s">
        <v>5315</v>
      </c>
      <c r="L1318" s="41">
        <v>32055</v>
      </c>
      <c r="M1318" s="41">
        <v>19.989999999999998</v>
      </c>
      <c r="N1318" s="41">
        <v>0</v>
      </c>
      <c r="O1318" s="41">
        <v>0</v>
      </c>
      <c r="P1318" s="41">
        <v>0</v>
      </c>
      <c r="Q1318" s="41">
        <v>0</v>
      </c>
      <c r="R1318" s="41">
        <v>0</v>
      </c>
      <c r="S1318" s="41">
        <v>-3.4</v>
      </c>
      <c r="T1318" s="41">
        <v>-3.68</v>
      </c>
      <c r="U1318" s="41">
        <v>0</v>
      </c>
      <c r="V1318" s="41">
        <v>0</v>
      </c>
      <c r="W1318" s="41">
        <v>12.91</v>
      </c>
    </row>
    <row r="1319" spans="1:23" s="41" customFormat="1" hidden="1" x14ac:dyDescent="0.25">
      <c r="A1319" s="41" t="s">
        <v>5774</v>
      </c>
      <c r="B1319" s="41">
        <v>12167176711</v>
      </c>
      <c r="C1319" s="41" t="s">
        <v>2617</v>
      </c>
      <c r="D1319" s="41" t="s">
        <v>5775</v>
      </c>
      <c r="E1319" s="41" t="s">
        <v>2174</v>
      </c>
      <c r="F1319" s="41" t="s">
        <v>2660</v>
      </c>
      <c r="G1319" s="41">
        <v>1</v>
      </c>
      <c r="H1319" s="41" t="s">
        <v>2620</v>
      </c>
      <c r="I1319" s="41" t="s">
        <v>2621</v>
      </c>
      <c r="J1319" s="41" t="s">
        <v>3651</v>
      </c>
      <c r="K1319" s="41" t="s">
        <v>2683</v>
      </c>
      <c r="L1319" s="41" t="s">
        <v>5776</v>
      </c>
      <c r="M1319" s="41">
        <v>22.99</v>
      </c>
      <c r="N1319" s="41">
        <v>0</v>
      </c>
      <c r="O1319" s="41">
        <v>0</v>
      </c>
      <c r="P1319" s="41">
        <v>0</v>
      </c>
      <c r="Q1319" s="41">
        <v>0</v>
      </c>
      <c r="R1319" s="41">
        <v>0</v>
      </c>
      <c r="S1319" s="41">
        <v>-3.91</v>
      </c>
      <c r="T1319" s="41">
        <v>-3.68</v>
      </c>
      <c r="U1319" s="41">
        <v>0</v>
      </c>
      <c r="V1319" s="41">
        <v>0</v>
      </c>
      <c r="W1319" s="41">
        <v>15.4</v>
      </c>
    </row>
    <row r="1320" spans="1:23" s="41" customFormat="1" hidden="1" x14ac:dyDescent="0.25">
      <c r="A1320" s="41" t="s">
        <v>5777</v>
      </c>
      <c r="B1320" s="41">
        <v>12167176711</v>
      </c>
      <c r="C1320" s="41" t="s">
        <v>2617</v>
      </c>
      <c r="D1320" s="41" t="s">
        <v>5778</v>
      </c>
      <c r="E1320" s="41" t="s">
        <v>1384</v>
      </c>
      <c r="F1320" s="41" t="s">
        <v>5523</v>
      </c>
      <c r="G1320" s="41">
        <v>1</v>
      </c>
      <c r="H1320" s="41" t="s">
        <v>2620</v>
      </c>
      <c r="I1320" s="41" t="s">
        <v>2621</v>
      </c>
      <c r="J1320" s="41" t="s">
        <v>5779</v>
      </c>
      <c r="K1320" s="41" t="s">
        <v>2648</v>
      </c>
      <c r="L1320" s="41" t="s">
        <v>5780</v>
      </c>
      <c r="M1320" s="41">
        <v>22.99</v>
      </c>
      <c r="N1320" s="41">
        <v>0</v>
      </c>
      <c r="O1320" s="41">
        <v>0</v>
      </c>
      <c r="P1320" s="41">
        <v>0</v>
      </c>
      <c r="Q1320" s="41">
        <v>0</v>
      </c>
      <c r="R1320" s="41">
        <v>0</v>
      </c>
      <c r="S1320" s="41">
        <v>-3.91</v>
      </c>
      <c r="T1320" s="41">
        <v>-5.16</v>
      </c>
      <c r="U1320" s="41">
        <v>0</v>
      </c>
      <c r="V1320" s="41">
        <v>0</v>
      </c>
      <c r="W1320" s="41">
        <v>13.92</v>
      </c>
    </row>
    <row r="1321" spans="1:23" s="42" customFormat="1" hidden="1" x14ac:dyDescent="0.25">
      <c r="A1321" s="42" t="s">
        <v>5781</v>
      </c>
      <c r="B1321" s="42">
        <v>12167176711</v>
      </c>
      <c r="C1321" s="42" t="s">
        <v>2651</v>
      </c>
      <c r="D1321" s="42" t="s">
        <v>3987</v>
      </c>
      <c r="F1321" s="42" t="s">
        <v>74</v>
      </c>
      <c r="H1321" s="42" t="s">
        <v>2633</v>
      </c>
      <c r="M1321" s="42">
        <v>0</v>
      </c>
      <c r="N1321" s="42">
        <v>0</v>
      </c>
      <c r="O1321" s="42">
        <v>0</v>
      </c>
      <c r="P1321" s="42">
        <v>0</v>
      </c>
      <c r="Q1321" s="42">
        <v>0</v>
      </c>
      <c r="R1321" s="42">
        <v>0</v>
      </c>
      <c r="S1321" s="42">
        <v>0</v>
      </c>
      <c r="T1321" s="42">
        <v>0</v>
      </c>
      <c r="U1321" s="42">
        <v>0</v>
      </c>
      <c r="V1321" s="42">
        <v>0</v>
      </c>
      <c r="W1321" s="42">
        <v>0</v>
      </c>
    </row>
    <row r="1322" spans="1:23" s="43" customFormat="1" ht="14.4" hidden="1" x14ac:dyDescent="0.25">
      <c r="A1322" s="43" t="s">
        <v>5781</v>
      </c>
      <c r="B1322" s="43">
        <v>12167176711</v>
      </c>
      <c r="C1322" s="43" t="s">
        <v>2651</v>
      </c>
      <c r="D1322" s="43" t="s">
        <v>3987</v>
      </c>
      <c r="F1322" s="43" t="s">
        <v>75</v>
      </c>
      <c r="H1322" s="43" t="s">
        <v>2633</v>
      </c>
      <c r="M1322" s="43">
        <v>0</v>
      </c>
      <c r="N1322" s="43">
        <v>0</v>
      </c>
      <c r="O1322" s="43">
        <v>0</v>
      </c>
      <c r="P1322" s="43">
        <v>0</v>
      </c>
      <c r="Q1322" s="43">
        <v>0</v>
      </c>
      <c r="R1322" s="43">
        <v>0</v>
      </c>
      <c r="S1322" s="43">
        <v>0</v>
      </c>
      <c r="T1322" s="43">
        <v>-3.59</v>
      </c>
      <c r="U1322" s="43">
        <v>0</v>
      </c>
      <c r="V1322" s="43">
        <v>0</v>
      </c>
      <c r="W1322" s="43">
        <v>-3.59</v>
      </c>
    </row>
    <row r="1323" spans="1:23" s="42" customFormat="1" hidden="1" x14ac:dyDescent="0.25">
      <c r="A1323" s="42" t="s">
        <v>5781</v>
      </c>
      <c r="B1323" s="42">
        <v>12167176711</v>
      </c>
      <c r="C1323" s="42" t="s">
        <v>2651</v>
      </c>
      <c r="D1323" s="42" t="s">
        <v>3987</v>
      </c>
      <c r="F1323" s="42" t="s">
        <v>76</v>
      </c>
      <c r="H1323" s="42" t="s">
        <v>2633</v>
      </c>
      <c r="M1323" s="42">
        <v>0</v>
      </c>
      <c r="N1323" s="42">
        <v>0</v>
      </c>
      <c r="O1323" s="42">
        <v>0</v>
      </c>
      <c r="P1323" s="42">
        <v>0</v>
      </c>
      <c r="Q1323" s="42">
        <v>0</v>
      </c>
      <c r="R1323" s="42">
        <v>0</v>
      </c>
      <c r="S1323" s="42">
        <v>0</v>
      </c>
      <c r="T1323" s="42">
        <v>0</v>
      </c>
      <c r="U1323" s="42">
        <v>0</v>
      </c>
      <c r="V1323" s="42">
        <v>0</v>
      </c>
      <c r="W1323" s="42">
        <v>0</v>
      </c>
    </row>
    <row r="1324" spans="1:23" s="42" customFormat="1" hidden="1" x14ac:dyDescent="0.25">
      <c r="A1324" s="42" t="s">
        <v>5782</v>
      </c>
      <c r="B1324" s="42">
        <v>12167176711</v>
      </c>
      <c r="D1324" s="42" t="s">
        <v>3778</v>
      </c>
      <c r="F1324" s="42" t="s">
        <v>3779</v>
      </c>
      <c r="G1324" s="42">
        <v>3</v>
      </c>
      <c r="H1324" s="42" t="s">
        <v>2633</v>
      </c>
      <c r="M1324" s="42">
        <v>0</v>
      </c>
      <c r="N1324" s="42">
        <v>0</v>
      </c>
      <c r="O1324" s="42">
        <v>0</v>
      </c>
      <c r="P1324" s="42">
        <v>0</v>
      </c>
      <c r="Q1324" s="42">
        <v>0</v>
      </c>
      <c r="R1324" s="42">
        <v>0</v>
      </c>
      <c r="S1324" s="42">
        <v>0</v>
      </c>
      <c r="T1324" s="42">
        <v>0</v>
      </c>
      <c r="U1324" s="42">
        <v>-1.8</v>
      </c>
      <c r="V1324" s="42">
        <v>0</v>
      </c>
      <c r="W1324" s="42">
        <v>-1.8</v>
      </c>
    </row>
    <row r="1325" spans="1:23" s="41" customFormat="1" hidden="1" x14ac:dyDescent="0.25">
      <c r="A1325" s="41" t="s">
        <v>5783</v>
      </c>
      <c r="B1325" s="41">
        <v>12167176711</v>
      </c>
      <c r="C1325" s="41" t="s">
        <v>2617</v>
      </c>
      <c r="D1325" s="41" t="s">
        <v>5784</v>
      </c>
      <c r="E1325" s="41" t="s">
        <v>2458</v>
      </c>
      <c r="F1325" s="41" t="s">
        <v>5785</v>
      </c>
      <c r="G1325" s="41">
        <v>1</v>
      </c>
      <c r="H1325" s="41" t="s">
        <v>2620</v>
      </c>
      <c r="I1325" s="41" t="s">
        <v>2621</v>
      </c>
      <c r="J1325" s="41" t="s">
        <v>5786</v>
      </c>
      <c r="K1325" s="41" t="s">
        <v>2683</v>
      </c>
      <c r="L1325" s="41" t="s">
        <v>5787</v>
      </c>
      <c r="M1325" s="41">
        <v>9.99</v>
      </c>
      <c r="N1325" s="41">
        <v>0</v>
      </c>
      <c r="O1325" s="41">
        <v>0</v>
      </c>
      <c r="P1325" s="41">
        <v>0</v>
      </c>
      <c r="Q1325" s="41">
        <v>0</v>
      </c>
      <c r="R1325" s="41">
        <v>0</v>
      </c>
      <c r="S1325" s="41">
        <v>-1.7</v>
      </c>
      <c r="T1325" s="41">
        <v>-3.59</v>
      </c>
      <c r="U1325" s="41">
        <v>0</v>
      </c>
      <c r="V1325" s="41">
        <v>0</v>
      </c>
      <c r="W1325" s="41">
        <v>4.7</v>
      </c>
    </row>
    <row r="1326" spans="1:23" s="41" customFormat="1" hidden="1" x14ac:dyDescent="0.25">
      <c r="A1326" s="41" t="s">
        <v>5788</v>
      </c>
      <c r="B1326" s="41">
        <v>12167176711</v>
      </c>
      <c r="C1326" s="41" t="s">
        <v>2617</v>
      </c>
      <c r="D1326" s="41" t="s">
        <v>5789</v>
      </c>
      <c r="E1326" s="41" t="s">
        <v>778</v>
      </c>
      <c r="F1326" s="41" t="s">
        <v>5790</v>
      </c>
      <c r="G1326" s="41">
        <v>1</v>
      </c>
      <c r="H1326" s="41" t="s">
        <v>2620</v>
      </c>
      <c r="I1326" s="41" t="s">
        <v>2621</v>
      </c>
      <c r="J1326" s="41" t="s">
        <v>4549</v>
      </c>
      <c r="K1326" s="41" t="s">
        <v>2629</v>
      </c>
      <c r="L1326" s="41" t="s">
        <v>4550</v>
      </c>
      <c r="M1326" s="41">
        <v>9.99</v>
      </c>
      <c r="N1326" s="41">
        <v>0</v>
      </c>
      <c r="O1326" s="41">
        <v>0</v>
      </c>
      <c r="P1326" s="41">
        <v>0</v>
      </c>
      <c r="Q1326" s="41">
        <v>0.44</v>
      </c>
      <c r="R1326" s="41">
        <v>-0.44</v>
      </c>
      <c r="S1326" s="41">
        <v>-1.7</v>
      </c>
      <c r="T1326" s="41">
        <v>-3.59</v>
      </c>
      <c r="U1326" s="41">
        <v>0</v>
      </c>
      <c r="V1326" s="41">
        <v>0</v>
      </c>
      <c r="W1326" s="41">
        <v>4.7</v>
      </c>
    </row>
    <row r="1327" spans="1:23" s="42" customFormat="1" hidden="1" x14ac:dyDescent="0.25">
      <c r="A1327" s="42" t="s">
        <v>5791</v>
      </c>
      <c r="B1327" s="42">
        <v>12167176711</v>
      </c>
      <c r="C1327" s="42" t="s">
        <v>2651</v>
      </c>
      <c r="D1327" s="42" t="s">
        <v>3317</v>
      </c>
      <c r="F1327" s="42" t="s">
        <v>74</v>
      </c>
      <c r="H1327" s="42" t="s">
        <v>2633</v>
      </c>
      <c r="M1327" s="42">
        <v>0</v>
      </c>
      <c r="N1327" s="42">
        <v>0</v>
      </c>
      <c r="O1327" s="42">
        <v>0</v>
      </c>
      <c r="P1327" s="42">
        <v>0</v>
      </c>
      <c r="Q1327" s="42">
        <v>0</v>
      </c>
      <c r="R1327" s="42">
        <v>0</v>
      </c>
      <c r="S1327" s="42">
        <v>0</v>
      </c>
      <c r="T1327" s="42">
        <v>0</v>
      </c>
      <c r="U1327" s="42">
        <v>0</v>
      </c>
      <c r="V1327" s="42">
        <v>0</v>
      </c>
      <c r="W1327" s="42">
        <v>0</v>
      </c>
    </row>
    <row r="1328" spans="1:23" s="43" customFormat="1" ht="14.4" hidden="1" x14ac:dyDescent="0.25">
      <c r="A1328" s="43" t="s">
        <v>5791</v>
      </c>
      <c r="B1328" s="43">
        <v>12167176711</v>
      </c>
      <c r="C1328" s="43" t="s">
        <v>2651</v>
      </c>
      <c r="D1328" s="43" t="s">
        <v>3317</v>
      </c>
      <c r="F1328" s="43" t="s">
        <v>75</v>
      </c>
      <c r="H1328" s="43" t="s">
        <v>2633</v>
      </c>
      <c r="M1328" s="43">
        <v>0</v>
      </c>
      <c r="N1328" s="43">
        <v>0</v>
      </c>
      <c r="O1328" s="43">
        <v>0</v>
      </c>
      <c r="P1328" s="43">
        <v>0</v>
      </c>
      <c r="Q1328" s="43">
        <v>0</v>
      </c>
      <c r="R1328" s="43">
        <v>0</v>
      </c>
      <c r="S1328" s="43">
        <v>0</v>
      </c>
      <c r="T1328" s="43">
        <v>-3.68</v>
      </c>
      <c r="U1328" s="43">
        <v>0</v>
      </c>
      <c r="V1328" s="43">
        <v>0</v>
      </c>
      <c r="W1328" s="43">
        <v>-3.68</v>
      </c>
    </row>
    <row r="1329" spans="1:23" s="42" customFormat="1" hidden="1" x14ac:dyDescent="0.25">
      <c r="A1329" s="42" t="s">
        <v>5791</v>
      </c>
      <c r="B1329" s="42">
        <v>12167176711</v>
      </c>
      <c r="C1329" s="42" t="s">
        <v>2651</v>
      </c>
      <c r="D1329" s="42" t="s">
        <v>3317</v>
      </c>
      <c r="F1329" s="42" t="s">
        <v>76</v>
      </c>
      <c r="H1329" s="42" t="s">
        <v>2633</v>
      </c>
      <c r="M1329" s="42">
        <v>0</v>
      </c>
      <c r="N1329" s="42">
        <v>0</v>
      </c>
      <c r="O1329" s="42">
        <v>0</v>
      </c>
      <c r="P1329" s="42">
        <v>0</v>
      </c>
      <c r="Q1329" s="42">
        <v>0</v>
      </c>
      <c r="R1329" s="42">
        <v>0</v>
      </c>
      <c r="S1329" s="42">
        <v>0</v>
      </c>
      <c r="T1329" s="42">
        <v>0</v>
      </c>
      <c r="U1329" s="42">
        <v>0</v>
      </c>
      <c r="V1329" s="42">
        <v>0</v>
      </c>
      <c r="W1329" s="42">
        <v>0</v>
      </c>
    </row>
    <row r="1330" spans="1:23" s="41" customFormat="1" hidden="1" x14ac:dyDescent="0.25">
      <c r="A1330" s="41" t="s">
        <v>5792</v>
      </c>
      <c r="B1330" s="41">
        <v>12167176711</v>
      </c>
      <c r="C1330" s="41" t="s">
        <v>2727</v>
      </c>
      <c r="D1330" s="41" t="s">
        <v>2640</v>
      </c>
      <c r="E1330" s="41" t="s">
        <v>1358</v>
      </c>
      <c r="F1330" s="41" t="s">
        <v>2823</v>
      </c>
      <c r="G1330" s="41">
        <v>1</v>
      </c>
      <c r="H1330" s="41" t="s">
        <v>2620</v>
      </c>
      <c r="I1330" s="41" t="s">
        <v>2621</v>
      </c>
      <c r="J1330" s="41" t="s">
        <v>2642</v>
      </c>
      <c r="K1330" s="41" t="s">
        <v>2629</v>
      </c>
      <c r="L1330" s="41" t="s">
        <v>2643</v>
      </c>
      <c r="M1330" s="41">
        <v>-22.99</v>
      </c>
      <c r="N1330" s="41">
        <v>0</v>
      </c>
      <c r="O1330" s="41">
        <v>0</v>
      </c>
      <c r="P1330" s="41">
        <v>0.46</v>
      </c>
      <c r="Q1330" s="41">
        <v>-1.04</v>
      </c>
      <c r="R1330" s="41">
        <v>1.04</v>
      </c>
      <c r="S1330" s="41">
        <v>3.06</v>
      </c>
      <c r="T1330" s="41">
        <v>0</v>
      </c>
      <c r="U1330" s="41">
        <v>0</v>
      </c>
      <c r="V1330" s="41">
        <v>0</v>
      </c>
      <c r="W1330" s="41">
        <v>-19.47</v>
      </c>
    </row>
    <row r="1331" spans="1:23" s="42" customFormat="1" hidden="1" x14ac:dyDescent="0.25">
      <c r="A1331" s="42" t="s">
        <v>5793</v>
      </c>
      <c r="B1331" s="42">
        <v>12167176711</v>
      </c>
      <c r="C1331" s="42" t="s">
        <v>2651</v>
      </c>
      <c r="D1331" s="42" t="s">
        <v>2659</v>
      </c>
      <c r="F1331" s="42" t="s">
        <v>74</v>
      </c>
      <c r="H1331" s="42" t="s">
        <v>2633</v>
      </c>
      <c r="M1331" s="42">
        <v>0</v>
      </c>
      <c r="N1331" s="42">
        <v>0</v>
      </c>
      <c r="O1331" s="42">
        <v>0</v>
      </c>
      <c r="P1331" s="42">
        <v>0</v>
      </c>
      <c r="Q1331" s="42">
        <v>0</v>
      </c>
      <c r="R1331" s="42">
        <v>0</v>
      </c>
      <c r="S1331" s="42">
        <v>0</v>
      </c>
      <c r="T1331" s="42">
        <v>0</v>
      </c>
      <c r="U1331" s="42">
        <v>0</v>
      </c>
      <c r="V1331" s="42">
        <v>0</v>
      </c>
      <c r="W1331" s="42">
        <v>0</v>
      </c>
    </row>
    <row r="1332" spans="1:23" s="43" customFormat="1" ht="14.4" hidden="1" x14ac:dyDescent="0.25">
      <c r="A1332" s="43" t="s">
        <v>5793</v>
      </c>
      <c r="B1332" s="43">
        <v>12167176711</v>
      </c>
      <c r="C1332" s="43" t="s">
        <v>2651</v>
      </c>
      <c r="D1332" s="43" t="s">
        <v>2659</v>
      </c>
      <c r="F1332" s="43" t="s">
        <v>75</v>
      </c>
      <c r="H1332" s="43" t="s">
        <v>2633</v>
      </c>
      <c r="M1332" s="43">
        <v>0</v>
      </c>
      <c r="N1332" s="43">
        <v>0</v>
      </c>
      <c r="O1332" s="43">
        <v>0</v>
      </c>
      <c r="P1332" s="43">
        <v>0</v>
      </c>
      <c r="Q1332" s="43">
        <v>0</v>
      </c>
      <c r="R1332" s="43">
        <v>0</v>
      </c>
      <c r="S1332" s="43">
        <v>0</v>
      </c>
      <c r="T1332" s="43">
        <v>-3.68</v>
      </c>
      <c r="U1332" s="43">
        <v>0</v>
      </c>
      <c r="V1332" s="43">
        <v>0</v>
      </c>
      <c r="W1332" s="43">
        <v>-3.68</v>
      </c>
    </row>
    <row r="1333" spans="1:23" s="42" customFormat="1" hidden="1" x14ac:dyDescent="0.25">
      <c r="A1333" s="42" t="s">
        <v>5793</v>
      </c>
      <c r="B1333" s="42">
        <v>12167176711</v>
      </c>
      <c r="C1333" s="42" t="s">
        <v>2651</v>
      </c>
      <c r="D1333" s="42" t="s">
        <v>2659</v>
      </c>
      <c r="F1333" s="42" t="s">
        <v>76</v>
      </c>
      <c r="H1333" s="42" t="s">
        <v>2633</v>
      </c>
      <c r="M1333" s="42">
        <v>0</v>
      </c>
      <c r="N1333" s="42">
        <v>0</v>
      </c>
      <c r="O1333" s="42">
        <v>0</v>
      </c>
      <c r="P1333" s="42">
        <v>0</v>
      </c>
      <c r="Q1333" s="42">
        <v>0</v>
      </c>
      <c r="R1333" s="42">
        <v>0</v>
      </c>
      <c r="S1333" s="42">
        <v>0</v>
      </c>
      <c r="T1333" s="42">
        <v>0</v>
      </c>
      <c r="U1333" s="42">
        <v>0</v>
      </c>
      <c r="V1333" s="42">
        <v>0</v>
      </c>
      <c r="W1333" s="42">
        <v>0</v>
      </c>
    </row>
    <row r="1334" spans="1:23" s="41" customFormat="1" hidden="1" x14ac:dyDescent="0.25">
      <c r="A1334" s="41" t="s">
        <v>5794</v>
      </c>
      <c r="B1334" s="41">
        <v>12167176711</v>
      </c>
      <c r="C1334" s="41" t="s">
        <v>2727</v>
      </c>
      <c r="D1334" s="41" t="s">
        <v>5795</v>
      </c>
      <c r="E1334" s="41" t="s">
        <v>2144</v>
      </c>
      <c r="F1334" s="41" t="s">
        <v>5796</v>
      </c>
      <c r="G1334" s="41">
        <v>1</v>
      </c>
      <c r="H1334" s="41" t="s">
        <v>2620</v>
      </c>
      <c r="I1334" s="41" t="s">
        <v>2621</v>
      </c>
      <c r="J1334" s="41" t="s">
        <v>5797</v>
      </c>
      <c r="K1334" s="41" t="s">
        <v>2629</v>
      </c>
      <c r="L1334" s="41" t="s">
        <v>5798</v>
      </c>
      <c r="M1334" s="41">
        <v>-11.99</v>
      </c>
      <c r="N1334" s="41">
        <v>0</v>
      </c>
      <c r="O1334" s="41">
        <v>0</v>
      </c>
      <c r="P1334" s="41">
        <v>0</v>
      </c>
      <c r="Q1334" s="41">
        <v>-0.52</v>
      </c>
      <c r="R1334" s="41">
        <v>0.52</v>
      </c>
      <c r="S1334" s="41">
        <v>1.63</v>
      </c>
      <c r="T1334" s="41">
        <v>0</v>
      </c>
      <c r="U1334" s="41">
        <v>0</v>
      </c>
      <c r="V1334" s="41">
        <v>0</v>
      </c>
      <c r="W1334" s="41">
        <v>-10.36</v>
      </c>
    </row>
    <row r="1335" spans="1:23" s="41" customFormat="1" hidden="1" x14ac:dyDescent="0.25">
      <c r="A1335" s="41" t="s">
        <v>5799</v>
      </c>
      <c r="B1335" s="41">
        <v>12167176711</v>
      </c>
      <c r="C1335" s="41" t="s">
        <v>2617</v>
      </c>
      <c r="D1335" s="41" t="s">
        <v>5800</v>
      </c>
      <c r="E1335" s="41" t="s">
        <v>1342</v>
      </c>
      <c r="F1335" s="41" t="s">
        <v>5801</v>
      </c>
      <c r="G1335" s="41">
        <v>1</v>
      </c>
      <c r="H1335" s="41" t="s">
        <v>2620</v>
      </c>
      <c r="I1335" s="41" t="s">
        <v>2621</v>
      </c>
      <c r="J1335" s="41" t="s">
        <v>5802</v>
      </c>
      <c r="K1335" s="41" t="s">
        <v>2702</v>
      </c>
      <c r="L1335" s="41" t="s">
        <v>5803</v>
      </c>
      <c r="M1335" s="41">
        <v>17.09</v>
      </c>
      <c r="N1335" s="41">
        <v>0</v>
      </c>
      <c r="O1335" s="41">
        <v>0</v>
      </c>
      <c r="P1335" s="41">
        <v>0</v>
      </c>
      <c r="Q1335" s="41">
        <v>0</v>
      </c>
      <c r="R1335" s="41">
        <v>0</v>
      </c>
      <c r="S1335" s="41">
        <v>-2.91</v>
      </c>
      <c r="T1335" s="41">
        <v>-2.81</v>
      </c>
      <c r="U1335" s="41">
        <v>0</v>
      </c>
      <c r="V1335" s="41">
        <v>0</v>
      </c>
      <c r="W1335" s="41">
        <v>11.37</v>
      </c>
    </row>
    <row r="1336" spans="1:23" s="41" customFormat="1" hidden="1" x14ac:dyDescent="0.25">
      <c r="A1336" s="41" t="s">
        <v>5804</v>
      </c>
      <c r="B1336" s="41">
        <v>12167176711</v>
      </c>
      <c r="C1336" s="41" t="s">
        <v>2617</v>
      </c>
      <c r="D1336" s="41" t="s">
        <v>5805</v>
      </c>
      <c r="E1336" s="41" t="s">
        <v>490</v>
      </c>
      <c r="F1336" s="41" t="s">
        <v>3622</v>
      </c>
      <c r="G1336" s="41">
        <v>1</v>
      </c>
      <c r="H1336" s="41" t="s">
        <v>2620</v>
      </c>
      <c r="I1336" s="41" t="s">
        <v>2621</v>
      </c>
      <c r="J1336" s="41" t="s">
        <v>5806</v>
      </c>
      <c r="K1336" s="41" t="s">
        <v>2662</v>
      </c>
      <c r="L1336" s="41" t="s">
        <v>5807</v>
      </c>
      <c r="M1336" s="41">
        <v>20.99</v>
      </c>
      <c r="N1336" s="41">
        <v>0</v>
      </c>
      <c r="O1336" s="41">
        <v>0</v>
      </c>
      <c r="P1336" s="41">
        <v>-1.05</v>
      </c>
      <c r="Q1336" s="41">
        <v>0</v>
      </c>
      <c r="R1336" s="41">
        <v>0</v>
      </c>
      <c r="S1336" s="41">
        <v>-3.39</v>
      </c>
      <c r="T1336" s="41">
        <v>-3.68</v>
      </c>
      <c r="U1336" s="41">
        <v>0</v>
      </c>
      <c r="V1336" s="41">
        <v>0</v>
      </c>
      <c r="W1336" s="41">
        <v>12.87</v>
      </c>
    </row>
    <row r="1337" spans="1:23" s="41" customFormat="1" hidden="1" x14ac:dyDescent="0.25">
      <c r="A1337" s="41" t="s">
        <v>5808</v>
      </c>
      <c r="B1337" s="41">
        <v>12167176711</v>
      </c>
      <c r="C1337" s="41" t="s">
        <v>2727</v>
      </c>
      <c r="D1337" s="41" t="s">
        <v>2640</v>
      </c>
      <c r="E1337" s="41" t="s">
        <v>1350</v>
      </c>
      <c r="F1337" s="41" t="s">
        <v>2646</v>
      </c>
      <c r="G1337" s="41">
        <v>1</v>
      </c>
      <c r="H1337" s="41" t="s">
        <v>2620</v>
      </c>
      <c r="I1337" s="41" t="s">
        <v>2621</v>
      </c>
      <c r="J1337" s="41" t="s">
        <v>2642</v>
      </c>
      <c r="K1337" s="41" t="s">
        <v>2629</v>
      </c>
      <c r="L1337" s="41" t="s">
        <v>2643</v>
      </c>
      <c r="M1337" s="41">
        <v>-22.99</v>
      </c>
      <c r="N1337" s="41">
        <v>0</v>
      </c>
      <c r="O1337" s="41">
        <v>0</v>
      </c>
      <c r="P1337" s="41">
        <v>0.46</v>
      </c>
      <c r="Q1337" s="41">
        <v>-1.04</v>
      </c>
      <c r="R1337" s="41">
        <v>1.04</v>
      </c>
      <c r="S1337" s="41">
        <v>3.06</v>
      </c>
      <c r="T1337" s="41">
        <v>0</v>
      </c>
      <c r="U1337" s="41">
        <v>0</v>
      </c>
      <c r="V1337" s="41">
        <v>0</v>
      </c>
      <c r="W1337" s="41">
        <v>-19.47</v>
      </c>
    </row>
    <row r="1338" spans="1:23" s="41" customFormat="1" hidden="1" x14ac:dyDescent="0.25">
      <c r="A1338" s="41" t="s">
        <v>5809</v>
      </c>
      <c r="B1338" s="41">
        <v>12167176711</v>
      </c>
      <c r="C1338" s="41" t="s">
        <v>2617</v>
      </c>
      <c r="D1338" s="41" t="s">
        <v>5810</v>
      </c>
      <c r="E1338" s="41" t="s">
        <v>488</v>
      </c>
      <c r="F1338" s="41" t="s">
        <v>3941</v>
      </c>
      <c r="G1338" s="41">
        <v>1</v>
      </c>
      <c r="H1338" s="41" t="s">
        <v>2620</v>
      </c>
      <c r="I1338" s="41" t="s">
        <v>2621</v>
      </c>
      <c r="J1338" s="41" t="s">
        <v>4672</v>
      </c>
      <c r="K1338" s="41" t="s">
        <v>3222</v>
      </c>
      <c r="L1338" s="41" t="s">
        <v>4673</v>
      </c>
      <c r="M1338" s="41">
        <v>20.99</v>
      </c>
      <c r="N1338" s="41">
        <v>0</v>
      </c>
      <c r="O1338" s="41">
        <v>0</v>
      </c>
      <c r="P1338" s="41">
        <v>0</v>
      </c>
      <c r="Q1338" s="41">
        <v>0</v>
      </c>
      <c r="R1338" s="41">
        <v>0</v>
      </c>
      <c r="S1338" s="41">
        <v>-3.57</v>
      </c>
      <c r="T1338" s="41">
        <v>-3.68</v>
      </c>
      <c r="U1338" s="41">
        <v>0</v>
      </c>
      <c r="V1338" s="41">
        <v>0</v>
      </c>
      <c r="W1338" s="41">
        <v>13.74</v>
      </c>
    </row>
    <row r="1339" spans="1:23" s="41" customFormat="1" hidden="1" x14ac:dyDescent="0.25">
      <c r="A1339" s="41" t="s">
        <v>5811</v>
      </c>
      <c r="B1339" s="41">
        <v>12167176711</v>
      </c>
      <c r="C1339" s="41" t="s">
        <v>2617</v>
      </c>
      <c r="D1339" s="41" t="s">
        <v>5812</v>
      </c>
      <c r="E1339" s="41" t="s">
        <v>1380</v>
      </c>
      <c r="F1339" s="41" t="s">
        <v>4650</v>
      </c>
      <c r="G1339" s="41">
        <v>1</v>
      </c>
      <c r="H1339" s="41" t="s">
        <v>2620</v>
      </c>
      <c r="I1339" s="41" t="s">
        <v>2621</v>
      </c>
      <c r="J1339" s="41" t="s">
        <v>2814</v>
      </c>
      <c r="K1339" s="41" t="s">
        <v>2719</v>
      </c>
      <c r="L1339" s="41" t="s">
        <v>5813</v>
      </c>
      <c r="M1339" s="41">
        <v>22.99</v>
      </c>
      <c r="N1339" s="41">
        <v>0</v>
      </c>
      <c r="O1339" s="41">
        <v>0</v>
      </c>
      <c r="P1339" s="41">
        <v>0</v>
      </c>
      <c r="Q1339" s="41">
        <v>0</v>
      </c>
      <c r="R1339" s="41">
        <v>0</v>
      </c>
      <c r="S1339" s="41">
        <v>-3.91</v>
      </c>
      <c r="T1339" s="41">
        <v>-5.16</v>
      </c>
      <c r="U1339" s="41">
        <v>0</v>
      </c>
      <c r="V1339" s="41">
        <v>0</v>
      </c>
      <c r="W1339" s="41">
        <v>13.92</v>
      </c>
    </row>
    <row r="1340" spans="1:23" s="41" customFormat="1" hidden="1" x14ac:dyDescent="0.25">
      <c r="A1340" s="41" t="s">
        <v>5814</v>
      </c>
      <c r="B1340" s="41">
        <v>12167176711</v>
      </c>
      <c r="C1340" s="41" t="s">
        <v>2617</v>
      </c>
      <c r="D1340" s="41" t="s">
        <v>5815</v>
      </c>
      <c r="E1340" s="41" t="s">
        <v>1372</v>
      </c>
      <c r="F1340" s="41" t="s">
        <v>2776</v>
      </c>
      <c r="G1340" s="41">
        <v>1</v>
      </c>
      <c r="H1340" s="41" t="s">
        <v>2620</v>
      </c>
      <c r="I1340" s="41" t="s">
        <v>2621</v>
      </c>
      <c r="J1340" s="41" t="s">
        <v>3436</v>
      </c>
      <c r="K1340" s="41" t="s">
        <v>4516</v>
      </c>
      <c r="L1340" s="41" t="s">
        <v>5816</v>
      </c>
      <c r="M1340" s="41">
        <v>19.989999999999998</v>
      </c>
      <c r="N1340" s="41">
        <v>0</v>
      </c>
      <c r="O1340" s="41">
        <v>0</v>
      </c>
      <c r="P1340" s="41">
        <v>0</v>
      </c>
      <c r="Q1340" s="41">
        <v>1.2</v>
      </c>
      <c r="R1340" s="41">
        <v>-1.2</v>
      </c>
      <c r="S1340" s="41">
        <v>-3.4</v>
      </c>
      <c r="T1340" s="41">
        <v>-5.16</v>
      </c>
      <c r="U1340" s="41">
        <v>0</v>
      </c>
      <c r="V1340" s="41">
        <v>0</v>
      </c>
      <c r="W1340" s="41">
        <v>11.43</v>
      </c>
    </row>
    <row r="1341" spans="1:23" s="41" customFormat="1" hidden="1" x14ac:dyDescent="0.25">
      <c r="A1341" s="41" t="s">
        <v>5817</v>
      </c>
      <c r="B1341" s="41">
        <v>12167176711</v>
      </c>
      <c r="C1341" s="41" t="s">
        <v>2727</v>
      </c>
      <c r="D1341" s="41" t="s">
        <v>4711</v>
      </c>
      <c r="E1341" s="41" t="s">
        <v>1354</v>
      </c>
      <c r="F1341" s="41" t="s">
        <v>2944</v>
      </c>
      <c r="G1341" s="41">
        <v>1</v>
      </c>
      <c r="H1341" s="41" t="s">
        <v>2620</v>
      </c>
      <c r="I1341" s="41" t="s">
        <v>2621</v>
      </c>
      <c r="J1341" s="41" t="s">
        <v>4712</v>
      </c>
      <c r="K1341" s="41" t="s">
        <v>3311</v>
      </c>
      <c r="L1341" s="41">
        <v>85339</v>
      </c>
      <c r="M1341" s="41">
        <v>-22.99</v>
      </c>
      <c r="N1341" s="41">
        <v>0</v>
      </c>
      <c r="O1341" s="41">
        <v>0</v>
      </c>
      <c r="P1341" s="41">
        <v>0</v>
      </c>
      <c r="Q1341" s="41">
        <v>0</v>
      </c>
      <c r="R1341" s="41">
        <v>0</v>
      </c>
      <c r="S1341" s="41">
        <v>3.13</v>
      </c>
      <c r="T1341" s="41">
        <v>0</v>
      </c>
      <c r="U1341" s="41">
        <v>0</v>
      </c>
      <c r="V1341" s="41">
        <v>0</v>
      </c>
      <c r="W1341" s="41">
        <v>-19.86</v>
      </c>
    </row>
    <row r="1342" spans="1:23" s="41" customFormat="1" hidden="1" x14ac:dyDescent="0.25">
      <c r="A1342" s="41" t="s">
        <v>5818</v>
      </c>
      <c r="B1342" s="41">
        <v>12167176711</v>
      </c>
      <c r="C1342" s="41" t="s">
        <v>2727</v>
      </c>
      <c r="D1342" s="41" t="s">
        <v>4280</v>
      </c>
      <c r="E1342" s="41" t="s">
        <v>896</v>
      </c>
      <c r="F1342" s="41" t="s">
        <v>4281</v>
      </c>
      <c r="G1342" s="41">
        <v>1</v>
      </c>
      <c r="H1342" s="41" t="s">
        <v>2620</v>
      </c>
      <c r="I1342" s="41" t="s">
        <v>2621</v>
      </c>
      <c r="J1342" s="41" t="s">
        <v>2940</v>
      </c>
      <c r="K1342" s="41" t="s">
        <v>2683</v>
      </c>
      <c r="L1342" s="41" t="s">
        <v>4282</v>
      </c>
      <c r="M1342" s="41">
        <v>-10.99</v>
      </c>
      <c r="N1342" s="41">
        <v>0</v>
      </c>
      <c r="O1342" s="41">
        <v>0</v>
      </c>
      <c r="P1342" s="41">
        <v>0</v>
      </c>
      <c r="Q1342" s="41">
        <v>0</v>
      </c>
      <c r="R1342" s="41">
        <v>0</v>
      </c>
      <c r="S1342" s="41">
        <v>1.5</v>
      </c>
      <c r="T1342" s="41">
        <v>0</v>
      </c>
      <c r="U1342" s="41">
        <v>0</v>
      </c>
      <c r="V1342" s="41">
        <v>0</v>
      </c>
      <c r="W1342" s="41">
        <v>-9.49</v>
      </c>
    </row>
    <row r="1343" spans="1:23" s="41" customFormat="1" hidden="1" x14ac:dyDescent="0.25">
      <c r="A1343" s="41" t="s">
        <v>5819</v>
      </c>
      <c r="B1343" s="41">
        <v>12167176711</v>
      </c>
      <c r="C1343" s="41" t="s">
        <v>2727</v>
      </c>
      <c r="D1343" s="41" t="s">
        <v>4950</v>
      </c>
      <c r="E1343" s="41" t="s">
        <v>1392</v>
      </c>
      <c r="F1343" s="41" t="s">
        <v>3004</v>
      </c>
      <c r="G1343" s="41">
        <v>1</v>
      </c>
      <c r="H1343" s="41" t="s">
        <v>2620</v>
      </c>
      <c r="I1343" s="41" t="s">
        <v>2621</v>
      </c>
      <c r="J1343" s="41" t="s">
        <v>4951</v>
      </c>
      <c r="K1343" s="41" t="s">
        <v>2629</v>
      </c>
      <c r="L1343" s="41" t="s">
        <v>4952</v>
      </c>
      <c r="M1343" s="41">
        <v>-22.99</v>
      </c>
      <c r="N1343" s="41">
        <v>0</v>
      </c>
      <c r="O1343" s="41">
        <v>0</v>
      </c>
      <c r="P1343" s="41">
        <v>0</v>
      </c>
      <c r="Q1343" s="41">
        <v>0</v>
      </c>
      <c r="R1343" s="41">
        <v>0</v>
      </c>
      <c r="S1343" s="41">
        <v>3.13</v>
      </c>
      <c r="T1343" s="41">
        <v>0</v>
      </c>
      <c r="U1343" s="41">
        <v>0</v>
      </c>
      <c r="V1343" s="41">
        <v>0</v>
      </c>
      <c r="W1343" s="41">
        <v>-19.86</v>
      </c>
    </row>
    <row r="1344" spans="1:23" s="41" customFormat="1" hidden="1" x14ac:dyDescent="0.25">
      <c r="A1344" s="41" t="s">
        <v>5820</v>
      </c>
      <c r="B1344" s="41">
        <v>12167176711</v>
      </c>
      <c r="C1344" s="41" t="s">
        <v>2617</v>
      </c>
      <c r="D1344" s="41" t="s">
        <v>5821</v>
      </c>
      <c r="E1344" s="41" t="s">
        <v>1430</v>
      </c>
      <c r="F1344" s="41" t="s">
        <v>4034</v>
      </c>
      <c r="G1344" s="41">
        <v>1</v>
      </c>
      <c r="H1344" s="41" t="s">
        <v>2620</v>
      </c>
      <c r="I1344" s="41" t="s">
        <v>2621</v>
      </c>
      <c r="J1344" s="41" t="s">
        <v>5822</v>
      </c>
      <c r="K1344" s="41" t="s">
        <v>2683</v>
      </c>
      <c r="L1344" s="41" t="s">
        <v>5823</v>
      </c>
      <c r="M1344" s="41">
        <v>25.99</v>
      </c>
      <c r="N1344" s="41">
        <v>0</v>
      </c>
      <c r="O1344" s="41">
        <v>0</v>
      </c>
      <c r="P1344" s="41">
        <v>0</v>
      </c>
      <c r="Q1344" s="41">
        <v>0</v>
      </c>
      <c r="R1344" s="41">
        <v>0</v>
      </c>
      <c r="S1344" s="41">
        <v>-4.42</v>
      </c>
      <c r="T1344" s="41">
        <v>-5.16</v>
      </c>
      <c r="U1344" s="41">
        <v>0</v>
      </c>
      <c r="V1344" s="41">
        <v>0</v>
      </c>
      <c r="W1344" s="41">
        <v>16.41</v>
      </c>
    </row>
    <row r="1345" spans="1:23" s="41" customFormat="1" hidden="1" x14ac:dyDescent="0.25">
      <c r="A1345" s="41" t="s">
        <v>5824</v>
      </c>
      <c r="B1345" s="41">
        <v>12167176711</v>
      </c>
      <c r="C1345" s="41" t="s">
        <v>2617</v>
      </c>
      <c r="D1345" s="41" t="s">
        <v>5825</v>
      </c>
      <c r="E1345" s="41" t="s">
        <v>392</v>
      </c>
      <c r="F1345" s="41" t="s">
        <v>2700</v>
      </c>
      <c r="G1345" s="41">
        <v>1</v>
      </c>
      <c r="H1345" s="41" t="s">
        <v>2620</v>
      </c>
      <c r="I1345" s="41" t="s">
        <v>2621</v>
      </c>
      <c r="J1345" s="41" t="s">
        <v>2672</v>
      </c>
      <c r="K1345" s="41" t="s">
        <v>2648</v>
      </c>
      <c r="L1345" s="41" t="s">
        <v>5826</v>
      </c>
      <c r="M1345" s="41">
        <v>19.989999999999998</v>
      </c>
      <c r="N1345" s="41">
        <v>0</v>
      </c>
      <c r="O1345" s="41">
        <v>0</v>
      </c>
      <c r="P1345" s="41">
        <v>0</v>
      </c>
      <c r="Q1345" s="41">
        <v>0</v>
      </c>
      <c r="R1345" s="41">
        <v>0</v>
      </c>
      <c r="S1345" s="41">
        <v>-3.4</v>
      </c>
      <c r="T1345" s="41">
        <v>-3.68</v>
      </c>
      <c r="U1345" s="41">
        <v>0</v>
      </c>
      <c r="V1345" s="41">
        <v>0</v>
      </c>
      <c r="W1345" s="41">
        <v>12.91</v>
      </c>
    </row>
    <row r="1346" spans="1:23" s="41" customFormat="1" hidden="1" x14ac:dyDescent="0.25">
      <c r="A1346" s="41" t="s">
        <v>5827</v>
      </c>
      <c r="B1346" s="41">
        <v>12167176711</v>
      </c>
      <c r="C1346" s="41" t="s">
        <v>2617</v>
      </c>
      <c r="D1346" s="41" t="s">
        <v>5828</v>
      </c>
      <c r="E1346" s="41" t="s">
        <v>1430</v>
      </c>
      <c r="F1346" s="41" t="s">
        <v>4034</v>
      </c>
      <c r="G1346" s="41">
        <v>1</v>
      </c>
      <c r="H1346" s="41" t="s">
        <v>2620</v>
      </c>
      <c r="I1346" s="41" t="s">
        <v>2621</v>
      </c>
      <c r="J1346" s="41" t="s">
        <v>5829</v>
      </c>
      <c r="K1346" s="41" t="s">
        <v>3311</v>
      </c>
      <c r="L1346" s="41" t="s">
        <v>5830</v>
      </c>
      <c r="M1346" s="41">
        <v>25.99</v>
      </c>
      <c r="N1346" s="41">
        <v>1.4</v>
      </c>
      <c r="O1346" s="41">
        <v>0</v>
      </c>
      <c r="P1346" s="41">
        <v>0</v>
      </c>
      <c r="Q1346" s="41">
        <v>0</v>
      </c>
      <c r="R1346" s="41">
        <v>0</v>
      </c>
      <c r="S1346" s="41">
        <v>-4.42</v>
      </c>
      <c r="T1346" s="41">
        <v>-6.56</v>
      </c>
      <c r="U1346" s="41">
        <v>0</v>
      </c>
      <c r="V1346" s="41">
        <v>0</v>
      </c>
      <c r="W1346" s="41">
        <v>16.41</v>
      </c>
    </row>
    <row r="1347" spans="1:23" s="41" customFormat="1" hidden="1" x14ac:dyDescent="0.25">
      <c r="A1347" s="41" t="s">
        <v>5831</v>
      </c>
      <c r="B1347" s="41">
        <v>12167176711</v>
      </c>
      <c r="C1347" s="41" t="s">
        <v>2727</v>
      </c>
      <c r="D1347" s="41" t="s">
        <v>5832</v>
      </c>
      <c r="E1347" s="41" t="s">
        <v>1352</v>
      </c>
      <c r="F1347" s="41" t="s">
        <v>2733</v>
      </c>
      <c r="G1347" s="41">
        <v>1</v>
      </c>
      <c r="H1347" s="41" t="s">
        <v>2620</v>
      </c>
      <c r="I1347" s="41" t="s">
        <v>2621</v>
      </c>
      <c r="J1347" s="41" t="s">
        <v>2785</v>
      </c>
      <c r="K1347" s="41" t="s">
        <v>2786</v>
      </c>
      <c r="L1347" s="41" t="s">
        <v>5833</v>
      </c>
      <c r="M1347" s="41">
        <v>-22.99</v>
      </c>
      <c r="N1347" s="41">
        <v>0</v>
      </c>
      <c r="O1347" s="41">
        <v>0</v>
      </c>
      <c r="P1347" s="41">
        <v>0</v>
      </c>
      <c r="Q1347" s="41">
        <v>0</v>
      </c>
      <c r="R1347" s="41">
        <v>0</v>
      </c>
      <c r="S1347" s="41">
        <v>3.13</v>
      </c>
      <c r="T1347" s="41">
        <v>0</v>
      </c>
      <c r="U1347" s="41">
        <v>0</v>
      </c>
      <c r="V1347" s="41">
        <v>0</v>
      </c>
      <c r="W1347" s="41">
        <v>-19.86</v>
      </c>
    </row>
    <row r="1348" spans="1:23" s="41" customFormat="1" hidden="1" x14ac:dyDescent="0.25">
      <c r="A1348" s="41" t="s">
        <v>5834</v>
      </c>
      <c r="B1348" s="41">
        <v>12167176711</v>
      </c>
      <c r="C1348" s="41" t="s">
        <v>2617</v>
      </c>
      <c r="D1348" s="41" t="s">
        <v>5835</v>
      </c>
      <c r="E1348" s="41" t="s">
        <v>452</v>
      </c>
      <c r="F1348" s="41" t="s">
        <v>3972</v>
      </c>
      <c r="G1348" s="41">
        <v>1</v>
      </c>
      <c r="H1348" s="41" t="s">
        <v>2620</v>
      </c>
      <c r="I1348" s="41" t="s">
        <v>2621</v>
      </c>
      <c r="J1348" s="41" t="s">
        <v>5836</v>
      </c>
      <c r="K1348" s="41" t="s">
        <v>2893</v>
      </c>
      <c r="L1348" s="41">
        <v>46526</v>
      </c>
      <c r="M1348" s="41">
        <v>20.99</v>
      </c>
      <c r="N1348" s="41">
        <v>0</v>
      </c>
      <c r="O1348" s="41">
        <v>0</v>
      </c>
      <c r="P1348" s="41">
        <v>-1.05</v>
      </c>
      <c r="Q1348" s="41">
        <v>1.4</v>
      </c>
      <c r="R1348" s="41">
        <v>-1.4</v>
      </c>
      <c r="S1348" s="41">
        <v>-3.39</v>
      </c>
      <c r="T1348" s="41">
        <v>-3.68</v>
      </c>
      <c r="U1348" s="41">
        <v>0</v>
      </c>
      <c r="V1348" s="41">
        <v>0</v>
      </c>
      <c r="W1348" s="41">
        <v>12.87</v>
      </c>
    </row>
    <row r="1349" spans="1:23" s="41" customFormat="1" hidden="1" x14ac:dyDescent="0.25">
      <c r="A1349" s="41" t="s">
        <v>5837</v>
      </c>
      <c r="B1349" s="41">
        <v>12167176711</v>
      </c>
      <c r="C1349" s="41" t="s">
        <v>2617</v>
      </c>
      <c r="D1349" s="41" t="s">
        <v>5838</v>
      </c>
      <c r="E1349" s="41" t="s">
        <v>502</v>
      </c>
      <c r="F1349" s="41" t="s">
        <v>3318</v>
      </c>
      <c r="G1349" s="41">
        <v>1</v>
      </c>
      <c r="H1349" s="41" t="s">
        <v>2620</v>
      </c>
      <c r="I1349" s="41" t="s">
        <v>2621</v>
      </c>
      <c r="J1349" s="41" t="s">
        <v>3203</v>
      </c>
      <c r="K1349" s="41" t="s">
        <v>2836</v>
      </c>
      <c r="L1349" s="41" t="s">
        <v>5839</v>
      </c>
      <c r="M1349" s="41">
        <v>20.99</v>
      </c>
      <c r="N1349" s="41">
        <v>0</v>
      </c>
      <c r="O1349" s="41">
        <v>0</v>
      </c>
      <c r="P1349" s="41">
        <v>-1.05</v>
      </c>
      <c r="Q1349" s="41">
        <v>0</v>
      </c>
      <c r="R1349" s="41">
        <v>0</v>
      </c>
      <c r="S1349" s="41">
        <v>-3.39</v>
      </c>
      <c r="T1349" s="41">
        <v>-3.68</v>
      </c>
      <c r="U1349" s="41">
        <v>0</v>
      </c>
      <c r="V1349" s="41">
        <v>0</v>
      </c>
      <c r="W1349" s="41">
        <v>12.87</v>
      </c>
    </row>
    <row r="1350" spans="1:23" s="41" customFormat="1" hidden="1" x14ac:dyDescent="0.25">
      <c r="A1350" s="41" t="s">
        <v>5840</v>
      </c>
      <c r="B1350" s="41">
        <v>12167176711</v>
      </c>
      <c r="C1350" s="41" t="s">
        <v>2617</v>
      </c>
      <c r="D1350" s="41" t="s">
        <v>5841</v>
      </c>
      <c r="E1350" s="41" t="s">
        <v>792</v>
      </c>
      <c r="F1350" s="41" t="s">
        <v>5129</v>
      </c>
      <c r="G1350" s="41">
        <v>1</v>
      </c>
      <c r="H1350" s="41" t="s">
        <v>2620</v>
      </c>
      <c r="I1350" s="41" t="s">
        <v>2621</v>
      </c>
      <c r="J1350" s="41" t="s">
        <v>5474</v>
      </c>
      <c r="K1350" s="41" t="s">
        <v>2851</v>
      </c>
      <c r="L1350" s="41" t="s">
        <v>5842</v>
      </c>
      <c r="M1350" s="41">
        <v>9.99</v>
      </c>
      <c r="N1350" s="41">
        <v>0</v>
      </c>
      <c r="O1350" s="41">
        <v>0</v>
      </c>
      <c r="P1350" s="41">
        <v>0</v>
      </c>
      <c r="Q1350" s="41">
        <v>0</v>
      </c>
      <c r="R1350" s="41">
        <v>0</v>
      </c>
      <c r="S1350" s="41">
        <v>-1.7</v>
      </c>
      <c r="T1350" s="41">
        <v>-3.59</v>
      </c>
      <c r="U1350" s="41">
        <v>0</v>
      </c>
      <c r="V1350" s="41">
        <v>0</v>
      </c>
      <c r="W1350" s="41">
        <v>4.7</v>
      </c>
    </row>
    <row r="1351" spans="1:23" s="42" customFormat="1" hidden="1" x14ac:dyDescent="0.25">
      <c r="A1351" s="42" t="s">
        <v>5843</v>
      </c>
      <c r="B1351" s="42">
        <v>12167176711</v>
      </c>
      <c r="C1351" s="42" t="s">
        <v>2651</v>
      </c>
      <c r="D1351" s="42" t="s">
        <v>4371</v>
      </c>
      <c r="F1351" s="42" t="s">
        <v>74</v>
      </c>
      <c r="H1351" s="42" t="s">
        <v>2633</v>
      </c>
      <c r="M1351" s="42">
        <v>0</v>
      </c>
      <c r="N1351" s="42">
        <v>0</v>
      </c>
      <c r="O1351" s="42">
        <v>0</v>
      </c>
      <c r="P1351" s="42">
        <v>0</v>
      </c>
      <c r="Q1351" s="42">
        <v>0</v>
      </c>
      <c r="R1351" s="42">
        <v>0</v>
      </c>
      <c r="S1351" s="42">
        <v>0</v>
      </c>
      <c r="T1351" s="42">
        <v>0</v>
      </c>
      <c r="U1351" s="42">
        <v>0</v>
      </c>
      <c r="V1351" s="42">
        <v>0</v>
      </c>
      <c r="W1351" s="42">
        <v>0</v>
      </c>
    </row>
    <row r="1352" spans="1:23" s="43" customFormat="1" ht="14.4" hidden="1" x14ac:dyDescent="0.25">
      <c r="A1352" s="43" t="s">
        <v>5843</v>
      </c>
      <c r="B1352" s="43">
        <v>12167176711</v>
      </c>
      <c r="C1352" s="43" t="s">
        <v>2651</v>
      </c>
      <c r="D1352" s="43" t="s">
        <v>4371</v>
      </c>
      <c r="F1352" s="43" t="s">
        <v>75</v>
      </c>
      <c r="H1352" s="43" t="s">
        <v>2633</v>
      </c>
      <c r="M1352" s="43">
        <v>0</v>
      </c>
      <c r="N1352" s="43">
        <v>0</v>
      </c>
      <c r="O1352" s="43">
        <v>0</v>
      </c>
      <c r="P1352" s="43">
        <v>0</v>
      </c>
      <c r="Q1352" s="43">
        <v>0</v>
      </c>
      <c r="R1352" s="43">
        <v>0</v>
      </c>
      <c r="S1352" s="43">
        <v>0</v>
      </c>
      <c r="T1352" s="43">
        <v>-5.16</v>
      </c>
      <c r="U1352" s="43">
        <v>0</v>
      </c>
      <c r="V1352" s="43">
        <v>0</v>
      </c>
      <c r="W1352" s="43">
        <v>-5.16</v>
      </c>
    </row>
    <row r="1353" spans="1:23" s="42" customFormat="1" hidden="1" x14ac:dyDescent="0.25">
      <c r="A1353" s="42" t="s">
        <v>5843</v>
      </c>
      <c r="B1353" s="42">
        <v>12167176711</v>
      </c>
      <c r="C1353" s="42" t="s">
        <v>2651</v>
      </c>
      <c r="D1353" s="42" t="s">
        <v>4371</v>
      </c>
      <c r="F1353" s="42" t="s">
        <v>76</v>
      </c>
      <c r="H1353" s="42" t="s">
        <v>2633</v>
      </c>
      <c r="M1353" s="42">
        <v>0</v>
      </c>
      <c r="N1353" s="42">
        <v>0</v>
      </c>
      <c r="O1353" s="42">
        <v>0</v>
      </c>
      <c r="P1353" s="42">
        <v>0</v>
      </c>
      <c r="Q1353" s="42">
        <v>0</v>
      </c>
      <c r="R1353" s="42">
        <v>0</v>
      </c>
      <c r="S1353" s="42">
        <v>0</v>
      </c>
      <c r="T1353" s="42">
        <v>0</v>
      </c>
      <c r="U1353" s="42">
        <v>0</v>
      </c>
      <c r="V1353" s="42">
        <v>0</v>
      </c>
      <c r="W1353" s="42">
        <v>0</v>
      </c>
    </row>
    <row r="1354" spans="1:23" s="42" customFormat="1" hidden="1" x14ac:dyDescent="0.25">
      <c r="A1354" s="42" t="s">
        <v>5844</v>
      </c>
      <c r="B1354" s="42">
        <v>12167176711</v>
      </c>
      <c r="C1354" s="42" t="s">
        <v>2651</v>
      </c>
      <c r="D1354" s="42" t="s">
        <v>4371</v>
      </c>
      <c r="F1354" s="42" t="s">
        <v>74</v>
      </c>
      <c r="H1354" s="42" t="s">
        <v>2633</v>
      </c>
      <c r="M1354" s="42">
        <v>0</v>
      </c>
      <c r="N1354" s="42">
        <v>0</v>
      </c>
      <c r="O1354" s="42">
        <v>0</v>
      </c>
      <c r="P1354" s="42">
        <v>0</v>
      </c>
      <c r="Q1354" s="42">
        <v>0</v>
      </c>
      <c r="R1354" s="42">
        <v>0</v>
      </c>
      <c r="S1354" s="42">
        <v>0</v>
      </c>
      <c r="T1354" s="42">
        <v>0</v>
      </c>
      <c r="U1354" s="42">
        <v>0</v>
      </c>
      <c r="V1354" s="42">
        <v>0</v>
      </c>
      <c r="W1354" s="42">
        <v>0</v>
      </c>
    </row>
    <row r="1355" spans="1:23" s="43" customFormat="1" ht="14.4" hidden="1" x14ac:dyDescent="0.25">
      <c r="A1355" s="43" t="s">
        <v>5844</v>
      </c>
      <c r="B1355" s="43">
        <v>12167176711</v>
      </c>
      <c r="C1355" s="43" t="s">
        <v>2651</v>
      </c>
      <c r="D1355" s="43" t="s">
        <v>4371</v>
      </c>
      <c r="F1355" s="43" t="s">
        <v>75</v>
      </c>
      <c r="H1355" s="43" t="s">
        <v>2633</v>
      </c>
      <c r="M1355" s="43">
        <v>0</v>
      </c>
      <c r="N1355" s="43">
        <v>0</v>
      </c>
      <c r="O1355" s="43">
        <v>0</v>
      </c>
      <c r="P1355" s="43">
        <v>0</v>
      </c>
      <c r="Q1355" s="43">
        <v>0</v>
      </c>
      <c r="R1355" s="43">
        <v>0</v>
      </c>
      <c r="S1355" s="43">
        <v>0</v>
      </c>
      <c r="T1355" s="43">
        <v>-5.16</v>
      </c>
      <c r="U1355" s="43">
        <v>0</v>
      </c>
      <c r="V1355" s="43">
        <v>0</v>
      </c>
      <c r="W1355" s="43">
        <v>-5.16</v>
      </c>
    </row>
    <row r="1356" spans="1:23" s="42" customFormat="1" hidden="1" x14ac:dyDescent="0.25">
      <c r="A1356" s="42" t="s">
        <v>5844</v>
      </c>
      <c r="B1356" s="42">
        <v>12167176711</v>
      </c>
      <c r="C1356" s="42" t="s">
        <v>2651</v>
      </c>
      <c r="D1356" s="42" t="s">
        <v>4371</v>
      </c>
      <c r="F1356" s="42" t="s">
        <v>76</v>
      </c>
      <c r="H1356" s="42" t="s">
        <v>2633</v>
      </c>
      <c r="M1356" s="42">
        <v>0</v>
      </c>
      <c r="N1356" s="42">
        <v>0</v>
      </c>
      <c r="O1356" s="42">
        <v>0</v>
      </c>
      <c r="P1356" s="42">
        <v>0</v>
      </c>
      <c r="Q1356" s="42">
        <v>0</v>
      </c>
      <c r="R1356" s="42">
        <v>0</v>
      </c>
      <c r="S1356" s="42">
        <v>0</v>
      </c>
      <c r="T1356" s="42">
        <v>0</v>
      </c>
      <c r="U1356" s="42">
        <v>0</v>
      </c>
      <c r="V1356" s="42">
        <v>0</v>
      </c>
      <c r="W1356" s="42">
        <v>0</v>
      </c>
    </row>
    <row r="1357" spans="1:23" s="42" customFormat="1" x14ac:dyDescent="0.25">
      <c r="A1357" s="42" t="s">
        <v>5845</v>
      </c>
      <c r="B1357" s="42">
        <v>12167176711</v>
      </c>
      <c r="C1357" s="42" t="s">
        <v>3046</v>
      </c>
      <c r="D1357" s="42" t="s">
        <v>5846</v>
      </c>
      <c r="F1357" s="42" t="s">
        <v>79</v>
      </c>
      <c r="H1357" s="42" t="s">
        <v>2633</v>
      </c>
      <c r="M1357" s="42">
        <v>0</v>
      </c>
      <c r="N1357" s="42">
        <v>0</v>
      </c>
      <c r="O1357" s="42">
        <v>0</v>
      </c>
      <c r="P1357" s="42">
        <v>0</v>
      </c>
      <c r="Q1357" s="42">
        <v>0</v>
      </c>
      <c r="R1357" s="42">
        <v>0</v>
      </c>
      <c r="S1357" s="42">
        <v>0</v>
      </c>
      <c r="T1357" s="42">
        <v>0</v>
      </c>
      <c r="U1357" s="42">
        <v>0</v>
      </c>
      <c r="V1357" s="42">
        <v>-0.15</v>
      </c>
      <c r="W1357" s="42">
        <v>-0.15</v>
      </c>
    </row>
    <row r="1358" spans="1:23" s="41" customFormat="1" hidden="1" x14ac:dyDescent="0.25">
      <c r="A1358" s="41" t="s">
        <v>5847</v>
      </c>
      <c r="B1358" s="41">
        <v>12167176711</v>
      </c>
      <c r="C1358" s="41" t="s">
        <v>2727</v>
      </c>
      <c r="D1358" s="41" t="s">
        <v>3134</v>
      </c>
      <c r="E1358" s="41" t="s">
        <v>874</v>
      </c>
      <c r="F1358" s="41" t="s">
        <v>3135</v>
      </c>
      <c r="G1358" s="41">
        <v>1</v>
      </c>
      <c r="H1358" s="41" t="s">
        <v>2620</v>
      </c>
      <c r="I1358" s="41" t="s">
        <v>2621</v>
      </c>
      <c r="J1358" s="41" t="s">
        <v>3136</v>
      </c>
      <c r="K1358" s="41" t="s">
        <v>2683</v>
      </c>
      <c r="L1358" s="41" t="s">
        <v>3137</v>
      </c>
      <c r="M1358" s="41">
        <v>-9.99</v>
      </c>
      <c r="N1358" s="41">
        <v>-3.19</v>
      </c>
      <c r="O1358" s="41">
        <v>0</v>
      </c>
      <c r="P1358" s="41">
        <v>3.19</v>
      </c>
      <c r="Q1358" s="41">
        <v>0</v>
      </c>
      <c r="R1358" s="41">
        <v>0</v>
      </c>
      <c r="S1358" s="41">
        <v>1.36</v>
      </c>
      <c r="T1358" s="41">
        <v>0</v>
      </c>
      <c r="U1358" s="41">
        <v>0</v>
      </c>
      <c r="V1358" s="41">
        <v>0</v>
      </c>
      <c r="W1358" s="41">
        <v>-8.6300000000000008</v>
      </c>
    </row>
    <row r="1359" spans="1:23" s="41" customFormat="1" hidden="1" x14ac:dyDescent="0.25">
      <c r="A1359" s="41" t="s">
        <v>5848</v>
      </c>
      <c r="B1359" s="41">
        <v>12167176711</v>
      </c>
      <c r="C1359" s="41" t="s">
        <v>2617</v>
      </c>
      <c r="D1359" s="41" t="s">
        <v>5849</v>
      </c>
      <c r="E1359" s="41" t="s">
        <v>1356</v>
      </c>
      <c r="F1359" s="41" t="s">
        <v>2897</v>
      </c>
      <c r="G1359" s="41">
        <v>1</v>
      </c>
      <c r="H1359" s="41" t="s">
        <v>2620</v>
      </c>
      <c r="I1359" s="41" t="s">
        <v>2621</v>
      </c>
      <c r="J1359" s="41" t="s">
        <v>5850</v>
      </c>
      <c r="K1359" s="41" t="s">
        <v>3311</v>
      </c>
      <c r="L1359" s="41" t="s">
        <v>5851</v>
      </c>
      <c r="M1359" s="41">
        <v>22.99</v>
      </c>
      <c r="N1359" s="41">
        <v>0</v>
      </c>
      <c r="O1359" s="41">
        <v>0</v>
      </c>
      <c r="P1359" s="41">
        <v>0</v>
      </c>
      <c r="Q1359" s="41">
        <v>0</v>
      </c>
      <c r="R1359" s="41">
        <v>0</v>
      </c>
      <c r="S1359" s="41">
        <v>-3.91</v>
      </c>
      <c r="T1359" s="41">
        <v>-5.16</v>
      </c>
      <c r="U1359" s="41">
        <v>0</v>
      </c>
      <c r="V1359" s="41">
        <v>0</v>
      </c>
      <c r="W1359" s="41">
        <v>13.92</v>
      </c>
    </row>
    <row r="1360" spans="1:23" s="41" customFormat="1" hidden="1" x14ac:dyDescent="0.25">
      <c r="A1360" s="41" t="s">
        <v>5852</v>
      </c>
      <c r="B1360" s="41">
        <v>12167176711</v>
      </c>
      <c r="C1360" s="41" t="s">
        <v>2617</v>
      </c>
      <c r="D1360" s="41" t="s">
        <v>5853</v>
      </c>
      <c r="E1360" s="41" t="s">
        <v>800</v>
      </c>
      <c r="F1360" s="41" t="s">
        <v>4164</v>
      </c>
      <c r="G1360" s="41">
        <v>1</v>
      </c>
      <c r="H1360" s="41" t="s">
        <v>2620</v>
      </c>
      <c r="I1360" s="41" t="s">
        <v>2621</v>
      </c>
      <c r="J1360" s="41" t="s">
        <v>5854</v>
      </c>
      <c r="K1360" s="41" t="s">
        <v>2719</v>
      </c>
      <c r="L1360" s="41" t="s">
        <v>5855</v>
      </c>
      <c r="M1360" s="41">
        <v>9.99</v>
      </c>
      <c r="N1360" s="41">
        <v>0</v>
      </c>
      <c r="O1360" s="41">
        <v>0</v>
      </c>
      <c r="P1360" s="41">
        <v>0</v>
      </c>
      <c r="Q1360" s="41">
        <v>0</v>
      </c>
      <c r="R1360" s="41">
        <v>0</v>
      </c>
      <c r="S1360" s="41">
        <v>-1.7</v>
      </c>
      <c r="T1360" s="41">
        <v>-3.59</v>
      </c>
      <c r="U1360" s="41">
        <v>0</v>
      </c>
      <c r="V1360" s="41">
        <v>0</v>
      </c>
      <c r="W1360" s="41">
        <v>4.7</v>
      </c>
    </row>
    <row r="1361" spans="1:23" s="41" customFormat="1" hidden="1" x14ac:dyDescent="0.25">
      <c r="A1361" s="41" t="s">
        <v>5856</v>
      </c>
      <c r="B1361" s="41">
        <v>12167176711</v>
      </c>
      <c r="C1361" s="41" t="s">
        <v>2617</v>
      </c>
      <c r="D1361" s="41" t="s">
        <v>5857</v>
      </c>
      <c r="E1361" s="41" t="s">
        <v>1218</v>
      </c>
      <c r="F1361" s="41" t="s">
        <v>4006</v>
      </c>
      <c r="G1361" s="41">
        <v>1</v>
      </c>
      <c r="H1361" s="41" t="s">
        <v>2620</v>
      </c>
      <c r="I1361" s="41" t="s">
        <v>2621</v>
      </c>
      <c r="J1361" s="41" t="s">
        <v>5858</v>
      </c>
      <c r="K1361" s="41" t="s">
        <v>2623</v>
      </c>
      <c r="L1361" s="41" t="s">
        <v>5859</v>
      </c>
      <c r="M1361" s="41">
        <v>20.99</v>
      </c>
      <c r="N1361" s="41">
        <v>0</v>
      </c>
      <c r="O1361" s="41">
        <v>0</v>
      </c>
      <c r="P1361" s="41">
        <v>0</v>
      </c>
      <c r="Q1361" s="41">
        <v>0</v>
      </c>
      <c r="R1361" s="41">
        <v>0</v>
      </c>
      <c r="S1361" s="41">
        <v>-3.57</v>
      </c>
      <c r="T1361" s="41">
        <v>-3.68</v>
      </c>
      <c r="U1361" s="41">
        <v>0</v>
      </c>
      <c r="V1361" s="41">
        <v>0</v>
      </c>
      <c r="W1361" s="41">
        <v>13.74</v>
      </c>
    </row>
    <row r="1362" spans="1:23" s="41" customFormat="1" hidden="1" x14ac:dyDescent="0.25">
      <c r="A1362" s="41" t="s">
        <v>5860</v>
      </c>
      <c r="B1362" s="41">
        <v>12167176711</v>
      </c>
      <c r="C1362" s="41" t="s">
        <v>2617</v>
      </c>
      <c r="D1362" s="41" t="s">
        <v>5861</v>
      </c>
      <c r="E1362" s="41" t="s">
        <v>1352</v>
      </c>
      <c r="F1362" s="41" t="s">
        <v>2733</v>
      </c>
      <c r="G1362" s="41">
        <v>1</v>
      </c>
      <c r="H1362" s="41" t="s">
        <v>2620</v>
      </c>
      <c r="I1362" s="41" t="s">
        <v>2621</v>
      </c>
      <c r="J1362" s="41" t="s">
        <v>5862</v>
      </c>
      <c r="K1362" s="41" t="s">
        <v>2629</v>
      </c>
      <c r="L1362" s="41" t="s">
        <v>5863</v>
      </c>
      <c r="M1362" s="41">
        <v>22.99</v>
      </c>
      <c r="N1362" s="41">
        <v>0</v>
      </c>
      <c r="O1362" s="41">
        <v>0</v>
      </c>
      <c r="P1362" s="41">
        <v>0</v>
      </c>
      <c r="Q1362" s="41">
        <v>0</v>
      </c>
      <c r="R1362" s="41">
        <v>0</v>
      </c>
      <c r="S1362" s="41">
        <v>-3.91</v>
      </c>
      <c r="T1362" s="41">
        <v>-5.16</v>
      </c>
      <c r="U1362" s="41">
        <v>0</v>
      </c>
      <c r="V1362" s="41">
        <v>0</v>
      </c>
      <c r="W1362" s="41">
        <v>13.92</v>
      </c>
    </row>
    <row r="1363" spans="1:23" s="42" customFormat="1" hidden="1" x14ac:dyDescent="0.25">
      <c r="A1363" s="42" t="s">
        <v>5864</v>
      </c>
      <c r="B1363" s="42">
        <v>12167176711</v>
      </c>
      <c r="C1363" s="42" t="s">
        <v>2651</v>
      </c>
      <c r="D1363" s="42" t="s">
        <v>3971</v>
      </c>
      <c r="F1363" s="42" t="s">
        <v>74</v>
      </c>
      <c r="H1363" s="42" t="s">
        <v>2633</v>
      </c>
      <c r="M1363" s="42">
        <v>0</v>
      </c>
      <c r="N1363" s="42">
        <v>0</v>
      </c>
      <c r="O1363" s="42">
        <v>0</v>
      </c>
      <c r="P1363" s="42">
        <v>0</v>
      </c>
      <c r="Q1363" s="42">
        <v>0</v>
      </c>
      <c r="R1363" s="42">
        <v>0</v>
      </c>
      <c r="S1363" s="42">
        <v>0</v>
      </c>
      <c r="T1363" s="42">
        <v>0</v>
      </c>
      <c r="U1363" s="42">
        <v>0</v>
      </c>
      <c r="V1363" s="42">
        <v>0</v>
      </c>
      <c r="W1363" s="42">
        <v>0</v>
      </c>
    </row>
    <row r="1364" spans="1:23" s="43" customFormat="1" ht="14.4" hidden="1" x14ac:dyDescent="0.25">
      <c r="A1364" s="43" t="s">
        <v>5864</v>
      </c>
      <c r="B1364" s="43">
        <v>12167176711</v>
      </c>
      <c r="C1364" s="43" t="s">
        <v>2651</v>
      </c>
      <c r="D1364" s="43" t="s">
        <v>3971</v>
      </c>
      <c r="F1364" s="43" t="s">
        <v>75</v>
      </c>
      <c r="H1364" s="43" t="s">
        <v>2633</v>
      </c>
      <c r="M1364" s="43">
        <v>0</v>
      </c>
      <c r="N1364" s="43">
        <v>0</v>
      </c>
      <c r="O1364" s="43">
        <v>0</v>
      </c>
      <c r="P1364" s="43">
        <v>0</v>
      </c>
      <c r="Q1364" s="43">
        <v>0</v>
      </c>
      <c r="R1364" s="43">
        <v>0</v>
      </c>
      <c r="S1364" s="43">
        <v>0</v>
      </c>
      <c r="T1364" s="43">
        <v>-3.68</v>
      </c>
      <c r="U1364" s="43">
        <v>0</v>
      </c>
      <c r="V1364" s="43">
        <v>0</v>
      </c>
      <c r="W1364" s="43">
        <v>-3.68</v>
      </c>
    </row>
    <row r="1365" spans="1:23" s="42" customFormat="1" hidden="1" x14ac:dyDescent="0.25">
      <c r="A1365" s="42" t="s">
        <v>5864</v>
      </c>
      <c r="B1365" s="42">
        <v>12167176711</v>
      </c>
      <c r="C1365" s="42" t="s">
        <v>2651</v>
      </c>
      <c r="D1365" s="42" t="s">
        <v>3971</v>
      </c>
      <c r="F1365" s="42" t="s">
        <v>76</v>
      </c>
      <c r="H1365" s="42" t="s">
        <v>2633</v>
      </c>
      <c r="M1365" s="42">
        <v>0</v>
      </c>
      <c r="N1365" s="42">
        <v>0</v>
      </c>
      <c r="O1365" s="42">
        <v>0</v>
      </c>
      <c r="P1365" s="42">
        <v>0</v>
      </c>
      <c r="Q1365" s="42">
        <v>0</v>
      </c>
      <c r="R1365" s="42">
        <v>0</v>
      </c>
      <c r="S1365" s="42">
        <v>0</v>
      </c>
      <c r="T1365" s="42">
        <v>0</v>
      </c>
      <c r="U1365" s="42">
        <v>0</v>
      </c>
      <c r="V1365" s="42">
        <v>0</v>
      </c>
      <c r="W1365" s="42">
        <v>0</v>
      </c>
    </row>
    <row r="1366" spans="1:23" s="41" customFormat="1" hidden="1" x14ac:dyDescent="0.25">
      <c r="A1366" s="41" t="s">
        <v>5865</v>
      </c>
      <c r="B1366" s="41">
        <v>12167176711</v>
      </c>
      <c r="C1366" s="41" t="s">
        <v>2632</v>
      </c>
      <c r="F1366" s="41" t="s">
        <v>64</v>
      </c>
      <c r="M1366" s="41">
        <v>0</v>
      </c>
      <c r="N1366" s="41">
        <v>0</v>
      </c>
      <c r="O1366" s="41">
        <v>0</v>
      </c>
      <c r="P1366" s="41">
        <v>0</v>
      </c>
      <c r="Q1366" s="41">
        <v>0</v>
      </c>
      <c r="R1366" s="41">
        <v>0</v>
      </c>
      <c r="S1366" s="41">
        <v>0</v>
      </c>
      <c r="T1366" s="41">
        <v>0</v>
      </c>
      <c r="U1366" s="41">
        <v>-500.55</v>
      </c>
      <c r="V1366" s="41">
        <v>0</v>
      </c>
      <c r="W1366" s="41">
        <v>-500.55</v>
      </c>
    </row>
    <row r="1367" spans="1:23" s="42" customFormat="1" hidden="1" x14ac:dyDescent="0.25">
      <c r="A1367" s="42" t="s">
        <v>5866</v>
      </c>
      <c r="B1367" s="42">
        <v>12167176711</v>
      </c>
      <c r="C1367" s="42" t="s">
        <v>2651</v>
      </c>
      <c r="D1367" s="42" t="s">
        <v>5246</v>
      </c>
      <c r="F1367" s="42" t="s">
        <v>74</v>
      </c>
      <c r="H1367" s="42" t="s">
        <v>2633</v>
      </c>
      <c r="M1367" s="42">
        <v>0</v>
      </c>
      <c r="N1367" s="42">
        <v>0</v>
      </c>
      <c r="O1367" s="42">
        <v>0</v>
      </c>
      <c r="P1367" s="42">
        <v>0</v>
      </c>
      <c r="Q1367" s="42">
        <v>0</v>
      </c>
      <c r="R1367" s="42">
        <v>0</v>
      </c>
      <c r="S1367" s="42">
        <v>0</v>
      </c>
      <c r="T1367" s="42">
        <v>0</v>
      </c>
      <c r="U1367" s="42">
        <v>0</v>
      </c>
      <c r="V1367" s="42">
        <v>0</v>
      </c>
      <c r="W1367" s="42">
        <v>0</v>
      </c>
    </row>
    <row r="1368" spans="1:23" s="43" customFormat="1" ht="14.4" hidden="1" x14ac:dyDescent="0.25">
      <c r="A1368" s="43" t="s">
        <v>5866</v>
      </c>
      <c r="B1368" s="43">
        <v>12167176711</v>
      </c>
      <c r="C1368" s="43" t="s">
        <v>2651</v>
      </c>
      <c r="D1368" s="43" t="s">
        <v>5246</v>
      </c>
      <c r="F1368" s="43" t="s">
        <v>75</v>
      </c>
      <c r="H1368" s="43" t="s">
        <v>2633</v>
      </c>
      <c r="M1368" s="43">
        <v>0</v>
      </c>
      <c r="N1368" s="43">
        <v>0</v>
      </c>
      <c r="O1368" s="43">
        <v>0</v>
      </c>
      <c r="P1368" s="43">
        <v>0</v>
      </c>
      <c r="Q1368" s="43">
        <v>0</v>
      </c>
      <c r="R1368" s="43">
        <v>0</v>
      </c>
      <c r="S1368" s="43">
        <v>0</v>
      </c>
      <c r="T1368" s="43">
        <v>-3.68</v>
      </c>
      <c r="U1368" s="43">
        <v>0</v>
      </c>
      <c r="V1368" s="43">
        <v>0</v>
      </c>
      <c r="W1368" s="43">
        <v>-3.68</v>
      </c>
    </row>
    <row r="1369" spans="1:23" s="42" customFormat="1" hidden="1" x14ac:dyDescent="0.25">
      <c r="A1369" s="42" t="s">
        <v>5866</v>
      </c>
      <c r="B1369" s="42">
        <v>12167176711</v>
      </c>
      <c r="C1369" s="42" t="s">
        <v>2651</v>
      </c>
      <c r="D1369" s="42" t="s">
        <v>5246</v>
      </c>
      <c r="F1369" s="42" t="s">
        <v>76</v>
      </c>
      <c r="H1369" s="42" t="s">
        <v>2633</v>
      </c>
      <c r="M1369" s="42">
        <v>0</v>
      </c>
      <c r="N1369" s="42">
        <v>0</v>
      </c>
      <c r="O1369" s="42">
        <v>0</v>
      </c>
      <c r="P1369" s="42">
        <v>0</v>
      </c>
      <c r="Q1369" s="42">
        <v>0</v>
      </c>
      <c r="R1369" s="42">
        <v>0</v>
      </c>
      <c r="S1369" s="42">
        <v>0</v>
      </c>
      <c r="T1369" s="42">
        <v>0</v>
      </c>
      <c r="U1369" s="42">
        <v>0</v>
      </c>
      <c r="V1369" s="42">
        <v>0</v>
      </c>
      <c r="W1369" s="42">
        <v>0</v>
      </c>
    </row>
    <row r="1370" spans="1:23" s="41" customFormat="1" hidden="1" x14ac:dyDescent="0.25">
      <c r="A1370" s="41" t="s">
        <v>5867</v>
      </c>
      <c r="B1370" s="41">
        <v>12167176711</v>
      </c>
      <c r="C1370" s="41" t="s">
        <v>2617</v>
      </c>
      <c r="D1370" s="41" t="s">
        <v>5868</v>
      </c>
      <c r="E1370" s="41" t="s">
        <v>1438</v>
      </c>
      <c r="F1370" s="41" t="s">
        <v>2729</v>
      </c>
      <c r="G1370" s="41">
        <v>1</v>
      </c>
      <c r="H1370" s="41" t="s">
        <v>2620</v>
      </c>
      <c r="I1370" s="41" t="s">
        <v>2621</v>
      </c>
      <c r="J1370" s="41" t="s">
        <v>5869</v>
      </c>
      <c r="K1370" s="41" t="s">
        <v>2678</v>
      </c>
      <c r="L1370" s="41" t="s">
        <v>5870</v>
      </c>
      <c r="M1370" s="41">
        <v>25.99</v>
      </c>
      <c r="N1370" s="41">
        <v>0</v>
      </c>
      <c r="O1370" s="41">
        <v>0</v>
      </c>
      <c r="P1370" s="41">
        <v>0</v>
      </c>
      <c r="Q1370" s="41">
        <v>1.95</v>
      </c>
      <c r="R1370" s="41">
        <v>-1.95</v>
      </c>
      <c r="S1370" s="41">
        <v>-4.42</v>
      </c>
      <c r="T1370" s="41">
        <v>-5.16</v>
      </c>
      <c r="U1370" s="41">
        <v>0</v>
      </c>
      <c r="V1370" s="41">
        <v>0</v>
      </c>
      <c r="W1370" s="41">
        <v>16.41</v>
      </c>
    </row>
    <row r="1371" spans="1:23" s="41" customFormat="1" hidden="1" x14ac:dyDescent="0.25">
      <c r="A1371" s="41" t="s">
        <v>5871</v>
      </c>
      <c r="B1371" s="41">
        <v>12167176711</v>
      </c>
      <c r="C1371" s="41" t="s">
        <v>2617</v>
      </c>
      <c r="D1371" s="41" t="s">
        <v>5872</v>
      </c>
      <c r="E1371" s="41" t="s">
        <v>570</v>
      </c>
      <c r="F1371" s="41" t="s">
        <v>3280</v>
      </c>
      <c r="G1371" s="41">
        <v>1</v>
      </c>
      <c r="H1371" s="41" t="s">
        <v>2620</v>
      </c>
      <c r="I1371" s="41" t="s">
        <v>2621</v>
      </c>
      <c r="J1371" s="41" t="s">
        <v>5873</v>
      </c>
      <c r="K1371" s="41" t="s">
        <v>2933</v>
      </c>
      <c r="L1371" s="41" t="s">
        <v>5874</v>
      </c>
      <c r="M1371" s="41">
        <v>9.99</v>
      </c>
      <c r="N1371" s="41">
        <v>0</v>
      </c>
      <c r="O1371" s="41">
        <v>0</v>
      </c>
      <c r="P1371" s="41">
        <v>0</v>
      </c>
      <c r="Q1371" s="41">
        <v>0.53</v>
      </c>
      <c r="R1371" s="41">
        <v>-0.53</v>
      </c>
      <c r="S1371" s="41">
        <v>-1.7</v>
      </c>
      <c r="T1371" s="41">
        <v>-3.68</v>
      </c>
      <c r="U1371" s="41">
        <v>0</v>
      </c>
      <c r="V1371" s="41">
        <v>0</v>
      </c>
      <c r="W1371" s="41">
        <v>4.6100000000000003</v>
      </c>
    </row>
    <row r="1372" spans="1:23" s="41" customFormat="1" hidden="1" x14ac:dyDescent="0.25">
      <c r="A1372" s="41" t="s">
        <v>5875</v>
      </c>
      <c r="B1372" s="41">
        <v>12167176711</v>
      </c>
      <c r="C1372" s="41" t="s">
        <v>2617</v>
      </c>
      <c r="D1372" s="41" t="s">
        <v>5876</v>
      </c>
      <c r="E1372" s="41" t="s">
        <v>1500</v>
      </c>
      <c r="F1372" s="41" t="s">
        <v>4990</v>
      </c>
      <c r="G1372" s="41">
        <v>1</v>
      </c>
      <c r="H1372" s="41" t="s">
        <v>2620</v>
      </c>
      <c r="I1372" s="41" t="s">
        <v>2621</v>
      </c>
      <c r="J1372" s="41" t="s">
        <v>3988</v>
      </c>
      <c r="K1372" s="41" t="s">
        <v>2702</v>
      </c>
      <c r="L1372" s="41" t="s">
        <v>5877</v>
      </c>
      <c r="M1372" s="41">
        <v>13.89</v>
      </c>
      <c r="N1372" s="41">
        <v>0</v>
      </c>
      <c r="O1372" s="41">
        <v>0</v>
      </c>
      <c r="P1372" s="41">
        <v>0</v>
      </c>
      <c r="Q1372" s="41">
        <v>0</v>
      </c>
      <c r="R1372" s="41">
        <v>0</v>
      </c>
      <c r="S1372" s="41">
        <v>-2.36</v>
      </c>
      <c r="T1372" s="41">
        <v>-3.68</v>
      </c>
      <c r="U1372" s="41">
        <v>0</v>
      </c>
      <c r="V1372" s="41">
        <v>0</v>
      </c>
      <c r="W1372" s="41">
        <v>7.85</v>
      </c>
    </row>
    <row r="1373" spans="1:23" s="42" customFormat="1" hidden="1" x14ac:dyDescent="0.25">
      <c r="A1373" s="42" t="s">
        <v>5878</v>
      </c>
      <c r="B1373" s="42">
        <v>12167176711</v>
      </c>
      <c r="D1373" s="42" t="s">
        <v>2789</v>
      </c>
      <c r="F1373" s="42" t="s">
        <v>2790</v>
      </c>
      <c r="G1373" s="42">
        <v>1</v>
      </c>
      <c r="H1373" s="42" t="s">
        <v>2633</v>
      </c>
      <c r="M1373" s="42">
        <v>0</v>
      </c>
      <c r="N1373" s="42">
        <v>0</v>
      </c>
      <c r="O1373" s="42">
        <v>0</v>
      </c>
      <c r="P1373" s="42">
        <v>0</v>
      </c>
      <c r="Q1373" s="42">
        <v>0</v>
      </c>
      <c r="R1373" s="42">
        <v>0</v>
      </c>
      <c r="S1373" s="42">
        <v>0</v>
      </c>
      <c r="T1373" s="42">
        <v>0</v>
      </c>
      <c r="U1373" s="42">
        <v>-0.6</v>
      </c>
      <c r="V1373" s="42">
        <v>0</v>
      </c>
      <c r="W1373" s="42">
        <v>-0.6</v>
      </c>
    </row>
    <row r="1374" spans="1:23" s="42" customFormat="1" hidden="1" x14ac:dyDescent="0.25">
      <c r="A1374" s="42" t="s">
        <v>5879</v>
      </c>
      <c r="B1374" s="42">
        <v>12167176711</v>
      </c>
      <c r="C1374" s="42" t="s">
        <v>2651</v>
      </c>
      <c r="D1374" s="42" t="s">
        <v>3206</v>
      </c>
      <c r="F1374" s="42" t="s">
        <v>74</v>
      </c>
      <c r="H1374" s="42" t="s">
        <v>2633</v>
      </c>
      <c r="M1374" s="42">
        <v>0</v>
      </c>
      <c r="N1374" s="42">
        <v>0</v>
      </c>
      <c r="O1374" s="42">
        <v>0</v>
      </c>
      <c r="P1374" s="42">
        <v>0</v>
      </c>
      <c r="Q1374" s="42">
        <v>0</v>
      </c>
      <c r="R1374" s="42">
        <v>0</v>
      </c>
      <c r="S1374" s="42">
        <v>0</v>
      </c>
      <c r="T1374" s="42">
        <v>0</v>
      </c>
      <c r="U1374" s="42">
        <v>0</v>
      </c>
      <c r="V1374" s="42">
        <v>0</v>
      </c>
      <c r="W1374" s="42">
        <v>0</v>
      </c>
    </row>
    <row r="1375" spans="1:23" s="43" customFormat="1" ht="14.4" hidden="1" x14ac:dyDescent="0.25">
      <c r="A1375" s="43" t="s">
        <v>5879</v>
      </c>
      <c r="B1375" s="43">
        <v>12167176711</v>
      </c>
      <c r="C1375" s="43" t="s">
        <v>2651</v>
      </c>
      <c r="D1375" s="43" t="s">
        <v>3206</v>
      </c>
      <c r="F1375" s="43" t="s">
        <v>75</v>
      </c>
      <c r="H1375" s="43" t="s">
        <v>2633</v>
      </c>
      <c r="M1375" s="43">
        <v>0</v>
      </c>
      <c r="N1375" s="43">
        <v>0</v>
      </c>
      <c r="O1375" s="43">
        <v>0</v>
      </c>
      <c r="P1375" s="43">
        <v>0</v>
      </c>
      <c r="Q1375" s="43">
        <v>0</v>
      </c>
      <c r="R1375" s="43">
        <v>0</v>
      </c>
      <c r="S1375" s="43">
        <v>0</v>
      </c>
      <c r="T1375" s="43">
        <v>-5.16</v>
      </c>
      <c r="U1375" s="43">
        <v>0</v>
      </c>
      <c r="V1375" s="43">
        <v>0</v>
      </c>
      <c r="W1375" s="43">
        <v>-5.16</v>
      </c>
    </row>
    <row r="1376" spans="1:23" s="42" customFormat="1" hidden="1" x14ac:dyDescent="0.25">
      <c r="A1376" s="42" t="s">
        <v>5879</v>
      </c>
      <c r="B1376" s="42">
        <v>12167176711</v>
      </c>
      <c r="C1376" s="42" t="s">
        <v>2651</v>
      </c>
      <c r="D1376" s="42" t="s">
        <v>3206</v>
      </c>
      <c r="F1376" s="42" t="s">
        <v>76</v>
      </c>
      <c r="H1376" s="42" t="s">
        <v>2633</v>
      </c>
      <c r="M1376" s="42">
        <v>0</v>
      </c>
      <c r="N1376" s="42">
        <v>0</v>
      </c>
      <c r="O1376" s="42">
        <v>0</v>
      </c>
      <c r="P1376" s="42">
        <v>0</v>
      </c>
      <c r="Q1376" s="42">
        <v>0</v>
      </c>
      <c r="R1376" s="42">
        <v>0</v>
      </c>
      <c r="S1376" s="42">
        <v>0</v>
      </c>
      <c r="T1376" s="42">
        <v>0</v>
      </c>
      <c r="U1376" s="42">
        <v>0</v>
      </c>
      <c r="V1376" s="42">
        <v>0</v>
      </c>
      <c r="W1376" s="42">
        <v>0</v>
      </c>
    </row>
    <row r="1377" spans="1:23" s="41" customFormat="1" hidden="1" x14ac:dyDescent="0.25">
      <c r="A1377" s="41" t="s">
        <v>5880</v>
      </c>
      <c r="B1377" s="41">
        <v>12167176711</v>
      </c>
      <c r="C1377" s="41" t="s">
        <v>2617</v>
      </c>
      <c r="D1377" s="41" t="s">
        <v>5881</v>
      </c>
      <c r="E1377" s="41" t="s">
        <v>392</v>
      </c>
      <c r="F1377" s="41" t="s">
        <v>2700</v>
      </c>
      <c r="G1377" s="41">
        <v>1</v>
      </c>
      <c r="H1377" s="41" t="s">
        <v>2620</v>
      </c>
      <c r="I1377" s="41" t="s">
        <v>2621</v>
      </c>
      <c r="J1377" s="41" t="s">
        <v>5882</v>
      </c>
      <c r="K1377" s="41" t="s">
        <v>2830</v>
      </c>
      <c r="L1377" s="41" t="s">
        <v>5883</v>
      </c>
      <c r="M1377" s="41">
        <v>19.989999999999998</v>
      </c>
      <c r="N1377" s="41">
        <v>0</v>
      </c>
      <c r="O1377" s="41">
        <v>0</v>
      </c>
      <c r="P1377" s="41">
        <v>-1</v>
      </c>
      <c r="Q1377" s="41">
        <v>0</v>
      </c>
      <c r="R1377" s="41">
        <v>0</v>
      </c>
      <c r="S1377" s="41">
        <v>-3.23</v>
      </c>
      <c r="T1377" s="41">
        <v>-3.68</v>
      </c>
      <c r="U1377" s="41">
        <v>0</v>
      </c>
      <c r="V1377" s="41">
        <v>0</v>
      </c>
      <c r="W1377" s="41">
        <v>12.08</v>
      </c>
    </row>
    <row r="1378" spans="1:23" s="42" customFormat="1" hidden="1" x14ac:dyDescent="0.25">
      <c r="A1378" s="42" t="s">
        <v>5884</v>
      </c>
      <c r="B1378" s="42">
        <v>12167176711</v>
      </c>
      <c r="C1378" s="42" t="s">
        <v>2651</v>
      </c>
      <c r="D1378" s="42" t="s">
        <v>3526</v>
      </c>
      <c r="F1378" s="42" t="s">
        <v>74</v>
      </c>
      <c r="H1378" s="42" t="s">
        <v>2633</v>
      </c>
      <c r="M1378" s="42">
        <v>0</v>
      </c>
      <c r="N1378" s="42">
        <v>0</v>
      </c>
      <c r="O1378" s="42">
        <v>0</v>
      </c>
      <c r="P1378" s="42">
        <v>0</v>
      </c>
      <c r="Q1378" s="42">
        <v>0</v>
      </c>
      <c r="R1378" s="42">
        <v>0</v>
      </c>
      <c r="S1378" s="42">
        <v>0</v>
      </c>
      <c r="T1378" s="42">
        <v>0</v>
      </c>
      <c r="U1378" s="42">
        <v>0</v>
      </c>
      <c r="V1378" s="42">
        <v>0</v>
      </c>
      <c r="W1378" s="42">
        <v>0</v>
      </c>
    </row>
    <row r="1379" spans="1:23" s="43" customFormat="1" ht="14.4" hidden="1" x14ac:dyDescent="0.25">
      <c r="A1379" s="43" t="s">
        <v>5884</v>
      </c>
      <c r="B1379" s="43">
        <v>12167176711</v>
      </c>
      <c r="C1379" s="43" t="s">
        <v>2651</v>
      </c>
      <c r="D1379" s="43" t="s">
        <v>3526</v>
      </c>
      <c r="F1379" s="43" t="s">
        <v>75</v>
      </c>
      <c r="H1379" s="43" t="s">
        <v>2633</v>
      </c>
      <c r="M1379" s="43">
        <v>0</v>
      </c>
      <c r="N1379" s="43">
        <v>0</v>
      </c>
      <c r="O1379" s="43">
        <v>0</v>
      </c>
      <c r="P1379" s="43">
        <v>0</v>
      </c>
      <c r="Q1379" s="43">
        <v>0</v>
      </c>
      <c r="R1379" s="43">
        <v>0</v>
      </c>
      <c r="S1379" s="43">
        <v>0</v>
      </c>
      <c r="T1379" s="43">
        <v>-5.16</v>
      </c>
      <c r="U1379" s="43">
        <v>0</v>
      </c>
      <c r="V1379" s="43">
        <v>0</v>
      </c>
      <c r="W1379" s="43">
        <v>-5.16</v>
      </c>
    </row>
    <row r="1380" spans="1:23" s="42" customFormat="1" hidden="1" x14ac:dyDescent="0.25">
      <c r="A1380" s="42" t="s">
        <v>5884</v>
      </c>
      <c r="B1380" s="42">
        <v>12167176711</v>
      </c>
      <c r="C1380" s="42" t="s">
        <v>2651</v>
      </c>
      <c r="D1380" s="42" t="s">
        <v>3526</v>
      </c>
      <c r="F1380" s="42" t="s">
        <v>76</v>
      </c>
      <c r="H1380" s="42" t="s">
        <v>2633</v>
      </c>
      <c r="M1380" s="42">
        <v>0</v>
      </c>
      <c r="N1380" s="42">
        <v>0</v>
      </c>
      <c r="O1380" s="42">
        <v>0</v>
      </c>
      <c r="P1380" s="42">
        <v>0</v>
      </c>
      <c r="Q1380" s="42">
        <v>0</v>
      </c>
      <c r="R1380" s="42">
        <v>0</v>
      </c>
      <c r="S1380" s="42">
        <v>0</v>
      </c>
      <c r="T1380" s="42">
        <v>0</v>
      </c>
      <c r="U1380" s="42">
        <v>0</v>
      </c>
      <c r="V1380" s="42">
        <v>0</v>
      </c>
      <c r="W1380" s="42">
        <v>0</v>
      </c>
    </row>
    <row r="1381" spans="1:23" s="41" customFormat="1" hidden="1" x14ac:dyDescent="0.25">
      <c r="A1381" s="41" t="s">
        <v>5885</v>
      </c>
      <c r="B1381" s="41">
        <v>12167176711</v>
      </c>
      <c r="C1381" s="41" t="s">
        <v>2617</v>
      </c>
      <c r="D1381" s="41" t="s">
        <v>5886</v>
      </c>
      <c r="E1381" s="41" t="s">
        <v>1426</v>
      </c>
      <c r="F1381" s="41" t="s">
        <v>2676</v>
      </c>
      <c r="G1381" s="41">
        <v>1</v>
      </c>
      <c r="H1381" s="41" t="s">
        <v>2620</v>
      </c>
      <c r="I1381" s="41" t="s">
        <v>2621</v>
      </c>
      <c r="J1381" s="41" t="s">
        <v>5887</v>
      </c>
      <c r="K1381" s="41" t="s">
        <v>3974</v>
      </c>
      <c r="L1381" s="41">
        <v>48601</v>
      </c>
      <c r="M1381" s="41">
        <v>25.99</v>
      </c>
      <c r="N1381" s="41">
        <v>0</v>
      </c>
      <c r="O1381" s="41">
        <v>0</v>
      </c>
      <c r="P1381" s="41">
        <v>0</v>
      </c>
      <c r="Q1381" s="41">
        <v>0</v>
      </c>
      <c r="R1381" s="41">
        <v>0</v>
      </c>
      <c r="S1381" s="41">
        <v>-4.42</v>
      </c>
      <c r="T1381" s="41">
        <v>-5.16</v>
      </c>
      <c r="U1381" s="41">
        <v>0</v>
      </c>
      <c r="V1381" s="41">
        <v>0</v>
      </c>
      <c r="W1381" s="41">
        <v>16.41</v>
      </c>
    </row>
    <row r="1382" spans="1:23" s="42" customFormat="1" hidden="1" x14ac:dyDescent="0.25">
      <c r="A1382" s="42" t="s">
        <v>5888</v>
      </c>
      <c r="B1382" s="42">
        <v>12167176711</v>
      </c>
      <c r="C1382" s="42" t="s">
        <v>2651</v>
      </c>
      <c r="D1382" s="42" t="s">
        <v>4699</v>
      </c>
      <c r="F1382" s="42" t="s">
        <v>74</v>
      </c>
      <c r="H1382" s="42" t="s">
        <v>2633</v>
      </c>
      <c r="M1382" s="42">
        <v>0</v>
      </c>
      <c r="N1382" s="42">
        <v>0</v>
      </c>
      <c r="O1382" s="42">
        <v>0</v>
      </c>
      <c r="P1382" s="42">
        <v>0</v>
      </c>
      <c r="Q1382" s="42">
        <v>0</v>
      </c>
      <c r="R1382" s="42">
        <v>0</v>
      </c>
      <c r="S1382" s="42">
        <v>0</v>
      </c>
      <c r="T1382" s="42">
        <v>0</v>
      </c>
      <c r="U1382" s="42">
        <v>0</v>
      </c>
      <c r="V1382" s="42">
        <v>0</v>
      </c>
      <c r="W1382" s="42">
        <v>0</v>
      </c>
    </row>
    <row r="1383" spans="1:23" s="43" customFormat="1" ht="14.4" hidden="1" x14ac:dyDescent="0.25">
      <c r="A1383" s="43" t="s">
        <v>5888</v>
      </c>
      <c r="B1383" s="43">
        <v>12167176711</v>
      </c>
      <c r="C1383" s="43" t="s">
        <v>2651</v>
      </c>
      <c r="D1383" s="43" t="s">
        <v>4699</v>
      </c>
      <c r="F1383" s="43" t="s">
        <v>75</v>
      </c>
      <c r="H1383" s="43" t="s">
        <v>2633</v>
      </c>
      <c r="M1383" s="43">
        <v>0</v>
      </c>
      <c r="N1383" s="43">
        <v>0</v>
      </c>
      <c r="O1383" s="43">
        <v>0</v>
      </c>
      <c r="P1383" s="43">
        <v>0</v>
      </c>
      <c r="Q1383" s="43">
        <v>0</v>
      </c>
      <c r="R1383" s="43">
        <v>0</v>
      </c>
      <c r="S1383" s="43">
        <v>0</v>
      </c>
      <c r="T1383" s="43">
        <v>-5.16</v>
      </c>
      <c r="U1383" s="43">
        <v>0</v>
      </c>
      <c r="V1383" s="43">
        <v>0</v>
      </c>
      <c r="W1383" s="43">
        <v>-5.16</v>
      </c>
    </row>
    <row r="1384" spans="1:23" s="42" customFormat="1" hidden="1" x14ac:dyDescent="0.25">
      <c r="A1384" s="42" t="s">
        <v>5888</v>
      </c>
      <c r="B1384" s="42">
        <v>12167176711</v>
      </c>
      <c r="C1384" s="42" t="s">
        <v>2651</v>
      </c>
      <c r="D1384" s="42" t="s">
        <v>4699</v>
      </c>
      <c r="F1384" s="42" t="s">
        <v>76</v>
      </c>
      <c r="H1384" s="42" t="s">
        <v>2633</v>
      </c>
      <c r="M1384" s="42">
        <v>0</v>
      </c>
      <c r="N1384" s="42">
        <v>0</v>
      </c>
      <c r="O1384" s="42">
        <v>0</v>
      </c>
      <c r="P1384" s="42">
        <v>0</v>
      </c>
      <c r="Q1384" s="42">
        <v>0</v>
      </c>
      <c r="R1384" s="42">
        <v>0</v>
      </c>
      <c r="S1384" s="42">
        <v>0</v>
      </c>
      <c r="T1384" s="42">
        <v>0</v>
      </c>
      <c r="U1384" s="42">
        <v>0</v>
      </c>
      <c r="V1384" s="42">
        <v>0</v>
      </c>
      <c r="W1384" s="42">
        <v>0</v>
      </c>
    </row>
    <row r="1385" spans="1:23" s="41" customFormat="1" hidden="1" x14ac:dyDescent="0.25">
      <c r="A1385" s="41" t="s">
        <v>5889</v>
      </c>
      <c r="B1385" s="41">
        <v>12167176711</v>
      </c>
      <c r="C1385" s="41" t="s">
        <v>2617</v>
      </c>
      <c r="D1385" s="41" t="s">
        <v>5890</v>
      </c>
      <c r="E1385" s="41" t="s">
        <v>394</v>
      </c>
      <c r="F1385" s="41" t="s">
        <v>4051</v>
      </c>
      <c r="G1385" s="41">
        <v>1</v>
      </c>
      <c r="H1385" s="41" t="s">
        <v>2620</v>
      </c>
      <c r="I1385" s="41" t="s">
        <v>2621</v>
      </c>
      <c r="J1385" s="41" t="s">
        <v>5891</v>
      </c>
      <c r="K1385" s="41" t="s">
        <v>2683</v>
      </c>
      <c r="L1385" s="41" t="s">
        <v>5892</v>
      </c>
      <c r="M1385" s="41">
        <v>19.989999999999998</v>
      </c>
      <c r="N1385" s="41">
        <v>0</v>
      </c>
      <c r="O1385" s="41">
        <v>0</v>
      </c>
      <c r="P1385" s="41">
        <v>-1</v>
      </c>
      <c r="Q1385" s="41">
        <v>0</v>
      </c>
      <c r="R1385" s="41">
        <v>0</v>
      </c>
      <c r="S1385" s="41">
        <v>-3.23</v>
      </c>
      <c r="T1385" s="41">
        <v>-3.68</v>
      </c>
      <c r="U1385" s="41">
        <v>0</v>
      </c>
      <c r="V1385" s="41">
        <v>0</v>
      </c>
      <c r="W1385" s="41">
        <v>12.08</v>
      </c>
    </row>
    <row r="1386" spans="1:23" s="41" customFormat="1" hidden="1" x14ac:dyDescent="0.25">
      <c r="A1386" s="41" t="s">
        <v>5893</v>
      </c>
      <c r="B1386" s="41">
        <v>12167176711</v>
      </c>
      <c r="C1386" s="41" t="s">
        <v>2617</v>
      </c>
      <c r="D1386" s="41" t="s">
        <v>5894</v>
      </c>
      <c r="E1386" s="41" t="s">
        <v>394</v>
      </c>
      <c r="F1386" s="41" t="s">
        <v>4051</v>
      </c>
      <c r="G1386" s="41">
        <v>1</v>
      </c>
      <c r="H1386" s="41" t="s">
        <v>2620</v>
      </c>
      <c r="I1386" s="41" t="s">
        <v>2621</v>
      </c>
      <c r="J1386" s="41" t="s">
        <v>5895</v>
      </c>
      <c r="K1386" s="41" t="s">
        <v>2851</v>
      </c>
      <c r="L1386" s="41" t="s">
        <v>5896</v>
      </c>
      <c r="M1386" s="41">
        <v>19.989999999999998</v>
      </c>
      <c r="N1386" s="41">
        <v>0</v>
      </c>
      <c r="O1386" s="41">
        <v>0</v>
      </c>
      <c r="P1386" s="41">
        <v>-1</v>
      </c>
      <c r="Q1386" s="41">
        <v>0</v>
      </c>
      <c r="R1386" s="41">
        <v>0</v>
      </c>
      <c r="S1386" s="41">
        <v>-3.23</v>
      </c>
      <c r="T1386" s="41">
        <v>-3.68</v>
      </c>
      <c r="U1386" s="41">
        <v>0</v>
      </c>
      <c r="V1386" s="41">
        <v>0</v>
      </c>
      <c r="W1386" s="41">
        <v>12.08</v>
      </c>
    </row>
    <row r="1387" spans="1:23" s="41" customFormat="1" hidden="1" x14ac:dyDescent="0.25">
      <c r="A1387" s="41" t="s">
        <v>5897</v>
      </c>
      <c r="B1387" s="41">
        <v>12167176711</v>
      </c>
      <c r="C1387" s="41" t="s">
        <v>2617</v>
      </c>
      <c r="D1387" s="41" t="s">
        <v>5898</v>
      </c>
      <c r="E1387" s="41" t="s">
        <v>1226</v>
      </c>
      <c r="F1387" s="41" t="s">
        <v>4494</v>
      </c>
      <c r="G1387" s="41">
        <v>1</v>
      </c>
      <c r="H1387" s="41" t="s">
        <v>2620</v>
      </c>
      <c r="I1387" s="41" t="s">
        <v>2621</v>
      </c>
      <c r="J1387" s="41" t="s">
        <v>5899</v>
      </c>
      <c r="K1387" s="41" t="s">
        <v>3032</v>
      </c>
      <c r="L1387" s="41">
        <v>8629</v>
      </c>
      <c r="M1387" s="41">
        <v>20.99</v>
      </c>
      <c r="N1387" s="41">
        <v>0</v>
      </c>
      <c r="O1387" s="41">
        <v>0</v>
      </c>
      <c r="P1387" s="41">
        <v>0</v>
      </c>
      <c r="Q1387" s="41">
        <v>0</v>
      </c>
      <c r="R1387" s="41">
        <v>0</v>
      </c>
      <c r="S1387" s="41">
        <v>-3.57</v>
      </c>
      <c r="T1387" s="41">
        <v>-3.68</v>
      </c>
      <c r="U1387" s="41">
        <v>0</v>
      </c>
      <c r="V1387" s="41">
        <v>0</v>
      </c>
      <c r="W1387" s="41">
        <v>13.74</v>
      </c>
    </row>
    <row r="1388" spans="1:23" s="41" customFormat="1" hidden="1" x14ac:dyDescent="0.25">
      <c r="A1388" s="41" t="s">
        <v>5900</v>
      </c>
      <c r="B1388" s="41">
        <v>12167176711</v>
      </c>
      <c r="C1388" s="41" t="s">
        <v>2617</v>
      </c>
      <c r="D1388" s="41" t="s">
        <v>5901</v>
      </c>
      <c r="E1388" s="41" t="s">
        <v>406</v>
      </c>
      <c r="F1388" s="41" t="s">
        <v>3572</v>
      </c>
      <c r="G1388" s="41">
        <v>1</v>
      </c>
      <c r="H1388" s="41" t="s">
        <v>2620</v>
      </c>
      <c r="I1388" s="41" t="s">
        <v>2621</v>
      </c>
      <c r="J1388" s="41" t="s">
        <v>5902</v>
      </c>
      <c r="K1388" s="41" t="s">
        <v>2683</v>
      </c>
      <c r="L1388" s="41" t="s">
        <v>5903</v>
      </c>
      <c r="M1388" s="41">
        <v>19.989999999999998</v>
      </c>
      <c r="N1388" s="41">
        <v>0</v>
      </c>
      <c r="O1388" s="41">
        <v>0</v>
      </c>
      <c r="P1388" s="41">
        <v>0</v>
      </c>
      <c r="Q1388" s="41">
        <v>0</v>
      </c>
      <c r="R1388" s="41">
        <v>0</v>
      </c>
      <c r="S1388" s="41">
        <v>-3.4</v>
      </c>
      <c r="T1388" s="41">
        <v>-3.68</v>
      </c>
      <c r="U1388" s="41">
        <v>0</v>
      </c>
      <c r="V1388" s="41">
        <v>0</v>
      </c>
      <c r="W1388" s="41">
        <v>12.91</v>
      </c>
    </row>
    <row r="1389" spans="1:23" s="41" customFormat="1" hidden="1" x14ac:dyDescent="0.25">
      <c r="A1389" s="41" t="s">
        <v>5904</v>
      </c>
      <c r="B1389" s="41">
        <v>12167176711</v>
      </c>
      <c r="C1389" s="41" t="s">
        <v>2727</v>
      </c>
      <c r="D1389" s="41" t="s">
        <v>2896</v>
      </c>
      <c r="E1389" s="41" t="s">
        <v>1356</v>
      </c>
      <c r="F1389" s="41" t="s">
        <v>2897</v>
      </c>
      <c r="G1389" s="41">
        <v>1</v>
      </c>
      <c r="H1389" s="41" t="s">
        <v>2620</v>
      </c>
      <c r="I1389" s="41" t="s">
        <v>2621</v>
      </c>
      <c r="J1389" s="41" t="s">
        <v>2898</v>
      </c>
      <c r="K1389" s="41" t="s">
        <v>2899</v>
      </c>
      <c r="L1389" s="41" t="s">
        <v>2900</v>
      </c>
      <c r="M1389" s="41">
        <v>-22.99</v>
      </c>
      <c r="N1389" s="41">
        <v>0</v>
      </c>
      <c r="O1389" s="41">
        <v>0</v>
      </c>
      <c r="P1389" s="41">
        <v>0</v>
      </c>
      <c r="Q1389" s="41">
        <v>0</v>
      </c>
      <c r="R1389" s="41">
        <v>0</v>
      </c>
      <c r="S1389" s="41">
        <v>3.13</v>
      </c>
      <c r="T1389" s="41">
        <v>0</v>
      </c>
      <c r="U1389" s="41">
        <v>0</v>
      </c>
      <c r="V1389" s="41">
        <v>0</v>
      </c>
      <c r="W1389" s="41">
        <v>-19.86</v>
      </c>
    </row>
    <row r="1390" spans="1:23" s="41" customFormat="1" hidden="1" x14ac:dyDescent="0.25">
      <c r="A1390" s="41" t="s">
        <v>5905</v>
      </c>
      <c r="B1390" s="41">
        <v>12167176711</v>
      </c>
      <c r="C1390" s="41" t="s">
        <v>2617</v>
      </c>
      <c r="D1390" s="41" t="s">
        <v>5906</v>
      </c>
      <c r="E1390" s="41" t="s">
        <v>1076</v>
      </c>
      <c r="F1390" s="41" t="s">
        <v>5907</v>
      </c>
      <c r="G1390" s="41">
        <v>1</v>
      </c>
      <c r="H1390" s="41" t="s">
        <v>2620</v>
      </c>
      <c r="I1390" s="41" t="s">
        <v>2621</v>
      </c>
      <c r="J1390" s="41" t="s">
        <v>4056</v>
      </c>
      <c r="K1390" s="41" t="s">
        <v>2648</v>
      </c>
      <c r="L1390" s="41" t="s">
        <v>5908</v>
      </c>
      <c r="M1390" s="41">
        <v>18.989999999999998</v>
      </c>
      <c r="N1390" s="41">
        <v>6.25</v>
      </c>
      <c r="O1390" s="41">
        <v>0</v>
      </c>
      <c r="P1390" s="41">
        <v>0</v>
      </c>
      <c r="Q1390" s="41">
        <v>0</v>
      </c>
      <c r="R1390" s="41">
        <v>0</v>
      </c>
      <c r="S1390" s="41">
        <v>-3.23</v>
      </c>
      <c r="T1390" s="41">
        <v>-9.93</v>
      </c>
      <c r="U1390" s="41">
        <v>0</v>
      </c>
      <c r="V1390" s="41">
        <v>0</v>
      </c>
      <c r="W1390" s="41">
        <v>12.08</v>
      </c>
    </row>
    <row r="1391" spans="1:23" s="41" customFormat="1" hidden="1" x14ac:dyDescent="0.25">
      <c r="A1391" s="41" t="s">
        <v>5909</v>
      </c>
      <c r="B1391" s="41">
        <v>12167176711</v>
      </c>
      <c r="C1391" s="41" t="s">
        <v>2617</v>
      </c>
      <c r="D1391" s="41" t="s">
        <v>5910</v>
      </c>
      <c r="E1391" s="41" t="s">
        <v>1422</v>
      </c>
      <c r="F1391" s="41" t="s">
        <v>2671</v>
      </c>
      <c r="G1391" s="41">
        <v>1</v>
      </c>
      <c r="H1391" s="41" t="s">
        <v>2620</v>
      </c>
      <c r="I1391" s="41" t="s">
        <v>2621</v>
      </c>
      <c r="J1391" s="41" t="s">
        <v>5911</v>
      </c>
      <c r="K1391" s="41" t="s">
        <v>2648</v>
      </c>
      <c r="L1391" s="41" t="s">
        <v>5912</v>
      </c>
      <c r="M1391" s="41">
        <v>25.99</v>
      </c>
      <c r="N1391" s="41">
        <v>0</v>
      </c>
      <c r="O1391" s="41">
        <v>0</v>
      </c>
      <c r="P1391" s="41">
        <v>0</v>
      </c>
      <c r="Q1391" s="41">
        <v>0</v>
      </c>
      <c r="R1391" s="41">
        <v>0</v>
      </c>
      <c r="S1391" s="41">
        <v>-4.42</v>
      </c>
      <c r="T1391" s="41">
        <v>-5.16</v>
      </c>
      <c r="U1391" s="41">
        <v>0</v>
      </c>
      <c r="V1391" s="41">
        <v>0</v>
      </c>
      <c r="W1391" s="41">
        <v>16.41</v>
      </c>
    </row>
    <row r="1392" spans="1:23" s="42" customFormat="1" hidden="1" x14ac:dyDescent="0.25">
      <c r="A1392" s="42" t="s">
        <v>5913</v>
      </c>
      <c r="B1392" s="42">
        <v>12167176711</v>
      </c>
      <c r="C1392" s="42" t="s">
        <v>2651</v>
      </c>
      <c r="D1392" s="42" t="s">
        <v>2768</v>
      </c>
      <c r="F1392" s="42" t="s">
        <v>74</v>
      </c>
      <c r="H1392" s="42" t="s">
        <v>2633</v>
      </c>
      <c r="M1392" s="42">
        <v>0</v>
      </c>
      <c r="N1392" s="42">
        <v>0</v>
      </c>
      <c r="O1392" s="42">
        <v>0</v>
      </c>
      <c r="P1392" s="42">
        <v>0</v>
      </c>
      <c r="Q1392" s="42">
        <v>0</v>
      </c>
      <c r="R1392" s="42">
        <v>0</v>
      </c>
      <c r="S1392" s="42">
        <v>0</v>
      </c>
      <c r="T1392" s="42">
        <v>0</v>
      </c>
      <c r="U1392" s="42">
        <v>0</v>
      </c>
      <c r="V1392" s="42">
        <v>0</v>
      </c>
      <c r="W1392" s="42">
        <v>0</v>
      </c>
    </row>
    <row r="1393" spans="1:23" s="43" customFormat="1" ht="14.4" hidden="1" x14ac:dyDescent="0.25">
      <c r="A1393" s="43" t="s">
        <v>5913</v>
      </c>
      <c r="B1393" s="43">
        <v>12167176711</v>
      </c>
      <c r="C1393" s="43" t="s">
        <v>2651</v>
      </c>
      <c r="D1393" s="43" t="s">
        <v>2768</v>
      </c>
      <c r="F1393" s="43" t="s">
        <v>75</v>
      </c>
      <c r="H1393" s="43" t="s">
        <v>2633</v>
      </c>
      <c r="M1393" s="43">
        <v>0</v>
      </c>
      <c r="N1393" s="43">
        <v>0</v>
      </c>
      <c r="O1393" s="43">
        <v>0</v>
      </c>
      <c r="P1393" s="43">
        <v>0</v>
      </c>
      <c r="Q1393" s="43">
        <v>0</v>
      </c>
      <c r="R1393" s="43">
        <v>0</v>
      </c>
      <c r="S1393" s="43">
        <v>0</v>
      </c>
      <c r="T1393" s="43">
        <v>-3.68</v>
      </c>
      <c r="U1393" s="43">
        <v>0</v>
      </c>
      <c r="V1393" s="43">
        <v>0</v>
      </c>
      <c r="W1393" s="43">
        <v>-3.68</v>
      </c>
    </row>
    <row r="1394" spans="1:23" s="42" customFormat="1" hidden="1" x14ac:dyDescent="0.25">
      <c r="A1394" s="42" t="s">
        <v>5913</v>
      </c>
      <c r="B1394" s="42">
        <v>12167176711</v>
      </c>
      <c r="C1394" s="42" t="s">
        <v>2651</v>
      </c>
      <c r="D1394" s="42" t="s">
        <v>2768</v>
      </c>
      <c r="F1394" s="42" t="s">
        <v>76</v>
      </c>
      <c r="H1394" s="42" t="s">
        <v>2633</v>
      </c>
      <c r="M1394" s="42">
        <v>0</v>
      </c>
      <c r="N1394" s="42">
        <v>0</v>
      </c>
      <c r="O1394" s="42">
        <v>0</v>
      </c>
      <c r="P1394" s="42">
        <v>0</v>
      </c>
      <c r="Q1394" s="42">
        <v>0</v>
      </c>
      <c r="R1394" s="42">
        <v>0</v>
      </c>
      <c r="S1394" s="42">
        <v>0</v>
      </c>
      <c r="T1394" s="42">
        <v>0</v>
      </c>
      <c r="U1394" s="42">
        <v>0</v>
      </c>
      <c r="V1394" s="42">
        <v>0</v>
      </c>
      <c r="W1394" s="42">
        <v>0</v>
      </c>
    </row>
    <row r="1395" spans="1:23" s="42" customFormat="1" hidden="1" x14ac:dyDescent="0.25">
      <c r="A1395" s="42" t="s">
        <v>5914</v>
      </c>
      <c r="B1395" s="42">
        <v>12167176711</v>
      </c>
      <c r="C1395" s="42" t="s">
        <v>2651</v>
      </c>
      <c r="D1395" s="42" t="s">
        <v>3748</v>
      </c>
      <c r="F1395" s="42" t="s">
        <v>74</v>
      </c>
      <c r="H1395" s="42" t="s">
        <v>2633</v>
      </c>
      <c r="M1395" s="42">
        <v>0</v>
      </c>
      <c r="N1395" s="42">
        <v>0</v>
      </c>
      <c r="O1395" s="42">
        <v>0</v>
      </c>
      <c r="P1395" s="42">
        <v>0</v>
      </c>
      <c r="Q1395" s="42">
        <v>0</v>
      </c>
      <c r="R1395" s="42">
        <v>0</v>
      </c>
      <c r="S1395" s="42">
        <v>0</v>
      </c>
      <c r="T1395" s="42">
        <v>0</v>
      </c>
      <c r="U1395" s="42">
        <v>0</v>
      </c>
      <c r="V1395" s="42">
        <v>0</v>
      </c>
      <c r="W1395" s="42">
        <v>0</v>
      </c>
    </row>
    <row r="1396" spans="1:23" s="43" customFormat="1" ht="14.4" hidden="1" x14ac:dyDescent="0.25">
      <c r="A1396" s="43" t="s">
        <v>5914</v>
      </c>
      <c r="B1396" s="43">
        <v>12167176711</v>
      </c>
      <c r="C1396" s="43" t="s">
        <v>2651</v>
      </c>
      <c r="D1396" s="43" t="s">
        <v>3748</v>
      </c>
      <c r="F1396" s="43" t="s">
        <v>75</v>
      </c>
      <c r="H1396" s="43" t="s">
        <v>2633</v>
      </c>
      <c r="M1396" s="43">
        <v>0</v>
      </c>
      <c r="N1396" s="43">
        <v>0</v>
      </c>
      <c r="O1396" s="43">
        <v>0</v>
      </c>
      <c r="P1396" s="43">
        <v>0</v>
      </c>
      <c r="Q1396" s="43">
        <v>0</v>
      </c>
      <c r="R1396" s="43">
        <v>0</v>
      </c>
      <c r="S1396" s="43">
        <v>0</v>
      </c>
      <c r="T1396" s="43">
        <v>-3.59</v>
      </c>
      <c r="U1396" s="43">
        <v>0</v>
      </c>
      <c r="V1396" s="43">
        <v>0</v>
      </c>
      <c r="W1396" s="43">
        <v>-3.59</v>
      </c>
    </row>
    <row r="1397" spans="1:23" s="42" customFormat="1" hidden="1" x14ac:dyDescent="0.25">
      <c r="A1397" s="42" t="s">
        <v>5914</v>
      </c>
      <c r="B1397" s="42">
        <v>12167176711</v>
      </c>
      <c r="C1397" s="42" t="s">
        <v>2651</v>
      </c>
      <c r="D1397" s="42" t="s">
        <v>3748</v>
      </c>
      <c r="F1397" s="42" t="s">
        <v>76</v>
      </c>
      <c r="H1397" s="42" t="s">
        <v>2633</v>
      </c>
      <c r="M1397" s="42">
        <v>0</v>
      </c>
      <c r="N1397" s="42">
        <v>0</v>
      </c>
      <c r="O1397" s="42">
        <v>0</v>
      </c>
      <c r="P1397" s="42">
        <v>0</v>
      </c>
      <c r="Q1397" s="42">
        <v>0</v>
      </c>
      <c r="R1397" s="42">
        <v>0</v>
      </c>
      <c r="S1397" s="42">
        <v>0</v>
      </c>
      <c r="T1397" s="42">
        <v>0</v>
      </c>
      <c r="U1397" s="42">
        <v>0</v>
      </c>
      <c r="V1397" s="42">
        <v>0</v>
      </c>
      <c r="W1397" s="42">
        <v>0</v>
      </c>
    </row>
    <row r="1398" spans="1:23" s="41" customFormat="1" hidden="1" x14ac:dyDescent="0.25">
      <c r="A1398" s="41" t="s">
        <v>5915</v>
      </c>
      <c r="B1398" s="41">
        <v>12167176711</v>
      </c>
      <c r="C1398" s="41" t="s">
        <v>2727</v>
      </c>
      <c r="D1398" s="41" t="s">
        <v>3118</v>
      </c>
      <c r="E1398" s="41" t="s">
        <v>2452</v>
      </c>
      <c r="F1398" s="41" t="s">
        <v>3119</v>
      </c>
      <c r="G1398" s="41">
        <v>1</v>
      </c>
      <c r="H1398" s="41" t="s">
        <v>2620</v>
      </c>
      <c r="I1398" s="41" t="s">
        <v>2621</v>
      </c>
      <c r="J1398" s="41" t="s">
        <v>3120</v>
      </c>
      <c r="K1398" s="41" t="s">
        <v>2758</v>
      </c>
      <c r="L1398" s="41" t="s">
        <v>3121</v>
      </c>
      <c r="M1398" s="41">
        <v>-9.99</v>
      </c>
      <c r="N1398" s="41">
        <v>0</v>
      </c>
      <c r="O1398" s="41">
        <v>0</v>
      </c>
      <c r="P1398" s="41">
        <v>0</v>
      </c>
      <c r="Q1398" s="41">
        <v>0</v>
      </c>
      <c r="R1398" s="41">
        <v>0</v>
      </c>
      <c r="S1398" s="41">
        <v>1.36</v>
      </c>
      <c r="T1398" s="41">
        <v>0</v>
      </c>
      <c r="U1398" s="41">
        <v>0</v>
      </c>
      <c r="V1398" s="41">
        <v>0</v>
      </c>
      <c r="W1398" s="41">
        <v>-8.6300000000000008</v>
      </c>
    </row>
    <row r="1399" spans="1:23" s="41" customFormat="1" hidden="1" x14ac:dyDescent="0.25">
      <c r="A1399" s="41" t="s">
        <v>5916</v>
      </c>
      <c r="B1399" s="41">
        <v>12167176711</v>
      </c>
      <c r="C1399" s="41" t="s">
        <v>2617</v>
      </c>
      <c r="D1399" s="41" t="s">
        <v>5917</v>
      </c>
      <c r="E1399" s="41" t="s">
        <v>414</v>
      </c>
      <c r="F1399" s="41" t="s">
        <v>5918</v>
      </c>
      <c r="G1399" s="41">
        <v>1</v>
      </c>
      <c r="H1399" s="41" t="s">
        <v>2620</v>
      </c>
      <c r="I1399" s="41" t="s">
        <v>2621</v>
      </c>
      <c r="J1399" s="41" t="s">
        <v>2986</v>
      </c>
      <c r="K1399" s="41" t="s">
        <v>2683</v>
      </c>
      <c r="L1399" s="41" t="s">
        <v>5919</v>
      </c>
      <c r="M1399" s="41">
        <v>19.989999999999998</v>
      </c>
      <c r="N1399" s="41">
        <v>0</v>
      </c>
      <c r="O1399" s="41">
        <v>0</v>
      </c>
      <c r="P1399" s="41">
        <v>0</v>
      </c>
      <c r="Q1399" s="41">
        <v>0</v>
      </c>
      <c r="R1399" s="41">
        <v>0</v>
      </c>
      <c r="S1399" s="41">
        <v>-3.4</v>
      </c>
      <c r="T1399" s="41">
        <v>-3.68</v>
      </c>
      <c r="U1399" s="41">
        <v>0</v>
      </c>
      <c r="V1399" s="41">
        <v>0</v>
      </c>
      <c r="W1399" s="41">
        <v>12.91</v>
      </c>
    </row>
    <row r="1400" spans="1:23" s="41" customFormat="1" hidden="1" x14ac:dyDescent="0.25">
      <c r="A1400" s="41" t="s">
        <v>5920</v>
      </c>
      <c r="B1400" s="41">
        <v>12167176711</v>
      </c>
      <c r="C1400" s="41" t="s">
        <v>2617</v>
      </c>
      <c r="D1400" s="41" t="s">
        <v>5921</v>
      </c>
      <c r="E1400" s="41" t="s">
        <v>1360</v>
      </c>
      <c r="F1400" s="41" t="s">
        <v>3030</v>
      </c>
      <c r="G1400" s="41">
        <v>1</v>
      </c>
      <c r="H1400" s="41" t="s">
        <v>2620</v>
      </c>
      <c r="I1400" s="41" t="s">
        <v>2621</v>
      </c>
      <c r="J1400" s="41" t="s">
        <v>5922</v>
      </c>
      <c r="K1400" s="41" t="s">
        <v>2893</v>
      </c>
      <c r="L1400" s="41" t="s">
        <v>5923</v>
      </c>
      <c r="M1400" s="41">
        <v>22.99</v>
      </c>
      <c r="N1400" s="41">
        <v>0</v>
      </c>
      <c r="O1400" s="41">
        <v>0</v>
      </c>
      <c r="P1400" s="41">
        <v>0</v>
      </c>
      <c r="Q1400" s="41">
        <v>1.61</v>
      </c>
      <c r="R1400" s="41">
        <v>-1.61</v>
      </c>
      <c r="S1400" s="41">
        <v>-3.91</v>
      </c>
      <c r="T1400" s="41">
        <v>-5.16</v>
      </c>
      <c r="U1400" s="41">
        <v>0</v>
      </c>
      <c r="V1400" s="41">
        <v>0</v>
      </c>
      <c r="W1400" s="41">
        <v>13.92</v>
      </c>
    </row>
    <row r="1401" spans="1:23" s="41" customFormat="1" hidden="1" x14ac:dyDescent="0.25">
      <c r="A1401" s="41" t="s">
        <v>5924</v>
      </c>
      <c r="B1401" s="41">
        <v>12167176711</v>
      </c>
      <c r="C1401" s="41" t="s">
        <v>2617</v>
      </c>
      <c r="D1401" s="41" t="s">
        <v>5925</v>
      </c>
      <c r="E1401" s="41" t="s">
        <v>1192</v>
      </c>
      <c r="F1401" s="41" t="s">
        <v>3728</v>
      </c>
      <c r="G1401" s="41">
        <v>1</v>
      </c>
      <c r="H1401" s="41" t="s">
        <v>2620</v>
      </c>
      <c r="I1401" s="41" t="s">
        <v>2621</v>
      </c>
      <c r="J1401" s="41" t="s">
        <v>4296</v>
      </c>
      <c r="K1401" s="41" t="s">
        <v>2970</v>
      </c>
      <c r="L1401" s="41" t="s">
        <v>5926</v>
      </c>
      <c r="M1401" s="41">
        <v>17.09</v>
      </c>
      <c r="N1401" s="41">
        <v>0</v>
      </c>
      <c r="O1401" s="41">
        <v>0</v>
      </c>
      <c r="P1401" s="41">
        <v>0</v>
      </c>
      <c r="Q1401" s="41">
        <v>0</v>
      </c>
      <c r="R1401" s="41">
        <v>0</v>
      </c>
      <c r="S1401" s="41">
        <v>-2.91</v>
      </c>
      <c r="T1401" s="41">
        <v>-3.68</v>
      </c>
      <c r="U1401" s="41">
        <v>0</v>
      </c>
      <c r="V1401" s="41">
        <v>0</v>
      </c>
      <c r="W1401" s="41">
        <v>10.5</v>
      </c>
    </row>
    <row r="1402" spans="1:23" s="41" customFormat="1" hidden="1" x14ac:dyDescent="0.25">
      <c r="A1402" s="41" t="s">
        <v>5927</v>
      </c>
      <c r="B1402" s="41">
        <v>12167176711</v>
      </c>
      <c r="C1402" s="41" t="s">
        <v>2617</v>
      </c>
      <c r="D1402" s="41" t="s">
        <v>5928</v>
      </c>
      <c r="E1402" s="41" t="s">
        <v>1350</v>
      </c>
      <c r="F1402" s="41" t="s">
        <v>2646</v>
      </c>
      <c r="G1402" s="41">
        <v>1</v>
      </c>
      <c r="H1402" s="41" t="s">
        <v>2620</v>
      </c>
      <c r="I1402" s="41" t="s">
        <v>2621</v>
      </c>
      <c r="J1402" s="41" t="s">
        <v>5423</v>
      </c>
      <c r="K1402" s="41" t="s">
        <v>2830</v>
      </c>
      <c r="L1402" s="41" t="s">
        <v>5929</v>
      </c>
      <c r="M1402" s="41">
        <v>22.99</v>
      </c>
      <c r="N1402" s="41">
        <v>0</v>
      </c>
      <c r="O1402" s="41">
        <v>0</v>
      </c>
      <c r="P1402" s="41">
        <v>0</v>
      </c>
      <c r="Q1402" s="41">
        <v>0</v>
      </c>
      <c r="R1402" s="41">
        <v>0</v>
      </c>
      <c r="S1402" s="41">
        <v>-3.91</v>
      </c>
      <c r="T1402" s="41">
        <v>-5.16</v>
      </c>
      <c r="U1402" s="41">
        <v>0</v>
      </c>
      <c r="V1402" s="41">
        <v>0</v>
      </c>
      <c r="W1402" s="41">
        <v>13.92</v>
      </c>
    </row>
    <row r="1403" spans="1:23" s="41" customFormat="1" hidden="1" x14ac:dyDescent="0.25">
      <c r="A1403" s="41" t="s">
        <v>5930</v>
      </c>
      <c r="B1403" s="41">
        <v>12167176711</v>
      </c>
      <c r="C1403" s="41" t="s">
        <v>2617</v>
      </c>
      <c r="D1403" s="41" t="s">
        <v>5931</v>
      </c>
      <c r="E1403" s="41" t="s">
        <v>1230</v>
      </c>
      <c r="F1403" s="41" t="s">
        <v>5932</v>
      </c>
      <c r="G1403" s="41">
        <v>1</v>
      </c>
      <c r="H1403" s="41" t="s">
        <v>2620</v>
      </c>
      <c r="I1403" s="41" t="s">
        <v>2621</v>
      </c>
      <c r="J1403" s="41" t="s">
        <v>5933</v>
      </c>
      <c r="K1403" s="41" t="s">
        <v>2623</v>
      </c>
      <c r="L1403" s="41" t="s">
        <v>5934</v>
      </c>
      <c r="M1403" s="41">
        <v>20.99</v>
      </c>
      <c r="N1403" s="41">
        <v>0</v>
      </c>
      <c r="O1403" s="41">
        <v>0</v>
      </c>
      <c r="P1403" s="41">
        <v>0</v>
      </c>
      <c r="Q1403" s="41">
        <v>0</v>
      </c>
      <c r="R1403" s="41">
        <v>0</v>
      </c>
      <c r="S1403" s="41">
        <v>-3.57</v>
      </c>
      <c r="T1403" s="41">
        <v>-3.68</v>
      </c>
      <c r="U1403" s="41">
        <v>0</v>
      </c>
      <c r="V1403" s="41">
        <v>0</v>
      </c>
      <c r="W1403" s="41">
        <v>13.74</v>
      </c>
    </row>
    <row r="1404" spans="1:23" s="41" customFormat="1" hidden="1" x14ac:dyDescent="0.25">
      <c r="A1404" s="41" t="s">
        <v>5935</v>
      </c>
      <c r="B1404" s="41">
        <v>12167176711</v>
      </c>
      <c r="C1404" s="41" t="s">
        <v>2617</v>
      </c>
      <c r="D1404" s="41" t="s">
        <v>5936</v>
      </c>
      <c r="E1404" s="41" t="s">
        <v>410</v>
      </c>
      <c r="F1404" s="41" t="s">
        <v>3514</v>
      </c>
      <c r="G1404" s="41">
        <v>1</v>
      </c>
      <c r="H1404" s="41" t="s">
        <v>2620</v>
      </c>
      <c r="I1404" s="41" t="s">
        <v>2621</v>
      </c>
      <c r="J1404" s="41" t="s">
        <v>5937</v>
      </c>
      <c r="K1404" s="41" t="s">
        <v>2830</v>
      </c>
      <c r="L1404" s="41">
        <v>27409</v>
      </c>
      <c r="M1404" s="41">
        <v>19.989999999999998</v>
      </c>
      <c r="N1404" s="41">
        <v>0</v>
      </c>
      <c r="O1404" s="41">
        <v>0</v>
      </c>
      <c r="P1404" s="41">
        <v>0</v>
      </c>
      <c r="Q1404" s="41">
        <v>0</v>
      </c>
      <c r="R1404" s="41">
        <v>0</v>
      </c>
      <c r="S1404" s="41">
        <v>-3.4</v>
      </c>
      <c r="T1404" s="41">
        <v>-3.68</v>
      </c>
      <c r="U1404" s="41">
        <v>0</v>
      </c>
      <c r="V1404" s="41">
        <v>0</v>
      </c>
      <c r="W1404" s="41">
        <v>12.91</v>
      </c>
    </row>
    <row r="1405" spans="1:23" s="41" customFormat="1" hidden="1" x14ac:dyDescent="0.25">
      <c r="A1405" s="41" t="s">
        <v>5938</v>
      </c>
      <c r="B1405" s="41">
        <v>12167176711</v>
      </c>
      <c r="C1405" s="41" t="s">
        <v>2617</v>
      </c>
      <c r="D1405" s="41" t="s">
        <v>5939</v>
      </c>
      <c r="E1405" s="41" t="s">
        <v>1366</v>
      </c>
      <c r="F1405" s="41" t="s">
        <v>2711</v>
      </c>
      <c r="G1405" s="41">
        <v>1</v>
      </c>
      <c r="H1405" s="41" t="s">
        <v>2620</v>
      </c>
      <c r="I1405" s="41" t="s">
        <v>2621</v>
      </c>
      <c r="J1405" s="41" t="s">
        <v>5940</v>
      </c>
      <c r="K1405" s="41" t="s">
        <v>2702</v>
      </c>
      <c r="L1405" s="41" t="s">
        <v>5941</v>
      </c>
      <c r="M1405" s="41">
        <v>22.99</v>
      </c>
      <c r="N1405" s="41">
        <v>0</v>
      </c>
      <c r="O1405" s="41">
        <v>0</v>
      </c>
      <c r="P1405" s="41">
        <v>0</v>
      </c>
      <c r="Q1405" s="41">
        <v>0</v>
      </c>
      <c r="R1405" s="41">
        <v>0</v>
      </c>
      <c r="S1405" s="41">
        <v>-3.91</v>
      </c>
      <c r="T1405" s="41">
        <v>-5.16</v>
      </c>
      <c r="U1405" s="41">
        <v>0</v>
      </c>
      <c r="V1405" s="41">
        <v>0</v>
      </c>
      <c r="W1405" s="41">
        <v>13.92</v>
      </c>
    </row>
    <row r="1406" spans="1:23" s="41" customFormat="1" hidden="1" x14ac:dyDescent="0.25">
      <c r="A1406" s="41" t="s">
        <v>5942</v>
      </c>
      <c r="B1406" s="41">
        <v>12167176711</v>
      </c>
      <c r="C1406" s="41" t="s">
        <v>2617</v>
      </c>
      <c r="D1406" s="41" t="s">
        <v>5943</v>
      </c>
      <c r="E1406" s="41" t="s">
        <v>1356</v>
      </c>
      <c r="F1406" s="41" t="s">
        <v>2897</v>
      </c>
      <c r="G1406" s="41">
        <v>1</v>
      </c>
      <c r="H1406" s="41" t="s">
        <v>2620</v>
      </c>
      <c r="I1406" s="41" t="s">
        <v>2621</v>
      </c>
      <c r="J1406" s="41" t="s">
        <v>5944</v>
      </c>
      <c r="K1406" s="41" t="s">
        <v>2692</v>
      </c>
      <c r="L1406" s="41">
        <v>72901</v>
      </c>
      <c r="M1406" s="41">
        <v>22.99</v>
      </c>
      <c r="N1406" s="41">
        <v>0</v>
      </c>
      <c r="O1406" s="41">
        <v>0</v>
      </c>
      <c r="P1406" s="41">
        <v>0</v>
      </c>
      <c r="Q1406" s="41">
        <v>2.2400000000000002</v>
      </c>
      <c r="R1406" s="41">
        <v>-2.2400000000000002</v>
      </c>
      <c r="S1406" s="41">
        <v>-3.91</v>
      </c>
      <c r="T1406" s="41">
        <v>-5.16</v>
      </c>
      <c r="U1406" s="41">
        <v>0</v>
      </c>
      <c r="V1406" s="41">
        <v>0</v>
      </c>
      <c r="W1406" s="41">
        <v>13.92</v>
      </c>
    </row>
    <row r="1407" spans="1:23" s="42" customFormat="1" hidden="1" x14ac:dyDescent="0.25">
      <c r="A1407" s="42" t="s">
        <v>5945</v>
      </c>
      <c r="B1407" s="42">
        <v>12167176711</v>
      </c>
      <c r="C1407" s="42" t="s">
        <v>2651</v>
      </c>
      <c r="D1407" s="42" t="s">
        <v>3715</v>
      </c>
      <c r="F1407" s="42" t="s">
        <v>74</v>
      </c>
      <c r="H1407" s="42" t="s">
        <v>2633</v>
      </c>
      <c r="M1407" s="42">
        <v>0</v>
      </c>
      <c r="N1407" s="42">
        <v>0</v>
      </c>
      <c r="O1407" s="42">
        <v>0</v>
      </c>
      <c r="P1407" s="42">
        <v>0</v>
      </c>
      <c r="Q1407" s="42">
        <v>0</v>
      </c>
      <c r="R1407" s="42">
        <v>0</v>
      </c>
      <c r="S1407" s="42">
        <v>0</v>
      </c>
      <c r="T1407" s="42">
        <v>0</v>
      </c>
      <c r="U1407" s="42">
        <v>0</v>
      </c>
      <c r="V1407" s="42">
        <v>0</v>
      </c>
      <c r="W1407" s="42">
        <v>0</v>
      </c>
    </row>
    <row r="1408" spans="1:23" s="43" customFormat="1" ht="14.4" hidden="1" x14ac:dyDescent="0.25">
      <c r="A1408" s="43" t="s">
        <v>5945</v>
      </c>
      <c r="B1408" s="43">
        <v>12167176711</v>
      </c>
      <c r="C1408" s="43" t="s">
        <v>2651</v>
      </c>
      <c r="D1408" s="43" t="s">
        <v>3715</v>
      </c>
      <c r="F1408" s="43" t="s">
        <v>75</v>
      </c>
      <c r="H1408" s="43" t="s">
        <v>2633</v>
      </c>
      <c r="M1408" s="43">
        <v>0</v>
      </c>
      <c r="N1408" s="43">
        <v>0</v>
      </c>
      <c r="O1408" s="43">
        <v>0</v>
      </c>
      <c r="P1408" s="43">
        <v>0</v>
      </c>
      <c r="Q1408" s="43">
        <v>0</v>
      </c>
      <c r="R1408" s="43">
        <v>0</v>
      </c>
      <c r="S1408" s="43">
        <v>0</v>
      </c>
      <c r="T1408" s="43">
        <v>-5.16</v>
      </c>
      <c r="U1408" s="43">
        <v>0</v>
      </c>
      <c r="V1408" s="43">
        <v>0</v>
      </c>
      <c r="W1408" s="43">
        <v>-5.16</v>
      </c>
    </row>
    <row r="1409" spans="1:23" s="42" customFormat="1" hidden="1" x14ac:dyDescent="0.25">
      <c r="A1409" s="42" t="s">
        <v>5945</v>
      </c>
      <c r="B1409" s="42">
        <v>12167176711</v>
      </c>
      <c r="C1409" s="42" t="s">
        <v>2651</v>
      </c>
      <c r="D1409" s="42" t="s">
        <v>3715</v>
      </c>
      <c r="F1409" s="42" t="s">
        <v>76</v>
      </c>
      <c r="H1409" s="42" t="s">
        <v>2633</v>
      </c>
      <c r="M1409" s="42">
        <v>0</v>
      </c>
      <c r="N1409" s="42">
        <v>0</v>
      </c>
      <c r="O1409" s="42">
        <v>0</v>
      </c>
      <c r="P1409" s="42">
        <v>0</v>
      </c>
      <c r="Q1409" s="42">
        <v>0</v>
      </c>
      <c r="R1409" s="42">
        <v>0</v>
      </c>
      <c r="S1409" s="42">
        <v>0</v>
      </c>
      <c r="T1409" s="42">
        <v>0</v>
      </c>
      <c r="U1409" s="42">
        <v>0</v>
      </c>
      <c r="V1409" s="42">
        <v>0</v>
      </c>
      <c r="W1409" s="42">
        <v>0</v>
      </c>
    </row>
    <row r="1410" spans="1:23" s="41" customFormat="1" hidden="1" x14ac:dyDescent="0.25">
      <c r="A1410" s="41" t="s">
        <v>5946</v>
      </c>
      <c r="B1410" s="41">
        <v>12167176711</v>
      </c>
      <c r="C1410" s="41" t="s">
        <v>2617</v>
      </c>
      <c r="D1410" s="41" t="s">
        <v>5947</v>
      </c>
      <c r="E1410" s="41" t="s">
        <v>1414</v>
      </c>
      <c r="F1410" s="41" t="s">
        <v>2887</v>
      </c>
      <c r="G1410" s="41">
        <v>1</v>
      </c>
      <c r="H1410" s="41" t="s">
        <v>2620</v>
      </c>
      <c r="I1410" s="41" t="s">
        <v>2621</v>
      </c>
      <c r="J1410" s="41" t="s">
        <v>4572</v>
      </c>
      <c r="K1410" s="41" t="s">
        <v>2836</v>
      </c>
      <c r="L1410" s="41" t="s">
        <v>4573</v>
      </c>
      <c r="M1410" s="41">
        <v>22.99</v>
      </c>
      <c r="N1410" s="41">
        <v>0</v>
      </c>
      <c r="O1410" s="41">
        <v>0</v>
      </c>
      <c r="P1410" s="41">
        <v>0</v>
      </c>
      <c r="Q1410" s="41">
        <v>0</v>
      </c>
      <c r="R1410" s="41">
        <v>0</v>
      </c>
      <c r="S1410" s="41">
        <v>-3.91</v>
      </c>
      <c r="T1410" s="41">
        <v>-5.16</v>
      </c>
      <c r="U1410" s="41">
        <v>0</v>
      </c>
      <c r="V1410" s="41">
        <v>0</v>
      </c>
      <c r="W1410" s="41">
        <v>13.92</v>
      </c>
    </row>
    <row r="1411" spans="1:23" s="41" customFormat="1" hidden="1" x14ac:dyDescent="0.25">
      <c r="A1411" s="41" t="s">
        <v>5948</v>
      </c>
      <c r="B1411" s="41">
        <v>12167176711</v>
      </c>
      <c r="C1411" s="41" t="s">
        <v>2727</v>
      </c>
      <c r="D1411" s="41" t="s">
        <v>5426</v>
      </c>
      <c r="E1411" s="41" t="s">
        <v>2170</v>
      </c>
      <c r="F1411" s="41" t="s">
        <v>2660</v>
      </c>
      <c r="G1411" s="41">
        <v>1</v>
      </c>
      <c r="H1411" s="41" t="s">
        <v>2620</v>
      </c>
      <c r="I1411" s="41" t="s">
        <v>2621</v>
      </c>
      <c r="J1411" s="41" t="s">
        <v>5427</v>
      </c>
      <c r="K1411" s="41" t="s">
        <v>2836</v>
      </c>
      <c r="L1411" s="41">
        <v>60540</v>
      </c>
      <c r="M1411" s="41">
        <v>-22.99</v>
      </c>
      <c r="N1411" s="41">
        <v>0</v>
      </c>
      <c r="O1411" s="41">
        <v>0</v>
      </c>
      <c r="P1411" s="41">
        <v>0</v>
      </c>
      <c r="Q1411" s="41">
        <v>0</v>
      </c>
      <c r="R1411" s="41">
        <v>0</v>
      </c>
      <c r="S1411" s="41">
        <v>3.13</v>
      </c>
      <c r="T1411" s="41">
        <v>0</v>
      </c>
      <c r="U1411" s="41">
        <v>0</v>
      </c>
      <c r="V1411" s="41">
        <v>0</v>
      </c>
      <c r="W1411" s="41">
        <v>-19.86</v>
      </c>
    </row>
    <row r="1412" spans="1:23" s="41" customFormat="1" hidden="1" x14ac:dyDescent="0.25">
      <c r="A1412" s="41" t="s">
        <v>5949</v>
      </c>
      <c r="B1412" s="41">
        <v>12167176711</v>
      </c>
      <c r="C1412" s="41" t="s">
        <v>2727</v>
      </c>
      <c r="D1412" s="41" t="s">
        <v>5950</v>
      </c>
      <c r="E1412" s="41" t="s">
        <v>860</v>
      </c>
      <c r="F1412" s="41" t="s">
        <v>5951</v>
      </c>
      <c r="G1412" s="41">
        <v>1</v>
      </c>
      <c r="H1412" s="41" t="s">
        <v>2620</v>
      </c>
      <c r="I1412" s="41" t="s">
        <v>2621</v>
      </c>
      <c r="J1412" s="41" t="s">
        <v>3477</v>
      </c>
      <c r="K1412" s="41" t="s">
        <v>2683</v>
      </c>
      <c r="L1412" s="41" t="s">
        <v>5952</v>
      </c>
      <c r="M1412" s="41">
        <v>-13.42</v>
      </c>
      <c r="N1412" s="41">
        <v>0</v>
      </c>
      <c r="O1412" s="41">
        <v>0</v>
      </c>
      <c r="P1412" s="41">
        <v>0</v>
      </c>
      <c r="Q1412" s="41">
        <v>0</v>
      </c>
      <c r="R1412" s="41">
        <v>0</v>
      </c>
      <c r="S1412" s="41">
        <v>1.82</v>
      </c>
      <c r="T1412" s="41">
        <v>0</v>
      </c>
      <c r="U1412" s="41">
        <v>0</v>
      </c>
      <c r="V1412" s="41">
        <v>0</v>
      </c>
      <c r="W1412" s="41">
        <v>-11.6</v>
      </c>
    </row>
    <row r="1413" spans="1:23" s="42" customFormat="1" hidden="1" x14ac:dyDescent="0.25">
      <c r="A1413" s="42" t="s">
        <v>5953</v>
      </c>
      <c r="B1413" s="42">
        <v>12167176711</v>
      </c>
      <c r="C1413" s="42" t="s">
        <v>2651</v>
      </c>
      <c r="D1413" s="42" t="s">
        <v>4704</v>
      </c>
      <c r="F1413" s="42" t="s">
        <v>74</v>
      </c>
      <c r="H1413" s="42" t="s">
        <v>2633</v>
      </c>
      <c r="M1413" s="42">
        <v>0</v>
      </c>
      <c r="N1413" s="42">
        <v>0</v>
      </c>
      <c r="O1413" s="42">
        <v>0</v>
      </c>
      <c r="P1413" s="42">
        <v>0</v>
      </c>
      <c r="Q1413" s="42">
        <v>0</v>
      </c>
      <c r="R1413" s="42">
        <v>0</v>
      </c>
      <c r="S1413" s="42">
        <v>0</v>
      </c>
      <c r="T1413" s="42">
        <v>0</v>
      </c>
      <c r="U1413" s="42">
        <v>0</v>
      </c>
      <c r="V1413" s="42">
        <v>0</v>
      </c>
      <c r="W1413" s="42">
        <v>0</v>
      </c>
    </row>
    <row r="1414" spans="1:23" s="43" customFormat="1" ht="14.4" hidden="1" x14ac:dyDescent="0.25">
      <c r="A1414" s="43" t="s">
        <v>5953</v>
      </c>
      <c r="B1414" s="43">
        <v>12167176711</v>
      </c>
      <c r="C1414" s="43" t="s">
        <v>2651</v>
      </c>
      <c r="D1414" s="43" t="s">
        <v>4704</v>
      </c>
      <c r="F1414" s="43" t="s">
        <v>75</v>
      </c>
      <c r="H1414" s="43" t="s">
        <v>2633</v>
      </c>
      <c r="M1414" s="43">
        <v>0</v>
      </c>
      <c r="N1414" s="43">
        <v>0</v>
      </c>
      <c r="O1414" s="43">
        <v>0</v>
      </c>
      <c r="P1414" s="43">
        <v>0</v>
      </c>
      <c r="Q1414" s="43">
        <v>0</v>
      </c>
      <c r="R1414" s="43">
        <v>0</v>
      </c>
      <c r="S1414" s="43">
        <v>0</v>
      </c>
      <c r="T1414" s="43">
        <v>-5.16</v>
      </c>
      <c r="U1414" s="43">
        <v>0</v>
      </c>
      <c r="V1414" s="43">
        <v>0</v>
      </c>
      <c r="W1414" s="43">
        <v>-5.16</v>
      </c>
    </row>
    <row r="1415" spans="1:23" s="42" customFormat="1" hidden="1" x14ac:dyDescent="0.25">
      <c r="A1415" s="42" t="s">
        <v>5953</v>
      </c>
      <c r="B1415" s="42">
        <v>12167176711</v>
      </c>
      <c r="C1415" s="42" t="s">
        <v>2651</v>
      </c>
      <c r="D1415" s="42" t="s">
        <v>4704</v>
      </c>
      <c r="F1415" s="42" t="s">
        <v>76</v>
      </c>
      <c r="H1415" s="42" t="s">
        <v>2633</v>
      </c>
      <c r="M1415" s="42">
        <v>0</v>
      </c>
      <c r="N1415" s="42">
        <v>0</v>
      </c>
      <c r="O1415" s="42">
        <v>0</v>
      </c>
      <c r="P1415" s="42">
        <v>0</v>
      </c>
      <c r="Q1415" s="42">
        <v>0</v>
      </c>
      <c r="R1415" s="42">
        <v>0</v>
      </c>
      <c r="S1415" s="42">
        <v>0</v>
      </c>
      <c r="T1415" s="42">
        <v>0</v>
      </c>
      <c r="U1415" s="42">
        <v>0</v>
      </c>
      <c r="V1415" s="42">
        <v>0</v>
      </c>
      <c r="W1415" s="42">
        <v>0</v>
      </c>
    </row>
    <row r="1416" spans="1:23" s="42" customFormat="1" hidden="1" x14ac:dyDescent="0.25">
      <c r="A1416" s="42" t="s">
        <v>5954</v>
      </c>
      <c r="B1416" s="42">
        <v>12167176711</v>
      </c>
      <c r="C1416" s="42" t="s">
        <v>2651</v>
      </c>
      <c r="D1416" s="42" t="s">
        <v>3828</v>
      </c>
      <c r="F1416" s="42" t="s">
        <v>74</v>
      </c>
      <c r="H1416" s="42" t="s">
        <v>2633</v>
      </c>
      <c r="M1416" s="42">
        <v>0</v>
      </c>
      <c r="N1416" s="42">
        <v>0</v>
      </c>
      <c r="O1416" s="42">
        <v>0</v>
      </c>
      <c r="P1416" s="42">
        <v>0</v>
      </c>
      <c r="Q1416" s="42">
        <v>0</v>
      </c>
      <c r="R1416" s="42">
        <v>0</v>
      </c>
      <c r="S1416" s="42">
        <v>0</v>
      </c>
      <c r="T1416" s="42">
        <v>0</v>
      </c>
      <c r="U1416" s="42">
        <v>0</v>
      </c>
      <c r="V1416" s="42">
        <v>0</v>
      </c>
      <c r="W1416" s="42">
        <v>0</v>
      </c>
    </row>
    <row r="1417" spans="1:23" s="43" customFormat="1" ht="14.4" hidden="1" x14ac:dyDescent="0.25">
      <c r="A1417" s="43" t="s">
        <v>5954</v>
      </c>
      <c r="B1417" s="43">
        <v>12167176711</v>
      </c>
      <c r="C1417" s="43" t="s">
        <v>2651</v>
      </c>
      <c r="D1417" s="43" t="s">
        <v>3828</v>
      </c>
      <c r="F1417" s="43" t="s">
        <v>75</v>
      </c>
      <c r="H1417" s="43" t="s">
        <v>2633</v>
      </c>
      <c r="M1417" s="43">
        <v>0</v>
      </c>
      <c r="N1417" s="43">
        <v>0</v>
      </c>
      <c r="O1417" s="43">
        <v>0</v>
      </c>
      <c r="P1417" s="43">
        <v>0</v>
      </c>
      <c r="Q1417" s="43">
        <v>0</v>
      </c>
      <c r="R1417" s="43">
        <v>0</v>
      </c>
      <c r="S1417" s="43">
        <v>0</v>
      </c>
      <c r="T1417" s="43">
        <v>-3.59</v>
      </c>
      <c r="U1417" s="43">
        <v>0</v>
      </c>
      <c r="V1417" s="43">
        <v>0</v>
      </c>
      <c r="W1417" s="43">
        <v>-3.59</v>
      </c>
    </row>
    <row r="1418" spans="1:23" s="42" customFormat="1" hidden="1" x14ac:dyDescent="0.25">
      <c r="A1418" s="42" t="s">
        <v>5954</v>
      </c>
      <c r="B1418" s="42">
        <v>12167176711</v>
      </c>
      <c r="C1418" s="42" t="s">
        <v>2651</v>
      </c>
      <c r="D1418" s="42" t="s">
        <v>3828</v>
      </c>
      <c r="F1418" s="42" t="s">
        <v>76</v>
      </c>
      <c r="H1418" s="42" t="s">
        <v>2633</v>
      </c>
      <c r="M1418" s="42">
        <v>0</v>
      </c>
      <c r="N1418" s="42">
        <v>0</v>
      </c>
      <c r="O1418" s="42">
        <v>0</v>
      </c>
      <c r="P1418" s="42">
        <v>0</v>
      </c>
      <c r="Q1418" s="42">
        <v>0</v>
      </c>
      <c r="R1418" s="42">
        <v>0</v>
      </c>
      <c r="S1418" s="42">
        <v>0</v>
      </c>
      <c r="T1418" s="42">
        <v>0</v>
      </c>
      <c r="U1418" s="42">
        <v>0</v>
      </c>
      <c r="V1418" s="42">
        <v>0</v>
      </c>
      <c r="W1418" s="42">
        <v>0</v>
      </c>
    </row>
    <row r="1419" spans="1:23" s="41" customFormat="1" hidden="1" x14ac:dyDescent="0.25">
      <c r="A1419" s="41" t="s">
        <v>5955</v>
      </c>
      <c r="B1419" s="41">
        <v>12167176711</v>
      </c>
      <c r="C1419" s="41" t="s">
        <v>2617</v>
      </c>
      <c r="D1419" s="41" t="s">
        <v>5956</v>
      </c>
      <c r="E1419" s="41" t="s">
        <v>1356</v>
      </c>
      <c r="F1419" s="41" t="s">
        <v>2897</v>
      </c>
      <c r="G1419" s="41">
        <v>1</v>
      </c>
      <c r="H1419" s="41" t="s">
        <v>2620</v>
      </c>
      <c r="I1419" s="41" t="s">
        <v>2621</v>
      </c>
      <c r="J1419" s="41" t="s">
        <v>5957</v>
      </c>
      <c r="K1419" s="41" t="s">
        <v>2893</v>
      </c>
      <c r="L1419" s="41">
        <v>46040</v>
      </c>
      <c r="M1419" s="41">
        <v>22.99</v>
      </c>
      <c r="N1419" s="41">
        <v>0</v>
      </c>
      <c r="O1419" s="41">
        <v>0</v>
      </c>
      <c r="P1419" s="41">
        <v>0</v>
      </c>
      <c r="Q1419" s="41">
        <v>1.61</v>
      </c>
      <c r="R1419" s="41">
        <v>-1.61</v>
      </c>
      <c r="S1419" s="41">
        <v>-3.91</v>
      </c>
      <c r="T1419" s="41">
        <v>-5.16</v>
      </c>
      <c r="U1419" s="41">
        <v>0</v>
      </c>
      <c r="V1419" s="41">
        <v>0</v>
      </c>
      <c r="W1419" s="41">
        <v>13.92</v>
      </c>
    </row>
    <row r="1420" spans="1:23" s="41" customFormat="1" hidden="1" x14ac:dyDescent="0.25">
      <c r="A1420" s="41" t="s">
        <v>5958</v>
      </c>
      <c r="B1420" s="41">
        <v>12167176711</v>
      </c>
      <c r="C1420" s="41" t="s">
        <v>2617</v>
      </c>
      <c r="D1420" s="41" t="s">
        <v>5959</v>
      </c>
      <c r="E1420" s="41" t="s">
        <v>392</v>
      </c>
      <c r="F1420" s="41" t="s">
        <v>2700</v>
      </c>
      <c r="G1420" s="41">
        <v>1</v>
      </c>
      <c r="H1420" s="41" t="s">
        <v>2620</v>
      </c>
      <c r="I1420" s="41" t="s">
        <v>2621</v>
      </c>
      <c r="J1420" s="41" t="s">
        <v>4073</v>
      </c>
      <c r="K1420" s="41" t="s">
        <v>2678</v>
      </c>
      <c r="L1420" s="41" t="s">
        <v>5960</v>
      </c>
      <c r="M1420" s="41">
        <v>19.989999999999998</v>
      </c>
      <c r="N1420" s="41">
        <v>0</v>
      </c>
      <c r="O1420" s="41">
        <v>0</v>
      </c>
      <c r="P1420" s="41">
        <v>-1</v>
      </c>
      <c r="Q1420" s="41">
        <v>1.33</v>
      </c>
      <c r="R1420" s="41">
        <v>-1.33</v>
      </c>
      <c r="S1420" s="41">
        <v>-3.23</v>
      </c>
      <c r="T1420" s="41">
        <v>-3.68</v>
      </c>
      <c r="U1420" s="41">
        <v>0</v>
      </c>
      <c r="V1420" s="41">
        <v>0</v>
      </c>
      <c r="W1420" s="41">
        <v>12.08</v>
      </c>
    </row>
    <row r="1421" spans="1:23" s="41" customFormat="1" hidden="1" x14ac:dyDescent="0.25">
      <c r="A1421" s="41" t="s">
        <v>5961</v>
      </c>
      <c r="B1421" s="41">
        <v>12167176711</v>
      </c>
      <c r="C1421" s="41" t="s">
        <v>2617</v>
      </c>
      <c r="D1421" s="41" t="s">
        <v>5962</v>
      </c>
      <c r="E1421" s="41" t="s">
        <v>1384</v>
      </c>
      <c r="F1421" s="41" t="s">
        <v>5523</v>
      </c>
      <c r="G1421" s="41">
        <v>1</v>
      </c>
      <c r="H1421" s="41" t="s">
        <v>2620</v>
      </c>
      <c r="I1421" s="41" t="s">
        <v>2621</v>
      </c>
      <c r="J1421" s="41" t="s">
        <v>5963</v>
      </c>
      <c r="K1421" s="41" t="s">
        <v>2899</v>
      </c>
      <c r="L1421" s="41" t="s">
        <v>5964</v>
      </c>
      <c r="M1421" s="41">
        <v>22.99</v>
      </c>
      <c r="N1421" s="41">
        <v>0</v>
      </c>
      <c r="O1421" s="41">
        <v>0</v>
      </c>
      <c r="P1421" s="41">
        <v>0</v>
      </c>
      <c r="Q1421" s="41">
        <v>0</v>
      </c>
      <c r="R1421" s="41">
        <v>0</v>
      </c>
      <c r="S1421" s="41">
        <v>-3.91</v>
      </c>
      <c r="T1421" s="41">
        <v>-5.16</v>
      </c>
      <c r="U1421" s="41">
        <v>0</v>
      </c>
      <c r="V1421" s="41">
        <v>0</v>
      </c>
      <c r="W1421" s="41">
        <v>13.92</v>
      </c>
    </row>
    <row r="1422" spans="1:23" s="41" customFormat="1" hidden="1" x14ac:dyDescent="0.25">
      <c r="A1422" s="41" t="s">
        <v>5965</v>
      </c>
      <c r="B1422" s="41">
        <v>12167176711</v>
      </c>
      <c r="C1422" s="41" t="s">
        <v>2617</v>
      </c>
      <c r="D1422" s="41" t="s">
        <v>5966</v>
      </c>
      <c r="E1422" s="41" t="s">
        <v>1160</v>
      </c>
      <c r="F1422" s="41" t="s">
        <v>3407</v>
      </c>
      <c r="G1422" s="41">
        <v>1</v>
      </c>
      <c r="H1422" s="41" t="s">
        <v>2620</v>
      </c>
      <c r="I1422" s="41" t="s">
        <v>2621</v>
      </c>
      <c r="J1422" s="41" t="s">
        <v>5967</v>
      </c>
      <c r="K1422" s="41" t="s">
        <v>2933</v>
      </c>
      <c r="L1422" s="41" t="s">
        <v>5968</v>
      </c>
      <c r="M1422" s="41">
        <v>17.09</v>
      </c>
      <c r="N1422" s="41">
        <v>0</v>
      </c>
      <c r="O1422" s="41">
        <v>0</v>
      </c>
      <c r="P1422" s="41">
        <v>-0.85</v>
      </c>
      <c r="Q1422" s="41">
        <v>0.97</v>
      </c>
      <c r="R1422" s="41">
        <v>-0.97</v>
      </c>
      <c r="S1422" s="41">
        <v>-2.76</v>
      </c>
      <c r="T1422" s="41">
        <v>-3.68</v>
      </c>
      <c r="U1422" s="41">
        <v>0</v>
      </c>
      <c r="V1422" s="41">
        <v>0</v>
      </c>
      <c r="W1422" s="41">
        <v>9.8000000000000007</v>
      </c>
    </row>
    <row r="1423" spans="1:23" s="41" customFormat="1" hidden="1" x14ac:dyDescent="0.25">
      <c r="A1423" s="41" t="s">
        <v>5969</v>
      </c>
      <c r="B1423" s="41">
        <v>12167176711</v>
      </c>
      <c r="C1423" s="41" t="s">
        <v>2727</v>
      </c>
      <c r="D1423" s="41" t="s">
        <v>4364</v>
      </c>
      <c r="E1423" s="41" t="s">
        <v>2174</v>
      </c>
      <c r="F1423" s="41" t="s">
        <v>2660</v>
      </c>
      <c r="G1423" s="41">
        <v>1</v>
      </c>
      <c r="H1423" s="41" t="s">
        <v>2620</v>
      </c>
      <c r="I1423" s="41" t="s">
        <v>2621</v>
      </c>
      <c r="J1423" s="41" t="s">
        <v>3370</v>
      </c>
      <c r="K1423" s="41" t="s">
        <v>2648</v>
      </c>
      <c r="L1423" s="41" t="s">
        <v>4365</v>
      </c>
      <c r="M1423" s="41">
        <v>-22.99</v>
      </c>
      <c r="N1423" s="41">
        <v>0</v>
      </c>
      <c r="O1423" s="41">
        <v>0</v>
      </c>
      <c r="P1423" s="41">
        <v>0</v>
      </c>
      <c r="Q1423" s="41">
        <v>0</v>
      </c>
      <c r="R1423" s="41">
        <v>0</v>
      </c>
      <c r="S1423" s="41">
        <v>3.13</v>
      </c>
      <c r="T1423" s="41">
        <v>0</v>
      </c>
      <c r="U1423" s="41">
        <v>0</v>
      </c>
      <c r="V1423" s="41">
        <v>0</v>
      </c>
      <c r="W1423" s="41">
        <v>-19.86</v>
      </c>
    </row>
    <row r="1424" spans="1:23" s="41" customFormat="1" hidden="1" x14ac:dyDescent="0.25">
      <c r="A1424" s="41" t="s">
        <v>5970</v>
      </c>
      <c r="B1424" s="41">
        <v>12167176711</v>
      </c>
      <c r="C1424" s="41" t="s">
        <v>2617</v>
      </c>
      <c r="D1424" s="41" t="s">
        <v>5971</v>
      </c>
      <c r="E1424" s="41" t="s">
        <v>2266</v>
      </c>
      <c r="F1424" s="41" t="s">
        <v>4201</v>
      </c>
      <c r="G1424" s="41">
        <v>1</v>
      </c>
      <c r="H1424" s="41" t="s">
        <v>2620</v>
      </c>
      <c r="I1424" s="41" t="s">
        <v>2621</v>
      </c>
      <c r="J1424" s="41" t="s">
        <v>5972</v>
      </c>
      <c r="K1424" s="41" t="s">
        <v>2893</v>
      </c>
      <c r="L1424" s="41" t="s">
        <v>5973</v>
      </c>
      <c r="M1424" s="41">
        <v>11.99</v>
      </c>
      <c r="N1424" s="41">
        <v>0.69</v>
      </c>
      <c r="O1424" s="41">
        <v>0</v>
      </c>
      <c r="P1424" s="41">
        <v>-0.69</v>
      </c>
      <c r="Q1424" s="41">
        <v>0.84</v>
      </c>
      <c r="R1424" s="41">
        <v>-0.84</v>
      </c>
      <c r="S1424" s="41">
        <v>-2.04</v>
      </c>
      <c r="T1424" s="41">
        <v>-3.59</v>
      </c>
      <c r="U1424" s="41">
        <v>0</v>
      </c>
      <c r="V1424" s="41">
        <v>0</v>
      </c>
      <c r="W1424" s="41">
        <v>6.36</v>
      </c>
    </row>
    <row r="1425" spans="1:23" s="42" customFormat="1" hidden="1" x14ac:dyDescent="0.25">
      <c r="A1425" s="42" t="s">
        <v>5974</v>
      </c>
      <c r="B1425" s="42">
        <v>12167176711</v>
      </c>
      <c r="C1425" s="42" t="s">
        <v>2651</v>
      </c>
      <c r="D1425" s="42" t="s">
        <v>3168</v>
      </c>
      <c r="F1425" s="42" t="s">
        <v>74</v>
      </c>
      <c r="H1425" s="42" t="s">
        <v>2633</v>
      </c>
      <c r="M1425" s="42">
        <v>0</v>
      </c>
      <c r="N1425" s="42">
        <v>0</v>
      </c>
      <c r="O1425" s="42">
        <v>0</v>
      </c>
      <c r="P1425" s="42">
        <v>0</v>
      </c>
      <c r="Q1425" s="42">
        <v>0</v>
      </c>
      <c r="R1425" s="42">
        <v>0</v>
      </c>
      <c r="S1425" s="42">
        <v>0</v>
      </c>
      <c r="T1425" s="42">
        <v>0</v>
      </c>
      <c r="U1425" s="42">
        <v>0</v>
      </c>
      <c r="V1425" s="42">
        <v>0</v>
      </c>
      <c r="W1425" s="42">
        <v>0</v>
      </c>
    </row>
    <row r="1426" spans="1:23" s="43" customFormat="1" ht="14.4" hidden="1" x14ac:dyDescent="0.25">
      <c r="A1426" s="43" t="s">
        <v>5974</v>
      </c>
      <c r="B1426" s="43">
        <v>12167176711</v>
      </c>
      <c r="C1426" s="43" t="s">
        <v>2651</v>
      </c>
      <c r="D1426" s="43" t="s">
        <v>3168</v>
      </c>
      <c r="F1426" s="43" t="s">
        <v>75</v>
      </c>
      <c r="H1426" s="43" t="s">
        <v>2633</v>
      </c>
      <c r="M1426" s="43">
        <v>0</v>
      </c>
      <c r="N1426" s="43">
        <v>0</v>
      </c>
      <c r="O1426" s="43">
        <v>0</v>
      </c>
      <c r="P1426" s="43">
        <v>0</v>
      </c>
      <c r="Q1426" s="43">
        <v>0</v>
      </c>
      <c r="R1426" s="43">
        <v>0</v>
      </c>
      <c r="S1426" s="43">
        <v>0</v>
      </c>
      <c r="T1426" s="43">
        <v>-5.16</v>
      </c>
      <c r="U1426" s="43">
        <v>0</v>
      </c>
      <c r="V1426" s="43">
        <v>0</v>
      </c>
      <c r="W1426" s="43">
        <v>-5.16</v>
      </c>
    </row>
    <row r="1427" spans="1:23" s="42" customFormat="1" hidden="1" x14ac:dyDescent="0.25">
      <c r="A1427" s="42" t="s">
        <v>5974</v>
      </c>
      <c r="B1427" s="42">
        <v>12167176711</v>
      </c>
      <c r="C1427" s="42" t="s">
        <v>2651</v>
      </c>
      <c r="D1427" s="42" t="s">
        <v>3168</v>
      </c>
      <c r="F1427" s="42" t="s">
        <v>76</v>
      </c>
      <c r="H1427" s="42" t="s">
        <v>2633</v>
      </c>
      <c r="M1427" s="42">
        <v>0</v>
      </c>
      <c r="N1427" s="42">
        <v>0</v>
      </c>
      <c r="O1427" s="42">
        <v>0</v>
      </c>
      <c r="P1427" s="42">
        <v>0</v>
      </c>
      <c r="Q1427" s="42">
        <v>0</v>
      </c>
      <c r="R1427" s="42">
        <v>0</v>
      </c>
      <c r="S1427" s="42">
        <v>0</v>
      </c>
      <c r="T1427" s="42">
        <v>0</v>
      </c>
      <c r="U1427" s="42">
        <v>0</v>
      </c>
      <c r="V1427" s="42">
        <v>0</v>
      </c>
      <c r="W1427" s="42">
        <v>0</v>
      </c>
    </row>
    <row r="1428" spans="1:23" s="41" customFormat="1" hidden="1" x14ac:dyDescent="0.25">
      <c r="A1428" s="41" t="s">
        <v>5975</v>
      </c>
      <c r="B1428" s="41">
        <v>12167176711</v>
      </c>
      <c r="C1428" s="41" t="s">
        <v>2617</v>
      </c>
      <c r="D1428" s="41" t="s">
        <v>5976</v>
      </c>
      <c r="E1428" s="41" t="s">
        <v>1414</v>
      </c>
      <c r="F1428" s="41" t="s">
        <v>2887</v>
      </c>
      <c r="G1428" s="41">
        <v>1</v>
      </c>
      <c r="H1428" s="41" t="s">
        <v>2620</v>
      </c>
      <c r="I1428" s="41" t="s">
        <v>2621</v>
      </c>
      <c r="J1428" s="41" t="s">
        <v>3221</v>
      </c>
      <c r="K1428" s="41" t="s">
        <v>3032</v>
      </c>
      <c r="L1428" s="41" t="s">
        <v>5977</v>
      </c>
      <c r="M1428" s="41">
        <v>22.99</v>
      </c>
      <c r="N1428" s="41">
        <v>0</v>
      </c>
      <c r="O1428" s="41">
        <v>0</v>
      </c>
      <c r="P1428" s="41">
        <v>0</v>
      </c>
      <c r="Q1428" s="41">
        <v>0</v>
      </c>
      <c r="R1428" s="41">
        <v>0</v>
      </c>
      <c r="S1428" s="41">
        <v>-3.91</v>
      </c>
      <c r="T1428" s="41">
        <v>-5.16</v>
      </c>
      <c r="U1428" s="41">
        <v>0</v>
      </c>
      <c r="V1428" s="41">
        <v>0</v>
      </c>
      <c r="W1428" s="41">
        <v>13.92</v>
      </c>
    </row>
    <row r="1429" spans="1:23" s="41" customFormat="1" hidden="1" x14ac:dyDescent="0.25">
      <c r="A1429" s="41" t="s">
        <v>5978</v>
      </c>
      <c r="B1429" s="41">
        <v>12167176711</v>
      </c>
      <c r="C1429" s="41" t="s">
        <v>2617</v>
      </c>
      <c r="D1429" s="41" t="s">
        <v>5979</v>
      </c>
      <c r="E1429" s="41" t="s">
        <v>1438</v>
      </c>
      <c r="F1429" s="41" t="s">
        <v>2729</v>
      </c>
      <c r="G1429" s="41">
        <v>1</v>
      </c>
      <c r="H1429" s="41" t="s">
        <v>2620</v>
      </c>
      <c r="I1429" s="41" t="s">
        <v>2621</v>
      </c>
      <c r="J1429" s="41" t="s">
        <v>3169</v>
      </c>
      <c r="K1429" s="41" t="s">
        <v>2702</v>
      </c>
      <c r="L1429" s="41" t="s">
        <v>5980</v>
      </c>
      <c r="M1429" s="41">
        <v>25.99</v>
      </c>
      <c r="N1429" s="41">
        <v>0</v>
      </c>
      <c r="O1429" s="41">
        <v>0</v>
      </c>
      <c r="P1429" s="41">
        <v>0</v>
      </c>
      <c r="Q1429" s="41">
        <v>0</v>
      </c>
      <c r="R1429" s="41">
        <v>0</v>
      </c>
      <c r="S1429" s="41">
        <v>-4.42</v>
      </c>
      <c r="T1429" s="41">
        <v>-5.16</v>
      </c>
      <c r="U1429" s="41">
        <v>0</v>
      </c>
      <c r="V1429" s="41">
        <v>0</v>
      </c>
      <c r="W1429" s="41">
        <v>16.41</v>
      </c>
    </row>
    <row r="1430" spans="1:23" s="41" customFormat="1" hidden="1" x14ac:dyDescent="0.25">
      <c r="A1430" s="41" t="s">
        <v>5981</v>
      </c>
      <c r="B1430" s="41">
        <v>12167176711</v>
      </c>
      <c r="C1430" s="41" t="s">
        <v>2617</v>
      </c>
      <c r="D1430" s="41" t="s">
        <v>5982</v>
      </c>
      <c r="E1430" s="41" t="s">
        <v>1230</v>
      </c>
      <c r="F1430" s="41" t="s">
        <v>5932</v>
      </c>
      <c r="G1430" s="41">
        <v>1</v>
      </c>
      <c r="H1430" s="41" t="s">
        <v>2620</v>
      </c>
      <c r="I1430" s="41" t="s">
        <v>2621</v>
      </c>
      <c r="J1430" s="41" t="s">
        <v>5983</v>
      </c>
      <c r="K1430" s="41" t="s">
        <v>2683</v>
      </c>
      <c r="L1430" s="41" t="s">
        <v>5984</v>
      </c>
      <c r="M1430" s="41">
        <v>20.99</v>
      </c>
      <c r="N1430" s="41">
        <v>0</v>
      </c>
      <c r="O1430" s="41">
        <v>0</v>
      </c>
      <c r="P1430" s="41">
        <v>-1.05</v>
      </c>
      <c r="Q1430" s="41">
        <v>0</v>
      </c>
      <c r="R1430" s="41">
        <v>0</v>
      </c>
      <c r="S1430" s="41">
        <v>-3.39</v>
      </c>
      <c r="T1430" s="41">
        <v>-3.68</v>
      </c>
      <c r="U1430" s="41">
        <v>0</v>
      </c>
      <c r="V1430" s="41">
        <v>0</v>
      </c>
      <c r="W1430" s="41">
        <v>12.87</v>
      </c>
    </row>
    <row r="1431" spans="1:23" s="42" customFormat="1" hidden="1" x14ac:dyDescent="0.25">
      <c r="A1431" s="42" t="s">
        <v>5985</v>
      </c>
      <c r="B1431" s="42">
        <v>12167176711</v>
      </c>
      <c r="C1431" s="42" t="s">
        <v>2651</v>
      </c>
      <c r="D1431" s="42" t="s">
        <v>3663</v>
      </c>
      <c r="F1431" s="42" t="s">
        <v>74</v>
      </c>
      <c r="H1431" s="42" t="s">
        <v>2633</v>
      </c>
      <c r="M1431" s="42">
        <v>0</v>
      </c>
      <c r="N1431" s="42">
        <v>0</v>
      </c>
      <c r="O1431" s="42">
        <v>0</v>
      </c>
      <c r="P1431" s="42">
        <v>0</v>
      </c>
      <c r="Q1431" s="42">
        <v>0</v>
      </c>
      <c r="R1431" s="42">
        <v>0</v>
      </c>
      <c r="S1431" s="42">
        <v>0</v>
      </c>
      <c r="T1431" s="42">
        <v>0</v>
      </c>
      <c r="U1431" s="42">
        <v>0</v>
      </c>
      <c r="V1431" s="42">
        <v>0</v>
      </c>
      <c r="W1431" s="42">
        <v>0</v>
      </c>
    </row>
    <row r="1432" spans="1:23" s="43" customFormat="1" ht="14.4" hidden="1" x14ac:dyDescent="0.25">
      <c r="A1432" s="43" t="s">
        <v>5985</v>
      </c>
      <c r="B1432" s="43">
        <v>12167176711</v>
      </c>
      <c r="C1432" s="43" t="s">
        <v>2651</v>
      </c>
      <c r="D1432" s="43" t="s">
        <v>3663</v>
      </c>
      <c r="F1432" s="43" t="s">
        <v>75</v>
      </c>
      <c r="H1432" s="43" t="s">
        <v>2633</v>
      </c>
      <c r="M1432" s="43">
        <v>0</v>
      </c>
      <c r="N1432" s="43">
        <v>0</v>
      </c>
      <c r="O1432" s="43">
        <v>0</v>
      </c>
      <c r="P1432" s="43">
        <v>0</v>
      </c>
      <c r="Q1432" s="43">
        <v>0</v>
      </c>
      <c r="R1432" s="43">
        <v>0</v>
      </c>
      <c r="S1432" s="43">
        <v>0</v>
      </c>
      <c r="T1432" s="43">
        <v>-3.59</v>
      </c>
      <c r="U1432" s="43">
        <v>0</v>
      </c>
      <c r="V1432" s="43">
        <v>0</v>
      </c>
      <c r="W1432" s="43">
        <v>-3.59</v>
      </c>
    </row>
    <row r="1433" spans="1:23" s="42" customFormat="1" hidden="1" x14ac:dyDescent="0.25">
      <c r="A1433" s="42" t="s">
        <v>5985</v>
      </c>
      <c r="B1433" s="42">
        <v>12167176711</v>
      </c>
      <c r="C1433" s="42" t="s">
        <v>2651</v>
      </c>
      <c r="D1433" s="42" t="s">
        <v>3663</v>
      </c>
      <c r="F1433" s="42" t="s">
        <v>76</v>
      </c>
      <c r="H1433" s="42" t="s">
        <v>2633</v>
      </c>
      <c r="M1433" s="42">
        <v>0</v>
      </c>
      <c r="N1433" s="42">
        <v>0</v>
      </c>
      <c r="O1433" s="42">
        <v>0</v>
      </c>
      <c r="P1433" s="42">
        <v>0</v>
      </c>
      <c r="Q1433" s="42">
        <v>0</v>
      </c>
      <c r="R1433" s="42">
        <v>0</v>
      </c>
      <c r="S1433" s="42">
        <v>0</v>
      </c>
      <c r="T1433" s="42">
        <v>0</v>
      </c>
      <c r="U1433" s="42">
        <v>0</v>
      </c>
      <c r="V1433" s="42">
        <v>0</v>
      </c>
      <c r="W1433" s="42">
        <v>0</v>
      </c>
    </row>
    <row r="1434" spans="1:23" s="41" customFormat="1" hidden="1" x14ac:dyDescent="0.25">
      <c r="A1434" s="41" t="s">
        <v>5986</v>
      </c>
      <c r="B1434" s="41">
        <v>12167176711</v>
      </c>
      <c r="C1434" s="41" t="s">
        <v>2617</v>
      </c>
      <c r="D1434" s="41" t="s">
        <v>5987</v>
      </c>
      <c r="E1434" s="41" t="s">
        <v>1366</v>
      </c>
      <c r="F1434" s="41" t="s">
        <v>2711</v>
      </c>
      <c r="G1434" s="41">
        <v>1</v>
      </c>
      <c r="H1434" s="41" t="s">
        <v>2620</v>
      </c>
      <c r="I1434" s="41" t="s">
        <v>2621</v>
      </c>
      <c r="J1434" s="41" t="s">
        <v>5988</v>
      </c>
      <c r="K1434" s="41" t="s">
        <v>2678</v>
      </c>
      <c r="L1434" s="41">
        <v>43074</v>
      </c>
      <c r="M1434" s="41">
        <v>22.99</v>
      </c>
      <c r="N1434" s="41">
        <v>0</v>
      </c>
      <c r="O1434" s="41">
        <v>0</v>
      </c>
      <c r="P1434" s="41">
        <v>0</v>
      </c>
      <c r="Q1434" s="41">
        <v>1.61</v>
      </c>
      <c r="R1434" s="41">
        <v>-1.61</v>
      </c>
      <c r="S1434" s="41">
        <v>-3.91</v>
      </c>
      <c r="T1434" s="41">
        <v>-5.16</v>
      </c>
      <c r="U1434" s="41">
        <v>0</v>
      </c>
      <c r="V1434" s="41">
        <v>0</v>
      </c>
      <c r="W1434" s="41">
        <v>13.92</v>
      </c>
    </row>
    <row r="1435" spans="1:23" s="41" customFormat="1" hidden="1" x14ac:dyDescent="0.25">
      <c r="A1435" s="41" t="s">
        <v>5989</v>
      </c>
      <c r="B1435" s="41">
        <v>12167176711</v>
      </c>
      <c r="C1435" s="41" t="s">
        <v>2617</v>
      </c>
      <c r="D1435" s="41" t="s">
        <v>5990</v>
      </c>
      <c r="E1435" s="41" t="s">
        <v>772</v>
      </c>
      <c r="F1435" s="41" t="s">
        <v>5991</v>
      </c>
      <c r="G1435" s="41">
        <v>1</v>
      </c>
      <c r="H1435" s="41" t="s">
        <v>2620</v>
      </c>
      <c r="I1435" s="41" t="s">
        <v>2621</v>
      </c>
      <c r="J1435" s="41" t="s">
        <v>5992</v>
      </c>
      <c r="K1435" s="41" t="s">
        <v>4516</v>
      </c>
      <c r="L1435" s="41" t="s">
        <v>5993</v>
      </c>
      <c r="M1435" s="41">
        <v>9.99</v>
      </c>
      <c r="N1435" s="41">
        <v>0</v>
      </c>
      <c r="O1435" s="41">
        <v>0</v>
      </c>
      <c r="P1435" s="41">
        <v>0</v>
      </c>
      <c r="Q1435" s="41">
        <v>0.6</v>
      </c>
      <c r="R1435" s="41">
        <v>-0.6</v>
      </c>
      <c r="S1435" s="41">
        <v>-1.7</v>
      </c>
      <c r="T1435" s="41">
        <v>-3.59</v>
      </c>
      <c r="U1435" s="41">
        <v>0</v>
      </c>
      <c r="V1435" s="41">
        <v>0</v>
      </c>
      <c r="W1435" s="41">
        <v>4.7</v>
      </c>
    </row>
    <row r="1436" spans="1:23" s="42" customFormat="1" hidden="1" x14ac:dyDescent="0.25">
      <c r="A1436" s="42" t="s">
        <v>5994</v>
      </c>
      <c r="B1436" s="42">
        <v>12167176711</v>
      </c>
      <c r="C1436" s="42" t="s">
        <v>2651</v>
      </c>
      <c r="D1436" s="42" t="s">
        <v>2917</v>
      </c>
      <c r="F1436" s="42" t="s">
        <v>74</v>
      </c>
      <c r="H1436" s="42" t="s">
        <v>2633</v>
      </c>
      <c r="M1436" s="42">
        <v>0</v>
      </c>
      <c r="N1436" s="42">
        <v>0</v>
      </c>
      <c r="O1436" s="42">
        <v>0</v>
      </c>
      <c r="P1436" s="42">
        <v>0</v>
      </c>
      <c r="Q1436" s="42">
        <v>0</v>
      </c>
      <c r="R1436" s="42">
        <v>0</v>
      </c>
      <c r="S1436" s="42">
        <v>0</v>
      </c>
      <c r="T1436" s="42">
        <v>0</v>
      </c>
      <c r="U1436" s="42">
        <v>0</v>
      </c>
      <c r="V1436" s="42">
        <v>0</v>
      </c>
      <c r="W1436" s="42">
        <v>0</v>
      </c>
    </row>
    <row r="1437" spans="1:23" s="43" customFormat="1" ht="14.4" hidden="1" x14ac:dyDescent="0.25">
      <c r="A1437" s="43" t="s">
        <v>5994</v>
      </c>
      <c r="B1437" s="43">
        <v>12167176711</v>
      </c>
      <c r="C1437" s="43" t="s">
        <v>2651</v>
      </c>
      <c r="D1437" s="43" t="s">
        <v>2917</v>
      </c>
      <c r="F1437" s="43" t="s">
        <v>75</v>
      </c>
      <c r="H1437" s="43" t="s">
        <v>2633</v>
      </c>
      <c r="M1437" s="43">
        <v>0</v>
      </c>
      <c r="N1437" s="43">
        <v>0</v>
      </c>
      <c r="O1437" s="43">
        <v>0</v>
      </c>
      <c r="P1437" s="43">
        <v>0</v>
      </c>
      <c r="Q1437" s="43">
        <v>0</v>
      </c>
      <c r="R1437" s="43">
        <v>0</v>
      </c>
      <c r="S1437" s="43">
        <v>0</v>
      </c>
      <c r="T1437" s="43">
        <v>-5.66</v>
      </c>
      <c r="U1437" s="43">
        <v>0</v>
      </c>
      <c r="V1437" s="43">
        <v>0</v>
      </c>
      <c r="W1437" s="43">
        <v>-5.66</v>
      </c>
    </row>
    <row r="1438" spans="1:23" s="42" customFormat="1" hidden="1" x14ac:dyDescent="0.25">
      <c r="A1438" s="42" t="s">
        <v>5994</v>
      </c>
      <c r="B1438" s="42">
        <v>12167176711</v>
      </c>
      <c r="C1438" s="42" t="s">
        <v>2651</v>
      </c>
      <c r="D1438" s="42" t="s">
        <v>2917</v>
      </c>
      <c r="F1438" s="42" t="s">
        <v>76</v>
      </c>
      <c r="H1438" s="42" t="s">
        <v>2633</v>
      </c>
      <c r="M1438" s="42">
        <v>0</v>
      </c>
      <c r="N1438" s="42">
        <v>0</v>
      </c>
      <c r="O1438" s="42">
        <v>0</v>
      </c>
      <c r="P1438" s="42">
        <v>0</v>
      </c>
      <c r="Q1438" s="42">
        <v>0</v>
      </c>
      <c r="R1438" s="42">
        <v>0</v>
      </c>
      <c r="S1438" s="42">
        <v>0</v>
      </c>
      <c r="T1438" s="42">
        <v>0</v>
      </c>
      <c r="U1438" s="42">
        <v>0</v>
      </c>
      <c r="V1438" s="42">
        <v>0</v>
      </c>
      <c r="W1438" s="42">
        <v>0</v>
      </c>
    </row>
    <row r="1439" spans="1:23" s="41" customFormat="1" hidden="1" x14ac:dyDescent="0.25">
      <c r="A1439" s="41" t="s">
        <v>5995</v>
      </c>
      <c r="B1439" s="41">
        <v>12167176711</v>
      </c>
      <c r="C1439" s="41" t="s">
        <v>2617</v>
      </c>
      <c r="D1439" s="41" t="s">
        <v>5996</v>
      </c>
      <c r="E1439" s="41" t="s">
        <v>1358</v>
      </c>
      <c r="F1439" s="41" t="s">
        <v>2823</v>
      </c>
      <c r="G1439" s="41">
        <v>1</v>
      </c>
      <c r="H1439" s="41" t="s">
        <v>2620</v>
      </c>
      <c r="I1439" s="41" t="s">
        <v>2621</v>
      </c>
      <c r="J1439" s="41" t="s">
        <v>3015</v>
      </c>
      <c r="K1439" s="41" t="s">
        <v>5233</v>
      </c>
      <c r="L1439" s="41" t="s">
        <v>5997</v>
      </c>
      <c r="M1439" s="41">
        <v>22.99</v>
      </c>
      <c r="N1439" s="41">
        <v>0</v>
      </c>
      <c r="O1439" s="41">
        <v>0</v>
      </c>
      <c r="P1439" s="41">
        <v>0</v>
      </c>
      <c r="Q1439" s="41">
        <v>1.38</v>
      </c>
      <c r="R1439" s="41">
        <v>-1.38</v>
      </c>
      <c r="S1439" s="41">
        <v>-3.91</v>
      </c>
      <c r="T1439" s="41">
        <v>-5.16</v>
      </c>
      <c r="U1439" s="41">
        <v>0</v>
      </c>
      <c r="V1439" s="41">
        <v>0</v>
      </c>
      <c r="W1439" s="41">
        <v>13.92</v>
      </c>
    </row>
    <row r="1440" spans="1:23" s="41" customFormat="1" hidden="1" x14ac:dyDescent="0.25">
      <c r="A1440" s="41" t="s">
        <v>5998</v>
      </c>
      <c r="B1440" s="41">
        <v>12167176711</v>
      </c>
      <c r="C1440" s="41" t="s">
        <v>2617</v>
      </c>
      <c r="D1440" s="41" t="s">
        <v>5999</v>
      </c>
      <c r="E1440" s="41" t="s">
        <v>1394</v>
      </c>
      <c r="F1440" s="41" t="s">
        <v>2862</v>
      </c>
      <c r="G1440" s="41">
        <v>1</v>
      </c>
      <c r="H1440" s="41" t="s">
        <v>2620</v>
      </c>
      <c r="I1440" s="41" t="s">
        <v>2621</v>
      </c>
      <c r="J1440" s="41" t="s">
        <v>2677</v>
      </c>
      <c r="K1440" s="41" t="s">
        <v>2678</v>
      </c>
      <c r="L1440" s="41" t="s">
        <v>6000</v>
      </c>
      <c r="M1440" s="41">
        <v>22.99</v>
      </c>
      <c r="N1440" s="41">
        <v>0</v>
      </c>
      <c r="O1440" s="41">
        <v>0</v>
      </c>
      <c r="P1440" s="41">
        <v>0</v>
      </c>
      <c r="Q1440" s="41">
        <v>1.55</v>
      </c>
      <c r="R1440" s="41">
        <v>-1.55</v>
      </c>
      <c r="S1440" s="41">
        <v>-3.91</v>
      </c>
      <c r="T1440" s="41">
        <v>-5.16</v>
      </c>
      <c r="U1440" s="41">
        <v>0</v>
      </c>
      <c r="V1440" s="41">
        <v>0</v>
      </c>
      <c r="W1440" s="41">
        <v>13.92</v>
      </c>
    </row>
    <row r="1441" spans="1:23" s="41" customFormat="1" hidden="1" x14ac:dyDescent="0.25">
      <c r="A1441" s="41" t="s">
        <v>6001</v>
      </c>
      <c r="B1441" s="41">
        <v>12167176711</v>
      </c>
      <c r="C1441" s="41" t="s">
        <v>2617</v>
      </c>
      <c r="D1441" s="41" t="s">
        <v>6002</v>
      </c>
      <c r="E1441" s="41" t="s">
        <v>1374</v>
      </c>
      <c r="F1441" s="41" t="s">
        <v>2687</v>
      </c>
      <c r="G1441" s="41">
        <v>1</v>
      </c>
      <c r="H1441" s="41" t="s">
        <v>2620</v>
      </c>
      <c r="I1441" s="41" t="s">
        <v>2621</v>
      </c>
      <c r="J1441" s="41" t="s">
        <v>6003</v>
      </c>
      <c r="K1441" s="41" t="s">
        <v>2702</v>
      </c>
      <c r="L1441" s="41" t="s">
        <v>6004</v>
      </c>
      <c r="M1441" s="41">
        <v>22.99</v>
      </c>
      <c r="N1441" s="41">
        <v>0</v>
      </c>
      <c r="O1441" s="41">
        <v>0</v>
      </c>
      <c r="P1441" s="41">
        <v>0</v>
      </c>
      <c r="Q1441" s="41">
        <v>0</v>
      </c>
      <c r="R1441" s="41">
        <v>0</v>
      </c>
      <c r="S1441" s="41">
        <v>-3.91</v>
      </c>
      <c r="T1441" s="41">
        <v>-5.16</v>
      </c>
      <c r="U1441" s="41">
        <v>0</v>
      </c>
      <c r="V1441" s="41">
        <v>0</v>
      </c>
      <c r="W1441" s="41">
        <v>13.92</v>
      </c>
    </row>
    <row r="1442" spans="1:23" s="41" customFormat="1" hidden="1" x14ac:dyDescent="0.25">
      <c r="A1442" s="41" t="s">
        <v>6005</v>
      </c>
      <c r="B1442" s="41">
        <v>12167176711</v>
      </c>
      <c r="C1442" s="41" t="s">
        <v>2617</v>
      </c>
      <c r="D1442" s="41" t="s">
        <v>6006</v>
      </c>
      <c r="E1442" s="41" t="s">
        <v>1366</v>
      </c>
      <c r="F1442" s="41" t="s">
        <v>2711</v>
      </c>
      <c r="G1442" s="41">
        <v>1</v>
      </c>
      <c r="H1442" s="41" t="s">
        <v>2620</v>
      </c>
      <c r="I1442" s="41" t="s">
        <v>2621</v>
      </c>
      <c r="J1442" s="41" t="s">
        <v>5662</v>
      </c>
      <c r="K1442" s="41" t="s">
        <v>2678</v>
      </c>
      <c r="L1442" s="41" t="s">
        <v>6007</v>
      </c>
      <c r="M1442" s="41">
        <v>22.99</v>
      </c>
      <c r="N1442" s="41">
        <v>0</v>
      </c>
      <c r="O1442" s="41">
        <v>0</v>
      </c>
      <c r="P1442" s="41">
        <v>0</v>
      </c>
      <c r="Q1442" s="41">
        <v>1.67</v>
      </c>
      <c r="R1442" s="41">
        <v>-1.67</v>
      </c>
      <c r="S1442" s="41">
        <v>-3.91</v>
      </c>
      <c r="T1442" s="41">
        <v>-5.16</v>
      </c>
      <c r="U1442" s="41">
        <v>0</v>
      </c>
      <c r="V1442" s="41">
        <v>0</v>
      </c>
      <c r="W1442" s="41">
        <v>13.92</v>
      </c>
    </row>
    <row r="1443" spans="1:23" s="41" customFormat="1" hidden="1" x14ac:dyDescent="0.25">
      <c r="A1443" s="41" t="s">
        <v>6008</v>
      </c>
      <c r="B1443" s="41">
        <v>12167176711</v>
      </c>
      <c r="C1443" s="41" t="s">
        <v>2617</v>
      </c>
      <c r="D1443" s="41" t="s">
        <v>6009</v>
      </c>
      <c r="E1443" s="41" t="s">
        <v>1366</v>
      </c>
      <c r="F1443" s="41" t="s">
        <v>2711</v>
      </c>
      <c r="G1443" s="41">
        <v>1</v>
      </c>
      <c r="H1443" s="41" t="s">
        <v>2620</v>
      </c>
      <c r="I1443" s="41" t="s">
        <v>2621</v>
      </c>
      <c r="J1443" s="41" t="s">
        <v>6010</v>
      </c>
      <c r="K1443" s="41" t="s">
        <v>2678</v>
      </c>
      <c r="L1443" s="41" t="s">
        <v>6011</v>
      </c>
      <c r="M1443" s="41">
        <v>22.99</v>
      </c>
      <c r="N1443" s="41">
        <v>0</v>
      </c>
      <c r="O1443" s="41">
        <v>0</v>
      </c>
      <c r="P1443" s="41">
        <v>0</v>
      </c>
      <c r="Q1443" s="41">
        <v>1.55</v>
      </c>
      <c r="R1443" s="41">
        <v>-1.55</v>
      </c>
      <c r="S1443" s="41">
        <v>-3.91</v>
      </c>
      <c r="T1443" s="41">
        <v>-5.16</v>
      </c>
      <c r="U1443" s="41">
        <v>0</v>
      </c>
      <c r="V1443" s="41">
        <v>0</v>
      </c>
      <c r="W1443" s="41">
        <v>13.92</v>
      </c>
    </row>
    <row r="1444" spans="1:23" s="41" customFormat="1" hidden="1" x14ac:dyDescent="0.25">
      <c r="A1444" s="41" t="s">
        <v>6012</v>
      </c>
      <c r="B1444" s="41">
        <v>12167176711</v>
      </c>
      <c r="C1444" s="41" t="s">
        <v>2617</v>
      </c>
      <c r="D1444" s="41" t="s">
        <v>6013</v>
      </c>
      <c r="E1444" s="41" t="s">
        <v>1366</v>
      </c>
      <c r="F1444" s="41" t="s">
        <v>2711</v>
      </c>
      <c r="G1444" s="41">
        <v>1</v>
      </c>
      <c r="H1444" s="41" t="s">
        <v>2620</v>
      </c>
      <c r="I1444" s="41" t="s">
        <v>2621</v>
      </c>
      <c r="J1444" s="41" t="s">
        <v>6014</v>
      </c>
      <c r="K1444" s="41" t="s">
        <v>2770</v>
      </c>
      <c r="L1444" s="41" t="s">
        <v>6015</v>
      </c>
      <c r="M1444" s="41">
        <v>22.99</v>
      </c>
      <c r="N1444" s="41">
        <v>0</v>
      </c>
      <c r="O1444" s="41">
        <v>0</v>
      </c>
      <c r="P1444" s="41">
        <v>0</v>
      </c>
      <c r="Q1444" s="41">
        <v>1.91</v>
      </c>
      <c r="R1444" s="41">
        <v>-1.91</v>
      </c>
      <c r="S1444" s="41">
        <v>-3.91</v>
      </c>
      <c r="T1444" s="41">
        <v>-5.16</v>
      </c>
      <c r="U1444" s="41">
        <v>0</v>
      </c>
      <c r="V1444" s="41">
        <v>0</v>
      </c>
      <c r="W1444" s="41">
        <v>13.92</v>
      </c>
    </row>
    <row r="1445" spans="1:23" s="41" customFormat="1" hidden="1" x14ac:dyDescent="0.25">
      <c r="A1445" s="41" t="s">
        <v>6016</v>
      </c>
      <c r="B1445" s="41">
        <v>12167176711</v>
      </c>
      <c r="C1445" s="41" t="s">
        <v>2617</v>
      </c>
      <c r="D1445" s="41" t="s">
        <v>6017</v>
      </c>
      <c r="E1445" s="41" t="s">
        <v>1396</v>
      </c>
      <c r="F1445" s="41" t="s">
        <v>3164</v>
      </c>
      <c r="G1445" s="41">
        <v>1</v>
      </c>
      <c r="H1445" s="41" t="s">
        <v>2620</v>
      </c>
      <c r="I1445" s="41" t="s">
        <v>2621</v>
      </c>
      <c r="J1445" s="41" t="s">
        <v>3724</v>
      </c>
      <c r="K1445" s="41" t="s">
        <v>2648</v>
      </c>
      <c r="L1445" s="41" t="s">
        <v>6018</v>
      </c>
      <c r="M1445" s="41">
        <v>22.99</v>
      </c>
      <c r="N1445" s="41">
        <v>0</v>
      </c>
      <c r="O1445" s="41">
        <v>0</v>
      </c>
      <c r="P1445" s="41">
        <v>-0.46</v>
      </c>
      <c r="Q1445" s="41">
        <v>0</v>
      </c>
      <c r="R1445" s="41">
        <v>0</v>
      </c>
      <c r="S1445" s="41">
        <v>-3.83</v>
      </c>
      <c r="T1445" s="41">
        <v>-5.16</v>
      </c>
      <c r="U1445" s="41">
        <v>0</v>
      </c>
      <c r="V1445" s="41">
        <v>0</v>
      </c>
      <c r="W1445" s="41">
        <v>13.54</v>
      </c>
    </row>
    <row r="1446" spans="1:23" s="41" customFormat="1" hidden="1" x14ac:dyDescent="0.25">
      <c r="A1446" s="41" t="s">
        <v>6016</v>
      </c>
      <c r="B1446" s="41">
        <v>12167176711</v>
      </c>
      <c r="C1446" s="41" t="s">
        <v>2617</v>
      </c>
      <c r="D1446" s="41" t="s">
        <v>6017</v>
      </c>
      <c r="E1446" s="41" t="s">
        <v>1390</v>
      </c>
      <c r="F1446" s="41" t="s">
        <v>2725</v>
      </c>
      <c r="G1446" s="41">
        <v>1</v>
      </c>
      <c r="H1446" s="41" t="s">
        <v>2620</v>
      </c>
      <c r="I1446" s="41" t="s">
        <v>2621</v>
      </c>
      <c r="J1446" s="41" t="s">
        <v>3724</v>
      </c>
      <c r="K1446" s="41" t="s">
        <v>2648</v>
      </c>
      <c r="L1446" s="41" t="s">
        <v>6018</v>
      </c>
      <c r="M1446" s="41">
        <v>22.99</v>
      </c>
      <c r="N1446" s="41">
        <v>0</v>
      </c>
      <c r="O1446" s="41">
        <v>0</v>
      </c>
      <c r="P1446" s="41">
        <v>-0.46</v>
      </c>
      <c r="Q1446" s="41">
        <v>0</v>
      </c>
      <c r="R1446" s="41">
        <v>0</v>
      </c>
      <c r="S1446" s="41">
        <v>-3.83</v>
      </c>
      <c r="T1446" s="41">
        <v>-5.16</v>
      </c>
      <c r="U1446" s="41">
        <v>0</v>
      </c>
      <c r="V1446" s="41">
        <v>0</v>
      </c>
      <c r="W1446" s="41">
        <v>13.54</v>
      </c>
    </row>
    <row r="1447" spans="1:23" s="42" customFormat="1" hidden="1" x14ac:dyDescent="0.25">
      <c r="A1447" s="42" t="s">
        <v>6019</v>
      </c>
      <c r="B1447" s="42">
        <v>12167176711</v>
      </c>
      <c r="D1447" s="42" t="s">
        <v>6020</v>
      </c>
      <c r="F1447" s="42" t="s">
        <v>6021</v>
      </c>
      <c r="G1447" s="42">
        <v>1</v>
      </c>
      <c r="H1447" s="42" t="s">
        <v>2633</v>
      </c>
      <c r="M1447" s="42">
        <v>0</v>
      </c>
      <c r="N1447" s="42">
        <v>0</v>
      </c>
      <c r="O1447" s="42">
        <v>0</v>
      </c>
      <c r="P1447" s="42">
        <v>0</v>
      </c>
      <c r="Q1447" s="42">
        <v>0</v>
      </c>
      <c r="R1447" s="42">
        <v>0</v>
      </c>
      <c r="S1447" s="42">
        <v>0</v>
      </c>
      <c r="T1447" s="42">
        <v>0</v>
      </c>
      <c r="U1447" s="42">
        <v>-0.6</v>
      </c>
      <c r="V1447" s="42">
        <v>0</v>
      </c>
      <c r="W1447" s="42">
        <v>-0.6</v>
      </c>
    </row>
    <row r="1448" spans="1:23" s="42" customFormat="1" hidden="1" x14ac:dyDescent="0.25">
      <c r="A1448" s="42" t="s">
        <v>6022</v>
      </c>
      <c r="B1448" s="42">
        <v>12167176711</v>
      </c>
      <c r="D1448" s="42" t="s">
        <v>2913</v>
      </c>
      <c r="F1448" s="42" t="s">
        <v>2914</v>
      </c>
      <c r="G1448" s="42">
        <v>1</v>
      </c>
      <c r="H1448" s="42" t="s">
        <v>2633</v>
      </c>
      <c r="M1448" s="42">
        <v>0</v>
      </c>
      <c r="N1448" s="42">
        <v>0</v>
      </c>
      <c r="O1448" s="42">
        <v>0</v>
      </c>
      <c r="P1448" s="42">
        <v>0</v>
      </c>
      <c r="Q1448" s="42">
        <v>0</v>
      </c>
      <c r="R1448" s="42">
        <v>0</v>
      </c>
      <c r="S1448" s="42">
        <v>0</v>
      </c>
      <c r="T1448" s="42">
        <v>0</v>
      </c>
      <c r="U1448" s="42">
        <v>-0.6</v>
      </c>
      <c r="V1448" s="42">
        <v>0</v>
      </c>
      <c r="W1448" s="42">
        <v>-0.6</v>
      </c>
    </row>
    <row r="1449" spans="1:23" s="42" customFormat="1" hidden="1" x14ac:dyDescent="0.25">
      <c r="A1449" s="42" t="s">
        <v>6023</v>
      </c>
      <c r="B1449" s="42">
        <v>12167176711</v>
      </c>
      <c r="D1449" s="42" t="s">
        <v>2654</v>
      </c>
      <c r="F1449" s="42" t="s">
        <v>2655</v>
      </c>
      <c r="G1449" s="42">
        <v>2</v>
      </c>
      <c r="H1449" s="42" t="s">
        <v>2633</v>
      </c>
      <c r="M1449" s="42">
        <v>0</v>
      </c>
      <c r="N1449" s="42">
        <v>0</v>
      </c>
      <c r="O1449" s="42">
        <v>0</v>
      </c>
      <c r="P1449" s="42">
        <v>0</v>
      </c>
      <c r="Q1449" s="42">
        <v>0</v>
      </c>
      <c r="R1449" s="42">
        <v>0</v>
      </c>
      <c r="S1449" s="42">
        <v>0</v>
      </c>
      <c r="T1449" s="42">
        <v>0</v>
      </c>
      <c r="U1449" s="42">
        <v>-1.2</v>
      </c>
      <c r="V1449" s="42">
        <v>0</v>
      </c>
      <c r="W1449" s="42">
        <v>-1.2</v>
      </c>
    </row>
    <row r="1450" spans="1:23" s="41" customFormat="1" hidden="1" x14ac:dyDescent="0.25">
      <c r="A1450" s="41" t="s">
        <v>6024</v>
      </c>
      <c r="B1450" s="41">
        <v>12167176711</v>
      </c>
      <c r="C1450" s="41" t="s">
        <v>2617</v>
      </c>
      <c r="D1450" s="41" t="s">
        <v>6025</v>
      </c>
      <c r="E1450" s="41" t="s">
        <v>1368</v>
      </c>
      <c r="F1450" s="41" t="s">
        <v>2641</v>
      </c>
      <c r="G1450" s="41">
        <v>1</v>
      </c>
      <c r="H1450" s="41" t="s">
        <v>2620</v>
      </c>
      <c r="I1450" s="41" t="s">
        <v>2621</v>
      </c>
      <c r="J1450" s="41" t="s">
        <v>6026</v>
      </c>
      <c r="K1450" s="41" t="s">
        <v>2836</v>
      </c>
      <c r="L1450" s="41">
        <v>61047</v>
      </c>
      <c r="M1450" s="41">
        <v>22.99</v>
      </c>
      <c r="N1450" s="41">
        <v>0</v>
      </c>
      <c r="O1450" s="41">
        <v>0</v>
      </c>
      <c r="P1450" s="41">
        <v>0</v>
      </c>
      <c r="Q1450" s="41">
        <v>0</v>
      </c>
      <c r="R1450" s="41">
        <v>0</v>
      </c>
      <c r="S1450" s="41">
        <v>-3.91</v>
      </c>
      <c r="T1450" s="41">
        <v>-5.16</v>
      </c>
      <c r="U1450" s="41">
        <v>0</v>
      </c>
      <c r="V1450" s="41">
        <v>0</v>
      </c>
      <c r="W1450" s="41">
        <v>13.92</v>
      </c>
    </row>
    <row r="1451" spans="1:23" s="42" customFormat="1" hidden="1" x14ac:dyDescent="0.25">
      <c r="A1451" s="42" t="s">
        <v>6027</v>
      </c>
      <c r="B1451" s="42">
        <v>12167176711</v>
      </c>
      <c r="D1451" s="42" t="s">
        <v>2789</v>
      </c>
      <c r="F1451" s="42" t="s">
        <v>2790</v>
      </c>
      <c r="G1451" s="42">
        <v>4</v>
      </c>
      <c r="H1451" s="42" t="s">
        <v>2633</v>
      </c>
      <c r="M1451" s="42">
        <v>0</v>
      </c>
      <c r="N1451" s="42">
        <v>0</v>
      </c>
      <c r="O1451" s="42">
        <v>0</v>
      </c>
      <c r="P1451" s="42">
        <v>0</v>
      </c>
      <c r="Q1451" s="42">
        <v>0</v>
      </c>
      <c r="R1451" s="42">
        <v>0</v>
      </c>
      <c r="S1451" s="42">
        <v>0</v>
      </c>
      <c r="T1451" s="42">
        <v>0</v>
      </c>
      <c r="U1451" s="42">
        <v>-2.4</v>
      </c>
      <c r="V1451" s="42">
        <v>0</v>
      </c>
      <c r="W1451" s="42">
        <v>-2.4</v>
      </c>
    </row>
    <row r="1452" spans="1:23" s="41" customFormat="1" hidden="1" x14ac:dyDescent="0.25">
      <c r="A1452" s="41" t="s">
        <v>6028</v>
      </c>
      <c r="B1452" s="41">
        <v>12167176711</v>
      </c>
      <c r="C1452" s="41" t="s">
        <v>2617</v>
      </c>
      <c r="D1452" s="41" t="s">
        <v>6029</v>
      </c>
      <c r="E1452" s="41" t="s">
        <v>1382</v>
      </c>
      <c r="F1452" s="41" t="s">
        <v>4684</v>
      </c>
      <c r="G1452" s="41">
        <v>1</v>
      </c>
      <c r="H1452" s="41" t="s">
        <v>2620</v>
      </c>
      <c r="I1452" s="41" t="s">
        <v>2621</v>
      </c>
      <c r="J1452" s="41" t="s">
        <v>6030</v>
      </c>
      <c r="K1452" s="41" t="s">
        <v>2933</v>
      </c>
      <c r="L1452" s="41" t="s">
        <v>6031</v>
      </c>
      <c r="M1452" s="41">
        <v>22.99</v>
      </c>
      <c r="N1452" s="41">
        <v>0</v>
      </c>
      <c r="O1452" s="41">
        <v>0</v>
      </c>
      <c r="P1452" s="41">
        <v>0</v>
      </c>
      <c r="Q1452" s="41">
        <v>1.22</v>
      </c>
      <c r="R1452" s="41">
        <v>-1.22</v>
      </c>
      <c r="S1452" s="41">
        <v>-3.91</v>
      </c>
      <c r="T1452" s="41">
        <v>-5.16</v>
      </c>
      <c r="U1452" s="41">
        <v>0</v>
      </c>
      <c r="V1452" s="41">
        <v>0</v>
      </c>
      <c r="W1452" s="41">
        <v>13.92</v>
      </c>
    </row>
    <row r="1453" spans="1:23" s="42" customFormat="1" hidden="1" x14ac:dyDescent="0.25">
      <c r="A1453" s="42" t="s">
        <v>6032</v>
      </c>
      <c r="B1453" s="42">
        <v>12167176711</v>
      </c>
      <c r="D1453" s="42" t="s">
        <v>6033</v>
      </c>
      <c r="F1453" s="42" t="s">
        <v>6034</v>
      </c>
      <c r="G1453" s="42">
        <v>2</v>
      </c>
      <c r="H1453" s="42" t="s">
        <v>2633</v>
      </c>
      <c r="M1453" s="42">
        <v>0</v>
      </c>
      <c r="N1453" s="42">
        <v>0</v>
      </c>
      <c r="O1453" s="42">
        <v>0</v>
      </c>
      <c r="P1453" s="42">
        <v>0</v>
      </c>
      <c r="Q1453" s="42">
        <v>0</v>
      </c>
      <c r="R1453" s="42">
        <v>0</v>
      </c>
      <c r="S1453" s="42">
        <v>0</v>
      </c>
      <c r="T1453" s="42">
        <v>0</v>
      </c>
      <c r="U1453" s="42">
        <v>-1.2</v>
      </c>
      <c r="V1453" s="42">
        <v>0</v>
      </c>
      <c r="W1453" s="42">
        <v>-1.2</v>
      </c>
    </row>
    <row r="1454" spans="1:23" s="42" customFormat="1" hidden="1" x14ac:dyDescent="0.25">
      <c r="A1454" s="42" t="s">
        <v>6035</v>
      </c>
      <c r="B1454" s="42">
        <v>12167176711</v>
      </c>
      <c r="C1454" s="42" t="s">
        <v>2651</v>
      </c>
      <c r="D1454" s="42" t="s">
        <v>4675</v>
      </c>
      <c r="F1454" s="42" t="s">
        <v>74</v>
      </c>
      <c r="H1454" s="42" t="s">
        <v>2633</v>
      </c>
      <c r="M1454" s="42">
        <v>0</v>
      </c>
      <c r="N1454" s="42">
        <v>0</v>
      </c>
      <c r="O1454" s="42">
        <v>0</v>
      </c>
      <c r="P1454" s="42">
        <v>0</v>
      </c>
      <c r="Q1454" s="42">
        <v>0</v>
      </c>
      <c r="R1454" s="42">
        <v>0</v>
      </c>
      <c r="S1454" s="42">
        <v>0</v>
      </c>
      <c r="T1454" s="42">
        <v>0</v>
      </c>
      <c r="U1454" s="42">
        <v>0</v>
      </c>
      <c r="V1454" s="42">
        <v>0</v>
      </c>
      <c r="W1454" s="42">
        <v>0</v>
      </c>
    </row>
    <row r="1455" spans="1:23" s="43" customFormat="1" ht="14.4" hidden="1" x14ac:dyDescent="0.25">
      <c r="A1455" s="43" t="s">
        <v>6035</v>
      </c>
      <c r="B1455" s="43">
        <v>12167176711</v>
      </c>
      <c r="C1455" s="43" t="s">
        <v>2651</v>
      </c>
      <c r="D1455" s="43" t="s">
        <v>4675</v>
      </c>
      <c r="F1455" s="43" t="s">
        <v>75</v>
      </c>
      <c r="H1455" s="43" t="s">
        <v>2633</v>
      </c>
      <c r="M1455" s="43">
        <v>0</v>
      </c>
      <c r="N1455" s="43">
        <v>0</v>
      </c>
      <c r="O1455" s="43">
        <v>0</v>
      </c>
      <c r="P1455" s="43">
        <v>0</v>
      </c>
      <c r="Q1455" s="43">
        <v>0</v>
      </c>
      <c r="R1455" s="43">
        <v>0</v>
      </c>
      <c r="S1455" s="43">
        <v>0</v>
      </c>
      <c r="T1455" s="43">
        <v>-5.16</v>
      </c>
      <c r="U1455" s="43">
        <v>0</v>
      </c>
      <c r="V1455" s="43">
        <v>0</v>
      </c>
      <c r="W1455" s="43">
        <v>-5.16</v>
      </c>
    </row>
    <row r="1456" spans="1:23" s="42" customFormat="1" hidden="1" x14ac:dyDescent="0.25">
      <c r="A1456" s="42" t="s">
        <v>6035</v>
      </c>
      <c r="B1456" s="42">
        <v>12167176711</v>
      </c>
      <c r="C1456" s="42" t="s">
        <v>2651</v>
      </c>
      <c r="D1456" s="42" t="s">
        <v>4675</v>
      </c>
      <c r="F1456" s="42" t="s">
        <v>76</v>
      </c>
      <c r="H1456" s="42" t="s">
        <v>2633</v>
      </c>
      <c r="M1456" s="42">
        <v>0</v>
      </c>
      <c r="N1456" s="42">
        <v>0</v>
      </c>
      <c r="O1456" s="42">
        <v>0</v>
      </c>
      <c r="P1456" s="42">
        <v>0</v>
      </c>
      <c r="Q1456" s="42">
        <v>0</v>
      </c>
      <c r="R1456" s="42">
        <v>0</v>
      </c>
      <c r="S1456" s="42">
        <v>0</v>
      </c>
      <c r="T1456" s="42">
        <v>0</v>
      </c>
      <c r="U1456" s="42">
        <v>0</v>
      </c>
      <c r="V1456" s="42">
        <v>0</v>
      </c>
      <c r="W1456" s="42">
        <v>0</v>
      </c>
    </row>
    <row r="1457" spans="1:23" s="42" customFormat="1" hidden="1" x14ac:dyDescent="0.25">
      <c r="A1457" s="42" t="s">
        <v>6036</v>
      </c>
      <c r="B1457" s="42">
        <v>12167176711</v>
      </c>
      <c r="D1457" s="42" t="s">
        <v>3374</v>
      </c>
      <c r="F1457" s="42" t="s">
        <v>3375</v>
      </c>
      <c r="G1457" s="42">
        <v>1</v>
      </c>
      <c r="H1457" s="42" t="s">
        <v>2633</v>
      </c>
      <c r="M1457" s="42">
        <v>0</v>
      </c>
      <c r="N1457" s="42">
        <v>0</v>
      </c>
      <c r="O1457" s="42">
        <v>0</v>
      </c>
      <c r="P1457" s="42">
        <v>0</v>
      </c>
      <c r="Q1457" s="42">
        <v>0</v>
      </c>
      <c r="R1457" s="42">
        <v>0</v>
      </c>
      <c r="S1457" s="42">
        <v>0</v>
      </c>
      <c r="T1457" s="42">
        <v>0</v>
      </c>
      <c r="U1457" s="42">
        <v>-0.6</v>
      </c>
      <c r="V1457" s="42">
        <v>0</v>
      </c>
      <c r="W1457" s="42">
        <v>-0.6</v>
      </c>
    </row>
    <row r="1458" spans="1:23" s="42" customFormat="1" hidden="1" x14ac:dyDescent="0.25">
      <c r="A1458" s="42" t="s">
        <v>6037</v>
      </c>
      <c r="B1458" s="42">
        <v>12167176711</v>
      </c>
      <c r="C1458" s="42" t="s">
        <v>2651</v>
      </c>
      <c r="D1458" s="42" t="s">
        <v>5641</v>
      </c>
      <c r="F1458" s="42" t="s">
        <v>74</v>
      </c>
      <c r="H1458" s="42" t="s">
        <v>2633</v>
      </c>
      <c r="M1458" s="42">
        <v>0</v>
      </c>
      <c r="N1458" s="42">
        <v>0</v>
      </c>
      <c r="O1458" s="42">
        <v>0</v>
      </c>
      <c r="P1458" s="42">
        <v>0</v>
      </c>
      <c r="Q1458" s="42">
        <v>0</v>
      </c>
      <c r="R1458" s="42">
        <v>0</v>
      </c>
      <c r="S1458" s="42">
        <v>0</v>
      </c>
      <c r="T1458" s="42">
        <v>0</v>
      </c>
      <c r="U1458" s="42">
        <v>0</v>
      </c>
      <c r="V1458" s="42">
        <v>0</v>
      </c>
      <c r="W1458" s="42">
        <v>0</v>
      </c>
    </row>
    <row r="1459" spans="1:23" s="43" customFormat="1" ht="14.4" hidden="1" x14ac:dyDescent="0.25">
      <c r="A1459" s="43" t="s">
        <v>6037</v>
      </c>
      <c r="B1459" s="43">
        <v>12167176711</v>
      </c>
      <c r="C1459" s="43" t="s">
        <v>2651</v>
      </c>
      <c r="D1459" s="43" t="s">
        <v>5641</v>
      </c>
      <c r="F1459" s="43" t="s">
        <v>75</v>
      </c>
      <c r="H1459" s="43" t="s">
        <v>2633</v>
      </c>
      <c r="M1459" s="43">
        <v>0</v>
      </c>
      <c r="N1459" s="43">
        <v>0</v>
      </c>
      <c r="O1459" s="43">
        <v>0</v>
      </c>
      <c r="P1459" s="43">
        <v>0</v>
      </c>
      <c r="Q1459" s="43">
        <v>0</v>
      </c>
      <c r="R1459" s="43">
        <v>0</v>
      </c>
      <c r="S1459" s="43">
        <v>0</v>
      </c>
      <c r="T1459" s="43">
        <v>-2.88</v>
      </c>
      <c r="U1459" s="43">
        <v>0</v>
      </c>
      <c r="V1459" s="43">
        <v>0</v>
      </c>
      <c r="W1459" s="43">
        <v>-2.88</v>
      </c>
    </row>
    <row r="1460" spans="1:23" s="42" customFormat="1" hidden="1" x14ac:dyDescent="0.25">
      <c r="A1460" s="42" t="s">
        <v>6037</v>
      </c>
      <c r="B1460" s="42">
        <v>12167176711</v>
      </c>
      <c r="C1460" s="42" t="s">
        <v>2651</v>
      </c>
      <c r="D1460" s="42" t="s">
        <v>5641</v>
      </c>
      <c r="F1460" s="42" t="s">
        <v>76</v>
      </c>
      <c r="H1460" s="42" t="s">
        <v>2633</v>
      </c>
      <c r="M1460" s="42">
        <v>0</v>
      </c>
      <c r="N1460" s="42">
        <v>0</v>
      </c>
      <c r="O1460" s="42">
        <v>0</v>
      </c>
      <c r="P1460" s="42">
        <v>0</v>
      </c>
      <c r="Q1460" s="42">
        <v>0</v>
      </c>
      <c r="R1460" s="42">
        <v>0</v>
      </c>
      <c r="S1460" s="42">
        <v>0</v>
      </c>
      <c r="T1460" s="42">
        <v>0</v>
      </c>
      <c r="U1460" s="42">
        <v>0</v>
      </c>
      <c r="V1460" s="42">
        <v>0</v>
      </c>
      <c r="W1460" s="42">
        <v>0</v>
      </c>
    </row>
    <row r="1461" spans="1:23" s="41" customFormat="1" hidden="1" x14ac:dyDescent="0.25">
      <c r="A1461" s="41" t="s">
        <v>6038</v>
      </c>
      <c r="B1461" s="41">
        <v>12167176711</v>
      </c>
      <c r="C1461" s="41" t="s">
        <v>2617</v>
      </c>
      <c r="D1461" s="41" t="s">
        <v>6039</v>
      </c>
      <c r="E1461" s="41" t="s">
        <v>568</v>
      </c>
      <c r="F1461" s="41" t="s">
        <v>3019</v>
      </c>
      <c r="G1461" s="41">
        <v>1</v>
      </c>
      <c r="H1461" s="41" t="s">
        <v>2620</v>
      </c>
      <c r="I1461" s="41" t="s">
        <v>2621</v>
      </c>
      <c r="J1461" s="41" t="s">
        <v>5806</v>
      </c>
      <c r="K1461" s="41" t="s">
        <v>3331</v>
      </c>
      <c r="L1461" s="41" t="s">
        <v>6040</v>
      </c>
      <c r="M1461" s="41">
        <v>9.99</v>
      </c>
      <c r="N1461" s="41">
        <v>0</v>
      </c>
      <c r="O1461" s="41">
        <v>0</v>
      </c>
      <c r="P1461" s="41">
        <v>0</v>
      </c>
      <c r="Q1461" s="41">
        <v>0</v>
      </c>
      <c r="R1461" s="41">
        <v>0</v>
      </c>
      <c r="S1461" s="41">
        <v>-1.7</v>
      </c>
      <c r="T1461" s="41">
        <v>-3.68</v>
      </c>
      <c r="U1461" s="41">
        <v>0</v>
      </c>
      <c r="V1461" s="41">
        <v>0</v>
      </c>
      <c r="W1461" s="41">
        <v>4.6100000000000003</v>
      </c>
    </row>
    <row r="1462" spans="1:23" s="41" customFormat="1" hidden="1" x14ac:dyDescent="0.25">
      <c r="A1462" s="41" t="s">
        <v>6041</v>
      </c>
      <c r="B1462" s="41">
        <v>12167176711</v>
      </c>
      <c r="C1462" s="41" t="s">
        <v>2617</v>
      </c>
      <c r="D1462" s="41" t="s">
        <v>6042</v>
      </c>
      <c r="E1462" s="41" t="s">
        <v>1416</v>
      </c>
      <c r="F1462" s="41" t="s">
        <v>2926</v>
      </c>
      <c r="G1462" s="41">
        <v>1</v>
      </c>
      <c r="H1462" s="41" t="s">
        <v>2620</v>
      </c>
      <c r="I1462" s="41" t="s">
        <v>2621</v>
      </c>
      <c r="J1462" s="41" t="s">
        <v>4183</v>
      </c>
      <c r="K1462" s="41" t="s">
        <v>2702</v>
      </c>
      <c r="L1462" s="41" t="s">
        <v>6043</v>
      </c>
      <c r="M1462" s="41">
        <v>22.99</v>
      </c>
      <c r="N1462" s="41">
        <v>0</v>
      </c>
      <c r="O1462" s="41">
        <v>0</v>
      </c>
      <c r="P1462" s="41">
        <v>0</v>
      </c>
      <c r="Q1462" s="41">
        <v>0</v>
      </c>
      <c r="R1462" s="41">
        <v>0</v>
      </c>
      <c r="S1462" s="41">
        <v>-3.91</v>
      </c>
      <c r="T1462" s="41">
        <v>-5.16</v>
      </c>
      <c r="U1462" s="41">
        <v>0</v>
      </c>
      <c r="V1462" s="41">
        <v>0</v>
      </c>
      <c r="W1462" s="41">
        <v>13.92</v>
      </c>
    </row>
    <row r="1463" spans="1:23" s="41" customFormat="1" hidden="1" x14ac:dyDescent="0.25">
      <c r="A1463" s="41" t="s">
        <v>6044</v>
      </c>
      <c r="B1463" s="41">
        <v>12167176711</v>
      </c>
      <c r="C1463" s="41" t="s">
        <v>2617</v>
      </c>
      <c r="D1463" s="41" t="s">
        <v>6045</v>
      </c>
      <c r="E1463" s="41" t="s">
        <v>1192</v>
      </c>
      <c r="F1463" s="41" t="s">
        <v>3728</v>
      </c>
      <c r="G1463" s="41">
        <v>1</v>
      </c>
      <c r="H1463" s="41" t="s">
        <v>2620</v>
      </c>
      <c r="I1463" s="41" t="s">
        <v>2621</v>
      </c>
      <c r="J1463" s="41" t="s">
        <v>6046</v>
      </c>
      <c r="K1463" s="41" t="s">
        <v>3840</v>
      </c>
      <c r="L1463" s="41" t="s">
        <v>6047</v>
      </c>
      <c r="M1463" s="41">
        <v>17.09</v>
      </c>
      <c r="N1463" s="41">
        <v>0</v>
      </c>
      <c r="O1463" s="41">
        <v>0</v>
      </c>
      <c r="P1463" s="41">
        <v>0</v>
      </c>
      <c r="Q1463" s="41">
        <v>1.03</v>
      </c>
      <c r="R1463" s="41">
        <v>-1.03</v>
      </c>
      <c r="S1463" s="41">
        <v>-2.91</v>
      </c>
      <c r="T1463" s="41">
        <v>-3.68</v>
      </c>
      <c r="U1463" s="41">
        <v>0</v>
      </c>
      <c r="V1463" s="41">
        <v>0</v>
      </c>
      <c r="W1463" s="41">
        <v>10.5</v>
      </c>
    </row>
    <row r="1464" spans="1:23" s="41" customFormat="1" hidden="1" x14ac:dyDescent="0.25">
      <c r="A1464" s="41" t="s">
        <v>6048</v>
      </c>
      <c r="B1464" s="41">
        <v>12167176711</v>
      </c>
      <c r="C1464" s="41" t="s">
        <v>2617</v>
      </c>
      <c r="D1464" s="41" t="s">
        <v>6049</v>
      </c>
      <c r="E1464" s="41" t="s">
        <v>1190</v>
      </c>
      <c r="F1464" s="41" t="s">
        <v>5213</v>
      </c>
      <c r="G1464" s="41">
        <v>1</v>
      </c>
      <c r="H1464" s="41" t="s">
        <v>2620</v>
      </c>
      <c r="I1464" s="41" t="s">
        <v>2621</v>
      </c>
      <c r="J1464" s="41" t="s">
        <v>4073</v>
      </c>
      <c r="K1464" s="41" t="s">
        <v>2678</v>
      </c>
      <c r="L1464" s="41">
        <v>45248</v>
      </c>
      <c r="M1464" s="41">
        <v>17.09</v>
      </c>
      <c r="N1464" s="41">
        <v>0</v>
      </c>
      <c r="O1464" s="41">
        <v>0</v>
      </c>
      <c r="P1464" s="41">
        <v>0</v>
      </c>
      <c r="Q1464" s="41">
        <v>1.2</v>
      </c>
      <c r="R1464" s="41">
        <v>-1.2</v>
      </c>
      <c r="S1464" s="41">
        <v>-2.91</v>
      </c>
      <c r="T1464" s="41">
        <v>-3.68</v>
      </c>
      <c r="U1464" s="41">
        <v>0</v>
      </c>
      <c r="V1464" s="41">
        <v>0</v>
      </c>
      <c r="W1464" s="41">
        <v>10.5</v>
      </c>
    </row>
    <row r="1465" spans="1:23" s="41" customFormat="1" hidden="1" x14ac:dyDescent="0.25">
      <c r="A1465" s="41" t="s">
        <v>6050</v>
      </c>
      <c r="B1465" s="41">
        <v>12167176711</v>
      </c>
      <c r="C1465" s="41" t="s">
        <v>2617</v>
      </c>
      <c r="D1465" s="41" t="s">
        <v>6051</v>
      </c>
      <c r="E1465" s="41" t="s">
        <v>1372</v>
      </c>
      <c r="F1465" s="41" t="s">
        <v>2776</v>
      </c>
      <c r="G1465" s="41">
        <v>1</v>
      </c>
      <c r="H1465" s="41" t="s">
        <v>2620</v>
      </c>
      <c r="I1465" s="41" t="s">
        <v>2621</v>
      </c>
      <c r="J1465" s="41" t="s">
        <v>6052</v>
      </c>
      <c r="K1465" s="41" t="s">
        <v>2683</v>
      </c>
      <c r="L1465" s="41" t="s">
        <v>6053</v>
      </c>
      <c r="M1465" s="41">
        <v>19.989999999999998</v>
      </c>
      <c r="N1465" s="41">
        <v>0</v>
      </c>
      <c r="O1465" s="41">
        <v>0</v>
      </c>
      <c r="P1465" s="41">
        <v>0</v>
      </c>
      <c r="Q1465" s="41">
        <v>0</v>
      </c>
      <c r="R1465" s="41">
        <v>0</v>
      </c>
      <c r="S1465" s="41">
        <v>-3.4</v>
      </c>
      <c r="T1465" s="41">
        <v>-5.16</v>
      </c>
      <c r="U1465" s="41">
        <v>0</v>
      </c>
      <c r="V1465" s="41">
        <v>0</v>
      </c>
      <c r="W1465" s="41">
        <v>11.43</v>
      </c>
    </row>
    <row r="1466" spans="1:23" s="41" customFormat="1" hidden="1" x14ac:dyDescent="0.25">
      <c r="A1466" s="41" t="s">
        <v>6054</v>
      </c>
      <c r="B1466" s="41">
        <v>12167176711</v>
      </c>
      <c r="C1466" s="41" t="s">
        <v>2617</v>
      </c>
      <c r="D1466" s="41" t="s">
        <v>6055</v>
      </c>
      <c r="E1466" s="41" t="s">
        <v>1362</v>
      </c>
      <c r="F1466" s="41" t="s">
        <v>3089</v>
      </c>
      <c r="G1466" s="41">
        <v>1</v>
      </c>
      <c r="H1466" s="41" t="s">
        <v>2620</v>
      </c>
      <c r="I1466" s="41" t="s">
        <v>2621</v>
      </c>
      <c r="J1466" s="41" t="s">
        <v>6056</v>
      </c>
      <c r="K1466" s="41" t="s">
        <v>2702</v>
      </c>
      <c r="L1466" s="41" t="s">
        <v>6057</v>
      </c>
      <c r="M1466" s="41">
        <v>22.99</v>
      </c>
      <c r="N1466" s="41">
        <v>5.89</v>
      </c>
      <c r="O1466" s="41">
        <v>0</v>
      </c>
      <c r="P1466" s="41">
        <v>0</v>
      </c>
      <c r="Q1466" s="41">
        <v>0</v>
      </c>
      <c r="R1466" s="41">
        <v>0</v>
      </c>
      <c r="S1466" s="41">
        <v>-3.91</v>
      </c>
      <c r="T1466" s="41">
        <v>-11.05</v>
      </c>
      <c r="U1466" s="41">
        <v>0</v>
      </c>
      <c r="V1466" s="41">
        <v>0</v>
      </c>
      <c r="W1466" s="41">
        <v>13.92</v>
      </c>
    </row>
    <row r="1467" spans="1:23" s="42" customFormat="1" hidden="1" x14ac:dyDescent="0.25">
      <c r="A1467" s="42" t="s">
        <v>6058</v>
      </c>
      <c r="B1467" s="42">
        <v>12167176711</v>
      </c>
      <c r="C1467" s="42" t="s">
        <v>2651</v>
      </c>
      <c r="D1467" s="42" t="s">
        <v>4076</v>
      </c>
      <c r="F1467" s="42" t="s">
        <v>74</v>
      </c>
      <c r="H1467" s="42" t="s">
        <v>2633</v>
      </c>
      <c r="M1467" s="42">
        <v>0</v>
      </c>
      <c r="N1467" s="42">
        <v>0</v>
      </c>
      <c r="O1467" s="42">
        <v>0</v>
      </c>
      <c r="P1467" s="42">
        <v>0</v>
      </c>
      <c r="Q1467" s="42">
        <v>0</v>
      </c>
      <c r="R1467" s="42">
        <v>0</v>
      </c>
      <c r="S1467" s="42">
        <v>0</v>
      </c>
      <c r="T1467" s="42">
        <v>0</v>
      </c>
      <c r="U1467" s="42">
        <v>0</v>
      </c>
      <c r="V1467" s="42">
        <v>0</v>
      </c>
      <c r="W1467" s="42">
        <v>0</v>
      </c>
    </row>
    <row r="1468" spans="1:23" s="43" customFormat="1" ht="14.4" hidden="1" x14ac:dyDescent="0.25">
      <c r="A1468" s="43" t="s">
        <v>6058</v>
      </c>
      <c r="B1468" s="43">
        <v>12167176711</v>
      </c>
      <c r="C1468" s="43" t="s">
        <v>2651</v>
      </c>
      <c r="D1468" s="43" t="s">
        <v>4076</v>
      </c>
      <c r="F1468" s="43" t="s">
        <v>75</v>
      </c>
      <c r="H1468" s="43" t="s">
        <v>2633</v>
      </c>
      <c r="M1468" s="43">
        <v>0</v>
      </c>
      <c r="N1468" s="43">
        <v>0</v>
      </c>
      <c r="O1468" s="43">
        <v>0</v>
      </c>
      <c r="P1468" s="43">
        <v>0</v>
      </c>
      <c r="Q1468" s="43">
        <v>0</v>
      </c>
      <c r="R1468" s="43">
        <v>0</v>
      </c>
      <c r="S1468" s="43">
        <v>0</v>
      </c>
      <c r="T1468" s="43">
        <v>-5.16</v>
      </c>
      <c r="U1468" s="43">
        <v>0</v>
      </c>
      <c r="V1468" s="43">
        <v>0</v>
      </c>
      <c r="W1468" s="43">
        <v>-5.16</v>
      </c>
    </row>
    <row r="1469" spans="1:23" s="42" customFormat="1" hidden="1" x14ac:dyDescent="0.25">
      <c r="A1469" s="42" t="s">
        <v>6058</v>
      </c>
      <c r="B1469" s="42">
        <v>12167176711</v>
      </c>
      <c r="C1469" s="42" t="s">
        <v>2651</v>
      </c>
      <c r="D1469" s="42" t="s">
        <v>4076</v>
      </c>
      <c r="F1469" s="42" t="s">
        <v>76</v>
      </c>
      <c r="H1469" s="42" t="s">
        <v>2633</v>
      </c>
      <c r="M1469" s="42">
        <v>0</v>
      </c>
      <c r="N1469" s="42">
        <v>0</v>
      </c>
      <c r="O1469" s="42">
        <v>0</v>
      </c>
      <c r="P1469" s="42">
        <v>0</v>
      </c>
      <c r="Q1469" s="42">
        <v>0</v>
      </c>
      <c r="R1469" s="42">
        <v>0</v>
      </c>
      <c r="S1469" s="42">
        <v>0</v>
      </c>
      <c r="T1469" s="42">
        <v>0</v>
      </c>
      <c r="U1469" s="42">
        <v>0</v>
      </c>
      <c r="V1469" s="42">
        <v>0</v>
      </c>
      <c r="W1469" s="42">
        <v>0</v>
      </c>
    </row>
    <row r="1470" spans="1:23" s="41" customFormat="1" hidden="1" x14ac:dyDescent="0.25">
      <c r="A1470" s="41" t="s">
        <v>6059</v>
      </c>
      <c r="B1470" s="41">
        <v>12167176711</v>
      </c>
      <c r="C1470" s="41" t="s">
        <v>2617</v>
      </c>
      <c r="D1470" s="41" t="s">
        <v>6060</v>
      </c>
      <c r="E1470" s="41" t="s">
        <v>117</v>
      </c>
      <c r="F1470" s="41" t="s">
        <v>5703</v>
      </c>
      <c r="G1470" s="41">
        <v>1</v>
      </c>
      <c r="H1470" s="41" t="s">
        <v>2620</v>
      </c>
      <c r="I1470" s="41" t="s">
        <v>2621</v>
      </c>
      <c r="J1470" s="41" t="s">
        <v>3115</v>
      </c>
      <c r="K1470" s="41" t="s">
        <v>2683</v>
      </c>
      <c r="L1470" s="41" t="s">
        <v>6061</v>
      </c>
      <c r="M1470" s="41">
        <v>26.99</v>
      </c>
      <c r="N1470" s="41">
        <v>0</v>
      </c>
      <c r="O1470" s="41">
        <v>0</v>
      </c>
      <c r="P1470" s="41">
        <v>0</v>
      </c>
      <c r="Q1470" s="41">
        <v>0</v>
      </c>
      <c r="R1470" s="41">
        <v>0</v>
      </c>
      <c r="S1470" s="41">
        <v>-4.59</v>
      </c>
      <c r="T1470" s="41">
        <v>-5.16</v>
      </c>
      <c r="U1470" s="41">
        <v>0</v>
      </c>
      <c r="V1470" s="41">
        <v>0</v>
      </c>
      <c r="W1470" s="41">
        <v>17.239999999999998</v>
      </c>
    </row>
    <row r="1471" spans="1:23" s="41" customFormat="1" hidden="1" x14ac:dyDescent="0.25">
      <c r="A1471" s="41" t="s">
        <v>6062</v>
      </c>
      <c r="B1471" s="41">
        <v>12167176711</v>
      </c>
      <c r="C1471" s="41" t="s">
        <v>2617</v>
      </c>
      <c r="D1471" s="41" t="s">
        <v>6063</v>
      </c>
      <c r="E1471" s="41" t="s">
        <v>1426</v>
      </c>
      <c r="F1471" s="41" t="s">
        <v>2676</v>
      </c>
      <c r="G1471" s="41">
        <v>1</v>
      </c>
      <c r="H1471" s="41" t="s">
        <v>2620</v>
      </c>
      <c r="I1471" s="41" t="s">
        <v>2621</v>
      </c>
      <c r="J1471" s="41" t="s">
        <v>6064</v>
      </c>
      <c r="K1471" s="41" t="s">
        <v>2820</v>
      </c>
      <c r="L1471" s="41">
        <v>20904</v>
      </c>
      <c r="M1471" s="41">
        <v>25.99</v>
      </c>
      <c r="N1471" s="41">
        <v>0</v>
      </c>
      <c r="O1471" s="41">
        <v>0</v>
      </c>
      <c r="P1471" s="41">
        <v>-0.52</v>
      </c>
      <c r="Q1471" s="41">
        <v>0</v>
      </c>
      <c r="R1471" s="41">
        <v>0</v>
      </c>
      <c r="S1471" s="41">
        <v>-4.33</v>
      </c>
      <c r="T1471" s="41">
        <v>-5.16</v>
      </c>
      <c r="U1471" s="41">
        <v>0</v>
      </c>
      <c r="V1471" s="41">
        <v>0</v>
      </c>
      <c r="W1471" s="41">
        <v>15.98</v>
      </c>
    </row>
    <row r="1472" spans="1:23" s="41" customFormat="1" hidden="1" x14ac:dyDescent="0.25">
      <c r="A1472" s="41" t="s">
        <v>6062</v>
      </c>
      <c r="B1472" s="41">
        <v>12167176711</v>
      </c>
      <c r="C1472" s="41" t="s">
        <v>2617</v>
      </c>
      <c r="D1472" s="41" t="s">
        <v>6063</v>
      </c>
      <c r="E1472" s="41" t="s">
        <v>1408</v>
      </c>
      <c r="F1472" s="41" t="s">
        <v>5208</v>
      </c>
      <c r="G1472" s="41">
        <v>1</v>
      </c>
      <c r="H1472" s="41" t="s">
        <v>2620</v>
      </c>
      <c r="I1472" s="41" t="s">
        <v>2621</v>
      </c>
      <c r="J1472" s="41" t="s">
        <v>6064</v>
      </c>
      <c r="K1472" s="41" t="s">
        <v>2820</v>
      </c>
      <c r="L1472" s="41">
        <v>20904</v>
      </c>
      <c r="M1472" s="41">
        <v>22.99</v>
      </c>
      <c r="N1472" s="41">
        <v>0</v>
      </c>
      <c r="O1472" s="41">
        <v>0</v>
      </c>
      <c r="P1472" s="41">
        <v>-0.46</v>
      </c>
      <c r="Q1472" s="41">
        <v>0</v>
      </c>
      <c r="R1472" s="41">
        <v>0</v>
      </c>
      <c r="S1472" s="41">
        <v>-3.83</v>
      </c>
      <c r="T1472" s="41">
        <v>-5.16</v>
      </c>
      <c r="U1472" s="41">
        <v>0</v>
      </c>
      <c r="V1472" s="41">
        <v>0</v>
      </c>
      <c r="W1472" s="41">
        <v>13.54</v>
      </c>
    </row>
    <row r="1473" spans="1:23" s="41" customFormat="1" hidden="1" x14ac:dyDescent="0.25">
      <c r="A1473" s="41" t="s">
        <v>6065</v>
      </c>
      <c r="B1473" s="41">
        <v>12167176711</v>
      </c>
      <c r="C1473" s="41" t="s">
        <v>2727</v>
      </c>
      <c r="D1473" s="41" t="s">
        <v>5629</v>
      </c>
      <c r="E1473" s="41" t="s">
        <v>1398</v>
      </c>
      <c r="F1473" s="41" t="s">
        <v>2813</v>
      </c>
      <c r="G1473" s="41">
        <v>1</v>
      </c>
      <c r="H1473" s="41" t="s">
        <v>2620</v>
      </c>
      <c r="I1473" s="41" t="s">
        <v>2621</v>
      </c>
      <c r="J1473" s="41" t="s">
        <v>5630</v>
      </c>
      <c r="K1473" s="41" t="s">
        <v>2836</v>
      </c>
      <c r="L1473" s="41" t="s">
        <v>5631</v>
      </c>
      <c r="M1473" s="41">
        <v>-25.99</v>
      </c>
      <c r="N1473" s="41">
        <v>0</v>
      </c>
      <c r="O1473" s="41">
        <v>0</v>
      </c>
      <c r="P1473" s="41">
        <v>0</v>
      </c>
      <c r="Q1473" s="41">
        <v>0</v>
      </c>
      <c r="R1473" s="41">
        <v>0</v>
      </c>
      <c r="S1473" s="41">
        <v>3.54</v>
      </c>
      <c r="T1473" s="41">
        <v>0</v>
      </c>
      <c r="U1473" s="41">
        <v>0</v>
      </c>
      <c r="V1473" s="41">
        <v>0</v>
      </c>
      <c r="W1473" s="41">
        <v>-22.45</v>
      </c>
    </row>
    <row r="1474" spans="1:23" s="41" customFormat="1" hidden="1" x14ac:dyDescent="0.25">
      <c r="A1474" s="41" t="s">
        <v>6066</v>
      </c>
      <c r="B1474" s="41">
        <v>12167176711</v>
      </c>
      <c r="C1474" s="41" t="s">
        <v>2617</v>
      </c>
      <c r="D1474" s="41" t="s">
        <v>6067</v>
      </c>
      <c r="E1474" s="41" t="s">
        <v>1400</v>
      </c>
      <c r="F1474" s="41" t="s">
        <v>3744</v>
      </c>
      <c r="G1474" s="41">
        <v>1</v>
      </c>
      <c r="H1474" s="41" t="s">
        <v>2620</v>
      </c>
      <c r="I1474" s="41" t="s">
        <v>2621</v>
      </c>
      <c r="J1474" s="41" t="s">
        <v>6068</v>
      </c>
      <c r="K1474" s="41" t="s">
        <v>3755</v>
      </c>
      <c r="L1474" s="41">
        <v>30517</v>
      </c>
      <c r="M1474" s="41">
        <v>22.99</v>
      </c>
      <c r="N1474" s="41">
        <v>0</v>
      </c>
      <c r="O1474" s="41">
        <v>0</v>
      </c>
      <c r="P1474" s="41">
        <v>0</v>
      </c>
      <c r="Q1474" s="41">
        <v>0</v>
      </c>
      <c r="R1474" s="41">
        <v>0</v>
      </c>
      <c r="S1474" s="41">
        <v>-3.91</v>
      </c>
      <c r="T1474" s="41">
        <v>-5.16</v>
      </c>
      <c r="U1474" s="41">
        <v>0</v>
      </c>
      <c r="V1474" s="41">
        <v>0</v>
      </c>
      <c r="W1474" s="41">
        <v>13.92</v>
      </c>
    </row>
    <row r="1475" spans="1:23" s="41" customFormat="1" hidden="1" x14ac:dyDescent="0.25">
      <c r="A1475" s="41" t="s">
        <v>6069</v>
      </c>
      <c r="B1475" s="41">
        <v>12167176711</v>
      </c>
      <c r="C1475" s="41" t="s">
        <v>2617</v>
      </c>
      <c r="D1475" s="41" t="s">
        <v>6070</v>
      </c>
      <c r="E1475" s="41" t="s">
        <v>1424</v>
      </c>
      <c r="F1475" s="41" t="s">
        <v>2980</v>
      </c>
      <c r="G1475" s="41">
        <v>1</v>
      </c>
      <c r="H1475" s="41" t="s">
        <v>2620</v>
      </c>
      <c r="I1475" s="41" t="s">
        <v>2621</v>
      </c>
      <c r="J1475" s="41" t="s">
        <v>6071</v>
      </c>
      <c r="K1475" s="41" t="s">
        <v>3032</v>
      </c>
      <c r="L1475" s="41" t="s">
        <v>6072</v>
      </c>
      <c r="M1475" s="41">
        <v>25.99</v>
      </c>
      <c r="N1475" s="41">
        <v>0</v>
      </c>
      <c r="O1475" s="41">
        <v>0</v>
      </c>
      <c r="P1475" s="41">
        <v>0</v>
      </c>
      <c r="Q1475" s="41">
        <v>0</v>
      </c>
      <c r="R1475" s="41">
        <v>0</v>
      </c>
      <c r="S1475" s="41">
        <v>-4.42</v>
      </c>
      <c r="T1475" s="41">
        <v>-5.16</v>
      </c>
      <c r="U1475" s="41">
        <v>0</v>
      </c>
      <c r="V1475" s="41">
        <v>0</v>
      </c>
      <c r="W1475" s="41">
        <v>16.41</v>
      </c>
    </row>
    <row r="1476" spans="1:23" s="41" customFormat="1" hidden="1" x14ac:dyDescent="0.25">
      <c r="A1476" s="41" t="s">
        <v>6073</v>
      </c>
      <c r="B1476" s="41">
        <v>12167176711</v>
      </c>
      <c r="C1476" s="41" t="s">
        <v>2617</v>
      </c>
      <c r="D1476" s="41" t="s">
        <v>6074</v>
      </c>
      <c r="E1476" s="41" t="s">
        <v>392</v>
      </c>
      <c r="F1476" s="41" t="s">
        <v>2700</v>
      </c>
      <c r="G1476" s="41">
        <v>1</v>
      </c>
      <c r="H1476" s="41" t="s">
        <v>2620</v>
      </c>
      <c r="I1476" s="41" t="s">
        <v>2621</v>
      </c>
      <c r="J1476" s="41" t="s">
        <v>6075</v>
      </c>
      <c r="K1476" s="41" t="s">
        <v>2629</v>
      </c>
      <c r="L1476" s="41" t="s">
        <v>6076</v>
      </c>
      <c r="M1476" s="41">
        <v>19.989999999999998</v>
      </c>
      <c r="N1476" s="41">
        <v>0</v>
      </c>
      <c r="O1476" s="41">
        <v>0</v>
      </c>
      <c r="P1476" s="41">
        <v>0</v>
      </c>
      <c r="Q1476" s="41">
        <v>0.92</v>
      </c>
      <c r="R1476" s="41">
        <v>-0.92</v>
      </c>
      <c r="S1476" s="41">
        <v>-3.4</v>
      </c>
      <c r="T1476" s="41">
        <v>-3.68</v>
      </c>
      <c r="U1476" s="41">
        <v>0</v>
      </c>
      <c r="V1476" s="41">
        <v>0</v>
      </c>
      <c r="W1476" s="41">
        <v>12.91</v>
      </c>
    </row>
    <row r="1477" spans="1:23" s="41" customFormat="1" hidden="1" x14ac:dyDescent="0.25">
      <c r="A1477" s="41" t="s">
        <v>6077</v>
      </c>
      <c r="B1477" s="41">
        <v>12167176711</v>
      </c>
      <c r="C1477" s="41" t="s">
        <v>2617</v>
      </c>
      <c r="D1477" s="41" t="s">
        <v>6063</v>
      </c>
      <c r="E1477" s="41" t="s">
        <v>1352</v>
      </c>
      <c r="F1477" s="41" t="s">
        <v>2733</v>
      </c>
      <c r="G1477" s="41">
        <v>1</v>
      </c>
      <c r="H1477" s="41" t="s">
        <v>2620</v>
      </c>
      <c r="I1477" s="41" t="s">
        <v>2621</v>
      </c>
      <c r="J1477" s="41" t="s">
        <v>6064</v>
      </c>
      <c r="K1477" s="41" t="s">
        <v>2820</v>
      </c>
      <c r="L1477" s="41">
        <v>20904</v>
      </c>
      <c r="M1477" s="41">
        <v>22.99</v>
      </c>
      <c r="N1477" s="41">
        <v>0</v>
      </c>
      <c r="O1477" s="41">
        <v>0</v>
      </c>
      <c r="P1477" s="41">
        <v>-0.46</v>
      </c>
      <c r="Q1477" s="41">
        <v>0</v>
      </c>
      <c r="R1477" s="41">
        <v>0</v>
      </c>
      <c r="S1477" s="41">
        <v>-3.83</v>
      </c>
      <c r="T1477" s="41">
        <v>-5.16</v>
      </c>
      <c r="U1477" s="41">
        <v>0</v>
      </c>
      <c r="V1477" s="41">
        <v>0</v>
      </c>
      <c r="W1477" s="41">
        <v>13.54</v>
      </c>
    </row>
    <row r="1478" spans="1:23" s="41" customFormat="1" hidden="1" x14ac:dyDescent="0.25">
      <c r="A1478" s="41" t="s">
        <v>6078</v>
      </c>
      <c r="B1478" s="41">
        <v>12167176711</v>
      </c>
      <c r="C1478" s="41" t="s">
        <v>2617</v>
      </c>
      <c r="D1478" s="41" t="s">
        <v>6063</v>
      </c>
      <c r="E1478" s="41" t="s">
        <v>1360</v>
      </c>
      <c r="F1478" s="41" t="s">
        <v>3030</v>
      </c>
      <c r="G1478" s="41">
        <v>1</v>
      </c>
      <c r="H1478" s="41" t="s">
        <v>2620</v>
      </c>
      <c r="I1478" s="41" t="s">
        <v>2621</v>
      </c>
      <c r="J1478" s="41" t="s">
        <v>6064</v>
      </c>
      <c r="K1478" s="41" t="s">
        <v>2820</v>
      </c>
      <c r="L1478" s="41">
        <v>20904</v>
      </c>
      <c r="M1478" s="41">
        <v>22.99</v>
      </c>
      <c r="N1478" s="41">
        <v>0</v>
      </c>
      <c r="O1478" s="41">
        <v>0</v>
      </c>
      <c r="P1478" s="41">
        <v>-0.46</v>
      </c>
      <c r="Q1478" s="41">
        <v>0</v>
      </c>
      <c r="R1478" s="41">
        <v>0</v>
      </c>
      <c r="S1478" s="41">
        <v>-3.83</v>
      </c>
      <c r="T1478" s="41">
        <v>-5.16</v>
      </c>
      <c r="U1478" s="41">
        <v>0</v>
      </c>
      <c r="V1478" s="41">
        <v>0</v>
      </c>
      <c r="W1478" s="41">
        <v>13.54</v>
      </c>
    </row>
    <row r="1479" spans="1:23" s="41" customFormat="1" hidden="1" x14ac:dyDescent="0.25">
      <c r="A1479" s="41" t="s">
        <v>6079</v>
      </c>
      <c r="B1479" s="41">
        <v>12167176711</v>
      </c>
      <c r="C1479" s="41" t="s">
        <v>2617</v>
      </c>
      <c r="D1479" s="41" t="s">
        <v>6080</v>
      </c>
      <c r="E1479" s="41" t="s">
        <v>2270</v>
      </c>
      <c r="F1479" s="41" t="s">
        <v>6081</v>
      </c>
      <c r="G1479" s="41">
        <v>1</v>
      </c>
      <c r="H1479" s="41" t="s">
        <v>2620</v>
      </c>
      <c r="I1479" s="41" t="s">
        <v>2621</v>
      </c>
      <c r="J1479" s="41" t="s">
        <v>6082</v>
      </c>
      <c r="K1479" s="41" t="s">
        <v>3032</v>
      </c>
      <c r="L1479" s="41" t="s">
        <v>6083</v>
      </c>
      <c r="M1479" s="41">
        <v>11.99</v>
      </c>
      <c r="N1479" s="41">
        <v>0</v>
      </c>
      <c r="O1479" s="41">
        <v>0</v>
      </c>
      <c r="P1479" s="41">
        <v>0</v>
      </c>
      <c r="Q1479" s="41">
        <v>0</v>
      </c>
      <c r="R1479" s="41">
        <v>0</v>
      </c>
      <c r="S1479" s="41">
        <v>-2.04</v>
      </c>
      <c r="T1479" s="41">
        <v>-3.59</v>
      </c>
      <c r="U1479" s="41">
        <v>0</v>
      </c>
      <c r="V1479" s="41">
        <v>0</v>
      </c>
      <c r="W1479" s="41">
        <v>6.36</v>
      </c>
    </row>
    <row r="1480" spans="1:23" s="41" customFormat="1" hidden="1" x14ac:dyDescent="0.25">
      <c r="A1480" s="41" t="s">
        <v>6084</v>
      </c>
      <c r="B1480" s="41">
        <v>12167176711</v>
      </c>
      <c r="C1480" s="41" t="s">
        <v>2617</v>
      </c>
      <c r="D1480" s="41" t="s">
        <v>6085</v>
      </c>
      <c r="E1480" s="41" t="s">
        <v>1442</v>
      </c>
      <c r="F1480" s="41" t="s">
        <v>6086</v>
      </c>
      <c r="G1480" s="41">
        <v>1</v>
      </c>
      <c r="H1480" s="41" t="s">
        <v>2620</v>
      </c>
      <c r="I1480" s="41" t="s">
        <v>2621</v>
      </c>
      <c r="J1480" s="41" t="s">
        <v>6087</v>
      </c>
      <c r="K1480" s="41" t="s">
        <v>3676</v>
      </c>
      <c r="L1480" s="41">
        <v>75126</v>
      </c>
      <c r="M1480" s="41">
        <v>25.99</v>
      </c>
      <c r="N1480" s="41">
        <v>0</v>
      </c>
      <c r="O1480" s="41">
        <v>0</v>
      </c>
      <c r="P1480" s="41">
        <v>0</v>
      </c>
      <c r="Q1480" s="41">
        <v>0</v>
      </c>
      <c r="R1480" s="41">
        <v>0</v>
      </c>
      <c r="S1480" s="41">
        <v>-4.42</v>
      </c>
      <c r="T1480" s="41">
        <v>-5.16</v>
      </c>
      <c r="U1480" s="41">
        <v>0</v>
      </c>
      <c r="V1480" s="41">
        <v>0</v>
      </c>
      <c r="W1480" s="41">
        <v>16.41</v>
      </c>
    </row>
    <row r="1481" spans="1:23" s="41" customFormat="1" hidden="1" x14ac:dyDescent="0.25">
      <c r="A1481" s="41" t="s">
        <v>6088</v>
      </c>
      <c r="B1481" s="41">
        <v>12167176711</v>
      </c>
      <c r="C1481" s="41" t="s">
        <v>2617</v>
      </c>
      <c r="D1481" s="41" t="s">
        <v>6089</v>
      </c>
      <c r="E1481" s="41" t="s">
        <v>482</v>
      </c>
      <c r="F1481" s="41" t="s">
        <v>3097</v>
      </c>
      <c r="G1481" s="41">
        <v>1</v>
      </c>
      <c r="H1481" s="41" t="s">
        <v>2620</v>
      </c>
      <c r="I1481" s="41" t="s">
        <v>2621</v>
      </c>
      <c r="J1481" s="41" t="s">
        <v>6090</v>
      </c>
      <c r="K1481" s="41" t="s">
        <v>2719</v>
      </c>
      <c r="L1481" s="41" t="s">
        <v>6091</v>
      </c>
      <c r="M1481" s="41">
        <v>19.989999999999998</v>
      </c>
      <c r="N1481" s="41">
        <v>0</v>
      </c>
      <c r="O1481" s="41">
        <v>0</v>
      </c>
      <c r="P1481" s="41">
        <v>-1</v>
      </c>
      <c r="Q1481" s="41">
        <v>0</v>
      </c>
      <c r="R1481" s="41">
        <v>0</v>
      </c>
      <c r="S1481" s="41">
        <v>-3.23</v>
      </c>
      <c r="T1481" s="41">
        <v>-2.81</v>
      </c>
      <c r="U1481" s="41">
        <v>0</v>
      </c>
      <c r="V1481" s="41">
        <v>0</v>
      </c>
      <c r="W1481" s="41">
        <v>12.95</v>
      </c>
    </row>
    <row r="1482" spans="1:23" s="41" customFormat="1" hidden="1" x14ac:dyDescent="0.25">
      <c r="A1482" s="41" t="s">
        <v>6092</v>
      </c>
      <c r="B1482" s="41">
        <v>12167176711</v>
      </c>
      <c r="C1482" s="41" t="s">
        <v>2617</v>
      </c>
      <c r="D1482" s="41" t="s">
        <v>6093</v>
      </c>
      <c r="E1482" s="41" t="s">
        <v>2266</v>
      </c>
      <c r="F1482" s="41" t="s">
        <v>4201</v>
      </c>
      <c r="G1482" s="41">
        <v>1</v>
      </c>
      <c r="H1482" s="41" t="s">
        <v>2620</v>
      </c>
      <c r="I1482" s="41" t="s">
        <v>2621</v>
      </c>
      <c r="J1482" s="41" t="s">
        <v>6094</v>
      </c>
      <c r="K1482" s="41" t="s">
        <v>2830</v>
      </c>
      <c r="L1482" s="41">
        <v>28761</v>
      </c>
      <c r="M1482" s="41">
        <v>11.99</v>
      </c>
      <c r="N1482" s="41">
        <v>0</v>
      </c>
      <c r="O1482" s="41">
        <v>0</v>
      </c>
      <c r="P1482" s="41">
        <v>0</v>
      </c>
      <c r="Q1482" s="41">
        <v>0</v>
      </c>
      <c r="R1482" s="41">
        <v>0</v>
      </c>
      <c r="S1482" s="41">
        <v>-2.04</v>
      </c>
      <c r="T1482" s="41">
        <v>-3.59</v>
      </c>
      <c r="U1482" s="41">
        <v>0</v>
      </c>
      <c r="V1482" s="41">
        <v>0</v>
      </c>
      <c r="W1482" s="41">
        <v>6.36</v>
      </c>
    </row>
    <row r="1483" spans="1:23" s="41" customFormat="1" hidden="1" x14ac:dyDescent="0.25">
      <c r="A1483" s="41" t="s">
        <v>6095</v>
      </c>
      <c r="B1483" s="41">
        <v>12167176711</v>
      </c>
      <c r="C1483" s="41" t="s">
        <v>2617</v>
      </c>
      <c r="D1483" s="41" t="s">
        <v>6096</v>
      </c>
      <c r="E1483" s="41" t="s">
        <v>392</v>
      </c>
      <c r="F1483" s="41" t="s">
        <v>2700</v>
      </c>
      <c r="G1483" s="41">
        <v>1</v>
      </c>
      <c r="H1483" s="41" t="s">
        <v>2620</v>
      </c>
      <c r="I1483" s="41" t="s">
        <v>2621</v>
      </c>
      <c r="J1483" s="41" t="s">
        <v>6097</v>
      </c>
      <c r="K1483" s="41" t="s">
        <v>6098</v>
      </c>
      <c r="L1483" s="41" t="s">
        <v>6099</v>
      </c>
      <c r="M1483" s="41">
        <v>19.989999999999998</v>
      </c>
      <c r="N1483" s="41">
        <v>0</v>
      </c>
      <c r="O1483" s="41">
        <v>0</v>
      </c>
      <c r="P1483" s="41">
        <v>0</v>
      </c>
      <c r="Q1483" s="41">
        <v>0</v>
      </c>
      <c r="R1483" s="41">
        <v>0</v>
      </c>
      <c r="S1483" s="41">
        <v>-3.4</v>
      </c>
      <c r="T1483" s="41">
        <v>-3.68</v>
      </c>
      <c r="U1483" s="41">
        <v>0</v>
      </c>
      <c r="V1483" s="41">
        <v>0</v>
      </c>
      <c r="W1483" s="41">
        <v>12.91</v>
      </c>
    </row>
    <row r="1484" spans="1:23" s="41" customFormat="1" hidden="1" x14ac:dyDescent="0.25">
      <c r="A1484" s="41" t="s">
        <v>6100</v>
      </c>
      <c r="B1484" s="41">
        <v>12167176711</v>
      </c>
      <c r="C1484" s="41" t="s">
        <v>2617</v>
      </c>
      <c r="D1484" s="41" t="s">
        <v>6101</v>
      </c>
      <c r="E1484" s="41" t="s">
        <v>398</v>
      </c>
      <c r="F1484" s="41" t="s">
        <v>3904</v>
      </c>
      <c r="G1484" s="41">
        <v>1</v>
      </c>
      <c r="H1484" s="41" t="s">
        <v>2620</v>
      </c>
      <c r="I1484" s="41" t="s">
        <v>2621</v>
      </c>
      <c r="J1484" s="41" t="s">
        <v>6102</v>
      </c>
      <c r="K1484" s="41" t="s">
        <v>2678</v>
      </c>
      <c r="L1484" s="41">
        <v>44266</v>
      </c>
      <c r="M1484" s="41">
        <v>19.989999999999998</v>
      </c>
      <c r="N1484" s="41">
        <v>0</v>
      </c>
      <c r="O1484" s="41">
        <v>0</v>
      </c>
      <c r="P1484" s="41">
        <v>0</v>
      </c>
      <c r="Q1484" s="41">
        <v>1.45</v>
      </c>
      <c r="R1484" s="41">
        <v>-1.45</v>
      </c>
      <c r="S1484" s="41">
        <v>-3.4</v>
      </c>
      <c r="T1484" s="41">
        <v>-3.68</v>
      </c>
      <c r="U1484" s="41">
        <v>0</v>
      </c>
      <c r="V1484" s="41">
        <v>0</v>
      </c>
      <c r="W1484" s="41">
        <v>12.91</v>
      </c>
    </row>
    <row r="1485" spans="1:23" s="41" customFormat="1" hidden="1" x14ac:dyDescent="0.25">
      <c r="A1485" s="41" t="s">
        <v>6103</v>
      </c>
      <c r="B1485" s="41">
        <v>12167176711</v>
      </c>
      <c r="C1485" s="41" t="s">
        <v>2617</v>
      </c>
      <c r="D1485" s="41" t="s">
        <v>6104</v>
      </c>
      <c r="E1485" s="41" t="s">
        <v>398</v>
      </c>
      <c r="F1485" s="41" t="s">
        <v>3904</v>
      </c>
      <c r="G1485" s="41">
        <v>1</v>
      </c>
      <c r="H1485" s="41" t="s">
        <v>2620</v>
      </c>
      <c r="I1485" s="41" t="s">
        <v>2621</v>
      </c>
      <c r="J1485" s="41" t="s">
        <v>4183</v>
      </c>
      <c r="K1485" s="41" t="s">
        <v>2702</v>
      </c>
      <c r="L1485" s="41" t="s">
        <v>6105</v>
      </c>
      <c r="M1485" s="41">
        <v>19.989999999999998</v>
      </c>
      <c r="N1485" s="41">
        <v>0</v>
      </c>
      <c r="O1485" s="41">
        <v>0</v>
      </c>
      <c r="P1485" s="41">
        <v>-1</v>
      </c>
      <c r="Q1485" s="41">
        <v>0</v>
      </c>
      <c r="R1485" s="41">
        <v>0</v>
      </c>
      <c r="S1485" s="41">
        <v>-3.23</v>
      </c>
      <c r="T1485" s="41">
        <v>-3.68</v>
      </c>
      <c r="U1485" s="41">
        <v>0</v>
      </c>
      <c r="V1485" s="41">
        <v>0</v>
      </c>
      <c r="W1485" s="41">
        <v>12.08</v>
      </c>
    </row>
    <row r="1486" spans="1:23" s="41" customFormat="1" hidden="1" x14ac:dyDescent="0.25">
      <c r="A1486" s="41" t="s">
        <v>6106</v>
      </c>
      <c r="B1486" s="41">
        <v>12167176711</v>
      </c>
      <c r="C1486" s="41" t="s">
        <v>2617</v>
      </c>
      <c r="D1486" s="41" t="s">
        <v>6107</v>
      </c>
      <c r="E1486" s="41" t="s">
        <v>1436</v>
      </c>
      <c r="F1486" s="41" t="s">
        <v>3613</v>
      </c>
      <c r="G1486" s="41">
        <v>1</v>
      </c>
      <c r="H1486" s="41" t="s">
        <v>2620</v>
      </c>
      <c r="I1486" s="41" t="s">
        <v>2621</v>
      </c>
      <c r="J1486" s="41" t="s">
        <v>6108</v>
      </c>
      <c r="K1486" s="41" t="s">
        <v>6109</v>
      </c>
      <c r="L1486" s="41">
        <v>66066</v>
      </c>
      <c r="M1486" s="41">
        <v>25.99</v>
      </c>
      <c r="N1486" s="41">
        <v>0</v>
      </c>
      <c r="O1486" s="41">
        <v>0</v>
      </c>
      <c r="P1486" s="41">
        <v>0</v>
      </c>
      <c r="Q1486" s="41">
        <v>0</v>
      </c>
      <c r="R1486" s="41">
        <v>0</v>
      </c>
      <c r="S1486" s="41">
        <v>-4.42</v>
      </c>
      <c r="T1486" s="41">
        <v>-5.16</v>
      </c>
      <c r="U1486" s="41">
        <v>0</v>
      </c>
      <c r="V1486" s="41">
        <v>0</v>
      </c>
      <c r="W1486" s="41">
        <v>16.41</v>
      </c>
    </row>
    <row r="1487" spans="1:23" s="41" customFormat="1" hidden="1" x14ac:dyDescent="0.25">
      <c r="A1487" s="41" t="s">
        <v>6110</v>
      </c>
      <c r="B1487" s="41">
        <v>12167176711</v>
      </c>
      <c r="C1487" s="41" t="s">
        <v>2617</v>
      </c>
      <c r="D1487" s="41" t="s">
        <v>6111</v>
      </c>
      <c r="E1487" s="41" t="s">
        <v>1422</v>
      </c>
      <c r="F1487" s="41" t="s">
        <v>2671</v>
      </c>
      <c r="G1487" s="41">
        <v>1</v>
      </c>
      <c r="H1487" s="41" t="s">
        <v>2620</v>
      </c>
      <c r="I1487" s="41" t="s">
        <v>2621</v>
      </c>
      <c r="J1487" s="41" t="s">
        <v>6112</v>
      </c>
      <c r="K1487" s="41" t="s">
        <v>2623</v>
      </c>
      <c r="L1487" s="41" t="s">
        <v>6113</v>
      </c>
      <c r="M1487" s="41">
        <v>25.99</v>
      </c>
      <c r="N1487" s="41">
        <v>0</v>
      </c>
      <c r="O1487" s="41">
        <v>0</v>
      </c>
      <c r="P1487" s="41">
        <v>0</v>
      </c>
      <c r="Q1487" s="41">
        <v>0</v>
      </c>
      <c r="R1487" s="41">
        <v>0</v>
      </c>
      <c r="S1487" s="41">
        <v>-4.42</v>
      </c>
      <c r="T1487" s="41">
        <v>-5.16</v>
      </c>
      <c r="U1487" s="41">
        <v>0</v>
      </c>
      <c r="V1487" s="41">
        <v>0</v>
      </c>
      <c r="W1487" s="41">
        <v>16.41</v>
      </c>
    </row>
    <row r="1488" spans="1:23" s="41" customFormat="1" hidden="1" x14ac:dyDescent="0.25">
      <c r="A1488" s="41" t="s">
        <v>6114</v>
      </c>
      <c r="B1488" s="41">
        <v>12167176711</v>
      </c>
      <c r="C1488" s="41" t="s">
        <v>2617</v>
      </c>
      <c r="D1488" s="41" t="s">
        <v>6115</v>
      </c>
      <c r="E1488" s="41" t="s">
        <v>1384</v>
      </c>
      <c r="F1488" s="41" t="s">
        <v>5523</v>
      </c>
      <c r="G1488" s="41">
        <v>1</v>
      </c>
      <c r="H1488" s="41" t="s">
        <v>2620</v>
      </c>
      <c r="I1488" s="41" t="s">
        <v>2621</v>
      </c>
      <c r="J1488" s="41" t="s">
        <v>6116</v>
      </c>
      <c r="K1488" s="41" t="s">
        <v>2851</v>
      </c>
      <c r="L1488" s="41" t="s">
        <v>6117</v>
      </c>
      <c r="M1488" s="41">
        <v>22.99</v>
      </c>
      <c r="N1488" s="41">
        <v>0</v>
      </c>
      <c r="O1488" s="41">
        <v>0</v>
      </c>
      <c r="P1488" s="41">
        <v>0</v>
      </c>
      <c r="Q1488" s="41">
        <v>0</v>
      </c>
      <c r="R1488" s="41">
        <v>0</v>
      </c>
      <c r="S1488" s="41">
        <v>-3.91</v>
      </c>
      <c r="T1488" s="41">
        <v>-5.16</v>
      </c>
      <c r="U1488" s="41">
        <v>0</v>
      </c>
      <c r="V1488" s="41">
        <v>0</v>
      </c>
      <c r="W1488" s="41">
        <v>13.92</v>
      </c>
    </row>
    <row r="1489" spans="1:23" s="41" customFormat="1" hidden="1" x14ac:dyDescent="0.25">
      <c r="A1489" s="41" t="s">
        <v>6118</v>
      </c>
      <c r="B1489" s="41">
        <v>12167176711</v>
      </c>
      <c r="C1489" s="41" t="s">
        <v>2617</v>
      </c>
      <c r="D1489" s="41" t="s">
        <v>6119</v>
      </c>
      <c r="E1489" s="41" t="s">
        <v>800</v>
      </c>
      <c r="F1489" s="41" t="s">
        <v>4164</v>
      </c>
      <c r="G1489" s="41">
        <v>1</v>
      </c>
      <c r="H1489" s="41" t="s">
        <v>2620</v>
      </c>
      <c r="I1489" s="41" t="s">
        <v>2621</v>
      </c>
      <c r="J1489" s="41" t="s">
        <v>6120</v>
      </c>
      <c r="K1489" s="41" t="s">
        <v>2683</v>
      </c>
      <c r="L1489" s="41" t="s">
        <v>6121</v>
      </c>
      <c r="M1489" s="41">
        <v>9.99</v>
      </c>
      <c r="N1489" s="41">
        <v>0</v>
      </c>
      <c r="O1489" s="41">
        <v>0</v>
      </c>
      <c r="P1489" s="41">
        <v>0</v>
      </c>
      <c r="Q1489" s="41">
        <v>0</v>
      </c>
      <c r="R1489" s="41">
        <v>0</v>
      </c>
      <c r="S1489" s="41">
        <v>-1.7</v>
      </c>
      <c r="T1489" s="41">
        <v>-3.59</v>
      </c>
      <c r="U1489" s="41">
        <v>0</v>
      </c>
      <c r="V1489" s="41">
        <v>0</v>
      </c>
      <c r="W1489" s="41">
        <v>4.7</v>
      </c>
    </row>
    <row r="1490" spans="1:23" s="41" customFormat="1" hidden="1" x14ac:dyDescent="0.25">
      <c r="A1490" s="41" t="s">
        <v>6122</v>
      </c>
      <c r="B1490" s="41">
        <v>12167176711</v>
      </c>
      <c r="C1490" s="41" t="s">
        <v>2617</v>
      </c>
      <c r="D1490" s="41" t="s">
        <v>6123</v>
      </c>
      <c r="E1490" s="41" t="s">
        <v>1436</v>
      </c>
      <c r="F1490" s="41" t="s">
        <v>3613</v>
      </c>
      <c r="G1490" s="41">
        <v>1</v>
      </c>
      <c r="H1490" s="41" t="s">
        <v>2620</v>
      </c>
      <c r="I1490" s="41" t="s">
        <v>2621</v>
      </c>
      <c r="J1490" s="41" t="s">
        <v>4195</v>
      </c>
      <c r="K1490" s="41" t="s">
        <v>3227</v>
      </c>
      <c r="L1490" s="41" t="s">
        <v>6124</v>
      </c>
      <c r="M1490" s="41">
        <v>25.99</v>
      </c>
      <c r="N1490" s="41">
        <v>0</v>
      </c>
      <c r="O1490" s="41">
        <v>0</v>
      </c>
      <c r="P1490" s="41">
        <v>0</v>
      </c>
      <c r="Q1490" s="41">
        <v>2.08</v>
      </c>
      <c r="R1490" s="41">
        <v>-2.08</v>
      </c>
      <c r="S1490" s="41">
        <v>-4.42</v>
      </c>
      <c r="T1490" s="41">
        <v>-5.16</v>
      </c>
      <c r="U1490" s="41">
        <v>0</v>
      </c>
      <c r="V1490" s="41">
        <v>0</v>
      </c>
      <c r="W1490" s="41">
        <v>16.41</v>
      </c>
    </row>
    <row r="1491" spans="1:23" s="41" customFormat="1" hidden="1" x14ac:dyDescent="0.25">
      <c r="A1491" s="41" t="s">
        <v>6125</v>
      </c>
      <c r="B1491" s="41">
        <v>12167176711</v>
      </c>
      <c r="C1491" s="41" t="s">
        <v>2617</v>
      </c>
      <c r="D1491" s="41" t="s">
        <v>6126</v>
      </c>
      <c r="E1491" s="41" t="s">
        <v>264</v>
      </c>
      <c r="F1491" s="41" t="s">
        <v>6127</v>
      </c>
      <c r="G1491" s="41">
        <v>1</v>
      </c>
      <c r="H1491" s="41" t="s">
        <v>2620</v>
      </c>
      <c r="I1491" s="41" t="s">
        <v>2621</v>
      </c>
      <c r="J1491" s="41" t="s">
        <v>6128</v>
      </c>
      <c r="K1491" s="41" t="s">
        <v>6129</v>
      </c>
      <c r="L1491" s="41">
        <v>98597</v>
      </c>
      <c r="M1491" s="41">
        <v>28.99</v>
      </c>
      <c r="N1491" s="41">
        <v>0</v>
      </c>
      <c r="O1491" s="41">
        <v>0</v>
      </c>
      <c r="P1491" s="41">
        <v>-1.45</v>
      </c>
      <c r="Q1491" s="41">
        <v>2.1800000000000002</v>
      </c>
      <c r="R1491" s="41">
        <v>-2.1800000000000002</v>
      </c>
      <c r="S1491" s="41">
        <v>-4.68</v>
      </c>
      <c r="T1491" s="41">
        <v>-5.16</v>
      </c>
      <c r="U1491" s="41">
        <v>0</v>
      </c>
      <c r="V1491" s="41">
        <v>0</v>
      </c>
      <c r="W1491" s="41">
        <v>17.7</v>
      </c>
    </row>
    <row r="1492" spans="1:23" s="41" customFormat="1" hidden="1" x14ac:dyDescent="0.25">
      <c r="A1492" s="41" t="s">
        <v>6130</v>
      </c>
      <c r="B1492" s="41">
        <v>12167176711</v>
      </c>
      <c r="C1492" s="41" t="s">
        <v>2617</v>
      </c>
      <c r="D1492" s="41" t="s">
        <v>6131</v>
      </c>
      <c r="E1492" s="41" t="s">
        <v>1424</v>
      </c>
      <c r="F1492" s="41" t="s">
        <v>2980</v>
      </c>
      <c r="G1492" s="41">
        <v>1</v>
      </c>
      <c r="H1492" s="41" t="s">
        <v>2620</v>
      </c>
      <c r="I1492" s="41" t="s">
        <v>2621</v>
      </c>
      <c r="J1492" s="41" t="s">
        <v>5561</v>
      </c>
      <c r="K1492" s="41" t="s">
        <v>3227</v>
      </c>
      <c r="L1492" s="41" t="s">
        <v>5562</v>
      </c>
      <c r="M1492" s="41">
        <v>25.99</v>
      </c>
      <c r="N1492" s="41">
        <v>0</v>
      </c>
      <c r="O1492" s="41">
        <v>0</v>
      </c>
      <c r="P1492" s="41">
        <v>0</v>
      </c>
      <c r="Q1492" s="41">
        <v>2.08</v>
      </c>
      <c r="R1492" s="41">
        <v>-2.08</v>
      </c>
      <c r="S1492" s="41">
        <v>-4.42</v>
      </c>
      <c r="T1492" s="41">
        <v>-5.16</v>
      </c>
      <c r="U1492" s="41">
        <v>0</v>
      </c>
      <c r="V1492" s="41">
        <v>0</v>
      </c>
      <c r="W1492" s="41">
        <v>16.41</v>
      </c>
    </row>
    <row r="1493" spans="1:23" s="41" customFormat="1" hidden="1" x14ac:dyDescent="0.25">
      <c r="A1493" s="41" t="s">
        <v>6132</v>
      </c>
      <c r="B1493" s="41">
        <v>12167176711</v>
      </c>
      <c r="C1493" s="41" t="s">
        <v>2617</v>
      </c>
      <c r="D1493" s="41" t="s">
        <v>6133</v>
      </c>
      <c r="E1493" s="41" t="s">
        <v>1392</v>
      </c>
      <c r="F1493" s="41" t="s">
        <v>3004</v>
      </c>
      <c r="G1493" s="41">
        <v>1</v>
      </c>
      <c r="H1493" s="41" t="s">
        <v>2620</v>
      </c>
      <c r="I1493" s="41" t="s">
        <v>2621</v>
      </c>
      <c r="J1493" s="41" t="s">
        <v>4915</v>
      </c>
      <c r="K1493" s="41" t="s">
        <v>2702</v>
      </c>
      <c r="L1493" s="41" t="s">
        <v>6134</v>
      </c>
      <c r="M1493" s="41">
        <v>22.99</v>
      </c>
      <c r="N1493" s="41">
        <v>0</v>
      </c>
      <c r="O1493" s="41">
        <v>0</v>
      </c>
      <c r="P1493" s="41">
        <v>0</v>
      </c>
      <c r="Q1493" s="41">
        <v>0</v>
      </c>
      <c r="R1493" s="41">
        <v>0</v>
      </c>
      <c r="S1493" s="41">
        <v>-3.91</v>
      </c>
      <c r="T1493" s="41">
        <v>-5.16</v>
      </c>
      <c r="U1493" s="41">
        <v>0</v>
      </c>
      <c r="V1493" s="41">
        <v>0</v>
      </c>
      <c r="W1493" s="41">
        <v>13.92</v>
      </c>
    </row>
    <row r="1494" spans="1:23" s="41" customFormat="1" hidden="1" x14ac:dyDescent="0.25">
      <c r="A1494" s="41" t="s">
        <v>6135</v>
      </c>
      <c r="B1494" s="41">
        <v>12167176711</v>
      </c>
      <c r="C1494" s="41" t="s">
        <v>2617</v>
      </c>
      <c r="D1494" s="41" t="s">
        <v>6136</v>
      </c>
      <c r="E1494" s="41" t="s">
        <v>1438</v>
      </c>
      <c r="F1494" s="41" t="s">
        <v>2729</v>
      </c>
      <c r="G1494" s="41">
        <v>1</v>
      </c>
      <c r="H1494" s="41" t="s">
        <v>2620</v>
      </c>
      <c r="I1494" s="41" t="s">
        <v>2621</v>
      </c>
      <c r="J1494" s="41" t="s">
        <v>6137</v>
      </c>
      <c r="K1494" s="41" t="s">
        <v>2702</v>
      </c>
      <c r="L1494" s="41" t="s">
        <v>6138</v>
      </c>
      <c r="M1494" s="41">
        <v>25.99</v>
      </c>
      <c r="N1494" s="41">
        <v>0</v>
      </c>
      <c r="O1494" s="41">
        <v>0</v>
      </c>
      <c r="P1494" s="41">
        <v>0</v>
      </c>
      <c r="Q1494" s="41">
        <v>0</v>
      </c>
      <c r="R1494" s="41">
        <v>0</v>
      </c>
      <c r="S1494" s="41">
        <v>-4.42</v>
      </c>
      <c r="T1494" s="41">
        <v>-5.16</v>
      </c>
      <c r="U1494" s="41">
        <v>0</v>
      </c>
      <c r="V1494" s="41">
        <v>0</v>
      </c>
      <c r="W1494" s="41">
        <v>16.41</v>
      </c>
    </row>
    <row r="1495" spans="1:23" s="41" customFormat="1" hidden="1" x14ac:dyDescent="0.25">
      <c r="A1495" s="41" t="s">
        <v>6139</v>
      </c>
      <c r="B1495" s="41">
        <v>12167176711</v>
      </c>
      <c r="C1495" s="41" t="s">
        <v>2617</v>
      </c>
      <c r="D1495" s="41" t="s">
        <v>6140</v>
      </c>
      <c r="E1495" s="41" t="s">
        <v>498</v>
      </c>
      <c r="F1495" s="41" t="s">
        <v>2873</v>
      </c>
      <c r="G1495" s="41">
        <v>1</v>
      </c>
      <c r="H1495" s="41" t="s">
        <v>2620</v>
      </c>
      <c r="I1495" s="41" t="s">
        <v>2621</v>
      </c>
      <c r="J1495" s="41" t="s">
        <v>5806</v>
      </c>
      <c r="K1495" s="41" t="s">
        <v>2662</v>
      </c>
      <c r="L1495" s="41" t="s">
        <v>5807</v>
      </c>
      <c r="M1495" s="41">
        <v>20.99</v>
      </c>
      <c r="N1495" s="41">
        <v>0</v>
      </c>
      <c r="O1495" s="41">
        <v>0</v>
      </c>
      <c r="P1495" s="41">
        <v>0</v>
      </c>
      <c r="Q1495" s="41">
        <v>0</v>
      </c>
      <c r="R1495" s="41">
        <v>0</v>
      </c>
      <c r="S1495" s="41">
        <v>-3.57</v>
      </c>
      <c r="T1495" s="41">
        <v>-3.68</v>
      </c>
      <c r="U1495" s="41">
        <v>0</v>
      </c>
      <c r="V1495" s="41">
        <v>0</v>
      </c>
      <c r="W1495" s="41">
        <v>13.74</v>
      </c>
    </row>
    <row r="1496" spans="1:23" s="41" customFormat="1" hidden="1" x14ac:dyDescent="0.25">
      <c r="A1496" s="41" t="s">
        <v>6141</v>
      </c>
      <c r="B1496" s="41">
        <v>12167176711</v>
      </c>
      <c r="C1496" s="41" t="s">
        <v>2617</v>
      </c>
      <c r="D1496" s="41" t="s">
        <v>6142</v>
      </c>
      <c r="E1496" s="41" t="s">
        <v>1402</v>
      </c>
      <c r="F1496" s="41" t="s">
        <v>3917</v>
      </c>
      <c r="G1496" s="41">
        <v>1</v>
      </c>
      <c r="H1496" s="41" t="s">
        <v>2620</v>
      </c>
      <c r="I1496" s="41" t="s">
        <v>2621</v>
      </c>
      <c r="J1496" s="41">
        <v>85635</v>
      </c>
      <c r="K1496" s="41" t="s">
        <v>6143</v>
      </c>
      <c r="L1496" s="41">
        <v>85635</v>
      </c>
      <c r="M1496" s="41">
        <v>22.99</v>
      </c>
      <c r="N1496" s="41">
        <v>0</v>
      </c>
      <c r="O1496" s="41">
        <v>0</v>
      </c>
      <c r="P1496" s="41">
        <v>0</v>
      </c>
      <c r="Q1496" s="41">
        <v>0</v>
      </c>
      <c r="R1496" s="41">
        <v>0</v>
      </c>
      <c r="S1496" s="41">
        <v>-3.91</v>
      </c>
      <c r="T1496" s="41">
        <v>-5.16</v>
      </c>
      <c r="U1496" s="41">
        <v>0</v>
      </c>
      <c r="V1496" s="41">
        <v>0</v>
      </c>
      <c r="W1496" s="41">
        <v>13.92</v>
      </c>
    </row>
    <row r="1497" spans="1:23" s="42" customFormat="1" hidden="1" x14ac:dyDescent="0.25">
      <c r="A1497" s="42" t="s">
        <v>6144</v>
      </c>
      <c r="B1497" s="42">
        <v>12167176711</v>
      </c>
      <c r="C1497" s="42" t="s">
        <v>2651</v>
      </c>
      <c r="D1497" s="42" t="s">
        <v>4737</v>
      </c>
      <c r="F1497" s="42" t="s">
        <v>74</v>
      </c>
      <c r="H1497" s="42" t="s">
        <v>2633</v>
      </c>
      <c r="M1497" s="42">
        <v>0</v>
      </c>
      <c r="N1497" s="42">
        <v>0</v>
      </c>
      <c r="O1497" s="42">
        <v>0</v>
      </c>
      <c r="P1497" s="42">
        <v>0</v>
      </c>
      <c r="Q1497" s="42">
        <v>0</v>
      </c>
      <c r="R1497" s="42">
        <v>0</v>
      </c>
      <c r="S1497" s="42">
        <v>0</v>
      </c>
      <c r="T1497" s="42">
        <v>0</v>
      </c>
      <c r="U1497" s="42">
        <v>0</v>
      </c>
      <c r="V1497" s="42">
        <v>0</v>
      </c>
      <c r="W1497" s="42">
        <v>0</v>
      </c>
    </row>
    <row r="1498" spans="1:23" s="43" customFormat="1" ht="14.4" hidden="1" x14ac:dyDescent="0.25">
      <c r="A1498" s="43" t="s">
        <v>6144</v>
      </c>
      <c r="B1498" s="43">
        <v>12167176711</v>
      </c>
      <c r="C1498" s="43" t="s">
        <v>2651</v>
      </c>
      <c r="D1498" s="43" t="s">
        <v>4737</v>
      </c>
      <c r="F1498" s="43" t="s">
        <v>75</v>
      </c>
      <c r="H1498" s="43" t="s">
        <v>2633</v>
      </c>
      <c r="M1498" s="43">
        <v>0</v>
      </c>
      <c r="N1498" s="43">
        <v>0</v>
      </c>
      <c r="O1498" s="43">
        <v>0</v>
      </c>
      <c r="P1498" s="43">
        <v>0</v>
      </c>
      <c r="Q1498" s="43">
        <v>0</v>
      </c>
      <c r="R1498" s="43">
        <v>0</v>
      </c>
      <c r="S1498" s="43">
        <v>0</v>
      </c>
      <c r="T1498" s="43">
        <v>-5.16</v>
      </c>
      <c r="U1498" s="43">
        <v>0</v>
      </c>
      <c r="V1498" s="43">
        <v>0</v>
      </c>
      <c r="W1498" s="43">
        <v>-5.16</v>
      </c>
    </row>
    <row r="1499" spans="1:23" s="42" customFormat="1" hidden="1" x14ac:dyDescent="0.25">
      <c r="A1499" s="42" t="s">
        <v>6144</v>
      </c>
      <c r="B1499" s="42">
        <v>12167176711</v>
      </c>
      <c r="C1499" s="42" t="s">
        <v>2651</v>
      </c>
      <c r="D1499" s="42" t="s">
        <v>4737</v>
      </c>
      <c r="F1499" s="42" t="s">
        <v>76</v>
      </c>
      <c r="H1499" s="42" t="s">
        <v>2633</v>
      </c>
      <c r="M1499" s="42">
        <v>0</v>
      </c>
      <c r="N1499" s="42">
        <v>0</v>
      </c>
      <c r="O1499" s="42">
        <v>0</v>
      </c>
      <c r="P1499" s="42">
        <v>0</v>
      </c>
      <c r="Q1499" s="42">
        <v>0</v>
      </c>
      <c r="R1499" s="42">
        <v>0</v>
      </c>
      <c r="S1499" s="42">
        <v>0</v>
      </c>
      <c r="T1499" s="42">
        <v>0</v>
      </c>
      <c r="U1499" s="42">
        <v>0</v>
      </c>
      <c r="V1499" s="42">
        <v>0</v>
      </c>
      <c r="W1499" s="42">
        <v>0</v>
      </c>
    </row>
    <row r="1500" spans="1:23" s="42" customFormat="1" hidden="1" x14ac:dyDescent="0.25">
      <c r="A1500" s="42" t="s">
        <v>6145</v>
      </c>
      <c r="B1500" s="42">
        <v>12167176711</v>
      </c>
      <c r="D1500" s="42" t="s">
        <v>6146</v>
      </c>
      <c r="F1500" s="42" t="s">
        <v>6147</v>
      </c>
      <c r="G1500" s="42">
        <v>1</v>
      </c>
      <c r="H1500" s="42" t="s">
        <v>2633</v>
      </c>
      <c r="M1500" s="42">
        <v>0</v>
      </c>
      <c r="N1500" s="42">
        <v>0</v>
      </c>
      <c r="O1500" s="42">
        <v>0</v>
      </c>
      <c r="P1500" s="42">
        <v>0</v>
      </c>
      <c r="Q1500" s="42">
        <v>0</v>
      </c>
      <c r="R1500" s="42">
        <v>0</v>
      </c>
      <c r="S1500" s="42">
        <v>0</v>
      </c>
      <c r="T1500" s="42">
        <v>0</v>
      </c>
      <c r="U1500" s="42">
        <v>-0.6</v>
      </c>
      <c r="V1500" s="42">
        <v>0</v>
      </c>
      <c r="W1500" s="42">
        <v>-0.6</v>
      </c>
    </row>
    <row r="1501" spans="1:23" s="42" customFormat="1" hidden="1" x14ac:dyDescent="0.25">
      <c r="A1501" s="42" t="s">
        <v>6148</v>
      </c>
      <c r="B1501" s="42">
        <v>12167176711</v>
      </c>
      <c r="C1501" s="42" t="s">
        <v>2651</v>
      </c>
      <c r="D1501" s="42" t="s">
        <v>4482</v>
      </c>
      <c r="F1501" s="42" t="s">
        <v>74</v>
      </c>
      <c r="H1501" s="42" t="s">
        <v>2633</v>
      </c>
      <c r="M1501" s="42">
        <v>0</v>
      </c>
      <c r="N1501" s="42">
        <v>0</v>
      </c>
      <c r="O1501" s="42">
        <v>0</v>
      </c>
      <c r="P1501" s="42">
        <v>0</v>
      </c>
      <c r="Q1501" s="42">
        <v>0</v>
      </c>
      <c r="R1501" s="42">
        <v>0</v>
      </c>
      <c r="S1501" s="42">
        <v>0</v>
      </c>
      <c r="T1501" s="42">
        <v>0</v>
      </c>
      <c r="U1501" s="42">
        <v>0</v>
      </c>
      <c r="V1501" s="42">
        <v>0</v>
      </c>
      <c r="W1501" s="42">
        <v>0</v>
      </c>
    </row>
    <row r="1502" spans="1:23" s="43" customFormat="1" ht="14.4" hidden="1" x14ac:dyDescent="0.25">
      <c r="A1502" s="43" t="s">
        <v>6148</v>
      </c>
      <c r="B1502" s="43">
        <v>12167176711</v>
      </c>
      <c r="C1502" s="43" t="s">
        <v>2651</v>
      </c>
      <c r="D1502" s="43" t="s">
        <v>4482</v>
      </c>
      <c r="F1502" s="43" t="s">
        <v>75</v>
      </c>
      <c r="H1502" s="43" t="s">
        <v>2633</v>
      </c>
      <c r="M1502" s="43">
        <v>0</v>
      </c>
      <c r="N1502" s="43">
        <v>0</v>
      </c>
      <c r="O1502" s="43">
        <v>0</v>
      </c>
      <c r="P1502" s="43">
        <v>0</v>
      </c>
      <c r="Q1502" s="43">
        <v>0</v>
      </c>
      <c r="R1502" s="43">
        <v>0</v>
      </c>
      <c r="S1502" s="43">
        <v>0</v>
      </c>
      <c r="T1502" s="43">
        <v>-3.68</v>
      </c>
      <c r="U1502" s="43">
        <v>0</v>
      </c>
      <c r="V1502" s="43">
        <v>0</v>
      </c>
      <c r="W1502" s="43">
        <v>-3.68</v>
      </c>
    </row>
    <row r="1503" spans="1:23" s="42" customFormat="1" hidden="1" x14ac:dyDescent="0.25">
      <c r="A1503" s="42" t="s">
        <v>6148</v>
      </c>
      <c r="B1503" s="42">
        <v>12167176711</v>
      </c>
      <c r="C1503" s="42" t="s">
        <v>2651</v>
      </c>
      <c r="D1503" s="42" t="s">
        <v>4482</v>
      </c>
      <c r="F1503" s="42" t="s">
        <v>76</v>
      </c>
      <c r="H1503" s="42" t="s">
        <v>2633</v>
      </c>
      <c r="M1503" s="42">
        <v>0</v>
      </c>
      <c r="N1503" s="42">
        <v>0</v>
      </c>
      <c r="O1503" s="42">
        <v>0</v>
      </c>
      <c r="P1503" s="42">
        <v>0</v>
      </c>
      <c r="Q1503" s="42">
        <v>0</v>
      </c>
      <c r="R1503" s="42">
        <v>0</v>
      </c>
      <c r="S1503" s="42">
        <v>0</v>
      </c>
      <c r="T1503" s="42">
        <v>0</v>
      </c>
      <c r="U1503" s="42">
        <v>0</v>
      </c>
      <c r="V1503" s="42">
        <v>0</v>
      </c>
      <c r="W1503" s="42">
        <v>0</v>
      </c>
    </row>
    <row r="1504" spans="1:23" s="42" customFormat="1" hidden="1" x14ac:dyDescent="0.25">
      <c r="A1504" s="42" t="s">
        <v>6149</v>
      </c>
      <c r="B1504" s="42">
        <v>12167176711</v>
      </c>
      <c r="D1504" s="42" t="s">
        <v>3374</v>
      </c>
      <c r="F1504" s="42" t="s">
        <v>3375</v>
      </c>
      <c r="G1504" s="42">
        <v>1</v>
      </c>
      <c r="H1504" s="42" t="s">
        <v>2633</v>
      </c>
      <c r="M1504" s="42">
        <v>0</v>
      </c>
      <c r="N1504" s="42">
        <v>0</v>
      </c>
      <c r="O1504" s="42">
        <v>0</v>
      </c>
      <c r="P1504" s="42">
        <v>0</v>
      </c>
      <c r="Q1504" s="42">
        <v>0</v>
      </c>
      <c r="R1504" s="42">
        <v>0</v>
      </c>
      <c r="S1504" s="42">
        <v>0</v>
      </c>
      <c r="T1504" s="42">
        <v>0</v>
      </c>
      <c r="U1504" s="42">
        <v>-0.6</v>
      </c>
      <c r="V1504" s="42">
        <v>0</v>
      </c>
      <c r="W1504" s="42">
        <v>-0.6</v>
      </c>
    </row>
    <row r="1505" spans="1:23" s="41" customFormat="1" hidden="1" x14ac:dyDescent="0.25">
      <c r="A1505" s="41" t="s">
        <v>6150</v>
      </c>
      <c r="B1505" s="41">
        <v>12167176711</v>
      </c>
      <c r="C1505" s="41" t="s">
        <v>2617</v>
      </c>
      <c r="D1505" s="41" t="s">
        <v>6151</v>
      </c>
      <c r="E1505" s="41" t="s">
        <v>1360</v>
      </c>
      <c r="F1505" s="41" t="s">
        <v>3030</v>
      </c>
      <c r="G1505" s="41">
        <v>1</v>
      </c>
      <c r="H1505" s="41" t="s">
        <v>2620</v>
      </c>
      <c r="I1505" s="41" t="s">
        <v>2621</v>
      </c>
      <c r="J1505" s="41" t="s">
        <v>6152</v>
      </c>
      <c r="K1505" s="41" t="s">
        <v>4504</v>
      </c>
      <c r="L1505" s="41">
        <v>14202</v>
      </c>
      <c r="M1505" s="41">
        <v>22.99</v>
      </c>
      <c r="N1505" s="41">
        <v>3.67</v>
      </c>
      <c r="O1505" s="41">
        <v>0</v>
      </c>
      <c r="P1505" s="41">
        <v>0</v>
      </c>
      <c r="Q1505" s="41">
        <v>1.26</v>
      </c>
      <c r="R1505" s="41">
        <v>-1.26</v>
      </c>
      <c r="S1505" s="41">
        <v>-3.91</v>
      </c>
      <c r="T1505" s="41">
        <v>-8.83</v>
      </c>
      <c r="U1505" s="41">
        <v>0</v>
      </c>
      <c r="V1505" s="41">
        <v>0</v>
      </c>
      <c r="W1505" s="41">
        <v>13.92</v>
      </c>
    </row>
    <row r="1506" spans="1:23" s="42" customFormat="1" hidden="1" x14ac:dyDescent="0.25">
      <c r="A1506" s="42" t="s">
        <v>6153</v>
      </c>
      <c r="B1506" s="42">
        <v>12167176711</v>
      </c>
      <c r="D1506" s="42" t="s">
        <v>3787</v>
      </c>
      <c r="F1506" s="42" t="s">
        <v>3788</v>
      </c>
      <c r="G1506" s="42">
        <v>1</v>
      </c>
      <c r="H1506" s="42" t="s">
        <v>2633</v>
      </c>
      <c r="M1506" s="42">
        <v>0</v>
      </c>
      <c r="N1506" s="42">
        <v>0</v>
      </c>
      <c r="O1506" s="42">
        <v>0</v>
      </c>
      <c r="P1506" s="42">
        <v>0</v>
      </c>
      <c r="Q1506" s="42">
        <v>0</v>
      </c>
      <c r="R1506" s="42">
        <v>0</v>
      </c>
      <c r="S1506" s="42">
        <v>0</v>
      </c>
      <c r="T1506" s="42">
        <v>0</v>
      </c>
      <c r="U1506" s="42">
        <v>-0.6</v>
      </c>
      <c r="V1506" s="42">
        <v>0</v>
      </c>
      <c r="W1506" s="42">
        <v>-0.6</v>
      </c>
    </row>
    <row r="1507" spans="1:23" s="41" customFormat="1" hidden="1" x14ac:dyDescent="0.25">
      <c r="A1507" s="41" t="s">
        <v>6154</v>
      </c>
      <c r="B1507" s="41">
        <v>12167176711</v>
      </c>
      <c r="C1507" s="41" t="s">
        <v>2727</v>
      </c>
      <c r="D1507" s="41" t="s">
        <v>4737</v>
      </c>
      <c r="E1507" s="41" t="s">
        <v>1392</v>
      </c>
      <c r="F1507" s="41" t="s">
        <v>3004</v>
      </c>
      <c r="G1507" s="41">
        <v>1</v>
      </c>
      <c r="H1507" s="41" t="s">
        <v>2620</v>
      </c>
      <c r="I1507" s="41" t="s">
        <v>2621</v>
      </c>
      <c r="J1507" s="41" t="s">
        <v>3203</v>
      </c>
      <c r="K1507" s="41" t="s">
        <v>2836</v>
      </c>
      <c r="L1507" s="41" t="s">
        <v>4738</v>
      </c>
      <c r="M1507" s="41">
        <v>-22.99</v>
      </c>
      <c r="N1507" s="41">
        <v>0</v>
      </c>
      <c r="O1507" s="41">
        <v>0</v>
      </c>
      <c r="P1507" s="41">
        <v>0</v>
      </c>
      <c r="Q1507" s="41">
        <v>0</v>
      </c>
      <c r="R1507" s="41">
        <v>0</v>
      </c>
      <c r="S1507" s="41">
        <v>3.13</v>
      </c>
      <c r="T1507" s="41">
        <v>0</v>
      </c>
      <c r="U1507" s="41">
        <v>0</v>
      </c>
      <c r="V1507" s="41">
        <v>0</v>
      </c>
      <c r="W1507" s="41">
        <v>-19.86</v>
      </c>
    </row>
    <row r="1508" spans="1:23" s="42" customFormat="1" hidden="1" x14ac:dyDescent="0.25">
      <c r="A1508" s="42" t="s">
        <v>6155</v>
      </c>
      <c r="B1508" s="42">
        <v>12167176711</v>
      </c>
      <c r="C1508" s="42" t="s">
        <v>2651</v>
      </c>
      <c r="D1508" s="42" t="s">
        <v>5155</v>
      </c>
      <c r="F1508" s="42" t="s">
        <v>74</v>
      </c>
      <c r="H1508" s="42" t="s">
        <v>2633</v>
      </c>
      <c r="M1508" s="42">
        <v>0</v>
      </c>
      <c r="N1508" s="42">
        <v>0</v>
      </c>
      <c r="O1508" s="42">
        <v>0</v>
      </c>
      <c r="P1508" s="42">
        <v>0</v>
      </c>
      <c r="Q1508" s="42">
        <v>0</v>
      </c>
      <c r="R1508" s="42">
        <v>0</v>
      </c>
      <c r="S1508" s="42">
        <v>0</v>
      </c>
      <c r="T1508" s="42">
        <v>0</v>
      </c>
      <c r="U1508" s="42">
        <v>0</v>
      </c>
      <c r="V1508" s="42">
        <v>0</v>
      </c>
      <c r="W1508" s="42">
        <v>0</v>
      </c>
    </row>
    <row r="1509" spans="1:23" s="43" customFormat="1" ht="14.4" hidden="1" x14ac:dyDescent="0.25">
      <c r="A1509" s="43" t="s">
        <v>6155</v>
      </c>
      <c r="B1509" s="43">
        <v>12167176711</v>
      </c>
      <c r="C1509" s="43" t="s">
        <v>2651</v>
      </c>
      <c r="D1509" s="43" t="s">
        <v>5155</v>
      </c>
      <c r="F1509" s="43" t="s">
        <v>75</v>
      </c>
      <c r="H1509" s="43" t="s">
        <v>2633</v>
      </c>
      <c r="M1509" s="43">
        <v>0</v>
      </c>
      <c r="N1509" s="43">
        <v>0</v>
      </c>
      <c r="O1509" s="43">
        <v>0</v>
      </c>
      <c r="P1509" s="43">
        <v>0</v>
      </c>
      <c r="Q1509" s="43">
        <v>0</v>
      </c>
      <c r="R1509" s="43">
        <v>0</v>
      </c>
      <c r="S1509" s="43">
        <v>0</v>
      </c>
      <c r="T1509" s="43">
        <v>-5.16</v>
      </c>
      <c r="U1509" s="43">
        <v>0</v>
      </c>
      <c r="V1509" s="43">
        <v>0</v>
      </c>
      <c r="W1509" s="43">
        <v>-5.16</v>
      </c>
    </row>
    <row r="1510" spans="1:23" s="42" customFormat="1" hidden="1" x14ac:dyDescent="0.25">
      <c r="A1510" s="42" t="s">
        <v>6155</v>
      </c>
      <c r="B1510" s="42">
        <v>12167176711</v>
      </c>
      <c r="C1510" s="42" t="s">
        <v>2651</v>
      </c>
      <c r="D1510" s="42" t="s">
        <v>5155</v>
      </c>
      <c r="F1510" s="42" t="s">
        <v>76</v>
      </c>
      <c r="H1510" s="42" t="s">
        <v>2633</v>
      </c>
      <c r="M1510" s="42">
        <v>0</v>
      </c>
      <c r="N1510" s="42">
        <v>0</v>
      </c>
      <c r="O1510" s="42">
        <v>0</v>
      </c>
      <c r="P1510" s="42">
        <v>0</v>
      </c>
      <c r="Q1510" s="42">
        <v>0</v>
      </c>
      <c r="R1510" s="42">
        <v>0</v>
      </c>
      <c r="S1510" s="42">
        <v>0</v>
      </c>
      <c r="T1510" s="42">
        <v>0</v>
      </c>
      <c r="U1510" s="42">
        <v>0</v>
      </c>
      <c r="V1510" s="42">
        <v>0</v>
      </c>
      <c r="W1510" s="42">
        <v>0</v>
      </c>
    </row>
    <row r="1511" spans="1:23" s="41" customFormat="1" hidden="1" x14ac:dyDescent="0.25">
      <c r="A1511" s="41" t="s">
        <v>6156</v>
      </c>
      <c r="B1511" s="41">
        <v>12167176711</v>
      </c>
      <c r="C1511" s="41" t="s">
        <v>2617</v>
      </c>
      <c r="D1511" s="41" t="s">
        <v>6157</v>
      </c>
      <c r="E1511" s="41" t="s">
        <v>1430</v>
      </c>
      <c r="F1511" s="41" t="s">
        <v>4034</v>
      </c>
      <c r="G1511" s="41">
        <v>1</v>
      </c>
      <c r="H1511" s="41" t="s">
        <v>2620</v>
      </c>
      <c r="I1511" s="41" t="s">
        <v>2621</v>
      </c>
      <c r="J1511" s="41" t="s">
        <v>2892</v>
      </c>
      <c r="K1511" s="41" t="s">
        <v>2893</v>
      </c>
      <c r="L1511" s="41" t="s">
        <v>6158</v>
      </c>
      <c r="M1511" s="41">
        <v>25.99</v>
      </c>
      <c r="N1511" s="41">
        <v>0</v>
      </c>
      <c r="O1511" s="41">
        <v>0</v>
      </c>
      <c r="P1511" s="41">
        <v>0</v>
      </c>
      <c r="Q1511" s="41">
        <v>1.82</v>
      </c>
      <c r="R1511" s="41">
        <v>-1.82</v>
      </c>
      <c r="S1511" s="41">
        <v>-4.42</v>
      </c>
      <c r="T1511" s="41">
        <v>-5.16</v>
      </c>
      <c r="U1511" s="41">
        <v>0</v>
      </c>
      <c r="V1511" s="41">
        <v>0</v>
      </c>
      <c r="W1511" s="41">
        <v>16.41</v>
      </c>
    </row>
    <row r="1512" spans="1:23" s="41" customFormat="1" hidden="1" x14ac:dyDescent="0.25">
      <c r="A1512" s="41" t="s">
        <v>6159</v>
      </c>
      <c r="B1512" s="41">
        <v>12167176711</v>
      </c>
      <c r="C1512" s="41" t="s">
        <v>2617</v>
      </c>
      <c r="D1512" s="41" t="s">
        <v>6160</v>
      </c>
      <c r="E1512" s="41" t="s">
        <v>1350</v>
      </c>
      <c r="F1512" s="41" t="s">
        <v>2646</v>
      </c>
      <c r="G1512" s="41">
        <v>1</v>
      </c>
      <c r="H1512" s="41" t="s">
        <v>2620</v>
      </c>
      <c r="I1512" s="41" t="s">
        <v>2621</v>
      </c>
      <c r="J1512" s="41" t="s">
        <v>6161</v>
      </c>
      <c r="K1512" s="41" t="s">
        <v>2899</v>
      </c>
      <c r="L1512" s="41" t="s">
        <v>6162</v>
      </c>
      <c r="M1512" s="41">
        <v>22.99</v>
      </c>
      <c r="N1512" s="41">
        <v>0</v>
      </c>
      <c r="O1512" s="41">
        <v>0</v>
      </c>
      <c r="P1512" s="41">
        <v>0</v>
      </c>
      <c r="Q1512" s="41">
        <v>0</v>
      </c>
      <c r="R1512" s="41">
        <v>0</v>
      </c>
      <c r="S1512" s="41">
        <v>-3.91</v>
      </c>
      <c r="T1512" s="41">
        <v>-5.16</v>
      </c>
      <c r="U1512" s="41">
        <v>0</v>
      </c>
      <c r="V1512" s="41">
        <v>0</v>
      </c>
      <c r="W1512" s="41">
        <v>13.92</v>
      </c>
    </row>
    <row r="1513" spans="1:23" s="41" customFormat="1" hidden="1" x14ac:dyDescent="0.25">
      <c r="A1513" s="41" t="s">
        <v>6163</v>
      </c>
      <c r="B1513" s="41">
        <v>12167176711</v>
      </c>
      <c r="C1513" s="41" t="s">
        <v>2617</v>
      </c>
      <c r="D1513" s="41" t="s">
        <v>6164</v>
      </c>
      <c r="E1513" s="41" t="s">
        <v>1350</v>
      </c>
      <c r="F1513" s="41" t="s">
        <v>2646</v>
      </c>
      <c r="G1513" s="41">
        <v>1</v>
      </c>
      <c r="H1513" s="41" t="s">
        <v>2620</v>
      </c>
      <c r="I1513" s="41" t="s">
        <v>2621</v>
      </c>
      <c r="J1513" s="41" t="s">
        <v>5850</v>
      </c>
      <c r="K1513" s="41" t="s">
        <v>3311</v>
      </c>
      <c r="L1513" s="41">
        <v>85203</v>
      </c>
      <c r="M1513" s="41">
        <v>22.99</v>
      </c>
      <c r="N1513" s="41">
        <v>0</v>
      </c>
      <c r="O1513" s="41">
        <v>0</v>
      </c>
      <c r="P1513" s="41">
        <v>0</v>
      </c>
      <c r="Q1513" s="41">
        <v>0</v>
      </c>
      <c r="R1513" s="41">
        <v>0</v>
      </c>
      <c r="S1513" s="41">
        <v>-3.91</v>
      </c>
      <c r="T1513" s="41">
        <v>-5.16</v>
      </c>
      <c r="U1513" s="41">
        <v>0</v>
      </c>
      <c r="V1513" s="41">
        <v>0</v>
      </c>
      <c r="W1513" s="41">
        <v>13.92</v>
      </c>
    </row>
    <row r="1514" spans="1:23" s="41" customFormat="1" hidden="1" x14ac:dyDescent="0.25">
      <c r="A1514" s="41" t="s">
        <v>6165</v>
      </c>
      <c r="B1514" s="41">
        <v>12167176711</v>
      </c>
      <c r="C1514" s="41" t="s">
        <v>2617</v>
      </c>
      <c r="D1514" s="41" t="s">
        <v>6166</v>
      </c>
      <c r="E1514" s="41" t="s">
        <v>496</v>
      </c>
      <c r="F1514" s="41" t="s">
        <v>3057</v>
      </c>
      <c r="G1514" s="41">
        <v>1</v>
      </c>
      <c r="H1514" s="41" t="s">
        <v>2620</v>
      </c>
      <c r="I1514" s="41" t="s">
        <v>2621</v>
      </c>
      <c r="J1514" s="41" t="s">
        <v>6167</v>
      </c>
      <c r="K1514" s="41" t="s">
        <v>2648</v>
      </c>
      <c r="L1514" s="41" t="s">
        <v>6168</v>
      </c>
      <c r="M1514" s="41">
        <v>20.99</v>
      </c>
      <c r="N1514" s="41">
        <v>0</v>
      </c>
      <c r="O1514" s="41">
        <v>0</v>
      </c>
      <c r="P1514" s="41">
        <v>-1.05</v>
      </c>
      <c r="Q1514" s="41">
        <v>0</v>
      </c>
      <c r="R1514" s="41">
        <v>0</v>
      </c>
      <c r="S1514" s="41">
        <v>-3.39</v>
      </c>
      <c r="T1514" s="41">
        <v>-3.68</v>
      </c>
      <c r="U1514" s="41">
        <v>0</v>
      </c>
      <c r="V1514" s="41">
        <v>0</v>
      </c>
      <c r="W1514" s="41">
        <v>12.87</v>
      </c>
    </row>
    <row r="1515" spans="1:23" s="41" customFormat="1" hidden="1" x14ac:dyDescent="0.25">
      <c r="A1515" s="41" t="s">
        <v>6169</v>
      </c>
      <c r="B1515" s="41">
        <v>12167176711</v>
      </c>
      <c r="C1515" s="41" t="s">
        <v>2617</v>
      </c>
      <c r="D1515" s="41" t="s">
        <v>6170</v>
      </c>
      <c r="E1515" s="41" t="s">
        <v>1438</v>
      </c>
      <c r="F1515" s="41" t="s">
        <v>2729</v>
      </c>
      <c r="G1515" s="41">
        <v>1</v>
      </c>
      <c r="H1515" s="41" t="s">
        <v>2620</v>
      </c>
      <c r="I1515" s="41" t="s">
        <v>2621</v>
      </c>
      <c r="J1515" s="41" t="s">
        <v>6171</v>
      </c>
      <c r="K1515" s="41" t="s">
        <v>3227</v>
      </c>
      <c r="L1515" s="41" t="s">
        <v>6172</v>
      </c>
      <c r="M1515" s="41">
        <v>25.99</v>
      </c>
      <c r="N1515" s="41">
        <v>0</v>
      </c>
      <c r="O1515" s="41">
        <v>0</v>
      </c>
      <c r="P1515" s="41">
        <v>0</v>
      </c>
      <c r="Q1515" s="41">
        <v>2.08</v>
      </c>
      <c r="R1515" s="41">
        <v>-2.08</v>
      </c>
      <c r="S1515" s="41">
        <v>-4.42</v>
      </c>
      <c r="T1515" s="41">
        <v>-5.16</v>
      </c>
      <c r="U1515" s="41">
        <v>0</v>
      </c>
      <c r="V1515" s="41">
        <v>0</v>
      </c>
      <c r="W1515" s="41">
        <v>16.41</v>
      </c>
    </row>
    <row r="1516" spans="1:23" s="41" customFormat="1" hidden="1" x14ac:dyDescent="0.25">
      <c r="A1516" s="41" t="s">
        <v>6173</v>
      </c>
      <c r="B1516" s="41">
        <v>12167176711</v>
      </c>
      <c r="C1516" s="41" t="s">
        <v>2617</v>
      </c>
      <c r="D1516" s="41" t="s">
        <v>6174</v>
      </c>
      <c r="E1516" s="41" t="s">
        <v>1232</v>
      </c>
      <c r="F1516" s="41" t="s">
        <v>3548</v>
      </c>
      <c r="G1516" s="41">
        <v>1</v>
      </c>
      <c r="H1516" s="41" t="s">
        <v>2620</v>
      </c>
      <c r="I1516" s="41" t="s">
        <v>2621</v>
      </c>
      <c r="J1516" s="41" t="s">
        <v>5535</v>
      </c>
      <c r="K1516" s="41" t="s">
        <v>4250</v>
      </c>
      <c r="L1516" s="41" t="s">
        <v>6175</v>
      </c>
      <c r="M1516" s="41">
        <v>20.99</v>
      </c>
      <c r="N1516" s="41">
        <v>0</v>
      </c>
      <c r="O1516" s="41">
        <v>0</v>
      </c>
      <c r="P1516" s="41">
        <v>-1.05</v>
      </c>
      <c r="Q1516" s="41">
        <v>1.79</v>
      </c>
      <c r="R1516" s="41">
        <v>-1.79</v>
      </c>
      <c r="S1516" s="41">
        <v>-3.39</v>
      </c>
      <c r="T1516" s="41">
        <v>-3.68</v>
      </c>
      <c r="U1516" s="41">
        <v>0</v>
      </c>
      <c r="V1516" s="41">
        <v>0</v>
      </c>
      <c r="W1516" s="41">
        <v>12.87</v>
      </c>
    </row>
    <row r="1517" spans="1:23" s="41" customFormat="1" hidden="1" x14ac:dyDescent="0.25">
      <c r="A1517" s="41" t="s">
        <v>6176</v>
      </c>
      <c r="B1517" s="41">
        <v>12167176711</v>
      </c>
      <c r="C1517" s="41" t="s">
        <v>2617</v>
      </c>
      <c r="D1517" s="41" t="s">
        <v>6177</v>
      </c>
      <c r="E1517" s="41" t="s">
        <v>1370</v>
      </c>
      <c r="F1517" s="41" t="s">
        <v>2828</v>
      </c>
      <c r="G1517" s="41">
        <v>1</v>
      </c>
      <c r="H1517" s="41" t="s">
        <v>2620</v>
      </c>
      <c r="I1517" s="41" t="s">
        <v>2621</v>
      </c>
      <c r="J1517" s="41" t="s">
        <v>6178</v>
      </c>
      <c r="K1517" s="41" t="s">
        <v>2743</v>
      </c>
      <c r="L1517" s="41">
        <v>83440</v>
      </c>
      <c r="M1517" s="41">
        <v>22.99</v>
      </c>
      <c r="N1517" s="41">
        <v>0</v>
      </c>
      <c r="O1517" s="41">
        <v>0</v>
      </c>
      <c r="P1517" s="41">
        <v>0</v>
      </c>
      <c r="Q1517" s="41">
        <v>1.38</v>
      </c>
      <c r="R1517" s="41">
        <v>-1.38</v>
      </c>
      <c r="S1517" s="41">
        <v>-3.91</v>
      </c>
      <c r="T1517" s="41">
        <v>-5.16</v>
      </c>
      <c r="U1517" s="41">
        <v>0</v>
      </c>
      <c r="V1517" s="41">
        <v>0</v>
      </c>
      <c r="W1517" s="41">
        <v>13.92</v>
      </c>
    </row>
    <row r="1518" spans="1:23" s="41" customFormat="1" hidden="1" x14ac:dyDescent="0.25">
      <c r="A1518" s="41" t="s">
        <v>6179</v>
      </c>
      <c r="B1518" s="41">
        <v>12167176711</v>
      </c>
      <c r="C1518" s="41" t="s">
        <v>2727</v>
      </c>
      <c r="D1518" s="41" t="s">
        <v>5467</v>
      </c>
      <c r="E1518" s="41" t="s">
        <v>2450</v>
      </c>
      <c r="F1518" s="41" t="s">
        <v>3698</v>
      </c>
      <c r="G1518" s="41">
        <v>1</v>
      </c>
      <c r="H1518" s="41" t="s">
        <v>2620</v>
      </c>
      <c r="I1518" s="41" t="s">
        <v>2621</v>
      </c>
      <c r="J1518" s="41" t="s">
        <v>5468</v>
      </c>
      <c r="K1518" s="41" t="s">
        <v>2719</v>
      </c>
      <c r="L1518" s="41" t="s">
        <v>5469</v>
      </c>
      <c r="M1518" s="41">
        <v>-9.99</v>
      </c>
      <c r="N1518" s="41">
        <v>0</v>
      </c>
      <c r="O1518" s="41">
        <v>0</v>
      </c>
      <c r="P1518" s="41">
        <v>0</v>
      </c>
      <c r="Q1518" s="41">
        <v>0</v>
      </c>
      <c r="R1518" s="41">
        <v>0</v>
      </c>
      <c r="S1518" s="41">
        <v>1.36</v>
      </c>
      <c r="T1518" s="41">
        <v>0</v>
      </c>
      <c r="U1518" s="41">
        <v>0</v>
      </c>
      <c r="V1518" s="41">
        <v>0</v>
      </c>
      <c r="W1518" s="41">
        <v>-8.6300000000000008</v>
      </c>
    </row>
    <row r="1519" spans="1:23" s="41" customFormat="1" hidden="1" x14ac:dyDescent="0.25">
      <c r="A1519" s="41" t="s">
        <v>6180</v>
      </c>
      <c r="B1519" s="41">
        <v>12167176711</v>
      </c>
      <c r="C1519" s="41" t="s">
        <v>2727</v>
      </c>
      <c r="D1519" s="41" t="s">
        <v>4626</v>
      </c>
      <c r="E1519" s="41" t="s">
        <v>2170</v>
      </c>
      <c r="F1519" s="41" t="s">
        <v>2660</v>
      </c>
      <c r="G1519" s="41">
        <v>1</v>
      </c>
      <c r="H1519" s="41" t="s">
        <v>2620</v>
      </c>
      <c r="I1519" s="41" t="s">
        <v>2621</v>
      </c>
      <c r="J1519" s="41" t="s">
        <v>4627</v>
      </c>
      <c r="K1519" s="41" t="s">
        <v>2770</v>
      </c>
      <c r="L1519" s="41" t="s">
        <v>4628</v>
      </c>
      <c r="M1519" s="41">
        <v>-22.99</v>
      </c>
      <c r="N1519" s="41">
        <v>0</v>
      </c>
      <c r="O1519" s="41">
        <v>0</v>
      </c>
      <c r="P1519" s="41">
        <v>0</v>
      </c>
      <c r="Q1519" s="41">
        <v>-2.2999999999999998</v>
      </c>
      <c r="R1519" s="41">
        <v>2.2999999999999998</v>
      </c>
      <c r="S1519" s="41">
        <v>3.13</v>
      </c>
      <c r="T1519" s="41">
        <v>0</v>
      </c>
      <c r="U1519" s="41">
        <v>0</v>
      </c>
      <c r="V1519" s="41">
        <v>0</v>
      </c>
      <c r="W1519" s="41">
        <v>-19.86</v>
      </c>
    </row>
    <row r="1520" spans="1:23" s="41" customFormat="1" hidden="1" x14ac:dyDescent="0.25">
      <c r="A1520" s="41" t="s">
        <v>6181</v>
      </c>
      <c r="B1520" s="41">
        <v>12167176711</v>
      </c>
      <c r="C1520" s="41" t="s">
        <v>2727</v>
      </c>
      <c r="D1520" s="41" t="s">
        <v>5317</v>
      </c>
      <c r="E1520" s="41" t="s">
        <v>448</v>
      </c>
      <c r="F1520" s="41" t="s">
        <v>3860</v>
      </c>
      <c r="G1520" s="41">
        <v>1</v>
      </c>
      <c r="H1520" s="41" t="s">
        <v>2620</v>
      </c>
      <c r="I1520" s="41" t="s">
        <v>2621</v>
      </c>
      <c r="J1520" s="41" t="s">
        <v>5318</v>
      </c>
      <c r="K1520" s="41" t="s">
        <v>3032</v>
      </c>
      <c r="L1520" s="41">
        <v>7010</v>
      </c>
      <c r="M1520" s="41">
        <v>-20.99</v>
      </c>
      <c r="N1520" s="41">
        <v>0</v>
      </c>
      <c r="O1520" s="41">
        <v>0</v>
      </c>
      <c r="P1520" s="41">
        <v>0</v>
      </c>
      <c r="Q1520" s="41">
        <v>0</v>
      </c>
      <c r="R1520" s="41">
        <v>0</v>
      </c>
      <c r="S1520" s="41">
        <v>2.86</v>
      </c>
      <c r="T1520" s="41">
        <v>0</v>
      </c>
      <c r="U1520" s="41">
        <v>0</v>
      </c>
      <c r="V1520" s="41">
        <v>0</v>
      </c>
      <c r="W1520" s="41">
        <v>-18.13</v>
      </c>
    </row>
    <row r="1521" spans="1:23" s="41" customFormat="1" hidden="1" x14ac:dyDescent="0.25">
      <c r="A1521" s="41" t="s">
        <v>6182</v>
      </c>
      <c r="B1521" s="41">
        <v>12167176711</v>
      </c>
      <c r="C1521" s="41" t="s">
        <v>2617</v>
      </c>
      <c r="D1521" s="41" t="s">
        <v>6183</v>
      </c>
      <c r="E1521" s="41" t="s">
        <v>500</v>
      </c>
      <c r="F1521" s="41" t="s">
        <v>3657</v>
      </c>
      <c r="G1521" s="41">
        <v>1</v>
      </c>
      <c r="H1521" s="41" t="s">
        <v>2620</v>
      </c>
      <c r="I1521" s="41" t="s">
        <v>2621</v>
      </c>
      <c r="J1521" s="41" t="s">
        <v>4191</v>
      </c>
      <c r="K1521" s="41" t="s">
        <v>2623</v>
      </c>
      <c r="L1521" s="41" t="s">
        <v>6184</v>
      </c>
      <c r="M1521" s="41">
        <v>20.99</v>
      </c>
      <c r="N1521" s="41">
        <v>0</v>
      </c>
      <c r="O1521" s="41">
        <v>0</v>
      </c>
      <c r="P1521" s="41">
        <v>-1.05</v>
      </c>
      <c r="Q1521" s="41">
        <v>0</v>
      </c>
      <c r="R1521" s="41">
        <v>0</v>
      </c>
      <c r="S1521" s="41">
        <v>-3.39</v>
      </c>
      <c r="T1521" s="41">
        <v>-3.68</v>
      </c>
      <c r="U1521" s="41">
        <v>0</v>
      </c>
      <c r="V1521" s="41">
        <v>0</v>
      </c>
      <c r="W1521" s="41">
        <v>12.87</v>
      </c>
    </row>
    <row r="1522" spans="1:23" s="41" customFormat="1" hidden="1" x14ac:dyDescent="0.25">
      <c r="A1522" s="41" t="s">
        <v>6185</v>
      </c>
      <c r="B1522" s="41">
        <v>12167176711</v>
      </c>
      <c r="C1522" s="41" t="s">
        <v>2617</v>
      </c>
      <c r="D1522" s="41" t="s">
        <v>6186</v>
      </c>
      <c r="E1522" s="41" t="s">
        <v>257</v>
      </c>
      <c r="F1522" s="41" t="s">
        <v>6187</v>
      </c>
      <c r="G1522" s="41">
        <v>1</v>
      </c>
      <c r="H1522" s="41" t="s">
        <v>2620</v>
      </c>
      <c r="I1522" s="41" t="s">
        <v>2621</v>
      </c>
      <c r="J1522" s="41" t="s">
        <v>6188</v>
      </c>
      <c r="K1522" s="41" t="s">
        <v>3840</v>
      </c>
      <c r="L1522" s="41" t="s">
        <v>6189</v>
      </c>
      <c r="M1522" s="41">
        <v>28.99</v>
      </c>
      <c r="N1522" s="41">
        <v>0</v>
      </c>
      <c r="O1522" s="41">
        <v>0</v>
      </c>
      <c r="P1522" s="41">
        <v>0</v>
      </c>
      <c r="Q1522" s="41">
        <v>1.74</v>
      </c>
      <c r="R1522" s="41">
        <v>-1.74</v>
      </c>
      <c r="S1522" s="41">
        <v>-4.93</v>
      </c>
      <c r="T1522" s="41">
        <v>-5.16</v>
      </c>
      <c r="U1522" s="41">
        <v>0</v>
      </c>
      <c r="V1522" s="41">
        <v>0</v>
      </c>
      <c r="W1522" s="41">
        <v>18.899999999999999</v>
      </c>
    </row>
    <row r="1523" spans="1:23" s="41" customFormat="1" hidden="1" x14ac:dyDescent="0.25">
      <c r="A1523" s="41" t="s">
        <v>6190</v>
      </c>
      <c r="B1523" s="41">
        <v>12167176711</v>
      </c>
      <c r="C1523" s="41" t="s">
        <v>2617</v>
      </c>
      <c r="D1523" s="41" t="s">
        <v>6191</v>
      </c>
      <c r="E1523" s="41" t="s">
        <v>1368</v>
      </c>
      <c r="F1523" s="41" t="s">
        <v>2641</v>
      </c>
      <c r="G1523" s="41">
        <v>1</v>
      </c>
      <c r="H1523" s="41" t="s">
        <v>2620</v>
      </c>
      <c r="I1523" s="41" t="s">
        <v>2621</v>
      </c>
      <c r="J1523" s="41" t="s">
        <v>5561</v>
      </c>
      <c r="K1523" s="41" t="s">
        <v>3227</v>
      </c>
      <c r="L1523" s="41" t="s">
        <v>6192</v>
      </c>
      <c r="M1523" s="41">
        <v>22.99</v>
      </c>
      <c r="N1523" s="41">
        <v>0</v>
      </c>
      <c r="O1523" s="41">
        <v>0</v>
      </c>
      <c r="P1523" s="41">
        <v>-0.46</v>
      </c>
      <c r="Q1523" s="41">
        <v>1.8</v>
      </c>
      <c r="R1523" s="41">
        <v>-1.8</v>
      </c>
      <c r="S1523" s="41">
        <v>-3.83</v>
      </c>
      <c r="T1523" s="41">
        <v>-5.16</v>
      </c>
      <c r="U1523" s="41">
        <v>0</v>
      </c>
      <c r="V1523" s="41">
        <v>0</v>
      </c>
      <c r="W1523" s="41">
        <v>13.54</v>
      </c>
    </row>
    <row r="1524" spans="1:23" s="41" customFormat="1" hidden="1" x14ac:dyDescent="0.25">
      <c r="A1524" s="41" t="s">
        <v>6190</v>
      </c>
      <c r="B1524" s="41">
        <v>12167176711</v>
      </c>
      <c r="C1524" s="41" t="s">
        <v>2617</v>
      </c>
      <c r="D1524" s="41" t="s">
        <v>6191</v>
      </c>
      <c r="E1524" s="41" t="s">
        <v>1366</v>
      </c>
      <c r="F1524" s="41" t="s">
        <v>2711</v>
      </c>
      <c r="G1524" s="41">
        <v>1</v>
      </c>
      <c r="H1524" s="41" t="s">
        <v>2620</v>
      </c>
      <c r="I1524" s="41" t="s">
        <v>2621</v>
      </c>
      <c r="J1524" s="41" t="s">
        <v>5561</v>
      </c>
      <c r="K1524" s="41" t="s">
        <v>3227</v>
      </c>
      <c r="L1524" s="41" t="s">
        <v>6192</v>
      </c>
      <c r="M1524" s="41">
        <v>22.99</v>
      </c>
      <c r="N1524" s="41">
        <v>0</v>
      </c>
      <c r="O1524" s="41">
        <v>0</v>
      </c>
      <c r="P1524" s="41">
        <v>-0.46</v>
      </c>
      <c r="Q1524" s="41">
        <v>1.8</v>
      </c>
      <c r="R1524" s="41">
        <v>-1.8</v>
      </c>
      <c r="S1524" s="41">
        <v>-3.83</v>
      </c>
      <c r="T1524" s="41">
        <v>-5.16</v>
      </c>
      <c r="U1524" s="41">
        <v>0</v>
      </c>
      <c r="V1524" s="41">
        <v>0</v>
      </c>
      <c r="W1524" s="41">
        <v>13.54</v>
      </c>
    </row>
    <row r="1525" spans="1:23" s="41" customFormat="1" hidden="1" x14ac:dyDescent="0.25">
      <c r="A1525" s="41" t="s">
        <v>6193</v>
      </c>
      <c r="B1525" s="41">
        <v>12167176711</v>
      </c>
      <c r="C1525" s="41" t="s">
        <v>2617</v>
      </c>
      <c r="D1525" s="41" t="s">
        <v>6194</v>
      </c>
      <c r="E1525" s="41" t="s">
        <v>1354</v>
      </c>
      <c r="F1525" s="41" t="s">
        <v>2944</v>
      </c>
      <c r="G1525" s="41">
        <v>1</v>
      </c>
      <c r="H1525" s="41" t="s">
        <v>2620</v>
      </c>
      <c r="I1525" s="41" t="s">
        <v>2621</v>
      </c>
      <c r="J1525" s="41" t="s">
        <v>6195</v>
      </c>
      <c r="K1525" s="41" t="s">
        <v>2629</v>
      </c>
      <c r="L1525" s="41" t="s">
        <v>6196</v>
      </c>
      <c r="M1525" s="41">
        <v>22.99</v>
      </c>
      <c r="N1525" s="41">
        <v>0</v>
      </c>
      <c r="O1525" s="41">
        <v>0</v>
      </c>
      <c r="P1525" s="41">
        <v>0</v>
      </c>
      <c r="Q1525" s="41">
        <v>1.06</v>
      </c>
      <c r="R1525" s="41">
        <v>-1.06</v>
      </c>
      <c r="S1525" s="41">
        <v>-3.91</v>
      </c>
      <c r="T1525" s="41">
        <v>-5.16</v>
      </c>
      <c r="U1525" s="41">
        <v>0</v>
      </c>
      <c r="V1525" s="41">
        <v>0</v>
      </c>
      <c r="W1525" s="41">
        <v>13.92</v>
      </c>
    </row>
    <row r="1526" spans="1:23" s="41" customFormat="1" hidden="1" x14ac:dyDescent="0.25">
      <c r="A1526" s="41" t="s">
        <v>6197</v>
      </c>
      <c r="B1526" s="41">
        <v>12167176711</v>
      </c>
      <c r="C1526" s="41" t="s">
        <v>2727</v>
      </c>
      <c r="D1526" s="41" t="s">
        <v>5947</v>
      </c>
      <c r="E1526" s="41" t="s">
        <v>1414</v>
      </c>
      <c r="F1526" s="41" t="s">
        <v>2887</v>
      </c>
      <c r="G1526" s="41">
        <v>1</v>
      </c>
      <c r="H1526" s="41" t="s">
        <v>2620</v>
      </c>
      <c r="I1526" s="41" t="s">
        <v>2621</v>
      </c>
      <c r="J1526" s="41" t="s">
        <v>4572</v>
      </c>
      <c r="K1526" s="41" t="s">
        <v>2836</v>
      </c>
      <c r="L1526" s="41" t="s">
        <v>4573</v>
      </c>
      <c r="M1526" s="41">
        <v>-22.99</v>
      </c>
      <c r="N1526" s="41">
        <v>0</v>
      </c>
      <c r="O1526" s="41">
        <v>0</v>
      </c>
      <c r="P1526" s="41">
        <v>0</v>
      </c>
      <c r="Q1526" s="41">
        <v>0</v>
      </c>
      <c r="R1526" s="41">
        <v>0</v>
      </c>
      <c r="S1526" s="41">
        <v>3.13</v>
      </c>
      <c r="T1526" s="41">
        <v>0</v>
      </c>
      <c r="U1526" s="41">
        <v>0</v>
      </c>
      <c r="V1526" s="41">
        <v>0</v>
      </c>
      <c r="W1526" s="41">
        <v>-19.86</v>
      </c>
    </row>
    <row r="1527" spans="1:23" s="41" customFormat="1" hidden="1" x14ac:dyDescent="0.25">
      <c r="A1527" s="41" t="s">
        <v>6198</v>
      </c>
      <c r="B1527" s="41">
        <v>12167176711</v>
      </c>
      <c r="C1527" s="41" t="s">
        <v>2617</v>
      </c>
      <c r="D1527" s="41" t="s">
        <v>6199</v>
      </c>
      <c r="E1527" s="41" t="s">
        <v>1374</v>
      </c>
      <c r="F1527" s="41" t="s">
        <v>2687</v>
      </c>
      <c r="G1527" s="41">
        <v>1</v>
      </c>
      <c r="H1527" s="41" t="s">
        <v>2620</v>
      </c>
      <c r="I1527" s="41" t="s">
        <v>2621</v>
      </c>
      <c r="J1527" s="41" t="s">
        <v>6200</v>
      </c>
      <c r="K1527" s="41" t="s">
        <v>2842</v>
      </c>
      <c r="L1527" s="41" t="s">
        <v>6201</v>
      </c>
      <c r="M1527" s="41">
        <v>22.99</v>
      </c>
      <c r="N1527" s="41">
        <v>0</v>
      </c>
      <c r="O1527" s="41">
        <v>0</v>
      </c>
      <c r="P1527" s="41">
        <v>0</v>
      </c>
      <c r="Q1527" s="41">
        <v>1.46</v>
      </c>
      <c r="R1527" s="41">
        <v>-1.46</v>
      </c>
      <c r="S1527" s="41">
        <v>-3.91</v>
      </c>
      <c r="T1527" s="41">
        <v>-5.16</v>
      </c>
      <c r="U1527" s="41">
        <v>0</v>
      </c>
      <c r="V1527" s="41">
        <v>0</v>
      </c>
      <c r="W1527" s="41">
        <v>13.92</v>
      </c>
    </row>
    <row r="1528" spans="1:23" s="41" customFormat="1" hidden="1" x14ac:dyDescent="0.25">
      <c r="A1528" s="41" t="s">
        <v>6202</v>
      </c>
      <c r="B1528" s="41">
        <v>12167176711</v>
      </c>
      <c r="C1528" s="41" t="s">
        <v>2727</v>
      </c>
      <c r="D1528" s="41" t="s">
        <v>4867</v>
      </c>
      <c r="E1528" s="41" t="s">
        <v>500</v>
      </c>
      <c r="F1528" s="41" t="s">
        <v>3657</v>
      </c>
      <c r="G1528" s="41">
        <v>1</v>
      </c>
      <c r="H1528" s="41" t="s">
        <v>2620</v>
      </c>
      <c r="I1528" s="41" t="s">
        <v>2621</v>
      </c>
      <c r="J1528" s="41" t="s">
        <v>4868</v>
      </c>
      <c r="K1528" s="41" t="s">
        <v>3005</v>
      </c>
      <c r="L1528" s="41" t="s">
        <v>4869</v>
      </c>
      <c r="M1528" s="41">
        <v>-20.99</v>
      </c>
      <c r="N1528" s="41">
        <v>0</v>
      </c>
      <c r="O1528" s="41">
        <v>0</v>
      </c>
      <c r="P1528" s="41">
        <v>1.05</v>
      </c>
      <c r="Q1528" s="41">
        <v>-0.92</v>
      </c>
      <c r="R1528" s="41">
        <v>0.92</v>
      </c>
      <c r="S1528" s="41">
        <v>2.71</v>
      </c>
      <c r="T1528" s="41">
        <v>0</v>
      </c>
      <c r="U1528" s="41">
        <v>0</v>
      </c>
      <c r="V1528" s="41">
        <v>0</v>
      </c>
      <c r="W1528" s="41">
        <v>-17.23</v>
      </c>
    </row>
    <row r="1529" spans="1:23" s="41" customFormat="1" hidden="1" x14ac:dyDescent="0.25">
      <c r="A1529" s="41" t="s">
        <v>6203</v>
      </c>
      <c r="B1529" s="41">
        <v>12167176711</v>
      </c>
      <c r="C1529" s="41" t="s">
        <v>2617</v>
      </c>
      <c r="D1529" s="41" t="s">
        <v>6204</v>
      </c>
      <c r="E1529" s="41" t="s">
        <v>1424</v>
      </c>
      <c r="F1529" s="41" t="s">
        <v>2980</v>
      </c>
      <c r="G1529" s="41">
        <v>1</v>
      </c>
      <c r="H1529" s="41" t="s">
        <v>2620</v>
      </c>
      <c r="I1529" s="41" t="s">
        <v>2621</v>
      </c>
      <c r="J1529" s="41" t="s">
        <v>2799</v>
      </c>
      <c r="K1529" s="41" t="s">
        <v>2683</v>
      </c>
      <c r="L1529" s="41" t="s">
        <v>6205</v>
      </c>
      <c r="M1529" s="41">
        <v>25.99</v>
      </c>
      <c r="N1529" s="41">
        <v>0</v>
      </c>
      <c r="O1529" s="41">
        <v>0</v>
      </c>
      <c r="P1529" s="41">
        <v>0</v>
      </c>
      <c r="Q1529" s="41">
        <v>0</v>
      </c>
      <c r="R1529" s="41">
        <v>0</v>
      </c>
      <c r="S1529" s="41">
        <v>-4.42</v>
      </c>
      <c r="T1529" s="41">
        <v>-5.16</v>
      </c>
      <c r="U1529" s="41">
        <v>0</v>
      </c>
      <c r="V1529" s="41">
        <v>0</v>
      </c>
      <c r="W1529" s="41">
        <v>16.41</v>
      </c>
    </row>
    <row r="1530" spans="1:23" s="41" customFormat="1" hidden="1" x14ac:dyDescent="0.25">
      <c r="A1530" s="41" t="s">
        <v>6206</v>
      </c>
      <c r="B1530" s="41">
        <v>12167176711</v>
      </c>
      <c r="C1530" s="41" t="s">
        <v>2617</v>
      </c>
      <c r="D1530" s="41" t="s">
        <v>6207</v>
      </c>
      <c r="E1530" s="41" t="s">
        <v>568</v>
      </c>
      <c r="F1530" s="41" t="s">
        <v>3019</v>
      </c>
      <c r="G1530" s="41">
        <v>1</v>
      </c>
      <c r="H1530" s="41" t="s">
        <v>2620</v>
      </c>
      <c r="I1530" s="41" t="s">
        <v>2621</v>
      </c>
      <c r="J1530" s="41" t="s">
        <v>6208</v>
      </c>
      <c r="K1530" s="41" t="s">
        <v>3934</v>
      </c>
      <c r="L1530" s="41">
        <v>28619</v>
      </c>
      <c r="M1530" s="41">
        <v>9.99</v>
      </c>
      <c r="N1530" s="41">
        <v>0</v>
      </c>
      <c r="O1530" s="41">
        <v>0</v>
      </c>
      <c r="P1530" s="41">
        <v>0</v>
      </c>
      <c r="Q1530" s="41">
        <v>0</v>
      </c>
      <c r="R1530" s="41">
        <v>0</v>
      </c>
      <c r="S1530" s="41">
        <v>-1.7</v>
      </c>
      <c r="T1530" s="41">
        <v>-3.68</v>
      </c>
      <c r="U1530" s="41">
        <v>0</v>
      </c>
      <c r="V1530" s="41">
        <v>0</v>
      </c>
      <c r="W1530" s="41">
        <v>4.6100000000000003</v>
      </c>
    </row>
    <row r="1531" spans="1:23" s="41" customFormat="1" hidden="1" x14ac:dyDescent="0.25">
      <c r="A1531" s="41" t="s">
        <v>6209</v>
      </c>
      <c r="B1531" s="41">
        <v>12167176711</v>
      </c>
      <c r="C1531" s="41" t="s">
        <v>2727</v>
      </c>
      <c r="D1531" s="41" t="s">
        <v>5510</v>
      </c>
      <c r="E1531" s="41" t="s">
        <v>404</v>
      </c>
      <c r="F1531" s="41" t="s">
        <v>5526</v>
      </c>
      <c r="G1531" s="41">
        <v>1</v>
      </c>
      <c r="H1531" s="41" t="s">
        <v>2620</v>
      </c>
      <c r="I1531" s="41" t="s">
        <v>2621</v>
      </c>
      <c r="J1531" s="41" t="s">
        <v>3090</v>
      </c>
      <c r="K1531" s="41" t="s">
        <v>2702</v>
      </c>
      <c r="L1531" s="41" t="s">
        <v>5256</v>
      </c>
      <c r="M1531" s="41">
        <v>-20.99</v>
      </c>
      <c r="N1531" s="41">
        <v>0</v>
      </c>
      <c r="O1531" s="41">
        <v>0</v>
      </c>
      <c r="P1531" s="41">
        <v>0.94</v>
      </c>
      <c r="Q1531" s="41">
        <v>0</v>
      </c>
      <c r="R1531" s="41">
        <v>0</v>
      </c>
      <c r="S1531" s="41">
        <v>2.73</v>
      </c>
      <c r="T1531" s="41">
        <v>0</v>
      </c>
      <c r="U1531" s="41">
        <v>0</v>
      </c>
      <c r="V1531" s="41">
        <v>0</v>
      </c>
      <c r="W1531" s="41">
        <v>-17.32</v>
      </c>
    </row>
    <row r="1532" spans="1:23" s="41" customFormat="1" hidden="1" x14ac:dyDescent="0.25">
      <c r="A1532" s="41" t="s">
        <v>6210</v>
      </c>
      <c r="B1532" s="41">
        <v>12167176711</v>
      </c>
      <c r="C1532" s="41" t="s">
        <v>2727</v>
      </c>
      <c r="D1532" s="41" t="s">
        <v>5255</v>
      </c>
      <c r="E1532" s="41" t="s">
        <v>1410</v>
      </c>
      <c r="F1532" s="41" t="s">
        <v>3753</v>
      </c>
      <c r="G1532" s="41">
        <v>1</v>
      </c>
      <c r="H1532" s="41" t="s">
        <v>2620</v>
      </c>
      <c r="I1532" s="41" t="s">
        <v>2621</v>
      </c>
      <c r="J1532" s="41" t="s">
        <v>3090</v>
      </c>
      <c r="K1532" s="41" t="s">
        <v>2702</v>
      </c>
      <c r="L1532" s="41" t="s">
        <v>5256</v>
      </c>
      <c r="M1532" s="41">
        <v>-25.99</v>
      </c>
      <c r="N1532" s="41">
        <v>0</v>
      </c>
      <c r="O1532" s="41">
        <v>0</v>
      </c>
      <c r="P1532" s="41">
        <v>0</v>
      </c>
      <c r="Q1532" s="41">
        <v>0</v>
      </c>
      <c r="R1532" s="41">
        <v>0</v>
      </c>
      <c r="S1532" s="41">
        <v>3.54</v>
      </c>
      <c r="T1532" s="41">
        <v>0</v>
      </c>
      <c r="U1532" s="41">
        <v>0</v>
      </c>
      <c r="V1532" s="41">
        <v>0</v>
      </c>
      <c r="W1532" s="41">
        <v>-22.45</v>
      </c>
    </row>
    <row r="1533" spans="1:23" s="41" customFormat="1" hidden="1" x14ac:dyDescent="0.25">
      <c r="A1533" s="41" t="s">
        <v>6211</v>
      </c>
      <c r="B1533" s="41">
        <v>12167176711</v>
      </c>
      <c r="C1533" s="41" t="s">
        <v>2617</v>
      </c>
      <c r="D1533" s="41" t="s">
        <v>6212</v>
      </c>
      <c r="E1533" s="41" t="s">
        <v>1360</v>
      </c>
      <c r="F1533" s="41" t="s">
        <v>3030</v>
      </c>
      <c r="G1533" s="41">
        <v>1</v>
      </c>
      <c r="H1533" s="41" t="s">
        <v>2620</v>
      </c>
      <c r="I1533" s="41" t="s">
        <v>2621</v>
      </c>
      <c r="J1533" s="41" t="s">
        <v>6213</v>
      </c>
      <c r="K1533" s="41" t="s">
        <v>3032</v>
      </c>
      <c r="L1533" s="41">
        <v>8054</v>
      </c>
      <c r="M1533" s="41">
        <v>22.99</v>
      </c>
      <c r="N1533" s="41">
        <v>0</v>
      </c>
      <c r="O1533" s="41">
        <v>0</v>
      </c>
      <c r="P1533" s="41">
        <v>0</v>
      </c>
      <c r="Q1533" s="41">
        <v>0</v>
      </c>
      <c r="R1533" s="41">
        <v>0</v>
      </c>
      <c r="S1533" s="41">
        <v>-3.91</v>
      </c>
      <c r="T1533" s="41">
        <v>-5.16</v>
      </c>
      <c r="U1533" s="41">
        <v>0</v>
      </c>
      <c r="V1533" s="41">
        <v>0</v>
      </c>
      <c r="W1533" s="41">
        <v>13.92</v>
      </c>
    </row>
    <row r="1534" spans="1:23" s="41" customFormat="1" hidden="1" x14ac:dyDescent="0.25">
      <c r="A1534" s="41" t="s">
        <v>6214</v>
      </c>
      <c r="B1534" s="41">
        <v>12167176711</v>
      </c>
      <c r="C1534" s="41" t="s">
        <v>2617</v>
      </c>
      <c r="D1534" s="41" t="s">
        <v>6215</v>
      </c>
      <c r="E1534" s="41" t="s">
        <v>1374</v>
      </c>
      <c r="F1534" s="41" t="s">
        <v>2687</v>
      </c>
      <c r="G1534" s="41">
        <v>1</v>
      </c>
      <c r="H1534" s="41" t="s">
        <v>2620</v>
      </c>
      <c r="I1534" s="41" t="s">
        <v>2621</v>
      </c>
      <c r="J1534" s="41" t="s">
        <v>6216</v>
      </c>
      <c r="K1534" s="41" t="s">
        <v>3810</v>
      </c>
      <c r="L1534" s="41">
        <v>92408</v>
      </c>
      <c r="M1534" s="41">
        <v>22.99</v>
      </c>
      <c r="N1534" s="41">
        <v>0</v>
      </c>
      <c r="O1534" s="41">
        <v>0</v>
      </c>
      <c r="P1534" s="41">
        <v>0</v>
      </c>
      <c r="Q1534" s="41">
        <v>0</v>
      </c>
      <c r="R1534" s="41">
        <v>0</v>
      </c>
      <c r="S1534" s="41">
        <v>-3.91</v>
      </c>
      <c r="T1534" s="41">
        <v>-5.16</v>
      </c>
      <c r="U1534" s="41">
        <v>0</v>
      </c>
      <c r="V1534" s="41">
        <v>0</v>
      </c>
      <c r="W1534" s="41">
        <v>13.92</v>
      </c>
    </row>
    <row r="1535" spans="1:23" s="41" customFormat="1" hidden="1" x14ac:dyDescent="0.25">
      <c r="A1535" s="41" t="s">
        <v>6217</v>
      </c>
      <c r="B1535" s="41">
        <v>12167176711</v>
      </c>
      <c r="C1535" s="41" t="s">
        <v>2617</v>
      </c>
      <c r="D1535" s="41" t="s">
        <v>6218</v>
      </c>
      <c r="E1535" s="41" t="s">
        <v>772</v>
      </c>
      <c r="F1535" s="41" t="s">
        <v>5991</v>
      </c>
      <c r="G1535" s="41">
        <v>1</v>
      </c>
      <c r="H1535" s="41" t="s">
        <v>2620</v>
      </c>
      <c r="I1535" s="41" t="s">
        <v>2621</v>
      </c>
      <c r="J1535" s="41" t="s">
        <v>6219</v>
      </c>
      <c r="K1535" s="41" t="s">
        <v>2683</v>
      </c>
      <c r="L1535" s="41" t="s">
        <v>6220</v>
      </c>
      <c r="M1535" s="41">
        <v>9.99</v>
      </c>
      <c r="N1535" s="41">
        <v>0</v>
      </c>
      <c r="O1535" s="41">
        <v>0</v>
      </c>
      <c r="P1535" s="41">
        <v>0</v>
      </c>
      <c r="Q1535" s="41">
        <v>0</v>
      </c>
      <c r="R1535" s="41">
        <v>0</v>
      </c>
      <c r="S1535" s="41">
        <v>-1.7</v>
      </c>
      <c r="T1535" s="41">
        <v>-3.59</v>
      </c>
      <c r="U1535" s="41">
        <v>0</v>
      </c>
      <c r="V1535" s="41">
        <v>0</v>
      </c>
      <c r="W1535" s="41">
        <v>4.7</v>
      </c>
    </row>
    <row r="1536" spans="1:23" s="41" customFormat="1" hidden="1" x14ac:dyDescent="0.25">
      <c r="A1536" s="41" t="s">
        <v>6221</v>
      </c>
      <c r="B1536" s="41">
        <v>12167176711</v>
      </c>
      <c r="C1536" s="41" t="s">
        <v>2617</v>
      </c>
      <c r="D1536" s="41" t="s">
        <v>6222</v>
      </c>
      <c r="E1536" s="41" t="s">
        <v>1360</v>
      </c>
      <c r="F1536" s="41" t="s">
        <v>3030</v>
      </c>
      <c r="G1536" s="41">
        <v>1</v>
      </c>
      <c r="H1536" s="41" t="s">
        <v>2620</v>
      </c>
      <c r="I1536" s="41" t="s">
        <v>2621</v>
      </c>
      <c r="J1536" s="41" t="s">
        <v>3005</v>
      </c>
      <c r="K1536" s="41" t="s">
        <v>2629</v>
      </c>
      <c r="L1536" s="41" t="s">
        <v>6223</v>
      </c>
      <c r="M1536" s="41">
        <v>22.99</v>
      </c>
      <c r="N1536" s="41">
        <v>0</v>
      </c>
      <c r="O1536" s="41">
        <v>0</v>
      </c>
      <c r="P1536" s="41">
        <v>0</v>
      </c>
      <c r="Q1536" s="41">
        <v>0</v>
      </c>
      <c r="R1536" s="41">
        <v>0</v>
      </c>
      <c r="S1536" s="41">
        <v>-3.91</v>
      </c>
      <c r="T1536" s="41">
        <v>-5.16</v>
      </c>
      <c r="U1536" s="41">
        <v>0</v>
      </c>
      <c r="V1536" s="41">
        <v>0</v>
      </c>
      <c r="W1536" s="41">
        <v>13.92</v>
      </c>
    </row>
    <row r="1537" spans="1:23" s="41" customFormat="1" hidden="1" x14ac:dyDescent="0.25">
      <c r="A1537" s="41" t="s">
        <v>6224</v>
      </c>
      <c r="B1537" s="41">
        <v>12167176711</v>
      </c>
      <c r="C1537" s="41" t="s">
        <v>2727</v>
      </c>
      <c r="D1537" s="41" t="s">
        <v>5510</v>
      </c>
      <c r="E1537" s="41" t="s">
        <v>396</v>
      </c>
      <c r="F1537" s="41" t="s">
        <v>2959</v>
      </c>
      <c r="G1537" s="41">
        <v>1</v>
      </c>
      <c r="H1537" s="41" t="s">
        <v>2620</v>
      </c>
      <c r="I1537" s="41" t="s">
        <v>2621</v>
      </c>
      <c r="J1537" s="41" t="s">
        <v>3090</v>
      </c>
      <c r="K1537" s="41" t="s">
        <v>2702</v>
      </c>
      <c r="L1537" s="41" t="s">
        <v>5256</v>
      </c>
      <c r="M1537" s="41">
        <v>-20.99</v>
      </c>
      <c r="N1537" s="41">
        <v>0</v>
      </c>
      <c r="O1537" s="41">
        <v>0</v>
      </c>
      <c r="P1537" s="41">
        <v>0.95</v>
      </c>
      <c r="Q1537" s="41">
        <v>0</v>
      </c>
      <c r="R1537" s="41">
        <v>0</v>
      </c>
      <c r="S1537" s="41">
        <v>2.73</v>
      </c>
      <c r="T1537" s="41">
        <v>0</v>
      </c>
      <c r="U1537" s="41">
        <v>0</v>
      </c>
      <c r="V1537" s="41">
        <v>0</v>
      </c>
      <c r="W1537" s="41">
        <v>-17.309999999999999</v>
      </c>
    </row>
    <row r="1538" spans="1:23" s="41" customFormat="1" hidden="1" x14ac:dyDescent="0.25">
      <c r="A1538" s="41" t="s">
        <v>6225</v>
      </c>
      <c r="B1538" s="41">
        <v>12167176711</v>
      </c>
      <c r="C1538" s="41" t="s">
        <v>2617</v>
      </c>
      <c r="D1538" s="41" t="s">
        <v>6226</v>
      </c>
      <c r="E1538" s="41" t="s">
        <v>472</v>
      </c>
      <c r="F1538" s="41" t="s">
        <v>6227</v>
      </c>
      <c r="G1538" s="41">
        <v>1</v>
      </c>
      <c r="H1538" s="41" t="s">
        <v>2620</v>
      </c>
      <c r="I1538" s="41" t="s">
        <v>2621</v>
      </c>
      <c r="J1538" s="41" t="s">
        <v>6228</v>
      </c>
      <c r="K1538" s="41" t="s">
        <v>6229</v>
      </c>
      <c r="L1538" s="41">
        <v>74011</v>
      </c>
      <c r="M1538" s="41">
        <v>19.989999999999998</v>
      </c>
      <c r="N1538" s="41">
        <v>0</v>
      </c>
      <c r="O1538" s="41">
        <v>0</v>
      </c>
      <c r="P1538" s="41">
        <v>0</v>
      </c>
      <c r="Q1538" s="41">
        <v>1.68</v>
      </c>
      <c r="R1538" s="41">
        <v>-1.68</v>
      </c>
      <c r="S1538" s="41">
        <v>-3.4</v>
      </c>
      <c r="T1538" s="41">
        <v>-3.59</v>
      </c>
      <c r="U1538" s="41">
        <v>0</v>
      </c>
      <c r="V1538" s="41">
        <v>0</v>
      </c>
      <c r="W1538" s="41">
        <v>13</v>
      </c>
    </row>
    <row r="1539" spans="1:23" s="41" customFormat="1" hidden="1" x14ac:dyDescent="0.25">
      <c r="A1539" s="41" t="s">
        <v>6230</v>
      </c>
      <c r="B1539" s="41">
        <v>12167176711</v>
      </c>
      <c r="C1539" s="41" t="s">
        <v>2617</v>
      </c>
      <c r="D1539" s="41" t="s">
        <v>6231</v>
      </c>
      <c r="E1539" s="41" t="s">
        <v>1380</v>
      </c>
      <c r="F1539" s="41" t="s">
        <v>4650</v>
      </c>
      <c r="G1539" s="41">
        <v>1</v>
      </c>
      <c r="H1539" s="41" t="s">
        <v>2620</v>
      </c>
      <c r="I1539" s="41" t="s">
        <v>2621</v>
      </c>
      <c r="J1539" s="41" t="s">
        <v>6232</v>
      </c>
      <c r="K1539" s="41" t="s">
        <v>3244</v>
      </c>
      <c r="L1539" s="41" t="s">
        <v>6233</v>
      </c>
      <c r="M1539" s="41">
        <v>22.99</v>
      </c>
      <c r="N1539" s="41">
        <v>0</v>
      </c>
      <c r="O1539" s="41">
        <v>0</v>
      </c>
      <c r="P1539" s="41">
        <v>0</v>
      </c>
      <c r="Q1539" s="41">
        <v>0</v>
      </c>
      <c r="R1539" s="41">
        <v>0</v>
      </c>
      <c r="S1539" s="41">
        <v>-3.91</v>
      </c>
      <c r="T1539" s="41">
        <v>-5.16</v>
      </c>
      <c r="U1539" s="41">
        <v>0</v>
      </c>
      <c r="V1539" s="41">
        <v>0</v>
      </c>
      <c r="W1539" s="41">
        <v>13.92</v>
      </c>
    </row>
    <row r="1540" spans="1:23" s="41" customFormat="1" hidden="1" x14ac:dyDescent="0.25">
      <c r="A1540" s="41" t="s">
        <v>6234</v>
      </c>
      <c r="B1540" s="41">
        <v>12167176711</v>
      </c>
      <c r="C1540" s="41" t="s">
        <v>2617</v>
      </c>
      <c r="D1540" s="41" t="s">
        <v>6235</v>
      </c>
      <c r="E1540" s="41" t="s">
        <v>1350</v>
      </c>
      <c r="F1540" s="41" t="s">
        <v>2646</v>
      </c>
      <c r="G1540" s="41">
        <v>1</v>
      </c>
      <c r="H1540" s="41" t="s">
        <v>2620</v>
      </c>
      <c r="I1540" s="41" t="s">
        <v>2621</v>
      </c>
      <c r="J1540" s="41" t="s">
        <v>6236</v>
      </c>
      <c r="K1540" s="41" t="s">
        <v>2648</v>
      </c>
      <c r="L1540" s="41" t="s">
        <v>6237</v>
      </c>
      <c r="M1540" s="41">
        <v>22.99</v>
      </c>
      <c r="N1540" s="41">
        <v>0</v>
      </c>
      <c r="O1540" s="41">
        <v>0</v>
      </c>
      <c r="P1540" s="41">
        <v>0</v>
      </c>
      <c r="Q1540" s="41">
        <v>0</v>
      </c>
      <c r="R1540" s="41">
        <v>0</v>
      </c>
      <c r="S1540" s="41">
        <v>-3.91</v>
      </c>
      <c r="T1540" s="41">
        <v>-5.16</v>
      </c>
      <c r="U1540" s="41">
        <v>0</v>
      </c>
      <c r="V1540" s="41">
        <v>0</v>
      </c>
      <c r="W1540" s="41">
        <v>13.92</v>
      </c>
    </row>
    <row r="1541" spans="1:23" s="41" customFormat="1" hidden="1" x14ac:dyDescent="0.25">
      <c r="A1541" s="41" t="s">
        <v>6238</v>
      </c>
      <c r="B1541" s="41">
        <v>12167176711</v>
      </c>
      <c r="C1541" s="41" t="s">
        <v>2727</v>
      </c>
      <c r="D1541" s="41" t="s">
        <v>5347</v>
      </c>
      <c r="E1541" s="41" t="s">
        <v>2174</v>
      </c>
      <c r="F1541" s="41" t="s">
        <v>2660</v>
      </c>
      <c r="G1541" s="41">
        <v>1</v>
      </c>
      <c r="H1541" s="41" t="s">
        <v>2620</v>
      </c>
      <c r="I1541" s="41" t="s">
        <v>2621</v>
      </c>
      <c r="J1541" s="41" t="s">
        <v>5348</v>
      </c>
      <c r="K1541" s="41" t="s">
        <v>3676</v>
      </c>
      <c r="L1541" s="41">
        <v>77441</v>
      </c>
      <c r="M1541" s="41">
        <v>-22.99</v>
      </c>
      <c r="N1541" s="41">
        <v>0</v>
      </c>
      <c r="O1541" s="41">
        <v>0</v>
      </c>
      <c r="P1541" s="41">
        <v>0</v>
      </c>
      <c r="Q1541" s="41">
        <v>0</v>
      </c>
      <c r="R1541" s="41">
        <v>0</v>
      </c>
      <c r="S1541" s="41">
        <v>3.13</v>
      </c>
      <c r="T1541" s="41">
        <v>0</v>
      </c>
      <c r="U1541" s="41">
        <v>0</v>
      </c>
      <c r="V1541" s="41">
        <v>0</v>
      </c>
      <c r="W1541" s="41">
        <v>-19.86</v>
      </c>
    </row>
    <row r="1542" spans="1:23" s="41" customFormat="1" hidden="1" x14ac:dyDescent="0.25">
      <c r="A1542" s="41" t="s">
        <v>6239</v>
      </c>
      <c r="B1542" s="41">
        <v>12167176711</v>
      </c>
      <c r="C1542" s="41" t="s">
        <v>2617</v>
      </c>
      <c r="D1542" s="41" t="s">
        <v>6240</v>
      </c>
      <c r="E1542" s="41" t="s">
        <v>406</v>
      </c>
      <c r="F1542" s="41" t="s">
        <v>3572</v>
      </c>
      <c r="G1542" s="41">
        <v>1</v>
      </c>
      <c r="H1542" s="41" t="s">
        <v>2620</v>
      </c>
      <c r="I1542" s="41" t="s">
        <v>2621</v>
      </c>
      <c r="J1542" s="41" t="s">
        <v>6241</v>
      </c>
      <c r="K1542" s="41" t="s">
        <v>2702</v>
      </c>
      <c r="L1542" s="41" t="s">
        <v>6242</v>
      </c>
      <c r="M1542" s="41">
        <v>19.989999999999998</v>
      </c>
      <c r="N1542" s="41">
        <v>0</v>
      </c>
      <c r="O1542" s="41">
        <v>0</v>
      </c>
      <c r="P1542" s="41">
        <v>-1</v>
      </c>
      <c r="Q1542" s="41">
        <v>0</v>
      </c>
      <c r="R1542" s="41">
        <v>0</v>
      </c>
      <c r="S1542" s="41">
        <v>-3.23</v>
      </c>
      <c r="T1542" s="41">
        <v>-3.68</v>
      </c>
      <c r="U1542" s="41">
        <v>0</v>
      </c>
      <c r="V1542" s="41">
        <v>0</v>
      </c>
      <c r="W1542" s="41">
        <v>12.08</v>
      </c>
    </row>
    <row r="1543" spans="1:23" s="41" customFormat="1" hidden="1" x14ac:dyDescent="0.25">
      <c r="A1543" s="41" t="s">
        <v>6243</v>
      </c>
      <c r="B1543" s="41">
        <v>12167176711</v>
      </c>
      <c r="C1543" s="41" t="s">
        <v>2617</v>
      </c>
      <c r="D1543" s="41" t="s">
        <v>6244</v>
      </c>
      <c r="E1543" s="41" t="s">
        <v>1366</v>
      </c>
      <c r="F1543" s="41" t="s">
        <v>2711</v>
      </c>
      <c r="G1543" s="41">
        <v>1</v>
      </c>
      <c r="H1543" s="41" t="s">
        <v>2620</v>
      </c>
      <c r="I1543" s="41" t="s">
        <v>2621</v>
      </c>
      <c r="J1543" s="41" t="s">
        <v>6245</v>
      </c>
      <c r="K1543" s="41" t="s">
        <v>2820</v>
      </c>
      <c r="L1543" s="41">
        <v>21158</v>
      </c>
      <c r="M1543" s="41">
        <v>22.99</v>
      </c>
      <c r="N1543" s="41">
        <v>0</v>
      </c>
      <c r="O1543" s="41">
        <v>0</v>
      </c>
      <c r="P1543" s="41">
        <v>0</v>
      </c>
      <c r="Q1543" s="41">
        <v>0</v>
      </c>
      <c r="R1543" s="41">
        <v>0</v>
      </c>
      <c r="S1543" s="41">
        <v>-3.91</v>
      </c>
      <c r="T1543" s="41">
        <v>-5.16</v>
      </c>
      <c r="U1543" s="41">
        <v>0</v>
      </c>
      <c r="V1543" s="41">
        <v>0</v>
      </c>
      <c r="W1543" s="41">
        <v>13.92</v>
      </c>
    </row>
    <row r="1544" spans="1:23" s="41" customFormat="1" hidden="1" x14ac:dyDescent="0.25">
      <c r="A1544" s="41" t="s">
        <v>6246</v>
      </c>
      <c r="B1544" s="41">
        <v>12167176711</v>
      </c>
      <c r="C1544" s="41" t="s">
        <v>2727</v>
      </c>
      <c r="D1544" s="41" t="s">
        <v>4954</v>
      </c>
      <c r="E1544" s="41" t="s">
        <v>1424</v>
      </c>
      <c r="F1544" s="41" t="s">
        <v>2980</v>
      </c>
      <c r="G1544" s="41">
        <v>1</v>
      </c>
      <c r="H1544" s="41" t="s">
        <v>2620</v>
      </c>
      <c r="I1544" s="41" t="s">
        <v>2621</v>
      </c>
      <c r="J1544" s="41" t="s">
        <v>2892</v>
      </c>
      <c r="K1544" s="41" t="s">
        <v>2893</v>
      </c>
      <c r="L1544" s="41" t="s">
        <v>4955</v>
      </c>
      <c r="M1544" s="41">
        <v>-25.99</v>
      </c>
      <c r="N1544" s="41">
        <v>0</v>
      </c>
      <c r="O1544" s="41">
        <v>0</v>
      </c>
      <c r="P1544" s="41">
        <v>0</v>
      </c>
      <c r="Q1544" s="41">
        <v>-1.82</v>
      </c>
      <c r="R1544" s="41">
        <v>1.82</v>
      </c>
      <c r="S1544" s="41">
        <v>3.54</v>
      </c>
      <c r="T1544" s="41">
        <v>0</v>
      </c>
      <c r="U1544" s="41">
        <v>0</v>
      </c>
      <c r="V1544" s="41">
        <v>0</v>
      </c>
      <c r="W1544" s="41">
        <v>-22.45</v>
      </c>
    </row>
    <row r="1545" spans="1:23" s="41" customFormat="1" hidden="1" x14ac:dyDescent="0.25">
      <c r="A1545" s="41" t="s">
        <v>6247</v>
      </c>
      <c r="B1545" s="41">
        <v>12167176711</v>
      </c>
      <c r="C1545" s="41" t="s">
        <v>2617</v>
      </c>
      <c r="D1545" s="41" t="s">
        <v>6248</v>
      </c>
      <c r="E1545" s="41" t="s">
        <v>392</v>
      </c>
      <c r="F1545" s="41" t="s">
        <v>2700</v>
      </c>
      <c r="G1545" s="41">
        <v>1</v>
      </c>
      <c r="H1545" s="41" t="s">
        <v>2620</v>
      </c>
      <c r="I1545" s="41" t="s">
        <v>2621</v>
      </c>
      <c r="J1545" s="41" t="s">
        <v>3458</v>
      </c>
      <c r="K1545" s="41" t="s">
        <v>2683</v>
      </c>
      <c r="L1545" s="41" t="s">
        <v>6249</v>
      </c>
      <c r="M1545" s="41">
        <v>19.989999999999998</v>
      </c>
      <c r="N1545" s="41">
        <v>0</v>
      </c>
      <c r="O1545" s="41">
        <v>0</v>
      </c>
      <c r="P1545" s="41">
        <v>0</v>
      </c>
      <c r="Q1545" s="41">
        <v>0</v>
      </c>
      <c r="R1545" s="41">
        <v>0</v>
      </c>
      <c r="S1545" s="41">
        <v>-3.4</v>
      </c>
      <c r="T1545" s="41">
        <v>-3.68</v>
      </c>
      <c r="U1545" s="41">
        <v>0</v>
      </c>
      <c r="V1545" s="41">
        <v>0</v>
      </c>
      <c r="W1545" s="41">
        <v>12.91</v>
      </c>
    </row>
    <row r="1546" spans="1:23" s="42" customFormat="1" hidden="1" x14ac:dyDescent="0.25">
      <c r="A1546" s="42" t="s">
        <v>6250</v>
      </c>
      <c r="B1546" s="42">
        <v>12167176711</v>
      </c>
      <c r="C1546" s="42" t="s">
        <v>2651</v>
      </c>
      <c r="D1546" s="42" t="s">
        <v>4678</v>
      </c>
      <c r="F1546" s="42" t="s">
        <v>74</v>
      </c>
      <c r="H1546" s="42" t="s">
        <v>2633</v>
      </c>
      <c r="M1546" s="42">
        <v>0</v>
      </c>
      <c r="N1546" s="42">
        <v>0</v>
      </c>
      <c r="O1546" s="42">
        <v>0</v>
      </c>
      <c r="P1546" s="42">
        <v>0</v>
      </c>
      <c r="Q1546" s="42">
        <v>0</v>
      </c>
      <c r="R1546" s="42">
        <v>0</v>
      </c>
      <c r="S1546" s="42">
        <v>0</v>
      </c>
      <c r="T1546" s="42">
        <v>0</v>
      </c>
      <c r="U1546" s="42">
        <v>0</v>
      </c>
      <c r="V1546" s="42">
        <v>0</v>
      </c>
      <c r="W1546" s="42">
        <v>0</v>
      </c>
    </row>
    <row r="1547" spans="1:23" s="43" customFormat="1" ht="14.4" hidden="1" x14ac:dyDescent="0.25">
      <c r="A1547" s="43" t="s">
        <v>6250</v>
      </c>
      <c r="B1547" s="43">
        <v>12167176711</v>
      </c>
      <c r="C1547" s="43" t="s">
        <v>2651</v>
      </c>
      <c r="D1547" s="43" t="s">
        <v>4678</v>
      </c>
      <c r="F1547" s="43" t="s">
        <v>75</v>
      </c>
      <c r="H1547" s="43" t="s">
        <v>2633</v>
      </c>
      <c r="M1547" s="43">
        <v>0</v>
      </c>
      <c r="N1547" s="43">
        <v>0</v>
      </c>
      <c r="O1547" s="43">
        <v>0</v>
      </c>
      <c r="P1547" s="43">
        <v>0</v>
      </c>
      <c r="Q1547" s="43">
        <v>0</v>
      </c>
      <c r="R1547" s="43">
        <v>0</v>
      </c>
      <c r="S1547" s="43">
        <v>0</v>
      </c>
      <c r="T1547" s="43">
        <v>-3.59</v>
      </c>
      <c r="U1547" s="43">
        <v>0</v>
      </c>
      <c r="V1547" s="43">
        <v>0</v>
      </c>
      <c r="W1547" s="43">
        <v>-3.59</v>
      </c>
    </row>
    <row r="1548" spans="1:23" s="42" customFormat="1" hidden="1" x14ac:dyDescent="0.25">
      <c r="A1548" s="42" t="s">
        <v>6250</v>
      </c>
      <c r="B1548" s="42">
        <v>12167176711</v>
      </c>
      <c r="C1548" s="42" t="s">
        <v>2651</v>
      </c>
      <c r="D1548" s="42" t="s">
        <v>4678</v>
      </c>
      <c r="F1548" s="42" t="s">
        <v>76</v>
      </c>
      <c r="H1548" s="42" t="s">
        <v>2633</v>
      </c>
      <c r="M1548" s="42">
        <v>0</v>
      </c>
      <c r="N1548" s="42">
        <v>0</v>
      </c>
      <c r="O1548" s="42">
        <v>0</v>
      </c>
      <c r="P1548" s="42">
        <v>0</v>
      </c>
      <c r="Q1548" s="42">
        <v>0</v>
      </c>
      <c r="R1548" s="42">
        <v>0</v>
      </c>
      <c r="S1548" s="42">
        <v>0</v>
      </c>
      <c r="T1548" s="42">
        <v>0</v>
      </c>
      <c r="U1548" s="42">
        <v>0</v>
      </c>
      <c r="V1548" s="42">
        <v>0</v>
      </c>
      <c r="W1548" s="42">
        <v>0</v>
      </c>
    </row>
    <row r="1549" spans="1:23" s="41" customFormat="1" hidden="1" x14ac:dyDescent="0.25">
      <c r="A1549" s="41" t="s">
        <v>6251</v>
      </c>
      <c r="B1549" s="41">
        <v>12167176711</v>
      </c>
      <c r="C1549" s="41" t="s">
        <v>2727</v>
      </c>
      <c r="D1549" s="41" t="s">
        <v>5102</v>
      </c>
      <c r="E1549" s="41" t="s">
        <v>1390</v>
      </c>
      <c r="F1549" s="41" t="s">
        <v>2725</v>
      </c>
      <c r="G1549" s="41">
        <v>1</v>
      </c>
      <c r="H1549" s="41" t="s">
        <v>2620</v>
      </c>
      <c r="I1549" s="41" t="s">
        <v>2621</v>
      </c>
      <c r="J1549" s="41" t="s">
        <v>5103</v>
      </c>
      <c r="K1549" s="41" t="s">
        <v>2623</v>
      </c>
      <c r="L1549" s="41">
        <v>30093</v>
      </c>
      <c r="M1549" s="41">
        <v>-22.99</v>
      </c>
      <c r="N1549" s="41">
        <v>0</v>
      </c>
      <c r="O1549" s="41">
        <v>0</v>
      </c>
      <c r="P1549" s="41">
        <v>0</v>
      </c>
      <c r="Q1549" s="41">
        <v>0</v>
      </c>
      <c r="R1549" s="41">
        <v>0</v>
      </c>
      <c r="S1549" s="41">
        <v>3.13</v>
      </c>
      <c r="T1549" s="41">
        <v>0</v>
      </c>
      <c r="U1549" s="41">
        <v>0</v>
      </c>
      <c r="V1549" s="41">
        <v>0</v>
      </c>
      <c r="W1549" s="41">
        <v>-19.86</v>
      </c>
    </row>
    <row r="1550" spans="1:23" s="41" customFormat="1" hidden="1" x14ac:dyDescent="0.25">
      <c r="A1550" s="41" t="s">
        <v>6252</v>
      </c>
      <c r="B1550" s="41">
        <v>12167176711</v>
      </c>
      <c r="C1550" s="41" t="s">
        <v>2727</v>
      </c>
      <c r="D1550" s="41" t="s">
        <v>5098</v>
      </c>
      <c r="E1550" s="41" t="s">
        <v>1440</v>
      </c>
      <c r="F1550" s="41" t="s">
        <v>2846</v>
      </c>
      <c r="G1550" s="41">
        <v>1</v>
      </c>
      <c r="H1550" s="41" t="s">
        <v>2620</v>
      </c>
      <c r="I1550" s="41" t="s">
        <v>2621</v>
      </c>
      <c r="J1550" s="41" t="s">
        <v>5099</v>
      </c>
      <c r="K1550" s="41" t="s">
        <v>2683</v>
      </c>
      <c r="L1550" s="41" t="s">
        <v>5100</v>
      </c>
      <c r="M1550" s="41">
        <v>-25.99</v>
      </c>
      <c r="N1550" s="41">
        <v>0</v>
      </c>
      <c r="O1550" s="41">
        <v>0</v>
      </c>
      <c r="P1550" s="41">
        <v>0</v>
      </c>
      <c r="Q1550" s="41">
        <v>0</v>
      </c>
      <c r="R1550" s="41">
        <v>0</v>
      </c>
      <c r="S1550" s="41">
        <v>3.54</v>
      </c>
      <c r="T1550" s="41">
        <v>0</v>
      </c>
      <c r="U1550" s="41">
        <v>0</v>
      </c>
      <c r="V1550" s="41">
        <v>0</v>
      </c>
      <c r="W1550" s="41">
        <v>-22.45</v>
      </c>
    </row>
    <row r="1551" spans="1:23" s="41" customFormat="1" hidden="1" x14ac:dyDescent="0.25">
      <c r="A1551" s="41" t="s">
        <v>6253</v>
      </c>
      <c r="B1551" s="41">
        <v>12167176711</v>
      </c>
      <c r="C1551" s="41" t="s">
        <v>2617</v>
      </c>
      <c r="D1551" s="41" t="s">
        <v>6254</v>
      </c>
      <c r="E1551" s="41" t="s">
        <v>1372</v>
      </c>
      <c r="F1551" s="41" t="s">
        <v>2776</v>
      </c>
      <c r="G1551" s="41">
        <v>1</v>
      </c>
      <c r="H1551" s="41" t="s">
        <v>2620</v>
      </c>
      <c r="I1551" s="41" t="s">
        <v>2621</v>
      </c>
      <c r="J1551" s="41" t="s">
        <v>6255</v>
      </c>
      <c r="K1551" s="41" t="s">
        <v>2683</v>
      </c>
      <c r="L1551" s="41">
        <v>95503</v>
      </c>
      <c r="M1551" s="41">
        <v>19.989999999999998</v>
      </c>
      <c r="N1551" s="41">
        <v>0</v>
      </c>
      <c r="O1551" s="41">
        <v>0</v>
      </c>
      <c r="P1551" s="41">
        <v>0</v>
      </c>
      <c r="Q1551" s="41">
        <v>0</v>
      </c>
      <c r="R1551" s="41">
        <v>0</v>
      </c>
      <c r="S1551" s="41">
        <v>-3.4</v>
      </c>
      <c r="T1551" s="41">
        <v>-5.16</v>
      </c>
      <c r="U1551" s="41">
        <v>0</v>
      </c>
      <c r="V1551" s="41">
        <v>0</v>
      </c>
      <c r="W1551" s="41">
        <v>11.43</v>
      </c>
    </row>
    <row r="1552" spans="1:23" s="41" customFormat="1" hidden="1" x14ac:dyDescent="0.25">
      <c r="A1552" s="41" t="s">
        <v>6256</v>
      </c>
      <c r="B1552" s="41">
        <v>12167176711</v>
      </c>
      <c r="C1552" s="41" t="s">
        <v>2617</v>
      </c>
      <c r="D1552" s="41" t="s">
        <v>6257</v>
      </c>
      <c r="E1552" s="41" t="s">
        <v>2582</v>
      </c>
      <c r="F1552" s="41" t="s">
        <v>4837</v>
      </c>
      <c r="G1552" s="41">
        <v>1</v>
      </c>
      <c r="H1552" s="41" t="s">
        <v>2620</v>
      </c>
      <c r="I1552" s="41" t="s">
        <v>2621</v>
      </c>
      <c r="J1552" s="41" t="s">
        <v>6258</v>
      </c>
      <c r="K1552" s="41" t="s">
        <v>3733</v>
      </c>
      <c r="L1552" s="41" t="s">
        <v>6259</v>
      </c>
      <c r="M1552" s="41">
        <v>11.99</v>
      </c>
      <c r="N1552" s="41">
        <v>0</v>
      </c>
      <c r="O1552" s="41">
        <v>0</v>
      </c>
      <c r="P1552" s="41">
        <v>0</v>
      </c>
      <c r="Q1552" s="41">
        <v>0.84</v>
      </c>
      <c r="R1552" s="41">
        <v>-0.84</v>
      </c>
      <c r="S1552" s="41">
        <v>-2.04</v>
      </c>
      <c r="T1552" s="41">
        <v>-2.88</v>
      </c>
      <c r="U1552" s="41">
        <v>0</v>
      </c>
      <c r="V1552" s="41">
        <v>0</v>
      </c>
      <c r="W1552" s="41">
        <v>7.07</v>
      </c>
    </row>
    <row r="1553" spans="1:23" s="41" customFormat="1" hidden="1" x14ac:dyDescent="0.25">
      <c r="A1553" s="41" t="s">
        <v>6260</v>
      </c>
      <c r="B1553" s="41">
        <v>12167176711</v>
      </c>
      <c r="C1553" s="41" t="s">
        <v>2727</v>
      </c>
      <c r="D1553" s="41" t="s">
        <v>6261</v>
      </c>
      <c r="E1553" s="41" t="s">
        <v>1188</v>
      </c>
      <c r="F1553" s="41" t="s">
        <v>6262</v>
      </c>
      <c r="G1553" s="41">
        <v>1</v>
      </c>
      <c r="H1553" s="41" t="s">
        <v>2620</v>
      </c>
      <c r="I1553" s="41" t="s">
        <v>2621</v>
      </c>
      <c r="J1553" s="41" t="s">
        <v>6263</v>
      </c>
      <c r="K1553" s="41" t="s">
        <v>6264</v>
      </c>
      <c r="L1553" s="41">
        <v>27000</v>
      </c>
      <c r="M1553" s="41">
        <v>0</v>
      </c>
      <c r="N1553" s="41">
        <v>0</v>
      </c>
      <c r="O1553" s="41">
        <v>0</v>
      </c>
      <c r="P1553" s="41">
        <v>0</v>
      </c>
      <c r="Q1553" s="41">
        <v>0</v>
      </c>
      <c r="R1553" s="41">
        <v>0</v>
      </c>
      <c r="S1553" s="41">
        <v>0</v>
      </c>
      <c r="T1553" s="41">
        <v>0</v>
      </c>
      <c r="U1553" s="41">
        <v>0</v>
      </c>
      <c r="V1553" s="41">
        <v>0</v>
      </c>
      <c r="W1553" s="41">
        <v>0</v>
      </c>
    </row>
    <row r="1554" spans="1:23" s="41" customFormat="1" hidden="1" x14ac:dyDescent="0.25">
      <c r="A1554" s="41" t="s">
        <v>6265</v>
      </c>
      <c r="B1554" s="41">
        <v>12167176711</v>
      </c>
      <c r="C1554" s="41" t="s">
        <v>2617</v>
      </c>
      <c r="D1554" s="41" t="s">
        <v>6266</v>
      </c>
      <c r="E1554" s="41" t="s">
        <v>796</v>
      </c>
      <c r="F1554" s="41" t="s">
        <v>4586</v>
      </c>
      <c r="G1554" s="41">
        <v>1</v>
      </c>
      <c r="H1554" s="41" t="s">
        <v>2620</v>
      </c>
      <c r="I1554" s="41" t="s">
        <v>2621</v>
      </c>
      <c r="J1554" s="41" t="s">
        <v>2628</v>
      </c>
      <c r="K1554" s="41" t="s">
        <v>2629</v>
      </c>
      <c r="L1554" s="41" t="s">
        <v>6267</v>
      </c>
      <c r="M1554" s="41">
        <v>9.99</v>
      </c>
      <c r="N1554" s="41">
        <v>3.5</v>
      </c>
      <c r="O1554" s="41">
        <v>0</v>
      </c>
      <c r="P1554" s="41">
        <v>-3.5</v>
      </c>
      <c r="Q1554" s="41">
        <v>0</v>
      </c>
      <c r="R1554" s="41">
        <v>0</v>
      </c>
      <c r="S1554" s="41">
        <v>-1.7</v>
      </c>
      <c r="T1554" s="41">
        <v>-3.59</v>
      </c>
      <c r="U1554" s="41">
        <v>0</v>
      </c>
      <c r="V1554" s="41">
        <v>0</v>
      </c>
      <c r="W1554" s="41">
        <v>4.7</v>
      </c>
    </row>
    <row r="1555" spans="1:23" s="41" customFormat="1" hidden="1" x14ac:dyDescent="0.25">
      <c r="A1555" s="41" t="s">
        <v>6268</v>
      </c>
      <c r="B1555" s="41">
        <v>12167176711</v>
      </c>
      <c r="C1555" s="41" t="s">
        <v>2617</v>
      </c>
      <c r="D1555" s="41" t="s">
        <v>6269</v>
      </c>
      <c r="E1555" s="41" t="s">
        <v>1350</v>
      </c>
      <c r="F1555" s="41" t="s">
        <v>2646</v>
      </c>
      <c r="G1555" s="41">
        <v>1</v>
      </c>
      <c r="H1555" s="41" t="s">
        <v>2620</v>
      </c>
      <c r="I1555" s="41" t="s">
        <v>2621</v>
      </c>
      <c r="J1555" s="41" t="s">
        <v>6270</v>
      </c>
      <c r="K1555" s="41" t="s">
        <v>2719</v>
      </c>
      <c r="L1555" s="41">
        <v>19040</v>
      </c>
      <c r="M1555" s="41">
        <v>22.99</v>
      </c>
      <c r="N1555" s="41">
        <v>0</v>
      </c>
      <c r="O1555" s="41">
        <v>0</v>
      </c>
      <c r="P1555" s="41">
        <v>0</v>
      </c>
      <c r="Q1555" s="41">
        <v>0</v>
      </c>
      <c r="R1555" s="41">
        <v>0</v>
      </c>
      <c r="S1555" s="41">
        <v>-3.91</v>
      </c>
      <c r="T1555" s="41">
        <v>-5.16</v>
      </c>
      <c r="U1555" s="41">
        <v>0</v>
      </c>
      <c r="V1555" s="41">
        <v>0</v>
      </c>
      <c r="W1555" s="41">
        <v>13.92</v>
      </c>
    </row>
    <row r="1556" spans="1:23" s="41" customFormat="1" hidden="1" x14ac:dyDescent="0.25">
      <c r="A1556" s="41" t="s">
        <v>6271</v>
      </c>
      <c r="B1556" s="41">
        <v>12167176711</v>
      </c>
      <c r="C1556" s="41" t="s">
        <v>2727</v>
      </c>
      <c r="D1556" s="41" t="s">
        <v>5039</v>
      </c>
      <c r="E1556" s="41" t="s">
        <v>426</v>
      </c>
      <c r="F1556" s="41" t="s">
        <v>5042</v>
      </c>
      <c r="G1556" s="41">
        <v>1</v>
      </c>
      <c r="H1556" s="41" t="s">
        <v>2620</v>
      </c>
      <c r="I1556" s="41" t="s">
        <v>2621</v>
      </c>
      <c r="J1556" s="41" t="s">
        <v>5040</v>
      </c>
      <c r="K1556" s="41" t="s">
        <v>2629</v>
      </c>
      <c r="L1556" s="41" t="s">
        <v>5041</v>
      </c>
      <c r="M1556" s="41">
        <v>-21.59</v>
      </c>
      <c r="N1556" s="41">
        <v>0</v>
      </c>
      <c r="O1556" s="41">
        <v>0</v>
      </c>
      <c r="P1556" s="41">
        <v>1.51</v>
      </c>
      <c r="Q1556" s="41">
        <v>-0.88</v>
      </c>
      <c r="R1556" s="41">
        <v>0.88</v>
      </c>
      <c r="S1556" s="41">
        <v>2.73</v>
      </c>
      <c r="T1556" s="41">
        <v>0</v>
      </c>
      <c r="U1556" s="41">
        <v>0</v>
      </c>
      <c r="V1556" s="41">
        <v>0</v>
      </c>
      <c r="W1556" s="41">
        <v>-17.350000000000001</v>
      </c>
    </row>
    <row r="1557" spans="1:23" s="41" customFormat="1" hidden="1" x14ac:dyDescent="0.25">
      <c r="A1557" s="41" t="s">
        <v>6271</v>
      </c>
      <c r="B1557" s="41">
        <v>12167176711</v>
      </c>
      <c r="C1557" s="41" t="s">
        <v>2727</v>
      </c>
      <c r="D1557" s="41" t="s">
        <v>5039</v>
      </c>
      <c r="E1557" s="41" t="s">
        <v>396</v>
      </c>
      <c r="F1557" s="41" t="s">
        <v>2959</v>
      </c>
      <c r="G1557" s="41">
        <v>1</v>
      </c>
      <c r="H1557" s="41" t="s">
        <v>2620</v>
      </c>
      <c r="I1557" s="41" t="s">
        <v>2621</v>
      </c>
      <c r="J1557" s="41" t="s">
        <v>5040</v>
      </c>
      <c r="K1557" s="41" t="s">
        <v>2629</v>
      </c>
      <c r="L1557" s="41" t="s">
        <v>5041</v>
      </c>
      <c r="M1557" s="41">
        <v>-20.99</v>
      </c>
      <c r="N1557" s="41">
        <v>0</v>
      </c>
      <c r="O1557" s="41">
        <v>0</v>
      </c>
      <c r="P1557" s="41">
        <v>1.47</v>
      </c>
      <c r="Q1557" s="41">
        <v>-0.85</v>
      </c>
      <c r="R1557" s="41">
        <v>0.85</v>
      </c>
      <c r="S1557" s="41">
        <v>2.66</v>
      </c>
      <c r="T1557" s="41">
        <v>0</v>
      </c>
      <c r="U1557" s="41">
        <v>0</v>
      </c>
      <c r="V1557" s="41">
        <v>0</v>
      </c>
      <c r="W1557" s="41">
        <v>-16.86</v>
      </c>
    </row>
    <row r="1558" spans="1:23" s="41" customFormat="1" hidden="1" x14ac:dyDescent="0.25">
      <c r="A1558" s="41" t="s">
        <v>6272</v>
      </c>
      <c r="B1558" s="41">
        <v>12167176711</v>
      </c>
      <c r="C1558" s="41" t="s">
        <v>2727</v>
      </c>
      <c r="D1558" s="41" t="s">
        <v>5373</v>
      </c>
      <c r="E1558" s="41" t="s">
        <v>1422</v>
      </c>
      <c r="F1558" s="41" t="s">
        <v>2671</v>
      </c>
      <c r="G1558" s="41">
        <v>1</v>
      </c>
      <c r="H1558" s="41" t="s">
        <v>2620</v>
      </c>
      <c r="I1558" s="41" t="s">
        <v>2621</v>
      </c>
      <c r="J1558" s="41" t="s">
        <v>5374</v>
      </c>
      <c r="K1558" s="41" t="s">
        <v>2623</v>
      </c>
      <c r="L1558" s="41">
        <v>30039</v>
      </c>
      <c r="M1558" s="41">
        <v>-25.99</v>
      </c>
      <c r="N1558" s="41">
        <v>0</v>
      </c>
      <c r="O1558" s="41">
        <v>0</v>
      </c>
      <c r="P1558" s="41">
        <v>0</v>
      </c>
      <c r="Q1558" s="41">
        <v>0</v>
      </c>
      <c r="R1558" s="41">
        <v>0</v>
      </c>
      <c r="S1558" s="41">
        <v>3.54</v>
      </c>
      <c r="T1558" s="41">
        <v>0</v>
      </c>
      <c r="U1558" s="41">
        <v>0</v>
      </c>
      <c r="V1558" s="41">
        <v>0</v>
      </c>
      <c r="W1558" s="41">
        <v>-22.45</v>
      </c>
    </row>
    <row r="1559" spans="1:23" s="41" customFormat="1" hidden="1" x14ac:dyDescent="0.25">
      <c r="A1559" s="41" t="s">
        <v>6273</v>
      </c>
      <c r="B1559" s="41">
        <v>12167176711</v>
      </c>
      <c r="C1559" s="41" t="s">
        <v>2727</v>
      </c>
      <c r="D1559" s="41" t="s">
        <v>4273</v>
      </c>
      <c r="E1559" s="41" t="s">
        <v>2176</v>
      </c>
      <c r="F1559" s="41" t="s">
        <v>2660</v>
      </c>
      <c r="G1559" s="41">
        <v>1</v>
      </c>
      <c r="H1559" s="41" t="s">
        <v>2620</v>
      </c>
      <c r="I1559" s="41" t="s">
        <v>2621</v>
      </c>
      <c r="J1559" s="41" t="s">
        <v>2874</v>
      </c>
      <c r="K1559" s="41" t="s">
        <v>2683</v>
      </c>
      <c r="L1559" s="41" t="s">
        <v>4274</v>
      </c>
      <c r="M1559" s="41">
        <v>-22.99</v>
      </c>
      <c r="N1559" s="41">
        <v>0</v>
      </c>
      <c r="O1559" s="41">
        <v>0</v>
      </c>
      <c r="P1559" s="41">
        <v>0</v>
      </c>
      <c r="Q1559" s="41">
        <v>0</v>
      </c>
      <c r="R1559" s="41">
        <v>0</v>
      </c>
      <c r="S1559" s="41">
        <v>3.13</v>
      </c>
      <c r="T1559" s="41">
        <v>0</v>
      </c>
      <c r="U1559" s="41">
        <v>0</v>
      </c>
      <c r="V1559" s="41">
        <v>0</v>
      </c>
      <c r="W1559" s="41">
        <v>-19.86</v>
      </c>
    </row>
    <row r="1560" spans="1:23" s="41" customFormat="1" hidden="1" x14ac:dyDescent="0.25">
      <c r="A1560" s="41" t="s">
        <v>6274</v>
      </c>
      <c r="B1560" s="41">
        <v>12167176711</v>
      </c>
      <c r="C1560" s="41" t="s">
        <v>2617</v>
      </c>
      <c r="D1560" s="41" t="s">
        <v>6275</v>
      </c>
      <c r="E1560" s="41" t="s">
        <v>1350</v>
      </c>
      <c r="F1560" s="41" t="s">
        <v>2646</v>
      </c>
      <c r="G1560" s="41">
        <v>1</v>
      </c>
      <c r="H1560" s="41" t="s">
        <v>2620</v>
      </c>
      <c r="I1560" s="41" t="s">
        <v>2621</v>
      </c>
      <c r="J1560" s="41" t="s">
        <v>6276</v>
      </c>
      <c r="K1560" s="41" t="s">
        <v>2648</v>
      </c>
      <c r="L1560" s="41" t="s">
        <v>6277</v>
      </c>
      <c r="M1560" s="41">
        <v>22.99</v>
      </c>
      <c r="N1560" s="41">
        <v>0</v>
      </c>
      <c r="O1560" s="41">
        <v>0</v>
      </c>
      <c r="P1560" s="41">
        <v>0</v>
      </c>
      <c r="Q1560" s="41">
        <v>0</v>
      </c>
      <c r="R1560" s="41">
        <v>0</v>
      </c>
      <c r="S1560" s="41">
        <v>-3.91</v>
      </c>
      <c r="T1560" s="41">
        <v>-5.16</v>
      </c>
      <c r="U1560" s="41">
        <v>0</v>
      </c>
      <c r="V1560" s="41">
        <v>0</v>
      </c>
      <c r="W1560" s="41">
        <v>13.92</v>
      </c>
    </row>
    <row r="1561" spans="1:23" s="41" customFormat="1" hidden="1" x14ac:dyDescent="0.25">
      <c r="A1561" s="41" t="s">
        <v>6278</v>
      </c>
      <c r="B1561" s="41">
        <v>12167176711</v>
      </c>
      <c r="C1561" s="41" t="s">
        <v>2617</v>
      </c>
      <c r="D1561" s="41" t="s">
        <v>6279</v>
      </c>
      <c r="E1561" s="41" t="s">
        <v>2266</v>
      </c>
      <c r="F1561" s="41" t="s">
        <v>4201</v>
      </c>
      <c r="G1561" s="41">
        <v>1</v>
      </c>
      <c r="H1561" s="41" t="s">
        <v>2620</v>
      </c>
      <c r="I1561" s="41" t="s">
        <v>2621</v>
      </c>
      <c r="J1561" s="41" t="s">
        <v>3668</v>
      </c>
      <c r="K1561" s="41" t="s">
        <v>3311</v>
      </c>
      <c r="L1561" s="41" t="s">
        <v>6280</v>
      </c>
      <c r="M1561" s="41">
        <v>11.99</v>
      </c>
      <c r="N1561" s="41">
        <v>0</v>
      </c>
      <c r="O1561" s="41">
        <v>0</v>
      </c>
      <c r="P1561" s="41">
        <v>0</v>
      </c>
      <c r="Q1561" s="41">
        <v>0</v>
      </c>
      <c r="R1561" s="41">
        <v>0</v>
      </c>
      <c r="S1561" s="41">
        <v>-2.04</v>
      </c>
      <c r="T1561" s="41">
        <v>-3.59</v>
      </c>
      <c r="U1561" s="41">
        <v>0</v>
      </c>
      <c r="V1561" s="41">
        <v>0</v>
      </c>
      <c r="W1561" s="41">
        <v>6.36</v>
      </c>
    </row>
    <row r="1562" spans="1:23" s="42" customFormat="1" hidden="1" x14ac:dyDescent="0.25">
      <c r="A1562" s="42" t="s">
        <v>6281</v>
      </c>
      <c r="B1562" s="42">
        <v>12167176711</v>
      </c>
      <c r="C1562" s="42" t="s">
        <v>2651</v>
      </c>
      <c r="D1562" s="42" t="s">
        <v>4304</v>
      </c>
      <c r="F1562" s="42" t="s">
        <v>74</v>
      </c>
      <c r="H1562" s="42" t="s">
        <v>2633</v>
      </c>
      <c r="M1562" s="42">
        <v>0</v>
      </c>
      <c r="N1562" s="42">
        <v>0</v>
      </c>
      <c r="O1562" s="42">
        <v>0</v>
      </c>
      <c r="P1562" s="42">
        <v>0</v>
      </c>
      <c r="Q1562" s="42">
        <v>0</v>
      </c>
      <c r="R1562" s="42">
        <v>0</v>
      </c>
      <c r="S1562" s="42">
        <v>0</v>
      </c>
      <c r="T1562" s="42">
        <v>0</v>
      </c>
      <c r="U1562" s="42">
        <v>0</v>
      </c>
      <c r="V1562" s="42">
        <v>0</v>
      </c>
      <c r="W1562" s="42">
        <v>0</v>
      </c>
    </row>
    <row r="1563" spans="1:23" s="43" customFormat="1" ht="14.4" hidden="1" x14ac:dyDescent="0.25">
      <c r="A1563" s="43" t="s">
        <v>6281</v>
      </c>
      <c r="B1563" s="43">
        <v>12167176711</v>
      </c>
      <c r="C1563" s="43" t="s">
        <v>2651</v>
      </c>
      <c r="D1563" s="43" t="s">
        <v>4304</v>
      </c>
      <c r="F1563" s="43" t="s">
        <v>75</v>
      </c>
      <c r="H1563" s="43" t="s">
        <v>2633</v>
      </c>
      <c r="M1563" s="43">
        <v>0</v>
      </c>
      <c r="N1563" s="43">
        <v>0</v>
      </c>
      <c r="O1563" s="43">
        <v>0</v>
      </c>
      <c r="P1563" s="43">
        <v>0</v>
      </c>
      <c r="Q1563" s="43">
        <v>0</v>
      </c>
      <c r="R1563" s="43">
        <v>0</v>
      </c>
      <c r="S1563" s="43">
        <v>0</v>
      </c>
      <c r="T1563" s="43">
        <v>-5.16</v>
      </c>
      <c r="U1563" s="43">
        <v>0</v>
      </c>
      <c r="V1563" s="43">
        <v>0</v>
      </c>
      <c r="W1563" s="43">
        <v>-5.16</v>
      </c>
    </row>
    <row r="1564" spans="1:23" s="42" customFormat="1" hidden="1" x14ac:dyDescent="0.25">
      <c r="A1564" s="42" t="s">
        <v>6281</v>
      </c>
      <c r="B1564" s="42">
        <v>12167176711</v>
      </c>
      <c r="C1564" s="42" t="s">
        <v>2651</v>
      </c>
      <c r="D1564" s="42" t="s">
        <v>4304</v>
      </c>
      <c r="F1564" s="42" t="s">
        <v>76</v>
      </c>
      <c r="H1564" s="42" t="s">
        <v>2633</v>
      </c>
      <c r="M1564" s="42">
        <v>0</v>
      </c>
      <c r="N1564" s="42">
        <v>0</v>
      </c>
      <c r="O1564" s="42">
        <v>0</v>
      </c>
      <c r="P1564" s="42">
        <v>0</v>
      </c>
      <c r="Q1564" s="42">
        <v>0</v>
      </c>
      <c r="R1564" s="42">
        <v>0</v>
      </c>
      <c r="S1564" s="42">
        <v>0</v>
      </c>
      <c r="T1564" s="42">
        <v>0</v>
      </c>
      <c r="U1564" s="42">
        <v>0</v>
      </c>
      <c r="V1564" s="42">
        <v>0</v>
      </c>
      <c r="W1564" s="42">
        <v>0</v>
      </c>
    </row>
    <row r="1565" spans="1:23" s="41" customFormat="1" hidden="1" x14ac:dyDescent="0.25">
      <c r="A1565" s="41" t="s">
        <v>6282</v>
      </c>
      <c r="B1565" s="41">
        <v>12167176711</v>
      </c>
      <c r="C1565" s="41" t="s">
        <v>2617</v>
      </c>
      <c r="D1565" s="41" t="s">
        <v>6283</v>
      </c>
      <c r="E1565" s="41" t="s">
        <v>1396</v>
      </c>
      <c r="F1565" s="41" t="s">
        <v>3164</v>
      </c>
      <c r="G1565" s="41">
        <v>1</v>
      </c>
      <c r="H1565" s="41" t="s">
        <v>2620</v>
      </c>
      <c r="I1565" s="41" t="s">
        <v>2621</v>
      </c>
      <c r="J1565" s="41" t="s">
        <v>6284</v>
      </c>
      <c r="K1565" s="41" t="s">
        <v>3425</v>
      </c>
      <c r="L1565" s="41">
        <v>88415</v>
      </c>
      <c r="M1565" s="41">
        <v>22.99</v>
      </c>
      <c r="N1565" s="41">
        <v>0</v>
      </c>
      <c r="O1565" s="41">
        <v>0</v>
      </c>
      <c r="P1565" s="41">
        <v>0</v>
      </c>
      <c r="Q1565" s="41">
        <v>1.18</v>
      </c>
      <c r="R1565" s="41">
        <v>-1.18</v>
      </c>
      <c r="S1565" s="41">
        <v>-3.91</v>
      </c>
      <c r="T1565" s="41">
        <v>-5.16</v>
      </c>
      <c r="U1565" s="41">
        <v>0</v>
      </c>
      <c r="V1565" s="41">
        <v>0</v>
      </c>
      <c r="W1565" s="41">
        <v>13.92</v>
      </c>
    </row>
    <row r="1566" spans="1:23" s="41" customFormat="1" hidden="1" x14ac:dyDescent="0.25">
      <c r="A1566" s="41" t="s">
        <v>6285</v>
      </c>
      <c r="B1566" s="41">
        <v>12167176711</v>
      </c>
      <c r="C1566" s="41" t="s">
        <v>2617</v>
      </c>
      <c r="D1566" s="41" t="s">
        <v>6286</v>
      </c>
      <c r="E1566" s="41" t="s">
        <v>1396</v>
      </c>
      <c r="F1566" s="41" t="s">
        <v>3164</v>
      </c>
      <c r="G1566" s="41">
        <v>1</v>
      </c>
      <c r="H1566" s="41" t="s">
        <v>2620</v>
      </c>
      <c r="I1566" s="41" t="s">
        <v>2621</v>
      </c>
      <c r="J1566" s="41" t="s">
        <v>3098</v>
      </c>
      <c r="K1566" s="41" t="s">
        <v>2970</v>
      </c>
      <c r="L1566" s="41" t="s">
        <v>6287</v>
      </c>
      <c r="M1566" s="41">
        <v>22.99</v>
      </c>
      <c r="N1566" s="41">
        <v>0</v>
      </c>
      <c r="O1566" s="41">
        <v>0</v>
      </c>
      <c r="P1566" s="41">
        <v>0</v>
      </c>
      <c r="Q1566" s="41">
        <v>0</v>
      </c>
      <c r="R1566" s="41">
        <v>0</v>
      </c>
      <c r="S1566" s="41">
        <v>-3.91</v>
      </c>
      <c r="T1566" s="41">
        <v>-5.16</v>
      </c>
      <c r="U1566" s="41">
        <v>0</v>
      </c>
      <c r="V1566" s="41">
        <v>0</v>
      </c>
      <c r="W1566" s="41">
        <v>13.92</v>
      </c>
    </row>
    <row r="1567" spans="1:23" s="41" customFormat="1" hidden="1" x14ac:dyDescent="0.25">
      <c r="A1567" s="41" t="s">
        <v>6288</v>
      </c>
      <c r="B1567" s="41">
        <v>12167176711</v>
      </c>
      <c r="C1567" s="41" t="s">
        <v>2617</v>
      </c>
      <c r="D1567" s="41" t="s">
        <v>6289</v>
      </c>
      <c r="E1567" s="41" t="s">
        <v>1370</v>
      </c>
      <c r="F1567" s="41" t="s">
        <v>2828</v>
      </c>
      <c r="G1567" s="41">
        <v>1</v>
      </c>
      <c r="H1567" s="41" t="s">
        <v>2620</v>
      </c>
      <c r="I1567" s="41" t="s">
        <v>2621</v>
      </c>
      <c r="J1567" s="41" t="s">
        <v>6290</v>
      </c>
      <c r="K1567" s="41" t="s">
        <v>2996</v>
      </c>
      <c r="L1567" s="41" t="s">
        <v>6291</v>
      </c>
      <c r="M1567" s="41">
        <v>22.99</v>
      </c>
      <c r="N1567" s="41">
        <v>0</v>
      </c>
      <c r="O1567" s="41">
        <v>0</v>
      </c>
      <c r="P1567" s="41">
        <v>0</v>
      </c>
      <c r="Q1567" s="41">
        <v>0</v>
      </c>
      <c r="R1567" s="41">
        <v>0</v>
      </c>
      <c r="S1567" s="41">
        <v>-3.91</v>
      </c>
      <c r="T1567" s="41">
        <v>-5.16</v>
      </c>
      <c r="U1567" s="41">
        <v>0</v>
      </c>
      <c r="V1567" s="41">
        <v>0</v>
      </c>
      <c r="W1567" s="41">
        <v>13.92</v>
      </c>
    </row>
    <row r="1568" spans="1:23" s="41" customFormat="1" hidden="1" x14ac:dyDescent="0.25">
      <c r="A1568" s="41" t="s">
        <v>6292</v>
      </c>
      <c r="B1568" s="41">
        <v>12167176711</v>
      </c>
      <c r="C1568" s="41" t="s">
        <v>2617</v>
      </c>
      <c r="D1568" s="41" t="s">
        <v>6293</v>
      </c>
      <c r="E1568" s="41" t="s">
        <v>1356</v>
      </c>
      <c r="F1568" s="41" t="s">
        <v>2897</v>
      </c>
      <c r="G1568" s="41">
        <v>1</v>
      </c>
      <c r="H1568" s="41" t="s">
        <v>2620</v>
      </c>
      <c r="I1568" s="41" t="s">
        <v>2621</v>
      </c>
      <c r="J1568" s="41" t="s">
        <v>6294</v>
      </c>
      <c r="K1568" s="41" t="s">
        <v>2933</v>
      </c>
      <c r="L1568" s="41" t="s">
        <v>6295</v>
      </c>
      <c r="M1568" s="41">
        <v>22.99</v>
      </c>
      <c r="N1568" s="41">
        <v>0</v>
      </c>
      <c r="O1568" s="41">
        <v>0</v>
      </c>
      <c r="P1568" s="41">
        <v>0</v>
      </c>
      <c r="Q1568" s="41">
        <v>1.22</v>
      </c>
      <c r="R1568" s="41">
        <v>-1.22</v>
      </c>
      <c r="S1568" s="41">
        <v>-3.91</v>
      </c>
      <c r="T1568" s="41">
        <v>-5.16</v>
      </c>
      <c r="U1568" s="41">
        <v>0</v>
      </c>
      <c r="V1568" s="41">
        <v>0</v>
      </c>
      <c r="W1568" s="41">
        <v>13.92</v>
      </c>
    </row>
    <row r="1569" spans="1:23" s="41" customFormat="1" hidden="1" x14ac:dyDescent="0.25">
      <c r="A1569" s="41" t="s">
        <v>6296</v>
      </c>
      <c r="B1569" s="41">
        <v>12167176711</v>
      </c>
      <c r="C1569" s="41" t="s">
        <v>2617</v>
      </c>
      <c r="D1569" s="41" t="s">
        <v>6297</v>
      </c>
      <c r="E1569" s="41" t="s">
        <v>1434</v>
      </c>
      <c r="F1569" s="41" t="s">
        <v>3869</v>
      </c>
      <c r="G1569" s="41">
        <v>1</v>
      </c>
      <c r="H1569" s="41" t="s">
        <v>2620</v>
      </c>
      <c r="I1569" s="41" t="s">
        <v>2621</v>
      </c>
      <c r="J1569" s="41" t="s">
        <v>6112</v>
      </c>
      <c r="K1569" s="41" t="s">
        <v>2623</v>
      </c>
      <c r="L1569" s="41" t="s">
        <v>6298</v>
      </c>
      <c r="M1569" s="41">
        <v>25.99</v>
      </c>
      <c r="N1569" s="41">
        <v>0</v>
      </c>
      <c r="O1569" s="41">
        <v>0</v>
      </c>
      <c r="P1569" s="41">
        <v>0</v>
      </c>
      <c r="Q1569" s="41">
        <v>0</v>
      </c>
      <c r="R1569" s="41">
        <v>0</v>
      </c>
      <c r="S1569" s="41">
        <v>-4.42</v>
      </c>
      <c r="T1569" s="41">
        <v>-5.16</v>
      </c>
      <c r="U1569" s="41">
        <v>0</v>
      </c>
      <c r="V1569" s="41">
        <v>0</v>
      </c>
      <c r="W1569" s="41">
        <v>16.41</v>
      </c>
    </row>
    <row r="1570" spans="1:23" s="41" customFormat="1" hidden="1" x14ac:dyDescent="0.25">
      <c r="A1570" s="41" t="s">
        <v>6299</v>
      </c>
      <c r="B1570" s="41">
        <v>12167176711</v>
      </c>
      <c r="C1570" s="41" t="s">
        <v>2617</v>
      </c>
      <c r="D1570" s="41" t="s">
        <v>6300</v>
      </c>
      <c r="E1570" s="41" t="s">
        <v>1376</v>
      </c>
      <c r="F1570" s="41" t="s">
        <v>3065</v>
      </c>
      <c r="G1570" s="41">
        <v>1</v>
      </c>
      <c r="H1570" s="41" t="s">
        <v>2620</v>
      </c>
      <c r="I1570" s="41" t="s">
        <v>2621</v>
      </c>
      <c r="J1570" s="41" t="s">
        <v>6284</v>
      </c>
      <c r="K1570" s="41" t="s">
        <v>3032</v>
      </c>
      <c r="L1570" s="41" t="s">
        <v>6301</v>
      </c>
      <c r="M1570" s="41">
        <v>22.99</v>
      </c>
      <c r="N1570" s="41">
        <v>4.6399999999999997</v>
      </c>
      <c r="O1570" s="41">
        <v>0</v>
      </c>
      <c r="P1570" s="41">
        <v>-4.6399999999999997</v>
      </c>
      <c r="Q1570" s="41">
        <v>0</v>
      </c>
      <c r="R1570" s="41">
        <v>0</v>
      </c>
      <c r="S1570" s="41">
        <v>-3.91</v>
      </c>
      <c r="T1570" s="41">
        <v>-5.16</v>
      </c>
      <c r="U1570" s="41">
        <v>0</v>
      </c>
      <c r="V1570" s="41">
        <v>0</v>
      </c>
      <c r="W1570" s="41">
        <v>13.92</v>
      </c>
    </row>
    <row r="1571" spans="1:23" s="41" customFormat="1" hidden="1" x14ac:dyDescent="0.25">
      <c r="A1571" s="41" t="s">
        <v>6302</v>
      </c>
      <c r="B1571" s="41">
        <v>12167176711</v>
      </c>
      <c r="C1571" s="41" t="s">
        <v>2617</v>
      </c>
      <c r="D1571" s="41" t="s">
        <v>6303</v>
      </c>
      <c r="E1571" s="41" t="s">
        <v>1444</v>
      </c>
      <c r="F1571" s="41" t="s">
        <v>2736</v>
      </c>
      <c r="G1571" s="41">
        <v>1</v>
      </c>
      <c r="H1571" s="41" t="s">
        <v>2620</v>
      </c>
      <c r="I1571" s="41" t="s">
        <v>2621</v>
      </c>
      <c r="J1571" s="41" t="s">
        <v>6304</v>
      </c>
      <c r="K1571" s="41" t="s">
        <v>2629</v>
      </c>
      <c r="L1571" s="41" t="s">
        <v>6305</v>
      </c>
      <c r="M1571" s="41">
        <v>25.99</v>
      </c>
      <c r="N1571" s="41">
        <v>0</v>
      </c>
      <c r="O1571" s="41">
        <v>0</v>
      </c>
      <c r="P1571" s="41">
        <v>0</v>
      </c>
      <c r="Q1571" s="41">
        <v>1.04</v>
      </c>
      <c r="R1571" s="41">
        <v>-1.04</v>
      </c>
      <c r="S1571" s="41">
        <v>-4.42</v>
      </c>
      <c r="T1571" s="41">
        <v>-5.16</v>
      </c>
      <c r="U1571" s="41">
        <v>0</v>
      </c>
      <c r="V1571" s="41">
        <v>0</v>
      </c>
      <c r="W1571" s="41">
        <v>16.41</v>
      </c>
    </row>
    <row r="1572" spans="1:23" s="41" customFormat="1" hidden="1" x14ac:dyDescent="0.25">
      <c r="A1572" s="41" t="s">
        <v>6306</v>
      </c>
      <c r="B1572" s="41">
        <v>12167176711</v>
      </c>
      <c r="C1572" s="41" t="s">
        <v>2617</v>
      </c>
      <c r="D1572" s="41" t="s">
        <v>6307</v>
      </c>
      <c r="E1572" s="41" t="s">
        <v>2270</v>
      </c>
      <c r="F1572" s="41" t="s">
        <v>6081</v>
      </c>
      <c r="G1572" s="41">
        <v>1</v>
      </c>
      <c r="H1572" s="41" t="s">
        <v>2620</v>
      </c>
      <c r="I1572" s="41" t="s">
        <v>2621</v>
      </c>
      <c r="J1572" s="41" t="s">
        <v>6308</v>
      </c>
      <c r="K1572" s="41" t="s">
        <v>3311</v>
      </c>
      <c r="L1572" s="41" t="s">
        <v>6309</v>
      </c>
      <c r="M1572" s="41">
        <v>11.99</v>
      </c>
      <c r="N1572" s="41">
        <v>0</v>
      </c>
      <c r="O1572" s="41">
        <v>0</v>
      </c>
      <c r="P1572" s="41">
        <v>0</v>
      </c>
      <c r="Q1572" s="41">
        <v>0</v>
      </c>
      <c r="R1572" s="41">
        <v>0</v>
      </c>
      <c r="S1572" s="41">
        <v>-2.04</v>
      </c>
      <c r="T1572" s="41">
        <v>-3.59</v>
      </c>
      <c r="U1572" s="41">
        <v>0</v>
      </c>
      <c r="V1572" s="41">
        <v>0</v>
      </c>
      <c r="W1572" s="41">
        <v>6.36</v>
      </c>
    </row>
    <row r="1573" spans="1:23" s="41" customFormat="1" hidden="1" x14ac:dyDescent="0.25">
      <c r="A1573" s="41" t="s">
        <v>6310</v>
      </c>
      <c r="B1573" s="41">
        <v>12167176711</v>
      </c>
      <c r="C1573" s="41" t="s">
        <v>2617</v>
      </c>
      <c r="D1573" s="41" t="s">
        <v>6311</v>
      </c>
      <c r="E1573" s="41" t="s">
        <v>2266</v>
      </c>
      <c r="F1573" s="41" t="s">
        <v>4201</v>
      </c>
      <c r="G1573" s="41">
        <v>1</v>
      </c>
      <c r="H1573" s="41" t="s">
        <v>2620</v>
      </c>
      <c r="I1573" s="41" t="s">
        <v>2621</v>
      </c>
      <c r="J1573" s="41" t="s">
        <v>6312</v>
      </c>
      <c r="K1573" s="41" t="s">
        <v>2836</v>
      </c>
      <c r="L1573" s="41" t="s">
        <v>6313</v>
      </c>
      <c r="M1573" s="41">
        <v>11.99</v>
      </c>
      <c r="N1573" s="41">
        <v>0</v>
      </c>
      <c r="O1573" s="41">
        <v>0</v>
      </c>
      <c r="P1573" s="41">
        <v>0</v>
      </c>
      <c r="Q1573" s="41">
        <v>0</v>
      </c>
      <c r="R1573" s="41">
        <v>0</v>
      </c>
      <c r="S1573" s="41">
        <v>-2.04</v>
      </c>
      <c r="T1573" s="41">
        <v>-3.59</v>
      </c>
      <c r="U1573" s="41">
        <v>0</v>
      </c>
      <c r="V1573" s="41">
        <v>0</v>
      </c>
      <c r="W1573" s="41">
        <v>6.36</v>
      </c>
    </row>
    <row r="1574" spans="1:23" s="42" customFormat="1" hidden="1" x14ac:dyDescent="0.25">
      <c r="A1574" s="42" t="s">
        <v>6314</v>
      </c>
      <c r="B1574" s="42">
        <v>12167176711</v>
      </c>
      <c r="D1574" s="42" t="s">
        <v>2789</v>
      </c>
      <c r="F1574" s="42" t="s">
        <v>2790</v>
      </c>
      <c r="G1574" s="42">
        <v>2</v>
      </c>
      <c r="H1574" s="42" t="s">
        <v>2633</v>
      </c>
      <c r="M1574" s="42">
        <v>0</v>
      </c>
      <c r="N1574" s="42">
        <v>0</v>
      </c>
      <c r="O1574" s="42">
        <v>0</v>
      </c>
      <c r="P1574" s="42">
        <v>0</v>
      </c>
      <c r="Q1574" s="42">
        <v>0</v>
      </c>
      <c r="R1574" s="42">
        <v>0</v>
      </c>
      <c r="S1574" s="42">
        <v>0</v>
      </c>
      <c r="T1574" s="42">
        <v>0</v>
      </c>
      <c r="U1574" s="42">
        <v>-1.2</v>
      </c>
      <c r="V1574" s="42">
        <v>0</v>
      </c>
      <c r="W1574" s="42">
        <v>-1.2</v>
      </c>
    </row>
    <row r="1575" spans="1:23" s="42" customFormat="1" hidden="1" x14ac:dyDescent="0.25">
      <c r="A1575" s="42" t="s">
        <v>6315</v>
      </c>
      <c r="B1575" s="42">
        <v>12167176711</v>
      </c>
      <c r="C1575" s="42" t="s">
        <v>2651</v>
      </c>
      <c r="D1575" s="42" t="s">
        <v>4354</v>
      </c>
      <c r="F1575" s="42" t="s">
        <v>74</v>
      </c>
      <c r="H1575" s="42" t="s">
        <v>2633</v>
      </c>
      <c r="M1575" s="42">
        <v>0</v>
      </c>
      <c r="N1575" s="42">
        <v>0</v>
      </c>
      <c r="O1575" s="42">
        <v>0</v>
      </c>
      <c r="P1575" s="42">
        <v>0</v>
      </c>
      <c r="Q1575" s="42">
        <v>0</v>
      </c>
      <c r="R1575" s="42">
        <v>0</v>
      </c>
      <c r="S1575" s="42">
        <v>0</v>
      </c>
      <c r="T1575" s="42">
        <v>0</v>
      </c>
      <c r="U1575" s="42">
        <v>0</v>
      </c>
      <c r="V1575" s="42">
        <v>0</v>
      </c>
      <c r="W1575" s="42">
        <v>0</v>
      </c>
    </row>
    <row r="1576" spans="1:23" s="43" customFormat="1" ht="14.4" hidden="1" x14ac:dyDescent="0.25">
      <c r="A1576" s="43" t="s">
        <v>6315</v>
      </c>
      <c r="B1576" s="43">
        <v>12167176711</v>
      </c>
      <c r="C1576" s="43" t="s">
        <v>2651</v>
      </c>
      <c r="D1576" s="43" t="s">
        <v>4354</v>
      </c>
      <c r="F1576" s="43" t="s">
        <v>75</v>
      </c>
      <c r="H1576" s="43" t="s">
        <v>2633</v>
      </c>
      <c r="M1576" s="43">
        <v>0</v>
      </c>
      <c r="N1576" s="43">
        <v>0</v>
      </c>
      <c r="O1576" s="43">
        <v>0</v>
      </c>
      <c r="P1576" s="43">
        <v>0</v>
      </c>
      <c r="Q1576" s="43">
        <v>0</v>
      </c>
      <c r="R1576" s="43">
        <v>0</v>
      </c>
      <c r="S1576" s="43">
        <v>0</v>
      </c>
      <c r="T1576" s="43">
        <v>-3.59</v>
      </c>
      <c r="U1576" s="43">
        <v>0</v>
      </c>
      <c r="V1576" s="43">
        <v>0</v>
      </c>
      <c r="W1576" s="43">
        <v>-3.59</v>
      </c>
    </row>
    <row r="1577" spans="1:23" s="42" customFormat="1" hidden="1" x14ac:dyDescent="0.25">
      <c r="A1577" s="42" t="s">
        <v>6315</v>
      </c>
      <c r="B1577" s="42">
        <v>12167176711</v>
      </c>
      <c r="C1577" s="42" t="s">
        <v>2651</v>
      </c>
      <c r="D1577" s="42" t="s">
        <v>4354</v>
      </c>
      <c r="F1577" s="42" t="s">
        <v>76</v>
      </c>
      <c r="H1577" s="42" t="s">
        <v>2633</v>
      </c>
      <c r="M1577" s="42">
        <v>0</v>
      </c>
      <c r="N1577" s="42">
        <v>0</v>
      </c>
      <c r="O1577" s="42">
        <v>0</v>
      </c>
      <c r="P1577" s="42">
        <v>0</v>
      </c>
      <c r="Q1577" s="42">
        <v>0</v>
      </c>
      <c r="R1577" s="42">
        <v>0</v>
      </c>
      <c r="S1577" s="42">
        <v>0</v>
      </c>
      <c r="T1577" s="42">
        <v>0</v>
      </c>
      <c r="U1577" s="42">
        <v>0</v>
      </c>
      <c r="V1577" s="42">
        <v>0</v>
      </c>
      <c r="W1577" s="42">
        <v>0</v>
      </c>
    </row>
    <row r="1578" spans="1:23" s="42" customFormat="1" hidden="1" x14ac:dyDescent="0.25">
      <c r="A1578" s="42" t="s">
        <v>6316</v>
      </c>
      <c r="B1578" s="42">
        <v>12167176711</v>
      </c>
      <c r="D1578" s="42" t="s">
        <v>3374</v>
      </c>
      <c r="F1578" s="42" t="s">
        <v>3375</v>
      </c>
      <c r="G1578" s="42">
        <v>1</v>
      </c>
      <c r="H1578" s="42" t="s">
        <v>2633</v>
      </c>
      <c r="M1578" s="42">
        <v>0</v>
      </c>
      <c r="N1578" s="42">
        <v>0</v>
      </c>
      <c r="O1578" s="42">
        <v>0</v>
      </c>
      <c r="P1578" s="42">
        <v>0</v>
      </c>
      <c r="Q1578" s="42">
        <v>0</v>
      </c>
      <c r="R1578" s="42">
        <v>0</v>
      </c>
      <c r="S1578" s="42">
        <v>0</v>
      </c>
      <c r="T1578" s="42">
        <v>0</v>
      </c>
      <c r="U1578" s="42">
        <v>-0.6</v>
      </c>
      <c r="V1578" s="42">
        <v>0</v>
      </c>
      <c r="W1578" s="42">
        <v>-0.6</v>
      </c>
    </row>
    <row r="1579" spans="1:23" s="41" customFormat="1" hidden="1" x14ac:dyDescent="0.25">
      <c r="A1579" s="41" t="s">
        <v>6317</v>
      </c>
      <c r="B1579" s="41">
        <v>12167176711</v>
      </c>
      <c r="C1579" s="41" t="s">
        <v>2617</v>
      </c>
      <c r="D1579" s="41" t="s">
        <v>6318</v>
      </c>
      <c r="E1579" s="41" t="s">
        <v>2264</v>
      </c>
      <c r="F1579" s="41" t="s">
        <v>4261</v>
      </c>
      <c r="G1579" s="41">
        <v>1</v>
      </c>
      <c r="H1579" s="41" t="s">
        <v>2620</v>
      </c>
      <c r="I1579" s="41" t="s">
        <v>2621</v>
      </c>
      <c r="J1579" s="41" t="s">
        <v>3523</v>
      </c>
      <c r="K1579" s="41" t="s">
        <v>2702</v>
      </c>
      <c r="L1579" s="41" t="s">
        <v>6319</v>
      </c>
      <c r="M1579" s="41">
        <v>11.99</v>
      </c>
      <c r="N1579" s="41">
        <v>0</v>
      </c>
      <c r="O1579" s="41">
        <v>0</v>
      </c>
      <c r="P1579" s="41">
        <v>0</v>
      </c>
      <c r="Q1579" s="41">
        <v>0</v>
      </c>
      <c r="R1579" s="41">
        <v>0</v>
      </c>
      <c r="S1579" s="41">
        <v>-2.04</v>
      </c>
      <c r="T1579" s="41">
        <v>-3.59</v>
      </c>
      <c r="U1579" s="41">
        <v>0</v>
      </c>
      <c r="V1579" s="41">
        <v>0</v>
      </c>
      <c r="W1579" s="41">
        <v>6.36</v>
      </c>
    </row>
    <row r="1580" spans="1:23" s="41" customFormat="1" hidden="1" x14ac:dyDescent="0.25">
      <c r="A1580" s="41" t="s">
        <v>6320</v>
      </c>
      <c r="B1580" s="41">
        <v>12167176711</v>
      </c>
      <c r="C1580" s="41" t="s">
        <v>2617</v>
      </c>
      <c r="D1580" s="41" t="s">
        <v>6321</v>
      </c>
      <c r="E1580" s="41" t="s">
        <v>1430</v>
      </c>
      <c r="F1580" s="41" t="s">
        <v>4034</v>
      </c>
      <c r="G1580" s="41">
        <v>1</v>
      </c>
      <c r="H1580" s="41" t="s">
        <v>2620</v>
      </c>
      <c r="I1580" s="41" t="s">
        <v>2621</v>
      </c>
      <c r="J1580" s="41" t="s">
        <v>6322</v>
      </c>
      <c r="K1580" s="41" t="s">
        <v>3067</v>
      </c>
      <c r="L1580" s="41">
        <v>29075</v>
      </c>
      <c r="M1580" s="41">
        <v>25.99</v>
      </c>
      <c r="N1580" s="41">
        <v>0</v>
      </c>
      <c r="O1580" s="41">
        <v>0</v>
      </c>
      <c r="P1580" s="41">
        <v>0</v>
      </c>
      <c r="Q1580" s="41">
        <v>1.82</v>
      </c>
      <c r="R1580" s="41">
        <v>-1.82</v>
      </c>
      <c r="S1580" s="41">
        <v>-4.42</v>
      </c>
      <c r="T1580" s="41">
        <v>-5.16</v>
      </c>
      <c r="U1580" s="41">
        <v>0</v>
      </c>
      <c r="V1580" s="41">
        <v>0</v>
      </c>
      <c r="W1580" s="41">
        <v>16.41</v>
      </c>
    </row>
    <row r="1581" spans="1:23" s="42" customFormat="1" hidden="1" x14ac:dyDescent="0.25">
      <c r="A1581" s="42" t="s">
        <v>6323</v>
      </c>
      <c r="B1581" s="42">
        <v>12167176711</v>
      </c>
      <c r="D1581" s="42" t="s">
        <v>3787</v>
      </c>
      <c r="F1581" s="42" t="s">
        <v>3788</v>
      </c>
      <c r="G1581" s="42">
        <v>1</v>
      </c>
      <c r="H1581" s="42" t="s">
        <v>2633</v>
      </c>
      <c r="M1581" s="42">
        <v>0</v>
      </c>
      <c r="N1581" s="42">
        <v>0</v>
      </c>
      <c r="O1581" s="42">
        <v>0</v>
      </c>
      <c r="P1581" s="42">
        <v>0</v>
      </c>
      <c r="Q1581" s="42">
        <v>0</v>
      </c>
      <c r="R1581" s="42">
        <v>0</v>
      </c>
      <c r="S1581" s="42">
        <v>0</v>
      </c>
      <c r="T1581" s="42">
        <v>0</v>
      </c>
      <c r="U1581" s="42">
        <v>-0.6</v>
      </c>
      <c r="V1581" s="42">
        <v>0</v>
      </c>
      <c r="W1581" s="42">
        <v>-0.6</v>
      </c>
    </row>
    <row r="1582" spans="1:23" s="41" customFormat="1" hidden="1" x14ac:dyDescent="0.25">
      <c r="A1582" s="41" t="s">
        <v>6324</v>
      </c>
      <c r="B1582" s="41">
        <v>12167176711</v>
      </c>
      <c r="C1582" s="41" t="s">
        <v>2617</v>
      </c>
      <c r="D1582" s="41" t="s">
        <v>6325</v>
      </c>
      <c r="E1582" s="41" t="s">
        <v>568</v>
      </c>
      <c r="F1582" s="41" t="s">
        <v>3019</v>
      </c>
      <c r="G1582" s="41">
        <v>1</v>
      </c>
      <c r="H1582" s="41" t="s">
        <v>2620</v>
      </c>
      <c r="I1582" s="41" t="s">
        <v>2621</v>
      </c>
      <c r="J1582" s="41" t="s">
        <v>6326</v>
      </c>
      <c r="K1582" s="41" t="s">
        <v>5315</v>
      </c>
      <c r="L1582" s="41">
        <v>33126</v>
      </c>
      <c r="M1582" s="41">
        <v>14.99</v>
      </c>
      <c r="N1582" s="41">
        <v>0</v>
      </c>
      <c r="O1582" s="41">
        <v>0</v>
      </c>
      <c r="P1582" s="41">
        <v>0</v>
      </c>
      <c r="Q1582" s="41">
        <v>0</v>
      </c>
      <c r="R1582" s="41">
        <v>0</v>
      </c>
      <c r="S1582" s="41">
        <v>-2.5499999999999998</v>
      </c>
      <c r="T1582" s="41">
        <v>-3.68</v>
      </c>
      <c r="U1582" s="41">
        <v>0</v>
      </c>
      <c r="V1582" s="41">
        <v>0</v>
      </c>
      <c r="W1582" s="41">
        <v>8.76</v>
      </c>
    </row>
    <row r="1583" spans="1:23" s="41" customFormat="1" hidden="1" x14ac:dyDescent="0.25">
      <c r="A1583" s="41" t="s">
        <v>6327</v>
      </c>
      <c r="B1583" s="41">
        <v>12167176711</v>
      </c>
      <c r="C1583" s="41" t="s">
        <v>2617</v>
      </c>
      <c r="D1583" s="41" t="s">
        <v>6328</v>
      </c>
      <c r="E1583" s="41" t="s">
        <v>185</v>
      </c>
      <c r="F1583" s="41" t="s">
        <v>6329</v>
      </c>
      <c r="G1583" s="41">
        <v>1</v>
      </c>
      <c r="H1583" s="41" t="s">
        <v>2620</v>
      </c>
      <c r="I1583" s="41" t="s">
        <v>2621</v>
      </c>
      <c r="J1583" s="41" t="s">
        <v>6330</v>
      </c>
      <c r="K1583" s="41" t="s">
        <v>2970</v>
      </c>
      <c r="L1583" s="41">
        <v>70791</v>
      </c>
      <c r="M1583" s="41">
        <v>25.99</v>
      </c>
      <c r="N1583" s="41">
        <v>0</v>
      </c>
      <c r="O1583" s="41">
        <v>0</v>
      </c>
      <c r="P1583" s="41">
        <v>0</v>
      </c>
      <c r="Q1583" s="41">
        <v>0</v>
      </c>
      <c r="R1583" s="41">
        <v>0</v>
      </c>
      <c r="S1583" s="41">
        <v>-4.42</v>
      </c>
      <c r="T1583" s="41">
        <v>-5.16</v>
      </c>
      <c r="U1583" s="41">
        <v>0</v>
      </c>
      <c r="V1583" s="41">
        <v>0</v>
      </c>
      <c r="W1583" s="41">
        <v>16.41</v>
      </c>
    </row>
    <row r="1584" spans="1:23" s="42" customFormat="1" hidden="1" x14ac:dyDescent="0.25">
      <c r="A1584" s="42" t="s">
        <v>6331</v>
      </c>
      <c r="B1584" s="42">
        <v>12167176711</v>
      </c>
      <c r="C1584" s="42" t="s">
        <v>2651</v>
      </c>
      <c r="D1584" s="42" t="s">
        <v>3923</v>
      </c>
      <c r="F1584" s="42" t="s">
        <v>74</v>
      </c>
      <c r="H1584" s="42" t="s">
        <v>2633</v>
      </c>
      <c r="M1584" s="42">
        <v>0</v>
      </c>
      <c r="N1584" s="42">
        <v>0</v>
      </c>
      <c r="O1584" s="42">
        <v>0</v>
      </c>
      <c r="P1584" s="42">
        <v>0</v>
      </c>
      <c r="Q1584" s="42">
        <v>0</v>
      </c>
      <c r="R1584" s="42">
        <v>0</v>
      </c>
      <c r="S1584" s="42">
        <v>0</v>
      </c>
      <c r="T1584" s="42">
        <v>0</v>
      </c>
      <c r="U1584" s="42">
        <v>0</v>
      </c>
      <c r="V1584" s="42">
        <v>0</v>
      </c>
      <c r="W1584" s="42">
        <v>0</v>
      </c>
    </row>
    <row r="1585" spans="1:23" s="43" customFormat="1" ht="14.4" hidden="1" x14ac:dyDescent="0.25">
      <c r="A1585" s="43" t="s">
        <v>6331</v>
      </c>
      <c r="B1585" s="43">
        <v>12167176711</v>
      </c>
      <c r="C1585" s="43" t="s">
        <v>2651</v>
      </c>
      <c r="D1585" s="43" t="s">
        <v>3923</v>
      </c>
      <c r="F1585" s="43" t="s">
        <v>75</v>
      </c>
      <c r="H1585" s="43" t="s">
        <v>2633</v>
      </c>
      <c r="M1585" s="43">
        <v>0</v>
      </c>
      <c r="N1585" s="43">
        <v>0</v>
      </c>
      <c r="O1585" s="43">
        <v>0</v>
      </c>
      <c r="P1585" s="43">
        <v>0</v>
      </c>
      <c r="Q1585" s="43">
        <v>0</v>
      </c>
      <c r="R1585" s="43">
        <v>0</v>
      </c>
      <c r="S1585" s="43">
        <v>0</v>
      </c>
      <c r="T1585" s="43">
        <v>-3.68</v>
      </c>
      <c r="U1585" s="43">
        <v>0</v>
      </c>
      <c r="V1585" s="43">
        <v>0</v>
      </c>
      <c r="W1585" s="43">
        <v>-3.68</v>
      </c>
    </row>
    <row r="1586" spans="1:23" s="42" customFormat="1" hidden="1" x14ac:dyDescent="0.25">
      <c r="A1586" s="42" t="s">
        <v>6331</v>
      </c>
      <c r="B1586" s="42">
        <v>12167176711</v>
      </c>
      <c r="C1586" s="42" t="s">
        <v>2651</v>
      </c>
      <c r="D1586" s="42" t="s">
        <v>3923</v>
      </c>
      <c r="F1586" s="42" t="s">
        <v>76</v>
      </c>
      <c r="H1586" s="42" t="s">
        <v>2633</v>
      </c>
      <c r="M1586" s="42">
        <v>0</v>
      </c>
      <c r="N1586" s="42">
        <v>0</v>
      </c>
      <c r="O1586" s="42">
        <v>0</v>
      </c>
      <c r="P1586" s="42">
        <v>0</v>
      </c>
      <c r="Q1586" s="42">
        <v>0</v>
      </c>
      <c r="R1586" s="42">
        <v>0</v>
      </c>
      <c r="S1586" s="42">
        <v>0</v>
      </c>
      <c r="T1586" s="42">
        <v>0</v>
      </c>
      <c r="U1586" s="42">
        <v>0</v>
      </c>
      <c r="V1586" s="42">
        <v>0</v>
      </c>
      <c r="W1586" s="42">
        <v>0</v>
      </c>
    </row>
    <row r="1587" spans="1:23" s="42" customFormat="1" hidden="1" x14ac:dyDescent="0.25">
      <c r="A1587" s="42" t="s">
        <v>6332</v>
      </c>
      <c r="B1587" s="42">
        <v>12167176711</v>
      </c>
      <c r="C1587" s="42" t="s">
        <v>2651</v>
      </c>
      <c r="D1587" s="42" t="s">
        <v>4454</v>
      </c>
      <c r="F1587" s="42" t="s">
        <v>74</v>
      </c>
      <c r="H1587" s="42" t="s">
        <v>2633</v>
      </c>
      <c r="M1587" s="42">
        <v>0</v>
      </c>
      <c r="N1587" s="42">
        <v>0</v>
      </c>
      <c r="O1587" s="42">
        <v>0</v>
      </c>
      <c r="P1587" s="42">
        <v>0</v>
      </c>
      <c r="Q1587" s="42">
        <v>0</v>
      </c>
      <c r="R1587" s="42">
        <v>0</v>
      </c>
      <c r="S1587" s="42">
        <v>0</v>
      </c>
      <c r="T1587" s="42">
        <v>0</v>
      </c>
      <c r="U1587" s="42">
        <v>0</v>
      </c>
      <c r="V1587" s="42">
        <v>0</v>
      </c>
      <c r="W1587" s="42">
        <v>0</v>
      </c>
    </row>
    <row r="1588" spans="1:23" s="43" customFormat="1" ht="14.4" hidden="1" x14ac:dyDescent="0.25">
      <c r="A1588" s="43" t="s">
        <v>6332</v>
      </c>
      <c r="B1588" s="43">
        <v>12167176711</v>
      </c>
      <c r="C1588" s="43" t="s">
        <v>2651</v>
      </c>
      <c r="D1588" s="43" t="s">
        <v>4454</v>
      </c>
      <c r="F1588" s="43" t="s">
        <v>75</v>
      </c>
      <c r="H1588" s="43" t="s">
        <v>2633</v>
      </c>
      <c r="M1588" s="43">
        <v>0</v>
      </c>
      <c r="N1588" s="43">
        <v>0</v>
      </c>
      <c r="O1588" s="43">
        <v>0</v>
      </c>
      <c r="P1588" s="43">
        <v>0</v>
      </c>
      <c r="Q1588" s="43">
        <v>0</v>
      </c>
      <c r="R1588" s="43">
        <v>0</v>
      </c>
      <c r="S1588" s="43">
        <v>0</v>
      </c>
      <c r="T1588" s="43">
        <v>-5.16</v>
      </c>
      <c r="U1588" s="43">
        <v>0</v>
      </c>
      <c r="V1588" s="43">
        <v>0</v>
      </c>
      <c r="W1588" s="43">
        <v>-5.16</v>
      </c>
    </row>
    <row r="1589" spans="1:23" s="42" customFormat="1" hidden="1" x14ac:dyDescent="0.25">
      <c r="A1589" s="42" t="s">
        <v>6332</v>
      </c>
      <c r="B1589" s="42">
        <v>12167176711</v>
      </c>
      <c r="C1589" s="42" t="s">
        <v>2651</v>
      </c>
      <c r="D1589" s="42" t="s">
        <v>4454</v>
      </c>
      <c r="F1589" s="42" t="s">
        <v>76</v>
      </c>
      <c r="H1589" s="42" t="s">
        <v>2633</v>
      </c>
      <c r="M1589" s="42">
        <v>0</v>
      </c>
      <c r="N1589" s="42">
        <v>0</v>
      </c>
      <c r="O1589" s="42">
        <v>0</v>
      </c>
      <c r="P1589" s="42">
        <v>0</v>
      </c>
      <c r="Q1589" s="42">
        <v>0</v>
      </c>
      <c r="R1589" s="42">
        <v>0</v>
      </c>
      <c r="S1589" s="42">
        <v>0</v>
      </c>
      <c r="T1589" s="42">
        <v>0</v>
      </c>
      <c r="U1589" s="42">
        <v>0</v>
      </c>
      <c r="V1589" s="42">
        <v>0</v>
      </c>
      <c r="W1589" s="42">
        <v>0</v>
      </c>
    </row>
    <row r="1590" spans="1:23" s="41" customFormat="1" hidden="1" x14ac:dyDescent="0.25">
      <c r="A1590" s="41" t="s">
        <v>6333</v>
      </c>
      <c r="B1590" s="41">
        <v>12167176711</v>
      </c>
      <c r="C1590" s="41" t="s">
        <v>2727</v>
      </c>
      <c r="D1590" s="41" t="s">
        <v>4786</v>
      </c>
      <c r="E1590" s="41" t="s">
        <v>1354</v>
      </c>
      <c r="F1590" s="41" t="s">
        <v>2944</v>
      </c>
      <c r="G1590" s="41">
        <v>1</v>
      </c>
      <c r="H1590" s="41" t="s">
        <v>2620</v>
      </c>
      <c r="I1590" s="41" t="s">
        <v>2621</v>
      </c>
      <c r="J1590" s="41" t="s">
        <v>4787</v>
      </c>
      <c r="K1590" s="41" t="s">
        <v>2851</v>
      </c>
      <c r="L1590" s="41" t="s">
        <v>4788</v>
      </c>
      <c r="M1590" s="41">
        <v>-22.99</v>
      </c>
      <c r="N1590" s="41">
        <v>0</v>
      </c>
      <c r="O1590" s="41">
        <v>0</v>
      </c>
      <c r="P1590" s="41">
        <v>0</v>
      </c>
      <c r="Q1590" s="41">
        <v>0</v>
      </c>
      <c r="R1590" s="41">
        <v>0</v>
      </c>
      <c r="S1590" s="41">
        <v>3.13</v>
      </c>
      <c r="T1590" s="41">
        <v>0</v>
      </c>
      <c r="U1590" s="41">
        <v>0</v>
      </c>
      <c r="V1590" s="41">
        <v>0</v>
      </c>
      <c r="W1590" s="41">
        <v>-19.86</v>
      </c>
    </row>
    <row r="1591" spans="1:23" s="41" customFormat="1" hidden="1" x14ac:dyDescent="0.25">
      <c r="A1591" s="41" t="s">
        <v>6334</v>
      </c>
      <c r="B1591" s="41">
        <v>12167176711</v>
      </c>
      <c r="C1591" s="41" t="s">
        <v>2617</v>
      </c>
      <c r="D1591" s="41" t="s">
        <v>6335</v>
      </c>
      <c r="E1591" s="41" t="s">
        <v>1356</v>
      </c>
      <c r="F1591" s="41" t="s">
        <v>2897</v>
      </c>
      <c r="G1591" s="41">
        <v>1</v>
      </c>
      <c r="H1591" s="41" t="s">
        <v>2620</v>
      </c>
      <c r="I1591" s="41" t="s">
        <v>2621</v>
      </c>
      <c r="J1591" s="41" t="s">
        <v>6336</v>
      </c>
      <c r="K1591" s="41" t="s">
        <v>2648</v>
      </c>
      <c r="L1591" s="41">
        <v>78613</v>
      </c>
      <c r="M1591" s="41">
        <v>22.99</v>
      </c>
      <c r="N1591" s="41">
        <v>0</v>
      </c>
      <c r="O1591" s="41">
        <v>0</v>
      </c>
      <c r="P1591" s="41">
        <v>0</v>
      </c>
      <c r="Q1591" s="41">
        <v>0</v>
      </c>
      <c r="R1591" s="41">
        <v>0</v>
      </c>
      <c r="S1591" s="41">
        <v>-3.91</v>
      </c>
      <c r="T1591" s="41">
        <v>-5.16</v>
      </c>
      <c r="U1591" s="41">
        <v>0</v>
      </c>
      <c r="V1591" s="41">
        <v>0</v>
      </c>
      <c r="W1591" s="41">
        <v>13.92</v>
      </c>
    </row>
    <row r="1592" spans="1:23" s="41" customFormat="1" hidden="1" x14ac:dyDescent="0.25">
      <c r="A1592" s="41" t="s">
        <v>6337</v>
      </c>
      <c r="B1592" s="41">
        <v>12167176711</v>
      </c>
      <c r="C1592" s="41" t="s">
        <v>2617</v>
      </c>
      <c r="D1592" s="41" t="s">
        <v>6338</v>
      </c>
      <c r="E1592" s="41" t="s">
        <v>1370</v>
      </c>
      <c r="F1592" s="41" t="s">
        <v>2828</v>
      </c>
      <c r="G1592" s="41">
        <v>1</v>
      </c>
      <c r="H1592" s="41" t="s">
        <v>2620</v>
      </c>
      <c r="I1592" s="41" t="s">
        <v>2621</v>
      </c>
      <c r="J1592" s="41" t="s">
        <v>6339</v>
      </c>
      <c r="K1592" s="41" t="s">
        <v>3032</v>
      </c>
      <c r="L1592" s="41" t="s">
        <v>6340</v>
      </c>
      <c r="M1592" s="41">
        <v>22.99</v>
      </c>
      <c r="N1592" s="41">
        <v>0</v>
      </c>
      <c r="O1592" s="41">
        <v>0</v>
      </c>
      <c r="P1592" s="41">
        <v>-0.46</v>
      </c>
      <c r="Q1592" s="41">
        <v>0</v>
      </c>
      <c r="R1592" s="41">
        <v>0</v>
      </c>
      <c r="S1592" s="41">
        <v>-3.83</v>
      </c>
      <c r="T1592" s="41">
        <v>-5.16</v>
      </c>
      <c r="U1592" s="41">
        <v>0</v>
      </c>
      <c r="V1592" s="41">
        <v>0</v>
      </c>
      <c r="W1592" s="41">
        <v>13.54</v>
      </c>
    </row>
    <row r="1593" spans="1:23" s="41" customFormat="1" hidden="1" x14ac:dyDescent="0.25">
      <c r="A1593" s="41" t="s">
        <v>6337</v>
      </c>
      <c r="B1593" s="41">
        <v>12167176711</v>
      </c>
      <c r="C1593" s="41" t="s">
        <v>2617</v>
      </c>
      <c r="D1593" s="41" t="s">
        <v>6338</v>
      </c>
      <c r="E1593" s="41" t="s">
        <v>1368</v>
      </c>
      <c r="F1593" s="41" t="s">
        <v>2641</v>
      </c>
      <c r="G1593" s="41">
        <v>1</v>
      </c>
      <c r="H1593" s="41" t="s">
        <v>2620</v>
      </c>
      <c r="I1593" s="41" t="s">
        <v>2621</v>
      </c>
      <c r="J1593" s="41" t="s">
        <v>6339</v>
      </c>
      <c r="K1593" s="41" t="s">
        <v>3032</v>
      </c>
      <c r="L1593" s="41" t="s">
        <v>6340</v>
      </c>
      <c r="M1593" s="41">
        <v>22.99</v>
      </c>
      <c r="N1593" s="41">
        <v>0</v>
      </c>
      <c r="O1593" s="41">
        <v>0</v>
      </c>
      <c r="P1593" s="41">
        <v>-0.46</v>
      </c>
      <c r="Q1593" s="41">
        <v>0</v>
      </c>
      <c r="R1593" s="41">
        <v>0</v>
      </c>
      <c r="S1593" s="41">
        <v>-3.83</v>
      </c>
      <c r="T1593" s="41">
        <v>-5.16</v>
      </c>
      <c r="U1593" s="41">
        <v>0</v>
      </c>
      <c r="V1593" s="41">
        <v>0</v>
      </c>
      <c r="W1593" s="41">
        <v>13.54</v>
      </c>
    </row>
    <row r="1594" spans="1:23" s="41" customFormat="1" hidden="1" x14ac:dyDescent="0.25">
      <c r="A1594" s="41" t="s">
        <v>6341</v>
      </c>
      <c r="B1594" s="41">
        <v>12167176711</v>
      </c>
      <c r="C1594" s="41" t="s">
        <v>2617</v>
      </c>
      <c r="D1594" s="41" t="s">
        <v>6342</v>
      </c>
      <c r="E1594" s="41" t="s">
        <v>1350</v>
      </c>
      <c r="F1594" s="41" t="s">
        <v>2646</v>
      </c>
      <c r="G1594" s="41">
        <v>1</v>
      </c>
      <c r="H1594" s="41" t="s">
        <v>2620</v>
      </c>
      <c r="I1594" s="41" t="s">
        <v>2621</v>
      </c>
      <c r="J1594" s="41" t="s">
        <v>6343</v>
      </c>
      <c r="K1594" s="41" t="s">
        <v>2629</v>
      </c>
      <c r="L1594" s="41" t="s">
        <v>6344</v>
      </c>
      <c r="M1594" s="41">
        <v>22.99</v>
      </c>
      <c r="N1594" s="41">
        <v>0</v>
      </c>
      <c r="O1594" s="41">
        <v>0</v>
      </c>
      <c r="P1594" s="41">
        <v>0</v>
      </c>
      <c r="Q1594" s="41">
        <v>0</v>
      </c>
      <c r="R1594" s="41">
        <v>0</v>
      </c>
      <c r="S1594" s="41">
        <v>-3.91</v>
      </c>
      <c r="T1594" s="41">
        <v>-5.16</v>
      </c>
      <c r="U1594" s="41">
        <v>0</v>
      </c>
      <c r="V1594" s="41">
        <v>0</v>
      </c>
      <c r="W1594" s="41">
        <v>13.92</v>
      </c>
    </row>
    <row r="1595" spans="1:23" s="41" customFormat="1" hidden="1" x14ac:dyDescent="0.25">
      <c r="A1595" s="41" t="s">
        <v>6345</v>
      </c>
      <c r="B1595" s="41">
        <v>12167176711</v>
      </c>
      <c r="C1595" s="41" t="s">
        <v>2617</v>
      </c>
      <c r="D1595" s="41" t="s">
        <v>6346</v>
      </c>
      <c r="E1595" s="41" t="s">
        <v>392</v>
      </c>
      <c r="F1595" s="41" t="s">
        <v>2700</v>
      </c>
      <c r="G1595" s="41">
        <v>1</v>
      </c>
      <c r="H1595" s="41" t="s">
        <v>2620</v>
      </c>
      <c r="I1595" s="41" t="s">
        <v>2621</v>
      </c>
      <c r="J1595" s="41" t="s">
        <v>6347</v>
      </c>
      <c r="K1595" s="41" t="s">
        <v>2842</v>
      </c>
      <c r="L1595" s="41" t="s">
        <v>6348</v>
      </c>
      <c r="M1595" s="41">
        <v>19.989999999999998</v>
      </c>
      <c r="N1595" s="41">
        <v>0</v>
      </c>
      <c r="O1595" s="41">
        <v>0</v>
      </c>
      <c r="P1595" s="41">
        <v>0</v>
      </c>
      <c r="Q1595" s="41">
        <v>1.27</v>
      </c>
      <c r="R1595" s="41">
        <v>-1.27</v>
      </c>
      <c r="S1595" s="41">
        <v>-3.4</v>
      </c>
      <c r="T1595" s="41">
        <v>-3.68</v>
      </c>
      <c r="U1595" s="41">
        <v>0</v>
      </c>
      <c r="V1595" s="41">
        <v>0</v>
      </c>
      <c r="W1595" s="41">
        <v>12.91</v>
      </c>
    </row>
    <row r="1596" spans="1:23" s="42" customFormat="1" hidden="1" x14ac:dyDescent="0.25">
      <c r="A1596" s="42" t="s">
        <v>6349</v>
      </c>
      <c r="B1596" s="42">
        <v>12167176711</v>
      </c>
      <c r="C1596" s="42" t="s">
        <v>2651</v>
      </c>
      <c r="D1596" s="42" t="s">
        <v>4689</v>
      </c>
      <c r="F1596" s="42" t="s">
        <v>74</v>
      </c>
      <c r="H1596" s="42" t="s">
        <v>2633</v>
      </c>
      <c r="M1596" s="42">
        <v>0</v>
      </c>
      <c r="N1596" s="42">
        <v>0</v>
      </c>
      <c r="O1596" s="42">
        <v>0</v>
      </c>
      <c r="P1596" s="42">
        <v>0</v>
      </c>
      <c r="Q1596" s="42">
        <v>0</v>
      </c>
      <c r="R1596" s="42">
        <v>0</v>
      </c>
      <c r="S1596" s="42">
        <v>0</v>
      </c>
      <c r="T1596" s="42">
        <v>0</v>
      </c>
      <c r="U1596" s="42">
        <v>0</v>
      </c>
      <c r="V1596" s="42">
        <v>0</v>
      </c>
      <c r="W1596" s="42">
        <v>0</v>
      </c>
    </row>
    <row r="1597" spans="1:23" s="43" customFormat="1" ht="14.4" hidden="1" x14ac:dyDescent="0.25">
      <c r="A1597" s="43" t="s">
        <v>6349</v>
      </c>
      <c r="B1597" s="43">
        <v>12167176711</v>
      </c>
      <c r="C1597" s="43" t="s">
        <v>2651</v>
      </c>
      <c r="D1597" s="43" t="s">
        <v>4689</v>
      </c>
      <c r="F1597" s="43" t="s">
        <v>75</v>
      </c>
      <c r="H1597" s="43" t="s">
        <v>2633</v>
      </c>
      <c r="M1597" s="43">
        <v>0</v>
      </c>
      <c r="N1597" s="43">
        <v>0</v>
      </c>
      <c r="O1597" s="43">
        <v>0</v>
      </c>
      <c r="P1597" s="43">
        <v>0</v>
      </c>
      <c r="Q1597" s="43">
        <v>0</v>
      </c>
      <c r="R1597" s="43">
        <v>0</v>
      </c>
      <c r="S1597" s="43">
        <v>0</v>
      </c>
      <c r="T1597" s="43">
        <v>-3.68</v>
      </c>
      <c r="U1597" s="43">
        <v>0</v>
      </c>
      <c r="V1597" s="43">
        <v>0</v>
      </c>
      <c r="W1597" s="43">
        <v>-3.68</v>
      </c>
    </row>
    <row r="1598" spans="1:23" s="42" customFormat="1" hidden="1" x14ac:dyDescent="0.25">
      <c r="A1598" s="42" t="s">
        <v>6349</v>
      </c>
      <c r="B1598" s="42">
        <v>12167176711</v>
      </c>
      <c r="C1598" s="42" t="s">
        <v>2651</v>
      </c>
      <c r="D1598" s="42" t="s">
        <v>4689</v>
      </c>
      <c r="F1598" s="42" t="s">
        <v>76</v>
      </c>
      <c r="H1598" s="42" t="s">
        <v>2633</v>
      </c>
      <c r="M1598" s="42">
        <v>0</v>
      </c>
      <c r="N1598" s="42">
        <v>0</v>
      </c>
      <c r="O1598" s="42">
        <v>0</v>
      </c>
      <c r="P1598" s="42">
        <v>0</v>
      </c>
      <c r="Q1598" s="42">
        <v>0</v>
      </c>
      <c r="R1598" s="42">
        <v>0</v>
      </c>
      <c r="S1598" s="42">
        <v>0</v>
      </c>
      <c r="T1598" s="42">
        <v>0</v>
      </c>
      <c r="U1598" s="42">
        <v>0</v>
      </c>
      <c r="V1598" s="42">
        <v>0</v>
      </c>
      <c r="W1598" s="42">
        <v>0</v>
      </c>
    </row>
    <row r="1599" spans="1:23" s="41" customFormat="1" hidden="1" x14ac:dyDescent="0.25">
      <c r="A1599" s="41" t="s">
        <v>6350</v>
      </c>
      <c r="B1599" s="41">
        <v>12167176711</v>
      </c>
      <c r="C1599" s="41" t="s">
        <v>2617</v>
      </c>
      <c r="D1599" s="41" t="s">
        <v>6351</v>
      </c>
      <c r="E1599" s="41" t="s">
        <v>1378</v>
      </c>
      <c r="F1599" s="41" t="s">
        <v>3191</v>
      </c>
      <c r="G1599" s="41">
        <v>1</v>
      </c>
      <c r="H1599" s="41" t="s">
        <v>2620</v>
      </c>
      <c r="I1599" s="41" t="s">
        <v>2621</v>
      </c>
      <c r="J1599" s="41" t="s">
        <v>6352</v>
      </c>
      <c r="K1599" s="41" t="s">
        <v>2893</v>
      </c>
      <c r="L1599" s="41" t="s">
        <v>6353</v>
      </c>
      <c r="M1599" s="41">
        <v>22.99</v>
      </c>
      <c r="N1599" s="41">
        <v>0</v>
      </c>
      <c r="O1599" s="41">
        <v>0</v>
      </c>
      <c r="P1599" s="41">
        <v>0</v>
      </c>
      <c r="Q1599" s="41">
        <v>1.61</v>
      </c>
      <c r="R1599" s="41">
        <v>-1.61</v>
      </c>
      <c r="S1599" s="41">
        <v>-3.91</v>
      </c>
      <c r="T1599" s="41">
        <v>-5.16</v>
      </c>
      <c r="U1599" s="41">
        <v>0</v>
      </c>
      <c r="V1599" s="41">
        <v>0</v>
      </c>
      <c r="W1599" s="41">
        <v>13.92</v>
      </c>
    </row>
    <row r="1600" spans="1:23" s="41" customFormat="1" hidden="1" x14ac:dyDescent="0.25">
      <c r="A1600" s="41" t="s">
        <v>6354</v>
      </c>
      <c r="B1600" s="41">
        <v>12167176711</v>
      </c>
      <c r="C1600" s="41" t="s">
        <v>2617</v>
      </c>
      <c r="D1600" s="41" t="s">
        <v>6355</v>
      </c>
      <c r="E1600" s="41" t="s">
        <v>406</v>
      </c>
      <c r="F1600" s="41" t="s">
        <v>3572</v>
      </c>
      <c r="G1600" s="41">
        <v>1</v>
      </c>
      <c r="H1600" s="41" t="s">
        <v>2620</v>
      </c>
      <c r="I1600" s="41" t="s">
        <v>2621</v>
      </c>
      <c r="J1600" s="41" t="s">
        <v>5237</v>
      </c>
      <c r="K1600" s="41" t="s">
        <v>2683</v>
      </c>
      <c r="L1600" s="41" t="s">
        <v>5238</v>
      </c>
      <c r="M1600" s="41">
        <v>19.989999999999998</v>
      </c>
      <c r="N1600" s="41">
        <v>0</v>
      </c>
      <c r="O1600" s="41">
        <v>0</v>
      </c>
      <c r="P1600" s="41">
        <v>0</v>
      </c>
      <c r="Q1600" s="41">
        <v>0</v>
      </c>
      <c r="R1600" s="41">
        <v>0</v>
      </c>
      <c r="S1600" s="41">
        <v>-3.4</v>
      </c>
      <c r="T1600" s="41">
        <v>-3.68</v>
      </c>
      <c r="U1600" s="41">
        <v>0</v>
      </c>
      <c r="V1600" s="41">
        <v>0</v>
      </c>
      <c r="W1600" s="41">
        <v>12.91</v>
      </c>
    </row>
    <row r="1601" spans="1:23" s="41" customFormat="1" hidden="1" x14ac:dyDescent="0.25">
      <c r="A1601" s="41" t="s">
        <v>6356</v>
      </c>
      <c r="B1601" s="41">
        <v>12167176711</v>
      </c>
      <c r="C1601" s="41" t="s">
        <v>2617</v>
      </c>
      <c r="D1601" s="41" t="s">
        <v>6357</v>
      </c>
      <c r="E1601" s="41" t="s">
        <v>1422</v>
      </c>
      <c r="F1601" s="41" t="s">
        <v>2671</v>
      </c>
      <c r="G1601" s="41">
        <v>1</v>
      </c>
      <c r="H1601" s="41" t="s">
        <v>2620</v>
      </c>
      <c r="I1601" s="41" t="s">
        <v>2621</v>
      </c>
      <c r="J1601" s="41" t="s">
        <v>6358</v>
      </c>
      <c r="K1601" s="41" t="s">
        <v>3227</v>
      </c>
      <c r="L1601" s="41">
        <v>35127</v>
      </c>
      <c r="M1601" s="41">
        <v>25.99</v>
      </c>
      <c r="N1601" s="41">
        <v>0</v>
      </c>
      <c r="O1601" s="41">
        <v>0</v>
      </c>
      <c r="P1601" s="41">
        <v>0</v>
      </c>
      <c r="Q1601" s="41">
        <v>2.08</v>
      </c>
      <c r="R1601" s="41">
        <v>-2.08</v>
      </c>
      <c r="S1601" s="41">
        <v>-4.42</v>
      </c>
      <c r="T1601" s="41">
        <v>-5.16</v>
      </c>
      <c r="U1601" s="41">
        <v>0</v>
      </c>
      <c r="V1601" s="41">
        <v>0</v>
      </c>
      <c r="W1601" s="41">
        <v>16.41</v>
      </c>
    </row>
    <row r="1602" spans="1:23" s="41" customFormat="1" hidden="1" x14ac:dyDescent="0.25">
      <c r="A1602" s="41" t="s">
        <v>6359</v>
      </c>
      <c r="B1602" s="41">
        <v>12167176711</v>
      </c>
      <c r="C1602" s="41" t="s">
        <v>2617</v>
      </c>
      <c r="D1602" s="41" t="s">
        <v>6360</v>
      </c>
      <c r="E1602" s="41" t="s">
        <v>1440</v>
      </c>
      <c r="F1602" s="41" t="s">
        <v>2846</v>
      </c>
      <c r="G1602" s="41">
        <v>1</v>
      </c>
      <c r="H1602" s="41" t="s">
        <v>2620</v>
      </c>
      <c r="I1602" s="41" t="s">
        <v>2621</v>
      </c>
      <c r="J1602" s="41" t="s">
        <v>2841</v>
      </c>
      <c r="K1602" s="41" t="s">
        <v>2842</v>
      </c>
      <c r="L1602" s="41" t="s">
        <v>6361</v>
      </c>
      <c r="M1602" s="41">
        <v>25.99</v>
      </c>
      <c r="N1602" s="41">
        <v>0</v>
      </c>
      <c r="O1602" s="41">
        <v>0</v>
      </c>
      <c r="P1602" s="41">
        <v>0</v>
      </c>
      <c r="Q1602" s="41">
        <v>1.65</v>
      </c>
      <c r="R1602" s="41">
        <v>-1.65</v>
      </c>
      <c r="S1602" s="41">
        <v>-4.42</v>
      </c>
      <c r="T1602" s="41">
        <v>-5.16</v>
      </c>
      <c r="U1602" s="41">
        <v>0</v>
      </c>
      <c r="V1602" s="41">
        <v>0</v>
      </c>
      <c r="W1602" s="41">
        <v>16.41</v>
      </c>
    </row>
    <row r="1603" spans="1:23" s="41" customFormat="1" hidden="1" x14ac:dyDescent="0.25">
      <c r="A1603" s="41" t="s">
        <v>6362</v>
      </c>
      <c r="B1603" s="41">
        <v>12167176711</v>
      </c>
      <c r="C1603" s="41" t="s">
        <v>2727</v>
      </c>
      <c r="D1603" s="41" t="s">
        <v>3723</v>
      </c>
      <c r="E1603" s="41" t="s">
        <v>1368</v>
      </c>
      <c r="F1603" s="41" t="s">
        <v>2641</v>
      </c>
      <c r="G1603" s="41">
        <v>1</v>
      </c>
      <c r="H1603" s="41" t="s">
        <v>2620</v>
      </c>
      <c r="I1603" s="41" t="s">
        <v>2621</v>
      </c>
      <c r="J1603" s="41" t="s">
        <v>3724</v>
      </c>
      <c r="K1603" s="41" t="s">
        <v>2648</v>
      </c>
      <c r="L1603" s="41" t="s">
        <v>3725</v>
      </c>
      <c r="M1603" s="41">
        <v>-22.99</v>
      </c>
      <c r="N1603" s="41">
        <v>0</v>
      </c>
      <c r="O1603" s="41">
        <v>0</v>
      </c>
      <c r="P1603" s="41">
        <v>0</v>
      </c>
      <c r="Q1603" s="41">
        <v>0</v>
      </c>
      <c r="R1603" s="41">
        <v>0</v>
      </c>
      <c r="S1603" s="41">
        <v>3.13</v>
      </c>
      <c r="T1603" s="41">
        <v>0</v>
      </c>
      <c r="U1603" s="41">
        <v>0</v>
      </c>
      <c r="V1603" s="41">
        <v>0</v>
      </c>
      <c r="W1603" s="41">
        <v>-19.86</v>
      </c>
    </row>
    <row r="1604" spans="1:23" s="41" customFormat="1" hidden="1" x14ac:dyDescent="0.25">
      <c r="A1604" s="41" t="s">
        <v>6363</v>
      </c>
      <c r="B1604" s="41">
        <v>12167176711</v>
      </c>
      <c r="C1604" s="41" t="s">
        <v>2727</v>
      </c>
      <c r="D1604" s="41" t="s">
        <v>5147</v>
      </c>
      <c r="E1604" s="41" t="s">
        <v>430</v>
      </c>
      <c r="F1604" s="41" t="s">
        <v>4207</v>
      </c>
      <c r="G1604" s="41">
        <v>1</v>
      </c>
      <c r="H1604" s="41" t="s">
        <v>2620</v>
      </c>
      <c r="I1604" s="41" t="s">
        <v>2621</v>
      </c>
      <c r="J1604" s="41" t="s">
        <v>5148</v>
      </c>
      <c r="K1604" s="41" t="s">
        <v>2702</v>
      </c>
      <c r="L1604" s="41" t="s">
        <v>5149</v>
      </c>
      <c r="M1604" s="41">
        <v>-21.59</v>
      </c>
      <c r="N1604" s="41">
        <v>0</v>
      </c>
      <c r="O1604" s="41">
        <v>0</v>
      </c>
      <c r="P1604" s="41">
        <v>1.08</v>
      </c>
      <c r="Q1604" s="41">
        <v>0</v>
      </c>
      <c r="R1604" s="41">
        <v>0</v>
      </c>
      <c r="S1604" s="41">
        <v>2.79</v>
      </c>
      <c r="T1604" s="41">
        <v>0</v>
      </c>
      <c r="U1604" s="41">
        <v>0</v>
      </c>
      <c r="V1604" s="41">
        <v>0</v>
      </c>
      <c r="W1604" s="41">
        <v>-17.72</v>
      </c>
    </row>
    <row r="1605" spans="1:23" s="41" customFormat="1" hidden="1" x14ac:dyDescent="0.25">
      <c r="A1605" s="41" t="s">
        <v>6364</v>
      </c>
      <c r="B1605" s="41">
        <v>12167176711</v>
      </c>
      <c r="C1605" s="41" t="s">
        <v>2617</v>
      </c>
      <c r="D1605" s="41" t="s">
        <v>6365</v>
      </c>
      <c r="E1605" s="41" t="s">
        <v>1356</v>
      </c>
      <c r="F1605" s="41" t="s">
        <v>2897</v>
      </c>
      <c r="G1605" s="41">
        <v>1</v>
      </c>
      <c r="H1605" s="41" t="s">
        <v>2620</v>
      </c>
      <c r="I1605" s="41" t="s">
        <v>2621</v>
      </c>
      <c r="J1605" s="41" t="s">
        <v>6366</v>
      </c>
      <c r="K1605" s="41" t="s">
        <v>2836</v>
      </c>
      <c r="L1605" s="41" t="s">
        <v>6367</v>
      </c>
      <c r="M1605" s="41">
        <v>22.99</v>
      </c>
      <c r="N1605" s="41">
        <v>0</v>
      </c>
      <c r="O1605" s="41">
        <v>0</v>
      </c>
      <c r="P1605" s="41">
        <v>0</v>
      </c>
      <c r="Q1605" s="41">
        <v>0</v>
      </c>
      <c r="R1605" s="41">
        <v>0</v>
      </c>
      <c r="S1605" s="41">
        <v>-3.91</v>
      </c>
      <c r="T1605" s="41">
        <v>-5.16</v>
      </c>
      <c r="U1605" s="41">
        <v>0</v>
      </c>
      <c r="V1605" s="41">
        <v>0</v>
      </c>
      <c r="W1605" s="41">
        <v>13.92</v>
      </c>
    </row>
    <row r="1606" spans="1:23" s="41" customFormat="1" hidden="1" x14ac:dyDescent="0.25">
      <c r="A1606" s="41" t="s">
        <v>6368</v>
      </c>
      <c r="B1606" s="41">
        <v>12167176711</v>
      </c>
      <c r="C1606" s="41" t="s">
        <v>2617</v>
      </c>
      <c r="D1606" s="41" t="s">
        <v>6369</v>
      </c>
      <c r="E1606" s="41" t="s">
        <v>1424</v>
      </c>
      <c r="F1606" s="41" t="s">
        <v>2980</v>
      </c>
      <c r="G1606" s="41">
        <v>1</v>
      </c>
      <c r="H1606" s="41" t="s">
        <v>2620</v>
      </c>
      <c r="I1606" s="41" t="s">
        <v>2621</v>
      </c>
      <c r="J1606" s="41" t="s">
        <v>6370</v>
      </c>
      <c r="K1606" s="41" t="s">
        <v>3311</v>
      </c>
      <c r="L1606" s="41" t="s">
        <v>6371</v>
      </c>
      <c r="M1606" s="41">
        <v>25.99</v>
      </c>
      <c r="N1606" s="41">
        <v>0</v>
      </c>
      <c r="O1606" s="41">
        <v>0</v>
      </c>
      <c r="P1606" s="41">
        <v>0</v>
      </c>
      <c r="Q1606" s="41">
        <v>0</v>
      </c>
      <c r="R1606" s="41">
        <v>0</v>
      </c>
      <c r="S1606" s="41">
        <v>-4.42</v>
      </c>
      <c r="T1606" s="41">
        <v>-5.16</v>
      </c>
      <c r="U1606" s="41">
        <v>0</v>
      </c>
      <c r="V1606" s="41">
        <v>0</v>
      </c>
      <c r="W1606" s="41">
        <v>16.41</v>
      </c>
    </row>
    <row r="1607" spans="1:23" s="41" customFormat="1" hidden="1" x14ac:dyDescent="0.25">
      <c r="A1607" s="41" t="s">
        <v>6372</v>
      </c>
      <c r="B1607" s="41">
        <v>12167176711</v>
      </c>
      <c r="C1607" s="41" t="s">
        <v>2727</v>
      </c>
      <c r="D1607" s="41" t="s">
        <v>4454</v>
      </c>
      <c r="E1607" s="41" t="s">
        <v>1350</v>
      </c>
      <c r="F1607" s="41" t="s">
        <v>2646</v>
      </c>
      <c r="G1607" s="41">
        <v>1</v>
      </c>
      <c r="H1607" s="41" t="s">
        <v>2620</v>
      </c>
      <c r="I1607" s="41" t="s">
        <v>2621</v>
      </c>
      <c r="J1607" s="41" t="s">
        <v>4455</v>
      </c>
      <c r="K1607" s="41" t="s">
        <v>3244</v>
      </c>
      <c r="L1607" s="41" t="s">
        <v>4456</v>
      </c>
      <c r="M1607" s="41">
        <v>-22.99</v>
      </c>
      <c r="N1607" s="41">
        <v>0</v>
      </c>
      <c r="O1607" s="41">
        <v>0</v>
      </c>
      <c r="P1607" s="41">
        <v>0</v>
      </c>
      <c r="Q1607" s="41">
        <v>0</v>
      </c>
      <c r="R1607" s="41">
        <v>0</v>
      </c>
      <c r="S1607" s="41">
        <v>3.13</v>
      </c>
      <c r="T1607" s="41">
        <v>0</v>
      </c>
      <c r="U1607" s="41">
        <v>0</v>
      </c>
      <c r="V1607" s="41">
        <v>0</v>
      </c>
      <c r="W1607" s="41">
        <v>-19.86</v>
      </c>
    </row>
    <row r="1608" spans="1:23" s="41" customFormat="1" hidden="1" x14ac:dyDescent="0.25">
      <c r="A1608" s="41" t="s">
        <v>6373</v>
      </c>
      <c r="B1608" s="41">
        <v>12167176711</v>
      </c>
      <c r="C1608" s="41" t="s">
        <v>2617</v>
      </c>
      <c r="D1608" s="41" t="s">
        <v>6374</v>
      </c>
      <c r="E1608" s="41" t="s">
        <v>1376</v>
      </c>
      <c r="F1608" s="41" t="s">
        <v>3065</v>
      </c>
      <c r="G1608" s="41">
        <v>1</v>
      </c>
      <c r="H1608" s="41" t="s">
        <v>2620</v>
      </c>
      <c r="I1608" s="41" t="s">
        <v>2621</v>
      </c>
      <c r="J1608" s="41" t="s">
        <v>6375</v>
      </c>
      <c r="K1608" s="41" t="s">
        <v>2683</v>
      </c>
      <c r="L1608" s="41" t="s">
        <v>6376</v>
      </c>
      <c r="M1608" s="41">
        <v>22.99</v>
      </c>
      <c r="N1608" s="41">
        <v>0</v>
      </c>
      <c r="O1608" s="41">
        <v>0</v>
      </c>
      <c r="P1608" s="41">
        <v>0</v>
      </c>
      <c r="Q1608" s="41">
        <v>0</v>
      </c>
      <c r="R1608" s="41">
        <v>0</v>
      </c>
      <c r="S1608" s="41">
        <v>-3.91</v>
      </c>
      <c r="T1608" s="41">
        <v>-5.16</v>
      </c>
      <c r="U1608" s="41">
        <v>0</v>
      </c>
      <c r="V1608" s="41">
        <v>0</v>
      </c>
      <c r="W1608" s="41">
        <v>13.92</v>
      </c>
    </row>
    <row r="1609" spans="1:23" s="41" customFormat="1" hidden="1" x14ac:dyDescent="0.25">
      <c r="A1609" s="41" t="s">
        <v>6377</v>
      </c>
      <c r="B1609" s="41">
        <v>12167176711</v>
      </c>
      <c r="C1609" s="41" t="s">
        <v>2617</v>
      </c>
      <c r="D1609" s="41" t="s">
        <v>6378</v>
      </c>
      <c r="E1609" s="41" t="s">
        <v>1370</v>
      </c>
      <c r="F1609" s="41" t="s">
        <v>2828</v>
      </c>
      <c r="G1609" s="41">
        <v>1</v>
      </c>
      <c r="H1609" s="41" t="s">
        <v>2620</v>
      </c>
      <c r="I1609" s="41" t="s">
        <v>2621</v>
      </c>
      <c r="J1609" s="41" t="s">
        <v>3403</v>
      </c>
      <c r="K1609" s="41" t="s">
        <v>3331</v>
      </c>
      <c r="L1609" s="41" t="s">
        <v>6379</v>
      </c>
      <c r="M1609" s="41">
        <v>22.99</v>
      </c>
      <c r="N1609" s="41">
        <v>5.99</v>
      </c>
      <c r="O1609" s="41">
        <v>0</v>
      </c>
      <c r="P1609" s="41">
        <v>0</v>
      </c>
      <c r="Q1609" s="41">
        <v>0</v>
      </c>
      <c r="R1609" s="41">
        <v>0</v>
      </c>
      <c r="S1609" s="41">
        <v>-3.91</v>
      </c>
      <c r="T1609" s="41">
        <v>-11.15</v>
      </c>
      <c r="U1609" s="41">
        <v>0</v>
      </c>
      <c r="V1609" s="41">
        <v>0</v>
      </c>
      <c r="W1609" s="41">
        <v>13.92</v>
      </c>
    </row>
    <row r="1610" spans="1:23" s="41" customFormat="1" hidden="1" x14ac:dyDescent="0.25">
      <c r="A1610" s="41" t="s">
        <v>6380</v>
      </c>
      <c r="B1610" s="41">
        <v>12167176711</v>
      </c>
      <c r="C1610" s="41" t="s">
        <v>2617</v>
      </c>
      <c r="D1610" s="41" t="s">
        <v>6381</v>
      </c>
      <c r="E1610" s="41" t="s">
        <v>1406</v>
      </c>
      <c r="F1610" s="41" t="s">
        <v>2964</v>
      </c>
      <c r="G1610" s="41">
        <v>1</v>
      </c>
      <c r="H1610" s="41" t="s">
        <v>2620</v>
      </c>
      <c r="I1610" s="41" t="s">
        <v>2621</v>
      </c>
      <c r="J1610" s="41" t="s">
        <v>6382</v>
      </c>
      <c r="K1610" s="41" t="s">
        <v>2899</v>
      </c>
      <c r="L1610" s="41" t="s">
        <v>6383</v>
      </c>
      <c r="M1610" s="41">
        <v>22.99</v>
      </c>
      <c r="N1610" s="41">
        <v>0</v>
      </c>
      <c r="O1610" s="41">
        <v>0</v>
      </c>
      <c r="P1610" s="41">
        <v>0</v>
      </c>
      <c r="Q1610" s="41">
        <v>0</v>
      </c>
      <c r="R1610" s="41">
        <v>0</v>
      </c>
      <c r="S1610" s="41">
        <v>-3.91</v>
      </c>
      <c r="T1610" s="41">
        <v>-5.16</v>
      </c>
      <c r="U1610" s="41">
        <v>0</v>
      </c>
      <c r="V1610" s="41">
        <v>0</v>
      </c>
      <c r="W1610" s="41">
        <v>13.92</v>
      </c>
    </row>
    <row r="1611" spans="1:23" s="41" customFormat="1" hidden="1" x14ac:dyDescent="0.25">
      <c r="A1611" s="41" t="s">
        <v>6384</v>
      </c>
      <c r="B1611" s="41">
        <v>12167176711</v>
      </c>
      <c r="C1611" s="41" t="s">
        <v>2617</v>
      </c>
      <c r="D1611" s="41" t="s">
        <v>6385</v>
      </c>
      <c r="E1611" s="41" t="s">
        <v>1396</v>
      </c>
      <c r="F1611" s="41" t="s">
        <v>3164</v>
      </c>
      <c r="G1611" s="41">
        <v>1</v>
      </c>
      <c r="H1611" s="41" t="s">
        <v>2620</v>
      </c>
      <c r="I1611" s="41" t="s">
        <v>2621</v>
      </c>
      <c r="J1611" s="41" t="s">
        <v>6386</v>
      </c>
      <c r="K1611" s="41" t="s">
        <v>2933</v>
      </c>
      <c r="L1611" s="41" t="s">
        <v>6387</v>
      </c>
      <c r="M1611" s="41">
        <v>22.99</v>
      </c>
      <c r="N1611" s="41">
        <v>0</v>
      </c>
      <c r="O1611" s="41">
        <v>0</v>
      </c>
      <c r="P1611" s="41">
        <v>0</v>
      </c>
      <c r="Q1611" s="41">
        <v>1.38</v>
      </c>
      <c r="R1611" s="41">
        <v>-1.38</v>
      </c>
      <c r="S1611" s="41">
        <v>-3.91</v>
      </c>
      <c r="T1611" s="41">
        <v>-5.16</v>
      </c>
      <c r="U1611" s="41">
        <v>0</v>
      </c>
      <c r="V1611" s="41">
        <v>0</v>
      </c>
      <c r="W1611" s="41">
        <v>13.92</v>
      </c>
    </row>
    <row r="1612" spans="1:23" s="41" customFormat="1" hidden="1" x14ac:dyDescent="0.25">
      <c r="A1612" s="41" t="s">
        <v>6388</v>
      </c>
      <c r="B1612" s="41">
        <v>12167176711</v>
      </c>
      <c r="C1612" s="41" t="s">
        <v>2727</v>
      </c>
      <c r="D1612" s="41" t="s">
        <v>5600</v>
      </c>
      <c r="E1612" s="41" t="s">
        <v>1400</v>
      </c>
      <c r="F1612" s="41" t="s">
        <v>3744</v>
      </c>
      <c r="G1612" s="41">
        <v>1</v>
      </c>
      <c r="H1612" s="41" t="s">
        <v>2620</v>
      </c>
      <c r="I1612" s="41" t="s">
        <v>2621</v>
      </c>
      <c r="J1612" s="41" t="s">
        <v>3111</v>
      </c>
      <c r="K1612" s="41" t="s">
        <v>2851</v>
      </c>
      <c r="L1612" s="41" t="s">
        <v>5601</v>
      </c>
      <c r="M1612" s="41">
        <v>-25.99</v>
      </c>
      <c r="N1612" s="41">
        <v>0</v>
      </c>
      <c r="O1612" s="41">
        <v>0</v>
      </c>
      <c r="P1612" s="41">
        <v>0</v>
      </c>
      <c r="Q1612" s="41">
        <v>0</v>
      </c>
      <c r="R1612" s="41">
        <v>0</v>
      </c>
      <c r="S1612" s="41">
        <v>3.54</v>
      </c>
      <c r="T1612" s="41">
        <v>0</v>
      </c>
      <c r="U1612" s="41">
        <v>0</v>
      </c>
      <c r="V1612" s="41">
        <v>0</v>
      </c>
      <c r="W1612" s="41">
        <v>-22.45</v>
      </c>
    </row>
    <row r="1613" spans="1:23" s="41" customFormat="1" hidden="1" x14ac:dyDescent="0.25">
      <c r="A1613" s="41" t="s">
        <v>6389</v>
      </c>
      <c r="B1613" s="41">
        <v>12167176711</v>
      </c>
      <c r="C1613" s="41" t="s">
        <v>2617</v>
      </c>
      <c r="D1613" s="41" t="s">
        <v>6390</v>
      </c>
      <c r="E1613" s="41" t="s">
        <v>1426</v>
      </c>
      <c r="F1613" s="41" t="s">
        <v>2676</v>
      </c>
      <c r="G1613" s="41">
        <v>1</v>
      </c>
      <c r="H1613" s="41" t="s">
        <v>2620</v>
      </c>
      <c r="I1613" s="41" t="s">
        <v>2621</v>
      </c>
      <c r="J1613" s="41" t="s">
        <v>6391</v>
      </c>
      <c r="K1613" s="41" t="s">
        <v>2996</v>
      </c>
      <c r="L1613" s="41" t="s">
        <v>6392</v>
      </c>
      <c r="M1613" s="41">
        <v>25.99</v>
      </c>
      <c r="N1613" s="41">
        <v>0</v>
      </c>
      <c r="O1613" s="41">
        <v>0</v>
      </c>
      <c r="P1613" s="41">
        <v>0</v>
      </c>
      <c r="Q1613" s="41">
        <v>0</v>
      </c>
      <c r="R1613" s="41">
        <v>0</v>
      </c>
      <c r="S1613" s="41">
        <v>-4.42</v>
      </c>
      <c r="T1613" s="41">
        <v>-5.16</v>
      </c>
      <c r="U1613" s="41">
        <v>0</v>
      </c>
      <c r="V1613" s="41">
        <v>0</v>
      </c>
      <c r="W1613" s="41">
        <v>16.41</v>
      </c>
    </row>
    <row r="1614" spans="1:23" s="41" customFormat="1" hidden="1" x14ac:dyDescent="0.25">
      <c r="A1614" s="41" t="s">
        <v>6393</v>
      </c>
      <c r="B1614" s="41">
        <v>12167176711</v>
      </c>
      <c r="C1614" s="41" t="s">
        <v>2617</v>
      </c>
      <c r="D1614" s="41" t="s">
        <v>6394</v>
      </c>
      <c r="E1614" s="41" t="s">
        <v>1422</v>
      </c>
      <c r="F1614" s="41" t="s">
        <v>2671</v>
      </c>
      <c r="G1614" s="41">
        <v>1</v>
      </c>
      <c r="H1614" s="41" t="s">
        <v>2620</v>
      </c>
      <c r="I1614" s="41" t="s">
        <v>2621</v>
      </c>
      <c r="J1614" s="41" t="s">
        <v>6395</v>
      </c>
      <c r="K1614" s="41" t="s">
        <v>2702</v>
      </c>
      <c r="L1614" s="41" t="s">
        <v>6396</v>
      </c>
      <c r="M1614" s="41">
        <v>25.99</v>
      </c>
      <c r="N1614" s="41">
        <v>0</v>
      </c>
      <c r="O1614" s="41">
        <v>0</v>
      </c>
      <c r="P1614" s="41">
        <v>0</v>
      </c>
      <c r="Q1614" s="41">
        <v>0</v>
      </c>
      <c r="R1614" s="41">
        <v>0</v>
      </c>
      <c r="S1614" s="41">
        <v>-4.42</v>
      </c>
      <c r="T1614" s="41">
        <v>-5.16</v>
      </c>
      <c r="U1614" s="41">
        <v>0</v>
      </c>
      <c r="V1614" s="41">
        <v>0</v>
      </c>
      <c r="W1614" s="41">
        <v>16.41</v>
      </c>
    </row>
    <row r="1615" spans="1:23" s="41" customFormat="1" hidden="1" x14ac:dyDescent="0.25">
      <c r="A1615" s="41" t="s">
        <v>6397</v>
      </c>
      <c r="B1615" s="41">
        <v>12167176711</v>
      </c>
      <c r="C1615" s="41" t="s">
        <v>2617</v>
      </c>
      <c r="D1615" s="41" t="s">
        <v>6398</v>
      </c>
      <c r="E1615" s="41" t="s">
        <v>1350</v>
      </c>
      <c r="F1615" s="41" t="s">
        <v>2646</v>
      </c>
      <c r="G1615" s="41">
        <v>1</v>
      </c>
      <c r="H1615" s="41" t="s">
        <v>2620</v>
      </c>
      <c r="I1615" s="41" t="s">
        <v>2621</v>
      </c>
      <c r="J1615" s="41" t="s">
        <v>6399</v>
      </c>
      <c r="K1615" s="41" t="s">
        <v>3683</v>
      </c>
      <c r="L1615" s="41" t="s">
        <v>6400</v>
      </c>
      <c r="M1615" s="41">
        <v>22.99</v>
      </c>
      <c r="N1615" s="41">
        <v>0</v>
      </c>
      <c r="O1615" s="41">
        <v>0</v>
      </c>
      <c r="P1615" s="41">
        <v>0</v>
      </c>
      <c r="Q1615" s="41">
        <v>0</v>
      </c>
      <c r="R1615" s="41">
        <v>0</v>
      </c>
      <c r="S1615" s="41">
        <v>-3.91</v>
      </c>
      <c r="T1615" s="41">
        <v>-5.16</v>
      </c>
      <c r="U1615" s="41">
        <v>0</v>
      </c>
      <c r="V1615" s="41">
        <v>0</v>
      </c>
      <c r="W1615" s="41">
        <v>13.92</v>
      </c>
    </row>
    <row r="1616" spans="1:23" s="41" customFormat="1" hidden="1" x14ac:dyDescent="0.25">
      <c r="A1616" s="41" t="s">
        <v>6401</v>
      </c>
      <c r="B1616" s="41">
        <v>12167176711</v>
      </c>
      <c r="C1616" s="41" t="s">
        <v>2617</v>
      </c>
      <c r="D1616" s="41" t="s">
        <v>6402</v>
      </c>
      <c r="E1616" s="41" t="s">
        <v>2174</v>
      </c>
      <c r="F1616" s="41" t="s">
        <v>2660</v>
      </c>
      <c r="G1616" s="41">
        <v>1</v>
      </c>
      <c r="H1616" s="41" t="s">
        <v>2620</v>
      </c>
      <c r="I1616" s="41" t="s">
        <v>2621</v>
      </c>
      <c r="J1616" s="41" t="s">
        <v>3090</v>
      </c>
      <c r="K1616" s="41" t="s">
        <v>2702</v>
      </c>
      <c r="L1616" s="41" t="s">
        <v>6403</v>
      </c>
      <c r="M1616" s="41">
        <v>22.99</v>
      </c>
      <c r="N1616" s="41">
        <v>0</v>
      </c>
      <c r="O1616" s="41">
        <v>0</v>
      </c>
      <c r="P1616" s="41">
        <v>0</v>
      </c>
      <c r="Q1616" s="41">
        <v>0</v>
      </c>
      <c r="R1616" s="41">
        <v>0</v>
      </c>
      <c r="S1616" s="41">
        <v>-3.91</v>
      </c>
      <c r="T1616" s="41">
        <v>-3.68</v>
      </c>
      <c r="U1616" s="41">
        <v>0</v>
      </c>
      <c r="V1616" s="41">
        <v>0</v>
      </c>
      <c r="W1616" s="41">
        <v>15.4</v>
      </c>
    </row>
    <row r="1617" spans="1:23" s="41" customFormat="1" hidden="1" x14ac:dyDescent="0.25">
      <c r="A1617" s="41" t="s">
        <v>6404</v>
      </c>
      <c r="B1617" s="41">
        <v>12167176711</v>
      </c>
      <c r="C1617" s="41" t="s">
        <v>2617</v>
      </c>
      <c r="D1617" s="41" t="s">
        <v>6405</v>
      </c>
      <c r="E1617" s="41" t="s">
        <v>1412</v>
      </c>
      <c r="F1617" s="41" t="s">
        <v>4459</v>
      </c>
      <c r="G1617" s="41">
        <v>1</v>
      </c>
      <c r="H1617" s="41" t="s">
        <v>2620</v>
      </c>
      <c r="I1617" s="41" t="s">
        <v>2621</v>
      </c>
      <c r="J1617" s="41" t="s">
        <v>6406</v>
      </c>
      <c r="K1617" s="41" t="s">
        <v>6407</v>
      </c>
      <c r="L1617" s="41">
        <v>754</v>
      </c>
      <c r="M1617" s="41">
        <v>22.99</v>
      </c>
      <c r="N1617" s="41">
        <v>0</v>
      </c>
      <c r="O1617" s="41">
        <v>0</v>
      </c>
      <c r="P1617" s="41">
        <v>0</v>
      </c>
      <c r="Q1617" s="41">
        <v>0</v>
      </c>
      <c r="R1617" s="41">
        <v>0</v>
      </c>
      <c r="S1617" s="41">
        <v>-3.91</v>
      </c>
      <c r="T1617" s="41">
        <v>-5.16</v>
      </c>
      <c r="U1617" s="41">
        <v>0</v>
      </c>
      <c r="V1617" s="41">
        <v>0</v>
      </c>
      <c r="W1617" s="41">
        <v>13.92</v>
      </c>
    </row>
    <row r="1618" spans="1:23" s="41" customFormat="1" hidden="1" x14ac:dyDescent="0.25">
      <c r="A1618" s="41" t="s">
        <v>6408</v>
      </c>
      <c r="B1618" s="41">
        <v>12167176711</v>
      </c>
      <c r="C1618" s="41" t="s">
        <v>2727</v>
      </c>
      <c r="D1618" s="41" t="s">
        <v>4813</v>
      </c>
      <c r="E1618" s="41" t="s">
        <v>1378</v>
      </c>
      <c r="F1618" s="41" t="s">
        <v>3191</v>
      </c>
      <c r="G1618" s="41">
        <v>1</v>
      </c>
      <c r="H1618" s="41" t="s">
        <v>2620</v>
      </c>
      <c r="I1618" s="41" t="s">
        <v>2621</v>
      </c>
      <c r="J1618" s="41" t="s">
        <v>4814</v>
      </c>
      <c r="K1618" s="41" t="s">
        <v>2623</v>
      </c>
      <c r="L1618" s="41" t="s">
        <v>4815</v>
      </c>
      <c r="M1618" s="41">
        <v>-22.99</v>
      </c>
      <c r="N1618" s="41">
        <v>0</v>
      </c>
      <c r="O1618" s="41">
        <v>0</v>
      </c>
      <c r="P1618" s="41">
        <v>0.46</v>
      </c>
      <c r="Q1618" s="41">
        <v>0</v>
      </c>
      <c r="R1618" s="41">
        <v>0</v>
      </c>
      <c r="S1618" s="41">
        <v>3.06</v>
      </c>
      <c r="T1618" s="41">
        <v>0</v>
      </c>
      <c r="U1618" s="41">
        <v>0</v>
      </c>
      <c r="V1618" s="41">
        <v>0</v>
      </c>
      <c r="W1618" s="41">
        <v>-19.47</v>
      </c>
    </row>
    <row r="1619" spans="1:23" s="41" customFormat="1" hidden="1" x14ac:dyDescent="0.25">
      <c r="A1619" s="41" t="s">
        <v>6409</v>
      </c>
      <c r="B1619" s="41">
        <v>12167176711</v>
      </c>
      <c r="C1619" s="41" t="s">
        <v>2617</v>
      </c>
      <c r="D1619" s="41" t="s">
        <v>6410</v>
      </c>
      <c r="E1619" s="41" t="s">
        <v>1398</v>
      </c>
      <c r="F1619" s="41" t="s">
        <v>2813</v>
      </c>
      <c r="G1619" s="41">
        <v>1</v>
      </c>
      <c r="H1619" s="41" t="s">
        <v>2620</v>
      </c>
      <c r="I1619" s="41" t="s">
        <v>2621</v>
      </c>
      <c r="J1619" s="41" t="s">
        <v>6411</v>
      </c>
      <c r="K1619" s="41" t="s">
        <v>2851</v>
      </c>
      <c r="L1619" s="41" t="s">
        <v>6412</v>
      </c>
      <c r="M1619" s="41">
        <v>22.99</v>
      </c>
      <c r="N1619" s="41">
        <v>0</v>
      </c>
      <c r="O1619" s="41">
        <v>0</v>
      </c>
      <c r="P1619" s="41">
        <v>0</v>
      </c>
      <c r="Q1619" s="41">
        <v>0</v>
      </c>
      <c r="R1619" s="41">
        <v>0</v>
      </c>
      <c r="S1619" s="41">
        <v>-3.91</v>
      </c>
      <c r="T1619" s="41">
        <v>-5.16</v>
      </c>
      <c r="U1619" s="41">
        <v>0</v>
      </c>
      <c r="V1619" s="41">
        <v>0</v>
      </c>
      <c r="W1619" s="41">
        <v>13.92</v>
      </c>
    </row>
    <row r="1620" spans="1:23" s="41" customFormat="1" hidden="1" x14ac:dyDescent="0.25">
      <c r="A1620" s="41" t="s">
        <v>6413</v>
      </c>
      <c r="B1620" s="41">
        <v>12167176711</v>
      </c>
      <c r="C1620" s="41" t="s">
        <v>2617</v>
      </c>
      <c r="D1620" s="41" t="s">
        <v>6414</v>
      </c>
      <c r="E1620" s="41" t="s">
        <v>2266</v>
      </c>
      <c r="F1620" s="41" t="s">
        <v>4201</v>
      </c>
      <c r="G1620" s="41">
        <v>1</v>
      </c>
      <c r="H1620" s="41" t="s">
        <v>2620</v>
      </c>
      <c r="I1620" s="41" t="s">
        <v>2621</v>
      </c>
      <c r="J1620" s="41" t="s">
        <v>3436</v>
      </c>
      <c r="K1620" s="41" t="s">
        <v>3287</v>
      </c>
      <c r="L1620" s="41" t="s">
        <v>6415</v>
      </c>
      <c r="M1620" s="41">
        <v>11.99</v>
      </c>
      <c r="N1620" s="41">
        <v>0</v>
      </c>
      <c r="O1620" s="41">
        <v>0</v>
      </c>
      <c r="P1620" s="41">
        <v>0</v>
      </c>
      <c r="Q1620" s="41">
        <v>1.17</v>
      </c>
      <c r="R1620" s="41">
        <v>-1.17</v>
      </c>
      <c r="S1620" s="41">
        <v>-2.04</v>
      </c>
      <c r="T1620" s="41">
        <v>-3.59</v>
      </c>
      <c r="U1620" s="41">
        <v>0</v>
      </c>
      <c r="V1620" s="41">
        <v>0</v>
      </c>
      <c r="W1620" s="41">
        <v>6.36</v>
      </c>
    </row>
    <row r="1621" spans="1:23" s="41" customFormat="1" hidden="1" x14ac:dyDescent="0.25">
      <c r="A1621" s="41" t="s">
        <v>6416</v>
      </c>
      <c r="B1621" s="41">
        <v>12167176711</v>
      </c>
      <c r="C1621" s="41" t="s">
        <v>2617</v>
      </c>
      <c r="D1621" s="41" t="s">
        <v>6417</v>
      </c>
      <c r="E1621" s="41" t="s">
        <v>1424</v>
      </c>
      <c r="F1621" s="41" t="s">
        <v>2980</v>
      </c>
      <c r="G1621" s="41">
        <v>1</v>
      </c>
      <c r="H1621" s="41" t="s">
        <v>2620</v>
      </c>
      <c r="I1621" s="41" t="s">
        <v>2621</v>
      </c>
      <c r="J1621" s="41" t="s">
        <v>6418</v>
      </c>
      <c r="K1621" s="41" t="s">
        <v>2893</v>
      </c>
      <c r="L1621" s="41" t="s">
        <v>6419</v>
      </c>
      <c r="M1621" s="41">
        <v>25.99</v>
      </c>
      <c r="N1621" s="41">
        <v>0</v>
      </c>
      <c r="O1621" s="41">
        <v>0</v>
      </c>
      <c r="P1621" s="41">
        <v>0</v>
      </c>
      <c r="Q1621" s="41">
        <v>1.82</v>
      </c>
      <c r="R1621" s="41">
        <v>-1.82</v>
      </c>
      <c r="S1621" s="41">
        <v>-4.42</v>
      </c>
      <c r="T1621" s="41">
        <v>-5.16</v>
      </c>
      <c r="U1621" s="41">
        <v>0</v>
      </c>
      <c r="V1621" s="41">
        <v>0</v>
      </c>
      <c r="W1621" s="41">
        <v>16.41</v>
      </c>
    </row>
    <row r="1622" spans="1:23" s="41" customFormat="1" hidden="1" x14ac:dyDescent="0.25">
      <c r="A1622" s="41" t="s">
        <v>6420</v>
      </c>
      <c r="B1622" s="41">
        <v>12167176711</v>
      </c>
      <c r="C1622" s="41" t="s">
        <v>2727</v>
      </c>
      <c r="D1622" s="41" t="s">
        <v>5196</v>
      </c>
      <c r="E1622" s="41" t="s">
        <v>568</v>
      </c>
      <c r="F1622" s="41" t="s">
        <v>3019</v>
      </c>
      <c r="G1622" s="41">
        <v>1</v>
      </c>
      <c r="H1622" s="41" t="s">
        <v>2620</v>
      </c>
      <c r="I1622" s="41" t="s">
        <v>2621</v>
      </c>
      <c r="J1622" s="41" t="s">
        <v>4474</v>
      </c>
      <c r="K1622" s="41" t="s">
        <v>2702</v>
      </c>
      <c r="L1622" s="41" t="s">
        <v>4475</v>
      </c>
      <c r="M1622" s="41">
        <v>-9.99</v>
      </c>
      <c r="N1622" s="41">
        <v>0</v>
      </c>
      <c r="O1622" s="41">
        <v>0</v>
      </c>
      <c r="P1622" s="41">
        <v>0</v>
      </c>
      <c r="Q1622" s="41">
        <v>0</v>
      </c>
      <c r="R1622" s="41">
        <v>0</v>
      </c>
      <c r="S1622" s="41">
        <v>1.36</v>
      </c>
      <c r="T1622" s="41">
        <v>0</v>
      </c>
      <c r="U1622" s="41">
        <v>0</v>
      </c>
      <c r="V1622" s="41">
        <v>0</v>
      </c>
      <c r="W1622" s="41">
        <v>-8.6300000000000008</v>
      </c>
    </row>
    <row r="1623" spans="1:23" s="41" customFormat="1" hidden="1" x14ac:dyDescent="0.25">
      <c r="A1623" s="41" t="s">
        <v>6421</v>
      </c>
      <c r="B1623" s="41">
        <v>12167176711</v>
      </c>
      <c r="C1623" s="41" t="s">
        <v>2727</v>
      </c>
      <c r="D1623" s="41" t="s">
        <v>4418</v>
      </c>
      <c r="E1623" s="41" t="s">
        <v>1418</v>
      </c>
      <c r="F1623" s="41" t="s">
        <v>3009</v>
      </c>
      <c r="G1623" s="41">
        <v>1</v>
      </c>
      <c r="H1623" s="41" t="s">
        <v>2620</v>
      </c>
      <c r="I1623" s="41" t="s">
        <v>2621</v>
      </c>
      <c r="J1623" s="41" t="s">
        <v>3527</v>
      </c>
      <c r="K1623" s="41" t="s">
        <v>2933</v>
      </c>
      <c r="L1623" s="41" t="s">
        <v>4419</v>
      </c>
      <c r="M1623" s="41">
        <v>-25.99</v>
      </c>
      <c r="N1623" s="41">
        <v>0</v>
      </c>
      <c r="O1623" s="41">
        <v>0</v>
      </c>
      <c r="P1623" s="41">
        <v>0</v>
      </c>
      <c r="Q1623" s="41">
        <v>-1.56</v>
      </c>
      <c r="R1623" s="41">
        <v>1.56</v>
      </c>
      <c r="S1623" s="41">
        <v>3.54</v>
      </c>
      <c r="T1623" s="41">
        <v>0</v>
      </c>
      <c r="U1623" s="41">
        <v>0</v>
      </c>
      <c r="V1623" s="41">
        <v>0</v>
      </c>
      <c r="W1623" s="41">
        <v>-22.45</v>
      </c>
    </row>
    <row r="1624" spans="1:23" s="41" customFormat="1" hidden="1" x14ac:dyDescent="0.25">
      <c r="A1624" s="41" t="s">
        <v>6422</v>
      </c>
      <c r="B1624" s="41">
        <v>12167176711</v>
      </c>
      <c r="C1624" s="41" t="s">
        <v>2727</v>
      </c>
      <c r="D1624" s="41" t="s">
        <v>4841</v>
      </c>
      <c r="E1624" s="41" t="s">
        <v>1356</v>
      </c>
      <c r="F1624" s="41" t="s">
        <v>2897</v>
      </c>
      <c r="G1624" s="41">
        <v>1</v>
      </c>
      <c r="H1624" s="41" t="s">
        <v>2620</v>
      </c>
      <c r="I1624" s="41" t="s">
        <v>2621</v>
      </c>
      <c r="J1624" s="41" t="s">
        <v>4842</v>
      </c>
      <c r="K1624" s="41" t="s">
        <v>2629</v>
      </c>
      <c r="L1624" s="41" t="s">
        <v>4843</v>
      </c>
      <c r="M1624" s="41">
        <v>-22.99</v>
      </c>
      <c r="N1624" s="41">
        <v>0</v>
      </c>
      <c r="O1624" s="41">
        <v>0</v>
      </c>
      <c r="P1624" s="41">
        <v>0.46</v>
      </c>
      <c r="Q1624" s="41">
        <v>-0.68</v>
      </c>
      <c r="R1624" s="41">
        <v>0.68</v>
      </c>
      <c r="S1624" s="41">
        <v>3.06</v>
      </c>
      <c r="T1624" s="41">
        <v>0</v>
      </c>
      <c r="U1624" s="41">
        <v>0</v>
      </c>
      <c r="V1624" s="41">
        <v>0</v>
      </c>
      <c r="W1624" s="41">
        <v>-19.47</v>
      </c>
    </row>
    <row r="1625" spans="1:23" s="41" customFormat="1" hidden="1" x14ac:dyDescent="0.25">
      <c r="A1625" s="41" t="s">
        <v>6423</v>
      </c>
      <c r="B1625" s="41">
        <v>12167176711</v>
      </c>
      <c r="C1625" s="41" t="s">
        <v>2727</v>
      </c>
      <c r="D1625" s="41" t="s">
        <v>4265</v>
      </c>
      <c r="E1625" s="41" t="s">
        <v>1352</v>
      </c>
      <c r="F1625" s="41" t="s">
        <v>2733</v>
      </c>
      <c r="G1625" s="41">
        <v>2</v>
      </c>
      <c r="H1625" s="41" t="s">
        <v>2620</v>
      </c>
      <c r="I1625" s="41" t="s">
        <v>2621</v>
      </c>
      <c r="J1625" s="41" t="s">
        <v>2909</v>
      </c>
      <c r="K1625" s="41" t="s">
        <v>2678</v>
      </c>
      <c r="L1625" s="41" t="s">
        <v>4266</v>
      </c>
      <c r="M1625" s="41">
        <v>-45.98</v>
      </c>
      <c r="N1625" s="41">
        <v>0</v>
      </c>
      <c r="O1625" s="41">
        <v>0</v>
      </c>
      <c r="P1625" s="41">
        <v>0.92</v>
      </c>
      <c r="Q1625" s="41">
        <v>-3.16</v>
      </c>
      <c r="R1625" s="41">
        <v>3.16</v>
      </c>
      <c r="S1625" s="41">
        <v>6.13</v>
      </c>
      <c r="T1625" s="41">
        <v>0</v>
      </c>
      <c r="U1625" s="41">
        <v>0</v>
      </c>
      <c r="V1625" s="41">
        <v>0</v>
      </c>
      <c r="W1625" s="41">
        <v>-38.93</v>
      </c>
    </row>
    <row r="1626" spans="1:23" s="41" customFormat="1" hidden="1" x14ac:dyDescent="0.25">
      <c r="A1626" s="41" t="s">
        <v>6424</v>
      </c>
      <c r="B1626" s="41">
        <v>12167176711</v>
      </c>
      <c r="C1626" s="41" t="s">
        <v>2617</v>
      </c>
      <c r="D1626" s="41" t="s">
        <v>6425</v>
      </c>
      <c r="E1626" s="41" t="s">
        <v>454</v>
      </c>
      <c r="F1626" s="41" t="s">
        <v>2784</v>
      </c>
      <c r="G1626" s="41">
        <v>1</v>
      </c>
      <c r="H1626" s="41" t="s">
        <v>2620</v>
      </c>
      <c r="I1626" s="41" t="s">
        <v>2621</v>
      </c>
      <c r="J1626" s="41" t="s">
        <v>6426</v>
      </c>
      <c r="K1626" s="41" t="s">
        <v>3244</v>
      </c>
      <c r="L1626" s="41" t="s">
        <v>6427</v>
      </c>
      <c r="M1626" s="41">
        <v>19.989999999999998</v>
      </c>
      <c r="N1626" s="41">
        <v>0</v>
      </c>
      <c r="O1626" s="41">
        <v>0</v>
      </c>
      <c r="P1626" s="41">
        <v>-1</v>
      </c>
      <c r="Q1626" s="41">
        <v>0</v>
      </c>
      <c r="R1626" s="41">
        <v>0</v>
      </c>
      <c r="S1626" s="41">
        <v>-3.23</v>
      </c>
      <c r="T1626" s="41">
        <v>-3.68</v>
      </c>
      <c r="U1626" s="41">
        <v>0</v>
      </c>
      <c r="V1626" s="41">
        <v>0</v>
      </c>
      <c r="W1626" s="41">
        <v>12.08</v>
      </c>
    </row>
    <row r="1627" spans="1:23" s="42" customFormat="1" hidden="1" x14ac:dyDescent="0.25">
      <c r="A1627" s="42" t="s">
        <v>6428</v>
      </c>
      <c r="B1627" s="42">
        <v>12167176711</v>
      </c>
      <c r="C1627" s="42" t="s">
        <v>2651</v>
      </c>
      <c r="D1627" s="42" t="s">
        <v>5054</v>
      </c>
      <c r="F1627" s="42" t="s">
        <v>74</v>
      </c>
      <c r="H1627" s="42" t="s">
        <v>2633</v>
      </c>
      <c r="M1627" s="42">
        <v>0</v>
      </c>
      <c r="N1627" s="42">
        <v>0</v>
      </c>
      <c r="O1627" s="42">
        <v>0</v>
      </c>
      <c r="P1627" s="42">
        <v>0</v>
      </c>
      <c r="Q1627" s="42">
        <v>0</v>
      </c>
      <c r="R1627" s="42">
        <v>0</v>
      </c>
      <c r="S1627" s="42">
        <v>0</v>
      </c>
      <c r="T1627" s="42">
        <v>0</v>
      </c>
      <c r="U1627" s="42">
        <v>0</v>
      </c>
      <c r="V1627" s="42">
        <v>0</v>
      </c>
      <c r="W1627" s="42">
        <v>0</v>
      </c>
    </row>
    <row r="1628" spans="1:23" s="43" customFormat="1" ht="14.4" hidden="1" x14ac:dyDescent="0.25">
      <c r="A1628" s="43" t="s">
        <v>6428</v>
      </c>
      <c r="B1628" s="43">
        <v>12167176711</v>
      </c>
      <c r="C1628" s="43" t="s">
        <v>2651</v>
      </c>
      <c r="D1628" s="43" t="s">
        <v>5054</v>
      </c>
      <c r="F1628" s="43" t="s">
        <v>75</v>
      </c>
      <c r="H1628" s="43" t="s">
        <v>2633</v>
      </c>
      <c r="M1628" s="43">
        <v>0</v>
      </c>
      <c r="N1628" s="43">
        <v>0</v>
      </c>
      <c r="O1628" s="43">
        <v>0</v>
      </c>
      <c r="P1628" s="43">
        <v>0</v>
      </c>
      <c r="Q1628" s="43">
        <v>0</v>
      </c>
      <c r="R1628" s="43">
        <v>0</v>
      </c>
      <c r="S1628" s="43">
        <v>0</v>
      </c>
      <c r="T1628" s="43">
        <v>-3.59</v>
      </c>
      <c r="U1628" s="43">
        <v>0</v>
      </c>
      <c r="V1628" s="43">
        <v>0</v>
      </c>
      <c r="W1628" s="43">
        <v>-3.59</v>
      </c>
    </row>
    <row r="1629" spans="1:23" s="42" customFormat="1" hidden="1" x14ac:dyDescent="0.25">
      <c r="A1629" s="42" t="s">
        <v>6428</v>
      </c>
      <c r="B1629" s="42">
        <v>12167176711</v>
      </c>
      <c r="C1629" s="42" t="s">
        <v>2651</v>
      </c>
      <c r="D1629" s="42" t="s">
        <v>5054</v>
      </c>
      <c r="F1629" s="42" t="s">
        <v>76</v>
      </c>
      <c r="H1629" s="42" t="s">
        <v>2633</v>
      </c>
      <c r="M1629" s="42">
        <v>0</v>
      </c>
      <c r="N1629" s="42">
        <v>0</v>
      </c>
      <c r="O1629" s="42">
        <v>0</v>
      </c>
      <c r="P1629" s="42">
        <v>0</v>
      </c>
      <c r="Q1629" s="42">
        <v>0</v>
      </c>
      <c r="R1629" s="42">
        <v>0</v>
      </c>
      <c r="S1629" s="42">
        <v>0</v>
      </c>
      <c r="T1629" s="42">
        <v>0</v>
      </c>
      <c r="U1629" s="42">
        <v>0</v>
      </c>
      <c r="V1629" s="42">
        <v>0</v>
      </c>
      <c r="W1629" s="42">
        <v>0</v>
      </c>
    </row>
    <row r="1630" spans="1:23" s="41" customFormat="1" hidden="1" x14ac:dyDescent="0.25">
      <c r="A1630" s="41" t="s">
        <v>6429</v>
      </c>
      <c r="B1630" s="41">
        <v>12167176711</v>
      </c>
      <c r="C1630" s="41" t="s">
        <v>2617</v>
      </c>
      <c r="D1630" s="41" t="s">
        <v>6430</v>
      </c>
      <c r="E1630" s="41" t="s">
        <v>1396</v>
      </c>
      <c r="F1630" s="41" t="s">
        <v>3164</v>
      </c>
      <c r="G1630" s="41">
        <v>1</v>
      </c>
      <c r="H1630" s="41" t="s">
        <v>2620</v>
      </c>
      <c r="I1630" s="41" t="s">
        <v>2621</v>
      </c>
      <c r="J1630" s="41" t="s">
        <v>6431</v>
      </c>
      <c r="K1630" s="41" t="s">
        <v>2820</v>
      </c>
      <c r="L1630" s="41" t="s">
        <v>6432</v>
      </c>
      <c r="M1630" s="41">
        <v>22.99</v>
      </c>
      <c r="N1630" s="41">
        <v>0</v>
      </c>
      <c r="O1630" s="41">
        <v>0</v>
      </c>
      <c r="P1630" s="41">
        <v>-0.31</v>
      </c>
      <c r="Q1630" s="41">
        <v>0</v>
      </c>
      <c r="R1630" s="41">
        <v>0</v>
      </c>
      <c r="S1630" s="41">
        <v>-3.86</v>
      </c>
      <c r="T1630" s="41">
        <v>-5.16</v>
      </c>
      <c r="U1630" s="41">
        <v>0</v>
      </c>
      <c r="V1630" s="41">
        <v>0</v>
      </c>
      <c r="W1630" s="41">
        <v>13.66</v>
      </c>
    </row>
    <row r="1631" spans="1:23" s="41" customFormat="1" hidden="1" x14ac:dyDescent="0.25">
      <c r="A1631" s="41" t="s">
        <v>6429</v>
      </c>
      <c r="B1631" s="41">
        <v>12167176711</v>
      </c>
      <c r="C1631" s="41" t="s">
        <v>2617</v>
      </c>
      <c r="D1631" s="41" t="s">
        <v>6430</v>
      </c>
      <c r="E1631" s="41" t="s">
        <v>1380</v>
      </c>
      <c r="F1631" s="41" t="s">
        <v>4650</v>
      </c>
      <c r="G1631" s="41">
        <v>1</v>
      </c>
      <c r="H1631" s="41" t="s">
        <v>2620</v>
      </c>
      <c r="I1631" s="41" t="s">
        <v>2621</v>
      </c>
      <c r="J1631" s="41" t="s">
        <v>6431</v>
      </c>
      <c r="K1631" s="41" t="s">
        <v>2820</v>
      </c>
      <c r="L1631" s="41" t="s">
        <v>6432</v>
      </c>
      <c r="M1631" s="41">
        <v>22.99</v>
      </c>
      <c r="N1631" s="41">
        <v>0</v>
      </c>
      <c r="O1631" s="41">
        <v>0</v>
      </c>
      <c r="P1631" s="41">
        <v>-0.31</v>
      </c>
      <c r="Q1631" s="41">
        <v>0</v>
      </c>
      <c r="R1631" s="41">
        <v>0</v>
      </c>
      <c r="S1631" s="41">
        <v>-3.86</v>
      </c>
      <c r="T1631" s="41">
        <v>-5.16</v>
      </c>
      <c r="U1631" s="41">
        <v>0</v>
      </c>
      <c r="V1631" s="41">
        <v>0</v>
      </c>
      <c r="W1631" s="41">
        <v>13.66</v>
      </c>
    </row>
    <row r="1632" spans="1:23" s="41" customFormat="1" hidden="1" x14ac:dyDescent="0.25">
      <c r="A1632" s="41" t="s">
        <v>6433</v>
      </c>
      <c r="B1632" s="41">
        <v>12167176711</v>
      </c>
      <c r="C1632" s="41" t="s">
        <v>2617</v>
      </c>
      <c r="D1632" s="41" t="s">
        <v>6434</v>
      </c>
      <c r="E1632" s="41" t="s">
        <v>1402</v>
      </c>
      <c r="F1632" s="41" t="s">
        <v>3917</v>
      </c>
      <c r="G1632" s="41">
        <v>1</v>
      </c>
      <c r="H1632" s="41" t="s">
        <v>2620</v>
      </c>
      <c r="I1632" s="41" t="s">
        <v>2621</v>
      </c>
      <c r="J1632" s="41" t="s">
        <v>6435</v>
      </c>
      <c r="K1632" s="41" t="s">
        <v>2851</v>
      </c>
      <c r="L1632" s="41" t="s">
        <v>6436</v>
      </c>
      <c r="M1632" s="41">
        <v>22.99</v>
      </c>
      <c r="N1632" s="41">
        <v>0</v>
      </c>
      <c r="O1632" s="41">
        <v>0</v>
      </c>
      <c r="P1632" s="41">
        <v>0</v>
      </c>
      <c r="Q1632" s="41">
        <v>0</v>
      </c>
      <c r="R1632" s="41">
        <v>0</v>
      </c>
      <c r="S1632" s="41">
        <v>-3.91</v>
      </c>
      <c r="T1632" s="41">
        <v>-5.16</v>
      </c>
      <c r="U1632" s="41">
        <v>0</v>
      </c>
      <c r="V1632" s="41">
        <v>0</v>
      </c>
      <c r="W1632" s="41">
        <v>13.92</v>
      </c>
    </row>
    <row r="1633" spans="1:23" s="41" customFormat="1" hidden="1" x14ac:dyDescent="0.25">
      <c r="A1633" s="41" t="s">
        <v>6437</v>
      </c>
      <c r="B1633" s="41">
        <v>12167176711</v>
      </c>
      <c r="C1633" s="41" t="s">
        <v>2727</v>
      </c>
      <c r="D1633" s="41" t="s">
        <v>5849</v>
      </c>
      <c r="E1633" s="41" t="s">
        <v>1356</v>
      </c>
      <c r="F1633" s="41" t="s">
        <v>2897</v>
      </c>
      <c r="G1633" s="41">
        <v>1</v>
      </c>
      <c r="H1633" s="41" t="s">
        <v>2620</v>
      </c>
      <c r="I1633" s="41" t="s">
        <v>2621</v>
      </c>
      <c r="J1633" s="41" t="s">
        <v>5850</v>
      </c>
      <c r="K1633" s="41" t="s">
        <v>3311</v>
      </c>
      <c r="L1633" s="41" t="s">
        <v>5851</v>
      </c>
      <c r="M1633" s="41">
        <v>-22.99</v>
      </c>
      <c r="N1633" s="41">
        <v>0</v>
      </c>
      <c r="O1633" s="41">
        <v>0</v>
      </c>
      <c r="P1633" s="41">
        <v>0</v>
      </c>
      <c r="Q1633" s="41">
        <v>0</v>
      </c>
      <c r="R1633" s="41">
        <v>0</v>
      </c>
      <c r="S1633" s="41">
        <v>3.13</v>
      </c>
      <c r="T1633" s="41">
        <v>0</v>
      </c>
      <c r="U1633" s="41">
        <v>0</v>
      </c>
      <c r="V1633" s="41">
        <v>0</v>
      </c>
      <c r="W1633" s="41">
        <v>-19.86</v>
      </c>
    </row>
    <row r="1634" spans="1:23" s="41" customFormat="1" hidden="1" x14ac:dyDescent="0.25">
      <c r="A1634" s="41" t="s">
        <v>6438</v>
      </c>
      <c r="B1634" s="41">
        <v>12167176711</v>
      </c>
      <c r="C1634" s="41" t="s">
        <v>2617</v>
      </c>
      <c r="D1634" s="41" t="s">
        <v>6439</v>
      </c>
      <c r="E1634" s="41" t="s">
        <v>394</v>
      </c>
      <c r="F1634" s="41" t="s">
        <v>4051</v>
      </c>
      <c r="G1634" s="41">
        <v>1</v>
      </c>
      <c r="H1634" s="41" t="s">
        <v>2620</v>
      </c>
      <c r="I1634" s="41" t="s">
        <v>2621</v>
      </c>
      <c r="J1634" s="41" t="s">
        <v>6440</v>
      </c>
      <c r="K1634" s="41" t="s">
        <v>2678</v>
      </c>
      <c r="L1634" s="41" t="s">
        <v>6441</v>
      </c>
      <c r="M1634" s="41">
        <v>19.989999999999998</v>
      </c>
      <c r="N1634" s="41">
        <v>0</v>
      </c>
      <c r="O1634" s="41">
        <v>0</v>
      </c>
      <c r="P1634" s="41">
        <v>-1</v>
      </c>
      <c r="Q1634" s="41">
        <v>1.42</v>
      </c>
      <c r="R1634" s="41">
        <v>-1.42</v>
      </c>
      <c r="S1634" s="41">
        <v>-3.23</v>
      </c>
      <c r="T1634" s="41">
        <v>-3.68</v>
      </c>
      <c r="U1634" s="41">
        <v>0</v>
      </c>
      <c r="V1634" s="41">
        <v>0</v>
      </c>
      <c r="W1634" s="41">
        <v>12.08</v>
      </c>
    </row>
    <row r="1635" spans="1:23" s="41" customFormat="1" hidden="1" x14ac:dyDescent="0.25">
      <c r="A1635" s="41" t="s">
        <v>6442</v>
      </c>
      <c r="B1635" s="41">
        <v>12167176711</v>
      </c>
      <c r="C1635" s="41" t="s">
        <v>2617</v>
      </c>
      <c r="D1635" s="41" t="s">
        <v>6443</v>
      </c>
      <c r="E1635" s="41" t="s">
        <v>2450</v>
      </c>
      <c r="F1635" s="41" t="s">
        <v>3698</v>
      </c>
      <c r="G1635" s="41">
        <v>1</v>
      </c>
      <c r="H1635" s="41" t="s">
        <v>2620</v>
      </c>
      <c r="I1635" s="41" t="s">
        <v>2621</v>
      </c>
      <c r="J1635" s="41" t="s">
        <v>6444</v>
      </c>
      <c r="K1635" s="41" t="s">
        <v>2683</v>
      </c>
      <c r="L1635" s="41" t="s">
        <v>6445</v>
      </c>
      <c r="M1635" s="41">
        <v>9.99</v>
      </c>
      <c r="N1635" s="41">
        <v>0</v>
      </c>
      <c r="O1635" s="41">
        <v>0</v>
      </c>
      <c r="P1635" s="41">
        <v>0</v>
      </c>
      <c r="Q1635" s="41">
        <v>0</v>
      </c>
      <c r="R1635" s="41">
        <v>0</v>
      </c>
      <c r="S1635" s="41">
        <v>-1.7</v>
      </c>
      <c r="T1635" s="41">
        <v>-3.59</v>
      </c>
      <c r="U1635" s="41">
        <v>0</v>
      </c>
      <c r="V1635" s="41">
        <v>0</v>
      </c>
      <c r="W1635" s="41">
        <v>4.7</v>
      </c>
    </row>
    <row r="1636" spans="1:23" s="41" customFormat="1" hidden="1" x14ac:dyDescent="0.25">
      <c r="A1636" s="41" t="s">
        <v>6446</v>
      </c>
      <c r="B1636" s="41">
        <v>12167176711</v>
      </c>
      <c r="C1636" s="41" t="s">
        <v>2617</v>
      </c>
      <c r="D1636" s="41" t="s">
        <v>6447</v>
      </c>
      <c r="E1636" s="41" t="s">
        <v>1352</v>
      </c>
      <c r="F1636" s="41" t="s">
        <v>2733</v>
      </c>
      <c r="G1636" s="41">
        <v>1</v>
      </c>
      <c r="H1636" s="41" t="s">
        <v>2620</v>
      </c>
      <c r="I1636" s="41" t="s">
        <v>2621</v>
      </c>
      <c r="J1636" s="41" t="s">
        <v>6448</v>
      </c>
      <c r="K1636" s="41" t="s">
        <v>2702</v>
      </c>
      <c r="L1636" s="41" t="s">
        <v>6449</v>
      </c>
      <c r="M1636" s="41">
        <v>22.99</v>
      </c>
      <c r="N1636" s="41">
        <v>0</v>
      </c>
      <c r="O1636" s="41">
        <v>0</v>
      </c>
      <c r="P1636" s="41">
        <v>0</v>
      </c>
      <c r="Q1636" s="41">
        <v>0</v>
      </c>
      <c r="R1636" s="41">
        <v>0</v>
      </c>
      <c r="S1636" s="41">
        <v>-3.91</v>
      </c>
      <c r="T1636" s="41">
        <v>-5.16</v>
      </c>
      <c r="U1636" s="41">
        <v>0</v>
      </c>
      <c r="V1636" s="41">
        <v>0</v>
      </c>
      <c r="W1636" s="41">
        <v>13.92</v>
      </c>
    </row>
    <row r="1637" spans="1:23" s="41" customFormat="1" hidden="1" x14ac:dyDescent="0.25">
      <c r="A1637" s="41" t="s">
        <v>6450</v>
      </c>
      <c r="B1637" s="41">
        <v>12167176711</v>
      </c>
      <c r="C1637" s="41" t="s">
        <v>2617</v>
      </c>
      <c r="D1637" s="41" t="s">
        <v>6451</v>
      </c>
      <c r="E1637" s="41" t="s">
        <v>2458</v>
      </c>
      <c r="F1637" s="41" t="s">
        <v>5785</v>
      </c>
      <c r="G1637" s="41">
        <v>1</v>
      </c>
      <c r="H1637" s="41" t="s">
        <v>2620</v>
      </c>
      <c r="I1637" s="41" t="s">
        <v>2621</v>
      </c>
      <c r="J1637" s="41" t="s">
        <v>6236</v>
      </c>
      <c r="K1637" s="41" t="s">
        <v>2648</v>
      </c>
      <c r="L1637" s="41" t="s">
        <v>6452</v>
      </c>
      <c r="M1637" s="41">
        <v>9.99</v>
      </c>
      <c r="N1637" s="41">
        <v>0</v>
      </c>
      <c r="O1637" s="41">
        <v>0</v>
      </c>
      <c r="P1637" s="41">
        <v>0</v>
      </c>
      <c r="Q1637" s="41">
        <v>0</v>
      </c>
      <c r="R1637" s="41">
        <v>0</v>
      </c>
      <c r="S1637" s="41">
        <v>-1.7</v>
      </c>
      <c r="T1637" s="41">
        <v>-3.59</v>
      </c>
      <c r="U1637" s="41">
        <v>0</v>
      </c>
      <c r="V1637" s="41">
        <v>0</v>
      </c>
      <c r="W1637" s="41">
        <v>4.7</v>
      </c>
    </row>
    <row r="1638" spans="1:23" s="41" customFormat="1" hidden="1" x14ac:dyDescent="0.25">
      <c r="A1638" s="41" t="s">
        <v>6453</v>
      </c>
      <c r="B1638" s="41">
        <v>12167176711</v>
      </c>
      <c r="C1638" s="41" t="s">
        <v>2617</v>
      </c>
      <c r="D1638" s="41" t="s">
        <v>6454</v>
      </c>
      <c r="E1638" s="41" t="s">
        <v>1384</v>
      </c>
      <c r="F1638" s="41" t="s">
        <v>5523</v>
      </c>
      <c r="G1638" s="41">
        <v>1</v>
      </c>
      <c r="H1638" s="41" t="s">
        <v>2620</v>
      </c>
      <c r="I1638" s="41" t="s">
        <v>2621</v>
      </c>
      <c r="J1638" s="41" t="s">
        <v>3870</v>
      </c>
      <c r="K1638" s="41" t="s">
        <v>2719</v>
      </c>
      <c r="L1638" s="41" t="s">
        <v>6455</v>
      </c>
      <c r="M1638" s="41">
        <v>22.99</v>
      </c>
      <c r="N1638" s="41">
        <v>0</v>
      </c>
      <c r="O1638" s="41">
        <v>0</v>
      </c>
      <c r="P1638" s="41">
        <v>0</v>
      </c>
      <c r="Q1638" s="41">
        <v>0</v>
      </c>
      <c r="R1638" s="41">
        <v>0</v>
      </c>
      <c r="S1638" s="41">
        <v>-3.91</v>
      </c>
      <c r="T1638" s="41">
        <v>-5.16</v>
      </c>
      <c r="U1638" s="41">
        <v>0</v>
      </c>
      <c r="V1638" s="41">
        <v>0</v>
      </c>
      <c r="W1638" s="41">
        <v>13.92</v>
      </c>
    </row>
    <row r="1639" spans="1:23" s="42" customFormat="1" hidden="1" x14ac:dyDescent="0.25">
      <c r="A1639" s="42" t="s">
        <v>6456</v>
      </c>
      <c r="B1639" s="42">
        <v>12167176711</v>
      </c>
      <c r="C1639" s="42" t="s">
        <v>2651</v>
      </c>
      <c r="D1639" s="42" t="s">
        <v>6457</v>
      </c>
      <c r="F1639" s="42" t="s">
        <v>74</v>
      </c>
      <c r="H1639" s="42" t="s">
        <v>2633</v>
      </c>
      <c r="M1639" s="42">
        <v>0</v>
      </c>
      <c r="N1639" s="42">
        <v>0</v>
      </c>
      <c r="O1639" s="42">
        <v>0</v>
      </c>
      <c r="P1639" s="42">
        <v>0</v>
      </c>
      <c r="Q1639" s="42">
        <v>0</v>
      </c>
      <c r="R1639" s="42">
        <v>0</v>
      </c>
      <c r="S1639" s="42">
        <v>0</v>
      </c>
      <c r="T1639" s="42">
        <v>0</v>
      </c>
      <c r="U1639" s="42">
        <v>0</v>
      </c>
      <c r="V1639" s="42">
        <v>0</v>
      </c>
      <c r="W1639" s="42">
        <v>0</v>
      </c>
    </row>
    <row r="1640" spans="1:23" s="43" customFormat="1" ht="14.4" hidden="1" x14ac:dyDescent="0.25">
      <c r="A1640" s="43" t="s">
        <v>6456</v>
      </c>
      <c r="B1640" s="43">
        <v>12167176711</v>
      </c>
      <c r="C1640" s="43" t="s">
        <v>2651</v>
      </c>
      <c r="D1640" s="43" t="s">
        <v>6457</v>
      </c>
      <c r="F1640" s="43" t="s">
        <v>75</v>
      </c>
      <c r="H1640" s="43" t="s">
        <v>2633</v>
      </c>
      <c r="M1640" s="43">
        <v>0</v>
      </c>
      <c r="N1640" s="43">
        <v>0</v>
      </c>
      <c r="O1640" s="43">
        <v>0</v>
      </c>
      <c r="P1640" s="43">
        <v>0</v>
      </c>
      <c r="Q1640" s="43">
        <v>0</v>
      </c>
      <c r="R1640" s="43">
        <v>0</v>
      </c>
      <c r="S1640" s="43">
        <v>0</v>
      </c>
      <c r="T1640" s="43">
        <v>-5.16</v>
      </c>
      <c r="U1640" s="43">
        <v>0</v>
      </c>
      <c r="V1640" s="43">
        <v>0</v>
      </c>
      <c r="W1640" s="43">
        <v>-5.16</v>
      </c>
    </row>
    <row r="1641" spans="1:23" s="42" customFormat="1" hidden="1" x14ac:dyDescent="0.25">
      <c r="A1641" s="42" t="s">
        <v>6456</v>
      </c>
      <c r="B1641" s="42">
        <v>12167176711</v>
      </c>
      <c r="C1641" s="42" t="s">
        <v>2651</v>
      </c>
      <c r="D1641" s="42" t="s">
        <v>6457</v>
      </c>
      <c r="F1641" s="42" t="s">
        <v>76</v>
      </c>
      <c r="H1641" s="42" t="s">
        <v>2633</v>
      </c>
      <c r="M1641" s="42">
        <v>0</v>
      </c>
      <c r="N1641" s="42">
        <v>0</v>
      </c>
      <c r="O1641" s="42">
        <v>0</v>
      </c>
      <c r="P1641" s="42">
        <v>0</v>
      </c>
      <c r="Q1641" s="42">
        <v>0</v>
      </c>
      <c r="R1641" s="42">
        <v>0</v>
      </c>
      <c r="S1641" s="42">
        <v>0</v>
      </c>
      <c r="T1641" s="42">
        <v>0</v>
      </c>
      <c r="U1641" s="42">
        <v>0</v>
      </c>
      <c r="V1641" s="42">
        <v>0</v>
      </c>
      <c r="W1641" s="42">
        <v>0</v>
      </c>
    </row>
    <row r="1642" spans="1:23" s="41" customFormat="1" hidden="1" x14ac:dyDescent="0.25">
      <c r="A1642" s="41" t="s">
        <v>6458</v>
      </c>
      <c r="B1642" s="41">
        <v>12167176711</v>
      </c>
      <c r="C1642" s="41" t="s">
        <v>2617</v>
      </c>
      <c r="D1642" s="41" t="s">
        <v>6459</v>
      </c>
      <c r="E1642" s="41" t="s">
        <v>1354</v>
      </c>
      <c r="F1642" s="41" t="s">
        <v>2944</v>
      </c>
      <c r="G1642" s="41">
        <v>1</v>
      </c>
      <c r="H1642" s="41" t="s">
        <v>2620</v>
      </c>
      <c r="I1642" s="41" t="s">
        <v>2621</v>
      </c>
      <c r="J1642" s="41" t="s">
        <v>6460</v>
      </c>
      <c r="K1642" s="41" t="s">
        <v>2830</v>
      </c>
      <c r="L1642" s="41" t="s">
        <v>6461</v>
      </c>
      <c r="M1642" s="41">
        <v>22.99</v>
      </c>
      <c r="N1642" s="41">
        <v>0</v>
      </c>
      <c r="O1642" s="41">
        <v>0</v>
      </c>
      <c r="P1642" s="41">
        <v>0</v>
      </c>
      <c r="Q1642" s="41">
        <v>0</v>
      </c>
      <c r="R1642" s="41">
        <v>0</v>
      </c>
      <c r="S1642" s="41">
        <v>-3.91</v>
      </c>
      <c r="T1642" s="41">
        <v>-5.16</v>
      </c>
      <c r="U1642" s="41">
        <v>0</v>
      </c>
      <c r="V1642" s="41">
        <v>0</v>
      </c>
      <c r="W1642" s="41">
        <v>13.92</v>
      </c>
    </row>
    <row r="1643" spans="1:23" s="41" customFormat="1" hidden="1" x14ac:dyDescent="0.25">
      <c r="A1643" s="41" t="s">
        <v>6462</v>
      </c>
      <c r="B1643" s="41">
        <v>12167176711</v>
      </c>
      <c r="C1643" s="41" t="s">
        <v>2727</v>
      </c>
      <c r="D1643" s="41" t="s">
        <v>4442</v>
      </c>
      <c r="E1643" s="41" t="s">
        <v>2268</v>
      </c>
      <c r="F1643" s="41" t="s">
        <v>2818</v>
      </c>
      <c r="G1643" s="41">
        <v>1</v>
      </c>
      <c r="H1643" s="41" t="s">
        <v>2620</v>
      </c>
      <c r="I1643" s="41" t="s">
        <v>2621</v>
      </c>
      <c r="J1643" s="41" t="s">
        <v>3870</v>
      </c>
      <c r="K1643" s="41" t="s">
        <v>2719</v>
      </c>
      <c r="L1643" s="41" t="s">
        <v>4443</v>
      </c>
      <c r="M1643" s="41">
        <v>-9.99</v>
      </c>
      <c r="N1643" s="41">
        <v>0</v>
      </c>
      <c r="O1643" s="41">
        <v>0</v>
      </c>
      <c r="P1643" s="41">
        <v>0</v>
      </c>
      <c r="Q1643" s="41">
        <v>0</v>
      </c>
      <c r="R1643" s="41">
        <v>0</v>
      </c>
      <c r="S1643" s="41">
        <v>1.36</v>
      </c>
      <c r="T1643" s="41">
        <v>0</v>
      </c>
      <c r="U1643" s="41">
        <v>0</v>
      </c>
      <c r="V1643" s="41">
        <v>0</v>
      </c>
      <c r="W1643" s="41">
        <v>-8.6300000000000008</v>
      </c>
    </row>
    <row r="1644" spans="1:23" s="41" customFormat="1" hidden="1" x14ac:dyDescent="0.25">
      <c r="A1644" s="41" t="s">
        <v>6463</v>
      </c>
      <c r="B1644" s="41">
        <v>12167176711</v>
      </c>
      <c r="C1644" s="41" t="s">
        <v>2617</v>
      </c>
      <c r="D1644" s="41" t="s">
        <v>6430</v>
      </c>
      <c r="E1644" s="41" t="s">
        <v>1388</v>
      </c>
      <c r="F1644" s="41" t="s">
        <v>2882</v>
      </c>
      <c r="G1644" s="41">
        <v>1</v>
      </c>
      <c r="H1644" s="41" t="s">
        <v>2620</v>
      </c>
      <c r="I1644" s="41" t="s">
        <v>2621</v>
      </c>
      <c r="J1644" s="41" t="s">
        <v>6431</v>
      </c>
      <c r="K1644" s="41" t="s">
        <v>2820</v>
      </c>
      <c r="L1644" s="41" t="s">
        <v>6432</v>
      </c>
      <c r="M1644" s="41">
        <v>22.99</v>
      </c>
      <c r="N1644" s="41">
        <v>0</v>
      </c>
      <c r="O1644" s="41">
        <v>0</v>
      </c>
      <c r="P1644" s="41">
        <v>-0.3</v>
      </c>
      <c r="Q1644" s="41">
        <v>0</v>
      </c>
      <c r="R1644" s="41">
        <v>0</v>
      </c>
      <c r="S1644" s="41">
        <v>-3.86</v>
      </c>
      <c r="T1644" s="41">
        <v>-5.16</v>
      </c>
      <c r="U1644" s="41">
        <v>0</v>
      </c>
      <c r="V1644" s="41">
        <v>0</v>
      </c>
      <c r="W1644" s="41">
        <v>13.67</v>
      </c>
    </row>
    <row r="1645" spans="1:23" s="41" customFormat="1" hidden="1" x14ac:dyDescent="0.25">
      <c r="A1645" s="41" t="s">
        <v>6464</v>
      </c>
      <c r="B1645" s="41">
        <v>12167176711</v>
      </c>
      <c r="C1645" s="41" t="s">
        <v>2617</v>
      </c>
      <c r="D1645" s="41" t="s">
        <v>6465</v>
      </c>
      <c r="E1645" s="41" t="s">
        <v>422</v>
      </c>
      <c r="F1645" s="41" t="s">
        <v>6466</v>
      </c>
      <c r="G1645" s="41">
        <v>1</v>
      </c>
      <c r="H1645" s="41" t="s">
        <v>2620</v>
      </c>
      <c r="I1645" s="41" t="s">
        <v>2621</v>
      </c>
      <c r="J1645" s="41" t="s">
        <v>6467</v>
      </c>
      <c r="K1645" s="41" t="s">
        <v>2623</v>
      </c>
      <c r="L1645" s="41">
        <v>31698</v>
      </c>
      <c r="M1645" s="41">
        <v>19.989999999999998</v>
      </c>
      <c r="N1645" s="41">
        <v>0</v>
      </c>
      <c r="O1645" s="41">
        <v>0</v>
      </c>
      <c r="P1645" s="41">
        <v>-1</v>
      </c>
      <c r="Q1645" s="41">
        <v>0</v>
      </c>
      <c r="R1645" s="41">
        <v>0</v>
      </c>
      <c r="S1645" s="41">
        <v>-3.23</v>
      </c>
      <c r="T1645" s="41">
        <v>-3.68</v>
      </c>
      <c r="U1645" s="41">
        <v>0</v>
      </c>
      <c r="V1645" s="41">
        <v>0</v>
      </c>
      <c r="W1645" s="41">
        <v>12.08</v>
      </c>
    </row>
    <row r="1646" spans="1:23" s="41" customFormat="1" hidden="1" x14ac:dyDescent="0.25">
      <c r="A1646" s="41" t="s">
        <v>6468</v>
      </c>
      <c r="B1646" s="41">
        <v>12167176711</v>
      </c>
      <c r="C1646" s="41" t="s">
        <v>2617</v>
      </c>
      <c r="D1646" s="41" t="s">
        <v>6469</v>
      </c>
      <c r="E1646" s="41" t="s">
        <v>2128</v>
      </c>
      <c r="F1646" s="41" t="s">
        <v>3631</v>
      </c>
      <c r="G1646" s="41">
        <v>1</v>
      </c>
      <c r="H1646" s="41" t="s">
        <v>2620</v>
      </c>
      <c r="I1646" s="41" t="s">
        <v>2621</v>
      </c>
      <c r="J1646" s="41" t="s">
        <v>6470</v>
      </c>
      <c r="K1646" s="41" t="s">
        <v>2678</v>
      </c>
      <c r="L1646" s="41">
        <v>44813</v>
      </c>
      <c r="M1646" s="41">
        <v>9.99</v>
      </c>
      <c r="N1646" s="41">
        <v>0</v>
      </c>
      <c r="O1646" s="41">
        <v>0</v>
      </c>
      <c r="P1646" s="41">
        <v>0</v>
      </c>
      <c r="Q1646" s="41">
        <v>0.7</v>
      </c>
      <c r="R1646" s="41">
        <v>-0.7</v>
      </c>
      <c r="S1646" s="41">
        <v>-1.7</v>
      </c>
      <c r="T1646" s="41">
        <v>-3.59</v>
      </c>
      <c r="U1646" s="41">
        <v>0</v>
      </c>
      <c r="V1646" s="41">
        <v>0</v>
      </c>
      <c r="W1646" s="41">
        <v>4.7</v>
      </c>
    </row>
    <row r="1647" spans="1:23" s="41" customFormat="1" hidden="1" x14ac:dyDescent="0.25">
      <c r="A1647" s="41" t="s">
        <v>6471</v>
      </c>
      <c r="B1647" s="41">
        <v>12167176711</v>
      </c>
      <c r="C1647" s="41" t="s">
        <v>2617</v>
      </c>
      <c r="D1647" s="41" t="s">
        <v>6472</v>
      </c>
      <c r="E1647" s="41" t="s">
        <v>2124</v>
      </c>
      <c r="F1647" s="41" t="s">
        <v>3502</v>
      </c>
      <c r="G1647" s="41">
        <v>1</v>
      </c>
      <c r="H1647" s="41" t="s">
        <v>2620</v>
      </c>
      <c r="I1647" s="41" t="s">
        <v>2621</v>
      </c>
      <c r="J1647" s="41" t="s">
        <v>3474</v>
      </c>
      <c r="K1647" s="41" t="s">
        <v>2719</v>
      </c>
      <c r="L1647" s="41" t="s">
        <v>6473</v>
      </c>
      <c r="M1647" s="41">
        <v>11.79</v>
      </c>
      <c r="N1647" s="41">
        <v>0</v>
      </c>
      <c r="O1647" s="41">
        <v>0</v>
      </c>
      <c r="P1647" s="41">
        <v>0</v>
      </c>
      <c r="Q1647" s="41">
        <v>0</v>
      </c>
      <c r="R1647" s="41">
        <v>0</v>
      </c>
      <c r="S1647" s="41">
        <v>-2</v>
      </c>
      <c r="T1647" s="41">
        <v>-3.59</v>
      </c>
      <c r="U1647" s="41">
        <v>0</v>
      </c>
      <c r="V1647" s="41">
        <v>0</v>
      </c>
      <c r="W1647" s="41">
        <v>6.2</v>
      </c>
    </row>
    <row r="1648" spans="1:23" s="41" customFormat="1" hidden="1" x14ac:dyDescent="0.25">
      <c r="A1648" s="41" t="s">
        <v>6474</v>
      </c>
      <c r="B1648" s="41">
        <v>12167176711</v>
      </c>
      <c r="C1648" s="41" t="s">
        <v>2617</v>
      </c>
      <c r="D1648" s="41" t="s">
        <v>6475</v>
      </c>
      <c r="E1648" s="41" t="s">
        <v>796</v>
      </c>
      <c r="F1648" s="41" t="s">
        <v>4586</v>
      </c>
      <c r="G1648" s="41">
        <v>1</v>
      </c>
      <c r="H1648" s="41" t="s">
        <v>2620</v>
      </c>
      <c r="I1648" s="41" t="s">
        <v>2621</v>
      </c>
      <c r="J1648" s="41" t="s">
        <v>6476</v>
      </c>
      <c r="K1648" s="41" t="s">
        <v>4250</v>
      </c>
      <c r="L1648" s="41" t="s">
        <v>6477</v>
      </c>
      <c r="M1648" s="41">
        <v>9.99</v>
      </c>
      <c r="N1648" s="41">
        <v>0</v>
      </c>
      <c r="O1648" s="41">
        <v>0</v>
      </c>
      <c r="P1648" s="41">
        <v>0</v>
      </c>
      <c r="Q1648" s="41">
        <v>0.86</v>
      </c>
      <c r="R1648" s="41">
        <v>-0.86</v>
      </c>
      <c r="S1648" s="41">
        <v>-1.7</v>
      </c>
      <c r="T1648" s="41">
        <v>-3.59</v>
      </c>
      <c r="U1648" s="41">
        <v>0</v>
      </c>
      <c r="V1648" s="41">
        <v>0</v>
      </c>
      <c r="W1648" s="41">
        <v>4.7</v>
      </c>
    </row>
    <row r="1649" spans="1:23" s="41" customFormat="1" hidden="1" x14ac:dyDescent="0.25">
      <c r="A1649" s="41" t="s">
        <v>6478</v>
      </c>
      <c r="B1649" s="41">
        <v>12167176711</v>
      </c>
      <c r="C1649" s="41" t="s">
        <v>2617</v>
      </c>
      <c r="D1649" s="41" t="s">
        <v>6479</v>
      </c>
      <c r="E1649" s="41" t="s">
        <v>1366</v>
      </c>
      <c r="F1649" s="41" t="s">
        <v>2711</v>
      </c>
      <c r="G1649" s="41">
        <v>1</v>
      </c>
      <c r="H1649" s="41" t="s">
        <v>2620</v>
      </c>
      <c r="I1649" s="41" t="s">
        <v>2621</v>
      </c>
      <c r="J1649" s="41" t="s">
        <v>6112</v>
      </c>
      <c r="K1649" s="41" t="s">
        <v>2623</v>
      </c>
      <c r="L1649" s="41">
        <v>30044</v>
      </c>
      <c r="M1649" s="41">
        <v>22.99</v>
      </c>
      <c r="N1649" s="41">
        <v>0</v>
      </c>
      <c r="O1649" s="41">
        <v>0</v>
      </c>
      <c r="P1649" s="41">
        <v>0</v>
      </c>
      <c r="Q1649" s="41">
        <v>0</v>
      </c>
      <c r="R1649" s="41">
        <v>0</v>
      </c>
      <c r="S1649" s="41">
        <v>-3.91</v>
      </c>
      <c r="T1649" s="41">
        <v>-5.16</v>
      </c>
      <c r="U1649" s="41">
        <v>0</v>
      </c>
      <c r="V1649" s="41">
        <v>0</v>
      </c>
      <c r="W1649" s="41">
        <v>13.92</v>
      </c>
    </row>
    <row r="1650" spans="1:23" s="41" customFormat="1" hidden="1" x14ac:dyDescent="0.25">
      <c r="A1650" s="41" t="s">
        <v>6480</v>
      </c>
      <c r="B1650" s="41">
        <v>12167176711</v>
      </c>
      <c r="C1650" s="41" t="s">
        <v>2617</v>
      </c>
      <c r="D1650" s="41" t="s">
        <v>6481</v>
      </c>
      <c r="E1650" s="41" t="s">
        <v>1364</v>
      </c>
      <c r="F1650" s="41" t="s">
        <v>2931</v>
      </c>
      <c r="G1650" s="41">
        <v>1</v>
      </c>
      <c r="H1650" s="41" t="s">
        <v>2620</v>
      </c>
      <c r="I1650" s="41" t="s">
        <v>2621</v>
      </c>
      <c r="J1650" s="41" t="s">
        <v>5379</v>
      </c>
      <c r="K1650" s="41" t="s">
        <v>2702</v>
      </c>
      <c r="L1650" s="41" t="s">
        <v>5380</v>
      </c>
      <c r="M1650" s="41">
        <v>22.99</v>
      </c>
      <c r="N1650" s="41">
        <v>0</v>
      </c>
      <c r="O1650" s="41">
        <v>0</v>
      </c>
      <c r="P1650" s="41">
        <v>0</v>
      </c>
      <c r="Q1650" s="41">
        <v>0</v>
      </c>
      <c r="R1650" s="41">
        <v>0</v>
      </c>
      <c r="S1650" s="41">
        <v>-3.91</v>
      </c>
      <c r="T1650" s="41">
        <v>-5.16</v>
      </c>
      <c r="U1650" s="41">
        <v>0</v>
      </c>
      <c r="V1650" s="41">
        <v>0</v>
      </c>
      <c r="W1650" s="41">
        <v>13.92</v>
      </c>
    </row>
    <row r="1651" spans="1:23" s="41" customFormat="1" hidden="1" x14ac:dyDescent="0.25">
      <c r="A1651" s="41" t="s">
        <v>6482</v>
      </c>
      <c r="B1651" s="41">
        <v>12167176711</v>
      </c>
      <c r="C1651" s="41" t="s">
        <v>2617</v>
      </c>
      <c r="D1651" s="41" t="s">
        <v>6483</v>
      </c>
      <c r="E1651" s="41" t="s">
        <v>470</v>
      </c>
      <c r="F1651" s="41" t="s">
        <v>6484</v>
      </c>
      <c r="G1651" s="41">
        <v>1</v>
      </c>
      <c r="H1651" s="41" t="s">
        <v>2620</v>
      </c>
      <c r="I1651" s="41" t="s">
        <v>2621</v>
      </c>
      <c r="J1651" s="41" t="s">
        <v>3582</v>
      </c>
      <c r="K1651" s="41" t="s">
        <v>2623</v>
      </c>
      <c r="L1651" s="41" t="s">
        <v>6485</v>
      </c>
      <c r="M1651" s="41">
        <v>19.989999999999998</v>
      </c>
      <c r="N1651" s="41">
        <v>0</v>
      </c>
      <c r="O1651" s="41">
        <v>0</v>
      </c>
      <c r="P1651" s="41">
        <v>0</v>
      </c>
      <c r="Q1651" s="41">
        <v>0</v>
      </c>
      <c r="R1651" s="41">
        <v>0</v>
      </c>
      <c r="S1651" s="41">
        <v>-3.4</v>
      </c>
      <c r="T1651" s="41">
        <v>-2.81</v>
      </c>
      <c r="U1651" s="41">
        <v>0</v>
      </c>
      <c r="V1651" s="41">
        <v>0</v>
      </c>
      <c r="W1651" s="41">
        <v>13.78</v>
      </c>
    </row>
    <row r="1652" spans="1:23" s="41" customFormat="1" hidden="1" x14ac:dyDescent="0.25">
      <c r="A1652" s="41" t="s">
        <v>6486</v>
      </c>
      <c r="B1652" s="41">
        <v>12167176711</v>
      </c>
      <c r="C1652" s="41" t="s">
        <v>2617</v>
      </c>
      <c r="D1652" s="41" t="s">
        <v>6487</v>
      </c>
      <c r="E1652" s="41" t="s">
        <v>448</v>
      </c>
      <c r="F1652" s="41" t="s">
        <v>3860</v>
      </c>
      <c r="G1652" s="41">
        <v>1</v>
      </c>
      <c r="H1652" s="41" t="s">
        <v>2620</v>
      </c>
      <c r="I1652" s="41" t="s">
        <v>2621</v>
      </c>
      <c r="J1652" s="41" t="s">
        <v>2874</v>
      </c>
      <c r="K1652" s="41" t="s">
        <v>2648</v>
      </c>
      <c r="L1652" s="41" t="s">
        <v>6488</v>
      </c>
      <c r="M1652" s="41">
        <v>19.989999999999998</v>
      </c>
      <c r="N1652" s="41">
        <v>0</v>
      </c>
      <c r="O1652" s="41">
        <v>0</v>
      </c>
      <c r="P1652" s="41">
        <v>-1</v>
      </c>
      <c r="Q1652" s="41">
        <v>0</v>
      </c>
      <c r="R1652" s="41">
        <v>0</v>
      </c>
      <c r="S1652" s="41">
        <v>-3.23</v>
      </c>
      <c r="T1652" s="41">
        <v>-3.68</v>
      </c>
      <c r="U1652" s="41">
        <v>0</v>
      </c>
      <c r="V1652" s="41">
        <v>0</v>
      </c>
      <c r="W1652" s="41">
        <v>12.08</v>
      </c>
    </row>
    <row r="1653" spans="1:23" s="41" customFormat="1" hidden="1" x14ac:dyDescent="0.25">
      <c r="A1653" s="41" t="s">
        <v>6489</v>
      </c>
      <c r="B1653" s="41">
        <v>12167176711</v>
      </c>
      <c r="C1653" s="41" t="s">
        <v>2617</v>
      </c>
      <c r="D1653" s="41" t="s">
        <v>6490</v>
      </c>
      <c r="E1653" s="41" t="s">
        <v>1400</v>
      </c>
      <c r="F1653" s="41" t="s">
        <v>3744</v>
      </c>
      <c r="G1653" s="41">
        <v>1</v>
      </c>
      <c r="H1653" s="41" t="s">
        <v>2620</v>
      </c>
      <c r="I1653" s="41" t="s">
        <v>2621</v>
      </c>
      <c r="J1653" s="41" t="s">
        <v>6491</v>
      </c>
      <c r="K1653" s="41" t="s">
        <v>2623</v>
      </c>
      <c r="L1653" s="41" t="s">
        <v>6492</v>
      </c>
      <c r="M1653" s="41">
        <v>22.99</v>
      </c>
      <c r="N1653" s="41">
        <v>0</v>
      </c>
      <c r="O1653" s="41">
        <v>0</v>
      </c>
      <c r="P1653" s="41">
        <v>0</v>
      </c>
      <c r="Q1653" s="41">
        <v>0</v>
      </c>
      <c r="R1653" s="41">
        <v>0</v>
      </c>
      <c r="S1653" s="41">
        <v>-3.91</v>
      </c>
      <c r="T1653" s="41">
        <v>-5.16</v>
      </c>
      <c r="U1653" s="41">
        <v>0</v>
      </c>
      <c r="V1653" s="41">
        <v>0</v>
      </c>
      <c r="W1653" s="41">
        <v>13.92</v>
      </c>
    </row>
    <row r="1654" spans="1:23" s="41" customFormat="1" hidden="1" x14ac:dyDescent="0.25">
      <c r="A1654" s="41" t="s">
        <v>6493</v>
      </c>
      <c r="B1654" s="41">
        <v>12167176711</v>
      </c>
      <c r="C1654" s="41" t="s">
        <v>2617</v>
      </c>
      <c r="D1654" s="41" t="s">
        <v>6494</v>
      </c>
      <c r="E1654" s="41" t="s">
        <v>1366</v>
      </c>
      <c r="F1654" s="41" t="s">
        <v>2711</v>
      </c>
      <c r="G1654" s="41">
        <v>1</v>
      </c>
      <c r="H1654" s="41" t="s">
        <v>2620</v>
      </c>
      <c r="I1654" s="41" t="s">
        <v>2621</v>
      </c>
      <c r="J1654" s="41" t="s">
        <v>6495</v>
      </c>
      <c r="K1654" s="41" t="s">
        <v>2786</v>
      </c>
      <c r="L1654" s="41">
        <v>89141</v>
      </c>
      <c r="M1654" s="41">
        <v>22.99</v>
      </c>
      <c r="N1654" s="41">
        <v>0</v>
      </c>
      <c r="O1654" s="41">
        <v>0</v>
      </c>
      <c r="P1654" s="41">
        <v>0</v>
      </c>
      <c r="Q1654" s="41">
        <v>0</v>
      </c>
      <c r="R1654" s="41">
        <v>0</v>
      </c>
      <c r="S1654" s="41">
        <v>-3.91</v>
      </c>
      <c r="T1654" s="41">
        <v>-5.16</v>
      </c>
      <c r="U1654" s="41">
        <v>0</v>
      </c>
      <c r="V1654" s="41">
        <v>0</v>
      </c>
      <c r="W1654" s="41">
        <v>13.92</v>
      </c>
    </row>
    <row r="1655" spans="1:23" s="41" customFormat="1" hidden="1" x14ac:dyDescent="0.25">
      <c r="A1655" s="41" t="s">
        <v>6496</v>
      </c>
      <c r="B1655" s="41">
        <v>12167176711</v>
      </c>
      <c r="C1655" s="41" t="s">
        <v>2778</v>
      </c>
      <c r="D1655" s="41" t="s">
        <v>6497</v>
      </c>
      <c r="E1655" s="41" t="s">
        <v>466</v>
      </c>
      <c r="F1655" s="41" t="s">
        <v>65</v>
      </c>
      <c r="G1655" s="41">
        <v>1</v>
      </c>
      <c r="M1655" s="41">
        <v>0</v>
      </c>
      <c r="N1655" s="41">
        <v>0</v>
      </c>
      <c r="O1655" s="41">
        <v>0</v>
      </c>
      <c r="P1655" s="41">
        <v>0</v>
      </c>
      <c r="Q1655" s="41">
        <v>0</v>
      </c>
      <c r="R1655" s="41">
        <v>0</v>
      </c>
      <c r="S1655" s="41">
        <v>0</v>
      </c>
      <c r="T1655" s="41">
        <v>0</v>
      </c>
      <c r="U1655" s="41">
        <v>0</v>
      </c>
      <c r="V1655" s="41">
        <v>11.01</v>
      </c>
      <c r="W1655" s="41">
        <v>11.01</v>
      </c>
    </row>
    <row r="1656" spans="1:23" s="41" customFormat="1" hidden="1" x14ac:dyDescent="0.25">
      <c r="A1656" s="41" t="s">
        <v>6498</v>
      </c>
      <c r="B1656" s="41">
        <v>12167176711</v>
      </c>
      <c r="C1656" s="41" t="s">
        <v>2617</v>
      </c>
      <c r="D1656" s="41" t="s">
        <v>6499</v>
      </c>
      <c r="E1656" s="41" t="s">
        <v>1382</v>
      </c>
      <c r="F1656" s="41" t="s">
        <v>4684</v>
      </c>
      <c r="G1656" s="41">
        <v>1</v>
      </c>
      <c r="H1656" s="41" t="s">
        <v>2620</v>
      </c>
      <c r="I1656" s="41" t="s">
        <v>2621</v>
      </c>
      <c r="J1656" s="41" t="s">
        <v>4433</v>
      </c>
      <c r="K1656" s="41" t="s">
        <v>3067</v>
      </c>
      <c r="L1656" s="41" t="s">
        <v>6500</v>
      </c>
      <c r="M1656" s="41">
        <v>22.99</v>
      </c>
      <c r="N1656" s="41">
        <v>0</v>
      </c>
      <c r="O1656" s="41">
        <v>0</v>
      </c>
      <c r="P1656" s="41">
        <v>0</v>
      </c>
      <c r="Q1656" s="41">
        <v>1.61</v>
      </c>
      <c r="R1656" s="41">
        <v>-1.61</v>
      </c>
      <c r="S1656" s="41">
        <v>-3.91</v>
      </c>
      <c r="T1656" s="41">
        <v>-5.16</v>
      </c>
      <c r="U1656" s="41">
        <v>0</v>
      </c>
      <c r="V1656" s="41">
        <v>0</v>
      </c>
      <c r="W1656" s="41">
        <v>13.92</v>
      </c>
    </row>
    <row r="1657" spans="1:23" s="41" customFormat="1" hidden="1" x14ac:dyDescent="0.25">
      <c r="A1657" s="41" t="s">
        <v>6501</v>
      </c>
      <c r="B1657" s="41">
        <v>12167176711</v>
      </c>
      <c r="C1657" s="41" t="s">
        <v>2617</v>
      </c>
      <c r="D1657" s="41" t="s">
        <v>6502</v>
      </c>
      <c r="E1657" s="41" t="s">
        <v>1402</v>
      </c>
      <c r="F1657" s="41" t="s">
        <v>3917</v>
      </c>
      <c r="G1657" s="41">
        <v>1</v>
      </c>
      <c r="H1657" s="41" t="s">
        <v>2620</v>
      </c>
      <c r="I1657" s="41" t="s">
        <v>2621</v>
      </c>
      <c r="J1657" s="41" t="s">
        <v>6503</v>
      </c>
      <c r="K1657" s="41" t="s">
        <v>2830</v>
      </c>
      <c r="L1657" s="41" t="s">
        <v>6504</v>
      </c>
      <c r="M1657" s="41">
        <v>22.99</v>
      </c>
      <c r="N1657" s="41">
        <v>0</v>
      </c>
      <c r="O1657" s="41">
        <v>0</v>
      </c>
      <c r="P1657" s="41">
        <v>0</v>
      </c>
      <c r="Q1657" s="41">
        <v>0</v>
      </c>
      <c r="R1657" s="41">
        <v>0</v>
      </c>
      <c r="S1657" s="41">
        <v>-3.91</v>
      </c>
      <c r="T1657" s="41">
        <v>-5.16</v>
      </c>
      <c r="U1657" s="41">
        <v>0</v>
      </c>
      <c r="V1657" s="41">
        <v>0</v>
      </c>
      <c r="W1657" s="41">
        <v>13.92</v>
      </c>
    </row>
    <row r="1658" spans="1:23" s="41" customFormat="1" hidden="1" x14ac:dyDescent="0.25">
      <c r="A1658" s="41" t="s">
        <v>6505</v>
      </c>
      <c r="B1658" s="41">
        <v>12167176711</v>
      </c>
      <c r="C1658" s="41" t="s">
        <v>2617</v>
      </c>
      <c r="D1658" s="41" t="s">
        <v>6506</v>
      </c>
      <c r="E1658" s="41" t="s">
        <v>454</v>
      </c>
      <c r="F1658" s="41" t="s">
        <v>2784</v>
      </c>
      <c r="G1658" s="41">
        <v>1</v>
      </c>
      <c r="H1658" s="41" t="s">
        <v>2620</v>
      </c>
      <c r="I1658" s="41" t="s">
        <v>2621</v>
      </c>
      <c r="J1658" s="41" t="s">
        <v>6507</v>
      </c>
      <c r="K1658" s="41" t="s">
        <v>2683</v>
      </c>
      <c r="L1658" s="41">
        <v>92705</v>
      </c>
      <c r="M1658" s="41">
        <v>19.989999999999998</v>
      </c>
      <c r="N1658" s="41">
        <v>0</v>
      </c>
      <c r="O1658" s="41">
        <v>0</v>
      </c>
      <c r="P1658" s="41">
        <v>-1</v>
      </c>
      <c r="Q1658" s="41">
        <v>0</v>
      </c>
      <c r="R1658" s="41">
        <v>0</v>
      </c>
      <c r="S1658" s="41">
        <v>-3.23</v>
      </c>
      <c r="T1658" s="41">
        <v>-3.68</v>
      </c>
      <c r="U1658" s="41">
        <v>0</v>
      </c>
      <c r="V1658" s="41">
        <v>0</v>
      </c>
      <c r="W1658" s="41">
        <v>12.08</v>
      </c>
    </row>
    <row r="1659" spans="1:23" s="41" customFormat="1" hidden="1" x14ac:dyDescent="0.25">
      <c r="A1659" s="41" t="s">
        <v>6508</v>
      </c>
      <c r="B1659" s="41">
        <v>12167176711</v>
      </c>
      <c r="C1659" s="41" t="s">
        <v>2617</v>
      </c>
      <c r="D1659" s="41" t="s">
        <v>6509</v>
      </c>
      <c r="E1659" s="41" t="s">
        <v>1366</v>
      </c>
      <c r="F1659" s="41" t="s">
        <v>2711</v>
      </c>
      <c r="G1659" s="41">
        <v>1</v>
      </c>
      <c r="H1659" s="41" t="s">
        <v>2620</v>
      </c>
      <c r="I1659" s="41" t="s">
        <v>2621</v>
      </c>
      <c r="J1659" s="41" t="s">
        <v>2892</v>
      </c>
      <c r="K1659" s="41" t="s">
        <v>2893</v>
      </c>
      <c r="L1659" s="41" t="s">
        <v>6510</v>
      </c>
      <c r="M1659" s="41">
        <v>22.99</v>
      </c>
      <c r="N1659" s="41">
        <v>0</v>
      </c>
      <c r="O1659" s="41">
        <v>0</v>
      </c>
      <c r="P1659" s="41">
        <v>0</v>
      </c>
      <c r="Q1659" s="41">
        <v>1.61</v>
      </c>
      <c r="R1659" s="41">
        <v>-1.61</v>
      </c>
      <c r="S1659" s="41">
        <v>-3.91</v>
      </c>
      <c r="T1659" s="41">
        <v>-5.16</v>
      </c>
      <c r="U1659" s="41">
        <v>0</v>
      </c>
      <c r="V1659" s="41">
        <v>0</v>
      </c>
      <c r="W1659" s="41">
        <v>13.92</v>
      </c>
    </row>
    <row r="1660" spans="1:23" s="41" customFormat="1" hidden="1" x14ac:dyDescent="0.25">
      <c r="A1660" s="41" t="s">
        <v>6511</v>
      </c>
      <c r="B1660" s="41">
        <v>12167176711</v>
      </c>
      <c r="C1660" s="41" t="s">
        <v>2617</v>
      </c>
      <c r="D1660" s="41" t="s">
        <v>6512</v>
      </c>
      <c r="E1660" s="41" t="s">
        <v>1350</v>
      </c>
      <c r="F1660" s="41" t="s">
        <v>2646</v>
      </c>
      <c r="G1660" s="41">
        <v>1</v>
      </c>
      <c r="H1660" s="41" t="s">
        <v>2620</v>
      </c>
      <c r="I1660" s="41" t="s">
        <v>2621</v>
      </c>
      <c r="J1660" s="41" t="s">
        <v>6513</v>
      </c>
      <c r="K1660" s="41" t="s">
        <v>2770</v>
      </c>
      <c r="L1660" s="41" t="s">
        <v>6514</v>
      </c>
      <c r="M1660" s="41">
        <v>22.99</v>
      </c>
      <c r="N1660" s="41">
        <v>0</v>
      </c>
      <c r="O1660" s="41">
        <v>0</v>
      </c>
      <c r="P1660" s="41">
        <v>0</v>
      </c>
      <c r="Q1660" s="41">
        <v>2.2799999999999998</v>
      </c>
      <c r="R1660" s="41">
        <v>-2.2799999999999998</v>
      </c>
      <c r="S1660" s="41">
        <v>-3.91</v>
      </c>
      <c r="T1660" s="41">
        <v>-5.16</v>
      </c>
      <c r="U1660" s="41">
        <v>0</v>
      </c>
      <c r="V1660" s="41">
        <v>0</v>
      </c>
      <c r="W1660" s="41">
        <v>13.92</v>
      </c>
    </row>
    <row r="1661" spans="1:23" s="42" customFormat="1" hidden="1" x14ac:dyDescent="0.25">
      <c r="A1661" s="42" t="s">
        <v>6515</v>
      </c>
      <c r="B1661" s="42">
        <v>12167176711</v>
      </c>
      <c r="C1661" s="42" t="s">
        <v>2651</v>
      </c>
      <c r="D1661" s="42" t="s">
        <v>4583</v>
      </c>
      <c r="F1661" s="42" t="s">
        <v>74</v>
      </c>
      <c r="H1661" s="42" t="s">
        <v>2633</v>
      </c>
      <c r="M1661" s="42">
        <v>0</v>
      </c>
      <c r="N1661" s="42">
        <v>0</v>
      </c>
      <c r="O1661" s="42">
        <v>0</v>
      </c>
      <c r="P1661" s="42">
        <v>0</v>
      </c>
      <c r="Q1661" s="42">
        <v>0</v>
      </c>
      <c r="R1661" s="42">
        <v>0</v>
      </c>
      <c r="S1661" s="42">
        <v>0</v>
      </c>
      <c r="T1661" s="42">
        <v>0</v>
      </c>
      <c r="U1661" s="42">
        <v>0</v>
      </c>
      <c r="V1661" s="42">
        <v>0</v>
      </c>
      <c r="W1661" s="42">
        <v>0</v>
      </c>
    </row>
    <row r="1662" spans="1:23" s="43" customFormat="1" ht="14.4" hidden="1" x14ac:dyDescent="0.25">
      <c r="A1662" s="43" t="s">
        <v>6515</v>
      </c>
      <c r="B1662" s="43">
        <v>12167176711</v>
      </c>
      <c r="C1662" s="43" t="s">
        <v>2651</v>
      </c>
      <c r="D1662" s="43" t="s">
        <v>4583</v>
      </c>
      <c r="F1662" s="43" t="s">
        <v>75</v>
      </c>
      <c r="H1662" s="43" t="s">
        <v>2633</v>
      </c>
      <c r="M1662" s="43">
        <v>0</v>
      </c>
      <c r="N1662" s="43">
        <v>0</v>
      </c>
      <c r="O1662" s="43">
        <v>0</v>
      </c>
      <c r="P1662" s="43">
        <v>0</v>
      </c>
      <c r="Q1662" s="43">
        <v>0</v>
      </c>
      <c r="R1662" s="43">
        <v>0</v>
      </c>
      <c r="S1662" s="43">
        <v>0</v>
      </c>
      <c r="T1662" s="43">
        <v>-5.16</v>
      </c>
      <c r="U1662" s="43">
        <v>0</v>
      </c>
      <c r="V1662" s="43">
        <v>0</v>
      </c>
      <c r="W1662" s="43">
        <v>-5.16</v>
      </c>
    </row>
    <row r="1663" spans="1:23" s="42" customFormat="1" hidden="1" x14ac:dyDescent="0.25">
      <c r="A1663" s="42" t="s">
        <v>6515</v>
      </c>
      <c r="B1663" s="42">
        <v>12167176711</v>
      </c>
      <c r="C1663" s="42" t="s">
        <v>2651</v>
      </c>
      <c r="D1663" s="42" t="s">
        <v>4583</v>
      </c>
      <c r="F1663" s="42" t="s">
        <v>76</v>
      </c>
      <c r="H1663" s="42" t="s">
        <v>2633</v>
      </c>
      <c r="M1663" s="42">
        <v>0</v>
      </c>
      <c r="N1663" s="42">
        <v>0</v>
      </c>
      <c r="O1663" s="42">
        <v>0</v>
      </c>
      <c r="P1663" s="42">
        <v>0</v>
      </c>
      <c r="Q1663" s="42">
        <v>0</v>
      </c>
      <c r="R1663" s="42">
        <v>0</v>
      </c>
      <c r="S1663" s="42">
        <v>0</v>
      </c>
      <c r="T1663" s="42">
        <v>0</v>
      </c>
      <c r="U1663" s="42">
        <v>0</v>
      </c>
      <c r="V1663" s="42">
        <v>0</v>
      </c>
      <c r="W1663" s="42">
        <v>0</v>
      </c>
    </row>
    <row r="1664" spans="1:23" s="41" customFormat="1" hidden="1" x14ac:dyDescent="0.25">
      <c r="A1664" s="41" t="s">
        <v>6516</v>
      </c>
      <c r="B1664" s="41">
        <v>12167176711</v>
      </c>
      <c r="C1664" s="41" t="s">
        <v>2617</v>
      </c>
      <c r="D1664" s="41" t="s">
        <v>6517</v>
      </c>
      <c r="E1664" s="41" t="s">
        <v>2574</v>
      </c>
      <c r="F1664" s="41" t="s">
        <v>3539</v>
      </c>
      <c r="G1664" s="41">
        <v>1</v>
      </c>
      <c r="H1664" s="41" t="s">
        <v>2620</v>
      </c>
      <c r="I1664" s="41" t="s">
        <v>2621</v>
      </c>
      <c r="J1664" s="41" t="s">
        <v>6518</v>
      </c>
      <c r="K1664" s="41" t="s">
        <v>2648</v>
      </c>
      <c r="L1664" s="41" t="s">
        <v>6519</v>
      </c>
      <c r="M1664" s="41">
        <v>11.99</v>
      </c>
      <c r="N1664" s="41">
        <v>0</v>
      </c>
      <c r="O1664" s="41">
        <v>0</v>
      </c>
      <c r="P1664" s="41">
        <v>0</v>
      </c>
      <c r="Q1664" s="41">
        <v>0</v>
      </c>
      <c r="R1664" s="41">
        <v>0</v>
      </c>
      <c r="S1664" s="41">
        <v>-2.04</v>
      </c>
      <c r="T1664" s="41">
        <v>-2.88</v>
      </c>
      <c r="U1664" s="41">
        <v>0</v>
      </c>
      <c r="V1664" s="41">
        <v>0</v>
      </c>
      <c r="W1664" s="41">
        <v>7.07</v>
      </c>
    </row>
    <row r="1665" spans="1:23" s="41" customFormat="1" hidden="1" x14ac:dyDescent="0.25">
      <c r="A1665" s="41" t="s">
        <v>6520</v>
      </c>
      <c r="B1665" s="41">
        <v>12167176711</v>
      </c>
      <c r="C1665" s="41" t="s">
        <v>2778</v>
      </c>
      <c r="D1665" s="41" t="s">
        <v>6521</v>
      </c>
      <c r="E1665" s="41" t="s">
        <v>1218</v>
      </c>
      <c r="F1665" s="41" t="s">
        <v>65</v>
      </c>
      <c r="G1665" s="41">
        <v>1</v>
      </c>
      <c r="M1665" s="41">
        <v>0</v>
      </c>
      <c r="N1665" s="41">
        <v>0</v>
      </c>
      <c r="O1665" s="41">
        <v>0</v>
      </c>
      <c r="P1665" s="41">
        <v>0</v>
      </c>
      <c r="Q1665" s="41">
        <v>0</v>
      </c>
      <c r="R1665" s="41">
        <v>0</v>
      </c>
      <c r="S1665" s="41">
        <v>0</v>
      </c>
      <c r="T1665" s="41">
        <v>0</v>
      </c>
      <c r="U1665" s="41">
        <v>0</v>
      </c>
      <c r="V1665" s="41">
        <v>11.25</v>
      </c>
      <c r="W1665" s="41">
        <v>11.25</v>
      </c>
    </row>
    <row r="1666" spans="1:23" s="41" customFormat="1" hidden="1" x14ac:dyDescent="0.25">
      <c r="A1666" s="41" t="s">
        <v>6522</v>
      </c>
      <c r="B1666" s="41">
        <v>12167176711</v>
      </c>
      <c r="C1666" s="41" t="s">
        <v>2617</v>
      </c>
      <c r="D1666" s="41" t="s">
        <v>6523</v>
      </c>
      <c r="E1666" s="41" t="s">
        <v>1368</v>
      </c>
      <c r="F1666" s="41" t="s">
        <v>2641</v>
      </c>
      <c r="G1666" s="41">
        <v>1</v>
      </c>
      <c r="H1666" s="41" t="s">
        <v>2620</v>
      </c>
      <c r="I1666" s="41" t="s">
        <v>2621</v>
      </c>
      <c r="J1666" s="41" t="s">
        <v>6375</v>
      </c>
      <c r="K1666" s="41" t="s">
        <v>2683</v>
      </c>
      <c r="L1666" s="41" t="s">
        <v>6376</v>
      </c>
      <c r="M1666" s="41">
        <v>22.99</v>
      </c>
      <c r="N1666" s="41">
        <v>0</v>
      </c>
      <c r="O1666" s="41">
        <v>0</v>
      </c>
      <c r="P1666" s="41">
        <v>0</v>
      </c>
      <c r="Q1666" s="41">
        <v>0</v>
      </c>
      <c r="R1666" s="41">
        <v>0</v>
      </c>
      <c r="S1666" s="41">
        <v>-3.91</v>
      </c>
      <c r="T1666" s="41">
        <v>-5.16</v>
      </c>
      <c r="U1666" s="41">
        <v>0</v>
      </c>
      <c r="V1666" s="41">
        <v>0</v>
      </c>
      <c r="W1666" s="41">
        <v>13.92</v>
      </c>
    </row>
    <row r="1667" spans="1:23" s="42" customFormat="1" hidden="1" x14ac:dyDescent="0.25">
      <c r="A1667" s="42" t="s">
        <v>6524</v>
      </c>
      <c r="B1667" s="42">
        <v>12167176711</v>
      </c>
      <c r="D1667" s="42" t="s">
        <v>2654</v>
      </c>
      <c r="F1667" s="42" t="s">
        <v>2655</v>
      </c>
      <c r="G1667" s="42">
        <v>1</v>
      </c>
      <c r="H1667" s="42" t="s">
        <v>2633</v>
      </c>
      <c r="M1667" s="42">
        <v>0</v>
      </c>
      <c r="N1667" s="42">
        <v>0</v>
      </c>
      <c r="O1667" s="42">
        <v>0</v>
      </c>
      <c r="P1667" s="42">
        <v>0</v>
      </c>
      <c r="Q1667" s="42">
        <v>0</v>
      </c>
      <c r="R1667" s="42">
        <v>0</v>
      </c>
      <c r="S1667" s="42">
        <v>0</v>
      </c>
      <c r="T1667" s="42">
        <v>0</v>
      </c>
      <c r="U1667" s="42">
        <v>-0.6</v>
      </c>
      <c r="V1667" s="42">
        <v>0</v>
      </c>
      <c r="W1667" s="42">
        <v>-0.6</v>
      </c>
    </row>
    <row r="1668" spans="1:23" s="42" customFormat="1" hidden="1" x14ac:dyDescent="0.25">
      <c r="A1668" s="42" t="s">
        <v>6525</v>
      </c>
      <c r="B1668" s="42">
        <v>12167176711</v>
      </c>
      <c r="D1668" s="42" t="s">
        <v>2789</v>
      </c>
      <c r="F1668" s="42" t="s">
        <v>2790</v>
      </c>
      <c r="G1668" s="42">
        <v>2</v>
      </c>
      <c r="H1668" s="42" t="s">
        <v>2633</v>
      </c>
      <c r="M1668" s="42">
        <v>0</v>
      </c>
      <c r="N1668" s="42">
        <v>0</v>
      </c>
      <c r="O1668" s="42">
        <v>0</v>
      </c>
      <c r="P1668" s="42">
        <v>0</v>
      </c>
      <c r="Q1668" s="42">
        <v>0</v>
      </c>
      <c r="R1668" s="42">
        <v>0</v>
      </c>
      <c r="S1668" s="42">
        <v>0</v>
      </c>
      <c r="T1668" s="42">
        <v>0</v>
      </c>
      <c r="U1668" s="42">
        <v>-1.2</v>
      </c>
      <c r="V1668" s="42">
        <v>0</v>
      </c>
      <c r="W1668" s="42">
        <v>-1.2</v>
      </c>
    </row>
    <row r="1669" spans="1:23" s="41" customFormat="1" hidden="1" x14ac:dyDescent="0.25">
      <c r="A1669" s="41" t="s">
        <v>6526</v>
      </c>
      <c r="B1669" s="41">
        <v>12167176711</v>
      </c>
      <c r="C1669" s="41" t="s">
        <v>2778</v>
      </c>
      <c r="D1669" s="41" t="s">
        <v>6497</v>
      </c>
      <c r="E1669" s="41" t="s">
        <v>466</v>
      </c>
      <c r="F1669" s="41" t="s">
        <v>65</v>
      </c>
      <c r="G1669" s="41">
        <v>1</v>
      </c>
      <c r="M1669" s="41">
        <v>0</v>
      </c>
      <c r="N1669" s="41">
        <v>0</v>
      </c>
      <c r="O1669" s="41">
        <v>0</v>
      </c>
      <c r="P1669" s="41">
        <v>0</v>
      </c>
      <c r="Q1669" s="41">
        <v>0</v>
      </c>
      <c r="R1669" s="41">
        <v>0</v>
      </c>
      <c r="S1669" s="41">
        <v>0</v>
      </c>
      <c r="T1669" s="41">
        <v>0</v>
      </c>
      <c r="U1669" s="41">
        <v>0</v>
      </c>
      <c r="V1669" s="41">
        <v>11.01</v>
      </c>
      <c r="W1669" s="41">
        <v>11.01</v>
      </c>
    </row>
    <row r="1670" spans="1:23" s="42" customFormat="1" hidden="1" x14ac:dyDescent="0.25">
      <c r="A1670" s="42" t="s">
        <v>6527</v>
      </c>
      <c r="B1670" s="42">
        <v>12167176711</v>
      </c>
      <c r="D1670" s="42" t="s">
        <v>3775</v>
      </c>
      <c r="F1670" s="42" t="s">
        <v>3776</v>
      </c>
      <c r="G1670" s="42">
        <v>1</v>
      </c>
      <c r="H1670" s="42" t="s">
        <v>2633</v>
      </c>
      <c r="M1670" s="42">
        <v>0</v>
      </c>
      <c r="N1670" s="42">
        <v>0</v>
      </c>
      <c r="O1670" s="42">
        <v>0</v>
      </c>
      <c r="P1670" s="42">
        <v>0</v>
      </c>
      <c r="Q1670" s="42">
        <v>0</v>
      </c>
      <c r="R1670" s="42">
        <v>0</v>
      </c>
      <c r="S1670" s="42">
        <v>0</v>
      </c>
      <c r="T1670" s="42">
        <v>0</v>
      </c>
      <c r="U1670" s="42">
        <v>-0.6</v>
      </c>
      <c r="V1670" s="42">
        <v>0</v>
      </c>
      <c r="W1670" s="42">
        <v>-0.6</v>
      </c>
    </row>
    <row r="1671" spans="1:23" s="42" customFormat="1" hidden="1" x14ac:dyDescent="0.25">
      <c r="A1671" s="42" t="s">
        <v>6528</v>
      </c>
      <c r="B1671" s="42">
        <v>12167176711</v>
      </c>
      <c r="C1671" s="42" t="s">
        <v>2651</v>
      </c>
      <c r="D1671" s="42" t="s">
        <v>4421</v>
      </c>
      <c r="F1671" s="42" t="s">
        <v>74</v>
      </c>
      <c r="H1671" s="42" t="s">
        <v>2633</v>
      </c>
      <c r="M1671" s="42">
        <v>0</v>
      </c>
      <c r="N1671" s="42">
        <v>0</v>
      </c>
      <c r="O1671" s="42">
        <v>0</v>
      </c>
      <c r="P1671" s="42">
        <v>0</v>
      </c>
      <c r="Q1671" s="42">
        <v>0</v>
      </c>
      <c r="R1671" s="42">
        <v>0</v>
      </c>
      <c r="S1671" s="42">
        <v>0</v>
      </c>
      <c r="T1671" s="42">
        <v>0</v>
      </c>
      <c r="U1671" s="42">
        <v>0</v>
      </c>
      <c r="V1671" s="42">
        <v>0</v>
      </c>
      <c r="W1671" s="42">
        <v>0</v>
      </c>
    </row>
    <row r="1672" spans="1:23" s="43" customFormat="1" ht="14.4" hidden="1" x14ac:dyDescent="0.25">
      <c r="A1672" s="43" t="s">
        <v>6528</v>
      </c>
      <c r="B1672" s="43">
        <v>12167176711</v>
      </c>
      <c r="C1672" s="43" t="s">
        <v>2651</v>
      </c>
      <c r="D1672" s="43" t="s">
        <v>4421</v>
      </c>
      <c r="F1672" s="43" t="s">
        <v>75</v>
      </c>
      <c r="H1672" s="43" t="s">
        <v>2633</v>
      </c>
      <c r="M1672" s="43">
        <v>0</v>
      </c>
      <c r="N1672" s="43">
        <v>0</v>
      </c>
      <c r="O1672" s="43">
        <v>0</v>
      </c>
      <c r="P1672" s="43">
        <v>0</v>
      </c>
      <c r="Q1672" s="43">
        <v>0</v>
      </c>
      <c r="R1672" s="43">
        <v>0</v>
      </c>
      <c r="S1672" s="43">
        <v>0</v>
      </c>
      <c r="T1672" s="43">
        <v>-3.68</v>
      </c>
      <c r="U1672" s="43">
        <v>0</v>
      </c>
      <c r="V1672" s="43">
        <v>0</v>
      </c>
      <c r="W1672" s="43">
        <v>-3.68</v>
      </c>
    </row>
    <row r="1673" spans="1:23" s="42" customFormat="1" hidden="1" x14ac:dyDescent="0.25">
      <c r="A1673" s="42" t="s">
        <v>6528</v>
      </c>
      <c r="B1673" s="42">
        <v>12167176711</v>
      </c>
      <c r="C1673" s="42" t="s">
        <v>2651</v>
      </c>
      <c r="D1673" s="42" t="s">
        <v>4421</v>
      </c>
      <c r="F1673" s="42" t="s">
        <v>76</v>
      </c>
      <c r="H1673" s="42" t="s">
        <v>2633</v>
      </c>
      <c r="M1673" s="42">
        <v>0</v>
      </c>
      <c r="N1673" s="42">
        <v>0</v>
      </c>
      <c r="O1673" s="42">
        <v>0</v>
      </c>
      <c r="P1673" s="42">
        <v>0</v>
      </c>
      <c r="Q1673" s="42">
        <v>0</v>
      </c>
      <c r="R1673" s="42">
        <v>0</v>
      </c>
      <c r="S1673" s="42">
        <v>0</v>
      </c>
      <c r="T1673" s="42">
        <v>0</v>
      </c>
      <c r="U1673" s="42">
        <v>0</v>
      </c>
      <c r="V1673" s="42">
        <v>0</v>
      </c>
      <c r="W1673" s="42">
        <v>0</v>
      </c>
    </row>
    <row r="1674" spans="1:23" s="41" customFormat="1" hidden="1" x14ac:dyDescent="0.25">
      <c r="A1674" s="41" t="s">
        <v>6529</v>
      </c>
      <c r="B1674" s="41">
        <v>12167176711</v>
      </c>
      <c r="C1674" s="41" t="s">
        <v>2617</v>
      </c>
      <c r="D1674" s="41" t="s">
        <v>6530</v>
      </c>
      <c r="E1674" s="41" t="s">
        <v>2462</v>
      </c>
      <c r="F1674" s="41" t="s">
        <v>3198</v>
      </c>
      <c r="G1674" s="41">
        <v>1</v>
      </c>
      <c r="H1674" s="41" t="s">
        <v>2620</v>
      </c>
      <c r="I1674" s="41" t="s">
        <v>2621</v>
      </c>
      <c r="J1674" s="41" t="s">
        <v>6531</v>
      </c>
      <c r="K1674" s="41" t="s">
        <v>3244</v>
      </c>
      <c r="L1674" s="41" t="s">
        <v>6532</v>
      </c>
      <c r="M1674" s="41">
        <v>9.99</v>
      </c>
      <c r="N1674" s="41">
        <v>0</v>
      </c>
      <c r="O1674" s="41">
        <v>0</v>
      </c>
      <c r="P1674" s="41">
        <v>0</v>
      </c>
      <c r="Q1674" s="41">
        <v>0</v>
      </c>
      <c r="R1674" s="41">
        <v>0</v>
      </c>
      <c r="S1674" s="41">
        <v>-1.7</v>
      </c>
      <c r="T1674" s="41">
        <v>-3.59</v>
      </c>
      <c r="U1674" s="41">
        <v>0</v>
      </c>
      <c r="V1674" s="41">
        <v>0</v>
      </c>
      <c r="W1674" s="41">
        <v>4.7</v>
      </c>
    </row>
    <row r="1675" spans="1:23" s="41" customFormat="1" hidden="1" x14ac:dyDescent="0.25">
      <c r="A1675" s="41" t="s">
        <v>6533</v>
      </c>
      <c r="B1675" s="41">
        <v>12167176711</v>
      </c>
      <c r="C1675" s="41" t="s">
        <v>2617</v>
      </c>
      <c r="D1675" s="41" t="s">
        <v>6534</v>
      </c>
      <c r="E1675" s="41" t="s">
        <v>1350</v>
      </c>
      <c r="F1675" s="41" t="s">
        <v>2646</v>
      </c>
      <c r="G1675" s="41">
        <v>1</v>
      </c>
      <c r="H1675" s="41" t="s">
        <v>2620</v>
      </c>
      <c r="I1675" s="41" t="s">
        <v>2621</v>
      </c>
      <c r="J1675" s="41" t="s">
        <v>6535</v>
      </c>
      <c r="K1675" s="41" t="s">
        <v>2851</v>
      </c>
      <c r="L1675" s="41">
        <v>49087</v>
      </c>
      <c r="M1675" s="41">
        <v>22.99</v>
      </c>
      <c r="N1675" s="41">
        <v>0</v>
      </c>
      <c r="O1675" s="41">
        <v>0</v>
      </c>
      <c r="P1675" s="41">
        <v>0</v>
      </c>
      <c r="Q1675" s="41">
        <v>0</v>
      </c>
      <c r="R1675" s="41">
        <v>0</v>
      </c>
      <c r="S1675" s="41">
        <v>-3.91</v>
      </c>
      <c r="T1675" s="41">
        <v>-5.16</v>
      </c>
      <c r="U1675" s="41">
        <v>0</v>
      </c>
      <c r="V1675" s="41">
        <v>0</v>
      </c>
      <c r="W1675" s="41">
        <v>13.92</v>
      </c>
    </row>
    <row r="1676" spans="1:23" s="41" customFormat="1" hidden="1" x14ac:dyDescent="0.25">
      <c r="A1676" s="41" t="s">
        <v>6536</v>
      </c>
      <c r="B1676" s="41">
        <v>12167176711</v>
      </c>
      <c r="C1676" s="41" t="s">
        <v>2617</v>
      </c>
      <c r="D1676" s="41" t="s">
        <v>6537</v>
      </c>
      <c r="E1676" s="41" t="s">
        <v>392</v>
      </c>
      <c r="F1676" s="41" t="s">
        <v>2700</v>
      </c>
      <c r="G1676" s="41">
        <v>1</v>
      </c>
      <c r="H1676" s="41" t="s">
        <v>2620</v>
      </c>
      <c r="I1676" s="41" t="s">
        <v>2621</v>
      </c>
      <c r="J1676" s="41" t="s">
        <v>5662</v>
      </c>
      <c r="K1676" s="41" t="s">
        <v>3331</v>
      </c>
      <c r="L1676" s="41" t="s">
        <v>6538</v>
      </c>
      <c r="M1676" s="41">
        <v>19.989999999999998</v>
      </c>
      <c r="N1676" s="41">
        <v>0</v>
      </c>
      <c r="O1676" s="41">
        <v>0</v>
      </c>
      <c r="P1676" s="41">
        <v>-1</v>
      </c>
      <c r="Q1676" s="41">
        <v>0</v>
      </c>
      <c r="R1676" s="41">
        <v>0</v>
      </c>
      <c r="S1676" s="41">
        <v>-3.23</v>
      </c>
      <c r="T1676" s="41">
        <v>-3.68</v>
      </c>
      <c r="U1676" s="41">
        <v>0</v>
      </c>
      <c r="V1676" s="41">
        <v>0</v>
      </c>
      <c r="W1676" s="41">
        <v>12.08</v>
      </c>
    </row>
    <row r="1677" spans="1:23" s="41" customFormat="1" hidden="1" x14ac:dyDescent="0.25">
      <c r="A1677" s="41" t="s">
        <v>6539</v>
      </c>
      <c r="B1677" s="41">
        <v>12167176711</v>
      </c>
      <c r="C1677" s="41" t="s">
        <v>2617</v>
      </c>
      <c r="D1677" s="41" t="s">
        <v>6540</v>
      </c>
      <c r="E1677" s="41" t="s">
        <v>1418</v>
      </c>
      <c r="F1677" s="41" t="s">
        <v>3009</v>
      </c>
      <c r="G1677" s="41">
        <v>1</v>
      </c>
      <c r="H1677" s="41" t="s">
        <v>2620</v>
      </c>
      <c r="I1677" s="41" t="s">
        <v>2621</v>
      </c>
      <c r="J1677" s="41" t="s">
        <v>6541</v>
      </c>
      <c r="K1677" s="41" t="s">
        <v>2996</v>
      </c>
      <c r="L1677" s="41">
        <v>63121</v>
      </c>
      <c r="M1677" s="41">
        <v>22.99</v>
      </c>
      <c r="N1677" s="41">
        <v>0</v>
      </c>
      <c r="O1677" s="41">
        <v>0</v>
      </c>
      <c r="P1677" s="41">
        <v>0</v>
      </c>
      <c r="Q1677" s="41">
        <v>0</v>
      </c>
      <c r="R1677" s="41">
        <v>0</v>
      </c>
      <c r="S1677" s="41">
        <v>-3.91</v>
      </c>
      <c r="T1677" s="41">
        <v>-5.16</v>
      </c>
      <c r="U1677" s="41">
        <v>0</v>
      </c>
      <c r="V1677" s="41">
        <v>0</v>
      </c>
      <c r="W1677" s="41">
        <v>13.92</v>
      </c>
    </row>
    <row r="1678" spans="1:23" s="41" customFormat="1" hidden="1" x14ac:dyDescent="0.25">
      <c r="A1678" s="41" t="s">
        <v>6542</v>
      </c>
      <c r="B1678" s="41">
        <v>12167176711</v>
      </c>
      <c r="C1678" s="41" t="s">
        <v>2617</v>
      </c>
      <c r="D1678" s="41" t="s">
        <v>6543</v>
      </c>
      <c r="E1678" s="41" t="s">
        <v>1398</v>
      </c>
      <c r="F1678" s="41" t="s">
        <v>2813</v>
      </c>
      <c r="G1678" s="41">
        <v>1</v>
      </c>
      <c r="H1678" s="41" t="s">
        <v>2620</v>
      </c>
      <c r="I1678" s="41" t="s">
        <v>2621</v>
      </c>
      <c r="J1678" s="41" t="s">
        <v>6544</v>
      </c>
      <c r="K1678" s="41" t="s">
        <v>2623</v>
      </c>
      <c r="L1678" s="41" t="s">
        <v>6545</v>
      </c>
      <c r="M1678" s="41">
        <v>22.99</v>
      </c>
      <c r="N1678" s="41">
        <v>0</v>
      </c>
      <c r="O1678" s="41">
        <v>0</v>
      </c>
      <c r="P1678" s="41">
        <v>0</v>
      </c>
      <c r="Q1678" s="41">
        <v>0</v>
      </c>
      <c r="R1678" s="41">
        <v>0</v>
      </c>
      <c r="S1678" s="41">
        <v>-3.91</v>
      </c>
      <c r="T1678" s="41">
        <v>-5.16</v>
      </c>
      <c r="U1678" s="41">
        <v>0</v>
      </c>
      <c r="V1678" s="41">
        <v>0</v>
      </c>
      <c r="W1678" s="41">
        <v>13.92</v>
      </c>
    </row>
    <row r="1679" spans="1:23" s="41" customFormat="1" hidden="1" x14ac:dyDescent="0.25">
      <c r="A1679" s="41" t="s">
        <v>6546</v>
      </c>
      <c r="B1679" s="41">
        <v>12167176711</v>
      </c>
      <c r="C1679" s="41" t="s">
        <v>2617</v>
      </c>
      <c r="D1679" s="41" t="s">
        <v>6547</v>
      </c>
      <c r="E1679" s="41" t="s">
        <v>490</v>
      </c>
      <c r="F1679" s="41" t="s">
        <v>3622</v>
      </c>
      <c r="G1679" s="41">
        <v>1</v>
      </c>
      <c r="H1679" s="41" t="s">
        <v>2620</v>
      </c>
      <c r="I1679" s="41" t="s">
        <v>2621</v>
      </c>
      <c r="J1679" s="41" t="s">
        <v>6548</v>
      </c>
      <c r="K1679" s="41" t="s">
        <v>3257</v>
      </c>
      <c r="L1679" s="41" t="s">
        <v>6549</v>
      </c>
      <c r="M1679" s="41">
        <v>19.989999999999998</v>
      </c>
      <c r="N1679" s="41">
        <v>0</v>
      </c>
      <c r="O1679" s="41">
        <v>0</v>
      </c>
      <c r="P1679" s="41">
        <v>-1</v>
      </c>
      <c r="Q1679" s="41">
        <v>0</v>
      </c>
      <c r="R1679" s="41">
        <v>0</v>
      </c>
      <c r="S1679" s="41">
        <v>-3.23</v>
      </c>
      <c r="T1679" s="41">
        <v>-3.68</v>
      </c>
      <c r="U1679" s="41">
        <v>0</v>
      </c>
      <c r="V1679" s="41">
        <v>0</v>
      </c>
      <c r="W1679" s="41">
        <v>12.08</v>
      </c>
    </row>
    <row r="1680" spans="1:23" s="41" customFormat="1" hidden="1" x14ac:dyDescent="0.25">
      <c r="A1680" s="41" t="s">
        <v>6550</v>
      </c>
      <c r="B1680" s="41">
        <v>12167176711</v>
      </c>
      <c r="C1680" s="41" t="s">
        <v>2617</v>
      </c>
      <c r="D1680" s="41" t="s">
        <v>6551</v>
      </c>
      <c r="E1680" s="41" t="s">
        <v>1360</v>
      </c>
      <c r="F1680" s="41" t="s">
        <v>3030</v>
      </c>
      <c r="G1680" s="41">
        <v>1</v>
      </c>
      <c r="H1680" s="41" t="s">
        <v>2620</v>
      </c>
      <c r="I1680" s="41" t="s">
        <v>2621</v>
      </c>
      <c r="J1680" s="41" t="s">
        <v>5625</v>
      </c>
      <c r="K1680" s="41" t="s">
        <v>3244</v>
      </c>
      <c r="L1680" s="41" t="s">
        <v>6552</v>
      </c>
      <c r="M1680" s="41">
        <v>22.99</v>
      </c>
      <c r="N1680" s="41">
        <v>0</v>
      </c>
      <c r="O1680" s="41">
        <v>0</v>
      </c>
      <c r="P1680" s="41">
        <v>0</v>
      </c>
      <c r="Q1680" s="41">
        <v>0</v>
      </c>
      <c r="R1680" s="41">
        <v>0</v>
      </c>
      <c r="S1680" s="41">
        <v>-3.91</v>
      </c>
      <c r="T1680" s="41">
        <v>-5.16</v>
      </c>
      <c r="U1680" s="41">
        <v>0</v>
      </c>
      <c r="V1680" s="41">
        <v>0</v>
      </c>
      <c r="W1680" s="41">
        <v>13.92</v>
      </c>
    </row>
    <row r="1681" spans="1:23" s="41" customFormat="1" hidden="1" x14ac:dyDescent="0.25">
      <c r="A1681" s="41" t="s">
        <v>6553</v>
      </c>
      <c r="B1681" s="41">
        <v>12167176711</v>
      </c>
      <c r="C1681" s="41" t="s">
        <v>2617</v>
      </c>
      <c r="D1681" s="41" t="s">
        <v>6554</v>
      </c>
      <c r="E1681" s="41" t="s">
        <v>2266</v>
      </c>
      <c r="F1681" s="41" t="s">
        <v>4201</v>
      </c>
      <c r="G1681" s="41">
        <v>1</v>
      </c>
      <c r="H1681" s="41" t="s">
        <v>2620</v>
      </c>
      <c r="I1681" s="41" t="s">
        <v>2621</v>
      </c>
      <c r="J1681" s="41" t="s">
        <v>3668</v>
      </c>
      <c r="K1681" s="41" t="s">
        <v>3311</v>
      </c>
      <c r="L1681" s="41" t="s">
        <v>6555</v>
      </c>
      <c r="M1681" s="41">
        <v>11.99</v>
      </c>
      <c r="N1681" s="41">
        <v>0</v>
      </c>
      <c r="O1681" s="41">
        <v>0</v>
      </c>
      <c r="P1681" s="41">
        <v>0</v>
      </c>
      <c r="Q1681" s="41">
        <v>0</v>
      </c>
      <c r="R1681" s="41">
        <v>0</v>
      </c>
      <c r="S1681" s="41">
        <v>-2.04</v>
      </c>
      <c r="T1681" s="41">
        <v>-3.59</v>
      </c>
      <c r="U1681" s="41">
        <v>0</v>
      </c>
      <c r="V1681" s="41">
        <v>0</v>
      </c>
      <c r="W1681" s="41">
        <v>6.36</v>
      </c>
    </row>
    <row r="1682" spans="1:23" s="41" customFormat="1" hidden="1" x14ac:dyDescent="0.25">
      <c r="A1682" s="41" t="s">
        <v>6556</v>
      </c>
      <c r="B1682" s="41">
        <v>12167176711</v>
      </c>
      <c r="C1682" s="41" t="s">
        <v>2617</v>
      </c>
      <c r="D1682" s="41" t="s">
        <v>6557</v>
      </c>
      <c r="E1682" s="41" t="s">
        <v>1372</v>
      </c>
      <c r="F1682" s="41" t="s">
        <v>2776</v>
      </c>
      <c r="G1682" s="41">
        <v>1</v>
      </c>
      <c r="H1682" s="41" t="s">
        <v>2620</v>
      </c>
      <c r="I1682" s="41" t="s">
        <v>2621</v>
      </c>
      <c r="J1682" s="41" t="s">
        <v>6558</v>
      </c>
      <c r="K1682" s="41" t="s">
        <v>2629</v>
      </c>
      <c r="L1682" s="41" t="s">
        <v>6559</v>
      </c>
      <c r="M1682" s="41">
        <v>19.989999999999998</v>
      </c>
      <c r="N1682" s="41">
        <v>0</v>
      </c>
      <c r="O1682" s="41">
        <v>0</v>
      </c>
      <c r="P1682" s="41">
        <v>0</v>
      </c>
      <c r="Q1682" s="41">
        <v>0.92</v>
      </c>
      <c r="R1682" s="41">
        <v>-0.92</v>
      </c>
      <c r="S1682" s="41">
        <v>-3.4</v>
      </c>
      <c r="T1682" s="41">
        <v>-5.16</v>
      </c>
      <c r="U1682" s="41">
        <v>0</v>
      </c>
      <c r="V1682" s="41">
        <v>0</v>
      </c>
      <c r="W1682" s="41">
        <v>11.43</v>
      </c>
    </row>
    <row r="1683" spans="1:23" s="41" customFormat="1" hidden="1" x14ac:dyDescent="0.25">
      <c r="A1683" s="41" t="s">
        <v>6560</v>
      </c>
      <c r="B1683" s="41">
        <v>12167176711</v>
      </c>
      <c r="C1683" s="41" t="s">
        <v>2727</v>
      </c>
      <c r="D1683" s="41" t="s">
        <v>5711</v>
      </c>
      <c r="E1683" s="41" t="s">
        <v>1350</v>
      </c>
      <c r="F1683" s="41" t="s">
        <v>2646</v>
      </c>
      <c r="G1683" s="41">
        <v>1</v>
      </c>
      <c r="H1683" s="41" t="s">
        <v>2620</v>
      </c>
      <c r="I1683" s="41" t="s">
        <v>2621</v>
      </c>
      <c r="J1683" s="41" t="s">
        <v>5712</v>
      </c>
      <c r="K1683" s="41" t="s">
        <v>2758</v>
      </c>
      <c r="L1683" s="41" t="s">
        <v>5713</v>
      </c>
      <c r="M1683" s="41">
        <v>-22.99</v>
      </c>
      <c r="N1683" s="41">
        <v>0</v>
      </c>
      <c r="O1683" s="41">
        <v>0</v>
      </c>
      <c r="P1683" s="41">
        <v>0.46</v>
      </c>
      <c r="Q1683" s="41">
        <v>0</v>
      </c>
      <c r="R1683" s="41">
        <v>0</v>
      </c>
      <c r="S1683" s="41">
        <v>3.06</v>
      </c>
      <c r="T1683" s="41">
        <v>0</v>
      </c>
      <c r="U1683" s="41">
        <v>0</v>
      </c>
      <c r="V1683" s="41">
        <v>0</v>
      </c>
      <c r="W1683" s="41">
        <v>-19.47</v>
      </c>
    </row>
    <row r="1684" spans="1:23" s="42" customFormat="1" hidden="1" x14ac:dyDescent="0.25">
      <c r="A1684" s="42" t="s">
        <v>6561</v>
      </c>
      <c r="B1684" s="42">
        <v>12167176711</v>
      </c>
      <c r="C1684" s="42" t="s">
        <v>2651</v>
      </c>
      <c r="D1684" s="42" t="s">
        <v>4464</v>
      </c>
      <c r="F1684" s="42" t="s">
        <v>74</v>
      </c>
      <c r="H1684" s="42" t="s">
        <v>2633</v>
      </c>
      <c r="M1684" s="42">
        <v>0</v>
      </c>
      <c r="N1684" s="42">
        <v>0</v>
      </c>
      <c r="O1684" s="42">
        <v>0</v>
      </c>
      <c r="P1684" s="42">
        <v>0</v>
      </c>
      <c r="Q1684" s="42">
        <v>0</v>
      </c>
      <c r="R1684" s="42">
        <v>0</v>
      </c>
      <c r="S1684" s="42">
        <v>0</v>
      </c>
      <c r="T1684" s="42">
        <v>0</v>
      </c>
      <c r="U1684" s="42">
        <v>0</v>
      </c>
      <c r="V1684" s="42">
        <v>0</v>
      </c>
      <c r="W1684" s="42">
        <v>0</v>
      </c>
    </row>
    <row r="1685" spans="1:23" s="43" customFormat="1" ht="14.4" hidden="1" x14ac:dyDescent="0.25">
      <c r="A1685" s="43" t="s">
        <v>6561</v>
      </c>
      <c r="B1685" s="43">
        <v>12167176711</v>
      </c>
      <c r="C1685" s="43" t="s">
        <v>2651</v>
      </c>
      <c r="D1685" s="43" t="s">
        <v>4464</v>
      </c>
      <c r="F1685" s="43" t="s">
        <v>75</v>
      </c>
      <c r="H1685" s="43" t="s">
        <v>2633</v>
      </c>
      <c r="M1685" s="43">
        <v>0</v>
      </c>
      <c r="N1685" s="43">
        <v>0</v>
      </c>
      <c r="O1685" s="43">
        <v>0</v>
      </c>
      <c r="P1685" s="43">
        <v>0</v>
      </c>
      <c r="Q1685" s="43">
        <v>0</v>
      </c>
      <c r="R1685" s="43">
        <v>0</v>
      </c>
      <c r="S1685" s="43">
        <v>0</v>
      </c>
      <c r="T1685" s="43">
        <v>-5.16</v>
      </c>
      <c r="U1685" s="43">
        <v>0</v>
      </c>
      <c r="V1685" s="43">
        <v>0</v>
      </c>
      <c r="W1685" s="43">
        <v>-5.16</v>
      </c>
    </row>
    <row r="1686" spans="1:23" s="42" customFormat="1" hidden="1" x14ac:dyDescent="0.25">
      <c r="A1686" s="42" t="s">
        <v>6561</v>
      </c>
      <c r="B1686" s="42">
        <v>12167176711</v>
      </c>
      <c r="C1686" s="42" t="s">
        <v>2651</v>
      </c>
      <c r="D1686" s="42" t="s">
        <v>4464</v>
      </c>
      <c r="F1686" s="42" t="s">
        <v>76</v>
      </c>
      <c r="H1686" s="42" t="s">
        <v>2633</v>
      </c>
      <c r="M1686" s="42">
        <v>0</v>
      </c>
      <c r="N1686" s="42">
        <v>0</v>
      </c>
      <c r="O1686" s="42">
        <v>0</v>
      </c>
      <c r="P1686" s="42">
        <v>0</v>
      </c>
      <c r="Q1686" s="42">
        <v>0</v>
      </c>
      <c r="R1686" s="42">
        <v>0</v>
      </c>
      <c r="S1686" s="42">
        <v>0</v>
      </c>
      <c r="T1686" s="42">
        <v>0</v>
      </c>
      <c r="U1686" s="42">
        <v>0</v>
      </c>
      <c r="V1686" s="42">
        <v>0</v>
      </c>
      <c r="W1686" s="42">
        <v>0</v>
      </c>
    </row>
    <row r="1687" spans="1:23" s="41" customFormat="1" hidden="1" x14ac:dyDescent="0.25">
      <c r="A1687" s="41" t="s">
        <v>6562</v>
      </c>
      <c r="B1687" s="41">
        <v>12167176711</v>
      </c>
      <c r="C1687" s="41" t="s">
        <v>2727</v>
      </c>
      <c r="D1687" s="41" t="s">
        <v>5459</v>
      </c>
      <c r="E1687" s="41" t="s">
        <v>1366</v>
      </c>
      <c r="F1687" s="41" t="s">
        <v>2711</v>
      </c>
      <c r="G1687" s="41">
        <v>1</v>
      </c>
      <c r="H1687" s="41" t="s">
        <v>2620</v>
      </c>
      <c r="I1687" s="41" t="s">
        <v>2621</v>
      </c>
      <c r="J1687" s="41" t="s">
        <v>5460</v>
      </c>
      <c r="K1687" s="41" t="s">
        <v>3311</v>
      </c>
      <c r="L1687" s="41" t="s">
        <v>5461</v>
      </c>
      <c r="M1687" s="41">
        <v>-22.99</v>
      </c>
      <c r="N1687" s="41">
        <v>0</v>
      </c>
      <c r="O1687" s="41">
        <v>0</v>
      </c>
      <c r="P1687" s="41">
        <v>0</v>
      </c>
      <c r="Q1687" s="41">
        <v>0</v>
      </c>
      <c r="R1687" s="41">
        <v>0</v>
      </c>
      <c r="S1687" s="41">
        <v>3.13</v>
      </c>
      <c r="T1687" s="41">
        <v>0</v>
      </c>
      <c r="U1687" s="41">
        <v>0</v>
      </c>
      <c r="V1687" s="41">
        <v>0</v>
      </c>
      <c r="W1687" s="41">
        <v>-19.86</v>
      </c>
    </row>
    <row r="1688" spans="1:23" s="41" customFormat="1" hidden="1" x14ac:dyDescent="0.25">
      <c r="A1688" s="41" t="s">
        <v>6563</v>
      </c>
      <c r="B1688" s="41">
        <v>12167176711</v>
      </c>
      <c r="C1688" s="41" t="s">
        <v>2617</v>
      </c>
      <c r="D1688" s="41" t="s">
        <v>6564</v>
      </c>
      <c r="E1688" s="41" t="s">
        <v>1416</v>
      </c>
      <c r="F1688" s="41" t="s">
        <v>2926</v>
      </c>
      <c r="G1688" s="41">
        <v>1</v>
      </c>
      <c r="H1688" s="41" t="s">
        <v>2620</v>
      </c>
      <c r="I1688" s="41" t="s">
        <v>2621</v>
      </c>
      <c r="J1688" s="41" t="s">
        <v>6565</v>
      </c>
      <c r="K1688" s="41" t="s">
        <v>3331</v>
      </c>
      <c r="L1688" s="41" t="s">
        <v>6566</v>
      </c>
      <c r="M1688" s="41">
        <v>22.99</v>
      </c>
      <c r="N1688" s="41">
        <v>0</v>
      </c>
      <c r="O1688" s="41">
        <v>0</v>
      </c>
      <c r="P1688" s="41">
        <v>0</v>
      </c>
      <c r="Q1688" s="41">
        <v>0</v>
      </c>
      <c r="R1688" s="41">
        <v>0</v>
      </c>
      <c r="S1688" s="41">
        <v>-3.91</v>
      </c>
      <c r="T1688" s="41">
        <v>-5.16</v>
      </c>
      <c r="U1688" s="41">
        <v>0</v>
      </c>
      <c r="V1688" s="41">
        <v>0</v>
      </c>
      <c r="W1688" s="41">
        <v>13.92</v>
      </c>
    </row>
    <row r="1689" spans="1:23" s="41" customFormat="1" hidden="1" x14ac:dyDescent="0.25">
      <c r="A1689" s="41" t="s">
        <v>6567</v>
      </c>
      <c r="B1689" s="41">
        <v>12167176711</v>
      </c>
      <c r="C1689" s="41" t="s">
        <v>2617</v>
      </c>
      <c r="D1689" s="41" t="s">
        <v>6568</v>
      </c>
      <c r="E1689" s="41" t="s">
        <v>1414</v>
      </c>
      <c r="F1689" s="41" t="s">
        <v>2887</v>
      </c>
      <c r="G1689" s="41">
        <v>1</v>
      </c>
      <c r="H1689" s="41" t="s">
        <v>2620</v>
      </c>
      <c r="I1689" s="41" t="s">
        <v>2621</v>
      </c>
      <c r="J1689" s="41" t="s">
        <v>6569</v>
      </c>
      <c r="K1689" s="41" t="s">
        <v>2648</v>
      </c>
      <c r="L1689" s="41" t="s">
        <v>6570</v>
      </c>
      <c r="M1689" s="41">
        <v>22.99</v>
      </c>
      <c r="N1689" s="41">
        <v>0</v>
      </c>
      <c r="O1689" s="41">
        <v>0</v>
      </c>
      <c r="P1689" s="41">
        <v>0</v>
      </c>
      <c r="Q1689" s="41">
        <v>0</v>
      </c>
      <c r="R1689" s="41">
        <v>0</v>
      </c>
      <c r="S1689" s="41">
        <v>-3.91</v>
      </c>
      <c r="T1689" s="41">
        <v>-5.16</v>
      </c>
      <c r="U1689" s="41">
        <v>0</v>
      </c>
      <c r="V1689" s="41">
        <v>0</v>
      </c>
      <c r="W1689" s="41">
        <v>13.92</v>
      </c>
    </row>
    <row r="1690" spans="1:23" s="41" customFormat="1" hidden="1" x14ac:dyDescent="0.25">
      <c r="A1690" s="41" t="s">
        <v>6571</v>
      </c>
      <c r="B1690" s="41">
        <v>12167176711</v>
      </c>
      <c r="C1690" s="41" t="s">
        <v>2617</v>
      </c>
      <c r="D1690" s="41" t="s">
        <v>6572</v>
      </c>
      <c r="E1690" s="41" t="s">
        <v>1356</v>
      </c>
      <c r="F1690" s="41" t="s">
        <v>2897</v>
      </c>
      <c r="G1690" s="41">
        <v>1</v>
      </c>
      <c r="H1690" s="41" t="s">
        <v>2620</v>
      </c>
      <c r="I1690" s="41" t="s">
        <v>2621</v>
      </c>
      <c r="J1690" s="41" t="s">
        <v>5174</v>
      </c>
      <c r="K1690" s="41" t="s">
        <v>3032</v>
      </c>
      <c r="L1690" s="41" t="s">
        <v>6573</v>
      </c>
      <c r="M1690" s="41">
        <v>22.99</v>
      </c>
      <c r="N1690" s="41">
        <v>0</v>
      </c>
      <c r="O1690" s="41">
        <v>0</v>
      </c>
      <c r="P1690" s="41">
        <v>0</v>
      </c>
      <c r="Q1690" s="41">
        <v>0</v>
      </c>
      <c r="R1690" s="41">
        <v>0</v>
      </c>
      <c r="S1690" s="41">
        <v>-3.91</v>
      </c>
      <c r="T1690" s="41">
        <v>-5.16</v>
      </c>
      <c r="U1690" s="41">
        <v>0</v>
      </c>
      <c r="V1690" s="41">
        <v>0</v>
      </c>
      <c r="W1690" s="41">
        <v>13.92</v>
      </c>
    </row>
    <row r="1691" spans="1:23" s="41" customFormat="1" hidden="1" x14ac:dyDescent="0.25">
      <c r="A1691" s="41" t="s">
        <v>6574</v>
      </c>
      <c r="B1691" s="41">
        <v>12167176711</v>
      </c>
      <c r="C1691" s="41" t="s">
        <v>2617</v>
      </c>
      <c r="D1691" s="41" t="s">
        <v>6575</v>
      </c>
      <c r="E1691" s="41" t="s">
        <v>398</v>
      </c>
      <c r="F1691" s="41" t="s">
        <v>3904</v>
      </c>
      <c r="G1691" s="41">
        <v>1</v>
      </c>
      <c r="H1691" s="41" t="s">
        <v>2620</v>
      </c>
      <c r="I1691" s="41" t="s">
        <v>2621</v>
      </c>
      <c r="J1691" s="41" t="s">
        <v>6576</v>
      </c>
      <c r="K1691" s="41" t="s">
        <v>3331</v>
      </c>
      <c r="L1691" s="41">
        <v>39466</v>
      </c>
      <c r="M1691" s="41">
        <v>19.989999999999998</v>
      </c>
      <c r="N1691" s="41">
        <v>0</v>
      </c>
      <c r="O1691" s="41">
        <v>0</v>
      </c>
      <c r="P1691" s="41">
        <v>0</v>
      </c>
      <c r="Q1691" s="41">
        <v>0</v>
      </c>
      <c r="R1691" s="41">
        <v>0</v>
      </c>
      <c r="S1691" s="41">
        <v>-3.4</v>
      </c>
      <c r="T1691" s="41">
        <v>-3.68</v>
      </c>
      <c r="U1691" s="41">
        <v>0</v>
      </c>
      <c r="V1691" s="41">
        <v>0</v>
      </c>
      <c r="W1691" s="41">
        <v>12.91</v>
      </c>
    </row>
    <row r="1692" spans="1:23" s="41" customFormat="1" hidden="1" x14ac:dyDescent="0.25">
      <c r="A1692" s="41" t="s">
        <v>6577</v>
      </c>
      <c r="B1692" s="41">
        <v>12167176711</v>
      </c>
      <c r="C1692" s="41" t="s">
        <v>2617</v>
      </c>
      <c r="D1692" s="41" t="s">
        <v>6578</v>
      </c>
      <c r="E1692" s="41" t="s">
        <v>1390</v>
      </c>
      <c r="F1692" s="41" t="s">
        <v>2725</v>
      </c>
      <c r="G1692" s="41">
        <v>1</v>
      </c>
      <c r="H1692" s="41" t="s">
        <v>2620</v>
      </c>
      <c r="I1692" s="41" t="s">
        <v>2621</v>
      </c>
      <c r="J1692" s="41" t="s">
        <v>3966</v>
      </c>
      <c r="K1692" s="41" t="s">
        <v>2719</v>
      </c>
      <c r="L1692" s="41">
        <v>19150</v>
      </c>
      <c r="M1692" s="41">
        <v>22.99</v>
      </c>
      <c r="N1692" s="41">
        <v>0</v>
      </c>
      <c r="O1692" s="41">
        <v>0</v>
      </c>
      <c r="P1692" s="41">
        <v>0</v>
      </c>
      <c r="Q1692" s="41">
        <v>0</v>
      </c>
      <c r="R1692" s="41">
        <v>0</v>
      </c>
      <c r="S1692" s="41">
        <v>-3.91</v>
      </c>
      <c r="T1692" s="41">
        <v>-5.16</v>
      </c>
      <c r="U1692" s="41">
        <v>0</v>
      </c>
      <c r="V1692" s="41">
        <v>0</v>
      </c>
      <c r="W1692" s="41">
        <v>13.92</v>
      </c>
    </row>
    <row r="1693" spans="1:23" s="41" customFormat="1" hidden="1" x14ac:dyDescent="0.25">
      <c r="A1693" s="41" t="s">
        <v>6579</v>
      </c>
      <c r="B1693" s="41">
        <v>12167176711</v>
      </c>
      <c r="C1693" s="41" t="s">
        <v>2617</v>
      </c>
      <c r="D1693" s="41" t="s">
        <v>6580</v>
      </c>
      <c r="E1693" s="41" t="s">
        <v>2174</v>
      </c>
      <c r="F1693" s="41" t="s">
        <v>2660</v>
      </c>
      <c r="G1693" s="41">
        <v>1</v>
      </c>
      <c r="H1693" s="41" t="s">
        <v>2620</v>
      </c>
      <c r="I1693" s="41" t="s">
        <v>2621</v>
      </c>
      <c r="J1693" s="41" t="s">
        <v>3221</v>
      </c>
      <c r="K1693" s="41" t="s">
        <v>3222</v>
      </c>
      <c r="L1693" s="41" t="s">
        <v>6581</v>
      </c>
      <c r="M1693" s="41">
        <v>22.99</v>
      </c>
      <c r="N1693" s="41">
        <v>0</v>
      </c>
      <c r="O1693" s="41">
        <v>0</v>
      </c>
      <c r="P1693" s="41">
        <v>0</v>
      </c>
      <c r="Q1693" s="41">
        <v>0</v>
      </c>
      <c r="R1693" s="41">
        <v>0</v>
      </c>
      <c r="S1693" s="41">
        <v>-3.91</v>
      </c>
      <c r="T1693" s="41">
        <v>-3.68</v>
      </c>
      <c r="U1693" s="41">
        <v>0</v>
      </c>
      <c r="V1693" s="41">
        <v>0</v>
      </c>
      <c r="W1693" s="41">
        <v>15.4</v>
      </c>
    </row>
    <row r="1694" spans="1:23" s="41" customFormat="1" hidden="1" x14ac:dyDescent="0.25">
      <c r="A1694" s="41" t="s">
        <v>6582</v>
      </c>
      <c r="B1694" s="41">
        <v>12167176711</v>
      </c>
      <c r="C1694" s="41" t="s">
        <v>2617</v>
      </c>
      <c r="D1694" s="41" t="s">
        <v>6583</v>
      </c>
      <c r="E1694" s="41" t="s">
        <v>1394</v>
      </c>
      <c r="F1694" s="41" t="s">
        <v>2862</v>
      </c>
      <c r="G1694" s="41">
        <v>1</v>
      </c>
      <c r="H1694" s="41" t="s">
        <v>2620</v>
      </c>
      <c r="I1694" s="41" t="s">
        <v>2621</v>
      </c>
      <c r="J1694" s="41" t="s">
        <v>3966</v>
      </c>
      <c r="K1694" s="41" t="s">
        <v>6584</v>
      </c>
      <c r="L1694" s="41">
        <v>19139</v>
      </c>
      <c r="M1694" s="41">
        <v>22.99</v>
      </c>
      <c r="N1694" s="41">
        <v>0</v>
      </c>
      <c r="O1694" s="41">
        <v>0</v>
      </c>
      <c r="P1694" s="41">
        <v>0</v>
      </c>
      <c r="Q1694" s="41">
        <v>0</v>
      </c>
      <c r="R1694" s="41">
        <v>0</v>
      </c>
      <c r="S1694" s="41">
        <v>-3.91</v>
      </c>
      <c r="T1694" s="41">
        <v>-5.16</v>
      </c>
      <c r="U1694" s="41">
        <v>0</v>
      </c>
      <c r="V1694" s="41">
        <v>0</v>
      </c>
      <c r="W1694" s="41">
        <v>13.92</v>
      </c>
    </row>
    <row r="1695" spans="1:23" s="42" customFormat="1" hidden="1" x14ac:dyDescent="0.25">
      <c r="A1695" s="42" t="s">
        <v>6585</v>
      </c>
      <c r="B1695" s="42">
        <v>12167176711</v>
      </c>
      <c r="C1695" s="42" t="s">
        <v>2651</v>
      </c>
      <c r="D1695" s="42" t="s">
        <v>2640</v>
      </c>
      <c r="F1695" s="42" t="s">
        <v>74</v>
      </c>
      <c r="H1695" s="42" t="s">
        <v>2633</v>
      </c>
      <c r="M1695" s="42">
        <v>0</v>
      </c>
      <c r="N1695" s="42">
        <v>0</v>
      </c>
      <c r="O1695" s="42">
        <v>0</v>
      </c>
      <c r="P1695" s="42">
        <v>0</v>
      </c>
      <c r="Q1695" s="42">
        <v>0</v>
      </c>
      <c r="R1695" s="42">
        <v>0</v>
      </c>
      <c r="S1695" s="42">
        <v>0</v>
      </c>
      <c r="T1695" s="42">
        <v>0</v>
      </c>
      <c r="U1695" s="42">
        <v>0</v>
      </c>
      <c r="V1695" s="42">
        <v>0</v>
      </c>
      <c r="W1695" s="42">
        <v>0</v>
      </c>
    </row>
    <row r="1696" spans="1:23" s="43" customFormat="1" ht="14.4" hidden="1" x14ac:dyDescent="0.25">
      <c r="A1696" s="43" t="s">
        <v>6585</v>
      </c>
      <c r="B1696" s="43">
        <v>12167176711</v>
      </c>
      <c r="C1696" s="43" t="s">
        <v>2651</v>
      </c>
      <c r="D1696" s="43" t="s">
        <v>2640</v>
      </c>
      <c r="F1696" s="43" t="s">
        <v>75</v>
      </c>
      <c r="H1696" s="43" t="s">
        <v>2633</v>
      </c>
      <c r="M1696" s="43">
        <v>0</v>
      </c>
      <c r="N1696" s="43">
        <v>0</v>
      </c>
      <c r="O1696" s="43">
        <v>0</v>
      </c>
      <c r="P1696" s="43">
        <v>0</v>
      </c>
      <c r="Q1696" s="43">
        <v>0</v>
      </c>
      <c r="R1696" s="43">
        <v>0</v>
      </c>
      <c r="S1696" s="43">
        <v>0</v>
      </c>
      <c r="T1696" s="43">
        <v>-5.16</v>
      </c>
      <c r="U1696" s="43">
        <v>0</v>
      </c>
      <c r="V1696" s="43">
        <v>0</v>
      </c>
      <c r="W1696" s="43">
        <v>-5.16</v>
      </c>
    </row>
    <row r="1697" spans="1:23" s="42" customFormat="1" hidden="1" x14ac:dyDescent="0.25">
      <c r="A1697" s="42" t="s">
        <v>6585</v>
      </c>
      <c r="B1697" s="42">
        <v>12167176711</v>
      </c>
      <c r="C1697" s="42" t="s">
        <v>2651</v>
      </c>
      <c r="D1697" s="42" t="s">
        <v>2640</v>
      </c>
      <c r="F1697" s="42" t="s">
        <v>76</v>
      </c>
      <c r="H1697" s="42" t="s">
        <v>2633</v>
      </c>
      <c r="M1697" s="42">
        <v>0</v>
      </c>
      <c r="N1697" s="42">
        <v>0</v>
      </c>
      <c r="O1697" s="42">
        <v>0</v>
      </c>
      <c r="P1697" s="42">
        <v>0</v>
      </c>
      <c r="Q1697" s="42">
        <v>0</v>
      </c>
      <c r="R1697" s="42">
        <v>0</v>
      </c>
      <c r="S1697" s="42">
        <v>0</v>
      </c>
      <c r="T1697" s="42">
        <v>0</v>
      </c>
      <c r="U1697" s="42">
        <v>0</v>
      </c>
      <c r="V1697" s="42">
        <v>0</v>
      </c>
      <c r="W1697" s="42">
        <v>0</v>
      </c>
    </row>
    <row r="1698" spans="1:23" s="42" customFormat="1" hidden="1" x14ac:dyDescent="0.25">
      <c r="A1698" s="42" t="s">
        <v>6586</v>
      </c>
      <c r="B1698" s="42">
        <v>12167176711</v>
      </c>
      <c r="C1698" s="42" t="s">
        <v>2651</v>
      </c>
      <c r="D1698" s="42" t="s">
        <v>2640</v>
      </c>
      <c r="F1698" s="42" t="s">
        <v>74</v>
      </c>
      <c r="H1698" s="42" t="s">
        <v>2633</v>
      </c>
      <c r="M1698" s="42">
        <v>0</v>
      </c>
      <c r="N1698" s="42">
        <v>0</v>
      </c>
      <c r="O1698" s="42">
        <v>0</v>
      </c>
      <c r="P1698" s="42">
        <v>0</v>
      </c>
      <c r="Q1698" s="42">
        <v>0</v>
      </c>
      <c r="R1698" s="42">
        <v>0</v>
      </c>
      <c r="S1698" s="42">
        <v>0</v>
      </c>
      <c r="T1698" s="42">
        <v>0</v>
      </c>
      <c r="U1698" s="42">
        <v>0</v>
      </c>
      <c r="V1698" s="42">
        <v>0</v>
      </c>
      <c r="W1698" s="42">
        <v>0</v>
      </c>
    </row>
    <row r="1699" spans="1:23" s="43" customFormat="1" ht="14.4" hidden="1" x14ac:dyDescent="0.25">
      <c r="A1699" s="43" t="s">
        <v>6586</v>
      </c>
      <c r="B1699" s="43">
        <v>12167176711</v>
      </c>
      <c r="C1699" s="43" t="s">
        <v>2651</v>
      </c>
      <c r="D1699" s="43" t="s">
        <v>2640</v>
      </c>
      <c r="F1699" s="43" t="s">
        <v>75</v>
      </c>
      <c r="H1699" s="43" t="s">
        <v>2633</v>
      </c>
      <c r="M1699" s="43">
        <v>0</v>
      </c>
      <c r="N1699" s="43">
        <v>0</v>
      </c>
      <c r="O1699" s="43">
        <v>0</v>
      </c>
      <c r="P1699" s="43">
        <v>0</v>
      </c>
      <c r="Q1699" s="43">
        <v>0</v>
      </c>
      <c r="R1699" s="43">
        <v>0</v>
      </c>
      <c r="S1699" s="43">
        <v>0</v>
      </c>
      <c r="T1699" s="43">
        <v>-5.16</v>
      </c>
      <c r="U1699" s="43">
        <v>0</v>
      </c>
      <c r="V1699" s="43">
        <v>0</v>
      </c>
      <c r="W1699" s="43">
        <v>-5.16</v>
      </c>
    </row>
    <row r="1700" spans="1:23" s="42" customFormat="1" hidden="1" x14ac:dyDescent="0.25">
      <c r="A1700" s="42" t="s">
        <v>6586</v>
      </c>
      <c r="B1700" s="42">
        <v>12167176711</v>
      </c>
      <c r="C1700" s="42" t="s">
        <v>2651</v>
      </c>
      <c r="D1700" s="42" t="s">
        <v>2640</v>
      </c>
      <c r="F1700" s="42" t="s">
        <v>76</v>
      </c>
      <c r="H1700" s="42" t="s">
        <v>2633</v>
      </c>
      <c r="M1700" s="42">
        <v>0</v>
      </c>
      <c r="N1700" s="42">
        <v>0</v>
      </c>
      <c r="O1700" s="42">
        <v>0</v>
      </c>
      <c r="P1700" s="42">
        <v>0</v>
      </c>
      <c r="Q1700" s="42">
        <v>0</v>
      </c>
      <c r="R1700" s="42">
        <v>0</v>
      </c>
      <c r="S1700" s="42">
        <v>0</v>
      </c>
      <c r="T1700" s="42">
        <v>0</v>
      </c>
      <c r="U1700" s="42">
        <v>0</v>
      </c>
      <c r="V1700" s="42">
        <v>0</v>
      </c>
      <c r="W1700" s="42">
        <v>0</v>
      </c>
    </row>
    <row r="1701" spans="1:23" s="42" customFormat="1" hidden="1" x14ac:dyDescent="0.25">
      <c r="A1701" s="42" t="s">
        <v>6587</v>
      </c>
      <c r="B1701" s="42">
        <v>12167176711</v>
      </c>
      <c r="C1701" s="42" t="s">
        <v>2651</v>
      </c>
      <c r="D1701" s="42" t="s">
        <v>2640</v>
      </c>
      <c r="F1701" s="42" t="s">
        <v>74</v>
      </c>
      <c r="H1701" s="42" t="s">
        <v>2633</v>
      </c>
      <c r="M1701" s="42">
        <v>0</v>
      </c>
      <c r="N1701" s="42">
        <v>0</v>
      </c>
      <c r="O1701" s="42">
        <v>0</v>
      </c>
      <c r="P1701" s="42">
        <v>0</v>
      </c>
      <c r="Q1701" s="42">
        <v>0</v>
      </c>
      <c r="R1701" s="42">
        <v>0</v>
      </c>
      <c r="S1701" s="42">
        <v>0</v>
      </c>
      <c r="T1701" s="42">
        <v>0</v>
      </c>
      <c r="U1701" s="42">
        <v>0</v>
      </c>
      <c r="V1701" s="42">
        <v>0</v>
      </c>
      <c r="W1701" s="42">
        <v>0</v>
      </c>
    </row>
    <row r="1702" spans="1:23" s="43" customFormat="1" ht="14.4" hidden="1" x14ac:dyDescent="0.25">
      <c r="A1702" s="43" t="s">
        <v>6587</v>
      </c>
      <c r="B1702" s="43">
        <v>12167176711</v>
      </c>
      <c r="C1702" s="43" t="s">
        <v>2651</v>
      </c>
      <c r="D1702" s="43" t="s">
        <v>2640</v>
      </c>
      <c r="F1702" s="43" t="s">
        <v>75</v>
      </c>
      <c r="H1702" s="43" t="s">
        <v>2633</v>
      </c>
      <c r="M1702" s="43">
        <v>0</v>
      </c>
      <c r="N1702" s="43">
        <v>0</v>
      </c>
      <c r="O1702" s="43">
        <v>0</v>
      </c>
      <c r="P1702" s="43">
        <v>0</v>
      </c>
      <c r="Q1702" s="43">
        <v>0</v>
      </c>
      <c r="R1702" s="43">
        <v>0</v>
      </c>
      <c r="S1702" s="43">
        <v>0</v>
      </c>
      <c r="T1702" s="43">
        <v>-5.16</v>
      </c>
      <c r="U1702" s="43">
        <v>0</v>
      </c>
      <c r="V1702" s="43">
        <v>0</v>
      </c>
      <c r="W1702" s="43">
        <v>-5.16</v>
      </c>
    </row>
    <row r="1703" spans="1:23" s="42" customFormat="1" hidden="1" x14ac:dyDescent="0.25">
      <c r="A1703" s="42" t="s">
        <v>6587</v>
      </c>
      <c r="B1703" s="42">
        <v>12167176711</v>
      </c>
      <c r="C1703" s="42" t="s">
        <v>2651</v>
      </c>
      <c r="D1703" s="42" t="s">
        <v>2640</v>
      </c>
      <c r="F1703" s="42" t="s">
        <v>76</v>
      </c>
      <c r="H1703" s="42" t="s">
        <v>2633</v>
      </c>
      <c r="M1703" s="42">
        <v>0</v>
      </c>
      <c r="N1703" s="42">
        <v>0</v>
      </c>
      <c r="O1703" s="42">
        <v>0</v>
      </c>
      <c r="P1703" s="42">
        <v>0</v>
      </c>
      <c r="Q1703" s="42">
        <v>0</v>
      </c>
      <c r="R1703" s="42">
        <v>0</v>
      </c>
      <c r="S1703" s="42">
        <v>0</v>
      </c>
      <c r="T1703" s="42">
        <v>0</v>
      </c>
      <c r="U1703" s="42">
        <v>0</v>
      </c>
      <c r="V1703" s="42">
        <v>0</v>
      </c>
      <c r="W1703" s="42">
        <v>0</v>
      </c>
    </row>
    <row r="1704" spans="1:23" s="42" customFormat="1" hidden="1" x14ac:dyDescent="0.25">
      <c r="A1704" s="42" t="s">
        <v>6588</v>
      </c>
      <c r="B1704" s="42">
        <v>12167176711</v>
      </c>
      <c r="C1704" s="42" t="s">
        <v>2651</v>
      </c>
      <c r="D1704" s="42" t="s">
        <v>2640</v>
      </c>
      <c r="F1704" s="42" t="s">
        <v>74</v>
      </c>
      <c r="H1704" s="42" t="s">
        <v>2633</v>
      </c>
      <c r="M1704" s="42">
        <v>0</v>
      </c>
      <c r="N1704" s="42">
        <v>0</v>
      </c>
      <c r="O1704" s="42">
        <v>0</v>
      </c>
      <c r="P1704" s="42">
        <v>0</v>
      </c>
      <c r="Q1704" s="42">
        <v>0</v>
      </c>
      <c r="R1704" s="42">
        <v>0</v>
      </c>
      <c r="S1704" s="42">
        <v>0</v>
      </c>
      <c r="T1704" s="42">
        <v>0</v>
      </c>
      <c r="U1704" s="42">
        <v>0</v>
      </c>
      <c r="V1704" s="42">
        <v>0</v>
      </c>
      <c r="W1704" s="42">
        <v>0</v>
      </c>
    </row>
    <row r="1705" spans="1:23" s="43" customFormat="1" ht="14.4" hidden="1" x14ac:dyDescent="0.25">
      <c r="A1705" s="43" t="s">
        <v>6588</v>
      </c>
      <c r="B1705" s="43">
        <v>12167176711</v>
      </c>
      <c r="C1705" s="43" t="s">
        <v>2651</v>
      </c>
      <c r="D1705" s="43" t="s">
        <v>2640</v>
      </c>
      <c r="F1705" s="43" t="s">
        <v>75</v>
      </c>
      <c r="H1705" s="43" t="s">
        <v>2633</v>
      </c>
      <c r="M1705" s="43">
        <v>0</v>
      </c>
      <c r="N1705" s="43">
        <v>0</v>
      </c>
      <c r="O1705" s="43">
        <v>0</v>
      </c>
      <c r="P1705" s="43">
        <v>0</v>
      </c>
      <c r="Q1705" s="43">
        <v>0</v>
      </c>
      <c r="R1705" s="43">
        <v>0</v>
      </c>
      <c r="S1705" s="43">
        <v>0</v>
      </c>
      <c r="T1705" s="43">
        <v>-5.16</v>
      </c>
      <c r="U1705" s="43">
        <v>0</v>
      </c>
      <c r="V1705" s="43">
        <v>0</v>
      </c>
      <c r="W1705" s="43">
        <v>-5.16</v>
      </c>
    </row>
    <row r="1706" spans="1:23" s="42" customFormat="1" hidden="1" x14ac:dyDescent="0.25">
      <c r="A1706" s="42" t="s">
        <v>6588</v>
      </c>
      <c r="B1706" s="42">
        <v>12167176711</v>
      </c>
      <c r="C1706" s="42" t="s">
        <v>2651</v>
      </c>
      <c r="D1706" s="42" t="s">
        <v>2640</v>
      </c>
      <c r="F1706" s="42" t="s">
        <v>76</v>
      </c>
      <c r="H1706" s="42" t="s">
        <v>2633</v>
      </c>
      <c r="M1706" s="42">
        <v>0</v>
      </c>
      <c r="N1706" s="42">
        <v>0</v>
      </c>
      <c r="O1706" s="42">
        <v>0</v>
      </c>
      <c r="P1706" s="42">
        <v>0</v>
      </c>
      <c r="Q1706" s="42">
        <v>0</v>
      </c>
      <c r="R1706" s="42">
        <v>0</v>
      </c>
      <c r="S1706" s="42">
        <v>0</v>
      </c>
      <c r="T1706" s="42">
        <v>0</v>
      </c>
      <c r="U1706" s="42">
        <v>0</v>
      </c>
      <c r="V1706" s="42">
        <v>0</v>
      </c>
      <c r="W1706" s="42">
        <v>0</v>
      </c>
    </row>
    <row r="1707" spans="1:23" s="41" customFormat="1" hidden="1" x14ac:dyDescent="0.25">
      <c r="A1707" s="41" t="s">
        <v>6589</v>
      </c>
      <c r="B1707" s="41">
        <v>12167176711</v>
      </c>
      <c r="C1707" s="41" t="s">
        <v>2617</v>
      </c>
      <c r="D1707" s="41" t="s">
        <v>6590</v>
      </c>
      <c r="E1707" s="41" t="s">
        <v>772</v>
      </c>
      <c r="F1707" s="41" t="s">
        <v>5991</v>
      </c>
      <c r="G1707" s="41">
        <v>1</v>
      </c>
      <c r="H1707" s="41" t="s">
        <v>2620</v>
      </c>
      <c r="I1707" s="41" t="s">
        <v>2621</v>
      </c>
      <c r="J1707" s="41" t="s">
        <v>3380</v>
      </c>
      <c r="K1707" s="41" t="s">
        <v>2996</v>
      </c>
      <c r="L1707" s="41">
        <v>63103</v>
      </c>
      <c r="M1707" s="41">
        <v>9.99</v>
      </c>
      <c r="N1707" s="41">
        <v>0</v>
      </c>
      <c r="O1707" s="41">
        <v>0</v>
      </c>
      <c r="P1707" s="41">
        <v>0</v>
      </c>
      <c r="Q1707" s="41">
        <v>0</v>
      </c>
      <c r="R1707" s="41">
        <v>0</v>
      </c>
      <c r="S1707" s="41">
        <v>-1.7</v>
      </c>
      <c r="T1707" s="41">
        <v>-3.59</v>
      </c>
      <c r="U1707" s="41">
        <v>0</v>
      </c>
      <c r="V1707" s="41">
        <v>0</v>
      </c>
      <c r="W1707" s="41">
        <v>4.7</v>
      </c>
    </row>
    <row r="1708" spans="1:23" s="42" customFormat="1" hidden="1" x14ac:dyDescent="0.25">
      <c r="A1708" s="42" t="s">
        <v>6591</v>
      </c>
      <c r="B1708" s="42">
        <v>12167176711</v>
      </c>
      <c r="C1708" s="42" t="s">
        <v>2651</v>
      </c>
      <c r="D1708" s="42" t="s">
        <v>4921</v>
      </c>
      <c r="F1708" s="42" t="s">
        <v>74</v>
      </c>
      <c r="H1708" s="42" t="s">
        <v>2633</v>
      </c>
      <c r="M1708" s="42">
        <v>0</v>
      </c>
      <c r="N1708" s="42">
        <v>0</v>
      </c>
      <c r="O1708" s="42">
        <v>0</v>
      </c>
      <c r="P1708" s="42">
        <v>0</v>
      </c>
      <c r="Q1708" s="42">
        <v>0</v>
      </c>
      <c r="R1708" s="42">
        <v>0</v>
      </c>
      <c r="S1708" s="42">
        <v>0</v>
      </c>
      <c r="T1708" s="42">
        <v>0</v>
      </c>
      <c r="U1708" s="42">
        <v>0</v>
      </c>
      <c r="V1708" s="42">
        <v>0</v>
      </c>
      <c r="W1708" s="42">
        <v>0</v>
      </c>
    </row>
    <row r="1709" spans="1:23" s="43" customFormat="1" ht="14.4" hidden="1" x14ac:dyDescent="0.25">
      <c r="A1709" s="43" t="s">
        <v>6591</v>
      </c>
      <c r="B1709" s="43">
        <v>12167176711</v>
      </c>
      <c r="C1709" s="43" t="s">
        <v>2651</v>
      </c>
      <c r="D1709" s="43" t="s">
        <v>4921</v>
      </c>
      <c r="F1709" s="43" t="s">
        <v>75</v>
      </c>
      <c r="H1709" s="43" t="s">
        <v>2633</v>
      </c>
      <c r="M1709" s="43">
        <v>0</v>
      </c>
      <c r="N1709" s="43">
        <v>0</v>
      </c>
      <c r="O1709" s="43">
        <v>0</v>
      </c>
      <c r="P1709" s="43">
        <v>0</v>
      </c>
      <c r="Q1709" s="43">
        <v>0</v>
      </c>
      <c r="R1709" s="43">
        <v>0</v>
      </c>
      <c r="S1709" s="43">
        <v>0</v>
      </c>
      <c r="T1709" s="43">
        <v>-5.16</v>
      </c>
      <c r="U1709" s="43">
        <v>0</v>
      </c>
      <c r="V1709" s="43">
        <v>0</v>
      </c>
      <c r="W1709" s="43">
        <v>-5.16</v>
      </c>
    </row>
    <row r="1710" spans="1:23" s="42" customFormat="1" hidden="1" x14ac:dyDescent="0.25">
      <c r="A1710" s="42" t="s">
        <v>6591</v>
      </c>
      <c r="B1710" s="42">
        <v>12167176711</v>
      </c>
      <c r="C1710" s="42" t="s">
        <v>2651</v>
      </c>
      <c r="D1710" s="42" t="s">
        <v>4921</v>
      </c>
      <c r="F1710" s="42" t="s">
        <v>76</v>
      </c>
      <c r="H1710" s="42" t="s">
        <v>2633</v>
      </c>
      <c r="M1710" s="42">
        <v>0</v>
      </c>
      <c r="N1710" s="42">
        <v>0</v>
      </c>
      <c r="O1710" s="42">
        <v>0</v>
      </c>
      <c r="P1710" s="42">
        <v>0</v>
      </c>
      <c r="Q1710" s="42">
        <v>0</v>
      </c>
      <c r="R1710" s="42">
        <v>0</v>
      </c>
      <c r="S1710" s="42">
        <v>0</v>
      </c>
      <c r="T1710" s="42">
        <v>0</v>
      </c>
      <c r="U1710" s="42">
        <v>0</v>
      </c>
      <c r="V1710" s="42">
        <v>0</v>
      </c>
      <c r="W1710" s="42">
        <v>0</v>
      </c>
    </row>
    <row r="1711" spans="1:23" s="41" customFormat="1" hidden="1" x14ac:dyDescent="0.25">
      <c r="A1711" s="41" t="s">
        <v>6592</v>
      </c>
      <c r="B1711" s="41">
        <v>12167176711</v>
      </c>
      <c r="C1711" s="41" t="s">
        <v>2617</v>
      </c>
      <c r="D1711" s="41" t="s">
        <v>6593</v>
      </c>
      <c r="E1711" s="41" t="s">
        <v>1358</v>
      </c>
      <c r="F1711" s="41" t="s">
        <v>2823</v>
      </c>
      <c r="G1711" s="41">
        <v>1</v>
      </c>
      <c r="H1711" s="41" t="s">
        <v>2620</v>
      </c>
      <c r="I1711" s="41" t="s">
        <v>2621</v>
      </c>
      <c r="J1711" s="41" t="s">
        <v>6594</v>
      </c>
      <c r="K1711" s="41" t="s">
        <v>2743</v>
      </c>
      <c r="L1711" s="41">
        <v>83858</v>
      </c>
      <c r="M1711" s="41">
        <v>22.99</v>
      </c>
      <c r="N1711" s="41">
        <v>0</v>
      </c>
      <c r="O1711" s="41">
        <v>0</v>
      </c>
      <c r="P1711" s="41">
        <v>0</v>
      </c>
      <c r="Q1711" s="41">
        <v>1.38</v>
      </c>
      <c r="R1711" s="41">
        <v>-1.38</v>
      </c>
      <c r="S1711" s="41">
        <v>-3.91</v>
      </c>
      <c r="T1711" s="41">
        <v>-5.16</v>
      </c>
      <c r="U1711" s="41">
        <v>0</v>
      </c>
      <c r="V1711" s="41">
        <v>0</v>
      </c>
      <c r="W1711" s="41">
        <v>13.92</v>
      </c>
    </row>
    <row r="1712" spans="1:23" s="42" customFormat="1" hidden="1" x14ac:dyDescent="0.25">
      <c r="A1712" s="42" t="s">
        <v>6595</v>
      </c>
      <c r="B1712" s="42">
        <v>12167176711</v>
      </c>
      <c r="C1712" s="42" t="s">
        <v>2651</v>
      </c>
      <c r="D1712" s="42" t="s">
        <v>4863</v>
      </c>
      <c r="F1712" s="42" t="s">
        <v>74</v>
      </c>
      <c r="H1712" s="42" t="s">
        <v>2633</v>
      </c>
      <c r="M1712" s="42">
        <v>0</v>
      </c>
      <c r="N1712" s="42">
        <v>0</v>
      </c>
      <c r="O1712" s="42">
        <v>0</v>
      </c>
      <c r="P1712" s="42">
        <v>0</v>
      </c>
      <c r="Q1712" s="42">
        <v>0</v>
      </c>
      <c r="R1712" s="42">
        <v>0</v>
      </c>
      <c r="S1712" s="42">
        <v>0</v>
      </c>
      <c r="T1712" s="42">
        <v>0</v>
      </c>
      <c r="U1712" s="42">
        <v>0</v>
      </c>
      <c r="V1712" s="42">
        <v>0</v>
      </c>
      <c r="W1712" s="42">
        <v>0</v>
      </c>
    </row>
    <row r="1713" spans="1:23" s="43" customFormat="1" ht="14.4" hidden="1" x14ac:dyDescent="0.25">
      <c r="A1713" s="43" t="s">
        <v>6595</v>
      </c>
      <c r="B1713" s="43">
        <v>12167176711</v>
      </c>
      <c r="C1713" s="43" t="s">
        <v>2651</v>
      </c>
      <c r="D1713" s="43" t="s">
        <v>4863</v>
      </c>
      <c r="F1713" s="43" t="s">
        <v>75</v>
      </c>
      <c r="H1713" s="43" t="s">
        <v>2633</v>
      </c>
      <c r="M1713" s="43">
        <v>0</v>
      </c>
      <c r="N1713" s="43">
        <v>0</v>
      </c>
      <c r="O1713" s="43">
        <v>0</v>
      </c>
      <c r="P1713" s="43">
        <v>0</v>
      </c>
      <c r="Q1713" s="43">
        <v>0</v>
      </c>
      <c r="R1713" s="43">
        <v>0</v>
      </c>
      <c r="S1713" s="43">
        <v>0</v>
      </c>
      <c r="T1713" s="43">
        <v>-3.68</v>
      </c>
      <c r="U1713" s="43">
        <v>0</v>
      </c>
      <c r="V1713" s="43">
        <v>0</v>
      </c>
      <c r="W1713" s="43">
        <v>-3.68</v>
      </c>
    </row>
    <row r="1714" spans="1:23" s="42" customFormat="1" hidden="1" x14ac:dyDescent="0.25">
      <c r="A1714" s="42" t="s">
        <v>6595</v>
      </c>
      <c r="B1714" s="42">
        <v>12167176711</v>
      </c>
      <c r="C1714" s="42" t="s">
        <v>2651</v>
      </c>
      <c r="D1714" s="42" t="s">
        <v>4863</v>
      </c>
      <c r="F1714" s="42" t="s">
        <v>76</v>
      </c>
      <c r="H1714" s="42" t="s">
        <v>2633</v>
      </c>
      <c r="M1714" s="42">
        <v>0</v>
      </c>
      <c r="N1714" s="42">
        <v>0</v>
      </c>
      <c r="O1714" s="42">
        <v>0</v>
      </c>
      <c r="P1714" s="42">
        <v>0</v>
      </c>
      <c r="Q1714" s="42">
        <v>0</v>
      </c>
      <c r="R1714" s="42">
        <v>0</v>
      </c>
      <c r="S1714" s="42">
        <v>0</v>
      </c>
      <c r="T1714" s="42">
        <v>0</v>
      </c>
      <c r="U1714" s="42">
        <v>0</v>
      </c>
      <c r="V1714" s="42">
        <v>0</v>
      </c>
      <c r="W1714" s="42">
        <v>0</v>
      </c>
    </row>
    <row r="1715" spans="1:23" s="42" customFormat="1" hidden="1" x14ac:dyDescent="0.25">
      <c r="A1715" s="42" t="s">
        <v>6596</v>
      </c>
      <c r="B1715" s="42">
        <v>12167176711</v>
      </c>
      <c r="C1715" s="42" t="s">
        <v>2651</v>
      </c>
      <c r="D1715" s="42" t="s">
        <v>4863</v>
      </c>
      <c r="F1715" s="42" t="s">
        <v>74</v>
      </c>
      <c r="H1715" s="42" t="s">
        <v>2633</v>
      </c>
      <c r="M1715" s="42">
        <v>0</v>
      </c>
      <c r="N1715" s="42">
        <v>0</v>
      </c>
      <c r="O1715" s="42">
        <v>0</v>
      </c>
      <c r="P1715" s="42">
        <v>0</v>
      </c>
      <c r="Q1715" s="42">
        <v>0</v>
      </c>
      <c r="R1715" s="42">
        <v>0</v>
      </c>
      <c r="S1715" s="42">
        <v>0</v>
      </c>
      <c r="T1715" s="42">
        <v>0</v>
      </c>
      <c r="U1715" s="42">
        <v>0</v>
      </c>
      <c r="V1715" s="42">
        <v>0</v>
      </c>
      <c r="W1715" s="42">
        <v>0</v>
      </c>
    </row>
    <row r="1716" spans="1:23" s="43" customFormat="1" ht="14.4" hidden="1" x14ac:dyDescent="0.25">
      <c r="A1716" s="43" t="s">
        <v>6596</v>
      </c>
      <c r="B1716" s="43">
        <v>12167176711</v>
      </c>
      <c r="C1716" s="43" t="s">
        <v>2651</v>
      </c>
      <c r="D1716" s="43" t="s">
        <v>4863</v>
      </c>
      <c r="F1716" s="43" t="s">
        <v>75</v>
      </c>
      <c r="H1716" s="43" t="s">
        <v>2633</v>
      </c>
      <c r="M1716" s="43">
        <v>0</v>
      </c>
      <c r="N1716" s="43">
        <v>0</v>
      </c>
      <c r="O1716" s="43">
        <v>0</v>
      </c>
      <c r="P1716" s="43">
        <v>0</v>
      </c>
      <c r="Q1716" s="43">
        <v>0</v>
      </c>
      <c r="R1716" s="43">
        <v>0</v>
      </c>
      <c r="S1716" s="43">
        <v>0</v>
      </c>
      <c r="T1716" s="43">
        <v>-3.68</v>
      </c>
      <c r="U1716" s="43">
        <v>0</v>
      </c>
      <c r="V1716" s="43">
        <v>0</v>
      </c>
      <c r="W1716" s="43">
        <v>-3.68</v>
      </c>
    </row>
    <row r="1717" spans="1:23" s="42" customFormat="1" hidden="1" x14ac:dyDescent="0.25">
      <c r="A1717" s="42" t="s">
        <v>6596</v>
      </c>
      <c r="B1717" s="42">
        <v>12167176711</v>
      </c>
      <c r="C1717" s="42" t="s">
        <v>2651</v>
      </c>
      <c r="D1717" s="42" t="s">
        <v>4863</v>
      </c>
      <c r="F1717" s="42" t="s">
        <v>76</v>
      </c>
      <c r="H1717" s="42" t="s">
        <v>2633</v>
      </c>
      <c r="M1717" s="42">
        <v>0</v>
      </c>
      <c r="N1717" s="42">
        <v>0</v>
      </c>
      <c r="O1717" s="42">
        <v>0</v>
      </c>
      <c r="P1717" s="42">
        <v>0</v>
      </c>
      <c r="Q1717" s="42">
        <v>0</v>
      </c>
      <c r="R1717" s="42">
        <v>0</v>
      </c>
      <c r="S1717" s="42">
        <v>0</v>
      </c>
      <c r="T1717" s="42">
        <v>0</v>
      </c>
      <c r="U1717" s="42">
        <v>0</v>
      </c>
      <c r="V1717" s="42">
        <v>0</v>
      </c>
      <c r="W1717" s="42">
        <v>0</v>
      </c>
    </row>
    <row r="1718" spans="1:23" s="41" customFormat="1" hidden="1" x14ac:dyDescent="0.25">
      <c r="A1718" s="41" t="s">
        <v>6597</v>
      </c>
      <c r="B1718" s="41">
        <v>12167176711</v>
      </c>
      <c r="C1718" s="41" t="s">
        <v>2727</v>
      </c>
      <c r="D1718" s="41" t="s">
        <v>6194</v>
      </c>
      <c r="E1718" s="41" t="s">
        <v>1354</v>
      </c>
      <c r="F1718" s="41" t="s">
        <v>2944</v>
      </c>
      <c r="G1718" s="41">
        <v>1</v>
      </c>
      <c r="H1718" s="41" t="s">
        <v>2620</v>
      </c>
      <c r="I1718" s="41" t="s">
        <v>2621</v>
      </c>
      <c r="J1718" s="41" t="s">
        <v>6195</v>
      </c>
      <c r="K1718" s="41" t="s">
        <v>2629</v>
      </c>
      <c r="L1718" s="41" t="s">
        <v>6196</v>
      </c>
      <c r="M1718" s="41">
        <v>-22.99</v>
      </c>
      <c r="N1718" s="41">
        <v>0</v>
      </c>
      <c r="O1718" s="41">
        <v>0</v>
      </c>
      <c r="P1718" s="41">
        <v>0</v>
      </c>
      <c r="Q1718" s="41">
        <v>-1.06</v>
      </c>
      <c r="R1718" s="41">
        <v>1.06</v>
      </c>
      <c r="S1718" s="41">
        <v>3.13</v>
      </c>
      <c r="T1718" s="41">
        <v>0</v>
      </c>
      <c r="U1718" s="41">
        <v>0</v>
      </c>
      <c r="V1718" s="41">
        <v>0</v>
      </c>
      <c r="W1718" s="41">
        <v>-19.86</v>
      </c>
    </row>
    <row r="1719" spans="1:23" s="41" customFormat="1" hidden="1" x14ac:dyDescent="0.25">
      <c r="A1719" s="41" t="s">
        <v>6598</v>
      </c>
      <c r="B1719" s="41">
        <v>12167176711</v>
      </c>
      <c r="C1719" s="41" t="s">
        <v>2617</v>
      </c>
      <c r="D1719" s="41" t="s">
        <v>6599</v>
      </c>
      <c r="E1719" s="41" t="s">
        <v>890</v>
      </c>
      <c r="F1719" s="41" t="s">
        <v>3604</v>
      </c>
      <c r="G1719" s="41">
        <v>1</v>
      </c>
      <c r="H1719" s="41" t="s">
        <v>2620</v>
      </c>
      <c r="I1719" s="41" t="s">
        <v>2621</v>
      </c>
      <c r="J1719" s="41" t="s">
        <v>4011</v>
      </c>
      <c r="K1719" s="41" t="s">
        <v>2830</v>
      </c>
      <c r="L1719" s="41" t="s">
        <v>6600</v>
      </c>
      <c r="M1719" s="41">
        <v>11.99</v>
      </c>
      <c r="N1719" s="41">
        <v>1.76</v>
      </c>
      <c r="O1719" s="41">
        <v>0</v>
      </c>
      <c r="P1719" s="41">
        <v>-1.76</v>
      </c>
      <c r="Q1719" s="41">
        <v>0</v>
      </c>
      <c r="R1719" s="41">
        <v>0</v>
      </c>
      <c r="S1719" s="41">
        <v>-2.04</v>
      </c>
      <c r="T1719" s="41">
        <v>-3.68</v>
      </c>
      <c r="U1719" s="41">
        <v>0</v>
      </c>
      <c r="V1719" s="41">
        <v>0</v>
      </c>
      <c r="W1719" s="41">
        <v>6.27</v>
      </c>
    </row>
    <row r="1720" spans="1:23" s="41" customFormat="1" hidden="1" x14ac:dyDescent="0.25">
      <c r="A1720" s="41" t="s">
        <v>6601</v>
      </c>
      <c r="B1720" s="41">
        <v>12167176711</v>
      </c>
      <c r="C1720" s="41" t="s">
        <v>2727</v>
      </c>
      <c r="D1720" s="41" t="s">
        <v>6248</v>
      </c>
      <c r="E1720" s="41" t="s">
        <v>392</v>
      </c>
      <c r="F1720" s="41" t="s">
        <v>2700</v>
      </c>
      <c r="G1720" s="41">
        <v>1</v>
      </c>
      <c r="H1720" s="41" t="s">
        <v>2620</v>
      </c>
      <c r="I1720" s="41" t="s">
        <v>2621</v>
      </c>
      <c r="J1720" s="41" t="s">
        <v>3458</v>
      </c>
      <c r="K1720" s="41" t="s">
        <v>2683</v>
      </c>
      <c r="L1720" s="41" t="s">
        <v>6249</v>
      </c>
      <c r="M1720" s="41">
        <v>-19.989999999999998</v>
      </c>
      <c r="N1720" s="41">
        <v>0</v>
      </c>
      <c r="O1720" s="41">
        <v>0</v>
      </c>
      <c r="P1720" s="41">
        <v>0</v>
      </c>
      <c r="Q1720" s="41">
        <v>0</v>
      </c>
      <c r="R1720" s="41">
        <v>0</v>
      </c>
      <c r="S1720" s="41">
        <v>2.72</v>
      </c>
      <c r="T1720" s="41">
        <v>0</v>
      </c>
      <c r="U1720" s="41">
        <v>0</v>
      </c>
      <c r="V1720" s="41">
        <v>0</v>
      </c>
      <c r="W1720" s="41">
        <v>-17.27</v>
      </c>
    </row>
    <row r="1721" spans="1:23" s="41" customFormat="1" hidden="1" x14ac:dyDescent="0.25">
      <c r="A1721" s="41" t="s">
        <v>6602</v>
      </c>
      <c r="B1721" s="41">
        <v>12167176711</v>
      </c>
      <c r="C1721" s="41" t="s">
        <v>2617</v>
      </c>
      <c r="D1721" s="41" t="s">
        <v>6603</v>
      </c>
      <c r="E1721" s="41" t="s">
        <v>392</v>
      </c>
      <c r="F1721" s="41" t="s">
        <v>2700</v>
      </c>
      <c r="G1721" s="41">
        <v>1</v>
      </c>
      <c r="H1721" s="41" t="s">
        <v>2620</v>
      </c>
      <c r="I1721" s="41" t="s">
        <v>2621</v>
      </c>
      <c r="J1721" s="41" t="s">
        <v>6604</v>
      </c>
      <c r="K1721" s="41" t="s">
        <v>2623</v>
      </c>
      <c r="L1721" s="41" t="s">
        <v>6605</v>
      </c>
      <c r="M1721" s="41">
        <v>19.989999999999998</v>
      </c>
      <c r="N1721" s="41">
        <v>0</v>
      </c>
      <c r="O1721" s="41">
        <v>0</v>
      </c>
      <c r="P1721" s="41">
        <v>-1</v>
      </c>
      <c r="Q1721" s="41">
        <v>0</v>
      </c>
      <c r="R1721" s="41">
        <v>0</v>
      </c>
      <c r="S1721" s="41">
        <v>-3.23</v>
      </c>
      <c r="T1721" s="41">
        <v>-3.68</v>
      </c>
      <c r="U1721" s="41">
        <v>0</v>
      </c>
      <c r="V1721" s="41">
        <v>0</v>
      </c>
      <c r="W1721" s="41">
        <v>12.08</v>
      </c>
    </row>
    <row r="1722" spans="1:23" s="41" customFormat="1" hidden="1" x14ac:dyDescent="0.25">
      <c r="A1722" s="41" t="s">
        <v>6606</v>
      </c>
      <c r="B1722" s="41">
        <v>12167176711</v>
      </c>
      <c r="C1722" s="41" t="s">
        <v>2727</v>
      </c>
      <c r="D1722" s="41" t="s">
        <v>4863</v>
      </c>
      <c r="E1722" s="41" t="s">
        <v>412</v>
      </c>
      <c r="F1722" s="41" t="s">
        <v>2762</v>
      </c>
      <c r="G1722" s="41">
        <v>1</v>
      </c>
      <c r="H1722" s="41" t="s">
        <v>2620</v>
      </c>
      <c r="I1722" s="41" t="s">
        <v>2621</v>
      </c>
      <c r="J1722" s="41" t="s">
        <v>3436</v>
      </c>
      <c r="K1722" s="41" t="s">
        <v>2830</v>
      </c>
      <c r="L1722" s="41">
        <v>28311</v>
      </c>
      <c r="M1722" s="41">
        <v>-20.99</v>
      </c>
      <c r="N1722" s="41">
        <v>0</v>
      </c>
      <c r="O1722" s="41">
        <v>0</v>
      </c>
      <c r="P1722" s="41">
        <v>0.42</v>
      </c>
      <c r="Q1722" s="41">
        <v>0</v>
      </c>
      <c r="R1722" s="41">
        <v>0</v>
      </c>
      <c r="S1722" s="41">
        <v>2.8</v>
      </c>
      <c r="T1722" s="41">
        <v>0</v>
      </c>
      <c r="U1722" s="41">
        <v>0</v>
      </c>
      <c r="V1722" s="41">
        <v>0</v>
      </c>
      <c r="W1722" s="41">
        <v>-17.77</v>
      </c>
    </row>
    <row r="1723" spans="1:23" s="41" customFormat="1" hidden="1" x14ac:dyDescent="0.25">
      <c r="A1723" s="41" t="s">
        <v>6606</v>
      </c>
      <c r="B1723" s="41">
        <v>12167176711</v>
      </c>
      <c r="C1723" s="41" t="s">
        <v>2727</v>
      </c>
      <c r="D1723" s="41" t="s">
        <v>4863</v>
      </c>
      <c r="E1723" s="41" t="s">
        <v>410</v>
      </c>
      <c r="F1723" s="41" t="s">
        <v>3514</v>
      </c>
      <c r="G1723" s="41">
        <v>1</v>
      </c>
      <c r="H1723" s="41" t="s">
        <v>2620</v>
      </c>
      <c r="I1723" s="41" t="s">
        <v>2621</v>
      </c>
      <c r="J1723" s="41" t="s">
        <v>3436</v>
      </c>
      <c r="K1723" s="41" t="s">
        <v>2830</v>
      </c>
      <c r="L1723" s="41">
        <v>28311</v>
      </c>
      <c r="M1723" s="41">
        <v>-20.99</v>
      </c>
      <c r="N1723" s="41">
        <v>0</v>
      </c>
      <c r="O1723" s="41">
        <v>0</v>
      </c>
      <c r="P1723" s="41">
        <v>0.42</v>
      </c>
      <c r="Q1723" s="41">
        <v>0</v>
      </c>
      <c r="R1723" s="41">
        <v>0</v>
      </c>
      <c r="S1723" s="41">
        <v>2.8</v>
      </c>
      <c r="T1723" s="41">
        <v>0</v>
      </c>
      <c r="U1723" s="41">
        <v>0</v>
      </c>
      <c r="V1723" s="41">
        <v>0</v>
      </c>
      <c r="W1723" s="41">
        <v>-17.77</v>
      </c>
    </row>
    <row r="1724" spans="1:23" s="41" customFormat="1" hidden="1" x14ac:dyDescent="0.25">
      <c r="A1724" s="41" t="s">
        <v>6607</v>
      </c>
      <c r="B1724" s="41">
        <v>12167176711</v>
      </c>
      <c r="C1724" s="41" t="s">
        <v>2617</v>
      </c>
      <c r="D1724" s="41" t="s">
        <v>6608</v>
      </c>
      <c r="E1724" s="41" t="s">
        <v>1234</v>
      </c>
      <c r="F1724" s="41" t="s">
        <v>3079</v>
      </c>
      <c r="G1724" s="41">
        <v>1</v>
      </c>
      <c r="H1724" s="41" t="s">
        <v>2620</v>
      </c>
      <c r="I1724" s="41" t="s">
        <v>2621</v>
      </c>
      <c r="J1724" s="41" t="s">
        <v>6609</v>
      </c>
      <c r="K1724" s="41" t="s">
        <v>6610</v>
      </c>
      <c r="L1724" s="41">
        <v>97862</v>
      </c>
      <c r="M1724" s="41">
        <v>19.989999999999998</v>
      </c>
      <c r="N1724" s="41">
        <v>1.81</v>
      </c>
      <c r="O1724" s="41">
        <v>0</v>
      </c>
      <c r="P1724" s="41">
        <v>-2.71</v>
      </c>
      <c r="Q1724" s="41">
        <v>0</v>
      </c>
      <c r="R1724" s="41">
        <v>0</v>
      </c>
      <c r="S1724" s="41">
        <v>-3.25</v>
      </c>
      <c r="T1724" s="41">
        <v>-3.68</v>
      </c>
      <c r="U1724" s="41">
        <v>0</v>
      </c>
      <c r="V1724" s="41">
        <v>0</v>
      </c>
      <c r="W1724" s="41">
        <v>12.16</v>
      </c>
    </row>
    <row r="1725" spans="1:23" s="41" customFormat="1" hidden="1" x14ac:dyDescent="0.25">
      <c r="A1725" s="41" t="s">
        <v>6607</v>
      </c>
      <c r="B1725" s="41">
        <v>12167176711</v>
      </c>
      <c r="C1725" s="41" t="s">
        <v>2617</v>
      </c>
      <c r="D1725" s="41" t="s">
        <v>6608</v>
      </c>
      <c r="E1725" s="41" t="s">
        <v>1218</v>
      </c>
      <c r="F1725" s="41" t="s">
        <v>4006</v>
      </c>
      <c r="G1725" s="41">
        <v>1</v>
      </c>
      <c r="H1725" s="41" t="s">
        <v>2620</v>
      </c>
      <c r="I1725" s="41" t="s">
        <v>2621</v>
      </c>
      <c r="J1725" s="41" t="s">
        <v>6609</v>
      </c>
      <c r="K1725" s="41" t="s">
        <v>6610</v>
      </c>
      <c r="L1725" s="41">
        <v>97862</v>
      </c>
      <c r="M1725" s="41">
        <v>19.989999999999998</v>
      </c>
      <c r="N1725" s="41">
        <v>1.8</v>
      </c>
      <c r="O1725" s="41">
        <v>0</v>
      </c>
      <c r="P1725" s="41">
        <v>-2.7</v>
      </c>
      <c r="Q1725" s="41">
        <v>0</v>
      </c>
      <c r="R1725" s="41">
        <v>0</v>
      </c>
      <c r="S1725" s="41">
        <v>-3.25</v>
      </c>
      <c r="T1725" s="41">
        <v>-3.68</v>
      </c>
      <c r="U1725" s="41">
        <v>0</v>
      </c>
      <c r="V1725" s="41">
        <v>0</v>
      </c>
      <c r="W1725" s="41">
        <v>12.16</v>
      </c>
    </row>
    <row r="1726" spans="1:23" s="41" customFormat="1" hidden="1" x14ac:dyDescent="0.25">
      <c r="A1726" s="41" t="s">
        <v>6611</v>
      </c>
      <c r="B1726" s="41">
        <v>12167176711</v>
      </c>
      <c r="C1726" s="41" t="s">
        <v>2617</v>
      </c>
      <c r="D1726" s="41" t="s">
        <v>6612</v>
      </c>
      <c r="E1726" s="41" t="s">
        <v>1424</v>
      </c>
      <c r="F1726" s="41" t="s">
        <v>2980</v>
      </c>
      <c r="G1726" s="41">
        <v>1</v>
      </c>
      <c r="H1726" s="41" t="s">
        <v>2620</v>
      </c>
      <c r="I1726" s="41" t="s">
        <v>2621</v>
      </c>
      <c r="J1726" s="41" t="s">
        <v>3203</v>
      </c>
      <c r="K1726" s="41" t="s">
        <v>2836</v>
      </c>
      <c r="L1726" s="41" t="s">
        <v>6613</v>
      </c>
      <c r="M1726" s="41">
        <v>25.99</v>
      </c>
      <c r="N1726" s="41">
        <v>0</v>
      </c>
      <c r="O1726" s="41">
        <v>0</v>
      </c>
      <c r="P1726" s="41">
        <v>0</v>
      </c>
      <c r="Q1726" s="41">
        <v>0</v>
      </c>
      <c r="R1726" s="41">
        <v>0</v>
      </c>
      <c r="S1726" s="41">
        <v>-4.42</v>
      </c>
      <c r="T1726" s="41">
        <v>-5.16</v>
      </c>
      <c r="U1726" s="41">
        <v>0</v>
      </c>
      <c r="V1726" s="41">
        <v>0</v>
      </c>
      <c r="W1726" s="41">
        <v>16.41</v>
      </c>
    </row>
    <row r="1727" spans="1:23" s="41" customFormat="1" hidden="1" x14ac:dyDescent="0.25">
      <c r="A1727" s="41" t="s">
        <v>6614</v>
      </c>
      <c r="B1727" s="41">
        <v>12167176711</v>
      </c>
      <c r="C1727" s="41" t="s">
        <v>2617</v>
      </c>
      <c r="D1727" s="41" t="s">
        <v>6615</v>
      </c>
      <c r="E1727" s="41" t="s">
        <v>772</v>
      </c>
      <c r="F1727" s="41" t="s">
        <v>5991</v>
      </c>
      <c r="G1727" s="41">
        <v>1</v>
      </c>
      <c r="H1727" s="41" t="s">
        <v>2620</v>
      </c>
      <c r="I1727" s="41" t="s">
        <v>2621</v>
      </c>
      <c r="J1727" s="41" t="s">
        <v>6616</v>
      </c>
      <c r="K1727" s="41" t="s">
        <v>2683</v>
      </c>
      <c r="L1727" s="41" t="s">
        <v>6617</v>
      </c>
      <c r="M1727" s="41">
        <v>9.99</v>
      </c>
      <c r="N1727" s="41">
        <v>0</v>
      </c>
      <c r="O1727" s="41">
        <v>0</v>
      </c>
      <c r="P1727" s="41">
        <v>0</v>
      </c>
      <c r="Q1727" s="41">
        <v>0</v>
      </c>
      <c r="R1727" s="41">
        <v>0</v>
      </c>
      <c r="S1727" s="41">
        <v>-1.7</v>
      </c>
      <c r="T1727" s="41">
        <v>-3.59</v>
      </c>
      <c r="U1727" s="41">
        <v>0</v>
      </c>
      <c r="V1727" s="41">
        <v>0</v>
      </c>
      <c r="W1727" s="41">
        <v>4.7</v>
      </c>
    </row>
    <row r="1728" spans="1:23" s="41" customFormat="1" hidden="1" x14ac:dyDescent="0.25">
      <c r="A1728" s="41" t="s">
        <v>6618</v>
      </c>
      <c r="B1728" s="41">
        <v>12167176711</v>
      </c>
      <c r="C1728" s="41" t="s">
        <v>2617</v>
      </c>
      <c r="D1728" s="41" t="s">
        <v>6619</v>
      </c>
      <c r="E1728" s="41" t="s">
        <v>1146</v>
      </c>
      <c r="F1728" s="41" t="s">
        <v>6620</v>
      </c>
      <c r="G1728" s="41">
        <v>1</v>
      </c>
      <c r="H1728" s="41" t="s">
        <v>2620</v>
      </c>
      <c r="I1728" s="41" t="s">
        <v>2621</v>
      </c>
      <c r="J1728" s="41" t="s">
        <v>5967</v>
      </c>
      <c r="K1728" s="41" t="s">
        <v>2933</v>
      </c>
      <c r="L1728" s="41" t="s">
        <v>5968</v>
      </c>
      <c r="M1728" s="41">
        <v>17.09</v>
      </c>
      <c r="N1728" s="41">
        <v>0</v>
      </c>
      <c r="O1728" s="41">
        <v>0</v>
      </c>
      <c r="P1728" s="41">
        <v>-0.85</v>
      </c>
      <c r="Q1728" s="41">
        <v>0.97</v>
      </c>
      <c r="R1728" s="41">
        <v>-0.97</v>
      </c>
      <c r="S1728" s="41">
        <v>-2.76</v>
      </c>
      <c r="T1728" s="41">
        <v>-3.68</v>
      </c>
      <c r="U1728" s="41">
        <v>0</v>
      </c>
      <c r="V1728" s="41">
        <v>0</v>
      </c>
      <c r="W1728" s="41">
        <v>9.8000000000000007</v>
      </c>
    </row>
    <row r="1729" spans="1:23" s="42" customFormat="1" hidden="1" x14ac:dyDescent="0.25">
      <c r="A1729" s="42" t="s">
        <v>6621</v>
      </c>
      <c r="B1729" s="42">
        <v>12167176711</v>
      </c>
      <c r="C1729" s="42" t="s">
        <v>2651</v>
      </c>
      <c r="D1729" s="42" t="s">
        <v>4211</v>
      </c>
      <c r="F1729" s="42" t="s">
        <v>74</v>
      </c>
      <c r="H1729" s="42" t="s">
        <v>2633</v>
      </c>
      <c r="M1729" s="42">
        <v>0</v>
      </c>
      <c r="N1729" s="42">
        <v>0</v>
      </c>
      <c r="O1729" s="42">
        <v>0</v>
      </c>
      <c r="P1729" s="42">
        <v>0</v>
      </c>
      <c r="Q1729" s="42">
        <v>0</v>
      </c>
      <c r="R1729" s="42">
        <v>0</v>
      </c>
      <c r="S1729" s="42">
        <v>0</v>
      </c>
      <c r="T1729" s="42">
        <v>0</v>
      </c>
      <c r="U1729" s="42">
        <v>0</v>
      </c>
      <c r="V1729" s="42">
        <v>0</v>
      </c>
      <c r="W1729" s="42">
        <v>0</v>
      </c>
    </row>
    <row r="1730" spans="1:23" s="43" customFormat="1" ht="14.4" hidden="1" x14ac:dyDescent="0.25">
      <c r="A1730" s="43" t="s">
        <v>6621</v>
      </c>
      <c r="B1730" s="43">
        <v>12167176711</v>
      </c>
      <c r="C1730" s="43" t="s">
        <v>2651</v>
      </c>
      <c r="D1730" s="43" t="s">
        <v>4211</v>
      </c>
      <c r="F1730" s="43" t="s">
        <v>75</v>
      </c>
      <c r="H1730" s="43" t="s">
        <v>2633</v>
      </c>
      <c r="M1730" s="43">
        <v>0</v>
      </c>
      <c r="N1730" s="43">
        <v>0</v>
      </c>
      <c r="O1730" s="43">
        <v>0</v>
      </c>
      <c r="P1730" s="43">
        <v>0</v>
      </c>
      <c r="Q1730" s="43">
        <v>0</v>
      </c>
      <c r="R1730" s="43">
        <v>0</v>
      </c>
      <c r="S1730" s="43">
        <v>0</v>
      </c>
      <c r="T1730" s="43">
        <v>-5.16</v>
      </c>
      <c r="U1730" s="43">
        <v>0</v>
      </c>
      <c r="V1730" s="43">
        <v>0</v>
      </c>
      <c r="W1730" s="43">
        <v>-5.16</v>
      </c>
    </row>
    <row r="1731" spans="1:23" s="42" customFormat="1" hidden="1" x14ac:dyDescent="0.25">
      <c r="A1731" s="42" t="s">
        <v>6621</v>
      </c>
      <c r="B1731" s="42">
        <v>12167176711</v>
      </c>
      <c r="C1731" s="42" t="s">
        <v>2651</v>
      </c>
      <c r="D1731" s="42" t="s">
        <v>4211</v>
      </c>
      <c r="F1731" s="42" t="s">
        <v>76</v>
      </c>
      <c r="H1731" s="42" t="s">
        <v>2633</v>
      </c>
      <c r="M1731" s="42">
        <v>0</v>
      </c>
      <c r="N1731" s="42">
        <v>0</v>
      </c>
      <c r="O1731" s="42">
        <v>0</v>
      </c>
      <c r="P1731" s="42">
        <v>0</v>
      </c>
      <c r="Q1731" s="42">
        <v>0</v>
      </c>
      <c r="R1731" s="42">
        <v>0</v>
      </c>
      <c r="S1731" s="42">
        <v>0</v>
      </c>
      <c r="T1731" s="42">
        <v>0</v>
      </c>
      <c r="U1731" s="42">
        <v>0</v>
      </c>
      <c r="V1731" s="42">
        <v>0</v>
      </c>
      <c r="W1731" s="42">
        <v>0</v>
      </c>
    </row>
    <row r="1732" spans="1:23" s="42" customFormat="1" hidden="1" x14ac:dyDescent="0.25">
      <c r="A1732" s="42" t="s">
        <v>6622</v>
      </c>
      <c r="B1732" s="42">
        <v>12167176711</v>
      </c>
      <c r="C1732" s="42" t="s">
        <v>2651</v>
      </c>
      <c r="D1732" s="42" t="s">
        <v>3175</v>
      </c>
      <c r="F1732" s="42" t="s">
        <v>74</v>
      </c>
      <c r="H1732" s="42" t="s">
        <v>2633</v>
      </c>
      <c r="M1732" s="42">
        <v>0</v>
      </c>
      <c r="N1732" s="42">
        <v>0</v>
      </c>
      <c r="O1732" s="42">
        <v>0</v>
      </c>
      <c r="P1732" s="42">
        <v>0</v>
      </c>
      <c r="Q1732" s="42">
        <v>0</v>
      </c>
      <c r="R1732" s="42">
        <v>0</v>
      </c>
      <c r="S1732" s="42">
        <v>0</v>
      </c>
      <c r="T1732" s="42">
        <v>0</v>
      </c>
      <c r="U1732" s="42">
        <v>0</v>
      </c>
      <c r="V1732" s="42">
        <v>0</v>
      </c>
      <c r="W1732" s="42">
        <v>0</v>
      </c>
    </row>
    <row r="1733" spans="1:23" s="43" customFormat="1" ht="14.4" hidden="1" x14ac:dyDescent="0.25">
      <c r="A1733" s="43" t="s">
        <v>6622</v>
      </c>
      <c r="B1733" s="43">
        <v>12167176711</v>
      </c>
      <c r="C1733" s="43" t="s">
        <v>2651</v>
      </c>
      <c r="D1733" s="43" t="s">
        <v>3175</v>
      </c>
      <c r="F1733" s="43" t="s">
        <v>75</v>
      </c>
      <c r="H1733" s="43" t="s">
        <v>2633</v>
      </c>
      <c r="M1733" s="43">
        <v>0</v>
      </c>
      <c r="N1733" s="43">
        <v>0</v>
      </c>
      <c r="O1733" s="43">
        <v>0</v>
      </c>
      <c r="P1733" s="43">
        <v>0</v>
      </c>
      <c r="Q1733" s="43">
        <v>0</v>
      </c>
      <c r="R1733" s="43">
        <v>0</v>
      </c>
      <c r="S1733" s="43">
        <v>0</v>
      </c>
      <c r="T1733" s="43">
        <v>-5.16</v>
      </c>
      <c r="U1733" s="43">
        <v>0</v>
      </c>
      <c r="V1733" s="43">
        <v>0</v>
      </c>
      <c r="W1733" s="43">
        <v>-5.16</v>
      </c>
    </row>
    <row r="1734" spans="1:23" s="42" customFormat="1" hidden="1" x14ac:dyDescent="0.25">
      <c r="A1734" s="42" t="s">
        <v>6622</v>
      </c>
      <c r="B1734" s="42">
        <v>12167176711</v>
      </c>
      <c r="C1734" s="42" t="s">
        <v>2651</v>
      </c>
      <c r="D1734" s="42" t="s">
        <v>3175</v>
      </c>
      <c r="F1734" s="42" t="s">
        <v>76</v>
      </c>
      <c r="H1734" s="42" t="s">
        <v>2633</v>
      </c>
      <c r="M1734" s="42">
        <v>0</v>
      </c>
      <c r="N1734" s="42">
        <v>0</v>
      </c>
      <c r="O1734" s="42">
        <v>0</v>
      </c>
      <c r="P1734" s="42">
        <v>0</v>
      </c>
      <c r="Q1734" s="42">
        <v>0</v>
      </c>
      <c r="R1734" s="42">
        <v>0</v>
      </c>
      <c r="S1734" s="42">
        <v>0</v>
      </c>
      <c r="T1734" s="42">
        <v>0</v>
      </c>
      <c r="U1734" s="42">
        <v>0</v>
      </c>
      <c r="V1734" s="42">
        <v>0</v>
      </c>
      <c r="W1734" s="42">
        <v>0</v>
      </c>
    </row>
    <row r="1735" spans="1:23" s="42" customFormat="1" hidden="1" x14ac:dyDescent="0.25">
      <c r="A1735" s="42" t="s">
        <v>6623</v>
      </c>
      <c r="B1735" s="42">
        <v>12167176711</v>
      </c>
      <c r="C1735" s="42" t="s">
        <v>2651</v>
      </c>
      <c r="D1735" s="42" t="s">
        <v>3920</v>
      </c>
      <c r="F1735" s="42" t="s">
        <v>74</v>
      </c>
      <c r="H1735" s="42" t="s">
        <v>2633</v>
      </c>
      <c r="M1735" s="42">
        <v>0</v>
      </c>
      <c r="N1735" s="42">
        <v>0</v>
      </c>
      <c r="O1735" s="42">
        <v>0</v>
      </c>
      <c r="P1735" s="42">
        <v>0</v>
      </c>
      <c r="Q1735" s="42">
        <v>0</v>
      </c>
      <c r="R1735" s="42">
        <v>0</v>
      </c>
      <c r="S1735" s="42">
        <v>0</v>
      </c>
      <c r="T1735" s="42">
        <v>0</v>
      </c>
      <c r="U1735" s="42">
        <v>0</v>
      </c>
      <c r="V1735" s="42">
        <v>0</v>
      </c>
      <c r="W1735" s="42">
        <v>0</v>
      </c>
    </row>
    <row r="1736" spans="1:23" s="43" customFormat="1" ht="14.4" hidden="1" x14ac:dyDescent="0.25">
      <c r="A1736" s="43" t="s">
        <v>6623</v>
      </c>
      <c r="B1736" s="43">
        <v>12167176711</v>
      </c>
      <c r="C1736" s="43" t="s">
        <v>2651</v>
      </c>
      <c r="D1736" s="43" t="s">
        <v>3920</v>
      </c>
      <c r="F1736" s="43" t="s">
        <v>75</v>
      </c>
      <c r="H1736" s="43" t="s">
        <v>2633</v>
      </c>
      <c r="M1736" s="43">
        <v>0</v>
      </c>
      <c r="N1736" s="43">
        <v>0</v>
      </c>
      <c r="O1736" s="43">
        <v>0</v>
      </c>
      <c r="P1736" s="43">
        <v>0</v>
      </c>
      <c r="Q1736" s="43">
        <v>0</v>
      </c>
      <c r="R1736" s="43">
        <v>0</v>
      </c>
      <c r="S1736" s="43">
        <v>0</v>
      </c>
      <c r="T1736" s="43">
        <v>-5.16</v>
      </c>
      <c r="U1736" s="43">
        <v>0</v>
      </c>
      <c r="V1736" s="43">
        <v>0</v>
      </c>
      <c r="W1736" s="43">
        <v>-5.16</v>
      </c>
    </row>
    <row r="1737" spans="1:23" s="42" customFormat="1" hidden="1" x14ac:dyDescent="0.25">
      <c r="A1737" s="42" t="s">
        <v>6623</v>
      </c>
      <c r="B1737" s="42">
        <v>12167176711</v>
      </c>
      <c r="C1737" s="42" t="s">
        <v>2651</v>
      </c>
      <c r="D1737" s="42" t="s">
        <v>3920</v>
      </c>
      <c r="F1737" s="42" t="s">
        <v>76</v>
      </c>
      <c r="H1737" s="42" t="s">
        <v>2633</v>
      </c>
      <c r="M1737" s="42">
        <v>0</v>
      </c>
      <c r="N1737" s="42">
        <v>0</v>
      </c>
      <c r="O1737" s="42">
        <v>0</v>
      </c>
      <c r="P1737" s="42">
        <v>0</v>
      </c>
      <c r="Q1737" s="42">
        <v>0</v>
      </c>
      <c r="R1737" s="42">
        <v>0</v>
      </c>
      <c r="S1737" s="42">
        <v>0</v>
      </c>
      <c r="T1737" s="42">
        <v>0</v>
      </c>
      <c r="U1737" s="42">
        <v>0</v>
      </c>
      <c r="V1737" s="42">
        <v>0</v>
      </c>
      <c r="W1737" s="42">
        <v>0</v>
      </c>
    </row>
    <row r="1738" spans="1:23" s="41" customFormat="1" hidden="1" x14ac:dyDescent="0.25">
      <c r="A1738" s="41" t="s">
        <v>6624</v>
      </c>
      <c r="B1738" s="41">
        <v>12167176711</v>
      </c>
      <c r="C1738" s="41" t="s">
        <v>2617</v>
      </c>
      <c r="D1738" s="41" t="s">
        <v>6625</v>
      </c>
      <c r="E1738" s="41" t="s">
        <v>1360</v>
      </c>
      <c r="F1738" s="41" t="s">
        <v>3030</v>
      </c>
      <c r="G1738" s="41">
        <v>1</v>
      </c>
      <c r="H1738" s="41" t="s">
        <v>2620</v>
      </c>
      <c r="I1738" s="41" t="s">
        <v>2621</v>
      </c>
      <c r="J1738" s="41" t="s">
        <v>6626</v>
      </c>
      <c r="K1738" s="41" t="s">
        <v>2629</v>
      </c>
      <c r="L1738" s="41">
        <v>10958</v>
      </c>
      <c r="M1738" s="41">
        <v>22.99</v>
      </c>
      <c r="N1738" s="41">
        <v>0</v>
      </c>
      <c r="O1738" s="41">
        <v>0</v>
      </c>
      <c r="P1738" s="41">
        <v>0</v>
      </c>
      <c r="Q1738" s="41">
        <v>0.95</v>
      </c>
      <c r="R1738" s="41">
        <v>-0.95</v>
      </c>
      <c r="S1738" s="41">
        <v>-3.91</v>
      </c>
      <c r="T1738" s="41">
        <v>-5.16</v>
      </c>
      <c r="U1738" s="41">
        <v>0</v>
      </c>
      <c r="V1738" s="41">
        <v>0</v>
      </c>
      <c r="W1738" s="41">
        <v>13.92</v>
      </c>
    </row>
    <row r="1739" spans="1:23" s="41" customFormat="1" hidden="1" x14ac:dyDescent="0.25">
      <c r="A1739" s="41" t="s">
        <v>6627</v>
      </c>
      <c r="B1739" s="41">
        <v>12167176711</v>
      </c>
      <c r="C1739" s="41" t="s">
        <v>2727</v>
      </c>
      <c r="D1739" s="41" t="s">
        <v>6080</v>
      </c>
      <c r="E1739" s="41" t="s">
        <v>2270</v>
      </c>
      <c r="F1739" s="41" t="s">
        <v>6081</v>
      </c>
      <c r="G1739" s="41">
        <v>1</v>
      </c>
      <c r="H1739" s="41" t="s">
        <v>2620</v>
      </c>
      <c r="I1739" s="41" t="s">
        <v>2621</v>
      </c>
      <c r="J1739" s="41" t="s">
        <v>6082</v>
      </c>
      <c r="K1739" s="41" t="s">
        <v>3032</v>
      </c>
      <c r="L1739" s="41" t="s">
        <v>6083</v>
      </c>
      <c r="M1739" s="41">
        <v>-11.99</v>
      </c>
      <c r="N1739" s="41">
        <v>0</v>
      </c>
      <c r="O1739" s="41">
        <v>0</v>
      </c>
      <c r="P1739" s="41">
        <v>0</v>
      </c>
      <c r="Q1739" s="41">
        <v>0</v>
      </c>
      <c r="R1739" s="41">
        <v>0</v>
      </c>
      <c r="S1739" s="41">
        <v>1.63</v>
      </c>
      <c r="T1739" s="41">
        <v>0</v>
      </c>
      <c r="U1739" s="41">
        <v>0</v>
      </c>
      <c r="V1739" s="41">
        <v>0</v>
      </c>
      <c r="W1739" s="41">
        <v>-10.36</v>
      </c>
    </row>
    <row r="1740" spans="1:23" s="41" customFormat="1" hidden="1" x14ac:dyDescent="0.25">
      <c r="A1740" s="41" t="s">
        <v>6628</v>
      </c>
      <c r="B1740" s="41">
        <v>12167176711</v>
      </c>
      <c r="C1740" s="41" t="s">
        <v>2617</v>
      </c>
      <c r="D1740" s="41" t="s">
        <v>6629</v>
      </c>
      <c r="E1740" s="41" t="s">
        <v>888</v>
      </c>
      <c r="F1740" s="41" t="s">
        <v>6630</v>
      </c>
      <c r="G1740" s="41">
        <v>1</v>
      </c>
      <c r="H1740" s="41" t="s">
        <v>2620</v>
      </c>
      <c r="I1740" s="41" t="s">
        <v>2621</v>
      </c>
      <c r="J1740" s="41" t="s">
        <v>3098</v>
      </c>
      <c r="K1740" s="41" t="s">
        <v>2970</v>
      </c>
      <c r="L1740" s="41" t="s">
        <v>6631</v>
      </c>
      <c r="M1740" s="41">
        <v>14.99</v>
      </c>
      <c r="N1740" s="41">
        <v>0</v>
      </c>
      <c r="O1740" s="41">
        <v>0</v>
      </c>
      <c r="P1740" s="41">
        <v>0</v>
      </c>
      <c r="Q1740" s="41">
        <v>0</v>
      </c>
      <c r="R1740" s="41">
        <v>0</v>
      </c>
      <c r="S1740" s="41">
        <v>-2.5499999999999998</v>
      </c>
      <c r="T1740" s="41">
        <v>-3.68</v>
      </c>
      <c r="U1740" s="41">
        <v>0</v>
      </c>
      <c r="V1740" s="41">
        <v>0</v>
      </c>
      <c r="W1740" s="41">
        <v>8.76</v>
      </c>
    </row>
    <row r="1741" spans="1:23" s="41" customFormat="1" hidden="1" x14ac:dyDescent="0.25">
      <c r="A1741" s="41" t="s">
        <v>6632</v>
      </c>
      <c r="B1741" s="41">
        <v>12167176711</v>
      </c>
      <c r="C1741" s="41" t="s">
        <v>2617</v>
      </c>
      <c r="D1741" s="41" t="s">
        <v>6633</v>
      </c>
      <c r="E1741" s="41" t="s">
        <v>922</v>
      </c>
      <c r="F1741" s="41" t="s">
        <v>2859</v>
      </c>
      <c r="G1741" s="41">
        <v>1</v>
      </c>
      <c r="H1741" s="41" t="s">
        <v>2620</v>
      </c>
      <c r="I1741" s="41" t="s">
        <v>2621</v>
      </c>
      <c r="J1741" s="41" t="s">
        <v>6634</v>
      </c>
      <c r="K1741" s="41" t="s">
        <v>3067</v>
      </c>
      <c r="L1741" s="41" t="s">
        <v>6635</v>
      </c>
      <c r="M1741" s="41">
        <v>12.99</v>
      </c>
      <c r="N1741" s="41">
        <v>0</v>
      </c>
      <c r="O1741" s="41">
        <v>0</v>
      </c>
      <c r="P1741" s="41">
        <v>0</v>
      </c>
      <c r="Q1741" s="41">
        <v>1.17</v>
      </c>
      <c r="R1741" s="41">
        <v>-1.17</v>
      </c>
      <c r="S1741" s="41">
        <v>-2.21</v>
      </c>
      <c r="T1741" s="41">
        <v>-3.59</v>
      </c>
      <c r="U1741" s="41">
        <v>0</v>
      </c>
      <c r="V1741" s="41">
        <v>0</v>
      </c>
      <c r="W1741" s="41">
        <v>7.19</v>
      </c>
    </row>
    <row r="1742" spans="1:23" s="41" customFormat="1" hidden="1" x14ac:dyDescent="0.25">
      <c r="A1742" s="41" t="s">
        <v>6636</v>
      </c>
      <c r="B1742" s="41">
        <v>12167176711</v>
      </c>
      <c r="C1742" s="41" t="s">
        <v>2617</v>
      </c>
      <c r="D1742" s="41" t="s">
        <v>6637</v>
      </c>
      <c r="E1742" s="41" t="s">
        <v>476</v>
      </c>
      <c r="F1742" s="41" t="s">
        <v>6638</v>
      </c>
      <c r="G1742" s="41">
        <v>1</v>
      </c>
      <c r="H1742" s="41" t="s">
        <v>2620</v>
      </c>
      <c r="I1742" s="41" t="s">
        <v>2621</v>
      </c>
      <c r="J1742" s="41" t="s">
        <v>6639</v>
      </c>
      <c r="K1742" s="41" t="s">
        <v>3519</v>
      </c>
      <c r="L1742" s="41" t="s">
        <v>6640</v>
      </c>
      <c r="M1742" s="41">
        <v>19.989999999999998</v>
      </c>
      <c r="N1742" s="41">
        <v>0</v>
      </c>
      <c r="O1742" s="41">
        <v>0</v>
      </c>
      <c r="P1742" s="41">
        <v>-1</v>
      </c>
      <c r="Q1742" s="41">
        <v>0</v>
      </c>
      <c r="R1742" s="41">
        <v>0</v>
      </c>
      <c r="S1742" s="41">
        <v>-3.23</v>
      </c>
      <c r="T1742" s="41">
        <v>-2.81</v>
      </c>
      <c r="U1742" s="41">
        <v>0</v>
      </c>
      <c r="V1742" s="41">
        <v>0</v>
      </c>
      <c r="W1742" s="41">
        <v>12.95</v>
      </c>
    </row>
    <row r="1743" spans="1:23" s="41" customFormat="1" hidden="1" x14ac:dyDescent="0.25">
      <c r="A1743" s="41" t="s">
        <v>6641</v>
      </c>
      <c r="B1743" s="41">
        <v>12167176711</v>
      </c>
      <c r="C1743" s="41" t="s">
        <v>2727</v>
      </c>
      <c r="D1743" s="41" t="s">
        <v>5350</v>
      </c>
      <c r="E1743" s="41" t="s">
        <v>1400</v>
      </c>
      <c r="F1743" s="41" t="s">
        <v>3744</v>
      </c>
      <c r="G1743" s="41">
        <v>1</v>
      </c>
      <c r="H1743" s="41" t="s">
        <v>2620</v>
      </c>
      <c r="I1743" s="41" t="s">
        <v>2621</v>
      </c>
      <c r="J1743" s="41" t="s">
        <v>4150</v>
      </c>
      <c r="K1743" s="41" t="s">
        <v>2629</v>
      </c>
      <c r="L1743" s="41" t="s">
        <v>5351</v>
      </c>
      <c r="M1743" s="41">
        <v>-25.99</v>
      </c>
      <c r="N1743" s="41">
        <v>0</v>
      </c>
      <c r="O1743" s="41">
        <v>0</v>
      </c>
      <c r="P1743" s="41">
        <v>0.52</v>
      </c>
      <c r="Q1743" s="41">
        <v>0</v>
      </c>
      <c r="R1743" s="41">
        <v>0</v>
      </c>
      <c r="S1743" s="41">
        <v>3.46</v>
      </c>
      <c r="T1743" s="41">
        <v>0</v>
      </c>
      <c r="U1743" s="41">
        <v>0</v>
      </c>
      <c r="V1743" s="41">
        <v>0</v>
      </c>
      <c r="W1743" s="41">
        <v>-22.01</v>
      </c>
    </row>
    <row r="1744" spans="1:23" s="41" customFormat="1" hidden="1" x14ac:dyDescent="0.25">
      <c r="A1744" s="41" t="s">
        <v>6642</v>
      </c>
      <c r="B1744" s="41">
        <v>12167176711</v>
      </c>
      <c r="C1744" s="41" t="s">
        <v>2617</v>
      </c>
      <c r="D1744" s="41" t="s">
        <v>6643</v>
      </c>
      <c r="E1744" s="41" t="s">
        <v>1368</v>
      </c>
      <c r="F1744" s="41" t="s">
        <v>2641</v>
      </c>
      <c r="G1744" s="41">
        <v>1</v>
      </c>
      <c r="H1744" s="41" t="s">
        <v>2620</v>
      </c>
      <c r="I1744" s="41" t="s">
        <v>2621</v>
      </c>
      <c r="J1744" s="41" t="s">
        <v>6290</v>
      </c>
      <c r="K1744" s="41" t="s">
        <v>2996</v>
      </c>
      <c r="L1744" s="41" t="s">
        <v>6291</v>
      </c>
      <c r="M1744" s="41">
        <v>22.99</v>
      </c>
      <c r="N1744" s="41">
        <v>0</v>
      </c>
      <c r="O1744" s="41">
        <v>0</v>
      </c>
      <c r="P1744" s="41">
        <v>0</v>
      </c>
      <c r="Q1744" s="41">
        <v>0</v>
      </c>
      <c r="R1744" s="41">
        <v>0</v>
      </c>
      <c r="S1744" s="41">
        <v>-3.91</v>
      </c>
      <c r="T1744" s="41">
        <v>-5.16</v>
      </c>
      <c r="U1744" s="41">
        <v>0</v>
      </c>
      <c r="V1744" s="41">
        <v>0</v>
      </c>
      <c r="W1744" s="41">
        <v>13.92</v>
      </c>
    </row>
    <row r="1745" spans="1:23" s="41" customFormat="1" hidden="1" x14ac:dyDescent="0.25">
      <c r="A1745" s="41" t="s">
        <v>6644</v>
      </c>
      <c r="B1745" s="41">
        <v>12167176711</v>
      </c>
      <c r="C1745" s="41" t="s">
        <v>2617</v>
      </c>
      <c r="D1745" s="41" t="s">
        <v>6645</v>
      </c>
      <c r="E1745" s="41" t="s">
        <v>1190</v>
      </c>
      <c r="F1745" s="41" t="s">
        <v>5213</v>
      </c>
      <c r="G1745" s="41">
        <v>1</v>
      </c>
      <c r="H1745" s="41" t="s">
        <v>2620</v>
      </c>
      <c r="I1745" s="41" t="s">
        <v>2621</v>
      </c>
      <c r="J1745" s="41" t="s">
        <v>6646</v>
      </c>
      <c r="K1745" s="41" t="s">
        <v>2683</v>
      </c>
      <c r="L1745" s="41" t="s">
        <v>6647</v>
      </c>
      <c r="M1745" s="41">
        <v>17.09</v>
      </c>
      <c r="N1745" s="41">
        <v>0</v>
      </c>
      <c r="O1745" s="41">
        <v>0</v>
      </c>
      <c r="P1745" s="41">
        <v>0</v>
      </c>
      <c r="Q1745" s="41">
        <v>0</v>
      </c>
      <c r="R1745" s="41">
        <v>0</v>
      </c>
      <c r="S1745" s="41">
        <v>-2.91</v>
      </c>
      <c r="T1745" s="41">
        <v>-3.68</v>
      </c>
      <c r="U1745" s="41">
        <v>0</v>
      </c>
      <c r="V1745" s="41">
        <v>0</v>
      </c>
      <c r="W1745" s="41">
        <v>10.5</v>
      </c>
    </row>
    <row r="1746" spans="1:23" s="41" customFormat="1" hidden="1" x14ac:dyDescent="0.25">
      <c r="A1746" s="41" t="s">
        <v>6648</v>
      </c>
      <c r="B1746" s="41">
        <v>12167176711</v>
      </c>
      <c r="C1746" s="41" t="s">
        <v>2617</v>
      </c>
      <c r="D1746" s="41" t="s">
        <v>6649</v>
      </c>
      <c r="E1746" s="41" t="s">
        <v>1440</v>
      </c>
      <c r="F1746" s="41" t="s">
        <v>2846</v>
      </c>
      <c r="G1746" s="41">
        <v>1</v>
      </c>
      <c r="H1746" s="41" t="s">
        <v>2620</v>
      </c>
      <c r="I1746" s="41" t="s">
        <v>2621</v>
      </c>
      <c r="J1746" s="41" t="s">
        <v>6650</v>
      </c>
      <c r="K1746" s="41" t="s">
        <v>5341</v>
      </c>
      <c r="L1746" s="41" t="s">
        <v>6651</v>
      </c>
      <c r="M1746" s="41">
        <v>25.99</v>
      </c>
      <c r="N1746" s="41">
        <v>0</v>
      </c>
      <c r="O1746" s="41">
        <v>0</v>
      </c>
      <c r="P1746" s="41">
        <v>0</v>
      </c>
      <c r="Q1746" s="41">
        <v>1.56</v>
      </c>
      <c r="R1746" s="41">
        <v>-1.56</v>
      </c>
      <c r="S1746" s="41">
        <v>-4.42</v>
      </c>
      <c r="T1746" s="41">
        <v>-5.16</v>
      </c>
      <c r="U1746" s="41">
        <v>0</v>
      </c>
      <c r="V1746" s="41">
        <v>0</v>
      </c>
      <c r="W1746" s="41">
        <v>16.41</v>
      </c>
    </row>
    <row r="1747" spans="1:23" s="41" customFormat="1" hidden="1" x14ac:dyDescent="0.25">
      <c r="A1747" s="41" t="s">
        <v>6652</v>
      </c>
      <c r="B1747" s="41">
        <v>12167176711</v>
      </c>
      <c r="C1747" s="41" t="s">
        <v>2617</v>
      </c>
      <c r="D1747" s="41" t="s">
        <v>6653</v>
      </c>
      <c r="E1747" s="41" t="s">
        <v>1376</v>
      </c>
      <c r="F1747" s="41" t="s">
        <v>3065</v>
      </c>
      <c r="G1747" s="41">
        <v>1</v>
      </c>
      <c r="H1747" s="41" t="s">
        <v>2620</v>
      </c>
      <c r="I1747" s="41" t="s">
        <v>2621</v>
      </c>
      <c r="J1747" s="41" t="s">
        <v>6654</v>
      </c>
      <c r="K1747" s="41" t="s">
        <v>3227</v>
      </c>
      <c r="L1747" s="41" t="s">
        <v>6655</v>
      </c>
      <c r="M1747" s="41">
        <v>22.99</v>
      </c>
      <c r="N1747" s="41">
        <v>0</v>
      </c>
      <c r="O1747" s="41">
        <v>0</v>
      </c>
      <c r="P1747" s="41">
        <v>0</v>
      </c>
      <c r="Q1747" s="41">
        <v>1.84</v>
      </c>
      <c r="R1747" s="41">
        <v>-1.84</v>
      </c>
      <c r="S1747" s="41">
        <v>-3.91</v>
      </c>
      <c r="T1747" s="41">
        <v>-5.16</v>
      </c>
      <c r="U1747" s="41">
        <v>0</v>
      </c>
      <c r="V1747" s="41">
        <v>0</v>
      </c>
      <c r="W1747" s="41">
        <v>13.92</v>
      </c>
    </row>
    <row r="1748" spans="1:23" s="41" customFormat="1" hidden="1" x14ac:dyDescent="0.25">
      <c r="A1748" s="41" t="s">
        <v>6656</v>
      </c>
      <c r="B1748" s="41">
        <v>12167176711</v>
      </c>
      <c r="C1748" s="41" t="s">
        <v>2617</v>
      </c>
      <c r="D1748" s="41" t="s">
        <v>6657</v>
      </c>
      <c r="E1748" s="41" t="s">
        <v>1440</v>
      </c>
      <c r="F1748" s="41" t="s">
        <v>2846</v>
      </c>
      <c r="G1748" s="41">
        <v>1</v>
      </c>
      <c r="H1748" s="41" t="s">
        <v>2620</v>
      </c>
      <c r="I1748" s="41" t="s">
        <v>2621</v>
      </c>
      <c r="J1748" s="41" t="s">
        <v>3388</v>
      </c>
      <c r="K1748" s="41" t="s">
        <v>3227</v>
      </c>
      <c r="L1748" s="41" t="s">
        <v>6658</v>
      </c>
      <c r="M1748" s="41">
        <v>25.99</v>
      </c>
      <c r="N1748" s="41">
        <v>0</v>
      </c>
      <c r="O1748" s="41">
        <v>0</v>
      </c>
      <c r="P1748" s="41">
        <v>0</v>
      </c>
      <c r="Q1748" s="41">
        <v>2.08</v>
      </c>
      <c r="R1748" s="41">
        <v>-2.08</v>
      </c>
      <c r="S1748" s="41">
        <v>-4.42</v>
      </c>
      <c r="T1748" s="41">
        <v>-5.16</v>
      </c>
      <c r="U1748" s="41">
        <v>0</v>
      </c>
      <c r="V1748" s="41">
        <v>0</v>
      </c>
      <c r="W1748" s="41">
        <v>16.41</v>
      </c>
    </row>
    <row r="1749" spans="1:23" s="41" customFormat="1" hidden="1" x14ac:dyDescent="0.25">
      <c r="A1749" s="41" t="s">
        <v>6659</v>
      </c>
      <c r="B1749" s="41">
        <v>12167176711</v>
      </c>
      <c r="C1749" s="41" t="s">
        <v>2617</v>
      </c>
      <c r="D1749" s="41" t="s">
        <v>6660</v>
      </c>
      <c r="E1749" s="41" t="s">
        <v>1442</v>
      </c>
      <c r="F1749" s="41" t="s">
        <v>6086</v>
      </c>
      <c r="G1749" s="41">
        <v>1</v>
      </c>
      <c r="H1749" s="41" t="s">
        <v>2620</v>
      </c>
      <c r="I1749" s="41" t="s">
        <v>2621</v>
      </c>
      <c r="J1749" s="41" t="s">
        <v>6661</v>
      </c>
      <c r="K1749" s="41" t="s">
        <v>2758</v>
      </c>
      <c r="L1749" s="41" t="s">
        <v>6662</v>
      </c>
      <c r="M1749" s="41">
        <v>25.99</v>
      </c>
      <c r="N1749" s="41">
        <v>0</v>
      </c>
      <c r="O1749" s="41">
        <v>0</v>
      </c>
      <c r="P1749" s="41">
        <v>0</v>
      </c>
      <c r="Q1749" s="41">
        <v>0</v>
      </c>
      <c r="R1749" s="41">
        <v>0</v>
      </c>
      <c r="S1749" s="41">
        <v>-4.42</v>
      </c>
      <c r="T1749" s="41">
        <v>-5.16</v>
      </c>
      <c r="U1749" s="41">
        <v>0</v>
      </c>
      <c r="V1749" s="41">
        <v>0</v>
      </c>
      <c r="W1749" s="41">
        <v>16.41</v>
      </c>
    </row>
    <row r="1750" spans="1:23" s="42" customFormat="1" hidden="1" x14ac:dyDescent="0.25">
      <c r="A1750" s="42" t="s">
        <v>6663</v>
      </c>
      <c r="B1750" s="42">
        <v>12167176711</v>
      </c>
      <c r="C1750" s="42" t="s">
        <v>2651</v>
      </c>
      <c r="D1750" s="42" t="s">
        <v>2741</v>
      </c>
      <c r="F1750" s="42" t="s">
        <v>74</v>
      </c>
      <c r="H1750" s="42" t="s">
        <v>2633</v>
      </c>
      <c r="M1750" s="42">
        <v>0</v>
      </c>
      <c r="N1750" s="42">
        <v>0</v>
      </c>
      <c r="O1750" s="42">
        <v>0</v>
      </c>
      <c r="P1750" s="42">
        <v>0</v>
      </c>
      <c r="Q1750" s="42">
        <v>0</v>
      </c>
      <c r="R1750" s="42">
        <v>0</v>
      </c>
      <c r="S1750" s="42">
        <v>0</v>
      </c>
      <c r="T1750" s="42">
        <v>0</v>
      </c>
      <c r="U1750" s="42">
        <v>0</v>
      </c>
      <c r="V1750" s="42">
        <v>0</v>
      </c>
      <c r="W1750" s="42">
        <v>0</v>
      </c>
    </row>
    <row r="1751" spans="1:23" s="43" customFormat="1" ht="14.4" hidden="1" x14ac:dyDescent="0.25">
      <c r="A1751" s="43" t="s">
        <v>6663</v>
      </c>
      <c r="B1751" s="43">
        <v>12167176711</v>
      </c>
      <c r="C1751" s="43" t="s">
        <v>2651</v>
      </c>
      <c r="D1751" s="43" t="s">
        <v>2741</v>
      </c>
      <c r="F1751" s="43" t="s">
        <v>75</v>
      </c>
      <c r="H1751" s="43" t="s">
        <v>2633</v>
      </c>
      <c r="M1751" s="43">
        <v>0</v>
      </c>
      <c r="N1751" s="43">
        <v>0</v>
      </c>
      <c r="O1751" s="43">
        <v>0</v>
      </c>
      <c r="P1751" s="43">
        <v>0</v>
      </c>
      <c r="Q1751" s="43">
        <v>0</v>
      </c>
      <c r="R1751" s="43">
        <v>0</v>
      </c>
      <c r="S1751" s="43">
        <v>0</v>
      </c>
      <c r="T1751" s="43">
        <v>-5.16</v>
      </c>
      <c r="U1751" s="43">
        <v>0</v>
      </c>
      <c r="V1751" s="43">
        <v>0</v>
      </c>
      <c r="W1751" s="43">
        <v>-5.16</v>
      </c>
    </row>
    <row r="1752" spans="1:23" s="42" customFormat="1" hidden="1" x14ac:dyDescent="0.25">
      <c r="A1752" s="42" t="s">
        <v>6663</v>
      </c>
      <c r="B1752" s="42">
        <v>12167176711</v>
      </c>
      <c r="C1752" s="42" t="s">
        <v>2651</v>
      </c>
      <c r="D1752" s="42" t="s">
        <v>2741</v>
      </c>
      <c r="F1752" s="42" t="s">
        <v>76</v>
      </c>
      <c r="H1752" s="42" t="s">
        <v>2633</v>
      </c>
      <c r="M1752" s="42">
        <v>0</v>
      </c>
      <c r="N1752" s="42">
        <v>0</v>
      </c>
      <c r="O1752" s="42">
        <v>0</v>
      </c>
      <c r="P1752" s="42">
        <v>0</v>
      </c>
      <c r="Q1752" s="42">
        <v>0</v>
      </c>
      <c r="R1752" s="42">
        <v>0</v>
      </c>
      <c r="S1752" s="42">
        <v>0</v>
      </c>
      <c r="T1752" s="42">
        <v>0</v>
      </c>
      <c r="U1752" s="42">
        <v>0</v>
      </c>
      <c r="V1752" s="42">
        <v>0</v>
      </c>
      <c r="W1752" s="42">
        <v>0</v>
      </c>
    </row>
    <row r="1753" spans="1:23" s="41" customFormat="1" hidden="1" x14ac:dyDescent="0.25">
      <c r="A1753" s="41" t="s">
        <v>6664</v>
      </c>
      <c r="B1753" s="41">
        <v>12167176711</v>
      </c>
      <c r="C1753" s="41" t="s">
        <v>2617</v>
      </c>
      <c r="D1753" s="41" t="s">
        <v>6665</v>
      </c>
      <c r="E1753" s="41" t="s">
        <v>790</v>
      </c>
      <c r="F1753" s="41" t="s">
        <v>3483</v>
      </c>
      <c r="G1753" s="41">
        <v>1</v>
      </c>
      <c r="H1753" s="41" t="s">
        <v>2620</v>
      </c>
      <c r="I1753" s="41" t="s">
        <v>2621</v>
      </c>
      <c r="J1753" s="41" t="s">
        <v>5731</v>
      </c>
      <c r="K1753" s="41" t="s">
        <v>2648</v>
      </c>
      <c r="L1753" s="41" t="s">
        <v>6666</v>
      </c>
      <c r="M1753" s="41">
        <v>9.99</v>
      </c>
      <c r="N1753" s="41">
        <v>0</v>
      </c>
      <c r="O1753" s="41">
        <v>0</v>
      </c>
      <c r="P1753" s="41">
        <v>0</v>
      </c>
      <c r="Q1753" s="41">
        <v>0</v>
      </c>
      <c r="R1753" s="41">
        <v>0</v>
      </c>
      <c r="S1753" s="41">
        <v>-1.7</v>
      </c>
      <c r="T1753" s="41">
        <v>-3.59</v>
      </c>
      <c r="U1753" s="41">
        <v>0</v>
      </c>
      <c r="V1753" s="41">
        <v>0</v>
      </c>
      <c r="W1753" s="41">
        <v>4.7</v>
      </c>
    </row>
    <row r="1754" spans="1:23" s="41" customFormat="1" hidden="1" x14ac:dyDescent="0.25">
      <c r="A1754" s="41" t="s">
        <v>6667</v>
      </c>
      <c r="B1754" s="41">
        <v>12167176711</v>
      </c>
      <c r="C1754" s="41" t="s">
        <v>2617</v>
      </c>
      <c r="D1754" s="41" t="s">
        <v>6668</v>
      </c>
      <c r="E1754" s="41" t="s">
        <v>1428</v>
      </c>
      <c r="F1754" s="41" t="s">
        <v>2717</v>
      </c>
      <c r="G1754" s="41">
        <v>1</v>
      </c>
      <c r="H1754" s="41" t="s">
        <v>2620</v>
      </c>
      <c r="I1754" s="41" t="s">
        <v>2621</v>
      </c>
      <c r="J1754" s="41" t="s">
        <v>3231</v>
      </c>
      <c r="K1754" s="41" t="s">
        <v>2933</v>
      </c>
      <c r="L1754" s="41" t="s">
        <v>6669</v>
      </c>
      <c r="M1754" s="41">
        <v>25.99</v>
      </c>
      <c r="N1754" s="41">
        <v>0</v>
      </c>
      <c r="O1754" s="41">
        <v>0</v>
      </c>
      <c r="P1754" s="41">
        <v>0</v>
      </c>
      <c r="Q1754" s="41">
        <v>1.56</v>
      </c>
      <c r="R1754" s="41">
        <v>-1.56</v>
      </c>
      <c r="S1754" s="41">
        <v>-4.42</v>
      </c>
      <c r="T1754" s="41">
        <v>-5.16</v>
      </c>
      <c r="U1754" s="41">
        <v>0</v>
      </c>
      <c r="V1754" s="41">
        <v>0</v>
      </c>
      <c r="W1754" s="41">
        <v>16.41</v>
      </c>
    </row>
    <row r="1755" spans="1:23" s="42" customFormat="1" hidden="1" x14ac:dyDescent="0.25">
      <c r="A1755" s="42" t="s">
        <v>6670</v>
      </c>
      <c r="B1755" s="42">
        <v>12167176711</v>
      </c>
      <c r="C1755" s="42" t="s">
        <v>2651</v>
      </c>
      <c r="D1755" s="42" t="s">
        <v>4571</v>
      </c>
      <c r="F1755" s="42" t="s">
        <v>74</v>
      </c>
      <c r="H1755" s="42" t="s">
        <v>2633</v>
      </c>
      <c r="M1755" s="42">
        <v>0</v>
      </c>
      <c r="N1755" s="42">
        <v>0</v>
      </c>
      <c r="O1755" s="42">
        <v>0</v>
      </c>
      <c r="P1755" s="42">
        <v>0</v>
      </c>
      <c r="Q1755" s="42">
        <v>0</v>
      </c>
      <c r="R1755" s="42">
        <v>0</v>
      </c>
      <c r="S1755" s="42">
        <v>0</v>
      </c>
      <c r="T1755" s="42">
        <v>0</v>
      </c>
      <c r="U1755" s="42">
        <v>0</v>
      </c>
      <c r="V1755" s="42">
        <v>0</v>
      </c>
      <c r="W1755" s="42">
        <v>0</v>
      </c>
    </row>
    <row r="1756" spans="1:23" s="43" customFormat="1" ht="14.4" hidden="1" x14ac:dyDescent="0.25">
      <c r="A1756" s="43" t="s">
        <v>6670</v>
      </c>
      <c r="B1756" s="43">
        <v>12167176711</v>
      </c>
      <c r="C1756" s="43" t="s">
        <v>2651</v>
      </c>
      <c r="D1756" s="43" t="s">
        <v>4571</v>
      </c>
      <c r="F1756" s="43" t="s">
        <v>75</v>
      </c>
      <c r="H1756" s="43" t="s">
        <v>2633</v>
      </c>
      <c r="M1756" s="43">
        <v>0</v>
      </c>
      <c r="N1756" s="43">
        <v>0</v>
      </c>
      <c r="O1756" s="43">
        <v>0</v>
      </c>
      <c r="P1756" s="43">
        <v>0</v>
      </c>
      <c r="Q1756" s="43">
        <v>0</v>
      </c>
      <c r="R1756" s="43">
        <v>0</v>
      </c>
      <c r="S1756" s="43">
        <v>0</v>
      </c>
      <c r="T1756" s="43">
        <v>-5.16</v>
      </c>
      <c r="U1756" s="43">
        <v>0</v>
      </c>
      <c r="V1756" s="43">
        <v>0</v>
      </c>
      <c r="W1756" s="43">
        <v>-5.16</v>
      </c>
    </row>
    <row r="1757" spans="1:23" s="42" customFormat="1" hidden="1" x14ac:dyDescent="0.25">
      <c r="A1757" s="42" t="s">
        <v>6670</v>
      </c>
      <c r="B1757" s="42">
        <v>12167176711</v>
      </c>
      <c r="C1757" s="42" t="s">
        <v>2651</v>
      </c>
      <c r="D1757" s="42" t="s">
        <v>4571</v>
      </c>
      <c r="F1757" s="42" t="s">
        <v>76</v>
      </c>
      <c r="H1757" s="42" t="s">
        <v>2633</v>
      </c>
      <c r="M1757" s="42">
        <v>0</v>
      </c>
      <c r="N1757" s="42">
        <v>0</v>
      </c>
      <c r="O1757" s="42">
        <v>0</v>
      </c>
      <c r="P1757" s="42">
        <v>0</v>
      </c>
      <c r="Q1757" s="42">
        <v>0</v>
      </c>
      <c r="R1757" s="42">
        <v>0</v>
      </c>
      <c r="S1757" s="42">
        <v>0</v>
      </c>
      <c r="T1757" s="42">
        <v>0</v>
      </c>
      <c r="U1757" s="42">
        <v>0</v>
      </c>
      <c r="V1757" s="42">
        <v>0</v>
      </c>
      <c r="W1757" s="42">
        <v>0</v>
      </c>
    </row>
    <row r="1758" spans="1:23" s="42" customFormat="1" hidden="1" x14ac:dyDescent="0.25">
      <c r="A1758" s="42" t="s">
        <v>6671</v>
      </c>
      <c r="B1758" s="42">
        <v>12167176711</v>
      </c>
      <c r="D1758" s="42" t="s">
        <v>2654</v>
      </c>
      <c r="F1758" s="42" t="s">
        <v>2655</v>
      </c>
      <c r="G1758" s="42">
        <v>1</v>
      </c>
      <c r="H1758" s="42" t="s">
        <v>2633</v>
      </c>
      <c r="M1758" s="42">
        <v>0</v>
      </c>
      <c r="N1758" s="42">
        <v>0</v>
      </c>
      <c r="O1758" s="42">
        <v>0</v>
      </c>
      <c r="P1758" s="42">
        <v>0</v>
      </c>
      <c r="Q1758" s="42">
        <v>0</v>
      </c>
      <c r="R1758" s="42">
        <v>0</v>
      </c>
      <c r="S1758" s="42">
        <v>0</v>
      </c>
      <c r="T1758" s="42">
        <v>0</v>
      </c>
      <c r="U1758" s="42">
        <v>-0.6</v>
      </c>
      <c r="V1758" s="42">
        <v>0</v>
      </c>
      <c r="W1758" s="42">
        <v>-0.6</v>
      </c>
    </row>
    <row r="1759" spans="1:23" s="42" customFormat="1" hidden="1" x14ac:dyDescent="0.25">
      <c r="A1759" s="42" t="s">
        <v>6672</v>
      </c>
      <c r="B1759" s="42">
        <v>12167176711</v>
      </c>
      <c r="C1759" s="42" t="s">
        <v>2651</v>
      </c>
      <c r="D1759" s="42" t="s">
        <v>4072</v>
      </c>
      <c r="F1759" s="42" t="s">
        <v>74</v>
      </c>
      <c r="H1759" s="42" t="s">
        <v>2633</v>
      </c>
      <c r="M1759" s="42">
        <v>0</v>
      </c>
      <c r="N1759" s="42">
        <v>0</v>
      </c>
      <c r="O1759" s="42">
        <v>0</v>
      </c>
      <c r="P1759" s="42">
        <v>0</v>
      </c>
      <c r="Q1759" s="42">
        <v>0</v>
      </c>
      <c r="R1759" s="42">
        <v>0</v>
      </c>
      <c r="S1759" s="42">
        <v>0</v>
      </c>
      <c r="T1759" s="42">
        <v>0</v>
      </c>
      <c r="U1759" s="42">
        <v>0</v>
      </c>
      <c r="V1759" s="42">
        <v>0</v>
      </c>
      <c r="W1759" s="42">
        <v>0</v>
      </c>
    </row>
    <row r="1760" spans="1:23" s="43" customFormat="1" ht="14.4" hidden="1" x14ac:dyDescent="0.25">
      <c r="A1760" s="43" t="s">
        <v>6672</v>
      </c>
      <c r="B1760" s="43">
        <v>12167176711</v>
      </c>
      <c r="C1760" s="43" t="s">
        <v>2651</v>
      </c>
      <c r="D1760" s="43" t="s">
        <v>4072</v>
      </c>
      <c r="F1760" s="43" t="s">
        <v>75</v>
      </c>
      <c r="H1760" s="43" t="s">
        <v>2633</v>
      </c>
      <c r="M1760" s="43">
        <v>0</v>
      </c>
      <c r="N1760" s="43">
        <v>0</v>
      </c>
      <c r="O1760" s="43">
        <v>0</v>
      </c>
      <c r="P1760" s="43">
        <v>0</v>
      </c>
      <c r="Q1760" s="43">
        <v>0</v>
      </c>
      <c r="R1760" s="43">
        <v>0</v>
      </c>
      <c r="S1760" s="43">
        <v>0</v>
      </c>
      <c r="T1760" s="43">
        <v>-3.68</v>
      </c>
      <c r="U1760" s="43">
        <v>0</v>
      </c>
      <c r="V1760" s="43">
        <v>0</v>
      </c>
      <c r="W1760" s="43">
        <v>-3.68</v>
      </c>
    </row>
    <row r="1761" spans="1:23" s="42" customFormat="1" hidden="1" x14ac:dyDescent="0.25">
      <c r="A1761" s="42" t="s">
        <v>6672</v>
      </c>
      <c r="B1761" s="42">
        <v>12167176711</v>
      </c>
      <c r="C1761" s="42" t="s">
        <v>2651</v>
      </c>
      <c r="D1761" s="42" t="s">
        <v>4072</v>
      </c>
      <c r="F1761" s="42" t="s">
        <v>76</v>
      </c>
      <c r="H1761" s="42" t="s">
        <v>2633</v>
      </c>
      <c r="M1761" s="42">
        <v>0</v>
      </c>
      <c r="N1761" s="42">
        <v>0</v>
      </c>
      <c r="O1761" s="42">
        <v>0</v>
      </c>
      <c r="P1761" s="42">
        <v>0</v>
      </c>
      <c r="Q1761" s="42">
        <v>0</v>
      </c>
      <c r="R1761" s="42">
        <v>0</v>
      </c>
      <c r="S1761" s="42">
        <v>0</v>
      </c>
      <c r="T1761" s="42">
        <v>0</v>
      </c>
      <c r="U1761" s="42">
        <v>0</v>
      </c>
      <c r="V1761" s="42">
        <v>0</v>
      </c>
      <c r="W1761" s="42">
        <v>0</v>
      </c>
    </row>
    <row r="1762" spans="1:23" s="41" customFormat="1" hidden="1" x14ac:dyDescent="0.25">
      <c r="A1762" s="41" t="s">
        <v>6673</v>
      </c>
      <c r="B1762" s="41">
        <v>12167176711</v>
      </c>
      <c r="C1762" s="41" t="s">
        <v>2778</v>
      </c>
      <c r="E1762" s="41" t="s">
        <v>386</v>
      </c>
      <c r="F1762" s="41" t="s">
        <v>71</v>
      </c>
      <c r="G1762" s="41">
        <v>1</v>
      </c>
      <c r="M1762" s="41">
        <v>0</v>
      </c>
      <c r="N1762" s="41">
        <v>0</v>
      </c>
      <c r="O1762" s="41">
        <v>0</v>
      </c>
      <c r="P1762" s="41">
        <v>0</v>
      </c>
      <c r="Q1762" s="41">
        <v>0</v>
      </c>
      <c r="R1762" s="41">
        <v>0</v>
      </c>
      <c r="S1762" s="41">
        <v>0</v>
      </c>
      <c r="T1762" s="41">
        <v>0</v>
      </c>
      <c r="U1762" s="41">
        <v>0</v>
      </c>
      <c r="V1762" s="41">
        <v>6.36</v>
      </c>
      <c r="W1762" s="41">
        <v>6.36</v>
      </c>
    </row>
    <row r="1763" spans="1:23" s="42" customFormat="1" hidden="1" x14ac:dyDescent="0.25">
      <c r="A1763" s="42" t="s">
        <v>6674</v>
      </c>
      <c r="B1763" s="42">
        <v>12167176711</v>
      </c>
      <c r="D1763" s="42" t="s">
        <v>2789</v>
      </c>
      <c r="F1763" s="42" t="s">
        <v>2790</v>
      </c>
      <c r="G1763" s="42">
        <v>2</v>
      </c>
      <c r="H1763" s="42" t="s">
        <v>2633</v>
      </c>
      <c r="M1763" s="42">
        <v>0</v>
      </c>
      <c r="N1763" s="42">
        <v>0</v>
      </c>
      <c r="O1763" s="42">
        <v>0</v>
      </c>
      <c r="P1763" s="42">
        <v>0</v>
      </c>
      <c r="Q1763" s="42">
        <v>0</v>
      </c>
      <c r="R1763" s="42">
        <v>0</v>
      </c>
      <c r="S1763" s="42">
        <v>0</v>
      </c>
      <c r="T1763" s="42">
        <v>0</v>
      </c>
      <c r="U1763" s="42">
        <v>-1.2</v>
      </c>
      <c r="V1763" s="42">
        <v>0</v>
      </c>
      <c r="W1763" s="42">
        <v>-1.2</v>
      </c>
    </row>
    <row r="1764" spans="1:23" s="41" customFormat="1" hidden="1" x14ac:dyDescent="0.25">
      <c r="A1764" s="41" t="s">
        <v>6675</v>
      </c>
      <c r="B1764" s="41">
        <v>12167176711</v>
      </c>
      <c r="C1764" s="41" t="s">
        <v>2617</v>
      </c>
      <c r="D1764" s="41" t="s">
        <v>6676</v>
      </c>
      <c r="E1764" s="41" t="s">
        <v>1422</v>
      </c>
      <c r="F1764" s="41" t="s">
        <v>2671</v>
      </c>
      <c r="G1764" s="41">
        <v>1</v>
      </c>
      <c r="H1764" s="41" t="s">
        <v>2620</v>
      </c>
      <c r="I1764" s="41" t="s">
        <v>2621</v>
      </c>
      <c r="J1764" s="41" t="s">
        <v>6677</v>
      </c>
      <c r="K1764" s="41" t="s">
        <v>3032</v>
      </c>
      <c r="L1764" s="41" t="s">
        <v>6678</v>
      </c>
      <c r="M1764" s="41">
        <v>25.99</v>
      </c>
      <c r="N1764" s="41">
        <v>0</v>
      </c>
      <c r="O1764" s="41">
        <v>0</v>
      </c>
      <c r="P1764" s="41">
        <v>0</v>
      </c>
      <c r="Q1764" s="41">
        <v>0</v>
      </c>
      <c r="R1764" s="41">
        <v>0</v>
      </c>
      <c r="S1764" s="41">
        <v>-4.42</v>
      </c>
      <c r="T1764" s="41">
        <v>-5.16</v>
      </c>
      <c r="U1764" s="41">
        <v>0</v>
      </c>
      <c r="V1764" s="41">
        <v>0</v>
      </c>
      <c r="W1764" s="41">
        <v>16.41</v>
      </c>
    </row>
    <row r="1765" spans="1:23" s="41" customFormat="1" hidden="1" x14ac:dyDescent="0.25">
      <c r="A1765" s="41" t="s">
        <v>6679</v>
      </c>
      <c r="B1765" s="41">
        <v>12167176711</v>
      </c>
      <c r="C1765" s="41" t="s">
        <v>2617</v>
      </c>
      <c r="D1765" s="41" t="s">
        <v>6680</v>
      </c>
      <c r="E1765" s="41" t="s">
        <v>1376</v>
      </c>
      <c r="F1765" s="41" t="s">
        <v>3065</v>
      </c>
      <c r="G1765" s="41">
        <v>1</v>
      </c>
      <c r="H1765" s="41" t="s">
        <v>2620</v>
      </c>
      <c r="I1765" s="41" t="s">
        <v>2621</v>
      </c>
      <c r="J1765" s="41" t="s">
        <v>2757</v>
      </c>
      <c r="K1765" s="41" t="s">
        <v>3227</v>
      </c>
      <c r="L1765" s="41" t="s">
        <v>6681</v>
      </c>
      <c r="M1765" s="41">
        <v>22.99</v>
      </c>
      <c r="N1765" s="41">
        <v>9.98</v>
      </c>
      <c r="O1765" s="41">
        <v>0</v>
      </c>
      <c r="P1765" s="41">
        <v>0</v>
      </c>
      <c r="Q1765" s="41">
        <v>2.64</v>
      </c>
      <c r="R1765" s="41">
        <v>-2.64</v>
      </c>
      <c r="S1765" s="41">
        <v>-3.91</v>
      </c>
      <c r="T1765" s="41">
        <v>-15.14</v>
      </c>
      <c r="U1765" s="41">
        <v>0</v>
      </c>
      <c r="V1765" s="41">
        <v>0</v>
      </c>
      <c r="W1765" s="41">
        <v>13.92</v>
      </c>
    </row>
    <row r="1766" spans="1:23" s="41" customFormat="1" hidden="1" x14ac:dyDescent="0.25">
      <c r="A1766" s="41" t="s">
        <v>6682</v>
      </c>
      <c r="B1766" s="41">
        <v>12167176711</v>
      </c>
      <c r="C1766" s="41" t="s">
        <v>2617</v>
      </c>
      <c r="D1766" s="41" t="s">
        <v>6683</v>
      </c>
      <c r="E1766" s="41" t="s">
        <v>396</v>
      </c>
      <c r="F1766" s="41" t="s">
        <v>2959</v>
      </c>
      <c r="G1766" s="41">
        <v>1</v>
      </c>
      <c r="H1766" s="41" t="s">
        <v>2620</v>
      </c>
      <c r="I1766" s="41" t="s">
        <v>2621</v>
      </c>
      <c r="J1766" s="41" t="s">
        <v>6684</v>
      </c>
      <c r="K1766" s="41" t="s">
        <v>4516</v>
      </c>
      <c r="L1766" s="41" t="s">
        <v>6685</v>
      </c>
      <c r="M1766" s="41">
        <v>19.989999999999998</v>
      </c>
      <c r="N1766" s="41">
        <v>0</v>
      </c>
      <c r="O1766" s="41">
        <v>0</v>
      </c>
      <c r="P1766" s="41">
        <v>-1</v>
      </c>
      <c r="Q1766" s="41">
        <v>1.33</v>
      </c>
      <c r="R1766" s="41">
        <v>-1.33</v>
      </c>
      <c r="S1766" s="41">
        <v>-3.23</v>
      </c>
      <c r="T1766" s="41">
        <v>-3.68</v>
      </c>
      <c r="U1766" s="41">
        <v>0</v>
      </c>
      <c r="V1766" s="41">
        <v>0</v>
      </c>
      <c r="W1766" s="41">
        <v>12.08</v>
      </c>
    </row>
    <row r="1767" spans="1:23" s="42" customFormat="1" hidden="1" x14ac:dyDescent="0.25">
      <c r="A1767" s="42" t="s">
        <v>6686</v>
      </c>
      <c r="B1767" s="42">
        <v>12167176711</v>
      </c>
      <c r="D1767" s="42" t="s">
        <v>6687</v>
      </c>
      <c r="F1767" s="42" t="s">
        <v>2795</v>
      </c>
      <c r="G1767" s="42">
        <v>1</v>
      </c>
      <c r="H1767" s="42" t="s">
        <v>2633</v>
      </c>
      <c r="M1767" s="42">
        <v>0</v>
      </c>
      <c r="N1767" s="42">
        <v>0</v>
      </c>
      <c r="O1767" s="42">
        <v>0</v>
      </c>
      <c r="P1767" s="42">
        <v>0</v>
      </c>
      <c r="Q1767" s="42">
        <v>0</v>
      </c>
      <c r="R1767" s="42">
        <v>0</v>
      </c>
      <c r="S1767" s="42">
        <v>0</v>
      </c>
      <c r="T1767" s="42">
        <v>0</v>
      </c>
      <c r="U1767" s="42">
        <v>-0.6</v>
      </c>
      <c r="V1767" s="42">
        <v>0</v>
      </c>
      <c r="W1767" s="42">
        <v>-0.6</v>
      </c>
    </row>
    <row r="1768" spans="1:23" s="42" customFormat="1" hidden="1" x14ac:dyDescent="0.25">
      <c r="A1768" s="42" t="s">
        <v>6688</v>
      </c>
      <c r="B1768" s="42">
        <v>12167176711</v>
      </c>
      <c r="D1768" s="42" t="s">
        <v>6689</v>
      </c>
      <c r="F1768" s="42" t="s">
        <v>6690</v>
      </c>
      <c r="G1768" s="42">
        <v>1</v>
      </c>
      <c r="H1768" s="42" t="s">
        <v>2633</v>
      </c>
      <c r="M1768" s="42">
        <v>0</v>
      </c>
      <c r="N1768" s="42">
        <v>0</v>
      </c>
      <c r="O1768" s="42">
        <v>0</v>
      </c>
      <c r="P1768" s="42">
        <v>0</v>
      </c>
      <c r="Q1768" s="42">
        <v>0</v>
      </c>
      <c r="R1768" s="42">
        <v>0</v>
      </c>
      <c r="S1768" s="42">
        <v>0</v>
      </c>
      <c r="T1768" s="42">
        <v>0</v>
      </c>
      <c r="U1768" s="42">
        <v>-0.6</v>
      </c>
      <c r="V1768" s="42">
        <v>0</v>
      </c>
      <c r="W1768" s="42">
        <v>-0.6</v>
      </c>
    </row>
    <row r="1769" spans="1:23" s="41" customFormat="1" hidden="1" x14ac:dyDescent="0.25">
      <c r="A1769" s="41" t="s">
        <v>6691</v>
      </c>
      <c r="B1769" s="41">
        <v>12167176711</v>
      </c>
      <c r="C1769" s="41" t="s">
        <v>2617</v>
      </c>
      <c r="D1769" s="41" t="s">
        <v>6692</v>
      </c>
      <c r="E1769" s="41" t="s">
        <v>394</v>
      </c>
      <c r="F1769" s="41" t="s">
        <v>4051</v>
      </c>
      <c r="G1769" s="41">
        <v>1</v>
      </c>
      <c r="H1769" s="41" t="s">
        <v>2620</v>
      </c>
      <c r="I1769" s="41" t="s">
        <v>2621</v>
      </c>
      <c r="J1769" s="41" t="s">
        <v>6693</v>
      </c>
      <c r="K1769" s="41" t="s">
        <v>6694</v>
      </c>
      <c r="L1769" s="41" t="s">
        <v>6695</v>
      </c>
      <c r="M1769" s="41">
        <v>19.989999999999998</v>
      </c>
      <c r="N1769" s="41">
        <v>0</v>
      </c>
      <c r="O1769" s="41">
        <v>0</v>
      </c>
      <c r="P1769" s="41">
        <v>-1</v>
      </c>
      <c r="Q1769" s="41">
        <v>0</v>
      </c>
      <c r="R1769" s="41">
        <v>0</v>
      </c>
      <c r="S1769" s="41">
        <v>-3.23</v>
      </c>
      <c r="T1769" s="41">
        <v>-3.68</v>
      </c>
      <c r="U1769" s="41">
        <v>0</v>
      </c>
      <c r="V1769" s="41">
        <v>0</v>
      </c>
      <c r="W1769" s="41">
        <v>12.08</v>
      </c>
    </row>
    <row r="1770" spans="1:23" s="41" customFormat="1" hidden="1" x14ac:dyDescent="0.25">
      <c r="A1770" s="41" t="s">
        <v>6696</v>
      </c>
      <c r="B1770" s="41">
        <v>12167176711</v>
      </c>
      <c r="C1770" s="41" t="s">
        <v>2617</v>
      </c>
      <c r="D1770" s="41" t="s">
        <v>6697</v>
      </c>
      <c r="E1770" s="41" t="s">
        <v>762</v>
      </c>
      <c r="F1770" s="41" t="s">
        <v>3557</v>
      </c>
      <c r="G1770" s="41">
        <v>1</v>
      </c>
      <c r="H1770" s="41" t="s">
        <v>2620</v>
      </c>
      <c r="I1770" s="41" t="s">
        <v>2621</v>
      </c>
      <c r="J1770" s="41" t="s">
        <v>3361</v>
      </c>
      <c r="K1770" s="41" t="s">
        <v>2678</v>
      </c>
      <c r="L1770" s="41" t="s">
        <v>6698</v>
      </c>
      <c r="M1770" s="41">
        <v>12.99</v>
      </c>
      <c r="N1770" s="41">
        <v>1.19</v>
      </c>
      <c r="O1770" s="41">
        <v>0</v>
      </c>
      <c r="P1770" s="41">
        <v>-1.19</v>
      </c>
      <c r="Q1770" s="41">
        <v>0.97</v>
      </c>
      <c r="R1770" s="41">
        <v>-0.97</v>
      </c>
      <c r="S1770" s="41">
        <v>-2.21</v>
      </c>
      <c r="T1770" s="41">
        <v>-3.59</v>
      </c>
      <c r="U1770" s="41">
        <v>0</v>
      </c>
      <c r="V1770" s="41">
        <v>0</v>
      </c>
      <c r="W1770" s="41">
        <v>7.19</v>
      </c>
    </row>
    <row r="1771" spans="1:23" s="41" customFormat="1" hidden="1" x14ac:dyDescent="0.25">
      <c r="A1771" s="41" t="s">
        <v>6699</v>
      </c>
      <c r="B1771" s="41">
        <v>12167176711</v>
      </c>
      <c r="C1771" s="41" t="s">
        <v>2617</v>
      </c>
      <c r="D1771" s="41" t="s">
        <v>6700</v>
      </c>
      <c r="E1771" s="41" t="s">
        <v>1406</v>
      </c>
      <c r="F1771" s="41" t="s">
        <v>2964</v>
      </c>
      <c r="G1771" s="41">
        <v>1</v>
      </c>
      <c r="H1771" s="41" t="s">
        <v>2620</v>
      </c>
      <c r="I1771" s="41" t="s">
        <v>2621</v>
      </c>
      <c r="J1771" s="41" t="s">
        <v>2757</v>
      </c>
      <c r="K1771" s="41" t="s">
        <v>2623</v>
      </c>
      <c r="L1771" s="41" t="s">
        <v>6701</v>
      </c>
      <c r="M1771" s="41">
        <v>22.99</v>
      </c>
      <c r="N1771" s="41">
        <v>2.29</v>
      </c>
      <c r="O1771" s="41">
        <v>0</v>
      </c>
      <c r="P1771" s="41">
        <v>-2.29</v>
      </c>
      <c r="Q1771" s="41">
        <v>0</v>
      </c>
      <c r="R1771" s="41">
        <v>0</v>
      </c>
      <c r="S1771" s="41">
        <v>-3.91</v>
      </c>
      <c r="T1771" s="41">
        <v>-5.16</v>
      </c>
      <c r="U1771" s="41">
        <v>0</v>
      </c>
      <c r="V1771" s="41">
        <v>0</v>
      </c>
      <c r="W1771" s="41">
        <v>13.92</v>
      </c>
    </row>
    <row r="1772" spans="1:23" s="42" customFormat="1" hidden="1" x14ac:dyDescent="0.25">
      <c r="A1772" s="42" t="s">
        <v>6702</v>
      </c>
      <c r="B1772" s="42">
        <v>12167176711</v>
      </c>
      <c r="D1772" s="42" t="s">
        <v>3787</v>
      </c>
      <c r="F1772" s="42" t="s">
        <v>3788</v>
      </c>
      <c r="G1772" s="42">
        <v>1</v>
      </c>
      <c r="H1772" s="42" t="s">
        <v>2633</v>
      </c>
      <c r="M1772" s="42">
        <v>0</v>
      </c>
      <c r="N1772" s="42">
        <v>0</v>
      </c>
      <c r="O1772" s="42">
        <v>0</v>
      </c>
      <c r="P1772" s="42">
        <v>0</v>
      </c>
      <c r="Q1772" s="42">
        <v>0</v>
      </c>
      <c r="R1772" s="42">
        <v>0</v>
      </c>
      <c r="S1772" s="42">
        <v>0</v>
      </c>
      <c r="T1772" s="42">
        <v>0</v>
      </c>
      <c r="U1772" s="42">
        <v>-0.6</v>
      </c>
      <c r="V1772" s="42">
        <v>0</v>
      </c>
      <c r="W1772" s="42">
        <v>-0.6</v>
      </c>
    </row>
    <row r="1773" spans="1:23" s="41" customFormat="1" hidden="1" x14ac:dyDescent="0.25">
      <c r="A1773" s="41" t="s">
        <v>6703</v>
      </c>
      <c r="B1773" s="41">
        <v>12167176711</v>
      </c>
      <c r="C1773" s="41" t="s">
        <v>2617</v>
      </c>
      <c r="D1773" s="41" t="s">
        <v>6704</v>
      </c>
      <c r="E1773" s="41" t="s">
        <v>1410</v>
      </c>
      <c r="F1773" s="41" t="s">
        <v>3753</v>
      </c>
      <c r="G1773" s="41">
        <v>1</v>
      </c>
      <c r="H1773" s="41" t="s">
        <v>2620</v>
      </c>
      <c r="I1773" s="41" t="s">
        <v>2621</v>
      </c>
      <c r="J1773" s="41" t="s">
        <v>6705</v>
      </c>
      <c r="K1773" s="41" t="s">
        <v>2648</v>
      </c>
      <c r="L1773" s="41" t="s">
        <v>6706</v>
      </c>
      <c r="M1773" s="41">
        <v>22.99</v>
      </c>
      <c r="N1773" s="41">
        <v>0</v>
      </c>
      <c r="O1773" s="41">
        <v>0</v>
      </c>
      <c r="P1773" s="41">
        <v>0</v>
      </c>
      <c r="Q1773" s="41">
        <v>0</v>
      </c>
      <c r="R1773" s="41">
        <v>0</v>
      </c>
      <c r="S1773" s="41">
        <v>-3.91</v>
      </c>
      <c r="T1773" s="41">
        <v>-5.16</v>
      </c>
      <c r="U1773" s="41">
        <v>0</v>
      </c>
      <c r="V1773" s="41">
        <v>0</v>
      </c>
      <c r="W1773" s="41">
        <v>13.92</v>
      </c>
    </row>
    <row r="1774" spans="1:23" s="41" customFormat="1" hidden="1" x14ac:dyDescent="0.25">
      <c r="A1774" s="41" t="s">
        <v>6707</v>
      </c>
      <c r="B1774" s="41">
        <v>12167176711</v>
      </c>
      <c r="C1774" s="41" t="s">
        <v>2617</v>
      </c>
      <c r="D1774" s="41" t="s">
        <v>6708</v>
      </c>
      <c r="E1774" s="41" t="s">
        <v>1376</v>
      </c>
      <c r="F1774" s="41" t="s">
        <v>3065</v>
      </c>
      <c r="G1774" s="41">
        <v>1</v>
      </c>
      <c r="H1774" s="41" t="s">
        <v>2620</v>
      </c>
      <c r="I1774" s="41" t="s">
        <v>2621</v>
      </c>
      <c r="J1774" s="41" t="s">
        <v>6709</v>
      </c>
      <c r="K1774" s="41" t="s">
        <v>6710</v>
      </c>
      <c r="L1774" s="41">
        <v>8757</v>
      </c>
      <c r="M1774" s="41">
        <v>22.99</v>
      </c>
      <c r="N1774" s="41">
        <v>0</v>
      </c>
      <c r="O1774" s="41">
        <v>0</v>
      </c>
      <c r="P1774" s="41">
        <v>0</v>
      </c>
      <c r="Q1774" s="41">
        <v>0</v>
      </c>
      <c r="R1774" s="41">
        <v>0</v>
      </c>
      <c r="S1774" s="41">
        <v>-3.91</v>
      </c>
      <c r="T1774" s="41">
        <v>-5.16</v>
      </c>
      <c r="U1774" s="41">
        <v>0</v>
      </c>
      <c r="V1774" s="41">
        <v>0</v>
      </c>
      <c r="W1774" s="41">
        <v>13.92</v>
      </c>
    </row>
    <row r="1775" spans="1:23" s="41" customFormat="1" hidden="1" x14ac:dyDescent="0.25">
      <c r="A1775" s="41" t="s">
        <v>6711</v>
      </c>
      <c r="B1775" s="41">
        <v>12167176711</v>
      </c>
      <c r="C1775" s="41" t="s">
        <v>2617</v>
      </c>
      <c r="D1775" s="41" t="s">
        <v>6712</v>
      </c>
      <c r="E1775" s="41" t="s">
        <v>1370</v>
      </c>
      <c r="F1775" s="41" t="s">
        <v>2828</v>
      </c>
      <c r="G1775" s="41">
        <v>1</v>
      </c>
      <c r="H1775" s="41" t="s">
        <v>2620</v>
      </c>
      <c r="I1775" s="41" t="s">
        <v>2621</v>
      </c>
      <c r="J1775" s="41" t="s">
        <v>5721</v>
      </c>
      <c r="K1775" s="41" t="s">
        <v>2683</v>
      </c>
      <c r="L1775" s="41" t="s">
        <v>6713</v>
      </c>
      <c r="M1775" s="41">
        <v>22.99</v>
      </c>
      <c r="N1775" s="41">
        <v>0</v>
      </c>
      <c r="O1775" s="41">
        <v>0</v>
      </c>
      <c r="P1775" s="41">
        <v>0</v>
      </c>
      <c r="Q1775" s="41">
        <v>0</v>
      </c>
      <c r="R1775" s="41">
        <v>0</v>
      </c>
      <c r="S1775" s="41">
        <v>-3.91</v>
      </c>
      <c r="T1775" s="41">
        <v>-5.16</v>
      </c>
      <c r="U1775" s="41">
        <v>0</v>
      </c>
      <c r="V1775" s="41">
        <v>0</v>
      </c>
      <c r="W1775" s="41">
        <v>13.92</v>
      </c>
    </row>
    <row r="1776" spans="1:23" s="41" customFormat="1" hidden="1" x14ac:dyDescent="0.25">
      <c r="A1776" s="41" t="s">
        <v>6714</v>
      </c>
      <c r="B1776" s="41">
        <v>12167176711</v>
      </c>
      <c r="C1776" s="41" t="s">
        <v>2617</v>
      </c>
      <c r="D1776" s="41" t="s">
        <v>6715</v>
      </c>
      <c r="E1776" s="41" t="s">
        <v>1384</v>
      </c>
      <c r="F1776" s="41" t="s">
        <v>5523</v>
      </c>
      <c r="G1776" s="41">
        <v>1</v>
      </c>
      <c r="H1776" s="41" t="s">
        <v>2620</v>
      </c>
      <c r="I1776" s="41" t="s">
        <v>2621</v>
      </c>
      <c r="J1776" s="41" t="s">
        <v>3732</v>
      </c>
      <c r="K1776" s="41" t="s">
        <v>3733</v>
      </c>
      <c r="L1776" s="41" t="s">
        <v>6716</v>
      </c>
      <c r="M1776" s="41">
        <v>22.99</v>
      </c>
      <c r="N1776" s="41">
        <v>0</v>
      </c>
      <c r="O1776" s="41">
        <v>0</v>
      </c>
      <c r="P1776" s="41">
        <v>0</v>
      </c>
      <c r="Q1776" s="41">
        <v>1.61</v>
      </c>
      <c r="R1776" s="41">
        <v>-1.61</v>
      </c>
      <c r="S1776" s="41">
        <v>-3.91</v>
      </c>
      <c r="T1776" s="41">
        <v>-5.16</v>
      </c>
      <c r="U1776" s="41">
        <v>0</v>
      </c>
      <c r="V1776" s="41">
        <v>0</v>
      </c>
      <c r="W1776" s="41">
        <v>13.92</v>
      </c>
    </row>
    <row r="1777" spans="1:23" s="41" customFormat="1" hidden="1" x14ac:dyDescent="0.25">
      <c r="A1777" s="41" t="s">
        <v>6717</v>
      </c>
      <c r="B1777" s="41">
        <v>12167176711</v>
      </c>
      <c r="C1777" s="41" t="s">
        <v>2617</v>
      </c>
      <c r="D1777" s="41" t="s">
        <v>6718</v>
      </c>
      <c r="E1777" s="41" t="s">
        <v>1414</v>
      </c>
      <c r="F1777" s="41" t="s">
        <v>2887</v>
      </c>
      <c r="G1777" s="41">
        <v>1</v>
      </c>
      <c r="H1777" s="41" t="s">
        <v>2620</v>
      </c>
      <c r="I1777" s="41" t="s">
        <v>2621</v>
      </c>
      <c r="J1777" s="41" t="s">
        <v>6719</v>
      </c>
      <c r="K1777" s="41" t="s">
        <v>2842</v>
      </c>
      <c r="L1777" s="41" t="s">
        <v>6720</v>
      </c>
      <c r="M1777" s="41">
        <v>22.99</v>
      </c>
      <c r="N1777" s="41">
        <v>0</v>
      </c>
      <c r="O1777" s="41">
        <v>0</v>
      </c>
      <c r="P1777" s="41">
        <v>0</v>
      </c>
      <c r="Q1777" s="41">
        <v>1.46</v>
      </c>
      <c r="R1777" s="41">
        <v>-1.46</v>
      </c>
      <c r="S1777" s="41">
        <v>-3.91</v>
      </c>
      <c r="T1777" s="41">
        <v>-5.16</v>
      </c>
      <c r="U1777" s="41">
        <v>0</v>
      </c>
      <c r="V1777" s="41">
        <v>0</v>
      </c>
      <c r="W1777" s="41">
        <v>13.92</v>
      </c>
    </row>
    <row r="1778" spans="1:23" s="41" customFormat="1" hidden="1" x14ac:dyDescent="0.25">
      <c r="A1778" s="41" t="s">
        <v>6721</v>
      </c>
      <c r="B1778" s="41">
        <v>12167176711</v>
      </c>
      <c r="C1778" s="41" t="s">
        <v>2617</v>
      </c>
      <c r="D1778" s="41" t="s">
        <v>6722</v>
      </c>
      <c r="E1778" s="41" t="s">
        <v>253</v>
      </c>
      <c r="F1778" s="41" t="s">
        <v>6723</v>
      </c>
      <c r="G1778" s="41">
        <v>1</v>
      </c>
      <c r="H1778" s="41" t="s">
        <v>2620</v>
      </c>
      <c r="I1778" s="41" t="s">
        <v>2621</v>
      </c>
      <c r="J1778" s="41" t="s">
        <v>6724</v>
      </c>
      <c r="K1778" s="41" t="s">
        <v>2842</v>
      </c>
      <c r="L1778" s="41">
        <v>6447</v>
      </c>
      <c r="M1778" s="41">
        <v>28.99</v>
      </c>
      <c r="N1778" s="41">
        <v>0</v>
      </c>
      <c r="O1778" s="41">
        <v>0</v>
      </c>
      <c r="P1778" s="41">
        <v>-1.45</v>
      </c>
      <c r="Q1778" s="41">
        <v>1.75</v>
      </c>
      <c r="R1778" s="41">
        <v>-1.75</v>
      </c>
      <c r="S1778" s="41">
        <v>-4.68</v>
      </c>
      <c r="T1778" s="41">
        <v>-5.16</v>
      </c>
      <c r="U1778" s="41">
        <v>0</v>
      </c>
      <c r="V1778" s="41">
        <v>0</v>
      </c>
      <c r="W1778" s="41">
        <v>17.7</v>
      </c>
    </row>
    <row r="1779" spans="1:23" s="41" customFormat="1" hidden="1" x14ac:dyDescent="0.25">
      <c r="A1779" s="41" t="s">
        <v>6725</v>
      </c>
      <c r="B1779" s="41">
        <v>12167176711</v>
      </c>
      <c r="C1779" s="41" t="s">
        <v>2617</v>
      </c>
      <c r="D1779" s="41" t="s">
        <v>6726</v>
      </c>
      <c r="E1779" s="41" t="s">
        <v>1354</v>
      </c>
      <c r="F1779" s="41" t="s">
        <v>2944</v>
      </c>
      <c r="G1779" s="41">
        <v>1</v>
      </c>
      <c r="H1779" s="41" t="s">
        <v>2620</v>
      </c>
      <c r="I1779" s="41" t="s">
        <v>2621</v>
      </c>
      <c r="J1779" s="41" t="s">
        <v>3732</v>
      </c>
      <c r="K1779" s="41" t="s">
        <v>3733</v>
      </c>
      <c r="L1779" s="41" t="s">
        <v>6716</v>
      </c>
      <c r="M1779" s="41">
        <v>22.99</v>
      </c>
      <c r="N1779" s="41">
        <v>0</v>
      </c>
      <c r="O1779" s="41">
        <v>0</v>
      </c>
      <c r="P1779" s="41">
        <v>0</v>
      </c>
      <c r="Q1779" s="41">
        <v>1.61</v>
      </c>
      <c r="R1779" s="41">
        <v>-1.61</v>
      </c>
      <c r="S1779" s="41">
        <v>-3.91</v>
      </c>
      <c r="T1779" s="41">
        <v>-5.16</v>
      </c>
      <c r="U1779" s="41">
        <v>0</v>
      </c>
      <c r="V1779" s="41">
        <v>0</v>
      </c>
      <c r="W1779" s="41">
        <v>13.92</v>
      </c>
    </row>
    <row r="1780" spans="1:23" s="41" customFormat="1" hidden="1" x14ac:dyDescent="0.25">
      <c r="A1780" s="41" t="s">
        <v>6727</v>
      </c>
      <c r="B1780" s="41">
        <v>12167176711</v>
      </c>
      <c r="C1780" s="41" t="s">
        <v>2617</v>
      </c>
      <c r="D1780" s="41" t="s">
        <v>6728</v>
      </c>
      <c r="E1780" s="41" t="s">
        <v>1422</v>
      </c>
      <c r="F1780" s="41" t="s">
        <v>2671</v>
      </c>
      <c r="G1780" s="41">
        <v>1</v>
      </c>
      <c r="H1780" s="41" t="s">
        <v>2620</v>
      </c>
      <c r="I1780" s="41" t="s">
        <v>2621</v>
      </c>
      <c r="J1780" s="41" t="s">
        <v>6729</v>
      </c>
      <c r="K1780" s="41" t="s">
        <v>6730</v>
      </c>
      <c r="L1780" s="41">
        <v>1560</v>
      </c>
      <c r="M1780" s="41">
        <v>25.99</v>
      </c>
      <c r="N1780" s="41">
        <v>0</v>
      </c>
      <c r="O1780" s="41">
        <v>0</v>
      </c>
      <c r="P1780" s="41">
        <v>0</v>
      </c>
      <c r="Q1780" s="41">
        <v>0</v>
      </c>
      <c r="R1780" s="41">
        <v>0</v>
      </c>
      <c r="S1780" s="41">
        <v>-4.42</v>
      </c>
      <c r="T1780" s="41">
        <v>-5.16</v>
      </c>
      <c r="U1780" s="41">
        <v>0</v>
      </c>
      <c r="V1780" s="41">
        <v>0</v>
      </c>
      <c r="W1780" s="41">
        <v>16.41</v>
      </c>
    </row>
    <row r="1781" spans="1:23" s="41" customFormat="1" hidden="1" x14ac:dyDescent="0.25">
      <c r="A1781" s="41" t="s">
        <v>6731</v>
      </c>
      <c r="B1781" s="41">
        <v>12167176711</v>
      </c>
      <c r="C1781" s="41" t="s">
        <v>2727</v>
      </c>
      <c r="D1781" s="41" t="s">
        <v>5534</v>
      </c>
      <c r="E1781" s="41" t="s">
        <v>1352</v>
      </c>
      <c r="F1781" s="41" t="s">
        <v>2733</v>
      </c>
      <c r="G1781" s="41">
        <v>1</v>
      </c>
      <c r="H1781" s="41" t="s">
        <v>2620</v>
      </c>
      <c r="I1781" s="41" t="s">
        <v>2621</v>
      </c>
      <c r="J1781" s="41" t="s">
        <v>5535</v>
      </c>
      <c r="K1781" s="41" t="s">
        <v>4250</v>
      </c>
      <c r="L1781" s="41" t="s">
        <v>5536</v>
      </c>
      <c r="M1781" s="41">
        <v>-22.99</v>
      </c>
      <c r="N1781" s="41">
        <v>0</v>
      </c>
      <c r="O1781" s="41">
        <v>0</v>
      </c>
      <c r="P1781" s="41">
        <v>0</v>
      </c>
      <c r="Q1781" s="41">
        <v>-2.0299999999999998</v>
      </c>
      <c r="R1781" s="41">
        <v>2.0299999999999998</v>
      </c>
      <c r="S1781" s="41">
        <v>3.13</v>
      </c>
      <c r="T1781" s="41">
        <v>0</v>
      </c>
      <c r="U1781" s="41">
        <v>0</v>
      </c>
      <c r="V1781" s="41">
        <v>0</v>
      </c>
      <c r="W1781" s="41">
        <v>-19.86</v>
      </c>
    </row>
    <row r="1782" spans="1:23" s="41" customFormat="1" hidden="1" x14ac:dyDescent="0.25">
      <c r="A1782" s="41" t="s">
        <v>6732</v>
      </c>
      <c r="B1782" s="41">
        <v>12167176711</v>
      </c>
      <c r="C1782" s="41" t="s">
        <v>2617</v>
      </c>
      <c r="D1782" s="41" t="s">
        <v>6733</v>
      </c>
      <c r="E1782" s="41" t="s">
        <v>450</v>
      </c>
      <c r="F1782" s="41" t="s">
        <v>5547</v>
      </c>
      <c r="G1782" s="41">
        <v>1</v>
      </c>
      <c r="H1782" s="41" t="s">
        <v>2620</v>
      </c>
      <c r="I1782" s="41" t="s">
        <v>2621</v>
      </c>
      <c r="J1782" s="41" t="s">
        <v>3221</v>
      </c>
      <c r="K1782" s="41" t="s">
        <v>2836</v>
      </c>
      <c r="L1782" s="41" t="s">
        <v>6734</v>
      </c>
      <c r="M1782" s="41">
        <v>16.989999999999998</v>
      </c>
      <c r="N1782" s="41">
        <v>0</v>
      </c>
      <c r="O1782" s="41">
        <v>0</v>
      </c>
      <c r="P1782" s="41">
        <v>0</v>
      </c>
      <c r="Q1782" s="41">
        <v>0</v>
      </c>
      <c r="R1782" s="41">
        <v>0</v>
      </c>
      <c r="S1782" s="41">
        <v>-2.89</v>
      </c>
      <c r="T1782" s="41">
        <v>-3.68</v>
      </c>
      <c r="U1782" s="41">
        <v>0</v>
      </c>
      <c r="V1782" s="41">
        <v>0</v>
      </c>
      <c r="W1782" s="41">
        <v>10.42</v>
      </c>
    </row>
    <row r="1783" spans="1:23" s="41" customFormat="1" hidden="1" x14ac:dyDescent="0.25">
      <c r="A1783" s="41" t="s">
        <v>6735</v>
      </c>
      <c r="B1783" s="41">
        <v>12167176711</v>
      </c>
      <c r="C1783" s="41" t="s">
        <v>2727</v>
      </c>
      <c r="D1783" s="41" t="s">
        <v>5646</v>
      </c>
      <c r="E1783" s="41" t="s">
        <v>1366</v>
      </c>
      <c r="F1783" s="41" t="s">
        <v>2711</v>
      </c>
      <c r="G1783" s="41">
        <v>1</v>
      </c>
      <c r="H1783" s="41" t="s">
        <v>2620</v>
      </c>
      <c r="I1783" s="41" t="s">
        <v>2621</v>
      </c>
      <c r="J1783" s="41" t="s">
        <v>3005</v>
      </c>
      <c r="K1783" s="41" t="s">
        <v>2629</v>
      </c>
      <c r="L1783" s="41" t="s">
        <v>5647</v>
      </c>
      <c r="M1783" s="41">
        <v>-22.99</v>
      </c>
      <c r="N1783" s="41">
        <v>0</v>
      </c>
      <c r="O1783" s="41">
        <v>0</v>
      </c>
      <c r="P1783" s="41">
        <v>0</v>
      </c>
      <c r="Q1783" s="41">
        <v>0</v>
      </c>
      <c r="R1783" s="41">
        <v>0</v>
      </c>
      <c r="S1783" s="41">
        <v>3.13</v>
      </c>
      <c r="T1783" s="41">
        <v>0</v>
      </c>
      <c r="U1783" s="41">
        <v>0</v>
      </c>
      <c r="V1783" s="41">
        <v>0</v>
      </c>
      <c r="W1783" s="41">
        <v>-19.86</v>
      </c>
    </row>
    <row r="1784" spans="1:23" s="41" customFormat="1" hidden="1" x14ac:dyDescent="0.25">
      <c r="A1784" s="41" t="s">
        <v>6736</v>
      </c>
      <c r="B1784" s="41">
        <v>12167176711</v>
      </c>
      <c r="C1784" s="41" t="s">
        <v>2727</v>
      </c>
      <c r="D1784" s="41" t="s">
        <v>5886</v>
      </c>
      <c r="E1784" s="41" t="s">
        <v>1426</v>
      </c>
      <c r="F1784" s="41" t="s">
        <v>2676</v>
      </c>
      <c r="G1784" s="41">
        <v>1</v>
      </c>
      <c r="H1784" s="41" t="s">
        <v>2620</v>
      </c>
      <c r="I1784" s="41" t="s">
        <v>2621</v>
      </c>
      <c r="J1784" s="41" t="s">
        <v>5887</v>
      </c>
      <c r="K1784" s="41" t="s">
        <v>3974</v>
      </c>
      <c r="L1784" s="41">
        <v>48601</v>
      </c>
      <c r="M1784" s="41">
        <v>-25.99</v>
      </c>
      <c r="N1784" s="41">
        <v>0</v>
      </c>
      <c r="O1784" s="41">
        <v>0</v>
      </c>
      <c r="P1784" s="41">
        <v>0</v>
      </c>
      <c r="Q1784" s="41">
        <v>0</v>
      </c>
      <c r="R1784" s="41">
        <v>0</v>
      </c>
      <c r="S1784" s="41">
        <v>3.54</v>
      </c>
      <c r="T1784" s="41">
        <v>0</v>
      </c>
      <c r="U1784" s="41">
        <v>0</v>
      </c>
      <c r="V1784" s="41">
        <v>0</v>
      </c>
      <c r="W1784" s="41">
        <v>-22.45</v>
      </c>
    </row>
    <row r="1785" spans="1:23" s="41" customFormat="1" hidden="1" x14ac:dyDescent="0.25">
      <c r="A1785" s="41" t="s">
        <v>6737</v>
      </c>
      <c r="B1785" s="41">
        <v>12167176711</v>
      </c>
      <c r="C1785" s="41" t="s">
        <v>2617</v>
      </c>
      <c r="D1785" s="41" t="s">
        <v>6738</v>
      </c>
      <c r="E1785" s="41" t="s">
        <v>1382</v>
      </c>
      <c r="F1785" s="41" t="s">
        <v>4684</v>
      </c>
      <c r="G1785" s="41">
        <v>1</v>
      </c>
      <c r="H1785" s="41" t="s">
        <v>2620</v>
      </c>
      <c r="I1785" s="41" t="s">
        <v>2621</v>
      </c>
      <c r="J1785" s="41" t="s">
        <v>6739</v>
      </c>
      <c r="K1785" s="41" t="s">
        <v>2899</v>
      </c>
      <c r="L1785" s="41" t="s">
        <v>6740</v>
      </c>
      <c r="M1785" s="41">
        <v>22.99</v>
      </c>
      <c r="N1785" s="41">
        <v>0</v>
      </c>
      <c r="O1785" s="41">
        <v>0</v>
      </c>
      <c r="P1785" s="41">
        <v>0</v>
      </c>
      <c r="Q1785" s="41">
        <v>0</v>
      </c>
      <c r="R1785" s="41">
        <v>0</v>
      </c>
      <c r="S1785" s="41">
        <v>-3.91</v>
      </c>
      <c r="T1785" s="41">
        <v>-5.16</v>
      </c>
      <c r="U1785" s="41">
        <v>0</v>
      </c>
      <c r="V1785" s="41">
        <v>0</v>
      </c>
      <c r="W1785" s="41">
        <v>13.92</v>
      </c>
    </row>
    <row r="1786" spans="1:23" s="41" customFormat="1" hidden="1" x14ac:dyDescent="0.25">
      <c r="A1786" s="41" t="s">
        <v>6741</v>
      </c>
      <c r="B1786" s="41">
        <v>12167176711</v>
      </c>
      <c r="C1786" s="41" t="s">
        <v>2617</v>
      </c>
      <c r="D1786" s="41" t="s">
        <v>6742</v>
      </c>
      <c r="E1786" s="41" t="s">
        <v>392</v>
      </c>
      <c r="F1786" s="41" t="s">
        <v>2700</v>
      </c>
      <c r="G1786" s="41">
        <v>1</v>
      </c>
      <c r="H1786" s="41" t="s">
        <v>2620</v>
      </c>
      <c r="I1786" s="41" t="s">
        <v>2621</v>
      </c>
      <c r="J1786" s="41" t="s">
        <v>6743</v>
      </c>
      <c r="K1786" s="41" t="s">
        <v>2683</v>
      </c>
      <c r="L1786" s="41" t="s">
        <v>6744</v>
      </c>
      <c r="M1786" s="41">
        <v>19.989999999999998</v>
      </c>
      <c r="N1786" s="41">
        <v>0</v>
      </c>
      <c r="O1786" s="41">
        <v>0</v>
      </c>
      <c r="P1786" s="41">
        <v>0</v>
      </c>
      <c r="Q1786" s="41">
        <v>0</v>
      </c>
      <c r="R1786" s="41">
        <v>0</v>
      </c>
      <c r="S1786" s="41">
        <v>-3.4</v>
      </c>
      <c r="T1786" s="41">
        <v>-3.68</v>
      </c>
      <c r="U1786" s="41">
        <v>0</v>
      </c>
      <c r="V1786" s="41">
        <v>0</v>
      </c>
      <c r="W1786" s="41">
        <v>12.91</v>
      </c>
    </row>
    <row r="1787" spans="1:23" s="41" customFormat="1" hidden="1" x14ac:dyDescent="0.25">
      <c r="A1787" s="41" t="s">
        <v>6745</v>
      </c>
      <c r="B1787" s="41">
        <v>12167176711</v>
      </c>
      <c r="C1787" s="41" t="s">
        <v>2617</v>
      </c>
      <c r="D1787" s="41" t="s">
        <v>6746</v>
      </c>
      <c r="E1787" s="41" t="s">
        <v>1350</v>
      </c>
      <c r="F1787" s="41" t="s">
        <v>2646</v>
      </c>
      <c r="G1787" s="41">
        <v>1</v>
      </c>
      <c r="H1787" s="41" t="s">
        <v>2620</v>
      </c>
      <c r="I1787" s="41" t="s">
        <v>2621</v>
      </c>
      <c r="J1787" s="41" t="s">
        <v>6747</v>
      </c>
      <c r="K1787" s="41" t="s">
        <v>2683</v>
      </c>
      <c r="L1787" s="41" t="s">
        <v>6748</v>
      </c>
      <c r="M1787" s="41">
        <v>22.99</v>
      </c>
      <c r="N1787" s="41">
        <v>0</v>
      </c>
      <c r="O1787" s="41">
        <v>0</v>
      </c>
      <c r="P1787" s="41">
        <v>0</v>
      </c>
      <c r="Q1787" s="41">
        <v>0</v>
      </c>
      <c r="R1787" s="41">
        <v>0</v>
      </c>
      <c r="S1787" s="41">
        <v>-3.91</v>
      </c>
      <c r="T1787" s="41">
        <v>-5.16</v>
      </c>
      <c r="U1787" s="41">
        <v>0</v>
      </c>
      <c r="V1787" s="41">
        <v>0</v>
      </c>
      <c r="W1787" s="41">
        <v>13.92</v>
      </c>
    </row>
    <row r="1788" spans="1:23" s="42" customFormat="1" hidden="1" x14ac:dyDescent="0.25">
      <c r="A1788" s="42" t="s">
        <v>6749</v>
      </c>
      <c r="B1788" s="42">
        <v>12167176711</v>
      </c>
      <c r="C1788" s="42" t="s">
        <v>2651</v>
      </c>
      <c r="D1788" s="42" t="s">
        <v>2728</v>
      </c>
      <c r="F1788" s="42" t="s">
        <v>74</v>
      </c>
      <c r="H1788" s="42" t="s">
        <v>2633</v>
      </c>
      <c r="M1788" s="42">
        <v>0</v>
      </c>
      <c r="N1788" s="42">
        <v>0</v>
      </c>
      <c r="O1788" s="42">
        <v>0</v>
      </c>
      <c r="P1788" s="42">
        <v>0</v>
      </c>
      <c r="Q1788" s="42">
        <v>0</v>
      </c>
      <c r="R1788" s="42">
        <v>0</v>
      </c>
      <c r="S1788" s="42">
        <v>0</v>
      </c>
      <c r="T1788" s="42">
        <v>0</v>
      </c>
      <c r="U1788" s="42">
        <v>0</v>
      </c>
      <c r="V1788" s="42">
        <v>0</v>
      </c>
      <c r="W1788" s="42">
        <v>0</v>
      </c>
    </row>
    <row r="1789" spans="1:23" s="43" customFormat="1" ht="14.4" hidden="1" x14ac:dyDescent="0.25">
      <c r="A1789" s="43" t="s">
        <v>6749</v>
      </c>
      <c r="B1789" s="43">
        <v>12167176711</v>
      </c>
      <c r="C1789" s="43" t="s">
        <v>2651</v>
      </c>
      <c r="D1789" s="43" t="s">
        <v>2728</v>
      </c>
      <c r="F1789" s="43" t="s">
        <v>75</v>
      </c>
      <c r="H1789" s="43" t="s">
        <v>2633</v>
      </c>
      <c r="M1789" s="43">
        <v>0</v>
      </c>
      <c r="N1789" s="43">
        <v>0</v>
      </c>
      <c r="O1789" s="43">
        <v>0</v>
      </c>
      <c r="P1789" s="43">
        <v>0</v>
      </c>
      <c r="Q1789" s="43">
        <v>0</v>
      </c>
      <c r="R1789" s="43">
        <v>0</v>
      </c>
      <c r="S1789" s="43">
        <v>0</v>
      </c>
      <c r="T1789" s="43">
        <v>-5.16</v>
      </c>
      <c r="U1789" s="43">
        <v>0</v>
      </c>
      <c r="V1789" s="43">
        <v>0</v>
      </c>
      <c r="W1789" s="43">
        <v>-5.16</v>
      </c>
    </row>
    <row r="1790" spans="1:23" s="42" customFormat="1" hidden="1" x14ac:dyDescent="0.25">
      <c r="A1790" s="42" t="s">
        <v>6749</v>
      </c>
      <c r="B1790" s="42">
        <v>12167176711</v>
      </c>
      <c r="C1790" s="42" t="s">
        <v>2651</v>
      </c>
      <c r="D1790" s="42" t="s">
        <v>2728</v>
      </c>
      <c r="F1790" s="42" t="s">
        <v>76</v>
      </c>
      <c r="H1790" s="42" t="s">
        <v>2633</v>
      </c>
      <c r="M1790" s="42">
        <v>0</v>
      </c>
      <c r="N1790" s="42">
        <v>0</v>
      </c>
      <c r="O1790" s="42">
        <v>0</v>
      </c>
      <c r="P1790" s="42">
        <v>0</v>
      </c>
      <c r="Q1790" s="42">
        <v>0</v>
      </c>
      <c r="R1790" s="42">
        <v>0</v>
      </c>
      <c r="S1790" s="42">
        <v>0</v>
      </c>
      <c r="T1790" s="42">
        <v>0</v>
      </c>
      <c r="U1790" s="42">
        <v>0</v>
      </c>
      <c r="V1790" s="42">
        <v>0</v>
      </c>
      <c r="W1790" s="42">
        <v>0</v>
      </c>
    </row>
    <row r="1791" spans="1:23" s="42" customFormat="1" hidden="1" x14ac:dyDescent="0.25">
      <c r="A1791" s="42" t="s">
        <v>6750</v>
      </c>
      <c r="B1791" s="42">
        <v>12167176711</v>
      </c>
      <c r="C1791" s="42" t="s">
        <v>2651</v>
      </c>
      <c r="D1791" s="42" t="s">
        <v>2728</v>
      </c>
      <c r="F1791" s="42" t="s">
        <v>74</v>
      </c>
      <c r="H1791" s="42" t="s">
        <v>2633</v>
      </c>
      <c r="M1791" s="42">
        <v>0</v>
      </c>
      <c r="N1791" s="42">
        <v>0</v>
      </c>
      <c r="O1791" s="42">
        <v>0</v>
      </c>
      <c r="P1791" s="42">
        <v>0</v>
      </c>
      <c r="Q1791" s="42">
        <v>0</v>
      </c>
      <c r="R1791" s="42">
        <v>0</v>
      </c>
      <c r="S1791" s="42">
        <v>0</v>
      </c>
      <c r="T1791" s="42">
        <v>0</v>
      </c>
      <c r="U1791" s="42">
        <v>0</v>
      </c>
      <c r="V1791" s="42">
        <v>0</v>
      </c>
      <c r="W1791" s="42">
        <v>0</v>
      </c>
    </row>
    <row r="1792" spans="1:23" s="43" customFormat="1" ht="14.4" hidden="1" x14ac:dyDescent="0.25">
      <c r="A1792" s="43" t="s">
        <v>6750</v>
      </c>
      <c r="B1792" s="43">
        <v>12167176711</v>
      </c>
      <c r="C1792" s="43" t="s">
        <v>2651</v>
      </c>
      <c r="D1792" s="43" t="s">
        <v>2728</v>
      </c>
      <c r="F1792" s="43" t="s">
        <v>75</v>
      </c>
      <c r="H1792" s="43" t="s">
        <v>2633</v>
      </c>
      <c r="M1792" s="43">
        <v>0</v>
      </c>
      <c r="N1792" s="43">
        <v>0</v>
      </c>
      <c r="O1792" s="43">
        <v>0</v>
      </c>
      <c r="P1792" s="43">
        <v>0</v>
      </c>
      <c r="Q1792" s="43">
        <v>0</v>
      </c>
      <c r="R1792" s="43">
        <v>0</v>
      </c>
      <c r="S1792" s="43">
        <v>0</v>
      </c>
      <c r="T1792" s="43">
        <v>-5.16</v>
      </c>
      <c r="U1792" s="43">
        <v>0</v>
      </c>
      <c r="V1792" s="43">
        <v>0</v>
      </c>
      <c r="W1792" s="43">
        <v>-5.16</v>
      </c>
    </row>
    <row r="1793" spans="1:23" s="42" customFormat="1" hidden="1" x14ac:dyDescent="0.25">
      <c r="A1793" s="42" t="s">
        <v>6750</v>
      </c>
      <c r="B1793" s="42">
        <v>12167176711</v>
      </c>
      <c r="C1793" s="42" t="s">
        <v>2651</v>
      </c>
      <c r="D1793" s="42" t="s">
        <v>2728</v>
      </c>
      <c r="F1793" s="42" t="s">
        <v>76</v>
      </c>
      <c r="H1793" s="42" t="s">
        <v>2633</v>
      </c>
      <c r="M1793" s="42">
        <v>0</v>
      </c>
      <c r="N1793" s="42">
        <v>0</v>
      </c>
      <c r="O1793" s="42">
        <v>0</v>
      </c>
      <c r="P1793" s="42">
        <v>0</v>
      </c>
      <c r="Q1793" s="42">
        <v>0</v>
      </c>
      <c r="R1793" s="42">
        <v>0</v>
      </c>
      <c r="S1793" s="42">
        <v>0</v>
      </c>
      <c r="T1793" s="42">
        <v>0</v>
      </c>
      <c r="U1793" s="42">
        <v>0</v>
      </c>
      <c r="V1793" s="42">
        <v>0</v>
      </c>
      <c r="W1793" s="42">
        <v>0</v>
      </c>
    </row>
    <row r="1794" spans="1:23" s="42" customFormat="1" hidden="1" x14ac:dyDescent="0.25">
      <c r="A1794" s="42" t="s">
        <v>6751</v>
      </c>
      <c r="B1794" s="42">
        <v>12167176711</v>
      </c>
      <c r="C1794" s="42" t="s">
        <v>2651</v>
      </c>
      <c r="D1794" s="42" t="s">
        <v>5073</v>
      </c>
      <c r="F1794" s="42" t="s">
        <v>74</v>
      </c>
      <c r="H1794" s="42" t="s">
        <v>2633</v>
      </c>
      <c r="M1794" s="42">
        <v>0</v>
      </c>
      <c r="N1794" s="42">
        <v>0</v>
      </c>
      <c r="O1794" s="42">
        <v>0</v>
      </c>
      <c r="P1794" s="42">
        <v>0</v>
      </c>
      <c r="Q1794" s="42">
        <v>0</v>
      </c>
      <c r="R1794" s="42">
        <v>0</v>
      </c>
      <c r="S1794" s="42">
        <v>0</v>
      </c>
      <c r="T1794" s="42">
        <v>0</v>
      </c>
      <c r="U1794" s="42">
        <v>0</v>
      </c>
      <c r="V1794" s="42">
        <v>0</v>
      </c>
      <c r="W1794" s="42">
        <v>0</v>
      </c>
    </row>
    <row r="1795" spans="1:23" s="43" customFormat="1" ht="14.4" hidden="1" x14ac:dyDescent="0.25">
      <c r="A1795" s="43" t="s">
        <v>6751</v>
      </c>
      <c r="B1795" s="43">
        <v>12167176711</v>
      </c>
      <c r="C1795" s="43" t="s">
        <v>2651</v>
      </c>
      <c r="D1795" s="43" t="s">
        <v>5073</v>
      </c>
      <c r="F1795" s="43" t="s">
        <v>75</v>
      </c>
      <c r="H1795" s="43" t="s">
        <v>2633</v>
      </c>
      <c r="M1795" s="43">
        <v>0</v>
      </c>
      <c r="N1795" s="43">
        <v>0</v>
      </c>
      <c r="O1795" s="43">
        <v>0</v>
      </c>
      <c r="P1795" s="43">
        <v>0</v>
      </c>
      <c r="Q1795" s="43">
        <v>0</v>
      </c>
      <c r="R1795" s="43">
        <v>0</v>
      </c>
      <c r="S1795" s="43">
        <v>0</v>
      </c>
      <c r="T1795" s="43">
        <v>-5.16</v>
      </c>
      <c r="U1795" s="43">
        <v>0</v>
      </c>
      <c r="V1795" s="43">
        <v>0</v>
      </c>
      <c r="W1795" s="43">
        <v>-5.16</v>
      </c>
    </row>
    <row r="1796" spans="1:23" s="42" customFormat="1" hidden="1" x14ac:dyDescent="0.25">
      <c r="A1796" s="42" t="s">
        <v>6751</v>
      </c>
      <c r="B1796" s="42">
        <v>12167176711</v>
      </c>
      <c r="C1796" s="42" t="s">
        <v>2651</v>
      </c>
      <c r="D1796" s="42" t="s">
        <v>5073</v>
      </c>
      <c r="F1796" s="42" t="s">
        <v>76</v>
      </c>
      <c r="H1796" s="42" t="s">
        <v>2633</v>
      </c>
      <c r="M1796" s="42">
        <v>0</v>
      </c>
      <c r="N1796" s="42">
        <v>0</v>
      </c>
      <c r="O1796" s="42">
        <v>0</v>
      </c>
      <c r="P1796" s="42">
        <v>0</v>
      </c>
      <c r="Q1796" s="42">
        <v>0</v>
      </c>
      <c r="R1796" s="42">
        <v>0</v>
      </c>
      <c r="S1796" s="42">
        <v>0</v>
      </c>
      <c r="T1796" s="42">
        <v>0</v>
      </c>
      <c r="U1796" s="42">
        <v>0</v>
      </c>
      <c r="V1796" s="42">
        <v>0</v>
      </c>
      <c r="W1796" s="42">
        <v>0</v>
      </c>
    </row>
    <row r="1797" spans="1:23" s="41" customFormat="1" hidden="1" x14ac:dyDescent="0.25">
      <c r="A1797" s="41" t="s">
        <v>6752</v>
      </c>
      <c r="B1797" s="41">
        <v>12167176711</v>
      </c>
      <c r="C1797" s="41" t="s">
        <v>2617</v>
      </c>
      <c r="D1797" s="41" t="s">
        <v>6753</v>
      </c>
      <c r="E1797" s="41" t="s">
        <v>1432</v>
      </c>
      <c r="F1797" s="41" t="s">
        <v>3808</v>
      </c>
      <c r="G1797" s="41">
        <v>1</v>
      </c>
      <c r="H1797" s="41" t="s">
        <v>2620</v>
      </c>
      <c r="I1797" s="41" t="s">
        <v>2621</v>
      </c>
      <c r="J1797" s="41" t="s">
        <v>6754</v>
      </c>
      <c r="K1797" s="41" t="s">
        <v>2836</v>
      </c>
      <c r="L1797" s="41" t="s">
        <v>6755</v>
      </c>
      <c r="M1797" s="41">
        <v>25.99</v>
      </c>
      <c r="N1797" s="41">
        <v>0</v>
      </c>
      <c r="O1797" s="41">
        <v>0</v>
      </c>
      <c r="P1797" s="41">
        <v>0</v>
      </c>
      <c r="Q1797" s="41">
        <v>0</v>
      </c>
      <c r="R1797" s="41">
        <v>0</v>
      </c>
      <c r="S1797" s="41">
        <v>-4.42</v>
      </c>
      <c r="T1797" s="41">
        <v>-5.16</v>
      </c>
      <c r="U1797" s="41">
        <v>0</v>
      </c>
      <c r="V1797" s="41">
        <v>0</v>
      </c>
      <c r="W1797" s="41">
        <v>16.41</v>
      </c>
    </row>
    <row r="1798" spans="1:23" s="41" customFormat="1" hidden="1" x14ac:dyDescent="0.25">
      <c r="A1798" s="41" t="s">
        <v>6756</v>
      </c>
      <c r="B1798" s="41">
        <v>12167176711</v>
      </c>
      <c r="C1798" s="41" t="s">
        <v>2617</v>
      </c>
      <c r="D1798" s="41" t="s">
        <v>6757</v>
      </c>
      <c r="E1798" s="41" t="s">
        <v>1424</v>
      </c>
      <c r="F1798" s="41" t="s">
        <v>2980</v>
      </c>
      <c r="G1798" s="41">
        <v>1</v>
      </c>
      <c r="H1798" s="41" t="s">
        <v>2620</v>
      </c>
      <c r="I1798" s="41" t="s">
        <v>2621</v>
      </c>
      <c r="J1798" s="41" t="s">
        <v>6758</v>
      </c>
      <c r="K1798" s="41" t="s">
        <v>2629</v>
      </c>
      <c r="L1798" s="41" t="s">
        <v>6759</v>
      </c>
      <c r="M1798" s="41">
        <v>25.99</v>
      </c>
      <c r="N1798" s="41">
        <v>0</v>
      </c>
      <c r="O1798" s="41">
        <v>0</v>
      </c>
      <c r="P1798" s="41">
        <v>-0.52</v>
      </c>
      <c r="Q1798" s="41">
        <v>1.1100000000000001</v>
      </c>
      <c r="R1798" s="41">
        <v>-1.1100000000000001</v>
      </c>
      <c r="S1798" s="41">
        <v>-4.33</v>
      </c>
      <c r="T1798" s="41">
        <v>-5.16</v>
      </c>
      <c r="U1798" s="41">
        <v>0</v>
      </c>
      <c r="V1798" s="41">
        <v>0</v>
      </c>
      <c r="W1798" s="41">
        <v>15.98</v>
      </c>
    </row>
    <row r="1799" spans="1:23" s="41" customFormat="1" hidden="1" x14ac:dyDescent="0.25">
      <c r="A1799" s="41" t="s">
        <v>6760</v>
      </c>
      <c r="B1799" s="41">
        <v>12167176711</v>
      </c>
      <c r="C1799" s="41" t="s">
        <v>2727</v>
      </c>
      <c r="D1799" s="41" t="s">
        <v>5835</v>
      </c>
      <c r="E1799" s="41" t="s">
        <v>452</v>
      </c>
      <c r="F1799" s="41" t="s">
        <v>3972</v>
      </c>
      <c r="G1799" s="41">
        <v>1</v>
      </c>
      <c r="H1799" s="41" t="s">
        <v>2620</v>
      </c>
      <c r="I1799" s="41" t="s">
        <v>2621</v>
      </c>
      <c r="J1799" s="41" t="s">
        <v>5836</v>
      </c>
      <c r="K1799" s="41" t="s">
        <v>2893</v>
      </c>
      <c r="L1799" s="41">
        <v>46526</v>
      </c>
      <c r="M1799" s="41">
        <v>-20.99</v>
      </c>
      <c r="N1799" s="41">
        <v>0</v>
      </c>
      <c r="O1799" s="41">
        <v>0</v>
      </c>
      <c r="P1799" s="41">
        <v>1.05</v>
      </c>
      <c r="Q1799" s="41">
        <v>-1.4</v>
      </c>
      <c r="R1799" s="41">
        <v>1.4</v>
      </c>
      <c r="S1799" s="41">
        <v>2.71</v>
      </c>
      <c r="T1799" s="41">
        <v>0</v>
      </c>
      <c r="U1799" s="41">
        <v>0</v>
      </c>
      <c r="V1799" s="41">
        <v>0</v>
      </c>
      <c r="W1799" s="41">
        <v>-17.23</v>
      </c>
    </row>
    <row r="1800" spans="1:23" s="41" customFormat="1" hidden="1" x14ac:dyDescent="0.25">
      <c r="A1800" s="41" t="s">
        <v>6761</v>
      </c>
      <c r="B1800" s="41">
        <v>12167176711</v>
      </c>
      <c r="C1800" s="41" t="s">
        <v>2617</v>
      </c>
      <c r="D1800" s="41" t="s">
        <v>6762</v>
      </c>
      <c r="E1800" s="41" t="s">
        <v>790</v>
      </c>
      <c r="F1800" s="41" t="s">
        <v>3483</v>
      </c>
      <c r="G1800" s="41">
        <v>1</v>
      </c>
      <c r="H1800" s="41" t="s">
        <v>2620</v>
      </c>
      <c r="I1800" s="41" t="s">
        <v>2621</v>
      </c>
      <c r="J1800" s="41" t="s">
        <v>6763</v>
      </c>
      <c r="K1800" s="41" t="s">
        <v>2683</v>
      </c>
      <c r="L1800" s="41" t="s">
        <v>6764</v>
      </c>
      <c r="M1800" s="41">
        <v>9.99</v>
      </c>
      <c r="N1800" s="41">
        <v>0</v>
      </c>
      <c r="O1800" s="41">
        <v>0</v>
      </c>
      <c r="P1800" s="41">
        <v>0</v>
      </c>
      <c r="Q1800" s="41">
        <v>0</v>
      </c>
      <c r="R1800" s="41">
        <v>0</v>
      </c>
      <c r="S1800" s="41">
        <v>-1.7</v>
      </c>
      <c r="T1800" s="41">
        <v>-3.59</v>
      </c>
      <c r="U1800" s="41">
        <v>0</v>
      </c>
      <c r="V1800" s="41">
        <v>0</v>
      </c>
      <c r="W1800" s="41">
        <v>4.7</v>
      </c>
    </row>
    <row r="1801" spans="1:23" s="41" customFormat="1" hidden="1" x14ac:dyDescent="0.25">
      <c r="A1801" s="41" t="s">
        <v>6765</v>
      </c>
      <c r="B1801" s="41">
        <v>12167176711</v>
      </c>
      <c r="C1801" s="41" t="s">
        <v>2617</v>
      </c>
      <c r="D1801" s="41" t="s">
        <v>6766</v>
      </c>
      <c r="E1801" s="41" t="s">
        <v>1190</v>
      </c>
      <c r="F1801" s="41" t="s">
        <v>5213</v>
      </c>
      <c r="G1801" s="41">
        <v>1</v>
      </c>
      <c r="H1801" s="41" t="s">
        <v>2620</v>
      </c>
      <c r="I1801" s="41" t="s">
        <v>2621</v>
      </c>
      <c r="J1801" s="41" t="s">
        <v>2647</v>
      </c>
      <c r="K1801" s="41" t="s">
        <v>2648</v>
      </c>
      <c r="L1801" s="41" t="s">
        <v>6767</v>
      </c>
      <c r="M1801" s="41">
        <v>17.09</v>
      </c>
      <c r="N1801" s="41">
        <v>0</v>
      </c>
      <c r="O1801" s="41">
        <v>0</v>
      </c>
      <c r="P1801" s="41">
        <v>0</v>
      </c>
      <c r="Q1801" s="41">
        <v>0</v>
      </c>
      <c r="R1801" s="41">
        <v>0</v>
      </c>
      <c r="S1801" s="41">
        <v>-2.91</v>
      </c>
      <c r="T1801" s="41">
        <v>-3.68</v>
      </c>
      <c r="U1801" s="41">
        <v>0</v>
      </c>
      <c r="V1801" s="41">
        <v>0</v>
      </c>
      <c r="W1801" s="41">
        <v>10.5</v>
      </c>
    </row>
    <row r="1802" spans="1:23" s="41" customFormat="1" hidden="1" x14ac:dyDescent="0.25">
      <c r="A1802" s="41" t="s">
        <v>6768</v>
      </c>
      <c r="B1802" s="41">
        <v>12167176711</v>
      </c>
      <c r="C1802" s="41" t="s">
        <v>2727</v>
      </c>
      <c r="D1802" s="41" t="s">
        <v>5812</v>
      </c>
      <c r="E1802" s="41" t="s">
        <v>1380</v>
      </c>
      <c r="F1802" s="41" t="s">
        <v>4650</v>
      </c>
      <c r="G1802" s="41">
        <v>1</v>
      </c>
      <c r="H1802" s="41" t="s">
        <v>2620</v>
      </c>
      <c r="I1802" s="41" t="s">
        <v>2621</v>
      </c>
      <c r="J1802" s="41" t="s">
        <v>2814</v>
      </c>
      <c r="K1802" s="41" t="s">
        <v>2719</v>
      </c>
      <c r="L1802" s="41" t="s">
        <v>5813</v>
      </c>
      <c r="M1802" s="41">
        <v>-22.99</v>
      </c>
      <c r="N1802" s="41">
        <v>0</v>
      </c>
      <c r="O1802" s="41">
        <v>0</v>
      </c>
      <c r="P1802" s="41">
        <v>0</v>
      </c>
      <c r="Q1802" s="41">
        <v>0</v>
      </c>
      <c r="R1802" s="41">
        <v>0</v>
      </c>
      <c r="S1802" s="41">
        <v>3.13</v>
      </c>
      <c r="T1802" s="41">
        <v>0</v>
      </c>
      <c r="U1802" s="41">
        <v>0</v>
      </c>
      <c r="V1802" s="41">
        <v>0</v>
      </c>
      <c r="W1802" s="41">
        <v>-19.86</v>
      </c>
    </row>
    <row r="1803" spans="1:23" s="41" customFormat="1" hidden="1" x14ac:dyDescent="0.25">
      <c r="A1803" s="41" t="s">
        <v>6769</v>
      </c>
      <c r="B1803" s="41">
        <v>12167176711</v>
      </c>
      <c r="C1803" s="41" t="s">
        <v>2727</v>
      </c>
      <c r="D1803" s="41" t="s">
        <v>3586</v>
      </c>
      <c r="E1803" s="41" t="s">
        <v>1404</v>
      </c>
      <c r="F1803" s="41" t="s">
        <v>3106</v>
      </c>
      <c r="G1803" s="41">
        <v>1</v>
      </c>
      <c r="H1803" s="41" t="s">
        <v>2620</v>
      </c>
      <c r="I1803" s="41" t="s">
        <v>2621</v>
      </c>
      <c r="J1803" s="41" t="s">
        <v>2628</v>
      </c>
      <c r="K1803" s="41" t="s">
        <v>2629</v>
      </c>
      <c r="L1803" s="41">
        <v>10462</v>
      </c>
      <c r="M1803" s="41">
        <v>-25.99</v>
      </c>
      <c r="N1803" s="41">
        <v>0</v>
      </c>
      <c r="O1803" s="41">
        <v>0</v>
      </c>
      <c r="P1803" s="41">
        <v>0</v>
      </c>
      <c r="Q1803" s="41">
        <v>0</v>
      </c>
      <c r="R1803" s="41">
        <v>0</v>
      </c>
      <c r="S1803" s="41">
        <v>3.54</v>
      </c>
      <c r="T1803" s="41">
        <v>0</v>
      </c>
      <c r="U1803" s="41">
        <v>0</v>
      </c>
      <c r="V1803" s="41">
        <v>0</v>
      </c>
      <c r="W1803" s="41">
        <v>-22.45</v>
      </c>
    </row>
    <row r="1804" spans="1:23" s="41" customFormat="1" hidden="1" x14ac:dyDescent="0.25">
      <c r="A1804" s="41" t="s">
        <v>6770</v>
      </c>
      <c r="B1804" s="41">
        <v>12167176711</v>
      </c>
      <c r="C1804" s="41" t="s">
        <v>2617</v>
      </c>
      <c r="D1804" s="41" t="s">
        <v>6771</v>
      </c>
      <c r="E1804" s="41" t="s">
        <v>398</v>
      </c>
      <c r="F1804" s="41" t="s">
        <v>3904</v>
      </c>
      <c r="G1804" s="41">
        <v>1</v>
      </c>
      <c r="H1804" s="41" t="s">
        <v>2620</v>
      </c>
      <c r="I1804" s="41" t="s">
        <v>2621</v>
      </c>
      <c r="J1804" s="41" t="s">
        <v>5237</v>
      </c>
      <c r="K1804" s="41" t="s">
        <v>6772</v>
      </c>
      <c r="L1804" s="41">
        <v>90011</v>
      </c>
      <c r="M1804" s="41">
        <v>19.989999999999998</v>
      </c>
      <c r="N1804" s="41">
        <v>0</v>
      </c>
      <c r="O1804" s="41">
        <v>0</v>
      </c>
      <c r="P1804" s="41">
        <v>0</v>
      </c>
      <c r="Q1804" s="41">
        <v>0</v>
      </c>
      <c r="R1804" s="41">
        <v>0</v>
      </c>
      <c r="S1804" s="41">
        <v>-3.4</v>
      </c>
      <c r="T1804" s="41">
        <v>-3.68</v>
      </c>
      <c r="U1804" s="41">
        <v>0</v>
      </c>
      <c r="V1804" s="41">
        <v>0</v>
      </c>
      <c r="W1804" s="41">
        <v>12.91</v>
      </c>
    </row>
    <row r="1805" spans="1:23" s="42" customFormat="1" hidden="1" x14ac:dyDescent="0.25">
      <c r="A1805" s="42" t="s">
        <v>6773</v>
      </c>
      <c r="B1805" s="42">
        <v>12167176711</v>
      </c>
      <c r="C1805" s="42" t="s">
        <v>2651</v>
      </c>
      <c r="D1805" s="42" t="s">
        <v>4473</v>
      </c>
      <c r="F1805" s="42" t="s">
        <v>74</v>
      </c>
      <c r="H1805" s="42" t="s">
        <v>2633</v>
      </c>
      <c r="M1805" s="42">
        <v>0</v>
      </c>
      <c r="N1805" s="42">
        <v>0</v>
      </c>
      <c r="O1805" s="42">
        <v>0</v>
      </c>
      <c r="P1805" s="42">
        <v>0</v>
      </c>
      <c r="Q1805" s="42">
        <v>0</v>
      </c>
      <c r="R1805" s="42">
        <v>0</v>
      </c>
      <c r="S1805" s="42">
        <v>0</v>
      </c>
      <c r="T1805" s="42">
        <v>0</v>
      </c>
      <c r="U1805" s="42">
        <v>0</v>
      </c>
      <c r="V1805" s="42">
        <v>0</v>
      </c>
      <c r="W1805" s="42">
        <v>0</v>
      </c>
    </row>
    <row r="1806" spans="1:23" s="43" customFormat="1" ht="14.4" hidden="1" x14ac:dyDescent="0.25">
      <c r="A1806" s="43" t="s">
        <v>6773</v>
      </c>
      <c r="B1806" s="43">
        <v>12167176711</v>
      </c>
      <c r="C1806" s="43" t="s">
        <v>2651</v>
      </c>
      <c r="D1806" s="43" t="s">
        <v>4473</v>
      </c>
      <c r="F1806" s="43" t="s">
        <v>75</v>
      </c>
      <c r="H1806" s="43" t="s">
        <v>2633</v>
      </c>
      <c r="M1806" s="43">
        <v>0</v>
      </c>
      <c r="N1806" s="43">
        <v>0</v>
      </c>
      <c r="O1806" s="43">
        <v>0</v>
      </c>
      <c r="P1806" s="43">
        <v>0</v>
      </c>
      <c r="Q1806" s="43">
        <v>0</v>
      </c>
      <c r="R1806" s="43">
        <v>0</v>
      </c>
      <c r="S1806" s="43">
        <v>0</v>
      </c>
      <c r="T1806" s="43">
        <v>-3.68</v>
      </c>
      <c r="U1806" s="43">
        <v>0</v>
      </c>
      <c r="V1806" s="43">
        <v>0</v>
      </c>
      <c r="W1806" s="43">
        <v>-3.68</v>
      </c>
    </row>
    <row r="1807" spans="1:23" s="42" customFormat="1" hidden="1" x14ac:dyDescent="0.25">
      <c r="A1807" s="42" t="s">
        <v>6773</v>
      </c>
      <c r="B1807" s="42">
        <v>12167176711</v>
      </c>
      <c r="C1807" s="42" t="s">
        <v>2651</v>
      </c>
      <c r="D1807" s="42" t="s">
        <v>4473</v>
      </c>
      <c r="F1807" s="42" t="s">
        <v>76</v>
      </c>
      <c r="H1807" s="42" t="s">
        <v>2633</v>
      </c>
      <c r="M1807" s="42">
        <v>0</v>
      </c>
      <c r="N1807" s="42">
        <v>0</v>
      </c>
      <c r="O1807" s="42">
        <v>0</v>
      </c>
      <c r="P1807" s="42">
        <v>0</v>
      </c>
      <c r="Q1807" s="42">
        <v>0</v>
      </c>
      <c r="R1807" s="42">
        <v>0</v>
      </c>
      <c r="S1807" s="42">
        <v>0</v>
      </c>
      <c r="T1807" s="42">
        <v>0</v>
      </c>
      <c r="U1807" s="42">
        <v>0</v>
      </c>
      <c r="V1807" s="42">
        <v>0</v>
      </c>
      <c r="W1807" s="42">
        <v>0</v>
      </c>
    </row>
    <row r="1808" spans="1:23" s="41" customFormat="1" hidden="1" x14ac:dyDescent="0.25">
      <c r="A1808" s="41" t="s">
        <v>6774</v>
      </c>
      <c r="B1808" s="41">
        <v>12167176711</v>
      </c>
      <c r="C1808" s="41" t="s">
        <v>2617</v>
      </c>
      <c r="D1808" s="41" t="s">
        <v>6775</v>
      </c>
      <c r="E1808" s="41" t="s">
        <v>1352</v>
      </c>
      <c r="F1808" s="41" t="s">
        <v>2733</v>
      </c>
      <c r="G1808" s="41">
        <v>1</v>
      </c>
      <c r="H1808" s="41" t="s">
        <v>2620</v>
      </c>
      <c r="I1808" s="41" t="s">
        <v>2621</v>
      </c>
      <c r="J1808" s="41" t="s">
        <v>6776</v>
      </c>
      <c r="K1808" s="41" t="s">
        <v>2683</v>
      </c>
      <c r="L1808" s="41" t="s">
        <v>6777</v>
      </c>
      <c r="M1808" s="41">
        <v>22.99</v>
      </c>
      <c r="N1808" s="41">
        <v>0</v>
      </c>
      <c r="O1808" s="41">
        <v>0</v>
      </c>
      <c r="P1808" s="41">
        <v>0</v>
      </c>
      <c r="Q1808" s="41">
        <v>0</v>
      </c>
      <c r="R1808" s="41">
        <v>0</v>
      </c>
      <c r="S1808" s="41">
        <v>-3.91</v>
      </c>
      <c r="T1808" s="41">
        <v>-5.16</v>
      </c>
      <c r="U1808" s="41">
        <v>0</v>
      </c>
      <c r="V1808" s="41">
        <v>0</v>
      </c>
      <c r="W1808" s="41">
        <v>13.92</v>
      </c>
    </row>
    <row r="1809" spans="1:23" s="41" customFormat="1" hidden="1" x14ac:dyDescent="0.25">
      <c r="A1809" s="41" t="s">
        <v>6778</v>
      </c>
      <c r="B1809" s="41">
        <v>12167176711</v>
      </c>
      <c r="C1809" s="41" t="s">
        <v>2727</v>
      </c>
      <c r="D1809" s="41" t="s">
        <v>5173</v>
      </c>
      <c r="E1809" s="41" t="s">
        <v>1434</v>
      </c>
      <c r="F1809" s="41" t="s">
        <v>3869</v>
      </c>
      <c r="G1809" s="41">
        <v>1</v>
      </c>
      <c r="H1809" s="41" t="s">
        <v>2620</v>
      </c>
      <c r="I1809" s="41" t="s">
        <v>2621</v>
      </c>
      <c r="J1809" s="41" t="s">
        <v>5174</v>
      </c>
      <c r="K1809" s="41" t="s">
        <v>3032</v>
      </c>
      <c r="L1809" s="41" t="s">
        <v>5175</v>
      </c>
      <c r="M1809" s="41">
        <v>-25.99</v>
      </c>
      <c r="N1809" s="41">
        <v>0</v>
      </c>
      <c r="O1809" s="41">
        <v>0</v>
      </c>
      <c r="P1809" s="41">
        <v>0</v>
      </c>
      <c r="Q1809" s="41">
        <v>0</v>
      </c>
      <c r="R1809" s="41">
        <v>0</v>
      </c>
      <c r="S1809" s="41">
        <v>3.54</v>
      </c>
      <c r="T1809" s="41">
        <v>0</v>
      </c>
      <c r="U1809" s="41">
        <v>0</v>
      </c>
      <c r="V1809" s="41">
        <v>0</v>
      </c>
      <c r="W1809" s="41">
        <v>-22.45</v>
      </c>
    </row>
    <row r="1810" spans="1:23" s="41" customFormat="1" hidden="1" x14ac:dyDescent="0.25">
      <c r="A1810" s="41" t="s">
        <v>6779</v>
      </c>
      <c r="B1810" s="41">
        <v>12167176711</v>
      </c>
      <c r="C1810" s="41" t="s">
        <v>2617</v>
      </c>
      <c r="D1810" s="41" t="s">
        <v>6780</v>
      </c>
      <c r="E1810" s="41" t="s">
        <v>1442</v>
      </c>
      <c r="F1810" s="41" t="s">
        <v>6086</v>
      </c>
      <c r="G1810" s="41">
        <v>1</v>
      </c>
      <c r="H1810" s="41" t="s">
        <v>2620</v>
      </c>
      <c r="I1810" s="41" t="s">
        <v>2621</v>
      </c>
      <c r="J1810" s="41" t="s">
        <v>6781</v>
      </c>
      <c r="K1810" s="41" t="s">
        <v>2702</v>
      </c>
      <c r="L1810" s="41" t="s">
        <v>6782</v>
      </c>
      <c r="M1810" s="41">
        <v>25.99</v>
      </c>
      <c r="N1810" s="41">
        <v>0</v>
      </c>
      <c r="O1810" s="41">
        <v>0</v>
      </c>
      <c r="P1810" s="41">
        <v>0</v>
      </c>
      <c r="Q1810" s="41">
        <v>0</v>
      </c>
      <c r="R1810" s="41">
        <v>0</v>
      </c>
      <c r="S1810" s="41">
        <v>-4.42</v>
      </c>
      <c r="T1810" s="41">
        <v>-5.16</v>
      </c>
      <c r="U1810" s="41">
        <v>0</v>
      </c>
      <c r="V1810" s="41">
        <v>0</v>
      </c>
      <c r="W1810" s="41">
        <v>16.41</v>
      </c>
    </row>
    <row r="1811" spans="1:23" s="41" customFormat="1" hidden="1" x14ac:dyDescent="0.25">
      <c r="A1811" s="41" t="s">
        <v>6783</v>
      </c>
      <c r="B1811" s="41">
        <v>12167176711</v>
      </c>
      <c r="C1811" s="41" t="s">
        <v>2617</v>
      </c>
      <c r="D1811" s="41" t="s">
        <v>6784</v>
      </c>
      <c r="E1811" s="41" t="s">
        <v>2266</v>
      </c>
      <c r="F1811" s="41" t="s">
        <v>4201</v>
      </c>
      <c r="G1811" s="41">
        <v>1</v>
      </c>
      <c r="H1811" s="41" t="s">
        <v>2620</v>
      </c>
      <c r="I1811" s="41" t="s">
        <v>2621</v>
      </c>
      <c r="J1811" s="41" t="s">
        <v>3392</v>
      </c>
      <c r="K1811" s="41" t="s">
        <v>2820</v>
      </c>
      <c r="L1811" s="41" t="s">
        <v>6785</v>
      </c>
      <c r="M1811" s="41">
        <v>11.99</v>
      </c>
      <c r="N1811" s="41">
        <v>0</v>
      </c>
      <c r="O1811" s="41">
        <v>0</v>
      </c>
      <c r="P1811" s="41">
        <v>0</v>
      </c>
      <c r="Q1811" s="41">
        <v>0</v>
      </c>
      <c r="R1811" s="41">
        <v>0</v>
      </c>
      <c r="S1811" s="41">
        <v>-2.04</v>
      </c>
      <c r="T1811" s="41">
        <v>-3.59</v>
      </c>
      <c r="U1811" s="41">
        <v>0</v>
      </c>
      <c r="V1811" s="41">
        <v>0</v>
      </c>
      <c r="W1811" s="41">
        <v>6.36</v>
      </c>
    </row>
    <row r="1812" spans="1:23" s="41" customFormat="1" hidden="1" x14ac:dyDescent="0.25">
      <c r="A1812" s="41" t="s">
        <v>6786</v>
      </c>
      <c r="B1812" s="41">
        <v>12167176711</v>
      </c>
      <c r="C1812" s="41" t="s">
        <v>2617</v>
      </c>
      <c r="D1812" s="41" t="s">
        <v>6787</v>
      </c>
      <c r="E1812" s="41" t="s">
        <v>394</v>
      </c>
      <c r="F1812" s="41" t="s">
        <v>4051</v>
      </c>
      <c r="G1812" s="41">
        <v>1</v>
      </c>
      <c r="H1812" s="41" t="s">
        <v>2620</v>
      </c>
      <c r="I1812" s="41" t="s">
        <v>2621</v>
      </c>
      <c r="J1812" s="41" t="s">
        <v>6788</v>
      </c>
      <c r="K1812" s="41" t="s">
        <v>2933</v>
      </c>
      <c r="L1812" s="41" t="s">
        <v>6789</v>
      </c>
      <c r="M1812" s="41">
        <v>19.989999999999998</v>
      </c>
      <c r="N1812" s="41">
        <v>0</v>
      </c>
      <c r="O1812" s="41">
        <v>0</v>
      </c>
      <c r="P1812" s="41">
        <v>0</v>
      </c>
      <c r="Q1812" s="41">
        <v>1.2</v>
      </c>
      <c r="R1812" s="41">
        <v>-1.2</v>
      </c>
      <c r="S1812" s="41">
        <v>-3.4</v>
      </c>
      <c r="T1812" s="41">
        <v>-3.68</v>
      </c>
      <c r="U1812" s="41">
        <v>0</v>
      </c>
      <c r="V1812" s="41">
        <v>0</v>
      </c>
      <c r="W1812" s="41">
        <v>12.91</v>
      </c>
    </row>
    <row r="1813" spans="1:23" s="42" customFormat="1" hidden="1" x14ac:dyDescent="0.25">
      <c r="A1813" s="42" t="s">
        <v>6790</v>
      </c>
      <c r="B1813" s="42">
        <v>12167176711</v>
      </c>
      <c r="C1813" s="42" t="s">
        <v>2651</v>
      </c>
      <c r="D1813" s="42" t="s">
        <v>4010</v>
      </c>
      <c r="F1813" s="42" t="s">
        <v>74</v>
      </c>
      <c r="H1813" s="42" t="s">
        <v>2633</v>
      </c>
      <c r="M1813" s="42">
        <v>0</v>
      </c>
      <c r="N1813" s="42">
        <v>0</v>
      </c>
      <c r="O1813" s="42">
        <v>0</v>
      </c>
      <c r="P1813" s="42">
        <v>0</v>
      </c>
      <c r="Q1813" s="42">
        <v>0</v>
      </c>
      <c r="R1813" s="42">
        <v>0</v>
      </c>
      <c r="S1813" s="42">
        <v>0</v>
      </c>
      <c r="T1813" s="42">
        <v>0</v>
      </c>
      <c r="U1813" s="42">
        <v>0</v>
      </c>
      <c r="V1813" s="42">
        <v>0</v>
      </c>
      <c r="W1813" s="42">
        <v>0</v>
      </c>
    </row>
    <row r="1814" spans="1:23" s="43" customFormat="1" ht="14.4" hidden="1" x14ac:dyDescent="0.25">
      <c r="A1814" s="43" t="s">
        <v>6790</v>
      </c>
      <c r="B1814" s="43">
        <v>12167176711</v>
      </c>
      <c r="C1814" s="43" t="s">
        <v>2651</v>
      </c>
      <c r="D1814" s="43" t="s">
        <v>4010</v>
      </c>
      <c r="F1814" s="43" t="s">
        <v>75</v>
      </c>
      <c r="H1814" s="43" t="s">
        <v>2633</v>
      </c>
      <c r="M1814" s="43">
        <v>0</v>
      </c>
      <c r="N1814" s="43">
        <v>0</v>
      </c>
      <c r="O1814" s="43">
        <v>0</v>
      </c>
      <c r="P1814" s="43">
        <v>0</v>
      </c>
      <c r="Q1814" s="43">
        <v>0</v>
      </c>
      <c r="R1814" s="43">
        <v>0</v>
      </c>
      <c r="S1814" s="43">
        <v>0</v>
      </c>
      <c r="T1814" s="43">
        <v>-5.16</v>
      </c>
      <c r="U1814" s="43">
        <v>0</v>
      </c>
      <c r="V1814" s="43">
        <v>0</v>
      </c>
      <c r="W1814" s="43">
        <v>-5.16</v>
      </c>
    </row>
    <row r="1815" spans="1:23" s="42" customFormat="1" hidden="1" x14ac:dyDescent="0.25">
      <c r="A1815" s="42" t="s">
        <v>6790</v>
      </c>
      <c r="B1815" s="42">
        <v>12167176711</v>
      </c>
      <c r="C1815" s="42" t="s">
        <v>2651</v>
      </c>
      <c r="D1815" s="42" t="s">
        <v>4010</v>
      </c>
      <c r="F1815" s="42" t="s">
        <v>76</v>
      </c>
      <c r="H1815" s="42" t="s">
        <v>2633</v>
      </c>
      <c r="M1815" s="42">
        <v>0</v>
      </c>
      <c r="N1815" s="42">
        <v>0</v>
      </c>
      <c r="O1815" s="42">
        <v>0</v>
      </c>
      <c r="P1815" s="42">
        <v>0</v>
      </c>
      <c r="Q1815" s="42">
        <v>0</v>
      </c>
      <c r="R1815" s="42">
        <v>0</v>
      </c>
      <c r="S1815" s="42">
        <v>0</v>
      </c>
      <c r="T1815" s="42">
        <v>0</v>
      </c>
      <c r="U1815" s="42">
        <v>0</v>
      </c>
      <c r="V1815" s="42">
        <v>0</v>
      </c>
      <c r="W1815" s="42">
        <v>0</v>
      </c>
    </row>
    <row r="1816" spans="1:23" s="42" customFormat="1" hidden="1" x14ac:dyDescent="0.25">
      <c r="A1816" s="42" t="s">
        <v>6791</v>
      </c>
      <c r="B1816" s="42">
        <v>12167176711</v>
      </c>
      <c r="C1816" s="42" t="s">
        <v>2651</v>
      </c>
      <c r="D1816" s="42" t="s">
        <v>4975</v>
      </c>
      <c r="F1816" s="42" t="s">
        <v>74</v>
      </c>
      <c r="H1816" s="42" t="s">
        <v>2633</v>
      </c>
      <c r="M1816" s="42">
        <v>0</v>
      </c>
      <c r="N1816" s="42">
        <v>0</v>
      </c>
      <c r="O1816" s="42">
        <v>0</v>
      </c>
      <c r="P1816" s="42">
        <v>0</v>
      </c>
      <c r="Q1816" s="42">
        <v>0</v>
      </c>
      <c r="R1816" s="42">
        <v>0</v>
      </c>
      <c r="S1816" s="42">
        <v>0</v>
      </c>
      <c r="T1816" s="42">
        <v>0</v>
      </c>
      <c r="U1816" s="42">
        <v>0</v>
      </c>
      <c r="V1816" s="42">
        <v>0</v>
      </c>
      <c r="W1816" s="42">
        <v>0</v>
      </c>
    </row>
    <row r="1817" spans="1:23" s="43" customFormat="1" ht="14.4" hidden="1" x14ac:dyDescent="0.25">
      <c r="A1817" s="43" t="s">
        <v>6791</v>
      </c>
      <c r="B1817" s="43">
        <v>12167176711</v>
      </c>
      <c r="C1817" s="43" t="s">
        <v>2651</v>
      </c>
      <c r="D1817" s="43" t="s">
        <v>4975</v>
      </c>
      <c r="F1817" s="43" t="s">
        <v>75</v>
      </c>
      <c r="H1817" s="43" t="s">
        <v>2633</v>
      </c>
      <c r="M1817" s="43">
        <v>0</v>
      </c>
      <c r="N1817" s="43">
        <v>0</v>
      </c>
      <c r="O1817" s="43">
        <v>0</v>
      </c>
      <c r="P1817" s="43">
        <v>0</v>
      </c>
      <c r="Q1817" s="43">
        <v>0</v>
      </c>
      <c r="R1817" s="43">
        <v>0</v>
      </c>
      <c r="S1817" s="43">
        <v>0</v>
      </c>
      <c r="T1817" s="43">
        <v>-5.16</v>
      </c>
      <c r="U1817" s="43">
        <v>0</v>
      </c>
      <c r="V1817" s="43">
        <v>0</v>
      </c>
      <c r="W1817" s="43">
        <v>-5.16</v>
      </c>
    </row>
    <row r="1818" spans="1:23" s="42" customFormat="1" hidden="1" x14ac:dyDescent="0.25">
      <c r="A1818" s="42" t="s">
        <v>6791</v>
      </c>
      <c r="B1818" s="42">
        <v>12167176711</v>
      </c>
      <c r="C1818" s="42" t="s">
        <v>2651</v>
      </c>
      <c r="D1818" s="42" t="s">
        <v>4975</v>
      </c>
      <c r="F1818" s="42" t="s">
        <v>76</v>
      </c>
      <c r="H1818" s="42" t="s">
        <v>2633</v>
      </c>
      <c r="M1818" s="42">
        <v>0</v>
      </c>
      <c r="N1818" s="42">
        <v>0</v>
      </c>
      <c r="O1818" s="42">
        <v>0</v>
      </c>
      <c r="P1818" s="42">
        <v>0</v>
      </c>
      <c r="Q1818" s="42">
        <v>0</v>
      </c>
      <c r="R1818" s="42">
        <v>0</v>
      </c>
      <c r="S1818" s="42">
        <v>0</v>
      </c>
      <c r="T1818" s="42">
        <v>0</v>
      </c>
      <c r="U1818" s="42">
        <v>0</v>
      </c>
      <c r="V1818" s="42">
        <v>0</v>
      </c>
      <c r="W1818" s="42">
        <v>0</v>
      </c>
    </row>
    <row r="1819" spans="1:23" s="42" customFormat="1" hidden="1" x14ac:dyDescent="0.25">
      <c r="A1819" s="42" t="s">
        <v>6792</v>
      </c>
      <c r="B1819" s="42">
        <v>12167176711</v>
      </c>
      <c r="C1819" s="42" t="s">
        <v>2651</v>
      </c>
      <c r="D1819" s="42" t="s">
        <v>5795</v>
      </c>
      <c r="F1819" s="42" t="s">
        <v>74</v>
      </c>
      <c r="H1819" s="42" t="s">
        <v>2633</v>
      </c>
      <c r="M1819" s="42">
        <v>0</v>
      </c>
      <c r="N1819" s="42">
        <v>0</v>
      </c>
      <c r="O1819" s="42">
        <v>0</v>
      </c>
      <c r="P1819" s="42">
        <v>0</v>
      </c>
      <c r="Q1819" s="42">
        <v>0</v>
      </c>
      <c r="R1819" s="42">
        <v>0</v>
      </c>
      <c r="S1819" s="42">
        <v>0</v>
      </c>
      <c r="T1819" s="42">
        <v>0</v>
      </c>
      <c r="U1819" s="42">
        <v>0</v>
      </c>
      <c r="V1819" s="42">
        <v>0</v>
      </c>
      <c r="W1819" s="42">
        <v>0</v>
      </c>
    </row>
    <row r="1820" spans="1:23" s="43" customFormat="1" ht="14.4" hidden="1" x14ac:dyDescent="0.25">
      <c r="A1820" s="43" t="s">
        <v>6792</v>
      </c>
      <c r="B1820" s="43">
        <v>12167176711</v>
      </c>
      <c r="C1820" s="43" t="s">
        <v>2651</v>
      </c>
      <c r="D1820" s="43" t="s">
        <v>5795</v>
      </c>
      <c r="F1820" s="43" t="s">
        <v>75</v>
      </c>
      <c r="H1820" s="43" t="s">
        <v>2633</v>
      </c>
      <c r="M1820" s="43">
        <v>0</v>
      </c>
      <c r="N1820" s="43">
        <v>0</v>
      </c>
      <c r="O1820" s="43">
        <v>0</v>
      </c>
      <c r="P1820" s="43">
        <v>0</v>
      </c>
      <c r="Q1820" s="43">
        <v>0</v>
      </c>
      <c r="R1820" s="43">
        <v>0</v>
      </c>
      <c r="S1820" s="43">
        <v>0</v>
      </c>
      <c r="T1820" s="43">
        <v>-3.59</v>
      </c>
      <c r="U1820" s="43">
        <v>0</v>
      </c>
      <c r="V1820" s="43">
        <v>0</v>
      </c>
      <c r="W1820" s="43">
        <v>-3.59</v>
      </c>
    </row>
    <row r="1821" spans="1:23" s="42" customFormat="1" hidden="1" x14ac:dyDescent="0.25">
      <c r="A1821" s="42" t="s">
        <v>6792</v>
      </c>
      <c r="B1821" s="42">
        <v>12167176711</v>
      </c>
      <c r="C1821" s="42" t="s">
        <v>2651</v>
      </c>
      <c r="D1821" s="42" t="s">
        <v>5795</v>
      </c>
      <c r="F1821" s="42" t="s">
        <v>76</v>
      </c>
      <c r="H1821" s="42" t="s">
        <v>2633</v>
      </c>
      <c r="M1821" s="42">
        <v>0</v>
      </c>
      <c r="N1821" s="42">
        <v>0</v>
      </c>
      <c r="O1821" s="42">
        <v>0</v>
      </c>
      <c r="P1821" s="42">
        <v>0</v>
      </c>
      <c r="Q1821" s="42">
        <v>0</v>
      </c>
      <c r="R1821" s="42">
        <v>0</v>
      </c>
      <c r="S1821" s="42">
        <v>0</v>
      </c>
      <c r="T1821" s="42">
        <v>0</v>
      </c>
      <c r="U1821" s="42">
        <v>0</v>
      </c>
      <c r="V1821" s="42">
        <v>0</v>
      </c>
      <c r="W1821" s="42">
        <v>0</v>
      </c>
    </row>
    <row r="1822" spans="1:23" s="41" customFormat="1" hidden="1" x14ac:dyDescent="0.25">
      <c r="A1822" s="41" t="s">
        <v>6793</v>
      </c>
      <c r="B1822" s="41">
        <v>12167176711</v>
      </c>
      <c r="C1822" s="41" t="s">
        <v>2617</v>
      </c>
      <c r="D1822" s="41" t="s">
        <v>6794</v>
      </c>
      <c r="E1822" s="41" t="s">
        <v>2148</v>
      </c>
      <c r="F1822" s="41" t="s">
        <v>3014</v>
      </c>
      <c r="G1822" s="41">
        <v>1</v>
      </c>
      <c r="H1822" s="41" t="s">
        <v>2620</v>
      </c>
      <c r="I1822" s="41" t="s">
        <v>2621</v>
      </c>
      <c r="J1822" s="41" t="s">
        <v>2874</v>
      </c>
      <c r="K1822" s="41" t="s">
        <v>2683</v>
      </c>
      <c r="L1822" s="41" t="s">
        <v>6795</v>
      </c>
      <c r="M1822" s="41">
        <v>9.99</v>
      </c>
      <c r="N1822" s="41">
        <v>0</v>
      </c>
      <c r="O1822" s="41">
        <v>0</v>
      </c>
      <c r="P1822" s="41">
        <v>0</v>
      </c>
      <c r="Q1822" s="41">
        <v>0</v>
      </c>
      <c r="R1822" s="41">
        <v>0</v>
      </c>
      <c r="S1822" s="41">
        <v>-1.7</v>
      </c>
      <c r="T1822" s="41">
        <v>-3.59</v>
      </c>
      <c r="U1822" s="41">
        <v>0</v>
      </c>
      <c r="V1822" s="41">
        <v>0</v>
      </c>
      <c r="W1822" s="41">
        <v>4.7</v>
      </c>
    </row>
    <row r="1823" spans="1:23" s="41" customFormat="1" hidden="1" x14ac:dyDescent="0.25">
      <c r="A1823" s="41" t="s">
        <v>6796</v>
      </c>
      <c r="B1823" s="41">
        <v>12167176711</v>
      </c>
      <c r="C1823" s="41" t="s">
        <v>2617</v>
      </c>
      <c r="D1823" s="41" t="s">
        <v>6797</v>
      </c>
      <c r="E1823" s="41" t="s">
        <v>486</v>
      </c>
      <c r="F1823" s="41" t="s">
        <v>6798</v>
      </c>
      <c r="G1823" s="41">
        <v>1</v>
      </c>
      <c r="H1823" s="41" t="s">
        <v>2620</v>
      </c>
      <c r="I1823" s="41" t="s">
        <v>2621</v>
      </c>
      <c r="J1823" s="41" t="s">
        <v>6799</v>
      </c>
      <c r="K1823" s="41" t="s">
        <v>2970</v>
      </c>
      <c r="L1823" s="41" t="s">
        <v>6800</v>
      </c>
      <c r="M1823" s="41">
        <v>19.989999999999998</v>
      </c>
      <c r="N1823" s="41">
        <v>0</v>
      </c>
      <c r="O1823" s="41">
        <v>0</v>
      </c>
      <c r="P1823" s="41">
        <v>0</v>
      </c>
      <c r="Q1823" s="41">
        <v>0</v>
      </c>
      <c r="R1823" s="41">
        <v>0</v>
      </c>
      <c r="S1823" s="41">
        <v>-3.4</v>
      </c>
      <c r="T1823" s="41">
        <v>-2.81</v>
      </c>
      <c r="U1823" s="41">
        <v>0</v>
      </c>
      <c r="V1823" s="41">
        <v>0</v>
      </c>
      <c r="W1823" s="41">
        <v>13.78</v>
      </c>
    </row>
    <row r="1824" spans="1:23" s="41" customFormat="1" hidden="1" x14ac:dyDescent="0.25">
      <c r="A1824" s="41" t="s">
        <v>6801</v>
      </c>
      <c r="B1824" s="41">
        <v>12167176711</v>
      </c>
      <c r="C1824" s="41" t="s">
        <v>2617</v>
      </c>
      <c r="D1824" s="41" t="s">
        <v>6802</v>
      </c>
      <c r="E1824" s="41" t="s">
        <v>2574</v>
      </c>
      <c r="F1824" s="41" t="s">
        <v>3539</v>
      </c>
      <c r="G1824" s="41">
        <v>1</v>
      </c>
      <c r="H1824" s="41" t="s">
        <v>2620</v>
      </c>
      <c r="I1824" s="41" t="s">
        <v>2621</v>
      </c>
      <c r="J1824" s="41" t="s">
        <v>5494</v>
      </c>
      <c r="K1824" s="41" t="s">
        <v>3067</v>
      </c>
      <c r="L1824" s="41" t="s">
        <v>6803</v>
      </c>
      <c r="M1824" s="41">
        <v>11.99</v>
      </c>
      <c r="N1824" s="41">
        <v>0</v>
      </c>
      <c r="O1824" s="41">
        <v>0</v>
      </c>
      <c r="P1824" s="41">
        <v>0</v>
      </c>
      <c r="Q1824" s="41">
        <v>0.96</v>
      </c>
      <c r="R1824" s="41">
        <v>-0.96</v>
      </c>
      <c r="S1824" s="41">
        <v>-2.04</v>
      </c>
      <c r="T1824" s="41">
        <v>-2.88</v>
      </c>
      <c r="U1824" s="41">
        <v>0</v>
      </c>
      <c r="V1824" s="41">
        <v>0</v>
      </c>
      <c r="W1824" s="41">
        <v>7.07</v>
      </c>
    </row>
    <row r="1825" spans="1:23" s="42" customFormat="1" hidden="1" x14ac:dyDescent="0.25">
      <c r="A1825" s="42" t="s">
        <v>6804</v>
      </c>
      <c r="B1825" s="42">
        <v>12167176711</v>
      </c>
      <c r="C1825" s="42" t="s">
        <v>2651</v>
      </c>
      <c r="D1825" s="42" t="s">
        <v>5105</v>
      </c>
      <c r="F1825" s="42" t="s">
        <v>74</v>
      </c>
      <c r="H1825" s="42" t="s">
        <v>2633</v>
      </c>
      <c r="M1825" s="42">
        <v>0</v>
      </c>
      <c r="N1825" s="42">
        <v>0</v>
      </c>
      <c r="O1825" s="42">
        <v>0</v>
      </c>
      <c r="P1825" s="42">
        <v>0</v>
      </c>
      <c r="Q1825" s="42">
        <v>0</v>
      </c>
      <c r="R1825" s="42">
        <v>0</v>
      </c>
      <c r="S1825" s="42">
        <v>0</v>
      </c>
      <c r="T1825" s="42">
        <v>0</v>
      </c>
      <c r="U1825" s="42">
        <v>0</v>
      </c>
      <c r="V1825" s="42">
        <v>0</v>
      </c>
      <c r="W1825" s="42">
        <v>0</v>
      </c>
    </row>
    <row r="1826" spans="1:23" s="43" customFormat="1" ht="14.4" hidden="1" x14ac:dyDescent="0.25">
      <c r="A1826" s="43" t="s">
        <v>6804</v>
      </c>
      <c r="B1826" s="43">
        <v>12167176711</v>
      </c>
      <c r="C1826" s="43" t="s">
        <v>2651</v>
      </c>
      <c r="D1826" s="43" t="s">
        <v>5105</v>
      </c>
      <c r="F1826" s="43" t="s">
        <v>75</v>
      </c>
      <c r="H1826" s="43" t="s">
        <v>2633</v>
      </c>
      <c r="M1826" s="43">
        <v>0</v>
      </c>
      <c r="N1826" s="43">
        <v>0</v>
      </c>
      <c r="O1826" s="43">
        <v>0</v>
      </c>
      <c r="P1826" s="43">
        <v>0</v>
      </c>
      <c r="Q1826" s="43">
        <v>0</v>
      </c>
      <c r="R1826" s="43">
        <v>0</v>
      </c>
      <c r="S1826" s="43">
        <v>0</v>
      </c>
      <c r="T1826" s="43">
        <v>-5.16</v>
      </c>
      <c r="U1826" s="43">
        <v>0</v>
      </c>
      <c r="V1826" s="43">
        <v>0</v>
      </c>
      <c r="W1826" s="43">
        <v>-5.16</v>
      </c>
    </row>
    <row r="1827" spans="1:23" s="42" customFormat="1" hidden="1" x14ac:dyDescent="0.25">
      <c r="A1827" s="42" t="s">
        <v>6804</v>
      </c>
      <c r="B1827" s="42">
        <v>12167176711</v>
      </c>
      <c r="C1827" s="42" t="s">
        <v>2651</v>
      </c>
      <c r="D1827" s="42" t="s">
        <v>5105</v>
      </c>
      <c r="F1827" s="42" t="s">
        <v>76</v>
      </c>
      <c r="H1827" s="42" t="s">
        <v>2633</v>
      </c>
      <c r="M1827" s="42">
        <v>0</v>
      </c>
      <c r="N1827" s="42">
        <v>0</v>
      </c>
      <c r="O1827" s="42">
        <v>0</v>
      </c>
      <c r="P1827" s="42">
        <v>0</v>
      </c>
      <c r="Q1827" s="42">
        <v>0</v>
      </c>
      <c r="R1827" s="42">
        <v>0</v>
      </c>
      <c r="S1827" s="42">
        <v>0</v>
      </c>
      <c r="T1827" s="42">
        <v>0</v>
      </c>
      <c r="U1827" s="42">
        <v>0</v>
      </c>
      <c r="V1827" s="42">
        <v>0</v>
      </c>
      <c r="W1827" s="42">
        <v>0</v>
      </c>
    </row>
    <row r="1828" spans="1:23" s="42" customFormat="1" hidden="1" x14ac:dyDescent="0.25">
      <c r="A1828" s="42" t="s">
        <v>6805</v>
      </c>
      <c r="B1828" s="42">
        <v>12167176711</v>
      </c>
      <c r="C1828" s="42" t="s">
        <v>2651</v>
      </c>
      <c r="D1828" s="42" t="s">
        <v>3556</v>
      </c>
      <c r="F1828" s="42" t="s">
        <v>74</v>
      </c>
      <c r="H1828" s="42" t="s">
        <v>2633</v>
      </c>
      <c r="M1828" s="42">
        <v>0</v>
      </c>
      <c r="N1828" s="42">
        <v>0</v>
      </c>
      <c r="O1828" s="42">
        <v>0</v>
      </c>
      <c r="P1828" s="42">
        <v>0</v>
      </c>
      <c r="Q1828" s="42">
        <v>0</v>
      </c>
      <c r="R1828" s="42">
        <v>0</v>
      </c>
      <c r="S1828" s="42">
        <v>0</v>
      </c>
      <c r="T1828" s="42">
        <v>0</v>
      </c>
      <c r="U1828" s="42">
        <v>0</v>
      </c>
      <c r="V1828" s="42">
        <v>0</v>
      </c>
      <c r="W1828" s="42">
        <v>0</v>
      </c>
    </row>
    <row r="1829" spans="1:23" s="43" customFormat="1" ht="14.4" hidden="1" x14ac:dyDescent="0.25">
      <c r="A1829" s="43" t="s">
        <v>6805</v>
      </c>
      <c r="B1829" s="43">
        <v>12167176711</v>
      </c>
      <c r="C1829" s="43" t="s">
        <v>2651</v>
      </c>
      <c r="D1829" s="43" t="s">
        <v>3556</v>
      </c>
      <c r="F1829" s="43" t="s">
        <v>75</v>
      </c>
      <c r="H1829" s="43" t="s">
        <v>2633</v>
      </c>
      <c r="M1829" s="43">
        <v>0</v>
      </c>
      <c r="N1829" s="43">
        <v>0</v>
      </c>
      <c r="O1829" s="43">
        <v>0</v>
      </c>
      <c r="P1829" s="43">
        <v>0</v>
      </c>
      <c r="Q1829" s="43">
        <v>0</v>
      </c>
      <c r="R1829" s="43">
        <v>0</v>
      </c>
      <c r="S1829" s="43">
        <v>0</v>
      </c>
      <c r="T1829" s="43">
        <v>-3.59</v>
      </c>
      <c r="U1829" s="43">
        <v>0</v>
      </c>
      <c r="V1829" s="43">
        <v>0</v>
      </c>
      <c r="W1829" s="43">
        <v>-3.59</v>
      </c>
    </row>
    <row r="1830" spans="1:23" s="42" customFormat="1" hidden="1" x14ac:dyDescent="0.25">
      <c r="A1830" s="42" t="s">
        <v>6805</v>
      </c>
      <c r="B1830" s="42">
        <v>12167176711</v>
      </c>
      <c r="C1830" s="42" t="s">
        <v>2651</v>
      </c>
      <c r="D1830" s="42" t="s">
        <v>3556</v>
      </c>
      <c r="F1830" s="42" t="s">
        <v>76</v>
      </c>
      <c r="H1830" s="42" t="s">
        <v>2633</v>
      </c>
      <c r="M1830" s="42">
        <v>0</v>
      </c>
      <c r="N1830" s="42">
        <v>0</v>
      </c>
      <c r="O1830" s="42">
        <v>0</v>
      </c>
      <c r="P1830" s="42">
        <v>0</v>
      </c>
      <c r="Q1830" s="42">
        <v>0</v>
      </c>
      <c r="R1830" s="42">
        <v>0</v>
      </c>
      <c r="S1830" s="42">
        <v>0</v>
      </c>
      <c r="T1830" s="42">
        <v>0</v>
      </c>
      <c r="U1830" s="42">
        <v>0</v>
      </c>
      <c r="V1830" s="42">
        <v>0</v>
      </c>
      <c r="W1830" s="42">
        <v>0</v>
      </c>
    </row>
    <row r="1831" spans="1:23" s="41" customFormat="1" hidden="1" x14ac:dyDescent="0.25">
      <c r="A1831" s="41" t="s">
        <v>6806</v>
      </c>
      <c r="B1831" s="41">
        <v>12167176711</v>
      </c>
      <c r="C1831" s="41" t="s">
        <v>2617</v>
      </c>
      <c r="D1831" s="41" t="s">
        <v>6807</v>
      </c>
      <c r="E1831" s="41" t="s">
        <v>1408</v>
      </c>
      <c r="F1831" s="41" t="s">
        <v>5208</v>
      </c>
      <c r="G1831" s="41">
        <v>1</v>
      </c>
      <c r="H1831" s="41" t="s">
        <v>2620</v>
      </c>
      <c r="I1831" s="41" t="s">
        <v>2621</v>
      </c>
      <c r="J1831" s="41" t="s">
        <v>6808</v>
      </c>
      <c r="K1831" s="41" t="s">
        <v>2648</v>
      </c>
      <c r="L1831" s="41" t="s">
        <v>6809</v>
      </c>
      <c r="M1831" s="41">
        <v>22.99</v>
      </c>
      <c r="N1831" s="41">
        <v>0</v>
      </c>
      <c r="O1831" s="41">
        <v>0</v>
      </c>
      <c r="P1831" s="41">
        <v>0</v>
      </c>
      <c r="Q1831" s="41">
        <v>0</v>
      </c>
      <c r="R1831" s="41">
        <v>0</v>
      </c>
      <c r="S1831" s="41">
        <v>-3.91</v>
      </c>
      <c r="T1831" s="41">
        <v>-5.16</v>
      </c>
      <c r="U1831" s="41">
        <v>0</v>
      </c>
      <c r="V1831" s="41">
        <v>0</v>
      </c>
      <c r="W1831" s="41">
        <v>13.92</v>
      </c>
    </row>
    <row r="1832" spans="1:23" s="41" customFormat="1" hidden="1" x14ac:dyDescent="0.25">
      <c r="A1832" s="41" t="s">
        <v>6810</v>
      </c>
      <c r="B1832" s="41">
        <v>12167176711</v>
      </c>
      <c r="C1832" s="41" t="s">
        <v>2617</v>
      </c>
      <c r="D1832" s="41" t="s">
        <v>6811</v>
      </c>
      <c r="E1832" s="41" t="s">
        <v>1368</v>
      </c>
      <c r="F1832" s="41" t="s">
        <v>2641</v>
      </c>
      <c r="G1832" s="41">
        <v>1</v>
      </c>
      <c r="H1832" s="41" t="s">
        <v>2620</v>
      </c>
      <c r="I1832" s="41" t="s">
        <v>2621</v>
      </c>
      <c r="J1832" s="41" t="s">
        <v>4178</v>
      </c>
      <c r="K1832" s="41" t="s">
        <v>2623</v>
      </c>
      <c r="L1832" s="41" t="s">
        <v>6812</v>
      </c>
      <c r="M1832" s="41">
        <v>22.99</v>
      </c>
      <c r="N1832" s="41">
        <v>0</v>
      </c>
      <c r="O1832" s="41">
        <v>0</v>
      </c>
      <c r="P1832" s="41">
        <v>0</v>
      </c>
      <c r="Q1832" s="41">
        <v>0</v>
      </c>
      <c r="R1832" s="41">
        <v>0</v>
      </c>
      <c r="S1832" s="41">
        <v>-3.91</v>
      </c>
      <c r="T1832" s="41">
        <v>-5.16</v>
      </c>
      <c r="U1832" s="41">
        <v>0</v>
      </c>
      <c r="V1832" s="41">
        <v>0</v>
      </c>
      <c r="W1832" s="41">
        <v>13.92</v>
      </c>
    </row>
    <row r="1833" spans="1:23" s="41" customFormat="1" hidden="1" x14ac:dyDescent="0.25">
      <c r="A1833" s="41" t="s">
        <v>6813</v>
      </c>
      <c r="B1833" s="41">
        <v>12167176711</v>
      </c>
      <c r="C1833" s="41" t="s">
        <v>2617</v>
      </c>
      <c r="D1833" s="41" t="s">
        <v>6814</v>
      </c>
      <c r="E1833" s="41" t="s">
        <v>2232</v>
      </c>
      <c r="F1833" s="41" t="s">
        <v>6815</v>
      </c>
      <c r="G1833" s="41">
        <v>1</v>
      </c>
      <c r="H1833" s="41" t="s">
        <v>2620</v>
      </c>
      <c r="I1833" s="41" t="s">
        <v>2621</v>
      </c>
      <c r="J1833" s="41" t="s">
        <v>6816</v>
      </c>
      <c r="K1833" s="41" t="s">
        <v>2683</v>
      </c>
      <c r="L1833" s="41">
        <v>91350</v>
      </c>
      <c r="M1833" s="41">
        <v>9.99</v>
      </c>
      <c r="N1833" s="41">
        <v>0</v>
      </c>
      <c r="O1833" s="41">
        <v>0</v>
      </c>
      <c r="P1833" s="41">
        <v>0</v>
      </c>
      <c r="Q1833" s="41">
        <v>0</v>
      </c>
      <c r="R1833" s="41">
        <v>0</v>
      </c>
      <c r="S1833" s="41">
        <v>-1.7</v>
      </c>
      <c r="T1833" s="41">
        <v>-3.59</v>
      </c>
      <c r="U1833" s="41">
        <v>0</v>
      </c>
      <c r="V1833" s="41">
        <v>0</v>
      </c>
      <c r="W1833" s="41">
        <v>4.7</v>
      </c>
    </row>
    <row r="1834" spans="1:23" s="41" customFormat="1" hidden="1" x14ac:dyDescent="0.25">
      <c r="A1834" s="41" t="s">
        <v>6817</v>
      </c>
      <c r="B1834" s="41">
        <v>12167176711</v>
      </c>
      <c r="C1834" s="41" t="s">
        <v>2617</v>
      </c>
      <c r="D1834" s="41" t="s">
        <v>6818</v>
      </c>
      <c r="E1834" s="41" t="s">
        <v>1428</v>
      </c>
      <c r="F1834" s="41" t="s">
        <v>2717</v>
      </c>
      <c r="G1834" s="41">
        <v>1</v>
      </c>
      <c r="H1834" s="41" t="s">
        <v>2620</v>
      </c>
      <c r="I1834" s="41" t="s">
        <v>2621</v>
      </c>
      <c r="J1834" s="41" t="s">
        <v>6819</v>
      </c>
      <c r="K1834" s="41" t="s">
        <v>3934</v>
      </c>
      <c r="L1834" s="41">
        <v>27909</v>
      </c>
      <c r="M1834" s="41">
        <v>25.99</v>
      </c>
      <c r="N1834" s="41">
        <v>0</v>
      </c>
      <c r="O1834" s="41">
        <v>0</v>
      </c>
      <c r="P1834" s="41">
        <v>0</v>
      </c>
      <c r="Q1834" s="41">
        <v>0</v>
      </c>
      <c r="R1834" s="41">
        <v>0</v>
      </c>
      <c r="S1834" s="41">
        <v>-4.42</v>
      </c>
      <c r="T1834" s="41">
        <v>-5.16</v>
      </c>
      <c r="U1834" s="41">
        <v>0</v>
      </c>
      <c r="V1834" s="41">
        <v>0</v>
      </c>
      <c r="W1834" s="41">
        <v>16.41</v>
      </c>
    </row>
    <row r="1835" spans="1:23" s="42" customFormat="1" hidden="1" x14ac:dyDescent="0.25">
      <c r="A1835" s="42" t="s">
        <v>6820</v>
      </c>
      <c r="B1835" s="42">
        <v>12167176711</v>
      </c>
      <c r="C1835" s="42" t="s">
        <v>2651</v>
      </c>
      <c r="D1835" s="42" t="s">
        <v>2881</v>
      </c>
      <c r="F1835" s="42" t="s">
        <v>74</v>
      </c>
      <c r="H1835" s="42" t="s">
        <v>2633</v>
      </c>
      <c r="M1835" s="42">
        <v>0</v>
      </c>
      <c r="N1835" s="42">
        <v>0</v>
      </c>
      <c r="O1835" s="42">
        <v>0</v>
      </c>
      <c r="P1835" s="42">
        <v>0</v>
      </c>
      <c r="Q1835" s="42">
        <v>0</v>
      </c>
      <c r="R1835" s="42">
        <v>0</v>
      </c>
      <c r="S1835" s="42">
        <v>0</v>
      </c>
      <c r="T1835" s="42">
        <v>0</v>
      </c>
      <c r="U1835" s="42">
        <v>0</v>
      </c>
      <c r="V1835" s="42">
        <v>0</v>
      </c>
      <c r="W1835" s="42">
        <v>0</v>
      </c>
    </row>
    <row r="1836" spans="1:23" s="43" customFormat="1" ht="14.4" hidden="1" x14ac:dyDescent="0.25">
      <c r="A1836" s="43" t="s">
        <v>6820</v>
      </c>
      <c r="B1836" s="43">
        <v>12167176711</v>
      </c>
      <c r="C1836" s="43" t="s">
        <v>2651</v>
      </c>
      <c r="D1836" s="43" t="s">
        <v>2881</v>
      </c>
      <c r="F1836" s="43" t="s">
        <v>75</v>
      </c>
      <c r="H1836" s="43" t="s">
        <v>2633</v>
      </c>
      <c r="M1836" s="43">
        <v>0</v>
      </c>
      <c r="N1836" s="43">
        <v>0</v>
      </c>
      <c r="O1836" s="43">
        <v>0</v>
      </c>
      <c r="P1836" s="43">
        <v>0</v>
      </c>
      <c r="Q1836" s="43">
        <v>0</v>
      </c>
      <c r="R1836" s="43">
        <v>0</v>
      </c>
      <c r="S1836" s="43">
        <v>0</v>
      </c>
      <c r="T1836" s="43">
        <v>-5.16</v>
      </c>
      <c r="U1836" s="43">
        <v>0</v>
      </c>
      <c r="V1836" s="43">
        <v>0</v>
      </c>
      <c r="W1836" s="43">
        <v>-5.16</v>
      </c>
    </row>
    <row r="1837" spans="1:23" s="42" customFormat="1" hidden="1" x14ac:dyDescent="0.25">
      <c r="A1837" s="42" t="s">
        <v>6820</v>
      </c>
      <c r="B1837" s="42">
        <v>12167176711</v>
      </c>
      <c r="C1837" s="42" t="s">
        <v>2651</v>
      </c>
      <c r="D1837" s="42" t="s">
        <v>2881</v>
      </c>
      <c r="F1837" s="42" t="s">
        <v>76</v>
      </c>
      <c r="H1837" s="42" t="s">
        <v>2633</v>
      </c>
      <c r="M1837" s="42">
        <v>0</v>
      </c>
      <c r="N1837" s="42">
        <v>0</v>
      </c>
      <c r="O1837" s="42">
        <v>0</v>
      </c>
      <c r="P1837" s="42">
        <v>0</v>
      </c>
      <c r="Q1837" s="42">
        <v>0</v>
      </c>
      <c r="R1837" s="42">
        <v>0</v>
      </c>
      <c r="S1837" s="42">
        <v>0</v>
      </c>
      <c r="T1837" s="42">
        <v>0</v>
      </c>
      <c r="U1837" s="42">
        <v>0</v>
      </c>
      <c r="V1837" s="42">
        <v>0</v>
      </c>
      <c r="W1837" s="42">
        <v>0</v>
      </c>
    </row>
    <row r="1838" spans="1:23" s="41" customFormat="1" hidden="1" x14ac:dyDescent="0.25">
      <c r="A1838" s="41" t="s">
        <v>6821</v>
      </c>
      <c r="B1838" s="41">
        <v>12167176711</v>
      </c>
      <c r="C1838" s="41" t="s">
        <v>2617</v>
      </c>
      <c r="D1838" s="41" t="s">
        <v>6822</v>
      </c>
      <c r="E1838" s="41" t="s">
        <v>1366</v>
      </c>
      <c r="F1838" s="41" t="s">
        <v>2711</v>
      </c>
      <c r="G1838" s="41">
        <v>1</v>
      </c>
      <c r="H1838" s="41" t="s">
        <v>2620</v>
      </c>
      <c r="I1838" s="41" t="s">
        <v>2621</v>
      </c>
      <c r="J1838" s="41" t="s">
        <v>6370</v>
      </c>
      <c r="K1838" s="41" t="s">
        <v>3311</v>
      </c>
      <c r="L1838" s="41" t="s">
        <v>6823</v>
      </c>
      <c r="M1838" s="41">
        <v>22.99</v>
      </c>
      <c r="N1838" s="41">
        <v>0</v>
      </c>
      <c r="O1838" s="41">
        <v>0</v>
      </c>
      <c r="P1838" s="41">
        <v>0</v>
      </c>
      <c r="Q1838" s="41">
        <v>0</v>
      </c>
      <c r="R1838" s="41">
        <v>0</v>
      </c>
      <c r="S1838" s="41">
        <v>-3.91</v>
      </c>
      <c r="T1838" s="41">
        <v>-5.16</v>
      </c>
      <c r="U1838" s="41">
        <v>0</v>
      </c>
      <c r="V1838" s="41">
        <v>0</v>
      </c>
      <c r="W1838" s="41">
        <v>13.92</v>
      </c>
    </row>
    <row r="1839" spans="1:23" s="41" customFormat="1" hidden="1" x14ac:dyDescent="0.25">
      <c r="A1839" s="41" t="s">
        <v>6824</v>
      </c>
      <c r="B1839" s="41">
        <v>12167176711</v>
      </c>
      <c r="C1839" s="41" t="s">
        <v>2617</v>
      </c>
      <c r="D1839" s="41" t="s">
        <v>6825</v>
      </c>
      <c r="E1839" s="41" t="s">
        <v>1392</v>
      </c>
      <c r="F1839" s="41" t="s">
        <v>3004</v>
      </c>
      <c r="G1839" s="41">
        <v>1</v>
      </c>
      <c r="H1839" s="41" t="s">
        <v>2620</v>
      </c>
      <c r="I1839" s="41" t="s">
        <v>2621</v>
      </c>
      <c r="J1839" s="41" t="s">
        <v>6826</v>
      </c>
      <c r="K1839" s="41" t="s">
        <v>2830</v>
      </c>
      <c r="L1839" s="41" t="s">
        <v>6827</v>
      </c>
      <c r="M1839" s="41">
        <v>22.99</v>
      </c>
      <c r="N1839" s="41">
        <v>0</v>
      </c>
      <c r="O1839" s="41">
        <v>0</v>
      </c>
      <c r="P1839" s="41">
        <v>0</v>
      </c>
      <c r="Q1839" s="41">
        <v>0</v>
      </c>
      <c r="R1839" s="41">
        <v>0</v>
      </c>
      <c r="S1839" s="41">
        <v>-3.91</v>
      </c>
      <c r="T1839" s="41">
        <v>-5.16</v>
      </c>
      <c r="U1839" s="41">
        <v>0</v>
      </c>
      <c r="V1839" s="41">
        <v>0</v>
      </c>
      <c r="W1839" s="41">
        <v>13.92</v>
      </c>
    </row>
    <row r="1840" spans="1:23" s="42" customFormat="1" hidden="1" x14ac:dyDescent="0.25">
      <c r="A1840" s="42" t="s">
        <v>6828</v>
      </c>
      <c r="B1840" s="42">
        <v>12167176711</v>
      </c>
      <c r="D1840" s="42" t="s">
        <v>3787</v>
      </c>
      <c r="F1840" s="42" t="s">
        <v>3788</v>
      </c>
      <c r="G1840" s="42">
        <v>1</v>
      </c>
      <c r="H1840" s="42" t="s">
        <v>2633</v>
      </c>
      <c r="M1840" s="42">
        <v>0</v>
      </c>
      <c r="N1840" s="42">
        <v>0</v>
      </c>
      <c r="O1840" s="42">
        <v>0</v>
      </c>
      <c r="P1840" s="42">
        <v>0</v>
      </c>
      <c r="Q1840" s="42">
        <v>0</v>
      </c>
      <c r="R1840" s="42">
        <v>0</v>
      </c>
      <c r="S1840" s="42">
        <v>0</v>
      </c>
      <c r="T1840" s="42">
        <v>0</v>
      </c>
      <c r="U1840" s="42">
        <v>-0.6</v>
      </c>
      <c r="V1840" s="42">
        <v>0</v>
      </c>
      <c r="W1840" s="42">
        <v>-0.6</v>
      </c>
    </row>
    <row r="1841" spans="1:23" s="42" customFormat="1" hidden="1" x14ac:dyDescent="0.25">
      <c r="A1841" s="42" t="s">
        <v>6829</v>
      </c>
      <c r="B1841" s="42">
        <v>12167176711</v>
      </c>
      <c r="C1841" s="42" t="s">
        <v>2651</v>
      </c>
      <c r="D1841" s="42" t="s">
        <v>5196</v>
      </c>
      <c r="F1841" s="42" t="s">
        <v>74</v>
      </c>
      <c r="H1841" s="42" t="s">
        <v>2633</v>
      </c>
      <c r="M1841" s="42">
        <v>0</v>
      </c>
      <c r="N1841" s="42">
        <v>0</v>
      </c>
      <c r="O1841" s="42">
        <v>0</v>
      </c>
      <c r="P1841" s="42">
        <v>0</v>
      </c>
      <c r="Q1841" s="42">
        <v>0</v>
      </c>
      <c r="R1841" s="42">
        <v>0</v>
      </c>
      <c r="S1841" s="42">
        <v>0</v>
      </c>
      <c r="T1841" s="42">
        <v>0</v>
      </c>
      <c r="U1841" s="42">
        <v>0</v>
      </c>
      <c r="V1841" s="42">
        <v>0</v>
      </c>
      <c r="W1841" s="42">
        <v>0</v>
      </c>
    </row>
    <row r="1842" spans="1:23" s="43" customFormat="1" ht="14.4" hidden="1" x14ac:dyDescent="0.25">
      <c r="A1842" s="43" t="s">
        <v>6829</v>
      </c>
      <c r="B1842" s="43">
        <v>12167176711</v>
      </c>
      <c r="C1842" s="43" t="s">
        <v>2651</v>
      </c>
      <c r="D1842" s="43" t="s">
        <v>5196</v>
      </c>
      <c r="F1842" s="43" t="s">
        <v>75</v>
      </c>
      <c r="H1842" s="43" t="s">
        <v>2633</v>
      </c>
      <c r="M1842" s="43">
        <v>0</v>
      </c>
      <c r="N1842" s="43">
        <v>0</v>
      </c>
      <c r="O1842" s="43">
        <v>0</v>
      </c>
      <c r="P1842" s="43">
        <v>0</v>
      </c>
      <c r="Q1842" s="43">
        <v>0</v>
      </c>
      <c r="R1842" s="43">
        <v>0</v>
      </c>
      <c r="S1842" s="43">
        <v>0</v>
      </c>
      <c r="T1842" s="43">
        <v>-3.68</v>
      </c>
      <c r="U1842" s="43">
        <v>0</v>
      </c>
      <c r="V1842" s="43">
        <v>0</v>
      </c>
      <c r="W1842" s="43">
        <v>-3.68</v>
      </c>
    </row>
    <row r="1843" spans="1:23" s="42" customFormat="1" hidden="1" x14ac:dyDescent="0.25">
      <c r="A1843" s="42" t="s">
        <v>6829</v>
      </c>
      <c r="B1843" s="42">
        <v>12167176711</v>
      </c>
      <c r="C1843" s="42" t="s">
        <v>2651</v>
      </c>
      <c r="D1843" s="42" t="s">
        <v>5196</v>
      </c>
      <c r="F1843" s="42" t="s">
        <v>76</v>
      </c>
      <c r="H1843" s="42" t="s">
        <v>2633</v>
      </c>
      <c r="M1843" s="42">
        <v>0</v>
      </c>
      <c r="N1843" s="42">
        <v>0</v>
      </c>
      <c r="O1843" s="42">
        <v>0</v>
      </c>
      <c r="P1843" s="42">
        <v>0</v>
      </c>
      <c r="Q1843" s="42">
        <v>0</v>
      </c>
      <c r="R1843" s="42">
        <v>0</v>
      </c>
      <c r="S1843" s="42">
        <v>0</v>
      </c>
      <c r="T1843" s="42">
        <v>0</v>
      </c>
      <c r="U1843" s="42">
        <v>0</v>
      </c>
      <c r="V1843" s="42">
        <v>0</v>
      </c>
      <c r="W1843" s="42">
        <v>0</v>
      </c>
    </row>
    <row r="1844" spans="1:23" s="42" customFormat="1" hidden="1" x14ac:dyDescent="0.25">
      <c r="A1844" s="42" t="s">
        <v>6830</v>
      </c>
      <c r="B1844" s="42">
        <v>12167176711</v>
      </c>
      <c r="C1844" s="42" t="s">
        <v>2651</v>
      </c>
      <c r="D1844" s="42" t="s">
        <v>4711</v>
      </c>
      <c r="F1844" s="42" t="s">
        <v>74</v>
      </c>
      <c r="H1844" s="42" t="s">
        <v>2633</v>
      </c>
      <c r="M1844" s="42">
        <v>0</v>
      </c>
      <c r="N1844" s="42">
        <v>0</v>
      </c>
      <c r="O1844" s="42">
        <v>0</v>
      </c>
      <c r="P1844" s="42">
        <v>0</v>
      </c>
      <c r="Q1844" s="42">
        <v>0</v>
      </c>
      <c r="R1844" s="42">
        <v>0</v>
      </c>
      <c r="S1844" s="42">
        <v>0</v>
      </c>
      <c r="T1844" s="42">
        <v>0</v>
      </c>
      <c r="U1844" s="42">
        <v>0</v>
      </c>
      <c r="V1844" s="42">
        <v>0</v>
      </c>
      <c r="W1844" s="42">
        <v>0</v>
      </c>
    </row>
    <row r="1845" spans="1:23" s="43" customFormat="1" ht="14.4" hidden="1" x14ac:dyDescent="0.25">
      <c r="A1845" s="43" t="s">
        <v>6830</v>
      </c>
      <c r="B1845" s="43">
        <v>12167176711</v>
      </c>
      <c r="C1845" s="43" t="s">
        <v>2651</v>
      </c>
      <c r="D1845" s="43" t="s">
        <v>4711</v>
      </c>
      <c r="F1845" s="43" t="s">
        <v>75</v>
      </c>
      <c r="H1845" s="43" t="s">
        <v>2633</v>
      </c>
      <c r="M1845" s="43">
        <v>0</v>
      </c>
      <c r="N1845" s="43">
        <v>0</v>
      </c>
      <c r="O1845" s="43">
        <v>0</v>
      </c>
      <c r="P1845" s="43">
        <v>0</v>
      </c>
      <c r="Q1845" s="43">
        <v>0</v>
      </c>
      <c r="R1845" s="43">
        <v>0</v>
      </c>
      <c r="S1845" s="43">
        <v>0</v>
      </c>
      <c r="T1845" s="43">
        <v>-5.16</v>
      </c>
      <c r="U1845" s="43">
        <v>0</v>
      </c>
      <c r="V1845" s="43">
        <v>0</v>
      </c>
      <c r="W1845" s="43">
        <v>-5.16</v>
      </c>
    </row>
    <row r="1846" spans="1:23" s="42" customFormat="1" hidden="1" x14ac:dyDescent="0.25">
      <c r="A1846" s="42" t="s">
        <v>6830</v>
      </c>
      <c r="B1846" s="42">
        <v>12167176711</v>
      </c>
      <c r="C1846" s="42" t="s">
        <v>2651</v>
      </c>
      <c r="D1846" s="42" t="s">
        <v>4711</v>
      </c>
      <c r="F1846" s="42" t="s">
        <v>76</v>
      </c>
      <c r="H1846" s="42" t="s">
        <v>2633</v>
      </c>
      <c r="M1846" s="42">
        <v>0</v>
      </c>
      <c r="N1846" s="42">
        <v>0</v>
      </c>
      <c r="O1846" s="42">
        <v>0</v>
      </c>
      <c r="P1846" s="42">
        <v>0</v>
      </c>
      <c r="Q1846" s="42">
        <v>0</v>
      </c>
      <c r="R1846" s="42">
        <v>0</v>
      </c>
      <c r="S1846" s="42">
        <v>0</v>
      </c>
      <c r="T1846" s="42">
        <v>0</v>
      </c>
      <c r="U1846" s="42">
        <v>0</v>
      </c>
      <c r="V1846" s="42">
        <v>0</v>
      </c>
      <c r="W1846" s="42">
        <v>0</v>
      </c>
    </row>
    <row r="1847" spans="1:23" s="41" customFormat="1" hidden="1" x14ac:dyDescent="0.25">
      <c r="A1847" s="41" t="s">
        <v>6831</v>
      </c>
      <c r="B1847" s="41">
        <v>12167176711</v>
      </c>
      <c r="C1847" s="41" t="s">
        <v>2617</v>
      </c>
      <c r="D1847" s="41" t="s">
        <v>6832</v>
      </c>
      <c r="E1847" s="41" t="s">
        <v>1398</v>
      </c>
      <c r="F1847" s="41" t="s">
        <v>2813</v>
      </c>
      <c r="G1847" s="41">
        <v>1</v>
      </c>
      <c r="H1847" s="41" t="s">
        <v>2620</v>
      </c>
      <c r="I1847" s="41" t="s">
        <v>2621</v>
      </c>
      <c r="J1847" s="41" t="s">
        <v>6833</v>
      </c>
      <c r="K1847" s="41" t="s">
        <v>2629</v>
      </c>
      <c r="L1847" s="41" t="s">
        <v>6834</v>
      </c>
      <c r="M1847" s="41">
        <v>22.99</v>
      </c>
      <c r="N1847" s="41">
        <v>0</v>
      </c>
      <c r="O1847" s="41">
        <v>0</v>
      </c>
      <c r="P1847" s="41">
        <v>0</v>
      </c>
      <c r="Q1847" s="41">
        <v>0</v>
      </c>
      <c r="R1847" s="41">
        <v>0</v>
      </c>
      <c r="S1847" s="41">
        <v>-3.91</v>
      </c>
      <c r="T1847" s="41">
        <v>-5.16</v>
      </c>
      <c r="U1847" s="41">
        <v>0</v>
      </c>
      <c r="V1847" s="41">
        <v>0</v>
      </c>
      <c r="W1847" s="41">
        <v>13.92</v>
      </c>
    </row>
    <row r="1848" spans="1:23" s="41" customFormat="1" hidden="1" x14ac:dyDescent="0.25">
      <c r="A1848" s="41" t="s">
        <v>6835</v>
      </c>
      <c r="B1848" s="41">
        <v>12167176711</v>
      </c>
      <c r="C1848" s="41" t="s">
        <v>2617</v>
      </c>
      <c r="D1848" s="41" t="s">
        <v>6836</v>
      </c>
      <c r="E1848" s="41" t="s">
        <v>1218</v>
      </c>
      <c r="F1848" s="41" t="s">
        <v>4006</v>
      </c>
      <c r="G1848" s="41">
        <v>1</v>
      </c>
      <c r="H1848" s="41" t="s">
        <v>2620</v>
      </c>
      <c r="I1848" s="41" t="s">
        <v>2621</v>
      </c>
      <c r="J1848" s="41" t="s">
        <v>6837</v>
      </c>
      <c r="K1848" s="41" t="s">
        <v>3331</v>
      </c>
      <c r="L1848" s="41">
        <v>39429</v>
      </c>
      <c r="M1848" s="41">
        <v>19.989999999999998</v>
      </c>
      <c r="N1848" s="41">
        <v>0</v>
      </c>
      <c r="O1848" s="41">
        <v>0</v>
      </c>
      <c r="P1848" s="41">
        <v>0</v>
      </c>
      <c r="Q1848" s="41">
        <v>0</v>
      </c>
      <c r="R1848" s="41">
        <v>0</v>
      </c>
      <c r="S1848" s="41">
        <v>-3.4</v>
      </c>
      <c r="T1848" s="41">
        <v>-3.68</v>
      </c>
      <c r="U1848" s="41">
        <v>0</v>
      </c>
      <c r="V1848" s="41">
        <v>0</v>
      </c>
      <c r="W1848" s="41">
        <v>12.91</v>
      </c>
    </row>
    <row r="1849" spans="1:23" s="41" customFormat="1" hidden="1" x14ac:dyDescent="0.25">
      <c r="A1849" s="41" t="s">
        <v>6838</v>
      </c>
      <c r="B1849" s="41">
        <v>12167176711</v>
      </c>
      <c r="C1849" s="41" t="s">
        <v>2617</v>
      </c>
      <c r="D1849" s="41" t="s">
        <v>6839</v>
      </c>
      <c r="E1849" s="41" t="s">
        <v>484</v>
      </c>
      <c r="F1849" s="41" t="s">
        <v>3365</v>
      </c>
      <c r="G1849" s="41">
        <v>1</v>
      </c>
      <c r="H1849" s="41" t="s">
        <v>2620</v>
      </c>
      <c r="I1849" s="41" t="s">
        <v>2621</v>
      </c>
      <c r="J1849" s="41" t="s">
        <v>6840</v>
      </c>
      <c r="K1849" s="41" t="s">
        <v>3331</v>
      </c>
      <c r="L1849" s="41" t="s">
        <v>6841</v>
      </c>
      <c r="M1849" s="41">
        <v>19.989999999999998</v>
      </c>
      <c r="N1849" s="41">
        <v>0</v>
      </c>
      <c r="O1849" s="41">
        <v>0</v>
      </c>
      <c r="P1849" s="41">
        <v>0</v>
      </c>
      <c r="Q1849" s="41">
        <v>0</v>
      </c>
      <c r="R1849" s="41">
        <v>0</v>
      </c>
      <c r="S1849" s="41">
        <v>-3.4</v>
      </c>
      <c r="T1849" s="41">
        <v>-3.68</v>
      </c>
      <c r="U1849" s="41">
        <v>0</v>
      </c>
      <c r="V1849" s="41">
        <v>0</v>
      </c>
      <c r="W1849" s="41">
        <v>12.91</v>
      </c>
    </row>
    <row r="1850" spans="1:23" s="41" customFormat="1" hidden="1" x14ac:dyDescent="0.25">
      <c r="A1850" s="41" t="s">
        <v>6842</v>
      </c>
      <c r="B1850" s="41">
        <v>12167176711</v>
      </c>
      <c r="C1850" s="41" t="s">
        <v>2617</v>
      </c>
      <c r="D1850" s="41" t="s">
        <v>6843</v>
      </c>
      <c r="E1850" s="41" t="s">
        <v>1392</v>
      </c>
      <c r="F1850" s="41" t="s">
        <v>3004</v>
      </c>
      <c r="G1850" s="41">
        <v>1</v>
      </c>
      <c r="H1850" s="41" t="s">
        <v>2620</v>
      </c>
      <c r="I1850" s="41" t="s">
        <v>2621</v>
      </c>
      <c r="J1850" s="41" t="s">
        <v>6844</v>
      </c>
      <c r="K1850" s="41" t="s">
        <v>2830</v>
      </c>
      <c r="L1850" s="41" t="s">
        <v>6845</v>
      </c>
      <c r="M1850" s="41">
        <v>22.99</v>
      </c>
      <c r="N1850" s="41">
        <v>0</v>
      </c>
      <c r="O1850" s="41">
        <v>0</v>
      </c>
      <c r="P1850" s="41">
        <v>0</v>
      </c>
      <c r="Q1850" s="41">
        <v>0</v>
      </c>
      <c r="R1850" s="41">
        <v>0</v>
      </c>
      <c r="S1850" s="41">
        <v>-3.91</v>
      </c>
      <c r="T1850" s="41">
        <v>-5.16</v>
      </c>
      <c r="U1850" s="41">
        <v>0</v>
      </c>
      <c r="V1850" s="41">
        <v>0</v>
      </c>
      <c r="W1850" s="41">
        <v>13.92</v>
      </c>
    </row>
    <row r="1851" spans="1:23" s="41" customFormat="1" hidden="1" x14ac:dyDescent="0.25">
      <c r="A1851" s="41" t="s">
        <v>6846</v>
      </c>
      <c r="B1851" s="41">
        <v>12167176711</v>
      </c>
      <c r="C1851" s="41" t="s">
        <v>2727</v>
      </c>
      <c r="D1851" s="41" t="s">
        <v>2773</v>
      </c>
      <c r="E1851" s="41" t="s">
        <v>1366</v>
      </c>
      <c r="F1851" s="41" t="s">
        <v>2711</v>
      </c>
      <c r="G1851" s="41">
        <v>1</v>
      </c>
      <c r="H1851" s="41" t="s">
        <v>2620</v>
      </c>
      <c r="I1851" s="41" t="s">
        <v>2621</v>
      </c>
      <c r="J1851" s="41" t="s">
        <v>2774</v>
      </c>
      <c r="K1851" s="41" t="s">
        <v>2662</v>
      </c>
      <c r="L1851" s="41" t="s">
        <v>2775</v>
      </c>
      <c r="M1851" s="41">
        <v>-22.99</v>
      </c>
      <c r="N1851" s="41">
        <v>0</v>
      </c>
      <c r="O1851" s="41">
        <v>0</v>
      </c>
      <c r="P1851" s="41">
        <v>0.46</v>
      </c>
      <c r="Q1851" s="41">
        <v>0</v>
      </c>
      <c r="R1851" s="41">
        <v>0</v>
      </c>
      <c r="S1851" s="41">
        <v>3.06</v>
      </c>
      <c r="T1851" s="41">
        <v>0</v>
      </c>
      <c r="U1851" s="41">
        <v>0</v>
      </c>
      <c r="V1851" s="41">
        <v>0</v>
      </c>
      <c r="W1851" s="41">
        <v>-19.47</v>
      </c>
    </row>
    <row r="1852" spans="1:23" s="41" customFormat="1" hidden="1" x14ac:dyDescent="0.25">
      <c r="A1852" s="41" t="s">
        <v>6846</v>
      </c>
      <c r="B1852" s="41">
        <v>12167176711</v>
      </c>
      <c r="C1852" s="41" t="s">
        <v>2727</v>
      </c>
      <c r="D1852" s="41" t="s">
        <v>2773</v>
      </c>
      <c r="E1852" s="41" t="s">
        <v>1372</v>
      </c>
      <c r="F1852" s="41" t="s">
        <v>2776</v>
      </c>
      <c r="G1852" s="41">
        <v>1</v>
      </c>
      <c r="H1852" s="41" t="s">
        <v>2620</v>
      </c>
      <c r="I1852" s="41" t="s">
        <v>2621</v>
      </c>
      <c r="J1852" s="41" t="s">
        <v>2774</v>
      </c>
      <c r="K1852" s="41" t="s">
        <v>2662</v>
      </c>
      <c r="L1852" s="41" t="s">
        <v>2775</v>
      </c>
      <c r="M1852" s="41">
        <v>-22.99</v>
      </c>
      <c r="N1852" s="41">
        <v>0</v>
      </c>
      <c r="O1852" s="41">
        <v>0</v>
      </c>
      <c r="P1852" s="41">
        <v>0.46</v>
      </c>
      <c r="Q1852" s="41">
        <v>0</v>
      </c>
      <c r="R1852" s="41">
        <v>0</v>
      </c>
      <c r="S1852" s="41">
        <v>3.06</v>
      </c>
      <c r="T1852" s="41">
        <v>0</v>
      </c>
      <c r="U1852" s="41">
        <v>0</v>
      </c>
      <c r="V1852" s="41">
        <v>0</v>
      </c>
      <c r="W1852" s="41">
        <v>-19.47</v>
      </c>
    </row>
    <row r="1853" spans="1:23" s="41" customFormat="1" hidden="1" x14ac:dyDescent="0.25">
      <c r="A1853" s="41" t="s">
        <v>6847</v>
      </c>
      <c r="B1853" s="41">
        <v>12167176711</v>
      </c>
      <c r="C1853" s="41" t="s">
        <v>2617</v>
      </c>
      <c r="D1853" s="41" t="s">
        <v>6848</v>
      </c>
      <c r="E1853" s="41" t="s">
        <v>1356</v>
      </c>
      <c r="F1853" s="41" t="s">
        <v>2897</v>
      </c>
      <c r="G1853" s="41">
        <v>1</v>
      </c>
      <c r="H1853" s="41" t="s">
        <v>2620</v>
      </c>
      <c r="I1853" s="41" t="s">
        <v>2621</v>
      </c>
      <c r="J1853" s="41" t="s">
        <v>3596</v>
      </c>
      <c r="K1853" s="41" t="s">
        <v>3755</v>
      </c>
      <c r="L1853" s="41">
        <v>30101</v>
      </c>
      <c r="M1853" s="41">
        <v>22.99</v>
      </c>
      <c r="N1853" s="41">
        <v>0</v>
      </c>
      <c r="O1853" s="41">
        <v>0</v>
      </c>
      <c r="P1853" s="41">
        <v>0</v>
      </c>
      <c r="Q1853" s="41">
        <v>0</v>
      </c>
      <c r="R1853" s="41">
        <v>0</v>
      </c>
      <c r="S1853" s="41">
        <v>-3.91</v>
      </c>
      <c r="T1853" s="41">
        <v>-5.16</v>
      </c>
      <c r="U1853" s="41">
        <v>0</v>
      </c>
      <c r="V1853" s="41">
        <v>0</v>
      </c>
      <c r="W1853" s="41">
        <v>13.92</v>
      </c>
    </row>
    <row r="1854" spans="1:23" s="41" customFormat="1" hidden="1" x14ac:dyDescent="0.25">
      <c r="A1854" s="41" t="s">
        <v>6849</v>
      </c>
      <c r="B1854" s="41">
        <v>12167176711</v>
      </c>
      <c r="C1854" s="41" t="s">
        <v>2727</v>
      </c>
      <c r="D1854" s="41" t="s">
        <v>6191</v>
      </c>
      <c r="E1854" s="41" t="s">
        <v>1368</v>
      </c>
      <c r="F1854" s="41" t="s">
        <v>2641</v>
      </c>
      <c r="G1854" s="41">
        <v>1</v>
      </c>
      <c r="H1854" s="41" t="s">
        <v>2620</v>
      </c>
      <c r="I1854" s="41" t="s">
        <v>2621</v>
      </c>
      <c r="J1854" s="41" t="s">
        <v>5561</v>
      </c>
      <c r="K1854" s="41" t="s">
        <v>3227</v>
      </c>
      <c r="L1854" s="41" t="s">
        <v>6192</v>
      </c>
      <c r="M1854" s="41">
        <v>-22.99</v>
      </c>
      <c r="N1854" s="41">
        <v>0</v>
      </c>
      <c r="O1854" s="41">
        <v>0</v>
      </c>
      <c r="P1854" s="41">
        <v>0.46</v>
      </c>
      <c r="Q1854" s="41">
        <v>-1.8</v>
      </c>
      <c r="R1854" s="41">
        <v>1.8</v>
      </c>
      <c r="S1854" s="41">
        <v>3.06</v>
      </c>
      <c r="T1854" s="41">
        <v>0</v>
      </c>
      <c r="U1854" s="41">
        <v>0</v>
      </c>
      <c r="V1854" s="41">
        <v>0</v>
      </c>
      <c r="W1854" s="41">
        <v>-19.47</v>
      </c>
    </row>
    <row r="1855" spans="1:23" s="41" customFormat="1" hidden="1" x14ac:dyDescent="0.25">
      <c r="A1855" s="41" t="s">
        <v>6849</v>
      </c>
      <c r="B1855" s="41">
        <v>12167176711</v>
      </c>
      <c r="C1855" s="41" t="s">
        <v>2727</v>
      </c>
      <c r="D1855" s="41" t="s">
        <v>6191</v>
      </c>
      <c r="E1855" s="41" t="s">
        <v>1366</v>
      </c>
      <c r="F1855" s="41" t="s">
        <v>2711</v>
      </c>
      <c r="G1855" s="41">
        <v>1</v>
      </c>
      <c r="H1855" s="41" t="s">
        <v>2620</v>
      </c>
      <c r="I1855" s="41" t="s">
        <v>2621</v>
      </c>
      <c r="J1855" s="41" t="s">
        <v>5561</v>
      </c>
      <c r="K1855" s="41" t="s">
        <v>3227</v>
      </c>
      <c r="L1855" s="41" t="s">
        <v>6192</v>
      </c>
      <c r="M1855" s="41">
        <v>-22.99</v>
      </c>
      <c r="N1855" s="41">
        <v>0</v>
      </c>
      <c r="O1855" s="41">
        <v>0</v>
      </c>
      <c r="P1855" s="41">
        <v>0.46</v>
      </c>
      <c r="Q1855" s="41">
        <v>-1.8</v>
      </c>
      <c r="R1855" s="41">
        <v>1.8</v>
      </c>
      <c r="S1855" s="41">
        <v>3.06</v>
      </c>
      <c r="T1855" s="41">
        <v>0</v>
      </c>
      <c r="U1855" s="41">
        <v>0</v>
      </c>
      <c r="V1855" s="41">
        <v>0</v>
      </c>
      <c r="W1855" s="41">
        <v>-19.47</v>
      </c>
    </row>
    <row r="1856" spans="1:23" s="41" customFormat="1" hidden="1" x14ac:dyDescent="0.25">
      <c r="A1856" s="41" t="s">
        <v>6850</v>
      </c>
      <c r="B1856" s="41">
        <v>12167176711</v>
      </c>
      <c r="C1856" s="41" t="s">
        <v>2727</v>
      </c>
      <c r="D1856" s="41" t="s">
        <v>6410</v>
      </c>
      <c r="E1856" s="41" t="s">
        <v>1398</v>
      </c>
      <c r="F1856" s="41" t="s">
        <v>2813</v>
      </c>
      <c r="G1856" s="41">
        <v>1</v>
      </c>
      <c r="H1856" s="41" t="s">
        <v>2620</v>
      </c>
      <c r="I1856" s="41" t="s">
        <v>2621</v>
      </c>
      <c r="J1856" s="41" t="s">
        <v>6411</v>
      </c>
      <c r="K1856" s="41" t="s">
        <v>2851</v>
      </c>
      <c r="L1856" s="41" t="s">
        <v>6412</v>
      </c>
      <c r="M1856" s="41">
        <v>-22.99</v>
      </c>
      <c r="N1856" s="41">
        <v>0</v>
      </c>
      <c r="O1856" s="41">
        <v>0</v>
      </c>
      <c r="P1856" s="41">
        <v>0</v>
      </c>
      <c r="Q1856" s="41">
        <v>0</v>
      </c>
      <c r="R1856" s="41">
        <v>0</v>
      </c>
      <c r="S1856" s="41">
        <v>3.13</v>
      </c>
      <c r="T1856" s="41">
        <v>0</v>
      </c>
      <c r="U1856" s="41">
        <v>0</v>
      </c>
      <c r="V1856" s="41">
        <v>0</v>
      </c>
      <c r="W1856" s="41">
        <v>-19.86</v>
      </c>
    </row>
    <row r="1857" spans="1:23" s="41" customFormat="1" hidden="1" x14ac:dyDescent="0.25">
      <c r="A1857" s="41" t="s">
        <v>6851</v>
      </c>
      <c r="B1857" s="41">
        <v>12167176711</v>
      </c>
      <c r="C1857" s="41" t="s">
        <v>2617</v>
      </c>
      <c r="D1857" s="41" t="s">
        <v>6757</v>
      </c>
      <c r="E1857" s="41" t="s">
        <v>1422</v>
      </c>
      <c r="F1857" s="41" t="s">
        <v>2671</v>
      </c>
      <c r="G1857" s="41">
        <v>1</v>
      </c>
      <c r="H1857" s="41" t="s">
        <v>2620</v>
      </c>
      <c r="I1857" s="41" t="s">
        <v>2621</v>
      </c>
      <c r="J1857" s="41" t="s">
        <v>6758</v>
      </c>
      <c r="K1857" s="41" t="s">
        <v>2629</v>
      </c>
      <c r="L1857" s="41" t="s">
        <v>6759</v>
      </c>
      <c r="M1857" s="41">
        <v>25.99</v>
      </c>
      <c r="N1857" s="41">
        <v>0</v>
      </c>
      <c r="O1857" s="41">
        <v>0</v>
      </c>
      <c r="P1857" s="41">
        <v>-0.52</v>
      </c>
      <c r="Q1857" s="41">
        <v>1.1100000000000001</v>
      </c>
      <c r="R1857" s="41">
        <v>-1.1100000000000001</v>
      </c>
      <c r="S1857" s="41">
        <v>-4.33</v>
      </c>
      <c r="T1857" s="41">
        <v>-5.16</v>
      </c>
      <c r="U1857" s="41">
        <v>0</v>
      </c>
      <c r="V1857" s="41">
        <v>0</v>
      </c>
      <c r="W1857" s="41">
        <v>15.98</v>
      </c>
    </row>
    <row r="1858" spans="1:23" s="41" customFormat="1" hidden="1" x14ac:dyDescent="0.25">
      <c r="A1858" s="41" t="s">
        <v>6852</v>
      </c>
      <c r="B1858" s="41">
        <v>12167176711</v>
      </c>
      <c r="C1858" s="41" t="s">
        <v>2617</v>
      </c>
      <c r="D1858" s="41" t="s">
        <v>6853</v>
      </c>
      <c r="E1858" s="41" t="s">
        <v>772</v>
      </c>
      <c r="F1858" s="41" t="s">
        <v>5991</v>
      </c>
      <c r="G1858" s="41">
        <v>1</v>
      </c>
      <c r="H1858" s="41" t="s">
        <v>2620</v>
      </c>
      <c r="I1858" s="41" t="s">
        <v>2621</v>
      </c>
      <c r="J1858" s="41" t="s">
        <v>6854</v>
      </c>
      <c r="K1858" s="41" t="s">
        <v>2851</v>
      </c>
      <c r="L1858" s="41" t="s">
        <v>6855</v>
      </c>
      <c r="M1858" s="41">
        <v>9.99</v>
      </c>
      <c r="N1858" s="41">
        <v>0</v>
      </c>
      <c r="O1858" s="41">
        <v>0</v>
      </c>
      <c r="P1858" s="41">
        <v>0</v>
      </c>
      <c r="Q1858" s="41">
        <v>0</v>
      </c>
      <c r="R1858" s="41">
        <v>0</v>
      </c>
      <c r="S1858" s="41">
        <v>-1.7</v>
      </c>
      <c r="T1858" s="41">
        <v>-3.59</v>
      </c>
      <c r="U1858" s="41">
        <v>0</v>
      </c>
      <c r="V1858" s="41">
        <v>0</v>
      </c>
      <c r="W1858" s="41">
        <v>4.7</v>
      </c>
    </row>
    <row r="1859" spans="1:23" s="41" customFormat="1" hidden="1" x14ac:dyDescent="0.25">
      <c r="A1859" s="41" t="s">
        <v>6856</v>
      </c>
      <c r="B1859" s="41">
        <v>12167176711</v>
      </c>
      <c r="C1859" s="41" t="s">
        <v>2617</v>
      </c>
      <c r="D1859" s="41" t="s">
        <v>6857</v>
      </c>
      <c r="E1859" s="41" t="s">
        <v>1392</v>
      </c>
      <c r="F1859" s="41" t="s">
        <v>3004</v>
      </c>
      <c r="G1859" s="41">
        <v>1</v>
      </c>
      <c r="H1859" s="41" t="s">
        <v>2620</v>
      </c>
      <c r="I1859" s="41" t="s">
        <v>2621</v>
      </c>
      <c r="J1859" s="41" t="s">
        <v>6858</v>
      </c>
      <c r="K1859" s="41" t="s">
        <v>6859</v>
      </c>
      <c r="L1859" s="41">
        <v>41035</v>
      </c>
      <c r="M1859" s="41">
        <v>22.99</v>
      </c>
      <c r="N1859" s="41">
        <v>0</v>
      </c>
      <c r="O1859" s="41">
        <v>0</v>
      </c>
      <c r="P1859" s="41">
        <v>0</v>
      </c>
      <c r="Q1859" s="41">
        <v>1.38</v>
      </c>
      <c r="R1859" s="41">
        <v>-1.38</v>
      </c>
      <c r="S1859" s="41">
        <v>-3.91</v>
      </c>
      <c r="T1859" s="41">
        <v>-5.16</v>
      </c>
      <c r="U1859" s="41">
        <v>0</v>
      </c>
      <c r="V1859" s="41">
        <v>0</v>
      </c>
      <c r="W1859" s="41">
        <v>13.92</v>
      </c>
    </row>
    <row r="1860" spans="1:23" s="41" customFormat="1" hidden="1" x14ac:dyDescent="0.25">
      <c r="A1860" s="41" t="s">
        <v>6860</v>
      </c>
      <c r="B1860" s="41">
        <v>12167176711</v>
      </c>
      <c r="C1860" s="41" t="s">
        <v>2617</v>
      </c>
      <c r="D1860" s="41" t="s">
        <v>6861</v>
      </c>
      <c r="E1860" s="41" t="s">
        <v>2268</v>
      </c>
      <c r="F1860" s="41" t="s">
        <v>2818</v>
      </c>
      <c r="G1860" s="41">
        <v>1</v>
      </c>
      <c r="H1860" s="41" t="s">
        <v>2620</v>
      </c>
      <c r="I1860" s="41" t="s">
        <v>2621</v>
      </c>
      <c r="J1860" s="41" t="s">
        <v>6862</v>
      </c>
      <c r="K1860" s="41" t="s">
        <v>2899</v>
      </c>
      <c r="L1860" s="41" t="s">
        <v>6863</v>
      </c>
      <c r="M1860" s="41">
        <v>11.99</v>
      </c>
      <c r="N1860" s="41">
        <v>0</v>
      </c>
      <c r="O1860" s="41">
        <v>0</v>
      </c>
      <c r="P1860" s="41">
        <v>0</v>
      </c>
      <c r="Q1860" s="41">
        <v>0</v>
      </c>
      <c r="R1860" s="41">
        <v>0</v>
      </c>
      <c r="S1860" s="41">
        <v>-2.04</v>
      </c>
      <c r="T1860" s="41">
        <v>-3.59</v>
      </c>
      <c r="U1860" s="41">
        <v>0</v>
      </c>
      <c r="V1860" s="41">
        <v>0</v>
      </c>
      <c r="W1860" s="41">
        <v>6.36</v>
      </c>
    </row>
    <row r="1861" spans="1:23" s="41" customFormat="1" hidden="1" x14ac:dyDescent="0.25">
      <c r="A1861" s="41" t="s">
        <v>6864</v>
      </c>
      <c r="B1861" s="41">
        <v>12167176711</v>
      </c>
      <c r="C1861" s="41" t="s">
        <v>2617</v>
      </c>
      <c r="D1861" s="41" t="s">
        <v>6865</v>
      </c>
      <c r="E1861" s="41" t="s">
        <v>1354</v>
      </c>
      <c r="F1861" s="41" t="s">
        <v>2944</v>
      </c>
      <c r="G1861" s="41">
        <v>1</v>
      </c>
      <c r="H1861" s="41" t="s">
        <v>2620</v>
      </c>
      <c r="I1861" s="41" t="s">
        <v>2621</v>
      </c>
      <c r="J1861" s="41" t="s">
        <v>6866</v>
      </c>
      <c r="K1861" s="41" t="s">
        <v>2830</v>
      </c>
      <c r="L1861" s="41" t="s">
        <v>6867</v>
      </c>
      <c r="M1861" s="41">
        <v>22.99</v>
      </c>
      <c r="N1861" s="41">
        <v>0</v>
      </c>
      <c r="O1861" s="41">
        <v>0</v>
      </c>
      <c r="P1861" s="41">
        <v>0</v>
      </c>
      <c r="Q1861" s="41">
        <v>0</v>
      </c>
      <c r="R1861" s="41">
        <v>0</v>
      </c>
      <c r="S1861" s="41">
        <v>-3.91</v>
      </c>
      <c r="T1861" s="41">
        <v>-5.16</v>
      </c>
      <c r="U1861" s="41">
        <v>0</v>
      </c>
      <c r="V1861" s="41">
        <v>0</v>
      </c>
      <c r="W1861" s="41">
        <v>13.92</v>
      </c>
    </row>
    <row r="1862" spans="1:23" s="41" customFormat="1" hidden="1" x14ac:dyDescent="0.25">
      <c r="A1862" s="41" t="s">
        <v>6868</v>
      </c>
      <c r="B1862" s="41">
        <v>12167176711</v>
      </c>
      <c r="C1862" s="41" t="s">
        <v>2617</v>
      </c>
      <c r="D1862" s="41" t="s">
        <v>6869</v>
      </c>
      <c r="E1862" s="41" t="s">
        <v>2170</v>
      </c>
      <c r="F1862" s="41" t="s">
        <v>2660</v>
      </c>
      <c r="G1862" s="41">
        <v>1</v>
      </c>
      <c r="H1862" s="41" t="s">
        <v>2620</v>
      </c>
      <c r="I1862" s="41" t="s">
        <v>2621</v>
      </c>
      <c r="J1862" s="41" t="s">
        <v>6870</v>
      </c>
      <c r="K1862" s="41" t="s">
        <v>2719</v>
      </c>
      <c r="L1862" s="41" t="s">
        <v>6871</v>
      </c>
      <c r="M1862" s="41">
        <v>22.99</v>
      </c>
      <c r="N1862" s="41">
        <v>0</v>
      </c>
      <c r="O1862" s="41">
        <v>0</v>
      </c>
      <c r="P1862" s="41">
        <v>0</v>
      </c>
      <c r="Q1862" s="41">
        <v>0</v>
      </c>
      <c r="R1862" s="41">
        <v>0</v>
      </c>
      <c r="S1862" s="41">
        <v>-3.91</v>
      </c>
      <c r="T1862" s="41">
        <v>-3.68</v>
      </c>
      <c r="U1862" s="41">
        <v>0</v>
      </c>
      <c r="V1862" s="41">
        <v>0</v>
      </c>
      <c r="W1862" s="41">
        <v>15.4</v>
      </c>
    </row>
    <row r="1863" spans="1:23" s="41" customFormat="1" hidden="1" x14ac:dyDescent="0.25">
      <c r="A1863" s="41" t="s">
        <v>6872</v>
      </c>
      <c r="B1863" s="41">
        <v>12167176711</v>
      </c>
      <c r="C1863" s="41" t="s">
        <v>2727</v>
      </c>
      <c r="D1863" s="41" t="s">
        <v>5828</v>
      </c>
      <c r="E1863" s="41" t="s">
        <v>1430</v>
      </c>
      <c r="F1863" s="41" t="s">
        <v>4034</v>
      </c>
      <c r="G1863" s="41">
        <v>1</v>
      </c>
      <c r="H1863" s="41" t="s">
        <v>2620</v>
      </c>
      <c r="I1863" s="41" t="s">
        <v>2621</v>
      </c>
      <c r="J1863" s="41" t="s">
        <v>5829</v>
      </c>
      <c r="K1863" s="41" t="s">
        <v>3311</v>
      </c>
      <c r="L1863" s="41" t="s">
        <v>5830</v>
      </c>
      <c r="M1863" s="41">
        <v>-25.99</v>
      </c>
      <c r="N1863" s="41">
        <v>0</v>
      </c>
      <c r="O1863" s="41">
        <v>0</v>
      </c>
      <c r="P1863" s="41">
        <v>0</v>
      </c>
      <c r="Q1863" s="41">
        <v>0</v>
      </c>
      <c r="R1863" s="41">
        <v>0</v>
      </c>
      <c r="S1863" s="41">
        <v>3.54</v>
      </c>
      <c r="T1863" s="41">
        <v>0</v>
      </c>
      <c r="U1863" s="41">
        <v>0</v>
      </c>
      <c r="V1863" s="41">
        <v>0</v>
      </c>
      <c r="W1863" s="41">
        <v>-22.45</v>
      </c>
    </row>
    <row r="1864" spans="1:23" s="41" customFormat="1" hidden="1" x14ac:dyDescent="0.25">
      <c r="A1864" s="41" t="s">
        <v>6873</v>
      </c>
      <c r="B1864" s="41">
        <v>12167176711</v>
      </c>
      <c r="C1864" s="41" t="s">
        <v>2617</v>
      </c>
      <c r="D1864" s="41" t="s">
        <v>6874</v>
      </c>
      <c r="E1864" s="41" t="s">
        <v>1366</v>
      </c>
      <c r="F1864" s="41" t="s">
        <v>2711</v>
      </c>
      <c r="G1864" s="41">
        <v>1</v>
      </c>
      <c r="H1864" s="41" t="s">
        <v>2620</v>
      </c>
      <c r="I1864" s="41" t="s">
        <v>2621</v>
      </c>
      <c r="J1864" s="41" t="s">
        <v>6875</v>
      </c>
      <c r="K1864" s="41" t="s">
        <v>2702</v>
      </c>
      <c r="L1864" s="41" t="s">
        <v>6876</v>
      </c>
      <c r="M1864" s="41">
        <v>22.99</v>
      </c>
      <c r="N1864" s="41">
        <v>0</v>
      </c>
      <c r="O1864" s="41">
        <v>0</v>
      </c>
      <c r="P1864" s="41">
        <v>0</v>
      </c>
      <c r="Q1864" s="41">
        <v>0</v>
      </c>
      <c r="R1864" s="41">
        <v>0</v>
      </c>
      <c r="S1864" s="41">
        <v>-3.91</v>
      </c>
      <c r="T1864" s="41">
        <v>-5.16</v>
      </c>
      <c r="U1864" s="41">
        <v>0</v>
      </c>
      <c r="V1864" s="41">
        <v>0</v>
      </c>
      <c r="W1864" s="41">
        <v>13.92</v>
      </c>
    </row>
    <row r="1865" spans="1:23" s="41" customFormat="1" hidden="1" x14ac:dyDescent="0.25">
      <c r="A1865" s="41" t="s">
        <v>6877</v>
      </c>
      <c r="B1865" s="41">
        <v>12167176711</v>
      </c>
      <c r="C1865" s="41" t="s">
        <v>2727</v>
      </c>
      <c r="D1865" s="41" t="s">
        <v>6523</v>
      </c>
      <c r="E1865" s="41" t="s">
        <v>1368</v>
      </c>
      <c r="F1865" s="41" t="s">
        <v>2641</v>
      </c>
      <c r="G1865" s="41">
        <v>1</v>
      </c>
      <c r="H1865" s="41" t="s">
        <v>2620</v>
      </c>
      <c r="I1865" s="41" t="s">
        <v>2621</v>
      </c>
      <c r="J1865" s="41" t="s">
        <v>6375</v>
      </c>
      <c r="K1865" s="41" t="s">
        <v>2683</v>
      </c>
      <c r="L1865" s="41" t="s">
        <v>6376</v>
      </c>
      <c r="M1865" s="41">
        <v>-22.99</v>
      </c>
      <c r="N1865" s="41">
        <v>0</v>
      </c>
      <c r="O1865" s="41">
        <v>0</v>
      </c>
      <c r="P1865" s="41">
        <v>0</v>
      </c>
      <c r="Q1865" s="41">
        <v>0</v>
      </c>
      <c r="R1865" s="41">
        <v>0</v>
      </c>
      <c r="S1865" s="41">
        <v>3.13</v>
      </c>
      <c r="T1865" s="41">
        <v>0</v>
      </c>
      <c r="U1865" s="41">
        <v>0</v>
      </c>
      <c r="V1865" s="41">
        <v>0</v>
      </c>
      <c r="W1865" s="41">
        <v>-19.86</v>
      </c>
    </row>
    <row r="1866" spans="1:23" s="41" customFormat="1" hidden="1" x14ac:dyDescent="0.25">
      <c r="A1866" s="41" t="s">
        <v>6878</v>
      </c>
      <c r="B1866" s="41">
        <v>12167176711</v>
      </c>
      <c r="C1866" s="41" t="s">
        <v>2617</v>
      </c>
      <c r="D1866" s="41" t="s">
        <v>6879</v>
      </c>
      <c r="E1866" s="41" t="s">
        <v>1350</v>
      </c>
      <c r="F1866" s="41" t="s">
        <v>2646</v>
      </c>
      <c r="G1866" s="41">
        <v>1</v>
      </c>
      <c r="H1866" s="41" t="s">
        <v>2620</v>
      </c>
      <c r="I1866" s="41" t="s">
        <v>2621</v>
      </c>
      <c r="J1866" s="41" t="s">
        <v>6880</v>
      </c>
      <c r="K1866" s="41" t="s">
        <v>2851</v>
      </c>
      <c r="L1866" s="41" t="s">
        <v>6881</v>
      </c>
      <c r="M1866" s="41">
        <v>22.99</v>
      </c>
      <c r="N1866" s="41">
        <v>0</v>
      </c>
      <c r="O1866" s="41">
        <v>0</v>
      </c>
      <c r="P1866" s="41">
        <v>0</v>
      </c>
      <c r="Q1866" s="41">
        <v>0</v>
      </c>
      <c r="R1866" s="41">
        <v>0</v>
      </c>
      <c r="S1866" s="41">
        <v>-3.91</v>
      </c>
      <c r="T1866" s="41">
        <v>-5.16</v>
      </c>
      <c r="U1866" s="41">
        <v>0</v>
      </c>
      <c r="V1866" s="41">
        <v>0</v>
      </c>
      <c r="W1866" s="41">
        <v>13.92</v>
      </c>
    </row>
    <row r="1867" spans="1:23" s="41" customFormat="1" hidden="1" x14ac:dyDescent="0.25">
      <c r="A1867" s="41" t="s">
        <v>6882</v>
      </c>
      <c r="B1867" s="41">
        <v>12167176711</v>
      </c>
      <c r="C1867" s="41" t="s">
        <v>2632</v>
      </c>
      <c r="F1867" s="41" t="s">
        <v>64</v>
      </c>
      <c r="M1867" s="41">
        <v>0</v>
      </c>
      <c r="N1867" s="41">
        <v>0</v>
      </c>
      <c r="O1867" s="41">
        <v>0</v>
      </c>
      <c r="P1867" s="41">
        <v>0</v>
      </c>
      <c r="Q1867" s="41">
        <v>0</v>
      </c>
      <c r="R1867" s="41">
        <v>0</v>
      </c>
      <c r="S1867" s="41">
        <v>0</v>
      </c>
      <c r="T1867" s="41">
        <v>0</v>
      </c>
      <c r="U1867" s="41">
        <v>-500.2</v>
      </c>
      <c r="V1867" s="41">
        <v>0</v>
      </c>
      <c r="W1867" s="41">
        <v>-500.2</v>
      </c>
    </row>
    <row r="1868" spans="1:23" s="42" customFormat="1" hidden="1" x14ac:dyDescent="0.25">
      <c r="A1868" s="42" t="s">
        <v>6883</v>
      </c>
      <c r="B1868" s="42">
        <v>12167176711</v>
      </c>
      <c r="C1868" s="42" t="s">
        <v>2651</v>
      </c>
      <c r="D1868" s="42" t="s">
        <v>5600</v>
      </c>
      <c r="F1868" s="42" t="s">
        <v>74</v>
      </c>
      <c r="H1868" s="42" t="s">
        <v>2633</v>
      </c>
      <c r="M1868" s="42">
        <v>0</v>
      </c>
      <c r="N1868" s="42">
        <v>0</v>
      </c>
      <c r="O1868" s="42">
        <v>0</v>
      </c>
      <c r="P1868" s="42">
        <v>0</v>
      </c>
      <c r="Q1868" s="42">
        <v>0</v>
      </c>
      <c r="R1868" s="42">
        <v>0</v>
      </c>
      <c r="S1868" s="42">
        <v>0</v>
      </c>
      <c r="T1868" s="42">
        <v>0</v>
      </c>
      <c r="U1868" s="42">
        <v>0</v>
      </c>
      <c r="V1868" s="42">
        <v>0</v>
      </c>
      <c r="W1868" s="42">
        <v>0</v>
      </c>
    </row>
    <row r="1869" spans="1:23" s="43" customFormat="1" ht="14.4" hidden="1" x14ac:dyDescent="0.25">
      <c r="A1869" s="43" t="s">
        <v>6883</v>
      </c>
      <c r="B1869" s="43">
        <v>12167176711</v>
      </c>
      <c r="C1869" s="43" t="s">
        <v>2651</v>
      </c>
      <c r="D1869" s="43" t="s">
        <v>5600</v>
      </c>
      <c r="F1869" s="43" t="s">
        <v>75</v>
      </c>
      <c r="H1869" s="43" t="s">
        <v>2633</v>
      </c>
      <c r="M1869" s="43">
        <v>0</v>
      </c>
      <c r="N1869" s="43">
        <v>0</v>
      </c>
      <c r="O1869" s="43">
        <v>0</v>
      </c>
      <c r="P1869" s="43">
        <v>0</v>
      </c>
      <c r="Q1869" s="43">
        <v>0</v>
      </c>
      <c r="R1869" s="43">
        <v>0</v>
      </c>
      <c r="S1869" s="43">
        <v>0</v>
      </c>
      <c r="T1869" s="43">
        <v>-5.16</v>
      </c>
      <c r="U1869" s="43">
        <v>0</v>
      </c>
      <c r="V1869" s="43">
        <v>0</v>
      </c>
      <c r="W1869" s="43">
        <v>-5.16</v>
      </c>
    </row>
    <row r="1870" spans="1:23" s="42" customFormat="1" hidden="1" x14ac:dyDescent="0.25">
      <c r="A1870" s="42" t="s">
        <v>6883</v>
      </c>
      <c r="B1870" s="42">
        <v>12167176711</v>
      </c>
      <c r="C1870" s="42" t="s">
        <v>2651</v>
      </c>
      <c r="D1870" s="42" t="s">
        <v>5600</v>
      </c>
      <c r="F1870" s="42" t="s">
        <v>76</v>
      </c>
      <c r="H1870" s="42" t="s">
        <v>2633</v>
      </c>
      <c r="M1870" s="42">
        <v>0</v>
      </c>
      <c r="N1870" s="42">
        <v>0</v>
      </c>
      <c r="O1870" s="42">
        <v>0</v>
      </c>
      <c r="P1870" s="42">
        <v>0</v>
      </c>
      <c r="Q1870" s="42">
        <v>0</v>
      </c>
      <c r="R1870" s="42">
        <v>0</v>
      </c>
      <c r="S1870" s="42">
        <v>0</v>
      </c>
      <c r="T1870" s="42">
        <v>0</v>
      </c>
      <c r="U1870" s="42">
        <v>0</v>
      </c>
      <c r="V1870" s="42">
        <v>0</v>
      </c>
      <c r="W1870" s="42">
        <v>0</v>
      </c>
    </row>
    <row r="1871" spans="1:23" s="41" customFormat="1" hidden="1" x14ac:dyDescent="0.25">
      <c r="A1871" s="41" t="s">
        <v>6884</v>
      </c>
      <c r="B1871" s="41">
        <v>12167176711</v>
      </c>
      <c r="C1871" s="41" t="s">
        <v>2617</v>
      </c>
      <c r="D1871" s="41" t="s">
        <v>6885</v>
      </c>
      <c r="E1871" s="41" t="s">
        <v>798</v>
      </c>
      <c r="F1871" s="41" t="s">
        <v>4568</v>
      </c>
      <c r="G1871" s="41">
        <v>1</v>
      </c>
      <c r="H1871" s="41" t="s">
        <v>2620</v>
      </c>
      <c r="I1871" s="41" t="s">
        <v>2621</v>
      </c>
      <c r="J1871" s="41" t="s">
        <v>4178</v>
      </c>
      <c r="K1871" s="41" t="s">
        <v>2970</v>
      </c>
      <c r="L1871" s="41" t="s">
        <v>6886</v>
      </c>
      <c r="M1871" s="41">
        <v>9.99</v>
      </c>
      <c r="N1871" s="41">
        <v>0</v>
      </c>
      <c r="O1871" s="41">
        <v>0</v>
      </c>
      <c r="P1871" s="41">
        <v>0</v>
      </c>
      <c r="Q1871" s="41">
        <v>0</v>
      </c>
      <c r="R1871" s="41">
        <v>0</v>
      </c>
      <c r="S1871" s="41">
        <v>-1.7</v>
      </c>
      <c r="T1871" s="41">
        <v>-3.59</v>
      </c>
      <c r="U1871" s="41">
        <v>0</v>
      </c>
      <c r="V1871" s="41">
        <v>0</v>
      </c>
      <c r="W1871" s="41">
        <v>4.7</v>
      </c>
    </row>
    <row r="1872" spans="1:23" s="41" customFormat="1" hidden="1" x14ac:dyDescent="0.25">
      <c r="A1872" s="41" t="s">
        <v>6887</v>
      </c>
      <c r="B1872" s="41">
        <v>12167176711</v>
      </c>
      <c r="C1872" s="41" t="s">
        <v>2727</v>
      </c>
      <c r="D1872" s="41" t="s">
        <v>4728</v>
      </c>
      <c r="E1872" s="41" t="s">
        <v>490</v>
      </c>
      <c r="F1872" s="41" t="s">
        <v>3622</v>
      </c>
      <c r="G1872" s="41">
        <v>1</v>
      </c>
      <c r="H1872" s="41" t="s">
        <v>2620</v>
      </c>
      <c r="I1872" s="41" t="s">
        <v>2621</v>
      </c>
      <c r="J1872" s="41" t="s">
        <v>4729</v>
      </c>
      <c r="K1872" s="41" t="s">
        <v>2933</v>
      </c>
      <c r="L1872" s="41" t="s">
        <v>4730</v>
      </c>
      <c r="M1872" s="41">
        <v>-20.99</v>
      </c>
      <c r="N1872" s="41">
        <v>0</v>
      </c>
      <c r="O1872" s="41">
        <v>0</v>
      </c>
      <c r="P1872" s="41">
        <v>1.05</v>
      </c>
      <c r="Q1872" s="41">
        <v>-1.06</v>
      </c>
      <c r="R1872" s="41">
        <v>1.06</v>
      </c>
      <c r="S1872" s="41">
        <v>2.71</v>
      </c>
      <c r="T1872" s="41">
        <v>0</v>
      </c>
      <c r="U1872" s="41">
        <v>0</v>
      </c>
      <c r="V1872" s="41">
        <v>0</v>
      </c>
      <c r="W1872" s="41">
        <v>-17.23</v>
      </c>
    </row>
    <row r="1873" spans="1:23" s="42" customFormat="1" hidden="1" x14ac:dyDescent="0.25">
      <c r="A1873" s="42" t="s">
        <v>6888</v>
      </c>
      <c r="B1873" s="42">
        <v>12167176711</v>
      </c>
      <c r="C1873" s="42" t="s">
        <v>2651</v>
      </c>
      <c r="D1873" s="42" t="s">
        <v>4954</v>
      </c>
      <c r="F1873" s="42" t="s">
        <v>74</v>
      </c>
      <c r="H1873" s="42" t="s">
        <v>2633</v>
      </c>
      <c r="M1873" s="42">
        <v>0</v>
      </c>
      <c r="N1873" s="42">
        <v>0</v>
      </c>
      <c r="O1873" s="42">
        <v>0</v>
      </c>
      <c r="P1873" s="42">
        <v>0</v>
      </c>
      <c r="Q1873" s="42">
        <v>0</v>
      </c>
      <c r="R1873" s="42">
        <v>0</v>
      </c>
      <c r="S1873" s="42">
        <v>0</v>
      </c>
      <c r="T1873" s="42">
        <v>0</v>
      </c>
      <c r="U1873" s="42">
        <v>0</v>
      </c>
      <c r="V1873" s="42">
        <v>0</v>
      </c>
      <c r="W1873" s="42">
        <v>0</v>
      </c>
    </row>
    <row r="1874" spans="1:23" s="43" customFormat="1" ht="14.4" hidden="1" x14ac:dyDescent="0.25">
      <c r="A1874" s="43" t="s">
        <v>6888</v>
      </c>
      <c r="B1874" s="43">
        <v>12167176711</v>
      </c>
      <c r="C1874" s="43" t="s">
        <v>2651</v>
      </c>
      <c r="D1874" s="43" t="s">
        <v>4954</v>
      </c>
      <c r="F1874" s="43" t="s">
        <v>75</v>
      </c>
      <c r="H1874" s="43" t="s">
        <v>2633</v>
      </c>
      <c r="M1874" s="43">
        <v>0</v>
      </c>
      <c r="N1874" s="43">
        <v>0</v>
      </c>
      <c r="O1874" s="43">
        <v>0</v>
      </c>
      <c r="P1874" s="43">
        <v>0</v>
      </c>
      <c r="Q1874" s="43">
        <v>0</v>
      </c>
      <c r="R1874" s="43">
        <v>0</v>
      </c>
      <c r="S1874" s="43">
        <v>0</v>
      </c>
      <c r="T1874" s="43">
        <v>-5.16</v>
      </c>
      <c r="U1874" s="43">
        <v>0</v>
      </c>
      <c r="V1874" s="43">
        <v>0</v>
      </c>
      <c r="W1874" s="43">
        <v>-5.16</v>
      </c>
    </row>
    <row r="1875" spans="1:23" s="42" customFormat="1" hidden="1" x14ac:dyDescent="0.25">
      <c r="A1875" s="42" t="s">
        <v>6888</v>
      </c>
      <c r="B1875" s="42">
        <v>12167176711</v>
      </c>
      <c r="C1875" s="42" t="s">
        <v>2651</v>
      </c>
      <c r="D1875" s="42" t="s">
        <v>4954</v>
      </c>
      <c r="F1875" s="42" t="s">
        <v>76</v>
      </c>
      <c r="H1875" s="42" t="s">
        <v>2633</v>
      </c>
      <c r="M1875" s="42">
        <v>0</v>
      </c>
      <c r="N1875" s="42">
        <v>0</v>
      </c>
      <c r="O1875" s="42">
        <v>0</v>
      </c>
      <c r="P1875" s="42">
        <v>0</v>
      </c>
      <c r="Q1875" s="42">
        <v>0</v>
      </c>
      <c r="R1875" s="42">
        <v>0</v>
      </c>
      <c r="S1875" s="42">
        <v>0</v>
      </c>
      <c r="T1875" s="42">
        <v>0</v>
      </c>
      <c r="U1875" s="42">
        <v>0</v>
      </c>
      <c r="V1875" s="42">
        <v>0</v>
      </c>
      <c r="W1875" s="42">
        <v>0</v>
      </c>
    </row>
    <row r="1876" spans="1:23" s="41" customFormat="1" hidden="1" x14ac:dyDescent="0.25">
      <c r="A1876" s="41" t="s">
        <v>6889</v>
      </c>
      <c r="B1876" s="41">
        <v>12167176711</v>
      </c>
      <c r="C1876" s="41" t="s">
        <v>2727</v>
      </c>
      <c r="D1876" s="41" t="s">
        <v>6890</v>
      </c>
      <c r="E1876" s="41" t="s">
        <v>1364</v>
      </c>
      <c r="F1876" s="41" t="s">
        <v>2931</v>
      </c>
      <c r="G1876" s="41">
        <v>1</v>
      </c>
      <c r="H1876" s="41" t="s">
        <v>2620</v>
      </c>
      <c r="I1876" s="41" t="s">
        <v>2621</v>
      </c>
      <c r="J1876" s="41" t="s">
        <v>6891</v>
      </c>
      <c r="K1876" s="41" t="s">
        <v>2758</v>
      </c>
      <c r="L1876" s="41" t="s">
        <v>6892</v>
      </c>
      <c r="M1876" s="41">
        <v>-22.99</v>
      </c>
      <c r="N1876" s="41">
        <v>0</v>
      </c>
      <c r="O1876" s="41">
        <v>0</v>
      </c>
      <c r="P1876" s="41">
        <v>0</v>
      </c>
      <c r="Q1876" s="41">
        <v>0</v>
      </c>
      <c r="R1876" s="41">
        <v>0</v>
      </c>
      <c r="S1876" s="41">
        <v>3.13</v>
      </c>
      <c r="T1876" s="41">
        <v>0</v>
      </c>
      <c r="U1876" s="41">
        <v>0</v>
      </c>
      <c r="V1876" s="41">
        <v>0</v>
      </c>
      <c r="W1876" s="41">
        <v>-19.86</v>
      </c>
    </row>
    <row r="1877" spans="1:23" s="41" customFormat="1" hidden="1" x14ac:dyDescent="0.25">
      <c r="A1877" s="41" t="s">
        <v>6893</v>
      </c>
      <c r="B1877" s="41">
        <v>12167176711</v>
      </c>
      <c r="C1877" s="41" t="s">
        <v>2727</v>
      </c>
      <c r="D1877" s="41" t="s">
        <v>5078</v>
      </c>
      <c r="E1877" s="41" t="s">
        <v>732</v>
      </c>
      <c r="F1877" s="41" t="s">
        <v>4135</v>
      </c>
      <c r="G1877" s="41">
        <v>1</v>
      </c>
      <c r="H1877" s="41" t="s">
        <v>2620</v>
      </c>
      <c r="I1877" s="41" t="s">
        <v>2621</v>
      </c>
      <c r="J1877" s="41" t="s">
        <v>5079</v>
      </c>
      <c r="K1877" s="41" t="s">
        <v>2758</v>
      </c>
      <c r="L1877" s="41" t="s">
        <v>5080</v>
      </c>
      <c r="M1877" s="41">
        <v>-12.99</v>
      </c>
      <c r="N1877" s="41">
        <v>0</v>
      </c>
      <c r="O1877" s="41">
        <v>0</v>
      </c>
      <c r="P1877" s="41">
        <v>0</v>
      </c>
      <c r="Q1877" s="41">
        <v>0</v>
      </c>
      <c r="R1877" s="41">
        <v>0</v>
      </c>
      <c r="S1877" s="41">
        <v>1.77</v>
      </c>
      <c r="T1877" s="41">
        <v>0</v>
      </c>
      <c r="U1877" s="41">
        <v>0</v>
      </c>
      <c r="V1877" s="41">
        <v>0</v>
      </c>
      <c r="W1877" s="41">
        <v>-11.22</v>
      </c>
    </row>
    <row r="1878" spans="1:23" s="41" customFormat="1" hidden="1" x14ac:dyDescent="0.25">
      <c r="A1878" s="41" t="s">
        <v>6894</v>
      </c>
      <c r="B1878" s="41">
        <v>12167176711</v>
      </c>
      <c r="C1878" s="41" t="s">
        <v>2617</v>
      </c>
      <c r="D1878" s="41" t="s">
        <v>6895</v>
      </c>
      <c r="E1878" s="41" t="s">
        <v>1358</v>
      </c>
      <c r="F1878" s="41" t="s">
        <v>2823</v>
      </c>
      <c r="G1878" s="41">
        <v>1</v>
      </c>
      <c r="H1878" s="41" t="s">
        <v>2620</v>
      </c>
      <c r="I1878" s="41" t="s">
        <v>2621</v>
      </c>
      <c r="J1878" s="41" t="s">
        <v>6896</v>
      </c>
      <c r="K1878" s="41" t="s">
        <v>2830</v>
      </c>
      <c r="L1878" s="41">
        <v>28081</v>
      </c>
      <c r="M1878" s="41">
        <v>22.99</v>
      </c>
      <c r="N1878" s="41">
        <v>0</v>
      </c>
      <c r="O1878" s="41">
        <v>0</v>
      </c>
      <c r="P1878" s="41">
        <v>0</v>
      </c>
      <c r="Q1878" s="41">
        <v>0</v>
      </c>
      <c r="R1878" s="41">
        <v>0</v>
      </c>
      <c r="S1878" s="41">
        <v>-3.91</v>
      </c>
      <c r="T1878" s="41">
        <v>-5.16</v>
      </c>
      <c r="U1878" s="41">
        <v>0</v>
      </c>
      <c r="V1878" s="41">
        <v>0</v>
      </c>
      <c r="W1878" s="41">
        <v>13.92</v>
      </c>
    </row>
    <row r="1879" spans="1:23" s="41" customFormat="1" hidden="1" x14ac:dyDescent="0.25">
      <c r="A1879" s="41" t="s">
        <v>6897</v>
      </c>
      <c r="B1879" s="41">
        <v>12167176711</v>
      </c>
      <c r="C1879" s="41" t="s">
        <v>2727</v>
      </c>
      <c r="D1879" s="41" t="s">
        <v>4875</v>
      </c>
      <c r="E1879" s="41" t="s">
        <v>1374</v>
      </c>
      <c r="F1879" s="41" t="s">
        <v>2687</v>
      </c>
      <c r="G1879" s="41">
        <v>1</v>
      </c>
      <c r="H1879" s="41" t="s">
        <v>2620</v>
      </c>
      <c r="I1879" s="41" t="s">
        <v>2621</v>
      </c>
      <c r="J1879" s="41" t="s">
        <v>4876</v>
      </c>
      <c r="K1879" s="41" t="s">
        <v>4877</v>
      </c>
      <c r="L1879" s="41">
        <v>80112</v>
      </c>
      <c r="M1879" s="41">
        <v>-22.99</v>
      </c>
      <c r="N1879" s="41">
        <v>0</v>
      </c>
      <c r="O1879" s="41">
        <v>0</v>
      </c>
      <c r="P1879" s="41">
        <v>0</v>
      </c>
      <c r="Q1879" s="41">
        <v>0</v>
      </c>
      <c r="R1879" s="41">
        <v>0</v>
      </c>
      <c r="S1879" s="41">
        <v>3.13</v>
      </c>
      <c r="T1879" s="41">
        <v>0</v>
      </c>
      <c r="U1879" s="41">
        <v>0</v>
      </c>
      <c r="V1879" s="41">
        <v>0</v>
      </c>
      <c r="W1879" s="41">
        <v>-19.86</v>
      </c>
    </row>
    <row r="1880" spans="1:23" s="42" customFormat="1" hidden="1" x14ac:dyDescent="0.25">
      <c r="A1880" s="42" t="s">
        <v>6898</v>
      </c>
      <c r="B1880" s="42">
        <v>12167176711</v>
      </c>
      <c r="C1880" s="42" t="s">
        <v>2651</v>
      </c>
      <c r="D1880" s="42" t="s">
        <v>4359</v>
      </c>
      <c r="F1880" s="42" t="s">
        <v>74</v>
      </c>
      <c r="H1880" s="42" t="s">
        <v>2633</v>
      </c>
      <c r="M1880" s="42">
        <v>0</v>
      </c>
      <c r="N1880" s="42">
        <v>0</v>
      </c>
      <c r="O1880" s="42">
        <v>0</v>
      </c>
      <c r="P1880" s="42">
        <v>0</v>
      </c>
      <c r="Q1880" s="42">
        <v>0</v>
      </c>
      <c r="R1880" s="42">
        <v>0</v>
      </c>
      <c r="S1880" s="42">
        <v>0</v>
      </c>
      <c r="T1880" s="42">
        <v>0</v>
      </c>
      <c r="U1880" s="42">
        <v>0</v>
      </c>
      <c r="V1880" s="42">
        <v>0</v>
      </c>
      <c r="W1880" s="42">
        <v>0</v>
      </c>
    </row>
    <row r="1881" spans="1:23" s="43" customFormat="1" ht="14.4" hidden="1" x14ac:dyDescent="0.25">
      <c r="A1881" s="43" t="s">
        <v>6898</v>
      </c>
      <c r="B1881" s="43">
        <v>12167176711</v>
      </c>
      <c r="C1881" s="43" t="s">
        <v>2651</v>
      </c>
      <c r="D1881" s="43" t="s">
        <v>4359</v>
      </c>
      <c r="F1881" s="43" t="s">
        <v>75</v>
      </c>
      <c r="H1881" s="43" t="s">
        <v>2633</v>
      </c>
      <c r="M1881" s="43">
        <v>0</v>
      </c>
      <c r="N1881" s="43">
        <v>0</v>
      </c>
      <c r="O1881" s="43">
        <v>0</v>
      </c>
      <c r="P1881" s="43">
        <v>0</v>
      </c>
      <c r="Q1881" s="43">
        <v>0</v>
      </c>
      <c r="R1881" s="43">
        <v>0</v>
      </c>
      <c r="S1881" s="43">
        <v>0</v>
      </c>
      <c r="T1881" s="43">
        <v>-3.68</v>
      </c>
      <c r="U1881" s="43">
        <v>0</v>
      </c>
      <c r="V1881" s="43">
        <v>0</v>
      </c>
      <c r="W1881" s="43">
        <v>-3.68</v>
      </c>
    </row>
    <row r="1882" spans="1:23" s="42" customFormat="1" hidden="1" x14ac:dyDescent="0.25">
      <c r="A1882" s="42" t="s">
        <v>6898</v>
      </c>
      <c r="B1882" s="42">
        <v>12167176711</v>
      </c>
      <c r="C1882" s="42" t="s">
        <v>2651</v>
      </c>
      <c r="D1882" s="42" t="s">
        <v>4359</v>
      </c>
      <c r="F1882" s="42" t="s">
        <v>76</v>
      </c>
      <c r="H1882" s="42" t="s">
        <v>2633</v>
      </c>
      <c r="M1882" s="42">
        <v>0</v>
      </c>
      <c r="N1882" s="42">
        <v>0</v>
      </c>
      <c r="O1882" s="42">
        <v>0</v>
      </c>
      <c r="P1882" s="42">
        <v>0</v>
      </c>
      <c r="Q1882" s="42">
        <v>0</v>
      </c>
      <c r="R1882" s="42">
        <v>0</v>
      </c>
      <c r="S1882" s="42">
        <v>0</v>
      </c>
      <c r="T1882" s="42">
        <v>0</v>
      </c>
      <c r="U1882" s="42">
        <v>0</v>
      </c>
      <c r="V1882" s="42">
        <v>0</v>
      </c>
      <c r="W1882" s="42">
        <v>0</v>
      </c>
    </row>
    <row r="1883" spans="1:23" s="41" customFormat="1" hidden="1" x14ac:dyDescent="0.25">
      <c r="A1883" s="41" t="s">
        <v>6899</v>
      </c>
      <c r="B1883" s="41">
        <v>12167176711</v>
      </c>
      <c r="C1883" s="41" t="s">
        <v>2617</v>
      </c>
      <c r="D1883" s="41" t="s">
        <v>6900</v>
      </c>
      <c r="E1883" s="41" t="s">
        <v>448</v>
      </c>
      <c r="F1883" s="41" t="s">
        <v>3860</v>
      </c>
      <c r="G1883" s="41">
        <v>1</v>
      </c>
      <c r="H1883" s="41" t="s">
        <v>2620</v>
      </c>
      <c r="I1883" s="41" t="s">
        <v>2621</v>
      </c>
      <c r="J1883" s="41" t="s">
        <v>3605</v>
      </c>
      <c r="K1883" s="41" t="s">
        <v>2933</v>
      </c>
      <c r="L1883" s="41" t="s">
        <v>6901</v>
      </c>
      <c r="M1883" s="41">
        <v>16.989999999999998</v>
      </c>
      <c r="N1883" s="41">
        <v>0</v>
      </c>
      <c r="O1883" s="41">
        <v>0</v>
      </c>
      <c r="P1883" s="41">
        <v>-1.19</v>
      </c>
      <c r="Q1883" s="41">
        <v>0.95</v>
      </c>
      <c r="R1883" s="41">
        <v>-0.95</v>
      </c>
      <c r="S1883" s="41">
        <v>-2.69</v>
      </c>
      <c r="T1883" s="41">
        <v>-3.68</v>
      </c>
      <c r="U1883" s="41">
        <v>0</v>
      </c>
      <c r="V1883" s="41">
        <v>0</v>
      </c>
      <c r="W1883" s="41">
        <v>9.43</v>
      </c>
    </row>
    <row r="1884" spans="1:23" s="41" customFormat="1" hidden="1" x14ac:dyDescent="0.25">
      <c r="A1884" s="41" t="s">
        <v>6902</v>
      </c>
      <c r="B1884" s="41">
        <v>12167176711</v>
      </c>
      <c r="C1884" s="41" t="s">
        <v>2617</v>
      </c>
      <c r="D1884" s="41" t="s">
        <v>6903</v>
      </c>
      <c r="E1884" s="41" t="s">
        <v>1388</v>
      </c>
      <c r="F1884" s="41" t="s">
        <v>2882</v>
      </c>
      <c r="G1884" s="41">
        <v>1</v>
      </c>
      <c r="H1884" s="41" t="s">
        <v>2620</v>
      </c>
      <c r="I1884" s="41" t="s">
        <v>2621</v>
      </c>
      <c r="J1884" s="41" t="s">
        <v>3477</v>
      </c>
      <c r="K1884" s="41" t="s">
        <v>2683</v>
      </c>
      <c r="L1884" s="41" t="s">
        <v>6904</v>
      </c>
      <c r="M1884" s="41">
        <v>22.99</v>
      </c>
      <c r="N1884" s="41">
        <v>0</v>
      </c>
      <c r="O1884" s="41">
        <v>0</v>
      </c>
      <c r="P1884" s="41">
        <v>0</v>
      </c>
      <c r="Q1884" s="41">
        <v>0</v>
      </c>
      <c r="R1884" s="41">
        <v>0</v>
      </c>
      <c r="S1884" s="41">
        <v>-3.91</v>
      </c>
      <c r="T1884" s="41">
        <v>-5.16</v>
      </c>
      <c r="U1884" s="41">
        <v>0</v>
      </c>
      <c r="V1884" s="41">
        <v>0</v>
      </c>
      <c r="W1884" s="41">
        <v>13.92</v>
      </c>
    </row>
    <row r="1885" spans="1:23" s="42" customFormat="1" hidden="1" x14ac:dyDescent="0.25">
      <c r="A1885" s="42" t="s">
        <v>6905</v>
      </c>
      <c r="B1885" s="42">
        <v>12167176711</v>
      </c>
      <c r="D1885" s="42" t="s">
        <v>6906</v>
      </c>
      <c r="F1885" s="42" t="s">
        <v>6907</v>
      </c>
      <c r="H1885" s="42" t="s">
        <v>2633</v>
      </c>
      <c r="M1885" s="42">
        <v>0</v>
      </c>
      <c r="N1885" s="42">
        <v>0</v>
      </c>
      <c r="O1885" s="42">
        <v>0</v>
      </c>
      <c r="P1885" s="42">
        <v>0</v>
      </c>
      <c r="Q1885" s="42">
        <v>0</v>
      </c>
      <c r="R1885" s="42">
        <v>0</v>
      </c>
      <c r="S1885" s="42">
        <v>0</v>
      </c>
      <c r="T1885" s="42">
        <v>0</v>
      </c>
      <c r="U1885" s="42">
        <v>-60</v>
      </c>
      <c r="V1885" s="42">
        <v>0</v>
      </c>
      <c r="W1885" s="42">
        <v>-60</v>
      </c>
    </row>
    <row r="1886" spans="1:23" s="41" customFormat="1" hidden="1" x14ac:dyDescent="0.25">
      <c r="A1886" s="41" t="s">
        <v>6908</v>
      </c>
      <c r="B1886" s="41">
        <v>12167176711</v>
      </c>
      <c r="C1886" s="41" t="s">
        <v>2617</v>
      </c>
      <c r="D1886" s="41" t="s">
        <v>6909</v>
      </c>
      <c r="E1886" s="41" t="s">
        <v>1380</v>
      </c>
      <c r="F1886" s="41" t="s">
        <v>4650</v>
      </c>
      <c r="G1886" s="41">
        <v>1</v>
      </c>
      <c r="H1886" s="41" t="s">
        <v>2620</v>
      </c>
      <c r="I1886" s="41" t="s">
        <v>2621</v>
      </c>
      <c r="J1886" s="41" t="s">
        <v>6910</v>
      </c>
      <c r="K1886" s="41" t="s">
        <v>2683</v>
      </c>
      <c r="L1886" s="41" t="s">
        <v>6911</v>
      </c>
      <c r="M1886" s="41">
        <v>22.99</v>
      </c>
      <c r="N1886" s="41">
        <v>0</v>
      </c>
      <c r="O1886" s="41">
        <v>0</v>
      </c>
      <c r="P1886" s="41">
        <v>0</v>
      </c>
      <c r="Q1886" s="41">
        <v>0</v>
      </c>
      <c r="R1886" s="41">
        <v>0</v>
      </c>
      <c r="S1886" s="41">
        <v>-3.91</v>
      </c>
      <c r="T1886" s="41">
        <v>-5.16</v>
      </c>
      <c r="U1886" s="41">
        <v>0</v>
      </c>
      <c r="V1886" s="41">
        <v>0</v>
      </c>
      <c r="W1886" s="41">
        <v>13.92</v>
      </c>
    </row>
    <row r="1887" spans="1:23" s="41" customFormat="1" hidden="1" x14ac:dyDescent="0.25">
      <c r="A1887" s="41" t="s">
        <v>6912</v>
      </c>
      <c r="B1887" s="41">
        <v>12167176711</v>
      </c>
      <c r="C1887" s="41" t="s">
        <v>2617</v>
      </c>
      <c r="D1887" s="41" t="s">
        <v>6900</v>
      </c>
      <c r="E1887" s="41" t="s">
        <v>424</v>
      </c>
      <c r="F1887" s="41" t="s">
        <v>3440</v>
      </c>
      <c r="G1887" s="41">
        <v>1</v>
      </c>
      <c r="H1887" s="41" t="s">
        <v>2620</v>
      </c>
      <c r="I1887" s="41" t="s">
        <v>2621</v>
      </c>
      <c r="J1887" s="41" t="s">
        <v>3605</v>
      </c>
      <c r="K1887" s="41" t="s">
        <v>2933</v>
      </c>
      <c r="L1887" s="41" t="s">
        <v>6901</v>
      </c>
      <c r="M1887" s="41">
        <v>21.59</v>
      </c>
      <c r="N1887" s="41">
        <v>0</v>
      </c>
      <c r="O1887" s="41">
        <v>0</v>
      </c>
      <c r="P1887" s="41">
        <v>-1.51</v>
      </c>
      <c r="Q1887" s="41">
        <v>1.2</v>
      </c>
      <c r="R1887" s="41">
        <v>-1.2</v>
      </c>
      <c r="S1887" s="41">
        <v>-3.41</v>
      </c>
      <c r="T1887" s="41">
        <v>-5.16</v>
      </c>
      <c r="U1887" s="41">
        <v>0</v>
      </c>
      <c r="V1887" s="41">
        <v>0</v>
      </c>
      <c r="W1887" s="41">
        <v>11.51</v>
      </c>
    </row>
    <row r="1888" spans="1:23" s="41" customFormat="1" hidden="1" x14ac:dyDescent="0.25">
      <c r="A1888" s="41" t="s">
        <v>6913</v>
      </c>
      <c r="B1888" s="41">
        <v>12167176711</v>
      </c>
      <c r="C1888" s="41" t="s">
        <v>2617</v>
      </c>
      <c r="D1888" s="41" t="s">
        <v>6914</v>
      </c>
      <c r="E1888" s="41" t="s">
        <v>1370</v>
      </c>
      <c r="F1888" s="41" t="s">
        <v>2828</v>
      </c>
      <c r="G1888" s="41">
        <v>1</v>
      </c>
      <c r="H1888" s="41" t="s">
        <v>2620</v>
      </c>
      <c r="I1888" s="41" t="s">
        <v>2621</v>
      </c>
      <c r="J1888" s="41" t="s">
        <v>6915</v>
      </c>
      <c r="K1888" s="41" t="s">
        <v>3021</v>
      </c>
      <c r="L1888" s="41" t="s">
        <v>6916</v>
      </c>
      <c r="M1888" s="41">
        <v>22.99</v>
      </c>
      <c r="N1888" s="41">
        <v>0</v>
      </c>
      <c r="O1888" s="41">
        <v>0</v>
      </c>
      <c r="P1888" s="41">
        <v>0</v>
      </c>
      <c r="Q1888" s="41">
        <v>0</v>
      </c>
      <c r="R1888" s="41">
        <v>0</v>
      </c>
      <c r="S1888" s="41">
        <v>-3.91</v>
      </c>
      <c r="T1888" s="41">
        <v>-5.16</v>
      </c>
      <c r="U1888" s="41">
        <v>0</v>
      </c>
      <c r="V1888" s="41">
        <v>0</v>
      </c>
      <c r="W1888" s="41">
        <v>13.92</v>
      </c>
    </row>
    <row r="1889" spans="1:23" s="41" customFormat="1" hidden="1" x14ac:dyDescent="0.25">
      <c r="A1889" s="41" t="s">
        <v>6917</v>
      </c>
      <c r="B1889" s="41">
        <v>12167176711</v>
      </c>
      <c r="C1889" s="41" t="s">
        <v>2778</v>
      </c>
      <c r="D1889" s="41" t="s">
        <v>6918</v>
      </c>
      <c r="E1889" s="41" t="s">
        <v>1356</v>
      </c>
      <c r="F1889" s="41" t="s">
        <v>65</v>
      </c>
      <c r="G1889" s="41">
        <v>1</v>
      </c>
      <c r="M1889" s="41">
        <v>0</v>
      </c>
      <c r="N1889" s="41">
        <v>0</v>
      </c>
      <c r="O1889" s="41">
        <v>0</v>
      </c>
      <c r="P1889" s="41">
        <v>0</v>
      </c>
      <c r="Q1889" s="41">
        <v>0</v>
      </c>
      <c r="R1889" s="41">
        <v>0</v>
      </c>
      <c r="S1889" s="41">
        <v>0</v>
      </c>
      <c r="T1889" s="41">
        <v>0</v>
      </c>
      <c r="U1889" s="41">
        <v>0</v>
      </c>
      <c r="V1889" s="41">
        <v>13.92</v>
      </c>
      <c r="W1889" s="41">
        <v>13.92</v>
      </c>
    </row>
    <row r="1890" spans="1:23" s="42" customFormat="1" hidden="1" x14ac:dyDescent="0.25">
      <c r="A1890" s="42" t="s">
        <v>6919</v>
      </c>
      <c r="B1890" s="42">
        <v>12167176711</v>
      </c>
      <c r="D1890" s="42" t="s">
        <v>2789</v>
      </c>
      <c r="F1890" s="42" t="s">
        <v>2790</v>
      </c>
      <c r="G1890" s="42">
        <v>3</v>
      </c>
      <c r="H1890" s="42" t="s">
        <v>2633</v>
      </c>
      <c r="M1890" s="42">
        <v>0</v>
      </c>
      <c r="N1890" s="42">
        <v>0</v>
      </c>
      <c r="O1890" s="42">
        <v>0</v>
      </c>
      <c r="P1890" s="42">
        <v>0</v>
      </c>
      <c r="Q1890" s="42">
        <v>0</v>
      </c>
      <c r="R1890" s="42">
        <v>0</v>
      </c>
      <c r="S1890" s="42">
        <v>0</v>
      </c>
      <c r="T1890" s="42">
        <v>0</v>
      </c>
      <c r="U1890" s="42">
        <v>-1.8</v>
      </c>
      <c r="V1890" s="42">
        <v>0</v>
      </c>
      <c r="W1890" s="42">
        <v>-1.8</v>
      </c>
    </row>
    <row r="1891" spans="1:23" s="41" customFormat="1" hidden="1" x14ac:dyDescent="0.25">
      <c r="A1891" s="41" t="s">
        <v>6920</v>
      </c>
      <c r="B1891" s="41">
        <v>12167176711</v>
      </c>
      <c r="C1891" s="41" t="s">
        <v>2617</v>
      </c>
      <c r="D1891" s="41" t="s">
        <v>6921</v>
      </c>
      <c r="E1891" s="41" t="s">
        <v>1358</v>
      </c>
      <c r="F1891" s="41" t="s">
        <v>2823</v>
      </c>
      <c r="G1891" s="41">
        <v>1</v>
      </c>
      <c r="H1891" s="41" t="s">
        <v>2620</v>
      </c>
      <c r="I1891" s="41" t="s">
        <v>2621</v>
      </c>
      <c r="J1891" s="41" t="s">
        <v>5731</v>
      </c>
      <c r="K1891" s="41" t="s">
        <v>3314</v>
      </c>
      <c r="L1891" s="41" t="s">
        <v>6922</v>
      </c>
      <c r="M1891" s="41">
        <v>22.99</v>
      </c>
      <c r="N1891" s="41">
        <v>0</v>
      </c>
      <c r="O1891" s="41">
        <v>0</v>
      </c>
      <c r="P1891" s="41">
        <v>-0.46</v>
      </c>
      <c r="Q1891" s="41">
        <v>0</v>
      </c>
      <c r="R1891" s="41">
        <v>0</v>
      </c>
      <c r="S1891" s="41">
        <v>-3.83</v>
      </c>
      <c r="T1891" s="41">
        <v>-5.16</v>
      </c>
      <c r="U1891" s="41">
        <v>0</v>
      </c>
      <c r="V1891" s="41">
        <v>0</v>
      </c>
      <c r="W1891" s="41">
        <v>13.54</v>
      </c>
    </row>
    <row r="1892" spans="1:23" s="41" customFormat="1" hidden="1" x14ac:dyDescent="0.25">
      <c r="A1892" s="41" t="s">
        <v>6923</v>
      </c>
      <c r="B1892" s="41">
        <v>12167176711</v>
      </c>
      <c r="C1892" s="41" t="s">
        <v>2617</v>
      </c>
      <c r="D1892" s="41" t="s">
        <v>6924</v>
      </c>
      <c r="E1892" s="41" t="s">
        <v>1424</v>
      </c>
      <c r="F1892" s="41" t="s">
        <v>2980</v>
      </c>
      <c r="G1892" s="41">
        <v>1</v>
      </c>
      <c r="H1892" s="41" t="s">
        <v>2620</v>
      </c>
      <c r="I1892" s="41" t="s">
        <v>2621</v>
      </c>
      <c r="J1892" s="41" t="s">
        <v>6925</v>
      </c>
      <c r="K1892" s="41" t="s">
        <v>3227</v>
      </c>
      <c r="L1892" s="41">
        <v>35127</v>
      </c>
      <c r="M1892" s="41">
        <v>25.99</v>
      </c>
      <c r="N1892" s="41">
        <v>0</v>
      </c>
      <c r="O1892" s="41">
        <v>0</v>
      </c>
      <c r="P1892" s="41">
        <v>0</v>
      </c>
      <c r="Q1892" s="41">
        <v>2.08</v>
      </c>
      <c r="R1892" s="41">
        <v>-2.08</v>
      </c>
      <c r="S1892" s="41">
        <v>-4.42</v>
      </c>
      <c r="T1892" s="41">
        <v>-5.16</v>
      </c>
      <c r="U1892" s="41">
        <v>0</v>
      </c>
      <c r="V1892" s="41">
        <v>0</v>
      </c>
      <c r="W1892" s="41">
        <v>16.41</v>
      </c>
    </row>
    <row r="1893" spans="1:23" s="41" customFormat="1" hidden="1" x14ac:dyDescent="0.25">
      <c r="A1893" s="41" t="s">
        <v>6926</v>
      </c>
      <c r="B1893" s="41">
        <v>12167176711</v>
      </c>
      <c r="C1893" s="41" t="s">
        <v>2617</v>
      </c>
      <c r="D1893" s="41" t="s">
        <v>6927</v>
      </c>
      <c r="E1893" s="41" t="s">
        <v>548</v>
      </c>
      <c r="F1893" s="41" t="s">
        <v>6928</v>
      </c>
      <c r="G1893" s="41">
        <v>1</v>
      </c>
      <c r="H1893" s="41" t="s">
        <v>2620</v>
      </c>
      <c r="I1893" s="41" t="s">
        <v>2621</v>
      </c>
      <c r="J1893" s="41" t="s">
        <v>6929</v>
      </c>
      <c r="K1893" s="41" t="s">
        <v>2683</v>
      </c>
      <c r="L1893" s="41">
        <v>94044</v>
      </c>
      <c r="M1893" s="41">
        <v>27.99</v>
      </c>
      <c r="N1893" s="41">
        <v>0</v>
      </c>
      <c r="O1893" s="41">
        <v>0</v>
      </c>
      <c r="P1893" s="41">
        <v>0</v>
      </c>
      <c r="Q1893" s="41">
        <v>0</v>
      </c>
      <c r="R1893" s="41">
        <v>0</v>
      </c>
      <c r="S1893" s="41">
        <v>-4.76</v>
      </c>
      <c r="T1893" s="41">
        <v>-5.16</v>
      </c>
      <c r="U1893" s="41">
        <v>0</v>
      </c>
      <c r="V1893" s="41">
        <v>0</v>
      </c>
      <c r="W1893" s="41">
        <v>18.07</v>
      </c>
    </row>
    <row r="1894" spans="1:23" s="42" customFormat="1" hidden="1" x14ac:dyDescent="0.25">
      <c r="A1894" s="42" t="s">
        <v>6930</v>
      </c>
      <c r="B1894" s="42">
        <v>12167176711</v>
      </c>
      <c r="D1894" s="42" t="s">
        <v>3374</v>
      </c>
      <c r="F1894" s="42" t="s">
        <v>3375</v>
      </c>
      <c r="G1894" s="42">
        <v>3</v>
      </c>
      <c r="H1894" s="42" t="s">
        <v>2633</v>
      </c>
      <c r="M1894" s="42">
        <v>0</v>
      </c>
      <c r="N1894" s="42">
        <v>0</v>
      </c>
      <c r="O1894" s="42">
        <v>0</v>
      </c>
      <c r="P1894" s="42">
        <v>0</v>
      </c>
      <c r="Q1894" s="42">
        <v>0</v>
      </c>
      <c r="R1894" s="42">
        <v>0</v>
      </c>
      <c r="S1894" s="42">
        <v>0</v>
      </c>
      <c r="T1894" s="42">
        <v>0</v>
      </c>
      <c r="U1894" s="42">
        <v>-1.8</v>
      </c>
      <c r="V1894" s="42">
        <v>0</v>
      </c>
      <c r="W1894" s="42">
        <v>-1.8</v>
      </c>
    </row>
    <row r="1895" spans="1:23" s="41" customFormat="1" hidden="1" x14ac:dyDescent="0.25">
      <c r="A1895" s="41" t="s">
        <v>6931</v>
      </c>
      <c r="B1895" s="41">
        <v>12167176711</v>
      </c>
      <c r="C1895" s="41" t="s">
        <v>2617</v>
      </c>
      <c r="D1895" s="41" t="s">
        <v>6932</v>
      </c>
      <c r="E1895" s="41" t="s">
        <v>1414</v>
      </c>
      <c r="F1895" s="41" t="s">
        <v>2887</v>
      </c>
      <c r="G1895" s="41">
        <v>1</v>
      </c>
      <c r="H1895" s="41" t="s">
        <v>2620</v>
      </c>
      <c r="I1895" s="41" t="s">
        <v>2621</v>
      </c>
      <c r="J1895" s="41" t="s">
        <v>3966</v>
      </c>
      <c r="K1895" s="41" t="s">
        <v>2719</v>
      </c>
      <c r="L1895" s="41">
        <v>19118</v>
      </c>
      <c r="M1895" s="41">
        <v>22.99</v>
      </c>
      <c r="N1895" s="41">
        <v>0</v>
      </c>
      <c r="O1895" s="41">
        <v>0</v>
      </c>
      <c r="P1895" s="41">
        <v>-0.46</v>
      </c>
      <c r="Q1895" s="41">
        <v>0</v>
      </c>
      <c r="R1895" s="41">
        <v>0</v>
      </c>
      <c r="S1895" s="41">
        <v>-7.66</v>
      </c>
      <c r="T1895" s="41">
        <v>-5.16</v>
      </c>
      <c r="U1895" s="41">
        <v>0</v>
      </c>
      <c r="V1895" s="41">
        <v>0</v>
      </c>
      <c r="W1895" s="41">
        <v>9.7100000000000009</v>
      </c>
    </row>
    <row r="1896" spans="1:23" s="41" customFormat="1" hidden="1" x14ac:dyDescent="0.25">
      <c r="A1896" s="41" t="s">
        <v>6931</v>
      </c>
      <c r="B1896" s="41">
        <v>12167176711</v>
      </c>
      <c r="C1896" s="41" t="s">
        <v>2617</v>
      </c>
      <c r="D1896" s="41" t="s">
        <v>6932</v>
      </c>
      <c r="E1896" s="41" t="s">
        <v>1414</v>
      </c>
      <c r="F1896" s="41" t="s">
        <v>2887</v>
      </c>
      <c r="G1896" s="41">
        <v>1</v>
      </c>
      <c r="H1896" s="41" t="s">
        <v>2620</v>
      </c>
      <c r="I1896" s="41" t="s">
        <v>2621</v>
      </c>
      <c r="J1896" s="41" t="s">
        <v>3966</v>
      </c>
      <c r="K1896" s="41" t="s">
        <v>2719</v>
      </c>
      <c r="L1896" s="41">
        <v>19118</v>
      </c>
      <c r="M1896" s="41">
        <v>22.99</v>
      </c>
      <c r="N1896" s="41">
        <v>0</v>
      </c>
      <c r="O1896" s="41">
        <v>0</v>
      </c>
      <c r="P1896" s="41">
        <v>-0.46</v>
      </c>
      <c r="Q1896" s="41">
        <v>0</v>
      </c>
      <c r="R1896" s="41">
        <v>0</v>
      </c>
      <c r="S1896" s="41">
        <v>0</v>
      </c>
      <c r="T1896" s="41">
        <v>-5.16</v>
      </c>
      <c r="U1896" s="41">
        <v>0</v>
      </c>
      <c r="V1896" s="41">
        <v>0</v>
      </c>
      <c r="W1896" s="41">
        <v>17.37</v>
      </c>
    </row>
    <row r="1897" spans="1:23" s="41" customFormat="1" hidden="1" x14ac:dyDescent="0.25">
      <c r="A1897" s="41" t="s">
        <v>6933</v>
      </c>
      <c r="B1897" s="41">
        <v>12167176711</v>
      </c>
      <c r="C1897" s="41" t="s">
        <v>2617</v>
      </c>
      <c r="D1897" s="41" t="s">
        <v>6934</v>
      </c>
      <c r="E1897" s="41" t="s">
        <v>1350</v>
      </c>
      <c r="F1897" s="41" t="s">
        <v>2646</v>
      </c>
      <c r="G1897" s="41">
        <v>1</v>
      </c>
      <c r="H1897" s="41" t="s">
        <v>2620</v>
      </c>
      <c r="I1897" s="41" t="s">
        <v>2621</v>
      </c>
      <c r="J1897" s="41" t="s">
        <v>6935</v>
      </c>
      <c r="K1897" s="41" t="s">
        <v>2758</v>
      </c>
      <c r="L1897" s="41" t="s">
        <v>6936</v>
      </c>
      <c r="M1897" s="41">
        <v>22.99</v>
      </c>
      <c r="N1897" s="41">
        <v>2.82</v>
      </c>
      <c r="O1897" s="41">
        <v>0</v>
      </c>
      <c r="P1897" s="41">
        <v>-2.82</v>
      </c>
      <c r="Q1897" s="41">
        <v>0</v>
      </c>
      <c r="R1897" s="41">
        <v>0</v>
      </c>
      <c r="S1897" s="41">
        <v>-3.91</v>
      </c>
      <c r="T1897" s="41">
        <v>-5.16</v>
      </c>
      <c r="U1897" s="41">
        <v>0</v>
      </c>
      <c r="V1897" s="41">
        <v>0</v>
      </c>
      <c r="W1897" s="41">
        <v>13.92</v>
      </c>
    </row>
    <row r="1898" spans="1:23" s="42" customFormat="1" hidden="1" x14ac:dyDescent="0.25">
      <c r="A1898" s="42" t="s">
        <v>6937</v>
      </c>
      <c r="B1898" s="42">
        <v>12167176711</v>
      </c>
      <c r="D1898" s="42" t="s">
        <v>3787</v>
      </c>
      <c r="F1898" s="42" t="s">
        <v>3788</v>
      </c>
      <c r="G1898" s="42">
        <v>1</v>
      </c>
      <c r="H1898" s="42" t="s">
        <v>2633</v>
      </c>
      <c r="M1898" s="42">
        <v>0</v>
      </c>
      <c r="N1898" s="42">
        <v>0</v>
      </c>
      <c r="O1898" s="42">
        <v>0</v>
      </c>
      <c r="P1898" s="42">
        <v>0</v>
      </c>
      <c r="Q1898" s="42">
        <v>0</v>
      </c>
      <c r="R1898" s="42">
        <v>0</v>
      </c>
      <c r="S1898" s="42">
        <v>0</v>
      </c>
      <c r="T1898" s="42">
        <v>0</v>
      </c>
      <c r="U1898" s="42">
        <v>-0.6</v>
      </c>
      <c r="V1898" s="42">
        <v>0</v>
      </c>
      <c r="W1898" s="42">
        <v>-0.6</v>
      </c>
    </row>
    <row r="1899" spans="1:23" s="41" customFormat="1" hidden="1" x14ac:dyDescent="0.25">
      <c r="A1899" s="41" t="s">
        <v>6938</v>
      </c>
      <c r="B1899" s="41">
        <v>12167176711</v>
      </c>
      <c r="C1899" s="41" t="s">
        <v>2617</v>
      </c>
      <c r="D1899" s="41" t="s">
        <v>6939</v>
      </c>
      <c r="E1899" s="41" t="s">
        <v>1360</v>
      </c>
      <c r="F1899" s="41" t="s">
        <v>3030</v>
      </c>
      <c r="G1899" s="41">
        <v>1</v>
      </c>
      <c r="H1899" s="41" t="s">
        <v>2620</v>
      </c>
      <c r="I1899" s="41" t="s">
        <v>2621</v>
      </c>
      <c r="J1899" s="41" t="s">
        <v>6940</v>
      </c>
      <c r="K1899" s="41" t="s">
        <v>2770</v>
      </c>
      <c r="L1899" s="41" t="s">
        <v>6941</v>
      </c>
      <c r="M1899" s="41">
        <v>22.99</v>
      </c>
      <c r="N1899" s="41">
        <v>0</v>
      </c>
      <c r="O1899" s="41">
        <v>0</v>
      </c>
      <c r="P1899" s="41">
        <v>0</v>
      </c>
      <c r="Q1899" s="41">
        <v>1.86</v>
      </c>
      <c r="R1899" s="41">
        <v>-1.86</v>
      </c>
      <c r="S1899" s="41">
        <v>-3.91</v>
      </c>
      <c r="T1899" s="41">
        <v>-5.16</v>
      </c>
      <c r="U1899" s="41">
        <v>0</v>
      </c>
      <c r="V1899" s="41">
        <v>0</v>
      </c>
      <c r="W1899" s="41">
        <v>13.92</v>
      </c>
    </row>
    <row r="1900" spans="1:23" s="42" customFormat="1" hidden="1" x14ac:dyDescent="0.25">
      <c r="A1900" s="42" t="s">
        <v>6942</v>
      </c>
      <c r="B1900" s="42">
        <v>12167176711</v>
      </c>
      <c r="C1900" s="42" t="s">
        <v>2651</v>
      </c>
      <c r="D1900" s="42" t="s">
        <v>4058</v>
      </c>
      <c r="F1900" s="42" t="s">
        <v>74</v>
      </c>
      <c r="H1900" s="42" t="s">
        <v>2633</v>
      </c>
      <c r="M1900" s="42">
        <v>0</v>
      </c>
      <c r="N1900" s="42">
        <v>0</v>
      </c>
      <c r="O1900" s="42">
        <v>0</v>
      </c>
      <c r="P1900" s="42">
        <v>0</v>
      </c>
      <c r="Q1900" s="42">
        <v>0</v>
      </c>
      <c r="R1900" s="42">
        <v>0</v>
      </c>
      <c r="S1900" s="42">
        <v>0</v>
      </c>
      <c r="T1900" s="42">
        <v>0</v>
      </c>
      <c r="U1900" s="42">
        <v>0</v>
      </c>
      <c r="V1900" s="42">
        <v>0</v>
      </c>
      <c r="W1900" s="42">
        <v>0</v>
      </c>
    </row>
    <row r="1901" spans="1:23" s="43" customFormat="1" ht="14.4" hidden="1" x14ac:dyDescent="0.25">
      <c r="A1901" s="43" t="s">
        <v>6942</v>
      </c>
      <c r="B1901" s="43">
        <v>12167176711</v>
      </c>
      <c r="C1901" s="43" t="s">
        <v>2651</v>
      </c>
      <c r="D1901" s="43" t="s">
        <v>4058</v>
      </c>
      <c r="F1901" s="43" t="s">
        <v>75</v>
      </c>
      <c r="H1901" s="43" t="s">
        <v>2633</v>
      </c>
      <c r="M1901" s="43">
        <v>0</v>
      </c>
      <c r="N1901" s="43">
        <v>0</v>
      </c>
      <c r="O1901" s="43">
        <v>0</v>
      </c>
      <c r="P1901" s="43">
        <v>0</v>
      </c>
      <c r="Q1901" s="43">
        <v>0</v>
      </c>
      <c r="R1901" s="43">
        <v>0</v>
      </c>
      <c r="S1901" s="43">
        <v>0</v>
      </c>
      <c r="T1901" s="43">
        <v>-5.16</v>
      </c>
      <c r="U1901" s="43">
        <v>0</v>
      </c>
      <c r="V1901" s="43">
        <v>0</v>
      </c>
      <c r="W1901" s="43">
        <v>-5.16</v>
      </c>
    </row>
    <row r="1902" spans="1:23" s="42" customFormat="1" hidden="1" x14ac:dyDescent="0.25">
      <c r="A1902" s="42" t="s">
        <v>6942</v>
      </c>
      <c r="B1902" s="42">
        <v>12167176711</v>
      </c>
      <c r="C1902" s="42" t="s">
        <v>2651</v>
      </c>
      <c r="D1902" s="42" t="s">
        <v>4058</v>
      </c>
      <c r="F1902" s="42" t="s">
        <v>76</v>
      </c>
      <c r="H1902" s="42" t="s">
        <v>2633</v>
      </c>
      <c r="M1902" s="42">
        <v>0</v>
      </c>
      <c r="N1902" s="42">
        <v>0</v>
      </c>
      <c r="O1902" s="42">
        <v>0</v>
      </c>
      <c r="P1902" s="42">
        <v>0</v>
      </c>
      <c r="Q1902" s="42">
        <v>0</v>
      </c>
      <c r="R1902" s="42">
        <v>0</v>
      </c>
      <c r="S1902" s="42">
        <v>0</v>
      </c>
      <c r="T1902" s="42">
        <v>0</v>
      </c>
      <c r="U1902" s="42">
        <v>0</v>
      </c>
      <c r="V1902" s="42">
        <v>0</v>
      </c>
      <c r="W1902" s="42">
        <v>0</v>
      </c>
    </row>
    <row r="1903" spans="1:23" s="41" customFormat="1" hidden="1" x14ac:dyDescent="0.25">
      <c r="A1903" s="41" t="s">
        <v>6943</v>
      </c>
      <c r="B1903" s="41">
        <v>12167176711</v>
      </c>
      <c r="C1903" s="41" t="s">
        <v>2617</v>
      </c>
      <c r="D1903" s="41" t="s">
        <v>6944</v>
      </c>
      <c r="E1903" s="41" t="s">
        <v>1200</v>
      </c>
      <c r="F1903" s="41" t="s">
        <v>5430</v>
      </c>
      <c r="G1903" s="41">
        <v>1</v>
      </c>
      <c r="H1903" s="41" t="s">
        <v>2620</v>
      </c>
      <c r="I1903" s="41" t="s">
        <v>2621</v>
      </c>
      <c r="J1903" s="41" t="s">
        <v>6945</v>
      </c>
      <c r="K1903" s="41" t="s">
        <v>2713</v>
      </c>
      <c r="L1903" s="41" t="s">
        <v>6946</v>
      </c>
      <c r="M1903" s="41">
        <v>16.989999999999998</v>
      </c>
      <c r="N1903" s="41">
        <v>2.99</v>
      </c>
      <c r="O1903" s="41">
        <v>0</v>
      </c>
      <c r="P1903" s="41">
        <v>-2.99</v>
      </c>
      <c r="Q1903" s="41">
        <v>0</v>
      </c>
      <c r="R1903" s="41">
        <v>0</v>
      </c>
      <c r="S1903" s="41">
        <v>-2.89</v>
      </c>
      <c r="T1903" s="41">
        <v>-3.68</v>
      </c>
      <c r="U1903" s="41">
        <v>0</v>
      </c>
      <c r="V1903" s="41">
        <v>0</v>
      </c>
      <c r="W1903" s="41">
        <v>10.42</v>
      </c>
    </row>
    <row r="1904" spans="1:23" s="41" customFormat="1" hidden="1" x14ac:dyDescent="0.25">
      <c r="A1904" s="41" t="s">
        <v>6947</v>
      </c>
      <c r="B1904" s="41">
        <v>12167176711</v>
      </c>
      <c r="C1904" s="41" t="s">
        <v>2617</v>
      </c>
      <c r="D1904" s="41" t="s">
        <v>6948</v>
      </c>
      <c r="E1904" s="41" t="s">
        <v>2270</v>
      </c>
      <c r="F1904" s="41" t="s">
        <v>6081</v>
      </c>
      <c r="G1904" s="41">
        <v>1</v>
      </c>
      <c r="H1904" s="41" t="s">
        <v>2620</v>
      </c>
      <c r="I1904" s="41" t="s">
        <v>2621</v>
      </c>
      <c r="J1904" s="41" t="s">
        <v>6426</v>
      </c>
      <c r="K1904" s="41" t="s">
        <v>3244</v>
      </c>
      <c r="L1904" s="41" t="s">
        <v>6949</v>
      </c>
      <c r="M1904" s="41">
        <v>11.99</v>
      </c>
      <c r="N1904" s="41">
        <v>0</v>
      </c>
      <c r="O1904" s="41">
        <v>0</v>
      </c>
      <c r="P1904" s="41">
        <v>0</v>
      </c>
      <c r="Q1904" s="41">
        <v>0</v>
      </c>
      <c r="R1904" s="41">
        <v>0</v>
      </c>
      <c r="S1904" s="41">
        <v>-2.04</v>
      </c>
      <c r="T1904" s="41">
        <v>-3.59</v>
      </c>
      <c r="U1904" s="41">
        <v>0</v>
      </c>
      <c r="V1904" s="41">
        <v>0</v>
      </c>
      <c r="W1904" s="41">
        <v>6.36</v>
      </c>
    </row>
    <row r="1905" spans="1:23" s="41" customFormat="1" hidden="1" x14ac:dyDescent="0.25">
      <c r="A1905" s="41" t="s">
        <v>6950</v>
      </c>
      <c r="B1905" s="41">
        <v>12167176711</v>
      </c>
      <c r="C1905" s="41" t="s">
        <v>2727</v>
      </c>
      <c r="D1905" s="41" t="s">
        <v>6434</v>
      </c>
      <c r="E1905" s="41" t="s">
        <v>1402</v>
      </c>
      <c r="F1905" s="41" t="s">
        <v>3917</v>
      </c>
      <c r="G1905" s="41">
        <v>1</v>
      </c>
      <c r="H1905" s="41" t="s">
        <v>2620</v>
      </c>
      <c r="I1905" s="41" t="s">
        <v>2621</v>
      </c>
      <c r="J1905" s="41" t="s">
        <v>6435</v>
      </c>
      <c r="K1905" s="41" t="s">
        <v>2851</v>
      </c>
      <c r="L1905" s="41" t="s">
        <v>6436</v>
      </c>
      <c r="M1905" s="41">
        <v>-22.99</v>
      </c>
      <c r="N1905" s="41">
        <v>0</v>
      </c>
      <c r="O1905" s="41">
        <v>0</v>
      </c>
      <c r="P1905" s="41">
        <v>0</v>
      </c>
      <c r="Q1905" s="41">
        <v>0</v>
      </c>
      <c r="R1905" s="41">
        <v>0</v>
      </c>
      <c r="S1905" s="41">
        <v>3.13</v>
      </c>
      <c r="T1905" s="41">
        <v>0</v>
      </c>
      <c r="U1905" s="41">
        <v>0</v>
      </c>
      <c r="V1905" s="41">
        <v>0</v>
      </c>
      <c r="W1905" s="41">
        <v>-19.86</v>
      </c>
    </row>
    <row r="1906" spans="1:23" s="42" customFormat="1" hidden="1" x14ac:dyDescent="0.25">
      <c r="A1906" s="42" t="s">
        <v>6951</v>
      </c>
      <c r="B1906" s="42">
        <v>12167176711</v>
      </c>
      <c r="C1906" s="42" t="s">
        <v>2651</v>
      </c>
      <c r="D1906" s="42" t="s">
        <v>3916</v>
      </c>
      <c r="F1906" s="42" t="s">
        <v>74</v>
      </c>
      <c r="H1906" s="42" t="s">
        <v>2633</v>
      </c>
      <c r="M1906" s="42">
        <v>0</v>
      </c>
      <c r="N1906" s="42">
        <v>0</v>
      </c>
      <c r="O1906" s="42">
        <v>0</v>
      </c>
      <c r="P1906" s="42">
        <v>0</v>
      </c>
      <c r="Q1906" s="42">
        <v>0</v>
      </c>
      <c r="R1906" s="42">
        <v>0</v>
      </c>
      <c r="S1906" s="42">
        <v>0</v>
      </c>
      <c r="T1906" s="42">
        <v>0</v>
      </c>
      <c r="U1906" s="42">
        <v>0</v>
      </c>
      <c r="V1906" s="42">
        <v>0</v>
      </c>
      <c r="W1906" s="42">
        <v>0</v>
      </c>
    </row>
    <row r="1907" spans="1:23" s="43" customFormat="1" ht="14.4" hidden="1" x14ac:dyDescent="0.25">
      <c r="A1907" s="43" t="s">
        <v>6951</v>
      </c>
      <c r="B1907" s="43">
        <v>12167176711</v>
      </c>
      <c r="C1907" s="43" t="s">
        <v>2651</v>
      </c>
      <c r="D1907" s="43" t="s">
        <v>3916</v>
      </c>
      <c r="F1907" s="43" t="s">
        <v>75</v>
      </c>
      <c r="H1907" s="43" t="s">
        <v>2633</v>
      </c>
      <c r="M1907" s="43">
        <v>0</v>
      </c>
      <c r="N1907" s="43">
        <v>0</v>
      </c>
      <c r="O1907" s="43">
        <v>0</v>
      </c>
      <c r="P1907" s="43">
        <v>0</v>
      </c>
      <c r="Q1907" s="43">
        <v>0</v>
      </c>
      <c r="R1907" s="43">
        <v>0</v>
      </c>
      <c r="S1907" s="43">
        <v>0</v>
      </c>
      <c r="T1907" s="43">
        <v>-5.16</v>
      </c>
      <c r="U1907" s="43">
        <v>0</v>
      </c>
      <c r="V1907" s="43">
        <v>0</v>
      </c>
      <c r="W1907" s="43">
        <v>-5.16</v>
      </c>
    </row>
    <row r="1908" spans="1:23" s="42" customFormat="1" hidden="1" x14ac:dyDescent="0.25">
      <c r="A1908" s="42" t="s">
        <v>6951</v>
      </c>
      <c r="B1908" s="42">
        <v>12167176711</v>
      </c>
      <c r="C1908" s="42" t="s">
        <v>2651</v>
      </c>
      <c r="D1908" s="42" t="s">
        <v>3916</v>
      </c>
      <c r="F1908" s="42" t="s">
        <v>76</v>
      </c>
      <c r="H1908" s="42" t="s">
        <v>2633</v>
      </c>
      <c r="M1908" s="42">
        <v>0</v>
      </c>
      <c r="N1908" s="42">
        <v>0</v>
      </c>
      <c r="O1908" s="42">
        <v>0</v>
      </c>
      <c r="P1908" s="42">
        <v>0</v>
      </c>
      <c r="Q1908" s="42">
        <v>0</v>
      </c>
      <c r="R1908" s="42">
        <v>0</v>
      </c>
      <c r="S1908" s="42">
        <v>0</v>
      </c>
      <c r="T1908" s="42">
        <v>0</v>
      </c>
      <c r="U1908" s="42">
        <v>0</v>
      </c>
      <c r="V1908" s="42">
        <v>0</v>
      </c>
      <c r="W1908" s="42">
        <v>0</v>
      </c>
    </row>
    <row r="1909" spans="1:23" s="42" customFormat="1" hidden="1" x14ac:dyDescent="0.25">
      <c r="A1909" s="42" t="s">
        <v>6952</v>
      </c>
      <c r="B1909" s="42">
        <v>12167176711</v>
      </c>
      <c r="C1909" s="42" t="s">
        <v>2651</v>
      </c>
      <c r="D1909" s="42" t="s">
        <v>3482</v>
      </c>
      <c r="F1909" s="42" t="s">
        <v>74</v>
      </c>
      <c r="H1909" s="42" t="s">
        <v>2633</v>
      </c>
      <c r="M1909" s="42">
        <v>0</v>
      </c>
      <c r="N1909" s="42">
        <v>0</v>
      </c>
      <c r="O1909" s="42">
        <v>0</v>
      </c>
      <c r="P1909" s="42">
        <v>0</v>
      </c>
      <c r="Q1909" s="42">
        <v>0</v>
      </c>
      <c r="R1909" s="42">
        <v>0</v>
      </c>
      <c r="S1909" s="42">
        <v>0</v>
      </c>
      <c r="T1909" s="42">
        <v>0</v>
      </c>
      <c r="U1909" s="42">
        <v>0</v>
      </c>
      <c r="V1909" s="42">
        <v>0</v>
      </c>
      <c r="W1909" s="42">
        <v>0</v>
      </c>
    </row>
    <row r="1910" spans="1:23" s="43" customFormat="1" ht="14.4" hidden="1" x14ac:dyDescent="0.25">
      <c r="A1910" s="43" t="s">
        <v>6952</v>
      </c>
      <c r="B1910" s="43">
        <v>12167176711</v>
      </c>
      <c r="C1910" s="43" t="s">
        <v>2651</v>
      </c>
      <c r="D1910" s="43" t="s">
        <v>3482</v>
      </c>
      <c r="F1910" s="43" t="s">
        <v>75</v>
      </c>
      <c r="H1910" s="43" t="s">
        <v>2633</v>
      </c>
      <c r="M1910" s="43">
        <v>0</v>
      </c>
      <c r="N1910" s="43">
        <v>0</v>
      </c>
      <c r="O1910" s="43">
        <v>0</v>
      </c>
      <c r="P1910" s="43">
        <v>0</v>
      </c>
      <c r="Q1910" s="43">
        <v>0</v>
      </c>
      <c r="R1910" s="43">
        <v>0</v>
      </c>
      <c r="S1910" s="43">
        <v>0</v>
      </c>
      <c r="T1910" s="43">
        <v>-3.59</v>
      </c>
      <c r="U1910" s="43">
        <v>0</v>
      </c>
      <c r="V1910" s="43">
        <v>0</v>
      </c>
      <c r="W1910" s="43">
        <v>-3.59</v>
      </c>
    </row>
    <row r="1911" spans="1:23" s="42" customFormat="1" hidden="1" x14ac:dyDescent="0.25">
      <c r="A1911" s="42" t="s">
        <v>6952</v>
      </c>
      <c r="B1911" s="42">
        <v>12167176711</v>
      </c>
      <c r="C1911" s="42" t="s">
        <v>2651</v>
      </c>
      <c r="D1911" s="42" t="s">
        <v>3482</v>
      </c>
      <c r="F1911" s="42" t="s">
        <v>76</v>
      </c>
      <c r="H1911" s="42" t="s">
        <v>2633</v>
      </c>
      <c r="M1911" s="42">
        <v>0</v>
      </c>
      <c r="N1911" s="42">
        <v>0</v>
      </c>
      <c r="O1911" s="42">
        <v>0</v>
      </c>
      <c r="P1911" s="42">
        <v>0</v>
      </c>
      <c r="Q1911" s="42">
        <v>0</v>
      </c>
      <c r="R1911" s="42">
        <v>0</v>
      </c>
      <c r="S1911" s="42">
        <v>0</v>
      </c>
      <c r="T1911" s="42">
        <v>0</v>
      </c>
      <c r="U1911" s="42">
        <v>0</v>
      </c>
      <c r="V1911" s="42">
        <v>0</v>
      </c>
      <c r="W1911" s="42">
        <v>0</v>
      </c>
    </row>
    <row r="1912" spans="1:23" s="41" customFormat="1" hidden="1" x14ac:dyDescent="0.25">
      <c r="A1912" s="41" t="s">
        <v>6953</v>
      </c>
      <c r="B1912" s="41">
        <v>12167176711</v>
      </c>
      <c r="C1912" s="41" t="s">
        <v>2727</v>
      </c>
      <c r="D1912" s="41" t="s">
        <v>3899</v>
      </c>
      <c r="E1912" s="41" t="s">
        <v>1356</v>
      </c>
      <c r="F1912" s="41" t="s">
        <v>2897</v>
      </c>
      <c r="G1912" s="41">
        <v>1</v>
      </c>
      <c r="H1912" s="41" t="s">
        <v>2620</v>
      </c>
      <c r="I1912" s="41" t="s">
        <v>2621</v>
      </c>
      <c r="J1912" s="41" t="s">
        <v>3900</v>
      </c>
      <c r="K1912" s="41" t="s">
        <v>2842</v>
      </c>
      <c r="L1912" s="41" t="s">
        <v>3901</v>
      </c>
      <c r="M1912" s="41">
        <v>-22.99</v>
      </c>
      <c r="N1912" s="41">
        <v>0</v>
      </c>
      <c r="O1912" s="41">
        <v>0</v>
      </c>
      <c r="P1912" s="41">
        <v>0</v>
      </c>
      <c r="Q1912" s="41">
        <v>-1.46</v>
      </c>
      <c r="R1912" s="41">
        <v>1.46</v>
      </c>
      <c r="S1912" s="41">
        <v>3.13</v>
      </c>
      <c r="T1912" s="41">
        <v>0</v>
      </c>
      <c r="U1912" s="41">
        <v>0</v>
      </c>
      <c r="V1912" s="41">
        <v>0</v>
      </c>
      <c r="W1912" s="41">
        <v>-19.86</v>
      </c>
    </row>
    <row r="1913" spans="1:23" s="41" customFormat="1" hidden="1" x14ac:dyDescent="0.25">
      <c r="A1913" s="41" t="s">
        <v>6954</v>
      </c>
      <c r="B1913" s="41">
        <v>12167176711</v>
      </c>
      <c r="C1913" s="41" t="s">
        <v>2727</v>
      </c>
      <c r="D1913" s="41" t="s">
        <v>6509</v>
      </c>
      <c r="E1913" s="41" t="s">
        <v>1366</v>
      </c>
      <c r="F1913" s="41" t="s">
        <v>2711</v>
      </c>
      <c r="G1913" s="41">
        <v>1</v>
      </c>
      <c r="H1913" s="41" t="s">
        <v>2620</v>
      </c>
      <c r="I1913" s="41" t="s">
        <v>2621</v>
      </c>
      <c r="J1913" s="41" t="s">
        <v>2892</v>
      </c>
      <c r="K1913" s="41" t="s">
        <v>2893</v>
      </c>
      <c r="L1913" s="41" t="s">
        <v>6510</v>
      </c>
      <c r="M1913" s="41">
        <v>-22.99</v>
      </c>
      <c r="N1913" s="41">
        <v>0</v>
      </c>
      <c r="O1913" s="41">
        <v>0</v>
      </c>
      <c r="P1913" s="41">
        <v>0</v>
      </c>
      <c r="Q1913" s="41">
        <v>-1.61</v>
      </c>
      <c r="R1913" s="41">
        <v>1.61</v>
      </c>
      <c r="S1913" s="41">
        <v>3.13</v>
      </c>
      <c r="T1913" s="41">
        <v>0</v>
      </c>
      <c r="U1913" s="41">
        <v>0</v>
      </c>
      <c r="V1913" s="41">
        <v>0</v>
      </c>
      <c r="W1913" s="41">
        <v>-19.86</v>
      </c>
    </row>
    <row r="1914" spans="1:23" s="42" customFormat="1" hidden="1" x14ac:dyDescent="0.25">
      <c r="A1914" s="42" t="s">
        <v>6955</v>
      </c>
      <c r="B1914" s="42">
        <v>12167176711</v>
      </c>
      <c r="C1914" s="42" t="s">
        <v>2651</v>
      </c>
      <c r="D1914" s="42" t="s">
        <v>6956</v>
      </c>
      <c r="F1914" s="42" t="s">
        <v>74</v>
      </c>
      <c r="H1914" s="42" t="s">
        <v>2633</v>
      </c>
      <c r="M1914" s="42">
        <v>0</v>
      </c>
      <c r="N1914" s="42">
        <v>0</v>
      </c>
      <c r="O1914" s="42">
        <v>0</v>
      </c>
      <c r="P1914" s="42">
        <v>0</v>
      </c>
      <c r="Q1914" s="42">
        <v>0</v>
      </c>
      <c r="R1914" s="42">
        <v>0</v>
      </c>
      <c r="S1914" s="42">
        <v>0</v>
      </c>
      <c r="T1914" s="42">
        <v>0</v>
      </c>
      <c r="U1914" s="42">
        <v>0</v>
      </c>
      <c r="V1914" s="42">
        <v>0</v>
      </c>
      <c r="W1914" s="42">
        <v>0</v>
      </c>
    </row>
    <row r="1915" spans="1:23" s="43" customFormat="1" ht="14.4" hidden="1" x14ac:dyDescent="0.25">
      <c r="A1915" s="43" t="s">
        <v>6955</v>
      </c>
      <c r="B1915" s="43">
        <v>12167176711</v>
      </c>
      <c r="C1915" s="43" t="s">
        <v>2651</v>
      </c>
      <c r="D1915" s="43" t="s">
        <v>6956</v>
      </c>
      <c r="F1915" s="43" t="s">
        <v>75</v>
      </c>
      <c r="H1915" s="43" t="s">
        <v>2633</v>
      </c>
      <c r="M1915" s="43">
        <v>0</v>
      </c>
      <c r="N1915" s="43">
        <v>0</v>
      </c>
      <c r="O1915" s="43">
        <v>0</v>
      </c>
      <c r="P1915" s="43">
        <v>0</v>
      </c>
      <c r="Q1915" s="43">
        <v>0</v>
      </c>
      <c r="R1915" s="43">
        <v>0</v>
      </c>
      <c r="S1915" s="43">
        <v>0</v>
      </c>
      <c r="T1915" s="43">
        <v>-3.59</v>
      </c>
      <c r="U1915" s="43">
        <v>0</v>
      </c>
      <c r="V1915" s="43">
        <v>0</v>
      </c>
      <c r="W1915" s="43">
        <v>-3.59</v>
      </c>
    </row>
    <row r="1916" spans="1:23" s="42" customFormat="1" hidden="1" x14ac:dyDescent="0.25">
      <c r="A1916" s="42" t="s">
        <v>6955</v>
      </c>
      <c r="B1916" s="42">
        <v>12167176711</v>
      </c>
      <c r="C1916" s="42" t="s">
        <v>2651</v>
      </c>
      <c r="D1916" s="42" t="s">
        <v>6956</v>
      </c>
      <c r="F1916" s="42" t="s">
        <v>76</v>
      </c>
      <c r="H1916" s="42" t="s">
        <v>2633</v>
      </c>
      <c r="M1916" s="42">
        <v>0</v>
      </c>
      <c r="N1916" s="42">
        <v>0</v>
      </c>
      <c r="O1916" s="42">
        <v>0</v>
      </c>
      <c r="P1916" s="42">
        <v>0</v>
      </c>
      <c r="Q1916" s="42">
        <v>0</v>
      </c>
      <c r="R1916" s="42">
        <v>0</v>
      </c>
      <c r="S1916" s="42">
        <v>0</v>
      </c>
      <c r="T1916" s="42">
        <v>0</v>
      </c>
      <c r="U1916" s="42">
        <v>0</v>
      </c>
      <c r="V1916" s="42">
        <v>0</v>
      </c>
      <c r="W1916" s="42">
        <v>0</v>
      </c>
    </row>
    <row r="1917" spans="1:23" s="41" customFormat="1" hidden="1" x14ac:dyDescent="0.25">
      <c r="A1917" s="41" t="s">
        <v>6957</v>
      </c>
      <c r="B1917" s="41">
        <v>12167176711</v>
      </c>
      <c r="C1917" s="41" t="s">
        <v>2617</v>
      </c>
      <c r="D1917" s="41" t="s">
        <v>6958</v>
      </c>
      <c r="E1917" s="41" t="s">
        <v>396</v>
      </c>
      <c r="F1917" s="41" t="s">
        <v>2959</v>
      </c>
      <c r="G1917" s="41">
        <v>1</v>
      </c>
      <c r="H1917" s="41" t="s">
        <v>2620</v>
      </c>
      <c r="I1917" s="41" t="s">
        <v>2621</v>
      </c>
      <c r="J1917" s="41" t="s">
        <v>6959</v>
      </c>
      <c r="K1917" s="41" t="s">
        <v>2683</v>
      </c>
      <c r="L1917" s="41" t="s">
        <v>6960</v>
      </c>
      <c r="M1917" s="41">
        <v>19.989999999999998</v>
      </c>
      <c r="N1917" s="41">
        <v>0</v>
      </c>
      <c r="O1917" s="41">
        <v>0</v>
      </c>
      <c r="P1917" s="41">
        <v>-1</v>
      </c>
      <c r="Q1917" s="41">
        <v>0</v>
      </c>
      <c r="R1917" s="41">
        <v>0</v>
      </c>
      <c r="S1917" s="41">
        <v>-3.23</v>
      </c>
      <c r="T1917" s="41">
        <v>-3.68</v>
      </c>
      <c r="U1917" s="41">
        <v>0</v>
      </c>
      <c r="V1917" s="41">
        <v>0</v>
      </c>
      <c r="W1917" s="41">
        <v>12.08</v>
      </c>
    </row>
    <row r="1918" spans="1:23" s="41" customFormat="1" hidden="1" x14ac:dyDescent="0.25">
      <c r="A1918" s="41" t="s">
        <v>6961</v>
      </c>
      <c r="B1918" s="41">
        <v>12167176711</v>
      </c>
      <c r="C1918" s="41" t="s">
        <v>2617</v>
      </c>
      <c r="D1918" s="41" t="s">
        <v>6962</v>
      </c>
      <c r="E1918" s="41" t="s">
        <v>1358</v>
      </c>
      <c r="F1918" s="41" t="s">
        <v>2823</v>
      </c>
      <c r="G1918" s="41">
        <v>1</v>
      </c>
      <c r="H1918" s="41" t="s">
        <v>2620</v>
      </c>
      <c r="I1918" s="41" t="s">
        <v>2621</v>
      </c>
      <c r="J1918" s="41" t="s">
        <v>2986</v>
      </c>
      <c r="K1918" s="41" t="s">
        <v>2678</v>
      </c>
      <c r="L1918" s="41" t="s">
        <v>6963</v>
      </c>
      <c r="M1918" s="41">
        <v>22.99</v>
      </c>
      <c r="N1918" s="41">
        <v>0</v>
      </c>
      <c r="O1918" s="41">
        <v>0</v>
      </c>
      <c r="P1918" s="41">
        <v>0</v>
      </c>
      <c r="Q1918" s="41">
        <v>1.55</v>
      </c>
      <c r="R1918" s="41">
        <v>-1.55</v>
      </c>
      <c r="S1918" s="41">
        <v>-3.91</v>
      </c>
      <c r="T1918" s="41">
        <v>-5.16</v>
      </c>
      <c r="U1918" s="41">
        <v>0</v>
      </c>
      <c r="V1918" s="41">
        <v>0</v>
      </c>
      <c r="W1918" s="41">
        <v>13.92</v>
      </c>
    </row>
    <row r="1919" spans="1:23" s="41" customFormat="1" hidden="1" x14ac:dyDescent="0.25">
      <c r="A1919" s="41" t="s">
        <v>6964</v>
      </c>
      <c r="B1919" s="41">
        <v>12167176711</v>
      </c>
      <c r="C1919" s="41" t="s">
        <v>2727</v>
      </c>
      <c r="D1919" s="41" t="s">
        <v>4359</v>
      </c>
      <c r="E1919" s="41" t="s">
        <v>396</v>
      </c>
      <c r="F1919" s="41" t="s">
        <v>2959</v>
      </c>
      <c r="G1919" s="41">
        <v>1</v>
      </c>
      <c r="H1919" s="41" t="s">
        <v>2620</v>
      </c>
      <c r="I1919" s="41" t="s">
        <v>2621</v>
      </c>
      <c r="J1919" s="41" t="s">
        <v>4360</v>
      </c>
      <c r="K1919" s="41" t="s">
        <v>3311</v>
      </c>
      <c r="L1919" s="41" t="s">
        <v>4361</v>
      </c>
      <c r="M1919" s="41">
        <v>-20.99</v>
      </c>
      <c r="N1919" s="41">
        <v>0</v>
      </c>
      <c r="O1919" s="41">
        <v>0</v>
      </c>
      <c r="P1919" s="41">
        <v>0</v>
      </c>
      <c r="Q1919" s="41">
        <v>0</v>
      </c>
      <c r="R1919" s="41">
        <v>0</v>
      </c>
      <c r="S1919" s="41">
        <v>2.86</v>
      </c>
      <c r="T1919" s="41">
        <v>0</v>
      </c>
      <c r="U1919" s="41">
        <v>0</v>
      </c>
      <c r="V1919" s="41">
        <v>0</v>
      </c>
      <c r="W1919" s="41">
        <v>-18.13</v>
      </c>
    </row>
    <row r="1920" spans="1:23" s="41" customFormat="1" hidden="1" x14ac:dyDescent="0.25">
      <c r="A1920" s="41" t="s">
        <v>6965</v>
      </c>
      <c r="B1920" s="41">
        <v>12167176711</v>
      </c>
      <c r="C1920" s="41" t="s">
        <v>2617</v>
      </c>
      <c r="D1920" s="41" t="s">
        <v>6966</v>
      </c>
      <c r="E1920" s="41" t="s">
        <v>772</v>
      </c>
      <c r="F1920" s="41" t="s">
        <v>5991</v>
      </c>
      <c r="G1920" s="41">
        <v>1</v>
      </c>
      <c r="H1920" s="41" t="s">
        <v>2620</v>
      </c>
      <c r="I1920" s="41" t="s">
        <v>2621</v>
      </c>
      <c r="J1920" s="41" t="s">
        <v>6967</v>
      </c>
      <c r="K1920" s="41" t="s">
        <v>2702</v>
      </c>
      <c r="L1920" s="41" t="s">
        <v>6968</v>
      </c>
      <c r="M1920" s="41">
        <v>9.99</v>
      </c>
      <c r="N1920" s="41">
        <v>0</v>
      </c>
      <c r="O1920" s="41">
        <v>0</v>
      </c>
      <c r="P1920" s="41">
        <v>0</v>
      </c>
      <c r="Q1920" s="41">
        <v>0</v>
      </c>
      <c r="R1920" s="41">
        <v>0</v>
      </c>
      <c r="S1920" s="41">
        <v>-1.7</v>
      </c>
      <c r="T1920" s="41">
        <v>-3.59</v>
      </c>
      <c r="U1920" s="41">
        <v>0</v>
      </c>
      <c r="V1920" s="41">
        <v>0</v>
      </c>
      <c r="W1920" s="41">
        <v>4.7</v>
      </c>
    </row>
    <row r="1921" spans="1:23" s="41" customFormat="1" hidden="1" x14ac:dyDescent="0.25">
      <c r="A1921" s="41" t="s">
        <v>6969</v>
      </c>
      <c r="B1921" s="41">
        <v>12167176711</v>
      </c>
      <c r="C1921" s="41" t="s">
        <v>2617</v>
      </c>
      <c r="D1921" s="41" t="s">
        <v>6970</v>
      </c>
      <c r="E1921" s="41" t="s">
        <v>394</v>
      </c>
      <c r="F1921" s="41" t="s">
        <v>4051</v>
      </c>
      <c r="G1921" s="41">
        <v>1</v>
      </c>
      <c r="H1921" s="41" t="s">
        <v>2620</v>
      </c>
      <c r="I1921" s="41" t="s">
        <v>2621</v>
      </c>
      <c r="J1921" s="41" t="s">
        <v>4011</v>
      </c>
      <c r="K1921" s="41" t="s">
        <v>2830</v>
      </c>
      <c r="L1921" s="41" t="s">
        <v>6971</v>
      </c>
      <c r="M1921" s="41">
        <v>19.989999999999998</v>
      </c>
      <c r="N1921" s="41">
        <v>0</v>
      </c>
      <c r="O1921" s="41">
        <v>0</v>
      </c>
      <c r="P1921" s="41">
        <v>-1</v>
      </c>
      <c r="Q1921" s="41">
        <v>0</v>
      </c>
      <c r="R1921" s="41">
        <v>0</v>
      </c>
      <c r="S1921" s="41">
        <v>-3.23</v>
      </c>
      <c r="T1921" s="41">
        <v>-3.68</v>
      </c>
      <c r="U1921" s="41">
        <v>0</v>
      </c>
      <c r="V1921" s="41">
        <v>0</v>
      </c>
      <c r="W1921" s="41">
        <v>12.08</v>
      </c>
    </row>
    <row r="1922" spans="1:23" s="42" customFormat="1" hidden="1" x14ac:dyDescent="0.25">
      <c r="A1922" s="42" t="s">
        <v>6972</v>
      </c>
      <c r="B1922" s="42">
        <v>12167176711</v>
      </c>
      <c r="C1922" s="42" t="s">
        <v>2651</v>
      </c>
      <c r="D1922" s="42" t="s">
        <v>4808</v>
      </c>
      <c r="F1922" s="42" t="s">
        <v>74</v>
      </c>
      <c r="H1922" s="42" t="s">
        <v>2633</v>
      </c>
      <c r="M1922" s="42">
        <v>0</v>
      </c>
      <c r="N1922" s="42">
        <v>0</v>
      </c>
      <c r="O1922" s="42">
        <v>0</v>
      </c>
      <c r="P1922" s="42">
        <v>0</v>
      </c>
      <c r="Q1922" s="42">
        <v>0</v>
      </c>
      <c r="R1922" s="42">
        <v>0</v>
      </c>
      <c r="S1922" s="42">
        <v>0</v>
      </c>
      <c r="T1922" s="42">
        <v>0</v>
      </c>
      <c r="U1922" s="42">
        <v>0</v>
      </c>
      <c r="V1922" s="42">
        <v>0</v>
      </c>
      <c r="W1922" s="42">
        <v>0</v>
      </c>
    </row>
    <row r="1923" spans="1:23" s="43" customFormat="1" ht="14.4" hidden="1" x14ac:dyDescent="0.25">
      <c r="A1923" s="43" t="s">
        <v>6972</v>
      </c>
      <c r="B1923" s="43">
        <v>12167176711</v>
      </c>
      <c r="C1923" s="43" t="s">
        <v>2651</v>
      </c>
      <c r="D1923" s="43" t="s">
        <v>4808</v>
      </c>
      <c r="F1923" s="43" t="s">
        <v>75</v>
      </c>
      <c r="H1923" s="43" t="s">
        <v>2633</v>
      </c>
      <c r="M1923" s="43">
        <v>0</v>
      </c>
      <c r="N1923" s="43">
        <v>0</v>
      </c>
      <c r="O1923" s="43">
        <v>0</v>
      </c>
      <c r="P1923" s="43">
        <v>0</v>
      </c>
      <c r="Q1923" s="43">
        <v>0</v>
      </c>
      <c r="R1923" s="43">
        <v>0</v>
      </c>
      <c r="S1923" s="43">
        <v>0</v>
      </c>
      <c r="T1923" s="43">
        <v>-3.68</v>
      </c>
      <c r="U1923" s="43">
        <v>0</v>
      </c>
      <c r="V1923" s="43">
        <v>0</v>
      </c>
      <c r="W1923" s="43">
        <v>-3.68</v>
      </c>
    </row>
    <row r="1924" spans="1:23" s="42" customFormat="1" hidden="1" x14ac:dyDescent="0.25">
      <c r="A1924" s="42" t="s">
        <v>6972</v>
      </c>
      <c r="B1924" s="42">
        <v>12167176711</v>
      </c>
      <c r="C1924" s="42" t="s">
        <v>2651</v>
      </c>
      <c r="D1924" s="42" t="s">
        <v>4808</v>
      </c>
      <c r="F1924" s="42" t="s">
        <v>76</v>
      </c>
      <c r="H1924" s="42" t="s">
        <v>2633</v>
      </c>
      <c r="M1924" s="42">
        <v>0</v>
      </c>
      <c r="N1924" s="42">
        <v>0</v>
      </c>
      <c r="O1924" s="42">
        <v>0</v>
      </c>
      <c r="P1924" s="42">
        <v>0</v>
      </c>
      <c r="Q1924" s="42">
        <v>0</v>
      </c>
      <c r="R1924" s="42">
        <v>0</v>
      </c>
      <c r="S1924" s="42">
        <v>0</v>
      </c>
      <c r="T1924" s="42">
        <v>0</v>
      </c>
      <c r="U1924" s="42">
        <v>0</v>
      </c>
      <c r="V1924" s="42">
        <v>0</v>
      </c>
      <c r="W1924" s="42">
        <v>0</v>
      </c>
    </row>
    <row r="1925" spans="1:23" s="42" customFormat="1" hidden="1" x14ac:dyDescent="0.25">
      <c r="A1925" s="42" t="s">
        <v>6973</v>
      </c>
      <c r="B1925" s="42">
        <v>12167176711</v>
      </c>
      <c r="C1925" s="42" t="s">
        <v>2651</v>
      </c>
      <c r="D1925" s="42" t="s">
        <v>5350</v>
      </c>
      <c r="F1925" s="42" t="s">
        <v>74</v>
      </c>
      <c r="H1925" s="42" t="s">
        <v>2633</v>
      </c>
      <c r="M1925" s="42">
        <v>0</v>
      </c>
      <c r="N1925" s="42">
        <v>0</v>
      </c>
      <c r="O1925" s="42">
        <v>0</v>
      </c>
      <c r="P1925" s="42">
        <v>0</v>
      </c>
      <c r="Q1925" s="42">
        <v>0</v>
      </c>
      <c r="R1925" s="42">
        <v>0</v>
      </c>
      <c r="S1925" s="42">
        <v>0</v>
      </c>
      <c r="T1925" s="42">
        <v>0</v>
      </c>
      <c r="U1925" s="42">
        <v>0</v>
      </c>
      <c r="V1925" s="42">
        <v>0</v>
      </c>
      <c r="W1925" s="42">
        <v>0</v>
      </c>
    </row>
    <row r="1926" spans="1:23" s="43" customFormat="1" ht="14.4" hidden="1" x14ac:dyDescent="0.25">
      <c r="A1926" s="43" t="s">
        <v>6973</v>
      </c>
      <c r="B1926" s="43">
        <v>12167176711</v>
      </c>
      <c r="C1926" s="43" t="s">
        <v>2651</v>
      </c>
      <c r="D1926" s="43" t="s">
        <v>5350</v>
      </c>
      <c r="F1926" s="43" t="s">
        <v>75</v>
      </c>
      <c r="H1926" s="43" t="s">
        <v>2633</v>
      </c>
      <c r="M1926" s="43">
        <v>0</v>
      </c>
      <c r="N1926" s="43">
        <v>0</v>
      </c>
      <c r="O1926" s="43">
        <v>0</v>
      </c>
      <c r="P1926" s="43">
        <v>0</v>
      </c>
      <c r="Q1926" s="43">
        <v>0</v>
      </c>
      <c r="R1926" s="43">
        <v>0</v>
      </c>
      <c r="S1926" s="43">
        <v>0</v>
      </c>
      <c r="T1926" s="43">
        <v>-5.16</v>
      </c>
      <c r="U1926" s="43">
        <v>0</v>
      </c>
      <c r="V1926" s="43">
        <v>0</v>
      </c>
      <c r="W1926" s="43">
        <v>-5.16</v>
      </c>
    </row>
    <row r="1927" spans="1:23" s="42" customFormat="1" hidden="1" x14ac:dyDescent="0.25">
      <c r="A1927" s="42" t="s">
        <v>6973</v>
      </c>
      <c r="B1927" s="42">
        <v>12167176711</v>
      </c>
      <c r="C1927" s="42" t="s">
        <v>2651</v>
      </c>
      <c r="D1927" s="42" t="s">
        <v>5350</v>
      </c>
      <c r="F1927" s="42" t="s">
        <v>76</v>
      </c>
      <c r="H1927" s="42" t="s">
        <v>2633</v>
      </c>
      <c r="M1927" s="42">
        <v>0</v>
      </c>
      <c r="N1927" s="42">
        <v>0</v>
      </c>
      <c r="O1927" s="42">
        <v>0</v>
      </c>
      <c r="P1927" s="42">
        <v>0</v>
      </c>
      <c r="Q1927" s="42">
        <v>0</v>
      </c>
      <c r="R1927" s="42">
        <v>0</v>
      </c>
      <c r="S1927" s="42">
        <v>0</v>
      </c>
      <c r="T1927" s="42">
        <v>0</v>
      </c>
      <c r="U1927" s="42">
        <v>0</v>
      </c>
      <c r="V1927" s="42">
        <v>0</v>
      </c>
      <c r="W1927" s="42">
        <v>0</v>
      </c>
    </row>
    <row r="1928" spans="1:23" s="41" customFormat="1" hidden="1" x14ac:dyDescent="0.25">
      <c r="A1928" s="41" t="s">
        <v>6974</v>
      </c>
      <c r="B1928" s="41">
        <v>12167176711</v>
      </c>
      <c r="C1928" s="41" t="s">
        <v>2617</v>
      </c>
      <c r="D1928" s="41" t="s">
        <v>6975</v>
      </c>
      <c r="E1928" s="41" t="s">
        <v>1388</v>
      </c>
      <c r="F1928" s="41" t="s">
        <v>2882</v>
      </c>
      <c r="G1928" s="41">
        <v>1</v>
      </c>
      <c r="H1928" s="41" t="s">
        <v>2620</v>
      </c>
      <c r="I1928" s="41" t="s">
        <v>2621</v>
      </c>
      <c r="J1928" s="41" t="s">
        <v>6976</v>
      </c>
      <c r="K1928" s="41" t="s">
        <v>2851</v>
      </c>
      <c r="L1928" s="41" t="s">
        <v>6977</v>
      </c>
      <c r="M1928" s="41">
        <v>22.99</v>
      </c>
      <c r="N1928" s="41">
        <v>0</v>
      </c>
      <c r="O1928" s="41">
        <v>0</v>
      </c>
      <c r="P1928" s="41">
        <v>0</v>
      </c>
      <c r="Q1928" s="41">
        <v>0</v>
      </c>
      <c r="R1928" s="41">
        <v>0</v>
      </c>
      <c r="S1928" s="41">
        <v>-3.91</v>
      </c>
      <c r="T1928" s="41">
        <v>-5.16</v>
      </c>
      <c r="U1928" s="41">
        <v>0</v>
      </c>
      <c r="V1928" s="41">
        <v>0</v>
      </c>
      <c r="W1928" s="41">
        <v>13.92</v>
      </c>
    </row>
    <row r="1929" spans="1:23" s="41" customFormat="1" hidden="1" x14ac:dyDescent="0.25">
      <c r="A1929" s="41" t="s">
        <v>6978</v>
      </c>
      <c r="B1929" s="41">
        <v>12167176711</v>
      </c>
      <c r="C1929" s="41" t="s">
        <v>2617</v>
      </c>
      <c r="D1929" s="41" t="s">
        <v>6979</v>
      </c>
      <c r="E1929" s="41" t="s">
        <v>1196</v>
      </c>
      <c r="F1929" s="41" t="s">
        <v>6980</v>
      </c>
      <c r="G1929" s="41">
        <v>1</v>
      </c>
      <c r="H1929" s="41" t="s">
        <v>2620</v>
      </c>
      <c r="I1929" s="41" t="s">
        <v>2621</v>
      </c>
      <c r="J1929" s="41" t="s">
        <v>6981</v>
      </c>
      <c r="K1929" s="41" t="s">
        <v>2683</v>
      </c>
      <c r="L1929" s="41" t="s">
        <v>6982</v>
      </c>
      <c r="M1929" s="41">
        <v>17.09</v>
      </c>
      <c r="N1929" s="41">
        <v>0</v>
      </c>
      <c r="O1929" s="41">
        <v>0</v>
      </c>
      <c r="P1929" s="41">
        <v>0</v>
      </c>
      <c r="Q1929" s="41">
        <v>0</v>
      </c>
      <c r="R1929" s="41">
        <v>0</v>
      </c>
      <c r="S1929" s="41">
        <v>-2.91</v>
      </c>
      <c r="T1929" s="41">
        <v>-3.68</v>
      </c>
      <c r="U1929" s="41">
        <v>0</v>
      </c>
      <c r="V1929" s="41">
        <v>0</v>
      </c>
      <c r="W1929" s="41">
        <v>10.5</v>
      </c>
    </row>
    <row r="1930" spans="1:23" s="41" customFormat="1" hidden="1" x14ac:dyDescent="0.25">
      <c r="A1930" s="41" t="s">
        <v>6983</v>
      </c>
      <c r="B1930" s="41">
        <v>12167176711</v>
      </c>
      <c r="C1930" s="41" t="s">
        <v>2617</v>
      </c>
      <c r="D1930" s="41" t="s">
        <v>6984</v>
      </c>
      <c r="E1930" s="41" t="s">
        <v>2170</v>
      </c>
      <c r="F1930" s="41" t="s">
        <v>2660</v>
      </c>
      <c r="G1930" s="41">
        <v>1</v>
      </c>
      <c r="H1930" s="41" t="s">
        <v>2620</v>
      </c>
      <c r="I1930" s="41" t="s">
        <v>2621</v>
      </c>
      <c r="J1930" s="41" t="s">
        <v>6985</v>
      </c>
      <c r="K1930" s="41" t="s">
        <v>2933</v>
      </c>
      <c r="L1930" s="41" t="s">
        <v>6986</v>
      </c>
      <c r="M1930" s="41">
        <v>22.99</v>
      </c>
      <c r="N1930" s="41">
        <v>3.71</v>
      </c>
      <c r="O1930" s="41">
        <v>0</v>
      </c>
      <c r="P1930" s="41">
        <v>-3.71</v>
      </c>
      <c r="Q1930" s="41">
        <v>1.22</v>
      </c>
      <c r="R1930" s="41">
        <v>-1.22</v>
      </c>
      <c r="S1930" s="41">
        <v>-3.91</v>
      </c>
      <c r="T1930" s="41">
        <v>-3.68</v>
      </c>
      <c r="U1930" s="41">
        <v>0</v>
      </c>
      <c r="V1930" s="41">
        <v>0</v>
      </c>
      <c r="W1930" s="41">
        <v>15.4</v>
      </c>
    </row>
    <row r="1931" spans="1:23" s="41" customFormat="1" hidden="1" x14ac:dyDescent="0.25">
      <c r="A1931" s="41" t="s">
        <v>6987</v>
      </c>
      <c r="B1931" s="41">
        <v>12167176711</v>
      </c>
      <c r="C1931" s="41" t="s">
        <v>2617</v>
      </c>
      <c r="D1931" s="41" t="s">
        <v>6988</v>
      </c>
      <c r="E1931" s="41" t="s">
        <v>1366</v>
      </c>
      <c r="F1931" s="41" t="s">
        <v>2711</v>
      </c>
      <c r="G1931" s="41">
        <v>1</v>
      </c>
      <c r="H1931" s="41" t="s">
        <v>2620</v>
      </c>
      <c r="I1931" s="41" t="s">
        <v>2621</v>
      </c>
      <c r="J1931" s="41" t="s">
        <v>6989</v>
      </c>
      <c r="K1931" s="41" t="s">
        <v>3934</v>
      </c>
      <c r="L1931" s="41">
        <v>27519</v>
      </c>
      <c r="M1931" s="41">
        <v>22.99</v>
      </c>
      <c r="N1931" s="41">
        <v>0</v>
      </c>
      <c r="O1931" s="41">
        <v>0</v>
      </c>
      <c r="P1931" s="41">
        <v>0</v>
      </c>
      <c r="Q1931" s="41">
        <v>0</v>
      </c>
      <c r="R1931" s="41">
        <v>0</v>
      </c>
      <c r="S1931" s="41">
        <v>-3.91</v>
      </c>
      <c r="T1931" s="41">
        <v>-5.16</v>
      </c>
      <c r="U1931" s="41">
        <v>0</v>
      </c>
      <c r="V1931" s="41">
        <v>0</v>
      </c>
      <c r="W1931" s="41">
        <v>13.92</v>
      </c>
    </row>
    <row r="1932" spans="1:23" s="41" customFormat="1" hidden="1" x14ac:dyDescent="0.25">
      <c r="A1932" s="41" t="s">
        <v>6990</v>
      </c>
      <c r="B1932" s="41">
        <v>12167176711</v>
      </c>
      <c r="C1932" s="41" t="s">
        <v>2617</v>
      </c>
      <c r="D1932" s="41" t="s">
        <v>6991</v>
      </c>
      <c r="E1932" s="41" t="s">
        <v>2270</v>
      </c>
      <c r="F1932" s="41" t="s">
        <v>6081</v>
      </c>
      <c r="G1932" s="41">
        <v>1</v>
      </c>
      <c r="H1932" s="41" t="s">
        <v>2620</v>
      </c>
      <c r="I1932" s="41" t="s">
        <v>2621</v>
      </c>
      <c r="J1932" s="41" t="s">
        <v>6992</v>
      </c>
      <c r="K1932" s="41" t="s">
        <v>6109</v>
      </c>
      <c r="L1932" s="41">
        <v>66801</v>
      </c>
      <c r="M1932" s="41">
        <v>11.99</v>
      </c>
      <c r="N1932" s="41">
        <v>0</v>
      </c>
      <c r="O1932" s="41">
        <v>0</v>
      </c>
      <c r="P1932" s="41">
        <v>0</v>
      </c>
      <c r="Q1932" s="41">
        <v>0</v>
      </c>
      <c r="R1932" s="41">
        <v>0</v>
      </c>
      <c r="S1932" s="41">
        <v>-2.04</v>
      </c>
      <c r="T1932" s="41">
        <v>-3.59</v>
      </c>
      <c r="U1932" s="41">
        <v>0</v>
      </c>
      <c r="V1932" s="41">
        <v>0</v>
      </c>
      <c r="W1932" s="41">
        <v>6.36</v>
      </c>
    </row>
    <row r="1933" spans="1:23" s="41" customFormat="1" hidden="1" x14ac:dyDescent="0.25">
      <c r="A1933" s="41" t="s">
        <v>6993</v>
      </c>
      <c r="B1933" s="41">
        <v>12167176711</v>
      </c>
      <c r="C1933" s="41" t="s">
        <v>2617</v>
      </c>
      <c r="D1933" s="41" t="s">
        <v>6994</v>
      </c>
      <c r="E1933" s="41" t="s">
        <v>1356</v>
      </c>
      <c r="F1933" s="41" t="s">
        <v>2897</v>
      </c>
      <c r="G1933" s="41">
        <v>1</v>
      </c>
      <c r="H1933" s="41" t="s">
        <v>2620</v>
      </c>
      <c r="I1933" s="41" t="s">
        <v>2621</v>
      </c>
      <c r="J1933" s="41" t="s">
        <v>6995</v>
      </c>
      <c r="K1933" s="41" t="s">
        <v>2836</v>
      </c>
      <c r="L1933" s="41" t="s">
        <v>6996</v>
      </c>
      <c r="M1933" s="41">
        <v>22.99</v>
      </c>
      <c r="N1933" s="41">
        <v>0</v>
      </c>
      <c r="O1933" s="41">
        <v>0</v>
      </c>
      <c r="P1933" s="41">
        <v>0</v>
      </c>
      <c r="Q1933" s="41">
        <v>0</v>
      </c>
      <c r="R1933" s="41">
        <v>0</v>
      </c>
      <c r="S1933" s="41">
        <v>-3.91</v>
      </c>
      <c r="T1933" s="41">
        <v>-5.16</v>
      </c>
      <c r="U1933" s="41">
        <v>0</v>
      </c>
      <c r="V1933" s="41">
        <v>0</v>
      </c>
      <c r="W1933" s="41">
        <v>13.92</v>
      </c>
    </row>
    <row r="1934" spans="1:23" s="41" customFormat="1" hidden="1" x14ac:dyDescent="0.25">
      <c r="A1934" s="41" t="s">
        <v>6997</v>
      </c>
      <c r="B1934" s="41">
        <v>12167176711</v>
      </c>
      <c r="C1934" s="41" t="s">
        <v>2617</v>
      </c>
      <c r="D1934" s="41" t="s">
        <v>6998</v>
      </c>
      <c r="E1934" s="41" t="s">
        <v>412</v>
      </c>
      <c r="F1934" s="41" t="s">
        <v>2762</v>
      </c>
      <c r="G1934" s="41">
        <v>1</v>
      </c>
      <c r="H1934" s="41" t="s">
        <v>2620</v>
      </c>
      <c r="I1934" s="41" t="s">
        <v>2621</v>
      </c>
      <c r="J1934" s="41" t="s">
        <v>6999</v>
      </c>
      <c r="K1934" s="41" t="s">
        <v>3067</v>
      </c>
      <c r="L1934" s="41" t="s">
        <v>7000</v>
      </c>
      <c r="M1934" s="41">
        <v>19.989999999999998</v>
      </c>
      <c r="N1934" s="41">
        <v>0</v>
      </c>
      <c r="O1934" s="41">
        <v>0</v>
      </c>
      <c r="P1934" s="41">
        <v>-1</v>
      </c>
      <c r="Q1934" s="41">
        <v>1.71</v>
      </c>
      <c r="R1934" s="41">
        <v>-1.71</v>
      </c>
      <c r="S1934" s="41">
        <v>-3.23</v>
      </c>
      <c r="T1934" s="41">
        <v>-3.68</v>
      </c>
      <c r="U1934" s="41">
        <v>0</v>
      </c>
      <c r="V1934" s="41">
        <v>0</v>
      </c>
      <c r="W1934" s="41">
        <v>12.08</v>
      </c>
    </row>
    <row r="1935" spans="1:23" s="41" customFormat="1" hidden="1" x14ac:dyDescent="0.25">
      <c r="A1935" s="41" t="s">
        <v>7001</v>
      </c>
      <c r="B1935" s="41">
        <v>12167176711</v>
      </c>
      <c r="C1935" s="41" t="s">
        <v>2617</v>
      </c>
      <c r="D1935" s="41" t="s">
        <v>7002</v>
      </c>
      <c r="E1935" s="41" t="s">
        <v>1432</v>
      </c>
      <c r="F1935" s="41" t="s">
        <v>3808</v>
      </c>
      <c r="G1935" s="41">
        <v>1</v>
      </c>
      <c r="H1935" s="41" t="s">
        <v>2620</v>
      </c>
      <c r="I1935" s="41" t="s">
        <v>2621</v>
      </c>
      <c r="J1935" s="41" t="s">
        <v>5565</v>
      </c>
      <c r="K1935" s="41" t="s">
        <v>7003</v>
      </c>
      <c r="L1935" s="41" t="s">
        <v>7004</v>
      </c>
      <c r="M1935" s="41">
        <v>25.99</v>
      </c>
      <c r="N1935" s="41">
        <v>0</v>
      </c>
      <c r="O1935" s="41">
        <v>0</v>
      </c>
      <c r="P1935" s="41">
        <v>0</v>
      </c>
      <c r="Q1935" s="41">
        <v>2.08</v>
      </c>
      <c r="R1935" s="41">
        <v>-2.08</v>
      </c>
      <c r="S1935" s="41">
        <v>-4.42</v>
      </c>
      <c r="T1935" s="41">
        <v>-5.16</v>
      </c>
      <c r="U1935" s="41">
        <v>0</v>
      </c>
      <c r="V1935" s="41">
        <v>0</v>
      </c>
      <c r="W1935" s="41">
        <v>16.41</v>
      </c>
    </row>
    <row r="1936" spans="1:23" s="41" customFormat="1" hidden="1" x14ac:dyDescent="0.25">
      <c r="A1936" s="41" t="s">
        <v>7005</v>
      </c>
      <c r="B1936" s="41">
        <v>12167176711</v>
      </c>
      <c r="C1936" s="41" t="s">
        <v>2617</v>
      </c>
      <c r="D1936" s="41" t="s">
        <v>7006</v>
      </c>
      <c r="E1936" s="41" t="s">
        <v>1444</v>
      </c>
      <c r="F1936" s="41" t="s">
        <v>2736</v>
      </c>
      <c r="G1936" s="41">
        <v>1</v>
      </c>
      <c r="H1936" s="41" t="s">
        <v>2620</v>
      </c>
      <c r="I1936" s="41" t="s">
        <v>2621</v>
      </c>
      <c r="J1936" s="41" t="s">
        <v>7007</v>
      </c>
      <c r="K1936" s="41" t="s">
        <v>7008</v>
      </c>
      <c r="L1936" s="41">
        <v>39532</v>
      </c>
      <c r="M1936" s="41">
        <v>25.99</v>
      </c>
      <c r="N1936" s="41">
        <v>0</v>
      </c>
      <c r="O1936" s="41">
        <v>0</v>
      </c>
      <c r="P1936" s="41">
        <v>0</v>
      </c>
      <c r="Q1936" s="41">
        <v>0</v>
      </c>
      <c r="R1936" s="41">
        <v>0</v>
      </c>
      <c r="S1936" s="41">
        <v>-4.42</v>
      </c>
      <c r="T1936" s="41">
        <v>-5.16</v>
      </c>
      <c r="U1936" s="41">
        <v>0</v>
      </c>
      <c r="V1936" s="41">
        <v>0</v>
      </c>
      <c r="W1936" s="41">
        <v>16.41</v>
      </c>
    </row>
    <row r="1937" spans="1:23" s="41" customFormat="1" hidden="1" x14ac:dyDescent="0.25">
      <c r="A1937" s="41" t="s">
        <v>7009</v>
      </c>
      <c r="B1937" s="41">
        <v>12167176711</v>
      </c>
      <c r="C1937" s="41" t="s">
        <v>2617</v>
      </c>
      <c r="D1937" s="41" t="s">
        <v>7010</v>
      </c>
      <c r="E1937" s="41" t="s">
        <v>1366</v>
      </c>
      <c r="F1937" s="41" t="s">
        <v>2711</v>
      </c>
      <c r="G1937" s="41">
        <v>1</v>
      </c>
      <c r="H1937" s="41" t="s">
        <v>2620</v>
      </c>
      <c r="I1937" s="41" t="s">
        <v>2621</v>
      </c>
      <c r="J1937" s="41" t="s">
        <v>5731</v>
      </c>
      <c r="K1937" s="41" t="s">
        <v>2648</v>
      </c>
      <c r="L1937" s="41" t="s">
        <v>7011</v>
      </c>
      <c r="M1937" s="41">
        <v>22.99</v>
      </c>
      <c r="N1937" s="41">
        <v>0</v>
      </c>
      <c r="O1937" s="41">
        <v>0</v>
      </c>
      <c r="P1937" s="41">
        <v>0</v>
      </c>
      <c r="Q1937" s="41">
        <v>0</v>
      </c>
      <c r="R1937" s="41">
        <v>0</v>
      </c>
      <c r="S1937" s="41">
        <v>-3.91</v>
      </c>
      <c r="T1937" s="41">
        <v>-5.16</v>
      </c>
      <c r="U1937" s="41">
        <v>0</v>
      </c>
      <c r="V1937" s="41">
        <v>0</v>
      </c>
      <c r="W1937" s="41">
        <v>13.92</v>
      </c>
    </row>
    <row r="1938" spans="1:23" s="42" customFormat="1" hidden="1" x14ac:dyDescent="0.25">
      <c r="A1938" s="42" t="s">
        <v>7012</v>
      </c>
      <c r="B1938" s="42">
        <v>12167176711</v>
      </c>
      <c r="D1938" s="42" t="s">
        <v>2654</v>
      </c>
      <c r="F1938" s="42" t="s">
        <v>2655</v>
      </c>
      <c r="G1938" s="42">
        <v>1</v>
      </c>
      <c r="H1938" s="42" t="s">
        <v>2633</v>
      </c>
      <c r="M1938" s="42">
        <v>0</v>
      </c>
      <c r="N1938" s="42">
        <v>0</v>
      </c>
      <c r="O1938" s="42">
        <v>0</v>
      </c>
      <c r="P1938" s="42">
        <v>0</v>
      </c>
      <c r="Q1938" s="42">
        <v>0</v>
      </c>
      <c r="R1938" s="42">
        <v>0</v>
      </c>
      <c r="S1938" s="42">
        <v>0</v>
      </c>
      <c r="T1938" s="42">
        <v>0</v>
      </c>
      <c r="U1938" s="42">
        <v>-0.6</v>
      </c>
      <c r="V1938" s="42">
        <v>0</v>
      </c>
      <c r="W1938" s="42">
        <v>-0.6</v>
      </c>
    </row>
    <row r="1939" spans="1:23" s="42" customFormat="1" hidden="1" x14ac:dyDescent="0.25">
      <c r="A1939" s="42" t="s">
        <v>7013</v>
      </c>
      <c r="B1939" s="42">
        <v>12167176711</v>
      </c>
      <c r="D1939" s="42" t="s">
        <v>2789</v>
      </c>
      <c r="F1939" s="42" t="s">
        <v>2790</v>
      </c>
      <c r="G1939" s="42">
        <v>3</v>
      </c>
      <c r="H1939" s="42" t="s">
        <v>2633</v>
      </c>
      <c r="M1939" s="42">
        <v>0</v>
      </c>
      <c r="N1939" s="42">
        <v>0</v>
      </c>
      <c r="O1939" s="42">
        <v>0</v>
      </c>
      <c r="P1939" s="42">
        <v>0</v>
      </c>
      <c r="Q1939" s="42">
        <v>0</v>
      </c>
      <c r="R1939" s="42">
        <v>0</v>
      </c>
      <c r="S1939" s="42">
        <v>0</v>
      </c>
      <c r="T1939" s="42">
        <v>0</v>
      </c>
      <c r="U1939" s="42">
        <v>-1.8</v>
      </c>
      <c r="V1939" s="42">
        <v>0</v>
      </c>
      <c r="W1939" s="42">
        <v>-1.8</v>
      </c>
    </row>
    <row r="1940" spans="1:23" s="42" customFormat="1" hidden="1" x14ac:dyDescent="0.25">
      <c r="A1940" s="42" t="s">
        <v>7014</v>
      </c>
      <c r="B1940" s="42">
        <v>12167176711</v>
      </c>
      <c r="D1940" s="42" t="s">
        <v>6687</v>
      </c>
      <c r="F1940" s="42" t="s">
        <v>2795</v>
      </c>
      <c r="G1940" s="42">
        <v>1</v>
      </c>
      <c r="H1940" s="42" t="s">
        <v>2633</v>
      </c>
      <c r="M1940" s="42">
        <v>0</v>
      </c>
      <c r="N1940" s="42">
        <v>0</v>
      </c>
      <c r="O1940" s="42">
        <v>0</v>
      </c>
      <c r="P1940" s="42">
        <v>0</v>
      </c>
      <c r="Q1940" s="42">
        <v>0</v>
      </c>
      <c r="R1940" s="42">
        <v>0</v>
      </c>
      <c r="S1940" s="42">
        <v>0</v>
      </c>
      <c r="T1940" s="42">
        <v>0</v>
      </c>
      <c r="U1940" s="42">
        <v>-0.6</v>
      </c>
      <c r="V1940" s="42">
        <v>0</v>
      </c>
      <c r="W1940" s="42">
        <v>-0.6</v>
      </c>
    </row>
    <row r="1941" spans="1:23" s="42" customFormat="1" hidden="1" x14ac:dyDescent="0.25">
      <c r="A1941" s="42" t="s">
        <v>7015</v>
      </c>
      <c r="B1941" s="42">
        <v>12167176711</v>
      </c>
      <c r="D1941" s="42" t="s">
        <v>6689</v>
      </c>
      <c r="F1941" s="42" t="s">
        <v>6690</v>
      </c>
      <c r="G1941" s="42">
        <v>1</v>
      </c>
      <c r="H1941" s="42" t="s">
        <v>2633</v>
      </c>
      <c r="M1941" s="42">
        <v>0</v>
      </c>
      <c r="N1941" s="42">
        <v>0</v>
      </c>
      <c r="O1941" s="42">
        <v>0</v>
      </c>
      <c r="P1941" s="42">
        <v>0</v>
      </c>
      <c r="Q1941" s="42">
        <v>0</v>
      </c>
      <c r="R1941" s="42">
        <v>0</v>
      </c>
      <c r="S1941" s="42">
        <v>0</v>
      </c>
      <c r="T1941" s="42">
        <v>0</v>
      </c>
      <c r="U1941" s="42">
        <v>-0.6</v>
      </c>
      <c r="V1941" s="42">
        <v>0</v>
      </c>
      <c r="W1941" s="42">
        <v>-0.6</v>
      </c>
    </row>
    <row r="1942" spans="1:23" s="42" customFormat="1" hidden="1" x14ac:dyDescent="0.25">
      <c r="A1942" s="42" t="s">
        <v>7016</v>
      </c>
      <c r="B1942" s="42">
        <v>12167176711</v>
      </c>
      <c r="D1942" s="42" t="s">
        <v>3775</v>
      </c>
      <c r="F1942" s="42" t="s">
        <v>3776</v>
      </c>
      <c r="G1942" s="42">
        <v>1</v>
      </c>
      <c r="H1942" s="42" t="s">
        <v>2633</v>
      </c>
      <c r="M1942" s="42">
        <v>0</v>
      </c>
      <c r="N1942" s="42">
        <v>0</v>
      </c>
      <c r="O1942" s="42">
        <v>0</v>
      </c>
      <c r="P1942" s="42">
        <v>0</v>
      </c>
      <c r="Q1942" s="42">
        <v>0</v>
      </c>
      <c r="R1942" s="42">
        <v>0</v>
      </c>
      <c r="S1942" s="42">
        <v>0</v>
      </c>
      <c r="T1942" s="42">
        <v>0</v>
      </c>
      <c r="U1942" s="42">
        <v>-0.6</v>
      </c>
      <c r="V1942" s="42">
        <v>0</v>
      </c>
      <c r="W1942" s="42">
        <v>-0.6</v>
      </c>
    </row>
    <row r="1943" spans="1:23" s="41" customFormat="1" hidden="1" x14ac:dyDescent="0.25">
      <c r="A1943" s="41" t="s">
        <v>7017</v>
      </c>
      <c r="B1943" s="41">
        <v>12167176711</v>
      </c>
      <c r="C1943" s="41" t="s">
        <v>2617</v>
      </c>
      <c r="D1943" s="41" t="s">
        <v>7018</v>
      </c>
      <c r="E1943" s="41" t="s">
        <v>772</v>
      </c>
      <c r="F1943" s="41" t="s">
        <v>5991</v>
      </c>
      <c r="G1943" s="41">
        <v>1</v>
      </c>
      <c r="H1943" s="41" t="s">
        <v>2620</v>
      </c>
      <c r="I1943" s="41" t="s">
        <v>2621</v>
      </c>
      <c r="J1943" s="41" t="s">
        <v>7019</v>
      </c>
      <c r="K1943" s="41" t="s">
        <v>2770</v>
      </c>
      <c r="L1943" s="41" t="s">
        <v>7020</v>
      </c>
      <c r="M1943" s="41">
        <v>9.99</v>
      </c>
      <c r="N1943" s="41">
        <v>0</v>
      </c>
      <c r="O1943" s="41">
        <v>0</v>
      </c>
      <c r="P1943" s="41">
        <v>0</v>
      </c>
      <c r="Q1943" s="41">
        <v>0.78</v>
      </c>
      <c r="R1943" s="41">
        <v>-0.78</v>
      </c>
      <c r="S1943" s="41">
        <v>-1.7</v>
      </c>
      <c r="T1943" s="41">
        <v>-3.59</v>
      </c>
      <c r="U1943" s="41">
        <v>0</v>
      </c>
      <c r="V1943" s="41">
        <v>0</v>
      </c>
      <c r="W1943" s="41">
        <v>4.7</v>
      </c>
    </row>
    <row r="1944" spans="1:23" s="41" customFormat="1" hidden="1" x14ac:dyDescent="0.25">
      <c r="A1944" s="41" t="s">
        <v>7021</v>
      </c>
      <c r="B1944" s="41">
        <v>12167176711</v>
      </c>
      <c r="C1944" s="41" t="s">
        <v>2617</v>
      </c>
      <c r="D1944" s="41" t="s">
        <v>7022</v>
      </c>
      <c r="E1944" s="41" t="s">
        <v>1384</v>
      </c>
      <c r="F1944" s="41" t="s">
        <v>5523</v>
      </c>
      <c r="G1944" s="41">
        <v>1</v>
      </c>
      <c r="H1944" s="41" t="s">
        <v>2620</v>
      </c>
      <c r="I1944" s="41" t="s">
        <v>2621</v>
      </c>
      <c r="J1944" s="41" t="s">
        <v>4680</v>
      </c>
      <c r="K1944" s="41" t="s">
        <v>2648</v>
      </c>
      <c r="L1944" s="41" t="s">
        <v>7023</v>
      </c>
      <c r="M1944" s="41">
        <v>22.99</v>
      </c>
      <c r="N1944" s="41">
        <v>0</v>
      </c>
      <c r="O1944" s="41">
        <v>0</v>
      </c>
      <c r="P1944" s="41">
        <v>0</v>
      </c>
      <c r="Q1944" s="41">
        <v>0</v>
      </c>
      <c r="R1944" s="41">
        <v>0</v>
      </c>
      <c r="S1944" s="41">
        <v>-3.91</v>
      </c>
      <c r="T1944" s="41">
        <v>-5.16</v>
      </c>
      <c r="U1944" s="41">
        <v>0</v>
      </c>
      <c r="V1944" s="41">
        <v>0</v>
      </c>
      <c r="W1944" s="41">
        <v>13.92</v>
      </c>
    </row>
    <row r="1945" spans="1:23" s="41" customFormat="1" hidden="1" x14ac:dyDescent="0.25">
      <c r="A1945" s="41" t="s">
        <v>7024</v>
      </c>
      <c r="B1945" s="41">
        <v>12167176711</v>
      </c>
      <c r="C1945" s="41" t="s">
        <v>2617</v>
      </c>
      <c r="D1945" s="41" t="s">
        <v>7025</v>
      </c>
      <c r="E1945" s="41" t="s">
        <v>768</v>
      </c>
      <c r="F1945" s="41" t="s">
        <v>7026</v>
      </c>
      <c r="G1945" s="41">
        <v>1</v>
      </c>
      <c r="H1945" s="41" t="s">
        <v>2620</v>
      </c>
      <c r="I1945" s="41" t="s">
        <v>2621</v>
      </c>
      <c r="J1945" s="41" t="s">
        <v>7027</v>
      </c>
      <c r="K1945" s="41" t="s">
        <v>2648</v>
      </c>
      <c r="L1945" s="41" t="s">
        <v>7028</v>
      </c>
      <c r="M1945" s="41">
        <v>9.99</v>
      </c>
      <c r="N1945" s="41">
        <v>0</v>
      </c>
      <c r="O1945" s="41">
        <v>0</v>
      </c>
      <c r="P1945" s="41">
        <v>0</v>
      </c>
      <c r="Q1945" s="41">
        <v>0</v>
      </c>
      <c r="R1945" s="41">
        <v>0</v>
      </c>
      <c r="S1945" s="41">
        <v>-1.7</v>
      </c>
      <c r="T1945" s="41">
        <v>-3.59</v>
      </c>
      <c r="U1945" s="41">
        <v>0</v>
      </c>
      <c r="V1945" s="41">
        <v>0</v>
      </c>
      <c r="W1945" s="41">
        <v>4.7</v>
      </c>
    </row>
    <row r="1946" spans="1:23" s="41" customFormat="1" hidden="1" x14ac:dyDescent="0.25">
      <c r="A1946" s="41" t="s">
        <v>7029</v>
      </c>
      <c r="B1946" s="41">
        <v>12167176711</v>
      </c>
      <c r="C1946" s="41" t="s">
        <v>2617</v>
      </c>
      <c r="D1946" s="41" t="s">
        <v>7030</v>
      </c>
      <c r="E1946" s="41" t="s">
        <v>730</v>
      </c>
      <c r="F1946" s="41" t="s">
        <v>7031</v>
      </c>
      <c r="G1946" s="41">
        <v>1</v>
      </c>
      <c r="H1946" s="41" t="s">
        <v>2620</v>
      </c>
      <c r="I1946" s="41" t="s">
        <v>2621</v>
      </c>
      <c r="J1946" s="41" t="s">
        <v>7032</v>
      </c>
      <c r="K1946" s="41" t="s">
        <v>3067</v>
      </c>
      <c r="L1946" s="41" t="s">
        <v>7033</v>
      </c>
      <c r="M1946" s="41">
        <v>12.99</v>
      </c>
      <c r="N1946" s="41">
        <v>0</v>
      </c>
      <c r="O1946" s="41">
        <v>0</v>
      </c>
      <c r="P1946" s="41">
        <v>0</v>
      </c>
      <c r="Q1946" s="41">
        <v>0.91</v>
      </c>
      <c r="R1946" s="41">
        <v>-0.91</v>
      </c>
      <c r="S1946" s="41">
        <v>-2.21</v>
      </c>
      <c r="T1946" s="41">
        <v>-3.59</v>
      </c>
      <c r="U1946" s="41">
        <v>0</v>
      </c>
      <c r="V1946" s="41">
        <v>0</v>
      </c>
      <c r="W1946" s="41">
        <v>7.19</v>
      </c>
    </row>
    <row r="1947" spans="1:23" s="41" customFormat="1" hidden="1" x14ac:dyDescent="0.25">
      <c r="A1947" s="41" t="s">
        <v>7034</v>
      </c>
      <c r="B1947" s="41">
        <v>12167176711</v>
      </c>
      <c r="C1947" s="41" t="s">
        <v>2617</v>
      </c>
      <c r="D1947" s="41" t="s">
        <v>7035</v>
      </c>
      <c r="E1947" s="41" t="s">
        <v>474</v>
      </c>
      <c r="F1947" s="41" t="s">
        <v>7036</v>
      </c>
      <c r="G1947" s="41">
        <v>1</v>
      </c>
      <c r="H1947" s="41" t="s">
        <v>2620</v>
      </c>
      <c r="I1947" s="41" t="s">
        <v>2621</v>
      </c>
      <c r="J1947" s="41" t="s">
        <v>7037</v>
      </c>
      <c r="K1947" s="41" t="s">
        <v>7038</v>
      </c>
      <c r="L1947" s="41">
        <v>97325</v>
      </c>
      <c r="M1947" s="41">
        <v>19.989999999999998</v>
      </c>
      <c r="N1947" s="41">
        <v>0</v>
      </c>
      <c r="O1947" s="41">
        <v>0</v>
      </c>
      <c r="P1947" s="41">
        <v>-1</v>
      </c>
      <c r="Q1947" s="41">
        <v>0</v>
      </c>
      <c r="R1947" s="41">
        <v>0</v>
      </c>
      <c r="S1947" s="41">
        <v>-3.23</v>
      </c>
      <c r="T1947" s="41">
        <v>-2.81</v>
      </c>
      <c r="U1947" s="41">
        <v>0</v>
      </c>
      <c r="V1947" s="41">
        <v>0</v>
      </c>
      <c r="W1947" s="41">
        <v>12.95</v>
      </c>
    </row>
    <row r="1948" spans="1:23" s="41" customFormat="1" hidden="1" x14ac:dyDescent="0.25">
      <c r="A1948" s="41" t="s">
        <v>7039</v>
      </c>
      <c r="B1948" s="41">
        <v>12167176711</v>
      </c>
      <c r="C1948" s="41" t="s">
        <v>2617</v>
      </c>
      <c r="D1948" s="41" t="s">
        <v>7040</v>
      </c>
      <c r="E1948" s="41" t="s">
        <v>1398</v>
      </c>
      <c r="F1948" s="41" t="s">
        <v>2813</v>
      </c>
      <c r="G1948" s="41">
        <v>1</v>
      </c>
      <c r="H1948" s="41" t="s">
        <v>2620</v>
      </c>
      <c r="I1948" s="41" t="s">
        <v>2621</v>
      </c>
      <c r="J1948" s="41" t="s">
        <v>6476</v>
      </c>
      <c r="K1948" s="41" t="s">
        <v>4250</v>
      </c>
      <c r="L1948" s="41" t="s">
        <v>7041</v>
      </c>
      <c r="M1948" s="41">
        <v>22.99</v>
      </c>
      <c r="N1948" s="41">
        <v>2.36</v>
      </c>
      <c r="O1948" s="41">
        <v>0</v>
      </c>
      <c r="P1948" s="41">
        <v>-2.36</v>
      </c>
      <c r="Q1948" s="41">
        <v>1.98</v>
      </c>
      <c r="R1948" s="41">
        <v>-1.98</v>
      </c>
      <c r="S1948" s="41">
        <v>-3.91</v>
      </c>
      <c r="T1948" s="41">
        <v>-5.16</v>
      </c>
      <c r="U1948" s="41">
        <v>0</v>
      </c>
      <c r="V1948" s="41">
        <v>0</v>
      </c>
      <c r="W1948" s="41">
        <v>13.92</v>
      </c>
    </row>
    <row r="1949" spans="1:23" s="41" customFormat="1" hidden="1" x14ac:dyDescent="0.25">
      <c r="A1949" s="41" t="s">
        <v>7042</v>
      </c>
      <c r="B1949" s="41">
        <v>12167176711</v>
      </c>
      <c r="C1949" s="41" t="s">
        <v>2617</v>
      </c>
      <c r="D1949" s="41" t="s">
        <v>7043</v>
      </c>
      <c r="E1949" s="41" t="s">
        <v>1422</v>
      </c>
      <c r="F1949" s="41" t="s">
        <v>2671</v>
      </c>
      <c r="G1949" s="41">
        <v>1</v>
      </c>
      <c r="H1949" s="41" t="s">
        <v>2620</v>
      </c>
      <c r="I1949" s="41" t="s">
        <v>2621</v>
      </c>
      <c r="J1949" s="41" t="s">
        <v>3928</v>
      </c>
      <c r="K1949" s="41" t="s">
        <v>2648</v>
      </c>
      <c r="L1949" s="41" t="s">
        <v>7044</v>
      </c>
      <c r="M1949" s="41">
        <v>25.99</v>
      </c>
      <c r="N1949" s="41">
        <v>0</v>
      </c>
      <c r="O1949" s="41">
        <v>0</v>
      </c>
      <c r="P1949" s="41">
        <v>0</v>
      </c>
      <c r="Q1949" s="41">
        <v>0</v>
      </c>
      <c r="R1949" s="41">
        <v>0</v>
      </c>
      <c r="S1949" s="41">
        <v>-4.42</v>
      </c>
      <c r="T1949" s="41">
        <v>-5.16</v>
      </c>
      <c r="U1949" s="41">
        <v>0</v>
      </c>
      <c r="V1949" s="41">
        <v>0</v>
      </c>
      <c r="W1949" s="41">
        <v>16.41</v>
      </c>
    </row>
    <row r="1950" spans="1:23" s="42" customFormat="1" hidden="1" x14ac:dyDescent="0.25">
      <c r="A1950" s="42" t="s">
        <v>7045</v>
      </c>
      <c r="B1950" s="42">
        <v>12167176711</v>
      </c>
      <c r="C1950" s="42" t="s">
        <v>2651</v>
      </c>
      <c r="D1950" s="42" t="s">
        <v>3968</v>
      </c>
      <c r="F1950" s="42" t="s">
        <v>74</v>
      </c>
      <c r="H1950" s="42" t="s">
        <v>2633</v>
      </c>
      <c r="M1950" s="42">
        <v>0</v>
      </c>
      <c r="N1950" s="42">
        <v>0</v>
      </c>
      <c r="O1950" s="42">
        <v>0</v>
      </c>
      <c r="P1950" s="42">
        <v>0</v>
      </c>
      <c r="Q1950" s="42">
        <v>0</v>
      </c>
      <c r="R1950" s="42">
        <v>0</v>
      </c>
      <c r="S1950" s="42">
        <v>0</v>
      </c>
      <c r="T1950" s="42">
        <v>0</v>
      </c>
      <c r="U1950" s="42">
        <v>0</v>
      </c>
      <c r="V1950" s="42">
        <v>0</v>
      </c>
      <c r="W1950" s="42">
        <v>0</v>
      </c>
    </row>
    <row r="1951" spans="1:23" s="43" customFormat="1" ht="14.4" hidden="1" x14ac:dyDescent="0.25">
      <c r="A1951" s="43" t="s">
        <v>7045</v>
      </c>
      <c r="B1951" s="43">
        <v>12167176711</v>
      </c>
      <c r="C1951" s="43" t="s">
        <v>2651</v>
      </c>
      <c r="D1951" s="43" t="s">
        <v>3968</v>
      </c>
      <c r="F1951" s="43" t="s">
        <v>75</v>
      </c>
      <c r="H1951" s="43" t="s">
        <v>2633</v>
      </c>
      <c r="M1951" s="43">
        <v>0</v>
      </c>
      <c r="N1951" s="43">
        <v>0</v>
      </c>
      <c r="O1951" s="43">
        <v>0</v>
      </c>
      <c r="P1951" s="43">
        <v>0</v>
      </c>
      <c r="Q1951" s="43">
        <v>0</v>
      </c>
      <c r="R1951" s="43">
        <v>0</v>
      </c>
      <c r="S1951" s="43">
        <v>0</v>
      </c>
      <c r="T1951" s="43">
        <v>-5.16</v>
      </c>
      <c r="U1951" s="43">
        <v>0</v>
      </c>
      <c r="V1951" s="43">
        <v>0</v>
      </c>
      <c r="W1951" s="43">
        <v>-5.16</v>
      </c>
    </row>
    <row r="1952" spans="1:23" s="42" customFormat="1" hidden="1" x14ac:dyDescent="0.25">
      <c r="A1952" s="42" t="s">
        <v>7045</v>
      </c>
      <c r="B1952" s="42">
        <v>12167176711</v>
      </c>
      <c r="C1952" s="42" t="s">
        <v>2651</v>
      </c>
      <c r="D1952" s="42" t="s">
        <v>3968</v>
      </c>
      <c r="F1952" s="42" t="s">
        <v>76</v>
      </c>
      <c r="H1952" s="42" t="s">
        <v>2633</v>
      </c>
      <c r="M1952" s="42">
        <v>0</v>
      </c>
      <c r="N1952" s="42">
        <v>0</v>
      </c>
      <c r="O1952" s="42">
        <v>0</v>
      </c>
      <c r="P1952" s="42">
        <v>0</v>
      </c>
      <c r="Q1952" s="42">
        <v>0</v>
      </c>
      <c r="R1952" s="42">
        <v>0</v>
      </c>
      <c r="S1952" s="42">
        <v>0</v>
      </c>
      <c r="T1952" s="42">
        <v>0</v>
      </c>
      <c r="U1952" s="42">
        <v>0</v>
      </c>
      <c r="V1952" s="42">
        <v>0</v>
      </c>
      <c r="W1952" s="42">
        <v>0</v>
      </c>
    </row>
    <row r="1953" spans="1:23" s="41" customFormat="1" hidden="1" x14ac:dyDescent="0.25">
      <c r="A1953" s="41" t="s">
        <v>7046</v>
      </c>
      <c r="B1953" s="41">
        <v>12167176711</v>
      </c>
      <c r="C1953" s="41" t="s">
        <v>2617</v>
      </c>
      <c r="D1953" s="41" t="s">
        <v>7047</v>
      </c>
      <c r="E1953" s="41" t="s">
        <v>1372</v>
      </c>
      <c r="F1953" s="41" t="s">
        <v>2776</v>
      </c>
      <c r="G1953" s="41">
        <v>1</v>
      </c>
      <c r="H1953" s="41" t="s">
        <v>2620</v>
      </c>
      <c r="I1953" s="41" t="s">
        <v>2621</v>
      </c>
      <c r="J1953" s="41" t="s">
        <v>7048</v>
      </c>
      <c r="K1953" s="41" t="s">
        <v>2648</v>
      </c>
      <c r="L1953" s="41" t="s">
        <v>7049</v>
      </c>
      <c r="M1953" s="41">
        <v>19.989999999999998</v>
      </c>
      <c r="N1953" s="41">
        <v>0</v>
      </c>
      <c r="O1953" s="41">
        <v>0</v>
      </c>
      <c r="P1953" s="41">
        <v>0</v>
      </c>
      <c r="Q1953" s="41">
        <v>0</v>
      </c>
      <c r="R1953" s="41">
        <v>0</v>
      </c>
      <c r="S1953" s="41">
        <v>-3.4</v>
      </c>
      <c r="T1953" s="41">
        <v>-5.16</v>
      </c>
      <c r="U1953" s="41">
        <v>0</v>
      </c>
      <c r="V1953" s="41">
        <v>0</v>
      </c>
      <c r="W1953" s="41">
        <v>11.43</v>
      </c>
    </row>
    <row r="1954" spans="1:23" s="41" customFormat="1" hidden="1" x14ac:dyDescent="0.25">
      <c r="A1954" s="41" t="s">
        <v>7050</v>
      </c>
      <c r="B1954" s="41">
        <v>12167176711</v>
      </c>
      <c r="C1954" s="41" t="s">
        <v>2617</v>
      </c>
      <c r="D1954" s="41" t="s">
        <v>7051</v>
      </c>
      <c r="E1954" s="41" t="s">
        <v>1352</v>
      </c>
      <c r="F1954" s="41" t="s">
        <v>2733</v>
      </c>
      <c r="G1954" s="41">
        <v>1</v>
      </c>
      <c r="H1954" s="41" t="s">
        <v>2620</v>
      </c>
      <c r="I1954" s="41" t="s">
        <v>2621</v>
      </c>
      <c r="J1954" s="41" t="s">
        <v>7052</v>
      </c>
      <c r="K1954" s="41" t="s">
        <v>2683</v>
      </c>
      <c r="L1954" s="41" t="s">
        <v>7053</v>
      </c>
      <c r="M1954" s="41">
        <v>22.99</v>
      </c>
      <c r="N1954" s="41">
        <v>0</v>
      </c>
      <c r="O1954" s="41">
        <v>0</v>
      </c>
      <c r="P1954" s="41">
        <v>0</v>
      </c>
      <c r="Q1954" s="41">
        <v>0</v>
      </c>
      <c r="R1954" s="41">
        <v>0</v>
      </c>
      <c r="S1954" s="41">
        <v>-3.91</v>
      </c>
      <c r="T1954" s="41">
        <v>-5.16</v>
      </c>
      <c r="U1954" s="41">
        <v>0</v>
      </c>
      <c r="V1954" s="41">
        <v>0</v>
      </c>
      <c r="W1954" s="41">
        <v>13.92</v>
      </c>
    </row>
    <row r="1955" spans="1:23" s="42" customFormat="1" hidden="1" x14ac:dyDescent="0.25">
      <c r="A1955" s="42" t="s">
        <v>7054</v>
      </c>
      <c r="B1955" s="42">
        <v>12167176711</v>
      </c>
      <c r="C1955" s="42" t="s">
        <v>2651</v>
      </c>
      <c r="D1955" s="42" t="s">
        <v>4626</v>
      </c>
      <c r="F1955" s="42" t="s">
        <v>74</v>
      </c>
      <c r="H1955" s="42" t="s">
        <v>2633</v>
      </c>
      <c r="M1955" s="42">
        <v>0</v>
      </c>
      <c r="N1955" s="42">
        <v>0</v>
      </c>
      <c r="O1955" s="42">
        <v>0</v>
      </c>
      <c r="P1955" s="42">
        <v>0</v>
      </c>
      <c r="Q1955" s="42">
        <v>0</v>
      </c>
      <c r="R1955" s="42">
        <v>0</v>
      </c>
      <c r="S1955" s="42">
        <v>0</v>
      </c>
      <c r="T1955" s="42">
        <v>0</v>
      </c>
      <c r="U1955" s="42">
        <v>0</v>
      </c>
      <c r="V1955" s="42">
        <v>0</v>
      </c>
      <c r="W1955" s="42">
        <v>0</v>
      </c>
    </row>
    <row r="1956" spans="1:23" s="43" customFormat="1" ht="14.4" hidden="1" x14ac:dyDescent="0.25">
      <c r="A1956" s="43" t="s">
        <v>7054</v>
      </c>
      <c r="B1956" s="43">
        <v>12167176711</v>
      </c>
      <c r="C1956" s="43" t="s">
        <v>2651</v>
      </c>
      <c r="D1956" s="43" t="s">
        <v>4626</v>
      </c>
      <c r="F1956" s="43" t="s">
        <v>75</v>
      </c>
      <c r="H1956" s="43" t="s">
        <v>2633</v>
      </c>
      <c r="M1956" s="43">
        <v>0</v>
      </c>
      <c r="N1956" s="43">
        <v>0</v>
      </c>
      <c r="O1956" s="43">
        <v>0</v>
      </c>
      <c r="P1956" s="43">
        <v>0</v>
      </c>
      <c r="Q1956" s="43">
        <v>0</v>
      </c>
      <c r="R1956" s="43">
        <v>0</v>
      </c>
      <c r="S1956" s="43">
        <v>0</v>
      </c>
      <c r="T1956" s="43">
        <v>-3.68</v>
      </c>
      <c r="U1956" s="43">
        <v>0</v>
      </c>
      <c r="V1956" s="43">
        <v>0</v>
      </c>
      <c r="W1956" s="43">
        <v>-3.68</v>
      </c>
    </row>
    <row r="1957" spans="1:23" s="42" customFormat="1" hidden="1" x14ac:dyDescent="0.25">
      <c r="A1957" s="42" t="s">
        <v>7054</v>
      </c>
      <c r="B1957" s="42">
        <v>12167176711</v>
      </c>
      <c r="C1957" s="42" t="s">
        <v>2651</v>
      </c>
      <c r="D1957" s="42" t="s">
        <v>4626</v>
      </c>
      <c r="F1957" s="42" t="s">
        <v>76</v>
      </c>
      <c r="H1957" s="42" t="s">
        <v>2633</v>
      </c>
      <c r="M1957" s="42">
        <v>0</v>
      </c>
      <c r="N1957" s="42">
        <v>0</v>
      </c>
      <c r="O1957" s="42">
        <v>0</v>
      </c>
      <c r="P1957" s="42">
        <v>0</v>
      </c>
      <c r="Q1957" s="42">
        <v>0</v>
      </c>
      <c r="R1957" s="42">
        <v>0</v>
      </c>
      <c r="S1957" s="42">
        <v>0</v>
      </c>
      <c r="T1957" s="42">
        <v>0</v>
      </c>
      <c r="U1957" s="42">
        <v>0</v>
      </c>
      <c r="V1957" s="42">
        <v>0</v>
      </c>
      <c r="W1957" s="42">
        <v>0</v>
      </c>
    </row>
    <row r="1958" spans="1:23" s="41" customFormat="1" hidden="1" x14ac:dyDescent="0.25">
      <c r="A1958" s="41" t="s">
        <v>7055</v>
      </c>
      <c r="B1958" s="41">
        <v>12167176711</v>
      </c>
      <c r="C1958" s="41" t="s">
        <v>2617</v>
      </c>
      <c r="D1958" s="41" t="s">
        <v>7056</v>
      </c>
      <c r="E1958" s="41" t="s">
        <v>2576</v>
      </c>
      <c r="F1958" s="41" t="s">
        <v>2990</v>
      </c>
      <c r="G1958" s="41">
        <v>1</v>
      </c>
      <c r="H1958" s="41" t="s">
        <v>2620</v>
      </c>
      <c r="I1958" s="41" t="s">
        <v>2621</v>
      </c>
      <c r="J1958" s="41" t="s">
        <v>7057</v>
      </c>
      <c r="K1958" s="41" t="s">
        <v>2713</v>
      </c>
      <c r="L1958" s="41" t="s">
        <v>7058</v>
      </c>
      <c r="M1958" s="41">
        <v>11.99</v>
      </c>
      <c r="N1958" s="41">
        <v>0</v>
      </c>
      <c r="O1958" s="41">
        <v>0</v>
      </c>
      <c r="P1958" s="41">
        <v>0</v>
      </c>
      <c r="Q1958" s="41">
        <v>0</v>
      </c>
      <c r="R1958" s="41">
        <v>0</v>
      </c>
      <c r="S1958" s="41">
        <v>-2.04</v>
      </c>
      <c r="T1958" s="41">
        <v>-2.88</v>
      </c>
      <c r="U1958" s="41">
        <v>0</v>
      </c>
      <c r="V1958" s="41">
        <v>0</v>
      </c>
      <c r="W1958" s="41">
        <v>7.07</v>
      </c>
    </row>
    <row r="1959" spans="1:23" s="41" customFormat="1" hidden="1" x14ac:dyDescent="0.25">
      <c r="A1959" s="41" t="s">
        <v>7059</v>
      </c>
      <c r="B1959" s="41">
        <v>12167176711</v>
      </c>
      <c r="C1959" s="41" t="s">
        <v>2727</v>
      </c>
      <c r="D1959" s="41" t="s">
        <v>3110</v>
      </c>
      <c r="E1959" s="41" t="s">
        <v>1352</v>
      </c>
      <c r="F1959" s="41" t="s">
        <v>2733</v>
      </c>
      <c r="G1959" s="41">
        <v>1</v>
      </c>
      <c r="H1959" s="41" t="s">
        <v>2620</v>
      </c>
      <c r="I1959" s="41" t="s">
        <v>2621</v>
      </c>
      <c r="J1959" s="41" t="s">
        <v>3111</v>
      </c>
      <c r="K1959" s="41" t="s">
        <v>2836</v>
      </c>
      <c r="L1959" s="41" t="s">
        <v>3112</v>
      </c>
      <c r="M1959" s="41">
        <v>-22.99</v>
      </c>
      <c r="N1959" s="41">
        <v>0</v>
      </c>
      <c r="O1959" s="41">
        <v>0</v>
      </c>
      <c r="P1959" s="41">
        <v>0</v>
      </c>
      <c r="Q1959" s="41">
        <v>0</v>
      </c>
      <c r="R1959" s="41">
        <v>0</v>
      </c>
      <c r="S1959" s="41">
        <v>3.13</v>
      </c>
      <c r="T1959" s="41">
        <v>0</v>
      </c>
      <c r="U1959" s="41">
        <v>0</v>
      </c>
      <c r="V1959" s="41">
        <v>0</v>
      </c>
      <c r="W1959" s="41">
        <v>-19.86</v>
      </c>
    </row>
    <row r="1960" spans="1:23" s="42" customFormat="1" hidden="1" x14ac:dyDescent="0.25">
      <c r="A1960" s="42" t="s">
        <v>7060</v>
      </c>
      <c r="B1960" s="42">
        <v>12167176711</v>
      </c>
      <c r="C1960" s="42" t="s">
        <v>2651</v>
      </c>
      <c r="D1960" s="42" t="s">
        <v>4100</v>
      </c>
      <c r="F1960" s="42" t="s">
        <v>74</v>
      </c>
      <c r="H1960" s="42" t="s">
        <v>2633</v>
      </c>
      <c r="M1960" s="42">
        <v>0</v>
      </c>
      <c r="N1960" s="42">
        <v>0</v>
      </c>
      <c r="O1960" s="42">
        <v>0</v>
      </c>
      <c r="P1960" s="42">
        <v>0</v>
      </c>
      <c r="Q1960" s="42">
        <v>0</v>
      </c>
      <c r="R1960" s="42">
        <v>0</v>
      </c>
      <c r="S1960" s="42">
        <v>0</v>
      </c>
      <c r="T1960" s="42">
        <v>0</v>
      </c>
      <c r="U1960" s="42">
        <v>0</v>
      </c>
      <c r="V1960" s="42">
        <v>0</v>
      </c>
      <c r="W1960" s="42">
        <v>0</v>
      </c>
    </row>
    <row r="1961" spans="1:23" s="43" customFormat="1" ht="14.4" hidden="1" x14ac:dyDescent="0.25">
      <c r="A1961" s="43" t="s">
        <v>7060</v>
      </c>
      <c r="B1961" s="43">
        <v>12167176711</v>
      </c>
      <c r="C1961" s="43" t="s">
        <v>2651</v>
      </c>
      <c r="D1961" s="43" t="s">
        <v>4100</v>
      </c>
      <c r="F1961" s="43" t="s">
        <v>75</v>
      </c>
      <c r="H1961" s="43" t="s">
        <v>2633</v>
      </c>
      <c r="M1961" s="43">
        <v>0</v>
      </c>
      <c r="N1961" s="43">
        <v>0</v>
      </c>
      <c r="O1961" s="43">
        <v>0</v>
      </c>
      <c r="P1961" s="43">
        <v>0</v>
      </c>
      <c r="Q1961" s="43">
        <v>0</v>
      </c>
      <c r="R1961" s="43">
        <v>0</v>
      </c>
      <c r="S1961" s="43">
        <v>0</v>
      </c>
      <c r="T1961" s="43">
        <v>-5.16</v>
      </c>
      <c r="U1961" s="43">
        <v>0</v>
      </c>
      <c r="V1961" s="43">
        <v>0</v>
      </c>
      <c r="W1961" s="43">
        <v>-5.16</v>
      </c>
    </row>
    <row r="1962" spans="1:23" s="42" customFormat="1" hidden="1" x14ac:dyDescent="0.25">
      <c r="A1962" s="42" t="s">
        <v>7060</v>
      </c>
      <c r="B1962" s="42">
        <v>12167176711</v>
      </c>
      <c r="C1962" s="42" t="s">
        <v>2651</v>
      </c>
      <c r="D1962" s="42" t="s">
        <v>4100</v>
      </c>
      <c r="F1962" s="42" t="s">
        <v>76</v>
      </c>
      <c r="H1962" s="42" t="s">
        <v>2633</v>
      </c>
      <c r="M1962" s="42">
        <v>0</v>
      </c>
      <c r="N1962" s="42">
        <v>0</v>
      </c>
      <c r="O1962" s="42">
        <v>0</v>
      </c>
      <c r="P1962" s="42">
        <v>0</v>
      </c>
      <c r="Q1962" s="42">
        <v>0</v>
      </c>
      <c r="R1962" s="42">
        <v>0</v>
      </c>
      <c r="S1962" s="42">
        <v>0</v>
      </c>
      <c r="T1962" s="42">
        <v>0</v>
      </c>
      <c r="U1962" s="42">
        <v>0</v>
      </c>
      <c r="V1962" s="42">
        <v>0</v>
      </c>
      <c r="W1962" s="42">
        <v>0</v>
      </c>
    </row>
    <row r="1963" spans="1:23" s="41" customFormat="1" hidden="1" x14ac:dyDescent="0.25">
      <c r="A1963" s="41" t="s">
        <v>7061</v>
      </c>
      <c r="B1963" s="41">
        <v>12167176711</v>
      </c>
      <c r="C1963" s="41" t="s">
        <v>2617</v>
      </c>
      <c r="D1963" s="41" t="s">
        <v>6921</v>
      </c>
      <c r="E1963" s="41" t="s">
        <v>1360</v>
      </c>
      <c r="F1963" s="41" t="s">
        <v>3030</v>
      </c>
      <c r="G1963" s="41">
        <v>1</v>
      </c>
      <c r="H1963" s="41" t="s">
        <v>2620</v>
      </c>
      <c r="I1963" s="41" t="s">
        <v>2621</v>
      </c>
      <c r="J1963" s="41" t="s">
        <v>5731</v>
      </c>
      <c r="K1963" s="41" t="s">
        <v>3314</v>
      </c>
      <c r="L1963" s="41" t="s">
        <v>6922</v>
      </c>
      <c r="M1963" s="41">
        <v>22.99</v>
      </c>
      <c r="N1963" s="41">
        <v>0</v>
      </c>
      <c r="O1963" s="41">
        <v>0</v>
      </c>
      <c r="P1963" s="41">
        <v>-0.46</v>
      </c>
      <c r="Q1963" s="41">
        <v>0</v>
      </c>
      <c r="R1963" s="41">
        <v>0</v>
      </c>
      <c r="S1963" s="41">
        <v>-3.83</v>
      </c>
      <c r="T1963" s="41">
        <v>-5.16</v>
      </c>
      <c r="U1963" s="41">
        <v>0</v>
      </c>
      <c r="V1963" s="41">
        <v>0</v>
      </c>
      <c r="W1963" s="41">
        <v>13.54</v>
      </c>
    </row>
    <row r="1964" spans="1:23" s="41" customFormat="1" hidden="1" x14ac:dyDescent="0.25">
      <c r="A1964" s="41" t="s">
        <v>7062</v>
      </c>
      <c r="B1964" s="41">
        <v>12167176711</v>
      </c>
      <c r="C1964" s="41" t="s">
        <v>2727</v>
      </c>
      <c r="D1964" s="41" t="s">
        <v>6934</v>
      </c>
      <c r="E1964" s="41" t="s">
        <v>1350</v>
      </c>
      <c r="F1964" s="41" t="s">
        <v>2646</v>
      </c>
      <c r="G1964" s="41">
        <v>1</v>
      </c>
      <c r="H1964" s="41" t="s">
        <v>2620</v>
      </c>
      <c r="I1964" s="41" t="s">
        <v>2621</v>
      </c>
      <c r="J1964" s="41" t="s">
        <v>6935</v>
      </c>
      <c r="K1964" s="41" t="s">
        <v>2758</v>
      </c>
      <c r="L1964" s="41" t="s">
        <v>6936</v>
      </c>
      <c r="M1964" s="41">
        <v>-22.99</v>
      </c>
      <c r="N1964" s="41">
        <v>0</v>
      </c>
      <c r="O1964" s="41">
        <v>0</v>
      </c>
      <c r="P1964" s="41">
        <v>0</v>
      </c>
      <c r="Q1964" s="41">
        <v>0</v>
      </c>
      <c r="R1964" s="41">
        <v>0</v>
      </c>
      <c r="S1964" s="41">
        <v>3.13</v>
      </c>
      <c r="T1964" s="41">
        <v>0</v>
      </c>
      <c r="U1964" s="41">
        <v>0</v>
      </c>
      <c r="V1964" s="41">
        <v>0</v>
      </c>
      <c r="W1964" s="41">
        <v>-19.86</v>
      </c>
    </row>
    <row r="1965" spans="1:23" s="41" customFormat="1" hidden="1" x14ac:dyDescent="0.25">
      <c r="A1965" s="41" t="s">
        <v>7063</v>
      </c>
      <c r="B1965" s="41">
        <v>12167176711</v>
      </c>
      <c r="C1965" s="41" t="s">
        <v>2617</v>
      </c>
      <c r="D1965" s="41" t="s">
        <v>7064</v>
      </c>
      <c r="E1965" s="41" t="s">
        <v>1440</v>
      </c>
      <c r="F1965" s="41" t="s">
        <v>2846</v>
      </c>
      <c r="G1965" s="41">
        <v>1</v>
      </c>
      <c r="H1965" s="41" t="s">
        <v>2620</v>
      </c>
      <c r="I1965" s="41" t="s">
        <v>2621</v>
      </c>
      <c r="J1965" s="41" t="s">
        <v>7065</v>
      </c>
      <c r="K1965" s="41" t="s">
        <v>2820</v>
      </c>
      <c r="L1965" s="41" t="s">
        <v>7066</v>
      </c>
      <c r="M1965" s="41">
        <v>25.99</v>
      </c>
      <c r="N1965" s="41">
        <v>0</v>
      </c>
      <c r="O1965" s="41">
        <v>0</v>
      </c>
      <c r="P1965" s="41">
        <v>0</v>
      </c>
      <c r="Q1965" s="41">
        <v>0</v>
      </c>
      <c r="R1965" s="41">
        <v>0</v>
      </c>
      <c r="S1965" s="41">
        <v>-4.42</v>
      </c>
      <c r="T1965" s="41">
        <v>-5.16</v>
      </c>
      <c r="U1965" s="41">
        <v>0</v>
      </c>
      <c r="V1965" s="41">
        <v>0</v>
      </c>
      <c r="W1965" s="41">
        <v>16.41</v>
      </c>
    </row>
    <row r="1966" spans="1:23" s="41" customFormat="1" hidden="1" x14ac:dyDescent="0.25">
      <c r="A1966" s="41" t="s">
        <v>7067</v>
      </c>
      <c r="B1966" s="41">
        <v>12167176711</v>
      </c>
      <c r="C1966" s="41" t="s">
        <v>2617</v>
      </c>
      <c r="D1966" s="41" t="s">
        <v>7068</v>
      </c>
      <c r="E1966" s="41" t="s">
        <v>1358</v>
      </c>
      <c r="F1966" s="41" t="s">
        <v>2823</v>
      </c>
      <c r="G1966" s="41">
        <v>1</v>
      </c>
      <c r="H1966" s="41" t="s">
        <v>2620</v>
      </c>
      <c r="I1966" s="41" t="s">
        <v>2621</v>
      </c>
      <c r="J1966" s="41" t="s">
        <v>7069</v>
      </c>
      <c r="K1966" s="41" t="s">
        <v>3032</v>
      </c>
      <c r="L1966" s="41" t="s">
        <v>7070</v>
      </c>
      <c r="M1966" s="41">
        <v>22.99</v>
      </c>
      <c r="N1966" s="41">
        <v>0</v>
      </c>
      <c r="O1966" s="41">
        <v>0</v>
      </c>
      <c r="P1966" s="41">
        <v>0</v>
      </c>
      <c r="Q1966" s="41">
        <v>0</v>
      </c>
      <c r="R1966" s="41">
        <v>0</v>
      </c>
      <c r="S1966" s="41">
        <v>-3.91</v>
      </c>
      <c r="T1966" s="41">
        <v>-5.16</v>
      </c>
      <c r="U1966" s="41">
        <v>0</v>
      </c>
      <c r="V1966" s="41">
        <v>0</v>
      </c>
      <c r="W1966" s="41">
        <v>13.92</v>
      </c>
    </row>
    <row r="1967" spans="1:23" s="41" customFormat="1" hidden="1" x14ac:dyDescent="0.25">
      <c r="A1967" s="41" t="s">
        <v>7071</v>
      </c>
      <c r="B1967" s="41">
        <v>12167176711</v>
      </c>
      <c r="C1967" s="41" t="s">
        <v>2617</v>
      </c>
      <c r="D1967" s="41" t="s">
        <v>7072</v>
      </c>
      <c r="E1967" s="41" t="s">
        <v>1416</v>
      </c>
      <c r="F1967" s="41" t="s">
        <v>2926</v>
      </c>
      <c r="G1967" s="41">
        <v>1</v>
      </c>
      <c r="H1967" s="41" t="s">
        <v>2620</v>
      </c>
      <c r="I1967" s="41" t="s">
        <v>2621</v>
      </c>
      <c r="J1967" s="41" t="s">
        <v>7073</v>
      </c>
      <c r="K1967" s="41" t="s">
        <v>2933</v>
      </c>
      <c r="L1967" s="41">
        <v>23462</v>
      </c>
      <c r="M1967" s="41">
        <v>22.99</v>
      </c>
      <c r="N1967" s="41">
        <v>0</v>
      </c>
      <c r="O1967" s="41">
        <v>0</v>
      </c>
      <c r="P1967" s="41">
        <v>0</v>
      </c>
      <c r="Q1967" s="41">
        <v>1.38</v>
      </c>
      <c r="R1967" s="41">
        <v>-1.38</v>
      </c>
      <c r="S1967" s="41">
        <v>-3.91</v>
      </c>
      <c r="T1967" s="41">
        <v>-5.16</v>
      </c>
      <c r="U1967" s="41">
        <v>0</v>
      </c>
      <c r="V1967" s="41">
        <v>0</v>
      </c>
      <c r="W1967" s="41">
        <v>13.92</v>
      </c>
    </row>
    <row r="1968" spans="1:23" s="41" customFormat="1" hidden="1" x14ac:dyDescent="0.25">
      <c r="A1968" s="41" t="s">
        <v>7074</v>
      </c>
      <c r="B1968" s="41">
        <v>12167176711</v>
      </c>
      <c r="C1968" s="41" t="s">
        <v>2617</v>
      </c>
      <c r="D1968" s="41" t="s">
        <v>7075</v>
      </c>
      <c r="E1968" s="41" t="s">
        <v>1376</v>
      </c>
      <c r="F1968" s="41" t="s">
        <v>3065</v>
      </c>
      <c r="G1968" s="41">
        <v>1</v>
      </c>
      <c r="H1968" s="41" t="s">
        <v>2620</v>
      </c>
      <c r="I1968" s="41" t="s">
        <v>2621</v>
      </c>
      <c r="J1968" s="41" t="s">
        <v>7076</v>
      </c>
      <c r="K1968" s="41" t="s">
        <v>3244</v>
      </c>
      <c r="L1968" s="41" t="s">
        <v>7077</v>
      </c>
      <c r="M1968" s="41">
        <v>22.99</v>
      </c>
      <c r="N1968" s="41">
        <v>0</v>
      </c>
      <c r="O1968" s="41">
        <v>0</v>
      </c>
      <c r="P1968" s="41">
        <v>0</v>
      </c>
      <c r="Q1968" s="41">
        <v>0</v>
      </c>
      <c r="R1968" s="41">
        <v>0</v>
      </c>
      <c r="S1968" s="41">
        <v>-3.91</v>
      </c>
      <c r="T1968" s="41">
        <v>-5.16</v>
      </c>
      <c r="U1968" s="41">
        <v>0</v>
      </c>
      <c r="V1968" s="41">
        <v>0</v>
      </c>
      <c r="W1968" s="41">
        <v>13.92</v>
      </c>
    </row>
    <row r="1969" spans="1:23" s="41" customFormat="1" hidden="1" x14ac:dyDescent="0.25">
      <c r="A1969" s="41" t="s">
        <v>7078</v>
      </c>
      <c r="B1969" s="41">
        <v>12167176711</v>
      </c>
      <c r="C1969" s="41" t="s">
        <v>2617</v>
      </c>
      <c r="D1969" s="41" t="s">
        <v>7079</v>
      </c>
      <c r="E1969" s="41" t="s">
        <v>1440</v>
      </c>
      <c r="F1969" s="41" t="s">
        <v>2846</v>
      </c>
      <c r="G1969" s="41">
        <v>1</v>
      </c>
      <c r="H1969" s="41" t="s">
        <v>2620</v>
      </c>
      <c r="I1969" s="41" t="s">
        <v>2621</v>
      </c>
      <c r="J1969" s="41" t="s">
        <v>4495</v>
      </c>
      <c r="K1969" s="41" t="s">
        <v>2830</v>
      </c>
      <c r="L1969" s="41" t="s">
        <v>7080</v>
      </c>
      <c r="M1969" s="41">
        <v>25.99</v>
      </c>
      <c r="N1969" s="41">
        <v>0</v>
      </c>
      <c r="O1969" s="41">
        <v>0</v>
      </c>
      <c r="P1969" s="41">
        <v>0</v>
      </c>
      <c r="Q1969" s="41">
        <v>0</v>
      </c>
      <c r="R1969" s="41">
        <v>0</v>
      </c>
      <c r="S1969" s="41">
        <v>-4.42</v>
      </c>
      <c r="T1969" s="41">
        <v>-5.16</v>
      </c>
      <c r="U1969" s="41">
        <v>0</v>
      </c>
      <c r="V1969" s="41">
        <v>0</v>
      </c>
      <c r="W1969" s="41">
        <v>16.41</v>
      </c>
    </row>
    <row r="1970" spans="1:23" s="41" customFormat="1" hidden="1" x14ac:dyDescent="0.25">
      <c r="A1970" s="41" t="s">
        <v>7081</v>
      </c>
      <c r="B1970" s="41">
        <v>12167176711</v>
      </c>
      <c r="C1970" s="41" t="s">
        <v>2617</v>
      </c>
      <c r="D1970" s="41" t="s">
        <v>7082</v>
      </c>
      <c r="E1970" s="41" t="s">
        <v>1350</v>
      </c>
      <c r="F1970" s="41" t="s">
        <v>2646</v>
      </c>
      <c r="G1970" s="41">
        <v>1</v>
      </c>
      <c r="H1970" s="41" t="s">
        <v>2620</v>
      </c>
      <c r="I1970" s="41" t="s">
        <v>2621</v>
      </c>
      <c r="J1970" s="41" t="s">
        <v>3392</v>
      </c>
      <c r="K1970" s="41" t="s">
        <v>7083</v>
      </c>
      <c r="L1970" s="41">
        <v>21207</v>
      </c>
      <c r="M1970" s="41">
        <v>22.99</v>
      </c>
      <c r="N1970" s="41">
        <v>4.6900000000000004</v>
      </c>
      <c r="O1970" s="41">
        <v>0</v>
      </c>
      <c r="P1970" s="41">
        <v>-4.6900000000000004</v>
      </c>
      <c r="Q1970" s="41">
        <v>0</v>
      </c>
      <c r="R1970" s="41">
        <v>0</v>
      </c>
      <c r="S1970" s="41">
        <v>-3.91</v>
      </c>
      <c r="T1970" s="41">
        <v>-5.16</v>
      </c>
      <c r="U1970" s="41">
        <v>0</v>
      </c>
      <c r="V1970" s="41">
        <v>0</v>
      </c>
      <c r="W1970" s="41">
        <v>13.92</v>
      </c>
    </row>
    <row r="1971" spans="1:23" s="41" customFormat="1" hidden="1" x14ac:dyDescent="0.25">
      <c r="A1971" s="41" t="s">
        <v>7084</v>
      </c>
      <c r="B1971" s="41">
        <v>12167176711</v>
      </c>
      <c r="C1971" s="41" t="s">
        <v>2617</v>
      </c>
      <c r="D1971" s="41" t="s">
        <v>7085</v>
      </c>
      <c r="E1971" s="41" t="s">
        <v>886</v>
      </c>
      <c r="F1971" s="41" t="s">
        <v>5624</v>
      </c>
      <c r="G1971" s="41">
        <v>1</v>
      </c>
      <c r="H1971" s="41" t="s">
        <v>2620</v>
      </c>
      <c r="I1971" s="41" t="s">
        <v>2621</v>
      </c>
      <c r="J1971" s="41" t="s">
        <v>7086</v>
      </c>
      <c r="K1971" s="41" t="s">
        <v>2758</v>
      </c>
      <c r="L1971" s="41" t="s">
        <v>7087</v>
      </c>
      <c r="M1971" s="41">
        <v>14.99</v>
      </c>
      <c r="N1971" s="41">
        <v>0</v>
      </c>
      <c r="O1971" s="41">
        <v>0</v>
      </c>
      <c r="P1971" s="41">
        <v>0</v>
      </c>
      <c r="Q1971" s="41">
        <v>0</v>
      </c>
      <c r="R1971" s="41">
        <v>0</v>
      </c>
      <c r="S1971" s="41">
        <v>-2.5499999999999998</v>
      </c>
      <c r="T1971" s="41">
        <v>-3.68</v>
      </c>
      <c r="U1971" s="41">
        <v>0</v>
      </c>
      <c r="V1971" s="41">
        <v>0</v>
      </c>
      <c r="W1971" s="41">
        <v>8.76</v>
      </c>
    </row>
    <row r="1972" spans="1:23" s="41" customFormat="1" hidden="1" x14ac:dyDescent="0.25">
      <c r="A1972" s="41" t="s">
        <v>7088</v>
      </c>
      <c r="B1972" s="41">
        <v>12167176711</v>
      </c>
      <c r="C1972" s="41" t="s">
        <v>2617</v>
      </c>
      <c r="D1972" s="41" t="s">
        <v>7089</v>
      </c>
      <c r="E1972" s="41" t="s">
        <v>114</v>
      </c>
      <c r="F1972" s="41" t="s">
        <v>5059</v>
      </c>
      <c r="G1972" s="41">
        <v>1</v>
      </c>
      <c r="H1972" s="41" t="s">
        <v>2620</v>
      </c>
      <c r="I1972" s="41" t="s">
        <v>2621</v>
      </c>
      <c r="J1972" s="41" t="s">
        <v>4929</v>
      </c>
      <c r="K1972" s="41" t="s">
        <v>2830</v>
      </c>
      <c r="L1972" s="41" t="s">
        <v>7090</v>
      </c>
      <c r="M1972" s="41">
        <v>19.989999999999998</v>
      </c>
      <c r="N1972" s="41">
        <v>0</v>
      </c>
      <c r="O1972" s="41">
        <v>0</v>
      </c>
      <c r="P1972" s="41">
        <v>-1</v>
      </c>
      <c r="Q1972" s="41">
        <v>0</v>
      </c>
      <c r="R1972" s="41">
        <v>0</v>
      </c>
      <c r="S1972" s="41">
        <v>-3.23</v>
      </c>
      <c r="T1972" s="41">
        <v>-5.16</v>
      </c>
      <c r="U1972" s="41">
        <v>0</v>
      </c>
      <c r="V1972" s="41">
        <v>0</v>
      </c>
      <c r="W1972" s="41">
        <v>10.6</v>
      </c>
    </row>
    <row r="1973" spans="1:23" s="41" customFormat="1" hidden="1" x14ac:dyDescent="0.25">
      <c r="A1973" s="41" t="s">
        <v>7091</v>
      </c>
      <c r="B1973" s="41">
        <v>12167176711</v>
      </c>
      <c r="C1973" s="41" t="s">
        <v>2617</v>
      </c>
      <c r="D1973" s="41" t="s">
        <v>7092</v>
      </c>
      <c r="E1973" s="41" t="s">
        <v>392</v>
      </c>
      <c r="F1973" s="41" t="s">
        <v>2700</v>
      </c>
      <c r="G1973" s="41">
        <v>1</v>
      </c>
      <c r="H1973" s="41" t="s">
        <v>2620</v>
      </c>
      <c r="I1973" s="41" t="s">
        <v>2621</v>
      </c>
      <c r="J1973" s="41" t="s">
        <v>7093</v>
      </c>
      <c r="K1973" s="41" t="s">
        <v>2702</v>
      </c>
      <c r="L1973" s="41" t="s">
        <v>7094</v>
      </c>
      <c r="M1973" s="41">
        <v>19.989999999999998</v>
      </c>
      <c r="N1973" s="41">
        <v>0</v>
      </c>
      <c r="O1973" s="41">
        <v>0</v>
      </c>
      <c r="P1973" s="41">
        <v>0</v>
      </c>
      <c r="Q1973" s="41">
        <v>0</v>
      </c>
      <c r="R1973" s="41">
        <v>0</v>
      </c>
      <c r="S1973" s="41">
        <v>-3.4</v>
      </c>
      <c r="T1973" s="41">
        <v>-3.68</v>
      </c>
      <c r="U1973" s="41">
        <v>0</v>
      </c>
      <c r="V1973" s="41">
        <v>0</v>
      </c>
      <c r="W1973" s="41">
        <v>12.91</v>
      </c>
    </row>
    <row r="1974" spans="1:23" s="41" customFormat="1" hidden="1" x14ac:dyDescent="0.25">
      <c r="A1974" s="41" t="s">
        <v>7095</v>
      </c>
      <c r="B1974" s="41">
        <v>12167176711</v>
      </c>
      <c r="C1974" s="41" t="s">
        <v>2617</v>
      </c>
      <c r="D1974" s="41" t="s">
        <v>7096</v>
      </c>
      <c r="E1974" s="41" t="s">
        <v>488</v>
      </c>
      <c r="F1974" s="41" t="s">
        <v>3941</v>
      </c>
      <c r="G1974" s="41">
        <v>1</v>
      </c>
      <c r="H1974" s="41" t="s">
        <v>2620</v>
      </c>
      <c r="I1974" s="41" t="s">
        <v>2621</v>
      </c>
      <c r="J1974" s="41" t="s">
        <v>7097</v>
      </c>
      <c r="K1974" s="41" t="s">
        <v>2851</v>
      </c>
      <c r="L1974" s="41" t="s">
        <v>7098</v>
      </c>
      <c r="M1974" s="41">
        <v>17.989999999999998</v>
      </c>
      <c r="N1974" s="41">
        <v>0</v>
      </c>
      <c r="O1974" s="41">
        <v>0</v>
      </c>
      <c r="P1974" s="41">
        <v>-0.9</v>
      </c>
      <c r="Q1974" s="41">
        <v>0</v>
      </c>
      <c r="R1974" s="41">
        <v>0</v>
      </c>
      <c r="S1974" s="41">
        <v>-2.91</v>
      </c>
      <c r="T1974" s="41">
        <v>-3.68</v>
      </c>
      <c r="U1974" s="41">
        <v>0</v>
      </c>
      <c r="V1974" s="41">
        <v>0</v>
      </c>
      <c r="W1974" s="41">
        <v>10.5</v>
      </c>
    </row>
    <row r="1975" spans="1:23" s="41" customFormat="1" hidden="1" x14ac:dyDescent="0.25">
      <c r="A1975" s="41" t="s">
        <v>7099</v>
      </c>
      <c r="B1975" s="41">
        <v>12167176711</v>
      </c>
      <c r="C1975" s="41" t="s">
        <v>2617</v>
      </c>
      <c r="D1975" s="41" t="s">
        <v>7100</v>
      </c>
      <c r="E1975" s="41" t="s">
        <v>420</v>
      </c>
      <c r="F1975" s="41" t="s">
        <v>7101</v>
      </c>
      <c r="G1975" s="41">
        <v>1</v>
      </c>
      <c r="H1975" s="41" t="s">
        <v>2620</v>
      </c>
      <c r="I1975" s="41" t="s">
        <v>2621</v>
      </c>
      <c r="J1975" s="41" t="s">
        <v>2763</v>
      </c>
      <c r="K1975" s="41" t="s">
        <v>2623</v>
      </c>
      <c r="L1975" s="41" t="s">
        <v>2764</v>
      </c>
      <c r="M1975" s="41">
        <v>19.989999999999998</v>
      </c>
      <c r="N1975" s="41">
        <v>0</v>
      </c>
      <c r="O1975" s="41">
        <v>0</v>
      </c>
      <c r="P1975" s="41">
        <v>-1</v>
      </c>
      <c r="Q1975" s="41">
        <v>0</v>
      </c>
      <c r="R1975" s="41">
        <v>0</v>
      </c>
      <c r="S1975" s="41">
        <v>-3.23</v>
      </c>
      <c r="T1975" s="41">
        <v>-3.68</v>
      </c>
      <c r="U1975" s="41">
        <v>0</v>
      </c>
      <c r="V1975" s="41">
        <v>0</v>
      </c>
      <c r="W1975" s="41">
        <v>12.08</v>
      </c>
    </row>
    <row r="1976" spans="1:23" s="41" customFormat="1" hidden="1" x14ac:dyDescent="0.25">
      <c r="A1976" s="41" t="s">
        <v>7102</v>
      </c>
      <c r="B1976" s="41">
        <v>12167176711</v>
      </c>
      <c r="C1976" s="41" t="s">
        <v>2617</v>
      </c>
      <c r="D1976" s="41" t="s">
        <v>7103</v>
      </c>
      <c r="E1976" s="41" t="s">
        <v>1372</v>
      </c>
      <c r="F1976" s="41" t="s">
        <v>2776</v>
      </c>
      <c r="G1976" s="41">
        <v>1</v>
      </c>
      <c r="H1976" s="41" t="s">
        <v>2620</v>
      </c>
      <c r="I1976" s="41" t="s">
        <v>2621</v>
      </c>
      <c r="J1976" s="41" t="s">
        <v>4220</v>
      </c>
      <c r="K1976" s="41" t="s">
        <v>2683</v>
      </c>
      <c r="L1976" s="41" t="s">
        <v>7104</v>
      </c>
      <c r="M1976" s="41">
        <v>19.989999999999998</v>
      </c>
      <c r="N1976" s="41">
        <v>0</v>
      </c>
      <c r="O1976" s="41">
        <v>0</v>
      </c>
      <c r="P1976" s="41">
        <v>0</v>
      </c>
      <c r="Q1976" s="41">
        <v>0</v>
      </c>
      <c r="R1976" s="41">
        <v>0</v>
      </c>
      <c r="S1976" s="41">
        <v>-3.4</v>
      </c>
      <c r="T1976" s="41">
        <v>-5.16</v>
      </c>
      <c r="U1976" s="41">
        <v>0</v>
      </c>
      <c r="V1976" s="41">
        <v>0</v>
      </c>
      <c r="W1976" s="41">
        <v>11.43</v>
      </c>
    </row>
    <row r="1977" spans="1:23" s="41" customFormat="1" hidden="1" x14ac:dyDescent="0.25">
      <c r="A1977" s="41" t="s">
        <v>7105</v>
      </c>
      <c r="B1977" s="41">
        <v>12167176711</v>
      </c>
      <c r="C1977" s="41" t="s">
        <v>2617</v>
      </c>
      <c r="D1977" s="41" t="s">
        <v>7106</v>
      </c>
      <c r="E1977" s="41" t="s">
        <v>1394</v>
      </c>
      <c r="F1977" s="41" t="s">
        <v>2862</v>
      </c>
      <c r="G1977" s="41">
        <v>1</v>
      </c>
      <c r="H1977" s="41" t="s">
        <v>2620</v>
      </c>
      <c r="I1977" s="41" t="s">
        <v>2621</v>
      </c>
      <c r="J1977" s="41" t="s">
        <v>3996</v>
      </c>
      <c r="K1977" s="41" t="s">
        <v>2820</v>
      </c>
      <c r="L1977" s="41" t="s">
        <v>7107</v>
      </c>
      <c r="M1977" s="41">
        <v>22.99</v>
      </c>
      <c r="N1977" s="41">
        <v>0</v>
      </c>
      <c r="O1977" s="41">
        <v>0</v>
      </c>
      <c r="P1977" s="41">
        <v>0</v>
      </c>
      <c r="Q1977" s="41">
        <v>0</v>
      </c>
      <c r="R1977" s="41">
        <v>0</v>
      </c>
      <c r="S1977" s="41">
        <v>-3.91</v>
      </c>
      <c r="T1977" s="41">
        <v>-5.16</v>
      </c>
      <c r="U1977" s="41">
        <v>0</v>
      </c>
      <c r="V1977" s="41">
        <v>0</v>
      </c>
      <c r="W1977" s="41">
        <v>13.92</v>
      </c>
    </row>
    <row r="1978" spans="1:23" s="41" customFormat="1" hidden="1" x14ac:dyDescent="0.25">
      <c r="A1978" s="41" t="s">
        <v>7108</v>
      </c>
      <c r="B1978" s="41">
        <v>12167176711</v>
      </c>
      <c r="C1978" s="41" t="s">
        <v>2617</v>
      </c>
      <c r="D1978" s="41" t="s">
        <v>7109</v>
      </c>
      <c r="E1978" s="41" t="s">
        <v>2450</v>
      </c>
      <c r="F1978" s="41" t="s">
        <v>3698</v>
      </c>
      <c r="G1978" s="41">
        <v>1</v>
      </c>
      <c r="H1978" s="41" t="s">
        <v>2620</v>
      </c>
      <c r="I1978" s="41" t="s">
        <v>2621</v>
      </c>
      <c r="J1978" s="41" t="s">
        <v>7110</v>
      </c>
      <c r="K1978" s="41" t="s">
        <v>2678</v>
      </c>
      <c r="L1978" s="41" t="s">
        <v>7111</v>
      </c>
      <c r="M1978" s="41">
        <v>9.99</v>
      </c>
      <c r="N1978" s="41">
        <v>0</v>
      </c>
      <c r="O1978" s="41">
        <v>0</v>
      </c>
      <c r="P1978" s="41">
        <v>0</v>
      </c>
      <c r="Q1978" s="41">
        <v>0.67</v>
      </c>
      <c r="R1978" s="41">
        <v>-0.67</v>
      </c>
      <c r="S1978" s="41">
        <v>-1.7</v>
      </c>
      <c r="T1978" s="41">
        <v>-3.59</v>
      </c>
      <c r="U1978" s="41">
        <v>0</v>
      </c>
      <c r="V1978" s="41">
        <v>0</v>
      </c>
      <c r="W1978" s="41">
        <v>4.7</v>
      </c>
    </row>
    <row r="1979" spans="1:23" s="41" customFormat="1" hidden="1" x14ac:dyDescent="0.25">
      <c r="A1979" s="41" t="s">
        <v>7112</v>
      </c>
      <c r="B1979" s="41">
        <v>12167176711</v>
      </c>
      <c r="C1979" s="41" t="s">
        <v>2617</v>
      </c>
      <c r="D1979" s="41" t="s">
        <v>7113</v>
      </c>
      <c r="E1979" s="41" t="s">
        <v>392</v>
      </c>
      <c r="F1979" s="41" t="s">
        <v>2700</v>
      </c>
      <c r="G1979" s="41">
        <v>1</v>
      </c>
      <c r="H1979" s="41" t="s">
        <v>2620</v>
      </c>
      <c r="I1979" s="41" t="s">
        <v>2621</v>
      </c>
      <c r="J1979" s="41" t="s">
        <v>7114</v>
      </c>
      <c r="K1979" s="41" t="s">
        <v>2702</v>
      </c>
      <c r="L1979" s="41" t="s">
        <v>7115</v>
      </c>
      <c r="M1979" s="41">
        <v>19.989999999999998</v>
      </c>
      <c r="N1979" s="41">
        <v>0</v>
      </c>
      <c r="O1979" s="41">
        <v>0</v>
      </c>
      <c r="P1979" s="41">
        <v>0</v>
      </c>
      <c r="Q1979" s="41">
        <v>0</v>
      </c>
      <c r="R1979" s="41">
        <v>0</v>
      </c>
      <c r="S1979" s="41">
        <v>-3.4</v>
      </c>
      <c r="T1979" s="41">
        <v>-3.68</v>
      </c>
      <c r="U1979" s="41">
        <v>0</v>
      </c>
      <c r="V1979" s="41">
        <v>0</v>
      </c>
      <c r="W1979" s="41">
        <v>12.91</v>
      </c>
    </row>
    <row r="1980" spans="1:23" s="41" customFormat="1" hidden="1" x14ac:dyDescent="0.25">
      <c r="A1980" s="41" t="s">
        <v>7116</v>
      </c>
      <c r="B1980" s="41">
        <v>12167176711</v>
      </c>
      <c r="C1980" s="41" t="s">
        <v>2617</v>
      </c>
      <c r="D1980" s="41" t="s">
        <v>7117</v>
      </c>
      <c r="E1980" s="41" t="s">
        <v>778</v>
      </c>
      <c r="F1980" s="41" t="s">
        <v>5790</v>
      </c>
      <c r="G1980" s="41">
        <v>1</v>
      </c>
      <c r="H1980" s="41" t="s">
        <v>2620</v>
      </c>
      <c r="I1980" s="41" t="s">
        <v>2621</v>
      </c>
      <c r="J1980" s="41" t="s">
        <v>5405</v>
      </c>
      <c r="K1980" s="41" t="s">
        <v>2662</v>
      </c>
      <c r="L1980" s="41" t="s">
        <v>7118</v>
      </c>
      <c r="M1980" s="41">
        <v>9.99</v>
      </c>
      <c r="N1980" s="41">
        <v>0</v>
      </c>
      <c r="O1980" s="41">
        <v>0</v>
      </c>
      <c r="P1980" s="41">
        <v>0</v>
      </c>
      <c r="Q1980" s="41">
        <v>0</v>
      </c>
      <c r="R1980" s="41">
        <v>0</v>
      </c>
      <c r="S1980" s="41">
        <v>-1.7</v>
      </c>
      <c r="T1980" s="41">
        <v>-3.59</v>
      </c>
      <c r="U1980" s="41">
        <v>0</v>
      </c>
      <c r="V1980" s="41">
        <v>0</v>
      </c>
      <c r="W1980" s="41">
        <v>4.7</v>
      </c>
    </row>
    <row r="1981" spans="1:23" s="41" customFormat="1" hidden="1" x14ac:dyDescent="0.25">
      <c r="A1981" s="41" t="s">
        <v>7119</v>
      </c>
      <c r="B1981" s="41">
        <v>12167176711</v>
      </c>
      <c r="C1981" s="41" t="s">
        <v>2617</v>
      </c>
      <c r="D1981" s="41" t="s">
        <v>7120</v>
      </c>
      <c r="E1981" s="41" t="s">
        <v>2266</v>
      </c>
      <c r="F1981" s="41" t="s">
        <v>4201</v>
      </c>
      <c r="G1981" s="41">
        <v>1</v>
      </c>
      <c r="H1981" s="41" t="s">
        <v>2620</v>
      </c>
      <c r="I1981" s="41" t="s">
        <v>2621</v>
      </c>
      <c r="J1981" s="41" t="s">
        <v>7121</v>
      </c>
      <c r="K1981" s="41" t="s">
        <v>2893</v>
      </c>
      <c r="L1981" s="41" t="s">
        <v>7122</v>
      </c>
      <c r="M1981" s="41">
        <v>11.99</v>
      </c>
      <c r="N1981" s="41">
        <v>0</v>
      </c>
      <c r="O1981" s="41">
        <v>0</v>
      </c>
      <c r="P1981" s="41">
        <v>0</v>
      </c>
      <c r="Q1981" s="41">
        <v>0.84</v>
      </c>
      <c r="R1981" s="41">
        <v>-0.84</v>
      </c>
      <c r="S1981" s="41">
        <v>-2.04</v>
      </c>
      <c r="T1981" s="41">
        <v>-3.59</v>
      </c>
      <c r="U1981" s="41">
        <v>0</v>
      </c>
      <c r="V1981" s="41">
        <v>0</v>
      </c>
      <c r="W1981" s="41">
        <v>6.36</v>
      </c>
    </row>
    <row r="1982" spans="1:23" s="42" customFormat="1" hidden="1" x14ac:dyDescent="0.25">
      <c r="A1982" s="42" t="s">
        <v>7123</v>
      </c>
      <c r="B1982" s="42">
        <v>12167176711</v>
      </c>
      <c r="C1982" s="42" t="s">
        <v>2651</v>
      </c>
      <c r="D1982" s="42" t="s">
        <v>2967</v>
      </c>
      <c r="F1982" s="42" t="s">
        <v>74</v>
      </c>
      <c r="H1982" s="42" t="s">
        <v>2633</v>
      </c>
      <c r="M1982" s="42">
        <v>0</v>
      </c>
      <c r="N1982" s="42">
        <v>0</v>
      </c>
      <c r="O1982" s="42">
        <v>0</v>
      </c>
      <c r="P1982" s="42">
        <v>0</v>
      </c>
      <c r="Q1982" s="42">
        <v>0</v>
      </c>
      <c r="R1982" s="42">
        <v>0</v>
      </c>
      <c r="S1982" s="42">
        <v>0</v>
      </c>
      <c r="T1982" s="42">
        <v>0</v>
      </c>
      <c r="U1982" s="42">
        <v>0</v>
      </c>
      <c r="V1982" s="42">
        <v>0</v>
      </c>
      <c r="W1982" s="42">
        <v>0</v>
      </c>
    </row>
    <row r="1983" spans="1:23" s="43" customFormat="1" ht="14.4" hidden="1" x14ac:dyDescent="0.25">
      <c r="A1983" s="43" t="s">
        <v>7123</v>
      </c>
      <c r="B1983" s="43">
        <v>12167176711</v>
      </c>
      <c r="C1983" s="43" t="s">
        <v>2651</v>
      </c>
      <c r="D1983" s="43" t="s">
        <v>2967</v>
      </c>
      <c r="F1983" s="43" t="s">
        <v>75</v>
      </c>
      <c r="H1983" s="43" t="s">
        <v>2633</v>
      </c>
      <c r="M1983" s="43">
        <v>0</v>
      </c>
      <c r="N1983" s="43">
        <v>0</v>
      </c>
      <c r="O1983" s="43">
        <v>0</v>
      </c>
      <c r="P1983" s="43">
        <v>0</v>
      </c>
      <c r="Q1983" s="43">
        <v>0</v>
      </c>
      <c r="R1983" s="43">
        <v>0</v>
      </c>
      <c r="S1983" s="43">
        <v>0</v>
      </c>
      <c r="T1983" s="43">
        <v>-3.68</v>
      </c>
      <c r="U1983" s="43">
        <v>0</v>
      </c>
      <c r="V1983" s="43">
        <v>0</v>
      </c>
      <c r="W1983" s="43">
        <v>-3.68</v>
      </c>
    </row>
    <row r="1984" spans="1:23" s="42" customFormat="1" hidden="1" x14ac:dyDescent="0.25">
      <c r="A1984" s="42" t="s">
        <v>7123</v>
      </c>
      <c r="B1984" s="42">
        <v>12167176711</v>
      </c>
      <c r="C1984" s="42" t="s">
        <v>2651</v>
      </c>
      <c r="D1984" s="42" t="s">
        <v>2967</v>
      </c>
      <c r="F1984" s="42" t="s">
        <v>76</v>
      </c>
      <c r="H1984" s="42" t="s">
        <v>2633</v>
      </c>
      <c r="M1984" s="42">
        <v>0</v>
      </c>
      <c r="N1984" s="42">
        <v>0</v>
      </c>
      <c r="O1984" s="42">
        <v>0</v>
      </c>
      <c r="P1984" s="42">
        <v>0</v>
      </c>
      <c r="Q1984" s="42">
        <v>0</v>
      </c>
      <c r="R1984" s="42">
        <v>0</v>
      </c>
      <c r="S1984" s="42">
        <v>0</v>
      </c>
      <c r="T1984" s="42">
        <v>0</v>
      </c>
      <c r="U1984" s="42">
        <v>0</v>
      </c>
      <c r="V1984" s="42">
        <v>0</v>
      </c>
      <c r="W1984" s="42">
        <v>0</v>
      </c>
    </row>
    <row r="1985" spans="1:23" s="42" customFormat="1" hidden="1" x14ac:dyDescent="0.25">
      <c r="A1985" s="42" t="s">
        <v>7124</v>
      </c>
      <c r="B1985" s="42">
        <v>12167176711</v>
      </c>
      <c r="C1985" s="42" t="s">
        <v>2651</v>
      </c>
      <c r="D1985" s="42" t="s">
        <v>2967</v>
      </c>
      <c r="F1985" s="42" t="s">
        <v>74</v>
      </c>
      <c r="H1985" s="42" t="s">
        <v>2633</v>
      </c>
      <c r="M1985" s="42">
        <v>0</v>
      </c>
      <c r="N1985" s="42">
        <v>0</v>
      </c>
      <c r="O1985" s="42">
        <v>0</v>
      </c>
      <c r="P1985" s="42">
        <v>0</v>
      </c>
      <c r="Q1985" s="42">
        <v>0</v>
      </c>
      <c r="R1985" s="42">
        <v>0</v>
      </c>
      <c r="S1985" s="42">
        <v>0</v>
      </c>
      <c r="T1985" s="42">
        <v>0</v>
      </c>
      <c r="U1985" s="42">
        <v>0</v>
      </c>
      <c r="V1985" s="42">
        <v>0</v>
      </c>
      <c r="W1985" s="42">
        <v>0</v>
      </c>
    </row>
    <row r="1986" spans="1:23" s="43" customFormat="1" ht="14.4" hidden="1" x14ac:dyDescent="0.25">
      <c r="A1986" s="43" t="s">
        <v>7124</v>
      </c>
      <c r="B1986" s="43">
        <v>12167176711</v>
      </c>
      <c r="C1986" s="43" t="s">
        <v>2651</v>
      </c>
      <c r="D1986" s="43" t="s">
        <v>2967</v>
      </c>
      <c r="F1986" s="43" t="s">
        <v>75</v>
      </c>
      <c r="H1986" s="43" t="s">
        <v>2633</v>
      </c>
      <c r="M1986" s="43">
        <v>0</v>
      </c>
      <c r="N1986" s="43">
        <v>0</v>
      </c>
      <c r="O1986" s="43">
        <v>0</v>
      </c>
      <c r="P1986" s="43">
        <v>0</v>
      </c>
      <c r="Q1986" s="43">
        <v>0</v>
      </c>
      <c r="R1986" s="43">
        <v>0</v>
      </c>
      <c r="S1986" s="43">
        <v>0</v>
      </c>
      <c r="T1986" s="43">
        <v>-3.68</v>
      </c>
      <c r="U1986" s="43">
        <v>0</v>
      </c>
      <c r="V1986" s="43">
        <v>0</v>
      </c>
      <c r="W1986" s="43">
        <v>-3.68</v>
      </c>
    </row>
    <row r="1987" spans="1:23" s="42" customFormat="1" hidden="1" x14ac:dyDescent="0.25">
      <c r="A1987" s="42" t="s">
        <v>7124</v>
      </c>
      <c r="B1987" s="42">
        <v>12167176711</v>
      </c>
      <c r="C1987" s="42" t="s">
        <v>2651</v>
      </c>
      <c r="D1987" s="42" t="s">
        <v>2967</v>
      </c>
      <c r="F1987" s="42" t="s">
        <v>76</v>
      </c>
      <c r="H1987" s="42" t="s">
        <v>2633</v>
      </c>
      <c r="M1987" s="42">
        <v>0</v>
      </c>
      <c r="N1987" s="42">
        <v>0</v>
      </c>
      <c r="O1987" s="42">
        <v>0</v>
      </c>
      <c r="P1987" s="42">
        <v>0</v>
      </c>
      <c r="Q1987" s="42">
        <v>0</v>
      </c>
      <c r="R1987" s="42">
        <v>0</v>
      </c>
      <c r="S1987" s="42">
        <v>0</v>
      </c>
      <c r="T1987" s="42">
        <v>0</v>
      </c>
      <c r="U1987" s="42">
        <v>0</v>
      </c>
      <c r="V1987" s="42">
        <v>0</v>
      </c>
      <c r="W1987" s="42">
        <v>0</v>
      </c>
    </row>
    <row r="1988" spans="1:23" s="41" customFormat="1" hidden="1" x14ac:dyDescent="0.25">
      <c r="A1988" s="41" t="s">
        <v>7125</v>
      </c>
      <c r="B1988" s="41">
        <v>12167176711</v>
      </c>
      <c r="C1988" s="41" t="s">
        <v>2617</v>
      </c>
      <c r="D1988" s="41" t="s">
        <v>7126</v>
      </c>
      <c r="E1988" s="41" t="s">
        <v>1354</v>
      </c>
      <c r="F1988" s="41" t="s">
        <v>2944</v>
      </c>
      <c r="G1988" s="41">
        <v>1</v>
      </c>
      <c r="H1988" s="41" t="s">
        <v>2620</v>
      </c>
      <c r="I1988" s="41" t="s">
        <v>2621</v>
      </c>
      <c r="J1988" s="41" t="s">
        <v>7127</v>
      </c>
      <c r="K1988" s="41" t="s">
        <v>2629</v>
      </c>
      <c r="L1988" s="41" t="s">
        <v>7128</v>
      </c>
      <c r="M1988" s="41">
        <v>22.99</v>
      </c>
      <c r="N1988" s="41">
        <v>0</v>
      </c>
      <c r="O1988" s="41">
        <v>0</v>
      </c>
      <c r="P1988" s="41">
        <v>0</v>
      </c>
      <c r="Q1988" s="41">
        <v>0.98</v>
      </c>
      <c r="R1988" s="41">
        <v>-0.98</v>
      </c>
      <c r="S1988" s="41">
        <v>-3.91</v>
      </c>
      <c r="T1988" s="41">
        <v>-5.16</v>
      </c>
      <c r="U1988" s="41">
        <v>0</v>
      </c>
      <c r="V1988" s="41">
        <v>0</v>
      </c>
      <c r="W1988" s="41">
        <v>13.92</v>
      </c>
    </row>
    <row r="1989" spans="1:23" s="41" customFormat="1" hidden="1" x14ac:dyDescent="0.25">
      <c r="A1989" s="41" t="s">
        <v>7129</v>
      </c>
      <c r="B1989" s="41">
        <v>12167176711</v>
      </c>
      <c r="C1989" s="41" t="s">
        <v>2617</v>
      </c>
      <c r="D1989" s="41" t="s">
        <v>7130</v>
      </c>
      <c r="E1989" s="41" t="s">
        <v>796</v>
      </c>
      <c r="F1989" s="41" t="s">
        <v>4586</v>
      </c>
      <c r="G1989" s="41">
        <v>1</v>
      </c>
      <c r="H1989" s="41" t="s">
        <v>2620</v>
      </c>
      <c r="I1989" s="41" t="s">
        <v>2621</v>
      </c>
      <c r="J1989" s="41" t="s">
        <v>6208</v>
      </c>
      <c r="K1989" s="41" t="s">
        <v>3934</v>
      </c>
      <c r="L1989" s="41">
        <v>28619</v>
      </c>
      <c r="M1989" s="41">
        <v>9.99</v>
      </c>
      <c r="N1989" s="41">
        <v>0</v>
      </c>
      <c r="O1989" s="41">
        <v>0</v>
      </c>
      <c r="P1989" s="41">
        <v>0</v>
      </c>
      <c r="Q1989" s="41">
        <v>0</v>
      </c>
      <c r="R1989" s="41">
        <v>0</v>
      </c>
      <c r="S1989" s="41">
        <v>-1.7</v>
      </c>
      <c r="T1989" s="41">
        <v>-3.59</v>
      </c>
      <c r="U1989" s="41">
        <v>0</v>
      </c>
      <c r="V1989" s="41">
        <v>0</v>
      </c>
      <c r="W1989" s="41">
        <v>4.7</v>
      </c>
    </row>
    <row r="1990" spans="1:23" s="41" customFormat="1" hidden="1" x14ac:dyDescent="0.25">
      <c r="A1990" s="41" t="s">
        <v>7131</v>
      </c>
      <c r="B1990" s="41">
        <v>12167176711</v>
      </c>
      <c r="C1990" s="41" t="s">
        <v>2727</v>
      </c>
      <c r="D1990" s="41" t="s">
        <v>6970</v>
      </c>
      <c r="E1990" s="41" t="s">
        <v>394</v>
      </c>
      <c r="F1990" s="41" t="s">
        <v>4051</v>
      </c>
      <c r="G1990" s="41">
        <v>1</v>
      </c>
      <c r="H1990" s="41" t="s">
        <v>2620</v>
      </c>
      <c r="I1990" s="41" t="s">
        <v>2621</v>
      </c>
      <c r="J1990" s="41" t="s">
        <v>4011</v>
      </c>
      <c r="K1990" s="41" t="s">
        <v>2830</v>
      </c>
      <c r="L1990" s="41" t="s">
        <v>6971</v>
      </c>
      <c r="M1990" s="41">
        <v>-19.989999999999998</v>
      </c>
      <c r="N1990" s="41">
        <v>0</v>
      </c>
      <c r="O1990" s="41">
        <v>0</v>
      </c>
      <c r="P1990" s="41">
        <v>1</v>
      </c>
      <c r="Q1990" s="41">
        <v>0</v>
      </c>
      <c r="R1990" s="41">
        <v>0</v>
      </c>
      <c r="S1990" s="41">
        <v>2.58</v>
      </c>
      <c r="T1990" s="41">
        <v>0</v>
      </c>
      <c r="U1990" s="41">
        <v>0</v>
      </c>
      <c r="V1990" s="41">
        <v>0</v>
      </c>
      <c r="W1990" s="41">
        <v>-16.41</v>
      </c>
    </row>
    <row r="1991" spans="1:23" s="41" customFormat="1" hidden="1" x14ac:dyDescent="0.25">
      <c r="A1991" s="41" t="s">
        <v>7132</v>
      </c>
      <c r="B1991" s="41">
        <v>12167176711</v>
      </c>
      <c r="C1991" s="41" t="s">
        <v>2617</v>
      </c>
      <c r="D1991" s="41" t="s">
        <v>7133</v>
      </c>
      <c r="E1991" s="41" t="s">
        <v>1372</v>
      </c>
      <c r="F1991" s="41" t="s">
        <v>2776</v>
      </c>
      <c r="G1991" s="41">
        <v>1</v>
      </c>
      <c r="H1991" s="41" t="s">
        <v>2620</v>
      </c>
      <c r="I1991" s="41" t="s">
        <v>2621</v>
      </c>
      <c r="J1991" s="41" t="s">
        <v>3000</v>
      </c>
      <c r="K1991" s="41" t="s">
        <v>2933</v>
      </c>
      <c r="L1991" s="41" t="s">
        <v>7134</v>
      </c>
      <c r="M1991" s="41">
        <v>19.989999999999998</v>
      </c>
      <c r="N1991" s="41">
        <v>0</v>
      </c>
      <c r="O1991" s="41">
        <v>0</v>
      </c>
      <c r="P1991" s="41">
        <v>-0.4</v>
      </c>
      <c r="Q1991" s="41">
        <v>1.04</v>
      </c>
      <c r="R1991" s="41">
        <v>-1.04</v>
      </c>
      <c r="S1991" s="41">
        <v>-3.33</v>
      </c>
      <c r="T1991" s="41">
        <v>-5.16</v>
      </c>
      <c r="U1991" s="41">
        <v>0</v>
      </c>
      <c r="V1991" s="41">
        <v>0</v>
      </c>
      <c r="W1991" s="41">
        <v>11.1</v>
      </c>
    </row>
    <row r="1992" spans="1:23" s="41" customFormat="1" hidden="1" x14ac:dyDescent="0.25">
      <c r="A1992" s="41" t="s">
        <v>7135</v>
      </c>
      <c r="B1992" s="41">
        <v>12167176711</v>
      </c>
      <c r="C1992" s="41" t="s">
        <v>2617</v>
      </c>
      <c r="D1992" s="41" t="s">
        <v>7136</v>
      </c>
      <c r="E1992" s="41" t="s">
        <v>398</v>
      </c>
      <c r="F1992" s="41" t="s">
        <v>3904</v>
      </c>
      <c r="G1992" s="41">
        <v>1</v>
      </c>
      <c r="H1992" s="41" t="s">
        <v>2620</v>
      </c>
      <c r="I1992" s="41" t="s">
        <v>2621</v>
      </c>
      <c r="J1992" s="41" t="s">
        <v>2667</v>
      </c>
      <c r="K1992" s="41" t="s">
        <v>2648</v>
      </c>
      <c r="L1992" s="41" t="s">
        <v>7137</v>
      </c>
      <c r="M1992" s="41">
        <v>19.989999999999998</v>
      </c>
      <c r="N1992" s="41">
        <v>0</v>
      </c>
      <c r="O1992" s="41">
        <v>0</v>
      </c>
      <c r="P1992" s="41">
        <v>-1</v>
      </c>
      <c r="Q1992" s="41">
        <v>0</v>
      </c>
      <c r="R1992" s="41">
        <v>0</v>
      </c>
      <c r="S1992" s="41">
        <v>-3.23</v>
      </c>
      <c r="T1992" s="41">
        <v>-3.68</v>
      </c>
      <c r="U1992" s="41">
        <v>0</v>
      </c>
      <c r="V1992" s="41">
        <v>0</v>
      </c>
      <c r="W1992" s="41">
        <v>12.08</v>
      </c>
    </row>
    <row r="1993" spans="1:23" s="41" customFormat="1" hidden="1" x14ac:dyDescent="0.25">
      <c r="A1993" s="41" t="s">
        <v>7138</v>
      </c>
      <c r="B1993" s="41">
        <v>12167176711</v>
      </c>
      <c r="C1993" s="41" t="s">
        <v>2617</v>
      </c>
      <c r="D1993" s="41" t="s">
        <v>7139</v>
      </c>
      <c r="E1993" s="41" t="s">
        <v>1978</v>
      </c>
      <c r="F1993" s="41" t="s">
        <v>3419</v>
      </c>
      <c r="G1993" s="41">
        <v>1</v>
      </c>
      <c r="H1993" s="41" t="s">
        <v>2620</v>
      </c>
      <c r="I1993" s="41" t="s">
        <v>2621</v>
      </c>
      <c r="J1993" s="41" t="s">
        <v>7140</v>
      </c>
      <c r="K1993" s="41" t="s">
        <v>2836</v>
      </c>
      <c r="L1993" s="41" t="s">
        <v>7141</v>
      </c>
      <c r="M1993" s="41">
        <v>10.99</v>
      </c>
      <c r="N1993" s="41">
        <v>0</v>
      </c>
      <c r="O1993" s="41">
        <v>0</v>
      </c>
      <c r="P1993" s="41">
        <v>0</v>
      </c>
      <c r="Q1993" s="41">
        <v>0</v>
      </c>
      <c r="R1993" s="41">
        <v>0</v>
      </c>
      <c r="S1993" s="41">
        <v>-1.87</v>
      </c>
      <c r="T1993" s="41">
        <v>-3.68</v>
      </c>
      <c r="U1993" s="41">
        <v>0</v>
      </c>
      <c r="V1993" s="41">
        <v>0</v>
      </c>
      <c r="W1993" s="41">
        <v>5.44</v>
      </c>
    </row>
    <row r="1994" spans="1:23" s="41" customFormat="1" hidden="1" x14ac:dyDescent="0.25">
      <c r="A1994" s="41" t="s">
        <v>7142</v>
      </c>
      <c r="B1994" s="41">
        <v>12167176711</v>
      </c>
      <c r="C1994" s="41" t="s">
        <v>2617</v>
      </c>
      <c r="D1994" s="41" t="s">
        <v>7143</v>
      </c>
      <c r="E1994" s="41" t="s">
        <v>1424</v>
      </c>
      <c r="F1994" s="41" t="s">
        <v>2980</v>
      </c>
      <c r="G1994" s="41">
        <v>1</v>
      </c>
      <c r="H1994" s="41" t="s">
        <v>2620</v>
      </c>
      <c r="I1994" s="41" t="s">
        <v>2621</v>
      </c>
      <c r="J1994" s="41" t="s">
        <v>7144</v>
      </c>
      <c r="K1994" s="41" t="s">
        <v>7145</v>
      </c>
      <c r="L1994" s="41">
        <v>75002</v>
      </c>
      <c r="M1994" s="41">
        <v>25.99</v>
      </c>
      <c r="N1994" s="41">
        <v>0</v>
      </c>
      <c r="O1994" s="41">
        <v>0</v>
      </c>
      <c r="P1994" s="41">
        <v>-0.52</v>
      </c>
      <c r="Q1994" s="41">
        <v>0</v>
      </c>
      <c r="R1994" s="41">
        <v>0</v>
      </c>
      <c r="S1994" s="41">
        <v>-4.33</v>
      </c>
      <c r="T1994" s="41">
        <v>-5.16</v>
      </c>
      <c r="U1994" s="41">
        <v>0</v>
      </c>
      <c r="V1994" s="41">
        <v>0</v>
      </c>
      <c r="W1994" s="41">
        <v>15.98</v>
      </c>
    </row>
    <row r="1995" spans="1:23" s="41" customFormat="1" hidden="1" x14ac:dyDescent="0.25">
      <c r="A1995" s="41" t="s">
        <v>7142</v>
      </c>
      <c r="B1995" s="41">
        <v>12167176711</v>
      </c>
      <c r="C1995" s="41" t="s">
        <v>2617</v>
      </c>
      <c r="D1995" s="41" t="s">
        <v>7143</v>
      </c>
      <c r="E1995" s="41" t="s">
        <v>1422</v>
      </c>
      <c r="F1995" s="41" t="s">
        <v>2671</v>
      </c>
      <c r="G1995" s="41">
        <v>1</v>
      </c>
      <c r="H1995" s="41" t="s">
        <v>2620</v>
      </c>
      <c r="I1995" s="41" t="s">
        <v>2621</v>
      </c>
      <c r="J1995" s="41" t="s">
        <v>7144</v>
      </c>
      <c r="K1995" s="41" t="s">
        <v>7145</v>
      </c>
      <c r="L1995" s="41">
        <v>75002</v>
      </c>
      <c r="M1995" s="41">
        <v>25.99</v>
      </c>
      <c r="N1995" s="41">
        <v>0</v>
      </c>
      <c r="O1995" s="41">
        <v>0</v>
      </c>
      <c r="P1995" s="41">
        <v>-0.52</v>
      </c>
      <c r="Q1995" s="41">
        <v>0</v>
      </c>
      <c r="R1995" s="41">
        <v>0</v>
      </c>
      <c r="S1995" s="41">
        <v>-4.33</v>
      </c>
      <c r="T1995" s="41">
        <v>-5.16</v>
      </c>
      <c r="U1995" s="41">
        <v>0</v>
      </c>
      <c r="V1995" s="41">
        <v>0</v>
      </c>
      <c r="W1995" s="41">
        <v>15.98</v>
      </c>
    </row>
    <row r="1996" spans="1:23" s="41" customFormat="1" hidden="1" x14ac:dyDescent="0.25">
      <c r="A1996" s="41" t="s">
        <v>7146</v>
      </c>
      <c r="B1996" s="41">
        <v>12167176711</v>
      </c>
      <c r="C1996" s="41" t="s">
        <v>2727</v>
      </c>
      <c r="D1996" s="41" t="s">
        <v>6055</v>
      </c>
      <c r="E1996" s="41" t="s">
        <v>1362</v>
      </c>
      <c r="F1996" s="41" t="s">
        <v>3089</v>
      </c>
      <c r="G1996" s="41">
        <v>1</v>
      </c>
      <c r="H1996" s="41" t="s">
        <v>2620</v>
      </c>
      <c r="I1996" s="41" t="s">
        <v>2621</v>
      </c>
      <c r="J1996" s="41" t="s">
        <v>6056</v>
      </c>
      <c r="K1996" s="41" t="s">
        <v>2702</v>
      </c>
      <c r="L1996" s="41" t="s">
        <v>6057</v>
      </c>
      <c r="M1996" s="41">
        <v>-22.99</v>
      </c>
      <c r="N1996" s="41">
        <v>0</v>
      </c>
      <c r="O1996" s="41">
        <v>0</v>
      </c>
      <c r="P1996" s="41">
        <v>0</v>
      </c>
      <c r="Q1996" s="41">
        <v>0</v>
      </c>
      <c r="R1996" s="41">
        <v>0</v>
      </c>
      <c r="S1996" s="41">
        <v>3.13</v>
      </c>
      <c r="T1996" s="41">
        <v>0</v>
      </c>
      <c r="U1996" s="41">
        <v>0</v>
      </c>
      <c r="V1996" s="41">
        <v>0</v>
      </c>
      <c r="W1996" s="41">
        <v>-19.86</v>
      </c>
    </row>
    <row r="1997" spans="1:23" s="41" customFormat="1" hidden="1" x14ac:dyDescent="0.25">
      <c r="A1997" s="41" t="s">
        <v>7147</v>
      </c>
      <c r="B1997" s="41">
        <v>12167176711</v>
      </c>
      <c r="C1997" s="41" t="s">
        <v>2617</v>
      </c>
      <c r="D1997" s="41" t="s">
        <v>7148</v>
      </c>
      <c r="E1997" s="41" t="s">
        <v>400</v>
      </c>
      <c r="F1997" s="41" t="s">
        <v>2903</v>
      </c>
      <c r="G1997" s="41">
        <v>1</v>
      </c>
      <c r="H1997" s="41" t="s">
        <v>2620</v>
      </c>
      <c r="I1997" s="41" t="s">
        <v>2621</v>
      </c>
      <c r="J1997" s="41" t="s">
        <v>7149</v>
      </c>
      <c r="K1997" s="41" t="s">
        <v>7150</v>
      </c>
      <c r="L1997" s="41" t="s">
        <v>7151</v>
      </c>
      <c r="M1997" s="41">
        <v>19.989999999999998</v>
      </c>
      <c r="N1997" s="41">
        <v>0</v>
      </c>
      <c r="O1997" s="41">
        <v>0</v>
      </c>
      <c r="P1997" s="41">
        <v>-1</v>
      </c>
      <c r="Q1997" s="41">
        <v>0</v>
      </c>
      <c r="R1997" s="41">
        <v>0</v>
      </c>
      <c r="S1997" s="41">
        <v>-3.23</v>
      </c>
      <c r="T1997" s="41">
        <v>-3.68</v>
      </c>
      <c r="U1997" s="41">
        <v>0</v>
      </c>
      <c r="V1997" s="41">
        <v>0</v>
      </c>
      <c r="W1997" s="41">
        <v>12.08</v>
      </c>
    </row>
    <row r="1998" spans="1:23" s="41" customFormat="1" hidden="1" x14ac:dyDescent="0.25">
      <c r="A1998" s="41" t="s">
        <v>7152</v>
      </c>
      <c r="B1998" s="41">
        <v>12167176711</v>
      </c>
      <c r="C1998" s="41" t="s">
        <v>2617</v>
      </c>
      <c r="D1998" s="41" t="s">
        <v>7133</v>
      </c>
      <c r="E1998" s="41" t="s">
        <v>1380</v>
      </c>
      <c r="F1998" s="41" t="s">
        <v>4650</v>
      </c>
      <c r="G1998" s="41">
        <v>1</v>
      </c>
      <c r="H1998" s="41" t="s">
        <v>2620</v>
      </c>
      <c r="I1998" s="41" t="s">
        <v>2621</v>
      </c>
      <c r="J1998" s="41" t="s">
        <v>3000</v>
      </c>
      <c r="K1998" s="41" t="s">
        <v>2933</v>
      </c>
      <c r="L1998" s="41" t="s">
        <v>7134</v>
      </c>
      <c r="M1998" s="41">
        <v>22.99</v>
      </c>
      <c r="N1998" s="41">
        <v>0</v>
      </c>
      <c r="O1998" s="41">
        <v>0</v>
      </c>
      <c r="P1998" s="41">
        <v>-0.46</v>
      </c>
      <c r="Q1998" s="41">
        <v>1.19</v>
      </c>
      <c r="R1998" s="41">
        <v>-1.19</v>
      </c>
      <c r="S1998" s="41">
        <v>-3.83</v>
      </c>
      <c r="T1998" s="41">
        <v>-5.16</v>
      </c>
      <c r="U1998" s="41">
        <v>0</v>
      </c>
      <c r="V1998" s="41">
        <v>0</v>
      </c>
      <c r="W1998" s="41">
        <v>13.54</v>
      </c>
    </row>
    <row r="1999" spans="1:23" s="41" customFormat="1" hidden="1" x14ac:dyDescent="0.25">
      <c r="A1999" s="41" t="s">
        <v>7153</v>
      </c>
      <c r="B1999" s="41">
        <v>12167176711</v>
      </c>
      <c r="C1999" s="41" t="s">
        <v>2617</v>
      </c>
      <c r="D1999" s="41" t="s">
        <v>7154</v>
      </c>
      <c r="E1999" s="41" t="s">
        <v>466</v>
      </c>
      <c r="F1999" s="41" t="s">
        <v>3099</v>
      </c>
      <c r="G1999" s="41">
        <v>1</v>
      </c>
      <c r="H1999" s="41" t="s">
        <v>2620</v>
      </c>
      <c r="I1999" s="41" t="s">
        <v>2621</v>
      </c>
      <c r="J1999" s="41" t="s">
        <v>5494</v>
      </c>
      <c r="K1999" s="41" t="s">
        <v>2820</v>
      </c>
      <c r="L1999" s="41" t="s">
        <v>7155</v>
      </c>
      <c r="M1999" s="41">
        <v>19.989999999999998</v>
      </c>
      <c r="N1999" s="41">
        <v>0</v>
      </c>
      <c r="O1999" s="41">
        <v>0</v>
      </c>
      <c r="P1999" s="41">
        <v>-1</v>
      </c>
      <c r="Q1999" s="41">
        <v>0</v>
      </c>
      <c r="R1999" s="41">
        <v>0</v>
      </c>
      <c r="S1999" s="41">
        <v>-3.23</v>
      </c>
      <c r="T1999" s="41">
        <v>-2.81</v>
      </c>
      <c r="U1999" s="41">
        <v>0</v>
      </c>
      <c r="V1999" s="41">
        <v>0</v>
      </c>
      <c r="W1999" s="41">
        <v>12.95</v>
      </c>
    </row>
    <row r="2000" spans="1:23" s="41" customFormat="1" hidden="1" x14ac:dyDescent="0.25">
      <c r="A2000" s="41" t="s">
        <v>7156</v>
      </c>
      <c r="B2000" s="41">
        <v>12167176711</v>
      </c>
      <c r="C2000" s="41" t="s">
        <v>2617</v>
      </c>
      <c r="D2000" s="41" t="s">
        <v>7157</v>
      </c>
      <c r="E2000" s="41" t="s">
        <v>1382</v>
      </c>
      <c r="F2000" s="41" t="s">
        <v>4684</v>
      </c>
      <c r="G2000" s="41">
        <v>1</v>
      </c>
      <c r="H2000" s="41" t="s">
        <v>2620</v>
      </c>
      <c r="I2000" s="41" t="s">
        <v>2621</v>
      </c>
      <c r="J2000" s="41" t="s">
        <v>7158</v>
      </c>
      <c r="K2000" s="41" t="s">
        <v>4250</v>
      </c>
      <c r="L2000" s="41" t="s">
        <v>7159</v>
      </c>
      <c r="M2000" s="41">
        <v>22.99</v>
      </c>
      <c r="N2000" s="41">
        <v>0</v>
      </c>
      <c r="O2000" s="41">
        <v>0</v>
      </c>
      <c r="P2000" s="41">
        <v>0</v>
      </c>
      <c r="Q2000" s="41">
        <v>1.96</v>
      </c>
      <c r="R2000" s="41">
        <v>-1.96</v>
      </c>
      <c r="S2000" s="41">
        <v>-3.91</v>
      </c>
      <c r="T2000" s="41">
        <v>-5.16</v>
      </c>
      <c r="U2000" s="41">
        <v>0</v>
      </c>
      <c r="V2000" s="41">
        <v>0</v>
      </c>
      <c r="W2000" s="41">
        <v>13.92</v>
      </c>
    </row>
    <row r="2001" spans="1:23" s="41" customFormat="1" hidden="1" x14ac:dyDescent="0.25">
      <c r="A2001" s="41" t="s">
        <v>7160</v>
      </c>
      <c r="B2001" s="41">
        <v>12167176711</v>
      </c>
      <c r="C2001" s="41" t="s">
        <v>2617</v>
      </c>
      <c r="D2001" s="41" t="s">
        <v>7161</v>
      </c>
      <c r="E2001" s="41" t="s">
        <v>1106</v>
      </c>
      <c r="F2001" s="41" t="s">
        <v>7162</v>
      </c>
      <c r="G2001" s="41">
        <v>1</v>
      </c>
      <c r="H2001" s="41" t="s">
        <v>2620</v>
      </c>
      <c r="I2001" s="41" t="s">
        <v>2621</v>
      </c>
      <c r="J2001" s="41" t="s">
        <v>6245</v>
      </c>
      <c r="K2001" s="41" t="s">
        <v>3519</v>
      </c>
      <c r="L2001" s="41" t="s">
        <v>7163</v>
      </c>
      <c r="M2001" s="41">
        <v>18.989999999999998</v>
      </c>
      <c r="N2001" s="41">
        <v>0</v>
      </c>
      <c r="O2001" s="41">
        <v>0</v>
      </c>
      <c r="P2001" s="41">
        <v>0</v>
      </c>
      <c r="Q2001" s="41">
        <v>0</v>
      </c>
      <c r="R2001" s="41">
        <v>0</v>
      </c>
      <c r="S2001" s="41">
        <v>-3.23</v>
      </c>
      <c r="T2001" s="41">
        <v>-3.68</v>
      </c>
      <c r="U2001" s="41">
        <v>0</v>
      </c>
      <c r="V2001" s="41">
        <v>0</v>
      </c>
      <c r="W2001" s="41">
        <v>12.08</v>
      </c>
    </row>
    <row r="2002" spans="1:23" s="41" customFormat="1" hidden="1" x14ac:dyDescent="0.25">
      <c r="A2002" s="41" t="s">
        <v>7164</v>
      </c>
      <c r="B2002" s="41">
        <v>12167176711</v>
      </c>
      <c r="C2002" s="41" t="s">
        <v>2617</v>
      </c>
      <c r="D2002" s="41" t="s">
        <v>7165</v>
      </c>
      <c r="E2002" s="41" t="s">
        <v>450</v>
      </c>
      <c r="F2002" s="41" t="s">
        <v>5547</v>
      </c>
      <c r="G2002" s="41">
        <v>1</v>
      </c>
      <c r="H2002" s="41" t="s">
        <v>2620</v>
      </c>
      <c r="I2002" s="41" t="s">
        <v>2621</v>
      </c>
      <c r="J2002" s="41" t="s">
        <v>7166</v>
      </c>
      <c r="K2002" s="41" t="s">
        <v>2683</v>
      </c>
      <c r="L2002" s="41" t="s">
        <v>7167</v>
      </c>
      <c r="M2002" s="41">
        <v>16.989999999999998</v>
      </c>
      <c r="N2002" s="41">
        <v>0</v>
      </c>
      <c r="O2002" s="41">
        <v>0</v>
      </c>
      <c r="P2002" s="41">
        <v>0</v>
      </c>
      <c r="Q2002" s="41">
        <v>0</v>
      </c>
      <c r="R2002" s="41">
        <v>0</v>
      </c>
      <c r="S2002" s="41">
        <v>-2.89</v>
      </c>
      <c r="T2002" s="41">
        <v>-3.68</v>
      </c>
      <c r="U2002" s="41">
        <v>0</v>
      </c>
      <c r="V2002" s="41">
        <v>0</v>
      </c>
      <c r="W2002" s="41">
        <v>10.42</v>
      </c>
    </row>
    <row r="2003" spans="1:23" s="42" customFormat="1" hidden="1" x14ac:dyDescent="0.25">
      <c r="A2003" s="42" t="s">
        <v>7168</v>
      </c>
      <c r="B2003" s="42">
        <v>12167176711</v>
      </c>
      <c r="C2003" s="42" t="s">
        <v>2651</v>
      </c>
      <c r="D2003" s="42" t="s">
        <v>3635</v>
      </c>
      <c r="F2003" s="42" t="s">
        <v>74</v>
      </c>
      <c r="H2003" s="42" t="s">
        <v>2633</v>
      </c>
      <c r="M2003" s="42">
        <v>0</v>
      </c>
      <c r="N2003" s="42">
        <v>0</v>
      </c>
      <c r="O2003" s="42">
        <v>0</v>
      </c>
      <c r="P2003" s="42">
        <v>0</v>
      </c>
      <c r="Q2003" s="42">
        <v>0</v>
      </c>
      <c r="R2003" s="42">
        <v>0</v>
      </c>
      <c r="S2003" s="42">
        <v>0</v>
      </c>
      <c r="T2003" s="42">
        <v>0</v>
      </c>
      <c r="U2003" s="42">
        <v>0</v>
      </c>
      <c r="V2003" s="42">
        <v>0</v>
      </c>
      <c r="W2003" s="42">
        <v>0</v>
      </c>
    </row>
    <row r="2004" spans="1:23" s="43" customFormat="1" ht="14.4" hidden="1" x14ac:dyDescent="0.25">
      <c r="A2004" s="43" t="s">
        <v>7168</v>
      </c>
      <c r="B2004" s="43">
        <v>12167176711</v>
      </c>
      <c r="C2004" s="43" t="s">
        <v>2651</v>
      </c>
      <c r="D2004" s="43" t="s">
        <v>3635</v>
      </c>
      <c r="F2004" s="43" t="s">
        <v>75</v>
      </c>
      <c r="H2004" s="43" t="s">
        <v>2633</v>
      </c>
      <c r="M2004" s="43">
        <v>0</v>
      </c>
      <c r="N2004" s="43">
        <v>0</v>
      </c>
      <c r="O2004" s="43">
        <v>0</v>
      </c>
      <c r="P2004" s="43">
        <v>0</v>
      </c>
      <c r="Q2004" s="43">
        <v>0</v>
      </c>
      <c r="R2004" s="43">
        <v>0</v>
      </c>
      <c r="S2004" s="43">
        <v>0</v>
      </c>
      <c r="T2004" s="43">
        <v>-3.68</v>
      </c>
      <c r="U2004" s="43">
        <v>0</v>
      </c>
      <c r="V2004" s="43">
        <v>0</v>
      </c>
      <c r="W2004" s="43">
        <v>-3.68</v>
      </c>
    </row>
    <row r="2005" spans="1:23" s="42" customFormat="1" hidden="1" x14ac:dyDescent="0.25">
      <c r="A2005" s="42" t="s">
        <v>7168</v>
      </c>
      <c r="B2005" s="42">
        <v>12167176711</v>
      </c>
      <c r="C2005" s="42" t="s">
        <v>2651</v>
      </c>
      <c r="D2005" s="42" t="s">
        <v>3635</v>
      </c>
      <c r="F2005" s="42" t="s">
        <v>76</v>
      </c>
      <c r="H2005" s="42" t="s">
        <v>2633</v>
      </c>
      <c r="M2005" s="42">
        <v>0</v>
      </c>
      <c r="N2005" s="42">
        <v>0</v>
      </c>
      <c r="O2005" s="42">
        <v>0</v>
      </c>
      <c r="P2005" s="42">
        <v>0</v>
      </c>
      <c r="Q2005" s="42">
        <v>0</v>
      </c>
      <c r="R2005" s="42">
        <v>0</v>
      </c>
      <c r="S2005" s="42">
        <v>0</v>
      </c>
      <c r="T2005" s="42">
        <v>0</v>
      </c>
      <c r="U2005" s="42">
        <v>0</v>
      </c>
      <c r="V2005" s="42">
        <v>0</v>
      </c>
      <c r="W2005" s="42">
        <v>0</v>
      </c>
    </row>
    <row r="2006" spans="1:23" s="41" customFormat="1" hidden="1" x14ac:dyDescent="0.25">
      <c r="A2006" s="41" t="s">
        <v>7169</v>
      </c>
      <c r="B2006" s="41">
        <v>12167176711</v>
      </c>
      <c r="C2006" s="41" t="s">
        <v>2617</v>
      </c>
      <c r="D2006" s="41" t="s">
        <v>7170</v>
      </c>
      <c r="E2006" s="41" t="s">
        <v>1366</v>
      </c>
      <c r="F2006" s="41" t="s">
        <v>2711</v>
      </c>
      <c r="G2006" s="41">
        <v>1</v>
      </c>
      <c r="H2006" s="41" t="s">
        <v>2620</v>
      </c>
      <c r="I2006" s="41" t="s">
        <v>2621</v>
      </c>
      <c r="J2006" s="41" t="s">
        <v>7171</v>
      </c>
      <c r="K2006" s="41" t="s">
        <v>2851</v>
      </c>
      <c r="L2006" s="41" t="s">
        <v>7172</v>
      </c>
      <c r="M2006" s="41">
        <v>22.99</v>
      </c>
      <c r="N2006" s="41">
        <v>0</v>
      </c>
      <c r="O2006" s="41">
        <v>0</v>
      </c>
      <c r="P2006" s="41">
        <v>0</v>
      </c>
      <c r="Q2006" s="41">
        <v>0</v>
      </c>
      <c r="R2006" s="41">
        <v>0</v>
      </c>
      <c r="S2006" s="41">
        <v>-3.91</v>
      </c>
      <c r="T2006" s="41">
        <v>-5.16</v>
      </c>
      <c r="U2006" s="41">
        <v>0</v>
      </c>
      <c r="V2006" s="41">
        <v>0</v>
      </c>
      <c r="W2006" s="41">
        <v>13.92</v>
      </c>
    </row>
    <row r="2007" spans="1:23" s="41" customFormat="1" hidden="1" x14ac:dyDescent="0.25">
      <c r="A2007" s="41" t="s">
        <v>7173</v>
      </c>
      <c r="B2007" s="41">
        <v>12167176711</v>
      </c>
      <c r="C2007" s="41" t="s">
        <v>2617</v>
      </c>
      <c r="D2007" s="41" t="s">
        <v>7174</v>
      </c>
      <c r="E2007" s="41" t="s">
        <v>2124</v>
      </c>
      <c r="F2007" s="41" t="s">
        <v>3502</v>
      </c>
      <c r="G2007" s="41">
        <v>1</v>
      </c>
      <c r="H2007" s="41" t="s">
        <v>2620</v>
      </c>
      <c r="I2007" s="41" t="s">
        <v>2621</v>
      </c>
      <c r="J2007" s="41" t="s">
        <v>7175</v>
      </c>
      <c r="K2007" s="41" t="s">
        <v>2851</v>
      </c>
      <c r="L2007" s="41" t="s">
        <v>7176</v>
      </c>
      <c r="M2007" s="41">
        <v>11.79</v>
      </c>
      <c r="N2007" s="41">
        <v>0</v>
      </c>
      <c r="O2007" s="41">
        <v>0</v>
      </c>
      <c r="P2007" s="41">
        <v>0</v>
      </c>
      <c r="Q2007" s="41">
        <v>0</v>
      </c>
      <c r="R2007" s="41">
        <v>0</v>
      </c>
      <c r="S2007" s="41">
        <v>-2</v>
      </c>
      <c r="T2007" s="41">
        <v>-3.59</v>
      </c>
      <c r="U2007" s="41">
        <v>0</v>
      </c>
      <c r="V2007" s="41">
        <v>0</v>
      </c>
      <c r="W2007" s="41">
        <v>6.2</v>
      </c>
    </row>
    <row r="2008" spans="1:23" s="41" customFormat="1" hidden="1" x14ac:dyDescent="0.25">
      <c r="A2008" s="41" t="s">
        <v>7177</v>
      </c>
      <c r="B2008" s="41">
        <v>12167176711</v>
      </c>
      <c r="C2008" s="41" t="s">
        <v>2617</v>
      </c>
      <c r="D2008" s="41" t="s">
        <v>7178</v>
      </c>
      <c r="E2008" s="41" t="s">
        <v>1360</v>
      </c>
      <c r="F2008" s="41" t="s">
        <v>3030</v>
      </c>
      <c r="G2008" s="41">
        <v>1</v>
      </c>
      <c r="H2008" s="41" t="s">
        <v>2620</v>
      </c>
      <c r="I2008" s="41" t="s">
        <v>2621</v>
      </c>
      <c r="J2008" s="41" t="s">
        <v>7179</v>
      </c>
      <c r="K2008" s="41" t="s">
        <v>7180</v>
      </c>
      <c r="L2008" s="41" t="s">
        <v>7181</v>
      </c>
      <c r="M2008" s="41">
        <v>22.99</v>
      </c>
      <c r="N2008" s="41">
        <v>0</v>
      </c>
      <c r="O2008" s="41">
        <v>0</v>
      </c>
      <c r="P2008" s="41">
        <v>0</v>
      </c>
      <c r="Q2008" s="41">
        <v>0</v>
      </c>
      <c r="R2008" s="41">
        <v>0</v>
      </c>
      <c r="S2008" s="41">
        <v>-3.91</v>
      </c>
      <c r="T2008" s="41">
        <v>-5.16</v>
      </c>
      <c r="U2008" s="41">
        <v>0</v>
      </c>
      <c r="V2008" s="41">
        <v>0</v>
      </c>
      <c r="W2008" s="41">
        <v>13.92</v>
      </c>
    </row>
    <row r="2009" spans="1:23" s="41" customFormat="1" hidden="1" x14ac:dyDescent="0.25">
      <c r="A2009" s="41" t="s">
        <v>7182</v>
      </c>
      <c r="B2009" s="41">
        <v>12167176711</v>
      </c>
      <c r="C2009" s="41" t="s">
        <v>2617</v>
      </c>
      <c r="D2009" s="41" t="s">
        <v>7183</v>
      </c>
      <c r="E2009" s="41" t="s">
        <v>1354</v>
      </c>
      <c r="F2009" s="41" t="s">
        <v>2944</v>
      </c>
      <c r="G2009" s="41">
        <v>1</v>
      </c>
      <c r="H2009" s="41" t="s">
        <v>2620</v>
      </c>
      <c r="I2009" s="41" t="s">
        <v>2621</v>
      </c>
      <c r="J2009" s="41" t="s">
        <v>7184</v>
      </c>
      <c r="K2009" s="41" t="s">
        <v>2629</v>
      </c>
      <c r="L2009" s="41">
        <v>11752</v>
      </c>
      <c r="M2009" s="41">
        <v>22.99</v>
      </c>
      <c r="N2009" s="41">
        <v>0</v>
      </c>
      <c r="O2009" s="41">
        <v>0</v>
      </c>
      <c r="P2009" s="41">
        <v>0</v>
      </c>
      <c r="Q2009" s="41">
        <v>1.06</v>
      </c>
      <c r="R2009" s="41">
        <v>-1.06</v>
      </c>
      <c r="S2009" s="41">
        <v>-3.91</v>
      </c>
      <c r="T2009" s="41">
        <v>-5.16</v>
      </c>
      <c r="U2009" s="41">
        <v>0</v>
      </c>
      <c r="V2009" s="41">
        <v>0</v>
      </c>
      <c r="W2009" s="41">
        <v>13.92</v>
      </c>
    </row>
    <row r="2010" spans="1:23" s="41" customFormat="1" hidden="1" x14ac:dyDescent="0.25">
      <c r="A2010" s="41" t="s">
        <v>7185</v>
      </c>
      <c r="B2010" s="41">
        <v>12167176711</v>
      </c>
      <c r="C2010" s="41" t="s">
        <v>2617</v>
      </c>
      <c r="D2010" s="41" t="s">
        <v>7186</v>
      </c>
      <c r="E2010" s="41" t="s">
        <v>1400</v>
      </c>
      <c r="F2010" s="41" t="s">
        <v>3744</v>
      </c>
      <c r="G2010" s="41">
        <v>1</v>
      </c>
      <c r="H2010" s="41" t="s">
        <v>2620</v>
      </c>
      <c r="I2010" s="41" t="s">
        <v>2621</v>
      </c>
      <c r="J2010" s="41" t="s">
        <v>4729</v>
      </c>
      <c r="K2010" s="41" t="s">
        <v>2933</v>
      </c>
      <c r="L2010" s="41" t="s">
        <v>7187</v>
      </c>
      <c r="M2010" s="41">
        <v>22.99</v>
      </c>
      <c r="N2010" s="41">
        <v>0</v>
      </c>
      <c r="O2010" s="41">
        <v>0</v>
      </c>
      <c r="P2010" s="41">
        <v>0</v>
      </c>
      <c r="Q2010" s="41">
        <v>1.22</v>
      </c>
      <c r="R2010" s="41">
        <v>-1.22</v>
      </c>
      <c r="S2010" s="41">
        <v>-3.91</v>
      </c>
      <c r="T2010" s="41">
        <v>-5.16</v>
      </c>
      <c r="U2010" s="41">
        <v>0</v>
      </c>
      <c r="V2010" s="41">
        <v>0</v>
      </c>
      <c r="W2010" s="41">
        <v>13.92</v>
      </c>
    </row>
    <row r="2011" spans="1:23" s="41" customFormat="1" hidden="1" x14ac:dyDescent="0.25">
      <c r="A2011" s="41" t="s">
        <v>7188</v>
      </c>
      <c r="B2011" s="41">
        <v>12167176711</v>
      </c>
      <c r="C2011" s="41" t="s">
        <v>2617</v>
      </c>
      <c r="D2011" s="41" t="s">
        <v>7189</v>
      </c>
      <c r="E2011" s="41" t="s">
        <v>734</v>
      </c>
      <c r="F2011" s="41" t="s">
        <v>7190</v>
      </c>
      <c r="G2011" s="41">
        <v>1</v>
      </c>
      <c r="H2011" s="41" t="s">
        <v>2620</v>
      </c>
      <c r="I2011" s="41" t="s">
        <v>2621</v>
      </c>
      <c r="J2011" s="41" t="s">
        <v>7191</v>
      </c>
      <c r="K2011" s="41" t="s">
        <v>2629</v>
      </c>
      <c r="L2011" s="41" t="s">
        <v>7192</v>
      </c>
      <c r="M2011" s="41">
        <v>12.99</v>
      </c>
      <c r="N2011" s="41">
        <v>0</v>
      </c>
      <c r="O2011" s="41">
        <v>0</v>
      </c>
      <c r="P2011" s="41">
        <v>0</v>
      </c>
      <c r="Q2011" s="41">
        <v>0.52</v>
      </c>
      <c r="R2011" s="41">
        <v>-0.52</v>
      </c>
      <c r="S2011" s="41">
        <v>-2.21</v>
      </c>
      <c r="T2011" s="41">
        <v>-3.59</v>
      </c>
      <c r="U2011" s="41">
        <v>0</v>
      </c>
      <c r="V2011" s="41">
        <v>0</v>
      </c>
      <c r="W2011" s="41">
        <v>7.19</v>
      </c>
    </row>
    <row r="2012" spans="1:23" s="41" customFormat="1" hidden="1" x14ac:dyDescent="0.25">
      <c r="A2012" s="41" t="s">
        <v>7193</v>
      </c>
      <c r="B2012" s="41">
        <v>12167176711</v>
      </c>
      <c r="C2012" s="41" t="s">
        <v>2617</v>
      </c>
      <c r="D2012" s="41" t="s">
        <v>7194</v>
      </c>
      <c r="E2012" s="41" t="s">
        <v>1234</v>
      </c>
      <c r="F2012" s="41" t="s">
        <v>3079</v>
      </c>
      <c r="G2012" s="41">
        <v>1</v>
      </c>
      <c r="H2012" s="41" t="s">
        <v>2620</v>
      </c>
      <c r="I2012" s="41" t="s">
        <v>2621</v>
      </c>
      <c r="J2012" s="41" t="s">
        <v>7195</v>
      </c>
      <c r="K2012" s="41" t="s">
        <v>2623</v>
      </c>
      <c r="L2012" s="41" t="s">
        <v>7196</v>
      </c>
      <c r="M2012" s="41">
        <v>19.989999999999998</v>
      </c>
      <c r="N2012" s="41">
        <v>0</v>
      </c>
      <c r="O2012" s="41">
        <v>0</v>
      </c>
      <c r="P2012" s="41">
        <v>0</v>
      </c>
      <c r="Q2012" s="41">
        <v>0</v>
      </c>
      <c r="R2012" s="41">
        <v>0</v>
      </c>
      <c r="S2012" s="41">
        <v>-3.4</v>
      </c>
      <c r="T2012" s="41">
        <v>-3.68</v>
      </c>
      <c r="U2012" s="41">
        <v>0</v>
      </c>
      <c r="V2012" s="41">
        <v>0</v>
      </c>
      <c r="W2012" s="41">
        <v>12.91</v>
      </c>
    </row>
    <row r="2013" spans="1:23" s="41" customFormat="1" hidden="1" x14ac:dyDescent="0.25">
      <c r="A2013" s="41" t="s">
        <v>7197</v>
      </c>
      <c r="B2013" s="41">
        <v>12167176711</v>
      </c>
      <c r="C2013" s="41" t="s">
        <v>2617</v>
      </c>
      <c r="D2013" s="41" t="s">
        <v>7198</v>
      </c>
      <c r="E2013" s="41" t="s">
        <v>1352</v>
      </c>
      <c r="F2013" s="41" t="s">
        <v>2733</v>
      </c>
      <c r="G2013" s="41">
        <v>1</v>
      </c>
      <c r="H2013" s="41" t="s">
        <v>2620</v>
      </c>
      <c r="I2013" s="41" t="s">
        <v>2621</v>
      </c>
      <c r="J2013" s="41" t="s">
        <v>7199</v>
      </c>
      <c r="K2013" s="41" t="s">
        <v>2743</v>
      </c>
      <c r="L2013" s="41" t="s">
        <v>7200</v>
      </c>
      <c r="M2013" s="41">
        <v>22.99</v>
      </c>
      <c r="N2013" s="41">
        <v>0</v>
      </c>
      <c r="O2013" s="41">
        <v>0</v>
      </c>
      <c r="P2013" s="41">
        <v>0</v>
      </c>
      <c r="Q2013" s="41">
        <v>1.38</v>
      </c>
      <c r="R2013" s="41">
        <v>-1.38</v>
      </c>
      <c r="S2013" s="41">
        <v>-3.91</v>
      </c>
      <c r="T2013" s="41">
        <v>-5.16</v>
      </c>
      <c r="U2013" s="41">
        <v>0</v>
      </c>
      <c r="V2013" s="41">
        <v>0</v>
      </c>
      <c r="W2013" s="41">
        <v>13.92</v>
      </c>
    </row>
    <row r="2014" spans="1:23" s="41" customFormat="1" hidden="1" x14ac:dyDescent="0.25">
      <c r="A2014" s="41" t="s">
        <v>7201</v>
      </c>
      <c r="B2014" s="41">
        <v>12167176711</v>
      </c>
      <c r="C2014" s="41" t="s">
        <v>2617</v>
      </c>
      <c r="D2014" s="41" t="s">
        <v>7202</v>
      </c>
      <c r="E2014" s="41" t="s">
        <v>498</v>
      </c>
      <c r="F2014" s="41" t="s">
        <v>2873</v>
      </c>
      <c r="G2014" s="41">
        <v>1</v>
      </c>
      <c r="H2014" s="41" t="s">
        <v>2620</v>
      </c>
      <c r="I2014" s="41" t="s">
        <v>2621</v>
      </c>
      <c r="J2014" s="41" t="s">
        <v>5494</v>
      </c>
      <c r="K2014" s="41" t="s">
        <v>3067</v>
      </c>
      <c r="L2014" s="41" t="s">
        <v>7203</v>
      </c>
      <c r="M2014" s="41">
        <v>17.989999999999998</v>
      </c>
      <c r="N2014" s="41">
        <v>0</v>
      </c>
      <c r="O2014" s="41">
        <v>0</v>
      </c>
      <c r="P2014" s="41">
        <v>0</v>
      </c>
      <c r="Q2014" s="41">
        <v>1.44</v>
      </c>
      <c r="R2014" s="41">
        <v>-1.44</v>
      </c>
      <c r="S2014" s="41">
        <v>-3.06</v>
      </c>
      <c r="T2014" s="41">
        <v>-3.68</v>
      </c>
      <c r="U2014" s="41">
        <v>0</v>
      </c>
      <c r="V2014" s="41">
        <v>0</v>
      </c>
      <c r="W2014" s="41">
        <v>11.25</v>
      </c>
    </row>
    <row r="2015" spans="1:23" s="41" customFormat="1" hidden="1" x14ac:dyDescent="0.25">
      <c r="A2015" s="41" t="s">
        <v>7204</v>
      </c>
      <c r="B2015" s="41">
        <v>12167176711</v>
      </c>
      <c r="C2015" s="41" t="s">
        <v>2617</v>
      </c>
      <c r="D2015" s="41" t="s">
        <v>7205</v>
      </c>
      <c r="E2015" s="41" t="s">
        <v>1386</v>
      </c>
      <c r="F2015" s="41" t="s">
        <v>2619</v>
      </c>
      <c r="G2015" s="41">
        <v>1</v>
      </c>
      <c r="H2015" s="41" t="s">
        <v>2620</v>
      </c>
      <c r="I2015" s="41" t="s">
        <v>2621</v>
      </c>
      <c r="J2015" s="41" t="s">
        <v>5873</v>
      </c>
      <c r="K2015" s="41" t="s">
        <v>3840</v>
      </c>
      <c r="L2015" s="41" t="s">
        <v>7206</v>
      </c>
      <c r="M2015" s="41">
        <v>22.99</v>
      </c>
      <c r="N2015" s="41">
        <v>0</v>
      </c>
      <c r="O2015" s="41">
        <v>0</v>
      </c>
      <c r="P2015" s="41">
        <v>0</v>
      </c>
      <c r="Q2015" s="41">
        <v>1.38</v>
      </c>
      <c r="R2015" s="41">
        <v>-1.38</v>
      </c>
      <c r="S2015" s="41">
        <v>-3.91</v>
      </c>
      <c r="T2015" s="41">
        <v>-5.16</v>
      </c>
      <c r="U2015" s="41">
        <v>0</v>
      </c>
      <c r="V2015" s="41">
        <v>0</v>
      </c>
      <c r="W2015" s="41">
        <v>13.92</v>
      </c>
    </row>
    <row r="2016" spans="1:23" s="42" customFormat="1" hidden="1" x14ac:dyDescent="0.25">
      <c r="A2016" s="42" t="s">
        <v>7207</v>
      </c>
      <c r="B2016" s="42">
        <v>12167176711</v>
      </c>
      <c r="C2016" s="42" t="s">
        <v>2651</v>
      </c>
      <c r="D2016" s="42" t="s">
        <v>5510</v>
      </c>
      <c r="F2016" s="42" t="s">
        <v>74</v>
      </c>
      <c r="H2016" s="42" t="s">
        <v>2633</v>
      </c>
      <c r="M2016" s="42">
        <v>0</v>
      </c>
      <c r="N2016" s="42">
        <v>0</v>
      </c>
      <c r="O2016" s="42">
        <v>0</v>
      </c>
      <c r="P2016" s="42">
        <v>0</v>
      </c>
      <c r="Q2016" s="42">
        <v>0</v>
      </c>
      <c r="R2016" s="42">
        <v>0</v>
      </c>
      <c r="S2016" s="42">
        <v>0</v>
      </c>
      <c r="T2016" s="42">
        <v>0</v>
      </c>
      <c r="U2016" s="42">
        <v>0</v>
      </c>
      <c r="V2016" s="42">
        <v>0</v>
      </c>
      <c r="W2016" s="42">
        <v>0</v>
      </c>
    </row>
    <row r="2017" spans="1:23" s="43" customFormat="1" ht="14.4" hidden="1" x14ac:dyDescent="0.25">
      <c r="A2017" s="43" t="s">
        <v>7207</v>
      </c>
      <c r="B2017" s="43">
        <v>12167176711</v>
      </c>
      <c r="C2017" s="43" t="s">
        <v>2651</v>
      </c>
      <c r="D2017" s="43" t="s">
        <v>5510</v>
      </c>
      <c r="F2017" s="43" t="s">
        <v>75</v>
      </c>
      <c r="H2017" s="43" t="s">
        <v>2633</v>
      </c>
      <c r="M2017" s="43">
        <v>0</v>
      </c>
      <c r="N2017" s="43">
        <v>0</v>
      </c>
      <c r="O2017" s="43">
        <v>0</v>
      </c>
      <c r="P2017" s="43">
        <v>0</v>
      </c>
      <c r="Q2017" s="43">
        <v>0</v>
      </c>
      <c r="R2017" s="43">
        <v>0</v>
      </c>
      <c r="S2017" s="43">
        <v>0</v>
      </c>
      <c r="T2017" s="43">
        <v>-3.68</v>
      </c>
      <c r="U2017" s="43">
        <v>0</v>
      </c>
      <c r="V2017" s="43">
        <v>0</v>
      </c>
      <c r="W2017" s="43">
        <v>-3.68</v>
      </c>
    </row>
    <row r="2018" spans="1:23" s="42" customFormat="1" hidden="1" x14ac:dyDescent="0.25">
      <c r="A2018" s="42" t="s">
        <v>7207</v>
      </c>
      <c r="B2018" s="42">
        <v>12167176711</v>
      </c>
      <c r="C2018" s="42" t="s">
        <v>2651</v>
      </c>
      <c r="D2018" s="42" t="s">
        <v>5510</v>
      </c>
      <c r="F2018" s="42" t="s">
        <v>76</v>
      </c>
      <c r="H2018" s="42" t="s">
        <v>2633</v>
      </c>
      <c r="M2018" s="42">
        <v>0</v>
      </c>
      <c r="N2018" s="42">
        <v>0</v>
      </c>
      <c r="O2018" s="42">
        <v>0</v>
      </c>
      <c r="P2018" s="42">
        <v>0</v>
      </c>
      <c r="Q2018" s="42">
        <v>0</v>
      </c>
      <c r="R2018" s="42">
        <v>0</v>
      </c>
      <c r="S2018" s="42">
        <v>0</v>
      </c>
      <c r="T2018" s="42">
        <v>0</v>
      </c>
      <c r="U2018" s="42">
        <v>0</v>
      </c>
      <c r="V2018" s="42">
        <v>0</v>
      </c>
      <c r="W2018" s="42">
        <v>0</v>
      </c>
    </row>
    <row r="2019" spans="1:23" s="41" customFormat="1" hidden="1" x14ac:dyDescent="0.25">
      <c r="A2019" s="41" t="s">
        <v>7208</v>
      </c>
      <c r="B2019" s="41">
        <v>12167176711</v>
      </c>
      <c r="C2019" s="41" t="s">
        <v>2617</v>
      </c>
      <c r="D2019" s="41" t="s">
        <v>7209</v>
      </c>
      <c r="E2019" s="41" t="s">
        <v>392</v>
      </c>
      <c r="F2019" s="41" t="s">
        <v>2700</v>
      </c>
      <c r="G2019" s="41">
        <v>1</v>
      </c>
      <c r="H2019" s="41" t="s">
        <v>2620</v>
      </c>
      <c r="I2019" s="41" t="s">
        <v>2621</v>
      </c>
      <c r="J2019" s="41" t="s">
        <v>7210</v>
      </c>
      <c r="K2019" s="41" t="s">
        <v>2820</v>
      </c>
      <c r="L2019" s="41" t="s">
        <v>7211</v>
      </c>
      <c r="M2019" s="41">
        <v>19.989999999999998</v>
      </c>
      <c r="N2019" s="41">
        <v>0</v>
      </c>
      <c r="O2019" s="41">
        <v>0</v>
      </c>
      <c r="P2019" s="41">
        <v>-1</v>
      </c>
      <c r="Q2019" s="41">
        <v>0</v>
      </c>
      <c r="R2019" s="41">
        <v>0</v>
      </c>
      <c r="S2019" s="41">
        <v>-3.23</v>
      </c>
      <c r="T2019" s="41">
        <v>-3.68</v>
      </c>
      <c r="U2019" s="41">
        <v>0</v>
      </c>
      <c r="V2019" s="41">
        <v>0</v>
      </c>
      <c r="W2019" s="41">
        <v>12.08</v>
      </c>
    </row>
    <row r="2020" spans="1:23" s="41" customFormat="1" hidden="1" x14ac:dyDescent="0.25">
      <c r="A2020" s="41" t="s">
        <v>7212</v>
      </c>
      <c r="B2020" s="41">
        <v>12167176711</v>
      </c>
      <c r="C2020" s="41" t="s">
        <v>2617</v>
      </c>
      <c r="D2020" s="41" t="s">
        <v>7213</v>
      </c>
      <c r="E2020" s="41" t="s">
        <v>1388</v>
      </c>
      <c r="F2020" s="41" t="s">
        <v>2882</v>
      </c>
      <c r="G2020" s="41">
        <v>1</v>
      </c>
      <c r="H2020" s="41" t="s">
        <v>2620</v>
      </c>
      <c r="I2020" s="41" t="s">
        <v>2621</v>
      </c>
      <c r="J2020" s="41" t="s">
        <v>4368</v>
      </c>
      <c r="K2020" s="41" t="s">
        <v>3519</v>
      </c>
      <c r="L2020" s="41" t="s">
        <v>7214</v>
      </c>
      <c r="M2020" s="41">
        <v>22.99</v>
      </c>
      <c r="N2020" s="41">
        <v>0</v>
      </c>
      <c r="O2020" s="41">
        <v>0</v>
      </c>
      <c r="P2020" s="41">
        <v>0</v>
      </c>
      <c r="Q2020" s="41">
        <v>0</v>
      </c>
      <c r="R2020" s="41">
        <v>0</v>
      </c>
      <c r="S2020" s="41">
        <v>-3.91</v>
      </c>
      <c r="T2020" s="41">
        <v>-5.16</v>
      </c>
      <c r="U2020" s="41">
        <v>0</v>
      </c>
      <c r="V2020" s="41">
        <v>0</v>
      </c>
      <c r="W2020" s="41">
        <v>13.92</v>
      </c>
    </row>
    <row r="2021" spans="1:23" s="42" customFormat="1" hidden="1" x14ac:dyDescent="0.25">
      <c r="A2021" s="42" t="s">
        <v>7215</v>
      </c>
      <c r="B2021" s="42">
        <v>12167176711</v>
      </c>
      <c r="C2021" s="42" t="s">
        <v>2651</v>
      </c>
      <c r="D2021" s="42" t="s">
        <v>5255</v>
      </c>
      <c r="F2021" s="42" t="s">
        <v>74</v>
      </c>
      <c r="H2021" s="42" t="s">
        <v>2633</v>
      </c>
      <c r="M2021" s="42">
        <v>0</v>
      </c>
      <c r="N2021" s="42">
        <v>0</v>
      </c>
      <c r="O2021" s="42">
        <v>0</v>
      </c>
      <c r="P2021" s="42">
        <v>0</v>
      </c>
      <c r="Q2021" s="42">
        <v>0</v>
      </c>
      <c r="R2021" s="42">
        <v>0</v>
      </c>
      <c r="S2021" s="42">
        <v>0</v>
      </c>
      <c r="T2021" s="42">
        <v>0</v>
      </c>
      <c r="U2021" s="42">
        <v>0</v>
      </c>
      <c r="V2021" s="42">
        <v>0</v>
      </c>
      <c r="W2021" s="42">
        <v>0</v>
      </c>
    </row>
    <row r="2022" spans="1:23" s="43" customFormat="1" ht="14.4" hidden="1" x14ac:dyDescent="0.25">
      <c r="A2022" s="43" t="s">
        <v>7215</v>
      </c>
      <c r="B2022" s="43">
        <v>12167176711</v>
      </c>
      <c r="C2022" s="43" t="s">
        <v>2651</v>
      </c>
      <c r="D2022" s="43" t="s">
        <v>5255</v>
      </c>
      <c r="F2022" s="43" t="s">
        <v>75</v>
      </c>
      <c r="H2022" s="43" t="s">
        <v>2633</v>
      </c>
      <c r="M2022" s="43">
        <v>0</v>
      </c>
      <c r="N2022" s="43">
        <v>0</v>
      </c>
      <c r="O2022" s="43">
        <v>0</v>
      </c>
      <c r="P2022" s="43">
        <v>0</v>
      </c>
      <c r="Q2022" s="43">
        <v>0</v>
      </c>
      <c r="R2022" s="43">
        <v>0</v>
      </c>
      <c r="S2022" s="43">
        <v>0</v>
      </c>
      <c r="T2022" s="43">
        <v>-5.16</v>
      </c>
      <c r="U2022" s="43">
        <v>0</v>
      </c>
      <c r="V2022" s="43">
        <v>0</v>
      </c>
      <c r="W2022" s="43">
        <v>-5.16</v>
      </c>
    </row>
    <row r="2023" spans="1:23" s="42" customFormat="1" hidden="1" x14ac:dyDescent="0.25">
      <c r="A2023" s="42" t="s">
        <v>7215</v>
      </c>
      <c r="B2023" s="42">
        <v>12167176711</v>
      </c>
      <c r="C2023" s="42" t="s">
        <v>2651</v>
      </c>
      <c r="D2023" s="42" t="s">
        <v>5255</v>
      </c>
      <c r="F2023" s="42" t="s">
        <v>76</v>
      </c>
      <c r="H2023" s="42" t="s">
        <v>2633</v>
      </c>
      <c r="M2023" s="42">
        <v>0</v>
      </c>
      <c r="N2023" s="42">
        <v>0</v>
      </c>
      <c r="O2023" s="42">
        <v>0</v>
      </c>
      <c r="P2023" s="42">
        <v>0</v>
      </c>
      <c r="Q2023" s="42">
        <v>0</v>
      </c>
      <c r="R2023" s="42">
        <v>0</v>
      </c>
      <c r="S2023" s="42">
        <v>0</v>
      </c>
      <c r="T2023" s="42">
        <v>0</v>
      </c>
      <c r="U2023" s="42">
        <v>0</v>
      </c>
      <c r="V2023" s="42">
        <v>0</v>
      </c>
      <c r="W2023" s="42">
        <v>0</v>
      </c>
    </row>
    <row r="2024" spans="1:23" s="41" customFormat="1" hidden="1" x14ac:dyDescent="0.25">
      <c r="A2024" s="41" t="s">
        <v>7216</v>
      </c>
      <c r="B2024" s="41">
        <v>12167176711</v>
      </c>
      <c r="C2024" s="41" t="s">
        <v>2617</v>
      </c>
      <c r="D2024" s="41" t="s">
        <v>7217</v>
      </c>
      <c r="E2024" s="41" t="s">
        <v>394</v>
      </c>
      <c r="F2024" s="41" t="s">
        <v>4051</v>
      </c>
      <c r="G2024" s="41">
        <v>1</v>
      </c>
      <c r="H2024" s="41" t="s">
        <v>2620</v>
      </c>
      <c r="I2024" s="41" t="s">
        <v>2621</v>
      </c>
      <c r="J2024" s="41" t="s">
        <v>7218</v>
      </c>
      <c r="K2024" s="41" t="s">
        <v>2982</v>
      </c>
      <c r="L2024" s="41">
        <v>20740</v>
      </c>
      <c r="M2024" s="41">
        <v>19.989999999999998</v>
      </c>
      <c r="N2024" s="41">
        <v>0</v>
      </c>
      <c r="O2024" s="41">
        <v>0</v>
      </c>
      <c r="P2024" s="41">
        <v>-1</v>
      </c>
      <c r="Q2024" s="41">
        <v>0</v>
      </c>
      <c r="R2024" s="41">
        <v>0</v>
      </c>
      <c r="S2024" s="41">
        <v>-3.23</v>
      </c>
      <c r="T2024" s="41">
        <v>-3.68</v>
      </c>
      <c r="U2024" s="41">
        <v>0</v>
      </c>
      <c r="V2024" s="41">
        <v>0</v>
      </c>
      <c r="W2024" s="41">
        <v>12.08</v>
      </c>
    </row>
    <row r="2025" spans="1:23" s="41" customFormat="1" hidden="1" x14ac:dyDescent="0.25">
      <c r="A2025" s="41" t="s">
        <v>7219</v>
      </c>
      <c r="B2025" s="41">
        <v>12167176711</v>
      </c>
      <c r="C2025" s="41" t="s">
        <v>2617</v>
      </c>
      <c r="D2025" s="41" t="s">
        <v>7220</v>
      </c>
      <c r="E2025" s="41" t="s">
        <v>1428</v>
      </c>
      <c r="F2025" s="41" t="s">
        <v>2717</v>
      </c>
      <c r="G2025" s="41">
        <v>1</v>
      </c>
      <c r="H2025" s="41" t="s">
        <v>2620</v>
      </c>
      <c r="I2025" s="41" t="s">
        <v>2621</v>
      </c>
      <c r="J2025" s="41" t="s">
        <v>7221</v>
      </c>
      <c r="K2025" s="41" t="s">
        <v>2702</v>
      </c>
      <c r="L2025" s="41">
        <v>33877</v>
      </c>
      <c r="M2025" s="41">
        <v>22.99</v>
      </c>
      <c r="N2025" s="41">
        <v>0</v>
      </c>
      <c r="O2025" s="41">
        <v>0</v>
      </c>
      <c r="P2025" s="41">
        <v>0</v>
      </c>
      <c r="Q2025" s="41">
        <v>0</v>
      </c>
      <c r="R2025" s="41">
        <v>0</v>
      </c>
      <c r="S2025" s="41">
        <v>-3.91</v>
      </c>
      <c r="T2025" s="41">
        <v>-5.16</v>
      </c>
      <c r="U2025" s="41">
        <v>0</v>
      </c>
      <c r="V2025" s="41">
        <v>0</v>
      </c>
      <c r="W2025" s="41">
        <v>13.92</v>
      </c>
    </row>
    <row r="2026" spans="1:23" s="42" customFormat="1" hidden="1" x14ac:dyDescent="0.25">
      <c r="A2026" s="42" t="s">
        <v>7222</v>
      </c>
      <c r="B2026" s="42">
        <v>12167176711</v>
      </c>
      <c r="C2026" s="42" t="s">
        <v>2651</v>
      </c>
      <c r="D2026" s="42" t="s">
        <v>5510</v>
      </c>
      <c r="F2026" s="42" t="s">
        <v>74</v>
      </c>
      <c r="H2026" s="42" t="s">
        <v>2633</v>
      </c>
      <c r="M2026" s="42">
        <v>0</v>
      </c>
      <c r="N2026" s="42">
        <v>0</v>
      </c>
      <c r="O2026" s="42">
        <v>0</v>
      </c>
      <c r="P2026" s="42">
        <v>0</v>
      </c>
      <c r="Q2026" s="42">
        <v>0</v>
      </c>
      <c r="R2026" s="42">
        <v>0</v>
      </c>
      <c r="S2026" s="42">
        <v>0</v>
      </c>
      <c r="T2026" s="42">
        <v>0</v>
      </c>
      <c r="U2026" s="42">
        <v>0</v>
      </c>
      <c r="V2026" s="42">
        <v>0</v>
      </c>
      <c r="W2026" s="42">
        <v>0</v>
      </c>
    </row>
    <row r="2027" spans="1:23" s="43" customFormat="1" ht="14.4" hidden="1" x14ac:dyDescent="0.25">
      <c r="A2027" s="43" t="s">
        <v>7222</v>
      </c>
      <c r="B2027" s="43">
        <v>12167176711</v>
      </c>
      <c r="C2027" s="43" t="s">
        <v>2651</v>
      </c>
      <c r="D2027" s="43" t="s">
        <v>5510</v>
      </c>
      <c r="F2027" s="43" t="s">
        <v>75</v>
      </c>
      <c r="H2027" s="43" t="s">
        <v>2633</v>
      </c>
      <c r="M2027" s="43">
        <v>0</v>
      </c>
      <c r="N2027" s="43">
        <v>0</v>
      </c>
      <c r="O2027" s="43">
        <v>0</v>
      </c>
      <c r="P2027" s="43">
        <v>0</v>
      </c>
      <c r="Q2027" s="43">
        <v>0</v>
      </c>
      <c r="R2027" s="43">
        <v>0</v>
      </c>
      <c r="S2027" s="43">
        <v>0</v>
      </c>
      <c r="T2027" s="43">
        <v>-3.68</v>
      </c>
      <c r="U2027" s="43">
        <v>0</v>
      </c>
      <c r="V2027" s="43">
        <v>0</v>
      </c>
      <c r="W2027" s="43">
        <v>-3.68</v>
      </c>
    </row>
    <row r="2028" spans="1:23" s="42" customFormat="1" hidden="1" x14ac:dyDescent="0.25">
      <c r="A2028" s="42" t="s">
        <v>7222</v>
      </c>
      <c r="B2028" s="42">
        <v>12167176711</v>
      </c>
      <c r="C2028" s="42" t="s">
        <v>2651</v>
      </c>
      <c r="D2028" s="42" t="s">
        <v>5510</v>
      </c>
      <c r="F2028" s="42" t="s">
        <v>76</v>
      </c>
      <c r="H2028" s="42" t="s">
        <v>2633</v>
      </c>
      <c r="M2028" s="42">
        <v>0</v>
      </c>
      <c r="N2028" s="42">
        <v>0</v>
      </c>
      <c r="O2028" s="42">
        <v>0</v>
      </c>
      <c r="P2028" s="42">
        <v>0</v>
      </c>
      <c r="Q2028" s="42">
        <v>0</v>
      </c>
      <c r="R2028" s="42">
        <v>0</v>
      </c>
      <c r="S2028" s="42">
        <v>0</v>
      </c>
      <c r="T2028" s="42">
        <v>0</v>
      </c>
      <c r="U2028" s="42">
        <v>0</v>
      </c>
      <c r="V2028" s="42">
        <v>0</v>
      </c>
      <c r="W2028" s="42">
        <v>0</v>
      </c>
    </row>
    <row r="2029" spans="1:23" s="41" customFormat="1" hidden="1" x14ac:dyDescent="0.25">
      <c r="A2029" s="41" t="s">
        <v>7223</v>
      </c>
      <c r="B2029" s="41">
        <v>12167176711</v>
      </c>
      <c r="C2029" s="41" t="s">
        <v>2727</v>
      </c>
      <c r="D2029" s="41" t="s">
        <v>6757</v>
      </c>
      <c r="E2029" s="41" t="s">
        <v>1424</v>
      </c>
      <c r="F2029" s="41" t="s">
        <v>2980</v>
      </c>
      <c r="G2029" s="41">
        <v>1</v>
      </c>
      <c r="H2029" s="41" t="s">
        <v>2620</v>
      </c>
      <c r="I2029" s="41" t="s">
        <v>2621</v>
      </c>
      <c r="J2029" s="41" t="s">
        <v>6758</v>
      </c>
      <c r="K2029" s="41" t="s">
        <v>2629</v>
      </c>
      <c r="L2029" s="41" t="s">
        <v>6759</v>
      </c>
      <c r="M2029" s="41">
        <v>-25.99</v>
      </c>
      <c r="N2029" s="41">
        <v>0</v>
      </c>
      <c r="O2029" s="41">
        <v>0</v>
      </c>
      <c r="P2029" s="41">
        <v>0.52</v>
      </c>
      <c r="Q2029" s="41">
        <v>-1.1100000000000001</v>
      </c>
      <c r="R2029" s="41">
        <v>1.1100000000000001</v>
      </c>
      <c r="S2029" s="41">
        <v>3.46</v>
      </c>
      <c r="T2029" s="41">
        <v>0</v>
      </c>
      <c r="U2029" s="41">
        <v>0</v>
      </c>
      <c r="V2029" s="41">
        <v>0</v>
      </c>
      <c r="W2029" s="41">
        <v>-22.01</v>
      </c>
    </row>
    <row r="2030" spans="1:23" s="41" customFormat="1" hidden="1" x14ac:dyDescent="0.25">
      <c r="A2030" s="41" t="s">
        <v>7224</v>
      </c>
      <c r="B2030" s="41">
        <v>12174691081</v>
      </c>
      <c r="C2030" s="41" t="s">
        <v>2617</v>
      </c>
      <c r="D2030" s="41" t="s">
        <v>7225</v>
      </c>
      <c r="E2030" s="41" t="s">
        <v>428</v>
      </c>
      <c r="F2030" s="41" t="s">
        <v>3084</v>
      </c>
      <c r="G2030" s="41">
        <v>1</v>
      </c>
      <c r="H2030" s="41" t="s">
        <v>2620</v>
      </c>
      <c r="I2030" s="41" t="s">
        <v>2621</v>
      </c>
      <c r="J2030" s="41" t="s">
        <v>2940</v>
      </c>
      <c r="K2030" s="41" t="s">
        <v>2683</v>
      </c>
      <c r="L2030" s="41" t="s">
        <v>7226</v>
      </c>
      <c r="M2030" s="41">
        <v>23.99</v>
      </c>
      <c r="N2030" s="41">
        <v>0</v>
      </c>
      <c r="O2030" s="41">
        <v>0</v>
      </c>
      <c r="P2030" s="41">
        <v>-1.2</v>
      </c>
      <c r="Q2030" s="41">
        <v>0</v>
      </c>
      <c r="R2030" s="41">
        <v>0</v>
      </c>
      <c r="S2030" s="41">
        <v>-3.87</v>
      </c>
      <c r="T2030" s="41">
        <v>-5.16</v>
      </c>
      <c r="U2030" s="41">
        <v>0</v>
      </c>
      <c r="V2030" s="41">
        <v>0</v>
      </c>
      <c r="W2030" s="41">
        <v>13.76</v>
      </c>
    </row>
    <row r="2031" spans="1:23" s="41" customFormat="1" hidden="1" x14ac:dyDescent="0.25">
      <c r="A2031" s="41" t="s">
        <v>7227</v>
      </c>
      <c r="B2031" s="41">
        <v>12174691081</v>
      </c>
      <c r="C2031" s="41" t="s">
        <v>2727</v>
      </c>
      <c r="D2031" s="41" t="s">
        <v>6002</v>
      </c>
      <c r="E2031" s="41" t="s">
        <v>1374</v>
      </c>
      <c r="F2031" s="41" t="s">
        <v>2687</v>
      </c>
      <c r="G2031" s="41">
        <v>1</v>
      </c>
      <c r="H2031" s="41" t="s">
        <v>2620</v>
      </c>
      <c r="I2031" s="41" t="s">
        <v>2621</v>
      </c>
      <c r="J2031" s="41" t="s">
        <v>6003</v>
      </c>
      <c r="K2031" s="41" t="s">
        <v>2702</v>
      </c>
      <c r="L2031" s="41" t="s">
        <v>6004</v>
      </c>
      <c r="M2031" s="41">
        <v>-22.99</v>
      </c>
      <c r="N2031" s="41">
        <v>0</v>
      </c>
      <c r="O2031" s="41">
        <v>0</v>
      </c>
      <c r="P2031" s="41">
        <v>0</v>
      </c>
      <c r="Q2031" s="41">
        <v>0</v>
      </c>
      <c r="R2031" s="41">
        <v>0</v>
      </c>
      <c r="S2031" s="41">
        <v>3.13</v>
      </c>
      <c r="T2031" s="41">
        <v>0</v>
      </c>
      <c r="U2031" s="41">
        <v>0</v>
      </c>
      <c r="V2031" s="41">
        <v>0</v>
      </c>
      <c r="W2031" s="41">
        <v>-19.86</v>
      </c>
    </row>
    <row r="2032" spans="1:23" s="41" customFormat="1" hidden="1" x14ac:dyDescent="0.25">
      <c r="A2032" s="41" t="s">
        <v>7228</v>
      </c>
      <c r="B2032" s="41">
        <v>12174691081</v>
      </c>
      <c r="C2032" s="41" t="s">
        <v>2617</v>
      </c>
      <c r="D2032" s="41" t="s">
        <v>7229</v>
      </c>
      <c r="E2032" s="41" t="s">
        <v>1434</v>
      </c>
      <c r="F2032" s="41" t="s">
        <v>3869</v>
      </c>
      <c r="G2032" s="41">
        <v>1</v>
      </c>
      <c r="H2032" s="41" t="s">
        <v>2620</v>
      </c>
      <c r="I2032" s="41" t="s">
        <v>2621</v>
      </c>
      <c r="J2032" s="41" t="s">
        <v>7230</v>
      </c>
      <c r="K2032" s="41" t="s">
        <v>7231</v>
      </c>
      <c r="L2032" s="41">
        <v>53222</v>
      </c>
      <c r="M2032" s="41">
        <v>25.99</v>
      </c>
      <c r="N2032" s="41">
        <v>0</v>
      </c>
      <c r="O2032" s="41">
        <v>0</v>
      </c>
      <c r="P2032" s="41">
        <v>0</v>
      </c>
      <c r="Q2032" s="41">
        <v>0</v>
      </c>
      <c r="R2032" s="41">
        <v>0</v>
      </c>
      <c r="S2032" s="41">
        <v>-4.42</v>
      </c>
      <c r="T2032" s="41">
        <v>-5.16</v>
      </c>
      <c r="U2032" s="41">
        <v>0</v>
      </c>
      <c r="V2032" s="41">
        <v>0</v>
      </c>
      <c r="W2032" s="41">
        <v>16.41</v>
      </c>
    </row>
    <row r="2033" spans="1:23" s="41" customFormat="1" hidden="1" x14ac:dyDescent="0.25">
      <c r="A2033" s="41" t="s">
        <v>7232</v>
      </c>
      <c r="B2033" s="41">
        <v>12174691081</v>
      </c>
      <c r="C2033" s="41" t="s">
        <v>2617</v>
      </c>
      <c r="D2033" s="41" t="s">
        <v>7233</v>
      </c>
      <c r="E2033" s="41" t="s">
        <v>470</v>
      </c>
      <c r="F2033" s="41" t="s">
        <v>6484</v>
      </c>
      <c r="G2033" s="41">
        <v>1</v>
      </c>
      <c r="H2033" s="41" t="s">
        <v>2620</v>
      </c>
      <c r="I2033" s="41" t="s">
        <v>2621</v>
      </c>
      <c r="J2033" s="41" t="s">
        <v>3527</v>
      </c>
      <c r="K2033" s="41" t="s">
        <v>2933</v>
      </c>
      <c r="L2033" s="41" t="s">
        <v>7234</v>
      </c>
      <c r="M2033" s="41">
        <v>19.989999999999998</v>
      </c>
      <c r="N2033" s="41">
        <v>3.08</v>
      </c>
      <c r="O2033" s="41">
        <v>0</v>
      </c>
      <c r="P2033" s="41">
        <v>-3.08</v>
      </c>
      <c r="Q2033" s="41">
        <v>1.2</v>
      </c>
      <c r="R2033" s="41">
        <v>-1.2</v>
      </c>
      <c r="S2033" s="41">
        <v>-3.4</v>
      </c>
      <c r="T2033" s="41">
        <v>-2.81</v>
      </c>
      <c r="U2033" s="41">
        <v>0</v>
      </c>
      <c r="V2033" s="41">
        <v>0</v>
      </c>
      <c r="W2033" s="41">
        <v>13.78</v>
      </c>
    </row>
    <row r="2034" spans="1:23" s="42" customFormat="1" hidden="1" x14ac:dyDescent="0.25">
      <c r="A2034" s="42" t="s">
        <v>7235</v>
      </c>
      <c r="B2034" s="42">
        <v>12174691081</v>
      </c>
      <c r="C2034" s="42" t="s">
        <v>2651</v>
      </c>
      <c r="D2034" s="42" t="s">
        <v>5426</v>
      </c>
      <c r="F2034" s="42" t="s">
        <v>74</v>
      </c>
      <c r="H2034" s="42" t="s">
        <v>2633</v>
      </c>
      <c r="M2034" s="42">
        <v>0</v>
      </c>
      <c r="N2034" s="42">
        <v>0</v>
      </c>
      <c r="O2034" s="42">
        <v>0</v>
      </c>
      <c r="P2034" s="42">
        <v>0</v>
      </c>
      <c r="Q2034" s="42">
        <v>0</v>
      </c>
      <c r="R2034" s="42">
        <v>0</v>
      </c>
      <c r="S2034" s="42">
        <v>0</v>
      </c>
      <c r="T2034" s="42">
        <v>0</v>
      </c>
      <c r="U2034" s="42">
        <v>0</v>
      </c>
      <c r="V2034" s="42">
        <v>0</v>
      </c>
      <c r="W2034" s="42">
        <v>0</v>
      </c>
    </row>
    <row r="2035" spans="1:23" s="43" customFormat="1" ht="14.4" hidden="1" x14ac:dyDescent="0.25">
      <c r="A2035" s="43" t="s">
        <v>7235</v>
      </c>
      <c r="B2035" s="43">
        <v>12174691081</v>
      </c>
      <c r="C2035" s="43" t="s">
        <v>2651</v>
      </c>
      <c r="D2035" s="43" t="s">
        <v>5426</v>
      </c>
      <c r="F2035" s="43" t="s">
        <v>75</v>
      </c>
      <c r="H2035" s="43" t="s">
        <v>2633</v>
      </c>
      <c r="M2035" s="43">
        <v>0</v>
      </c>
      <c r="N2035" s="43">
        <v>0</v>
      </c>
      <c r="O2035" s="43">
        <v>0</v>
      </c>
      <c r="P2035" s="43">
        <v>0</v>
      </c>
      <c r="Q2035" s="43">
        <v>0</v>
      </c>
      <c r="R2035" s="43">
        <v>0</v>
      </c>
      <c r="S2035" s="43">
        <v>0</v>
      </c>
      <c r="T2035" s="43">
        <v>-3.68</v>
      </c>
      <c r="U2035" s="43">
        <v>0</v>
      </c>
      <c r="V2035" s="43">
        <v>0</v>
      </c>
      <c r="W2035" s="43">
        <v>-3.68</v>
      </c>
    </row>
    <row r="2036" spans="1:23" s="42" customFormat="1" hidden="1" x14ac:dyDescent="0.25">
      <c r="A2036" s="42" t="s">
        <v>7235</v>
      </c>
      <c r="B2036" s="42">
        <v>12174691081</v>
      </c>
      <c r="C2036" s="42" t="s">
        <v>2651</v>
      </c>
      <c r="D2036" s="42" t="s">
        <v>5426</v>
      </c>
      <c r="F2036" s="42" t="s">
        <v>76</v>
      </c>
      <c r="H2036" s="42" t="s">
        <v>2633</v>
      </c>
      <c r="M2036" s="42">
        <v>0</v>
      </c>
      <c r="N2036" s="42">
        <v>0</v>
      </c>
      <c r="O2036" s="42">
        <v>0</v>
      </c>
      <c r="P2036" s="42">
        <v>0</v>
      </c>
      <c r="Q2036" s="42">
        <v>0</v>
      </c>
      <c r="R2036" s="42">
        <v>0</v>
      </c>
      <c r="S2036" s="42">
        <v>0</v>
      </c>
      <c r="T2036" s="42">
        <v>0</v>
      </c>
      <c r="U2036" s="42">
        <v>0</v>
      </c>
      <c r="V2036" s="42">
        <v>0</v>
      </c>
      <c r="W2036" s="42">
        <v>0</v>
      </c>
    </row>
    <row r="2037" spans="1:23" s="41" customFormat="1" hidden="1" x14ac:dyDescent="0.25">
      <c r="A2037" s="41" t="s">
        <v>7236</v>
      </c>
      <c r="B2037" s="41">
        <v>12174691081</v>
      </c>
      <c r="C2037" s="41" t="s">
        <v>2727</v>
      </c>
      <c r="D2037" s="41" t="s">
        <v>6832</v>
      </c>
      <c r="E2037" s="41" t="s">
        <v>1398</v>
      </c>
      <c r="F2037" s="41" t="s">
        <v>2813</v>
      </c>
      <c r="G2037" s="41">
        <v>1</v>
      </c>
      <c r="H2037" s="41" t="s">
        <v>2620</v>
      </c>
      <c r="I2037" s="41" t="s">
        <v>2621</v>
      </c>
      <c r="J2037" s="41" t="s">
        <v>6833</v>
      </c>
      <c r="K2037" s="41" t="s">
        <v>2629</v>
      </c>
      <c r="L2037" s="41" t="s">
        <v>6834</v>
      </c>
      <c r="M2037" s="41">
        <v>-22.99</v>
      </c>
      <c r="N2037" s="41">
        <v>0</v>
      </c>
      <c r="O2037" s="41">
        <v>0</v>
      </c>
      <c r="P2037" s="41">
        <v>0</v>
      </c>
      <c r="Q2037" s="41">
        <v>0</v>
      </c>
      <c r="R2037" s="41">
        <v>0</v>
      </c>
      <c r="S2037" s="41">
        <v>3.13</v>
      </c>
      <c r="T2037" s="41">
        <v>0</v>
      </c>
      <c r="U2037" s="41">
        <v>0</v>
      </c>
      <c r="V2037" s="41">
        <v>0</v>
      </c>
      <c r="W2037" s="41">
        <v>-19.86</v>
      </c>
    </row>
    <row r="2038" spans="1:23" s="41" customFormat="1" hidden="1" x14ac:dyDescent="0.25">
      <c r="A2038" s="41" t="s">
        <v>7237</v>
      </c>
      <c r="B2038" s="41">
        <v>12174691081</v>
      </c>
      <c r="C2038" s="41" t="s">
        <v>2727</v>
      </c>
      <c r="D2038" s="41" t="s">
        <v>6869</v>
      </c>
      <c r="E2038" s="41" t="s">
        <v>2170</v>
      </c>
      <c r="F2038" s="41" t="s">
        <v>2660</v>
      </c>
      <c r="G2038" s="41">
        <v>1</v>
      </c>
      <c r="H2038" s="41" t="s">
        <v>2620</v>
      </c>
      <c r="I2038" s="41" t="s">
        <v>2621</v>
      </c>
      <c r="J2038" s="41" t="s">
        <v>6870</v>
      </c>
      <c r="K2038" s="41" t="s">
        <v>2719</v>
      </c>
      <c r="L2038" s="41" t="s">
        <v>6871</v>
      </c>
      <c r="M2038" s="41">
        <v>-22.99</v>
      </c>
      <c r="N2038" s="41">
        <v>0</v>
      </c>
      <c r="O2038" s="41">
        <v>0</v>
      </c>
      <c r="P2038" s="41">
        <v>0</v>
      </c>
      <c r="Q2038" s="41">
        <v>0</v>
      </c>
      <c r="R2038" s="41">
        <v>0</v>
      </c>
      <c r="S2038" s="41">
        <v>3.13</v>
      </c>
      <c r="T2038" s="41">
        <v>0</v>
      </c>
      <c r="U2038" s="41">
        <v>0</v>
      </c>
      <c r="V2038" s="41">
        <v>0</v>
      </c>
      <c r="W2038" s="41">
        <v>-19.86</v>
      </c>
    </row>
    <row r="2039" spans="1:23" s="41" customFormat="1" hidden="1" x14ac:dyDescent="0.25">
      <c r="A2039" s="41" t="s">
        <v>7238</v>
      </c>
      <c r="B2039" s="41">
        <v>12174691081</v>
      </c>
      <c r="C2039" s="41" t="s">
        <v>2727</v>
      </c>
      <c r="D2039" s="41" t="s">
        <v>4067</v>
      </c>
      <c r="E2039" s="41" t="s">
        <v>572</v>
      </c>
      <c r="F2039" s="41" t="s">
        <v>4068</v>
      </c>
      <c r="G2039" s="41">
        <v>1</v>
      </c>
      <c r="H2039" s="41" t="s">
        <v>2620</v>
      </c>
      <c r="I2039" s="41" t="s">
        <v>2621</v>
      </c>
      <c r="J2039" s="41" t="s">
        <v>4069</v>
      </c>
      <c r="K2039" s="41" t="s">
        <v>2893</v>
      </c>
      <c r="L2039" s="41" t="s">
        <v>4070</v>
      </c>
      <c r="M2039" s="41">
        <v>-9.99</v>
      </c>
      <c r="N2039" s="41">
        <v>0</v>
      </c>
      <c r="O2039" s="41">
        <v>0</v>
      </c>
      <c r="P2039" s="41">
        <v>0</v>
      </c>
      <c r="Q2039" s="41">
        <v>-0.7</v>
      </c>
      <c r="R2039" s="41">
        <v>0.7</v>
      </c>
      <c r="S2039" s="41">
        <v>1.36</v>
      </c>
      <c r="T2039" s="41">
        <v>0</v>
      </c>
      <c r="U2039" s="41">
        <v>0</v>
      </c>
      <c r="V2039" s="41">
        <v>0</v>
      </c>
      <c r="W2039" s="41">
        <v>-8.6300000000000008</v>
      </c>
    </row>
    <row r="2040" spans="1:23" s="41" customFormat="1" hidden="1" x14ac:dyDescent="0.25">
      <c r="A2040" s="41" t="s">
        <v>7239</v>
      </c>
      <c r="B2040" s="41">
        <v>12174691081</v>
      </c>
      <c r="C2040" s="41" t="s">
        <v>2727</v>
      </c>
      <c r="D2040" s="41" t="s">
        <v>6879</v>
      </c>
      <c r="E2040" s="41" t="s">
        <v>1350</v>
      </c>
      <c r="F2040" s="41" t="s">
        <v>2646</v>
      </c>
      <c r="G2040" s="41">
        <v>1</v>
      </c>
      <c r="H2040" s="41" t="s">
        <v>2620</v>
      </c>
      <c r="I2040" s="41" t="s">
        <v>2621</v>
      </c>
      <c r="J2040" s="41" t="s">
        <v>6880</v>
      </c>
      <c r="K2040" s="41" t="s">
        <v>2851</v>
      </c>
      <c r="L2040" s="41" t="s">
        <v>6881</v>
      </c>
      <c r="M2040" s="41">
        <v>-22.99</v>
      </c>
      <c r="N2040" s="41">
        <v>0</v>
      </c>
      <c r="O2040" s="41">
        <v>0</v>
      </c>
      <c r="P2040" s="41">
        <v>0</v>
      </c>
      <c r="Q2040" s="41">
        <v>0</v>
      </c>
      <c r="R2040" s="41">
        <v>0</v>
      </c>
      <c r="S2040" s="41">
        <v>3.13</v>
      </c>
      <c r="T2040" s="41">
        <v>0</v>
      </c>
      <c r="U2040" s="41">
        <v>0</v>
      </c>
      <c r="V2040" s="41">
        <v>0</v>
      </c>
      <c r="W2040" s="41">
        <v>-19.86</v>
      </c>
    </row>
    <row r="2041" spans="1:23" s="41" customFormat="1" hidden="1" x14ac:dyDescent="0.25">
      <c r="A2041" s="41" t="s">
        <v>7240</v>
      </c>
      <c r="B2041" s="41">
        <v>12174691081</v>
      </c>
      <c r="C2041" s="41" t="s">
        <v>2617</v>
      </c>
      <c r="D2041" s="41" t="s">
        <v>7241</v>
      </c>
      <c r="E2041" s="41" t="s">
        <v>1366</v>
      </c>
      <c r="F2041" s="41" t="s">
        <v>2711</v>
      </c>
      <c r="G2041" s="41">
        <v>1</v>
      </c>
      <c r="H2041" s="41" t="s">
        <v>2620</v>
      </c>
      <c r="I2041" s="41" t="s">
        <v>2621</v>
      </c>
      <c r="J2041" s="41" t="s">
        <v>3573</v>
      </c>
      <c r="K2041" s="41" t="s">
        <v>2683</v>
      </c>
      <c r="L2041" s="41" t="s">
        <v>7242</v>
      </c>
      <c r="M2041" s="41">
        <v>22.99</v>
      </c>
      <c r="N2041" s="41">
        <v>0</v>
      </c>
      <c r="O2041" s="41">
        <v>0</v>
      </c>
      <c r="P2041" s="41">
        <v>0</v>
      </c>
      <c r="Q2041" s="41">
        <v>0</v>
      </c>
      <c r="R2041" s="41">
        <v>0</v>
      </c>
      <c r="S2041" s="41">
        <v>-3.91</v>
      </c>
      <c r="T2041" s="41">
        <v>-5.16</v>
      </c>
      <c r="U2041" s="41">
        <v>0</v>
      </c>
      <c r="V2041" s="41">
        <v>0</v>
      </c>
      <c r="W2041" s="41">
        <v>13.92</v>
      </c>
    </row>
    <row r="2042" spans="1:23" s="41" customFormat="1" hidden="1" x14ac:dyDescent="0.25">
      <c r="A2042" s="41" t="s">
        <v>7243</v>
      </c>
      <c r="B2042" s="41">
        <v>12174691081</v>
      </c>
      <c r="C2042" s="41" t="s">
        <v>2727</v>
      </c>
      <c r="D2042" s="41" t="s">
        <v>6643</v>
      </c>
      <c r="E2042" s="41" t="s">
        <v>1368</v>
      </c>
      <c r="F2042" s="41" t="s">
        <v>2641</v>
      </c>
      <c r="G2042" s="41">
        <v>1</v>
      </c>
      <c r="H2042" s="41" t="s">
        <v>2620</v>
      </c>
      <c r="I2042" s="41" t="s">
        <v>2621</v>
      </c>
      <c r="J2042" s="41" t="s">
        <v>6290</v>
      </c>
      <c r="K2042" s="41" t="s">
        <v>2996</v>
      </c>
      <c r="L2042" s="41" t="s">
        <v>6291</v>
      </c>
      <c r="M2042" s="41">
        <v>-22.99</v>
      </c>
      <c r="N2042" s="41">
        <v>0</v>
      </c>
      <c r="O2042" s="41">
        <v>0</v>
      </c>
      <c r="P2042" s="41">
        <v>0</v>
      </c>
      <c r="Q2042" s="41">
        <v>0</v>
      </c>
      <c r="R2042" s="41">
        <v>0</v>
      </c>
      <c r="S2042" s="41">
        <v>3.13</v>
      </c>
      <c r="T2042" s="41">
        <v>0</v>
      </c>
      <c r="U2042" s="41">
        <v>0</v>
      </c>
      <c r="V2042" s="41">
        <v>0</v>
      </c>
      <c r="W2042" s="41">
        <v>-19.86</v>
      </c>
    </row>
    <row r="2043" spans="1:23" s="41" customFormat="1" hidden="1" x14ac:dyDescent="0.25">
      <c r="A2043" s="41" t="s">
        <v>7244</v>
      </c>
      <c r="B2043" s="41">
        <v>12174691081</v>
      </c>
      <c r="C2043" s="41" t="s">
        <v>2617</v>
      </c>
      <c r="D2043" s="41" t="s">
        <v>7245</v>
      </c>
      <c r="E2043" s="41" t="s">
        <v>2574</v>
      </c>
      <c r="F2043" s="41" t="s">
        <v>3539</v>
      </c>
      <c r="G2043" s="41">
        <v>1</v>
      </c>
      <c r="H2043" s="41" t="s">
        <v>2620</v>
      </c>
      <c r="I2043" s="41" t="s">
        <v>2621</v>
      </c>
      <c r="J2043" s="41" t="s">
        <v>7246</v>
      </c>
      <c r="K2043" s="41" t="s">
        <v>2982</v>
      </c>
      <c r="L2043" s="41">
        <v>20772</v>
      </c>
      <c r="M2043" s="41">
        <v>11.99</v>
      </c>
      <c r="N2043" s="41">
        <v>0</v>
      </c>
      <c r="O2043" s="41">
        <v>0</v>
      </c>
      <c r="P2043" s="41">
        <v>0</v>
      </c>
      <c r="Q2043" s="41">
        <v>0</v>
      </c>
      <c r="R2043" s="41">
        <v>0</v>
      </c>
      <c r="S2043" s="41">
        <v>-2.04</v>
      </c>
      <c r="T2043" s="41">
        <v>-2.88</v>
      </c>
      <c r="U2043" s="41">
        <v>0</v>
      </c>
      <c r="V2043" s="41">
        <v>0</v>
      </c>
      <c r="W2043" s="41">
        <v>7.07</v>
      </c>
    </row>
    <row r="2044" spans="1:23" s="41" customFormat="1" hidden="1" x14ac:dyDescent="0.25">
      <c r="A2044" s="41" t="s">
        <v>7247</v>
      </c>
      <c r="B2044" s="41">
        <v>12174691081</v>
      </c>
      <c r="C2044" s="41" t="s">
        <v>2727</v>
      </c>
      <c r="D2044" s="41" t="s">
        <v>6289</v>
      </c>
      <c r="E2044" s="41" t="s">
        <v>1370</v>
      </c>
      <c r="F2044" s="41" t="s">
        <v>2828</v>
      </c>
      <c r="G2044" s="41">
        <v>1</v>
      </c>
      <c r="H2044" s="41" t="s">
        <v>2620</v>
      </c>
      <c r="I2044" s="41" t="s">
        <v>2621</v>
      </c>
      <c r="J2044" s="41" t="s">
        <v>6290</v>
      </c>
      <c r="K2044" s="41" t="s">
        <v>2996</v>
      </c>
      <c r="L2044" s="41" t="s">
        <v>6291</v>
      </c>
      <c r="M2044" s="41">
        <v>-22.99</v>
      </c>
      <c r="N2044" s="41">
        <v>0</v>
      </c>
      <c r="O2044" s="41">
        <v>0</v>
      </c>
      <c r="P2044" s="41">
        <v>0</v>
      </c>
      <c r="Q2044" s="41">
        <v>0</v>
      </c>
      <c r="R2044" s="41">
        <v>0</v>
      </c>
      <c r="S2044" s="41">
        <v>3.13</v>
      </c>
      <c r="T2044" s="41">
        <v>0</v>
      </c>
      <c r="U2044" s="41">
        <v>0</v>
      </c>
      <c r="V2044" s="41">
        <v>0</v>
      </c>
      <c r="W2044" s="41">
        <v>-19.86</v>
      </c>
    </row>
    <row r="2045" spans="1:23" s="42" customFormat="1" hidden="1" x14ac:dyDescent="0.25">
      <c r="A2045" s="42" t="s">
        <v>7248</v>
      </c>
      <c r="B2045" s="42">
        <v>12174691081</v>
      </c>
      <c r="C2045" s="42" t="s">
        <v>2651</v>
      </c>
      <c r="D2045" s="42" t="s">
        <v>2686</v>
      </c>
      <c r="F2045" s="42" t="s">
        <v>74</v>
      </c>
      <c r="H2045" s="42" t="s">
        <v>2633</v>
      </c>
      <c r="M2045" s="42">
        <v>0</v>
      </c>
      <c r="N2045" s="42">
        <v>0</v>
      </c>
      <c r="O2045" s="42">
        <v>0</v>
      </c>
      <c r="P2045" s="42">
        <v>0</v>
      </c>
      <c r="Q2045" s="42">
        <v>0</v>
      </c>
      <c r="R2045" s="42">
        <v>0</v>
      </c>
      <c r="S2045" s="42">
        <v>0</v>
      </c>
      <c r="T2045" s="42">
        <v>0</v>
      </c>
      <c r="U2045" s="42">
        <v>0</v>
      </c>
      <c r="V2045" s="42">
        <v>0</v>
      </c>
      <c r="W2045" s="42">
        <v>0</v>
      </c>
    </row>
    <row r="2046" spans="1:23" s="43" customFormat="1" ht="14.4" hidden="1" x14ac:dyDescent="0.25">
      <c r="A2046" s="43" t="s">
        <v>7248</v>
      </c>
      <c r="B2046" s="43">
        <v>12174691081</v>
      </c>
      <c r="C2046" s="43" t="s">
        <v>2651</v>
      </c>
      <c r="D2046" s="43" t="s">
        <v>2686</v>
      </c>
      <c r="F2046" s="43" t="s">
        <v>75</v>
      </c>
      <c r="H2046" s="43" t="s">
        <v>2633</v>
      </c>
      <c r="M2046" s="43">
        <v>0</v>
      </c>
      <c r="N2046" s="43">
        <v>0</v>
      </c>
      <c r="O2046" s="43">
        <v>0</v>
      </c>
      <c r="P2046" s="43">
        <v>0</v>
      </c>
      <c r="Q2046" s="43">
        <v>0</v>
      </c>
      <c r="R2046" s="43">
        <v>0</v>
      </c>
      <c r="S2046" s="43">
        <v>0</v>
      </c>
      <c r="T2046" s="43">
        <v>-5.16</v>
      </c>
      <c r="U2046" s="43">
        <v>0</v>
      </c>
      <c r="V2046" s="43">
        <v>0</v>
      </c>
      <c r="W2046" s="43">
        <v>-5.16</v>
      </c>
    </row>
    <row r="2047" spans="1:23" s="42" customFormat="1" hidden="1" x14ac:dyDescent="0.25">
      <c r="A2047" s="42" t="s">
        <v>7248</v>
      </c>
      <c r="B2047" s="42">
        <v>12174691081</v>
      </c>
      <c r="C2047" s="42" t="s">
        <v>2651</v>
      </c>
      <c r="D2047" s="42" t="s">
        <v>2686</v>
      </c>
      <c r="F2047" s="42" t="s">
        <v>76</v>
      </c>
      <c r="H2047" s="42" t="s">
        <v>2633</v>
      </c>
      <c r="M2047" s="42">
        <v>0</v>
      </c>
      <c r="N2047" s="42">
        <v>0</v>
      </c>
      <c r="O2047" s="42">
        <v>0</v>
      </c>
      <c r="P2047" s="42">
        <v>0</v>
      </c>
      <c r="Q2047" s="42">
        <v>0</v>
      </c>
      <c r="R2047" s="42">
        <v>0</v>
      </c>
      <c r="S2047" s="42">
        <v>0</v>
      </c>
      <c r="T2047" s="42">
        <v>0</v>
      </c>
      <c r="U2047" s="42">
        <v>0</v>
      </c>
      <c r="V2047" s="42">
        <v>0</v>
      </c>
      <c r="W2047" s="42">
        <v>0</v>
      </c>
    </row>
    <row r="2048" spans="1:23" s="41" customFormat="1" hidden="1" x14ac:dyDescent="0.25">
      <c r="A2048" s="41" t="s">
        <v>7249</v>
      </c>
      <c r="B2048" s="41">
        <v>12174691081</v>
      </c>
      <c r="C2048" s="41" t="s">
        <v>2727</v>
      </c>
      <c r="D2048" s="41" t="s">
        <v>6718</v>
      </c>
      <c r="E2048" s="41" t="s">
        <v>1414</v>
      </c>
      <c r="F2048" s="41" t="s">
        <v>2887</v>
      </c>
      <c r="G2048" s="41">
        <v>1</v>
      </c>
      <c r="H2048" s="41" t="s">
        <v>2620</v>
      </c>
      <c r="I2048" s="41" t="s">
        <v>2621</v>
      </c>
      <c r="J2048" s="41" t="s">
        <v>6719</v>
      </c>
      <c r="K2048" s="41" t="s">
        <v>2842</v>
      </c>
      <c r="L2048" s="41" t="s">
        <v>6720</v>
      </c>
      <c r="M2048" s="41">
        <v>-22.99</v>
      </c>
      <c r="N2048" s="41">
        <v>0</v>
      </c>
      <c r="O2048" s="41">
        <v>0</v>
      </c>
      <c r="P2048" s="41">
        <v>0</v>
      </c>
      <c r="Q2048" s="41">
        <v>-1.46</v>
      </c>
      <c r="R2048" s="41">
        <v>1.46</v>
      </c>
      <c r="S2048" s="41">
        <v>3.13</v>
      </c>
      <c r="T2048" s="41">
        <v>0</v>
      </c>
      <c r="U2048" s="41">
        <v>0</v>
      </c>
      <c r="V2048" s="41">
        <v>0</v>
      </c>
      <c r="W2048" s="41">
        <v>-19.86</v>
      </c>
    </row>
    <row r="2049" spans="1:23" s="41" customFormat="1" hidden="1" x14ac:dyDescent="0.25">
      <c r="A2049" s="41" t="s">
        <v>7250</v>
      </c>
      <c r="B2049" s="41">
        <v>12174691081</v>
      </c>
      <c r="C2049" s="41" t="s">
        <v>2617</v>
      </c>
      <c r="D2049" s="41" t="s">
        <v>7251</v>
      </c>
      <c r="E2049" s="41" t="s">
        <v>880</v>
      </c>
      <c r="F2049" s="41" t="s">
        <v>3562</v>
      </c>
      <c r="G2049" s="41">
        <v>1</v>
      </c>
      <c r="H2049" s="41" t="s">
        <v>2620</v>
      </c>
      <c r="I2049" s="41" t="s">
        <v>2621</v>
      </c>
      <c r="J2049" s="41" t="s">
        <v>7252</v>
      </c>
      <c r="K2049" s="41" t="s">
        <v>2758</v>
      </c>
      <c r="L2049" s="41" t="s">
        <v>7253</v>
      </c>
      <c r="M2049" s="41">
        <v>14.99</v>
      </c>
      <c r="N2049" s="41">
        <v>0</v>
      </c>
      <c r="O2049" s="41">
        <v>0</v>
      </c>
      <c r="P2049" s="41">
        <v>0</v>
      </c>
      <c r="Q2049" s="41">
        <v>0</v>
      </c>
      <c r="R2049" s="41">
        <v>0</v>
      </c>
      <c r="S2049" s="41">
        <v>-2.5499999999999998</v>
      </c>
      <c r="T2049" s="41">
        <v>-3.68</v>
      </c>
      <c r="U2049" s="41">
        <v>0</v>
      </c>
      <c r="V2049" s="41">
        <v>0</v>
      </c>
      <c r="W2049" s="41">
        <v>8.76</v>
      </c>
    </row>
    <row r="2050" spans="1:23" s="41" customFormat="1" hidden="1" x14ac:dyDescent="0.25">
      <c r="A2050" s="41" t="s">
        <v>7254</v>
      </c>
      <c r="B2050" s="41">
        <v>12174691081</v>
      </c>
      <c r="C2050" s="41" t="s">
        <v>2617</v>
      </c>
      <c r="D2050" s="41" t="s">
        <v>7255</v>
      </c>
      <c r="E2050" s="41" t="s">
        <v>800</v>
      </c>
      <c r="F2050" s="41" t="s">
        <v>4164</v>
      </c>
      <c r="G2050" s="41">
        <v>1</v>
      </c>
      <c r="H2050" s="41" t="s">
        <v>2620</v>
      </c>
      <c r="I2050" s="41" t="s">
        <v>2621</v>
      </c>
      <c r="J2050" s="41" t="s">
        <v>7256</v>
      </c>
      <c r="K2050" s="41" t="s">
        <v>2683</v>
      </c>
      <c r="L2050" s="41" t="s">
        <v>7257</v>
      </c>
      <c r="M2050" s="41">
        <v>9.99</v>
      </c>
      <c r="N2050" s="41">
        <v>0</v>
      </c>
      <c r="O2050" s="41">
        <v>0</v>
      </c>
      <c r="P2050" s="41">
        <v>0</v>
      </c>
      <c r="Q2050" s="41">
        <v>0</v>
      </c>
      <c r="R2050" s="41">
        <v>0</v>
      </c>
      <c r="S2050" s="41">
        <v>-1.7</v>
      </c>
      <c r="T2050" s="41">
        <v>-3.59</v>
      </c>
      <c r="U2050" s="41">
        <v>0</v>
      </c>
      <c r="V2050" s="41">
        <v>0</v>
      </c>
      <c r="W2050" s="41">
        <v>4.7</v>
      </c>
    </row>
    <row r="2051" spans="1:23" s="41" customFormat="1" hidden="1" x14ac:dyDescent="0.25">
      <c r="A2051" s="41" t="s">
        <v>7258</v>
      </c>
      <c r="B2051" s="41">
        <v>12174691081</v>
      </c>
      <c r="C2051" s="41" t="s">
        <v>2617</v>
      </c>
      <c r="D2051" s="41" t="s">
        <v>7259</v>
      </c>
      <c r="E2051" s="41" t="s">
        <v>1370</v>
      </c>
      <c r="F2051" s="41" t="s">
        <v>2828</v>
      </c>
      <c r="G2051" s="41">
        <v>1</v>
      </c>
      <c r="H2051" s="41" t="s">
        <v>2620</v>
      </c>
      <c r="I2051" s="41" t="s">
        <v>2621</v>
      </c>
      <c r="J2051" s="41" t="s">
        <v>7260</v>
      </c>
      <c r="K2051" s="41" t="s">
        <v>2830</v>
      </c>
      <c r="L2051" s="41" t="s">
        <v>7261</v>
      </c>
      <c r="M2051" s="41">
        <v>22.99</v>
      </c>
      <c r="N2051" s="41">
        <v>0</v>
      </c>
      <c r="O2051" s="41">
        <v>0</v>
      </c>
      <c r="P2051" s="41">
        <v>0</v>
      </c>
      <c r="Q2051" s="41">
        <v>0</v>
      </c>
      <c r="R2051" s="41">
        <v>0</v>
      </c>
      <c r="S2051" s="41">
        <v>-3.91</v>
      </c>
      <c r="T2051" s="41">
        <v>-5.16</v>
      </c>
      <c r="U2051" s="41">
        <v>0</v>
      </c>
      <c r="V2051" s="41">
        <v>0</v>
      </c>
      <c r="W2051" s="41">
        <v>13.92</v>
      </c>
    </row>
    <row r="2052" spans="1:23" s="41" customFormat="1" hidden="1" x14ac:dyDescent="0.25">
      <c r="A2052" s="41" t="s">
        <v>7262</v>
      </c>
      <c r="B2052" s="41">
        <v>12174691081</v>
      </c>
      <c r="C2052" s="41" t="s">
        <v>2727</v>
      </c>
      <c r="D2052" s="41" t="s">
        <v>3654</v>
      </c>
      <c r="E2052" s="41" t="s">
        <v>1398</v>
      </c>
      <c r="F2052" s="41" t="s">
        <v>2813</v>
      </c>
      <c r="G2052" s="41">
        <v>1</v>
      </c>
      <c r="H2052" s="41" t="s">
        <v>2620</v>
      </c>
      <c r="I2052" s="41" t="s">
        <v>2621</v>
      </c>
      <c r="J2052" s="41" t="s">
        <v>3270</v>
      </c>
      <c r="K2052" s="41" t="s">
        <v>2683</v>
      </c>
      <c r="L2052" s="41" t="s">
        <v>3271</v>
      </c>
      <c r="M2052" s="41">
        <v>-25.99</v>
      </c>
      <c r="N2052" s="41">
        <v>0</v>
      </c>
      <c r="O2052" s="41">
        <v>0</v>
      </c>
      <c r="P2052" s="41">
        <v>0</v>
      </c>
      <c r="Q2052" s="41">
        <v>0</v>
      </c>
      <c r="R2052" s="41">
        <v>0</v>
      </c>
      <c r="S2052" s="41">
        <v>3.54</v>
      </c>
      <c r="T2052" s="41">
        <v>0</v>
      </c>
      <c r="U2052" s="41">
        <v>0</v>
      </c>
      <c r="V2052" s="41">
        <v>0</v>
      </c>
      <c r="W2052" s="41">
        <v>-22.45</v>
      </c>
    </row>
    <row r="2053" spans="1:23" s="41" customFormat="1" hidden="1" x14ac:dyDescent="0.25">
      <c r="A2053" s="41" t="s">
        <v>7263</v>
      </c>
      <c r="B2053" s="41">
        <v>12174691081</v>
      </c>
      <c r="C2053" s="41" t="s">
        <v>2617</v>
      </c>
      <c r="D2053" s="41" t="s">
        <v>7264</v>
      </c>
      <c r="E2053" s="41" t="s">
        <v>508</v>
      </c>
      <c r="F2053" s="41" t="s">
        <v>7265</v>
      </c>
      <c r="G2053" s="41">
        <v>1</v>
      </c>
      <c r="H2053" s="41" t="s">
        <v>2620</v>
      </c>
      <c r="I2053" s="41" t="s">
        <v>2621</v>
      </c>
      <c r="J2053" s="41" t="s">
        <v>3732</v>
      </c>
      <c r="K2053" s="41" t="s">
        <v>3733</v>
      </c>
      <c r="L2053" s="41" t="s">
        <v>7266</v>
      </c>
      <c r="M2053" s="41">
        <v>18.989999999999998</v>
      </c>
      <c r="N2053" s="41">
        <v>0</v>
      </c>
      <c r="O2053" s="41">
        <v>0</v>
      </c>
      <c r="P2053" s="41">
        <v>0</v>
      </c>
      <c r="Q2053" s="41">
        <v>1.04</v>
      </c>
      <c r="R2053" s="41">
        <v>-1.04</v>
      </c>
      <c r="S2053" s="41">
        <v>-3.23</v>
      </c>
      <c r="T2053" s="41">
        <v>-3.68</v>
      </c>
      <c r="U2053" s="41">
        <v>0</v>
      </c>
      <c r="V2053" s="41">
        <v>0</v>
      </c>
      <c r="W2053" s="41">
        <v>12.08</v>
      </c>
    </row>
    <row r="2054" spans="1:23" s="42" customFormat="1" hidden="1" x14ac:dyDescent="0.25">
      <c r="A2054" s="42" t="s">
        <v>7267</v>
      </c>
      <c r="B2054" s="42">
        <v>12174691081</v>
      </c>
      <c r="C2054" s="42" t="s">
        <v>2651</v>
      </c>
      <c r="D2054" s="42" t="s">
        <v>5347</v>
      </c>
      <c r="F2054" s="42" t="s">
        <v>74</v>
      </c>
      <c r="H2054" s="42" t="s">
        <v>2633</v>
      </c>
      <c r="M2054" s="42">
        <v>0</v>
      </c>
      <c r="N2054" s="42">
        <v>0</v>
      </c>
      <c r="O2054" s="42">
        <v>0</v>
      </c>
      <c r="P2054" s="42">
        <v>0</v>
      </c>
      <c r="Q2054" s="42">
        <v>0</v>
      </c>
      <c r="R2054" s="42">
        <v>0</v>
      </c>
      <c r="S2054" s="42">
        <v>0</v>
      </c>
      <c r="T2054" s="42">
        <v>0</v>
      </c>
      <c r="U2054" s="42">
        <v>0</v>
      </c>
      <c r="V2054" s="42">
        <v>0</v>
      </c>
      <c r="W2054" s="42">
        <v>0</v>
      </c>
    </row>
    <row r="2055" spans="1:23" s="43" customFormat="1" ht="14.4" hidden="1" x14ac:dyDescent="0.25">
      <c r="A2055" s="43" t="s">
        <v>7267</v>
      </c>
      <c r="B2055" s="43">
        <v>12174691081</v>
      </c>
      <c r="C2055" s="43" t="s">
        <v>2651</v>
      </c>
      <c r="D2055" s="43" t="s">
        <v>5347</v>
      </c>
      <c r="F2055" s="43" t="s">
        <v>75</v>
      </c>
      <c r="H2055" s="43" t="s">
        <v>2633</v>
      </c>
      <c r="M2055" s="43">
        <v>0</v>
      </c>
      <c r="N2055" s="43">
        <v>0</v>
      </c>
      <c r="O2055" s="43">
        <v>0</v>
      </c>
      <c r="P2055" s="43">
        <v>0</v>
      </c>
      <c r="Q2055" s="43">
        <v>0</v>
      </c>
      <c r="R2055" s="43">
        <v>0</v>
      </c>
      <c r="S2055" s="43">
        <v>0</v>
      </c>
      <c r="T2055" s="43">
        <v>-3.68</v>
      </c>
      <c r="U2055" s="43">
        <v>0</v>
      </c>
      <c r="V2055" s="43">
        <v>0</v>
      </c>
      <c r="W2055" s="43">
        <v>-3.68</v>
      </c>
    </row>
    <row r="2056" spans="1:23" s="42" customFormat="1" hidden="1" x14ac:dyDescent="0.25">
      <c r="A2056" s="42" t="s">
        <v>7267</v>
      </c>
      <c r="B2056" s="42">
        <v>12174691081</v>
      </c>
      <c r="C2056" s="42" t="s">
        <v>2651</v>
      </c>
      <c r="D2056" s="42" t="s">
        <v>5347</v>
      </c>
      <c r="F2056" s="42" t="s">
        <v>76</v>
      </c>
      <c r="H2056" s="42" t="s">
        <v>2633</v>
      </c>
      <c r="M2056" s="42">
        <v>0</v>
      </c>
      <c r="N2056" s="42">
        <v>0</v>
      </c>
      <c r="O2056" s="42">
        <v>0</v>
      </c>
      <c r="P2056" s="42">
        <v>0</v>
      </c>
      <c r="Q2056" s="42">
        <v>0</v>
      </c>
      <c r="R2056" s="42">
        <v>0</v>
      </c>
      <c r="S2056" s="42">
        <v>0</v>
      </c>
      <c r="T2056" s="42">
        <v>0</v>
      </c>
      <c r="U2056" s="42">
        <v>0</v>
      </c>
      <c r="V2056" s="42">
        <v>0</v>
      </c>
      <c r="W2056" s="42">
        <v>0</v>
      </c>
    </row>
    <row r="2057" spans="1:23" s="41" customFormat="1" hidden="1" x14ac:dyDescent="0.25">
      <c r="A2057" s="41" t="s">
        <v>7268</v>
      </c>
      <c r="B2057" s="41">
        <v>12174691081</v>
      </c>
      <c r="C2057" s="41" t="s">
        <v>2617</v>
      </c>
      <c r="D2057" s="41" t="s">
        <v>7269</v>
      </c>
      <c r="E2057" s="41" t="s">
        <v>570</v>
      </c>
      <c r="F2057" s="41" t="s">
        <v>3280</v>
      </c>
      <c r="G2057" s="41">
        <v>1</v>
      </c>
      <c r="H2057" s="41" t="s">
        <v>2620</v>
      </c>
      <c r="I2057" s="41" t="s">
        <v>2621</v>
      </c>
      <c r="J2057" s="41" t="s">
        <v>7270</v>
      </c>
      <c r="K2057" s="41" t="s">
        <v>2786</v>
      </c>
      <c r="L2057" s="41" t="s">
        <v>7271</v>
      </c>
      <c r="M2057" s="41">
        <v>14.99</v>
      </c>
      <c r="N2057" s="41">
        <v>0</v>
      </c>
      <c r="O2057" s="41">
        <v>0</v>
      </c>
      <c r="P2057" s="41">
        <v>0</v>
      </c>
      <c r="Q2057" s="41">
        <v>0</v>
      </c>
      <c r="R2057" s="41">
        <v>0</v>
      </c>
      <c r="S2057" s="41">
        <v>-2.5499999999999998</v>
      </c>
      <c r="T2057" s="41">
        <v>-3.68</v>
      </c>
      <c r="U2057" s="41">
        <v>0</v>
      </c>
      <c r="V2057" s="41">
        <v>0</v>
      </c>
      <c r="W2057" s="41">
        <v>8.76</v>
      </c>
    </row>
    <row r="2058" spans="1:23" s="41" customFormat="1" hidden="1" x14ac:dyDescent="0.25">
      <c r="A2058" s="41" t="s">
        <v>7272</v>
      </c>
      <c r="B2058" s="41">
        <v>12174691081</v>
      </c>
      <c r="C2058" s="41" t="s">
        <v>2617</v>
      </c>
      <c r="D2058" s="41" t="s">
        <v>7273</v>
      </c>
      <c r="E2058" s="41" t="s">
        <v>1370</v>
      </c>
      <c r="F2058" s="41" t="s">
        <v>2828</v>
      </c>
      <c r="G2058" s="41">
        <v>1</v>
      </c>
      <c r="H2058" s="41" t="s">
        <v>2620</v>
      </c>
      <c r="I2058" s="41" t="s">
        <v>2621</v>
      </c>
      <c r="J2058" s="41" t="s">
        <v>7274</v>
      </c>
      <c r="K2058" s="41" t="s">
        <v>4250</v>
      </c>
      <c r="L2058" s="41" t="s">
        <v>7275</v>
      </c>
      <c r="M2058" s="41">
        <v>22.99</v>
      </c>
      <c r="N2058" s="41">
        <v>0</v>
      </c>
      <c r="O2058" s="41">
        <v>0</v>
      </c>
      <c r="P2058" s="41">
        <v>0</v>
      </c>
      <c r="Q2058" s="41">
        <v>1.35</v>
      </c>
      <c r="R2058" s="41">
        <v>-1.35</v>
      </c>
      <c r="S2058" s="41">
        <v>-3.91</v>
      </c>
      <c r="T2058" s="41">
        <v>-5.16</v>
      </c>
      <c r="U2058" s="41">
        <v>0</v>
      </c>
      <c r="V2058" s="41">
        <v>0</v>
      </c>
      <c r="W2058" s="41">
        <v>13.92</v>
      </c>
    </row>
    <row r="2059" spans="1:23" s="41" customFormat="1" hidden="1" x14ac:dyDescent="0.25">
      <c r="A2059" s="41" t="s">
        <v>7276</v>
      </c>
      <c r="B2059" s="41">
        <v>12174691081</v>
      </c>
      <c r="C2059" s="41" t="s">
        <v>2617</v>
      </c>
      <c r="D2059" s="41" t="s">
        <v>7277</v>
      </c>
      <c r="E2059" s="41" t="s">
        <v>392</v>
      </c>
      <c r="F2059" s="41" t="s">
        <v>2700</v>
      </c>
      <c r="G2059" s="41">
        <v>1</v>
      </c>
      <c r="H2059" s="41" t="s">
        <v>2620</v>
      </c>
      <c r="I2059" s="41" t="s">
        <v>2621</v>
      </c>
      <c r="J2059" s="41" t="s">
        <v>5285</v>
      </c>
      <c r="K2059" s="41" t="s">
        <v>2899</v>
      </c>
      <c r="L2059" s="41" t="s">
        <v>7278</v>
      </c>
      <c r="M2059" s="41">
        <v>19.989999999999998</v>
      </c>
      <c r="N2059" s="41">
        <v>0</v>
      </c>
      <c r="O2059" s="41">
        <v>0</v>
      </c>
      <c r="P2059" s="41">
        <v>-1</v>
      </c>
      <c r="Q2059" s="41">
        <v>0</v>
      </c>
      <c r="R2059" s="41">
        <v>0</v>
      </c>
      <c r="S2059" s="41">
        <v>-3.23</v>
      </c>
      <c r="T2059" s="41">
        <v>-3.68</v>
      </c>
      <c r="U2059" s="41">
        <v>0</v>
      </c>
      <c r="V2059" s="41">
        <v>0</v>
      </c>
      <c r="W2059" s="41">
        <v>12.08</v>
      </c>
    </row>
    <row r="2060" spans="1:23" s="42" customFormat="1" hidden="1" x14ac:dyDescent="0.25">
      <c r="A2060" s="42" t="s">
        <v>7279</v>
      </c>
      <c r="B2060" s="42">
        <v>12174691081</v>
      </c>
      <c r="C2060" s="42" t="s">
        <v>2651</v>
      </c>
      <c r="D2060" s="42" t="s">
        <v>2640</v>
      </c>
      <c r="F2060" s="42" t="s">
        <v>74</v>
      </c>
      <c r="H2060" s="42" t="s">
        <v>2633</v>
      </c>
      <c r="M2060" s="42">
        <v>0</v>
      </c>
      <c r="N2060" s="42">
        <v>0</v>
      </c>
      <c r="O2060" s="42">
        <v>0</v>
      </c>
      <c r="P2060" s="42">
        <v>0</v>
      </c>
      <c r="Q2060" s="42">
        <v>0</v>
      </c>
      <c r="R2060" s="42">
        <v>0</v>
      </c>
      <c r="S2060" s="42">
        <v>0</v>
      </c>
      <c r="T2060" s="42">
        <v>0</v>
      </c>
      <c r="U2060" s="42">
        <v>0</v>
      </c>
      <c r="V2060" s="42">
        <v>0</v>
      </c>
      <c r="W2060" s="42">
        <v>0</v>
      </c>
    </row>
    <row r="2061" spans="1:23" s="43" customFormat="1" ht="14.4" hidden="1" x14ac:dyDescent="0.25">
      <c r="A2061" s="43" t="s">
        <v>7279</v>
      </c>
      <c r="B2061" s="43">
        <v>12174691081</v>
      </c>
      <c r="C2061" s="43" t="s">
        <v>2651</v>
      </c>
      <c r="D2061" s="43" t="s">
        <v>2640</v>
      </c>
      <c r="F2061" s="43" t="s">
        <v>75</v>
      </c>
      <c r="H2061" s="43" t="s">
        <v>2633</v>
      </c>
      <c r="M2061" s="43">
        <v>0</v>
      </c>
      <c r="N2061" s="43">
        <v>0</v>
      </c>
      <c r="O2061" s="43">
        <v>0</v>
      </c>
      <c r="P2061" s="43">
        <v>0</v>
      </c>
      <c r="Q2061" s="43">
        <v>0</v>
      </c>
      <c r="R2061" s="43">
        <v>0</v>
      </c>
      <c r="S2061" s="43">
        <v>0</v>
      </c>
      <c r="T2061" s="43">
        <v>-5.16</v>
      </c>
      <c r="U2061" s="43">
        <v>0</v>
      </c>
      <c r="V2061" s="43">
        <v>0</v>
      </c>
      <c r="W2061" s="43">
        <v>-5.16</v>
      </c>
    </row>
    <row r="2062" spans="1:23" s="42" customFormat="1" hidden="1" x14ac:dyDescent="0.25">
      <c r="A2062" s="42" t="s">
        <v>7279</v>
      </c>
      <c r="B2062" s="42">
        <v>12174691081</v>
      </c>
      <c r="C2062" s="42" t="s">
        <v>2651</v>
      </c>
      <c r="D2062" s="42" t="s">
        <v>2640</v>
      </c>
      <c r="F2062" s="42" t="s">
        <v>76</v>
      </c>
      <c r="H2062" s="42" t="s">
        <v>2633</v>
      </c>
      <c r="M2062" s="42">
        <v>0</v>
      </c>
      <c r="N2062" s="42">
        <v>0</v>
      </c>
      <c r="O2062" s="42">
        <v>0</v>
      </c>
      <c r="P2062" s="42">
        <v>0</v>
      </c>
      <c r="Q2062" s="42">
        <v>0</v>
      </c>
      <c r="R2062" s="42">
        <v>0</v>
      </c>
      <c r="S2062" s="42">
        <v>0</v>
      </c>
      <c r="T2062" s="42">
        <v>0</v>
      </c>
      <c r="U2062" s="42">
        <v>0</v>
      </c>
      <c r="V2062" s="42">
        <v>0</v>
      </c>
      <c r="W2062" s="42">
        <v>0</v>
      </c>
    </row>
    <row r="2063" spans="1:23" s="42" customFormat="1" hidden="1" x14ac:dyDescent="0.25">
      <c r="A2063" s="42" t="s">
        <v>7280</v>
      </c>
      <c r="B2063" s="42">
        <v>12174691081</v>
      </c>
      <c r="C2063" s="42" t="s">
        <v>2651</v>
      </c>
      <c r="D2063" s="42" t="s">
        <v>2640</v>
      </c>
      <c r="F2063" s="42" t="s">
        <v>74</v>
      </c>
      <c r="H2063" s="42" t="s">
        <v>2633</v>
      </c>
      <c r="M2063" s="42">
        <v>0</v>
      </c>
      <c r="N2063" s="42">
        <v>0</v>
      </c>
      <c r="O2063" s="42">
        <v>0</v>
      </c>
      <c r="P2063" s="42">
        <v>0</v>
      </c>
      <c r="Q2063" s="42">
        <v>0</v>
      </c>
      <c r="R2063" s="42">
        <v>0</v>
      </c>
      <c r="S2063" s="42">
        <v>0</v>
      </c>
      <c r="T2063" s="42">
        <v>0</v>
      </c>
      <c r="U2063" s="42">
        <v>0</v>
      </c>
      <c r="V2063" s="42">
        <v>0</v>
      </c>
      <c r="W2063" s="42">
        <v>0</v>
      </c>
    </row>
    <row r="2064" spans="1:23" s="43" customFormat="1" ht="14.4" hidden="1" x14ac:dyDescent="0.25">
      <c r="A2064" s="43" t="s">
        <v>7280</v>
      </c>
      <c r="B2064" s="43">
        <v>12174691081</v>
      </c>
      <c r="C2064" s="43" t="s">
        <v>2651</v>
      </c>
      <c r="D2064" s="43" t="s">
        <v>2640</v>
      </c>
      <c r="F2064" s="43" t="s">
        <v>75</v>
      </c>
      <c r="H2064" s="43" t="s">
        <v>2633</v>
      </c>
      <c r="M2064" s="43">
        <v>0</v>
      </c>
      <c r="N2064" s="43">
        <v>0</v>
      </c>
      <c r="O2064" s="43">
        <v>0</v>
      </c>
      <c r="P2064" s="43">
        <v>0</v>
      </c>
      <c r="Q2064" s="43">
        <v>0</v>
      </c>
      <c r="R2064" s="43">
        <v>0</v>
      </c>
      <c r="S2064" s="43">
        <v>0</v>
      </c>
      <c r="T2064" s="43">
        <v>-5.16</v>
      </c>
      <c r="U2064" s="43">
        <v>0</v>
      </c>
      <c r="V2064" s="43">
        <v>0</v>
      </c>
      <c r="W2064" s="43">
        <v>-5.16</v>
      </c>
    </row>
    <row r="2065" spans="1:23" s="42" customFormat="1" hidden="1" x14ac:dyDescent="0.25">
      <c r="A2065" s="42" t="s">
        <v>7280</v>
      </c>
      <c r="B2065" s="42">
        <v>12174691081</v>
      </c>
      <c r="C2065" s="42" t="s">
        <v>2651</v>
      </c>
      <c r="D2065" s="42" t="s">
        <v>2640</v>
      </c>
      <c r="F2065" s="42" t="s">
        <v>76</v>
      </c>
      <c r="H2065" s="42" t="s">
        <v>2633</v>
      </c>
      <c r="M2065" s="42">
        <v>0</v>
      </c>
      <c r="N2065" s="42">
        <v>0</v>
      </c>
      <c r="O2065" s="42">
        <v>0</v>
      </c>
      <c r="P2065" s="42">
        <v>0</v>
      </c>
      <c r="Q2065" s="42">
        <v>0</v>
      </c>
      <c r="R2065" s="42">
        <v>0</v>
      </c>
      <c r="S2065" s="42">
        <v>0</v>
      </c>
      <c r="T2065" s="42">
        <v>0</v>
      </c>
      <c r="U2065" s="42">
        <v>0</v>
      </c>
      <c r="V2065" s="42">
        <v>0</v>
      </c>
      <c r="W2065" s="42">
        <v>0</v>
      </c>
    </row>
    <row r="2066" spans="1:23" s="41" customFormat="1" hidden="1" x14ac:dyDescent="0.25">
      <c r="A2066" s="41" t="s">
        <v>7281</v>
      </c>
      <c r="B2066" s="41">
        <v>12174691081</v>
      </c>
      <c r="C2066" s="41" t="s">
        <v>2617</v>
      </c>
      <c r="D2066" s="41" t="s">
        <v>7282</v>
      </c>
      <c r="E2066" s="41" t="s">
        <v>1444</v>
      </c>
      <c r="F2066" s="41" t="s">
        <v>2736</v>
      </c>
      <c r="G2066" s="41">
        <v>1</v>
      </c>
      <c r="H2066" s="41" t="s">
        <v>2620</v>
      </c>
      <c r="I2066" s="41" t="s">
        <v>2621</v>
      </c>
      <c r="J2066" s="41" t="s">
        <v>7283</v>
      </c>
      <c r="K2066" s="41" t="s">
        <v>2702</v>
      </c>
      <c r="L2066" s="41" t="s">
        <v>7284</v>
      </c>
      <c r="M2066" s="41">
        <v>25.99</v>
      </c>
      <c r="N2066" s="41">
        <v>0</v>
      </c>
      <c r="O2066" s="41">
        <v>0</v>
      </c>
      <c r="P2066" s="41">
        <v>0</v>
      </c>
      <c r="Q2066" s="41">
        <v>0</v>
      </c>
      <c r="R2066" s="41">
        <v>0</v>
      </c>
      <c r="S2066" s="41">
        <v>-4.42</v>
      </c>
      <c r="T2066" s="41">
        <v>-5.16</v>
      </c>
      <c r="U2066" s="41">
        <v>0</v>
      </c>
      <c r="V2066" s="41">
        <v>0</v>
      </c>
      <c r="W2066" s="41">
        <v>16.41</v>
      </c>
    </row>
    <row r="2067" spans="1:23" s="41" customFormat="1" hidden="1" x14ac:dyDescent="0.25">
      <c r="A2067" s="41" t="s">
        <v>7285</v>
      </c>
      <c r="B2067" s="41">
        <v>12174691081</v>
      </c>
      <c r="C2067" s="41" t="s">
        <v>2617</v>
      </c>
      <c r="D2067" s="41" t="s">
        <v>7286</v>
      </c>
      <c r="E2067" s="41" t="s">
        <v>392</v>
      </c>
      <c r="F2067" s="41" t="s">
        <v>2700</v>
      </c>
      <c r="G2067" s="41">
        <v>1</v>
      </c>
      <c r="H2067" s="41" t="s">
        <v>2620</v>
      </c>
      <c r="I2067" s="41" t="s">
        <v>2621</v>
      </c>
      <c r="J2067" s="41" t="s">
        <v>7287</v>
      </c>
      <c r="K2067" s="41" t="s">
        <v>2683</v>
      </c>
      <c r="L2067" s="41" t="s">
        <v>7288</v>
      </c>
      <c r="M2067" s="41">
        <v>19.989999999999998</v>
      </c>
      <c r="N2067" s="41">
        <v>0</v>
      </c>
      <c r="O2067" s="41">
        <v>0</v>
      </c>
      <c r="P2067" s="41">
        <v>-0.9</v>
      </c>
      <c r="Q2067" s="41">
        <v>0</v>
      </c>
      <c r="R2067" s="41">
        <v>0</v>
      </c>
      <c r="S2067" s="41">
        <v>-3.25</v>
      </c>
      <c r="T2067" s="41">
        <v>-3.68</v>
      </c>
      <c r="U2067" s="41">
        <v>0</v>
      </c>
      <c r="V2067" s="41">
        <v>0</v>
      </c>
      <c r="W2067" s="41">
        <v>12.16</v>
      </c>
    </row>
    <row r="2068" spans="1:23" s="41" customFormat="1" hidden="1" x14ac:dyDescent="0.25">
      <c r="A2068" s="41" t="s">
        <v>7285</v>
      </c>
      <c r="B2068" s="41">
        <v>12174691081</v>
      </c>
      <c r="C2068" s="41" t="s">
        <v>2617</v>
      </c>
      <c r="D2068" s="41" t="s">
        <v>7286</v>
      </c>
      <c r="E2068" s="41" t="s">
        <v>394</v>
      </c>
      <c r="F2068" s="41" t="s">
        <v>4051</v>
      </c>
      <c r="G2068" s="41">
        <v>1</v>
      </c>
      <c r="H2068" s="41" t="s">
        <v>2620</v>
      </c>
      <c r="I2068" s="41" t="s">
        <v>2621</v>
      </c>
      <c r="J2068" s="41" t="s">
        <v>7287</v>
      </c>
      <c r="K2068" s="41" t="s">
        <v>2683</v>
      </c>
      <c r="L2068" s="41" t="s">
        <v>7288</v>
      </c>
      <c r="M2068" s="41">
        <v>19.989999999999998</v>
      </c>
      <c r="N2068" s="41">
        <v>0</v>
      </c>
      <c r="O2068" s="41">
        <v>0</v>
      </c>
      <c r="P2068" s="41">
        <v>-0.9</v>
      </c>
      <c r="Q2068" s="41">
        <v>0</v>
      </c>
      <c r="R2068" s="41">
        <v>0</v>
      </c>
      <c r="S2068" s="41">
        <v>-3.25</v>
      </c>
      <c r="T2068" s="41">
        <v>-3.68</v>
      </c>
      <c r="U2068" s="41">
        <v>0</v>
      </c>
      <c r="V2068" s="41">
        <v>0</v>
      </c>
      <c r="W2068" s="41">
        <v>12.16</v>
      </c>
    </row>
    <row r="2069" spans="1:23" s="41" customFormat="1" hidden="1" x14ac:dyDescent="0.25">
      <c r="A2069" s="41" t="s">
        <v>7289</v>
      </c>
      <c r="B2069" s="41">
        <v>12174691081</v>
      </c>
      <c r="C2069" s="41" t="s">
        <v>2632</v>
      </c>
      <c r="F2069" s="41" t="s">
        <v>62</v>
      </c>
      <c r="H2069" s="41" t="s">
        <v>2633</v>
      </c>
      <c r="M2069" s="41">
        <v>0</v>
      </c>
      <c r="N2069" s="41">
        <v>0</v>
      </c>
      <c r="O2069" s="41">
        <v>0</v>
      </c>
      <c r="P2069" s="41">
        <v>0</v>
      </c>
      <c r="Q2069" s="41">
        <v>0</v>
      </c>
      <c r="R2069" s="41">
        <v>0</v>
      </c>
      <c r="S2069" s="41">
        <v>0</v>
      </c>
      <c r="T2069" s="41">
        <v>0</v>
      </c>
      <c r="U2069" s="41">
        <v>0</v>
      </c>
      <c r="V2069" s="41">
        <v>-39.99</v>
      </c>
      <c r="W2069" s="41">
        <v>-39.99</v>
      </c>
    </row>
    <row r="2070" spans="1:23" s="41" customFormat="1" hidden="1" x14ac:dyDescent="0.25">
      <c r="A2070" s="41" t="s">
        <v>7290</v>
      </c>
      <c r="B2070" s="41">
        <v>12174691081</v>
      </c>
      <c r="C2070" s="41" t="s">
        <v>2617</v>
      </c>
      <c r="D2070" s="41" t="s">
        <v>7291</v>
      </c>
      <c r="E2070" s="41" t="s">
        <v>2572</v>
      </c>
      <c r="F2070" s="41" t="s">
        <v>3285</v>
      </c>
      <c r="G2070" s="41">
        <v>1</v>
      </c>
      <c r="H2070" s="41" t="s">
        <v>2620</v>
      </c>
      <c r="I2070" s="41" t="s">
        <v>2621</v>
      </c>
      <c r="J2070" s="41" t="s">
        <v>5494</v>
      </c>
      <c r="K2070" s="41" t="s">
        <v>3067</v>
      </c>
      <c r="L2070" s="41" t="s">
        <v>6803</v>
      </c>
      <c r="M2070" s="41">
        <v>11.99</v>
      </c>
      <c r="N2070" s="41">
        <v>0</v>
      </c>
      <c r="O2070" s="41">
        <v>0</v>
      </c>
      <c r="P2070" s="41">
        <v>0</v>
      </c>
      <c r="Q2070" s="41">
        <v>0.96</v>
      </c>
      <c r="R2070" s="41">
        <v>-0.96</v>
      </c>
      <c r="S2070" s="41">
        <v>-2.04</v>
      </c>
      <c r="T2070" s="41">
        <v>-3.68</v>
      </c>
      <c r="U2070" s="41">
        <v>0</v>
      </c>
      <c r="V2070" s="41">
        <v>0</v>
      </c>
      <c r="W2070" s="41">
        <v>6.27</v>
      </c>
    </row>
    <row r="2071" spans="1:23" s="41" customFormat="1" hidden="1" x14ac:dyDescent="0.25">
      <c r="A2071" s="41" t="s">
        <v>7292</v>
      </c>
      <c r="B2071" s="41">
        <v>12174691081</v>
      </c>
      <c r="C2071" s="41" t="s">
        <v>2617</v>
      </c>
      <c r="D2071" s="41" t="s">
        <v>7293</v>
      </c>
      <c r="E2071" s="41" t="s">
        <v>1392</v>
      </c>
      <c r="F2071" s="41" t="s">
        <v>3004</v>
      </c>
      <c r="G2071" s="41">
        <v>1</v>
      </c>
      <c r="H2071" s="41" t="s">
        <v>2620</v>
      </c>
      <c r="I2071" s="41" t="s">
        <v>2621</v>
      </c>
      <c r="J2071" s="41" t="s">
        <v>3605</v>
      </c>
      <c r="K2071" s="41" t="s">
        <v>2933</v>
      </c>
      <c r="L2071" s="41" t="s">
        <v>7294</v>
      </c>
      <c r="M2071" s="41">
        <v>22.99</v>
      </c>
      <c r="N2071" s="41">
        <v>0</v>
      </c>
      <c r="O2071" s="41">
        <v>0</v>
      </c>
      <c r="P2071" s="41">
        <v>0</v>
      </c>
      <c r="Q2071" s="41">
        <v>1.38</v>
      </c>
      <c r="R2071" s="41">
        <v>-1.38</v>
      </c>
      <c r="S2071" s="41">
        <v>-3.91</v>
      </c>
      <c r="T2071" s="41">
        <v>-5.16</v>
      </c>
      <c r="U2071" s="41">
        <v>0</v>
      </c>
      <c r="V2071" s="41">
        <v>0</v>
      </c>
      <c r="W2071" s="41">
        <v>13.92</v>
      </c>
    </row>
    <row r="2072" spans="1:23" s="41" customFormat="1" hidden="1" x14ac:dyDescent="0.25">
      <c r="A2072" s="41" t="s">
        <v>7295</v>
      </c>
      <c r="B2072" s="41">
        <v>12174691081</v>
      </c>
      <c r="C2072" s="41" t="s">
        <v>2727</v>
      </c>
      <c r="D2072" s="41" t="s">
        <v>6335</v>
      </c>
      <c r="E2072" s="41" t="s">
        <v>1356</v>
      </c>
      <c r="F2072" s="41" t="s">
        <v>2897</v>
      </c>
      <c r="G2072" s="41">
        <v>1</v>
      </c>
      <c r="H2072" s="41" t="s">
        <v>2620</v>
      </c>
      <c r="I2072" s="41" t="s">
        <v>2621</v>
      </c>
      <c r="J2072" s="41" t="s">
        <v>6336</v>
      </c>
      <c r="K2072" s="41" t="s">
        <v>2648</v>
      </c>
      <c r="L2072" s="41">
        <v>78613</v>
      </c>
      <c r="M2072" s="41">
        <v>-22.99</v>
      </c>
      <c r="N2072" s="41">
        <v>0</v>
      </c>
      <c r="O2072" s="41">
        <v>0</v>
      </c>
      <c r="P2072" s="41">
        <v>0</v>
      </c>
      <c r="Q2072" s="41">
        <v>0</v>
      </c>
      <c r="R2072" s="41">
        <v>0</v>
      </c>
      <c r="S2072" s="41">
        <v>3.13</v>
      </c>
      <c r="T2072" s="41">
        <v>0</v>
      </c>
      <c r="U2072" s="41">
        <v>0</v>
      </c>
      <c r="V2072" s="41">
        <v>0</v>
      </c>
      <c r="W2072" s="41">
        <v>-19.86</v>
      </c>
    </row>
    <row r="2073" spans="1:23" s="41" customFormat="1" hidden="1" x14ac:dyDescent="0.25">
      <c r="A2073" s="41" t="s">
        <v>7296</v>
      </c>
      <c r="B2073" s="41">
        <v>12174691081</v>
      </c>
      <c r="C2073" s="41" t="s">
        <v>2617</v>
      </c>
      <c r="D2073" s="41" t="s">
        <v>7297</v>
      </c>
      <c r="E2073" s="41" t="s">
        <v>1076</v>
      </c>
      <c r="F2073" s="41" t="s">
        <v>5907</v>
      </c>
      <c r="G2073" s="41">
        <v>1</v>
      </c>
      <c r="H2073" s="41" t="s">
        <v>2620</v>
      </c>
      <c r="I2073" s="41" t="s">
        <v>2621</v>
      </c>
      <c r="J2073" s="41" t="s">
        <v>7298</v>
      </c>
      <c r="K2073" s="41" t="s">
        <v>2683</v>
      </c>
      <c r="L2073" s="41" t="s">
        <v>7299</v>
      </c>
      <c r="M2073" s="41">
        <v>16.989999999999998</v>
      </c>
      <c r="N2073" s="41">
        <v>6.25</v>
      </c>
      <c r="O2073" s="41">
        <v>0</v>
      </c>
      <c r="P2073" s="41">
        <v>0</v>
      </c>
      <c r="Q2073" s="41">
        <v>0</v>
      </c>
      <c r="R2073" s="41">
        <v>0</v>
      </c>
      <c r="S2073" s="41">
        <v>-2.89</v>
      </c>
      <c r="T2073" s="41">
        <v>-9.93</v>
      </c>
      <c r="U2073" s="41">
        <v>0</v>
      </c>
      <c r="V2073" s="41">
        <v>0</v>
      </c>
      <c r="W2073" s="41">
        <v>10.42</v>
      </c>
    </row>
    <row r="2074" spans="1:23" s="41" customFormat="1" hidden="1" x14ac:dyDescent="0.25">
      <c r="A2074" s="41" t="s">
        <v>7300</v>
      </c>
      <c r="B2074" s="41">
        <v>12174691081</v>
      </c>
      <c r="C2074" s="41" t="s">
        <v>2617</v>
      </c>
      <c r="D2074" s="41" t="s">
        <v>7301</v>
      </c>
      <c r="E2074" s="41" t="s">
        <v>2174</v>
      </c>
      <c r="F2074" s="41" t="s">
        <v>2660</v>
      </c>
      <c r="G2074" s="41">
        <v>1</v>
      </c>
      <c r="H2074" s="41" t="s">
        <v>2620</v>
      </c>
      <c r="I2074" s="41" t="s">
        <v>2621</v>
      </c>
      <c r="J2074" s="41" t="s">
        <v>2647</v>
      </c>
      <c r="K2074" s="41" t="s">
        <v>2648</v>
      </c>
      <c r="L2074" s="41" t="s">
        <v>7302</v>
      </c>
      <c r="M2074" s="41">
        <v>22.99</v>
      </c>
      <c r="N2074" s="41">
        <v>0</v>
      </c>
      <c r="O2074" s="41">
        <v>0</v>
      </c>
      <c r="P2074" s="41">
        <v>0</v>
      </c>
      <c r="Q2074" s="41">
        <v>0</v>
      </c>
      <c r="R2074" s="41">
        <v>0</v>
      </c>
      <c r="S2074" s="41">
        <v>-3.91</v>
      </c>
      <c r="T2074" s="41">
        <v>-3.68</v>
      </c>
      <c r="U2074" s="41">
        <v>0</v>
      </c>
      <c r="V2074" s="41">
        <v>0</v>
      </c>
      <c r="W2074" s="41">
        <v>15.4</v>
      </c>
    </row>
    <row r="2085" ht="12" customHeight="1" x14ac:dyDescent="0.25"/>
  </sheetData>
  <autoFilter ref="A8:W2074">
    <filterColumn colId="2">
      <filters>
        <filter val="FBA Inventory Fee"/>
      </filters>
    </filterColumn>
  </autoFilter>
  <phoneticPr fontId="10" type="noConversion"/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5"/>
  <sheetViews>
    <sheetView workbookViewId="0">
      <selection activeCell="K15" sqref="K15"/>
    </sheetView>
  </sheetViews>
  <sheetFormatPr defaultColWidth="9" defaultRowHeight="15.6" x14ac:dyDescent="0.25"/>
  <cols>
    <col min="1" max="1" width="13.21875" style="1" customWidth="1"/>
    <col min="2" max="6" width="9" style="1"/>
    <col min="7" max="7" width="13.88671875" style="1" customWidth="1"/>
    <col min="8" max="16384" width="9" style="1"/>
  </cols>
  <sheetData>
    <row r="1" spans="1:9" x14ac:dyDescent="0.25">
      <c r="A1" s="1" t="s">
        <v>7303</v>
      </c>
    </row>
    <row r="2" spans="1:9" x14ac:dyDescent="0.25">
      <c r="A2" s="1" t="s">
        <v>7304</v>
      </c>
    </row>
    <row r="4" spans="1:9" x14ac:dyDescent="0.25">
      <c r="A4" s="1" t="s">
        <v>7305</v>
      </c>
      <c r="B4" s="1" t="s">
        <v>7306</v>
      </c>
      <c r="C4" s="1" t="s">
        <v>7307</v>
      </c>
      <c r="D4" s="1" t="s">
        <v>7308</v>
      </c>
      <c r="E4" s="1" t="s">
        <v>7309</v>
      </c>
      <c r="F4" s="1" t="s">
        <v>7310</v>
      </c>
      <c r="G4" s="1" t="s">
        <v>7311</v>
      </c>
      <c r="H4" s="1" t="s">
        <v>7312</v>
      </c>
      <c r="I4" s="1" t="s">
        <v>7313</v>
      </c>
    </row>
    <row r="5" spans="1:9" x14ac:dyDescent="0.25">
      <c r="A5" s="39">
        <v>43738</v>
      </c>
      <c r="D5" s="1" t="s">
        <v>7314</v>
      </c>
      <c r="E5" s="1" t="s">
        <v>7315</v>
      </c>
      <c r="F5" s="1" t="s">
        <v>7316</v>
      </c>
      <c r="G5" s="40">
        <v>-39.99</v>
      </c>
    </row>
    <row r="6" spans="1:9" x14ac:dyDescent="0.25">
      <c r="A6" s="39">
        <v>43738</v>
      </c>
      <c r="B6" s="1" t="s">
        <v>2640</v>
      </c>
      <c r="D6" s="1" t="s">
        <v>7314</v>
      </c>
      <c r="E6" s="1" t="s">
        <v>7315</v>
      </c>
      <c r="F6" s="1" t="s">
        <v>75</v>
      </c>
      <c r="G6" s="40">
        <v>-5.16</v>
      </c>
    </row>
    <row r="7" spans="1:9" x14ac:dyDescent="0.25">
      <c r="A7" s="39">
        <v>43738</v>
      </c>
      <c r="B7" s="1" t="s">
        <v>2640</v>
      </c>
      <c r="D7" s="1" t="s">
        <v>7314</v>
      </c>
      <c r="E7" s="1" t="s">
        <v>7315</v>
      </c>
      <c r="F7" s="1" t="s">
        <v>75</v>
      </c>
      <c r="G7" s="40">
        <v>-5.16</v>
      </c>
    </row>
    <row r="8" spans="1:9" x14ac:dyDescent="0.25">
      <c r="A8" s="39">
        <v>43738</v>
      </c>
      <c r="B8" s="1" t="s">
        <v>5347</v>
      </c>
      <c r="D8" s="1" t="s">
        <v>7314</v>
      </c>
      <c r="E8" s="1" t="s">
        <v>7315</v>
      </c>
      <c r="F8" s="1" t="s">
        <v>75</v>
      </c>
      <c r="G8" s="40">
        <v>-3.68</v>
      </c>
    </row>
    <row r="9" spans="1:9" x14ac:dyDescent="0.25">
      <c r="A9" s="39">
        <v>43738</v>
      </c>
      <c r="B9" s="1" t="s">
        <v>2686</v>
      </c>
      <c r="D9" s="1" t="s">
        <v>7314</v>
      </c>
      <c r="E9" s="1" t="s">
        <v>7315</v>
      </c>
      <c r="F9" s="1" t="s">
        <v>75</v>
      </c>
      <c r="G9" s="40">
        <v>-5.16</v>
      </c>
    </row>
    <row r="10" spans="1:9" x14ac:dyDescent="0.25">
      <c r="A10" s="39">
        <v>43738</v>
      </c>
      <c r="B10" s="1" t="s">
        <v>5426</v>
      </c>
      <c r="D10" s="1" t="s">
        <v>7314</v>
      </c>
      <c r="E10" s="1" t="s">
        <v>7315</v>
      </c>
      <c r="F10" s="1" t="s">
        <v>75</v>
      </c>
      <c r="G10" s="40">
        <v>-3.68</v>
      </c>
    </row>
    <row r="11" spans="1:9" x14ac:dyDescent="0.25">
      <c r="A11" s="39">
        <v>43738</v>
      </c>
      <c r="B11" s="1" t="s">
        <v>5510</v>
      </c>
      <c r="D11" s="1" t="s">
        <v>7314</v>
      </c>
      <c r="E11" s="1" t="s">
        <v>7315</v>
      </c>
      <c r="F11" s="1" t="s">
        <v>75</v>
      </c>
      <c r="G11" s="40">
        <v>-3.68</v>
      </c>
    </row>
    <row r="12" spans="1:9" x14ac:dyDescent="0.25">
      <c r="A12" s="39">
        <v>43738</v>
      </c>
      <c r="B12" s="1" t="s">
        <v>5255</v>
      </c>
      <c r="D12" s="1" t="s">
        <v>7314</v>
      </c>
      <c r="E12" s="1" t="s">
        <v>7315</v>
      </c>
      <c r="F12" s="1" t="s">
        <v>75</v>
      </c>
      <c r="G12" s="40">
        <v>-5.16</v>
      </c>
    </row>
    <row r="13" spans="1:9" x14ac:dyDescent="0.25">
      <c r="A13" s="39">
        <v>43738</v>
      </c>
      <c r="B13" s="1" t="s">
        <v>5510</v>
      </c>
      <c r="D13" s="1" t="s">
        <v>7314</v>
      </c>
      <c r="E13" s="1" t="s">
        <v>7315</v>
      </c>
      <c r="F13" s="1" t="s">
        <v>75</v>
      </c>
      <c r="G13" s="40">
        <v>-3.68</v>
      </c>
    </row>
    <row r="14" spans="1:9" x14ac:dyDescent="0.25">
      <c r="A14" s="39">
        <v>43738</v>
      </c>
      <c r="B14" s="1" t="s">
        <v>3635</v>
      </c>
      <c r="D14" s="1" t="s">
        <v>7314</v>
      </c>
      <c r="E14" s="1" t="s">
        <v>7315</v>
      </c>
      <c r="F14" s="1" t="s">
        <v>75</v>
      </c>
      <c r="G14" s="40">
        <v>-3.68</v>
      </c>
    </row>
    <row r="15" spans="1:9" x14ac:dyDescent="0.25">
      <c r="A15" s="39">
        <v>43738</v>
      </c>
      <c r="B15" s="1" t="s">
        <v>2967</v>
      </c>
      <c r="D15" s="1" t="s">
        <v>7314</v>
      </c>
      <c r="E15" s="1" t="s">
        <v>7315</v>
      </c>
      <c r="F15" s="1" t="s">
        <v>75</v>
      </c>
      <c r="G15" s="40">
        <v>-3.68</v>
      </c>
    </row>
    <row r="16" spans="1:9" x14ac:dyDescent="0.25">
      <c r="A16" s="39">
        <v>43738</v>
      </c>
      <c r="B16" s="1" t="s">
        <v>2967</v>
      </c>
      <c r="D16" s="1" t="s">
        <v>7314</v>
      </c>
      <c r="E16" s="1" t="s">
        <v>7315</v>
      </c>
      <c r="F16" s="1" t="s">
        <v>75</v>
      </c>
      <c r="G16" s="40">
        <v>-3.68</v>
      </c>
    </row>
    <row r="17" spans="1:7" x14ac:dyDescent="0.25">
      <c r="A17" s="39">
        <v>43737</v>
      </c>
      <c r="B17" s="1" t="s">
        <v>4100</v>
      </c>
      <c r="D17" s="1" t="s">
        <v>7314</v>
      </c>
      <c r="E17" s="1" t="s">
        <v>7315</v>
      </c>
      <c r="F17" s="1" t="s">
        <v>75</v>
      </c>
      <c r="G17" s="40">
        <v>-5.16</v>
      </c>
    </row>
    <row r="18" spans="1:7" x14ac:dyDescent="0.25">
      <c r="A18" s="39">
        <v>43737</v>
      </c>
      <c r="B18" s="1" t="s">
        <v>4626</v>
      </c>
      <c r="D18" s="1" t="s">
        <v>7314</v>
      </c>
      <c r="E18" s="1" t="s">
        <v>7315</v>
      </c>
      <c r="F18" s="1" t="s">
        <v>75</v>
      </c>
      <c r="G18" s="40">
        <v>-3.68</v>
      </c>
    </row>
    <row r="19" spans="1:7" x14ac:dyDescent="0.25">
      <c r="A19" s="39">
        <v>43737</v>
      </c>
      <c r="B19" s="1" t="s">
        <v>3968</v>
      </c>
      <c r="D19" s="1" t="s">
        <v>7314</v>
      </c>
      <c r="E19" s="1" t="s">
        <v>7315</v>
      </c>
      <c r="F19" s="1" t="s">
        <v>75</v>
      </c>
      <c r="G19" s="40">
        <v>-5.16</v>
      </c>
    </row>
    <row r="20" spans="1:7" x14ac:dyDescent="0.25">
      <c r="A20" s="39">
        <v>43737</v>
      </c>
      <c r="B20" s="1" t="s">
        <v>3775</v>
      </c>
      <c r="D20" s="1" t="s">
        <v>7314</v>
      </c>
      <c r="E20" s="1" t="s">
        <v>7315</v>
      </c>
      <c r="F20" s="1" t="s">
        <v>7317</v>
      </c>
      <c r="G20" s="40">
        <v>-0.6</v>
      </c>
    </row>
    <row r="21" spans="1:7" x14ac:dyDescent="0.25">
      <c r="A21" s="39">
        <v>43737</v>
      </c>
      <c r="B21" s="1" t="s">
        <v>6689</v>
      </c>
      <c r="D21" s="1" t="s">
        <v>7314</v>
      </c>
      <c r="E21" s="1" t="s">
        <v>7315</v>
      </c>
      <c r="F21" s="1" t="s">
        <v>7317</v>
      </c>
      <c r="G21" s="40">
        <v>-0.6</v>
      </c>
    </row>
    <row r="22" spans="1:7" x14ac:dyDescent="0.25">
      <c r="A22" s="39">
        <v>43737</v>
      </c>
      <c r="B22" s="1" t="s">
        <v>6687</v>
      </c>
      <c r="D22" s="1" t="s">
        <v>7314</v>
      </c>
      <c r="E22" s="1" t="s">
        <v>7315</v>
      </c>
      <c r="F22" s="1" t="s">
        <v>7317</v>
      </c>
      <c r="G22" s="40">
        <v>-0.6</v>
      </c>
    </row>
    <row r="23" spans="1:7" x14ac:dyDescent="0.25">
      <c r="A23" s="39">
        <v>43737</v>
      </c>
      <c r="B23" s="1" t="s">
        <v>2789</v>
      </c>
      <c r="D23" s="1" t="s">
        <v>7314</v>
      </c>
      <c r="E23" s="1" t="s">
        <v>7315</v>
      </c>
      <c r="F23" s="1" t="s">
        <v>7318</v>
      </c>
      <c r="G23" s="40">
        <v>-1.8</v>
      </c>
    </row>
    <row r="24" spans="1:7" x14ac:dyDescent="0.25">
      <c r="A24" s="39">
        <v>43737</v>
      </c>
      <c r="B24" s="1" t="s">
        <v>2654</v>
      </c>
      <c r="D24" s="1" t="s">
        <v>7314</v>
      </c>
      <c r="E24" s="1" t="s">
        <v>7315</v>
      </c>
      <c r="F24" s="1" t="s">
        <v>7317</v>
      </c>
      <c r="G24" s="40">
        <v>-0.6</v>
      </c>
    </row>
    <row r="25" spans="1:7" x14ac:dyDescent="0.25">
      <c r="A25" s="39">
        <v>43736</v>
      </c>
      <c r="B25" s="1" t="s">
        <v>5350</v>
      </c>
      <c r="D25" s="1" t="s">
        <v>7314</v>
      </c>
      <c r="E25" s="1" t="s">
        <v>7315</v>
      </c>
      <c r="F25" s="1" t="s">
        <v>75</v>
      </c>
      <c r="G25" s="40">
        <v>-5.16</v>
      </c>
    </row>
    <row r="26" spans="1:7" x14ac:dyDescent="0.25">
      <c r="A26" s="39">
        <v>43736</v>
      </c>
      <c r="B26" s="1" t="s">
        <v>4808</v>
      </c>
      <c r="D26" s="1" t="s">
        <v>7314</v>
      </c>
      <c r="E26" s="1" t="s">
        <v>7315</v>
      </c>
      <c r="F26" s="1" t="s">
        <v>75</v>
      </c>
      <c r="G26" s="40">
        <v>-3.68</v>
      </c>
    </row>
    <row r="27" spans="1:7" x14ac:dyDescent="0.25">
      <c r="A27" s="39">
        <v>43736</v>
      </c>
      <c r="B27" s="1" t="s">
        <v>6956</v>
      </c>
      <c r="D27" s="1" t="s">
        <v>7314</v>
      </c>
      <c r="E27" s="1" t="s">
        <v>7315</v>
      </c>
      <c r="F27" s="1" t="s">
        <v>75</v>
      </c>
      <c r="G27" s="40">
        <v>-3.59</v>
      </c>
    </row>
    <row r="28" spans="1:7" x14ac:dyDescent="0.25">
      <c r="A28" s="39">
        <v>43736</v>
      </c>
      <c r="B28" s="1" t="s">
        <v>3482</v>
      </c>
      <c r="D28" s="1" t="s">
        <v>7314</v>
      </c>
      <c r="E28" s="1" t="s">
        <v>7315</v>
      </c>
      <c r="F28" s="1" t="s">
        <v>75</v>
      </c>
      <c r="G28" s="40">
        <v>-3.59</v>
      </c>
    </row>
    <row r="29" spans="1:7" x14ac:dyDescent="0.25">
      <c r="A29" s="39">
        <v>43736</v>
      </c>
      <c r="B29" s="1" t="s">
        <v>3916</v>
      </c>
      <c r="D29" s="1" t="s">
        <v>7314</v>
      </c>
      <c r="E29" s="1" t="s">
        <v>7315</v>
      </c>
      <c r="F29" s="1" t="s">
        <v>75</v>
      </c>
      <c r="G29" s="40">
        <v>-5.16</v>
      </c>
    </row>
    <row r="30" spans="1:7" x14ac:dyDescent="0.25">
      <c r="A30" s="39">
        <v>43736</v>
      </c>
      <c r="B30" s="1" t="s">
        <v>4058</v>
      </c>
      <c r="D30" s="1" t="s">
        <v>7314</v>
      </c>
      <c r="E30" s="1" t="s">
        <v>7315</v>
      </c>
      <c r="F30" s="1" t="s">
        <v>75</v>
      </c>
      <c r="G30" s="40">
        <v>-5.16</v>
      </c>
    </row>
    <row r="31" spans="1:7" x14ac:dyDescent="0.25">
      <c r="A31" s="39">
        <v>43736</v>
      </c>
      <c r="B31" s="1" t="s">
        <v>3787</v>
      </c>
      <c r="D31" s="1" t="s">
        <v>7314</v>
      </c>
      <c r="E31" s="1" t="s">
        <v>7315</v>
      </c>
      <c r="F31" s="1" t="s">
        <v>7317</v>
      </c>
      <c r="G31" s="40">
        <v>-0.6</v>
      </c>
    </row>
    <row r="32" spans="1:7" x14ac:dyDescent="0.25">
      <c r="A32" s="39">
        <v>43736</v>
      </c>
      <c r="B32" s="1" t="s">
        <v>3374</v>
      </c>
      <c r="D32" s="1" t="s">
        <v>7314</v>
      </c>
      <c r="E32" s="1" t="s">
        <v>7315</v>
      </c>
      <c r="F32" s="1" t="s">
        <v>7318</v>
      </c>
      <c r="G32" s="40">
        <v>-1.8</v>
      </c>
    </row>
    <row r="33" spans="1:7" x14ac:dyDescent="0.25">
      <c r="A33" s="39">
        <v>43736</v>
      </c>
      <c r="B33" s="1" t="s">
        <v>2789</v>
      </c>
      <c r="D33" s="1" t="s">
        <v>7314</v>
      </c>
      <c r="E33" s="1" t="s">
        <v>7315</v>
      </c>
      <c r="F33" s="1" t="s">
        <v>7318</v>
      </c>
      <c r="G33" s="40">
        <v>-1.8</v>
      </c>
    </row>
    <row r="34" spans="1:7" x14ac:dyDescent="0.25">
      <c r="A34" s="39">
        <v>43735</v>
      </c>
      <c r="B34" s="1" t="s">
        <v>6906</v>
      </c>
      <c r="D34" s="1" t="s">
        <v>7314</v>
      </c>
      <c r="E34" s="1" t="s">
        <v>7315</v>
      </c>
      <c r="F34" s="1" t="s">
        <v>7319</v>
      </c>
      <c r="G34" s="40">
        <v>-60</v>
      </c>
    </row>
    <row r="35" spans="1:7" x14ac:dyDescent="0.25">
      <c r="A35" s="39">
        <v>43735</v>
      </c>
      <c r="B35" s="1" t="s">
        <v>4359</v>
      </c>
      <c r="D35" s="1" t="s">
        <v>7314</v>
      </c>
      <c r="E35" s="1" t="s">
        <v>7315</v>
      </c>
      <c r="F35" s="1" t="s">
        <v>75</v>
      </c>
      <c r="G35" s="40">
        <v>-3.68</v>
      </c>
    </row>
    <row r="36" spans="1:7" x14ac:dyDescent="0.25">
      <c r="A36" s="39">
        <v>43735</v>
      </c>
      <c r="B36" s="1" t="s">
        <v>4954</v>
      </c>
      <c r="D36" s="1" t="s">
        <v>7314</v>
      </c>
      <c r="E36" s="1" t="s">
        <v>7315</v>
      </c>
      <c r="F36" s="1" t="s">
        <v>75</v>
      </c>
      <c r="G36" s="40">
        <v>-5.16</v>
      </c>
    </row>
    <row r="37" spans="1:7" x14ac:dyDescent="0.25">
      <c r="A37" s="39">
        <v>43735</v>
      </c>
      <c r="B37" s="1" t="s">
        <v>5600</v>
      </c>
      <c r="D37" s="1" t="s">
        <v>7314</v>
      </c>
      <c r="E37" s="1" t="s">
        <v>7315</v>
      </c>
      <c r="F37" s="1" t="s">
        <v>75</v>
      </c>
      <c r="G37" s="40">
        <v>-5.16</v>
      </c>
    </row>
    <row r="38" spans="1:7" x14ac:dyDescent="0.25">
      <c r="A38" s="39">
        <v>43735</v>
      </c>
      <c r="D38" s="1" t="s">
        <v>7314</v>
      </c>
      <c r="E38" s="1" t="s">
        <v>7320</v>
      </c>
      <c r="F38" s="1" t="s">
        <v>64</v>
      </c>
      <c r="G38" s="40">
        <v>-500.2</v>
      </c>
    </row>
    <row r="39" spans="1:7" x14ac:dyDescent="0.25">
      <c r="A39" s="39">
        <v>43735</v>
      </c>
      <c r="B39" s="1" t="s">
        <v>4711</v>
      </c>
      <c r="D39" s="1" t="s">
        <v>7314</v>
      </c>
      <c r="E39" s="1" t="s">
        <v>7315</v>
      </c>
      <c r="F39" s="1" t="s">
        <v>75</v>
      </c>
      <c r="G39" s="40">
        <v>-5.16</v>
      </c>
    </row>
    <row r="40" spans="1:7" x14ac:dyDescent="0.25">
      <c r="A40" s="39">
        <v>43735</v>
      </c>
      <c r="B40" s="1" t="s">
        <v>5196</v>
      </c>
      <c r="D40" s="1" t="s">
        <v>7314</v>
      </c>
      <c r="E40" s="1" t="s">
        <v>7315</v>
      </c>
      <c r="F40" s="1" t="s">
        <v>75</v>
      </c>
      <c r="G40" s="40">
        <v>-3.68</v>
      </c>
    </row>
    <row r="41" spans="1:7" x14ac:dyDescent="0.25">
      <c r="A41" s="39">
        <v>43735</v>
      </c>
      <c r="B41" s="1" t="s">
        <v>3787</v>
      </c>
      <c r="D41" s="1" t="s">
        <v>7314</v>
      </c>
      <c r="E41" s="1" t="s">
        <v>7315</v>
      </c>
      <c r="F41" s="1" t="s">
        <v>7317</v>
      </c>
      <c r="G41" s="40">
        <v>-0.6</v>
      </c>
    </row>
    <row r="42" spans="1:7" x14ac:dyDescent="0.25">
      <c r="A42" s="39">
        <v>43735</v>
      </c>
      <c r="B42" s="1" t="s">
        <v>2881</v>
      </c>
      <c r="D42" s="1" t="s">
        <v>7314</v>
      </c>
      <c r="E42" s="1" t="s">
        <v>7315</v>
      </c>
      <c r="F42" s="1" t="s">
        <v>75</v>
      </c>
      <c r="G42" s="40">
        <v>-5.16</v>
      </c>
    </row>
    <row r="43" spans="1:7" x14ac:dyDescent="0.25">
      <c r="A43" s="39">
        <v>43735</v>
      </c>
      <c r="B43" s="1" t="s">
        <v>3556</v>
      </c>
      <c r="D43" s="1" t="s">
        <v>7314</v>
      </c>
      <c r="E43" s="1" t="s">
        <v>7315</v>
      </c>
      <c r="F43" s="1" t="s">
        <v>75</v>
      </c>
      <c r="G43" s="40">
        <v>-3.59</v>
      </c>
    </row>
    <row r="44" spans="1:7" x14ac:dyDescent="0.25">
      <c r="A44" s="39">
        <v>43735</v>
      </c>
      <c r="B44" s="1" t="s">
        <v>5105</v>
      </c>
      <c r="D44" s="1" t="s">
        <v>7314</v>
      </c>
      <c r="E44" s="1" t="s">
        <v>7315</v>
      </c>
      <c r="F44" s="1" t="s">
        <v>75</v>
      </c>
      <c r="G44" s="40">
        <v>-5.16</v>
      </c>
    </row>
    <row r="45" spans="1:7" x14ac:dyDescent="0.25">
      <c r="A45" s="39">
        <v>43735</v>
      </c>
      <c r="B45" s="1" t="s">
        <v>5795</v>
      </c>
      <c r="D45" s="1" t="s">
        <v>7314</v>
      </c>
      <c r="E45" s="1" t="s">
        <v>7315</v>
      </c>
      <c r="F45" s="1" t="s">
        <v>75</v>
      </c>
      <c r="G45" s="40">
        <v>-3.59</v>
      </c>
    </row>
    <row r="46" spans="1:7" x14ac:dyDescent="0.25">
      <c r="A46" s="39">
        <v>43735</v>
      </c>
      <c r="B46" s="1" t="s">
        <v>4975</v>
      </c>
      <c r="D46" s="1" t="s">
        <v>7314</v>
      </c>
      <c r="E46" s="1" t="s">
        <v>7315</v>
      </c>
      <c r="F46" s="1" t="s">
        <v>75</v>
      </c>
      <c r="G46" s="40">
        <v>-5.16</v>
      </c>
    </row>
    <row r="47" spans="1:7" x14ac:dyDescent="0.25">
      <c r="A47" s="39">
        <v>43734</v>
      </c>
      <c r="B47" s="1" t="s">
        <v>4010</v>
      </c>
      <c r="D47" s="1" t="s">
        <v>7314</v>
      </c>
      <c r="E47" s="1" t="s">
        <v>7315</v>
      </c>
      <c r="F47" s="1" t="s">
        <v>75</v>
      </c>
      <c r="G47" s="40">
        <v>-5.16</v>
      </c>
    </row>
    <row r="48" spans="1:7" x14ac:dyDescent="0.25">
      <c r="A48" s="39">
        <v>43734</v>
      </c>
      <c r="B48" s="1" t="s">
        <v>4473</v>
      </c>
      <c r="D48" s="1" t="s">
        <v>7314</v>
      </c>
      <c r="E48" s="1" t="s">
        <v>7315</v>
      </c>
      <c r="F48" s="1" t="s">
        <v>75</v>
      </c>
      <c r="G48" s="40">
        <v>-3.68</v>
      </c>
    </row>
    <row r="49" spans="1:7" x14ac:dyDescent="0.25">
      <c r="A49" s="39">
        <v>43734</v>
      </c>
      <c r="B49" s="1" t="s">
        <v>5073</v>
      </c>
      <c r="D49" s="1" t="s">
        <v>7314</v>
      </c>
      <c r="E49" s="1" t="s">
        <v>7315</v>
      </c>
      <c r="F49" s="1" t="s">
        <v>75</v>
      </c>
      <c r="G49" s="40">
        <v>-5.16</v>
      </c>
    </row>
    <row r="50" spans="1:7" x14ac:dyDescent="0.25">
      <c r="A50" s="39">
        <v>43734</v>
      </c>
      <c r="B50" s="1" t="s">
        <v>2728</v>
      </c>
      <c r="D50" s="1" t="s">
        <v>7314</v>
      </c>
      <c r="E50" s="1" t="s">
        <v>7315</v>
      </c>
      <c r="F50" s="1" t="s">
        <v>75</v>
      </c>
      <c r="G50" s="40">
        <v>-5.16</v>
      </c>
    </row>
    <row r="51" spans="1:7" x14ac:dyDescent="0.25">
      <c r="A51" s="39">
        <v>43734</v>
      </c>
      <c r="B51" s="1" t="s">
        <v>2728</v>
      </c>
      <c r="D51" s="1" t="s">
        <v>7314</v>
      </c>
      <c r="E51" s="1" t="s">
        <v>7315</v>
      </c>
      <c r="F51" s="1" t="s">
        <v>75</v>
      </c>
      <c r="G51" s="40">
        <v>-5.16</v>
      </c>
    </row>
    <row r="52" spans="1:7" x14ac:dyDescent="0.25">
      <c r="A52" s="39">
        <v>43734</v>
      </c>
      <c r="B52" s="1" t="s">
        <v>3787</v>
      </c>
      <c r="D52" s="1" t="s">
        <v>7314</v>
      </c>
      <c r="E52" s="1" t="s">
        <v>7315</v>
      </c>
      <c r="F52" s="1" t="s">
        <v>7317</v>
      </c>
      <c r="G52" s="40">
        <v>-0.6</v>
      </c>
    </row>
    <row r="53" spans="1:7" x14ac:dyDescent="0.25">
      <c r="A53" s="39">
        <v>43734</v>
      </c>
      <c r="B53" s="1" t="s">
        <v>6689</v>
      </c>
      <c r="D53" s="1" t="s">
        <v>7314</v>
      </c>
      <c r="E53" s="1" t="s">
        <v>7315</v>
      </c>
      <c r="F53" s="1" t="s">
        <v>7317</v>
      </c>
      <c r="G53" s="40">
        <v>-0.6</v>
      </c>
    </row>
    <row r="54" spans="1:7" x14ac:dyDescent="0.25">
      <c r="A54" s="39">
        <v>43734</v>
      </c>
      <c r="B54" s="1" t="s">
        <v>6687</v>
      </c>
      <c r="D54" s="1" t="s">
        <v>7314</v>
      </c>
      <c r="E54" s="1" t="s">
        <v>7315</v>
      </c>
      <c r="F54" s="1" t="s">
        <v>7317</v>
      </c>
      <c r="G54" s="40">
        <v>-0.6</v>
      </c>
    </row>
    <row r="55" spans="1:7" x14ac:dyDescent="0.25">
      <c r="A55" s="39">
        <v>43734</v>
      </c>
      <c r="B55" s="1" t="s">
        <v>2789</v>
      </c>
      <c r="D55" s="1" t="s">
        <v>7314</v>
      </c>
      <c r="E55" s="1" t="s">
        <v>7315</v>
      </c>
      <c r="F55" s="1" t="s">
        <v>7321</v>
      </c>
      <c r="G55" s="40">
        <v>-1.2</v>
      </c>
    </row>
    <row r="56" spans="1:7" x14ac:dyDescent="0.25">
      <c r="A56" s="39">
        <v>43734</v>
      </c>
      <c r="B56" s="1" t="s">
        <v>4072</v>
      </c>
      <c r="D56" s="1" t="s">
        <v>7314</v>
      </c>
      <c r="E56" s="1" t="s">
        <v>7315</v>
      </c>
      <c r="F56" s="1" t="s">
        <v>75</v>
      </c>
      <c r="G56" s="40">
        <v>-3.68</v>
      </c>
    </row>
    <row r="57" spans="1:7" x14ac:dyDescent="0.25">
      <c r="A57" s="39">
        <v>43734</v>
      </c>
      <c r="B57" s="1" t="s">
        <v>2654</v>
      </c>
      <c r="D57" s="1" t="s">
        <v>7314</v>
      </c>
      <c r="E57" s="1" t="s">
        <v>7315</v>
      </c>
      <c r="F57" s="1" t="s">
        <v>7317</v>
      </c>
      <c r="G57" s="40">
        <v>-0.6</v>
      </c>
    </row>
    <row r="58" spans="1:7" x14ac:dyDescent="0.25">
      <c r="A58" s="39">
        <v>43734</v>
      </c>
      <c r="B58" s="1" t="s">
        <v>4571</v>
      </c>
      <c r="D58" s="1" t="s">
        <v>7314</v>
      </c>
      <c r="E58" s="1" t="s">
        <v>7315</v>
      </c>
      <c r="F58" s="1" t="s">
        <v>75</v>
      </c>
      <c r="G58" s="40">
        <v>-5.16</v>
      </c>
    </row>
    <row r="59" spans="1:7" x14ac:dyDescent="0.25">
      <c r="A59" s="39">
        <v>43734</v>
      </c>
      <c r="B59" s="1" t="s">
        <v>2741</v>
      </c>
      <c r="D59" s="1" t="s">
        <v>7314</v>
      </c>
      <c r="E59" s="1" t="s">
        <v>7315</v>
      </c>
      <c r="F59" s="1" t="s">
        <v>75</v>
      </c>
      <c r="G59" s="40">
        <v>-5.16</v>
      </c>
    </row>
    <row r="60" spans="1:7" x14ac:dyDescent="0.25">
      <c r="A60" s="39">
        <v>43733</v>
      </c>
      <c r="B60" s="1" t="s">
        <v>3920</v>
      </c>
      <c r="D60" s="1" t="s">
        <v>7314</v>
      </c>
      <c r="E60" s="1" t="s">
        <v>7315</v>
      </c>
      <c r="F60" s="1" t="s">
        <v>75</v>
      </c>
      <c r="G60" s="40">
        <v>-5.16</v>
      </c>
    </row>
    <row r="61" spans="1:7" x14ac:dyDescent="0.25">
      <c r="A61" s="39">
        <v>43733</v>
      </c>
      <c r="B61" s="1" t="s">
        <v>3175</v>
      </c>
      <c r="D61" s="1" t="s">
        <v>7314</v>
      </c>
      <c r="E61" s="1" t="s">
        <v>7315</v>
      </c>
      <c r="F61" s="1" t="s">
        <v>75</v>
      </c>
      <c r="G61" s="40">
        <v>-5.16</v>
      </c>
    </row>
    <row r="62" spans="1:7" x14ac:dyDescent="0.25">
      <c r="A62" s="39">
        <v>43733</v>
      </c>
      <c r="B62" s="1" t="s">
        <v>4211</v>
      </c>
      <c r="D62" s="1" t="s">
        <v>7314</v>
      </c>
      <c r="E62" s="1" t="s">
        <v>7315</v>
      </c>
      <c r="F62" s="1" t="s">
        <v>75</v>
      </c>
      <c r="G62" s="40">
        <v>-5.16</v>
      </c>
    </row>
    <row r="63" spans="1:7" x14ac:dyDescent="0.25">
      <c r="A63" s="39">
        <v>43733</v>
      </c>
      <c r="B63" s="1" t="s">
        <v>4863</v>
      </c>
      <c r="D63" s="1" t="s">
        <v>7314</v>
      </c>
      <c r="E63" s="1" t="s">
        <v>7315</v>
      </c>
      <c r="F63" s="1" t="s">
        <v>75</v>
      </c>
      <c r="G63" s="40">
        <v>-3.68</v>
      </c>
    </row>
    <row r="64" spans="1:7" x14ac:dyDescent="0.25">
      <c r="A64" s="39">
        <v>43733</v>
      </c>
      <c r="B64" s="1" t="s">
        <v>4863</v>
      </c>
      <c r="D64" s="1" t="s">
        <v>7314</v>
      </c>
      <c r="E64" s="1" t="s">
        <v>7315</v>
      </c>
      <c r="F64" s="1" t="s">
        <v>75</v>
      </c>
      <c r="G64" s="40">
        <v>-3.68</v>
      </c>
    </row>
    <row r="65" spans="1:7" x14ac:dyDescent="0.25">
      <c r="A65" s="39">
        <v>43733</v>
      </c>
      <c r="B65" s="1" t="s">
        <v>4921</v>
      </c>
      <c r="D65" s="1" t="s">
        <v>7314</v>
      </c>
      <c r="E65" s="1" t="s">
        <v>7315</v>
      </c>
      <c r="F65" s="1" t="s">
        <v>75</v>
      </c>
      <c r="G65" s="40">
        <v>-5.16</v>
      </c>
    </row>
    <row r="66" spans="1:7" x14ac:dyDescent="0.25">
      <c r="A66" s="39">
        <v>43733</v>
      </c>
      <c r="B66" s="1" t="s">
        <v>2640</v>
      </c>
      <c r="D66" s="1" t="s">
        <v>7314</v>
      </c>
      <c r="E66" s="1" t="s">
        <v>7315</v>
      </c>
      <c r="F66" s="1" t="s">
        <v>75</v>
      </c>
      <c r="G66" s="40">
        <v>-5.16</v>
      </c>
    </row>
    <row r="67" spans="1:7" x14ac:dyDescent="0.25">
      <c r="A67" s="39">
        <v>43733</v>
      </c>
      <c r="B67" s="1" t="s">
        <v>2640</v>
      </c>
      <c r="D67" s="1" t="s">
        <v>7314</v>
      </c>
      <c r="E67" s="1" t="s">
        <v>7315</v>
      </c>
      <c r="F67" s="1" t="s">
        <v>75</v>
      </c>
      <c r="G67" s="40">
        <v>-5.16</v>
      </c>
    </row>
    <row r="68" spans="1:7" x14ac:dyDescent="0.25">
      <c r="A68" s="39">
        <v>43733</v>
      </c>
      <c r="B68" s="1" t="s">
        <v>2640</v>
      </c>
      <c r="D68" s="1" t="s">
        <v>7314</v>
      </c>
      <c r="E68" s="1" t="s">
        <v>7315</v>
      </c>
      <c r="F68" s="1" t="s">
        <v>75</v>
      </c>
      <c r="G68" s="40">
        <v>-5.16</v>
      </c>
    </row>
    <row r="69" spans="1:7" x14ac:dyDescent="0.25">
      <c r="A69" s="39">
        <v>43733</v>
      </c>
      <c r="B69" s="1" t="s">
        <v>2640</v>
      </c>
      <c r="D69" s="1" t="s">
        <v>7314</v>
      </c>
      <c r="E69" s="1" t="s">
        <v>7315</v>
      </c>
      <c r="F69" s="1" t="s">
        <v>75</v>
      </c>
      <c r="G69" s="40">
        <v>-5.16</v>
      </c>
    </row>
    <row r="70" spans="1:7" x14ac:dyDescent="0.25">
      <c r="A70" s="39">
        <v>43733</v>
      </c>
      <c r="B70" s="1" t="s">
        <v>4464</v>
      </c>
      <c r="D70" s="1" t="s">
        <v>7314</v>
      </c>
      <c r="E70" s="1" t="s">
        <v>7315</v>
      </c>
      <c r="F70" s="1" t="s">
        <v>75</v>
      </c>
      <c r="G70" s="40">
        <v>-5.16</v>
      </c>
    </row>
    <row r="71" spans="1:7" x14ac:dyDescent="0.25">
      <c r="A71" s="39">
        <v>43733</v>
      </c>
      <c r="B71" s="1" t="s">
        <v>4421</v>
      </c>
      <c r="D71" s="1" t="s">
        <v>7314</v>
      </c>
      <c r="E71" s="1" t="s">
        <v>7315</v>
      </c>
      <c r="F71" s="1" t="s">
        <v>75</v>
      </c>
      <c r="G71" s="40">
        <v>-3.68</v>
      </c>
    </row>
    <row r="72" spans="1:7" x14ac:dyDescent="0.25">
      <c r="A72" s="39">
        <v>43733</v>
      </c>
      <c r="B72" s="1" t="s">
        <v>3775</v>
      </c>
      <c r="D72" s="1" t="s">
        <v>7314</v>
      </c>
      <c r="E72" s="1" t="s">
        <v>7315</v>
      </c>
      <c r="F72" s="1" t="s">
        <v>7317</v>
      </c>
      <c r="G72" s="40">
        <v>-0.6</v>
      </c>
    </row>
    <row r="73" spans="1:7" x14ac:dyDescent="0.25">
      <c r="A73" s="39">
        <v>43733</v>
      </c>
      <c r="B73" s="1" t="s">
        <v>2789</v>
      </c>
      <c r="D73" s="1" t="s">
        <v>7314</v>
      </c>
      <c r="E73" s="1" t="s">
        <v>7315</v>
      </c>
      <c r="F73" s="1" t="s">
        <v>7321</v>
      </c>
      <c r="G73" s="40">
        <v>-1.2</v>
      </c>
    </row>
    <row r="74" spans="1:7" x14ac:dyDescent="0.25">
      <c r="A74" s="39">
        <v>43733</v>
      </c>
      <c r="B74" s="1" t="s">
        <v>2654</v>
      </c>
      <c r="D74" s="1" t="s">
        <v>7314</v>
      </c>
      <c r="E74" s="1" t="s">
        <v>7315</v>
      </c>
      <c r="F74" s="1" t="s">
        <v>7317</v>
      </c>
      <c r="G74" s="40">
        <v>-0.6</v>
      </c>
    </row>
    <row r="75" spans="1:7" x14ac:dyDescent="0.25">
      <c r="A75" s="39">
        <v>43733</v>
      </c>
      <c r="B75" s="1" t="s">
        <v>4583</v>
      </c>
      <c r="D75" s="1" t="s">
        <v>7314</v>
      </c>
      <c r="E75" s="1" t="s">
        <v>7315</v>
      </c>
      <c r="F75" s="1" t="s">
        <v>75</v>
      </c>
      <c r="G75" s="40">
        <v>-5.16</v>
      </c>
    </row>
    <row r="76" spans="1:7" x14ac:dyDescent="0.25">
      <c r="A76" s="39">
        <v>43732</v>
      </c>
      <c r="B76" s="1" t="s">
        <v>6457</v>
      </c>
      <c r="D76" s="1" t="s">
        <v>7314</v>
      </c>
      <c r="E76" s="1" t="s">
        <v>7315</v>
      </c>
      <c r="F76" s="1" t="s">
        <v>75</v>
      </c>
      <c r="G76" s="40">
        <v>-5.16</v>
      </c>
    </row>
    <row r="77" spans="1:7" x14ac:dyDescent="0.25">
      <c r="A77" s="39">
        <v>43732</v>
      </c>
      <c r="B77" s="1" t="s">
        <v>5054</v>
      </c>
      <c r="D77" s="1" t="s">
        <v>7314</v>
      </c>
      <c r="E77" s="1" t="s">
        <v>7315</v>
      </c>
      <c r="F77" s="1" t="s">
        <v>75</v>
      </c>
      <c r="G77" s="40">
        <v>-3.59</v>
      </c>
    </row>
    <row r="78" spans="1:7" x14ac:dyDescent="0.25">
      <c r="A78" s="39">
        <v>43732</v>
      </c>
      <c r="B78" s="1" t="s">
        <v>4689</v>
      </c>
      <c r="D78" s="1" t="s">
        <v>7314</v>
      </c>
      <c r="E78" s="1" t="s">
        <v>7315</v>
      </c>
      <c r="F78" s="1" t="s">
        <v>75</v>
      </c>
      <c r="G78" s="40">
        <v>-3.68</v>
      </c>
    </row>
    <row r="79" spans="1:7" x14ac:dyDescent="0.25">
      <c r="A79" s="39">
        <v>43732</v>
      </c>
      <c r="B79" s="1" t="s">
        <v>4454</v>
      </c>
      <c r="D79" s="1" t="s">
        <v>7314</v>
      </c>
      <c r="E79" s="1" t="s">
        <v>7315</v>
      </c>
      <c r="F79" s="1" t="s">
        <v>75</v>
      </c>
      <c r="G79" s="40">
        <v>-5.16</v>
      </c>
    </row>
    <row r="80" spans="1:7" x14ac:dyDescent="0.25">
      <c r="A80" s="39">
        <v>43732</v>
      </c>
      <c r="B80" s="1" t="s">
        <v>3923</v>
      </c>
      <c r="D80" s="1" t="s">
        <v>7314</v>
      </c>
      <c r="E80" s="1" t="s">
        <v>7315</v>
      </c>
      <c r="F80" s="1" t="s">
        <v>75</v>
      </c>
      <c r="G80" s="40">
        <v>-3.68</v>
      </c>
    </row>
    <row r="81" spans="1:7" x14ac:dyDescent="0.25">
      <c r="A81" s="39">
        <v>43732</v>
      </c>
      <c r="B81" s="1" t="s">
        <v>3787</v>
      </c>
      <c r="D81" s="1" t="s">
        <v>7314</v>
      </c>
      <c r="E81" s="1" t="s">
        <v>7315</v>
      </c>
      <c r="F81" s="1" t="s">
        <v>7317</v>
      </c>
      <c r="G81" s="40">
        <v>-0.6</v>
      </c>
    </row>
    <row r="82" spans="1:7" x14ac:dyDescent="0.25">
      <c r="A82" s="39">
        <v>43732</v>
      </c>
      <c r="B82" s="1" t="s">
        <v>3374</v>
      </c>
      <c r="D82" s="1" t="s">
        <v>7314</v>
      </c>
      <c r="E82" s="1" t="s">
        <v>7315</v>
      </c>
      <c r="F82" s="1" t="s">
        <v>7317</v>
      </c>
      <c r="G82" s="40">
        <v>-0.6</v>
      </c>
    </row>
    <row r="83" spans="1:7" x14ac:dyDescent="0.25">
      <c r="A83" s="39">
        <v>43732</v>
      </c>
      <c r="B83" s="1" t="s">
        <v>4354</v>
      </c>
      <c r="D83" s="1" t="s">
        <v>7314</v>
      </c>
      <c r="E83" s="1" t="s">
        <v>7315</v>
      </c>
      <c r="F83" s="1" t="s">
        <v>75</v>
      </c>
      <c r="G83" s="40">
        <v>-3.59</v>
      </c>
    </row>
    <row r="84" spans="1:7" x14ac:dyDescent="0.25">
      <c r="A84" s="39">
        <v>43732</v>
      </c>
      <c r="B84" s="1" t="s">
        <v>2789</v>
      </c>
      <c r="D84" s="1" t="s">
        <v>7314</v>
      </c>
      <c r="E84" s="1" t="s">
        <v>7315</v>
      </c>
      <c r="F84" s="1" t="s">
        <v>7321</v>
      </c>
      <c r="G84" s="40">
        <v>-1.2</v>
      </c>
    </row>
    <row r="85" spans="1:7" x14ac:dyDescent="0.25">
      <c r="A85" s="39">
        <v>43731</v>
      </c>
      <c r="B85" s="1" t="s">
        <v>4304</v>
      </c>
      <c r="D85" s="1" t="s">
        <v>7314</v>
      </c>
      <c r="E85" s="1" t="s">
        <v>7315</v>
      </c>
      <c r="F85" s="1" t="s">
        <v>75</v>
      </c>
      <c r="G85" s="40">
        <v>-5.16</v>
      </c>
    </row>
    <row r="86" spans="1:7" x14ac:dyDescent="0.25">
      <c r="A86" s="39">
        <v>43731</v>
      </c>
      <c r="B86" s="1" t="s">
        <v>4678</v>
      </c>
      <c r="D86" s="1" t="s">
        <v>7314</v>
      </c>
      <c r="E86" s="1" t="s">
        <v>7315</v>
      </c>
      <c r="F86" s="1" t="s">
        <v>75</v>
      </c>
      <c r="G86" s="40">
        <v>-3.59</v>
      </c>
    </row>
    <row r="87" spans="1:7" x14ac:dyDescent="0.25">
      <c r="A87" s="39">
        <v>43731</v>
      </c>
      <c r="B87" s="1" t="s">
        <v>5155</v>
      </c>
      <c r="D87" s="1" t="s">
        <v>7314</v>
      </c>
      <c r="E87" s="1" t="s">
        <v>7315</v>
      </c>
      <c r="F87" s="1" t="s">
        <v>75</v>
      </c>
      <c r="G87" s="40">
        <v>-5.16</v>
      </c>
    </row>
    <row r="88" spans="1:7" x14ac:dyDescent="0.25">
      <c r="A88" s="39">
        <v>43731</v>
      </c>
      <c r="B88" s="1" t="s">
        <v>3787</v>
      </c>
      <c r="D88" s="1" t="s">
        <v>7314</v>
      </c>
      <c r="E88" s="1" t="s">
        <v>7315</v>
      </c>
      <c r="F88" s="1" t="s">
        <v>7317</v>
      </c>
      <c r="G88" s="40">
        <v>-0.6</v>
      </c>
    </row>
    <row r="89" spans="1:7" x14ac:dyDescent="0.25">
      <c r="A89" s="39">
        <v>43731</v>
      </c>
      <c r="B89" s="1" t="s">
        <v>3374</v>
      </c>
      <c r="D89" s="1" t="s">
        <v>7314</v>
      </c>
      <c r="E89" s="1" t="s">
        <v>7315</v>
      </c>
      <c r="F89" s="1" t="s">
        <v>7317</v>
      </c>
      <c r="G89" s="40">
        <v>-0.6</v>
      </c>
    </row>
    <row r="90" spans="1:7" x14ac:dyDescent="0.25">
      <c r="A90" s="39">
        <v>43731</v>
      </c>
      <c r="B90" s="1" t="s">
        <v>4482</v>
      </c>
      <c r="D90" s="1" t="s">
        <v>7314</v>
      </c>
      <c r="E90" s="1" t="s">
        <v>7315</v>
      </c>
      <c r="F90" s="1" t="s">
        <v>75</v>
      </c>
      <c r="G90" s="40">
        <v>-3.68</v>
      </c>
    </row>
    <row r="91" spans="1:7" x14ac:dyDescent="0.25">
      <c r="A91" s="39">
        <v>43731</v>
      </c>
      <c r="B91" s="1" t="s">
        <v>6146</v>
      </c>
      <c r="D91" s="1" t="s">
        <v>7314</v>
      </c>
      <c r="E91" s="1" t="s">
        <v>7315</v>
      </c>
      <c r="F91" s="1" t="s">
        <v>7317</v>
      </c>
      <c r="G91" s="40">
        <v>-0.6</v>
      </c>
    </row>
    <row r="92" spans="1:7" x14ac:dyDescent="0.25">
      <c r="A92" s="39">
        <v>43731</v>
      </c>
      <c r="B92" s="1" t="s">
        <v>4737</v>
      </c>
      <c r="D92" s="1" t="s">
        <v>7314</v>
      </c>
      <c r="E92" s="1" t="s">
        <v>7315</v>
      </c>
      <c r="F92" s="1" t="s">
        <v>75</v>
      </c>
      <c r="G92" s="40">
        <v>-5.16</v>
      </c>
    </row>
    <row r="93" spans="1:7" x14ac:dyDescent="0.25">
      <c r="A93" s="39">
        <v>43730</v>
      </c>
      <c r="B93" s="1" t="s">
        <v>4076</v>
      </c>
      <c r="D93" s="1" t="s">
        <v>7314</v>
      </c>
      <c r="E93" s="1" t="s">
        <v>7315</v>
      </c>
      <c r="F93" s="1" t="s">
        <v>75</v>
      </c>
      <c r="G93" s="40">
        <v>-5.16</v>
      </c>
    </row>
    <row r="94" spans="1:7" x14ac:dyDescent="0.25">
      <c r="A94" s="39">
        <v>43730</v>
      </c>
      <c r="B94" s="1" t="s">
        <v>5641</v>
      </c>
      <c r="D94" s="1" t="s">
        <v>7314</v>
      </c>
      <c r="E94" s="1" t="s">
        <v>7315</v>
      </c>
      <c r="F94" s="1" t="s">
        <v>75</v>
      </c>
      <c r="G94" s="40">
        <v>-2.88</v>
      </c>
    </row>
    <row r="95" spans="1:7" x14ac:dyDescent="0.25">
      <c r="A95" s="39">
        <v>43730</v>
      </c>
      <c r="B95" s="1" t="s">
        <v>3374</v>
      </c>
      <c r="D95" s="1" t="s">
        <v>7314</v>
      </c>
      <c r="E95" s="1" t="s">
        <v>7315</v>
      </c>
      <c r="F95" s="1" t="s">
        <v>7317</v>
      </c>
      <c r="G95" s="40">
        <v>-0.6</v>
      </c>
    </row>
    <row r="96" spans="1:7" x14ac:dyDescent="0.25">
      <c r="A96" s="39">
        <v>43730</v>
      </c>
      <c r="B96" s="1" t="s">
        <v>4675</v>
      </c>
      <c r="D96" s="1" t="s">
        <v>7314</v>
      </c>
      <c r="E96" s="1" t="s">
        <v>7315</v>
      </c>
      <c r="F96" s="1" t="s">
        <v>75</v>
      </c>
      <c r="G96" s="40">
        <v>-5.16</v>
      </c>
    </row>
    <row r="97" spans="1:7" x14ac:dyDescent="0.25">
      <c r="A97" s="39">
        <v>43730</v>
      </c>
      <c r="B97" s="1" t="s">
        <v>6033</v>
      </c>
      <c r="D97" s="1" t="s">
        <v>7314</v>
      </c>
      <c r="E97" s="1" t="s">
        <v>7315</v>
      </c>
      <c r="F97" s="1" t="s">
        <v>7321</v>
      </c>
      <c r="G97" s="40">
        <v>-1.2</v>
      </c>
    </row>
    <row r="98" spans="1:7" x14ac:dyDescent="0.25">
      <c r="A98" s="39">
        <v>43730</v>
      </c>
      <c r="B98" s="1" t="s">
        <v>2789</v>
      </c>
      <c r="D98" s="1" t="s">
        <v>7314</v>
      </c>
      <c r="E98" s="1" t="s">
        <v>7315</v>
      </c>
      <c r="F98" s="1" t="s">
        <v>7322</v>
      </c>
      <c r="G98" s="40">
        <v>-2.4</v>
      </c>
    </row>
    <row r="99" spans="1:7" x14ac:dyDescent="0.25">
      <c r="A99" s="39">
        <v>43730</v>
      </c>
      <c r="B99" s="1" t="s">
        <v>2654</v>
      </c>
      <c r="D99" s="1" t="s">
        <v>7314</v>
      </c>
      <c r="E99" s="1" t="s">
        <v>7315</v>
      </c>
      <c r="F99" s="1" t="s">
        <v>7321</v>
      </c>
      <c r="G99" s="40">
        <v>-1.2</v>
      </c>
    </row>
    <row r="100" spans="1:7" x14ac:dyDescent="0.25">
      <c r="A100" s="39">
        <v>43730</v>
      </c>
      <c r="B100" s="1" t="s">
        <v>2913</v>
      </c>
      <c r="D100" s="1" t="s">
        <v>7314</v>
      </c>
      <c r="E100" s="1" t="s">
        <v>7315</v>
      </c>
      <c r="F100" s="1" t="s">
        <v>7317</v>
      </c>
      <c r="G100" s="40">
        <v>-0.6</v>
      </c>
    </row>
    <row r="101" spans="1:7" x14ac:dyDescent="0.25">
      <c r="A101" s="39">
        <v>43730</v>
      </c>
      <c r="B101" s="1" t="s">
        <v>6020</v>
      </c>
      <c r="D101" s="1" t="s">
        <v>7314</v>
      </c>
      <c r="E101" s="1" t="s">
        <v>7315</v>
      </c>
      <c r="F101" s="1" t="s">
        <v>7317</v>
      </c>
      <c r="G101" s="40">
        <v>-0.6</v>
      </c>
    </row>
    <row r="102" spans="1:7" x14ac:dyDescent="0.25">
      <c r="A102" s="39">
        <v>43730</v>
      </c>
      <c r="B102" s="1" t="s">
        <v>2917</v>
      </c>
      <c r="D102" s="1" t="s">
        <v>7314</v>
      </c>
      <c r="E102" s="1" t="s">
        <v>7315</v>
      </c>
      <c r="F102" s="1" t="s">
        <v>75</v>
      </c>
      <c r="G102" s="40">
        <v>-5.66</v>
      </c>
    </row>
    <row r="103" spans="1:7" x14ac:dyDescent="0.25">
      <c r="A103" s="39">
        <v>43730</v>
      </c>
      <c r="B103" s="1" t="s">
        <v>3663</v>
      </c>
      <c r="D103" s="1" t="s">
        <v>7314</v>
      </c>
      <c r="E103" s="1" t="s">
        <v>7315</v>
      </c>
      <c r="F103" s="1" t="s">
        <v>75</v>
      </c>
      <c r="G103" s="40">
        <v>-3.59</v>
      </c>
    </row>
    <row r="104" spans="1:7" x14ac:dyDescent="0.25">
      <c r="A104" s="39">
        <v>43729</v>
      </c>
      <c r="B104" s="1" t="s">
        <v>3168</v>
      </c>
      <c r="D104" s="1" t="s">
        <v>7314</v>
      </c>
      <c r="E104" s="1" t="s">
        <v>7315</v>
      </c>
      <c r="F104" s="1" t="s">
        <v>75</v>
      </c>
      <c r="G104" s="40">
        <v>-5.16</v>
      </c>
    </row>
    <row r="105" spans="1:7" x14ac:dyDescent="0.25">
      <c r="A105" s="39">
        <v>43729</v>
      </c>
      <c r="B105" s="1" t="s">
        <v>3828</v>
      </c>
      <c r="D105" s="1" t="s">
        <v>7314</v>
      </c>
      <c r="E105" s="1" t="s">
        <v>7315</v>
      </c>
      <c r="F105" s="1" t="s">
        <v>75</v>
      </c>
      <c r="G105" s="40">
        <v>-3.59</v>
      </c>
    </row>
    <row r="106" spans="1:7" x14ac:dyDescent="0.25">
      <c r="A106" s="39">
        <v>43729</v>
      </c>
      <c r="B106" s="1" t="s">
        <v>4704</v>
      </c>
      <c r="D106" s="1" t="s">
        <v>7314</v>
      </c>
      <c r="E106" s="1" t="s">
        <v>7315</v>
      </c>
      <c r="F106" s="1" t="s">
        <v>75</v>
      </c>
      <c r="G106" s="40">
        <v>-5.16</v>
      </c>
    </row>
    <row r="107" spans="1:7" x14ac:dyDescent="0.25">
      <c r="A107" s="39">
        <v>43729</v>
      </c>
      <c r="B107" s="1" t="s">
        <v>3715</v>
      </c>
      <c r="D107" s="1" t="s">
        <v>7314</v>
      </c>
      <c r="E107" s="1" t="s">
        <v>7315</v>
      </c>
      <c r="F107" s="1" t="s">
        <v>75</v>
      </c>
      <c r="G107" s="40">
        <v>-5.16</v>
      </c>
    </row>
    <row r="108" spans="1:7" x14ac:dyDescent="0.25">
      <c r="A108" s="39">
        <v>43729</v>
      </c>
      <c r="B108" s="1" t="s">
        <v>3748</v>
      </c>
      <c r="D108" s="1" t="s">
        <v>7314</v>
      </c>
      <c r="E108" s="1" t="s">
        <v>7315</v>
      </c>
      <c r="F108" s="1" t="s">
        <v>75</v>
      </c>
      <c r="G108" s="40">
        <v>-3.59</v>
      </c>
    </row>
    <row r="109" spans="1:7" x14ac:dyDescent="0.25">
      <c r="A109" s="39">
        <v>43729</v>
      </c>
      <c r="B109" s="1" t="s">
        <v>2768</v>
      </c>
      <c r="D109" s="1" t="s">
        <v>7314</v>
      </c>
      <c r="E109" s="1" t="s">
        <v>7315</v>
      </c>
      <c r="F109" s="1" t="s">
        <v>75</v>
      </c>
      <c r="G109" s="40">
        <v>-3.68</v>
      </c>
    </row>
    <row r="110" spans="1:7" x14ac:dyDescent="0.25">
      <c r="A110" s="39">
        <v>43729</v>
      </c>
      <c r="B110" s="1" t="s">
        <v>4699</v>
      </c>
      <c r="D110" s="1" t="s">
        <v>7314</v>
      </c>
      <c r="E110" s="1" t="s">
        <v>7315</v>
      </c>
      <c r="F110" s="1" t="s">
        <v>75</v>
      </c>
      <c r="G110" s="40">
        <v>-5.16</v>
      </c>
    </row>
    <row r="111" spans="1:7" x14ac:dyDescent="0.25">
      <c r="A111" s="39">
        <v>43729</v>
      </c>
      <c r="B111" s="1" t="s">
        <v>3526</v>
      </c>
      <c r="D111" s="1" t="s">
        <v>7314</v>
      </c>
      <c r="E111" s="1" t="s">
        <v>7315</v>
      </c>
      <c r="F111" s="1" t="s">
        <v>75</v>
      </c>
      <c r="G111" s="40">
        <v>-5.16</v>
      </c>
    </row>
    <row r="112" spans="1:7" x14ac:dyDescent="0.25">
      <c r="A112" s="39">
        <v>43729</v>
      </c>
      <c r="B112" s="1" t="s">
        <v>3206</v>
      </c>
      <c r="D112" s="1" t="s">
        <v>7314</v>
      </c>
      <c r="E112" s="1" t="s">
        <v>7315</v>
      </c>
      <c r="F112" s="1" t="s">
        <v>75</v>
      </c>
      <c r="G112" s="40">
        <v>-5.16</v>
      </c>
    </row>
    <row r="113" spans="1:7" x14ac:dyDescent="0.25">
      <c r="A113" s="39">
        <v>43729</v>
      </c>
      <c r="B113" s="1" t="s">
        <v>2789</v>
      </c>
      <c r="D113" s="1" t="s">
        <v>7314</v>
      </c>
      <c r="E113" s="1" t="s">
        <v>7315</v>
      </c>
      <c r="F113" s="1" t="s">
        <v>7317</v>
      </c>
      <c r="G113" s="40">
        <v>-0.6</v>
      </c>
    </row>
    <row r="114" spans="1:7" x14ac:dyDescent="0.25">
      <c r="A114" s="39">
        <v>43729</v>
      </c>
      <c r="B114" s="1" t="s">
        <v>5246</v>
      </c>
      <c r="D114" s="1" t="s">
        <v>7314</v>
      </c>
      <c r="E114" s="1" t="s">
        <v>7315</v>
      </c>
      <c r="F114" s="1" t="s">
        <v>75</v>
      </c>
      <c r="G114" s="40">
        <v>-3.68</v>
      </c>
    </row>
    <row r="115" spans="1:7" x14ac:dyDescent="0.25">
      <c r="A115" s="39">
        <v>43729</v>
      </c>
      <c r="D115" s="1" t="s">
        <v>7314</v>
      </c>
      <c r="E115" s="1" t="s">
        <v>7320</v>
      </c>
      <c r="F115" s="1" t="s">
        <v>64</v>
      </c>
      <c r="G115" s="40">
        <v>-500.55</v>
      </c>
    </row>
    <row r="116" spans="1:7" x14ac:dyDescent="0.25">
      <c r="A116" s="39">
        <v>43729</v>
      </c>
      <c r="B116" s="1" t="s">
        <v>3971</v>
      </c>
      <c r="D116" s="1" t="s">
        <v>7314</v>
      </c>
      <c r="E116" s="1" t="s">
        <v>7315</v>
      </c>
      <c r="F116" s="1" t="s">
        <v>75</v>
      </c>
      <c r="G116" s="40">
        <v>-3.68</v>
      </c>
    </row>
    <row r="117" spans="1:7" x14ac:dyDescent="0.25">
      <c r="A117" s="39">
        <v>43728</v>
      </c>
      <c r="B117" s="1" t="s">
        <v>5846</v>
      </c>
      <c r="D117" s="1" t="s">
        <v>7314</v>
      </c>
      <c r="E117" s="1" t="s">
        <v>7315</v>
      </c>
      <c r="F117" s="1" t="s">
        <v>79</v>
      </c>
      <c r="G117" s="40">
        <v>-0.15</v>
      </c>
    </row>
    <row r="118" spans="1:7" x14ac:dyDescent="0.25">
      <c r="A118" s="39">
        <v>43728</v>
      </c>
      <c r="B118" s="1" t="s">
        <v>4371</v>
      </c>
      <c r="D118" s="1" t="s">
        <v>7314</v>
      </c>
      <c r="E118" s="1" t="s">
        <v>7315</v>
      </c>
      <c r="F118" s="1" t="s">
        <v>75</v>
      </c>
      <c r="G118" s="40">
        <v>-5.16</v>
      </c>
    </row>
    <row r="119" spans="1:7" x14ac:dyDescent="0.25">
      <c r="A119" s="39">
        <v>43728</v>
      </c>
      <c r="B119" s="1" t="s">
        <v>4371</v>
      </c>
      <c r="D119" s="1" t="s">
        <v>7314</v>
      </c>
      <c r="E119" s="1" t="s">
        <v>7315</v>
      </c>
      <c r="F119" s="1" t="s">
        <v>75</v>
      </c>
      <c r="G119" s="40">
        <v>-5.16</v>
      </c>
    </row>
    <row r="120" spans="1:7" x14ac:dyDescent="0.25">
      <c r="A120" s="39">
        <v>43728</v>
      </c>
      <c r="B120" s="1" t="s">
        <v>2659</v>
      </c>
      <c r="D120" s="1" t="s">
        <v>7314</v>
      </c>
      <c r="E120" s="1" t="s">
        <v>7315</v>
      </c>
      <c r="F120" s="1" t="s">
        <v>75</v>
      </c>
      <c r="G120" s="40">
        <v>-3.68</v>
      </c>
    </row>
    <row r="121" spans="1:7" x14ac:dyDescent="0.25">
      <c r="A121" s="39">
        <v>43728</v>
      </c>
      <c r="B121" s="1" t="s">
        <v>3317</v>
      </c>
      <c r="D121" s="1" t="s">
        <v>7314</v>
      </c>
      <c r="E121" s="1" t="s">
        <v>7315</v>
      </c>
      <c r="F121" s="1" t="s">
        <v>75</v>
      </c>
      <c r="G121" s="40">
        <v>-3.68</v>
      </c>
    </row>
    <row r="122" spans="1:7" x14ac:dyDescent="0.25">
      <c r="A122" s="39">
        <v>43728</v>
      </c>
      <c r="B122" s="1" t="s">
        <v>3778</v>
      </c>
      <c r="D122" s="1" t="s">
        <v>7314</v>
      </c>
      <c r="E122" s="1" t="s">
        <v>7315</v>
      </c>
      <c r="F122" s="1" t="s">
        <v>7318</v>
      </c>
      <c r="G122" s="40">
        <v>-1.8</v>
      </c>
    </row>
    <row r="123" spans="1:7" x14ac:dyDescent="0.25">
      <c r="A123" s="39">
        <v>43728</v>
      </c>
      <c r="B123" s="1" t="s">
        <v>3987</v>
      </c>
      <c r="D123" s="1" t="s">
        <v>7314</v>
      </c>
      <c r="E123" s="1" t="s">
        <v>7315</v>
      </c>
      <c r="F123" s="1" t="s">
        <v>75</v>
      </c>
      <c r="G123" s="40">
        <v>-3.59</v>
      </c>
    </row>
    <row r="124" spans="1:7" x14ac:dyDescent="0.25">
      <c r="A124" s="39">
        <v>43727</v>
      </c>
      <c r="B124" s="1" t="s">
        <v>4055</v>
      </c>
      <c r="D124" s="1" t="s">
        <v>7314</v>
      </c>
      <c r="E124" s="1" t="s">
        <v>7315</v>
      </c>
      <c r="F124" s="1" t="s">
        <v>75</v>
      </c>
      <c r="G124" s="40">
        <v>-5.16</v>
      </c>
    </row>
    <row r="125" spans="1:7" x14ac:dyDescent="0.25">
      <c r="A125" s="39">
        <v>43727</v>
      </c>
      <c r="B125" s="1" t="s">
        <v>2848</v>
      </c>
      <c r="D125" s="1" t="s">
        <v>7314</v>
      </c>
      <c r="E125" s="1" t="s">
        <v>7315</v>
      </c>
      <c r="F125" s="1" t="s">
        <v>75</v>
      </c>
      <c r="G125" s="40">
        <v>-3.59</v>
      </c>
    </row>
    <row r="126" spans="1:7" x14ac:dyDescent="0.25">
      <c r="A126" s="39">
        <v>43727</v>
      </c>
      <c r="B126" s="1" t="s">
        <v>2848</v>
      </c>
      <c r="D126" s="1" t="s">
        <v>7314</v>
      </c>
      <c r="E126" s="1" t="s">
        <v>7315</v>
      </c>
      <c r="F126" s="1" t="s">
        <v>75</v>
      </c>
      <c r="G126" s="40">
        <v>-3.59</v>
      </c>
    </row>
    <row r="127" spans="1:7" x14ac:dyDescent="0.25">
      <c r="A127" s="39">
        <v>43727</v>
      </c>
      <c r="B127" s="1" t="s">
        <v>4244</v>
      </c>
      <c r="D127" s="1" t="s">
        <v>7314</v>
      </c>
      <c r="E127" s="1" t="s">
        <v>7315</v>
      </c>
      <c r="F127" s="1" t="s">
        <v>75</v>
      </c>
      <c r="G127" s="40">
        <v>-5.16</v>
      </c>
    </row>
    <row r="128" spans="1:7" x14ac:dyDescent="0.25">
      <c r="A128" s="39">
        <v>43727</v>
      </c>
      <c r="B128" s="1" t="s">
        <v>5671</v>
      </c>
      <c r="D128" s="1" t="s">
        <v>7314</v>
      </c>
      <c r="E128" s="1" t="s">
        <v>7315</v>
      </c>
      <c r="F128" s="1" t="s">
        <v>79</v>
      </c>
      <c r="G128" s="40">
        <v>-2.1</v>
      </c>
    </row>
    <row r="129" spans="1:7" x14ac:dyDescent="0.25">
      <c r="A129" s="39">
        <v>43727</v>
      </c>
      <c r="B129" s="1" t="s">
        <v>5671</v>
      </c>
      <c r="D129" s="1" t="s">
        <v>7314</v>
      </c>
      <c r="E129" s="1" t="s">
        <v>7315</v>
      </c>
      <c r="F129" s="1" t="s">
        <v>79</v>
      </c>
      <c r="G129" s="40">
        <v>-0.9</v>
      </c>
    </row>
    <row r="130" spans="1:7" x14ac:dyDescent="0.25">
      <c r="A130" s="39">
        <v>43727</v>
      </c>
      <c r="B130" s="1" t="s">
        <v>5671</v>
      </c>
      <c r="D130" s="1" t="s">
        <v>7314</v>
      </c>
      <c r="E130" s="1" t="s">
        <v>7315</v>
      </c>
      <c r="F130" s="1" t="s">
        <v>79</v>
      </c>
      <c r="G130" s="40">
        <v>-0.6</v>
      </c>
    </row>
    <row r="131" spans="1:7" x14ac:dyDescent="0.25">
      <c r="A131" s="39">
        <v>43727</v>
      </c>
      <c r="B131" s="1" t="s">
        <v>5671</v>
      </c>
      <c r="D131" s="1" t="s">
        <v>7314</v>
      </c>
      <c r="E131" s="1" t="s">
        <v>7315</v>
      </c>
      <c r="F131" s="1" t="s">
        <v>79</v>
      </c>
      <c r="G131" s="40">
        <v>-1.35</v>
      </c>
    </row>
    <row r="132" spans="1:7" x14ac:dyDescent="0.25">
      <c r="A132" s="39">
        <v>43727</v>
      </c>
      <c r="B132" s="1" t="s">
        <v>5671</v>
      </c>
      <c r="D132" s="1" t="s">
        <v>7314</v>
      </c>
      <c r="E132" s="1" t="s">
        <v>7315</v>
      </c>
      <c r="F132" s="1" t="s">
        <v>79</v>
      </c>
      <c r="G132" s="40">
        <v>-0.15</v>
      </c>
    </row>
    <row r="133" spans="1:7" x14ac:dyDescent="0.25">
      <c r="A133" s="39">
        <v>43727</v>
      </c>
      <c r="B133" s="1" t="s">
        <v>5671</v>
      </c>
      <c r="D133" s="1" t="s">
        <v>7314</v>
      </c>
      <c r="E133" s="1" t="s">
        <v>7315</v>
      </c>
      <c r="F133" s="1" t="s">
        <v>79</v>
      </c>
      <c r="G133" s="40">
        <v>-0.15</v>
      </c>
    </row>
    <row r="134" spans="1:7" x14ac:dyDescent="0.25">
      <c r="A134" s="39">
        <v>43727</v>
      </c>
      <c r="B134" s="1" t="s">
        <v>5671</v>
      </c>
      <c r="D134" s="1" t="s">
        <v>7314</v>
      </c>
      <c r="E134" s="1" t="s">
        <v>7315</v>
      </c>
      <c r="F134" s="1" t="s">
        <v>79</v>
      </c>
      <c r="G134" s="40">
        <v>-0.15</v>
      </c>
    </row>
    <row r="135" spans="1:7" x14ac:dyDescent="0.25">
      <c r="A135" s="39">
        <v>43727</v>
      </c>
      <c r="B135" s="1" t="s">
        <v>5671</v>
      </c>
      <c r="D135" s="1" t="s">
        <v>7314</v>
      </c>
      <c r="E135" s="1" t="s">
        <v>7315</v>
      </c>
      <c r="F135" s="1" t="s">
        <v>79</v>
      </c>
      <c r="G135" s="40">
        <v>-2.25</v>
      </c>
    </row>
    <row r="136" spans="1:7" x14ac:dyDescent="0.25">
      <c r="A136" s="39">
        <v>43727</v>
      </c>
      <c r="B136" s="1" t="s">
        <v>5671</v>
      </c>
      <c r="D136" s="1" t="s">
        <v>7314</v>
      </c>
      <c r="E136" s="1" t="s">
        <v>7315</v>
      </c>
      <c r="F136" s="1" t="s">
        <v>79</v>
      </c>
      <c r="G136" s="40">
        <v>-0.6</v>
      </c>
    </row>
    <row r="137" spans="1:7" x14ac:dyDescent="0.25">
      <c r="A137" s="39">
        <v>43727</v>
      </c>
      <c r="B137" s="1" t="s">
        <v>5671</v>
      </c>
      <c r="D137" s="1" t="s">
        <v>7314</v>
      </c>
      <c r="E137" s="1" t="s">
        <v>7315</v>
      </c>
      <c r="F137" s="1" t="s">
        <v>79</v>
      </c>
      <c r="G137" s="40">
        <v>-0.15</v>
      </c>
    </row>
    <row r="138" spans="1:7" x14ac:dyDescent="0.25">
      <c r="A138" s="39">
        <v>43727</v>
      </c>
      <c r="B138" s="1" t="s">
        <v>5671</v>
      </c>
      <c r="D138" s="1" t="s">
        <v>7314</v>
      </c>
      <c r="E138" s="1" t="s">
        <v>7315</v>
      </c>
      <c r="F138" s="1" t="s">
        <v>79</v>
      </c>
      <c r="G138" s="40">
        <v>-0.75</v>
      </c>
    </row>
    <row r="139" spans="1:7" x14ac:dyDescent="0.25">
      <c r="A139" s="39">
        <v>43727</v>
      </c>
      <c r="B139" s="1" t="s">
        <v>5671</v>
      </c>
      <c r="D139" s="1" t="s">
        <v>7314</v>
      </c>
      <c r="E139" s="1" t="s">
        <v>7315</v>
      </c>
      <c r="F139" s="1" t="s">
        <v>79</v>
      </c>
      <c r="G139" s="40">
        <v>-0.15</v>
      </c>
    </row>
    <row r="140" spans="1:7" x14ac:dyDescent="0.25">
      <c r="A140" s="39">
        <v>43727</v>
      </c>
      <c r="B140" s="1" t="s">
        <v>5671</v>
      </c>
      <c r="D140" s="1" t="s">
        <v>7314</v>
      </c>
      <c r="E140" s="1" t="s">
        <v>7315</v>
      </c>
      <c r="F140" s="1" t="s">
        <v>79</v>
      </c>
      <c r="G140" s="40">
        <v>-0.15</v>
      </c>
    </row>
    <row r="141" spans="1:7" x14ac:dyDescent="0.25">
      <c r="A141" s="39">
        <v>43727</v>
      </c>
      <c r="B141" s="1" t="s">
        <v>5671</v>
      </c>
      <c r="D141" s="1" t="s">
        <v>7314</v>
      </c>
      <c r="E141" s="1" t="s">
        <v>7315</v>
      </c>
      <c r="F141" s="1" t="s">
        <v>79</v>
      </c>
      <c r="G141" s="40">
        <v>-0.15</v>
      </c>
    </row>
    <row r="142" spans="1:7" x14ac:dyDescent="0.25">
      <c r="A142" s="39">
        <v>43727</v>
      </c>
      <c r="B142" s="1" t="s">
        <v>3418</v>
      </c>
      <c r="D142" s="1" t="s">
        <v>7314</v>
      </c>
      <c r="E142" s="1" t="s">
        <v>7315</v>
      </c>
      <c r="F142" s="1" t="s">
        <v>75</v>
      </c>
      <c r="G142" s="40">
        <v>-3.68</v>
      </c>
    </row>
    <row r="143" spans="1:7" x14ac:dyDescent="0.25">
      <c r="A143" s="39">
        <v>43727</v>
      </c>
      <c r="B143" s="1" t="s">
        <v>4498</v>
      </c>
      <c r="D143" s="1" t="s">
        <v>7314</v>
      </c>
      <c r="E143" s="1" t="s">
        <v>7315</v>
      </c>
      <c r="F143" s="1" t="s">
        <v>75</v>
      </c>
      <c r="G143" s="40">
        <v>-5.16</v>
      </c>
    </row>
    <row r="144" spans="1:7" x14ac:dyDescent="0.25">
      <c r="A144" s="39">
        <v>43727</v>
      </c>
      <c r="B144" s="1" t="s">
        <v>3008</v>
      </c>
      <c r="D144" s="1" t="s">
        <v>7314</v>
      </c>
      <c r="E144" s="1" t="s">
        <v>7315</v>
      </c>
      <c r="F144" s="1" t="s">
        <v>75</v>
      </c>
      <c r="G144" s="40">
        <v>-5.16</v>
      </c>
    </row>
    <row r="145" spans="1:7" x14ac:dyDescent="0.25">
      <c r="A145" s="39">
        <v>43727</v>
      </c>
      <c r="B145" s="1" t="s">
        <v>2861</v>
      </c>
      <c r="D145" s="1" t="s">
        <v>7314</v>
      </c>
      <c r="E145" s="1" t="s">
        <v>7315</v>
      </c>
      <c r="F145" s="1" t="s">
        <v>75</v>
      </c>
      <c r="G145" s="40">
        <v>-5.16</v>
      </c>
    </row>
    <row r="146" spans="1:7" x14ac:dyDescent="0.25">
      <c r="A146" s="39">
        <v>43727</v>
      </c>
      <c r="B146" s="1" t="s">
        <v>2789</v>
      </c>
      <c r="D146" s="1" t="s">
        <v>7314</v>
      </c>
      <c r="E146" s="1" t="s">
        <v>7315</v>
      </c>
      <c r="F146" s="1" t="s">
        <v>7321</v>
      </c>
      <c r="G146" s="40">
        <v>-1.2</v>
      </c>
    </row>
    <row r="147" spans="1:7" x14ac:dyDescent="0.25">
      <c r="A147" s="39">
        <v>43727</v>
      </c>
      <c r="B147" s="1" t="s">
        <v>2913</v>
      </c>
      <c r="D147" s="1" t="s">
        <v>7314</v>
      </c>
      <c r="E147" s="1" t="s">
        <v>7315</v>
      </c>
      <c r="F147" s="1" t="s">
        <v>7318</v>
      </c>
      <c r="G147" s="40">
        <v>-1.8</v>
      </c>
    </row>
    <row r="148" spans="1:7" x14ac:dyDescent="0.25">
      <c r="A148" s="39">
        <v>43727</v>
      </c>
      <c r="B148" s="1" t="s">
        <v>2822</v>
      </c>
      <c r="D148" s="1" t="s">
        <v>7314</v>
      </c>
      <c r="E148" s="1" t="s">
        <v>7315</v>
      </c>
      <c r="F148" s="1" t="s">
        <v>75</v>
      </c>
      <c r="G148" s="40">
        <v>-5.16</v>
      </c>
    </row>
    <row r="149" spans="1:7" x14ac:dyDescent="0.25">
      <c r="A149" s="39">
        <v>43727</v>
      </c>
      <c r="B149" s="1" t="s">
        <v>3042</v>
      </c>
      <c r="D149" s="1" t="s">
        <v>7314</v>
      </c>
      <c r="E149" s="1" t="s">
        <v>7315</v>
      </c>
      <c r="F149" s="1" t="s">
        <v>75</v>
      </c>
      <c r="G149" s="40">
        <v>-5.16</v>
      </c>
    </row>
    <row r="150" spans="1:7" x14ac:dyDescent="0.25">
      <c r="A150" s="39">
        <v>43727</v>
      </c>
      <c r="B150" s="1" t="s">
        <v>5586</v>
      </c>
      <c r="D150" s="1" t="s">
        <v>7314</v>
      </c>
      <c r="E150" s="1" t="s">
        <v>7315</v>
      </c>
      <c r="F150" s="1" t="s">
        <v>75</v>
      </c>
      <c r="G150" s="40">
        <v>-5.16</v>
      </c>
    </row>
    <row r="151" spans="1:7" x14ac:dyDescent="0.25">
      <c r="A151" s="39">
        <v>43726</v>
      </c>
      <c r="B151" s="1" t="s">
        <v>4978</v>
      </c>
      <c r="D151" s="1" t="s">
        <v>7314</v>
      </c>
      <c r="E151" s="1" t="s">
        <v>7315</v>
      </c>
      <c r="F151" s="1" t="s">
        <v>75</v>
      </c>
      <c r="G151" s="40">
        <v>-3.68</v>
      </c>
    </row>
    <row r="152" spans="1:7" x14ac:dyDescent="0.25">
      <c r="A152" s="39">
        <v>43726</v>
      </c>
      <c r="B152" s="1" t="s">
        <v>4978</v>
      </c>
      <c r="D152" s="1" t="s">
        <v>7314</v>
      </c>
      <c r="E152" s="1" t="s">
        <v>7315</v>
      </c>
      <c r="F152" s="1" t="s">
        <v>75</v>
      </c>
      <c r="G152" s="40">
        <v>-3.68</v>
      </c>
    </row>
    <row r="153" spans="1:7" x14ac:dyDescent="0.25">
      <c r="A153" s="39">
        <v>43726</v>
      </c>
      <c r="B153" s="1" t="s">
        <v>5438</v>
      </c>
      <c r="D153" s="1" t="s">
        <v>7314</v>
      </c>
      <c r="E153" s="1" t="s">
        <v>7315</v>
      </c>
      <c r="F153" s="1" t="s">
        <v>75</v>
      </c>
      <c r="G153" s="40">
        <v>-5.16</v>
      </c>
    </row>
    <row r="154" spans="1:7" x14ac:dyDescent="0.25">
      <c r="A154" s="39">
        <v>43726</v>
      </c>
      <c r="B154" s="1" t="s">
        <v>3787</v>
      </c>
      <c r="D154" s="1" t="s">
        <v>7314</v>
      </c>
      <c r="E154" s="1" t="s">
        <v>7315</v>
      </c>
      <c r="F154" s="1" t="s">
        <v>7318</v>
      </c>
      <c r="G154" s="40">
        <v>-1.8</v>
      </c>
    </row>
    <row r="155" spans="1:7" x14ac:dyDescent="0.25">
      <c r="A155" s="39">
        <v>43726</v>
      </c>
      <c r="B155" s="1" t="s">
        <v>5416</v>
      </c>
      <c r="D155" s="1" t="s">
        <v>7314</v>
      </c>
      <c r="E155" s="1" t="s">
        <v>7315</v>
      </c>
      <c r="F155" s="1" t="s">
        <v>75</v>
      </c>
      <c r="G155" s="40">
        <v>-3.68</v>
      </c>
    </row>
    <row r="156" spans="1:7" x14ac:dyDescent="0.25">
      <c r="A156" s="39">
        <v>43726</v>
      </c>
      <c r="B156" s="1" t="s">
        <v>2789</v>
      </c>
      <c r="D156" s="1" t="s">
        <v>7314</v>
      </c>
      <c r="E156" s="1" t="s">
        <v>7315</v>
      </c>
      <c r="F156" s="1" t="s">
        <v>7317</v>
      </c>
      <c r="G156" s="40">
        <v>-0.6</v>
      </c>
    </row>
    <row r="157" spans="1:7" x14ac:dyDescent="0.25">
      <c r="A157" s="39">
        <v>43725</v>
      </c>
      <c r="B157" s="1" t="s">
        <v>3949</v>
      </c>
      <c r="D157" s="1" t="s">
        <v>7314</v>
      </c>
      <c r="E157" s="1" t="s">
        <v>7315</v>
      </c>
      <c r="F157" s="1" t="s">
        <v>75</v>
      </c>
      <c r="G157" s="40">
        <v>-5.16</v>
      </c>
    </row>
    <row r="158" spans="1:7" x14ac:dyDescent="0.25">
      <c r="A158" s="39">
        <v>43725</v>
      </c>
      <c r="B158" s="1" t="s">
        <v>3013</v>
      </c>
      <c r="D158" s="1" t="s">
        <v>7314</v>
      </c>
      <c r="E158" s="1" t="s">
        <v>7315</v>
      </c>
      <c r="F158" s="1" t="s">
        <v>75</v>
      </c>
      <c r="G158" s="40">
        <v>-3.59</v>
      </c>
    </row>
    <row r="159" spans="1:7" x14ac:dyDescent="0.25">
      <c r="A159" s="39">
        <v>43725</v>
      </c>
      <c r="B159" s="1" t="s">
        <v>5292</v>
      </c>
      <c r="D159" s="1" t="s">
        <v>7314</v>
      </c>
      <c r="E159" s="1" t="s">
        <v>7315</v>
      </c>
      <c r="F159" s="1" t="s">
        <v>75</v>
      </c>
      <c r="G159" s="40">
        <v>-3.59</v>
      </c>
    </row>
    <row r="160" spans="1:7" x14ac:dyDescent="0.25">
      <c r="A160" s="39">
        <v>43725</v>
      </c>
      <c r="B160" s="1" t="s">
        <v>3595</v>
      </c>
      <c r="D160" s="1" t="s">
        <v>7314</v>
      </c>
      <c r="E160" s="1" t="s">
        <v>7315</v>
      </c>
      <c r="F160" s="1" t="s">
        <v>75</v>
      </c>
      <c r="G160" s="40">
        <v>-5.16</v>
      </c>
    </row>
    <row r="161" spans="1:7" x14ac:dyDescent="0.25">
      <c r="A161" s="39">
        <v>43725</v>
      </c>
      <c r="B161" s="1" t="s">
        <v>5266</v>
      </c>
      <c r="D161" s="1" t="s">
        <v>7314</v>
      </c>
      <c r="E161" s="1" t="s">
        <v>7315</v>
      </c>
      <c r="F161" s="1" t="s">
        <v>75</v>
      </c>
      <c r="G161" s="40">
        <v>-5.16</v>
      </c>
    </row>
    <row r="162" spans="1:7" x14ac:dyDescent="0.25">
      <c r="A162" s="39">
        <v>43725</v>
      </c>
      <c r="B162" s="1" t="s">
        <v>3787</v>
      </c>
      <c r="D162" s="1" t="s">
        <v>7314</v>
      </c>
      <c r="E162" s="1" t="s">
        <v>7315</v>
      </c>
      <c r="F162" s="1" t="s">
        <v>7317</v>
      </c>
      <c r="G162" s="40">
        <v>-0.6</v>
      </c>
    </row>
    <row r="163" spans="1:7" x14ac:dyDescent="0.25">
      <c r="A163" s="39">
        <v>43725</v>
      </c>
      <c r="B163" s="1" t="s">
        <v>5263</v>
      </c>
      <c r="D163" s="1" t="s">
        <v>7314</v>
      </c>
      <c r="E163" s="1" t="s">
        <v>7315</v>
      </c>
      <c r="F163" s="1" t="s">
        <v>75</v>
      </c>
      <c r="G163" s="40">
        <v>-5.16</v>
      </c>
    </row>
    <row r="164" spans="1:7" x14ac:dyDescent="0.25">
      <c r="A164" s="39">
        <v>43725</v>
      </c>
      <c r="B164" s="1" t="s">
        <v>3374</v>
      </c>
      <c r="D164" s="1" t="s">
        <v>7314</v>
      </c>
      <c r="E164" s="1" t="s">
        <v>7315</v>
      </c>
      <c r="F164" s="1" t="s">
        <v>7317</v>
      </c>
      <c r="G164" s="40">
        <v>-0.6</v>
      </c>
    </row>
    <row r="165" spans="1:7" x14ac:dyDescent="0.25">
      <c r="A165" s="39">
        <v>43725</v>
      </c>
      <c r="B165" s="1" t="s">
        <v>4125</v>
      </c>
      <c r="D165" s="1" t="s">
        <v>7314</v>
      </c>
      <c r="E165" s="1" t="s">
        <v>7315</v>
      </c>
      <c r="F165" s="1" t="s">
        <v>75</v>
      </c>
      <c r="G165" s="40">
        <v>-5.16</v>
      </c>
    </row>
    <row r="166" spans="1:7" x14ac:dyDescent="0.25">
      <c r="A166" s="39">
        <v>43725</v>
      </c>
      <c r="B166" s="1" t="s">
        <v>3193</v>
      </c>
      <c r="D166" s="1" t="s">
        <v>7314</v>
      </c>
      <c r="E166" s="1" t="s">
        <v>7315</v>
      </c>
      <c r="F166" s="1" t="s">
        <v>75</v>
      </c>
      <c r="G166" s="40">
        <v>-5.16</v>
      </c>
    </row>
    <row r="167" spans="1:7" x14ac:dyDescent="0.25">
      <c r="A167" s="39">
        <v>43725</v>
      </c>
      <c r="B167" s="1" t="s">
        <v>2735</v>
      </c>
      <c r="D167" s="1" t="s">
        <v>7314</v>
      </c>
      <c r="E167" s="1" t="s">
        <v>7315</v>
      </c>
      <c r="F167" s="1" t="s">
        <v>75</v>
      </c>
      <c r="G167" s="40">
        <v>-5.16</v>
      </c>
    </row>
    <row r="168" spans="1:7" x14ac:dyDescent="0.25">
      <c r="A168" s="39">
        <v>43724</v>
      </c>
      <c r="B168" s="1" t="s">
        <v>3710</v>
      </c>
      <c r="D168" s="1" t="s">
        <v>7314</v>
      </c>
      <c r="E168" s="1" t="s">
        <v>7315</v>
      </c>
      <c r="F168" s="1" t="s">
        <v>75</v>
      </c>
      <c r="G168" s="40">
        <v>-3.68</v>
      </c>
    </row>
    <row r="169" spans="1:7" x14ac:dyDescent="0.25">
      <c r="A169" s="39">
        <v>43724</v>
      </c>
      <c r="B169" s="1" t="s">
        <v>5193</v>
      </c>
      <c r="D169" s="1" t="s">
        <v>7314</v>
      </c>
      <c r="E169" s="1" t="s">
        <v>7315</v>
      </c>
      <c r="F169" s="1" t="s">
        <v>75</v>
      </c>
      <c r="G169" s="40">
        <v>-5.16</v>
      </c>
    </row>
    <row r="170" spans="1:7" x14ac:dyDescent="0.25">
      <c r="A170" s="39">
        <v>43724</v>
      </c>
      <c r="B170" s="1" t="s">
        <v>3457</v>
      </c>
      <c r="D170" s="1" t="s">
        <v>7314</v>
      </c>
      <c r="E170" s="1" t="s">
        <v>7315</v>
      </c>
      <c r="F170" s="1" t="s">
        <v>75</v>
      </c>
      <c r="G170" s="40">
        <v>-5.16</v>
      </c>
    </row>
    <row r="171" spans="1:7" x14ac:dyDescent="0.25">
      <c r="A171" s="39">
        <v>43724</v>
      </c>
      <c r="B171" s="1" t="s">
        <v>3295</v>
      </c>
      <c r="D171" s="1" t="s">
        <v>7314</v>
      </c>
      <c r="E171" s="1" t="s">
        <v>7315</v>
      </c>
      <c r="F171" s="1" t="s">
        <v>75</v>
      </c>
      <c r="G171" s="40">
        <v>-5.16</v>
      </c>
    </row>
    <row r="172" spans="1:7" x14ac:dyDescent="0.25">
      <c r="A172" s="39">
        <v>43724</v>
      </c>
      <c r="B172" s="1" t="s">
        <v>3940</v>
      </c>
      <c r="D172" s="1" t="s">
        <v>7314</v>
      </c>
      <c r="E172" s="1" t="s">
        <v>7315</v>
      </c>
      <c r="F172" s="1" t="s">
        <v>75</v>
      </c>
      <c r="G172" s="40">
        <v>-3.68</v>
      </c>
    </row>
    <row r="173" spans="1:7" x14ac:dyDescent="0.25">
      <c r="A173" s="39">
        <v>43724</v>
      </c>
      <c r="B173" s="1" t="s">
        <v>2812</v>
      </c>
      <c r="D173" s="1" t="s">
        <v>7314</v>
      </c>
      <c r="E173" s="1" t="s">
        <v>7315</v>
      </c>
      <c r="F173" s="1" t="s">
        <v>75</v>
      </c>
      <c r="G173" s="40">
        <v>-5.16</v>
      </c>
    </row>
    <row r="174" spans="1:7" x14ac:dyDescent="0.25">
      <c r="A174" s="39">
        <v>43724</v>
      </c>
      <c r="B174" s="1" t="s">
        <v>3787</v>
      </c>
      <c r="D174" s="1" t="s">
        <v>7314</v>
      </c>
      <c r="E174" s="1" t="s">
        <v>7315</v>
      </c>
      <c r="F174" s="1" t="s">
        <v>7321</v>
      </c>
      <c r="G174" s="40">
        <v>-1.2</v>
      </c>
    </row>
    <row r="175" spans="1:7" x14ac:dyDescent="0.25">
      <c r="A175" s="39">
        <v>43724</v>
      </c>
      <c r="B175" s="1" t="s">
        <v>5027</v>
      </c>
      <c r="D175" s="1" t="s">
        <v>7314</v>
      </c>
      <c r="E175" s="1" t="s">
        <v>7315</v>
      </c>
      <c r="F175" s="1" t="s">
        <v>75</v>
      </c>
      <c r="G175" s="40">
        <v>-5.16</v>
      </c>
    </row>
    <row r="176" spans="1:7" x14ac:dyDescent="0.25">
      <c r="A176" s="39">
        <v>43724</v>
      </c>
      <c r="B176" s="1" t="s">
        <v>3374</v>
      </c>
      <c r="D176" s="1" t="s">
        <v>7314</v>
      </c>
      <c r="E176" s="1" t="s">
        <v>7315</v>
      </c>
      <c r="F176" s="1" t="s">
        <v>7317</v>
      </c>
      <c r="G176" s="40">
        <v>-0.6</v>
      </c>
    </row>
    <row r="177" spans="1:7" x14ac:dyDescent="0.25">
      <c r="A177" s="39">
        <v>43724</v>
      </c>
      <c r="B177" s="1" t="s">
        <v>2654</v>
      </c>
      <c r="D177" s="1" t="s">
        <v>7314</v>
      </c>
      <c r="E177" s="1" t="s">
        <v>7315</v>
      </c>
      <c r="F177" s="1" t="s">
        <v>7321</v>
      </c>
      <c r="G177" s="40">
        <v>-1.2</v>
      </c>
    </row>
    <row r="178" spans="1:7" x14ac:dyDescent="0.25">
      <c r="A178" s="39">
        <v>43724</v>
      </c>
      <c r="B178" s="1" t="s">
        <v>3300</v>
      </c>
      <c r="D178" s="1" t="s">
        <v>7314</v>
      </c>
      <c r="E178" s="1" t="s">
        <v>7315</v>
      </c>
      <c r="F178" s="1" t="s">
        <v>75</v>
      </c>
      <c r="G178" s="40">
        <v>-3.68</v>
      </c>
    </row>
    <row r="179" spans="1:7" x14ac:dyDescent="0.25">
      <c r="A179" s="39">
        <v>43724</v>
      </c>
      <c r="B179" s="1" t="s">
        <v>3061</v>
      </c>
      <c r="D179" s="1" t="s">
        <v>7314</v>
      </c>
      <c r="E179" s="1" t="s">
        <v>7315</v>
      </c>
      <c r="F179" s="1" t="s">
        <v>75</v>
      </c>
      <c r="G179" s="40">
        <v>-3.68</v>
      </c>
    </row>
    <row r="180" spans="1:7" x14ac:dyDescent="0.25">
      <c r="A180" s="39">
        <v>43724</v>
      </c>
      <c r="B180" s="1" t="s">
        <v>2963</v>
      </c>
      <c r="D180" s="1" t="s">
        <v>7314</v>
      </c>
      <c r="E180" s="1" t="s">
        <v>7315</v>
      </c>
      <c r="F180" s="1" t="s">
        <v>75</v>
      </c>
      <c r="G180" s="40">
        <v>-5.16</v>
      </c>
    </row>
    <row r="181" spans="1:7" x14ac:dyDescent="0.25">
      <c r="A181" s="39">
        <v>43724</v>
      </c>
      <c r="B181" s="1" t="s">
        <v>4219</v>
      </c>
      <c r="D181" s="1" t="s">
        <v>7314</v>
      </c>
      <c r="E181" s="1" t="s">
        <v>7315</v>
      </c>
      <c r="F181" s="1" t="s">
        <v>75</v>
      </c>
      <c r="G181" s="40">
        <v>-5.16</v>
      </c>
    </row>
    <row r="182" spans="1:7" x14ac:dyDescent="0.25">
      <c r="A182" s="39">
        <v>43723</v>
      </c>
      <c r="B182" s="1" t="s">
        <v>3702</v>
      </c>
      <c r="D182" s="1" t="s">
        <v>7314</v>
      </c>
      <c r="E182" s="1" t="s">
        <v>7315</v>
      </c>
      <c r="F182" s="1" t="s">
        <v>75</v>
      </c>
      <c r="G182" s="40">
        <v>-5.16</v>
      </c>
    </row>
    <row r="183" spans="1:7" x14ac:dyDescent="0.25">
      <c r="A183" s="39">
        <v>43723</v>
      </c>
      <c r="B183" s="1" t="s">
        <v>4982</v>
      </c>
      <c r="D183" s="1" t="s">
        <v>7314</v>
      </c>
      <c r="E183" s="1" t="s">
        <v>7315</v>
      </c>
      <c r="F183" s="1" t="s">
        <v>75</v>
      </c>
      <c r="G183" s="40">
        <v>-3.68</v>
      </c>
    </row>
    <row r="184" spans="1:7" x14ac:dyDescent="0.25">
      <c r="A184" s="39">
        <v>43723</v>
      </c>
      <c r="B184" s="1" t="s">
        <v>4932</v>
      </c>
      <c r="D184" s="1" t="s">
        <v>7314</v>
      </c>
      <c r="E184" s="1" t="s">
        <v>7315</v>
      </c>
      <c r="F184" s="1" t="s">
        <v>79</v>
      </c>
      <c r="G184" s="40">
        <v>-0.75</v>
      </c>
    </row>
    <row r="185" spans="1:7" x14ac:dyDescent="0.25">
      <c r="A185" s="39">
        <v>43723</v>
      </c>
      <c r="B185" s="1" t="s">
        <v>4932</v>
      </c>
      <c r="D185" s="1" t="s">
        <v>7314</v>
      </c>
      <c r="E185" s="1" t="s">
        <v>7315</v>
      </c>
      <c r="F185" s="1" t="s">
        <v>79</v>
      </c>
      <c r="G185" s="40">
        <v>-1.35</v>
      </c>
    </row>
    <row r="186" spans="1:7" x14ac:dyDescent="0.25">
      <c r="A186" s="39">
        <v>43723</v>
      </c>
      <c r="B186" s="1" t="s">
        <v>4932</v>
      </c>
      <c r="D186" s="1" t="s">
        <v>7314</v>
      </c>
      <c r="E186" s="1" t="s">
        <v>7315</v>
      </c>
      <c r="F186" s="1" t="s">
        <v>79</v>
      </c>
      <c r="G186" s="40">
        <v>-1.05</v>
      </c>
    </row>
    <row r="187" spans="1:7" x14ac:dyDescent="0.25">
      <c r="A187" s="39">
        <v>43723</v>
      </c>
      <c r="B187" s="1" t="s">
        <v>4932</v>
      </c>
      <c r="D187" s="1" t="s">
        <v>7314</v>
      </c>
      <c r="E187" s="1" t="s">
        <v>7315</v>
      </c>
      <c r="F187" s="1" t="s">
        <v>79</v>
      </c>
      <c r="G187" s="40">
        <v>-0.45</v>
      </c>
    </row>
    <row r="188" spans="1:7" x14ac:dyDescent="0.25">
      <c r="A188" s="39">
        <v>43723</v>
      </c>
      <c r="B188" s="1" t="s">
        <v>4932</v>
      </c>
      <c r="D188" s="1" t="s">
        <v>7314</v>
      </c>
      <c r="E188" s="1" t="s">
        <v>7315</v>
      </c>
      <c r="F188" s="1" t="s">
        <v>79</v>
      </c>
      <c r="G188" s="40">
        <v>-26.85</v>
      </c>
    </row>
    <row r="189" spans="1:7" x14ac:dyDescent="0.25">
      <c r="A189" s="39">
        <v>43723</v>
      </c>
      <c r="B189" s="1" t="s">
        <v>4932</v>
      </c>
      <c r="D189" s="1" t="s">
        <v>7314</v>
      </c>
      <c r="E189" s="1" t="s">
        <v>7315</v>
      </c>
      <c r="F189" s="1" t="s">
        <v>79</v>
      </c>
      <c r="G189" s="40">
        <v>-2.4</v>
      </c>
    </row>
    <row r="190" spans="1:7" x14ac:dyDescent="0.25">
      <c r="A190" s="39">
        <v>43723</v>
      </c>
      <c r="B190" s="1" t="s">
        <v>4932</v>
      </c>
      <c r="D190" s="1" t="s">
        <v>7314</v>
      </c>
      <c r="E190" s="1" t="s">
        <v>7315</v>
      </c>
      <c r="F190" s="1" t="s">
        <v>79</v>
      </c>
      <c r="G190" s="40">
        <v>-1.2</v>
      </c>
    </row>
    <row r="191" spans="1:7" x14ac:dyDescent="0.25">
      <c r="A191" s="39">
        <v>43723</v>
      </c>
      <c r="B191" s="1" t="s">
        <v>4932</v>
      </c>
      <c r="D191" s="1" t="s">
        <v>7314</v>
      </c>
      <c r="E191" s="1" t="s">
        <v>7315</v>
      </c>
      <c r="F191" s="1" t="s">
        <v>79</v>
      </c>
      <c r="G191" s="40">
        <v>-0.15</v>
      </c>
    </row>
    <row r="192" spans="1:7" x14ac:dyDescent="0.25">
      <c r="A192" s="39">
        <v>43723</v>
      </c>
      <c r="B192" s="1" t="s">
        <v>4932</v>
      </c>
      <c r="D192" s="1" t="s">
        <v>7314</v>
      </c>
      <c r="E192" s="1" t="s">
        <v>7315</v>
      </c>
      <c r="F192" s="1" t="s">
        <v>79</v>
      </c>
      <c r="G192" s="40">
        <v>-1.2</v>
      </c>
    </row>
    <row r="193" spans="1:7" x14ac:dyDescent="0.25">
      <c r="A193" s="39">
        <v>43723</v>
      </c>
      <c r="B193" s="1" t="s">
        <v>4932</v>
      </c>
      <c r="D193" s="1" t="s">
        <v>7314</v>
      </c>
      <c r="E193" s="1" t="s">
        <v>7315</v>
      </c>
      <c r="F193" s="1" t="s">
        <v>79</v>
      </c>
      <c r="G193" s="40">
        <v>-3</v>
      </c>
    </row>
    <row r="194" spans="1:7" x14ac:dyDescent="0.25">
      <c r="A194" s="39">
        <v>43723</v>
      </c>
      <c r="B194" s="1" t="s">
        <v>4932</v>
      </c>
      <c r="D194" s="1" t="s">
        <v>7314</v>
      </c>
      <c r="E194" s="1" t="s">
        <v>7315</v>
      </c>
      <c r="F194" s="1" t="s">
        <v>79</v>
      </c>
      <c r="G194" s="40">
        <v>-0.15</v>
      </c>
    </row>
    <row r="195" spans="1:7" x14ac:dyDescent="0.25">
      <c r="A195" s="39">
        <v>43723</v>
      </c>
      <c r="B195" s="1" t="s">
        <v>4932</v>
      </c>
      <c r="D195" s="1" t="s">
        <v>7314</v>
      </c>
      <c r="E195" s="1" t="s">
        <v>7315</v>
      </c>
      <c r="F195" s="1" t="s">
        <v>79</v>
      </c>
      <c r="G195" s="40">
        <v>-0.9</v>
      </c>
    </row>
    <row r="196" spans="1:7" x14ac:dyDescent="0.25">
      <c r="A196" s="39">
        <v>43723</v>
      </c>
      <c r="B196" s="1" t="s">
        <v>4932</v>
      </c>
      <c r="D196" s="1" t="s">
        <v>7314</v>
      </c>
      <c r="E196" s="1" t="s">
        <v>7315</v>
      </c>
      <c r="F196" s="1" t="s">
        <v>79</v>
      </c>
      <c r="G196" s="40">
        <v>-7.65</v>
      </c>
    </row>
    <row r="197" spans="1:7" x14ac:dyDescent="0.25">
      <c r="A197" s="39">
        <v>43723</v>
      </c>
      <c r="B197" s="1" t="s">
        <v>4932</v>
      </c>
      <c r="D197" s="1" t="s">
        <v>7314</v>
      </c>
      <c r="E197" s="1" t="s">
        <v>7315</v>
      </c>
      <c r="F197" s="1" t="s">
        <v>79</v>
      </c>
      <c r="G197" s="40">
        <v>-0.15</v>
      </c>
    </row>
    <row r="198" spans="1:7" x14ac:dyDescent="0.25">
      <c r="A198" s="39">
        <v>43723</v>
      </c>
      <c r="B198" s="1" t="s">
        <v>4932</v>
      </c>
      <c r="D198" s="1" t="s">
        <v>7314</v>
      </c>
      <c r="E198" s="1" t="s">
        <v>7315</v>
      </c>
      <c r="F198" s="1" t="s">
        <v>79</v>
      </c>
      <c r="G198" s="40">
        <v>-1.35</v>
      </c>
    </row>
    <row r="199" spans="1:7" x14ac:dyDescent="0.25">
      <c r="A199" s="39">
        <v>43723</v>
      </c>
      <c r="B199" s="1" t="s">
        <v>4932</v>
      </c>
      <c r="D199" s="1" t="s">
        <v>7314</v>
      </c>
      <c r="E199" s="1" t="s">
        <v>7315</v>
      </c>
      <c r="F199" s="1" t="s">
        <v>79</v>
      </c>
      <c r="G199" s="40">
        <v>-3.75</v>
      </c>
    </row>
    <row r="200" spans="1:7" x14ac:dyDescent="0.25">
      <c r="A200" s="39">
        <v>43723</v>
      </c>
      <c r="B200" s="1" t="s">
        <v>4932</v>
      </c>
      <c r="D200" s="1" t="s">
        <v>7314</v>
      </c>
      <c r="E200" s="1" t="s">
        <v>7315</v>
      </c>
      <c r="F200" s="1" t="s">
        <v>79</v>
      </c>
      <c r="G200" s="40">
        <v>-0.45</v>
      </c>
    </row>
    <row r="201" spans="1:7" x14ac:dyDescent="0.25">
      <c r="A201" s="39">
        <v>43723</v>
      </c>
      <c r="B201" s="1" t="s">
        <v>4932</v>
      </c>
      <c r="D201" s="1" t="s">
        <v>7314</v>
      </c>
      <c r="E201" s="1" t="s">
        <v>7315</v>
      </c>
      <c r="F201" s="1" t="s">
        <v>79</v>
      </c>
      <c r="G201" s="40">
        <v>-10.65</v>
      </c>
    </row>
    <row r="202" spans="1:7" x14ac:dyDescent="0.25">
      <c r="A202" s="39">
        <v>43723</v>
      </c>
      <c r="B202" s="1" t="s">
        <v>4932</v>
      </c>
      <c r="D202" s="1" t="s">
        <v>7314</v>
      </c>
      <c r="E202" s="1" t="s">
        <v>7315</v>
      </c>
      <c r="F202" s="1" t="s">
        <v>79</v>
      </c>
      <c r="G202" s="40">
        <v>-0.45</v>
      </c>
    </row>
    <row r="203" spans="1:7" x14ac:dyDescent="0.25">
      <c r="A203" s="39">
        <v>43723</v>
      </c>
      <c r="B203" s="1" t="s">
        <v>4932</v>
      </c>
      <c r="D203" s="1" t="s">
        <v>7314</v>
      </c>
      <c r="E203" s="1" t="s">
        <v>7315</v>
      </c>
      <c r="F203" s="1" t="s">
        <v>79</v>
      </c>
      <c r="G203" s="40">
        <v>-9.3000000000000007</v>
      </c>
    </row>
    <row r="204" spans="1:7" x14ac:dyDescent="0.25">
      <c r="A204" s="39">
        <v>43723</v>
      </c>
      <c r="B204" s="1" t="s">
        <v>4932</v>
      </c>
      <c r="D204" s="1" t="s">
        <v>7314</v>
      </c>
      <c r="E204" s="1" t="s">
        <v>7315</v>
      </c>
      <c r="F204" s="1" t="s">
        <v>79</v>
      </c>
      <c r="G204" s="40">
        <v>-6.3</v>
      </c>
    </row>
    <row r="205" spans="1:7" x14ac:dyDescent="0.25">
      <c r="A205" s="39">
        <v>43723</v>
      </c>
      <c r="B205" s="1" t="s">
        <v>4932</v>
      </c>
      <c r="D205" s="1" t="s">
        <v>7314</v>
      </c>
      <c r="E205" s="1" t="s">
        <v>7315</v>
      </c>
      <c r="F205" s="1" t="s">
        <v>79</v>
      </c>
      <c r="G205" s="40">
        <v>-7.35</v>
      </c>
    </row>
    <row r="206" spans="1:7" x14ac:dyDescent="0.25">
      <c r="A206" s="39">
        <v>43723</v>
      </c>
      <c r="B206" s="1" t="s">
        <v>4932</v>
      </c>
      <c r="D206" s="1" t="s">
        <v>7314</v>
      </c>
      <c r="E206" s="1" t="s">
        <v>7315</v>
      </c>
      <c r="F206" s="1" t="s">
        <v>79</v>
      </c>
      <c r="G206" s="40">
        <v>-0.3</v>
      </c>
    </row>
    <row r="207" spans="1:7" x14ac:dyDescent="0.25">
      <c r="A207" s="39">
        <v>43723</v>
      </c>
      <c r="B207" s="1" t="s">
        <v>4932</v>
      </c>
      <c r="D207" s="1" t="s">
        <v>7314</v>
      </c>
      <c r="E207" s="1" t="s">
        <v>7315</v>
      </c>
      <c r="F207" s="1" t="s">
        <v>79</v>
      </c>
      <c r="G207" s="40">
        <v>-0.3</v>
      </c>
    </row>
    <row r="208" spans="1:7" x14ac:dyDescent="0.25">
      <c r="A208" s="39">
        <v>43723</v>
      </c>
      <c r="B208" s="1" t="s">
        <v>4932</v>
      </c>
      <c r="D208" s="1" t="s">
        <v>7314</v>
      </c>
      <c r="E208" s="1" t="s">
        <v>7315</v>
      </c>
      <c r="F208" s="1" t="s">
        <v>79</v>
      </c>
      <c r="G208" s="40">
        <v>-0.75</v>
      </c>
    </row>
    <row r="209" spans="1:7" x14ac:dyDescent="0.25">
      <c r="A209" s="39">
        <v>43723</v>
      </c>
      <c r="B209" s="1" t="s">
        <v>4932</v>
      </c>
      <c r="D209" s="1" t="s">
        <v>7314</v>
      </c>
      <c r="E209" s="1" t="s">
        <v>7315</v>
      </c>
      <c r="F209" s="1" t="s">
        <v>79</v>
      </c>
      <c r="G209" s="40">
        <v>-0.45</v>
      </c>
    </row>
    <row r="210" spans="1:7" x14ac:dyDescent="0.25">
      <c r="A210" s="39">
        <v>43723</v>
      </c>
      <c r="B210" s="1" t="s">
        <v>4932</v>
      </c>
      <c r="D210" s="1" t="s">
        <v>7314</v>
      </c>
      <c r="E210" s="1" t="s">
        <v>7315</v>
      </c>
      <c r="F210" s="1" t="s">
        <v>79</v>
      </c>
      <c r="G210" s="40">
        <v>-0.9</v>
      </c>
    </row>
    <row r="211" spans="1:7" x14ac:dyDescent="0.25">
      <c r="A211" s="39">
        <v>43723</v>
      </c>
      <c r="B211" s="1" t="s">
        <v>4932</v>
      </c>
      <c r="D211" s="1" t="s">
        <v>7314</v>
      </c>
      <c r="E211" s="1" t="s">
        <v>7315</v>
      </c>
      <c r="F211" s="1" t="s">
        <v>79</v>
      </c>
      <c r="G211" s="40">
        <v>-0.3</v>
      </c>
    </row>
    <row r="212" spans="1:7" x14ac:dyDescent="0.25">
      <c r="A212" s="39">
        <v>43723</v>
      </c>
      <c r="B212" s="1" t="s">
        <v>4932</v>
      </c>
      <c r="D212" s="1" t="s">
        <v>7314</v>
      </c>
      <c r="E212" s="1" t="s">
        <v>7315</v>
      </c>
      <c r="F212" s="1" t="s">
        <v>79</v>
      </c>
      <c r="G212" s="40">
        <v>-0.3</v>
      </c>
    </row>
    <row r="213" spans="1:7" x14ac:dyDescent="0.25">
      <c r="A213" s="39">
        <v>43723</v>
      </c>
      <c r="B213" s="1" t="s">
        <v>4932</v>
      </c>
      <c r="D213" s="1" t="s">
        <v>7314</v>
      </c>
      <c r="E213" s="1" t="s">
        <v>7315</v>
      </c>
      <c r="F213" s="1" t="s">
        <v>79</v>
      </c>
      <c r="G213" s="40">
        <v>-0.6</v>
      </c>
    </row>
    <row r="214" spans="1:7" x14ac:dyDescent="0.25">
      <c r="A214" s="39">
        <v>43723</v>
      </c>
      <c r="B214" s="1" t="s">
        <v>4932</v>
      </c>
      <c r="D214" s="1" t="s">
        <v>7314</v>
      </c>
      <c r="E214" s="1" t="s">
        <v>7315</v>
      </c>
      <c r="F214" s="1" t="s">
        <v>79</v>
      </c>
      <c r="G214" s="40">
        <v>-0.6</v>
      </c>
    </row>
    <row r="215" spans="1:7" x14ac:dyDescent="0.25">
      <c r="A215" s="39">
        <v>43723</v>
      </c>
      <c r="B215" s="1" t="s">
        <v>4932</v>
      </c>
      <c r="D215" s="1" t="s">
        <v>7314</v>
      </c>
      <c r="E215" s="1" t="s">
        <v>7315</v>
      </c>
      <c r="F215" s="1" t="s">
        <v>79</v>
      </c>
      <c r="G215" s="40">
        <v>-0.3</v>
      </c>
    </row>
    <row r="216" spans="1:7" x14ac:dyDescent="0.25">
      <c r="A216" s="39">
        <v>43723</v>
      </c>
      <c r="B216" s="1" t="s">
        <v>4932</v>
      </c>
      <c r="D216" s="1" t="s">
        <v>7314</v>
      </c>
      <c r="E216" s="1" t="s">
        <v>7315</v>
      </c>
      <c r="F216" s="1" t="s">
        <v>79</v>
      </c>
      <c r="G216" s="40">
        <v>-0.6</v>
      </c>
    </row>
    <row r="217" spans="1:7" x14ac:dyDescent="0.25">
      <c r="A217" s="39">
        <v>43723</v>
      </c>
      <c r="B217" s="1" t="s">
        <v>4932</v>
      </c>
      <c r="D217" s="1" t="s">
        <v>7314</v>
      </c>
      <c r="E217" s="1" t="s">
        <v>7315</v>
      </c>
      <c r="F217" s="1" t="s">
        <v>79</v>
      </c>
      <c r="G217" s="40">
        <v>-0.3</v>
      </c>
    </row>
    <row r="218" spans="1:7" x14ac:dyDescent="0.25">
      <c r="A218" s="39">
        <v>43723</v>
      </c>
      <c r="B218" s="1" t="s">
        <v>4932</v>
      </c>
      <c r="D218" s="1" t="s">
        <v>7314</v>
      </c>
      <c r="E218" s="1" t="s">
        <v>7315</v>
      </c>
      <c r="F218" s="1" t="s">
        <v>79</v>
      </c>
      <c r="G218" s="40">
        <v>-0.15</v>
      </c>
    </row>
    <row r="219" spans="1:7" x14ac:dyDescent="0.25">
      <c r="A219" s="39">
        <v>43723</v>
      </c>
      <c r="B219" s="1" t="s">
        <v>3264</v>
      </c>
      <c r="D219" s="1" t="s">
        <v>7314</v>
      </c>
      <c r="E219" s="1" t="s">
        <v>7315</v>
      </c>
      <c r="F219" s="1" t="s">
        <v>75</v>
      </c>
      <c r="G219" s="40">
        <v>-3.59</v>
      </c>
    </row>
    <row r="220" spans="1:7" x14ac:dyDescent="0.25">
      <c r="A220" s="39">
        <v>43723</v>
      </c>
      <c r="B220" s="1" t="s">
        <v>3182</v>
      </c>
      <c r="D220" s="1" t="s">
        <v>7314</v>
      </c>
      <c r="E220" s="1" t="s">
        <v>7315</v>
      </c>
      <c r="F220" s="1" t="s">
        <v>75</v>
      </c>
      <c r="G220" s="40">
        <v>-3.59</v>
      </c>
    </row>
    <row r="221" spans="1:7" x14ac:dyDescent="0.25">
      <c r="A221" s="39">
        <v>43723</v>
      </c>
      <c r="B221" s="1" t="s">
        <v>3787</v>
      </c>
      <c r="D221" s="1" t="s">
        <v>7314</v>
      </c>
      <c r="E221" s="1" t="s">
        <v>7315</v>
      </c>
      <c r="F221" s="1" t="s">
        <v>7317</v>
      </c>
      <c r="G221" s="40">
        <v>-0.6</v>
      </c>
    </row>
    <row r="222" spans="1:7" x14ac:dyDescent="0.25">
      <c r="A222" s="39">
        <v>43723</v>
      </c>
      <c r="B222" s="1" t="s">
        <v>3778</v>
      </c>
      <c r="D222" s="1" t="s">
        <v>7314</v>
      </c>
      <c r="E222" s="1" t="s">
        <v>7315</v>
      </c>
      <c r="F222" s="1" t="s">
        <v>7317</v>
      </c>
      <c r="G222" s="40">
        <v>-0.6</v>
      </c>
    </row>
    <row r="223" spans="1:7" x14ac:dyDescent="0.25">
      <c r="A223" s="39">
        <v>43723</v>
      </c>
      <c r="B223" s="1" t="s">
        <v>2789</v>
      </c>
      <c r="D223" s="1" t="s">
        <v>7314</v>
      </c>
      <c r="E223" s="1" t="s">
        <v>7315</v>
      </c>
      <c r="F223" s="1" t="s">
        <v>7318</v>
      </c>
      <c r="G223" s="40">
        <v>-1.8</v>
      </c>
    </row>
    <row r="224" spans="1:7" x14ac:dyDescent="0.25">
      <c r="A224" s="39">
        <v>43723</v>
      </c>
      <c r="B224" s="1" t="s">
        <v>2654</v>
      </c>
      <c r="D224" s="1" t="s">
        <v>7314</v>
      </c>
      <c r="E224" s="1" t="s">
        <v>7315</v>
      </c>
      <c r="F224" s="1" t="s">
        <v>7318</v>
      </c>
      <c r="G224" s="40">
        <v>-1.8</v>
      </c>
    </row>
    <row r="225" spans="1:7" x14ac:dyDescent="0.25">
      <c r="A225" s="39">
        <v>43723</v>
      </c>
      <c r="B225" s="1" t="s">
        <v>2913</v>
      </c>
      <c r="D225" s="1" t="s">
        <v>7314</v>
      </c>
      <c r="E225" s="1" t="s">
        <v>7315</v>
      </c>
      <c r="F225" s="1" t="s">
        <v>7317</v>
      </c>
      <c r="G225" s="40">
        <v>-0.6</v>
      </c>
    </row>
    <row r="226" spans="1:7" x14ac:dyDescent="0.25">
      <c r="A226" s="39">
        <v>43722</v>
      </c>
      <c r="B226" s="1" t="s">
        <v>4835</v>
      </c>
      <c r="D226" s="1" t="s">
        <v>7314</v>
      </c>
      <c r="E226" s="1" t="s">
        <v>7315</v>
      </c>
      <c r="F226" s="1" t="s">
        <v>75</v>
      </c>
      <c r="G226" s="40">
        <v>-5.16</v>
      </c>
    </row>
    <row r="227" spans="1:7" x14ac:dyDescent="0.25">
      <c r="A227" s="39">
        <v>43722</v>
      </c>
      <c r="B227" s="1" t="s">
        <v>3473</v>
      </c>
      <c r="D227" s="1" t="s">
        <v>7314</v>
      </c>
      <c r="E227" s="1" t="s">
        <v>7315</v>
      </c>
      <c r="F227" s="1" t="s">
        <v>75</v>
      </c>
      <c r="G227" s="40">
        <v>-5.16</v>
      </c>
    </row>
    <row r="228" spans="1:7" x14ac:dyDescent="0.25">
      <c r="A228" s="39">
        <v>43722</v>
      </c>
      <c r="B228" s="1" t="s">
        <v>3092</v>
      </c>
      <c r="D228" s="1" t="s">
        <v>7314</v>
      </c>
      <c r="E228" s="1" t="s">
        <v>7315</v>
      </c>
      <c r="F228" s="1" t="s">
        <v>75</v>
      </c>
      <c r="G228" s="40">
        <v>-3.68</v>
      </c>
    </row>
    <row r="229" spans="1:7" x14ac:dyDescent="0.25">
      <c r="A229" s="39">
        <v>43722</v>
      </c>
      <c r="B229" s="1" t="s">
        <v>4828</v>
      </c>
      <c r="D229" s="1" t="s">
        <v>7314</v>
      </c>
      <c r="E229" s="1" t="s">
        <v>7315</v>
      </c>
      <c r="F229" s="1" t="s">
        <v>75</v>
      </c>
      <c r="G229" s="40">
        <v>-2.88</v>
      </c>
    </row>
    <row r="230" spans="1:7" x14ac:dyDescent="0.25">
      <c r="A230" s="39">
        <v>43722</v>
      </c>
      <c r="B230" s="1" t="s">
        <v>4806</v>
      </c>
      <c r="D230" s="1" t="s">
        <v>7314</v>
      </c>
      <c r="E230" s="1" t="s">
        <v>7315</v>
      </c>
      <c r="F230" s="1" t="s">
        <v>75</v>
      </c>
      <c r="G230" s="40">
        <v>-2.81</v>
      </c>
    </row>
    <row r="231" spans="1:7" x14ac:dyDescent="0.25">
      <c r="A231" s="39">
        <v>43722</v>
      </c>
      <c r="B231" s="1" t="s">
        <v>2877</v>
      </c>
      <c r="D231" s="1" t="s">
        <v>7314</v>
      </c>
      <c r="E231" s="1" t="s">
        <v>7315</v>
      </c>
      <c r="F231" s="1" t="s">
        <v>75</v>
      </c>
      <c r="G231" s="40">
        <v>-5.16</v>
      </c>
    </row>
    <row r="232" spans="1:7" x14ac:dyDescent="0.25">
      <c r="A232" s="39">
        <v>43722</v>
      </c>
      <c r="D232" s="1" t="s">
        <v>7314</v>
      </c>
      <c r="E232" s="1" t="s">
        <v>7320</v>
      </c>
      <c r="F232" s="1" t="s">
        <v>64</v>
      </c>
      <c r="G232" s="40">
        <v>-500.18</v>
      </c>
    </row>
    <row r="233" spans="1:7" x14ac:dyDescent="0.25">
      <c r="A233" s="39">
        <v>43722</v>
      </c>
      <c r="B233" s="1" t="s">
        <v>4769</v>
      </c>
      <c r="D233" s="1" t="s">
        <v>7314</v>
      </c>
      <c r="E233" s="1" t="s">
        <v>7315</v>
      </c>
      <c r="F233" s="1" t="s">
        <v>75</v>
      </c>
      <c r="G233" s="40">
        <v>-5.16</v>
      </c>
    </row>
    <row r="234" spans="1:7" x14ac:dyDescent="0.25">
      <c r="A234" s="39">
        <v>43722</v>
      </c>
      <c r="B234" s="1" t="s">
        <v>3787</v>
      </c>
      <c r="D234" s="1" t="s">
        <v>7314</v>
      </c>
      <c r="E234" s="1" t="s">
        <v>7315</v>
      </c>
      <c r="F234" s="1" t="s">
        <v>7317</v>
      </c>
      <c r="G234" s="40">
        <v>-0.6</v>
      </c>
    </row>
    <row r="235" spans="1:7" x14ac:dyDescent="0.25">
      <c r="A235" s="39">
        <v>43722</v>
      </c>
      <c r="B235" s="1" t="s">
        <v>3778</v>
      </c>
      <c r="D235" s="1" t="s">
        <v>7314</v>
      </c>
      <c r="E235" s="1" t="s">
        <v>7315</v>
      </c>
      <c r="F235" s="1" t="s">
        <v>7317</v>
      </c>
      <c r="G235" s="40">
        <v>-0.6</v>
      </c>
    </row>
    <row r="236" spans="1:7" x14ac:dyDescent="0.25">
      <c r="A236" s="39">
        <v>43722</v>
      </c>
      <c r="B236" s="1" t="s">
        <v>3775</v>
      </c>
      <c r="D236" s="1" t="s">
        <v>7314</v>
      </c>
      <c r="E236" s="1" t="s">
        <v>7315</v>
      </c>
      <c r="F236" s="1" t="s">
        <v>7317</v>
      </c>
      <c r="G236" s="40">
        <v>-0.6</v>
      </c>
    </row>
    <row r="237" spans="1:7" x14ac:dyDescent="0.25">
      <c r="A237" s="39">
        <v>43722</v>
      </c>
      <c r="B237" s="1" t="s">
        <v>2789</v>
      </c>
      <c r="D237" s="1" t="s">
        <v>7314</v>
      </c>
      <c r="E237" s="1" t="s">
        <v>7315</v>
      </c>
      <c r="F237" s="1" t="s">
        <v>7317</v>
      </c>
      <c r="G237" s="40">
        <v>-0.6</v>
      </c>
    </row>
    <row r="238" spans="1:7" x14ac:dyDescent="0.25">
      <c r="A238" s="39">
        <v>43722</v>
      </c>
      <c r="B238" s="1" t="s">
        <v>2913</v>
      </c>
      <c r="D238" s="1" t="s">
        <v>7314</v>
      </c>
      <c r="E238" s="1" t="s">
        <v>7315</v>
      </c>
      <c r="F238" s="1" t="s">
        <v>7317</v>
      </c>
      <c r="G238" s="40">
        <v>-0.6</v>
      </c>
    </row>
    <row r="239" spans="1:7" x14ac:dyDescent="0.25">
      <c r="A239" s="39">
        <v>43721</v>
      </c>
      <c r="B239" s="1" t="s">
        <v>4719</v>
      </c>
      <c r="D239" s="1" t="s">
        <v>7314</v>
      </c>
      <c r="E239" s="1" t="s">
        <v>7315</v>
      </c>
      <c r="F239" s="1" t="s">
        <v>75</v>
      </c>
      <c r="G239" s="40">
        <v>-3.68</v>
      </c>
    </row>
    <row r="240" spans="1:7" x14ac:dyDescent="0.25">
      <c r="A240" s="39">
        <v>43721</v>
      </c>
      <c r="B240" s="1" t="s">
        <v>3820</v>
      </c>
      <c r="D240" s="1" t="s">
        <v>7314</v>
      </c>
      <c r="E240" s="1" t="s">
        <v>7315</v>
      </c>
      <c r="F240" s="1" t="s">
        <v>75</v>
      </c>
      <c r="G240" s="40">
        <v>-5.16</v>
      </c>
    </row>
    <row r="241" spans="1:7" x14ac:dyDescent="0.25">
      <c r="A241" s="39">
        <v>43721</v>
      </c>
      <c r="B241" s="1" t="s">
        <v>4708</v>
      </c>
      <c r="D241" s="1" t="s">
        <v>7314</v>
      </c>
      <c r="E241" s="1" t="s">
        <v>7315</v>
      </c>
      <c r="F241" s="1" t="s">
        <v>75</v>
      </c>
      <c r="G241" s="40">
        <v>-2.88</v>
      </c>
    </row>
    <row r="242" spans="1:7" x14ac:dyDescent="0.25">
      <c r="A242" s="39">
        <v>43721</v>
      </c>
      <c r="B242" s="1" t="s">
        <v>3586</v>
      </c>
      <c r="D242" s="1" t="s">
        <v>7314</v>
      </c>
      <c r="E242" s="1" t="s">
        <v>7315</v>
      </c>
      <c r="F242" s="1" t="s">
        <v>75</v>
      </c>
      <c r="G242" s="40">
        <v>-5.16</v>
      </c>
    </row>
    <row r="243" spans="1:7" x14ac:dyDescent="0.25">
      <c r="A243" s="39">
        <v>43721</v>
      </c>
      <c r="B243" s="1" t="s">
        <v>3431</v>
      </c>
      <c r="D243" s="1" t="s">
        <v>7314</v>
      </c>
      <c r="E243" s="1" t="s">
        <v>7315</v>
      </c>
      <c r="F243" s="1" t="s">
        <v>75</v>
      </c>
      <c r="G243" s="40">
        <v>-3.68</v>
      </c>
    </row>
    <row r="244" spans="1:7" x14ac:dyDescent="0.25">
      <c r="A244" s="39">
        <v>43721</v>
      </c>
      <c r="B244" s="1" t="s">
        <v>4647</v>
      </c>
      <c r="D244" s="1" t="s">
        <v>7314</v>
      </c>
      <c r="E244" s="1" t="s">
        <v>7315</v>
      </c>
      <c r="F244" s="1" t="s">
        <v>75</v>
      </c>
      <c r="G244" s="40">
        <v>-3.68</v>
      </c>
    </row>
    <row r="245" spans="1:7" x14ac:dyDescent="0.25">
      <c r="A245" s="39">
        <v>43721</v>
      </c>
      <c r="B245" s="1" t="s">
        <v>4634</v>
      </c>
      <c r="D245" s="1" t="s">
        <v>7314</v>
      </c>
      <c r="E245" s="1" t="s">
        <v>7315</v>
      </c>
      <c r="F245" s="1" t="s">
        <v>75</v>
      </c>
      <c r="G245" s="40">
        <v>-5.16</v>
      </c>
    </row>
    <row r="246" spans="1:7" x14ac:dyDescent="0.25">
      <c r="A246" s="39">
        <v>43721</v>
      </c>
      <c r="B246" s="1" t="s">
        <v>3088</v>
      </c>
      <c r="D246" s="1" t="s">
        <v>7314</v>
      </c>
      <c r="E246" s="1" t="s">
        <v>7315</v>
      </c>
      <c r="F246" s="1" t="s">
        <v>75</v>
      </c>
      <c r="G246" s="40">
        <v>-5.16</v>
      </c>
    </row>
    <row r="247" spans="1:7" x14ac:dyDescent="0.25">
      <c r="A247" s="39">
        <v>43721</v>
      </c>
      <c r="B247" s="1" t="s">
        <v>4624</v>
      </c>
      <c r="D247" s="1" t="s">
        <v>7314</v>
      </c>
      <c r="E247" s="1" t="s">
        <v>7315</v>
      </c>
      <c r="F247" s="1" t="s">
        <v>75</v>
      </c>
      <c r="G247" s="40">
        <v>-5.16</v>
      </c>
    </row>
    <row r="248" spans="1:7" x14ac:dyDescent="0.25">
      <c r="A248" s="39">
        <v>43721</v>
      </c>
      <c r="B248" s="1" t="s">
        <v>2936</v>
      </c>
      <c r="D248" s="1" t="s">
        <v>7314</v>
      </c>
      <c r="E248" s="1" t="s">
        <v>7315</v>
      </c>
      <c r="F248" s="1" t="s">
        <v>7317</v>
      </c>
      <c r="G248" s="40">
        <v>-0.6</v>
      </c>
    </row>
    <row r="249" spans="1:7" x14ac:dyDescent="0.25">
      <c r="A249" s="39">
        <v>43721</v>
      </c>
      <c r="B249" s="1" t="s">
        <v>3144</v>
      </c>
      <c r="D249" s="1" t="s">
        <v>7314</v>
      </c>
      <c r="E249" s="1" t="s">
        <v>7315</v>
      </c>
      <c r="F249" s="1" t="s">
        <v>7323</v>
      </c>
      <c r="G249" s="40">
        <v>-3.6</v>
      </c>
    </row>
    <row r="250" spans="1:7" x14ac:dyDescent="0.25">
      <c r="A250" s="39">
        <v>43721</v>
      </c>
      <c r="B250" s="1" t="s">
        <v>2789</v>
      </c>
      <c r="D250" s="1" t="s">
        <v>7314</v>
      </c>
      <c r="E250" s="1" t="s">
        <v>7315</v>
      </c>
      <c r="F250" s="1" t="s">
        <v>7317</v>
      </c>
      <c r="G250" s="40">
        <v>-0.6</v>
      </c>
    </row>
    <row r="251" spans="1:7" x14ac:dyDescent="0.25">
      <c r="A251" s="39">
        <v>43721</v>
      </c>
      <c r="B251" s="1" t="s">
        <v>4603</v>
      </c>
      <c r="D251" s="1" t="s">
        <v>7314</v>
      </c>
      <c r="E251" s="1" t="s">
        <v>7315</v>
      </c>
      <c r="F251" s="1" t="s">
        <v>75</v>
      </c>
      <c r="G251" s="40">
        <v>-3.59</v>
      </c>
    </row>
    <row r="252" spans="1:7" x14ac:dyDescent="0.25">
      <c r="A252" s="39">
        <v>43721</v>
      </c>
      <c r="B252" s="1" t="s">
        <v>3290</v>
      </c>
      <c r="D252" s="1" t="s">
        <v>7314</v>
      </c>
      <c r="E252" s="1" t="s">
        <v>7315</v>
      </c>
      <c r="F252" s="1" t="s">
        <v>75</v>
      </c>
      <c r="G252" s="40">
        <v>-2.81</v>
      </c>
    </row>
    <row r="253" spans="1:7" x14ac:dyDescent="0.25">
      <c r="A253" s="39">
        <v>43721</v>
      </c>
      <c r="B253" s="1" t="s">
        <v>2654</v>
      </c>
      <c r="D253" s="1" t="s">
        <v>7314</v>
      </c>
      <c r="E253" s="1" t="s">
        <v>7315</v>
      </c>
      <c r="F253" s="1" t="s">
        <v>7321</v>
      </c>
      <c r="G253" s="40">
        <v>-1.2</v>
      </c>
    </row>
    <row r="254" spans="1:7" x14ac:dyDescent="0.25">
      <c r="A254" s="39">
        <v>43721</v>
      </c>
      <c r="B254" s="1" t="s">
        <v>2913</v>
      </c>
      <c r="D254" s="1" t="s">
        <v>7314</v>
      </c>
      <c r="E254" s="1" t="s">
        <v>7315</v>
      </c>
      <c r="F254" s="1" t="s">
        <v>7317</v>
      </c>
      <c r="G254" s="40">
        <v>-0.6</v>
      </c>
    </row>
    <row r="255" spans="1:7" x14ac:dyDescent="0.25">
      <c r="A255" s="39">
        <v>43720</v>
      </c>
      <c r="B255" s="1" t="s">
        <v>3449</v>
      </c>
      <c r="D255" s="1" t="s">
        <v>7314</v>
      </c>
      <c r="E255" s="1" t="s">
        <v>7315</v>
      </c>
      <c r="F255" s="1" t="s">
        <v>75</v>
      </c>
      <c r="G255" s="40">
        <v>-3.68</v>
      </c>
    </row>
    <row r="256" spans="1:7" x14ac:dyDescent="0.25">
      <c r="A256" s="39">
        <v>43720</v>
      </c>
      <c r="B256" s="1" t="s">
        <v>2699</v>
      </c>
      <c r="D256" s="1" t="s">
        <v>7314</v>
      </c>
      <c r="E256" s="1" t="s">
        <v>7315</v>
      </c>
      <c r="F256" s="1" t="s">
        <v>75</v>
      </c>
      <c r="G256" s="40">
        <v>-3.68</v>
      </c>
    </row>
    <row r="257" spans="1:7" x14ac:dyDescent="0.25">
      <c r="A257" s="39">
        <v>43720</v>
      </c>
      <c r="B257" s="1" t="s">
        <v>3491</v>
      </c>
      <c r="D257" s="1" t="s">
        <v>7314</v>
      </c>
      <c r="E257" s="1" t="s">
        <v>7315</v>
      </c>
      <c r="F257" s="1" t="s">
        <v>75</v>
      </c>
      <c r="G257" s="40">
        <v>-3.68</v>
      </c>
    </row>
    <row r="258" spans="1:7" x14ac:dyDescent="0.25">
      <c r="A258" s="39">
        <v>43720</v>
      </c>
      <c r="B258" s="1" t="s">
        <v>3787</v>
      </c>
      <c r="D258" s="1" t="s">
        <v>7314</v>
      </c>
      <c r="E258" s="1" t="s">
        <v>7315</v>
      </c>
      <c r="F258" s="1" t="s">
        <v>7318</v>
      </c>
      <c r="G258" s="40">
        <v>-1.8</v>
      </c>
    </row>
    <row r="259" spans="1:7" x14ac:dyDescent="0.25">
      <c r="A259" s="39">
        <v>43720</v>
      </c>
      <c r="B259" s="1" t="s">
        <v>3144</v>
      </c>
      <c r="D259" s="1" t="s">
        <v>7314</v>
      </c>
      <c r="E259" s="1" t="s">
        <v>7315</v>
      </c>
      <c r="F259" s="1" t="s">
        <v>7321</v>
      </c>
      <c r="G259" s="40">
        <v>-1.2</v>
      </c>
    </row>
    <row r="260" spans="1:7" x14ac:dyDescent="0.25">
      <c r="A260" s="39">
        <v>43720</v>
      </c>
      <c r="B260" s="1" t="s">
        <v>2789</v>
      </c>
      <c r="D260" s="1" t="s">
        <v>7314</v>
      </c>
      <c r="E260" s="1" t="s">
        <v>7315</v>
      </c>
      <c r="F260" s="1" t="s">
        <v>7317</v>
      </c>
      <c r="G260" s="40">
        <v>-0.6</v>
      </c>
    </row>
    <row r="261" spans="1:7" x14ac:dyDescent="0.25">
      <c r="A261" s="39">
        <v>43720</v>
      </c>
      <c r="B261" s="1" t="s">
        <v>4438</v>
      </c>
      <c r="D261" s="1" t="s">
        <v>7314</v>
      </c>
      <c r="E261" s="1" t="s">
        <v>7315</v>
      </c>
      <c r="F261" s="1" t="s">
        <v>75</v>
      </c>
      <c r="G261" s="40">
        <v>-5.16</v>
      </c>
    </row>
    <row r="262" spans="1:7" x14ac:dyDescent="0.25">
      <c r="A262" s="39">
        <v>43720</v>
      </c>
      <c r="B262" s="1" t="s">
        <v>4436</v>
      </c>
      <c r="D262" s="1" t="s">
        <v>7314</v>
      </c>
      <c r="E262" s="1" t="s">
        <v>7315</v>
      </c>
      <c r="F262" s="1" t="s">
        <v>75</v>
      </c>
      <c r="G262" s="40">
        <v>-5.16</v>
      </c>
    </row>
    <row r="263" spans="1:7" x14ac:dyDescent="0.25">
      <c r="A263" s="39">
        <v>43719</v>
      </c>
      <c r="B263" s="1" t="s">
        <v>4404</v>
      </c>
      <c r="D263" s="1" t="s">
        <v>7314</v>
      </c>
      <c r="E263" s="1" t="s">
        <v>7315</v>
      </c>
      <c r="F263" s="1" t="s">
        <v>75</v>
      </c>
      <c r="G263" s="40">
        <v>-5.16</v>
      </c>
    </row>
    <row r="264" spans="1:7" x14ac:dyDescent="0.25">
      <c r="A264" s="39">
        <v>43719</v>
      </c>
      <c r="B264" s="1" t="s">
        <v>4404</v>
      </c>
      <c r="D264" s="1" t="s">
        <v>7314</v>
      </c>
      <c r="E264" s="1" t="s">
        <v>7315</v>
      </c>
      <c r="F264" s="1" t="s">
        <v>75</v>
      </c>
      <c r="G264" s="40">
        <v>-5.16</v>
      </c>
    </row>
    <row r="265" spans="1:7" x14ac:dyDescent="0.25">
      <c r="A265" s="39">
        <v>43719</v>
      </c>
      <c r="B265" s="1" t="s">
        <v>4386</v>
      </c>
      <c r="D265" s="1" t="s">
        <v>7314</v>
      </c>
      <c r="E265" s="1" t="s">
        <v>7315</v>
      </c>
      <c r="F265" s="1" t="s">
        <v>75</v>
      </c>
      <c r="G265" s="40">
        <v>-3.68</v>
      </c>
    </row>
    <row r="266" spans="1:7" x14ac:dyDescent="0.25">
      <c r="A266" s="39">
        <v>43719</v>
      </c>
      <c r="B266" s="1" t="s">
        <v>3148</v>
      </c>
      <c r="D266" s="1" t="s">
        <v>7314</v>
      </c>
      <c r="E266" s="1" t="s">
        <v>7315</v>
      </c>
      <c r="F266" s="1" t="s">
        <v>75</v>
      </c>
      <c r="G266" s="40">
        <v>-3.68</v>
      </c>
    </row>
    <row r="267" spans="1:7" x14ac:dyDescent="0.25">
      <c r="A267" s="39">
        <v>43719</v>
      </c>
      <c r="B267" s="1" t="s">
        <v>4326</v>
      </c>
      <c r="D267" s="1" t="s">
        <v>7314</v>
      </c>
      <c r="E267" s="1" t="s">
        <v>7315</v>
      </c>
      <c r="F267" s="1" t="s">
        <v>75</v>
      </c>
      <c r="G267" s="40">
        <v>-5.16</v>
      </c>
    </row>
    <row r="268" spans="1:7" x14ac:dyDescent="0.25">
      <c r="A268" s="39">
        <v>43719</v>
      </c>
      <c r="B268" s="1" t="s">
        <v>4284</v>
      </c>
      <c r="D268" s="1" t="s">
        <v>7314</v>
      </c>
      <c r="E268" s="1" t="s">
        <v>7315</v>
      </c>
      <c r="F268" s="1" t="s">
        <v>75</v>
      </c>
      <c r="G268" s="40">
        <v>-5.16</v>
      </c>
    </row>
    <row r="269" spans="1:7" x14ac:dyDescent="0.25">
      <c r="A269" s="39">
        <v>43719</v>
      </c>
      <c r="B269" s="1" t="s">
        <v>2936</v>
      </c>
      <c r="D269" s="1" t="s">
        <v>7314</v>
      </c>
      <c r="E269" s="1" t="s">
        <v>7315</v>
      </c>
      <c r="F269" s="1" t="s">
        <v>7317</v>
      </c>
      <c r="G269" s="40">
        <v>-0.6</v>
      </c>
    </row>
    <row r="270" spans="1:7" x14ac:dyDescent="0.25">
      <c r="A270" s="39">
        <v>43719</v>
      </c>
      <c r="B270" s="1" t="s">
        <v>3144</v>
      </c>
      <c r="D270" s="1" t="s">
        <v>7314</v>
      </c>
      <c r="E270" s="1" t="s">
        <v>7315</v>
      </c>
      <c r="F270" s="1" t="s">
        <v>7321</v>
      </c>
      <c r="G270" s="40">
        <v>-1.2</v>
      </c>
    </row>
    <row r="271" spans="1:7" x14ac:dyDescent="0.25">
      <c r="A271" s="39">
        <v>43719</v>
      </c>
      <c r="B271" s="1" t="s">
        <v>3957</v>
      </c>
      <c r="D271" s="1" t="s">
        <v>7314</v>
      </c>
      <c r="E271" s="1" t="s">
        <v>7315</v>
      </c>
      <c r="F271" s="1" t="s">
        <v>75</v>
      </c>
      <c r="G271" s="40">
        <v>-3.68</v>
      </c>
    </row>
    <row r="272" spans="1:7" x14ac:dyDescent="0.25">
      <c r="A272" s="39">
        <v>43719</v>
      </c>
      <c r="B272" s="1" t="s">
        <v>4268</v>
      </c>
      <c r="D272" s="1" t="s">
        <v>7314</v>
      </c>
      <c r="E272" s="1" t="s">
        <v>7315</v>
      </c>
      <c r="F272" s="1" t="s">
        <v>75</v>
      </c>
      <c r="G272" s="40">
        <v>-3.68</v>
      </c>
    </row>
    <row r="273" spans="1:7" x14ac:dyDescent="0.25">
      <c r="A273" s="39">
        <v>43719</v>
      </c>
      <c r="B273" s="1" t="s">
        <v>4242</v>
      </c>
      <c r="D273" s="1" t="s">
        <v>7314</v>
      </c>
      <c r="E273" s="1" t="s">
        <v>7315</v>
      </c>
      <c r="F273" s="1" t="s">
        <v>75</v>
      </c>
      <c r="G273" s="40">
        <v>-5.16</v>
      </c>
    </row>
    <row r="274" spans="1:7" x14ac:dyDescent="0.25">
      <c r="A274" s="39">
        <v>43718</v>
      </c>
      <c r="B274" s="1" t="s">
        <v>4240</v>
      </c>
      <c r="D274" s="1" t="s">
        <v>7314</v>
      </c>
      <c r="E274" s="1" t="s">
        <v>7315</v>
      </c>
      <c r="F274" s="1" t="s">
        <v>75</v>
      </c>
      <c r="G274" s="40">
        <v>-5.16</v>
      </c>
    </row>
    <row r="275" spans="1:7" x14ac:dyDescent="0.25">
      <c r="A275" s="39">
        <v>43718</v>
      </c>
      <c r="B275" s="1" t="s">
        <v>4235</v>
      </c>
      <c r="D275" s="1" t="s">
        <v>7314</v>
      </c>
      <c r="E275" s="1" t="s">
        <v>7315</v>
      </c>
      <c r="F275" s="1" t="s">
        <v>75</v>
      </c>
      <c r="G275" s="40">
        <v>-3.59</v>
      </c>
    </row>
    <row r="276" spans="1:7" x14ac:dyDescent="0.25">
      <c r="A276" s="39">
        <v>43718</v>
      </c>
      <c r="B276" s="1">
        <v>190831787</v>
      </c>
      <c r="D276" s="1" t="s">
        <v>7314</v>
      </c>
      <c r="E276" s="1" t="s">
        <v>7315</v>
      </c>
      <c r="F276" s="1" t="s">
        <v>79</v>
      </c>
      <c r="G276" s="40">
        <v>-0.15</v>
      </c>
    </row>
    <row r="277" spans="1:7" x14ac:dyDescent="0.25">
      <c r="A277" s="39">
        <v>43718</v>
      </c>
      <c r="B277" s="1">
        <v>190831787</v>
      </c>
      <c r="D277" s="1" t="s">
        <v>7314</v>
      </c>
      <c r="E277" s="1" t="s">
        <v>7315</v>
      </c>
      <c r="F277" s="1" t="s">
        <v>79</v>
      </c>
      <c r="G277" s="40">
        <v>-1.35</v>
      </c>
    </row>
    <row r="278" spans="1:7" x14ac:dyDescent="0.25">
      <c r="A278" s="39">
        <v>43718</v>
      </c>
      <c r="B278" s="1">
        <v>190831787</v>
      </c>
      <c r="D278" s="1" t="s">
        <v>7314</v>
      </c>
      <c r="E278" s="1" t="s">
        <v>7315</v>
      </c>
      <c r="F278" s="1" t="s">
        <v>79</v>
      </c>
      <c r="G278" s="40">
        <v>-0.3</v>
      </c>
    </row>
    <row r="279" spans="1:7" x14ac:dyDescent="0.25">
      <c r="A279" s="39">
        <v>43718</v>
      </c>
      <c r="B279" s="1">
        <v>190831787</v>
      </c>
      <c r="D279" s="1" t="s">
        <v>7314</v>
      </c>
      <c r="E279" s="1" t="s">
        <v>7315</v>
      </c>
      <c r="F279" s="1" t="s">
        <v>79</v>
      </c>
      <c r="G279" s="40">
        <v>-0.15</v>
      </c>
    </row>
    <row r="280" spans="1:7" x14ac:dyDescent="0.25">
      <c r="A280" s="39">
        <v>43718</v>
      </c>
      <c r="B280" s="1">
        <v>190831787</v>
      </c>
      <c r="D280" s="1" t="s">
        <v>7314</v>
      </c>
      <c r="E280" s="1" t="s">
        <v>7315</v>
      </c>
      <c r="F280" s="1" t="s">
        <v>79</v>
      </c>
      <c r="G280" s="40">
        <v>-0.3</v>
      </c>
    </row>
    <row r="281" spans="1:7" x14ac:dyDescent="0.25">
      <c r="A281" s="39">
        <v>43718</v>
      </c>
      <c r="B281" s="1">
        <v>190831787</v>
      </c>
      <c r="D281" s="1" t="s">
        <v>7314</v>
      </c>
      <c r="E281" s="1" t="s">
        <v>7315</v>
      </c>
      <c r="F281" s="1" t="s">
        <v>79</v>
      </c>
      <c r="G281" s="40">
        <v>-0.15</v>
      </c>
    </row>
    <row r="282" spans="1:7" x14ac:dyDescent="0.25">
      <c r="A282" s="39">
        <v>43718</v>
      </c>
      <c r="B282" s="1">
        <v>190831787</v>
      </c>
      <c r="D282" s="1" t="s">
        <v>7314</v>
      </c>
      <c r="E282" s="1" t="s">
        <v>7315</v>
      </c>
      <c r="F282" s="1" t="s">
        <v>79</v>
      </c>
      <c r="G282" s="40">
        <v>-0.45</v>
      </c>
    </row>
    <row r="283" spans="1:7" x14ac:dyDescent="0.25">
      <c r="A283" s="39">
        <v>43718</v>
      </c>
      <c r="B283" s="1">
        <v>190831787</v>
      </c>
      <c r="D283" s="1" t="s">
        <v>7314</v>
      </c>
      <c r="E283" s="1" t="s">
        <v>7315</v>
      </c>
      <c r="F283" s="1" t="s">
        <v>79</v>
      </c>
      <c r="G283" s="40">
        <v>-0.3</v>
      </c>
    </row>
    <row r="284" spans="1:7" x14ac:dyDescent="0.25">
      <c r="A284" s="39">
        <v>43718</v>
      </c>
      <c r="B284" s="1">
        <v>190831787</v>
      </c>
      <c r="D284" s="1" t="s">
        <v>7314</v>
      </c>
      <c r="E284" s="1" t="s">
        <v>7315</v>
      </c>
      <c r="F284" s="1" t="s">
        <v>79</v>
      </c>
      <c r="G284" s="40">
        <v>-1.2</v>
      </c>
    </row>
    <row r="285" spans="1:7" x14ac:dyDescent="0.25">
      <c r="A285" s="39">
        <v>43718</v>
      </c>
      <c r="B285" s="1">
        <v>190831787</v>
      </c>
      <c r="D285" s="1" t="s">
        <v>7314</v>
      </c>
      <c r="E285" s="1" t="s">
        <v>7315</v>
      </c>
      <c r="F285" s="1" t="s">
        <v>79</v>
      </c>
      <c r="G285" s="40">
        <v>-0.45</v>
      </c>
    </row>
    <row r="286" spans="1:7" x14ac:dyDescent="0.25">
      <c r="A286" s="39">
        <v>43718</v>
      </c>
      <c r="B286" s="1">
        <v>190831787</v>
      </c>
      <c r="D286" s="1" t="s">
        <v>7314</v>
      </c>
      <c r="E286" s="1" t="s">
        <v>7315</v>
      </c>
      <c r="F286" s="1" t="s">
        <v>79</v>
      </c>
      <c r="G286" s="40">
        <v>-1.65</v>
      </c>
    </row>
    <row r="287" spans="1:7" x14ac:dyDescent="0.25">
      <c r="A287" s="39">
        <v>43718</v>
      </c>
      <c r="B287" s="1" t="s">
        <v>4115</v>
      </c>
      <c r="D287" s="1" t="s">
        <v>7314</v>
      </c>
      <c r="E287" s="1" t="s">
        <v>7315</v>
      </c>
      <c r="F287" s="1" t="s">
        <v>75</v>
      </c>
      <c r="G287" s="40">
        <v>-5.16</v>
      </c>
    </row>
    <row r="288" spans="1:7" x14ac:dyDescent="0.25">
      <c r="A288" s="39">
        <v>43718</v>
      </c>
      <c r="B288" s="1" t="s">
        <v>3787</v>
      </c>
      <c r="D288" s="1" t="s">
        <v>7314</v>
      </c>
      <c r="E288" s="1" t="s">
        <v>7315</v>
      </c>
      <c r="F288" s="1" t="s">
        <v>7321</v>
      </c>
      <c r="G288" s="40">
        <v>-1.2</v>
      </c>
    </row>
    <row r="289" spans="1:7" x14ac:dyDescent="0.25">
      <c r="A289" s="39">
        <v>43718</v>
      </c>
      <c r="B289" s="1" t="s">
        <v>3374</v>
      </c>
      <c r="D289" s="1" t="s">
        <v>7314</v>
      </c>
      <c r="E289" s="1" t="s">
        <v>7315</v>
      </c>
      <c r="F289" s="1" t="s">
        <v>7317</v>
      </c>
      <c r="G289" s="40">
        <v>-0.6</v>
      </c>
    </row>
    <row r="290" spans="1:7" x14ac:dyDescent="0.25">
      <c r="A290" s="39">
        <v>43718</v>
      </c>
      <c r="B290" s="1" t="s">
        <v>3778</v>
      </c>
      <c r="D290" s="1" t="s">
        <v>7314</v>
      </c>
      <c r="E290" s="1" t="s">
        <v>7315</v>
      </c>
      <c r="F290" s="1" t="s">
        <v>7317</v>
      </c>
      <c r="G290" s="40">
        <v>-0.6</v>
      </c>
    </row>
    <row r="291" spans="1:7" x14ac:dyDescent="0.25">
      <c r="A291" s="39">
        <v>43717</v>
      </c>
      <c r="B291" s="1" t="s">
        <v>3985</v>
      </c>
      <c r="D291" s="1" t="s">
        <v>7314</v>
      </c>
      <c r="E291" s="1" t="s">
        <v>7315</v>
      </c>
      <c r="F291" s="1" t="s">
        <v>75</v>
      </c>
      <c r="G291" s="40">
        <v>-5.16</v>
      </c>
    </row>
    <row r="292" spans="1:7" x14ac:dyDescent="0.25">
      <c r="A292" s="39">
        <v>43717</v>
      </c>
      <c r="B292" s="1" t="s">
        <v>3985</v>
      </c>
      <c r="D292" s="1" t="s">
        <v>7314</v>
      </c>
      <c r="E292" s="1" t="s">
        <v>7315</v>
      </c>
      <c r="F292" s="1" t="s">
        <v>75</v>
      </c>
      <c r="G292" s="40">
        <v>-5.16</v>
      </c>
    </row>
    <row r="293" spans="1:7" x14ac:dyDescent="0.25">
      <c r="A293" s="39">
        <v>43717</v>
      </c>
      <c r="D293" s="1" t="s">
        <v>7314</v>
      </c>
      <c r="E293" s="1" t="s">
        <v>7315</v>
      </c>
      <c r="F293" s="1" t="s">
        <v>77</v>
      </c>
      <c r="G293" s="40">
        <v>-260.98</v>
      </c>
    </row>
    <row r="294" spans="1:7" x14ac:dyDescent="0.25">
      <c r="A294" s="39">
        <v>43717</v>
      </c>
      <c r="B294" s="1" t="s">
        <v>2936</v>
      </c>
      <c r="D294" s="1" t="s">
        <v>7314</v>
      </c>
      <c r="E294" s="1" t="s">
        <v>7315</v>
      </c>
      <c r="F294" s="1" t="s">
        <v>7321</v>
      </c>
      <c r="G294" s="40">
        <v>-1.2</v>
      </c>
    </row>
    <row r="295" spans="1:7" x14ac:dyDescent="0.25">
      <c r="A295" s="39">
        <v>43717</v>
      </c>
      <c r="B295" s="1" t="s">
        <v>2789</v>
      </c>
      <c r="D295" s="1" t="s">
        <v>7314</v>
      </c>
      <c r="E295" s="1" t="s">
        <v>7315</v>
      </c>
      <c r="F295" s="1" t="s">
        <v>7317</v>
      </c>
      <c r="G295" s="40">
        <v>-0.6</v>
      </c>
    </row>
    <row r="296" spans="1:7" x14ac:dyDescent="0.25">
      <c r="A296" s="39">
        <v>43717</v>
      </c>
      <c r="B296" s="1" t="s">
        <v>3854</v>
      </c>
      <c r="D296" s="1" t="s">
        <v>7314</v>
      </c>
      <c r="E296" s="1" t="s">
        <v>7315</v>
      </c>
      <c r="F296" s="1" t="s">
        <v>7317</v>
      </c>
      <c r="G296" s="40">
        <v>-0.6</v>
      </c>
    </row>
    <row r="297" spans="1:7" x14ac:dyDescent="0.25">
      <c r="A297" s="39">
        <v>43717</v>
      </c>
      <c r="B297" s="1" t="s">
        <v>2654</v>
      </c>
      <c r="D297" s="1" t="s">
        <v>7314</v>
      </c>
      <c r="E297" s="1" t="s">
        <v>7315</v>
      </c>
      <c r="F297" s="1" t="s">
        <v>7321</v>
      </c>
      <c r="G297" s="40">
        <v>-1.2</v>
      </c>
    </row>
    <row r="298" spans="1:7" x14ac:dyDescent="0.25">
      <c r="A298" s="39">
        <v>43717</v>
      </c>
      <c r="B298" s="1" t="s">
        <v>3847</v>
      </c>
      <c r="D298" s="1" t="s">
        <v>7314</v>
      </c>
      <c r="E298" s="1" t="s">
        <v>7315</v>
      </c>
      <c r="F298" s="1" t="s">
        <v>75</v>
      </c>
      <c r="G298" s="40">
        <v>-3.68</v>
      </c>
    </row>
    <row r="299" spans="1:7" x14ac:dyDescent="0.25">
      <c r="A299" s="39">
        <v>43716</v>
      </c>
      <c r="B299" s="1" t="s">
        <v>3805</v>
      </c>
      <c r="D299" s="1" t="s">
        <v>7314</v>
      </c>
      <c r="E299" s="1" t="s">
        <v>7315</v>
      </c>
      <c r="F299" s="1" t="s">
        <v>75</v>
      </c>
      <c r="G299" s="40">
        <v>-3.68</v>
      </c>
    </row>
    <row r="300" spans="1:7" x14ac:dyDescent="0.25">
      <c r="A300" s="39">
        <v>43716</v>
      </c>
      <c r="B300" s="1" t="s">
        <v>3798</v>
      </c>
      <c r="D300" s="1" t="s">
        <v>7314</v>
      </c>
      <c r="E300" s="1" t="s">
        <v>7315</v>
      </c>
      <c r="F300" s="1" t="s">
        <v>75</v>
      </c>
      <c r="G300" s="40">
        <v>-3.59</v>
      </c>
    </row>
    <row r="301" spans="1:7" x14ac:dyDescent="0.25">
      <c r="A301" s="39">
        <v>43716</v>
      </c>
      <c r="B301" s="1" t="s">
        <v>3787</v>
      </c>
      <c r="D301" s="1" t="s">
        <v>7314</v>
      </c>
      <c r="E301" s="1" t="s">
        <v>7315</v>
      </c>
      <c r="F301" s="1" t="s">
        <v>7321</v>
      </c>
      <c r="G301" s="40">
        <v>-1.2</v>
      </c>
    </row>
    <row r="302" spans="1:7" x14ac:dyDescent="0.25">
      <c r="A302" s="39">
        <v>43716</v>
      </c>
      <c r="B302" s="1" t="s">
        <v>2936</v>
      </c>
      <c r="D302" s="1" t="s">
        <v>7314</v>
      </c>
      <c r="E302" s="1" t="s">
        <v>7315</v>
      </c>
      <c r="F302" s="1" t="s">
        <v>7321</v>
      </c>
      <c r="G302" s="40">
        <v>-1.2</v>
      </c>
    </row>
    <row r="303" spans="1:7" x14ac:dyDescent="0.25">
      <c r="A303" s="39">
        <v>43716</v>
      </c>
      <c r="B303" s="1" t="s">
        <v>3154</v>
      </c>
      <c r="D303" s="1" t="s">
        <v>7314</v>
      </c>
      <c r="E303" s="1" t="s">
        <v>7315</v>
      </c>
      <c r="F303" s="1" t="s">
        <v>7317</v>
      </c>
      <c r="G303" s="40">
        <v>-0.6</v>
      </c>
    </row>
    <row r="304" spans="1:7" x14ac:dyDescent="0.25">
      <c r="A304" s="39">
        <v>43716</v>
      </c>
      <c r="B304" s="1" t="s">
        <v>3778</v>
      </c>
      <c r="D304" s="1" t="s">
        <v>7314</v>
      </c>
      <c r="E304" s="1" t="s">
        <v>7315</v>
      </c>
      <c r="F304" s="1" t="s">
        <v>7317</v>
      </c>
      <c r="G304" s="40">
        <v>-0.6</v>
      </c>
    </row>
    <row r="305" spans="1:7" x14ac:dyDescent="0.25">
      <c r="A305" s="39">
        <v>43716</v>
      </c>
      <c r="B305" s="1" t="s">
        <v>3775</v>
      </c>
      <c r="D305" s="1" t="s">
        <v>7314</v>
      </c>
      <c r="E305" s="1" t="s">
        <v>7315</v>
      </c>
      <c r="F305" s="1" t="s">
        <v>7317</v>
      </c>
      <c r="G305" s="40">
        <v>-0.6</v>
      </c>
    </row>
    <row r="306" spans="1:7" x14ac:dyDescent="0.25">
      <c r="A306" s="39">
        <v>43716</v>
      </c>
      <c r="B306" s="1" t="s">
        <v>2789</v>
      </c>
      <c r="D306" s="1" t="s">
        <v>7314</v>
      </c>
      <c r="E306" s="1" t="s">
        <v>7315</v>
      </c>
      <c r="F306" s="1" t="s">
        <v>7317</v>
      </c>
      <c r="G306" s="40">
        <v>-0.6</v>
      </c>
    </row>
    <row r="307" spans="1:7" x14ac:dyDescent="0.25">
      <c r="A307" s="39">
        <v>43716</v>
      </c>
      <c r="B307" s="1" t="s">
        <v>3768</v>
      </c>
      <c r="D307" s="1" t="s">
        <v>7314</v>
      </c>
      <c r="E307" s="1" t="s">
        <v>7315</v>
      </c>
      <c r="F307" s="1" t="s">
        <v>75</v>
      </c>
      <c r="G307" s="40">
        <v>-5.16</v>
      </c>
    </row>
    <row r="308" spans="1:7" x14ac:dyDescent="0.25">
      <c r="A308" s="39">
        <v>43716</v>
      </c>
      <c r="B308" s="1" t="s">
        <v>3760</v>
      </c>
      <c r="D308" s="1" t="s">
        <v>7314</v>
      </c>
      <c r="E308" s="1" t="s">
        <v>7315</v>
      </c>
      <c r="F308" s="1" t="s">
        <v>75</v>
      </c>
      <c r="G308" s="40">
        <v>-3.59</v>
      </c>
    </row>
    <row r="309" spans="1:7" x14ac:dyDescent="0.25">
      <c r="A309" s="39">
        <v>43715</v>
      </c>
      <c r="D309" s="1" t="s">
        <v>7314</v>
      </c>
      <c r="E309" s="1" t="s">
        <v>7320</v>
      </c>
      <c r="F309" s="1" t="s">
        <v>64</v>
      </c>
      <c r="G309" s="40">
        <v>-503.69</v>
      </c>
    </row>
    <row r="310" spans="1:7" x14ac:dyDescent="0.25">
      <c r="A310" s="39">
        <v>43715</v>
      </c>
      <c r="B310" s="1" t="s">
        <v>3708</v>
      </c>
      <c r="D310" s="1" t="s">
        <v>7314</v>
      </c>
      <c r="E310" s="1" t="s">
        <v>7315</v>
      </c>
      <c r="F310" s="1" t="s">
        <v>75</v>
      </c>
      <c r="G310" s="40">
        <v>-3.68</v>
      </c>
    </row>
    <row r="311" spans="1:7" x14ac:dyDescent="0.25">
      <c r="A311" s="39">
        <v>43715</v>
      </c>
      <c r="B311" s="1" t="s">
        <v>3024</v>
      </c>
      <c r="D311" s="1" t="s">
        <v>7314</v>
      </c>
      <c r="E311" s="1" t="s">
        <v>7315</v>
      </c>
      <c r="F311" s="1" t="s">
        <v>75</v>
      </c>
      <c r="G311" s="40">
        <v>-3.68</v>
      </c>
    </row>
    <row r="312" spans="1:7" x14ac:dyDescent="0.25">
      <c r="A312" s="39">
        <v>43715</v>
      </c>
      <c r="B312" s="1" t="s">
        <v>3695</v>
      </c>
      <c r="D312" s="1" t="s">
        <v>7314</v>
      </c>
      <c r="E312" s="1" t="s">
        <v>7315</v>
      </c>
      <c r="F312" s="1" t="s">
        <v>75</v>
      </c>
      <c r="G312" s="40">
        <v>-5.16</v>
      </c>
    </row>
    <row r="313" spans="1:7" x14ac:dyDescent="0.25">
      <c r="A313" s="39">
        <v>43715</v>
      </c>
      <c r="B313" s="1" t="s">
        <v>3661</v>
      </c>
      <c r="D313" s="1" t="s">
        <v>7314</v>
      </c>
      <c r="E313" s="1" t="s">
        <v>7315</v>
      </c>
      <c r="F313" s="1" t="s">
        <v>75</v>
      </c>
      <c r="G313" s="40">
        <v>-3.68</v>
      </c>
    </row>
    <row r="314" spans="1:7" x14ac:dyDescent="0.25">
      <c r="A314" s="39">
        <v>43715</v>
      </c>
      <c r="B314" s="1" t="s">
        <v>2936</v>
      </c>
      <c r="D314" s="1" t="s">
        <v>7314</v>
      </c>
      <c r="E314" s="1" t="s">
        <v>7315</v>
      </c>
      <c r="F314" s="1" t="s">
        <v>7318</v>
      </c>
      <c r="G314" s="40">
        <v>-1.8</v>
      </c>
    </row>
    <row r="315" spans="1:7" x14ac:dyDescent="0.25">
      <c r="A315" s="39">
        <v>43715</v>
      </c>
      <c r="B315" s="1" t="s">
        <v>3144</v>
      </c>
      <c r="D315" s="1" t="s">
        <v>7314</v>
      </c>
      <c r="E315" s="1" t="s">
        <v>7315</v>
      </c>
      <c r="F315" s="1" t="s">
        <v>7317</v>
      </c>
      <c r="G315" s="40">
        <v>-0.6</v>
      </c>
    </row>
    <row r="316" spans="1:7" x14ac:dyDescent="0.25">
      <c r="A316" s="39">
        <v>43715</v>
      </c>
      <c r="B316" s="1" t="s">
        <v>2654</v>
      </c>
      <c r="D316" s="1" t="s">
        <v>7314</v>
      </c>
      <c r="E316" s="1" t="s">
        <v>7315</v>
      </c>
      <c r="F316" s="1" t="s">
        <v>7321</v>
      </c>
      <c r="G316" s="40">
        <v>-1.2</v>
      </c>
    </row>
    <row r="317" spans="1:7" x14ac:dyDescent="0.25">
      <c r="A317" s="39">
        <v>43715</v>
      </c>
      <c r="B317" s="1" t="s">
        <v>2913</v>
      </c>
      <c r="D317" s="1" t="s">
        <v>7314</v>
      </c>
      <c r="E317" s="1" t="s">
        <v>7315</v>
      </c>
      <c r="F317" s="1" t="s">
        <v>7317</v>
      </c>
      <c r="G317" s="40">
        <v>-0.6</v>
      </c>
    </row>
    <row r="318" spans="1:7" x14ac:dyDescent="0.25">
      <c r="A318" s="39">
        <v>43715</v>
      </c>
      <c r="B318" s="1" t="s">
        <v>2984</v>
      </c>
      <c r="D318" s="1" t="s">
        <v>7314</v>
      </c>
      <c r="E318" s="1" t="s">
        <v>7315</v>
      </c>
      <c r="F318" s="1" t="s">
        <v>75</v>
      </c>
      <c r="G318" s="40">
        <v>-3.68</v>
      </c>
    </row>
    <row r="319" spans="1:7" x14ac:dyDescent="0.25">
      <c r="A319" s="39">
        <v>43714</v>
      </c>
      <c r="B319" s="1" t="s">
        <v>3569</v>
      </c>
      <c r="D319" s="1" t="s">
        <v>7314</v>
      </c>
      <c r="E319" s="1" t="s">
        <v>7315</v>
      </c>
      <c r="F319" s="1" t="s">
        <v>75</v>
      </c>
      <c r="G319" s="40">
        <v>-3.68</v>
      </c>
    </row>
    <row r="320" spans="1:7" x14ac:dyDescent="0.25">
      <c r="A320" s="39">
        <v>43714</v>
      </c>
      <c r="B320" s="1" t="s">
        <v>3554</v>
      </c>
      <c r="D320" s="1" t="s">
        <v>7314</v>
      </c>
      <c r="E320" s="1" t="s">
        <v>7315</v>
      </c>
      <c r="F320" s="1" t="s">
        <v>75</v>
      </c>
      <c r="G320" s="40">
        <v>-5.16</v>
      </c>
    </row>
    <row r="321" spans="1:7" x14ac:dyDescent="0.25">
      <c r="A321" s="39">
        <v>43714</v>
      </c>
      <c r="B321" s="1" t="s">
        <v>3552</v>
      </c>
      <c r="D321" s="1" t="s">
        <v>7314</v>
      </c>
      <c r="E321" s="1" t="s">
        <v>7315</v>
      </c>
      <c r="F321" s="1" t="s">
        <v>79</v>
      </c>
      <c r="G321" s="40">
        <v>-0.15</v>
      </c>
    </row>
    <row r="322" spans="1:7" x14ac:dyDescent="0.25">
      <c r="A322" s="39">
        <v>43714</v>
      </c>
      <c r="B322" s="1" t="s">
        <v>3545</v>
      </c>
      <c r="D322" s="1" t="s">
        <v>7314</v>
      </c>
      <c r="E322" s="1" t="s">
        <v>7315</v>
      </c>
      <c r="F322" s="1" t="s">
        <v>75</v>
      </c>
      <c r="G322" s="40">
        <v>-3.68</v>
      </c>
    </row>
    <row r="323" spans="1:7" x14ac:dyDescent="0.25">
      <c r="A323" s="39">
        <v>43714</v>
      </c>
      <c r="B323" s="1" t="s">
        <v>3154</v>
      </c>
      <c r="D323" s="1" t="s">
        <v>7314</v>
      </c>
      <c r="E323" s="1" t="s">
        <v>7315</v>
      </c>
      <c r="F323" s="1" t="s">
        <v>7317</v>
      </c>
      <c r="G323" s="40">
        <v>-0.6</v>
      </c>
    </row>
    <row r="324" spans="1:7" x14ac:dyDescent="0.25">
      <c r="A324" s="39">
        <v>43714</v>
      </c>
      <c r="B324" s="1" t="s">
        <v>3144</v>
      </c>
      <c r="D324" s="1" t="s">
        <v>7314</v>
      </c>
      <c r="E324" s="1" t="s">
        <v>7315</v>
      </c>
      <c r="F324" s="1" t="s">
        <v>7318</v>
      </c>
      <c r="G324" s="40">
        <v>-1.8</v>
      </c>
    </row>
    <row r="325" spans="1:7" x14ac:dyDescent="0.25">
      <c r="A325" s="39">
        <v>43714</v>
      </c>
      <c r="B325" s="1" t="s">
        <v>3536</v>
      </c>
      <c r="D325" s="1" t="s">
        <v>7314</v>
      </c>
      <c r="E325" s="1" t="s">
        <v>7315</v>
      </c>
      <c r="F325" s="1" t="s">
        <v>75</v>
      </c>
      <c r="G325" s="40">
        <v>-5.16</v>
      </c>
    </row>
    <row r="326" spans="1:7" x14ac:dyDescent="0.25">
      <c r="A326" s="39">
        <v>43714</v>
      </c>
      <c r="B326" s="1" t="s">
        <v>3064</v>
      </c>
      <c r="D326" s="1" t="s">
        <v>7314</v>
      </c>
      <c r="E326" s="1" t="s">
        <v>7315</v>
      </c>
      <c r="F326" s="1" t="s">
        <v>75</v>
      </c>
      <c r="G326" s="40">
        <v>-5.16</v>
      </c>
    </row>
    <row r="327" spans="1:7" x14ac:dyDescent="0.25">
      <c r="A327" s="39">
        <v>43713</v>
      </c>
      <c r="B327" s="1" t="s">
        <v>3495</v>
      </c>
      <c r="D327" s="1" t="s">
        <v>7314</v>
      </c>
      <c r="E327" s="1" t="s">
        <v>7315</v>
      </c>
      <c r="F327" s="1" t="s">
        <v>75</v>
      </c>
      <c r="G327" s="40">
        <v>-5.16</v>
      </c>
    </row>
    <row r="328" spans="1:7" x14ac:dyDescent="0.25">
      <c r="A328" s="39">
        <v>43713</v>
      </c>
      <c r="B328" s="1" t="s">
        <v>3480</v>
      </c>
      <c r="D328" s="1" t="s">
        <v>7314</v>
      </c>
      <c r="E328" s="1" t="s">
        <v>7315</v>
      </c>
      <c r="F328" s="1" t="s">
        <v>75</v>
      </c>
      <c r="G328" s="40">
        <v>-3.68</v>
      </c>
    </row>
    <row r="329" spans="1:7" x14ac:dyDescent="0.25">
      <c r="A329" s="39">
        <v>43713</v>
      </c>
      <c r="B329" s="1" t="s">
        <v>3467</v>
      </c>
      <c r="D329" s="1" t="s">
        <v>7314</v>
      </c>
      <c r="E329" s="1" t="s">
        <v>7315</v>
      </c>
      <c r="F329" s="1" t="s">
        <v>75</v>
      </c>
      <c r="G329" s="40">
        <v>-3.68</v>
      </c>
    </row>
    <row r="330" spans="1:7" x14ac:dyDescent="0.25">
      <c r="A330" s="39">
        <v>43713</v>
      </c>
      <c r="B330" s="1" t="s">
        <v>3465</v>
      </c>
      <c r="D330" s="1" t="s">
        <v>7314</v>
      </c>
      <c r="E330" s="1" t="s">
        <v>7315</v>
      </c>
      <c r="F330" s="1" t="s">
        <v>75</v>
      </c>
      <c r="G330" s="40">
        <v>-5.16</v>
      </c>
    </row>
    <row r="331" spans="1:7" x14ac:dyDescent="0.25">
      <c r="A331" s="39">
        <v>43713</v>
      </c>
      <c r="B331" s="1" t="s">
        <v>3453</v>
      </c>
      <c r="D331" s="1" t="s">
        <v>7314</v>
      </c>
      <c r="E331" s="1" t="s">
        <v>7315</v>
      </c>
      <c r="F331" s="1" t="s">
        <v>75</v>
      </c>
      <c r="G331" s="40">
        <v>-3.68</v>
      </c>
    </row>
    <row r="332" spans="1:7" x14ac:dyDescent="0.25">
      <c r="A332" s="39">
        <v>43713</v>
      </c>
      <c r="B332" s="1" t="s">
        <v>3412</v>
      </c>
      <c r="D332" s="1" t="s">
        <v>7314</v>
      </c>
      <c r="E332" s="1" t="s">
        <v>7315</v>
      </c>
      <c r="F332" s="1" t="s">
        <v>75</v>
      </c>
      <c r="G332" s="40">
        <v>-3.68</v>
      </c>
    </row>
    <row r="333" spans="1:7" x14ac:dyDescent="0.25">
      <c r="A333" s="39">
        <v>43713</v>
      </c>
      <c r="B333" s="1" t="s">
        <v>3399</v>
      </c>
      <c r="D333" s="1" t="s">
        <v>7314</v>
      </c>
      <c r="E333" s="1" t="s">
        <v>7315</v>
      </c>
      <c r="F333" s="1" t="s">
        <v>75</v>
      </c>
      <c r="G333" s="40">
        <v>-5.16</v>
      </c>
    </row>
    <row r="334" spans="1:7" x14ac:dyDescent="0.25">
      <c r="A334" s="39">
        <v>43713</v>
      </c>
      <c r="B334" s="1" t="s">
        <v>3377</v>
      </c>
      <c r="D334" s="1" t="s">
        <v>7314</v>
      </c>
      <c r="E334" s="1" t="s">
        <v>7315</v>
      </c>
      <c r="F334" s="1" t="s">
        <v>75</v>
      </c>
      <c r="G334" s="40">
        <v>-5.16</v>
      </c>
    </row>
    <row r="335" spans="1:7" x14ac:dyDescent="0.25">
      <c r="A335" s="39">
        <v>43713</v>
      </c>
      <c r="B335" s="1" t="s">
        <v>3374</v>
      </c>
      <c r="D335" s="1" t="s">
        <v>7314</v>
      </c>
      <c r="E335" s="1" t="s">
        <v>7315</v>
      </c>
      <c r="F335" s="1" t="s">
        <v>7317</v>
      </c>
      <c r="G335" s="40">
        <v>-0.6</v>
      </c>
    </row>
    <row r="336" spans="1:7" x14ac:dyDescent="0.25">
      <c r="A336" s="39">
        <v>43713</v>
      </c>
      <c r="B336" s="1" t="s">
        <v>3154</v>
      </c>
      <c r="D336" s="1" t="s">
        <v>7314</v>
      </c>
      <c r="E336" s="1" t="s">
        <v>7315</v>
      </c>
      <c r="F336" s="1" t="s">
        <v>7317</v>
      </c>
      <c r="G336" s="40">
        <v>-0.6</v>
      </c>
    </row>
    <row r="337" spans="1:7" x14ac:dyDescent="0.25">
      <c r="A337" s="39">
        <v>43713</v>
      </c>
      <c r="B337" s="1" t="s">
        <v>2789</v>
      </c>
      <c r="D337" s="1" t="s">
        <v>7314</v>
      </c>
      <c r="E337" s="1" t="s">
        <v>7315</v>
      </c>
      <c r="F337" s="1" t="s">
        <v>7317</v>
      </c>
      <c r="G337" s="40">
        <v>-0.6</v>
      </c>
    </row>
    <row r="338" spans="1:7" x14ac:dyDescent="0.25">
      <c r="A338" s="39">
        <v>43712</v>
      </c>
      <c r="B338" s="1" t="s">
        <v>3298</v>
      </c>
      <c r="D338" s="1" t="s">
        <v>7314</v>
      </c>
      <c r="E338" s="1" t="s">
        <v>7315</v>
      </c>
      <c r="F338" s="1" t="s">
        <v>75</v>
      </c>
      <c r="G338" s="40">
        <v>-2.88</v>
      </c>
    </row>
    <row r="339" spans="1:7" x14ac:dyDescent="0.25">
      <c r="A339" s="39">
        <v>43712</v>
      </c>
      <c r="B339" s="1" t="s">
        <v>3277</v>
      </c>
      <c r="D339" s="1" t="s">
        <v>7314</v>
      </c>
      <c r="E339" s="1" t="s">
        <v>7315</v>
      </c>
      <c r="F339" s="1" t="s">
        <v>75</v>
      </c>
      <c r="G339" s="40">
        <v>-3.59</v>
      </c>
    </row>
    <row r="340" spans="1:7" x14ac:dyDescent="0.25">
      <c r="A340" s="39">
        <v>43712</v>
      </c>
      <c r="B340" s="1" t="s">
        <v>3157</v>
      </c>
      <c r="D340" s="1" t="s">
        <v>7314</v>
      </c>
      <c r="E340" s="1" t="s">
        <v>7315</v>
      </c>
      <c r="F340" s="1" t="s">
        <v>75</v>
      </c>
      <c r="G340" s="40">
        <v>-5.16</v>
      </c>
    </row>
    <row r="341" spans="1:7" x14ac:dyDescent="0.25">
      <c r="A341" s="39">
        <v>43712</v>
      </c>
      <c r="B341" s="1" t="s">
        <v>3154</v>
      </c>
      <c r="D341" s="1" t="s">
        <v>7314</v>
      </c>
      <c r="E341" s="1" t="s">
        <v>7315</v>
      </c>
      <c r="F341" s="1" t="s">
        <v>7317</v>
      </c>
      <c r="G341" s="40">
        <v>-0.6</v>
      </c>
    </row>
    <row r="342" spans="1:7" x14ac:dyDescent="0.25">
      <c r="A342" s="39">
        <v>43712</v>
      </c>
      <c r="B342" s="1" t="s">
        <v>3152</v>
      </c>
      <c r="D342" s="1" t="s">
        <v>7314</v>
      </c>
      <c r="E342" s="1" t="s">
        <v>7315</v>
      </c>
      <c r="F342" s="1" t="s">
        <v>75</v>
      </c>
      <c r="G342" s="40">
        <v>-3.59</v>
      </c>
    </row>
    <row r="343" spans="1:7" x14ac:dyDescent="0.25">
      <c r="A343" s="39">
        <v>43712</v>
      </c>
      <c r="B343" s="1" t="s">
        <v>2936</v>
      </c>
      <c r="D343" s="1" t="s">
        <v>7314</v>
      </c>
      <c r="E343" s="1" t="s">
        <v>7315</v>
      </c>
      <c r="F343" s="1" t="s">
        <v>7321</v>
      </c>
      <c r="G343" s="40">
        <v>-1.2</v>
      </c>
    </row>
    <row r="344" spans="1:7" x14ac:dyDescent="0.25">
      <c r="A344" s="39">
        <v>43712</v>
      </c>
      <c r="B344" s="1" t="s">
        <v>3144</v>
      </c>
      <c r="D344" s="1" t="s">
        <v>7314</v>
      </c>
      <c r="E344" s="1" t="s">
        <v>7315</v>
      </c>
      <c r="F344" s="1" t="s">
        <v>7321</v>
      </c>
      <c r="G344" s="40">
        <v>-1.2</v>
      </c>
    </row>
    <row r="345" spans="1:7" x14ac:dyDescent="0.25">
      <c r="A345" s="39">
        <v>43712</v>
      </c>
      <c r="B345" s="1" t="s">
        <v>2789</v>
      </c>
      <c r="D345" s="1" t="s">
        <v>7314</v>
      </c>
      <c r="E345" s="1" t="s">
        <v>7315</v>
      </c>
      <c r="F345" s="1" t="s">
        <v>7317</v>
      </c>
      <c r="G345" s="40">
        <v>-0.6</v>
      </c>
    </row>
    <row r="346" spans="1:7" x14ac:dyDescent="0.25">
      <c r="A346" s="39">
        <v>43711</v>
      </c>
      <c r="B346" s="1" t="s">
        <v>3047</v>
      </c>
      <c r="D346" s="1" t="s">
        <v>7314</v>
      </c>
      <c r="E346" s="1" t="s">
        <v>7315</v>
      </c>
      <c r="F346" s="1" t="s">
        <v>79</v>
      </c>
      <c r="G346" s="40">
        <v>-0.15</v>
      </c>
    </row>
    <row r="347" spans="1:7" x14ac:dyDescent="0.25">
      <c r="A347" s="39">
        <v>43711</v>
      </c>
      <c r="B347" s="1" t="s">
        <v>3047</v>
      </c>
      <c r="D347" s="1" t="s">
        <v>7314</v>
      </c>
      <c r="E347" s="1" t="s">
        <v>7315</v>
      </c>
      <c r="F347" s="1" t="s">
        <v>79</v>
      </c>
      <c r="G347" s="40">
        <v>-28.5</v>
      </c>
    </row>
    <row r="348" spans="1:7" x14ac:dyDescent="0.25">
      <c r="A348" s="39">
        <v>43711</v>
      </c>
      <c r="B348" s="1" t="s">
        <v>3047</v>
      </c>
      <c r="D348" s="1" t="s">
        <v>7314</v>
      </c>
      <c r="E348" s="1" t="s">
        <v>7315</v>
      </c>
      <c r="F348" s="1" t="s">
        <v>79</v>
      </c>
      <c r="G348" s="40">
        <v>-10.35</v>
      </c>
    </row>
    <row r="349" spans="1:7" x14ac:dyDescent="0.25">
      <c r="A349" s="39">
        <v>43711</v>
      </c>
      <c r="B349" s="1" t="s">
        <v>3047</v>
      </c>
      <c r="D349" s="1" t="s">
        <v>7314</v>
      </c>
      <c r="E349" s="1" t="s">
        <v>7315</v>
      </c>
      <c r="F349" s="1" t="s">
        <v>79</v>
      </c>
      <c r="G349" s="40">
        <v>-0.3</v>
      </c>
    </row>
    <row r="350" spans="1:7" x14ac:dyDescent="0.25">
      <c r="A350" s="39">
        <v>43711</v>
      </c>
      <c r="B350" s="1" t="s">
        <v>3047</v>
      </c>
      <c r="D350" s="1" t="s">
        <v>7314</v>
      </c>
      <c r="E350" s="1" t="s">
        <v>7315</v>
      </c>
      <c r="F350" s="1" t="s">
        <v>79</v>
      </c>
      <c r="G350" s="40">
        <v>-1.2</v>
      </c>
    </row>
    <row r="351" spans="1:7" x14ac:dyDescent="0.25">
      <c r="A351" s="39">
        <v>43711</v>
      </c>
      <c r="B351" s="1" t="s">
        <v>3047</v>
      </c>
      <c r="D351" s="1" t="s">
        <v>7314</v>
      </c>
      <c r="E351" s="1" t="s">
        <v>7315</v>
      </c>
      <c r="F351" s="1" t="s">
        <v>79</v>
      </c>
      <c r="G351" s="40">
        <v>-2.85</v>
      </c>
    </row>
    <row r="352" spans="1:7" x14ac:dyDescent="0.25">
      <c r="A352" s="39">
        <v>43711</v>
      </c>
      <c r="B352" s="1" t="s">
        <v>3047</v>
      </c>
      <c r="D352" s="1" t="s">
        <v>7314</v>
      </c>
      <c r="E352" s="1" t="s">
        <v>7315</v>
      </c>
      <c r="F352" s="1" t="s">
        <v>79</v>
      </c>
      <c r="G352" s="40">
        <v>-1.05</v>
      </c>
    </row>
    <row r="353" spans="1:7" x14ac:dyDescent="0.25">
      <c r="A353" s="39">
        <v>43711</v>
      </c>
      <c r="B353" s="1" t="s">
        <v>3047</v>
      </c>
      <c r="D353" s="1" t="s">
        <v>7314</v>
      </c>
      <c r="E353" s="1" t="s">
        <v>7315</v>
      </c>
      <c r="F353" s="1" t="s">
        <v>79</v>
      </c>
      <c r="G353" s="40">
        <v>-0.75</v>
      </c>
    </row>
    <row r="354" spans="1:7" x14ac:dyDescent="0.25">
      <c r="A354" s="39">
        <v>43711</v>
      </c>
      <c r="B354" s="1" t="s">
        <v>3047</v>
      </c>
      <c r="D354" s="1" t="s">
        <v>7314</v>
      </c>
      <c r="E354" s="1" t="s">
        <v>7315</v>
      </c>
      <c r="F354" s="1" t="s">
        <v>79</v>
      </c>
      <c r="G354" s="40">
        <v>-0.3</v>
      </c>
    </row>
    <row r="355" spans="1:7" x14ac:dyDescent="0.25">
      <c r="A355" s="39">
        <v>43711</v>
      </c>
      <c r="B355" s="1" t="s">
        <v>3047</v>
      </c>
      <c r="D355" s="1" t="s">
        <v>7314</v>
      </c>
      <c r="E355" s="1" t="s">
        <v>7315</v>
      </c>
      <c r="F355" s="1" t="s">
        <v>79</v>
      </c>
      <c r="G355" s="40">
        <v>-0.15</v>
      </c>
    </row>
    <row r="356" spans="1:7" x14ac:dyDescent="0.25">
      <c r="A356" s="39">
        <v>43711</v>
      </c>
      <c r="B356" s="1" t="s">
        <v>3047</v>
      </c>
      <c r="D356" s="1" t="s">
        <v>7314</v>
      </c>
      <c r="E356" s="1" t="s">
        <v>7315</v>
      </c>
      <c r="F356" s="1" t="s">
        <v>79</v>
      </c>
      <c r="G356" s="40">
        <v>-3.75</v>
      </c>
    </row>
    <row r="357" spans="1:7" x14ac:dyDescent="0.25">
      <c r="A357" s="39">
        <v>43711</v>
      </c>
      <c r="B357" s="1" t="s">
        <v>3047</v>
      </c>
      <c r="D357" s="1" t="s">
        <v>7314</v>
      </c>
      <c r="E357" s="1" t="s">
        <v>7315</v>
      </c>
      <c r="F357" s="1" t="s">
        <v>79</v>
      </c>
      <c r="G357" s="40">
        <v>-1.05</v>
      </c>
    </row>
    <row r="358" spans="1:7" x14ac:dyDescent="0.25">
      <c r="A358" s="39">
        <v>43711</v>
      </c>
      <c r="B358" s="1" t="s">
        <v>3047</v>
      </c>
      <c r="D358" s="1" t="s">
        <v>7314</v>
      </c>
      <c r="E358" s="1" t="s">
        <v>7315</v>
      </c>
      <c r="F358" s="1" t="s">
        <v>79</v>
      </c>
      <c r="G358" s="40">
        <v>-0.3</v>
      </c>
    </row>
    <row r="359" spans="1:7" x14ac:dyDescent="0.25">
      <c r="A359" s="39">
        <v>43711</v>
      </c>
      <c r="B359" s="1" t="s">
        <v>3047</v>
      </c>
      <c r="D359" s="1" t="s">
        <v>7314</v>
      </c>
      <c r="E359" s="1" t="s">
        <v>7315</v>
      </c>
      <c r="F359" s="1" t="s">
        <v>79</v>
      </c>
      <c r="G359" s="40">
        <v>-1.2</v>
      </c>
    </row>
    <row r="360" spans="1:7" x14ac:dyDescent="0.25">
      <c r="A360" s="39">
        <v>43711</v>
      </c>
      <c r="B360" s="1" t="s">
        <v>2950</v>
      </c>
      <c r="D360" s="1" t="s">
        <v>7314</v>
      </c>
      <c r="E360" s="1" t="s">
        <v>7315</v>
      </c>
      <c r="F360" s="1" t="s">
        <v>75</v>
      </c>
      <c r="G360" s="40">
        <v>-3.68</v>
      </c>
    </row>
    <row r="361" spans="1:7" x14ac:dyDescent="0.25">
      <c r="A361" s="39">
        <v>43711</v>
      </c>
      <c r="B361" s="1" t="s">
        <v>2947</v>
      </c>
      <c r="D361" s="1" t="s">
        <v>7314</v>
      </c>
      <c r="E361" s="1" t="s">
        <v>7315</v>
      </c>
      <c r="F361" s="1" t="s">
        <v>75</v>
      </c>
      <c r="G361" s="40">
        <v>-3.68</v>
      </c>
    </row>
    <row r="362" spans="1:7" x14ac:dyDescent="0.25">
      <c r="A362" s="39">
        <v>43711</v>
      </c>
      <c r="B362" s="1" t="s">
        <v>2947</v>
      </c>
      <c r="D362" s="1" t="s">
        <v>7314</v>
      </c>
      <c r="E362" s="1" t="s">
        <v>7315</v>
      </c>
      <c r="F362" s="1" t="s">
        <v>75</v>
      </c>
      <c r="G362" s="40">
        <v>-3.68</v>
      </c>
    </row>
    <row r="363" spans="1:7" x14ac:dyDescent="0.25">
      <c r="A363" s="39">
        <v>43711</v>
      </c>
      <c r="B363" s="1" t="s">
        <v>2936</v>
      </c>
      <c r="D363" s="1" t="s">
        <v>7314</v>
      </c>
      <c r="E363" s="1" t="s">
        <v>7315</v>
      </c>
      <c r="F363" s="1" t="s">
        <v>7317</v>
      </c>
      <c r="G363" s="40">
        <v>-0.6</v>
      </c>
    </row>
    <row r="364" spans="1:7" x14ac:dyDescent="0.25">
      <c r="A364" s="39">
        <v>43711</v>
      </c>
      <c r="B364" s="1" t="s">
        <v>2923</v>
      </c>
      <c r="D364" s="1" t="s">
        <v>7314</v>
      </c>
      <c r="E364" s="1" t="s">
        <v>7315</v>
      </c>
      <c r="F364" s="1" t="s">
        <v>75</v>
      </c>
      <c r="G364" s="40">
        <v>-5.16</v>
      </c>
    </row>
    <row r="365" spans="1:7" x14ac:dyDescent="0.25">
      <c r="A365" s="39">
        <v>43711</v>
      </c>
      <c r="B365" s="1" t="s">
        <v>2789</v>
      </c>
      <c r="D365" s="1" t="s">
        <v>7314</v>
      </c>
      <c r="E365" s="1" t="s">
        <v>7315</v>
      </c>
      <c r="F365" s="1" t="s">
        <v>7317</v>
      </c>
      <c r="G365" s="40">
        <v>-0.6</v>
      </c>
    </row>
    <row r="366" spans="1:7" x14ac:dyDescent="0.25">
      <c r="A366" s="39">
        <v>43711</v>
      </c>
      <c r="B366" s="1" t="s">
        <v>2654</v>
      </c>
      <c r="D366" s="1" t="s">
        <v>7314</v>
      </c>
      <c r="E366" s="1" t="s">
        <v>7315</v>
      </c>
      <c r="F366" s="1" t="s">
        <v>7321</v>
      </c>
      <c r="G366" s="40">
        <v>-1.2</v>
      </c>
    </row>
    <row r="367" spans="1:7" x14ac:dyDescent="0.25">
      <c r="A367" s="39">
        <v>43711</v>
      </c>
      <c r="B367" s="1" t="s">
        <v>2913</v>
      </c>
      <c r="D367" s="1" t="s">
        <v>7314</v>
      </c>
      <c r="E367" s="1" t="s">
        <v>7315</v>
      </c>
      <c r="F367" s="1" t="s">
        <v>7317</v>
      </c>
      <c r="G367" s="40">
        <v>-0.6</v>
      </c>
    </row>
    <row r="368" spans="1:7" x14ac:dyDescent="0.25">
      <c r="A368" s="39">
        <v>43710</v>
      </c>
      <c r="B368" s="1" t="s">
        <v>2870</v>
      </c>
      <c r="D368" s="1" t="s">
        <v>7314</v>
      </c>
      <c r="E368" s="1" t="s">
        <v>7315</v>
      </c>
      <c r="F368" s="1" t="s">
        <v>75</v>
      </c>
      <c r="G368" s="40">
        <v>-3.68</v>
      </c>
    </row>
    <row r="369" spans="1:7" x14ac:dyDescent="0.25">
      <c r="A369" s="39">
        <v>43710</v>
      </c>
      <c r="B369" s="1" t="s">
        <v>2867</v>
      </c>
      <c r="D369" s="1" t="s">
        <v>7314</v>
      </c>
      <c r="E369" s="1" t="s">
        <v>7315</v>
      </c>
      <c r="F369" s="1" t="s">
        <v>7324</v>
      </c>
      <c r="G369" s="40">
        <v>-60</v>
      </c>
    </row>
    <row r="370" spans="1:7" x14ac:dyDescent="0.25">
      <c r="A370" s="39">
        <v>43710</v>
      </c>
      <c r="B370" s="1" t="s">
        <v>2865</v>
      </c>
      <c r="D370" s="1" t="s">
        <v>7314</v>
      </c>
      <c r="E370" s="1" t="s">
        <v>7315</v>
      </c>
      <c r="F370" s="1" t="s">
        <v>75</v>
      </c>
      <c r="G370" s="40">
        <v>-5.16</v>
      </c>
    </row>
    <row r="371" spans="1:7" x14ac:dyDescent="0.25">
      <c r="A371" s="39">
        <v>43710</v>
      </c>
      <c r="B371" s="1" t="s">
        <v>2810</v>
      </c>
      <c r="D371" s="1" t="s">
        <v>7314</v>
      </c>
      <c r="E371" s="1" t="s">
        <v>7315</v>
      </c>
      <c r="F371" s="1" t="s">
        <v>75</v>
      </c>
      <c r="G371" s="40">
        <v>-3.59</v>
      </c>
    </row>
    <row r="372" spans="1:7" x14ac:dyDescent="0.25">
      <c r="A372" s="39">
        <v>43710</v>
      </c>
      <c r="B372" s="1" t="s">
        <v>2808</v>
      </c>
      <c r="D372" s="1" t="s">
        <v>7314</v>
      </c>
      <c r="E372" s="1" t="s">
        <v>7315</v>
      </c>
      <c r="F372" s="1" t="s">
        <v>75</v>
      </c>
      <c r="G372" s="40">
        <v>-5.16</v>
      </c>
    </row>
    <row r="373" spans="1:7" x14ac:dyDescent="0.25">
      <c r="A373" s="39">
        <v>43710</v>
      </c>
      <c r="B373" s="1" t="s">
        <v>2806</v>
      </c>
      <c r="D373" s="1" t="s">
        <v>7314</v>
      </c>
      <c r="E373" s="1" t="s">
        <v>7315</v>
      </c>
      <c r="F373" s="1" t="s">
        <v>75</v>
      </c>
      <c r="G373" s="40">
        <v>-3.59</v>
      </c>
    </row>
    <row r="374" spans="1:7" x14ac:dyDescent="0.25">
      <c r="A374" s="39">
        <v>43710</v>
      </c>
      <c r="B374" s="1" t="s">
        <v>2804</v>
      </c>
      <c r="D374" s="1" t="s">
        <v>7314</v>
      </c>
      <c r="E374" s="1" t="s">
        <v>7315</v>
      </c>
      <c r="F374" s="1" t="s">
        <v>75</v>
      </c>
      <c r="G374" s="40">
        <v>-3.59</v>
      </c>
    </row>
    <row r="375" spans="1:7" x14ac:dyDescent="0.25">
      <c r="A375" s="39">
        <v>43710</v>
      </c>
      <c r="B375" s="1" t="s">
        <v>2794</v>
      </c>
      <c r="D375" s="1" t="s">
        <v>7314</v>
      </c>
      <c r="E375" s="1" t="s">
        <v>7315</v>
      </c>
      <c r="F375" s="1" t="s">
        <v>7317</v>
      </c>
      <c r="G375" s="40">
        <v>-0.6</v>
      </c>
    </row>
    <row r="376" spans="1:7" x14ac:dyDescent="0.25">
      <c r="A376" s="39">
        <v>43710</v>
      </c>
      <c r="B376" s="1" t="s">
        <v>2789</v>
      </c>
      <c r="D376" s="1" t="s">
        <v>7314</v>
      </c>
      <c r="E376" s="1" t="s">
        <v>7315</v>
      </c>
      <c r="F376" s="1" t="s">
        <v>7317</v>
      </c>
      <c r="G376" s="40">
        <v>-0.6</v>
      </c>
    </row>
    <row r="377" spans="1:7" x14ac:dyDescent="0.25">
      <c r="A377" s="39">
        <v>43710</v>
      </c>
      <c r="B377" s="1" t="s">
        <v>2654</v>
      </c>
      <c r="D377" s="1" t="s">
        <v>7314</v>
      </c>
      <c r="E377" s="1" t="s">
        <v>7315</v>
      </c>
      <c r="F377" s="1" t="s">
        <v>7317</v>
      </c>
      <c r="G377" s="40">
        <v>-0.6</v>
      </c>
    </row>
    <row r="378" spans="1:7" x14ac:dyDescent="0.25">
      <c r="A378" s="39">
        <v>43710</v>
      </c>
      <c r="B378" s="1" t="s">
        <v>2766</v>
      </c>
      <c r="D378" s="1" t="s">
        <v>7314</v>
      </c>
      <c r="E378" s="1" t="s">
        <v>7315</v>
      </c>
      <c r="F378" s="1" t="s">
        <v>75</v>
      </c>
      <c r="G378" s="40">
        <v>-3.59</v>
      </c>
    </row>
    <row r="379" spans="1:7" x14ac:dyDescent="0.25">
      <c r="A379" s="39">
        <v>43709</v>
      </c>
      <c r="B379" s="1" t="s">
        <v>2752</v>
      </c>
      <c r="D379" s="1" t="s">
        <v>7314</v>
      </c>
      <c r="E379" s="1" t="s">
        <v>7315</v>
      </c>
      <c r="F379" s="1" t="s">
        <v>75</v>
      </c>
      <c r="G379" s="40">
        <v>-3.59</v>
      </c>
    </row>
    <row r="380" spans="1:7" x14ac:dyDescent="0.25">
      <c r="A380" s="39">
        <v>43709</v>
      </c>
      <c r="B380" s="1" t="s">
        <v>2750</v>
      </c>
      <c r="D380" s="1" t="s">
        <v>7314</v>
      </c>
      <c r="E380" s="1" t="s">
        <v>7315</v>
      </c>
      <c r="F380" s="1" t="s">
        <v>75</v>
      </c>
      <c r="G380" s="40">
        <v>-3.59</v>
      </c>
    </row>
    <row r="381" spans="1:7" x14ac:dyDescent="0.25">
      <c r="A381" s="39">
        <v>43709</v>
      </c>
      <c r="D381" s="1" t="s">
        <v>7314</v>
      </c>
      <c r="E381" s="1" t="s">
        <v>7320</v>
      </c>
      <c r="F381" s="1" t="s">
        <v>64</v>
      </c>
      <c r="G381" s="40">
        <v>-502.28</v>
      </c>
    </row>
    <row r="382" spans="1:7" x14ac:dyDescent="0.25">
      <c r="A382" s="39">
        <v>43709</v>
      </c>
      <c r="B382" s="1" t="s">
        <v>2657</v>
      </c>
      <c r="D382" s="1" t="s">
        <v>7314</v>
      </c>
      <c r="E382" s="1" t="s">
        <v>7315</v>
      </c>
      <c r="F382" s="1" t="s">
        <v>75</v>
      </c>
      <c r="G382" s="40">
        <v>-3.68</v>
      </c>
    </row>
    <row r="383" spans="1:7" x14ac:dyDescent="0.25">
      <c r="A383" s="39">
        <v>43709</v>
      </c>
      <c r="B383" s="1" t="s">
        <v>2654</v>
      </c>
      <c r="D383" s="1" t="s">
        <v>7314</v>
      </c>
      <c r="E383" s="1" t="s">
        <v>7315</v>
      </c>
      <c r="F383" s="1" t="s">
        <v>7317</v>
      </c>
      <c r="G383" s="40">
        <v>-0.6</v>
      </c>
    </row>
    <row r="384" spans="1:7" x14ac:dyDescent="0.25">
      <c r="A384" s="39">
        <v>43709</v>
      </c>
      <c r="B384" s="1" t="s">
        <v>2652</v>
      </c>
      <c r="D384" s="1" t="s">
        <v>7314</v>
      </c>
      <c r="E384" s="1" t="s">
        <v>7315</v>
      </c>
      <c r="F384" s="1" t="s">
        <v>75</v>
      </c>
      <c r="G384" s="40">
        <v>-3.68</v>
      </c>
    </row>
    <row r="385" spans="1:7" x14ac:dyDescent="0.25">
      <c r="A385" s="39">
        <v>43709</v>
      </c>
      <c r="D385" s="1" t="s">
        <v>7314</v>
      </c>
      <c r="E385" s="1" t="s">
        <v>7315</v>
      </c>
      <c r="F385" s="1" t="s">
        <v>7316</v>
      </c>
      <c r="G385" s="40">
        <v>-39.99</v>
      </c>
    </row>
  </sheetData>
  <phoneticPr fontId="10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656"/>
  <sheetViews>
    <sheetView workbookViewId="0">
      <selection activeCell="R18" sqref="R18"/>
    </sheetView>
  </sheetViews>
  <sheetFormatPr defaultColWidth="9" defaultRowHeight="15.6" x14ac:dyDescent="0.25"/>
  <cols>
    <col min="1" max="16384" width="9" style="1"/>
  </cols>
  <sheetData>
    <row r="1" spans="1:25" x14ac:dyDescent="0.25">
      <c r="A1" s="1" t="s">
        <v>7325</v>
      </c>
      <c r="B1" s="1" t="s">
        <v>7326</v>
      </c>
      <c r="C1" s="1" t="s">
        <v>42</v>
      </c>
      <c r="D1" s="1" t="s">
        <v>7327</v>
      </c>
      <c r="E1" s="1" t="s">
        <v>7328</v>
      </c>
      <c r="F1" s="1" t="s">
        <v>7329</v>
      </c>
      <c r="G1" s="1" t="s">
        <v>7330</v>
      </c>
      <c r="H1" s="1" t="s">
        <v>7331</v>
      </c>
      <c r="I1" s="1" t="s">
        <v>7332</v>
      </c>
      <c r="J1" s="1" t="s">
        <v>7333</v>
      </c>
      <c r="K1" s="1" t="s">
        <v>7334</v>
      </c>
      <c r="L1" s="1" t="s">
        <v>7335</v>
      </c>
      <c r="M1" s="1" t="s">
        <v>7336</v>
      </c>
      <c r="N1" s="1" t="s">
        <v>7337</v>
      </c>
      <c r="O1" s="1" t="s">
        <v>7338</v>
      </c>
      <c r="P1" s="1" t="s">
        <v>7339</v>
      </c>
      <c r="Q1" s="1" t="s">
        <v>7340</v>
      </c>
      <c r="R1" s="1" t="s">
        <v>7341</v>
      </c>
      <c r="S1" s="1" t="s">
        <v>7342</v>
      </c>
      <c r="T1" s="1" t="s">
        <v>7343</v>
      </c>
      <c r="U1" s="1" t="s">
        <v>7344</v>
      </c>
      <c r="V1" s="1" t="s">
        <v>7345</v>
      </c>
      <c r="W1" s="1" t="s">
        <v>7346</v>
      </c>
      <c r="X1" s="1" t="s">
        <v>7347</v>
      </c>
      <c r="Y1" s="1" t="s">
        <v>7348</v>
      </c>
    </row>
    <row r="2" spans="1:25" x14ac:dyDescent="0.25">
      <c r="A2" s="1" t="s">
        <v>7349</v>
      </c>
      <c r="B2" s="1" t="s">
        <v>7350</v>
      </c>
      <c r="C2" s="1" t="str">
        <f>VLOOKUP(B2,店铺SKU信息!E:F,2,0)</f>
        <v>AGM4896-Black-4XL</v>
      </c>
      <c r="D2" s="1" t="s">
        <v>2944</v>
      </c>
      <c r="E2" s="1" t="s">
        <v>7351</v>
      </c>
      <c r="F2" s="1" t="s">
        <v>7352</v>
      </c>
      <c r="G2" s="1">
        <v>13.69</v>
      </c>
      <c r="H2" s="1">
        <v>3.9</v>
      </c>
      <c r="I2" s="1">
        <v>2.1</v>
      </c>
      <c r="J2" s="1" t="s">
        <v>7353</v>
      </c>
      <c r="K2" s="1">
        <v>1.05</v>
      </c>
      <c r="L2" s="1" t="s">
        <v>7354</v>
      </c>
      <c r="M2" s="1">
        <v>6.4799999999999996E-2</v>
      </c>
      <c r="N2" s="1" t="s">
        <v>7355</v>
      </c>
      <c r="O2" s="1" t="s">
        <v>7356</v>
      </c>
      <c r="P2" s="1">
        <v>0.16</v>
      </c>
      <c r="Q2" s="1">
        <v>0</v>
      </c>
      <c r="R2" s="1">
        <v>1.0500000000000001E-2</v>
      </c>
      <c r="S2" s="38">
        <v>43678</v>
      </c>
      <c r="T2" s="1">
        <v>0.69</v>
      </c>
      <c r="U2" s="1" t="s">
        <v>7357</v>
      </c>
      <c r="V2" s="1">
        <v>7.6E-3</v>
      </c>
      <c r="W2" s="1" t="s">
        <v>7358</v>
      </c>
      <c r="X2" s="1" t="b">
        <v>0</v>
      </c>
      <c r="Y2" s="1" t="b">
        <v>0</v>
      </c>
    </row>
    <row r="3" spans="1:25" x14ac:dyDescent="0.25">
      <c r="A3" s="1" t="s">
        <v>7359</v>
      </c>
      <c r="B3" s="1" t="s">
        <v>7360</v>
      </c>
      <c r="C3" s="1" t="str">
        <f>VLOOKUP(B3,店铺SKU信息!E:F,2,0)</f>
        <v>AGM4896-Black-XL</v>
      </c>
      <c r="D3" s="1" t="s">
        <v>2897</v>
      </c>
      <c r="E3" s="1" t="s">
        <v>7351</v>
      </c>
      <c r="F3" s="1" t="s">
        <v>7352</v>
      </c>
      <c r="G3" s="1">
        <v>13.69</v>
      </c>
      <c r="H3" s="1">
        <v>3.9</v>
      </c>
      <c r="I3" s="1">
        <v>2.1</v>
      </c>
      <c r="J3" s="1" t="s">
        <v>7353</v>
      </c>
      <c r="K3" s="1">
        <v>1.05</v>
      </c>
      <c r="L3" s="1" t="s">
        <v>7354</v>
      </c>
      <c r="M3" s="1">
        <v>6.4799999999999996E-2</v>
      </c>
      <c r="N3" s="1" t="s">
        <v>7355</v>
      </c>
      <c r="O3" s="1" t="s">
        <v>7356</v>
      </c>
      <c r="P3" s="1">
        <v>0.32</v>
      </c>
      <c r="Q3" s="1">
        <v>0</v>
      </c>
      <c r="R3" s="1">
        <v>2.0899999999999998E-2</v>
      </c>
      <c r="S3" s="38">
        <v>43678</v>
      </c>
      <c r="T3" s="1">
        <v>0.69</v>
      </c>
      <c r="U3" s="1" t="s">
        <v>7357</v>
      </c>
      <c r="V3" s="1">
        <v>1.5299999999999999E-2</v>
      </c>
      <c r="W3" s="1" t="s">
        <v>7358</v>
      </c>
      <c r="X3" s="1" t="b">
        <v>0</v>
      </c>
      <c r="Y3" s="1" t="b">
        <v>0</v>
      </c>
    </row>
    <row r="4" spans="1:25" x14ac:dyDescent="0.25">
      <c r="A4" s="1" t="s">
        <v>7361</v>
      </c>
      <c r="B4" s="1" t="s">
        <v>7362</v>
      </c>
      <c r="C4" s="1" t="str">
        <f>VLOOKUP(B4,店铺SKU信息!E:F,2,0)</f>
        <v>AGM48999-White-3XL</v>
      </c>
      <c r="D4" s="1" t="s">
        <v>2980</v>
      </c>
      <c r="E4" s="1" t="s">
        <v>7351</v>
      </c>
      <c r="F4" s="1" t="s">
        <v>7352</v>
      </c>
      <c r="G4" s="1">
        <v>11.7</v>
      </c>
      <c r="H4" s="1">
        <v>9.5</v>
      </c>
      <c r="I4" s="1">
        <v>1.7</v>
      </c>
      <c r="J4" s="1" t="s">
        <v>7353</v>
      </c>
      <c r="K4" s="1">
        <v>0.9</v>
      </c>
      <c r="L4" s="1" t="s">
        <v>7354</v>
      </c>
      <c r="M4" s="1">
        <v>0.1091</v>
      </c>
      <c r="N4" s="1" t="s">
        <v>7355</v>
      </c>
      <c r="O4" s="1" t="s">
        <v>7356</v>
      </c>
      <c r="P4" s="1">
        <v>0.13</v>
      </c>
      <c r="Q4" s="1">
        <v>0</v>
      </c>
      <c r="R4" s="1">
        <v>1.41E-2</v>
      </c>
      <c r="S4" s="38">
        <v>43678</v>
      </c>
      <c r="T4" s="1">
        <v>0.69</v>
      </c>
      <c r="U4" s="1" t="s">
        <v>7357</v>
      </c>
      <c r="V4" s="1">
        <v>1.03E-2</v>
      </c>
      <c r="W4" s="1" t="s">
        <v>7358</v>
      </c>
      <c r="X4" s="1" t="b">
        <v>0</v>
      </c>
      <c r="Y4" s="1" t="b">
        <v>0</v>
      </c>
    </row>
    <row r="5" spans="1:25" x14ac:dyDescent="0.25">
      <c r="A5" s="1" t="s">
        <v>7363</v>
      </c>
      <c r="B5" s="1" t="s">
        <v>7364</v>
      </c>
      <c r="C5" s="1" t="str">
        <f>VLOOKUP(B5,店铺SKU信息!E:F,2,0)</f>
        <v>AGCY6749-Red-M</v>
      </c>
      <c r="D5" s="1" t="s">
        <v>3502</v>
      </c>
      <c r="E5" s="1" t="s">
        <v>7351</v>
      </c>
      <c r="F5" s="1" t="s">
        <v>7352</v>
      </c>
      <c r="G5" s="1">
        <v>13.07</v>
      </c>
      <c r="H5" s="1">
        <v>10.28</v>
      </c>
      <c r="I5" s="1">
        <v>0.79</v>
      </c>
      <c r="J5" s="1" t="s">
        <v>7353</v>
      </c>
      <c r="K5" s="1">
        <v>0.2</v>
      </c>
      <c r="L5" s="1" t="s">
        <v>7354</v>
      </c>
      <c r="M5" s="1">
        <v>6.1400000000000003E-2</v>
      </c>
      <c r="N5" s="1" t="s">
        <v>7355</v>
      </c>
      <c r="O5" s="1" t="s">
        <v>7356</v>
      </c>
      <c r="P5" s="1">
        <v>0.45</v>
      </c>
      <c r="Q5" s="1">
        <v>0</v>
      </c>
      <c r="R5" s="1">
        <v>2.7699999999999999E-2</v>
      </c>
      <c r="S5" s="38">
        <v>43678</v>
      </c>
      <c r="T5" s="1">
        <v>0.69</v>
      </c>
      <c r="U5" s="1" t="s">
        <v>7357</v>
      </c>
      <c r="V5" s="1">
        <v>1.9800000000000002E-2</v>
      </c>
      <c r="W5" s="1" t="s">
        <v>7358</v>
      </c>
      <c r="X5" s="1" t="b">
        <v>0</v>
      </c>
      <c r="Y5" s="1" t="b">
        <v>0</v>
      </c>
    </row>
    <row r="6" spans="1:25" x14ac:dyDescent="0.25">
      <c r="A6" s="1" t="s">
        <v>7365</v>
      </c>
      <c r="B6" s="1" t="s">
        <v>7366</v>
      </c>
      <c r="C6" s="1" t="str">
        <f>VLOOKUP(B6,店铺SKU信息!E:F,2,0)</f>
        <v>AGCY4080-Black-L</v>
      </c>
      <c r="D6" s="1" t="s">
        <v>7367</v>
      </c>
      <c r="E6" s="1" t="s">
        <v>7351</v>
      </c>
      <c r="F6" s="1" t="s">
        <v>7352</v>
      </c>
      <c r="G6" s="1">
        <v>12.25</v>
      </c>
      <c r="H6" s="1">
        <v>9.65</v>
      </c>
      <c r="I6" s="1">
        <v>1.8</v>
      </c>
      <c r="J6" s="1" t="s">
        <v>7353</v>
      </c>
      <c r="K6" s="1">
        <v>0.51</v>
      </c>
      <c r="L6" s="1" t="s">
        <v>7354</v>
      </c>
      <c r="M6" s="1">
        <v>0.1231</v>
      </c>
      <c r="N6" s="1" t="s">
        <v>7355</v>
      </c>
      <c r="O6" s="1" t="s">
        <v>7356</v>
      </c>
      <c r="P6" s="1">
        <v>0.13</v>
      </c>
      <c r="Q6" s="1">
        <v>0</v>
      </c>
      <c r="R6" s="1">
        <v>1.5900000000000001E-2</v>
      </c>
      <c r="S6" s="38">
        <v>43678</v>
      </c>
      <c r="T6" s="1">
        <v>0.69</v>
      </c>
      <c r="U6" s="1" t="s">
        <v>7357</v>
      </c>
      <c r="V6" s="1">
        <v>1.1599999999999999E-2</v>
      </c>
      <c r="W6" s="1" t="s">
        <v>7358</v>
      </c>
      <c r="X6" s="1" t="b">
        <v>0</v>
      </c>
      <c r="Y6" s="1" t="b">
        <v>0</v>
      </c>
    </row>
    <row r="7" spans="1:25" x14ac:dyDescent="0.25">
      <c r="A7" s="1" t="s">
        <v>7368</v>
      </c>
      <c r="B7" s="1" t="s">
        <v>7369</v>
      </c>
      <c r="C7" s="1" t="str">
        <f>VLOOKUP(B7,店铺SKU信息!E:F,2,0)</f>
        <v>AGM48999-White-XL</v>
      </c>
      <c r="D7" s="1" t="s">
        <v>2717</v>
      </c>
      <c r="E7" s="1" t="s">
        <v>7351</v>
      </c>
      <c r="F7" s="1" t="s">
        <v>7352</v>
      </c>
      <c r="G7" s="1">
        <v>11.7</v>
      </c>
      <c r="H7" s="1">
        <v>9.5</v>
      </c>
      <c r="I7" s="1">
        <v>1.7</v>
      </c>
      <c r="J7" s="1" t="s">
        <v>7353</v>
      </c>
      <c r="K7" s="1">
        <v>0.9</v>
      </c>
      <c r="L7" s="1" t="s">
        <v>7354</v>
      </c>
      <c r="M7" s="1">
        <v>0.1091</v>
      </c>
      <c r="N7" s="1" t="s">
        <v>7355</v>
      </c>
      <c r="O7" s="1" t="s">
        <v>7356</v>
      </c>
      <c r="P7" s="1">
        <v>0.19</v>
      </c>
      <c r="Q7" s="1">
        <v>0</v>
      </c>
      <c r="R7" s="1">
        <v>2.1100000000000001E-2</v>
      </c>
      <c r="S7" s="38">
        <v>43678</v>
      </c>
      <c r="T7" s="1">
        <v>0.69</v>
      </c>
      <c r="U7" s="1" t="s">
        <v>7357</v>
      </c>
      <c r="V7" s="1">
        <v>1.54E-2</v>
      </c>
      <c r="W7" s="1" t="s">
        <v>7358</v>
      </c>
      <c r="X7" s="1" t="b">
        <v>0</v>
      </c>
      <c r="Y7" s="1" t="b">
        <v>0</v>
      </c>
    </row>
    <row r="8" spans="1:25" x14ac:dyDescent="0.25">
      <c r="A8" s="1" t="s">
        <v>7370</v>
      </c>
      <c r="B8" s="1" t="s">
        <v>7371</v>
      </c>
      <c r="C8" s="1" t="str">
        <f>VLOOKUP(B8,店铺SKU信息!E:F,2,0)</f>
        <v>AGM4896-Black-3XL</v>
      </c>
      <c r="D8" s="1" t="s">
        <v>2733</v>
      </c>
      <c r="E8" s="1" t="s">
        <v>7372</v>
      </c>
      <c r="F8" s="1" t="s">
        <v>7352</v>
      </c>
      <c r="G8" s="1">
        <v>13.69</v>
      </c>
      <c r="H8" s="1">
        <v>3.9</v>
      </c>
      <c r="I8" s="1">
        <v>2.1</v>
      </c>
      <c r="J8" s="1" t="s">
        <v>7353</v>
      </c>
      <c r="K8" s="1">
        <v>1.05</v>
      </c>
      <c r="L8" s="1" t="s">
        <v>7354</v>
      </c>
      <c r="M8" s="1">
        <v>6.4799999999999996E-2</v>
      </c>
      <c r="N8" s="1" t="s">
        <v>7355</v>
      </c>
      <c r="O8" s="1" t="s">
        <v>7356</v>
      </c>
      <c r="P8" s="1">
        <v>7.13</v>
      </c>
      <c r="Q8" s="1">
        <v>0</v>
      </c>
      <c r="R8" s="1">
        <v>0.46200000000000002</v>
      </c>
      <c r="S8" s="38">
        <v>43678</v>
      </c>
      <c r="T8" s="1">
        <v>0.69</v>
      </c>
      <c r="U8" s="1" t="s">
        <v>7357</v>
      </c>
      <c r="V8" s="1">
        <v>0.31879999999999997</v>
      </c>
      <c r="W8" s="1" t="s">
        <v>7358</v>
      </c>
      <c r="X8" s="1" t="b">
        <v>0</v>
      </c>
      <c r="Y8" s="1" t="b">
        <v>0</v>
      </c>
    </row>
    <row r="9" spans="1:25" x14ac:dyDescent="0.25">
      <c r="A9" s="1" t="s">
        <v>7373</v>
      </c>
      <c r="B9" s="1" t="s">
        <v>7374</v>
      </c>
      <c r="C9" s="1" t="str">
        <f>VLOOKUP(B9,店铺SKU信息!E:F,2,0)</f>
        <v>AGCY6752-Red White Plaid-M</v>
      </c>
      <c r="D9" s="1" t="s">
        <v>3014</v>
      </c>
      <c r="E9" s="1" t="s">
        <v>7372</v>
      </c>
      <c r="F9" s="1" t="s">
        <v>7352</v>
      </c>
      <c r="G9" s="1">
        <v>13.07</v>
      </c>
      <c r="H9" s="1">
        <v>10.28</v>
      </c>
      <c r="I9" s="1">
        <v>0.79</v>
      </c>
      <c r="J9" s="1" t="s">
        <v>7353</v>
      </c>
      <c r="K9" s="1">
        <v>0.2</v>
      </c>
      <c r="L9" s="1" t="s">
        <v>7354</v>
      </c>
      <c r="M9" s="1">
        <v>6.1400000000000003E-2</v>
      </c>
      <c r="N9" s="1" t="s">
        <v>7355</v>
      </c>
      <c r="O9" s="1" t="s">
        <v>7356</v>
      </c>
      <c r="P9" s="1">
        <v>1.35</v>
      </c>
      <c r="Q9" s="1">
        <v>0</v>
      </c>
      <c r="R9" s="1">
        <v>8.3199999999999996E-2</v>
      </c>
      <c r="S9" s="38">
        <v>43678</v>
      </c>
      <c r="T9" s="1">
        <v>0.69</v>
      </c>
      <c r="U9" s="1" t="s">
        <v>7357</v>
      </c>
      <c r="V9" s="1">
        <v>5.74E-2</v>
      </c>
      <c r="W9" s="1" t="s">
        <v>7358</v>
      </c>
      <c r="X9" s="1" t="b">
        <v>0</v>
      </c>
      <c r="Y9" s="1" t="b">
        <v>0</v>
      </c>
    </row>
    <row r="10" spans="1:25" x14ac:dyDescent="0.25">
      <c r="A10" s="1" t="s">
        <v>7375</v>
      </c>
      <c r="B10" s="1" t="s">
        <v>7376</v>
      </c>
      <c r="C10" s="1" t="str">
        <f>VLOOKUP(B10,店铺SKU信息!E:F,2,0)</f>
        <v>AGM4896-Blue-XL</v>
      </c>
      <c r="D10" s="1" t="s">
        <v>2931</v>
      </c>
      <c r="E10" s="1" t="s">
        <v>7372</v>
      </c>
      <c r="F10" s="1" t="s">
        <v>7352</v>
      </c>
      <c r="G10" s="1">
        <v>13.69</v>
      </c>
      <c r="H10" s="1">
        <v>3.9</v>
      </c>
      <c r="I10" s="1">
        <v>2.1</v>
      </c>
      <c r="J10" s="1" t="s">
        <v>7353</v>
      </c>
      <c r="K10" s="1">
        <v>1.05</v>
      </c>
      <c r="L10" s="1" t="s">
        <v>7354</v>
      </c>
      <c r="M10" s="1">
        <v>6.4799999999999996E-2</v>
      </c>
      <c r="N10" s="1" t="s">
        <v>7355</v>
      </c>
      <c r="O10" s="1" t="s">
        <v>7356</v>
      </c>
      <c r="P10" s="1">
        <v>3.26</v>
      </c>
      <c r="Q10" s="1">
        <v>0</v>
      </c>
      <c r="R10" s="1">
        <v>0.2112</v>
      </c>
      <c r="S10" s="38">
        <v>43678</v>
      </c>
      <c r="T10" s="1">
        <v>0.69</v>
      </c>
      <c r="U10" s="1" t="s">
        <v>7357</v>
      </c>
      <c r="V10" s="1">
        <v>0.1457</v>
      </c>
      <c r="W10" s="1" t="s">
        <v>7358</v>
      </c>
      <c r="X10" s="1" t="b">
        <v>0</v>
      </c>
      <c r="Y10" s="1" t="b">
        <v>0</v>
      </c>
    </row>
    <row r="11" spans="1:25" x14ac:dyDescent="0.25">
      <c r="A11" s="1" t="s">
        <v>7377</v>
      </c>
      <c r="B11" s="1" t="s">
        <v>7378</v>
      </c>
      <c r="C11" s="1" t="str">
        <f>VLOOKUP(B11,店铺SKU信息!E:F,2,0)</f>
        <v>AGCY6768-Red-XL</v>
      </c>
      <c r="D11" s="1" t="s">
        <v>7379</v>
      </c>
      <c r="E11" s="1" t="s">
        <v>7372</v>
      </c>
      <c r="F11" s="1" t="s">
        <v>7352</v>
      </c>
      <c r="G11" s="1">
        <v>12.99</v>
      </c>
      <c r="H11" s="1">
        <v>10.24</v>
      </c>
      <c r="I11" s="1">
        <v>0.94</v>
      </c>
      <c r="J11" s="1" t="s">
        <v>7353</v>
      </c>
      <c r="K11" s="1">
        <v>0.2</v>
      </c>
      <c r="L11" s="1" t="s">
        <v>7354</v>
      </c>
      <c r="M11" s="1">
        <v>7.2400000000000006E-2</v>
      </c>
      <c r="N11" s="1" t="s">
        <v>7355</v>
      </c>
      <c r="O11" s="1" t="s">
        <v>7356</v>
      </c>
      <c r="P11" s="1">
        <v>0.68</v>
      </c>
      <c r="Q11" s="1">
        <v>0</v>
      </c>
      <c r="R11" s="1">
        <v>4.9000000000000002E-2</v>
      </c>
      <c r="S11" s="38">
        <v>43678</v>
      </c>
      <c r="T11" s="1">
        <v>0.69</v>
      </c>
      <c r="U11" s="1" t="s">
        <v>7357</v>
      </c>
      <c r="V11" s="1">
        <v>3.3799999999999997E-2</v>
      </c>
      <c r="W11" s="1" t="s">
        <v>7358</v>
      </c>
      <c r="X11" s="1" t="b">
        <v>0</v>
      </c>
      <c r="Y11" s="1" t="b">
        <v>0</v>
      </c>
    </row>
    <row r="12" spans="1:25" x14ac:dyDescent="0.25">
      <c r="A12" s="1" t="s">
        <v>7380</v>
      </c>
      <c r="B12" s="1" t="s">
        <v>7381</v>
      </c>
      <c r="C12" s="1" t="str">
        <f>VLOOKUP(B12,店铺SKU信息!E:F,2,0)</f>
        <v>AGM4896-Burgundy-4XL</v>
      </c>
      <c r="D12" s="1" t="s">
        <v>2828</v>
      </c>
      <c r="E12" s="1" t="s">
        <v>7372</v>
      </c>
      <c r="F12" s="1" t="s">
        <v>7352</v>
      </c>
      <c r="G12" s="1">
        <v>13.69</v>
      </c>
      <c r="H12" s="1">
        <v>3.9</v>
      </c>
      <c r="I12" s="1">
        <v>2.1</v>
      </c>
      <c r="J12" s="1" t="s">
        <v>7353</v>
      </c>
      <c r="K12" s="1">
        <v>1.05</v>
      </c>
      <c r="L12" s="1" t="s">
        <v>7354</v>
      </c>
      <c r="M12" s="1">
        <v>6.4799999999999996E-2</v>
      </c>
      <c r="N12" s="1" t="s">
        <v>7355</v>
      </c>
      <c r="O12" s="1" t="s">
        <v>7356</v>
      </c>
      <c r="P12" s="1">
        <v>0.65</v>
      </c>
      <c r="Q12" s="1">
        <v>0</v>
      </c>
      <c r="R12" s="1">
        <v>4.1799999999999997E-2</v>
      </c>
      <c r="S12" s="38">
        <v>43678</v>
      </c>
      <c r="T12" s="1">
        <v>0.69</v>
      </c>
      <c r="U12" s="1" t="s">
        <v>7357</v>
      </c>
      <c r="V12" s="1">
        <v>2.8899999999999999E-2</v>
      </c>
      <c r="W12" s="1" t="s">
        <v>7358</v>
      </c>
      <c r="X12" s="1" t="b">
        <v>0</v>
      </c>
      <c r="Y12" s="1" t="b">
        <v>0</v>
      </c>
    </row>
    <row r="13" spans="1:25" x14ac:dyDescent="0.25">
      <c r="A13" s="1" t="s">
        <v>7382</v>
      </c>
      <c r="B13" s="1" t="s">
        <v>7383</v>
      </c>
      <c r="C13" s="1" t="str">
        <f>VLOOKUP(B13,店铺SKU信息!E:F,2,0)</f>
        <v>AGM48999-Burgundy-2XL</v>
      </c>
      <c r="D13" s="1" t="s">
        <v>4034</v>
      </c>
      <c r="E13" s="1" t="s">
        <v>7372</v>
      </c>
      <c r="F13" s="1" t="s">
        <v>7352</v>
      </c>
      <c r="G13" s="1">
        <v>11.7</v>
      </c>
      <c r="H13" s="1">
        <v>9.5</v>
      </c>
      <c r="I13" s="1">
        <v>1.7</v>
      </c>
      <c r="J13" s="1" t="s">
        <v>7353</v>
      </c>
      <c r="K13" s="1">
        <v>0.9</v>
      </c>
      <c r="L13" s="1" t="s">
        <v>7354</v>
      </c>
      <c r="M13" s="1">
        <v>0.1091</v>
      </c>
      <c r="N13" s="1" t="s">
        <v>7355</v>
      </c>
      <c r="O13" s="1" t="s">
        <v>7356</v>
      </c>
      <c r="P13" s="1">
        <v>2.9</v>
      </c>
      <c r="Q13" s="1">
        <v>0</v>
      </c>
      <c r="R13" s="1">
        <v>0.31669999999999998</v>
      </c>
      <c r="S13" s="38">
        <v>43678</v>
      </c>
      <c r="T13" s="1">
        <v>0.69</v>
      </c>
      <c r="U13" s="1" t="s">
        <v>7357</v>
      </c>
      <c r="V13" s="1">
        <v>0.2185</v>
      </c>
      <c r="W13" s="1" t="s">
        <v>7358</v>
      </c>
      <c r="X13" s="1" t="b">
        <v>0</v>
      </c>
      <c r="Y13" s="1" t="b">
        <v>0</v>
      </c>
    </row>
    <row r="14" spans="1:25" x14ac:dyDescent="0.25">
      <c r="A14" s="1" t="s">
        <v>7384</v>
      </c>
      <c r="B14" s="1" t="s">
        <v>7385</v>
      </c>
      <c r="C14" s="1" t="str">
        <f>VLOOKUP(B14,店铺SKU信息!E:F,2,0)</f>
        <v>AGM4896-Navy Blue-3XL</v>
      </c>
      <c r="D14" s="1" t="s">
        <v>3065</v>
      </c>
      <c r="E14" s="1" t="s">
        <v>7372</v>
      </c>
      <c r="F14" s="1" t="s">
        <v>7352</v>
      </c>
      <c r="G14" s="1">
        <v>13.7</v>
      </c>
      <c r="H14" s="1">
        <v>3.9</v>
      </c>
      <c r="I14" s="1">
        <v>2.1</v>
      </c>
      <c r="J14" s="1" t="s">
        <v>7353</v>
      </c>
      <c r="K14" s="1">
        <v>1.05</v>
      </c>
      <c r="L14" s="1" t="s">
        <v>7354</v>
      </c>
      <c r="M14" s="1">
        <v>6.4799999999999996E-2</v>
      </c>
      <c r="N14" s="1" t="s">
        <v>7355</v>
      </c>
      <c r="O14" s="1" t="s">
        <v>7356</v>
      </c>
      <c r="P14" s="1">
        <v>2.3199999999999998</v>
      </c>
      <c r="Q14" s="1">
        <v>0</v>
      </c>
      <c r="R14" s="1">
        <v>0.15060000000000001</v>
      </c>
      <c r="S14" s="38">
        <v>43678</v>
      </c>
      <c r="T14" s="1">
        <v>0.69</v>
      </c>
      <c r="U14" s="1" t="s">
        <v>7357</v>
      </c>
      <c r="V14" s="1">
        <v>0.10390000000000001</v>
      </c>
      <c r="W14" s="1" t="s">
        <v>7358</v>
      </c>
      <c r="X14" s="1" t="b">
        <v>0</v>
      </c>
      <c r="Y14" s="1" t="b">
        <v>0</v>
      </c>
    </row>
    <row r="15" spans="1:25" x14ac:dyDescent="0.25">
      <c r="A15" s="1" t="s">
        <v>7386</v>
      </c>
      <c r="B15" s="1" t="s">
        <v>7387</v>
      </c>
      <c r="C15" s="1" t="str">
        <f>VLOOKUP(B15,店铺SKU信息!E:F,2,0)</f>
        <v>AGM48999-Burgundy-3XL</v>
      </c>
      <c r="D15" s="1" t="s">
        <v>3808</v>
      </c>
      <c r="E15" s="1" t="s">
        <v>7372</v>
      </c>
      <c r="F15" s="1" t="s">
        <v>7352</v>
      </c>
      <c r="G15" s="1">
        <v>11.7</v>
      </c>
      <c r="H15" s="1">
        <v>9.5</v>
      </c>
      <c r="I15" s="1">
        <v>1.7</v>
      </c>
      <c r="J15" s="1" t="s">
        <v>7353</v>
      </c>
      <c r="K15" s="1">
        <v>0.9</v>
      </c>
      <c r="L15" s="1" t="s">
        <v>7354</v>
      </c>
      <c r="M15" s="1">
        <v>0.1091</v>
      </c>
      <c r="N15" s="1" t="s">
        <v>7355</v>
      </c>
      <c r="O15" s="1" t="s">
        <v>7356</v>
      </c>
      <c r="P15" s="1">
        <v>2.65</v>
      </c>
      <c r="Q15" s="1">
        <v>0</v>
      </c>
      <c r="R15" s="1">
        <v>0.28849999999999998</v>
      </c>
      <c r="S15" s="38">
        <v>43678</v>
      </c>
      <c r="T15" s="1">
        <v>0.69</v>
      </c>
      <c r="U15" s="1" t="s">
        <v>7357</v>
      </c>
      <c r="V15" s="1">
        <v>0.1991</v>
      </c>
      <c r="W15" s="1" t="s">
        <v>7358</v>
      </c>
      <c r="X15" s="1" t="b">
        <v>0</v>
      </c>
      <c r="Y15" s="1" t="b">
        <v>0</v>
      </c>
    </row>
    <row r="16" spans="1:25" x14ac:dyDescent="0.25">
      <c r="A16" s="1" t="s">
        <v>7388</v>
      </c>
      <c r="B16" s="1" t="s">
        <v>7389</v>
      </c>
      <c r="C16" s="1" t="str">
        <f>VLOOKUP(B16,店铺SKU信息!E:F,2,0)</f>
        <v>AGM4896-Black-2XL</v>
      </c>
      <c r="D16" s="1" t="s">
        <v>2646</v>
      </c>
      <c r="E16" s="1" t="s">
        <v>7372</v>
      </c>
      <c r="F16" s="1" t="s">
        <v>7352</v>
      </c>
      <c r="G16" s="1">
        <v>13.69</v>
      </c>
      <c r="H16" s="1">
        <v>3.9</v>
      </c>
      <c r="I16" s="1">
        <v>2.1</v>
      </c>
      <c r="J16" s="1" t="s">
        <v>7353</v>
      </c>
      <c r="K16" s="1">
        <v>1.05</v>
      </c>
      <c r="L16" s="1" t="s">
        <v>7354</v>
      </c>
      <c r="M16" s="1">
        <v>6.4799999999999996E-2</v>
      </c>
      <c r="N16" s="1" t="s">
        <v>7355</v>
      </c>
      <c r="O16" s="1" t="s">
        <v>7356</v>
      </c>
      <c r="P16" s="1">
        <v>5.16</v>
      </c>
      <c r="Q16" s="1">
        <v>0</v>
      </c>
      <c r="R16" s="1">
        <v>0.33450000000000002</v>
      </c>
      <c r="S16" s="38">
        <v>43678</v>
      </c>
      <c r="T16" s="1">
        <v>0.69</v>
      </c>
      <c r="U16" s="1" t="s">
        <v>7357</v>
      </c>
      <c r="V16" s="1">
        <v>0.23080000000000001</v>
      </c>
      <c r="W16" s="1" t="s">
        <v>7358</v>
      </c>
      <c r="X16" s="1" t="b">
        <v>0</v>
      </c>
      <c r="Y16" s="1" t="b">
        <v>0</v>
      </c>
    </row>
    <row r="17" spans="1:25" x14ac:dyDescent="0.25">
      <c r="A17" s="1" t="s">
        <v>7390</v>
      </c>
      <c r="B17" s="1" t="s">
        <v>7391</v>
      </c>
      <c r="C17" s="1" t="str">
        <f>VLOOKUP(B17,店铺SKU信息!E:F,2,0)</f>
        <v>AGM1926-Burgundy-XL</v>
      </c>
      <c r="D17" s="1" t="s">
        <v>5918</v>
      </c>
      <c r="E17" s="1" t="s">
        <v>7372</v>
      </c>
      <c r="F17" s="1" t="s">
        <v>7352</v>
      </c>
      <c r="G17" s="1">
        <v>9.5</v>
      </c>
      <c r="H17" s="1">
        <v>5.2</v>
      </c>
      <c r="I17" s="1">
        <v>1.6</v>
      </c>
      <c r="J17" s="1" t="s">
        <v>7353</v>
      </c>
      <c r="K17" s="1">
        <v>0.75</v>
      </c>
      <c r="L17" s="1" t="s">
        <v>7354</v>
      </c>
      <c r="M17" s="1">
        <v>4.5600000000000002E-2</v>
      </c>
      <c r="N17" s="1" t="s">
        <v>7355</v>
      </c>
      <c r="O17" s="1" t="s">
        <v>7356</v>
      </c>
      <c r="P17" s="1">
        <v>2.0299999999999998</v>
      </c>
      <c r="Q17" s="1">
        <v>0</v>
      </c>
      <c r="R17" s="1">
        <v>9.2799999999999994E-2</v>
      </c>
      <c r="S17" s="38">
        <v>43678</v>
      </c>
      <c r="T17" s="1">
        <v>0.69</v>
      </c>
      <c r="U17" s="1" t="s">
        <v>7357</v>
      </c>
      <c r="V17" s="1">
        <v>6.4000000000000001E-2</v>
      </c>
      <c r="W17" s="1" t="s">
        <v>7358</v>
      </c>
      <c r="X17" s="1" t="b">
        <v>0</v>
      </c>
      <c r="Y17" s="1" t="b">
        <v>0</v>
      </c>
    </row>
    <row r="18" spans="1:25" x14ac:dyDescent="0.25">
      <c r="A18" s="1" t="s">
        <v>7392</v>
      </c>
      <c r="B18" s="1" t="s">
        <v>7393</v>
      </c>
      <c r="C18" s="1" t="str">
        <f>VLOOKUP(B18,店铺SKU信息!E:F,2,0)</f>
        <v>AGCY6768-Red-M</v>
      </c>
      <c r="D18" s="1" t="s">
        <v>7394</v>
      </c>
      <c r="E18" s="1" t="s">
        <v>7372</v>
      </c>
      <c r="F18" s="1" t="s">
        <v>7352</v>
      </c>
      <c r="G18" s="1">
        <v>12.99</v>
      </c>
      <c r="H18" s="1">
        <v>10.24</v>
      </c>
      <c r="I18" s="1">
        <v>0.94</v>
      </c>
      <c r="J18" s="1" t="s">
        <v>7353</v>
      </c>
      <c r="K18" s="1">
        <v>0.2</v>
      </c>
      <c r="L18" s="1" t="s">
        <v>7354</v>
      </c>
      <c r="M18" s="1">
        <v>7.2400000000000006E-2</v>
      </c>
      <c r="N18" s="1" t="s">
        <v>7355</v>
      </c>
      <c r="O18" s="1" t="s">
        <v>7356</v>
      </c>
      <c r="P18" s="1">
        <v>1.35</v>
      </c>
      <c r="Q18" s="1">
        <v>0</v>
      </c>
      <c r="R18" s="1">
        <v>9.8000000000000004E-2</v>
      </c>
      <c r="S18" s="38">
        <v>43678</v>
      </c>
      <c r="T18" s="1">
        <v>0.69</v>
      </c>
      <c r="U18" s="1" t="s">
        <v>7357</v>
      </c>
      <c r="V18" s="1">
        <v>6.7599999999999993E-2</v>
      </c>
      <c r="W18" s="1" t="s">
        <v>7358</v>
      </c>
      <c r="X18" s="1" t="b">
        <v>0</v>
      </c>
      <c r="Y18" s="1" t="b">
        <v>0</v>
      </c>
    </row>
    <row r="19" spans="1:25" x14ac:dyDescent="0.25">
      <c r="A19" s="1" t="s">
        <v>7395</v>
      </c>
      <c r="B19" s="1" t="s">
        <v>7396</v>
      </c>
      <c r="C19" s="1" t="str">
        <f>VLOOKUP(B19,店铺SKU信息!E:F,2,0)</f>
        <v>AGM48999-Purple-2XL</v>
      </c>
      <c r="D19" s="1" t="s">
        <v>2887</v>
      </c>
      <c r="E19" s="1" t="s">
        <v>7372</v>
      </c>
      <c r="F19" s="1" t="s">
        <v>7352</v>
      </c>
      <c r="G19" s="1">
        <v>11.7</v>
      </c>
      <c r="H19" s="1">
        <v>9.5</v>
      </c>
      <c r="I19" s="1">
        <v>1.7</v>
      </c>
      <c r="J19" s="1" t="s">
        <v>7353</v>
      </c>
      <c r="K19" s="1">
        <v>0.9</v>
      </c>
      <c r="L19" s="1" t="s">
        <v>7354</v>
      </c>
      <c r="M19" s="1">
        <v>0.1091</v>
      </c>
      <c r="N19" s="1" t="s">
        <v>7355</v>
      </c>
      <c r="O19" s="1" t="s">
        <v>7356</v>
      </c>
      <c r="P19" s="1">
        <v>0.39</v>
      </c>
      <c r="Q19" s="1">
        <v>0</v>
      </c>
      <c r="R19" s="1">
        <v>4.2200000000000001E-2</v>
      </c>
      <c r="S19" s="38">
        <v>43678</v>
      </c>
      <c r="T19" s="1">
        <v>0.69</v>
      </c>
      <c r="U19" s="1" t="s">
        <v>7357</v>
      </c>
      <c r="V19" s="1">
        <v>2.9100000000000001E-2</v>
      </c>
      <c r="W19" s="1" t="s">
        <v>7358</v>
      </c>
      <c r="X19" s="1" t="b">
        <v>0</v>
      </c>
      <c r="Y19" s="1" t="b">
        <v>0</v>
      </c>
    </row>
    <row r="20" spans="1:25" x14ac:dyDescent="0.25">
      <c r="A20" s="1" t="s">
        <v>7397</v>
      </c>
      <c r="B20" s="1" t="s">
        <v>7398</v>
      </c>
      <c r="C20" s="1" t="str">
        <f>VLOOKUP(B20,店铺SKU信息!E:F,2,0)</f>
        <v>AGCY6752-Black White Plaid-S</v>
      </c>
      <c r="D20" s="1" t="s">
        <v>5796</v>
      </c>
      <c r="E20" s="1" t="s">
        <v>7372</v>
      </c>
      <c r="F20" s="1" t="s">
        <v>7352</v>
      </c>
      <c r="G20" s="1">
        <v>13.07</v>
      </c>
      <c r="H20" s="1">
        <v>10.28</v>
      </c>
      <c r="I20" s="1">
        <v>0.79</v>
      </c>
      <c r="J20" s="1" t="s">
        <v>7353</v>
      </c>
      <c r="K20" s="1">
        <v>0.2</v>
      </c>
      <c r="L20" s="1" t="s">
        <v>7354</v>
      </c>
      <c r="M20" s="1">
        <v>6.1400000000000003E-2</v>
      </c>
      <c r="N20" s="1" t="s">
        <v>7355</v>
      </c>
      <c r="O20" s="1" t="s">
        <v>7356</v>
      </c>
      <c r="P20" s="1">
        <v>0.9</v>
      </c>
      <c r="Q20" s="1">
        <v>0</v>
      </c>
      <c r="R20" s="1">
        <v>5.5500000000000001E-2</v>
      </c>
      <c r="S20" s="38">
        <v>43678</v>
      </c>
      <c r="T20" s="1">
        <v>0.69</v>
      </c>
      <c r="U20" s="1" t="s">
        <v>7357</v>
      </c>
      <c r="V20" s="1">
        <v>3.8300000000000001E-2</v>
      </c>
      <c r="W20" s="1" t="s">
        <v>7358</v>
      </c>
      <c r="X20" s="1" t="b">
        <v>0</v>
      </c>
      <c r="Y20" s="1" t="b">
        <v>0</v>
      </c>
    </row>
    <row r="21" spans="1:25" x14ac:dyDescent="0.25">
      <c r="A21" s="1" t="s">
        <v>7399</v>
      </c>
      <c r="B21" s="1" t="s">
        <v>7400</v>
      </c>
      <c r="C21" s="1" t="str">
        <f>VLOOKUP(B21,店铺SKU信息!E:F,2,0)</f>
        <v>AGM1926-Black-3XL</v>
      </c>
      <c r="D21" s="1" t="s">
        <v>4051</v>
      </c>
      <c r="E21" s="1" t="s">
        <v>7372</v>
      </c>
      <c r="F21" s="1" t="s">
        <v>7352</v>
      </c>
      <c r="G21" s="1">
        <v>9.5</v>
      </c>
      <c r="H21" s="1">
        <v>5.2</v>
      </c>
      <c r="I21" s="1">
        <v>1.6</v>
      </c>
      <c r="J21" s="1" t="s">
        <v>7353</v>
      </c>
      <c r="K21" s="1">
        <v>0.75</v>
      </c>
      <c r="L21" s="1" t="s">
        <v>7354</v>
      </c>
      <c r="M21" s="1">
        <v>4.5600000000000002E-2</v>
      </c>
      <c r="N21" s="1" t="s">
        <v>7355</v>
      </c>
      <c r="O21" s="1" t="s">
        <v>7356</v>
      </c>
      <c r="P21" s="1">
        <v>3.39</v>
      </c>
      <c r="Q21" s="1">
        <v>0</v>
      </c>
      <c r="R21" s="1">
        <v>0.15459999999999999</v>
      </c>
      <c r="S21" s="38">
        <v>43678</v>
      </c>
      <c r="T21" s="1">
        <v>0.69</v>
      </c>
      <c r="U21" s="1" t="s">
        <v>7357</v>
      </c>
      <c r="V21" s="1">
        <v>0.1067</v>
      </c>
      <c r="W21" s="1" t="s">
        <v>7358</v>
      </c>
      <c r="X21" s="1" t="b">
        <v>0</v>
      </c>
      <c r="Y21" s="1" t="b">
        <v>0</v>
      </c>
    </row>
    <row r="22" spans="1:25" x14ac:dyDescent="0.25">
      <c r="A22" s="1" t="s">
        <v>7401</v>
      </c>
      <c r="B22" s="1" t="s">
        <v>7402</v>
      </c>
      <c r="C22" s="1" t="str">
        <f>VLOOKUP(B22,店铺SKU信息!E:F,2,0)</f>
        <v>AGM1926-Yellow-4XL</v>
      </c>
      <c r="D22" s="1" t="s">
        <v>7101</v>
      </c>
      <c r="E22" s="1" t="s">
        <v>7372</v>
      </c>
      <c r="F22" s="1" t="s">
        <v>7352</v>
      </c>
      <c r="G22" s="1">
        <v>9.5</v>
      </c>
      <c r="H22" s="1">
        <v>5.2</v>
      </c>
      <c r="I22" s="1">
        <v>1.6</v>
      </c>
      <c r="J22" s="1" t="s">
        <v>7353</v>
      </c>
      <c r="K22" s="1">
        <v>0.75</v>
      </c>
      <c r="L22" s="1" t="s">
        <v>7354</v>
      </c>
      <c r="M22" s="1">
        <v>4.5600000000000002E-2</v>
      </c>
      <c r="N22" s="1" t="s">
        <v>7355</v>
      </c>
      <c r="O22" s="1" t="s">
        <v>7356</v>
      </c>
      <c r="P22" s="1">
        <v>1.42</v>
      </c>
      <c r="Q22" s="1">
        <v>0</v>
      </c>
      <c r="R22" s="1">
        <v>6.4799999999999996E-2</v>
      </c>
      <c r="S22" s="38">
        <v>43678</v>
      </c>
      <c r="T22" s="1">
        <v>0.69</v>
      </c>
      <c r="U22" s="1" t="s">
        <v>7357</v>
      </c>
      <c r="V22" s="1">
        <v>4.4699999999999997E-2</v>
      </c>
      <c r="W22" s="1" t="s">
        <v>7358</v>
      </c>
      <c r="X22" s="1" t="b">
        <v>0</v>
      </c>
      <c r="Y22" s="1" t="b">
        <v>0</v>
      </c>
    </row>
    <row r="23" spans="1:25" x14ac:dyDescent="0.25">
      <c r="A23" s="1" t="s">
        <v>7403</v>
      </c>
      <c r="B23" s="1" t="s">
        <v>7404</v>
      </c>
      <c r="C23" s="1" t="str">
        <f>VLOOKUP(B23,店铺SKU信息!E:F,2,0)</f>
        <v>AGM4896-Red-4XL</v>
      </c>
      <c r="D23" s="1" t="s">
        <v>2862</v>
      </c>
      <c r="E23" s="1" t="s">
        <v>7372</v>
      </c>
      <c r="F23" s="1" t="s">
        <v>7352</v>
      </c>
      <c r="G23" s="1">
        <v>13.7</v>
      </c>
      <c r="H23" s="1">
        <v>3.9</v>
      </c>
      <c r="I23" s="1">
        <v>2.1</v>
      </c>
      <c r="J23" s="1" t="s">
        <v>7353</v>
      </c>
      <c r="K23" s="1">
        <v>1.05</v>
      </c>
      <c r="L23" s="1" t="s">
        <v>7354</v>
      </c>
      <c r="M23" s="1">
        <v>6.4799999999999996E-2</v>
      </c>
      <c r="N23" s="1" t="s">
        <v>7355</v>
      </c>
      <c r="O23" s="1" t="s">
        <v>7356</v>
      </c>
      <c r="P23" s="1">
        <v>2.9</v>
      </c>
      <c r="Q23" s="1">
        <v>0</v>
      </c>
      <c r="R23" s="1">
        <v>0.18820000000000001</v>
      </c>
      <c r="S23" s="38">
        <v>43678</v>
      </c>
      <c r="T23" s="1">
        <v>0.69</v>
      </c>
      <c r="U23" s="1" t="s">
        <v>7357</v>
      </c>
      <c r="V23" s="1">
        <v>0.12989999999999999</v>
      </c>
      <c r="W23" s="1" t="s">
        <v>7358</v>
      </c>
      <c r="X23" s="1" t="b">
        <v>0</v>
      </c>
      <c r="Y23" s="1" t="b">
        <v>0</v>
      </c>
    </row>
    <row r="24" spans="1:25" x14ac:dyDescent="0.25">
      <c r="A24" s="1" t="s">
        <v>7405</v>
      </c>
      <c r="B24" s="1" t="s">
        <v>7406</v>
      </c>
      <c r="C24" s="1" t="str">
        <f>VLOOKUP(B24,店铺SKU信息!E:F,2,0)</f>
        <v>AGM48999-Navy Blue-4XL</v>
      </c>
      <c r="D24" s="1" t="s">
        <v>6086</v>
      </c>
      <c r="E24" s="1" t="s">
        <v>7372</v>
      </c>
      <c r="F24" s="1" t="s">
        <v>7352</v>
      </c>
      <c r="G24" s="1">
        <v>11.7</v>
      </c>
      <c r="H24" s="1">
        <v>9.5</v>
      </c>
      <c r="I24" s="1">
        <v>1.7</v>
      </c>
      <c r="J24" s="1" t="s">
        <v>7353</v>
      </c>
      <c r="K24" s="1">
        <v>0.9</v>
      </c>
      <c r="L24" s="1" t="s">
        <v>7354</v>
      </c>
      <c r="M24" s="1">
        <v>0.1091</v>
      </c>
      <c r="N24" s="1" t="s">
        <v>7355</v>
      </c>
      <c r="O24" s="1" t="s">
        <v>7356</v>
      </c>
      <c r="P24" s="1">
        <v>0.94</v>
      </c>
      <c r="Q24" s="1">
        <v>0</v>
      </c>
      <c r="R24" s="1">
        <v>0.10199999999999999</v>
      </c>
      <c r="S24" s="38">
        <v>43678</v>
      </c>
      <c r="T24" s="1">
        <v>0.69</v>
      </c>
      <c r="U24" s="1" t="s">
        <v>7357</v>
      </c>
      <c r="V24" s="1">
        <v>7.0400000000000004E-2</v>
      </c>
      <c r="W24" s="1" t="s">
        <v>7358</v>
      </c>
      <c r="X24" s="1" t="b">
        <v>0</v>
      </c>
      <c r="Y24" s="1" t="b">
        <v>0</v>
      </c>
    </row>
    <row r="25" spans="1:25" x14ac:dyDescent="0.25">
      <c r="A25" s="1" t="s">
        <v>7407</v>
      </c>
      <c r="B25" s="1" t="s">
        <v>7408</v>
      </c>
      <c r="C25" s="1" t="str">
        <f>VLOOKUP(B25,店铺SKU信息!E:F,2,0)</f>
        <v>AGM4896-Purple-2XL</v>
      </c>
      <c r="D25" s="1" t="s">
        <v>4684</v>
      </c>
      <c r="E25" s="1" t="s">
        <v>7372</v>
      </c>
      <c r="F25" s="1" t="s">
        <v>7352</v>
      </c>
      <c r="G25" s="1">
        <v>13.7</v>
      </c>
      <c r="H25" s="1">
        <v>3.9</v>
      </c>
      <c r="I25" s="1">
        <v>2.1</v>
      </c>
      <c r="J25" s="1" t="s">
        <v>7353</v>
      </c>
      <c r="K25" s="1">
        <v>1.05</v>
      </c>
      <c r="L25" s="1" t="s">
        <v>7354</v>
      </c>
      <c r="M25" s="1">
        <v>6.4799999999999996E-2</v>
      </c>
      <c r="N25" s="1" t="s">
        <v>7355</v>
      </c>
      <c r="O25" s="1" t="s">
        <v>7356</v>
      </c>
      <c r="P25" s="1">
        <v>2.29</v>
      </c>
      <c r="Q25" s="1">
        <v>0</v>
      </c>
      <c r="R25" s="1">
        <v>0.14849999999999999</v>
      </c>
      <c r="S25" s="38">
        <v>43678</v>
      </c>
      <c r="T25" s="1">
        <v>0.69</v>
      </c>
      <c r="U25" s="1" t="s">
        <v>7357</v>
      </c>
      <c r="V25" s="1">
        <v>0.10249999999999999</v>
      </c>
      <c r="W25" s="1" t="s">
        <v>7358</v>
      </c>
      <c r="X25" s="1" t="b">
        <v>0</v>
      </c>
      <c r="Y25" s="1" t="b">
        <v>0</v>
      </c>
    </row>
    <row r="26" spans="1:25" x14ac:dyDescent="0.25">
      <c r="A26" s="1" t="s">
        <v>7409</v>
      </c>
      <c r="B26" s="1" t="s">
        <v>7410</v>
      </c>
      <c r="C26" s="1" t="str">
        <f>VLOOKUP(B26,店铺SKU信息!E:F,2,0)</f>
        <v>AGM4896-Red-3XL</v>
      </c>
      <c r="D26" s="1" t="s">
        <v>3004</v>
      </c>
      <c r="E26" s="1" t="s">
        <v>7372</v>
      </c>
      <c r="F26" s="1" t="s">
        <v>7352</v>
      </c>
      <c r="G26" s="1">
        <v>13.7</v>
      </c>
      <c r="H26" s="1">
        <v>3.9</v>
      </c>
      <c r="I26" s="1">
        <v>2.1</v>
      </c>
      <c r="J26" s="1" t="s">
        <v>7353</v>
      </c>
      <c r="K26" s="1">
        <v>1.05</v>
      </c>
      <c r="L26" s="1" t="s">
        <v>7354</v>
      </c>
      <c r="M26" s="1">
        <v>6.4799999999999996E-2</v>
      </c>
      <c r="N26" s="1" t="s">
        <v>7355</v>
      </c>
      <c r="O26" s="1" t="s">
        <v>7356</v>
      </c>
      <c r="P26" s="1">
        <v>2.9</v>
      </c>
      <c r="Q26" s="1">
        <v>0</v>
      </c>
      <c r="R26" s="1">
        <v>0.18820000000000001</v>
      </c>
      <c r="S26" s="38">
        <v>43678</v>
      </c>
      <c r="T26" s="1">
        <v>0.69</v>
      </c>
      <c r="U26" s="1" t="s">
        <v>7357</v>
      </c>
      <c r="V26" s="1">
        <v>0.12989999999999999</v>
      </c>
      <c r="W26" s="1" t="s">
        <v>7358</v>
      </c>
      <c r="X26" s="1" t="b">
        <v>0</v>
      </c>
      <c r="Y26" s="1" t="b">
        <v>0</v>
      </c>
    </row>
    <row r="27" spans="1:25" x14ac:dyDescent="0.25">
      <c r="A27" s="1" t="s">
        <v>7411</v>
      </c>
      <c r="B27" s="1" t="s">
        <v>7412</v>
      </c>
      <c r="C27" s="1" t="str">
        <f>VLOOKUP(B27,店铺SKU信息!E:F,2,0)</f>
        <v>AGM48999-Blue-XL</v>
      </c>
      <c r="D27" s="1" t="s">
        <v>4459</v>
      </c>
      <c r="E27" s="1" t="s">
        <v>7372</v>
      </c>
      <c r="F27" s="1" t="s">
        <v>7352</v>
      </c>
      <c r="G27" s="1">
        <v>11.7</v>
      </c>
      <c r="H27" s="1">
        <v>9.5</v>
      </c>
      <c r="I27" s="1">
        <v>1.7</v>
      </c>
      <c r="J27" s="1" t="s">
        <v>7353</v>
      </c>
      <c r="K27" s="1">
        <v>0.9</v>
      </c>
      <c r="L27" s="1" t="s">
        <v>7354</v>
      </c>
      <c r="M27" s="1">
        <v>0.1091</v>
      </c>
      <c r="N27" s="1" t="s">
        <v>7355</v>
      </c>
      <c r="O27" s="1" t="s">
        <v>7356</v>
      </c>
      <c r="P27" s="1">
        <v>2.87</v>
      </c>
      <c r="Q27" s="1">
        <v>0</v>
      </c>
      <c r="R27" s="1">
        <v>0.31309999999999999</v>
      </c>
      <c r="S27" s="38">
        <v>43678</v>
      </c>
      <c r="T27" s="1">
        <v>0.69</v>
      </c>
      <c r="U27" s="1" t="s">
        <v>7357</v>
      </c>
      <c r="V27" s="1">
        <v>0.21609999999999999</v>
      </c>
      <c r="W27" s="1" t="s">
        <v>7358</v>
      </c>
      <c r="X27" s="1" t="b">
        <v>0</v>
      </c>
      <c r="Y27" s="1" t="b">
        <v>0</v>
      </c>
    </row>
    <row r="28" spans="1:25" x14ac:dyDescent="0.25">
      <c r="A28" s="1" t="s">
        <v>7361</v>
      </c>
      <c r="B28" s="1" t="s">
        <v>7362</v>
      </c>
      <c r="C28" s="1" t="str">
        <f>VLOOKUP(B28,店铺SKU信息!E:F,2,0)</f>
        <v>AGM48999-White-3XL</v>
      </c>
      <c r="D28" s="1" t="s">
        <v>2980</v>
      </c>
      <c r="E28" s="1" t="s">
        <v>7372</v>
      </c>
      <c r="F28" s="1" t="s">
        <v>7352</v>
      </c>
      <c r="G28" s="1">
        <v>11.7</v>
      </c>
      <c r="H28" s="1">
        <v>9.5</v>
      </c>
      <c r="I28" s="1">
        <v>1.7</v>
      </c>
      <c r="J28" s="1" t="s">
        <v>7353</v>
      </c>
      <c r="K28" s="1">
        <v>0.9</v>
      </c>
      <c r="L28" s="1" t="s">
        <v>7354</v>
      </c>
      <c r="M28" s="1">
        <v>0.1091</v>
      </c>
      <c r="N28" s="1" t="s">
        <v>7355</v>
      </c>
      <c r="O28" s="1" t="s">
        <v>7356</v>
      </c>
      <c r="P28" s="1">
        <v>7.29</v>
      </c>
      <c r="Q28" s="1">
        <v>0</v>
      </c>
      <c r="R28" s="1">
        <v>0.79520000000000002</v>
      </c>
      <c r="S28" s="38">
        <v>43678</v>
      </c>
      <c r="T28" s="1">
        <v>0.69</v>
      </c>
      <c r="U28" s="1" t="s">
        <v>7357</v>
      </c>
      <c r="V28" s="1">
        <v>0.54949999999999999</v>
      </c>
      <c r="W28" s="1" t="s">
        <v>7358</v>
      </c>
      <c r="X28" s="1" t="b">
        <v>0</v>
      </c>
      <c r="Y28" s="1" t="b">
        <v>0</v>
      </c>
    </row>
    <row r="29" spans="1:25" x14ac:dyDescent="0.25">
      <c r="A29" s="1" t="s">
        <v>7349</v>
      </c>
      <c r="B29" s="1" t="s">
        <v>7350</v>
      </c>
      <c r="C29" s="1" t="str">
        <f>VLOOKUP(B29,店铺SKU信息!E:F,2,0)</f>
        <v>AGM4896-Black-4XL</v>
      </c>
      <c r="D29" s="1" t="s">
        <v>2944</v>
      </c>
      <c r="E29" s="1" t="s">
        <v>7372</v>
      </c>
      <c r="F29" s="1" t="s">
        <v>7352</v>
      </c>
      <c r="G29" s="1">
        <v>13.69</v>
      </c>
      <c r="H29" s="1">
        <v>3.9</v>
      </c>
      <c r="I29" s="1">
        <v>2.1</v>
      </c>
      <c r="J29" s="1" t="s">
        <v>7353</v>
      </c>
      <c r="K29" s="1">
        <v>1.05</v>
      </c>
      <c r="L29" s="1" t="s">
        <v>7354</v>
      </c>
      <c r="M29" s="1">
        <v>6.4799999999999996E-2</v>
      </c>
      <c r="N29" s="1" t="s">
        <v>7355</v>
      </c>
      <c r="O29" s="1" t="s">
        <v>7356</v>
      </c>
      <c r="P29" s="1">
        <v>1.1299999999999999</v>
      </c>
      <c r="Q29" s="1">
        <v>0</v>
      </c>
      <c r="R29" s="1">
        <v>7.3200000000000001E-2</v>
      </c>
      <c r="S29" s="38">
        <v>43678</v>
      </c>
      <c r="T29" s="1">
        <v>0.69</v>
      </c>
      <c r="U29" s="1" t="s">
        <v>7357</v>
      </c>
      <c r="V29" s="1">
        <v>5.0500000000000003E-2</v>
      </c>
      <c r="W29" s="1" t="s">
        <v>7358</v>
      </c>
      <c r="X29" s="1" t="b">
        <v>0</v>
      </c>
      <c r="Y29" s="1" t="b">
        <v>0</v>
      </c>
    </row>
    <row r="30" spans="1:25" x14ac:dyDescent="0.25">
      <c r="A30" s="1" t="s">
        <v>7413</v>
      </c>
      <c r="B30" s="1" t="s">
        <v>7414</v>
      </c>
      <c r="C30" s="1" t="str">
        <f>VLOOKUP(B30,店铺SKU信息!E:F,2,0)</f>
        <v>AGM42599-Red-4XL</v>
      </c>
      <c r="D30" s="1" t="s">
        <v>7415</v>
      </c>
      <c r="E30" s="1" t="s">
        <v>7372</v>
      </c>
      <c r="F30" s="1" t="s">
        <v>7352</v>
      </c>
      <c r="G30" s="1">
        <v>12.2</v>
      </c>
      <c r="H30" s="1">
        <v>9.3000000000000007</v>
      </c>
      <c r="I30" s="1">
        <v>1.2</v>
      </c>
      <c r="J30" s="1" t="s">
        <v>7353</v>
      </c>
      <c r="K30" s="1">
        <v>0.5</v>
      </c>
      <c r="L30" s="1" t="s">
        <v>7354</v>
      </c>
      <c r="M30" s="1">
        <v>7.8799999999999995E-2</v>
      </c>
      <c r="N30" s="1" t="s">
        <v>7355</v>
      </c>
      <c r="O30" s="1" t="s">
        <v>7356</v>
      </c>
      <c r="P30" s="1">
        <v>0.39</v>
      </c>
      <c r="Q30" s="1">
        <v>0</v>
      </c>
      <c r="R30" s="1">
        <v>3.0499999999999999E-2</v>
      </c>
      <c r="S30" s="38">
        <v>43678</v>
      </c>
      <c r="T30" s="1">
        <v>0.69</v>
      </c>
      <c r="U30" s="1" t="s">
        <v>7357</v>
      </c>
      <c r="V30" s="1">
        <v>2.1000000000000001E-2</v>
      </c>
      <c r="W30" s="1" t="s">
        <v>7358</v>
      </c>
      <c r="X30" s="1" t="b">
        <v>0</v>
      </c>
      <c r="Y30" s="1" t="b">
        <v>0</v>
      </c>
    </row>
    <row r="31" spans="1:25" x14ac:dyDescent="0.25">
      <c r="A31" s="1" t="s">
        <v>7416</v>
      </c>
      <c r="B31" s="1" t="s">
        <v>7417</v>
      </c>
      <c r="C31" s="1" t="str">
        <f>VLOOKUP(B31,店铺SKU信息!E:F,2,0)</f>
        <v>AGM4896-Burgundy-2XL</v>
      </c>
      <c r="D31" s="1" t="s">
        <v>2711</v>
      </c>
      <c r="E31" s="1" t="s">
        <v>7372</v>
      </c>
      <c r="F31" s="1" t="s">
        <v>7352</v>
      </c>
      <c r="G31" s="1">
        <v>13.69</v>
      </c>
      <c r="H31" s="1">
        <v>3.9</v>
      </c>
      <c r="I31" s="1">
        <v>2.1</v>
      </c>
      <c r="J31" s="1" t="s">
        <v>7353</v>
      </c>
      <c r="K31" s="1">
        <v>1.05</v>
      </c>
      <c r="L31" s="1" t="s">
        <v>7354</v>
      </c>
      <c r="M31" s="1">
        <v>6.4799999999999996E-2</v>
      </c>
      <c r="N31" s="1" t="s">
        <v>7355</v>
      </c>
      <c r="O31" s="1" t="s">
        <v>7356</v>
      </c>
      <c r="P31" s="1">
        <v>7.29</v>
      </c>
      <c r="Q31" s="1">
        <v>0</v>
      </c>
      <c r="R31" s="1">
        <v>0.47249999999999998</v>
      </c>
      <c r="S31" s="38">
        <v>43678</v>
      </c>
      <c r="T31" s="1">
        <v>0.69</v>
      </c>
      <c r="U31" s="1" t="s">
        <v>7357</v>
      </c>
      <c r="V31" s="1">
        <v>0.32600000000000001</v>
      </c>
      <c r="W31" s="1" t="s">
        <v>7358</v>
      </c>
      <c r="X31" s="1" t="b">
        <v>0</v>
      </c>
      <c r="Y31" s="1" t="b">
        <v>0</v>
      </c>
    </row>
    <row r="32" spans="1:25" x14ac:dyDescent="0.25">
      <c r="A32" s="1" t="s">
        <v>7418</v>
      </c>
      <c r="B32" s="1" t="s">
        <v>7419</v>
      </c>
      <c r="C32" s="1" t="str">
        <f>VLOOKUP(B32,店铺SKU信息!E:F,2,0)</f>
        <v>AGM1926-Burgundy-3XL</v>
      </c>
      <c r="D32" s="1" t="s">
        <v>3514</v>
      </c>
      <c r="E32" s="1" t="s">
        <v>7372</v>
      </c>
      <c r="F32" s="1" t="s">
        <v>7352</v>
      </c>
      <c r="G32" s="1">
        <v>9.5</v>
      </c>
      <c r="H32" s="1">
        <v>5.2</v>
      </c>
      <c r="I32" s="1">
        <v>1.6</v>
      </c>
      <c r="J32" s="1" t="s">
        <v>7353</v>
      </c>
      <c r="K32" s="1">
        <v>0.75</v>
      </c>
      <c r="L32" s="1" t="s">
        <v>7354</v>
      </c>
      <c r="M32" s="1">
        <v>4.5600000000000002E-2</v>
      </c>
      <c r="N32" s="1" t="s">
        <v>7355</v>
      </c>
      <c r="O32" s="1" t="s">
        <v>7356</v>
      </c>
      <c r="P32" s="1">
        <v>2.0299999999999998</v>
      </c>
      <c r="Q32" s="1">
        <v>0</v>
      </c>
      <c r="R32" s="1">
        <v>9.2799999999999994E-2</v>
      </c>
      <c r="S32" s="38">
        <v>43678</v>
      </c>
      <c r="T32" s="1">
        <v>0.69</v>
      </c>
      <c r="U32" s="1" t="s">
        <v>7357</v>
      </c>
      <c r="V32" s="1">
        <v>6.4000000000000001E-2</v>
      </c>
      <c r="W32" s="1" t="s">
        <v>7358</v>
      </c>
      <c r="X32" s="1" t="b">
        <v>0</v>
      </c>
      <c r="Y32" s="1" t="b">
        <v>0</v>
      </c>
    </row>
    <row r="33" spans="1:25" x14ac:dyDescent="0.25">
      <c r="A33" s="1" t="s">
        <v>7420</v>
      </c>
      <c r="B33" s="1" t="s">
        <v>7421</v>
      </c>
      <c r="C33" s="1" t="str">
        <f>VLOOKUP(B33,店铺SKU信息!E:F,2,0)</f>
        <v>AGM4896-Navy Blue-4XL</v>
      </c>
      <c r="D33" s="1" t="s">
        <v>3191</v>
      </c>
      <c r="E33" s="1" t="s">
        <v>7372</v>
      </c>
      <c r="F33" s="1" t="s">
        <v>7352</v>
      </c>
      <c r="G33" s="1">
        <v>13.7</v>
      </c>
      <c r="H33" s="1">
        <v>3.9</v>
      </c>
      <c r="I33" s="1">
        <v>2.1</v>
      </c>
      <c r="J33" s="1" t="s">
        <v>7353</v>
      </c>
      <c r="K33" s="1">
        <v>1.05</v>
      </c>
      <c r="L33" s="1" t="s">
        <v>7354</v>
      </c>
      <c r="M33" s="1">
        <v>6.4799999999999996E-2</v>
      </c>
      <c r="N33" s="1" t="s">
        <v>7355</v>
      </c>
      <c r="O33" s="1" t="s">
        <v>7356</v>
      </c>
      <c r="P33" s="1">
        <v>2.3199999999999998</v>
      </c>
      <c r="Q33" s="1">
        <v>0</v>
      </c>
      <c r="R33" s="1">
        <v>0.15060000000000001</v>
      </c>
      <c r="S33" s="38">
        <v>43678</v>
      </c>
      <c r="T33" s="1">
        <v>0.69</v>
      </c>
      <c r="U33" s="1" t="s">
        <v>7357</v>
      </c>
      <c r="V33" s="1">
        <v>0.10390000000000001</v>
      </c>
      <c r="W33" s="1" t="s">
        <v>7358</v>
      </c>
      <c r="X33" s="1" t="b">
        <v>0</v>
      </c>
      <c r="Y33" s="1" t="b">
        <v>0</v>
      </c>
    </row>
    <row r="34" spans="1:25" x14ac:dyDescent="0.25">
      <c r="A34" s="1" t="s">
        <v>7422</v>
      </c>
      <c r="B34" s="1" t="s">
        <v>7423</v>
      </c>
      <c r="C34" s="1" t="str">
        <f>VLOOKUP(B34,店铺SKU信息!E:F,2,0)</f>
        <v>AGM48999-Burgundy-4XL</v>
      </c>
      <c r="D34" s="1" t="s">
        <v>3869</v>
      </c>
      <c r="E34" s="1" t="s">
        <v>7372</v>
      </c>
      <c r="F34" s="1" t="s">
        <v>7352</v>
      </c>
      <c r="G34" s="1">
        <v>11.7</v>
      </c>
      <c r="H34" s="1">
        <v>9.5</v>
      </c>
      <c r="I34" s="1">
        <v>1.7</v>
      </c>
      <c r="J34" s="1" t="s">
        <v>7353</v>
      </c>
      <c r="K34" s="1">
        <v>0.9</v>
      </c>
      <c r="L34" s="1" t="s">
        <v>7354</v>
      </c>
      <c r="M34" s="1">
        <v>0.1091</v>
      </c>
      <c r="N34" s="1" t="s">
        <v>7355</v>
      </c>
      <c r="O34" s="1" t="s">
        <v>7356</v>
      </c>
      <c r="P34" s="1">
        <v>1.1599999999999999</v>
      </c>
      <c r="Q34" s="1">
        <v>0</v>
      </c>
      <c r="R34" s="1">
        <v>0.12670000000000001</v>
      </c>
      <c r="S34" s="38">
        <v>43678</v>
      </c>
      <c r="T34" s="1">
        <v>0.69</v>
      </c>
      <c r="U34" s="1" t="s">
        <v>7357</v>
      </c>
      <c r="V34" s="1">
        <v>8.7400000000000005E-2</v>
      </c>
      <c r="W34" s="1" t="s">
        <v>7358</v>
      </c>
      <c r="X34" s="1" t="b">
        <v>0</v>
      </c>
      <c r="Y34" s="1" t="b">
        <v>0</v>
      </c>
    </row>
    <row r="35" spans="1:25" x14ac:dyDescent="0.25">
      <c r="A35" s="1" t="s">
        <v>7424</v>
      </c>
      <c r="B35" s="1" t="s">
        <v>7425</v>
      </c>
      <c r="C35" s="1" t="str">
        <f>VLOOKUP(B35,店铺SKU信息!E:F,2,0)</f>
        <v>AGM48999-Blue-4XL</v>
      </c>
      <c r="D35" s="1" t="s">
        <v>3753</v>
      </c>
      <c r="E35" s="1" t="s">
        <v>7372</v>
      </c>
      <c r="F35" s="1" t="s">
        <v>7352</v>
      </c>
      <c r="G35" s="1">
        <v>11.7</v>
      </c>
      <c r="H35" s="1">
        <v>9.5</v>
      </c>
      <c r="I35" s="1">
        <v>1.7</v>
      </c>
      <c r="J35" s="1" t="s">
        <v>7353</v>
      </c>
      <c r="K35" s="1">
        <v>0.9</v>
      </c>
      <c r="L35" s="1" t="s">
        <v>7354</v>
      </c>
      <c r="M35" s="1">
        <v>0.1091</v>
      </c>
      <c r="N35" s="1" t="s">
        <v>7355</v>
      </c>
      <c r="O35" s="1" t="s">
        <v>7356</v>
      </c>
      <c r="P35" s="1">
        <v>2.42</v>
      </c>
      <c r="Q35" s="1">
        <v>0</v>
      </c>
      <c r="R35" s="1">
        <v>0.26390000000000002</v>
      </c>
      <c r="S35" s="38">
        <v>43678</v>
      </c>
      <c r="T35" s="1">
        <v>0.69</v>
      </c>
      <c r="U35" s="1" t="s">
        <v>7357</v>
      </c>
      <c r="V35" s="1">
        <v>0.18210000000000001</v>
      </c>
      <c r="W35" s="1" t="s">
        <v>7358</v>
      </c>
      <c r="X35" s="1" t="b">
        <v>0</v>
      </c>
      <c r="Y35" s="1" t="b">
        <v>0</v>
      </c>
    </row>
    <row r="36" spans="1:25" x14ac:dyDescent="0.25">
      <c r="A36" s="1" t="s">
        <v>7426</v>
      </c>
      <c r="B36" s="1" t="s">
        <v>7427</v>
      </c>
      <c r="C36" s="1" t="str">
        <f>VLOOKUP(B36,店铺SKU信息!E:F,2,0)</f>
        <v>AGM1926-Black-4XL</v>
      </c>
      <c r="D36" s="1" t="s">
        <v>2959</v>
      </c>
      <c r="E36" s="1" t="s">
        <v>7372</v>
      </c>
      <c r="F36" s="1" t="s">
        <v>7352</v>
      </c>
      <c r="G36" s="1">
        <v>9.5</v>
      </c>
      <c r="H36" s="1">
        <v>5.19</v>
      </c>
      <c r="I36" s="1">
        <v>1.59</v>
      </c>
      <c r="J36" s="1" t="s">
        <v>7353</v>
      </c>
      <c r="K36" s="1">
        <v>0.75</v>
      </c>
      <c r="L36" s="1" t="s">
        <v>7354</v>
      </c>
      <c r="M36" s="1">
        <v>4.5499999999999999E-2</v>
      </c>
      <c r="N36" s="1" t="s">
        <v>7355</v>
      </c>
      <c r="O36" s="1" t="s">
        <v>7356</v>
      </c>
      <c r="P36" s="1">
        <v>5.23</v>
      </c>
      <c r="Q36" s="1">
        <v>0</v>
      </c>
      <c r="R36" s="1">
        <v>0.23780000000000001</v>
      </c>
      <c r="S36" s="38">
        <v>43678</v>
      </c>
      <c r="T36" s="1">
        <v>0.69</v>
      </c>
      <c r="U36" s="1" t="s">
        <v>7357</v>
      </c>
      <c r="V36" s="1">
        <v>0.1641</v>
      </c>
      <c r="W36" s="1" t="s">
        <v>7358</v>
      </c>
      <c r="X36" s="1" t="b">
        <v>0</v>
      </c>
      <c r="Y36" s="1" t="b">
        <v>0</v>
      </c>
    </row>
    <row r="37" spans="1:25" x14ac:dyDescent="0.25">
      <c r="A37" s="1" t="s">
        <v>7428</v>
      </c>
      <c r="B37" s="1" t="s">
        <v>7429</v>
      </c>
      <c r="C37" s="1" t="str">
        <f>VLOOKUP(B37,店铺SKU信息!E:F,2,0)</f>
        <v>AGM48999-Purple-3XL</v>
      </c>
      <c r="D37" s="1" t="s">
        <v>2926</v>
      </c>
      <c r="E37" s="1" t="s">
        <v>7372</v>
      </c>
      <c r="F37" s="1" t="s">
        <v>7352</v>
      </c>
      <c r="G37" s="1">
        <v>11.7</v>
      </c>
      <c r="H37" s="1">
        <v>9.5</v>
      </c>
      <c r="I37" s="1">
        <v>1.7</v>
      </c>
      <c r="J37" s="1" t="s">
        <v>7353</v>
      </c>
      <c r="K37" s="1">
        <v>0.9</v>
      </c>
      <c r="L37" s="1" t="s">
        <v>7354</v>
      </c>
      <c r="M37" s="1">
        <v>0.1091</v>
      </c>
      <c r="N37" s="1" t="s">
        <v>7355</v>
      </c>
      <c r="O37" s="1" t="s">
        <v>7356</v>
      </c>
      <c r="P37" s="1">
        <v>0.52</v>
      </c>
      <c r="Q37" s="1">
        <v>0</v>
      </c>
      <c r="R37" s="1">
        <v>5.6300000000000003E-2</v>
      </c>
      <c r="S37" s="38">
        <v>43678</v>
      </c>
      <c r="T37" s="1">
        <v>0.69</v>
      </c>
      <c r="U37" s="1" t="s">
        <v>7357</v>
      </c>
      <c r="V37" s="1">
        <v>3.8800000000000001E-2</v>
      </c>
      <c r="W37" s="1" t="s">
        <v>7358</v>
      </c>
      <c r="X37" s="1" t="b">
        <v>0</v>
      </c>
      <c r="Y37" s="1" t="b">
        <v>0</v>
      </c>
    </row>
    <row r="38" spans="1:25" x14ac:dyDescent="0.25">
      <c r="A38" s="1" t="s">
        <v>7430</v>
      </c>
      <c r="B38" s="1" t="s">
        <v>7431</v>
      </c>
      <c r="C38" s="1" t="str">
        <f>VLOOKUP(B38,店铺SKU信息!E:F,2,0)</f>
        <v>AGM48999-White-4XL</v>
      </c>
      <c r="D38" s="1" t="s">
        <v>2676</v>
      </c>
      <c r="E38" s="1" t="s">
        <v>7372</v>
      </c>
      <c r="F38" s="1" t="s">
        <v>7352</v>
      </c>
      <c r="G38" s="1">
        <v>11.7</v>
      </c>
      <c r="H38" s="1">
        <v>9.5</v>
      </c>
      <c r="I38" s="1">
        <v>1.7</v>
      </c>
      <c r="J38" s="1" t="s">
        <v>7353</v>
      </c>
      <c r="K38" s="1">
        <v>0.9</v>
      </c>
      <c r="L38" s="1" t="s">
        <v>7354</v>
      </c>
      <c r="M38" s="1">
        <v>0.1091</v>
      </c>
      <c r="N38" s="1" t="s">
        <v>7355</v>
      </c>
      <c r="O38" s="1" t="s">
        <v>7356</v>
      </c>
      <c r="P38" s="1">
        <v>0.65</v>
      </c>
      <c r="Q38" s="1">
        <v>0</v>
      </c>
      <c r="R38" s="1">
        <v>7.0400000000000004E-2</v>
      </c>
      <c r="S38" s="38">
        <v>43678</v>
      </c>
      <c r="T38" s="1">
        <v>0.69</v>
      </c>
      <c r="U38" s="1" t="s">
        <v>7357</v>
      </c>
      <c r="V38" s="1">
        <v>4.8599999999999997E-2</v>
      </c>
      <c r="W38" s="1" t="s">
        <v>7358</v>
      </c>
      <c r="X38" s="1" t="b">
        <v>0</v>
      </c>
      <c r="Y38" s="1" t="b">
        <v>0</v>
      </c>
    </row>
    <row r="39" spans="1:25" x14ac:dyDescent="0.25">
      <c r="A39" s="1" t="s">
        <v>7432</v>
      </c>
      <c r="B39" s="1" t="s">
        <v>7433</v>
      </c>
      <c r="C39" s="1" t="str">
        <f>VLOOKUP(B39,店铺SKU信息!E:F,2,0)</f>
        <v>AGM4896-Red-XL</v>
      </c>
      <c r="D39" s="1" t="s">
        <v>3164</v>
      </c>
      <c r="E39" s="1" t="s">
        <v>7372</v>
      </c>
      <c r="F39" s="1" t="s">
        <v>7352</v>
      </c>
      <c r="G39" s="1">
        <v>13.7</v>
      </c>
      <c r="H39" s="1">
        <v>3.9</v>
      </c>
      <c r="I39" s="1">
        <v>2.1</v>
      </c>
      <c r="J39" s="1" t="s">
        <v>7353</v>
      </c>
      <c r="K39" s="1">
        <v>1.05</v>
      </c>
      <c r="L39" s="1" t="s">
        <v>7354</v>
      </c>
      <c r="M39" s="1">
        <v>6.4799999999999996E-2</v>
      </c>
      <c r="N39" s="1" t="s">
        <v>7355</v>
      </c>
      <c r="O39" s="1" t="s">
        <v>7356</v>
      </c>
      <c r="P39" s="1">
        <v>2.9</v>
      </c>
      <c r="Q39" s="1">
        <v>0</v>
      </c>
      <c r="R39" s="1">
        <v>0.18820000000000001</v>
      </c>
      <c r="S39" s="38">
        <v>43678</v>
      </c>
      <c r="T39" s="1">
        <v>0.69</v>
      </c>
      <c r="U39" s="1" t="s">
        <v>7357</v>
      </c>
      <c r="V39" s="1">
        <v>0.12989999999999999</v>
      </c>
      <c r="W39" s="1" t="s">
        <v>7358</v>
      </c>
      <c r="X39" s="1" t="b">
        <v>0</v>
      </c>
      <c r="Y39" s="1" t="b">
        <v>0</v>
      </c>
    </row>
    <row r="40" spans="1:25" x14ac:dyDescent="0.25">
      <c r="A40" s="1" t="s">
        <v>7434</v>
      </c>
      <c r="B40" s="1" t="s">
        <v>7435</v>
      </c>
      <c r="C40" s="1" t="str">
        <f>VLOOKUP(B40,店铺SKU信息!E:F,2,0)</f>
        <v>AGM48999-Purple-4XL</v>
      </c>
      <c r="D40" s="1" t="s">
        <v>3009</v>
      </c>
      <c r="E40" s="1" t="s">
        <v>7372</v>
      </c>
      <c r="F40" s="1" t="s">
        <v>7352</v>
      </c>
      <c r="G40" s="1">
        <v>11.7</v>
      </c>
      <c r="H40" s="1">
        <v>9.5</v>
      </c>
      <c r="I40" s="1">
        <v>1.7</v>
      </c>
      <c r="J40" s="1" t="s">
        <v>7353</v>
      </c>
      <c r="K40" s="1">
        <v>0.9</v>
      </c>
      <c r="L40" s="1" t="s">
        <v>7354</v>
      </c>
      <c r="M40" s="1">
        <v>0.1091</v>
      </c>
      <c r="N40" s="1" t="s">
        <v>7355</v>
      </c>
      <c r="O40" s="1" t="s">
        <v>7356</v>
      </c>
      <c r="P40" s="1">
        <v>0.39</v>
      </c>
      <c r="Q40" s="1">
        <v>0</v>
      </c>
      <c r="R40" s="1">
        <v>4.2200000000000001E-2</v>
      </c>
      <c r="S40" s="38">
        <v>43678</v>
      </c>
      <c r="T40" s="1">
        <v>0.69</v>
      </c>
      <c r="U40" s="1" t="s">
        <v>7357</v>
      </c>
      <c r="V40" s="1">
        <v>2.9100000000000001E-2</v>
      </c>
      <c r="W40" s="1" t="s">
        <v>7358</v>
      </c>
      <c r="X40" s="1" t="b">
        <v>0</v>
      </c>
      <c r="Y40" s="1" t="b">
        <v>0</v>
      </c>
    </row>
    <row r="41" spans="1:25" x14ac:dyDescent="0.25">
      <c r="A41" s="1" t="s">
        <v>7436</v>
      </c>
      <c r="B41" s="1" t="s">
        <v>7437</v>
      </c>
      <c r="C41" s="1" t="str">
        <f>VLOOKUP(B41,店铺SKU信息!E:F,2,0)</f>
        <v>AGM1926-Yellow-3XL</v>
      </c>
      <c r="D41" s="1" t="s">
        <v>2985</v>
      </c>
      <c r="E41" s="1" t="s">
        <v>7372</v>
      </c>
      <c r="F41" s="1" t="s">
        <v>7352</v>
      </c>
      <c r="G41" s="1">
        <v>9.5</v>
      </c>
      <c r="H41" s="1">
        <v>5.2</v>
      </c>
      <c r="I41" s="1">
        <v>1.6</v>
      </c>
      <c r="J41" s="1" t="s">
        <v>7353</v>
      </c>
      <c r="K41" s="1">
        <v>0.75</v>
      </c>
      <c r="L41" s="1" t="s">
        <v>7354</v>
      </c>
      <c r="M41" s="1">
        <v>4.5600000000000002E-2</v>
      </c>
      <c r="N41" s="1" t="s">
        <v>7355</v>
      </c>
      <c r="O41" s="1" t="s">
        <v>7356</v>
      </c>
      <c r="P41" s="1">
        <v>3.84</v>
      </c>
      <c r="Q41" s="1">
        <v>0</v>
      </c>
      <c r="R41" s="1">
        <v>0.17519999999999999</v>
      </c>
      <c r="S41" s="38">
        <v>43678</v>
      </c>
      <c r="T41" s="1">
        <v>0.69</v>
      </c>
      <c r="U41" s="1" t="s">
        <v>7357</v>
      </c>
      <c r="V41" s="1">
        <v>0.12089999999999999</v>
      </c>
      <c r="W41" s="1" t="s">
        <v>7358</v>
      </c>
      <c r="X41" s="1" t="b">
        <v>0</v>
      </c>
      <c r="Y41" s="1" t="b">
        <v>0</v>
      </c>
    </row>
    <row r="42" spans="1:25" x14ac:dyDescent="0.25">
      <c r="A42" s="1" t="s">
        <v>7438</v>
      </c>
      <c r="B42" s="1" t="s">
        <v>7439</v>
      </c>
      <c r="C42" s="1" t="str">
        <f>VLOOKUP(B42,店铺SKU信息!E:F,2,0)</f>
        <v>AGM1926-Black-2XL</v>
      </c>
      <c r="D42" s="1" t="s">
        <v>2700</v>
      </c>
      <c r="E42" s="1" t="s">
        <v>7372</v>
      </c>
      <c r="F42" s="1" t="s">
        <v>7352</v>
      </c>
      <c r="G42" s="1">
        <v>9.5</v>
      </c>
      <c r="H42" s="1">
        <v>5.19</v>
      </c>
      <c r="I42" s="1">
        <v>1.59</v>
      </c>
      <c r="J42" s="1" t="s">
        <v>7353</v>
      </c>
      <c r="K42" s="1">
        <v>0.75</v>
      </c>
      <c r="L42" s="1" t="s">
        <v>7354</v>
      </c>
      <c r="M42" s="1">
        <v>4.5499999999999999E-2</v>
      </c>
      <c r="N42" s="1" t="s">
        <v>7355</v>
      </c>
      <c r="O42" s="1" t="s">
        <v>7356</v>
      </c>
      <c r="P42" s="1">
        <v>8.1300000000000008</v>
      </c>
      <c r="Q42" s="1">
        <v>0</v>
      </c>
      <c r="R42" s="1">
        <v>0.36990000000000001</v>
      </c>
      <c r="S42" s="38">
        <v>43678</v>
      </c>
      <c r="T42" s="1">
        <v>0.69</v>
      </c>
      <c r="U42" s="1" t="s">
        <v>7357</v>
      </c>
      <c r="V42" s="1">
        <v>0.25519999999999998</v>
      </c>
      <c r="W42" s="1" t="s">
        <v>7358</v>
      </c>
      <c r="X42" s="1" t="b">
        <v>0</v>
      </c>
      <c r="Y42" s="1" t="b">
        <v>0</v>
      </c>
    </row>
    <row r="43" spans="1:25" x14ac:dyDescent="0.25">
      <c r="A43" s="1" t="s">
        <v>7440</v>
      </c>
      <c r="B43" s="1" t="s">
        <v>7441</v>
      </c>
      <c r="C43" s="1" t="str">
        <f>VLOOKUP(B43,店铺SKU信息!E:F,2,0)</f>
        <v>AGM48999-Blue-3XL</v>
      </c>
      <c r="D43" s="1" t="s">
        <v>5208</v>
      </c>
      <c r="E43" s="1" t="s">
        <v>7372</v>
      </c>
      <c r="F43" s="1" t="s">
        <v>7352</v>
      </c>
      <c r="G43" s="1">
        <v>11.7</v>
      </c>
      <c r="H43" s="1">
        <v>9.5</v>
      </c>
      <c r="I43" s="1">
        <v>1.7</v>
      </c>
      <c r="J43" s="1" t="s">
        <v>7353</v>
      </c>
      <c r="K43" s="1">
        <v>0.9</v>
      </c>
      <c r="L43" s="1" t="s">
        <v>7354</v>
      </c>
      <c r="M43" s="1">
        <v>0.1091</v>
      </c>
      <c r="N43" s="1" t="s">
        <v>7355</v>
      </c>
      <c r="O43" s="1" t="s">
        <v>7356</v>
      </c>
      <c r="P43" s="1">
        <v>0.68</v>
      </c>
      <c r="Q43" s="1">
        <v>0</v>
      </c>
      <c r="R43" s="1">
        <v>7.3899999999999993E-2</v>
      </c>
      <c r="S43" s="38">
        <v>43678</v>
      </c>
      <c r="T43" s="1">
        <v>0.69</v>
      </c>
      <c r="U43" s="1" t="s">
        <v>7357</v>
      </c>
      <c r="V43" s="1">
        <v>5.0999999999999997E-2</v>
      </c>
      <c r="W43" s="1" t="s">
        <v>7358</v>
      </c>
      <c r="X43" s="1" t="b">
        <v>0</v>
      </c>
      <c r="Y43" s="1" t="b">
        <v>0</v>
      </c>
    </row>
    <row r="44" spans="1:25" x14ac:dyDescent="0.25">
      <c r="A44" s="1" t="s">
        <v>7442</v>
      </c>
      <c r="B44" s="1" t="s">
        <v>7443</v>
      </c>
      <c r="C44" s="1" t="str">
        <f>VLOOKUP(B44,店铺SKU信息!E:F,2,0)</f>
        <v>AGM48999-White-2XL</v>
      </c>
      <c r="D44" s="1" t="s">
        <v>2671</v>
      </c>
      <c r="E44" s="1" t="s">
        <v>7372</v>
      </c>
      <c r="F44" s="1" t="s">
        <v>7352</v>
      </c>
      <c r="G44" s="1">
        <v>11.7</v>
      </c>
      <c r="H44" s="1">
        <v>9.5</v>
      </c>
      <c r="I44" s="1">
        <v>1.7</v>
      </c>
      <c r="J44" s="1" t="s">
        <v>7353</v>
      </c>
      <c r="K44" s="1">
        <v>0.9</v>
      </c>
      <c r="L44" s="1" t="s">
        <v>7354</v>
      </c>
      <c r="M44" s="1">
        <v>0.1091</v>
      </c>
      <c r="N44" s="1" t="s">
        <v>7355</v>
      </c>
      <c r="O44" s="1" t="s">
        <v>7356</v>
      </c>
      <c r="P44" s="1">
        <v>6.19</v>
      </c>
      <c r="Q44" s="1">
        <v>0</v>
      </c>
      <c r="R44" s="1">
        <v>0.67549999999999999</v>
      </c>
      <c r="S44" s="38">
        <v>43678</v>
      </c>
      <c r="T44" s="1">
        <v>0.69</v>
      </c>
      <c r="U44" s="1" t="s">
        <v>7357</v>
      </c>
      <c r="V44" s="1">
        <v>0.46610000000000001</v>
      </c>
      <c r="W44" s="1" t="s">
        <v>7358</v>
      </c>
      <c r="X44" s="1" t="b">
        <v>0</v>
      </c>
      <c r="Y44" s="1" t="b">
        <v>0</v>
      </c>
    </row>
    <row r="45" spans="1:25" x14ac:dyDescent="0.25">
      <c r="A45" s="1" t="s">
        <v>7444</v>
      </c>
      <c r="B45" s="1" t="s">
        <v>7445</v>
      </c>
      <c r="C45" s="1" t="str">
        <f>VLOOKUP(B45,店铺SKU信息!E:F,2,0)</f>
        <v>AGM48999-Navy Blue-2XL</v>
      </c>
      <c r="D45" s="1" t="s">
        <v>2729</v>
      </c>
      <c r="E45" s="1" t="s">
        <v>7372</v>
      </c>
      <c r="F45" s="1" t="s">
        <v>7352</v>
      </c>
      <c r="G45" s="1">
        <v>11.7</v>
      </c>
      <c r="H45" s="1">
        <v>9.5</v>
      </c>
      <c r="I45" s="1">
        <v>1.7</v>
      </c>
      <c r="J45" s="1" t="s">
        <v>7353</v>
      </c>
      <c r="K45" s="1">
        <v>0.9</v>
      </c>
      <c r="L45" s="1" t="s">
        <v>7354</v>
      </c>
      <c r="M45" s="1">
        <v>0.1091</v>
      </c>
      <c r="N45" s="1" t="s">
        <v>7355</v>
      </c>
      <c r="O45" s="1" t="s">
        <v>7356</v>
      </c>
      <c r="P45" s="1">
        <v>1.32</v>
      </c>
      <c r="Q45" s="1">
        <v>0</v>
      </c>
      <c r="R45" s="1">
        <v>0.14430000000000001</v>
      </c>
      <c r="S45" s="38">
        <v>43678</v>
      </c>
      <c r="T45" s="1">
        <v>0.69</v>
      </c>
      <c r="U45" s="1" t="s">
        <v>7357</v>
      </c>
      <c r="V45" s="1">
        <v>9.9500000000000005E-2</v>
      </c>
      <c r="W45" s="1" t="s">
        <v>7358</v>
      </c>
      <c r="X45" s="1" t="b">
        <v>0</v>
      </c>
      <c r="Y45" s="1" t="b">
        <v>0</v>
      </c>
    </row>
    <row r="46" spans="1:25" x14ac:dyDescent="0.25">
      <c r="A46" s="1" t="s">
        <v>7446</v>
      </c>
      <c r="B46" s="1" t="s">
        <v>7447</v>
      </c>
      <c r="C46" s="1" t="str">
        <f>VLOOKUP(B46,店铺SKU信息!E:F,2,0)</f>
        <v>AGM1926-Burgundy-4XL</v>
      </c>
      <c r="D46" s="1" t="s">
        <v>2762</v>
      </c>
      <c r="E46" s="1" t="s">
        <v>7372</v>
      </c>
      <c r="F46" s="1" t="s">
        <v>7352</v>
      </c>
      <c r="G46" s="1">
        <v>9.5</v>
      </c>
      <c r="H46" s="1">
        <v>5.2</v>
      </c>
      <c r="I46" s="1">
        <v>1.6</v>
      </c>
      <c r="J46" s="1" t="s">
        <v>7353</v>
      </c>
      <c r="K46" s="1">
        <v>0.75</v>
      </c>
      <c r="L46" s="1" t="s">
        <v>7354</v>
      </c>
      <c r="M46" s="1">
        <v>4.5600000000000002E-2</v>
      </c>
      <c r="N46" s="1" t="s">
        <v>7355</v>
      </c>
      <c r="O46" s="1" t="s">
        <v>7356</v>
      </c>
      <c r="P46" s="1">
        <v>2.0299999999999998</v>
      </c>
      <c r="Q46" s="1">
        <v>0</v>
      </c>
      <c r="R46" s="1">
        <v>9.2799999999999994E-2</v>
      </c>
      <c r="S46" s="38">
        <v>43678</v>
      </c>
      <c r="T46" s="1">
        <v>0.69</v>
      </c>
      <c r="U46" s="1" t="s">
        <v>7357</v>
      </c>
      <c r="V46" s="1">
        <v>6.4000000000000001E-2</v>
      </c>
      <c r="W46" s="1" t="s">
        <v>7358</v>
      </c>
      <c r="X46" s="1" t="b">
        <v>0</v>
      </c>
      <c r="Y46" s="1" t="b">
        <v>0</v>
      </c>
    </row>
    <row r="47" spans="1:25" x14ac:dyDescent="0.25">
      <c r="A47" s="1" t="s">
        <v>7448</v>
      </c>
      <c r="B47" s="1" t="s">
        <v>7449</v>
      </c>
      <c r="C47" s="1" t="str">
        <f>VLOOKUP(B47,店铺SKU信息!E:F,2,0)</f>
        <v>AGM4896-Blue-4XL</v>
      </c>
      <c r="D47" s="1" t="s">
        <v>3089</v>
      </c>
      <c r="E47" s="1" t="s">
        <v>7372</v>
      </c>
      <c r="F47" s="1" t="s">
        <v>7352</v>
      </c>
      <c r="G47" s="1">
        <v>13.7</v>
      </c>
      <c r="H47" s="1">
        <v>3.9</v>
      </c>
      <c r="I47" s="1">
        <v>2.1</v>
      </c>
      <c r="J47" s="1" t="s">
        <v>7353</v>
      </c>
      <c r="K47" s="1">
        <v>1.05</v>
      </c>
      <c r="L47" s="1" t="s">
        <v>7354</v>
      </c>
      <c r="M47" s="1">
        <v>6.4799999999999996E-2</v>
      </c>
      <c r="N47" s="1" t="s">
        <v>7355</v>
      </c>
      <c r="O47" s="1" t="s">
        <v>7356</v>
      </c>
      <c r="P47" s="1">
        <v>0.65</v>
      </c>
      <c r="Q47" s="1">
        <v>0</v>
      </c>
      <c r="R47" s="1">
        <v>4.1799999999999997E-2</v>
      </c>
      <c r="S47" s="38">
        <v>43678</v>
      </c>
      <c r="T47" s="1">
        <v>0.69</v>
      </c>
      <c r="U47" s="1" t="s">
        <v>7357</v>
      </c>
      <c r="V47" s="1">
        <v>2.8899999999999999E-2</v>
      </c>
      <c r="W47" s="1" t="s">
        <v>7358</v>
      </c>
      <c r="X47" s="1" t="b">
        <v>0</v>
      </c>
      <c r="Y47" s="1" t="b">
        <v>0</v>
      </c>
    </row>
    <row r="48" spans="1:25" x14ac:dyDescent="0.25">
      <c r="A48" s="1" t="s">
        <v>7450</v>
      </c>
      <c r="B48" s="1" t="s">
        <v>7451</v>
      </c>
      <c r="C48" s="1" t="str">
        <f>VLOOKUP(B48,店铺SKU信息!E:F,2,0)</f>
        <v>AGCY6770-Red-XL</v>
      </c>
      <c r="D48" s="1" t="s">
        <v>6081</v>
      </c>
      <c r="E48" s="1" t="s">
        <v>7372</v>
      </c>
      <c r="F48" s="1" t="s">
        <v>7352</v>
      </c>
      <c r="G48" s="1">
        <v>13.07</v>
      </c>
      <c r="H48" s="1">
        <v>10.28</v>
      </c>
      <c r="I48" s="1">
        <v>0.79</v>
      </c>
      <c r="J48" s="1" t="s">
        <v>7353</v>
      </c>
      <c r="K48" s="1">
        <v>0.2</v>
      </c>
      <c r="L48" s="1" t="s">
        <v>7354</v>
      </c>
      <c r="M48" s="1">
        <v>6.1400000000000003E-2</v>
      </c>
      <c r="N48" s="1" t="s">
        <v>7355</v>
      </c>
      <c r="O48" s="1" t="s">
        <v>7356</v>
      </c>
      <c r="P48" s="1">
        <v>0.39</v>
      </c>
      <c r="Q48" s="1">
        <v>0</v>
      </c>
      <c r="R48" s="1">
        <v>2.3800000000000002E-2</v>
      </c>
      <c r="S48" s="38">
        <v>43678</v>
      </c>
      <c r="T48" s="1">
        <v>0.69</v>
      </c>
      <c r="U48" s="1" t="s">
        <v>7357</v>
      </c>
      <c r="V48" s="1">
        <v>1.6400000000000001E-2</v>
      </c>
      <c r="W48" s="1" t="s">
        <v>7358</v>
      </c>
      <c r="X48" s="1" t="b">
        <v>0</v>
      </c>
      <c r="Y48" s="1" t="b">
        <v>0</v>
      </c>
    </row>
    <row r="49" spans="1:25" x14ac:dyDescent="0.25">
      <c r="A49" s="1" t="s">
        <v>7452</v>
      </c>
      <c r="B49" s="1" t="s">
        <v>7453</v>
      </c>
      <c r="C49" s="1" t="str">
        <f>VLOOKUP(B49,店铺SKU信息!E:F,2,0)</f>
        <v>AGCY6770-Red-S</v>
      </c>
      <c r="D49" s="1" t="s">
        <v>2818</v>
      </c>
      <c r="E49" s="1" t="s">
        <v>7372</v>
      </c>
      <c r="F49" s="1" t="s">
        <v>7352</v>
      </c>
      <c r="G49" s="1">
        <v>13.07</v>
      </c>
      <c r="H49" s="1">
        <v>10.28</v>
      </c>
      <c r="I49" s="1">
        <v>0.79</v>
      </c>
      <c r="J49" s="1" t="s">
        <v>7353</v>
      </c>
      <c r="K49" s="1">
        <v>0.2</v>
      </c>
      <c r="L49" s="1" t="s">
        <v>7354</v>
      </c>
      <c r="M49" s="1">
        <v>6.1400000000000003E-2</v>
      </c>
      <c r="N49" s="1" t="s">
        <v>7355</v>
      </c>
      <c r="O49" s="1" t="s">
        <v>7356</v>
      </c>
      <c r="P49" s="1">
        <v>0.77</v>
      </c>
      <c r="Q49" s="1">
        <v>0</v>
      </c>
      <c r="R49" s="1">
        <v>4.7600000000000003E-2</v>
      </c>
      <c r="S49" s="38">
        <v>43678</v>
      </c>
      <c r="T49" s="1">
        <v>0.69</v>
      </c>
      <c r="U49" s="1" t="s">
        <v>7357</v>
      </c>
      <c r="V49" s="1">
        <v>3.2800000000000003E-2</v>
      </c>
      <c r="W49" s="1" t="s">
        <v>7358</v>
      </c>
      <c r="X49" s="1" t="b">
        <v>0</v>
      </c>
      <c r="Y49" s="1" t="b">
        <v>0</v>
      </c>
    </row>
    <row r="50" spans="1:25" x14ac:dyDescent="0.25">
      <c r="A50" s="1" t="s">
        <v>7454</v>
      </c>
      <c r="B50" s="1" t="s">
        <v>7455</v>
      </c>
      <c r="C50" s="1" t="str">
        <f>VLOOKUP(B50,店铺SKU信息!E:F,2,0)</f>
        <v>AGM4896-Blue-2XL</v>
      </c>
      <c r="D50" s="1" t="s">
        <v>2823</v>
      </c>
      <c r="E50" s="1" t="s">
        <v>7372</v>
      </c>
      <c r="F50" s="1" t="s">
        <v>7352</v>
      </c>
      <c r="G50" s="1">
        <v>13.69</v>
      </c>
      <c r="H50" s="1">
        <v>3.9</v>
      </c>
      <c r="I50" s="1">
        <v>2.1</v>
      </c>
      <c r="J50" s="1" t="s">
        <v>7353</v>
      </c>
      <c r="K50" s="1">
        <v>1.05</v>
      </c>
      <c r="L50" s="1" t="s">
        <v>7354</v>
      </c>
      <c r="M50" s="1">
        <v>6.4799999999999996E-2</v>
      </c>
      <c r="N50" s="1" t="s">
        <v>7355</v>
      </c>
      <c r="O50" s="1" t="s">
        <v>7356</v>
      </c>
      <c r="P50" s="1">
        <v>3.52</v>
      </c>
      <c r="Q50" s="1">
        <v>0</v>
      </c>
      <c r="R50" s="1">
        <v>0.22789999999999999</v>
      </c>
      <c r="S50" s="38">
        <v>43678</v>
      </c>
      <c r="T50" s="1">
        <v>0.69</v>
      </c>
      <c r="U50" s="1" t="s">
        <v>7357</v>
      </c>
      <c r="V50" s="1">
        <v>0.15720000000000001</v>
      </c>
      <c r="W50" s="1" t="s">
        <v>7358</v>
      </c>
      <c r="X50" s="1" t="b">
        <v>0</v>
      </c>
      <c r="Y50" s="1" t="b">
        <v>0</v>
      </c>
    </row>
    <row r="51" spans="1:25" x14ac:dyDescent="0.25">
      <c r="A51" s="1" t="s">
        <v>7456</v>
      </c>
      <c r="B51" s="1" t="s">
        <v>7457</v>
      </c>
      <c r="C51" s="1" t="str">
        <f>VLOOKUP(B51,店铺SKU信息!E:F,2,0)</f>
        <v>AGM48999-Purple-XL</v>
      </c>
      <c r="D51" s="1" t="s">
        <v>2636</v>
      </c>
      <c r="E51" s="1" t="s">
        <v>7372</v>
      </c>
      <c r="F51" s="1" t="s">
        <v>7352</v>
      </c>
      <c r="G51" s="1">
        <v>11.7</v>
      </c>
      <c r="H51" s="1">
        <v>9.5</v>
      </c>
      <c r="I51" s="1">
        <v>1.7</v>
      </c>
      <c r="J51" s="1" t="s">
        <v>7353</v>
      </c>
      <c r="K51" s="1">
        <v>0.9</v>
      </c>
      <c r="L51" s="1" t="s">
        <v>7354</v>
      </c>
      <c r="M51" s="1">
        <v>0.1091</v>
      </c>
      <c r="N51" s="1" t="s">
        <v>7355</v>
      </c>
      <c r="O51" s="1" t="s">
        <v>7356</v>
      </c>
      <c r="P51" s="1">
        <v>0.26</v>
      </c>
      <c r="Q51" s="1">
        <v>0</v>
      </c>
      <c r="R51" s="1">
        <v>2.81E-2</v>
      </c>
      <c r="S51" s="38">
        <v>43678</v>
      </c>
      <c r="T51" s="1">
        <v>0.69</v>
      </c>
      <c r="U51" s="1" t="s">
        <v>7357</v>
      </c>
      <c r="V51" s="1">
        <v>1.9400000000000001E-2</v>
      </c>
      <c r="W51" s="1" t="s">
        <v>7358</v>
      </c>
      <c r="X51" s="1" t="b">
        <v>0</v>
      </c>
      <c r="Y51" s="1" t="b">
        <v>0</v>
      </c>
    </row>
    <row r="52" spans="1:25" x14ac:dyDescent="0.25">
      <c r="A52" s="1" t="s">
        <v>7458</v>
      </c>
      <c r="B52" s="1" t="s">
        <v>7459</v>
      </c>
      <c r="C52" s="1" t="str">
        <f>VLOOKUP(B52,店铺SKU信息!E:F,2,0)</f>
        <v>AGM48999-Navy Blue-3XL</v>
      </c>
      <c r="D52" s="1" t="s">
        <v>2846</v>
      </c>
      <c r="E52" s="1" t="s">
        <v>7372</v>
      </c>
      <c r="F52" s="1" t="s">
        <v>7352</v>
      </c>
      <c r="G52" s="1">
        <v>11.7</v>
      </c>
      <c r="H52" s="1">
        <v>9.5</v>
      </c>
      <c r="I52" s="1">
        <v>1.7</v>
      </c>
      <c r="J52" s="1" t="s">
        <v>7353</v>
      </c>
      <c r="K52" s="1">
        <v>0.9</v>
      </c>
      <c r="L52" s="1" t="s">
        <v>7354</v>
      </c>
      <c r="M52" s="1">
        <v>0.1091</v>
      </c>
      <c r="N52" s="1" t="s">
        <v>7355</v>
      </c>
      <c r="O52" s="1" t="s">
        <v>7356</v>
      </c>
      <c r="P52" s="1">
        <v>1.06</v>
      </c>
      <c r="Q52" s="1">
        <v>0</v>
      </c>
      <c r="R52" s="1">
        <v>0.11609999999999999</v>
      </c>
      <c r="S52" s="38">
        <v>43678</v>
      </c>
      <c r="T52" s="1">
        <v>0.69</v>
      </c>
      <c r="U52" s="1" t="s">
        <v>7357</v>
      </c>
      <c r="V52" s="1">
        <v>8.0100000000000005E-2</v>
      </c>
      <c r="W52" s="1" t="s">
        <v>7358</v>
      </c>
      <c r="X52" s="1" t="b">
        <v>0</v>
      </c>
      <c r="Y52" s="1" t="b">
        <v>0</v>
      </c>
    </row>
    <row r="53" spans="1:25" x14ac:dyDescent="0.25">
      <c r="A53" s="1" t="s">
        <v>7460</v>
      </c>
      <c r="B53" s="1" t="s">
        <v>7461</v>
      </c>
      <c r="C53" s="1" t="str">
        <f>VLOOKUP(B53,店铺SKU信息!E:F,2,0)</f>
        <v>AGCY6752-Red White Plaid-S</v>
      </c>
      <c r="D53" s="1" t="s">
        <v>7462</v>
      </c>
      <c r="E53" s="1" t="s">
        <v>7372</v>
      </c>
      <c r="F53" s="1" t="s">
        <v>7352</v>
      </c>
      <c r="G53" s="1">
        <v>13.07</v>
      </c>
      <c r="H53" s="1">
        <v>10.28</v>
      </c>
      <c r="I53" s="1">
        <v>0.79</v>
      </c>
      <c r="J53" s="1" t="s">
        <v>7353</v>
      </c>
      <c r="K53" s="1">
        <v>0.2</v>
      </c>
      <c r="L53" s="1" t="s">
        <v>7354</v>
      </c>
      <c r="M53" s="1">
        <v>6.1400000000000003E-2</v>
      </c>
      <c r="N53" s="1" t="s">
        <v>7355</v>
      </c>
      <c r="O53" s="1" t="s">
        <v>7356</v>
      </c>
      <c r="P53" s="1">
        <v>1.81</v>
      </c>
      <c r="Q53" s="1">
        <v>0</v>
      </c>
      <c r="R53" s="1">
        <v>0.111</v>
      </c>
      <c r="S53" s="38">
        <v>43678</v>
      </c>
      <c r="T53" s="1">
        <v>0.69</v>
      </c>
      <c r="U53" s="1" t="s">
        <v>7357</v>
      </c>
      <c r="V53" s="1">
        <v>7.6600000000000001E-2</v>
      </c>
      <c r="W53" s="1" t="s">
        <v>7358</v>
      </c>
      <c r="X53" s="1" t="b">
        <v>0</v>
      </c>
      <c r="Y53" s="1" t="b">
        <v>0</v>
      </c>
    </row>
    <row r="54" spans="1:25" x14ac:dyDescent="0.25">
      <c r="A54" s="1" t="s">
        <v>7463</v>
      </c>
      <c r="B54" s="1" t="s">
        <v>7464</v>
      </c>
      <c r="C54" s="1" t="str">
        <f>VLOOKUP(B54,店铺SKU信息!E:F,2,0)</f>
        <v>AGM48999-Burgundy-XL</v>
      </c>
      <c r="D54" s="1" t="s">
        <v>3613</v>
      </c>
      <c r="E54" s="1" t="s">
        <v>7372</v>
      </c>
      <c r="F54" s="1" t="s">
        <v>7352</v>
      </c>
      <c r="G54" s="1">
        <v>11.7</v>
      </c>
      <c r="H54" s="1">
        <v>9.5</v>
      </c>
      <c r="I54" s="1">
        <v>1.7</v>
      </c>
      <c r="J54" s="1" t="s">
        <v>7353</v>
      </c>
      <c r="K54" s="1">
        <v>0.9</v>
      </c>
      <c r="L54" s="1" t="s">
        <v>7354</v>
      </c>
      <c r="M54" s="1">
        <v>0.1091</v>
      </c>
      <c r="N54" s="1" t="s">
        <v>7355</v>
      </c>
      <c r="O54" s="1" t="s">
        <v>7356</v>
      </c>
      <c r="P54" s="1">
        <v>1.26</v>
      </c>
      <c r="Q54" s="1">
        <v>0</v>
      </c>
      <c r="R54" s="1">
        <v>0.13719999999999999</v>
      </c>
      <c r="S54" s="38">
        <v>43678</v>
      </c>
      <c r="T54" s="1">
        <v>0.69</v>
      </c>
      <c r="U54" s="1" t="s">
        <v>7357</v>
      </c>
      <c r="V54" s="1">
        <v>9.4700000000000006E-2</v>
      </c>
      <c r="W54" s="1" t="s">
        <v>7358</v>
      </c>
      <c r="X54" s="1" t="b">
        <v>0</v>
      </c>
      <c r="Y54" s="1" t="b">
        <v>0</v>
      </c>
    </row>
    <row r="55" spans="1:25" x14ac:dyDescent="0.25">
      <c r="A55" s="1" t="s">
        <v>7465</v>
      </c>
      <c r="B55" s="1" t="s">
        <v>7466</v>
      </c>
      <c r="C55" s="1" t="str">
        <f>VLOOKUP(B55,店铺SKU信息!E:F,2,0)</f>
        <v>AGM1926-Yellow-2XL</v>
      </c>
      <c r="D55" s="1" t="s">
        <v>7467</v>
      </c>
      <c r="E55" s="1" t="s">
        <v>7372</v>
      </c>
      <c r="F55" s="1" t="s">
        <v>7352</v>
      </c>
      <c r="G55" s="1">
        <v>9.5</v>
      </c>
      <c r="H55" s="1">
        <v>5.2</v>
      </c>
      <c r="I55" s="1">
        <v>1.6</v>
      </c>
      <c r="J55" s="1" t="s">
        <v>7353</v>
      </c>
      <c r="K55" s="1">
        <v>0.75</v>
      </c>
      <c r="L55" s="1" t="s">
        <v>7354</v>
      </c>
      <c r="M55" s="1">
        <v>4.5600000000000002E-2</v>
      </c>
      <c r="N55" s="1" t="s">
        <v>7355</v>
      </c>
      <c r="O55" s="1" t="s">
        <v>7356</v>
      </c>
      <c r="P55" s="1">
        <v>3.39</v>
      </c>
      <c r="Q55" s="1">
        <v>0</v>
      </c>
      <c r="R55" s="1">
        <v>0.15459999999999999</v>
      </c>
      <c r="S55" s="38">
        <v>43678</v>
      </c>
      <c r="T55" s="1">
        <v>0.69</v>
      </c>
      <c r="U55" s="1" t="s">
        <v>7357</v>
      </c>
      <c r="V55" s="1">
        <v>0.1067</v>
      </c>
      <c r="W55" s="1" t="s">
        <v>7358</v>
      </c>
      <c r="X55" s="1" t="b">
        <v>0</v>
      </c>
      <c r="Y55" s="1" t="b">
        <v>0</v>
      </c>
    </row>
    <row r="56" spans="1:25" x14ac:dyDescent="0.25">
      <c r="A56" s="1" t="s">
        <v>7468</v>
      </c>
      <c r="B56" s="1" t="s">
        <v>7469</v>
      </c>
      <c r="C56" s="1" t="str">
        <f>VLOOKUP(B56,店铺SKU信息!E:F,2,0)</f>
        <v>AGM4896-Purple-3XL</v>
      </c>
      <c r="D56" s="1" t="s">
        <v>5523</v>
      </c>
      <c r="E56" s="1" t="s">
        <v>7372</v>
      </c>
      <c r="F56" s="1" t="s">
        <v>7352</v>
      </c>
      <c r="G56" s="1">
        <v>13.7</v>
      </c>
      <c r="H56" s="1">
        <v>3.9</v>
      </c>
      <c r="I56" s="1">
        <v>2.1</v>
      </c>
      <c r="J56" s="1" t="s">
        <v>7353</v>
      </c>
      <c r="K56" s="1">
        <v>1.05</v>
      </c>
      <c r="L56" s="1" t="s">
        <v>7354</v>
      </c>
      <c r="M56" s="1">
        <v>6.4799999999999996E-2</v>
      </c>
      <c r="N56" s="1" t="s">
        <v>7355</v>
      </c>
      <c r="O56" s="1" t="s">
        <v>7356</v>
      </c>
      <c r="P56" s="1">
        <v>1.32</v>
      </c>
      <c r="Q56" s="1">
        <v>0</v>
      </c>
      <c r="R56" s="1">
        <v>8.5699999999999998E-2</v>
      </c>
      <c r="S56" s="38">
        <v>43678</v>
      </c>
      <c r="T56" s="1">
        <v>0.69</v>
      </c>
      <c r="U56" s="1" t="s">
        <v>7357</v>
      </c>
      <c r="V56" s="1">
        <v>5.9200000000000003E-2</v>
      </c>
      <c r="W56" s="1" t="s">
        <v>7358</v>
      </c>
      <c r="X56" s="1" t="b">
        <v>0</v>
      </c>
      <c r="Y56" s="1" t="b">
        <v>0</v>
      </c>
    </row>
    <row r="57" spans="1:25" x14ac:dyDescent="0.25">
      <c r="A57" s="1" t="s">
        <v>7368</v>
      </c>
      <c r="B57" s="1" t="s">
        <v>7369</v>
      </c>
      <c r="C57" s="1" t="str">
        <f>VLOOKUP(B57,店铺SKU信息!E:F,2,0)</f>
        <v>AGM48999-White-XL</v>
      </c>
      <c r="D57" s="1" t="s">
        <v>2717</v>
      </c>
      <c r="E57" s="1" t="s">
        <v>7372</v>
      </c>
      <c r="F57" s="1" t="s">
        <v>7352</v>
      </c>
      <c r="G57" s="1">
        <v>11.7</v>
      </c>
      <c r="H57" s="1">
        <v>9.5</v>
      </c>
      <c r="I57" s="1">
        <v>1.7</v>
      </c>
      <c r="J57" s="1" t="s">
        <v>7353</v>
      </c>
      <c r="K57" s="1">
        <v>0.9</v>
      </c>
      <c r="L57" s="1" t="s">
        <v>7354</v>
      </c>
      <c r="M57" s="1">
        <v>0.1091</v>
      </c>
      <c r="N57" s="1" t="s">
        <v>7355</v>
      </c>
      <c r="O57" s="1" t="s">
        <v>7356</v>
      </c>
      <c r="P57" s="1">
        <v>7.1</v>
      </c>
      <c r="Q57" s="1">
        <v>0</v>
      </c>
      <c r="R57" s="1">
        <v>0.77410000000000001</v>
      </c>
      <c r="S57" s="38">
        <v>43678</v>
      </c>
      <c r="T57" s="1">
        <v>0.69</v>
      </c>
      <c r="U57" s="1" t="s">
        <v>7357</v>
      </c>
      <c r="V57" s="1">
        <v>0.53410000000000002</v>
      </c>
      <c r="W57" s="1" t="s">
        <v>7358</v>
      </c>
      <c r="X57" s="1" t="b">
        <v>0</v>
      </c>
      <c r="Y57" s="1" t="b">
        <v>0</v>
      </c>
    </row>
    <row r="58" spans="1:25" x14ac:dyDescent="0.25">
      <c r="A58" s="1" t="s">
        <v>7470</v>
      </c>
      <c r="B58" s="1" t="s">
        <v>7471</v>
      </c>
      <c r="C58" s="1" t="str">
        <f>VLOOKUP(B58,店铺SKU信息!E:F,2,0)</f>
        <v>AGM4896-Purple-4XL</v>
      </c>
      <c r="D58" s="1" t="s">
        <v>2619</v>
      </c>
      <c r="E58" s="1" t="s">
        <v>7372</v>
      </c>
      <c r="F58" s="1" t="s">
        <v>7352</v>
      </c>
      <c r="G58" s="1">
        <v>13.7</v>
      </c>
      <c r="H58" s="1">
        <v>3.9</v>
      </c>
      <c r="I58" s="1">
        <v>2.1</v>
      </c>
      <c r="J58" s="1" t="s">
        <v>7353</v>
      </c>
      <c r="K58" s="1">
        <v>1.05</v>
      </c>
      <c r="L58" s="1" t="s">
        <v>7354</v>
      </c>
      <c r="M58" s="1">
        <v>6.4799999999999996E-2</v>
      </c>
      <c r="N58" s="1" t="s">
        <v>7355</v>
      </c>
      <c r="O58" s="1" t="s">
        <v>7356</v>
      </c>
      <c r="P58" s="1">
        <v>1.06</v>
      </c>
      <c r="Q58" s="1">
        <v>0</v>
      </c>
      <c r="R58" s="1">
        <v>6.9000000000000006E-2</v>
      </c>
      <c r="S58" s="38">
        <v>43678</v>
      </c>
      <c r="T58" s="1">
        <v>0.69</v>
      </c>
      <c r="U58" s="1" t="s">
        <v>7357</v>
      </c>
      <c r="V58" s="1">
        <v>4.7600000000000003E-2</v>
      </c>
      <c r="W58" s="1" t="s">
        <v>7358</v>
      </c>
      <c r="X58" s="1" t="b">
        <v>0</v>
      </c>
      <c r="Y58" s="1" t="b">
        <v>0</v>
      </c>
    </row>
    <row r="59" spans="1:25" x14ac:dyDescent="0.25">
      <c r="A59" s="1" t="s">
        <v>7472</v>
      </c>
      <c r="B59" s="1" t="s">
        <v>7473</v>
      </c>
      <c r="C59" s="1" t="str">
        <f>VLOOKUP(B59,店铺SKU信息!E:F,2,0)</f>
        <v>AGM4896-Navy Blue-2XL</v>
      </c>
      <c r="D59" s="1" t="s">
        <v>2687</v>
      </c>
      <c r="E59" s="1" t="s">
        <v>7372</v>
      </c>
      <c r="F59" s="1" t="s">
        <v>7352</v>
      </c>
      <c r="G59" s="1">
        <v>13.7</v>
      </c>
      <c r="H59" s="1">
        <v>3.9</v>
      </c>
      <c r="I59" s="1">
        <v>2.1</v>
      </c>
      <c r="J59" s="1" t="s">
        <v>7353</v>
      </c>
      <c r="K59" s="1">
        <v>1.05</v>
      </c>
      <c r="L59" s="1" t="s">
        <v>7354</v>
      </c>
      <c r="M59" s="1">
        <v>6.4799999999999996E-2</v>
      </c>
      <c r="N59" s="1" t="s">
        <v>7355</v>
      </c>
      <c r="O59" s="1" t="s">
        <v>7356</v>
      </c>
      <c r="P59" s="1">
        <v>2.3199999999999998</v>
      </c>
      <c r="Q59" s="1">
        <v>0</v>
      </c>
      <c r="R59" s="1">
        <v>0.15060000000000001</v>
      </c>
      <c r="S59" s="38">
        <v>43678</v>
      </c>
      <c r="T59" s="1">
        <v>0.69</v>
      </c>
      <c r="U59" s="1" t="s">
        <v>7357</v>
      </c>
      <c r="V59" s="1">
        <v>0.10390000000000001</v>
      </c>
      <c r="W59" s="1" t="s">
        <v>7358</v>
      </c>
      <c r="X59" s="1" t="b">
        <v>0</v>
      </c>
      <c r="Y59" s="1" t="b">
        <v>0</v>
      </c>
    </row>
    <row r="60" spans="1:25" x14ac:dyDescent="0.25">
      <c r="A60" s="1" t="s">
        <v>7474</v>
      </c>
      <c r="B60" s="1" t="s">
        <v>7475</v>
      </c>
      <c r="C60" s="1" t="str">
        <f>VLOOKUP(B60,店铺SKU信息!E:F,2,0)</f>
        <v>AGM42644-Black Stripe-XL</v>
      </c>
      <c r="D60" s="1" t="s">
        <v>3346</v>
      </c>
      <c r="E60" s="1" t="s">
        <v>7372</v>
      </c>
      <c r="F60" s="1" t="s">
        <v>7352</v>
      </c>
      <c r="G60" s="1">
        <v>12.7</v>
      </c>
      <c r="H60" s="1">
        <v>9.9</v>
      </c>
      <c r="I60" s="1">
        <v>0.8</v>
      </c>
      <c r="J60" s="1" t="s">
        <v>7353</v>
      </c>
      <c r="K60" s="1">
        <v>0.65</v>
      </c>
      <c r="L60" s="1" t="s">
        <v>7354</v>
      </c>
      <c r="M60" s="1">
        <v>5.8099999999999999E-2</v>
      </c>
      <c r="N60" s="1" t="s">
        <v>7355</v>
      </c>
      <c r="O60" s="1" t="s">
        <v>7356</v>
      </c>
      <c r="P60" s="1">
        <v>1</v>
      </c>
      <c r="Q60" s="1">
        <v>0</v>
      </c>
      <c r="R60" s="1">
        <v>5.8099999999999999E-2</v>
      </c>
      <c r="S60" s="38">
        <v>43678</v>
      </c>
      <c r="T60" s="1">
        <v>0.69</v>
      </c>
      <c r="U60" s="1" t="s">
        <v>7357</v>
      </c>
      <c r="V60" s="1">
        <v>4.0099999999999997E-2</v>
      </c>
      <c r="W60" s="1" t="s">
        <v>7358</v>
      </c>
      <c r="X60" s="1" t="b">
        <v>0</v>
      </c>
      <c r="Y60" s="1" t="b">
        <v>0</v>
      </c>
    </row>
    <row r="61" spans="1:25" x14ac:dyDescent="0.25">
      <c r="A61" s="1" t="s">
        <v>7476</v>
      </c>
      <c r="B61" s="1" t="s">
        <v>7477</v>
      </c>
      <c r="C61" s="1" t="str">
        <f>VLOOKUP(B61,店铺SKU信息!E:F,2,0)</f>
        <v>AGM48999-Black-XL</v>
      </c>
      <c r="D61" s="1" t="s">
        <v>3106</v>
      </c>
      <c r="E61" s="1" t="s">
        <v>7372</v>
      </c>
      <c r="F61" s="1" t="s">
        <v>7352</v>
      </c>
      <c r="G61" s="1">
        <v>11.7</v>
      </c>
      <c r="H61" s="1">
        <v>9.5</v>
      </c>
      <c r="I61" s="1">
        <v>1.7</v>
      </c>
      <c r="J61" s="1" t="s">
        <v>7353</v>
      </c>
      <c r="K61" s="1">
        <v>0.9</v>
      </c>
      <c r="L61" s="1" t="s">
        <v>7354</v>
      </c>
      <c r="M61" s="1">
        <v>0.1091</v>
      </c>
      <c r="N61" s="1" t="s">
        <v>7355</v>
      </c>
      <c r="O61" s="1" t="s">
        <v>7356</v>
      </c>
      <c r="P61" s="1">
        <v>2.84</v>
      </c>
      <c r="Q61" s="1">
        <v>0</v>
      </c>
      <c r="R61" s="1">
        <v>0.30959999999999999</v>
      </c>
      <c r="S61" s="38">
        <v>43678</v>
      </c>
      <c r="T61" s="1">
        <v>0.69</v>
      </c>
      <c r="U61" s="1" t="s">
        <v>7357</v>
      </c>
      <c r="V61" s="1">
        <v>0.21360000000000001</v>
      </c>
      <c r="W61" s="1" t="s">
        <v>7358</v>
      </c>
      <c r="X61" s="1" t="b">
        <v>0</v>
      </c>
      <c r="Y61" s="1" t="b">
        <v>0</v>
      </c>
    </row>
    <row r="62" spans="1:25" x14ac:dyDescent="0.25">
      <c r="A62" s="1" t="s">
        <v>7478</v>
      </c>
      <c r="B62" s="1" t="s">
        <v>7479</v>
      </c>
      <c r="C62" s="1" t="str">
        <f>VLOOKUP(B62,店铺SKU信息!E:F,2,0)</f>
        <v>AGCY6770-Red-L</v>
      </c>
      <c r="D62" s="1" t="s">
        <v>4261</v>
      </c>
      <c r="E62" s="1" t="s">
        <v>7372</v>
      </c>
      <c r="F62" s="1" t="s">
        <v>7352</v>
      </c>
      <c r="G62" s="1">
        <v>13.07</v>
      </c>
      <c r="H62" s="1">
        <v>10.28</v>
      </c>
      <c r="I62" s="1">
        <v>0.79</v>
      </c>
      <c r="J62" s="1" t="s">
        <v>7353</v>
      </c>
      <c r="K62" s="1">
        <v>0.2</v>
      </c>
      <c r="L62" s="1" t="s">
        <v>7354</v>
      </c>
      <c r="M62" s="1">
        <v>6.1400000000000003E-2</v>
      </c>
      <c r="N62" s="1" t="s">
        <v>7355</v>
      </c>
      <c r="O62" s="1" t="s">
        <v>7356</v>
      </c>
      <c r="P62" s="1">
        <v>2.58</v>
      </c>
      <c r="Q62" s="1">
        <v>0</v>
      </c>
      <c r="R62" s="1">
        <v>0.1585</v>
      </c>
      <c r="S62" s="38">
        <v>43678</v>
      </c>
      <c r="T62" s="1">
        <v>0.69</v>
      </c>
      <c r="U62" s="1" t="s">
        <v>7357</v>
      </c>
      <c r="V62" s="1">
        <v>0.1094</v>
      </c>
      <c r="W62" s="1" t="s">
        <v>7358</v>
      </c>
      <c r="X62" s="1" t="b">
        <v>0</v>
      </c>
      <c r="Y62" s="1" t="b">
        <v>0</v>
      </c>
    </row>
    <row r="63" spans="1:25" x14ac:dyDescent="0.25">
      <c r="A63" s="1" t="s">
        <v>7480</v>
      </c>
      <c r="B63" s="1" t="s">
        <v>7481</v>
      </c>
      <c r="C63" s="1" t="str">
        <f>VLOOKUP(B63,店铺SKU信息!E:F,2,0)</f>
        <v>AGM1926-Black-XL</v>
      </c>
      <c r="D63" s="1" t="s">
        <v>3904</v>
      </c>
      <c r="E63" s="1" t="s">
        <v>7372</v>
      </c>
      <c r="F63" s="1" t="s">
        <v>7352</v>
      </c>
      <c r="G63" s="1">
        <v>9.5</v>
      </c>
      <c r="H63" s="1">
        <v>5.19</v>
      </c>
      <c r="I63" s="1">
        <v>1.59</v>
      </c>
      <c r="J63" s="1" t="s">
        <v>7353</v>
      </c>
      <c r="K63" s="1">
        <v>0.75</v>
      </c>
      <c r="L63" s="1" t="s">
        <v>7354</v>
      </c>
      <c r="M63" s="1">
        <v>4.5499999999999999E-2</v>
      </c>
      <c r="N63" s="1" t="s">
        <v>7355</v>
      </c>
      <c r="O63" s="1" t="s">
        <v>7356</v>
      </c>
      <c r="P63" s="1">
        <v>8.1300000000000008</v>
      </c>
      <c r="Q63" s="1">
        <v>0</v>
      </c>
      <c r="R63" s="1">
        <v>0.36990000000000001</v>
      </c>
      <c r="S63" s="38">
        <v>43678</v>
      </c>
      <c r="T63" s="1">
        <v>0.69</v>
      </c>
      <c r="U63" s="1" t="s">
        <v>7357</v>
      </c>
      <c r="V63" s="1">
        <v>0.25519999999999998</v>
      </c>
      <c r="W63" s="1" t="s">
        <v>7358</v>
      </c>
      <c r="X63" s="1" t="b">
        <v>0</v>
      </c>
      <c r="Y63" s="1" t="b">
        <v>0</v>
      </c>
    </row>
    <row r="64" spans="1:25" x14ac:dyDescent="0.25">
      <c r="A64" s="1" t="s">
        <v>7482</v>
      </c>
      <c r="B64" s="1" t="s">
        <v>7483</v>
      </c>
      <c r="C64" s="1" t="str">
        <f>VLOOKUP(B64,店铺SKU信息!E:F,2,0)</f>
        <v>AGM4896-Blue-3XL</v>
      </c>
      <c r="D64" s="1" t="s">
        <v>3030</v>
      </c>
      <c r="E64" s="1" t="s">
        <v>7372</v>
      </c>
      <c r="F64" s="1" t="s">
        <v>7352</v>
      </c>
      <c r="G64" s="1">
        <v>13.69</v>
      </c>
      <c r="H64" s="1">
        <v>3.9</v>
      </c>
      <c r="I64" s="1">
        <v>2.1</v>
      </c>
      <c r="J64" s="1" t="s">
        <v>7353</v>
      </c>
      <c r="K64" s="1">
        <v>1.05</v>
      </c>
      <c r="L64" s="1" t="s">
        <v>7354</v>
      </c>
      <c r="M64" s="1">
        <v>6.4799999999999996E-2</v>
      </c>
      <c r="N64" s="1" t="s">
        <v>7355</v>
      </c>
      <c r="O64" s="1" t="s">
        <v>7356</v>
      </c>
      <c r="P64" s="1">
        <v>1.1599999999999999</v>
      </c>
      <c r="Q64" s="1">
        <v>0</v>
      </c>
      <c r="R64" s="1">
        <v>7.5300000000000006E-2</v>
      </c>
      <c r="S64" s="38">
        <v>43678</v>
      </c>
      <c r="T64" s="1">
        <v>0.69</v>
      </c>
      <c r="U64" s="1" t="s">
        <v>7357</v>
      </c>
      <c r="V64" s="1">
        <v>5.1900000000000002E-2</v>
      </c>
      <c r="W64" s="1" t="s">
        <v>7358</v>
      </c>
      <c r="X64" s="1" t="b">
        <v>0</v>
      </c>
      <c r="Y64" s="1" t="b">
        <v>0</v>
      </c>
    </row>
    <row r="65" spans="1:25" x14ac:dyDescent="0.25">
      <c r="A65" s="1" t="s">
        <v>7484</v>
      </c>
      <c r="B65" s="1" t="s">
        <v>7485</v>
      </c>
      <c r="C65" s="1" t="str">
        <f>VLOOKUP(B65,店铺SKU信息!E:F,2,0)</f>
        <v>AGM4896-Burgundy-XL</v>
      </c>
      <c r="D65" s="1" t="s">
        <v>2776</v>
      </c>
      <c r="E65" s="1" t="s">
        <v>7372</v>
      </c>
      <c r="F65" s="1" t="s">
        <v>7352</v>
      </c>
      <c r="G65" s="1">
        <v>13.69</v>
      </c>
      <c r="H65" s="1">
        <v>3.9</v>
      </c>
      <c r="I65" s="1">
        <v>2.1</v>
      </c>
      <c r="J65" s="1" t="s">
        <v>7353</v>
      </c>
      <c r="K65" s="1">
        <v>1.05</v>
      </c>
      <c r="L65" s="1" t="s">
        <v>7354</v>
      </c>
      <c r="M65" s="1">
        <v>6.4799999999999996E-2</v>
      </c>
      <c r="N65" s="1" t="s">
        <v>7355</v>
      </c>
      <c r="O65" s="1" t="s">
        <v>7356</v>
      </c>
      <c r="P65" s="1">
        <v>7.03</v>
      </c>
      <c r="Q65" s="1">
        <v>0</v>
      </c>
      <c r="R65" s="1">
        <v>0.45579999999999998</v>
      </c>
      <c r="S65" s="38">
        <v>43678</v>
      </c>
      <c r="T65" s="1">
        <v>0.69</v>
      </c>
      <c r="U65" s="1" t="s">
        <v>7357</v>
      </c>
      <c r="V65" s="1">
        <v>0.3145</v>
      </c>
      <c r="W65" s="1" t="s">
        <v>7358</v>
      </c>
      <c r="X65" s="1" t="b">
        <v>0</v>
      </c>
      <c r="Y65" s="1" t="b">
        <v>0</v>
      </c>
    </row>
    <row r="66" spans="1:25" x14ac:dyDescent="0.25">
      <c r="A66" s="1" t="s">
        <v>7359</v>
      </c>
      <c r="B66" s="1" t="s">
        <v>7360</v>
      </c>
      <c r="C66" s="1" t="str">
        <f>VLOOKUP(B66,店铺SKU信息!E:F,2,0)</f>
        <v>AGM4896-Black-XL</v>
      </c>
      <c r="D66" s="1" t="s">
        <v>2897</v>
      </c>
      <c r="E66" s="1" t="s">
        <v>7372</v>
      </c>
      <c r="F66" s="1" t="s">
        <v>7352</v>
      </c>
      <c r="G66" s="1">
        <v>13.69</v>
      </c>
      <c r="H66" s="1">
        <v>3.9</v>
      </c>
      <c r="I66" s="1">
        <v>2.1</v>
      </c>
      <c r="J66" s="1" t="s">
        <v>7353</v>
      </c>
      <c r="K66" s="1">
        <v>1.05</v>
      </c>
      <c r="L66" s="1" t="s">
        <v>7354</v>
      </c>
      <c r="M66" s="1">
        <v>6.4799999999999996E-2</v>
      </c>
      <c r="N66" s="1" t="s">
        <v>7355</v>
      </c>
      <c r="O66" s="1" t="s">
        <v>7356</v>
      </c>
      <c r="P66" s="1">
        <v>6.32</v>
      </c>
      <c r="Q66" s="1">
        <v>0</v>
      </c>
      <c r="R66" s="1">
        <v>0.4098</v>
      </c>
      <c r="S66" s="38">
        <v>43678</v>
      </c>
      <c r="T66" s="1">
        <v>0.69</v>
      </c>
      <c r="U66" s="1" t="s">
        <v>7357</v>
      </c>
      <c r="V66" s="1">
        <v>0.28270000000000001</v>
      </c>
      <c r="W66" s="1" t="s">
        <v>7358</v>
      </c>
      <c r="X66" s="1" t="b">
        <v>0</v>
      </c>
      <c r="Y66" s="1" t="b">
        <v>0</v>
      </c>
    </row>
    <row r="67" spans="1:25" x14ac:dyDescent="0.25">
      <c r="A67" s="1" t="s">
        <v>7486</v>
      </c>
      <c r="B67" s="1" t="s">
        <v>7487</v>
      </c>
      <c r="C67" s="1" t="str">
        <f>VLOOKUP(B67,店铺SKU信息!E:F,2,0)</f>
        <v>AGM48999-Black-3XL</v>
      </c>
      <c r="D67" s="1" t="s">
        <v>3744</v>
      </c>
      <c r="E67" s="1" t="s">
        <v>7372</v>
      </c>
      <c r="F67" s="1" t="s">
        <v>7352</v>
      </c>
      <c r="G67" s="1">
        <v>11.7</v>
      </c>
      <c r="H67" s="1">
        <v>9.5</v>
      </c>
      <c r="I67" s="1">
        <v>1.7</v>
      </c>
      <c r="J67" s="1" t="s">
        <v>7353</v>
      </c>
      <c r="K67" s="1">
        <v>0.9</v>
      </c>
      <c r="L67" s="1" t="s">
        <v>7354</v>
      </c>
      <c r="M67" s="1">
        <v>0.1091</v>
      </c>
      <c r="N67" s="1" t="s">
        <v>7355</v>
      </c>
      <c r="O67" s="1" t="s">
        <v>7356</v>
      </c>
      <c r="P67" s="1">
        <v>0.39</v>
      </c>
      <c r="Q67" s="1">
        <v>0</v>
      </c>
      <c r="R67" s="1">
        <v>4.2200000000000001E-2</v>
      </c>
      <c r="S67" s="38">
        <v>43678</v>
      </c>
      <c r="T67" s="1">
        <v>0.69</v>
      </c>
      <c r="U67" s="1" t="s">
        <v>7357</v>
      </c>
      <c r="V67" s="1">
        <v>2.9100000000000001E-2</v>
      </c>
      <c r="W67" s="1" t="s">
        <v>7358</v>
      </c>
      <c r="X67" s="1" t="b">
        <v>0</v>
      </c>
      <c r="Y67" s="1" t="b">
        <v>0</v>
      </c>
    </row>
    <row r="68" spans="1:25" x14ac:dyDescent="0.25">
      <c r="A68" s="1" t="s">
        <v>7488</v>
      </c>
      <c r="B68" s="1" t="s">
        <v>7489</v>
      </c>
      <c r="C68" s="1" t="str">
        <f>VLOOKUP(B68,店铺SKU信息!E:F,2,0)</f>
        <v>AGCY6770-Red-M</v>
      </c>
      <c r="D68" s="1" t="s">
        <v>4201</v>
      </c>
      <c r="E68" s="1" t="s">
        <v>7372</v>
      </c>
      <c r="F68" s="1" t="s">
        <v>7352</v>
      </c>
      <c r="G68" s="1">
        <v>13.07</v>
      </c>
      <c r="H68" s="1">
        <v>10.28</v>
      </c>
      <c r="I68" s="1">
        <v>0.79</v>
      </c>
      <c r="J68" s="1" t="s">
        <v>7353</v>
      </c>
      <c r="K68" s="1">
        <v>0.2</v>
      </c>
      <c r="L68" s="1" t="s">
        <v>7354</v>
      </c>
      <c r="M68" s="1">
        <v>6.1400000000000003E-2</v>
      </c>
      <c r="N68" s="1" t="s">
        <v>7355</v>
      </c>
      <c r="O68" s="1" t="s">
        <v>7356</v>
      </c>
      <c r="P68" s="1">
        <v>1.1599999999999999</v>
      </c>
      <c r="Q68" s="1">
        <v>0</v>
      </c>
      <c r="R68" s="1">
        <v>7.1300000000000002E-2</v>
      </c>
      <c r="S68" s="38">
        <v>43678</v>
      </c>
      <c r="T68" s="1">
        <v>0.69</v>
      </c>
      <c r="U68" s="1" t="s">
        <v>7357</v>
      </c>
      <c r="V68" s="1">
        <v>4.9200000000000001E-2</v>
      </c>
      <c r="W68" s="1" t="s">
        <v>7358</v>
      </c>
      <c r="X68" s="1" t="b">
        <v>0</v>
      </c>
      <c r="Y68" s="1" t="b">
        <v>0</v>
      </c>
    </row>
    <row r="69" spans="1:25" x14ac:dyDescent="0.25">
      <c r="A69" s="1" t="s">
        <v>7490</v>
      </c>
      <c r="B69" s="1" t="s">
        <v>7491</v>
      </c>
      <c r="C69" s="1" t="str">
        <f>VLOOKUP(B69,店铺SKU信息!E:F,2,0)</f>
        <v>AGM1926-Burgundy-2XL</v>
      </c>
      <c r="D69" s="1" t="s">
        <v>2798</v>
      </c>
      <c r="E69" s="1" t="s">
        <v>7372</v>
      </c>
      <c r="F69" s="1" t="s">
        <v>7352</v>
      </c>
      <c r="G69" s="1">
        <v>9.5</v>
      </c>
      <c r="H69" s="1">
        <v>5.2</v>
      </c>
      <c r="I69" s="1">
        <v>1.6</v>
      </c>
      <c r="J69" s="1" t="s">
        <v>7353</v>
      </c>
      <c r="K69" s="1">
        <v>0.75</v>
      </c>
      <c r="L69" s="1" t="s">
        <v>7354</v>
      </c>
      <c r="M69" s="1">
        <v>4.5600000000000002E-2</v>
      </c>
      <c r="N69" s="1" t="s">
        <v>7355</v>
      </c>
      <c r="O69" s="1" t="s">
        <v>7356</v>
      </c>
      <c r="P69" s="1">
        <v>3.97</v>
      </c>
      <c r="Q69" s="1">
        <v>0</v>
      </c>
      <c r="R69" s="1">
        <v>0.18110000000000001</v>
      </c>
      <c r="S69" s="38">
        <v>43678</v>
      </c>
      <c r="T69" s="1">
        <v>0.69</v>
      </c>
      <c r="U69" s="1" t="s">
        <v>7357</v>
      </c>
      <c r="V69" s="1">
        <v>0.125</v>
      </c>
      <c r="W69" s="1" t="s">
        <v>7358</v>
      </c>
      <c r="X69" s="1" t="b">
        <v>0</v>
      </c>
      <c r="Y69" s="1" t="b">
        <v>0</v>
      </c>
    </row>
    <row r="70" spans="1:25" x14ac:dyDescent="0.25">
      <c r="A70" s="1" t="s">
        <v>7492</v>
      </c>
      <c r="B70" s="1" t="s">
        <v>7493</v>
      </c>
      <c r="C70" s="1" t="str">
        <f>VLOOKUP(B70,店铺SKU信息!E:F,2,0)</f>
        <v>AGCY6752-Black White Plaid-M</v>
      </c>
      <c r="D70" s="1" t="s">
        <v>5070</v>
      </c>
      <c r="E70" s="1" t="s">
        <v>7372</v>
      </c>
      <c r="F70" s="1" t="s">
        <v>7352</v>
      </c>
      <c r="G70" s="1">
        <v>13.07</v>
      </c>
      <c r="H70" s="1">
        <v>10.28</v>
      </c>
      <c r="I70" s="1">
        <v>0.79</v>
      </c>
      <c r="J70" s="1" t="s">
        <v>7353</v>
      </c>
      <c r="K70" s="1">
        <v>0.2</v>
      </c>
      <c r="L70" s="1" t="s">
        <v>7354</v>
      </c>
      <c r="M70" s="1">
        <v>6.1400000000000003E-2</v>
      </c>
      <c r="N70" s="1" t="s">
        <v>7355</v>
      </c>
      <c r="O70" s="1" t="s">
        <v>7356</v>
      </c>
      <c r="P70" s="1">
        <v>1.1299999999999999</v>
      </c>
      <c r="Q70" s="1">
        <v>0</v>
      </c>
      <c r="R70" s="1">
        <v>6.9400000000000003E-2</v>
      </c>
      <c r="S70" s="38">
        <v>43678</v>
      </c>
      <c r="T70" s="1">
        <v>0.69</v>
      </c>
      <c r="U70" s="1" t="s">
        <v>7357</v>
      </c>
      <c r="V70" s="1">
        <v>4.7899999999999998E-2</v>
      </c>
      <c r="W70" s="1" t="s">
        <v>7358</v>
      </c>
      <c r="X70" s="1" t="b">
        <v>0</v>
      </c>
      <c r="Y70" s="1" t="b">
        <v>0</v>
      </c>
    </row>
    <row r="71" spans="1:25" x14ac:dyDescent="0.25">
      <c r="A71" s="1" t="s">
        <v>7494</v>
      </c>
      <c r="B71" s="1" t="s">
        <v>7495</v>
      </c>
      <c r="C71" s="1" t="str">
        <f>VLOOKUP(B71,店铺SKU信息!E:F,2,0)</f>
        <v>AGM4896-Purple-XL</v>
      </c>
      <c r="D71" s="1" t="s">
        <v>2882</v>
      </c>
      <c r="E71" s="1" t="s">
        <v>7372</v>
      </c>
      <c r="F71" s="1" t="s">
        <v>7352</v>
      </c>
      <c r="G71" s="1">
        <v>13.7</v>
      </c>
      <c r="H71" s="1">
        <v>3.9</v>
      </c>
      <c r="I71" s="1">
        <v>2.1</v>
      </c>
      <c r="J71" s="1" t="s">
        <v>7353</v>
      </c>
      <c r="K71" s="1">
        <v>1.05</v>
      </c>
      <c r="L71" s="1" t="s">
        <v>7354</v>
      </c>
      <c r="M71" s="1">
        <v>6.4799999999999996E-2</v>
      </c>
      <c r="N71" s="1" t="s">
        <v>7355</v>
      </c>
      <c r="O71" s="1" t="s">
        <v>7356</v>
      </c>
      <c r="P71" s="1">
        <v>2.74</v>
      </c>
      <c r="Q71" s="1">
        <v>0</v>
      </c>
      <c r="R71" s="1">
        <v>0.17780000000000001</v>
      </c>
      <c r="S71" s="38">
        <v>43678</v>
      </c>
      <c r="T71" s="1">
        <v>0.69</v>
      </c>
      <c r="U71" s="1" t="s">
        <v>7357</v>
      </c>
      <c r="V71" s="1">
        <v>0.1227</v>
      </c>
      <c r="W71" s="1" t="s">
        <v>7358</v>
      </c>
      <c r="X71" s="1" t="b">
        <v>0</v>
      </c>
      <c r="Y71" s="1" t="b">
        <v>0</v>
      </c>
    </row>
    <row r="72" spans="1:25" x14ac:dyDescent="0.25">
      <c r="A72" s="1" t="s">
        <v>7496</v>
      </c>
      <c r="B72" s="1" t="s">
        <v>7497</v>
      </c>
      <c r="C72" s="1" t="str">
        <f>VLOOKUP(B72,店铺SKU信息!E:F,2,0)</f>
        <v>AGM4896-Red-2XL</v>
      </c>
      <c r="D72" s="1" t="s">
        <v>2725</v>
      </c>
      <c r="E72" s="1" t="s">
        <v>7372</v>
      </c>
      <c r="F72" s="1" t="s">
        <v>7352</v>
      </c>
      <c r="G72" s="1">
        <v>13.7</v>
      </c>
      <c r="H72" s="1">
        <v>3.9</v>
      </c>
      <c r="I72" s="1">
        <v>2.1</v>
      </c>
      <c r="J72" s="1" t="s">
        <v>7353</v>
      </c>
      <c r="K72" s="1">
        <v>1.05</v>
      </c>
      <c r="L72" s="1" t="s">
        <v>7354</v>
      </c>
      <c r="M72" s="1">
        <v>6.4799999999999996E-2</v>
      </c>
      <c r="N72" s="1" t="s">
        <v>7355</v>
      </c>
      <c r="O72" s="1" t="s">
        <v>7356</v>
      </c>
      <c r="P72" s="1">
        <v>2.9</v>
      </c>
      <c r="Q72" s="1">
        <v>0</v>
      </c>
      <c r="R72" s="1">
        <v>0.18820000000000001</v>
      </c>
      <c r="S72" s="38">
        <v>43678</v>
      </c>
      <c r="T72" s="1">
        <v>0.69</v>
      </c>
      <c r="U72" s="1" t="s">
        <v>7357</v>
      </c>
      <c r="V72" s="1">
        <v>0.12989999999999999</v>
      </c>
      <c r="W72" s="1" t="s">
        <v>7358</v>
      </c>
      <c r="X72" s="1" t="b">
        <v>0</v>
      </c>
      <c r="Y72" s="1" t="b">
        <v>0</v>
      </c>
    </row>
    <row r="73" spans="1:25" x14ac:dyDescent="0.25">
      <c r="A73" s="1" t="s">
        <v>7498</v>
      </c>
      <c r="B73" s="1" t="s">
        <v>7499</v>
      </c>
      <c r="C73" s="1" t="str">
        <f>VLOOKUP(B73,店铺SKU信息!E:F,2,0)</f>
        <v>AGM48999-Black-4XL</v>
      </c>
      <c r="D73" s="1" t="s">
        <v>3917</v>
      </c>
      <c r="E73" s="1" t="s">
        <v>7372</v>
      </c>
      <c r="F73" s="1" t="s">
        <v>7352</v>
      </c>
      <c r="G73" s="1">
        <v>11.7</v>
      </c>
      <c r="H73" s="1">
        <v>9.5</v>
      </c>
      <c r="I73" s="1">
        <v>1.7</v>
      </c>
      <c r="J73" s="1" t="s">
        <v>7353</v>
      </c>
      <c r="K73" s="1">
        <v>0.9</v>
      </c>
      <c r="L73" s="1" t="s">
        <v>7354</v>
      </c>
      <c r="M73" s="1">
        <v>0.1091</v>
      </c>
      <c r="N73" s="1" t="s">
        <v>7355</v>
      </c>
      <c r="O73" s="1" t="s">
        <v>7356</v>
      </c>
      <c r="P73" s="1">
        <v>3.61</v>
      </c>
      <c r="Q73" s="1">
        <v>0</v>
      </c>
      <c r="R73" s="1">
        <v>0.39410000000000001</v>
      </c>
      <c r="S73" s="38">
        <v>43678</v>
      </c>
      <c r="T73" s="1">
        <v>0.69</v>
      </c>
      <c r="U73" s="1" t="s">
        <v>7357</v>
      </c>
      <c r="V73" s="1">
        <v>0.27189999999999998</v>
      </c>
      <c r="W73" s="1" t="s">
        <v>7358</v>
      </c>
      <c r="X73" s="1" t="b">
        <v>0</v>
      </c>
      <c r="Y73" s="1" t="b">
        <v>0</v>
      </c>
    </row>
    <row r="74" spans="1:25" x14ac:dyDescent="0.25">
      <c r="A74" s="1" t="s">
        <v>7500</v>
      </c>
      <c r="B74" s="1" t="s">
        <v>7501</v>
      </c>
      <c r="C74" s="1" t="str">
        <f>VLOOKUP(B74,店铺SKU信息!E:F,2,0)</f>
        <v>AGM48999-Black-2XL</v>
      </c>
      <c r="D74" s="1" t="s">
        <v>2813</v>
      </c>
      <c r="E74" s="1" t="s">
        <v>7372</v>
      </c>
      <c r="F74" s="1" t="s">
        <v>7352</v>
      </c>
      <c r="G74" s="1">
        <v>11.7</v>
      </c>
      <c r="H74" s="1">
        <v>9.5</v>
      </c>
      <c r="I74" s="1">
        <v>1.7</v>
      </c>
      <c r="J74" s="1" t="s">
        <v>7353</v>
      </c>
      <c r="K74" s="1">
        <v>0.9</v>
      </c>
      <c r="L74" s="1" t="s">
        <v>7354</v>
      </c>
      <c r="M74" s="1">
        <v>0.10929999999999999</v>
      </c>
      <c r="N74" s="1" t="s">
        <v>7355</v>
      </c>
      <c r="O74" s="1" t="s">
        <v>7356</v>
      </c>
      <c r="P74" s="1">
        <v>3.74</v>
      </c>
      <c r="Q74" s="1">
        <v>0</v>
      </c>
      <c r="R74" s="1">
        <v>0.40920000000000001</v>
      </c>
      <c r="S74" s="38">
        <v>43678</v>
      </c>
      <c r="T74" s="1">
        <v>0.69</v>
      </c>
      <c r="U74" s="1" t="s">
        <v>7357</v>
      </c>
      <c r="V74" s="1">
        <v>0.2823</v>
      </c>
      <c r="W74" s="1" t="s">
        <v>7358</v>
      </c>
      <c r="X74" s="1" t="b">
        <v>0</v>
      </c>
      <c r="Y74" s="1" t="b">
        <v>0</v>
      </c>
    </row>
    <row r="75" spans="1:25" x14ac:dyDescent="0.25">
      <c r="A75" s="1" t="s">
        <v>7502</v>
      </c>
      <c r="B75" s="1" t="s">
        <v>7503</v>
      </c>
      <c r="C75" s="1" t="str">
        <f>VLOOKUP(B75,店铺SKU信息!E:F,2,0)</f>
        <v>AGM4896-Burgundy-3XL</v>
      </c>
      <c r="D75" s="1" t="s">
        <v>2641</v>
      </c>
      <c r="E75" s="1" t="s">
        <v>7372</v>
      </c>
      <c r="F75" s="1" t="s">
        <v>7352</v>
      </c>
      <c r="G75" s="1">
        <v>13.69</v>
      </c>
      <c r="H75" s="1">
        <v>3.9</v>
      </c>
      <c r="I75" s="1">
        <v>2.1</v>
      </c>
      <c r="J75" s="1" t="s">
        <v>7353</v>
      </c>
      <c r="K75" s="1">
        <v>1.05</v>
      </c>
      <c r="L75" s="1" t="s">
        <v>7354</v>
      </c>
      <c r="M75" s="1">
        <v>6.4799999999999996E-2</v>
      </c>
      <c r="N75" s="1" t="s">
        <v>7355</v>
      </c>
      <c r="O75" s="1" t="s">
        <v>7356</v>
      </c>
      <c r="P75" s="1">
        <v>7.61</v>
      </c>
      <c r="Q75" s="1">
        <v>0</v>
      </c>
      <c r="R75" s="1">
        <v>0.49340000000000001</v>
      </c>
      <c r="S75" s="38">
        <v>43678</v>
      </c>
      <c r="T75" s="1">
        <v>0.69</v>
      </c>
      <c r="U75" s="1" t="s">
        <v>7357</v>
      </c>
      <c r="V75" s="1">
        <v>0.34039999999999998</v>
      </c>
      <c r="W75" s="1" t="s">
        <v>7358</v>
      </c>
      <c r="X75" s="1" t="b">
        <v>0</v>
      </c>
      <c r="Y75" s="1" t="b">
        <v>0</v>
      </c>
    </row>
    <row r="76" spans="1:25" x14ac:dyDescent="0.25">
      <c r="A76" s="1" t="s">
        <v>7504</v>
      </c>
      <c r="B76" s="1" t="s">
        <v>7505</v>
      </c>
      <c r="C76" s="1" t="str">
        <f>VLOOKUP(B76,店铺SKU信息!E:F,2,0)</f>
        <v>AGM4896-Navy Blue-XL</v>
      </c>
      <c r="D76" s="1" t="s">
        <v>4650</v>
      </c>
      <c r="E76" s="1" t="s">
        <v>7372</v>
      </c>
      <c r="F76" s="1" t="s">
        <v>7352</v>
      </c>
      <c r="G76" s="1">
        <v>13.7</v>
      </c>
      <c r="H76" s="1">
        <v>3.9</v>
      </c>
      <c r="I76" s="1">
        <v>2.1</v>
      </c>
      <c r="J76" s="1" t="s">
        <v>7353</v>
      </c>
      <c r="K76" s="1">
        <v>1.05</v>
      </c>
      <c r="L76" s="1" t="s">
        <v>7354</v>
      </c>
      <c r="M76" s="1">
        <v>6.4799999999999996E-2</v>
      </c>
      <c r="N76" s="1" t="s">
        <v>7355</v>
      </c>
      <c r="O76" s="1" t="s">
        <v>7356</v>
      </c>
      <c r="P76" s="1">
        <v>2.3199999999999998</v>
      </c>
      <c r="Q76" s="1">
        <v>0</v>
      </c>
      <c r="R76" s="1">
        <v>0.15060000000000001</v>
      </c>
      <c r="S76" s="38">
        <v>43678</v>
      </c>
      <c r="T76" s="1">
        <v>0.69</v>
      </c>
      <c r="U76" s="1" t="s">
        <v>7357</v>
      </c>
      <c r="V76" s="1">
        <v>0.10390000000000001</v>
      </c>
      <c r="W76" s="1" t="s">
        <v>7358</v>
      </c>
      <c r="X76" s="1" t="b">
        <v>0</v>
      </c>
      <c r="Y76" s="1" t="b">
        <v>0</v>
      </c>
    </row>
    <row r="77" spans="1:25" x14ac:dyDescent="0.25">
      <c r="A77" s="1" t="s">
        <v>7506</v>
      </c>
      <c r="B77" s="1" t="s">
        <v>7507</v>
      </c>
      <c r="C77" s="1" t="str">
        <f>VLOOKUP(B77,店铺SKU信息!E:F,2,0)</f>
        <v>AGM48999-Navy Blue-XL</v>
      </c>
      <c r="D77" s="1" t="s">
        <v>2736</v>
      </c>
      <c r="E77" s="1" t="s">
        <v>7372</v>
      </c>
      <c r="F77" s="1" t="s">
        <v>7352</v>
      </c>
      <c r="G77" s="1">
        <v>11.7</v>
      </c>
      <c r="H77" s="1">
        <v>9.5</v>
      </c>
      <c r="I77" s="1">
        <v>1.7</v>
      </c>
      <c r="J77" s="1" t="s">
        <v>7353</v>
      </c>
      <c r="K77" s="1">
        <v>0.9</v>
      </c>
      <c r="L77" s="1" t="s">
        <v>7354</v>
      </c>
      <c r="M77" s="1">
        <v>0.1091</v>
      </c>
      <c r="N77" s="1" t="s">
        <v>7355</v>
      </c>
      <c r="O77" s="1" t="s">
        <v>7356</v>
      </c>
      <c r="P77" s="1">
        <v>0.77</v>
      </c>
      <c r="Q77" s="1">
        <v>0</v>
      </c>
      <c r="R77" s="1">
        <v>8.4400000000000003E-2</v>
      </c>
      <c r="S77" s="38">
        <v>43678</v>
      </c>
      <c r="T77" s="1">
        <v>0.69</v>
      </c>
      <c r="U77" s="1" t="s">
        <v>7357</v>
      </c>
      <c r="V77" s="1">
        <v>5.8299999999999998E-2</v>
      </c>
      <c r="W77" s="1" t="s">
        <v>7358</v>
      </c>
      <c r="X77" s="1" t="b">
        <v>0</v>
      </c>
      <c r="Y77" s="1" t="b">
        <v>0</v>
      </c>
    </row>
    <row r="78" spans="1:25" x14ac:dyDescent="0.25">
      <c r="A78" s="1" t="s">
        <v>7508</v>
      </c>
      <c r="B78" s="1" t="s">
        <v>7509</v>
      </c>
      <c r="C78" s="1" t="str">
        <f>VLOOKUP(B78,店铺SKU信息!E:F,2,0)</f>
        <v>AGM1926-Yellow-XL</v>
      </c>
      <c r="D78" s="1" t="s">
        <v>6466</v>
      </c>
      <c r="E78" s="1" t="s">
        <v>7372</v>
      </c>
      <c r="F78" s="1" t="s">
        <v>7352</v>
      </c>
      <c r="G78" s="1">
        <v>9.5</v>
      </c>
      <c r="H78" s="1">
        <v>5.2</v>
      </c>
      <c r="I78" s="1">
        <v>1.6</v>
      </c>
      <c r="J78" s="1" t="s">
        <v>7353</v>
      </c>
      <c r="K78" s="1">
        <v>0.75</v>
      </c>
      <c r="L78" s="1" t="s">
        <v>7354</v>
      </c>
      <c r="M78" s="1">
        <v>4.5600000000000002E-2</v>
      </c>
      <c r="N78" s="1" t="s">
        <v>7355</v>
      </c>
      <c r="O78" s="1" t="s">
        <v>7356</v>
      </c>
      <c r="P78" s="1">
        <v>1.48</v>
      </c>
      <c r="Q78" s="1">
        <v>0</v>
      </c>
      <c r="R78" s="1">
        <v>6.7699999999999996E-2</v>
      </c>
      <c r="S78" s="38">
        <v>43678</v>
      </c>
      <c r="T78" s="1">
        <v>0.69</v>
      </c>
      <c r="U78" s="1" t="s">
        <v>7357</v>
      </c>
      <c r="V78" s="1">
        <v>4.6699999999999998E-2</v>
      </c>
      <c r="W78" s="1" t="s">
        <v>7358</v>
      </c>
      <c r="X78" s="1" t="b">
        <v>0</v>
      </c>
      <c r="Y78" s="1" t="b">
        <v>0</v>
      </c>
    </row>
    <row r="79" spans="1:25" x14ac:dyDescent="0.25">
      <c r="A79" s="1" t="s">
        <v>7510</v>
      </c>
      <c r="B79" s="1" t="s">
        <v>7511</v>
      </c>
      <c r="C79" s="1" t="str">
        <f>VLOOKUP(B79,店铺SKU信息!E:F,2,0)</f>
        <v>AGM48899-Burgundy-XL</v>
      </c>
      <c r="D79" s="1" t="s">
        <v>7512</v>
      </c>
      <c r="E79" s="1" t="s">
        <v>7513</v>
      </c>
      <c r="F79" s="1" t="s">
        <v>7352</v>
      </c>
      <c r="G79" s="1">
        <v>12.56</v>
      </c>
      <c r="H79" s="1">
        <v>9.92</v>
      </c>
      <c r="I79" s="1">
        <v>0.59</v>
      </c>
      <c r="J79" s="1" t="s">
        <v>7353</v>
      </c>
      <c r="K79" s="1">
        <v>0.35</v>
      </c>
      <c r="L79" s="1" t="s">
        <v>7354</v>
      </c>
      <c r="M79" s="1">
        <v>4.2599999999999999E-2</v>
      </c>
      <c r="N79" s="1" t="s">
        <v>7355</v>
      </c>
      <c r="O79" s="1" t="s">
        <v>7356</v>
      </c>
      <c r="P79" s="1">
        <v>0.97</v>
      </c>
      <c r="Q79" s="1">
        <v>0</v>
      </c>
      <c r="R79" s="1">
        <v>4.1200000000000001E-2</v>
      </c>
      <c r="S79" s="38">
        <v>43678</v>
      </c>
      <c r="T79" s="1">
        <v>0.69</v>
      </c>
      <c r="U79" s="1" t="s">
        <v>7357</v>
      </c>
      <c r="V79" s="1">
        <v>2.8400000000000002E-2</v>
      </c>
      <c r="W79" s="1" t="s">
        <v>7358</v>
      </c>
      <c r="X79" s="1" t="b">
        <v>0</v>
      </c>
      <c r="Y79" s="1" t="b">
        <v>0</v>
      </c>
    </row>
    <row r="80" spans="1:25" x14ac:dyDescent="0.25">
      <c r="A80" s="1" t="s">
        <v>7514</v>
      </c>
      <c r="B80" s="1" t="s">
        <v>7515</v>
      </c>
      <c r="C80" s="1" t="str">
        <f>VLOOKUP(B80,店铺SKU信息!E:F,2,0)</f>
        <v>AGCY46144-Burgundy Red Floral-2XL</v>
      </c>
      <c r="D80" s="1" t="s">
        <v>7516</v>
      </c>
      <c r="E80" s="1" t="s">
        <v>7513</v>
      </c>
      <c r="F80" s="1" t="s">
        <v>7352</v>
      </c>
      <c r="G80" s="1">
        <v>12.4</v>
      </c>
      <c r="H80" s="1">
        <v>9.84</v>
      </c>
      <c r="I80" s="1">
        <v>1.46</v>
      </c>
      <c r="J80" s="1" t="s">
        <v>7353</v>
      </c>
      <c r="K80" s="1">
        <v>0.55000000000000004</v>
      </c>
      <c r="L80" s="1" t="s">
        <v>7354</v>
      </c>
      <c r="M80" s="1">
        <v>0.10290000000000001</v>
      </c>
      <c r="N80" s="1" t="s">
        <v>7355</v>
      </c>
      <c r="O80" s="1" t="s">
        <v>7356</v>
      </c>
      <c r="P80" s="1">
        <v>5</v>
      </c>
      <c r="Q80" s="1">
        <v>0.32</v>
      </c>
      <c r="R80" s="1">
        <v>0.48130000000000001</v>
      </c>
      <c r="S80" s="38">
        <v>43678</v>
      </c>
      <c r="T80" s="1">
        <v>0.69</v>
      </c>
      <c r="U80" s="1" t="s">
        <v>7357</v>
      </c>
      <c r="V80" s="1">
        <v>0.33210000000000001</v>
      </c>
      <c r="W80" s="1" t="s">
        <v>7358</v>
      </c>
      <c r="X80" s="1" t="b">
        <v>0</v>
      </c>
      <c r="Y80" s="1" t="b">
        <v>0</v>
      </c>
    </row>
    <row r="81" spans="1:25" x14ac:dyDescent="0.25">
      <c r="A81" s="1" t="s">
        <v>7517</v>
      </c>
      <c r="B81" s="1" t="s">
        <v>7518</v>
      </c>
      <c r="C81" s="1" t="str">
        <f>VLOOKUP(B81,店铺SKU信息!E:F,2,0)</f>
        <v>AGM42544-Black-XL</v>
      </c>
      <c r="D81" s="1" t="s">
        <v>5907</v>
      </c>
      <c r="E81" s="1" t="s">
        <v>7513</v>
      </c>
      <c r="F81" s="1" t="s">
        <v>7352</v>
      </c>
      <c r="G81" s="1">
        <v>12.8</v>
      </c>
      <c r="H81" s="1">
        <v>6</v>
      </c>
      <c r="I81" s="1">
        <v>2.4</v>
      </c>
      <c r="J81" s="1" t="s">
        <v>7353</v>
      </c>
      <c r="K81" s="1">
        <v>0.6</v>
      </c>
      <c r="L81" s="1" t="s">
        <v>7354</v>
      </c>
      <c r="M81" s="1">
        <v>0.1066</v>
      </c>
      <c r="N81" s="1" t="s">
        <v>7355</v>
      </c>
      <c r="O81" s="1" t="s">
        <v>7356</v>
      </c>
      <c r="P81" s="1">
        <v>2</v>
      </c>
      <c r="Q81" s="1">
        <v>0</v>
      </c>
      <c r="R81" s="1">
        <v>0.21310000000000001</v>
      </c>
      <c r="S81" s="38">
        <v>43678</v>
      </c>
      <c r="T81" s="1">
        <v>0.69</v>
      </c>
      <c r="U81" s="1" t="s">
        <v>7357</v>
      </c>
      <c r="V81" s="1">
        <v>0.14699999999999999</v>
      </c>
      <c r="W81" s="1" t="s">
        <v>7358</v>
      </c>
      <c r="X81" s="1" t="b">
        <v>0</v>
      </c>
      <c r="Y81" s="1" t="b">
        <v>0</v>
      </c>
    </row>
    <row r="82" spans="1:25" x14ac:dyDescent="0.25">
      <c r="A82" s="1" t="s">
        <v>7519</v>
      </c>
      <c r="B82" s="1" t="s">
        <v>7520</v>
      </c>
      <c r="C82" s="1" t="str">
        <f>VLOOKUP(B82,店铺SKU信息!E:F,2,0)</f>
        <v>AGM42599-Red-2XL</v>
      </c>
      <c r="D82" s="1" t="s">
        <v>4185</v>
      </c>
      <c r="E82" s="1" t="s">
        <v>7513</v>
      </c>
      <c r="F82" s="1" t="s">
        <v>7352</v>
      </c>
      <c r="G82" s="1">
        <v>12.2</v>
      </c>
      <c r="H82" s="1">
        <v>9.3000000000000007</v>
      </c>
      <c r="I82" s="1">
        <v>1.2</v>
      </c>
      <c r="J82" s="1" t="s">
        <v>7353</v>
      </c>
      <c r="K82" s="1">
        <v>0.5</v>
      </c>
      <c r="L82" s="1" t="s">
        <v>7354</v>
      </c>
      <c r="M82" s="1">
        <v>7.8600000000000003E-2</v>
      </c>
      <c r="N82" s="1" t="s">
        <v>7355</v>
      </c>
      <c r="O82" s="1" t="s">
        <v>7356</v>
      </c>
      <c r="P82" s="1">
        <v>0.68</v>
      </c>
      <c r="Q82" s="1">
        <v>0</v>
      </c>
      <c r="R82" s="1">
        <v>5.3199999999999997E-2</v>
      </c>
      <c r="S82" s="38">
        <v>43678</v>
      </c>
      <c r="T82" s="1">
        <v>0.69</v>
      </c>
      <c r="U82" s="1" t="s">
        <v>7357</v>
      </c>
      <c r="V82" s="1">
        <v>3.6700000000000003E-2</v>
      </c>
      <c r="W82" s="1" t="s">
        <v>7358</v>
      </c>
      <c r="X82" s="1" t="b">
        <v>0</v>
      </c>
      <c r="Y82" s="1" t="b">
        <v>0</v>
      </c>
    </row>
    <row r="83" spans="1:25" x14ac:dyDescent="0.25">
      <c r="A83" s="1" t="s">
        <v>7521</v>
      </c>
      <c r="B83" s="1" t="s">
        <v>7522</v>
      </c>
      <c r="C83" s="1" t="str">
        <f>VLOOKUP(B83,店铺SKU信息!E:F,2,0)</f>
        <v>AGM42644-White Stripe-4XL</v>
      </c>
      <c r="D83" s="1" t="s">
        <v>7523</v>
      </c>
      <c r="E83" s="1" t="s">
        <v>7513</v>
      </c>
      <c r="F83" s="1" t="s">
        <v>7352</v>
      </c>
      <c r="G83" s="1">
        <v>12.7</v>
      </c>
      <c r="H83" s="1">
        <v>9.9</v>
      </c>
      <c r="I83" s="1">
        <v>0.8</v>
      </c>
      <c r="J83" s="1" t="s">
        <v>7353</v>
      </c>
      <c r="K83" s="1">
        <v>0.65</v>
      </c>
      <c r="L83" s="1" t="s">
        <v>7354</v>
      </c>
      <c r="M83" s="1">
        <v>5.8099999999999999E-2</v>
      </c>
      <c r="N83" s="1" t="s">
        <v>7355</v>
      </c>
      <c r="O83" s="1" t="s">
        <v>7356</v>
      </c>
      <c r="P83" s="1">
        <v>1</v>
      </c>
      <c r="Q83" s="1">
        <v>0</v>
      </c>
      <c r="R83" s="1">
        <v>5.8099999999999999E-2</v>
      </c>
      <c r="S83" s="38">
        <v>43678</v>
      </c>
      <c r="T83" s="1">
        <v>0.69</v>
      </c>
      <c r="U83" s="1" t="s">
        <v>7357</v>
      </c>
      <c r="V83" s="1">
        <v>4.0099999999999997E-2</v>
      </c>
      <c r="W83" s="1" t="s">
        <v>7358</v>
      </c>
      <c r="X83" s="1" t="b">
        <v>0</v>
      </c>
      <c r="Y83" s="1" t="b">
        <v>0</v>
      </c>
    </row>
    <row r="84" spans="1:25" x14ac:dyDescent="0.25">
      <c r="A84" s="1" t="s">
        <v>7524</v>
      </c>
      <c r="B84" s="1" t="s">
        <v>7525</v>
      </c>
      <c r="C84" s="1" t="str">
        <f>VLOOKUP(B84,店铺SKU信息!E:F,2,0)</f>
        <v>AGCY4064-Black-L</v>
      </c>
      <c r="D84" s="1" t="s">
        <v>7526</v>
      </c>
      <c r="E84" s="1" t="s">
        <v>7513</v>
      </c>
      <c r="F84" s="1" t="s">
        <v>7352</v>
      </c>
      <c r="G84" s="1">
        <v>12.24</v>
      </c>
      <c r="H84" s="1">
        <v>9.65</v>
      </c>
      <c r="I84" s="1">
        <v>1.8</v>
      </c>
      <c r="J84" s="1" t="s">
        <v>7353</v>
      </c>
      <c r="K84" s="1">
        <v>0.51</v>
      </c>
      <c r="L84" s="1" t="s">
        <v>7354</v>
      </c>
      <c r="M84" s="1">
        <v>0.123</v>
      </c>
      <c r="N84" s="1" t="s">
        <v>7355</v>
      </c>
      <c r="O84" s="1" t="s">
        <v>7356</v>
      </c>
      <c r="P84" s="1">
        <v>1.1000000000000001</v>
      </c>
      <c r="Q84" s="1">
        <v>0.26</v>
      </c>
      <c r="R84" s="1">
        <v>0.1032</v>
      </c>
      <c r="S84" s="38">
        <v>43678</v>
      </c>
      <c r="T84" s="1">
        <v>0.69</v>
      </c>
      <c r="U84" s="1" t="s">
        <v>7357</v>
      </c>
      <c r="V84" s="1">
        <v>7.1199999999999999E-2</v>
      </c>
      <c r="W84" s="1" t="s">
        <v>7358</v>
      </c>
      <c r="X84" s="1" t="b">
        <v>0</v>
      </c>
      <c r="Y84" s="1" t="b">
        <v>0</v>
      </c>
    </row>
    <row r="85" spans="1:25" x14ac:dyDescent="0.25">
      <c r="A85" s="1" t="s">
        <v>7416</v>
      </c>
      <c r="B85" s="1" t="s">
        <v>7417</v>
      </c>
      <c r="C85" s="1" t="str">
        <f>VLOOKUP(B85,店铺SKU信息!E:F,2,0)</f>
        <v>AGM4896-Burgundy-2XL</v>
      </c>
      <c r="D85" s="1" t="s">
        <v>2711</v>
      </c>
      <c r="E85" s="1" t="s">
        <v>7513</v>
      </c>
      <c r="F85" s="1" t="s">
        <v>7352</v>
      </c>
      <c r="G85" s="1">
        <v>13.69</v>
      </c>
      <c r="H85" s="1">
        <v>3.9</v>
      </c>
      <c r="I85" s="1">
        <v>2.1</v>
      </c>
      <c r="J85" s="1" t="s">
        <v>7353</v>
      </c>
      <c r="K85" s="1">
        <v>1.05</v>
      </c>
      <c r="L85" s="1" t="s">
        <v>7354</v>
      </c>
      <c r="M85" s="1">
        <v>6.4799999999999996E-2</v>
      </c>
      <c r="N85" s="1" t="s">
        <v>7355</v>
      </c>
      <c r="O85" s="1" t="s">
        <v>7356</v>
      </c>
      <c r="P85" s="1">
        <v>0.84</v>
      </c>
      <c r="Q85" s="1">
        <v>0</v>
      </c>
      <c r="R85" s="1">
        <v>5.4399999999999997E-2</v>
      </c>
      <c r="S85" s="38">
        <v>43678</v>
      </c>
      <c r="T85" s="1">
        <v>0.69</v>
      </c>
      <c r="U85" s="1" t="s">
        <v>7357</v>
      </c>
      <c r="V85" s="1">
        <v>3.7499999999999999E-2</v>
      </c>
      <c r="W85" s="1" t="s">
        <v>7358</v>
      </c>
      <c r="X85" s="1" t="b">
        <v>0</v>
      </c>
      <c r="Y85" s="1" t="b">
        <v>0</v>
      </c>
    </row>
    <row r="86" spans="1:25" x14ac:dyDescent="0.25">
      <c r="A86" s="1" t="s">
        <v>7527</v>
      </c>
      <c r="B86" s="1" t="s">
        <v>7528</v>
      </c>
      <c r="C86" s="1" t="str">
        <f>VLOOKUP(B86,店铺SKU信息!E:F,2,0)</f>
        <v>AGCY46144-Burgundy Red Floral-XL</v>
      </c>
      <c r="D86" s="1" t="s">
        <v>7529</v>
      </c>
      <c r="E86" s="1" t="s">
        <v>7513</v>
      </c>
      <c r="F86" s="1" t="s">
        <v>7352</v>
      </c>
      <c r="G86" s="1">
        <v>12.4</v>
      </c>
      <c r="H86" s="1">
        <v>9.84</v>
      </c>
      <c r="I86" s="1">
        <v>1.46</v>
      </c>
      <c r="J86" s="1" t="s">
        <v>7353</v>
      </c>
      <c r="K86" s="1">
        <v>0.55000000000000004</v>
      </c>
      <c r="L86" s="1" t="s">
        <v>7354</v>
      </c>
      <c r="M86" s="1">
        <v>0.10290000000000001</v>
      </c>
      <c r="N86" s="1" t="s">
        <v>7355</v>
      </c>
      <c r="O86" s="1" t="s">
        <v>7356</v>
      </c>
      <c r="P86" s="1">
        <v>5</v>
      </c>
      <c r="Q86" s="1">
        <v>0.32</v>
      </c>
      <c r="R86" s="1">
        <v>0.48130000000000001</v>
      </c>
      <c r="S86" s="38">
        <v>43678</v>
      </c>
      <c r="T86" s="1">
        <v>0.69</v>
      </c>
      <c r="U86" s="1" t="s">
        <v>7357</v>
      </c>
      <c r="V86" s="1">
        <v>0.33210000000000001</v>
      </c>
      <c r="W86" s="1" t="s">
        <v>7358</v>
      </c>
      <c r="X86" s="1" t="b">
        <v>0</v>
      </c>
      <c r="Y86" s="1" t="b">
        <v>0</v>
      </c>
    </row>
    <row r="87" spans="1:25" x14ac:dyDescent="0.25">
      <c r="A87" s="1" t="s">
        <v>7530</v>
      </c>
      <c r="B87" s="1" t="s">
        <v>7531</v>
      </c>
      <c r="C87" s="1" t="str">
        <f>VLOOKUP(B87,店铺SKU信息!E:F,2,0)</f>
        <v>AGCY2379-Black-M</v>
      </c>
      <c r="D87" s="1" t="s">
        <v>3019</v>
      </c>
      <c r="E87" s="1" t="s">
        <v>7513</v>
      </c>
      <c r="F87" s="1" t="s">
        <v>7352</v>
      </c>
      <c r="G87" s="1">
        <v>15.34</v>
      </c>
      <c r="H87" s="1">
        <v>11.85</v>
      </c>
      <c r="I87" s="1">
        <v>1.95</v>
      </c>
      <c r="J87" s="1" t="s">
        <v>7353</v>
      </c>
      <c r="K87" s="1">
        <v>0.4</v>
      </c>
      <c r="L87" s="1" t="s">
        <v>7354</v>
      </c>
      <c r="M87" s="1">
        <v>0.20499999999999999</v>
      </c>
      <c r="N87" s="1" t="s">
        <v>7355</v>
      </c>
      <c r="O87" s="1" t="s">
        <v>7356</v>
      </c>
      <c r="P87" s="1">
        <v>3.84</v>
      </c>
      <c r="Q87" s="1">
        <v>0</v>
      </c>
      <c r="R87" s="1">
        <v>0.78690000000000004</v>
      </c>
      <c r="S87" s="38">
        <v>43678</v>
      </c>
      <c r="T87" s="1">
        <v>0.69</v>
      </c>
      <c r="U87" s="1" t="s">
        <v>7357</v>
      </c>
      <c r="V87" s="1">
        <v>0.54200000000000004</v>
      </c>
      <c r="W87" s="1" t="s">
        <v>7358</v>
      </c>
      <c r="X87" s="1" t="b">
        <v>0</v>
      </c>
      <c r="Y87" s="1" t="b">
        <v>0</v>
      </c>
    </row>
    <row r="88" spans="1:25" x14ac:dyDescent="0.25">
      <c r="A88" s="1" t="s">
        <v>7532</v>
      </c>
      <c r="B88" s="1" t="s">
        <v>7533</v>
      </c>
      <c r="C88" s="1" t="str">
        <f>VLOOKUP(B88,店铺SKU信息!E:F,2,0)</f>
        <v>AGM42588-Green-3XL</v>
      </c>
      <c r="D88" s="1" t="s">
        <v>7534</v>
      </c>
      <c r="E88" s="1" t="s">
        <v>7513</v>
      </c>
      <c r="F88" s="1" t="s">
        <v>7352</v>
      </c>
      <c r="G88" s="1">
        <v>12.1</v>
      </c>
      <c r="H88" s="1">
        <v>8.9</v>
      </c>
      <c r="I88" s="1">
        <v>2.4</v>
      </c>
      <c r="J88" s="1" t="s">
        <v>7353</v>
      </c>
      <c r="K88" s="1">
        <v>1.1499999999999999</v>
      </c>
      <c r="L88" s="1" t="s">
        <v>7354</v>
      </c>
      <c r="M88" s="1">
        <v>0.14940000000000001</v>
      </c>
      <c r="N88" s="1" t="s">
        <v>7355</v>
      </c>
      <c r="O88" s="1" t="s">
        <v>7356</v>
      </c>
      <c r="P88" s="1">
        <v>0.71</v>
      </c>
      <c r="Q88" s="1">
        <v>0</v>
      </c>
      <c r="R88" s="1">
        <v>0.106</v>
      </c>
      <c r="S88" s="38">
        <v>43678</v>
      </c>
      <c r="T88" s="1">
        <v>0.69</v>
      </c>
      <c r="U88" s="1" t="s">
        <v>7357</v>
      </c>
      <c r="V88" s="1">
        <v>7.3099999999999998E-2</v>
      </c>
      <c r="W88" s="1" t="s">
        <v>7358</v>
      </c>
      <c r="X88" s="1" t="b">
        <v>0</v>
      </c>
      <c r="Y88" s="1" t="b">
        <v>0</v>
      </c>
    </row>
    <row r="89" spans="1:25" x14ac:dyDescent="0.25">
      <c r="A89" s="1" t="s">
        <v>7535</v>
      </c>
      <c r="B89" s="1" t="s">
        <v>7536</v>
      </c>
      <c r="C89" s="1" t="str">
        <f>VLOOKUP(B89,店铺SKU信息!E:F,2,0)</f>
        <v>AGM48899-Black-XL</v>
      </c>
      <c r="D89" s="1" t="s">
        <v>7537</v>
      </c>
      <c r="E89" s="1" t="s">
        <v>7513</v>
      </c>
      <c r="F89" s="1" t="s">
        <v>7352</v>
      </c>
      <c r="G89" s="1">
        <v>12.56</v>
      </c>
      <c r="H89" s="1">
        <v>9.92</v>
      </c>
      <c r="I89" s="1">
        <v>0.59</v>
      </c>
      <c r="J89" s="1" t="s">
        <v>7353</v>
      </c>
      <c r="K89" s="1">
        <v>0.35</v>
      </c>
      <c r="L89" s="1" t="s">
        <v>7354</v>
      </c>
      <c r="M89" s="1">
        <v>4.2599999999999999E-2</v>
      </c>
      <c r="N89" s="1" t="s">
        <v>7355</v>
      </c>
      <c r="O89" s="1" t="s">
        <v>7356</v>
      </c>
      <c r="P89" s="1">
        <v>0.97</v>
      </c>
      <c r="Q89" s="1">
        <v>0</v>
      </c>
      <c r="R89" s="1">
        <v>4.1200000000000001E-2</v>
      </c>
      <c r="S89" s="38">
        <v>43678</v>
      </c>
      <c r="T89" s="1">
        <v>0.69</v>
      </c>
      <c r="U89" s="1" t="s">
        <v>7357</v>
      </c>
      <c r="V89" s="1">
        <v>2.8400000000000002E-2</v>
      </c>
      <c r="W89" s="1" t="s">
        <v>7358</v>
      </c>
      <c r="X89" s="1" t="b">
        <v>0</v>
      </c>
      <c r="Y89" s="1" t="b">
        <v>0</v>
      </c>
    </row>
    <row r="90" spans="1:25" x14ac:dyDescent="0.25">
      <c r="A90" s="1" t="s">
        <v>7538</v>
      </c>
      <c r="B90" s="1" t="s">
        <v>7539</v>
      </c>
      <c r="C90" s="1" t="str">
        <f>VLOOKUP(B90,店铺SKU信息!E:F,2,0)</f>
        <v>AGCY41011-Gray-S</v>
      </c>
      <c r="D90" s="1" t="s">
        <v>3135</v>
      </c>
      <c r="E90" s="1" t="s">
        <v>7513</v>
      </c>
      <c r="F90" s="1" t="s">
        <v>7352</v>
      </c>
      <c r="G90" s="1">
        <v>12.48</v>
      </c>
      <c r="H90" s="1">
        <v>9.41</v>
      </c>
      <c r="I90" s="1">
        <v>1.33</v>
      </c>
      <c r="J90" s="1" t="s">
        <v>7353</v>
      </c>
      <c r="K90" s="1">
        <v>0.57999999999999996</v>
      </c>
      <c r="L90" s="1" t="s">
        <v>7354</v>
      </c>
      <c r="M90" s="1">
        <v>9.06E-2</v>
      </c>
      <c r="N90" s="1" t="s">
        <v>7355</v>
      </c>
      <c r="O90" s="1" t="s">
        <v>7356</v>
      </c>
      <c r="P90" s="1">
        <v>0.03</v>
      </c>
      <c r="Q90" s="1">
        <v>0</v>
      </c>
      <c r="R90" s="1">
        <v>2.8999999999999998E-3</v>
      </c>
      <c r="S90" s="38">
        <v>43678</v>
      </c>
      <c r="T90" s="1">
        <v>0.69</v>
      </c>
      <c r="U90" s="1" t="s">
        <v>7357</v>
      </c>
      <c r="V90" s="1">
        <v>2E-3</v>
      </c>
      <c r="W90" s="1" t="s">
        <v>7358</v>
      </c>
      <c r="X90" s="1" t="b">
        <v>0</v>
      </c>
      <c r="Y90" s="1" t="b">
        <v>0</v>
      </c>
    </row>
    <row r="91" spans="1:25" x14ac:dyDescent="0.25">
      <c r="A91" s="1" t="s">
        <v>7540</v>
      </c>
      <c r="B91" s="1" t="s">
        <v>7541</v>
      </c>
      <c r="C91" s="1" t="str">
        <f>VLOOKUP(B91,店铺SKU信息!E:F,2,0)</f>
        <v>AGCY46144-Burgundy Red Floral-M</v>
      </c>
      <c r="D91" s="1" t="s">
        <v>7542</v>
      </c>
      <c r="E91" s="1" t="s">
        <v>7513</v>
      </c>
      <c r="F91" s="1" t="s">
        <v>7352</v>
      </c>
      <c r="G91" s="1">
        <v>12.4</v>
      </c>
      <c r="H91" s="1">
        <v>9.84</v>
      </c>
      <c r="I91" s="1">
        <v>1.46</v>
      </c>
      <c r="J91" s="1" t="s">
        <v>7353</v>
      </c>
      <c r="K91" s="1">
        <v>0.55000000000000004</v>
      </c>
      <c r="L91" s="1" t="s">
        <v>7354</v>
      </c>
      <c r="M91" s="1">
        <v>0.10290000000000001</v>
      </c>
      <c r="N91" s="1" t="s">
        <v>7355</v>
      </c>
      <c r="O91" s="1" t="s">
        <v>7356</v>
      </c>
      <c r="P91" s="1">
        <v>1</v>
      </c>
      <c r="Q91" s="1">
        <v>0.06</v>
      </c>
      <c r="R91" s="1">
        <v>9.6299999999999997E-2</v>
      </c>
      <c r="S91" s="38">
        <v>43678</v>
      </c>
      <c r="T91" s="1">
        <v>0.69</v>
      </c>
      <c r="U91" s="1" t="s">
        <v>7357</v>
      </c>
      <c r="V91" s="1">
        <v>6.6400000000000001E-2</v>
      </c>
      <c r="W91" s="1" t="s">
        <v>7358</v>
      </c>
      <c r="X91" s="1" t="b">
        <v>0</v>
      </c>
      <c r="Y91" s="1" t="b">
        <v>0</v>
      </c>
    </row>
    <row r="92" spans="1:25" x14ac:dyDescent="0.25">
      <c r="A92" s="1" t="s">
        <v>7543</v>
      </c>
      <c r="B92" s="1" t="s">
        <v>7544</v>
      </c>
      <c r="C92" s="1" t="str">
        <f>VLOOKUP(B92,店铺SKU信息!E:F,2,0)</f>
        <v>AGM42644-White Stripe-3XL</v>
      </c>
      <c r="D92" s="1" t="s">
        <v>3978</v>
      </c>
      <c r="E92" s="1" t="s">
        <v>7513</v>
      </c>
      <c r="F92" s="1" t="s">
        <v>7352</v>
      </c>
      <c r="G92" s="1">
        <v>12.7</v>
      </c>
      <c r="H92" s="1">
        <v>9.9</v>
      </c>
      <c r="I92" s="1">
        <v>0.8</v>
      </c>
      <c r="J92" s="1" t="s">
        <v>7353</v>
      </c>
      <c r="K92" s="1">
        <v>0.65</v>
      </c>
      <c r="L92" s="1" t="s">
        <v>7354</v>
      </c>
      <c r="M92" s="1">
        <v>5.8099999999999999E-2</v>
      </c>
      <c r="N92" s="1" t="s">
        <v>7355</v>
      </c>
      <c r="O92" s="1" t="s">
        <v>7356</v>
      </c>
      <c r="P92" s="1">
        <v>0.81</v>
      </c>
      <c r="Q92" s="1">
        <v>0</v>
      </c>
      <c r="R92" s="1">
        <v>4.6899999999999997E-2</v>
      </c>
      <c r="S92" s="38">
        <v>43678</v>
      </c>
      <c r="T92" s="1">
        <v>0.69</v>
      </c>
      <c r="U92" s="1" t="s">
        <v>7357</v>
      </c>
      <c r="V92" s="1">
        <v>3.2300000000000002E-2</v>
      </c>
      <c r="W92" s="1" t="s">
        <v>7358</v>
      </c>
      <c r="X92" s="1" t="b">
        <v>0</v>
      </c>
      <c r="Y92" s="1" t="b">
        <v>0</v>
      </c>
    </row>
    <row r="93" spans="1:25" x14ac:dyDescent="0.25">
      <c r="A93" s="1" t="s">
        <v>7545</v>
      </c>
      <c r="B93" s="1" t="s">
        <v>7546</v>
      </c>
      <c r="C93" s="1" t="str">
        <f>VLOOKUP(B93,店铺SKU信息!E:F,2,0)</f>
        <v>AGCY6812-Red-XL</v>
      </c>
      <c r="D93" s="1" t="s">
        <v>7547</v>
      </c>
      <c r="E93" s="1" t="s">
        <v>7513</v>
      </c>
      <c r="F93" s="1" t="s">
        <v>7352</v>
      </c>
      <c r="G93" s="1">
        <v>13.07</v>
      </c>
      <c r="H93" s="1">
        <v>10.28</v>
      </c>
      <c r="I93" s="1">
        <v>0.79</v>
      </c>
      <c r="J93" s="1" t="s">
        <v>7353</v>
      </c>
      <c r="K93" s="1">
        <v>0.2</v>
      </c>
      <c r="L93" s="1" t="s">
        <v>7354</v>
      </c>
      <c r="M93" s="1">
        <v>6.1400000000000003E-2</v>
      </c>
      <c r="N93" s="1" t="s">
        <v>7355</v>
      </c>
      <c r="O93" s="1" t="s">
        <v>7356</v>
      </c>
      <c r="P93" s="1">
        <v>0.81</v>
      </c>
      <c r="Q93" s="1">
        <v>0.39</v>
      </c>
      <c r="R93" s="1">
        <v>2.58E-2</v>
      </c>
      <c r="S93" s="38">
        <v>43678</v>
      </c>
      <c r="T93" s="1">
        <v>0.69</v>
      </c>
      <c r="U93" s="1" t="s">
        <v>7357</v>
      </c>
      <c r="V93" s="1">
        <v>1.78E-2</v>
      </c>
      <c r="W93" s="1" t="s">
        <v>7358</v>
      </c>
      <c r="X93" s="1" t="b">
        <v>0</v>
      </c>
      <c r="Y93" s="1" t="b">
        <v>0</v>
      </c>
    </row>
    <row r="94" spans="1:25" x14ac:dyDescent="0.25">
      <c r="A94" s="1" t="s">
        <v>7548</v>
      </c>
      <c r="B94" s="1" t="s">
        <v>7549</v>
      </c>
      <c r="C94" s="1" t="str">
        <f>VLOOKUP(B94,店铺SKU信息!E:F,2,0)</f>
        <v>AGM42588-Burgundy-XL</v>
      </c>
      <c r="D94" s="1" t="s">
        <v>7550</v>
      </c>
      <c r="E94" s="1" t="s">
        <v>7513</v>
      </c>
      <c r="F94" s="1" t="s">
        <v>7352</v>
      </c>
      <c r="G94" s="1">
        <v>12.1</v>
      </c>
      <c r="H94" s="1">
        <v>8.9</v>
      </c>
      <c r="I94" s="1">
        <v>2.4</v>
      </c>
      <c r="J94" s="1" t="s">
        <v>7353</v>
      </c>
      <c r="K94" s="1">
        <v>1.1499999999999999</v>
      </c>
      <c r="L94" s="1" t="s">
        <v>7354</v>
      </c>
      <c r="M94" s="1">
        <v>0.14940000000000001</v>
      </c>
      <c r="N94" s="1" t="s">
        <v>7355</v>
      </c>
      <c r="O94" s="1" t="s">
        <v>7356</v>
      </c>
      <c r="P94" s="1">
        <v>1</v>
      </c>
      <c r="Q94" s="1">
        <v>0</v>
      </c>
      <c r="R94" s="1">
        <v>0.14940000000000001</v>
      </c>
      <c r="S94" s="38">
        <v>43678</v>
      </c>
      <c r="T94" s="1">
        <v>0.69</v>
      </c>
      <c r="U94" s="1" t="s">
        <v>7357</v>
      </c>
      <c r="V94" s="1">
        <v>0.1031</v>
      </c>
      <c r="W94" s="1" t="s">
        <v>7358</v>
      </c>
      <c r="X94" s="1" t="b">
        <v>0</v>
      </c>
      <c r="Y94" s="1" t="b">
        <v>0</v>
      </c>
    </row>
    <row r="95" spans="1:25" x14ac:dyDescent="0.25">
      <c r="A95" s="1" t="s">
        <v>7551</v>
      </c>
      <c r="B95" s="1" t="s">
        <v>7552</v>
      </c>
      <c r="C95" s="1" t="str">
        <f>VLOOKUP(B95,店铺SKU信息!E:F,2,0)</f>
        <v>AGCY6715-Black-S</v>
      </c>
      <c r="D95" s="1" t="s">
        <v>7553</v>
      </c>
      <c r="E95" s="1" t="s">
        <v>7513</v>
      </c>
      <c r="F95" s="1" t="s">
        <v>7352</v>
      </c>
      <c r="G95" s="1">
        <v>11.85</v>
      </c>
      <c r="H95" s="1">
        <v>10</v>
      </c>
      <c r="I95" s="1">
        <v>1.5</v>
      </c>
      <c r="J95" s="1" t="s">
        <v>7353</v>
      </c>
      <c r="K95" s="1">
        <v>0.57999999999999996</v>
      </c>
      <c r="L95" s="1" t="s">
        <v>7354</v>
      </c>
      <c r="M95" s="1">
        <v>0.1028</v>
      </c>
      <c r="N95" s="1" t="s">
        <v>7355</v>
      </c>
      <c r="O95" s="1" t="s">
        <v>7356</v>
      </c>
      <c r="P95" s="1">
        <v>0.19</v>
      </c>
      <c r="Q95" s="1">
        <v>0.06</v>
      </c>
      <c r="R95" s="1">
        <v>1.3299999999999999E-2</v>
      </c>
      <c r="S95" s="38">
        <v>43678</v>
      </c>
      <c r="T95" s="1">
        <v>0.69</v>
      </c>
      <c r="U95" s="1" t="s">
        <v>7357</v>
      </c>
      <c r="V95" s="1">
        <v>9.1999999999999998E-3</v>
      </c>
      <c r="W95" s="1" t="s">
        <v>7358</v>
      </c>
      <c r="X95" s="1" t="b">
        <v>0</v>
      </c>
      <c r="Y95" s="1" t="b">
        <v>0</v>
      </c>
    </row>
    <row r="96" spans="1:25" x14ac:dyDescent="0.25">
      <c r="A96" s="1" t="s">
        <v>7454</v>
      </c>
      <c r="B96" s="1" t="s">
        <v>7455</v>
      </c>
      <c r="C96" s="1" t="str">
        <f>VLOOKUP(B96,店铺SKU信息!E:F,2,0)</f>
        <v>AGM4896-Blue-2XL</v>
      </c>
      <c r="D96" s="1" t="s">
        <v>2823</v>
      </c>
      <c r="E96" s="1" t="s">
        <v>7513</v>
      </c>
      <c r="F96" s="1" t="s">
        <v>7352</v>
      </c>
      <c r="G96" s="1">
        <v>13.69</v>
      </c>
      <c r="H96" s="1">
        <v>3.9</v>
      </c>
      <c r="I96" s="1">
        <v>2.1</v>
      </c>
      <c r="J96" s="1" t="s">
        <v>7353</v>
      </c>
      <c r="K96" s="1">
        <v>1.05</v>
      </c>
      <c r="L96" s="1" t="s">
        <v>7354</v>
      </c>
      <c r="M96" s="1">
        <v>6.4799999999999996E-2</v>
      </c>
      <c r="N96" s="1" t="s">
        <v>7355</v>
      </c>
      <c r="O96" s="1" t="s">
        <v>7356</v>
      </c>
      <c r="P96" s="1">
        <v>0.42</v>
      </c>
      <c r="Q96" s="1">
        <v>0</v>
      </c>
      <c r="R96" s="1">
        <v>2.7199999999999998E-2</v>
      </c>
      <c r="S96" s="38">
        <v>43678</v>
      </c>
      <c r="T96" s="1">
        <v>0.69</v>
      </c>
      <c r="U96" s="1" t="s">
        <v>7357</v>
      </c>
      <c r="V96" s="1">
        <v>1.8800000000000001E-2</v>
      </c>
      <c r="W96" s="1" t="s">
        <v>7358</v>
      </c>
      <c r="X96" s="1" t="b">
        <v>0</v>
      </c>
      <c r="Y96" s="1" t="b">
        <v>0</v>
      </c>
    </row>
    <row r="97" spans="1:25" x14ac:dyDescent="0.25">
      <c r="A97" s="1" t="s">
        <v>7484</v>
      </c>
      <c r="B97" s="1" t="s">
        <v>7485</v>
      </c>
      <c r="C97" s="1" t="str">
        <f>VLOOKUP(B97,店铺SKU信息!E:F,2,0)</f>
        <v>AGM4896-Burgundy-XL</v>
      </c>
      <c r="D97" s="1" t="s">
        <v>2776</v>
      </c>
      <c r="E97" s="1" t="s">
        <v>7513</v>
      </c>
      <c r="F97" s="1" t="s">
        <v>7352</v>
      </c>
      <c r="G97" s="1">
        <v>13.69</v>
      </c>
      <c r="H97" s="1">
        <v>3.9</v>
      </c>
      <c r="I97" s="1">
        <v>2.1</v>
      </c>
      <c r="J97" s="1" t="s">
        <v>7353</v>
      </c>
      <c r="K97" s="1">
        <v>1.05</v>
      </c>
      <c r="L97" s="1" t="s">
        <v>7354</v>
      </c>
      <c r="M97" s="1">
        <v>6.4799999999999996E-2</v>
      </c>
      <c r="N97" s="1" t="s">
        <v>7355</v>
      </c>
      <c r="O97" s="1" t="s">
        <v>7356</v>
      </c>
      <c r="P97" s="1">
        <v>0.03</v>
      </c>
      <c r="Q97" s="1">
        <v>0</v>
      </c>
      <c r="R97" s="1">
        <v>2.0999999999999999E-3</v>
      </c>
      <c r="S97" s="38">
        <v>43678</v>
      </c>
      <c r="T97" s="1">
        <v>0.69</v>
      </c>
      <c r="U97" s="1" t="s">
        <v>7357</v>
      </c>
      <c r="V97" s="1">
        <v>1.4E-3</v>
      </c>
      <c r="W97" s="1" t="s">
        <v>7358</v>
      </c>
      <c r="X97" s="1" t="b">
        <v>0</v>
      </c>
      <c r="Y97" s="1" t="b">
        <v>0</v>
      </c>
    </row>
    <row r="98" spans="1:25" x14ac:dyDescent="0.25">
      <c r="A98" s="1" t="s">
        <v>7554</v>
      </c>
      <c r="B98" s="1" t="s">
        <v>7555</v>
      </c>
      <c r="C98" s="1" t="str">
        <f>VLOOKUP(B98,店铺SKU信息!E:F,2,0)</f>
        <v>AGM42588-Black-3XL</v>
      </c>
      <c r="D98" s="1" t="s">
        <v>2918</v>
      </c>
      <c r="E98" s="1" t="s">
        <v>7513</v>
      </c>
      <c r="F98" s="1" t="s">
        <v>7352</v>
      </c>
      <c r="G98" s="1">
        <v>12.1</v>
      </c>
      <c r="H98" s="1">
        <v>8.9</v>
      </c>
      <c r="I98" s="1">
        <v>2.4</v>
      </c>
      <c r="J98" s="1" t="s">
        <v>7353</v>
      </c>
      <c r="K98" s="1">
        <v>1.1499999999999999</v>
      </c>
      <c r="L98" s="1" t="s">
        <v>7354</v>
      </c>
      <c r="M98" s="1">
        <v>0.14940000000000001</v>
      </c>
      <c r="N98" s="1" t="s">
        <v>7355</v>
      </c>
      <c r="O98" s="1" t="s">
        <v>7356</v>
      </c>
      <c r="P98" s="1">
        <v>0.57999999999999996</v>
      </c>
      <c r="Q98" s="1">
        <v>0</v>
      </c>
      <c r="R98" s="1">
        <v>8.6699999999999999E-2</v>
      </c>
      <c r="S98" s="38">
        <v>43678</v>
      </c>
      <c r="T98" s="1">
        <v>0.69</v>
      </c>
      <c r="U98" s="1" t="s">
        <v>7357</v>
      </c>
      <c r="V98" s="1">
        <v>5.9799999999999999E-2</v>
      </c>
      <c r="W98" s="1" t="s">
        <v>7358</v>
      </c>
      <c r="X98" s="1" t="b">
        <v>0</v>
      </c>
      <c r="Y98" s="1" t="b">
        <v>0</v>
      </c>
    </row>
    <row r="99" spans="1:25" x14ac:dyDescent="0.25">
      <c r="A99" s="1" t="s">
        <v>7556</v>
      </c>
      <c r="B99" s="1" t="s">
        <v>7557</v>
      </c>
      <c r="C99" s="1" t="str">
        <f>VLOOKUP(B99,店铺SKU信息!E:F,2,0)</f>
        <v>AGCY41011-Black-M</v>
      </c>
      <c r="D99" s="1" t="s">
        <v>4690</v>
      </c>
      <c r="E99" s="1" t="s">
        <v>7513</v>
      </c>
      <c r="F99" s="1" t="s">
        <v>7352</v>
      </c>
      <c r="G99" s="1">
        <v>12.48</v>
      </c>
      <c r="H99" s="1">
        <v>9.41</v>
      </c>
      <c r="I99" s="1">
        <v>1.33</v>
      </c>
      <c r="J99" s="1" t="s">
        <v>7353</v>
      </c>
      <c r="K99" s="1">
        <v>0.57999999999999996</v>
      </c>
      <c r="L99" s="1" t="s">
        <v>7354</v>
      </c>
      <c r="M99" s="1">
        <v>9.06E-2</v>
      </c>
      <c r="N99" s="1" t="s">
        <v>7355</v>
      </c>
      <c r="O99" s="1" t="s">
        <v>7356</v>
      </c>
      <c r="P99" s="1">
        <v>0.03</v>
      </c>
      <c r="Q99" s="1">
        <v>0</v>
      </c>
      <c r="R99" s="1">
        <v>2.8999999999999998E-3</v>
      </c>
      <c r="S99" s="38">
        <v>43678</v>
      </c>
      <c r="T99" s="1">
        <v>0.69</v>
      </c>
      <c r="U99" s="1" t="s">
        <v>7357</v>
      </c>
      <c r="V99" s="1">
        <v>2E-3</v>
      </c>
      <c r="W99" s="1" t="s">
        <v>7358</v>
      </c>
      <c r="X99" s="1" t="b">
        <v>0</v>
      </c>
      <c r="Y99" s="1" t="b">
        <v>0</v>
      </c>
    </row>
    <row r="100" spans="1:25" x14ac:dyDescent="0.25">
      <c r="A100" s="1" t="s">
        <v>7558</v>
      </c>
      <c r="B100" s="1" t="s">
        <v>7559</v>
      </c>
      <c r="C100" s="1" t="str">
        <f>VLOOKUP(B100,店铺SKU信息!E:F,2,0)</f>
        <v>AGM48899-Burgundy-2XL</v>
      </c>
      <c r="D100" s="1" t="s">
        <v>5801</v>
      </c>
      <c r="E100" s="1" t="s">
        <v>7513</v>
      </c>
      <c r="F100" s="1" t="s">
        <v>7352</v>
      </c>
      <c r="G100" s="1">
        <v>12.56</v>
      </c>
      <c r="H100" s="1">
        <v>9.92</v>
      </c>
      <c r="I100" s="1">
        <v>0.59</v>
      </c>
      <c r="J100" s="1" t="s">
        <v>7353</v>
      </c>
      <c r="K100" s="1">
        <v>0.35</v>
      </c>
      <c r="L100" s="1" t="s">
        <v>7354</v>
      </c>
      <c r="M100" s="1">
        <v>4.2599999999999999E-2</v>
      </c>
      <c r="N100" s="1" t="s">
        <v>7355</v>
      </c>
      <c r="O100" s="1" t="s">
        <v>7356</v>
      </c>
      <c r="P100" s="1">
        <v>0.97</v>
      </c>
      <c r="Q100" s="1">
        <v>0</v>
      </c>
      <c r="R100" s="1">
        <v>4.1200000000000001E-2</v>
      </c>
      <c r="S100" s="38">
        <v>43678</v>
      </c>
      <c r="T100" s="1">
        <v>0.69</v>
      </c>
      <c r="U100" s="1" t="s">
        <v>7357</v>
      </c>
      <c r="V100" s="1">
        <v>2.8400000000000002E-2</v>
      </c>
      <c r="W100" s="1" t="s">
        <v>7358</v>
      </c>
      <c r="X100" s="1" t="b">
        <v>0</v>
      </c>
      <c r="Y100" s="1" t="b">
        <v>0</v>
      </c>
    </row>
    <row r="101" spans="1:25" x14ac:dyDescent="0.25">
      <c r="A101" s="1" t="s">
        <v>7454</v>
      </c>
      <c r="B101" s="1" t="s">
        <v>7455</v>
      </c>
      <c r="C101" s="1" t="str">
        <f>VLOOKUP(B101,店铺SKU信息!E:F,2,0)</f>
        <v>AGM4896-Blue-2XL</v>
      </c>
      <c r="D101" s="1" t="s">
        <v>2823</v>
      </c>
      <c r="E101" s="1" t="s">
        <v>7560</v>
      </c>
      <c r="F101" s="1" t="s">
        <v>7352</v>
      </c>
      <c r="G101" s="1">
        <v>13.69</v>
      </c>
      <c r="H101" s="1">
        <v>3.9</v>
      </c>
      <c r="I101" s="1">
        <v>2.1</v>
      </c>
      <c r="J101" s="1" t="s">
        <v>7353</v>
      </c>
      <c r="K101" s="1">
        <v>1.05</v>
      </c>
      <c r="L101" s="1" t="s">
        <v>7354</v>
      </c>
      <c r="M101" s="1">
        <v>6.4799999999999996E-2</v>
      </c>
      <c r="N101" s="1" t="s">
        <v>7355</v>
      </c>
      <c r="O101" s="1" t="s">
        <v>7356</v>
      </c>
      <c r="P101" s="1">
        <v>0.03</v>
      </c>
      <c r="Q101" s="1">
        <v>0</v>
      </c>
      <c r="R101" s="1">
        <v>2.0999999999999999E-3</v>
      </c>
      <c r="S101" s="38">
        <v>43678</v>
      </c>
      <c r="T101" s="1">
        <v>0.69</v>
      </c>
      <c r="U101" s="1" t="s">
        <v>7357</v>
      </c>
      <c r="V101" s="1">
        <v>1.4E-3</v>
      </c>
      <c r="W101" s="1" t="s">
        <v>7358</v>
      </c>
      <c r="X101" s="1" t="b">
        <v>0</v>
      </c>
      <c r="Y101" s="1" t="b">
        <v>0</v>
      </c>
    </row>
    <row r="102" spans="1:25" x14ac:dyDescent="0.25">
      <c r="A102" s="1" t="s">
        <v>7561</v>
      </c>
      <c r="B102" s="1" t="s">
        <v>7562</v>
      </c>
      <c r="C102" s="1" t="str">
        <f>VLOOKUP(B102,店铺SKU信息!E:F,2,0)</f>
        <v>AGCY4117-Yellow-XL</v>
      </c>
      <c r="D102" s="1" t="s">
        <v>7563</v>
      </c>
      <c r="E102" s="1" t="s">
        <v>7560</v>
      </c>
      <c r="F102" s="1" t="s">
        <v>7352</v>
      </c>
      <c r="G102" s="1">
        <v>11.96</v>
      </c>
      <c r="H102" s="1">
        <v>9.2100000000000009</v>
      </c>
      <c r="I102" s="1">
        <v>1.38</v>
      </c>
      <c r="J102" s="1" t="s">
        <v>7353</v>
      </c>
      <c r="K102" s="1">
        <v>0.24</v>
      </c>
      <c r="L102" s="1" t="s">
        <v>7354</v>
      </c>
      <c r="M102" s="1">
        <v>8.7900000000000006E-2</v>
      </c>
      <c r="N102" s="1" t="s">
        <v>7355</v>
      </c>
      <c r="O102" s="1" t="s">
        <v>7356</v>
      </c>
      <c r="P102" s="1">
        <v>0.68</v>
      </c>
      <c r="Q102" s="1">
        <v>0.26</v>
      </c>
      <c r="R102" s="1">
        <v>3.6799999999999999E-2</v>
      </c>
      <c r="S102" s="38">
        <v>43678</v>
      </c>
      <c r="T102" s="1">
        <v>0.69</v>
      </c>
      <c r="U102" s="1" t="s">
        <v>7357</v>
      </c>
      <c r="V102" s="1">
        <v>2.5100000000000001E-2</v>
      </c>
      <c r="W102" s="1" t="s">
        <v>7358</v>
      </c>
      <c r="X102" s="1" t="b">
        <v>0</v>
      </c>
      <c r="Y102" s="1" t="b">
        <v>0</v>
      </c>
    </row>
    <row r="103" spans="1:25" x14ac:dyDescent="0.25">
      <c r="A103" s="1" t="s">
        <v>7564</v>
      </c>
      <c r="B103" s="1" t="s">
        <v>7565</v>
      </c>
      <c r="C103" s="1" t="str">
        <f>VLOOKUP(B103,店铺SKU信息!E:F,2,0)</f>
        <v>AGCY6820-Black-XL</v>
      </c>
      <c r="D103" s="1" t="s">
        <v>2953</v>
      </c>
      <c r="E103" s="1" t="s">
        <v>7560</v>
      </c>
      <c r="F103" s="1" t="s">
        <v>7352</v>
      </c>
      <c r="G103" s="1">
        <v>13.07</v>
      </c>
      <c r="H103" s="1">
        <v>10.28</v>
      </c>
      <c r="I103" s="1">
        <v>0.79</v>
      </c>
      <c r="J103" s="1" t="s">
        <v>7353</v>
      </c>
      <c r="K103" s="1">
        <v>0.2</v>
      </c>
      <c r="L103" s="1" t="s">
        <v>7354</v>
      </c>
      <c r="M103" s="1">
        <v>6.1400000000000003E-2</v>
      </c>
      <c r="N103" s="1" t="s">
        <v>7355</v>
      </c>
      <c r="O103" s="1" t="s">
        <v>7356</v>
      </c>
      <c r="P103" s="1">
        <v>0.87</v>
      </c>
      <c r="Q103" s="1">
        <v>0</v>
      </c>
      <c r="R103" s="1">
        <v>5.3499999999999999E-2</v>
      </c>
      <c r="S103" s="38">
        <v>43678</v>
      </c>
      <c r="T103" s="1">
        <v>0.69</v>
      </c>
      <c r="U103" s="1" t="s">
        <v>7357</v>
      </c>
      <c r="V103" s="1">
        <v>3.5700000000000003E-2</v>
      </c>
      <c r="W103" s="1" t="s">
        <v>7358</v>
      </c>
      <c r="X103" s="1" t="b">
        <v>0</v>
      </c>
      <c r="Y103" s="1" t="b">
        <v>0</v>
      </c>
    </row>
    <row r="104" spans="1:25" x14ac:dyDescent="0.25">
      <c r="A104" s="1" t="s">
        <v>7566</v>
      </c>
      <c r="B104" s="1" t="s">
        <v>7567</v>
      </c>
      <c r="C104" s="1" t="str">
        <f>VLOOKUP(B104,店铺SKU信息!E:F,2,0)</f>
        <v>AGM19333-Black-2XL</v>
      </c>
      <c r="D104" s="1" t="s">
        <v>4774</v>
      </c>
      <c r="E104" s="1" t="s">
        <v>7560</v>
      </c>
      <c r="F104" s="1" t="s">
        <v>7352</v>
      </c>
      <c r="G104" s="1">
        <v>12.53</v>
      </c>
      <c r="H104" s="1">
        <v>9.4700000000000006</v>
      </c>
      <c r="I104" s="1">
        <v>0.88</v>
      </c>
      <c r="J104" s="1" t="s">
        <v>7353</v>
      </c>
      <c r="K104" s="1">
        <v>0.35</v>
      </c>
      <c r="L104" s="1" t="s">
        <v>7354</v>
      </c>
      <c r="M104" s="1">
        <v>6.0299999999999999E-2</v>
      </c>
      <c r="N104" s="1" t="s">
        <v>7355</v>
      </c>
      <c r="O104" s="1" t="s">
        <v>7356</v>
      </c>
      <c r="P104" s="1">
        <v>0.03</v>
      </c>
      <c r="Q104" s="1">
        <v>0</v>
      </c>
      <c r="R104" s="1">
        <v>1.9E-3</v>
      </c>
      <c r="S104" s="38">
        <v>43678</v>
      </c>
      <c r="T104" s="1">
        <v>0.69</v>
      </c>
      <c r="U104" s="1" t="s">
        <v>7357</v>
      </c>
      <c r="V104" s="1">
        <v>1.2999999999999999E-3</v>
      </c>
      <c r="W104" s="1" t="s">
        <v>7358</v>
      </c>
      <c r="X104" s="1" t="b">
        <v>0</v>
      </c>
      <c r="Y104" s="1" t="b">
        <v>0</v>
      </c>
    </row>
    <row r="105" spans="1:25" x14ac:dyDescent="0.25">
      <c r="A105" s="1" t="s">
        <v>7568</v>
      </c>
      <c r="B105" s="1" t="s">
        <v>7569</v>
      </c>
      <c r="C105" s="1" t="str">
        <f>VLOOKUP(B105,店铺SKU信息!E:F,2,0)</f>
        <v>AGCY6820-Black-S</v>
      </c>
      <c r="D105" s="1" t="s">
        <v>4096</v>
      </c>
      <c r="E105" s="1" t="s">
        <v>7560</v>
      </c>
      <c r="F105" s="1" t="s">
        <v>7352</v>
      </c>
      <c r="G105" s="1">
        <v>13.07</v>
      </c>
      <c r="H105" s="1">
        <v>10.28</v>
      </c>
      <c r="I105" s="1">
        <v>0.79</v>
      </c>
      <c r="J105" s="1" t="s">
        <v>7353</v>
      </c>
      <c r="K105" s="1">
        <v>0.2</v>
      </c>
      <c r="L105" s="1" t="s">
        <v>7354</v>
      </c>
      <c r="M105" s="1">
        <v>6.1400000000000003E-2</v>
      </c>
      <c r="N105" s="1" t="s">
        <v>7355</v>
      </c>
      <c r="O105" s="1" t="s">
        <v>7356</v>
      </c>
      <c r="P105" s="1">
        <v>0.03</v>
      </c>
      <c r="Q105" s="1">
        <v>0</v>
      </c>
      <c r="R105" s="1">
        <v>2E-3</v>
      </c>
      <c r="S105" s="38">
        <v>43678</v>
      </c>
      <c r="T105" s="1">
        <v>0.69</v>
      </c>
      <c r="U105" s="1" t="s">
        <v>7357</v>
      </c>
      <c r="V105" s="1">
        <v>1.2999999999999999E-3</v>
      </c>
      <c r="W105" s="1" t="s">
        <v>7358</v>
      </c>
      <c r="X105" s="1" t="b">
        <v>0</v>
      </c>
      <c r="Y105" s="1" t="b">
        <v>0</v>
      </c>
    </row>
    <row r="106" spans="1:25" x14ac:dyDescent="0.25">
      <c r="A106" s="1" t="s">
        <v>7399</v>
      </c>
      <c r="B106" s="1" t="s">
        <v>7400</v>
      </c>
      <c r="C106" s="1" t="str">
        <f>VLOOKUP(B106,店铺SKU信息!E:F,2,0)</f>
        <v>AGM1926-Black-3XL</v>
      </c>
      <c r="D106" s="1" t="s">
        <v>4051</v>
      </c>
      <c r="E106" s="1" t="s">
        <v>7560</v>
      </c>
      <c r="F106" s="1" t="s">
        <v>7352</v>
      </c>
      <c r="G106" s="1">
        <v>9.5</v>
      </c>
      <c r="H106" s="1">
        <v>5.2</v>
      </c>
      <c r="I106" s="1">
        <v>1.6</v>
      </c>
      <c r="J106" s="1" t="s">
        <v>7353</v>
      </c>
      <c r="K106" s="1">
        <v>0.75</v>
      </c>
      <c r="L106" s="1" t="s">
        <v>7354</v>
      </c>
      <c r="M106" s="1">
        <v>4.5600000000000002E-2</v>
      </c>
      <c r="N106" s="1" t="s">
        <v>7355</v>
      </c>
      <c r="O106" s="1" t="s">
        <v>7356</v>
      </c>
      <c r="P106" s="1">
        <v>0.03</v>
      </c>
      <c r="Q106" s="1">
        <v>0</v>
      </c>
      <c r="R106" s="1">
        <v>1.5E-3</v>
      </c>
      <c r="S106" s="38">
        <v>43678</v>
      </c>
      <c r="T106" s="1">
        <v>0.69</v>
      </c>
      <c r="U106" s="1" t="s">
        <v>7357</v>
      </c>
      <c r="V106" s="1">
        <v>1E-3</v>
      </c>
      <c r="W106" s="1" t="s">
        <v>7358</v>
      </c>
      <c r="X106" s="1" t="b">
        <v>0</v>
      </c>
      <c r="Y106" s="1" t="b">
        <v>0</v>
      </c>
    </row>
    <row r="107" spans="1:25" x14ac:dyDescent="0.25">
      <c r="A107" s="1" t="s">
        <v>7570</v>
      </c>
      <c r="B107" s="1" t="s">
        <v>7571</v>
      </c>
      <c r="C107" s="1" t="str">
        <f>VLOOKUP(B107,店铺SKU信息!E:F,2,0)</f>
        <v>AGCY4117-Red-XL</v>
      </c>
      <c r="D107" s="1" t="s">
        <v>7572</v>
      </c>
      <c r="E107" s="1" t="s">
        <v>7560</v>
      </c>
      <c r="F107" s="1" t="s">
        <v>7352</v>
      </c>
      <c r="G107" s="1">
        <v>11.96</v>
      </c>
      <c r="H107" s="1">
        <v>9.2100000000000009</v>
      </c>
      <c r="I107" s="1">
        <v>1.38</v>
      </c>
      <c r="J107" s="1" t="s">
        <v>7353</v>
      </c>
      <c r="K107" s="1">
        <v>0.24</v>
      </c>
      <c r="L107" s="1" t="s">
        <v>7354</v>
      </c>
      <c r="M107" s="1">
        <v>8.7900000000000006E-2</v>
      </c>
      <c r="N107" s="1" t="s">
        <v>7355</v>
      </c>
      <c r="O107" s="1" t="s">
        <v>7356</v>
      </c>
      <c r="P107" s="1">
        <v>0.68</v>
      </c>
      <c r="Q107" s="1">
        <v>0.26</v>
      </c>
      <c r="R107" s="1">
        <v>3.6799999999999999E-2</v>
      </c>
      <c r="S107" s="38">
        <v>43678</v>
      </c>
      <c r="T107" s="1">
        <v>0.69</v>
      </c>
      <c r="U107" s="1" t="s">
        <v>7357</v>
      </c>
      <c r="V107" s="1">
        <v>2.5100000000000001E-2</v>
      </c>
      <c r="W107" s="1" t="s">
        <v>7358</v>
      </c>
      <c r="X107" s="1" t="b">
        <v>0</v>
      </c>
      <c r="Y107" s="1" t="b">
        <v>0</v>
      </c>
    </row>
    <row r="108" spans="1:25" x14ac:dyDescent="0.25">
      <c r="A108" s="1" t="s">
        <v>7573</v>
      </c>
      <c r="B108" s="1" t="s">
        <v>7574</v>
      </c>
      <c r="C108" s="1" t="str">
        <f>VLOOKUP(B108,店铺SKU信息!E:F,2,0)</f>
        <v>AGCY6812-Yellow-M</v>
      </c>
      <c r="D108" s="1" t="s">
        <v>7575</v>
      </c>
      <c r="E108" s="1" t="s">
        <v>7560</v>
      </c>
      <c r="F108" s="1" t="s">
        <v>7352</v>
      </c>
      <c r="G108" s="1">
        <v>13.07</v>
      </c>
      <c r="H108" s="1">
        <v>10.28</v>
      </c>
      <c r="I108" s="1">
        <v>0.79</v>
      </c>
      <c r="J108" s="1" t="s">
        <v>7353</v>
      </c>
      <c r="K108" s="1">
        <v>0.2</v>
      </c>
      <c r="L108" s="1" t="s">
        <v>7354</v>
      </c>
      <c r="M108" s="1">
        <v>6.1400000000000003E-2</v>
      </c>
      <c r="N108" s="1" t="s">
        <v>7355</v>
      </c>
      <c r="O108" s="1" t="s">
        <v>7356</v>
      </c>
      <c r="P108" s="1">
        <v>0.68</v>
      </c>
      <c r="Q108" s="1">
        <v>0.26</v>
      </c>
      <c r="R108" s="1">
        <v>2.58E-2</v>
      </c>
      <c r="S108" s="38">
        <v>43678</v>
      </c>
      <c r="T108" s="1">
        <v>0.69</v>
      </c>
      <c r="U108" s="1" t="s">
        <v>7357</v>
      </c>
      <c r="V108" s="1">
        <v>1.7500000000000002E-2</v>
      </c>
      <c r="W108" s="1" t="s">
        <v>7358</v>
      </c>
      <c r="X108" s="1" t="b">
        <v>0</v>
      </c>
      <c r="Y108" s="1" t="b">
        <v>0</v>
      </c>
    </row>
    <row r="109" spans="1:25" x14ac:dyDescent="0.25">
      <c r="A109" s="1" t="s">
        <v>7576</v>
      </c>
      <c r="B109" s="1" t="s">
        <v>7577</v>
      </c>
      <c r="C109" s="1" t="str">
        <f>VLOOKUP(B109,店铺SKU信息!E:F,2,0)</f>
        <v>AGCY6820-White-M</v>
      </c>
      <c r="D109" s="1" t="s">
        <v>2666</v>
      </c>
      <c r="E109" s="1" t="s">
        <v>7560</v>
      </c>
      <c r="F109" s="1" t="s">
        <v>7352</v>
      </c>
      <c r="G109" s="1">
        <v>13.07</v>
      </c>
      <c r="H109" s="1">
        <v>10.28</v>
      </c>
      <c r="I109" s="1">
        <v>0.79</v>
      </c>
      <c r="J109" s="1" t="s">
        <v>7353</v>
      </c>
      <c r="K109" s="1">
        <v>0.2</v>
      </c>
      <c r="L109" s="1" t="s">
        <v>7354</v>
      </c>
      <c r="M109" s="1">
        <v>6.1400000000000003E-2</v>
      </c>
      <c r="N109" s="1" t="s">
        <v>7355</v>
      </c>
      <c r="O109" s="1" t="s">
        <v>7356</v>
      </c>
      <c r="P109" s="1">
        <v>0.52</v>
      </c>
      <c r="Q109" s="1">
        <v>0</v>
      </c>
      <c r="R109" s="1">
        <v>3.1699999999999999E-2</v>
      </c>
      <c r="S109" s="38">
        <v>43678</v>
      </c>
      <c r="T109" s="1">
        <v>0.69</v>
      </c>
      <c r="U109" s="1" t="s">
        <v>7357</v>
      </c>
      <c r="V109" s="1">
        <v>2.1600000000000001E-2</v>
      </c>
      <c r="W109" s="1" t="s">
        <v>7358</v>
      </c>
      <c r="X109" s="1" t="b">
        <v>0</v>
      </c>
      <c r="Y109" s="1" t="b">
        <v>0</v>
      </c>
    </row>
    <row r="110" spans="1:25" x14ac:dyDescent="0.25">
      <c r="A110" s="1" t="s">
        <v>7578</v>
      </c>
      <c r="B110" s="1" t="s">
        <v>7579</v>
      </c>
      <c r="C110" s="1" t="str">
        <f>VLOOKUP(B110,店铺SKU信息!E:F,2,0)</f>
        <v>AGCY4117-Red-L</v>
      </c>
      <c r="D110" s="1" t="s">
        <v>7580</v>
      </c>
      <c r="E110" s="1" t="s">
        <v>7581</v>
      </c>
      <c r="F110" s="1" t="s">
        <v>7352</v>
      </c>
      <c r="G110" s="1">
        <v>11.96</v>
      </c>
      <c r="H110" s="1">
        <v>9.2100000000000009</v>
      </c>
      <c r="I110" s="1">
        <v>1.38</v>
      </c>
      <c r="J110" s="1" t="s">
        <v>7353</v>
      </c>
      <c r="K110" s="1">
        <v>0.24</v>
      </c>
      <c r="L110" s="1" t="s">
        <v>7354</v>
      </c>
      <c r="M110" s="1">
        <v>8.7900000000000006E-2</v>
      </c>
      <c r="N110" s="1" t="s">
        <v>7355</v>
      </c>
      <c r="O110" s="1" t="s">
        <v>7356</v>
      </c>
      <c r="P110" s="1">
        <v>0.19</v>
      </c>
      <c r="Q110" s="1">
        <v>0</v>
      </c>
      <c r="R110" s="1">
        <v>1.7000000000000001E-2</v>
      </c>
      <c r="S110" s="38">
        <v>43678</v>
      </c>
      <c r="T110" s="1">
        <v>0.69</v>
      </c>
      <c r="U110" s="1" t="s">
        <v>7357</v>
      </c>
      <c r="V110" s="1">
        <v>1.1900000000000001E-2</v>
      </c>
      <c r="W110" s="1" t="s">
        <v>7358</v>
      </c>
      <c r="X110" s="1" t="b">
        <v>0</v>
      </c>
      <c r="Y110" s="1" t="b">
        <v>0</v>
      </c>
    </row>
    <row r="111" spans="1:25" x14ac:dyDescent="0.25">
      <c r="A111" s="1" t="s">
        <v>7582</v>
      </c>
      <c r="B111" s="1" t="s">
        <v>7583</v>
      </c>
      <c r="C111" s="1" t="str">
        <f>VLOOKUP(B111,店铺SKU信息!E:F,2,0)</f>
        <v>AGCY6843-Red White Striped-L</v>
      </c>
      <c r="D111" s="1" t="s">
        <v>7584</v>
      </c>
      <c r="E111" s="1" t="s">
        <v>7581</v>
      </c>
      <c r="F111" s="1" t="s">
        <v>7352</v>
      </c>
      <c r="G111" s="1">
        <v>13.07</v>
      </c>
      <c r="H111" s="1">
        <v>10.28</v>
      </c>
      <c r="I111" s="1">
        <v>0.79</v>
      </c>
      <c r="J111" s="1" t="s">
        <v>7353</v>
      </c>
      <c r="K111" s="1">
        <v>0.2</v>
      </c>
      <c r="L111" s="1" t="s">
        <v>7354</v>
      </c>
      <c r="M111" s="1">
        <v>6.1400000000000003E-2</v>
      </c>
      <c r="N111" s="1" t="s">
        <v>7355</v>
      </c>
      <c r="O111" s="1" t="s">
        <v>7356</v>
      </c>
      <c r="P111" s="1">
        <v>0.16</v>
      </c>
      <c r="Q111" s="1">
        <v>0</v>
      </c>
      <c r="R111" s="1">
        <v>9.9000000000000008E-3</v>
      </c>
      <c r="S111" s="38">
        <v>43678</v>
      </c>
      <c r="T111" s="1">
        <v>0.69</v>
      </c>
      <c r="U111" s="1" t="s">
        <v>7357</v>
      </c>
      <c r="V111" s="1">
        <v>6.7999999999999996E-3</v>
      </c>
      <c r="W111" s="1" t="s">
        <v>7358</v>
      </c>
      <c r="X111" s="1" t="b">
        <v>0</v>
      </c>
      <c r="Y111" s="1" t="b">
        <v>0</v>
      </c>
    </row>
    <row r="112" spans="1:25" x14ac:dyDescent="0.25">
      <c r="A112" s="1" t="s">
        <v>7484</v>
      </c>
      <c r="B112" s="1" t="s">
        <v>7485</v>
      </c>
      <c r="C112" s="1" t="str">
        <f>VLOOKUP(B112,店铺SKU信息!E:F,2,0)</f>
        <v>AGM4896-Burgundy-XL</v>
      </c>
      <c r="D112" s="1" t="s">
        <v>2776</v>
      </c>
      <c r="E112" s="1" t="s">
        <v>7581</v>
      </c>
      <c r="F112" s="1" t="s">
        <v>7352</v>
      </c>
      <c r="G112" s="1">
        <v>13.69</v>
      </c>
      <c r="H112" s="1">
        <v>3.9</v>
      </c>
      <c r="I112" s="1">
        <v>2.1</v>
      </c>
      <c r="J112" s="1" t="s">
        <v>7353</v>
      </c>
      <c r="K112" s="1">
        <v>1.05</v>
      </c>
      <c r="L112" s="1" t="s">
        <v>7354</v>
      </c>
      <c r="M112" s="1">
        <v>6.4799999999999996E-2</v>
      </c>
      <c r="N112" s="1" t="s">
        <v>7355</v>
      </c>
      <c r="O112" s="1" t="s">
        <v>7356</v>
      </c>
      <c r="P112" s="1">
        <v>0.1</v>
      </c>
      <c r="Q112" s="1">
        <v>0</v>
      </c>
      <c r="R112" s="1">
        <v>6.3E-3</v>
      </c>
      <c r="S112" s="38">
        <v>43678</v>
      </c>
      <c r="T112" s="1">
        <v>0.69</v>
      </c>
      <c r="U112" s="1" t="s">
        <v>7357</v>
      </c>
      <c r="V112" s="1">
        <v>4.3E-3</v>
      </c>
      <c r="W112" s="1" t="s">
        <v>7358</v>
      </c>
      <c r="X112" s="1" t="b">
        <v>0</v>
      </c>
      <c r="Y112" s="1" t="b">
        <v>0</v>
      </c>
    </row>
    <row r="113" spans="1:25" x14ac:dyDescent="0.25">
      <c r="A113" s="1" t="s">
        <v>7585</v>
      </c>
      <c r="B113" s="1" t="s">
        <v>7586</v>
      </c>
      <c r="C113" s="1" t="str">
        <f>VLOOKUP(B113,店铺SKU信息!E:F,2,0)</f>
        <v>AGCY4117-Black-M</v>
      </c>
      <c r="D113" s="1" t="s">
        <v>7587</v>
      </c>
      <c r="E113" s="1" t="s">
        <v>7581</v>
      </c>
      <c r="F113" s="1" t="s">
        <v>7352</v>
      </c>
      <c r="G113" s="1">
        <v>11.96</v>
      </c>
      <c r="H113" s="1">
        <v>9.2100000000000009</v>
      </c>
      <c r="I113" s="1">
        <v>1.38</v>
      </c>
      <c r="J113" s="1" t="s">
        <v>7353</v>
      </c>
      <c r="K113" s="1">
        <v>0.24</v>
      </c>
      <c r="L113" s="1" t="s">
        <v>7354</v>
      </c>
      <c r="M113" s="1">
        <v>8.7900000000000006E-2</v>
      </c>
      <c r="N113" s="1" t="s">
        <v>7355</v>
      </c>
      <c r="O113" s="1" t="s">
        <v>7356</v>
      </c>
      <c r="P113" s="1">
        <v>0.13</v>
      </c>
      <c r="Q113" s="1">
        <v>0</v>
      </c>
      <c r="R113" s="1">
        <v>1.1299999999999999E-2</v>
      </c>
      <c r="S113" s="38">
        <v>43678</v>
      </c>
      <c r="T113" s="1">
        <v>0.69</v>
      </c>
      <c r="U113" s="1" t="s">
        <v>7357</v>
      </c>
      <c r="V113" s="1">
        <v>7.7999999999999996E-3</v>
      </c>
      <c r="W113" s="1" t="s">
        <v>7358</v>
      </c>
      <c r="X113" s="1" t="b">
        <v>0</v>
      </c>
      <c r="Y113" s="1" t="b">
        <v>0</v>
      </c>
    </row>
    <row r="114" spans="1:25" x14ac:dyDescent="0.25">
      <c r="A114" s="1" t="s">
        <v>7588</v>
      </c>
      <c r="B114" s="1" t="s">
        <v>7589</v>
      </c>
      <c r="C114" s="1" t="str">
        <f>VLOOKUP(B114,店铺SKU信息!E:F,2,0)</f>
        <v>AGM42655-Purple-2XL</v>
      </c>
      <c r="D114" s="1" t="s">
        <v>5932</v>
      </c>
      <c r="E114" s="1" t="s">
        <v>7581</v>
      </c>
      <c r="F114" s="1" t="s">
        <v>7352</v>
      </c>
      <c r="G114" s="1">
        <v>12.3</v>
      </c>
      <c r="H114" s="1">
        <v>9.6</v>
      </c>
      <c r="I114" s="1">
        <v>1</v>
      </c>
      <c r="J114" s="1" t="s">
        <v>7353</v>
      </c>
      <c r="K114" s="1">
        <v>0.7</v>
      </c>
      <c r="L114" s="1" t="s">
        <v>7354</v>
      </c>
      <c r="M114" s="1">
        <v>6.83E-2</v>
      </c>
      <c r="N114" s="1" t="s">
        <v>7355</v>
      </c>
      <c r="O114" s="1" t="s">
        <v>7356</v>
      </c>
      <c r="P114" s="1">
        <v>0.19</v>
      </c>
      <c r="Q114" s="1">
        <v>0</v>
      </c>
      <c r="R114" s="1">
        <v>1.32E-2</v>
      </c>
      <c r="S114" s="38">
        <v>43678</v>
      </c>
      <c r="T114" s="1">
        <v>0.69</v>
      </c>
      <c r="U114" s="1" t="s">
        <v>7357</v>
      </c>
      <c r="V114" s="1">
        <v>9.1000000000000004E-3</v>
      </c>
      <c r="W114" s="1" t="s">
        <v>7358</v>
      </c>
      <c r="X114" s="1" t="b">
        <v>0</v>
      </c>
      <c r="Y114" s="1" t="b">
        <v>0</v>
      </c>
    </row>
    <row r="115" spans="1:25" x14ac:dyDescent="0.25">
      <c r="A115" s="1" t="s">
        <v>7590</v>
      </c>
      <c r="B115" s="1" t="s">
        <v>7591</v>
      </c>
      <c r="C115" s="1" t="str">
        <f>VLOOKUP(B115,店铺SKU信息!E:F,2,0)</f>
        <v>AGCY6749-Red-L</v>
      </c>
      <c r="D115" s="1" t="s">
        <v>7592</v>
      </c>
      <c r="E115" s="1" t="s">
        <v>7593</v>
      </c>
      <c r="F115" s="1" t="s">
        <v>7352</v>
      </c>
      <c r="G115" s="1">
        <v>13.07</v>
      </c>
      <c r="H115" s="1">
        <v>10.28</v>
      </c>
      <c r="I115" s="1">
        <v>0.79</v>
      </c>
      <c r="J115" s="1" t="s">
        <v>7353</v>
      </c>
      <c r="K115" s="1">
        <v>0.2</v>
      </c>
      <c r="L115" s="1" t="s">
        <v>7354</v>
      </c>
      <c r="M115" s="1">
        <v>6.1400000000000003E-2</v>
      </c>
      <c r="N115" s="1" t="s">
        <v>7355</v>
      </c>
      <c r="O115" s="1" t="s">
        <v>7356</v>
      </c>
      <c r="P115" s="1">
        <v>2.9</v>
      </c>
      <c r="Q115" s="1">
        <v>0.1</v>
      </c>
      <c r="R115" s="1">
        <v>0.1724</v>
      </c>
      <c r="S115" s="38">
        <v>43678</v>
      </c>
      <c r="T115" s="1">
        <v>0.69</v>
      </c>
      <c r="U115" s="1" t="s">
        <v>7357</v>
      </c>
      <c r="V115" s="1">
        <v>0.11890000000000001</v>
      </c>
      <c r="W115" s="1" t="s">
        <v>7358</v>
      </c>
      <c r="X115" s="1" t="b">
        <v>0</v>
      </c>
      <c r="Y115" s="1" t="b">
        <v>0</v>
      </c>
    </row>
    <row r="116" spans="1:25" x14ac:dyDescent="0.25">
      <c r="A116" s="1" t="s">
        <v>7594</v>
      </c>
      <c r="B116" s="1" t="s">
        <v>7595</v>
      </c>
      <c r="C116" s="1" t="str">
        <f>VLOOKUP(B116,店铺SKU信息!E:F,2,0)</f>
        <v>AGCY46144-Blue Polka-2XL</v>
      </c>
      <c r="D116" s="1" t="s">
        <v>7596</v>
      </c>
      <c r="E116" s="1" t="s">
        <v>7593</v>
      </c>
      <c r="F116" s="1" t="s">
        <v>7352</v>
      </c>
      <c r="G116" s="1">
        <v>12.4</v>
      </c>
      <c r="H116" s="1">
        <v>9.84</v>
      </c>
      <c r="I116" s="1">
        <v>1.46</v>
      </c>
      <c r="J116" s="1" t="s">
        <v>7353</v>
      </c>
      <c r="K116" s="1">
        <v>0.55000000000000004</v>
      </c>
      <c r="L116" s="1" t="s">
        <v>7354</v>
      </c>
      <c r="M116" s="1">
        <v>0.10290000000000001</v>
      </c>
      <c r="N116" s="1" t="s">
        <v>7355</v>
      </c>
      <c r="O116" s="1" t="s">
        <v>7356</v>
      </c>
      <c r="P116" s="1">
        <v>2.16</v>
      </c>
      <c r="Q116" s="1">
        <v>0.1</v>
      </c>
      <c r="R116" s="1">
        <v>0.21240000000000001</v>
      </c>
      <c r="S116" s="38">
        <v>43678</v>
      </c>
      <c r="T116" s="1">
        <v>0.69</v>
      </c>
      <c r="U116" s="1" t="s">
        <v>7357</v>
      </c>
      <c r="V116" s="1">
        <v>0.14660000000000001</v>
      </c>
      <c r="W116" s="1" t="s">
        <v>7358</v>
      </c>
      <c r="X116" s="1" t="b">
        <v>0</v>
      </c>
      <c r="Y116" s="1" t="b">
        <v>0</v>
      </c>
    </row>
    <row r="117" spans="1:25" x14ac:dyDescent="0.25">
      <c r="A117" s="1" t="s">
        <v>7551</v>
      </c>
      <c r="B117" s="1" t="s">
        <v>7552</v>
      </c>
      <c r="C117" s="1" t="str">
        <f>VLOOKUP(B117,店铺SKU信息!E:F,2,0)</f>
        <v>AGCY6715-Black-S</v>
      </c>
      <c r="D117" s="1" t="s">
        <v>7553</v>
      </c>
      <c r="E117" s="1" t="s">
        <v>7593</v>
      </c>
      <c r="F117" s="1" t="s">
        <v>7352</v>
      </c>
      <c r="G117" s="1">
        <v>11.85</v>
      </c>
      <c r="H117" s="1">
        <v>10</v>
      </c>
      <c r="I117" s="1">
        <v>1.5</v>
      </c>
      <c r="J117" s="1" t="s">
        <v>7353</v>
      </c>
      <c r="K117" s="1">
        <v>0.57999999999999996</v>
      </c>
      <c r="L117" s="1" t="s">
        <v>7354</v>
      </c>
      <c r="M117" s="1">
        <v>0.1028</v>
      </c>
      <c r="N117" s="1" t="s">
        <v>7355</v>
      </c>
      <c r="O117" s="1" t="s">
        <v>7356</v>
      </c>
      <c r="P117" s="1">
        <v>1.68</v>
      </c>
      <c r="Q117" s="1">
        <v>0</v>
      </c>
      <c r="R117" s="1">
        <v>0.1724</v>
      </c>
      <c r="S117" s="38">
        <v>43678</v>
      </c>
      <c r="T117" s="1">
        <v>0.69</v>
      </c>
      <c r="U117" s="1" t="s">
        <v>7357</v>
      </c>
      <c r="V117" s="1">
        <v>0.11899999999999999</v>
      </c>
      <c r="W117" s="1" t="s">
        <v>7358</v>
      </c>
      <c r="X117" s="1" t="b">
        <v>0</v>
      </c>
      <c r="Y117" s="1" t="b">
        <v>0</v>
      </c>
    </row>
    <row r="118" spans="1:25" x14ac:dyDescent="0.25">
      <c r="A118" s="1" t="s">
        <v>7597</v>
      </c>
      <c r="B118" s="1" t="s">
        <v>7598</v>
      </c>
      <c r="C118" s="1" t="str">
        <f>VLOOKUP(B118,店铺SKU信息!E:F,2,0)</f>
        <v>AGCY4080-Black-S</v>
      </c>
      <c r="D118" s="1" t="s">
        <v>4778</v>
      </c>
      <c r="E118" s="1" t="s">
        <v>7593</v>
      </c>
      <c r="F118" s="1" t="s">
        <v>7352</v>
      </c>
      <c r="G118" s="1">
        <v>12.25</v>
      </c>
      <c r="H118" s="1">
        <v>9.65</v>
      </c>
      <c r="I118" s="1">
        <v>1.8</v>
      </c>
      <c r="J118" s="1" t="s">
        <v>7353</v>
      </c>
      <c r="K118" s="1">
        <v>0.51</v>
      </c>
      <c r="L118" s="1" t="s">
        <v>7354</v>
      </c>
      <c r="M118" s="1">
        <v>0.1231</v>
      </c>
      <c r="N118" s="1" t="s">
        <v>7355</v>
      </c>
      <c r="O118" s="1" t="s">
        <v>7356</v>
      </c>
      <c r="P118" s="1">
        <v>4.0599999999999996</v>
      </c>
      <c r="Q118" s="1">
        <v>0.28999999999999998</v>
      </c>
      <c r="R118" s="1">
        <v>0.46439999999999998</v>
      </c>
      <c r="S118" s="38">
        <v>43678</v>
      </c>
      <c r="T118" s="1">
        <v>0.69</v>
      </c>
      <c r="U118" s="1" t="s">
        <v>7357</v>
      </c>
      <c r="V118" s="1">
        <v>0.32050000000000001</v>
      </c>
      <c r="W118" s="1" t="s">
        <v>7358</v>
      </c>
      <c r="X118" s="1" t="b">
        <v>0</v>
      </c>
      <c r="Y118" s="1" t="b">
        <v>0</v>
      </c>
    </row>
    <row r="119" spans="1:25" x14ac:dyDescent="0.25">
      <c r="A119" s="1" t="s">
        <v>7599</v>
      </c>
      <c r="B119" s="1" t="s">
        <v>7600</v>
      </c>
      <c r="C119" s="1" t="str">
        <f>VLOOKUP(B119,店铺SKU信息!E:F,2,0)</f>
        <v>AGCY6749-Black-XL</v>
      </c>
      <c r="D119" s="1" t="s">
        <v>3265</v>
      </c>
      <c r="E119" s="1" t="s">
        <v>7593</v>
      </c>
      <c r="F119" s="1" t="s">
        <v>7352</v>
      </c>
      <c r="G119" s="1">
        <v>13.07</v>
      </c>
      <c r="H119" s="1">
        <v>10.28</v>
      </c>
      <c r="I119" s="1">
        <v>0.79</v>
      </c>
      <c r="J119" s="1" t="s">
        <v>7353</v>
      </c>
      <c r="K119" s="1">
        <v>0.2</v>
      </c>
      <c r="L119" s="1" t="s">
        <v>7354</v>
      </c>
      <c r="M119" s="1">
        <v>6.1400000000000003E-2</v>
      </c>
      <c r="N119" s="1" t="s">
        <v>7355</v>
      </c>
      <c r="O119" s="1" t="s">
        <v>7356</v>
      </c>
      <c r="P119" s="1">
        <v>3.87</v>
      </c>
      <c r="Q119" s="1">
        <v>0.13</v>
      </c>
      <c r="R119" s="1">
        <v>0.22989999999999999</v>
      </c>
      <c r="S119" s="38">
        <v>43678</v>
      </c>
      <c r="T119" s="1">
        <v>0.69</v>
      </c>
      <c r="U119" s="1" t="s">
        <v>7357</v>
      </c>
      <c r="V119" s="1">
        <v>0.15859999999999999</v>
      </c>
      <c r="W119" s="1" t="s">
        <v>7358</v>
      </c>
      <c r="X119" s="1" t="b">
        <v>0</v>
      </c>
      <c r="Y119" s="1" t="b">
        <v>0</v>
      </c>
    </row>
    <row r="120" spans="1:25" x14ac:dyDescent="0.25">
      <c r="A120" s="1" t="s">
        <v>7601</v>
      </c>
      <c r="B120" s="1" t="s">
        <v>7602</v>
      </c>
      <c r="C120" s="1" t="str">
        <f>VLOOKUP(B120,店铺SKU信息!E:F,2,0)</f>
        <v>AGCY6812-Black-XL</v>
      </c>
      <c r="D120" s="1" t="s">
        <v>7603</v>
      </c>
      <c r="E120" s="1" t="s">
        <v>7593</v>
      </c>
      <c r="F120" s="1" t="s">
        <v>7352</v>
      </c>
      <c r="G120" s="1">
        <v>13.07</v>
      </c>
      <c r="H120" s="1">
        <v>10.28</v>
      </c>
      <c r="I120" s="1">
        <v>0.79</v>
      </c>
      <c r="J120" s="1" t="s">
        <v>7353</v>
      </c>
      <c r="K120" s="1">
        <v>0.2</v>
      </c>
      <c r="L120" s="1" t="s">
        <v>7354</v>
      </c>
      <c r="M120" s="1">
        <v>6.1400000000000003E-2</v>
      </c>
      <c r="N120" s="1" t="s">
        <v>7355</v>
      </c>
      <c r="O120" s="1" t="s">
        <v>7356</v>
      </c>
      <c r="P120" s="1">
        <v>2.42</v>
      </c>
      <c r="Q120" s="1">
        <v>0.19</v>
      </c>
      <c r="R120" s="1">
        <v>0.13669999999999999</v>
      </c>
      <c r="S120" s="38">
        <v>43678</v>
      </c>
      <c r="T120" s="1">
        <v>0.69</v>
      </c>
      <c r="U120" s="1" t="s">
        <v>7357</v>
      </c>
      <c r="V120" s="1">
        <v>9.4299999999999995E-2</v>
      </c>
      <c r="W120" s="1" t="s">
        <v>7358</v>
      </c>
      <c r="X120" s="1" t="b">
        <v>0</v>
      </c>
      <c r="Y120" s="1" t="b">
        <v>0</v>
      </c>
    </row>
    <row r="121" spans="1:25" x14ac:dyDescent="0.25">
      <c r="A121" s="1" t="s">
        <v>7604</v>
      </c>
      <c r="B121" s="1" t="s">
        <v>7605</v>
      </c>
      <c r="C121" s="1" t="str">
        <f>VLOOKUP(B121,店铺SKU信息!E:F,2,0)</f>
        <v>AGCY49211-White-M</v>
      </c>
      <c r="D121" s="1" t="s">
        <v>7606</v>
      </c>
      <c r="E121" s="1" t="s">
        <v>7593</v>
      </c>
      <c r="F121" s="1" t="s">
        <v>7352</v>
      </c>
      <c r="G121" s="1">
        <v>11.6</v>
      </c>
      <c r="H121" s="1">
        <v>8.8000000000000007</v>
      </c>
      <c r="I121" s="1">
        <v>2.2000000000000002</v>
      </c>
      <c r="J121" s="1" t="s">
        <v>7353</v>
      </c>
      <c r="K121" s="1">
        <v>0.5</v>
      </c>
      <c r="L121" s="1" t="s">
        <v>7354</v>
      </c>
      <c r="M121" s="1">
        <v>0.13</v>
      </c>
      <c r="N121" s="1" t="s">
        <v>7355</v>
      </c>
      <c r="O121" s="1" t="s">
        <v>7356</v>
      </c>
      <c r="P121" s="1">
        <v>0.9</v>
      </c>
      <c r="Q121" s="1">
        <v>0.06</v>
      </c>
      <c r="R121" s="1">
        <v>0.109</v>
      </c>
      <c r="S121" s="38">
        <v>43678</v>
      </c>
      <c r="T121" s="1">
        <v>0.69</v>
      </c>
      <c r="U121" s="1" t="s">
        <v>7357</v>
      </c>
      <c r="V121" s="1">
        <v>7.5200000000000003E-2</v>
      </c>
      <c r="W121" s="1" t="s">
        <v>7358</v>
      </c>
      <c r="X121" s="1" t="b">
        <v>0</v>
      </c>
      <c r="Y121" s="1" t="b">
        <v>0</v>
      </c>
    </row>
    <row r="122" spans="1:25" x14ac:dyDescent="0.25">
      <c r="A122" s="1" t="s">
        <v>7607</v>
      </c>
      <c r="B122" s="1" t="s">
        <v>7608</v>
      </c>
      <c r="C122" s="1" t="str">
        <f>VLOOKUP(B122,店铺SKU信息!E:F,2,0)</f>
        <v>AGCY6705-Black-S</v>
      </c>
      <c r="D122" s="1" t="s">
        <v>7609</v>
      </c>
      <c r="E122" s="1" t="s">
        <v>7593</v>
      </c>
      <c r="F122" s="1" t="s">
        <v>7352</v>
      </c>
      <c r="G122" s="1">
        <v>12.25</v>
      </c>
      <c r="H122" s="1">
        <v>9.65</v>
      </c>
      <c r="I122" s="1">
        <v>1.8</v>
      </c>
      <c r="J122" s="1" t="s">
        <v>7353</v>
      </c>
      <c r="K122" s="1">
        <v>0.51</v>
      </c>
      <c r="L122" s="1" t="s">
        <v>7354</v>
      </c>
      <c r="M122" s="1">
        <v>0.1231</v>
      </c>
      <c r="N122" s="1" t="s">
        <v>7355</v>
      </c>
      <c r="O122" s="1" t="s">
        <v>7356</v>
      </c>
      <c r="P122" s="1">
        <v>0.9</v>
      </c>
      <c r="Q122" s="1">
        <v>0.06</v>
      </c>
      <c r="R122" s="1">
        <v>0.1032</v>
      </c>
      <c r="S122" s="38">
        <v>43678</v>
      </c>
      <c r="T122" s="1">
        <v>0.69</v>
      </c>
      <c r="U122" s="1" t="s">
        <v>7357</v>
      </c>
      <c r="V122" s="1">
        <v>7.1199999999999999E-2</v>
      </c>
      <c r="W122" s="1" t="s">
        <v>7358</v>
      </c>
      <c r="X122" s="1" t="b">
        <v>0</v>
      </c>
      <c r="Y122" s="1" t="b">
        <v>0</v>
      </c>
    </row>
    <row r="123" spans="1:25" x14ac:dyDescent="0.25">
      <c r="A123" s="1" t="s">
        <v>7610</v>
      </c>
      <c r="B123" s="1" t="s">
        <v>7611</v>
      </c>
      <c r="C123" s="1" t="str">
        <f>VLOOKUP(B123,店铺SKU信息!E:F,2,0)</f>
        <v>AGCY46144-Blue Polka-L</v>
      </c>
      <c r="D123" s="1" t="s">
        <v>7612</v>
      </c>
      <c r="E123" s="1" t="s">
        <v>7593</v>
      </c>
      <c r="F123" s="1" t="s">
        <v>7352</v>
      </c>
      <c r="G123" s="1">
        <v>12.4</v>
      </c>
      <c r="H123" s="1">
        <v>9.84</v>
      </c>
      <c r="I123" s="1">
        <v>1.46</v>
      </c>
      <c r="J123" s="1" t="s">
        <v>7353</v>
      </c>
      <c r="K123" s="1">
        <v>0.55000000000000004</v>
      </c>
      <c r="L123" s="1" t="s">
        <v>7354</v>
      </c>
      <c r="M123" s="1">
        <v>0.10290000000000001</v>
      </c>
      <c r="N123" s="1" t="s">
        <v>7355</v>
      </c>
      <c r="O123" s="1" t="s">
        <v>7356</v>
      </c>
      <c r="P123" s="1">
        <v>1</v>
      </c>
      <c r="Q123" s="1">
        <v>0.19</v>
      </c>
      <c r="R123" s="1">
        <v>8.3000000000000004E-2</v>
      </c>
      <c r="S123" s="38">
        <v>43678</v>
      </c>
      <c r="T123" s="1">
        <v>0.69</v>
      </c>
      <c r="U123" s="1" t="s">
        <v>7357</v>
      </c>
      <c r="V123" s="1">
        <v>5.7299999999999997E-2</v>
      </c>
      <c r="W123" s="1" t="s">
        <v>7358</v>
      </c>
      <c r="X123" s="1" t="b">
        <v>0</v>
      </c>
      <c r="Y123" s="1" t="b">
        <v>0</v>
      </c>
    </row>
    <row r="124" spans="1:25" x14ac:dyDescent="0.25">
      <c r="A124" s="1" t="s">
        <v>7613</v>
      </c>
      <c r="B124" s="1" t="s">
        <v>7614</v>
      </c>
      <c r="C124" s="1" t="str">
        <f>VLOOKUP(B124,店铺SKU信息!E:F,2,0)</f>
        <v>AGCY6820-Black-L</v>
      </c>
      <c r="D124" s="1" t="s">
        <v>3698</v>
      </c>
      <c r="E124" s="1" t="s">
        <v>7593</v>
      </c>
      <c r="F124" s="1" t="s">
        <v>7352</v>
      </c>
      <c r="G124" s="1">
        <v>13.07</v>
      </c>
      <c r="H124" s="1">
        <v>10.28</v>
      </c>
      <c r="I124" s="1">
        <v>0.79</v>
      </c>
      <c r="J124" s="1" t="s">
        <v>7353</v>
      </c>
      <c r="K124" s="1">
        <v>0.2</v>
      </c>
      <c r="L124" s="1" t="s">
        <v>7354</v>
      </c>
      <c r="M124" s="1">
        <v>6.1400000000000003E-2</v>
      </c>
      <c r="N124" s="1" t="s">
        <v>7355</v>
      </c>
      <c r="O124" s="1" t="s">
        <v>7356</v>
      </c>
      <c r="P124" s="1">
        <v>1.1599999999999999</v>
      </c>
      <c r="Q124" s="1">
        <v>0</v>
      </c>
      <c r="R124" s="1">
        <v>7.1300000000000002E-2</v>
      </c>
      <c r="S124" s="38">
        <v>43678</v>
      </c>
      <c r="T124" s="1">
        <v>0.69</v>
      </c>
      <c r="U124" s="1" t="s">
        <v>7357</v>
      </c>
      <c r="V124" s="1">
        <v>4.9200000000000001E-2</v>
      </c>
      <c r="W124" s="1" t="s">
        <v>7358</v>
      </c>
      <c r="X124" s="1" t="b">
        <v>0</v>
      </c>
      <c r="Y124" s="1" t="b">
        <v>0</v>
      </c>
    </row>
    <row r="125" spans="1:25" x14ac:dyDescent="0.25">
      <c r="A125" s="1" t="s">
        <v>7615</v>
      </c>
      <c r="B125" s="1" t="s">
        <v>7616</v>
      </c>
      <c r="C125" s="1" t="str">
        <f>VLOOKUP(B125,店铺SKU信息!E:F,2,0)</f>
        <v>AGCY46144-Blue Floral-M</v>
      </c>
      <c r="D125" s="1" t="s">
        <v>7617</v>
      </c>
      <c r="E125" s="1" t="s">
        <v>7593</v>
      </c>
      <c r="F125" s="1" t="s">
        <v>7352</v>
      </c>
      <c r="G125" s="1">
        <v>12.4</v>
      </c>
      <c r="H125" s="1">
        <v>9.84</v>
      </c>
      <c r="I125" s="1">
        <v>1.46</v>
      </c>
      <c r="J125" s="1" t="s">
        <v>7353</v>
      </c>
      <c r="K125" s="1">
        <v>0.55000000000000004</v>
      </c>
      <c r="L125" s="1" t="s">
        <v>7354</v>
      </c>
      <c r="M125" s="1">
        <v>0.10290000000000001</v>
      </c>
      <c r="N125" s="1" t="s">
        <v>7355</v>
      </c>
      <c r="O125" s="1" t="s">
        <v>7356</v>
      </c>
      <c r="P125" s="1">
        <v>4.87</v>
      </c>
      <c r="Q125" s="1">
        <v>0.19</v>
      </c>
      <c r="R125" s="1">
        <v>0.48130000000000001</v>
      </c>
      <c r="S125" s="38">
        <v>43678</v>
      </c>
      <c r="T125" s="1">
        <v>0.69</v>
      </c>
      <c r="U125" s="1" t="s">
        <v>7357</v>
      </c>
      <c r="V125" s="1">
        <v>0.33210000000000001</v>
      </c>
      <c r="W125" s="1" t="s">
        <v>7358</v>
      </c>
      <c r="X125" s="1" t="b">
        <v>0</v>
      </c>
      <c r="Y125" s="1" t="b">
        <v>0</v>
      </c>
    </row>
    <row r="126" spans="1:25" x14ac:dyDescent="0.25">
      <c r="A126" s="1" t="s">
        <v>7618</v>
      </c>
      <c r="B126" s="1" t="s">
        <v>7619</v>
      </c>
      <c r="C126" s="1" t="str">
        <f>VLOOKUP(B126,店铺SKU信息!E:F,2,0)</f>
        <v>AGCY4063-Black-S</v>
      </c>
      <c r="D126" s="1" t="s">
        <v>4322</v>
      </c>
      <c r="E126" s="1" t="s">
        <v>7593</v>
      </c>
      <c r="F126" s="1" t="s">
        <v>7352</v>
      </c>
      <c r="G126" s="1">
        <v>13.07</v>
      </c>
      <c r="H126" s="1">
        <v>10.28</v>
      </c>
      <c r="I126" s="1">
        <v>0.79</v>
      </c>
      <c r="J126" s="1" t="s">
        <v>7353</v>
      </c>
      <c r="K126" s="1">
        <v>0.2</v>
      </c>
      <c r="L126" s="1" t="s">
        <v>7354</v>
      </c>
      <c r="M126" s="1">
        <v>6.1400000000000003E-2</v>
      </c>
      <c r="N126" s="1" t="s">
        <v>7355</v>
      </c>
      <c r="O126" s="1" t="s">
        <v>7356</v>
      </c>
      <c r="P126" s="1">
        <v>1</v>
      </c>
      <c r="Q126" s="1">
        <v>0</v>
      </c>
      <c r="R126" s="1">
        <v>6.1400000000000003E-2</v>
      </c>
      <c r="S126" s="38">
        <v>43678</v>
      </c>
      <c r="T126" s="1">
        <v>0.69</v>
      </c>
      <c r="U126" s="1" t="s">
        <v>7357</v>
      </c>
      <c r="V126" s="1">
        <v>4.24E-2</v>
      </c>
      <c r="W126" s="1" t="s">
        <v>7358</v>
      </c>
      <c r="X126" s="1" t="b">
        <v>0</v>
      </c>
      <c r="Y126" s="1" t="b">
        <v>0</v>
      </c>
    </row>
    <row r="127" spans="1:25" x14ac:dyDescent="0.25">
      <c r="A127" s="1" t="s">
        <v>7620</v>
      </c>
      <c r="B127" s="1" t="s">
        <v>7621</v>
      </c>
      <c r="C127" s="1" t="str">
        <f>VLOOKUP(B127,店铺SKU信息!E:F,2,0)</f>
        <v>AGCY49211-White-S</v>
      </c>
      <c r="D127" s="1" t="s">
        <v>7622</v>
      </c>
      <c r="E127" s="1" t="s">
        <v>7593</v>
      </c>
      <c r="F127" s="1" t="s">
        <v>7352</v>
      </c>
      <c r="G127" s="1">
        <v>11.6</v>
      </c>
      <c r="H127" s="1">
        <v>9.4</v>
      </c>
      <c r="I127" s="1">
        <v>1.1000000000000001</v>
      </c>
      <c r="J127" s="1" t="s">
        <v>7353</v>
      </c>
      <c r="K127" s="1">
        <v>0.45</v>
      </c>
      <c r="L127" s="1" t="s">
        <v>7354</v>
      </c>
      <c r="M127" s="1">
        <v>6.9400000000000003E-2</v>
      </c>
      <c r="N127" s="1" t="s">
        <v>7355</v>
      </c>
      <c r="O127" s="1" t="s">
        <v>7356</v>
      </c>
      <c r="P127" s="1">
        <v>1.35</v>
      </c>
      <c r="Q127" s="1">
        <v>0.1</v>
      </c>
      <c r="R127" s="1">
        <v>8.7300000000000003E-2</v>
      </c>
      <c r="S127" s="38">
        <v>43678</v>
      </c>
      <c r="T127" s="1">
        <v>0.69</v>
      </c>
      <c r="U127" s="1" t="s">
        <v>7357</v>
      </c>
      <c r="V127" s="1">
        <v>6.0299999999999999E-2</v>
      </c>
      <c r="W127" s="1" t="s">
        <v>7358</v>
      </c>
      <c r="X127" s="1" t="b">
        <v>0</v>
      </c>
      <c r="Y127" s="1" t="b">
        <v>0</v>
      </c>
    </row>
    <row r="128" spans="1:25" x14ac:dyDescent="0.25">
      <c r="A128" s="1" t="s">
        <v>7623</v>
      </c>
      <c r="B128" s="1" t="s">
        <v>7624</v>
      </c>
      <c r="C128" s="1" t="str">
        <f>VLOOKUP(B128,店铺SKU信息!E:F,2,0)</f>
        <v>AGCY4064-Navy Blue-L</v>
      </c>
      <c r="D128" s="1" t="s">
        <v>7625</v>
      </c>
      <c r="E128" s="1" t="s">
        <v>7593</v>
      </c>
      <c r="F128" s="1" t="s">
        <v>7352</v>
      </c>
      <c r="G128" s="1">
        <v>12.25</v>
      </c>
      <c r="H128" s="1">
        <v>9.65</v>
      </c>
      <c r="I128" s="1">
        <v>1.8</v>
      </c>
      <c r="J128" s="1" t="s">
        <v>7353</v>
      </c>
      <c r="K128" s="1">
        <v>0.51</v>
      </c>
      <c r="L128" s="1" t="s">
        <v>7354</v>
      </c>
      <c r="M128" s="1">
        <v>0.1231</v>
      </c>
      <c r="N128" s="1" t="s">
        <v>7355</v>
      </c>
      <c r="O128" s="1" t="s">
        <v>7356</v>
      </c>
      <c r="P128" s="1">
        <v>4.26</v>
      </c>
      <c r="Q128" s="1">
        <v>0.28999999999999998</v>
      </c>
      <c r="R128" s="1">
        <v>0.48830000000000001</v>
      </c>
      <c r="S128" s="38">
        <v>43678</v>
      </c>
      <c r="T128" s="1">
        <v>0.69</v>
      </c>
      <c r="U128" s="1" t="s">
        <v>7357</v>
      </c>
      <c r="V128" s="1">
        <v>0.33689999999999998</v>
      </c>
      <c r="W128" s="1" t="s">
        <v>7358</v>
      </c>
      <c r="X128" s="1" t="b">
        <v>0</v>
      </c>
      <c r="Y128" s="1" t="b">
        <v>0</v>
      </c>
    </row>
    <row r="129" spans="1:25" x14ac:dyDescent="0.25">
      <c r="A129" s="1" t="s">
        <v>7626</v>
      </c>
      <c r="B129" s="1" t="s">
        <v>7627</v>
      </c>
      <c r="C129" s="1" t="str">
        <f>VLOOKUP(B129,店铺SKU信息!E:F,2,0)</f>
        <v>AGCY2379-White-S</v>
      </c>
      <c r="D129" s="1" t="s">
        <v>2706</v>
      </c>
      <c r="E129" s="1" t="s">
        <v>7593</v>
      </c>
      <c r="F129" s="1" t="s">
        <v>7352</v>
      </c>
      <c r="G129" s="1">
        <v>15.34</v>
      </c>
      <c r="H129" s="1">
        <v>11.85</v>
      </c>
      <c r="I129" s="1">
        <v>1.95</v>
      </c>
      <c r="J129" s="1" t="s">
        <v>7353</v>
      </c>
      <c r="K129" s="1">
        <v>0.4</v>
      </c>
      <c r="L129" s="1" t="s">
        <v>7354</v>
      </c>
      <c r="M129" s="1">
        <v>0.20499999999999999</v>
      </c>
      <c r="N129" s="1" t="s">
        <v>7355</v>
      </c>
      <c r="O129" s="1" t="s">
        <v>7356</v>
      </c>
      <c r="P129" s="1">
        <v>0.39</v>
      </c>
      <c r="Q129" s="1">
        <v>0</v>
      </c>
      <c r="R129" s="1">
        <v>7.9299999999999995E-2</v>
      </c>
      <c r="S129" s="38">
        <v>43678</v>
      </c>
      <c r="T129" s="1">
        <v>0.69</v>
      </c>
      <c r="U129" s="1" t="s">
        <v>7357</v>
      </c>
      <c r="V129" s="1">
        <v>5.4699999999999999E-2</v>
      </c>
      <c r="W129" s="1" t="s">
        <v>7358</v>
      </c>
      <c r="X129" s="1" t="b">
        <v>0</v>
      </c>
      <c r="Y129" s="1" t="b">
        <v>0</v>
      </c>
    </row>
    <row r="130" spans="1:25" x14ac:dyDescent="0.25">
      <c r="A130" s="1" t="s">
        <v>7524</v>
      </c>
      <c r="B130" s="1" t="s">
        <v>7525</v>
      </c>
      <c r="C130" s="1" t="str">
        <f>VLOOKUP(B130,店铺SKU信息!E:F,2,0)</f>
        <v>AGCY4064-Black-L</v>
      </c>
      <c r="D130" s="1" t="s">
        <v>7526</v>
      </c>
      <c r="E130" s="1" t="s">
        <v>7593</v>
      </c>
      <c r="F130" s="1" t="s">
        <v>7352</v>
      </c>
      <c r="G130" s="1">
        <v>12.24</v>
      </c>
      <c r="H130" s="1">
        <v>9.65</v>
      </c>
      <c r="I130" s="1">
        <v>1.8</v>
      </c>
      <c r="J130" s="1" t="s">
        <v>7353</v>
      </c>
      <c r="K130" s="1">
        <v>0.51</v>
      </c>
      <c r="L130" s="1" t="s">
        <v>7354</v>
      </c>
      <c r="M130" s="1">
        <v>0.123</v>
      </c>
      <c r="N130" s="1" t="s">
        <v>7355</v>
      </c>
      <c r="O130" s="1" t="s">
        <v>7356</v>
      </c>
      <c r="P130" s="1">
        <v>5.42</v>
      </c>
      <c r="Q130" s="1">
        <v>0.39</v>
      </c>
      <c r="R130" s="1">
        <v>0.61909999999999998</v>
      </c>
      <c r="S130" s="38">
        <v>43678</v>
      </c>
      <c r="T130" s="1">
        <v>0.69</v>
      </c>
      <c r="U130" s="1" t="s">
        <v>7357</v>
      </c>
      <c r="V130" s="1">
        <v>0.42720000000000002</v>
      </c>
      <c r="W130" s="1" t="s">
        <v>7358</v>
      </c>
      <c r="X130" s="1" t="b">
        <v>0</v>
      </c>
      <c r="Y130" s="1" t="b">
        <v>0</v>
      </c>
    </row>
    <row r="131" spans="1:25" x14ac:dyDescent="0.25">
      <c r="A131" s="1" t="s">
        <v>7628</v>
      </c>
      <c r="B131" s="1" t="s">
        <v>7629</v>
      </c>
      <c r="C131" s="1" t="str">
        <f>VLOOKUP(B131,店铺SKU信息!E:F,2,0)</f>
        <v>AGCY4064-Navy Blue-S</v>
      </c>
      <c r="D131" s="1" t="s">
        <v>7630</v>
      </c>
      <c r="E131" s="1" t="s">
        <v>7593</v>
      </c>
      <c r="F131" s="1" t="s">
        <v>7352</v>
      </c>
      <c r="G131" s="1">
        <v>12.25</v>
      </c>
      <c r="H131" s="1">
        <v>9.65</v>
      </c>
      <c r="I131" s="1">
        <v>1.8</v>
      </c>
      <c r="J131" s="1" t="s">
        <v>7353</v>
      </c>
      <c r="K131" s="1">
        <v>0.51</v>
      </c>
      <c r="L131" s="1" t="s">
        <v>7354</v>
      </c>
      <c r="M131" s="1">
        <v>0.1231</v>
      </c>
      <c r="N131" s="1" t="s">
        <v>7355</v>
      </c>
      <c r="O131" s="1" t="s">
        <v>7356</v>
      </c>
      <c r="P131" s="1">
        <v>1.35</v>
      </c>
      <c r="Q131" s="1">
        <v>0.1</v>
      </c>
      <c r="R131" s="1">
        <v>0.15479999999999999</v>
      </c>
      <c r="S131" s="38">
        <v>43678</v>
      </c>
      <c r="T131" s="1">
        <v>0.69</v>
      </c>
      <c r="U131" s="1" t="s">
        <v>7357</v>
      </c>
      <c r="V131" s="1">
        <v>0.10680000000000001</v>
      </c>
      <c r="W131" s="1" t="s">
        <v>7358</v>
      </c>
      <c r="X131" s="1" t="b">
        <v>0</v>
      </c>
      <c r="Y131" s="1" t="b">
        <v>0</v>
      </c>
    </row>
    <row r="132" spans="1:25" x14ac:dyDescent="0.25">
      <c r="A132" s="1" t="s">
        <v>7631</v>
      </c>
      <c r="B132" s="1" t="s">
        <v>7632</v>
      </c>
      <c r="C132" s="1" t="str">
        <f>VLOOKUP(B132,店铺SKU信息!E:F,2,0)</f>
        <v>AGCY2379-Black-S</v>
      </c>
      <c r="D132" s="1" t="s">
        <v>3280</v>
      </c>
      <c r="E132" s="1" t="s">
        <v>7593</v>
      </c>
      <c r="F132" s="1" t="s">
        <v>7352</v>
      </c>
      <c r="G132" s="1">
        <v>15.35</v>
      </c>
      <c r="H132" s="1">
        <v>11.85</v>
      </c>
      <c r="I132" s="1">
        <v>1.95</v>
      </c>
      <c r="J132" s="1" t="s">
        <v>7353</v>
      </c>
      <c r="K132" s="1">
        <v>0.4</v>
      </c>
      <c r="L132" s="1" t="s">
        <v>7354</v>
      </c>
      <c r="M132" s="1">
        <v>0.20499999999999999</v>
      </c>
      <c r="N132" s="1" t="s">
        <v>7355</v>
      </c>
      <c r="O132" s="1" t="s">
        <v>7356</v>
      </c>
      <c r="P132" s="1">
        <v>1</v>
      </c>
      <c r="Q132" s="1">
        <v>0</v>
      </c>
      <c r="R132" s="1">
        <v>0.20499999999999999</v>
      </c>
      <c r="S132" s="38">
        <v>43678</v>
      </c>
      <c r="T132" s="1">
        <v>0.69</v>
      </c>
      <c r="U132" s="1" t="s">
        <v>7357</v>
      </c>
      <c r="V132" s="1">
        <v>0.14149999999999999</v>
      </c>
      <c r="W132" s="1" t="s">
        <v>7358</v>
      </c>
      <c r="X132" s="1" t="b">
        <v>0</v>
      </c>
      <c r="Y132" s="1" t="b">
        <v>0</v>
      </c>
    </row>
    <row r="133" spans="1:25" x14ac:dyDescent="0.25">
      <c r="A133" s="1" t="s">
        <v>7530</v>
      </c>
      <c r="B133" s="1" t="s">
        <v>7531</v>
      </c>
      <c r="C133" s="1" t="str">
        <f>VLOOKUP(B133,店铺SKU信息!E:F,2,0)</f>
        <v>AGCY2379-Black-M</v>
      </c>
      <c r="D133" s="1" t="s">
        <v>3019</v>
      </c>
      <c r="E133" s="1" t="s">
        <v>7593</v>
      </c>
      <c r="F133" s="1" t="s">
        <v>7352</v>
      </c>
      <c r="G133" s="1">
        <v>15.34</v>
      </c>
      <c r="H133" s="1">
        <v>11.85</v>
      </c>
      <c r="I133" s="1">
        <v>1.95</v>
      </c>
      <c r="J133" s="1" t="s">
        <v>7353</v>
      </c>
      <c r="K133" s="1">
        <v>0.4</v>
      </c>
      <c r="L133" s="1" t="s">
        <v>7354</v>
      </c>
      <c r="M133" s="1">
        <v>0.20499999999999999</v>
      </c>
      <c r="N133" s="1" t="s">
        <v>7355</v>
      </c>
      <c r="O133" s="1" t="s">
        <v>7356</v>
      </c>
      <c r="P133" s="1">
        <v>6.71</v>
      </c>
      <c r="Q133" s="1">
        <v>0</v>
      </c>
      <c r="R133" s="1">
        <v>1.3754</v>
      </c>
      <c r="S133" s="38">
        <v>43678</v>
      </c>
      <c r="T133" s="1">
        <v>0.69</v>
      </c>
      <c r="U133" s="1" t="s">
        <v>7357</v>
      </c>
      <c r="V133" s="1">
        <v>0.95250000000000001</v>
      </c>
      <c r="W133" s="1" t="s">
        <v>7358</v>
      </c>
      <c r="X133" s="1" t="b">
        <v>0</v>
      </c>
      <c r="Y133" s="1" t="b">
        <v>0</v>
      </c>
    </row>
    <row r="134" spans="1:25" x14ac:dyDescent="0.25">
      <c r="A134" s="1" t="s">
        <v>7633</v>
      </c>
      <c r="B134" s="1" t="s">
        <v>7634</v>
      </c>
      <c r="C134" s="1" t="str">
        <f>VLOOKUP(B134,店铺SKU信息!E:F,2,0)</f>
        <v>AGCY4064-Red-S</v>
      </c>
      <c r="D134" s="1" t="s">
        <v>7635</v>
      </c>
      <c r="E134" s="1" t="s">
        <v>7593</v>
      </c>
      <c r="F134" s="1" t="s">
        <v>7352</v>
      </c>
      <c r="G134" s="1">
        <v>12.25</v>
      </c>
      <c r="H134" s="1">
        <v>9.65</v>
      </c>
      <c r="I134" s="1">
        <v>1.8</v>
      </c>
      <c r="J134" s="1" t="s">
        <v>7353</v>
      </c>
      <c r="K134" s="1">
        <v>0.51</v>
      </c>
      <c r="L134" s="1" t="s">
        <v>7354</v>
      </c>
      <c r="M134" s="1">
        <v>0.1231</v>
      </c>
      <c r="N134" s="1" t="s">
        <v>7355</v>
      </c>
      <c r="O134" s="1" t="s">
        <v>7356</v>
      </c>
      <c r="P134" s="1">
        <v>3.61</v>
      </c>
      <c r="Q134" s="1">
        <v>0.26</v>
      </c>
      <c r="R134" s="1">
        <v>0.4128</v>
      </c>
      <c r="S134" s="38">
        <v>43678</v>
      </c>
      <c r="T134" s="1">
        <v>0.69</v>
      </c>
      <c r="U134" s="1" t="s">
        <v>7357</v>
      </c>
      <c r="V134" s="1">
        <v>0.28489999999999999</v>
      </c>
      <c r="W134" s="1" t="s">
        <v>7358</v>
      </c>
      <c r="X134" s="1" t="b">
        <v>0</v>
      </c>
      <c r="Y134" s="1" t="b">
        <v>0</v>
      </c>
    </row>
    <row r="135" spans="1:25" x14ac:dyDescent="0.25">
      <c r="A135" s="1" t="s">
        <v>7636</v>
      </c>
      <c r="B135" s="1" t="s">
        <v>7637</v>
      </c>
      <c r="C135" s="1" t="str">
        <f>VLOOKUP(B135,店铺SKU信息!E:F,2,0)</f>
        <v>AGCY6820-Black-M</v>
      </c>
      <c r="D135" s="1" t="s">
        <v>3119</v>
      </c>
      <c r="E135" s="1" t="s">
        <v>7638</v>
      </c>
      <c r="F135" s="1" t="s">
        <v>7352</v>
      </c>
      <c r="G135" s="1">
        <v>13.07</v>
      </c>
      <c r="H135" s="1">
        <v>10.28</v>
      </c>
      <c r="I135" s="1">
        <v>0.79</v>
      </c>
      <c r="J135" s="1" t="s">
        <v>7353</v>
      </c>
      <c r="K135" s="1">
        <v>0.2</v>
      </c>
      <c r="L135" s="1" t="s">
        <v>7354</v>
      </c>
      <c r="M135" s="1">
        <v>6.1400000000000003E-2</v>
      </c>
      <c r="N135" s="1" t="s">
        <v>7355</v>
      </c>
      <c r="O135" s="1" t="s">
        <v>7356</v>
      </c>
      <c r="P135" s="1">
        <v>2</v>
      </c>
      <c r="Q135" s="1">
        <v>0</v>
      </c>
      <c r="R135" s="1">
        <v>0.1229</v>
      </c>
      <c r="S135" s="38">
        <v>43678</v>
      </c>
      <c r="T135" s="1">
        <v>0.69</v>
      </c>
      <c r="U135" s="1" t="s">
        <v>7357</v>
      </c>
      <c r="V135" s="1">
        <v>8.48E-2</v>
      </c>
      <c r="W135" s="1" t="s">
        <v>7358</v>
      </c>
      <c r="X135" s="1" t="b">
        <v>0</v>
      </c>
      <c r="Y135" s="1" t="b">
        <v>0</v>
      </c>
    </row>
    <row r="136" spans="1:25" x14ac:dyDescent="0.25">
      <c r="A136" s="1" t="s">
        <v>7639</v>
      </c>
      <c r="B136" s="1" t="s">
        <v>7640</v>
      </c>
      <c r="C136" s="1" t="str">
        <f>VLOOKUP(B136,店铺SKU信息!E:F,2,0)</f>
        <v>AGCY41011-White-S</v>
      </c>
      <c r="D136" s="1" t="s">
        <v>2855</v>
      </c>
      <c r="E136" s="1" t="s">
        <v>7638</v>
      </c>
      <c r="F136" s="1" t="s">
        <v>7352</v>
      </c>
      <c r="G136" s="1">
        <v>12.48</v>
      </c>
      <c r="H136" s="1">
        <v>9.41</v>
      </c>
      <c r="I136" s="1">
        <v>1.33</v>
      </c>
      <c r="J136" s="1" t="s">
        <v>7353</v>
      </c>
      <c r="K136" s="1">
        <v>0.57999999999999996</v>
      </c>
      <c r="L136" s="1" t="s">
        <v>7354</v>
      </c>
      <c r="M136" s="1">
        <v>9.06E-2</v>
      </c>
      <c r="N136" s="1" t="s">
        <v>7355</v>
      </c>
      <c r="O136" s="1" t="s">
        <v>7356</v>
      </c>
      <c r="P136" s="1">
        <v>6.94</v>
      </c>
      <c r="Q136" s="1">
        <v>0</v>
      </c>
      <c r="R136" s="1">
        <v>0.62860000000000005</v>
      </c>
      <c r="S136" s="38">
        <v>43678</v>
      </c>
      <c r="T136" s="1">
        <v>0.69</v>
      </c>
      <c r="U136" s="1" t="s">
        <v>7357</v>
      </c>
      <c r="V136" s="1">
        <v>0.43519999999999998</v>
      </c>
      <c r="W136" s="1" t="s">
        <v>7358</v>
      </c>
      <c r="X136" s="1" t="b">
        <v>0</v>
      </c>
      <c r="Y136" s="1" t="b">
        <v>0</v>
      </c>
    </row>
    <row r="137" spans="1:25" x14ac:dyDescent="0.25">
      <c r="A137" s="1" t="s">
        <v>7576</v>
      </c>
      <c r="B137" s="1" t="s">
        <v>7577</v>
      </c>
      <c r="C137" s="1" t="str">
        <f>VLOOKUP(B137,店铺SKU信息!E:F,2,0)</f>
        <v>AGCY6820-White-M</v>
      </c>
      <c r="D137" s="1" t="s">
        <v>2666</v>
      </c>
      <c r="E137" s="1" t="s">
        <v>7641</v>
      </c>
      <c r="F137" s="1" t="s">
        <v>7352</v>
      </c>
      <c r="G137" s="1">
        <v>13.07</v>
      </c>
      <c r="H137" s="1">
        <v>10.28</v>
      </c>
      <c r="I137" s="1">
        <v>0.79</v>
      </c>
      <c r="J137" s="1" t="s">
        <v>7353</v>
      </c>
      <c r="K137" s="1">
        <v>0.2</v>
      </c>
      <c r="L137" s="1" t="s">
        <v>7354</v>
      </c>
      <c r="M137" s="1">
        <v>6.1400000000000003E-2</v>
      </c>
      <c r="N137" s="1" t="s">
        <v>7355</v>
      </c>
      <c r="O137" s="1" t="s">
        <v>7356</v>
      </c>
      <c r="P137" s="1">
        <v>0.03</v>
      </c>
      <c r="Q137" s="1">
        <v>0</v>
      </c>
      <c r="R137" s="1">
        <v>2E-3</v>
      </c>
      <c r="S137" s="38">
        <v>43678</v>
      </c>
      <c r="T137" s="1">
        <v>0.69</v>
      </c>
      <c r="U137" s="1" t="s">
        <v>7357</v>
      </c>
      <c r="V137" s="1">
        <v>1.2999999999999999E-3</v>
      </c>
      <c r="W137" s="1" t="s">
        <v>7358</v>
      </c>
      <c r="X137" s="1" t="b">
        <v>0</v>
      </c>
      <c r="Y137" s="1" t="b">
        <v>0</v>
      </c>
    </row>
    <row r="138" spans="1:25" x14ac:dyDescent="0.25">
      <c r="A138" s="1" t="s">
        <v>7456</v>
      </c>
      <c r="B138" s="1" t="s">
        <v>7457</v>
      </c>
      <c r="C138" s="1" t="str">
        <f>VLOOKUP(B138,店铺SKU信息!E:F,2,0)</f>
        <v>AGM48999-Purple-XL</v>
      </c>
      <c r="D138" s="1" t="s">
        <v>2636</v>
      </c>
      <c r="E138" s="1" t="s">
        <v>7641</v>
      </c>
      <c r="F138" s="1" t="s">
        <v>7352</v>
      </c>
      <c r="G138" s="1">
        <v>11.7</v>
      </c>
      <c r="H138" s="1">
        <v>9.5</v>
      </c>
      <c r="I138" s="1">
        <v>1.7</v>
      </c>
      <c r="J138" s="1" t="s">
        <v>7353</v>
      </c>
      <c r="K138" s="1">
        <v>0.9</v>
      </c>
      <c r="L138" s="1" t="s">
        <v>7354</v>
      </c>
      <c r="M138" s="1">
        <v>0.1091</v>
      </c>
      <c r="N138" s="1" t="s">
        <v>7355</v>
      </c>
      <c r="O138" s="1" t="s">
        <v>7356</v>
      </c>
      <c r="P138" s="1">
        <v>0.13</v>
      </c>
      <c r="Q138" s="1">
        <v>0</v>
      </c>
      <c r="R138" s="1">
        <v>1.41E-2</v>
      </c>
      <c r="S138" s="38">
        <v>43678</v>
      </c>
      <c r="T138" s="1">
        <v>0.69</v>
      </c>
      <c r="U138" s="1" t="s">
        <v>7357</v>
      </c>
      <c r="V138" s="1">
        <v>9.5999999999999992E-3</v>
      </c>
      <c r="W138" s="1" t="s">
        <v>7358</v>
      </c>
      <c r="X138" s="1" t="b">
        <v>0</v>
      </c>
      <c r="Y138" s="1" t="b">
        <v>0</v>
      </c>
    </row>
    <row r="139" spans="1:25" x14ac:dyDescent="0.25">
      <c r="A139" s="1" t="s">
        <v>7568</v>
      </c>
      <c r="B139" s="1" t="s">
        <v>7569</v>
      </c>
      <c r="C139" s="1" t="str">
        <f>VLOOKUP(B139,店铺SKU信息!E:F,2,0)</f>
        <v>AGCY6820-Black-S</v>
      </c>
      <c r="D139" s="1" t="s">
        <v>4096</v>
      </c>
      <c r="E139" s="1" t="s">
        <v>7641</v>
      </c>
      <c r="F139" s="1" t="s">
        <v>7352</v>
      </c>
      <c r="G139" s="1">
        <v>13.07</v>
      </c>
      <c r="H139" s="1">
        <v>10.28</v>
      </c>
      <c r="I139" s="1">
        <v>0.79</v>
      </c>
      <c r="J139" s="1" t="s">
        <v>7353</v>
      </c>
      <c r="K139" s="1">
        <v>0.2</v>
      </c>
      <c r="L139" s="1" t="s">
        <v>7354</v>
      </c>
      <c r="M139" s="1">
        <v>6.1400000000000003E-2</v>
      </c>
      <c r="N139" s="1" t="s">
        <v>7355</v>
      </c>
      <c r="O139" s="1" t="s">
        <v>7356</v>
      </c>
      <c r="P139" s="1">
        <v>0.35</v>
      </c>
      <c r="Q139" s="1">
        <v>0</v>
      </c>
      <c r="R139" s="1">
        <v>2.18E-2</v>
      </c>
      <c r="S139" s="38">
        <v>43678</v>
      </c>
      <c r="T139" s="1">
        <v>0.69</v>
      </c>
      <c r="U139" s="1" t="s">
        <v>7357</v>
      </c>
      <c r="V139" s="1">
        <v>1.4800000000000001E-2</v>
      </c>
      <c r="W139" s="1" t="s">
        <v>7358</v>
      </c>
      <c r="X139" s="1" t="b">
        <v>0</v>
      </c>
      <c r="Y139" s="1" t="b">
        <v>0</v>
      </c>
    </row>
    <row r="140" spans="1:25" x14ac:dyDescent="0.25">
      <c r="A140" s="1" t="s">
        <v>7642</v>
      </c>
      <c r="B140" s="1" t="s">
        <v>7643</v>
      </c>
      <c r="C140" s="1" t="str">
        <f>VLOOKUP(B140,店铺SKU信息!E:F,2,0)</f>
        <v>AGCY6749-Red-XL</v>
      </c>
      <c r="D140" s="1" t="s">
        <v>3631</v>
      </c>
      <c r="E140" s="1" t="s">
        <v>7641</v>
      </c>
      <c r="F140" s="1" t="s">
        <v>7352</v>
      </c>
      <c r="G140" s="1">
        <v>13.07</v>
      </c>
      <c r="H140" s="1">
        <v>10.28</v>
      </c>
      <c r="I140" s="1">
        <v>0.79</v>
      </c>
      <c r="J140" s="1" t="s">
        <v>7353</v>
      </c>
      <c r="K140" s="1">
        <v>0.2</v>
      </c>
      <c r="L140" s="1" t="s">
        <v>7354</v>
      </c>
      <c r="M140" s="1">
        <v>6.1400000000000003E-2</v>
      </c>
      <c r="N140" s="1" t="s">
        <v>7355</v>
      </c>
      <c r="O140" s="1" t="s">
        <v>7356</v>
      </c>
      <c r="P140" s="1">
        <v>1</v>
      </c>
      <c r="Q140" s="1">
        <v>0</v>
      </c>
      <c r="R140" s="1">
        <v>6.1400000000000003E-2</v>
      </c>
      <c r="S140" s="38">
        <v>43678</v>
      </c>
      <c r="T140" s="1">
        <v>0.69</v>
      </c>
      <c r="U140" s="1" t="s">
        <v>7357</v>
      </c>
      <c r="V140" s="1">
        <v>4.2500000000000003E-2</v>
      </c>
      <c r="W140" s="1" t="s">
        <v>7358</v>
      </c>
      <c r="X140" s="1" t="b">
        <v>0</v>
      </c>
      <c r="Y140" s="1" t="b">
        <v>0</v>
      </c>
    </row>
    <row r="141" spans="1:25" x14ac:dyDescent="0.25">
      <c r="A141" s="1" t="s">
        <v>7613</v>
      </c>
      <c r="B141" s="1" t="s">
        <v>7614</v>
      </c>
      <c r="C141" s="1" t="str">
        <f>VLOOKUP(B141,店铺SKU信息!E:F,2,0)</f>
        <v>AGCY6820-Black-L</v>
      </c>
      <c r="D141" s="1" t="s">
        <v>3698</v>
      </c>
      <c r="E141" s="1" t="s">
        <v>7641</v>
      </c>
      <c r="F141" s="1" t="s">
        <v>7352</v>
      </c>
      <c r="G141" s="1">
        <v>13.07</v>
      </c>
      <c r="H141" s="1">
        <v>10.28</v>
      </c>
      <c r="I141" s="1">
        <v>0.79</v>
      </c>
      <c r="J141" s="1" t="s">
        <v>7353</v>
      </c>
      <c r="K141" s="1">
        <v>0.2</v>
      </c>
      <c r="L141" s="1" t="s">
        <v>7354</v>
      </c>
      <c r="M141" s="1">
        <v>6.1400000000000003E-2</v>
      </c>
      <c r="N141" s="1" t="s">
        <v>7355</v>
      </c>
      <c r="O141" s="1" t="s">
        <v>7356</v>
      </c>
      <c r="P141" s="1">
        <v>1</v>
      </c>
      <c r="Q141" s="1">
        <v>0</v>
      </c>
      <c r="R141" s="1">
        <v>6.1400000000000003E-2</v>
      </c>
      <c r="S141" s="38">
        <v>43678</v>
      </c>
      <c r="T141" s="1">
        <v>0.69</v>
      </c>
      <c r="U141" s="1" t="s">
        <v>7357</v>
      </c>
      <c r="V141" s="1">
        <v>4.1799999999999997E-2</v>
      </c>
      <c r="W141" s="1" t="s">
        <v>7358</v>
      </c>
      <c r="X141" s="1" t="b">
        <v>0</v>
      </c>
      <c r="Y141" s="1" t="b">
        <v>0</v>
      </c>
    </row>
    <row r="142" spans="1:25" x14ac:dyDescent="0.25">
      <c r="A142" s="1" t="s">
        <v>7644</v>
      </c>
      <c r="B142" s="1" t="s">
        <v>7645</v>
      </c>
      <c r="C142" s="1" t="str">
        <f>VLOOKUP(B142,店铺SKU信息!E:F,2,0)</f>
        <v>AGCY4063-Blue-XL</v>
      </c>
      <c r="D142" s="1" t="s">
        <v>7646</v>
      </c>
      <c r="E142" s="1" t="s">
        <v>7647</v>
      </c>
      <c r="F142" s="1" t="s">
        <v>7352</v>
      </c>
      <c r="G142" s="1">
        <v>13.07</v>
      </c>
      <c r="H142" s="1">
        <v>10.28</v>
      </c>
      <c r="I142" s="1">
        <v>0.79</v>
      </c>
      <c r="J142" s="1" t="s">
        <v>7353</v>
      </c>
      <c r="K142" s="1">
        <v>0.2</v>
      </c>
      <c r="L142" s="1" t="s">
        <v>7354</v>
      </c>
      <c r="M142" s="1">
        <v>6.1400000000000003E-2</v>
      </c>
      <c r="N142" s="1" t="s">
        <v>7355</v>
      </c>
      <c r="O142" s="1" t="s">
        <v>7356</v>
      </c>
      <c r="P142" s="1">
        <v>5</v>
      </c>
      <c r="Q142" s="1">
        <v>0</v>
      </c>
      <c r="R142" s="1">
        <v>0.30709999999999998</v>
      </c>
      <c r="S142" s="38">
        <v>43678</v>
      </c>
      <c r="T142" s="1">
        <v>0.69</v>
      </c>
      <c r="U142" s="1" t="s">
        <v>7357</v>
      </c>
      <c r="V142" s="1">
        <v>0.21190000000000001</v>
      </c>
      <c r="W142" s="1" t="s">
        <v>7358</v>
      </c>
      <c r="X142" s="1" t="b">
        <v>0</v>
      </c>
      <c r="Y142" s="1" t="b">
        <v>0</v>
      </c>
    </row>
    <row r="143" spans="1:25" x14ac:dyDescent="0.25">
      <c r="A143" s="1" t="s">
        <v>7468</v>
      </c>
      <c r="B143" s="1" t="s">
        <v>7469</v>
      </c>
      <c r="C143" s="1" t="str">
        <f>VLOOKUP(B143,店铺SKU信息!E:F,2,0)</f>
        <v>AGM4896-Purple-3XL</v>
      </c>
      <c r="D143" s="1" t="s">
        <v>5523</v>
      </c>
      <c r="E143" s="1" t="s">
        <v>7647</v>
      </c>
      <c r="F143" s="1" t="s">
        <v>7352</v>
      </c>
      <c r="G143" s="1">
        <v>13.7</v>
      </c>
      <c r="H143" s="1">
        <v>3.9</v>
      </c>
      <c r="I143" s="1">
        <v>2.1</v>
      </c>
      <c r="J143" s="1" t="s">
        <v>7353</v>
      </c>
      <c r="K143" s="1">
        <v>1.05</v>
      </c>
      <c r="L143" s="1" t="s">
        <v>7354</v>
      </c>
      <c r="M143" s="1">
        <v>6.4799999999999996E-2</v>
      </c>
      <c r="N143" s="1" t="s">
        <v>7355</v>
      </c>
      <c r="O143" s="1" t="s">
        <v>7356</v>
      </c>
      <c r="P143" s="1">
        <v>1.94</v>
      </c>
      <c r="Q143" s="1">
        <v>0</v>
      </c>
      <c r="R143" s="1">
        <v>0.1255</v>
      </c>
      <c r="S143" s="38">
        <v>43678</v>
      </c>
      <c r="T143" s="1">
        <v>0.69</v>
      </c>
      <c r="U143" s="1" t="s">
        <v>7357</v>
      </c>
      <c r="V143" s="1">
        <v>8.6599999999999996E-2</v>
      </c>
      <c r="W143" s="1" t="s">
        <v>7358</v>
      </c>
      <c r="X143" s="1" t="b">
        <v>0</v>
      </c>
      <c r="Y143" s="1" t="b">
        <v>0</v>
      </c>
    </row>
    <row r="144" spans="1:25" x14ac:dyDescent="0.25">
      <c r="A144" s="1" t="s">
        <v>7648</v>
      </c>
      <c r="B144" s="1" t="s">
        <v>7649</v>
      </c>
      <c r="C144" s="1" t="str">
        <f>VLOOKUP(B144,店铺SKU信息!E:F,2,0)</f>
        <v>AGCY4063-Black-L</v>
      </c>
      <c r="D144" s="1" t="s">
        <v>5991</v>
      </c>
      <c r="E144" s="1" t="s">
        <v>7647</v>
      </c>
      <c r="F144" s="1" t="s">
        <v>7352</v>
      </c>
      <c r="G144" s="1">
        <v>13.07</v>
      </c>
      <c r="H144" s="1">
        <v>10.28</v>
      </c>
      <c r="I144" s="1">
        <v>0.79</v>
      </c>
      <c r="J144" s="1" t="s">
        <v>7353</v>
      </c>
      <c r="K144" s="1">
        <v>0.2</v>
      </c>
      <c r="L144" s="1" t="s">
        <v>7354</v>
      </c>
      <c r="M144" s="1">
        <v>6.1400000000000003E-2</v>
      </c>
      <c r="N144" s="1" t="s">
        <v>7355</v>
      </c>
      <c r="O144" s="1" t="s">
        <v>7356</v>
      </c>
      <c r="P144" s="1">
        <v>1</v>
      </c>
      <c r="Q144" s="1">
        <v>0</v>
      </c>
      <c r="R144" s="1">
        <v>6.1400000000000003E-2</v>
      </c>
      <c r="S144" s="38">
        <v>43678</v>
      </c>
      <c r="T144" s="1">
        <v>0.69</v>
      </c>
      <c r="U144" s="1" t="s">
        <v>7357</v>
      </c>
      <c r="V144" s="1">
        <v>4.24E-2</v>
      </c>
      <c r="W144" s="1" t="s">
        <v>7358</v>
      </c>
      <c r="X144" s="1" t="b">
        <v>0</v>
      </c>
      <c r="Y144" s="1" t="b">
        <v>0</v>
      </c>
    </row>
    <row r="145" spans="1:25" x14ac:dyDescent="0.25">
      <c r="A145" s="1" t="s">
        <v>7458</v>
      </c>
      <c r="B145" s="1" t="s">
        <v>7459</v>
      </c>
      <c r="C145" s="1" t="str">
        <f>VLOOKUP(B145,店铺SKU信息!E:F,2,0)</f>
        <v>AGM48999-Navy Blue-3XL</v>
      </c>
      <c r="D145" s="1" t="s">
        <v>2846</v>
      </c>
      <c r="E145" s="1" t="s">
        <v>7647</v>
      </c>
      <c r="F145" s="1" t="s">
        <v>7352</v>
      </c>
      <c r="G145" s="1">
        <v>11.7</v>
      </c>
      <c r="H145" s="1">
        <v>9.5</v>
      </c>
      <c r="I145" s="1">
        <v>1.7</v>
      </c>
      <c r="J145" s="1" t="s">
        <v>7353</v>
      </c>
      <c r="K145" s="1">
        <v>0.9</v>
      </c>
      <c r="L145" s="1" t="s">
        <v>7354</v>
      </c>
      <c r="M145" s="1">
        <v>0.1091</v>
      </c>
      <c r="N145" s="1" t="s">
        <v>7355</v>
      </c>
      <c r="O145" s="1" t="s">
        <v>7356</v>
      </c>
      <c r="P145" s="1">
        <v>1.1000000000000001</v>
      </c>
      <c r="Q145" s="1">
        <v>0</v>
      </c>
      <c r="R145" s="1">
        <v>0.1196</v>
      </c>
      <c r="S145" s="38">
        <v>43678</v>
      </c>
      <c r="T145" s="1">
        <v>0.69</v>
      </c>
      <c r="U145" s="1" t="s">
        <v>7357</v>
      </c>
      <c r="V145" s="1">
        <v>8.2500000000000004E-2</v>
      </c>
      <c r="W145" s="1" t="s">
        <v>7358</v>
      </c>
      <c r="X145" s="1" t="b">
        <v>0</v>
      </c>
      <c r="Y145" s="1" t="b">
        <v>0</v>
      </c>
    </row>
    <row r="146" spans="1:25" x14ac:dyDescent="0.25">
      <c r="A146" s="1" t="s">
        <v>7650</v>
      </c>
      <c r="B146" s="1" t="s">
        <v>7651</v>
      </c>
      <c r="C146" s="1" t="str">
        <f>VLOOKUP(B146,店铺SKU信息!E:F,2,0)</f>
        <v>AGCY4063-Blue-L</v>
      </c>
      <c r="D146" s="1" t="s">
        <v>7652</v>
      </c>
      <c r="E146" s="1" t="s">
        <v>7647</v>
      </c>
      <c r="F146" s="1" t="s">
        <v>7352</v>
      </c>
      <c r="G146" s="1">
        <v>13.07</v>
      </c>
      <c r="H146" s="1">
        <v>10.28</v>
      </c>
      <c r="I146" s="1">
        <v>0.79</v>
      </c>
      <c r="J146" s="1" t="s">
        <v>7353</v>
      </c>
      <c r="K146" s="1">
        <v>0.2</v>
      </c>
      <c r="L146" s="1" t="s">
        <v>7354</v>
      </c>
      <c r="M146" s="1">
        <v>6.1400000000000003E-2</v>
      </c>
      <c r="N146" s="1" t="s">
        <v>7355</v>
      </c>
      <c r="O146" s="1" t="s">
        <v>7356</v>
      </c>
      <c r="P146" s="1">
        <v>5</v>
      </c>
      <c r="Q146" s="1">
        <v>0</v>
      </c>
      <c r="R146" s="1">
        <v>0.30709999999999998</v>
      </c>
      <c r="S146" s="38">
        <v>43678</v>
      </c>
      <c r="T146" s="1">
        <v>0.69</v>
      </c>
      <c r="U146" s="1" t="s">
        <v>7357</v>
      </c>
      <c r="V146" s="1">
        <v>0.21190000000000001</v>
      </c>
      <c r="W146" s="1" t="s">
        <v>7358</v>
      </c>
      <c r="X146" s="1" t="b">
        <v>0</v>
      </c>
      <c r="Y146" s="1" t="b">
        <v>0</v>
      </c>
    </row>
    <row r="147" spans="1:25" x14ac:dyDescent="0.25">
      <c r="A147" s="1" t="s">
        <v>7382</v>
      </c>
      <c r="B147" s="1" t="s">
        <v>7383</v>
      </c>
      <c r="C147" s="1" t="str">
        <f>VLOOKUP(B147,店铺SKU信息!E:F,2,0)</f>
        <v>AGM48999-Burgundy-2XL</v>
      </c>
      <c r="D147" s="1" t="s">
        <v>4034</v>
      </c>
      <c r="E147" s="1" t="s">
        <v>7647</v>
      </c>
      <c r="F147" s="1" t="s">
        <v>7352</v>
      </c>
      <c r="G147" s="1">
        <v>11.7</v>
      </c>
      <c r="H147" s="1">
        <v>9.5</v>
      </c>
      <c r="I147" s="1">
        <v>1.7</v>
      </c>
      <c r="J147" s="1" t="s">
        <v>7353</v>
      </c>
      <c r="K147" s="1">
        <v>0.9</v>
      </c>
      <c r="L147" s="1" t="s">
        <v>7354</v>
      </c>
      <c r="M147" s="1">
        <v>0.1091</v>
      </c>
      <c r="N147" s="1" t="s">
        <v>7355</v>
      </c>
      <c r="O147" s="1" t="s">
        <v>7356</v>
      </c>
      <c r="P147" s="1">
        <v>1.61</v>
      </c>
      <c r="Q147" s="1">
        <v>0</v>
      </c>
      <c r="R147" s="1">
        <v>0.1759</v>
      </c>
      <c r="S147" s="38">
        <v>43678</v>
      </c>
      <c r="T147" s="1">
        <v>0.69</v>
      </c>
      <c r="U147" s="1" t="s">
        <v>7357</v>
      </c>
      <c r="V147" s="1">
        <v>0.12139999999999999</v>
      </c>
      <c r="W147" s="1" t="s">
        <v>7358</v>
      </c>
      <c r="X147" s="1" t="b">
        <v>0</v>
      </c>
      <c r="Y147" s="1" t="b">
        <v>0</v>
      </c>
    </row>
    <row r="148" spans="1:25" x14ac:dyDescent="0.25">
      <c r="A148" s="1" t="s">
        <v>7653</v>
      </c>
      <c r="B148" s="1" t="s">
        <v>7654</v>
      </c>
      <c r="C148" s="1" t="str">
        <f>VLOOKUP(B148,店铺SKU信息!E:F,2,0)</f>
        <v>AGCY4063-Blue-M</v>
      </c>
      <c r="D148" s="1" t="s">
        <v>7655</v>
      </c>
      <c r="E148" s="1" t="s">
        <v>7647</v>
      </c>
      <c r="F148" s="1" t="s">
        <v>7352</v>
      </c>
      <c r="G148" s="1">
        <v>13.07</v>
      </c>
      <c r="H148" s="1">
        <v>10.28</v>
      </c>
      <c r="I148" s="1">
        <v>0.79</v>
      </c>
      <c r="J148" s="1" t="s">
        <v>7353</v>
      </c>
      <c r="K148" s="1">
        <v>0.2</v>
      </c>
      <c r="L148" s="1" t="s">
        <v>7354</v>
      </c>
      <c r="M148" s="1">
        <v>6.1400000000000003E-2</v>
      </c>
      <c r="N148" s="1" t="s">
        <v>7355</v>
      </c>
      <c r="O148" s="1" t="s">
        <v>7356</v>
      </c>
      <c r="P148" s="1">
        <v>3</v>
      </c>
      <c r="Q148" s="1">
        <v>0</v>
      </c>
      <c r="R148" s="1">
        <v>0.18429999999999999</v>
      </c>
      <c r="S148" s="38">
        <v>43678</v>
      </c>
      <c r="T148" s="1">
        <v>0.69</v>
      </c>
      <c r="U148" s="1" t="s">
        <v>7357</v>
      </c>
      <c r="V148" s="1">
        <v>0.12720000000000001</v>
      </c>
      <c r="W148" s="1" t="s">
        <v>7358</v>
      </c>
      <c r="X148" s="1" t="b">
        <v>0</v>
      </c>
      <c r="Y148" s="1" t="b">
        <v>0</v>
      </c>
    </row>
    <row r="149" spans="1:25" x14ac:dyDescent="0.25">
      <c r="A149" s="1" t="s">
        <v>7656</v>
      </c>
      <c r="B149" s="1" t="s">
        <v>7657</v>
      </c>
      <c r="C149" s="1" t="str">
        <f>VLOOKUP(B149,店铺SKU信息!E:F,2,0)</f>
        <v>AGCY41011-Red-XL</v>
      </c>
      <c r="D149" s="1" t="s">
        <v>3711</v>
      </c>
      <c r="E149" s="1" t="s">
        <v>7647</v>
      </c>
      <c r="F149" s="1" t="s">
        <v>7352</v>
      </c>
      <c r="G149" s="1">
        <v>12.48</v>
      </c>
      <c r="H149" s="1">
        <v>9.41</v>
      </c>
      <c r="I149" s="1">
        <v>1.33</v>
      </c>
      <c r="J149" s="1" t="s">
        <v>7353</v>
      </c>
      <c r="K149" s="1">
        <v>0.57999999999999996</v>
      </c>
      <c r="L149" s="1" t="s">
        <v>7354</v>
      </c>
      <c r="M149" s="1">
        <v>9.06E-2</v>
      </c>
      <c r="N149" s="1" t="s">
        <v>7355</v>
      </c>
      <c r="O149" s="1" t="s">
        <v>7356</v>
      </c>
      <c r="P149" s="1">
        <v>3</v>
      </c>
      <c r="Q149" s="1">
        <v>0</v>
      </c>
      <c r="R149" s="1">
        <v>0.27189999999999998</v>
      </c>
      <c r="S149" s="38">
        <v>43678</v>
      </c>
      <c r="T149" s="1">
        <v>0.69</v>
      </c>
      <c r="U149" s="1" t="s">
        <v>7357</v>
      </c>
      <c r="V149" s="1">
        <v>0.18759999999999999</v>
      </c>
      <c r="W149" s="1" t="s">
        <v>7358</v>
      </c>
      <c r="X149" s="1" t="b">
        <v>0</v>
      </c>
      <c r="Y149" s="1" t="b">
        <v>0</v>
      </c>
    </row>
    <row r="150" spans="1:25" x14ac:dyDescent="0.25">
      <c r="A150" s="1" t="s">
        <v>7482</v>
      </c>
      <c r="B150" s="1" t="s">
        <v>7483</v>
      </c>
      <c r="C150" s="1" t="str">
        <f>VLOOKUP(B150,店铺SKU信息!E:F,2,0)</f>
        <v>AGM4896-Blue-3XL</v>
      </c>
      <c r="D150" s="1" t="s">
        <v>3030</v>
      </c>
      <c r="E150" s="1" t="s">
        <v>7647</v>
      </c>
      <c r="F150" s="1" t="s">
        <v>7352</v>
      </c>
      <c r="G150" s="1">
        <v>13.69</v>
      </c>
      <c r="H150" s="1">
        <v>3.9</v>
      </c>
      <c r="I150" s="1">
        <v>2.1</v>
      </c>
      <c r="J150" s="1" t="s">
        <v>7353</v>
      </c>
      <c r="K150" s="1">
        <v>1.05</v>
      </c>
      <c r="L150" s="1" t="s">
        <v>7354</v>
      </c>
      <c r="M150" s="1">
        <v>6.4799999999999996E-2</v>
      </c>
      <c r="N150" s="1" t="s">
        <v>7355</v>
      </c>
      <c r="O150" s="1" t="s">
        <v>7356</v>
      </c>
      <c r="P150" s="1">
        <v>4.1900000000000004</v>
      </c>
      <c r="Q150" s="1">
        <v>0</v>
      </c>
      <c r="R150" s="1">
        <v>0.27179999999999999</v>
      </c>
      <c r="S150" s="38">
        <v>43678</v>
      </c>
      <c r="T150" s="1">
        <v>0.69</v>
      </c>
      <c r="U150" s="1" t="s">
        <v>7357</v>
      </c>
      <c r="V150" s="1">
        <v>0.1875</v>
      </c>
      <c r="W150" s="1" t="s">
        <v>7358</v>
      </c>
      <c r="X150" s="1" t="b">
        <v>0</v>
      </c>
      <c r="Y150" s="1" t="b">
        <v>0</v>
      </c>
    </row>
    <row r="151" spans="1:25" x14ac:dyDescent="0.25">
      <c r="A151" s="1" t="s">
        <v>7472</v>
      </c>
      <c r="B151" s="1" t="s">
        <v>7473</v>
      </c>
      <c r="C151" s="1" t="str">
        <f>VLOOKUP(B151,店铺SKU信息!E:F,2,0)</f>
        <v>AGM4896-Navy Blue-2XL</v>
      </c>
      <c r="D151" s="1" t="s">
        <v>2687</v>
      </c>
      <c r="E151" s="1" t="s">
        <v>7647</v>
      </c>
      <c r="F151" s="1" t="s">
        <v>7352</v>
      </c>
      <c r="G151" s="1">
        <v>13.7</v>
      </c>
      <c r="H151" s="1">
        <v>3.9</v>
      </c>
      <c r="I151" s="1">
        <v>2.1</v>
      </c>
      <c r="J151" s="1" t="s">
        <v>7353</v>
      </c>
      <c r="K151" s="1">
        <v>1.05</v>
      </c>
      <c r="L151" s="1" t="s">
        <v>7354</v>
      </c>
      <c r="M151" s="1">
        <v>6.4799999999999996E-2</v>
      </c>
      <c r="N151" s="1" t="s">
        <v>7355</v>
      </c>
      <c r="O151" s="1" t="s">
        <v>7356</v>
      </c>
      <c r="P151" s="1">
        <v>1.77</v>
      </c>
      <c r="Q151" s="1">
        <v>0</v>
      </c>
      <c r="R151" s="1">
        <v>0.115</v>
      </c>
      <c r="S151" s="38">
        <v>43678</v>
      </c>
      <c r="T151" s="1">
        <v>0.69</v>
      </c>
      <c r="U151" s="1" t="s">
        <v>7357</v>
      </c>
      <c r="V151" s="1">
        <v>7.9399999999999998E-2</v>
      </c>
      <c r="W151" s="1" t="s">
        <v>7358</v>
      </c>
      <c r="X151" s="1" t="b">
        <v>0</v>
      </c>
      <c r="Y151" s="1" t="b">
        <v>0</v>
      </c>
    </row>
    <row r="152" spans="1:25" x14ac:dyDescent="0.25">
      <c r="A152" s="1" t="s">
        <v>7448</v>
      </c>
      <c r="B152" s="1" t="s">
        <v>7449</v>
      </c>
      <c r="C152" s="1" t="str">
        <f>VLOOKUP(B152,店铺SKU信息!E:F,2,0)</f>
        <v>AGM4896-Blue-4XL</v>
      </c>
      <c r="D152" s="1" t="s">
        <v>3089</v>
      </c>
      <c r="E152" s="1" t="s">
        <v>7647</v>
      </c>
      <c r="F152" s="1" t="s">
        <v>7352</v>
      </c>
      <c r="G152" s="1">
        <v>13.7</v>
      </c>
      <c r="H152" s="1">
        <v>3.9</v>
      </c>
      <c r="I152" s="1">
        <v>2.1</v>
      </c>
      <c r="J152" s="1" t="s">
        <v>7353</v>
      </c>
      <c r="K152" s="1">
        <v>1.05</v>
      </c>
      <c r="L152" s="1" t="s">
        <v>7354</v>
      </c>
      <c r="M152" s="1">
        <v>6.4799999999999996E-2</v>
      </c>
      <c r="N152" s="1" t="s">
        <v>7355</v>
      </c>
      <c r="O152" s="1" t="s">
        <v>7356</v>
      </c>
      <c r="P152" s="1">
        <v>3.39</v>
      </c>
      <c r="Q152" s="1">
        <v>0</v>
      </c>
      <c r="R152" s="1">
        <v>0.21959999999999999</v>
      </c>
      <c r="S152" s="38">
        <v>43678</v>
      </c>
      <c r="T152" s="1">
        <v>0.69</v>
      </c>
      <c r="U152" s="1" t="s">
        <v>7357</v>
      </c>
      <c r="V152" s="1">
        <v>0.1515</v>
      </c>
      <c r="W152" s="1" t="s">
        <v>7358</v>
      </c>
      <c r="X152" s="1" t="b">
        <v>0</v>
      </c>
      <c r="Y152" s="1" t="b">
        <v>0</v>
      </c>
    </row>
    <row r="153" spans="1:25" x14ac:dyDescent="0.25">
      <c r="A153" s="1" t="s">
        <v>7658</v>
      </c>
      <c r="B153" s="1" t="s">
        <v>7659</v>
      </c>
      <c r="C153" s="1" t="str">
        <f>VLOOKUP(B153,店铺SKU信息!E:F,2,0)</f>
        <v>AGCY6812-Black-S</v>
      </c>
      <c r="D153" s="1" t="s">
        <v>5658</v>
      </c>
      <c r="E153" s="1" t="s">
        <v>7647</v>
      </c>
      <c r="F153" s="1" t="s">
        <v>7352</v>
      </c>
      <c r="G153" s="1">
        <v>13.07</v>
      </c>
      <c r="H153" s="1">
        <v>10.28</v>
      </c>
      <c r="I153" s="1">
        <v>0.79</v>
      </c>
      <c r="J153" s="1" t="s">
        <v>7353</v>
      </c>
      <c r="K153" s="1">
        <v>0.2</v>
      </c>
      <c r="L153" s="1" t="s">
        <v>7354</v>
      </c>
      <c r="M153" s="1">
        <v>6.1400000000000003E-2</v>
      </c>
      <c r="N153" s="1" t="s">
        <v>7355</v>
      </c>
      <c r="O153" s="1" t="s">
        <v>7356</v>
      </c>
      <c r="P153" s="1">
        <v>0.97</v>
      </c>
      <c r="Q153" s="1">
        <v>0.13</v>
      </c>
      <c r="R153" s="1">
        <v>5.1499999999999997E-2</v>
      </c>
      <c r="S153" s="38">
        <v>43678</v>
      </c>
      <c r="T153" s="1">
        <v>0.69</v>
      </c>
      <c r="U153" s="1" t="s">
        <v>7357</v>
      </c>
      <c r="V153" s="1">
        <v>3.5499999999999997E-2</v>
      </c>
      <c r="W153" s="1" t="s">
        <v>7358</v>
      </c>
      <c r="X153" s="1" t="b">
        <v>0</v>
      </c>
      <c r="Y153" s="1" t="b">
        <v>0</v>
      </c>
    </row>
    <row r="154" spans="1:25" x14ac:dyDescent="0.25">
      <c r="A154" s="1" t="s">
        <v>7660</v>
      </c>
      <c r="B154" s="1" t="s">
        <v>7661</v>
      </c>
      <c r="C154" s="1" t="str">
        <f>VLOOKUP(B154,店铺SKU信息!E:F,2,0)</f>
        <v>AGCY2379-Pink-M</v>
      </c>
      <c r="D154" s="1" t="s">
        <v>7662</v>
      </c>
      <c r="E154" s="1" t="s">
        <v>7647</v>
      </c>
      <c r="F154" s="1" t="s">
        <v>7352</v>
      </c>
      <c r="G154" s="1">
        <v>15.34</v>
      </c>
      <c r="H154" s="1">
        <v>11.85</v>
      </c>
      <c r="I154" s="1">
        <v>1.95</v>
      </c>
      <c r="J154" s="1" t="s">
        <v>7353</v>
      </c>
      <c r="K154" s="1">
        <v>0.4</v>
      </c>
      <c r="L154" s="1" t="s">
        <v>7354</v>
      </c>
      <c r="M154" s="1">
        <v>0.20499999999999999</v>
      </c>
      <c r="N154" s="1" t="s">
        <v>7355</v>
      </c>
      <c r="O154" s="1" t="s">
        <v>7356</v>
      </c>
      <c r="P154" s="1">
        <v>3</v>
      </c>
      <c r="Q154" s="1">
        <v>0</v>
      </c>
      <c r="R154" s="1">
        <v>0.6149</v>
      </c>
      <c r="S154" s="38">
        <v>43678</v>
      </c>
      <c r="T154" s="1">
        <v>0.69</v>
      </c>
      <c r="U154" s="1" t="s">
        <v>7357</v>
      </c>
      <c r="V154" s="1">
        <v>0.42430000000000001</v>
      </c>
      <c r="W154" s="1" t="s">
        <v>7358</v>
      </c>
      <c r="X154" s="1" t="b">
        <v>0</v>
      </c>
      <c r="Y154" s="1" t="b">
        <v>0</v>
      </c>
    </row>
    <row r="155" spans="1:25" x14ac:dyDescent="0.25">
      <c r="A155" s="1" t="s">
        <v>7663</v>
      </c>
      <c r="B155" s="1" t="s">
        <v>7664</v>
      </c>
      <c r="C155" s="1" t="str">
        <f>VLOOKUP(B155,店铺SKU信息!E:F,2,0)</f>
        <v>AGCY6758-Black-L</v>
      </c>
      <c r="D155" s="1" t="s">
        <v>2660</v>
      </c>
      <c r="E155" s="1" t="s">
        <v>7647</v>
      </c>
      <c r="F155" s="1" t="s">
        <v>7352</v>
      </c>
      <c r="G155" s="1">
        <v>11.9</v>
      </c>
      <c r="H155" s="1">
        <v>10.1</v>
      </c>
      <c r="I155" s="1">
        <v>2.2000000000000002</v>
      </c>
      <c r="J155" s="1" t="s">
        <v>7353</v>
      </c>
      <c r="K155" s="1">
        <v>0.65</v>
      </c>
      <c r="L155" s="1" t="s">
        <v>7354</v>
      </c>
      <c r="M155" s="1">
        <v>0.1527</v>
      </c>
      <c r="N155" s="1" t="s">
        <v>7355</v>
      </c>
      <c r="O155" s="1" t="s">
        <v>7356</v>
      </c>
      <c r="P155" s="1">
        <v>1.68</v>
      </c>
      <c r="Q155" s="1">
        <v>0</v>
      </c>
      <c r="R155" s="1">
        <v>0.25619999999999998</v>
      </c>
      <c r="S155" s="38">
        <v>43678</v>
      </c>
      <c r="T155" s="1">
        <v>0.69</v>
      </c>
      <c r="U155" s="1" t="s">
        <v>7357</v>
      </c>
      <c r="V155" s="1">
        <v>0.17680000000000001</v>
      </c>
      <c r="W155" s="1" t="s">
        <v>7358</v>
      </c>
      <c r="X155" s="1" t="b">
        <v>0</v>
      </c>
      <c r="Y155" s="1" t="b">
        <v>0</v>
      </c>
    </row>
    <row r="156" spans="1:25" x14ac:dyDescent="0.25">
      <c r="A156" s="1" t="s">
        <v>7665</v>
      </c>
      <c r="B156" s="1" t="s">
        <v>7666</v>
      </c>
      <c r="C156" s="1" t="str">
        <f>VLOOKUP(B156,店铺SKU信息!E:F,2,0)</f>
        <v>AGCY6758-Black-XL</v>
      </c>
      <c r="D156" s="1" t="s">
        <v>2660</v>
      </c>
      <c r="E156" s="1" t="s">
        <v>7647</v>
      </c>
      <c r="F156" s="1" t="s">
        <v>7352</v>
      </c>
      <c r="G156" s="1">
        <v>10.199999999999999</v>
      </c>
      <c r="H156" s="1">
        <v>7</v>
      </c>
      <c r="I156" s="1">
        <v>2.7</v>
      </c>
      <c r="J156" s="1" t="s">
        <v>7353</v>
      </c>
      <c r="K156" s="1">
        <v>0.7</v>
      </c>
      <c r="L156" s="1" t="s">
        <v>7354</v>
      </c>
      <c r="M156" s="1">
        <v>0.1114</v>
      </c>
      <c r="N156" s="1" t="s">
        <v>7355</v>
      </c>
      <c r="O156" s="1" t="s">
        <v>7356</v>
      </c>
      <c r="P156" s="1">
        <v>0.13</v>
      </c>
      <c r="Q156" s="1">
        <v>0.06</v>
      </c>
      <c r="R156" s="1">
        <v>7.1999999999999998E-3</v>
      </c>
      <c r="S156" s="38">
        <v>43678</v>
      </c>
      <c r="T156" s="1">
        <v>0.69</v>
      </c>
      <c r="U156" s="1" t="s">
        <v>7357</v>
      </c>
      <c r="V156" s="1">
        <v>5.0000000000000001E-3</v>
      </c>
      <c r="W156" s="1" t="s">
        <v>7358</v>
      </c>
      <c r="X156" s="1" t="b">
        <v>0</v>
      </c>
      <c r="Y156" s="1" t="b">
        <v>0</v>
      </c>
    </row>
    <row r="157" spans="1:25" x14ac:dyDescent="0.25">
      <c r="A157" s="1" t="s">
        <v>7667</v>
      </c>
      <c r="B157" s="1" t="s">
        <v>7668</v>
      </c>
      <c r="C157" s="1" t="str">
        <f>VLOOKUP(B157,店铺SKU信息!E:F,2,0)</f>
        <v>AGM42566-Black-XL</v>
      </c>
      <c r="D157" s="1" t="s">
        <v>7669</v>
      </c>
      <c r="E157" s="1" t="s">
        <v>7647</v>
      </c>
      <c r="F157" s="1" t="s">
        <v>7352</v>
      </c>
      <c r="G157" s="1">
        <v>10.5</v>
      </c>
      <c r="H157" s="1">
        <v>3.8</v>
      </c>
      <c r="I157" s="1">
        <v>2.2999999999999998</v>
      </c>
      <c r="J157" s="1" t="s">
        <v>7353</v>
      </c>
      <c r="K157" s="1">
        <v>0.6</v>
      </c>
      <c r="L157" s="1" t="s">
        <v>7354</v>
      </c>
      <c r="M157" s="1">
        <v>5.3100000000000001E-2</v>
      </c>
      <c r="N157" s="1" t="s">
        <v>7355</v>
      </c>
      <c r="O157" s="1" t="s">
        <v>7356</v>
      </c>
      <c r="P157" s="1">
        <v>4</v>
      </c>
      <c r="Q157" s="1">
        <v>0</v>
      </c>
      <c r="R157" s="1">
        <v>0.21229999999999999</v>
      </c>
      <c r="S157" s="38">
        <v>43678</v>
      </c>
      <c r="T157" s="1">
        <v>0.69</v>
      </c>
      <c r="U157" s="1" t="s">
        <v>7357</v>
      </c>
      <c r="V157" s="1">
        <v>0.14649999999999999</v>
      </c>
      <c r="W157" s="1" t="s">
        <v>7358</v>
      </c>
      <c r="X157" s="1" t="b">
        <v>0</v>
      </c>
      <c r="Y157" s="1" t="b">
        <v>0</v>
      </c>
    </row>
    <row r="158" spans="1:25" x14ac:dyDescent="0.25">
      <c r="A158" s="1" t="s">
        <v>7670</v>
      </c>
      <c r="B158" s="1" t="s">
        <v>7671</v>
      </c>
      <c r="C158" s="1" t="str">
        <f>VLOOKUP(B158,店铺SKU信息!E:F,2,0)</f>
        <v>AGCY6752-Red White Plaid-L</v>
      </c>
      <c r="D158" s="1" t="s">
        <v>7672</v>
      </c>
      <c r="E158" s="1" t="s">
        <v>7647</v>
      </c>
      <c r="F158" s="1" t="s">
        <v>7352</v>
      </c>
      <c r="G158" s="1">
        <v>13.07</v>
      </c>
      <c r="H158" s="1">
        <v>10.28</v>
      </c>
      <c r="I158" s="1">
        <v>0.79</v>
      </c>
      <c r="J158" s="1" t="s">
        <v>7353</v>
      </c>
      <c r="K158" s="1">
        <v>0.2</v>
      </c>
      <c r="L158" s="1" t="s">
        <v>7354</v>
      </c>
      <c r="M158" s="1">
        <v>6.1400000000000003E-2</v>
      </c>
      <c r="N158" s="1" t="s">
        <v>7355</v>
      </c>
      <c r="O158" s="1" t="s">
        <v>7356</v>
      </c>
      <c r="P158" s="1">
        <v>0.06</v>
      </c>
      <c r="Q158" s="1">
        <v>0</v>
      </c>
      <c r="R158" s="1">
        <v>4.0000000000000001E-3</v>
      </c>
      <c r="S158" s="38">
        <v>43678</v>
      </c>
      <c r="T158" s="1">
        <v>0.69</v>
      </c>
      <c r="U158" s="1" t="s">
        <v>7357</v>
      </c>
      <c r="V158" s="1">
        <v>2.7000000000000001E-3</v>
      </c>
      <c r="W158" s="1" t="s">
        <v>7358</v>
      </c>
      <c r="X158" s="1" t="b">
        <v>0</v>
      </c>
      <c r="Y158" s="1" t="b">
        <v>0</v>
      </c>
    </row>
    <row r="159" spans="1:25" x14ac:dyDescent="0.25">
      <c r="A159" s="1" t="s">
        <v>7578</v>
      </c>
      <c r="B159" s="1" t="s">
        <v>7579</v>
      </c>
      <c r="C159" s="1" t="str">
        <f>VLOOKUP(B159,店铺SKU信息!E:F,2,0)</f>
        <v>AGCY4117-Red-L</v>
      </c>
      <c r="D159" s="1" t="s">
        <v>7580</v>
      </c>
      <c r="E159" s="1" t="s">
        <v>7647</v>
      </c>
      <c r="F159" s="1" t="s">
        <v>7352</v>
      </c>
      <c r="G159" s="1">
        <v>11.96</v>
      </c>
      <c r="H159" s="1">
        <v>9.2100000000000009</v>
      </c>
      <c r="I159" s="1">
        <v>1.38</v>
      </c>
      <c r="J159" s="1" t="s">
        <v>7353</v>
      </c>
      <c r="K159" s="1">
        <v>0.24</v>
      </c>
      <c r="L159" s="1" t="s">
        <v>7354</v>
      </c>
      <c r="M159" s="1">
        <v>8.7900000000000006E-2</v>
      </c>
      <c r="N159" s="1" t="s">
        <v>7355</v>
      </c>
      <c r="O159" s="1" t="s">
        <v>7356</v>
      </c>
      <c r="P159" s="1">
        <v>1.45</v>
      </c>
      <c r="Q159" s="1">
        <v>0.19</v>
      </c>
      <c r="R159" s="1">
        <v>0.1105</v>
      </c>
      <c r="S159" s="38">
        <v>43678</v>
      </c>
      <c r="T159" s="1">
        <v>0.69</v>
      </c>
      <c r="U159" s="1" t="s">
        <v>7357</v>
      </c>
      <c r="V159" s="1">
        <v>7.6300000000000007E-2</v>
      </c>
      <c r="W159" s="1" t="s">
        <v>7358</v>
      </c>
      <c r="X159" s="1" t="b">
        <v>0</v>
      </c>
      <c r="Y159" s="1" t="b">
        <v>0</v>
      </c>
    </row>
    <row r="160" spans="1:25" x14ac:dyDescent="0.25">
      <c r="A160" s="1" t="s">
        <v>7673</v>
      </c>
      <c r="B160" s="1" t="s">
        <v>7674</v>
      </c>
      <c r="C160" s="1" t="str">
        <f>VLOOKUP(B160,店铺SKU信息!E:F,2,0)</f>
        <v>AGM42544-Black-3XL</v>
      </c>
      <c r="D160" s="1" t="s">
        <v>7675</v>
      </c>
      <c r="E160" s="1" t="s">
        <v>7647</v>
      </c>
      <c r="F160" s="1" t="s">
        <v>7352</v>
      </c>
      <c r="G160" s="1">
        <v>12.8</v>
      </c>
      <c r="H160" s="1">
        <v>6</v>
      </c>
      <c r="I160" s="1">
        <v>2.4</v>
      </c>
      <c r="J160" s="1" t="s">
        <v>7353</v>
      </c>
      <c r="K160" s="1">
        <v>0.6</v>
      </c>
      <c r="L160" s="1" t="s">
        <v>7354</v>
      </c>
      <c r="M160" s="1">
        <v>0.1066</v>
      </c>
      <c r="N160" s="1" t="s">
        <v>7355</v>
      </c>
      <c r="O160" s="1" t="s">
        <v>7356</v>
      </c>
      <c r="P160" s="1">
        <v>4.03</v>
      </c>
      <c r="Q160" s="1">
        <v>0</v>
      </c>
      <c r="R160" s="1">
        <v>0.42970000000000003</v>
      </c>
      <c r="S160" s="38">
        <v>43678</v>
      </c>
      <c r="T160" s="1">
        <v>0.69</v>
      </c>
      <c r="U160" s="1" t="s">
        <v>7357</v>
      </c>
      <c r="V160" s="1">
        <v>0.29649999999999999</v>
      </c>
      <c r="W160" s="1" t="s">
        <v>7358</v>
      </c>
      <c r="X160" s="1" t="b">
        <v>0</v>
      </c>
      <c r="Y160" s="1" t="b">
        <v>0</v>
      </c>
    </row>
    <row r="161" spans="1:25" x14ac:dyDescent="0.25">
      <c r="A161" s="1" t="s">
        <v>7676</v>
      </c>
      <c r="B161" s="1" t="s">
        <v>7677</v>
      </c>
      <c r="C161" s="1" t="str">
        <f>VLOOKUP(B161,店铺SKU信息!E:F,2,0)</f>
        <v>AGM42566-Black-4XL</v>
      </c>
      <c r="D161" s="1" t="s">
        <v>7678</v>
      </c>
      <c r="E161" s="1" t="s">
        <v>7647</v>
      </c>
      <c r="F161" s="1" t="s">
        <v>7352</v>
      </c>
      <c r="G161" s="1">
        <v>10.5</v>
      </c>
      <c r="H161" s="1">
        <v>3.8</v>
      </c>
      <c r="I161" s="1">
        <v>2.2999999999999998</v>
      </c>
      <c r="J161" s="1" t="s">
        <v>7353</v>
      </c>
      <c r="K161" s="1">
        <v>0.6</v>
      </c>
      <c r="L161" s="1" t="s">
        <v>7354</v>
      </c>
      <c r="M161" s="1">
        <v>5.3100000000000001E-2</v>
      </c>
      <c r="N161" s="1" t="s">
        <v>7355</v>
      </c>
      <c r="O161" s="1" t="s">
        <v>7356</v>
      </c>
      <c r="P161" s="1">
        <v>0.87</v>
      </c>
      <c r="Q161" s="1">
        <v>0</v>
      </c>
      <c r="R161" s="1">
        <v>4.6199999999999998E-2</v>
      </c>
      <c r="S161" s="38">
        <v>43678</v>
      </c>
      <c r="T161" s="1">
        <v>0.69</v>
      </c>
      <c r="U161" s="1" t="s">
        <v>7357</v>
      </c>
      <c r="V161" s="1">
        <v>3.1899999999999998E-2</v>
      </c>
      <c r="W161" s="1" t="s">
        <v>7358</v>
      </c>
      <c r="X161" s="1" t="b">
        <v>0</v>
      </c>
      <c r="Y161" s="1" t="b">
        <v>0</v>
      </c>
    </row>
    <row r="162" spans="1:25" x14ac:dyDescent="0.25">
      <c r="A162" s="1" t="s">
        <v>7486</v>
      </c>
      <c r="B162" s="1" t="s">
        <v>7487</v>
      </c>
      <c r="C162" s="1" t="str">
        <f>VLOOKUP(B162,店铺SKU信息!E:F,2,0)</f>
        <v>AGM48999-Black-3XL</v>
      </c>
      <c r="D162" s="1" t="s">
        <v>3744</v>
      </c>
      <c r="E162" s="1" t="s">
        <v>7647</v>
      </c>
      <c r="F162" s="1" t="s">
        <v>7352</v>
      </c>
      <c r="G162" s="1">
        <v>11.7</v>
      </c>
      <c r="H162" s="1">
        <v>9.5</v>
      </c>
      <c r="I162" s="1">
        <v>1.7</v>
      </c>
      <c r="J162" s="1" t="s">
        <v>7353</v>
      </c>
      <c r="K162" s="1">
        <v>0.9</v>
      </c>
      <c r="L162" s="1" t="s">
        <v>7354</v>
      </c>
      <c r="M162" s="1">
        <v>0.1091</v>
      </c>
      <c r="N162" s="1" t="s">
        <v>7355</v>
      </c>
      <c r="O162" s="1" t="s">
        <v>7356</v>
      </c>
      <c r="P162" s="1">
        <v>23.97</v>
      </c>
      <c r="Q162" s="1">
        <v>0</v>
      </c>
      <c r="R162" s="1">
        <v>2.6141999999999999</v>
      </c>
      <c r="S162" s="38">
        <v>43678</v>
      </c>
      <c r="T162" s="1">
        <v>0.69</v>
      </c>
      <c r="U162" s="1" t="s">
        <v>7357</v>
      </c>
      <c r="V162" s="1">
        <v>1.8038000000000001</v>
      </c>
      <c r="W162" s="1" t="s">
        <v>7358</v>
      </c>
      <c r="X162" s="1" t="b">
        <v>0</v>
      </c>
      <c r="Y162" s="1" t="b">
        <v>0</v>
      </c>
    </row>
    <row r="163" spans="1:25" x14ac:dyDescent="0.25">
      <c r="A163" s="1" t="s">
        <v>7679</v>
      </c>
      <c r="B163" s="1" t="s">
        <v>7680</v>
      </c>
      <c r="C163" s="1" t="str">
        <f>VLOOKUP(B163,店铺SKU信息!E:F,2,0)</f>
        <v>AGCY6812-Burgundy-XL</v>
      </c>
      <c r="D163" s="1" t="s">
        <v>7681</v>
      </c>
      <c r="E163" s="1" t="s">
        <v>7647</v>
      </c>
      <c r="F163" s="1" t="s">
        <v>7352</v>
      </c>
      <c r="G163" s="1">
        <v>13.07</v>
      </c>
      <c r="H163" s="1">
        <v>10.28</v>
      </c>
      <c r="I163" s="1">
        <v>0.79</v>
      </c>
      <c r="J163" s="1" t="s">
        <v>7353</v>
      </c>
      <c r="K163" s="1">
        <v>0.2</v>
      </c>
      <c r="L163" s="1" t="s">
        <v>7354</v>
      </c>
      <c r="M163" s="1">
        <v>6.1400000000000003E-2</v>
      </c>
      <c r="N163" s="1" t="s">
        <v>7355</v>
      </c>
      <c r="O163" s="1" t="s">
        <v>7356</v>
      </c>
      <c r="P163" s="1">
        <v>1.81</v>
      </c>
      <c r="Q163" s="1">
        <v>0.13</v>
      </c>
      <c r="R163" s="1">
        <v>0.10299999999999999</v>
      </c>
      <c r="S163" s="38">
        <v>43678</v>
      </c>
      <c r="T163" s="1">
        <v>0.69</v>
      </c>
      <c r="U163" s="1" t="s">
        <v>7357</v>
      </c>
      <c r="V163" s="1">
        <v>7.1099999999999997E-2</v>
      </c>
      <c r="W163" s="1" t="s">
        <v>7358</v>
      </c>
      <c r="X163" s="1" t="b">
        <v>0</v>
      </c>
      <c r="Y163" s="1" t="b">
        <v>0</v>
      </c>
    </row>
    <row r="164" spans="1:25" x14ac:dyDescent="0.25">
      <c r="A164" s="1" t="s">
        <v>7682</v>
      </c>
      <c r="B164" s="1" t="s">
        <v>7683</v>
      </c>
      <c r="C164" s="1" t="str">
        <f>VLOOKUP(B164,店铺SKU信息!E:F,2,0)</f>
        <v>AGM42566-Burgundy-XL</v>
      </c>
      <c r="D164" s="1" t="s">
        <v>7684</v>
      </c>
      <c r="E164" s="1" t="s">
        <v>7647</v>
      </c>
      <c r="F164" s="1" t="s">
        <v>7352</v>
      </c>
      <c r="G164" s="1">
        <v>10.5</v>
      </c>
      <c r="H164" s="1">
        <v>3.8</v>
      </c>
      <c r="I164" s="1">
        <v>2.2999999999999998</v>
      </c>
      <c r="J164" s="1" t="s">
        <v>7353</v>
      </c>
      <c r="K164" s="1">
        <v>0.6</v>
      </c>
      <c r="L164" s="1" t="s">
        <v>7354</v>
      </c>
      <c r="M164" s="1">
        <v>5.3100000000000001E-2</v>
      </c>
      <c r="N164" s="1" t="s">
        <v>7355</v>
      </c>
      <c r="O164" s="1" t="s">
        <v>7356</v>
      </c>
      <c r="P164" s="1">
        <v>3.58</v>
      </c>
      <c r="Q164" s="1">
        <v>0</v>
      </c>
      <c r="R164" s="1">
        <v>0.19009999999999999</v>
      </c>
      <c r="S164" s="38">
        <v>43678</v>
      </c>
      <c r="T164" s="1">
        <v>0.69</v>
      </c>
      <c r="U164" s="1" t="s">
        <v>7357</v>
      </c>
      <c r="V164" s="1">
        <v>0.13109999999999999</v>
      </c>
      <c r="W164" s="1" t="s">
        <v>7358</v>
      </c>
      <c r="X164" s="1" t="b">
        <v>0</v>
      </c>
      <c r="Y164" s="1" t="b">
        <v>0</v>
      </c>
    </row>
    <row r="165" spans="1:25" x14ac:dyDescent="0.25">
      <c r="A165" s="1" t="s">
        <v>7685</v>
      </c>
      <c r="B165" s="1" t="s">
        <v>7686</v>
      </c>
      <c r="C165" s="1" t="str">
        <f>VLOOKUP(B165,店铺SKU信息!E:F,2,0)</f>
        <v>AGM19333-Black-4XL</v>
      </c>
      <c r="D165" s="1" t="s">
        <v>3291</v>
      </c>
      <c r="E165" s="1" t="s">
        <v>7647</v>
      </c>
      <c r="F165" s="1" t="s">
        <v>7352</v>
      </c>
      <c r="G165" s="1">
        <v>12.4</v>
      </c>
      <c r="H165" s="1">
        <v>9.6</v>
      </c>
      <c r="I165" s="1">
        <v>0.6</v>
      </c>
      <c r="J165" s="1" t="s">
        <v>7353</v>
      </c>
      <c r="K165" s="1">
        <v>0.3</v>
      </c>
      <c r="L165" s="1" t="s">
        <v>7354</v>
      </c>
      <c r="M165" s="1">
        <v>4.1300000000000003E-2</v>
      </c>
      <c r="N165" s="1" t="s">
        <v>7355</v>
      </c>
      <c r="O165" s="1" t="s">
        <v>7356</v>
      </c>
      <c r="P165" s="1">
        <v>0.48</v>
      </c>
      <c r="Q165" s="1">
        <v>0</v>
      </c>
      <c r="R165" s="1">
        <v>0.02</v>
      </c>
      <c r="S165" s="38">
        <v>43678</v>
      </c>
      <c r="T165" s="1">
        <v>0.69</v>
      </c>
      <c r="U165" s="1" t="s">
        <v>7357</v>
      </c>
      <c r="V165" s="1">
        <v>1.38E-2</v>
      </c>
      <c r="W165" s="1" t="s">
        <v>7358</v>
      </c>
      <c r="X165" s="1" t="b">
        <v>0</v>
      </c>
      <c r="Y165" s="1" t="b">
        <v>0</v>
      </c>
    </row>
    <row r="166" spans="1:25" x14ac:dyDescent="0.25">
      <c r="A166" s="1" t="s">
        <v>7428</v>
      </c>
      <c r="B166" s="1" t="s">
        <v>7429</v>
      </c>
      <c r="C166" s="1" t="str">
        <f>VLOOKUP(B166,店铺SKU信息!E:F,2,0)</f>
        <v>AGM48999-Purple-3XL</v>
      </c>
      <c r="D166" s="1" t="s">
        <v>2926</v>
      </c>
      <c r="E166" s="1" t="s">
        <v>7647</v>
      </c>
      <c r="F166" s="1" t="s">
        <v>7352</v>
      </c>
      <c r="G166" s="1">
        <v>11.7</v>
      </c>
      <c r="H166" s="1">
        <v>9.5</v>
      </c>
      <c r="I166" s="1">
        <v>1.7</v>
      </c>
      <c r="J166" s="1" t="s">
        <v>7353</v>
      </c>
      <c r="K166" s="1">
        <v>0.9</v>
      </c>
      <c r="L166" s="1" t="s">
        <v>7354</v>
      </c>
      <c r="M166" s="1">
        <v>0.1091</v>
      </c>
      <c r="N166" s="1" t="s">
        <v>7355</v>
      </c>
      <c r="O166" s="1" t="s">
        <v>7356</v>
      </c>
      <c r="P166" s="1">
        <v>8</v>
      </c>
      <c r="Q166" s="1">
        <v>0</v>
      </c>
      <c r="R166" s="1">
        <v>0.87260000000000004</v>
      </c>
      <c r="S166" s="38">
        <v>43678</v>
      </c>
      <c r="T166" s="1">
        <v>0.69</v>
      </c>
      <c r="U166" s="1" t="s">
        <v>7357</v>
      </c>
      <c r="V166" s="1">
        <v>0.60209999999999997</v>
      </c>
      <c r="W166" s="1" t="s">
        <v>7358</v>
      </c>
      <c r="X166" s="1" t="b">
        <v>0</v>
      </c>
      <c r="Y166" s="1" t="b">
        <v>0</v>
      </c>
    </row>
    <row r="167" spans="1:25" x14ac:dyDescent="0.25">
      <c r="A167" s="1" t="s">
        <v>7361</v>
      </c>
      <c r="B167" s="1" t="s">
        <v>7362</v>
      </c>
      <c r="C167" s="1" t="str">
        <f>VLOOKUP(B167,店铺SKU信息!E:F,2,0)</f>
        <v>AGM48999-White-3XL</v>
      </c>
      <c r="D167" s="1" t="s">
        <v>2980</v>
      </c>
      <c r="E167" s="1" t="s">
        <v>7647</v>
      </c>
      <c r="F167" s="1" t="s">
        <v>7352</v>
      </c>
      <c r="G167" s="1">
        <v>11.7</v>
      </c>
      <c r="H167" s="1">
        <v>9.5</v>
      </c>
      <c r="I167" s="1">
        <v>1.7</v>
      </c>
      <c r="J167" s="1" t="s">
        <v>7353</v>
      </c>
      <c r="K167" s="1">
        <v>0.9</v>
      </c>
      <c r="L167" s="1" t="s">
        <v>7354</v>
      </c>
      <c r="M167" s="1">
        <v>0.1091</v>
      </c>
      <c r="N167" s="1" t="s">
        <v>7355</v>
      </c>
      <c r="O167" s="1" t="s">
        <v>7356</v>
      </c>
      <c r="P167" s="1">
        <v>0.26</v>
      </c>
      <c r="Q167" s="1">
        <v>0</v>
      </c>
      <c r="R167" s="1">
        <v>2.81E-2</v>
      </c>
      <c r="S167" s="38">
        <v>43678</v>
      </c>
      <c r="T167" s="1">
        <v>0.69</v>
      </c>
      <c r="U167" s="1" t="s">
        <v>7357</v>
      </c>
      <c r="V167" s="1">
        <v>1.9400000000000001E-2</v>
      </c>
      <c r="W167" s="1" t="s">
        <v>7358</v>
      </c>
      <c r="X167" s="1" t="b">
        <v>0</v>
      </c>
      <c r="Y167" s="1" t="b">
        <v>0</v>
      </c>
    </row>
    <row r="168" spans="1:25" x14ac:dyDescent="0.25">
      <c r="A168" s="1" t="s">
        <v>7687</v>
      </c>
      <c r="B168" s="1" t="s">
        <v>7688</v>
      </c>
      <c r="C168" s="1" t="str">
        <f>VLOOKUP(B168,店铺SKU信息!E:F,2,0)</f>
        <v>AGCY1031-Red Stripe-XXL</v>
      </c>
      <c r="D168" s="1" t="s">
        <v>4749</v>
      </c>
      <c r="E168" s="1" t="s">
        <v>7647</v>
      </c>
      <c r="F168" s="1" t="s">
        <v>7352</v>
      </c>
      <c r="G168" s="1">
        <v>12.45</v>
      </c>
      <c r="H168" s="1">
        <v>9.6999999999999993</v>
      </c>
      <c r="I168" s="1">
        <v>2</v>
      </c>
      <c r="J168" s="1" t="s">
        <v>7353</v>
      </c>
      <c r="K168" s="1">
        <v>0.39</v>
      </c>
      <c r="L168" s="1" t="s">
        <v>7354</v>
      </c>
      <c r="M168" s="1">
        <v>0.13980000000000001</v>
      </c>
      <c r="N168" s="1" t="s">
        <v>7355</v>
      </c>
      <c r="O168" s="1" t="s">
        <v>7356</v>
      </c>
      <c r="P168" s="1">
        <v>2</v>
      </c>
      <c r="Q168" s="1">
        <v>0</v>
      </c>
      <c r="R168" s="1">
        <v>0.27950000000000003</v>
      </c>
      <c r="S168" s="38">
        <v>43678</v>
      </c>
      <c r="T168" s="1">
        <v>0.69</v>
      </c>
      <c r="U168" s="1" t="s">
        <v>7357</v>
      </c>
      <c r="V168" s="1">
        <v>0.19289999999999999</v>
      </c>
      <c r="W168" s="1" t="s">
        <v>7358</v>
      </c>
      <c r="X168" s="1" t="b">
        <v>0</v>
      </c>
      <c r="Y168" s="1" t="b">
        <v>0</v>
      </c>
    </row>
    <row r="169" spans="1:25" x14ac:dyDescent="0.25">
      <c r="A169" s="1" t="s">
        <v>7689</v>
      </c>
      <c r="B169" s="1" t="s">
        <v>7690</v>
      </c>
      <c r="C169" s="1" t="str">
        <f>VLOOKUP(B169,店铺SKU信息!E:F,2,0)</f>
        <v>AGCY49255-Black-XL</v>
      </c>
      <c r="D169" s="1" t="s">
        <v>7691</v>
      </c>
      <c r="E169" s="1" t="s">
        <v>7647</v>
      </c>
      <c r="F169" s="1" t="s">
        <v>7352</v>
      </c>
      <c r="G169" s="1">
        <v>12.3</v>
      </c>
      <c r="H169" s="1">
        <v>8.9</v>
      </c>
      <c r="I169" s="1">
        <v>1.3</v>
      </c>
      <c r="J169" s="1" t="s">
        <v>7353</v>
      </c>
      <c r="K169" s="1">
        <v>0.55000000000000004</v>
      </c>
      <c r="L169" s="1" t="s">
        <v>7354</v>
      </c>
      <c r="M169" s="1">
        <v>8.2299999999999998E-2</v>
      </c>
      <c r="N169" s="1" t="s">
        <v>7355</v>
      </c>
      <c r="O169" s="1" t="s">
        <v>7356</v>
      </c>
      <c r="P169" s="1">
        <v>0.48</v>
      </c>
      <c r="Q169" s="1">
        <v>0.06</v>
      </c>
      <c r="R169" s="1">
        <v>3.4500000000000003E-2</v>
      </c>
      <c r="S169" s="38">
        <v>43678</v>
      </c>
      <c r="T169" s="1">
        <v>0.69</v>
      </c>
      <c r="U169" s="1" t="s">
        <v>7357</v>
      </c>
      <c r="V169" s="1">
        <v>2.3800000000000002E-2</v>
      </c>
      <c r="W169" s="1" t="s">
        <v>7358</v>
      </c>
      <c r="X169" s="1" t="b">
        <v>0</v>
      </c>
      <c r="Y169" s="1" t="b">
        <v>0</v>
      </c>
    </row>
    <row r="170" spans="1:25" x14ac:dyDescent="0.25">
      <c r="A170" s="1" t="s">
        <v>7692</v>
      </c>
      <c r="B170" s="1" t="s">
        <v>7693</v>
      </c>
      <c r="C170" s="1" t="str">
        <f>VLOOKUP(B170,店铺SKU信息!E:F,2,0)</f>
        <v>AGCY4016-Black-XL</v>
      </c>
      <c r="D170" s="1" t="s">
        <v>7694</v>
      </c>
      <c r="E170" s="1" t="s">
        <v>7647</v>
      </c>
      <c r="F170" s="1" t="s">
        <v>7352</v>
      </c>
      <c r="G170" s="1">
        <v>12.83</v>
      </c>
      <c r="H170" s="1">
        <v>10.11</v>
      </c>
      <c r="I170" s="1">
        <v>1.02</v>
      </c>
      <c r="J170" s="1" t="s">
        <v>7353</v>
      </c>
      <c r="K170" s="1">
        <v>0.43</v>
      </c>
      <c r="L170" s="1" t="s">
        <v>7354</v>
      </c>
      <c r="M170" s="1">
        <v>7.6899999999999996E-2</v>
      </c>
      <c r="N170" s="1" t="s">
        <v>7355</v>
      </c>
      <c r="O170" s="1" t="s">
        <v>7356</v>
      </c>
      <c r="P170" s="1">
        <v>0.84</v>
      </c>
      <c r="Q170" s="1">
        <v>0.03</v>
      </c>
      <c r="R170" s="1">
        <v>6.2E-2</v>
      </c>
      <c r="S170" s="38">
        <v>43678</v>
      </c>
      <c r="T170" s="1">
        <v>0.69</v>
      </c>
      <c r="U170" s="1" t="s">
        <v>7357</v>
      </c>
      <c r="V170" s="1">
        <v>4.2799999999999998E-2</v>
      </c>
      <c r="W170" s="1" t="s">
        <v>7358</v>
      </c>
      <c r="X170" s="1" t="b">
        <v>0</v>
      </c>
      <c r="Y170" s="1" t="b">
        <v>0</v>
      </c>
    </row>
    <row r="171" spans="1:25" x14ac:dyDescent="0.25">
      <c r="A171" s="1" t="s">
        <v>7456</v>
      </c>
      <c r="B171" s="1" t="s">
        <v>7457</v>
      </c>
      <c r="C171" s="1" t="str">
        <f>VLOOKUP(B171,店铺SKU信息!E:F,2,0)</f>
        <v>AGM48999-Purple-XL</v>
      </c>
      <c r="D171" s="1" t="s">
        <v>2636</v>
      </c>
      <c r="E171" s="1" t="s">
        <v>7647</v>
      </c>
      <c r="F171" s="1" t="s">
        <v>7352</v>
      </c>
      <c r="G171" s="1">
        <v>11.7</v>
      </c>
      <c r="H171" s="1">
        <v>9.5</v>
      </c>
      <c r="I171" s="1">
        <v>1.7</v>
      </c>
      <c r="J171" s="1" t="s">
        <v>7353</v>
      </c>
      <c r="K171" s="1">
        <v>0.9</v>
      </c>
      <c r="L171" s="1" t="s">
        <v>7354</v>
      </c>
      <c r="M171" s="1">
        <v>0.1091</v>
      </c>
      <c r="N171" s="1" t="s">
        <v>7355</v>
      </c>
      <c r="O171" s="1" t="s">
        <v>7356</v>
      </c>
      <c r="P171" s="1">
        <v>6.35</v>
      </c>
      <c r="Q171" s="1">
        <v>0</v>
      </c>
      <c r="R171" s="1">
        <v>0.69310000000000005</v>
      </c>
      <c r="S171" s="38">
        <v>43678</v>
      </c>
      <c r="T171" s="1">
        <v>0.69</v>
      </c>
      <c r="U171" s="1" t="s">
        <v>7357</v>
      </c>
      <c r="V171" s="1">
        <v>0.4783</v>
      </c>
      <c r="W171" s="1" t="s">
        <v>7358</v>
      </c>
      <c r="X171" s="1" t="b">
        <v>0</v>
      </c>
      <c r="Y171" s="1" t="b">
        <v>0</v>
      </c>
    </row>
    <row r="172" spans="1:25" x14ac:dyDescent="0.25">
      <c r="A172" s="1" t="s">
        <v>7695</v>
      </c>
      <c r="B172" s="1" t="s">
        <v>7696</v>
      </c>
      <c r="C172" s="1" t="str">
        <f>VLOOKUP(B172,店铺SKU信息!E:F,2,0)</f>
        <v>AGCY6759-Black-L</v>
      </c>
      <c r="D172" s="1" t="s">
        <v>7697</v>
      </c>
      <c r="E172" s="1" t="s">
        <v>7647</v>
      </c>
      <c r="F172" s="1" t="s">
        <v>7352</v>
      </c>
      <c r="G172" s="1">
        <v>12.99</v>
      </c>
      <c r="H172" s="1">
        <v>10.25</v>
      </c>
      <c r="I172" s="1">
        <v>0.87</v>
      </c>
      <c r="J172" s="1" t="s">
        <v>7353</v>
      </c>
      <c r="K172" s="1">
        <v>0.25</v>
      </c>
      <c r="L172" s="1" t="s">
        <v>7354</v>
      </c>
      <c r="M172" s="1">
        <v>6.7000000000000004E-2</v>
      </c>
      <c r="N172" s="1" t="s">
        <v>7355</v>
      </c>
      <c r="O172" s="1" t="s">
        <v>7356</v>
      </c>
      <c r="P172" s="1">
        <v>0.45</v>
      </c>
      <c r="Q172" s="1">
        <v>0.03</v>
      </c>
      <c r="R172" s="1">
        <v>2.81E-2</v>
      </c>
      <c r="S172" s="38">
        <v>43678</v>
      </c>
      <c r="T172" s="1">
        <v>0.69</v>
      </c>
      <c r="U172" s="1" t="s">
        <v>7357</v>
      </c>
      <c r="V172" s="1">
        <v>1.9400000000000001E-2</v>
      </c>
      <c r="W172" s="1" t="s">
        <v>7358</v>
      </c>
      <c r="X172" s="1" t="b">
        <v>0</v>
      </c>
      <c r="Y172" s="1" t="b">
        <v>0</v>
      </c>
    </row>
    <row r="173" spans="1:25" x14ac:dyDescent="0.25">
      <c r="A173" s="1" t="s">
        <v>7388</v>
      </c>
      <c r="B173" s="1" t="s">
        <v>7389</v>
      </c>
      <c r="C173" s="1" t="str">
        <f>VLOOKUP(B173,店铺SKU信息!E:F,2,0)</f>
        <v>AGM4896-Black-2XL</v>
      </c>
      <c r="D173" s="1" t="s">
        <v>2646</v>
      </c>
      <c r="E173" s="1" t="s">
        <v>7647</v>
      </c>
      <c r="F173" s="1" t="s">
        <v>7352</v>
      </c>
      <c r="G173" s="1">
        <v>13.69</v>
      </c>
      <c r="H173" s="1">
        <v>3.9</v>
      </c>
      <c r="I173" s="1">
        <v>2.1</v>
      </c>
      <c r="J173" s="1" t="s">
        <v>7353</v>
      </c>
      <c r="K173" s="1">
        <v>1.05</v>
      </c>
      <c r="L173" s="1" t="s">
        <v>7354</v>
      </c>
      <c r="M173" s="1">
        <v>6.4799999999999996E-2</v>
      </c>
      <c r="N173" s="1" t="s">
        <v>7355</v>
      </c>
      <c r="O173" s="1" t="s">
        <v>7356</v>
      </c>
      <c r="P173" s="1">
        <v>0.03</v>
      </c>
      <c r="Q173" s="1">
        <v>0</v>
      </c>
      <c r="R173" s="1">
        <v>2.0999999999999999E-3</v>
      </c>
      <c r="S173" s="38">
        <v>43678</v>
      </c>
      <c r="T173" s="1">
        <v>0.69</v>
      </c>
      <c r="U173" s="1" t="s">
        <v>7357</v>
      </c>
      <c r="V173" s="1">
        <v>1.4E-3</v>
      </c>
      <c r="W173" s="1" t="s">
        <v>7358</v>
      </c>
      <c r="X173" s="1" t="b">
        <v>0</v>
      </c>
      <c r="Y173" s="1" t="b">
        <v>0</v>
      </c>
    </row>
    <row r="174" spans="1:25" x14ac:dyDescent="0.25">
      <c r="A174" s="1" t="s">
        <v>7698</v>
      </c>
      <c r="B174" s="1" t="s">
        <v>7699</v>
      </c>
      <c r="C174" s="1" t="str">
        <f>VLOOKUP(B174,店铺SKU信息!E:F,2,0)</f>
        <v>AGCY41011-Red-L</v>
      </c>
      <c r="D174" s="1" t="s">
        <v>3562</v>
      </c>
      <c r="E174" s="1" t="s">
        <v>7647</v>
      </c>
      <c r="F174" s="1" t="s">
        <v>7352</v>
      </c>
      <c r="G174" s="1">
        <v>12.48</v>
      </c>
      <c r="H174" s="1">
        <v>9.41</v>
      </c>
      <c r="I174" s="1">
        <v>1.33</v>
      </c>
      <c r="J174" s="1" t="s">
        <v>7353</v>
      </c>
      <c r="K174" s="1">
        <v>0.57999999999999996</v>
      </c>
      <c r="L174" s="1" t="s">
        <v>7354</v>
      </c>
      <c r="M174" s="1">
        <v>9.06E-2</v>
      </c>
      <c r="N174" s="1" t="s">
        <v>7355</v>
      </c>
      <c r="O174" s="1" t="s">
        <v>7356</v>
      </c>
      <c r="P174" s="1">
        <v>4</v>
      </c>
      <c r="Q174" s="1">
        <v>0</v>
      </c>
      <c r="R174" s="1">
        <v>0.36249999999999999</v>
      </c>
      <c r="S174" s="38">
        <v>43678</v>
      </c>
      <c r="T174" s="1">
        <v>0.69</v>
      </c>
      <c r="U174" s="1" t="s">
        <v>7357</v>
      </c>
      <c r="V174" s="1">
        <v>0.25019999999999998</v>
      </c>
      <c r="W174" s="1" t="s">
        <v>7358</v>
      </c>
      <c r="X174" s="1" t="b">
        <v>0</v>
      </c>
      <c r="Y174" s="1" t="b">
        <v>0</v>
      </c>
    </row>
    <row r="175" spans="1:25" x14ac:dyDescent="0.25">
      <c r="A175" s="1" t="s">
        <v>7440</v>
      </c>
      <c r="B175" s="1" t="s">
        <v>7441</v>
      </c>
      <c r="C175" s="1" t="str">
        <f>VLOOKUP(B175,店铺SKU信息!E:F,2,0)</f>
        <v>AGM48999-Blue-3XL</v>
      </c>
      <c r="D175" s="1" t="s">
        <v>5208</v>
      </c>
      <c r="E175" s="1" t="s">
        <v>7647</v>
      </c>
      <c r="F175" s="1" t="s">
        <v>7352</v>
      </c>
      <c r="G175" s="1">
        <v>11.7</v>
      </c>
      <c r="H175" s="1">
        <v>9.5</v>
      </c>
      <c r="I175" s="1">
        <v>1.7</v>
      </c>
      <c r="J175" s="1" t="s">
        <v>7353</v>
      </c>
      <c r="K175" s="1">
        <v>0.9</v>
      </c>
      <c r="L175" s="1" t="s">
        <v>7354</v>
      </c>
      <c r="M175" s="1">
        <v>0.1091</v>
      </c>
      <c r="N175" s="1" t="s">
        <v>7355</v>
      </c>
      <c r="O175" s="1" t="s">
        <v>7356</v>
      </c>
      <c r="P175" s="1">
        <v>18</v>
      </c>
      <c r="Q175" s="1">
        <v>0</v>
      </c>
      <c r="R175" s="1">
        <v>1.9633</v>
      </c>
      <c r="S175" s="38">
        <v>43678</v>
      </c>
      <c r="T175" s="1">
        <v>0.69</v>
      </c>
      <c r="U175" s="1" t="s">
        <v>7357</v>
      </c>
      <c r="V175" s="1">
        <v>1.3547</v>
      </c>
      <c r="W175" s="1" t="s">
        <v>7358</v>
      </c>
      <c r="X175" s="1" t="b">
        <v>0</v>
      </c>
      <c r="Y175" s="1" t="b">
        <v>0</v>
      </c>
    </row>
    <row r="176" spans="1:25" x14ac:dyDescent="0.25">
      <c r="A176" s="1" t="s">
        <v>7700</v>
      </c>
      <c r="B176" s="1" t="s">
        <v>7701</v>
      </c>
      <c r="C176" s="1" t="str">
        <f>VLOOKUP(B176,店铺SKU信息!E:F,2,0)</f>
        <v>AGM42600-Black-XL</v>
      </c>
      <c r="D176" s="1" t="s">
        <v>7702</v>
      </c>
      <c r="E176" s="1" t="s">
        <v>7647</v>
      </c>
      <c r="F176" s="1" t="s">
        <v>7352</v>
      </c>
      <c r="G176" s="1">
        <v>12.85</v>
      </c>
      <c r="H176" s="1">
        <v>9.0399999999999991</v>
      </c>
      <c r="I176" s="1">
        <v>1.65</v>
      </c>
      <c r="J176" s="1" t="s">
        <v>7353</v>
      </c>
      <c r="K176" s="1">
        <v>0.45</v>
      </c>
      <c r="L176" s="1" t="s">
        <v>7354</v>
      </c>
      <c r="M176" s="1">
        <v>0.1109</v>
      </c>
      <c r="N176" s="1" t="s">
        <v>7355</v>
      </c>
      <c r="O176" s="1" t="s">
        <v>7356</v>
      </c>
      <c r="P176" s="1">
        <v>2.0299999999999998</v>
      </c>
      <c r="Q176" s="1">
        <v>0</v>
      </c>
      <c r="R176" s="1">
        <v>0.2253</v>
      </c>
      <c r="S176" s="38">
        <v>43678</v>
      </c>
      <c r="T176" s="1">
        <v>0.69</v>
      </c>
      <c r="U176" s="1" t="s">
        <v>7357</v>
      </c>
      <c r="V176" s="1">
        <v>0.15540000000000001</v>
      </c>
      <c r="W176" s="1" t="s">
        <v>7358</v>
      </c>
      <c r="X176" s="1" t="b">
        <v>0</v>
      </c>
      <c r="Y176" s="1" t="b">
        <v>0</v>
      </c>
    </row>
    <row r="177" spans="1:25" x14ac:dyDescent="0.25">
      <c r="A177" s="1" t="s">
        <v>7703</v>
      </c>
      <c r="B177" s="1" t="s">
        <v>7704</v>
      </c>
      <c r="C177" s="1" t="str">
        <f>VLOOKUP(B177,店铺SKU信息!E:F,2,0)</f>
        <v>AGCY4064-Navy Blue-M</v>
      </c>
      <c r="D177" s="1" t="s">
        <v>7705</v>
      </c>
      <c r="E177" s="1" t="s">
        <v>7647</v>
      </c>
      <c r="F177" s="1" t="s">
        <v>7352</v>
      </c>
      <c r="G177" s="1">
        <v>12.25</v>
      </c>
      <c r="H177" s="1">
        <v>9.65</v>
      </c>
      <c r="I177" s="1">
        <v>1.8</v>
      </c>
      <c r="J177" s="1" t="s">
        <v>7353</v>
      </c>
      <c r="K177" s="1">
        <v>0.51</v>
      </c>
      <c r="L177" s="1" t="s">
        <v>7354</v>
      </c>
      <c r="M177" s="1">
        <v>0.1231</v>
      </c>
      <c r="N177" s="1" t="s">
        <v>7355</v>
      </c>
      <c r="O177" s="1" t="s">
        <v>7356</v>
      </c>
      <c r="P177" s="1">
        <v>0.45</v>
      </c>
      <c r="Q177" s="1">
        <v>0.03</v>
      </c>
      <c r="R177" s="1">
        <v>5.16E-2</v>
      </c>
      <c r="S177" s="38">
        <v>43678</v>
      </c>
      <c r="T177" s="1">
        <v>0.69</v>
      </c>
      <c r="U177" s="1" t="s">
        <v>7357</v>
      </c>
      <c r="V177" s="1">
        <v>3.56E-2</v>
      </c>
      <c r="W177" s="1" t="s">
        <v>7358</v>
      </c>
      <c r="X177" s="1" t="b">
        <v>0</v>
      </c>
      <c r="Y177" s="1" t="b">
        <v>0</v>
      </c>
    </row>
    <row r="178" spans="1:25" x14ac:dyDescent="0.25">
      <c r="A178" s="1" t="s">
        <v>7380</v>
      </c>
      <c r="B178" s="1" t="s">
        <v>7381</v>
      </c>
      <c r="C178" s="1" t="str">
        <f>VLOOKUP(B178,店铺SKU信息!E:F,2,0)</f>
        <v>AGM4896-Burgundy-4XL</v>
      </c>
      <c r="D178" s="1" t="s">
        <v>2828</v>
      </c>
      <c r="E178" s="1" t="s">
        <v>7647</v>
      </c>
      <c r="F178" s="1" t="s">
        <v>7352</v>
      </c>
      <c r="G178" s="1">
        <v>13.69</v>
      </c>
      <c r="H178" s="1">
        <v>3.9</v>
      </c>
      <c r="I178" s="1">
        <v>2.1</v>
      </c>
      <c r="J178" s="1" t="s">
        <v>7353</v>
      </c>
      <c r="K178" s="1">
        <v>1.05</v>
      </c>
      <c r="L178" s="1" t="s">
        <v>7354</v>
      </c>
      <c r="M178" s="1">
        <v>6.4799999999999996E-2</v>
      </c>
      <c r="N178" s="1" t="s">
        <v>7355</v>
      </c>
      <c r="O178" s="1" t="s">
        <v>7356</v>
      </c>
      <c r="P178" s="1">
        <v>4.4800000000000004</v>
      </c>
      <c r="Q178" s="1">
        <v>0</v>
      </c>
      <c r="R178" s="1">
        <v>0.29060000000000002</v>
      </c>
      <c r="S178" s="38">
        <v>43678</v>
      </c>
      <c r="T178" s="1">
        <v>0.69</v>
      </c>
      <c r="U178" s="1" t="s">
        <v>7357</v>
      </c>
      <c r="V178" s="1">
        <v>0.20050000000000001</v>
      </c>
      <c r="W178" s="1" t="s">
        <v>7358</v>
      </c>
      <c r="X178" s="1" t="b">
        <v>0</v>
      </c>
      <c r="Y178" s="1" t="b">
        <v>0</v>
      </c>
    </row>
    <row r="179" spans="1:25" x14ac:dyDescent="0.25">
      <c r="A179" s="1" t="s">
        <v>7706</v>
      </c>
      <c r="B179" s="1" t="s">
        <v>7707</v>
      </c>
      <c r="C179" s="1" t="str">
        <f>VLOOKUP(B179,店铺SKU信息!E:F,2,0)</f>
        <v>AGCY6812-Burgundy-S</v>
      </c>
      <c r="D179" s="1" t="s">
        <v>7708</v>
      </c>
      <c r="E179" s="1" t="s">
        <v>7647</v>
      </c>
      <c r="F179" s="1" t="s">
        <v>7352</v>
      </c>
      <c r="G179" s="1">
        <v>13.07</v>
      </c>
      <c r="H179" s="1">
        <v>10.28</v>
      </c>
      <c r="I179" s="1">
        <v>0.79</v>
      </c>
      <c r="J179" s="1" t="s">
        <v>7353</v>
      </c>
      <c r="K179" s="1">
        <v>0.2</v>
      </c>
      <c r="L179" s="1" t="s">
        <v>7354</v>
      </c>
      <c r="M179" s="1">
        <v>6.1400000000000003E-2</v>
      </c>
      <c r="N179" s="1" t="s">
        <v>7355</v>
      </c>
      <c r="O179" s="1" t="s">
        <v>7356</v>
      </c>
      <c r="P179" s="1">
        <v>1.35</v>
      </c>
      <c r="Q179" s="1">
        <v>0.1</v>
      </c>
      <c r="R179" s="1">
        <v>7.7299999999999994E-2</v>
      </c>
      <c r="S179" s="38">
        <v>43678</v>
      </c>
      <c r="T179" s="1">
        <v>0.69</v>
      </c>
      <c r="U179" s="1" t="s">
        <v>7357</v>
      </c>
      <c r="V179" s="1">
        <v>5.33E-2</v>
      </c>
      <c r="W179" s="1" t="s">
        <v>7358</v>
      </c>
      <c r="X179" s="1" t="b">
        <v>0</v>
      </c>
      <c r="Y179" s="1" t="b">
        <v>0</v>
      </c>
    </row>
    <row r="180" spans="1:25" x14ac:dyDescent="0.25">
      <c r="A180" s="1" t="s">
        <v>7709</v>
      </c>
      <c r="B180" s="1" t="s">
        <v>7710</v>
      </c>
      <c r="C180" s="1" t="str">
        <f>VLOOKUP(B180,店铺SKU信息!E:F,2,0)</f>
        <v>AGCY4063-Army Green-M</v>
      </c>
      <c r="D180" s="1" t="s">
        <v>5030</v>
      </c>
      <c r="E180" s="1" t="s">
        <v>7647</v>
      </c>
      <c r="F180" s="1" t="s">
        <v>7352</v>
      </c>
      <c r="G180" s="1">
        <v>13.07</v>
      </c>
      <c r="H180" s="1">
        <v>10.28</v>
      </c>
      <c r="I180" s="1">
        <v>0.79</v>
      </c>
      <c r="J180" s="1" t="s">
        <v>7353</v>
      </c>
      <c r="K180" s="1">
        <v>0.2</v>
      </c>
      <c r="L180" s="1" t="s">
        <v>7354</v>
      </c>
      <c r="M180" s="1">
        <v>6.1400000000000003E-2</v>
      </c>
      <c r="N180" s="1" t="s">
        <v>7355</v>
      </c>
      <c r="O180" s="1" t="s">
        <v>7356</v>
      </c>
      <c r="P180" s="1">
        <v>5</v>
      </c>
      <c r="Q180" s="1">
        <v>0</v>
      </c>
      <c r="R180" s="1">
        <v>0.30709999999999998</v>
      </c>
      <c r="S180" s="38">
        <v>43678</v>
      </c>
      <c r="T180" s="1">
        <v>0.69</v>
      </c>
      <c r="U180" s="1" t="s">
        <v>7357</v>
      </c>
      <c r="V180" s="1">
        <v>0.21190000000000001</v>
      </c>
      <c r="W180" s="1" t="s">
        <v>7358</v>
      </c>
      <c r="X180" s="1" t="b">
        <v>0</v>
      </c>
      <c r="Y180" s="1" t="b">
        <v>0</v>
      </c>
    </row>
    <row r="181" spans="1:25" x14ac:dyDescent="0.25">
      <c r="A181" s="1" t="s">
        <v>7500</v>
      </c>
      <c r="B181" s="1" t="s">
        <v>7501</v>
      </c>
      <c r="C181" s="1" t="str">
        <f>VLOOKUP(B181,店铺SKU信息!E:F,2,0)</f>
        <v>AGM48999-Black-2XL</v>
      </c>
      <c r="D181" s="1" t="s">
        <v>2813</v>
      </c>
      <c r="E181" s="1" t="s">
        <v>7647</v>
      </c>
      <c r="F181" s="1" t="s">
        <v>7352</v>
      </c>
      <c r="G181" s="1">
        <v>11.7</v>
      </c>
      <c r="H181" s="1">
        <v>9.5</v>
      </c>
      <c r="I181" s="1">
        <v>1.7</v>
      </c>
      <c r="J181" s="1" t="s">
        <v>7353</v>
      </c>
      <c r="K181" s="1">
        <v>0.9</v>
      </c>
      <c r="L181" s="1" t="s">
        <v>7354</v>
      </c>
      <c r="M181" s="1">
        <v>0.10929999999999999</v>
      </c>
      <c r="N181" s="1" t="s">
        <v>7355</v>
      </c>
      <c r="O181" s="1" t="s">
        <v>7356</v>
      </c>
      <c r="P181" s="1">
        <v>27.68</v>
      </c>
      <c r="Q181" s="1">
        <v>0</v>
      </c>
      <c r="R181" s="1">
        <v>3.0265</v>
      </c>
      <c r="S181" s="38">
        <v>43678</v>
      </c>
      <c r="T181" s="1">
        <v>0.69</v>
      </c>
      <c r="U181" s="1" t="s">
        <v>7357</v>
      </c>
      <c r="V181" s="1">
        <v>2.0882999999999998</v>
      </c>
      <c r="W181" s="1" t="s">
        <v>7358</v>
      </c>
      <c r="X181" s="1" t="b">
        <v>0</v>
      </c>
      <c r="Y181" s="1" t="b">
        <v>0</v>
      </c>
    </row>
    <row r="182" spans="1:25" x14ac:dyDescent="0.25">
      <c r="A182" s="1" t="s">
        <v>7363</v>
      </c>
      <c r="B182" s="1" t="s">
        <v>7364</v>
      </c>
      <c r="C182" s="1" t="str">
        <f>VLOOKUP(B182,店铺SKU信息!E:F,2,0)</f>
        <v>AGCY6749-Red-M</v>
      </c>
      <c r="D182" s="1" t="s">
        <v>3502</v>
      </c>
      <c r="E182" s="1" t="s">
        <v>7647</v>
      </c>
      <c r="F182" s="1" t="s">
        <v>7352</v>
      </c>
      <c r="G182" s="1">
        <v>13.07</v>
      </c>
      <c r="H182" s="1">
        <v>10.28</v>
      </c>
      <c r="I182" s="1">
        <v>0.79</v>
      </c>
      <c r="J182" s="1" t="s">
        <v>7353</v>
      </c>
      <c r="K182" s="1">
        <v>0.2</v>
      </c>
      <c r="L182" s="1" t="s">
        <v>7354</v>
      </c>
      <c r="M182" s="1">
        <v>6.1400000000000003E-2</v>
      </c>
      <c r="N182" s="1" t="s">
        <v>7355</v>
      </c>
      <c r="O182" s="1" t="s">
        <v>7356</v>
      </c>
      <c r="P182" s="1">
        <v>0.9</v>
      </c>
      <c r="Q182" s="1">
        <v>0</v>
      </c>
      <c r="R182" s="1">
        <v>5.5500000000000001E-2</v>
      </c>
      <c r="S182" s="38">
        <v>43678</v>
      </c>
      <c r="T182" s="1">
        <v>0.69</v>
      </c>
      <c r="U182" s="1" t="s">
        <v>7357</v>
      </c>
      <c r="V182" s="1">
        <v>3.8300000000000001E-2</v>
      </c>
      <c r="W182" s="1" t="s">
        <v>7358</v>
      </c>
      <c r="X182" s="1" t="b">
        <v>0</v>
      </c>
      <c r="Y182" s="1" t="b">
        <v>0</v>
      </c>
    </row>
    <row r="183" spans="1:25" x14ac:dyDescent="0.25">
      <c r="A183" s="1" t="s">
        <v>7386</v>
      </c>
      <c r="B183" s="1" t="s">
        <v>7387</v>
      </c>
      <c r="C183" s="1" t="str">
        <f>VLOOKUP(B183,店铺SKU信息!E:F,2,0)</f>
        <v>AGM48999-Burgundy-3XL</v>
      </c>
      <c r="D183" s="1" t="s">
        <v>3808</v>
      </c>
      <c r="E183" s="1" t="s">
        <v>7647</v>
      </c>
      <c r="F183" s="1" t="s">
        <v>7352</v>
      </c>
      <c r="G183" s="1">
        <v>11.7</v>
      </c>
      <c r="H183" s="1">
        <v>9.5</v>
      </c>
      <c r="I183" s="1">
        <v>1.7</v>
      </c>
      <c r="J183" s="1" t="s">
        <v>7353</v>
      </c>
      <c r="K183" s="1">
        <v>0.9</v>
      </c>
      <c r="L183" s="1" t="s">
        <v>7354</v>
      </c>
      <c r="M183" s="1">
        <v>0.1091</v>
      </c>
      <c r="N183" s="1" t="s">
        <v>7355</v>
      </c>
      <c r="O183" s="1" t="s">
        <v>7356</v>
      </c>
      <c r="P183" s="1">
        <v>1.71</v>
      </c>
      <c r="Q183" s="1">
        <v>0</v>
      </c>
      <c r="R183" s="1">
        <v>0.1865</v>
      </c>
      <c r="S183" s="38">
        <v>43678</v>
      </c>
      <c r="T183" s="1">
        <v>0.69</v>
      </c>
      <c r="U183" s="1" t="s">
        <v>7357</v>
      </c>
      <c r="V183" s="1">
        <v>0.12870000000000001</v>
      </c>
      <c r="W183" s="1" t="s">
        <v>7358</v>
      </c>
      <c r="X183" s="1" t="b">
        <v>0</v>
      </c>
      <c r="Y183" s="1" t="b">
        <v>0</v>
      </c>
    </row>
    <row r="184" spans="1:25" x14ac:dyDescent="0.25">
      <c r="A184" s="1" t="s">
        <v>7711</v>
      </c>
      <c r="B184" s="1" t="s">
        <v>7712</v>
      </c>
      <c r="C184" s="1" t="str">
        <f>VLOOKUP(B184,店铺SKU信息!E:F,2,0)</f>
        <v>AGCY4063-Gray-M</v>
      </c>
      <c r="D184" s="1" t="s">
        <v>3483</v>
      </c>
      <c r="E184" s="1" t="s">
        <v>7647</v>
      </c>
      <c r="F184" s="1" t="s">
        <v>7352</v>
      </c>
      <c r="G184" s="1">
        <v>13.07</v>
      </c>
      <c r="H184" s="1">
        <v>10.28</v>
      </c>
      <c r="I184" s="1">
        <v>0.79</v>
      </c>
      <c r="J184" s="1" t="s">
        <v>7353</v>
      </c>
      <c r="K184" s="1">
        <v>0.2</v>
      </c>
      <c r="L184" s="1" t="s">
        <v>7354</v>
      </c>
      <c r="M184" s="1">
        <v>6.1400000000000003E-2</v>
      </c>
      <c r="N184" s="1" t="s">
        <v>7355</v>
      </c>
      <c r="O184" s="1" t="s">
        <v>7356</v>
      </c>
      <c r="P184" s="1">
        <v>4</v>
      </c>
      <c r="Q184" s="1">
        <v>0</v>
      </c>
      <c r="R184" s="1">
        <v>0.2457</v>
      </c>
      <c r="S184" s="38">
        <v>43678</v>
      </c>
      <c r="T184" s="1">
        <v>0.69</v>
      </c>
      <c r="U184" s="1" t="s">
        <v>7357</v>
      </c>
      <c r="V184" s="1">
        <v>0.16950000000000001</v>
      </c>
      <c r="W184" s="1" t="s">
        <v>7358</v>
      </c>
      <c r="X184" s="1" t="b">
        <v>0</v>
      </c>
      <c r="Y184" s="1" t="b">
        <v>0</v>
      </c>
    </row>
    <row r="185" spans="1:25" x14ac:dyDescent="0.25">
      <c r="A185" s="1" t="s">
        <v>7496</v>
      </c>
      <c r="B185" s="1" t="s">
        <v>7497</v>
      </c>
      <c r="C185" s="1" t="str">
        <f>VLOOKUP(B185,店铺SKU信息!E:F,2,0)</f>
        <v>AGM4896-Red-2XL</v>
      </c>
      <c r="D185" s="1" t="s">
        <v>2725</v>
      </c>
      <c r="E185" s="1" t="s">
        <v>7647</v>
      </c>
      <c r="F185" s="1" t="s">
        <v>7352</v>
      </c>
      <c r="G185" s="1">
        <v>13.7</v>
      </c>
      <c r="H185" s="1">
        <v>3.9</v>
      </c>
      <c r="I185" s="1">
        <v>2.1</v>
      </c>
      <c r="J185" s="1" t="s">
        <v>7353</v>
      </c>
      <c r="K185" s="1">
        <v>1.05</v>
      </c>
      <c r="L185" s="1" t="s">
        <v>7354</v>
      </c>
      <c r="M185" s="1">
        <v>6.4799999999999996E-2</v>
      </c>
      <c r="N185" s="1" t="s">
        <v>7355</v>
      </c>
      <c r="O185" s="1" t="s">
        <v>7356</v>
      </c>
      <c r="P185" s="1">
        <v>1.39</v>
      </c>
      <c r="Q185" s="1">
        <v>0</v>
      </c>
      <c r="R185" s="1">
        <v>8.9899999999999994E-2</v>
      </c>
      <c r="S185" s="38">
        <v>43678</v>
      </c>
      <c r="T185" s="1">
        <v>0.69</v>
      </c>
      <c r="U185" s="1" t="s">
        <v>7357</v>
      </c>
      <c r="V185" s="1">
        <v>6.2E-2</v>
      </c>
      <c r="W185" s="1" t="s">
        <v>7358</v>
      </c>
      <c r="X185" s="1" t="b">
        <v>0</v>
      </c>
      <c r="Y185" s="1" t="b">
        <v>0</v>
      </c>
    </row>
    <row r="186" spans="1:25" x14ac:dyDescent="0.25">
      <c r="A186" s="1" t="s">
        <v>7713</v>
      </c>
      <c r="B186" s="1" t="s">
        <v>7714</v>
      </c>
      <c r="C186" s="1" t="str">
        <f>VLOOKUP(B186,店铺SKU信息!E:F,2,0)</f>
        <v>AGCY6715-White-M</v>
      </c>
      <c r="D186" s="1" t="s">
        <v>3419</v>
      </c>
      <c r="E186" s="1" t="s">
        <v>7647</v>
      </c>
      <c r="F186" s="1" t="s">
        <v>7352</v>
      </c>
      <c r="G186" s="1">
        <v>11.85</v>
      </c>
      <c r="H186" s="1">
        <v>10</v>
      </c>
      <c r="I186" s="1">
        <v>1.5</v>
      </c>
      <c r="J186" s="1" t="s">
        <v>7353</v>
      </c>
      <c r="K186" s="1">
        <v>0.57999999999999996</v>
      </c>
      <c r="L186" s="1" t="s">
        <v>7354</v>
      </c>
      <c r="M186" s="1">
        <v>0.1028</v>
      </c>
      <c r="N186" s="1" t="s">
        <v>7355</v>
      </c>
      <c r="O186" s="1" t="s">
        <v>7356</v>
      </c>
      <c r="P186" s="1">
        <v>0.48</v>
      </c>
      <c r="Q186" s="1">
        <v>0</v>
      </c>
      <c r="R186" s="1">
        <v>4.9700000000000001E-2</v>
      </c>
      <c r="S186" s="38">
        <v>43678</v>
      </c>
      <c r="T186" s="1">
        <v>0.69</v>
      </c>
      <c r="U186" s="1" t="s">
        <v>7357</v>
      </c>
      <c r="V186" s="1">
        <v>3.4299999999999997E-2</v>
      </c>
      <c r="W186" s="1" t="s">
        <v>7358</v>
      </c>
      <c r="X186" s="1" t="b">
        <v>0</v>
      </c>
      <c r="Y186" s="1" t="b">
        <v>0</v>
      </c>
    </row>
    <row r="187" spans="1:25" x14ac:dyDescent="0.25">
      <c r="A187" s="1" t="s">
        <v>7715</v>
      </c>
      <c r="B187" s="1" t="s">
        <v>7716</v>
      </c>
      <c r="C187" s="1" t="str">
        <f>VLOOKUP(B187,店铺SKU信息!E:F,2,0)</f>
        <v>AGCY6715-Black-L</v>
      </c>
      <c r="D187" s="1" t="s">
        <v>7717</v>
      </c>
      <c r="E187" s="1" t="s">
        <v>7647</v>
      </c>
      <c r="F187" s="1" t="s">
        <v>7352</v>
      </c>
      <c r="G187" s="1">
        <v>11.85</v>
      </c>
      <c r="H187" s="1">
        <v>10</v>
      </c>
      <c r="I187" s="1">
        <v>1.5</v>
      </c>
      <c r="J187" s="1" t="s">
        <v>7353</v>
      </c>
      <c r="K187" s="1">
        <v>0.57999999999999996</v>
      </c>
      <c r="L187" s="1" t="s">
        <v>7354</v>
      </c>
      <c r="M187" s="1">
        <v>0.1028</v>
      </c>
      <c r="N187" s="1" t="s">
        <v>7355</v>
      </c>
      <c r="O187" s="1" t="s">
        <v>7356</v>
      </c>
      <c r="P187" s="1">
        <v>0.23</v>
      </c>
      <c r="Q187" s="1">
        <v>0</v>
      </c>
      <c r="R187" s="1">
        <v>2.3199999999999998E-2</v>
      </c>
      <c r="S187" s="38">
        <v>43678</v>
      </c>
      <c r="T187" s="1">
        <v>0.69</v>
      </c>
      <c r="U187" s="1" t="s">
        <v>7357</v>
      </c>
      <c r="V187" s="1">
        <v>1.6E-2</v>
      </c>
      <c r="W187" s="1" t="s">
        <v>7358</v>
      </c>
      <c r="X187" s="1" t="b">
        <v>0</v>
      </c>
      <c r="Y187" s="1" t="b">
        <v>0</v>
      </c>
    </row>
    <row r="188" spans="1:25" x14ac:dyDescent="0.25">
      <c r="A188" s="1" t="s">
        <v>7718</v>
      </c>
      <c r="B188" s="1" t="s">
        <v>7719</v>
      </c>
      <c r="C188" s="1" t="str">
        <f>VLOOKUP(B188,店铺SKU信息!E:F,2,0)</f>
        <v>AGM42600-Burgundy-XL</v>
      </c>
      <c r="D188" s="1" t="s">
        <v>7720</v>
      </c>
      <c r="E188" s="1" t="s">
        <v>7647</v>
      </c>
      <c r="F188" s="1" t="s">
        <v>7352</v>
      </c>
      <c r="G188" s="1">
        <v>12.85</v>
      </c>
      <c r="H188" s="1">
        <v>9.0399999999999991</v>
      </c>
      <c r="I188" s="1">
        <v>1.65</v>
      </c>
      <c r="J188" s="1" t="s">
        <v>7353</v>
      </c>
      <c r="K188" s="1">
        <v>0.45</v>
      </c>
      <c r="L188" s="1" t="s">
        <v>7354</v>
      </c>
      <c r="M188" s="1">
        <v>0.1109</v>
      </c>
      <c r="N188" s="1" t="s">
        <v>7355</v>
      </c>
      <c r="O188" s="1" t="s">
        <v>7356</v>
      </c>
      <c r="P188" s="1">
        <v>6</v>
      </c>
      <c r="Q188" s="1">
        <v>0</v>
      </c>
      <c r="R188" s="1">
        <v>0.66549999999999998</v>
      </c>
      <c r="S188" s="38">
        <v>43678</v>
      </c>
      <c r="T188" s="1">
        <v>0.69</v>
      </c>
      <c r="U188" s="1" t="s">
        <v>7357</v>
      </c>
      <c r="V188" s="1">
        <v>0.4592</v>
      </c>
      <c r="W188" s="1" t="s">
        <v>7358</v>
      </c>
      <c r="X188" s="1" t="b">
        <v>0</v>
      </c>
      <c r="Y188" s="1" t="b">
        <v>0</v>
      </c>
    </row>
    <row r="189" spans="1:25" x14ac:dyDescent="0.25">
      <c r="A189" s="1" t="s">
        <v>7721</v>
      </c>
      <c r="B189" s="1" t="s">
        <v>7722</v>
      </c>
      <c r="C189" s="1" t="str">
        <f>VLOOKUP(B189,店铺SKU信息!E:F,2,0)</f>
        <v>AGM19333-Black-XL</v>
      </c>
      <c r="D189" s="1" t="s">
        <v>6484</v>
      </c>
      <c r="E189" s="1" t="s">
        <v>7647</v>
      </c>
      <c r="F189" s="1" t="s">
        <v>7352</v>
      </c>
      <c r="G189" s="1">
        <v>12.4</v>
      </c>
      <c r="H189" s="1">
        <v>9.6</v>
      </c>
      <c r="I189" s="1">
        <v>0.6</v>
      </c>
      <c r="J189" s="1" t="s">
        <v>7353</v>
      </c>
      <c r="K189" s="1">
        <v>0.3</v>
      </c>
      <c r="L189" s="1" t="s">
        <v>7354</v>
      </c>
      <c r="M189" s="1">
        <v>4.1300000000000003E-2</v>
      </c>
      <c r="N189" s="1" t="s">
        <v>7355</v>
      </c>
      <c r="O189" s="1" t="s">
        <v>7356</v>
      </c>
      <c r="P189" s="1">
        <v>0.23</v>
      </c>
      <c r="Q189" s="1">
        <v>0</v>
      </c>
      <c r="R189" s="1">
        <v>9.2999999999999992E-3</v>
      </c>
      <c r="S189" s="38">
        <v>43678</v>
      </c>
      <c r="T189" s="1">
        <v>0.69</v>
      </c>
      <c r="U189" s="1" t="s">
        <v>7357</v>
      </c>
      <c r="V189" s="1">
        <v>6.4000000000000003E-3</v>
      </c>
      <c r="W189" s="1" t="s">
        <v>7358</v>
      </c>
      <c r="X189" s="1" t="b">
        <v>0</v>
      </c>
      <c r="Y189" s="1" t="b">
        <v>0</v>
      </c>
    </row>
    <row r="190" spans="1:25" x14ac:dyDescent="0.25">
      <c r="A190" s="1" t="s">
        <v>7723</v>
      </c>
      <c r="B190" s="1" t="s">
        <v>7724</v>
      </c>
      <c r="C190" s="1" t="str">
        <f>VLOOKUP(B190,店铺SKU信息!E:F,2,0)</f>
        <v>AGCY41011-Black-XL</v>
      </c>
      <c r="D190" s="1" t="s">
        <v>4809</v>
      </c>
      <c r="E190" s="1" t="s">
        <v>7647</v>
      </c>
      <c r="F190" s="1" t="s">
        <v>7352</v>
      </c>
      <c r="G190" s="1">
        <v>12.48</v>
      </c>
      <c r="H190" s="1">
        <v>9.41</v>
      </c>
      <c r="I190" s="1">
        <v>1.33</v>
      </c>
      <c r="J190" s="1" t="s">
        <v>7353</v>
      </c>
      <c r="K190" s="1">
        <v>0.57999999999999996</v>
      </c>
      <c r="L190" s="1" t="s">
        <v>7354</v>
      </c>
      <c r="M190" s="1">
        <v>9.06E-2</v>
      </c>
      <c r="N190" s="1" t="s">
        <v>7355</v>
      </c>
      <c r="O190" s="1" t="s">
        <v>7356</v>
      </c>
      <c r="P190" s="1">
        <v>2</v>
      </c>
      <c r="Q190" s="1">
        <v>0</v>
      </c>
      <c r="R190" s="1">
        <v>0.18129999999999999</v>
      </c>
      <c r="S190" s="38">
        <v>43678</v>
      </c>
      <c r="T190" s="1">
        <v>0.69</v>
      </c>
      <c r="U190" s="1" t="s">
        <v>7357</v>
      </c>
      <c r="V190" s="1">
        <v>0.12509999999999999</v>
      </c>
      <c r="W190" s="1" t="s">
        <v>7358</v>
      </c>
      <c r="X190" s="1" t="b">
        <v>0</v>
      </c>
      <c r="Y190" s="1" t="b">
        <v>0</v>
      </c>
    </row>
    <row r="191" spans="1:25" x14ac:dyDescent="0.25">
      <c r="A191" s="1" t="s">
        <v>7725</v>
      </c>
      <c r="B191" s="1" t="s">
        <v>7726</v>
      </c>
      <c r="C191" s="1" t="str">
        <f>VLOOKUP(B191,店铺SKU信息!E:F,2,0)</f>
        <v>AGM42566-Burgundy-2XL</v>
      </c>
      <c r="D191" s="1" t="s">
        <v>7727</v>
      </c>
      <c r="E191" s="1" t="s">
        <v>7647</v>
      </c>
      <c r="F191" s="1" t="s">
        <v>7352</v>
      </c>
      <c r="G191" s="1">
        <v>10.5</v>
      </c>
      <c r="H191" s="1">
        <v>3.8</v>
      </c>
      <c r="I191" s="1">
        <v>2.2999999999999998</v>
      </c>
      <c r="J191" s="1" t="s">
        <v>7353</v>
      </c>
      <c r="K191" s="1">
        <v>0.6</v>
      </c>
      <c r="L191" s="1" t="s">
        <v>7354</v>
      </c>
      <c r="M191" s="1">
        <v>5.3100000000000001E-2</v>
      </c>
      <c r="N191" s="1" t="s">
        <v>7355</v>
      </c>
      <c r="O191" s="1" t="s">
        <v>7356</v>
      </c>
      <c r="P191" s="1">
        <v>3.03</v>
      </c>
      <c r="Q191" s="1">
        <v>0</v>
      </c>
      <c r="R191" s="1">
        <v>0.16089999999999999</v>
      </c>
      <c r="S191" s="38">
        <v>43678</v>
      </c>
      <c r="T191" s="1">
        <v>0.69</v>
      </c>
      <c r="U191" s="1" t="s">
        <v>7357</v>
      </c>
      <c r="V191" s="1">
        <v>0.1111</v>
      </c>
      <c r="W191" s="1" t="s">
        <v>7358</v>
      </c>
      <c r="X191" s="1" t="b">
        <v>0</v>
      </c>
      <c r="Y191" s="1" t="b">
        <v>0</v>
      </c>
    </row>
    <row r="192" spans="1:25" x14ac:dyDescent="0.25">
      <c r="A192" s="1" t="s">
        <v>7504</v>
      </c>
      <c r="B192" s="1" t="s">
        <v>7505</v>
      </c>
      <c r="C192" s="1" t="str">
        <f>VLOOKUP(B192,店铺SKU信息!E:F,2,0)</f>
        <v>AGM4896-Navy Blue-XL</v>
      </c>
      <c r="D192" s="1" t="s">
        <v>4650</v>
      </c>
      <c r="E192" s="1" t="s">
        <v>7647</v>
      </c>
      <c r="F192" s="1" t="s">
        <v>7352</v>
      </c>
      <c r="G192" s="1">
        <v>13.7</v>
      </c>
      <c r="H192" s="1">
        <v>3.9</v>
      </c>
      <c r="I192" s="1">
        <v>2.1</v>
      </c>
      <c r="J192" s="1" t="s">
        <v>7353</v>
      </c>
      <c r="K192" s="1">
        <v>1.05</v>
      </c>
      <c r="L192" s="1" t="s">
        <v>7354</v>
      </c>
      <c r="M192" s="1">
        <v>6.4799999999999996E-2</v>
      </c>
      <c r="N192" s="1" t="s">
        <v>7355</v>
      </c>
      <c r="O192" s="1" t="s">
        <v>7356</v>
      </c>
      <c r="P192" s="1">
        <v>1.94</v>
      </c>
      <c r="Q192" s="1">
        <v>0</v>
      </c>
      <c r="R192" s="1">
        <v>0.1255</v>
      </c>
      <c r="S192" s="38">
        <v>43678</v>
      </c>
      <c r="T192" s="1">
        <v>0.69</v>
      </c>
      <c r="U192" s="1" t="s">
        <v>7357</v>
      </c>
      <c r="V192" s="1">
        <v>8.6599999999999996E-2</v>
      </c>
      <c r="W192" s="1" t="s">
        <v>7358</v>
      </c>
      <c r="X192" s="1" t="b">
        <v>0</v>
      </c>
      <c r="Y192" s="1" t="b">
        <v>0</v>
      </c>
    </row>
    <row r="193" spans="1:25" x14ac:dyDescent="0.25">
      <c r="A193" s="1" t="s">
        <v>7375</v>
      </c>
      <c r="B193" s="1" t="s">
        <v>7376</v>
      </c>
      <c r="C193" s="1" t="str">
        <f>VLOOKUP(B193,店铺SKU信息!E:F,2,0)</f>
        <v>AGM4896-Blue-XL</v>
      </c>
      <c r="D193" s="1" t="s">
        <v>2931</v>
      </c>
      <c r="E193" s="1" t="s">
        <v>7647</v>
      </c>
      <c r="F193" s="1" t="s">
        <v>7352</v>
      </c>
      <c r="G193" s="1">
        <v>13.69</v>
      </c>
      <c r="H193" s="1">
        <v>3.9</v>
      </c>
      <c r="I193" s="1">
        <v>2.1</v>
      </c>
      <c r="J193" s="1" t="s">
        <v>7353</v>
      </c>
      <c r="K193" s="1">
        <v>1.05</v>
      </c>
      <c r="L193" s="1" t="s">
        <v>7354</v>
      </c>
      <c r="M193" s="1">
        <v>6.4799999999999996E-2</v>
      </c>
      <c r="N193" s="1" t="s">
        <v>7355</v>
      </c>
      <c r="O193" s="1" t="s">
        <v>7356</v>
      </c>
      <c r="P193" s="1">
        <v>3.77</v>
      </c>
      <c r="Q193" s="1">
        <v>0</v>
      </c>
      <c r="R193" s="1">
        <v>0.24460000000000001</v>
      </c>
      <c r="S193" s="38">
        <v>43678</v>
      </c>
      <c r="T193" s="1">
        <v>0.69</v>
      </c>
      <c r="U193" s="1" t="s">
        <v>7357</v>
      </c>
      <c r="V193" s="1">
        <v>0.16880000000000001</v>
      </c>
      <c r="W193" s="1" t="s">
        <v>7358</v>
      </c>
      <c r="X193" s="1" t="b">
        <v>0</v>
      </c>
      <c r="Y193" s="1" t="b">
        <v>0</v>
      </c>
    </row>
    <row r="194" spans="1:25" x14ac:dyDescent="0.25">
      <c r="A194" s="1" t="s">
        <v>7384</v>
      </c>
      <c r="B194" s="1" t="s">
        <v>7385</v>
      </c>
      <c r="C194" s="1" t="str">
        <f>VLOOKUP(B194,店铺SKU信息!E:F,2,0)</f>
        <v>AGM4896-Navy Blue-3XL</v>
      </c>
      <c r="D194" s="1" t="s">
        <v>3065</v>
      </c>
      <c r="E194" s="1" t="s">
        <v>7647</v>
      </c>
      <c r="F194" s="1" t="s">
        <v>7352</v>
      </c>
      <c r="G194" s="1">
        <v>13.7</v>
      </c>
      <c r="H194" s="1">
        <v>3.9</v>
      </c>
      <c r="I194" s="1">
        <v>2.1</v>
      </c>
      <c r="J194" s="1" t="s">
        <v>7353</v>
      </c>
      <c r="K194" s="1">
        <v>1.05</v>
      </c>
      <c r="L194" s="1" t="s">
        <v>7354</v>
      </c>
      <c r="M194" s="1">
        <v>6.4799999999999996E-2</v>
      </c>
      <c r="N194" s="1" t="s">
        <v>7355</v>
      </c>
      <c r="O194" s="1" t="s">
        <v>7356</v>
      </c>
      <c r="P194" s="1">
        <v>1.29</v>
      </c>
      <c r="Q194" s="1">
        <v>0</v>
      </c>
      <c r="R194" s="1">
        <v>8.3699999999999997E-2</v>
      </c>
      <c r="S194" s="38">
        <v>43678</v>
      </c>
      <c r="T194" s="1">
        <v>0.69</v>
      </c>
      <c r="U194" s="1" t="s">
        <v>7357</v>
      </c>
      <c r="V194" s="1">
        <v>5.7700000000000001E-2</v>
      </c>
      <c r="W194" s="1" t="s">
        <v>7358</v>
      </c>
      <c r="X194" s="1" t="b">
        <v>0</v>
      </c>
      <c r="Y194" s="1" t="b">
        <v>0</v>
      </c>
    </row>
    <row r="195" spans="1:25" x14ac:dyDescent="0.25">
      <c r="A195" s="1" t="s">
        <v>7349</v>
      </c>
      <c r="B195" s="1" t="s">
        <v>7350</v>
      </c>
      <c r="C195" s="1" t="str">
        <f>VLOOKUP(B195,店铺SKU信息!E:F,2,0)</f>
        <v>AGM4896-Black-4XL</v>
      </c>
      <c r="D195" s="1" t="s">
        <v>2944</v>
      </c>
      <c r="E195" s="1" t="s">
        <v>7647</v>
      </c>
      <c r="F195" s="1" t="s">
        <v>7352</v>
      </c>
      <c r="G195" s="1">
        <v>13.69</v>
      </c>
      <c r="H195" s="1">
        <v>3.9</v>
      </c>
      <c r="I195" s="1">
        <v>2.1</v>
      </c>
      <c r="J195" s="1" t="s">
        <v>7353</v>
      </c>
      <c r="K195" s="1">
        <v>1.05</v>
      </c>
      <c r="L195" s="1" t="s">
        <v>7354</v>
      </c>
      <c r="M195" s="1">
        <v>6.4799999999999996E-2</v>
      </c>
      <c r="N195" s="1" t="s">
        <v>7355</v>
      </c>
      <c r="O195" s="1" t="s">
        <v>7356</v>
      </c>
      <c r="P195" s="1">
        <v>2.13</v>
      </c>
      <c r="Q195" s="1">
        <v>0</v>
      </c>
      <c r="R195" s="1">
        <v>0.13800000000000001</v>
      </c>
      <c r="S195" s="38">
        <v>43678</v>
      </c>
      <c r="T195" s="1">
        <v>0.69</v>
      </c>
      <c r="U195" s="1" t="s">
        <v>7357</v>
      </c>
      <c r="V195" s="1">
        <v>9.5200000000000007E-2</v>
      </c>
      <c r="W195" s="1" t="s">
        <v>7358</v>
      </c>
      <c r="X195" s="1" t="b">
        <v>0</v>
      </c>
      <c r="Y195" s="1" t="b">
        <v>0</v>
      </c>
    </row>
    <row r="196" spans="1:25" x14ac:dyDescent="0.25">
      <c r="A196" s="1" t="s">
        <v>7728</v>
      </c>
      <c r="B196" s="1" t="s">
        <v>7729</v>
      </c>
      <c r="C196" s="1" t="str">
        <f>VLOOKUP(B196,店铺SKU信息!E:F,2,0)</f>
        <v>AGCY6812-White-L</v>
      </c>
      <c r="D196" s="1" t="s">
        <v>7730</v>
      </c>
      <c r="E196" s="1" t="s">
        <v>7647</v>
      </c>
      <c r="F196" s="1" t="s">
        <v>7352</v>
      </c>
      <c r="G196" s="1">
        <v>13.07</v>
      </c>
      <c r="H196" s="1">
        <v>10.28</v>
      </c>
      <c r="I196" s="1">
        <v>0.79</v>
      </c>
      <c r="J196" s="1" t="s">
        <v>7353</v>
      </c>
      <c r="K196" s="1">
        <v>0.2</v>
      </c>
      <c r="L196" s="1" t="s">
        <v>7354</v>
      </c>
      <c r="M196" s="1">
        <v>6.1400000000000003E-2</v>
      </c>
      <c r="N196" s="1" t="s">
        <v>7355</v>
      </c>
      <c r="O196" s="1" t="s">
        <v>7356</v>
      </c>
      <c r="P196" s="1">
        <v>0.48</v>
      </c>
      <c r="Q196" s="1">
        <v>0.06</v>
      </c>
      <c r="R196" s="1">
        <v>2.58E-2</v>
      </c>
      <c r="S196" s="38">
        <v>43678</v>
      </c>
      <c r="T196" s="1">
        <v>0.69</v>
      </c>
      <c r="U196" s="1" t="s">
        <v>7357</v>
      </c>
      <c r="V196" s="1">
        <v>1.78E-2</v>
      </c>
      <c r="W196" s="1" t="s">
        <v>7358</v>
      </c>
      <c r="X196" s="1" t="b">
        <v>0</v>
      </c>
      <c r="Y196" s="1" t="b">
        <v>0</v>
      </c>
    </row>
    <row r="197" spans="1:25" x14ac:dyDescent="0.25">
      <c r="A197" s="1" t="s">
        <v>7377</v>
      </c>
      <c r="B197" s="1" t="s">
        <v>7378</v>
      </c>
      <c r="C197" s="1" t="str">
        <f>VLOOKUP(B197,店铺SKU信息!E:F,2,0)</f>
        <v>AGCY6768-Red-XL</v>
      </c>
      <c r="D197" s="1" t="s">
        <v>7379</v>
      </c>
      <c r="E197" s="1" t="s">
        <v>7647</v>
      </c>
      <c r="F197" s="1" t="s">
        <v>7352</v>
      </c>
      <c r="G197" s="1">
        <v>12.99</v>
      </c>
      <c r="H197" s="1">
        <v>10.24</v>
      </c>
      <c r="I197" s="1">
        <v>0.94</v>
      </c>
      <c r="J197" s="1" t="s">
        <v>7353</v>
      </c>
      <c r="K197" s="1">
        <v>0.2</v>
      </c>
      <c r="L197" s="1" t="s">
        <v>7354</v>
      </c>
      <c r="M197" s="1">
        <v>7.2400000000000006E-2</v>
      </c>
      <c r="N197" s="1" t="s">
        <v>7355</v>
      </c>
      <c r="O197" s="1" t="s">
        <v>7356</v>
      </c>
      <c r="P197" s="1">
        <v>1</v>
      </c>
      <c r="Q197" s="1">
        <v>0.06</v>
      </c>
      <c r="R197" s="1">
        <v>6.7699999999999996E-2</v>
      </c>
      <c r="S197" s="38">
        <v>43678</v>
      </c>
      <c r="T197" s="1">
        <v>0.69</v>
      </c>
      <c r="U197" s="1" t="s">
        <v>7357</v>
      </c>
      <c r="V197" s="1">
        <v>4.6699999999999998E-2</v>
      </c>
      <c r="W197" s="1" t="s">
        <v>7358</v>
      </c>
      <c r="X197" s="1" t="b">
        <v>0</v>
      </c>
      <c r="Y197" s="1" t="b">
        <v>0</v>
      </c>
    </row>
    <row r="198" spans="1:25" x14ac:dyDescent="0.25">
      <c r="A198" s="1" t="s">
        <v>7731</v>
      </c>
      <c r="B198" s="1" t="s">
        <v>7732</v>
      </c>
      <c r="C198" s="1" t="str">
        <f>VLOOKUP(B198,店铺SKU信息!E:F,2,0)</f>
        <v>AGCY6759-Red-L</v>
      </c>
      <c r="D198" s="1" t="s">
        <v>7733</v>
      </c>
      <c r="E198" s="1" t="s">
        <v>7647</v>
      </c>
      <c r="F198" s="1" t="s">
        <v>7352</v>
      </c>
      <c r="G198" s="1">
        <v>12.99</v>
      </c>
      <c r="H198" s="1">
        <v>10.25</v>
      </c>
      <c r="I198" s="1">
        <v>0.87</v>
      </c>
      <c r="J198" s="1" t="s">
        <v>7353</v>
      </c>
      <c r="K198" s="1">
        <v>0.25</v>
      </c>
      <c r="L198" s="1" t="s">
        <v>7354</v>
      </c>
      <c r="M198" s="1">
        <v>6.7000000000000004E-2</v>
      </c>
      <c r="N198" s="1" t="s">
        <v>7355</v>
      </c>
      <c r="O198" s="1" t="s">
        <v>7356</v>
      </c>
      <c r="P198" s="1">
        <v>0.48</v>
      </c>
      <c r="Q198" s="1">
        <v>0.06</v>
      </c>
      <c r="R198" s="1">
        <v>2.81E-2</v>
      </c>
      <c r="S198" s="38">
        <v>43678</v>
      </c>
      <c r="T198" s="1">
        <v>0.69</v>
      </c>
      <c r="U198" s="1" t="s">
        <v>7357</v>
      </c>
      <c r="V198" s="1">
        <v>1.9400000000000001E-2</v>
      </c>
      <c r="W198" s="1" t="s">
        <v>7358</v>
      </c>
      <c r="X198" s="1" t="b">
        <v>0</v>
      </c>
      <c r="Y198" s="1" t="b">
        <v>0</v>
      </c>
    </row>
    <row r="199" spans="1:25" x14ac:dyDescent="0.25">
      <c r="A199" s="1" t="s">
        <v>7734</v>
      </c>
      <c r="B199" s="1" t="s">
        <v>7735</v>
      </c>
      <c r="C199" s="1" t="str">
        <f>VLOOKUP(B199,店铺SKU信息!E:F,2,0)</f>
        <v>AGCY4063-Gray-L</v>
      </c>
      <c r="D199" s="1" t="s">
        <v>7736</v>
      </c>
      <c r="E199" s="1" t="s">
        <v>7647</v>
      </c>
      <c r="F199" s="1" t="s">
        <v>7352</v>
      </c>
      <c r="G199" s="1">
        <v>13.07</v>
      </c>
      <c r="H199" s="1">
        <v>10.28</v>
      </c>
      <c r="I199" s="1">
        <v>0.79</v>
      </c>
      <c r="J199" s="1" t="s">
        <v>7353</v>
      </c>
      <c r="K199" s="1">
        <v>0.2</v>
      </c>
      <c r="L199" s="1" t="s">
        <v>7354</v>
      </c>
      <c r="M199" s="1">
        <v>6.1400000000000003E-2</v>
      </c>
      <c r="N199" s="1" t="s">
        <v>7355</v>
      </c>
      <c r="O199" s="1" t="s">
        <v>7356</v>
      </c>
      <c r="P199" s="1">
        <v>5</v>
      </c>
      <c r="Q199" s="1">
        <v>0</v>
      </c>
      <c r="R199" s="1">
        <v>0.30709999999999998</v>
      </c>
      <c r="S199" s="38">
        <v>43678</v>
      </c>
      <c r="T199" s="1">
        <v>0.69</v>
      </c>
      <c r="U199" s="1" t="s">
        <v>7357</v>
      </c>
      <c r="V199" s="1">
        <v>0.21190000000000001</v>
      </c>
      <c r="W199" s="1" t="s">
        <v>7358</v>
      </c>
      <c r="X199" s="1" t="b">
        <v>0</v>
      </c>
      <c r="Y199" s="1" t="b">
        <v>0</v>
      </c>
    </row>
    <row r="200" spans="1:25" x14ac:dyDescent="0.25">
      <c r="A200" s="1" t="s">
        <v>7373</v>
      </c>
      <c r="B200" s="1" t="s">
        <v>7374</v>
      </c>
      <c r="C200" s="1" t="str">
        <f>VLOOKUP(B200,店铺SKU信息!E:F,2,0)</f>
        <v>AGCY6752-Red White Plaid-M</v>
      </c>
      <c r="D200" s="1" t="s">
        <v>3014</v>
      </c>
      <c r="E200" s="1" t="s">
        <v>7647</v>
      </c>
      <c r="F200" s="1" t="s">
        <v>7352</v>
      </c>
      <c r="G200" s="1">
        <v>13.07</v>
      </c>
      <c r="H200" s="1">
        <v>10.28</v>
      </c>
      <c r="I200" s="1">
        <v>0.79</v>
      </c>
      <c r="J200" s="1" t="s">
        <v>7353</v>
      </c>
      <c r="K200" s="1">
        <v>0.2</v>
      </c>
      <c r="L200" s="1" t="s">
        <v>7354</v>
      </c>
      <c r="M200" s="1">
        <v>6.1400000000000003E-2</v>
      </c>
      <c r="N200" s="1" t="s">
        <v>7355</v>
      </c>
      <c r="O200" s="1" t="s">
        <v>7356</v>
      </c>
      <c r="P200" s="1">
        <v>2.97</v>
      </c>
      <c r="Q200" s="1">
        <v>0.13</v>
      </c>
      <c r="R200" s="1">
        <v>0.1744</v>
      </c>
      <c r="S200" s="38">
        <v>43678</v>
      </c>
      <c r="T200" s="1">
        <v>0.69</v>
      </c>
      <c r="U200" s="1" t="s">
        <v>7357</v>
      </c>
      <c r="V200" s="1">
        <v>0.1203</v>
      </c>
      <c r="W200" s="1" t="s">
        <v>7358</v>
      </c>
      <c r="X200" s="1" t="b">
        <v>0</v>
      </c>
      <c r="Y200" s="1" t="b">
        <v>0</v>
      </c>
    </row>
    <row r="201" spans="1:25" x14ac:dyDescent="0.25">
      <c r="A201" s="1" t="s">
        <v>7737</v>
      </c>
      <c r="B201" s="1" t="s">
        <v>7738</v>
      </c>
      <c r="C201" s="1" t="str">
        <f>VLOOKUP(B201,店铺SKU信息!E:F,2,0)</f>
        <v>AGM42544-Burgundy-XL</v>
      </c>
      <c r="D201" s="1" t="s">
        <v>7739</v>
      </c>
      <c r="E201" s="1" t="s">
        <v>7647</v>
      </c>
      <c r="F201" s="1" t="s">
        <v>7352</v>
      </c>
      <c r="G201" s="1">
        <v>12.8</v>
      </c>
      <c r="H201" s="1">
        <v>6</v>
      </c>
      <c r="I201" s="1">
        <v>2.4</v>
      </c>
      <c r="J201" s="1" t="s">
        <v>7353</v>
      </c>
      <c r="K201" s="1">
        <v>0.6</v>
      </c>
      <c r="L201" s="1" t="s">
        <v>7354</v>
      </c>
      <c r="M201" s="1">
        <v>0.1066</v>
      </c>
      <c r="N201" s="1" t="s">
        <v>7355</v>
      </c>
      <c r="O201" s="1" t="s">
        <v>7356</v>
      </c>
      <c r="P201" s="1">
        <v>3.97</v>
      </c>
      <c r="Q201" s="1">
        <v>0</v>
      </c>
      <c r="R201" s="1">
        <v>0.42280000000000001</v>
      </c>
      <c r="S201" s="38">
        <v>43678</v>
      </c>
      <c r="T201" s="1">
        <v>0.69</v>
      </c>
      <c r="U201" s="1" t="s">
        <v>7357</v>
      </c>
      <c r="V201" s="1">
        <v>0.29170000000000001</v>
      </c>
      <c r="W201" s="1" t="s">
        <v>7358</v>
      </c>
      <c r="X201" s="1" t="b">
        <v>0</v>
      </c>
      <c r="Y201" s="1" t="b">
        <v>0</v>
      </c>
    </row>
    <row r="202" spans="1:25" x14ac:dyDescent="0.25">
      <c r="A202" s="1" t="s">
        <v>7420</v>
      </c>
      <c r="B202" s="1" t="s">
        <v>7421</v>
      </c>
      <c r="C202" s="1" t="str">
        <f>VLOOKUP(B202,店铺SKU信息!E:F,2,0)</f>
        <v>AGM4896-Navy Blue-4XL</v>
      </c>
      <c r="D202" s="1" t="s">
        <v>3191</v>
      </c>
      <c r="E202" s="1" t="s">
        <v>7647</v>
      </c>
      <c r="F202" s="1" t="s">
        <v>7352</v>
      </c>
      <c r="G202" s="1">
        <v>13.7</v>
      </c>
      <c r="H202" s="1">
        <v>3.9</v>
      </c>
      <c r="I202" s="1">
        <v>2.1</v>
      </c>
      <c r="J202" s="1" t="s">
        <v>7353</v>
      </c>
      <c r="K202" s="1">
        <v>1.05</v>
      </c>
      <c r="L202" s="1" t="s">
        <v>7354</v>
      </c>
      <c r="M202" s="1">
        <v>6.4799999999999996E-2</v>
      </c>
      <c r="N202" s="1" t="s">
        <v>7355</v>
      </c>
      <c r="O202" s="1" t="s">
        <v>7356</v>
      </c>
      <c r="P202" s="1">
        <v>1.94</v>
      </c>
      <c r="Q202" s="1">
        <v>0</v>
      </c>
      <c r="R202" s="1">
        <v>0.1255</v>
      </c>
      <c r="S202" s="38">
        <v>43678</v>
      </c>
      <c r="T202" s="1">
        <v>0.69</v>
      </c>
      <c r="U202" s="1" t="s">
        <v>7357</v>
      </c>
      <c r="V202" s="1">
        <v>8.6599999999999996E-2</v>
      </c>
      <c r="W202" s="1" t="s">
        <v>7358</v>
      </c>
      <c r="X202" s="1" t="b">
        <v>0</v>
      </c>
      <c r="Y202" s="1" t="b">
        <v>0</v>
      </c>
    </row>
    <row r="203" spans="1:25" x14ac:dyDescent="0.25">
      <c r="A203" s="1" t="s">
        <v>7740</v>
      </c>
      <c r="B203" s="1" t="s">
        <v>7741</v>
      </c>
      <c r="C203" s="1" t="str">
        <f>VLOOKUP(B203,店铺SKU信息!E:F,2,0)</f>
        <v>AGCY4016-Black-M</v>
      </c>
      <c r="D203" s="1" t="s">
        <v>7742</v>
      </c>
      <c r="E203" s="1" t="s">
        <v>7647</v>
      </c>
      <c r="F203" s="1" t="s">
        <v>7352</v>
      </c>
      <c r="G203" s="1">
        <v>12.83</v>
      </c>
      <c r="H203" s="1">
        <v>10.11</v>
      </c>
      <c r="I203" s="1">
        <v>1.02</v>
      </c>
      <c r="J203" s="1" t="s">
        <v>7353</v>
      </c>
      <c r="K203" s="1">
        <v>0.43</v>
      </c>
      <c r="L203" s="1" t="s">
        <v>7354</v>
      </c>
      <c r="M203" s="1">
        <v>7.6899999999999996E-2</v>
      </c>
      <c r="N203" s="1" t="s">
        <v>7355</v>
      </c>
      <c r="O203" s="1" t="s">
        <v>7356</v>
      </c>
      <c r="P203" s="1">
        <v>0.48</v>
      </c>
      <c r="Q203" s="1">
        <v>0.06</v>
      </c>
      <c r="R203" s="1">
        <v>3.2199999999999999E-2</v>
      </c>
      <c r="S203" s="38">
        <v>43678</v>
      </c>
      <c r="T203" s="1">
        <v>0.69</v>
      </c>
      <c r="U203" s="1" t="s">
        <v>7357</v>
      </c>
      <c r="V203" s="1">
        <v>2.23E-2</v>
      </c>
      <c r="W203" s="1" t="s">
        <v>7358</v>
      </c>
      <c r="X203" s="1" t="b">
        <v>0</v>
      </c>
      <c r="Y203" s="1" t="b">
        <v>0</v>
      </c>
    </row>
    <row r="204" spans="1:25" x14ac:dyDescent="0.25">
      <c r="A204" s="1" t="s">
        <v>7444</v>
      </c>
      <c r="B204" s="1" t="s">
        <v>7445</v>
      </c>
      <c r="C204" s="1" t="str">
        <f>VLOOKUP(B204,店铺SKU信息!E:F,2,0)</f>
        <v>AGM48999-Navy Blue-2XL</v>
      </c>
      <c r="D204" s="1" t="s">
        <v>2729</v>
      </c>
      <c r="E204" s="1" t="s">
        <v>7647</v>
      </c>
      <c r="F204" s="1" t="s">
        <v>7352</v>
      </c>
      <c r="G204" s="1">
        <v>11.7</v>
      </c>
      <c r="H204" s="1">
        <v>9.5</v>
      </c>
      <c r="I204" s="1">
        <v>1.7</v>
      </c>
      <c r="J204" s="1" t="s">
        <v>7353</v>
      </c>
      <c r="K204" s="1">
        <v>0.9</v>
      </c>
      <c r="L204" s="1" t="s">
        <v>7354</v>
      </c>
      <c r="M204" s="1">
        <v>0.1091</v>
      </c>
      <c r="N204" s="1" t="s">
        <v>7355</v>
      </c>
      <c r="O204" s="1" t="s">
        <v>7356</v>
      </c>
      <c r="P204" s="1">
        <v>1.32</v>
      </c>
      <c r="Q204" s="1">
        <v>0</v>
      </c>
      <c r="R204" s="1">
        <v>0.14430000000000001</v>
      </c>
      <c r="S204" s="38">
        <v>43678</v>
      </c>
      <c r="T204" s="1">
        <v>0.69</v>
      </c>
      <c r="U204" s="1" t="s">
        <v>7357</v>
      </c>
      <c r="V204" s="1">
        <v>9.9500000000000005E-2</v>
      </c>
      <c r="W204" s="1" t="s">
        <v>7358</v>
      </c>
      <c r="X204" s="1" t="b">
        <v>0</v>
      </c>
      <c r="Y204" s="1" t="b">
        <v>0</v>
      </c>
    </row>
    <row r="205" spans="1:25" x14ac:dyDescent="0.25">
      <c r="A205" s="1" t="s">
        <v>7743</v>
      </c>
      <c r="B205" s="1" t="s">
        <v>7744</v>
      </c>
      <c r="C205" s="1" t="str">
        <f>VLOOKUP(B205,店铺SKU信息!E:F,2,0)</f>
        <v>AGCY1031-Red Stripe-S</v>
      </c>
      <c r="D205" s="1" t="s">
        <v>7745</v>
      </c>
      <c r="E205" s="1" t="s">
        <v>7647</v>
      </c>
      <c r="F205" s="1" t="s">
        <v>7352</v>
      </c>
      <c r="G205" s="1">
        <v>12.85</v>
      </c>
      <c r="H205" s="1">
        <v>9.65</v>
      </c>
      <c r="I205" s="1">
        <v>0.9</v>
      </c>
      <c r="J205" s="1" t="s">
        <v>7353</v>
      </c>
      <c r="K205" s="1">
        <v>0.35</v>
      </c>
      <c r="L205" s="1" t="s">
        <v>7354</v>
      </c>
      <c r="M205" s="1">
        <v>6.4600000000000005E-2</v>
      </c>
      <c r="N205" s="1" t="s">
        <v>7355</v>
      </c>
      <c r="O205" s="1" t="s">
        <v>7356</v>
      </c>
      <c r="P205" s="1">
        <v>7</v>
      </c>
      <c r="Q205" s="1">
        <v>0</v>
      </c>
      <c r="R205" s="1">
        <v>0.4521</v>
      </c>
      <c r="S205" s="38">
        <v>43678</v>
      </c>
      <c r="T205" s="1">
        <v>0.69</v>
      </c>
      <c r="U205" s="1" t="s">
        <v>7357</v>
      </c>
      <c r="V205" s="1">
        <v>0.31190000000000001</v>
      </c>
      <c r="W205" s="1" t="s">
        <v>7358</v>
      </c>
      <c r="X205" s="1" t="b">
        <v>0</v>
      </c>
      <c r="Y205" s="1" t="b">
        <v>0</v>
      </c>
    </row>
    <row r="206" spans="1:25" x14ac:dyDescent="0.25">
      <c r="A206" s="1" t="s">
        <v>7484</v>
      </c>
      <c r="B206" s="1" t="s">
        <v>7485</v>
      </c>
      <c r="C206" s="1" t="str">
        <f>VLOOKUP(B206,店铺SKU信息!E:F,2,0)</f>
        <v>AGM4896-Burgundy-XL</v>
      </c>
      <c r="D206" s="1" t="s">
        <v>2776</v>
      </c>
      <c r="E206" s="1" t="s">
        <v>7647</v>
      </c>
      <c r="F206" s="1" t="s">
        <v>7352</v>
      </c>
      <c r="G206" s="1">
        <v>13.69</v>
      </c>
      <c r="H206" s="1">
        <v>3.9</v>
      </c>
      <c r="I206" s="1">
        <v>2.1</v>
      </c>
      <c r="J206" s="1" t="s">
        <v>7353</v>
      </c>
      <c r="K206" s="1">
        <v>1.05</v>
      </c>
      <c r="L206" s="1" t="s">
        <v>7354</v>
      </c>
      <c r="M206" s="1">
        <v>6.4799999999999996E-2</v>
      </c>
      <c r="N206" s="1" t="s">
        <v>7355</v>
      </c>
      <c r="O206" s="1" t="s">
        <v>7356</v>
      </c>
      <c r="P206" s="1">
        <v>5.32</v>
      </c>
      <c r="Q206" s="1">
        <v>0</v>
      </c>
      <c r="R206" s="1">
        <v>0.34499999999999997</v>
      </c>
      <c r="S206" s="38">
        <v>43678</v>
      </c>
      <c r="T206" s="1">
        <v>0.69</v>
      </c>
      <c r="U206" s="1" t="s">
        <v>7357</v>
      </c>
      <c r="V206" s="1">
        <v>0.23799999999999999</v>
      </c>
      <c r="W206" s="1" t="s">
        <v>7358</v>
      </c>
      <c r="X206" s="1" t="b">
        <v>0</v>
      </c>
      <c r="Y206" s="1" t="b">
        <v>0</v>
      </c>
    </row>
    <row r="207" spans="1:25" x14ac:dyDescent="0.25">
      <c r="A207" s="1" t="s">
        <v>7746</v>
      </c>
      <c r="B207" s="1" t="s">
        <v>7747</v>
      </c>
      <c r="C207" s="1" t="str">
        <f>VLOOKUP(B207,店铺SKU信息!E:F,2,0)</f>
        <v>AGCY4063-Gray-XL</v>
      </c>
      <c r="D207" s="1" t="s">
        <v>7748</v>
      </c>
      <c r="E207" s="1" t="s">
        <v>7647</v>
      </c>
      <c r="F207" s="1" t="s">
        <v>7352</v>
      </c>
      <c r="G207" s="1">
        <v>13.07</v>
      </c>
      <c r="H207" s="1">
        <v>10.28</v>
      </c>
      <c r="I207" s="1">
        <v>0.79</v>
      </c>
      <c r="J207" s="1" t="s">
        <v>7353</v>
      </c>
      <c r="K207" s="1">
        <v>0.2</v>
      </c>
      <c r="L207" s="1" t="s">
        <v>7354</v>
      </c>
      <c r="M207" s="1">
        <v>6.1400000000000003E-2</v>
      </c>
      <c r="N207" s="1" t="s">
        <v>7355</v>
      </c>
      <c r="O207" s="1" t="s">
        <v>7356</v>
      </c>
      <c r="P207" s="1">
        <v>4.84</v>
      </c>
      <c r="Q207" s="1">
        <v>0</v>
      </c>
      <c r="R207" s="1">
        <v>0.29720000000000002</v>
      </c>
      <c r="S207" s="38">
        <v>43678</v>
      </c>
      <c r="T207" s="1">
        <v>0.69</v>
      </c>
      <c r="U207" s="1" t="s">
        <v>7357</v>
      </c>
      <c r="V207" s="1">
        <v>0.2051</v>
      </c>
      <c r="W207" s="1" t="s">
        <v>7358</v>
      </c>
      <c r="X207" s="1" t="b">
        <v>0</v>
      </c>
      <c r="Y207" s="1" t="b">
        <v>0</v>
      </c>
    </row>
    <row r="208" spans="1:25" x14ac:dyDescent="0.25">
      <c r="A208" s="1" t="s">
        <v>7749</v>
      </c>
      <c r="B208" s="1" t="s">
        <v>7750</v>
      </c>
      <c r="C208" s="1" t="str">
        <f>VLOOKUP(B208,店铺SKU信息!E:F,2,0)</f>
        <v>AGCY6705-Red-L</v>
      </c>
      <c r="D208" s="1" t="s">
        <v>7751</v>
      </c>
      <c r="E208" s="1" t="s">
        <v>7647</v>
      </c>
      <c r="F208" s="1" t="s">
        <v>7352</v>
      </c>
      <c r="G208" s="1">
        <v>12.25</v>
      </c>
      <c r="H208" s="1">
        <v>9.65</v>
      </c>
      <c r="I208" s="1">
        <v>1.8</v>
      </c>
      <c r="J208" s="1" t="s">
        <v>7353</v>
      </c>
      <c r="K208" s="1">
        <v>0.51</v>
      </c>
      <c r="L208" s="1" t="s">
        <v>7354</v>
      </c>
      <c r="M208" s="1">
        <v>0.1231</v>
      </c>
      <c r="N208" s="1" t="s">
        <v>7355</v>
      </c>
      <c r="O208" s="1" t="s">
        <v>7356</v>
      </c>
      <c r="P208" s="1">
        <v>0.97</v>
      </c>
      <c r="Q208" s="1">
        <v>0.13</v>
      </c>
      <c r="R208" s="1">
        <v>0.1032</v>
      </c>
      <c r="S208" s="38">
        <v>43678</v>
      </c>
      <c r="T208" s="1">
        <v>0.69</v>
      </c>
      <c r="U208" s="1" t="s">
        <v>7357</v>
      </c>
      <c r="V208" s="1">
        <v>7.1199999999999999E-2</v>
      </c>
      <c r="W208" s="1" t="s">
        <v>7358</v>
      </c>
      <c r="X208" s="1" t="b">
        <v>0</v>
      </c>
      <c r="Y208" s="1" t="b">
        <v>0</v>
      </c>
    </row>
    <row r="209" spans="1:25" x14ac:dyDescent="0.25">
      <c r="A209" s="1" t="s">
        <v>7631</v>
      </c>
      <c r="B209" s="1" t="s">
        <v>7632</v>
      </c>
      <c r="C209" s="1" t="str">
        <f>VLOOKUP(B209,店铺SKU信息!E:F,2,0)</f>
        <v>AGCY2379-Black-S</v>
      </c>
      <c r="D209" s="1" t="s">
        <v>3280</v>
      </c>
      <c r="E209" s="1" t="s">
        <v>7647</v>
      </c>
      <c r="F209" s="1" t="s">
        <v>7352</v>
      </c>
      <c r="G209" s="1">
        <v>15.35</v>
      </c>
      <c r="H209" s="1">
        <v>11.85</v>
      </c>
      <c r="I209" s="1">
        <v>1.95</v>
      </c>
      <c r="J209" s="1" t="s">
        <v>7353</v>
      </c>
      <c r="K209" s="1">
        <v>0.4</v>
      </c>
      <c r="L209" s="1" t="s">
        <v>7354</v>
      </c>
      <c r="M209" s="1">
        <v>0.20499999999999999</v>
      </c>
      <c r="N209" s="1" t="s">
        <v>7355</v>
      </c>
      <c r="O209" s="1" t="s">
        <v>7356</v>
      </c>
      <c r="P209" s="1">
        <v>1</v>
      </c>
      <c r="Q209" s="1">
        <v>0</v>
      </c>
      <c r="R209" s="1">
        <v>0.20499999999999999</v>
      </c>
      <c r="S209" s="38">
        <v>43678</v>
      </c>
      <c r="T209" s="1">
        <v>0.69</v>
      </c>
      <c r="U209" s="1" t="s">
        <v>7357</v>
      </c>
      <c r="V209" s="1">
        <v>0.14149999999999999</v>
      </c>
      <c r="W209" s="1" t="s">
        <v>7358</v>
      </c>
      <c r="X209" s="1" t="b">
        <v>0</v>
      </c>
      <c r="Y209" s="1" t="b">
        <v>0</v>
      </c>
    </row>
    <row r="210" spans="1:25" x14ac:dyDescent="0.25">
      <c r="A210" s="1" t="s">
        <v>7752</v>
      </c>
      <c r="B210" s="1" t="s">
        <v>7753</v>
      </c>
      <c r="C210" s="1" t="str">
        <f>VLOOKUP(B210,店铺SKU信息!E:F,2,0)</f>
        <v>AGCY6705-Red-M</v>
      </c>
      <c r="D210" s="1" t="s">
        <v>7754</v>
      </c>
      <c r="E210" s="1" t="s">
        <v>7647</v>
      </c>
      <c r="F210" s="1" t="s">
        <v>7352</v>
      </c>
      <c r="G210" s="1">
        <v>12.25</v>
      </c>
      <c r="H210" s="1">
        <v>9.65</v>
      </c>
      <c r="I210" s="1">
        <v>1.8</v>
      </c>
      <c r="J210" s="1" t="s">
        <v>7353</v>
      </c>
      <c r="K210" s="1">
        <v>0.51</v>
      </c>
      <c r="L210" s="1" t="s">
        <v>7354</v>
      </c>
      <c r="M210" s="1">
        <v>0.1231</v>
      </c>
      <c r="N210" s="1" t="s">
        <v>7355</v>
      </c>
      <c r="O210" s="1" t="s">
        <v>7356</v>
      </c>
      <c r="P210" s="1">
        <v>1.45</v>
      </c>
      <c r="Q210" s="1">
        <v>0.19</v>
      </c>
      <c r="R210" s="1">
        <v>0.15479999999999999</v>
      </c>
      <c r="S210" s="38">
        <v>43678</v>
      </c>
      <c r="T210" s="1">
        <v>0.69</v>
      </c>
      <c r="U210" s="1" t="s">
        <v>7357</v>
      </c>
      <c r="V210" s="1">
        <v>0.10680000000000001</v>
      </c>
      <c r="W210" s="1" t="s">
        <v>7358</v>
      </c>
      <c r="X210" s="1" t="b">
        <v>0</v>
      </c>
      <c r="Y210" s="1" t="b">
        <v>0</v>
      </c>
    </row>
    <row r="211" spans="1:25" x14ac:dyDescent="0.25">
      <c r="A211" s="1" t="s">
        <v>7432</v>
      </c>
      <c r="B211" s="1" t="s">
        <v>7433</v>
      </c>
      <c r="C211" s="1" t="str">
        <f>VLOOKUP(B211,店铺SKU信息!E:F,2,0)</f>
        <v>AGM4896-Red-XL</v>
      </c>
      <c r="D211" s="1" t="s">
        <v>3164</v>
      </c>
      <c r="E211" s="1" t="s">
        <v>7647</v>
      </c>
      <c r="F211" s="1" t="s">
        <v>7352</v>
      </c>
      <c r="G211" s="1">
        <v>13.7</v>
      </c>
      <c r="H211" s="1">
        <v>3.9</v>
      </c>
      <c r="I211" s="1">
        <v>2.1</v>
      </c>
      <c r="J211" s="1" t="s">
        <v>7353</v>
      </c>
      <c r="K211" s="1">
        <v>1.05</v>
      </c>
      <c r="L211" s="1" t="s">
        <v>7354</v>
      </c>
      <c r="M211" s="1">
        <v>6.4799999999999996E-2</v>
      </c>
      <c r="N211" s="1" t="s">
        <v>7355</v>
      </c>
      <c r="O211" s="1" t="s">
        <v>7356</v>
      </c>
      <c r="P211" s="1">
        <v>1.71</v>
      </c>
      <c r="Q211" s="1">
        <v>0</v>
      </c>
      <c r="R211" s="1">
        <v>0.1108</v>
      </c>
      <c r="S211" s="38">
        <v>43678</v>
      </c>
      <c r="T211" s="1">
        <v>0.69</v>
      </c>
      <c r="U211" s="1" t="s">
        <v>7357</v>
      </c>
      <c r="V211" s="1">
        <v>7.6499999999999999E-2</v>
      </c>
      <c r="W211" s="1" t="s">
        <v>7358</v>
      </c>
      <c r="X211" s="1" t="b">
        <v>0</v>
      </c>
      <c r="Y211" s="1" t="b">
        <v>0</v>
      </c>
    </row>
    <row r="212" spans="1:25" x14ac:dyDescent="0.25">
      <c r="A212" s="1" t="s">
        <v>7755</v>
      </c>
      <c r="B212" s="1" t="s">
        <v>7756</v>
      </c>
      <c r="C212" s="1" t="str">
        <f>VLOOKUP(B212,店铺SKU信息!E:F,2,0)</f>
        <v>AGCY49211-Black-XL</v>
      </c>
      <c r="D212" s="1" t="s">
        <v>7757</v>
      </c>
      <c r="E212" s="1" t="s">
        <v>7647</v>
      </c>
      <c r="F212" s="1" t="s">
        <v>7352</v>
      </c>
      <c r="G212" s="1">
        <v>12.65</v>
      </c>
      <c r="H212" s="1">
        <v>11.15</v>
      </c>
      <c r="I212" s="1">
        <v>1.55</v>
      </c>
      <c r="J212" s="1" t="s">
        <v>7353</v>
      </c>
      <c r="K212" s="1">
        <v>0.61</v>
      </c>
      <c r="L212" s="1" t="s">
        <v>7354</v>
      </c>
      <c r="M212" s="1">
        <v>0.1265</v>
      </c>
      <c r="N212" s="1" t="s">
        <v>7355</v>
      </c>
      <c r="O212" s="1" t="s">
        <v>7356</v>
      </c>
      <c r="P212" s="1">
        <v>2.0299999999999998</v>
      </c>
      <c r="Q212" s="1">
        <v>0.35</v>
      </c>
      <c r="R212" s="1">
        <v>0.2122</v>
      </c>
      <c r="S212" s="38">
        <v>43678</v>
      </c>
      <c r="T212" s="1">
        <v>0.69</v>
      </c>
      <c r="U212" s="1" t="s">
        <v>7357</v>
      </c>
      <c r="V212" s="1">
        <v>0.1464</v>
      </c>
      <c r="W212" s="1" t="s">
        <v>7358</v>
      </c>
      <c r="X212" s="1" t="b">
        <v>0</v>
      </c>
      <c r="Y212" s="1" t="b">
        <v>0</v>
      </c>
    </row>
    <row r="213" spans="1:25" x14ac:dyDescent="0.25">
      <c r="A213" s="1" t="s">
        <v>7758</v>
      </c>
      <c r="B213" s="1" t="s">
        <v>7759</v>
      </c>
      <c r="C213" s="1" t="str">
        <f>VLOOKUP(B213,店铺SKU信息!E:F,2,0)</f>
        <v>AGCY6812-Yellow-L</v>
      </c>
      <c r="D213" s="1" t="s">
        <v>7760</v>
      </c>
      <c r="E213" s="1" t="s">
        <v>7647</v>
      </c>
      <c r="F213" s="1" t="s">
        <v>7352</v>
      </c>
      <c r="G213" s="1">
        <v>13.07</v>
      </c>
      <c r="H213" s="1">
        <v>10.28</v>
      </c>
      <c r="I213" s="1">
        <v>0.79</v>
      </c>
      <c r="J213" s="1" t="s">
        <v>7353</v>
      </c>
      <c r="K213" s="1">
        <v>0.2</v>
      </c>
      <c r="L213" s="1" t="s">
        <v>7354</v>
      </c>
      <c r="M213" s="1">
        <v>6.1400000000000003E-2</v>
      </c>
      <c r="N213" s="1" t="s">
        <v>7355</v>
      </c>
      <c r="O213" s="1" t="s">
        <v>7356</v>
      </c>
      <c r="P213" s="1">
        <v>1.94</v>
      </c>
      <c r="Q213" s="1">
        <v>0.26</v>
      </c>
      <c r="R213" s="1">
        <v>0.10299999999999999</v>
      </c>
      <c r="S213" s="38">
        <v>43678</v>
      </c>
      <c r="T213" s="1">
        <v>0.69</v>
      </c>
      <c r="U213" s="1" t="s">
        <v>7357</v>
      </c>
      <c r="V213" s="1">
        <v>7.1099999999999997E-2</v>
      </c>
      <c r="W213" s="1" t="s">
        <v>7358</v>
      </c>
      <c r="X213" s="1" t="b">
        <v>0</v>
      </c>
      <c r="Y213" s="1" t="b">
        <v>0</v>
      </c>
    </row>
    <row r="214" spans="1:25" x14ac:dyDescent="0.25">
      <c r="A214" s="1" t="s">
        <v>7761</v>
      </c>
      <c r="B214" s="1" t="s">
        <v>7762</v>
      </c>
      <c r="C214" s="1" t="str">
        <f>VLOOKUP(B214,店铺SKU信息!E:F,2,0)</f>
        <v>AGCY6758-Black-S</v>
      </c>
      <c r="D214" s="1" t="s">
        <v>2660</v>
      </c>
      <c r="E214" s="1" t="s">
        <v>7647</v>
      </c>
      <c r="F214" s="1" t="s">
        <v>7352</v>
      </c>
      <c r="G214" s="1">
        <v>11.03</v>
      </c>
      <c r="H214" s="1">
        <v>8.6</v>
      </c>
      <c r="I214" s="1">
        <v>2.56</v>
      </c>
      <c r="J214" s="1" t="s">
        <v>7353</v>
      </c>
      <c r="K214" s="1">
        <v>0.66</v>
      </c>
      <c r="L214" s="1" t="s">
        <v>7354</v>
      </c>
      <c r="M214" s="1">
        <v>0.14069999999999999</v>
      </c>
      <c r="N214" s="1" t="s">
        <v>7355</v>
      </c>
      <c r="O214" s="1" t="s">
        <v>7356</v>
      </c>
      <c r="P214" s="1">
        <v>6.71</v>
      </c>
      <c r="Q214" s="1">
        <v>0</v>
      </c>
      <c r="R214" s="1">
        <v>0.94399999999999995</v>
      </c>
      <c r="S214" s="38">
        <v>43678</v>
      </c>
      <c r="T214" s="1">
        <v>0.69</v>
      </c>
      <c r="U214" s="1" t="s">
        <v>7357</v>
      </c>
      <c r="V214" s="1">
        <v>0.65129999999999999</v>
      </c>
      <c r="W214" s="1" t="s">
        <v>7358</v>
      </c>
      <c r="X214" s="1" t="b">
        <v>0</v>
      </c>
      <c r="Y214" s="1" t="b">
        <v>0</v>
      </c>
    </row>
    <row r="215" spans="1:25" x14ac:dyDescent="0.25">
      <c r="A215" s="1" t="s">
        <v>7450</v>
      </c>
      <c r="B215" s="1" t="s">
        <v>7451</v>
      </c>
      <c r="C215" s="1" t="str">
        <f>VLOOKUP(B215,店铺SKU信息!E:F,2,0)</f>
        <v>AGCY6770-Red-XL</v>
      </c>
      <c r="D215" s="1" t="s">
        <v>6081</v>
      </c>
      <c r="E215" s="1" t="s">
        <v>7647</v>
      </c>
      <c r="F215" s="1" t="s">
        <v>7352</v>
      </c>
      <c r="G215" s="1">
        <v>13.07</v>
      </c>
      <c r="H215" s="1">
        <v>10.28</v>
      </c>
      <c r="I215" s="1">
        <v>0.79</v>
      </c>
      <c r="J215" s="1" t="s">
        <v>7353</v>
      </c>
      <c r="K215" s="1">
        <v>0.2</v>
      </c>
      <c r="L215" s="1" t="s">
        <v>7354</v>
      </c>
      <c r="M215" s="1">
        <v>6.1400000000000003E-2</v>
      </c>
      <c r="N215" s="1" t="s">
        <v>7355</v>
      </c>
      <c r="O215" s="1" t="s">
        <v>7356</v>
      </c>
      <c r="P215" s="1">
        <v>2</v>
      </c>
      <c r="Q215" s="1">
        <v>0</v>
      </c>
      <c r="R215" s="1">
        <v>0.1229</v>
      </c>
      <c r="S215" s="38">
        <v>43678</v>
      </c>
      <c r="T215" s="1">
        <v>0.69</v>
      </c>
      <c r="U215" s="1" t="s">
        <v>7357</v>
      </c>
      <c r="V215" s="1">
        <v>8.48E-2</v>
      </c>
      <c r="W215" s="1" t="s">
        <v>7358</v>
      </c>
      <c r="X215" s="1" t="b">
        <v>0</v>
      </c>
      <c r="Y215" s="1" t="b">
        <v>0</v>
      </c>
    </row>
    <row r="216" spans="1:25" x14ac:dyDescent="0.25">
      <c r="A216" s="1" t="s">
        <v>7618</v>
      </c>
      <c r="B216" s="1" t="s">
        <v>7619</v>
      </c>
      <c r="C216" s="1" t="str">
        <f>VLOOKUP(B216,店铺SKU信息!E:F,2,0)</f>
        <v>AGCY4063-Black-S</v>
      </c>
      <c r="D216" s="1" t="s">
        <v>4322</v>
      </c>
      <c r="E216" s="1" t="s">
        <v>7647</v>
      </c>
      <c r="F216" s="1" t="s">
        <v>7352</v>
      </c>
      <c r="G216" s="1">
        <v>13.07</v>
      </c>
      <c r="H216" s="1">
        <v>10.28</v>
      </c>
      <c r="I216" s="1">
        <v>0.79</v>
      </c>
      <c r="J216" s="1" t="s">
        <v>7353</v>
      </c>
      <c r="K216" s="1">
        <v>0.2</v>
      </c>
      <c r="L216" s="1" t="s">
        <v>7354</v>
      </c>
      <c r="M216" s="1">
        <v>6.1400000000000003E-2</v>
      </c>
      <c r="N216" s="1" t="s">
        <v>7355</v>
      </c>
      <c r="O216" s="1" t="s">
        <v>7356</v>
      </c>
      <c r="P216" s="1">
        <v>1.74</v>
      </c>
      <c r="Q216" s="1">
        <v>0</v>
      </c>
      <c r="R216" s="1">
        <v>0.107</v>
      </c>
      <c r="S216" s="38">
        <v>43678</v>
      </c>
      <c r="T216" s="1">
        <v>0.69</v>
      </c>
      <c r="U216" s="1" t="s">
        <v>7357</v>
      </c>
      <c r="V216" s="1">
        <v>7.3800000000000004E-2</v>
      </c>
      <c r="W216" s="1" t="s">
        <v>7358</v>
      </c>
      <c r="X216" s="1" t="b">
        <v>0</v>
      </c>
      <c r="Y216" s="1" t="b">
        <v>0</v>
      </c>
    </row>
    <row r="217" spans="1:25" x14ac:dyDescent="0.25">
      <c r="A217" s="1" t="s">
        <v>7434</v>
      </c>
      <c r="B217" s="1" t="s">
        <v>7435</v>
      </c>
      <c r="C217" s="1" t="str">
        <f>VLOOKUP(B217,店铺SKU信息!E:F,2,0)</f>
        <v>AGM48999-Purple-4XL</v>
      </c>
      <c r="D217" s="1" t="s">
        <v>3009</v>
      </c>
      <c r="E217" s="1" t="s">
        <v>7647</v>
      </c>
      <c r="F217" s="1" t="s">
        <v>7352</v>
      </c>
      <c r="G217" s="1">
        <v>11.7</v>
      </c>
      <c r="H217" s="1">
        <v>9.5</v>
      </c>
      <c r="I217" s="1">
        <v>1.7</v>
      </c>
      <c r="J217" s="1" t="s">
        <v>7353</v>
      </c>
      <c r="K217" s="1">
        <v>0.9</v>
      </c>
      <c r="L217" s="1" t="s">
        <v>7354</v>
      </c>
      <c r="M217" s="1">
        <v>0.1091</v>
      </c>
      <c r="N217" s="1" t="s">
        <v>7355</v>
      </c>
      <c r="O217" s="1" t="s">
        <v>7356</v>
      </c>
      <c r="P217" s="1">
        <v>8.61</v>
      </c>
      <c r="Q217" s="1">
        <v>0</v>
      </c>
      <c r="R217" s="1">
        <v>0.93940000000000001</v>
      </c>
      <c r="S217" s="38">
        <v>43678</v>
      </c>
      <c r="T217" s="1">
        <v>0.69</v>
      </c>
      <c r="U217" s="1" t="s">
        <v>7357</v>
      </c>
      <c r="V217" s="1">
        <v>0.6482</v>
      </c>
      <c r="W217" s="1" t="s">
        <v>7358</v>
      </c>
      <c r="X217" s="1" t="b">
        <v>0</v>
      </c>
      <c r="Y217" s="1" t="b">
        <v>0</v>
      </c>
    </row>
    <row r="218" spans="1:25" x14ac:dyDescent="0.25">
      <c r="A218" s="1" t="s">
        <v>7763</v>
      </c>
      <c r="B218" s="1" t="s">
        <v>7764</v>
      </c>
      <c r="C218" s="1" t="str">
        <f>VLOOKUP(B218,店铺SKU信息!E:F,2,0)</f>
        <v>AGCY41011-Gray-XL</v>
      </c>
      <c r="D218" s="1" t="s">
        <v>7765</v>
      </c>
      <c r="E218" s="1" t="s">
        <v>7647</v>
      </c>
      <c r="F218" s="1" t="s">
        <v>7352</v>
      </c>
      <c r="G218" s="1">
        <v>12.48</v>
      </c>
      <c r="H218" s="1">
        <v>9.41</v>
      </c>
      <c r="I218" s="1">
        <v>1.33</v>
      </c>
      <c r="J218" s="1" t="s">
        <v>7353</v>
      </c>
      <c r="K218" s="1">
        <v>0.57999999999999996</v>
      </c>
      <c r="L218" s="1" t="s">
        <v>7354</v>
      </c>
      <c r="M218" s="1">
        <v>9.06E-2</v>
      </c>
      <c r="N218" s="1" t="s">
        <v>7355</v>
      </c>
      <c r="O218" s="1" t="s">
        <v>7356</v>
      </c>
      <c r="P218" s="1">
        <v>4</v>
      </c>
      <c r="Q218" s="1">
        <v>0</v>
      </c>
      <c r="R218" s="1">
        <v>0.36249999999999999</v>
      </c>
      <c r="S218" s="38">
        <v>43678</v>
      </c>
      <c r="T218" s="1">
        <v>0.69</v>
      </c>
      <c r="U218" s="1" t="s">
        <v>7357</v>
      </c>
      <c r="V218" s="1">
        <v>0.25019999999999998</v>
      </c>
      <c r="W218" s="1" t="s">
        <v>7358</v>
      </c>
      <c r="X218" s="1" t="b">
        <v>0</v>
      </c>
      <c r="Y218" s="1" t="b">
        <v>0</v>
      </c>
    </row>
    <row r="219" spans="1:25" x14ac:dyDescent="0.25">
      <c r="A219" s="1" t="s">
        <v>7766</v>
      </c>
      <c r="B219" s="1" t="s">
        <v>7767</v>
      </c>
      <c r="C219" s="1" t="str">
        <f>VLOOKUP(B219,店铺SKU信息!E:F,2,0)</f>
        <v>AGM42600-Black-2XL</v>
      </c>
      <c r="D219" s="1" t="s">
        <v>7768</v>
      </c>
      <c r="E219" s="1" t="s">
        <v>7647</v>
      </c>
      <c r="F219" s="1" t="s">
        <v>7352</v>
      </c>
      <c r="G219" s="1">
        <v>12.85</v>
      </c>
      <c r="H219" s="1">
        <v>9.0399999999999991</v>
      </c>
      <c r="I219" s="1">
        <v>1.65</v>
      </c>
      <c r="J219" s="1" t="s">
        <v>7353</v>
      </c>
      <c r="K219" s="1">
        <v>0.45</v>
      </c>
      <c r="L219" s="1" t="s">
        <v>7354</v>
      </c>
      <c r="M219" s="1">
        <v>0.1109</v>
      </c>
      <c r="N219" s="1" t="s">
        <v>7355</v>
      </c>
      <c r="O219" s="1" t="s">
        <v>7356</v>
      </c>
      <c r="P219" s="1">
        <v>7</v>
      </c>
      <c r="Q219" s="1">
        <v>0</v>
      </c>
      <c r="R219" s="1">
        <v>0.77600000000000002</v>
      </c>
      <c r="S219" s="38">
        <v>43678</v>
      </c>
      <c r="T219" s="1">
        <v>0.69</v>
      </c>
      <c r="U219" s="1" t="s">
        <v>7357</v>
      </c>
      <c r="V219" s="1">
        <v>0.53539999999999999</v>
      </c>
      <c r="W219" s="1" t="s">
        <v>7358</v>
      </c>
      <c r="X219" s="1" t="b">
        <v>0</v>
      </c>
      <c r="Y219" s="1" t="b">
        <v>0</v>
      </c>
    </row>
    <row r="220" spans="1:25" x14ac:dyDescent="0.25">
      <c r="A220" s="1" t="s">
        <v>7613</v>
      </c>
      <c r="B220" s="1" t="s">
        <v>7614</v>
      </c>
      <c r="C220" s="1" t="str">
        <f>VLOOKUP(B220,店铺SKU信息!E:F,2,0)</f>
        <v>AGCY6820-Black-L</v>
      </c>
      <c r="D220" s="1" t="s">
        <v>3698</v>
      </c>
      <c r="E220" s="1" t="s">
        <v>7647</v>
      </c>
      <c r="F220" s="1" t="s">
        <v>7352</v>
      </c>
      <c r="G220" s="1">
        <v>13.07</v>
      </c>
      <c r="H220" s="1">
        <v>10.28</v>
      </c>
      <c r="I220" s="1">
        <v>0.79</v>
      </c>
      <c r="J220" s="1" t="s">
        <v>7353</v>
      </c>
      <c r="K220" s="1">
        <v>0.2</v>
      </c>
      <c r="L220" s="1" t="s">
        <v>7354</v>
      </c>
      <c r="M220" s="1">
        <v>6.1400000000000003E-2</v>
      </c>
      <c r="N220" s="1" t="s">
        <v>7355</v>
      </c>
      <c r="O220" s="1" t="s">
        <v>7356</v>
      </c>
      <c r="P220" s="1">
        <v>0.35</v>
      </c>
      <c r="Q220" s="1">
        <v>0</v>
      </c>
      <c r="R220" s="1">
        <v>2.18E-2</v>
      </c>
      <c r="S220" s="38">
        <v>43678</v>
      </c>
      <c r="T220" s="1">
        <v>0.69</v>
      </c>
      <c r="U220" s="1" t="s">
        <v>7357</v>
      </c>
      <c r="V220" s="1">
        <v>1.4999999999999999E-2</v>
      </c>
      <c r="W220" s="1" t="s">
        <v>7358</v>
      </c>
      <c r="X220" s="1" t="b">
        <v>0</v>
      </c>
      <c r="Y220" s="1" t="b">
        <v>0</v>
      </c>
    </row>
    <row r="221" spans="1:25" x14ac:dyDescent="0.25">
      <c r="A221" s="1" t="s">
        <v>7769</v>
      </c>
      <c r="B221" s="1" t="s">
        <v>7770</v>
      </c>
      <c r="C221" s="1" t="str">
        <f>VLOOKUP(B221,店铺SKU信息!E:F,2,0)</f>
        <v>AGCY6812-White-S</v>
      </c>
      <c r="D221" s="1" t="s">
        <v>7771</v>
      </c>
      <c r="E221" s="1" t="s">
        <v>7647</v>
      </c>
      <c r="F221" s="1" t="s">
        <v>7352</v>
      </c>
      <c r="G221" s="1">
        <v>13.07</v>
      </c>
      <c r="H221" s="1">
        <v>10.28</v>
      </c>
      <c r="I221" s="1">
        <v>0.79</v>
      </c>
      <c r="J221" s="1" t="s">
        <v>7353</v>
      </c>
      <c r="K221" s="1">
        <v>0.2</v>
      </c>
      <c r="L221" s="1" t="s">
        <v>7354</v>
      </c>
      <c r="M221" s="1">
        <v>6.1400000000000003E-2</v>
      </c>
      <c r="N221" s="1" t="s">
        <v>7355</v>
      </c>
      <c r="O221" s="1" t="s">
        <v>7356</v>
      </c>
      <c r="P221" s="1">
        <v>0.48</v>
      </c>
      <c r="Q221" s="1">
        <v>0.06</v>
      </c>
      <c r="R221" s="1">
        <v>2.58E-2</v>
      </c>
      <c r="S221" s="38">
        <v>43678</v>
      </c>
      <c r="T221" s="1">
        <v>0.69</v>
      </c>
      <c r="U221" s="1" t="s">
        <v>7357</v>
      </c>
      <c r="V221" s="1">
        <v>1.78E-2</v>
      </c>
      <c r="W221" s="1" t="s">
        <v>7358</v>
      </c>
      <c r="X221" s="1" t="b">
        <v>0</v>
      </c>
      <c r="Y221" s="1" t="b">
        <v>0</v>
      </c>
    </row>
    <row r="222" spans="1:25" x14ac:dyDescent="0.25">
      <c r="A222" s="1" t="s">
        <v>7772</v>
      </c>
      <c r="B222" s="1" t="s">
        <v>7773</v>
      </c>
      <c r="C222" s="1" t="str">
        <f>VLOOKUP(B222,店铺SKU信息!E:F,2,0)</f>
        <v>AGCY41011-Gray-M</v>
      </c>
      <c r="D222" s="1" t="s">
        <v>7774</v>
      </c>
      <c r="E222" s="1" t="s">
        <v>7647</v>
      </c>
      <c r="F222" s="1" t="s">
        <v>7352</v>
      </c>
      <c r="G222" s="1">
        <v>12.48</v>
      </c>
      <c r="H222" s="1">
        <v>9.41</v>
      </c>
      <c r="I222" s="1">
        <v>1.33</v>
      </c>
      <c r="J222" s="1" t="s">
        <v>7353</v>
      </c>
      <c r="K222" s="1">
        <v>0.57999999999999996</v>
      </c>
      <c r="L222" s="1" t="s">
        <v>7354</v>
      </c>
      <c r="M222" s="1">
        <v>9.06E-2</v>
      </c>
      <c r="N222" s="1" t="s">
        <v>7355</v>
      </c>
      <c r="O222" s="1" t="s">
        <v>7356</v>
      </c>
      <c r="P222" s="1">
        <v>5</v>
      </c>
      <c r="Q222" s="1">
        <v>0</v>
      </c>
      <c r="R222" s="1">
        <v>0.45319999999999999</v>
      </c>
      <c r="S222" s="38">
        <v>43678</v>
      </c>
      <c r="T222" s="1">
        <v>0.69</v>
      </c>
      <c r="U222" s="1" t="s">
        <v>7357</v>
      </c>
      <c r="V222" s="1">
        <v>0.31269999999999998</v>
      </c>
      <c r="W222" s="1" t="s">
        <v>7358</v>
      </c>
      <c r="X222" s="1" t="b">
        <v>0</v>
      </c>
      <c r="Y222" s="1" t="b">
        <v>0</v>
      </c>
    </row>
    <row r="223" spans="1:25" x14ac:dyDescent="0.25">
      <c r="A223" s="1" t="s">
        <v>7573</v>
      </c>
      <c r="B223" s="1" t="s">
        <v>7574</v>
      </c>
      <c r="C223" s="1" t="str">
        <f>VLOOKUP(B223,店铺SKU信息!E:F,2,0)</f>
        <v>AGCY6812-Yellow-M</v>
      </c>
      <c r="D223" s="1" t="s">
        <v>7575</v>
      </c>
      <c r="E223" s="1" t="s">
        <v>7647</v>
      </c>
      <c r="F223" s="1" t="s">
        <v>7352</v>
      </c>
      <c r="G223" s="1">
        <v>13.07</v>
      </c>
      <c r="H223" s="1">
        <v>10.28</v>
      </c>
      <c r="I223" s="1">
        <v>0.79</v>
      </c>
      <c r="J223" s="1" t="s">
        <v>7353</v>
      </c>
      <c r="K223" s="1">
        <v>0.2</v>
      </c>
      <c r="L223" s="1" t="s">
        <v>7354</v>
      </c>
      <c r="M223" s="1">
        <v>6.1400000000000003E-2</v>
      </c>
      <c r="N223" s="1" t="s">
        <v>7355</v>
      </c>
      <c r="O223" s="1" t="s">
        <v>7356</v>
      </c>
      <c r="P223" s="1">
        <v>0.97</v>
      </c>
      <c r="Q223" s="1">
        <v>0.13</v>
      </c>
      <c r="R223" s="1">
        <v>5.1499999999999997E-2</v>
      </c>
      <c r="S223" s="38">
        <v>43678</v>
      </c>
      <c r="T223" s="1">
        <v>0.69</v>
      </c>
      <c r="U223" s="1" t="s">
        <v>7357</v>
      </c>
      <c r="V223" s="1">
        <v>3.5499999999999997E-2</v>
      </c>
      <c r="W223" s="1" t="s">
        <v>7358</v>
      </c>
      <c r="X223" s="1" t="b">
        <v>0</v>
      </c>
      <c r="Y223" s="1" t="b">
        <v>0</v>
      </c>
    </row>
    <row r="224" spans="1:25" x14ac:dyDescent="0.25">
      <c r="A224" s="1" t="s">
        <v>7506</v>
      </c>
      <c r="B224" s="1" t="s">
        <v>7507</v>
      </c>
      <c r="C224" s="1" t="str">
        <f>VLOOKUP(B224,店铺SKU信息!E:F,2,0)</f>
        <v>AGM48999-Navy Blue-XL</v>
      </c>
      <c r="D224" s="1" t="s">
        <v>2736</v>
      </c>
      <c r="E224" s="1" t="s">
        <v>7647</v>
      </c>
      <c r="F224" s="1" t="s">
        <v>7352</v>
      </c>
      <c r="G224" s="1">
        <v>11.7</v>
      </c>
      <c r="H224" s="1">
        <v>9.5</v>
      </c>
      <c r="I224" s="1">
        <v>1.7</v>
      </c>
      <c r="J224" s="1" t="s">
        <v>7353</v>
      </c>
      <c r="K224" s="1">
        <v>0.9</v>
      </c>
      <c r="L224" s="1" t="s">
        <v>7354</v>
      </c>
      <c r="M224" s="1">
        <v>0.1091</v>
      </c>
      <c r="N224" s="1" t="s">
        <v>7355</v>
      </c>
      <c r="O224" s="1" t="s">
        <v>7356</v>
      </c>
      <c r="P224" s="1">
        <v>1.68</v>
      </c>
      <c r="Q224" s="1">
        <v>0</v>
      </c>
      <c r="R224" s="1">
        <v>0.183</v>
      </c>
      <c r="S224" s="38">
        <v>43678</v>
      </c>
      <c r="T224" s="1">
        <v>0.69</v>
      </c>
      <c r="U224" s="1" t="s">
        <v>7357</v>
      </c>
      <c r="V224" s="1">
        <v>0.12620000000000001</v>
      </c>
      <c r="W224" s="1" t="s">
        <v>7358</v>
      </c>
      <c r="X224" s="1" t="b">
        <v>0</v>
      </c>
      <c r="Y224" s="1" t="b">
        <v>0</v>
      </c>
    </row>
    <row r="225" spans="1:25" x14ac:dyDescent="0.25">
      <c r="A225" s="1" t="s">
        <v>7775</v>
      </c>
      <c r="B225" s="1" t="s">
        <v>7776</v>
      </c>
      <c r="C225" s="1" t="str">
        <f>VLOOKUP(B225,店铺SKU信息!E:F,2,0)</f>
        <v>AGCY4080-Gray-M</v>
      </c>
      <c r="D225" s="1" t="s">
        <v>7777</v>
      </c>
      <c r="E225" s="1" t="s">
        <v>7647</v>
      </c>
      <c r="F225" s="1" t="s">
        <v>7352</v>
      </c>
      <c r="G225" s="1">
        <v>12.25</v>
      </c>
      <c r="H225" s="1">
        <v>9.65</v>
      </c>
      <c r="I225" s="1">
        <v>1.8</v>
      </c>
      <c r="J225" s="1" t="s">
        <v>7353</v>
      </c>
      <c r="K225" s="1">
        <v>0.51</v>
      </c>
      <c r="L225" s="1" t="s">
        <v>7354</v>
      </c>
      <c r="M225" s="1">
        <v>0.1231</v>
      </c>
      <c r="N225" s="1" t="s">
        <v>7355</v>
      </c>
      <c r="O225" s="1" t="s">
        <v>7356</v>
      </c>
      <c r="P225" s="1">
        <v>0.48</v>
      </c>
      <c r="Q225" s="1">
        <v>0.06</v>
      </c>
      <c r="R225" s="1">
        <v>5.16E-2</v>
      </c>
      <c r="S225" s="38">
        <v>43678</v>
      </c>
      <c r="T225" s="1">
        <v>0.69</v>
      </c>
      <c r="U225" s="1" t="s">
        <v>7357</v>
      </c>
      <c r="V225" s="1">
        <v>3.56E-2</v>
      </c>
      <c r="W225" s="1" t="s">
        <v>7358</v>
      </c>
      <c r="X225" s="1" t="b">
        <v>0</v>
      </c>
      <c r="Y225" s="1" t="b">
        <v>0</v>
      </c>
    </row>
    <row r="226" spans="1:25" x14ac:dyDescent="0.25">
      <c r="A226" s="1" t="s">
        <v>7607</v>
      </c>
      <c r="B226" s="1" t="s">
        <v>7608</v>
      </c>
      <c r="C226" s="1" t="str">
        <f>VLOOKUP(B226,店铺SKU信息!E:F,2,0)</f>
        <v>AGCY6705-Black-S</v>
      </c>
      <c r="D226" s="1" t="s">
        <v>7609</v>
      </c>
      <c r="E226" s="1" t="s">
        <v>7647</v>
      </c>
      <c r="F226" s="1" t="s">
        <v>7352</v>
      </c>
      <c r="G226" s="1">
        <v>12.25</v>
      </c>
      <c r="H226" s="1">
        <v>9.65</v>
      </c>
      <c r="I226" s="1">
        <v>1.8</v>
      </c>
      <c r="J226" s="1" t="s">
        <v>7353</v>
      </c>
      <c r="K226" s="1">
        <v>0.51</v>
      </c>
      <c r="L226" s="1" t="s">
        <v>7354</v>
      </c>
      <c r="M226" s="1">
        <v>0.1231</v>
      </c>
      <c r="N226" s="1" t="s">
        <v>7355</v>
      </c>
      <c r="O226" s="1" t="s">
        <v>7356</v>
      </c>
      <c r="P226" s="1">
        <v>2.42</v>
      </c>
      <c r="Q226" s="1">
        <v>0.32</v>
      </c>
      <c r="R226" s="1">
        <v>0.25800000000000001</v>
      </c>
      <c r="S226" s="38">
        <v>43678</v>
      </c>
      <c r="T226" s="1">
        <v>0.69</v>
      </c>
      <c r="U226" s="1" t="s">
        <v>7357</v>
      </c>
      <c r="V226" s="1">
        <v>0.17799999999999999</v>
      </c>
      <c r="W226" s="1" t="s">
        <v>7358</v>
      </c>
      <c r="X226" s="1" t="b">
        <v>0</v>
      </c>
      <c r="Y226" s="1" t="b">
        <v>0</v>
      </c>
    </row>
    <row r="227" spans="1:25" x14ac:dyDescent="0.25">
      <c r="A227" s="1" t="s">
        <v>7778</v>
      </c>
      <c r="B227" s="1" t="s">
        <v>7779</v>
      </c>
      <c r="C227" s="1" t="str">
        <f>VLOOKUP(B227,店铺SKU信息!E:F,2,0)</f>
        <v>AGCY6759-Red-XL</v>
      </c>
      <c r="D227" s="1" t="s">
        <v>7780</v>
      </c>
      <c r="E227" s="1" t="s">
        <v>7647</v>
      </c>
      <c r="F227" s="1" t="s">
        <v>7352</v>
      </c>
      <c r="G227" s="1">
        <v>12.99</v>
      </c>
      <c r="H227" s="1">
        <v>10.25</v>
      </c>
      <c r="I227" s="1">
        <v>0.87</v>
      </c>
      <c r="J227" s="1" t="s">
        <v>7353</v>
      </c>
      <c r="K227" s="1">
        <v>0.25</v>
      </c>
      <c r="L227" s="1" t="s">
        <v>7354</v>
      </c>
      <c r="M227" s="1">
        <v>6.6699999999999995E-2</v>
      </c>
      <c r="N227" s="1" t="s">
        <v>7355</v>
      </c>
      <c r="O227" s="1" t="s">
        <v>7356</v>
      </c>
      <c r="P227" s="1">
        <v>1.81</v>
      </c>
      <c r="Q227" s="1">
        <v>0.13</v>
      </c>
      <c r="R227" s="1">
        <v>0.1119</v>
      </c>
      <c r="S227" s="38">
        <v>43678</v>
      </c>
      <c r="T227" s="1">
        <v>0.69</v>
      </c>
      <c r="U227" s="1" t="s">
        <v>7357</v>
      </c>
      <c r="V227" s="1">
        <v>7.7200000000000005E-2</v>
      </c>
      <c r="W227" s="1" t="s">
        <v>7358</v>
      </c>
      <c r="X227" s="1" t="b">
        <v>0</v>
      </c>
      <c r="Y227" s="1" t="b">
        <v>0</v>
      </c>
    </row>
    <row r="228" spans="1:25" x14ac:dyDescent="0.25">
      <c r="A228" s="1" t="s">
        <v>7476</v>
      </c>
      <c r="B228" s="1" t="s">
        <v>7477</v>
      </c>
      <c r="C228" s="1" t="str">
        <f>VLOOKUP(B228,店铺SKU信息!E:F,2,0)</f>
        <v>AGM48999-Black-XL</v>
      </c>
      <c r="D228" s="1" t="s">
        <v>3106</v>
      </c>
      <c r="E228" s="1" t="s">
        <v>7647</v>
      </c>
      <c r="F228" s="1" t="s">
        <v>7352</v>
      </c>
      <c r="G228" s="1">
        <v>11.7</v>
      </c>
      <c r="H228" s="1">
        <v>9.5</v>
      </c>
      <c r="I228" s="1">
        <v>1.7</v>
      </c>
      <c r="J228" s="1" t="s">
        <v>7353</v>
      </c>
      <c r="K228" s="1">
        <v>0.9</v>
      </c>
      <c r="L228" s="1" t="s">
        <v>7354</v>
      </c>
      <c r="M228" s="1">
        <v>0.1091</v>
      </c>
      <c r="N228" s="1" t="s">
        <v>7355</v>
      </c>
      <c r="O228" s="1" t="s">
        <v>7356</v>
      </c>
      <c r="P228" s="1">
        <v>6.23</v>
      </c>
      <c r="Q228" s="1">
        <v>0</v>
      </c>
      <c r="R228" s="1">
        <v>0.67910000000000004</v>
      </c>
      <c r="S228" s="38">
        <v>43678</v>
      </c>
      <c r="T228" s="1">
        <v>0.69</v>
      </c>
      <c r="U228" s="1" t="s">
        <v>7357</v>
      </c>
      <c r="V228" s="1">
        <v>0.46860000000000002</v>
      </c>
      <c r="W228" s="1" t="s">
        <v>7358</v>
      </c>
      <c r="X228" s="1" t="b">
        <v>0</v>
      </c>
      <c r="Y228" s="1" t="b">
        <v>0</v>
      </c>
    </row>
    <row r="229" spans="1:25" x14ac:dyDescent="0.25">
      <c r="A229" s="1" t="s">
        <v>7502</v>
      </c>
      <c r="B229" s="1" t="s">
        <v>7503</v>
      </c>
      <c r="C229" s="1" t="str">
        <f>VLOOKUP(B229,店铺SKU信息!E:F,2,0)</f>
        <v>AGM4896-Burgundy-3XL</v>
      </c>
      <c r="D229" s="1" t="s">
        <v>2641</v>
      </c>
      <c r="E229" s="1" t="s">
        <v>7647</v>
      </c>
      <c r="F229" s="1" t="s">
        <v>7352</v>
      </c>
      <c r="G229" s="1">
        <v>13.69</v>
      </c>
      <c r="H229" s="1">
        <v>3.9</v>
      </c>
      <c r="I229" s="1">
        <v>2.1</v>
      </c>
      <c r="J229" s="1" t="s">
        <v>7353</v>
      </c>
      <c r="K229" s="1">
        <v>1.05</v>
      </c>
      <c r="L229" s="1" t="s">
        <v>7354</v>
      </c>
      <c r="M229" s="1">
        <v>6.4799999999999996E-2</v>
      </c>
      <c r="N229" s="1" t="s">
        <v>7355</v>
      </c>
      <c r="O229" s="1" t="s">
        <v>7356</v>
      </c>
      <c r="P229" s="1">
        <v>1.06</v>
      </c>
      <c r="Q229" s="1">
        <v>0</v>
      </c>
      <c r="R229" s="1">
        <v>6.9000000000000006E-2</v>
      </c>
      <c r="S229" s="38">
        <v>43678</v>
      </c>
      <c r="T229" s="1">
        <v>0.69</v>
      </c>
      <c r="U229" s="1" t="s">
        <v>7357</v>
      </c>
      <c r="V229" s="1">
        <v>4.7600000000000003E-2</v>
      </c>
      <c r="W229" s="1" t="s">
        <v>7358</v>
      </c>
      <c r="X229" s="1" t="b">
        <v>0</v>
      </c>
      <c r="Y229" s="1" t="b">
        <v>0</v>
      </c>
    </row>
    <row r="230" spans="1:25" x14ac:dyDescent="0.25">
      <c r="A230" s="1" t="s">
        <v>7781</v>
      </c>
      <c r="B230" s="1" t="s">
        <v>7782</v>
      </c>
      <c r="C230" s="1" t="str">
        <f>VLOOKUP(B230,店铺SKU信息!E:F,2,0)</f>
        <v>AGCY6715-White-L</v>
      </c>
      <c r="D230" s="1" t="s">
        <v>7783</v>
      </c>
      <c r="E230" s="1" t="s">
        <v>7647</v>
      </c>
      <c r="F230" s="1" t="s">
        <v>7352</v>
      </c>
      <c r="G230" s="1">
        <v>11.85</v>
      </c>
      <c r="H230" s="1">
        <v>10</v>
      </c>
      <c r="I230" s="1">
        <v>1.5</v>
      </c>
      <c r="J230" s="1" t="s">
        <v>7353</v>
      </c>
      <c r="K230" s="1">
        <v>0.57999999999999996</v>
      </c>
      <c r="L230" s="1" t="s">
        <v>7354</v>
      </c>
      <c r="M230" s="1">
        <v>0.1028</v>
      </c>
      <c r="N230" s="1" t="s">
        <v>7355</v>
      </c>
      <c r="O230" s="1" t="s">
        <v>7356</v>
      </c>
      <c r="P230" s="1">
        <v>1</v>
      </c>
      <c r="Q230" s="1">
        <v>0.06</v>
      </c>
      <c r="R230" s="1">
        <v>9.6199999999999994E-2</v>
      </c>
      <c r="S230" s="38">
        <v>43678</v>
      </c>
      <c r="T230" s="1">
        <v>0.69</v>
      </c>
      <c r="U230" s="1" t="s">
        <v>7357</v>
      </c>
      <c r="V230" s="1">
        <v>6.6400000000000001E-2</v>
      </c>
      <c r="W230" s="1" t="s">
        <v>7358</v>
      </c>
      <c r="X230" s="1" t="b">
        <v>0</v>
      </c>
      <c r="Y230" s="1" t="b">
        <v>0</v>
      </c>
    </row>
    <row r="231" spans="1:25" x14ac:dyDescent="0.25">
      <c r="A231" s="1" t="s">
        <v>7784</v>
      </c>
      <c r="B231" s="1" t="s">
        <v>7785</v>
      </c>
      <c r="C231" s="1" t="str">
        <f>VLOOKUP(B231,店铺SKU信息!E:F,2,0)</f>
        <v>AGM42600-Burgundy-3XL</v>
      </c>
      <c r="D231" s="1" t="s">
        <v>4432</v>
      </c>
      <c r="E231" s="1" t="s">
        <v>7647</v>
      </c>
      <c r="F231" s="1" t="s">
        <v>7352</v>
      </c>
      <c r="G231" s="1">
        <v>12.85</v>
      </c>
      <c r="H231" s="1">
        <v>9.0399999999999991</v>
      </c>
      <c r="I231" s="1">
        <v>1.65</v>
      </c>
      <c r="J231" s="1" t="s">
        <v>7353</v>
      </c>
      <c r="K231" s="1">
        <v>0.45</v>
      </c>
      <c r="L231" s="1" t="s">
        <v>7354</v>
      </c>
      <c r="M231" s="1">
        <v>0.1109</v>
      </c>
      <c r="N231" s="1" t="s">
        <v>7355</v>
      </c>
      <c r="O231" s="1" t="s">
        <v>7356</v>
      </c>
      <c r="P231" s="1">
        <v>7</v>
      </c>
      <c r="Q231" s="1">
        <v>0</v>
      </c>
      <c r="R231" s="1">
        <v>0.77600000000000002</v>
      </c>
      <c r="S231" s="38">
        <v>43678</v>
      </c>
      <c r="T231" s="1">
        <v>0.69</v>
      </c>
      <c r="U231" s="1" t="s">
        <v>7357</v>
      </c>
      <c r="V231" s="1">
        <v>0.53539999999999999</v>
      </c>
      <c r="W231" s="1" t="s">
        <v>7358</v>
      </c>
      <c r="X231" s="1" t="b">
        <v>0</v>
      </c>
      <c r="Y231" s="1" t="b">
        <v>0</v>
      </c>
    </row>
    <row r="232" spans="1:25" x14ac:dyDescent="0.25">
      <c r="A232" s="1" t="s">
        <v>7470</v>
      </c>
      <c r="B232" s="1" t="s">
        <v>7471</v>
      </c>
      <c r="C232" s="1" t="str">
        <f>VLOOKUP(B232,店铺SKU信息!E:F,2,0)</f>
        <v>AGM4896-Purple-4XL</v>
      </c>
      <c r="D232" s="1" t="s">
        <v>2619</v>
      </c>
      <c r="E232" s="1" t="s">
        <v>7647</v>
      </c>
      <c r="F232" s="1" t="s">
        <v>7352</v>
      </c>
      <c r="G232" s="1">
        <v>13.7</v>
      </c>
      <c r="H232" s="1">
        <v>3.9</v>
      </c>
      <c r="I232" s="1">
        <v>2.1</v>
      </c>
      <c r="J232" s="1" t="s">
        <v>7353</v>
      </c>
      <c r="K232" s="1">
        <v>1.05</v>
      </c>
      <c r="L232" s="1" t="s">
        <v>7354</v>
      </c>
      <c r="M232" s="1">
        <v>6.4799999999999996E-2</v>
      </c>
      <c r="N232" s="1" t="s">
        <v>7355</v>
      </c>
      <c r="O232" s="1" t="s">
        <v>7356</v>
      </c>
      <c r="P232" s="1">
        <v>1.94</v>
      </c>
      <c r="Q232" s="1">
        <v>0</v>
      </c>
      <c r="R232" s="1">
        <v>0.1255</v>
      </c>
      <c r="S232" s="38">
        <v>43678</v>
      </c>
      <c r="T232" s="1">
        <v>0.69</v>
      </c>
      <c r="U232" s="1" t="s">
        <v>7357</v>
      </c>
      <c r="V232" s="1">
        <v>8.6599999999999996E-2</v>
      </c>
      <c r="W232" s="1" t="s">
        <v>7358</v>
      </c>
      <c r="X232" s="1" t="b">
        <v>0</v>
      </c>
      <c r="Y232" s="1" t="b">
        <v>0</v>
      </c>
    </row>
    <row r="233" spans="1:25" x14ac:dyDescent="0.25">
      <c r="A233" s="1" t="s">
        <v>7786</v>
      </c>
      <c r="B233" s="1" t="s">
        <v>7787</v>
      </c>
      <c r="C233" s="1" t="str">
        <f>VLOOKUP(B233,店铺SKU信息!E:F,2,0)</f>
        <v>AGCY4080-Orange-M</v>
      </c>
      <c r="D233" s="1" t="s">
        <v>7788</v>
      </c>
      <c r="E233" s="1" t="s">
        <v>7647</v>
      </c>
      <c r="F233" s="1" t="s">
        <v>7352</v>
      </c>
      <c r="G233" s="1">
        <v>12.25</v>
      </c>
      <c r="H233" s="1">
        <v>9.65</v>
      </c>
      <c r="I233" s="1">
        <v>1.8</v>
      </c>
      <c r="J233" s="1" t="s">
        <v>7353</v>
      </c>
      <c r="K233" s="1">
        <v>0.51</v>
      </c>
      <c r="L233" s="1" t="s">
        <v>7354</v>
      </c>
      <c r="M233" s="1">
        <v>0.1231</v>
      </c>
      <c r="N233" s="1" t="s">
        <v>7355</v>
      </c>
      <c r="O233" s="1" t="s">
        <v>7356</v>
      </c>
      <c r="P233" s="1">
        <v>3.16</v>
      </c>
      <c r="Q233" s="1">
        <v>0.23</v>
      </c>
      <c r="R233" s="1">
        <v>0.36120000000000002</v>
      </c>
      <c r="S233" s="38">
        <v>43678</v>
      </c>
      <c r="T233" s="1">
        <v>0.69</v>
      </c>
      <c r="U233" s="1" t="s">
        <v>7357</v>
      </c>
      <c r="V233" s="1">
        <v>0.24929999999999999</v>
      </c>
      <c r="W233" s="1" t="s">
        <v>7358</v>
      </c>
      <c r="X233" s="1" t="b">
        <v>0</v>
      </c>
      <c r="Y233" s="1" t="b">
        <v>0</v>
      </c>
    </row>
    <row r="234" spans="1:25" x14ac:dyDescent="0.25">
      <c r="A234" s="1" t="s">
        <v>7789</v>
      </c>
      <c r="B234" s="1" t="s">
        <v>7790</v>
      </c>
      <c r="C234" s="1" t="str">
        <f>VLOOKUP(B234,店铺SKU信息!E:F,2,0)</f>
        <v>AGCY6715-Black-M</v>
      </c>
      <c r="D234" s="1" t="s">
        <v>7791</v>
      </c>
      <c r="E234" s="1" t="s">
        <v>7647</v>
      </c>
      <c r="F234" s="1" t="s">
        <v>7352</v>
      </c>
      <c r="G234" s="1">
        <v>11.85</v>
      </c>
      <c r="H234" s="1">
        <v>10</v>
      </c>
      <c r="I234" s="1">
        <v>1.5</v>
      </c>
      <c r="J234" s="1" t="s">
        <v>7353</v>
      </c>
      <c r="K234" s="1">
        <v>0.57999999999999996</v>
      </c>
      <c r="L234" s="1" t="s">
        <v>7354</v>
      </c>
      <c r="M234" s="1">
        <v>0.1028</v>
      </c>
      <c r="N234" s="1" t="s">
        <v>7355</v>
      </c>
      <c r="O234" s="1" t="s">
        <v>7356</v>
      </c>
      <c r="P234" s="1">
        <v>0.28999999999999998</v>
      </c>
      <c r="Q234" s="1">
        <v>0</v>
      </c>
      <c r="R234" s="1">
        <v>2.98E-2</v>
      </c>
      <c r="S234" s="38">
        <v>43678</v>
      </c>
      <c r="T234" s="1">
        <v>0.69</v>
      </c>
      <c r="U234" s="1" t="s">
        <v>7357</v>
      </c>
      <c r="V234" s="1">
        <v>2.06E-2</v>
      </c>
      <c r="W234" s="1" t="s">
        <v>7358</v>
      </c>
      <c r="X234" s="1" t="b">
        <v>0</v>
      </c>
      <c r="Y234" s="1" t="b">
        <v>0</v>
      </c>
    </row>
    <row r="235" spans="1:25" x14ac:dyDescent="0.25">
      <c r="A235" s="1" t="s">
        <v>7792</v>
      </c>
      <c r="B235" s="1" t="s">
        <v>7793</v>
      </c>
      <c r="C235" s="1" t="str">
        <f>VLOOKUP(B235,店铺SKU信息!E:F,2,0)</f>
        <v>AGCY4016-Stripe-XL</v>
      </c>
      <c r="D235" s="1" t="s">
        <v>7794</v>
      </c>
      <c r="E235" s="1" t="s">
        <v>7647</v>
      </c>
      <c r="F235" s="1" t="s">
        <v>7352</v>
      </c>
      <c r="G235" s="1">
        <v>12.83</v>
      </c>
      <c r="H235" s="1">
        <v>10.11</v>
      </c>
      <c r="I235" s="1">
        <v>1.02</v>
      </c>
      <c r="J235" s="1" t="s">
        <v>7353</v>
      </c>
      <c r="K235" s="1">
        <v>0.43</v>
      </c>
      <c r="L235" s="1" t="s">
        <v>7354</v>
      </c>
      <c r="M235" s="1">
        <v>7.6899999999999996E-2</v>
      </c>
      <c r="N235" s="1" t="s">
        <v>7355</v>
      </c>
      <c r="O235" s="1" t="s">
        <v>7356</v>
      </c>
      <c r="P235" s="1">
        <v>1.45</v>
      </c>
      <c r="Q235" s="1">
        <v>0.19</v>
      </c>
      <c r="R235" s="1">
        <v>9.6699999999999994E-2</v>
      </c>
      <c r="S235" s="38">
        <v>43678</v>
      </c>
      <c r="T235" s="1">
        <v>0.69</v>
      </c>
      <c r="U235" s="1" t="s">
        <v>7357</v>
      </c>
      <c r="V235" s="1">
        <v>6.6799999999999998E-2</v>
      </c>
      <c r="W235" s="1" t="s">
        <v>7358</v>
      </c>
      <c r="X235" s="1" t="b">
        <v>0</v>
      </c>
      <c r="Y235" s="1" t="b">
        <v>0</v>
      </c>
    </row>
    <row r="236" spans="1:25" x14ac:dyDescent="0.25">
      <c r="A236" s="1" t="s">
        <v>7795</v>
      </c>
      <c r="B236" s="1" t="s">
        <v>7796</v>
      </c>
      <c r="C236" s="1" t="str">
        <f>VLOOKUP(B236,店铺SKU信息!E:F,2,0)</f>
        <v>AGCY41011-Gray-L</v>
      </c>
      <c r="D236" s="1" t="s">
        <v>7797</v>
      </c>
      <c r="E236" s="1" t="s">
        <v>7647</v>
      </c>
      <c r="F236" s="1" t="s">
        <v>7352</v>
      </c>
      <c r="G236" s="1">
        <v>12.48</v>
      </c>
      <c r="H236" s="1">
        <v>9.41</v>
      </c>
      <c r="I236" s="1">
        <v>1.33</v>
      </c>
      <c r="J236" s="1" t="s">
        <v>7353</v>
      </c>
      <c r="K236" s="1">
        <v>0.57999999999999996</v>
      </c>
      <c r="L236" s="1" t="s">
        <v>7354</v>
      </c>
      <c r="M236" s="1">
        <v>9.06E-2</v>
      </c>
      <c r="N236" s="1" t="s">
        <v>7355</v>
      </c>
      <c r="O236" s="1" t="s">
        <v>7356</v>
      </c>
      <c r="P236" s="1">
        <v>2</v>
      </c>
      <c r="Q236" s="1">
        <v>0</v>
      </c>
      <c r="R236" s="1">
        <v>0.18129999999999999</v>
      </c>
      <c r="S236" s="38">
        <v>43678</v>
      </c>
      <c r="T236" s="1">
        <v>0.69</v>
      </c>
      <c r="U236" s="1" t="s">
        <v>7357</v>
      </c>
      <c r="V236" s="1">
        <v>0.12509999999999999</v>
      </c>
      <c r="W236" s="1" t="s">
        <v>7358</v>
      </c>
      <c r="X236" s="1" t="b">
        <v>0</v>
      </c>
      <c r="Y236" s="1" t="b">
        <v>0</v>
      </c>
    </row>
    <row r="237" spans="1:25" x14ac:dyDescent="0.25">
      <c r="A237" s="1" t="s">
        <v>7798</v>
      </c>
      <c r="B237" s="1" t="s">
        <v>7799</v>
      </c>
      <c r="C237" s="1" t="str">
        <f>VLOOKUP(B237,店铺SKU信息!E:F,2,0)</f>
        <v>AGM42544-Burgundy-3XL</v>
      </c>
      <c r="D237" s="1" t="s">
        <v>7800</v>
      </c>
      <c r="E237" s="1" t="s">
        <v>7647</v>
      </c>
      <c r="F237" s="1" t="s">
        <v>7352</v>
      </c>
      <c r="G237" s="1">
        <v>12.8</v>
      </c>
      <c r="H237" s="1">
        <v>6</v>
      </c>
      <c r="I237" s="1">
        <v>2.4</v>
      </c>
      <c r="J237" s="1" t="s">
        <v>7353</v>
      </c>
      <c r="K237" s="1">
        <v>0.6</v>
      </c>
      <c r="L237" s="1" t="s">
        <v>7354</v>
      </c>
      <c r="M237" s="1">
        <v>0.1066</v>
      </c>
      <c r="N237" s="1" t="s">
        <v>7355</v>
      </c>
      <c r="O237" s="1" t="s">
        <v>7356</v>
      </c>
      <c r="P237" s="1">
        <v>1.1599999999999999</v>
      </c>
      <c r="Q237" s="1">
        <v>0</v>
      </c>
      <c r="R237" s="1">
        <v>0.1237</v>
      </c>
      <c r="S237" s="38">
        <v>43678</v>
      </c>
      <c r="T237" s="1">
        <v>0.69</v>
      </c>
      <c r="U237" s="1" t="s">
        <v>7357</v>
      </c>
      <c r="V237" s="1">
        <v>8.5400000000000004E-2</v>
      </c>
      <c r="W237" s="1" t="s">
        <v>7358</v>
      </c>
      <c r="X237" s="1" t="b">
        <v>0</v>
      </c>
      <c r="Y237" s="1" t="b">
        <v>0</v>
      </c>
    </row>
    <row r="238" spans="1:25" x14ac:dyDescent="0.25">
      <c r="A238" s="1" t="s">
        <v>7801</v>
      </c>
      <c r="B238" s="1" t="s">
        <v>7802</v>
      </c>
      <c r="C238" s="1" t="str">
        <f>VLOOKUP(B238,店铺SKU信息!E:F,2,0)</f>
        <v>AGM42600-Red-4XL</v>
      </c>
      <c r="D238" s="1" t="s">
        <v>7803</v>
      </c>
      <c r="E238" s="1" t="s">
        <v>7647</v>
      </c>
      <c r="F238" s="1" t="s">
        <v>7352</v>
      </c>
      <c r="G238" s="1">
        <v>12.85</v>
      </c>
      <c r="H238" s="1">
        <v>9.0399999999999991</v>
      </c>
      <c r="I238" s="1">
        <v>1.65</v>
      </c>
      <c r="J238" s="1" t="s">
        <v>7353</v>
      </c>
      <c r="K238" s="1">
        <v>0.45</v>
      </c>
      <c r="L238" s="1" t="s">
        <v>7354</v>
      </c>
      <c r="M238" s="1">
        <v>0.1109</v>
      </c>
      <c r="N238" s="1" t="s">
        <v>7355</v>
      </c>
      <c r="O238" s="1" t="s">
        <v>7356</v>
      </c>
      <c r="P238" s="1">
        <v>5</v>
      </c>
      <c r="Q238" s="1">
        <v>0</v>
      </c>
      <c r="R238" s="1">
        <v>0.55430000000000001</v>
      </c>
      <c r="S238" s="38">
        <v>43678</v>
      </c>
      <c r="T238" s="1">
        <v>0.69</v>
      </c>
      <c r="U238" s="1" t="s">
        <v>7357</v>
      </c>
      <c r="V238" s="1">
        <v>0.38250000000000001</v>
      </c>
      <c r="W238" s="1" t="s">
        <v>7358</v>
      </c>
      <c r="X238" s="1" t="b">
        <v>0</v>
      </c>
      <c r="Y238" s="1" t="b">
        <v>0</v>
      </c>
    </row>
    <row r="239" spans="1:25" x14ac:dyDescent="0.25">
      <c r="A239" s="1" t="s">
        <v>7804</v>
      </c>
      <c r="B239" s="1" t="s">
        <v>7805</v>
      </c>
      <c r="C239" s="1" t="str">
        <f>VLOOKUP(B239,店铺SKU信息!E:F,2,0)</f>
        <v>AGCY41011-White-XL</v>
      </c>
      <c r="D239" s="1" t="s">
        <v>2681</v>
      </c>
      <c r="E239" s="1" t="s">
        <v>7647</v>
      </c>
      <c r="F239" s="1" t="s">
        <v>7352</v>
      </c>
      <c r="G239" s="1">
        <v>12.48</v>
      </c>
      <c r="H239" s="1">
        <v>9.41</v>
      </c>
      <c r="I239" s="1">
        <v>1.33</v>
      </c>
      <c r="J239" s="1" t="s">
        <v>7353</v>
      </c>
      <c r="K239" s="1">
        <v>0.57999999999999996</v>
      </c>
      <c r="L239" s="1" t="s">
        <v>7354</v>
      </c>
      <c r="M239" s="1">
        <v>9.06E-2</v>
      </c>
      <c r="N239" s="1" t="s">
        <v>7355</v>
      </c>
      <c r="O239" s="1" t="s">
        <v>7356</v>
      </c>
      <c r="P239" s="1">
        <v>4</v>
      </c>
      <c r="Q239" s="1">
        <v>0</v>
      </c>
      <c r="R239" s="1">
        <v>0.36249999999999999</v>
      </c>
      <c r="S239" s="38">
        <v>43678</v>
      </c>
      <c r="T239" s="1">
        <v>0.69</v>
      </c>
      <c r="U239" s="1" t="s">
        <v>7357</v>
      </c>
      <c r="V239" s="1">
        <v>0.25019999999999998</v>
      </c>
      <c r="W239" s="1" t="s">
        <v>7358</v>
      </c>
      <c r="X239" s="1" t="b">
        <v>0</v>
      </c>
      <c r="Y239" s="1" t="b">
        <v>0</v>
      </c>
    </row>
    <row r="240" spans="1:25" x14ac:dyDescent="0.25">
      <c r="A240" s="1" t="s">
        <v>7405</v>
      </c>
      <c r="B240" s="1" t="s">
        <v>7406</v>
      </c>
      <c r="C240" s="1" t="str">
        <f>VLOOKUP(B240,店铺SKU信息!E:F,2,0)</f>
        <v>AGM48999-Navy Blue-4XL</v>
      </c>
      <c r="D240" s="1" t="s">
        <v>6086</v>
      </c>
      <c r="E240" s="1" t="s">
        <v>7647</v>
      </c>
      <c r="F240" s="1" t="s">
        <v>7352</v>
      </c>
      <c r="G240" s="1">
        <v>11.7</v>
      </c>
      <c r="H240" s="1">
        <v>9.5</v>
      </c>
      <c r="I240" s="1">
        <v>1.7</v>
      </c>
      <c r="J240" s="1" t="s">
        <v>7353</v>
      </c>
      <c r="K240" s="1">
        <v>0.9</v>
      </c>
      <c r="L240" s="1" t="s">
        <v>7354</v>
      </c>
      <c r="M240" s="1">
        <v>0.1091</v>
      </c>
      <c r="N240" s="1" t="s">
        <v>7355</v>
      </c>
      <c r="O240" s="1" t="s">
        <v>7356</v>
      </c>
      <c r="P240" s="1">
        <v>1.68</v>
      </c>
      <c r="Q240" s="1">
        <v>0</v>
      </c>
      <c r="R240" s="1">
        <v>0.183</v>
      </c>
      <c r="S240" s="38">
        <v>43678</v>
      </c>
      <c r="T240" s="1">
        <v>0.69</v>
      </c>
      <c r="U240" s="1" t="s">
        <v>7357</v>
      </c>
      <c r="V240" s="1">
        <v>0.12620000000000001</v>
      </c>
      <c r="W240" s="1" t="s">
        <v>7358</v>
      </c>
      <c r="X240" s="1" t="b">
        <v>0</v>
      </c>
      <c r="Y240" s="1" t="b">
        <v>0</v>
      </c>
    </row>
    <row r="241" spans="1:25" x14ac:dyDescent="0.25">
      <c r="A241" s="1" t="s">
        <v>7806</v>
      </c>
      <c r="B241" s="1" t="s">
        <v>7807</v>
      </c>
      <c r="C241" s="1" t="str">
        <f>VLOOKUP(B241,店铺SKU信息!E:F,2,0)</f>
        <v>AGCY4063-White-XL</v>
      </c>
      <c r="D241" s="1" t="s">
        <v>2975</v>
      </c>
      <c r="E241" s="1" t="s">
        <v>7647</v>
      </c>
      <c r="F241" s="1" t="s">
        <v>7352</v>
      </c>
      <c r="G241" s="1">
        <v>13.07</v>
      </c>
      <c r="H241" s="1">
        <v>10.28</v>
      </c>
      <c r="I241" s="1">
        <v>0.79</v>
      </c>
      <c r="J241" s="1" t="s">
        <v>7353</v>
      </c>
      <c r="K241" s="1">
        <v>0.2</v>
      </c>
      <c r="L241" s="1" t="s">
        <v>7354</v>
      </c>
      <c r="M241" s="1">
        <v>6.1400000000000003E-2</v>
      </c>
      <c r="N241" s="1" t="s">
        <v>7355</v>
      </c>
      <c r="O241" s="1" t="s">
        <v>7356</v>
      </c>
      <c r="P241" s="1">
        <v>2.84</v>
      </c>
      <c r="Q241" s="1">
        <v>0</v>
      </c>
      <c r="R241" s="1">
        <v>0.1744</v>
      </c>
      <c r="S241" s="38">
        <v>43678</v>
      </c>
      <c r="T241" s="1">
        <v>0.69</v>
      </c>
      <c r="U241" s="1" t="s">
        <v>7357</v>
      </c>
      <c r="V241" s="1">
        <v>0.1203</v>
      </c>
      <c r="W241" s="1" t="s">
        <v>7358</v>
      </c>
      <c r="X241" s="1" t="b">
        <v>0</v>
      </c>
      <c r="Y241" s="1" t="b">
        <v>0</v>
      </c>
    </row>
    <row r="242" spans="1:25" x14ac:dyDescent="0.25">
      <c r="A242" s="1" t="s">
        <v>7808</v>
      </c>
      <c r="B242" s="1" t="s">
        <v>7809</v>
      </c>
      <c r="C242" s="1" t="str">
        <f>VLOOKUP(B242,店铺SKU信息!E:F,2,0)</f>
        <v>AGCY49211-Black-M</v>
      </c>
      <c r="D242" s="1" t="s">
        <v>7810</v>
      </c>
      <c r="E242" s="1" t="s">
        <v>7647</v>
      </c>
      <c r="F242" s="1" t="s">
        <v>7352</v>
      </c>
      <c r="G242" s="1">
        <v>12.9</v>
      </c>
      <c r="H242" s="1">
        <v>11.1</v>
      </c>
      <c r="I242" s="1">
        <v>1.45</v>
      </c>
      <c r="J242" s="1" t="s">
        <v>7353</v>
      </c>
      <c r="K242" s="1">
        <v>0.55000000000000004</v>
      </c>
      <c r="L242" s="1" t="s">
        <v>7354</v>
      </c>
      <c r="M242" s="1">
        <v>0.1202</v>
      </c>
      <c r="N242" s="1" t="s">
        <v>7355</v>
      </c>
      <c r="O242" s="1" t="s">
        <v>7356</v>
      </c>
      <c r="P242" s="1">
        <v>2.52</v>
      </c>
      <c r="Q242" s="1">
        <v>0.42</v>
      </c>
      <c r="R242" s="1">
        <v>0.25190000000000001</v>
      </c>
      <c r="S242" s="38">
        <v>43678</v>
      </c>
      <c r="T242" s="1">
        <v>0.69</v>
      </c>
      <c r="U242" s="1" t="s">
        <v>7357</v>
      </c>
      <c r="V242" s="1">
        <v>0.17380000000000001</v>
      </c>
      <c r="W242" s="1" t="s">
        <v>7358</v>
      </c>
      <c r="X242" s="1" t="b">
        <v>0</v>
      </c>
      <c r="Y242" s="1" t="b">
        <v>0</v>
      </c>
    </row>
    <row r="243" spans="1:25" x14ac:dyDescent="0.25">
      <c r="A243" s="1" t="s">
        <v>7811</v>
      </c>
      <c r="B243" s="1" t="s">
        <v>7812</v>
      </c>
      <c r="C243" s="1" t="str">
        <f>VLOOKUP(B243,店铺SKU信息!E:F,2,0)</f>
        <v>AGCY6705-Red-S</v>
      </c>
      <c r="D243" s="1" t="s">
        <v>7813</v>
      </c>
      <c r="E243" s="1" t="s">
        <v>7647</v>
      </c>
      <c r="F243" s="1" t="s">
        <v>7352</v>
      </c>
      <c r="G243" s="1">
        <v>12.25</v>
      </c>
      <c r="H243" s="1">
        <v>9.65</v>
      </c>
      <c r="I243" s="1">
        <v>1.8</v>
      </c>
      <c r="J243" s="1" t="s">
        <v>7353</v>
      </c>
      <c r="K243" s="1">
        <v>0.51</v>
      </c>
      <c r="L243" s="1" t="s">
        <v>7354</v>
      </c>
      <c r="M243" s="1">
        <v>0.1231</v>
      </c>
      <c r="N243" s="1" t="s">
        <v>7355</v>
      </c>
      <c r="O243" s="1" t="s">
        <v>7356</v>
      </c>
      <c r="P243" s="1">
        <v>1.45</v>
      </c>
      <c r="Q243" s="1">
        <v>0.19</v>
      </c>
      <c r="R243" s="1">
        <v>0.15479999999999999</v>
      </c>
      <c r="S243" s="38">
        <v>43678</v>
      </c>
      <c r="T243" s="1">
        <v>0.69</v>
      </c>
      <c r="U243" s="1" t="s">
        <v>7357</v>
      </c>
      <c r="V243" s="1">
        <v>0.10680000000000001</v>
      </c>
      <c r="W243" s="1" t="s">
        <v>7358</v>
      </c>
      <c r="X243" s="1" t="b">
        <v>0</v>
      </c>
      <c r="Y243" s="1" t="b">
        <v>0</v>
      </c>
    </row>
    <row r="244" spans="1:25" x14ac:dyDescent="0.25">
      <c r="A244" s="1" t="s">
        <v>7359</v>
      </c>
      <c r="B244" s="1" t="s">
        <v>7360</v>
      </c>
      <c r="C244" s="1" t="str">
        <f>VLOOKUP(B244,店铺SKU信息!E:F,2,0)</f>
        <v>AGM4896-Black-XL</v>
      </c>
      <c r="D244" s="1" t="s">
        <v>2897</v>
      </c>
      <c r="E244" s="1" t="s">
        <v>7647</v>
      </c>
      <c r="F244" s="1" t="s">
        <v>7352</v>
      </c>
      <c r="G244" s="1">
        <v>13.69</v>
      </c>
      <c r="H244" s="1">
        <v>3.9</v>
      </c>
      <c r="I244" s="1">
        <v>2.1</v>
      </c>
      <c r="J244" s="1" t="s">
        <v>7353</v>
      </c>
      <c r="K244" s="1">
        <v>1.05</v>
      </c>
      <c r="L244" s="1" t="s">
        <v>7354</v>
      </c>
      <c r="M244" s="1">
        <v>6.4799999999999996E-2</v>
      </c>
      <c r="N244" s="1" t="s">
        <v>7355</v>
      </c>
      <c r="O244" s="1" t="s">
        <v>7356</v>
      </c>
      <c r="P244" s="1">
        <v>1.45</v>
      </c>
      <c r="Q244" s="1">
        <v>0</v>
      </c>
      <c r="R244" s="1">
        <v>9.4100000000000003E-2</v>
      </c>
      <c r="S244" s="38">
        <v>43678</v>
      </c>
      <c r="T244" s="1">
        <v>0.69</v>
      </c>
      <c r="U244" s="1" t="s">
        <v>7357</v>
      </c>
      <c r="V244" s="1">
        <v>6.4899999999999999E-2</v>
      </c>
      <c r="W244" s="1" t="s">
        <v>7358</v>
      </c>
      <c r="X244" s="1" t="b">
        <v>0</v>
      </c>
      <c r="Y244" s="1" t="b">
        <v>0</v>
      </c>
    </row>
    <row r="245" spans="1:25" x14ac:dyDescent="0.25">
      <c r="A245" s="1" t="s">
        <v>7814</v>
      </c>
      <c r="B245" s="1" t="s">
        <v>7815</v>
      </c>
      <c r="C245" s="1" t="str">
        <f>VLOOKUP(B245,店铺SKU信息!E:F,2,0)</f>
        <v>AGCY4080-Orange-S</v>
      </c>
      <c r="D245" s="1" t="s">
        <v>7816</v>
      </c>
      <c r="E245" s="1" t="s">
        <v>7647</v>
      </c>
      <c r="F245" s="1" t="s">
        <v>7352</v>
      </c>
      <c r="G245" s="1">
        <v>12.25</v>
      </c>
      <c r="H245" s="1">
        <v>9.65</v>
      </c>
      <c r="I245" s="1">
        <v>1.8</v>
      </c>
      <c r="J245" s="1" t="s">
        <v>7353</v>
      </c>
      <c r="K245" s="1">
        <v>0.51</v>
      </c>
      <c r="L245" s="1" t="s">
        <v>7354</v>
      </c>
      <c r="M245" s="1">
        <v>0.1231</v>
      </c>
      <c r="N245" s="1" t="s">
        <v>7355</v>
      </c>
      <c r="O245" s="1" t="s">
        <v>7356</v>
      </c>
      <c r="P245" s="1">
        <v>0.57999999999999996</v>
      </c>
      <c r="Q245" s="1">
        <v>0.16</v>
      </c>
      <c r="R245" s="1">
        <v>5.16E-2</v>
      </c>
      <c r="S245" s="38">
        <v>43678</v>
      </c>
      <c r="T245" s="1">
        <v>0.69</v>
      </c>
      <c r="U245" s="1" t="s">
        <v>7357</v>
      </c>
      <c r="V245" s="1">
        <v>3.56E-2</v>
      </c>
      <c r="W245" s="1" t="s">
        <v>7358</v>
      </c>
      <c r="X245" s="1" t="b">
        <v>0</v>
      </c>
      <c r="Y245" s="1" t="b">
        <v>0</v>
      </c>
    </row>
    <row r="246" spans="1:25" x14ac:dyDescent="0.25">
      <c r="A246" s="1" t="s">
        <v>7817</v>
      </c>
      <c r="B246" s="1" t="s">
        <v>7818</v>
      </c>
      <c r="C246" s="1" t="str">
        <f>VLOOKUP(B246,店铺SKU信息!E:F,2,0)</f>
        <v>AGCY6876-White-L</v>
      </c>
      <c r="D246" s="1" t="s">
        <v>2756</v>
      </c>
      <c r="E246" s="1" t="s">
        <v>7647</v>
      </c>
      <c r="F246" s="1" t="s">
        <v>7352</v>
      </c>
      <c r="G246" s="1">
        <v>13.94</v>
      </c>
      <c r="H246" s="1">
        <v>10.24</v>
      </c>
      <c r="I246" s="1">
        <v>0.31</v>
      </c>
      <c r="J246" s="1" t="s">
        <v>7353</v>
      </c>
      <c r="K246" s="1">
        <v>0.5</v>
      </c>
      <c r="L246" s="1" t="s">
        <v>7354</v>
      </c>
      <c r="M246" s="1">
        <v>2.5399999999999999E-2</v>
      </c>
      <c r="N246" s="1" t="s">
        <v>7355</v>
      </c>
      <c r="O246" s="1" t="s">
        <v>7356</v>
      </c>
      <c r="P246" s="1">
        <v>0.48</v>
      </c>
      <c r="Q246" s="1">
        <v>0</v>
      </c>
      <c r="R246" s="1">
        <v>1.23E-2</v>
      </c>
      <c r="S246" s="38">
        <v>43678</v>
      </c>
      <c r="T246" s="1">
        <v>0.69</v>
      </c>
      <c r="U246" s="1" t="s">
        <v>7357</v>
      </c>
      <c r="V246" s="1">
        <v>8.5000000000000006E-3</v>
      </c>
      <c r="W246" s="1" t="s">
        <v>7358</v>
      </c>
      <c r="X246" s="1" t="b">
        <v>0</v>
      </c>
      <c r="Y246" s="1" t="b">
        <v>0</v>
      </c>
    </row>
    <row r="247" spans="1:25" x14ac:dyDescent="0.25">
      <c r="A247" s="1" t="s">
        <v>7819</v>
      </c>
      <c r="B247" s="1" t="s">
        <v>7820</v>
      </c>
      <c r="C247" s="1" t="str">
        <f>VLOOKUP(B247,店铺SKU信息!E:F,2,0)</f>
        <v>AGCY4062-Black-M</v>
      </c>
      <c r="D247" s="1" t="s">
        <v>7031</v>
      </c>
      <c r="E247" s="1" t="s">
        <v>7647</v>
      </c>
      <c r="F247" s="1" t="s">
        <v>7352</v>
      </c>
      <c r="G247" s="1">
        <v>11.65</v>
      </c>
      <c r="H247" s="1">
        <v>9.4499999999999993</v>
      </c>
      <c r="I247" s="1">
        <v>1.25</v>
      </c>
      <c r="J247" s="1" t="s">
        <v>7353</v>
      </c>
      <c r="K247" s="1">
        <v>0.28999999999999998</v>
      </c>
      <c r="L247" s="1" t="s">
        <v>7354</v>
      </c>
      <c r="M247" s="1">
        <v>7.9500000000000001E-2</v>
      </c>
      <c r="N247" s="1" t="s">
        <v>7355</v>
      </c>
      <c r="O247" s="1" t="s">
        <v>7356</v>
      </c>
      <c r="P247" s="1">
        <v>4.84</v>
      </c>
      <c r="Q247" s="1">
        <v>0</v>
      </c>
      <c r="R247" s="1">
        <v>0.38469999999999999</v>
      </c>
      <c r="S247" s="38">
        <v>43678</v>
      </c>
      <c r="T247" s="1">
        <v>0.69</v>
      </c>
      <c r="U247" s="1" t="s">
        <v>7357</v>
      </c>
      <c r="V247" s="1">
        <v>0.26540000000000002</v>
      </c>
      <c r="W247" s="1" t="s">
        <v>7358</v>
      </c>
      <c r="X247" s="1" t="b">
        <v>0</v>
      </c>
      <c r="Y247" s="1" t="b">
        <v>0</v>
      </c>
    </row>
    <row r="248" spans="1:25" x14ac:dyDescent="0.25">
      <c r="A248" s="1" t="s">
        <v>7821</v>
      </c>
      <c r="B248" s="1" t="s">
        <v>7822</v>
      </c>
      <c r="C248" s="1" t="str">
        <f>VLOOKUP(B248,店铺SKU信息!E:F,2,0)</f>
        <v>AGM42544-Burgundy-4XL</v>
      </c>
      <c r="D248" s="1" t="s">
        <v>7823</v>
      </c>
      <c r="E248" s="1" t="s">
        <v>7647</v>
      </c>
      <c r="F248" s="1" t="s">
        <v>7352</v>
      </c>
      <c r="G248" s="1">
        <v>12.8</v>
      </c>
      <c r="H248" s="1">
        <v>6</v>
      </c>
      <c r="I248" s="1">
        <v>2.4</v>
      </c>
      <c r="J248" s="1" t="s">
        <v>7353</v>
      </c>
      <c r="K248" s="1">
        <v>0.6</v>
      </c>
      <c r="L248" s="1" t="s">
        <v>7354</v>
      </c>
      <c r="M248" s="1">
        <v>0.1066</v>
      </c>
      <c r="N248" s="1" t="s">
        <v>7355</v>
      </c>
      <c r="O248" s="1" t="s">
        <v>7356</v>
      </c>
      <c r="P248" s="1">
        <v>5</v>
      </c>
      <c r="Q248" s="1">
        <v>0</v>
      </c>
      <c r="R248" s="1">
        <v>0.53280000000000005</v>
      </c>
      <c r="S248" s="38">
        <v>43678</v>
      </c>
      <c r="T248" s="1">
        <v>0.69</v>
      </c>
      <c r="U248" s="1" t="s">
        <v>7357</v>
      </c>
      <c r="V248" s="1">
        <v>0.36759999999999998</v>
      </c>
      <c r="W248" s="1" t="s">
        <v>7358</v>
      </c>
      <c r="X248" s="1" t="b">
        <v>0</v>
      </c>
      <c r="Y248" s="1" t="b">
        <v>0</v>
      </c>
    </row>
    <row r="249" spans="1:25" x14ac:dyDescent="0.25">
      <c r="A249" s="1" t="s">
        <v>7824</v>
      </c>
      <c r="B249" s="1" t="s">
        <v>7825</v>
      </c>
      <c r="C249" s="1" t="str">
        <f>VLOOKUP(B249,店铺SKU信息!E:F,2,0)</f>
        <v>AGM48999-Blue-2XL</v>
      </c>
      <c r="D249" s="1" t="s">
        <v>2964</v>
      </c>
      <c r="E249" s="1" t="s">
        <v>7647</v>
      </c>
      <c r="F249" s="1" t="s">
        <v>7352</v>
      </c>
      <c r="G249" s="1">
        <v>11.7</v>
      </c>
      <c r="H249" s="1">
        <v>9.5</v>
      </c>
      <c r="I249" s="1">
        <v>1.7</v>
      </c>
      <c r="J249" s="1" t="s">
        <v>7353</v>
      </c>
      <c r="K249" s="1">
        <v>0.9</v>
      </c>
      <c r="L249" s="1" t="s">
        <v>7354</v>
      </c>
      <c r="M249" s="1">
        <v>0.1091</v>
      </c>
      <c r="N249" s="1" t="s">
        <v>7355</v>
      </c>
      <c r="O249" s="1" t="s">
        <v>7356</v>
      </c>
      <c r="P249" s="1">
        <v>25.74</v>
      </c>
      <c r="Q249" s="1">
        <v>0</v>
      </c>
      <c r="R249" s="1">
        <v>2.8077000000000001</v>
      </c>
      <c r="S249" s="38">
        <v>43678</v>
      </c>
      <c r="T249" s="1">
        <v>0.69</v>
      </c>
      <c r="U249" s="1" t="s">
        <v>7357</v>
      </c>
      <c r="V249" s="1">
        <v>1.9373</v>
      </c>
      <c r="W249" s="1" t="s">
        <v>7358</v>
      </c>
      <c r="X249" s="1" t="b">
        <v>0</v>
      </c>
      <c r="Y249" s="1" t="b">
        <v>0</v>
      </c>
    </row>
    <row r="250" spans="1:25" x14ac:dyDescent="0.25">
      <c r="A250" s="1" t="s">
        <v>7826</v>
      </c>
      <c r="B250" s="1" t="s">
        <v>7827</v>
      </c>
      <c r="C250" s="1" t="str">
        <f>VLOOKUP(B250,店铺SKU信息!E:F,2,0)</f>
        <v>AGM42566-Burgundy-3XL</v>
      </c>
      <c r="D250" s="1" t="s">
        <v>7828</v>
      </c>
      <c r="E250" s="1" t="s">
        <v>7647</v>
      </c>
      <c r="F250" s="1" t="s">
        <v>7352</v>
      </c>
      <c r="G250" s="1">
        <v>10.5</v>
      </c>
      <c r="H250" s="1">
        <v>3.8</v>
      </c>
      <c r="I250" s="1">
        <v>2.2999999999999998</v>
      </c>
      <c r="J250" s="1" t="s">
        <v>7353</v>
      </c>
      <c r="K250" s="1">
        <v>0.6</v>
      </c>
      <c r="L250" s="1" t="s">
        <v>7354</v>
      </c>
      <c r="M250" s="1">
        <v>5.3100000000000001E-2</v>
      </c>
      <c r="N250" s="1" t="s">
        <v>7355</v>
      </c>
      <c r="O250" s="1" t="s">
        <v>7356</v>
      </c>
      <c r="P250" s="1">
        <v>4</v>
      </c>
      <c r="Q250" s="1">
        <v>0</v>
      </c>
      <c r="R250" s="1">
        <v>0.21229999999999999</v>
      </c>
      <c r="S250" s="38">
        <v>43678</v>
      </c>
      <c r="T250" s="1">
        <v>0.69</v>
      </c>
      <c r="U250" s="1" t="s">
        <v>7357</v>
      </c>
      <c r="V250" s="1">
        <v>0.14649999999999999</v>
      </c>
      <c r="W250" s="1" t="s">
        <v>7358</v>
      </c>
      <c r="X250" s="1" t="b">
        <v>0</v>
      </c>
      <c r="Y250" s="1" t="b">
        <v>0</v>
      </c>
    </row>
    <row r="251" spans="1:25" x14ac:dyDescent="0.25">
      <c r="A251" s="1" t="s">
        <v>7409</v>
      </c>
      <c r="B251" s="1" t="s">
        <v>7410</v>
      </c>
      <c r="C251" s="1" t="str">
        <f>VLOOKUP(B251,店铺SKU信息!E:F,2,0)</f>
        <v>AGM4896-Red-3XL</v>
      </c>
      <c r="D251" s="1" t="s">
        <v>3004</v>
      </c>
      <c r="E251" s="1" t="s">
        <v>7647</v>
      </c>
      <c r="F251" s="1" t="s">
        <v>7352</v>
      </c>
      <c r="G251" s="1">
        <v>13.7</v>
      </c>
      <c r="H251" s="1">
        <v>3.9</v>
      </c>
      <c r="I251" s="1">
        <v>2.1</v>
      </c>
      <c r="J251" s="1" t="s">
        <v>7353</v>
      </c>
      <c r="K251" s="1">
        <v>1.05</v>
      </c>
      <c r="L251" s="1" t="s">
        <v>7354</v>
      </c>
      <c r="M251" s="1">
        <v>6.4799999999999996E-2</v>
      </c>
      <c r="N251" s="1" t="s">
        <v>7355</v>
      </c>
      <c r="O251" s="1" t="s">
        <v>7356</v>
      </c>
      <c r="P251" s="1">
        <v>1.94</v>
      </c>
      <c r="Q251" s="1">
        <v>0</v>
      </c>
      <c r="R251" s="1">
        <v>0.1255</v>
      </c>
      <c r="S251" s="38">
        <v>43678</v>
      </c>
      <c r="T251" s="1">
        <v>0.69</v>
      </c>
      <c r="U251" s="1" t="s">
        <v>7357</v>
      </c>
      <c r="V251" s="1">
        <v>8.6599999999999996E-2</v>
      </c>
      <c r="W251" s="1" t="s">
        <v>7358</v>
      </c>
      <c r="X251" s="1" t="b">
        <v>0</v>
      </c>
      <c r="Y251" s="1" t="b">
        <v>0</v>
      </c>
    </row>
    <row r="252" spans="1:25" x14ac:dyDescent="0.25">
      <c r="A252" s="1" t="s">
        <v>7829</v>
      </c>
      <c r="B252" s="1" t="s">
        <v>7830</v>
      </c>
      <c r="C252" s="1" t="str">
        <f>VLOOKUP(B252,店铺SKU信息!E:F,2,0)</f>
        <v>AGCY4063-Army Green-XL</v>
      </c>
      <c r="D252" s="1" t="s">
        <v>7831</v>
      </c>
      <c r="E252" s="1" t="s">
        <v>7647</v>
      </c>
      <c r="F252" s="1" t="s">
        <v>7352</v>
      </c>
      <c r="G252" s="1">
        <v>13.07</v>
      </c>
      <c r="H252" s="1">
        <v>10.28</v>
      </c>
      <c r="I252" s="1">
        <v>0.79</v>
      </c>
      <c r="J252" s="1" t="s">
        <v>7353</v>
      </c>
      <c r="K252" s="1">
        <v>0.2</v>
      </c>
      <c r="L252" s="1" t="s">
        <v>7354</v>
      </c>
      <c r="M252" s="1">
        <v>6.1400000000000003E-2</v>
      </c>
      <c r="N252" s="1" t="s">
        <v>7355</v>
      </c>
      <c r="O252" s="1" t="s">
        <v>7356</v>
      </c>
      <c r="P252" s="1">
        <v>4</v>
      </c>
      <c r="Q252" s="1">
        <v>0</v>
      </c>
      <c r="R252" s="1">
        <v>0.2457</v>
      </c>
      <c r="S252" s="38">
        <v>43678</v>
      </c>
      <c r="T252" s="1">
        <v>0.69</v>
      </c>
      <c r="U252" s="1" t="s">
        <v>7357</v>
      </c>
      <c r="V252" s="1">
        <v>0.16950000000000001</v>
      </c>
      <c r="W252" s="1" t="s">
        <v>7358</v>
      </c>
      <c r="X252" s="1" t="b">
        <v>0</v>
      </c>
      <c r="Y252" s="1" t="b">
        <v>0</v>
      </c>
    </row>
    <row r="253" spans="1:25" x14ac:dyDescent="0.25">
      <c r="A253" s="1" t="s">
        <v>7480</v>
      </c>
      <c r="B253" s="1" t="s">
        <v>7481</v>
      </c>
      <c r="C253" s="1" t="str">
        <f>VLOOKUP(B253,店铺SKU信息!E:F,2,0)</f>
        <v>AGM1926-Black-XL</v>
      </c>
      <c r="D253" s="1" t="s">
        <v>3904</v>
      </c>
      <c r="E253" s="1" t="s">
        <v>7647</v>
      </c>
      <c r="F253" s="1" t="s">
        <v>7352</v>
      </c>
      <c r="G253" s="1">
        <v>9.5</v>
      </c>
      <c r="H253" s="1">
        <v>5.19</v>
      </c>
      <c r="I253" s="1">
        <v>1.59</v>
      </c>
      <c r="J253" s="1" t="s">
        <v>7353</v>
      </c>
      <c r="K253" s="1">
        <v>0.75</v>
      </c>
      <c r="L253" s="1" t="s">
        <v>7354</v>
      </c>
      <c r="M253" s="1">
        <v>4.5499999999999999E-2</v>
      </c>
      <c r="N253" s="1" t="s">
        <v>7355</v>
      </c>
      <c r="O253" s="1" t="s">
        <v>7356</v>
      </c>
      <c r="P253" s="1">
        <v>0.16</v>
      </c>
      <c r="Q253" s="1">
        <v>0</v>
      </c>
      <c r="R253" s="1">
        <v>7.3000000000000001E-3</v>
      </c>
      <c r="S253" s="38">
        <v>43678</v>
      </c>
      <c r="T253" s="1">
        <v>0.69</v>
      </c>
      <c r="U253" s="1" t="s">
        <v>7357</v>
      </c>
      <c r="V253" s="1">
        <v>5.1000000000000004E-3</v>
      </c>
      <c r="W253" s="1" t="s">
        <v>7358</v>
      </c>
      <c r="X253" s="1" t="b">
        <v>0</v>
      </c>
      <c r="Y253" s="1" t="b">
        <v>0</v>
      </c>
    </row>
    <row r="254" spans="1:25" x14ac:dyDescent="0.25">
      <c r="A254" s="1" t="s">
        <v>7832</v>
      </c>
      <c r="B254" s="1" t="s">
        <v>7833</v>
      </c>
      <c r="C254" s="1" t="str">
        <f>VLOOKUP(B254,店铺SKU信息!E:F,2,0)</f>
        <v>AGCY1031-Red Stripe-XL</v>
      </c>
      <c r="D254" s="1" t="s">
        <v>7834</v>
      </c>
      <c r="E254" s="1" t="s">
        <v>7647</v>
      </c>
      <c r="F254" s="1" t="s">
        <v>7352</v>
      </c>
      <c r="G254" s="1">
        <v>12.6</v>
      </c>
      <c r="H254" s="1">
        <v>9.3000000000000007</v>
      </c>
      <c r="I254" s="1">
        <v>0.7</v>
      </c>
      <c r="J254" s="1" t="s">
        <v>7353</v>
      </c>
      <c r="K254" s="1">
        <v>0.37</v>
      </c>
      <c r="L254" s="1" t="s">
        <v>7354</v>
      </c>
      <c r="M254" s="1">
        <v>4.7500000000000001E-2</v>
      </c>
      <c r="N254" s="1" t="s">
        <v>7355</v>
      </c>
      <c r="O254" s="1" t="s">
        <v>7356</v>
      </c>
      <c r="P254" s="1">
        <v>2</v>
      </c>
      <c r="Q254" s="1">
        <v>0</v>
      </c>
      <c r="R254" s="1">
        <v>9.4899999999999998E-2</v>
      </c>
      <c r="S254" s="38">
        <v>43678</v>
      </c>
      <c r="T254" s="1">
        <v>0.69</v>
      </c>
      <c r="U254" s="1" t="s">
        <v>7357</v>
      </c>
      <c r="V254" s="1">
        <v>6.5500000000000003E-2</v>
      </c>
      <c r="W254" s="1" t="s">
        <v>7358</v>
      </c>
      <c r="X254" s="1" t="b">
        <v>0</v>
      </c>
      <c r="Y254" s="1" t="b">
        <v>0</v>
      </c>
    </row>
    <row r="255" spans="1:25" x14ac:dyDescent="0.25">
      <c r="A255" s="1" t="s">
        <v>7835</v>
      </c>
      <c r="B255" s="1" t="s">
        <v>7836</v>
      </c>
      <c r="C255" s="1" t="str">
        <f>VLOOKUP(B255,店铺SKU信息!E:F,2,0)</f>
        <v>AGCY4063-White-L</v>
      </c>
      <c r="D255" s="1" t="s">
        <v>4586</v>
      </c>
      <c r="E255" s="1" t="s">
        <v>7647</v>
      </c>
      <c r="F255" s="1" t="s">
        <v>7352</v>
      </c>
      <c r="G255" s="1">
        <v>13.07</v>
      </c>
      <c r="H255" s="1">
        <v>10.28</v>
      </c>
      <c r="I255" s="1">
        <v>0.79</v>
      </c>
      <c r="J255" s="1" t="s">
        <v>7353</v>
      </c>
      <c r="K255" s="1">
        <v>0.2</v>
      </c>
      <c r="L255" s="1" t="s">
        <v>7354</v>
      </c>
      <c r="M255" s="1">
        <v>6.1400000000000003E-2</v>
      </c>
      <c r="N255" s="1" t="s">
        <v>7355</v>
      </c>
      <c r="O255" s="1" t="s">
        <v>7356</v>
      </c>
      <c r="P255" s="1">
        <v>1</v>
      </c>
      <c r="Q255" s="1">
        <v>0</v>
      </c>
      <c r="R255" s="1">
        <v>6.1400000000000003E-2</v>
      </c>
      <c r="S255" s="38">
        <v>43678</v>
      </c>
      <c r="T255" s="1">
        <v>0.69</v>
      </c>
      <c r="U255" s="1" t="s">
        <v>7357</v>
      </c>
      <c r="V255" s="1">
        <v>4.24E-2</v>
      </c>
      <c r="W255" s="1" t="s">
        <v>7358</v>
      </c>
      <c r="X255" s="1" t="b">
        <v>0</v>
      </c>
      <c r="Y255" s="1" t="b">
        <v>0</v>
      </c>
    </row>
    <row r="256" spans="1:25" x14ac:dyDescent="0.25">
      <c r="A256" s="1" t="s">
        <v>7837</v>
      </c>
      <c r="B256" s="1" t="s">
        <v>7838</v>
      </c>
      <c r="C256" s="1" t="str">
        <f>VLOOKUP(B256,店铺SKU信息!E:F,2,0)</f>
        <v>AGCY6749-Red-S</v>
      </c>
      <c r="D256" s="1" t="s">
        <v>7839</v>
      </c>
      <c r="E256" s="1" t="s">
        <v>7647</v>
      </c>
      <c r="F256" s="1" t="s">
        <v>7352</v>
      </c>
      <c r="G256" s="1">
        <v>13.07</v>
      </c>
      <c r="H256" s="1">
        <v>10.28</v>
      </c>
      <c r="I256" s="1">
        <v>0.79</v>
      </c>
      <c r="J256" s="1" t="s">
        <v>7353</v>
      </c>
      <c r="K256" s="1">
        <v>0.2</v>
      </c>
      <c r="L256" s="1" t="s">
        <v>7354</v>
      </c>
      <c r="M256" s="1">
        <v>6.1400000000000003E-2</v>
      </c>
      <c r="N256" s="1" t="s">
        <v>7355</v>
      </c>
      <c r="O256" s="1" t="s">
        <v>7356</v>
      </c>
      <c r="P256" s="1">
        <v>0.71</v>
      </c>
      <c r="Q256" s="1">
        <v>0</v>
      </c>
      <c r="R256" s="1">
        <v>4.36E-2</v>
      </c>
      <c r="S256" s="38">
        <v>43678</v>
      </c>
      <c r="T256" s="1">
        <v>0.69</v>
      </c>
      <c r="U256" s="1" t="s">
        <v>7357</v>
      </c>
      <c r="V256" s="1">
        <v>3.0099999999999998E-2</v>
      </c>
      <c r="W256" s="1" t="s">
        <v>7358</v>
      </c>
      <c r="X256" s="1" t="b">
        <v>0</v>
      </c>
      <c r="Y256" s="1" t="b">
        <v>0</v>
      </c>
    </row>
    <row r="257" spans="1:25" x14ac:dyDescent="0.25">
      <c r="A257" s="1" t="s">
        <v>7488</v>
      </c>
      <c r="B257" s="1" t="s">
        <v>7489</v>
      </c>
      <c r="C257" s="1" t="str">
        <f>VLOOKUP(B257,店铺SKU信息!E:F,2,0)</f>
        <v>AGCY6770-Red-M</v>
      </c>
      <c r="D257" s="1" t="s">
        <v>4201</v>
      </c>
      <c r="E257" s="1" t="s">
        <v>7647</v>
      </c>
      <c r="F257" s="1" t="s">
        <v>7352</v>
      </c>
      <c r="G257" s="1">
        <v>13.07</v>
      </c>
      <c r="H257" s="1">
        <v>10.28</v>
      </c>
      <c r="I257" s="1">
        <v>0.79</v>
      </c>
      <c r="J257" s="1" t="s">
        <v>7353</v>
      </c>
      <c r="K257" s="1">
        <v>0.2</v>
      </c>
      <c r="L257" s="1" t="s">
        <v>7354</v>
      </c>
      <c r="M257" s="1">
        <v>6.1400000000000003E-2</v>
      </c>
      <c r="N257" s="1" t="s">
        <v>7355</v>
      </c>
      <c r="O257" s="1" t="s">
        <v>7356</v>
      </c>
      <c r="P257" s="1">
        <v>1.52</v>
      </c>
      <c r="Q257" s="1">
        <v>0</v>
      </c>
      <c r="R257" s="1">
        <v>9.3100000000000002E-2</v>
      </c>
      <c r="S257" s="38">
        <v>43678</v>
      </c>
      <c r="T257" s="1">
        <v>0.69</v>
      </c>
      <c r="U257" s="1" t="s">
        <v>7357</v>
      </c>
      <c r="V257" s="1">
        <v>6.4299999999999996E-2</v>
      </c>
      <c r="W257" s="1" t="s">
        <v>7358</v>
      </c>
      <c r="X257" s="1" t="b">
        <v>0</v>
      </c>
      <c r="Y257" s="1" t="b">
        <v>0</v>
      </c>
    </row>
    <row r="258" spans="1:25" x14ac:dyDescent="0.25">
      <c r="A258" s="1" t="s">
        <v>7840</v>
      </c>
      <c r="B258" s="1" t="s">
        <v>7841</v>
      </c>
      <c r="C258" s="1" t="str">
        <f>VLOOKUP(B258,店铺SKU信息!E:F,2,0)</f>
        <v>AGCY1031-Red Stripe-M</v>
      </c>
      <c r="D258" s="1" t="s">
        <v>7842</v>
      </c>
      <c r="E258" s="1" t="s">
        <v>7647</v>
      </c>
      <c r="F258" s="1" t="s">
        <v>7352</v>
      </c>
      <c r="G258" s="1">
        <v>11.95</v>
      </c>
      <c r="H258" s="1">
        <v>9.25</v>
      </c>
      <c r="I258" s="1">
        <v>2.2000000000000002</v>
      </c>
      <c r="J258" s="1" t="s">
        <v>7353</v>
      </c>
      <c r="K258" s="1">
        <v>0.35</v>
      </c>
      <c r="L258" s="1" t="s">
        <v>7354</v>
      </c>
      <c r="M258" s="1">
        <v>0.14069999999999999</v>
      </c>
      <c r="N258" s="1" t="s">
        <v>7355</v>
      </c>
      <c r="O258" s="1" t="s">
        <v>7356</v>
      </c>
      <c r="P258" s="1">
        <v>5</v>
      </c>
      <c r="Q258" s="1">
        <v>0</v>
      </c>
      <c r="R258" s="1">
        <v>0.70369999999999999</v>
      </c>
      <c r="S258" s="38">
        <v>43678</v>
      </c>
      <c r="T258" s="1">
        <v>0.69</v>
      </c>
      <c r="U258" s="1" t="s">
        <v>7357</v>
      </c>
      <c r="V258" s="1">
        <v>0.48549999999999999</v>
      </c>
      <c r="W258" s="1" t="s">
        <v>7358</v>
      </c>
      <c r="X258" s="1" t="b">
        <v>0</v>
      </c>
      <c r="Y258" s="1" t="b">
        <v>0</v>
      </c>
    </row>
    <row r="259" spans="1:25" x14ac:dyDescent="0.25">
      <c r="A259" s="1" t="s">
        <v>7422</v>
      </c>
      <c r="B259" s="1" t="s">
        <v>7423</v>
      </c>
      <c r="C259" s="1" t="str">
        <f>VLOOKUP(B259,店铺SKU信息!E:F,2,0)</f>
        <v>AGM48999-Burgundy-4XL</v>
      </c>
      <c r="D259" s="1" t="s">
        <v>3869</v>
      </c>
      <c r="E259" s="1" t="s">
        <v>7647</v>
      </c>
      <c r="F259" s="1" t="s">
        <v>7352</v>
      </c>
      <c r="G259" s="1">
        <v>11.7</v>
      </c>
      <c r="H259" s="1">
        <v>9.5</v>
      </c>
      <c r="I259" s="1">
        <v>1.7</v>
      </c>
      <c r="J259" s="1" t="s">
        <v>7353</v>
      </c>
      <c r="K259" s="1">
        <v>0.9</v>
      </c>
      <c r="L259" s="1" t="s">
        <v>7354</v>
      </c>
      <c r="M259" s="1">
        <v>0.1091</v>
      </c>
      <c r="N259" s="1" t="s">
        <v>7355</v>
      </c>
      <c r="O259" s="1" t="s">
        <v>7356</v>
      </c>
      <c r="P259" s="1">
        <v>1.29</v>
      </c>
      <c r="Q259" s="1">
        <v>0</v>
      </c>
      <c r="R259" s="1">
        <v>0.14069999999999999</v>
      </c>
      <c r="S259" s="38">
        <v>43678</v>
      </c>
      <c r="T259" s="1">
        <v>0.69</v>
      </c>
      <c r="U259" s="1" t="s">
        <v>7357</v>
      </c>
      <c r="V259" s="1">
        <v>9.7100000000000006E-2</v>
      </c>
      <c r="W259" s="1" t="s">
        <v>7358</v>
      </c>
      <c r="X259" s="1" t="b">
        <v>0</v>
      </c>
      <c r="Y259" s="1" t="b">
        <v>0</v>
      </c>
    </row>
    <row r="260" spans="1:25" x14ac:dyDescent="0.25">
      <c r="A260" s="1" t="s">
        <v>7843</v>
      </c>
      <c r="B260" s="1" t="s">
        <v>7844</v>
      </c>
      <c r="C260" s="1" t="str">
        <f>VLOOKUP(B260,店铺SKU信息!E:F,2,0)</f>
        <v>AGCY6876-Black-L</v>
      </c>
      <c r="D260" s="1" t="s">
        <v>3285</v>
      </c>
      <c r="E260" s="1" t="s">
        <v>7647</v>
      </c>
      <c r="F260" s="1" t="s">
        <v>7352</v>
      </c>
      <c r="G260" s="1">
        <v>11.45</v>
      </c>
      <c r="H260" s="1">
        <v>10.199999999999999</v>
      </c>
      <c r="I260" s="1">
        <v>1.95</v>
      </c>
      <c r="J260" s="1" t="s">
        <v>7353</v>
      </c>
      <c r="K260" s="1">
        <v>0.55000000000000004</v>
      </c>
      <c r="L260" s="1" t="s">
        <v>7354</v>
      </c>
      <c r="M260" s="1">
        <v>0.13170000000000001</v>
      </c>
      <c r="N260" s="1" t="s">
        <v>7355</v>
      </c>
      <c r="O260" s="1" t="s">
        <v>7356</v>
      </c>
      <c r="P260" s="1">
        <v>0.9</v>
      </c>
      <c r="Q260" s="1">
        <v>0</v>
      </c>
      <c r="R260" s="1">
        <v>0.11890000000000001</v>
      </c>
      <c r="S260" s="38">
        <v>43678</v>
      </c>
      <c r="T260" s="1">
        <v>0.69</v>
      </c>
      <c r="U260" s="1" t="s">
        <v>7357</v>
      </c>
      <c r="V260" s="1">
        <v>8.2100000000000006E-2</v>
      </c>
      <c r="W260" s="1" t="s">
        <v>7358</v>
      </c>
      <c r="X260" s="1" t="b">
        <v>0</v>
      </c>
      <c r="Y260" s="1" t="b">
        <v>0</v>
      </c>
    </row>
    <row r="261" spans="1:25" x14ac:dyDescent="0.25">
      <c r="A261" s="1" t="s">
        <v>7845</v>
      </c>
      <c r="B261" s="1" t="s">
        <v>7846</v>
      </c>
      <c r="C261" s="1" t="str">
        <f>VLOOKUP(B261,店铺SKU信息!E:F,2,0)</f>
        <v>AGM42600-Red-3XL</v>
      </c>
      <c r="D261" s="1" t="s">
        <v>7847</v>
      </c>
      <c r="E261" s="1" t="s">
        <v>7647</v>
      </c>
      <c r="F261" s="1" t="s">
        <v>7352</v>
      </c>
      <c r="G261" s="1">
        <v>12.85</v>
      </c>
      <c r="H261" s="1">
        <v>9.0399999999999991</v>
      </c>
      <c r="I261" s="1">
        <v>1.65</v>
      </c>
      <c r="J261" s="1" t="s">
        <v>7353</v>
      </c>
      <c r="K261" s="1">
        <v>0.45</v>
      </c>
      <c r="L261" s="1" t="s">
        <v>7354</v>
      </c>
      <c r="M261" s="1">
        <v>0.1109</v>
      </c>
      <c r="N261" s="1" t="s">
        <v>7355</v>
      </c>
      <c r="O261" s="1" t="s">
        <v>7356</v>
      </c>
      <c r="P261" s="1">
        <v>7</v>
      </c>
      <c r="Q261" s="1">
        <v>0</v>
      </c>
      <c r="R261" s="1">
        <v>0.77600000000000002</v>
      </c>
      <c r="S261" s="38">
        <v>43678</v>
      </c>
      <c r="T261" s="1">
        <v>0.69</v>
      </c>
      <c r="U261" s="1" t="s">
        <v>7357</v>
      </c>
      <c r="V261" s="1">
        <v>0.53539999999999999</v>
      </c>
      <c r="W261" s="1" t="s">
        <v>7358</v>
      </c>
      <c r="X261" s="1" t="b">
        <v>0</v>
      </c>
      <c r="Y261" s="1" t="b">
        <v>0</v>
      </c>
    </row>
    <row r="262" spans="1:25" x14ac:dyDescent="0.25">
      <c r="A262" s="1" t="s">
        <v>7463</v>
      </c>
      <c r="B262" s="1" t="s">
        <v>7464</v>
      </c>
      <c r="C262" s="1" t="str">
        <f>VLOOKUP(B262,店铺SKU信息!E:F,2,0)</f>
        <v>AGM48999-Burgundy-XL</v>
      </c>
      <c r="D262" s="1" t="s">
        <v>3613</v>
      </c>
      <c r="E262" s="1" t="s">
        <v>7647</v>
      </c>
      <c r="F262" s="1" t="s">
        <v>7352</v>
      </c>
      <c r="G262" s="1">
        <v>11.7</v>
      </c>
      <c r="H262" s="1">
        <v>9.5</v>
      </c>
      <c r="I262" s="1">
        <v>1.7</v>
      </c>
      <c r="J262" s="1" t="s">
        <v>7353</v>
      </c>
      <c r="K262" s="1">
        <v>0.9</v>
      </c>
      <c r="L262" s="1" t="s">
        <v>7354</v>
      </c>
      <c r="M262" s="1">
        <v>0.1091</v>
      </c>
      <c r="N262" s="1" t="s">
        <v>7355</v>
      </c>
      <c r="O262" s="1" t="s">
        <v>7356</v>
      </c>
      <c r="P262" s="1">
        <v>1.68</v>
      </c>
      <c r="Q262" s="1">
        <v>0</v>
      </c>
      <c r="R262" s="1">
        <v>0.183</v>
      </c>
      <c r="S262" s="38">
        <v>43678</v>
      </c>
      <c r="T262" s="1">
        <v>0.69</v>
      </c>
      <c r="U262" s="1" t="s">
        <v>7357</v>
      </c>
      <c r="V262" s="1">
        <v>0.12620000000000001</v>
      </c>
      <c r="W262" s="1" t="s">
        <v>7358</v>
      </c>
      <c r="X262" s="1" t="b">
        <v>0</v>
      </c>
      <c r="Y262" s="1" t="b">
        <v>0</v>
      </c>
    </row>
    <row r="263" spans="1:25" x14ac:dyDescent="0.25">
      <c r="A263" s="1" t="s">
        <v>7848</v>
      </c>
      <c r="B263" s="1" t="s">
        <v>7849</v>
      </c>
      <c r="C263" s="1" t="str">
        <f>VLOOKUP(B263,店铺SKU信息!E:F,2,0)</f>
        <v>AGCY4080-White-L</v>
      </c>
      <c r="D263" s="1" t="s">
        <v>7850</v>
      </c>
      <c r="E263" s="1" t="s">
        <v>7647</v>
      </c>
      <c r="F263" s="1" t="s">
        <v>7352</v>
      </c>
      <c r="G263" s="1">
        <v>12.25</v>
      </c>
      <c r="H263" s="1">
        <v>9.65</v>
      </c>
      <c r="I263" s="1">
        <v>1.8</v>
      </c>
      <c r="J263" s="1" t="s">
        <v>7353</v>
      </c>
      <c r="K263" s="1">
        <v>0.51</v>
      </c>
      <c r="L263" s="1" t="s">
        <v>7354</v>
      </c>
      <c r="M263" s="1">
        <v>0.1231</v>
      </c>
      <c r="N263" s="1" t="s">
        <v>7355</v>
      </c>
      <c r="O263" s="1" t="s">
        <v>7356</v>
      </c>
      <c r="P263" s="1">
        <v>0.48</v>
      </c>
      <c r="Q263" s="1">
        <v>0.06</v>
      </c>
      <c r="R263" s="1">
        <v>5.16E-2</v>
      </c>
      <c r="S263" s="38">
        <v>43678</v>
      </c>
      <c r="T263" s="1">
        <v>0.69</v>
      </c>
      <c r="U263" s="1" t="s">
        <v>7357</v>
      </c>
      <c r="V263" s="1">
        <v>3.56E-2</v>
      </c>
      <c r="W263" s="1" t="s">
        <v>7358</v>
      </c>
      <c r="X263" s="1" t="b">
        <v>0</v>
      </c>
      <c r="Y263" s="1" t="b">
        <v>0</v>
      </c>
    </row>
    <row r="264" spans="1:25" x14ac:dyDescent="0.25">
      <c r="A264" s="1" t="s">
        <v>7851</v>
      </c>
      <c r="B264" s="1" t="s">
        <v>7852</v>
      </c>
      <c r="C264" s="1" t="str">
        <f>VLOOKUP(B264,店铺SKU信息!E:F,2,0)</f>
        <v>AGCY4016-Black-L</v>
      </c>
      <c r="D264" s="1" t="s">
        <v>7853</v>
      </c>
      <c r="E264" s="1" t="s">
        <v>7647</v>
      </c>
      <c r="F264" s="1" t="s">
        <v>7352</v>
      </c>
      <c r="G264" s="1">
        <v>12.83</v>
      </c>
      <c r="H264" s="1">
        <v>10.11</v>
      </c>
      <c r="I264" s="1">
        <v>1.02</v>
      </c>
      <c r="J264" s="1" t="s">
        <v>7353</v>
      </c>
      <c r="K264" s="1">
        <v>0.43</v>
      </c>
      <c r="L264" s="1" t="s">
        <v>7354</v>
      </c>
      <c r="M264" s="1">
        <v>7.6899999999999996E-2</v>
      </c>
      <c r="N264" s="1" t="s">
        <v>7355</v>
      </c>
      <c r="O264" s="1" t="s">
        <v>7356</v>
      </c>
      <c r="P264" s="1">
        <v>0.9</v>
      </c>
      <c r="Q264" s="1">
        <v>0.06</v>
      </c>
      <c r="R264" s="1">
        <v>6.4500000000000002E-2</v>
      </c>
      <c r="S264" s="38">
        <v>43678</v>
      </c>
      <c r="T264" s="1">
        <v>0.69</v>
      </c>
      <c r="U264" s="1" t="s">
        <v>7357</v>
      </c>
      <c r="V264" s="1">
        <v>4.4499999999999998E-2</v>
      </c>
      <c r="W264" s="1" t="s">
        <v>7358</v>
      </c>
      <c r="X264" s="1" t="b">
        <v>0</v>
      </c>
      <c r="Y264" s="1" t="b">
        <v>0</v>
      </c>
    </row>
    <row r="265" spans="1:25" x14ac:dyDescent="0.25">
      <c r="A265" s="1" t="s">
        <v>7426</v>
      </c>
      <c r="B265" s="1" t="s">
        <v>7427</v>
      </c>
      <c r="C265" s="1" t="str">
        <f>VLOOKUP(B265,店铺SKU信息!E:F,2,0)</f>
        <v>AGM1926-Black-4XL</v>
      </c>
      <c r="D265" s="1" t="s">
        <v>2959</v>
      </c>
      <c r="E265" s="1" t="s">
        <v>7647</v>
      </c>
      <c r="F265" s="1" t="s">
        <v>7352</v>
      </c>
      <c r="G265" s="1">
        <v>9.5</v>
      </c>
      <c r="H265" s="1">
        <v>5.19</v>
      </c>
      <c r="I265" s="1">
        <v>1.59</v>
      </c>
      <c r="J265" s="1" t="s">
        <v>7353</v>
      </c>
      <c r="K265" s="1">
        <v>0.75</v>
      </c>
      <c r="L265" s="1" t="s">
        <v>7354</v>
      </c>
      <c r="M265" s="1">
        <v>4.5499999999999999E-2</v>
      </c>
      <c r="N265" s="1" t="s">
        <v>7355</v>
      </c>
      <c r="O265" s="1" t="s">
        <v>7356</v>
      </c>
      <c r="P265" s="1">
        <v>6.29</v>
      </c>
      <c r="Q265" s="1">
        <v>0</v>
      </c>
      <c r="R265" s="1">
        <v>0.28620000000000001</v>
      </c>
      <c r="S265" s="38">
        <v>43678</v>
      </c>
      <c r="T265" s="1">
        <v>0.69</v>
      </c>
      <c r="U265" s="1" t="s">
        <v>7357</v>
      </c>
      <c r="V265" s="1">
        <v>0.19750000000000001</v>
      </c>
      <c r="W265" s="1" t="s">
        <v>7358</v>
      </c>
      <c r="X265" s="1" t="b">
        <v>0</v>
      </c>
      <c r="Y265" s="1" t="b">
        <v>0</v>
      </c>
    </row>
    <row r="266" spans="1:25" x14ac:dyDescent="0.25">
      <c r="A266" s="1" t="s">
        <v>7854</v>
      </c>
      <c r="B266" s="1" t="s">
        <v>7855</v>
      </c>
      <c r="C266" s="1" t="str">
        <f>VLOOKUP(B266,店铺SKU信息!E:F,2,0)</f>
        <v>AGCY41011-White-XXL</v>
      </c>
      <c r="D266" s="1" t="s">
        <v>4281</v>
      </c>
      <c r="E266" s="1" t="s">
        <v>7647</v>
      </c>
      <c r="F266" s="1" t="s">
        <v>7352</v>
      </c>
      <c r="G266" s="1">
        <v>12.48</v>
      </c>
      <c r="H266" s="1">
        <v>9.41</v>
      </c>
      <c r="I266" s="1">
        <v>1.33</v>
      </c>
      <c r="J266" s="1" t="s">
        <v>7353</v>
      </c>
      <c r="K266" s="1">
        <v>0.57999999999999996</v>
      </c>
      <c r="L266" s="1" t="s">
        <v>7354</v>
      </c>
      <c r="M266" s="1">
        <v>9.06E-2</v>
      </c>
      <c r="N266" s="1" t="s">
        <v>7355</v>
      </c>
      <c r="O266" s="1" t="s">
        <v>7356</v>
      </c>
      <c r="P266" s="1">
        <v>4</v>
      </c>
      <c r="Q266" s="1">
        <v>0</v>
      </c>
      <c r="R266" s="1">
        <v>0.36249999999999999</v>
      </c>
      <c r="S266" s="38">
        <v>43678</v>
      </c>
      <c r="T266" s="1">
        <v>0.69</v>
      </c>
      <c r="U266" s="1" t="s">
        <v>7357</v>
      </c>
      <c r="V266" s="1">
        <v>0.25019999999999998</v>
      </c>
      <c r="W266" s="1" t="s">
        <v>7358</v>
      </c>
      <c r="X266" s="1" t="b">
        <v>0</v>
      </c>
      <c r="Y266" s="1" t="b">
        <v>0</v>
      </c>
    </row>
    <row r="267" spans="1:25" x14ac:dyDescent="0.25">
      <c r="A267" s="1" t="s">
        <v>7856</v>
      </c>
      <c r="B267" s="1" t="s">
        <v>7857</v>
      </c>
      <c r="C267" s="1" t="str">
        <f>VLOOKUP(B267,店铺SKU信息!E:F,2,0)</f>
        <v>AGCY4016-Stripe-S</v>
      </c>
      <c r="D267" s="1" t="s">
        <v>7858</v>
      </c>
      <c r="E267" s="1" t="s">
        <v>7647</v>
      </c>
      <c r="F267" s="1" t="s">
        <v>7352</v>
      </c>
      <c r="G267" s="1">
        <v>12.7</v>
      </c>
      <c r="H267" s="1">
        <v>8.5</v>
      </c>
      <c r="I267" s="1">
        <v>1.6</v>
      </c>
      <c r="J267" s="1" t="s">
        <v>7353</v>
      </c>
      <c r="K267" s="1">
        <v>0.4</v>
      </c>
      <c r="L267" s="1" t="s">
        <v>7354</v>
      </c>
      <c r="M267" s="1">
        <v>9.98E-2</v>
      </c>
      <c r="N267" s="1" t="s">
        <v>7355</v>
      </c>
      <c r="O267" s="1" t="s">
        <v>7356</v>
      </c>
      <c r="P267" s="1">
        <v>1.45</v>
      </c>
      <c r="Q267" s="1">
        <v>0.19</v>
      </c>
      <c r="R267" s="1">
        <v>0.12559999999999999</v>
      </c>
      <c r="S267" s="38">
        <v>43678</v>
      </c>
      <c r="T267" s="1">
        <v>0.69</v>
      </c>
      <c r="U267" s="1" t="s">
        <v>7357</v>
      </c>
      <c r="V267" s="1">
        <v>8.6699999999999999E-2</v>
      </c>
      <c r="W267" s="1" t="s">
        <v>7358</v>
      </c>
      <c r="X267" s="1" t="b">
        <v>0</v>
      </c>
      <c r="Y267" s="1" t="b">
        <v>0</v>
      </c>
    </row>
    <row r="268" spans="1:25" x14ac:dyDescent="0.25">
      <c r="A268" s="1" t="s">
        <v>7859</v>
      </c>
      <c r="B268" s="1" t="s">
        <v>7860</v>
      </c>
      <c r="C268" s="1" t="str">
        <f>VLOOKUP(B268,店铺SKU信息!E:F,2,0)</f>
        <v>AGCY4063-Army Green-L</v>
      </c>
      <c r="D268" s="1" t="s">
        <v>4548</v>
      </c>
      <c r="E268" s="1" t="s">
        <v>7647</v>
      </c>
      <c r="F268" s="1" t="s">
        <v>7352</v>
      </c>
      <c r="G268" s="1">
        <v>13.07</v>
      </c>
      <c r="H268" s="1">
        <v>10.28</v>
      </c>
      <c r="I268" s="1">
        <v>0.79</v>
      </c>
      <c r="J268" s="1" t="s">
        <v>7353</v>
      </c>
      <c r="K268" s="1">
        <v>0.2</v>
      </c>
      <c r="L268" s="1" t="s">
        <v>7354</v>
      </c>
      <c r="M268" s="1">
        <v>6.1400000000000003E-2</v>
      </c>
      <c r="N268" s="1" t="s">
        <v>7355</v>
      </c>
      <c r="O268" s="1" t="s">
        <v>7356</v>
      </c>
      <c r="P268" s="1">
        <v>4</v>
      </c>
      <c r="Q268" s="1">
        <v>0</v>
      </c>
      <c r="R268" s="1">
        <v>0.2457</v>
      </c>
      <c r="S268" s="38">
        <v>43678</v>
      </c>
      <c r="T268" s="1">
        <v>0.69</v>
      </c>
      <c r="U268" s="1" t="s">
        <v>7357</v>
      </c>
      <c r="V268" s="1">
        <v>0.16950000000000001</v>
      </c>
      <c r="W268" s="1" t="s">
        <v>7358</v>
      </c>
      <c r="X268" s="1" t="b">
        <v>0</v>
      </c>
      <c r="Y268" s="1" t="b">
        <v>0</v>
      </c>
    </row>
    <row r="269" spans="1:25" x14ac:dyDescent="0.25">
      <c r="A269" s="1" t="s">
        <v>7454</v>
      </c>
      <c r="B269" s="1" t="s">
        <v>7455</v>
      </c>
      <c r="C269" s="1" t="str">
        <f>VLOOKUP(B269,店铺SKU信息!E:F,2,0)</f>
        <v>AGM4896-Blue-2XL</v>
      </c>
      <c r="D269" s="1" t="s">
        <v>2823</v>
      </c>
      <c r="E269" s="1" t="s">
        <v>7647</v>
      </c>
      <c r="F269" s="1" t="s">
        <v>7352</v>
      </c>
      <c r="G269" s="1">
        <v>13.69</v>
      </c>
      <c r="H269" s="1">
        <v>3.9</v>
      </c>
      <c r="I269" s="1">
        <v>2.1</v>
      </c>
      <c r="J269" s="1" t="s">
        <v>7353</v>
      </c>
      <c r="K269" s="1">
        <v>1.05</v>
      </c>
      <c r="L269" s="1" t="s">
        <v>7354</v>
      </c>
      <c r="M269" s="1">
        <v>6.4799999999999996E-2</v>
      </c>
      <c r="N269" s="1" t="s">
        <v>7355</v>
      </c>
      <c r="O269" s="1" t="s">
        <v>7356</v>
      </c>
      <c r="P269" s="1">
        <v>1.45</v>
      </c>
      <c r="Q269" s="1">
        <v>0</v>
      </c>
      <c r="R269" s="1">
        <v>9.4100000000000003E-2</v>
      </c>
      <c r="S269" s="38">
        <v>43678</v>
      </c>
      <c r="T269" s="1">
        <v>0.69</v>
      </c>
      <c r="U269" s="1" t="s">
        <v>7357</v>
      </c>
      <c r="V269" s="1">
        <v>6.4899999999999999E-2</v>
      </c>
      <c r="W269" s="1" t="s">
        <v>7358</v>
      </c>
      <c r="X269" s="1" t="b">
        <v>0</v>
      </c>
      <c r="Y269" s="1" t="b">
        <v>0</v>
      </c>
    </row>
    <row r="270" spans="1:25" x14ac:dyDescent="0.25">
      <c r="A270" s="1" t="s">
        <v>7861</v>
      </c>
      <c r="B270" s="1" t="s">
        <v>7862</v>
      </c>
      <c r="C270" s="1" t="str">
        <f>VLOOKUP(B270,店铺SKU信息!E:F,2,0)</f>
        <v>AGM42600-Black-3XL</v>
      </c>
      <c r="D270" s="1" t="s">
        <v>3261</v>
      </c>
      <c r="E270" s="1" t="s">
        <v>7647</v>
      </c>
      <c r="F270" s="1" t="s">
        <v>7352</v>
      </c>
      <c r="G270" s="1">
        <v>12.85</v>
      </c>
      <c r="H270" s="1">
        <v>9.0399999999999991</v>
      </c>
      <c r="I270" s="1">
        <v>1.65</v>
      </c>
      <c r="J270" s="1" t="s">
        <v>7353</v>
      </c>
      <c r="K270" s="1">
        <v>0.45</v>
      </c>
      <c r="L270" s="1" t="s">
        <v>7354</v>
      </c>
      <c r="M270" s="1">
        <v>0.1109</v>
      </c>
      <c r="N270" s="1" t="s">
        <v>7355</v>
      </c>
      <c r="O270" s="1" t="s">
        <v>7356</v>
      </c>
      <c r="P270" s="1">
        <v>5.61</v>
      </c>
      <c r="Q270" s="1">
        <v>0</v>
      </c>
      <c r="R270" s="1">
        <v>0.62219999999999998</v>
      </c>
      <c r="S270" s="38">
        <v>43678</v>
      </c>
      <c r="T270" s="1">
        <v>0.69</v>
      </c>
      <c r="U270" s="1" t="s">
        <v>7357</v>
      </c>
      <c r="V270" s="1">
        <v>0.42930000000000001</v>
      </c>
      <c r="W270" s="1" t="s">
        <v>7358</v>
      </c>
      <c r="X270" s="1" t="b">
        <v>0</v>
      </c>
      <c r="Y270" s="1" t="b">
        <v>0</v>
      </c>
    </row>
    <row r="271" spans="1:25" x14ac:dyDescent="0.25">
      <c r="A271" s="1" t="s">
        <v>7403</v>
      </c>
      <c r="B271" s="1" t="s">
        <v>7404</v>
      </c>
      <c r="C271" s="1" t="str">
        <f>VLOOKUP(B271,店铺SKU信息!E:F,2,0)</f>
        <v>AGM4896-Red-4XL</v>
      </c>
      <c r="D271" s="1" t="s">
        <v>2862</v>
      </c>
      <c r="E271" s="1" t="s">
        <v>7647</v>
      </c>
      <c r="F271" s="1" t="s">
        <v>7352</v>
      </c>
      <c r="G271" s="1">
        <v>13.7</v>
      </c>
      <c r="H271" s="1">
        <v>3.9</v>
      </c>
      <c r="I271" s="1">
        <v>2.1</v>
      </c>
      <c r="J271" s="1" t="s">
        <v>7353</v>
      </c>
      <c r="K271" s="1">
        <v>1.05</v>
      </c>
      <c r="L271" s="1" t="s">
        <v>7354</v>
      </c>
      <c r="M271" s="1">
        <v>6.4799999999999996E-2</v>
      </c>
      <c r="N271" s="1" t="s">
        <v>7355</v>
      </c>
      <c r="O271" s="1" t="s">
        <v>7356</v>
      </c>
      <c r="P271" s="1">
        <v>1.94</v>
      </c>
      <c r="Q271" s="1">
        <v>0</v>
      </c>
      <c r="R271" s="1">
        <v>0.1255</v>
      </c>
      <c r="S271" s="38">
        <v>43678</v>
      </c>
      <c r="T271" s="1">
        <v>0.69</v>
      </c>
      <c r="U271" s="1" t="s">
        <v>7357</v>
      </c>
      <c r="V271" s="1">
        <v>8.6599999999999996E-2</v>
      </c>
      <c r="W271" s="1" t="s">
        <v>7358</v>
      </c>
      <c r="X271" s="1" t="b">
        <v>0</v>
      </c>
      <c r="Y271" s="1" t="b">
        <v>0</v>
      </c>
    </row>
    <row r="272" spans="1:25" x14ac:dyDescent="0.25">
      <c r="A272" s="1" t="s">
        <v>7863</v>
      </c>
      <c r="B272" s="1" t="s">
        <v>7864</v>
      </c>
      <c r="C272" s="1" t="str">
        <f>VLOOKUP(B272,店铺SKU信息!E:F,2,0)</f>
        <v>AGCY4062-Pink-S</v>
      </c>
      <c r="D272" s="1" t="s">
        <v>3557</v>
      </c>
      <c r="E272" s="1" t="s">
        <v>7647</v>
      </c>
      <c r="F272" s="1" t="s">
        <v>7352</v>
      </c>
      <c r="G272" s="1">
        <v>11.65</v>
      </c>
      <c r="H272" s="1">
        <v>9.4499999999999993</v>
      </c>
      <c r="I272" s="1">
        <v>1.25</v>
      </c>
      <c r="J272" s="1" t="s">
        <v>7353</v>
      </c>
      <c r="K272" s="1">
        <v>0.28999999999999998</v>
      </c>
      <c r="L272" s="1" t="s">
        <v>7354</v>
      </c>
      <c r="M272" s="1">
        <v>7.9500000000000001E-2</v>
      </c>
      <c r="N272" s="1" t="s">
        <v>7355</v>
      </c>
      <c r="O272" s="1" t="s">
        <v>7356</v>
      </c>
      <c r="P272" s="1">
        <v>4.74</v>
      </c>
      <c r="Q272" s="1">
        <v>0</v>
      </c>
      <c r="R272" s="1">
        <v>0.377</v>
      </c>
      <c r="S272" s="38">
        <v>43678</v>
      </c>
      <c r="T272" s="1">
        <v>0.69</v>
      </c>
      <c r="U272" s="1" t="s">
        <v>7357</v>
      </c>
      <c r="V272" s="1">
        <v>0.2601</v>
      </c>
      <c r="W272" s="1" t="s">
        <v>7358</v>
      </c>
      <c r="X272" s="1" t="b">
        <v>0</v>
      </c>
      <c r="Y272" s="1" t="b">
        <v>0</v>
      </c>
    </row>
    <row r="273" spans="1:25" x14ac:dyDescent="0.25">
      <c r="A273" s="1" t="s">
        <v>7865</v>
      </c>
      <c r="B273" s="1" t="s">
        <v>7866</v>
      </c>
      <c r="C273" s="1" t="str">
        <f>VLOOKUP(B273,店铺SKU信息!E:F,2,0)</f>
        <v>AGCY49255-White-L</v>
      </c>
      <c r="D273" s="1" t="s">
        <v>7867</v>
      </c>
      <c r="E273" s="1" t="s">
        <v>7647</v>
      </c>
      <c r="F273" s="1" t="s">
        <v>7352</v>
      </c>
      <c r="G273" s="1">
        <v>12.3</v>
      </c>
      <c r="H273" s="1">
        <v>8.9</v>
      </c>
      <c r="I273" s="1">
        <v>1.3</v>
      </c>
      <c r="J273" s="1" t="s">
        <v>7353</v>
      </c>
      <c r="K273" s="1">
        <v>0.55000000000000004</v>
      </c>
      <c r="L273" s="1" t="s">
        <v>7354</v>
      </c>
      <c r="M273" s="1">
        <v>8.2000000000000003E-2</v>
      </c>
      <c r="N273" s="1" t="s">
        <v>7355</v>
      </c>
      <c r="O273" s="1" t="s">
        <v>7356</v>
      </c>
      <c r="P273" s="1">
        <v>0.48</v>
      </c>
      <c r="Q273" s="1">
        <v>0.06</v>
      </c>
      <c r="R273" s="1">
        <v>3.44E-2</v>
      </c>
      <c r="S273" s="38">
        <v>43678</v>
      </c>
      <c r="T273" s="1">
        <v>0.69</v>
      </c>
      <c r="U273" s="1" t="s">
        <v>7357</v>
      </c>
      <c r="V273" s="1">
        <v>2.3699999999999999E-2</v>
      </c>
      <c r="W273" s="1" t="s">
        <v>7358</v>
      </c>
      <c r="X273" s="1" t="b">
        <v>0</v>
      </c>
      <c r="Y273" s="1" t="b">
        <v>0</v>
      </c>
    </row>
    <row r="274" spans="1:25" x14ac:dyDescent="0.25">
      <c r="A274" s="1" t="s">
        <v>7430</v>
      </c>
      <c r="B274" s="1" t="s">
        <v>7431</v>
      </c>
      <c r="C274" s="1" t="str">
        <f>VLOOKUP(B274,店铺SKU信息!E:F,2,0)</f>
        <v>AGM48999-White-4XL</v>
      </c>
      <c r="D274" s="1" t="s">
        <v>2676</v>
      </c>
      <c r="E274" s="1" t="s">
        <v>7647</v>
      </c>
      <c r="F274" s="1" t="s">
        <v>7352</v>
      </c>
      <c r="G274" s="1">
        <v>11.7</v>
      </c>
      <c r="H274" s="1">
        <v>9.5</v>
      </c>
      <c r="I274" s="1">
        <v>1.7</v>
      </c>
      <c r="J274" s="1" t="s">
        <v>7353</v>
      </c>
      <c r="K274" s="1">
        <v>0.9</v>
      </c>
      <c r="L274" s="1" t="s">
        <v>7354</v>
      </c>
      <c r="M274" s="1">
        <v>0.1091</v>
      </c>
      <c r="N274" s="1" t="s">
        <v>7355</v>
      </c>
      <c r="O274" s="1" t="s">
        <v>7356</v>
      </c>
      <c r="P274" s="1">
        <v>28.87</v>
      </c>
      <c r="Q274" s="1">
        <v>0</v>
      </c>
      <c r="R274" s="1">
        <v>3.149</v>
      </c>
      <c r="S274" s="38">
        <v>43678</v>
      </c>
      <c r="T274" s="1">
        <v>0.69</v>
      </c>
      <c r="U274" s="1" t="s">
        <v>7357</v>
      </c>
      <c r="V274" s="1">
        <v>2.1726000000000001</v>
      </c>
      <c r="W274" s="1" t="s">
        <v>7358</v>
      </c>
      <c r="X274" s="1" t="b">
        <v>0</v>
      </c>
      <c r="Y274" s="1" t="b">
        <v>0</v>
      </c>
    </row>
    <row r="275" spans="1:25" x14ac:dyDescent="0.25">
      <c r="A275" s="1" t="s">
        <v>7868</v>
      </c>
      <c r="B275" s="1" t="s">
        <v>7869</v>
      </c>
      <c r="C275" s="1" t="str">
        <f>VLOOKUP(B275,店铺SKU信息!E:F,2,0)</f>
        <v>AGCY4062-Black-S</v>
      </c>
      <c r="D275" s="1" t="s">
        <v>4135</v>
      </c>
      <c r="E275" s="1" t="s">
        <v>7647</v>
      </c>
      <c r="F275" s="1" t="s">
        <v>7352</v>
      </c>
      <c r="G275" s="1">
        <v>11.65</v>
      </c>
      <c r="H275" s="1">
        <v>9.4499999999999993</v>
      </c>
      <c r="I275" s="1">
        <v>1.25</v>
      </c>
      <c r="J275" s="1" t="s">
        <v>7353</v>
      </c>
      <c r="K275" s="1">
        <v>0.28999999999999998</v>
      </c>
      <c r="L275" s="1" t="s">
        <v>7354</v>
      </c>
      <c r="M275" s="1">
        <v>7.9500000000000001E-2</v>
      </c>
      <c r="N275" s="1" t="s">
        <v>7355</v>
      </c>
      <c r="O275" s="1" t="s">
        <v>7356</v>
      </c>
      <c r="P275" s="1">
        <v>2.42</v>
      </c>
      <c r="Q275" s="1">
        <v>0</v>
      </c>
      <c r="R275" s="1">
        <v>0.1923</v>
      </c>
      <c r="S275" s="38">
        <v>43678</v>
      </c>
      <c r="T275" s="1">
        <v>0.69</v>
      </c>
      <c r="U275" s="1" t="s">
        <v>7357</v>
      </c>
      <c r="V275" s="1">
        <v>0.13270000000000001</v>
      </c>
      <c r="W275" s="1" t="s">
        <v>7358</v>
      </c>
      <c r="X275" s="1" t="b">
        <v>0</v>
      </c>
      <c r="Y275" s="1" t="b">
        <v>0</v>
      </c>
    </row>
    <row r="276" spans="1:25" x14ac:dyDescent="0.25">
      <c r="A276" s="1" t="s">
        <v>7870</v>
      </c>
      <c r="B276" s="1" t="s">
        <v>7871</v>
      </c>
      <c r="C276" s="1" t="str">
        <f>VLOOKUP(B276,店铺SKU信息!E:F,2,0)</f>
        <v>AGM42600-Red-XL</v>
      </c>
      <c r="D276" s="1" t="s">
        <v>6262</v>
      </c>
      <c r="E276" s="1" t="s">
        <v>7647</v>
      </c>
      <c r="F276" s="1" t="s">
        <v>7352</v>
      </c>
      <c r="G276" s="1">
        <v>12.85</v>
      </c>
      <c r="H276" s="1">
        <v>9.0399999999999991</v>
      </c>
      <c r="I276" s="1">
        <v>1.65</v>
      </c>
      <c r="J276" s="1" t="s">
        <v>7353</v>
      </c>
      <c r="K276" s="1">
        <v>0.45</v>
      </c>
      <c r="L276" s="1" t="s">
        <v>7354</v>
      </c>
      <c r="M276" s="1">
        <v>0.1109</v>
      </c>
      <c r="N276" s="1" t="s">
        <v>7355</v>
      </c>
      <c r="O276" s="1" t="s">
        <v>7356</v>
      </c>
      <c r="P276" s="1">
        <v>6.39</v>
      </c>
      <c r="Q276" s="1">
        <v>0</v>
      </c>
      <c r="R276" s="1">
        <v>0.70799999999999996</v>
      </c>
      <c r="S276" s="38">
        <v>43678</v>
      </c>
      <c r="T276" s="1">
        <v>0.69</v>
      </c>
      <c r="U276" s="1" t="s">
        <v>7357</v>
      </c>
      <c r="V276" s="1">
        <v>0.48859999999999998</v>
      </c>
      <c r="W276" s="1" t="s">
        <v>7358</v>
      </c>
      <c r="X276" s="1" t="b">
        <v>0</v>
      </c>
      <c r="Y276" s="1" t="b">
        <v>0</v>
      </c>
    </row>
    <row r="277" spans="1:25" x14ac:dyDescent="0.25">
      <c r="A277" s="1" t="s">
        <v>7872</v>
      </c>
      <c r="B277" s="1" t="s">
        <v>7873</v>
      </c>
      <c r="C277" s="1" t="str">
        <f>VLOOKUP(B277,店铺SKU信息!E:F,2,0)</f>
        <v>AGM42544-Purple-4XL</v>
      </c>
      <c r="D277" s="1" t="s">
        <v>7874</v>
      </c>
      <c r="E277" s="1" t="s">
        <v>7647</v>
      </c>
      <c r="F277" s="1" t="s">
        <v>7352</v>
      </c>
      <c r="G277" s="1">
        <v>12.8</v>
      </c>
      <c r="H277" s="1">
        <v>6</v>
      </c>
      <c r="I277" s="1">
        <v>2.4</v>
      </c>
      <c r="J277" s="1" t="s">
        <v>7353</v>
      </c>
      <c r="K277" s="1">
        <v>0.6</v>
      </c>
      <c r="L277" s="1" t="s">
        <v>7354</v>
      </c>
      <c r="M277" s="1">
        <v>0.1067</v>
      </c>
      <c r="N277" s="1" t="s">
        <v>7355</v>
      </c>
      <c r="O277" s="1" t="s">
        <v>7356</v>
      </c>
      <c r="P277" s="1">
        <v>4</v>
      </c>
      <c r="Q277" s="1">
        <v>0</v>
      </c>
      <c r="R277" s="1">
        <v>0.42670000000000002</v>
      </c>
      <c r="S277" s="38">
        <v>43678</v>
      </c>
      <c r="T277" s="1">
        <v>0.69</v>
      </c>
      <c r="U277" s="1" t="s">
        <v>7357</v>
      </c>
      <c r="V277" s="1">
        <v>0.2944</v>
      </c>
      <c r="W277" s="1" t="s">
        <v>7358</v>
      </c>
      <c r="X277" s="1" t="b">
        <v>0</v>
      </c>
      <c r="Y277" s="1" t="b">
        <v>0</v>
      </c>
    </row>
    <row r="278" spans="1:25" x14ac:dyDescent="0.25">
      <c r="A278" s="1" t="s">
        <v>7875</v>
      </c>
      <c r="B278" s="1" t="s">
        <v>7876</v>
      </c>
      <c r="C278" s="1" t="str">
        <f>VLOOKUP(B278,店铺SKU信息!E:F,2,0)</f>
        <v>AGCY4063-Black-XL</v>
      </c>
      <c r="D278" s="1" t="s">
        <v>5790</v>
      </c>
      <c r="E278" s="1" t="s">
        <v>7647</v>
      </c>
      <c r="F278" s="1" t="s">
        <v>7352</v>
      </c>
      <c r="G278" s="1">
        <v>13.07</v>
      </c>
      <c r="H278" s="1">
        <v>10.28</v>
      </c>
      <c r="I278" s="1">
        <v>0.79</v>
      </c>
      <c r="J278" s="1" t="s">
        <v>7353</v>
      </c>
      <c r="K278" s="1">
        <v>0.2</v>
      </c>
      <c r="L278" s="1" t="s">
        <v>7354</v>
      </c>
      <c r="M278" s="1">
        <v>6.1400000000000003E-2</v>
      </c>
      <c r="N278" s="1" t="s">
        <v>7355</v>
      </c>
      <c r="O278" s="1" t="s">
        <v>7356</v>
      </c>
      <c r="P278" s="1">
        <v>5.84</v>
      </c>
      <c r="Q278" s="1">
        <v>0</v>
      </c>
      <c r="R278" s="1">
        <v>0.35859999999999997</v>
      </c>
      <c r="S278" s="38">
        <v>43678</v>
      </c>
      <c r="T278" s="1">
        <v>0.69</v>
      </c>
      <c r="U278" s="1" t="s">
        <v>7357</v>
      </c>
      <c r="V278" s="1">
        <v>0.2475</v>
      </c>
      <c r="W278" s="1" t="s">
        <v>7358</v>
      </c>
      <c r="X278" s="1" t="b">
        <v>0</v>
      </c>
      <c r="Y278" s="1" t="b">
        <v>0</v>
      </c>
    </row>
    <row r="279" spans="1:25" x14ac:dyDescent="0.25">
      <c r="A279" s="1" t="s">
        <v>7877</v>
      </c>
      <c r="B279" s="1" t="s">
        <v>7878</v>
      </c>
      <c r="C279" s="1" t="str">
        <f>VLOOKUP(B279,店铺SKU信息!E:F,2,0)</f>
        <v>AGCY41011-Gray-XXL</v>
      </c>
      <c r="D279" s="1" t="s">
        <v>7879</v>
      </c>
      <c r="E279" s="1" t="s">
        <v>7647</v>
      </c>
      <c r="F279" s="1" t="s">
        <v>7352</v>
      </c>
      <c r="G279" s="1">
        <v>12.48</v>
      </c>
      <c r="H279" s="1">
        <v>9.41</v>
      </c>
      <c r="I279" s="1">
        <v>1.33</v>
      </c>
      <c r="J279" s="1" t="s">
        <v>7353</v>
      </c>
      <c r="K279" s="1">
        <v>0.57999999999999996</v>
      </c>
      <c r="L279" s="1" t="s">
        <v>7354</v>
      </c>
      <c r="M279" s="1">
        <v>9.06E-2</v>
      </c>
      <c r="N279" s="1" t="s">
        <v>7355</v>
      </c>
      <c r="O279" s="1" t="s">
        <v>7356</v>
      </c>
      <c r="P279" s="1">
        <v>5</v>
      </c>
      <c r="Q279" s="1">
        <v>0</v>
      </c>
      <c r="R279" s="1">
        <v>0.45319999999999999</v>
      </c>
      <c r="S279" s="38">
        <v>43678</v>
      </c>
      <c r="T279" s="1">
        <v>0.69</v>
      </c>
      <c r="U279" s="1" t="s">
        <v>7357</v>
      </c>
      <c r="V279" s="1">
        <v>0.31269999999999998</v>
      </c>
      <c r="W279" s="1" t="s">
        <v>7358</v>
      </c>
      <c r="X279" s="1" t="b">
        <v>0</v>
      </c>
      <c r="Y279" s="1" t="b">
        <v>0</v>
      </c>
    </row>
    <row r="280" spans="1:25" x14ac:dyDescent="0.25">
      <c r="A280" s="1" t="s">
        <v>7880</v>
      </c>
      <c r="B280" s="1" t="s">
        <v>7881</v>
      </c>
      <c r="C280" s="1" t="str">
        <f>VLOOKUP(B280,店铺SKU信息!E:F,2,0)</f>
        <v>AGM42566-Black-2XL</v>
      </c>
      <c r="D280" s="1" t="s">
        <v>7882</v>
      </c>
      <c r="E280" s="1" t="s">
        <v>7647</v>
      </c>
      <c r="F280" s="1" t="s">
        <v>7352</v>
      </c>
      <c r="G280" s="1">
        <v>10.5</v>
      </c>
      <c r="H280" s="1">
        <v>3.8</v>
      </c>
      <c r="I280" s="1">
        <v>2.2999999999999998</v>
      </c>
      <c r="J280" s="1" t="s">
        <v>7353</v>
      </c>
      <c r="K280" s="1">
        <v>0.6</v>
      </c>
      <c r="L280" s="1" t="s">
        <v>7354</v>
      </c>
      <c r="M280" s="1">
        <v>5.3100000000000001E-2</v>
      </c>
      <c r="N280" s="1" t="s">
        <v>7355</v>
      </c>
      <c r="O280" s="1" t="s">
        <v>7356</v>
      </c>
      <c r="P280" s="1">
        <v>4</v>
      </c>
      <c r="Q280" s="1">
        <v>0</v>
      </c>
      <c r="R280" s="1">
        <v>0.21229999999999999</v>
      </c>
      <c r="S280" s="38">
        <v>43678</v>
      </c>
      <c r="T280" s="1">
        <v>0.69</v>
      </c>
      <c r="U280" s="1" t="s">
        <v>7357</v>
      </c>
      <c r="V280" s="1">
        <v>0.14649999999999999</v>
      </c>
      <c r="W280" s="1" t="s">
        <v>7358</v>
      </c>
      <c r="X280" s="1" t="b">
        <v>0</v>
      </c>
      <c r="Y280" s="1" t="b">
        <v>0</v>
      </c>
    </row>
    <row r="281" spans="1:25" x14ac:dyDescent="0.25">
      <c r="A281" s="1" t="s">
        <v>7883</v>
      </c>
      <c r="B281" s="1" t="s">
        <v>7884</v>
      </c>
      <c r="C281" s="1" t="str">
        <f>VLOOKUP(B281,店铺SKU信息!E:F,2,0)</f>
        <v>AGCY41011-Red-XXL</v>
      </c>
      <c r="D281" s="1" t="s">
        <v>5624</v>
      </c>
      <c r="E281" s="1" t="s">
        <v>7647</v>
      </c>
      <c r="F281" s="1" t="s">
        <v>7352</v>
      </c>
      <c r="G281" s="1">
        <v>12.48</v>
      </c>
      <c r="H281" s="1">
        <v>9.41</v>
      </c>
      <c r="I281" s="1">
        <v>1.33</v>
      </c>
      <c r="J281" s="1" t="s">
        <v>7353</v>
      </c>
      <c r="K281" s="1">
        <v>0.57999999999999996</v>
      </c>
      <c r="L281" s="1" t="s">
        <v>7354</v>
      </c>
      <c r="M281" s="1">
        <v>9.06E-2</v>
      </c>
      <c r="N281" s="1" t="s">
        <v>7355</v>
      </c>
      <c r="O281" s="1" t="s">
        <v>7356</v>
      </c>
      <c r="P281" s="1">
        <v>5</v>
      </c>
      <c r="Q281" s="1">
        <v>0</v>
      </c>
      <c r="R281" s="1">
        <v>0.45319999999999999</v>
      </c>
      <c r="S281" s="38">
        <v>43678</v>
      </c>
      <c r="T281" s="1">
        <v>0.69</v>
      </c>
      <c r="U281" s="1" t="s">
        <v>7357</v>
      </c>
      <c r="V281" s="1">
        <v>0.31269999999999998</v>
      </c>
      <c r="W281" s="1" t="s">
        <v>7358</v>
      </c>
      <c r="X281" s="1" t="b">
        <v>0</v>
      </c>
      <c r="Y281" s="1" t="b">
        <v>0</v>
      </c>
    </row>
    <row r="282" spans="1:25" x14ac:dyDescent="0.25">
      <c r="A282" s="1" t="s">
        <v>7395</v>
      </c>
      <c r="B282" s="1" t="s">
        <v>7396</v>
      </c>
      <c r="C282" s="1" t="str">
        <f>VLOOKUP(B282,店铺SKU信息!E:F,2,0)</f>
        <v>AGM48999-Purple-2XL</v>
      </c>
      <c r="D282" s="1" t="s">
        <v>2887</v>
      </c>
      <c r="E282" s="1" t="s">
        <v>7647</v>
      </c>
      <c r="F282" s="1" t="s">
        <v>7352</v>
      </c>
      <c r="G282" s="1">
        <v>11.7</v>
      </c>
      <c r="H282" s="1">
        <v>9.5</v>
      </c>
      <c r="I282" s="1">
        <v>1.7</v>
      </c>
      <c r="J282" s="1" t="s">
        <v>7353</v>
      </c>
      <c r="K282" s="1">
        <v>0.9</v>
      </c>
      <c r="L282" s="1" t="s">
        <v>7354</v>
      </c>
      <c r="M282" s="1">
        <v>0.1091</v>
      </c>
      <c r="N282" s="1" t="s">
        <v>7355</v>
      </c>
      <c r="O282" s="1" t="s">
        <v>7356</v>
      </c>
      <c r="P282" s="1">
        <v>4.2300000000000004</v>
      </c>
      <c r="Q282" s="1">
        <v>0</v>
      </c>
      <c r="R282" s="1">
        <v>0.46089999999999998</v>
      </c>
      <c r="S282" s="38">
        <v>43678</v>
      </c>
      <c r="T282" s="1">
        <v>0.69</v>
      </c>
      <c r="U282" s="1" t="s">
        <v>7357</v>
      </c>
      <c r="V282" s="1">
        <v>0.318</v>
      </c>
      <c r="W282" s="1" t="s">
        <v>7358</v>
      </c>
      <c r="X282" s="1" t="b">
        <v>0</v>
      </c>
      <c r="Y282" s="1" t="b">
        <v>0</v>
      </c>
    </row>
    <row r="283" spans="1:25" x14ac:dyDescent="0.25">
      <c r="A283" s="1" t="s">
        <v>7885</v>
      </c>
      <c r="B283" s="1" t="s">
        <v>7886</v>
      </c>
      <c r="C283" s="1" t="str">
        <f>VLOOKUP(B283,店铺SKU信息!E:F,2,0)</f>
        <v>AGCY6758-Black-M</v>
      </c>
      <c r="D283" s="1" t="s">
        <v>2660</v>
      </c>
      <c r="E283" s="1" t="s">
        <v>7647</v>
      </c>
      <c r="F283" s="1" t="s">
        <v>7352</v>
      </c>
      <c r="G283" s="1">
        <v>11.4</v>
      </c>
      <c r="H283" s="1">
        <v>9.5</v>
      </c>
      <c r="I283" s="1">
        <v>2.8</v>
      </c>
      <c r="J283" s="1" t="s">
        <v>7353</v>
      </c>
      <c r="K283" s="1">
        <v>0.6</v>
      </c>
      <c r="L283" s="1" t="s">
        <v>7354</v>
      </c>
      <c r="M283" s="1">
        <v>0.17530000000000001</v>
      </c>
      <c r="N283" s="1" t="s">
        <v>7355</v>
      </c>
      <c r="O283" s="1" t="s">
        <v>7356</v>
      </c>
      <c r="P283" s="1">
        <v>1.1299999999999999</v>
      </c>
      <c r="Q283" s="1">
        <v>0</v>
      </c>
      <c r="R283" s="1">
        <v>0.19800000000000001</v>
      </c>
      <c r="S283" s="38">
        <v>43678</v>
      </c>
      <c r="T283" s="1">
        <v>0.69</v>
      </c>
      <c r="U283" s="1" t="s">
        <v>7357</v>
      </c>
      <c r="V283" s="1">
        <v>0.1366</v>
      </c>
      <c r="W283" s="1" t="s">
        <v>7358</v>
      </c>
      <c r="X283" s="1" t="b">
        <v>0</v>
      </c>
      <c r="Y283" s="1" t="b">
        <v>0</v>
      </c>
    </row>
    <row r="284" spans="1:25" x14ac:dyDescent="0.25">
      <c r="A284" s="1" t="s">
        <v>7887</v>
      </c>
      <c r="B284" s="1" t="s">
        <v>7888</v>
      </c>
      <c r="C284" s="1" t="str">
        <f>VLOOKUP(B284,店铺SKU信息!E:F,2,0)</f>
        <v>AGCY4063-Blue-S</v>
      </c>
      <c r="D284" s="1" t="s">
        <v>3071</v>
      </c>
      <c r="E284" s="1" t="s">
        <v>7647</v>
      </c>
      <c r="F284" s="1" t="s">
        <v>7352</v>
      </c>
      <c r="G284" s="1">
        <v>13.07</v>
      </c>
      <c r="H284" s="1">
        <v>10.28</v>
      </c>
      <c r="I284" s="1">
        <v>0.79</v>
      </c>
      <c r="J284" s="1" t="s">
        <v>7353</v>
      </c>
      <c r="K284" s="1">
        <v>0.2</v>
      </c>
      <c r="L284" s="1" t="s">
        <v>7354</v>
      </c>
      <c r="M284" s="1">
        <v>6.1400000000000003E-2</v>
      </c>
      <c r="N284" s="1" t="s">
        <v>7355</v>
      </c>
      <c r="O284" s="1" t="s">
        <v>7356</v>
      </c>
      <c r="P284" s="1">
        <v>7.58</v>
      </c>
      <c r="Q284" s="1">
        <v>0</v>
      </c>
      <c r="R284" s="1">
        <v>0.46560000000000001</v>
      </c>
      <c r="S284" s="38">
        <v>43678</v>
      </c>
      <c r="T284" s="1">
        <v>0.69</v>
      </c>
      <c r="U284" s="1" t="s">
        <v>7357</v>
      </c>
      <c r="V284" s="1">
        <v>0.32129999999999997</v>
      </c>
      <c r="W284" s="1" t="s">
        <v>7358</v>
      </c>
      <c r="X284" s="1" t="b">
        <v>0</v>
      </c>
      <c r="Y284" s="1" t="b">
        <v>0</v>
      </c>
    </row>
    <row r="285" spans="1:25" x14ac:dyDescent="0.25">
      <c r="A285" s="1" t="s">
        <v>7889</v>
      </c>
      <c r="B285" s="1" t="s">
        <v>7890</v>
      </c>
      <c r="C285" s="1" t="str">
        <f>VLOOKUP(B285,店铺SKU信息!E:F,2,0)</f>
        <v>AGM42644-Black Stripe-2XL</v>
      </c>
      <c r="D285" s="1" t="s">
        <v>4966</v>
      </c>
      <c r="E285" s="1" t="s">
        <v>7891</v>
      </c>
      <c r="F285" s="1" t="s">
        <v>7352</v>
      </c>
      <c r="G285" s="1">
        <v>12.7</v>
      </c>
      <c r="H285" s="1">
        <v>9.9</v>
      </c>
      <c r="I285" s="1">
        <v>0.8</v>
      </c>
      <c r="J285" s="1" t="s">
        <v>7353</v>
      </c>
      <c r="K285" s="1">
        <v>0.65</v>
      </c>
      <c r="L285" s="1" t="s">
        <v>7354</v>
      </c>
      <c r="M285" s="1">
        <v>5.8099999999999999E-2</v>
      </c>
      <c r="N285" s="1" t="s">
        <v>7355</v>
      </c>
      <c r="O285" s="1" t="s">
        <v>7356</v>
      </c>
      <c r="P285" s="1">
        <v>0.06</v>
      </c>
      <c r="Q285" s="1">
        <v>0</v>
      </c>
      <c r="R285" s="1">
        <v>3.7000000000000002E-3</v>
      </c>
      <c r="S285" s="38">
        <v>43678</v>
      </c>
      <c r="T285" s="1">
        <v>0.69</v>
      </c>
      <c r="U285" s="1" t="s">
        <v>7357</v>
      </c>
      <c r="V285" s="1">
        <v>2.8999999999999998E-3</v>
      </c>
      <c r="W285" s="1" t="s">
        <v>7358</v>
      </c>
      <c r="X285" s="1" t="b">
        <v>0</v>
      </c>
      <c r="Y285" s="1" t="b">
        <v>0</v>
      </c>
    </row>
    <row r="286" spans="1:25" x14ac:dyDescent="0.25">
      <c r="A286" s="1" t="s">
        <v>7892</v>
      </c>
      <c r="B286" s="1" t="s">
        <v>7893</v>
      </c>
      <c r="C286" s="1" t="str">
        <f>VLOOKUP(B286,店铺SKU信息!E:F,2,0)</f>
        <v>AGM42588-Black-4XL</v>
      </c>
      <c r="D286" s="1" t="s">
        <v>7894</v>
      </c>
      <c r="E286" s="1" t="s">
        <v>7891</v>
      </c>
      <c r="F286" s="1" t="s">
        <v>7352</v>
      </c>
      <c r="G286" s="1">
        <v>12.1</v>
      </c>
      <c r="H286" s="1">
        <v>8.9</v>
      </c>
      <c r="I286" s="1">
        <v>2.4</v>
      </c>
      <c r="J286" s="1" t="s">
        <v>7353</v>
      </c>
      <c r="K286" s="1">
        <v>1.1499999999999999</v>
      </c>
      <c r="L286" s="1" t="s">
        <v>7354</v>
      </c>
      <c r="M286" s="1">
        <v>0.14960000000000001</v>
      </c>
      <c r="N286" s="1" t="s">
        <v>7355</v>
      </c>
      <c r="O286" s="1" t="s">
        <v>7356</v>
      </c>
      <c r="P286" s="1">
        <v>0.19</v>
      </c>
      <c r="Q286" s="1">
        <v>0</v>
      </c>
      <c r="R286" s="1">
        <v>2.8899999999999999E-2</v>
      </c>
      <c r="S286" s="38">
        <v>43678</v>
      </c>
      <c r="T286" s="1">
        <v>0.69</v>
      </c>
      <c r="U286" s="1" t="s">
        <v>7357</v>
      </c>
      <c r="V286" s="1">
        <v>2.1999999999999999E-2</v>
      </c>
      <c r="W286" s="1" t="s">
        <v>7358</v>
      </c>
      <c r="X286" s="1" t="b">
        <v>0</v>
      </c>
      <c r="Y286" s="1" t="b">
        <v>0</v>
      </c>
    </row>
    <row r="287" spans="1:25" x14ac:dyDescent="0.25">
      <c r="A287" s="1" t="s">
        <v>7895</v>
      </c>
      <c r="B287" s="1" t="s">
        <v>7896</v>
      </c>
      <c r="C287" s="1" t="str">
        <f>VLOOKUP(B287,店铺SKU信息!E:F,2,0)</f>
        <v>AGM42588-Burgundy-2XL</v>
      </c>
      <c r="D287" s="1" t="s">
        <v>2834</v>
      </c>
      <c r="E287" s="1" t="s">
        <v>7891</v>
      </c>
      <c r="F287" s="1" t="s">
        <v>7352</v>
      </c>
      <c r="G287" s="1">
        <v>12.1</v>
      </c>
      <c r="H287" s="1">
        <v>8.9</v>
      </c>
      <c r="I287" s="1">
        <v>2.4</v>
      </c>
      <c r="J287" s="1" t="s">
        <v>7353</v>
      </c>
      <c r="K287" s="1">
        <v>1.1499999999999999</v>
      </c>
      <c r="L287" s="1" t="s">
        <v>7354</v>
      </c>
      <c r="M287" s="1">
        <v>0.14940000000000001</v>
      </c>
      <c r="N287" s="1" t="s">
        <v>7355</v>
      </c>
      <c r="O287" s="1" t="s">
        <v>7356</v>
      </c>
      <c r="P287" s="1">
        <v>0.1</v>
      </c>
      <c r="Q287" s="1">
        <v>0</v>
      </c>
      <c r="R287" s="1">
        <v>1.4500000000000001E-2</v>
      </c>
      <c r="S287" s="38">
        <v>43678</v>
      </c>
      <c r="T287" s="1">
        <v>0.69</v>
      </c>
      <c r="U287" s="1" t="s">
        <v>7357</v>
      </c>
      <c r="V287" s="1">
        <v>1.11E-2</v>
      </c>
      <c r="W287" s="1" t="s">
        <v>7358</v>
      </c>
      <c r="X287" s="1" t="b">
        <v>0</v>
      </c>
      <c r="Y287" s="1" t="b">
        <v>0</v>
      </c>
    </row>
    <row r="288" spans="1:25" x14ac:dyDescent="0.25">
      <c r="A288" s="1" t="s">
        <v>7897</v>
      </c>
      <c r="B288" s="1" t="s">
        <v>7898</v>
      </c>
      <c r="C288" s="1" t="str">
        <f>VLOOKUP(B288,店铺SKU信息!E:F,2,0)</f>
        <v>AGM42644-Black Stripe-3XL</v>
      </c>
      <c r="D288" s="1" t="s">
        <v>5430</v>
      </c>
      <c r="E288" s="1" t="s">
        <v>7891</v>
      </c>
      <c r="F288" s="1" t="s">
        <v>7352</v>
      </c>
      <c r="G288" s="1">
        <v>12.7</v>
      </c>
      <c r="H288" s="1">
        <v>9.9</v>
      </c>
      <c r="I288" s="1">
        <v>0.8</v>
      </c>
      <c r="J288" s="1" t="s">
        <v>7353</v>
      </c>
      <c r="K288" s="1">
        <v>0.65</v>
      </c>
      <c r="L288" s="1" t="s">
        <v>7354</v>
      </c>
      <c r="M288" s="1">
        <v>5.8099999999999999E-2</v>
      </c>
      <c r="N288" s="1" t="s">
        <v>7355</v>
      </c>
      <c r="O288" s="1" t="s">
        <v>7356</v>
      </c>
      <c r="P288" s="1">
        <v>0.06</v>
      </c>
      <c r="Q288" s="1">
        <v>0</v>
      </c>
      <c r="R288" s="1">
        <v>3.7000000000000002E-3</v>
      </c>
      <c r="S288" s="38">
        <v>43678</v>
      </c>
      <c r="T288" s="1">
        <v>0.69</v>
      </c>
      <c r="U288" s="1" t="s">
        <v>7357</v>
      </c>
      <c r="V288" s="1">
        <v>2.8999999999999998E-3</v>
      </c>
      <c r="W288" s="1" t="s">
        <v>7358</v>
      </c>
      <c r="X288" s="1" t="b">
        <v>0</v>
      </c>
      <c r="Y288" s="1" t="b">
        <v>0</v>
      </c>
    </row>
    <row r="289" spans="1:25" x14ac:dyDescent="0.25">
      <c r="A289" s="1" t="s">
        <v>7899</v>
      </c>
      <c r="B289" s="1" t="s">
        <v>7900</v>
      </c>
      <c r="C289" s="1" t="str">
        <f>VLOOKUP(B289,店铺SKU信息!E:F,2,0)</f>
        <v>AGM42588-Black-XL</v>
      </c>
      <c r="D289" s="1" t="s">
        <v>7901</v>
      </c>
      <c r="E289" s="1" t="s">
        <v>7891</v>
      </c>
      <c r="F289" s="1" t="s">
        <v>7352</v>
      </c>
      <c r="G289" s="1">
        <v>12.1</v>
      </c>
      <c r="H289" s="1">
        <v>8.9</v>
      </c>
      <c r="I289" s="1">
        <v>2.4</v>
      </c>
      <c r="J289" s="1" t="s">
        <v>7353</v>
      </c>
      <c r="K289" s="1">
        <v>1.1499999999999999</v>
      </c>
      <c r="L289" s="1" t="s">
        <v>7354</v>
      </c>
      <c r="M289" s="1">
        <v>0.14940000000000001</v>
      </c>
      <c r="N289" s="1" t="s">
        <v>7355</v>
      </c>
      <c r="O289" s="1" t="s">
        <v>7356</v>
      </c>
      <c r="P289" s="1">
        <v>0.1</v>
      </c>
      <c r="Q289" s="1">
        <v>0</v>
      </c>
      <c r="R289" s="1">
        <v>1.4500000000000001E-2</v>
      </c>
      <c r="S289" s="38">
        <v>43678</v>
      </c>
      <c r="T289" s="1">
        <v>0.69</v>
      </c>
      <c r="U289" s="1" t="s">
        <v>7357</v>
      </c>
      <c r="V289" s="1">
        <v>1.11E-2</v>
      </c>
      <c r="W289" s="1" t="s">
        <v>7358</v>
      </c>
      <c r="X289" s="1" t="b">
        <v>0</v>
      </c>
      <c r="Y289" s="1" t="b">
        <v>0</v>
      </c>
    </row>
    <row r="290" spans="1:25" x14ac:dyDescent="0.25">
      <c r="A290" s="1" t="s">
        <v>7570</v>
      </c>
      <c r="B290" s="1" t="s">
        <v>7571</v>
      </c>
      <c r="C290" s="1" t="str">
        <f>VLOOKUP(B290,店铺SKU信息!E:F,2,0)</f>
        <v>AGCY4117-Red-XL</v>
      </c>
      <c r="D290" s="1" t="s">
        <v>7572</v>
      </c>
      <c r="E290" s="1" t="s">
        <v>7902</v>
      </c>
      <c r="F290" s="1" t="s">
        <v>7352</v>
      </c>
      <c r="G290" s="1">
        <v>11.96</v>
      </c>
      <c r="H290" s="1">
        <v>9.2100000000000009</v>
      </c>
      <c r="I290" s="1">
        <v>1.38</v>
      </c>
      <c r="J290" s="1" t="s">
        <v>7353</v>
      </c>
      <c r="K290" s="1">
        <v>0.24</v>
      </c>
      <c r="L290" s="1" t="s">
        <v>7354</v>
      </c>
      <c r="M290" s="1">
        <v>8.7900000000000006E-2</v>
      </c>
      <c r="N290" s="1" t="s">
        <v>7355</v>
      </c>
      <c r="O290" s="1" t="s">
        <v>7356</v>
      </c>
      <c r="P290" s="1">
        <v>0.57999999999999996</v>
      </c>
      <c r="Q290" s="1">
        <v>0.16</v>
      </c>
      <c r="R290" s="1">
        <v>3.6799999999999999E-2</v>
      </c>
      <c r="S290" s="38">
        <v>43678</v>
      </c>
      <c r="T290" s="1">
        <v>0.69</v>
      </c>
      <c r="U290" s="1" t="s">
        <v>7357</v>
      </c>
      <c r="V290" s="1">
        <v>2.47E-2</v>
      </c>
      <c r="W290" s="1" t="s">
        <v>7358</v>
      </c>
      <c r="X290" s="1" t="b">
        <v>0</v>
      </c>
      <c r="Y290" s="1" t="b">
        <v>0</v>
      </c>
    </row>
    <row r="291" spans="1:25" x14ac:dyDescent="0.25">
      <c r="A291" s="1" t="s">
        <v>7903</v>
      </c>
      <c r="B291" s="1" t="s">
        <v>7904</v>
      </c>
      <c r="C291" s="1" t="str">
        <f>VLOOKUP(B291,店铺SKU信息!E:F,2,0)</f>
        <v>AGCY4063-Army Green-S</v>
      </c>
      <c r="D291" s="1" t="s">
        <v>7026</v>
      </c>
      <c r="E291" s="1" t="s">
        <v>7902</v>
      </c>
      <c r="F291" s="1" t="s">
        <v>7352</v>
      </c>
      <c r="G291" s="1">
        <v>13.07</v>
      </c>
      <c r="H291" s="1">
        <v>10.28</v>
      </c>
      <c r="I291" s="1">
        <v>0.79</v>
      </c>
      <c r="J291" s="1" t="s">
        <v>7353</v>
      </c>
      <c r="K291" s="1">
        <v>0.2</v>
      </c>
      <c r="L291" s="1" t="s">
        <v>7354</v>
      </c>
      <c r="M291" s="1">
        <v>6.1400000000000003E-2</v>
      </c>
      <c r="N291" s="1" t="s">
        <v>7355</v>
      </c>
      <c r="O291" s="1" t="s">
        <v>7356</v>
      </c>
      <c r="P291" s="1">
        <v>1</v>
      </c>
      <c r="Q291" s="1">
        <v>0</v>
      </c>
      <c r="R291" s="1">
        <v>6.1400000000000003E-2</v>
      </c>
      <c r="S291" s="38">
        <v>43678</v>
      </c>
      <c r="T291" s="1">
        <v>0.69</v>
      </c>
      <c r="U291" s="1" t="s">
        <v>7357</v>
      </c>
      <c r="V291" s="1">
        <v>4.1599999999999998E-2</v>
      </c>
      <c r="W291" s="1" t="s">
        <v>7358</v>
      </c>
      <c r="X291" s="1" t="b">
        <v>0</v>
      </c>
      <c r="Y291" s="1" t="b">
        <v>0</v>
      </c>
    </row>
    <row r="292" spans="1:25" x14ac:dyDescent="0.25">
      <c r="A292" s="1" t="s">
        <v>7576</v>
      </c>
      <c r="B292" s="1" t="s">
        <v>7577</v>
      </c>
      <c r="C292" s="1" t="str">
        <f>VLOOKUP(B292,店铺SKU信息!E:F,2,0)</f>
        <v>AGCY6820-White-M</v>
      </c>
      <c r="D292" s="1" t="s">
        <v>2666</v>
      </c>
      <c r="E292" s="1" t="s">
        <v>7902</v>
      </c>
      <c r="F292" s="1" t="s">
        <v>7352</v>
      </c>
      <c r="G292" s="1">
        <v>13.07</v>
      </c>
      <c r="H292" s="1">
        <v>10.28</v>
      </c>
      <c r="I292" s="1">
        <v>0.79</v>
      </c>
      <c r="J292" s="1" t="s">
        <v>7353</v>
      </c>
      <c r="K292" s="1">
        <v>0.2</v>
      </c>
      <c r="L292" s="1" t="s">
        <v>7354</v>
      </c>
      <c r="M292" s="1">
        <v>6.1400000000000003E-2</v>
      </c>
      <c r="N292" s="1" t="s">
        <v>7355</v>
      </c>
      <c r="O292" s="1" t="s">
        <v>7356</v>
      </c>
      <c r="P292" s="1">
        <v>0.26</v>
      </c>
      <c r="Q292" s="1">
        <v>0</v>
      </c>
      <c r="R292" s="1">
        <v>1.5900000000000001E-2</v>
      </c>
      <c r="S292" s="38">
        <v>43678</v>
      </c>
      <c r="T292" s="1">
        <v>0.69</v>
      </c>
      <c r="U292" s="1" t="s">
        <v>7357</v>
      </c>
      <c r="V292" s="1">
        <v>1.06E-2</v>
      </c>
      <c r="W292" s="1" t="s">
        <v>7358</v>
      </c>
      <c r="X292" s="1" t="b">
        <v>0</v>
      </c>
      <c r="Y292" s="1" t="b">
        <v>0</v>
      </c>
    </row>
    <row r="293" spans="1:25" x14ac:dyDescent="0.25">
      <c r="A293" s="1" t="s">
        <v>7582</v>
      </c>
      <c r="B293" s="1" t="s">
        <v>7583</v>
      </c>
      <c r="C293" s="1" t="str">
        <f>VLOOKUP(B293,店铺SKU信息!E:F,2,0)</f>
        <v>AGCY6843-Red White Striped-L</v>
      </c>
      <c r="D293" s="1" t="s">
        <v>7584</v>
      </c>
      <c r="E293" s="1" t="s">
        <v>7902</v>
      </c>
      <c r="F293" s="1" t="s">
        <v>7352</v>
      </c>
      <c r="G293" s="1">
        <v>13.07</v>
      </c>
      <c r="H293" s="1">
        <v>10.28</v>
      </c>
      <c r="I293" s="1">
        <v>0.79</v>
      </c>
      <c r="J293" s="1" t="s">
        <v>7353</v>
      </c>
      <c r="K293" s="1">
        <v>0.2</v>
      </c>
      <c r="L293" s="1" t="s">
        <v>7354</v>
      </c>
      <c r="M293" s="1">
        <v>6.1400000000000003E-2</v>
      </c>
      <c r="N293" s="1" t="s">
        <v>7355</v>
      </c>
      <c r="O293" s="1" t="s">
        <v>7356</v>
      </c>
      <c r="P293" s="1">
        <v>0.03</v>
      </c>
      <c r="Q293" s="1">
        <v>0</v>
      </c>
      <c r="R293" s="1">
        <v>2E-3</v>
      </c>
      <c r="S293" s="38">
        <v>43678</v>
      </c>
      <c r="T293" s="1">
        <v>0.69</v>
      </c>
      <c r="U293" s="1" t="s">
        <v>7357</v>
      </c>
      <c r="V293" s="1">
        <v>1.2999999999999999E-3</v>
      </c>
      <c r="W293" s="1" t="s">
        <v>7358</v>
      </c>
      <c r="X293" s="1" t="b">
        <v>0</v>
      </c>
      <c r="Y293" s="1" t="b">
        <v>0</v>
      </c>
    </row>
    <row r="294" spans="1:25" x14ac:dyDescent="0.25">
      <c r="A294" s="1" t="s">
        <v>7620</v>
      </c>
      <c r="B294" s="1" t="s">
        <v>7621</v>
      </c>
      <c r="C294" s="1" t="str">
        <f>VLOOKUP(B294,店铺SKU信息!E:F,2,0)</f>
        <v>AGCY49211-White-S</v>
      </c>
      <c r="D294" s="1" t="s">
        <v>7622</v>
      </c>
      <c r="E294" s="1" t="s">
        <v>7902</v>
      </c>
      <c r="F294" s="1" t="s">
        <v>7352</v>
      </c>
      <c r="G294" s="1">
        <v>11.6</v>
      </c>
      <c r="H294" s="1">
        <v>9.4</v>
      </c>
      <c r="I294" s="1">
        <v>1.1000000000000001</v>
      </c>
      <c r="J294" s="1" t="s">
        <v>7353</v>
      </c>
      <c r="K294" s="1">
        <v>0.45</v>
      </c>
      <c r="L294" s="1" t="s">
        <v>7354</v>
      </c>
      <c r="M294" s="1">
        <v>6.9400000000000003E-2</v>
      </c>
      <c r="N294" s="1" t="s">
        <v>7355</v>
      </c>
      <c r="O294" s="1" t="s">
        <v>7356</v>
      </c>
      <c r="P294" s="1">
        <v>1</v>
      </c>
      <c r="Q294" s="1">
        <v>0.57999999999999996</v>
      </c>
      <c r="R294" s="1">
        <v>2.9100000000000001E-2</v>
      </c>
      <c r="S294" s="38">
        <v>43678</v>
      </c>
      <c r="T294" s="1">
        <v>0.69</v>
      </c>
      <c r="U294" s="1" t="s">
        <v>7357</v>
      </c>
      <c r="V294" s="1">
        <v>1.95E-2</v>
      </c>
      <c r="W294" s="1" t="s">
        <v>7358</v>
      </c>
      <c r="X294" s="1" t="b">
        <v>0</v>
      </c>
      <c r="Y294" s="1" t="b">
        <v>0</v>
      </c>
    </row>
    <row r="295" spans="1:25" x14ac:dyDescent="0.25">
      <c r="A295" s="1" t="s">
        <v>7480</v>
      </c>
      <c r="B295" s="1" t="s">
        <v>7481</v>
      </c>
      <c r="C295" s="1" t="str">
        <f>VLOOKUP(B295,店铺SKU信息!E:F,2,0)</f>
        <v>AGM1926-Black-XL</v>
      </c>
      <c r="D295" s="1" t="s">
        <v>3904</v>
      </c>
      <c r="E295" s="1" t="s">
        <v>7902</v>
      </c>
      <c r="F295" s="1" t="s">
        <v>7352</v>
      </c>
      <c r="G295" s="1">
        <v>9.5</v>
      </c>
      <c r="H295" s="1">
        <v>5.19</v>
      </c>
      <c r="I295" s="1">
        <v>1.59</v>
      </c>
      <c r="J295" s="1" t="s">
        <v>7353</v>
      </c>
      <c r="K295" s="1">
        <v>0.75</v>
      </c>
      <c r="L295" s="1" t="s">
        <v>7354</v>
      </c>
      <c r="M295" s="1">
        <v>4.5499999999999999E-2</v>
      </c>
      <c r="N295" s="1" t="s">
        <v>7355</v>
      </c>
      <c r="O295" s="1" t="s">
        <v>7356</v>
      </c>
      <c r="P295" s="1">
        <v>0.03</v>
      </c>
      <c r="Q295" s="1">
        <v>0</v>
      </c>
      <c r="R295" s="1">
        <v>1.5E-3</v>
      </c>
      <c r="S295" s="38">
        <v>43678</v>
      </c>
      <c r="T295" s="1">
        <v>0.69</v>
      </c>
      <c r="U295" s="1" t="s">
        <v>7357</v>
      </c>
      <c r="V295" s="1">
        <v>1E-3</v>
      </c>
      <c r="W295" s="1" t="s">
        <v>7358</v>
      </c>
      <c r="X295" s="1" t="b">
        <v>0</v>
      </c>
      <c r="Y295" s="1" t="b">
        <v>0</v>
      </c>
    </row>
    <row r="296" spans="1:25" x14ac:dyDescent="0.25">
      <c r="A296" s="1" t="s">
        <v>7599</v>
      </c>
      <c r="B296" s="1" t="s">
        <v>7600</v>
      </c>
      <c r="C296" s="1" t="str">
        <f>VLOOKUP(B296,店铺SKU信息!E:F,2,0)</f>
        <v>AGCY6749-Black-XL</v>
      </c>
      <c r="D296" s="1" t="s">
        <v>3265</v>
      </c>
      <c r="E296" s="1" t="s">
        <v>7902</v>
      </c>
      <c r="F296" s="1" t="s">
        <v>7352</v>
      </c>
      <c r="G296" s="1">
        <v>13.07</v>
      </c>
      <c r="H296" s="1">
        <v>10.28</v>
      </c>
      <c r="I296" s="1">
        <v>0.79</v>
      </c>
      <c r="J296" s="1" t="s">
        <v>7353</v>
      </c>
      <c r="K296" s="1">
        <v>0.2</v>
      </c>
      <c r="L296" s="1" t="s">
        <v>7354</v>
      </c>
      <c r="M296" s="1">
        <v>6.1400000000000003E-2</v>
      </c>
      <c r="N296" s="1" t="s">
        <v>7355</v>
      </c>
      <c r="O296" s="1" t="s">
        <v>7356</v>
      </c>
      <c r="P296" s="1">
        <v>0.03</v>
      </c>
      <c r="Q296" s="1">
        <v>0</v>
      </c>
      <c r="R296" s="1">
        <v>2E-3</v>
      </c>
      <c r="S296" s="38">
        <v>43678</v>
      </c>
      <c r="T296" s="1">
        <v>0.69</v>
      </c>
      <c r="U296" s="1" t="s">
        <v>7357</v>
      </c>
      <c r="V296" s="1">
        <v>1.2999999999999999E-3</v>
      </c>
      <c r="W296" s="1" t="s">
        <v>7358</v>
      </c>
      <c r="X296" s="1" t="b">
        <v>0</v>
      </c>
      <c r="Y296" s="1" t="b">
        <v>0</v>
      </c>
    </row>
    <row r="297" spans="1:25" x14ac:dyDescent="0.25">
      <c r="A297" s="1" t="s">
        <v>7502</v>
      </c>
      <c r="B297" s="1" t="s">
        <v>7503</v>
      </c>
      <c r="C297" s="1" t="str">
        <f>VLOOKUP(B297,店铺SKU信息!E:F,2,0)</f>
        <v>AGM4896-Burgundy-3XL</v>
      </c>
      <c r="D297" s="1" t="s">
        <v>2641</v>
      </c>
      <c r="E297" s="1" t="s">
        <v>7905</v>
      </c>
      <c r="F297" s="1" t="s">
        <v>7352</v>
      </c>
      <c r="G297" s="1">
        <v>13.69</v>
      </c>
      <c r="H297" s="1">
        <v>3.9</v>
      </c>
      <c r="I297" s="1">
        <v>2.1</v>
      </c>
      <c r="J297" s="1" t="s">
        <v>7353</v>
      </c>
      <c r="K297" s="1">
        <v>1.05</v>
      </c>
      <c r="L297" s="1" t="s">
        <v>7354</v>
      </c>
      <c r="M297" s="1">
        <v>6.4799999999999996E-2</v>
      </c>
      <c r="N297" s="1" t="s">
        <v>7355</v>
      </c>
      <c r="O297" s="1" t="s">
        <v>7356</v>
      </c>
      <c r="P297" s="1">
        <v>0.03</v>
      </c>
      <c r="Q297" s="1">
        <v>0</v>
      </c>
      <c r="R297" s="1">
        <v>2.0999999999999999E-3</v>
      </c>
      <c r="S297" s="38">
        <v>43678</v>
      </c>
      <c r="T297" s="1">
        <v>0.69</v>
      </c>
      <c r="U297" s="1" t="s">
        <v>7357</v>
      </c>
      <c r="V297" s="1">
        <v>1.4E-3</v>
      </c>
      <c r="W297" s="1" t="s">
        <v>7358</v>
      </c>
      <c r="X297" s="1" t="b">
        <v>0</v>
      </c>
      <c r="Y297" s="1" t="b">
        <v>0</v>
      </c>
    </row>
    <row r="298" spans="1:25" x14ac:dyDescent="0.25">
      <c r="A298" s="1" t="s">
        <v>7906</v>
      </c>
      <c r="B298" s="1" t="s">
        <v>7907</v>
      </c>
      <c r="C298" s="1" t="str">
        <f>VLOOKUP(B298,店铺SKU信息!E:F,2,0)</f>
        <v>AGCY6820-White-S</v>
      </c>
      <c r="D298" s="1" t="s">
        <v>3198</v>
      </c>
      <c r="E298" s="1" t="s">
        <v>7905</v>
      </c>
      <c r="F298" s="1" t="s">
        <v>7352</v>
      </c>
      <c r="G298" s="1">
        <v>13.07</v>
      </c>
      <c r="H298" s="1">
        <v>10.28</v>
      </c>
      <c r="I298" s="1">
        <v>0.79</v>
      </c>
      <c r="J298" s="1" t="s">
        <v>7353</v>
      </c>
      <c r="K298" s="1">
        <v>0.2</v>
      </c>
      <c r="L298" s="1" t="s">
        <v>7354</v>
      </c>
      <c r="M298" s="1">
        <v>6.1400000000000003E-2</v>
      </c>
      <c r="N298" s="1" t="s">
        <v>7355</v>
      </c>
      <c r="O298" s="1" t="s">
        <v>7356</v>
      </c>
      <c r="P298" s="1">
        <v>0.06</v>
      </c>
      <c r="Q298" s="1">
        <v>0</v>
      </c>
      <c r="R298" s="1">
        <v>4.0000000000000001E-3</v>
      </c>
      <c r="S298" s="38">
        <v>43678</v>
      </c>
      <c r="T298" s="1">
        <v>0.69</v>
      </c>
      <c r="U298" s="1" t="s">
        <v>7357</v>
      </c>
      <c r="V298" s="1">
        <v>2.7000000000000001E-3</v>
      </c>
      <c r="W298" s="1" t="s">
        <v>7358</v>
      </c>
      <c r="X298" s="1" t="b">
        <v>0</v>
      </c>
      <c r="Y298" s="1" t="b">
        <v>0</v>
      </c>
    </row>
    <row r="299" spans="1:25" x14ac:dyDescent="0.25">
      <c r="A299" s="1" t="s">
        <v>7500</v>
      </c>
      <c r="B299" s="1" t="s">
        <v>7501</v>
      </c>
      <c r="C299" s="1" t="str">
        <f>VLOOKUP(B299,店铺SKU信息!E:F,2,0)</f>
        <v>AGM48999-Black-2XL</v>
      </c>
      <c r="D299" s="1" t="s">
        <v>2813</v>
      </c>
      <c r="E299" s="1" t="s">
        <v>7905</v>
      </c>
      <c r="F299" s="1" t="s">
        <v>7352</v>
      </c>
      <c r="G299" s="1">
        <v>11.7</v>
      </c>
      <c r="H299" s="1">
        <v>9.5</v>
      </c>
      <c r="I299" s="1">
        <v>1.7</v>
      </c>
      <c r="J299" s="1" t="s">
        <v>7353</v>
      </c>
      <c r="K299" s="1">
        <v>0.9</v>
      </c>
      <c r="L299" s="1" t="s">
        <v>7354</v>
      </c>
      <c r="M299" s="1">
        <v>0.10929999999999999</v>
      </c>
      <c r="N299" s="1" t="s">
        <v>7355</v>
      </c>
      <c r="O299" s="1" t="s">
        <v>7356</v>
      </c>
      <c r="P299" s="1">
        <v>0.16</v>
      </c>
      <c r="Q299" s="1">
        <v>0</v>
      </c>
      <c r="R299" s="1">
        <v>1.7600000000000001E-2</v>
      </c>
      <c r="S299" s="38">
        <v>43678</v>
      </c>
      <c r="T299" s="1">
        <v>0.69</v>
      </c>
      <c r="U299" s="1" t="s">
        <v>7357</v>
      </c>
      <c r="V299" s="1">
        <v>1.1900000000000001E-2</v>
      </c>
      <c r="W299" s="1" t="s">
        <v>7358</v>
      </c>
      <c r="X299" s="1" t="b">
        <v>0</v>
      </c>
      <c r="Y299" s="1" t="b">
        <v>0</v>
      </c>
    </row>
    <row r="300" spans="1:25" x14ac:dyDescent="0.25">
      <c r="A300" s="1" t="s">
        <v>7870</v>
      </c>
      <c r="B300" s="1" t="s">
        <v>7871</v>
      </c>
      <c r="C300" s="1" t="str">
        <f>VLOOKUP(B300,店铺SKU信息!E:F,2,0)</f>
        <v>AGM42600-Red-XL</v>
      </c>
      <c r="D300" s="1" t="s">
        <v>6262</v>
      </c>
      <c r="E300" s="1" t="s">
        <v>7905</v>
      </c>
      <c r="F300" s="1" t="s">
        <v>7352</v>
      </c>
      <c r="G300" s="1">
        <v>12.85</v>
      </c>
      <c r="H300" s="1">
        <v>9.0399999999999991</v>
      </c>
      <c r="I300" s="1">
        <v>1.65</v>
      </c>
      <c r="J300" s="1" t="s">
        <v>7353</v>
      </c>
      <c r="K300" s="1">
        <v>0.45</v>
      </c>
      <c r="L300" s="1" t="s">
        <v>7354</v>
      </c>
      <c r="M300" s="1">
        <v>0.1109</v>
      </c>
      <c r="N300" s="1" t="s">
        <v>7355</v>
      </c>
      <c r="O300" s="1" t="s">
        <v>7356</v>
      </c>
      <c r="P300" s="1">
        <v>0.06</v>
      </c>
      <c r="Q300" s="1">
        <v>0</v>
      </c>
      <c r="R300" s="1">
        <v>7.1999999999999998E-3</v>
      </c>
      <c r="S300" s="38">
        <v>43678</v>
      </c>
      <c r="T300" s="1">
        <v>0.69</v>
      </c>
      <c r="U300" s="1" t="s">
        <v>7357</v>
      </c>
      <c r="V300" s="1">
        <v>4.8999999999999998E-3</v>
      </c>
      <c r="W300" s="1" t="s">
        <v>7358</v>
      </c>
      <c r="X300" s="1" t="b">
        <v>0</v>
      </c>
      <c r="Y300" s="1" t="b">
        <v>0</v>
      </c>
    </row>
    <row r="301" spans="1:25" x14ac:dyDescent="0.25">
      <c r="A301" s="1" t="s">
        <v>7395</v>
      </c>
      <c r="B301" s="1" t="s">
        <v>7396</v>
      </c>
      <c r="C301" s="1" t="str">
        <f>VLOOKUP(B301,店铺SKU信息!E:F,2,0)</f>
        <v>AGM48999-Purple-2XL</v>
      </c>
      <c r="D301" s="1" t="s">
        <v>2887</v>
      </c>
      <c r="E301" s="1" t="s">
        <v>7905</v>
      </c>
      <c r="F301" s="1" t="s">
        <v>7352</v>
      </c>
      <c r="G301" s="1">
        <v>11.7</v>
      </c>
      <c r="H301" s="1">
        <v>9.5</v>
      </c>
      <c r="I301" s="1">
        <v>1.7</v>
      </c>
      <c r="J301" s="1" t="s">
        <v>7353</v>
      </c>
      <c r="K301" s="1">
        <v>0.9</v>
      </c>
      <c r="L301" s="1" t="s">
        <v>7354</v>
      </c>
      <c r="M301" s="1">
        <v>0.1091</v>
      </c>
      <c r="N301" s="1" t="s">
        <v>7355</v>
      </c>
      <c r="O301" s="1" t="s">
        <v>7356</v>
      </c>
      <c r="P301" s="1">
        <v>0.13</v>
      </c>
      <c r="Q301" s="1">
        <v>0</v>
      </c>
      <c r="R301" s="1">
        <v>1.41E-2</v>
      </c>
      <c r="S301" s="38">
        <v>43678</v>
      </c>
      <c r="T301" s="1">
        <v>0.69</v>
      </c>
      <c r="U301" s="1" t="s">
        <v>7357</v>
      </c>
      <c r="V301" s="1">
        <v>9.5999999999999992E-3</v>
      </c>
      <c r="W301" s="1" t="s">
        <v>7358</v>
      </c>
      <c r="X301" s="1" t="b">
        <v>0</v>
      </c>
      <c r="Y301" s="1" t="b">
        <v>0</v>
      </c>
    </row>
    <row r="302" spans="1:25" x14ac:dyDescent="0.25">
      <c r="A302" s="1" t="s">
        <v>7636</v>
      </c>
      <c r="B302" s="1" t="s">
        <v>7637</v>
      </c>
      <c r="C302" s="1" t="str">
        <f>VLOOKUP(B302,店铺SKU信息!E:F,2,0)</f>
        <v>AGCY6820-Black-M</v>
      </c>
      <c r="D302" s="1" t="s">
        <v>3119</v>
      </c>
      <c r="E302" s="1" t="s">
        <v>7905</v>
      </c>
      <c r="F302" s="1" t="s">
        <v>7352</v>
      </c>
      <c r="G302" s="1">
        <v>13.07</v>
      </c>
      <c r="H302" s="1">
        <v>10.28</v>
      </c>
      <c r="I302" s="1">
        <v>0.79</v>
      </c>
      <c r="J302" s="1" t="s">
        <v>7353</v>
      </c>
      <c r="K302" s="1">
        <v>0.2</v>
      </c>
      <c r="L302" s="1" t="s">
        <v>7354</v>
      </c>
      <c r="M302" s="1">
        <v>6.1400000000000003E-2</v>
      </c>
      <c r="N302" s="1" t="s">
        <v>7355</v>
      </c>
      <c r="O302" s="1" t="s">
        <v>7356</v>
      </c>
      <c r="P302" s="1">
        <v>0.03</v>
      </c>
      <c r="Q302" s="1">
        <v>0</v>
      </c>
      <c r="R302" s="1">
        <v>2E-3</v>
      </c>
      <c r="S302" s="38">
        <v>43678</v>
      </c>
      <c r="T302" s="1">
        <v>0.69</v>
      </c>
      <c r="U302" s="1" t="s">
        <v>7357</v>
      </c>
      <c r="V302" s="1">
        <v>1.2999999999999999E-3</v>
      </c>
      <c r="W302" s="1" t="s">
        <v>7358</v>
      </c>
      <c r="X302" s="1" t="b">
        <v>0</v>
      </c>
      <c r="Y302" s="1" t="b">
        <v>0</v>
      </c>
    </row>
    <row r="303" spans="1:25" x14ac:dyDescent="0.25">
      <c r="A303" s="1" t="s">
        <v>7370</v>
      </c>
      <c r="B303" s="1" t="s">
        <v>7371</v>
      </c>
      <c r="C303" s="1" t="str">
        <f>VLOOKUP(B303,店铺SKU信息!E:F,2,0)</f>
        <v>AGM4896-Black-3XL</v>
      </c>
      <c r="D303" s="1" t="s">
        <v>2733</v>
      </c>
      <c r="E303" s="1" t="s">
        <v>7905</v>
      </c>
      <c r="F303" s="1" t="s">
        <v>7352</v>
      </c>
      <c r="G303" s="1">
        <v>13.69</v>
      </c>
      <c r="H303" s="1">
        <v>3.9</v>
      </c>
      <c r="I303" s="1">
        <v>2.1</v>
      </c>
      <c r="J303" s="1" t="s">
        <v>7353</v>
      </c>
      <c r="K303" s="1">
        <v>1.05</v>
      </c>
      <c r="L303" s="1" t="s">
        <v>7354</v>
      </c>
      <c r="M303" s="1">
        <v>6.4799999999999996E-2</v>
      </c>
      <c r="N303" s="1" t="s">
        <v>7355</v>
      </c>
      <c r="O303" s="1" t="s">
        <v>7356</v>
      </c>
      <c r="P303" s="1">
        <v>0.03</v>
      </c>
      <c r="Q303" s="1">
        <v>0</v>
      </c>
      <c r="R303" s="1">
        <v>2.0999999999999999E-3</v>
      </c>
      <c r="S303" s="38">
        <v>43678</v>
      </c>
      <c r="T303" s="1">
        <v>0.69</v>
      </c>
      <c r="U303" s="1" t="s">
        <v>7357</v>
      </c>
      <c r="V303" s="1">
        <v>1.4E-3</v>
      </c>
      <c r="W303" s="1" t="s">
        <v>7358</v>
      </c>
      <c r="X303" s="1" t="b">
        <v>0</v>
      </c>
      <c r="Y303" s="1" t="b">
        <v>0</v>
      </c>
    </row>
    <row r="304" spans="1:25" x14ac:dyDescent="0.25">
      <c r="A304" s="1" t="s">
        <v>7908</v>
      </c>
      <c r="B304" s="1" t="s">
        <v>7909</v>
      </c>
      <c r="C304" s="1" t="str">
        <f>VLOOKUP(B304,店铺SKU信息!E:F,2,0)</f>
        <v>AGCY6769-White-L</v>
      </c>
      <c r="D304" s="1" t="s">
        <v>5387</v>
      </c>
      <c r="E304" s="1" t="s">
        <v>7905</v>
      </c>
      <c r="F304" s="1" t="s">
        <v>7352</v>
      </c>
      <c r="G304" s="1">
        <v>12.2</v>
      </c>
      <c r="H304" s="1">
        <v>9.1300000000000008</v>
      </c>
      <c r="I304" s="1">
        <v>0.94</v>
      </c>
      <c r="J304" s="1" t="s">
        <v>7353</v>
      </c>
      <c r="K304" s="1">
        <v>0.3</v>
      </c>
      <c r="L304" s="1" t="s">
        <v>7354</v>
      </c>
      <c r="M304" s="1">
        <v>6.0600000000000001E-2</v>
      </c>
      <c r="N304" s="1" t="s">
        <v>7355</v>
      </c>
      <c r="O304" s="1" t="s">
        <v>7356</v>
      </c>
      <c r="P304" s="1">
        <v>0.13</v>
      </c>
      <c r="Q304" s="1">
        <v>0</v>
      </c>
      <c r="R304" s="1">
        <v>7.7999999999999996E-3</v>
      </c>
      <c r="S304" s="38">
        <v>43678</v>
      </c>
      <c r="T304" s="1">
        <v>0.69</v>
      </c>
      <c r="U304" s="1" t="s">
        <v>7357</v>
      </c>
      <c r="V304" s="1">
        <v>5.3E-3</v>
      </c>
      <c r="W304" s="1" t="s">
        <v>7358</v>
      </c>
      <c r="X304" s="1" t="b">
        <v>0</v>
      </c>
      <c r="Y304" s="1" t="b">
        <v>0</v>
      </c>
    </row>
    <row r="305" spans="1:25" x14ac:dyDescent="0.25">
      <c r="A305" s="1" t="s">
        <v>7910</v>
      </c>
      <c r="B305" s="1" t="s">
        <v>7911</v>
      </c>
      <c r="C305" s="1" t="str">
        <f>VLOOKUP(B305,店铺SKU信息!E:F,2,0)</f>
        <v>AGCY6769-Black-M</v>
      </c>
      <c r="D305" s="1" t="s">
        <v>7912</v>
      </c>
      <c r="E305" s="1" t="s">
        <v>7905</v>
      </c>
      <c r="F305" s="1" t="s">
        <v>7352</v>
      </c>
      <c r="G305" s="1">
        <v>12.99</v>
      </c>
      <c r="H305" s="1">
        <v>10.25</v>
      </c>
      <c r="I305" s="1">
        <v>0.87</v>
      </c>
      <c r="J305" s="1" t="s">
        <v>7353</v>
      </c>
      <c r="K305" s="1">
        <v>0.25</v>
      </c>
      <c r="L305" s="1" t="s">
        <v>7354</v>
      </c>
      <c r="M305" s="1">
        <v>6.7000000000000004E-2</v>
      </c>
      <c r="N305" s="1" t="s">
        <v>7355</v>
      </c>
      <c r="O305" s="1" t="s">
        <v>7356</v>
      </c>
      <c r="P305" s="1">
        <v>0.13</v>
      </c>
      <c r="Q305" s="1">
        <v>0</v>
      </c>
      <c r="R305" s="1">
        <v>8.6E-3</v>
      </c>
      <c r="S305" s="38">
        <v>43678</v>
      </c>
      <c r="T305" s="1">
        <v>0.69</v>
      </c>
      <c r="U305" s="1" t="s">
        <v>7357</v>
      </c>
      <c r="V305" s="1">
        <v>5.8999999999999999E-3</v>
      </c>
      <c r="W305" s="1" t="s">
        <v>7358</v>
      </c>
      <c r="X305" s="1" t="b">
        <v>0</v>
      </c>
      <c r="Y305" s="1" t="b">
        <v>0</v>
      </c>
    </row>
    <row r="306" spans="1:25" x14ac:dyDescent="0.25">
      <c r="A306" s="1" t="s">
        <v>7397</v>
      </c>
      <c r="B306" s="1" t="s">
        <v>7398</v>
      </c>
      <c r="C306" s="1" t="str">
        <f>VLOOKUP(B306,店铺SKU信息!E:F,2,0)</f>
        <v>AGCY6752-Black White Plaid-S</v>
      </c>
      <c r="D306" s="1" t="s">
        <v>5796</v>
      </c>
      <c r="E306" s="1" t="s">
        <v>7905</v>
      </c>
      <c r="F306" s="1" t="s">
        <v>7352</v>
      </c>
      <c r="G306" s="1">
        <v>13.07</v>
      </c>
      <c r="H306" s="1">
        <v>10.28</v>
      </c>
      <c r="I306" s="1">
        <v>0.79</v>
      </c>
      <c r="J306" s="1" t="s">
        <v>7353</v>
      </c>
      <c r="K306" s="1">
        <v>0.2</v>
      </c>
      <c r="L306" s="1" t="s">
        <v>7354</v>
      </c>
      <c r="M306" s="1">
        <v>6.1400000000000003E-2</v>
      </c>
      <c r="N306" s="1" t="s">
        <v>7355</v>
      </c>
      <c r="O306" s="1" t="s">
        <v>7356</v>
      </c>
      <c r="P306" s="1">
        <v>0.03</v>
      </c>
      <c r="Q306" s="1">
        <v>0</v>
      </c>
      <c r="R306" s="1">
        <v>2E-3</v>
      </c>
      <c r="S306" s="38">
        <v>43678</v>
      </c>
      <c r="T306" s="1">
        <v>0.69</v>
      </c>
      <c r="U306" s="1" t="s">
        <v>7357</v>
      </c>
      <c r="V306" s="1">
        <v>1.2999999999999999E-3</v>
      </c>
      <c r="W306" s="1" t="s">
        <v>7358</v>
      </c>
      <c r="X306" s="1" t="b">
        <v>0</v>
      </c>
      <c r="Y306" s="1" t="b">
        <v>0</v>
      </c>
    </row>
    <row r="307" spans="1:25" x14ac:dyDescent="0.25">
      <c r="A307" s="1" t="s">
        <v>7359</v>
      </c>
      <c r="B307" s="1" t="s">
        <v>7360</v>
      </c>
      <c r="C307" s="1" t="str">
        <f>VLOOKUP(B307,店铺SKU信息!E:F,2,0)</f>
        <v>AGM4896-Black-XL</v>
      </c>
      <c r="D307" s="1" t="s">
        <v>2897</v>
      </c>
      <c r="E307" s="1" t="s">
        <v>7905</v>
      </c>
      <c r="F307" s="1" t="s">
        <v>7352</v>
      </c>
      <c r="G307" s="1">
        <v>13.69</v>
      </c>
      <c r="H307" s="1">
        <v>3.9</v>
      </c>
      <c r="I307" s="1">
        <v>2.1</v>
      </c>
      <c r="J307" s="1" t="s">
        <v>7353</v>
      </c>
      <c r="K307" s="1">
        <v>1.05</v>
      </c>
      <c r="L307" s="1" t="s">
        <v>7354</v>
      </c>
      <c r="M307" s="1">
        <v>6.4799999999999996E-2</v>
      </c>
      <c r="N307" s="1" t="s">
        <v>7355</v>
      </c>
      <c r="O307" s="1" t="s">
        <v>7356</v>
      </c>
      <c r="P307" s="1">
        <v>0.06</v>
      </c>
      <c r="Q307" s="1">
        <v>0</v>
      </c>
      <c r="R307" s="1">
        <v>4.1999999999999997E-3</v>
      </c>
      <c r="S307" s="38">
        <v>43678</v>
      </c>
      <c r="T307" s="1">
        <v>0.69</v>
      </c>
      <c r="U307" s="1" t="s">
        <v>7357</v>
      </c>
      <c r="V307" s="1">
        <v>2.8E-3</v>
      </c>
      <c r="W307" s="1" t="s">
        <v>7358</v>
      </c>
      <c r="X307" s="1" t="b">
        <v>0</v>
      </c>
      <c r="Y307" s="1" t="b">
        <v>0</v>
      </c>
    </row>
    <row r="308" spans="1:25" x14ac:dyDescent="0.25">
      <c r="A308" s="1" t="s">
        <v>7913</v>
      </c>
      <c r="B308" s="1" t="s">
        <v>7914</v>
      </c>
      <c r="C308" s="1" t="str">
        <f>VLOOKUP(B308,店铺SKU信息!E:F,2,0)</f>
        <v>AGCY6749-Black-M</v>
      </c>
      <c r="D308" s="1" t="s">
        <v>7915</v>
      </c>
      <c r="E308" s="1" t="s">
        <v>7905</v>
      </c>
      <c r="F308" s="1" t="s">
        <v>7352</v>
      </c>
      <c r="G308" s="1">
        <v>13.07</v>
      </c>
      <c r="H308" s="1">
        <v>10.28</v>
      </c>
      <c r="I308" s="1">
        <v>0.79</v>
      </c>
      <c r="J308" s="1" t="s">
        <v>7353</v>
      </c>
      <c r="K308" s="1">
        <v>0.2</v>
      </c>
      <c r="L308" s="1" t="s">
        <v>7354</v>
      </c>
      <c r="M308" s="1">
        <v>6.1400000000000003E-2</v>
      </c>
      <c r="N308" s="1" t="s">
        <v>7355</v>
      </c>
      <c r="O308" s="1" t="s">
        <v>7356</v>
      </c>
      <c r="P308" s="1">
        <v>0.03</v>
      </c>
      <c r="Q308" s="1">
        <v>0</v>
      </c>
      <c r="R308" s="1">
        <v>2E-3</v>
      </c>
      <c r="S308" s="38">
        <v>43678</v>
      </c>
      <c r="T308" s="1">
        <v>0.69</v>
      </c>
      <c r="U308" s="1" t="s">
        <v>7357</v>
      </c>
      <c r="V308" s="1">
        <v>1.2999999999999999E-3</v>
      </c>
      <c r="W308" s="1" t="s">
        <v>7358</v>
      </c>
      <c r="X308" s="1" t="b">
        <v>0</v>
      </c>
      <c r="Y308" s="1" t="b">
        <v>0</v>
      </c>
    </row>
    <row r="309" spans="1:25" x14ac:dyDescent="0.25">
      <c r="A309" s="1" t="s">
        <v>7916</v>
      </c>
      <c r="B309" s="1" t="s">
        <v>7917</v>
      </c>
      <c r="C309" s="1" t="str">
        <f>VLOOKUP(B309,店铺SKU信息!E:F,2,0)</f>
        <v>AGCY6876-Black-M</v>
      </c>
      <c r="D309" s="1" t="s">
        <v>3539</v>
      </c>
      <c r="E309" s="1" t="s">
        <v>7918</v>
      </c>
      <c r="F309" s="1" t="s">
        <v>7352</v>
      </c>
      <c r="G309" s="1">
        <v>13.94</v>
      </c>
      <c r="H309" s="1">
        <v>10.24</v>
      </c>
      <c r="I309" s="1">
        <v>0.31</v>
      </c>
      <c r="J309" s="1" t="s">
        <v>7353</v>
      </c>
      <c r="K309" s="1">
        <v>0.5</v>
      </c>
      <c r="L309" s="1" t="s">
        <v>7354</v>
      </c>
      <c r="M309" s="1">
        <v>2.5600000000000001E-2</v>
      </c>
      <c r="N309" s="1" t="s">
        <v>7355</v>
      </c>
      <c r="O309" s="1" t="s">
        <v>7356</v>
      </c>
      <c r="P309" s="1">
        <v>2</v>
      </c>
      <c r="Q309" s="1">
        <v>0</v>
      </c>
      <c r="R309" s="1">
        <v>5.1200000000000002E-2</v>
      </c>
      <c r="S309" s="38">
        <v>43678</v>
      </c>
      <c r="T309" s="1">
        <v>0.69</v>
      </c>
      <c r="U309" s="1" t="s">
        <v>7357</v>
      </c>
      <c r="V309" s="1">
        <v>3.5299999999999998E-2</v>
      </c>
      <c r="W309" s="1" t="s">
        <v>7358</v>
      </c>
      <c r="X309" s="1" t="b">
        <v>0</v>
      </c>
      <c r="Y309" s="1" t="b">
        <v>0</v>
      </c>
    </row>
    <row r="310" spans="1:25" x14ac:dyDescent="0.25">
      <c r="A310" s="1" t="s">
        <v>7465</v>
      </c>
      <c r="B310" s="1" t="s">
        <v>7466</v>
      </c>
      <c r="C310" s="1" t="str">
        <f>VLOOKUP(B310,店铺SKU信息!E:F,2,0)</f>
        <v>AGM1926-Yellow-2XL</v>
      </c>
      <c r="D310" s="1" t="s">
        <v>7467</v>
      </c>
      <c r="E310" s="1" t="s">
        <v>7918</v>
      </c>
      <c r="F310" s="1" t="s">
        <v>7352</v>
      </c>
      <c r="G310" s="1">
        <v>9.5</v>
      </c>
      <c r="H310" s="1">
        <v>5.2</v>
      </c>
      <c r="I310" s="1">
        <v>1.6</v>
      </c>
      <c r="J310" s="1" t="s">
        <v>7353</v>
      </c>
      <c r="K310" s="1">
        <v>0.75</v>
      </c>
      <c r="L310" s="1" t="s">
        <v>7354</v>
      </c>
      <c r="M310" s="1">
        <v>4.5600000000000002E-2</v>
      </c>
      <c r="N310" s="1" t="s">
        <v>7355</v>
      </c>
      <c r="O310" s="1" t="s">
        <v>7356</v>
      </c>
      <c r="P310" s="1">
        <v>0.77</v>
      </c>
      <c r="Q310" s="1">
        <v>0</v>
      </c>
      <c r="R310" s="1">
        <v>3.5299999999999998E-2</v>
      </c>
      <c r="S310" s="38">
        <v>43678</v>
      </c>
      <c r="T310" s="1">
        <v>0.69</v>
      </c>
      <c r="U310" s="1" t="s">
        <v>7357</v>
      </c>
      <c r="V310" s="1">
        <v>2.4400000000000002E-2</v>
      </c>
      <c r="W310" s="1" t="s">
        <v>7358</v>
      </c>
      <c r="X310" s="1" t="b">
        <v>0</v>
      </c>
      <c r="Y310" s="1" t="b">
        <v>0</v>
      </c>
    </row>
    <row r="311" spans="1:25" x14ac:dyDescent="0.25">
      <c r="A311" s="1" t="s">
        <v>7856</v>
      </c>
      <c r="B311" s="1" t="s">
        <v>7857</v>
      </c>
      <c r="C311" s="1" t="str">
        <f>VLOOKUP(B311,店铺SKU信息!E:F,2,0)</f>
        <v>AGCY4016-Stripe-S</v>
      </c>
      <c r="D311" s="1" t="s">
        <v>7858</v>
      </c>
      <c r="E311" s="1" t="s">
        <v>7918</v>
      </c>
      <c r="F311" s="1" t="s">
        <v>7352</v>
      </c>
      <c r="G311" s="1">
        <v>12.7</v>
      </c>
      <c r="H311" s="1">
        <v>8.5</v>
      </c>
      <c r="I311" s="1">
        <v>1.6</v>
      </c>
      <c r="J311" s="1" t="s">
        <v>7353</v>
      </c>
      <c r="K311" s="1">
        <v>0.4</v>
      </c>
      <c r="L311" s="1" t="s">
        <v>7354</v>
      </c>
      <c r="M311" s="1">
        <v>9.98E-2</v>
      </c>
      <c r="N311" s="1" t="s">
        <v>7355</v>
      </c>
      <c r="O311" s="1" t="s">
        <v>7356</v>
      </c>
      <c r="P311" s="1">
        <v>2</v>
      </c>
      <c r="Q311" s="1">
        <v>1.1599999999999999</v>
      </c>
      <c r="R311" s="1">
        <v>8.3699999999999997E-2</v>
      </c>
      <c r="S311" s="38">
        <v>43678</v>
      </c>
      <c r="T311" s="1">
        <v>0.69</v>
      </c>
      <c r="U311" s="1" t="s">
        <v>7357</v>
      </c>
      <c r="V311" s="1">
        <v>5.7799999999999997E-2</v>
      </c>
      <c r="W311" s="1" t="s">
        <v>7358</v>
      </c>
      <c r="X311" s="1" t="b">
        <v>0</v>
      </c>
      <c r="Y311" s="1" t="b">
        <v>0</v>
      </c>
    </row>
    <row r="312" spans="1:25" x14ac:dyDescent="0.25">
      <c r="A312" s="1" t="s">
        <v>7442</v>
      </c>
      <c r="B312" s="1" t="s">
        <v>7443</v>
      </c>
      <c r="C312" s="1" t="str">
        <f>VLOOKUP(B312,店铺SKU信息!E:F,2,0)</f>
        <v>AGM48999-White-2XL</v>
      </c>
      <c r="D312" s="1" t="s">
        <v>2671</v>
      </c>
      <c r="E312" s="1" t="s">
        <v>7918</v>
      </c>
      <c r="F312" s="1" t="s">
        <v>7352</v>
      </c>
      <c r="G312" s="1">
        <v>11.7</v>
      </c>
      <c r="H312" s="1">
        <v>9.5</v>
      </c>
      <c r="I312" s="1">
        <v>1.7</v>
      </c>
      <c r="J312" s="1" t="s">
        <v>7353</v>
      </c>
      <c r="K312" s="1">
        <v>0.9</v>
      </c>
      <c r="L312" s="1" t="s">
        <v>7354</v>
      </c>
      <c r="M312" s="1">
        <v>0.1091</v>
      </c>
      <c r="N312" s="1" t="s">
        <v>7355</v>
      </c>
      <c r="O312" s="1" t="s">
        <v>7356</v>
      </c>
      <c r="P312" s="1">
        <v>0.68</v>
      </c>
      <c r="Q312" s="1">
        <v>0</v>
      </c>
      <c r="R312" s="1">
        <v>7.3899999999999993E-2</v>
      </c>
      <c r="S312" s="38">
        <v>43678</v>
      </c>
      <c r="T312" s="1">
        <v>0.69</v>
      </c>
      <c r="U312" s="1" t="s">
        <v>7357</v>
      </c>
      <c r="V312" s="1">
        <v>5.0999999999999997E-2</v>
      </c>
      <c r="W312" s="1" t="s">
        <v>7358</v>
      </c>
      <c r="X312" s="1" t="b">
        <v>0</v>
      </c>
      <c r="Y312" s="1" t="b">
        <v>0</v>
      </c>
    </row>
    <row r="313" spans="1:25" x14ac:dyDescent="0.25">
      <c r="A313" s="1" t="s">
        <v>7919</v>
      </c>
      <c r="B313" s="1" t="s">
        <v>7920</v>
      </c>
      <c r="C313" s="1" t="str">
        <f>VLOOKUP(B313,店铺SKU信息!E:F,2,0)</f>
        <v>AGM42655-Burgundy-4XL</v>
      </c>
      <c r="D313" s="1" t="s">
        <v>4494</v>
      </c>
      <c r="E313" s="1" t="s">
        <v>7918</v>
      </c>
      <c r="F313" s="1" t="s">
        <v>7352</v>
      </c>
      <c r="G313" s="1">
        <v>12.3</v>
      </c>
      <c r="H313" s="1">
        <v>9.6</v>
      </c>
      <c r="I313" s="1">
        <v>1</v>
      </c>
      <c r="J313" s="1" t="s">
        <v>7353</v>
      </c>
      <c r="K313" s="1">
        <v>0.7</v>
      </c>
      <c r="L313" s="1" t="s">
        <v>7354</v>
      </c>
      <c r="M313" s="1">
        <v>6.83E-2</v>
      </c>
      <c r="N313" s="1" t="s">
        <v>7355</v>
      </c>
      <c r="O313" s="1" t="s">
        <v>7356</v>
      </c>
      <c r="P313" s="1">
        <v>5.74</v>
      </c>
      <c r="Q313" s="1">
        <v>0</v>
      </c>
      <c r="R313" s="1">
        <v>0.39229999999999998</v>
      </c>
      <c r="S313" s="38">
        <v>43678</v>
      </c>
      <c r="T313" s="1">
        <v>0.69</v>
      </c>
      <c r="U313" s="1" t="s">
        <v>7357</v>
      </c>
      <c r="V313" s="1">
        <v>0.2707</v>
      </c>
      <c r="W313" s="1" t="s">
        <v>7358</v>
      </c>
      <c r="X313" s="1" t="b">
        <v>0</v>
      </c>
      <c r="Y313" s="1" t="b">
        <v>0</v>
      </c>
    </row>
    <row r="314" spans="1:25" x14ac:dyDescent="0.25">
      <c r="A314" s="1" t="s">
        <v>7618</v>
      </c>
      <c r="B314" s="1" t="s">
        <v>7619</v>
      </c>
      <c r="C314" s="1" t="str">
        <f>VLOOKUP(B314,店铺SKU信息!E:F,2,0)</f>
        <v>AGCY4063-Black-S</v>
      </c>
      <c r="D314" s="1" t="s">
        <v>4322</v>
      </c>
      <c r="E314" s="1" t="s">
        <v>7918</v>
      </c>
      <c r="F314" s="1" t="s">
        <v>7352</v>
      </c>
      <c r="G314" s="1">
        <v>13.07</v>
      </c>
      <c r="H314" s="1">
        <v>10.28</v>
      </c>
      <c r="I314" s="1">
        <v>0.79</v>
      </c>
      <c r="J314" s="1" t="s">
        <v>7353</v>
      </c>
      <c r="K314" s="1">
        <v>0.2</v>
      </c>
      <c r="L314" s="1" t="s">
        <v>7354</v>
      </c>
      <c r="M314" s="1">
        <v>6.1400000000000003E-2</v>
      </c>
      <c r="N314" s="1" t="s">
        <v>7355</v>
      </c>
      <c r="O314" s="1" t="s">
        <v>7356</v>
      </c>
      <c r="P314" s="1">
        <v>1</v>
      </c>
      <c r="Q314" s="1">
        <v>0</v>
      </c>
      <c r="R314" s="1">
        <v>6.1400000000000003E-2</v>
      </c>
      <c r="S314" s="38">
        <v>43678</v>
      </c>
      <c r="T314" s="1">
        <v>0.69</v>
      </c>
      <c r="U314" s="1" t="s">
        <v>7357</v>
      </c>
      <c r="V314" s="1">
        <v>4.24E-2</v>
      </c>
      <c r="W314" s="1" t="s">
        <v>7358</v>
      </c>
      <c r="X314" s="1" t="b">
        <v>0</v>
      </c>
      <c r="Y314" s="1" t="b">
        <v>0</v>
      </c>
    </row>
    <row r="315" spans="1:25" x14ac:dyDescent="0.25">
      <c r="A315" s="1" t="s">
        <v>7814</v>
      </c>
      <c r="B315" s="1" t="s">
        <v>7815</v>
      </c>
      <c r="C315" s="1" t="str">
        <f>VLOOKUP(B315,店铺SKU信息!E:F,2,0)</f>
        <v>AGCY4080-Orange-S</v>
      </c>
      <c r="D315" s="1" t="s">
        <v>7816</v>
      </c>
      <c r="E315" s="1" t="s">
        <v>7918</v>
      </c>
      <c r="F315" s="1" t="s">
        <v>7352</v>
      </c>
      <c r="G315" s="1">
        <v>12.25</v>
      </c>
      <c r="H315" s="1">
        <v>9.65</v>
      </c>
      <c r="I315" s="1">
        <v>1.8</v>
      </c>
      <c r="J315" s="1" t="s">
        <v>7353</v>
      </c>
      <c r="K315" s="1">
        <v>0.51</v>
      </c>
      <c r="L315" s="1" t="s">
        <v>7354</v>
      </c>
      <c r="M315" s="1">
        <v>0.1231</v>
      </c>
      <c r="N315" s="1" t="s">
        <v>7355</v>
      </c>
      <c r="O315" s="1" t="s">
        <v>7356</v>
      </c>
      <c r="P315" s="1">
        <v>1</v>
      </c>
      <c r="Q315" s="1">
        <v>0.57999999999999996</v>
      </c>
      <c r="R315" s="1">
        <v>5.16E-2</v>
      </c>
      <c r="S315" s="38">
        <v>43678</v>
      </c>
      <c r="T315" s="1">
        <v>0.69</v>
      </c>
      <c r="U315" s="1" t="s">
        <v>7357</v>
      </c>
      <c r="V315" s="1">
        <v>3.56E-2</v>
      </c>
      <c r="W315" s="1" t="s">
        <v>7358</v>
      </c>
      <c r="X315" s="1" t="b">
        <v>0</v>
      </c>
      <c r="Y315" s="1" t="b">
        <v>0</v>
      </c>
    </row>
    <row r="316" spans="1:25" x14ac:dyDescent="0.25">
      <c r="A316" s="1" t="s">
        <v>7795</v>
      </c>
      <c r="B316" s="1" t="s">
        <v>7796</v>
      </c>
      <c r="C316" s="1" t="str">
        <f>VLOOKUP(B316,店铺SKU信息!E:F,2,0)</f>
        <v>AGCY41011-Gray-L</v>
      </c>
      <c r="D316" s="1" t="s">
        <v>7797</v>
      </c>
      <c r="E316" s="1" t="s">
        <v>7918</v>
      </c>
      <c r="F316" s="1" t="s">
        <v>7352</v>
      </c>
      <c r="G316" s="1">
        <v>12.48</v>
      </c>
      <c r="H316" s="1">
        <v>9.41</v>
      </c>
      <c r="I316" s="1">
        <v>1.33</v>
      </c>
      <c r="J316" s="1" t="s">
        <v>7353</v>
      </c>
      <c r="K316" s="1">
        <v>0.57999999999999996</v>
      </c>
      <c r="L316" s="1" t="s">
        <v>7354</v>
      </c>
      <c r="M316" s="1">
        <v>9.06E-2</v>
      </c>
      <c r="N316" s="1" t="s">
        <v>7355</v>
      </c>
      <c r="O316" s="1" t="s">
        <v>7356</v>
      </c>
      <c r="P316" s="1">
        <v>2</v>
      </c>
      <c r="Q316" s="1">
        <v>0</v>
      </c>
      <c r="R316" s="1">
        <v>0.18129999999999999</v>
      </c>
      <c r="S316" s="38">
        <v>43678</v>
      </c>
      <c r="T316" s="1">
        <v>0.69</v>
      </c>
      <c r="U316" s="1" t="s">
        <v>7357</v>
      </c>
      <c r="V316" s="1">
        <v>0.12509999999999999</v>
      </c>
      <c r="W316" s="1" t="s">
        <v>7358</v>
      </c>
      <c r="X316" s="1" t="b">
        <v>0</v>
      </c>
      <c r="Y316" s="1" t="b">
        <v>0</v>
      </c>
    </row>
    <row r="317" spans="1:25" x14ac:dyDescent="0.25">
      <c r="A317" s="1" t="s">
        <v>7740</v>
      </c>
      <c r="B317" s="1" t="s">
        <v>7741</v>
      </c>
      <c r="C317" s="1" t="str">
        <f>VLOOKUP(B317,店铺SKU信息!E:F,2,0)</f>
        <v>AGCY4016-Black-M</v>
      </c>
      <c r="D317" s="1" t="s">
        <v>7742</v>
      </c>
      <c r="E317" s="1" t="s">
        <v>7918</v>
      </c>
      <c r="F317" s="1" t="s">
        <v>7352</v>
      </c>
      <c r="G317" s="1">
        <v>12.83</v>
      </c>
      <c r="H317" s="1">
        <v>10.11</v>
      </c>
      <c r="I317" s="1">
        <v>1.02</v>
      </c>
      <c r="J317" s="1" t="s">
        <v>7353</v>
      </c>
      <c r="K317" s="1">
        <v>0.43</v>
      </c>
      <c r="L317" s="1" t="s">
        <v>7354</v>
      </c>
      <c r="M317" s="1">
        <v>7.6899999999999996E-2</v>
      </c>
      <c r="N317" s="1" t="s">
        <v>7355</v>
      </c>
      <c r="O317" s="1" t="s">
        <v>7356</v>
      </c>
      <c r="P317" s="1">
        <v>2</v>
      </c>
      <c r="Q317" s="1">
        <v>1.1599999999999999</v>
      </c>
      <c r="R317" s="1">
        <v>6.4500000000000002E-2</v>
      </c>
      <c r="S317" s="38">
        <v>43678</v>
      </c>
      <c r="T317" s="1">
        <v>0.69</v>
      </c>
      <c r="U317" s="1" t="s">
        <v>7357</v>
      </c>
      <c r="V317" s="1">
        <v>4.4499999999999998E-2</v>
      </c>
      <c r="W317" s="1" t="s">
        <v>7358</v>
      </c>
      <c r="X317" s="1" t="b">
        <v>0</v>
      </c>
      <c r="Y317" s="1" t="b">
        <v>0</v>
      </c>
    </row>
    <row r="318" spans="1:25" x14ac:dyDescent="0.25">
      <c r="A318" s="1" t="s">
        <v>7488</v>
      </c>
      <c r="B318" s="1" t="s">
        <v>7489</v>
      </c>
      <c r="C318" s="1" t="str">
        <f>VLOOKUP(B318,店铺SKU信息!E:F,2,0)</f>
        <v>AGCY6770-Red-M</v>
      </c>
      <c r="D318" s="1" t="s">
        <v>4201</v>
      </c>
      <c r="E318" s="1" t="s">
        <v>7918</v>
      </c>
      <c r="F318" s="1" t="s">
        <v>7352</v>
      </c>
      <c r="G318" s="1">
        <v>13.07</v>
      </c>
      <c r="H318" s="1">
        <v>10.28</v>
      </c>
      <c r="I318" s="1">
        <v>0.79</v>
      </c>
      <c r="J318" s="1" t="s">
        <v>7353</v>
      </c>
      <c r="K318" s="1">
        <v>0.2</v>
      </c>
      <c r="L318" s="1" t="s">
        <v>7354</v>
      </c>
      <c r="M318" s="1">
        <v>6.1400000000000003E-2</v>
      </c>
      <c r="N318" s="1" t="s">
        <v>7355</v>
      </c>
      <c r="O318" s="1" t="s">
        <v>7356</v>
      </c>
      <c r="P318" s="1">
        <v>0.16</v>
      </c>
      <c r="Q318" s="1">
        <v>0</v>
      </c>
      <c r="R318" s="1">
        <v>9.9000000000000008E-3</v>
      </c>
      <c r="S318" s="38">
        <v>43678</v>
      </c>
      <c r="T318" s="1">
        <v>0.69</v>
      </c>
      <c r="U318" s="1" t="s">
        <v>7357</v>
      </c>
      <c r="V318" s="1">
        <v>6.7999999999999996E-3</v>
      </c>
      <c r="W318" s="1" t="s">
        <v>7358</v>
      </c>
      <c r="X318" s="1" t="b">
        <v>0</v>
      </c>
      <c r="Y318" s="1" t="b">
        <v>0</v>
      </c>
    </row>
    <row r="319" spans="1:25" x14ac:dyDescent="0.25">
      <c r="A319" s="1" t="s">
        <v>7452</v>
      </c>
      <c r="B319" s="1" t="s">
        <v>7453</v>
      </c>
      <c r="C319" s="1" t="str">
        <f>VLOOKUP(B319,店铺SKU信息!E:F,2,0)</f>
        <v>AGCY6770-Red-S</v>
      </c>
      <c r="D319" s="1" t="s">
        <v>2818</v>
      </c>
      <c r="E319" s="1" t="s">
        <v>7918</v>
      </c>
      <c r="F319" s="1" t="s">
        <v>7352</v>
      </c>
      <c r="G319" s="1">
        <v>13.07</v>
      </c>
      <c r="H319" s="1">
        <v>10.28</v>
      </c>
      <c r="I319" s="1">
        <v>0.79</v>
      </c>
      <c r="J319" s="1" t="s">
        <v>7353</v>
      </c>
      <c r="K319" s="1">
        <v>0.2</v>
      </c>
      <c r="L319" s="1" t="s">
        <v>7354</v>
      </c>
      <c r="M319" s="1">
        <v>6.1400000000000003E-2</v>
      </c>
      <c r="N319" s="1" t="s">
        <v>7355</v>
      </c>
      <c r="O319" s="1" t="s">
        <v>7356</v>
      </c>
      <c r="P319" s="1">
        <v>0.06</v>
      </c>
      <c r="Q319" s="1">
        <v>0</v>
      </c>
      <c r="R319" s="1">
        <v>4.0000000000000001E-3</v>
      </c>
      <c r="S319" s="38">
        <v>43678</v>
      </c>
      <c r="T319" s="1">
        <v>0.69</v>
      </c>
      <c r="U319" s="1" t="s">
        <v>7357</v>
      </c>
      <c r="V319" s="1">
        <v>2.7000000000000001E-3</v>
      </c>
      <c r="W319" s="1" t="s">
        <v>7358</v>
      </c>
      <c r="X319" s="1" t="b">
        <v>0</v>
      </c>
      <c r="Y319" s="1" t="b">
        <v>0</v>
      </c>
    </row>
    <row r="320" spans="1:25" x14ac:dyDescent="0.25">
      <c r="A320" s="1" t="s">
        <v>7921</v>
      </c>
      <c r="B320" s="1" t="s">
        <v>7922</v>
      </c>
      <c r="C320" s="1" t="str">
        <f>VLOOKUP(B320,店铺SKU信息!E:F,2,0)</f>
        <v>AGM1926-Navy Blue-4XL</v>
      </c>
      <c r="D320" s="1" t="s">
        <v>5526</v>
      </c>
      <c r="E320" s="1" t="s">
        <v>7918</v>
      </c>
      <c r="F320" s="1" t="s">
        <v>7352</v>
      </c>
      <c r="G320" s="1">
        <v>9.5</v>
      </c>
      <c r="H320" s="1">
        <v>5.19</v>
      </c>
      <c r="I320" s="1">
        <v>1.59</v>
      </c>
      <c r="J320" s="1" t="s">
        <v>7353</v>
      </c>
      <c r="K320" s="1">
        <v>0.75</v>
      </c>
      <c r="L320" s="1" t="s">
        <v>7354</v>
      </c>
      <c r="M320" s="1">
        <v>4.5499999999999999E-2</v>
      </c>
      <c r="N320" s="1" t="s">
        <v>7355</v>
      </c>
      <c r="O320" s="1" t="s">
        <v>7356</v>
      </c>
      <c r="P320" s="1">
        <v>1.52</v>
      </c>
      <c r="Q320" s="1">
        <v>0</v>
      </c>
      <c r="R320" s="1">
        <v>6.9000000000000006E-2</v>
      </c>
      <c r="S320" s="38">
        <v>43678</v>
      </c>
      <c r="T320" s="1">
        <v>0.69</v>
      </c>
      <c r="U320" s="1" t="s">
        <v>7357</v>
      </c>
      <c r="V320" s="1">
        <v>4.7600000000000003E-2</v>
      </c>
      <c r="W320" s="1" t="s">
        <v>7358</v>
      </c>
      <c r="X320" s="1" t="b">
        <v>0</v>
      </c>
      <c r="Y320" s="1" t="b">
        <v>0</v>
      </c>
    </row>
    <row r="321" spans="1:25" x14ac:dyDescent="0.25">
      <c r="A321" s="1" t="s">
        <v>7819</v>
      </c>
      <c r="B321" s="1" t="s">
        <v>7820</v>
      </c>
      <c r="C321" s="1" t="str">
        <f>VLOOKUP(B321,店铺SKU信息!E:F,2,0)</f>
        <v>AGCY4062-Black-M</v>
      </c>
      <c r="D321" s="1" t="s">
        <v>7031</v>
      </c>
      <c r="E321" s="1" t="s">
        <v>7918</v>
      </c>
      <c r="F321" s="1" t="s">
        <v>7352</v>
      </c>
      <c r="G321" s="1">
        <v>11.65</v>
      </c>
      <c r="H321" s="1">
        <v>9.4499999999999993</v>
      </c>
      <c r="I321" s="1">
        <v>1.25</v>
      </c>
      <c r="J321" s="1" t="s">
        <v>7353</v>
      </c>
      <c r="K321" s="1">
        <v>0.28999999999999998</v>
      </c>
      <c r="L321" s="1" t="s">
        <v>7354</v>
      </c>
      <c r="M321" s="1">
        <v>7.9500000000000001E-2</v>
      </c>
      <c r="N321" s="1" t="s">
        <v>7355</v>
      </c>
      <c r="O321" s="1" t="s">
        <v>7356</v>
      </c>
      <c r="P321" s="1">
        <v>0.19</v>
      </c>
      <c r="Q321" s="1">
        <v>0</v>
      </c>
      <c r="R321" s="1">
        <v>1.54E-2</v>
      </c>
      <c r="S321" s="38">
        <v>43678</v>
      </c>
      <c r="T321" s="1">
        <v>0.69</v>
      </c>
      <c r="U321" s="1" t="s">
        <v>7357</v>
      </c>
      <c r="V321" s="1">
        <v>1.06E-2</v>
      </c>
      <c r="W321" s="1" t="s">
        <v>7358</v>
      </c>
      <c r="X321" s="1" t="b">
        <v>0</v>
      </c>
      <c r="Y321" s="1" t="b">
        <v>0</v>
      </c>
    </row>
    <row r="322" spans="1:25" x14ac:dyDescent="0.25">
      <c r="A322" s="1" t="s">
        <v>7923</v>
      </c>
      <c r="B322" s="1" t="s">
        <v>7924</v>
      </c>
      <c r="C322" s="1" t="str">
        <f>VLOOKUP(B322,店铺SKU信息!E:F,2,0)</f>
        <v>AGM42655-Purple-XL</v>
      </c>
      <c r="D322" s="1" t="s">
        <v>3220</v>
      </c>
      <c r="E322" s="1" t="s">
        <v>7918</v>
      </c>
      <c r="F322" s="1" t="s">
        <v>7352</v>
      </c>
      <c r="G322" s="1">
        <v>12.3</v>
      </c>
      <c r="H322" s="1">
        <v>9.6</v>
      </c>
      <c r="I322" s="1">
        <v>1</v>
      </c>
      <c r="J322" s="1" t="s">
        <v>7353</v>
      </c>
      <c r="K322" s="1">
        <v>0.7</v>
      </c>
      <c r="L322" s="1" t="s">
        <v>7354</v>
      </c>
      <c r="M322" s="1">
        <v>6.83E-2</v>
      </c>
      <c r="N322" s="1" t="s">
        <v>7355</v>
      </c>
      <c r="O322" s="1" t="s">
        <v>7356</v>
      </c>
      <c r="P322" s="1">
        <v>1.65</v>
      </c>
      <c r="Q322" s="1">
        <v>0</v>
      </c>
      <c r="R322" s="1">
        <v>0.1124</v>
      </c>
      <c r="S322" s="38">
        <v>43678</v>
      </c>
      <c r="T322" s="1">
        <v>0.69</v>
      </c>
      <c r="U322" s="1" t="s">
        <v>7357</v>
      </c>
      <c r="V322" s="1">
        <v>7.7600000000000002E-2</v>
      </c>
      <c r="W322" s="1" t="s">
        <v>7358</v>
      </c>
      <c r="X322" s="1" t="b">
        <v>0</v>
      </c>
      <c r="Y322" s="1" t="b">
        <v>0</v>
      </c>
    </row>
    <row r="323" spans="1:25" x14ac:dyDescent="0.25">
      <c r="A323" s="1" t="s">
        <v>7460</v>
      </c>
      <c r="B323" s="1" t="s">
        <v>7461</v>
      </c>
      <c r="C323" s="1" t="str">
        <f>VLOOKUP(B323,店铺SKU信息!E:F,2,0)</f>
        <v>AGCY6752-Red White Plaid-S</v>
      </c>
      <c r="D323" s="1" t="s">
        <v>7462</v>
      </c>
      <c r="E323" s="1" t="s">
        <v>7918</v>
      </c>
      <c r="F323" s="1" t="s">
        <v>7352</v>
      </c>
      <c r="G323" s="1">
        <v>13.07</v>
      </c>
      <c r="H323" s="1">
        <v>10.28</v>
      </c>
      <c r="I323" s="1">
        <v>0.79</v>
      </c>
      <c r="J323" s="1" t="s">
        <v>7353</v>
      </c>
      <c r="K323" s="1">
        <v>0.2</v>
      </c>
      <c r="L323" s="1" t="s">
        <v>7354</v>
      </c>
      <c r="M323" s="1">
        <v>6.1400000000000003E-2</v>
      </c>
      <c r="N323" s="1" t="s">
        <v>7355</v>
      </c>
      <c r="O323" s="1" t="s">
        <v>7356</v>
      </c>
      <c r="P323" s="1">
        <v>5.48</v>
      </c>
      <c r="Q323" s="1">
        <v>0.19</v>
      </c>
      <c r="R323" s="1">
        <v>0.32500000000000001</v>
      </c>
      <c r="S323" s="38">
        <v>43678</v>
      </c>
      <c r="T323" s="1">
        <v>0.69</v>
      </c>
      <c r="U323" s="1" t="s">
        <v>7357</v>
      </c>
      <c r="V323" s="1">
        <v>0.22420000000000001</v>
      </c>
      <c r="W323" s="1" t="s">
        <v>7358</v>
      </c>
      <c r="X323" s="1" t="b">
        <v>0</v>
      </c>
      <c r="Y323" s="1" t="b">
        <v>0</v>
      </c>
    </row>
    <row r="324" spans="1:25" x14ac:dyDescent="0.25">
      <c r="A324" s="1" t="s">
        <v>7925</v>
      </c>
      <c r="B324" s="1" t="s">
        <v>7926</v>
      </c>
      <c r="C324" s="1" t="str">
        <f>VLOOKUP(B324,店铺SKU信息!E:F,2,0)</f>
        <v>AGCY6749-Black-L</v>
      </c>
      <c r="D324" s="1" t="s">
        <v>7927</v>
      </c>
      <c r="E324" s="1" t="s">
        <v>7918</v>
      </c>
      <c r="F324" s="1" t="s">
        <v>7352</v>
      </c>
      <c r="G324" s="1">
        <v>13.07</v>
      </c>
      <c r="H324" s="1">
        <v>10.28</v>
      </c>
      <c r="I324" s="1">
        <v>0.79</v>
      </c>
      <c r="J324" s="1" t="s">
        <v>7353</v>
      </c>
      <c r="K324" s="1">
        <v>0.2</v>
      </c>
      <c r="L324" s="1" t="s">
        <v>7354</v>
      </c>
      <c r="M324" s="1">
        <v>6.1400000000000003E-2</v>
      </c>
      <c r="N324" s="1" t="s">
        <v>7355</v>
      </c>
      <c r="O324" s="1" t="s">
        <v>7356</v>
      </c>
      <c r="P324" s="1">
        <v>0.1</v>
      </c>
      <c r="Q324" s="1">
        <v>0</v>
      </c>
      <c r="R324" s="1">
        <v>5.8999999999999999E-3</v>
      </c>
      <c r="S324" s="38">
        <v>43678</v>
      </c>
      <c r="T324" s="1">
        <v>0.69</v>
      </c>
      <c r="U324" s="1" t="s">
        <v>7357</v>
      </c>
      <c r="V324" s="1">
        <v>4.1000000000000003E-3</v>
      </c>
      <c r="W324" s="1" t="s">
        <v>7358</v>
      </c>
      <c r="X324" s="1" t="b">
        <v>0</v>
      </c>
      <c r="Y324" s="1" t="b">
        <v>0</v>
      </c>
    </row>
    <row r="325" spans="1:25" x14ac:dyDescent="0.25">
      <c r="A325" s="1" t="s">
        <v>7928</v>
      </c>
      <c r="B325" s="1" t="s">
        <v>7929</v>
      </c>
      <c r="C325" s="1" t="str">
        <f>VLOOKUP(B325,店铺SKU信息!E:F,2,0)</f>
        <v>AGCY49255-White-M</v>
      </c>
      <c r="D325" s="1" t="s">
        <v>7930</v>
      </c>
      <c r="E325" s="1" t="s">
        <v>7918</v>
      </c>
      <c r="F325" s="1" t="s">
        <v>7352</v>
      </c>
      <c r="G325" s="1">
        <v>12.3</v>
      </c>
      <c r="H325" s="1">
        <v>8.9</v>
      </c>
      <c r="I325" s="1">
        <v>1.3</v>
      </c>
      <c r="J325" s="1" t="s">
        <v>7353</v>
      </c>
      <c r="K325" s="1">
        <v>0.55000000000000004</v>
      </c>
      <c r="L325" s="1" t="s">
        <v>7354</v>
      </c>
      <c r="M325" s="1">
        <v>8.2000000000000003E-2</v>
      </c>
      <c r="N325" s="1" t="s">
        <v>7355</v>
      </c>
      <c r="O325" s="1" t="s">
        <v>7356</v>
      </c>
      <c r="P325" s="1">
        <v>3.74</v>
      </c>
      <c r="Q325" s="1">
        <v>2.06</v>
      </c>
      <c r="R325" s="1">
        <v>0.1376</v>
      </c>
      <c r="S325" s="38">
        <v>43678</v>
      </c>
      <c r="T325" s="1">
        <v>0.69</v>
      </c>
      <c r="U325" s="1" t="s">
        <v>7357</v>
      </c>
      <c r="V325" s="1">
        <v>9.4899999999999998E-2</v>
      </c>
      <c r="W325" s="1" t="s">
        <v>7358</v>
      </c>
      <c r="X325" s="1" t="b">
        <v>0</v>
      </c>
      <c r="Y325" s="1" t="b">
        <v>0</v>
      </c>
    </row>
    <row r="326" spans="1:25" x14ac:dyDescent="0.25">
      <c r="A326" s="1" t="s">
        <v>7931</v>
      </c>
      <c r="B326" s="1" t="s">
        <v>7932</v>
      </c>
      <c r="C326" s="1" t="str">
        <f>VLOOKUP(B326,店铺SKU信息!E:F,2,0)</f>
        <v>AGM1926-Navy Blue-3XL</v>
      </c>
      <c r="D326" s="1" t="s">
        <v>7933</v>
      </c>
      <c r="E326" s="1" t="s">
        <v>7918</v>
      </c>
      <c r="F326" s="1" t="s">
        <v>7352</v>
      </c>
      <c r="G326" s="1">
        <v>9.5</v>
      </c>
      <c r="H326" s="1">
        <v>5.2</v>
      </c>
      <c r="I326" s="1">
        <v>1.6</v>
      </c>
      <c r="J326" s="1" t="s">
        <v>7353</v>
      </c>
      <c r="K326" s="1">
        <v>0.75</v>
      </c>
      <c r="L326" s="1" t="s">
        <v>7354</v>
      </c>
      <c r="M326" s="1">
        <v>4.5600000000000002E-2</v>
      </c>
      <c r="N326" s="1" t="s">
        <v>7355</v>
      </c>
      <c r="O326" s="1" t="s">
        <v>7356</v>
      </c>
      <c r="P326" s="1">
        <v>0.71</v>
      </c>
      <c r="Q326" s="1">
        <v>0</v>
      </c>
      <c r="R326" s="1">
        <v>3.2399999999999998E-2</v>
      </c>
      <c r="S326" s="38">
        <v>43678</v>
      </c>
      <c r="T326" s="1">
        <v>0.69</v>
      </c>
      <c r="U326" s="1" t="s">
        <v>7357</v>
      </c>
      <c r="V326" s="1">
        <v>2.24E-2</v>
      </c>
      <c r="W326" s="1" t="s">
        <v>7358</v>
      </c>
      <c r="X326" s="1" t="b">
        <v>0</v>
      </c>
      <c r="Y326" s="1" t="b">
        <v>0</v>
      </c>
    </row>
    <row r="327" spans="1:25" x14ac:dyDescent="0.25">
      <c r="A327" s="1" t="s">
        <v>7426</v>
      </c>
      <c r="B327" s="1" t="s">
        <v>7427</v>
      </c>
      <c r="C327" s="1" t="str">
        <f>VLOOKUP(B327,店铺SKU信息!E:F,2,0)</f>
        <v>AGM1926-Black-4XL</v>
      </c>
      <c r="D327" s="1" t="s">
        <v>2959</v>
      </c>
      <c r="E327" s="1" t="s">
        <v>7918</v>
      </c>
      <c r="F327" s="1" t="s">
        <v>7352</v>
      </c>
      <c r="G327" s="1">
        <v>9.5</v>
      </c>
      <c r="H327" s="1">
        <v>5.19</v>
      </c>
      <c r="I327" s="1">
        <v>1.59</v>
      </c>
      <c r="J327" s="1" t="s">
        <v>7353</v>
      </c>
      <c r="K327" s="1">
        <v>0.75</v>
      </c>
      <c r="L327" s="1" t="s">
        <v>7354</v>
      </c>
      <c r="M327" s="1">
        <v>4.5499999999999999E-2</v>
      </c>
      <c r="N327" s="1" t="s">
        <v>7355</v>
      </c>
      <c r="O327" s="1" t="s">
        <v>7356</v>
      </c>
      <c r="P327" s="1">
        <v>2.39</v>
      </c>
      <c r="Q327" s="1">
        <v>0</v>
      </c>
      <c r="R327" s="1">
        <v>0.1086</v>
      </c>
      <c r="S327" s="38">
        <v>43678</v>
      </c>
      <c r="T327" s="1">
        <v>0.69</v>
      </c>
      <c r="U327" s="1" t="s">
        <v>7357</v>
      </c>
      <c r="V327" s="1">
        <v>7.4899999999999994E-2</v>
      </c>
      <c r="W327" s="1" t="s">
        <v>7358</v>
      </c>
      <c r="X327" s="1" t="b">
        <v>0</v>
      </c>
      <c r="Y327" s="1" t="b">
        <v>0</v>
      </c>
    </row>
    <row r="328" spans="1:25" x14ac:dyDescent="0.25">
      <c r="A328" s="1" t="s">
        <v>7500</v>
      </c>
      <c r="B328" s="1" t="s">
        <v>7501</v>
      </c>
      <c r="C328" s="1" t="str">
        <f>VLOOKUP(B328,店铺SKU信息!E:F,2,0)</f>
        <v>AGM48999-Black-2XL</v>
      </c>
      <c r="D328" s="1" t="s">
        <v>2813</v>
      </c>
      <c r="E328" s="1" t="s">
        <v>7918</v>
      </c>
      <c r="F328" s="1" t="s">
        <v>7352</v>
      </c>
      <c r="G328" s="1">
        <v>11.7</v>
      </c>
      <c r="H328" s="1">
        <v>9.5</v>
      </c>
      <c r="I328" s="1">
        <v>1.7</v>
      </c>
      <c r="J328" s="1" t="s">
        <v>7353</v>
      </c>
      <c r="K328" s="1">
        <v>0.9</v>
      </c>
      <c r="L328" s="1" t="s">
        <v>7354</v>
      </c>
      <c r="M328" s="1">
        <v>0.10929999999999999</v>
      </c>
      <c r="N328" s="1" t="s">
        <v>7355</v>
      </c>
      <c r="O328" s="1" t="s">
        <v>7356</v>
      </c>
      <c r="P328" s="1">
        <v>5.71</v>
      </c>
      <c r="Q328" s="1">
        <v>0</v>
      </c>
      <c r="R328" s="1">
        <v>0.62429999999999997</v>
      </c>
      <c r="S328" s="38">
        <v>43678</v>
      </c>
      <c r="T328" s="1">
        <v>0.69</v>
      </c>
      <c r="U328" s="1" t="s">
        <v>7357</v>
      </c>
      <c r="V328" s="1">
        <v>0.43080000000000002</v>
      </c>
      <c r="W328" s="1" t="s">
        <v>7358</v>
      </c>
      <c r="X328" s="1" t="b">
        <v>0</v>
      </c>
      <c r="Y328" s="1" t="b">
        <v>0</v>
      </c>
    </row>
    <row r="329" spans="1:25" x14ac:dyDescent="0.25">
      <c r="A329" s="1" t="s">
        <v>7906</v>
      </c>
      <c r="B329" s="1" t="s">
        <v>7907</v>
      </c>
      <c r="C329" s="1" t="str">
        <f>VLOOKUP(B329,店铺SKU信息!E:F,2,0)</f>
        <v>AGCY6820-White-S</v>
      </c>
      <c r="D329" s="1" t="s">
        <v>3198</v>
      </c>
      <c r="E329" s="1" t="s">
        <v>7918</v>
      </c>
      <c r="F329" s="1" t="s">
        <v>7352</v>
      </c>
      <c r="G329" s="1">
        <v>13.07</v>
      </c>
      <c r="H329" s="1">
        <v>10.28</v>
      </c>
      <c r="I329" s="1">
        <v>0.79</v>
      </c>
      <c r="J329" s="1" t="s">
        <v>7353</v>
      </c>
      <c r="K329" s="1">
        <v>0.2</v>
      </c>
      <c r="L329" s="1" t="s">
        <v>7354</v>
      </c>
      <c r="M329" s="1">
        <v>6.1400000000000003E-2</v>
      </c>
      <c r="N329" s="1" t="s">
        <v>7355</v>
      </c>
      <c r="O329" s="1" t="s">
        <v>7356</v>
      </c>
      <c r="P329" s="1">
        <v>0.84</v>
      </c>
      <c r="Q329" s="1">
        <v>0</v>
      </c>
      <c r="R329" s="1">
        <v>5.1499999999999997E-2</v>
      </c>
      <c r="S329" s="38">
        <v>43678</v>
      </c>
      <c r="T329" s="1">
        <v>0.69</v>
      </c>
      <c r="U329" s="1" t="s">
        <v>7357</v>
      </c>
      <c r="V329" s="1">
        <v>3.5499999999999997E-2</v>
      </c>
      <c r="W329" s="1" t="s">
        <v>7358</v>
      </c>
      <c r="X329" s="1" t="b">
        <v>0</v>
      </c>
      <c r="Y329" s="1" t="b">
        <v>0</v>
      </c>
    </row>
    <row r="330" spans="1:25" x14ac:dyDescent="0.25">
      <c r="A330" s="1" t="s">
        <v>7934</v>
      </c>
      <c r="B330" s="1" t="s">
        <v>7935</v>
      </c>
      <c r="C330" s="1" t="str">
        <f>VLOOKUP(B330,店铺SKU信息!E:F,2,0)</f>
        <v>AGM42655-Burgundy-3XL</v>
      </c>
      <c r="D330" s="1" t="s">
        <v>5619</v>
      </c>
      <c r="E330" s="1" t="s">
        <v>7918</v>
      </c>
      <c r="F330" s="1" t="s">
        <v>7352</v>
      </c>
      <c r="G330" s="1">
        <v>12.3</v>
      </c>
      <c r="H330" s="1">
        <v>9.6</v>
      </c>
      <c r="I330" s="1">
        <v>1</v>
      </c>
      <c r="J330" s="1" t="s">
        <v>7353</v>
      </c>
      <c r="K330" s="1">
        <v>0.7</v>
      </c>
      <c r="L330" s="1" t="s">
        <v>7354</v>
      </c>
      <c r="M330" s="1">
        <v>6.83E-2</v>
      </c>
      <c r="N330" s="1" t="s">
        <v>7355</v>
      </c>
      <c r="O330" s="1" t="s">
        <v>7356</v>
      </c>
      <c r="P330" s="1">
        <v>10</v>
      </c>
      <c r="Q330" s="1">
        <v>0</v>
      </c>
      <c r="R330" s="1">
        <v>0.68320000000000003</v>
      </c>
      <c r="S330" s="38">
        <v>43678</v>
      </c>
      <c r="T330" s="1">
        <v>0.69</v>
      </c>
      <c r="U330" s="1" t="s">
        <v>7357</v>
      </c>
      <c r="V330" s="1">
        <v>0.47139999999999999</v>
      </c>
      <c r="W330" s="1" t="s">
        <v>7358</v>
      </c>
      <c r="X330" s="1" t="b">
        <v>0</v>
      </c>
      <c r="Y330" s="1" t="b">
        <v>0</v>
      </c>
    </row>
    <row r="331" spans="1:25" x14ac:dyDescent="0.25">
      <c r="A331" s="1" t="s">
        <v>7361</v>
      </c>
      <c r="B331" s="1" t="s">
        <v>7362</v>
      </c>
      <c r="C331" s="1" t="str">
        <f>VLOOKUP(B331,店铺SKU信息!E:F,2,0)</f>
        <v>AGM48999-White-3XL</v>
      </c>
      <c r="D331" s="1" t="s">
        <v>2980</v>
      </c>
      <c r="E331" s="1" t="s">
        <v>7918</v>
      </c>
      <c r="F331" s="1" t="s">
        <v>7352</v>
      </c>
      <c r="G331" s="1">
        <v>11.7</v>
      </c>
      <c r="H331" s="1">
        <v>9.5</v>
      </c>
      <c r="I331" s="1">
        <v>1.7</v>
      </c>
      <c r="J331" s="1" t="s">
        <v>7353</v>
      </c>
      <c r="K331" s="1">
        <v>0.9</v>
      </c>
      <c r="L331" s="1" t="s">
        <v>7354</v>
      </c>
      <c r="M331" s="1">
        <v>0.1091</v>
      </c>
      <c r="N331" s="1" t="s">
        <v>7355</v>
      </c>
      <c r="O331" s="1" t="s">
        <v>7356</v>
      </c>
      <c r="P331" s="1">
        <v>0.77</v>
      </c>
      <c r="Q331" s="1">
        <v>0</v>
      </c>
      <c r="R331" s="1">
        <v>8.4400000000000003E-2</v>
      </c>
      <c r="S331" s="38">
        <v>43678</v>
      </c>
      <c r="T331" s="1">
        <v>0.69</v>
      </c>
      <c r="U331" s="1" t="s">
        <v>7357</v>
      </c>
      <c r="V331" s="1">
        <v>5.8299999999999998E-2</v>
      </c>
      <c r="W331" s="1" t="s">
        <v>7358</v>
      </c>
      <c r="X331" s="1" t="b">
        <v>0</v>
      </c>
      <c r="Y331" s="1" t="b">
        <v>0</v>
      </c>
    </row>
    <row r="332" spans="1:25" x14ac:dyDescent="0.25">
      <c r="A332" s="1" t="s">
        <v>7936</v>
      </c>
      <c r="B332" s="1" t="s">
        <v>7937</v>
      </c>
      <c r="C332" s="1" t="str">
        <f>VLOOKUP(B332,店铺SKU信息!E:F,2,0)</f>
        <v>AGCY41011-White-M</v>
      </c>
      <c r="D332" s="1" t="s">
        <v>3604</v>
      </c>
      <c r="E332" s="1" t="s">
        <v>7918</v>
      </c>
      <c r="F332" s="1" t="s">
        <v>7352</v>
      </c>
      <c r="G332" s="1">
        <v>12.48</v>
      </c>
      <c r="H332" s="1">
        <v>9.41</v>
      </c>
      <c r="I332" s="1">
        <v>1.33</v>
      </c>
      <c r="J332" s="1" t="s">
        <v>7353</v>
      </c>
      <c r="K332" s="1">
        <v>0.57999999999999996</v>
      </c>
      <c r="L332" s="1" t="s">
        <v>7354</v>
      </c>
      <c r="M332" s="1">
        <v>9.06E-2</v>
      </c>
      <c r="N332" s="1" t="s">
        <v>7355</v>
      </c>
      <c r="O332" s="1" t="s">
        <v>7356</v>
      </c>
      <c r="P332" s="1">
        <v>0.74</v>
      </c>
      <c r="Q332" s="1">
        <v>0</v>
      </c>
      <c r="R332" s="1">
        <v>6.7199999999999996E-2</v>
      </c>
      <c r="S332" s="38">
        <v>43678</v>
      </c>
      <c r="T332" s="1">
        <v>0.69</v>
      </c>
      <c r="U332" s="1" t="s">
        <v>7357</v>
      </c>
      <c r="V332" s="1">
        <v>4.6399999999999997E-2</v>
      </c>
      <c r="W332" s="1" t="s">
        <v>7358</v>
      </c>
      <c r="X332" s="1" t="b">
        <v>0</v>
      </c>
      <c r="Y332" s="1" t="b">
        <v>0</v>
      </c>
    </row>
    <row r="333" spans="1:25" x14ac:dyDescent="0.25">
      <c r="A333" s="1" t="s">
        <v>7938</v>
      </c>
      <c r="B333" s="1" t="s">
        <v>7939</v>
      </c>
      <c r="C333" s="1" t="str">
        <f>VLOOKUP(B333,店铺SKU信息!E:F,2,0)</f>
        <v>AGCY4117-Black-L</v>
      </c>
      <c r="D333" s="1" t="s">
        <v>7940</v>
      </c>
      <c r="E333" s="1" t="s">
        <v>7918</v>
      </c>
      <c r="F333" s="1" t="s">
        <v>7352</v>
      </c>
      <c r="G333" s="1">
        <v>11.96</v>
      </c>
      <c r="H333" s="1">
        <v>9.2100000000000009</v>
      </c>
      <c r="I333" s="1">
        <v>1.38</v>
      </c>
      <c r="J333" s="1" t="s">
        <v>7353</v>
      </c>
      <c r="K333" s="1">
        <v>0.24</v>
      </c>
      <c r="L333" s="1" t="s">
        <v>7354</v>
      </c>
      <c r="M333" s="1">
        <v>8.7900000000000006E-2</v>
      </c>
      <c r="N333" s="1" t="s">
        <v>7355</v>
      </c>
      <c r="O333" s="1" t="s">
        <v>7356</v>
      </c>
      <c r="P333" s="1">
        <v>0.35</v>
      </c>
      <c r="Q333" s="1">
        <v>0</v>
      </c>
      <c r="R333" s="1">
        <v>3.1199999999999999E-2</v>
      </c>
      <c r="S333" s="38">
        <v>43678</v>
      </c>
      <c r="T333" s="1">
        <v>0.69</v>
      </c>
      <c r="U333" s="1" t="s">
        <v>7357</v>
      </c>
      <c r="V333" s="1">
        <v>2.1499999999999998E-2</v>
      </c>
      <c r="W333" s="1" t="s">
        <v>7358</v>
      </c>
      <c r="X333" s="1" t="b">
        <v>0</v>
      </c>
      <c r="Y333" s="1" t="b">
        <v>0</v>
      </c>
    </row>
    <row r="334" spans="1:25" x14ac:dyDescent="0.25">
      <c r="A334" s="1" t="s">
        <v>7588</v>
      </c>
      <c r="B334" s="1" t="s">
        <v>7589</v>
      </c>
      <c r="C334" s="1" t="str">
        <f>VLOOKUP(B334,店铺SKU信息!E:F,2,0)</f>
        <v>AGM42655-Purple-2XL</v>
      </c>
      <c r="D334" s="1" t="s">
        <v>5932</v>
      </c>
      <c r="E334" s="1" t="s">
        <v>7918</v>
      </c>
      <c r="F334" s="1" t="s">
        <v>7352</v>
      </c>
      <c r="G334" s="1">
        <v>12.3</v>
      </c>
      <c r="H334" s="1">
        <v>9.6</v>
      </c>
      <c r="I334" s="1">
        <v>1</v>
      </c>
      <c r="J334" s="1" t="s">
        <v>7353</v>
      </c>
      <c r="K334" s="1">
        <v>0.7</v>
      </c>
      <c r="L334" s="1" t="s">
        <v>7354</v>
      </c>
      <c r="M334" s="1">
        <v>6.83E-2</v>
      </c>
      <c r="N334" s="1" t="s">
        <v>7355</v>
      </c>
      <c r="O334" s="1" t="s">
        <v>7356</v>
      </c>
      <c r="P334" s="1">
        <v>8.42</v>
      </c>
      <c r="Q334" s="1">
        <v>0</v>
      </c>
      <c r="R334" s="1">
        <v>0.57520000000000004</v>
      </c>
      <c r="S334" s="38">
        <v>43678</v>
      </c>
      <c r="T334" s="1">
        <v>0.69</v>
      </c>
      <c r="U334" s="1" t="s">
        <v>7357</v>
      </c>
      <c r="V334" s="1">
        <v>0.39689999999999998</v>
      </c>
      <c r="W334" s="1" t="s">
        <v>7358</v>
      </c>
      <c r="X334" s="1" t="b">
        <v>0</v>
      </c>
      <c r="Y334" s="1" t="b">
        <v>0</v>
      </c>
    </row>
    <row r="335" spans="1:25" x14ac:dyDescent="0.25">
      <c r="A335" s="1" t="s">
        <v>7781</v>
      </c>
      <c r="B335" s="1" t="s">
        <v>7782</v>
      </c>
      <c r="C335" s="1" t="str">
        <f>VLOOKUP(B335,店铺SKU信息!E:F,2,0)</f>
        <v>AGCY6715-White-L</v>
      </c>
      <c r="D335" s="1" t="s">
        <v>7783</v>
      </c>
      <c r="E335" s="1" t="s">
        <v>7918</v>
      </c>
      <c r="F335" s="1" t="s">
        <v>7352</v>
      </c>
      <c r="G335" s="1">
        <v>11.85</v>
      </c>
      <c r="H335" s="1">
        <v>10</v>
      </c>
      <c r="I335" s="1">
        <v>1.5</v>
      </c>
      <c r="J335" s="1" t="s">
        <v>7353</v>
      </c>
      <c r="K335" s="1">
        <v>0.57999999999999996</v>
      </c>
      <c r="L335" s="1" t="s">
        <v>7354</v>
      </c>
      <c r="M335" s="1">
        <v>0.1028</v>
      </c>
      <c r="N335" s="1" t="s">
        <v>7355</v>
      </c>
      <c r="O335" s="1" t="s">
        <v>7356</v>
      </c>
      <c r="P335" s="1">
        <v>1</v>
      </c>
      <c r="Q335" s="1">
        <v>0.06</v>
      </c>
      <c r="R335" s="1">
        <v>9.6199999999999994E-2</v>
      </c>
      <c r="S335" s="38">
        <v>43678</v>
      </c>
      <c r="T335" s="1">
        <v>0.69</v>
      </c>
      <c r="U335" s="1" t="s">
        <v>7357</v>
      </c>
      <c r="V335" s="1">
        <v>6.6400000000000001E-2</v>
      </c>
      <c r="W335" s="1" t="s">
        <v>7358</v>
      </c>
      <c r="X335" s="1" t="b">
        <v>0</v>
      </c>
      <c r="Y335" s="1" t="b">
        <v>0</v>
      </c>
    </row>
    <row r="336" spans="1:25" x14ac:dyDescent="0.25">
      <c r="A336" s="1" t="s">
        <v>7941</v>
      </c>
      <c r="B336" s="1" t="s">
        <v>7942</v>
      </c>
      <c r="C336" s="1" t="str">
        <f>VLOOKUP(B336,店铺SKU信息!E:F,2,0)</f>
        <v>AGM19333-Pink-XL</v>
      </c>
      <c r="D336" s="1" t="s">
        <v>7943</v>
      </c>
      <c r="E336" s="1" t="s">
        <v>7918</v>
      </c>
      <c r="F336" s="1" t="s">
        <v>7352</v>
      </c>
      <c r="G336" s="1">
        <v>12.4</v>
      </c>
      <c r="H336" s="1">
        <v>9.6</v>
      </c>
      <c r="I336" s="1">
        <v>0.6</v>
      </c>
      <c r="J336" s="1" t="s">
        <v>7353</v>
      </c>
      <c r="K336" s="1">
        <v>0.3</v>
      </c>
      <c r="L336" s="1" t="s">
        <v>7354</v>
      </c>
      <c r="M336" s="1">
        <v>4.1300000000000003E-2</v>
      </c>
      <c r="N336" s="1" t="s">
        <v>7355</v>
      </c>
      <c r="O336" s="1" t="s">
        <v>7356</v>
      </c>
      <c r="P336" s="1">
        <v>1</v>
      </c>
      <c r="Q336" s="1">
        <v>0</v>
      </c>
      <c r="R336" s="1">
        <v>4.1300000000000003E-2</v>
      </c>
      <c r="S336" s="38">
        <v>43678</v>
      </c>
      <c r="T336" s="1">
        <v>0.69</v>
      </c>
      <c r="U336" s="1" t="s">
        <v>7357</v>
      </c>
      <c r="V336" s="1">
        <v>2.8500000000000001E-2</v>
      </c>
      <c r="W336" s="1" t="s">
        <v>7358</v>
      </c>
      <c r="X336" s="1" t="b">
        <v>0</v>
      </c>
      <c r="Y336" s="1" t="b">
        <v>0</v>
      </c>
    </row>
    <row r="337" spans="1:25" x14ac:dyDescent="0.25">
      <c r="A337" s="1" t="s">
        <v>7456</v>
      </c>
      <c r="B337" s="1" t="s">
        <v>7457</v>
      </c>
      <c r="C337" s="1" t="str">
        <f>VLOOKUP(B337,店铺SKU信息!E:F,2,0)</f>
        <v>AGM48999-Purple-XL</v>
      </c>
      <c r="D337" s="1" t="s">
        <v>2636</v>
      </c>
      <c r="E337" s="1" t="s">
        <v>7918</v>
      </c>
      <c r="F337" s="1" t="s">
        <v>7352</v>
      </c>
      <c r="G337" s="1">
        <v>11.7</v>
      </c>
      <c r="H337" s="1">
        <v>9.5</v>
      </c>
      <c r="I337" s="1">
        <v>1.7</v>
      </c>
      <c r="J337" s="1" t="s">
        <v>7353</v>
      </c>
      <c r="K337" s="1">
        <v>0.9</v>
      </c>
      <c r="L337" s="1" t="s">
        <v>7354</v>
      </c>
      <c r="M337" s="1">
        <v>0.1091</v>
      </c>
      <c r="N337" s="1" t="s">
        <v>7355</v>
      </c>
      <c r="O337" s="1" t="s">
        <v>7356</v>
      </c>
      <c r="P337" s="1">
        <v>9.4499999999999993</v>
      </c>
      <c r="Q337" s="1">
        <v>0</v>
      </c>
      <c r="R337" s="1">
        <v>1.0308999999999999</v>
      </c>
      <c r="S337" s="38">
        <v>43678</v>
      </c>
      <c r="T337" s="1">
        <v>0.69</v>
      </c>
      <c r="U337" s="1" t="s">
        <v>7357</v>
      </c>
      <c r="V337" s="1">
        <v>0.71399999999999997</v>
      </c>
      <c r="W337" s="1" t="s">
        <v>7358</v>
      </c>
      <c r="X337" s="1" t="b">
        <v>0</v>
      </c>
      <c r="Y337" s="1" t="b">
        <v>0</v>
      </c>
    </row>
    <row r="338" spans="1:25" x14ac:dyDescent="0.25">
      <c r="A338" s="1" t="s">
        <v>7944</v>
      </c>
      <c r="B338" s="1" t="s">
        <v>7945</v>
      </c>
      <c r="C338" s="1" t="str">
        <f>VLOOKUP(B338,店铺SKU信息!E:F,2,0)</f>
        <v>AGCY2379-Pink-L</v>
      </c>
      <c r="D338" s="1" t="s">
        <v>4068</v>
      </c>
      <c r="E338" s="1" t="s">
        <v>7918</v>
      </c>
      <c r="F338" s="1" t="s">
        <v>7352</v>
      </c>
      <c r="G338" s="1">
        <v>15.34</v>
      </c>
      <c r="H338" s="1">
        <v>11.85</v>
      </c>
      <c r="I338" s="1">
        <v>1.95</v>
      </c>
      <c r="J338" s="1" t="s">
        <v>7353</v>
      </c>
      <c r="K338" s="1">
        <v>0.4</v>
      </c>
      <c r="L338" s="1" t="s">
        <v>7354</v>
      </c>
      <c r="M338" s="1">
        <v>0.20499999999999999</v>
      </c>
      <c r="N338" s="1" t="s">
        <v>7355</v>
      </c>
      <c r="O338" s="1" t="s">
        <v>7356</v>
      </c>
      <c r="P338" s="1">
        <v>1</v>
      </c>
      <c r="Q338" s="1">
        <v>0</v>
      </c>
      <c r="R338" s="1">
        <v>0.20499999999999999</v>
      </c>
      <c r="S338" s="38">
        <v>43678</v>
      </c>
      <c r="T338" s="1">
        <v>0.69</v>
      </c>
      <c r="U338" s="1" t="s">
        <v>7357</v>
      </c>
      <c r="V338" s="1">
        <v>0.1414</v>
      </c>
      <c r="W338" s="1" t="s">
        <v>7358</v>
      </c>
      <c r="X338" s="1" t="b">
        <v>0</v>
      </c>
      <c r="Y338" s="1" t="b">
        <v>0</v>
      </c>
    </row>
    <row r="339" spans="1:25" x14ac:dyDescent="0.25">
      <c r="A339" s="1" t="s">
        <v>7946</v>
      </c>
      <c r="B339" s="1" t="s">
        <v>7947</v>
      </c>
      <c r="C339" s="1" t="str">
        <f>VLOOKUP(B339,店铺SKU信息!E:F,2,0)</f>
        <v>AGM42655-Black-4XL</v>
      </c>
      <c r="D339" s="1" t="s">
        <v>4006</v>
      </c>
      <c r="E339" s="1" t="s">
        <v>7918</v>
      </c>
      <c r="F339" s="1" t="s">
        <v>7352</v>
      </c>
      <c r="G339" s="1">
        <v>12.3</v>
      </c>
      <c r="H339" s="1">
        <v>9.6</v>
      </c>
      <c r="I339" s="1">
        <v>1</v>
      </c>
      <c r="J339" s="1" t="s">
        <v>7353</v>
      </c>
      <c r="K339" s="1">
        <v>0.7</v>
      </c>
      <c r="L339" s="1" t="s">
        <v>7354</v>
      </c>
      <c r="M339" s="1">
        <v>6.83E-2</v>
      </c>
      <c r="N339" s="1" t="s">
        <v>7355</v>
      </c>
      <c r="O339" s="1" t="s">
        <v>7356</v>
      </c>
      <c r="P339" s="1">
        <v>8</v>
      </c>
      <c r="Q339" s="1">
        <v>0</v>
      </c>
      <c r="R339" s="1">
        <v>0.54649999999999999</v>
      </c>
      <c r="S339" s="38">
        <v>43678</v>
      </c>
      <c r="T339" s="1">
        <v>0.69</v>
      </c>
      <c r="U339" s="1" t="s">
        <v>7357</v>
      </c>
      <c r="V339" s="1">
        <v>0.37709999999999999</v>
      </c>
      <c r="W339" s="1" t="s">
        <v>7358</v>
      </c>
      <c r="X339" s="1" t="b">
        <v>0</v>
      </c>
      <c r="Y339" s="1" t="b">
        <v>0</v>
      </c>
    </row>
    <row r="340" spans="1:25" x14ac:dyDescent="0.25">
      <c r="A340" s="1" t="s">
        <v>7948</v>
      </c>
      <c r="B340" s="1" t="s">
        <v>7949</v>
      </c>
      <c r="C340" s="1" t="str">
        <f>VLOOKUP(B340,店铺SKU信息!E:F,2,0)</f>
        <v>AGCY49255-Black-M</v>
      </c>
      <c r="D340" s="1" t="s">
        <v>7950</v>
      </c>
      <c r="E340" s="1" t="s">
        <v>7918</v>
      </c>
      <c r="F340" s="1" t="s">
        <v>7352</v>
      </c>
      <c r="G340" s="1">
        <v>12.3</v>
      </c>
      <c r="H340" s="1">
        <v>8.9</v>
      </c>
      <c r="I340" s="1">
        <v>1.3</v>
      </c>
      <c r="J340" s="1" t="s">
        <v>7353</v>
      </c>
      <c r="K340" s="1">
        <v>0.55000000000000004</v>
      </c>
      <c r="L340" s="1" t="s">
        <v>7354</v>
      </c>
      <c r="M340" s="1">
        <v>8.2299999999999998E-2</v>
      </c>
      <c r="N340" s="1" t="s">
        <v>7355</v>
      </c>
      <c r="O340" s="1" t="s">
        <v>7356</v>
      </c>
      <c r="P340" s="1">
        <v>0.42</v>
      </c>
      <c r="Q340" s="1">
        <v>0</v>
      </c>
      <c r="R340" s="1">
        <v>3.4500000000000003E-2</v>
      </c>
      <c r="S340" s="38">
        <v>43678</v>
      </c>
      <c r="T340" s="1">
        <v>0.69</v>
      </c>
      <c r="U340" s="1" t="s">
        <v>7357</v>
      </c>
      <c r="V340" s="1">
        <v>2.3800000000000002E-2</v>
      </c>
      <c r="W340" s="1" t="s">
        <v>7358</v>
      </c>
      <c r="X340" s="1" t="b">
        <v>0</v>
      </c>
      <c r="Y340" s="1" t="b">
        <v>0</v>
      </c>
    </row>
    <row r="341" spans="1:25" x14ac:dyDescent="0.25">
      <c r="A341" s="1" t="s">
        <v>7817</v>
      </c>
      <c r="B341" s="1" t="s">
        <v>7818</v>
      </c>
      <c r="C341" s="1" t="str">
        <f>VLOOKUP(B341,店铺SKU信息!E:F,2,0)</f>
        <v>AGCY6876-White-L</v>
      </c>
      <c r="D341" s="1" t="s">
        <v>2756</v>
      </c>
      <c r="E341" s="1" t="s">
        <v>7918</v>
      </c>
      <c r="F341" s="1" t="s">
        <v>7352</v>
      </c>
      <c r="G341" s="1">
        <v>13.94</v>
      </c>
      <c r="H341" s="1">
        <v>10.24</v>
      </c>
      <c r="I341" s="1">
        <v>0.31</v>
      </c>
      <c r="J341" s="1" t="s">
        <v>7353</v>
      </c>
      <c r="K341" s="1">
        <v>0.5</v>
      </c>
      <c r="L341" s="1" t="s">
        <v>7354</v>
      </c>
      <c r="M341" s="1">
        <v>2.5399999999999999E-2</v>
      </c>
      <c r="N341" s="1" t="s">
        <v>7355</v>
      </c>
      <c r="O341" s="1" t="s">
        <v>7356</v>
      </c>
      <c r="P341" s="1">
        <v>0.35</v>
      </c>
      <c r="Q341" s="1">
        <v>0</v>
      </c>
      <c r="R341" s="1">
        <v>8.9999999999999993E-3</v>
      </c>
      <c r="S341" s="38">
        <v>43678</v>
      </c>
      <c r="T341" s="1">
        <v>0.69</v>
      </c>
      <c r="U341" s="1" t="s">
        <v>7357</v>
      </c>
      <c r="V341" s="1">
        <v>6.1999999999999998E-3</v>
      </c>
      <c r="W341" s="1" t="s">
        <v>7358</v>
      </c>
      <c r="X341" s="1" t="b">
        <v>0</v>
      </c>
      <c r="Y341" s="1" t="b">
        <v>0</v>
      </c>
    </row>
    <row r="342" spans="1:25" x14ac:dyDescent="0.25">
      <c r="A342" s="1" t="s">
        <v>7806</v>
      </c>
      <c r="B342" s="1" t="s">
        <v>7807</v>
      </c>
      <c r="C342" s="1" t="str">
        <f>VLOOKUP(B342,店铺SKU信息!E:F,2,0)</f>
        <v>AGCY4063-White-XL</v>
      </c>
      <c r="D342" s="1" t="s">
        <v>2975</v>
      </c>
      <c r="E342" s="1" t="s">
        <v>7918</v>
      </c>
      <c r="F342" s="1" t="s">
        <v>7352</v>
      </c>
      <c r="G342" s="1">
        <v>13.07</v>
      </c>
      <c r="H342" s="1">
        <v>10.28</v>
      </c>
      <c r="I342" s="1">
        <v>0.79</v>
      </c>
      <c r="J342" s="1" t="s">
        <v>7353</v>
      </c>
      <c r="K342" s="1">
        <v>0.2</v>
      </c>
      <c r="L342" s="1" t="s">
        <v>7354</v>
      </c>
      <c r="M342" s="1">
        <v>6.1400000000000003E-2</v>
      </c>
      <c r="N342" s="1" t="s">
        <v>7355</v>
      </c>
      <c r="O342" s="1" t="s">
        <v>7356</v>
      </c>
      <c r="P342" s="1">
        <v>2</v>
      </c>
      <c r="Q342" s="1">
        <v>0</v>
      </c>
      <c r="R342" s="1">
        <v>0.1229</v>
      </c>
      <c r="S342" s="38">
        <v>43678</v>
      </c>
      <c r="T342" s="1">
        <v>0.69</v>
      </c>
      <c r="U342" s="1" t="s">
        <v>7357</v>
      </c>
      <c r="V342" s="1">
        <v>8.48E-2</v>
      </c>
      <c r="W342" s="1" t="s">
        <v>7358</v>
      </c>
      <c r="X342" s="1" t="b">
        <v>0</v>
      </c>
      <c r="Y342" s="1" t="b">
        <v>0</v>
      </c>
    </row>
    <row r="343" spans="1:25" x14ac:dyDescent="0.25">
      <c r="A343" s="1" t="s">
        <v>7709</v>
      </c>
      <c r="B343" s="1" t="s">
        <v>7710</v>
      </c>
      <c r="C343" s="1" t="str">
        <f>VLOOKUP(B343,店铺SKU信息!E:F,2,0)</f>
        <v>AGCY4063-Army Green-M</v>
      </c>
      <c r="D343" s="1" t="s">
        <v>5030</v>
      </c>
      <c r="E343" s="1" t="s">
        <v>7918</v>
      </c>
      <c r="F343" s="1" t="s">
        <v>7352</v>
      </c>
      <c r="G343" s="1">
        <v>13.07</v>
      </c>
      <c r="H343" s="1">
        <v>10.28</v>
      </c>
      <c r="I343" s="1">
        <v>0.79</v>
      </c>
      <c r="J343" s="1" t="s">
        <v>7353</v>
      </c>
      <c r="K343" s="1">
        <v>0.2</v>
      </c>
      <c r="L343" s="1" t="s">
        <v>7354</v>
      </c>
      <c r="M343" s="1">
        <v>6.1400000000000003E-2</v>
      </c>
      <c r="N343" s="1" t="s">
        <v>7355</v>
      </c>
      <c r="O343" s="1" t="s">
        <v>7356</v>
      </c>
      <c r="P343" s="1">
        <v>8</v>
      </c>
      <c r="Q343" s="1">
        <v>0</v>
      </c>
      <c r="R343" s="1">
        <v>0.4914</v>
      </c>
      <c r="S343" s="38">
        <v>43678</v>
      </c>
      <c r="T343" s="1">
        <v>0.69</v>
      </c>
      <c r="U343" s="1" t="s">
        <v>7357</v>
      </c>
      <c r="V343" s="1">
        <v>0.33910000000000001</v>
      </c>
      <c r="W343" s="1" t="s">
        <v>7358</v>
      </c>
      <c r="X343" s="1" t="b">
        <v>0</v>
      </c>
      <c r="Y343" s="1" t="b">
        <v>0</v>
      </c>
    </row>
    <row r="344" spans="1:25" x14ac:dyDescent="0.25">
      <c r="A344" s="1" t="s">
        <v>7752</v>
      </c>
      <c r="B344" s="1" t="s">
        <v>7753</v>
      </c>
      <c r="C344" s="1" t="str">
        <f>VLOOKUP(B344,店铺SKU信息!E:F,2,0)</f>
        <v>AGCY6705-Red-M</v>
      </c>
      <c r="D344" s="1" t="s">
        <v>7754</v>
      </c>
      <c r="E344" s="1" t="s">
        <v>7918</v>
      </c>
      <c r="F344" s="1" t="s">
        <v>7352</v>
      </c>
      <c r="G344" s="1">
        <v>12.25</v>
      </c>
      <c r="H344" s="1">
        <v>9.65</v>
      </c>
      <c r="I344" s="1">
        <v>1.8</v>
      </c>
      <c r="J344" s="1" t="s">
        <v>7353</v>
      </c>
      <c r="K344" s="1">
        <v>0.51</v>
      </c>
      <c r="L344" s="1" t="s">
        <v>7354</v>
      </c>
      <c r="M344" s="1">
        <v>0.1231</v>
      </c>
      <c r="N344" s="1" t="s">
        <v>7355</v>
      </c>
      <c r="O344" s="1" t="s">
        <v>7356</v>
      </c>
      <c r="P344" s="1">
        <v>1</v>
      </c>
      <c r="Q344" s="1">
        <v>0.57999999999999996</v>
      </c>
      <c r="R344" s="1">
        <v>5.16E-2</v>
      </c>
      <c r="S344" s="38">
        <v>43678</v>
      </c>
      <c r="T344" s="1">
        <v>0.69</v>
      </c>
      <c r="U344" s="1" t="s">
        <v>7357</v>
      </c>
      <c r="V344" s="1">
        <v>3.56E-2</v>
      </c>
      <c r="W344" s="1" t="s">
        <v>7358</v>
      </c>
      <c r="X344" s="1" t="b">
        <v>0</v>
      </c>
      <c r="Y344" s="1" t="b">
        <v>0</v>
      </c>
    </row>
    <row r="345" spans="1:25" x14ac:dyDescent="0.25">
      <c r="A345" s="1" t="s">
        <v>7951</v>
      </c>
      <c r="B345" s="1" t="s">
        <v>7952</v>
      </c>
      <c r="C345" s="1" t="str">
        <f>VLOOKUP(B345,店铺SKU信息!E:F,2,0)</f>
        <v>AGCY4117-White-L</v>
      </c>
      <c r="D345" s="1" t="s">
        <v>7953</v>
      </c>
      <c r="E345" s="1" t="s">
        <v>7918</v>
      </c>
      <c r="F345" s="1" t="s">
        <v>7352</v>
      </c>
      <c r="G345" s="1">
        <v>11.96</v>
      </c>
      <c r="H345" s="1">
        <v>9.2100000000000009</v>
      </c>
      <c r="I345" s="1">
        <v>1.38</v>
      </c>
      <c r="J345" s="1" t="s">
        <v>7353</v>
      </c>
      <c r="K345" s="1">
        <v>0.24</v>
      </c>
      <c r="L345" s="1" t="s">
        <v>7354</v>
      </c>
      <c r="M345" s="1">
        <v>8.7900000000000006E-2</v>
      </c>
      <c r="N345" s="1" t="s">
        <v>7355</v>
      </c>
      <c r="O345" s="1" t="s">
        <v>7356</v>
      </c>
      <c r="P345" s="1">
        <v>0.94</v>
      </c>
      <c r="Q345" s="1">
        <v>0.52</v>
      </c>
      <c r="R345" s="1">
        <v>3.6799999999999999E-2</v>
      </c>
      <c r="S345" s="38">
        <v>43678</v>
      </c>
      <c r="T345" s="1">
        <v>0.69</v>
      </c>
      <c r="U345" s="1" t="s">
        <v>7357</v>
      </c>
      <c r="V345" s="1">
        <v>2.5399999999999999E-2</v>
      </c>
      <c r="W345" s="1" t="s">
        <v>7358</v>
      </c>
      <c r="X345" s="1" t="b">
        <v>0</v>
      </c>
      <c r="Y345" s="1" t="b">
        <v>0</v>
      </c>
    </row>
    <row r="346" spans="1:25" x14ac:dyDescent="0.25">
      <c r="A346" s="1" t="s">
        <v>7492</v>
      </c>
      <c r="B346" s="1" t="s">
        <v>7493</v>
      </c>
      <c r="C346" s="1" t="str">
        <f>VLOOKUP(B346,店铺SKU信息!E:F,2,0)</f>
        <v>AGCY6752-Black White Plaid-M</v>
      </c>
      <c r="D346" s="1" t="s">
        <v>5070</v>
      </c>
      <c r="E346" s="1" t="s">
        <v>7918</v>
      </c>
      <c r="F346" s="1" t="s">
        <v>7352</v>
      </c>
      <c r="G346" s="1">
        <v>13.07</v>
      </c>
      <c r="H346" s="1">
        <v>10.28</v>
      </c>
      <c r="I346" s="1">
        <v>0.79</v>
      </c>
      <c r="J346" s="1" t="s">
        <v>7353</v>
      </c>
      <c r="K346" s="1">
        <v>0.2</v>
      </c>
      <c r="L346" s="1" t="s">
        <v>7354</v>
      </c>
      <c r="M346" s="1">
        <v>6.1400000000000003E-2</v>
      </c>
      <c r="N346" s="1" t="s">
        <v>7355</v>
      </c>
      <c r="O346" s="1" t="s">
        <v>7356</v>
      </c>
      <c r="P346" s="1">
        <v>2.94</v>
      </c>
      <c r="Q346" s="1">
        <v>0</v>
      </c>
      <c r="R346" s="1">
        <v>0.18029999999999999</v>
      </c>
      <c r="S346" s="38">
        <v>43678</v>
      </c>
      <c r="T346" s="1">
        <v>0.69</v>
      </c>
      <c r="U346" s="1" t="s">
        <v>7357</v>
      </c>
      <c r="V346" s="1">
        <v>0.1244</v>
      </c>
      <c r="W346" s="1" t="s">
        <v>7358</v>
      </c>
      <c r="X346" s="1" t="b">
        <v>0</v>
      </c>
      <c r="Y346" s="1" t="b">
        <v>0</v>
      </c>
    </row>
    <row r="347" spans="1:25" x14ac:dyDescent="0.25">
      <c r="A347" s="1" t="s">
        <v>7954</v>
      </c>
      <c r="B347" s="1" t="s">
        <v>7955</v>
      </c>
      <c r="C347" s="1" t="str">
        <f>VLOOKUP(B347,店铺SKU信息!E:F,2,0)</f>
        <v>AGCY6706-Red-M</v>
      </c>
      <c r="D347" s="1" t="s">
        <v>7956</v>
      </c>
      <c r="E347" s="1" t="s">
        <v>7918</v>
      </c>
      <c r="F347" s="1" t="s">
        <v>7352</v>
      </c>
      <c r="G347" s="1">
        <v>12.25</v>
      </c>
      <c r="H347" s="1">
        <v>9.65</v>
      </c>
      <c r="I347" s="1">
        <v>1.8</v>
      </c>
      <c r="J347" s="1" t="s">
        <v>7353</v>
      </c>
      <c r="K347" s="1">
        <v>0.51</v>
      </c>
      <c r="L347" s="1" t="s">
        <v>7354</v>
      </c>
      <c r="M347" s="1">
        <v>0.1231</v>
      </c>
      <c r="N347" s="1" t="s">
        <v>7355</v>
      </c>
      <c r="O347" s="1" t="s">
        <v>7356</v>
      </c>
      <c r="P347" s="1">
        <v>1.87</v>
      </c>
      <c r="Q347" s="1">
        <v>1.03</v>
      </c>
      <c r="R347" s="1">
        <v>0.1032</v>
      </c>
      <c r="S347" s="38">
        <v>43678</v>
      </c>
      <c r="T347" s="1">
        <v>0.69</v>
      </c>
      <c r="U347" s="1" t="s">
        <v>7357</v>
      </c>
      <c r="V347" s="1">
        <v>7.1199999999999999E-2</v>
      </c>
      <c r="W347" s="1" t="s">
        <v>7358</v>
      </c>
      <c r="X347" s="1" t="b">
        <v>0</v>
      </c>
      <c r="Y347" s="1" t="b">
        <v>0</v>
      </c>
    </row>
    <row r="348" spans="1:25" x14ac:dyDescent="0.25">
      <c r="A348" s="1" t="s">
        <v>7863</v>
      </c>
      <c r="B348" s="1" t="s">
        <v>7864</v>
      </c>
      <c r="C348" s="1" t="str">
        <f>VLOOKUP(B348,店铺SKU信息!E:F,2,0)</f>
        <v>AGCY4062-Pink-S</v>
      </c>
      <c r="D348" s="1" t="s">
        <v>3557</v>
      </c>
      <c r="E348" s="1" t="s">
        <v>7918</v>
      </c>
      <c r="F348" s="1" t="s">
        <v>7352</v>
      </c>
      <c r="G348" s="1">
        <v>11.65</v>
      </c>
      <c r="H348" s="1">
        <v>9.4499999999999993</v>
      </c>
      <c r="I348" s="1">
        <v>1.25</v>
      </c>
      <c r="J348" s="1" t="s">
        <v>7353</v>
      </c>
      <c r="K348" s="1">
        <v>0.28999999999999998</v>
      </c>
      <c r="L348" s="1" t="s">
        <v>7354</v>
      </c>
      <c r="M348" s="1">
        <v>7.9500000000000001E-2</v>
      </c>
      <c r="N348" s="1" t="s">
        <v>7355</v>
      </c>
      <c r="O348" s="1" t="s">
        <v>7356</v>
      </c>
      <c r="P348" s="1">
        <v>1.23</v>
      </c>
      <c r="Q348" s="1">
        <v>0</v>
      </c>
      <c r="R348" s="1">
        <v>9.7500000000000003E-2</v>
      </c>
      <c r="S348" s="38">
        <v>43678</v>
      </c>
      <c r="T348" s="1">
        <v>0.69</v>
      </c>
      <c r="U348" s="1" t="s">
        <v>7357</v>
      </c>
      <c r="V348" s="1">
        <v>6.7199999999999996E-2</v>
      </c>
      <c r="W348" s="1" t="s">
        <v>7358</v>
      </c>
      <c r="X348" s="1" t="b">
        <v>0</v>
      </c>
      <c r="Y348" s="1" t="b">
        <v>0</v>
      </c>
    </row>
    <row r="349" spans="1:25" x14ac:dyDescent="0.25">
      <c r="A349" s="1" t="s">
        <v>7359</v>
      </c>
      <c r="B349" s="1" t="s">
        <v>7360</v>
      </c>
      <c r="C349" s="1" t="str">
        <f>VLOOKUP(B349,店铺SKU信息!E:F,2,0)</f>
        <v>AGM4896-Black-XL</v>
      </c>
      <c r="D349" s="1" t="s">
        <v>2897</v>
      </c>
      <c r="E349" s="1" t="s">
        <v>7918</v>
      </c>
      <c r="F349" s="1" t="s">
        <v>7352</v>
      </c>
      <c r="G349" s="1">
        <v>13.69</v>
      </c>
      <c r="H349" s="1">
        <v>3.9</v>
      </c>
      <c r="I349" s="1">
        <v>2.1</v>
      </c>
      <c r="J349" s="1" t="s">
        <v>7353</v>
      </c>
      <c r="K349" s="1">
        <v>1.05</v>
      </c>
      <c r="L349" s="1" t="s">
        <v>7354</v>
      </c>
      <c r="M349" s="1">
        <v>6.4799999999999996E-2</v>
      </c>
      <c r="N349" s="1" t="s">
        <v>7355</v>
      </c>
      <c r="O349" s="1" t="s">
        <v>7356</v>
      </c>
      <c r="P349" s="1">
        <v>3.1</v>
      </c>
      <c r="Q349" s="1">
        <v>0</v>
      </c>
      <c r="R349" s="1">
        <v>0.20069999999999999</v>
      </c>
      <c r="S349" s="38">
        <v>43678</v>
      </c>
      <c r="T349" s="1">
        <v>0.69</v>
      </c>
      <c r="U349" s="1" t="s">
        <v>7357</v>
      </c>
      <c r="V349" s="1">
        <v>0.13850000000000001</v>
      </c>
      <c r="W349" s="1" t="s">
        <v>7358</v>
      </c>
      <c r="X349" s="1" t="b">
        <v>0</v>
      </c>
      <c r="Y349" s="1" t="b">
        <v>0</v>
      </c>
    </row>
    <row r="350" spans="1:25" x14ac:dyDescent="0.25">
      <c r="A350" s="1" t="s">
        <v>7498</v>
      </c>
      <c r="B350" s="1" t="s">
        <v>7499</v>
      </c>
      <c r="C350" s="1" t="str">
        <f>VLOOKUP(B350,店铺SKU信息!E:F,2,0)</f>
        <v>AGM48999-Black-4XL</v>
      </c>
      <c r="D350" s="1" t="s">
        <v>3917</v>
      </c>
      <c r="E350" s="1" t="s">
        <v>7918</v>
      </c>
      <c r="F350" s="1" t="s">
        <v>7352</v>
      </c>
      <c r="G350" s="1">
        <v>11.7</v>
      </c>
      <c r="H350" s="1">
        <v>9.5</v>
      </c>
      <c r="I350" s="1">
        <v>1.7</v>
      </c>
      <c r="J350" s="1" t="s">
        <v>7353</v>
      </c>
      <c r="K350" s="1">
        <v>0.9</v>
      </c>
      <c r="L350" s="1" t="s">
        <v>7354</v>
      </c>
      <c r="M350" s="1">
        <v>0.1091</v>
      </c>
      <c r="N350" s="1" t="s">
        <v>7355</v>
      </c>
      <c r="O350" s="1" t="s">
        <v>7356</v>
      </c>
      <c r="P350" s="1">
        <v>7</v>
      </c>
      <c r="Q350" s="1">
        <v>0</v>
      </c>
      <c r="R350" s="1">
        <v>0.76349999999999996</v>
      </c>
      <c r="S350" s="38">
        <v>43678</v>
      </c>
      <c r="T350" s="1">
        <v>0.69</v>
      </c>
      <c r="U350" s="1" t="s">
        <v>7357</v>
      </c>
      <c r="V350" s="1">
        <v>0.52680000000000005</v>
      </c>
      <c r="W350" s="1" t="s">
        <v>7358</v>
      </c>
      <c r="X350" s="1" t="b">
        <v>0</v>
      </c>
      <c r="Y350" s="1" t="b">
        <v>0</v>
      </c>
    </row>
    <row r="351" spans="1:25" x14ac:dyDescent="0.25">
      <c r="A351" s="1" t="s">
        <v>7824</v>
      </c>
      <c r="B351" s="1" t="s">
        <v>7825</v>
      </c>
      <c r="C351" s="1" t="str">
        <f>VLOOKUP(B351,店铺SKU信息!E:F,2,0)</f>
        <v>AGM48999-Blue-2XL</v>
      </c>
      <c r="D351" s="1" t="s">
        <v>2964</v>
      </c>
      <c r="E351" s="1" t="s">
        <v>7918</v>
      </c>
      <c r="F351" s="1" t="s">
        <v>7352</v>
      </c>
      <c r="G351" s="1">
        <v>11.7</v>
      </c>
      <c r="H351" s="1">
        <v>9.5</v>
      </c>
      <c r="I351" s="1">
        <v>1.7</v>
      </c>
      <c r="J351" s="1" t="s">
        <v>7353</v>
      </c>
      <c r="K351" s="1">
        <v>0.9</v>
      </c>
      <c r="L351" s="1" t="s">
        <v>7354</v>
      </c>
      <c r="M351" s="1">
        <v>0.1091</v>
      </c>
      <c r="N351" s="1" t="s">
        <v>7355</v>
      </c>
      <c r="O351" s="1" t="s">
        <v>7356</v>
      </c>
      <c r="P351" s="1">
        <v>4</v>
      </c>
      <c r="Q351" s="1">
        <v>0</v>
      </c>
      <c r="R351" s="1">
        <v>0.43630000000000002</v>
      </c>
      <c r="S351" s="38">
        <v>43678</v>
      </c>
      <c r="T351" s="1">
        <v>0.69</v>
      </c>
      <c r="U351" s="1" t="s">
        <v>7357</v>
      </c>
      <c r="V351" s="1">
        <v>0.30099999999999999</v>
      </c>
      <c r="W351" s="1" t="s">
        <v>7358</v>
      </c>
      <c r="X351" s="1" t="b">
        <v>0</v>
      </c>
      <c r="Y351" s="1" t="b">
        <v>0</v>
      </c>
    </row>
    <row r="352" spans="1:25" x14ac:dyDescent="0.25">
      <c r="A352" s="1" t="s">
        <v>7349</v>
      </c>
      <c r="B352" s="1" t="s">
        <v>7350</v>
      </c>
      <c r="C352" s="1" t="str">
        <f>VLOOKUP(B352,店铺SKU信息!E:F,2,0)</f>
        <v>AGM4896-Black-4XL</v>
      </c>
      <c r="D352" s="1" t="s">
        <v>2944</v>
      </c>
      <c r="E352" s="1" t="s">
        <v>7918</v>
      </c>
      <c r="F352" s="1" t="s">
        <v>7352</v>
      </c>
      <c r="G352" s="1">
        <v>13.69</v>
      </c>
      <c r="H352" s="1">
        <v>3.9</v>
      </c>
      <c r="I352" s="1">
        <v>2.1</v>
      </c>
      <c r="J352" s="1" t="s">
        <v>7353</v>
      </c>
      <c r="K352" s="1">
        <v>1.05</v>
      </c>
      <c r="L352" s="1" t="s">
        <v>7354</v>
      </c>
      <c r="M352" s="1">
        <v>6.4799999999999996E-2</v>
      </c>
      <c r="N352" s="1" t="s">
        <v>7355</v>
      </c>
      <c r="O352" s="1" t="s">
        <v>7356</v>
      </c>
      <c r="P352" s="1">
        <v>3.87</v>
      </c>
      <c r="Q352" s="1">
        <v>0</v>
      </c>
      <c r="R352" s="1">
        <v>0.25090000000000001</v>
      </c>
      <c r="S352" s="38">
        <v>43678</v>
      </c>
      <c r="T352" s="1">
        <v>0.69</v>
      </c>
      <c r="U352" s="1" t="s">
        <v>7357</v>
      </c>
      <c r="V352" s="1">
        <v>0.1731</v>
      </c>
      <c r="W352" s="1" t="s">
        <v>7358</v>
      </c>
      <c r="X352" s="1" t="b">
        <v>0</v>
      </c>
      <c r="Y352" s="1" t="b">
        <v>0</v>
      </c>
    </row>
    <row r="353" spans="1:25" x14ac:dyDescent="0.25">
      <c r="A353" s="1" t="s">
        <v>7868</v>
      </c>
      <c r="B353" s="1" t="s">
        <v>7869</v>
      </c>
      <c r="C353" s="1" t="str">
        <f>VLOOKUP(B353,店铺SKU信息!E:F,2,0)</f>
        <v>AGCY4062-Black-S</v>
      </c>
      <c r="D353" s="1" t="s">
        <v>4135</v>
      </c>
      <c r="E353" s="1" t="s">
        <v>7918</v>
      </c>
      <c r="F353" s="1" t="s">
        <v>7352</v>
      </c>
      <c r="G353" s="1">
        <v>11.65</v>
      </c>
      <c r="H353" s="1">
        <v>9.4499999999999993</v>
      </c>
      <c r="I353" s="1">
        <v>1.25</v>
      </c>
      <c r="J353" s="1" t="s">
        <v>7353</v>
      </c>
      <c r="K353" s="1">
        <v>0.28999999999999998</v>
      </c>
      <c r="L353" s="1" t="s">
        <v>7354</v>
      </c>
      <c r="M353" s="1">
        <v>7.9500000000000001E-2</v>
      </c>
      <c r="N353" s="1" t="s">
        <v>7355</v>
      </c>
      <c r="O353" s="1" t="s">
        <v>7356</v>
      </c>
      <c r="P353" s="1">
        <v>2</v>
      </c>
      <c r="Q353" s="1">
        <v>0</v>
      </c>
      <c r="R353" s="1">
        <v>0.159</v>
      </c>
      <c r="S353" s="38">
        <v>43678</v>
      </c>
      <c r="T353" s="1">
        <v>0.69</v>
      </c>
      <c r="U353" s="1" t="s">
        <v>7357</v>
      </c>
      <c r="V353" s="1">
        <v>0.10970000000000001</v>
      </c>
      <c r="W353" s="1" t="s">
        <v>7358</v>
      </c>
      <c r="X353" s="1" t="b">
        <v>0</v>
      </c>
      <c r="Y353" s="1" t="b">
        <v>0</v>
      </c>
    </row>
    <row r="354" spans="1:25" x14ac:dyDescent="0.25">
      <c r="A354" s="1" t="s">
        <v>7551</v>
      </c>
      <c r="B354" s="1" t="s">
        <v>7552</v>
      </c>
      <c r="C354" s="1" t="str">
        <f>VLOOKUP(B354,店铺SKU信息!E:F,2,0)</f>
        <v>AGCY6715-Black-S</v>
      </c>
      <c r="D354" s="1" t="s">
        <v>7553</v>
      </c>
      <c r="E354" s="1" t="s">
        <v>7918</v>
      </c>
      <c r="F354" s="1" t="s">
        <v>7352</v>
      </c>
      <c r="G354" s="1">
        <v>11.85</v>
      </c>
      <c r="H354" s="1">
        <v>10</v>
      </c>
      <c r="I354" s="1">
        <v>1.5</v>
      </c>
      <c r="J354" s="1" t="s">
        <v>7353</v>
      </c>
      <c r="K354" s="1">
        <v>0.57999999999999996</v>
      </c>
      <c r="L354" s="1" t="s">
        <v>7354</v>
      </c>
      <c r="M354" s="1">
        <v>0.1028</v>
      </c>
      <c r="N354" s="1" t="s">
        <v>7355</v>
      </c>
      <c r="O354" s="1" t="s">
        <v>7356</v>
      </c>
      <c r="P354" s="1">
        <v>0.16</v>
      </c>
      <c r="Q354" s="1">
        <v>0</v>
      </c>
      <c r="R354" s="1">
        <v>1.66E-2</v>
      </c>
      <c r="S354" s="38">
        <v>43678</v>
      </c>
      <c r="T354" s="1">
        <v>0.69</v>
      </c>
      <c r="U354" s="1" t="s">
        <v>7357</v>
      </c>
      <c r="V354" s="1">
        <v>1.14E-2</v>
      </c>
      <c r="W354" s="1" t="s">
        <v>7358</v>
      </c>
      <c r="X354" s="1" t="b">
        <v>0</v>
      </c>
      <c r="Y354" s="1" t="b">
        <v>0</v>
      </c>
    </row>
    <row r="355" spans="1:25" x14ac:dyDescent="0.25">
      <c r="A355" s="1" t="s">
        <v>7480</v>
      </c>
      <c r="B355" s="1" t="s">
        <v>7481</v>
      </c>
      <c r="C355" s="1" t="str">
        <f>VLOOKUP(B355,店铺SKU信息!E:F,2,0)</f>
        <v>AGM1926-Black-XL</v>
      </c>
      <c r="D355" s="1" t="s">
        <v>3904</v>
      </c>
      <c r="E355" s="1" t="s">
        <v>7918</v>
      </c>
      <c r="F355" s="1" t="s">
        <v>7352</v>
      </c>
      <c r="G355" s="1">
        <v>9.5</v>
      </c>
      <c r="H355" s="1">
        <v>5.19</v>
      </c>
      <c r="I355" s="1">
        <v>1.59</v>
      </c>
      <c r="J355" s="1" t="s">
        <v>7353</v>
      </c>
      <c r="K355" s="1">
        <v>0.75</v>
      </c>
      <c r="L355" s="1" t="s">
        <v>7354</v>
      </c>
      <c r="M355" s="1">
        <v>4.5499999999999999E-2</v>
      </c>
      <c r="N355" s="1" t="s">
        <v>7355</v>
      </c>
      <c r="O355" s="1" t="s">
        <v>7356</v>
      </c>
      <c r="P355" s="1">
        <v>1.84</v>
      </c>
      <c r="Q355" s="1">
        <v>0</v>
      </c>
      <c r="R355" s="1">
        <v>8.3699999999999997E-2</v>
      </c>
      <c r="S355" s="38">
        <v>43678</v>
      </c>
      <c r="T355" s="1">
        <v>0.69</v>
      </c>
      <c r="U355" s="1" t="s">
        <v>7357</v>
      </c>
      <c r="V355" s="1">
        <v>5.7700000000000001E-2</v>
      </c>
      <c r="W355" s="1" t="s">
        <v>7358</v>
      </c>
      <c r="X355" s="1" t="b">
        <v>0</v>
      </c>
      <c r="Y355" s="1" t="b">
        <v>0</v>
      </c>
    </row>
    <row r="356" spans="1:25" x14ac:dyDescent="0.25">
      <c r="A356" s="1" t="s">
        <v>7721</v>
      </c>
      <c r="B356" s="1" t="s">
        <v>7722</v>
      </c>
      <c r="C356" s="1" t="str">
        <f>VLOOKUP(B356,店铺SKU信息!E:F,2,0)</f>
        <v>AGM19333-Black-XL</v>
      </c>
      <c r="D356" s="1" t="s">
        <v>6484</v>
      </c>
      <c r="E356" s="1" t="s">
        <v>7918</v>
      </c>
      <c r="F356" s="1" t="s">
        <v>7352</v>
      </c>
      <c r="G356" s="1">
        <v>12.4</v>
      </c>
      <c r="H356" s="1">
        <v>9.6</v>
      </c>
      <c r="I356" s="1">
        <v>0.6</v>
      </c>
      <c r="J356" s="1" t="s">
        <v>7353</v>
      </c>
      <c r="K356" s="1">
        <v>0.3</v>
      </c>
      <c r="L356" s="1" t="s">
        <v>7354</v>
      </c>
      <c r="M356" s="1">
        <v>4.1300000000000003E-2</v>
      </c>
      <c r="N356" s="1" t="s">
        <v>7355</v>
      </c>
      <c r="O356" s="1" t="s">
        <v>7356</v>
      </c>
      <c r="P356" s="1">
        <v>0.35</v>
      </c>
      <c r="Q356" s="1">
        <v>0</v>
      </c>
      <c r="R356" s="1">
        <v>1.47E-2</v>
      </c>
      <c r="S356" s="38">
        <v>43678</v>
      </c>
      <c r="T356" s="1">
        <v>0.69</v>
      </c>
      <c r="U356" s="1" t="s">
        <v>7357</v>
      </c>
      <c r="V356" s="1">
        <v>1.01E-2</v>
      </c>
      <c r="W356" s="1" t="s">
        <v>7358</v>
      </c>
      <c r="X356" s="1" t="b">
        <v>0</v>
      </c>
      <c r="Y356" s="1" t="b">
        <v>0</v>
      </c>
    </row>
    <row r="357" spans="1:25" x14ac:dyDescent="0.25">
      <c r="A357" s="1" t="s">
        <v>7448</v>
      </c>
      <c r="B357" s="1" t="s">
        <v>7449</v>
      </c>
      <c r="C357" s="1" t="str">
        <f>VLOOKUP(B357,店铺SKU信息!E:F,2,0)</f>
        <v>AGM4896-Blue-4XL</v>
      </c>
      <c r="D357" s="1" t="s">
        <v>3089</v>
      </c>
      <c r="E357" s="1" t="s">
        <v>7918</v>
      </c>
      <c r="F357" s="1" t="s">
        <v>7352</v>
      </c>
      <c r="G357" s="1">
        <v>13.7</v>
      </c>
      <c r="H357" s="1">
        <v>3.9</v>
      </c>
      <c r="I357" s="1">
        <v>2.1</v>
      </c>
      <c r="J357" s="1" t="s">
        <v>7353</v>
      </c>
      <c r="K357" s="1">
        <v>1.05</v>
      </c>
      <c r="L357" s="1" t="s">
        <v>7354</v>
      </c>
      <c r="M357" s="1">
        <v>6.4799999999999996E-2</v>
      </c>
      <c r="N357" s="1" t="s">
        <v>7355</v>
      </c>
      <c r="O357" s="1" t="s">
        <v>7356</v>
      </c>
      <c r="P357" s="1">
        <v>0.32</v>
      </c>
      <c r="Q357" s="1">
        <v>0</v>
      </c>
      <c r="R357" s="1">
        <v>2.0899999999999998E-2</v>
      </c>
      <c r="S357" s="38">
        <v>43678</v>
      </c>
      <c r="T357" s="1">
        <v>0.69</v>
      </c>
      <c r="U357" s="1" t="s">
        <v>7357</v>
      </c>
      <c r="V357" s="1">
        <v>1.44E-2</v>
      </c>
      <c r="W357" s="1" t="s">
        <v>7358</v>
      </c>
      <c r="X357" s="1" t="b">
        <v>0</v>
      </c>
      <c r="Y357" s="1" t="b">
        <v>0</v>
      </c>
    </row>
    <row r="358" spans="1:25" x14ac:dyDescent="0.25">
      <c r="A358" s="1" t="s">
        <v>7428</v>
      </c>
      <c r="B358" s="1" t="s">
        <v>7429</v>
      </c>
      <c r="C358" s="1" t="str">
        <f>VLOOKUP(B358,店铺SKU信息!E:F,2,0)</f>
        <v>AGM48999-Purple-3XL</v>
      </c>
      <c r="D358" s="1" t="s">
        <v>2926</v>
      </c>
      <c r="E358" s="1" t="s">
        <v>7918</v>
      </c>
      <c r="F358" s="1" t="s">
        <v>7352</v>
      </c>
      <c r="G358" s="1">
        <v>11.7</v>
      </c>
      <c r="H358" s="1">
        <v>9.5</v>
      </c>
      <c r="I358" s="1">
        <v>1.7</v>
      </c>
      <c r="J358" s="1" t="s">
        <v>7353</v>
      </c>
      <c r="K358" s="1">
        <v>0.9</v>
      </c>
      <c r="L358" s="1" t="s">
        <v>7354</v>
      </c>
      <c r="M358" s="1">
        <v>0.1091</v>
      </c>
      <c r="N358" s="1" t="s">
        <v>7355</v>
      </c>
      <c r="O358" s="1" t="s">
        <v>7356</v>
      </c>
      <c r="P358" s="1">
        <v>3.35</v>
      </c>
      <c r="Q358" s="1">
        <v>0</v>
      </c>
      <c r="R358" s="1">
        <v>0.3659</v>
      </c>
      <c r="S358" s="38">
        <v>43678</v>
      </c>
      <c r="T358" s="1">
        <v>0.69</v>
      </c>
      <c r="U358" s="1" t="s">
        <v>7357</v>
      </c>
      <c r="V358" s="1">
        <v>0.2525</v>
      </c>
      <c r="W358" s="1" t="s">
        <v>7358</v>
      </c>
      <c r="X358" s="1" t="b">
        <v>0</v>
      </c>
      <c r="Y358" s="1" t="b">
        <v>0</v>
      </c>
    </row>
    <row r="359" spans="1:25" x14ac:dyDescent="0.25">
      <c r="A359" s="1" t="s">
        <v>7545</v>
      </c>
      <c r="B359" s="1" t="s">
        <v>7546</v>
      </c>
      <c r="C359" s="1" t="str">
        <f>VLOOKUP(B359,店铺SKU信息!E:F,2,0)</f>
        <v>AGCY6812-Red-XL</v>
      </c>
      <c r="D359" s="1" t="s">
        <v>7547</v>
      </c>
      <c r="E359" s="1" t="s">
        <v>7918</v>
      </c>
      <c r="F359" s="1" t="s">
        <v>7352</v>
      </c>
      <c r="G359" s="1">
        <v>13.07</v>
      </c>
      <c r="H359" s="1">
        <v>10.28</v>
      </c>
      <c r="I359" s="1">
        <v>0.79</v>
      </c>
      <c r="J359" s="1" t="s">
        <v>7353</v>
      </c>
      <c r="K359" s="1">
        <v>0.2</v>
      </c>
      <c r="L359" s="1" t="s">
        <v>7354</v>
      </c>
      <c r="M359" s="1">
        <v>6.1400000000000003E-2</v>
      </c>
      <c r="N359" s="1" t="s">
        <v>7355</v>
      </c>
      <c r="O359" s="1" t="s">
        <v>7356</v>
      </c>
      <c r="P359" s="1">
        <v>0.03</v>
      </c>
      <c r="Q359" s="1">
        <v>0</v>
      </c>
      <c r="R359" s="1">
        <v>2E-3</v>
      </c>
      <c r="S359" s="38">
        <v>43678</v>
      </c>
      <c r="T359" s="1">
        <v>0.69</v>
      </c>
      <c r="U359" s="1" t="s">
        <v>7357</v>
      </c>
      <c r="V359" s="1">
        <v>1.4E-3</v>
      </c>
      <c r="W359" s="1" t="s">
        <v>7358</v>
      </c>
      <c r="X359" s="1" t="b">
        <v>0</v>
      </c>
      <c r="Y359" s="1" t="b">
        <v>0</v>
      </c>
    </row>
    <row r="360" spans="1:25" x14ac:dyDescent="0.25">
      <c r="A360" s="1" t="s">
        <v>7957</v>
      </c>
      <c r="B360" s="1" t="s">
        <v>7958</v>
      </c>
      <c r="C360" s="1" t="str">
        <f>VLOOKUP(B360,店铺SKU信息!E:F,2,0)</f>
        <v>AGCY6715-White-S</v>
      </c>
      <c r="D360" s="1" t="s">
        <v>7959</v>
      </c>
      <c r="E360" s="1" t="s">
        <v>7918</v>
      </c>
      <c r="F360" s="1" t="s">
        <v>7352</v>
      </c>
      <c r="G360" s="1">
        <v>11.85</v>
      </c>
      <c r="H360" s="1">
        <v>10</v>
      </c>
      <c r="I360" s="1">
        <v>1.5</v>
      </c>
      <c r="J360" s="1" t="s">
        <v>7353</v>
      </c>
      <c r="K360" s="1">
        <v>0.57999999999999996</v>
      </c>
      <c r="L360" s="1" t="s">
        <v>7354</v>
      </c>
      <c r="M360" s="1">
        <v>0.1028</v>
      </c>
      <c r="N360" s="1" t="s">
        <v>7355</v>
      </c>
      <c r="O360" s="1" t="s">
        <v>7356</v>
      </c>
      <c r="P360" s="1">
        <v>1</v>
      </c>
      <c r="Q360" s="1">
        <v>0.06</v>
      </c>
      <c r="R360" s="1">
        <v>9.6199999999999994E-2</v>
      </c>
      <c r="S360" s="38">
        <v>43678</v>
      </c>
      <c r="T360" s="1">
        <v>0.69</v>
      </c>
      <c r="U360" s="1" t="s">
        <v>7357</v>
      </c>
      <c r="V360" s="1">
        <v>6.6400000000000001E-2</v>
      </c>
      <c r="W360" s="1" t="s">
        <v>7358</v>
      </c>
      <c r="X360" s="1" t="b">
        <v>0</v>
      </c>
      <c r="Y360" s="1" t="b">
        <v>0</v>
      </c>
    </row>
    <row r="361" spans="1:25" x14ac:dyDescent="0.25">
      <c r="A361" s="1" t="s">
        <v>7960</v>
      </c>
      <c r="B361" s="1" t="s">
        <v>7961</v>
      </c>
      <c r="C361" s="1" t="str">
        <f>VLOOKUP(B361,店铺SKU信息!E:F,2,0)</f>
        <v>AGM42655-Black-2XL</v>
      </c>
      <c r="D361" s="1" t="s">
        <v>3824</v>
      </c>
      <c r="E361" s="1" t="s">
        <v>7918</v>
      </c>
      <c r="F361" s="1" t="s">
        <v>7352</v>
      </c>
      <c r="G361" s="1">
        <v>12.3</v>
      </c>
      <c r="H361" s="1">
        <v>9.6</v>
      </c>
      <c r="I361" s="1">
        <v>1</v>
      </c>
      <c r="J361" s="1" t="s">
        <v>7353</v>
      </c>
      <c r="K361" s="1">
        <v>0.7</v>
      </c>
      <c r="L361" s="1" t="s">
        <v>7354</v>
      </c>
      <c r="M361" s="1">
        <v>6.83E-2</v>
      </c>
      <c r="N361" s="1" t="s">
        <v>7355</v>
      </c>
      <c r="O361" s="1" t="s">
        <v>7356</v>
      </c>
      <c r="P361" s="1">
        <v>8</v>
      </c>
      <c r="Q361" s="1">
        <v>0</v>
      </c>
      <c r="R361" s="1">
        <v>0.54669999999999996</v>
      </c>
      <c r="S361" s="38">
        <v>43678</v>
      </c>
      <c r="T361" s="1">
        <v>0.69</v>
      </c>
      <c r="U361" s="1" t="s">
        <v>7357</v>
      </c>
      <c r="V361" s="1">
        <v>0.37719999999999998</v>
      </c>
      <c r="W361" s="1" t="s">
        <v>7358</v>
      </c>
      <c r="X361" s="1" t="b">
        <v>0</v>
      </c>
      <c r="Y361" s="1" t="b">
        <v>0</v>
      </c>
    </row>
    <row r="362" spans="1:25" x14ac:dyDescent="0.25">
      <c r="A362" s="1" t="s">
        <v>7962</v>
      </c>
      <c r="B362" s="1" t="s">
        <v>7963</v>
      </c>
      <c r="C362" s="1" t="str">
        <f>VLOOKUP(B362,店铺SKU信息!E:F,2,0)</f>
        <v>AGCY4062-Gray Blue-M</v>
      </c>
      <c r="D362" s="1" t="s">
        <v>4224</v>
      </c>
      <c r="E362" s="1" t="s">
        <v>7918</v>
      </c>
      <c r="F362" s="1" t="s">
        <v>7352</v>
      </c>
      <c r="G362" s="1">
        <v>11.65</v>
      </c>
      <c r="H362" s="1">
        <v>9.4499999999999993</v>
      </c>
      <c r="I362" s="1">
        <v>1.25</v>
      </c>
      <c r="J362" s="1" t="s">
        <v>7353</v>
      </c>
      <c r="K362" s="1">
        <v>0.28999999999999998</v>
      </c>
      <c r="L362" s="1" t="s">
        <v>7354</v>
      </c>
      <c r="M362" s="1">
        <v>7.9500000000000001E-2</v>
      </c>
      <c r="N362" s="1" t="s">
        <v>7355</v>
      </c>
      <c r="O362" s="1" t="s">
        <v>7356</v>
      </c>
      <c r="P362" s="1">
        <v>0.1</v>
      </c>
      <c r="Q362" s="1">
        <v>0</v>
      </c>
      <c r="R362" s="1">
        <v>7.7000000000000002E-3</v>
      </c>
      <c r="S362" s="38">
        <v>43678</v>
      </c>
      <c r="T362" s="1">
        <v>0.69</v>
      </c>
      <c r="U362" s="1" t="s">
        <v>7357</v>
      </c>
      <c r="V362" s="1">
        <v>5.3E-3</v>
      </c>
      <c r="W362" s="1" t="s">
        <v>7358</v>
      </c>
      <c r="X362" s="1" t="b">
        <v>0</v>
      </c>
      <c r="Y362" s="1" t="b">
        <v>0</v>
      </c>
    </row>
    <row r="363" spans="1:25" x14ac:dyDescent="0.25">
      <c r="A363" s="1" t="s">
        <v>7713</v>
      </c>
      <c r="B363" s="1" t="s">
        <v>7714</v>
      </c>
      <c r="C363" s="1" t="str">
        <f>VLOOKUP(B363,店铺SKU信息!E:F,2,0)</f>
        <v>AGCY6715-White-M</v>
      </c>
      <c r="D363" s="1" t="s">
        <v>3419</v>
      </c>
      <c r="E363" s="1" t="s">
        <v>7918</v>
      </c>
      <c r="F363" s="1" t="s">
        <v>7352</v>
      </c>
      <c r="G363" s="1">
        <v>11.85</v>
      </c>
      <c r="H363" s="1">
        <v>10</v>
      </c>
      <c r="I363" s="1">
        <v>1.5</v>
      </c>
      <c r="J363" s="1" t="s">
        <v>7353</v>
      </c>
      <c r="K363" s="1">
        <v>0.57999999999999996</v>
      </c>
      <c r="L363" s="1" t="s">
        <v>7354</v>
      </c>
      <c r="M363" s="1">
        <v>0.1028</v>
      </c>
      <c r="N363" s="1" t="s">
        <v>7355</v>
      </c>
      <c r="O363" s="1" t="s">
        <v>7356</v>
      </c>
      <c r="P363" s="1">
        <v>0.71</v>
      </c>
      <c r="Q363" s="1">
        <v>0</v>
      </c>
      <c r="R363" s="1">
        <v>7.2999999999999995E-2</v>
      </c>
      <c r="S363" s="38">
        <v>43678</v>
      </c>
      <c r="T363" s="1">
        <v>0.69</v>
      </c>
      <c r="U363" s="1" t="s">
        <v>7357</v>
      </c>
      <c r="V363" s="1">
        <v>5.0299999999999997E-2</v>
      </c>
      <c r="W363" s="1" t="s">
        <v>7358</v>
      </c>
      <c r="X363" s="1" t="b">
        <v>0</v>
      </c>
      <c r="Y363" s="1" t="b">
        <v>0</v>
      </c>
    </row>
    <row r="364" spans="1:25" x14ac:dyDescent="0.25">
      <c r="A364" s="1" t="s">
        <v>7964</v>
      </c>
      <c r="B364" s="1" t="s">
        <v>7965</v>
      </c>
      <c r="C364" s="1" t="str">
        <f>VLOOKUP(B364,店铺SKU信息!E:F,2,0)</f>
        <v>AGM1926-Navy Blue-2XL</v>
      </c>
      <c r="D364" s="1" t="s">
        <v>2903</v>
      </c>
      <c r="E364" s="1" t="s">
        <v>7918</v>
      </c>
      <c r="F364" s="1" t="s">
        <v>7352</v>
      </c>
      <c r="G364" s="1">
        <v>9.5</v>
      </c>
      <c r="H364" s="1">
        <v>5.19</v>
      </c>
      <c r="I364" s="1">
        <v>1.59</v>
      </c>
      <c r="J364" s="1" t="s">
        <v>7353</v>
      </c>
      <c r="K364" s="1">
        <v>0.75</v>
      </c>
      <c r="L364" s="1" t="s">
        <v>7354</v>
      </c>
      <c r="M364" s="1">
        <v>4.5499999999999999E-2</v>
      </c>
      <c r="N364" s="1" t="s">
        <v>7355</v>
      </c>
      <c r="O364" s="1" t="s">
        <v>7356</v>
      </c>
      <c r="P364" s="1">
        <v>0.1</v>
      </c>
      <c r="Q364" s="1">
        <v>0</v>
      </c>
      <c r="R364" s="1">
        <v>4.4000000000000003E-3</v>
      </c>
      <c r="S364" s="38">
        <v>43678</v>
      </c>
      <c r="T364" s="1">
        <v>0.69</v>
      </c>
      <c r="U364" s="1" t="s">
        <v>7357</v>
      </c>
      <c r="V364" s="1">
        <v>3.0000000000000001E-3</v>
      </c>
      <c r="W364" s="1" t="s">
        <v>7358</v>
      </c>
      <c r="X364" s="1" t="b">
        <v>0</v>
      </c>
      <c r="Y364" s="1" t="b">
        <v>0</v>
      </c>
    </row>
    <row r="365" spans="1:25" x14ac:dyDescent="0.25">
      <c r="A365" s="1" t="s">
        <v>7482</v>
      </c>
      <c r="B365" s="1" t="s">
        <v>7483</v>
      </c>
      <c r="C365" s="1" t="str">
        <f>VLOOKUP(B365,店铺SKU信息!E:F,2,0)</f>
        <v>AGM4896-Blue-3XL</v>
      </c>
      <c r="D365" s="1" t="s">
        <v>3030</v>
      </c>
      <c r="E365" s="1" t="s">
        <v>7918</v>
      </c>
      <c r="F365" s="1" t="s">
        <v>7352</v>
      </c>
      <c r="G365" s="1">
        <v>13.69</v>
      </c>
      <c r="H365" s="1">
        <v>3.9</v>
      </c>
      <c r="I365" s="1">
        <v>2.1</v>
      </c>
      <c r="J365" s="1" t="s">
        <v>7353</v>
      </c>
      <c r="K365" s="1">
        <v>1.05</v>
      </c>
      <c r="L365" s="1" t="s">
        <v>7354</v>
      </c>
      <c r="M365" s="1">
        <v>6.4799999999999996E-2</v>
      </c>
      <c r="N365" s="1" t="s">
        <v>7355</v>
      </c>
      <c r="O365" s="1" t="s">
        <v>7356</v>
      </c>
      <c r="P365" s="1">
        <v>2.61</v>
      </c>
      <c r="Q365" s="1">
        <v>0</v>
      </c>
      <c r="R365" s="1">
        <v>0.16930000000000001</v>
      </c>
      <c r="S365" s="38">
        <v>43678</v>
      </c>
      <c r="T365" s="1">
        <v>0.69</v>
      </c>
      <c r="U365" s="1" t="s">
        <v>7357</v>
      </c>
      <c r="V365" s="1">
        <v>0.1168</v>
      </c>
      <c r="W365" s="1" t="s">
        <v>7358</v>
      </c>
      <c r="X365" s="1" t="b">
        <v>0</v>
      </c>
      <c r="Y365" s="1" t="b">
        <v>0</v>
      </c>
    </row>
    <row r="366" spans="1:25" x14ac:dyDescent="0.25">
      <c r="A366" s="1" t="s">
        <v>7653</v>
      </c>
      <c r="B366" s="1" t="s">
        <v>7654</v>
      </c>
      <c r="C366" s="1" t="str">
        <f>VLOOKUP(B366,店铺SKU信息!E:F,2,0)</f>
        <v>AGCY4063-Blue-M</v>
      </c>
      <c r="D366" s="1" t="s">
        <v>7655</v>
      </c>
      <c r="E366" s="1" t="s">
        <v>7918</v>
      </c>
      <c r="F366" s="1" t="s">
        <v>7352</v>
      </c>
      <c r="G366" s="1">
        <v>13.07</v>
      </c>
      <c r="H366" s="1">
        <v>10.28</v>
      </c>
      <c r="I366" s="1">
        <v>0.79</v>
      </c>
      <c r="J366" s="1" t="s">
        <v>7353</v>
      </c>
      <c r="K366" s="1">
        <v>0.2</v>
      </c>
      <c r="L366" s="1" t="s">
        <v>7354</v>
      </c>
      <c r="M366" s="1">
        <v>6.1400000000000003E-2</v>
      </c>
      <c r="N366" s="1" t="s">
        <v>7355</v>
      </c>
      <c r="O366" s="1" t="s">
        <v>7356</v>
      </c>
      <c r="P366" s="1">
        <v>3</v>
      </c>
      <c r="Q366" s="1">
        <v>0</v>
      </c>
      <c r="R366" s="1">
        <v>0.18429999999999999</v>
      </c>
      <c r="S366" s="38">
        <v>43678</v>
      </c>
      <c r="T366" s="1">
        <v>0.69</v>
      </c>
      <c r="U366" s="1" t="s">
        <v>7357</v>
      </c>
      <c r="V366" s="1">
        <v>0.12720000000000001</v>
      </c>
      <c r="W366" s="1" t="s">
        <v>7358</v>
      </c>
      <c r="X366" s="1" t="b">
        <v>0</v>
      </c>
      <c r="Y366" s="1" t="b">
        <v>0</v>
      </c>
    </row>
    <row r="367" spans="1:25" x14ac:dyDescent="0.25">
      <c r="A367" s="1" t="s">
        <v>7966</v>
      </c>
      <c r="B367" s="1" t="s">
        <v>7967</v>
      </c>
      <c r="C367" s="1" t="str">
        <f>VLOOKUP(B367,店铺SKU信息!E:F,2,0)</f>
        <v>AGM42655-Purple-4XL</v>
      </c>
      <c r="D367" s="1" t="s">
        <v>3079</v>
      </c>
      <c r="E367" s="1" t="s">
        <v>7918</v>
      </c>
      <c r="F367" s="1" t="s">
        <v>7352</v>
      </c>
      <c r="G367" s="1">
        <v>12.3</v>
      </c>
      <c r="H367" s="1">
        <v>9.6</v>
      </c>
      <c r="I367" s="1">
        <v>1</v>
      </c>
      <c r="J367" s="1" t="s">
        <v>7353</v>
      </c>
      <c r="K367" s="1">
        <v>0.7</v>
      </c>
      <c r="L367" s="1" t="s">
        <v>7354</v>
      </c>
      <c r="M367" s="1">
        <v>6.83E-2</v>
      </c>
      <c r="N367" s="1" t="s">
        <v>7355</v>
      </c>
      <c r="O367" s="1" t="s">
        <v>7356</v>
      </c>
      <c r="P367" s="1">
        <v>7</v>
      </c>
      <c r="Q367" s="1">
        <v>0</v>
      </c>
      <c r="R367" s="1">
        <v>0.47820000000000001</v>
      </c>
      <c r="S367" s="38">
        <v>43678</v>
      </c>
      <c r="T367" s="1">
        <v>0.69</v>
      </c>
      <c r="U367" s="1" t="s">
        <v>7357</v>
      </c>
      <c r="V367" s="1">
        <v>0.33</v>
      </c>
      <c r="W367" s="1" t="s">
        <v>7358</v>
      </c>
      <c r="X367" s="1" t="b">
        <v>0</v>
      </c>
      <c r="Y367" s="1" t="b">
        <v>0</v>
      </c>
    </row>
    <row r="368" spans="1:25" x14ac:dyDescent="0.25">
      <c r="A368" s="1" t="s">
        <v>7968</v>
      </c>
      <c r="B368" s="1" t="s">
        <v>7969</v>
      </c>
      <c r="C368" s="1" t="str">
        <f>VLOOKUP(B368,店铺SKU信息!E:F,2,0)</f>
        <v>AGM19333-Pink-2XL</v>
      </c>
      <c r="D368" s="1" t="s">
        <v>6227</v>
      </c>
      <c r="E368" s="1" t="s">
        <v>7918</v>
      </c>
      <c r="F368" s="1" t="s">
        <v>7352</v>
      </c>
      <c r="G368" s="1">
        <v>12.7</v>
      </c>
      <c r="H368" s="1">
        <v>9.5</v>
      </c>
      <c r="I368" s="1">
        <v>0.8</v>
      </c>
      <c r="J368" s="1" t="s">
        <v>7353</v>
      </c>
      <c r="K368" s="1">
        <v>0.35</v>
      </c>
      <c r="L368" s="1" t="s">
        <v>7354</v>
      </c>
      <c r="M368" s="1">
        <v>5.5899999999999998E-2</v>
      </c>
      <c r="N368" s="1" t="s">
        <v>7355</v>
      </c>
      <c r="O368" s="1" t="s">
        <v>7356</v>
      </c>
      <c r="P368" s="1">
        <v>4.13</v>
      </c>
      <c r="Q368" s="1">
        <v>0</v>
      </c>
      <c r="R368" s="1">
        <v>0.2306</v>
      </c>
      <c r="S368" s="38">
        <v>43678</v>
      </c>
      <c r="T368" s="1">
        <v>0.69</v>
      </c>
      <c r="U368" s="1" t="s">
        <v>7357</v>
      </c>
      <c r="V368" s="1">
        <v>0.15909999999999999</v>
      </c>
      <c r="W368" s="1" t="s">
        <v>7358</v>
      </c>
      <c r="X368" s="1" t="b">
        <v>0</v>
      </c>
      <c r="Y368" s="1" t="b">
        <v>0</v>
      </c>
    </row>
    <row r="369" spans="1:25" x14ac:dyDescent="0.25">
      <c r="A369" s="1" t="s">
        <v>7650</v>
      </c>
      <c r="B369" s="1" t="s">
        <v>7651</v>
      </c>
      <c r="C369" s="1" t="str">
        <f>VLOOKUP(B369,店铺SKU信息!E:F,2,0)</f>
        <v>AGCY4063-Blue-L</v>
      </c>
      <c r="D369" s="1" t="s">
        <v>7652</v>
      </c>
      <c r="E369" s="1" t="s">
        <v>7918</v>
      </c>
      <c r="F369" s="1" t="s">
        <v>7352</v>
      </c>
      <c r="G369" s="1">
        <v>13.07</v>
      </c>
      <c r="H369" s="1">
        <v>10.28</v>
      </c>
      <c r="I369" s="1">
        <v>0.79</v>
      </c>
      <c r="J369" s="1" t="s">
        <v>7353</v>
      </c>
      <c r="K369" s="1">
        <v>0.2</v>
      </c>
      <c r="L369" s="1" t="s">
        <v>7354</v>
      </c>
      <c r="M369" s="1">
        <v>6.1400000000000003E-2</v>
      </c>
      <c r="N369" s="1" t="s">
        <v>7355</v>
      </c>
      <c r="O369" s="1" t="s">
        <v>7356</v>
      </c>
      <c r="P369" s="1">
        <v>2</v>
      </c>
      <c r="Q369" s="1">
        <v>0</v>
      </c>
      <c r="R369" s="1">
        <v>0.1229</v>
      </c>
      <c r="S369" s="38">
        <v>43678</v>
      </c>
      <c r="T369" s="1">
        <v>0.69</v>
      </c>
      <c r="U369" s="1" t="s">
        <v>7357</v>
      </c>
      <c r="V369" s="1">
        <v>8.48E-2</v>
      </c>
      <c r="W369" s="1" t="s">
        <v>7358</v>
      </c>
      <c r="X369" s="1" t="b">
        <v>0</v>
      </c>
      <c r="Y369" s="1" t="b">
        <v>0</v>
      </c>
    </row>
    <row r="370" spans="1:25" x14ac:dyDescent="0.25">
      <c r="A370" s="1" t="s">
        <v>7970</v>
      </c>
      <c r="B370" s="1" t="s">
        <v>7971</v>
      </c>
      <c r="C370" s="1" t="str">
        <f>VLOOKUP(B370,店铺SKU信息!E:F,2,0)</f>
        <v>AGCY49255-Black-S</v>
      </c>
      <c r="D370" s="1" t="s">
        <v>7972</v>
      </c>
      <c r="E370" s="1" t="s">
        <v>7918</v>
      </c>
      <c r="F370" s="1" t="s">
        <v>7352</v>
      </c>
      <c r="G370" s="1">
        <v>12.3</v>
      </c>
      <c r="H370" s="1">
        <v>8.9</v>
      </c>
      <c r="I370" s="1">
        <v>1.3</v>
      </c>
      <c r="J370" s="1" t="s">
        <v>7353</v>
      </c>
      <c r="K370" s="1">
        <v>0.55000000000000004</v>
      </c>
      <c r="L370" s="1" t="s">
        <v>7354</v>
      </c>
      <c r="M370" s="1">
        <v>8.2000000000000003E-2</v>
      </c>
      <c r="N370" s="1" t="s">
        <v>7355</v>
      </c>
      <c r="O370" s="1" t="s">
        <v>7356</v>
      </c>
      <c r="P370" s="1">
        <v>1.35</v>
      </c>
      <c r="Q370" s="1">
        <v>0.52</v>
      </c>
      <c r="R370" s="1">
        <v>6.88E-2</v>
      </c>
      <c r="S370" s="38">
        <v>43678</v>
      </c>
      <c r="T370" s="1">
        <v>0.69</v>
      </c>
      <c r="U370" s="1" t="s">
        <v>7357</v>
      </c>
      <c r="V370" s="1">
        <v>4.7500000000000001E-2</v>
      </c>
      <c r="W370" s="1" t="s">
        <v>7358</v>
      </c>
      <c r="X370" s="1" t="b">
        <v>0</v>
      </c>
      <c r="Y370" s="1" t="b">
        <v>0</v>
      </c>
    </row>
    <row r="371" spans="1:25" x14ac:dyDescent="0.25">
      <c r="A371" s="1" t="s">
        <v>7399</v>
      </c>
      <c r="B371" s="1" t="s">
        <v>7400</v>
      </c>
      <c r="C371" s="1" t="str">
        <f>VLOOKUP(B371,店铺SKU信息!E:F,2,0)</f>
        <v>AGM1926-Black-3XL</v>
      </c>
      <c r="D371" s="1" t="s">
        <v>4051</v>
      </c>
      <c r="E371" s="1" t="s">
        <v>7918</v>
      </c>
      <c r="F371" s="1" t="s">
        <v>7352</v>
      </c>
      <c r="G371" s="1">
        <v>9.5</v>
      </c>
      <c r="H371" s="1">
        <v>5.2</v>
      </c>
      <c r="I371" s="1">
        <v>1.6</v>
      </c>
      <c r="J371" s="1" t="s">
        <v>7353</v>
      </c>
      <c r="K371" s="1">
        <v>0.75</v>
      </c>
      <c r="L371" s="1" t="s">
        <v>7354</v>
      </c>
      <c r="M371" s="1">
        <v>4.5600000000000002E-2</v>
      </c>
      <c r="N371" s="1" t="s">
        <v>7355</v>
      </c>
      <c r="O371" s="1" t="s">
        <v>7356</v>
      </c>
      <c r="P371" s="1">
        <v>0.28999999999999998</v>
      </c>
      <c r="Q371" s="1">
        <v>0</v>
      </c>
      <c r="R371" s="1">
        <v>1.3299999999999999E-2</v>
      </c>
      <c r="S371" s="38">
        <v>43678</v>
      </c>
      <c r="T371" s="1">
        <v>0.69</v>
      </c>
      <c r="U371" s="1" t="s">
        <v>7357</v>
      </c>
      <c r="V371" s="1">
        <v>9.1000000000000004E-3</v>
      </c>
      <c r="W371" s="1" t="s">
        <v>7358</v>
      </c>
      <c r="X371" s="1" t="b">
        <v>0</v>
      </c>
      <c r="Y371" s="1" t="b">
        <v>0</v>
      </c>
    </row>
    <row r="372" spans="1:25" x14ac:dyDescent="0.25">
      <c r="A372" s="1" t="s">
        <v>7804</v>
      </c>
      <c r="B372" s="1" t="s">
        <v>7805</v>
      </c>
      <c r="C372" s="1" t="str">
        <f>VLOOKUP(B372,店铺SKU信息!E:F,2,0)</f>
        <v>AGCY41011-White-XL</v>
      </c>
      <c r="D372" s="1" t="s">
        <v>2681</v>
      </c>
      <c r="E372" s="1" t="s">
        <v>7918</v>
      </c>
      <c r="F372" s="1" t="s">
        <v>7352</v>
      </c>
      <c r="G372" s="1">
        <v>12.48</v>
      </c>
      <c r="H372" s="1">
        <v>9.41</v>
      </c>
      <c r="I372" s="1">
        <v>1.33</v>
      </c>
      <c r="J372" s="1" t="s">
        <v>7353</v>
      </c>
      <c r="K372" s="1">
        <v>0.57999999999999996</v>
      </c>
      <c r="L372" s="1" t="s">
        <v>7354</v>
      </c>
      <c r="M372" s="1">
        <v>9.06E-2</v>
      </c>
      <c r="N372" s="1" t="s">
        <v>7355</v>
      </c>
      <c r="O372" s="1" t="s">
        <v>7356</v>
      </c>
      <c r="P372" s="1">
        <v>3</v>
      </c>
      <c r="Q372" s="1">
        <v>0</v>
      </c>
      <c r="R372" s="1">
        <v>0.27189999999999998</v>
      </c>
      <c r="S372" s="38">
        <v>43678</v>
      </c>
      <c r="T372" s="1">
        <v>0.69</v>
      </c>
      <c r="U372" s="1" t="s">
        <v>7357</v>
      </c>
      <c r="V372" s="1">
        <v>0.18759999999999999</v>
      </c>
      <c r="W372" s="1" t="s">
        <v>7358</v>
      </c>
      <c r="X372" s="1" t="b">
        <v>0</v>
      </c>
      <c r="Y372" s="1" t="b">
        <v>0</v>
      </c>
    </row>
    <row r="373" spans="1:25" x14ac:dyDescent="0.25">
      <c r="A373" s="1" t="s">
        <v>7392</v>
      </c>
      <c r="B373" s="1" t="s">
        <v>7393</v>
      </c>
      <c r="C373" s="1" t="str">
        <f>VLOOKUP(B373,店铺SKU信息!E:F,2,0)</f>
        <v>AGCY6768-Red-M</v>
      </c>
      <c r="D373" s="1" t="s">
        <v>7394</v>
      </c>
      <c r="E373" s="1" t="s">
        <v>7918</v>
      </c>
      <c r="F373" s="1" t="s">
        <v>7352</v>
      </c>
      <c r="G373" s="1">
        <v>12.99</v>
      </c>
      <c r="H373" s="1">
        <v>10.24</v>
      </c>
      <c r="I373" s="1">
        <v>0.94</v>
      </c>
      <c r="J373" s="1" t="s">
        <v>7353</v>
      </c>
      <c r="K373" s="1">
        <v>0.2</v>
      </c>
      <c r="L373" s="1" t="s">
        <v>7354</v>
      </c>
      <c r="M373" s="1">
        <v>7.2400000000000006E-2</v>
      </c>
      <c r="N373" s="1" t="s">
        <v>7355</v>
      </c>
      <c r="O373" s="1" t="s">
        <v>7356</v>
      </c>
      <c r="P373" s="1">
        <v>4.32</v>
      </c>
      <c r="Q373" s="1">
        <v>0.19</v>
      </c>
      <c r="R373" s="1">
        <v>0.29880000000000001</v>
      </c>
      <c r="S373" s="38">
        <v>43678</v>
      </c>
      <c r="T373" s="1">
        <v>0.69</v>
      </c>
      <c r="U373" s="1" t="s">
        <v>7357</v>
      </c>
      <c r="V373" s="1">
        <v>0.20619999999999999</v>
      </c>
      <c r="W373" s="1" t="s">
        <v>7358</v>
      </c>
      <c r="X373" s="1" t="b">
        <v>0</v>
      </c>
      <c r="Y373" s="1" t="b">
        <v>0</v>
      </c>
    </row>
    <row r="374" spans="1:25" x14ac:dyDescent="0.25">
      <c r="A374" s="1" t="s">
        <v>7973</v>
      </c>
      <c r="B374" s="1" t="s">
        <v>7974</v>
      </c>
      <c r="C374" s="1" t="str">
        <f>VLOOKUP(B374,店铺SKU信息!E:F,2,0)</f>
        <v>AGM42655-Purple-3XL</v>
      </c>
      <c r="D374" s="1" t="s">
        <v>3548</v>
      </c>
      <c r="E374" s="1" t="s">
        <v>7918</v>
      </c>
      <c r="F374" s="1" t="s">
        <v>7352</v>
      </c>
      <c r="G374" s="1">
        <v>12.3</v>
      </c>
      <c r="H374" s="1">
        <v>9.6</v>
      </c>
      <c r="I374" s="1">
        <v>1</v>
      </c>
      <c r="J374" s="1" t="s">
        <v>7353</v>
      </c>
      <c r="K374" s="1">
        <v>0.7</v>
      </c>
      <c r="L374" s="1" t="s">
        <v>7354</v>
      </c>
      <c r="M374" s="1">
        <v>6.83E-2</v>
      </c>
      <c r="N374" s="1" t="s">
        <v>7355</v>
      </c>
      <c r="O374" s="1" t="s">
        <v>7356</v>
      </c>
      <c r="P374" s="1">
        <v>5</v>
      </c>
      <c r="Q374" s="1">
        <v>0</v>
      </c>
      <c r="R374" s="1">
        <v>0.34160000000000001</v>
      </c>
      <c r="S374" s="38">
        <v>43678</v>
      </c>
      <c r="T374" s="1">
        <v>0.69</v>
      </c>
      <c r="U374" s="1" t="s">
        <v>7357</v>
      </c>
      <c r="V374" s="1">
        <v>0.23569999999999999</v>
      </c>
      <c r="W374" s="1" t="s">
        <v>7358</v>
      </c>
      <c r="X374" s="1" t="b">
        <v>0</v>
      </c>
      <c r="Y374" s="1" t="b">
        <v>0</v>
      </c>
    </row>
    <row r="375" spans="1:25" x14ac:dyDescent="0.25">
      <c r="A375" s="1" t="s">
        <v>7711</v>
      </c>
      <c r="B375" s="1" t="s">
        <v>7712</v>
      </c>
      <c r="C375" s="1" t="str">
        <f>VLOOKUP(B375,店铺SKU信息!E:F,2,0)</f>
        <v>AGCY4063-Gray-M</v>
      </c>
      <c r="D375" s="1" t="s">
        <v>3483</v>
      </c>
      <c r="E375" s="1" t="s">
        <v>7918</v>
      </c>
      <c r="F375" s="1" t="s">
        <v>7352</v>
      </c>
      <c r="G375" s="1">
        <v>13.07</v>
      </c>
      <c r="H375" s="1">
        <v>10.28</v>
      </c>
      <c r="I375" s="1">
        <v>0.79</v>
      </c>
      <c r="J375" s="1" t="s">
        <v>7353</v>
      </c>
      <c r="K375" s="1">
        <v>0.2</v>
      </c>
      <c r="L375" s="1" t="s">
        <v>7354</v>
      </c>
      <c r="M375" s="1">
        <v>6.1400000000000003E-2</v>
      </c>
      <c r="N375" s="1" t="s">
        <v>7355</v>
      </c>
      <c r="O375" s="1" t="s">
        <v>7356</v>
      </c>
      <c r="P375" s="1">
        <v>2.52</v>
      </c>
      <c r="Q375" s="1">
        <v>0</v>
      </c>
      <c r="R375" s="1">
        <v>0.15459999999999999</v>
      </c>
      <c r="S375" s="38">
        <v>43678</v>
      </c>
      <c r="T375" s="1">
        <v>0.69</v>
      </c>
      <c r="U375" s="1" t="s">
        <v>7357</v>
      </c>
      <c r="V375" s="1">
        <v>0.1066</v>
      </c>
      <c r="W375" s="1" t="s">
        <v>7358</v>
      </c>
      <c r="X375" s="1" t="b">
        <v>0</v>
      </c>
      <c r="Y375" s="1" t="b">
        <v>0</v>
      </c>
    </row>
    <row r="376" spans="1:25" x14ac:dyDescent="0.25">
      <c r="A376" s="1" t="s">
        <v>7975</v>
      </c>
      <c r="B376" s="1" t="s">
        <v>7976</v>
      </c>
      <c r="C376" s="1" t="str">
        <f>VLOOKUP(B376,店铺SKU信息!E:F,2,0)</f>
        <v>AGM19333-White-XL</v>
      </c>
      <c r="D376" s="1" t="s">
        <v>6798</v>
      </c>
      <c r="E376" s="1" t="s">
        <v>7918</v>
      </c>
      <c r="F376" s="1" t="s">
        <v>7352</v>
      </c>
      <c r="G376" s="1">
        <v>12.9</v>
      </c>
      <c r="H376" s="1">
        <v>9.1</v>
      </c>
      <c r="I376" s="1">
        <v>0.6</v>
      </c>
      <c r="J376" s="1" t="s">
        <v>7353</v>
      </c>
      <c r="K376" s="1">
        <v>0.25</v>
      </c>
      <c r="L376" s="1" t="s">
        <v>7354</v>
      </c>
      <c r="M376" s="1">
        <v>4.0800000000000003E-2</v>
      </c>
      <c r="N376" s="1" t="s">
        <v>7355</v>
      </c>
      <c r="O376" s="1" t="s">
        <v>7356</v>
      </c>
      <c r="P376" s="1">
        <v>2.65</v>
      </c>
      <c r="Q376" s="1">
        <v>0</v>
      </c>
      <c r="R376" s="1">
        <v>0.10780000000000001</v>
      </c>
      <c r="S376" s="38">
        <v>43678</v>
      </c>
      <c r="T376" s="1">
        <v>0.69</v>
      </c>
      <c r="U376" s="1" t="s">
        <v>7357</v>
      </c>
      <c r="V376" s="1">
        <v>7.4399999999999994E-2</v>
      </c>
      <c r="W376" s="1" t="s">
        <v>7358</v>
      </c>
      <c r="X376" s="1" t="b">
        <v>0</v>
      </c>
      <c r="Y376" s="1" t="b">
        <v>0</v>
      </c>
    </row>
    <row r="377" spans="1:25" x14ac:dyDescent="0.25">
      <c r="A377" s="1" t="s">
        <v>7977</v>
      </c>
      <c r="B377" s="1" t="s">
        <v>7978</v>
      </c>
      <c r="C377" s="1" t="str">
        <f>VLOOKUP(B377,店铺SKU信息!E:F,2,0)</f>
        <v>AGM19333-White-4XL</v>
      </c>
      <c r="D377" s="1" t="s">
        <v>3365</v>
      </c>
      <c r="E377" s="1" t="s">
        <v>7918</v>
      </c>
      <c r="F377" s="1" t="s">
        <v>7352</v>
      </c>
      <c r="G377" s="1">
        <v>12.4</v>
      </c>
      <c r="H377" s="1">
        <v>9.3000000000000007</v>
      </c>
      <c r="I377" s="1">
        <v>1.3</v>
      </c>
      <c r="J377" s="1" t="s">
        <v>7353</v>
      </c>
      <c r="K377" s="1">
        <v>0.4</v>
      </c>
      <c r="L377" s="1" t="s">
        <v>7354</v>
      </c>
      <c r="M377" s="1">
        <v>8.6800000000000002E-2</v>
      </c>
      <c r="N377" s="1" t="s">
        <v>7355</v>
      </c>
      <c r="O377" s="1" t="s">
        <v>7356</v>
      </c>
      <c r="P377" s="1">
        <v>2.5499999999999998</v>
      </c>
      <c r="Q377" s="1">
        <v>0</v>
      </c>
      <c r="R377" s="1">
        <v>0.22109999999999999</v>
      </c>
      <c r="S377" s="38">
        <v>43678</v>
      </c>
      <c r="T377" s="1">
        <v>0.69</v>
      </c>
      <c r="U377" s="1" t="s">
        <v>7357</v>
      </c>
      <c r="V377" s="1">
        <v>0.15260000000000001</v>
      </c>
      <c r="W377" s="1" t="s">
        <v>7358</v>
      </c>
      <c r="X377" s="1" t="b">
        <v>0</v>
      </c>
      <c r="Y377" s="1" t="b">
        <v>0</v>
      </c>
    </row>
    <row r="378" spans="1:25" x14ac:dyDescent="0.25">
      <c r="A378" s="1" t="s">
        <v>7486</v>
      </c>
      <c r="B378" s="1" t="s">
        <v>7487</v>
      </c>
      <c r="C378" s="1" t="str">
        <f>VLOOKUP(B378,店铺SKU信息!E:F,2,0)</f>
        <v>AGM48999-Black-3XL</v>
      </c>
      <c r="D378" s="1" t="s">
        <v>3744</v>
      </c>
      <c r="E378" s="1" t="s">
        <v>7918</v>
      </c>
      <c r="F378" s="1" t="s">
        <v>7352</v>
      </c>
      <c r="G378" s="1">
        <v>11.7</v>
      </c>
      <c r="H378" s="1">
        <v>9.5</v>
      </c>
      <c r="I378" s="1">
        <v>1.7</v>
      </c>
      <c r="J378" s="1" t="s">
        <v>7353</v>
      </c>
      <c r="K378" s="1">
        <v>0.9</v>
      </c>
      <c r="L378" s="1" t="s">
        <v>7354</v>
      </c>
      <c r="M378" s="1">
        <v>0.1091</v>
      </c>
      <c r="N378" s="1" t="s">
        <v>7355</v>
      </c>
      <c r="O378" s="1" t="s">
        <v>7356</v>
      </c>
      <c r="P378" s="1">
        <v>1</v>
      </c>
      <c r="Q378" s="1">
        <v>0</v>
      </c>
      <c r="R378" s="1">
        <v>0.1091</v>
      </c>
      <c r="S378" s="38">
        <v>43678</v>
      </c>
      <c r="T378" s="1">
        <v>0.69</v>
      </c>
      <c r="U378" s="1" t="s">
        <v>7357</v>
      </c>
      <c r="V378" s="1">
        <v>7.5300000000000006E-2</v>
      </c>
      <c r="W378" s="1" t="s">
        <v>7358</v>
      </c>
      <c r="X378" s="1" t="b">
        <v>0</v>
      </c>
      <c r="Y378" s="1" t="b">
        <v>0</v>
      </c>
    </row>
    <row r="379" spans="1:25" x14ac:dyDescent="0.25">
      <c r="A379" s="1" t="s">
        <v>7450</v>
      </c>
      <c r="B379" s="1" t="s">
        <v>7451</v>
      </c>
      <c r="C379" s="1" t="str">
        <f>VLOOKUP(B379,店铺SKU信息!E:F,2,0)</f>
        <v>AGCY6770-Red-XL</v>
      </c>
      <c r="D379" s="1" t="s">
        <v>6081</v>
      </c>
      <c r="E379" s="1" t="s">
        <v>7918</v>
      </c>
      <c r="F379" s="1" t="s">
        <v>7352</v>
      </c>
      <c r="G379" s="1">
        <v>13.07</v>
      </c>
      <c r="H379" s="1">
        <v>10.28</v>
      </c>
      <c r="I379" s="1">
        <v>0.79</v>
      </c>
      <c r="J379" s="1" t="s">
        <v>7353</v>
      </c>
      <c r="K379" s="1">
        <v>0.2</v>
      </c>
      <c r="L379" s="1" t="s">
        <v>7354</v>
      </c>
      <c r="M379" s="1">
        <v>6.1400000000000003E-2</v>
      </c>
      <c r="N379" s="1" t="s">
        <v>7355</v>
      </c>
      <c r="O379" s="1" t="s">
        <v>7356</v>
      </c>
      <c r="P379" s="1">
        <v>1</v>
      </c>
      <c r="Q379" s="1">
        <v>0</v>
      </c>
      <c r="R379" s="1">
        <v>6.1400000000000003E-2</v>
      </c>
      <c r="S379" s="38">
        <v>43678</v>
      </c>
      <c r="T379" s="1">
        <v>0.69</v>
      </c>
      <c r="U379" s="1" t="s">
        <v>7357</v>
      </c>
      <c r="V379" s="1">
        <v>4.24E-2</v>
      </c>
      <c r="W379" s="1" t="s">
        <v>7358</v>
      </c>
      <c r="X379" s="1" t="b">
        <v>0</v>
      </c>
      <c r="Y379" s="1" t="b">
        <v>0</v>
      </c>
    </row>
    <row r="380" spans="1:25" x14ac:dyDescent="0.25">
      <c r="A380" s="1" t="s">
        <v>7388</v>
      </c>
      <c r="B380" s="1" t="s">
        <v>7389</v>
      </c>
      <c r="C380" s="1" t="str">
        <f>VLOOKUP(B380,店铺SKU信息!E:F,2,0)</f>
        <v>AGM4896-Black-2XL</v>
      </c>
      <c r="D380" s="1" t="s">
        <v>2646</v>
      </c>
      <c r="E380" s="1" t="s">
        <v>7918</v>
      </c>
      <c r="F380" s="1" t="s">
        <v>7352</v>
      </c>
      <c r="G380" s="1">
        <v>13.69</v>
      </c>
      <c r="H380" s="1">
        <v>3.9</v>
      </c>
      <c r="I380" s="1">
        <v>2.1</v>
      </c>
      <c r="J380" s="1" t="s">
        <v>7353</v>
      </c>
      <c r="K380" s="1">
        <v>1.05</v>
      </c>
      <c r="L380" s="1" t="s">
        <v>7354</v>
      </c>
      <c r="M380" s="1">
        <v>6.4799999999999996E-2</v>
      </c>
      <c r="N380" s="1" t="s">
        <v>7355</v>
      </c>
      <c r="O380" s="1" t="s">
        <v>7356</v>
      </c>
      <c r="P380" s="1">
        <v>1.55</v>
      </c>
      <c r="Q380" s="1">
        <v>0</v>
      </c>
      <c r="R380" s="1">
        <v>0.1004</v>
      </c>
      <c r="S380" s="38">
        <v>43678</v>
      </c>
      <c r="T380" s="1">
        <v>0.69</v>
      </c>
      <c r="U380" s="1" t="s">
        <v>7357</v>
      </c>
      <c r="V380" s="1">
        <v>6.9199999999999998E-2</v>
      </c>
      <c r="W380" s="1" t="s">
        <v>7358</v>
      </c>
      <c r="X380" s="1" t="b">
        <v>0</v>
      </c>
      <c r="Y380" s="1" t="b">
        <v>0</v>
      </c>
    </row>
    <row r="381" spans="1:25" x14ac:dyDescent="0.25">
      <c r="A381" s="1" t="s">
        <v>7440</v>
      </c>
      <c r="B381" s="1" t="s">
        <v>7441</v>
      </c>
      <c r="C381" s="1" t="str">
        <f>VLOOKUP(B381,店铺SKU信息!E:F,2,0)</f>
        <v>AGM48999-Blue-3XL</v>
      </c>
      <c r="D381" s="1" t="s">
        <v>5208</v>
      </c>
      <c r="E381" s="1" t="s">
        <v>7918</v>
      </c>
      <c r="F381" s="1" t="s">
        <v>7352</v>
      </c>
      <c r="G381" s="1">
        <v>11.7</v>
      </c>
      <c r="H381" s="1">
        <v>9.5</v>
      </c>
      <c r="I381" s="1">
        <v>1.7</v>
      </c>
      <c r="J381" s="1" t="s">
        <v>7353</v>
      </c>
      <c r="K381" s="1">
        <v>0.9</v>
      </c>
      <c r="L381" s="1" t="s">
        <v>7354</v>
      </c>
      <c r="M381" s="1">
        <v>0.1091</v>
      </c>
      <c r="N381" s="1" t="s">
        <v>7355</v>
      </c>
      <c r="O381" s="1" t="s">
        <v>7356</v>
      </c>
      <c r="P381" s="1">
        <v>4.97</v>
      </c>
      <c r="Q381" s="1">
        <v>0</v>
      </c>
      <c r="R381" s="1">
        <v>0.54179999999999995</v>
      </c>
      <c r="S381" s="38">
        <v>43678</v>
      </c>
      <c r="T381" s="1">
        <v>0.69</v>
      </c>
      <c r="U381" s="1" t="s">
        <v>7357</v>
      </c>
      <c r="V381" s="1">
        <v>0.37390000000000001</v>
      </c>
      <c r="W381" s="1" t="s">
        <v>7358</v>
      </c>
      <c r="X381" s="1" t="b">
        <v>0</v>
      </c>
      <c r="Y381" s="1" t="b">
        <v>0</v>
      </c>
    </row>
    <row r="382" spans="1:25" x14ac:dyDescent="0.25">
      <c r="A382" s="1" t="s">
        <v>7979</v>
      </c>
      <c r="B382" s="1" t="s">
        <v>7980</v>
      </c>
      <c r="C382" s="1" t="str">
        <f>VLOOKUP(B382,店铺SKU信息!E:F,2,0)</f>
        <v>AGM42655-Black-3XL</v>
      </c>
      <c r="D382" s="1" t="s">
        <v>4118</v>
      </c>
      <c r="E382" s="1" t="s">
        <v>7918</v>
      </c>
      <c r="F382" s="1" t="s">
        <v>7352</v>
      </c>
      <c r="G382" s="1">
        <v>12.3</v>
      </c>
      <c r="H382" s="1">
        <v>9.6</v>
      </c>
      <c r="I382" s="1">
        <v>1</v>
      </c>
      <c r="J382" s="1" t="s">
        <v>7353</v>
      </c>
      <c r="K382" s="1">
        <v>0.7</v>
      </c>
      <c r="L382" s="1" t="s">
        <v>7354</v>
      </c>
      <c r="M382" s="1">
        <v>6.83E-2</v>
      </c>
      <c r="N382" s="1" t="s">
        <v>7355</v>
      </c>
      <c r="O382" s="1" t="s">
        <v>7356</v>
      </c>
      <c r="P382" s="1">
        <v>12.45</v>
      </c>
      <c r="Q382" s="1">
        <v>0</v>
      </c>
      <c r="R382" s="1">
        <v>0.85070000000000001</v>
      </c>
      <c r="S382" s="38">
        <v>43678</v>
      </c>
      <c r="T382" s="1">
        <v>0.69</v>
      </c>
      <c r="U382" s="1" t="s">
        <v>7357</v>
      </c>
      <c r="V382" s="1">
        <v>0.58699999999999997</v>
      </c>
      <c r="W382" s="1" t="s">
        <v>7358</v>
      </c>
      <c r="X382" s="1" t="b">
        <v>0</v>
      </c>
      <c r="Y382" s="1" t="b">
        <v>0</v>
      </c>
    </row>
    <row r="383" spans="1:25" x14ac:dyDescent="0.25">
      <c r="A383" s="1" t="s">
        <v>7981</v>
      </c>
      <c r="B383" s="1" t="s">
        <v>7982</v>
      </c>
      <c r="C383" s="1" t="str">
        <f>VLOOKUP(B383,店铺SKU信息!E:F,2,0)</f>
        <v>AGCY6812-White-XL</v>
      </c>
      <c r="D383" s="1" t="s">
        <v>7983</v>
      </c>
      <c r="E383" s="1" t="s">
        <v>7918</v>
      </c>
      <c r="F383" s="1" t="s">
        <v>7352</v>
      </c>
      <c r="G383" s="1">
        <v>13.07</v>
      </c>
      <c r="H383" s="1">
        <v>10.28</v>
      </c>
      <c r="I383" s="1">
        <v>0.79</v>
      </c>
      <c r="J383" s="1" t="s">
        <v>7353</v>
      </c>
      <c r="K383" s="1">
        <v>0.2</v>
      </c>
      <c r="L383" s="1" t="s">
        <v>7354</v>
      </c>
      <c r="M383" s="1">
        <v>6.1400000000000003E-2</v>
      </c>
      <c r="N383" s="1" t="s">
        <v>7355</v>
      </c>
      <c r="O383" s="1" t="s">
        <v>7356</v>
      </c>
      <c r="P383" s="1">
        <v>0.87</v>
      </c>
      <c r="Q383" s="1">
        <v>0.45</v>
      </c>
      <c r="R383" s="1">
        <v>2.58E-2</v>
      </c>
      <c r="S383" s="38">
        <v>43678</v>
      </c>
      <c r="T383" s="1">
        <v>0.69</v>
      </c>
      <c r="U383" s="1" t="s">
        <v>7357</v>
      </c>
      <c r="V383" s="1">
        <v>1.78E-2</v>
      </c>
      <c r="W383" s="1" t="s">
        <v>7358</v>
      </c>
      <c r="X383" s="1" t="b">
        <v>0</v>
      </c>
      <c r="Y383" s="1" t="b">
        <v>0</v>
      </c>
    </row>
    <row r="384" spans="1:25" x14ac:dyDescent="0.25">
      <c r="A384" s="1" t="s">
        <v>7865</v>
      </c>
      <c r="B384" s="1" t="s">
        <v>7866</v>
      </c>
      <c r="C384" s="1" t="str">
        <f>VLOOKUP(B384,店铺SKU信息!E:F,2,0)</f>
        <v>AGCY49255-White-L</v>
      </c>
      <c r="D384" s="1" t="s">
        <v>7867</v>
      </c>
      <c r="E384" s="1" t="s">
        <v>7918</v>
      </c>
      <c r="F384" s="1" t="s">
        <v>7352</v>
      </c>
      <c r="G384" s="1">
        <v>12.3</v>
      </c>
      <c r="H384" s="1">
        <v>8.9</v>
      </c>
      <c r="I384" s="1">
        <v>1.3</v>
      </c>
      <c r="J384" s="1" t="s">
        <v>7353</v>
      </c>
      <c r="K384" s="1">
        <v>0.55000000000000004</v>
      </c>
      <c r="L384" s="1" t="s">
        <v>7354</v>
      </c>
      <c r="M384" s="1">
        <v>8.2000000000000003E-2</v>
      </c>
      <c r="N384" s="1" t="s">
        <v>7355</v>
      </c>
      <c r="O384" s="1" t="s">
        <v>7356</v>
      </c>
      <c r="P384" s="1">
        <v>3.74</v>
      </c>
      <c r="Q384" s="1">
        <v>2.06</v>
      </c>
      <c r="R384" s="1">
        <v>0.1376</v>
      </c>
      <c r="S384" s="38">
        <v>43678</v>
      </c>
      <c r="T384" s="1">
        <v>0.69</v>
      </c>
      <c r="U384" s="1" t="s">
        <v>7357</v>
      </c>
      <c r="V384" s="1">
        <v>9.4899999999999998E-2</v>
      </c>
      <c r="W384" s="1" t="s">
        <v>7358</v>
      </c>
      <c r="X384" s="1" t="b">
        <v>0</v>
      </c>
      <c r="Y384" s="1" t="b">
        <v>0</v>
      </c>
    </row>
    <row r="385" spans="1:25" x14ac:dyDescent="0.25">
      <c r="A385" s="1" t="s">
        <v>7984</v>
      </c>
      <c r="B385" s="1" t="s">
        <v>7985</v>
      </c>
      <c r="C385" s="1" t="str">
        <f>VLOOKUP(B385,店铺SKU信息!E:F,2,0)</f>
        <v>AGCY4062-Brown-S</v>
      </c>
      <c r="D385" s="1" t="s">
        <v>4062</v>
      </c>
      <c r="E385" s="1" t="s">
        <v>7918</v>
      </c>
      <c r="F385" s="1" t="s">
        <v>7352</v>
      </c>
      <c r="G385" s="1">
        <v>11.65</v>
      </c>
      <c r="H385" s="1">
        <v>9.4499999999999993</v>
      </c>
      <c r="I385" s="1">
        <v>1.25</v>
      </c>
      <c r="J385" s="1" t="s">
        <v>7353</v>
      </c>
      <c r="K385" s="1">
        <v>0.28999999999999998</v>
      </c>
      <c r="L385" s="1" t="s">
        <v>7354</v>
      </c>
      <c r="M385" s="1">
        <v>7.9500000000000001E-2</v>
      </c>
      <c r="N385" s="1" t="s">
        <v>7355</v>
      </c>
      <c r="O385" s="1" t="s">
        <v>7356</v>
      </c>
      <c r="P385" s="1">
        <v>0.42</v>
      </c>
      <c r="Q385" s="1">
        <v>0</v>
      </c>
      <c r="R385" s="1">
        <v>3.3300000000000003E-2</v>
      </c>
      <c r="S385" s="38">
        <v>43678</v>
      </c>
      <c r="T385" s="1">
        <v>0.69</v>
      </c>
      <c r="U385" s="1" t="s">
        <v>7357</v>
      </c>
      <c r="V385" s="1">
        <v>2.3E-2</v>
      </c>
      <c r="W385" s="1" t="s">
        <v>7358</v>
      </c>
      <c r="X385" s="1" t="b">
        <v>0</v>
      </c>
      <c r="Y385" s="1" t="b">
        <v>0</v>
      </c>
    </row>
    <row r="386" spans="1:25" x14ac:dyDescent="0.25">
      <c r="A386" s="1" t="s">
        <v>7380</v>
      </c>
      <c r="B386" s="1" t="s">
        <v>7381</v>
      </c>
      <c r="C386" s="1" t="str">
        <f>VLOOKUP(B386,店铺SKU信息!E:F,2,0)</f>
        <v>AGM4896-Burgundy-4XL</v>
      </c>
      <c r="D386" s="1" t="s">
        <v>2828</v>
      </c>
      <c r="E386" s="1" t="s">
        <v>7918</v>
      </c>
      <c r="F386" s="1" t="s">
        <v>7352</v>
      </c>
      <c r="G386" s="1">
        <v>13.69</v>
      </c>
      <c r="H386" s="1">
        <v>3.9</v>
      </c>
      <c r="I386" s="1">
        <v>2.1</v>
      </c>
      <c r="J386" s="1" t="s">
        <v>7353</v>
      </c>
      <c r="K386" s="1">
        <v>1.05</v>
      </c>
      <c r="L386" s="1" t="s">
        <v>7354</v>
      </c>
      <c r="M386" s="1">
        <v>6.4799999999999996E-2</v>
      </c>
      <c r="N386" s="1" t="s">
        <v>7355</v>
      </c>
      <c r="O386" s="1" t="s">
        <v>7356</v>
      </c>
      <c r="P386" s="1">
        <v>0.55000000000000004</v>
      </c>
      <c r="Q386" s="1">
        <v>0</v>
      </c>
      <c r="R386" s="1">
        <v>3.5499999999999997E-2</v>
      </c>
      <c r="S386" s="38">
        <v>43678</v>
      </c>
      <c r="T386" s="1">
        <v>0.69</v>
      </c>
      <c r="U386" s="1" t="s">
        <v>7357</v>
      </c>
      <c r="V386" s="1">
        <v>2.4500000000000001E-2</v>
      </c>
      <c r="W386" s="1" t="s">
        <v>7358</v>
      </c>
      <c r="X386" s="1" t="b">
        <v>0</v>
      </c>
      <c r="Y386" s="1" t="b">
        <v>0</v>
      </c>
    </row>
    <row r="387" spans="1:25" x14ac:dyDescent="0.25">
      <c r="A387" s="1" t="s">
        <v>7613</v>
      </c>
      <c r="B387" s="1" t="s">
        <v>7614</v>
      </c>
      <c r="C387" s="1" t="str">
        <f>VLOOKUP(B387,店铺SKU信息!E:F,2,0)</f>
        <v>AGCY6820-Black-L</v>
      </c>
      <c r="D387" s="1" t="s">
        <v>3698</v>
      </c>
      <c r="E387" s="1" t="s">
        <v>7918</v>
      </c>
      <c r="F387" s="1" t="s">
        <v>7352</v>
      </c>
      <c r="G387" s="1">
        <v>13.07</v>
      </c>
      <c r="H387" s="1">
        <v>10.28</v>
      </c>
      <c r="I387" s="1">
        <v>0.79</v>
      </c>
      <c r="J387" s="1" t="s">
        <v>7353</v>
      </c>
      <c r="K387" s="1">
        <v>0.2</v>
      </c>
      <c r="L387" s="1" t="s">
        <v>7354</v>
      </c>
      <c r="M387" s="1">
        <v>6.1400000000000003E-2</v>
      </c>
      <c r="N387" s="1" t="s">
        <v>7355</v>
      </c>
      <c r="O387" s="1" t="s">
        <v>7356</v>
      </c>
      <c r="P387" s="1">
        <v>2</v>
      </c>
      <c r="Q387" s="1">
        <v>0</v>
      </c>
      <c r="R387" s="1">
        <v>0.1229</v>
      </c>
      <c r="S387" s="38">
        <v>43678</v>
      </c>
      <c r="T387" s="1">
        <v>0.69</v>
      </c>
      <c r="U387" s="1" t="s">
        <v>7357</v>
      </c>
      <c r="V387" s="1">
        <v>8.48E-2</v>
      </c>
      <c r="W387" s="1" t="s">
        <v>7358</v>
      </c>
      <c r="X387" s="1" t="b">
        <v>0</v>
      </c>
      <c r="Y387" s="1" t="b">
        <v>0</v>
      </c>
    </row>
    <row r="388" spans="1:25" x14ac:dyDescent="0.25">
      <c r="A388" s="1" t="s">
        <v>7607</v>
      </c>
      <c r="B388" s="1" t="s">
        <v>7608</v>
      </c>
      <c r="C388" s="1" t="str">
        <f>VLOOKUP(B388,店铺SKU信息!E:F,2,0)</f>
        <v>AGCY6705-Black-S</v>
      </c>
      <c r="D388" s="1" t="s">
        <v>7609</v>
      </c>
      <c r="E388" s="1" t="s">
        <v>7918</v>
      </c>
      <c r="F388" s="1" t="s">
        <v>7352</v>
      </c>
      <c r="G388" s="1">
        <v>12.25</v>
      </c>
      <c r="H388" s="1">
        <v>9.65</v>
      </c>
      <c r="I388" s="1">
        <v>1.8</v>
      </c>
      <c r="J388" s="1" t="s">
        <v>7353</v>
      </c>
      <c r="K388" s="1">
        <v>0.51</v>
      </c>
      <c r="L388" s="1" t="s">
        <v>7354</v>
      </c>
      <c r="M388" s="1">
        <v>0.1231</v>
      </c>
      <c r="N388" s="1" t="s">
        <v>7355</v>
      </c>
      <c r="O388" s="1" t="s">
        <v>7356</v>
      </c>
      <c r="P388" s="1">
        <v>1.94</v>
      </c>
      <c r="Q388" s="1">
        <v>1.1000000000000001</v>
      </c>
      <c r="R388" s="1">
        <v>0.1032</v>
      </c>
      <c r="S388" s="38">
        <v>43678</v>
      </c>
      <c r="T388" s="1">
        <v>0.69</v>
      </c>
      <c r="U388" s="1" t="s">
        <v>7357</v>
      </c>
      <c r="V388" s="1">
        <v>7.1199999999999999E-2</v>
      </c>
      <c r="W388" s="1" t="s">
        <v>7358</v>
      </c>
      <c r="X388" s="1" t="b">
        <v>0</v>
      </c>
      <c r="Y388" s="1" t="b">
        <v>0</v>
      </c>
    </row>
    <row r="389" spans="1:25" x14ac:dyDescent="0.25">
      <c r="A389" s="1" t="s">
        <v>7490</v>
      </c>
      <c r="B389" s="1" t="s">
        <v>7491</v>
      </c>
      <c r="C389" s="1" t="str">
        <f>VLOOKUP(B389,店铺SKU信息!E:F,2,0)</f>
        <v>AGM1926-Burgundy-2XL</v>
      </c>
      <c r="D389" s="1" t="s">
        <v>2798</v>
      </c>
      <c r="E389" s="1" t="s">
        <v>7918</v>
      </c>
      <c r="F389" s="1" t="s">
        <v>7352</v>
      </c>
      <c r="G389" s="1">
        <v>9.5</v>
      </c>
      <c r="H389" s="1">
        <v>5.2</v>
      </c>
      <c r="I389" s="1">
        <v>1.6</v>
      </c>
      <c r="J389" s="1" t="s">
        <v>7353</v>
      </c>
      <c r="K389" s="1">
        <v>0.75</v>
      </c>
      <c r="L389" s="1" t="s">
        <v>7354</v>
      </c>
      <c r="M389" s="1">
        <v>4.5600000000000002E-2</v>
      </c>
      <c r="N389" s="1" t="s">
        <v>7355</v>
      </c>
      <c r="O389" s="1" t="s">
        <v>7356</v>
      </c>
      <c r="P389" s="1">
        <v>1.1599999999999999</v>
      </c>
      <c r="Q389" s="1">
        <v>0</v>
      </c>
      <c r="R389" s="1">
        <v>5.2999999999999999E-2</v>
      </c>
      <c r="S389" s="38">
        <v>43678</v>
      </c>
      <c r="T389" s="1">
        <v>0.69</v>
      </c>
      <c r="U389" s="1" t="s">
        <v>7357</v>
      </c>
      <c r="V389" s="1">
        <v>3.6600000000000001E-2</v>
      </c>
      <c r="W389" s="1" t="s">
        <v>7358</v>
      </c>
      <c r="X389" s="1" t="b">
        <v>0</v>
      </c>
      <c r="Y389" s="1" t="b">
        <v>0</v>
      </c>
    </row>
    <row r="390" spans="1:25" x14ac:dyDescent="0.25">
      <c r="A390" s="1" t="s">
        <v>7599</v>
      </c>
      <c r="B390" s="1" t="s">
        <v>7600</v>
      </c>
      <c r="C390" s="1" t="str">
        <f>VLOOKUP(B390,店铺SKU信息!E:F,2,0)</f>
        <v>AGCY6749-Black-XL</v>
      </c>
      <c r="D390" s="1" t="s">
        <v>3265</v>
      </c>
      <c r="E390" s="1" t="s">
        <v>7918</v>
      </c>
      <c r="F390" s="1" t="s">
        <v>7352</v>
      </c>
      <c r="G390" s="1">
        <v>13.07</v>
      </c>
      <c r="H390" s="1">
        <v>10.28</v>
      </c>
      <c r="I390" s="1">
        <v>0.79</v>
      </c>
      <c r="J390" s="1" t="s">
        <v>7353</v>
      </c>
      <c r="K390" s="1">
        <v>0.2</v>
      </c>
      <c r="L390" s="1" t="s">
        <v>7354</v>
      </c>
      <c r="M390" s="1">
        <v>6.1400000000000003E-2</v>
      </c>
      <c r="N390" s="1" t="s">
        <v>7355</v>
      </c>
      <c r="O390" s="1" t="s">
        <v>7356</v>
      </c>
      <c r="P390" s="1">
        <v>2.35</v>
      </c>
      <c r="Q390" s="1">
        <v>0</v>
      </c>
      <c r="R390" s="1">
        <v>0.14460000000000001</v>
      </c>
      <c r="S390" s="38">
        <v>43678</v>
      </c>
      <c r="T390" s="1">
        <v>0.69</v>
      </c>
      <c r="U390" s="1" t="s">
        <v>7357</v>
      </c>
      <c r="V390" s="1">
        <v>9.98E-2</v>
      </c>
      <c r="W390" s="1" t="s">
        <v>7358</v>
      </c>
      <c r="X390" s="1" t="b">
        <v>0</v>
      </c>
      <c r="Y390" s="1" t="b">
        <v>0</v>
      </c>
    </row>
    <row r="391" spans="1:25" x14ac:dyDescent="0.25">
      <c r="A391" s="1" t="s">
        <v>7903</v>
      </c>
      <c r="B391" s="1" t="s">
        <v>7904</v>
      </c>
      <c r="C391" s="1" t="str">
        <f>VLOOKUP(B391,店铺SKU信息!E:F,2,0)</f>
        <v>AGCY4063-Army Green-S</v>
      </c>
      <c r="D391" s="1" t="s">
        <v>7026</v>
      </c>
      <c r="E391" s="1" t="s">
        <v>7918</v>
      </c>
      <c r="F391" s="1" t="s">
        <v>7352</v>
      </c>
      <c r="G391" s="1">
        <v>13.07</v>
      </c>
      <c r="H391" s="1">
        <v>10.28</v>
      </c>
      <c r="I391" s="1">
        <v>0.79</v>
      </c>
      <c r="J391" s="1" t="s">
        <v>7353</v>
      </c>
      <c r="K391" s="1">
        <v>0.2</v>
      </c>
      <c r="L391" s="1" t="s">
        <v>7354</v>
      </c>
      <c r="M391" s="1">
        <v>6.1400000000000003E-2</v>
      </c>
      <c r="N391" s="1" t="s">
        <v>7355</v>
      </c>
      <c r="O391" s="1" t="s">
        <v>7356</v>
      </c>
      <c r="P391" s="1">
        <v>8</v>
      </c>
      <c r="Q391" s="1">
        <v>0</v>
      </c>
      <c r="R391" s="1">
        <v>0.4914</v>
      </c>
      <c r="S391" s="38">
        <v>43678</v>
      </c>
      <c r="T391" s="1">
        <v>0.69</v>
      </c>
      <c r="U391" s="1" t="s">
        <v>7357</v>
      </c>
      <c r="V391" s="1">
        <v>0.33910000000000001</v>
      </c>
      <c r="W391" s="1" t="s">
        <v>7358</v>
      </c>
      <c r="X391" s="1" t="b">
        <v>0</v>
      </c>
      <c r="Y391" s="1" t="b">
        <v>0</v>
      </c>
    </row>
    <row r="392" spans="1:25" x14ac:dyDescent="0.25">
      <c r="A392" s="1" t="s">
        <v>7789</v>
      </c>
      <c r="B392" s="1" t="s">
        <v>7790</v>
      </c>
      <c r="C392" s="1" t="str">
        <f>VLOOKUP(B392,店铺SKU信息!E:F,2,0)</f>
        <v>AGCY6715-Black-M</v>
      </c>
      <c r="D392" s="1" t="s">
        <v>7791</v>
      </c>
      <c r="E392" s="1" t="s">
        <v>7918</v>
      </c>
      <c r="F392" s="1" t="s">
        <v>7352</v>
      </c>
      <c r="G392" s="1">
        <v>11.85</v>
      </c>
      <c r="H392" s="1">
        <v>10</v>
      </c>
      <c r="I392" s="1">
        <v>1.5</v>
      </c>
      <c r="J392" s="1" t="s">
        <v>7353</v>
      </c>
      <c r="K392" s="1">
        <v>0.57999999999999996</v>
      </c>
      <c r="L392" s="1" t="s">
        <v>7354</v>
      </c>
      <c r="M392" s="1">
        <v>0.1028</v>
      </c>
      <c r="N392" s="1" t="s">
        <v>7355</v>
      </c>
      <c r="O392" s="1" t="s">
        <v>7356</v>
      </c>
      <c r="P392" s="1">
        <v>0.39</v>
      </c>
      <c r="Q392" s="1">
        <v>0</v>
      </c>
      <c r="R392" s="1">
        <v>3.9800000000000002E-2</v>
      </c>
      <c r="S392" s="38">
        <v>43678</v>
      </c>
      <c r="T392" s="1">
        <v>0.69</v>
      </c>
      <c r="U392" s="1" t="s">
        <v>7357</v>
      </c>
      <c r="V392" s="1">
        <v>2.75E-2</v>
      </c>
      <c r="W392" s="1" t="s">
        <v>7358</v>
      </c>
      <c r="X392" s="1" t="b">
        <v>0</v>
      </c>
      <c r="Y392" s="1" t="b">
        <v>0</v>
      </c>
    </row>
    <row r="393" spans="1:25" x14ac:dyDescent="0.25">
      <c r="A393" s="1" t="s">
        <v>7986</v>
      </c>
      <c r="B393" s="1" t="s">
        <v>7987</v>
      </c>
      <c r="C393" s="1" t="str">
        <f>VLOOKUP(B393,店铺SKU信息!E:F,2,0)</f>
        <v>AGCY6876-White-S</v>
      </c>
      <c r="D393" s="1" t="s">
        <v>4837</v>
      </c>
      <c r="E393" s="1" t="s">
        <v>7918</v>
      </c>
      <c r="F393" s="1" t="s">
        <v>7352</v>
      </c>
      <c r="G393" s="1">
        <v>13.94</v>
      </c>
      <c r="H393" s="1">
        <v>10.24</v>
      </c>
      <c r="I393" s="1">
        <v>0.31</v>
      </c>
      <c r="J393" s="1" t="s">
        <v>7353</v>
      </c>
      <c r="K393" s="1">
        <v>0.5</v>
      </c>
      <c r="L393" s="1" t="s">
        <v>7354</v>
      </c>
      <c r="M393" s="1">
        <v>2.5600000000000001E-2</v>
      </c>
      <c r="N393" s="1" t="s">
        <v>7355</v>
      </c>
      <c r="O393" s="1" t="s">
        <v>7356</v>
      </c>
      <c r="P393" s="1">
        <v>0.1</v>
      </c>
      <c r="Q393" s="1">
        <v>0</v>
      </c>
      <c r="R393" s="1">
        <v>2.5000000000000001E-3</v>
      </c>
      <c r="S393" s="38">
        <v>43678</v>
      </c>
      <c r="T393" s="1">
        <v>0.69</v>
      </c>
      <c r="U393" s="1" t="s">
        <v>7357</v>
      </c>
      <c r="V393" s="1">
        <v>1.6999999999999999E-3</v>
      </c>
      <c r="W393" s="1" t="s">
        <v>7358</v>
      </c>
      <c r="X393" s="1" t="b">
        <v>0</v>
      </c>
      <c r="Y393" s="1" t="b">
        <v>0</v>
      </c>
    </row>
    <row r="394" spans="1:25" x14ac:dyDescent="0.25">
      <c r="A394" s="1" t="s">
        <v>7434</v>
      </c>
      <c r="B394" s="1" t="s">
        <v>7435</v>
      </c>
      <c r="C394" s="1" t="str">
        <f>VLOOKUP(B394,店铺SKU信息!E:F,2,0)</f>
        <v>AGM48999-Purple-4XL</v>
      </c>
      <c r="D394" s="1" t="s">
        <v>3009</v>
      </c>
      <c r="E394" s="1" t="s">
        <v>7918</v>
      </c>
      <c r="F394" s="1" t="s">
        <v>7352</v>
      </c>
      <c r="G394" s="1">
        <v>11.7</v>
      </c>
      <c r="H394" s="1">
        <v>9.5</v>
      </c>
      <c r="I394" s="1">
        <v>1.7</v>
      </c>
      <c r="J394" s="1" t="s">
        <v>7353</v>
      </c>
      <c r="K394" s="1">
        <v>0.9</v>
      </c>
      <c r="L394" s="1" t="s">
        <v>7354</v>
      </c>
      <c r="M394" s="1">
        <v>0.1091</v>
      </c>
      <c r="N394" s="1" t="s">
        <v>7355</v>
      </c>
      <c r="O394" s="1" t="s">
        <v>7356</v>
      </c>
      <c r="P394" s="1">
        <v>3</v>
      </c>
      <c r="Q394" s="1">
        <v>0</v>
      </c>
      <c r="R394" s="1">
        <v>0.32719999999999999</v>
      </c>
      <c r="S394" s="38">
        <v>43678</v>
      </c>
      <c r="T394" s="1">
        <v>0.69</v>
      </c>
      <c r="U394" s="1" t="s">
        <v>7357</v>
      </c>
      <c r="V394" s="1">
        <v>0.2258</v>
      </c>
      <c r="W394" s="1" t="s">
        <v>7358</v>
      </c>
      <c r="X394" s="1" t="b">
        <v>0</v>
      </c>
      <c r="Y394" s="1" t="b">
        <v>0</v>
      </c>
    </row>
    <row r="395" spans="1:25" x14ac:dyDescent="0.25">
      <c r="A395" s="1" t="s">
        <v>7988</v>
      </c>
      <c r="B395" s="1" t="s">
        <v>7989</v>
      </c>
      <c r="C395" s="1" t="str">
        <f>VLOOKUP(B395,店铺SKU信息!E:F,2,0)</f>
        <v>AGM42655-Burgundy-XL</v>
      </c>
      <c r="D395" s="1" t="s">
        <v>7990</v>
      </c>
      <c r="E395" s="1" t="s">
        <v>7918</v>
      </c>
      <c r="F395" s="1" t="s">
        <v>7352</v>
      </c>
      <c r="G395" s="1">
        <v>12.3</v>
      </c>
      <c r="H395" s="1">
        <v>9.6</v>
      </c>
      <c r="I395" s="1">
        <v>1</v>
      </c>
      <c r="J395" s="1" t="s">
        <v>7353</v>
      </c>
      <c r="K395" s="1">
        <v>0.7</v>
      </c>
      <c r="L395" s="1" t="s">
        <v>7354</v>
      </c>
      <c r="M395" s="1">
        <v>6.83E-2</v>
      </c>
      <c r="N395" s="1" t="s">
        <v>7355</v>
      </c>
      <c r="O395" s="1" t="s">
        <v>7356</v>
      </c>
      <c r="P395" s="1">
        <v>7.94</v>
      </c>
      <c r="Q395" s="1">
        <v>0</v>
      </c>
      <c r="R395" s="1">
        <v>0.54210000000000003</v>
      </c>
      <c r="S395" s="38">
        <v>43678</v>
      </c>
      <c r="T395" s="1">
        <v>0.69</v>
      </c>
      <c r="U395" s="1" t="s">
        <v>7357</v>
      </c>
      <c r="V395" s="1">
        <v>0.37409999999999999</v>
      </c>
      <c r="W395" s="1" t="s">
        <v>7358</v>
      </c>
      <c r="X395" s="1" t="b">
        <v>0</v>
      </c>
      <c r="Y395" s="1" t="b">
        <v>0</v>
      </c>
    </row>
    <row r="396" spans="1:25" x14ac:dyDescent="0.25">
      <c r="A396" s="1" t="s">
        <v>7370</v>
      </c>
      <c r="B396" s="1" t="s">
        <v>7371</v>
      </c>
      <c r="C396" s="1" t="str">
        <f>VLOOKUP(B396,店铺SKU信息!E:F,2,0)</f>
        <v>AGM4896-Black-3XL</v>
      </c>
      <c r="D396" s="1" t="s">
        <v>2733</v>
      </c>
      <c r="E396" s="1" t="s">
        <v>7918</v>
      </c>
      <c r="F396" s="1" t="s">
        <v>7352</v>
      </c>
      <c r="G396" s="1">
        <v>13.69</v>
      </c>
      <c r="H396" s="1">
        <v>3.9</v>
      </c>
      <c r="I396" s="1">
        <v>2.1</v>
      </c>
      <c r="J396" s="1" t="s">
        <v>7353</v>
      </c>
      <c r="K396" s="1">
        <v>1.05</v>
      </c>
      <c r="L396" s="1" t="s">
        <v>7354</v>
      </c>
      <c r="M396" s="1">
        <v>6.4799999999999996E-2</v>
      </c>
      <c r="N396" s="1" t="s">
        <v>7355</v>
      </c>
      <c r="O396" s="1" t="s">
        <v>7356</v>
      </c>
      <c r="P396" s="1">
        <v>1.65</v>
      </c>
      <c r="Q396" s="1">
        <v>0</v>
      </c>
      <c r="R396" s="1">
        <v>0.1066</v>
      </c>
      <c r="S396" s="38">
        <v>43678</v>
      </c>
      <c r="T396" s="1">
        <v>0.69</v>
      </c>
      <c r="U396" s="1" t="s">
        <v>7357</v>
      </c>
      <c r="V396" s="1">
        <v>7.3599999999999999E-2</v>
      </c>
      <c r="W396" s="1" t="s">
        <v>7358</v>
      </c>
      <c r="X396" s="1" t="b">
        <v>0</v>
      </c>
      <c r="Y396" s="1" t="b">
        <v>0</v>
      </c>
    </row>
    <row r="397" spans="1:25" x14ac:dyDescent="0.25">
      <c r="A397" s="1" t="s">
        <v>7991</v>
      </c>
      <c r="B397" s="1" t="s">
        <v>7992</v>
      </c>
      <c r="C397" s="1" t="str">
        <f>VLOOKUP(B397,店铺SKU信息!E:F,2,0)</f>
        <v>AGM42655-Black-XL</v>
      </c>
      <c r="D397" s="1" t="s">
        <v>3309</v>
      </c>
      <c r="E397" s="1" t="s">
        <v>7918</v>
      </c>
      <c r="F397" s="1" t="s">
        <v>7352</v>
      </c>
      <c r="G397" s="1">
        <v>12.3</v>
      </c>
      <c r="H397" s="1">
        <v>9.6</v>
      </c>
      <c r="I397" s="1">
        <v>1</v>
      </c>
      <c r="J397" s="1" t="s">
        <v>7353</v>
      </c>
      <c r="K397" s="1">
        <v>0.7</v>
      </c>
      <c r="L397" s="1" t="s">
        <v>7354</v>
      </c>
      <c r="M397" s="1">
        <v>6.83E-2</v>
      </c>
      <c r="N397" s="1" t="s">
        <v>7355</v>
      </c>
      <c r="O397" s="1" t="s">
        <v>7356</v>
      </c>
      <c r="P397" s="1">
        <v>8.5500000000000007</v>
      </c>
      <c r="Q397" s="1">
        <v>0</v>
      </c>
      <c r="R397" s="1">
        <v>0.58399999999999996</v>
      </c>
      <c r="S397" s="38">
        <v>43678</v>
      </c>
      <c r="T397" s="1">
        <v>0.69</v>
      </c>
      <c r="U397" s="1" t="s">
        <v>7357</v>
      </c>
      <c r="V397" s="1">
        <v>0.40300000000000002</v>
      </c>
      <c r="W397" s="1" t="s">
        <v>7358</v>
      </c>
      <c r="X397" s="1" t="b">
        <v>0</v>
      </c>
      <c r="Y397" s="1" t="b">
        <v>0</v>
      </c>
    </row>
    <row r="398" spans="1:25" x14ac:dyDescent="0.25">
      <c r="A398" s="1" t="s">
        <v>7454</v>
      </c>
      <c r="B398" s="1" t="s">
        <v>7455</v>
      </c>
      <c r="C398" s="1" t="str">
        <f>VLOOKUP(B398,店铺SKU信息!E:F,2,0)</f>
        <v>AGM4896-Blue-2XL</v>
      </c>
      <c r="D398" s="1" t="s">
        <v>2823</v>
      </c>
      <c r="E398" s="1" t="s">
        <v>7918</v>
      </c>
      <c r="F398" s="1" t="s">
        <v>7352</v>
      </c>
      <c r="G398" s="1">
        <v>13.69</v>
      </c>
      <c r="H398" s="1">
        <v>3.9</v>
      </c>
      <c r="I398" s="1">
        <v>2.1</v>
      </c>
      <c r="J398" s="1" t="s">
        <v>7353</v>
      </c>
      <c r="K398" s="1">
        <v>1.05</v>
      </c>
      <c r="L398" s="1" t="s">
        <v>7354</v>
      </c>
      <c r="M398" s="1">
        <v>6.4799999999999996E-2</v>
      </c>
      <c r="N398" s="1" t="s">
        <v>7355</v>
      </c>
      <c r="O398" s="1" t="s">
        <v>7356</v>
      </c>
      <c r="P398" s="1">
        <v>3.61</v>
      </c>
      <c r="Q398" s="1">
        <v>0</v>
      </c>
      <c r="R398" s="1">
        <v>0.23419999999999999</v>
      </c>
      <c r="S398" s="38">
        <v>43678</v>
      </c>
      <c r="T398" s="1">
        <v>0.69</v>
      </c>
      <c r="U398" s="1" t="s">
        <v>7357</v>
      </c>
      <c r="V398" s="1">
        <v>0.16159999999999999</v>
      </c>
      <c r="W398" s="1" t="s">
        <v>7358</v>
      </c>
      <c r="X398" s="1" t="b">
        <v>0</v>
      </c>
      <c r="Y398" s="1" t="b">
        <v>0</v>
      </c>
    </row>
    <row r="399" spans="1:25" x14ac:dyDescent="0.25">
      <c r="A399" s="1" t="s">
        <v>7430</v>
      </c>
      <c r="B399" s="1" t="s">
        <v>7431</v>
      </c>
      <c r="C399" s="1" t="str">
        <f>VLOOKUP(B399,店铺SKU信息!E:F,2,0)</f>
        <v>AGM48999-White-4XL</v>
      </c>
      <c r="D399" s="1" t="s">
        <v>2676</v>
      </c>
      <c r="E399" s="1" t="s">
        <v>7918</v>
      </c>
      <c r="F399" s="1" t="s">
        <v>7352</v>
      </c>
      <c r="G399" s="1">
        <v>11.7</v>
      </c>
      <c r="H399" s="1">
        <v>9.5</v>
      </c>
      <c r="I399" s="1">
        <v>1.7</v>
      </c>
      <c r="J399" s="1" t="s">
        <v>7353</v>
      </c>
      <c r="K399" s="1">
        <v>0.9</v>
      </c>
      <c r="L399" s="1" t="s">
        <v>7354</v>
      </c>
      <c r="M399" s="1">
        <v>0.1091</v>
      </c>
      <c r="N399" s="1" t="s">
        <v>7355</v>
      </c>
      <c r="O399" s="1" t="s">
        <v>7356</v>
      </c>
      <c r="P399" s="1">
        <v>0.48</v>
      </c>
      <c r="Q399" s="1">
        <v>0</v>
      </c>
      <c r="R399" s="1">
        <v>5.28E-2</v>
      </c>
      <c r="S399" s="38">
        <v>43678</v>
      </c>
      <c r="T399" s="1">
        <v>0.69</v>
      </c>
      <c r="U399" s="1" t="s">
        <v>7357</v>
      </c>
      <c r="V399" s="1">
        <v>3.6400000000000002E-2</v>
      </c>
      <c r="W399" s="1" t="s">
        <v>7358</v>
      </c>
      <c r="X399" s="1" t="b">
        <v>0</v>
      </c>
      <c r="Y399" s="1" t="b">
        <v>0</v>
      </c>
    </row>
    <row r="400" spans="1:25" x14ac:dyDescent="0.25">
      <c r="A400" s="1" t="s">
        <v>7993</v>
      </c>
      <c r="B400" s="1" t="s">
        <v>7994</v>
      </c>
      <c r="C400" s="1" t="str">
        <f>VLOOKUP(B400,店铺SKU信息!E:F,2,0)</f>
        <v>AGM42655-Burgundy-2XL</v>
      </c>
      <c r="D400" s="1" t="s">
        <v>7995</v>
      </c>
      <c r="E400" s="1" t="s">
        <v>7918</v>
      </c>
      <c r="F400" s="1" t="s">
        <v>7352</v>
      </c>
      <c r="G400" s="1">
        <v>12.3</v>
      </c>
      <c r="H400" s="1">
        <v>9.6</v>
      </c>
      <c r="I400" s="1">
        <v>1</v>
      </c>
      <c r="J400" s="1" t="s">
        <v>7353</v>
      </c>
      <c r="K400" s="1">
        <v>0.7</v>
      </c>
      <c r="L400" s="1" t="s">
        <v>7354</v>
      </c>
      <c r="M400" s="1">
        <v>6.83E-2</v>
      </c>
      <c r="N400" s="1" t="s">
        <v>7355</v>
      </c>
      <c r="O400" s="1" t="s">
        <v>7356</v>
      </c>
      <c r="P400" s="1">
        <v>10.130000000000001</v>
      </c>
      <c r="Q400" s="1">
        <v>0</v>
      </c>
      <c r="R400" s="1">
        <v>0.69199999999999995</v>
      </c>
      <c r="S400" s="38">
        <v>43678</v>
      </c>
      <c r="T400" s="1">
        <v>0.69</v>
      </c>
      <c r="U400" s="1" t="s">
        <v>7357</v>
      </c>
      <c r="V400" s="1">
        <v>0.47749999999999998</v>
      </c>
      <c r="W400" s="1" t="s">
        <v>7358</v>
      </c>
      <c r="X400" s="1" t="b">
        <v>0</v>
      </c>
      <c r="Y400" s="1" t="b">
        <v>0</v>
      </c>
    </row>
    <row r="401" spans="1:25" x14ac:dyDescent="0.25">
      <c r="A401" s="1" t="s">
        <v>7395</v>
      </c>
      <c r="B401" s="1" t="s">
        <v>7396</v>
      </c>
      <c r="C401" s="1" t="str">
        <f>VLOOKUP(B401,店铺SKU信息!E:F,2,0)</f>
        <v>AGM48999-Purple-2XL</v>
      </c>
      <c r="D401" s="1" t="s">
        <v>2887</v>
      </c>
      <c r="E401" s="1" t="s">
        <v>7918</v>
      </c>
      <c r="F401" s="1" t="s">
        <v>7352</v>
      </c>
      <c r="G401" s="1">
        <v>11.7</v>
      </c>
      <c r="H401" s="1">
        <v>9.5</v>
      </c>
      <c r="I401" s="1">
        <v>1.7</v>
      </c>
      <c r="J401" s="1" t="s">
        <v>7353</v>
      </c>
      <c r="K401" s="1">
        <v>0.9</v>
      </c>
      <c r="L401" s="1" t="s">
        <v>7354</v>
      </c>
      <c r="M401" s="1">
        <v>0.1091</v>
      </c>
      <c r="N401" s="1" t="s">
        <v>7355</v>
      </c>
      <c r="O401" s="1" t="s">
        <v>7356</v>
      </c>
      <c r="P401" s="1">
        <v>0.77</v>
      </c>
      <c r="Q401" s="1">
        <v>0</v>
      </c>
      <c r="R401" s="1">
        <v>8.4400000000000003E-2</v>
      </c>
      <c r="S401" s="38">
        <v>43678</v>
      </c>
      <c r="T401" s="1">
        <v>0.69</v>
      </c>
      <c r="U401" s="1" t="s">
        <v>7357</v>
      </c>
      <c r="V401" s="1">
        <v>5.8299999999999998E-2</v>
      </c>
      <c r="W401" s="1" t="s">
        <v>7358</v>
      </c>
      <c r="X401" s="1" t="b">
        <v>0</v>
      </c>
      <c r="Y401" s="1" t="b">
        <v>0</v>
      </c>
    </row>
    <row r="402" spans="1:25" x14ac:dyDescent="0.25">
      <c r="A402" s="1" t="s">
        <v>7996</v>
      </c>
      <c r="B402" s="1" t="s">
        <v>7997</v>
      </c>
      <c r="C402" s="1" t="str">
        <f>VLOOKUP(B402,店铺SKU信息!E:F,2,0)</f>
        <v>AGCY6706-Red-S</v>
      </c>
      <c r="D402" s="1" t="s">
        <v>7998</v>
      </c>
      <c r="E402" s="1" t="s">
        <v>7918</v>
      </c>
      <c r="F402" s="1" t="s">
        <v>7352</v>
      </c>
      <c r="G402" s="1">
        <v>12.25</v>
      </c>
      <c r="H402" s="1">
        <v>9.65</v>
      </c>
      <c r="I402" s="1">
        <v>1.8</v>
      </c>
      <c r="J402" s="1" t="s">
        <v>7353</v>
      </c>
      <c r="K402" s="1">
        <v>0.51</v>
      </c>
      <c r="L402" s="1" t="s">
        <v>7354</v>
      </c>
      <c r="M402" s="1">
        <v>0.1231</v>
      </c>
      <c r="N402" s="1" t="s">
        <v>7355</v>
      </c>
      <c r="O402" s="1" t="s">
        <v>7356</v>
      </c>
      <c r="P402" s="1">
        <v>0.94</v>
      </c>
      <c r="Q402" s="1">
        <v>0.52</v>
      </c>
      <c r="R402" s="1">
        <v>5.16E-2</v>
      </c>
      <c r="S402" s="38">
        <v>43678</v>
      </c>
      <c r="T402" s="1">
        <v>0.69</v>
      </c>
      <c r="U402" s="1" t="s">
        <v>7357</v>
      </c>
      <c r="V402" s="1">
        <v>3.56E-2</v>
      </c>
      <c r="W402" s="1" t="s">
        <v>7358</v>
      </c>
      <c r="X402" s="1" t="b">
        <v>0</v>
      </c>
      <c r="Y402" s="1" t="b">
        <v>0</v>
      </c>
    </row>
    <row r="403" spans="1:25" x14ac:dyDescent="0.25">
      <c r="A403" s="1" t="s">
        <v>7436</v>
      </c>
      <c r="B403" s="1" t="s">
        <v>7437</v>
      </c>
      <c r="C403" s="1" t="str">
        <f>VLOOKUP(B403,店铺SKU信息!E:F,2,0)</f>
        <v>AGM1926-Yellow-3XL</v>
      </c>
      <c r="D403" s="1" t="s">
        <v>2985</v>
      </c>
      <c r="E403" s="1" t="s">
        <v>7918</v>
      </c>
      <c r="F403" s="1" t="s">
        <v>7352</v>
      </c>
      <c r="G403" s="1">
        <v>9.5</v>
      </c>
      <c r="H403" s="1">
        <v>5.2</v>
      </c>
      <c r="I403" s="1">
        <v>1.6</v>
      </c>
      <c r="J403" s="1" t="s">
        <v>7353</v>
      </c>
      <c r="K403" s="1">
        <v>0.75</v>
      </c>
      <c r="L403" s="1" t="s">
        <v>7354</v>
      </c>
      <c r="M403" s="1">
        <v>4.5600000000000002E-2</v>
      </c>
      <c r="N403" s="1" t="s">
        <v>7355</v>
      </c>
      <c r="O403" s="1" t="s">
        <v>7356</v>
      </c>
      <c r="P403" s="1">
        <v>1.42</v>
      </c>
      <c r="Q403" s="1">
        <v>0</v>
      </c>
      <c r="R403" s="1">
        <v>6.4799999999999996E-2</v>
      </c>
      <c r="S403" s="38">
        <v>43678</v>
      </c>
      <c r="T403" s="1">
        <v>0.69</v>
      </c>
      <c r="U403" s="1" t="s">
        <v>7357</v>
      </c>
      <c r="V403" s="1">
        <v>4.4699999999999997E-2</v>
      </c>
      <c r="W403" s="1" t="s">
        <v>7358</v>
      </c>
      <c r="X403" s="1" t="b">
        <v>0</v>
      </c>
      <c r="Y403" s="1" t="b">
        <v>0</v>
      </c>
    </row>
    <row r="404" spans="1:25" x14ac:dyDescent="0.25">
      <c r="A404" s="1" t="s">
        <v>7377</v>
      </c>
      <c r="B404" s="1" t="s">
        <v>7378</v>
      </c>
      <c r="C404" s="1" t="str">
        <f>VLOOKUP(B404,店铺SKU信息!E:F,2,0)</f>
        <v>AGCY6768-Red-XL</v>
      </c>
      <c r="D404" s="1" t="s">
        <v>7379</v>
      </c>
      <c r="E404" s="1" t="s">
        <v>7918</v>
      </c>
      <c r="F404" s="1" t="s">
        <v>7352</v>
      </c>
      <c r="G404" s="1">
        <v>12.99</v>
      </c>
      <c r="H404" s="1">
        <v>10.24</v>
      </c>
      <c r="I404" s="1">
        <v>0.94</v>
      </c>
      <c r="J404" s="1" t="s">
        <v>7353</v>
      </c>
      <c r="K404" s="1">
        <v>0.2</v>
      </c>
      <c r="L404" s="1" t="s">
        <v>7354</v>
      </c>
      <c r="M404" s="1">
        <v>7.2400000000000006E-2</v>
      </c>
      <c r="N404" s="1" t="s">
        <v>7355</v>
      </c>
      <c r="O404" s="1" t="s">
        <v>7356</v>
      </c>
      <c r="P404" s="1">
        <v>2.19</v>
      </c>
      <c r="Q404" s="1">
        <v>0.13</v>
      </c>
      <c r="R404" s="1">
        <v>0.14940000000000001</v>
      </c>
      <c r="S404" s="38">
        <v>43678</v>
      </c>
      <c r="T404" s="1">
        <v>0.69</v>
      </c>
      <c r="U404" s="1" t="s">
        <v>7357</v>
      </c>
      <c r="V404" s="1">
        <v>0.1031</v>
      </c>
      <c r="W404" s="1" t="s">
        <v>7358</v>
      </c>
      <c r="X404" s="1" t="b">
        <v>0</v>
      </c>
      <c r="Y404" s="1" t="b">
        <v>0</v>
      </c>
    </row>
    <row r="405" spans="1:25" x14ac:dyDescent="0.25">
      <c r="A405" s="1" t="s">
        <v>7843</v>
      </c>
      <c r="B405" s="1" t="s">
        <v>7844</v>
      </c>
      <c r="C405" s="1" t="str">
        <f>VLOOKUP(B405,店铺SKU信息!E:F,2,0)</f>
        <v>AGCY6876-Black-L</v>
      </c>
      <c r="D405" s="1" t="s">
        <v>3285</v>
      </c>
      <c r="E405" s="1" t="s">
        <v>7918</v>
      </c>
      <c r="F405" s="1" t="s">
        <v>7352</v>
      </c>
      <c r="G405" s="1">
        <v>11.45</v>
      </c>
      <c r="H405" s="1">
        <v>10.199999999999999</v>
      </c>
      <c r="I405" s="1">
        <v>1.95</v>
      </c>
      <c r="J405" s="1" t="s">
        <v>7353</v>
      </c>
      <c r="K405" s="1">
        <v>0.55000000000000004</v>
      </c>
      <c r="L405" s="1" t="s">
        <v>7354</v>
      </c>
      <c r="M405" s="1">
        <v>0.13170000000000001</v>
      </c>
      <c r="N405" s="1" t="s">
        <v>7355</v>
      </c>
      <c r="O405" s="1" t="s">
        <v>7356</v>
      </c>
      <c r="P405" s="1">
        <v>1</v>
      </c>
      <c r="Q405" s="1">
        <v>0</v>
      </c>
      <c r="R405" s="1">
        <v>0.13170000000000001</v>
      </c>
      <c r="S405" s="38">
        <v>43678</v>
      </c>
      <c r="T405" s="1">
        <v>0.69</v>
      </c>
      <c r="U405" s="1" t="s">
        <v>7357</v>
      </c>
      <c r="V405" s="1">
        <v>9.0800000000000006E-2</v>
      </c>
      <c r="W405" s="1" t="s">
        <v>7358</v>
      </c>
      <c r="X405" s="1" t="b">
        <v>0</v>
      </c>
      <c r="Y405" s="1" t="b">
        <v>0</v>
      </c>
    </row>
    <row r="406" spans="1:25" x14ac:dyDescent="0.25">
      <c r="A406" s="1" t="s">
        <v>7698</v>
      </c>
      <c r="B406" s="1" t="s">
        <v>7699</v>
      </c>
      <c r="C406" s="1" t="str">
        <f>VLOOKUP(B406,店铺SKU信息!E:F,2,0)</f>
        <v>AGCY41011-Red-L</v>
      </c>
      <c r="D406" s="1" t="s">
        <v>3562</v>
      </c>
      <c r="E406" s="1" t="s">
        <v>7918</v>
      </c>
      <c r="F406" s="1" t="s">
        <v>7352</v>
      </c>
      <c r="G406" s="1">
        <v>12.48</v>
      </c>
      <c r="H406" s="1">
        <v>9.41</v>
      </c>
      <c r="I406" s="1">
        <v>1.33</v>
      </c>
      <c r="J406" s="1" t="s">
        <v>7353</v>
      </c>
      <c r="K406" s="1">
        <v>0.57999999999999996</v>
      </c>
      <c r="L406" s="1" t="s">
        <v>7354</v>
      </c>
      <c r="M406" s="1">
        <v>9.06E-2</v>
      </c>
      <c r="N406" s="1" t="s">
        <v>7355</v>
      </c>
      <c r="O406" s="1" t="s">
        <v>7356</v>
      </c>
      <c r="P406" s="1">
        <v>1</v>
      </c>
      <c r="Q406" s="1">
        <v>0</v>
      </c>
      <c r="R406" s="1">
        <v>9.06E-2</v>
      </c>
      <c r="S406" s="38">
        <v>43678</v>
      </c>
      <c r="T406" s="1">
        <v>0.69</v>
      </c>
      <c r="U406" s="1" t="s">
        <v>7357</v>
      </c>
      <c r="V406" s="1">
        <v>6.25E-2</v>
      </c>
      <c r="W406" s="1" t="s">
        <v>7358</v>
      </c>
      <c r="X406" s="1" t="b">
        <v>0</v>
      </c>
      <c r="Y406" s="1" t="b">
        <v>0</v>
      </c>
    </row>
    <row r="407" spans="1:25" x14ac:dyDescent="0.25">
      <c r="A407" s="1" t="s">
        <v>7999</v>
      </c>
      <c r="B407" s="1" t="s">
        <v>8000</v>
      </c>
      <c r="C407" s="1" t="str">
        <f>VLOOKUP(B407,店铺SKU信息!E:F,2,0)</f>
        <v>AGCY6706-Black-S</v>
      </c>
      <c r="D407" s="1" t="s">
        <v>8001</v>
      </c>
      <c r="E407" s="1" t="s">
        <v>7918</v>
      </c>
      <c r="F407" s="1" t="s">
        <v>7352</v>
      </c>
      <c r="G407" s="1">
        <v>12.25</v>
      </c>
      <c r="H407" s="1">
        <v>9.65</v>
      </c>
      <c r="I407" s="1">
        <v>1.8</v>
      </c>
      <c r="J407" s="1" t="s">
        <v>7353</v>
      </c>
      <c r="K407" s="1">
        <v>0.51</v>
      </c>
      <c r="L407" s="1" t="s">
        <v>7354</v>
      </c>
      <c r="M407" s="1">
        <v>0.1231</v>
      </c>
      <c r="N407" s="1" t="s">
        <v>7355</v>
      </c>
      <c r="O407" s="1" t="s">
        <v>7356</v>
      </c>
      <c r="P407" s="1">
        <v>0.94</v>
      </c>
      <c r="Q407" s="1">
        <v>0.52</v>
      </c>
      <c r="R407" s="1">
        <v>5.16E-2</v>
      </c>
      <c r="S407" s="38">
        <v>43678</v>
      </c>
      <c r="T407" s="1">
        <v>0.69</v>
      </c>
      <c r="U407" s="1" t="s">
        <v>7357</v>
      </c>
      <c r="V407" s="1">
        <v>3.56E-2</v>
      </c>
      <c r="W407" s="1" t="s">
        <v>7358</v>
      </c>
      <c r="X407" s="1" t="b">
        <v>0</v>
      </c>
      <c r="Y407" s="1" t="b">
        <v>0</v>
      </c>
    </row>
    <row r="408" spans="1:25" x14ac:dyDescent="0.25">
      <c r="A408" s="1" t="s">
        <v>7411</v>
      </c>
      <c r="B408" s="1" t="s">
        <v>7412</v>
      </c>
      <c r="C408" s="1" t="str">
        <f>VLOOKUP(B408,店铺SKU信息!E:F,2,0)</f>
        <v>AGM48999-Blue-XL</v>
      </c>
      <c r="D408" s="1" t="s">
        <v>4459</v>
      </c>
      <c r="E408" s="1" t="s">
        <v>7918</v>
      </c>
      <c r="F408" s="1" t="s">
        <v>7352</v>
      </c>
      <c r="G408" s="1">
        <v>11.7</v>
      </c>
      <c r="H408" s="1">
        <v>9.5</v>
      </c>
      <c r="I408" s="1">
        <v>1.7</v>
      </c>
      <c r="J408" s="1" t="s">
        <v>7353</v>
      </c>
      <c r="K408" s="1">
        <v>0.9</v>
      </c>
      <c r="L408" s="1" t="s">
        <v>7354</v>
      </c>
      <c r="M408" s="1">
        <v>0.1091</v>
      </c>
      <c r="N408" s="1" t="s">
        <v>7355</v>
      </c>
      <c r="O408" s="1" t="s">
        <v>7356</v>
      </c>
      <c r="P408" s="1">
        <v>4.58</v>
      </c>
      <c r="Q408" s="1">
        <v>0</v>
      </c>
      <c r="R408" s="1">
        <v>0.49959999999999999</v>
      </c>
      <c r="S408" s="38">
        <v>43678</v>
      </c>
      <c r="T408" s="1">
        <v>0.69</v>
      </c>
      <c r="U408" s="1" t="s">
        <v>7357</v>
      </c>
      <c r="V408" s="1">
        <v>0.34470000000000001</v>
      </c>
      <c r="W408" s="1" t="s">
        <v>7358</v>
      </c>
      <c r="X408" s="1" t="b">
        <v>0</v>
      </c>
      <c r="Y408" s="1" t="b">
        <v>0</v>
      </c>
    </row>
    <row r="409" spans="1:25" x14ac:dyDescent="0.25">
      <c r="A409" s="1" t="s">
        <v>8002</v>
      </c>
      <c r="B409" s="1" t="s">
        <v>8003</v>
      </c>
      <c r="C409" s="1" t="str">
        <f>VLOOKUP(B409,店铺SKU信息!E:F,2,0)</f>
        <v>AGCY1031-Black Stripe-XXL</v>
      </c>
      <c r="D409" s="1" t="s">
        <v>8004</v>
      </c>
      <c r="E409" s="1" t="s">
        <v>7918</v>
      </c>
      <c r="F409" s="1" t="s">
        <v>7352</v>
      </c>
      <c r="G409" s="1">
        <v>13</v>
      </c>
      <c r="H409" s="1">
        <v>10</v>
      </c>
      <c r="I409" s="1">
        <v>0.5</v>
      </c>
      <c r="J409" s="1" t="s">
        <v>7353</v>
      </c>
      <c r="K409" s="1">
        <v>0.4</v>
      </c>
      <c r="L409" s="1" t="s">
        <v>7354</v>
      </c>
      <c r="M409" s="1">
        <v>3.7600000000000001E-2</v>
      </c>
      <c r="N409" s="1" t="s">
        <v>7355</v>
      </c>
      <c r="O409" s="1" t="s">
        <v>7356</v>
      </c>
      <c r="P409" s="1">
        <v>1</v>
      </c>
      <c r="Q409" s="1">
        <v>0</v>
      </c>
      <c r="R409" s="1">
        <v>3.7600000000000001E-2</v>
      </c>
      <c r="S409" s="38">
        <v>43678</v>
      </c>
      <c r="T409" s="1">
        <v>0.69</v>
      </c>
      <c r="U409" s="1" t="s">
        <v>7357</v>
      </c>
      <c r="V409" s="1">
        <v>2.5999999999999999E-2</v>
      </c>
      <c r="W409" s="1" t="s">
        <v>7358</v>
      </c>
      <c r="X409" s="1" t="b">
        <v>0</v>
      </c>
      <c r="Y409" s="1" t="b">
        <v>0</v>
      </c>
    </row>
    <row r="410" spans="1:25" x14ac:dyDescent="0.25">
      <c r="A410" s="1" t="s">
        <v>7854</v>
      </c>
      <c r="B410" s="1" t="s">
        <v>7855</v>
      </c>
      <c r="C410" s="1" t="str">
        <f>VLOOKUP(B410,店铺SKU信息!E:F,2,0)</f>
        <v>AGCY41011-White-XXL</v>
      </c>
      <c r="D410" s="1" t="s">
        <v>4281</v>
      </c>
      <c r="E410" s="1" t="s">
        <v>7918</v>
      </c>
      <c r="F410" s="1" t="s">
        <v>7352</v>
      </c>
      <c r="G410" s="1">
        <v>12.48</v>
      </c>
      <c r="H410" s="1">
        <v>9.41</v>
      </c>
      <c r="I410" s="1">
        <v>1.33</v>
      </c>
      <c r="J410" s="1" t="s">
        <v>7353</v>
      </c>
      <c r="K410" s="1">
        <v>0.57999999999999996</v>
      </c>
      <c r="L410" s="1" t="s">
        <v>7354</v>
      </c>
      <c r="M410" s="1">
        <v>9.06E-2</v>
      </c>
      <c r="N410" s="1" t="s">
        <v>7355</v>
      </c>
      <c r="O410" s="1" t="s">
        <v>7356</v>
      </c>
      <c r="P410" s="1">
        <v>3</v>
      </c>
      <c r="Q410" s="1">
        <v>0</v>
      </c>
      <c r="R410" s="1">
        <v>0.27189999999999998</v>
      </c>
      <c r="S410" s="38">
        <v>43678</v>
      </c>
      <c r="T410" s="1">
        <v>0.69</v>
      </c>
      <c r="U410" s="1" t="s">
        <v>7357</v>
      </c>
      <c r="V410" s="1">
        <v>0.18759999999999999</v>
      </c>
      <c r="W410" s="1" t="s">
        <v>7358</v>
      </c>
      <c r="X410" s="1" t="b">
        <v>0</v>
      </c>
      <c r="Y410" s="1" t="b">
        <v>0</v>
      </c>
    </row>
    <row r="411" spans="1:25" x14ac:dyDescent="0.25">
      <c r="A411" s="1" t="s">
        <v>7484</v>
      </c>
      <c r="B411" s="1" t="s">
        <v>7485</v>
      </c>
      <c r="C411" s="1" t="str">
        <f>VLOOKUP(B411,店铺SKU信息!E:F,2,0)</f>
        <v>AGM4896-Burgundy-XL</v>
      </c>
      <c r="D411" s="1" t="s">
        <v>2776</v>
      </c>
      <c r="E411" s="1" t="s">
        <v>7918</v>
      </c>
      <c r="F411" s="1" t="s">
        <v>7352</v>
      </c>
      <c r="G411" s="1">
        <v>13.69</v>
      </c>
      <c r="H411" s="1">
        <v>3.9</v>
      </c>
      <c r="I411" s="1">
        <v>2.1</v>
      </c>
      <c r="J411" s="1" t="s">
        <v>7353</v>
      </c>
      <c r="K411" s="1">
        <v>1.05</v>
      </c>
      <c r="L411" s="1" t="s">
        <v>7354</v>
      </c>
      <c r="M411" s="1">
        <v>6.4799999999999996E-2</v>
      </c>
      <c r="N411" s="1" t="s">
        <v>7355</v>
      </c>
      <c r="O411" s="1" t="s">
        <v>7356</v>
      </c>
      <c r="P411" s="1">
        <v>0.26</v>
      </c>
      <c r="Q411" s="1">
        <v>0</v>
      </c>
      <c r="R411" s="1">
        <v>1.67E-2</v>
      </c>
      <c r="S411" s="38">
        <v>43678</v>
      </c>
      <c r="T411" s="1">
        <v>0.69</v>
      </c>
      <c r="U411" s="1" t="s">
        <v>7357</v>
      </c>
      <c r="V411" s="1">
        <v>1.15E-2</v>
      </c>
      <c r="W411" s="1" t="s">
        <v>7358</v>
      </c>
      <c r="X411" s="1" t="b">
        <v>0</v>
      </c>
      <c r="Y411" s="1" t="b">
        <v>0</v>
      </c>
    </row>
    <row r="412" spans="1:25" x14ac:dyDescent="0.25">
      <c r="A412" s="1" t="s">
        <v>7576</v>
      </c>
      <c r="B412" s="1" t="s">
        <v>7577</v>
      </c>
      <c r="C412" s="1" t="str">
        <f>VLOOKUP(B412,店铺SKU信息!E:F,2,0)</f>
        <v>AGCY6820-White-M</v>
      </c>
      <c r="D412" s="1" t="s">
        <v>2666</v>
      </c>
      <c r="E412" s="1" t="s">
        <v>7918</v>
      </c>
      <c r="F412" s="1" t="s">
        <v>7352</v>
      </c>
      <c r="G412" s="1">
        <v>13.07</v>
      </c>
      <c r="H412" s="1">
        <v>10.28</v>
      </c>
      <c r="I412" s="1">
        <v>0.79</v>
      </c>
      <c r="J412" s="1" t="s">
        <v>7353</v>
      </c>
      <c r="K412" s="1">
        <v>0.2</v>
      </c>
      <c r="L412" s="1" t="s">
        <v>7354</v>
      </c>
      <c r="M412" s="1">
        <v>6.1400000000000003E-2</v>
      </c>
      <c r="N412" s="1" t="s">
        <v>7355</v>
      </c>
      <c r="O412" s="1" t="s">
        <v>7356</v>
      </c>
      <c r="P412" s="1">
        <v>0.03</v>
      </c>
      <c r="Q412" s="1">
        <v>0</v>
      </c>
      <c r="R412" s="1">
        <v>2E-3</v>
      </c>
      <c r="S412" s="38">
        <v>43678</v>
      </c>
      <c r="T412" s="1">
        <v>0.69</v>
      </c>
      <c r="U412" s="1" t="s">
        <v>7357</v>
      </c>
      <c r="V412" s="1">
        <v>1.4E-3</v>
      </c>
      <c r="W412" s="1" t="s">
        <v>7358</v>
      </c>
      <c r="X412" s="1" t="b">
        <v>0</v>
      </c>
      <c r="Y412" s="1" t="b">
        <v>0</v>
      </c>
    </row>
    <row r="413" spans="1:25" x14ac:dyDescent="0.25">
      <c r="A413" s="1" t="s">
        <v>7568</v>
      </c>
      <c r="B413" s="1" t="s">
        <v>7569</v>
      </c>
      <c r="C413" s="1" t="str">
        <f>VLOOKUP(B413,店铺SKU信息!E:F,2,0)</f>
        <v>AGCY6820-Black-S</v>
      </c>
      <c r="D413" s="1" t="s">
        <v>4096</v>
      </c>
      <c r="E413" s="1" t="s">
        <v>7918</v>
      </c>
      <c r="F413" s="1" t="s">
        <v>7352</v>
      </c>
      <c r="G413" s="1">
        <v>13.07</v>
      </c>
      <c r="H413" s="1">
        <v>10.28</v>
      </c>
      <c r="I413" s="1">
        <v>0.79</v>
      </c>
      <c r="J413" s="1" t="s">
        <v>7353</v>
      </c>
      <c r="K413" s="1">
        <v>0.2</v>
      </c>
      <c r="L413" s="1" t="s">
        <v>7354</v>
      </c>
      <c r="M413" s="1">
        <v>6.1400000000000003E-2</v>
      </c>
      <c r="N413" s="1" t="s">
        <v>7355</v>
      </c>
      <c r="O413" s="1" t="s">
        <v>7356</v>
      </c>
      <c r="P413" s="1">
        <v>0.39</v>
      </c>
      <c r="Q413" s="1">
        <v>0</v>
      </c>
      <c r="R413" s="1">
        <v>2.3800000000000002E-2</v>
      </c>
      <c r="S413" s="38">
        <v>43678</v>
      </c>
      <c r="T413" s="1">
        <v>0.69</v>
      </c>
      <c r="U413" s="1" t="s">
        <v>7357</v>
      </c>
      <c r="V413" s="1">
        <v>1.6400000000000001E-2</v>
      </c>
      <c r="W413" s="1" t="s">
        <v>7358</v>
      </c>
      <c r="X413" s="1" t="b">
        <v>0</v>
      </c>
      <c r="Y413" s="1" t="b">
        <v>0</v>
      </c>
    </row>
    <row r="414" spans="1:25" x14ac:dyDescent="0.25">
      <c r="A414" s="1" t="s">
        <v>7829</v>
      </c>
      <c r="B414" s="1" t="s">
        <v>7830</v>
      </c>
      <c r="C414" s="1" t="str">
        <f>VLOOKUP(B414,店铺SKU信息!E:F,2,0)</f>
        <v>AGCY4063-Army Green-XL</v>
      </c>
      <c r="D414" s="1" t="s">
        <v>7831</v>
      </c>
      <c r="E414" s="1" t="s">
        <v>7918</v>
      </c>
      <c r="F414" s="1" t="s">
        <v>7352</v>
      </c>
      <c r="G414" s="1">
        <v>13.07</v>
      </c>
      <c r="H414" s="1">
        <v>10.28</v>
      </c>
      <c r="I414" s="1">
        <v>0.79</v>
      </c>
      <c r="J414" s="1" t="s">
        <v>7353</v>
      </c>
      <c r="K414" s="1">
        <v>0.2</v>
      </c>
      <c r="L414" s="1" t="s">
        <v>7354</v>
      </c>
      <c r="M414" s="1">
        <v>6.1400000000000003E-2</v>
      </c>
      <c r="N414" s="1" t="s">
        <v>7355</v>
      </c>
      <c r="O414" s="1" t="s">
        <v>7356</v>
      </c>
      <c r="P414" s="1">
        <v>3</v>
      </c>
      <c r="Q414" s="1">
        <v>0</v>
      </c>
      <c r="R414" s="1">
        <v>0.18429999999999999</v>
      </c>
      <c r="S414" s="38">
        <v>43678</v>
      </c>
      <c r="T414" s="1">
        <v>0.69</v>
      </c>
      <c r="U414" s="1" t="s">
        <v>7357</v>
      </c>
      <c r="V414" s="1">
        <v>0.12720000000000001</v>
      </c>
      <c r="W414" s="1" t="s">
        <v>7358</v>
      </c>
      <c r="X414" s="1" t="b">
        <v>0</v>
      </c>
      <c r="Y414" s="1" t="b">
        <v>0</v>
      </c>
    </row>
    <row r="415" spans="1:25" x14ac:dyDescent="0.25">
      <c r="A415" s="1" t="s">
        <v>7438</v>
      </c>
      <c r="B415" s="1" t="s">
        <v>7439</v>
      </c>
      <c r="C415" s="1" t="str">
        <f>VLOOKUP(B415,店铺SKU信息!E:F,2,0)</f>
        <v>AGM1926-Black-2XL</v>
      </c>
      <c r="D415" s="1" t="s">
        <v>2700</v>
      </c>
      <c r="E415" s="1" t="s">
        <v>7918</v>
      </c>
      <c r="F415" s="1" t="s">
        <v>7352</v>
      </c>
      <c r="G415" s="1">
        <v>9.5</v>
      </c>
      <c r="H415" s="1">
        <v>5.19</v>
      </c>
      <c r="I415" s="1">
        <v>1.59</v>
      </c>
      <c r="J415" s="1" t="s">
        <v>7353</v>
      </c>
      <c r="K415" s="1">
        <v>0.75</v>
      </c>
      <c r="L415" s="1" t="s">
        <v>7354</v>
      </c>
      <c r="M415" s="1">
        <v>4.5499999999999999E-2</v>
      </c>
      <c r="N415" s="1" t="s">
        <v>7355</v>
      </c>
      <c r="O415" s="1" t="s">
        <v>7356</v>
      </c>
      <c r="P415" s="1">
        <v>10.23</v>
      </c>
      <c r="Q415" s="1">
        <v>0</v>
      </c>
      <c r="R415" s="1">
        <v>0.46529999999999999</v>
      </c>
      <c r="S415" s="38">
        <v>43678</v>
      </c>
      <c r="T415" s="1">
        <v>0.69</v>
      </c>
      <c r="U415" s="1" t="s">
        <v>7357</v>
      </c>
      <c r="V415" s="1">
        <v>0.3211</v>
      </c>
      <c r="W415" s="1" t="s">
        <v>7358</v>
      </c>
      <c r="X415" s="1" t="b">
        <v>0</v>
      </c>
      <c r="Y415" s="1" t="b">
        <v>0</v>
      </c>
    </row>
    <row r="416" spans="1:25" x14ac:dyDescent="0.25">
      <c r="A416" s="1" t="s">
        <v>7685</v>
      </c>
      <c r="B416" s="1" t="s">
        <v>7686</v>
      </c>
      <c r="C416" s="1" t="str">
        <f>VLOOKUP(B416,店铺SKU信息!E:F,2,0)</f>
        <v>AGM19333-Black-4XL</v>
      </c>
      <c r="D416" s="1" t="s">
        <v>3291</v>
      </c>
      <c r="E416" s="1" t="s">
        <v>7918</v>
      </c>
      <c r="F416" s="1" t="s">
        <v>7352</v>
      </c>
      <c r="G416" s="1">
        <v>12.4</v>
      </c>
      <c r="H416" s="1">
        <v>9.6</v>
      </c>
      <c r="I416" s="1">
        <v>0.6</v>
      </c>
      <c r="J416" s="1" t="s">
        <v>7353</v>
      </c>
      <c r="K416" s="1">
        <v>0.3</v>
      </c>
      <c r="L416" s="1" t="s">
        <v>7354</v>
      </c>
      <c r="M416" s="1">
        <v>4.1300000000000003E-2</v>
      </c>
      <c r="N416" s="1" t="s">
        <v>7355</v>
      </c>
      <c r="O416" s="1" t="s">
        <v>7356</v>
      </c>
      <c r="P416" s="1">
        <v>0.13</v>
      </c>
      <c r="Q416" s="1">
        <v>0</v>
      </c>
      <c r="R416" s="1">
        <v>5.3E-3</v>
      </c>
      <c r="S416" s="38">
        <v>43678</v>
      </c>
      <c r="T416" s="1">
        <v>0.69</v>
      </c>
      <c r="U416" s="1" t="s">
        <v>7357</v>
      </c>
      <c r="V416" s="1">
        <v>3.7000000000000002E-3</v>
      </c>
      <c r="W416" s="1" t="s">
        <v>7358</v>
      </c>
      <c r="X416" s="1" t="b">
        <v>0</v>
      </c>
      <c r="Y416" s="1" t="b">
        <v>0</v>
      </c>
    </row>
    <row r="417" spans="1:25" x14ac:dyDescent="0.25">
      <c r="A417" s="1" t="s">
        <v>7424</v>
      </c>
      <c r="B417" s="1" t="s">
        <v>7425</v>
      </c>
      <c r="C417" s="1" t="str">
        <f>VLOOKUP(B417,店铺SKU信息!E:F,2,0)</f>
        <v>AGM48999-Blue-4XL</v>
      </c>
      <c r="D417" s="1" t="s">
        <v>3753</v>
      </c>
      <c r="E417" s="1" t="s">
        <v>7918</v>
      </c>
      <c r="F417" s="1" t="s">
        <v>7352</v>
      </c>
      <c r="G417" s="1">
        <v>11.7</v>
      </c>
      <c r="H417" s="1">
        <v>9.5</v>
      </c>
      <c r="I417" s="1">
        <v>1.7</v>
      </c>
      <c r="J417" s="1" t="s">
        <v>7353</v>
      </c>
      <c r="K417" s="1">
        <v>0.9</v>
      </c>
      <c r="L417" s="1" t="s">
        <v>7354</v>
      </c>
      <c r="M417" s="1">
        <v>0.1091</v>
      </c>
      <c r="N417" s="1" t="s">
        <v>7355</v>
      </c>
      <c r="O417" s="1" t="s">
        <v>7356</v>
      </c>
      <c r="P417" s="1">
        <v>2</v>
      </c>
      <c r="Q417" s="1">
        <v>0</v>
      </c>
      <c r="R417" s="1">
        <v>0.21809999999999999</v>
      </c>
      <c r="S417" s="38">
        <v>43678</v>
      </c>
      <c r="T417" s="1">
        <v>0.69</v>
      </c>
      <c r="U417" s="1" t="s">
        <v>7357</v>
      </c>
      <c r="V417" s="1">
        <v>0.15049999999999999</v>
      </c>
      <c r="W417" s="1" t="s">
        <v>7358</v>
      </c>
      <c r="X417" s="1" t="b">
        <v>0</v>
      </c>
      <c r="Y417" s="1" t="b">
        <v>0</v>
      </c>
    </row>
    <row r="418" spans="1:25" x14ac:dyDescent="0.25">
      <c r="A418" s="1" t="s">
        <v>7373</v>
      </c>
      <c r="B418" s="1" t="s">
        <v>7374</v>
      </c>
      <c r="C418" s="1" t="str">
        <f>VLOOKUP(B418,店铺SKU信息!E:F,2,0)</f>
        <v>AGCY6752-Red White Plaid-M</v>
      </c>
      <c r="D418" s="1" t="s">
        <v>3014</v>
      </c>
      <c r="E418" s="1" t="s">
        <v>7918</v>
      </c>
      <c r="F418" s="1" t="s">
        <v>7352</v>
      </c>
      <c r="G418" s="1">
        <v>13.07</v>
      </c>
      <c r="H418" s="1">
        <v>10.28</v>
      </c>
      <c r="I418" s="1">
        <v>0.79</v>
      </c>
      <c r="J418" s="1" t="s">
        <v>7353</v>
      </c>
      <c r="K418" s="1">
        <v>0.2</v>
      </c>
      <c r="L418" s="1" t="s">
        <v>7354</v>
      </c>
      <c r="M418" s="1">
        <v>6.1400000000000003E-2</v>
      </c>
      <c r="N418" s="1" t="s">
        <v>7355</v>
      </c>
      <c r="O418" s="1" t="s">
        <v>7356</v>
      </c>
      <c r="P418" s="1">
        <v>4.97</v>
      </c>
      <c r="Q418" s="1">
        <v>0.26</v>
      </c>
      <c r="R418" s="1">
        <v>0.2893</v>
      </c>
      <c r="S418" s="38">
        <v>43678</v>
      </c>
      <c r="T418" s="1">
        <v>0.69</v>
      </c>
      <c r="U418" s="1" t="s">
        <v>7357</v>
      </c>
      <c r="V418" s="1">
        <v>0.1996</v>
      </c>
      <c r="W418" s="1" t="s">
        <v>7358</v>
      </c>
      <c r="X418" s="1" t="b">
        <v>0</v>
      </c>
      <c r="Y418" s="1" t="b">
        <v>0</v>
      </c>
    </row>
    <row r="419" spans="1:25" x14ac:dyDescent="0.25">
      <c r="A419" s="1" t="s">
        <v>8005</v>
      </c>
      <c r="B419" s="1" t="s">
        <v>8006</v>
      </c>
      <c r="C419" s="1" t="str">
        <f>VLOOKUP(B419,店铺SKU信息!E:F,2,0)</f>
        <v>AGCY4117-White-S</v>
      </c>
      <c r="D419" s="1" t="s">
        <v>8007</v>
      </c>
      <c r="E419" s="1" t="s">
        <v>7918</v>
      </c>
      <c r="F419" s="1" t="s">
        <v>7352</v>
      </c>
      <c r="G419" s="1">
        <v>11.96</v>
      </c>
      <c r="H419" s="1">
        <v>9.2100000000000009</v>
      </c>
      <c r="I419" s="1">
        <v>1.38</v>
      </c>
      <c r="J419" s="1" t="s">
        <v>7353</v>
      </c>
      <c r="K419" s="1">
        <v>0.24</v>
      </c>
      <c r="L419" s="1" t="s">
        <v>7354</v>
      </c>
      <c r="M419" s="1">
        <v>8.7900000000000006E-2</v>
      </c>
      <c r="N419" s="1" t="s">
        <v>7355</v>
      </c>
      <c r="O419" s="1" t="s">
        <v>7356</v>
      </c>
      <c r="P419" s="1">
        <v>0.94</v>
      </c>
      <c r="Q419" s="1">
        <v>0.52</v>
      </c>
      <c r="R419" s="1">
        <v>3.6799999999999999E-2</v>
      </c>
      <c r="S419" s="38">
        <v>43678</v>
      </c>
      <c r="T419" s="1">
        <v>0.69</v>
      </c>
      <c r="U419" s="1" t="s">
        <v>7357</v>
      </c>
      <c r="V419" s="1">
        <v>2.5399999999999999E-2</v>
      </c>
      <c r="W419" s="1" t="s">
        <v>7358</v>
      </c>
      <c r="X419" s="1" t="b">
        <v>0</v>
      </c>
      <c r="Y419" s="1" t="b">
        <v>0</v>
      </c>
    </row>
    <row r="420" spans="1:25" x14ac:dyDescent="0.25">
      <c r="A420" s="1" t="s">
        <v>8008</v>
      </c>
      <c r="B420" s="1" t="s">
        <v>8009</v>
      </c>
      <c r="C420" s="1" t="str">
        <f>VLOOKUP(B420,店铺SKU信息!E:F,2,0)</f>
        <v>AGCY41011-White-L</v>
      </c>
      <c r="D420" s="1" t="s">
        <v>6630</v>
      </c>
      <c r="E420" s="1" t="s">
        <v>7918</v>
      </c>
      <c r="F420" s="1" t="s">
        <v>7352</v>
      </c>
      <c r="G420" s="1">
        <v>12.48</v>
      </c>
      <c r="H420" s="1">
        <v>9.41</v>
      </c>
      <c r="I420" s="1">
        <v>1.33</v>
      </c>
      <c r="J420" s="1" t="s">
        <v>7353</v>
      </c>
      <c r="K420" s="1">
        <v>0.57999999999999996</v>
      </c>
      <c r="L420" s="1" t="s">
        <v>7354</v>
      </c>
      <c r="M420" s="1">
        <v>9.06E-2</v>
      </c>
      <c r="N420" s="1" t="s">
        <v>7355</v>
      </c>
      <c r="O420" s="1" t="s">
        <v>7356</v>
      </c>
      <c r="P420" s="1">
        <v>2.9</v>
      </c>
      <c r="Q420" s="1">
        <v>0</v>
      </c>
      <c r="R420" s="1">
        <v>0.2631</v>
      </c>
      <c r="S420" s="38">
        <v>43678</v>
      </c>
      <c r="T420" s="1">
        <v>0.69</v>
      </c>
      <c r="U420" s="1" t="s">
        <v>7357</v>
      </c>
      <c r="V420" s="1">
        <v>0.18160000000000001</v>
      </c>
      <c r="W420" s="1" t="s">
        <v>7358</v>
      </c>
      <c r="X420" s="1" t="b">
        <v>0</v>
      </c>
      <c r="Y420" s="1" t="b">
        <v>0</v>
      </c>
    </row>
    <row r="421" spans="1:25" x14ac:dyDescent="0.25">
      <c r="A421" s="1" t="s">
        <v>7723</v>
      </c>
      <c r="B421" s="1" t="s">
        <v>7724</v>
      </c>
      <c r="C421" s="1" t="str">
        <f>VLOOKUP(B421,店铺SKU信息!E:F,2,0)</f>
        <v>AGCY41011-Black-XL</v>
      </c>
      <c r="D421" s="1" t="s">
        <v>4809</v>
      </c>
      <c r="E421" s="1" t="s">
        <v>7918</v>
      </c>
      <c r="F421" s="1" t="s">
        <v>7352</v>
      </c>
      <c r="G421" s="1">
        <v>12.48</v>
      </c>
      <c r="H421" s="1">
        <v>9.41</v>
      </c>
      <c r="I421" s="1">
        <v>1.33</v>
      </c>
      <c r="J421" s="1" t="s">
        <v>7353</v>
      </c>
      <c r="K421" s="1">
        <v>0.57999999999999996</v>
      </c>
      <c r="L421" s="1" t="s">
        <v>7354</v>
      </c>
      <c r="M421" s="1">
        <v>9.06E-2</v>
      </c>
      <c r="N421" s="1" t="s">
        <v>7355</v>
      </c>
      <c r="O421" s="1" t="s">
        <v>7356</v>
      </c>
      <c r="P421" s="1">
        <v>3</v>
      </c>
      <c r="Q421" s="1">
        <v>0</v>
      </c>
      <c r="R421" s="1">
        <v>0.27189999999999998</v>
      </c>
      <c r="S421" s="38">
        <v>43678</v>
      </c>
      <c r="T421" s="1">
        <v>0.69</v>
      </c>
      <c r="U421" s="1" t="s">
        <v>7357</v>
      </c>
      <c r="V421" s="1">
        <v>0.18759999999999999</v>
      </c>
      <c r="W421" s="1" t="s">
        <v>7358</v>
      </c>
      <c r="X421" s="1" t="b">
        <v>0</v>
      </c>
      <c r="Y421" s="1" t="b">
        <v>0</v>
      </c>
    </row>
    <row r="422" spans="1:25" x14ac:dyDescent="0.25">
      <c r="A422" s="1" t="s">
        <v>7648</v>
      </c>
      <c r="B422" s="1" t="s">
        <v>7649</v>
      </c>
      <c r="C422" s="1" t="str">
        <f>VLOOKUP(B422,店铺SKU信息!E:F,2,0)</f>
        <v>AGCY4063-Black-L</v>
      </c>
      <c r="D422" s="1" t="s">
        <v>5991</v>
      </c>
      <c r="E422" s="1" t="s">
        <v>7918</v>
      </c>
      <c r="F422" s="1" t="s">
        <v>7352</v>
      </c>
      <c r="G422" s="1">
        <v>13.07</v>
      </c>
      <c r="H422" s="1">
        <v>10.28</v>
      </c>
      <c r="I422" s="1">
        <v>0.79</v>
      </c>
      <c r="J422" s="1" t="s">
        <v>7353</v>
      </c>
      <c r="K422" s="1">
        <v>0.2</v>
      </c>
      <c r="L422" s="1" t="s">
        <v>7354</v>
      </c>
      <c r="M422" s="1">
        <v>6.1400000000000003E-2</v>
      </c>
      <c r="N422" s="1" t="s">
        <v>7355</v>
      </c>
      <c r="O422" s="1" t="s">
        <v>7356</v>
      </c>
      <c r="P422" s="1">
        <v>3.35</v>
      </c>
      <c r="Q422" s="1">
        <v>0</v>
      </c>
      <c r="R422" s="1">
        <v>0.20610000000000001</v>
      </c>
      <c r="S422" s="38">
        <v>43678</v>
      </c>
      <c r="T422" s="1">
        <v>0.69</v>
      </c>
      <c r="U422" s="1" t="s">
        <v>7357</v>
      </c>
      <c r="V422" s="1">
        <v>0.14219999999999999</v>
      </c>
      <c r="W422" s="1" t="s">
        <v>7358</v>
      </c>
      <c r="X422" s="1" t="b">
        <v>0</v>
      </c>
      <c r="Y422" s="1" t="b">
        <v>0</v>
      </c>
    </row>
    <row r="423" spans="1:25" x14ac:dyDescent="0.25">
      <c r="A423" s="1" t="s">
        <v>8010</v>
      </c>
      <c r="B423" s="1" t="s">
        <v>8011</v>
      </c>
      <c r="C423" s="1" t="str">
        <f>VLOOKUP(B423,店铺SKU信息!E:F,2,0)</f>
        <v>AGM1926-Navy Blue-XL</v>
      </c>
      <c r="D423" s="1" t="s">
        <v>3572</v>
      </c>
      <c r="E423" s="1" t="s">
        <v>7918</v>
      </c>
      <c r="F423" s="1" t="s">
        <v>7352</v>
      </c>
      <c r="G423" s="1">
        <v>9.5</v>
      </c>
      <c r="H423" s="1">
        <v>5.19</v>
      </c>
      <c r="I423" s="1">
        <v>1.59</v>
      </c>
      <c r="J423" s="1" t="s">
        <v>7353</v>
      </c>
      <c r="K423" s="1">
        <v>0.75</v>
      </c>
      <c r="L423" s="1" t="s">
        <v>7354</v>
      </c>
      <c r="M423" s="1">
        <v>4.5499999999999999E-2</v>
      </c>
      <c r="N423" s="1" t="s">
        <v>7355</v>
      </c>
      <c r="O423" s="1" t="s">
        <v>7356</v>
      </c>
      <c r="P423" s="1">
        <v>1.29</v>
      </c>
      <c r="Q423" s="1">
        <v>0</v>
      </c>
      <c r="R423" s="1">
        <v>5.8700000000000002E-2</v>
      </c>
      <c r="S423" s="38">
        <v>43678</v>
      </c>
      <c r="T423" s="1">
        <v>0.69</v>
      </c>
      <c r="U423" s="1" t="s">
        <v>7357</v>
      </c>
      <c r="V423" s="1">
        <v>4.0500000000000001E-2</v>
      </c>
      <c r="W423" s="1" t="s">
        <v>7358</v>
      </c>
      <c r="X423" s="1" t="b">
        <v>0</v>
      </c>
      <c r="Y423" s="1" t="b">
        <v>0</v>
      </c>
    </row>
    <row r="424" spans="1:25" x14ac:dyDescent="0.25">
      <c r="A424" s="1" t="s">
        <v>7476</v>
      </c>
      <c r="B424" s="1" t="s">
        <v>7477</v>
      </c>
      <c r="C424" s="1" t="str">
        <f>VLOOKUP(B424,店铺SKU信息!E:F,2,0)</f>
        <v>AGM48999-Black-XL</v>
      </c>
      <c r="D424" s="1" t="s">
        <v>3106</v>
      </c>
      <c r="E424" s="1" t="s">
        <v>7918</v>
      </c>
      <c r="F424" s="1" t="s">
        <v>7352</v>
      </c>
      <c r="G424" s="1">
        <v>11.7</v>
      </c>
      <c r="H424" s="1">
        <v>9.5</v>
      </c>
      <c r="I424" s="1">
        <v>1.7</v>
      </c>
      <c r="J424" s="1" t="s">
        <v>7353</v>
      </c>
      <c r="K424" s="1">
        <v>0.9</v>
      </c>
      <c r="L424" s="1" t="s">
        <v>7354</v>
      </c>
      <c r="M424" s="1">
        <v>0.1091</v>
      </c>
      <c r="N424" s="1" t="s">
        <v>7355</v>
      </c>
      <c r="O424" s="1" t="s">
        <v>7356</v>
      </c>
      <c r="P424" s="1">
        <v>4.6100000000000003</v>
      </c>
      <c r="Q424" s="1">
        <v>0</v>
      </c>
      <c r="R424" s="1">
        <v>0.50309999999999999</v>
      </c>
      <c r="S424" s="38">
        <v>43678</v>
      </c>
      <c r="T424" s="1">
        <v>0.69</v>
      </c>
      <c r="U424" s="1" t="s">
        <v>7357</v>
      </c>
      <c r="V424" s="1">
        <v>0.34720000000000001</v>
      </c>
      <c r="W424" s="1" t="s">
        <v>7358</v>
      </c>
      <c r="X424" s="1" t="b">
        <v>0</v>
      </c>
      <c r="Y424" s="1" t="b">
        <v>0</v>
      </c>
    </row>
    <row r="425" spans="1:25" x14ac:dyDescent="0.25">
      <c r="A425" s="1" t="s">
        <v>8012</v>
      </c>
      <c r="B425" s="1" t="s">
        <v>8013</v>
      </c>
      <c r="C425" s="1" t="str">
        <f>VLOOKUP(B425,店铺SKU信息!E:F,2,0)</f>
        <v>AGCY1031-Navy Stripe-S</v>
      </c>
      <c r="D425" s="1" t="s">
        <v>3183</v>
      </c>
      <c r="E425" s="1" t="s">
        <v>7918</v>
      </c>
      <c r="F425" s="1" t="s">
        <v>7352</v>
      </c>
      <c r="G425" s="1">
        <v>11.6</v>
      </c>
      <c r="H425" s="1">
        <v>8.1</v>
      </c>
      <c r="I425" s="1">
        <v>2.4</v>
      </c>
      <c r="J425" s="1" t="s">
        <v>7353</v>
      </c>
      <c r="K425" s="1">
        <v>0.3</v>
      </c>
      <c r="L425" s="1" t="s">
        <v>7354</v>
      </c>
      <c r="M425" s="1">
        <v>0.1305</v>
      </c>
      <c r="N425" s="1" t="s">
        <v>7355</v>
      </c>
      <c r="O425" s="1" t="s">
        <v>7356</v>
      </c>
      <c r="P425" s="1">
        <v>0.03</v>
      </c>
      <c r="Q425" s="1">
        <v>0</v>
      </c>
      <c r="R425" s="1">
        <v>4.1999999999999997E-3</v>
      </c>
      <c r="S425" s="38">
        <v>43678</v>
      </c>
      <c r="T425" s="1">
        <v>0.69</v>
      </c>
      <c r="U425" s="1" t="s">
        <v>7357</v>
      </c>
      <c r="V425" s="1">
        <v>2.8999999999999998E-3</v>
      </c>
      <c r="W425" s="1" t="s">
        <v>7358</v>
      </c>
      <c r="X425" s="1" t="b">
        <v>0</v>
      </c>
      <c r="Y425" s="1" t="b">
        <v>0</v>
      </c>
    </row>
    <row r="426" spans="1:25" x14ac:dyDescent="0.25">
      <c r="A426" s="1" t="s">
        <v>8014</v>
      </c>
      <c r="B426" s="1" t="s">
        <v>8015</v>
      </c>
      <c r="C426" s="1" t="str">
        <f>VLOOKUP(B426,店铺SKU信息!E:F,2,0)</f>
        <v>AGCY6812-Black-M</v>
      </c>
      <c r="D426" s="1" t="s">
        <v>8016</v>
      </c>
      <c r="E426" s="1" t="s">
        <v>7918</v>
      </c>
      <c r="F426" s="1" t="s">
        <v>7352</v>
      </c>
      <c r="G426" s="1">
        <v>13.07</v>
      </c>
      <c r="H426" s="1">
        <v>10.28</v>
      </c>
      <c r="I426" s="1">
        <v>0.79</v>
      </c>
      <c r="J426" s="1" t="s">
        <v>7353</v>
      </c>
      <c r="K426" s="1">
        <v>0.2</v>
      </c>
      <c r="L426" s="1" t="s">
        <v>7354</v>
      </c>
      <c r="M426" s="1">
        <v>6.1400000000000003E-2</v>
      </c>
      <c r="N426" s="1" t="s">
        <v>7355</v>
      </c>
      <c r="O426" s="1" t="s">
        <v>7356</v>
      </c>
      <c r="P426" s="1">
        <v>0.94</v>
      </c>
      <c r="Q426" s="1">
        <v>0.52</v>
      </c>
      <c r="R426" s="1">
        <v>2.58E-2</v>
      </c>
      <c r="S426" s="38">
        <v>43678</v>
      </c>
      <c r="T426" s="1">
        <v>0.69</v>
      </c>
      <c r="U426" s="1" t="s">
        <v>7357</v>
      </c>
      <c r="V426" s="1">
        <v>1.78E-2</v>
      </c>
      <c r="W426" s="1" t="s">
        <v>7358</v>
      </c>
      <c r="X426" s="1" t="b">
        <v>0</v>
      </c>
      <c r="Y426" s="1" t="b">
        <v>0</v>
      </c>
    </row>
    <row r="427" spans="1:25" x14ac:dyDescent="0.25">
      <c r="A427" s="1" t="s">
        <v>8017</v>
      </c>
      <c r="B427" s="1" t="s">
        <v>8018</v>
      </c>
      <c r="C427" s="1" t="str">
        <f>VLOOKUP(B427,店铺SKU信息!E:F,2,0)</f>
        <v>AGCY6876-Black-S</v>
      </c>
      <c r="D427" s="1" t="s">
        <v>2990</v>
      </c>
      <c r="E427" s="1" t="s">
        <v>7918</v>
      </c>
      <c r="F427" s="1" t="s">
        <v>7352</v>
      </c>
      <c r="G427" s="1">
        <v>13.94</v>
      </c>
      <c r="H427" s="1">
        <v>10.24</v>
      </c>
      <c r="I427" s="1">
        <v>0.31</v>
      </c>
      <c r="J427" s="1" t="s">
        <v>7353</v>
      </c>
      <c r="K427" s="1">
        <v>0.5</v>
      </c>
      <c r="L427" s="1" t="s">
        <v>7354</v>
      </c>
      <c r="M427" s="1">
        <v>2.5600000000000001E-2</v>
      </c>
      <c r="N427" s="1" t="s">
        <v>7355</v>
      </c>
      <c r="O427" s="1" t="s">
        <v>7356</v>
      </c>
      <c r="P427" s="1">
        <v>2</v>
      </c>
      <c r="Q427" s="1">
        <v>0</v>
      </c>
      <c r="R427" s="1">
        <v>5.1200000000000002E-2</v>
      </c>
      <c r="S427" s="38">
        <v>43678</v>
      </c>
      <c r="T427" s="1">
        <v>0.69</v>
      </c>
      <c r="U427" s="1" t="s">
        <v>7357</v>
      </c>
      <c r="V427" s="1">
        <v>3.5299999999999998E-2</v>
      </c>
      <c r="W427" s="1" t="s">
        <v>7358</v>
      </c>
      <c r="X427" s="1" t="b">
        <v>0</v>
      </c>
      <c r="Y427" s="1" t="b">
        <v>0</v>
      </c>
    </row>
    <row r="428" spans="1:25" x14ac:dyDescent="0.25">
      <c r="A428" s="1" t="s">
        <v>7397</v>
      </c>
      <c r="B428" s="1" t="s">
        <v>7398</v>
      </c>
      <c r="C428" s="1" t="str">
        <f>VLOOKUP(B428,店铺SKU信息!E:F,2,0)</f>
        <v>AGCY6752-Black White Plaid-S</v>
      </c>
      <c r="D428" s="1" t="s">
        <v>5796</v>
      </c>
      <c r="E428" s="1" t="s">
        <v>7918</v>
      </c>
      <c r="F428" s="1" t="s">
        <v>7352</v>
      </c>
      <c r="G428" s="1">
        <v>13.07</v>
      </c>
      <c r="H428" s="1">
        <v>10.28</v>
      </c>
      <c r="I428" s="1">
        <v>0.79</v>
      </c>
      <c r="J428" s="1" t="s">
        <v>7353</v>
      </c>
      <c r="K428" s="1">
        <v>0.2</v>
      </c>
      <c r="L428" s="1" t="s">
        <v>7354</v>
      </c>
      <c r="M428" s="1">
        <v>6.1400000000000003E-2</v>
      </c>
      <c r="N428" s="1" t="s">
        <v>7355</v>
      </c>
      <c r="O428" s="1" t="s">
        <v>7356</v>
      </c>
      <c r="P428" s="1">
        <v>1.03</v>
      </c>
      <c r="Q428" s="1">
        <v>0</v>
      </c>
      <c r="R428" s="1">
        <v>6.3399999999999998E-2</v>
      </c>
      <c r="S428" s="38">
        <v>43678</v>
      </c>
      <c r="T428" s="1">
        <v>0.69</v>
      </c>
      <c r="U428" s="1" t="s">
        <v>7357</v>
      </c>
      <c r="V428" s="1">
        <v>4.3799999999999999E-2</v>
      </c>
      <c r="W428" s="1" t="s">
        <v>7358</v>
      </c>
      <c r="X428" s="1" t="b">
        <v>0</v>
      </c>
      <c r="Y428" s="1" t="b">
        <v>0</v>
      </c>
    </row>
    <row r="429" spans="1:25" x14ac:dyDescent="0.25">
      <c r="A429" s="1" t="s">
        <v>7399</v>
      </c>
      <c r="B429" s="1" t="s">
        <v>7400</v>
      </c>
      <c r="C429" s="1" t="str">
        <f>VLOOKUP(B429,店铺SKU信息!E:F,2,0)</f>
        <v>AGM1926-Black-3XL</v>
      </c>
      <c r="D429" s="1" t="s">
        <v>4051</v>
      </c>
      <c r="E429" s="1" t="s">
        <v>8019</v>
      </c>
      <c r="F429" s="1" t="s">
        <v>7352</v>
      </c>
      <c r="G429" s="1">
        <v>9.5</v>
      </c>
      <c r="H429" s="1">
        <v>5.2</v>
      </c>
      <c r="I429" s="1">
        <v>1.6</v>
      </c>
      <c r="J429" s="1" t="s">
        <v>7353</v>
      </c>
      <c r="K429" s="1">
        <v>0.75</v>
      </c>
      <c r="L429" s="1" t="s">
        <v>7354</v>
      </c>
      <c r="M429" s="1">
        <v>4.5600000000000002E-2</v>
      </c>
      <c r="N429" s="1" t="s">
        <v>7355</v>
      </c>
      <c r="O429" s="1" t="s">
        <v>7356</v>
      </c>
      <c r="P429" s="1">
        <v>0.06</v>
      </c>
      <c r="Q429" s="1">
        <v>0</v>
      </c>
      <c r="R429" s="1">
        <v>2.8999999999999998E-3</v>
      </c>
      <c r="S429" s="38">
        <v>43678</v>
      </c>
      <c r="T429" s="1">
        <v>0.69</v>
      </c>
      <c r="U429" s="1" t="s">
        <v>7357</v>
      </c>
      <c r="V429" s="1">
        <v>2E-3</v>
      </c>
      <c r="W429" s="1" t="s">
        <v>7358</v>
      </c>
      <c r="X429" s="1" t="b">
        <v>0</v>
      </c>
      <c r="Y429" s="1" t="b">
        <v>0</v>
      </c>
    </row>
    <row r="430" spans="1:25" x14ac:dyDescent="0.25">
      <c r="A430" s="1" t="s">
        <v>7925</v>
      </c>
      <c r="B430" s="1" t="s">
        <v>7926</v>
      </c>
      <c r="C430" s="1" t="str">
        <f>VLOOKUP(B430,店铺SKU信息!E:F,2,0)</f>
        <v>AGCY6749-Black-L</v>
      </c>
      <c r="D430" s="1" t="s">
        <v>7927</v>
      </c>
      <c r="E430" s="1" t="s">
        <v>8019</v>
      </c>
      <c r="F430" s="1" t="s">
        <v>7352</v>
      </c>
      <c r="G430" s="1">
        <v>13.07</v>
      </c>
      <c r="H430" s="1">
        <v>10.28</v>
      </c>
      <c r="I430" s="1">
        <v>0.79</v>
      </c>
      <c r="J430" s="1" t="s">
        <v>7353</v>
      </c>
      <c r="K430" s="1">
        <v>0.2</v>
      </c>
      <c r="L430" s="1" t="s">
        <v>7354</v>
      </c>
      <c r="M430" s="1">
        <v>6.1400000000000003E-2</v>
      </c>
      <c r="N430" s="1" t="s">
        <v>7355</v>
      </c>
      <c r="O430" s="1" t="s">
        <v>7356</v>
      </c>
      <c r="P430" s="1">
        <v>0.03</v>
      </c>
      <c r="Q430" s="1">
        <v>0</v>
      </c>
      <c r="R430" s="1">
        <v>2E-3</v>
      </c>
      <c r="S430" s="38">
        <v>43678</v>
      </c>
      <c r="T430" s="1">
        <v>0.69</v>
      </c>
      <c r="U430" s="1" t="s">
        <v>7357</v>
      </c>
      <c r="V430" s="1">
        <v>1.4E-3</v>
      </c>
      <c r="W430" s="1" t="s">
        <v>7358</v>
      </c>
      <c r="X430" s="1" t="b">
        <v>0</v>
      </c>
      <c r="Y430" s="1" t="b">
        <v>0</v>
      </c>
    </row>
    <row r="431" spans="1:25" x14ac:dyDescent="0.25">
      <c r="A431" s="1" t="s">
        <v>7923</v>
      </c>
      <c r="B431" s="1" t="s">
        <v>7924</v>
      </c>
      <c r="C431" s="1" t="str">
        <f>VLOOKUP(B431,店铺SKU信息!E:F,2,0)</f>
        <v>AGM42655-Purple-XL</v>
      </c>
      <c r="D431" s="1" t="s">
        <v>3220</v>
      </c>
      <c r="E431" s="1" t="s">
        <v>8019</v>
      </c>
      <c r="F431" s="1" t="s">
        <v>7352</v>
      </c>
      <c r="G431" s="1">
        <v>12.3</v>
      </c>
      <c r="H431" s="1">
        <v>9.6</v>
      </c>
      <c r="I431" s="1">
        <v>1</v>
      </c>
      <c r="J431" s="1" t="s">
        <v>7353</v>
      </c>
      <c r="K431" s="1">
        <v>0.7</v>
      </c>
      <c r="L431" s="1" t="s">
        <v>7354</v>
      </c>
      <c r="M431" s="1">
        <v>6.83E-2</v>
      </c>
      <c r="N431" s="1" t="s">
        <v>7355</v>
      </c>
      <c r="O431" s="1" t="s">
        <v>7356</v>
      </c>
      <c r="P431" s="1">
        <v>18</v>
      </c>
      <c r="Q431" s="1">
        <v>0</v>
      </c>
      <c r="R431" s="1">
        <v>1.2297</v>
      </c>
      <c r="S431" s="38">
        <v>43678</v>
      </c>
      <c r="T431" s="1">
        <v>0.69</v>
      </c>
      <c r="U431" s="1" t="s">
        <v>7357</v>
      </c>
      <c r="V431" s="1">
        <v>0.84889999999999999</v>
      </c>
      <c r="W431" s="1" t="s">
        <v>7358</v>
      </c>
      <c r="X431" s="1" t="b">
        <v>0</v>
      </c>
      <c r="Y431" s="1" t="b">
        <v>0</v>
      </c>
    </row>
    <row r="432" spans="1:25" x14ac:dyDescent="0.25">
      <c r="A432" s="1" t="s">
        <v>8020</v>
      </c>
      <c r="B432" s="1" t="s">
        <v>8021</v>
      </c>
      <c r="C432" s="1" t="str">
        <f>VLOOKUP(B432,店铺SKU信息!E:F,2,0)</f>
        <v>AGM42544-Black-4XL</v>
      </c>
      <c r="D432" s="1" t="s">
        <v>8022</v>
      </c>
      <c r="E432" s="1" t="s">
        <v>8019</v>
      </c>
      <c r="F432" s="1" t="s">
        <v>7352</v>
      </c>
      <c r="G432" s="1">
        <v>12.8</v>
      </c>
      <c r="H432" s="1">
        <v>6</v>
      </c>
      <c r="I432" s="1">
        <v>2.4</v>
      </c>
      <c r="J432" s="1" t="s">
        <v>7353</v>
      </c>
      <c r="K432" s="1">
        <v>0.6</v>
      </c>
      <c r="L432" s="1" t="s">
        <v>7354</v>
      </c>
      <c r="M432" s="1">
        <v>0.1066</v>
      </c>
      <c r="N432" s="1" t="s">
        <v>7355</v>
      </c>
      <c r="O432" s="1" t="s">
        <v>7356</v>
      </c>
      <c r="P432" s="1">
        <v>1</v>
      </c>
      <c r="Q432" s="1">
        <v>0</v>
      </c>
      <c r="R432" s="1">
        <v>0.1066</v>
      </c>
      <c r="S432" s="38">
        <v>43678</v>
      </c>
      <c r="T432" s="1">
        <v>0.69</v>
      </c>
      <c r="U432" s="1" t="s">
        <v>7357</v>
      </c>
      <c r="V432" s="1">
        <v>7.3499999999999996E-2</v>
      </c>
      <c r="W432" s="1" t="s">
        <v>7358</v>
      </c>
      <c r="X432" s="1" t="b">
        <v>0</v>
      </c>
      <c r="Y432" s="1" t="b">
        <v>0</v>
      </c>
    </row>
    <row r="433" spans="1:25" x14ac:dyDescent="0.25">
      <c r="A433" s="1" t="s">
        <v>7424</v>
      </c>
      <c r="B433" s="1" t="s">
        <v>7425</v>
      </c>
      <c r="C433" s="1" t="str">
        <f>VLOOKUP(B433,店铺SKU信息!E:F,2,0)</f>
        <v>AGM48999-Blue-4XL</v>
      </c>
      <c r="D433" s="1" t="s">
        <v>3753</v>
      </c>
      <c r="E433" s="1" t="s">
        <v>8019</v>
      </c>
      <c r="F433" s="1" t="s">
        <v>7352</v>
      </c>
      <c r="G433" s="1">
        <v>11.7</v>
      </c>
      <c r="H433" s="1">
        <v>9.5</v>
      </c>
      <c r="I433" s="1">
        <v>1.7</v>
      </c>
      <c r="J433" s="1" t="s">
        <v>7353</v>
      </c>
      <c r="K433" s="1">
        <v>0.9</v>
      </c>
      <c r="L433" s="1" t="s">
        <v>7354</v>
      </c>
      <c r="M433" s="1">
        <v>0.1091</v>
      </c>
      <c r="N433" s="1" t="s">
        <v>7355</v>
      </c>
      <c r="O433" s="1" t="s">
        <v>7356</v>
      </c>
      <c r="P433" s="1">
        <v>8.39</v>
      </c>
      <c r="Q433" s="1">
        <v>0</v>
      </c>
      <c r="R433" s="1">
        <v>0.91479999999999995</v>
      </c>
      <c r="S433" s="38">
        <v>43678</v>
      </c>
      <c r="T433" s="1">
        <v>0.69</v>
      </c>
      <c r="U433" s="1" t="s">
        <v>7357</v>
      </c>
      <c r="V433" s="1">
        <v>0.63119999999999998</v>
      </c>
      <c r="W433" s="1" t="s">
        <v>7358</v>
      </c>
      <c r="X433" s="1" t="b">
        <v>0</v>
      </c>
      <c r="Y433" s="1" t="b">
        <v>0</v>
      </c>
    </row>
    <row r="434" spans="1:25" x14ac:dyDescent="0.25">
      <c r="A434" s="1" t="s">
        <v>8023</v>
      </c>
      <c r="B434" s="1" t="s">
        <v>8024</v>
      </c>
      <c r="C434" s="1" t="str">
        <f>VLOOKUP(B434,店铺SKU信息!E:F,2,0)</f>
        <v>AGM19377-Gray-3XL</v>
      </c>
      <c r="D434" s="1" t="s">
        <v>8025</v>
      </c>
      <c r="E434" s="1" t="s">
        <v>8019</v>
      </c>
      <c r="F434" s="1" t="s">
        <v>7352</v>
      </c>
      <c r="G434" s="1">
        <v>12.68</v>
      </c>
      <c r="H434" s="1">
        <v>10.19</v>
      </c>
      <c r="I434" s="1">
        <v>1.18</v>
      </c>
      <c r="J434" s="1" t="s">
        <v>7353</v>
      </c>
      <c r="K434" s="1">
        <v>0.4</v>
      </c>
      <c r="L434" s="1" t="s">
        <v>7354</v>
      </c>
      <c r="M434" s="1">
        <v>8.8300000000000003E-2</v>
      </c>
      <c r="N434" s="1" t="s">
        <v>7355</v>
      </c>
      <c r="O434" s="1" t="s">
        <v>7356</v>
      </c>
      <c r="P434" s="1">
        <v>2</v>
      </c>
      <c r="Q434" s="1">
        <v>0</v>
      </c>
      <c r="R434" s="1">
        <v>0.17660000000000001</v>
      </c>
      <c r="S434" s="38">
        <v>43678</v>
      </c>
      <c r="T434" s="1">
        <v>0.69</v>
      </c>
      <c r="U434" s="1" t="s">
        <v>7357</v>
      </c>
      <c r="V434" s="1">
        <v>0.12189999999999999</v>
      </c>
      <c r="W434" s="1" t="s">
        <v>7358</v>
      </c>
      <c r="X434" s="1" t="b">
        <v>0</v>
      </c>
      <c r="Y434" s="1" t="b">
        <v>0</v>
      </c>
    </row>
    <row r="435" spans="1:25" x14ac:dyDescent="0.25">
      <c r="A435" s="1" t="s">
        <v>7973</v>
      </c>
      <c r="B435" s="1" t="s">
        <v>7974</v>
      </c>
      <c r="C435" s="1" t="str">
        <f>VLOOKUP(B435,店铺SKU信息!E:F,2,0)</f>
        <v>AGM42655-Purple-3XL</v>
      </c>
      <c r="D435" s="1" t="s">
        <v>3548</v>
      </c>
      <c r="E435" s="1" t="s">
        <v>8019</v>
      </c>
      <c r="F435" s="1" t="s">
        <v>7352</v>
      </c>
      <c r="G435" s="1">
        <v>12.3</v>
      </c>
      <c r="H435" s="1">
        <v>9.6</v>
      </c>
      <c r="I435" s="1">
        <v>1</v>
      </c>
      <c r="J435" s="1" t="s">
        <v>7353</v>
      </c>
      <c r="K435" s="1">
        <v>0.7</v>
      </c>
      <c r="L435" s="1" t="s">
        <v>7354</v>
      </c>
      <c r="M435" s="1">
        <v>6.83E-2</v>
      </c>
      <c r="N435" s="1" t="s">
        <v>7355</v>
      </c>
      <c r="O435" s="1" t="s">
        <v>7356</v>
      </c>
      <c r="P435" s="1">
        <v>5.16</v>
      </c>
      <c r="Q435" s="1">
        <v>0</v>
      </c>
      <c r="R435" s="1">
        <v>0.35260000000000002</v>
      </c>
      <c r="S435" s="38">
        <v>43678</v>
      </c>
      <c r="T435" s="1">
        <v>0.69</v>
      </c>
      <c r="U435" s="1" t="s">
        <v>7357</v>
      </c>
      <c r="V435" s="1">
        <v>0.24329999999999999</v>
      </c>
      <c r="W435" s="1" t="s">
        <v>7358</v>
      </c>
      <c r="X435" s="1" t="b">
        <v>0</v>
      </c>
      <c r="Y435" s="1" t="b">
        <v>0</v>
      </c>
    </row>
    <row r="436" spans="1:25" x14ac:dyDescent="0.25">
      <c r="A436" s="1" t="s">
        <v>8026</v>
      </c>
      <c r="B436" s="1" t="s">
        <v>8027</v>
      </c>
      <c r="C436" s="1" t="str">
        <f>VLOOKUP(B436,店铺SKU信息!E:F,2,0)</f>
        <v>AGM42599-Army Green-2XL</v>
      </c>
      <c r="D436" s="1" t="s">
        <v>4182</v>
      </c>
      <c r="E436" s="1" t="s">
        <v>8019</v>
      </c>
      <c r="F436" s="1" t="s">
        <v>7352</v>
      </c>
      <c r="G436" s="1">
        <v>12.2</v>
      </c>
      <c r="H436" s="1">
        <v>9.3000000000000007</v>
      </c>
      <c r="I436" s="1">
        <v>1.2</v>
      </c>
      <c r="J436" s="1" t="s">
        <v>7353</v>
      </c>
      <c r="K436" s="1">
        <v>0.5</v>
      </c>
      <c r="L436" s="1" t="s">
        <v>7354</v>
      </c>
      <c r="M436" s="1">
        <v>7.8600000000000003E-2</v>
      </c>
      <c r="N436" s="1" t="s">
        <v>7355</v>
      </c>
      <c r="O436" s="1" t="s">
        <v>7356</v>
      </c>
      <c r="P436" s="1">
        <v>2</v>
      </c>
      <c r="Q436" s="1">
        <v>0</v>
      </c>
      <c r="R436" s="1">
        <v>0.15709999999999999</v>
      </c>
      <c r="S436" s="38">
        <v>43678</v>
      </c>
      <c r="T436" s="1">
        <v>0.69</v>
      </c>
      <c r="U436" s="1" t="s">
        <v>7357</v>
      </c>
      <c r="V436" s="1">
        <v>0.1084</v>
      </c>
      <c r="W436" s="1" t="s">
        <v>7358</v>
      </c>
      <c r="X436" s="1" t="b">
        <v>0</v>
      </c>
      <c r="Y436" s="1" t="b">
        <v>0</v>
      </c>
    </row>
    <row r="437" spans="1:25" x14ac:dyDescent="0.25">
      <c r="A437" s="1" t="s">
        <v>8028</v>
      </c>
      <c r="B437" s="1" t="s">
        <v>8029</v>
      </c>
      <c r="C437" s="1" t="str">
        <f>VLOOKUP(B437,店铺SKU信息!E:F,2,0)</f>
        <v>AGCY1031-Black Stripe-S</v>
      </c>
      <c r="D437" s="1" t="s">
        <v>8030</v>
      </c>
      <c r="E437" s="1" t="s">
        <v>8019</v>
      </c>
      <c r="F437" s="1" t="s">
        <v>7352</v>
      </c>
      <c r="G437" s="1">
        <v>11.3</v>
      </c>
      <c r="H437" s="1">
        <v>9.3000000000000007</v>
      </c>
      <c r="I437" s="1">
        <v>1.6</v>
      </c>
      <c r="J437" s="1" t="s">
        <v>7353</v>
      </c>
      <c r="K437" s="1">
        <v>0.35</v>
      </c>
      <c r="L437" s="1" t="s">
        <v>7354</v>
      </c>
      <c r="M437" s="1">
        <v>9.7299999999999998E-2</v>
      </c>
      <c r="N437" s="1" t="s">
        <v>7355</v>
      </c>
      <c r="O437" s="1" t="s">
        <v>7356</v>
      </c>
      <c r="P437" s="1">
        <v>1</v>
      </c>
      <c r="Q437" s="1">
        <v>0</v>
      </c>
      <c r="R437" s="1">
        <v>9.7299999999999998E-2</v>
      </c>
      <c r="S437" s="38">
        <v>43678</v>
      </c>
      <c r="T437" s="1">
        <v>0.69</v>
      </c>
      <c r="U437" s="1" t="s">
        <v>7357</v>
      </c>
      <c r="V437" s="1">
        <v>6.7100000000000007E-2</v>
      </c>
      <c r="W437" s="1" t="s">
        <v>7358</v>
      </c>
      <c r="X437" s="1" t="b">
        <v>0</v>
      </c>
      <c r="Y437" s="1" t="b">
        <v>0</v>
      </c>
    </row>
    <row r="438" spans="1:25" x14ac:dyDescent="0.25">
      <c r="A438" s="1" t="s">
        <v>8031</v>
      </c>
      <c r="B438" s="1" t="s">
        <v>8032</v>
      </c>
      <c r="C438" s="1" t="str">
        <f>VLOOKUP(B438,店铺SKU信息!E:F,2,0)</f>
        <v>AGM42599-Army Green-XL</v>
      </c>
      <c r="D438" s="1" t="s">
        <v>8033</v>
      </c>
      <c r="E438" s="1" t="s">
        <v>8019</v>
      </c>
      <c r="F438" s="1" t="s">
        <v>7352</v>
      </c>
      <c r="G438" s="1">
        <v>12.2</v>
      </c>
      <c r="H438" s="1">
        <v>9.3000000000000007</v>
      </c>
      <c r="I438" s="1">
        <v>1.2</v>
      </c>
      <c r="J438" s="1" t="s">
        <v>7353</v>
      </c>
      <c r="K438" s="1">
        <v>0.5</v>
      </c>
      <c r="L438" s="1" t="s">
        <v>7354</v>
      </c>
      <c r="M438" s="1">
        <v>7.8600000000000003E-2</v>
      </c>
      <c r="N438" s="1" t="s">
        <v>7355</v>
      </c>
      <c r="O438" s="1" t="s">
        <v>7356</v>
      </c>
      <c r="P438" s="1">
        <v>1</v>
      </c>
      <c r="Q438" s="1">
        <v>0</v>
      </c>
      <c r="R438" s="1">
        <v>7.8600000000000003E-2</v>
      </c>
      <c r="S438" s="38">
        <v>43678</v>
      </c>
      <c r="T438" s="1">
        <v>0.69</v>
      </c>
      <c r="U438" s="1" t="s">
        <v>7357</v>
      </c>
      <c r="V438" s="1">
        <v>5.4199999999999998E-2</v>
      </c>
      <c r="W438" s="1" t="s">
        <v>7358</v>
      </c>
      <c r="X438" s="1" t="b">
        <v>0</v>
      </c>
      <c r="Y438" s="1" t="b">
        <v>0</v>
      </c>
    </row>
    <row r="439" spans="1:25" x14ac:dyDescent="0.25">
      <c r="A439" s="1" t="s">
        <v>7361</v>
      </c>
      <c r="B439" s="1" t="s">
        <v>7362</v>
      </c>
      <c r="C439" s="1" t="str">
        <f>VLOOKUP(B439,店铺SKU信息!E:F,2,0)</f>
        <v>AGM48999-White-3XL</v>
      </c>
      <c r="D439" s="1" t="s">
        <v>2980</v>
      </c>
      <c r="E439" s="1" t="s">
        <v>8019</v>
      </c>
      <c r="F439" s="1" t="s">
        <v>7352</v>
      </c>
      <c r="G439" s="1">
        <v>11.7</v>
      </c>
      <c r="H439" s="1">
        <v>9.5</v>
      </c>
      <c r="I439" s="1">
        <v>1.7</v>
      </c>
      <c r="J439" s="1" t="s">
        <v>7353</v>
      </c>
      <c r="K439" s="1">
        <v>0.9</v>
      </c>
      <c r="L439" s="1" t="s">
        <v>7354</v>
      </c>
      <c r="M439" s="1">
        <v>0.1091</v>
      </c>
      <c r="N439" s="1" t="s">
        <v>7355</v>
      </c>
      <c r="O439" s="1" t="s">
        <v>7356</v>
      </c>
      <c r="P439" s="1">
        <v>0.13</v>
      </c>
      <c r="Q439" s="1">
        <v>0</v>
      </c>
      <c r="R439" s="1">
        <v>1.41E-2</v>
      </c>
      <c r="S439" s="38">
        <v>43678</v>
      </c>
      <c r="T439" s="1">
        <v>0.69</v>
      </c>
      <c r="U439" s="1" t="s">
        <v>7357</v>
      </c>
      <c r="V439" s="1">
        <v>9.7000000000000003E-3</v>
      </c>
      <c r="W439" s="1" t="s">
        <v>7358</v>
      </c>
      <c r="X439" s="1" t="b">
        <v>0</v>
      </c>
      <c r="Y439" s="1" t="b">
        <v>0</v>
      </c>
    </row>
    <row r="440" spans="1:25" x14ac:dyDescent="0.25">
      <c r="A440" s="1" t="s">
        <v>7576</v>
      </c>
      <c r="B440" s="1" t="s">
        <v>7577</v>
      </c>
      <c r="C440" s="1" t="str">
        <f>VLOOKUP(B440,店铺SKU信息!E:F,2,0)</f>
        <v>AGCY6820-White-M</v>
      </c>
      <c r="D440" s="1" t="s">
        <v>2666</v>
      </c>
      <c r="E440" s="1" t="s">
        <v>8019</v>
      </c>
      <c r="F440" s="1" t="s">
        <v>7352</v>
      </c>
      <c r="G440" s="1">
        <v>13.07</v>
      </c>
      <c r="H440" s="1">
        <v>10.28</v>
      </c>
      <c r="I440" s="1">
        <v>0.79</v>
      </c>
      <c r="J440" s="1" t="s">
        <v>7353</v>
      </c>
      <c r="K440" s="1">
        <v>0.2</v>
      </c>
      <c r="L440" s="1" t="s">
        <v>7354</v>
      </c>
      <c r="M440" s="1">
        <v>6.1400000000000003E-2</v>
      </c>
      <c r="N440" s="1" t="s">
        <v>7355</v>
      </c>
      <c r="O440" s="1" t="s">
        <v>7356</v>
      </c>
      <c r="P440" s="1">
        <v>0.06</v>
      </c>
      <c r="Q440" s="1">
        <v>0</v>
      </c>
      <c r="R440" s="1">
        <v>4.0000000000000001E-3</v>
      </c>
      <c r="S440" s="38">
        <v>43678</v>
      </c>
      <c r="T440" s="1">
        <v>0.69</v>
      </c>
      <c r="U440" s="1" t="s">
        <v>7357</v>
      </c>
      <c r="V440" s="1">
        <v>2.7000000000000001E-3</v>
      </c>
      <c r="W440" s="1" t="s">
        <v>7358</v>
      </c>
      <c r="X440" s="1" t="b">
        <v>0</v>
      </c>
      <c r="Y440" s="1" t="b">
        <v>0</v>
      </c>
    </row>
    <row r="441" spans="1:25" x14ac:dyDescent="0.25">
      <c r="A441" s="1" t="s">
        <v>7532</v>
      </c>
      <c r="B441" s="1" t="s">
        <v>7533</v>
      </c>
      <c r="C441" s="1" t="str">
        <f>VLOOKUP(B441,店铺SKU信息!E:F,2,0)</f>
        <v>AGM42588-Green-3XL</v>
      </c>
      <c r="D441" s="1" t="s">
        <v>7534</v>
      </c>
      <c r="E441" s="1" t="s">
        <v>8019</v>
      </c>
      <c r="F441" s="1" t="s">
        <v>7352</v>
      </c>
      <c r="G441" s="1">
        <v>12.1</v>
      </c>
      <c r="H441" s="1">
        <v>8.9</v>
      </c>
      <c r="I441" s="1">
        <v>2.4</v>
      </c>
      <c r="J441" s="1" t="s">
        <v>7353</v>
      </c>
      <c r="K441" s="1">
        <v>1.1499999999999999</v>
      </c>
      <c r="L441" s="1" t="s">
        <v>7354</v>
      </c>
      <c r="M441" s="1">
        <v>0.14940000000000001</v>
      </c>
      <c r="N441" s="1" t="s">
        <v>7355</v>
      </c>
      <c r="O441" s="1" t="s">
        <v>7356</v>
      </c>
      <c r="P441" s="1">
        <v>1</v>
      </c>
      <c r="Q441" s="1">
        <v>0</v>
      </c>
      <c r="R441" s="1">
        <v>0.14940000000000001</v>
      </c>
      <c r="S441" s="38">
        <v>43678</v>
      </c>
      <c r="T441" s="1">
        <v>0.69</v>
      </c>
      <c r="U441" s="1" t="s">
        <v>7357</v>
      </c>
      <c r="V441" s="1">
        <v>0.1031</v>
      </c>
      <c r="W441" s="1" t="s">
        <v>7358</v>
      </c>
      <c r="X441" s="1" t="b">
        <v>0</v>
      </c>
      <c r="Y441" s="1" t="b">
        <v>0</v>
      </c>
    </row>
    <row r="442" spans="1:25" x14ac:dyDescent="0.25">
      <c r="A442" s="1" t="s">
        <v>8034</v>
      </c>
      <c r="B442" s="1" t="s">
        <v>8035</v>
      </c>
      <c r="C442" s="1" t="str">
        <f>VLOOKUP(B442,店铺SKU信息!E:F,2,0)</f>
        <v>AGM42566-Burgundy-4XL</v>
      </c>
      <c r="D442" s="1" t="s">
        <v>7162</v>
      </c>
      <c r="E442" s="1" t="s">
        <v>8019</v>
      </c>
      <c r="F442" s="1" t="s">
        <v>7352</v>
      </c>
      <c r="G442" s="1">
        <v>10.5</v>
      </c>
      <c r="H442" s="1">
        <v>3.8</v>
      </c>
      <c r="I442" s="1">
        <v>2.2999999999999998</v>
      </c>
      <c r="J442" s="1" t="s">
        <v>7353</v>
      </c>
      <c r="K442" s="1">
        <v>0.6</v>
      </c>
      <c r="L442" s="1" t="s">
        <v>7354</v>
      </c>
      <c r="M442" s="1">
        <v>5.3100000000000001E-2</v>
      </c>
      <c r="N442" s="1" t="s">
        <v>7355</v>
      </c>
      <c r="O442" s="1" t="s">
        <v>7356</v>
      </c>
      <c r="P442" s="1">
        <v>0.39</v>
      </c>
      <c r="Q442" s="1">
        <v>0</v>
      </c>
      <c r="R442" s="1">
        <v>2.0500000000000001E-2</v>
      </c>
      <c r="S442" s="38">
        <v>43678</v>
      </c>
      <c r="T442" s="1">
        <v>0.69</v>
      </c>
      <c r="U442" s="1" t="s">
        <v>7357</v>
      </c>
      <c r="V442" s="1">
        <v>1.4200000000000001E-2</v>
      </c>
      <c r="W442" s="1" t="s">
        <v>7358</v>
      </c>
      <c r="X442" s="1" t="b">
        <v>0</v>
      </c>
      <c r="Y442" s="1" t="b">
        <v>0</v>
      </c>
    </row>
    <row r="443" spans="1:25" x14ac:dyDescent="0.25">
      <c r="A443" s="1" t="s">
        <v>8036</v>
      </c>
      <c r="B443" s="1" t="s">
        <v>8037</v>
      </c>
      <c r="C443" s="1" t="str">
        <f>VLOOKUP(B443,店铺SKU信息!E:F,2,0)</f>
        <v>AGM19377-Black-XL</v>
      </c>
      <c r="D443" s="1" t="s">
        <v>8038</v>
      </c>
      <c r="E443" s="1" t="s">
        <v>8019</v>
      </c>
      <c r="F443" s="1" t="s">
        <v>7352</v>
      </c>
      <c r="G443" s="1">
        <v>12.68</v>
      </c>
      <c r="H443" s="1">
        <v>10.19</v>
      </c>
      <c r="I443" s="1">
        <v>1.18</v>
      </c>
      <c r="J443" s="1" t="s">
        <v>7353</v>
      </c>
      <c r="K443" s="1">
        <v>0.4</v>
      </c>
      <c r="L443" s="1" t="s">
        <v>7354</v>
      </c>
      <c r="M443" s="1">
        <v>8.8300000000000003E-2</v>
      </c>
      <c r="N443" s="1" t="s">
        <v>7355</v>
      </c>
      <c r="O443" s="1" t="s">
        <v>7356</v>
      </c>
      <c r="P443" s="1">
        <v>2</v>
      </c>
      <c r="Q443" s="1">
        <v>0</v>
      </c>
      <c r="R443" s="1">
        <v>0.17660000000000001</v>
      </c>
      <c r="S443" s="38">
        <v>43678</v>
      </c>
      <c r="T443" s="1">
        <v>0.69</v>
      </c>
      <c r="U443" s="1" t="s">
        <v>7357</v>
      </c>
      <c r="V443" s="1">
        <v>0.12189999999999999</v>
      </c>
      <c r="W443" s="1" t="s">
        <v>7358</v>
      </c>
      <c r="X443" s="1" t="b">
        <v>0</v>
      </c>
      <c r="Y443" s="1" t="b">
        <v>0</v>
      </c>
    </row>
    <row r="444" spans="1:25" x14ac:dyDescent="0.25">
      <c r="A444" s="1" t="s">
        <v>7488</v>
      </c>
      <c r="B444" s="1" t="s">
        <v>7489</v>
      </c>
      <c r="C444" s="1" t="str">
        <f>VLOOKUP(B444,店铺SKU信息!E:F,2,0)</f>
        <v>AGCY6770-Red-M</v>
      </c>
      <c r="D444" s="1" t="s">
        <v>4201</v>
      </c>
      <c r="E444" s="1" t="s">
        <v>8019</v>
      </c>
      <c r="F444" s="1" t="s">
        <v>7352</v>
      </c>
      <c r="G444" s="1">
        <v>13.07</v>
      </c>
      <c r="H444" s="1">
        <v>10.28</v>
      </c>
      <c r="I444" s="1">
        <v>0.79</v>
      </c>
      <c r="J444" s="1" t="s">
        <v>7353</v>
      </c>
      <c r="K444" s="1">
        <v>0.2</v>
      </c>
      <c r="L444" s="1" t="s">
        <v>7354</v>
      </c>
      <c r="M444" s="1">
        <v>6.1400000000000003E-2</v>
      </c>
      <c r="N444" s="1" t="s">
        <v>7355</v>
      </c>
      <c r="O444" s="1" t="s">
        <v>7356</v>
      </c>
      <c r="P444" s="1">
        <v>0.48</v>
      </c>
      <c r="Q444" s="1">
        <v>0</v>
      </c>
      <c r="R444" s="1">
        <v>2.9700000000000001E-2</v>
      </c>
      <c r="S444" s="38">
        <v>43678</v>
      </c>
      <c r="T444" s="1">
        <v>0.69</v>
      </c>
      <c r="U444" s="1" t="s">
        <v>7357</v>
      </c>
      <c r="V444" s="1">
        <v>2.0500000000000001E-2</v>
      </c>
      <c r="W444" s="1" t="s">
        <v>7358</v>
      </c>
      <c r="X444" s="1" t="b">
        <v>0</v>
      </c>
      <c r="Y444" s="1" t="b">
        <v>0</v>
      </c>
    </row>
    <row r="445" spans="1:25" x14ac:dyDescent="0.25">
      <c r="A445" s="1" t="s">
        <v>7999</v>
      </c>
      <c r="B445" s="1" t="s">
        <v>8000</v>
      </c>
      <c r="C445" s="1" t="str">
        <f>VLOOKUP(B445,店铺SKU信息!E:F,2,0)</f>
        <v>AGCY6706-Black-S</v>
      </c>
      <c r="D445" s="1" t="s">
        <v>8001</v>
      </c>
      <c r="E445" s="1" t="s">
        <v>8019</v>
      </c>
      <c r="F445" s="1" t="s">
        <v>7352</v>
      </c>
      <c r="G445" s="1">
        <v>12.25</v>
      </c>
      <c r="H445" s="1">
        <v>9.65</v>
      </c>
      <c r="I445" s="1">
        <v>1.8</v>
      </c>
      <c r="J445" s="1" t="s">
        <v>7353</v>
      </c>
      <c r="K445" s="1">
        <v>0.51</v>
      </c>
      <c r="L445" s="1" t="s">
        <v>7354</v>
      </c>
      <c r="M445" s="1">
        <v>0.1231</v>
      </c>
      <c r="N445" s="1" t="s">
        <v>7355</v>
      </c>
      <c r="O445" s="1" t="s">
        <v>7356</v>
      </c>
      <c r="P445" s="1">
        <v>0.48</v>
      </c>
      <c r="Q445" s="1">
        <v>0.06</v>
      </c>
      <c r="R445" s="1">
        <v>5.16E-2</v>
      </c>
      <c r="S445" s="38">
        <v>43678</v>
      </c>
      <c r="T445" s="1">
        <v>0.69</v>
      </c>
      <c r="U445" s="1" t="s">
        <v>7357</v>
      </c>
      <c r="V445" s="1">
        <v>3.56E-2</v>
      </c>
      <c r="W445" s="1" t="s">
        <v>7358</v>
      </c>
      <c r="X445" s="1" t="b">
        <v>0</v>
      </c>
      <c r="Y445" s="1" t="b">
        <v>0</v>
      </c>
    </row>
    <row r="446" spans="1:25" x14ac:dyDescent="0.25">
      <c r="A446" s="1" t="s">
        <v>7554</v>
      </c>
      <c r="B446" s="1" t="s">
        <v>7555</v>
      </c>
      <c r="C446" s="1" t="str">
        <f>VLOOKUP(B446,店铺SKU信息!E:F,2,0)</f>
        <v>AGM42588-Black-3XL</v>
      </c>
      <c r="D446" s="1" t="s">
        <v>2918</v>
      </c>
      <c r="E446" s="1" t="s">
        <v>8019</v>
      </c>
      <c r="F446" s="1" t="s">
        <v>7352</v>
      </c>
      <c r="G446" s="1">
        <v>12.1</v>
      </c>
      <c r="H446" s="1">
        <v>8.9</v>
      </c>
      <c r="I446" s="1">
        <v>2.4</v>
      </c>
      <c r="J446" s="1" t="s">
        <v>7353</v>
      </c>
      <c r="K446" s="1">
        <v>1.1499999999999999</v>
      </c>
      <c r="L446" s="1" t="s">
        <v>7354</v>
      </c>
      <c r="M446" s="1">
        <v>0.14940000000000001</v>
      </c>
      <c r="N446" s="1" t="s">
        <v>7355</v>
      </c>
      <c r="O446" s="1" t="s">
        <v>7356</v>
      </c>
      <c r="P446" s="1">
        <v>1</v>
      </c>
      <c r="Q446" s="1">
        <v>0</v>
      </c>
      <c r="R446" s="1">
        <v>0.14940000000000001</v>
      </c>
      <c r="S446" s="38">
        <v>43678</v>
      </c>
      <c r="T446" s="1">
        <v>0.69</v>
      </c>
      <c r="U446" s="1" t="s">
        <v>7357</v>
      </c>
      <c r="V446" s="1">
        <v>0.1031</v>
      </c>
      <c r="W446" s="1" t="s">
        <v>7358</v>
      </c>
      <c r="X446" s="1" t="b">
        <v>0</v>
      </c>
      <c r="Y446" s="1" t="b">
        <v>0</v>
      </c>
    </row>
    <row r="447" spans="1:25" x14ac:dyDescent="0.25">
      <c r="A447" s="1" t="s">
        <v>8039</v>
      </c>
      <c r="B447" s="1" t="s">
        <v>8040</v>
      </c>
      <c r="C447" s="1" t="str">
        <f>VLOOKUP(B447,店铺SKU信息!E:F,2,0)</f>
        <v>AGM42600-Burgundy-4XL</v>
      </c>
      <c r="D447" s="1" t="s">
        <v>5227</v>
      </c>
      <c r="E447" s="1" t="s">
        <v>8019</v>
      </c>
      <c r="F447" s="1" t="s">
        <v>7352</v>
      </c>
      <c r="G447" s="1">
        <v>12.85</v>
      </c>
      <c r="H447" s="1">
        <v>9.0399999999999991</v>
      </c>
      <c r="I447" s="1">
        <v>1.65</v>
      </c>
      <c r="J447" s="1" t="s">
        <v>7353</v>
      </c>
      <c r="K447" s="1">
        <v>0.45</v>
      </c>
      <c r="L447" s="1" t="s">
        <v>7354</v>
      </c>
      <c r="M447" s="1">
        <v>0.1109</v>
      </c>
      <c r="N447" s="1" t="s">
        <v>7355</v>
      </c>
      <c r="O447" s="1" t="s">
        <v>7356</v>
      </c>
      <c r="P447" s="1">
        <v>1</v>
      </c>
      <c r="Q447" s="1">
        <v>0</v>
      </c>
      <c r="R447" s="1">
        <v>0.1109</v>
      </c>
      <c r="S447" s="38">
        <v>43678</v>
      </c>
      <c r="T447" s="1">
        <v>0.69</v>
      </c>
      <c r="U447" s="1" t="s">
        <v>7357</v>
      </c>
      <c r="V447" s="1">
        <v>7.6499999999999999E-2</v>
      </c>
      <c r="W447" s="1" t="s">
        <v>7358</v>
      </c>
      <c r="X447" s="1" t="b">
        <v>0</v>
      </c>
      <c r="Y447" s="1" t="b">
        <v>0</v>
      </c>
    </row>
    <row r="448" spans="1:25" x14ac:dyDescent="0.25">
      <c r="A448" s="1" t="s">
        <v>7521</v>
      </c>
      <c r="B448" s="1" t="s">
        <v>7522</v>
      </c>
      <c r="C448" s="1" t="str">
        <f>VLOOKUP(B448,店铺SKU信息!E:F,2,0)</f>
        <v>AGM42644-White Stripe-4XL</v>
      </c>
      <c r="D448" s="1" t="s">
        <v>7523</v>
      </c>
      <c r="E448" s="1" t="s">
        <v>8019</v>
      </c>
      <c r="F448" s="1" t="s">
        <v>7352</v>
      </c>
      <c r="G448" s="1">
        <v>12.7</v>
      </c>
      <c r="H448" s="1">
        <v>9.9</v>
      </c>
      <c r="I448" s="1">
        <v>0.8</v>
      </c>
      <c r="J448" s="1" t="s">
        <v>7353</v>
      </c>
      <c r="K448" s="1">
        <v>0.65</v>
      </c>
      <c r="L448" s="1" t="s">
        <v>7354</v>
      </c>
      <c r="M448" s="1">
        <v>5.8099999999999999E-2</v>
      </c>
      <c r="N448" s="1" t="s">
        <v>7355</v>
      </c>
      <c r="O448" s="1" t="s">
        <v>7356</v>
      </c>
      <c r="P448" s="1">
        <v>1</v>
      </c>
      <c r="Q448" s="1">
        <v>0</v>
      </c>
      <c r="R448" s="1">
        <v>5.8099999999999999E-2</v>
      </c>
      <c r="S448" s="38">
        <v>43678</v>
      </c>
      <c r="T448" s="1">
        <v>0.69</v>
      </c>
      <c r="U448" s="1" t="s">
        <v>7357</v>
      </c>
      <c r="V448" s="1">
        <v>4.0099999999999997E-2</v>
      </c>
      <c r="W448" s="1" t="s">
        <v>7358</v>
      </c>
      <c r="X448" s="1" t="b">
        <v>0</v>
      </c>
      <c r="Y448" s="1" t="b">
        <v>0</v>
      </c>
    </row>
    <row r="449" spans="1:25" x14ac:dyDescent="0.25">
      <c r="A449" s="1" t="s">
        <v>8005</v>
      </c>
      <c r="B449" s="1" t="s">
        <v>8006</v>
      </c>
      <c r="C449" s="1" t="str">
        <f>VLOOKUP(B449,店铺SKU信息!E:F,2,0)</f>
        <v>AGCY4117-White-S</v>
      </c>
      <c r="D449" s="1" t="s">
        <v>8007</v>
      </c>
      <c r="E449" s="1" t="s">
        <v>8019</v>
      </c>
      <c r="F449" s="1" t="s">
        <v>7352</v>
      </c>
      <c r="G449" s="1">
        <v>11.96</v>
      </c>
      <c r="H449" s="1">
        <v>9.2100000000000009</v>
      </c>
      <c r="I449" s="1">
        <v>1.38</v>
      </c>
      <c r="J449" s="1" t="s">
        <v>7353</v>
      </c>
      <c r="K449" s="1">
        <v>0.24</v>
      </c>
      <c r="L449" s="1" t="s">
        <v>7354</v>
      </c>
      <c r="M449" s="1">
        <v>8.7900000000000006E-2</v>
      </c>
      <c r="N449" s="1" t="s">
        <v>7355</v>
      </c>
      <c r="O449" s="1" t="s">
        <v>7356</v>
      </c>
      <c r="P449" s="1">
        <v>0.94</v>
      </c>
      <c r="Q449" s="1">
        <v>0.52</v>
      </c>
      <c r="R449" s="1">
        <v>3.6799999999999999E-2</v>
      </c>
      <c r="S449" s="38">
        <v>43678</v>
      </c>
      <c r="T449" s="1">
        <v>0.69</v>
      </c>
      <c r="U449" s="1" t="s">
        <v>7357</v>
      </c>
      <c r="V449" s="1">
        <v>2.5399999999999999E-2</v>
      </c>
      <c r="W449" s="1" t="s">
        <v>7358</v>
      </c>
      <c r="X449" s="1" t="b">
        <v>0</v>
      </c>
      <c r="Y449" s="1" t="b">
        <v>0</v>
      </c>
    </row>
    <row r="450" spans="1:25" x14ac:dyDescent="0.25">
      <c r="A450" s="1" t="s">
        <v>7564</v>
      </c>
      <c r="B450" s="1" t="s">
        <v>7565</v>
      </c>
      <c r="C450" s="1" t="str">
        <f>VLOOKUP(B450,店铺SKU信息!E:F,2,0)</f>
        <v>AGCY6820-Black-XL</v>
      </c>
      <c r="D450" s="1" t="s">
        <v>2953</v>
      </c>
      <c r="E450" s="1" t="s">
        <v>8019</v>
      </c>
      <c r="F450" s="1" t="s">
        <v>7352</v>
      </c>
      <c r="G450" s="1">
        <v>13.07</v>
      </c>
      <c r="H450" s="1">
        <v>10.28</v>
      </c>
      <c r="I450" s="1">
        <v>0.79</v>
      </c>
      <c r="J450" s="1" t="s">
        <v>7353</v>
      </c>
      <c r="K450" s="1">
        <v>0.2</v>
      </c>
      <c r="L450" s="1" t="s">
        <v>7354</v>
      </c>
      <c r="M450" s="1">
        <v>6.1400000000000003E-2</v>
      </c>
      <c r="N450" s="1" t="s">
        <v>7355</v>
      </c>
      <c r="O450" s="1" t="s">
        <v>7356</v>
      </c>
      <c r="P450" s="1">
        <v>0.57999999999999996</v>
      </c>
      <c r="Q450" s="1">
        <v>0</v>
      </c>
      <c r="R450" s="1">
        <v>3.5700000000000003E-2</v>
      </c>
      <c r="S450" s="38">
        <v>43678</v>
      </c>
      <c r="T450" s="1">
        <v>0.69</v>
      </c>
      <c r="U450" s="1" t="s">
        <v>7357</v>
      </c>
      <c r="V450" s="1">
        <v>2.46E-2</v>
      </c>
      <c r="W450" s="1" t="s">
        <v>7358</v>
      </c>
      <c r="X450" s="1" t="b">
        <v>0</v>
      </c>
      <c r="Y450" s="1" t="b">
        <v>0</v>
      </c>
    </row>
    <row r="451" spans="1:25" x14ac:dyDescent="0.25">
      <c r="A451" s="1" t="s">
        <v>7498</v>
      </c>
      <c r="B451" s="1" t="s">
        <v>7499</v>
      </c>
      <c r="C451" s="1" t="str">
        <f>VLOOKUP(B451,店铺SKU信息!E:F,2,0)</f>
        <v>AGM48999-Black-4XL</v>
      </c>
      <c r="D451" s="1" t="s">
        <v>3917</v>
      </c>
      <c r="E451" s="1" t="s">
        <v>8019</v>
      </c>
      <c r="F451" s="1" t="s">
        <v>7352</v>
      </c>
      <c r="G451" s="1">
        <v>11.7</v>
      </c>
      <c r="H451" s="1">
        <v>9.5</v>
      </c>
      <c r="I451" s="1">
        <v>1.7</v>
      </c>
      <c r="J451" s="1" t="s">
        <v>7353</v>
      </c>
      <c r="K451" s="1">
        <v>0.9</v>
      </c>
      <c r="L451" s="1" t="s">
        <v>7354</v>
      </c>
      <c r="M451" s="1">
        <v>0.1091</v>
      </c>
      <c r="N451" s="1" t="s">
        <v>7355</v>
      </c>
      <c r="O451" s="1" t="s">
        <v>7356</v>
      </c>
      <c r="P451" s="1">
        <v>9.39</v>
      </c>
      <c r="Q451" s="1">
        <v>0</v>
      </c>
      <c r="R451" s="1">
        <v>1.0239</v>
      </c>
      <c r="S451" s="38">
        <v>43678</v>
      </c>
      <c r="T451" s="1">
        <v>0.69</v>
      </c>
      <c r="U451" s="1" t="s">
        <v>7357</v>
      </c>
      <c r="V451" s="1">
        <v>0.70650000000000002</v>
      </c>
      <c r="W451" s="1" t="s">
        <v>7358</v>
      </c>
      <c r="X451" s="1" t="b">
        <v>0</v>
      </c>
      <c r="Y451" s="1" t="b">
        <v>0</v>
      </c>
    </row>
    <row r="452" spans="1:25" x14ac:dyDescent="0.25">
      <c r="A452" s="1" t="s">
        <v>8041</v>
      </c>
      <c r="B452" s="1" t="s">
        <v>8042</v>
      </c>
      <c r="C452" s="1" t="str">
        <f>VLOOKUP(B452,店铺SKU信息!E:F,2,0)</f>
        <v>AGCY6752-Black White Plaid-L</v>
      </c>
      <c r="D452" s="1" t="s">
        <v>8043</v>
      </c>
      <c r="E452" s="1" t="s">
        <v>8019</v>
      </c>
      <c r="F452" s="1" t="s">
        <v>7352</v>
      </c>
      <c r="G452" s="1">
        <v>13.07</v>
      </c>
      <c r="H452" s="1">
        <v>10.28</v>
      </c>
      <c r="I452" s="1">
        <v>0.79</v>
      </c>
      <c r="J452" s="1" t="s">
        <v>7353</v>
      </c>
      <c r="K452" s="1">
        <v>0.2</v>
      </c>
      <c r="L452" s="1" t="s">
        <v>7354</v>
      </c>
      <c r="M452" s="1">
        <v>6.1400000000000003E-2</v>
      </c>
      <c r="N452" s="1" t="s">
        <v>7355</v>
      </c>
      <c r="O452" s="1" t="s">
        <v>7356</v>
      </c>
      <c r="P452" s="1">
        <v>0.1</v>
      </c>
      <c r="Q452" s="1">
        <v>0</v>
      </c>
      <c r="R452" s="1">
        <v>5.8999999999999999E-3</v>
      </c>
      <c r="S452" s="38">
        <v>43678</v>
      </c>
      <c r="T452" s="1">
        <v>0.69</v>
      </c>
      <c r="U452" s="1" t="s">
        <v>7357</v>
      </c>
      <c r="V452" s="1">
        <v>4.1000000000000003E-3</v>
      </c>
      <c r="W452" s="1" t="s">
        <v>7358</v>
      </c>
      <c r="X452" s="1" t="b">
        <v>0</v>
      </c>
      <c r="Y452" s="1" t="b">
        <v>0</v>
      </c>
    </row>
    <row r="453" spans="1:25" x14ac:dyDescent="0.25">
      <c r="A453" s="1" t="s">
        <v>7548</v>
      </c>
      <c r="B453" s="1" t="s">
        <v>7549</v>
      </c>
      <c r="C453" s="1" t="str">
        <f>VLOOKUP(B453,店铺SKU信息!E:F,2,0)</f>
        <v>AGM42588-Burgundy-XL</v>
      </c>
      <c r="D453" s="1" t="s">
        <v>7550</v>
      </c>
      <c r="E453" s="1" t="s">
        <v>8019</v>
      </c>
      <c r="F453" s="1" t="s">
        <v>7352</v>
      </c>
      <c r="G453" s="1">
        <v>12.1</v>
      </c>
      <c r="H453" s="1">
        <v>8.9</v>
      </c>
      <c r="I453" s="1">
        <v>2.4</v>
      </c>
      <c r="J453" s="1" t="s">
        <v>7353</v>
      </c>
      <c r="K453" s="1">
        <v>1.1499999999999999</v>
      </c>
      <c r="L453" s="1" t="s">
        <v>7354</v>
      </c>
      <c r="M453" s="1">
        <v>0.14940000000000001</v>
      </c>
      <c r="N453" s="1" t="s">
        <v>7355</v>
      </c>
      <c r="O453" s="1" t="s">
        <v>7356</v>
      </c>
      <c r="P453" s="1">
        <v>1</v>
      </c>
      <c r="Q453" s="1">
        <v>0</v>
      </c>
      <c r="R453" s="1">
        <v>0.14940000000000001</v>
      </c>
      <c r="S453" s="38">
        <v>43678</v>
      </c>
      <c r="T453" s="1">
        <v>0.69</v>
      </c>
      <c r="U453" s="1" t="s">
        <v>7357</v>
      </c>
      <c r="V453" s="1">
        <v>0.1031</v>
      </c>
      <c r="W453" s="1" t="s">
        <v>7358</v>
      </c>
      <c r="X453" s="1" t="b">
        <v>0</v>
      </c>
      <c r="Y453" s="1" t="b">
        <v>0</v>
      </c>
    </row>
    <row r="454" spans="1:25" x14ac:dyDescent="0.25">
      <c r="A454" s="1" t="s">
        <v>8044</v>
      </c>
      <c r="B454" s="1" t="s">
        <v>8045</v>
      </c>
      <c r="C454" s="1" t="str">
        <f>VLOOKUP(B454,店铺SKU信息!E:F,2,0)</f>
        <v>AGM19377-Blue-2XL</v>
      </c>
      <c r="D454" s="1" t="s">
        <v>8046</v>
      </c>
      <c r="E454" s="1" t="s">
        <v>8019</v>
      </c>
      <c r="F454" s="1" t="s">
        <v>7352</v>
      </c>
      <c r="G454" s="1">
        <v>12.68</v>
      </c>
      <c r="H454" s="1">
        <v>10.19</v>
      </c>
      <c r="I454" s="1">
        <v>1.18</v>
      </c>
      <c r="J454" s="1" t="s">
        <v>7353</v>
      </c>
      <c r="K454" s="1">
        <v>0.4</v>
      </c>
      <c r="L454" s="1" t="s">
        <v>7354</v>
      </c>
      <c r="M454" s="1">
        <v>8.8300000000000003E-2</v>
      </c>
      <c r="N454" s="1" t="s">
        <v>7355</v>
      </c>
      <c r="O454" s="1" t="s">
        <v>7356</v>
      </c>
      <c r="P454" s="1">
        <v>2</v>
      </c>
      <c r="Q454" s="1">
        <v>0</v>
      </c>
      <c r="R454" s="1">
        <v>0.17660000000000001</v>
      </c>
      <c r="S454" s="38">
        <v>43678</v>
      </c>
      <c r="T454" s="1">
        <v>0.69</v>
      </c>
      <c r="U454" s="1" t="s">
        <v>7357</v>
      </c>
      <c r="V454" s="1">
        <v>0.12189999999999999</v>
      </c>
      <c r="W454" s="1" t="s">
        <v>7358</v>
      </c>
      <c r="X454" s="1" t="b">
        <v>0</v>
      </c>
      <c r="Y454" s="1" t="b">
        <v>0</v>
      </c>
    </row>
    <row r="455" spans="1:25" x14ac:dyDescent="0.25">
      <c r="A455" s="1" t="s">
        <v>8047</v>
      </c>
      <c r="B455" s="1" t="s">
        <v>8048</v>
      </c>
      <c r="C455" s="1" t="str">
        <f>VLOOKUP(B455,店铺SKU信息!E:F,2,0)</f>
        <v>AGCY1031-Navy Stripe-XL</v>
      </c>
      <c r="D455" s="1" t="s">
        <v>8049</v>
      </c>
      <c r="E455" s="1" t="s">
        <v>8019</v>
      </c>
      <c r="F455" s="1" t="s">
        <v>7352</v>
      </c>
      <c r="G455" s="1">
        <v>13.5</v>
      </c>
      <c r="H455" s="1">
        <v>5.2</v>
      </c>
      <c r="I455" s="1">
        <v>0.2</v>
      </c>
      <c r="J455" s="1" t="s">
        <v>7353</v>
      </c>
      <c r="K455" s="1">
        <v>0.4</v>
      </c>
      <c r="L455" s="1" t="s">
        <v>7354</v>
      </c>
      <c r="M455" s="1">
        <v>8.0999999999999996E-3</v>
      </c>
      <c r="N455" s="1" t="s">
        <v>7355</v>
      </c>
      <c r="O455" s="1" t="s">
        <v>7356</v>
      </c>
      <c r="P455" s="1">
        <v>0.16</v>
      </c>
      <c r="Q455" s="1">
        <v>0</v>
      </c>
      <c r="R455" s="1">
        <v>1.2999999999999999E-3</v>
      </c>
      <c r="S455" s="38">
        <v>43678</v>
      </c>
      <c r="T455" s="1">
        <v>0.69</v>
      </c>
      <c r="U455" s="1" t="s">
        <v>7357</v>
      </c>
      <c r="V455" s="1">
        <v>8.9999999999999998E-4</v>
      </c>
      <c r="W455" s="1" t="s">
        <v>7358</v>
      </c>
      <c r="X455" s="1" t="b">
        <v>0</v>
      </c>
      <c r="Y455" s="1" t="b">
        <v>0</v>
      </c>
    </row>
    <row r="456" spans="1:25" x14ac:dyDescent="0.25">
      <c r="A456" s="1" t="s">
        <v>8050</v>
      </c>
      <c r="B456" s="1" t="s">
        <v>8051</v>
      </c>
      <c r="C456" s="1" t="str">
        <f>VLOOKUP(B456,店铺SKU信息!E:F,2,0)</f>
        <v>AGM48899-Black-2XL</v>
      </c>
      <c r="D456" s="1" t="s">
        <v>3507</v>
      </c>
      <c r="E456" s="1" t="s">
        <v>8019</v>
      </c>
      <c r="F456" s="1" t="s">
        <v>7352</v>
      </c>
      <c r="G456" s="1">
        <v>12.56</v>
      </c>
      <c r="H456" s="1">
        <v>9.92</v>
      </c>
      <c r="I456" s="1">
        <v>0.59</v>
      </c>
      <c r="J456" s="1" t="s">
        <v>7353</v>
      </c>
      <c r="K456" s="1">
        <v>0.35</v>
      </c>
      <c r="L456" s="1" t="s">
        <v>7354</v>
      </c>
      <c r="M456" s="1">
        <v>4.2599999999999999E-2</v>
      </c>
      <c r="N456" s="1" t="s">
        <v>7355</v>
      </c>
      <c r="O456" s="1" t="s">
        <v>7356</v>
      </c>
      <c r="P456" s="1">
        <v>2</v>
      </c>
      <c r="Q456" s="1">
        <v>0</v>
      </c>
      <c r="R456" s="1">
        <v>8.5099999999999995E-2</v>
      </c>
      <c r="S456" s="38">
        <v>43678</v>
      </c>
      <c r="T456" s="1">
        <v>0.69</v>
      </c>
      <c r="U456" s="1" t="s">
        <v>7357</v>
      </c>
      <c r="V456" s="1">
        <v>5.8700000000000002E-2</v>
      </c>
      <c r="W456" s="1" t="s">
        <v>7358</v>
      </c>
      <c r="X456" s="1" t="b">
        <v>0</v>
      </c>
      <c r="Y456" s="1" t="b">
        <v>0</v>
      </c>
    </row>
    <row r="457" spans="1:25" x14ac:dyDescent="0.25">
      <c r="A457" s="1" t="s">
        <v>7737</v>
      </c>
      <c r="B457" s="1" t="s">
        <v>7738</v>
      </c>
      <c r="C457" s="1" t="str">
        <f>VLOOKUP(B457,店铺SKU信息!E:F,2,0)</f>
        <v>AGM42544-Burgundy-XL</v>
      </c>
      <c r="D457" s="1" t="s">
        <v>7739</v>
      </c>
      <c r="E457" s="1" t="s">
        <v>8019</v>
      </c>
      <c r="F457" s="1" t="s">
        <v>7352</v>
      </c>
      <c r="G457" s="1">
        <v>12.8</v>
      </c>
      <c r="H457" s="1">
        <v>6</v>
      </c>
      <c r="I457" s="1">
        <v>2.4</v>
      </c>
      <c r="J457" s="1" t="s">
        <v>7353</v>
      </c>
      <c r="K457" s="1">
        <v>0.6</v>
      </c>
      <c r="L457" s="1" t="s">
        <v>7354</v>
      </c>
      <c r="M457" s="1">
        <v>0.1066</v>
      </c>
      <c r="N457" s="1" t="s">
        <v>7355</v>
      </c>
      <c r="O457" s="1" t="s">
        <v>7356</v>
      </c>
      <c r="P457" s="1">
        <v>1</v>
      </c>
      <c r="Q457" s="1">
        <v>0</v>
      </c>
      <c r="R457" s="1">
        <v>0.1066</v>
      </c>
      <c r="S457" s="38">
        <v>43678</v>
      </c>
      <c r="T457" s="1">
        <v>0.69</v>
      </c>
      <c r="U457" s="1" t="s">
        <v>7357</v>
      </c>
      <c r="V457" s="1">
        <v>7.3499999999999996E-2</v>
      </c>
      <c r="W457" s="1" t="s">
        <v>7358</v>
      </c>
      <c r="X457" s="1" t="b">
        <v>0</v>
      </c>
      <c r="Y457" s="1" t="b">
        <v>0</v>
      </c>
    </row>
    <row r="458" spans="1:25" x14ac:dyDescent="0.25">
      <c r="A458" s="1" t="s">
        <v>8052</v>
      </c>
      <c r="B458" s="1" t="s">
        <v>8053</v>
      </c>
      <c r="C458" s="1" t="str">
        <f>VLOOKUP(B458,店铺SKU信息!E:F,2,0)</f>
        <v>AGM42599-Army Green-3XL</v>
      </c>
      <c r="D458" s="1" t="s">
        <v>8054</v>
      </c>
      <c r="E458" s="1" t="s">
        <v>8019</v>
      </c>
      <c r="F458" s="1" t="s">
        <v>7352</v>
      </c>
      <c r="G458" s="1">
        <v>12.2</v>
      </c>
      <c r="H458" s="1">
        <v>9.3000000000000007</v>
      </c>
      <c r="I458" s="1">
        <v>1.2</v>
      </c>
      <c r="J458" s="1" t="s">
        <v>7353</v>
      </c>
      <c r="K458" s="1">
        <v>0.5</v>
      </c>
      <c r="L458" s="1" t="s">
        <v>7354</v>
      </c>
      <c r="M458" s="1">
        <v>7.8600000000000003E-2</v>
      </c>
      <c r="N458" s="1" t="s">
        <v>7355</v>
      </c>
      <c r="O458" s="1" t="s">
        <v>7356</v>
      </c>
      <c r="P458" s="1">
        <v>2</v>
      </c>
      <c r="Q458" s="1">
        <v>0</v>
      </c>
      <c r="R458" s="1">
        <v>0.15709999999999999</v>
      </c>
      <c r="S458" s="38">
        <v>43678</v>
      </c>
      <c r="T458" s="1">
        <v>0.69</v>
      </c>
      <c r="U458" s="1" t="s">
        <v>7357</v>
      </c>
      <c r="V458" s="1">
        <v>0.1084</v>
      </c>
      <c r="W458" s="1" t="s">
        <v>7358</v>
      </c>
      <c r="X458" s="1" t="b">
        <v>0</v>
      </c>
      <c r="Y458" s="1" t="b">
        <v>0</v>
      </c>
    </row>
    <row r="459" spans="1:25" x14ac:dyDescent="0.25">
      <c r="A459" s="1" t="s">
        <v>7380</v>
      </c>
      <c r="B459" s="1" t="s">
        <v>7381</v>
      </c>
      <c r="C459" s="1" t="str">
        <f>VLOOKUP(B459,店铺SKU信息!E:F,2,0)</f>
        <v>AGM4896-Burgundy-4XL</v>
      </c>
      <c r="D459" s="1" t="s">
        <v>2828</v>
      </c>
      <c r="E459" s="1" t="s">
        <v>8019</v>
      </c>
      <c r="F459" s="1" t="s">
        <v>7352</v>
      </c>
      <c r="G459" s="1">
        <v>13.69</v>
      </c>
      <c r="H459" s="1">
        <v>3.9</v>
      </c>
      <c r="I459" s="1">
        <v>2.1</v>
      </c>
      <c r="J459" s="1" t="s">
        <v>7353</v>
      </c>
      <c r="K459" s="1">
        <v>1.05</v>
      </c>
      <c r="L459" s="1" t="s">
        <v>7354</v>
      </c>
      <c r="M459" s="1">
        <v>6.4799999999999996E-2</v>
      </c>
      <c r="N459" s="1" t="s">
        <v>7355</v>
      </c>
      <c r="O459" s="1" t="s">
        <v>7356</v>
      </c>
      <c r="P459" s="1">
        <v>0.03</v>
      </c>
      <c r="Q459" s="1">
        <v>0</v>
      </c>
      <c r="R459" s="1">
        <v>2.0999999999999999E-3</v>
      </c>
      <c r="S459" s="38">
        <v>43678</v>
      </c>
      <c r="T459" s="1">
        <v>0.69</v>
      </c>
      <c r="U459" s="1" t="s">
        <v>7357</v>
      </c>
      <c r="V459" s="1">
        <v>1.4E-3</v>
      </c>
      <c r="W459" s="1" t="s">
        <v>7358</v>
      </c>
      <c r="X459" s="1" t="b">
        <v>0</v>
      </c>
      <c r="Y459" s="1" t="b">
        <v>0</v>
      </c>
    </row>
    <row r="460" spans="1:25" x14ac:dyDescent="0.25">
      <c r="A460" s="1" t="s">
        <v>7682</v>
      </c>
      <c r="B460" s="1" t="s">
        <v>7683</v>
      </c>
      <c r="C460" s="1" t="str">
        <f>VLOOKUP(B460,店铺SKU信息!E:F,2,0)</f>
        <v>AGM42566-Burgundy-XL</v>
      </c>
      <c r="D460" s="1" t="s">
        <v>7684</v>
      </c>
      <c r="E460" s="1" t="s">
        <v>8019</v>
      </c>
      <c r="F460" s="1" t="s">
        <v>7352</v>
      </c>
      <c r="G460" s="1">
        <v>10.5</v>
      </c>
      <c r="H460" s="1">
        <v>3.8</v>
      </c>
      <c r="I460" s="1">
        <v>2.2999999999999998</v>
      </c>
      <c r="J460" s="1" t="s">
        <v>7353</v>
      </c>
      <c r="K460" s="1">
        <v>0.6</v>
      </c>
      <c r="L460" s="1" t="s">
        <v>7354</v>
      </c>
      <c r="M460" s="1">
        <v>5.3100000000000001E-2</v>
      </c>
      <c r="N460" s="1" t="s">
        <v>7355</v>
      </c>
      <c r="O460" s="1" t="s">
        <v>7356</v>
      </c>
      <c r="P460" s="1">
        <v>1</v>
      </c>
      <c r="Q460" s="1">
        <v>0</v>
      </c>
      <c r="R460" s="1">
        <v>5.3100000000000001E-2</v>
      </c>
      <c r="S460" s="38">
        <v>43678</v>
      </c>
      <c r="T460" s="1">
        <v>0.69</v>
      </c>
      <c r="U460" s="1" t="s">
        <v>7357</v>
      </c>
      <c r="V460" s="1">
        <v>3.6600000000000001E-2</v>
      </c>
      <c r="W460" s="1" t="s">
        <v>7358</v>
      </c>
      <c r="X460" s="1" t="b">
        <v>0</v>
      </c>
      <c r="Y460" s="1" t="b">
        <v>0</v>
      </c>
    </row>
    <row r="461" spans="1:25" x14ac:dyDescent="0.25">
      <c r="A461" s="1" t="s">
        <v>8055</v>
      </c>
      <c r="B461" s="1" t="s">
        <v>8056</v>
      </c>
      <c r="C461" s="1" t="str">
        <f>VLOOKUP(B461,店铺SKU信息!E:F,2,0)</f>
        <v>AGCY6754-Pink-M</v>
      </c>
      <c r="D461" s="1" t="s">
        <v>8057</v>
      </c>
      <c r="E461" s="1" t="s">
        <v>8019</v>
      </c>
      <c r="F461" s="1" t="s">
        <v>7352</v>
      </c>
      <c r="G461" s="1">
        <v>9.4</v>
      </c>
      <c r="H461" s="1">
        <v>5.9</v>
      </c>
      <c r="I461" s="1">
        <v>2.59</v>
      </c>
      <c r="J461" s="1" t="s">
        <v>7353</v>
      </c>
      <c r="K461" s="1">
        <v>0.6</v>
      </c>
      <c r="L461" s="1" t="s">
        <v>7354</v>
      </c>
      <c r="M461" s="1">
        <v>8.3199999999999996E-2</v>
      </c>
      <c r="N461" s="1" t="s">
        <v>7355</v>
      </c>
      <c r="O461" s="1" t="s">
        <v>7356</v>
      </c>
      <c r="P461" s="1">
        <v>0.23</v>
      </c>
      <c r="Q461" s="1">
        <v>0.19</v>
      </c>
      <c r="R461" s="1">
        <v>2.7000000000000001E-3</v>
      </c>
      <c r="S461" s="38">
        <v>43678</v>
      </c>
      <c r="T461" s="1">
        <v>0.69</v>
      </c>
      <c r="U461" s="1" t="s">
        <v>7357</v>
      </c>
      <c r="V461" s="1">
        <v>1.9E-3</v>
      </c>
      <c r="W461" s="1" t="s">
        <v>7358</v>
      </c>
      <c r="X461" s="1" t="b">
        <v>0</v>
      </c>
      <c r="Y461" s="1" t="b">
        <v>0</v>
      </c>
    </row>
    <row r="462" spans="1:25" x14ac:dyDescent="0.25">
      <c r="A462" s="1" t="s">
        <v>8058</v>
      </c>
      <c r="B462" s="1" t="s">
        <v>8059</v>
      </c>
      <c r="C462" s="1" t="str">
        <f>VLOOKUP(B462,店铺SKU信息!E:F,2,0)</f>
        <v>AGM42588-Burgundy-4XL</v>
      </c>
      <c r="D462" s="1" t="s">
        <v>8060</v>
      </c>
      <c r="E462" s="1" t="s">
        <v>8019</v>
      </c>
      <c r="F462" s="1" t="s">
        <v>7352</v>
      </c>
      <c r="G462" s="1">
        <v>12.1</v>
      </c>
      <c r="H462" s="1">
        <v>8.9</v>
      </c>
      <c r="I462" s="1">
        <v>2.4</v>
      </c>
      <c r="J462" s="1" t="s">
        <v>7353</v>
      </c>
      <c r="K462" s="1">
        <v>1.1499999999999999</v>
      </c>
      <c r="L462" s="1" t="s">
        <v>7354</v>
      </c>
      <c r="M462" s="1">
        <v>0.14940000000000001</v>
      </c>
      <c r="N462" s="1" t="s">
        <v>7355</v>
      </c>
      <c r="O462" s="1" t="s">
        <v>7356</v>
      </c>
      <c r="P462" s="1">
        <v>3</v>
      </c>
      <c r="Q462" s="1">
        <v>0</v>
      </c>
      <c r="R462" s="1">
        <v>0.4481</v>
      </c>
      <c r="S462" s="38">
        <v>43678</v>
      </c>
      <c r="T462" s="1">
        <v>0.69</v>
      </c>
      <c r="U462" s="1" t="s">
        <v>7357</v>
      </c>
      <c r="V462" s="1">
        <v>0.30919999999999997</v>
      </c>
      <c r="W462" s="1" t="s">
        <v>7358</v>
      </c>
      <c r="X462" s="1" t="b">
        <v>0</v>
      </c>
      <c r="Y462" s="1" t="b">
        <v>0</v>
      </c>
    </row>
    <row r="463" spans="1:25" x14ac:dyDescent="0.25">
      <c r="A463" s="1" t="s">
        <v>7440</v>
      </c>
      <c r="B463" s="1" t="s">
        <v>7441</v>
      </c>
      <c r="C463" s="1" t="str">
        <f>VLOOKUP(B463,店铺SKU信息!E:F,2,0)</f>
        <v>AGM48999-Blue-3XL</v>
      </c>
      <c r="D463" s="1" t="s">
        <v>5208</v>
      </c>
      <c r="E463" s="1" t="s">
        <v>8019</v>
      </c>
      <c r="F463" s="1" t="s">
        <v>7352</v>
      </c>
      <c r="G463" s="1">
        <v>11.7</v>
      </c>
      <c r="H463" s="1">
        <v>9.5</v>
      </c>
      <c r="I463" s="1">
        <v>1.7</v>
      </c>
      <c r="J463" s="1" t="s">
        <v>7353</v>
      </c>
      <c r="K463" s="1">
        <v>0.9</v>
      </c>
      <c r="L463" s="1" t="s">
        <v>7354</v>
      </c>
      <c r="M463" s="1">
        <v>0.1091</v>
      </c>
      <c r="N463" s="1" t="s">
        <v>7355</v>
      </c>
      <c r="O463" s="1" t="s">
        <v>7356</v>
      </c>
      <c r="P463" s="1">
        <v>8</v>
      </c>
      <c r="Q463" s="1">
        <v>0</v>
      </c>
      <c r="R463" s="1">
        <v>0.87260000000000004</v>
      </c>
      <c r="S463" s="38">
        <v>43678</v>
      </c>
      <c r="T463" s="1">
        <v>0.69</v>
      </c>
      <c r="U463" s="1" t="s">
        <v>7357</v>
      </c>
      <c r="V463" s="1">
        <v>0.60209999999999997</v>
      </c>
      <c r="W463" s="1" t="s">
        <v>7358</v>
      </c>
      <c r="X463" s="1" t="b">
        <v>0</v>
      </c>
      <c r="Y463" s="1" t="b">
        <v>0</v>
      </c>
    </row>
    <row r="464" spans="1:25" x14ac:dyDescent="0.25">
      <c r="A464" s="1" t="s">
        <v>7588</v>
      </c>
      <c r="B464" s="1" t="s">
        <v>7589</v>
      </c>
      <c r="C464" s="1" t="str">
        <f>VLOOKUP(B464,店铺SKU信息!E:F,2,0)</f>
        <v>AGM42655-Purple-2XL</v>
      </c>
      <c r="D464" s="1" t="s">
        <v>5932</v>
      </c>
      <c r="E464" s="1" t="s">
        <v>8019</v>
      </c>
      <c r="F464" s="1" t="s">
        <v>7352</v>
      </c>
      <c r="G464" s="1">
        <v>12.3</v>
      </c>
      <c r="H464" s="1">
        <v>9.6</v>
      </c>
      <c r="I464" s="1">
        <v>1</v>
      </c>
      <c r="J464" s="1" t="s">
        <v>7353</v>
      </c>
      <c r="K464" s="1">
        <v>0.7</v>
      </c>
      <c r="L464" s="1" t="s">
        <v>7354</v>
      </c>
      <c r="M464" s="1">
        <v>6.83E-2</v>
      </c>
      <c r="N464" s="1" t="s">
        <v>7355</v>
      </c>
      <c r="O464" s="1" t="s">
        <v>7356</v>
      </c>
      <c r="P464" s="1">
        <v>14</v>
      </c>
      <c r="Q464" s="1">
        <v>0</v>
      </c>
      <c r="R464" s="1">
        <v>0.95640000000000003</v>
      </c>
      <c r="S464" s="38">
        <v>43678</v>
      </c>
      <c r="T464" s="1">
        <v>0.69</v>
      </c>
      <c r="U464" s="1" t="s">
        <v>7357</v>
      </c>
      <c r="V464" s="1">
        <v>0.65990000000000004</v>
      </c>
      <c r="W464" s="1" t="s">
        <v>7358</v>
      </c>
      <c r="X464" s="1" t="b">
        <v>0</v>
      </c>
      <c r="Y464" s="1" t="b">
        <v>0</v>
      </c>
    </row>
    <row r="465" spans="1:25" x14ac:dyDescent="0.25">
      <c r="A465" s="1" t="s">
        <v>8061</v>
      </c>
      <c r="B465" s="1" t="s">
        <v>8062</v>
      </c>
      <c r="C465" s="1" t="str">
        <f>VLOOKUP(B465,店铺SKU信息!E:F,2,0)</f>
        <v>AGM42588-Green-2XL</v>
      </c>
      <c r="D465" s="1" t="s">
        <v>8063</v>
      </c>
      <c r="E465" s="1" t="s">
        <v>8019</v>
      </c>
      <c r="F465" s="1" t="s">
        <v>7352</v>
      </c>
      <c r="G465" s="1">
        <v>12.1</v>
      </c>
      <c r="H465" s="1">
        <v>8.9</v>
      </c>
      <c r="I465" s="1">
        <v>2.4</v>
      </c>
      <c r="J465" s="1" t="s">
        <v>7353</v>
      </c>
      <c r="K465" s="1">
        <v>1.1499999999999999</v>
      </c>
      <c r="L465" s="1" t="s">
        <v>7354</v>
      </c>
      <c r="M465" s="1">
        <v>0.14940000000000001</v>
      </c>
      <c r="N465" s="1" t="s">
        <v>7355</v>
      </c>
      <c r="O465" s="1" t="s">
        <v>7356</v>
      </c>
      <c r="P465" s="1">
        <v>1</v>
      </c>
      <c r="Q465" s="1">
        <v>0</v>
      </c>
      <c r="R465" s="1">
        <v>0.14940000000000001</v>
      </c>
      <c r="S465" s="38">
        <v>43678</v>
      </c>
      <c r="T465" s="1">
        <v>0.69</v>
      </c>
      <c r="U465" s="1" t="s">
        <v>7357</v>
      </c>
      <c r="V465" s="1">
        <v>0.1031</v>
      </c>
      <c r="W465" s="1" t="s">
        <v>7358</v>
      </c>
      <c r="X465" s="1" t="b">
        <v>0</v>
      </c>
      <c r="Y465" s="1" t="b">
        <v>0</v>
      </c>
    </row>
    <row r="466" spans="1:25" x14ac:dyDescent="0.25">
      <c r="A466" s="1" t="s">
        <v>7519</v>
      </c>
      <c r="B466" s="1" t="s">
        <v>7520</v>
      </c>
      <c r="C466" s="1" t="str">
        <f>VLOOKUP(B466,店铺SKU信息!E:F,2,0)</f>
        <v>AGM42599-Red-2XL</v>
      </c>
      <c r="D466" s="1" t="s">
        <v>4185</v>
      </c>
      <c r="E466" s="1" t="s">
        <v>8019</v>
      </c>
      <c r="F466" s="1" t="s">
        <v>7352</v>
      </c>
      <c r="G466" s="1">
        <v>12.2</v>
      </c>
      <c r="H466" s="1">
        <v>9.3000000000000007</v>
      </c>
      <c r="I466" s="1">
        <v>1.2</v>
      </c>
      <c r="J466" s="1" t="s">
        <v>7353</v>
      </c>
      <c r="K466" s="1">
        <v>0.5</v>
      </c>
      <c r="L466" s="1" t="s">
        <v>7354</v>
      </c>
      <c r="M466" s="1">
        <v>7.8600000000000003E-2</v>
      </c>
      <c r="N466" s="1" t="s">
        <v>7355</v>
      </c>
      <c r="O466" s="1" t="s">
        <v>7356</v>
      </c>
      <c r="P466" s="1">
        <v>1</v>
      </c>
      <c r="Q466" s="1">
        <v>0</v>
      </c>
      <c r="R466" s="1">
        <v>7.8600000000000003E-2</v>
      </c>
      <c r="S466" s="38">
        <v>43678</v>
      </c>
      <c r="T466" s="1">
        <v>0.69</v>
      </c>
      <c r="U466" s="1" t="s">
        <v>7357</v>
      </c>
      <c r="V466" s="1">
        <v>5.4199999999999998E-2</v>
      </c>
      <c r="W466" s="1" t="s">
        <v>7358</v>
      </c>
      <c r="X466" s="1" t="b">
        <v>0</v>
      </c>
      <c r="Y466" s="1" t="b">
        <v>0</v>
      </c>
    </row>
    <row r="467" spans="1:25" x14ac:dyDescent="0.25">
      <c r="A467" s="1" t="s">
        <v>8064</v>
      </c>
      <c r="B467" s="1" t="s">
        <v>8065</v>
      </c>
      <c r="C467" s="1" t="str">
        <f>VLOOKUP(B467,店铺SKU信息!E:F,2,0)</f>
        <v>AGM42644-White Stripe-2XL</v>
      </c>
      <c r="D467" s="1" t="s">
        <v>3592</v>
      </c>
      <c r="E467" s="1" t="s">
        <v>8019</v>
      </c>
      <c r="F467" s="1" t="s">
        <v>7352</v>
      </c>
      <c r="G467" s="1">
        <v>12.7</v>
      </c>
      <c r="H467" s="1">
        <v>9.9</v>
      </c>
      <c r="I467" s="1">
        <v>0.8</v>
      </c>
      <c r="J467" s="1" t="s">
        <v>7353</v>
      </c>
      <c r="K467" s="1">
        <v>0.65</v>
      </c>
      <c r="L467" s="1" t="s">
        <v>7354</v>
      </c>
      <c r="M467" s="1">
        <v>5.8099999999999999E-2</v>
      </c>
      <c r="N467" s="1" t="s">
        <v>7355</v>
      </c>
      <c r="O467" s="1" t="s">
        <v>7356</v>
      </c>
      <c r="P467" s="1">
        <v>1</v>
      </c>
      <c r="Q467" s="1">
        <v>0</v>
      </c>
      <c r="R467" s="1">
        <v>5.8099999999999999E-2</v>
      </c>
      <c r="S467" s="38">
        <v>43678</v>
      </c>
      <c r="T467" s="1">
        <v>0.69</v>
      </c>
      <c r="U467" s="1" t="s">
        <v>7357</v>
      </c>
      <c r="V467" s="1">
        <v>4.0099999999999997E-2</v>
      </c>
      <c r="W467" s="1" t="s">
        <v>7358</v>
      </c>
      <c r="X467" s="1" t="b">
        <v>0</v>
      </c>
      <c r="Y467" s="1" t="b">
        <v>0</v>
      </c>
    </row>
    <row r="468" spans="1:25" x14ac:dyDescent="0.25">
      <c r="A468" s="1" t="s">
        <v>7388</v>
      </c>
      <c r="B468" s="1" t="s">
        <v>7389</v>
      </c>
      <c r="C468" s="1" t="str">
        <f>VLOOKUP(B468,店铺SKU信息!E:F,2,0)</f>
        <v>AGM4896-Black-2XL</v>
      </c>
      <c r="D468" s="1" t="s">
        <v>2646</v>
      </c>
      <c r="E468" s="1" t="s">
        <v>8019</v>
      </c>
      <c r="F468" s="1" t="s">
        <v>7352</v>
      </c>
      <c r="G468" s="1">
        <v>13.69</v>
      </c>
      <c r="H468" s="1">
        <v>3.9</v>
      </c>
      <c r="I468" s="1">
        <v>2.1</v>
      </c>
      <c r="J468" s="1" t="s">
        <v>7353</v>
      </c>
      <c r="K468" s="1">
        <v>1.05</v>
      </c>
      <c r="L468" s="1" t="s">
        <v>7354</v>
      </c>
      <c r="M468" s="1">
        <v>6.4799999999999996E-2</v>
      </c>
      <c r="N468" s="1" t="s">
        <v>7355</v>
      </c>
      <c r="O468" s="1" t="s">
        <v>7356</v>
      </c>
      <c r="P468" s="1">
        <v>0.03</v>
      </c>
      <c r="Q468" s="1">
        <v>0</v>
      </c>
      <c r="R468" s="1">
        <v>2.0999999999999999E-3</v>
      </c>
      <c r="S468" s="38">
        <v>43678</v>
      </c>
      <c r="T468" s="1">
        <v>0.69</v>
      </c>
      <c r="U468" s="1" t="s">
        <v>7357</v>
      </c>
      <c r="V468" s="1">
        <v>1.4E-3</v>
      </c>
      <c r="W468" s="1" t="s">
        <v>7358</v>
      </c>
      <c r="X468" s="1" t="b">
        <v>0</v>
      </c>
      <c r="Y468" s="1" t="b">
        <v>0</v>
      </c>
    </row>
    <row r="469" spans="1:25" x14ac:dyDescent="0.25">
      <c r="A469" s="1" t="s">
        <v>7889</v>
      </c>
      <c r="B469" s="1" t="s">
        <v>7890</v>
      </c>
      <c r="C469" s="1" t="str">
        <f>VLOOKUP(B469,店铺SKU信息!E:F,2,0)</f>
        <v>AGM42644-Black Stripe-2XL</v>
      </c>
      <c r="D469" s="1" t="s">
        <v>4966</v>
      </c>
      <c r="E469" s="1" t="s">
        <v>8019</v>
      </c>
      <c r="F469" s="1" t="s">
        <v>7352</v>
      </c>
      <c r="G469" s="1">
        <v>12.7</v>
      </c>
      <c r="H469" s="1">
        <v>9.9</v>
      </c>
      <c r="I469" s="1">
        <v>0.8</v>
      </c>
      <c r="J469" s="1" t="s">
        <v>7353</v>
      </c>
      <c r="K469" s="1">
        <v>0.65</v>
      </c>
      <c r="L469" s="1" t="s">
        <v>7354</v>
      </c>
      <c r="M469" s="1">
        <v>5.8099999999999999E-2</v>
      </c>
      <c r="N469" s="1" t="s">
        <v>7355</v>
      </c>
      <c r="O469" s="1" t="s">
        <v>7356</v>
      </c>
      <c r="P469" s="1">
        <v>1</v>
      </c>
      <c r="Q469" s="1">
        <v>0</v>
      </c>
      <c r="R469" s="1">
        <v>5.8099999999999999E-2</v>
      </c>
      <c r="S469" s="38">
        <v>43678</v>
      </c>
      <c r="T469" s="1">
        <v>0.69</v>
      </c>
      <c r="U469" s="1" t="s">
        <v>7357</v>
      </c>
      <c r="V469" s="1">
        <v>4.0099999999999997E-2</v>
      </c>
      <c r="W469" s="1" t="s">
        <v>7358</v>
      </c>
      <c r="X469" s="1" t="b">
        <v>0</v>
      </c>
      <c r="Y469" s="1" t="b">
        <v>0</v>
      </c>
    </row>
    <row r="470" spans="1:25" x14ac:dyDescent="0.25">
      <c r="A470" s="1" t="s">
        <v>7897</v>
      </c>
      <c r="B470" s="1" t="s">
        <v>7898</v>
      </c>
      <c r="C470" s="1" t="str">
        <f>VLOOKUP(B470,店铺SKU信息!E:F,2,0)</f>
        <v>AGM42644-Black Stripe-3XL</v>
      </c>
      <c r="D470" s="1" t="s">
        <v>5430</v>
      </c>
      <c r="E470" s="1" t="s">
        <v>8019</v>
      </c>
      <c r="F470" s="1" t="s">
        <v>7352</v>
      </c>
      <c r="G470" s="1">
        <v>12.7</v>
      </c>
      <c r="H470" s="1">
        <v>9.9</v>
      </c>
      <c r="I470" s="1">
        <v>0.8</v>
      </c>
      <c r="J470" s="1" t="s">
        <v>7353</v>
      </c>
      <c r="K470" s="1">
        <v>0.65</v>
      </c>
      <c r="L470" s="1" t="s">
        <v>7354</v>
      </c>
      <c r="M470" s="1">
        <v>5.8099999999999999E-2</v>
      </c>
      <c r="N470" s="1" t="s">
        <v>7355</v>
      </c>
      <c r="O470" s="1" t="s">
        <v>7356</v>
      </c>
      <c r="P470" s="1">
        <v>2</v>
      </c>
      <c r="Q470" s="1">
        <v>0</v>
      </c>
      <c r="R470" s="1">
        <v>0.1162</v>
      </c>
      <c r="S470" s="38">
        <v>43678</v>
      </c>
      <c r="T470" s="1">
        <v>0.69</v>
      </c>
      <c r="U470" s="1" t="s">
        <v>7357</v>
      </c>
      <c r="V470" s="1">
        <v>8.0199999999999994E-2</v>
      </c>
      <c r="W470" s="1" t="s">
        <v>7358</v>
      </c>
      <c r="X470" s="1" t="b">
        <v>0</v>
      </c>
      <c r="Y470" s="1" t="b">
        <v>0</v>
      </c>
    </row>
    <row r="471" spans="1:25" x14ac:dyDescent="0.25">
      <c r="A471" s="1" t="s">
        <v>8066</v>
      </c>
      <c r="B471" s="1" t="s">
        <v>8067</v>
      </c>
      <c r="C471" s="1" t="str">
        <f>VLOOKUP(B471,店铺SKU信息!E:F,2,0)</f>
        <v>AGCY6706-Black-L</v>
      </c>
      <c r="D471" s="1" t="s">
        <v>8068</v>
      </c>
      <c r="E471" s="1" t="s">
        <v>8019</v>
      </c>
      <c r="F471" s="1" t="s">
        <v>7352</v>
      </c>
      <c r="G471" s="1">
        <v>12.25</v>
      </c>
      <c r="H471" s="1">
        <v>9.65</v>
      </c>
      <c r="I471" s="1">
        <v>1.8</v>
      </c>
      <c r="J471" s="1" t="s">
        <v>7353</v>
      </c>
      <c r="K471" s="1">
        <v>0.51</v>
      </c>
      <c r="L471" s="1" t="s">
        <v>7354</v>
      </c>
      <c r="M471" s="1">
        <v>0.1231</v>
      </c>
      <c r="N471" s="1" t="s">
        <v>7355</v>
      </c>
      <c r="O471" s="1" t="s">
        <v>7356</v>
      </c>
      <c r="P471" s="1">
        <v>1.58</v>
      </c>
      <c r="Q471" s="1">
        <v>0.74</v>
      </c>
      <c r="R471" s="1">
        <v>0.1032</v>
      </c>
      <c r="S471" s="38">
        <v>43678</v>
      </c>
      <c r="T471" s="1">
        <v>0.69</v>
      </c>
      <c r="U471" s="1" t="s">
        <v>7357</v>
      </c>
      <c r="V471" s="1">
        <v>7.1199999999999999E-2</v>
      </c>
      <c r="W471" s="1" t="s">
        <v>7358</v>
      </c>
      <c r="X471" s="1" t="b">
        <v>0</v>
      </c>
      <c r="Y471" s="1" t="b">
        <v>0</v>
      </c>
    </row>
    <row r="472" spans="1:25" x14ac:dyDescent="0.25">
      <c r="A472" s="1" t="s">
        <v>7500</v>
      </c>
      <c r="B472" s="1" t="s">
        <v>7501</v>
      </c>
      <c r="C472" s="1" t="str">
        <f>VLOOKUP(B472,店铺SKU信息!E:F,2,0)</f>
        <v>AGM48999-Black-2XL</v>
      </c>
      <c r="D472" s="1" t="s">
        <v>2813</v>
      </c>
      <c r="E472" s="1" t="s">
        <v>8019</v>
      </c>
      <c r="F472" s="1" t="s">
        <v>7352</v>
      </c>
      <c r="G472" s="1">
        <v>11.7</v>
      </c>
      <c r="H472" s="1">
        <v>9.5</v>
      </c>
      <c r="I472" s="1">
        <v>1.7</v>
      </c>
      <c r="J472" s="1" t="s">
        <v>7353</v>
      </c>
      <c r="K472" s="1">
        <v>0.9</v>
      </c>
      <c r="L472" s="1" t="s">
        <v>7354</v>
      </c>
      <c r="M472" s="1">
        <v>0.10929999999999999</v>
      </c>
      <c r="N472" s="1" t="s">
        <v>7355</v>
      </c>
      <c r="O472" s="1" t="s">
        <v>7356</v>
      </c>
      <c r="P472" s="1">
        <v>7.16</v>
      </c>
      <c r="Q472" s="1">
        <v>0</v>
      </c>
      <c r="R472" s="1">
        <v>0.78310000000000002</v>
      </c>
      <c r="S472" s="38">
        <v>43678</v>
      </c>
      <c r="T472" s="1">
        <v>0.69</v>
      </c>
      <c r="U472" s="1" t="s">
        <v>7357</v>
      </c>
      <c r="V472" s="1">
        <v>0.5403</v>
      </c>
      <c r="W472" s="1" t="s">
        <v>7358</v>
      </c>
      <c r="X472" s="1" t="b">
        <v>0</v>
      </c>
      <c r="Y472" s="1" t="b">
        <v>0</v>
      </c>
    </row>
    <row r="473" spans="1:25" x14ac:dyDescent="0.25">
      <c r="A473" s="1" t="s">
        <v>8069</v>
      </c>
      <c r="B473" s="1" t="s">
        <v>8070</v>
      </c>
      <c r="C473" s="1" t="str">
        <f>VLOOKUP(B473,店铺SKU信息!E:F,2,0)</f>
        <v>AGM42599-Red-XL</v>
      </c>
      <c r="D473" s="1" t="s">
        <v>8071</v>
      </c>
      <c r="E473" s="1" t="s">
        <v>8019</v>
      </c>
      <c r="F473" s="1" t="s">
        <v>7352</v>
      </c>
      <c r="G473" s="1">
        <v>12.2</v>
      </c>
      <c r="H473" s="1">
        <v>9.3000000000000007</v>
      </c>
      <c r="I473" s="1">
        <v>1.2</v>
      </c>
      <c r="J473" s="1" t="s">
        <v>7353</v>
      </c>
      <c r="K473" s="1">
        <v>0.5</v>
      </c>
      <c r="L473" s="1" t="s">
        <v>7354</v>
      </c>
      <c r="M473" s="1">
        <v>7.8600000000000003E-2</v>
      </c>
      <c r="N473" s="1" t="s">
        <v>7355</v>
      </c>
      <c r="O473" s="1" t="s">
        <v>7356</v>
      </c>
      <c r="P473" s="1">
        <v>1</v>
      </c>
      <c r="Q473" s="1">
        <v>0</v>
      </c>
      <c r="R473" s="1">
        <v>7.8600000000000003E-2</v>
      </c>
      <c r="S473" s="38">
        <v>43678</v>
      </c>
      <c r="T473" s="1">
        <v>0.69</v>
      </c>
      <c r="U473" s="1" t="s">
        <v>7357</v>
      </c>
      <c r="V473" s="1">
        <v>5.4199999999999998E-2</v>
      </c>
      <c r="W473" s="1" t="s">
        <v>7358</v>
      </c>
      <c r="X473" s="1" t="b">
        <v>0</v>
      </c>
      <c r="Y473" s="1" t="b">
        <v>0</v>
      </c>
    </row>
    <row r="474" spans="1:25" x14ac:dyDescent="0.25">
      <c r="A474" s="1" t="s">
        <v>8072</v>
      </c>
      <c r="B474" s="1" t="s">
        <v>8073</v>
      </c>
      <c r="C474" s="1" t="str">
        <f>VLOOKUP(B474,店铺SKU信息!E:F,2,0)</f>
        <v>AGM19377-Black-2XL</v>
      </c>
      <c r="D474" s="1" t="s">
        <v>8074</v>
      </c>
      <c r="E474" s="1" t="s">
        <v>8019</v>
      </c>
      <c r="F474" s="1" t="s">
        <v>7352</v>
      </c>
      <c r="G474" s="1">
        <v>12.68</v>
      </c>
      <c r="H474" s="1">
        <v>10.199999999999999</v>
      </c>
      <c r="I474" s="1">
        <v>1.18</v>
      </c>
      <c r="J474" s="1" t="s">
        <v>7353</v>
      </c>
      <c r="K474" s="1">
        <v>0.4</v>
      </c>
      <c r="L474" s="1" t="s">
        <v>7354</v>
      </c>
      <c r="M474" s="1">
        <v>8.8400000000000006E-2</v>
      </c>
      <c r="N474" s="1" t="s">
        <v>7355</v>
      </c>
      <c r="O474" s="1" t="s">
        <v>7356</v>
      </c>
      <c r="P474" s="1">
        <v>1</v>
      </c>
      <c r="Q474" s="1">
        <v>0</v>
      </c>
      <c r="R474" s="1">
        <v>8.8400000000000006E-2</v>
      </c>
      <c r="S474" s="38">
        <v>43678</v>
      </c>
      <c r="T474" s="1">
        <v>0.69</v>
      </c>
      <c r="U474" s="1" t="s">
        <v>7357</v>
      </c>
      <c r="V474" s="1">
        <v>6.0999999999999999E-2</v>
      </c>
      <c r="W474" s="1" t="s">
        <v>7358</v>
      </c>
      <c r="X474" s="1" t="b">
        <v>0</v>
      </c>
      <c r="Y474" s="1" t="b">
        <v>0</v>
      </c>
    </row>
    <row r="475" spans="1:25" x14ac:dyDescent="0.25">
      <c r="A475" s="1" t="s">
        <v>7476</v>
      </c>
      <c r="B475" s="1" t="s">
        <v>7477</v>
      </c>
      <c r="C475" s="1" t="str">
        <f>VLOOKUP(B475,店铺SKU信息!E:F,2,0)</f>
        <v>AGM48999-Black-XL</v>
      </c>
      <c r="D475" s="1" t="s">
        <v>3106</v>
      </c>
      <c r="E475" s="1" t="s">
        <v>8019</v>
      </c>
      <c r="F475" s="1" t="s">
        <v>7352</v>
      </c>
      <c r="G475" s="1">
        <v>11.7</v>
      </c>
      <c r="H475" s="1">
        <v>9.5</v>
      </c>
      <c r="I475" s="1">
        <v>1.7</v>
      </c>
      <c r="J475" s="1" t="s">
        <v>7353</v>
      </c>
      <c r="K475" s="1">
        <v>0.9</v>
      </c>
      <c r="L475" s="1" t="s">
        <v>7354</v>
      </c>
      <c r="M475" s="1">
        <v>0.1091</v>
      </c>
      <c r="N475" s="1" t="s">
        <v>7355</v>
      </c>
      <c r="O475" s="1" t="s">
        <v>7356</v>
      </c>
      <c r="P475" s="1">
        <v>5.42</v>
      </c>
      <c r="Q475" s="1">
        <v>0</v>
      </c>
      <c r="R475" s="1">
        <v>0.59109999999999996</v>
      </c>
      <c r="S475" s="38">
        <v>43678</v>
      </c>
      <c r="T475" s="1">
        <v>0.69</v>
      </c>
      <c r="U475" s="1" t="s">
        <v>7357</v>
      </c>
      <c r="V475" s="1">
        <v>0.40789999999999998</v>
      </c>
      <c r="W475" s="1" t="s">
        <v>7358</v>
      </c>
      <c r="X475" s="1" t="b">
        <v>0</v>
      </c>
      <c r="Y475" s="1" t="b">
        <v>0</v>
      </c>
    </row>
    <row r="476" spans="1:25" x14ac:dyDescent="0.25">
      <c r="A476" s="1" t="s">
        <v>8075</v>
      </c>
      <c r="B476" s="1" t="s">
        <v>8076</v>
      </c>
      <c r="C476" s="1" t="str">
        <f>VLOOKUP(B476,店铺SKU信息!E:F,2,0)</f>
        <v>AGM42600-Red-2XL</v>
      </c>
      <c r="D476" s="1" t="s">
        <v>8077</v>
      </c>
      <c r="E476" s="1" t="s">
        <v>8019</v>
      </c>
      <c r="F476" s="1" t="s">
        <v>7352</v>
      </c>
      <c r="G476" s="1">
        <v>12.85</v>
      </c>
      <c r="H476" s="1">
        <v>9.0399999999999991</v>
      </c>
      <c r="I476" s="1">
        <v>1.65</v>
      </c>
      <c r="J476" s="1" t="s">
        <v>7353</v>
      </c>
      <c r="K476" s="1">
        <v>0.45</v>
      </c>
      <c r="L476" s="1" t="s">
        <v>7354</v>
      </c>
      <c r="M476" s="1">
        <v>0.1109</v>
      </c>
      <c r="N476" s="1" t="s">
        <v>7355</v>
      </c>
      <c r="O476" s="1" t="s">
        <v>7356</v>
      </c>
      <c r="P476" s="1">
        <v>1</v>
      </c>
      <c r="Q476" s="1">
        <v>0</v>
      </c>
      <c r="R476" s="1">
        <v>0.1109</v>
      </c>
      <c r="S476" s="38">
        <v>43678</v>
      </c>
      <c r="T476" s="1">
        <v>0.69</v>
      </c>
      <c r="U476" s="1" t="s">
        <v>7357</v>
      </c>
      <c r="V476" s="1">
        <v>7.6499999999999999E-2</v>
      </c>
      <c r="W476" s="1" t="s">
        <v>7358</v>
      </c>
      <c r="X476" s="1" t="b">
        <v>0</v>
      </c>
      <c r="Y476" s="1" t="b">
        <v>0</v>
      </c>
    </row>
    <row r="477" spans="1:25" x14ac:dyDescent="0.25">
      <c r="A477" s="1" t="s">
        <v>8078</v>
      </c>
      <c r="B477" s="1" t="s">
        <v>8079</v>
      </c>
      <c r="C477" s="1" t="str">
        <f>VLOOKUP(B477,店铺SKU信息!E:F,2,0)</f>
        <v>AGM19377-Black-3XL</v>
      </c>
      <c r="D477" s="1" t="s">
        <v>8080</v>
      </c>
      <c r="E477" s="1" t="s">
        <v>8019</v>
      </c>
      <c r="F477" s="1" t="s">
        <v>7352</v>
      </c>
      <c r="G477" s="1">
        <v>12.68</v>
      </c>
      <c r="H477" s="1">
        <v>10.19</v>
      </c>
      <c r="I477" s="1">
        <v>1.18</v>
      </c>
      <c r="J477" s="1" t="s">
        <v>7353</v>
      </c>
      <c r="K477" s="1">
        <v>0.4</v>
      </c>
      <c r="L477" s="1" t="s">
        <v>7354</v>
      </c>
      <c r="M477" s="1">
        <v>8.8300000000000003E-2</v>
      </c>
      <c r="N477" s="1" t="s">
        <v>7355</v>
      </c>
      <c r="O477" s="1" t="s">
        <v>7356</v>
      </c>
      <c r="P477" s="1">
        <v>2</v>
      </c>
      <c r="Q477" s="1">
        <v>0</v>
      </c>
      <c r="R477" s="1">
        <v>0.17660000000000001</v>
      </c>
      <c r="S477" s="38">
        <v>43678</v>
      </c>
      <c r="T477" s="1">
        <v>0.69</v>
      </c>
      <c r="U477" s="1" t="s">
        <v>7357</v>
      </c>
      <c r="V477" s="1">
        <v>0.12189999999999999</v>
      </c>
      <c r="W477" s="1" t="s">
        <v>7358</v>
      </c>
      <c r="X477" s="1" t="b">
        <v>0</v>
      </c>
      <c r="Y477" s="1" t="b">
        <v>0</v>
      </c>
    </row>
    <row r="478" spans="1:25" x14ac:dyDescent="0.25">
      <c r="A478" s="1" t="s">
        <v>7801</v>
      </c>
      <c r="B478" s="1" t="s">
        <v>7802</v>
      </c>
      <c r="C478" s="1" t="str">
        <f>VLOOKUP(B478,店铺SKU信息!E:F,2,0)</f>
        <v>AGM42600-Red-4XL</v>
      </c>
      <c r="D478" s="1" t="s">
        <v>7803</v>
      </c>
      <c r="E478" s="1" t="s">
        <v>8019</v>
      </c>
      <c r="F478" s="1" t="s">
        <v>7352</v>
      </c>
      <c r="G478" s="1">
        <v>12.85</v>
      </c>
      <c r="H478" s="1">
        <v>9.0399999999999991</v>
      </c>
      <c r="I478" s="1">
        <v>1.65</v>
      </c>
      <c r="J478" s="1" t="s">
        <v>7353</v>
      </c>
      <c r="K478" s="1">
        <v>0.45</v>
      </c>
      <c r="L478" s="1" t="s">
        <v>7354</v>
      </c>
      <c r="M478" s="1">
        <v>0.1109</v>
      </c>
      <c r="N478" s="1" t="s">
        <v>7355</v>
      </c>
      <c r="O478" s="1" t="s">
        <v>7356</v>
      </c>
      <c r="P478" s="1">
        <v>1</v>
      </c>
      <c r="Q478" s="1">
        <v>0</v>
      </c>
      <c r="R478" s="1">
        <v>0.1109</v>
      </c>
      <c r="S478" s="38">
        <v>43678</v>
      </c>
      <c r="T478" s="1">
        <v>0.69</v>
      </c>
      <c r="U478" s="1" t="s">
        <v>7357</v>
      </c>
      <c r="V478" s="1">
        <v>7.6499999999999999E-2</v>
      </c>
      <c r="W478" s="1" t="s">
        <v>7358</v>
      </c>
      <c r="X478" s="1" t="b">
        <v>0</v>
      </c>
      <c r="Y478" s="1" t="b">
        <v>0</v>
      </c>
    </row>
    <row r="479" spans="1:25" x14ac:dyDescent="0.25">
      <c r="A479" s="1" t="s">
        <v>8081</v>
      </c>
      <c r="B479" s="1" t="s">
        <v>8082</v>
      </c>
      <c r="C479" s="1" t="str">
        <f>VLOOKUP(B479,店铺SKU信息!E:F,2,0)</f>
        <v>AGCY6855-Army Green-XL</v>
      </c>
      <c r="D479" s="1" t="s">
        <v>8083</v>
      </c>
      <c r="E479" s="1" t="s">
        <v>8019</v>
      </c>
      <c r="F479" s="1" t="s">
        <v>7352</v>
      </c>
      <c r="G479" s="1">
        <v>12.6</v>
      </c>
      <c r="H479" s="1">
        <v>10.25</v>
      </c>
      <c r="I479" s="1">
        <v>1.02</v>
      </c>
      <c r="J479" s="1" t="s">
        <v>7353</v>
      </c>
      <c r="K479" s="1">
        <v>0.3</v>
      </c>
      <c r="L479" s="1" t="s">
        <v>7354</v>
      </c>
      <c r="M479" s="1">
        <v>7.6200000000000004E-2</v>
      </c>
      <c r="N479" s="1" t="s">
        <v>7355</v>
      </c>
      <c r="O479" s="1" t="s">
        <v>7356</v>
      </c>
      <c r="P479" s="1">
        <v>0.23</v>
      </c>
      <c r="Q479" s="1">
        <v>0.19</v>
      </c>
      <c r="R479" s="1">
        <v>2.5000000000000001E-3</v>
      </c>
      <c r="S479" s="38">
        <v>43678</v>
      </c>
      <c r="T479" s="1">
        <v>0.69</v>
      </c>
      <c r="U479" s="1" t="s">
        <v>7357</v>
      </c>
      <c r="V479" s="1">
        <v>1.6999999999999999E-3</v>
      </c>
      <c r="W479" s="1" t="s">
        <v>7358</v>
      </c>
      <c r="X479" s="1" t="b">
        <v>0</v>
      </c>
      <c r="Y479" s="1" t="b">
        <v>0</v>
      </c>
    </row>
    <row r="480" spans="1:25" x14ac:dyDescent="0.25">
      <c r="A480" s="1" t="s">
        <v>7826</v>
      </c>
      <c r="B480" s="1" t="s">
        <v>7827</v>
      </c>
      <c r="C480" s="1" t="str">
        <f>VLOOKUP(B480,店铺SKU信息!E:F,2,0)</f>
        <v>AGM42566-Burgundy-3XL</v>
      </c>
      <c r="D480" s="1" t="s">
        <v>7828</v>
      </c>
      <c r="E480" s="1" t="s">
        <v>8019</v>
      </c>
      <c r="F480" s="1" t="s">
        <v>7352</v>
      </c>
      <c r="G480" s="1">
        <v>10.5</v>
      </c>
      <c r="H480" s="1">
        <v>3.8</v>
      </c>
      <c r="I480" s="1">
        <v>2.2999999999999998</v>
      </c>
      <c r="J480" s="1" t="s">
        <v>7353</v>
      </c>
      <c r="K480" s="1">
        <v>0.6</v>
      </c>
      <c r="L480" s="1" t="s">
        <v>7354</v>
      </c>
      <c r="M480" s="1">
        <v>5.3100000000000001E-2</v>
      </c>
      <c r="N480" s="1" t="s">
        <v>7355</v>
      </c>
      <c r="O480" s="1" t="s">
        <v>7356</v>
      </c>
      <c r="P480" s="1">
        <v>1</v>
      </c>
      <c r="Q480" s="1">
        <v>0</v>
      </c>
      <c r="R480" s="1">
        <v>5.3100000000000001E-2</v>
      </c>
      <c r="S480" s="38">
        <v>43678</v>
      </c>
      <c r="T480" s="1">
        <v>0.69</v>
      </c>
      <c r="U480" s="1" t="s">
        <v>7357</v>
      </c>
      <c r="V480" s="1">
        <v>3.6600000000000001E-2</v>
      </c>
      <c r="W480" s="1" t="s">
        <v>7358</v>
      </c>
      <c r="X480" s="1" t="b">
        <v>0</v>
      </c>
      <c r="Y480" s="1" t="b">
        <v>0</v>
      </c>
    </row>
    <row r="481" spans="1:25" x14ac:dyDescent="0.25">
      <c r="A481" s="1" t="s">
        <v>8084</v>
      </c>
      <c r="B481" s="1" t="s">
        <v>8085</v>
      </c>
      <c r="C481" s="1" t="str">
        <f>VLOOKUP(B481,店铺SKU信息!E:F,2,0)</f>
        <v>AGM42600-Burgundy-2XL</v>
      </c>
      <c r="D481" s="1" t="s">
        <v>8086</v>
      </c>
      <c r="E481" s="1" t="s">
        <v>8019</v>
      </c>
      <c r="F481" s="1" t="s">
        <v>7352</v>
      </c>
      <c r="G481" s="1">
        <v>12.85</v>
      </c>
      <c r="H481" s="1">
        <v>9.0399999999999991</v>
      </c>
      <c r="I481" s="1">
        <v>1.65</v>
      </c>
      <c r="J481" s="1" t="s">
        <v>7353</v>
      </c>
      <c r="K481" s="1">
        <v>0.45</v>
      </c>
      <c r="L481" s="1" t="s">
        <v>7354</v>
      </c>
      <c r="M481" s="1">
        <v>0.1109</v>
      </c>
      <c r="N481" s="1" t="s">
        <v>7355</v>
      </c>
      <c r="O481" s="1" t="s">
        <v>7356</v>
      </c>
      <c r="P481" s="1">
        <v>1</v>
      </c>
      <c r="Q481" s="1">
        <v>0</v>
      </c>
      <c r="R481" s="1">
        <v>0.1109</v>
      </c>
      <c r="S481" s="38">
        <v>43678</v>
      </c>
      <c r="T481" s="1">
        <v>0.69</v>
      </c>
      <c r="U481" s="1" t="s">
        <v>7357</v>
      </c>
      <c r="V481" s="1">
        <v>7.6499999999999999E-2</v>
      </c>
      <c r="W481" s="1" t="s">
        <v>7358</v>
      </c>
      <c r="X481" s="1" t="b">
        <v>0</v>
      </c>
      <c r="Y481" s="1" t="b">
        <v>0</v>
      </c>
    </row>
    <row r="482" spans="1:25" x14ac:dyDescent="0.25">
      <c r="A482" s="1" t="s">
        <v>8087</v>
      </c>
      <c r="B482" s="1" t="s">
        <v>8088</v>
      </c>
      <c r="C482" s="1" t="str">
        <f>VLOOKUP(B482,店铺SKU信息!E:F,2,0)</f>
        <v>AGM19377-Blue-XL</v>
      </c>
      <c r="D482" s="1" t="s">
        <v>8089</v>
      </c>
      <c r="E482" s="1" t="s">
        <v>8019</v>
      </c>
      <c r="F482" s="1" t="s">
        <v>7352</v>
      </c>
      <c r="G482" s="1">
        <v>12.68</v>
      </c>
      <c r="H482" s="1">
        <v>10.19</v>
      </c>
      <c r="I482" s="1">
        <v>1.18</v>
      </c>
      <c r="J482" s="1" t="s">
        <v>7353</v>
      </c>
      <c r="K482" s="1">
        <v>0.4</v>
      </c>
      <c r="L482" s="1" t="s">
        <v>7354</v>
      </c>
      <c r="M482" s="1">
        <v>8.8300000000000003E-2</v>
      </c>
      <c r="N482" s="1" t="s">
        <v>7355</v>
      </c>
      <c r="O482" s="1" t="s">
        <v>7356</v>
      </c>
      <c r="P482" s="1">
        <v>2</v>
      </c>
      <c r="Q482" s="1">
        <v>0</v>
      </c>
      <c r="R482" s="1">
        <v>0.17660000000000001</v>
      </c>
      <c r="S482" s="38">
        <v>43678</v>
      </c>
      <c r="T482" s="1">
        <v>0.69</v>
      </c>
      <c r="U482" s="1" t="s">
        <v>7357</v>
      </c>
      <c r="V482" s="1">
        <v>0.12189999999999999</v>
      </c>
      <c r="W482" s="1" t="s">
        <v>7358</v>
      </c>
      <c r="X482" s="1" t="b">
        <v>0</v>
      </c>
      <c r="Y482" s="1" t="b">
        <v>0</v>
      </c>
    </row>
    <row r="483" spans="1:25" x14ac:dyDescent="0.25">
      <c r="A483" s="1" t="s">
        <v>7411</v>
      </c>
      <c r="B483" s="1" t="s">
        <v>7412</v>
      </c>
      <c r="C483" s="1" t="str">
        <f>VLOOKUP(B483,店铺SKU信息!E:F,2,0)</f>
        <v>AGM48999-Blue-XL</v>
      </c>
      <c r="D483" s="1" t="s">
        <v>4459</v>
      </c>
      <c r="E483" s="1" t="s">
        <v>8019</v>
      </c>
      <c r="F483" s="1" t="s">
        <v>7352</v>
      </c>
      <c r="G483" s="1">
        <v>11.7</v>
      </c>
      <c r="H483" s="1">
        <v>9.5</v>
      </c>
      <c r="I483" s="1">
        <v>1.7</v>
      </c>
      <c r="J483" s="1" t="s">
        <v>7353</v>
      </c>
      <c r="K483" s="1">
        <v>0.9</v>
      </c>
      <c r="L483" s="1" t="s">
        <v>7354</v>
      </c>
      <c r="M483" s="1">
        <v>0.1091</v>
      </c>
      <c r="N483" s="1" t="s">
        <v>7355</v>
      </c>
      <c r="O483" s="1" t="s">
        <v>7356</v>
      </c>
      <c r="P483" s="1">
        <v>0.19</v>
      </c>
      <c r="Q483" s="1">
        <v>0</v>
      </c>
      <c r="R483" s="1">
        <v>2.1100000000000001E-2</v>
      </c>
      <c r="S483" s="38">
        <v>43678</v>
      </c>
      <c r="T483" s="1">
        <v>0.69</v>
      </c>
      <c r="U483" s="1" t="s">
        <v>7357</v>
      </c>
      <c r="V483" s="1">
        <v>1.46E-2</v>
      </c>
      <c r="W483" s="1" t="s">
        <v>7358</v>
      </c>
      <c r="X483" s="1" t="b">
        <v>0</v>
      </c>
      <c r="Y483" s="1" t="b">
        <v>0</v>
      </c>
    </row>
    <row r="484" spans="1:25" x14ac:dyDescent="0.25">
      <c r="A484" s="1" t="s">
        <v>8090</v>
      </c>
      <c r="B484" s="1" t="s">
        <v>8091</v>
      </c>
      <c r="C484" s="1" t="str">
        <f>VLOOKUP(B484,店铺SKU信息!E:F,2,0)</f>
        <v>AGM19377-Gray-4XL</v>
      </c>
      <c r="D484" s="1" t="s">
        <v>8092</v>
      </c>
      <c r="E484" s="1" t="s">
        <v>8019</v>
      </c>
      <c r="F484" s="1" t="s">
        <v>7352</v>
      </c>
      <c r="G484" s="1">
        <v>12.68</v>
      </c>
      <c r="H484" s="1">
        <v>10.19</v>
      </c>
      <c r="I484" s="1">
        <v>1.18</v>
      </c>
      <c r="J484" s="1" t="s">
        <v>7353</v>
      </c>
      <c r="K484" s="1">
        <v>0.4</v>
      </c>
      <c r="L484" s="1" t="s">
        <v>7354</v>
      </c>
      <c r="M484" s="1">
        <v>8.8300000000000003E-2</v>
      </c>
      <c r="N484" s="1" t="s">
        <v>7355</v>
      </c>
      <c r="O484" s="1" t="s">
        <v>7356</v>
      </c>
      <c r="P484" s="1">
        <v>2</v>
      </c>
      <c r="Q484" s="1">
        <v>0</v>
      </c>
      <c r="R484" s="1">
        <v>0.17660000000000001</v>
      </c>
      <c r="S484" s="38">
        <v>43678</v>
      </c>
      <c r="T484" s="1">
        <v>0.69</v>
      </c>
      <c r="U484" s="1" t="s">
        <v>7357</v>
      </c>
      <c r="V484" s="1">
        <v>0.12189999999999999</v>
      </c>
      <c r="W484" s="1" t="s">
        <v>7358</v>
      </c>
      <c r="X484" s="1" t="b">
        <v>0</v>
      </c>
      <c r="Y484" s="1" t="b">
        <v>0</v>
      </c>
    </row>
    <row r="485" spans="1:25" x14ac:dyDescent="0.25">
      <c r="A485" s="1" t="s">
        <v>7395</v>
      </c>
      <c r="B485" s="1" t="s">
        <v>7396</v>
      </c>
      <c r="C485" s="1" t="str">
        <f>VLOOKUP(B485,店铺SKU信息!E:F,2,0)</f>
        <v>AGM48999-Purple-2XL</v>
      </c>
      <c r="D485" s="1" t="s">
        <v>2887</v>
      </c>
      <c r="E485" s="1" t="s">
        <v>8019</v>
      </c>
      <c r="F485" s="1" t="s">
        <v>7352</v>
      </c>
      <c r="G485" s="1">
        <v>11.7</v>
      </c>
      <c r="H485" s="1">
        <v>9.5</v>
      </c>
      <c r="I485" s="1">
        <v>1.7</v>
      </c>
      <c r="J485" s="1" t="s">
        <v>7353</v>
      </c>
      <c r="K485" s="1">
        <v>0.9</v>
      </c>
      <c r="L485" s="1" t="s">
        <v>7354</v>
      </c>
      <c r="M485" s="1">
        <v>0.1091</v>
      </c>
      <c r="N485" s="1" t="s">
        <v>7355</v>
      </c>
      <c r="O485" s="1" t="s">
        <v>7356</v>
      </c>
      <c r="P485" s="1">
        <v>4.45</v>
      </c>
      <c r="Q485" s="1">
        <v>0</v>
      </c>
      <c r="R485" s="1">
        <v>0.48549999999999999</v>
      </c>
      <c r="S485" s="38">
        <v>43678</v>
      </c>
      <c r="T485" s="1">
        <v>0.69</v>
      </c>
      <c r="U485" s="1" t="s">
        <v>7357</v>
      </c>
      <c r="V485" s="1">
        <v>0.33500000000000002</v>
      </c>
      <c r="W485" s="1" t="s">
        <v>7358</v>
      </c>
      <c r="X485" s="1" t="b">
        <v>0</v>
      </c>
      <c r="Y485" s="1" t="b">
        <v>0</v>
      </c>
    </row>
    <row r="486" spans="1:25" x14ac:dyDescent="0.25">
      <c r="A486" s="1" t="s">
        <v>8093</v>
      </c>
      <c r="B486" s="1" t="s">
        <v>8094</v>
      </c>
      <c r="C486" s="1" t="str">
        <f>VLOOKUP(B486,店铺SKU信息!E:F,2,0)</f>
        <v>AGM42544-Black-2XL</v>
      </c>
      <c r="D486" s="1" t="s">
        <v>8095</v>
      </c>
      <c r="E486" s="1" t="s">
        <v>8019</v>
      </c>
      <c r="F486" s="1" t="s">
        <v>7352</v>
      </c>
      <c r="G486" s="1">
        <v>12.8</v>
      </c>
      <c r="H486" s="1">
        <v>6</v>
      </c>
      <c r="I486" s="1">
        <v>2.4</v>
      </c>
      <c r="J486" s="1" t="s">
        <v>7353</v>
      </c>
      <c r="K486" s="1">
        <v>0.6</v>
      </c>
      <c r="L486" s="1" t="s">
        <v>7354</v>
      </c>
      <c r="M486" s="1">
        <v>0.1066</v>
      </c>
      <c r="N486" s="1" t="s">
        <v>7355</v>
      </c>
      <c r="O486" s="1" t="s">
        <v>7356</v>
      </c>
      <c r="P486" s="1">
        <v>1</v>
      </c>
      <c r="Q486" s="1">
        <v>0</v>
      </c>
      <c r="R486" s="1">
        <v>0.1066</v>
      </c>
      <c r="S486" s="38">
        <v>43678</v>
      </c>
      <c r="T486" s="1">
        <v>0.69</v>
      </c>
      <c r="U486" s="1" t="s">
        <v>7357</v>
      </c>
      <c r="V486" s="1">
        <v>7.3499999999999996E-2</v>
      </c>
      <c r="W486" s="1" t="s">
        <v>7358</v>
      </c>
      <c r="X486" s="1" t="b">
        <v>0</v>
      </c>
      <c r="Y486" s="1" t="b">
        <v>0</v>
      </c>
    </row>
    <row r="487" spans="1:25" x14ac:dyDescent="0.25">
      <c r="A487" s="1" t="s">
        <v>7887</v>
      </c>
      <c r="B487" s="1" t="s">
        <v>7888</v>
      </c>
      <c r="C487" s="1" t="str">
        <f>VLOOKUP(B487,店铺SKU信息!E:F,2,0)</f>
        <v>AGCY4063-Blue-S</v>
      </c>
      <c r="D487" s="1" t="s">
        <v>3071</v>
      </c>
      <c r="E487" s="1" t="s">
        <v>8019</v>
      </c>
      <c r="F487" s="1" t="s">
        <v>7352</v>
      </c>
      <c r="G487" s="1">
        <v>13.07</v>
      </c>
      <c r="H487" s="1">
        <v>10.28</v>
      </c>
      <c r="I487" s="1">
        <v>0.79</v>
      </c>
      <c r="J487" s="1" t="s">
        <v>7353</v>
      </c>
      <c r="K487" s="1">
        <v>0.2</v>
      </c>
      <c r="L487" s="1" t="s">
        <v>7354</v>
      </c>
      <c r="M487" s="1">
        <v>6.1400000000000003E-2</v>
      </c>
      <c r="N487" s="1" t="s">
        <v>7355</v>
      </c>
      <c r="O487" s="1" t="s">
        <v>7356</v>
      </c>
      <c r="P487" s="1">
        <v>0.06</v>
      </c>
      <c r="Q487" s="1">
        <v>0</v>
      </c>
      <c r="R487" s="1">
        <v>4.0000000000000001E-3</v>
      </c>
      <c r="S487" s="38">
        <v>43678</v>
      </c>
      <c r="T487" s="1">
        <v>0.69</v>
      </c>
      <c r="U487" s="1" t="s">
        <v>7357</v>
      </c>
      <c r="V487" s="1">
        <v>2.7000000000000001E-3</v>
      </c>
      <c r="W487" s="1" t="s">
        <v>7358</v>
      </c>
      <c r="X487" s="1" t="b">
        <v>0</v>
      </c>
      <c r="Y487" s="1" t="b">
        <v>0</v>
      </c>
    </row>
    <row r="488" spans="1:25" x14ac:dyDescent="0.25">
      <c r="A488" s="1" t="s">
        <v>8096</v>
      </c>
      <c r="B488" s="1" t="s">
        <v>8097</v>
      </c>
      <c r="C488" s="1" t="str">
        <f>VLOOKUP(B488,店铺SKU信息!E:F,2,0)</f>
        <v>AGM42588-Burgundy-3XL</v>
      </c>
      <c r="D488" s="1" t="s">
        <v>3402</v>
      </c>
      <c r="E488" s="1" t="s">
        <v>8019</v>
      </c>
      <c r="F488" s="1" t="s">
        <v>7352</v>
      </c>
      <c r="G488" s="1">
        <v>12.1</v>
      </c>
      <c r="H488" s="1">
        <v>8.9</v>
      </c>
      <c r="I488" s="1">
        <v>2.4</v>
      </c>
      <c r="J488" s="1" t="s">
        <v>7353</v>
      </c>
      <c r="K488" s="1">
        <v>1.1499999999999999</v>
      </c>
      <c r="L488" s="1" t="s">
        <v>7354</v>
      </c>
      <c r="M488" s="1">
        <v>0.14940000000000001</v>
      </c>
      <c r="N488" s="1" t="s">
        <v>7355</v>
      </c>
      <c r="O488" s="1" t="s">
        <v>7356</v>
      </c>
      <c r="P488" s="1">
        <v>1</v>
      </c>
      <c r="Q488" s="1">
        <v>0</v>
      </c>
      <c r="R488" s="1">
        <v>0.14940000000000001</v>
      </c>
      <c r="S488" s="38">
        <v>43678</v>
      </c>
      <c r="T488" s="1">
        <v>0.69</v>
      </c>
      <c r="U488" s="1" t="s">
        <v>7357</v>
      </c>
      <c r="V488" s="1">
        <v>0.1031</v>
      </c>
      <c r="W488" s="1" t="s">
        <v>7358</v>
      </c>
      <c r="X488" s="1" t="b">
        <v>0</v>
      </c>
      <c r="Y488" s="1" t="b">
        <v>0</v>
      </c>
    </row>
    <row r="489" spans="1:25" x14ac:dyDescent="0.25">
      <c r="A489" s="1" t="s">
        <v>7758</v>
      </c>
      <c r="B489" s="1" t="s">
        <v>7759</v>
      </c>
      <c r="C489" s="1" t="str">
        <f>VLOOKUP(B489,店铺SKU信息!E:F,2,0)</f>
        <v>AGCY6812-Yellow-L</v>
      </c>
      <c r="D489" s="1" t="s">
        <v>7760</v>
      </c>
      <c r="E489" s="1" t="s">
        <v>8019</v>
      </c>
      <c r="F489" s="1" t="s">
        <v>7352</v>
      </c>
      <c r="G489" s="1">
        <v>13.07</v>
      </c>
      <c r="H489" s="1">
        <v>10.28</v>
      </c>
      <c r="I489" s="1">
        <v>0.79</v>
      </c>
      <c r="J489" s="1" t="s">
        <v>7353</v>
      </c>
      <c r="K489" s="1">
        <v>0.2</v>
      </c>
      <c r="L489" s="1" t="s">
        <v>7354</v>
      </c>
      <c r="M489" s="1">
        <v>6.1400000000000003E-2</v>
      </c>
      <c r="N489" s="1" t="s">
        <v>7355</v>
      </c>
      <c r="O489" s="1" t="s">
        <v>7356</v>
      </c>
      <c r="P489" s="1">
        <v>0.65</v>
      </c>
      <c r="Q489" s="1">
        <v>0.23</v>
      </c>
      <c r="R489" s="1">
        <v>2.58E-2</v>
      </c>
      <c r="S489" s="38">
        <v>43678</v>
      </c>
      <c r="T489" s="1">
        <v>0.69</v>
      </c>
      <c r="U489" s="1" t="s">
        <v>7357</v>
      </c>
      <c r="V489" s="1">
        <v>1.78E-2</v>
      </c>
      <c r="W489" s="1" t="s">
        <v>7358</v>
      </c>
      <c r="X489" s="1" t="b">
        <v>0</v>
      </c>
      <c r="Y489" s="1" t="b">
        <v>0</v>
      </c>
    </row>
    <row r="490" spans="1:25" x14ac:dyDescent="0.25">
      <c r="A490" s="1" t="s">
        <v>8098</v>
      </c>
      <c r="B490" s="1" t="s">
        <v>8099</v>
      </c>
      <c r="C490" s="1" t="str">
        <f>VLOOKUP(B490,店铺SKU信息!E:F,2,0)</f>
        <v>AGM42600-Black-4XL</v>
      </c>
      <c r="D490" s="1" t="s">
        <v>5530</v>
      </c>
      <c r="E490" s="1" t="s">
        <v>8019</v>
      </c>
      <c r="F490" s="1" t="s">
        <v>7352</v>
      </c>
      <c r="G490" s="1">
        <v>12.85</v>
      </c>
      <c r="H490" s="1">
        <v>9.0399999999999991</v>
      </c>
      <c r="I490" s="1">
        <v>1.65</v>
      </c>
      <c r="J490" s="1" t="s">
        <v>7353</v>
      </c>
      <c r="K490" s="1">
        <v>0.45</v>
      </c>
      <c r="L490" s="1" t="s">
        <v>7354</v>
      </c>
      <c r="M490" s="1">
        <v>0.1109</v>
      </c>
      <c r="N490" s="1" t="s">
        <v>7355</v>
      </c>
      <c r="O490" s="1" t="s">
        <v>7356</v>
      </c>
      <c r="P490" s="1">
        <v>1</v>
      </c>
      <c r="Q490" s="1">
        <v>0</v>
      </c>
      <c r="R490" s="1">
        <v>0.1109</v>
      </c>
      <c r="S490" s="38">
        <v>43678</v>
      </c>
      <c r="T490" s="1">
        <v>0.69</v>
      </c>
      <c r="U490" s="1" t="s">
        <v>7357</v>
      </c>
      <c r="V490" s="1">
        <v>7.6499999999999999E-2</v>
      </c>
      <c r="W490" s="1" t="s">
        <v>7358</v>
      </c>
      <c r="X490" s="1" t="b">
        <v>0</v>
      </c>
      <c r="Y490" s="1" t="b">
        <v>0</v>
      </c>
    </row>
    <row r="491" spans="1:25" x14ac:dyDescent="0.25">
      <c r="A491" s="1" t="s">
        <v>7991</v>
      </c>
      <c r="B491" s="1" t="s">
        <v>7992</v>
      </c>
      <c r="C491" s="1" t="str">
        <f>VLOOKUP(B491,店铺SKU信息!E:F,2,0)</f>
        <v>AGM42655-Black-XL</v>
      </c>
      <c r="D491" s="1" t="s">
        <v>3309</v>
      </c>
      <c r="E491" s="1" t="s">
        <v>8019</v>
      </c>
      <c r="F491" s="1" t="s">
        <v>7352</v>
      </c>
      <c r="G491" s="1">
        <v>12.3</v>
      </c>
      <c r="H491" s="1">
        <v>9.6</v>
      </c>
      <c r="I491" s="1">
        <v>1</v>
      </c>
      <c r="J491" s="1" t="s">
        <v>7353</v>
      </c>
      <c r="K491" s="1">
        <v>0.7</v>
      </c>
      <c r="L491" s="1" t="s">
        <v>7354</v>
      </c>
      <c r="M491" s="1">
        <v>6.83E-2</v>
      </c>
      <c r="N491" s="1" t="s">
        <v>7355</v>
      </c>
      <c r="O491" s="1" t="s">
        <v>7356</v>
      </c>
      <c r="P491" s="1">
        <v>12</v>
      </c>
      <c r="Q491" s="1">
        <v>0</v>
      </c>
      <c r="R491" s="1">
        <v>0.81979999999999997</v>
      </c>
      <c r="S491" s="38">
        <v>43678</v>
      </c>
      <c r="T491" s="1">
        <v>0.69</v>
      </c>
      <c r="U491" s="1" t="s">
        <v>7357</v>
      </c>
      <c r="V491" s="1">
        <v>0.56569999999999998</v>
      </c>
      <c r="W491" s="1" t="s">
        <v>7358</v>
      </c>
      <c r="X491" s="1" t="b">
        <v>0</v>
      </c>
      <c r="Y491" s="1" t="b">
        <v>0</v>
      </c>
    </row>
    <row r="492" spans="1:25" x14ac:dyDescent="0.25">
      <c r="A492" s="1" t="s">
        <v>7713</v>
      </c>
      <c r="B492" s="1" t="s">
        <v>7714</v>
      </c>
      <c r="C492" s="1" t="str">
        <f>VLOOKUP(B492,店铺SKU信息!E:F,2,0)</f>
        <v>AGCY6715-White-M</v>
      </c>
      <c r="D492" s="1" t="s">
        <v>3419</v>
      </c>
      <c r="E492" s="1" t="s">
        <v>8019</v>
      </c>
      <c r="F492" s="1" t="s">
        <v>7352</v>
      </c>
      <c r="G492" s="1">
        <v>11.85</v>
      </c>
      <c r="H492" s="1">
        <v>10</v>
      </c>
      <c r="I492" s="1">
        <v>1.5</v>
      </c>
      <c r="J492" s="1" t="s">
        <v>7353</v>
      </c>
      <c r="K492" s="1">
        <v>0.57999999999999996</v>
      </c>
      <c r="L492" s="1" t="s">
        <v>7354</v>
      </c>
      <c r="M492" s="1">
        <v>0.1028</v>
      </c>
      <c r="N492" s="1" t="s">
        <v>7355</v>
      </c>
      <c r="O492" s="1" t="s">
        <v>7356</v>
      </c>
      <c r="P492" s="1">
        <v>0.52</v>
      </c>
      <c r="Q492" s="1">
        <v>0.03</v>
      </c>
      <c r="R492" s="1">
        <v>4.9700000000000001E-2</v>
      </c>
      <c r="S492" s="38">
        <v>43678</v>
      </c>
      <c r="T492" s="1">
        <v>0.69</v>
      </c>
      <c r="U492" s="1" t="s">
        <v>7357</v>
      </c>
      <c r="V492" s="1">
        <v>3.4299999999999997E-2</v>
      </c>
      <c r="W492" s="1" t="s">
        <v>7358</v>
      </c>
      <c r="X492" s="1" t="b">
        <v>0</v>
      </c>
      <c r="Y492" s="1" t="b">
        <v>0</v>
      </c>
    </row>
    <row r="493" spans="1:25" x14ac:dyDescent="0.25">
      <c r="A493" s="1" t="s">
        <v>7946</v>
      </c>
      <c r="B493" s="1" t="s">
        <v>7947</v>
      </c>
      <c r="C493" s="1" t="str">
        <f>VLOOKUP(B493,店铺SKU信息!E:F,2,0)</f>
        <v>AGM42655-Black-4XL</v>
      </c>
      <c r="D493" s="1" t="s">
        <v>4006</v>
      </c>
      <c r="E493" s="1" t="s">
        <v>8019</v>
      </c>
      <c r="F493" s="1" t="s">
        <v>7352</v>
      </c>
      <c r="G493" s="1">
        <v>12.3</v>
      </c>
      <c r="H493" s="1">
        <v>9.6</v>
      </c>
      <c r="I493" s="1">
        <v>1</v>
      </c>
      <c r="J493" s="1" t="s">
        <v>7353</v>
      </c>
      <c r="K493" s="1">
        <v>0.7</v>
      </c>
      <c r="L493" s="1" t="s">
        <v>7354</v>
      </c>
      <c r="M493" s="1">
        <v>6.83E-2</v>
      </c>
      <c r="N493" s="1" t="s">
        <v>7355</v>
      </c>
      <c r="O493" s="1" t="s">
        <v>7356</v>
      </c>
      <c r="P493" s="1">
        <v>10.55</v>
      </c>
      <c r="Q493" s="1">
        <v>0</v>
      </c>
      <c r="R493" s="1">
        <v>0.72060000000000002</v>
      </c>
      <c r="S493" s="38">
        <v>43678</v>
      </c>
      <c r="T493" s="1">
        <v>0.69</v>
      </c>
      <c r="U493" s="1" t="s">
        <v>7357</v>
      </c>
      <c r="V493" s="1">
        <v>0.49719999999999998</v>
      </c>
      <c r="W493" s="1" t="s">
        <v>7358</v>
      </c>
      <c r="X493" s="1" t="b">
        <v>0</v>
      </c>
      <c r="Y493" s="1" t="b">
        <v>0</v>
      </c>
    </row>
    <row r="494" spans="1:25" x14ac:dyDescent="0.25">
      <c r="A494" s="1" t="s">
        <v>8100</v>
      </c>
      <c r="B494" s="1" t="s">
        <v>8101</v>
      </c>
      <c r="C494" s="1" t="str">
        <f>VLOOKUP(B494,店铺SKU信息!E:F,2,0)</f>
        <v>AGM42588-Black-2XL</v>
      </c>
      <c r="D494" s="1" t="s">
        <v>2838</v>
      </c>
      <c r="E494" s="1" t="s">
        <v>8019</v>
      </c>
      <c r="F494" s="1" t="s">
        <v>7352</v>
      </c>
      <c r="G494" s="1">
        <v>12.1</v>
      </c>
      <c r="H494" s="1">
        <v>8.9</v>
      </c>
      <c r="I494" s="1">
        <v>2.4</v>
      </c>
      <c r="J494" s="1" t="s">
        <v>7353</v>
      </c>
      <c r="K494" s="1">
        <v>1.1499999999999999</v>
      </c>
      <c r="L494" s="1" t="s">
        <v>7354</v>
      </c>
      <c r="M494" s="1">
        <v>0.14940000000000001</v>
      </c>
      <c r="N494" s="1" t="s">
        <v>7355</v>
      </c>
      <c r="O494" s="1" t="s">
        <v>7356</v>
      </c>
      <c r="P494" s="1">
        <v>1</v>
      </c>
      <c r="Q494" s="1">
        <v>0</v>
      </c>
      <c r="R494" s="1">
        <v>0.14940000000000001</v>
      </c>
      <c r="S494" s="38">
        <v>43678</v>
      </c>
      <c r="T494" s="1">
        <v>0.69</v>
      </c>
      <c r="U494" s="1" t="s">
        <v>7357</v>
      </c>
      <c r="V494" s="1">
        <v>0.1031</v>
      </c>
      <c r="W494" s="1" t="s">
        <v>7358</v>
      </c>
      <c r="X494" s="1" t="b">
        <v>0</v>
      </c>
      <c r="Y494" s="1" t="b">
        <v>0</v>
      </c>
    </row>
    <row r="495" spans="1:25" x14ac:dyDescent="0.25">
      <c r="A495" s="1" t="s">
        <v>8102</v>
      </c>
      <c r="B495" s="1" t="s">
        <v>8103</v>
      </c>
      <c r="C495" s="1" t="str">
        <f>VLOOKUP(B495,店铺SKU信息!E:F,2,0)</f>
        <v>AGM42588-Green-XL</v>
      </c>
      <c r="D495" s="1" t="s">
        <v>8104</v>
      </c>
      <c r="E495" s="1" t="s">
        <v>8019</v>
      </c>
      <c r="F495" s="1" t="s">
        <v>7352</v>
      </c>
      <c r="G495" s="1">
        <v>12.1</v>
      </c>
      <c r="H495" s="1">
        <v>8.9</v>
      </c>
      <c r="I495" s="1">
        <v>2.4</v>
      </c>
      <c r="J495" s="1" t="s">
        <v>7353</v>
      </c>
      <c r="K495" s="1">
        <v>1.1499999999999999</v>
      </c>
      <c r="L495" s="1" t="s">
        <v>7354</v>
      </c>
      <c r="M495" s="1">
        <v>0.14940000000000001</v>
      </c>
      <c r="N495" s="1" t="s">
        <v>7355</v>
      </c>
      <c r="O495" s="1" t="s">
        <v>7356</v>
      </c>
      <c r="P495" s="1">
        <v>1</v>
      </c>
      <c r="Q495" s="1">
        <v>0</v>
      </c>
      <c r="R495" s="1">
        <v>0.14940000000000001</v>
      </c>
      <c r="S495" s="38">
        <v>43678</v>
      </c>
      <c r="T495" s="1">
        <v>0.69</v>
      </c>
      <c r="U495" s="1" t="s">
        <v>7357</v>
      </c>
      <c r="V495" s="1">
        <v>0.1031</v>
      </c>
      <c r="W495" s="1" t="s">
        <v>7358</v>
      </c>
      <c r="X495" s="1" t="b">
        <v>0</v>
      </c>
      <c r="Y495" s="1" t="b">
        <v>0</v>
      </c>
    </row>
    <row r="496" spans="1:25" x14ac:dyDescent="0.25">
      <c r="A496" s="1" t="s">
        <v>8105</v>
      </c>
      <c r="B496" s="1" t="s">
        <v>8106</v>
      </c>
      <c r="C496" s="1" t="str">
        <f>VLOOKUP(B496,店铺SKU信息!E:F,2,0)</f>
        <v>AGCY41011-Black-S</v>
      </c>
      <c r="D496" s="1" t="s">
        <v>3886</v>
      </c>
      <c r="E496" s="1" t="s">
        <v>8019</v>
      </c>
      <c r="F496" s="1" t="s">
        <v>7352</v>
      </c>
      <c r="G496" s="1">
        <v>12.48</v>
      </c>
      <c r="H496" s="1">
        <v>9.41</v>
      </c>
      <c r="I496" s="1">
        <v>1.33</v>
      </c>
      <c r="J496" s="1" t="s">
        <v>7353</v>
      </c>
      <c r="K496" s="1">
        <v>0.57999999999999996</v>
      </c>
      <c r="L496" s="1" t="s">
        <v>7354</v>
      </c>
      <c r="M496" s="1">
        <v>9.06E-2</v>
      </c>
      <c r="N496" s="1" t="s">
        <v>7355</v>
      </c>
      <c r="O496" s="1" t="s">
        <v>7356</v>
      </c>
      <c r="P496" s="1">
        <v>0.94</v>
      </c>
      <c r="Q496" s="1">
        <v>0</v>
      </c>
      <c r="R496" s="1">
        <v>8.48E-2</v>
      </c>
      <c r="S496" s="38">
        <v>43678</v>
      </c>
      <c r="T496" s="1">
        <v>0.69</v>
      </c>
      <c r="U496" s="1" t="s">
        <v>7357</v>
      </c>
      <c r="V496" s="1">
        <v>5.8500000000000003E-2</v>
      </c>
      <c r="W496" s="1" t="s">
        <v>7358</v>
      </c>
      <c r="X496" s="1" t="b">
        <v>0</v>
      </c>
      <c r="Y496" s="1" t="b">
        <v>0</v>
      </c>
    </row>
    <row r="497" spans="1:25" x14ac:dyDescent="0.25">
      <c r="A497" s="1" t="s">
        <v>8107</v>
      </c>
      <c r="B497" s="1" t="s">
        <v>8108</v>
      </c>
      <c r="C497" s="1" t="str">
        <f>VLOOKUP(B497,店铺SKU信息!E:F,2,0)</f>
        <v>AGM19377-Black-4XL</v>
      </c>
      <c r="D497" s="1" t="s">
        <v>7265</v>
      </c>
      <c r="E497" s="1" t="s">
        <v>8019</v>
      </c>
      <c r="F497" s="1" t="s">
        <v>7352</v>
      </c>
      <c r="G497" s="1">
        <v>12.68</v>
      </c>
      <c r="H497" s="1">
        <v>10.19</v>
      </c>
      <c r="I497" s="1">
        <v>1.18</v>
      </c>
      <c r="J497" s="1" t="s">
        <v>7353</v>
      </c>
      <c r="K497" s="1">
        <v>0.4</v>
      </c>
      <c r="L497" s="1" t="s">
        <v>7354</v>
      </c>
      <c r="M497" s="1">
        <v>8.8300000000000003E-2</v>
      </c>
      <c r="N497" s="1" t="s">
        <v>7355</v>
      </c>
      <c r="O497" s="1" t="s">
        <v>7356</v>
      </c>
      <c r="P497" s="1">
        <v>2</v>
      </c>
      <c r="Q497" s="1">
        <v>0</v>
      </c>
      <c r="R497" s="1">
        <v>0.17660000000000001</v>
      </c>
      <c r="S497" s="38">
        <v>43678</v>
      </c>
      <c r="T497" s="1">
        <v>0.69</v>
      </c>
      <c r="U497" s="1" t="s">
        <v>7357</v>
      </c>
      <c r="V497" s="1">
        <v>0.12189999999999999</v>
      </c>
      <c r="W497" s="1" t="s">
        <v>7358</v>
      </c>
      <c r="X497" s="1" t="b">
        <v>0</v>
      </c>
      <c r="Y497" s="1" t="b">
        <v>0</v>
      </c>
    </row>
    <row r="498" spans="1:25" x14ac:dyDescent="0.25">
      <c r="A498" s="1" t="s">
        <v>8109</v>
      </c>
      <c r="B498" s="1" t="s">
        <v>8110</v>
      </c>
      <c r="C498" s="1" t="str">
        <f>VLOOKUP(B498,店铺SKU信息!E:F,2,0)</f>
        <v>AGM42588-Green-4XL</v>
      </c>
      <c r="D498" s="1" t="s">
        <v>2627</v>
      </c>
      <c r="E498" s="1" t="s">
        <v>8019</v>
      </c>
      <c r="F498" s="1" t="s">
        <v>7352</v>
      </c>
      <c r="G498" s="1">
        <v>12.1</v>
      </c>
      <c r="H498" s="1">
        <v>8.9</v>
      </c>
      <c r="I498" s="1">
        <v>2.4</v>
      </c>
      <c r="J498" s="1" t="s">
        <v>7353</v>
      </c>
      <c r="K498" s="1">
        <v>1.1499999999999999</v>
      </c>
      <c r="L498" s="1" t="s">
        <v>7354</v>
      </c>
      <c r="M498" s="1">
        <v>0.14940000000000001</v>
      </c>
      <c r="N498" s="1" t="s">
        <v>7355</v>
      </c>
      <c r="O498" s="1" t="s">
        <v>7356</v>
      </c>
      <c r="P498" s="1">
        <v>0.97</v>
      </c>
      <c r="Q498" s="1">
        <v>0</v>
      </c>
      <c r="R498" s="1">
        <v>0.14449999999999999</v>
      </c>
      <c r="S498" s="38">
        <v>43678</v>
      </c>
      <c r="T498" s="1">
        <v>0.69</v>
      </c>
      <c r="U498" s="1" t="s">
        <v>7357</v>
      </c>
      <c r="V498" s="1">
        <v>9.9699999999999997E-2</v>
      </c>
      <c r="W498" s="1" t="s">
        <v>7358</v>
      </c>
      <c r="X498" s="1" t="b">
        <v>0</v>
      </c>
      <c r="Y498" s="1" t="b">
        <v>0</v>
      </c>
    </row>
    <row r="499" spans="1:25" x14ac:dyDescent="0.25">
      <c r="A499" s="1" t="s">
        <v>8111</v>
      </c>
      <c r="B499" s="1" t="s">
        <v>8112</v>
      </c>
      <c r="C499" s="1" t="str">
        <f>VLOOKUP(B499,店铺SKU信息!E:F,2,0)</f>
        <v>AGM48899-Black-4XL</v>
      </c>
      <c r="D499" s="1" t="s">
        <v>8113</v>
      </c>
      <c r="E499" s="1" t="s">
        <v>8019</v>
      </c>
      <c r="F499" s="1" t="s">
        <v>7352</v>
      </c>
      <c r="G499" s="1">
        <v>12.56</v>
      </c>
      <c r="H499" s="1">
        <v>9.92</v>
      </c>
      <c r="I499" s="1">
        <v>0.59</v>
      </c>
      <c r="J499" s="1" t="s">
        <v>7353</v>
      </c>
      <c r="K499" s="1">
        <v>0.35</v>
      </c>
      <c r="L499" s="1" t="s">
        <v>7354</v>
      </c>
      <c r="M499" s="1">
        <v>4.2599999999999999E-2</v>
      </c>
      <c r="N499" s="1" t="s">
        <v>7355</v>
      </c>
      <c r="O499" s="1" t="s">
        <v>7356</v>
      </c>
      <c r="P499" s="1">
        <v>2</v>
      </c>
      <c r="Q499" s="1">
        <v>0</v>
      </c>
      <c r="R499" s="1">
        <v>8.5099999999999995E-2</v>
      </c>
      <c r="S499" s="38">
        <v>43678</v>
      </c>
      <c r="T499" s="1">
        <v>0.69</v>
      </c>
      <c r="U499" s="1" t="s">
        <v>7357</v>
      </c>
      <c r="V499" s="1">
        <v>5.8700000000000002E-2</v>
      </c>
      <c r="W499" s="1" t="s">
        <v>7358</v>
      </c>
      <c r="X499" s="1" t="b">
        <v>0</v>
      </c>
      <c r="Y499" s="1" t="b">
        <v>0</v>
      </c>
    </row>
    <row r="500" spans="1:25" x14ac:dyDescent="0.25">
      <c r="A500" s="1" t="s">
        <v>8114</v>
      </c>
      <c r="B500" s="1" t="s">
        <v>8115</v>
      </c>
      <c r="C500" s="1" t="str">
        <f>VLOOKUP(B500,店铺SKU信息!E:F,2,0)</f>
        <v>AGM42566-Purple-3XL</v>
      </c>
      <c r="D500" s="1" t="s">
        <v>8116</v>
      </c>
      <c r="E500" s="1" t="s">
        <v>8019</v>
      </c>
      <c r="F500" s="1" t="s">
        <v>7352</v>
      </c>
      <c r="G500" s="1">
        <v>10.5</v>
      </c>
      <c r="H500" s="1">
        <v>3.8</v>
      </c>
      <c r="I500" s="1">
        <v>2.2999999999999998</v>
      </c>
      <c r="J500" s="1" t="s">
        <v>7353</v>
      </c>
      <c r="K500" s="1">
        <v>0.6</v>
      </c>
      <c r="L500" s="1" t="s">
        <v>7354</v>
      </c>
      <c r="M500" s="1">
        <v>5.3100000000000001E-2</v>
      </c>
      <c r="N500" s="1" t="s">
        <v>7355</v>
      </c>
      <c r="O500" s="1" t="s">
        <v>7356</v>
      </c>
      <c r="P500" s="1">
        <v>1</v>
      </c>
      <c r="Q500" s="1">
        <v>0</v>
      </c>
      <c r="R500" s="1">
        <v>5.3100000000000001E-2</v>
      </c>
      <c r="S500" s="38">
        <v>43678</v>
      </c>
      <c r="T500" s="1">
        <v>0.69</v>
      </c>
      <c r="U500" s="1" t="s">
        <v>7357</v>
      </c>
      <c r="V500" s="1">
        <v>3.6600000000000001E-2</v>
      </c>
      <c r="W500" s="1" t="s">
        <v>7358</v>
      </c>
      <c r="X500" s="1" t="b">
        <v>0</v>
      </c>
      <c r="Y500" s="1" t="b">
        <v>0</v>
      </c>
    </row>
    <row r="501" spans="1:25" x14ac:dyDescent="0.25">
      <c r="A501" s="1" t="s">
        <v>7934</v>
      </c>
      <c r="B501" s="1" t="s">
        <v>7935</v>
      </c>
      <c r="C501" s="1" t="str">
        <f>VLOOKUP(B501,店铺SKU信息!E:F,2,0)</f>
        <v>AGM42655-Burgundy-3XL</v>
      </c>
      <c r="D501" s="1" t="s">
        <v>5619</v>
      </c>
      <c r="E501" s="1" t="s">
        <v>8019</v>
      </c>
      <c r="F501" s="1" t="s">
        <v>7352</v>
      </c>
      <c r="G501" s="1">
        <v>12.3</v>
      </c>
      <c r="H501" s="1">
        <v>9.6</v>
      </c>
      <c r="I501" s="1">
        <v>1</v>
      </c>
      <c r="J501" s="1" t="s">
        <v>7353</v>
      </c>
      <c r="K501" s="1">
        <v>0.7</v>
      </c>
      <c r="L501" s="1" t="s">
        <v>7354</v>
      </c>
      <c r="M501" s="1">
        <v>6.83E-2</v>
      </c>
      <c r="N501" s="1" t="s">
        <v>7355</v>
      </c>
      <c r="O501" s="1" t="s">
        <v>7356</v>
      </c>
      <c r="P501" s="1">
        <v>15</v>
      </c>
      <c r="Q501" s="1">
        <v>0</v>
      </c>
      <c r="R501" s="1">
        <v>1.0247999999999999</v>
      </c>
      <c r="S501" s="38">
        <v>43678</v>
      </c>
      <c r="T501" s="1">
        <v>0.69</v>
      </c>
      <c r="U501" s="1" t="s">
        <v>7357</v>
      </c>
      <c r="V501" s="1">
        <v>0.70709999999999995</v>
      </c>
      <c r="W501" s="1" t="s">
        <v>7358</v>
      </c>
      <c r="X501" s="1" t="b">
        <v>0</v>
      </c>
      <c r="Y501" s="1" t="b">
        <v>0</v>
      </c>
    </row>
    <row r="502" spans="1:25" x14ac:dyDescent="0.25">
      <c r="A502" s="1" t="s">
        <v>8117</v>
      </c>
      <c r="B502" s="1" t="s">
        <v>8118</v>
      </c>
      <c r="C502" s="1" t="str">
        <f>VLOOKUP(B502,店铺SKU信息!E:F,2,0)</f>
        <v>AGM42599-Black-XL</v>
      </c>
      <c r="D502" s="1" t="s">
        <v>8119</v>
      </c>
      <c r="E502" s="1" t="s">
        <v>8019</v>
      </c>
      <c r="F502" s="1" t="s">
        <v>7352</v>
      </c>
      <c r="G502" s="1">
        <v>12.2</v>
      </c>
      <c r="H502" s="1">
        <v>9.3000000000000007</v>
      </c>
      <c r="I502" s="1">
        <v>1.2</v>
      </c>
      <c r="J502" s="1" t="s">
        <v>7353</v>
      </c>
      <c r="K502" s="1">
        <v>0.5</v>
      </c>
      <c r="L502" s="1" t="s">
        <v>7354</v>
      </c>
      <c r="M502" s="1">
        <v>7.8600000000000003E-2</v>
      </c>
      <c r="N502" s="1" t="s">
        <v>7355</v>
      </c>
      <c r="O502" s="1" t="s">
        <v>7356</v>
      </c>
      <c r="P502" s="1">
        <v>1</v>
      </c>
      <c r="Q502" s="1">
        <v>0</v>
      </c>
      <c r="R502" s="1">
        <v>7.8600000000000003E-2</v>
      </c>
      <c r="S502" s="38">
        <v>43678</v>
      </c>
      <c r="T502" s="1">
        <v>0.69</v>
      </c>
      <c r="U502" s="1" t="s">
        <v>7357</v>
      </c>
      <c r="V502" s="1">
        <v>5.4199999999999998E-2</v>
      </c>
      <c r="W502" s="1" t="s">
        <v>7358</v>
      </c>
      <c r="X502" s="1" t="b">
        <v>0</v>
      </c>
      <c r="Y502" s="1" t="b">
        <v>0</v>
      </c>
    </row>
    <row r="503" spans="1:25" x14ac:dyDescent="0.25">
      <c r="A503" s="1" t="s">
        <v>7837</v>
      </c>
      <c r="B503" s="1" t="s">
        <v>7838</v>
      </c>
      <c r="C503" s="1" t="str">
        <f>VLOOKUP(B503,店铺SKU信息!E:F,2,0)</f>
        <v>AGCY6749-Red-S</v>
      </c>
      <c r="D503" s="1" t="s">
        <v>7839</v>
      </c>
      <c r="E503" s="1" t="s">
        <v>8019</v>
      </c>
      <c r="F503" s="1" t="s">
        <v>7352</v>
      </c>
      <c r="G503" s="1">
        <v>13.07</v>
      </c>
      <c r="H503" s="1">
        <v>10.28</v>
      </c>
      <c r="I503" s="1">
        <v>0.79</v>
      </c>
      <c r="J503" s="1" t="s">
        <v>7353</v>
      </c>
      <c r="K503" s="1">
        <v>0.2</v>
      </c>
      <c r="L503" s="1" t="s">
        <v>7354</v>
      </c>
      <c r="M503" s="1">
        <v>6.1400000000000003E-2</v>
      </c>
      <c r="N503" s="1" t="s">
        <v>7355</v>
      </c>
      <c r="O503" s="1" t="s">
        <v>7356</v>
      </c>
      <c r="P503" s="1">
        <v>0.06</v>
      </c>
      <c r="Q503" s="1">
        <v>0</v>
      </c>
      <c r="R503" s="1">
        <v>4.0000000000000001E-3</v>
      </c>
      <c r="S503" s="38">
        <v>43678</v>
      </c>
      <c r="T503" s="1">
        <v>0.69</v>
      </c>
      <c r="U503" s="1" t="s">
        <v>7357</v>
      </c>
      <c r="V503" s="1">
        <v>2.7000000000000001E-3</v>
      </c>
      <c r="W503" s="1" t="s">
        <v>7358</v>
      </c>
      <c r="X503" s="1" t="b">
        <v>0</v>
      </c>
      <c r="Y503" s="1" t="b">
        <v>0</v>
      </c>
    </row>
    <row r="504" spans="1:25" x14ac:dyDescent="0.25">
      <c r="A504" s="1" t="s">
        <v>7921</v>
      </c>
      <c r="B504" s="1" t="s">
        <v>7922</v>
      </c>
      <c r="C504" s="1" t="str">
        <f>VLOOKUP(B504,店铺SKU信息!E:F,2,0)</f>
        <v>AGM1926-Navy Blue-4XL</v>
      </c>
      <c r="D504" s="1" t="s">
        <v>5526</v>
      </c>
      <c r="E504" s="1" t="s">
        <v>8019</v>
      </c>
      <c r="F504" s="1" t="s">
        <v>7352</v>
      </c>
      <c r="G504" s="1">
        <v>9.5</v>
      </c>
      <c r="H504" s="1">
        <v>5.19</v>
      </c>
      <c r="I504" s="1">
        <v>1.59</v>
      </c>
      <c r="J504" s="1" t="s">
        <v>7353</v>
      </c>
      <c r="K504" s="1">
        <v>0.75</v>
      </c>
      <c r="L504" s="1" t="s">
        <v>7354</v>
      </c>
      <c r="M504" s="1">
        <v>4.5499999999999999E-2</v>
      </c>
      <c r="N504" s="1" t="s">
        <v>7355</v>
      </c>
      <c r="O504" s="1" t="s">
        <v>7356</v>
      </c>
      <c r="P504" s="1">
        <v>0.03</v>
      </c>
      <c r="Q504" s="1">
        <v>0</v>
      </c>
      <c r="R504" s="1">
        <v>1.5E-3</v>
      </c>
      <c r="S504" s="38">
        <v>43678</v>
      </c>
      <c r="T504" s="1">
        <v>0.69</v>
      </c>
      <c r="U504" s="1" t="s">
        <v>7357</v>
      </c>
      <c r="V504" s="1">
        <v>1E-3</v>
      </c>
      <c r="W504" s="1" t="s">
        <v>7358</v>
      </c>
      <c r="X504" s="1" t="b">
        <v>0</v>
      </c>
      <c r="Y504" s="1" t="b">
        <v>0</v>
      </c>
    </row>
    <row r="505" spans="1:25" x14ac:dyDescent="0.25">
      <c r="A505" s="1" t="s">
        <v>7895</v>
      </c>
      <c r="B505" s="1" t="s">
        <v>7896</v>
      </c>
      <c r="C505" s="1" t="str">
        <f>VLOOKUP(B505,店铺SKU信息!E:F,2,0)</f>
        <v>AGM42588-Burgundy-2XL</v>
      </c>
      <c r="D505" s="1" t="s">
        <v>2834</v>
      </c>
      <c r="E505" s="1" t="s">
        <v>8019</v>
      </c>
      <c r="F505" s="1" t="s">
        <v>7352</v>
      </c>
      <c r="G505" s="1">
        <v>12.1</v>
      </c>
      <c r="H505" s="1">
        <v>8.9</v>
      </c>
      <c r="I505" s="1">
        <v>2.4</v>
      </c>
      <c r="J505" s="1" t="s">
        <v>7353</v>
      </c>
      <c r="K505" s="1">
        <v>1.1499999999999999</v>
      </c>
      <c r="L505" s="1" t="s">
        <v>7354</v>
      </c>
      <c r="M505" s="1">
        <v>0.14940000000000001</v>
      </c>
      <c r="N505" s="1" t="s">
        <v>7355</v>
      </c>
      <c r="O505" s="1" t="s">
        <v>7356</v>
      </c>
      <c r="P505" s="1">
        <v>1</v>
      </c>
      <c r="Q505" s="1">
        <v>0</v>
      </c>
      <c r="R505" s="1">
        <v>0.14940000000000001</v>
      </c>
      <c r="S505" s="38">
        <v>43678</v>
      </c>
      <c r="T505" s="1">
        <v>0.69</v>
      </c>
      <c r="U505" s="1" t="s">
        <v>7357</v>
      </c>
      <c r="V505" s="1">
        <v>0.1031</v>
      </c>
      <c r="W505" s="1" t="s">
        <v>7358</v>
      </c>
      <c r="X505" s="1" t="b">
        <v>0</v>
      </c>
      <c r="Y505" s="1" t="b">
        <v>0</v>
      </c>
    </row>
    <row r="506" spans="1:25" x14ac:dyDescent="0.25">
      <c r="A506" s="1" t="s">
        <v>7558</v>
      </c>
      <c r="B506" s="1" t="s">
        <v>7559</v>
      </c>
      <c r="C506" s="1" t="str">
        <f>VLOOKUP(B506,店铺SKU信息!E:F,2,0)</f>
        <v>AGM48899-Burgundy-2XL</v>
      </c>
      <c r="D506" s="1" t="s">
        <v>5801</v>
      </c>
      <c r="E506" s="1" t="s">
        <v>8019</v>
      </c>
      <c r="F506" s="1" t="s">
        <v>7352</v>
      </c>
      <c r="G506" s="1">
        <v>12.56</v>
      </c>
      <c r="H506" s="1">
        <v>9.92</v>
      </c>
      <c r="I506" s="1">
        <v>0.59</v>
      </c>
      <c r="J506" s="1" t="s">
        <v>7353</v>
      </c>
      <c r="K506" s="1">
        <v>0.35</v>
      </c>
      <c r="L506" s="1" t="s">
        <v>7354</v>
      </c>
      <c r="M506" s="1">
        <v>4.2599999999999999E-2</v>
      </c>
      <c r="N506" s="1" t="s">
        <v>7355</v>
      </c>
      <c r="O506" s="1" t="s">
        <v>7356</v>
      </c>
      <c r="P506" s="1">
        <v>2</v>
      </c>
      <c r="Q506" s="1">
        <v>0</v>
      </c>
      <c r="R506" s="1">
        <v>8.5099999999999995E-2</v>
      </c>
      <c r="S506" s="38">
        <v>43678</v>
      </c>
      <c r="T506" s="1">
        <v>0.69</v>
      </c>
      <c r="U506" s="1" t="s">
        <v>7357</v>
      </c>
      <c r="V506" s="1">
        <v>5.8700000000000002E-2</v>
      </c>
      <c r="W506" s="1" t="s">
        <v>7358</v>
      </c>
      <c r="X506" s="1" t="b">
        <v>0</v>
      </c>
      <c r="Y506" s="1" t="b">
        <v>0</v>
      </c>
    </row>
    <row r="507" spans="1:25" x14ac:dyDescent="0.25">
      <c r="A507" s="1" t="s">
        <v>7845</v>
      </c>
      <c r="B507" s="1" t="s">
        <v>7846</v>
      </c>
      <c r="C507" s="1" t="str">
        <f>VLOOKUP(B507,店铺SKU信息!E:F,2,0)</f>
        <v>AGM42600-Red-3XL</v>
      </c>
      <c r="D507" s="1" t="s">
        <v>7847</v>
      </c>
      <c r="E507" s="1" t="s">
        <v>8019</v>
      </c>
      <c r="F507" s="1" t="s">
        <v>7352</v>
      </c>
      <c r="G507" s="1">
        <v>12.85</v>
      </c>
      <c r="H507" s="1">
        <v>9.0399999999999991</v>
      </c>
      <c r="I507" s="1">
        <v>1.65</v>
      </c>
      <c r="J507" s="1" t="s">
        <v>7353</v>
      </c>
      <c r="K507" s="1">
        <v>0.45</v>
      </c>
      <c r="L507" s="1" t="s">
        <v>7354</v>
      </c>
      <c r="M507" s="1">
        <v>0.1109</v>
      </c>
      <c r="N507" s="1" t="s">
        <v>7355</v>
      </c>
      <c r="O507" s="1" t="s">
        <v>7356</v>
      </c>
      <c r="P507" s="1">
        <v>1</v>
      </c>
      <c r="Q507" s="1">
        <v>0</v>
      </c>
      <c r="R507" s="1">
        <v>0.1109</v>
      </c>
      <c r="S507" s="38">
        <v>43678</v>
      </c>
      <c r="T507" s="1">
        <v>0.69</v>
      </c>
      <c r="U507" s="1" t="s">
        <v>7357</v>
      </c>
      <c r="V507" s="1">
        <v>7.6499999999999999E-2</v>
      </c>
      <c r="W507" s="1" t="s">
        <v>7358</v>
      </c>
      <c r="X507" s="1" t="b">
        <v>0</v>
      </c>
      <c r="Y507" s="1" t="b">
        <v>0</v>
      </c>
    </row>
    <row r="508" spans="1:25" x14ac:dyDescent="0.25">
      <c r="A508" s="1" t="s">
        <v>8120</v>
      </c>
      <c r="B508" s="1" t="s">
        <v>8121</v>
      </c>
      <c r="C508" s="1" t="str">
        <f>VLOOKUP(B508,店铺SKU信息!E:F,2,0)</f>
        <v>AGM48899-Black-3XL</v>
      </c>
      <c r="D508" s="1" t="s">
        <v>8122</v>
      </c>
      <c r="E508" s="1" t="s">
        <v>8019</v>
      </c>
      <c r="F508" s="1" t="s">
        <v>7352</v>
      </c>
      <c r="G508" s="1">
        <v>12.56</v>
      </c>
      <c r="H508" s="1">
        <v>9.92</v>
      </c>
      <c r="I508" s="1">
        <v>0.59</v>
      </c>
      <c r="J508" s="1" t="s">
        <v>7353</v>
      </c>
      <c r="K508" s="1">
        <v>0.35</v>
      </c>
      <c r="L508" s="1" t="s">
        <v>7354</v>
      </c>
      <c r="M508" s="1">
        <v>4.2599999999999999E-2</v>
      </c>
      <c r="N508" s="1" t="s">
        <v>7355</v>
      </c>
      <c r="O508" s="1" t="s">
        <v>7356</v>
      </c>
      <c r="P508" s="1">
        <v>2</v>
      </c>
      <c r="Q508" s="1">
        <v>0</v>
      </c>
      <c r="R508" s="1">
        <v>8.5099999999999995E-2</v>
      </c>
      <c r="S508" s="38">
        <v>43678</v>
      </c>
      <c r="T508" s="1">
        <v>0.69</v>
      </c>
      <c r="U508" s="1" t="s">
        <v>7357</v>
      </c>
      <c r="V508" s="1">
        <v>5.8700000000000002E-2</v>
      </c>
      <c r="W508" s="1" t="s">
        <v>7358</v>
      </c>
      <c r="X508" s="1" t="b">
        <v>0</v>
      </c>
      <c r="Y508" s="1" t="b">
        <v>0</v>
      </c>
    </row>
    <row r="509" spans="1:25" x14ac:dyDescent="0.25">
      <c r="A509" s="1" t="s">
        <v>8123</v>
      </c>
      <c r="B509" s="1" t="s">
        <v>8124</v>
      </c>
      <c r="C509" s="1" t="str">
        <f>VLOOKUP(B509,店铺SKU信息!E:F,2,0)</f>
        <v>AGM42599-Army Green-4XL</v>
      </c>
      <c r="D509" s="1" t="s">
        <v>6620</v>
      </c>
      <c r="E509" s="1" t="s">
        <v>8019</v>
      </c>
      <c r="F509" s="1" t="s">
        <v>7352</v>
      </c>
      <c r="G509" s="1">
        <v>12.2</v>
      </c>
      <c r="H509" s="1">
        <v>9.3000000000000007</v>
      </c>
      <c r="I509" s="1">
        <v>1.2</v>
      </c>
      <c r="J509" s="1" t="s">
        <v>7353</v>
      </c>
      <c r="K509" s="1">
        <v>0.5</v>
      </c>
      <c r="L509" s="1" t="s">
        <v>7354</v>
      </c>
      <c r="M509" s="1">
        <v>7.8600000000000003E-2</v>
      </c>
      <c r="N509" s="1" t="s">
        <v>7355</v>
      </c>
      <c r="O509" s="1" t="s">
        <v>7356</v>
      </c>
      <c r="P509" s="1">
        <v>2</v>
      </c>
      <c r="Q509" s="1">
        <v>0</v>
      </c>
      <c r="R509" s="1">
        <v>0.15709999999999999</v>
      </c>
      <c r="S509" s="38">
        <v>43678</v>
      </c>
      <c r="T509" s="1">
        <v>0.69</v>
      </c>
      <c r="U509" s="1" t="s">
        <v>7357</v>
      </c>
      <c r="V509" s="1">
        <v>0.1084</v>
      </c>
      <c r="W509" s="1" t="s">
        <v>7358</v>
      </c>
      <c r="X509" s="1" t="b">
        <v>0</v>
      </c>
      <c r="Y509" s="1" t="b">
        <v>0</v>
      </c>
    </row>
    <row r="510" spans="1:25" x14ac:dyDescent="0.25">
      <c r="A510" s="1" t="s">
        <v>8125</v>
      </c>
      <c r="B510" s="1" t="s">
        <v>8126</v>
      </c>
      <c r="C510" s="1" t="str">
        <f>VLOOKUP(B510,店铺SKU信息!E:F,2,0)</f>
        <v>AGM42599-Red-3XL</v>
      </c>
      <c r="D510" s="1" t="s">
        <v>3407</v>
      </c>
      <c r="E510" s="1" t="s">
        <v>8019</v>
      </c>
      <c r="F510" s="1" t="s">
        <v>7352</v>
      </c>
      <c r="G510" s="1">
        <v>12.2</v>
      </c>
      <c r="H510" s="1">
        <v>9.3000000000000007</v>
      </c>
      <c r="I510" s="1">
        <v>1.2</v>
      </c>
      <c r="J510" s="1" t="s">
        <v>7353</v>
      </c>
      <c r="K510" s="1">
        <v>0.5</v>
      </c>
      <c r="L510" s="1" t="s">
        <v>7354</v>
      </c>
      <c r="M510" s="1">
        <v>7.8600000000000003E-2</v>
      </c>
      <c r="N510" s="1" t="s">
        <v>7355</v>
      </c>
      <c r="O510" s="1" t="s">
        <v>7356</v>
      </c>
      <c r="P510" s="1">
        <v>1</v>
      </c>
      <c r="Q510" s="1">
        <v>0</v>
      </c>
      <c r="R510" s="1">
        <v>7.8600000000000003E-2</v>
      </c>
      <c r="S510" s="38">
        <v>43678</v>
      </c>
      <c r="T510" s="1">
        <v>0.69</v>
      </c>
      <c r="U510" s="1" t="s">
        <v>7357</v>
      </c>
      <c r="V510" s="1">
        <v>5.4199999999999998E-2</v>
      </c>
      <c r="W510" s="1" t="s">
        <v>7358</v>
      </c>
      <c r="X510" s="1" t="b">
        <v>0</v>
      </c>
      <c r="Y510" s="1" t="b">
        <v>0</v>
      </c>
    </row>
    <row r="511" spans="1:25" x14ac:dyDescent="0.25">
      <c r="A511" s="1" t="s">
        <v>7766</v>
      </c>
      <c r="B511" s="1" t="s">
        <v>7767</v>
      </c>
      <c r="C511" s="1" t="str">
        <f>VLOOKUP(B511,店铺SKU信息!E:F,2,0)</f>
        <v>AGM42600-Black-2XL</v>
      </c>
      <c r="D511" s="1" t="s">
        <v>7768</v>
      </c>
      <c r="E511" s="1" t="s">
        <v>8019</v>
      </c>
      <c r="F511" s="1" t="s">
        <v>7352</v>
      </c>
      <c r="G511" s="1">
        <v>12.85</v>
      </c>
      <c r="H511" s="1">
        <v>9.0399999999999991</v>
      </c>
      <c r="I511" s="1">
        <v>1.65</v>
      </c>
      <c r="J511" s="1" t="s">
        <v>7353</v>
      </c>
      <c r="K511" s="1">
        <v>0.45</v>
      </c>
      <c r="L511" s="1" t="s">
        <v>7354</v>
      </c>
      <c r="M511" s="1">
        <v>0.1109</v>
      </c>
      <c r="N511" s="1" t="s">
        <v>7355</v>
      </c>
      <c r="O511" s="1" t="s">
        <v>7356</v>
      </c>
      <c r="P511" s="1">
        <v>0.28999999999999998</v>
      </c>
      <c r="Q511" s="1">
        <v>0</v>
      </c>
      <c r="R511" s="1">
        <v>3.2199999999999999E-2</v>
      </c>
      <c r="S511" s="38">
        <v>43678</v>
      </c>
      <c r="T511" s="1">
        <v>0.69</v>
      </c>
      <c r="U511" s="1" t="s">
        <v>7357</v>
      </c>
      <c r="V511" s="1">
        <v>2.2200000000000001E-2</v>
      </c>
      <c r="W511" s="1" t="s">
        <v>7358</v>
      </c>
      <c r="X511" s="1" t="b">
        <v>0</v>
      </c>
      <c r="Y511" s="1" t="b">
        <v>0</v>
      </c>
    </row>
    <row r="512" spans="1:25" x14ac:dyDescent="0.25">
      <c r="A512" s="1" t="s">
        <v>8127</v>
      </c>
      <c r="B512" s="1" t="s">
        <v>8128</v>
      </c>
      <c r="C512" s="1" t="str">
        <f>VLOOKUP(B512,店铺SKU信息!E:F,2,0)</f>
        <v>AGM19377-Gray-XL</v>
      </c>
      <c r="D512" s="1" t="s">
        <v>8129</v>
      </c>
      <c r="E512" s="1" t="s">
        <v>8019</v>
      </c>
      <c r="F512" s="1" t="s">
        <v>7352</v>
      </c>
      <c r="G512" s="1">
        <v>12.68</v>
      </c>
      <c r="H512" s="1">
        <v>10.19</v>
      </c>
      <c r="I512" s="1">
        <v>1.18</v>
      </c>
      <c r="J512" s="1" t="s">
        <v>7353</v>
      </c>
      <c r="K512" s="1">
        <v>0.4</v>
      </c>
      <c r="L512" s="1" t="s">
        <v>7354</v>
      </c>
      <c r="M512" s="1">
        <v>8.8300000000000003E-2</v>
      </c>
      <c r="N512" s="1" t="s">
        <v>7355</v>
      </c>
      <c r="O512" s="1" t="s">
        <v>7356</v>
      </c>
      <c r="P512" s="1">
        <v>2</v>
      </c>
      <c r="Q512" s="1">
        <v>0</v>
      </c>
      <c r="R512" s="1">
        <v>0.17660000000000001</v>
      </c>
      <c r="S512" s="38">
        <v>43678</v>
      </c>
      <c r="T512" s="1">
        <v>0.69</v>
      </c>
      <c r="U512" s="1" t="s">
        <v>7357</v>
      </c>
      <c r="V512" s="1">
        <v>0.12189999999999999</v>
      </c>
      <c r="W512" s="1" t="s">
        <v>7358</v>
      </c>
      <c r="X512" s="1" t="b">
        <v>0</v>
      </c>
      <c r="Y512" s="1" t="b">
        <v>0</v>
      </c>
    </row>
    <row r="513" spans="1:25" x14ac:dyDescent="0.25">
      <c r="A513" s="1" t="s">
        <v>8130</v>
      </c>
      <c r="B513" s="1" t="s">
        <v>8131</v>
      </c>
      <c r="C513" s="1" t="str">
        <f>VLOOKUP(B513,店铺SKU信息!E:F,2,0)</f>
        <v>AGM42599-Black-4XL</v>
      </c>
      <c r="D513" s="1" t="s">
        <v>8132</v>
      </c>
      <c r="E513" s="1" t="s">
        <v>8019</v>
      </c>
      <c r="F513" s="1" t="s">
        <v>7352</v>
      </c>
      <c r="G513" s="1">
        <v>12.2</v>
      </c>
      <c r="H513" s="1">
        <v>9.3000000000000007</v>
      </c>
      <c r="I513" s="1">
        <v>1.2</v>
      </c>
      <c r="J513" s="1" t="s">
        <v>7353</v>
      </c>
      <c r="K513" s="1">
        <v>0.5</v>
      </c>
      <c r="L513" s="1" t="s">
        <v>7354</v>
      </c>
      <c r="M513" s="1">
        <v>7.8600000000000003E-2</v>
      </c>
      <c r="N513" s="1" t="s">
        <v>7355</v>
      </c>
      <c r="O513" s="1" t="s">
        <v>7356</v>
      </c>
      <c r="P513" s="1">
        <v>2</v>
      </c>
      <c r="Q513" s="1">
        <v>0</v>
      </c>
      <c r="R513" s="1">
        <v>0.15709999999999999</v>
      </c>
      <c r="S513" s="38">
        <v>43678</v>
      </c>
      <c r="T513" s="1">
        <v>0.69</v>
      </c>
      <c r="U513" s="1" t="s">
        <v>7357</v>
      </c>
      <c r="V513" s="1">
        <v>0.1084</v>
      </c>
      <c r="W513" s="1" t="s">
        <v>7358</v>
      </c>
      <c r="X513" s="1" t="b">
        <v>0</v>
      </c>
      <c r="Y513" s="1" t="b">
        <v>0</v>
      </c>
    </row>
    <row r="514" spans="1:25" x14ac:dyDescent="0.25">
      <c r="A514" s="1" t="s">
        <v>7568</v>
      </c>
      <c r="B514" s="1" t="s">
        <v>7569</v>
      </c>
      <c r="C514" s="1" t="str">
        <f>VLOOKUP(B514,店铺SKU信息!E:F,2,0)</f>
        <v>AGCY6820-Black-S</v>
      </c>
      <c r="D514" s="1" t="s">
        <v>4096</v>
      </c>
      <c r="E514" s="1" t="s">
        <v>8019</v>
      </c>
      <c r="F514" s="1" t="s">
        <v>7352</v>
      </c>
      <c r="G514" s="1">
        <v>13.07</v>
      </c>
      <c r="H514" s="1">
        <v>10.28</v>
      </c>
      <c r="I514" s="1">
        <v>0.79</v>
      </c>
      <c r="J514" s="1" t="s">
        <v>7353</v>
      </c>
      <c r="K514" s="1">
        <v>0.2</v>
      </c>
      <c r="L514" s="1" t="s">
        <v>7354</v>
      </c>
      <c r="M514" s="1">
        <v>6.1400000000000003E-2</v>
      </c>
      <c r="N514" s="1" t="s">
        <v>7355</v>
      </c>
      <c r="O514" s="1" t="s">
        <v>7356</v>
      </c>
      <c r="P514" s="1">
        <v>0.03</v>
      </c>
      <c r="Q514" s="1">
        <v>0</v>
      </c>
      <c r="R514" s="1">
        <v>2E-3</v>
      </c>
      <c r="S514" s="38">
        <v>43678</v>
      </c>
      <c r="T514" s="1">
        <v>0.69</v>
      </c>
      <c r="U514" s="1" t="s">
        <v>7357</v>
      </c>
      <c r="V514" s="1">
        <v>1.4E-3</v>
      </c>
      <c r="W514" s="1" t="s">
        <v>7358</v>
      </c>
      <c r="X514" s="1" t="b">
        <v>0</v>
      </c>
      <c r="Y514" s="1" t="b">
        <v>0</v>
      </c>
    </row>
    <row r="515" spans="1:25" x14ac:dyDescent="0.25">
      <c r="A515" s="1" t="s">
        <v>7535</v>
      </c>
      <c r="B515" s="1" t="s">
        <v>7536</v>
      </c>
      <c r="C515" s="1" t="str">
        <f>VLOOKUP(B515,店铺SKU信息!E:F,2,0)</f>
        <v>AGM48899-Black-XL</v>
      </c>
      <c r="D515" s="1" t="s">
        <v>7537</v>
      </c>
      <c r="E515" s="1" t="s">
        <v>8019</v>
      </c>
      <c r="F515" s="1" t="s">
        <v>7352</v>
      </c>
      <c r="G515" s="1">
        <v>12.56</v>
      </c>
      <c r="H515" s="1">
        <v>9.92</v>
      </c>
      <c r="I515" s="1">
        <v>0.59</v>
      </c>
      <c r="J515" s="1" t="s">
        <v>7353</v>
      </c>
      <c r="K515" s="1">
        <v>0.35</v>
      </c>
      <c r="L515" s="1" t="s">
        <v>7354</v>
      </c>
      <c r="M515" s="1">
        <v>4.2599999999999999E-2</v>
      </c>
      <c r="N515" s="1" t="s">
        <v>7355</v>
      </c>
      <c r="O515" s="1" t="s">
        <v>7356</v>
      </c>
      <c r="P515" s="1">
        <v>2</v>
      </c>
      <c r="Q515" s="1">
        <v>0</v>
      </c>
      <c r="R515" s="1">
        <v>8.5099999999999995E-2</v>
      </c>
      <c r="S515" s="38">
        <v>43678</v>
      </c>
      <c r="T515" s="1">
        <v>0.69</v>
      </c>
      <c r="U515" s="1" t="s">
        <v>7357</v>
      </c>
      <c r="V515" s="1">
        <v>5.8700000000000002E-2</v>
      </c>
      <c r="W515" s="1" t="s">
        <v>7358</v>
      </c>
      <c r="X515" s="1" t="b">
        <v>0</v>
      </c>
      <c r="Y515" s="1" t="b">
        <v>0</v>
      </c>
    </row>
    <row r="516" spans="1:25" x14ac:dyDescent="0.25">
      <c r="A516" s="1" t="s">
        <v>8133</v>
      </c>
      <c r="B516" s="1" t="s">
        <v>8134</v>
      </c>
      <c r="C516" s="1" t="str">
        <f>VLOOKUP(B516,店铺SKU信息!E:F,2,0)</f>
        <v>AGCY6706-Black-M</v>
      </c>
      <c r="D516" s="1" t="s">
        <v>8135</v>
      </c>
      <c r="E516" s="1" t="s">
        <v>8019</v>
      </c>
      <c r="F516" s="1" t="s">
        <v>7352</v>
      </c>
      <c r="G516" s="1">
        <v>12.25</v>
      </c>
      <c r="H516" s="1">
        <v>9.65</v>
      </c>
      <c r="I516" s="1">
        <v>1.8</v>
      </c>
      <c r="J516" s="1" t="s">
        <v>7353</v>
      </c>
      <c r="K516" s="1">
        <v>0.51</v>
      </c>
      <c r="L516" s="1" t="s">
        <v>7354</v>
      </c>
      <c r="M516" s="1">
        <v>0.1231</v>
      </c>
      <c r="N516" s="1" t="s">
        <v>7355</v>
      </c>
      <c r="O516" s="1" t="s">
        <v>7356</v>
      </c>
      <c r="P516" s="1">
        <v>1.45</v>
      </c>
      <c r="Q516" s="1">
        <v>0.61</v>
      </c>
      <c r="R516" s="1">
        <v>0.1032</v>
      </c>
      <c r="S516" s="38">
        <v>43678</v>
      </c>
      <c r="T516" s="1">
        <v>0.69</v>
      </c>
      <c r="U516" s="1" t="s">
        <v>7357</v>
      </c>
      <c r="V516" s="1">
        <v>7.1199999999999999E-2</v>
      </c>
      <c r="W516" s="1" t="s">
        <v>7358</v>
      </c>
      <c r="X516" s="1" t="b">
        <v>0</v>
      </c>
      <c r="Y516" s="1" t="b">
        <v>0</v>
      </c>
    </row>
    <row r="517" spans="1:25" x14ac:dyDescent="0.25">
      <c r="A517" s="1" t="s">
        <v>7538</v>
      </c>
      <c r="B517" s="1" t="s">
        <v>7539</v>
      </c>
      <c r="C517" s="1" t="str">
        <f>VLOOKUP(B517,店铺SKU信息!E:F,2,0)</f>
        <v>AGCY41011-Gray-S</v>
      </c>
      <c r="D517" s="1" t="s">
        <v>3135</v>
      </c>
      <c r="E517" s="1" t="s">
        <v>8019</v>
      </c>
      <c r="F517" s="1" t="s">
        <v>7352</v>
      </c>
      <c r="G517" s="1">
        <v>12.48</v>
      </c>
      <c r="H517" s="1">
        <v>9.41</v>
      </c>
      <c r="I517" s="1">
        <v>1.33</v>
      </c>
      <c r="J517" s="1" t="s">
        <v>7353</v>
      </c>
      <c r="K517" s="1">
        <v>0.57999999999999996</v>
      </c>
      <c r="L517" s="1" t="s">
        <v>7354</v>
      </c>
      <c r="M517" s="1">
        <v>9.06E-2</v>
      </c>
      <c r="N517" s="1" t="s">
        <v>7355</v>
      </c>
      <c r="O517" s="1" t="s">
        <v>7356</v>
      </c>
      <c r="P517" s="1">
        <v>1</v>
      </c>
      <c r="Q517" s="1">
        <v>0</v>
      </c>
      <c r="R517" s="1">
        <v>9.06E-2</v>
      </c>
      <c r="S517" s="38">
        <v>43678</v>
      </c>
      <c r="T517" s="1">
        <v>0.69</v>
      </c>
      <c r="U517" s="1" t="s">
        <v>7357</v>
      </c>
      <c r="V517" s="1">
        <v>6.25E-2</v>
      </c>
      <c r="W517" s="1" t="s">
        <v>7358</v>
      </c>
      <c r="X517" s="1" t="b">
        <v>0</v>
      </c>
      <c r="Y517" s="1" t="b">
        <v>0</v>
      </c>
    </row>
    <row r="518" spans="1:25" x14ac:dyDescent="0.25">
      <c r="A518" s="1" t="s">
        <v>7413</v>
      </c>
      <c r="B518" s="1" t="s">
        <v>7414</v>
      </c>
      <c r="C518" s="1" t="str">
        <f>VLOOKUP(B518,店铺SKU信息!E:F,2,0)</f>
        <v>AGM42599-Red-4XL</v>
      </c>
      <c r="D518" s="1" t="s">
        <v>7415</v>
      </c>
      <c r="E518" s="1" t="s">
        <v>8019</v>
      </c>
      <c r="F518" s="1" t="s">
        <v>7352</v>
      </c>
      <c r="G518" s="1">
        <v>12.2</v>
      </c>
      <c r="H518" s="1">
        <v>9.3000000000000007</v>
      </c>
      <c r="I518" s="1">
        <v>1.2</v>
      </c>
      <c r="J518" s="1" t="s">
        <v>7353</v>
      </c>
      <c r="K518" s="1">
        <v>0.5</v>
      </c>
      <c r="L518" s="1" t="s">
        <v>7354</v>
      </c>
      <c r="M518" s="1">
        <v>7.8799999999999995E-2</v>
      </c>
      <c r="N518" s="1" t="s">
        <v>7355</v>
      </c>
      <c r="O518" s="1" t="s">
        <v>7356</v>
      </c>
      <c r="P518" s="1">
        <v>1</v>
      </c>
      <c r="Q518" s="1">
        <v>0</v>
      </c>
      <c r="R518" s="1">
        <v>7.8799999999999995E-2</v>
      </c>
      <c r="S518" s="38">
        <v>43678</v>
      </c>
      <c r="T518" s="1">
        <v>0.69</v>
      </c>
      <c r="U518" s="1" t="s">
        <v>7357</v>
      </c>
      <c r="V518" s="1">
        <v>5.4399999999999997E-2</v>
      </c>
      <c r="W518" s="1" t="s">
        <v>7358</v>
      </c>
      <c r="X518" s="1" t="b">
        <v>0</v>
      </c>
      <c r="Y518" s="1" t="b">
        <v>0</v>
      </c>
    </row>
    <row r="519" spans="1:25" x14ac:dyDescent="0.25">
      <c r="A519" s="1" t="s">
        <v>8136</v>
      </c>
      <c r="B519" s="1" t="s">
        <v>8137</v>
      </c>
      <c r="C519" s="1" t="str">
        <f>VLOOKUP(B519,店铺SKU信息!E:F,2,0)</f>
        <v>AGM19377-Blue-4XL</v>
      </c>
      <c r="D519" s="1" t="s">
        <v>8138</v>
      </c>
      <c r="E519" s="1" t="s">
        <v>8019</v>
      </c>
      <c r="F519" s="1" t="s">
        <v>7352</v>
      </c>
      <c r="G519" s="1">
        <v>12.68</v>
      </c>
      <c r="H519" s="1">
        <v>10.19</v>
      </c>
      <c r="I519" s="1">
        <v>1.18</v>
      </c>
      <c r="J519" s="1" t="s">
        <v>7353</v>
      </c>
      <c r="K519" s="1">
        <v>0.4</v>
      </c>
      <c r="L519" s="1" t="s">
        <v>7354</v>
      </c>
      <c r="M519" s="1">
        <v>8.8300000000000003E-2</v>
      </c>
      <c r="N519" s="1" t="s">
        <v>7355</v>
      </c>
      <c r="O519" s="1" t="s">
        <v>7356</v>
      </c>
      <c r="P519" s="1">
        <v>2</v>
      </c>
      <c r="Q519" s="1">
        <v>0</v>
      </c>
      <c r="R519" s="1">
        <v>0.17660000000000001</v>
      </c>
      <c r="S519" s="38">
        <v>43678</v>
      </c>
      <c r="T519" s="1">
        <v>0.69</v>
      </c>
      <c r="U519" s="1" t="s">
        <v>7357</v>
      </c>
      <c r="V519" s="1">
        <v>0.12189999999999999</v>
      </c>
      <c r="W519" s="1" t="s">
        <v>7358</v>
      </c>
      <c r="X519" s="1" t="b">
        <v>0</v>
      </c>
      <c r="Y519" s="1" t="b">
        <v>0</v>
      </c>
    </row>
    <row r="520" spans="1:25" x14ac:dyDescent="0.25">
      <c r="A520" s="1" t="s">
        <v>7370</v>
      </c>
      <c r="B520" s="1" t="s">
        <v>7371</v>
      </c>
      <c r="C520" s="1" t="str">
        <f>VLOOKUP(B520,店铺SKU信息!E:F,2,0)</f>
        <v>AGM4896-Black-3XL</v>
      </c>
      <c r="D520" s="1" t="s">
        <v>2733</v>
      </c>
      <c r="E520" s="1" t="s">
        <v>8019</v>
      </c>
      <c r="F520" s="1" t="s">
        <v>7352</v>
      </c>
      <c r="G520" s="1">
        <v>13.69</v>
      </c>
      <c r="H520" s="1">
        <v>3.9</v>
      </c>
      <c r="I520" s="1">
        <v>2.1</v>
      </c>
      <c r="J520" s="1" t="s">
        <v>7353</v>
      </c>
      <c r="K520" s="1">
        <v>1.05</v>
      </c>
      <c r="L520" s="1" t="s">
        <v>7354</v>
      </c>
      <c r="M520" s="1">
        <v>6.4799999999999996E-2</v>
      </c>
      <c r="N520" s="1" t="s">
        <v>7355</v>
      </c>
      <c r="O520" s="1" t="s">
        <v>7356</v>
      </c>
      <c r="P520" s="1">
        <v>0.03</v>
      </c>
      <c r="Q520" s="1">
        <v>0</v>
      </c>
      <c r="R520" s="1">
        <v>2.0999999999999999E-3</v>
      </c>
      <c r="S520" s="38">
        <v>43678</v>
      </c>
      <c r="T520" s="1">
        <v>0.69</v>
      </c>
      <c r="U520" s="1" t="s">
        <v>7357</v>
      </c>
      <c r="V520" s="1">
        <v>1.4E-3</v>
      </c>
      <c r="W520" s="1" t="s">
        <v>7358</v>
      </c>
      <c r="X520" s="1" t="b">
        <v>0</v>
      </c>
      <c r="Y520" s="1" t="b">
        <v>0</v>
      </c>
    </row>
    <row r="521" spans="1:25" x14ac:dyDescent="0.25">
      <c r="A521" s="1" t="s">
        <v>8139</v>
      </c>
      <c r="B521" s="1" t="s">
        <v>8140</v>
      </c>
      <c r="C521" s="1" t="str">
        <f>VLOOKUP(B521,店铺SKU信息!E:F,2,0)</f>
        <v>AGM42544-Purple-2XL</v>
      </c>
      <c r="D521" s="1" t="s">
        <v>2968</v>
      </c>
      <c r="E521" s="1" t="s">
        <v>8019</v>
      </c>
      <c r="F521" s="1" t="s">
        <v>7352</v>
      </c>
      <c r="G521" s="1">
        <v>12.8</v>
      </c>
      <c r="H521" s="1">
        <v>6</v>
      </c>
      <c r="I521" s="1">
        <v>2.4</v>
      </c>
      <c r="J521" s="1" t="s">
        <v>7353</v>
      </c>
      <c r="K521" s="1">
        <v>0.6</v>
      </c>
      <c r="L521" s="1" t="s">
        <v>7354</v>
      </c>
      <c r="M521" s="1">
        <v>0.1066</v>
      </c>
      <c r="N521" s="1" t="s">
        <v>7355</v>
      </c>
      <c r="O521" s="1" t="s">
        <v>7356</v>
      </c>
      <c r="P521" s="1">
        <v>1</v>
      </c>
      <c r="Q521" s="1">
        <v>0</v>
      </c>
      <c r="R521" s="1">
        <v>0.1066</v>
      </c>
      <c r="S521" s="38">
        <v>43678</v>
      </c>
      <c r="T521" s="1">
        <v>0.69</v>
      </c>
      <c r="U521" s="1" t="s">
        <v>7357</v>
      </c>
      <c r="V521" s="1">
        <v>7.3499999999999996E-2</v>
      </c>
      <c r="W521" s="1" t="s">
        <v>7358</v>
      </c>
      <c r="X521" s="1" t="b">
        <v>0</v>
      </c>
      <c r="Y521" s="1" t="b">
        <v>0</v>
      </c>
    </row>
    <row r="522" spans="1:25" x14ac:dyDescent="0.25">
      <c r="A522" s="1" t="s">
        <v>8141</v>
      </c>
      <c r="B522" s="1" t="s">
        <v>8142</v>
      </c>
      <c r="C522" s="1" t="str">
        <f>VLOOKUP(B522,店铺SKU信息!E:F,2,0)</f>
        <v>AGM48899-Burgundy-3XL</v>
      </c>
      <c r="D522" s="1" t="s">
        <v>8143</v>
      </c>
      <c r="E522" s="1" t="s">
        <v>8019</v>
      </c>
      <c r="F522" s="1" t="s">
        <v>7352</v>
      </c>
      <c r="G522" s="1">
        <v>12.56</v>
      </c>
      <c r="H522" s="1">
        <v>9.92</v>
      </c>
      <c r="I522" s="1">
        <v>0.59</v>
      </c>
      <c r="J522" s="1" t="s">
        <v>7353</v>
      </c>
      <c r="K522" s="1">
        <v>0.35</v>
      </c>
      <c r="L522" s="1" t="s">
        <v>7354</v>
      </c>
      <c r="M522" s="1">
        <v>4.2599999999999999E-2</v>
      </c>
      <c r="N522" s="1" t="s">
        <v>7355</v>
      </c>
      <c r="O522" s="1" t="s">
        <v>7356</v>
      </c>
      <c r="P522" s="1">
        <v>2</v>
      </c>
      <c r="Q522" s="1">
        <v>0</v>
      </c>
      <c r="R522" s="1">
        <v>8.5099999999999995E-2</v>
      </c>
      <c r="S522" s="38">
        <v>43678</v>
      </c>
      <c r="T522" s="1">
        <v>0.69</v>
      </c>
      <c r="U522" s="1" t="s">
        <v>7357</v>
      </c>
      <c r="V522" s="1">
        <v>5.8700000000000002E-2</v>
      </c>
      <c r="W522" s="1" t="s">
        <v>7358</v>
      </c>
      <c r="X522" s="1" t="b">
        <v>0</v>
      </c>
      <c r="Y522" s="1" t="b">
        <v>0</v>
      </c>
    </row>
    <row r="523" spans="1:25" x14ac:dyDescent="0.25">
      <c r="A523" s="1" t="s">
        <v>7718</v>
      </c>
      <c r="B523" s="1" t="s">
        <v>7719</v>
      </c>
      <c r="C523" s="1" t="str">
        <f>VLOOKUP(B523,店铺SKU信息!E:F,2,0)</f>
        <v>AGM42600-Burgundy-XL</v>
      </c>
      <c r="D523" s="1" t="s">
        <v>7720</v>
      </c>
      <c r="E523" s="1" t="s">
        <v>8019</v>
      </c>
      <c r="F523" s="1" t="s">
        <v>7352</v>
      </c>
      <c r="G523" s="1">
        <v>12.85</v>
      </c>
      <c r="H523" s="1">
        <v>9.0399999999999991</v>
      </c>
      <c r="I523" s="1">
        <v>1.65</v>
      </c>
      <c r="J523" s="1" t="s">
        <v>7353</v>
      </c>
      <c r="K523" s="1">
        <v>0.45</v>
      </c>
      <c r="L523" s="1" t="s">
        <v>7354</v>
      </c>
      <c r="M523" s="1">
        <v>0.1109</v>
      </c>
      <c r="N523" s="1" t="s">
        <v>7355</v>
      </c>
      <c r="O523" s="1" t="s">
        <v>7356</v>
      </c>
      <c r="P523" s="1">
        <v>1</v>
      </c>
      <c r="Q523" s="1">
        <v>0</v>
      </c>
      <c r="R523" s="1">
        <v>0.1109</v>
      </c>
      <c r="S523" s="38">
        <v>43678</v>
      </c>
      <c r="T523" s="1">
        <v>0.69</v>
      </c>
      <c r="U523" s="1" t="s">
        <v>7357</v>
      </c>
      <c r="V523" s="1">
        <v>7.6499999999999999E-2</v>
      </c>
      <c r="W523" s="1" t="s">
        <v>7358</v>
      </c>
      <c r="X523" s="1" t="b">
        <v>0</v>
      </c>
      <c r="Y523" s="1" t="b">
        <v>0</v>
      </c>
    </row>
    <row r="524" spans="1:25" x14ac:dyDescent="0.25">
      <c r="A524" s="1" t="s">
        <v>7456</v>
      </c>
      <c r="B524" s="1" t="s">
        <v>7457</v>
      </c>
      <c r="C524" s="1" t="str">
        <f>VLOOKUP(B524,店铺SKU信息!E:F,2,0)</f>
        <v>AGM48999-Purple-XL</v>
      </c>
      <c r="D524" s="1" t="s">
        <v>2636</v>
      </c>
      <c r="E524" s="1" t="s">
        <v>8019</v>
      </c>
      <c r="F524" s="1" t="s">
        <v>7352</v>
      </c>
      <c r="G524" s="1">
        <v>11.7</v>
      </c>
      <c r="H524" s="1">
        <v>9.5</v>
      </c>
      <c r="I524" s="1">
        <v>1.7</v>
      </c>
      <c r="J524" s="1" t="s">
        <v>7353</v>
      </c>
      <c r="K524" s="1">
        <v>0.9</v>
      </c>
      <c r="L524" s="1" t="s">
        <v>7354</v>
      </c>
      <c r="M524" s="1">
        <v>0.1091</v>
      </c>
      <c r="N524" s="1" t="s">
        <v>7355</v>
      </c>
      <c r="O524" s="1" t="s">
        <v>7356</v>
      </c>
      <c r="P524" s="1">
        <v>8</v>
      </c>
      <c r="Q524" s="1">
        <v>0</v>
      </c>
      <c r="R524" s="1">
        <v>0.87260000000000004</v>
      </c>
      <c r="S524" s="38">
        <v>43678</v>
      </c>
      <c r="T524" s="1">
        <v>0.69</v>
      </c>
      <c r="U524" s="1" t="s">
        <v>7357</v>
      </c>
      <c r="V524" s="1">
        <v>0.60209999999999997</v>
      </c>
      <c r="W524" s="1" t="s">
        <v>7358</v>
      </c>
      <c r="X524" s="1" t="b">
        <v>0</v>
      </c>
      <c r="Y524" s="1" t="b">
        <v>0</v>
      </c>
    </row>
    <row r="525" spans="1:25" x14ac:dyDescent="0.25">
      <c r="A525" s="1" t="s">
        <v>7885</v>
      </c>
      <c r="B525" s="1" t="s">
        <v>7886</v>
      </c>
      <c r="C525" s="1" t="str">
        <f>VLOOKUP(B525,店铺SKU信息!E:F,2,0)</f>
        <v>AGCY6758-Black-M</v>
      </c>
      <c r="D525" s="1" t="s">
        <v>2660</v>
      </c>
      <c r="E525" s="1" t="s">
        <v>8019</v>
      </c>
      <c r="F525" s="1" t="s">
        <v>7352</v>
      </c>
      <c r="G525" s="1">
        <v>11.4</v>
      </c>
      <c r="H525" s="1">
        <v>9.5</v>
      </c>
      <c r="I525" s="1">
        <v>2.8</v>
      </c>
      <c r="J525" s="1" t="s">
        <v>7353</v>
      </c>
      <c r="K525" s="1">
        <v>0.6</v>
      </c>
      <c r="L525" s="1" t="s">
        <v>7354</v>
      </c>
      <c r="M525" s="1">
        <v>0.17530000000000001</v>
      </c>
      <c r="N525" s="1" t="s">
        <v>7355</v>
      </c>
      <c r="O525" s="1" t="s">
        <v>7356</v>
      </c>
      <c r="P525" s="1">
        <v>0.03</v>
      </c>
      <c r="Q525" s="1">
        <v>0</v>
      </c>
      <c r="R525" s="1">
        <v>5.7000000000000002E-3</v>
      </c>
      <c r="S525" s="38">
        <v>43678</v>
      </c>
      <c r="T525" s="1">
        <v>0.69</v>
      </c>
      <c r="U525" s="1" t="s">
        <v>7357</v>
      </c>
      <c r="V525" s="1">
        <v>3.8999999999999998E-3</v>
      </c>
      <c r="W525" s="1" t="s">
        <v>7358</v>
      </c>
      <c r="X525" s="1" t="b">
        <v>0</v>
      </c>
      <c r="Y525" s="1" t="b">
        <v>0</v>
      </c>
    </row>
    <row r="526" spans="1:25" x14ac:dyDescent="0.25">
      <c r="A526" s="1" t="s">
        <v>7988</v>
      </c>
      <c r="B526" s="1" t="s">
        <v>7989</v>
      </c>
      <c r="C526" s="1" t="str">
        <f>VLOOKUP(B526,店铺SKU信息!E:F,2,0)</f>
        <v>AGM42655-Burgundy-XL</v>
      </c>
      <c r="D526" s="1" t="s">
        <v>7990</v>
      </c>
      <c r="E526" s="1" t="s">
        <v>8019</v>
      </c>
      <c r="F526" s="1" t="s">
        <v>7352</v>
      </c>
      <c r="G526" s="1">
        <v>12.3</v>
      </c>
      <c r="H526" s="1">
        <v>9.6</v>
      </c>
      <c r="I526" s="1">
        <v>1</v>
      </c>
      <c r="J526" s="1" t="s">
        <v>7353</v>
      </c>
      <c r="K526" s="1">
        <v>0.7</v>
      </c>
      <c r="L526" s="1" t="s">
        <v>7354</v>
      </c>
      <c r="M526" s="1">
        <v>6.83E-2</v>
      </c>
      <c r="N526" s="1" t="s">
        <v>7355</v>
      </c>
      <c r="O526" s="1" t="s">
        <v>7356</v>
      </c>
      <c r="P526" s="1">
        <v>10</v>
      </c>
      <c r="Q526" s="1">
        <v>0</v>
      </c>
      <c r="R526" s="1">
        <v>0.68320000000000003</v>
      </c>
      <c r="S526" s="38">
        <v>43678</v>
      </c>
      <c r="T526" s="1">
        <v>0.69</v>
      </c>
      <c r="U526" s="1" t="s">
        <v>7357</v>
      </c>
      <c r="V526" s="1">
        <v>0.47139999999999999</v>
      </c>
      <c r="W526" s="1" t="s">
        <v>7358</v>
      </c>
      <c r="X526" s="1" t="b">
        <v>0</v>
      </c>
      <c r="Y526" s="1" t="b">
        <v>0</v>
      </c>
    </row>
    <row r="527" spans="1:25" x14ac:dyDescent="0.25">
      <c r="A527" s="1" t="s">
        <v>8144</v>
      </c>
      <c r="B527" s="1" t="s">
        <v>8145</v>
      </c>
      <c r="C527" s="1" t="str">
        <f>VLOOKUP(B527,店铺SKU信息!E:F,2,0)</f>
        <v>AGM42644-Black Stripe-4XL</v>
      </c>
      <c r="D527" s="1" t="s">
        <v>5202</v>
      </c>
      <c r="E527" s="1" t="s">
        <v>8019</v>
      </c>
      <c r="F527" s="1" t="s">
        <v>7352</v>
      </c>
      <c r="G527" s="1">
        <v>12.7</v>
      </c>
      <c r="H527" s="1">
        <v>9.9</v>
      </c>
      <c r="I527" s="1">
        <v>0.8</v>
      </c>
      <c r="J527" s="1" t="s">
        <v>7353</v>
      </c>
      <c r="K527" s="1">
        <v>0.65</v>
      </c>
      <c r="L527" s="1" t="s">
        <v>7354</v>
      </c>
      <c r="M527" s="1">
        <v>5.8099999999999999E-2</v>
      </c>
      <c r="N527" s="1" t="s">
        <v>7355</v>
      </c>
      <c r="O527" s="1" t="s">
        <v>7356</v>
      </c>
      <c r="P527" s="1">
        <v>1.06</v>
      </c>
      <c r="Q527" s="1">
        <v>0</v>
      </c>
      <c r="R527" s="1">
        <v>6.1899999999999997E-2</v>
      </c>
      <c r="S527" s="38">
        <v>43678</v>
      </c>
      <c r="T527" s="1">
        <v>0.69</v>
      </c>
      <c r="U527" s="1" t="s">
        <v>7357</v>
      </c>
      <c r="V527" s="1">
        <v>4.2700000000000002E-2</v>
      </c>
      <c r="W527" s="1" t="s">
        <v>7358</v>
      </c>
      <c r="X527" s="1" t="b">
        <v>0</v>
      </c>
      <c r="Y527" s="1" t="b">
        <v>0</v>
      </c>
    </row>
    <row r="528" spans="1:25" x14ac:dyDescent="0.25">
      <c r="A528" s="1" t="s">
        <v>8146</v>
      </c>
      <c r="B528" s="1" t="s">
        <v>8147</v>
      </c>
      <c r="C528" s="1" t="str">
        <f>VLOOKUP(B528,店铺SKU信息!E:F,2,0)</f>
        <v>AGM42566-Purple-XL</v>
      </c>
      <c r="D528" s="1" t="s">
        <v>8148</v>
      </c>
      <c r="E528" s="1" t="s">
        <v>8019</v>
      </c>
      <c r="F528" s="1" t="s">
        <v>7352</v>
      </c>
      <c r="G528" s="1">
        <v>10.5</v>
      </c>
      <c r="H528" s="1">
        <v>3.8</v>
      </c>
      <c r="I528" s="1">
        <v>2.2999999999999998</v>
      </c>
      <c r="J528" s="1" t="s">
        <v>7353</v>
      </c>
      <c r="K528" s="1">
        <v>0.6</v>
      </c>
      <c r="L528" s="1" t="s">
        <v>7354</v>
      </c>
      <c r="M528" s="1">
        <v>5.3100000000000001E-2</v>
      </c>
      <c r="N528" s="1" t="s">
        <v>7355</v>
      </c>
      <c r="O528" s="1" t="s">
        <v>7356</v>
      </c>
      <c r="P528" s="1">
        <v>1</v>
      </c>
      <c r="Q528" s="1">
        <v>0</v>
      </c>
      <c r="R528" s="1">
        <v>5.3100000000000001E-2</v>
      </c>
      <c r="S528" s="38">
        <v>43678</v>
      </c>
      <c r="T528" s="1">
        <v>0.69</v>
      </c>
      <c r="U528" s="1" t="s">
        <v>7357</v>
      </c>
      <c r="V528" s="1">
        <v>3.6600000000000001E-2</v>
      </c>
      <c r="W528" s="1" t="s">
        <v>7358</v>
      </c>
      <c r="X528" s="1" t="b">
        <v>0</v>
      </c>
      <c r="Y528" s="1" t="b">
        <v>0</v>
      </c>
    </row>
    <row r="529" spans="1:25" x14ac:dyDescent="0.25">
      <c r="A529" s="1" t="s">
        <v>8149</v>
      </c>
      <c r="B529" s="1" t="s">
        <v>8150</v>
      </c>
      <c r="C529" s="1" t="str">
        <f>VLOOKUP(B529,店铺SKU信息!E:F,2,0)</f>
        <v>AGM42544-Purple-3XL</v>
      </c>
      <c r="D529" s="1" t="s">
        <v>8151</v>
      </c>
      <c r="E529" s="1" t="s">
        <v>8019</v>
      </c>
      <c r="F529" s="1" t="s">
        <v>7352</v>
      </c>
      <c r="G529" s="1">
        <v>12.8</v>
      </c>
      <c r="H529" s="1">
        <v>6</v>
      </c>
      <c r="I529" s="1">
        <v>2.4</v>
      </c>
      <c r="J529" s="1" t="s">
        <v>7353</v>
      </c>
      <c r="K529" s="1">
        <v>0.6</v>
      </c>
      <c r="L529" s="1" t="s">
        <v>7354</v>
      </c>
      <c r="M529" s="1">
        <v>0.1066</v>
      </c>
      <c r="N529" s="1" t="s">
        <v>7355</v>
      </c>
      <c r="O529" s="1" t="s">
        <v>7356</v>
      </c>
      <c r="P529" s="1">
        <v>1</v>
      </c>
      <c r="Q529" s="1">
        <v>0</v>
      </c>
      <c r="R529" s="1">
        <v>0.1066</v>
      </c>
      <c r="S529" s="38">
        <v>43678</v>
      </c>
      <c r="T529" s="1">
        <v>0.69</v>
      </c>
      <c r="U529" s="1" t="s">
        <v>7357</v>
      </c>
      <c r="V529" s="1">
        <v>7.3499999999999996E-2</v>
      </c>
      <c r="W529" s="1" t="s">
        <v>7358</v>
      </c>
      <c r="X529" s="1" t="b">
        <v>0</v>
      </c>
      <c r="Y529" s="1" t="b">
        <v>0</v>
      </c>
    </row>
    <row r="530" spans="1:25" x14ac:dyDescent="0.25">
      <c r="A530" s="1" t="s">
        <v>8152</v>
      </c>
      <c r="B530" s="1" t="s">
        <v>8153</v>
      </c>
      <c r="C530" s="1" t="str">
        <f>VLOOKUP(B530,店铺SKU信息!E:F,2,0)</f>
        <v>AGM48899-Burgundy-4XL</v>
      </c>
      <c r="D530" s="1" t="s">
        <v>8154</v>
      </c>
      <c r="E530" s="1" t="s">
        <v>8019</v>
      </c>
      <c r="F530" s="1" t="s">
        <v>7352</v>
      </c>
      <c r="G530" s="1">
        <v>12.56</v>
      </c>
      <c r="H530" s="1">
        <v>9.92</v>
      </c>
      <c r="I530" s="1">
        <v>0.59</v>
      </c>
      <c r="J530" s="1" t="s">
        <v>7353</v>
      </c>
      <c r="K530" s="1">
        <v>0.35</v>
      </c>
      <c r="L530" s="1" t="s">
        <v>7354</v>
      </c>
      <c r="M530" s="1">
        <v>4.2599999999999999E-2</v>
      </c>
      <c r="N530" s="1" t="s">
        <v>7355</v>
      </c>
      <c r="O530" s="1" t="s">
        <v>7356</v>
      </c>
      <c r="P530" s="1">
        <v>2</v>
      </c>
      <c r="Q530" s="1">
        <v>0</v>
      </c>
      <c r="R530" s="1">
        <v>8.5099999999999995E-2</v>
      </c>
      <c r="S530" s="38">
        <v>43678</v>
      </c>
      <c r="T530" s="1">
        <v>0.69</v>
      </c>
      <c r="U530" s="1" t="s">
        <v>7357</v>
      </c>
      <c r="V530" s="1">
        <v>5.8700000000000002E-2</v>
      </c>
      <c r="W530" s="1" t="s">
        <v>7358</v>
      </c>
      <c r="X530" s="1" t="b">
        <v>0</v>
      </c>
      <c r="Y530" s="1" t="b">
        <v>0</v>
      </c>
    </row>
    <row r="531" spans="1:25" x14ac:dyDescent="0.25">
      <c r="A531" s="1" t="s">
        <v>7966</v>
      </c>
      <c r="B531" s="1" t="s">
        <v>7967</v>
      </c>
      <c r="C531" s="1" t="str">
        <f>VLOOKUP(B531,店铺SKU信息!E:F,2,0)</f>
        <v>AGM42655-Purple-4XL</v>
      </c>
      <c r="D531" s="1" t="s">
        <v>3079</v>
      </c>
      <c r="E531" s="1" t="s">
        <v>8019</v>
      </c>
      <c r="F531" s="1" t="s">
        <v>7352</v>
      </c>
      <c r="G531" s="1">
        <v>12.3</v>
      </c>
      <c r="H531" s="1">
        <v>9.6</v>
      </c>
      <c r="I531" s="1">
        <v>1</v>
      </c>
      <c r="J531" s="1" t="s">
        <v>7353</v>
      </c>
      <c r="K531" s="1">
        <v>0.7</v>
      </c>
      <c r="L531" s="1" t="s">
        <v>7354</v>
      </c>
      <c r="M531" s="1">
        <v>6.83E-2</v>
      </c>
      <c r="N531" s="1" t="s">
        <v>7355</v>
      </c>
      <c r="O531" s="1" t="s">
        <v>7356</v>
      </c>
      <c r="P531" s="1">
        <v>16.77</v>
      </c>
      <c r="Q531" s="1">
        <v>0</v>
      </c>
      <c r="R531" s="1">
        <v>1.1459999999999999</v>
      </c>
      <c r="S531" s="38">
        <v>43678</v>
      </c>
      <c r="T531" s="1">
        <v>0.69</v>
      </c>
      <c r="U531" s="1" t="s">
        <v>7357</v>
      </c>
      <c r="V531" s="1">
        <v>0.79069999999999996</v>
      </c>
      <c r="W531" s="1" t="s">
        <v>7358</v>
      </c>
      <c r="X531" s="1" t="b">
        <v>0</v>
      </c>
      <c r="Y531" s="1" t="b">
        <v>0</v>
      </c>
    </row>
    <row r="532" spans="1:25" x14ac:dyDescent="0.25">
      <c r="A532" s="1" t="s">
        <v>7486</v>
      </c>
      <c r="B532" s="1" t="s">
        <v>7487</v>
      </c>
      <c r="C532" s="1" t="str">
        <f>VLOOKUP(B532,店铺SKU信息!E:F,2,0)</f>
        <v>AGM48999-Black-3XL</v>
      </c>
      <c r="D532" s="1" t="s">
        <v>3744</v>
      </c>
      <c r="E532" s="1" t="s">
        <v>8019</v>
      </c>
      <c r="F532" s="1" t="s">
        <v>7352</v>
      </c>
      <c r="G532" s="1">
        <v>11.7</v>
      </c>
      <c r="H532" s="1">
        <v>9.5</v>
      </c>
      <c r="I532" s="1">
        <v>1.7</v>
      </c>
      <c r="J532" s="1" t="s">
        <v>7353</v>
      </c>
      <c r="K532" s="1">
        <v>0.9</v>
      </c>
      <c r="L532" s="1" t="s">
        <v>7354</v>
      </c>
      <c r="M532" s="1">
        <v>0.1091</v>
      </c>
      <c r="N532" s="1" t="s">
        <v>7355</v>
      </c>
      <c r="O532" s="1" t="s">
        <v>7356</v>
      </c>
      <c r="P532" s="1">
        <v>3.26</v>
      </c>
      <c r="Q532" s="1">
        <v>0</v>
      </c>
      <c r="R532" s="1">
        <v>0.35539999999999999</v>
      </c>
      <c r="S532" s="38">
        <v>43678</v>
      </c>
      <c r="T532" s="1">
        <v>0.69</v>
      </c>
      <c r="U532" s="1" t="s">
        <v>7357</v>
      </c>
      <c r="V532" s="1">
        <v>0.2452</v>
      </c>
      <c r="W532" s="1" t="s">
        <v>7358</v>
      </c>
      <c r="X532" s="1" t="b">
        <v>0</v>
      </c>
      <c r="Y532" s="1" t="b">
        <v>0</v>
      </c>
    </row>
    <row r="533" spans="1:25" x14ac:dyDescent="0.25">
      <c r="A533" s="1" t="s">
        <v>8155</v>
      </c>
      <c r="B533" s="1" t="s">
        <v>8156</v>
      </c>
      <c r="C533" s="1" t="str">
        <f>VLOOKUP(B533,店铺SKU信息!E:F,2,0)</f>
        <v>AGM42644-White Stripe-XL</v>
      </c>
      <c r="D533" s="1" t="s">
        <v>8157</v>
      </c>
      <c r="E533" s="1" t="s">
        <v>8019</v>
      </c>
      <c r="F533" s="1" t="s">
        <v>7352</v>
      </c>
      <c r="G533" s="1">
        <v>12.7</v>
      </c>
      <c r="H533" s="1">
        <v>9.9</v>
      </c>
      <c r="I533" s="1">
        <v>0.8</v>
      </c>
      <c r="J533" s="1" t="s">
        <v>7353</v>
      </c>
      <c r="K533" s="1">
        <v>0.65</v>
      </c>
      <c r="L533" s="1" t="s">
        <v>7354</v>
      </c>
      <c r="M533" s="1">
        <v>5.8200000000000002E-2</v>
      </c>
      <c r="N533" s="1" t="s">
        <v>7355</v>
      </c>
      <c r="O533" s="1" t="s">
        <v>7356</v>
      </c>
      <c r="P533" s="1">
        <v>1</v>
      </c>
      <c r="Q533" s="1">
        <v>0</v>
      </c>
      <c r="R533" s="1">
        <v>5.8200000000000002E-2</v>
      </c>
      <c r="S533" s="38">
        <v>43678</v>
      </c>
      <c r="T533" s="1">
        <v>0.69</v>
      </c>
      <c r="U533" s="1" t="s">
        <v>7357</v>
      </c>
      <c r="V533" s="1">
        <v>4.02E-2</v>
      </c>
      <c r="W533" s="1" t="s">
        <v>7358</v>
      </c>
      <c r="X533" s="1" t="b">
        <v>0</v>
      </c>
      <c r="Y533" s="1" t="b">
        <v>0</v>
      </c>
    </row>
    <row r="534" spans="1:25" x14ac:dyDescent="0.25">
      <c r="A534" s="1" t="s">
        <v>7510</v>
      </c>
      <c r="B534" s="1" t="s">
        <v>7511</v>
      </c>
      <c r="C534" s="1" t="str">
        <f>VLOOKUP(B534,店铺SKU信息!E:F,2,0)</f>
        <v>AGM48899-Burgundy-XL</v>
      </c>
      <c r="D534" s="1" t="s">
        <v>7512</v>
      </c>
      <c r="E534" s="1" t="s">
        <v>8019</v>
      </c>
      <c r="F534" s="1" t="s">
        <v>7352</v>
      </c>
      <c r="G534" s="1">
        <v>12.56</v>
      </c>
      <c r="H534" s="1">
        <v>9.92</v>
      </c>
      <c r="I534" s="1">
        <v>0.59</v>
      </c>
      <c r="J534" s="1" t="s">
        <v>7353</v>
      </c>
      <c r="K534" s="1">
        <v>0.35</v>
      </c>
      <c r="L534" s="1" t="s">
        <v>7354</v>
      </c>
      <c r="M534" s="1">
        <v>4.2599999999999999E-2</v>
      </c>
      <c r="N534" s="1" t="s">
        <v>7355</v>
      </c>
      <c r="O534" s="1" t="s">
        <v>7356</v>
      </c>
      <c r="P534" s="1">
        <v>2</v>
      </c>
      <c r="Q534" s="1">
        <v>0</v>
      </c>
      <c r="R534" s="1">
        <v>8.5199999999999998E-2</v>
      </c>
      <c r="S534" s="38">
        <v>43678</v>
      </c>
      <c r="T534" s="1">
        <v>0.69</v>
      </c>
      <c r="U534" s="1" t="s">
        <v>7357</v>
      </c>
      <c r="V534" s="1">
        <v>5.8799999999999998E-2</v>
      </c>
      <c r="W534" s="1" t="s">
        <v>7358</v>
      </c>
      <c r="X534" s="1" t="b">
        <v>0</v>
      </c>
      <c r="Y534" s="1" t="b">
        <v>0</v>
      </c>
    </row>
    <row r="535" spans="1:25" x14ac:dyDescent="0.25">
      <c r="A535" s="1" t="s">
        <v>8158</v>
      </c>
      <c r="B535" s="1" t="s">
        <v>8159</v>
      </c>
      <c r="C535" s="1" t="str">
        <f>VLOOKUP(B535,店铺SKU信息!E:F,2,0)</f>
        <v>AGM19377-Gray-2XL</v>
      </c>
      <c r="D535" s="1" t="s">
        <v>8160</v>
      </c>
      <c r="E535" s="1" t="s">
        <v>8019</v>
      </c>
      <c r="F535" s="1" t="s">
        <v>7352</v>
      </c>
      <c r="G535" s="1">
        <v>12.68</v>
      </c>
      <c r="H535" s="1">
        <v>10.19</v>
      </c>
      <c r="I535" s="1">
        <v>1.18</v>
      </c>
      <c r="J535" s="1" t="s">
        <v>7353</v>
      </c>
      <c r="K535" s="1">
        <v>0.4</v>
      </c>
      <c r="L535" s="1" t="s">
        <v>7354</v>
      </c>
      <c r="M535" s="1">
        <v>8.8300000000000003E-2</v>
      </c>
      <c r="N535" s="1" t="s">
        <v>7355</v>
      </c>
      <c r="O535" s="1" t="s">
        <v>7356</v>
      </c>
      <c r="P535" s="1">
        <v>2</v>
      </c>
      <c r="Q535" s="1">
        <v>0</v>
      </c>
      <c r="R535" s="1">
        <v>0.17660000000000001</v>
      </c>
      <c r="S535" s="38">
        <v>43678</v>
      </c>
      <c r="T535" s="1">
        <v>0.69</v>
      </c>
      <c r="U535" s="1" t="s">
        <v>7357</v>
      </c>
      <c r="V535" s="1">
        <v>0.12189999999999999</v>
      </c>
      <c r="W535" s="1" t="s">
        <v>7358</v>
      </c>
      <c r="X535" s="1" t="b">
        <v>0</v>
      </c>
      <c r="Y535" s="1" t="b">
        <v>0</v>
      </c>
    </row>
    <row r="536" spans="1:25" x14ac:dyDescent="0.25">
      <c r="A536" s="1" t="s">
        <v>7543</v>
      </c>
      <c r="B536" s="1" t="s">
        <v>7544</v>
      </c>
      <c r="C536" s="1" t="str">
        <f>VLOOKUP(B536,店铺SKU信息!E:F,2,0)</f>
        <v>AGM42644-White Stripe-3XL</v>
      </c>
      <c r="D536" s="1" t="s">
        <v>3978</v>
      </c>
      <c r="E536" s="1" t="s">
        <v>8019</v>
      </c>
      <c r="F536" s="1" t="s">
        <v>7352</v>
      </c>
      <c r="G536" s="1">
        <v>12.7</v>
      </c>
      <c r="H536" s="1">
        <v>9.9</v>
      </c>
      <c r="I536" s="1">
        <v>0.8</v>
      </c>
      <c r="J536" s="1" t="s">
        <v>7353</v>
      </c>
      <c r="K536" s="1">
        <v>0.65</v>
      </c>
      <c r="L536" s="1" t="s">
        <v>7354</v>
      </c>
      <c r="M536" s="1">
        <v>5.8099999999999999E-2</v>
      </c>
      <c r="N536" s="1" t="s">
        <v>7355</v>
      </c>
      <c r="O536" s="1" t="s">
        <v>7356</v>
      </c>
      <c r="P536" s="1">
        <v>1</v>
      </c>
      <c r="Q536" s="1">
        <v>0</v>
      </c>
      <c r="R536" s="1">
        <v>5.8099999999999999E-2</v>
      </c>
      <c r="S536" s="38">
        <v>43678</v>
      </c>
      <c r="T536" s="1">
        <v>0.69</v>
      </c>
      <c r="U536" s="1" t="s">
        <v>7357</v>
      </c>
      <c r="V536" s="1">
        <v>4.0099999999999997E-2</v>
      </c>
      <c r="W536" s="1" t="s">
        <v>7358</v>
      </c>
      <c r="X536" s="1" t="b">
        <v>0</v>
      </c>
      <c r="Y536" s="1" t="b">
        <v>0</v>
      </c>
    </row>
    <row r="537" spans="1:25" x14ac:dyDescent="0.25">
      <c r="A537" s="1" t="s">
        <v>7870</v>
      </c>
      <c r="B537" s="1" t="s">
        <v>7871</v>
      </c>
      <c r="C537" s="1" t="str">
        <f>VLOOKUP(B537,店铺SKU信息!E:F,2,0)</f>
        <v>AGM42600-Red-XL</v>
      </c>
      <c r="D537" s="1" t="s">
        <v>6262</v>
      </c>
      <c r="E537" s="1" t="s">
        <v>8019</v>
      </c>
      <c r="F537" s="1" t="s">
        <v>7352</v>
      </c>
      <c r="G537" s="1">
        <v>12.85</v>
      </c>
      <c r="H537" s="1">
        <v>9.0399999999999991</v>
      </c>
      <c r="I537" s="1">
        <v>1.65</v>
      </c>
      <c r="J537" s="1" t="s">
        <v>7353</v>
      </c>
      <c r="K537" s="1">
        <v>0.45</v>
      </c>
      <c r="L537" s="1" t="s">
        <v>7354</v>
      </c>
      <c r="M537" s="1">
        <v>0.1109</v>
      </c>
      <c r="N537" s="1" t="s">
        <v>7355</v>
      </c>
      <c r="O537" s="1" t="s">
        <v>7356</v>
      </c>
      <c r="P537" s="1">
        <v>1</v>
      </c>
      <c r="Q537" s="1">
        <v>0</v>
      </c>
      <c r="R537" s="1">
        <v>0.1109</v>
      </c>
      <c r="S537" s="38">
        <v>43678</v>
      </c>
      <c r="T537" s="1">
        <v>0.69</v>
      </c>
      <c r="U537" s="1" t="s">
        <v>7357</v>
      </c>
      <c r="V537" s="1">
        <v>7.6499999999999999E-2</v>
      </c>
      <c r="W537" s="1" t="s">
        <v>7358</v>
      </c>
      <c r="X537" s="1" t="b">
        <v>0</v>
      </c>
      <c r="Y537" s="1" t="b">
        <v>0</v>
      </c>
    </row>
    <row r="538" spans="1:25" x14ac:dyDescent="0.25">
      <c r="A538" s="1" t="s">
        <v>7993</v>
      </c>
      <c r="B538" s="1" t="s">
        <v>7994</v>
      </c>
      <c r="C538" s="1" t="str">
        <f>VLOOKUP(B538,店铺SKU信息!E:F,2,0)</f>
        <v>AGM42655-Burgundy-2XL</v>
      </c>
      <c r="D538" s="1" t="s">
        <v>7995</v>
      </c>
      <c r="E538" s="1" t="s">
        <v>8019</v>
      </c>
      <c r="F538" s="1" t="s">
        <v>7352</v>
      </c>
      <c r="G538" s="1">
        <v>12.3</v>
      </c>
      <c r="H538" s="1">
        <v>9.6</v>
      </c>
      <c r="I538" s="1">
        <v>1</v>
      </c>
      <c r="J538" s="1" t="s">
        <v>7353</v>
      </c>
      <c r="K538" s="1">
        <v>0.7</v>
      </c>
      <c r="L538" s="1" t="s">
        <v>7354</v>
      </c>
      <c r="M538" s="1">
        <v>6.83E-2</v>
      </c>
      <c r="N538" s="1" t="s">
        <v>7355</v>
      </c>
      <c r="O538" s="1" t="s">
        <v>7356</v>
      </c>
      <c r="P538" s="1">
        <v>15</v>
      </c>
      <c r="Q538" s="1">
        <v>0</v>
      </c>
      <c r="R538" s="1">
        <v>1.0247999999999999</v>
      </c>
      <c r="S538" s="38">
        <v>43678</v>
      </c>
      <c r="T538" s="1">
        <v>0.69</v>
      </c>
      <c r="U538" s="1" t="s">
        <v>7357</v>
      </c>
      <c r="V538" s="1">
        <v>0.70709999999999995</v>
      </c>
      <c r="W538" s="1" t="s">
        <v>7358</v>
      </c>
      <c r="X538" s="1" t="b">
        <v>0</v>
      </c>
      <c r="Y538" s="1" t="b">
        <v>0</v>
      </c>
    </row>
    <row r="539" spans="1:25" x14ac:dyDescent="0.25">
      <c r="A539" s="1" t="s">
        <v>7919</v>
      </c>
      <c r="B539" s="1" t="s">
        <v>7920</v>
      </c>
      <c r="C539" s="1" t="str">
        <f>VLOOKUP(B539,店铺SKU信息!E:F,2,0)</f>
        <v>AGM42655-Burgundy-4XL</v>
      </c>
      <c r="D539" s="1" t="s">
        <v>4494</v>
      </c>
      <c r="E539" s="1" t="s">
        <v>8019</v>
      </c>
      <c r="F539" s="1" t="s">
        <v>7352</v>
      </c>
      <c r="G539" s="1">
        <v>12.3</v>
      </c>
      <c r="H539" s="1">
        <v>9.6</v>
      </c>
      <c r="I539" s="1">
        <v>1</v>
      </c>
      <c r="J539" s="1" t="s">
        <v>7353</v>
      </c>
      <c r="K539" s="1">
        <v>0.7</v>
      </c>
      <c r="L539" s="1" t="s">
        <v>7354</v>
      </c>
      <c r="M539" s="1">
        <v>6.83E-2</v>
      </c>
      <c r="N539" s="1" t="s">
        <v>7355</v>
      </c>
      <c r="O539" s="1" t="s">
        <v>7356</v>
      </c>
      <c r="P539" s="1">
        <v>5</v>
      </c>
      <c r="Q539" s="1">
        <v>0</v>
      </c>
      <c r="R539" s="1">
        <v>0.34160000000000001</v>
      </c>
      <c r="S539" s="38">
        <v>43678</v>
      </c>
      <c r="T539" s="1">
        <v>0.69</v>
      </c>
      <c r="U539" s="1" t="s">
        <v>7357</v>
      </c>
      <c r="V539" s="1">
        <v>0.23569999999999999</v>
      </c>
      <c r="W539" s="1" t="s">
        <v>7358</v>
      </c>
      <c r="X539" s="1" t="b">
        <v>0</v>
      </c>
      <c r="Y539" s="1" t="b">
        <v>0</v>
      </c>
    </row>
    <row r="540" spans="1:25" x14ac:dyDescent="0.25">
      <c r="A540" s="1" t="s">
        <v>7434</v>
      </c>
      <c r="B540" s="1" t="s">
        <v>7435</v>
      </c>
      <c r="C540" s="1" t="str">
        <f>VLOOKUP(B540,店铺SKU信息!E:F,2,0)</f>
        <v>AGM48999-Purple-4XL</v>
      </c>
      <c r="D540" s="1" t="s">
        <v>3009</v>
      </c>
      <c r="E540" s="1" t="s">
        <v>8019</v>
      </c>
      <c r="F540" s="1" t="s">
        <v>7352</v>
      </c>
      <c r="G540" s="1">
        <v>11.7</v>
      </c>
      <c r="H540" s="1">
        <v>9.5</v>
      </c>
      <c r="I540" s="1">
        <v>1.7</v>
      </c>
      <c r="J540" s="1" t="s">
        <v>7353</v>
      </c>
      <c r="K540" s="1">
        <v>0.9</v>
      </c>
      <c r="L540" s="1" t="s">
        <v>7354</v>
      </c>
      <c r="M540" s="1">
        <v>0.1091</v>
      </c>
      <c r="N540" s="1" t="s">
        <v>7355</v>
      </c>
      <c r="O540" s="1" t="s">
        <v>7356</v>
      </c>
      <c r="P540" s="1">
        <v>5.58</v>
      </c>
      <c r="Q540" s="1">
        <v>0</v>
      </c>
      <c r="R540" s="1">
        <v>0.60870000000000002</v>
      </c>
      <c r="S540" s="38">
        <v>43678</v>
      </c>
      <c r="T540" s="1">
        <v>0.69</v>
      </c>
      <c r="U540" s="1" t="s">
        <v>7357</v>
      </c>
      <c r="V540" s="1">
        <v>0.42</v>
      </c>
      <c r="W540" s="1" t="s">
        <v>7358</v>
      </c>
      <c r="X540" s="1" t="b">
        <v>0</v>
      </c>
      <c r="Y540" s="1" t="b">
        <v>0</v>
      </c>
    </row>
    <row r="541" spans="1:25" x14ac:dyDescent="0.25">
      <c r="A541" s="1" t="s">
        <v>7428</v>
      </c>
      <c r="B541" s="1" t="s">
        <v>7429</v>
      </c>
      <c r="C541" s="1" t="str">
        <f>VLOOKUP(B541,店铺SKU信息!E:F,2,0)</f>
        <v>AGM48999-Purple-3XL</v>
      </c>
      <c r="D541" s="1" t="s">
        <v>2926</v>
      </c>
      <c r="E541" s="1" t="s">
        <v>8019</v>
      </c>
      <c r="F541" s="1" t="s">
        <v>7352</v>
      </c>
      <c r="G541" s="1">
        <v>11.7</v>
      </c>
      <c r="H541" s="1">
        <v>9.5</v>
      </c>
      <c r="I541" s="1">
        <v>1.7</v>
      </c>
      <c r="J541" s="1" t="s">
        <v>7353</v>
      </c>
      <c r="K541" s="1">
        <v>0.9</v>
      </c>
      <c r="L541" s="1" t="s">
        <v>7354</v>
      </c>
      <c r="M541" s="1">
        <v>0.1091</v>
      </c>
      <c r="N541" s="1" t="s">
        <v>7355</v>
      </c>
      <c r="O541" s="1" t="s">
        <v>7356</v>
      </c>
      <c r="P541" s="1">
        <v>7.58</v>
      </c>
      <c r="Q541" s="1">
        <v>0</v>
      </c>
      <c r="R541" s="1">
        <v>0.82679999999999998</v>
      </c>
      <c r="S541" s="38">
        <v>43678</v>
      </c>
      <c r="T541" s="1">
        <v>0.69</v>
      </c>
      <c r="U541" s="1" t="s">
        <v>7357</v>
      </c>
      <c r="V541" s="1">
        <v>0.57050000000000001</v>
      </c>
      <c r="W541" s="1" t="s">
        <v>7358</v>
      </c>
      <c r="X541" s="1" t="b">
        <v>0</v>
      </c>
      <c r="Y541" s="1" t="b">
        <v>0</v>
      </c>
    </row>
    <row r="542" spans="1:25" x14ac:dyDescent="0.25">
      <c r="A542" s="1" t="s">
        <v>8161</v>
      </c>
      <c r="B542" s="1" t="s">
        <v>8162</v>
      </c>
      <c r="C542" s="1" t="str">
        <f>VLOOKUP(B542,店铺SKU信息!E:F,2,0)</f>
        <v>AGM19377-Blue-3XL</v>
      </c>
      <c r="D542" s="1" t="s">
        <v>8163</v>
      </c>
      <c r="E542" s="1" t="s">
        <v>8019</v>
      </c>
      <c r="F542" s="1" t="s">
        <v>7352</v>
      </c>
      <c r="G542" s="1">
        <v>12.68</v>
      </c>
      <c r="H542" s="1">
        <v>10.19</v>
      </c>
      <c r="I542" s="1">
        <v>1.18</v>
      </c>
      <c r="J542" s="1" t="s">
        <v>7353</v>
      </c>
      <c r="K542" s="1">
        <v>0.4</v>
      </c>
      <c r="L542" s="1" t="s">
        <v>7354</v>
      </c>
      <c r="M542" s="1">
        <v>8.8300000000000003E-2</v>
      </c>
      <c r="N542" s="1" t="s">
        <v>7355</v>
      </c>
      <c r="O542" s="1" t="s">
        <v>7356</v>
      </c>
      <c r="P542" s="1">
        <v>2</v>
      </c>
      <c r="Q542" s="1">
        <v>0</v>
      </c>
      <c r="R542" s="1">
        <v>0.17660000000000001</v>
      </c>
      <c r="S542" s="38">
        <v>43678</v>
      </c>
      <c r="T542" s="1">
        <v>0.69</v>
      </c>
      <c r="U542" s="1" t="s">
        <v>7357</v>
      </c>
      <c r="V542" s="1">
        <v>0.12189999999999999</v>
      </c>
      <c r="W542" s="1" t="s">
        <v>7358</v>
      </c>
      <c r="X542" s="1" t="b">
        <v>0</v>
      </c>
      <c r="Y542" s="1" t="b">
        <v>0</v>
      </c>
    </row>
    <row r="543" spans="1:25" x14ac:dyDescent="0.25">
      <c r="A543" s="1" t="s">
        <v>8164</v>
      </c>
      <c r="B543" s="1" t="s">
        <v>8165</v>
      </c>
      <c r="C543" s="1" t="str">
        <f>VLOOKUP(B543,店铺SKU信息!E:F,2,0)</f>
        <v>AGM42599-Black-2XL</v>
      </c>
      <c r="D543" s="1" t="s">
        <v>8166</v>
      </c>
      <c r="E543" s="1" t="s">
        <v>8019</v>
      </c>
      <c r="F543" s="1" t="s">
        <v>7352</v>
      </c>
      <c r="G543" s="1">
        <v>12.2</v>
      </c>
      <c r="H543" s="1">
        <v>9.3000000000000007</v>
      </c>
      <c r="I543" s="1">
        <v>1.2</v>
      </c>
      <c r="J543" s="1" t="s">
        <v>7353</v>
      </c>
      <c r="K543" s="1">
        <v>0.5</v>
      </c>
      <c r="L543" s="1" t="s">
        <v>7354</v>
      </c>
      <c r="M543" s="1">
        <v>7.8600000000000003E-2</v>
      </c>
      <c r="N543" s="1" t="s">
        <v>7355</v>
      </c>
      <c r="O543" s="1" t="s">
        <v>7356</v>
      </c>
      <c r="P543" s="1">
        <v>2</v>
      </c>
      <c r="Q543" s="1">
        <v>0</v>
      </c>
      <c r="R543" s="1">
        <v>0.15709999999999999</v>
      </c>
      <c r="S543" s="38">
        <v>43678</v>
      </c>
      <c r="T543" s="1">
        <v>0.69</v>
      </c>
      <c r="U543" s="1" t="s">
        <v>7357</v>
      </c>
      <c r="V543" s="1">
        <v>0.1084</v>
      </c>
      <c r="W543" s="1" t="s">
        <v>7358</v>
      </c>
      <c r="X543" s="1" t="b">
        <v>0</v>
      </c>
      <c r="Y543" s="1" t="b">
        <v>0</v>
      </c>
    </row>
    <row r="544" spans="1:25" x14ac:dyDescent="0.25">
      <c r="A544" s="1" t="s">
        <v>7761</v>
      </c>
      <c r="B544" s="1" t="s">
        <v>7762</v>
      </c>
      <c r="C544" s="1" t="str">
        <f>VLOOKUP(B544,店铺SKU信息!E:F,2,0)</f>
        <v>AGCY6758-Black-S</v>
      </c>
      <c r="D544" s="1" t="s">
        <v>2660</v>
      </c>
      <c r="E544" s="1" t="s">
        <v>8167</v>
      </c>
      <c r="F544" s="1" t="s">
        <v>7352</v>
      </c>
      <c r="G544" s="1">
        <v>11.03</v>
      </c>
      <c r="H544" s="1">
        <v>8.6</v>
      </c>
      <c r="I544" s="1">
        <v>2.56</v>
      </c>
      <c r="J544" s="1" t="s">
        <v>7353</v>
      </c>
      <c r="K544" s="1">
        <v>0.66</v>
      </c>
      <c r="L544" s="1" t="s">
        <v>7354</v>
      </c>
      <c r="M544" s="1">
        <v>0.14069999999999999</v>
      </c>
      <c r="N544" s="1" t="s">
        <v>7355</v>
      </c>
      <c r="O544" s="1" t="s">
        <v>7356</v>
      </c>
      <c r="P544" s="1">
        <v>0.28999999999999998</v>
      </c>
      <c r="Q544" s="1">
        <v>0</v>
      </c>
      <c r="R544" s="1">
        <v>4.0800000000000003E-2</v>
      </c>
      <c r="S544" s="38">
        <v>43678</v>
      </c>
      <c r="T544" s="1">
        <v>0.69</v>
      </c>
      <c r="U544" s="1" t="s">
        <v>7357</v>
      </c>
      <c r="V544" s="1">
        <v>2.7099999999999999E-2</v>
      </c>
      <c r="W544" s="1" t="s">
        <v>7358</v>
      </c>
      <c r="X544" s="1" t="b">
        <v>0</v>
      </c>
      <c r="Y544" s="1" t="b">
        <v>0</v>
      </c>
    </row>
    <row r="545" spans="1:25" x14ac:dyDescent="0.25">
      <c r="A545" s="1" t="s">
        <v>7370</v>
      </c>
      <c r="B545" s="1" t="s">
        <v>7371</v>
      </c>
      <c r="C545" s="1" t="str">
        <f>VLOOKUP(B545,店铺SKU信息!E:F,2,0)</f>
        <v>AGM4896-Black-3XL</v>
      </c>
      <c r="D545" s="1" t="s">
        <v>2733</v>
      </c>
      <c r="E545" s="1" t="s">
        <v>8167</v>
      </c>
      <c r="F545" s="1" t="s">
        <v>7352</v>
      </c>
      <c r="G545" s="1">
        <v>13.69</v>
      </c>
      <c r="H545" s="1">
        <v>3.9</v>
      </c>
      <c r="I545" s="1">
        <v>2.1</v>
      </c>
      <c r="J545" s="1" t="s">
        <v>7353</v>
      </c>
      <c r="K545" s="1">
        <v>1.05</v>
      </c>
      <c r="L545" s="1" t="s">
        <v>7354</v>
      </c>
      <c r="M545" s="1">
        <v>6.4799999999999996E-2</v>
      </c>
      <c r="N545" s="1" t="s">
        <v>7355</v>
      </c>
      <c r="O545" s="1" t="s">
        <v>7356</v>
      </c>
      <c r="P545" s="1">
        <v>0.28999999999999998</v>
      </c>
      <c r="Q545" s="1">
        <v>0</v>
      </c>
      <c r="R545" s="1">
        <v>1.8800000000000001E-2</v>
      </c>
      <c r="S545" s="38">
        <v>43678</v>
      </c>
      <c r="T545" s="1">
        <v>0.69</v>
      </c>
      <c r="U545" s="1" t="s">
        <v>7357</v>
      </c>
      <c r="V545" s="1">
        <v>1.26E-2</v>
      </c>
      <c r="W545" s="1" t="s">
        <v>7358</v>
      </c>
      <c r="X545" s="1" t="b">
        <v>0</v>
      </c>
      <c r="Y545" s="1" t="b">
        <v>0</v>
      </c>
    </row>
    <row r="546" spans="1:25" x14ac:dyDescent="0.25">
      <c r="A546" s="1" t="s">
        <v>7416</v>
      </c>
      <c r="B546" s="1" t="s">
        <v>7417</v>
      </c>
      <c r="C546" s="1" t="str">
        <f>VLOOKUP(B546,店铺SKU信息!E:F,2,0)</f>
        <v>AGM4896-Burgundy-2XL</v>
      </c>
      <c r="D546" s="1" t="s">
        <v>2711</v>
      </c>
      <c r="E546" s="1" t="s">
        <v>8167</v>
      </c>
      <c r="F546" s="1" t="s">
        <v>7352</v>
      </c>
      <c r="G546" s="1">
        <v>13.69</v>
      </c>
      <c r="H546" s="1">
        <v>3.9</v>
      </c>
      <c r="I546" s="1">
        <v>2.1</v>
      </c>
      <c r="J546" s="1" t="s">
        <v>7353</v>
      </c>
      <c r="K546" s="1">
        <v>1.05</v>
      </c>
      <c r="L546" s="1" t="s">
        <v>7354</v>
      </c>
      <c r="M546" s="1">
        <v>6.4799999999999996E-2</v>
      </c>
      <c r="N546" s="1" t="s">
        <v>7355</v>
      </c>
      <c r="O546" s="1" t="s">
        <v>7356</v>
      </c>
      <c r="P546" s="1">
        <v>0.23</v>
      </c>
      <c r="Q546" s="1">
        <v>0</v>
      </c>
      <c r="R546" s="1">
        <v>1.46E-2</v>
      </c>
      <c r="S546" s="38">
        <v>43678</v>
      </c>
      <c r="T546" s="1">
        <v>0.69</v>
      </c>
      <c r="U546" s="1" t="s">
        <v>7357</v>
      </c>
      <c r="V546" s="1">
        <v>9.7999999999999997E-3</v>
      </c>
      <c r="W546" s="1" t="s">
        <v>7358</v>
      </c>
      <c r="X546" s="1" t="b">
        <v>0</v>
      </c>
      <c r="Y546" s="1" t="b">
        <v>0</v>
      </c>
    </row>
    <row r="547" spans="1:25" x14ac:dyDescent="0.25">
      <c r="A547" s="1" t="s">
        <v>7478</v>
      </c>
      <c r="B547" s="1" t="s">
        <v>7479</v>
      </c>
      <c r="C547" s="1" t="str">
        <f>VLOOKUP(B547,店铺SKU信息!E:F,2,0)</f>
        <v>AGCY6770-Red-L</v>
      </c>
      <c r="D547" s="1" t="s">
        <v>4261</v>
      </c>
      <c r="E547" s="1" t="s">
        <v>8167</v>
      </c>
      <c r="F547" s="1" t="s">
        <v>7352</v>
      </c>
      <c r="G547" s="1">
        <v>13.07</v>
      </c>
      <c r="H547" s="1">
        <v>10.28</v>
      </c>
      <c r="I547" s="1">
        <v>0.79</v>
      </c>
      <c r="J547" s="1" t="s">
        <v>7353</v>
      </c>
      <c r="K547" s="1">
        <v>0.2</v>
      </c>
      <c r="L547" s="1" t="s">
        <v>7354</v>
      </c>
      <c r="M547" s="1">
        <v>6.1400000000000003E-2</v>
      </c>
      <c r="N547" s="1" t="s">
        <v>7355</v>
      </c>
      <c r="O547" s="1" t="s">
        <v>7356</v>
      </c>
      <c r="P547" s="1">
        <v>0.06</v>
      </c>
      <c r="Q547" s="1">
        <v>0</v>
      </c>
      <c r="R547" s="1">
        <v>4.0000000000000001E-3</v>
      </c>
      <c r="S547" s="38">
        <v>43678</v>
      </c>
      <c r="T547" s="1">
        <v>0.69</v>
      </c>
      <c r="U547" s="1" t="s">
        <v>7357</v>
      </c>
      <c r="V547" s="1">
        <v>2.7000000000000001E-3</v>
      </c>
      <c r="W547" s="1" t="s">
        <v>7358</v>
      </c>
      <c r="X547" s="1" t="b">
        <v>0</v>
      </c>
      <c r="Y547" s="1" t="b">
        <v>0</v>
      </c>
    </row>
    <row r="548" spans="1:25" x14ac:dyDescent="0.25">
      <c r="A548" s="1" t="s">
        <v>7492</v>
      </c>
      <c r="B548" s="1" t="s">
        <v>7493</v>
      </c>
      <c r="C548" s="1" t="str">
        <f>VLOOKUP(B548,店铺SKU信息!E:F,2,0)</f>
        <v>AGCY6752-Black White Plaid-M</v>
      </c>
      <c r="D548" s="1" t="s">
        <v>5070</v>
      </c>
      <c r="E548" s="1" t="s">
        <v>8167</v>
      </c>
      <c r="F548" s="1" t="s">
        <v>7352</v>
      </c>
      <c r="G548" s="1">
        <v>13.07</v>
      </c>
      <c r="H548" s="1">
        <v>10.28</v>
      </c>
      <c r="I548" s="1">
        <v>0.79</v>
      </c>
      <c r="J548" s="1" t="s">
        <v>7353</v>
      </c>
      <c r="K548" s="1">
        <v>0.2</v>
      </c>
      <c r="L548" s="1" t="s">
        <v>7354</v>
      </c>
      <c r="M548" s="1">
        <v>6.1400000000000003E-2</v>
      </c>
      <c r="N548" s="1" t="s">
        <v>7355</v>
      </c>
      <c r="O548" s="1" t="s">
        <v>7356</v>
      </c>
      <c r="P548" s="1">
        <v>0.35</v>
      </c>
      <c r="Q548" s="1">
        <v>0</v>
      </c>
      <c r="R548" s="1">
        <v>2.18E-2</v>
      </c>
      <c r="S548" s="38">
        <v>43678</v>
      </c>
      <c r="T548" s="1">
        <v>0.69</v>
      </c>
      <c r="U548" s="1" t="s">
        <v>7357</v>
      </c>
      <c r="V548" s="1">
        <v>1.46E-2</v>
      </c>
      <c r="W548" s="1" t="s">
        <v>7358</v>
      </c>
      <c r="X548" s="1" t="b">
        <v>0</v>
      </c>
      <c r="Y548" s="1" t="b">
        <v>0</v>
      </c>
    </row>
    <row r="549" spans="1:25" x14ac:dyDescent="0.25">
      <c r="A549" s="1" t="s">
        <v>7452</v>
      </c>
      <c r="B549" s="1" t="s">
        <v>7453</v>
      </c>
      <c r="C549" s="1" t="str">
        <f>VLOOKUP(B549,店铺SKU信息!E:F,2,0)</f>
        <v>AGCY6770-Red-S</v>
      </c>
      <c r="D549" s="1" t="s">
        <v>2818</v>
      </c>
      <c r="E549" s="1" t="s">
        <v>8167</v>
      </c>
      <c r="F549" s="1" t="s">
        <v>7352</v>
      </c>
      <c r="G549" s="1">
        <v>13.07</v>
      </c>
      <c r="H549" s="1">
        <v>10.28</v>
      </c>
      <c r="I549" s="1">
        <v>0.79</v>
      </c>
      <c r="J549" s="1" t="s">
        <v>7353</v>
      </c>
      <c r="K549" s="1">
        <v>0.2</v>
      </c>
      <c r="L549" s="1" t="s">
        <v>7354</v>
      </c>
      <c r="M549" s="1">
        <v>6.1400000000000003E-2</v>
      </c>
      <c r="N549" s="1" t="s">
        <v>7355</v>
      </c>
      <c r="O549" s="1" t="s">
        <v>7356</v>
      </c>
      <c r="P549" s="1">
        <v>0.32</v>
      </c>
      <c r="Q549" s="1">
        <v>0</v>
      </c>
      <c r="R549" s="1">
        <v>1.9800000000000002E-2</v>
      </c>
      <c r="S549" s="38">
        <v>43678</v>
      </c>
      <c r="T549" s="1">
        <v>0.69</v>
      </c>
      <c r="U549" s="1" t="s">
        <v>7357</v>
      </c>
      <c r="V549" s="1">
        <v>1.3299999999999999E-2</v>
      </c>
      <c r="W549" s="1" t="s">
        <v>7358</v>
      </c>
      <c r="X549" s="1" t="b">
        <v>0</v>
      </c>
      <c r="Y549" s="1" t="b">
        <v>0</v>
      </c>
    </row>
    <row r="550" spans="1:25" x14ac:dyDescent="0.25">
      <c r="A550" s="1" t="s">
        <v>8034</v>
      </c>
      <c r="B550" s="1" t="s">
        <v>8035</v>
      </c>
      <c r="C550" s="1" t="str">
        <f>VLOOKUP(B550,店铺SKU信息!E:F,2,0)</f>
        <v>AGM42566-Burgundy-4XL</v>
      </c>
      <c r="D550" s="1" t="s">
        <v>7162</v>
      </c>
      <c r="E550" s="1" t="s">
        <v>8168</v>
      </c>
      <c r="F550" s="1" t="s">
        <v>7352</v>
      </c>
      <c r="G550" s="1">
        <v>10.5</v>
      </c>
      <c r="H550" s="1">
        <v>3.8</v>
      </c>
      <c r="I550" s="1">
        <v>2.2999999999999998</v>
      </c>
      <c r="J550" s="1" t="s">
        <v>7353</v>
      </c>
      <c r="K550" s="1">
        <v>0.6</v>
      </c>
      <c r="L550" s="1" t="s">
        <v>7354</v>
      </c>
      <c r="M550" s="1">
        <v>5.3100000000000001E-2</v>
      </c>
      <c r="N550" s="1" t="s">
        <v>7355</v>
      </c>
      <c r="O550" s="1" t="s">
        <v>7356</v>
      </c>
      <c r="P550" s="1">
        <v>1</v>
      </c>
      <c r="Q550" s="1">
        <v>0</v>
      </c>
      <c r="R550" s="1">
        <v>5.3100000000000001E-2</v>
      </c>
      <c r="S550" s="38">
        <v>43678</v>
      </c>
      <c r="T550" s="1">
        <v>0.69</v>
      </c>
      <c r="U550" s="1" t="s">
        <v>7357</v>
      </c>
      <c r="V550" s="1">
        <v>3.6600000000000001E-2</v>
      </c>
      <c r="W550" s="1" t="s">
        <v>7358</v>
      </c>
      <c r="X550" s="1" t="b">
        <v>0</v>
      </c>
      <c r="Y550" s="1" t="b">
        <v>0</v>
      </c>
    </row>
    <row r="551" spans="1:25" x14ac:dyDescent="0.25">
      <c r="A551" s="1" t="s">
        <v>7897</v>
      </c>
      <c r="B551" s="1" t="s">
        <v>7898</v>
      </c>
      <c r="C551" s="1" t="str">
        <f>VLOOKUP(B551,店铺SKU信息!E:F,2,0)</f>
        <v>AGM42644-Black Stripe-3XL</v>
      </c>
      <c r="D551" s="1" t="s">
        <v>5430</v>
      </c>
      <c r="E551" s="1" t="s">
        <v>8168</v>
      </c>
      <c r="F551" s="1" t="s">
        <v>7352</v>
      </c>
      <c r="G551" s="1">
        <v>12.7</v>
      </c>
      <c r="H551" s="1">
        <v>9.9</v>
      </c>
      <c r="I551" s="1">
        <v>0.8</v>
      </c>
      <c r="J551" s="1" t="s">
        <v>7353</v>
      </c>
      <c r="K551" s="1">
        <v>0.65</v>
      </c>
      <c r="L551" s="1" t="s">
        <v>7354</v>
      </c>
      <c r="M551" s="1">
        <v>5.8099999999999999E-2</v>
      </c>
      <c r="N551" s="1" t="s">
        <v>7355</v>
      </c>
      <c r="O551" s="1" t="s">
        <v>7356</v>
      </c>
      <c r="P551" s="1">
        <v>3</v>
      </c>
      <c r="Q551" s="1">
        <v>0</v>
      </c>
      <c r="R551" s="1">
        <v>0.1744</v>
      </c>
      <c r="S551" s="38">
        <v>43678</v>
      </c>
      <c r="T551" s="1">
        <v>0.69</v>
      </c>
      <c r="U551" s="1" t="s">
        <v>7357</v>
      </c>
      <c r="V551" s="1">
        <v>0.1203</v>
      </c>
      <c r="W551" s="1" t="s">
        <v>7358</v>
      </c>
      <c r="X551" s="1" t="b">
        <v>0</v>
      </c>
      <c r="Y551" s="1" t="b">
        <v>0</v>
      </c>
    </row>
    <row r="552" spans="1:25" x14ac:dyDescent="0.25">
      <c r="A552" s="1" t="s">
        <v>7977</v>
      </c>
      <c r="B552" s="1" t="s">
        <v>7978</v>
      </c>
      <c r="C552" s="1" t="str">
        <f>VLOOKUP(B552,店铺SKU信息!E:F,2,0)</f>
        <v>AGM19333-White-4XL</v>
      </c>
      <c r="D552" s="1" t="s">
        <v>3365</v>
      </c>
      <c r="E552" s="1" t="s">
        <v>8168</v>
      </c>
      <c r="F552" s="1" t="s">
        <v>7352</v>
      </c>
      <c r="G552" s="1">
        <v>12.4</v>
      </c>
      <c r="H552" s="1">
        <v>9.3000000000000007</v>
      </c>
      <c r="I552" s="1">
        <v>1.3</v>
      </c>
      <c r="J552" s="1" t="s">
        <v>7353</v>
      </c>
      <c r="K552" s="1">
        <v>0.4</v>
      </c>
      <c r="L552" s="1" t="s">
        <v>7354</v>
      </c>
      <c r="M552" s="1">
        <v>8.6800000000000002E-2</v>
      </c>
      <c r="N552" s="1" t="s">
        <v>7355</v>
      </c>
      <c r="O552" s="1" t="s">
        <v>7356</v>
      </c>
      <c r="P552" s="1">
        <v>6</v>
      </c>
      <c r="Q552" s="1">
        <v>0</v>
      </c>
      <c r="R552" s="1">
        <v>0.52049999999999996</v>
      </c>
      <c r="S552" s="38">
        <v>43678</v>
      </c>
      <c r="T552" s="1">
        <v>0.69</v>
      </c>
      <c r="U552" s="1" t="s">
        <v>7357</v>
      </c>
      <c r="V552" s="1">
        <v>0.35920000000000002</v>
      </c>
      <c r="W552" s="1" t="s">
        <v>7358</v>
      </c>
      <c r="X552" s="1" t="b">
        <v>0</v>
      </c>
      <c r="Y552" s="1" t="b">
        <v>0</v>
      </c>
    </row>
    <row r="553" spans="1:25" x14ac:dyDescent="0.25">
      <c r="A553" s="1" t="s">
        <v>7413</v>
      </c>
      <c r="B553" s="1" t="s">
        <v>7414</v>
      </c>
      <c r="C553" s="1" t="str">
        <f>VLOOKUP(B553,店铺SKU信息!E:F,2,0)</f>
        <v>AGM42599-Red-4XL</v>
      </c>
      <c r="D553" s="1" t="s">
        <v>7415</v>
      </c>
      <c r="E553" s="1" t="s">
        <v>8168</v>
      </c>
      <c r="F553" s="1" t="s">
        <v>7352</v>
      </c>
      <c r="G553" s="1">
        <v>12.2</v>
      </c>
      <c r="H553" s="1">
        <v>9.3000000000000007</v>
      </c>
      <c r="I553" s="1">
        <v>1.2</v>
      </c>
      <c r="J553" s="1" t="s">
        <v>7353</v>
      </c>
      <c r="K553" s="1">
        <v>0.5</v>
      </c>
      <c r="L553" s="1" t="s">
        <v>7354</v>
      </c>
      <c r="M553" s="1">
        <v>7.8799999999999995E-2</v>
      </c>
      <c r="N553" s="1" t="s">
        <v>7355</v>
      </c>
      <c r="O553" s="1" t="s">
        <v>7356</v>
      </c>
      <c r="P553" s="1">
        <v>2</v>
      </c>
      <c r="Q553" s="1">
        <v>0</v>
      </c>
      <c r="R553" s="1">
        <v>0.15759999999999999</v>
      </c>
      <c r="S553" s="38">
        <v>43678</v>
      </c>
      <c r="T553" s="1">
        <v>0.69</v>
      </c>
      <c r="U553" s="1" t="s">
        <v>7357</v>
      </c>
      <c r="V553" s="1">
        <v>0.1087</v>
      </c>
      <c r="W553" s="1" t="s">
        <v>7358</v>
      </c>
      <c r="X553" s="1" t="b">
        <v>0</v>
      </c>
      <c r="Y553" s="1" t="b">
        <v>0</v>
      </c>
    </row>
    <row r="554" spans="1:25" x14ac:dyDescent="0.25">
      <c r="A554" s="1" t="s">
        <v>8155</v>
      </c>
      <c r="B554" s="1" t="s">
        <v>8156</v>
      </c>
      <c r="C554" s="1" t="str">
        <f>VLOOKUP(B554,店铺SKU信息!E:F,2,0)</f>
        <v>AGM42644-White Stripe-XL</v>
      </c>
      <c r="D554" s="1" t="s">
        <v>8157</v>
      </c>
      <c r="E554" s="1" t="s">
        <v>8168</v>
      </c>
      <c r="F554" s="1" t="s">
        <v>7352</v>
      </c>
      <c r="G554" s="1">
        <v>12.7</v>
      </c>
      <c r="H554" s="1">
        <v>9.9</v>
      </c>
      <c r="I554" s="1">
        <v>0.8</v>
      </c>
      <c r="J554" s="1" t="s">
        <v>7353</v>
      </c>
      <c r="K554" s="1">
        <v>0.65</v>
      </c>
      <c r="L554" s="1" t="s">
        <v>7354</v>
      </c>
      <c r="M554" s="1">
        <v>5.8200000000000002E-2</v>
      </c>
      <c r="N554" s="1" t="s">
        <v>7355</v>
      </c>
      <c r="O554" s="1" t="s">
        <v>7356</v>
      </c>
      <c r="P554" s="1">
        <v>1</v>
      </c>
      <c r="Q554" s="1">
        <v>0</v>
      </c>
      <c r="R554" s="1">
        <v>5.8200000000000002E-2</v>
      </c>
      <c r="S554" s="38">
        <v>43678</v>
      </c>
      <c r="T554" s="1">
        <v>0.69</v>
      </c>
      <c r="U554" s="1" t="s">
        <v>7357</v>
      </c>
      <c r="V554" s="1">
        <v>4.02E-2</v>
      </c>
      <c r="W554" s="1" t="s">
        <v>7358</v>
      </c>
      <c r="X554" s="1" t="b">
        <v>0</v>
      </c>
      <c r="Y554" s="1" t="b">
        <v>0</v>
      </c>
    </row>
    <row r="555" spans="1:25" x14ac:dyDescent="0.25">
      <c r="A555" s="1" t="s">
        <v>8102</v>
      </c>
      <c r="B555" s="1" t="s">
        <v>8103</v>
      </c>
      <c r="C555" s="1" t="str">
        <f>VLOOKUP(B555,店铺SKU信息!E:F,2,0)</f>
        <v>AGM42588-Green-XL</v>
      </c>
      <c r="D555" s="1" t="s">
        <v>8104</v>
      </c>
      <c r="E555" s="1" t="s">
        <v>8168</v>
      </c>
      <c r="F555" s="1" t="s">
        <v>7352</v>
      </c>
      <c r="G555" s="1">
        <v>12.1</v>
      </c>
      <c r="H555" s="1">
        <v>8.9</v>
      </c>
      <c r="I555" s="1">
        <v>2.4</v>
      </c>
      <c r="J555" s="1" t="s">
        <v>7353</v>
      </c>
      <c r="K555" s="1">
        <v>1.1499999999999999</v>
      </c>
      <c r="L555" s="1" t="s">
        <v>7354</v>
      </c>
      <c r="M555" s="1">
        <v>0.14940000000000001</v>
      </c>
      <c r="N555" s="1" t="s">
        <v>7355</v>
      </c>
      <c r="O555" s="1" t="s">
        <v>7356</v>
      </c>
      <c r="P555" s="1">
        <v>2</v>
      </c>
      <c r="Q555" s="1">
        <v>0</v>
      </c>
      <c r="R555" s="1">
        <v>0.29870000000000002</v>
      </c>
      <c r="S555" s="38">
        <v>43678</v>
      </c>
      <c r="T555" s="1">
        <v>0.69</v>
      </c>
      <c r="U555" s="1" t="s">
        <v>7357</v>
      </c>
      <c r="V555" s="1">
        <v>0.20610000000000001</v>
      </c>
      <c r="W555" s="1" t="s">
        <v>7358</v>
      </c>
      <c r="X555" s="1" t="b">
        <v>0</v>
      </c>
      <c r="Y555" s="1" t="b">
        <v>0</v>
      </c>
    </row>
    <row r="556" spans="1:25" x14ac:dyDescent="0.25">
      <c r="A556" s="1" t="s">
        <v>7517</v>
      </c>
      <c r="B556" s="1" t="s">
        <v>7518</v>
      </c>
      <c r="C556" s="1" t="str">
        <f>VLOOKUP(B556,店铺SKU信息!E:F,2,0)</f>
        <v>AGM42544-Black-XL</v>
      </c>
      <c r="D556" s="1" t="s">
        <v>5907</v>
      </c>
      <c r="E556" s="1" t="s">
        <v>8168</v>
      </c>
      <c r="F556" s="1" t="s">
        <v>7352</v>
      </c>
      <c r="G556" s="1">
        <v>12.8</v>
      </c>
      <c r="H556" s="1">
        <v>6</v>
      </c>
      <c r="I556" s="1">
        <v>2.4</v>
      </c>
      <c r="J556" s="1" t="s">
        <v>7353</v>
      </c>
      <c r="K556" s="1">
        <v>0.6</v>
      </c>
      <c r="L556" s="1" t="s">
        <v>7354</v>
      </c>
      <c r="M556" s="1">
        <v>0.1066</v>
      </c>
      <c r="N556" s="1" t="s">
        <v>7355</v>
      </c>
      <c r="O556" s="1" t="s">
        <v>7356</v>
      </c>
      <c r="P556" s="1">
        <v>2</v>
      </c>
      <c r="Q556" s="1">
        <v>0</v>
      </c>
      <c r="R556" s="1">
        <v>0.21310000000000001</v>
      </c>
      <c r="S556" s="38">
        <v>43678</v>
      </c>
      <c r="T556" s="1">
        <v>0.69</v>
      </c>
      <c r="U556" s="1" t="s">
        <v>7357</v>
      </c>
      <c r="V556" s="1">
        <v>0.14699999999999999</v>
      </c>
      <c r="W556" s="1" t="s">
        <v>7358</v>
      </c>
      <c r="X556" s="1" t="b">
        <v>0</v>
      </c>
      <c r="Y556" s="1" t="b">
        <v>0</v>
      </c>
    </row>
    <row r="557" spans="1:25" x14ac:dyDescent="0.25">
      <c r="A557" s="1" t="s">
        <v>8036</v>
      </c>
      <c r="B557" s="1" t="s">
        <v>8037</v>
      </c>
      <c r="C557" s="1" t="str">
        <f>VLOOKUP(B557,店铺SKU信息!E:F,2,0)</f>
        <v>AGM19377-Black-XL</v>
      </c>
      <c r="D557" s="1" t="s">
        <v>8038</v>
      </c>
      <c r="E557" s="1" t="s">
        <v>8168</v>
      </c>
      <c r="F557" s="1" t="s">
        <v>7352</v>
      </c>
      <c r="G557" s="1">
        <v>12.68</v>
      </c>
      <c r="H557" s="1">
        <v>10.19</v>
      </c>
      <c r="I557" s="1">
        <v>1.18</v>
      </c>
      <c r="J557" s="1" t="s">
        <v>7353</v>
      </c>
      <c r="K557" s="1">
        <v>0.4</v>
      </c>
      <c r="L557" s="1" t="s">
        <v>7354</v>
      </c>
      <c r="M557" s="1">
        <v>8.8300000000000003E-2</v>
      </c>
      <c r="N557" s="1" t="s">
        <v>7355</v>
      </c>
      <c r="O557" s="1" t="s">
        <v>7356</v>
      </c>
      <c r="P557" s="1">
        <v>2</v>
      </c>
      <c r="Q557" s="1">
        <v>0</v>
      </c>
      <c r="R557" s="1">
        <v>0.17660000000000001</v>
      </c>
      <c r="S557" s="38">
        <v>43678</v>
      </c>
      <c r="T557" s="1">
        <v>0.69</v>
      </c>
      <c r="U557" s="1" t="s">
        <v>7357</v>
      </c>
      <c r="V557" s="1">
        <v>0.12189999999999999</v>
      </c>
      <c r="W557" s="1" t="s">
        <v>7358</v>
      </c>
      <c r="X557" s="1" t="b">
        <v>0</v>
      </c>
      <c r="Y557" s="1" t="b">
        <v>0</v>
      </c>
    </row>
    <row r="558" spans="1:25" x14ac:dyDescent="0.25">
      <c r="A558" s="1" t="s">
        <v>8098</v>
      </c>
      <c r="B558" s="1" t="s">
        <v>8099</v>
      </c>
      <c r="C558" s="1" t="str">
        <f>VLOOKUP(B558,店铺SKU信息!E:F,2,0)</f>
        <v>AGM42600-Black-4XL</v>
      </c>
      <c r="D558" s="1" t="s">
        <v>5530</v>
      </c>
      <c r="E558" s="1" t="s">
        <v>8168</v>
      </c>
      <c r="F558" s="1" t="s">
        <v>7352</v>
      </c>
      <c r="G558" s="1">
        <v>12.85</v>
      </c>
      <c r="H558" s="1">
        <v>9.0399999999999991</v>
      </c>
      <c r="I558" s="1">
        <v>1.65</v>
      </c>
      <c r="J558" s="1" t="s">
        <v>7353</v>
      </c>
      <c r="K558" s="1">
        <v>0.45</v>
      </c>
      <c r="L558" s="1" t="s">
        <v>7354</v>
      </c>
      <c r="M558" s="1">
        <v>0.1109</v>
      </c>
      <c r="N558" s="1" t="s">
        <v>7355</v>
      </c>
      <c r="O558" s="1" t="s">
        <v>7356</v>
      </c>
      <c r="P558" s="1">
        <v>1</v>
      </c>
      <c r="Q558" s="1">
        <v>0</v>
      </c>
      <c r="R558" s="1">
        <v>0.1109</v>
      </c>
      <c r="S558" s="38">
        <v>43678</v>
      </c>
      <c r="T558" s="1">
        <v>0.69</v>
      </c>
      <c r="U558" s="1" t="s">
        <v>7357</v>
      </c>
      <c r="V558" s="1">
        <v>7.6499999999999999E-2</v>
      </c>
      <c r="W558" s="1" t="s">
        <v>7358</v>
      </c>
      <c r="X558" s="1" t="b">
        <v>0</v>
      </c>
      <c r="Y558" s="1" t="b">
        <v>0</v>
      </c>
    </row>
    <row r="559" spans="1:25" x14ac:dyDescent="0.25">
      <c r="A559" s="1" t="s">
        <v>8023</v>
      </c>
      <c r="B559" s="1" t="s">
        <v>8024</v>
      </c>
      <c r="C559" s="1" t="str">
        <f>VLOOKUP(B559,店铺SKU信息!E:F,2,0)</f>
        <v>AGM19377-Gray-3XL</v>
      </c>
      <c r="D559" s="1" t="s">
        <v>8025</v>
      </c>
      <c r="E559" s="1" t="s">
        <v>8168</v>
      </c>
      <c r="F559" s="1" t="s">
        <v>7352</v>
      </c>
      <c r="G559" s="1">
        <v>12.68</v>
      </c>
      <c r="H559" s="1">
        <v>10.19</v>
      </c>
      <c r="I559" s="1">
        <v>1.18</v>
      </c>
      <c r="J559" s="1" t="s">
        <v>7353</v>
      </c>
      <c r="K559" s="1">
        <v>0.4</v>
      </c>
      <c r="L559" s="1" t="s">
        <v>7354</v>
      </c>
      <c r="M559" s="1">
        <v>8.8300000000000003E-2</v>
      </c>
      <c r="N559" s="1" t="s">
        <v>7355</v>
      </c>
      <c r="O559" s="1" t="s">
        <v>7356</v>
      </c>
      <c r="P559" s="1">
        <v>1</v>
      </c>
      <c r="Q559" s="1">
        <v>0</v>
      </c>
      <c r="R559" s="1">
        <v>8.8300000000000003E-2</v>
      </c>
      <c r="S559" s="38">
        <v>43678</v>
      </c>
      <c r="T559" s="1">
        <v>0.69</v>
      </c>
      <c r="U559" s="1" t="s">
        <v>7357</v>
      </c>
      <c r="V559" s="1">
        <v>6.0900000000000003E-2</v>
      </c>
      <c r="W559" s="1" t="s">
        <v>7358</v>
      </c>
      <c r="X559" s="1" t="b">
        <v>0</v>
      </c>
      <c r="Y559" s="1" t="b">
        <v>0</v>
      </c>
    </row>
    <row r="560" spans="1:25" x14ac:dyDescent="0.25">
      <c r="A560" s="1" t="s">
        <v>8161</v>
      </c>
      <c r="B560" s="1" t="s">
        <v>8162</v>
      </c>
      <c r="C560" s="1" t="str">
        <f>VLOOKUP(B560,店铺SKU信息!E:F,2,0)</f>
        <v>AGM19377-Blue-3XL</v>
      </c>
      <c r="D560" s="1" t="s">
        <v>8163</v>
      </c>
      <c r="E560" s="1" t="s">
        <v>8168</v>
      </c>
      <c r="F560" s="1" t="s">
        <v>7352</v>
      </c>
      <c r="G560" s="1">
        <v>12.68</v>
      </c>
      <c r="H560" s="1">
        <v>10.19</v>
      </c>
      <c r="I560" s="1">
        <v>1.18</v>
      </c>
      <c r="J560" s="1" t="s">
        <v>7353</v>
      </c>
      <c r="K560" s="1">
        <v>0.4</v>
      </c>
      <c r="L560" s="1" t="s">
        <v>7354</v>
      </c>
      <c r="M560" s="1">
        <v>8.8300000000000003E-2</v>
      </c>
      <c r="N560" s="1" t="s">
        <v>7355</v>
      </c>
      <c r="O560" s="1" t="s">
        <v>7356</v>
      </c>
      <c r="P560" s="1">
        <v>1</v>
      </c>
      <c r="Q560" s="1">
        <v>0</v>
      </c>
      <c r="R560" s="1">
        <v>8.8300000000000003E-2</v>
      </c>
      <c r="S560" s="38">
        <v>43678</v>
      </c>
      <c r="T560" s="1">
        <v>0.69</v>
      </c>
      <c r="U560" s="1" t="s">
        <v>7357</v>
      </c>
      <c r="V560" s="1">
        <v>6.0900000000000003E-2</v>
      </c>
      <c r="W560" s="1" t="s">
        <v>7358</v>
      </c>
      <c r="X560" s="1" t="b">
        <v>0</v>
      </c>
      <c r="Y560" s="1" t="b">
        <v>0</v>
      </c>
    </row>
    <row r="561" spans="1:25" x14ac:dyDescent="0.25">
      <c r="A561" s="1" t="s">
        <v>7826</v>
      </c>
      <c r="B561" s="1" t="s">
        <v>7827</v>
      </c>
      <c r="C561" s="1" t="str">
        <f>VLOOKUP(B561,店铺SKU信息!E:F,2,0)</f>
        <v>AGM42566-Burgundy-3XL</v>
      </c>
      <c r="D561" s="1" t="s">
        <v>7828</v>
      </c>
      <c r="E561" s="1" t="s">
        <v>8168</v>
      </c>
      <c r="F561" s="1" t="s">
        <v>7352</v>
      </c>
      <c r="G561" s="1">
        <v>10.5</v>
      </c>
      <c r="H561" s="1">
        <v>3.8</v>
      </c>
      <c r="I561" s="1">
        <v>2.2999999999999998</v>
      </c>
      <c r="J561" s="1" t="s">
        <v>7353</v>
      </c>
      <c r="K561" s="1">
        <v>0.6</v>
      </c>
      <c r="L561" s="1" t="s">
        <v>7354</v>
      </c>
      <c r="M561" s="1">
        <v>5.3100000000000001E-2</v>
      </c>
      <c r="N561" s="1" t="s">
        <v>7355</v>
      </c>
      <c r="O561" s="1" t="s">
        <v>7356</v>
      </c>
      <c r="P561" s="1">
        <v>1</v>
      </c>
      <c r="Q561" s="1">
        <v>0</v>
      </c>
      <c r="R561" s="1">
        <v>5.3100000000000001E-2</v>
      </c>
      <c r="S561" s="38">
        <v>43678</v>
      </c>
      <c r="T561" s="1">
        <v>0.69</v>
      </c>
      <c r="U561" s="1" t="s">
        <v>7357</v>
      </c>
      <c r="V561" s="1">
        <v>3.6600000000000001E-2</v>
      </c>
      <c r="W561" s="1" t="s">
        <v>7358</v>
      </c>
      <c r="X561" s="1" t="b">
        <v>0</v>
      </c>
      <c r="Y561" s="1" t="b">
        <v>0</v>
      </c>
    </row>
    <row r="562" spans="1:25" x14ac:dyDescent="0.25">
      <c r="A562" s="1" t="s">
        <v>8125</v>
      </c>
      <c r="B562" s="1" t="s">
        <v>8126</v>
      </c>
      <c r="C562" s="1" t="str">
        <f>VLOOKUP(B562,店铺SKU信息!E:F,2,0)</f>
        <v>AGM42599-Red-3XL</v>
      </c>
      <c r="D562" s="1" t="s">
        <v>3407</v>
      </c>
      <c r="E562" s="1" t="s">
        <v>8168</v>
      </c>
      <c r="F562" s="1" t="s">
        <v>7352</v>
      </c>
      <c r="G562" s="1">
        <v>12.2</v>
      </c>
      <c r="H562" s="1">
        <v>9.3000000000000007</v>
      </c>
      <c r="I562" s="1">
        <v>1.2</v>
      </c>
      <c r="J562" s="1" t="s">
        <v>7353</v>
      </c>
      <c r="K562" s="1">
        <v>0.5</v>
      </c>
      <c r="L562" s="1" t="s">
        <v>7354</v>
      </c>
      <c r="M562" s="1">
        <v>7.8600000000000003E-2</v>
      </c>
      <c r="N562" s="1" t="s">
        <v>7355</v>
      </c>
      <c r="O562" s="1" t="s">
        <v>7356</v>
      </c>
      <c r="P562" s="1">
        <v>2</v>
      </c>
      <c r="Q562" s="1">
        <v>0</v>
      </c>
      <c r="R562" s="1">
        <v>0.15709999999999999</v>
      </c>
      <c r="S562" s="38">
        <v>43678</v>
      </c>
      <c r="T562" s="1">
        <v>0.69</v>
      </c>
      <c r="U562" s="1" t="s">
        <v>7357</v>
      </c>
      <c r="V562" s="1">
        <v>0.1084</v>
      </c>
      <c r="W562" s="1" t="s">
        <v>7358</v>
      </c>
      <c r="X562" s="1" t="b">
        <v>0</v>
      </c>
      <c r="Y562" s="1" t="b">
        <v>0</v>
      </c>
    </row>
    <row r="563" spans="1:25" x14ac:dyDescent="0.25">
      <c r="A563" s="1" t="s">
        <v>7673</v>
      </c>
      <c r="B563" s="1" t="s">
        <v>7674</v>
      </c>
      <c r="C563" s="1" t="str">
        <f>VLOOKUP(B563,店铺SKU信息!E:F,2,0)</f>
        <v>AGM42544-Black-3XL</v>
      </c>
      <c r="D563" s="1" t="s">
        <v>7675</v>
      </c>
      <c r="E563" s="1" t="s">
        <v>8168</v>
      </c>
      <c r="F563" s="1" t="s">
        <v>7352</v>
      </c>
      <c r="G563" s="1">
        <v>12.8</v>
      </c>
      <c r="H563" s="1">
        <v>6</v>
      </c>
      <c r="I563" s="1">
        <v>2.4</v>
      </c>
      <c r="J563" s="1" t="s">
        <v>7353</v>
      </c>
      <c r="K563" s="1">
        <v>0.6</v>
      </c>
      <c r="L563" s="1" t="s">
        <v>7354</v>
      </c>
      <c r="M563" s="1">
        <v>0.1066</v>
      </c>
      <c r="N563" s="1" t="s">
        <v>7355</v>
      </c>
      <c r="O563" s="1" t="s">
        <v>7356</v>
      </c>
      <c r="P563" s="1">
        <v>1</v>
      </c>
      <c r="Q563" s="1">
        <v>0</v>
      </c>
      <c r="R563" s="1">
        <v>0.1066</v>
      </c>
      <c r="S563" s="38">
        <v>43678</v>
      </c>
      <c r="T563" s="1">
        <v>0.69</v>
      </c>
      <c r="U563" s="1" t="s">
        <v>7357</v>
      </c>
      <c r="V563" s="1">
        <v>7.3499999999999996E-2</v>
      </c>
      <c r="W563" s="1" t="s">
        <v>7358</v>
      </c>
      <c r="X563" s="1" t="b">
        <v>0</v>
      </c>
      <c r="Y563" s="1" t="b">
        <v>0</v>
      </c>
    </row>
    <row r="564" spans="1:25" x14ac:dyDescent="0.25">
      <c r="A564" s="1" t="s">
        <v>8020</v>
      </c>
      <c r="B564" s="1" t="s">
        <v>8021</v>
      </c>
      <c r="C564" s="1" t="str">
        <f>VLOOKUP(B564,店铺SKU信息!E:F,2,0)</f>
        <v>AGM42544-Black-4XL</v>
      </c>
      <c r="D564" s="1" t="s">
        <v>8022</v>
      </c>
      <c r="E564" s="1" t="s">
        <v>8168</v>
      </c>
      <c r="F564" s="1" t="s">
        <v>7352</v>
      </c>
      <c r="G564" s="1">
        <v>12.8</v>
      </c>
      <c r="H564" s="1">
        <v>6</v>
      </c>
      <c r="I564" s="1">
        <v>2.4</v>
      </c>
      <c r="J564" s="1" t="s">
        <v>7353</v>
      </c>
      <c r="K564" s="1">
        <v>0.6</v>
      </c>
      <c r="L564" s="1" t="s">
        <v>7354</v>
      </c>
      <c r="M564" s="1">
        <v>0.1066</v>
      </c>
      <c r="N564" s="1" t="s">
        <v>7355</v>
      </c>
      <c r="O564" s="1" t="s">
        <v>7356</v>
      </c>
      <c r="P564" s="1">
        <v>2</v>
      </c>
      <c r="Q564" s="1">
        <v>0</v>
      </c>
      <c r="R564" s="1">
        <v>0.21310000000000001</v>
      </c>
      <c r="S564" s="38">
        <v>43678</v>
      </c>
      <c r="T564" s="1">
        <v>0.69</v>
      </c>
      <c r="U564" s="1" t="s">
        <v>7357</v>
      </c>
      <c r="V564" s="1">
        <v>0.14699999999999999</v>
      </c>
      <c r="W564" s="1" t="s">
        <v>7358</v>
      </c>
      <c r="X564" s="1" t="b">
        <v>0</v>
      </c>
      <c r="Y564" s="1" t="b">
        <v>0</v>
      </c>
    </row>
    <row r="565" spans="1:25" x14ac:dyDescent="0.25">
      <c r="A565" s="1" t="s">
        <v>7545</v>
      </c>
      <c r="B565" s="1" t="s">
        <v>7546</v>
      </c>
      <c r="C565" s="1" t="str">
        <f>VLOOKUP(B565,店铺SKU信息!E:F,2,0)</f>
        <v>AGCY6812-Red-XL</v>
      </c>
      <c r="D565" s="1" t="s">
        <v>7547</v>
      </c>
      <c r="E565" s="1" t="s">
        <v>8168</v>
      </c>
      <c r="F565" s="1" t="s">
        <v>7352</v>
      </c>
      <c r="G565" s="1">
        <v>13.07</v>
      </c>
      <c r="H565" s="1">
        <v>10.28</v>
      </c>
      <c r="I565" s="1">
        <v>0.79</v>
      </c>
      <c r="J565" s="1" t="s">
        <v>7353</v>
      </c>
      <c r="K565" s="1">
        <v>0.2</v>
      </c>
      <c r="L565" s="1" t="s">
        <v>7354</v>
      </c>
      <c r="M565" s="1">
        <v>6.1400000000000003E-2</v>
      </c>
      <c r="N565" s="1" t="s">
        <v>7355</v>
      </c>
      <c r="O565" s="1" t="s">
        <v>7356</v>
      </c>
      <c r="P565" s="1">
        <v>0.65</v>
      </c>
      <c r="Q565" s="1">
        <v>0.23</v>
      </c>
      <c r="R565" s="1">
        <v>2.58E-2</v>
      </c>
      <c r="S565" s="38">
        <v>43678</v>
      </c>
      <c r="T565" s="1">
        <v>0.69</v>
      </c>
      <c r="U565" s="1" t="s">
        <v>7357</v>
      </c>
      <c r="V565" s="1">
        <v>1.78E-2</v>
      </c>
      <c r="W565" s="1" t="s">
        <v>7358</v>
      </c>
      <c r="X565" s="1" t="b">
        <v>0</v>
      </c>
      <c r="Y565" s="1" t="b">
        <v>0</v>
      </c>
    </row>
    <row r="566" spans="1:25" x14ac:dyDescent="0.25">
      <c r="A566" s="1" t="s">
        <v>7474</v>
      </c>
      <c r="B566" s="1" t="s">
        <v>7475</v>
      </c>
      <c r="C566" s="1" t="str">
        <f>VLOOKUP(B566,店铺SKU信息!E:F,2,0)</f>
        <v>AGM42644-Black Stripe-XL</v>
      </c>
      <c r="D566" s="1" t="s">
        <v>3346</v>
      </c>
      <c r="E566" s="1" t="s">
        <v>8168</v>
      </c>
      <c r="F566" s="1" t="s">
        <v>7352</v>
      </c>
      <c r="G566" s="1">
        <v>12.7</v>
      </c>
      <c r="H566" s="1">
        <v>9.9</v>
      </c>
      <c r="I566" s="1">
        <v>0.8</v>
      </c>
      <c r="J566" s="1" t="s">
        <v>7353</v>
      </c>
      <c r="K566" s="1">
        <v>0.65</v>
      </c>
      <c r="L566" s="1" t="s">
        <v>7354</v>
      </c>
      <c r="M566" s="1">
        <v>5.8099999999999999E-2</v>
      </c>
      <c r="N566" s="1" t="s">
        <v>7355</v>
      </c>
      <c r="O566" s="1" t="s">
        <v>7356</v>
      </c>
      <c r="P566" s="1">
        <v>2</v>
      </c>
      <c r="Q566" s="1">
        <v>0</v>
      </c>
      <c r="R566" s="1">
        <v>0.1162</v>
      </c>
      <c r="S566" s="38">
        <v>43678</v>
      </c>
      <c r="T566" s="1">
        <v>0.69</v>
      </c>
      <c r="U566" s="1" t="s">
        <v>7357</v>
      </c>
      <c r="V566" s="1">
        <v>8.0199999999999994E-2</v>
      </c>
      <c r="W566" s="1" t="s">
        <v>7358</v>
      </c>
      <c r="X566" s="1" t="b">
        <v>0</v>
      </c>
      <c r="Y566" s="1" t="b">
        <v>0</v>
      </c>
    </row>
    <row r="567" spans="1:25" x14ac:dyDescent="0.25">
      <c r="A567" s="1" t="s">
        <v>8169</v>
      </c>
      <c r="B567" s="1" t="s">
        <v>8170</v>
      </c>
      <c r="C567" s="1" t="str">
        <f>VLOOKUP(B567,店铺SKU信息!E:F,2,0)</f>
        <v>AGCY4117-White-XL</v>
      </c>
      <c r="D567" s="1" t="s">
        <v>8171</v>
      </c>
      <c r="E567" s="1" t="s">
        <v>8168</v>
      </c>
      <c r="F567" s="1" t="s">
        <v>7352</v>
      </c>
      <c r="G567" s="1">
        <v>11.96</v>
      </c>
      <c r="H567" s="1">
        <v>9.2100000000000009</v>
      </c>
      <c r="I567" s="1">
        <v>1.38</v>
      </c>
      <c r="J567" s="1" t="s">
        <v>7353</v>
      </c>
      <c r="K567" s="1">
        <v>0.24</v>
      </c>
      <c r="L567" s="1" t="s">
        <v>7354</v>
      </c>
      <c r="M567" s="1">
        <v>8.7900000000000006E-2</v>
      </c>
      <c r="N567" s="1" t="s">
        <v>7355</v>
      </c>
      <c r="O567" s="1" t="s">
        <v>7356</v>
      </c>
      <c r="P567" s="1">
        <v>0.65</v>
      </c>
      <c r="Q567" s="1">
        <v>0.23</v>
      </c>
      <c r="R567" s="1">
        <v>3.6799999999999999E-2</v>
      </c>
      <c r="S567" s="38">
        <v>43678</v>
      </c>
      <c r="T567" s="1">
        <v>0.69</v>
      </c>
      <c r="U567" s="1" t="s">
        <v>7357</v>
      </c>
      <c r="V567" s="1">
        <v>2.5399999999999999E-2</v>
      </c>
      <c r="W567" s="1" t="s">
        <v>7358</v>
      </c>
      <c r="X567" s="1" t="b">
        <v>0</v>
      </c>
      <c r="Y567" s="1" t="b">
        <v>0</v>
      </c>
    </row>
    <row r="568" spans="1:25" x14ac:dyDescent="0.25">
      <c r="A568" s="1" t="s">
        <v>8100</v>
      </c>
      <c r="B568" s="1" t="s">
        <v>8101</v>
      </c>
      <c r="C568" s="1" t="str">
        <f>VLOOKUP(B568,店铺SKU信息!E:F,2,0)</f>
        <v>AGM42588-Black-2XL</v>
      </c>
      <c r="D568" s="1" t="s">
        <v>2838</v>
      </c>
      <c r="E568" s="1" t="s">
        <v>8168</v>
      </c>
      <c r="F568" s="1" t="s">
        <v>7352</v>
      </c>
      <c r="G568" s="1">
        <v>12.1</v>
      </c>
      <c r="H568" s="1">
        <v>8.9</v>
      </c>
      <c r="I568" s="1">
        <v>2.4</v>
      </c>
      <c r="J568" s="1" t="s">
        <v>7353</v>
      </c>
      <c r="K568" s="1">
        <v>1.1499999999999999</v>
      </c>
      <c r="L568" s="1" t="s">
        <v>7354</v>
      </c>
      <c r="M568" s="1">
        <v>0.14940000000000001</v>
      </c>
      <c r="N568" s="1" t="s">
        <v>7355</v>
      </c>
      <c r="O568" s="1" t="s">
        <v>7356</v>
      </c>
      <c r="P568" s="1">
        <v>1</v>
      </c>
      <c r="Q568" s="1">
        <v>0</v>
      </c>
      <c r="R568" s="1">
        <v>0.14940000000000001</v>
      </c>
      <c r="S568" s="38">
        <v>43678</v>
      </c>
      <c r="T568" s="1">
        <v>0.69</v>
      </c>
      <c r="U568" s="1" t="s">
        <v>7357</v>
      </c>
      <c r="V568" s="1">
        <v>0.1031</v>
      </c>
      <c r="W568" s="1" t="s">
        <v>7358</v>
      </c>
      <c r="X568" s="1" t="b">
        <v>0</v>
      </c>
      <c r="Y568" s="1" t="b">
        <v>0</v>
      </c>
    </row>
    <row r="569" spans="1:25" x14ac:dyDescent="0.25">
      <c r="A569" s="1" t="s">
        <v>7564</v>
      </c>
      <c r="B569" s="1" t="s">
        <v>7565</v>
      </c>
      <c r="C569" s="1" t="str">
        <f>VLOOKUP(B569,店铺SKU信息!E:F,2,0)</f>
        <v>AGCY6820-Black-XL</v>
      </c>
      <c r="D569" s="1" t="s">
        <v>2953</v>
      </c>
      <c r="E569" s="1" t="s">
        <v>8168</v>
      </c>
      <c r="F569" s="1" t="s">
        <v>7352</v>
      </c>
      <c r="G569" s="1">
        <v>13.07</v>
      </c>
      <c r="H569" s="1">
        <v>10.28</v>
      </c>
      <c r="I569" s="1">
        <v>0.79</v>
      </c>
      <c r="J569" s="1" t="s">
        <v>7353</v>
      </c>
      <c r="K569" s="1">
        <v>0.2</v>
      </c>
      <c r="L569" s="1" t="s">
        <v>7354</v>
      </c>
      <c r="M569" s="1">
        <v>6.1400000000000003E-2</v>
      </c>
      <c r="N569" s="1" t="s">
        <v>7355</v>
      </c>
      <c r="O569" s="1" t="s">
        <v>7356</v>
      </c>
      <c r="P569" s="1">
        <v>1.03</v>
      </c>
      <c r="Q569" s="1">
        <v>0</v>
      </c>
      <c r="R569" s="1">
        <v>6.3399999999999998E-2</v>
      </c>
      <c r="S569" s="38">
        <v>43678</v>
      </c>
      <c r="T569" s="1">
        <v>0.69</v>
      </c>
      <c r="U569" s="1" t="s">
        <v>7357</v>
      </c>
      <c r="V569" s="1">
        <v>4.3799999999999999E-2</v>
      </c>
      <c r="W569" s="1" t="s">
        <v>7358</v>
      </c>
      <c r="X569" s="1" t="b">
        <v>0</v>
      </c>
      <c r="Y569" s="1" t="b">
        <v>0</v>
      </c>
    </row>
    <row r="570" spans="1:25" x14ac:dyDescent="0.25">
      <c r="A570" s="1" t="s">
        <v>7968</v>
      </c>
      <c r="B570" s="1" t="s">
        <v>7969</v>
      </c>
      <c r="C570" s="1" t="str">
        <f>VLOOKUP(B570,店铺SKU信息!E:F,2,0)</f>
        <v>AGM19333-Pink-2XL</v>
      </c>
      <c r="D570" s="1" t="s">
        <v>6227</v>
      </c>
      <c r="E570" s="1" t="s">
        <v>8168</v>
      </c>
      <c r="F570" s="1" t="s">
        <v>7352</v>
      </c>
      <c r="G570" s="1">
        <v>12.7</v>
      </c>
      <c r="H570" s="1">
        <v>9.5</v>
      </c>
      <c r="I570" s="1">
        <v>0.8</v>
      </c>
      <c r="J570" s="1" t="s">
        <v>7353</v>
      </c>
      <c r="K570" s="1">
        <v>0.35</v>
      </c>
      <c r="L570" s="1" t="s">
        <v>7354</v>
      </c>
      <c r="M570" s="1">
        <v>5.5899999999999998E-2</v>
      </c>
      <c r="N570" s="1" t="s">
        <v>7355</v>
      </c>
      <c r="O570" s="1" t="s">
        <v>7356</v>
      </c>
      <c r="P570" s="1">
        <v>6</v>
      </c>
      <c r="Q570" s="1">
        <v>0</v>
      </c>
      <c r="R570" s="1">
        <v>0.33510000000000001</v>
      </c>
      <c r="S570" s="38">
        <v>43678</v>
      </c>
      <c r="T570" s="1">
        <v>0.69</v>
      </c>
      <c r="U570" s="1" t="s">
        <v>7357</v>
      </c>
      <c r="V570" s="1">
        <v>0.23119999999999999</v>
      </c>
      <c r="W570" s="1" t="s">
        <v>7358</v>
      </c>
      <c r="X570" s="1" t="b">
        <v>0</v>
      </c>
      <c r="Y570" s="1" t="b">
        <v>0</v>
      </c>
    </row>
    <row r="571" spans="1:25" x14ac:dyDescent="0.25">
      <c r="A571" s="1" t="s">
        <v>7895</v>
      </c>
      <c r="B571" s="1" t="s">
        <v>7896</v>
      </c>
      <c r="C571" s="1" t="str">
        <f>VLOOKUP(B571,店铺SKU信息!E:F,2,0)</f>
        <v>AGM42588-Burgundy-2XL</v>
      </c>
      <c r="D571" s="1" t="s">
        <v>2834</v>
      </c>
      <c r="E571" s="1" t="s">
        <v>8168</v>
      </c>
      <c r="F571" s="1" t="s">
        <v>7352</v>
      </c>
      <c r="G571" s="1">
        <v>12.1</v>
      </c>
      <c r="H571" s="1">
        <v>8.9</v>
      </c>
      <c r="I571" s="1">
        <v>2.4</v>
      </c>
      <c r="J571" s="1" t="s">
        <v>7353</v>
      </c>
      <c r="K571" s="1">
        <v>1.1499999999999999</v>
      </c>
      <c r="L571" s="1" t="s">
        <v>7354</v>
      </c>
      <c r="M571" s="1">
        <v>0.14940000000000001</v>
      </c>
      <c r="N571" s="1" t="s">
        <v>7355</v>
      </c>
      <c r="O571" s="1" t="s">
        <v>7356</v>
      </c>
      <c r="P571" s="1">
        <v>1</v>
      </c>
      <c r="Q571" s="1">
        <v>0</v>
      </c>
      <c r="R571" s="1">
        <v>0.14940000000000001</v>
      </c>
      <c r="S571" s="38">
        <v>43678</v>
      </c>
      <c r="T571" s="1">
        <v>0.69</v>
      </c>
      <c r="U571" s="1" t="s">
        <v>7357</v>
      </c>
      <c r="V571" s="1">
        <v>0.1031</v>
      </c>
      <c r="W571" s="1" t="s">
        <v>7358</v>
      </c>
      <c r="X571" s="1" t="b">
        <v>0</v>
      </c>
      <c r="Y571" s="1" t="b">
        <v>0</v>
      </c>
    </row>
    <row r="572" spans="1:25" x14ac:dyDescent="0.25">
      <c r="A572" s="1" t="s">
        <v>7718</v>
      </c>
      <c r="B572" s="1" t="s">
        <v>7719</v>
      </c>
      <c r="C572" s="1" t="str">
        <f>VLOOKUP(B572,店铺SKU信息!E:F,2,0)</f>
        <v>AGM42600-Burgundy-XL</v>
      </c>
      <c r="D572" s="1" t="s">
        <v>7720</v>
      </c>
      <c r="E572" s="1" t="s">
        <v>8168</v>
      </c>
      <c r="F572" s="1" t="s">
        <v>7352</v>
      </c>
      <c r="G572" s="1">
        <v>12.85</v>
      </c>
      <c r="H572" s="1">
        <v>9.0399999999999991</v>
      </c>
      <c r="I572" s="1">
        <v>1.65</v>
      </c>
      <c r="J572" s="1" t="s">
        <v>7353</v>
      </c>
      <c r="K572" s="1">
        <v>0.45</v>
      </c>
      <c r="L572" s="1" t="s">
        <v>7354</v>
      </c>
      <c r="M572" s="1">
        <v>0.1109</v>
      </c>
      <c r="N572" s="1" t="s">
        <v>7355</v>
      </c>
      <c r="O572" s="1" t="s">
        <v>7356</v>
      </c>
      <c r="P572" s="1">
        <v>1</v>
      </c>
      <c r="Q572" s="1">
        <v>0</v>
      </c>
      <c r="R572" s="1">
        <v>0.1109</v>
      </c>
      <c r="S572" s="38">
        <v>43678</v>
      </c>
      <c r="T572" s="1">
        <v>0.69</v>
      </c>
      <c r="U572" s="1" t="s">
        <v>7357</v>
      </c>
      <c r="V572" s="1">
        <v>7.6499999999999999E-2</v>
      </c>
      <c r="W572" s="1" t="s">
        <v>7358</v>
      </c>
      <c r="X572" s="1" t="b">
        <v>0</v>
      </c>
      <c r="Y572" s="1" t="b">
        <v>0</v>
      </c>
    </row>
    <row r="573" spans="1:25" x14ac:dyDescent="0.25">
      <c r="A573" s="1" t="s">
        <v>8052</v>
      </c>
      <c r="B573" s="1" t="s">
        <v>8053</v>
      </c>
      <c r="C573" s="1" t="str">
        <f>VLOOKUP(B573,店铺SKU信息!E:F,2,0)</f>
        <v>AGM42599-Army Green-3XL</v>
      </c>
      <c r="D573" s="1" t="s">
        <v>8054</v>
      </c>
      <c r="E573" s="1" t="s">
        <v>8168</v>
      </c>
      <c r="F573" s="1" t="s">
        <v>7352</v>
      </c>
      <c r="G573" s="1">
        <v>12.2</v>
      </c>
      <c r="H573" s="1">
        <v>9.3000000000000007</v>
      </c>
      <c r="I573" s="1">
        <v>1.2</v>
      </c>
      <c r="J573" s="1" t="s">
        <v>7353</v>
      </c>
      <c r="K573" s="1">
        <v>0.5</v>
      </c>
      <c r="L573" s="1" t="s">
        <v>7354</v>
      </c>
      <c r="M573" s="1">
        <v>7.8600000000000003E-2</v>
      </c>
      <c r="N573" s="1" t="s">
        <v>7355</v>
      </c>
      <c r="O573" s="1" t="s">
        <v>7356</v>
      </c>
      <c r="P573" s="1">
        <v>2</v>
      </c>
      <c r="Q573" s="1">
        <v>0</v>
      </c>
      <c r="R573" s="1">
        <v>0.15709999999999999</v>
      </c>
      <c r="S573" s="38">
        <v>43678</v>
      </c>
      <c r="T573" s="1">
        <v>0.69</v>
      </c>
      <c r="U573" s="1" t="s">
        <v>7357</v>
      </c>
      <c r="V573" s="1">
        <v>0.1084</v>
      </c>
      <c r="W573" s="1" t="s">
        <v>7358</v>
      </c>
      <c r="X573" s="1" t="b">
        <v>0</v>
      </c>
      <c r="Y573" s="1" t="b">
        <v>0</v>
      </c>
    </row>
    <row r="574" spans="1:25" x14ac:dyDescent="0.25">
      <c r="A574" s="1" t="s">
        <v>8026</v>
      </c>
      <c r="B574" s="1" t="s">
        <v>8027</v>
      </c>
      <c r="C574" s="1" t="str">
        <f>VLOOKUP(B574,店铺SKU信息!E:F,2,0)</f>
        <v>AGM42599-Army Green-2XL</v>
      </c>
      <c r="D574" s="1" t="s">
        <v>4182</v>
      </c>
      <c r="E574" s="1" t="s">
        <v>8168</v>
      </c>
      <c r="F574" s="1" t="s">
        <v>7352</v>
      </c>
      <c r="G574" s="1">
        <v>12.2</v>
      </c>
      <c r="H574" s="1">
        <v>9.3000000000000007</v>
      </c>
      <c r="I574" s="1">
        <v>1.2</v>
      </c>
      <c r="J574" s="1" t="s">
        <v>7353</v>
      </c>
      <c r="K574" s="1">
        <v>0.5</v>
      </c>
      <c r="L574" s="1" t="s">
        <v>7354</v>
      </c>
      <c r="M574" s="1">
        <v>7.8600000000000003E-2</v>
      </c>
      <c r="N574" s="1" t="s">
        <v>7355</v>
      </c>
      <c r="O574" s="1" t="s">
        <v>7356</v>
      </c>
      <c r="P574" s="1">
        <v>1.94</v>
      </c>
      <c r="Q574" s="1">
        <v>0</v>
      </c>
      <c r="R574" s="1">
        <v>0.152</v>
      </c>
      <c r="S574" s="38">
        <v>43678</v>
      </c>
      <c r="T574" s="1">
        <v>0.69</v>
      </c>
      <c r="U574" s="1" t="s">
        <v>7357</v>
      </c>
      <c r="V574" s="1">
        <v>0.10489999999999999</v>
      </c>
      <c r="W574" s="1" t="s">
        <v>7358</v>
      </c>
      <c r="X574" s="1" t="b">
        <v>0</v>
      </c>
      <c r="Y574" s="1" t="b">
        <v>0</v>
      </c>
    </row>
    <row r="575" spans="1:25" x14ac:dyDescent="0.25">
      <c r="A575" s="1" t="s">
        <v>8136</v>
      </c>
      <c r="B575" s="1" t="s">
        <v>8137</v>
      </c>
      <c r="C575" s="1" t="str">
        <f>VLOOKUP(B575,店铺SKU信息!E:F,2,0)</f>
        <v>AGM19377-Blue-4XL</v>
      </c>
      <c r="D575" s="1" t="s">
        <v>8138</v>
      </c>
      <c r="E575" s="1" t="s">
        <v>8168</v>
      </c>
      <c r="F575" s="1" t="s">
        <v>7352</v>
      </c>
      <c r="G575" s="1">
        <v>12.68</v>
      </c>
      <c r="H575" s="1">
        <v>10.19</v>
      </c>
      <c r="I575" s="1">
        <v>1.18</v>
      </c>
      <c r="J575" s="1" t="s">
        <v>7353</v>
      </c>
      <c r="K575" s="1">
        <v>0.4</v>
      </c>
      <c r="L575" s="1" t="s">
        <v>7354</v>
      </c>
      <c r="M575" s="1">
        <v>8.8300000000000003E-2</v>
      </c>
      <c r="N575" s="1" t="s">
        <v>7355</v>
      </c>
      <c r="O575" s="1" t="s">
        <v>7356</v>
      </c>
      <c r="P575" s="1">
        <v>1</v>
      </c>
      <c r="Q575" s="1">
        <v>0</v>
      </c>
      <c r="R575" s="1">
        <v>8.8300000000000003E-2</v>
      </c>
      <c r="S575" s="38">
        <v>43678</v>
      </c>
      <c r="T575" s="1">
        <v>0.69</v>
      </c>
      <c r="U575" s="1" t="s">
        <v>7357</v>
      </c>
      <c r="V575" s="1">
        <v>6.0900000000000003E-2</v>
      </c>
      <c r="W575" s="1" t="s">
        <v>7358</v>
      </c>
      <c r="X575" s="1" t="b">
        <v>0</v>
      </c>
      <c r="Y575" s="1" t="b">
        <v>0</v>
      </c>
    </row>
    <row r="576" spans="1:25" x14ac:dyDescent="0.25">
      <c r="A576" s="1" t="s">
        <v>8172</v>
      </c>
      <c r="B576" s="1" t="s">
        <v>8173</v>
      </c>
      <c r="C576" s="1" t="str">
        <f>VLOOKUP(B576,店铺SKU信息!E:F,2,0)</f>
        <v>AGM19333-White-2XL</v>
      </c>
      <c r="D576" s="1" t="s">
        <v>4468</v>
      </c>
      <c r="E576" s="1" t="s">
        <v>8168</v>
      </c>
      <c r="F576" s="1" t="s">
        <v>7352</v>
      </c>
      <c r="G576" s="1">
        <v>12.4</v>
      </c>
      <c r="H576" s="1">
        <v>9.6</v>
      </c>
      <c r="I576" s="1">
        <v>0.6</v>
      </c>
      <c r="J576" s="1" t="s">
        <v>7353</v>
      </c>
      <c r="K576" s="1">
        <v>0.3</v>
      </c>
      <c r="L576" s="1" t="s">
        <v>7354</v>
      </c>
      <c r="M576" s="1">
        <v>4.1300000000000003E-2</v>
      </c>
      <c r="N576" s="1" t="s">
        <v>7355</v>
      </c>
      <c r="O576" s="1" t="s">
        <v>7356</v>
      </c>
      <c r="P576" s="1">
        <v>9.26</v>
      </c>
      <c r="Q576" s="1">
        <v>0</v>
      </c>
      <c r="R576" s="1">
        <v>0.38269999999999998</v>
      </c>
      <c r="S576" s="38">
        <v>43678</v>
      </c>
      <c r="T576" s="1">
        <v>0.69</v>
      </c>
      <c r="U576" s="1" t="s">
        <v>7357</v>
      </c>
      <c r="V576" s="1">
        <v>0.26400000000000001</v>
      </c>
      <c r="W576" s="1" t="s">
        <v>7358</v>
      </c>
      <c r="X576" s="1" t="b">
        <v>0</v>
      </c>
      <c r="Y576" s="1" t="b">
        <v>0</v>
      </c>
    </row>
    <row r="577" spans="1:25" x14ac:dyDescent="0.25">
      <c r="A577" s="1" t="s">
        <v>8117</v>
      </c>
      <c r="B577" s="1" t="s">
        <v>8118</v>
      </c>
      <c r="C577" s="1" t="str">
        <f>VLOOKUP(B577,店铺SKU信息!E:F,2,0)</f>
        <v>AGM42599-Black-XL</v>
      </c>
      <c r="D577" s="1" t="s">
        <v>8119</v>
      </c>
      <c r="E577" s="1" t="s">
        <v>8168</v>
      </c>
      <c r="F577" s="1" t="s">
        <v>7352</v>
      </c>
      <c r="G577" s="1">
        <v>12.2</v>
      </c>
      <c r="H577" s="1">
        <v>9.3000000000000007</v>
      </c>
      <c r="I577" s="1">
        <v>1.2</v>
      </c>
      <c r="J577" s="1" t="s">
        <v>7353</v>
      </c>
      <c r="K577" s="1">
        <v>0.5</v>
      </c>
      <c r="L577" s="1" t="s">
        <v>7354</v>
      </c>
      <c r="M577" s="1">
        <v>7.8600000000000003E-2</v>
      </c>
      <c r="N577" s="1" t="s">
        <v>7355</v>
      </c>
      <c r="O577" s="1" t="s">
        <v>7356</v>
      </c>
      <c r="P577" s="1">
        <v>2</v>
      </c>
      <c r="Q577" s="1">
        <v>0</v>
      </c>
      <c r="R577" s="1">
        <v>0.15709999999999999</v>
      </c>
      <c r="S577" s="38">
        <v>43678</v>
      </c>
      <c r="T577" s="1">
        <v>0.69</v>
      </c>
      <c r="U577" s="1" t="s">
        <v>7357</v>
      </c>
      <c r="V577" s="1">
        <v>0.1084</v>
      </c>
      <c r="W577" s="1" t="s">
        <v>7358</v>
      </c>
      <c r="X577" s="1" t="b">
        <v>0</v>
      </c>
      <c r="Y577" s="1" t="b">
        <v>0</v>
      </c>
    </row>
    <row r="578" spans="1:25" x14ac:dyDescent="0.25">
      <c r="A578" s="1" t="s">
        <v>8158</v>
      </c>
      <c r="B578" s="1" t="s">
        <v>8159</v>
      </c>
      <c r="C578" s="1" t="str">
        <f>VLOOKUP(B578,店铺SKU信息!E:F,2,0)</f>
        <v>AGM19377-Gray-2XL</v>
      </c>
      <c r="D578" s="1" t="s">
        <v>8160</v>
      </c>
      <c r="E578" s="1" t="s">
        <v>8168</v>
      </c>
      <c r="F578" s="1" t="s">
        <v>7352</v>
      </c>
      <c r="G578" s="1">
        <v>12.68</v>
      </c>
      <c r="H578" s="1">
        <v>10.19</v>
      </c>
      <c r="I578" s="1">
        <v>1.18</v>
      </c>
      <c r="J578" s="1" t="s">
        <v>7353</v>
      </c>
      <c r="K578" s="1">
        <v>0.4</v>
      </c>
      <c r="L578" s="1" t="s">
        <v>7354</v>
      </c>
      <c r="M578" s="1">
        <v>8.8300000000000003E-2</v>
      </c>
      <c r="N578" s="1" t="s">
        <v>7355</v>
      </c>
      <c r="O578" s="1" t="s">
        <v>7356</v>
      </c>
      <c r="P578" s="1">
        <v>1</v>
      </c>
      <c r="Q578" s="1">
        <v>0</v>
      </c>
      <c r="R578" s="1">
        <v>8.8300000000000003E-2</v>
      </c>
      <c r="S578" s="38">
        <v>43678</v>
      </c>
      <c r="T578" s="1">
        <v>0.69</v>
      </c>
      <c r="U578" s="1" t="s">
        <v>7357</v>
      </c>
      <c r="V578" s="1">
        <v>6.0900000000000003E-2</v>
      </c>
      <c r="W578" s="1" t="s">
        <v>7358</v>
      </c>
      <c r="X578" s="1" t="b">
        <v>0</v>
      </c>
      <c r="Y578" s="1" t="b">
        <v>0</v>
      </c>
    </row>
    <row r="579" spans="1:25" x14ac:dyDescent="0.25">
      <c r="A579" s="1" t="s">
        <v>7798</v>
      </c>
      <c r="B579" s="1" t="s">
        <v>7799</v>
      </c>
      <c r="C579" s="1" t="str">
        <f>VLOOKUP(B579,店铺SKU信息!E:F,2,0)</f>
        <v>AGM42544-Burgundy-3XL</v>
      </c>
      <c r="D579" s="1" t="s">
        <v>7800</v>
      </c>
      <c r="E579" s="1" t="s">
        <v>8168</v>
      </c>
      <c r="F579" s="1" t="s">
        <v>7352</v>
      </c>
      <c r="G579" s="1">
        <v>12.8</v>
      </c>
      <c r="H579" s="1">
        <v>6</v>
      </c>
      <c r="I579" s="1">
        <v>2.4</v>
      </c>
      <c r="J579" s="1" t="s">
        <v>7353</v>
      </c>
      <c r="K579" s="1">
        <v>0.6</v>
      </c>
      <c r="L579" s="1" t="s">
        <v>7354</v>
      </c>
      <c r="M579" s="1">
        <v>0.1066</v>
      </c>
      <c r="N579" s="1" t="s">
        <v>7355</v>
      </c>
      <c r="O579" s="1" t="s">
        <v>7356</v>
      </c>
      <c r="P579" s="1">
        <v>1</v>
      </c>
      <c r="Q579" s="1">
        <v>0</v>
      </c>
      <c r="R579" s="1">
        <v>0.1066</v>
      </c>
      <c r="S579" s="38">
        <v>43678</v>
      </c>
      <c r="T579" s="1">
        <v>0.69</v>
      </c>
      <c r="U579" s="1" t="s">
        <v>7357</v>
      </c>
      <c r="V579" s="1">
        <v>7.3499999999999996E-2</v>
      </c>
      <c r="W579" s="1" t="s">
        <v>7358</v>
      </c>
      <c r="X579" s="1" t="b">
        <v>0</v>
      </c>
      <c r="Y579" s="1" t="b">
        <v>0</v>
      </c>
    </row>
    <row r="580" spans="1:25" x14ac:dyDescent="0.25">
      <c r="A580" s="1" t="s">
        <v>8120</v>
      </c>
      <c r="B580" s="1" t="s">
        <v>8121</v>
      </c>
      <c r="C580" s="1" t="str">
        <f>VLOOKUP(B580,店铺SKU信息!E:F,2,0)</f>
        <v>AGM48899-Black-3XL</v>
      </c>
      <c r="D580" s="1" t="s">
        <v>8122</v>
      </c>
      <c r="E580" s="1" t="s">
        <v>8168</v>
      </c>
      <c r="F580" s="1" t="s">
        <v>7352</v>
      </c>
      <c r="G580" s="1">
        <v>12.56</v>
      </c>
      <c r="H580" s="1">
        <v>9.92</v>
      </c>
      <c r="I580" s="1">
        <v>0.59</v>
      </c>
      <c r="J580" s="1" t="s">
        <v>7353</v>
      </c>
      <c r="K580" s="1">
        <v>0.35</v>
      </c>
      <c r="L580" s="1" t="s">
        <v>7354</v>
      </c>
      <c r="M580" s="1">
        <v>4.2599999999999999E-2</v>
      </c>
      <c r="N580" s="1" t="s">
        <v>7355</v>
      </c>
      <c r="O580" s="1" t="s">
        <v>7356</v>
      </c>
      <c r="P580" s="1">
        <v>2</v>
      </c>
      <c r="Q580" s="1">
        <v>0</v>
      </c>
      <c r="R580" s="1">
        <v>8.5099999999999995E-2</v>
      </c>
      <c r="S580" s="38">
        <v>43678</v>
      </c>
      <c r="T580" s="1">
        <v>0.69</v>
      </c>
      <c r="U580" s="1" t="s">
        <v>7357</v>
      </c>
      <c r="V580" s="1">
        <v>5.8700000000000002E-2</v>
      </c>
      <c r="W580" s="1" t="s">
        <v>7358</v>
      </c>
      <c r="X580" s="1" t="b">
        <v>0</v>
      </c>
      <c r="Y580" s="1" t="b">
        <v>0</v>
      </c>
    </row>
    <row r="581" spans="1:25" x14ac:dyDescent="0.25">
      <c r="A581" s="1" t="s">
        <v>8044</v>
      </c>
      <c r="B581" s="1" t="s">
        <v>8045</v>
      </c>
      <c r="C581" s="1" t="str">
        <f>VLOOKUP(B581,店铺SKU信息!E:F,2,0)</f>
        <v>AGM19377-Blue-2XL</v>
      </c>
      <c r="D581" s="1" t="s">
        <v>8046</v>
      </c>
      <c r="E581" s="1" t="s">
        <v>8168</v>
      </c>
      <c r="F581" s="1" t="s">
        <v>7352</v>
      </c>
      <c r="G581" s="1">
        <v>12.68</v>
      </c>
      <c r="H581" s="1">
        <v>10.19</v>
      </c>
      <c r="I581" s="1">
        <v>1.18</v>
      </c>
      <c r="J581" s="1" t="s">
        <v>7353</v>
      </c>
      <c r="K581" s="1">
        <v>0.4</v>
      </c>
      <c r="L581" s="1" t="s">
        <v>7354</v>
      </c>
      <c r="M581" s="1">
        <v>8.8300000000000003E-2</v>
      </c>
      <c r="N581" s="1" t="s">
        <v>7355</v>
      </c>
      <c r="O581" s="1" t="s">
        <v>7356</v>
      </c>
      <c r="P581" s="1">
        <v>2</v>
      </c>
      <c r="Q581" s="1">
        <v>0</v>
      </c>
      <c r="R581" s="1">
        <v>0.17660000000000001</v>
      </c>
      <c r="S581" s="38">
        <v>43678</v>
      </c>
      <c r="T581" s="1">
        <v>0.69</v>
      </c>
      <c r="U581" s="1" t="s">
        <v>7357</v>
      </c>
      <c r="V581" s="1">
        <v>0.12189999999999999</v>
      </c>
      <c r="W581" s="1" t="s">
        <v>7358</v>
      </c>
      <c r="X581" s="1" t="b">
        <v>0</v>
      </c>
      <c r="Y581" s="1" t="b">
        <v>0</v>
      </c>
    </row>
    <row r="582" spans="1:25" x14ac:dyDescent="0.25">
      <c r="A582" s="1" t="s">
        <v>8078</v>
      </c>
      <c r="B582" s="1" t="s">
        <v>8079</v>
      </c>
      <c r="C582" s="1" t="str">
        <f>VLOOKUP(B582,店铺SKU信息!E:F,2,0)</f>
        <v>AGM19377-Black-3XL</v>
      </c>
      <c r="D582" s="1" t="s">
        <v>8080</v>
      </c>
      <c r="E582" s="1" t="s">
        <v>8168</v>
      </c>
      <c r="F582" s="1" t="s">
        <v>7352</v>
      </c>
      <c r="G582" s="1">
        <v>12.68</v>
      </c>
      <c r="H582" s="1">
        <v>10.19</v>
      </c>
      <c r="I582" s="1">
        <v>1.18</v>
      </c>
      <c r="J582" s="1" t="s">
        <v>7353</v>
      </c>
      <c r="K582" s="1">
        <v>0.4</v>
      </c>
      <c r="L582" s="1" t="s">
        <v>7354</v>
      </c>
      <c r="M582" s="1">
        <v>8.8300000000000003E-2</v>
      </c>
      <c r="N582" s="1" t="s">
        <v>7355</v>
      </c>
      <c r="O582" s="1" t="s">
        <v>7356</v>
      </c>
      <c r="P582" s="1">
        <v>1</v>
      </c>
      <c r="Q582" s="1">
        <v>0</v>
      </c>
      <c r="R582" s="1">
        <v>8.8300000000000003E-2</v>
      </c>
      <c r="S582" s="38">
        <v>43678</v>
      </c>
      <c r="T582" s="1">
        <v>0.69</v>
      </c>
      <c r="U582" s="1" t="s">
        <v>7357</v>
      </c>
      <c r="V582" s="1">
        <v>6.0900000000000003E-2</v>
      </c>
      <c r="W582" s="1" t="s">
        <v>7358</v>
      </c>
      <c r="X582" s="1" t="b">
        <v>0</v>
      </c>
      <c r="Y582" s="1" t="b">
        <v>0</v>
      </c>
    </row>
    <row r="583" spans="1:25" x14ac:dyDescent="0.25">
      <c r="A583" s="1" t="s">
        <v>8109</v>
      </c>
      <c r="B583" s="1" t="s">
        <v>8110</v>
      </c>
      <c r="C583" s="1" t="str">
        <f>VLOOKUP(B583,店铺SKU信息!E:F,2,0)</f>
        <v>AGM42588-Green-4XL</v>
      </c>
      <c r="D583" s="1" t="s">
        <v>2627</v>
      </c>
      <c r="E583" s="1" t="s">
        <v>8168</v>
      </c>
      <c r="F583" s="1" t="s">
        <v>7352</v>
      </c>
      <c r="G583" s="1">
        <v>12.1</v>
      </c>
      <c r="H583" s="1">
        <v>8.9</v>
      </c>
      <c r="I583" s="1">
        <v>2.4</v>
      </c>
      <c r="J583" s="1" t="s">
        <v>7353</v>
      </c>
      <c r="K583" s="1">
        <v>1.1499999999999999</v>
      </c>
      <c r="L583" s="1" t="s">
        <v>7354</v>
      </c>
      <c r="M583" s="1">
        <v>0.14940000000000001</v>
      </c>
      <c r="N583" s="1" t="s">
        <v>7355</v>
      </c>
      <c r="O583" s="1" t="s">
        <v>7356</v>
      </c>
      <c r="P583" s="1">
        <v>1</v>
      </c>
      <c r="Q583" s="1">
        <v>0</v>
      </c>
      <c r="R583" s="1">
        <v>0.14940000000000001</v>
      </c>
      <c r="S583" s="38">
        <v>43678</v>
      </c>
      <c r="T583" s="1">
        <v>0.69</v>
      </c>
      <c r="U583" s="1" t="s">
        <v>7357</v>
      </c>
      <c r="V583" s="1">
        <v>0.1031</v>
      </c>
      <c r="W583" s="1" t="s">
        <v>7358</v>
      </c>
      <c r="X583" s="1" t="b">
        <v>0</v>
      </c>
      <c r="Y583" s="1" t="b">
        <v>0</v>
      </c>
    </row>
    <row r="584" spans="1:25" x14ac:dyDescent="0.25">
      <c r="A584" s="1" t="s">
        <v>7578</v>
      </c>
      <c r="B584" s="1" t="s">
        <v>7579</v>
      </c>
      <c r="C584" s="1" t="str">
        <f>VLOOKUP(B584,店铺SKU信息!E:F,2,0)</f>
        <v>AGCY4117-Red-L</v>
      </c>
      <c r="D584" s="1" t="s">
        <v>7580</v>
      </c>
      <c r="E584" s="1" t="s">
        <v>8168</v>
      </c>
      <c r="F584" s="1" t="s">
        <v>7352</v>
      </c>
      <c r="G584" s="1">
        <v>11.96</v>
      </c>
      <c r="H584" s="1">
        <v>9.2100000000000009</v>
      </c>
      <c r="I584" s="1">
        <v>1.38</v>
      </c>
      <c r="J584" s="1" t="s">
        <v>7353</v>
      </c>
      <c r="K584" s="1">
        <v>0.24</v>
      </c>
      <c r="L584" s="1" t="s">
        <v>7354</v>
      </c>
      <c r="M584" s="1">
        <v>8.7900000000000006E-2</v>
      </c>
      <c r="N584" s="1" t="s">
        <v>7355</v>
      </c>
      <c r="O584" s="1" t="s">
        <v>7356</v>
      </c>
      <c r="P584" s="1">
        <v>1.29</v>
      </c>
      <c r="Q584" s="1">
        <v>0.45</v>
      </c>
      <c r="R584" s="1">
        <v>7.3700000000000002E-2</v>
      </c>
      <c r="S584" s="38">
        <v>43678</v>
      </c>
      <c r="T584" s="1">
        <v>0.69</v>
      </c>
      <c r="U584" s="1" t="s">
        <v>7357</v>
      </c>
      <c r="V584" s="1">
        <v>5.0799999999999998E-2</v>
      </c>
      <c r="W584" s="1" t="s">
        <v>7358</v>
      </c>
      <c r="X584" s="1" t="b">
        <v>0</v>
      </c>
      <c r="Y584" s="1" t="b">
        <v>0</v>
      </c>
    </row>
    <row r="585" spans="1:25" x14ac:dyDescent="0.25">
      <c r="A585" s="1" t="s">
        <v>8127</v>
      </c>
      <c r="B585" s="1" t="s">
        <v>8128</v>
      </c>
      <c r="C585" s="1" t="str">
        <f>VLOOKUP(B585,店铺SKU信息!E:F,2,0)</f>
        <v>AGM19377-Gray-XL</v>
      </c>
      <c r="D585" s="1" t="s">
        <v>8129</v>
      </c>
      <c r="E585" s="1" t="s">
        <v>8168</v>
      </c>
      <c r="F585" s="1" t="s">
        <v>7352</v>
      </c>
      <c r="G585" s="1">
        <v>12.68</v>
      </c>
      <c r="H585" s="1">
        <v>10.19</v>
      </c>
      <c r="I585" s="1">
        <v>1.18</v>
      </c>
      <c r="J585" s="1" t="s">
        <v>7353</v>
      </c>
      <c r="K585" s="1">
        <v>0.4</v>
      </c>
      <c r="L585" s="1" t="s">
        <v>7354</v>
      </c>
      <c r="M585" s="1">
        <v>8.8300000000000003E-2</v>
      </c>
      <c r="N585" s="1" t="s">
        <v>7355</v>
      </c>
      <c r="O585" s="1" t="s">
        <v>7356</v>
      </c>
      <c r="P585" s="1">
        <v>1</v>
      </c>
      <c r="Q585" s="1">
        <v>0</v>
      </c>
      <c r="R585" s="1">
        <v>8.8300000000000003E-2</v>
      </c>
      <c r="S585" s="38">
        <v>43678</v>
      </c>
      <c r="T585" s="1">
        <v>0.69</v>
      </c>
      <c r="U585" s="1" t="s">
        <v>7357</v>
      </c>
      <c r="V585" s="1">
        <v>6.0900000000000003E-2</v>
      </c>
      <c r="W585" s="1" t="s">
        <v>7358</v>
      </c>
      <c r="X585" s="1" t="b">
        <v>0</v>
      </c>
      <c r="Y585" s="1" t="b">
        <v>0</v>
      </c>
    </row>
    <row r="586" spans="1:25" x14ac:dyDescent="0.25">
      <c r="A586" s="1" t="s">
        <v>8072</v>
      </c>
      <c r="B586" s="1" t="s">
        <v>8073</v>
      </c>
      <c r="C586" s="1" t="str">
        <f>VLOOKUP(B586,店铺SKU信息!E:F,2,0)</f>
        <v>AGM19377-Black-2XL</v>
      </c>
      <c r="D586" s="1" t="s">
        <v>8074</v>
      </c>
      <c r="E586" s="1" t="s">
        <v>8168</v>
      </c>
      <c r="F586" s="1" t="s">
        <v>7352</v>
      </c>
      <c r="G586" s="1">
        <v>12.68</v>
      </c>
      <c r="H586" s="1">
        <v>10.199999999999999</v>
      </c>
      <c r="I586" s="1">
        <v>1.18</v>
      </c>
      <c r="J586" s="1" t="s">
        <v>7353</v>
      </c>
      <c r="K586" s="1">
        <v>0.4</v>
      </c>
      <c r="L586" s="1" t="s">
        <v>7354</v>
      </c>
      <c r="M586" s="1">
        <v>8.8400000000000006E-2</v>
      </c>
      <c r="N586" s="1" t="s">
        <v>7355</v>
      </c>
      <c r="O586" s="1" t="s">
        <v>7356</v>
      </c>
      <c r="P586" s="1">
        <v>8</v>
      </c>
      <c r="Q586" s="1">
        <v>0</v>
      </c>
      <c r="R586" s="1">
        <v>0.70679999999999998</v>
      </c>
      <c r="S586" s="38">
        <v>43678</v>
      </c>
      <c r="T586" s="1">
        <v>0.69</v>
      </c>
      <c r="U586" s="1" t="s">
        <v>7357</v>
      </c>
      <c r="V586" s="1">
        <v>0.48980000000000001</v>
      </c>
      <c r="W586" s="1" t="s">
        <v>7358</v>
      </c>
      <c r="X586" s="1" t="b">
        <v>0</v>
      </c>
      <c r="Y586" s="1" t="b">
        <v>0</v>
      </c>
    </row>
    <row r="587" spans="1:25" x14ac:dyDescent="0.25">
      <c r="A587" s="1" t="s">
        <v>7568</v>
      </c>
      <c r="B587" s="1" t="s">
        <v>7569</v>
      </c>
      <c r="C587" s="1" t="str">
        <f>VLOOKUP(B587,店铺SKU信息!E:F,2,0)</f>
        <v>AGCY6820-Black-S</v>
      </c>
      <c r="D587" s="1" t="s">
        <v>4096</v>
      </c>
      <c r="E587" s="1" t="s">
        <v>8168</v>
      </c>
      <c r="F587" s="1" t="s">
        <v>7352</v>
      </c>
      <c r="G587" s="1">
        <v>13.07</v>
      </c>
      <c r="H587" s="1">
        <v>10.28</v>
      </c>
      <c r="I587" s="1">
        <v>0.79</v>
      </c>
      <c r="J587" s="1" t="s">
        <v>7353</v>
      </c>
      <c r="K587" s="1">
        <v>0.2</v>
      </c>
      <c r="L587" s="1" t="s">
        <v>7354</v>
      </c>
      <c r="M587" s="1">
        <v>6.1400000000000003E-2</v>
      </c>
      <c r="N587" s="1" t="s">
        <v>7355</v>
      </c>
      <c r="O587" s="1" t="s">
        <v>7356</v>
      </c>
      <c r="P587" s="1">
        <v>0.45</v>
      </c>
      <c r="Q587" s="1">
        <v>0</v>
      </c>
      <c r="R587" s="1">
        <v>2.7699999999999999E-2</v>
      </c>
      <c r="S587" s="38">
        <v>43678</v>
      </c>
      <c r="T587" s="1">
        <v>0.69</v>
      </c>
      <c r="U587" s="1" t="s">
        <v>7357</v>
      </c>
      <c r="V587" s="1">
        <v>1.9099999999999999E-2</v>
      </c>
      <c r="W587" s="1" t="s">
        <v>7358</v>
      </c>
      <c r="X587" s="1" t="b">
        <v>0</v>
      </c>
      <c r="Y587" s="1" t="b">
        <v>0</v>
      </c>
    </row>
    <row r="588" spans="1:25" x14ac:dyDescent="0.25">
      <c r="A588" s="1" t="s">
        <v>7931</v>
      </c>
      <c r="B588" s="1" t="s">
        <v>7932</v>
      </c>
      <c r="C588" s="1" t="str">
        <f>VLOOKUP(B588,店铺SKU信息!E:F,2,0)</f>
        <v>AGM1926-Navy Blue-3XL</v>
      </c>
      <c r="D588" s="1" t="s">
        <v>7933</v>
      </c>
      <c r="E588" s="1" t="s">
        <v>8168</v>
      </c>
      <c r="F588" s="1" t="s">
        <v>7352</v>
      </c>
      <c r="G588" s="1">
        <v>9.5</v>
      </c>
      <c r="H588" s="1">
        <v>5.2</v>
      </c>
      <c r="I588" s="1">
        <v>1.6</v>
      </c>
      <c r="J588" s="1" t="s">
        <v>7353</v>
      </c>
      <c r="K588" s="1">
        <v>0.75</v>
      </c>
      <c r="L588" s="1" t="s">
        <v>7354</v>
      </c>
      <c r="M588" s="1">
        <v>4.5600000000000002E-2</v>
      </c>
      <c r="N588" s="1" t="s">
        <v>7355</v>
      </c>
      <c r="O588" s="1" t="s">
        <v>7356</v>
      </c>
      <c r="P588" s="1">
        <v>1</v>
      </c>
      <c r="Q588" s="1">
        <v>0</v>
      </c>
      <c r="R588" s="1">
        <v>4.5600000000000002E-2</v>
      </c>
      <c r="S588" s="38">
        <v>43678</v>
      </c>
      <c r="T588" s="1">
        <v>0.69</v>
      </c>
      <c r="U588" s="1" t="s">
        <v>7357</v>
      </c>
      <c r="V588" s="1">
        <v>3.15E-2</v>
      </c>
      <c r="W588" s="1" t="s">
        <v>7358</v>
      </c>
      <c r="X588" s="1" t="b">
        <v>0</v>
      </c>
      <c r="Y588" s="1" t="b">
        <v>0</v>
      </c>
    </row>
    <row r="589" spans="1:25" x14ac:dyDescent="0.25">
      <c r="A589" s="1" t="s">
        <v>7532</v>
      </c>
      <c r="B589" s="1" t="s">
        <v>7533</v>
      </c>
      <c r="C589" s="1" t="str">
        <f>VLOOKUP(B589,店铺SKU信息!E:F,2,0)</f>
        <v>AGM42588-Green-3XL</v>
      </c>
      <c r="D589" s="1" t="s">
        <v>7534</v>
      </c>
      <c r="E589" s="1" t="s">
        <v>8168</v>
      </c>
      <c r="F589" s="1" t="s">
        <v>7352</v>
      </c>
      <c r="G589" s="1">
        <v>12.1</v>
      </c>
      <c r="H589" s="1">
        <v>8.9</v>
      </c>
      <c r="I589" s="1">
        <v>2.4</v>
      </c>
      <c r="J589" s="1" t="s">
        <v>7353</v>
      </c>
      <c r="K589" s="1">
        <v>1.1499999999999999</v>
      </c>
      <c r="L589" s="1" t="s">
        <v>7354</v>
      </c>
      <c r="M589" s="1">
        <v>0.14940000000000001</v>
      </c>
      <c r="N589" s="1" t="s">
        <v>7355</v>
      </c>
      <c r="O589" s="1" t="s">
        <v>7356</v>
      </c>
      <c r="P589" s="1">
        <v>1</v>
      </c>
      <c r="Q589" s="1">
        <v>0</v>
      </c>
      <c r="R589" s="1">
        <v>0.14940000000000001</v>
      </c>
      <c r="S589" s="38">
        <v>43678</v>
      </c>
      <c r="T589" s="1">
        <v>0.69</v>
      </c>
      <c r="U589" s="1" t="s">
        <v>7357</v>
      </c>
      <c r="V589" s="1">
        <v>0.1031</v>
      </c>
      <c r="W589" s="1" t="s">
        <v>7358</v>
      </c>
      <c r="X589" s="1" t="b">
        <v>0</v>
      </c>
      <c r="Y589" s="1" t="b">
        <v>0</v>
      </c>
    </row>
    <row r="590" spans="1:25" x14ac:dyDescent="0.25">
      <c r="A590" s="1" t="s">
        <v>8114</v>
      </c>
      <c r="B590" s="1" t="s">
        <v>8115</v>
      </c>
      <c r="C590" s="1" t="str">
        <f>VLOOKUP(B590,店铺SKU信息!E:F,2,0)</f>
        <v>AGM42566-Purple-3XL</v>
      </c>
      <c r="D590" s="1" t="s">
        <v>8116</v>
      </c>
      <c r="E590" s="1" t="s">
        <v>8168</v>
      </c>
      <c r="F590" s="1" t="s">
        <v>7352</v>
      </c>
      <c r="G590" s="1">
        <v>10.5</v>
      </c>
      <c r="H590" s="1">
        <v>3.8</v>
      </c>
      <c r="I590" s="1">
        <v>2.2999999999999998</v>
      </c>
      <c r="J590" s="1" t="s">
        <v>7353</v>
      </c>
      <c r="K590" s="1">
        <v>0.6</v>
      </c>
      <c r="L590" s="1" t="s">
        <v>7354</v>
      </c>
      <c r="M590" s="1">
        <v>5.3100000000000001E-2</v>
      </c>
      <c r="N590" s="1" t="s">
        <v>7355</v>
      </c>
      <c r="O590" s="1" t="s">
        <v>7356</v>
      </c>
      <c r="P590" s="1">
        <v>2</v>
      </c>
      <c r="Q590" s="1">
        <v>0</v>
      </c>
      <c r="R590" s="1">
        <v>0.1062</v>
      </c>
      <c r="S590" s="38">
        <v>43678</v>
      </c>
      <c r="T590" s="1">
        <v>0.69</v>
      </c>
      <c r="U590" s="1" t="s">
        <v>7357</v>
      </c>
      <c r="V590" s="1">
        <v>7.3200000000000001E-2</v>
      </c>
      <c r="W590" s="1" t="s">
        <v>7358</v>
      </c>
      <c r="X590" s="1" t="b">
        <v>0</v>
      </c>
      <c r="Y590" s="1" t="b">
        <v>0</v>
      </c>
    </row>
    <row r="591" spans="1:25" x14ac:dyDescent="0.25">
      <c r="A591" s="1" t="s">
        <v>8039</v>
      </c>
      <c r="B591" s="1" t="s">
        <v>8040</v>
      </c>
      <c r="C591" s="1" t="str">
        <f>VLOOKUP(B591,店铺SKU信息!E:F,2,0)</f>
        <v>AGM42600-Burgundy-4XL</v>
      </c>
      <c r="D591" s="1" t="s">
        <v>5227</v>
      </c>
      <c r="E591" s="1" t="s">
        <v>8168</v>
      </c>
      <c r="F591" s="1" t="s">
        <v>7352</v>
      </c>
      <c r="G591" s="1">
        <v>12.85</v>
      </c>
      <c r="H591" s="1">
        <v>9.0399999999999991</v>
      </c>
      <c r="I591" s="1">
        <v>1.65</v>
      </c>
      <c r="J591" s="1" t="s">
        <v>7353</v>
      </c>
      <c r="K591" s="1">
        <v>0.45</v>
      </c>
      <c r="L591" s="1" t="s">
        <v>7354</v>
      </c>
      <c r="M591" s="1">
        <v>0.1109</v>
      </c>
      <c r="N591" s="1" t="s">
        <v>7355</v>
      </c>
      <c r="O591" s="1" t="s">
        <v>7356</v>
      </c>
      <c r="P591" s="1">
        <v>1</v>
      </c>
      <c r="Q591" s="1">
        <v>0</v>
      </c>
      <c r="R591" s="1">
        <v>0.1109</v>
      </c>
      <c r="S591" s="38">
        <v>43678</v>
      </c>
      <c r="T591" s="1">
        <v>0.69</v>
      </c>
      <c r="U591" s="1" t="s">
        <v>7357</v>
      </c>
      <c r="V591" s="1">
        <v>7.6499999999999999E-2</v>
      </c>
      <c r="W591" s="1" t="s">
        <v>7358</v>
      </c>
      <c r="X591" s="1" t="b">
        <v>0</v>
      </c>
      <c r="Y591" s="1" t="b">
        <v>0</v>
      </c>
    </row>
    <row r="592" spans="1:25" x14ac:dyDescent="0.25">
      <c r="A592" s="1" t="s">
        <v>8090</v>
      </c>
      <c r="B592" s="1" t="s">
        <v>8091</v>
      </c>
      <c r="C592" s="1" t="str">
        <f>VLOOKUP(B592,店铺SKU信息!E:F,2,0)</f>
        <v>AGM19377-Gray-4XL</v>
      </c>
      <c r="D592" s="1" t="s">
        <v>8092</v>
      </c>
      <c r="E592" s="1" t="s">
        <v>8168</v>
      </c>
      <c r="F592" s="1" t="s">
        <v>7352</v>
      </c>
      <c r="G592" s="1">
        <v>12.68</v>
      </c>
      <c r="H592" s="1">
        <v>10.19</v>
      </c>
      <c r="I592" s="1">
        <v>1.18</v>
      </c>
      <c r="J592" s="1" t="s">
        <v>7353</v>
      </c>
      <c r="K592" s="1">
        <v>0.4</v>
      </c>
      <c r="L592" s="1" t="s">
        <v>7354</v>
      </c>
      <c r="M592" s="1">
        <v>8.8300000000000003E-2</v>
      </c>
      <c r="N592" s="1" t="s">
        <v>7355</v>
      </c>
      <c r="O592" s="1" t="s">
        <v>7356</v>
      </c>
      <c r="P592" s="1">
        <v>1</v>
      </c>
      <c r="Q592" s="1">
        <v>0</v>
      </c>
      <c r="R592" s="1">
        <v>8.8300000000000003E-2</v>
      </c>
      <c r="S592" s="38">
        <v>43678</v>
      </c>
      <c r="T592" s="1">
        <v>0.69</v>
      </c>
      <c r="U592" s="1" t="s">
        <v>7357</v>
      </c>
      <c r="V592" s="1">
        <v>6.0900000000000003E-2</v>
      </c>
      <c r="W592" s="1" t="s">
        <v>7358</v>
      </c>
      <c r="X592" s="1" t="b">
        <v>0</v>
      </c>
      <c r="Y592" s="1" t="b">
        <v>0</v>
      </c>
    </row>
    <row r="593" spans="1:25" x14ac:dyDescent="0.25">
      <c r="A593" s="1" t="s">
        <v>8107</v>
      </c>
      <c r="B593" s="1" t="s">
        <v>8108</v>
      </c>
      <c r="C593" s="1" t="str">
        <f>VLOOKUP(B593,店铺SKU信息!E:F,2,0)</f>
        <v>AGM19377-Black-4XL</v>
      </c>
      <c r="D593" s="1" t="s">
        <v>7265</v>
      </c>
      <c r="E593" s="1" t="s">
        <v>8168</v>
      </c>
      <c r="F593" s="1" t="s">
        <v>7352</v>
      </c>
      <c r="G593" s="1">
        <v>12.68</v>
      </c>
      <c r="H593" s="1">
        <v>10.19</v>
      </c>
      <c r="I593" s="1">
        <v>1.18</v>
      </c>
      <c r="J593" s="1" t="s">
        <v>7353</v>
      </c>
      <c r="K593" s="1">
        <v>0.4</v>
      </c>
      <c r="L593" s="1" t="s">
        <v>7354</v>
      </c>
      <c r="M593" s="1">
        <v>8.8300000000000003E-2</v>
      </c>
      <c r="N593" s="1" t="s">
        <v>7355</v>
      </c>
      <c r="O593" s="1" t="s">
        <v>7356</v>
      </c>
      <c r="P593" s="1">
        <v>1</v>
      </c>
      <c r="Q593" s="1">
        <v>0</v>
      </c>
      <c r="R593" s="1">
        <v>8.8300000000000003E-2</v>
      </c>
      <c r="S593" s="38">
        <v>43678</v>
      </c>
      <c r="T593" s="1">
        <v>0.69</v>
      </c>
      <c r="U593" s="1" t="s">
        <v>7357</v>
      </c>
      <c r="V593" s="1">
        <v>6.0900000000000003E-2</v>
      </c>
      <c r="W593" s="1" t="s">
        <v>7358</v>
      </c>
      <c r="X593" s="1" t="b">
        <v>0</v>
      </c>
      <c r="Y593" s="1" t="b">
        <v>0</v>
      </c>
    </row>
    <row r="594" spans="1:25" x14ac:dyDescent="0.25">
      <c r="A594" s="1" t="s">
        <v>7728</v>
      </c>
      <c r="B594" s="1" t="s">
        <v>7729</v>
      </c>
      <c r="C594" s="1" t="str">
        <f>VLOOKUP(B594,店铺SKU信息!E:F,2,0)</f>
        <v>AGCY6812-White-L</v>
      </c>
      <c r="D594" s="1" t="s">
        <v>7730</v>
      </c>
      <c r="E594" s="1" t="s">
        <v>8168</v>
      </c>
      <c r="F594" s="1" t="s">
        <v>7352</v>
      </c>
      <c r="G594" s="1">
        <v>13.07</v>
      </c>
      <c r="H594" s="1">
        <v>10.28</v>
      </c>
      <c r="I594" s="1">
        <v>0.79</v>
      </c>
      <c r="J594" s="1" t="s">
        <v>7353</v>
      </c>
      <c r="K594" s="1">
        <v>0.2</v>
      </c>
      <c r="L594" s="1" t="s">
        <v>7354</v>
      </c>
      <c r="M594" s="1">
        <v>6.1400000000000003E-2</v>
      </c>
      <c r="N594" s="1" t="s">
        <v>7355</v>
      </c>
      <c r="O594" s="1" t="s">
        <v>7356</v>
      </c>
      <c r="P594" s="1">
        <v>0.65</v>
      </c>
      <c r="Q594" s="1">
        <v>0.23</v>
      </c>
      <c r="R594" s="1">
        <v>2.58E-2</v>
      </c>
      <c r="S594" s="38">
        <v>43678</v>
      </c>
      <c r="T594" s="1">
        <v>0.69</v>
      </c>
      <c r="U594" s="1" t="s">
        <v>7357</v>
      </c>
      <c r="V594" s="1">
        <v>1.78E-2</v>
      </c>
      <c r="W594" s="1" t="s">
        <v>7358</v>
      </c>
      <c r="X594" s="1" t="b">
        <v>0</v>
      </c>
      <c r="Y594" s="1" t="b">
        <v>0</v>
      </c>
    </row>
    <row r="595" spans="1:25" x14ac:dyDescent="0.25">
      <c r="A595" s="1" t="s">
        <v>8174</v>
      </c>
      <c r="B595" s="1" t="s">
        <v>8175</v>
      </c>
      <c r="C595" s="1" t="str">
        <f>VLOOKUP(B595,店铺SKU信息!E:F,2,0)</f>
        <v>AGM42599-Black-3XL</v>
      </c>
      <c r="D595" s="1" t="s">
        <v>8176</v>
      </c>
      <c r="E595" s="1" t="s">
        <v>8168</v>
      </c>
      <c r="F595" s="1" t="s">
        <v>7352</v>
      </c>
      <c r="G595" s="1">
        <v>12.2</v>
      </c>
      <c r="H595" s="1">
        <v>9.3000000000000007</v>
      </c>
      <c r="I595" s="1">
        <v>1.2</v>
      </c>
      <c r="J595" s="1" t="s">
        <v>7353</v>
      </c>
      <c r="K595" s="1">
        <v>0.5</v>
      </c>
      <c r="L595" s="1" t="s">
        <v>7354</v>
      </c>
      <c r="M595" s="1">
        <v>7.8600000000000003E-2</v>
      </c>
      <c r="N595" s="1" t="s">
        <v>7355</v>
      </c>
      <c r="O595" s="1" t="s">
        <v>7356</v>
      </c>
      <c r="P595" s="1">
        <v>2</v>
      </c>
      <c r="Q595" s="1">
        <v>0</v>
      </c>
      <c r="R595" s="1">
        <v>0.15709999999999999</v>
      </c>
      <c r="S595" s="38">
        <v>43678</v>
      </c>
      <c r="T595" s="1">
        <v>0.69</v>
      </c>
      <c r="U595" s="1" t="s">
        <v>7357</v>
      </c>
      <c r="V595" s="1">
        <v>0.1084</v>
      </c>
      <c r="W595" s="1" t="s">
        <v>7358</v>
      </c>
      <c r="X595" s="1" t="b">
        <v>0</v>
      </c>
      <c r="Y595" s="1" t="b">
        <v>0</v>
      </c>
    </row>
    <row r="596" spans="1:25" x14ac:dyDescent="0.25">
      <c r="A596" s="1" t="s">
        <v>8177</v>
      </c>
      <c r="B596" s="1" t="s">
        <v>8178</v>
      </c>
      <c r="C596" s="1" t="str">
        <f>VLOOKUP(B596,店铺SKU信息!E:F,2,0)</f>
        <v>AGM19322-Black-3XL</v>
      </c>
      <c r="D596" s="1" t="s">
        <v>5547</v>
      </c>
      <c r="E596" s="1" t="s">
        <v>8168</v>
      </c>
      <c r="F596" s="1" t="s">
        <v>7352</v>
      </c>
      <c r="G596" s="1">
        <v>11.38</v>
      </c>
      <c r="H596" s="1">
        <v>9.5299999999999994</v>
      </c>
      <c r="I596" s="1">
        <v>1.1200000000000001</v>
      </c>
      <c r="J596" s="1" t="s">
        <v>7353</v>
      </c>
      <c r="K596" s="1">
        <v>0.57999999999999996</v>
      </c>
      <c r="L596" s="1" t="s">
        <v>7354</v>
      </c>
      <c r="M596" s="1">
        <v>7.0099999999999996E-2</v>
      </c>
      <c r="N596" s="1" t="s">
        <v>7355</v>
      </c>
      <c r="O596" s="1" t="s">
        <v>7356</v>
      </c>
      <c r="P596" s="1">
        <v>7.29</v>
      </c>
      <c r="Q596" s="1">
        <v>0</v>
      </c>
      <c r="R596" s="1">
        <v>0.51139999999999997</v>
      </c>
      <c r="S596" s="38">
        <v>43678</v>
      </c>
      <c r="T596" s="1">
        <v>0.69</v>
      </c>
      <c r="U596" s="1" t="s">
        <v>7357</v>
      </c>
      <c r="V596" s="1">
        <v>0.3528</v>
      </c>
      <c r="W596" s="1" t="s">
        <v>7358</v>
      </c>
      <c r="X596" s="1" t="b">
        <v>0</v>
      </c>
      <c r="Y596" s="1" t="b">
        <v>0</v>
      </c>
    </row>
    <row r="597" spans="1:25" x14ac:dyDescent="0.25">
      <c r="A597" s="1" t="s">
        <v>7570</v>
      </c>
      <c r="B597" s="1" t="s">
        <v>7571</v>
      </c>
      <c r="C597" s="1" t="str">
        <f>VLOOKUP(B597,店铺SKU信息!E:F,2,0)</f>
        <v>AGCY4117-Red-XL</v>
      </c>
      <c r="D597" s="1" t="s">
        <v>7572</v>
      </c>
      <c r="E597" s="1" t="s">
        <v>8168</v>
      </c>
      <c r="F597" s="1" t="s">
        <v>7352</v>
      </c>
      <c r="G597" s="1">
        <v>11.96</v>
      </c>
      <c r="H597" s="1">
        <v>9.2100000000000009</v>
      </c>
      <c r="I597" s="1">
        <v>1.38</v>
      </c>
      <c r="J597" s="1" t="s">
        <v>7353</v>
      </c>
      <c r="K597" s="1">
        <v>0.24</v>
      </c>
      <c r="L597" s="1" t="s">
        <v>7354</v>
      </c>
      <c r="M597" s="1">
        <v>8.7900000000000006E-2</v>
      </c>
      <c r="N597" s="1" t="s">
        <v>7355</v>
      </c>
      <c r="O597" s="1" t="s">
        <v>7356</v>
      </c>
      <c r="P597" s="1">
        <v>0.65</v>
      </c>
      <c r="Q597" s="1">
        <v>0.23</v>
      </c>
      <c r="R597" s="1">
        <v>3.6799999999999999E-2</v>
      </c>
      <c r="S597" s="38">
        <v>43678</v>
      </c>
      <c r="T597" s="1">
        <v>0.69</v>
      </c>
      <c r="U597" s="1" t="s">
        <v>7357</v>
      </c>
      <c r="V597" s="1">
        <v>2.5399999999999999E-2</v>
      </c>
      <c r="W597" s="1" t="s">
        <v>7358</v>
      </c>
      <c r="X597" s="1" t="b">
        <v>0</v>
      </c>
      <c r="Y597" s="1" t="b">
        <v>0</v>
      </c>
    </row>
    <row r="598" spans="1:25" x14ac:dyDescent="0.25">
      <c r="A598" s="1" t="s">
        <v>7981</v>
      </c>
      <c r="B598" s="1" t="s">
        <v>7982</v>
      </c>
      <c r="C598" s="1" t="str">
        <f>VLOOKUP(B598,店铺SKU信息!E:F,2,0)</f>
        <v>AGCY6812-White-XL</v>
      </c>
      <c r="D598" s="1" t="s">
        <v>7983</v>
      </c>
      <c r="E598" s="1" t="s">
        <v>8168</v>
      </c>
      <c r="F598" s="1" t="s">
        <v>7352</v>
      </c>
      <c r="G598" s="1">
        <v>13.07</v>
      </c>
      <c r="H598" s="1">
        <v>10.28</v>
      </c>
      <c r="I598" s="1">
        <v>0.79</v>
      </c>
      <c r="J598" s="1" t="s">
        <v>7353</v>
      </c>
      <c r="K598" s="1">
        <v>0.2</v>
      </c>
      <c r="L598" s="1" t="s">
        <v>7354</v>
      </c>
      <c r="M598" s="1">
        <v>6.1400000000000003E-2</v>
      </c>
      <c r="N598" s="1" t="s">
        <v>7355</v>
      </c>
      <c r="O598" s="1" t="s">
        <v>7356</v>
      </c>
      <c r="P598" s="1">
        <v>0.65</v>
      </c>
      <c r="Q598" s="1">
        <v>0.23</v>
      </c>
      <c r="R598" s="1">
        <v>2.58E-2</v>
      </c>
      <c r="S598" s="38">
        <v>43678</v>
      </c>
      <c r="T598" s="1">
        <v>0.69</v>
      </c>
      <c r="U598" s="1" t="s">
        <v>7357</v>
      </c>
      <c r="V598" s="1">
        <v>1.78E-2</v>
      </c>
      <c r="W598" s="1" t="s">
        <v>7358</v>
      </c>
      <c r="X598" s="1" t="b">
        <v>0</v>
      </c>
      <c r="Y598" s="1" t="b">
        <v>0</v>
      </c>
    </row>
    <row r="599" spans="1:25" x14ac:dyDescent="0.25">
      <c r="A599" s="1" t="s">
        <v>8179</v>
      </c>
      <c r="B599" s="1" t="s">
        <v>8180</v>
      </c>
      <c r="C599" s="1" t="str">
        <f>VLOOKUP(B599,店铺SKU信息!E:F,2,0)</f>
        <v>AGM19322-Black-XL</v>
      </c>
      <c r="D599" s="1" t="s">
        <v>2784</v>
      </c>
      <c r="E599" s="1" t="s">
        <v>8168</v>
      </c>
      <c r="F599" s="1" t="s">
        <v>7352</v>
      </c>
      <c r="G599" s="1">
        <v>11.38</v>
      </c>
      <c r="H599" s="1">
        <v>9.5299999999999994</v>
      </c>
      <c r="I599" s="1">
        <v>1.1200000000000001</v>
      </c>
      <c r="J599" s="1" t="s">
        <v>7353</v>
      </c>
      <c r="K599" s="1">
        <v>0.57999999999999996</v>
      </c>
      <c r="L599" s="1" t="s">
        <v>7354</v>
      </c>
      <c r="M599" s="1">
        <v>7.0099999999999996E-2</v>
      </c>
      <c r="N599" s="1" t="s">
        <v>7355</v>
      </c>
      <c r="O599" s="1" t="s">
        <v>7356</v>
      </c>
      <c r="P599" s="1">
        <v>2.9</v>
      </c>
      <c r="Q599" s="1">
        <v>0</v>
      </c>
      <c r="R599" s="1">
        <v>0.2036</v>
      </c>
      <c r="S599" s="38">
        <v>43678</v>
      </c>
      <c r="T599" s="1">
        <v>0.69</v>
      </c>
      <c r="U599" s="1" t="s">
        <v>7357</v>
      </c>
      <c r="V599" s="1">
        <v>0.14050000000000001</v>
      </c>
      <c r="W599" s="1" t="s">
        <v>7358</v>
      </c>
      <c r="X599" s="1" t="b">
        <v>0</v>
      </c>
      <c r="Y599" s="1" t="b">
        <v>0</v>
      </c>
    </row>
    <row r="600" spans="1:25" x14ac:dyDescent="0.25">
      <c r="A600" s="1" t="s">
        <v>8181</v>
      </c>
      <c r="B600" s="1" t="s">
        <v>8182</v>
      </c>
      <c r="C600" s="1" t="str">
        <f>VLOOKUP(B600,店铺SKU信息!E:F,2,0)</f>
        <v>AGM42544-Burgundy-2XL</v>
      </c>
      <c r="D600" s="1" t="s">
        <v>8183</v>
      </c>
      <c r="E600" s="1" t="s">
        <v>8168</v>
      </c>
      <c r="F600" s="1" t="s">
        <v>7352</v>
      </c>
      <c r="G600" s="1">
        <v>12.8</v>
      </c>
      <c r="H600" s="1">
        <v>6</v>
      </c>
      <c r="I600" s="1">
        <v>2.4</v>
      </c>
      <c r="J600" s="1" t="s">
        <v>7353</v>
      </c>
      <c r="K600" s="1">
        <v>0.6</v>
      </c>
      <c r="L600" s="1" t="s">
        <v>7354</v>
      </c>
      <c r="M600" s="1">
        <v>0.1066</v>
      </c>
      <c r="N600" s="1" t="s">
        <v>7355</v>
      </c>
      <c r="O600" s="1" t="s">
        <v>7356</v>
      </c>
      <c r="P600" s="1">
        <v>1</v>
      </c>
      <c r="Q600" s="1">
        <v>0</v>
      </c>
      <c r="R600" s="1">
        <v>0.1066</v>
      </c>
      <c r="S600" s="38">
        <v>43678</v>
      </c>
      <c r="T600" s="1">
        <v>0.69</v>
      </c>
      <c r="U600" s="1" t="s">
        <v>7357</v>
      </c>
      <c r="V600" s="1">
        <v>7.3499999999999996E-2</v>
      </c>
      <c r="W600" s="1" t="s">
        <v>7358</v>
      </c>
      <c r="X600" s="1" t="b">
        <v>0</v>
      </c>
      <c r="Y600" s="1" t="b">
        <v>0</v>
      </c>
    </row>
    <row r="601" spans="1:25" x14ac:dyDescent="0.25">
      <c r="A601" s="1" t="s">
        <v>7725</v>
      </c>
      <c r="B601" s="1" t="s">
        <v>7726</v>
      </c>
      <c r="C601" s="1" t="str">
        <f>VLOOKUP(B601,店铺SKU信息!E:F,2,0)</f>
        <v>AGM42566-Burgundy-2XL</v>
      </c>
      <c r="D601" s="1" t="s">
        <v>7727</v>
      </c>
      <c r="E601" s="1" t="s">
        <v>8168</v>
      </c>
      <c r="F601" s="1" t="s">
        <v>7352</v>
      </c>
      <c r="G601" s="1">
        <v>10.5</v>
      </c>
      <c r="H601" s="1">
        <v>3.8</v>
      </c>
      <c r="I601" s="1">
        <v>2.2999999999999998</v>
      </c>
      <c r="J601" s="1" t="s">
        <v>7353</v>
      </c>
      <c r="K601" s="1">
        <v>0.6</v>
      </c>
      <c r="L601" s="1" t="s">
        <v>7354</v>
      </c>
      <c r="M601" s="1">
        <v>5.3100000000000001E-2</v>
      </c>
      <c r="N601" s="1" t="s">
        <v>7355</v>
      </c>
      <c r="O601" s="1" t="s">
        <v>7356</v>
      </c>
      <c r="P601" s="1">
        <v>0.13</v>
      </c>
      <c r="Q601" s="1">
        <v>0</v>
      </c>
      <c r="R601" s="1">
        <v>6.7999999999999996E-3</v>
      </c>
      <c r="S601" s="38">
        <v>43678</v>
      </c>
      <c r="T601" s="1">
        <v>0.69</v>
      </c>
      <c r="U601" s="1" t="s">
        <v>7357</v>
      </c>
      <c r="V601" s="1">
        <v>4.7000000000000002E-3</v>
      </c>
      <c r="W601" s="1" t="s">
        <v>7358</v>
      </c>
      <c r="X601" s="1" t="b">
        <v>0</v>
      </c>
      <c r="Y601" s="1" t="b">
        <v>0</v>
      </c>
    </row>
    <row r="602" spans="1:25" x14ac:dyDescent="0.25">
      <c r="A602" s="1" t="s">
        <v>8069</v>
      </c>
      <c r="B602" s="1" t="s">
        <v>8070</v>
      </c>
      <c r="C602" s="1" t="str">
        <f>VLOOKUP(B602,店铺SKU信息!E:F,2,0)</f>
        <v>AGM42599-Red-XL</v>
      </c>
      <c r="D602" s="1" t="s">
        <v>8071</v>
      </c>
      <c r="E602" s="1" t="s">
        <v>8168</v>
      </c>
      <c r="F602" s="1" t="s">
        <v>7352</v>
      </c>
      <c r="G602" s="1">
        <v>12.2</v>
      </c>
      <c r="H602" s="1">
        <v>9.3000000000000007</v>
      </c>
      <c r="I602" s="1">
        <v>1.2</v>
      </c>
      <c r="J602" s="1" t="s">
        <v>7353</v>
      </c>
      <c r="K602" s="1">
        <v>0.5</v>
      </c>
      <c r="L602" s="1" t="s">
        <v>7354</v>
      </c>
      <c r="M602" s="1">
        <v>7.8600000000000003E-2</v>
      </c>
      <c r="N602" s="1" t="s">
        <v>7355</v>
      </c>
      <c r="O602" s="1" t="s">
        <v>7356</v>
      </c>
      <c r="P602" s="1">
        <v>2</v>
      </c>
      <c r="Q602" s="1">
        <v>0</v>
      </c>
      <c r="R602" s="1">
        <v>0.15709999999999999</v>
      </c>
      <c r="S602" s="38">
        <v>43678</v>
      </c>
      <c r="T602" s="1">
        <v>0.69</v>
      </c>
      <c r="U602" s="1" t="s">
        <v>7357</v>
      </c>
      <c r="V602" s="1">
        <v>0.1084</v>
      </c>
      <c r="W602" s="1" t="s">
        <v>7358</v>
      </c>
      <c r="X602" s="1" t="b">
        <v>0</v>
      </c>
      <c r="Y602" s="1" t="b">
        <v>0</v>
      </c>
    </row>
    <row r="603" spans="1:25" x14ac:dyDescent="0.25">
      <c r="A603" s="1" t="s">
        <v>8184</v>
      </c>
      <c r="B603" s="1" t="s">
        <v>8185</v>
      </c>
      <c r="C603" s="1" t="str">
        <f>VLOOKUP(B603,店铺SKU信息!E:F,2,0)</f>
        <v>AGM19299-Blue-4XL</v>
      </c>
      <c r="D603" s="1" t="s">
        <v>8186</v>
      </c>
      <c r="E603" s="1" t="s">
        <v>8168</v>
      </c>
      <c r="F603" s="1" t="s">
        <v>7352</v>
      </c>
      <c r="G603" s="1">
        <v>11.6</v>
      </c>
      <c r="H603" s="1">
        <v>9.3000000000000007</v>
      </c>
      <c r="I603" s="1">
        <v>1.7</v>
      </c>
      <c r="J603" s="1" t="s">
        <v>7353</v>
      </c>
      <c r="K603" s="1">
        <v>0.87</v>
      </c>
      <c r="L603" s="1" t="s">
        <v>7354</v>
      </c>
      <c r="M603" s="1">
        <v>0.1061</v>
      </c>
      <c r="N603" s="1" t="s">
        <v>7355</v>
      </c>
      <c r="O603" s="1" t="s">
        <v>7356</v>
      </c>
      <c r="P603" s="1">
        <v>0.06</v>
      </c>
      <c r="Q603" s="1">
        <v>0</v>
      </c>
      <c r="R603" s="1">
        <v>6.7999999999999996E-3</v>
      </c>
      <c r="S603" s="38">
        <v>43678</v>
      </c>
      <c r="T603" s="1">
        <v>0.69</v>
      </c>
      <c r="U603" s="1" t="s">
        <v>7357</v>
      </c>
      <c r="V603" s="1">
        <v>4.7000000000000002E-3</v>
      </c>
      <c r="W603" s="1" t="s">
        <v>7358</v>
      </c>
      <c r="X603" s="1" t="b">
        <v>0</v>
      </c>
      <c r="Y603" s="1" t="b">
        <v>0</v>
      </c>
    </row>
    <row r="604" spans="1:25" x14ac:dyDescent="0.25">
      <c r="A604" s="1" t="s">
        <v>8139</v>
      </c>
      <c r="B604" s="1" t="s">
        <v>8140</v>
      </c>
      <c r="C604" s="1" t="str">
        <f>VLOOKUP(B604,店铺SKU信息!E:F,2,0)</f>
        <v>AGM42544-Purple-2XL</v>
      </c>
      <c r="D604" s="1" t="s">
        <v>2968</v>
      </c>
      <c r="E604" s="1" t="s">
        <v>8168</v>
      </c>
      <c r="F604" s="1" t="s">
        <v>7352</v>
      </c>
      <c r="G604" s="1">
        <v>12.8</v>
      </c>
      <c r="H604" s="1">
        <v>6</v>
      </c>
      <c r="I604" s="1">
        <v>2.4</v>
      </c>
      <c r="J604" s="1" t="s">
        <v>7353</v>
      </c>
      <c r="K604" s="1">
        <v>0.6</v>
      </c>
      <c r="L604" s="1" t="s">
        <v>7354</v>
      </c>
      <c r="M604" s="1">
        <v>0.1066</v>
      </c>
      <c r="N604" s="1" t="s">
        <v>7355</v>
      </c>
      <c r="O604" s="1" t="s">
        <v>7356</v>
      </c>
      <c r="P604" s="1">
        <v>1</v>
      </c>
      <c r="Q604" s="1">
        <v>0</v>
      </c>
      <c r="R604" s="1">
        <v>0.1066</v>
      </c>
      <c r="S604" s="38">
        <v>43678</v>
      </c>
      <c r="T604" s="1">
        <v>0.69</v>
      </c>
      <c r="U604" s="1" t="s">
        <v>7357</v>
      </c>
      <c r="V604" s="1">
        <v>7.3499999999999996E-2</v>
      </c>
      <c r="W604" s="1" t="s">
        <v>7358</v>
      </c>
      <c r="X604" s="1" t="b">
        <v>0</v>
      </c>
      <c r="Y604" s="1" t="b">
        <v>0</v>
      </c>
    </row>
    <row r="605" spans="1:25" x14ac:dyDescent="0.25">
      <c r="A605" s="1" t="s">
        <v>7837</v>
      </c>
      <c r="B605" s="1" t="s">
        <v>7838</v>
      </c>
      <c r="C605" s="1" t="str">
        <f>VLOOKUP(B605,店铺SKU信息!E:F,2,0)</f>
        <v>AGCY6749-Red-S</v>
      </c>
      <c r="D605" s="1" t="s">
        <v>7839</v>
      </c>
      <c r="E605" s="1" t="s">
        <v>8168</v>
      </c>
      <c r="F605" s="1" t="s">
        <v>7352</v>
      </c>
      <c r="G605" s="1">
        <v>13.07</v>
      </c>
      <c r="H605" s="1">
        <v>10.28</v>
      </c>
      <c r="I605" s="1">
        <v>0.79</v>
      </c>
      <c r="J605" s="1" t="s">
        <v>7353</v>
      </c>
      <c r="K605" s="1">
        <v>0.2</v>
      </c>
      <c r="L605" s="1" t="s">
        <v>7354</v>
      </c>
      <c r="M605" s="1">
        <v>6.1400000000000003E-2</v>
      </c>
      <c r="N605" s="1" t="s">
        <v>7355</v>
      </c>
      <c r="O605" s="1" t="s">
        <v>7356</v>
      </c>
      <c r="P605" s="1">
        <v>0.03</v>
      </c>
      <c r="Q605" s="1">
        <v>0</v>
      </c>
      <c r="R605" s="1">
        <v>2E-3</v>
      </c>
      <c r="S605" s="38">
        <v>43678</v>
      </c>
      <c r="T605" s="1">
        <v>0.69</v>
      </c>
      <c r="U605" s="1" t="s">
        <v>7357</v>
      </c>
      <c r="V605" s="1">
        <v>1.4E-3</v>
      </c>
      <c r="W605" s="1" t="s">
        <v>7358</v>
      </c>
      <c r="X605" s="1" t="b">
        <v>0</v>
      </c>
      <c r="Y605" s="1" t="b">
        <v>0</v>
      </c>
    </row>
    <row r="606" spans="1:25" x14ac:dyDescent="0.25">
      <c r="A606" s="1" t="s">
        <v>7941</v>
      </c>
      <c r="B606" s="1" t="s">
        <v>7942</v>
      </c>
      <c r="C606" s="1" t="str">
        <f>VLOOKUP(B606,店铺SKU信息!E:F,2,0)</f>
        <v>AGM19333-Pink-XL</v>
      </c>
      <c r="D606" s="1" t="s">
        <v>7943</v>
      </c>
      <c r="E606" s="1" t="s">
        <v>8168</v>
      </c>
      <c r="F606" s="1" t="s">
        <v>7352</v>
      </c>
      <c r="G606" s="1">
        <v>12.4</v>
      </c>
      <c r="H606" s="1">
        <v>9.6</v>
      </c>
      <c r="I606" s="1">
        <v>0.6</v>
      </c>
      <c r="J606" s="1" t="s">
        <v>7353</v>
      </c>
      <c r="K606" s="1">
        <v>0.3</v>
      </c>
      <c r="L606" s="1" t="s">
        <v>7354</v>
      </c>
      <c r="M606" s="1">
        <v>4.1300000000000003E-2</v>
      </c>
      <c r="N606" s="1" t="s">
        <v>7355</v>
      </c>
      <c r="O606" s="1" t="s">
        <v>7356</v>
      </c>
      <c r="P606" s="1">
        <v>9</v>
      </c>
      <c r="Q606" s="1">
        <v>0</v>
      </c>
      <c r="R606" s="1">
        <v>0.372</v>
      </c>
      <c r="S606" s="38">
        <v>43678</v>
      </c>
      <c r="T606" s="1">
        <v>0.69</v>
      </c>
      <c r="U606" s="1" t="s">
        <v>7357</v>
      </c>
      <c r="V606" s="1">
        <v>0.25669999999999998</v>
      </c>
      <c r="W606" s="1" t="s">
        <v>7358</v>
      </c>
      <c r="X606" s="1" t="b">
        <v>0</v>
      </c>
      <c r="Y606" s="1" t="b">
        <v>0</v>
      </c>
    </row>
    <row r="607" spans="1:25" x14ac:dyDescent="0.25">
      <c r="A607" s="1" t="s">
        <v>8187</v>
      </c>
      <c r="B607" s="1" t="s">
        <v>8188</v>
      </c>
      <c r="C607" s="1" t="str">
        <f>VLOOKUP(B607,店铺SKU信息!E:F,2,0)</f>
        <v>AGM42566-Purple-2XL</v>
      </c>
      <c r="D607" s="1" t="s">
        <v>8189</v>
      </c>
      <c r="E607" s="1" t="s">
        <v>8168</v>
      </c>
      <c r="F607" s="1" t="s">
        <v>7352</v>
      </c>
      <c r="G607" s="1">
        <v>10.5</v>
      </c>
      <c r="H607" s="1">
        <v>3.8</v>
      </c>
      <c r="I607" s="1">
        <v>2.2999999999999998</v>
      </c>
      <c r="J607" s="1" t="s">
        <v>7353</v>
      </c>
      <c r="K607" s="1">
        <v>0.6</v>
      </c>
      <c r="L607" s="1" t="s">
        <v>7354</v>
      </c>
      <c r="M607" s="1">
        <v>5.3100000000000001E-2</v>
      </c>
      <c r="N607" s="1" t="s">
        <v>7355</v>
      </c>
      <c r="O607" s="1" t="s">
        <v>7356</v>
      </c>
      <c r="P607" s="1">
        <v>2</v>
      </c>
      <c r="Q607" s="1">
        <v>0</v>
      </c>
      <c r="R607" s="1">
        <v>0.1062</v>
      </c>
      <c r="S607" s="38">
        <v>43678</v>
      </c>
      <c r="T607" s="1">
        <v>0.69</v>
      </c>
      <c r="U607" s="1" t="s">
        <v>7357</v>
      </c>
      <c r="V607" s="1">
        <v>7.3300000000000004E-2</v>
      </c>
      <c r="W607" s="1" t="s">
        <v>7358</v>
      </c>
      <c r="X607" s="1" t="b">
        <v>0</v>
      </c>
      <c r="Y607" s="1" t="b">
        <v>0</v>
      </c>
    </row>
    <row r="608" spans="1:25" x14ac:dyDescent="0.25">
      <c r="A608" s="1" t="s">
        <v>8031</v>
      </c>
      <c r="B608" s="1" t="s">
        <v>8032</v>
      </c>
      <c r="C608" s="1" t="str">
        <f>VLOOKUP(B608,店铺SKU信息!E:F,2,0)</f>
        <v>AGM42599-Army Green-XL</v>
      </c>
      <c r="D608" s="1" t="s">
        <v>8033</v>
      </c>
      <c r="E608" s="1" t="s">
        <v>8168</v>
      </c>
      <c r="F608" s="1" t="s">
        <v>7352</v>
      </c>
      <c r="G608" s="1">
        <v>12.2</v>
      </c>
      <c r="H608" s="1">
        <v>9.3000000000000007</v>
      </c>
      <c r="I608" s="1">
        <v>1.2</v>
      </c>
      <c r="J608" s="1" t="s">
        <v>7353</v>
      </c>
      <c r="K608" s="1">
        <v>0.5</v>
      </c>
      <c r="L608" s="1" t="s">
        <v>7354</v>
      </c>
      <c r="M608" s="1">
        <v>7.8600000000000003E-2</v>
      </c>
      <c r="N608" s="1" t="s">
        <v>7355</v>
      </c>
      <c r="O608" s="1" t="s">
        <v>7356</v>
      </c>
      <c r="P608" s="1">
        <v>2</v>
      </c>
      <c r="Q608" s="1">
        <v>0</v>
      </c>
      <c r="R608" s="1">
        <v>0.15709999999999999</v>
      </c>
      <c r="S608" s="38">
        <v>43678</v>
      </c>
      <c r="T608" s="1">
        <v>0.69</v>
      </c>
      <c r="U608" s="1" t="s">
        <v>7357</v>
      </c>
      <c r="V608" s="1">
        <v>0.1084</v>
      </c>
      <c r="W608" s="1" t="s">
        <v>7358</v>
      </c>
      <c r="X608" s="1" t="b">
        <v>0</v>
      </c>
      <c r="Y608" s="1" t="b">
        <v>0</v>
      </c>
    </row>
    <row r="609" spans="1:25" x14ac:dyDescent="0.25">
      <c r="A609" s="1" t="s">
        <v>7964</v>
      </c>
      <c r="B609" s="1" t="s">
        <v>7965</v>
      </c>
      <c r="C609" s="1" t="str">
        <f>VLOOKUP(B609,店铺SKU信息!E:F,2,0)</f>
        <v>AGM1926-Navy Blue-2XL</v>
      </c>
      <c r="D609" s="1" t="s">
        <v>2903</v>
      </c>
      <c r="E609" s="1" t="s">
        <v>8168</v>
      </c>
      <c r="F609" s="1" t="s">
        <v>7352</v>
      </c>
      <c r="G609" s="1">
        <v>9.5</v>
      </c>
      <c r="H609" s="1">
        <v>5.19</v>
      </c>
      <c r="I609" s="1">
        <v>1.59</v>
      </c>
      <c r="J609" s="1" t="s">
        <v>7353</v>
      </c>
      <c r="K609" s="1">
        <v>0.75</v>
      </c>
      <c r="L609" s="1" t="s">
        <v>7354</v>
      </c>
      <c r="M609" s="1">
        <v>4.5499999999999999E-2</v>
      </c>
      <c r="N609" s="1" t="s">
        <v>7355</v>
      </c>
      <c r="O609" s="1" t="s">
        <v>7356</v>
      </c>
      <c r="P609" s="1">
        <v>2.2599999999999998</v>
      </c>
      <c r="Q609" s="1">
        <v>0</v>
      </c>
      <c r="R609" s="1">
        <v>0.1027</v>
      </c>
      <c r="S609" s="38">
        <v>43678</v>
      </c>
      <c r="T609" s="1">
        <v>0.69</v>
      </c>
      <c r="U609" s="1" t="s">
        <v>7357</v>
      </c>
      <c r="V609" s="1">
        <v>7.0900000000000005E-2</v>
      </c>
      <c r="W609" s="1" t="s">
        <v>7358</v>
      </c>
      <c r="X609" s="1" t="b">
        <v>0</v>
      </c>
      <c r="Y609" s="1" t="b">
        <v>0</v>
      </c>
    </row>
    <row r="610" spans="1:25" x14ac:dyDescent="0.25">
      <c r="A610" s="1" t="s">
        <v>7899</v>
      </c>
      <c r="B610" s="1" t="s">
        <v>7900</v>
      </c>
      <c r="C610" s="1" t="str">
        <f>VLOOKUP(B610,店铺SKU信息!E:F,2,0)</f>
        <v>AGM42588-Black-XL</v>
      </c>
      <c r="D610" s="1" t="s">
        <v>7901</v>
      </c>
      <c r="E610" s="1" t="s">
        <v>8168</v>
      </c>
      <c r="F610" s="1" t="s">
        <v>7352</v>
      </c>
      <c r="G610" s="1">
        <v>12.1</v>
      </c>
      <c r="H610" s="1">
        <v>8.9</v>
      </c>
      <c r="I610" s="1">
        <v>2.4</v>
      </c>
      <c r="J610" s="1" t="s">
        <v>7353</v>
      </c>
      <c r="K610" s="1">
        <v>1.1499999999999999</v>
      </c>
      <c r="L610" s="1" t="s">
        <v>7354</v>
      </c>
      <c r="M610" s="1">
        <v>0.14940000000000001</v>
      </c>
      <c r="N610" s="1" t="s">
        <v>7355</v>
      </c>
      <c r="O610" s="1" t="s">
        <v>7356</v>
      </c>
      <c r="P610" s="1">
        <v>2</v>
      </c>
      <c r="Q610" s="1">
        <v>0</v>
      </c>
      <c r="R610" s="1">
        <v>0.29870000000000002</v>
      </c>
      <c r="S610" s="38">
        <v>43678</v>
      </c>
      <c r="T610" s="1">
        <v>0.69</v>
      </c>
      <c r="U610" s="1" t="s">
        <v>7357</v>
      </c>
      <c r="V610" s="1">
        <v>0.20610000000000001</v>
      </c>
      <c r="W610" s="1" t="s">
        <v>7358</v>
      </c>
      <c r="X610" s="1" t="b">
        <v>0</v>
      </c>
      <c r="Y610" s="1" t="b">
        <v>0</v>
      </c>
    </row>
    <row r="611" spans="1:25" x14ac:dyDescent="0.25">
      <c r="A611" s="1" t="s">
        <v>7861</v>
      </c>
      <c r="B611" s="1" t="s">
        <v>7862</v>
      </c>
      <c r="C611" s="1" t="str">
        <f>VLOOKUP(B611,店铺SKU信息!E:F,2,0)</f>
        <v>AGM42600-Black-3XL</v>
      </c>
      <c r="D611" s="1" t="s">
        <v>3261</v>
      </c>
      <c r="E611" s="1" t="s">
        <v>8168</v>
      </c>
      <c r="F611" s="1" t="s">
        <v>7352</v>
      </c>
      <c r="G611" s="1">
        <v>12.85</v>
      </c>
      <c r="H611" s="1">
        <v>9.0399999999999991</v>
      </c>
      <c r="I611" s="1">
        <v>1.65</v>
      </c>
      <c r="J611" s="1" t="s">
        <v>7353</v>
      </c>
      <c r="K611" s="1">
        <v>0.45</v>
      </c>
      <c r="L611" s="1" t="s">
        <v>7354</v>
      </c>
      <c r="M611" s="1">
        <v>0.1109</v>
      </c>
      <c r="N611" s="1" t="s">
        <v>7355</v>
      </c>
      <c r="O611" s="1" t="s">
        <v>7356</v>
      </c>
      <c r="P611" s="1">
        <v>1</v>
      </c>
      <c r="Q611" s="1">
        <v>0</v>
      </c>
      <c r="R611" s="1">
        <v>0.1109</v>
      </c>
      <c r="S611" s="38">
        <v>43678</v>
      </c>
      <c r="T611" s="1">
        <v>0.69</v>
      </c>
      <c r="U611" s="1" t="s">
        <v>7357</v>
      </c>
      <c r="V611" s="1">
        <v>7.6499999999999999E-2</v>
      </c>
      <c r="W611" s="1" t="s">
        <v>7358</v>
      </c>
      <c r="X611" s="1" t="b">
        <v>0</v>
      </c>
      <c r="Y611" s="1" t="b">
        <v>0</v>
      </c>
    </row>
    <row r="612" spans="1:25" x14ac:dyDescent="0.25">
      <c r="A612" s="1" t="s">
        <v>8084</v>
      </c>
      <c r="B612" s="1" t="s">
        <v>8085</v>
      </c>
      <c r="C612" s="1" t="str">
        <f>VLOOKUP(B612,店铺SKU信息!E:F,2,0)</f>
        <v>AGM42600-Burgundy-2XL</v>
      </c>
      <c r="D612" s="1" t="s">
        <v>8086</v>
      </c>
      <c r="E612" s="1" t="s">
        <v>8168</v>
      </c>
      <c r="F612" s="1" t="s">
        <v>7352</v>
      </c>
      <c r="G612" s="1">
        <v>12.85</v>
      </c>
      <c r="H612" s="1">
        <v>9.0399999999999991</v>
      </c>
      <c r="I612" s="1">
        <v>1.65</v>
      </c>
      <c r="J612" s="1" t="s">
        <v>7353</v>
      </c>
      <c r="K612" s="1">
        <v>0.45</v>
      </c>
      <c r="L612" s="1" t="s">
        <v>7354</v>
      </c>
      <c r="M612" s="1">
        <v>0.1109</v>
      </c>
      <c r="N612" s="1" t="s">
        <v>7355</v>
      </c>
      <c r="O612" s="1" t="s">
        <v>7356</v>
      </c>
      <c r="P612" s="1">
        <v>1</v>
      </c>
      <c r="Q612" s="1">
        <v>0</v>
      </c>
      <c r="R612" s="1">
        <v>0.1109</v>
      </c>
      <c r="S612" s="38">
        <v>43678</v>
      </c>
      <c r="T612" s="1">
        <v>0.69</v>
      </c>
      <c r="U612" s="1" t="s">
        <v>7357</v>
      </c>
      <c r="V612" s="1">
        <v>7.6499999999999999E-2</v>
      </c>
      <c r="W612" s="1" t="s">
        <v>7358</v>
      </c>
      <c r="X612" s="1" t="b">
        <v>0</v>
      </c>
      <c r="Y612" s="1" t="b">
        <v>0</v>
      </c>
    </row>
    <row r="613" spans="1:25" x14ac:dyDescent="0.25">
      <c r="A613" s="1" t="s">
        <v>7676</v>
      </c>
      <c r="B613" s="1" t="s">
        <v>7677</v>
      </c>
      <c r="C613" s="1" t="str">
        <f>VLOOKUP(B613,店铺SKU信息!E:F,2,0)</f>
        <v>AGM42566-Black-4XL</v>
      </c>
      <c r="D613" s="1" t="s">
        <v>7678</v>
      </c>
      <c r="E613" s="1" t="s">
        <v>8168</v>
      </c>
      <c r="F613" s="1" t="s">
        <v>7352</v>
      </c>
      <c r="G613" s="1">
        <v>10.5</v>
      </c>
      <c r="H613" s="1">
        <v>3.8</v>
      </c>
      <c r="I613" s="1">
        <v>2.2999999999999998</v>
      </c>
      <c r="J613" s="1" t="s">
        <v>7353</v>
      </c>
      <c r="K613" s="1">
        <v>0.6</v>
      </c>
      <c r="L613" s="1" t="s">
        <v>7354</v>
      </c>
      <c r="M613" s="1">
        <v>5.3100000000000001E-2</v>
      </c>
      <c r="N613" s="1" t="s">
        <v>7355</v>
      </c>
      <c r="O613" s="1" t="s">
        <v>7356</v>
      </c>
      <c r="P613" s="1">
        <v>1</v>
      </c>
      <c r="Q613" s="1">
        <v>0</v>
      </c>
      <c r="R613" s="1">
        <v>5.3100000000000001E-2</v>
      </c>
      <c r="S613" s="38">
        <v>43678</v>
      </c>
      <c r="T613" s="1">
        <v>0.69</v>
      </c>
      <c r="U613" s="1" t="s">
        <v>7357</v>
      </c>
      <c r="V613" s="1">
        <v>3.6600000000000001E-2</v>
      </c>
      <c r="W613" s="1" t="s">
        <v>7358</v>
      </c>
      <c r="X613" s="1" t="b">
        <v>0</v>
      </c>
      <c r="Y613" s="1" t="b">
        <v>0</v>
      </c>
    </row>
    <row r="614" spans="1:25" x14ac:dyDescent="0.25">
      <c r="A614" s="1" t="s">
        <v>8190</v>
      </c>
      <c r="B614" s="1" t="s">
        <v>8191</v>
      </c>
      <c r="C614" s="1" t="str">
        <f>VLOOKUP(B614,店铺SKU信息!E:F,2,0)</f>
        <v>AGM19333-White-3XL</v>
      </c>
      <c r="D614" s="1" t="s">
        <v>3097</v>
      </c>
      <c r="E614" s="1" t="s">
        <v>8168</v>
      </c>
      <c r="F614" s="1" t="s">
        <v>7352</v>
      </c>
      <c r="G614" s="1">
        <v>12.4</v>
      </c>
      <c r="H614" s="1">
        <v>9.6</v>
      </c>
      <c r="I614" s="1">
        <v>0.6</v>
      </c>
      <c r="J614" s="1" t="s">
        <v>7353</v>
      </c>
      <c r="K614" s="1">
        <v>0.3</v>
      </c>
      <c r="L614" s="1" t="s">
        <v>7354</v>
      </c>
      <c r="M614" s="1">
        <v>4.1300000000000003E-2</v>
      </c>
      <c r="N614" s="1" t="s">
        <v>7355</v>
      </c>
      <c r="O614" s="1" t="s">
        <v>7356</v>
      </c>
      <c r="P614" s="1">
        <v>10.94</v>
      </c>
      <c r="Q614" s="1">
        <v>0</v>
      </c>
      <c r="R614" s="1">
        <v>0.45200000000000001</v>
      </c>
      <c r="S614" s="38">
        <v>43678</v>
      </c>
      <c r="T614" s="1">
        <v>0.69</v>
      </c>
      <c r="U614" s="1" t="s">
        <v>7357</v>
      </c>
      <c r="V614" s="1">
        <v>0.31190000000000001</v>
      </c>
      <c r="W614" s="1" t="s">
        <v>7358</v>
      </c>
      <c r="X614" s="1" t="b">
        <v>0</v>
      </c>
      <c r="Y614" s="1" t="b">
        <v>0</v>
      </c>
    </row>
    <row r="615" spans="1:25" x14ac:dyDescent="0.25">
      <c r="A615" s="1" t="s">
        <v>8149</v>
      </c>
      <c r="B615" s="1" t="s">
        <v>8150</v>
      </c>
      <c r="C615" s="1" t="str">
        <f>VLOOKUP(B615,店铺SKU信息!E:F,2,0)</f>
        <v>AGM42544-Purple-3XL</v>
      </c>
      <c r="D615" s="1" t="s">
        <v>8151</v>
      </c>
      <c r="E615" s="1" t="s">
        <v>8168</v>
      </c>
      <c r="F615" s="1" t="s">
        <v>7352</v>
      </c>
      <c r="G615" s="1">
        <v>12.8</v>
      </c>
      <c r="H615" s="1">
        <v>6</v>
      </c>
      <c r="I615" s="1">
        <v>2.4</v>
      </c>
      <c r="J615" s="1" t="s">
        <v>7353</v>
      </c>
      <c r="K615" s="1">
        <v>0.6</v>
      </c>
      <c r="L615" s="1" t="s">
        <v>7354</v>
      </c>
      <c r="M615" s="1">
        <v>0.1066</v>
      </c>
      <c r="N615" s="1" t="s">
        <v>7355</v>
      </c>
      <c r="O615" s="1" t="s">
        <v>7356</v>
      </c>
      <c r="P615" s="1">
        <v>1</v>
      </c>
      <c r="Q615" s="1">
        <v>0</v>
      </c>
      <c r="R615" s="1">
        <v>0.1066</v>
      </c>
      <c r="S615" s="38">
        <v>43678</v>
      </c>
      <c r="T615" s="1">
        <v>0.69</v>
      </c>
      <c r="U615" s="1" t="s">
        <v>7357</v>
      </c>
      <c r="V615" s="1">
        <v>7.3499999999999996E-2</v>
      </c>
      <c r="W615" s="1" t="s">
        <v>7358</v>
      </c>
      <c r="X615" s="1" t="b">
        <v>0</v>
      </c>
      <c r="Y615" s="1" t="b">
        <v>0</v>
      </c>
    </row>
    <row r="616" spans="1:25" x14ac:dyDescent="0.25">
      <c r="A616" s="1" t="s">
        <v>8093</v>
      </c>
      <c r="B616" s="1" t="s">
        <v>8094</v>
      </c>
      <c r="C616" s="1" t="str">
        <f>VLOOKUP(B616,店铺SKU信息!E:F,2,0)</f>
        <v>AGM42544-Black-2XL</v>
      </c>
      <c r="D616" s="1" t="s">
        <v>8095</v>
      </c>
      <c r="E616" s="1" t="s">
        <v>8168</v>
      </c>
      <c r="F616" s="1" t="s">
        <v>7352</v>
      </c>
      <c r="G616" s="1">
        <v>12.8</v>
      </c>
      <c r="H616" s="1">
        <v>6</v>
      </c>
      <c r="I616" s="1">
        <v>2.4</v>
      </c>
      <c r="J616" s="1" t="s">
        <v>7353</v>
      </c>
      <c r="K616" s="1">
        <v>0.6</v>
      </c>
      <c r="L616" s="1" t="s">
        <v>7354</v>
      </c>
      <c r="M616" s="1">
        <v>0.1066</v>
      </c>
      <c r="N616" s="1" t="s">
        <v>7355</v>
      </c>
      <c r="O616" s="1" t="s">
        <v>7356</v>
      </c>
      <c r="P616" s="1">
        <v>2</v>
      </c>
      <c r="Q616" s="1">
        <v>0</v>
      </c>
      <c r="R616" s="1">
        <v>0.21310000000000001</v>
      </c>
      <c r="S616" s="38">
        <v>43678</v>
      </c>
      <c r="T616" s="1">
        <v>0.69</v>
      </c>
      <c r="U616" s="1" t="s">
        <v>7357</v>
      </c>
      <c r="V616" s="1">
        <v>0.14699999999999999</v>
      </c>
      <c r="W616" s="1" t="s">
        <v>7358</v>
      </c>
      <c r="X616" s="1" t="b">
        <v>0</v>
      </c>
      <c r="Y616" s="1" t="b">
        <v>0</v>
      </c>
    </row>
    <row r="617" spans="1:25" x14ac:dyDescent="0.25">
      <c r="A617" s="1" t="s">
        <v>7554</v>
      </c>
      <c r="B617" s="1" t="s">
        <v>7555</v>
      </c>
      <c r="C617" s="1" t="str">
        <f>VLOOKUP(B617,店铺SKU信息!E:F,2,0)</f>
        <v>AGM42588-Black-3XL</v>
      </c>
      <c r="D617" s="1" t="s">
        <v>2918</v>
      </c>
      <c r="E617" s="1" t="s">
        <v>8168</v>
      </c>
      <c r="F617" s="1" t="s">
        <v>7352</v>
      </c>
      <c r="G617" s="1">
        <v>12.1</v>
      </c>
      <c r="H617" s="1">
        <v>8.9</v>
      </c>
      <c r="I617" s="1">
        <v>2.4</v>
      </c>
      <c r="J617" s="1" t="s">
        <v>7353</v>
      </c>
      <c r="K617" s="1">
        <v>1.1499999999999999</v>
      </c>
      <c r="L617" s="1" t="s">
        <v>7354</v>
      </c>
      <c r="M617" s="1">
        <v>0.14940000000000001</v>
      </c>
      <c r="N617" s="1" t="s">
        <v>7355</v>
      </c>
      <c r="O617" s="1" t="s">
        <v>7356</v>
      </c>
      <c r="P617" s="1">
        <v>1</v>
      </c>
      <c r="Q617" s="1">
        <v>0</v>
      </c>
      <c r="R617" s="1">
        <v>0.14940000000000001</v>
      </c>
      <c r="S617" s="38">
        <v>43678</v>
      </c>
      <c r="T617" s="1">
        <v>0.69</v>
      </c>
      <c r="U617" s="1" t="s">
        <v>7357</v>
      </c>
      <c r="V617" s="1">
        <v>0.1031</v>
      </c>
      <c r="W617" s="1" t="s">
        <v>7358</v>
      </c>
      <c r="X617" s="1" t="b">
        <v>0</v>
      </c>
      <c r="Y617" s="1" t="b">
        <v>0</v>
      </c>
    </row>
    <row r="618" spans="1:25" x14ac:dyDescent="0.25">
      <c r="A618" s="1" t="s">
        <v>8005</v>
      </c>
      <c r="B618" s="1" t="s">
        <v>8006</v>
      </c>
      <c r="C618" s="1" t="str">
        <f>VLOOKUP(B618,店铺SKU信息!E:F,2,0)</f>
        <v>AGCY4117-White-S</v>
      </c>
      <c r="D618" s="1" t="s">
        <v>8007</v>
      </c>
      <c r="E618" s="1" t="s">
        <v>8168</v>
      </c>
      <c r="F618" s="1" t="s">
        <v>7352</v>
      </c>
      <c r="G618" s="1">
        <v>11.96</v>
      </c>
      <c r="H618" s="1">
        <v>9.2100000000000009</v>
      </c>
      <c r="I618" s="1">
        <v>1.38</v>
      </c>
      <c r="J618" s="1" t="s">
        <v>7353</v>
      </c>
      <c r="K618" s="1">
        <v>0.24</v>
      </c>
      <c r="L618" s="1" t="s">
        <v>7354</v>
      </c>
      <c r="M618" s="1">
        <v>8.7900000000000006E-2</v>
      </c>
      <c r="N618" s="1" t="s">
        <v>7355</v>
      </c>
      <c r="O618" s="1" t="s">
        <v>7356</v>
      </c>
      <c r="P618" s="1">
        <v>0.65</v>
      </c>
      <c r="Q618" s="1">
        <v>0.23</v>
      </c>
      <c r="R618" s="1">
        <v>3.6799999999999999E-2</v>
      </c>
      <c r="S618" s="38">
        <v>43678</v>
      </c>
      <c r="T618" s="1">
        <v>0.69</v>
      </c>
      <c r="U618" s="1" t="s">
        <v>7357</v>
      </c>
      <c r="V618" s="1">
        <v>2.5399999999999999E-2</v>
      </c>
      <c r="W618" s="1" t="s">
        <v>7358</v>
      </c>
      <c r="X618" s="1" t="b">
        <v>0</v>
      </c>
      <c r="Y618" s="1" t="b">
        <v>0</v>
      </c>
    </row>
    <row r="619" spans="1:25" x14ac:dyDescent="0.25">
      <c r="A619" s="1" t="s">
        <v>7700</v>
      </c>
      <c r="B619" s="1" t="s">
        <v>7701</v>
      </c>
      <c r="C619" s="1" t="str">
        <f>VLOOKUP(B619,店铺SKU信息!E:F,2,0)</f>
        <v>AGM42600-Black-XL</v>
      </c>
      <c r="D619" s="1" t="s">
        <v>7702</v>
      </c>
      <c r="E619" s="1" t="s">
        <v>8168</v>
      </c>
      <c r="F619" s="1" t="s">
        <v>7352</v>
      </c>
      <c r="G619" s="1">
        <v>12.85</v>
      </c>
      <c r="H619" s="1">
        <v>9.0399999999999991</v>
      </c>
      <c r="I619" s="1">
        <v>1.65</v>
      </c>
      <c r="J619" s="1" t="s">
        <v>7353</v>
      </c>
      <c r="K619" s="1">
        <v>0.45</v>
      </c>
      <c r="L619" s="1" t="s">
        <v>7354</v>
      </c>
      <c r="M619" s="1">
        <v>0.1109</v>
      </c>
      <c r="N619" s="1" t="s">
        <v>7355</v>
      </c>
      <c r="O619" s="1" t="s">
        <v>7356</v>
      </c>
      <c r="P619" s="1">
        <v>1</v>
      </c>
      <c r="Q619" s="1">
        <v>0</v>
      </c>
      <c r="R619" s="1">
        <v>0.1109</v>
      </c>
      <c r="S619" s="38">
        <v>43678</v>
      </c>
      <c r="T619" s="1">
        <v>0.69</v>
      </c>
      <c r="U619" s="1" t="s">
        <v>7357</v>
      </c>
      <c r="V619" s="1">
        <v>7.6499999999999999E-2</v>
      </c>
      <c r="W619" s="1" t="s">
        <v>7358</v>
      </c>
      <c r="X619" s="1" t="b">
        <v>0</v>
      </c>
      <c r="Y619" s="1" t="b">
        <v>0</v>
      </c>
    </row>
    <row r="620" spans="1:25" x14ac:dyDescent="0.25">
      <c r="A620" s="1" t="s">
        <v>7682</v>
      </c>
      <c r="B620" s="1" t="s">
        <v>7683</v>
      </c>
      <c r="C620" s="1" t="str">
        <f>VLOOKUP(B620,店铺SKU信息!E:F,2,0)</f>
        <v>AGM42566-Burgundy-XL</v>
      </c>
      <c r="D620" s="1" t="s">
        <v>7684</v>
      </c>
      <c r="E620" s="1" t="s">
        <v>8168</v>
      </c>
      <c r="F620" s="1" t="s">
        <v>7352</v>
      </c>
      <c r="G620" s="1">
        <v>10.5</v>
      </c>
      <c r="H620" s="1">
        <v>3.8</v>
      </c>
      <c r="I620" s="1">
        <v>2.2999999999999998</v>
      </c>
      <c r="J620" s="1" t="s">
        <v>7353</v>
      </c>
      <c r="K620" s="1">
        <v>0.6</v>
      </c>
      <c r="L620" s="1" t="s">
        <v>7354</v>
      </c>
      <c r="M620" s="1">
        <v>5.3100000000000001E-2</v>
      </c>
      <c r="N620" s="1" t="s">
        <v>7355</v>
      </c>
      <c r="O620" s="1" t="s">
        <v>7356</v>
      </c>
      <c r="P620" s="1">
        <v>1</v>
      </c>
      <c r="Q620" s="1">
        <v>0</v>
      </c>
      <c r="R620" s="1">
        <v>5.3100000000000001E-2</v>
      </c>
      <c r="S620" s="38">
        <v>43678</v>
      </c>
      <c r="T620" s="1">
        <v>0.69</v>
      </c>
      <c r="U620" s="1" t="s">
        <v>7357</v>
      </c>
      <c r="V620" s="1">
        <v>3.6600000000000001E-2</v>
      </c>
      <c r="W620" s="1" t="s">
        <v>7358</v>
      </c>
      <c r="X620" s="1" t="b">
        <v>0</v>
      </c>
      <c r="Y620" s="1" t="b">
        <v>0</v>
      </c>
    </row>
    <row r="621" spans="1:25" x14ac:dyDescent="0.25">
      <c r="A621" s="1" t="s">
        <v>7543</v>
      </c>
      <c r="B621" s="1" t="s">
        <v>7544</v>
      </c>
      <c r="C621" s="1" t="str">
        <f>VLOOKUP(B621,店铺SKU信息!E:F,2,0)</f>
        <v>AGM42644-White Stripe-3XL</v>
      </c>
      <c r="D621" s="1" t="s">
        <v>3978</v>
      </c>
      <c r="E621" s="1" t="s">
        <v>8168</v>
      </c>
      <c r="F621" s="1" t="s">
        <v>7352</v>
      </c>
      <c r="G621" s="1">
        <v>12.7</v>
      </c>
      <c r="H621" s="1">
        <v>9.9</v>
      </c>
      <c r="I621" s="1">
        <v>0.8</v>
      </c>
      <c r="J621" s="1" t="s">
        <v>7353</v>
      </c>
      <c r="K621" s="1">
        <v>0.65</v>
      </c>
      <c r="L621" s="1" t="s">
        <v>7354</v>
      </c>
      <c r="M621" s="1">
        <v>5.8099999999999999E-2</v>
      </c>
      <c r="N621" s="1" t="s">
        <v>7355</v>
      </c>
      <c r="O621" s="1" t="s">
        <v>7356</v>
      </c>
      <c r="P621" s="1">
        <v>1</v>
      </c>
      <c r="Q621" s="1">
        <v>0</v>
      </c>
      <c r="R621" s="1">
        <v>5.8099999999999999E-2</v>
      </c>
      <c r="S621" s="38">
        <v>43678</v>
      </c>
      <c r="T621" s="1">
        <v>0.69</v>
      </c>
      <c r="U621" s="1" t="s">
        <v>7357</v>
      </c>
      <c r="V621" s="1">
        <v>4.0099999999999997E-2</v>
      </c>
      <c r="W621" s="1" t="s">
        <v>7358</v>
      </c>
      <c r="X621" s="1" t="b">
        <v>0</v>
      </c>
      <c r="Y621" s="1" t="b">
        <v>0</v>
      </c>
    </row>
    <row r="622" spans="1:25" x14ac:dyDescent="0.25">
      <c r="A622" s="1" t="s">
        <v>7667</v>
      </c>
      <c r="B622" s="1" t="s">
        <v>7668</v>
      </c>
      <c r="C622" s="1" t="str">
        <f>VLOOKUP(B622,店铺SKU信息!E:F,2,0)</f>
        <v>AGM42566-Black-XL</v>
      </c>
      <c r="D622" s="1" t="s">
        <v>7669</v>
      </c>
      <c r="E622" s="1" t="s">
        <v>8168</v>
      </c>
      <c r="F622" s="1" t="s">
        <v>7352</v>
      </c>
      <c r="G622" s="1">
        <v>10.5</v>
      </c>
      <c r="H622" s="1">
        <v>3.8</v>
      </c>
      <c r="I622" s="1">
        <v>2.2999999999999998</v>
      </c>
      <c r="J622" s="1" t="s">
        <v>7353</v>
      </c>
      <c r="K622" s="1">
        <v>0.6</v>
      </c>
      <c r="L622" s="1" t="s">
        <v>7354</v>
      </c>
      <c r="M622" s="1">
        <v>5.3100000000000001E-2</v>
      </c>
      <c r="N622" s="1" t="s">
        <v>7355</v>
      </c>
      <c r="O622" s="1" t="s">
        <v>7356</v>
      </c>
      <c r="P622" s="1">
        <v>1</v>
      </c>
      <c r="Q622" s="1">
        <v>0</v>
      </c>
      <c r="R622" s="1">
        <v>5.3100000000000001E-2</v>
      </c>
      <c r="S622" s="38">
        <v>43678</v>
      </c>
      <c r="T622" s="1">
        <v>0.69</v>
      </c>
      <c r="U622" s="1" t="s">
        <v>7357</v>
      </c>
      <c r="V622" s="1">
        <v>3.6600000000000001E-2</v>
      </c>
      <c r="W622" s="1" t="s">
        <v>7358</v>
      </c>
      <c r="X622" s="1" t="b">
        <v>0</v>
      </c>
      <c r="Y622" s="1" t="b">
        <v>0</v>
      </c>
    </row>
    <row r="623" spans="1:25" x14ac:dyDescent="0.25">
      <c r="A623" s="1" t="s">
        <v>7737</v>
      </c>
      <c r="B623" s="1" t="s">
        <v>7738</v>
      </c>
      <c r="C623" s="1" t="str">
        <f>VLOOKUP(B623,店铺SKU信息!E:F,2,0)</f>
        <v>AGM42544-Burgundy-XL</v>
      </c>
      <c r="D623" s="1" t="s">
        <v>7739</v>
      </c>
      <c r="E623" s="1" t="s">
        <v>8168</v>
      </c>
      <c r="F623" s="1" t="s">
        <v>7352</v>
      </c>
      <c r="G623" s="1">
        <v>12.8</v>
      </c>
      <c r="H623" s="1">
        <v>6</v>
      </c>
      <c r="I623" s="1">
        <v>2.4</v>
      </c>
      <c r="J623" s="1" t="s">
        <v>7353</v>
      </c>
      <c r="K623" s="1">
        <v>0.6</v>
      </c>
      <c r="L623" s="1" t="s">
        <v>7354</v>
      </c>
      <c r="M623" s="1">
        <v>0.1066</v>
      </c>
      <c r="N623" s="1" t="s">
        <v>7355</v>
      </c>
      <c r="O623" s="1" t="s">
        <v>7356</v>
      </c>
      <c r="P623" s="1">
        <v>1</v>
      </c>
      <c r="Q623" s="1">
        <v>0</v>
      </c>
      <c r="R623" s="1">
        <v>0.1066</v>
      </c>
      <c r="S623" s="38">
        <v>43678</v>
      </c>
      <c r="T623" s="1">
        <v>0.69</v>
      </c>
      <c r="U623" s="1" t="s">
        <v>7357</v>
      </c>
      <c r="V623" s="1">
        <v>7.3499999999999996E-2</v>
      </c>
      <c r="W623" s="1" t="s">
        <v>7358</v>
      </c>
      <c r="X623" s="1" t="b">
        <v>0</v>
      </c>
      <c r="Y623" s="1" t="b">
        <v>0</v>
      </c>
    </row>
    <row r="624" spans="1:25" x14ac:dyDescent="0.25">
      <c r="A624" s="1" t="s">
        <v>7889</v>
      </c>
      <c r="B624" s="1" t="s">
        <v>7890</v>
      </c>
      <c r="C624" s="1" t="str">
        <f>VLOOKUP(B624,店铺SKU信息!E:F,2,0)</f>
        <v>AGM42644-Black Stripe-2XL</v>
      </c>
      <c r="D624" s="1" t="s">
        <v>4966</v>
      </c>
      <c r="E624" s="1" t="s">
        <v>8168</v>
      </c>
      <c r="F624" s="1" t="s">
        <v>7352</v>
      </c>
      <c r="G624" s="1">
        <v>12.7</v>
      </c>
      <c r="H624" s="1">
        <v>9.9</v>
      </c>
      <c r="I624" s="1">
        <v>0.8</v>
      </c>
      <c r="J624" s="1" t="s">
        <v>7353</v>
      </c>
      <c r="K624" s="1">
        <v>0.65</v>
      </c>
      <c r="L624" s="1" t="s">
        <v>7354</v>
      </c>
      <c r="M624" s="1">
        <v>5.8099999999999999E-2</v>
      </c>
      <c r="N624" s="1" t="s">
        <v>7355</v>
      </c>
      <c r="O624" s="1" t="s">
        <v>7356</v>
      </c>
      <c r="P624" s="1">
        <v>2</v>
      </c>
      <c r="Q624" s="1">
        <v>0</v>
      </c>
      <c r="R624" s="1">
        <v>0.1162</v>
      </c>
      <c r="S624" s="38">
        <v>43678</v>
      </c>
      <c r="T624" s="1">
        <v>0.69</v>
      </c>
      <c r="U624" s="1" t="s">
        <v>7357</v>
      </c>
      <c r="V624" s="1">
        <v>8.0199999999999994E-2</v>
      </c>
      <c r="W624" s="1" t="s">
        <v>7358</v>
      </c>
      <c r="X624" s="1" t="b">
        <v>0</v>
      </c>
      <c r="Y624" s="1" t="b">
        <v>0</v>
      </c>
    </row>
    <row r="625" spans="1:25" x14ac:dyDescent="0.25">
      <c r="A625" s="1" t="s">
        <v>8002</v>
      </c>
      <c r="B625" s="1" t="s">
        <v>8003</v>
      </c>
      <c r="C625" s="1" t="str">
        <f>VLOOKUP(B625,店铺SKU信息!E:F,2,0)</f>
        <v>AGCY1031-Black Stripe-XXL</v>
      </c>
      <c r="D625" s="1" t="s">
        <v>8004</v>
      </c>
      <c r="E625" s="1" t="s">
        <v>8168</v>
      </c>
      <c r="F625" s="1" t="s">
        <v>7352</v>
      </c>
      <c r="G625" s="1">
        <v>13</v>
      </c>
      <c r="H625" s="1">
        <v>10</v>
      </c>
      <c r="I625" s="1">
        <v>0.5</v>
      </c>
      <c r="J625" s="1" t="s">
        <v>7353</v>
      </c>
      <c r="K625" s="1">
        <v>0.4</v>
      </c>
      <c r="L625" s="1" t="s">
        <v>7354</v>
      </c>
      <c r="M625" s="1">
        <v>3.7600000000000001E-2</v>
      </c>
      <c r="N625" s="1" t="s">
        <v>7355</v>
      </c>
      <c r="O625" s="1" t="s">
        <v>7356</v>
      </c>
      <c r="P625" s="1">
        <v>2</v>
      </c>
      <c r="Q625" s="1">
        <v>0</v>
      </c>
      <c r="R625" s="1">
        <v>7.5200000000000003E-2</v>
      </c>
      <c r="S625" s="38">
        <v>43678</v>
      </c>
      <c r="T625" s="1">
        <v>0.69</v>
      </c>
      <c r="U625" s="1" t="s">
        <v>7357</v>
      </c>
      <c r="V625" s="1">
        <v>5.1900000000000002E-2</v>
      </c>
      <c r="W625" s="1" t="s">
        <v>7358</v>
      </c>
      <c r="X625" s="1" t="b">
        <v>0</v>
      </c>
      <c r="Y625" s="1" t="b">
        <v>0</v>
      </c>
    </row>
    <row r="626" spans="1:25" x14ac:dyDescent="0.25">
      <c r="A626" s="1" t="s">
        <v>8058</v>
      </c>
      <c r="B626" s="1" t="s">
        <v>8059</v>
      </c>
      <c r="C626" s="1" t="str">
        <f>VLOOKUP(B626,店铺SKU信息!E:F,2,0)</f>
        <v>AGM42588-Burgundy-4XL</v>
      </c>
      <c r="D626" s="1" t="s">
        <v>8060</v>
      </c>
      <c r="E626" s="1" t="s">
        <v>8168</v>
      </c>
      <c r="F626" s="1" t="s">
        <v>7352</v>
      </c>
      <c r="G626" s="1">
        <v>12.1</v>
      </c>
      <c r="H626" s="1">
        <v>8.9</v>
      </c>
      <c r="I626" s="1">
        <v>2.4</v>
      </c>
      <c r="J626" s="1" t="s">
        <v>7353</v>
      </c>
      <c r="K626" s="1">
        <v>1.1499999999999999</v>
      </c>
      <c r="L626" s="1" t="s">
        <v>7354</v>
      </c>
      <c r="M626" s="1">
        <v>0.14940000000000001</v>
      </c>
      <c r="N626" s="1" t="s">
        <v>7355</v>
      </c>
      <c r="O626" s="1" t="s">
        <v>7356</v>
      </c>
      <c r="P626" s="1">
        <v>2</v>
      </c>
      <c r="Q626" s="1">
        <v>0</v>
      </c>
      <c r="R626" s="1">
        <v>0.29870000000000002</v>
      </c>
      <c r="S626" s="38">
        <v>43678</v>
      </c>
      <c r="T626" s="1">
        <v>0.69</v>
      </c>
      <c r="U626" s="1" t="s">
        <v>7357</v>
      </c>
      <c r="V626" s="1">
        <v>0.20610000000000001</v>
      </c>
      <c r="W626" s="1" t="s">
        <v>7358</v>
      </c>
      <c r="X626" s="1" t="b">
        <v>0</v>
      </c>
      <c r="Y626" s="1" t="b">
        <v>0</v>
      </c>
    </row>
    <row r="627" spans="1:25" x14ac:dyDescent="0.25">
      <c r="A627" s="1" t="s">
        <v>7921</v>
      </c>
      <c r="B627" s="1" t="s">
        <v>7922</v>
      </c>
      <c r="C627" s="1" t="str">
        <f>VLOOKUP(B627,店铺SKU信息!E:F,2,0)</f>
        <v>AGM1926-Navy Blue-4XL</v>
      </c>
      <c r="D627" s="1" t="s">
        <v>5526</v>
      </c>
      <c r="E627" s="1" t="s">
        <v>8168</v>
      </c>
      <c r="F627" s="1" t="s">
        <v>7352</v>
      </c>
      <c r="G627" s="1">
        <v>9.5</v>
      </c>
      <c r="H627" s="1">
        <v>5.19</v>
      </c>
      <c r="I627" s="1">
        <v>1.59</v>
      </c>
      <c r="J627" s="1" t="s">
        <v>7353</v>
      </c>
      <c r="K627" s="1">
        <v>0.75</v>
      </c>
      <c r="L627" s="1" t="s">
        <v>7354</v>
      </c>
      <c r="M627" s="1">
        <v>4.5499999999999999E-2</v>
      </c>
      <c r="N627" s="1" t="s">
        <v>7355</v>
      </c>
      <c r="O627" s="1" t="s">
        <v>7356</v>
      </c>
      <c r="P627" s="1">
        <v>2.16</v>
      </c>
      <c r="Q627" s="1">
        <v>0</v>
      </c>
      <c r="R627" s="1">
        <v>9.8299999999999998E-2</v>
      </c>
      <c r="S627" s="38">
        <v>43678</v>
      </c>
      <c r="T627" s="1">
        <v>0.69</v>
      </c>
      <c r="U627" s="1" t="s">
        <v>7357</v>
      </c>
      <c r="V627" s="1">
        <v>6.7900000000000002E-2</v>
      </c>
      <c r="W627" s="1" t="s">
        <v>7358</v>
      </c>
      <c r="X627" s="1" t="b">
        <v>0</v>
      </c>
      <c r="Y627" s="1" t="b">
        <v>0</v>
      </c>
    </row>
    <row r="628" spans="1:25" x14ac:dyDescent="0.25">
      <c r="A628" s="1" t="s">
        <v>7845</v>
      </c>
      <c r="B628" s="1" t="s">
        <v>7846</v>
      </c>
      <c r="C628" s="1" t="str">
        <f>VLOOKUP(B628,店铺SKU信息!E:F,2,0)</f>
        <v>AGM42600-Red-3XL</v>
      </c>
      <c r="D628" s="1" t="s">
        <v>7847</v>
      </c>
      <c r="E628" s="1" t="s">
        <v>8168</v>
      </c>
      <c r="F628" s="1" t="s">
        <v>7352</v>
      </c>
      <c r="G628" s="1">
        <v>12.85</v>
      </c>
      <c r="H628" s="1">
        <v>9.0399999999999991</v>
      </c>
      <c r="I628" s="1">
        <v>1.65</v>
      </c>
      <c r="J628" s="1" t="s">
        <v>7353</v>
      </c>
      <c r="K628" s="1">
        <v>0.45</v>
      </c>
      <c r="L628" s="1" t="s">
        <v>7354</v>
      </c>
      <c r="M628" s="1">
        <v>0.1109</v>
      </c>
      <c r="N628" s="1" t="s">
        <v>7355</v>
      </c>
      <c r="O628" s="1" t="s">
        <v>7356</v>
      </c>
      <c r="P628" s="1">
        <v>1</v>
      </c>
      <c r="Q628" s="1">
        <v>0</v>
      </c>
      <c r="R628" s="1">
        <v>0.1109</v>
      </c>
      <c r="S628" s="38">
        <v>43678</v>
      </c>
      <c r="T628" s="1">
        <v>0.69</v>
      </c>
      <c r="U628" s="1" t="s">
        <v>7357</v>
      </c>
      <c r="V628" s="1">
        <v>7.6499999999999999E-2</v>
      </c>
      <c r="W628" s="1" t="s">
        <v>7358</v>
      </c>
      <c r="X628" s="1" t="b">
        <v>0</v>
      </c>
      <c r="Y628" s="1" t="b">
        <v>0</v>
      </c>
    </row>
    <row r="629" spans="1:25" x14ac:dyDescent="0.25">
      <c r="A629" s="1" t="s">
        <v>8075</v>
      </c>
      <c r="B629" s="1" t="s">
        <v>8076</v>
      </c>
      <c r="C629" s="1" t="str">
        <f>VLOOKUP(B629,店铺SKU信息!E:F,2,0)</f>
        <v>AGM42600-Red-2XL</v>
      </c>
      <c r="D629" s="1" t="s">
        <v>8077</v>
      </c>
      <c r="E629" s="1" t="s">
        <v>8168</v>
      </c>
      <c r="F629" s="1" t="s">
        <v>7352</v>
      </c>
      <c r="G629" s="1">
        <v>12.85</v>
      </c>
      <c r="H629" s="1">
        <v>9.0399999999999991</v>
      </c>
      <c r="I629" s="1">
        <v>1.65</v>
      </c>
      <c r="J629" s="1" t="s">
        <v>7353</v>
      </c>
      <c r="K629" s="1">
        <v>0.45</v>
      </c>
      <c r="L629" s="1" t="s">
        <v>7354</v>
      </c>
      <c r="M629" s="1">
        <v>0.1109</v>
      </c>
      <c r="N629" s="1" t="s">
        <v>7355</v>
      </c>
      <c r="O629" s="1" t="s">
        <v>7356</v>
      </c>
      <c r="P629" s="1">
        <v>1</v>
      </c>
      <c r="Q629" s="1">
        <v>0</v>
      </c>
      <c r="R629" s="1">
        <v>0.1109</v>
      </c>
      <c r="S629" s="38">
        <v>43678</v>
      </c>
      <c r="T629" s="1">
        <v>0.69</v>
      </c>
      <c r="U629" s="1" t="s">
        <v>7357</v>
      </c>
      <c r="V629" s="1">
        <v>7.6499999999999999E-2</v>
      </c>
      <c r="W629" s="1" t="s">
        <v>7358</v>
      </c>
      <c r="X629" s="1" t="b">
        <v>0</v>
      </c>
      <c r="Y629" s="1" t="b">
        <v>0</v>
      </c>
    </row>
    <row r="630" spans="1:25" x14ac:dyDescent="0.25">
      <c r="A630" s="1" t="s">
        <v>8010</v>
      </c>
      <c r="B630" s="1" t="s">
        <v>8011</v>
      </c>
      <c r="C630" s="1" t="str">
        <f>VLOOKUP(B630,店铺SKU信息!E:F,2,0)</f>
        <v>AGM1926-Navy Blue-XL</v>
      </c>
      <c r="D630" s="1" t="s">
        <v>3572</v>
      </c>
      <c r="E630" s="1" t="s">
        <v>8168</v>
      </c>
      <c r="F630" s="1" t="s">
        <v>7352</v>
      </c>
      <c r="G630" s="1">
        <v>9.5</v>
      </c>
      <c r="H630" s="1">
        <v>5.19</v>
      </c>
      <c r="I630" s="1">
        <v>1.59</v>
      </c>
      <c r="J630" s="1" t="s">
        <v>7353</v>
      </c>
      <c r="K630" s="1">
        <v>0.75</v>
      </c>
      <c r="L630" s="1" t="s">
        <v>7354</v>
      </c>
      <c r="M630" s="1">
        <v>4.5499999999999999E-2</v>
      </c>
      <c r="N630" s="1" t="s">
        <v>7355</v>
      </c>
      <c r="O630" s="1" t="s">
        <v>7356</v>
      </c>
      <c r="P630" s="1">
        <v>1</v>
      </c>
      <c r="Q630" s="1">
        <v>0</v>
      </c>
      <c r="R630" s="1">
        <v>4.5499999999999999E-2</v>
      </c>
      <c r="S630" s="38">
        <v>43678</v>
      </c>
      <c r="T630" s="1">
        <v>0.69</v>
      </c>
      <c r="U630" s="1" t="s">
        <v>7357</v>
      </c>
      <c r="V630" s="1">
        <v>3.1399999999999997E-2</v>
      </c>
      <c r="W630" s="1" t="s">
        <v>7358</v>
      </c>
      <c r="X630" s="1" t="b">
        <v>0</v>
      </c>
      <c r="Y630" s="1" t="b">
        <v>0</v>
      </c>
    </row>
    <row r="631" spans="1:25" x14ac:dyDescent="0.25">
      <c r="A631" s="1" t="s">
        <v>8064</v>
      </c>
      <c r="B631" s="1" t="s">
        <v>8065</v>
      </c>
      <c r="C631" s="1" t="str">
        <f>VLOOKUP(B631,店铺SKU信息!E:F,2,0)</f>
        <v>AGM42644-White Stripe-2XL</v>
      </c>
      <c r="D631" s="1" t="s">
        <v>3592</v>
      </c>
      <c r="E631" s="1" t="s">
        <v>8168</v>
      </c>
      <c r="F631" s="1" t="s">
        <v>7352</v>
      </c>
      <c r="G631" s="1">
        <v>12.7</v>
      </c>
      <c r="H631" s="1">
        <v>9.9</v>
      </c>
      <c r="I631" s="1">
        <v>0.8</v>
      </c>
      <c r="J631" s="1" t="s">
        <v>7353</v>
      </c>
      <c r="K631" s="1">
        <v>0.65</v>
      </c>
      <c r="L631" s="1" t="s">
        <v>7354</v>
      </c>
      <c r="M631" s="1">
        <v>5.8099999999999999E-2</v>
      </c>
      <c r="N631" s="1" t="s">
        <v>7355</v>
      </c>
      <c r="O631" s="1" t="s">
        <v>7356</v>
      </c>
      <c r="P631" s="1">
        <v>2</v>
      </c>
      <c r="Q631" s="1">
        <v>0</v>
      </c>
      <c r="R631" s="1">
        <v>0.1162</v>
      </c>
      <c r="S631" s="38">
        <v>43678</v>
      </c>
      <c r="T631" s="1">
        <v>0.69</v>
      </c>
      <c r="U631" s="1" t="s">
        <v>7357</v>
      </c>
      <c r="V631" s="1">
        <v>8.0199999999999994E-2</v>
      </c>
      <c r="W631" s="1" t="s">
        <v>7358</v>
      </c>
      <c r="X631" s="1" t="b">
        <v>0</v>
      </c>
      <c r="Y631" s="1" t="b">
        <v>0</v>
      </c>
    </row>
    <row r="632" spans="1:25" x14ac:dyDescent="0.25">
      <c r="A632" s="1" t="s">
        <v>7519</v>
      </c>
      <c r="B632" s="1" t="s">
        <v>7520</v>
      </c>
      <c r="C632" s="1" t="str">
        <f>VLOOKUP(B632,店铺SKU信息!E:F,2,0)</f>
        <v>AGM42599-Red-2XL</v>
      </c>
      <c r="D632" s="1" t="s">
        <v>4185</v>
      </c>
      <c r="E632" s="1" t="s">
        <v>8168</v>
      </c>
      <c r="F632" s="1" t="s">
        <v>7352</v>
      </c>
      <c r="G632" s="1">
        <v>12.2</v>
      </c>
      <c r="H632" s="1">
        <v>9.3000000000000007</v>
      </c>
      <c r="I632" s="1">
        <v>1.2</v>
      </c>
      <c r="J632" s="1" t="s">
        <v>7353</v>
      </c>
      <c r="K632" s="1">
        <v>0.5</v>
      </c>
      <c r="L632" s="1" t="s">
        <v>7354</v>
      </c>
      <c r="M632" s="1">
        <v>7.8600000000000003E-2</v>
      </c>
      <c r="N632" s="1" t="s">
        <v>7355</v>
      </c>
      <c r="O632" s="1" t="s">
        <v>7356</v>
      </c>
      <c r="P632" s="1">
        <v>2</v>
      </c>
      <c r="Q632" s="1">
        <v>0</v>
      </c>
      <c r="R632" s="1">
        <v>0.15709999999999999</v>
      </c>
      <c r="S632" s="38">
        <v>43678</v>
      </c>
      <c r="T632" s="1">
        <v>0.69</v>
      </c>
      <c r="U632" s="1" t="s">
        <v>7357</v>
      </c>
      <c r="V632" s="1">
        <v>0.1084</v>
      </c>
      <c r="W632" s="1" t="s">
        <v>7358</v>
      </c>
      <c r="X632" s="1" t="b">
        <v>0</v>
      </c>
      <c r="Y632" s="1" t="b">
        <v>0</v>
      </c>
    </row>
    <row r="633" spans="1:25" x14ac:dyDescent="0.25">
      <c r="A633" s="1" t="s">
        <v>8087</v>
      </c>
      <c r="B633" s="1" t="s">
        <v>8088</v>
      </c>
      <c r="C633" s="1" t="str">
        <f>VLOOKUP(B633,店铺SKU信息!E:F,2,0)</f>
        <v>AGM19377-Blue-XL</v>
      </c>
      <c r="D633" s="1" t="s">
        <v>8089</v>
      </c>
      <c r="E633" s="1" t="s">
        <v>8168</v>
      </c>
      <c r="F633" s="1" t="s">
        <v>7352</v>
      </c>
      <c r="G633" s="1">
        <v>12.68</v>
      </c>
      <c r="H633" s="1">
        <v>10.19</v>
      </c>
      <c r="I633" s="1">
        <v>1.18</v>
      </c>
      <c r="J633" s="1" t="s">
        <v>7353</v>
      </c>
      <c r="K633" s="1">
        <v>0.4</v>
      </c>
      <c r="L633" s="1" t="s">
        <v>7354</v>
      </c>
      <c r="M633" s="1">
        <v>8.8300000000000003E-2</v>
      </c>
      <c r="N633" s="1" t="s">
        <v>7355</v>
      </c>
      <c r="O633" s="1" t="s">
        <v>7356</v>
      </c>
      <c r="P633" s="1">
        <v>1</v>
      </c>
      <c r="Q633" s="1">
        <v>0</v>
      </c>
      <c r="R633" s="1">
        <v>8.8300000000000003E-2</v>
      </c>
      <c r="S633" s="38">
        <v>43678</v>
      </c>
      <c r="T633" s="1">
        <v>0.69</v>
      </c>
      <c r="U633" s="1" t="s">
        <v>7357</v>
      </c>
      <c r="V633" s="1">
        <v>6.0900000000000003E-2</v>
      </c>
      <c r="W633" s="1" t="s">
        <v>7358</v>
      </c>
      <c r="X633" s="1" t="b">
        <v>0</v>
      </c>
      <c r="Y633" s="1" t="b">
        <v>0</v>
      </c>
    </row>
    <row r="634" spans="1:25" x14ac:dyDescent="0.25">
      <c r="A634" s="1" t="s">
        <v>7801</v>
      </c>
      <c r="B634" s="1" t="s">
        <v>7802</v>
      </c>
      <c r="C634" s="1" t="str">
        <f>VLOOKUP(B634,店铺SKU信息!E:F,2,0)</f>
        <v>AGM42600-Red-4XL</v>
      </c>
      <c r="D634" s="1" t="s">
        <v>7803</v>
      </c>
      <c r="E634" s="1" t="s">
        <v>8168</v>
      </c>
      <c r="F634" s="1" t="s">
        <v>7352</v>
      </c>
      <c r="G634" s="1">
        <v>12.85</v>
      </c>
      <c r="H634" s="1">
        <v>9.0399999999999991</v>
      </c>
      <c r="I634" s="1">
        <v>1.65</v>
      </c>
      <c r="J634" s="1" t="s">
        <v>7353</v>
      </c>
      <c r="K634" s="1">
        <v>0.45</v>
      </c>
      <c r="L634" s="1" t="s">
        <v>7354</v>
      </c>
      <c r="M634" s="1">
        <v>0.1109</v>
      </c>
      <c r="N634" s="1" t="s">
        <v>7355</v>
      </c>
      <c r="O634" s="1" t="s">
        <v>7356</v>
      </c>
      <c r="P634" s="1">
        <v>1</v>
      </c>
      <c r="Q634" s="1">
        <v>0</v>
      </c>
      <c r="R634" s="1">
        <v>0.1109</v>
      </c>
      <c r="S634" s="38">
        <v>43678</v>
      </c>
      <c r="T634" s="1">
        <v>0.69</v>
      </c>
      <c r="U634" s="1" t="s">
        <v>7357</v>
      </c>
      <c r="V634" s="1">
        <v>7.6499999999999999E-2</v>
      </c>
      <c r="W634" s="1" t="s">
        <v>7358</v>
      </c>
      <c r="X634" s="1" t="b">
        <v>0</v>
      </c>
      <c r="Y634" s="1" t="b">
        <v>0</v>
      </c>
    </row>
    <row r="635" spans="1:25" x14ac:dyDescent="0.25">
      <c r="A635" s="1" t="s">
        <v>8144</v>
      </c>
      <c r="B635" s="1" t="s">
        <v>8145</v>
      </c>
      <c r="C635" s="1" t="str">
        <f>VLOOKUP(B635,店铺SKU信息!E:F,2,0)</f>
        <v>AGM42644-Black Stripe-4XL</v>
      </c>
      <c r="D635" s="1" t="s">
        <v>5202</v>
      </c>
      <c r="E635" s="1" t="s">
        <v>8168</v>
      </c>
      <c r="F635" s="1" t="s">
        <v>7352</v>
      </c>
      <c r="G635" s="1">
        <v>12.7</v>
      </c>
      <c r="H635" s="1">
        <v>9.9</v>
      </c>
      <c r="I635" s="1">
        <v>0.8</v>
      </c>
      <c r="J635" s="1" t="s">
        <v>7353</v>
      </c>
      <c r="K635" s="1">
        <v>0.65</v>
      </c>
      <c r="L635" s="1" t="s">
        <v>7354</v>
      </c>
      <c r="M635" s="1">
        <v>5.8099999999999999E-2</v>
      </c>
      <c r="N635" s="1" t="s">
        <v>7355</v>
      </c>
      <c r="O635" s="1" t="s">
        <v>7356</v>
      </c>
      <c r="P635" s="1">
        <v>0.06</v>
      </c>
      <c r="Q635" s="1">
        <v>0</v>
      </c>
      <c r="R635" s="1">
        <v>3.7000000000000002E-3</v>
      </c>
      <c r="S635" s="38">
        <v>43678</v>
      </c>
      <c r="T635" s="1">
        <v>0.69</v>
      </c>
      <c r="U635" s="1" t="s">
        <v>7357</v>
      </c>
      <c r="V635" s="1">
        <v>2.5999999999999999E-3</v>
      </c>
      <c r="W635" s="1" t="s">
        <v>7358</v>
      </c>
      <c r="X635" s="1" t="b">
        <v>0</v>
      </c>
      <c r="Y635" s="1" t="b">
        <v>0</v>
      </c>
    </row>
    <row r="636" spans="1:25" x14ac:dyDescent="0.25">
      <c r="A636" s="1" t="s">
        <v>8130</v>
      </c>
      <c r="B636" s="1" t="s">
        <v>8131</v>
      </c>
      <c r="C636" s="1" t="str">
        <f>VLOOKUP(B636,店铺SKU信息!E:F,2,0)</f>
        <v>AGM42599-Black-4XL</v>
      </c>
      <c r="D636" s="1" t="s">
        <v>8132</v>
      </c>
      <c r="E636" s="1" t="s">
        <v>8168</v>
      </c>
      <c r="F636" s="1" t="s">
        <v>7352</v>
      </c>
      <c r="G636" s="1">
        <v>12.2</v>
      </c>
      <c r="H636" s="1">
        <v>9.3000000000000007</v>
      </c>
      <c r="I636" s="1">
        <v>1.2</v>
      </c>
      <c r="J636" s="1" t="s">
        <v>7353</v>
      </c>
      <c r="K636" s="1">
        <v>0.5</v>
      </c>
      <c r="L636" s="1" t="s">
        <v>7354</v>
      </c>
      <c r="M636" s="1">
        <v>7.8600000000000003E-2</v>
      </c>
      <c r="N636" s="1" t="s">
        <v>7355</v>
      </c>
      <c r="O636" s="1" t="s">
        <v>7356</v>
      </c>
      <c r="P636" s="1">
        <v>1</v>
      </c>
      <c r="Q636" s="1">
        <v>0</v>
      </c>
      <c r="R636" s="1">
        <v>7.8600000000000003E-2</v>
      </c>
      <c r="S636" s="38">
        <v>43678</v>
      </c>
      <c r="T636" s="1">
        <v>0.69</v>
      </c>
      <c r="U636" s="1" t="s">
        <v>7357</v>
      </c>
      <c r="V636" s="1">
        <v>5.4199999999999998E-2</v>
      </c>
      <c r="W636" s="1" t="s">
        <v>7358</v>
      </c>
      <c r="X636" s="1" t="b">
        <v>0</v>
      </c>
      <c r="Y636" s="1" t="b">
        <v>0</v>
      </c>
    </row>
    <row r="637" spans="1:25" x14ac:dyDescent="0.25">
      <c r="A637" s="1" t="s">
        <v>7521</v>
      </c>
      <c r="B637" s="1" t="s">
        <v>7522</v>
      </c>
      <c r="C637" s="1" t="str">
        <f>VLOOKUP(B637,店铺SKU信息!E:F,2,0)</f>
        <v>AGM42644-White Stripe-4XL</v>
      </c>
      <c r="D637" s="1" t="s">
        <v>7523</v>
      </c>
      <c r="E637" s="1" t="s">
        <v>8168</v>
      </c>
      <c r="F637" s="1" t="s">
        <v>7352</v>
      </c>
      <c r="G637" s="1">
        <v>12.7</v>
      </c>
      <c r="H637" s="1">
        <v>9.9</v>
      </c>
      <c r="I637" s="1">
        <v>0.8</v>
      </c>
      <c r="J637" s="1" t="s">
        <v>7353</v>
      </c>
      <c r="K637" s="1">
        <v>0.65</v>
      </c>
      <c r="L637" s="1" t="s">
        <v>7354</v>
      </c>
      <c r="M637" s="1">
        <v>5.8099999999999999E-2</v>
      </c>
      <c r="N637" s="1" t="s">
        <v>7355</v>
      </c>
      <c r="O637" s="1" t="s">
        <v>7356</v>
      </c>
      <c r="P637" s="1">
        <v>2</v>
      </c>
      <c r="Q637" s="1">
        <v>0</v>
      </c>
      <c r="R637" s="1">
        <v>0.1162</v>
      </c>
      <c r="S637" s="38">
        <v>43678</v>
      </c>
      <c r="T637" s="1">
        <v>0.69</v>
      </c>
      <c r="U637" s="1" t="s">
        <v>7357</v>
      </c>
      <c r="V637" s="1">
        <v>8.0199999999999994E-2</v>
      </c>
      <c r="W637" s="1" t="s">
        <v>7358</v>
      </c>
      <c r="X637" s="1" t="b">
        <v>0</v>
      </c>
      <c r="Y637" s="1" t="b">
        <v>0</v>
      </c>
    </row>
    <row r="638" spans="1:25" x14ac:dyDescent="0.25">
      <c r="A638" s="1" t="s">
        <v>8028</v>
      </c>
      <c r="B638" s="1" t="s">
        <v>8029</v>
      </c>
      <c r="C638" s="1" t="str">
        <f>VLOOKUP(B638,店铺SKU信息!E:F,2,0)</f>
        <v>AGCY1031-Black Stripe-S</v>
      </c>
      <c r="D638" s="1" t="s">
        <v>8030</v>
      </c>
      <c r="E638" s="1" t="s">
        <v>8168</v>
      </c>
      <c r="F638" s="1" t="s">
        <v>7352</v>
      </c>
      <c r="G638" s="1">
        <v>11.3</v>
      </c>
      <c r="H638" s="1">
        <v>9.3000000000000007</v>
      </c>
      <c r="I638" s="1">
        <v>1.6</v>
      </c>
      <c r="J638" s="1" t="s">
        <v>7353</v>
      </c>
      <c r="K638" s="1">
        <v>0.35</v>
      </c>
      <c r="L638" s="1" t="s">
        <v>7354</v>
      </c>
      <c r="M638" s="1">
        <v>9.7299999999999998E-2</v>
      </c>
      <c r="N638" s="1" t="s">
        <v>7355</v>
      </c>
      <c r="O638" s="1" t="s">
        <v>7356</v>
      </c>
      <c r="P638" s="1">
        <v>2</v>
      </c>
      <c r="Q638" s="1">
        <v>0</v>
      </c>
      <c r="R638" s="1">
        <v>0.1946</v>
      </c>
      <c r="S638" s="38">
        <v>43678</v>
      </c>
      <c r="T638" s="1">
        <v>0.69</v>
      </c>
      <c r="U638" s="1" t="s">
        <v>7357</v>
      </c>
      <c r="V638" s="1">
        <v>0.1343</v>
      </c>
      <c r="W638" s="1" t="s">
        <v>7358</v>
      </c>
      <c r="X638" s="1" t="b">
        <v>0</v>
      </c>
      <c r="Y638" s="1" t="b">
        <v>0</v>
      </c>
    </row>
    <row r="639" spans="1:25" x14ac:dyDescent="0.25">
      <c r="A639" s="1" t="s">
        <v>7906</v>
      </c>
      <c r="B639" s="1" t="s">
        <v>7907</v>
      </c>
      <c r="C639" s="1" t="str">
        <f>VLOOKUP(B639,店铺SKU信息!E:F,2,0)</f>
        <v>AGCY6820-White-S</v>
      </c>
      <c r="D639" s="1" t="s">
        <v>3198</v>
      </c>
      <c r="E639" s="1" t="s">
        <v>8168</v>
      </c>
      <c r="F639" s="1" t="s">
        <v>7352</v>
      </c>
      <c r="G639" s="1">
        <v>13.07</v>
      </c>
      <c r="H639" s="1">
        <v>10.28</v>
      </c>
      <c r="I639" s="1">
        <v>0.79</v>
      </c>
      <c r="J639" s="1" t="s">
        <v>7353</v>
      </c>
      <c r="K639" s="1">
        <v>0.2</v>
      </c>
      <c r="L639" s="1" t="s">
        <v>7354</v>
      </c>
      <c r="M639" s="1">
        <v>6.1400000000000003E-2</v>
      </c>
      <c r="N639" s="1" t="s">
        <v>7355</v>
      </c>
      <c r="O639" s="1" t="s">
        <v>7356</v>
      </c>
      <c r="P639" s="1">
        <v>4.3899999999999997</v>
      </c>
      <c r="Q639" s="1">
        <v>0</v>
      </c>
      <c r="R639" s="1">
        <v>0.26950000000000002</v>
      </c>
      <c r="S639" s="38">
        <v>43678</v>
      </c>
      <c r="T639" s="1">
        <v>0.69</v>
      </c>
      <c r="U639" s="1" t="s">
        <v>7357</v>
      </c>
      <c r="V639" s="1">
        <v>0.18590000000000001</v>
      </c>
      <c r="W639" s="1" t="s">
        <v>7358</v>
      </c>
      <c r="X639" s="1" t="b">
        <v>0</v>
      </c>
      <c r="Y639" s="1" t="b">
        <v>0</v>
      </c>
    </row>
    <row r="640" spans="1:25" x14ac:dyDescent="0.25">
      <c r="A640" s="1" t="s">
        <v>8123</v>
      </c>
      <c r="B640" s="1" t="s">
        <v>8124</v>
      </c>
      <c r="C640" s="1" t="str">
        <f>VLOOKUP(B640,店铺SKU信息!E:F,2,0)</f>
        <v>AGM42599-Army Green-4XL</v>
      </c>
      <c r="D640" s="1" t="s">
        <v>6620</v>
      </c>
      <c r="E640" s="1" t="s">
        <v>8168</v>
      </c>
      <c r="F640" s="1" t="s">
        <v>7352</v>
      </c>
      <c r="G640" s="1">
        <v>12.2</v>
      </c>
      <c r="H640" s="1">
        <v>9.3000000000000007</v>
      </c>
      <c r="I640" s="1">
        <v>1.2</v>
      </c>
      <c r="J640" s="1" t="s">
        <v>7353</v>
      </c>
      <c r="K640" s="1">
        <v>0.5</v>
      </c>
      <c r="L640" s="1" t="s">
        <v>7354</v>
      </c>
      <c r="M640" s="1">
        <v>7.8600000000000003E-2</v>
      </c>
      <c r="N640" s="1" t="s">
        <v>7355</v>
      </c>
      <c r="O640" s="1" t="s">
        <v>7356</v>
      </c>
      <c r="P640" s="1">
        <v>2</v>
      </c>
      <c r="Q640" s="1">
        <v>0</v>
      </c>
      <c r="R640" s="1">
        <v>0.15709999999999999</v>
      </c>
      <c r="S640" s="38">
        <v>43678</v>
      </c>
      <c r="T640" s="1">
        <v>0.69</v>
      </c>
      <c r="U640" s="1" t="s">
        <v>7357</v>
      </c>
      <c r="V640" s="1">
        <v>0.1084</v>
      </c>
      <c r="W640" s="1" t="s">
        <v>7358</v>
      </c>
      <c r="X640" s="1" t="b">
        <v>0</v>
      </c>
      <c r="Y640" s="1" t="b">
        <v>0</v>
      </c>
    </row>
    <row r="641" spans="1:25" x14ac:dyDescent="0.25">
      <c r="A641" s="1" t="s">
        <v>7870</v>
      </c>
      <c r="B641" s="1" t="s">
        <v>7871</v>
      </c>
      <c r="C641" s="1" t="str">
        <f>VLOOKUP(B641,店铺SKU信息!E:F,2,0)</f>
        <v>AGM42600-Red-XL</v>
      </c>
      <c r="D641" s="1" t="s">
        <v>6262</v>
      </c>
      <c r="E641" s="1" t="s">
        <v>8168</v>
      </c>
      <c r="F641" s="1" t="s">
        <v>7352</v>
      </c>
      <c r="G641" s="1">
        <v>12.85</v>
      </c>
      <c r="H641" s="1">
        <v>9.0399999999999991</v>
      </c>
      <c r="I641" s="1">
        <v>1.65</v>
      </c>
      <c r="J641" s="1" t="s">
        <v>7353</v>
      </c>
      <c r="K641" s="1">
        <v>0.45</v>
      </c>
      <c r="L641" s="1" t="s">
        <v>7354</v>
      </c>
      <c r="M641" s="1">
        <v>0.1109</v>
      </c>
      <c r="N641" s="1" t="s">
        <v>7355</v>
      </c>
      <c r="O641" s="1" t="s">
        <v>7356</v>
      </c>
      <c r="P641" s="1">
        <v>1</v>
      </c>
      <c r="Q641" s="1">
        <v>0</v>
      </c>
      <c r="R641" s="1">
        <v>0.1109</v>
      </c>
      <c r="S641" s="38">
        <v>43678</v>
      </c>
      <c r="T641" s="1">
        <v>0.69</v>
      </c>
      <c r="U641" s="1" t="s">
        <v>7357</v>
      </c>
      <c r="V641" s="1">
        <v>7.6499999999999999E-2</v>
      </c>
      <c r="W641" s="1" t="s">
        <v>7358</v>
      </c>
      <c r="X641" s="1" t="b">
        <v>0</v>
      </c>
      <c r="Y641" s="1" t="b">
        <v>0</v>
      </c>
    </row>
    <row r="642" spans="1:25" x14ac:dyDescent="0.25">
      <c r="A642" s="1" t="s">
        <v>7766</v>
      </c>
      <c r="B642" s="1" t="s">
        <v>7767</v>
      </c>
      <c r="C642" s="1" t="str">
        <f>VLOOKUP(B642,店铺SKU信息!E:F,2,0)</f>
        <v>AGM42600-Black-2XL</v>
      </c>
      <c r="D642" s="1" t="s">
        <v>7768</v>
      </c>
      <c r="E642" s="1" t="s">
        <v>8168</v>
      </c>
      <c r="F642" s="1" t="s">
        <v>7352</v>
      </c>
      <c r="G642" s="1">
        <v>12.85</v>
      </c>
      <c r="H642" s="1">
        <v>9.0399999999999991</v>
      </c>
      <c r="I642" s="1">
        <v>1.65</v>
      </c>
      <c r="J642" s="1" t="s">
        <v>7353</v>
      </c>
      <c r="K642" s="1">
        <v>0.45</v>
      </c>
      <c r="L642" s="1" t="s">
        <v>7354</v>
      </c>
      <c r="M642" s="1">
        <v>0.1109</v>
      </c>
      <c r="N642" s="1" t="s">
        <v>7355</v>
      </c>
      <c r="O642" s="1" t="s">
        <v>7356</v>
      </c>
      <c r="P642" s="1">
        <v>1</v>
      </c>
      <c r="Q642" s="1">
        <v>0</v>
      </c>
      <c r="R642" s="1">
        <v>0.1109</v>
      </c>
      <c r="S642" s="38">
        <v>43678</v>
      </c>
      <c r="T642" s="1">
        <v>0.69</v>
      </c>
      <c r="U642" s="1" t="s">
        <v>7357</v>
      </c>
      <c r="V642" s="1">
        <v>7.6499999999999999E-2</v>
      </c>
      <c r="W642" s="1" t="s">
        <v>7358</v>
      </c>
      <c r="X642" s="1" t="b">
        <v>0</v>
      </c>
      <c r="Y642" s="1" t="b">
        <v>0</v>
      </c>
    </row>
    <row r="643" spans="1:25" x14ac:dyDescent="0.25">
      <c r="A643" s="1" t="s">
        <v>7535</v>
      </c>
      <c r="B643" s="1" t="s">
        <v>7536</v>
      </c>
      <c r="C643" s="1" t="str">
        <f>VLOOKUP(B643,店铺SKU信息!E:F,2,0)</f>
        <v>AGM48899-Black-XL</v>
      </c>
      <c r="D643" s="1" t="s">
        <v>7537</v>
      </c>
      <c r="E643" s="1" t="s">
        <v>8168</v>
      </c>
      <c r="F643" s="1" t="s">
        <v>7352</v>
      </c>
      <c r="G643" s="1">
        <v>12.56</v>
      </c>
      <c r="H643" s="1">
        <v>9.92</v>
      </c>
      <c r="I643" s="1">
        <v>0.59</v>
      </c>
      <c r="J643" s="1" t="s">
        <v>7353</v>
      </c>
      <c r="K643" s="1">
        <v>0.35</v>
      </c>
      <c r="L643" s="1" t="s">
        <v>7354</v>
      </c>
      <c r="M643" s="1">
        <v>4.2599999999999999E-2</v>
      </c>
      <c r="N643" s="1" t="s">
        <v>7355</v>
      </c>
      <c r="O643" s="1" t="s">
        <v>7356</v>
      </c>
      <c r="P643" s="1">
        <v>2</v>
      </c>
      <c r="Q643" s="1">
        <v>0</v>
      </c>
      <c r="R643" s="1">
        <v>8.5099999999999995E-2</v>
      </c>
      <c r="S643" s="38">
        <v>43678</v>
      </c>
      <c r="T643" s="1">
        <v>0.69</v>
      </c>
      <c r="U643" s="1" t="s">
        <v>7357</v>
      </c>
      <c r="V643" s="1">
        <v>5.8700000000000002E-2</v>
      </c>
      <c r="W643" s="1" t="s">
        <v>7358</v>
      </c>
      <c r="X643" s="1" t="b">
        <v>0</v>
      </c>
      <c r="Y643" s="1" t="b">
        <v>0</v>
      </c>
    </row>
    <row r="644" spans="1:25" x14ac:dyDescent="0.25">
      <c r="A644" s="1" t="s">
        <v>7872</v>
      </c>
      <c r="B644" s="1" t="s">
        <v>7873</v>
      </c>
      <c r="C644" s="1" t="str">
        <f>VLOOKUP(B644,店铺SKU信息!E:F,2,0)</f>
        <v>AGM42544-Purple-4XL</v>
      </c>
      <c r="D644" s="1" t="s">
        <v>7874</v>
      </c>
      <c r="E644" s="1" t="s">
        <v>8168</v>
      </c>
      <c r="F644" s="1" t="s">
        <v>7352</v>
      </c>
      <c r="G644" s="1">
        <v>12.8</v>
      </c>
      <c r="H644" s="1">
        <v>6</v>
      </c>
      <c r="I644" s="1">
        <v>2.4</v>
      </c>
      <c r="J644" s="1" t="s">
        <v>7353</v>
      </c>
      <c r="K644" s="1">
        <v>0.6</v>
      </c>
      <c r="L644" s="1" t="s">
        <v>7354</v>
      </c>
      <c r="M644" s="1">
        <v>0.1067</v>
      </c>
      <c r="N644" s="1" t="s">
        <v>7355</v>
      </c>
      <c r="O644" s="1" t="s">
        <v>7356</v>
      </c>
      <c r="P644" s="1">
        <v>1</v>
      </c>
      <c r="Q644" s="1">
        <v>0</v>
      </c>
      <c r="R644" s="1">
        <v>0.1067</v>
      </c>
      <c r="S644" s="38">
        <v>43678</v>
      </c>
      <c r="T644" s="1">
        <v>0.69</v>
      </c>
      <c r="U644" s="1" t="s">
        <v>7357</v>
      </c>
      <c r="V644" s="1">
        <v>7.3599999999999999E-2</v>
      </c>
      <c r="W644" s="1" t="s">
        <v>7358</v>
      </c>
      <c r="X644" s="1" t="b">
        <v>0</v>
      </c>
      <c r="Y644" s="1" t="b">
        <v>0</v>
      </c>
    </row>
    <row r="645" spans="1:25" x14ac:dyDescent="0.25">
      <c r="A645" s="1" t="s">
        <v>8192</v>
      </c>
      <c r="B645" s="1" t="s">
        <v>8193</v>
      </c>
      <c r="C645" s="1" t="str">
        <f>VLOOKUP(B645,店铺SKU信息!E:F,2,0)</f>
        <v>AGM19333-Pink-4XL</v>
      </c>
      <c r="D645" s="1" t="s">
        <v>6638</v>
      </c>
      <c r="E645" s="1" t="s">
        <v>8168</v>
      </c>
      <c r="F645" s="1" t="s">
        <v>7352</v>
      </c>
      <c r="G645" s="1">
        <v>12.4</v>
      </c>
      <c r="H645" s="1">
        <v>9.6</v>
      </c>
      <c r="I645" s="1">
        <v>0.6</v>
      </c>
      <c r="J645" s="1" t="s">
        <v>7353</v>
      </c>
      <c r="K645" s="1">
        <v>0.3</v>
      </c>
      <c r="L645" s="1" t="s">
        <v>7354</v>
      </c>
      <c r="M645" s="1">
        <v>4.1300000000000003E-2</v>
      </c>
      <c r="N645" s="1" t="s">
        <v>7355</v>
      </c>
      <c r="O645" s="1" t="s">
        <v>7356</v>
      </c>
      <c r="P645" s="1">
        <v>2</v>
      </c>
      <c r="Q645" s="1">
        <v>0</v>
      </c>
      <c r="R645" s="1">
        <v>8.2699999999999996E-2</v>
      </c>
      <c r="S645" s="38">
        <v>43678</v>
      </c>
      <c r="T645" s="1">
        <v>0.69</v>
      </c>
      <c r="U645" s="1" t="s">
        <v>7357</v>
      </c>
      <c r="V645" s="1">
        <v>5.7000000000000002E-2</v>
      </c>
      <c r="W645" s="1" t="s">
        <v>7358</v>
      </c>
      <c r="X645" s="1" t="b">
        <v>0</v>
      </c>
      <c r="Y645" s="1" t="b">
        <v>0</v>
      </c>
    </row>
    <row r="646" spans="1:25" x14ac:dyDescent="0.25">
      <c r="A646" s="1" t="s">
        <v>7548</v>
      </c>
      <c r="B646" s="1" t="s">
        <v>7549</v>
      </c>
      <c r="C646" s="1" t="str">
        <f>VLOOKUP(B646,店铺SKU信息!E:F,2,0)</f>
        <v>AGM42588-Burgundy-XL</v>
      </c>
      <c r="D646" s="1" t="s">
        <v>7550</v>
      </c>
      <c r="E646" s="1" t="s">
        <v>8168</v>
      </c>
      <c r="F646" s="1" t="s">
        <v>7352</v>
      </c>
      <c r="G646" s="1">
        <v>12.1</v>
      </c>
      <c r="H646" s="1">
        <v>8.9</v>
      </c>
      <c r="I646" s="1">
        <v>2.4</v>
      </c>
      <c r="J646" s="1" t="s">
        <v>7353</v>
      </c>
      <c r="K646" s="1">
        <v>1.1499999999999999</v>
      </c>
      <c r="L646" s="1" t="s">
        <v>7354</v>
      </c>
      <c r="M646" s="1">
        <v>0.14940000000000001</v>
      </c>
      <c r="N646" s="1" t="s">
        <v>7355</v>
      </c>
      <c r="O646" s="1" t="s">
        <v>7356</v>
      </c>
      <c r="P646" s="1">
        <v>1</v>
      </c>
      <c r="Q646" s="1">
        <v>0</v>
      </c>
      <c r="R646" s="1">
        <v>0.14940000000000001</v>
      </c>
      <c r="S646" s="38">
        <v>43678</v>
      </c>
      <c r="T646" s="1">
        <v>0.69</v>
      </c>
      <c r="U646" s="1" t="s">
        <v>7357</v>
      </c>
      <c r="V646" s="1">
        <v>0.1031</v>
      </c>
      <c r="W646" s="1" t="s">
        <v>7358</v>
      </c>
      <c r="X646" s="1" t="b">
        <v>0</v>
      </c>
      <c r="Y646" s="1" t="b">
        <v>0</v>
      </c>
    </row>
    <row r="647" spans="1:25" x14ac:dyDescent="0.25">
      <c r="A647" s="1" t="s">
        <v>8146</v>
      </c>
      <c r="B647" s="1" t="s">
        <v>8147</v>
      </c>
      <c r="C647" s="1" t="str">
        <f>VLOOKUP(B647,店铺SKU信息!E:F,2,0)</f>
        <v>AGM42566-Purple-XL</v>
      </c>
      <c r="D647" s="1" t="s">
        <v>8148</v>
      </c>
      <c r="E647" s="1" t="s">
        <v>8168</v>
      </c>
      <c r="F647" s="1" t="s">
        <v>7352</v>
      </c>
      <c r="G647" s="1">
        <v>10.5</v>
      </c>
      <c r="H647" s="1">
        <v>3.8</v>
      </c>
      <c r="I647" s="1">
        <v>2.2999999999999998</v>
      </c>
      <c r="J647" s="1" t="s">
        <v>7353</v>
      </c>
      <c r="K647" s="1">
        <v>0.6</v>
      </c>
      <c r="L647" s="1" t="s">
        <v>7354</v>
      </c>
      <c r="M647" s="1">
        <v>5.3100000000000001E-2</v>
      </c>
      <c r="N647" s="1" t="s">
        <v>7355</v>
      </c>
      <c r="O647" s="1" t="s">
        <v>7356</v>
      </c>
      <c r="P647" s="1">
        <v>2</v>
      </c>
      <c r="Q647" s="1">
        <v>0</v>
      </c>
      <c r="R647" s="1">
        <v>0.1062</v>
      </c>
      <c r="S647" s="38">
        <v>43678</v>
      </c>
      <c r="T647" s="1">
        <v>0.69</v>
      </c>
      <c r="U647" s="1" t="s">
        <v>7357</v>
      </c>
      <c r="V647" s="1">
        <v>7.3200000000000001E-2</v>
      </c>
      <c r="W647" s="1" t="s">
        <v>7358</v>
      </c>
      <c r="X647" s="1" t="b">
        <v>0</v>
      </c>
      <c r="Y647" s="1" t="b">
        <v>0</v>
      </c>
    </row>
    <row r="648" spans="1:25" x14ac:dyDescent="0.25">
      <c r="A648" s="1" t="s">
        <v>7975</v>
      </c>
      <c r="B648" s="1" t="s">
        <v>7976</v>
      </c>
      <c r="C648" s="1" t="str">
        <f>VLOOKUP(B648,店铺SKU信息!E:F,2,0)</f>
        <v>AGM19333-White-XL</v>
      </c>
      <c r="D648" s="1" t="s">
        <v>6798</v>
      </c>
      <c r="E648" s="1" t="s">
        <v>8168</v>
      </c>
      <c r="F648" s="1" t="s">
        <v>7352</v>
      </c>
      <c r="G648" s="1">
        <v>12.9</v>
      </c>
      <c r="H648" s="1">
        <v>9.1</v>
      </c>
      <c r="I648" s="1">
        <v>0.6</v>
      </c>
      <c r="J648" s="1" t="s">
        <v>7353</v>
      </c>
      <c r="K648" s="1">
        <v>0.25</v>
      </c>
      <c r="L648" s="1" t="s">
        <v>7354</v>
      </c>
      <c r="M648" s="1">
        <v>4.0800000000000003E-2</v>
      </c>
      <c r="N648" s="1" t="s">
        <v>7355</v>
      </c>
      <c r="O648" s="1" t="s">
        <v>7356</v>
      </c>
      <c r="P648" s="1">
        <v>8</v>
      </c>
      <c r="Q648" s="1">
        <v>0</v>
      </c>
      <c r="R648" s="1">
        <v>0.3261</v>
      </c>
      <c r="S648" s="38">
        <v>43678</v>
      </c>
      <c r="T648" s="1">
        <v>0.69</v>
      </c>
      <c r="U648" s="1" t="s">
        <v>7357</v>
      </c>
      <c r="V648" s="1">
        <v>0.22500000000000001</v>
      </c>
      <c r="W648" s="1" t="s">
        <v>7358</v>
      </c>
      <c r="X648" s="1" t="b">
        <v>0</v>
      </c>
      <c r="Y648" s="1" t="b">
        <v>0</v>
      </c>
    </row>
    <row r="649" spans="1:25" x14ac:dyDescent="0.25">
      <c r="A649" s="1" t="s">
        <v>7880</v>
      </c>
      <c r="B649" s="1" t="s">
        <v>7881</v>
      </c>
      <c r="C649" s="1" t="str">
        <f>VLOOKUP(B649,店铺SKU信息!E:F,2,0)</f>
        <v>AGM42566-Black-2XL</v>
      </c>
      <c r="D649" s="1" t="s">
        <v>7882</v>
      </c>
      <c r="E649" s="1" t="s">
        <v>8168</v>
      </c>
      <c r="F649" s="1" t="s">
        <v>7352</v>
      </c>
      <c r="G649" s="1">
        <v>10.5</v>
      </c>
      <c r="H649" s="1">
        <v>3.8</v>
      </c>
      <c r="I649" s="1">
        <v>2.2999999999999998</v>
      </c>
      <c r="J649" s="1" t="s">
        <v>7353</v>
      </c>
      <c r="K649" s="1">
        <v>0.6</v>
      </c>
      <c r="L649" s="1" t="s">
        <v>7354</v>
      </c>
      <c r="M649" s="1">
        <v>5.3100000000000001E-2</v>
      </c>
      <c r="N649" s="1" t="s">
        <v>7355</v>
      </c>
      <c r="O649" s="1" t="s">
        <v>7356</v>
      </c>
      <c r="P649" s="1">
        <v>1</v>
      </c>
      <c r="Q649" s="1">
        <v>0</v>
      </c>
      <c r="R649" s="1">
        <v>5.3100000000000001E-2</v>
      </c>
      <c r="S649" s="38">
        <v>43678</v>
      </c>
      <c r="T649" s="1">
        <v>0.69</v>
      </c>
      <c r="U649" s="1" t="s">
        <v>7357</v>
      </c>
      <c r="V649" s="1">
        <v>3.6600000000000001E-2</v>
      </c>
      <c r="W649" s="1" t="s">
        <v>7358</v>
      </c>
      <c r="X649" s="1" t="b">
        <v>0</v>
      </c>
      <c r="Y649" s="1" t="b">
        <v>0</v>
      </c>
    </row>
    <row r="650" spans="1:25" x14ac:dyDescent="0.25">
      <c r="A650" s="1" t="s">
        <v>8164</v>
      </c>
      <c r="B650" s="1" t="s">
        <v>8165</v>
      </c>
      <c r="C650" s="1" t="str">
        <f>VLOOKUP(B650,店铺SKU信息!E:F,2,0)</f>
        <v>AGM42599-Black-2XL</v>
      </c>
      <c r="D650" s="1" t="s">
        <v>8166</v>
      </c>
      <c r="E650" s="1" t="s">
        <v>8168</v>
      </c>
      <c r="F650" s="1" t="s">
        <v>7352</v>
      </c>
      <c r="G650" s="1">
        <v>12.2</v>
      </c>
      <c r="H650" s="1">
        <v>9.3000000000000007</v>
      </c>
      <c r="I650" s="1">
        <v>1.2</v>
      </c>
      <c r="J650" s="1" t="s">
        <v>7353</v>
      </c>
      <c r="K650" s="1">
        <v>0.5</v>
      </c>
      <c r="L650" s="1" t="s">
        <v>7354</v>
      </c>
      <c r="M650" s="1">
        <v>7.8600000000000003E-2</v>
      </c>
      <c r="N650" s="1" t="s">
        <v>7355</v>
      </c>
      <c r="O650" s="1" t="s">
        <v>7356</v>
      </c>
      <c r="P650" s="1">
        <v>2</v>
      </c>
      <c r="Q650" s="1">
        <v>0</v>
      </c>
      <c r="R650" s="1">
        <v>0.15709999999999999</v>
      </c>
      <c r="S650" s="38">
        <v>43678</v>
      </c>
      <c r="T650" s="1">
        <v>0.69</v>
      </c>
      <c r="U650" s="1" t="s">
        <v>7357</v>
      </c>
      <c r="V650" s="1">
        <v>0.1084</v>
      </c>
      <c r="W650" s="1" t="s">
        <v>7358</v>
      </c>
      <c r="X650" s="1" t="b">
        <v>0</v>
      </c>
      <c r="Y650" s="1" t="b">
        <v>0</v>
      </c>
    </row>
    <row r="651" spans="1:25" x14ac:dyDescent="0.25">
      <c r="A651" s="1" t="s">
        <v>8061</v>
      </c>
      <c r="B651" s="1" t="s">
        <v>8062</v>
      </c>
      <c r="C651" s="1" t="str">
        <f>VLOOKUP(B651,店铺SKU信息!E:F,2,0)</f>
        <v>AGM42588-Green-2XL</v>
      </c>
      <c r="D651" s="1" t="s">
        <v>8063</v>
      </c>
      <c r="E651" s="1" t="s">
        <v>8168</v>
      </c>
      <c r="F651" s="1" t="s">
        <v>7352</v>
      </c>
      <c r="G651" s="1">
        <v>12.1</v>
      </c>
      <c r="H651" s="1">
        <v>8.9</v>
      </c>
      <c r="I651" s="1">
        <v>2.4</v>
      </c>
      <c r="J651" s="1" t="s">
        <v>7353</v>
      </c>
      <c r="K651" s="1">
        <v>1.1499999999999999</v>
      </c>
      <c r="L651" s="1" t="s">
        <v>7354</v>
      </c>
      <c r="M651" s="1">
        <v>0.14940000000000001</v>
      </c>
      <c r="N651" s="1" t="s">
        <v>7355</v>
      </c>
      <c r="O651" s="1" t="s">
        <v>7356</v>
      </c>
      <c r="P651" s="1">
        <v>1</v>
      </c>
      <c r="Q651" s="1">
        <v>0</v>
      </c>
      <c r="R651" s="1">
        <v>0.14940000000000001</v>
      </c>
      <c r="S651" s="38">
        <v>43678</v>
      </c>
      <c r="T651" s="1">
        <v>0.69</v>
      </c>
      <c r="U651" s="1" t="s">
        <v>7357</v>
      </c>
      <c r="V651" s="1">
        <v>0.1031</v>
      </c>
      <c r="W651" s="1" t="s">
        <v>7358</v>
      </c>
      <c r="X651" s="1" t="b">
        <v>0</v>
      </c>
      <c r="Y651" s="1" t="b">
        <v>0</v>
      </c>
    </row>
    <row r="652" spans="1:25" x14ac:dyDescent="0.25">
      <c r="A652" s="1" t="s">
        <v>8194</v>
      </c>
      <c r="B652" s="1" t="s">
        <v>8195</v>
      </c>
      <c r="C652" s="1" t="str">
        <f>VLOOKUP(B652,店铺SKU信息!E:F,2,0)</f>
        <v>AGM42566-Purple-4XL</v>
      </c>
      <c r="D652" s="1" t="s">
        <v>8196</v>
      </c>
      <c r="E652" s="1" t="s">
        <v>8197</v>
      </c>
      <c r="F652" s="1" t="s">
        <v>7352</v>
      </c>
      <c r="G652" s="1">
        <v>10.5</v>
      </c>
      <c r="H652" s="1">
        <v>3.8</v>
      </c>
      <c r="I652" s="1">
        <v>2.2999999999999998</v>
      </c>
      <c r="J652" s="1" t="s">
        <v>7353</v>
      </c>
      <c r="K652" s="1">
        <v>0.6</v>
      </c>
      <c r="L652" s="1" t="s">
        <v>7354</v>
      </c>
      <c r="M652" s="1">
        <v>5.3100000000000001E-2</v>
      </c>
      <c r="N652" s="1" t="s">
        <v>7355</v>
      </c>
      <c r="O652" s="1" t="s">
        <v>7356</v>
      </c>
      <c r="P652" s="1">
        <v>1</v>
      </c>
      <c r="Q652" s="1">
        <v>0</v>
      </c>
      <c r="R652" s="1">
        <v>5.3100000000000001E-2</v>
      </c>
      <c r="S652" s="38">
        <v>43678</v>
      </c>
      <c r="T652" s="1">
        <v>0.69</v>
      </c>
      <c r="U652" s="1" t="s">
        <v>7357</v>
      </c>
      <c r="V652" s="1">
        <v>3.6600000000000001E-2</v>
      </c>
      <c r="W652" s="1" t="s">
        <v>7358</v>
      </c>
      <c r="X652" s="1" t="b">
        <v>0</v>
      </c>
      <c r="Y652" s="1" t="b">
        <v>0</v>
      </c>
    </row>
    <row r="653" spans="1:25" x14ac:dyDescent="0.25">
      <c r="A653" s="1" t="s">
        <v>8075</v>
      </c>
      <c r="B653" s="1" t="s">
        <v>8076</v>
      </c>
      <c r="C653" s="1" t="str">
        <f>VLOOKUP(B653,店铺SKU信息!E:F,2,0)</f>
        <v>AGM42600-Red-2XL</v>
      </c>
      <c r="D653" s="1" t="s">
        <v>8077</v>
      </c>
      <c r="E653" s="1" t="s">
        <v>8197</v>
      </c>
      <c r="F653" s="1" t="s">
        <v>7352</v>
      </c>
      <c r="G653" s="1">
        <v>12.85</v>
      </c>
      <c r="H653" s="1">
        <v>9.0399999999999991</v>
      </c>
      <c r="I653" s="1">
        <v>1.65</v>
      </c>
      <c r="J653" s="1" t="s">
        <v>7353</v>
      </c>
      <c r="K653" s="1">
        <v>0.45</v>
      </c>
      <c r="L653" s="1" t="s">
        <v>7354</v>
      </c>
      <c r="M653" s="1">
        <v>0.1109</v>
      </c>
      <c r="N653" s="1" t="s">
        <v>7355</v>
      </c>
      <c r="O653" s="1" t="s">
        <v>7356</v>
      </c>
      <c r="P653" s="1">
        <v>1</v>
      </c>
      <c r="Q653" s="1">
        <v>0</v>
      </c>
      <c r="R653" s="1">
        <v>0.1109</v>
      </c>
      <c r="S653" s="38">
        <v>43678</v>
      </c>
      <c r="T653" s="1">
        <v>0.69</v>
      </c>
      <c r="U653" s="1" t="s">
        <v>7357</v>
      </c>
      <c r="V653" s="1">
        <v>7.6499999999999999E-2</v>
      </c>
      <c r="W653" s="1" t="s">
        <v>7358</v>
      </c>
      <c r="X653" s="1" t="b">
        <v>0</v>
      </c>
      <c r="Y653" s="1" t="b">
        <v>0</v>
      </c>
    </row>
    <row r="654" spans="1:25" x14ac:dyDescent="0.25">
      <c r="A654" s="1" t="s">
        <v>8052</v>
      </c>
      <c r="B654" s="1" t="s">
        <v>8053</v>
      </c>
      <c r="C654" s="1" t="str">
        <f>VLOOKUP(B654,店铺SKU信息!E:F,2,0)</f>
        <v>AGM42599-Army Green-3XL</v>
      </c>
      <c r="D654" s="1" t="s">
        <v>8054</v>
      </c>
      <c r="E654" s="1" t="s">
        <v>8197</v>
      </c>
      <c r="F654" s="1" t="s">
        <v>7352</v>
      </c>
      <c r="G654" s="1">
        <v>12.2</v>
      </c>
      <c r="H654" s="1">
        <v>9.3000000000000007</v>
      </c>
      <c r="I654" s="1">
        <v>1.2</v>
      </c>
      <c r="J654" s="1" t="s">
        <v>7353</v>
      </c>
      <c r="K654" s="1">
        <v>0.5</v>
      </c>
      <c r="L654" s="1" t="s">
        <v>7354</v>
      </c>
      <c r="M654" s="1">
        <v>7.8600000000000003E-2</v>
      </c>
      <c r="N654" s="1" t="s">
        <v>7355</v>
      </c>
      <c r="O654" s="1" t="s">
        <v>7356</v>
      </c>
      <c r="P654" s="1">
        <v>1</v>
      </c>
      <c r="Q654" s="1">
        <v>0</v>
      </c>
      <c r="R654" s="1">
        <v>7.8600000000000003E-2</v>
      </c>
      <c r="S654" s="38">
        <v>43678</v>
      </c>
      <c r="T654" s="1">
        <v>0.69</v>
      </c>
      <c r="U654" s="1" t="s">
        <v>7357</v>
      </c>
      <c r="V654" s="1">
        <v>5.4199999999999998E-2</v>
      </c>
      <c r="W654" s="1" t="s">
        <v>7358</v>
      </c>
      <c r="X654" s="1" t="b">
        <v>0</v>
      </c>
      <c r="Y654" s="1" t="b">
        <v>0</v>
      </c>
    </row>
    <row r="655" spans="1:25" x14ac:dyDescent="0.25">
      <c r="A655" s="1" t="s">
        <v>8031</v>
      </c>
      <c r="B655" s="1" t="s">
        <v>8032</v>
      </c>
      <c r="C655" s="1" t="str">
        <f>VLOOKUP(B655,店铺SKU信息!E:F,2,0)</f>
        <v>AGM42599-Army Green-XL</v>
      </c>
      <c r="D655" s="1" t="s">
        <v>8033</v>
      </c>
      <c r="E655" s="1" t="s">
        <v>8197</v>
      </c>
      <c r="F655" s="1" t="s">
        <v>7352</v>
      </c>
      <c r="G655" s="1">
        <v>12.2</v>
      </c>
      <c r="H655" s="1">
        <v>9.3000000000000007</v>
      </c>
      <c r="I655" s="1">
        <v>1.2</v>
      </c>
      <c r="J655" s="1" t="s">
        <v>7353</v>
      </c>
      <c r="K655" s="1">
        <v>0.5</v>
      </c>
      <c r="L655" s="1" t="s">
        <v>7354</v>
      </c>
      <c r="M655" s="1">
        <v>7.8600000000000003E-2</v>
      </c>
      <c r="N655" s="1" t="s">
        <v>7355</v>
      </c>
      <c r="O655" s="1" t="s">
        <v>7356</v>
      </c>
      <c r="P655" s="1">
        <v>2</v>
      </c>
      <c r="Q655" s="1">
        <v>0</v>
      </c>
      <c r="R655" s="1">
        <v>0.15709999999999999</v>
      </c>
      <c r="S655" s="38">
        <v>43678</v>
      </c>
      <c r="T655" s="1">
        <v>0.69</v>
      </c>
      <c r="U655" s="1" t="s">
        <v>7357</v>
      </c>
      <c r="V655" s="1">
        <v>0.1084</v>
      </c>
      <c r="W655" s="1" t="s">
        <v>7358</v>
      </c>
      <c r="X655" s="1" t="b">
        <v>0</v>
      </c>
      <c r="Y655" s="1" t="b">
        <v>0</v>
      </c>
    </row>
    <row r="656" spans="1:25" x14ac:dyDescent="0.25">
      <c r="A656" s="1" t="s">
        <v>8198</v>
      </c>
      <c r="B656" s="1" t="s">
        <v>8199</v>
      </c>
      <c r="C656" s="1" t="str">
        <f>VLOOKUP(B656,店铺SKU信息!E:F,2,0)</f>
        <v>AGM42622-Black-XL</v>
      </c>
      <c r="D656" s="1" t="s">
        <v>6980</v>
      </c>
      <c r="E656" s="1" t="s">
        <v>8197</v>
      </c>
      <c r="F656" s="1" t="s">
        <v>7352</v>
      </c>
      <c r="G656" s="1">
        <v>12.5</v>
      </c>
      <c r="H656" s="1">
        <v>8.58</v>
      </c>
      <c r="I656" s="1">
        <v>1.5</v>
      </c>
      <c r="J656" s="1" t="s">
        <v>7353</v>
      </c>
      <c r="K656" s="1">
        <v>0.45</v>
      </c>
      <c r="L656" s="1" t="s">
        <v>7354</v>
      </c>
      <c r="M656" s="1">
        <v>9.3100000000000002E-2</v>
      </c>
      <c r="N656" s="1" t="s">
        <v>7355</v>
      </c>
      <c r="O656" s="1" t="s">
        <v>7356</v>
      </c>
      <c r="P656" s="1">
        <v>1</v>
      </c>
      <c r="Q656" s="1">
        <v>0</v>
      </c>
      <c r="R656" s="1">
        <v>9.3100000000000002E-2</v>
      </c>
      <c r="S656" s="38">
        <v>43678</v>
      </c>
      <c r="T656" s="1">
        <v>0.69</v>
      </c>
      <c r="U656" s="1" t="s">
        <v>7357</v>
      </c>
      <c r="V656" s="1">
        <v>6.4199999999999993E-2</v>
      </c>
      <c r="W656" s="1" t="s">
        <v>7358</v>
      </c>
      <c r="X656" s="1" t="b">
        <v>0</v>
      </c>
      <c r="Y656" s="1" t="b">
        <v>0</v>
      </c>
    </row>
    <row r="657" spans="1:25" x14ac:dyDescent="0.25">
      <c r="A657" s="1" t="s">
        <v>8098</v>
      </c>
      <c r="B657" s="1" t="s">
        <v>8099</v>
      </c>
      <c r="C657" s="1" t="str">
        <f>VLOOKUP(B657,店铺SKU信息!E:F,2,0)</f>
        <v>AGM42600-Black-4XL</v>
      </c>
      <c r="D657" s="1" t="s">
        <v>5530</v>
      </c>
      <c r="E657" s="1" t="s">
        <v>8197</v>
      </c>
      <c r="F657" s="1" t="s">
        <v>7352</v>
      </c>
      <c r="G657" s="1">
        <v>12.85</v>
      </c>
      <c r="H657" s="1">
        <v>9.0399999999999991</v>
      </c>
      <c r="I657" s="1">
        <v>1.65</v>
      </c>
      <c r="J657" s="1" t="s">
        <v>7353</v>
      </c>
      <c r="K657" s="1">
        <v>0.45</v>
      </c>
      <c r="L657" s="1" t="s">
        <v>7354</v>
      </c>
      <c r="M657" s="1">
        <v>0.1109</v>
      </c>
      <c r="N657" s="1" t="s">
        <v>7355</v>
      </c>
      <c r="O657" s="1" t="s">
        <v>7356</v>
      </c>
      <c r="P657" s="1">
        <v>1</v>
      </c>
      <c r="Q657" s="1">
        <v>0</v>
      </c>
      <c r="R657" s="1">
        <v>0.1109</v>
      </c>
      <c r="S657" s="38">
        <v>43678</v>
      </c>
      <c r="T657" s="1">
        <v>0.69</v>
      </c>
      <c r="U657" s="1" t="s">
        <v>7357</v>
      </c>
      <c r="V657" s="1">
        <v>7.6499999999999999E-2</v>
      </c>
      <c r="W657" s="1" t="s">
        <v>7358</v>
      </c>
      <c r="X657" s="1" t="b">
        <v>0</v>
      </c>
      <c r="Y657" s="1" t="b">
        <v>0</v>
      </c>
    </row>
    <row r="658" spans="1:25" x14ac:dyDescent="0.25">
      <c r="A658" s="1" t="s">
        <v>8125</v>
      </c>
      <c r="B658" s="1" t="s">
        <v>8126</v>
      </c>
      <c r="C658" s="1" t="str">
        <f>VLOOKUP(B658,店铺SKU信息!E:F,2,0)</f>
        <v>AGM42599-Red-3XL</v>
      </c>
      <c r="D658" s="1" t="s">
        <v>3407</v>
      </c>
      <c r="E658" s="1" t="s">
        <v>8197</v>
      </c>
      <c r="F658" s="1" t="s">
        <v>7352</v>
      </c>
      <c r="G658" s="1">
        <v>12.2</v>
      </c>
      <c r="H658" s="1">
        <v>9.3000000000000007</v>
      </c>
      <c r="I658" s="1">
        <v>1.2</v>
      </c>
      <c r="J658" s="1" t="s">
        <v>7353</v>
      </c>
      <c r="K658" s="1">
        <v>0.5</v>
      </c>
      <c r="L658" s="1" t="s">
        <v>7354</v>
      </c>
      <c r="M658" s="1">
        <v>7.8600000000000003E-2</v>
      </c>
      <c r="N658" s="1" t="s">
        <v>7355</v>
      </c>
      <c r="O658" s="1" t="s">
        <v>7356</v>
      </c>
      <c r="P658" s="1">
        <v>2</v>
      </c>
      <c r="Q658" s="1">
        <v>0</v>
      </c>
      <c r="R658" s="1">
        <v>0.15709999999999999</v>
      </c>
      <c r="S658" s="38">
        <v>43678</v>
      </c>
      <c r="T658" s="1">
        <v>0.69</v>
      </c>
      <c r="U658" s="1" t="s">
        <v>7357</v>
      </c>
      <c r="V658" s="1">
        <v>0.1084</v>
      </c>
      <c r="W658" s="1" t="s">
        <v>7358</v>
      </c>
      <c r="X658" s="1" t="b">
        <v>0</v>
      </c>
      <c r="Y658" s="1" t="b">
        <v>0</v>
      </c>
    </row>
    <row r="659" spans="1:25" x14ac:dyDescent="0.25">
      <c r="A659" s="1" t="s">
        <v>8096</v>
      </c>
      <c r="B659" s="1" t="s">
        <v>8097</v>
      </c>
      <c r="C659" s="1" t="str">
        <f>VLOOKUP(B659,店铺SKU信息!E:F,2,0)</f>
        <v>AGM42588-Burgundy-3XL</v>
      </c>
      <c r="D659" s="1" t="s">
        <v>3402</v>
      </c>
      <c r="E659" s="1" t="s">
        <v>8197</v>
      </c>
      <c r="F659" s="1" t="s">
        <v>7352</v>
      </c>
      <c r="G659" s="1">
        <v>12.1</v>
      </c>
      <c r="H659" s="1">
        <v>8.9</v>
      </c>
      <c r="I659" s="1">
        <v>2.4</v>
      </c>
      <c r="J659" s="1" t="s">
        <v>7353</v>
      </c>
      <c r="K659" s="1">
        <v>1.1499999999999999</v>
      </c>
      <c r="L659" s="1" t="s">
        <v>7354</v>
      </c>
      <c r="M659" s="1">
        <v>0.14940000000000001</v>
      </c>
      <c r="N659" s="1" t="s">
        <v>7355</v>
      </c>
      <c r="O659" s="1" t="s">
        <v>7356</v>
      </c>
      <c r="P659" s="1">
        <v>2</v>
      </c>
      <c r="Q659" s="1">
        <v>0</v>
      </c>
      <c r="R659" s="1">
        <v>0.29870000000000002</v>
      </c>
      <c r="S659" s="38">
        <v>43678</v>
      </c>
      <c r="T659" s="1">
        <v>0.69</v>
      </c>
      <c r="U659" s="1" t="s">
        <v>7357</v>
      </c>
      <c r="V659" s="1">
        <v>0.20880000000000001</v>
      </c>
      <c r="W659" s="1" t="s">
        <v>7358</v>
      </c>
      <c r="X659" s="1" t="b">
        <v>0</v>
      </c>
      <c r="Y659" s="1" t="b">
        <v>0</v>
      </c>
    </row>
    <row r="660" spans="1:25" x14ac:dyDescent="0.25">
      <c r="A660" s="1" t="s">
        <v>7784</v>
      </c>
      <c r="B660" s="1" t="s">
        <v>7785</v>
      </c>
      <c r="C660" s="1" t="str">
        <f>VLOOKUP(B660,店铺SKU信息!E:F,2,0)</f>
        <v>AGM42600-Burgundy-3XL</v>
      </c>
      <c r="D660" s="1" t="s">
        <v>4432</v>
      </c>
      <c r="E660" s="1" t="s">
        <v>8197</v>
      </c>
      <c r="F660" s="1" t="s">
        <v>7352</v>
      </c>
      <c r="G660" s="1">
        <v>12.85</v>
      </c>
      <c r="H660" s="1">
        <v>9.0399999999999991</v>
      </c>
      <c r="I660" s="1">
        <v>1.65</v>
      </c>
      <c r="J660" s="1" t="s">
        <v>7353</v>
      </c>
      <c r="K660" s="1">
        <v>0.45</v>
      </c>
      <c r="L660" s="1" t="s">
        <v>7354</v>
      </c>
      <c r="M660" s="1">
        <v>0.1109</v>
      </c>
      <c r="N660" s="1" t="s">
        <v>7355</v>
      </c>
      <c r="O660" s="1" t="s">
        <v>7356</v>
      </c>
      <c r="P660" s="1">
        <v>1</v>
      </c>
      <c r="Q660" s="1">
        <v>0</v>
      </c>
      <c r="R660" s="1">
        <v>0.1109</v>
      </c>
      <c r="S660" s="38">
        <v>43678</v>
      </c>
      <c r="T660" s="1">
        <v>0.69</v>
      </c>
      <c r="U660" s="1" t="s">
        <v>7357</v>
      </c>
      <c r="V660" s="1">
        <v>7.6499999999999999E-2</v>
      </c>
      <c r="W660" s="1" t="s">
        <v>7358</v>
      </c>
      <c r="X660" s="1" t="b">
        <v>0</v>
      </c>
      <c r="Y660" s="1" t="b">
        <v>0</v>
      </c>
    </row>
    <row r="661" spans="1:25" x14ac:dyDescent="0.25">
      <c r="A661" s="1" t="s">
        <v>8064</v>
      </c>
      <c r="B661" s="1" t="s">
        <v>8065</v>
      </c>
      <c r="C661" s="1" t="str">
        <f>VLOOKUP(B661,店铺SKU信息!E:F,2,0)</f>
        <v>AGM42644-White Stripe-2XL</v>
      </c>
      <c r="D661" s="1" t="s">
        <v>3592</v>
      </c>
      <c r="E661" s="1" t="s">
        <v>8197</v>
      </c>
      <c r="F661" s="1" t="s">
        <v>7352</v>
      </c>
      <c r="G661" s="1">
        <v>12.7</v>
      </c>
      <c r="H661" s="1">
        <v>9.9</v>
      </c>
      <c r="I661" s="1">
        <v>0.8</v>
      </c>
      <c r="J661" s="1" t="s">
        <v>7353</v>
      </c>
      <c r="K661" s="1">
        <v>0.65</v>
      </c>
      <c r="L661" s="1" t="s">
        <v>7354</v>
      </c>
      <c r="M661" s="1">
        <v>5.8099999999999999E-2</v>
      </c>
      <c r="N661" s="1" t="s">
        <v>7355</v>
      </c>
      <c r="O661" s="1" t="s">
        <v>7356</v>
      </c>
      <c r="P661" s="1">
        <v>2</v>
      </c>
      <c r="Q661" s="1">
        <v>0</v>
      </c>
      <c r="R661" s="1">
        <v>0.1162</v>
      </c>
      <c r="S661" s="38">
        <v>43678</v>
      </c>
      <c r="T661" s="1">
        <v>0.69</v>
      </c>
      <c r="U661" s="1" t="s">
        <v>7357</v>
      </c>
      <c r="V661" s="1">
        <v>8.0199999999999994E-2</v>
      </c>
      <c r="W661" s="1" t="s">
        <v>7358</v>
      </c>
      <c r="X661" s="1" t="b">
        <v>0</v>
      </c>
      <c r="Y661" s="1" t="b">
        <v>0</v>
      </c>
    </row>
    <row r="662" spans="1:25" x14ac:dyDescent="0.25">
      <c r="A662" s="1" t="s">
        <v>7897</v>
      </c>
      <c r="B662" s="1" t="s">
        <v>7898</v>
      </c>
      <c r="C662" s="1" t="str">
        <f>VLOOKUP(B662,店铺SKU信息!E:F,2,0)</f>
        <v>AGM42644-Black Stripe-3XL</v>
      </c>
      <c r="D662" s="1" t="s">
        <v>5430</v>
      </c>
      <c r="E662" s="1" t="s">
        <v>8197</v>
      </c>
      <c r="F662" s="1" t="s">
        <v>7352</v>
      </c>
      <c r="G662" s="1">
        <v>12.7</v>
      </c>
      <c r="H662" s="1">
        <v>9.9</v>
      </c>
      <c r="I662" s="1">
        <v>0.8</v>
      </c>
      <c r="J662" s="1" t="s">
        <v>7353</v>
      </c>
      <c r="K662" s="1">
        <v>0.65</v>
      </c>
      <c r="L662" s="1" t="s">
        <v>7354</v>
      </c>
      <c r="M662" s="1">
        <v>5.8099999999999999E-2</v>
      </c>
      <c r="N662" s="1" t="s">
        <v>7355</v>
      </c>
      <c r="O662" s="1" t="s">
        <v>7356</v>
      </c>
      <c r="P662" s="1">
        <v>2</v>
      </c>
      <c r="Q662" s="1">
        <v>0</v>
      </c>
      <c r="R662" s="1">
        <v>0.1162</v>
      </c>
      <c r="S662" s="38">
        <v>43678</v>
      </c>
      <c r="T662" s="1">
        <v>0.69</v>
      </c>
      <c r="U662" s="1" t="s">
        <v>7357</v>
      </c>
      <c r="V662" s="1">
        <v>8.0199999999999994E-2</v>
      </c>
      <c r="W662" s="1" t="s">
        <v>7358</v>
      </c>
      <c r="X662" s="1" t="b">
        <v>0</v>
      </c>
      <c r="Y662" s="1" t="b">
        <v>0</v>
      </c>
    </row>
    <row r="663" spans="1:25" x14ac:dyDescent="0.25">
      <c r="A663" s="1" t="s">
        <v>8200</v>
      </c>
      <c r="B663" s="1" t="s">
        <v>8201</v>
      </c>
      <c r="C663" s="1" t="str">
        <f>VLOOKUP(B663,店铺SKU信息!E:F,2,0)</f>
        <v>AGM42566-Black-3XL</v>
      </c>
      <c r="D663" s="1" t="s">
        <v>5653</v>
      </c>
      <c r="E663" s="1" t="s">
        <v>8197</v>
      </c>
      <c r="F663" s="1" t="s">
        <v>7352</v>
      </c>
      <c r="G663" s="1">
        <v>10.5</v>
      </c>
      <c r="H663" s="1">
        <v>3.8</v>
      </c>
      <c r="I663" s="1">
        <v>2.2999999999999998</v>
      </c>
      <c r="J663" s="1" t="s">
        <v>7353</v>
      </c>
      <c r="K663" s="1">
        <v>0.6</v>
      </c>
      <c r="L663" s="1" t="s">
        <v>7354</v>
      </c>
      <c r="M663" s="1">
        <v>5.3100000000000001E-2</v>
      </c>
      <c r="N663" s="1" t="s">
        <v>7355</v>
      </c>
      <c r="O663" s="1" t="s">
        <v>7356</v>
      </c>
      <c r="P663" s="1">
        <v>1</v>
      </c>
      <c r="Q663" s="1">
        <v>0</v>
      </c>
      <c r="R663" s="1">
        <v>5.3100000000000001E-2</v>
      </c>
      <c r="S663" s="38">
        <v>43678</v>
      </c>
      <c r="T663" s="1">
        <v>0.69</v>
      </c>
      <c r="U663" s="1" t="s">
        <v>7357</v>
      </c>
      <c r="V663" s="1">
        <v>3.6600000000000001E-2</v>
      </c>
      <c r="W663" s="1" t="s">
        <v>7358</v>
      </c>
      <c r="X663" s="1" t="b">
        <v>0</v>
      </c>
      <c r="Y663" s="1" t="b">
        <v>0</v>
      </c>
    </row>
    <row r="664" spans="1:25" x14ac:dyDescent="0.25">
      <c r="A664" s="1" t="s">
        <v>7676</v>
      </c>
      <c r="B664" s="1" t="s">
        <v>7677</v>
      </c>
      <c r="C664" s="1" t="str">
        <f>VLOOKUP(B664,店铺SKU信息!E:F,2,0)</f>
        <v>AGM42566-Black-4XL</v>
      </c>
      <c r="D664" s="1" t="s">
        <v>7678</v>
      </c>
      <c r="E664" s="1" t="s">
        <v>8197</v>
      </c>
      <c r="F664" s="1" t="s">
        <v>7352</v>
      </c>
      <c r="G664" s="1">
        <v>10.5</v>
      </c>
      <c r="H664" s="1">
        <v>3.8</v>
      </c>
      <c r="I664" s="1">
        <v>2.2999999999999998</v>
      </c>
      <c r="J664" s="1" t="s">
        <v>7353</v>
      </c>
      <c r="K664" s="1">
        <v>0.6</v>
      </c>
      <c r="L664" s="1" t="s">
        <v>7354</v>
      </c>
      <c r="M664" s="1">
        <v>5.3100000000000001E-2</v>
      </c>
      <c r="N664" s="1" t="s">
        <v>7355</v>
      </c>
      <c r="O664" s="1" t="s">
        <v>7356</v>
      </c>
      <c r="P664" s="1">
        <v>1</v>
      </c>
      <c r="Q664" s="1">
        <v>0</v>
      </c>
      <c r="R664" s="1">
        <v>5.3100000000000001E-2</v>
      </c>
      <c r="S664" s="38">
        <v>43678</v>
      </c>
      <c r="T664" s="1">
        <v>0.69</v>
      </c>
      <c r="U664" s="1" t="s">
        <v>7357</v>
      </c>
      <c r="V664" s="1">
        <v>3.6600000000000001E-2</v>
      </c>
      <c r="W664" s="1" t="s">
        <v>7358</v>
      </c>
      <c r="X664" s="1" t="b">
        <v>0</v>
      </c>
      <c r="Y664" s="1" t="b">
        <v>0</v>
      </c>
    </row>
    <row r="665" spans="1:25" x14ac:dyDescent="0.25">
      <c r="A665" s="1" t="s">
        <v>7725</v>
      </c>
      <c r="B665" s="1" t="s">
        <v>7726</v>
      </c>
      <c r="C665" s="1" t="str">
        <f>VLOOKUP(B665,店铺SKU信息!E:F,2,0)</f>
        <v>AGM42566-Burgundy-2XL</v>
      </c>
      <c r="D665" s="1" t="s">
        <v>7727</v>
      </c>
      <c r="E665" s="1" t="s">
        <v>8197</v>
      </c>
      <c r="F665" s="1" t="s">
        <v>7352</v>
      </c>
      <c r="G665" s="1">
        <v>10.5</v>
      </c>
      <c r="H665" s="1">
        <v>3.8</v>
      </c>
      <c r="I665" s="1">
        <v>2.2999999999999998</v>
      </c>
      <c r="J665" s="1" t="s">
        <v>7353</v>
      </c>
      <c r="K665" s="1">
        <v>0.6</v>
      </c>
      <c r="L665" s="1" t="s">
        <v>7354</v>
      </c>
      <c r="M665" s="1">
        <v>5.3100000000000001E-2</v>
      </c>
      <c r="N665" s="1" t="s">
        <v>7355</v>
      </c>
      <c r="O665" s="1" t="s">
        <v>7356</v>
      </c>
      <c r="P665" s="1">
        <v>1</v>
      </c>
      <c r="Q665" s="1">
        <v>0</v>
      </c>
      <c r="R665" s="1">
        <v>5.3100000000000001E-2</v>
      </c>
      <c r="S665" s="38">
        <v>43678</v>
      </c>
      <c r="T665" s="1">
        <v>0.69</v>
      </c>
      <c r="U665" s="1" t="s">
        <v>7357</v>
      </c>
      <c r="V665" s="1">
        <v>3.6600000000000001E-2</v>
      </c>
      <c r="W665" s="1" t="s">
        <v>7358</v>
      </c>
      <c r="X665" s="1" t="b">
        <v>0</v>
      </c>
      <c r="Y665" s="1" t="b">
        <v>0</v>
      </c>
    </row>
    <row r="666" spans="1:25" x14ac:dyDescent="0.25">
      <c r="A666" s="1" t="s">
        <v>8090</v>
      </c>
      <c r="B666" s="1" t="s">
        <v>8091</v>
      </c>
      <c r="C666" s="1" t="str">
        <f>VLOOKUP(B666,店铺SKU信息!E:F,2,0)</f>
        <v>AGM19377-Gray-4XL</v>
      </c>
      <c r="D666" s="1" t="s">
        <v>8092</v>
      </c>
      <c r="E666" s="1" t="s">
        <v>8197</v>
      </c>
      <c r="F666" s="1" t="s">
        <v>7352</v>
      </c>
      <c r="G666" s="1">
        <v>12.68</v>
      </c>
      <c r="H666" s="1">
        <v>10.19</v>
      </c>
      <c r="I666" s="1">
        <v>1.18</v>
      </c>
      <c r="J666" s="1" t="s">
        <v>7353</v>
      </c>
      <c r="K666" s="1">
        <v>0.4</v>
      </c>
      <c r="L666" s="1" t="s">
        <v>7354</v>
      </c>
      <c r="M666" s="1">
        <v>8.8300000000000003E-2</v>
      </c>
      <c r="N666" s="1" t="s">
        <v>7355</v>
      </c>
      <c r="O666" s="1" t="s">
        <v>7356</v>
      </c>
      <c r="P666" s="1">
        <v>1</v>
      </c>
      <c r="Q666" s="1">
        <v>0</v>
      </c>
      <c r="R666" s="1">
        <v>8.8300000000000003E-2</v>
      </c>
      <c r="S666" s="38">
        <v>43678</v>
      </c>
      <c r="T666" s="1">
        <v>0.69</v>
      </c>
      <c r="U666" s="1" t="s">
        <v>7357</v>
      </c>
      <c r="V666" s="1">
        <v>6.0900000000000003E-2</v>
      </c>
      <c r="W666" s="1" t="s">
        <v>7358</v>
      </c>
      <c r="X666" s="1" t="b">
        <v>0</v>
      </c>
      <c r="Y666" s="1" t="b">
        <v>0</v>
      </c>
    </row>
    <row r="667" spans="1:25" x14ac:dyDescent="0.25">
      <c r="A667" s="1" t="s">
        <v>8155</v>
      </c>
      <c r="B667" s="1" t="s">
        <v>8156</v>
      </c>
      <c r="C667" s="1" t="str">
        <f>VLOOKUP(B667,店铺SKU信息!E:F,2,0)</f>
        <v>AGM42644-White Stripe-XL</v>
      </c>
      <c r="D667" s="1" t="s">
        <v>8157</v>
      </c>
      <c r="E667" s="1" t="s">
        <v>8197</v>
      </c>
      <c r="F667" s="1" t="s">
        <v>7352</v>
      </c>
      <c r="G667" s="1">
        <v>12.7</v>
      </c>
      <c r="H667" s="1">
        <v>9.9</v>
      </c>
      <c r="I667" s="1">
        <v>0.8</v>
      </c>
      <c r="J667" s="1" t="s">
        <v>7353</v>
      </c>
      <c r="K667" s="1">
        <v>0.65</v>
      </c>
      <c r="L667" s="1" t="s">
        <v>7354</v>
      </c>
      <c r="M667" s="1">
        <v>5.8200000000000002E-2</v>
      </c>
      <c r="N667" s="1" t="s">
        <v>7355</v>
      </c>
      <c r="O667" s="1" t="s">
        <v>7356</v>
      </c>
      <c r="P667" s="1">
        <v>1</v>
      </c>
      <c r="Q667" s="1">
        <v>0</v>
      </c>
      <c r="R667" s="1">
        <v>5.8200000000000002E-2</v>
      </c>
      <c r="S667" s="38">
        <v>43678</v>
      </c>
      <c r="T667" s="1">
        <v>0.69</v>
      </c>
      <c r="U667" s="1" t="s">
        <v>7357</v>
      </c>
      <c r="V667" s="1">
        <v>4.02E-2</v>
      </c>
      <c r="W667" s="1" t="s">
        <v>7358</v>
      </c>
      <c r="X667" s="1" t="b">
        <v>0</v>
      </c>
      <c r="Y667" s="1" t="b">
        <v>0</v>
      </c>
    </row>
    <row r="668" spans="1:25" x14ac:dyDescent="0.25">
      <c r="A668" s="1" t="s">
        <v>8202</v>
      </c>
      <c r="B668" s="1" t="s">
        <v>8203</v>
      </c>
      <c r="C668" s="1" t="str">
        <f>VLOOKUP(B668,店铺SKU信息!E:F,2,0)</f>
        <v>AGM19299-Black-XL</v>
      </c>
      <c r="D668" s="1" t="s">
        <v>4207</v>
      </c>
      <c r="E668" s="1" t="s">
        <v>8197</v>
      </c>
      <c r="F668" s="1" t="s">
        <v>7352</v>
      </c>
      <c r="G668" s="1">
        <v>11.55</v>
      </c>
      <c r="H668" s="1">
        <v>11.4</v>
      </c>
      <c r="I668" s="1">
        <v>1.95</v>
      </c>
      <c r="J668" s="1" t="s">
        <v>7353</v>
      </c>
      <c r="K668" s="1">
        <v>0.85</v>
      </c>
      <c r="L668" s="1" t="s">
        <v>7354</v>
      </c>
      <c r="M668" s="1">
        <v>0.14860000000000001</v>
      </c>
      <c r="N668" s="1" t="s">
        <v>7355</v>
      </c>
      <c r="O668" s="1" t="s">
        <v>7356</v>
      </c>
      <c r="P668" s="1">
        <v>1</v>
      </c>
      <c r="Q668" s="1">
        <v>0</v>
      </c>
      <c r="R668" s="1">
        <v>0.14860000000000001</v>
      </c>
      <c r="S668" s="38">
        <v>43678</v>
      </c>
      <c r="T668" s="1">
        <v>0.69</v>
      </c>
      <c r="U668" s="1" t="s">
        <v>7357</v>
      </c>
      <c r="V668" s="1">
        <v>0.10249999999999999</v>
      </c>
      <c r="W668" s="1" t="s">
        <v>7358</v>
      </c>
      <c r="X668" s="1" t="b">
        <v>0</v>
      </c>
      <c r="Y668" s="1" t="b">
        <v>0</v>
      </c>
    </row>
    <row r="669" spans="1:25" x14ac:dyDescent="0.25">
      <c r="A669" s="1" t="s">
        <v>7801</v>
      </c>
      <c r="B669" s="1" t="s">
        <v>7802</v>
      </c>
      <c r="C669" s="1" t="str">
        <f>VLOOKUP(B669,店铺SKU信息!E:F,2,0)</f>
        <v>AGM42600-Red-4XL</v>
      </c>
      <c r="D669" s="1" t="s">
        <v>7803</v>
      </c>
      <c r="E669" s="1" t="s">
        <v>8197</v>
      </c>
      <c r="F669" s="1" t="s">
        <v>7352</v>
      </c>
      <c r="G669" s="1">
        <v>12.85</v>
      </c>
      <c r="H669" s="1">
        <v>9.0399999999999991</v>
      </c>
      <c r="I669" s="1">
        <v>1.65</v>
      </c>
      <c r="J669" s="1" t="s">
        <v>7353</v>
      </c>
      <c r="K669" s="1">
        <v>0.45</v>
      </c>
      <c r="L669" s="1" t="s">
        <v>7354</v>
      </c>
      <c r="M669" s="1">
        <v>0.1109</v>
      </c>
      <c r="N669" s="1" t="s">
        <v>7355</v>
      </c>
      <c r="O669" s="1" t="s">
        <v>7356</v>
      </c>
      <c r="P669" s="1">
        <v>1</v>
      </c>
      <c r="Q669" s="1">
        <v>0</v>
      </c>
      <c r="R669" s="1">
        <v>0.1109</v>
      </c>
      <c r="S669" s="38">
        <v>43678</v>
      </c>
      <c r="T669" s="1">
        <v>0.69</v>
      </c>
      <c r="U669" s="1" t="s">
        <v>7357</v>
      </c>
      <c r="V669" s="1">
        <v>7.6499999999999999E-2</v>
      </c>
      <c r="W669" s="1" t="s">
        <v>7358</v>
      </c>
      <c r="X669" s="1" t="b">
        <v>0</v>
      </c>
      <c r="Y669" s="1" t="b">
        <v>0</v>
      </c>
    </row>
    <row r="670" spans="1:25" x14ac:dyDescent="0.25">
      <c r="A670" s="1" t="s">
        <v>7837</v>
      </c>
      <c r="B670" s="1" t="s">
        <v>7838</v>
      </c>
      <c r="C670" s="1" t="str">
        <f>VLOOKUP(B670,店铺SKU信息!E:F,2,0)</f>
        <v>AGCY6749-Red-S</v>
      </c>
      <c r="D670" s="1" t="s">
        <v>7839</v>
      </c>
      <c r="E670" s="1" t="s">
        <v>8197</v>
      </c>
      <c r="F670" s="1" t="s">
        <v>7352</v>
      </c>
      <c r="G670" s="1">
        <v>13.07</v>
      </c>
      <c r="H670" s="1">
        <v>10.28</v>
      </c>
      <c r="I670" s="1">
        <v>0.79</v>
      </c>
      <c r="J670" s="1" t="s">
        <v>7353</v>
      </c>
      <c r="K670" s="1">
        <v>0.2</v>
      </c>
      <c r="L670" s="1" t="s">
        <v>7354</v>
      </c>
      <c r="M670" s="1">
        <v>6.1400000000000003E-2</v>
      </c>
      <c r="N670" s="1" t="s">
        <v>7355</v>
      </c>
      <c r="O670" s="1" t="s">
        <v>7356</v>
      </c>
      <c r="P670" s="1">
        <v>0.52</v>
      </c>
      <c r="Q670" s="1">
        <v>0</v>
      </c>
      <c r="R670" s="1">
        <v>3.1699999999999999E-2</v>
      </c>
      <c r="S670" s="38">
        <v>43678</v>
      </c>
      <c r="T670" s="1">
        <v>0.69</v>
      </c>
      <c r="U670" s="1" t="s">
        <v>7357</v>
      </c>
      <c r="V670" s="1">
        <v>2.1899999999999999E-2</v>
      </c>
      <c r="W670" s="1" t="s">
        <v>7358</v>
      </c>
      <c r="X670" s="1" t="b">
        <v>0</v>
      </c>
      <c r="Y670" s="1" t="b">
        <v>0</v>
      </c>
    </row>
    <row r="671" spans="1:25" x14ac:dyDescent="0.25">
      <c r="A671" s="1" t="s">
        <v>8158</v>
      </c>
      <c r="B671" s="1" t="s">
        <v>8159</v>
      </c>
      <c r="C671" s="1" t="str">
        <f>VLOOKUP(B671,店铺SKU信息!E:F,2,0)</f>
        <v>AGM19377-Gray-2XL</v>
      </c>
      <c r="D671" s="1" t="s">
        <v>8160</v>
      </c>
      <c r="E671" s="1" t="s">
        <v>8197</v>
      </c>
      <c r="F671" s="1" t="s">
        <v>7352</v>
      </c>
      <c r="G671" s="1">
        <v>12.68</v>
      </c>
      <c r="H671" s="1">
        <v>10.19</v>
      </c>
      <c r="I671" s="1">
        <v>1.18</v>
      </c>
      <c r="J671" s="1" t="s">
        <v>7353</v>
      </c>
      <c r="K671" s="1">
        <v>0.4</v>
      </c>
      <c r="L671" s="1" t="s">
        <v>7354</v>
      </c>
      <c r="M671" s="1">
        <v>8.8300000000000003E-2</v>
      </c>
      <c r="N671" s="1" t="s">
        <v>7355</v>
      </c>
      <c r="O671" s="1" t="s">
        <v>7356</v>
      </c>
      <c r="P671" s="1">
        <v>1</v>
      </c>
      <c r="Q671" s="1">
        <v>0</v>
      </c>
      <c r="R671" s="1">
        <v>8.8300000000000003E-2</v>
      </c>
      <c r="S671" s="38">
        <v>43678</v>
      </c>
      <c r="T671" s="1">
        <v>0.69</v>
      </c>
      <c r="U671" s="1" t="s">
        <v>7357</v>
      </c>
      <c r="V671" s="1">
        <v>6.0900000000000003E-2</v>
      </c>
      <c r="W671" s="1" t="s">
        <v>7358</v>
      </c>
      <c r="X671" s="1" t="b">
        <v>0</v>
      </c>
      <c r="Y671" s="1" t="b">
        <v>0</v>
      </c>
    </row>
    <row r="672" spans="1:25" x14ac:dyDescent="0.25">
      <c r="A672" s="1" t="s">
        <v>8164</v>
      </c>
      <c r="B672" s="1" t="s">
        <v>8165</v>
      </c>
      <c r="C672" s="1" t="str">
        <f>VLOOKUP(B672,店铺SKU信息!E:F,2,0)</f>
        <v>AGM42599-Black-2XL</v>
      </c>
      <c r="D672" s="1" t="s">
        <v>8166</v>
      </c>
      <c r="E672" s="1" t="s">
        <v>8197</v>
      </c>
      <c r="F672" s="1" t="s">
        <v>7352</v>
      </c>
      <c r="G672" s="1">
        <v>12.2</v>
      </c>
      <c r="H672" s="1">
        <v>9.3000000000000007</v>
      </c>
      <c r="I672" s="1">
        <v>1.2</v>
      </c>
      <c r="J672" s="1" t="s">
        <v>7353</v>
      </c>
      <c r="K672" s="1">
        <v>0.5</v>
      </c>
      <c r="L672" s="1" t="s">
        <v>7354</v>
      </c>
      <c r="M672" s="1">
        <v>7.8600000000000003E-2</v>
      </c>
      <c r="N672" s="1" t="s">
        <v>7355</v>
      </c>
      <c r="O672" s="1" t="s">
        <v>7356</v>
      </c>
      <c r="P672" s="1">
        <v>1</v>
      </c>
      <c r="Q672" s="1">
        <v>0</v>
      </c>
      <c r="R672" s="1">
        <v>7.8600000000000003E-2</v>
      </c>
      <c r="S672" s="38">
        <v>43678</v>
      </c>
      <c r="T672" s="1">
        <v>0.69</v>
      </c>
      <c r="U672" s="1" t="s">
        <v>7357</v>
      </c>
      <c r="V672" s="1">
        <v>5.4199999999999998E-2</v>
      </c>
      <c r="W672" s="1" t="s">
        <v>7358</v>
      </c>
      <c r="X672" s="1" t="b">
        <v>0</v>
      </c>
      <c r="Y672" s="1" t="b">
        <v>0</v>
      </c>
    </row>
    <row r="673" spans="1:25" x14ac:dyDescent="0.25">
      <c r="A673" s="1" t="s">
        <v>8036</v>
      </c>
      <c r="B673" s="1" t="s">
        <v>8037</v>
      </c>
      <c r="C673" s="1" t="str">
        <f>VLOOKUP(B673,店铺SKU信息!E:F,2,0)</f>
        <v>AGM19377-Black-XL</v>
      </c>
      <c r="D673" s="1" t="s">
        <v>8038</v>
      </c>
      <c r="E673" s="1" t="s">
        <v>8197</v>
      </c>
      <c r="F673" s="1" t="s">
        <v>7352</v>
      </c>
      <c r="G673" s="1">
        <v>12.68</v>
      </c>
      <c r="H673" s="1">
        <v>10.19</v>
      </c>
      <c r="I673" s="1">
        <v>1.18</v>
      </c>
      <c r="J673" s="1" t="s">
        <v>7353</v>
      </c>
      <c r="K673" s="1">
        <v>0.4</v>
      </c>
      <c r="L673" s="1" t="s">
        <v>7354</v>
      </c>
      <c r="M673" s="1">
        <v>8.8300000000000003E-2</v>
      </c>
      <c r="N673" s="1" t="s">
        <v>7355</v>
      </c>
      <c r="O673" s="1" t="s">
        <v>7356</v>
      </c>
      <c r="P673" s="1">
        <v>1</v>
      </c>
      <c r="Q673" s="1">
        <v>0</v>
      </c>
      <c r="R673" s="1">
        <v>8.8300000000000003E-2</v>
      </c>
      <c r="S673" s="38">
        <v>43678</v>
      </c>
      <c r="T673" s="1">
        <v>0.69</v>
      </c>
      <c r="U673" s="1" t="s">
        <v>7357</v>
      </c>
      <c r="V673" s="1">
        <v>6.0900000000000003E-2</v>
      </c>
      <c r="W673" s="1" t="s">
        <v>7358</v>
      </c>
      <c r="X673" s="1" t="b">
        <v>0</v>
      </c>
      <c r="Y673" s="1" t="b">
        <v>0</v>
      </c>
    </row>
    <row r="674" spans="1:25" x14ac:dyDescent="0.25">
      <c r="A674" s="1" t="s">
        <v>7798</v>
      </c>
      <c r="B674" s="1" t="s">
        <v>7799</v>
      </c>
      <c r="C674" s="1" t="str">
        <f>VLOOKUP(B674,店铺SKU信息!E:F,2,0)</f>
        <v>AGM42544-Burgundy-3XL</v>
      </c>
      <c r="D674" s="1" t="s">
        <v>7800</v>
      </c>
      <c r="E674" s="1" t="s">
        <v>8197</v>
      </c>
      <c r="F674" s="1" t="s">
        <v>7352</v>
      </c>
      <c r="G674" s="1">
        <v>12.8</v>
      </c>
      <c r="H674" s="1">
        <v>6</v>
      </c>
      <c r="I674" s="1">
        <v>2.4</v>
      </c>
      <c r="J674" s="1" t="s">
        <v>7353</v>
      </c>
      <c r="K674" s="1">
        <v>0.6</v>
      </c>
      <c r="L674" s="1" t="s">
        <v>7354</v>
      </c>
      <c r="M674" s="1">
        <v>0.1066</v>
      </c>
      <c r="N674" s="1" t="s">
        <v>7355</v>
      </c>
      <c r="O674" s="1" t="s">
        <v>7356</v>
      </c>
      <c r="P674" s="1">
        <v>1</v>
      </c>
      <c r="Q674" s="1">
        <v>0</v>
      </c>
      <c r="R674" s="1">
        <v>0.1066</v>
      </c>
      <c r="S674" s="38">
        <v>43678</v>
      </c>
      <c r="T674" s="1">
        <v>0.69</v>
      </c>
      <c r="U674" s="1" t="s">
        <v>7357</v>
      </c>
      <c r="V674" s="1">
        <v>7.3499999999999996E-2</v>
      </c>
      <c r="W674" s="1" t="s">
        <v>7358</v>
      </c>
      <c r="X674" s="1" t="b">
        <v>0</v>
      </c>
      <c r="Y674" s="1" t="b">
        <v>0</v>
      </c>
    </row>
    <row r="675" spans="1:25" x14ac:dyDescent="0.25">
      <c r="A675" s="1" t="s">
        <v>7532</v>
      </c>
      <c r="B675" s="1" t="s">
        <v>7533</v>
      </c>
      <c r="C675" s="1" t="str">
        <f>VLOOKUP(B675,店铺SKU信息!E:F,2,0)</f>
        <v>AGM42588-Green-3XL</v>
      </c>
      <c r="D675" s="1" t="s">
        <v>7534</v>
      </c>
      <c r="E675" s="1" t="s">
        <v>8197</v>
      </c>
      <c r="F675" s="1" t="s">
        <v>7352</v>
      </c>
      <c r="G675" s="1">
        <v>12.1</v>
      </c>
      <c r="H675" s="1">
        <v>8.9</v>
      </c>
      <c r="I675" s="1">
        <v>2.4</v>
      </c>
      <c r="J675" s="1" t="s">
        <v>7353</v>
      </c>
      <c r="K675" s="1">
        <v>1.1499999999999999</v>
      </c>
      <c r="L675" s="1" t="s">
        <v>7354</v>
      </c>
      <c r="M675" s="1">
        <v>0.14940000000000001</v>
      </c>
      <c r="N675" s="1" t="s">
        <v>7355</v>
      </c>
      <c r="O675" s="1" t="s">
        <v>7356</v>
      </c>
      <c r="P675" s="1">
        <v>1</v>
      </c>
      <c r="Q675" s="1">
        <v>0</v>
      </c>
      <c r="R675" s="1">
        <v>0.14940000000000001</v>
      </c>
      <c r="S675" s="38">
        <v>43678</v>
      </c>
      <c r="T675" s="1">
        <v>0.69</v>
      </c>
      <c r="U675" s="1" t="s">
        <v>7357</v>
      </c>
      <c r="V675" s="1">
        <v>0.1031</v>
      </c>
      <c r="W675" s="1" t="s">
        <v>7358</v>
      </c>
      <c r="X675" s="1" t="b">
        <v>0</v>
      </c>
      <c r="Y675" s="1" t="b">
        <v>0</v>
      </c>
    </row>
    <row r="676" spans="1:25" x14ac:dyDescent="0.25">
      <c r="A676" s="1" t="s">
        <v>7889</v>
      </c>
      <c r="B676" s="1" t="s">
        <v>7890</v>
      </c>
      <c r="C676" s="1" t="str">
        <f>VLOOKUP(B676,店铺SKU信息!E:F,2,0)</f>
        <v>AGM42644-Black Stripe-2XL</v>
      </c>
      <c r="D676" s="1" t="s">
        <v>4966</v>
      </c>
      <c r="E676" s="1" t="s">
        <v>8197</v>
      </c>
      <c r="F676" s="1" t="s">
        <v>7352</v>
      </c>
      <c r="G676" s="1">
        <v>12.7</v>
      </c>
      <c r="H676" s="1">
        <v>9.9</v>
      </c>
      <c r="I676" s="1">
        <v>0.8</v>
      </c>
      <c r="J676" s="1" t="s">
        <v>7353</v>
      </c>
      <c r="K676" s="1">
        <v>0.65</v>
      </c>
      <c r="L676" s="1" t="s">
        <v>7354</v>
      </c>
      <c r="M676" s="1">
        <v>5.8099999999999999E-2</v>
      </c>
      <c r="N676" s="1" t="s">
        <v>7355</v>
      </c>
      <c r="O676" s="1" t="s">
        <v>7356</v>
      </c>
      <c r="P676" s="1">
        <v>2</v>
      </c>
      <c r="Q676" s="1">
        <v>0</v>
      </c>
      <c r="R676" s="1">
        <v>0.1162</v>
      </c>
      <c r="S676" s="38">
        <v>43678</v>
      </c>
      <c r="T676" s="1">
        <v>0.69</v>
      </c>
      <c r="U676" s="1" t="s">
        <v>7357</v>
      </c>
      <c r="V676" s="1">
        <v>8.0199999999999994E-2</v>
      </c>
      <c r="W676" s="1" t="s">
        <v>7358</v>
      </c>
      <c r="X676" s="1" t="b">
        <v>0</v>
      </c>
      <c r="Y676" s="1" t="b">
        <v>0</v>
      </c>
    </row>
    <row r="677" spans="1:25" x14ac:dyDescent="0.25">
      <c r="A677" s="1" t="s">
        <v>7880</v>
      </c>
      <c r="B677" s="1" t="s">
        <v>7881</v>
      </c>
      <c r="C677" s="1" t="str">
        <f>VLOOKUP(B677,店铺SKU信息!E:F,2,0)</f>
        <v>AGM42566-Black-2XL</v>
      </c>
      <c r="D677" s="1" t="s">
        <v>7882</v>
      </c>
      <c r="E677" s="1" t="s">
        <v>8197</v>
      </c>
      <c r="F677" s="1" t="s">
        <v>7352</v>
      </c>
      <c r="G677" s="1">
        <v>10.5</v>
      </c>
      <c r="H677" s="1">
        <v>3.8</v>
      </c>
      <c r="I677" s="1">
        <v>2.2999999999999998</v>
      </c>
      <c r="J677" s="1" t="s">
        <v>7353</v>
      </c>
      <c r="K677" s="1">
        <v>0.6</v>
      </c>
      <c r="L677" s="1" t="s">
        <v>7354</v>
      </c>
      <c r="M677" s="1">
        <v>5.3100000000000001E-2</v>
      </c>
      <c r="N677" s="1" t="s">
        <v>7355</v>
      </c>
      <c r="O677" s="1" t="s">
        <v>7356</v>
      </c>
      <c r="P677" s="1">
        <v>1</v>
      </c>
      <c r="Q677" s="1">
        <v>0</v>
      </c>
      <c r="R677" s="1">
        <v>5.3100000000000001E-2</v>
      </c>
      <c r="S677" s="38">
        <v>43678</v>
      </c>
      <c r="T677" s="1">
        <v>0.69</v>
      </c>
      <c r="U677" s="1" t="s">
        <v>7357</v>
      </c>
      <c r="V677" s="1">
        <v>3.6600000000000001E-2</v>
      </c>
      <c r="W677" s="1" t="s">
        <v>7358</v>
      </c>
      <c r="X677" s="1" t="b">
        <v>0</v>
      </c>
      <c r="Y677" s="1" t="b">
        <v>0</v>
      </c>
    </row>
    <row r="678" spans="1:25" x14ac:dyDescent="0.25">
      <c r="A678" s="1" t="s">
        <v>7363</v>
      </c>
      <c r="B678" s="1" t="s">
        <v>7364</v>
      </c>
      <c r="C678" s="1" t="str">
        <f>VLOOKUP(B678,店铺SKU信息!E:F,2,0)</f>
        <v>AGCY6749-Red-M</v>
      </c>
      <c r="D678" s="1" t="s">
        <v>3502</v>
      </c>
      <c r="E678" s="1" t="s">
        <v>8197</v>
      </c>
      <c r="F678" s="1" t="s">
        <v>7352</v>
      </c>
      <c r="G678" s="1">
        <v>13.07</v>
      </c>
      <c r="H678" s="1">
        <v>10.28</v>
      </c>
      <c r="I678" s="1">
        <v>0.79</v>
      </c>
      <c r="J678" s="1" t="s">
        <v>7353</v>
      </c>
      <c r="K678" s="1">
        <v>0.2</v>
      </c>
      <c r="L678" s="1" t="s">
        <v>7354</v>
      </c>
      <c r="M678" s="1">
        <v>6.1400000000000003E-2</v>
      </c>
      <c r="N678" s="1" t="s">
        <v>7355</v>
      </c>
      <c r="O678" s="1" t="s">
        <v>7356</v>
      </c>
      <c r="P678" s="1">
        <v>0.28999999999999998</v>
      </c>
      <c r="Q678" s="1">
        <v>0</v>
      </c>
      <c r="R678" s="1">
        <v>1.78E-2</v>
      </c>
      <c r="S678" s="38">
        <v>43678</v>
      </c>
      <c r="T678" s="1">
        <v>0.69</v>
      </c>
      <c r="U678" s="1" t="s">
        <v>7357</v>
      </c>
      <c r="V678" s="1">
        <v>1.23E-2</v>
      </c>
      <c r="W678" s="1" t="s">
        <v>7358</v>
      </c>
      <c r="X678" s="1" t="b">
        <v>0</v>
      </c>
      <c r="Y678" s="1" t="b">
        <v>0</v>
      </c>
    </row>
    <row r="679" spans="1:25" x14ac:dyDescent="0.25">
      <c r="A679" s="1" t="s">
        <v>7906</v>
      </c>
      <c r="B679" s="1" t="s">
        <v>7907</v>
      </c>
      <c r="C679" s="1" t="str">
        <f>VLOOKUP(B679,店铺SKU信息!E:F,2,0)</f>
        <v>AGCY6820-White-S</v>
      </c>
      <c r="D679" s="1" t="s">
        <v>3198</v>
      </c>
      <c r="E679" s="1" t="s">
        <v>8197</v>
      </c>
      <c r="F679" s="1" t="s">
        <v>7352</v>
      </c>
      <c r="G679" s="1">
        <v>13.07</v>
      </c>
      <c r="H679" s="1">
        <v>10.28</v>
      </c>
      <c r="I679" s="1">
        <v>0.79</v>
      </c>
      <c r="J679" s="1" t="s">
        <v>7353</v>
      </c>
      <c r="K679" s="1">
        <v>0.2</v>
      </c>
      <c r="L679" s="1" t="s">
        <v>7354</v>
      </c>
      <c r="M679" s="1">
        <v>6.1400000000000003E-2</v>
      </c>
      <c r="N679" s="1" t="s">
        <v>7355</v>
      </c>
      <c r="O679" s="1" t="s">
        <v>7356</v>
      </c>
      <c r="P679" s="1">
        <v>0.81</v>
      </c>
      <c r="Q679" s="1">
        <v>0</v>
      </c>
      <c r="R679" s="1">
        <v>4.9500000000000002E-2</v>
      </c>
      <c r="S679" s="38">
        <v>43678</v>
      </c>
      <c r="T679" s="1">
        <v>0.69</v>
      </c>
      <c r="U679" s="1" t="s">
        <v>7357</v>
      </c>
      <c r="V679" s="1">
        <v>3.4200000000000001E-2</v>
      </c>
      <c r="W679" s="1" t="s">
        <v>7358</v>
      </c>
      <c r="X679" s="1" t="b">
        <v>0</v>
      </c>
      <c r="Y679" s="1" t="b">
        <v>0</v>
      </c>
    </row>
    <row r="680" spans="1:25" x14ac:dyDescent="0.25">
      <c r="A680" s="1" t="s">
        <v>8020</v>
      </c>
      <c r="B680" s="1" t="s">
        <v>8021</v>
      </c>
      <c r="C680" s="1" t="str">
        <f>VLOOKUP(B680,店铺SKU信息!E:F,2,0)</f>
        <v>AGM42544-Black-4XL</v>
      </c>
      <c r="D680" s="1" t="s">
        <v>8022</v>
      </c>
      <c r="E680" s="1" t="s">
        <v>8197</v>
      </c>
      <c r="F680" s="1" t="s">
        <v>7352</v>
      </c>
      <c r="G680" s="1">
        <v>12.8</v>
      </c>
      <c r="H680" s="1">
        <v>6</v>
      </c>
      <c r="I680" s="1">
        <v>2.4</v>
      </c>
      <c r="J680" s="1" t="s">
        <v>7353</v>
      </c>
      <c r="K680" s="1">
        <v>0.6</v>
      </c>
      <c r="L680" s="1" t="s">
        <v>7354</v>
      </c>
      <c r="M680" s="1">
        <v>0.1066</v>
      </c>
      <c r="N680" s="1" t="s">
        <v>7355</v>
      </c>
      <c r="O680" s="1" t="s">
        <v>7356</v>
      </c>
      <c r="P680" s="1">
        <v>1</v>
      </c>
      <c r="Q680" s="1">
        <v>0</v>
      </c>
      <c r="R680" s="1">
        <v>0.1066</v>
      </c>
      <c r="S680" s="38">
        <v>43678</v>
      </c>
      <c r="T680" s="1">
        <v>0.69</v>
      </c>
      <c r="U680" s="1" t="s">
        <v>7357</v>
      </c>
      <c r="V680" s="1">
        <v>7.3499999999999996E-2</v>
      </c>
      <c r="W680" s="1" t="s">
        <v>7358</v>
      </c>
      <c r="X680" s="1" t="b">
        <v>0</v>
      </c>
      <c r="Y680" s="1" t="b">
        <v>0</v>
      </c>
    </row>
    <row r="681" spans="1:25" x14ac:dyDescent="0.25">
      <c r="A681" s="1" t="s">
        <v>8023</v>
      </c>
      <c r="B681" s="1" t="s">
        <v>8024</v>
      </c>
      <c r="C681" s="1" t="str">
        <f>VLOOKUP(B681,店铺SKU信息!E:F,2,0)</f>
        <v>AGM19377-Gray-3XL</v>
      </c>
      <c r="D681" s="1" t="s">
        <v>8025</v>
      </c>
      <c r="E681" s="1" t="s">
        <v>8197</v>
      </c>
      <c r="F681" s="1" t="s">
        <v>7352</v>
      </c>
      <c r="G681" s="1">
        <v>12.68</v>
      </c>
      <c r="H681" s="1">
        <v>10.19</v>
      </c>
      <c r="I681" s="1">
        <v>1.18</v>
      </c>
      <c r="J681" s="1" t="s">
        <v>7353</v>
      </c>
      <c r="K681" s="1">
        <v>0.4</v>
      </c>
      <c r="L681" s="1" t="s">
        <v>7354</v>
      </c>
      <c r="M681" s="1">
        <v>8.8300000000000003E-2</v>
      </c>
      <c r="N681" s="1" t="s">
        <v>7355</v>
      </c>
      <c r="O681" s="1" t="s">
        <v>7356</v>
      </c>
      <c r="P681" s="1">
        <v>1</v>
      </c>
      <c r="Q681" s="1">
        <v>0</v>
      </c>
      <c r="R681" s="1">
        <v>8.8300000000000003E-2</v>
      </c>
      <c r="S681" s="38">
        <v>43678</v>
      </c>
      <c r="T681" s="1">
        <v>0.69</v>
      </c>
      <c r="U681" s="1" t="s">
        <v>7357</v>
      </c>
      <c r="V681" s="1">
        <v>6.0900000000000003E-2</v>
      </c>
      <c r="W681" s="1" t="s">
        <v>7358</v>
      </c>
      <c r="X681" s="1" t="b">
        <v>0</v>
      </c>
      <c r="Y681" s="1" t="b">
        <v>0</v>
      </c>
    </row>
    <row r="682" spans="1:25" x14ac:dyDescent="0.25">
      <c r="A682" s="1" t="s">
        <v>8204</v>
      </c>
      <c r="B682" s="1" t="s">
        <v>8205</v>
      </c>
      <c r="C682" s="1" t="str">
        <f>VLOOKUP(B682,店铺SKU信息!E:F,2,0)</f>
        <v>AGM19299-Black-2XL</v>
      </c>
      <c r="D682" s="1" t="s">
        <v>3440</v>
      </c>
      <c r="E682" s="1" t="s">
        <v>8197</v>
      </c>
      <c r="F682" s="1" t="s">
        <v>7352</v>
      </c>
      <c r="G682" s="1">
        <v>11.35</v>
      </c>
      <c r="H682" s="1">
        <v>10.35</v>
      </c>
      <c r="I682" s="1">
        <v>2.2999999999999998</v>
      </c>
      <c r="J682" s="1" t="s">
        <v>7353</v>
      </c>
      <c r="K682" s="1">
        <v>0.88</v>
      </c>
      <c r="L682" s="1" t="s">
        <v>7354</v>
      </c>
      <c r="M682" s="1">
        <v>0.15640000000000001</v>
      </c>
      <c r="N682" s="1" t="s">
        <v>7355</v>
      </c>
      <c r="O682" s="1" t="s">
        <v>7356</v>
      </c>
      <c r="P682" s="1">
        <v>1</v>
      </c>
      <c r="Q682" s="1">
        <v>0</v>
      </c>
      <c r="R682" s="1">
        <v>0.15640000000000001</v>
      </c>
      <c r="S682" s="38">
        <v>43678</v>
      </c>
      <c r="T682" s="1">
        <v>0.69</v>
      </c>
      <c r="U682" s="1" t="s">
        <v>7357</v>
      </c>
      <c r="V682" s="1">
        <v>0.1079</v>
      </c>
      <c r="W682" s="1" t="s">
        <v>7358</v>
      </c>
      <c r="X682" s="1" t="b">
        <v>0</v>
      </c>
      <c r="Y682" s="1" t="b">
        <v>0</v>
      </c>
    </row>
    <row r="683" spans="1:25" x14ac:dyDescent="0.25">
      <c r="A683" s="1" t="s">
        <v>7673</v>
      </c>
      <c r="B683" s="1" t="s">
        <v>7674</v>
      </c>
      <c r="C683" s="1" t="str">
        <f>VLOOKUP(B683,店铺SKU信息!E:F,2,0)</f>
        <v>AGM42544-Black-3XL</v>
      </c>
      <c r="D683" s="1" t="s">
        <v>7675</v>
      </c>
      <c r="E683" s="1" t="s">
        <v>8197</v>
      </c>
      <c r="F683" s="1" t="s">
        <v>7352</v>
      </c>
      <c r="G683" s="1">
        <v>12.8</v>
      </c>
      <c r="H683" s="1">
        <v>6</v>
      </c>
      <c r="I683" s="1">
        <v>2.4</v>
      </c>
      <c r="J683" s="1" t="s">
        <v>7353</v>
      </c>
      <c r="K683" s="1">
        <v>0.6</v>
      </c>
      <c r="L683" s="1" t="s">
        <v>7354</v>
      </c>
      <c r="M683" s="1">
        <v>0.1066</v>
      </c>
      <c r="N683" s="1" t="s">
        <v>7355</v>
      </c>
      <c r="O683" s="1" t="s">
        <v>7356</v>
      </c>
      <c r="P683" s="1">
        <v>1</v>
      </c>
      <c r="Q683" s="1">
        <v>0</v>
      </c>
      <c r="R683" s="1">
        <v>0.1066</v>
      </c>
      <c r="S683" s="38">
        <v>43678</v>
      </c>
      <c r="T683" s="1">
        <v>0.69</v>
      </c>
      <c r="U683" s="1" t="s">
        <v>7357</v>
      </c>
      <c r="V683" s="1">
        <v>7.3499999999999996E-2</v>
      </c>
      <c r="W683" s="1" t="s">
        <v>7358</v>
      </c>
      <c r="X683" s="1" t="b">
        <v>0</v>
      </c>
      <c r="Y683" s="1" t="b">
        <v>0</v>
      </c>
    </row>
    <row r="684" spans="1:25" x14ac:dyDescent="0.25">
      <c r="A684" s="1" t="s">
        <v>8111</v>
      </c>
      <c r="B684" s="1" t="s">
        <v>8112</v>
      </c>
      <c r="C684" s="1" t="str">
        <f>VLOOKUP(B684,店铺SKU信息!E:F,2,0)</f>
        <v>AGM48899-Black-4XL</v>
      </c>
      <c r="D684" s="1" t="s">
        <v>8113</v>
      </c>
      <c r="E684" s="1" t="s">
        <v>8197</v>
      </c>
      <c r="F684" s="1" t="s">
        <v>7352</v>
      </c>
      <c r="G684" s="1">
        <v>12.56</v>
      </c>
      <c r="H684" s="1">
        <v>9.92</v>
      </c>
      <c r="I684" s="1">
        <v>0.59</v>
      </c>
      <c r="J684" s="1" t="s">
        <v>7353</v>
      </c>
      <c r="K684" s="1">
        <v>0.35</v>
      </c>
      <c r="L684" s="1" t="s">
        <v>7354</v>
      </c>
      <c r="M684" s="1">
        <v>4.2599999999999999E-2</v>
      </c>
      <c r="N684" s="1" t="s">
        <v>7355</v>
      </c>
      <c r="O684" s="1" t="s">
        <v>7356</v>
      </c>
      <c r="P684" s="1">
        <v>1</v>
      </c>
      <c r="Q684" s="1">
        <v>0</v>
      </c>
      <c r="R684" s="1">
        <v>4.2599999999999999E-2</v>
      </c>
      <c r="S684" s="38">
        <v>43678</v>
      </c>
      <c r="T684" s="1">
        <v>0.69</v>
      </c>
      <c r="U684" s="1" t="s">
        <v>7357</v>
      </c>
      <c r="V684" s="1">
        <v>2.9399999999999999E-2</v>
      </c>
      <c r="W684" s="1" t="s">
        <v>7358</v>
      </c>
      <c r="X684" s="1" t="b">
        <v>0</v>
      </c>
      <c r="Y684" s="1" t="b">
        <v>0</v>
      </c>
    </row>
    <row r="685" spans="1:25" x14ac:dyDescent="0.25">
      <c r="A685" s="1" t="s">
        <v>7558</v>
      </c>
      <c r="B685" s="1" t="s">
        <v>7559</v>
      </c>
      <c r="C685" s="1" t="str">
        <f>VLOOKUP(B685,店铺SKU信息!E:F,2,0)</f>
        <v>AGM48899-Burgundy-2XL</v>
      </c>
      <c r="D685" s="1" t="s">
        <v>5801</v>
      </c>
      <c r="E685" s="1" t="s">
        <v>8197</v>
      </c>
      <c r="F685" s="1" t="s">
        <v>7352</v>
      </c>
      <c r="G685" s="1">
        <v>12.56</v>
      </c>
      <c r="H685" s="1">
        <v>9.92</v>
      </c>
      <c r="I685" s="1">
        <v>0.59</v>
      </c>
      <c r="J685" s="1" t="s">
        <v>7353</v>
      </c>
      <c r="K685" s="1">
        <v>0.35</v>
      </c>
      <c r="L685" s="1" t="s">
        <v>7354</v>
      </c>
      <c r="M685" s="1">
        <v>4.2599999999999999E-2</v>
      </c>
      <c r="N685" s="1" t="s">
        <v>7355</v>
      </c>
      <c r="O685" s="1" t="s">
        <v>7356</v>
      </c>
      <c r="P685" s="1">
        <v>1</v>
      </c>
      <c r="Q685" s="1">
        <v>0</v>
      </c>
      <c r="R685" s="1">
        <v>4.2599999999999999E-2</v>
      </c>
      <c r="S685" s="38">
        <v>43678</v>
      </c>
      <c r="T685" s="1">
        <v>0.69</v>
      </c>
      <c r="U685" s="1" t="s">
        <v>7357</v>
      </c>
      <c r="V685" s="1">
        <v>2.9399999999999999E-2</v>
      </c>
      <c r="W685" s="1" t="s">
        <v>7358</v>
      </c>
      <c r="X685" s="1" t="b">
        <v>0</v>
      </c>
      <c r="Y685" s="1" t="b">
        <v>0</v>
      </c>
    </row>
    <row r="686" spans="1:25" x14ac:dyDescent="0.25">
      <c r="A686" s="1" t="s">
        <v>7568</v>
      </c>
      <c r="B686" s="1" t="s">
        <v>7569</v>
      </c>
      <c r="C686" s="1" t="str">
        <f>VLOOKUP(B686,店铺SKU信息!E:F,2,0)</f>
        <v>AGCY6820-Black-S</v>
      </c>
      <c r="D686" s="1" t="s">
        <v>4096</v>
      </c>
      <c r="E686" s="1" t="s">
        <v>8197</v>
      </c>
      <c r="F686" s="1" t="s">
        <v>7352</v>
      </c>
      <c r="G686" s="1">
        <v>13.07</v>
      </c>
      <c r="H686" s="1">
        <v>10.28</v>
      </c>
      <c r="I686" s="1">
        <v>0.79</v>
      </c>
      <c r="J686" s="1" t="s">
        <v>7353</v>
      </c>
      <c r="K686" s="1">
        <v>0.2</v>
      </c>
      <c r="L686" s="1" t="s">
        <v>7354</v>
      </c>
      <c r="M686" s="1">
        <v>6.1400000000000003E-2</v>
      </c>
      <c r="N686" s="1" t="s">
        <v>7355</v>
      </c>
      <c r="O686" s="1" t="s">
        <v>7356</v>
      </c>
      <c r="P686" s="1">
        <v>0.13</v>
      </c>
      <c r="Q686" s="1">
        <v>0</v>
      </c>
      <c r="R686" s="1">
        <v>7.9000000000000008E-3</v>
      </c>
      <c r="S686" s="38">
        <v>43678</v>
      </c>
      <c r="T686" s="1">
        <v>0.69</v>
      </c>
      <c r="U686" s="1" t="s">
        <v>7357</v>
      </c>
      <c r="V686" s="1">
        <v>5.4999999999999997E-3</v>
      </c>
      <c r="W686" s="1" t="s">
        <v>7358</v>
      </c>
      <c r="X686" s="1" t="b">
        <v>0</v>
      </c>
      <c r="Y686" s="1" t="b">
        <v>0</v>
      </c>
    </row>
    <row r="687" spans="1:25" x14ac:dyDescent="0.25">
      <c r="A687" s="1" t="s">
        <v>8130</v>
      </c>
      <c r="B687" s="1" t="s">
        <v>8131</v>
      </c>
      <c r="C687" s="1" t="str">
        <f>VLOOKUP(B687,店铺SKU信息!E:F,2,0)</f>
        <v>AGM42599-Black-4XL</v>
      </c>
      <c r="D687" s="1" t="s">
        <v>8132</v>
      </c>
      <c r="E687" s="1" t="s">
        <v>8197</v>
      </c>
      <c r="F687" s="1" t="s">
        <v>7352</v>
      </c>
      <c r="G687" s="1">
        <v>12.2</v>
      </c>
      <c r="H687" s="1">
        <v>9.3000000000000007</v>
      </c>
      <c r="I687" s="1">
        <v>1.2</v>
      </c>
      <c r="J687" s="1" t="s">
        <v>7353</v>
      </c>
      <c r="K687" s="1">
        <v>0.5</v>
      </c>
      <c r="L687" s="1" t="s">
        <v>7354</v>
      </c>
      <c r="M687" s="1">
        <v>7.8600000000000003E-2</v>
      </c>
      <c r="N687" s="1" t="s">
        <v>7355</v>
      </c>
      <c r="O687" s="1" t="s">
        <v>7356</v>
      </c>
      <c r="P687" s="1">
        <v>1</v>
      </c>
      <c r="Q687" s="1">
        <v>0</v>
      </c>
      <c r="R687" s="1">
        <v>7.8600000000000003E-2</v>
      </c>
      <c r="S687" s="38">
        <v>43678</v>
      </c>
      <c r="T687" s="1">
        <v>0.69</v>
      </c>
      <c r="U687" s="1" t="s">
        <v>7357</v>
      </c>
      <c r="V687" s="1">
        <v>5.4199999999999998E-2</v>
      </c>
      <c r="W687" s="1" t="s">
        <v>7358</v>
      </c>
      <c r="X687" s="1" t="b">
        <v>0</v>
      </c>
      <c r="Y687" s="1" t="b">
        <v>0</v>
      </c>
    </row>
    <row r="688" spans="1:25" x14ac:dyDescent="0.25">
      <c r="A688" s="1" t="s">
        <v>8127</v>
      </c>
      <c r="B688" s="1" t="s">
        <v>8128</v>
      </c>
      <c r="C688" s="1" t="str">
        <f>VLOOKUP(B688,店铺SKU信息!E:F,2,0)</f>
        <v>AGM19377-Gray-XL</v>
      </c>
      <c r="D688" s="1" t="s">
        <v>8129</v>
      </c>
      <c r="E688" s="1" t="s">
        <v>8197</v>
      </c>
      <c r="F688" s="1" t="s">
        <v>7352</v>
      </c>
      <c r="G688" s="1">
        <v>12.68</v>
      </c>
      <c r="H688" s="1">
        <v>10.19</v>
      </c>
      <c r="I688" s="1">
        <v>1.18</v>
      </c>
      <c r="J688" s="1" t="s">
        <v>7353</v>
      </c>
      <c r="K688" s="1">
        <v>0.4</v>
      </c>
      <c r="L688" s="1" t="s">
        <v>7354</v>
      </c>
      <c r="M688" s="1">
        <v>8.8300000000000003E-2</v>
      </c>
      <c r="N688" s="1" t="s">
        <v>7355</v>
      </c>
      <c r="O688" s="1" t="s">
        <v>7356</v>
      </c>
      <c r="P688" s="1">
        <v>1</v>
      </c>
      <c r="Q688" s="1">
        <v>0</v>
      </c>
      <c r="R688" s="1">
        <v>8.8300000000000003E-2</v>
      </c>
      <c r="S688" s="38">
        <v>43678</v>
      </c>
      <c r="T688" s="1">
        <v>0.69</v>
      </c>
      <c r="U688" s="1" t="s">
        <v>7357</v>
      </c>
      <c r="V688" s="1">
        <v>6.0900000000000003E-2</v>
      </c>
      <c r="W688" s="1" t="s">
        <v>7358</v>
      </c>
      <c r="X688" s="1" t="b">
        <v>0</v>
      </c>
      <c r="Y688" s="1" t="b">
        <v>0</v>
      </c>
    </row>
    <row r="689" spans="1:25" x14ac:dyDescent="0.25">
      <c r="A689" s="1" t="s">
        <v>7521</v>
      </c>
      <c r="B689" s="1" t="s">
        <v>7522</v>
      </c>
      <c r="C689" s="1" t="str">
        <f>VLOOKUP(B689,店铺SKU信息!E:F,2,0)</f>
        <v>AGM42644-White Stripe-4XL</v>
      </c>
      <c r="D689" s="1" t="s">
        <v>7523</v>
      </c>
      <c r="E689" s="1" t="s">
        <v>8197</v>
      </c>
      <c r="F689" s="1" t="s">
        <v>7352</v>
      </c>
      <c r="G689" s="1">
        <v>12.7</v>
      </c>
      <c r="H689" s="1">
        <v>9.9</v>
      </c>
      <c r="I689" s="1">
        <v>0.8</v>
      </c>
      <c r="J689" s="1" t="s">
        <v>7353</v>
      </c>
      <c r="K689" s="1">
        <v>0.65</v>
      </c>
      <c r="L689" s="1" t="s">
        <v>7354</v>
      </c>
      <c r="M689" s="1">
        <v>5.8099999999999999E-2</v>
      </c>
      <c r="N689" s="1" t="s">
        <v>7355</v>
      </c>
      <c r="O689" s="1" t="s">
        <v>7356</v>
      </c>
      <c r="P689" s="1">
        <v>2</v>
      </c>
      <c r="Q689" s="1">
        <v>0</v>
      </c>
      <c r="R689" s="1">
        <v>0.1162</v>
      </c>
      <c r="S689" s="38">
        <v>43678</v>
      </c>
      <c r="T689" s="1">
        <v>0.69</v>
      </c>
      <c r="U689" s="1" t="s">
        <v>7357</v>
      </c>
      <c r="V689" s="1">
        <v>8.0199999999999994E-2</v>
      </c>
      <c r="W689" s="1" t="s">
        <v>7358</v>
      </c>
      <c r="X689" s="1" t="b">
        <v>0</v>
      </c>
      <c r="Y689" s="1" t="b">
        <v>0</v>
      </c>
    </row>
    <row r="690" spans="1:25" x14ac:dyDescent="0.25">
      <c r="A690" s="1" t="s">
        <v>7899</v>
      </c>
      <c r="B690" s="1" t="s">
        <v>7900</v>
      </c>
      <c r="C690" s="1" t="str">
        <f>VLOOKUP(B690,店铺SKU信息!E:F,2,0)</f>
        <v>AGM42588-Black-XL</v>
      </c>
      <c r="D690" s="1" t="s">
        <v>7901</v>
      </c>
      <c r="E690" s="1" t="s">
        <v>8197</v>
      </c>
      <c r="F690" s="1" t="s">
        <v>7352</v>
      </c>
      <c r="G690" s="1">
        <v>12.1</v>
      </c>
      <c r="H690" s="1">
        <v>8.9</v>
      </c>
      <c r="I690" s="1">
        <v>2.4</v>
      </c>
      <c r="J690" s="1" t="s">
        <v>7353</v>
      </c>
      <c r="K690" s="1">
        <v>1.1499999999999999</v>
      </c>
      <c r="L690" s="1" t="s">
        <v>7354</v>
      </c>
      <c r="M690" s="1">
        <v>0.14940000000000001</v>
      </c>
      <c r="N690" s="1" t="s">
        <v>7355</v>
      </c>
      <c r="O690" s="1" t="s">
        <v>7356</v>
      </c>
      <c r="P690" s="1">
        <v>2</v>
      </c>
      <c r="Q690" s="1">
        <v>0</v>
      </c>
      <c r="R690" s="1">
        <v>0.29870000000000002</v>
      </c>
      <c r="S690" s="38">
        <v>43678</v>
      </c>
      <c r="T690" s="1">
        <v>0.69</v>
      </c>
      <c r="U690" s="1" t="s">
        <v>7357</v>
      </c>
      <c r="V690" s="1">
        <v>0.20610000000000001</v>
      </c>
      <c r="W690" s="1" t="s">
        <v>7358</v>
      </c>
      <c r="X690" s="1" t="b">
        <v>0</v>
      </c>
      <c r="Y690" s="1" t="b">
        <v>0</v>
      </c>
    </row>
    <row r="691" spans="1:25" x14ac:dyDescent="0.25">
      <c r="A691" s="1" t="s">
        <v>8206</v>
      </c>
      <c r="B691" s="1" t="s">
        <v>8207</v>
      </c>
      <c r="C691" s="1" t="str">
        <f>VLOOKUP(B691,店铺SKU信息!E:F,2,0)</f>
        <v>AGM42622-Black-3XL</v>
      </c>
      <c r="D691" s="1" t="s">
        <v>3728</v>
      </c>
      <c r="E691" s="1" t="s">
        <v>8197</v>
      </c>
      <c r="F691" s="1" t="s">
        <v>7352</v>
      </c>
      <c r="G691" s="1">
        <v>12.5</v>
      </c>
      <c r="H691" s="1">
        <v>8.58</v>
      </c>
      <c r="I691" s="1">
        <v>1.5</v>
      </c>
      <c r="J691" s="1" t="s">
        <v>7353</v>
      </c>
      <c r="K691" s="1">
        <v>0.45</v>
      </c>
      <c r="L691" s="1" t="s">
        <v>7354</v>
      </c>
      <c r="M691" s="1">
        <v>9.3100000000000002E-2</v>
      </c>
      <c r="N691" s="1" t="s">
        <v>7355</v>
      </c>
      <c r="O691" s="1" t="s">
        <v>7356</v>
      </c>
      <c r="P691" s="1">
        <v>1</v>
      </c>
      <c r="Q691" s="1">
        <v>0</v>
      </c>
      <c r="R691" s="1">
        <v>9.3100000000000002E-2</v>
      </c>
      <c r="S691" s="38">
        <v>43678</v>
      </c>
      <c r="T691" s="1">
        <v>0.69</v>
      </c>
      <c r="U691" s="1" t="s">
        <v>7357</v>
      </c>
      <c r="V691" s="1">
        <v>6.4199999999999993E-2</v>
      </c>
      <c r="W691" s="1" t="s">
        <v>7358</v>
      </c>
      <c r="X691" s="1" t="b">
        <v>0</v>
      </c>
      <c r="Y691" s="1" t="b">
        <v>0</v>
      </c>
    </row>
    <row r="692" spans="1:25" x14ac:dyDescent="0.25">
      <c r="A692" s="1" t="s">
        <v>8123</v>
      </c>
      <c r="B692" s="1" t="s">
        <v>8124</v>
      </c>
      <c r="C692" s="1" t="str">
        <f>VLOOKUP(B692,店铺SKU信息!E:F,2,0)</f>
        <v>AGM42599-Army Green-4XL</v>
      </c>
      <c r="D692" s="1" t="s">
        <v>6620</v>
      </c>
      <c r="E692" s="1" t="s">
        <v>8197</v>
      </c>
      <c r="F692" s="1" t="s">
        <v>7352</v>
      </c>
      <c r="G692" s="1">
        <v>12.2</v>
      </c>
      <c r="H692" s="1">
        <v>9.3000000000000007</v>
      </c>
      <c r="I692" s="1">
        <v>1.2</v>
      </c>
      <c r="J692" s="1" t="s">
        <v>7353</v>
      </c>
      <c r="K692" s="1">
        <v>0.5</v>
      </c>
      <c r="L692" s="1" t="s">
        <v>7354</v>
      </c>
      <c r="M692" s="1">
        <v>7.8600000000000003E-2</v>
      </c>
      <c r="N692" s="1" t="s">
        <v>7355</v>
      </c>
      <c r="O692" s="1" t="s">
        <v>7356</v>
      </c>
      <c r="P692" s="1">
        <v>2</v>
      </c>
      <c r="Q692" s="1">
        <v>0</v>
      </c>
      <c r="R692" s="1">
        <v>0.15709999999999999</v>
      </c>
      <c r="S692" s="38">
        <v>43678</v>
      </c>
      <c r="T692" s="1">
        <v>0.69</v>
      </c>
      <c r="U692" s="1" t="s">
        <v>7357</v>
      </c>
      <c r="V692" s="1">
        <v>0.1084</v>
      </c>
      <c r="W692" s="1" t="s">
        <v>7358</v>
      </c>
      <c r="X692" s="1" t="b">
        <v>0</v>
      </c>
      <c r="Y692" s="1" t="b">
        <v>0</v>
      </c>
    </row>
    <row r="693" spans="1:25" x14ac:dyDescent="0.25">
      <c r="A693" s="1" t="s">
        <v>7872</v>
      </c>
      <c r="B693" s="1" t="s">
        <v>7873</v>
      </c>
      <c r="C693" s="1" t="str">
        <f>VLOOKUP(B693,店铺SKU信息!E:F,2,0)</f>
        <v>AGM42544-Purple-4XL</v>
      </c>
      <c r="D693" s="1" t="s">
        <v>7874</v>
      </c>
      <c r="E693" s="1" t="s">
        <v>8197</v>
      </c>
      <c r="F693" s="1" t="s">
        <v>7352</v>
      </c>
      <c r="G693" s="1">
        <v>12.8</v>
      </c>
      <c r="H693" s="1">
        <v>6</v>
      </c>
      <c r="I693" s="1">
        <v>2.4</v>
      </c>
      <c r="J693" s="1" t="s">
        <v>7353</v>
      </c>
      <c r="K693" s="1">
        <v>0.6</v>
      </c>
      <c r="L693" s="1" t="s">
        <v>7354</v>
      </c>
      <c r="M693" s="1">
        <v>0.1067</v>
      </c>
      <c r="N693" s="1" t="s">
        <v>7355</v>
      </c>
      <c r="O693" s="1" t="s">
        <v>7356</v>
      </c>
      <c r="P693" s="1">
        <v>1</v>
      </c>
      <c r="Q693" s="1">
        <v>0</v>
      </c>
      <c r="R693" s="1">
        <v>0.1067</v>
      </c>
      <c r="S693" s="38">
        <v>43678</v>
      </c>
      <c r="T693" s="1">
        <v>0.69</v>
      </c>
      <c r="U693" s="1" t="s">
        <v>7357</v>
      </c>
      <c r="V693" s="1">
        <v>7.3599999999999999E-2</v>
      </c>
      <c r="W693" s="1" t="s">
        <v>7358</v>
      </c>
      <c r="X693" s="1" t="b">
        <v>0</v>
      </c>
      <c r="Y693" s="1" t="b">
        <v>0</v>
      </c>
    </row>
    <row r="694" spans="1:25" x14ac:dyDescent="0.25">
      <c r="A694" s="1" t="s">
        <v>7821</v>
      </c>
      <c r="B694" s="1" t="s">
        <v>7822</v>
      </c>
      <c r="C694" s="1" t="str">
        <f>VLOOKUP(B694,店铺SKU信息!E:F,2,0)</f>
        <v>AGM42544-Burgundy-4XL</v>
      </c>
      <c r="D694" s="1" t="s">
        <v>7823</v>
      </c>
      <c r="E694" s="1" t="s">
        <v>8197</v>
      </c>
      <c r="F694" s="1" t="s">
        <v>7352</v>
      </c>
      <c r="G694" s="1">
        <v>12.8</v>
      </c>
      <c r="H694" s="1">
        <v>6</v>
      </c>
      <c r="I694" s="1">
        <v>2.4</v>
      </c>
      <c r="J694" s="1" t="s">
        <v>7353</v>
      </c>
      <c r="K694" s="1">
        <v>0.6</v>
      </c>
      <c r="L694" s="1" t="s">
        <v>7354</v>
      </c>
      <c r="M694" s="1">
        <v>0.1066</v>
      </c>
      <c r="N694" s="1" t="s">
        <v>7355</v>
      </c>
      <c r="O694" s="1" t="s">
        <v>7356</v>
      </c>
      <c r="P694" s="1">
        <v>1</v>
      </c>
      <c r="Q694" s="1">
        <v>0</v>
      </c>
      <c r="R694" s="1">
        <v>0.1066</v>
      </c>
      <c r="S694" s="38">
        <v>43678</v>
      </c>
      <c r="T694" s="1">
        <v>0.69</v>
      </c>
      <c r="U694" s="1" t="s">
        <v>7357</v>
      </c>
      <c r="V694" s="1">
        <v>7.3499999999999996E-2</v>
      </c>
      <c r="W694" s="1" t="s">
        <v>7358</v>
      </c>
      <c r="X694" s="1" t="b">
        <v>0</v>
      </c>
      <c r="Y694" s="1" t="b">
        <v>0</v>
      </c>
    </row>
    <row r="695" spans="1:25" x14ac:dyDescent="0.25">
      <c r="A695" s="1" t="s">
        <v>7554</v>
      </c>
      <c r="B695" s="1" t="s">
        <v>7555</v>
      </c>
      <c r="C695" s="1" t="str">
        <f>VLOOKUP(B695,店铺SKU信息!E:F,2,0)</f>
        <v>AGM42588-Black-3XL</v>
      </c>
      <c r="D695" s="1" t="s">
        <v>2918</v>
      </c>
      <c r="E695" s="1" t="s">
        <v>8197</v>
      </c>
      <c r="F695" s="1" t="s">
        <v>7352</v>
      </c>
      <c r="G695" s="1">
        <v>12.1</v>
      </c>
      <c r="H695" s="1">
        <v>8.9</v>
      </c>
      <c r="I695" s="1">
        <v>2.4</v>
      </c>
      <c r="J695" s="1" t="s">
        <v>7353</v>
      </c>
      <c r="K695" s="1">
        <v>1.1499999999999999</v>
      </c>
      <c r="L695" s="1" t="s">
        <v>7354</v>
      </c>
      <c r="M695" s="1">
        <v>0.14940000000000001</v>
      </c>
      <c r="N695" s="1" t="s">
        <v>7355</v>
      </c>
      <c r="O695" s="1" t="s">
        <v>7356</v>
      </c>
      <c r="P695" s="1">
        <v>1</v>
      </c>
      <c r="Q695" s="1">
        <v>0</v>
      </c>
      <c r="R695" s="1">
        <v>0.14940000000000001</v>
      </c>
      <c r="S695" s="38">
        <v>43678</v>
      </c>
      <c r="T695" s="1">
        <v>0.69</v>
      </c>
      <c r="U695" s="1" t="s">
        <v>7357</v>
      </c>
      <c r="V695" s="1">
        <v>0.1031</v>
      </c>
      <c r="W695" s="1" t="s">
        <v>7358</v>
      </c>
      <c r="X695" s="1" t="b">
        <v>0</v>
      </c>
      <c r="Y695" s="1" t="b">
        <v>0</v>
      </c>
    </row>
    <row r="696" spans="1:25" x14ac:dyDescent="0.25">
      <c r="A696" s="1" t="s">
        <v>8169</v>
      </c>
      <c r="B696" s="1" t="s">
        <v>8170</v>
      </c>
      <c r="C696" s="1" t="str">
        <f>VLOOKUP(B696,店铺SKU信息!E:F,2,0)</f>
        <v>AGCY4117-White-XL</v>
      </c>
      <c r="D696" s="1" t="s">
        <v>8171</v>
      </c>
      <c r="E696" s="1" t="s">
        <v>8197</v>
      </c>
      <c r="F696" s="1" t="s">
        <v>7352</v>
      </c>
      <c r="G696" s="1">
        <v>11.96</v>
      </c>
      <c r="H696" s="1">
        <v>9.2100000000000009</v>
      </c>
      <c r="I696" s="1">
        <v>1.38</v>
      </c>
      <c r="J696" s="1" t="s">
        <v>7353</v>
      </c>
      <c r="K696" s="1">
        <v>0.24</v>
      </c>
      <c r="L696" s="1" t="s">
        <v>7354</v>
      </c>
      <c r="M696" s="1">
        <v>8.7900000000000006E-2</v>
      </c>
      <c r="N696" s="1" t="s">
        <v>7355</v>
      </c>
      <c r="O696" s="1" t="s">
        <v>7356</v>
      </c>
      <c r="P696" s="1">
        <v>0.48</v>
      </c>
      <c r="Q696" s="1">
        <v>0.06</v>
      </c>
      <c r="R696" s="1">
        <v>3.6799999999999999E-2</v>
      </c>
      <c r="S696" s="38">
        <v>43678</v>
      </c>
      <c r="T696" s="1">
        <v>0.69</v>
      </c>
      <c r="U696" s="1" t="s">
        <v>7357</v>
      </c>
      <c r="V696" s="1">
        <v>2.5399999999999999E-2</v>
      </c>
      <c r="W696" s="1" t="s">
        <v>7358</v>
      </c>
      <c r="X696" s="1" t="b">
        <v>0</v>
      </c>
      <c r="Y696" s="1" t="b">
        <v>0</v>
      </c>
    </row>
    <row r="697" spans="1:25" x14ac:dyDescent="0.25">
      <c r="A697" s="1" t="s">
        <v>8078</v>
      </c>
      <c r="B697" s="1" t="s">
        <v>8079</v>
      </c>
      <c r="C697" s="1" t="str">
        <f>VLOOKUP(B697,店铺SKU信息!E:F,2,0)</f>
        <v>AGM19377-Black-3XL</v>
      </c>
      <c r="D697" s="1" t="s">
        <v>8080</v>
      </c>
      <c r="E697" s="1" t="s">
        <v>8197</v>
      </c>
      <c r="F697" s="1" t="s">
        <v>7352</v>
      </c>
      <c r="G697" s="1">
        <v>12.68</v>
      </c>
      <c r="H697" s="1">
        <v>10.19</v>
      </c>
      <c r="I697" s="1">
        <v>1.18</v>
      </c>
      <c r="J697" s="1" t="s">
        <v>7353</v>
      </c>
      <c r="K697" s="1">
        <v>0.4</v>
      </c>
      <c r="L697" s="1" t="s">
        <v>7354</v>
      </c>
      <c r="M697" s="1">
        <v>8.8300000000000003E-2</v>
      </c>
      <c r="N697" s="1" t="s">
        <v>7355</v>
      </c>
      <c r="O697" s="1" t="s">
        <v>7356</v>
      </c>
      <c r="P697" s="1">
        <v>1</v>
      </c>
      <c r="Q697" s="1">
        <v>0</v>
      </c>
      <c r="R697" s="1">
        <v>8.8300000000000003E-2</v>
      </c>
      <c r="S697" s="38">
        <v>43678</v>
      </c>
      <c r="T697" s="1">
        <v>0.69</v>
      </c>
      <c r="U697" s="1" t="s">
        <v>7357</v>
      </c>
      <c r="V697" s="1">
        <v>6.0900000000000003E-2</v>
      </c>
      <c r="W697" s="1" t="s">
        <v>7358</v>
      </c>
      <c r="X697" s="1" t="b">
        <v>0</v>
      </c>
      <c r="Y697" s="1" t="b">
        <v>0</v>
      </c>
    </row>
    <row r="698" spans="1:25" x14ac:dyDescent="0.25">
      <c r="A698" s="1" t="s">
        <v>8146</v>
      </c>
      <c r="B698" s="1" t="s">
        <v>8147</v>
      </c>
      <c r="C698" s="1" t="str">
        <f>VLOOKUP(B698,店铺SKU信息!E:F,2,0)</f>
        <v>AGM42566-Purple-XL</v>
      </c>
      <c r="D698" s="1" t="s">
        <v>8148</v>
      </c>
      <c r="E698" s="1" t="s">
        <v>8197</v>
      </c>
      <c r="F698" s="1" t="s">
        <v>7352</v>
      </c>
      <c r="G698" s="1">
        <v>10.5</v>
      </c>
      <c r="H698" s="1">
        <v>3.8</v>
      </c>
      <c r="I698" s="1">
        <v>2.2999999999999998</v>
      </c>
      <c r="J698" s="1" t="s">
        <v>7353</v>
      </c>
      <c r="K698" s="1">
        <v>0.6</v>
      </c>
      <c r="L698" s="1" t="s">
        <v>7354</v>
      </c>
      <c r="M698" s="1">
        <v>5.3100000000000001E-2</v>
      </c>
      <c r="N698" s="1" t="s">
        <v>7355</v>
      </c>
      <c r="O698" s="1" t="s">
        <v>7356</v>
      </c>
      <c r="P698" s="1">
        <v>2</v>
      </c>
      <c r="Q698" s="1">
        <v>0</v>
      </c>
      <c r="R698" s="1">
        <v>0.1062</v>
      </c>
      <c r="S698" s="38">
        <v>43678</v>
      </c>
      <c r="T698" s="1">
        <v>0.69</v>
      </c>
      <c r="U698" s="1" t="s">
        <v>7357</v>
      </c>
      <c r="V698" s="1">
        <v>7.3200000000000001E-2</v>
      </c>
      <c r="W698" s="1" t="s">
        <v>7358</v>
      </c>
      <c r="X698" s="1" t="b">
        <v>0</v>
      </c>
      <c r="Y698" s="1" t="b">
        <v>0</v>
      </c>
    </row>
    <row r="699" spans="1:25" x14ac:dyDescent="0.25">
      <c r="A699" s="1" t="s">
        <v>8058</v>
      </c>
      <c r="B699" s="1" t="s">
        <v>8059</v>
      </c>
      <c r="C699" s="1" t="str">
        <f>VLOOKUP(B699,店铺SKU信息!E:F,2,0)</f>
        <v>AGM42588-Burgundy-4XL</v>
      </c>
      <c r="D699" s="1" t="s">
        <v>8060</v>
      </c>
      <c r="E699" s="1" t="s">
        <v>8197</v>
      </c>
      <c r="F699" s="1" t="s">
        <v>7352</v>
      </c>
      <c r="G699" s="1">
        <v>12.1</v>
      </c>
      <c r="H699" s="1">
        <v>8.9</v>
      </c>
      <c r="I699" s="1">
        <v>2.4</v>
      </c>
      <c r="J699" s="1" t="s">
        <v>7353</v>
      </c>
      <c r="K699" s="1">
        <v>1.1499999999999999</v>
      </c>
      <c r="L699" s="1" t="s">
        <v>7354</v>
      </c>
      <c r="M699" s="1">
        <v>0.14940000000000001</v>
      </c>
      <c r="N699" s="1" t="s">
        <v>7355</v>
      </c>
      <c r="O699" s="1" t="s">
        <v>7356</v>
      </c>
      <c r="P699" s="1">
        <v>1</v>
      </c>
      <c r="Q699" s="1">
        <v>0</v>
      </c>
      <c r="R699" s="1">
        <v>0.14940000000000001</v>
      </c>
      <c r="S699" s="38">
        <v>43678</v>
      </c>
      <c r="T699" s="1">
        <v>0.69</v>
      </c>
      <c r="U699" s="1" t="s">
        <v>7357</v>
      </c>
      <c r="V699" s="1">
        <v>0.1031</v>
      </c>
      <c r="W699" s="1" t="s">
        <v>7358</v>
      </c>
      <c r="X699" s="1" t="b">
        <v>0</v>
      </c>
      <c r="Y699" s="1" t="b">
        <v>0</v>
      </c>
    </row>
    <row r="700" spans="1:25" x14ac:dyDescent="0.25">
      <c r="A700" s="1" t="s">
        <v>7667</v>
      </c>
      <c r="B700" s="1" t="s">
        <v>7668</v>
      </c>
      <c r="C700" s="1" t="str">
        <f>VLOOKUP(B700,店铺SKU信息!E:F,2,0)</f>
        <v>AGM42566-Black-XL</v>
      </c>
      <c r="D700" s="1" t="s">
        <v>7669</v>
      </c>
      <c r="E700" s="1" t="s">
        <v>8197</v>
      </c>
      <c r="F700" s="1" t="s">
        <v>7352</v>
      </c>
      <c r="G700" s="1">
        <v>10.5</v>
      </c>
      <c r="H700" s="1">
        <v>3.8</v>
      </c>
      <c r="I700" s="1">
        <v>2.2999999999999998</v>
      </c>
      <c r="J700" s="1" t="s">
        <v>7353</v>
      </c>
      <c r="K700" s="1">
        <v>0.6</v>
      </c>
      <c r="L700" s="1" t="s">
        <v>7354</v>
      </c>
      <c r="M700" s="1">
        <v>5.3100000000000001E-2</v>
      </c>
      <c r="N700" s="1" t="s">
        <v>7355</v>
      </c>
      <c r="O700" s="1" t="s">
        <v>7356</v>
      </c>
      <c r="P700" s="1">
        <v>1</v>
      </c>
      <c r="Q700" s="1">
        <v>0</v>
      </c>
      <c r="R700" s="1">
        <v>5.3100000000000001E-2</v>
      </c>
      <c r="S700" s="38">
        <v>43678</v>
      </c>
      <c r="T700" s="1">
        <v>0.69</v>
      </c>
      <c r="U700" s="1" t="s">
        <v>7357</v>
      </c>
      <c r="V700" s="1">
        <v>3.6600000000000001E-2</v>
      </c>
      <c r="W700" s="1" t="s">
        <v>7358</v>
      </c>
      <c r="X700" s="1" t="b">
        <v>0</v>
      </c>
      <c r="Y700" s="1" t="b">
        <v>0</v>
      </c>
    </row>
    <row r="701" spans="1:25" x14ac:dyDescent="0.25">
      <c r="A701" s="1" t="s">
        <v>7548</v>
      </c>
      <c r="B701" s="1" t="s">
        <v>7549</v>
      </c>
      <c r="C701" s="1" t="str">
        <f>VLOOKUP(B701,店铺SKU信息!E:F,2,0)</f>
        <v>AGM42588-Burgundy-XL</v>
      </c>
      <c r="D701" s="1" t="s">
        <v>7550</v>
      </c>
      <c r="E701" s="1" t="s">
        <v>8197</v>
      </c>
      <c r="F701" s="1" t="s">
        <v>7352</v>
      </c>
      <c r="G701" s="1">
        <v>12.1</v>
      </c>
      <c r="H701" s="1">
        <v>8.9</v>
      </c>
      <c r="I701" s="1">
        <v>2.4</v>
      </c>
      <c r="J701" s="1" t="s">
        <v>7353</v>
      </c>
      <c r="K701" s="1">
        <v>1.1499999999999999</v>
      </c>
      <c r="L701" s="1" t="s">
        <v>7354</v>
      </c>
      <c r="M701" s="1">
        <v>0.14940000000000001</v>
      </c>
      <c r="N701" s="1" t="s">
        <v>7355</v>
      </c>
      <c r="O701" s="1" t="s">
        <v>7356</v>
      </c>
      <c r="P701" s="1">
        <v>1</v>
      </c>
      <c r="Q701" s="1">
        <v>0</v>
      </c>
      <c r="R701" s="1">
        <v>0.14940000000000001</v>
      </c>
      <c r="S701" s="38">
        <v>43678</v>
      </c>
      <c r="T701" s="1">
        <v>0.69</v>
      </c>
      <c r="U701" s="1" t="s">
        <v>7357</v>
      </c>
      <c r="V701" s="1">
        <v>0.1031</v>
      </c>
      <c r="W701" s="1" t="s">
        <v>7358</v>
      </c>
      <c r="X701" s="1" t="b">
        <v>0</v>
      </c>
      <c r="Y701" s="1" t="b">
        <v>0</v>
      </c>
    </row>
    <row r="702" spans="1:25" x14ac:dyDescent="0.25">
      <c r="A702" s="1" t="s">
        <v>8114</v>
      </c>
      <c r="B702" s="1" t="s">
        <v>8115</v>
      </c>
      <c r="C702" s="1" t="str">
        <f>VLOOKUP(B702,店铺SKU信息!E:F,2,0)</f>
        <v>AGM42566-Purple-3XL</v>
      </c>
      <c r="D702" s="1" t="s">
        <v>8116</v>
      </c>
      <c r="E702" s="1" t="s">
        <v>8197</v>
      </c>
      <c r="F702" s="1" t="s">
        <v>7352</v>
      </c>
      <c r="G702" s="1">
        <v>10.5</v>
      </c>
      <c r="H702" s="1">
        <v>3.8</v>
      </c>
      <c r="I702" s="1">
        <v>2.2999999999999998</v>
      </c>
      <c r="J702" s="1" t="s">
        <v>7353</v>
      </c>
      <c r="K702" s="1">
        <v>0.6</v>
      </c>
      <c r="L702" s="1" t="s">
        <v>7354</v>
      </c>
      <c r="M702" s="1">
        <v>5.3100000000000001E-2</v>
      </c>
      <c r="N702" s="1" t="s">
        <v>7355</v>
      </c>
      <c r="O702" s="1" t="s">
        <v>7356</v>
      </c>
      <c r="P702" s="1">
        <v>1</v>
      </c>
      <c r="Q702" s="1">
        <v>0</v>
      </c>
      <c r="R702" s="1">
        <v>5.3100000000000001E-2</v>
      </c>
      <c r="S702" s="38">
        <v>43678</v>
      </c>
      <c r="T702" s="1">
        <v>0.69</v>
      </c>
      <c r="U702" s="1" t="s">
        <v>7357</v>
      </c>
      <c r="V702" s="1">
        <v>3.6600000000000001E-2</v>
      </c>
      <c r="W702" s="1" t="s">
        <v>7358</v>
      </c>
      <c r="X702" s="1" t="b">
        <v>0</v>
      </c>
      <c r="Y702" s="1" t="b">
        <v>0</v>
      </c>
    </row>
    <row r="703" spans="1:25" x14ac:dyDescent="0.25">
      <c r="A703" s="1" t="s">
        <v>7845</v>
      </c>
      <c r="B703" s="1" t="s">
        <v>7846</v>
      </c>
      <c r="C703" s="1" t="str">
        <f>VLOOKUP(B703,店铺SKU信息!E:F,2,0)</f>
        <v>AGM42600-Red-3XL</v>
      </c>
      <c r="D703" s="1" t="s">
        <v>7847</v>
      </c>
      <c r="E703" s="1" t="s">
        <v>8197</v>
      </c>
      <c r="F703" s="1" t="s">
        <v>7352</v>
      </c>
      <c r="G703" s="1">
        <v>12.85</v>
      </c>
      <c r="H703" s="1">
        <v>9.0399999999999991</v>
      </c>
      <c r="I703" s="1">
        <v>1.65</v>
      </c>
      <c r="J703" s="1" t="s">
        <v>7353</v>
      </c>
      <c r="K703" s="1">
        <v>0.45</v>
      </c>
      <c r="L703" s="1" t="s">
        <v>7354</v>
      </c>
      <c r="M703" s="1">
        <v>0.1109</v>
      </c>
      <c r="N703" s="1" t="s">
        <v>7355</v>
      </c>
      <c r="O703" s="1" t="s">
        <v>7356</v>
      </c>
      <c r="P703" s="1">
        <v>1</v>
      </c>
      <c r="Q703" s="1">
        <v>0</v>
      </c>
      <c r="R703" s="1">
        <v>0.1109</v>
      </c>
      <c r="S703" s="38">
        <v>43678</v>
      </c>
      <c r="T703" s="1">
        <v>0.69</v>
      </c>
      <c r="U703" s="1" t="s">
        <v>7357</v>
      </c>
      <c r="V703" s="1">
        <v>7.6499999999999999E-2</v>
      </c>
      <c r="W703" s="1" t="s">
        <v>7358</v>
      </c>
      <c r="X703" s="1" t="b">
        <v>0</v>
      </c>
      <c r="Y703" s="1" t="b">
        <v>0</v>
      </c>
    </row>
    <row r="704" spans="1:25" x14ac:dyDescent="0.25">
      <c r="A704" s="1" t="s">
        <v>7718</v>
      </c>
      <c r="B704" s="1" t="s">
        <v>7719</v>
      </c>
      <c r="C704" s="1" t="str">
        <f>VLOOKUP(B704,店铺SKU信息!E:F,2,0)</f>
        <v>AGM42600-Burgundy-XL</v>
      </c>
      <c r="D704" s="1" t="s">
        <v>7720</v>
      </c>
      <c r="E704" s="1" t="s">
        <v>8197</v>
      </c>
      <c r="F704" s="1" t="s">
        <v>7352</v>
      </c>
      <c r="G704" s="1">
        <v>12.85</v>
      </c>
      <c r="H704" s="1">
        <v>9.0399999999999991</v>
      </c>
      <c r="I704" s="1">
        <v>1.65</v>
      </c>
      <c r="J704" s="1" t="s">
        <v>7353</v>
      </c>
      <c r="K704" s="1">
        <v>0.45</v>
      </c>
      <c r="L704" s="1" t="s">
        <v>7354</v>
      </c>
      <c r="M704" s="1">
        <v>0.1109</v>
      </c>
      <c r="N704" s="1" t="s">
        <v>7355</v>
      </c>
      <c r="O704" s="1" t="s">
        <v>7356</v>
      </c>
      <c r="P704" s="1">
        <v>1</v>
      </c>
      <c r="Q704" s="1">
        <v>0</v>
      </c>
      <c r="R704" s="1">
        <v>0.1109</v>
      </c>
      <c r="S704" s="38">
        <v>43678</v>
      </c>
      <c r="T704" s="1">
        <v>0.69</v>
      </c>
      <c r="U704" s="1" t="s">
        <v>7357</v>
      </c>
      <c r="V704" s="1">
        <v>7.6499999999999999E-2</v>
      </c>
      <c r="W704" s="1" t="s">
        <v>7358</v>
      </c>
      <c r="X704" s="1" t="b">
        <v>0</v>
      </c>
      <c r="Y704" s="1" t="b">
        <v>0</v>
      </c>
    </row>
    <row r="705" spans="1:25" x14ac:dyDescent="0.25">
      <c r="A705" s="1" t="s">
        <v>8072</v>
      </c>
      <c r="B705" s="1" t="s">
        <v>8073</v>
      </c>
      <c r="C705" s="1" t="str">
        <f>VLOOKUP(B705,店铺SKU信息!E:F,2,0)</f>
        <v>AGM19377-Black-2XL</v>
      </c>
      <c r="D705" s="1" t="s">
        <v>8074</v>
      </c>
      <c r="E705" s="1" t="s">
        <v>8197</v>
      </c>
      <c r="F705" s="1" t="s">
        <v>7352</v>
      </c>
      <c r="G705" s="1">
        <v>12.68</v>
      </c>
      <c r="H705" s="1">
        <v>10.199999999999999</v>
      </c>
      <c r="I705" s="1">
        <v>1.18</v>
      </c>
      <c r="J705" s="1" t="s">
        <v>7353</v>
      </c>
      <c r="K705" s="1">
        <v>0.4</v>
      </c>
      <c r="L705" s="1" t="s">
        <v>7354</v>
      </c>
      <c r="M705" s="1">
        <v>8.8400000000000006E-2</v>
      </c>
      <c r="N705" s="1" t="s">
        <v>7355</v>
      </c>
      <c r="O705" s="1" t="s">
        <v>7356</v>
      </c>
      <c r="P705" s="1">
        <v>1</v>
      </c>
      <c r="Q705" s="1">
        <v>0</v>
      </c>
      <c r="R705" s="1">
        <v>8.8400000000000006E-2</v>
      </c>
      <c r="S705" s="38">
        <v>43678</v>
      </c>
      <c r="T705" s="1">
        <v>0.69</v>
      </c>
      <c r="U705" s="1" t="s">
        <v>7357</v>
      </c>
      <c r="V705" s="1">
        <v>6.0999999999999999E-2</v>
      </c>
      <c r="W705" s="1" t="s">
        <v>7358</v>
      </c>
      <c r="X705" s="1" t="b">
        <v>0</v>
      </c>
      <c r="Y705" s="1" t="b">
        <v>0</v>
      </c>
    </row>
    <row r="706" spans="1:25" x14ac:dyDescent="0.25">
      <c r="A706" s="1" t="s">
        <v>8161</v>
      </c>
      <c r="B706" s="1" t="s">
        <v>8162</v>
      </c>
      <c r="C706" s="1" t="str">
        <f>VLOOKUP(B706,店铺SKU信息!E:F,2,0)</f>
        <v>AGM19377-Blue-3XL</v>
      </c>
      <c r="D706" s="1" t="s">
        <v>8163</v>
      </c>
      <c r="E706" s="1" t="s">
        <v>8197</v>
      </c>
      <c r="F706" s="1" t="s">
        <v>7352</v>
      </c>
      <c r="G706" s="1">
        <v>12.68</v>
      </c>
      <c r="H706" s="1">
        <v>10.19</v>
      </c>
      <c r="I706" s="1">
        <v>1.18</v>
      </c>
      <c r="J706" s="1" t="s">
        <v>7353</v>
      </c>
      <c r="K706" s="1">
        <v>0.4</v>
      </c>
      <c r="L706" s="1" t="s">
        <v>7354</v>
      </c>
      <c r="M706" s="1">
        <v>8.8300000000000003E-2</v>
      </c>
      <c r="N706" s="1" t="s">
        <v>7355</v>
      </c>
      <c r="O706" s="1" t="s">
        <v>7356</v>
      </c>
      <c r="P706" s="1">
        <v>1</v>
      </c>
      <c r="Q706" s="1">
        <v>0</v>
      </c>
      <c r="R706" s="1">
        <v>8.8300000000000003E-2</v>
      </c>
      <c r="S706" s="38">
        <v>43678</v>
      </c>
      <c r="T706" s="1">
        <v>0.69</v>
      </c>
      <c r="U706" s="1" t="s">
        <v>7357</v>
      </c>
      <c r="V706" s="1">
        <v>6.0900000000000003E-2</v>
      </c>
      <c r="W706" s="1" t="s">
        <v>7358</v>
      </c>
      <c r="X706" s="1" t="b">
        <v>0</v>
      </c>
      <c r="Y706" s="1" t="b">
        <v>0</v>
      </c>
    </row>
    <row r="707" spans="1:25" x14ac:dyDescent="0.25">
      <c r="A707" s="1" t="s">
        <v>8061</v>
      </c>
      <c r="B707" s="1" t="s">
        <v>8062</v>
      </c>
      <c r="C707" s="1" t="str">
        <f>VLOOKUP(B707,店铺SKU信息!E:F,2,0)</f>
        <v>AGM42588-Green-2XL</v>
      </c>
      <c r="D707" s="1" t="s">
        <v>8063</v>
      </c>
      <c r="E707" s="1" t="s">
        <v>8197</v>
      </c>
      <c r="F707" s="1" t="s">
        <v>7352</v>
      </c>
      <c r="G707" s="1">
        <v>12.1</v>
      </c>
      <c r="H707" s="1">
        <v>8.9</v>
      </c>
      <c r="I707" s="1">
        <v>2.4</v>
      </c>
      <c r="J707" s="1" t="s">
        <v>7353</v>
      </c>
      <c r="K707" s="1">
        <v>1.1499999999999999</v>
      </c>
      <c r="L707" s="1" t="s">
        <v>7354</v>
      </c>
      <c r="M707" s="1">
        <v>0.14940000000000001</v>
      </c>
      <c r="N707" s="1" t="s">
        <v>7355</v>
      </c>
      <c r="O707" s="1" t="s">
        <v>7356</v>
      </c>
      <c r="P707" s="1">
        <v>1</v>
      </c>
      <c r="Q707" s="1">
        <v>0</v>
      </c>
      <c r="R707" s="1">
        <v>0.14940000000000001</v>
      </c>
      <c r="S707" s="38">
        <v>43678</v>
      </c>
      <c r="T707" s="1">
        <v>0.69</v>
      </c>
      <c r="U707" s="1" t="s">
        <v>7357</v>
      </c>
      <c r="V707" s="1">
        <v>0.1031</v>
      </c>
      <c r="W707" s="1" t="s">
        <v>7358</v>
      </c>
      <c r="X707" s="1" t="b">
        <v>0</v>
      </c>
      <c r="Y707" s="1" t="b">
        <v>0</v>
      </c>
    </row>
    <row r="708" spans="1:25" x14ac:dyDescent="0.25">
      <c r="A708" s="1" t="s">
        <v>8208</v>
      </c>
      <c r="B708" s="1" t="s">
        <v>8209</v>
      </c>
      <c r="C708" s="1" t="str">
        <f>VLOOKUP(B708,店铺SKU信息!E:F,2,0)</f>
        <v>AGM42544-Purple-XL</v>
      </c>
      <c r="D708" s="1" t="s">
        <v>2972</v>
      </c>
      <c r="E708" s="1" t="s">
        <v>8197</v>
      </c>
      <c r="F708" s="1" t="s">
        <v>7352</v>
      </c>
      <c r="G708" s="1">
        <v>12.8</v>
      </c>
      <c r="H708" s="1">
        <v>6</v>
      </c>
      <c r="I708" s="1">
        <v>2.4</v>
      </c>
      <c r="J708" s="1" t="s">
        <v>7353</v>
      </c>
      <c r="K708" s="1">
        <v>0.6</v>
      </c>
      <c r="L708" s="1" t="s">
        <v>7354</v>
      </c>
      <c r="M708" s="1">
        <v>0.1066</v>
      </c>
      <c r="N708" s="1" t="s">
        <v>7355</v>
      </c>
      <c r="O708" s="1" t="s">
        <v>7356</v>
      </c>
      <c r="P708" s="1">
        <v>1</v>
      </c>
      <c r="Q708" s="1">
        <v>0</v>
      </c>
      <c r="R708" s="1">
        <v>0.1066</v>
      </c>
      <c r="S708" s="38">
        <v>43678</v>
      </c>
      <c r="T708" s="1">
        <v>0.69</v>
      </c>
      <c r="U708" s="1" t="s">
        <v>7357</v>
      </c>
      <c r="V708" s="1">
        <v>7.3499999999999996E-2</v>
      </c>
      <c r="W708" s="1" t="s">
        <v>7358</v>
      </c>
      <c r="X708" s="1" t="b">
        <v>0</v>
      </c>
      <c r="Y708" s="1" t="b">
        <v>0</v>
      </c>
    </row>
    <row r="709" spans="1:25" x14ac:dyDescent="0.25">
      <c r="A709" s="1" t="s">
        <v>8152</v>
      </c>
      <c r="B709" s="1" t="s">
        <v>8153</v>
      </c>
      <c r="C709" s="1" t="str">
        <f>VLOOKUP(B709,店铺SKU信息!E:F,2,0)</f>
        <v>AGM48899-Burgundy-4XL</v>
      </c>
      <c r="D709" s="1" t="s">
        <v>8154</v>
      </c>
      <c r="E709" s="1" t="s">
        <v>8197</v>
      </c>
      <c r="F709" s="1" t="s">
        <v>7352</v>
      </c>
      <c r="G709" s="1">
        <v>12.56</v>
      </c>
      <c r="H709" s="1">
        <v>9.92</v>
      </c>
      <c r="I709" s="1">
        <v>0.59</v>
      </c>
      <c r="J709" s="1" t="s">
        <v>7353</v>
      </c>
      <c r="K709" s="1">
        <v>0.35</v>
      </c>
      <c r="L709" s="1" t="s">
        <v>7354</v>
      </c>
      <c r="M709" s="1">
        <v>4.2599999999999999E-2</v>
      </c>
      <c r="N709" s="1" t="s">
        <v>7355</v>
      </c>
      <c r="O709" s="1" t="s">
        <v>7356</v>
      </c>
      <c r="P709" s="1">
        <v>1</v>
      </c>
      <c r="Q709" s="1">
        <v>0</v>
      </c>
      <c r="R709" s="1">
        <v>4.2599999999999999E-2</v>
      </c>
      <c r="S709" s="38">
        <v>43678</v>
      </c>
      <c r="T709" s="1">
        <v>0.69</v>
      </c>
      <c r="U709" s="1" t="s">
        <v>7357</v>
      </c>
      <c r="V709" s="1">
        <v>2.9399999999999999E-2</v>
      </c>
      <c r="W709" s="1" t="s">
        <v>7358</v>
      </c>
      <c r="X709" s="1" t="b">
        <v>0</v>
      </c>
      <c r="Y709" s="1" t="b">
        <v>0</v>
      </c>
    </row>
    <row r="710" spans="1:25" x14ac:dyDescent="0.25">
      <c r="A710" s="1" t="s">
        <v>7519</v>
      </c>
      <c r="B710" s="1" t="s">
        <v>7520</v>
      </c>
      <c r="C710" s="1" t="str">
        <f>VLOOKUP(B710,店铺SKU信息!E:F,2,0)</f>
        <v>AGM42599-Red-2XL</v>
      </c>
      <c r="D710" s="1" t="s">
        <v>4185</v>
      </c>
      <c r="E710" s="1" t="s">
        <v>8197</v>
      </c>
      <c r="F710" s="1" t="s">
        <v>7352</v>
      </c>
      <c r="G710" s="1">
        <v>12.2</v>
      </c>
      <c r="H710" s="1">
        <v>9.3000000000000007</v>
      </c>
      <c r="I710" s="1">
        <v>1.2</v>
      </c>
      <c r="J710" s="1" t="s">
        <v>7353</v>
      </c>
      <c r="K710" s="1">
        <v>0.5</v>
      </c>
      <c r="L710" s="1" t="s">
        <v>7354</v>
      </c>
      <c r="M710" s="1">
        <v>7.8600000000000003E-2</v>
      </c>
      <c r="N710" s="1" t="s">
        <v>7355</v>
      </c>
      <c r="O710" s="1" t="s">
        <v>7356</v>
      </c>
      <c r="P710" s="1">
        <v>2</v>
      </c>
      <c r="Q710" s="1">
        <v>0</v>
      </c>
      <c r="R710" s="1">
        <v>0.15709999999999999</v>
      </c>
      <c r="S710" s="38">
        <v>43678</v>
      </c>
      <c r="T710" s="1">
        <v>0.69</v>
      </c>
      <c r="U710" s="1" t="s">
        <v>7357</v>
      </c>
      <c r="V710" s="1">
        <v>0.1084</v>
      </c>
      <c r="W710" s="1" t="s">
        <v>7358</v>
      </c>
      <c r="X710" s="1" t="b">
        <v>0</v>
      </c>
      <c r="Y710" s="1" t="b">
        <v>0</v>
      </c>
    </row>
    <row r="711" spans="1:25" x14ac:dyDescent="0.25">
      <c r="A711" s="1" t="s">
        <v>8210</v>
      </c>
      <c r="B711" s="1" t="s">
        <v>8211</v>
      </c>
      <c r="C711" s="1" t="str">
        <f>VLOOKUP(B711,店铺SKU信息!E:F,2,0)</f>
        <v>AGCY1031-Navy Stripe-XXL</v>
      </c>
      <c r="D711" s="1" t="s">
        <v>8212</v>
      </c>
      <c r="E711" s="1" t="s">
        <v>8197</v>
      </c>
      <c r="F711" s="1" t="s">
        <v>7352</v>
      </c>
      <c r="G711" s="1">
        <v>12.7</v>
      </c>
      <c r="H711" s="1">
        <v>6.4</v>
      </c>
      <c r="I711" s="1">
        <v>1.1000000000000001</v>
      </c>
      <c r="J711" s="1" t="s">
        <v>7353</v>
      </c>
      <c r="K711" s="1">
        <v>0.35</v>
      </c>
      <c r="L711" s="1" t="s">
        <v>7354</v>
      </c>
      <c r="M711" s="1">
        <v>5.1700000000000003E-2</v>
      </c>
      <c r="N711" s="1" t="s">
        <v>7355</v>
      </c>
      <c r="O711" s="1" t="s">
        <v>7356</v>
      </c>
      <c r="P711" s="1">
        <v>1</v>
      </c>
      <c r="Q711" s="1">
        <v>0</v>
      </c>
      <c r="R711" s="1">
        <v>5.1700000000000003E-2</v>
      </c>
      <c r="S711" s="38">
        <v>43678</v>
      </c>
      <c r="T711" s="1">
        <v>0.69</v>
      </c>
      <c r="U711" s="1" t="s">
        <v>7357</v>
      </c>
      <c r="V711" s="1">
        <v>3.5700000000000003E-2</v>
      </c>
      <c r="W711" s="1" t="s">
        <v>7358</v>
      </c>
      <c r="X711" s="1" t="b">
        <v>0</v>
      </c>
      <c r="Y711" s="1" t="b">
        <v>0</v>
      </c>
    </row>
    <row r="712" spans="1:25" x14ac:dyDescent="0.25">
      <c r="A712" s="1" t="s">
        <v>8149</v>
      </c>
      <c r="B712" s="1" t="s">
        <v>8150</v>
      </c>
      <c r="C712" s="1" t="str">
        <f>VLOOKUP(B712,店铺SKU信息!E:F,2,0)</f>
        <v>AGM42544-Purple-3XL</v>
      </c>
      <c r="D712" s="1" t="s">
        <v>8151</v>
      </c>
      <c r="E712" s="1" t="s">
        <v>8197</v>
      </c>
      <c r="F712" s="1" t="s">
        <v>7352</v>
      </c>
      <c r="G712" s="1">
        <v>12.8</v>
      </c>
      <c r="H712" s="1">
        <v>6</v>
      </c>
      <c r="I712" s="1">
        <v>2.4</v>
      </c>
      <c r="J712" s="1" t="s">
        <v>7353</v>
      </c>
      <c r="K712" s="1">
        <v>0.6</v>
      </c>
      <c r="L712" s="1" t="s">
        <v>7354</v>
      </c>
      <c r="M712" s="1">
        <v>0.1066</v>
      </c>
      <c r="N712" s="1" t="s">
        <v>7355</v>
      </c>
      <c r="O712" s="1" t="s">
        <v>7356</v>
      </c>
      <c r="P712" s="1">
        <v>1</v>
      </c>
      <c r="Q712" s="1">
        <v>0</v>
      </c>
      <c r="R712" s="1">
        <v>0.1066</v>
      </c>
      <c r="S712" s="38">
        <v>43678</v>
      </c>
      <c r="T712" s="1">
        <v>0.69</v>
      </c>
      <c r="U712" s="1" t="s">
        <v>7357</v>
      </c>
      <c r="V712" s="1">
        <v>7.3499999999999996E-2</v>
      </c>
      <c r="W712" s="1" t="s">
        <v>7358</v>
      </c>
      <c r="X712" s="1" t="b">
        <v>0</v>
      </c>
      <c r="Y712" s="1" t="b">
        <v>0</v>
      </c>
    </row>
    <row r="713" spans="1:25" x14ac:dyDescent="0.25">
      <c r="A713" s="1" t="s">
        <v>8187</v>
      </c>
      <c r="B713" s="1" t="s">
        <v>8188</v>
      </c>
      <c r="C713" s="1" t="str">
        <f>VLOOKUP(B713,店铺SKU信息!E:F,2,0)</f>
        <v>AGM42566-Purple-2XL</v>
      </c>
      <c r="D713" s="1" t="s">
        <v>8189</v>
      </c>
      <c r="E713" s="1" t="s">
        <v>8197</v>
      </c>
      <c r="F713" s="1" t="s">
        <v>7352</v>
      </c>
      <c r="G713" s="1">
        <v>10.5</v>
      </c>
      <c r="H713" s="1">
        <v>3.8</v>
      </c>
      <c r="I713" s="1">
        <v>2.2999999999999998</v>
      </c>
      <c r="J713" s="1" t="s">
        <v>7353</v>
      </c>
      <c r="K713" s="1">
        <v>0.6</v>
      </c>
      <c r="L713" s="1" t="s">
        <v>7354</v>
      </c>
      <c r="M713" s="1">
        <v>5.3100000000000001E-2</v>
      </c>
      <c r="N713" s="1" t="s">
        <v>7355</v>
      </c>
      <c r="O713" s="1" t="s">
        <v>7356</v>
      </c>
      <c r="P713" s="1">
        <v>1</v>
      </c>
      <c r="Q713" s="1">
        <v>0</v>
      </c>
      <c r="R713" s="1">
        <v>5.3100000000000001E-2</v>
      </c>
      <c r="S713" s="38">
        <v>43678</v>
      </c>
      <c r="T713" s="1">
        <v>0.69</v>
      </c>
      <c r="U713" s="1" t="s">
        <v>7357</v>
      </c>
      <c r="V713" s="1">
        <v>3.6600000000000001E-2</v>
      </c>
      <c r="W713" s="1" t="s">
        <v>7358</v>
      </c>
      <c r="X713" s="1" t="b">
        <v>0</v>
      </c>
      <c r="Y713" s="1" t="b">
        <v>0</v>
      </c>
    </row>
    <row r="714" spans="1:25" x14ac:dyDescent="0.25">
      <c r="A714" s="1" t="s">
        <v>7892</v>
      </c>
      <c r="B714" s="1" t="s">
        <v>7893</v>
      </c>
      <c r="C714" s="1" t="str">
        <f>VLOOKUP(B714,店铺SKU信息!E:F,2,0)</f>
        <v>AGM42588-Black-4XL</v>
      </c>
      <c r="D714" s="1" t="s">
        <v>7894</v>
      </c>
      <c r="E714" s="1" t="s">
        <v>8197</v>
      </c>
      <c r="F714" s="1" t="s">
        <v>7352</v>
      </c>
      <c r="G714" s="1">
        <v>12.1</v>
      </c>
      <c r="H714" s="1">
        <v>8.9</v>
      </c>
      <c r="I714" s="1">
        <v>2.4</v>
      </c>
      <c r="J714" s="1" t="s">
        <v>7353</v>
      </c>
      <c r="K714" s="1">
        <v>1.1499999999999999</v>
      </c>
      <c r="L714" s="1" t="s">
        <v>7354</v>
      </c>
      <c r="M714" s="1">
        <v>0.14960000000000001</v>
      </c>
      <c r="N714" s="1" t="s">
        <v>7355</v>
      </c>
      <c r="O714" s="1" t="s">
        <v>7356</v>
      </c>
      <c r="P714" s="1">
        <v>1</v>
      </c>
      <c r="Q714" s="1">
        <v>0</v>
      </c>
      <c r="R714" s="1">
        <v>0.14960000000000001</v>
      </c>
      <c r="S714" s="38">
        <v>43678</v>
      </c>
      <c r="T714" s="1">
        <v>0.69</v>
      </c>
      <c r="U714" s="1" t="s">
        <v>7357</v>
      </c>
      <c r="V714" s="1">
        <v>0.1032</v>
      </c>
      <c r="W714" s="1" t="s">
        <v>7358</v>
      </c>
      <c r="X714" s="1" t="b">
        <v>0</v>
      </c>
      <c r="Y714" s="1" t="b">
        <v>0</v>
      </c>
    </row>
    <row r="715" spans="1:25" x14ac:dyDescent="0.25">
      <c r="A715" s="1" t="s">
        <v>8120</v>
      </c>
      <c r="B715" s="1" t="s">
        <v>8121</v>
      </c>
      <c r="C715" s="1" t="str">
        <f>VLOOKUP(B715,店铺SKU信息!E:F,2,0)</f>
        <v>AGM48899-Black-3XL</v>
      </c>
      <c r="D715" s="1" t="s">
        <v>8122</v>
      </c>
      <c r="E715" s="1" t="s">
        <v>8197</v>
      </c>
      <c r="F715" s="1" t="s">
        <v>7352</v>
      </c>
      <c r="G715" s="1">
        <v>12.56</v>
      </c>
      <c r="H715" s="1">
        <v>9.92</v>
      </c>
      <c r="I715" s="1">
        <v>0.59</v>
      </c>
      <c r="J715" s="1" t="s">
        <v>7353</v>
      </c>
      <c r="K715" s="1">
        <v>0.35</v>
      </c>
      <c r="L715" s="1" t="s">
        <v>7354</v>
      </c>
      <c r="M715" s="1">
        <v>4.2599999999999999E-2</v>
      </c>
      <c r="N715" s="1" t="s">
        <v>7355</v>
      </c>
      <c r="O715" s="1" t="s">
        <v>7356</v>
      </c>
      <c r="P715" s="1">
        <v>1</v>
      </c>
      <c r="Q715" s="1">
        <v>0</v>
      </c>
      <c r="R715" s="1">
        <v>4.2599999999999999E-2</v>
      </c>
      <c r="S715" s="38">
        <v>43678</v>
      </c>
      <c r="T715" s="1">
        <v>0.69</v>
      </c>
      <c r="U715" s="1" t="s">
        <v>7357</v>
      </c>
      <c r="V715" s="1">
        <v>2.9399999999999999E-2</v>
      </c>
      <c r="W715" s="1" t="s">
        <v>7358</v>
      </c>
      <c r="X715" s="1" t="b">
        <v>0</v>
      </c>
      <c r="Y715" s="1" t="b">
        <v>0</v>
      </c>
    </row>
    <row r="716" spans="1:25" x14ac:dyDescent="0.25">
      <c r="A716" s="1" t="s">
        <v>7413</v>
      </c>
      <c r="B716" s="1" t="s">
        <v>7414</v>
      </c>
      <c r="C716" s="1" t="str">
        <f>VLOOKUP(B716,店铺SKU信息!E:F,2,0)</f>
        <v>AGM42599-Red-4XL</v>
      </c>
      <c r="D716" s="1" t="s">
        <v>7415</v>
      </c>
      <c r="E716" s="1" t="s">
        <v>8197</v>
      </c>
      <c r="F716" s="1" t="s">
        <v>7352</v>
      </c>
      <c r="G716" s="1">
        <v>12.2</v>
      </c>
      <c r="H716" s="1">
        <v>9.3000000000000007</v>
      </c>
      <c r="I716" s="1">
        <v>1.2</v>
      </c>
      <c r="J716" s="1" t="s">
        <v>7353</v>
      </c>
      <c r="K716" s="1">
        <v>0.5</v>
      </c>
      <c r="L716" s="1" t="s">
        <v>7354</v>
      </c>
      <c r="M716" s="1">
        <v>7.8799999999999995E-2</v>
      </c>
      <c r="N716" s="1" t="s">
        <v>7355</v>
      </c>
      <c r="O716" s="1" t="s">
        <v>7356</v>
      </c>
      <c r="P716" s="1">
        <v>2</v>
      </c>
      <c r="Q716" s="1">
        <v>0</v>
      </c>
      <c r="R716" s="1">
        <v>0.15759999999999999</v>
      </c>
      <c r="S716" s="38">
        <v>43678</v>
      </c>
      <c r="T716" s="1">
        <v>0.69</v>
      </c>
      <c r="U716" s="1" t="s">
        <v>7357</v>
      </c>
      <c r="V716" s="1">
        <v>0.1087</v>
      </c>
      <c r="W716" s="1" t="s">
        <v>7358</v>
      </c>
      <c r="X716" s="1" t="b">
        <v>0</v>
      </c>
      <c r="Y716" s="1" t="b">
        <v>0</v>
      </c>
    </row>
    <row r="717" spans="1:25" x14ac:dyDescent="0.25">
      <c r="A717" s="1" t="s">
        <v>8139</v>
      </c>
      <c r="B717" s="1" t="s">
        <v>8140</v>
      </c>
      <c r="C717" s="1" t="str">
        <f>VLOOKUP(B717,店铺SKU信息!E:F,2,0)</f>
        <v>AGM42544-Purple-2XL</v>
      </c>
      <c r="D717" s="1" t="s">
        <v>2968</v>
      </c>
      <c r="E717" s="1" t="s">
        <v>8197</v>
      </c>
      <c r="F717" s="1" t="s">
        <v>7352</v>
      </c>
      <c r="G717" s="1">
        <v>12.8</v>
      </c>
      <c r="H717" s="1">
        <v>6</v>
      </c>
      <c r="I717" s="1">
        <v>2.4</v>
      </c>
      <c r="J717" s="1" t="s">
        <v>7353</v>
      </c>
      <c r="K717" s="1">
        <v>0.6</v>
      </c>
      <c r="L717" s="1" t="s">
        <v>7354</v>
      </c>
      <c r="M717" s="1">
        <v>0.1066</v>
      </c>
      <c r="N717" s="1" t="s">
        <v>7355</v>
      </c>
      <c r="O717" s="1" t="s">
        <v>7356</v>
      </c>
      <c r="P717" s="1">
        <v>1</v>
      </c>
      <c r="Q717" s="1">
        <v>0</v>
      </c>
      <c r="R717" s="1">
        <v>0.1066</v>
      </c>
      <c r="S717" s="38">
        <v>43678</v>
      </c>
      <c r="T717" s="1">
        <v>0.69</v>
      </c>
      <c r="U717" s="1" t="s">
        <v>7357</v>
      </c>
      <c r="V717" s="1">
        <v>7.3499999999999996E-2</v>
      </c>
      <c r="W717" s="1" t="s">
        <v>7358</v>
      </c>
      <c r="X717" s="1" t="b">
        <v>0</v>
      </c>
      <c r="Y717" s="1" t="b">
        <v>0</v>
      </c>
    </row>
    <row r="718" spans="1:25" x14ac:dyDescent="0.25">
      <c r="A718" s="1" t="s">
        <v>8117</v>
      </c>
      <c r="B718" s="1" t="s">
        <v>8118</v>
      </c>
      <c r="C718" s="1" t="str">
        <f>VLOOKUP(B718,店铺SKU信息!E:F,2,0)</f>
        <v>AGM42599-Black-XL</v>
      </c>
      <c r="D718" s="1" t="s">
        <v>8119</v>
      </c>
      <c r="E718" s="1" t="s">
        <v>8197</v>
      </c>
      <c r="F718" s="1" t="s">
        <v>7352</v>
      </c>
      <c r="G718" s="1">
        <v>12.2</v>
      </c>
      <c r="H718" s="1">
        <v>9.3000000000000007</v>
      </c>
      <c r="I718" s="1">
        <v>1.2</v>
      </c>
      <c r="J718" s="1" t="s">
        <v>7353</v>
      </c>
      <c r="K718" s="1">
        <v>0.5</v>
      </c>
      <c r="L718" s="1" t="s">
        <v>7354</v>
      </c>
      <c r="M718" s="1">
        <v>7.8600000000000003E-2</v>
      </c>
      <c r="N718" s="1" t="s">
        <v>7355</v>
      </c>
      <c r="O718" s="1" t="s">
        <v>7356</v>
      </c>
      <c r="P718" s="1">
        <v>1</v>
      </c>
      <c r="Q718" s="1">
        <v>0</v>
      </c>
      <c r="R718" s="1">
        <v>7.8600000000000003E-2</v>
      </c>
      <c r="S718" s="38">
        <v>43678</v>
      </c>
      <c r="T718" s="1">
        <v>0.69</v>
      </c>
      <c r="U718" s="1" t="s">
        <v>7357</v>
      </c>
      <c r="V718" s="1">
        <v>5.4199999999999998E-2</v>
      </c>
      <c r="W718" s="1" t="s">
        <v>7358</v>
      </c>
      <c r="X718" s="1" t="b">
        <v>0</v>
      </c>
      <c r="Y718" s="1" t="b">
        <v>0</v>
      </c>
    </row>
    <row r="719" spans="1:25" x14ac:dyDescent="0.25">
      <c r="A719" s="1" t="s">
        <v>7737</v>
      </c>
      <c r="B719" s="1" t="s">
        <v>7738</v>
      </c>
      <c r="C719" s="1" t="str">
        <f>VLOOKUP(B719,店铺SKU信息!E:F,2,0)</f>
        <v>AGM42544-Burgundy-XL</v>
      </c>
      <c r="D719" s="1" t="s">
        <v>7739</v>
      </c>
      <c r="E719" s="1" t="s">
        <v>8197</v>
      </c>
      <c r="F719" s="1" t="s">
        <v>7352</v>
      </c>
      <c r="G719" s="1">
        <v>12.8</v>
      </c>
      <c r="H719" s="1">
        <v>6</v>
      </c>
      <c r="I719" s="1">
        <v>2.4</v>
      </c>
      <c r="J719" s="1" t="s">
        <v>7353</v>
      </c>
      <c r="K719" s="1">
        <v>0.6</v>
      </c>
      <c r="L719" s="1" t="s">
        <v>7354</v>
      </c>
      <c r="M719" s="1">
        <v>0.1066</v>
      </c>
      <c r="N719" s="1" t="s">
        <v>7355</v>
      </c>
      <c r="O719" s="1" t="s">
        <v>7356</v>
      </c>
      <c r="P719" s="1">
        <v>1</v>
      </c>
      <c r="Q719" s="1">
        <v>0</v>
      </c>
      <c r="R719" s="1">
        <v>0.1066</v>
      </c>
      <c r="S719" s="38">
        <v>43678</v>
      </c>
      <c r="T719" s="1">
        <v>0.69</v>
      </c>
      <c r="U719" s="1" t="s">
        <v>7357</v>
      </c>
      <c r="V719" s="1">
        <v>7.3499999999999996E-2</v>
      </c>
      <c r="W719" s="1" t="s">
        <v>7358</v>
      </c>
      <c r="X719" s="1" t="b">
        <v>0</v>
      </c>
      <c r="Y719" s="1" t="b">
        <v>0</v>
      </c>
    </row>
    <row r="720" spans="1:25" x14ac:dyDescent="0.25">
      <c r="A720" s="1" t="s">
        <v>7951</v>
      </c>
      <c r="B720" s="1" t="s">
        <v>7952</v>
      </c>
      <c r="C720" s="1" t="str">
        <f>VLOOKUP(B720,店铺SKU信息!E:F,2,0)</f>
        <v>AGCY4117-White-L</v>
      </c>
      <c r="D720" s="1" t="s">
        <v>7953</v>
      </c>
      <c r="E720" s="1" t="s">
        <v>8197</v>
      </c>
      <c r="F720" s="1" t="s">
        <v>7352</v>
      </c>
      <c r="G720" s="1">
        <v>11.96</v>
      </c>
      <c r="H720" s="1">
        <v>9.2100000000000009</v>
      </c>
      <c r="I720" s="1">
        <v>1.38</v>
      </c>
      <c r="J720" s="1" t="s">
        <v>7353</v>
      </c>
      <c r="K720" s="1">
        <v>0.24</v>
      </c>
      <c r="L720" s="1" t="s">
        <v>7354</v>
      </c>
      <c r="M720" s="1">
        <v>8.7900000000000006E-2</v>
      </c>
      <c r="N720" s="1" t="s">
        <v>7355</v>
      </c>
      <c r="O720" s="1" t="s">
        <v>7356</v>
      </c>
      <c r="P720" s="1">
        <v>0.48</v>
      </c>
      <c r="Q720" s="1">
        <v>0.06</v>
      </c>
      <c r="R720" s="1">
        <v>3.6799999999999999E-2</v>
      </c>
      <c r="S720" s="38">
        <v>43678</v>
      </c>
      <c r="T720" s="1">
        <v>0.69</v>
      </c>
      <c r="U720" s="1" t="s">
        <v>7357</v>
      </c>
      <c r="V720" s="1">
        <v>2.5399999999999999E-2</v>
      </c>
      <c r="W720" s="1" t="s">
        <v>7358</v>
      </c>
      <c r="X720" s="1" t="b">
        <v>0</v>
      </c>
      <c r="Y720" s="1" t="b">
        <v>0</v>
      </c>
    </row>
    <row r="721" spans="1:25" x14ac:dyDescent="0.25">
      <c r="A721" s="1" t="s">
        <v>8039</v>
      </c>
      <c r="B721" s="1" t="s">
        <v>8040</v>
      </c>
      <c r="C721" s="1" t="str">
        <f>VLOOKUP(B721,店铺SKU信息!E:F,2,0)</f>
        <v>AGM42600-Burgundy-4XL</v>
      </c>
      <c r="D721" s="1" t="s">
        <v>5227</v>
      </c>
      <c r="E721" s="1" t="s">
        <v>8197</v>
      </c>
      <c r="F721" s="1" t="s">
        <v>7352</v>
      </c>
      <c r="G721" s="1">
        <v>12.85</v>
      </c>
      <c r="H721" s="1">
        <v>9.0399999999999991</v>
      </c>
      <c r="I721" s="1">
        <v>1.65</v>
      </c>
      <c r="J721" s="1" t="s">
        <v>7353</v>
      </c>
      <c r="K721" s="1">
        <v>0.45</v>
      </c>
      <c r="L721" s="1" t="s">
        <v>7354</v>
      </c>
      <c r="M721" s="1">
        <v>0.1109</v>
      </c>
      <c r="N721" s="1" t="s">
        <v>7355</v>
      </c>
      <c r="O721" s="1" t="s">
        <v>7356</v>
      </c>
      <c r="P721" s="1">
        <v>1</v>
      </c>
      <c r="Q721" s="1">
        <v>0</v>
      </c>
      <c r="R721" s="1">
        <v>0.1109</v>
      </c>
      <c r="S721" s="38">
        <v>43678</v>
      </c>
      <c r="T721" s="1">
        <v>0.69</v>
      </c>
      <c r="U721" s="1" t="s">
        <v>7357</v>
      </c>
      <c r="V721" s="1">
        <v>7.6499999999999999E-2</v>
      </c>
      <c r="W721" s="1" t="s">
        <v>7358</v>
      </c>
      <c r="X721" s="1" t="b">
        <v>0</v>
      </c>
      <c r="Y721" s="1" t="b">
        <v>0</v>
      </c>
    </row>
    <row r="722" spans="1:25" x14ac:dyDescent="0.25">
      <c r="A722" s="1" t="s">
        <v>8050</v>
      </c>
      <c r="B722" s="1" t="s">
        <v>8051</v>
      </c>
      <c r="C722" s="1" t="str">
        <f>VLOOKUP(B722,店铺SKU信息!E:F,2,0)</f>
        <v>AGM48899-Black-2XL</v>
      </c>
      <c r="D722" s="1" t="s">
        <v>3507</v>
      </c>
      <c r="E722" s="1" t="s">
        <v>8197</v>
      </c>
      <c r="F722" s="1" t="s">
        <v>7352</v>
      </c>
      <c r="G722" s="1">
        <v>12.56</v>
      </c>
      <c r="H722" s="1">
        <v>9.92</v>
      </c>
      <c r="I722" s="1">
        <v>0.59</v>
      </c>
      <c r="J722" s="1" t="s">
        <v>7353</v>
      </c>
      <c r="K722" s="1">
        <v>0.35</v>
      </c>
      <c r="L722" s="1" t="s">
        <v>7354</v>
      </c>
      <c r="M722" s="1">
        <v>4.2599999999999999E-2</v>
      </c>
      <c r="N722" s="1" t="s">
        <v>7355</v>
      </c>
      <c r="O722" s="1" t="s">
        <v>7356</v>
      </c>
      <c r="P722" s="1">
        <v>1</v>
      </c>
      <c r="Q722" s="1">
        <v>0</v>
      </c>
      <c r="R722" s="1">
        <v>4.2599999999999999E-2</v>
      </c>
      <c r="S722" s="38">
        <v>43678</v>
      </c>
      <c r="T722" s="1">
        <v>0.69</v>
      </c>
      <c r="U722" s="1" t="s">
        <v>7357</v>
      </c>
      <c r="V722" s="1">
        <v>2.9399999999999999E-2</v>
      </c>
      <c r="W722" s="1" t="s">
        <v>7358</v>
      </c>
      <c r="X722" s="1" t="b">
        <v>0</v>
      </c>
      <c r="Y722" s="1" t="b">
        <v>0</v>
      </c>
    </row>
    <row r="723" spans="1:25" x14ac:dyDescent="0.25">
      <c r="A723" s="1" t="s">
        <v>7543</v>
      </c>
      <c r="B723" s="1" t="s">
        <v>7544</v>
      </c>
      <c r="C723" s="1" t="str">
        <f>VLOOKUP(B723,店铺SKU信息!E:F,2,0)</f>
        <v>AGM42644-White Stripe-3XL</v>
      </c>
      <c r="D723" s="1" t="s">
        <v>3978</v>
      </c>
      <c r="E723" s="1" t="s">
        <v>8197</v>
      </c>
      <c r="F723" s="1" t="s">
        <v>7352</v>
      </c>
      <c r="G723" s="1">
        <v>12.7</v>
      </c>
      <c r="H723" s="1">
        <v>9.9</v>
      </c>
      <c r="I723" s="1">
        <v>0.8</v>
      </c>
      <c r="J723" s="1" t="s">
        <v>7353</v>
      </c>
      <c r="K723" s="1">
        <v>0.65</v>
      </c>
      <c r="L723" s="1" t="s">
        <v>7354</v>
      </c>
      <c r="M723" s="1">
        <v>5.8099999999999999E-2</v>
      </c>
      <c r="N723" s="1" t="s">
        <v>7355</v>
      </c>
      <c r="O723" s="1" t="s">
        <v>7356</v>
      </c>
      <c r="P723" s="1">
        <v>2</v>
      </c>
      <c r="Q723" s="1">
        <v>0</v>
      </c>
      <c r="R723" s="1">
        <v>0.1162</v>
      </c>
      <c r="S723" s="38">
        <v>43678</v>
      </c>
      <c r="T723" s="1">
        <v>0.69</v>
      </c>
      <c r="U723" s="1" t="s">
        <v>7357</v>
      </c>
      <c r="V723" s="1">
        <v>8.0199999999999994E-2</v>
      </c>
      <c r="W723" s="1" t="s">
        <v>7358</v>
      </c>
      <c r="X723" s="1" t="b">
        <v>0</v>
      </c>
      <c r="Y723" s="1" t="b">
        <v>0</v>
      </c>
    </row>
    <row r="724" spans="1:25" x14ac:dyDescent="0.25">
      <c r="A724" s="1" t="s">
        <v>8109</v>
      </c>
      <c r="B724" s="1" t="s">
        <v>8110</v>
      </c>
      <c r="C724" s="1" t="str">
        <f>VLOOKUP(B724,店铺SKU信息!E:F,2,0)</f>
        <v>AGM42588-Green-4XL</v>
      </c>
      <c r="D724" s="1" t="s">
        <v>2627</v>
      </c>
      <c r="E724" s="1" t="s">
        <v>8197</v>
      </c>
      <c r="F724" s="1" t="s">
        <v>7352</v>
      </c>
      <c r="G724" s="1">
        <v>12.1</v>
      </c>
      <c r="H724" s="1">
        <v>8.9</v>
      </c>
      <c r="I724" s="1">
        <v>2.4</v>
      </c>
      <c r="J724" s="1" t="s">
        <v>7353</v>
      </c>
      <c r="K724" s="1">
        <v>1.1499999999999999</v>
      </c>
      <c r="L724" s="1" t="s">
        <v>7354</v>
      </c>
      <c r="M724" s="1">
        <v>0.14940000000000001</v>
      </c>
      <c r="N724" s="1" t="s">
        <v>7355</v>
      </c>
      <c r="O724" s="1" t="s">
        <v>7356</v>
      </c>
      <c r="P724" s="1">
        <v>1</v>
      </c>
      <c r="Q724" s="1">
        <v>0</v>
      </c>
      <c r="R724" s="1">
        <v>0.14940000000000001</v>
      </c>
      <c r="S724" s="38">
        <v>43678</v>
      </c>
      <c r="T724" s="1">
        <v>0.69</v>
      </c>
      <c r="U724" s="1" t="s">
        <v>7357</v>
      </c>
      <c r="V724" s="1">
        <v>0.1031</v>
      </c>
      <c r="W724" s="1" t="s">
        <v>7358</v>
      </c>
      <c r="X724" s="1" t="b">
        <v>0</v>
      </c>
      <c r="Y724" s="1" t="b">
        <v>0</v>
      </c>
    </row>
    <row r="725" spans="1:25" x14ac:dyDescent="0.25">
      <c r="A725" s="1" t="s">
        <v>8107</v>
      </c>
      <c r="B725" s="1" t="s">
        <v>8108</v>
      </c>
      <c r="C725" s="1" t="str">
        <f>VLOOKUP(B725,店铺SKU信息!E:F,2,0)</f>
        <v>AGM19377-Black-4XL</v>
      </c>
      <c r="D725" s="1" t="s">
        <v>7265</v>
      </c>
      <c r="E725" s="1" t="s">
        <v>8197</v>
      </c>
      <c r="F725" s="1" t="s">
        <v>7352</v>
      </c>
      <c r="G725" s="1">
        <v>12.68</v>
      </c>
      <c r="H725" s="1">
        <v>10.19</v>
      </c>
      <c r="I725" s="1">
        <v>1.18</v>
      </c>
      <c r="J725" s="1" t="s">
        <v>7353</v>
      </c>
      <c r="K725" s="1">
        <v>0.4</v>
      </c>
      <c r="L725" s="1" t="s">
        <v>7354</v>
      </c>
      <c r="M725" s="1">
        <v>8.8300000000000003E-2</v>
      </c>
      <c r="N725" s="1" t="s">
        <v>7355</v>
      </c>
      <c r="O725" s="1" t="s">
        <v>7356</v>
      </c>
      <c r="P725" s="1">
        <v>1</v>
      </c>
      <c r="Q725" s="1">
        <v>0</v>
      </c>
      <c r="R725" s="1">
        <v>8.8300000000000003E-2</v>
      </c>
      <c r="S725" s="38">
        <v>43678</v>
      </c>
      <c r="T725" s="1">
        <v>0.69</v>
      </c>
      <c r="U725" s="1" t="s">
        <v>7357</v>
      </c>
      <c r="V725" s="1">
        <v>6.0900000000000003E-2</v>
      </c>
      <c r="W725" s="1" t="s">
        <v>7358</v>
      </c>
      <c r="X725" s="1" t="b">
        <v>0</v>
      </c>
      <c r="Y725" s="1" t="b">
        <v>0</v>
      </c>
    </row>
    <row r="726" spans="1:25" x14ac:dyDescent="0.25">
      <c r="A726" s="1" t="s">
        <v>7517</v>
      </c>
      <c r="B726" s="1" t="s">
        <v>7518</v>
      </c>
      <c r="C726" s="1" t="str">
        <f>VLOOKUP(B726,店铺SKU信息!E:F,2,0)</f>
        <v>AGM42544-Black-XL</v>
      </c>
      <c r="D726" s="1" t="s">
        <v>5907</v>
      </c>
      <c r="E726" s="1" t="s">
        <v>8197</v>
      </c>
      <c r="F726" s="1" t="s">
        <v>7352</v>
      </c>
      <c r="G726" s="1">
        <v>12.8</v>
      </c>
      <c r="H726" s="1">
        <v>6</v>
      </c>
      <c r="I726" s="1">
        <v>2.4</v>
      </c>
      <c r="J726" s="1" t="s">
        <v>7353</v>
      </c>
      <c r="K726" s="1">
        <v>0.6</v>
      </c>
      <c r="L726" s="1" t="s">
        <v>7354</v>
      </c>
      <c r="M726" s="1">
        <v>0.1066</v>
      </c>
      <c r="N726" s="1" t="s">
        <v>7355</v>
      </c>
      <c r="O726" s="1" t="s">
        <v>7356</v>
      </c>
      <c r="P726" s="1">
        <v>1</v>
      </c>
      <c r="Q726" s="1">
        <v>0</v>
      </c>
      <c r="R726" s="1">
        <v>0.1066</v>
      </c>
      <c r="S726" s="38">
        <v>43678</v>
      </c>
      <c r="T726" s="1">
        <v>0.69</v>
      </c>
      <c r="U726" s="1" t="s">
        <v>7357</v>
      </c>
      <c r="V726" s="1">
        <v>7.3499999999999996E-2</v>
      </c>
      <c r="W726" s="1" t="s">
        <v>7358</v>
      </c>
      <c r="X726" s="1" t="b">
        <v>0</v>
      </c>
      <c r="Y726" s="1" t="b">
        <v>0</v>
      </c>
    </row>
    <row r="727" spans="1:25" x14ac:dyDescent="0.25">
      <c r="A727" s="1" t="s">
        <v>7826</v>
      </c>
      <c r="B727" s="1" t="s">
        <v>7827</v>
      </c>
      <c r="C727" s="1" t="str">
        <f>VLOOKUP(B727,店铺SKU信息!E:F,2,0)</f>
        <v>AGM42566-Burgundy-3XL</v>
      </c>
      <c r="D727" s="1" t="s">
        <v>7828</v>
      </c>
      <c r="E727" s="1" t="s">
        <v>8197</v>
      </c>
      <c r="F727" s="1" t="s">
        <v>7352</v>
      </c>
      <c r="G727" s="1">
        <v>10.5</v>
      </c>
      <c r="H727" s="1">
        <v>3.8</v>
      </c>
      <c r="I727" s="1">
        <v>2.2999999999999998</v>
      </c>
      <c r="J727" s="1" t="s">
        <v>7353</v>
      </c>
      <c r="K727" s="1">
        <v>0.6</v>
      </c>
      <c r="L727" s="1" t="s">
        <v>7354</v>
      </c>
      <c r="M727" s="1">
        <v>5.3100000000000001E-2</v>
      </c>
      <c r="N727" s="1" t="s">
        <v>7355</v>
      </c>
      <c r="O727" s="1" t="s">
        <v>7356</v>
      </c>
      <c r="P727" s="1">
        <v>1</v>
      </c>
      <c r="Q727" s="1">
        <v>0</v>
      </c>
      <c r="R727" s="1">
        <v>5.3100000000000001E-2</v>
      </c>
      <c r="S727" s="38">
        <v>43678</v>
      </c>
      <c r="T727" s="1">
        <v>0.69</v>
      </c>
      <c r="U727" s="1" t="s">
        <v>7357</v>
      </c>
      <c r="V727" s="1">
        <v>3.6600000000000001E-2</v>
      </c>
      <c r="W727" s="1" t="s">
        <v>7358</v>
      </c>
      <c r="X727" s="1" t="b">
        <v>0</v>
      </c>
      <c r="Y727" s="1" t="b">
        <v>0</v>
      </c>
    </row>
    <row r="728" spans="1:25" x14ac:dyDescent="0.25">
      <c r="A728" s="1" t="s">
        <v>7474</v>
      </c>
      <c r="B728" s="1" t="s">
        <v>7475</v>
      </c>
      <c r="C728" s="1" t="str">
        <f>VLOOKUP(B728,店铺SKU信息!E:F,2,0)</f>
        <v>AGM42644-Black Stripe-XL</v>
      </c>
      <c r="D728" s="1" t="s">
        <v>3346</v>
      </c>
      <c r="E728" s="1" t="s">
        <v>8197</v>
      </c>
      <c r="F728" s="1" t="s">
        <v>7352</v>
      </c>
      <c r="G728" s="1">
        <v>12.7</v>
      </c>
      <c r="H728" s="1">
        <v>9.9</v>
      </c>
      <c r="I728" s="1">
        <v>0.8</v>
      </c>
      <c r="J728" s="1" t="s">
        <v>7353</v>
      </c>
      <c r="K728" s="1">
        <v>0.65</v>
      </c>
      <c r="L728" s="1" t="s">
        <v>7354</v>
      </c>
      <c r="M728" s="1">
        <v>5.8099999999999999E-2</v>
      </c>
      <c r="N728" s="1" t="s">
        <v>7355</v>
      </c>
      <c r="O728" s="1" t="s">
        <v>7356</v>
      </c>
      <c r="P728" s="1">
        <v>2</v>
      </c>
      <c r="Q728" s="1">
        <v>0</v>
      </c>
      <c r="R728" s="1">
        <v>0.1162</v>
      </c>
      <c r="S728" s="38">
        <v>43678</v>
      </c>
      <c r="T728" s="1">
        <v>0.69</v>
      </c>
      <c r="U728" s="1" t="s">
        <v>7357</v>
      </c>
      <c r="V728" s="1">
        <v>8.0199999999999994E-2</v>
      </c>
      <c r="W728" s="1" t="s">
        <v>7358</v>
      </c>
      <c r="X728" s="1" t="b">
        <v>0</v>
      </c>
      <c r="Y728" s="1" t="b">
        <v>0</v>
      </c>
    </row>
    <row r="729" spans="1:25" x14ac:dyDescent="0.25">
      <c r="A729" s="1" t="s">
        <v>8087</v>
      </c>
      <c r="B729" s="1" t="s">
        <v>8088</v>
      </c>
      <c r="C729" s="1" t="str">
        <f>VLOOKUP(B729,店铺SKU信息!E:F,2,0)</f>
        <v>AGM19377-Blue-XL</v>
      </c>
      <c r="D729" s="1" t="s">
        <v>8089</v>
      </c>
      <c r="E729" s="1" t="s">
        <v>8197</v>
      </c>
      <c r="F729" s="1" t="s">
        <v>7352</v>
      </c>
      <c r="G729" s="1">
        <v>12.68</v>
      </c>
      <c r="H729" s="1">
        <v>10.19</v>
      </c>
      <c r="I729" s="1">
        <v>1.18</v>
      </c>
      <c r="J729" s="1" t="s">
        <v>7353</v>
      </c>
      <c r="K729" s="1">
        <v>0.4</v>
      </c>
      <c r="L729" s="1" t="s">
        <v>7354</v>
      </c>
      <c r="M729" s="1">
        <v>8.8300000000000003E-2</v>
      </c>
      <c r="N729" s="1" t="s">
        <v>7355</v>
      </c>
      <c r="O729" s="1" t="s">
        <v>7356</v>
      </c>
      <c r="P729" s="1">
        <v>1</v>
      </c>
      <c r="Q729" s="1">
        <v>0</v>
      </c>
      <c r="R729" s="1">
        <v>8.8300000000000003E-2</v>
      </c>
      <c r="S729" s="38">
        <v>43678</v>
      </c>
      <c r="T729" s="1">
        <v>0.69</v>
      </c>
      <c r="U729" s="1" t="s">
        <v>7357</v>
      </c>
      <c r="V729" s="1">
        <v>6.0900000000000003E-2</v>
      </c>
      <c r="W729" s="1" t="s">
        <v>7358</v>
      </c>
      <c r="X729" s="1" t="b">
        <v>0</v>
      </c>
      <c r="Y729" s="1" t="b">
        <v>0</v>
      </c>
    </row>
    <row r="730" spans="1:25" x14ac:dyDescent="0.25">
      <c r="A730" s="1" t="s">
        <v>8213</v>
      </c>
      <c r="B730" s="1" t="s">
        <v>8214</v>
      </c>
      <c r="C730" s="1" t="str">
        <f>VLOOKUP(B730,店铺SKU信息!E:F,2,0)</f>
        <v>AGM42622-Black-2XL</v>
      </c>
      <c r="D730" s="1" t="s">
        <v>5213</v>
      </c>
      <c r="E730" s="1" t="s">
        <v>8197</v>
      </c>
      <c r="F730" s="1" t="s">
        <v>7352</v>
      </c>
      <c r="G730" s="1">
        <v>12.5</v>
      </c>
      <c r="H730" s="1">
        <v>8.58</v>
      </c>
      <c r="I730" s="1">
        <v>1.5</v>
      </c>
      <c r="J730" s="1" t="s">
        <v>7353</v>
      </c>
      <c r="K730" s="1">
        <v>0.45</v>
      </c>
      <c r="L730" s="1" t="s">
        <v>7354</v>
      </c>
      <c r="M730" s="1">
        <v>9.3100000000000002E-2</v>
      </c>
      <c r="N730" s="1" t="s">
        <v>7355</v>
      </c>
      <c r="O730" s="1" t="s">
        <v>7356</v>
      </c>
      <c r="P730" s="1">
        <v>1</v>
      </c>
      <c r="Q730" s="1">
        <v>0</v>
      </c>
      <c r="R730" s="1">
        <v>9.3100000000000002E-2</v>
      </c>
      <c r="S730" s="38">
        <v>43678</v>
      </c>
      <c r="T730" s="1">
        <v>0.69</v>
      </c>
      <c r="U730" s="1" t="s">
        <v>7357</v>
      </c>
      <c r="V730" s="1">
        <v>6.4199999999999993E-2</v>
      </c>
      <c r="W730" s="1" t="s">
        <v>7358</v>
      </c>
      <c r="X730" s="1" t="b">
        <v>0</v>
      </c>
      <c r="Y730" s="1" t="b">
        <v>0</v>
      </c>
    </row>
    <row r="731" spans="1:25" x14ac:dyDescent="0.25">
      <c r="A731" s="1" t="s">
        <v>7535</v>
      </c>
      <c r="B731" s="1" t="s">
        <v>7536</v>
      </c>
      <c r="C731" s="1" t="str">
        <f>VLOOKUP(B731,店铺SKU信息!E:F,2,0)</f>
        <v>AGM48899-Black-XL</v>
      </c>
      <c r="D731" s="1" t="s">
        <v>7537</v>
      </c>
      <c r="E731" s="1" t="s">
        <v>8197</v>
      </c>
      <c r="F731" s="1" t="s">
        <v>7352</v>
      </c>
      <c r="G731" s="1">
        <v>12.56</v>
      </c>
      <c r="H731" s="1">
        <v>9.92</v>
      </c>
      <c r="I731" s="1">
        <v>0.59</v>
      </c>
      <c r="J731" s="1" t="s">
        <v>7353</v>
      </c>
      <c r="K731" s="1">
        <v>0.35</v>
      </c>
      <c r="L731" s="1" t="s">
        <v>7354</v>
      </c>
      <c r="M731" s="1">
        <v>4.2599999999999999E-2</v>
      </c>
      <c r="N731" s="1" t="s">
        <v>7355</v>
      </c>
      <c r="O731" s="1" t="s">
        <v>7356</v>
      </c>
      <c r="P731" s="1">
        <v>1</v>
      </c>
      <c r="Q731" s="1">
        <v>0</v>
      </c>
      <c r="R731" s="1">
        <v>4.2599999999999999E-2</v>
      </c>
      <c r="S731" s="38">
        <v>43678</v>
      </c>
      <c r="T731" s="1">
        <v>0.69</v>
      </c>
      <c r="U731" s="1" t="s">
        <v>7357</v>
      </c>
      <c r="V731" s="1">
        <v>2.9399999999999999E-2</v>
      </c>
      <c r="W731" s="1" t="s">
        <v>7358</v>
      </c>
      <c r="X731" s="1" t="b">
        <v>0</v>
      </c>
      <c r="Y731" s="1" t="b">
        <v>0</v>
      </c>
    </row>
    <row r="732" spans="1:25" x14ac:dyDescent="0.25">
      <c r="A732" s="1" t="s">
        <v>8136</v>
      </c>
      <c r="B732" s="1" t="s">
        <v>8137</v>
      </c>
      <c r="C732" s="1" t="str">
        <f>VLOOKUP(B732,店铺SKU信息!E:F,2,0)</f>
        <v>AGM19377-Blue-4XL</v>
      </c>
      <c r="D732" s="1" t="s">
        <v>8138</v>
      </c>
      <c r="E732" s="1" t="s">
        <v>8197</v>
      </c>
      <c r="F732" s="1" t="s">
        <v>7352</v>
      </c>
      <c r="G732" s="1">
        <v>12.68</v>
      </c>
      <c r="H732" s="1">
        <v>10.19</v>
      </c>
      <c r="I732" s="1">
        <v>1.18</v>
      </c>
      <c r="J732" s="1" t="s">
        <v>7353</v>
      </c>
      <c r="K732" s="1">
        <v>0.4</v>
      </c>
      <c r="L732" s="1" t="s">
        <v>7354</v>
      </c>
      <c r="M732" s="1">
        <v>8.8300000000000003E-2</v>
      </c>
      <c r="N732" s="1" t="s">
        <v>7355</v>
      </c>
      <c r="O732" s="1" t="s">
        <v>7356</v>
      </c>
      <c r="P732" s="1">
        <v>1</v>
      </c>
      <c r="Q732" s="1">
        <v>0</v>
      </c>
      <c r="R732" s="1">
        <v>8.8300000000000003E-2</v>
      </c>
      <c r="S732" s="38">
        <v>43678</v>
      </c>
      <c r="T732" s="1">
        <v>0.69</v>
      </c>
      <c r="U732" s="1" t="s">
        <v>7357</v>
      </c>
      <c r="V732" s="1">
        <v>6.0900000000000003E-2</v>
      </c>
      <c r="W732" s="1" t="s">
        <v>7358</v>
      </c>
      <c r="X732" s="1" t="b">
        <v>0</v>
      </c>
      <c r="Y732" s="1" t="b">
        <v>0</v>
      </c>
    </row>
    <row r="733" spans="1:25" x14ac:dyDescent="0.25">
      <c r="A733" s="1" t="s">
        <v>7895</v>
      </c>
      <c r="B733" s="1" t="s">
        <v>7896</v>
      </c>
      <c r="C733" s="1" t="str">
        <f>VLOOKUP(B733,店铺SKU信息!E:F,2,0)</f>
        <v>AGM42588-Burgundy-2XL</v>
      </c>
      <c r="D733" s="1" t="s">
        <v>2834</v>
      </c>
      <c r="E733" s="1" t="s">
        <v>8197</v>
      </c>
      <c r="F733" s="1" t="s">
        <v>7352</v>
      </c>
      <c r="G733" s="1">
        <v>12.1</v>
      </c>
      <c r="H733" s="1">
        <v>8.9</v>
      </c>
      <c r="I733" s="1">
        <v>2.4</v>
      </c>
      <c r="J733" s="1" t="s">
        <v>7353</v>
      </c>
      <c r="K733" s="1">
        <v>1.1499999999999999</v>
      </c>
      <c r="L733" s="1" t="s">
        <v>7354</v>
      </c>
      <c r="M733" s="1">
        <v>0.14940000000000001</v>
      </c>
      <c r="N733" s="1" t="s">
        <v>7355</v>
      </c>
      <c r="O733" s="1" t="s">
        <v>7356</v>
      </c>
      <c r="P733" s="1">
        <v>2</v>
      </c>
      <c r="Q733" s="1">
        <v>0</v>
      </c>
      <c r="R733" s="1">
        <v>0.29870000000000002</v>
      </c>
      <c r="S733" s="38">
        <v>43678</v>
      </c>
      <c r="T733" s="1">
        <v>0.69</v>
      </c>
      <c r="U733" s="1" t="s">
        <v>7357</v>
      </c>
      <c r="V733" s="1">
        <v>0.20610000000000001</v>
      </c>
      <c r="W733" s="1" t="s">
        <v>7358</v>
      </c>
      <c r="X733" s="1" t="b">
        <v>0</v>
      </c>
      <c r="Y733" s="1" t="b">
        <v>0</v>
      </c>
    </row>
    <row r="734" spans="1:25" x14ac:dyDescent="0.25">
      <c r="A734" s="1" t="s">
        <v>8084</v>
      </c>
      <c r="B734" s="1" t="s">
        <v>8085</v>
      </c>
      <c r="C734" s="1" t="str">
        <f>VLOOKUP(B734,店铺SKU信息!E:F,2,0)</f>
        <v>AGM42600-Burgundy-2XL</v>
      </c>
      <c r="D734" s="1" t="s">
        <v>8086</v>
      </c>
      <c r="E734" s="1" t="s">
        <v>8197</v>
      </c>
      <c r="F734" s="1" t="s">
        <v>7352</v>
      </c>
      <c r="G734" s="1">
        <v>12.85</v>
      </c>
      <c r="H734" s="1">
        <v>9.0399999999999991</v>
      </c>
      <c r="I734" s="1">
        <v>1.65</v>
      </c>
      <c r="J734" s="1" t="s">
        <v>7353</v>
      </c>
      <c r="K734" s="1">
        <v>0.45</v>
      </c>
      <c r="L734" s="1" t="s">
        <v>7354</v>
      </c>
      <c r="M734" s="1">
        <v>0.1109</v>
      </c>
      <c r="N734" s="1" t="s">
        <v>7355</v>
      </c>
      <c r="O734" s="1" t="s">
        <v>7356</v>
      </c>
      <c r="P734" s="1">
        <v>1</v>
      </c>
      <c r="Q734" s="1">
        <v>0</v>
      </c>
      <c r="R734" s="1">
        <v>0.1109</v>
      </c>
      <c r="S734" s="38">
        <v>43678</v>
      </c>
      <c r="T734" s="1">
        <v>0.69</v>
      </c>
      <c r="U734" s="1" t="s">
        <v>7357</v>
      </c>
      <c r="V734" s="1">
        <v>7.6499999999999999E-2</v>
      </c>
      <c r="W734" s="1" t="s">
        <v>7358</v>
      </c>
      <c r="X734" s="1" t="b">
        <v>0</v>
      </c>
      <c r="Y734" s="1" t="b">
        <v>0</v>
      </c>
    </row>
    <row r="735" spans="1:25" x14ac:dyDescent="0.25">
      <c r="A735" s="1" t="s">
        <v>8144</v>
      </c>
      <c r="B735" s="1" t="s">
        <v>8145</v>
      </c>
      <c r="C735" s="1" t="str">
        <f>VLOOKUP(B735,店铺SKU信息!E:F,2,0)</f>
        <v>AGM42644-Black Stripe-4XL</v>
      </c>
      <c r="D735" s="1" t="s">
        <v>5202</v>
      </c>
      <c r="E735" s="1" t="s">
        <v>8197</v>
      </c>
      <c r="F735" s="1" t="s">
        <v>7352</v>
      </c>
      <c r="G735" s="1">
        <v>12.7</v>
      </c>
      <c r="H735" s="1">
        <v>9.9</v>
      </c>
      <c r="I735" s="1">
        <v>0.8</v>
      </c>
      <c r="J735" s="1" t="s">
        <v>7353</v>
      </c>
      <c r="K735" s="1">
        <v>0.65</v>
      </c>
      <c r="L735" s="1" t="s">
        <v>7354</v>
      </c>
      <c r="M735" s="1">
        <v>5.8099999999999999E-2</v>
      </c>
      <c r="N735" s="1" t="s">
        <v>7355</v>
      </c>
      <c r="O735" s="1" t="s">
        <v>7356</v>
      </c>
      <c r="P735" s="1">
        <v>3</v>
      </c>
      <c r="Q735" s="1">
        <v>0</v>
      </c>
      <c r="R735" s="1">
        <v>0.1744</v>
      </c>
      <c r="S735" s="38">
        <v>43678</v>
      </c>
      <c r="T735" s="1">
        <v>0.69</v>
      </c>
      <c r="U735" s="1" t="s">
        <v>7357</v>
      </c>
      <c r="V735" s="1">
        <v>0.1203</v>
      </c>
      <c r="W735" s="1" t="s">
        <v>7358</v>
      </c>
      <c r="X735" s="1" t="b">
        <v>0</v>
      </c>
      <c r="Y735" s="1" t="b">
        <v>0</v>
      </c>
    </row>
    <row r="736" spans="1:25" x14ac:dyDescent="0.25">
      <c r="A736" s="1" t="s">
        <v>8034</v>
      </c>
      <c r="B736" s="1" t="s">
        <v>8035</v>
      </c>
      <c r="C736" s="1" t="str">
        <f>VLOOKUP(B736,店铺SKU信息!E:F,2,0)</f>
        <v>AGM42566-Burgundy-4XL</v>
      </c>
      <c r="D736" s="1" t="s">
        <v>7162</v>
      </c>
      <c r="E736" s="1" t="s">
        <v>8197</v>
      </c>
      <c r="F736" s="1" t="s">
        <v>7352</v>
      </c>
      <c r="G736" s="1">
        <v>10.5</v>
      </c>
      <c r="H736" s="1">
        <v>3.8</v>
      </c>
      <c r="I736" s="1">
        <v>2.2999999999999998</v>
      </c>
      <c r="J736" s="1" t="s">
        <v>7353</v>
      </c>
      <c r="K736" s="1">
        <v>0.6</v>
      </c>
      <c r="L736" s="1" t="s">
        <v>7354</v>
      </c>
      <c r="M736" s="1">
        <v>5.3100000000000001E-2</v>
      </c>
      <c r="N736" s="1" t="s">
        <v>7355</v>
      </c>
      <c r="O736" s="1" t="s">
        <v>7356</v>
      </c>
      <c r="P736" s="1">
        <v>1</v>
      </c>
      <c r="Q736" s="1">
        <v>0</v>
      </c>
      <c r="R736" s="1">
        <v>5.3100000000000001E-2</v>
      </c>
      <c r="S736" s="38">
        <v>43678</v>
      </c>
      <c r="T736" s="1">
        <v>0.69</v>
      </c>
      <c r="U736" s="1" t="s">
        <v>7357</v>
      </c>
      <c r="V736" s="1">
        <v>3.6600000000000001E-2</v>
      </c>
      <c r="W736" s="1" t="s">
        <v>7358</v>
      </c>
      <c r="X736" s="1" t="b">
        <v>0</v>
      </c>
      <c r="Y736" s="1" t="b">
        <v>0</v>
      </c>
    </row>
    <row r="737" spans="1:25" x14ac:dyDescent="0.25">
      <c r="A737" s="1" t="s">
        <v>8093</v>
      </c>
      <c r="B737" s="1" t="s">
        <v>8094</v>
      </c>
      <c r="C737" s="1" t="str">
        <f>VLOOKUP(B737,店铺SKU信息!E:F,2,0)</f>
        <v>AGM42544-Black-2XL</v>
      </c>
      <c r="D737" s="1" t="s">
        <v>8095</v>
      </c>
      <c r="E737" s="1" t="s">
        <v>8197</v>
      </c>
      <c r="F737" s="1" t="s">
        <v>7352</v>
      </c>
      <c r="G737" s="1">
        <v>12.8</v>
      </c>
      <c r="H737" s="1">
        <v>6</v>
      </c>
      <c r="I737" s="1">
        <v>2.4</v>
      </c>
      <c r="J737" s="1" t="s">
        <v>7353</v>
      </c>
      <c r="K737" s="1">
        <v>0.6</v>
      </c>
      <c r="L737" s="1" t="s">
        <v>7354</v>
      </c>
      <c r="M737" s="1">
        <v>0.1066</v>
      </c>
      <c r="N737" s="1" t="s">
        <v>7355</v>
      </c>
      <c r="O737" s="1" t="s">
        <v>7356</v>
      </c>
      <c r="P737" s="1">
        <v>1</v>
      </c>
      <c r="Q737" s="1">
        <v>0</v>
      </c>
      <c r="R737" s="1">
        <v>0.1066</v>
      </c>
      <c r="S737" s="38">
        <v>43678</v>
      </c>
      <c r="T737" s="1">
        <v>0.69</v>
      </c>
      <c r="U737" s="1" t="s">
        <v>7357</v>
      </c>
      <c r="V737" s="1">
        <v>7.3499999999999996E-2</v>
      </c>
      <c r="W737" s="1" t="s">
        <v>7358</v>
      </c>
      <c r="X737" s="1" t="b">
        <v>0</v>
      </c>
      <c r="Y737" s="1" t="b">
        <v>0</v>
      </c>
    </row>
    <row r="738" spans="1:25" x14ac:dyDescent="0.25">
      <c r="A738" s="1" t="s">
        <v>8044</v>
      </c>
      <c r="B738" s="1" t="s">
        <v>8045</v>
      </c>
      <c r="C738" s="1" t="str">
        <f>VLOOKUP(B738,店铺SKU信息!E:F,2,0)</f>
        <v>AGM19377-Blue-2XL</v>
      </c>
      <c r="D738" s="1" t="s">
        <v>8046</v>
      </c>
      <c r="E738" s="1" t="s">
        <v>8197</v>
      </c>
      <c r="F738" s="1" t="s">
        <v>7352</v>
      </c>
      <c r="G738" s="1">
        <v>12.68</v>
      </c>
      <c r="H738" s="1">
        <v>10.19</v>
      </c>
      <c r="I738" s="1">
        <v>1.18</v>
      </c>
      <c r="J738" s="1" t="s">
        <v>7353</v>
      </c>
      <c r="K738" s="1">
        <v>0.4</v>
      </c>
      <c r="L738" s="1" t="s">
        <v>7354</v>
      </c>
      <c r="M738" s="1">
        <v>8.8300000000000003E-2</v>
      </c>
      <c r="N738" s="1" t="s">
        <v>7355</v>
      </c>
      <c r="O738" s="1" t="s">
        <v>7356</v>
      </c>
      <c r="P738" s="1">
        <v>1</v>
      </c>
      <c r="Q738" s="1">
        <v>0</v>
      </c>
      <c r="R738" s="1">
        <v>8.8300000000000003E-2</v>
      </c>
      <c r="S738" s="38">
        <v>43678</v>
      </c>
      <c r="T738" s="1">
        <v>0.69</v>
      </c>
      <c r="U738" s="1" t="s">
        <v>7357</v>
      </c>
      <c r="V738" s="1">
        <v>6.0900000000000003E-2</v>
      </c>
      <c r="W738" s="1" t="s">
        <v>7358</v>
      </c>
      <c r="X738" s="1" t="b">
        <v>0</v>
      </c>
      <c r="Y738" s="1" t="b">
        <v>0</v>
      </c>
    </row>
    <row r="739" spans="1:25" x14ac:dyDescent="0.25">
      <c r="A739" s="1" t="s">
        <v>8215</v>
      </c>
      <c r="B739" s="1" t="s">
        <v>8216</v>
      </c>
      <c r="C739" s="1" t="str">
        <f>VLOOKUP(B739,店铺SKU信息!E:F,2,0)</f>
        <v>AGCY6749-White-XL</v>
      </c>
      <c r="D739" s="1" t="s">
        <v>4679</v>
      </c>
      <c r="E739" s="1" t="s">
        <v>8197</v>
      </c>
      <c r="F739" s="1" t="s">
        <v>7352</v>
      </c>
      <c r="G739" s="1">
        <v>13.07</v>
      </c>
      <c r="H739" s="1">
        <v>10.28</v>
      </c>
      <c r="I739" s="1">
        <v>0.79</v>
      </c>
      <c r="J739" s="1" t="s">
        <v>7353</v>
      </c>
      <c r="K739" s="1">
        <v>0.2</v>
      </c>
      <c r="L739" s="1" t="s">
        <v>7354</v>
      </c>
      <c r="M739" s="1">
        <v>6.1400000000000003E-2</v>
      </c>
      <c r="N739" s="1" t="s">
        <v>7355</v>
      </c>
      <c r="O739" s="1" t="s">
        <v>7356</v>
      </c>
      <c r="P739" s="1">
        <v>0.19</v>
      </c>
      <c r="Q739" s="1">
        <v>0</v>
      </c>
      <c r="R739" s="1">
        <v>1.1900000000000001E-2</v>
      </c>
      <c r="S739" s="38">
        <v>43678</v>
      </c>
      <c r="T739" s="1">
        <v>0.69</v>
      </c>
      <c r="U739" s="1" t="s">
        <v>7357</v>
      </c>
      <c r="V739" s="1">
        <v>8.2000000000000007E-3</v>
      </c>
      <c r="W739" s="1" t="s">
        <v>7358</v>
      </c>
      <c r="X739" s="1" t="b">
        <v>0</v>
      </c>
      <c r="Y739" s="1" t="b">
        <v>0</v>
      </c>
    </row>
    <row r="740" spans="1:25" x14ac:dyDescent="0.25">
      <c r="A740" s="1" t="s">
        <v>7682</v>
      </c>
      <c r="B740" s="1" t="s">
        <v>7683</v>
      </c>
      <c r="C740" s="1" t="str">
        <f>VLOOKUP(B740,店铺SKU信息!E:F,2,0)</f>
        <v>AGM42566-Burgundy-XL</v>
      </c>
      <c r="D740" s="1" t="s">
        <v>7684</v>
      </c>
      <c r="E740" s="1" t="s">
        <v>8197</v>
      </c>
      <c r="F740" s="1" t="s">
        <v>7352</v>
      </c>
      <c r="G740" s="1">
        <v>10.5</v>
      </c>
      <c r="H740" s="1">
        <v>3.8</v>
      </c>
      <c r="I740" s="1">
        <v>2.2999999999999998</v>
      </c>
      <c r="J740" s="1" t="s">
        <v>7353</v>
      </c>
      <c r="K740" s="1">
        <v>0.6</v>
      </c>
      <c r="L740" s="1" t="s">
        <v>7354</v>
      </c>
      <c r="M740" s="1">
        <v>5.3100000000000001E-2</v>
      </c>
      <c r="N740" s="1" t="s">
        <v>7355</v>
      </c>
      <c r="O740" s="1" t="s">
        <v>7356</v>
      </c>
      <c r="P740" s="1">
        <v>1</v>
      </c>
      <c r="Q740" s="1">
        <v>0</v>
      </c>
      <c r="R740" s="1">
        <v>5.3100000000000001E-2</v>
      </c>
      <c r="S740" s="38">
        <v>43678</v>
      </c>
      <c r="T740" s="1">
        <v>0.69</v>
      </c>
      <c r="U740" s="1" t="s">
        <v>7357</v>
      </c>
      <c r="V740" s="1">
        <v>3.6600000000000001E-2</v>
      </c>
      <c r="W740" s="1" t="s">
        <v>7358</v>
      </c>
      <c r="X740" s="1" t="b">
        <v>0</v>
      </c>
      <c r="Y740" s="1" t="b">
        <v>0</v>
      </c>
    </row>
    <row r="741" spans="1:25" x14ac:dyDescent="0.25">
      <c r="A741" s="1" t="s">
        <v>8100</v>
      </c>
      <c r="B741" s="1" t="s">
        <v>8101</v>
      </c>
      <c r="C741" s="1" t="str">
        <f>VLOOKUP(B741,店铺SKU信息!E:F,2,0)</f>
        <v>AGM42588-Black-2XL</v>
      </c>
      <c r="D741" s="1" t="s">
        <v>2838</v>
      </c>
      <c r="E741" s="1" t="s">
        <v>8197</v>
      </c>
      <c r="F741" s="1" t="s">
        <v>7352</v>
      </c>
      <c r="G741" s="1">
        <v>12.1</v>
      </c>
      <c r="H741" s="1">
        <v>8.9</v>
      </c>
      <c r="I741" s="1">
        <v>2.4</v>
      </c>
      <c r="J741" s="1" t="s">
        <v>7353</v>
      </c>
      <c r="K741" s="1">
        <v>1.1499999999999999</v>
      </c>
      <c r="L741" s="1" t="s">
        <v>7354</v>
      </c>
      <c r="M741" s="1">
        <v>0.14940000000000001</v>
      </c>
      <c r="N741" s="1" t="s">
        <v>7355</v>
      </c>
      <c r="O741" s="1" t="s">
        <v>7356</v>
      </c>
      <c r="P741" s="1">
        <v>1</v>
      </c>
      <c r="Q741" s="1">
        <v>0</v>
      </c>
      <c r="R741" s="1">
        <v>0.14940000000000001</v>
      </c>
      <c r="S741" s="38">
        <v>43678</v>
      </c>
      <c r="T741" s="1">
        <v>0.69</v>
      </c>
      <c r="U741" s="1" t="s">
        <v>7357</v>
      </c>
      <c r="V741" s="1">
        <v>0.1031</v>
      </c>
      <c r="W741" s="1" t="s">
        <v>7358</v>
      </c>
      <c r="X741" s="1" t="b">
        <v>0</v>
      </c>
      <c r="Y741" s="1" t="b">
        <v>0</v>
      </c>
    </row>
    <row r="742" spans="1:25" x14ac:dyDescent="0.25">
      <c r="A742" s="1" t="s">
        <v>8069</v>
      </c>
      <c r="B742" s="1" t="s">
        <v>8070</v>
      </c>
      <c r="C742" s="1" t="str">
        <f>VLOOKUP(B742,店铺SKU信息!E:F,2,0)</f>
        <v>AGM42599-Red-XL</v>
      </c>
      <c r="D742" s="1" t="s">
        <v>8071</v>
      </c>
      <c r="E742" s="1" t="s">
        <v>8197</v>
      </c>
      <c r="F742" s="1" t="s">
        <v>7352</v>
      </c>
      <c r="G742" s="1">
        <v>12.2</v>
      </c>
      <c r="H742" s="1">
        <v>9.3000000000000007</v>
      </c>
      <c r="I742" s="1">
        <v>1.2</v>
      </c>
      <c r="J742" s="1" t="s">
        <v>7353</v>
      </c>
      <c r="K742" s="1">
        <v>0.5</v>
      </c>
      <c r="L742" s="1" t="s">
        <v>7354</v>
      </c>
      <c r="M742" s="1">
        <v>7.8600000000000003E-2</v>
      </c>
      <c r="N742" s="1" t="s">
        <v>7355</v>
      </c>
      <c r="O742" s="1" t="s">
        <v>7356</v>
      </c>
      <c r="P742" s="1">
        <v>2</v>
      </c>
      <c r="Q742" s="1">
        <v>0</v>
      </c>
      <c r="R742" s="1">
        <v>0.15709999999999999</v>
      </c>
      <c r="S742" s="38">
        <v>43678</v>
      </c>
      <c r="T742" s="1">
        <v>0.69</v>
      </c>
      <c r="U742" s="1" t="s">
        <v>7357</v>
      </c>
      <c r="V742" s="1">
        <v>0.1084</v>
      </c>
      <c r="W742" s="1" t="s">
        <v>7358</v>
      </c>
      <c r="X742" s="1" t="b">
        <v>0</v>
      </c>
      <c r="Y742" s="1" t="b">
        <v>0</v>
      </c>
    </row>
    <row r="743" spans="1:25" x14ac:dyDescent="0.25">
      <c r="A743" s="1" t="s">
        <v>8174</v>
      </c>
      <c r="B743" s="1" t="s">
        <v>8175</v>
      </c>
      <c r="C743" s="1" t="str">
        <f>VLOOKUP(B743,店铺SKU信息!E:F,2,0)</f>
        <v>AGM42599-Black-3XL</v>
      </c>
      <c r="D743" s="1" t="s">
        <v>8176</v>
      </c>
      <c r="E743" s="1" t="s">
        <v>8197</v>
      </c>
      <c r="F743" s="1" t="s">
        <v>7352</v>
      </c>
      <c r="G743" s="1">
        <v>12.2</v>
      </c>
      <c r="H743" s="1">
        <v>9.3000000000000007</v>
      </c>
      <c r="I743" s="1">
        <v>1.2</v>
      </c>
      <c r="J743" s="1" t="s">
        <v>7353</v>
      </c>
      <c r="K743" s="1">
        <v>0.5</v>
      </c>
      <c r="L743" s="1" t="s">
        <v>7354</v>
      </c>
      <c r="M743" s="1">
        <v>7.8600000000000003E-2</v>
      </c>
      <c r="N743" s="1" t="s">
        <v>7355</v>
      </c>
      <c r="O743" s="1" t="s">
        <v>7356</v>
      </c>
      <c r="P743" s="1">
        <v>1</v>
      </c>
      <c r="Q743" s="1">
        <v>0</v>
      </c>
      <c r="R743" s="1">
        <v>7.8600000000000003E-2</v>
      </c>
      <c r="S743" s="38">
        <v>43678</v>
      </c>
      <c r="T743" s="1">
        <v>0.69</v>
      </c>
      <c r="U743" s="1" t="s">
        <v>7357</v>
      </c>
      <c r="V743" s="1">
        <v>5.4199999999999998E-2</v>
      </c>
      <c r="W743" s="1" t="s">
        <v>7358</v>
      </c>
      <c r="X743" s="1" t="b">
        <v>0</v>
      </c>
      <c r="Y743" s="1" t="b">
        <v>0</v>
      </c>
    </row>
    <row r="744" spans="1:25" x14ac:dyDescent="0.25">
      <c r="A744" s="1" t="s">
        <v>8217</v>
      </c>
      <c r="B744" s="1" t="s">
        <v>8218</v>
      </c>
      <c r="C744" s="1" t="str">
        <f>VLOOKUP(B744,店铺SKU信息!E:F,2,0)</f>
        <v>AGM42622-Black-4XL</v>
      </c>
      <c r="D744" s="1" t="s">
        <v>8219</v>
      </c>
      <c r="E744" s="1" t="s">
        <v>8197</v>
      </c>
      <c r="F744" s="1" t="s">
        <v>7352</v>
      </c>
      <c r="G744" s="1">
        <v>12.5</v>
      </c>
      <c r="H744" s="1">
        <v>8.58</v>
      </c>
      <c r="I744" s="1">
        <v>1.5</v>
      </c>
      <c r="J744" s="1" t="s">
        <v>7353</v>
      </c>
      <c r="K744" s="1">
        <v>0.45</v>
      </c>
      <c r="L744" s="1" t="s">
        <v>7354</v>
      </c>
      <c r="M744" s="1">
        <v>9.3100000000000002E-2</v>
      </c>
      <c r="N744" s="1" t="s">
        <v>7355</v>
      </c>
      <c r="O744" s="1" t="s">
        <v>7356</v>
      </c>
      <c r="P744" s="1">
        <v>1</v>
      </c>
      <c r="Q744" s="1">
        <v>0</v>
      </c>
      <c r="R744" s="1">
        <v>9.3100000000000002E-2</v>
      </c>
      <c r="S744" s="38">
        <v>43678</v>
      </c>
      <c r="T744" s="1">
        <v>0.69</v>
      </c>
      <c r="U744" s="1" t="s">
        <v>7357</v>
      </c>
      <c r="V744" s="1">
        <v>6.4199999999999993E-2</v>
      </c>
      <c r="W744" s="1" t="s">
        <v>7358</v>
      </c>
      <c r="X744" s="1" t="b">
        <v>0</v>
      </c>
      <c r="Y744" s="1" t="b">
        <v>0</v>
      </c>
    </row>
    <row r="745" spans="1:25" x14ac:dyDescent="0.25">
      <c r="A745" s="1" t="s">
        <v>7870</v>
      </c>
      <c r="B745" s="1" t="s">
        <v>7871</v>
      </c>
      <c r="C745" s="1" t="str">
        <f>VLOOKUP(B745,店铺SKU信息!E:F,2,0)</f>
        <v>AGM42600-Red-XL</v>
      </c>
      <c r="D745" s="1" t="s">
        <v>6262</v>
      </c>
      <c r="E745" s="1" t="s">
        <v>8197</v>
      </c>
      <c r="F745" s="1" t="s">
        <v>7352</v>
      </c>
      <c r="G745" s="1">
        <v>12.85</v>
      </c>
      <c r="H745" s="1">
        <v>9.0399999999999991</v>
      </c>
      <c r="I745" s="1">
        <v>1.65</v>
      </c>
      <c r="J745" s="1" t="s">
        <v>7353</v>
      </c>
      <c r="K745" s="1">
        <v>0.45</v>
      </c>
      <c r="L745" s="1" t="s">
        <v>7354</v>
      </c>
      <c r="M745" s="1">
        <v>0.1109</v>
      </c>
      <c r="N745" s="1" t="s">
        <v>7355</v>
      </c>
      <c r="O745" s="1" t="s">
        <v>7356</v>
      </c>
      <c r="P745" s="1">
        <v>1</v>
      </c>
      <c r="Q745" s="1">
        <v>0</v>
      </c>
      <c r="R745" s="1">
        <v>0.1109</v>
      </c>
      <c r="S745" s="38">
        <v>43678</v>
      </c>
      <c r="T745" s="1">
        <v>0.69</v>
      </c>
      <c r="U745" s="1" t="s">
        <v>7357</v>
      </c>
      <c r="V745" s="1">
        <v>7.6499999999999999E-2</v>
      </c>
      <c r="W745" s="1" t="s">
        <v>7358</v>
      </c>
      <c r="X745" s="1" t="b">
        <v>0</v>
      </c>
      <c r="Y745" s="1" t="b">
        <v>0</v>
      </c>
    </row>
    <row r="746" spans="1:25" x14ac:dyDescent="0.25">
      <c r="A746" s="1" t="s">
        <v>8220</v>
      </c>
      <c r="B746" s="1" t="s">
        <v>8221</v>
      </c>
      <c r="C746" s="1" t="str">
        <f>VLOOKUP(B746,店铺SKU信息!E:F,2,0)</f>
        <v>AGM19299-Blue-XL</v>
      </c>
      <c r="D746" s="1" t="s">
        <v>8222</v>
      </c>
      <c r="E746" s="1" t="s">
        <v>8197</v>
      </c>
      <c r="F746" s="1" t="s">
        <v>7352</v>
      </c>
      <c r="G746" s="1">
        <v>11.7</v>
      </c>
      <c r="H746" s="1">
        <v>10.9</v>
      </c>
      <c r="I746" s="1">
        <v>1.6</v>
      </c>
      <c r="J746" s="1" t="s">
        <v>7353</v>
      </c>
      <c r="K746" s="1">
        <v>0.78</v>
      </c>
      <c r="L746" s="1" t="s">
        <v>7354</v>
      </c>
      <c r="M746" s="1">
        <v>0.1181</v>
      </c>
      <c r="N746" s="1" t="s">
        <v>7355</v>
      </c>
      <c r="O746" s="1" t="s">
        <v>7356</v>
      </c>
      <c r="P746" s="1">
        <v>1</v>
      </c>
      <c r="Q746" s="1">
        <v>0</v>
      </c>
      <c r="R746" s="1">
        <v>0.1181</v>
      </c>
      <c r="S746" s="38">
        <v>43678</v>
      </c>
      <c r="T746" s="1">
        <v>0.69</v>
      </c>
      <c r="U746" s="1" t="s">
        <v>7357</v>
      </c>
      <c r="V746" s="1">
        <v>8.1500000000000003E-2</v>
      </c>
      <c r="W746" s="1" t="s">
        <v>7358</v>
      </c>
      <c r="X746" s="1" t="b">
        <v>0</v>
      </c>
      <c r="Y746" s="1" t="b">
        <v>0</v>
      </c>
    </row>
    <row r="747" spans="1:25" x14ac:dyDescent="0.25">
      <c r="A747" s="1" t="s">
        <v>8102</v>
      </c>
      <c r="B747" s="1" t="s">
        <v>8103</v>
      </c>
      <c r="C747" s="1" t="str">
        <f>VLOOKUP(B747,店铺SKU信息!E:F,2,0)</f>
        <v>AGM42588-Green-XL</v>
      </c>
      <c r="D747" s="1" t="s">
        <v>8104</v>
      </c>
      <c r="E747" s="1" t="s">
        <v>8197</v>
      </c>
      <c r="F747" s="1" t="s">
        <v>7352</v>
      </c>
      <c r="G747" s="1">
        <v>12.1</v>
      </c>
      <c r="H747" s="1">
        <v>8.9</v>
      </c>
      <c r="I747" s="1">
        <v>2.4</v>
      </c>
      <c r="J747" s="1" t="s">
        <v>7353</v>
      </c>
      <c r="K747" s="1">
        <v>1.1499999999999999</v>
      </c>
      <c r="L747" s="1" t="s">
        <v>7354</v>
      </c>
      <c r="M747" s="1">
        <v>0.14940000000000001</v>
      </c>
      <c r="N747" s="1" t="s">
        <v>7355</v>
      </c>
      <c r="O747" s="1" t="s">
        <v>7356</v>
      </c>
      <c r="P747" s="1">
        <v>1</v>
      </c>
      <c r="Q747" s="1">
        <v>0</v>
      </c>
      <c r="R747" s="1">
        <v>0.14940000000000001</v>
      </c>
      <c r="S747" s="38">
        <v>43678</v>
      </c>
      <c r="T747" s="1">
        <v>0.69</v>
      </c>
      <c r="U747" s="1" t="s">
        <v>7357</v>
      </c>
      <c r="V747" s="1">
        <v>0.1031</v>
      </c>
      <c r="W747" s="1" t="s">
        <v>7358</v>
      </c>
      <c r="X747" s="1" t="b">
        <v>0</v>
      </c>
      <c r="Y747" s="1" t="b">
        <v>0</v>
      </c>
    </row>
    <row r="748" spans="1:25" x14ac:dyDescent="0.25">
      <c r="A748" s="1" t="s">
        <v>7510</v>
      </c>
      <c r="B748" s="1" t="s">
        <v>7511</v>
      </c>
      <c r="C748" s="1" t="str">
        <f>VLOOKUP(B748,店铺SKU信息!E:F,2,0)</f>
        <v>AGM48899-Burgundy-XL</v>
      </c>
      <c r="D748" s="1" t="s">
        <v>7512</v>
      </c>
      <c r="E748" s="1" t="s">
        <v>8197</v>
      </c>
      <c r="F748" s="1" t="s">
        <v>7352</v>
      </c>
      <c r="G748" s="1">
        <v>12.56</v>
      </c>
      <c r="H748" s="1">
        <v>9.92</v>
      </c>
      <c r="I748" s="1">
        <v>0.59</v>
      </c>
      <c r="J748" s="1" t="s">
        <v>7353</v>
      </c>
      <c r="K748" s="1">
        <v>0.35</v>
      </c>
      <c r="L748" s="1" t="s">
        <v>7354</v>
      </c>
      <c r="M748" s="1">
        <v>4.2599999999999999E-2</v>
      </c>
      <c r="N748" s="1" t="s">
        <v>7355</v>
      </c>
      <c r="O748" s="1" t="s">
        <v>7356</v>
      </c>
      <c r="P748" s="1">
        <v>1</v>
      </c>
      <c r="Q748" s="1">
        <v>0</v>
      </c>
      <c r="R748" s="1">
        <v>4.2599999999999999E-2</v>
      </c>
      <c r="S748" s="38">
        <v>43678</v>
      </c>
      <c r="T748" s="1">
        <v>0.69</v>
      </c>
      <c r="U748" s="1" t="s">
        <v>7357</v>
      </c>
      <c r="V748" s="1">
        <v>2.9399999999999999E-2</v>
      </c>
      <c r="W748" s="1" t="s">
        <v>7358</v>
      </c>
      <c r="X748" s="1" t="b">
        <v>0</v>
      </c>
      <c r="Y748" s="1" t="b">
        <v>0</v>
      </c>
    </row>
    <row r="749" spans="1:25" x14ac:dyDescent="0.25">
      <c r="A749" s="1" t="s">
        <v>7936</v>
      </c>
      <c r="B749" s="1" t="s">
        <v>7937</v>
      </c>
      <c r="C749" s="1" t="str">
        <f>VLOOKUP(B749,店铺SKU信息!E:F,2,0)</f>
        <v>AGCY41011-White-M</v>
      </c>
      <c r="D749" s="1" t="s">
        <v>3604</v>
      </c>
      <c r="E749" s="1" t="s">
        <v>8223</v>
      </c>
      <c r="F749" s="1" t="s">
        <v>7352</v>
      </c>
      <c r="G749" s="1">
        <v>12.48</v>
      </c>
      <c r="H749" s="1">
        <v>9.41</v>
      </c>
      <c r="I749" s="1">
        <v>1.33</v>
      </c>
      <c r="J749" s="1" t="s">
        <v>7353</v>
      </c>
      <c r="K749" s="1">
        <v>0.57999999999999996</v>
      </c>
      <c r="L749" s="1" t="s">
        <v>7354</v>
      </c>
      <c r="M749" s="1">
        <v>9.06E-2</v>
      </c>
      <c r="N749" s="1" t="s">
        <v>7355</v>
      </c>
      <c r="O749" s="1" t="s">
        <v>7356</v>
      </c>
      <c r="P749" s="1">
        <v>9.74</v>
      </c>
      <c r="Q749" s="1">
        <v>0</v>
      </c>
      <c r="R749" s="1">
        <v>0.88300000000000001</v>
      </c>
      <c r="S749" s="38">
        <v>43678</v>
      </c>
      <c r="T749" s="1">
        <v>0.69</v>
      </c>
      <c r="U749" s="1" t="s">
        <v>7357</v>
      </c>
      <c r="V749" s="1">
        <v>0.61150000000000004</v>
      </c>
      <c r="W749" s="1" t="s">
        <v>7358</v>
      </c>
      <c r="X749" s="1" t="b">
        <v>0</v>
      </c>
      <c r="Y749" s="1" t="b">
        <v>0</v>
      </c>
    </row>
    <row r="750" spans="1:25" x14ac:dyDescent="0.25">
      <c r="A750" s="1" t="s">
        <v>8224</v>
      </c>
      <c r="B750" s="1" t="s">
        <v>8225</v>
      </c>
      <c r="C750" s="1" t="str">
        <f>VLOOKUP(B750,店铺SKU信息!E:F,2,0)</f>
        <v>AGCY4063-Black-M</v>
      </c>
      <c r="D750" s="1" t="s">
        <v>8226</v>
      </c>
      <c r="E750" s="1" t="s">
        <v>8223</v>
      </c>
      <c r="F750" s="1" t="s">
        <v>7352</v>
      </c>
      <c r="G750" s="1">
        <v>13.07</v>
      </c>
      <c r="H750" s="1">
        <v>10.28</v>
      </c>
      <c r="I750" s="1">
        <v>0.79</v>
      </c>
      <c r="J750" s="1" t="s">
        <v>7353</v>
      </c>
      <c r="K750" s="1">
        <v>0.2</v>
      </c>
      <c r="L750" s="1" t="s">
        <v>7354</v>
      </c>
      <c r="M750" s="1">
        <v>6.1400000000000003E-2</v>
      </c>
      <c r="N750" s="1" t="s">
        <v>7355</v>
      </c>
      <c r="O750" s="1" t="s">
        <v>7356</v>
      </c>
      <c r="P750" s="1">
        <v>0.23</v>
      </c>
      <c r="Q750" s="1">
        <v>0</v>
      </c>
      <c r="R750" s="1">
        <v>1.3899999999999999E-2</v>
      </c>
      <c r="S750" s="38">
        <v>43678</v>
      </c>
      <c r="T750" s="1">
        <v>0.69</v>
      </c>
      <c r="U750" s="1" t="s">
        <v>7357</v>
      </c>
      <c r="V750" s="1">
        <v>9.5999999999999992E-3</v>
      </c>
      <c r="W750" s="1" t="s">
        <v>7358</v>
      </c>
      <c r="X750" s="1" t="b">
        <v>0</v>
      </c>
      <c r="Y750" s="1" t="b">
        <v>0</v>
      </c>
    </row>
    <row r="751" spans="1:25" x14ac:dyDescent="0.25">
      <c r="A751" s="1" t="s">
        <v>8227</v>
      </c>
      <c r="B751" s="1" t="s">
        <v>8228</v>
      </c>
      <c r="C751" s="1" t="str">
        <f>VLOOKUP(B751,店铺SKU信息!E:F,2,0)</f>
        <v>AGCY49211-Hot Pink-L</v>
      </c>
      <c r="D751" s="1" t="s">
        <v>8229</v>
      </c>
      <c r="E751" s="1" t="s">
        <v>8223</v>
      </c>
      <c r="F751" s="1" t="s">
        <v>7352</v>
      </c>
      <c r="G751" s="1">
        <v>8.8000000000000007</v>
      </c>
      <c r="H751" s="1">
        <v>2.5</v>
      </c>
      <c r="I751" s="1">
        <v>0.2</v>
      </c>
      <c r="J751" s="1" t="s">
        <v>7353</v>
      </c>
      <c r="K751" s="1">
        <v>0.55000000000000004</v>
      </c>
      <c r="L751" s="1" t="s">
        <v>7354</v>
      </c>
      <c r="M751" s="1">
        <v>2.5000000000000001E-3</v>
      </c>
      <c r="N751" s="1" t="s">
        <v>7355</v>
      </c>
      <c r="O751" s="1" t="s">
        <v>7356</v>
      </c>
      <c r="P751" s="1">
        <v>0.03</v>
      </c>
      <c r="Q751" s="1">
        <v>0</v>
      </c>
      <c r="R751" s="1">
        <v>1E-4</v>
      </c>
      <c r="S751" s="38">
        <v>43678</v>
      </c>
      <c r="T751" s="1">
        <v>0.69</v>
      </c>
      <c r="U751" s="1" t="s">
        <v>7357</v>
      </c>
      <c r="V751" s="1">
        <v>1E-4</v>
      </c>
      <c r="W751" s="1" t="s">
        <v>7358</v>
      </c>
      <c r="X751" s="1" t="b">
        <v>0</v>
      </c>
      <c r="Y751" s="1" t="b">
        <v>0</v>
      </c>
    </row>
    <row r="752" spans="1:25" x14ac:dyDescent="0.25">
      <c r="A752" s="1" t="s">
        <v>8230</v>
      </c>
      <c r="B752" s="1" t="s">
        <v>8231</v>
      </c>
      <c r="C752" s="1" t="str">
        <f>VLOOKUP(B752,店铺SKU信息!E:F,2,0)</f>
        <v>AGCY4062-Black-L</v>
      </c>
      <c r="D752" s="1" t="s">
        <v>2695</v>
      </c>
      <c r="E752" s="1" t="s">
        <v>8223</v>
      </c>
      <c r="F752" s="1" t="s">
        <v>7352</v>
      </c>
      <c r="G752" s="1">
        <v>11.65</v>
      </c>
      <c r="H752" s="1">
        <v>9.4499999999999993</v>
      </c>
      <c r="I752" s="1">
        <v>1.25</v>
      </c>
      <c r="J752" s="1" t="s">
        <v>7353</v>
      </c>
      <c r="K752" s="1">
        <v>0.28999999999999998</v>
      </c>
      <c r="L752" s="1" t="s">
        <v>7354</v>
      </c>
      <c r="M752" s="1">
        <v>7.9500000000000001E-2</v>
      </c>
      <c r="N752" s="1" t="s">
        <v>7355</v>
      </c>
      <c r="O752" s="1" t="s">
        <v>7356</v>
      </c>
      <c r="P752" s="1">
        <v>0.13</v>
      </c>
      <c r="Q752" s="1">
        <v>0</v>
      </c>
      <c r="R752" s="1">
        <v>1.03E-2</v>
      </c>
      <c r="S752" s="38">
        <v>43678</v>
      </c>
      <c r="T752" s="1">
        <v>0.69</v>
      </c>
      <c r="U752" s="1" t="s">
        <v>7357</v>
      </c>
      <c r="V752" s="1">
        <v>7.1000000000000004E-3</v>
      </c>
      <c r="W752" s="1" t="s">
        <v>7358</v>
      </c>
      <c r="X752" s="1" t="b">
        <v>0</v>
      </c>
      <c r="Y752" s="1" t="b">
        <v>0</v>
      </c>
    </row>
    <row r="753" spans="1:25" x14ac:dyDescent="0.25">
      <c r="A753" s="1" t="s">
        <v>7428</v>
      </c>
      <c r="B753" s="1" t="s">
        <v>7429</v>
      </c>
      <c r="C753" s="1" t="str">
        <f>VLOOKUP(B753,店铺SKU信息!E:F,2,0)</f>
        <v>AGM48999-Purple-3XL</v>
      </c>
      <c r="D753" s="1" t="s">
        <v>2926</v>
      </c>
      <c r="E753" s="1" t="s">
        <v>8223</v>
      </c>
      <c r="F753" s="1" t="s">
        <v>7352</v>
      </c>
      <c r="G753" s="1">
        <v>11.7</v>
      </c>
      <c r="H753" s="1">
        <v>9.5</v>
      </c>
      <c r="I753" s="1">
        <v>1.7</v>
      </c>
      <c r="J753" s="1" t="s">
        <v>7353</v>
      </c>
      <c r="K753" s="1">
        <v>0.9</v>
      </c>
      <c r="L753" s="1" t="s">
        <v>7354</v>
      </c>
      <c r="M753" s="1">
        <v>0.1091</v>
      </c>
      <c r="N753" s="1" t="s">
        <v>7355</v>
      </c>
      <c r="O753" s="1" t="s">
        <v>7356</v>
      </c>
      <c r="P753" s="1">
        <v>0.06</v>
      </c>
      <c r="Q753" s="1">
        <v>0</v>
      </c>
      <c r="R753" s="1">
        <v>7.0000000000000001E-3</v>
      </c>
      <c r="S753" s="38">
        <v>43678</v>
      </c>
      <c r="T753" s="1">
        <v>0.69</v>
      </c>
      <c r="U753" s="1" t="s">
        <v>7357</v>
      </c>
      <c r="V753" s="1">
        <v>4.8999999999999998E-3</v>
      </c>
      <c r="W753" s="1" t="s">
        <v>7358</v>
      </c>
      <c r="X753" s="1" t="b">
        <v>0</v>
      </c>
      <c r="Y753" s="1" t="b">
        <v>0</v>
      </c>
    </row>
    <row r="754" spans="1:25" x14ac:dyDescent="0.25">
      <c r="A754" s="1" t="s">
        <v>8232</v>
      </c>
      <c r="B754" s="1" t="s">
        <v>8233</v>
      </c>
      <c r="C754" s="1" t="str">
        <f>VLOOKUP(B754,店铺SKU信息!E:F,2,0)</f>
        <v>AGCY1031-Pink Stripe-XXL</v>
      </c>
      <c r="D754" s="1" t="s">
        <v>8234</v>
      </c>
      <c r="E754" s="1" t="s">
        <v>8223</v>
      </c>
      <c r="F754" s="1" t="s">
        <v>7352</v>
      </c>
      <c r="G754" s="1">
        <v>8</v>
      </c>
      <c r="H754" s="1">
        <v>5.8</v>
      </c>
      <c r="I754" s="1">
        <v>1.9</v>
      </c>
      <c r="J754" s="1" t="s">
        <v>7353</v>
      </c>
      <c r="K754" s="1">
        <v>0.4</v>
      </c>
      <c r="L754" s="1" t="s">
        <v>7354</v>
      </c>
      <c r="M754" s="1">
        <v>5.0999999999999997E-2</v>
      </c>
      <c r="N754" s="1" t="s">
        <v>7355</v>
      </c>
      <c r="O754" s="1" t="s">
        <v>7356</v>
      </c>
      <c r="P754" s="1">
        <v>1</v>
      </c>
      <c r="Q754" s="1">
        <v>0</v>
      </c>
      <c r="R754" s="1">
        <v>5.0999999999999997E-2</v>
      </c>
      <c r="S754" s="38">
        <v>43678</v>
      </c>
      <c r="T754" s="1">
        <v>0.69</v>
      </c>
      <c r="U754" s="1" t="s">
        <v>7357</v>
      </c>
      <c r="V754" s="1">
        <v>3.5200000000000002E-2</v>
      </c>
      <c r="W754" s="1" t="s">
        <v>7358</v>
      </c>
      <c r="X754" s="1" t="b">
        <v>0</v>
      </c>
      <c r="Y754" s="1" t="b">
        <v>0</v>
      </c>
    </row>
    <row r="755" spans="1:25" x14ac:dyDescent="0.25">
      <c r="A755" s="1" t="s">
        <v>8235</v>
      </c>
      <c r="B755" s="1" t="s">
        <v>8236</v>
      </c>
      <c r="C755" s="1" t="str">
        <f>VLOOKUP(B755,店铺SKU信息!E:F,2,0)</f>
        <v>AGCY4063-White-M</v>
      </c>
      <c r="D755" s="1" t="s">
        <v>4568</v>
      </c>
      <c r="E755" s="1" t="s">
        <v>8223</v>
      </c>
      <c r="F755" s="1" t="s">
        <v>7352</v>
      </c>
      <c r="G755" s="1">
        <v>13.07</v>
      </c>
      <c r="H755" s="1">
        <v>10.28</v>
      </c>
      <c r="I755" s="1">
        <v>0.79</v>
      </c>
      <c r="J755" s="1" t="s">
        <v>7353</v>
      </c>
      <c r="K755" s="1">
        <v>0.2</v>
      </c>
      <c r="L755" s="1" t="s">
        <v>7354</v>
      </c>
      <c r="M755" s="1">
        <v>6.1400000000000003E-2</v>
      </c>
      <c r="N755" s="1" t="s">
        <v>7355</v>
      </c>
      <c r="O755" s="1" t="s">
        <v>7356</v>
      </c>
      <c r="P755" s="1">
        <v>1</v>
      </c>
      <c r="Q755" s="1">
        <v>0</v>
      </c>
      <c r="R755" s="1">
        <v>6.1400000000000003E-2</v>
      </c>
      <c r="S755" s="38">
        <v>43678</v>
      </c>
      <c r="T755" s="1">
        <v>0.69</v>
      </c>
      <c r="U755" s="1" t="s">
        <v>7357</v>
      </c>
      <c r="V755" s="1">
        <v>4.24E-2</v>
      </c>
      <c r="W755" s="1" t="s">
        <v>7358</v>
      </c>
      <c r="X755" s="1" t="b">
        <v>0</v>
      </c>
      <c r="Y755" s="1" t="b">
        <v>0</v>
      </c>
    </row>
    <row r="756" spans="1:25" x14ac:dyDescent="0.25">
      <c r="A756" s="1" t="s">
        <v>7731</v>
      </c>
      <c r="B756" s="1" t="s">
        <v>7732</v>
      </c>
      <c r="C756" s="1" t="str">
        <f>VLOOKUP(B756,店铺SKU信息!E:F,2,0)</f>
        <v>AGCY6759-Red-L</v>
      </c>
      <c r="D756" s="1" t="s">
        <v>7733</v>
      </c>
      <c r="E756" s="1" t="s">
        <v>8223</v>
      </c>
      <c r="F756" s="1" t="s">
        <v>7352</v>
      </c>
      <c r="G756" s="1">
        <v>12.99</v>
      </c>
      <c r="H756" s="1">
        <v>10.25</v>
      </c>
      <c r="I756" s="1">
        <v>0.87</v>
      </c>
      <c r="J756" s="1" t="s">
        <v>7353</v>
      </c>
      <c r="K756" s="1">
        <v>0.25</v>
      </c>
      <c r="L756" s="1" t="s">
        <v>7354</v>
      </c>
      <c r="M756" s="1">
        <v>6.7000000000000004E-2</v>
      </c>
      <c r="N756" s="1" t="s">
        <v>7355</v>
      </c>
      <c r="O756" s="1" t="s">
        <v>7356</v>
      </c>
      <c r="P756" s="1">
        <v>0.52</v>
      </c>
      <c r="Q756" s="1">
        <v>0.1</v>
      </c>
      <c r="R756" s="1">
        <v>2.81E-2</v>
      </c>
      <c r="S756" s="38">
        <v>43678</v>
      </c>
      <c r="T756" s="1">
        <v>0.69</v>
      </c>
      <c r="U756" s="1" t="s">
        <v>7357</v>
      </c>
      <c r="V756" s="1">
        <v>1.9400000000000001E-2</v>
      </c>
      <c r="W756" s="1" t="s">
        <v>7358</v>
      </c>
      <c r="X756" s="1" t="b">
        <v>0</v>
      </c>
      <c r="Y756" s="1" t="b">
        <v>0</v>
      </c>
    </row>
    <row r="757" spans="1:25" x14ac:dyDescent="0.25">
      <c r="A757" s="1" t="s">
        <v>7434</v>
      </c>
      <c r="B757" s="1" t="s">
        <v>7435</v>
      </c>
      <c r="C757" s="1" t="str">
        <f>VLOOKUP(B757,店铺SKU信息!E:F,2,0)</f>
        <v>AGM48999-Purple-4XL</v>
      </c>
      <c r="D757" s="1" t="s">
        <v>3009</v>
      </c>
      <c r="E757" s="1" t="s">
        <v>8237</v>
      </c>
      <c r="F757" s="1" t="s">
        <v>7352</v>
      </c>
      <c r="G757" s="1">
        <v>11.7</v>
      </c>
      <c r="H757" s="1">
        <v>9.5</v>
      </c>
      <c r="I757" s="1">
        <v>1.7</v>
      </c>
      <c r="J757" s="1" t="s">
        <v>7353</v>
      </c>
      <c r="K757" s="1">
        <v>0.9</v>
      </c>
      <c r="L757" s="1" t="s">
        <v>7354</v>
      </c>
      <c r="M757" s="1">
        <v>0.1091</v>
      </c>
      <c r="N757" s="1" t="s">
        <v>7355</v>
      </c>
      <c r="O757" s="1" t="s">
        <v>7356</v>
      </c>
      <c r="P757" s="1">
        <v>0.23</v>
      </c>
      <c r="Q757" s="1">
        <v>0</v>
      </c>
      <c r="R757" s="1">
        <v>2.46E-2</v>
      </c>
      <c r="S757" s="38">
        <v>43678</v>
      </c>
      <c r="T757" s="1">
        <v>0.69</v>
      </c>
      <c r="U757" s="1" t="s">
        <v>7357</v>
      </c>
      <c r="V757" s="1">
        <v>0.02</v>
      </c>
      <c r="W757" s="1" t="s">
        <v>7358</v>
      </c>
      <c r="X757" s="1" t="b">
        <v>0</v>
      </c>
      <c r="Y757" s="1" t="b">
        <v>0</v>
      </c>
    </row>
    <row r="758" spans="1:25" x14ac:dyDescent="0.25">
      <c r="A758" s="1" t="s">
        <v>8238</v>
      </c>
      <c r="B758" s="1" t="s">
        <v>8239</v>
      </c>
      <c r="C758" s="1" t="str">
        <f>VLOOKUP(B758,店铺SKU信息!E:F,2,0)</f>
        <v>AGM19322-Black-4XL</v>
      </c>
      <c r="D758" s="1" t="s">
        <v>3972</v>
      </c>
      <c r="E758" s="1" t="s">
        <v>8240</v>
      </c>
      <c r="F758" s="1" t="s">
        <v>7352</v>
      </c>
      <c r="G758" s="1">
        <v>11.7</v>
      </c>
      <c r="H758" s="1">
        <v>9.5</v>
      </c>
      <c r="I758" s="1">
        <v>1.4</v>
      </c>
      <c r="J758" s="1" t="s">
        <v>7353</v>
      </c>
      <c r="K758" s="1">
        <v>0.55000000000000004</v>
      </c>
      <c r="L758" s="1" t="s">
        <v>7354</v>
      </c>
      <c r="M758" s="1">
        <v>9.01E-2</v>
      </c>
      <c r="N758" s="1" t="s">
        <v>7355</v>
      </c>
      <c r="O758" s="1" t="s">
        <v>7356</v>
      </c>
      <c r="P758" s="1">
        <v>0.03</v>
      </c>
      <c r="Q758" s="1">
        <v>0</v>
      </c>
      <c r="R758" s="1">
        <v>2.8999999999999998E-3</v>
      </c>
      <c r="S758" s="38">
        <v>43678</v>
      </c>
      <c r="T758" s="1">
        <v>0.69</v>
      </c>
      <c r="U758" s="1" t="s">
        <v>7357</v>
      </c>
      <c r="V758" s="1">
        <v>2E-3</v>
      </c>
      <c r="W758" s="1" t="s">
        <v>7358</v>
      </c>
      <c r="X758" s="1" t="b">
        <v>0</v>
      </c>
      <c r="Y758" s="1" t="b">
        <v>0</v>
      </c>
    </row>
    <row r="759" spans="1:25" x14ac:dyDescent="0.25">
      <c r="A759" s="1" t="s">
        <v>7663</v>
      </c>
      <c r="B759" s="1" t="s">
        <v>7664</v>
      </c>
      <c r="C759" s="1" t="str">
        <f>VLOOKUP(B759,店铺SKU信息!E:F,2,0)</f>
        <v>AGCY6758-Black-L</v>
      </c>
      <c r="D759" s="1" t="s">
        <v>2660</v>
      </c>
      <c r="E759" s="1" t="s">
        <v>8240</v>
      </c>
      <c r="F759" s="1" t="s">
        <v>7352</v>
      </c>
      <c r="G759" s="1">
        <v>11.9</v>
      </c>
      <c r="H759" s="1">
        <v>10.1</v>
      </c>
      <c r="I759" s="1">
        <v>2.2000000000000002</v>
      </c>
      <c r="J759" s="1" t="s">
        <v>7353</v>
      </c>
      <c r="K759" s="1">
        <v>0.65</v>
      </c>
      <c r="L759" s="1" t="s">
        <v>7354</v>
      </c>
      <c r="M759" s="1">
        <v>0.1527</v>
      </c>
      <c r="N759" s="1" t="s">
        <v>7355</v>
      </c>
      <c r="O759" s="1" t="s">
        <v>7356</v>
      </c>
      <c r="P759" s="1">
        <v>0.06</v>
      </c>
      <c r="Q759" s="1">
        <v>0</v>
      </c>
      <c r="R759" s="1">
        <v>9.9000000000000008E-3</v>
      </c>
      <c r="S759" s="38">
        <v>43678</v>
      </c>
      <c r="T759" s="1">
        <v>0.69</v>
      </c>
      <c r="U759" s="1" t="s">
        <v>7357</v>
      </c>
      <c r="V759" s="1">
        <v>6.7000000000000002E-3</v>
      </c>
      <c r="W759" s="1" t="s">
        <v>7358</v>
      </c>
      <c r="X759" s="1" t="b">
        <v>0</v>
      </c>
      <c r="Y759" s="1" t="b">
        <v>0</v>
      </c>
    </row>
    <row r="760" spans="1:25" x14ac:dyDescent="0.25">
      <c r="A760" s="1" t="s">
        <v>8241</v>
      </c>
      <c r="B760" s="1" t="s">
        <v>8242</v>
      </c>
      <c r="C760" s="1" t="str">
        <f>VLOOKUP(B760,店铺SKU信息!E:F,2,0)</f>
        <v>AGCY1031-Navy Stripe-XXXL</v>
      </c>
      <c r="D760" s="1" t="s">
        <v>8243</v>
      </c>
      <c r="E760" s="1" t="s">
        <v>8240</v>
      </c>
      <c r="F760" s="1" t="s">
        <v>7352</v>
      </c>
      <c r="G760" s="1">
        <v>11.8</v>
      </c>
      <c r="H760" s="1">
        <v>6.5</v>
      </c>
      <c r="I760" s="1">
        <v>1</v>
      </c>
      <c r="J760" s="1" t="s">
        <v>7353</v>
      </c>
      <c r="K760" s="1">
        <v>0.4</v>
      </c>
      <c r="L760" s="1" t="s">
        <v>7354</v>
      </c>
      <c r="M760" s="1">
        <v>4.4400000000000002E-2</v>
      </c>
      <c r="N760" s="1" t="s">
        <v>7355</v>
      </c>
      <c r="O760" s="1" t="s">
        <v>7356</v>
      </c>
      <c r="P760" s="1">
        <v>0.03</v>
      </c>
      <c r="Q760" s="1">
        <v>0</v>
      </c>
      <c r="R760" s="1">
        <v>1.4E-3</v>
      </c>
      <c r="S760" s="38">
        <v>43678</v>
      </c>
      <c r="T760" s="1">
        <v>0.69</v>
      </c>
      <c r="U760" s="1" t="s">
        <v>7357</v>
      </c>
      <c r="V760" s="1">
        <v>1E-3</v>
      </c>
      <c r="W760" s="1" t="s">
        <v>7358</v>
      </c>
      <c r="X760" s="1" t="b">
        <v>0</v>
      </c>
      <c r="Y760" s="1" t="b">
        <v>0</v>
      </c>
    </row>
    <row r="761" spans="1:25" x14ac:dyDescent="0.25">
      <c r="A761" s="1" t="s">
        <v>7604</v>
      </c>
      <c r="B761" s="1" t="s">
        <v>7605</v>
      </c>
      <c r="C761" s="1" t="str">
        <f>VLOOKUP(B761,店铺SKU信息!E:F,2,0)</f>
        <v>AGCY49211-White-M</v>
      </c>
      <c r="D761" s="1" t="s">
        <v>7606</v>
      </c>
      <c r="E761" s="1" t="s">
        <v>8240</v>
      </c>
      <c r="F761" s="1" t="s">
        <v>7352</v>
      </c>
      <c r="G761" s="1">
        <v>11.6</v>
      </c>
      <c r="H761" s="1">
        <v>8.8000000000000007</v>
      </c>
      <c r="I761" s="1">
        <v>2.2000000000000002</v>
      </c>
      <c r="J761" s="1" t="s">
        <v>7353</v>
      </c>
      <c r="K761" s="1">
        <v>0.5</v>
      </c>
      <c r="L761" s="1" t="s">
        <v>7354</v>
      </c>
      <c r="M761" s="1">
        <v>0.13</v>
      </c>
      <c r="N761" s="1" t="s">
        <v>7355</v>
      </c>
      <c r="O761" s="1" t="s">
        <v>7356</v>
      </c>
      <c r="P761" s="1">
        <v>0.03</v>
      </c>
      <c r="Q761" s="1">
        <v>0</v>
      </c>
      <c r="R761" s="1">
        <v>4.1999999999999997E-3</v>
      </c>
      <c r="S761" s="38">
        <v>43678</v>
      </c>
      <c r="T761" s="1">
        <v>0.69</v>
      </c>
      <c r="U761" s="1" t="s">
        <v>7357</v>
      </c>
      <c r="V761" s="1">
        <v>2.8999999999999998E-3</v>
      </c>
      <c r="W761" s="1" t="s">
        <v>7358</v>
      </c>
      <c r="X761" s="1" t="b">
        <v>0</v>
      </c>
      <c r="Y761" s="1" t="b">
        <v>0</v>
      </c>
    </row>
    <row r="762" spans="1:25" x14ac:dyDescent="0.25">
      <c r="A762" s="1" t="s">
        <v>7670</v>
      </c>
      <c r="B762" s="1" t="s">
        <v>7671</v>
      </c>
      <c r="C762" s="1" t="str">
        <f>VLOOKUP(B762,店铺SKU信息!E:F,2,0)</f>
        <v>AGCY6752-Red White Plaid-L</v>
      </c>
      <c r="D762" s="1" t="s">
        <v>7672</v>
      </c>
      <c r="E762" s="1" t="s">
        <v>8240</v>
      </c>
      <c r="F762" s="1" t="s">
        <v>7352</v>
      </c>
      <c r="G762" s="1">
        <v>13.07</v>
      </c>
      <c r="H762" s="1">
        <v>10.28</v>
      </c>
      <c r="I762" s="1">
        <v>0.79</v>
      </c>
      <c r="J762" s="1" t="s">
        <v>7353</v>
      </c>
      <c r="K762" s="1">
        <v>0.2</v>
      </c>
      <c r="L762" s="1" t="s">
        <v>7354</v>
      </c>
      <c r="M762" s="1">
        <v>6.1400000000000003E-2</v>
      </c>
      <c r="N762" s="1" t="s">
        <v>7355</v>
      </c>
      <c r="O762" s="1" t="s">
        <v>7356</v>
      </c>
      <c r="P762" s="1">
        <v>0.1</v>
      </c>
      <c r="Q762" s="1">
        <v>0</v>
      </c>
      <c r="R762" s="1">
        <v>5.8999999999999999E-3</v>
      </c>
      <c r="S762" s="38">
        <v>43678</v>
      </c>
      <c r="T762" s="1">
        <v>0.69</v>
      </c>
      <c r="U762" s="1" t="s">
        <v>7357</v>
      </c>
      <c r="V762" s="1">
        <v>4.0000000000000001E-3</v>
      </c>
      <c r="W762" s="1" t="s">
        <v>7358</v>
      </c>
      <c r="X762" s="1" t="b">
        <v>0</v>
      </c>
      <c r="Y762" s="1" t="b">
        <v>0</v>
      </c>
    </row>
    <row r="763" spans="1:25" x14ac:dyDescent="0.25">
      <c r="A763" s="1" t="s">
        <v>7789</v>
      </c>
      <c r="B763" s="1" t="s">
        <v>7790</v>
      </c>
      <c r="C763" s="1" t="str">
        <f>VLOOKUP(B763,店铺SKU信息!E:F,2,0)</f>
        <v>AGCY6715-Black-M</v>
      </c>
      <c r="D763" s="1" t="s">
        <v>7791</v>
      </c>
      <c r="E763" s="1" t="s">
        <v>8240</v>
      </c>
      <c r="F763" s="1" t="s">
        <v>7352</v>
      </c>
      <c r="G763" s="1">
        <v>11.85</v>
      </c>
      <c r="H763" s="1">
        <v>10</v>
      </c>
      <c r="I763" s="1">
        <v>1.5</v>
      </c>
      <c r="J763" s="1" t="s">
        <v>7353</v>
      </c>
      <c r="K763" s="1">
        <v>0.57999999999999996</v>
      </c>
      <c r="L763" s="1" t="s">
        <v>7354</v>
      </c>
      <c r="M763" s="1">
        <v>0.1028</v>
      </c>
      <c r="N763" s="1" t="s">
        <v>7355</v>
      </c>
      <c r="O763" s="1" t="s">
        <v>7356</v>
      </c>
      <c r="P763" s="1">
        <v>0.13</v>
      </c>
      <c r="Q763" s="1">
        <v>0</v>
      </c>
      <c r="R763" s="1">
        <v>1.3299999999999999E-2</v>
      </c>
      <c r="S763" s="38">
        <v>43678</v>
      </c>
      <c r="T763" s="1">
        <v>0.69</v>
      </c>
      <c r="U763" s="1" t="s">
        <v>7357</v>
      </c>
      <c r="V763" s="1">
        <v>8.9999999999999993E-3</v>
      </c>
      <c r="W763" s="1" t="s">
        <v>7358</v>
      </c>
      <c r="X763" s="1" t="b">
        <v>0</v>
      </c>
      <c r="Y763" s="1" t="b">
        <v>0</v>
      </c>
    </row>
    <row r="764" spans="1:25" x14ac:dyDescent="0.25">
      <c r="A764" s="1" t="s">
        <v>7906</v>
      </c>
      <c r="B764" s="1" t="s">
        <v>7907</v>
      </c>
      <c r="C764" s="1" t="str">
        <f>VLOOKUP(B764,店铺SKU信息!E:F,2,0)</f>
        <v>AGCY6820-White-S</v>
      </c>
      <c r="D764" s="1" t="s">
        <v>3198</v>
      </c>
      <c r="E764" s="1" t="s">
        <v>8240</v>
      </c>
      <c r="F764" s="1" t="s">
        <v>7352</v>
      </c>
      <c r="G764" s="1">
        <v>13.07</v>
      </c>
      <c r="H764" s="1">
        <v>10.28</v>
      </c>
      <c r="I764" s="1">
        <v>0.79</v>
      </c>
      <c r="J764" s="1" t="s">
        <v>7353</v>
      </c>
      <c r="K764" s="1">
        <v>0.2</v>
      </c>
      <c r="L764" s="1" t="s">
        <v>7354</v>
      </c>
      <c r="M764" s="1">
        <v>6.1400000000000003E-2</v>
      </c>
      <c r="N764" s="1" t="s">
        <v>7355</v>
      </c>
      <c r="O764" s="1" t="s">
        <v>7356</v>
      </c>
      <c r="P764" s="1">
        <v>0.06</v>
      </c>
      <c r="Q764" s="1">
        <v>0</v>
      </c>
      <c r="R764" s="1">
        <v>4.0000000000000001E-3</v>
      </c>
      <c r="S764" s="38">
        <v>43678</v>
      </c>
      <c r="T764" s="1">
        <v>0.69</v>
      </c>
      <c r="U764" s="1" t="s">
        <v>7357</v>
      </c>
      <c r="V764" s="1">
        <v>2.7000000000000001E-3</v>
      </c>
      <c r="W764" s="1" t="s">
        <v>7358</v>
      </c>
      <c r="X764" s="1" t="b">
        <v>0</v>
      </c>
      <c r="Y764" s="1" t="b">
        <v>0</v>
      </c>
    </row>
    <row r="765" spans="1:25" x14ac:dyDescent="0.25">
      <c r="A765" s="1" t="s">
        <v>8244</v>
      </c>
      <c r="B765" s="1" t="s">
        <v>8245</v>
      </c>
      <c r="C765" s="1" t="str">
        <f>VLOOKUP(B765,店铺SKU信息!E:F,2,0)</f>
        <v>AGCY6872-White-L</v>
      </c>
      <c r="D765" s="1" t="s">
        <v>8246</v>
      </c>
      <c r="E765" s="1" t="s">
        <v>8240</v>
      </c>
      <c r="F765" s="1" t="s">
        <v>7352</v>
      </c>
      <c r="G765" s="1">
        <v>13.07</v>
      </c>
      <c r="H765" s="1">
        <v>10.28</v>
      </c>
      <c r="I765" s="1">
        <v>0.79</v>
      </c>
      <c r="J765" s="1" t="s">
        <v>7353</v>
      </c>
      <c r="K765" s="1">
        <v>0.2</v>
      </c>
      <c r="L765" s="1" t="s">
        <v>7354</v>
      </c>
      <c r="M765" s="1">
        <v>6.1400000000000003E-2</v>
      </c>
      <c r="N765" s="1" t="s">
        <v>7355</v>
      </c>
      <c r="O765" s="1" t="s">
        <v>7356</v>
      </c>
      <c r="P765" s="1">
        <v>1</v>
      </c>
      <c r="Q765" s="1">
        <v>0</v>
      </c>
      <c r="R765" s="1">
        <v>6.1400000000000003E-2</v>
      </c>
      <c r="S765" s="38">
        <v>43678</v>
      </c>
      <c r="T765" s="1">
        <v>0.69</v>
      </c>
      <c r="U765" s="1" t="s">
        <v>7357</v>
      </c>
      <c r="V765" s="1">
        <v>4.0899999999999999E-2</v>
      </c>
      <c r="W765" s="1" t="s">
        <v>7358</v>
      </c>
      <c r="X765" s="1" t="b">
        <v>0</v>
      </c>
      <c r="Y765" s="1" t="b">
        <v>0</v>
      </c>
    </row>
    <row r="766" spans="1:25" x14ac:dyDescent="0.25">
      <c r="A766" s="1" t="s">
        <v>7416</v>
      </c>
      <c r="B766" s="1" t="s">
        <v>7417</v>
      </c>
      <c r="C766" s="1" t="str">
        <f>VLOOKUP(B766,店铺SKU信息!E:F,2,0)</f>
        <v>AGM4896-Burgundy-2XL</v>
      </c>
      <c r="D766" s="1" t="s">
        <v>2711</v>
      </c>
      <c r="E766" s="1" t="s">
        <v>8240</v>
      </c>
      <c r="F766" s="1" t="s">
        <v>7352</v>
      </c>
      <c r="G766" s="1">
        <v>13.69</v>
      </c>
      <c r="H766" s="1">
        <v>3.9</v>
      </c>
      <c r="I766" s="1">
        <v>2.1</v>
      </c>
      <c r="J766" s="1" t="s">
        <v>7353</v>
      </c>
      <c r="K766" s="1">
        <v>1.05</v>
      </c>
      <c r="L766" s="1" t="s">
        <v>7354</v>
      </c>
      <c r="M766" s="1">
        <v>6.4799999999999996E-2</v>
      </c>
      <c r="N766" s="1" t="s">
        <v>7355</v>
      </c>
      <c r="O766" s="1" t="s">
        <v>7356</v>
      </c>
      <c r="P766" s="1">
        <v>0.16</v>
      </c>
      <c r="Q766" s="1">
        <v>0</v>
      </c>
      <c r="R766" s="1">
        <v>1.0500000000000001E-2</v>
      </c>
      <c r="S766" s="38">
        <v>43678</v>
      </c>
      <c r="T766" s="1">
        <v>0.69</v>
      </c>
      <c r="U766" s="1" t="s">
        <v>7357</v>
      </c>
      <c r="V766" s="1">
        <v>7.1000000000000004E-3</v>
      </c>
      <c r="W766" s="1" t="s">
        <v>7358</v>
      </c>
      <c r="X766" s="1" t="b">
        <v>0</v>
      </c>
      <c r="Y766" s="1" t="b">
        <v>0</v>
      </c>
    </row>
    <row r="767" spans="1:25" x14ac:dyDescent="0.25">
      <c r="A767" s="1" t="s">
        <v>7576</v>
      </c>
      <c r="B767" s="1" t="s">
        <v>7577</v>
      </c>
      <c r="C767" s="1" t="str">
        <f>VLOOKUP(B767,店铺SKU信息!E:F,2,0)</f>
        <v>AGCY6820-White-M</v>
      </c>
      <c r="D767" s="1" t="s">
        <v>2666</v>
      </c>
      <c r="E767" s="1" t="s">
        <v>8240</v>
      </c>
      <c r="F767" s="1" t="s">
        <v>7352</v>
      </c>
      <c r="G767" s="1">
        <v>13.07</v>
      </c>
      <c r="H767" s="1">
        <v>10.28</v>
      </c>
      <c r="I767" s="1">
        <v>0.79</v>
      </c>
      <c r="J767" s="1" t="s">
        <v>7353</v>
      </c>
      <c r="K767" s="1">
        <v>0.2</v>
      </c>
      <c r="L767" s="1" t="s">
        <v>7354</v>
      </c>
      <c r="M767" s="1">
        <v>6.1400000000000003E-2</v>
      </c>
      <c r="N767" s="1" t="s">
        <v>7355</v>
      </c>
      <c r="O767" s="1" t="s">
        <v>7356</v>
      </c>
      <c r="P767" s="1">
        <v>0.13</v>
      </c>
      <c r="Q767" s="1">
        <v>0</v>
      </c>
      <c r="R767" s="1">
        <v>7.9000000000000008E-3</v>
      </c>
      <c r="S767" s="38">
        <v>43678</v>
      </c>
      <c r="T767" s="1">
        <v>0.69</v>
      </c>
      <c r="U767" s="1" t="s">
        <v>7357</v>
      </c>
      <c r="V767" s="1">
        <v>5.4000000000000003E-3</v>
      </c>
      <c r="W767" s="1" t="s">
        <v>7358</v>
      </c>
      <c r="X767" s="1" t="b">
        <v>0</v>
      </c>
      <c r="Y767" s="1" t="b">
        <v>0</v>
      </c>
    </row>
    <row r="768" spans="1:25" x14ac:dyDescent="0.25">
      <c r="A768" s="1" t="s">
        <v>7999</v>
      </c>
      <c r="B768" s="1" t="s">
        <v>8000</v>
      </c>
      <c r="C768" s="1" t="str">
        <f>VLOOKUP(B768,店铺SKU信息!E:F,2,0)</f>
        <v>AGCY6706-Black-S</v>
      </c>
      <c r="D768" s="1" t="s">
        <v>8001</v>
      </c>
      <c r="E768" s="1" t="s">
        <v>8240</v>
      </c>
      <c r="F768" s="1" t="s">
        <v>7352</v>
      </c>
      <c r="G768" s="1">
        <v>12.25</v>
      </c>
      <c r="H768" s="1">
        <v>9.65</v>
      </c>
      <c r="I768" s="1">
        <v>1.8</v>
      </c>
      <c r="J768" s="1" t="s">
        <v>7353</v>
      </c>
      <c r="K768" s="1">
        <v>0.51</v>
      </c>
      <c r="L768" s="1" t="s">
        <v>7354</v>
      </c>
      <c r="M768" s="1">
        <v>0.1231</v>
      </c>
      <c r="N768" s="1" t="s">
        <v>7355</v>
      </c>
      <c r="O768" s="1" t="s">
        <v>7356</v>
      </c>
      <c r="P768" s="1">
        <v>0.06</v>
      </c>
      <c r="Q768" s="1">
        <v>0</v>
      </c>
      <c r="R768" s="1">
        <v>7.9000000000000008E-3</v>
      </c>
      <c r="S768" s="38">
        <v>43678</v>
      </c>
      <c r="T768" s="1">
        <v>0.69</v>
      </c>
      <c r="U768" s="1" t="s">
        <v>7357</v>
      </c>
      <c r="V768" s="1">
        <v>5.4000000000000003E-3</v>
      </c>
      <c r="W768" s="1" t="s">
        <v>7358</v>
      </c>
      <c r="X768" s="1" t="b">
        <v>0</v>
      </c>
      <c r="Y768" s="1" t="b">
        <v>0</v>
      </c>
    </row>
    <row r="769" spans="1:25" x14ac:dyDescent="0.25">
      <c r="A769" s="1" t="s">
        <v>7375</v>
      </c>
      <c r="B769" s="1" t="s">
        <v>7376</v>
      </c>
      <c r="C769" s="1" t="str">
        <f>VLOOKUP(B769,店铺SKU信息!E:F,2,0)</f>
        <v>AGM4896-Blue-XL</v>
      </c>
      <c r="D769" s="1" t="s">
        <v>2931</v>
      </c>
      <c r="E769" s="1" t="s">
        <v>8240</v>
      </c>
      <c r="F769" s="1" t="s">
        <v>7352</v>
      </c>
      <c r="G769" s="1">
        <v>13.69</v>
      </c>
      <c r="H769" s="1">
        <v>3.9</v>
      </c>
      <c r="I769" s="1">
        <v>2.1</v>
      </c>
      <c r="J769" s="1" t="s">
        <v>7353</v>
      </c>
      <c r="K769" s="1">
        <v>1.05</v>
      </c>
      <c r="L769" s="1" t="s">
        <v>7354</v>
      </c>
      <c r="M769" s="1">
        <v>6.4799999999999996E-2</v>
      </c>
      <c r="N769" s="1" t="s">
        <v>7355</v>
      </c>
      <c r="O769" s="1" t="s">
        <v>7356</v>
      </c>
      <c r="P769" s="1">
        <v>0.1</v>
      </c>
      <c r="Q769" s="1">
        <v>0</v>
      </c>
      <c r="R769" s="1">
        <v>6.3E-3</v>
      </c>
      <c r="S769" s="38">
        <v>43678</v>
      </c>
      <c r="T769" s="1">
        <v>0.69</v>
      </c>
      <c r="U769" s="1" t="s">
        <v>7357</v>
      </c>
      <c r="V769" s="1">
        <v>4.3E-3</v>
      </c>
      <c r="W769" s="1" t="s">
        <v>7358</v>
      </c>
      <c r="X769" s="1" t="b">
        <v>0</v>
      </c>
      <c r="Y769" s="1" t="b">
        <v>0</v>
      </c>
    </row>
    <row r="770" spans="1:25" x14ac:dyDescent="0.25">
      <c r="A770" s="1" t="s">
        <v>7380</v>
      </c>
      <c r="B770" s="1" t="s">
        <v>7381</v>
      </c>
      <c r="C770" s="1" t="str">
        <f>VLOOKUP(B770,店铺SKU信息!E:F,2,0)</f>
        <v>AGM4896-Burgundy-4XL</v>
      </c>
      <c r="D770" s="1" t="s">
        <v>2828</v>
      </c>
      <c r="E770" s="1" t="s">
        <v>8240</v>
      </c>
      <c r="F770" s="1" t="s">
        <v>7352</v>
      </c>
      <c r="G770" s="1">
        <v>13.69</v>
      </c>
      <c r="H770" s="1">
        <v>3.9</v>
      </c>
      <c r="I770" s="1">
        <v>2.1</v>
      </c>
      <c r="J770" s="1" t="s">
        <v>7353</v>
      </c>
      <c r="K770" s="1">
        <v>1.05</v>
      </c>
      <c r="L770" s="1" t="s">
        <v>7354</v>
      </c>
      <c r="M770" s="1">
        <v>6.4799999999999996E-2</v>
      </c>
      <c r="N770" s="1" t="s">
        <v>7355</v>
      </c>
      <c r="O770" s="1" t="s">
        <v>7356</v>
      </c>
      <c r="P770" s="1">
        <v>0.06</v>
      </c>
      <c r="Q770" s="1">
        <v>0</v>
      </c>
      <c r="R770" s="1">
        <v>4.1999999999999997E-3</v>
      </c>
      <c r="S770" s="38">
        <v>43678</v>
      </c>
      <c r="T770" s="1">
        <v>0.69</v>
      </c>
      <c r="U770" s="1" t="s">
        <v>7357</v>
      </c>
      <c r="V770" s="1">
        <v>2.8E-3</v>
      </c>
      <c r="W770" s="1" t="s">
        <v>7358</v>
      </c>
      <c r="X770" s="1" t="b">
        <v>0</v>
      </c>
      <c r="Y770" s="1" t="b">
        <v>0</v>
      </c>
    </row>
    <row r="771" spans="1:25" x14ac:dyDescent="0.25">
      <c r="A771" s="1" t="s">
        <v>7482</v>
      </c>
      <c r="B771" s="1" t="s">
        <v>7483</v>
      </c>
      <c r="C771" s="1" t="str">
        <f>VLOOKUP(B771,店铺SKU信息!E:F,2,0)</f>
        <v>AGM4896-Blue-3XL</v>
      </c>
      <c r="D771" s="1" t="s">
        <v>3030</v>
      </c>
      <c r="E771" s="1" t="s">
        <v>8240</v>
      </c>
      <c r="F771" s="1" t="s">
        <v>7352</v>
      </c>
      <c r="G771" s="1">
        <v>13.69</v>
      </c>
      <c r="H771" s="1">
        <v>3.9</v>
      </c>
      <c r="I771" s="1">
        <v>2.1</v>
      </c>
      <c r="J771" s="1" t="s">
        <v>7353</v>
      </c>
      <c r="K771" s="1">
        <v>1.05</v>
      </c>
      <c r="L771" s="1" t="s">
        <v>7354</v>
      </c>
      <c r="M771" s="1">
        <v>6.4799999999999996E-2</v>
      </c>
      <c r="N771" s="1" t="s">
        <v>7355</v>
      </c>
      <c r="O771" s="1" t="s">
        <v>7356</v>
      </c>
      <c r="P771" s="1">
        <v>0.13</v>
      </c>
      <c r="Q771" s="1">
        <v>0</v>
      </c>
      <c r="R771" s="1">
        <v>8.3999999999999995E-3</v>
      </c>
      <c r="S771" s="38">
        <v>43678</v>
      </c>
      <c r="T771" s="1">
        <v>0.69</v>
      </c>
      <c r="U771" s="1" t="s">
        <v>7357</v>
      </c>
      <c r="V771" s="1">
        <v>5.7000000000000002E-3</v>
      </c>
      <c r="W771" s="1" t="s">
        <v>7358</v>
      </c>
      <c r="X771" s="1" t="b">
        <v>0</v>
      </c>
      <c r="Y771" s="1" t="b">
        <v>0</v>
      </c>
    </row>
    <row r="772" spans="1:25" x14ac:dyDescent="0.25">
      <c r="A772" s="1" t="s">
        <v>7454</v>
      </c>
      <c r="B772" s="1" t="s">
        <v>7455</v>
      </c>
      <c r="C772" s="1" t="str">
        <f>VLOOKUP(B772,店铺SKU信息!E:F,2,0)</f>
        <v>AGM4896-Blue-2XL</v>
      </c>
      <c r="D772" s="1" t="s">
        <v>2823</v>
      </c>
      <c r="E772" s="1" t="s">
        <v>8240</v>
      </c>
      <c r="F772" s="1" t="s">
        <v>7352</v>
      </c>
      <c r="G772" s="1">
        <v>13.69</v>
      </c>
      <c r="H772" s="1">
        <v>3.9</v>
      </c>
      <c r="I772" s="1">
        <v>2.1</v>
      </c>
      <c r="J772" s="1" t="s">
        <v>7353</v>
      </c>
      <c r="K772" s="1">
        <v>1.05</v>
      </c>
      <c r="L772" s="1" t="s">
        <v>7354</v>
      </c>
      <c r="M772" s="1">
        <v>6.4799999999999996E-2</v>
      </c>
      <c r="N772" s="1" t="s">
        <v>7355</v>
      </c>
      <c r="O772" s="1" t="s">
        <v>7356</v>
      </c>
      <c r="P772" s="1">
        <v>0.13</v>
      </c>
      <c r="Q772" s="1">
        <v>0</v>
      </c>
      <c r="R772" s="1">
        <v>8.3999999999999995E-3</v>
      </c>
      <c r="S772" s="38">
        <v>43678</v>
      </c>
      <c r="T772" s="1">
        <v>0.69</v>
      </c>
      <c r="U772" s="1" t="s">
        <v>7357</v>
      </c>
      <c r="V772" s="1">
        <v>5.7000000000000002E-3</v>
      </c>
      <c r="W772" s="1" t="s">
        <v>7358</v>
      </c>
      <c r="X772" s="1" t="b">
        <v>0</v>
      </c>
      <c r="Y772" s="1" t="b">
        <v>0</v>
      </c>
    </row>
    <row r="773" spans="1:25" x14ac:dyDescent="0.25">
      <c r="A773" s="1" t="s">
        <v>8012</v>
      </c>
      <c r="B773" s="1" t="s">
        <v>8013</v>
      </c>
      <c r="C773" s="1" t="str">
        <f>VLOOKUP(B773,店铺SKU信息!E:F,2,0)</f>
        <v>AGCY1031-Navy Stripe-S</v>
      </c>
      <c r="D773" s="1" t="s">
        <v>3183</v>
      </c>
      <c r="E773" s="1" t="s">
        <v>8240</v>
      </c>
      <c r="F773" s="1" t="s">
        <v>7352</v>
      </c>
      <c r="G773" s="1">
        <v>11.6</v>
      </c>
      <c r="H773" s="1">
        <v>8.1</v>
      </c>
      <c r="I773" s="1">
        <v>2.4</v>
      </c>
      <c r="J773" s="1" t="s">
        <v>7353</v>
      </c>
      <c r="K773" s="1">
        <v>0.3</v>
      </c>
      <c r="L773" s="1" t="s">
        <v>7354</v>
      </c>
      <c r="M773" s="1">
        <v>0.1305</v>
      </c>
      <c r="N773" s="1" t="s">
        <v>7355</v>
      </c>
      <c r="O773" s="1" t="s">
        <v>7356</v>
      </c>
      <c r="P773" s="1">
        <v>0.06</v>
      </c>
      <c r="Q773" s="1">
        <v>0</v>
      </c>
      <c r="R773" s="1">
        <v>8.3999999999999995E-3</v>
      </c>
      <c r="S773" s="38">
        <v>43678</v>
      </c>
      <c r="T773" s="1">
        <v>0.69</v>
      </c>
      <c r="U773" s="1" t="s">
        <v>7357</v>
      </c>
      <c r="V773" s="1">
        <v>5.7000000000000002E-3</v>
      </c>
      <c r="W773" s="1" t="s">
        <v>7358</v>
      </c>
      <c r="X773" s="1" t="b">
        <v>0</v>
      </c>
      <c r="Y773" s="1" t="b">
        <v>0</v>
      </c>
    </row>
    <row r="774" spans="1:25" x14ac:dyDescent="0.25">
      <c r="A774" s="1" t="s">
        <v>7889</v>
      </c>
      <c r="B774" s="1" t="s">
        <v>7890</v>
      </c>
      <c r="C774" s="1" t="str">
        <f>VLOOKUP(B774,店铺SKU信息!E:F,2,0)</f>
        <v>AGM42644-Black Stripe-2XL</v>
      </c>
      <c r="D774" s="1" t="s">
        <v>4966</v>
      </c>
      <c r="E774" s="1" t="s">
        <v>8240</v>
      </c>
      <c r="F774" s="1" t="s">
        <v>7352</v>
      </c>
      <c r="G774" s="1">
        <v>12.7</v>
      </c>
      <c r="H774" s="1">
        <v>9.9</v>
      </c>
      <c r="I774" s="1">
        <v>0.8</v>
      </c>
      <c r="J774" s="1" t="s">
        <v>7353</v>
      </c>
      <c r="K774" s="1">
        <v>0.65</v>
      </c>
      <c r="L774" s="1" t="s">
        <v>7354</v>
      </c>
      <c r="M774" s="1">
        <v>5.8099999999999999E-2</v>
      </c>
      <c r="N774" s="1" t="s">
        <v>7355</v>
      </c>
      <c r="O774" s="1" t="s">
        <v>7356</v>
      </c>
      <c r="P774" s="1">
        <v>0.03</v>
      </c>
      <c r="Q774" s="1">
        <v>0</v>
      </c>
      <c r="R774" s="1">
        <v>1.9E-3</v>
      </c>
      <c r="S774" s="38">
        <v>43678</v>
      </c>
      <c r="T774" s="1">
        <v>0.69</v>
      </c>
      <c r="U774" s="1" t="s">
        <v>7357</v>
      </c>
      <c r="V774" s="1">
        <v>1.2999999999999999E-3</v>
      </c>
      <c r="W774" s="1" t="s">
        <v>7358</v>
      </c>
      <c r="X774" s="1" t="b">
        <v>0</v>
      </c>
      <c r="Y774" s="1" t="b">
        <v>0</v>
      </c>
    </row>
    <row r="775" spans="1:25" x14ac:dyDescent="0.25">
      <c r="A775" s="1" t="s">
        <v>8247</v>
      </c>
      <c r="B775" s="1" t="s">
        <v>8248</v>
      </c>
      <c r="C775" s="1" t="str">
        <f>VLOOKUP(B775,店铺SKU信息!E:F,2,0)</f>
        <v>AGCY6843-Red White Striped-S</v>
      </c>
      <c r="D775" s="1" t="s">
        <v>8249</v>
      </c>
      <c r="E775" s="1" t="s">
        <v>8240</v>
      </c>
      <c r="F775" s="1" t="s">
        <v>7352</v>
      </c>
      <c r="G775" s="1">
        <v>13.07</v>
      </c>
      <c r="H775" s="1">
        <v>10.28</v>
      </c>
      <c r="I775" s="1">
        <v>0.79</v>
      </c>
      <c r="J775" s="1" t="s">
        <v>7353</v>
      </c>
      <c r="K775" s="1">
        <v>0.2</v>
      </c>
      <c r="L775" s="1" t="s">
        <v>7354</v>
      </c>
      <c r="M775" s="1">
        <v>6.1400000000000003E-2</v>
      </c>
      <c r="N775" s="1" t="s">
        <v>7355</v>
      </c>
      <c r="O775" s="1" t="s">
        <v>7356</v>
      </c>
      <c r="P775" s="1">
        <v>0.06</v>
      </c>
      <c r="Q775" s="1">
        <v>0</v>
      </c>
      <c r="R775" s="1">
        <v>4.0000000000000001E-3</v>
      </c>
      <c r="S775" s="38">
        <v>43678</v>
      </c>
      <c r="T775" s="1">
        <v>0.69</v>
      </c>
      <c r="U775" s="1" t="s">
        <v>7357</v>
      </c>
      <c r="V775" s="1">
        <v>2.7000000000000001E-3</v>
      </c>
      <c r="W775" s="1" t="s">
        <v>7358</v>
      </c>
      <c r="X775" s="1" t="b">
        <v>0</v>
      </c>
      <c r="Y775" s="1" t="b">
        <v>0</v>
      </c>
    </row>
    <row r="776" spans="1:25" x14ac:dyDescent="0.25">
      <c r="A776" s="1" t="s">
        <v>7363</v>
      </c>
      <c r="B776" s="1" t="s">
        <v>7364</v>
      </c>
      <c r="C776" s="1" t="str">
        <f>VLOOKUP(B776,店铺SKU信息!E:F,2,0)</f>
        <v>AGCY6749-Red-M</v>
      </c>
      <c r="D776" s="1" t="s">
        <v>3502</v>
      </c>
      <c r="E776" s="1" t="s">
        <v>8240</v>
      </c>
      <c r="F776" s="1" t="s">
        <v>7352</v>
      </c>
      <c r="G776" s="1">
        <v>13.07</v>
      </c>
      <c r="H776" s="1">
        <v>10.28</v>
      </c>
      <c r="I776" s="1">
        <v>0.79</v>
      </c>
      <c r="J776" s="1" t="s">
        <v>7353</v>
      </c>
      <c r="K776" s="1">
        <v>0.2</v>
      </c>
      <c r="L776" s="1" t="s">
        <v>7354</v>
      </c>
      <c r="M776" s="1">
        <v>6.1400000000000003E-2</v>
      </c>
      <c r="N776" s="1" t="s">
        <v>7355</v>
      </c>
      <c r="O776" s="1" t="s">
        <v>7356</v>
      </c>
      <c r="P776" s="1">
        <v>0.03</v>
      </c>
      <c r="Q776" s="1">
        <v>0</v>
      </c>
      <c r="R776" s="1">
        <v>2E-3</v>
      </c>
      <c r="S776" s="38">
        <v>43678</v>
      </c>
      <c r="T776" s="1">
        <v>0.69</v>
      </c>
      <c r="U776" s="1" t="s">
        <v>7357</v>
      </c>
      <c r="V776" s="1">
        <v>1.2999999999999999E-3</v>
      </c>
      <c r="W776" s="1" t="s">
        <v>7358</v>
      </c>
      <c r="X776" s="1" t="b">
        <v>0</v>
      </c>
      <c r="Y776" s="1" t="b">
        <v>0</v>
      </c>
    </row>
    <row r="777" spans="1:25" x14ac:dyDescent="0.25">
      <c r="A777" s="1" t="s">
        <v>8250</v>
      </c>
      <c r="B777" s="1" t="s">
        <v>8251</v>
      </c>
      <c r="C777" s="1" t="str">
        <f>VLOOKUP(B777,店铺SKU信息!E:F,2,0)</f>
        <v>AGCY6759-Black-S</v>
      </c>
      <c r="D777" s="1" t="s">
        <v>8252</v>
      </c>
      <c r="E777" s="1" t="s">
        <v>8240</v>
      </c>
      <c r="F777" s="1" t="s">
        <v>7352</v>
      </c>
      <c r="G777" s="1">
        <v>12.99</v>
      </c>
      <c r="H777" s="1">
        <v>10.25</v>
      </c>
      <c r="I777" s="1">
        <v>0.87</v>
      </c>
      <c r="J777" s="1" t="s">
        <v>7353</v>
      </c>
      <c r="K777" s="1">
        <v>0.25</v>
      </c>
      <c r="L777" s="1" t="s">
        <v>7354</v>
      </c>
      <c r="M777" s="1">
        <v>6.7000000000000004E-2</v>
      </c>
      <c r="N777" s="1" t="s">
        <v>7355</v>
      </c>
      <c r="O777" s="1" t="s">
        <v>7356</v>
      </c>
      <c r="P777" s="1">
        <v>0.03</v>
      </c>
      <c r="Q777" s="1">
        <v>0</v>
      </c>
      <c r="R777" s="1">
        <v>2.2000000000000001E-3</v>
      </c>
      <c r="S777" s="38">
        <v>43678</v>
      </c>
      <c r="T777" s="1">
        <v>0.69</v>
      </c>
      <c r="U777" s="1" t="s">
        <v>7357</v>
      </c>
      <c r="V777" s="1">
        <v>1.5E-3</v>
      </c>
      <c r="W777" s="1" t="s">
        <v>7358</v>
      </c>
      <c r="X777" s="1" t="b">
        <v>0</v>
      </c>
      <c r="Y777" s="1" t="b">
        <v>0</v>
      </c>
    </row>
    <row r="778" spans="1:25" x14ac:dyDescent="0.25">
      <c r="A778" s="1" t="s">
        <v>7597</v>
      </c>
      <c r="B778" s="1" t="s">
        <v>7598</v>
      </c>
      <c r="C778" s="1" t="str">
        <f>VLOOKUP(B778,店铺SKU信息!E:F,2,0)</f>
        <v>AGCY4080-Black-S</v>
      </c>
      <c r="D778" s="1" t="s">
        <v>4778</v>
      </c>
      <c r="E778" s="1" t="s">
        <v>8240</v>
      </c>
      <c r="F778" s="1" t="s">
        <v>7352</v>
      </c>
      <c r="G778" s="1">
        <v>12.25</v>
      </c>
      <c r="H778" s="1">
        <v>9.65</v>
      </c>
      <c r="I778" s="1">
        <v>1.8</v>
      </c>
      <c r="J778" s="1" t="s">
        <v>7353</v>
      </c>
      <c r="K778" s="1">
        <v>0.51</v>
      </c>
      <c r="L778" s="1" t="s">
        <v>7354</v>
      </c>
      <c r="M778" s="1">
        <v>0.1231</v>
      </c>
      <c r="N778" s="1" t="s">
        <v>7355</v>
      </c>
      <c r="O778" s="1" t="s">
        <v>7356</v>
      </c>
      <c r="P778" s="1">
        <v>0.06</v>
      </c>
      <c r="Q778" s="1">
        <v>0</v>
      </c>
      <c r="R778" s="1">
        <v>7.9000000000000008E-3</v>
      </c>
      <c r="S778" s="38">
        <v>43678</v>
      </c>
      <c r="T778" s="1">
        <v>0.69</v>
      </c>
      <c r="U778" s="1" t="s">
        <v>7357</v>
      </c>
      <c r="V778" s="1">
        <v>5.4000000000000003E-3</v>
      </c>
      <c r="W778" s="1" t="s">
        <v>7358</v>
      </c>
      <c r="X778" s="1" t="b">
        <v>0</v>
      </c>
      <c r="Y778" s="1" t="b">
        <v>0</v>
      </c>
    </row>
    <row r="779" spans="1:25" x14ac:dyDescent="0.25">
      <c r="A779" s="1" t="s">
        <v>7964</v>
      </c>
      <c r="B779" s="1" t="s">
        <v>7965</v>
      </c>
      <c r="C779" s="1" t="str">
        <f>VLOOKUP(B779,店铺SKU信息!E:F,2,0)</f>
        <v>AGM1926-Navy Blue-2XL</v>
      </c>
      <c r="D779" s="1" t="s">
        <v>2903</v>
      </c>
      <c r="E779" s="1" t="s">
        <v>8240</v>
      </c>
      <c r="F779" s="1" t="s">
        <v>7352</v>
      </c>
      <c r="G779" s="1">
        <v>9.5</v>
      </c>
      <c r="H779" s="1">
        <v>5.19</v>
      </c>
      <c r="I779" s="1">
        <v>1.59</v>
      </c>
      <c r="J779" s="1" t="s">
        <v>7353</v>
      </c>
      <c r="K779" s="1">
        <v>0.75</v>
      </c>
      <c r="L779" s="1" t="s">
        <v>7354</v>
      </c>
      <c r="M779" s="1">
        <v>4.5499999999999999E-2</v>
      </c>
      <c r="N779" s="1" t="s">
        <v>7355</v>
      </c>
      <c r="O779" s="1" t="s">
        <v>7356</v>
      </c>
      <c r="P779" s="1">
        <v>0.06</v>
      </c>
      <c r="Q779" s="1">
        <v>0</v>
      </c>
      <c r="R779" s="1">
        <v>2.8999999999999998E-3</v>
      </c>
      <c r="S779" s="38">
        <v>43678</v>
      </c>
      <c r="T779" s="1">
        <v>0.69</v>
      </c>
      <c r="U779" s="1" t="s">
        <v>7357</v>
      </c>
      <c r="V779" s="1">
        <v>2E-3</v>
      </c>
      <c r="W779" s="1" t="s">
        <v>7358</v>
      </c>
      <c r="X779" s="1" t="b">
        <v>0</v>
      </c>
      <c r="Y779" s="1" t="b">
        <v>0</v>
      </c>
    </row>
    <row r="780" spans="1:25" x14ac:dyDescent="0.25">
      <c r="A780" s="1" t="s">
        <v>8190</v>
      </c>
      <c r="B780" s="1" t="s">
        <v>8191</v>
      </c>
      <c r="C780" s="1" t="str">
        <f>VLOOKUP(B780,店铺SKU信息!E:F,2,0)</f>
        <v>AGM19333-White-3XL</v>
      </c>
      <c r="D780" s="1" t="s">
        <v>3097</v>
      </c>
      <c r="E780" s="1" t="s">
        <v>8240</v>
      </c>
      <c r="F780" s="1" t="s">
        <v>7352</v>
      </c>
      <c r="G780" s="1">
        <v>12.4</v>
      </c>
      <c r="H780" s="1">
        <v>9.6</v>
      </c>
      <c r="I780" s="1">
        <v>0.6</v>
      </c>
      <c r="J780" s="1" t="s">
        <v>7353</v>
      </c>
      <c r="K780" s="1">
        <v>0.3</v>
      </c>
      <c r="L780" s="1" t="s">
        <v>7354</v>
      </c>
      <c r="M780" s="1">
        <v>4.1300000000000003E-2</v>
      </c>
      <c r="N780" s="1" t="s">
        <v>7355</v>
      </c>
      <c r="O780" s="1" t="s">
        <v>7356</v>
      </c>
      <c r="P780" s="1">
        <v>0.06</v>
      </c>
      <c r="Q780" s="1">
        <v>0</v>
      </c>
      <c r="R780" s="1">
        <v>2.7000000000000001E-3</v>
      </c>
      <c r="S780" s="38">
        <v>43678</v>
      </c>
      <c r="T780" s="1">
        <v>0.69</v>
      </c>
      <c r="U780" s="1" t="s">
        <v>7357</v>
      </c>
      <c r="V780" s="1">
        <v>1.8E-3</v>
      </c>
      <c r="W780" s="1" t="s">
        <v>7358</v>
      </c>
      <c r="X780" s="1" t="b">
        <v>0</v>
      </c>
      <c r="Y780" s="1" t="b">
        <v>0</v>
      </c>
    </row>
    <row r="781" spans="1:25" x14ac:dyDescent="0.25">
      <c r="A781" s="1" t="s">
        <v>7582</v>
      </c>
      <c r="B781" s="1" t="s">
        <v>7583</v>
      </c>
      <c r="C781" s="1" t="str">
        <f>VLOOKUP(B781,店铺SKU信息!E:F,2,0)</f>
        <v>AGCY6843-Red White Striped-L</v>
      </c>
      <c r="D781" s="1" t="s">
        <v>7584</v>
      </c>
      <c r="E781" s="1" t="s">
        <v>8240</v>
      </c>
      <c r="F781" s="1" t="s">
        <v>7352</v>
      </c>
      <c r="G781" s="1">
        <v>13.07</v>
      </c>
      <c r="H781" s="1">
        <v>10.28</v>
      </c>
      <c r="I781" s="1">
        <v>0.79</v>
      </c>
      <c r="J781" s="1" t="s">
        <v>7353</v>
      </c>
      <c r="K781" s="1">
        <v>0.2</v>
      </c>
      <c r="L781" s="1" t="s">
        <v>7354</v>
      </c>
      <c r="M781" s="1">
        <v>6.1400000000000003E-2</v>
      </c>
      <c r="N781" s="1" t="s">
        <v>7355</v>
      </c>
      <c r="O781" s="1" t="s">
        <v>7356</v>
      </c>
      <c r="P781" s="1">
        <v>0.03</v>
      </c>
      <c r="Q781" s="1">
        <v>0</v>
      </c>
      <c r="R781" s="1">
        <v>2E-3</v>
      </c>
      <c r="S781" s="38">
        <v>43678</v>
      </c>
      <c r="T781" s="1">
        <v>0.69</v>
      </c>
      <c r="U781" s="1" t="s">
        <v>7357</v>
      </c>
      <c r="V781" s="1">
        <v>1.2999999999999999E-3</v>
      </c>
      <c r="W781" s="1" t="s">
        <v>7358</v>
      </c>
      <c r="X781" s="1" t="b">
        <v>0</v>
      </c>
      <c r="Y781" s="1" t="b">
        <v>0</v>
      </c>
    </row>
    <row r="782" spans="1:25" x14ac:dyDescent="0.25">
      <c r="A782" s="1" t="s">
        <v>7663</v>
      </c>
      <c r="B782" s="1" t="s">
        <v>7664</v>
      </c>
      <c r="C782" s="1" t="str">
        <f>VLOOKUP(B782,店铺SKU信息!E:F,2,0)</f>
        <v>AGCY6758-Black-L</v>
      </c>
      <c r="D782" s="1" t="s">
        <v>2660</v>
      </c>
      <c r="E782" s="1" t="s">
        <v>8240</v>
      </c>
      <c r="F782" s="1" t="s">
        <v>7352</v>
      </c>
      <c r="G782" s="1">
        <v>11.9</v>
      </c>
      <c r="H782" s="1">
        <v>10.1</v>
      </c>
      <c r="I782" s="1">
        <v>2.2000000000000002</v>
      </c>
      <c r="J782" s="1" t="s">
        <v>7353</v>
      </c>
      <c r="K782" s="1">
        <v>0.65</v>
      </c>
      <c r="L782" s="1" t="s">
        <v>7354</v>
      </c>
      <c r="M782" s="1">
        <v>0.1527</v>
      </c>
      <c r="N782" s="1" t="s">
        <v>7355</v>
      </c>
      <c r="O782" s="1" t="s">
        <v>7356</v>
      </c>
      <c r="P782" s="1">
        <v>0.1</v>
      </c>
      <c r="Q782" s="1">
        <v>0</v>
      </c>
      <c r="R782" s="1">
        <v>1.4800000000000001E-2</v>
      </c>
      <c r="S782" s="38">
        <v>43678</v>
      </c>
      <c r="T782" s="1">
        <v>0.69</v>
      </c>
      <c r="U782" s="1" t="s">
        <v>7357</v>
      </c>
      <c r="V782" s="1">
        <v>1.01E-2</v>
      </c>
      <c r="W782" s="1" t="s">
        <v>7358</v>
      </c>
      <c r="X782" s="1" t="b">
        <v>0</v>
      </c>
      <c r="Y782" s="1" t="b">
        <v>0</v>
      </c>
    </row>
    <row r="783" spans="1:25" x14ac:dyDescent="0.25">
      <c r="A783" s="1" t="s">
        <v>7450</v>
      </c>
      <c r="B783" s="1" t="s">
        <v>7451</v>
      </c>
      <c r="C783" s="1" t="str">
        <f>VLOOKUP(B783,店铺SKU信息!E:F,2,0)</f>
        <v>AGCY6770-Red-XL</v>
      </c>
      <c r="D783" s="1" t="s">
        <v>6081</v>
      </c>
      <c r="E783" s="1" t="s">
        <v>8240</v>
      </c>
      <c r="F783" s="1" t="s">
        <v>7352</v>
      </c>
      <c r="G783" s="1">
        <v>13.07</v>
      </c>
      <c r="H783" s="1">
        <v>10.28</v>
      </c>
      <c r="I783" s="1">
        <v>0.79</v>
      </c>
      <c r="J783" s="1" t="s">
        <v>7353</v>
      </c>
      <c r="K783" s="1">
        <v>0.2</v>
      </c>
      <c r="L783" s="1" t="s">
        <v>7354</v>
      </c>
      <c r="M783" s="1">
        <v>6.1400000000000003E-2</v>
      </c>
      <c r="N783" s="1" t="s">
        <v>7355</v>
      </c>
      <c r="O783" s="1" t="s">
        <v>7356</v>
      </c>
      <c r="P783" s="1">
        <v>0.1</v>
      </c>
      <c r="Q783" s="1">
        <v>0</v>
      </c>
      <c r="R783" s="1">
        <v>5.8999999999999999E-3</v>
      </c>
      <c r="S783" s="38">
        <v>43678</v>
      </c>
      <c r="T783" s="1">
        <v>0.69</v>
      </c>
      <c r="U783" s="1" t="s">
        <v>7357</v>
      </c>
      <c r="V783" s="1">
        <v>4.0000000000000001E-3</v>
      </c>
      <c r="W783" s="1" t="s">
        <v>7358</v>
      </c>
      <c r="X783" s="1" t="b">
        <v>0</v>
      </c>
      <c r="Y783" s="1" t="b">
        <v>0</v>
      </c>
    </row>
    <row r="784" spans="1:25" x14ac:dyDescent="0.25">
      <c r="A784" s="1" t="s">
        <v>7359</v>
      </c>
      <c r="B784" s="1" t="s">
        <v>7360</v>
      </c>
      <c r="C784" s="1" t="str">
        <f>VLOOKUP(B784,店铺SKU信息!E:F,2,0)</f>
        <v>AGM4896-Black-XL</v>
      </c>
      <c r="D784" s="1" t="s">
        <v>2897</v>
      </c>
      <c r="E784" s="1" t="s">
        <v>8240</v>
      </c>
      <c r="F784" s="1" t="s">
        <v>7352</v>
      </c>
      <c r="G784" s="1">
        <v>13.69</v>
      </c>
      <c r="H784" s="1">
        <v>3.9</v>
      </c>
      <c r="I784" s="1">
        <v>2.1</v>
      </c>
      <c r="J784" s="1" t="s">
        <v>7353</v>
      </c>
      <c r="K784" s="1">
        <v>1.05</v>
      </c>
      <c r="L784" s="1" t="s">
        <v>7354</v>
      </c>
      <c r="M784" s="1">
        <v>6.4799999999999996E-2</v>
      </c>
      <c r="N784" s="1" t="s">
        <v>7355</v>
      </c>
      <c r="O784" s="1" t="s">
        <v>7356</v>
      </c>
      <c r="P784" s="1">
        <v>0.28999999999999998</v>
      </c>
      <c r="Q784" s="1">
        <v>0</v>
      </c>
      <c r="R784" s="1">
        <v>1.8800000000000001E-2</v>
      </c>
      <c r="S784" s="38">
        <v>43678</v>
      </c>
      <c r="T784" s="1">
        <v>0.69</v>
      </c>
      <c r="U784" s="1" t="s">
        <v>7357</v>
      </c>
      <c r="V784" s="1">
        <v>1.2800000000000001E-2</v>
      </c>
      <c r="W784" s="1" t="s">
        <v>7358</v>
      </c>
      <c r="X784" s="1" t="b">
        <v>0</v>
      </c>
      <c r="Y784" s="1" t="b">
        <v>0</v>
      </c>
    </row>
    <row r="785" spans="1:25" x14ac:dyDescent="0.25">
      <c r="A785" s="1" t="s">
        <v>8253</v>
      </c>
      <c r="B785" s="1" t="s">
        <v>8254</v>
      </c>
      <c r="C785" s="1" t="str">
        <f>VLOOKUP(B785,店铺SKU信息!E:F,2,0)</f>
        <v>AGCY49255-Black-L</v>
      </c>
      <c r="D785" s="1" t="s">
        <v>8255</v>
      </c>
      <c r="E785" s="1" t="s">
        <v>8240</v>
      </c>
      <c r="F785" s="1" t="s">
        <v>7352</v>
      </c>
      <c r="G785" s="1">
        <v>12.3</v>
      </c>
      <c r="H785" s="1">
        <v>8.9</v>
      </c>
      <c r="I785" s="1">
        <v>1.3</v>
      </c>
      <c r="J785" s="1" t="s">
        <v>7353</v>
      </c>
      <c r="K785" s="1">
        <v>0.55000000000000004</v>
      </c>
      <c r="L785" s="1" t="s">
        <v>7354</v>
      </c>
      <c r="M785" s="1">
        <v>8.2000000000000003E-2</v>
      </c>
      <c r="N785" s="1" t="s">
        <v>7355</v>
      </c>
      <c r="O785" s="1" t="s">
        <v>7356</v>
      </c>
      <c r="P785" s="1">
        <v>0.06</v>
      </c>
      <c r="Q785" s="1">
        <v>0</v>
      </c>
      <c r="R785" s="1">
        <v>5.3E-3</v>
      </c>
      <c r="S785" s="38">
        <v>43678</v>
      </c>
      <c r="T785" s="1">
        <v>0.69</v>
      </c>
      <c r="U785" s="1" t="s">
        <v>7357</v>
      </c>
      <c r="V785" s="1">
        <v>3.5999999999999999E-3</v>
      </c>
      <c r="W785" s="1" t="s">
        <v>7358</v>
      </c>
      <c r="X785" s="1" t="b">
        <v>0</v>
      </c>
      <c r="Y785" s="1" t="b">
        <v>0</v>
      </c>
    </row>
    <row r="786" spans="1:25" x14ac:dyDescent="0.25">
      <c r="A786" s="1" t="s">
        <v>7438</v>
      </c>
      <c r="B786" s="1" t="s">
        <v>7439</v>
      </c>
      <c r="C786" s="1" t="str">
        <f>VLOOKUP(B786,店铺SKU信息!E:F,2,0)</f>
        <v>AGM1926-Black-2XL</v>
      </c>
      <c r="D786" s="1" t="s">
        <v>2700</v>
      </c>
      <c r="E786" s="1" t="s">
        <v>8240</v>
      </c>
      <c r="F786" s="1" t="s">
        <v>7352</v>
      </c>
      <c r="G786" s="1">
        <v>9.5</v>
      </c>
      <c r="H786" s="1">
        <v>5.19</v>
      </c>
      <c r="I786" s="1">
        <v>1.59</v>
      </c>
      <c r="J786" s="1" t="s">
        <v>7353</v>
      </c>
      <c r="K786" s="1">
        <v>0.75</v>
      </c>
      <c r="L786" s="1" t="s">
        <v>7354</v>
      </c>
      <c r="M786" s="1">
        <v>4.5499999999999999E-2</v>
      </c>
      <c r="N786" s="1" t="s">
        <v>7355</v>
      </c>
      <c r="O786" s="1" t="s">
        <v>7356</v>
      </c>
      <c r="P786" s="1">
        <v>0.06</v>
      </c>
      <c r="Q786" s="1">
        <v>0</v>
      </c>
      <c r="R786" s="1">
        <v>2.8999999999999998E-3</v>
      </c>
      <c r="S786" s="38">
        <v>43678</v>
      </c>
      <c r="T786" s="1">
        <v>0.69</v>
      </c>
      <c r="U786" s="1" t="s">
        <v>7357</v>
      </c>
      <c r="V786" s="1">
        <v>2E-3</v>
      </c>
      <c r="W786" s="1" t="s">
        <v>7358</v>
      </c>
      <c r="X786" s="1" t="b">
        <v>0</v>
      </c>
      <c r="Y786" s="1" t="b">
        <v>0</v>
      </c>
    </row>
    <row r="787" spans="1:25" x14ac:dyDescent="0.25">
      <c r="A787" s="1" t="s">
        <v>8026</v>
      </c>
      <c r="B787" s="1" t="s">
        <v>8027</v>
      </c>
      <c r="C787" s="1" t="str">
        <f>VLOOKUP(B787,店铺SKU信息!E:F,2,0)</f>
        <v>AGM42599-Army Green-2XL</v>
      </c>
      <c r="D787" s="1" t="s">
        <v>4182</v>
      </c>
      <c r="E787" s="1" t="s">
        <v>8240</v>
      </c>
      <c r="F787" s="1" t="s">
        <v>7352</v>
      </c>
      <c r="G787" s="1">
        <v>12.2</v>
      </c>
      <c r="H787" s="1">
        <v>9.3000000000000007</v>
      </c>
      <c r="I787" s="1">
        <v>1.2</v>
      </c>
      <c r="J787" s="1" t="s">
        <v>7353</v>
      </c>
      <c r="K787" s="1">
        <v>0.5</v>
      </c>
      <c r="L787" s="1" t="s">
        <v>7354</v>
      </c>
      <c r="M787" s="1">
        <v>7.8600000000000003E-2</v>
      </c>
      <c r="N787" s="1" t="s">
        <v>7355</v>
      </c>
      <c r="O787" s="1" t="s">
        <v>7356</v>
      </c>
      <c r="P787" s="1">
        <v>0.03</v>
      </c>
      <c r="Q787" s="1">
        <v>0</v>
      </c>
      <c r="R787" s="1">
        <v>2.5000000000000001E-3</v>
      </c>
      <c r="S787" s="38">
        <v>43678</v>
      </c>
      <c r="T787" s="1">
        <v>0.69</v>
      </c>
      <c r="U787" s="1" t="s">
        <v>7357</v>
      </c>
      <c r="V787" s="1">
        <v>1.6999999999999999E-3</v>
      </c>
      <c r="W787" s="1" t="s">
        <v>7358</v>
      </c>
      <c r="X787" s="1" t="b">
        <v>0</v>
      </c>
      <c r="Y787" s="1" t="b">
        <v>0</v>
      </c>
    </row>
    <row r="788" spans="1:25" x14ac:dyDescent="0.25">
      <c r="A788" s="1" t="s">
        <v>7476</v>
      </c>
      <c r="B788" s="1" t="s">
        <v>7477</v>
      </c>
      <c r="C788" s="1" t="str">
        <f>VLOOKUP(B788,店铺SKU信息!E:F,2,0)</f>
        <v>AGM48999-Black-XL</v>
      </c>
      <c r="D788" s="1" t="s">
        <v>3106</v>
      </c>
      <c r="E788" s="1" t="s">
        <v>8240</v>
      </c>
      <c r="F788" s="1" t="s">
        <v>7352</v>
      </c>
      <c r="G788" s="1">
        <v>11.7</v>
      </c>
      <c r="H788" s="1">
        <v>9.5</v>
      </c>
      <c r="I788" s="1">
        <v>1.7</v>
      </c>
      <c r="J788" s="1" t="s">
        <v>7353</v>
      </c>
      <c r="K788" s="1">
        <v>0.9</v>
      </c>
      <c r="L788" s="1" t="s">
        <v>7354</v>
      </c>
      <c r="M788" s="1">
        <v>0.1091</v>
      </c>
      <c r="N788" s="1" t="s">
        <v>7355</v>
      </c>
      <c r="O788" s="1" t="s">
        <v>7356</v>
      </c>
      <c r="P788" s="1">
        <v>0.13</v>
      </c>
      <c r="Q788" s="1">
        <v>0</v>
      </c>
      <c r="R788" s="1">
        <v>1.41E-2</v>
      </c>
      <c r="S788" s="38">
        <v>43678</v>
      </c>
      <c r="T788" s="1">
        <v>0.69</v>
      </c>
      <c r="U788" s="1" t="s">
        <v>7357</v>
      </c>
      <c r="V788" s="1">
        <v>9.5999999999999992E-3</v>
      </c>
      <c r="W788" s="1" t="s">
        <v>7358</v>
      </c>
      <c r="X788" s="1" t="b">
        <v>0</v>
      </c>
      <c r="Y788" s="1" t="b">
        <v>0</v>
      </c>
    </row>
    <row r="789" spans="1:25" x14ac:dyDescent="0.25">
      <c r="A789" s="1" t="s">
        <v>7428</v>
      </c>
      <c r="B789" s="1" t="s">
        <v>7429</v>
      </c>
      <c r="C789" s="1" t="str">
        <f>VLOOKUP(B789,店铺SKU信息!E:F,2,0)</f>
        <v>AGM48999-Purple-3XL</v>
      </c>
      <c r="D789" s="1" t="s">
        <v>2926</v>
      </c>
      <c r="E789" s="1" t="s">
        <v>8240</v>
      </c>
      <c r="F789" s="1" t="s">
        <v>7352</v>
      </c>
      <c r="G789" s="1">
        <v>11.7</v>
      </c>
      <c r="H789" s="1">
        <v>9.5</v>
      </c>
      <c r="I789" s="1">
        <v>1.7</v>
      </c>
      <c r="J789" s="1" t="s">
        <v>7353</v>
      </c>
      <c r="K789" s="1">
        <v>0.9</v>
      </c>
      <c r="L789" s="1" t="s">
        <v>7354</v>
      </c>
      <c r="M789" s="1">
        <v>0.1091</v>
      </c>
      <c r="N789" s="1" t="s">
        <v>7355</v>
      </c>
      <c r="O789" s="1" t="s">
        <v>7356</v>
      </c>
      <c r="P789" s="1">
        <v>0.03</v>
      </c>
      <c r="Q789" s="1">
        <v>0</v>
      </c>
      <c r="R789" s="1">
        <v>3.5000000000000001E-3</v>
      </c>
      <c r="S789" s="38">
        <v>43678</v>
      </c>
      <c r="T789" s="1">
        <v>0.69</v>
      </c>
      <c r="U789" s="1" t="s">
        <v>7357</v>
      </c>
      <c r="V789" s="1">
        <v>2.3999999999999998E-3</v>
      </c>
      <c r="W789" s="1" t="s">
        <v>7358</v>
      </c>
      <c r="X789" s="1" t="b">
        <v>0</v>
      </c>
      <c r="Y789" s="1" t="b">
        <v>0</v>
      </c>
    </row>
    <row r="790" spans="1:25" x14ac:dyDescent="0.25">
      <c r="A790" s="1" t="s">
        <v>7957</v>
      </c>
      <c r="B790" s="1" t="s">
        <v>7958</v>
      </c>
      <c r="C790" s="1" t="str">
        <f>VLOOKUP(B790,店铺SKU信息!E:F,2,0)</f>
        <v>AGCY6715-White-S</v>
      </c>
      <c r="D790" s="1" t="s">
        <v>7959</v>
      </c>
      <c r="E790" s="1" t="s">
        <v>8240</v>
      </c>
      <c r="F790" s="1" t="s">
        <v>7352</v>
      </c>
      <c r="G790" s="1">
        <v>11.85</v>
      </c>
      <c r="H790" s="1">
        <v>10</v>
      </c>
      <c r="I790" s="1">
        <v>1.5</v>
      </c>
      <c r="J790" s="1" t="s">
        <v>7353</v>
      </c>
      <c r="K790" s="1">
        <v>0.57999999999999996</v>
      </c>
      <c r="L790" s="1" t="s">
        <v>7354</v>
      </c>
      <c r="M790" s="1">
        <v>0.1028</v>
      </c>
      <c r="N790" s="1" t="s">
        <v>7355</v>
      </c>
      <c r="O790" s="1" t="s">
        <v>7356</v>
      </c>
      <c r="P790" s="1">
        <v>0.13</v>
      </c>
      <c r="Q790" s="1">
        <v>0</v>
      </c>
      <c r="R790" s="1">
        <v>1.3299999999999999E-2</v>
      </c>
      <c r="S790" s="38">
        <v>43678</v>
      </c>
      <c r="T790" s="1">
        <v>0.69</v>
      </c>
      <c r="U790" s="1" t="s">
        <v>7357</v>
      </c>
      <c r="V790" s="1">
        <v>8.9999999999999993E-3</v>
      </c>
      <c r="W790" s="1" t="s">
        <v>7358</v>
      </c>
      <c r="X790" s="1" t="b">
        <v>0</v>
      </c>
      <c r="Y790" s="1" t="b">
        <v>0</v>
      </c>
    </row>
    <row r="791" spans="1:25" x14ac:dyDescent="0.25">
      <c r="A791" s="1" t="s">
        <v>7399</v>
      </c>
      <c r="B791" s="1" t="s">
        <v>7400</v>
      </c>
      <c r="C791" s="1" t="str">
        <f>VLOOKUP(B791,店铺SKU信息!E:F,2,0)</f>
        <v>AGM1926-Black-3XL</v>
      </c>
      <c r="D791" s="1" t="s">
        <v>4051</v>
      </c>
      <c r="E791" s="1" t="s">
        <v>8240</v>
      </c>
      <c r="F791" s="1" t="s">
        <v>7352</v>
      </c>
      <c r="G791" s="1">
        <v>9.5</v>
      </c>
      <c r="H791" s="1">
        <v>5.2</v>
      </c>
      <c r="I791" s="1">
        <v>1.6</v>
      </c>
      <c r="J791" s="1" t="s">
        <v>7353</v>
      </c>
      <c r="K791" s="1">
        <v>0.75</v>
      </c>
      <c r="L791" s="1" t="s">
        <v>7354</v>
      </c>
      <c r="M791" s="1">
        <v>4.5600000000000002E-2</v>
      </c>
      <c r="N791" s="1" t="s">
        <v>7355</v>
      </c>
      <c r="O791" s="1" t="s">
        <v>7356</v>
      </c>
      <c r="P791" s="1">
        <v>0.03</v>
      </c>
      <c r="Q791" s="1">
        <v>0</v>
      </c>
      <c r="R791" s="1">
        <v>1.5E-3</v>
      </c>
      <c r="S791" s="38">
        <v>43678</v>
      </c>
      <c r="T791" s="1">
        <v>0.69</v>
      </c>
      <c r="U791" s="1" t="s">
        <v>7357</v>
      </c>
      <c r="V791" s="1">
        <v>1E-3</v>
      </c>
      <c r="W791" s="1" t="s">
        <v>7358</v>
      </c>
      <c r="X791" s="1" t="b">
        <v>0</v>
      </c>
      <c r="Y791" s="1" t="b">
        <v>0</v>
      </c>
    </row>
    <row r="792" spans="1:25" x14ac:dyDescent="0.25">
      <c r="A792" s="1" t="s">
        <v>7375</v>
      </c>
      <c r="B792" s="1" t="s">
        <v>7376</v>
      </c>
      <c r="C792" s="1" t="str">
        <f>VLOOKUP(B792,店铺SKU信息!E:F,2,0)</f>
        <v>AGM4896-Blue-XL</v>
      </c>
      <c r="D792" s="1" t="s">
        <v>2931</v>
      </c>
      <c r="E792" s="1" t="s">
        <v>8240</v>
      </c>
      <c r="F792" s="1" t="s">
        <v>7352</v>
      </c>
      <c r="G792" s="1">
        <v>13.69</v>
      </c>
      <c r="H792" s="1">
        <v>3.9</v>
      </c>
      <c r="I792" s="1">
        <v>2.1</v>
      </c>
      <c r="J792" s="1" t="s">
        <v>7353</v>
      </c>
      <c r="K792" s="1">
        <v>1.05</v>
      </c>
      <c r="L792" s="1" t="s">
        <v>7354</v>
      </c>
      <c r="M792" s="1">
        <v>6.4799999999999996E-2</v>
      </c>
      <c r="N792" s="1" t="s">
        <v>7355</v>
      </c>
      <c r="O792" s="1" t="s">
        <v>7356</v>
      </c>
      <c r="P792" s="1">
        <v>0.06</v>
      </c>
      <c r="Q792" s="1">
        <v>0</v>
      </c>
      <c r="R792" s="1">
        <v>4.1999999999999997E-3</v>
      </c>
      <c r="S792" s="38">
        <v>43678</v>
      </c>
      <c r="T792" s="1">
        <v>0.69</v>
      </c>
      <c r="U792" s="1" t="s">
        <v>7357</v>
      </c>
      <c r="V792" s="1">
        <v>2.8E-3</v>
      </c>
      <c r="W792" s="1" t="s">
        <v>7358</v>
      </c>
      <c r="X792" s="1" t="b">
        <v>0</v>
      </c>
      <c r="Y792" s="1" t="b">
        <v>0</v>
      </c>
    </row>
    <row r="793" spans="1:25" x14ac:dyDescent="0.25">
      <c r="A793" s="1" t="s">
        <v>7361</v>
      </c>
      <c r="B793" s="1" t="s">
        <v>7362</v>
      </c>
      <c r="C793" s="1" t="str">
        <f>VLOOKUP(B793,店铺SKU信息!E:F,2,0)</f>
        <v>AGM48999-White-3XL</v>
      </c>
      <c r="D793" s="1" t="s">
        <v>2980</v>
      </c>
      <c r="E793" s="1" t="s">
        <v>8240</v>
      </c>
      <c r="F793" s="1" t="s">
        <v>7352</v>
      </c>
      <c r="G793" s="1">
        <v>11.7</v>
      </c>
      <c r="H793" s="1">
        <v>9.5</v>
      </c>
      <c r="I793" s="1">
        <v>1.7</v>
      </c>
      <c r="J793" s="1" t="s">
        <v>7353</v>
      </c>
      <c r="K793" s="1">
        <v>0.9</v>
      </c>
      <c r="L793" s="1" t="s">
        <v>7354</v>
      </c>
      <c r="M793" s="1">
        <v>0.1091</v>
      </c>
      <c r="N793" s="1" t="s">
        <v>7355</v>
      </c>
      <c r="O793" s="1" t="s">
        <v>7356</v>
      </c>
      <c r="P793" s="1">
        <v>0.03</v>
      </c>
      <c r="Q793" s="1">
        <v>0</v>
      </c>
      <c r="R793" s="1">
        <v>3.5000000000000001E-3</v>
      </c>
      <c r="S793" s="38">
        <v>43678</v>
      </c>
      <c r="T793" s="1">
        <v>0.69</v>
      </c>
      <c r="U793" s="1" t="s">
        <v>7357</v>
      </c>
      <c r="V793" s="1">
        <v>2.3999999999999998E-3</v>
      </c>
      <c r="W793" s="1" t="s">
        <v>7358</v>
      </c>
      <c r="X793" s="1" t="b">
        <v>0</v>
      </c>
      <c r="Y793" s="1" t="b">
        <v>0</v>
      </c>
    </row>
    <row r="794" spans="1:25" x14ac:dyDescent="0.25">
      <c r="A794" s="1" t="s">
        <v>7665</v>
      </c>
      <c r="B794" s="1" t="s">
        <v>7666</v>
      </c>
      <c r="C794" s="1" t="str">
        <f>VLOOKUP(B794,店铺SKU信息!E:F,2,0)</f>
        <v>AGCY6758-Black-XL</v>
      </c>
      <c r="D794" s="1" t="s">
        <v>2660</v>
      </c>
      <c r="E794" s="1" t="s">
        <v>8256</v>
      </c>
      <c r="F794" s="1" t="s">
        <v>7352</v>
      </c>
      <c r="G794" s="1">
        <v>10.199999999999999</v>
      </c>
      <c r="H794" s="1">
        <v>7</v>
      </c>
      <c r="I794" s="1">
        <v>2.7</v>
      </c>
      <c r="J794" s="1" t="s">
        <v>7353</v>
      </c>
      <c r="K794" s="1">
        <v>0.7</v>
      </c>
      <c r="L794" s="1" t="s">
        <v>7354</v>
      </c>
      <c r="M794" s="1">
        <v>0.1114</v>
      </c>
      <c r="N794" s="1" t="s">
        <v>7355</v>
      </c>
      <c r="O794" s="1" t="s">
        <v>7356</v>
      </c>
      <c r="P794" s="1">
        <v>0.28999999999999998</v>
      </c>
      <c r="Q794" s="1">
        <v>0</v>
      </c>
      <c r="R794" s="1">
        <v>3.2300000000000002E-2</v>
      </c>
      <c r="S794" s="38">
        <v>43678</v>
      </c>
      <c r="T794" s="1">
        <v>0.69</v>
      </c>
      <c r="U794" s="1" t="s">
        <v>7357</v>
      </c>
      <c r="V794" s="1">
        <v>2.41E-2</v>
      </c>
      <c r="W794" s="1" t="s">
        <v>7358</v>
      </c>
      <c r="X794" s="1" t="b">
        <v>0</v>
      </c>
      <c r="Y794" s="1" t="b">
        <v>0</v>
      </c>
    </row>
    <row r="795" spans="1:25" x14ac:dyDescent="0.25">
      <c r="A795" s="1" t="s">
        <v>7964</v>
      </c>
      <c r="B795" s="1" t="s">
        <v>7965</v>
      </c>
      <c r="C795" s="1" t="str">
        <f>VLOOKUP(B795,店铺SKU信息!E:F,2,0)</f>
        <v>AGM1926-Navy Blue-2XL</v>
      </c>
      <c r="D795" s="1" t="s">
        <v>2903</v>
      </c>
      <c r="E795" s="1" t="s">
        <v>8256</v>
      </c>
      <c r="F795" s="1" t="s">
        <v>7352</v>
      </c>
      <c r="G795" s="1">
        <v>9.5</v>
      </c>
      <c r="H795" s="1">
        <v>5.19</v>
      </c>
      <c r="I795" s="1">
        <v>1.59</v>
      </c>
      <c r="J795" s="1" t="s">
        <v>7353</v>
      </c>
      <c r="K795" s="1">
        <v>0.75</v>
      </c>
      <c r="L795" s="1" t="s">
        <v>7354</v>
      </c>
      <c r="M795" s="1">
        <v>4.5499999999999999E-2</v>
      </c>
      <c r="N795" s="1" t="s">
        <v>7355</v>
      </c>
      <c r="O795" s="1" t="s">
        <v>7356</v>
      </c>
      <c r="P795" s="1">
        <v>0.06</v>
      </c>
      <c r="Q795" s="1">
        <v>0</v>
      </c>
      <c r="R795" s="1">
        <v>2.8999999999999998E-3</v>
      </c>
      <c r="S795" s="38">
        <v>43678</v>
      </c>
      <c r="T795" s="1">
        <v>0.69</v>
      </c>
      <c r="U795" s="1" t="s">
        <v>7357</v>
      </c>
      <c r="V795" s="1">
        <v>2.2000000000000001E-3</v>
      </c>
      <c r="W795" s="1" t="s">
        <v>7358</v>
      </c>
      <c r="X795" s="1" t="b">
        <v>0</v>
      </c>
      <c r="Y795" s="1" t="b">
        <v>0</v>
      </c>
    </row>
    <row r="796" spans="1:25" x14ac:dyDescent="0.25">
      <c r="A796" s="1" t="s">
        <v>7968</v>
      </c>
      <c r="B796" s="1" t="s">
        <v>7969</v>
      </c>
      <c r="C796" s="1" t="str">
        <f>VLOOKUP(B796,店铺SKU信息!E:F,2,0)</f>
        <v>AGM19333-Pink-2XL</v>
      </c>
      <c r="D796" s="1" t="s">
        <v>6227</v>
      </c>
      <c r="E796" s="1" t="s">
        <v>8256</v>
      </c>
      <c r="F796" s="1" t="s">
        <v>7352</v>
      </c>
      <c r="G796" s="1">
        <v>12.7</v>
      </c>
      <c r="H796" s="1">
        <v>9.5</v>
      </c>
      <c r="I796" s="1">
        <v>0.8</v>
      </c>
      <c r="J796" s="1" t="s">
        <v>7353</v>
      </c>
      <c r="K796" s="1">
        <v>0.35</v>
      </c>
      <c r="L796" s="1" t="s">
        <v>7354</v>
      </c>
      <c r="M796" s="1">
        <v>5.5899999999999998E-2</v>
      </c>
      <c r="N796" s="1" t="s">
        <v>7355</v>
      </c>
      <c r="O796" s="1" t="s">
        <v>7356</v>
      </c>
      <c r="P796" s="1">
        <v>0.1</v>
      </c>
      <c r="Q796" s="1">
        <v>0</v>
      </c>
      <c r="R796" s="1">
        <v>5.4000000000000003E-3</v>
      </c>
      <c r="S796" s="38">
        <v>43678</v>
      </c>
      <c r="T796" s="1">
        <v>0.69</v>
      </c>
      <c r="U796" s="1" t="s">
        <v>7357</v>
      </c>
      <c r="V796" s="1">
        <v>4.1000000000000003E-3</v>
      </c>
      <c r="W796" s="1" t="s">
        <v>7358</v>
      </c>
      <c r="X796" s="1" t="b">
        <v>0</v>
      </c>
      <c r="Y796" s="1" t="b">
        <v>0</v>
      </c>
    </row>
    <row r="797" spans="1:25" x14ac:dyDescent="0.25">
      <c r="A797" s="1" t="s">
        <v>8257</v>
      </c>
      <c r="B797" s="1" t="s">
        <v>8258</v>
      </c>
      <c r="C797" s="1" t="str">
        <f>VLOOKUP(B797,店铺SKU信息!E:F,2,0)</f>
        <v>AGCY4062-Gray Blue-S</v>
      </c>
      <c r="D797" s="1" t="s">
        <v>3531</v>
      </c>
      <c r="E797" s="1" t="s">
        <v>8256</v>
      </c>
      <c r="F797" s="1" t="s">
        <v>7352</v>
      </c>
      <c r="G797" s="1">
        <v>11.65</v>
      </c>
      <c r="H797" s="1">
        <v>9.4499999999999993</v>
      </c>
      <c r="I797" s="1">
        <v>1.25</v>
      </c>
      <c r="J797" s="1" t="s">
        <v>7353</v>
      </c>
      <c r="K797" s="1">
        <v>0.28999999999999998</v>
      </c>
      <c r="L797" s="1" t="s">
        <v>7354</v>
      </c>
      <c r="M797" s="1">
        <v>7.9500000000000001E-2</v>
      </c>
      <c r="N797" s="1" t="s">
        <v>7355</v>
      </c>
      <c r="O797" s="1" t="s">
        <v>7356</v>
      </c>
      <c r="P797" s="1">
        <v>0.16</v>
      </c>
      <c r="Q797" s="1">
        <v>0</v>
      </c>
      <c r="R797" s="1">
        <v>1.2800000000000001E-2</v>
      </c>
      <c r="S797" s="38">
        <v>43678</v>
      </c>
      <c r="T797" s="1">
        <v>0.69</v>
      </c>
      <c r="U797" s="1" t="s">
        <v>7357</v>
      </c>
      <c r="V797" s="1">
        <v>9.5999999999999992E-3</v>
      </c>
      <c r="W797" s="1" t="s">
        <v>7358</v>
      </c>
      <c r="X797" s="1" t="b">
        <v>0</v>
      </c>
      <c r="Y797" s="1" t="b">
        <v>0</v>
      </c>
    </row>
    <row r="798" spans="1:25" x14ac:dyDescent="0.25">
      <c r="A798" s="1" t="s">
        <v>8259</v>
      </c>
      <c r="B798" s="1" t="s">
        <v>8260</v>
      </c>
      <c r="C798" s="1" t="str">
        <f>VLOOKUP(B798,店铺SKU信息!E:F,2,0)</f>
        <v>AGCY49211-Hot Pink-M</v>
      </c>
      <c r="D798" s="1" t="s">
        <v>8261</v>
      </c>
      <c r="E798" s="1" t="s">
        <v>8262</v>
      </c>
      <c r="F798" s="1" t="s">
        <v>7352</v>
      </c>
      <c r="G798" s="1">
        <v>18.5</v>
      </c>
      <c r="H798" s="1">
        <v>15.5</v>
      </c>
      <c r="I798" s="1">
        <v>1.8</v>
      </c>
      <c r="J798" s="1" t="s">
        <v>7353</v>
      </c>
      <c r="K798" s="1">
        <v>0.45</v>
      </c>
      <c r="L798" s="1" t="s">
        <v>7354</v>
      </c>
      <c r="M798" s="1">
        <v>0.29849999999999999</v>
      </c>
      <c r="N798" s="1" t="s">
        <v>7355</v>
      </c>
      <c r="O798" s="1" t="s">
        <v>8263</v>
      </c>
      <c r="P798" s="1">
        <v>0.06</v>
      </c>
      <c r="Q798" s="1">
        <v>0</v>
      </c>
      <c r="R798" s="1">
        <v>1.9300000000000001E-2</v>
      </c>
      <c r="S798" s="38">
        <v>43678</v>
      </c>
      <c r="T798" s="1">
        <v>0.48</v>
      </c>
      <c r="U798" s="1" t="s">
        <v>7357</v>
      </c>
      <c r="V798" s="1">
        <v>0.01</v>
      </c>
      <c r="W798" s="1" t="s">
        <v>7358</v>
      </c>
      <c r="X798" s="1" t="b">
        <v>0</v>
      </c>
      <c r="Y798" s="1" t="b">
        <v>0</v>
      </c>
    </row>
    <row r="799" spans="1:25" x14ac:dyDescent="0.25">
      <c r="A799" s="1" t="s">
        <v>7564</v>
      </c>
      <c r="B799" s="1" t="s">
        <v>7565</v>
      </c>
      <c r="C799" s="1" t="str">
        <f>VLOOKUP(B799,店铺SKU信息!E:F,2,0)</f>
        <v>AGCY6820-Black-XL</v>
      </c>
      <c r="D799" s="1" t="s">
        <v>2953</v>
      </c>
      <c r="E799" s="1" t="s">
        <v>8264</v>
      </c>
      <c r="F799" s="1" t="s">
        <v>7352</v>
      </c>
      <c r="G799" s="1">
        <v>13.07</v>
      </c>
      <c r="H799" s="1">
        <v>10.28</v>
      </c>
      <c r="I799" s="1">
        <v>0.79</v>
      </c>
      <c r="J799" s="1" t="s">
        <v>7353</v>
      </c>
      <c r="K799" s="1">
        <v>0.2</v>
      </c>
      <c r="L799" s="1" t="s">
        <v>7354</v>
      </c>
      <c r="M799" s="1">
        <v>6.1400000000000003E-2</v>
      </c>
      <c r="N799" s="1" t="s">
        <v>7355</v>
      </c>
      <c r="O799" s="1" t="s">
        <v>7356</v>
      </c>
      <c r="P799" s="1">
        <v>1</v>
      </c>
      <c r="Q799" s="1">
        <v>0</v>
      </c>
      <c r="R799" s="1">
        <v>6.1400000000000003E-2</v>
      </c>
      <c r="S799" s="38">
        <v>43678</v>
      </c>
      <c r="T799" s="1">
        <v>0.69</v>
      </c>
      <c r="U799" s="1" t="s">
        <v>7357</v>
      </c>
      <c r="V799" s="1">
        <v>4.1399999999999999E-2</v>
      </c>
      <c r="W799" s="1" t="s">
        <v>7358</v>
      </c>
      <c r="X799" s="1" t="b">
        <v>0</v>
      </c>
      <c r="Y799" s="1" t="b">
        <v>0</v>
      </c>
    </row>
    <row r="800" spans="1:25" x14ac:dyDescent="0.25">
      <c r="A800" s="1" t="s">
        <v>7752</v>
      </c>
      <c r="B800" s="1" t="s">
        <v>7753</v>
      </c>
      <c r="C800" s="1" t="str">
        <f>VLOOKUP(B800,店铺SKU信息!E:F,2,0)</f>
        <v>AGCY6705-Red-M</v>
      </c>
      <c r="D800" s="1" t="s">
        <v>7754</v>
      </c>
      <c r="E800" s="1" t="s">
        <v>8264</v>
      </c>
      <c r="F800" s="1" t="s">
        <v>7352</v>
      </c>
      <c r="G800" s="1">
        <v>12.25</v>
      </c>
      <c r="H800" s="1">
        <v>9.65</v>
      </c>
      <c r="I800" s="1">
        <v>1.8</v>
      </c>
      <c r="J800" s="1" t="s">
        <v>7353</v>
      </c>
      <c r="K800" s="1">
        <v>0.51</v>
      </c>
      <c r="L800" s="1" t="s">
        <v>7354</v>
      </c>
      <c r="M800" s="1">
        <v>0.1231</v>
      </c>
      <c r="N800" s="1" t="s">
        <v>7355</v>
      </c>
      <c r="O800" s="1" t="s">
        <v>7356</v>
      </c>
      <c r="P800" s="1">
        <v>0.45</v>
      </c>
      <c r="Q800" s="1">
        <v>0.03</v>
      </c>
      <c r="R800" s="1">
        <v>5.16E-2</v>
      </c>
      <c r="S800" s="38">
        <v>43678</v>
      </c>
      <c r="T800" s="1">
        <v>0.69</v>
      </c>
      <c r="U800" s="1" t="s">
        <v>7357</v>
      </c>
      <c r="V800" s="1">
        <v>3.61E-2</v>
      </c>
      <c r="W800" s="1" t="s">
        <v>7358</v>
      </c>
      <c r="X800" s="1" t="b">
        <v>0</v>
      </c>
      <c r="Y800" s="1" t="b">
        <v>0</v>
      </c>
    </row>
    <row r="801" spans="1:25" x14ac:dyDescent="0.25">
      <c r="A801" s="1" t="s">
        <v>8014</v>
      </c>
      <c r="B801" s="1" t="s">
        <v>8015</v>
      </c>
      <c r="C801" s="1" t="str">
        <f>VLOOKUP(B801,店铺SKU信息!E:F,2,0)</f>
        <v>AGCY6812-Black-M</v>
      </c>
      <c r="D801" s="1" t="s">
        <v>8016</v>
      </c>
      <c r="E801" s="1" t="s">
        <v>8264</v>
      </c>
      <c r="F801" s="1" t="s">
        <v>7352</v>
      </c>
      <c r="G801" s="1">
        <v>13.07</v>
      </c>
      <c r="H801" s="1">
        <v>10.28</v>
      </c>
      <c r="I801" s="1">
        <v>0.79</v>
      </c>
      <c r="J801" s="1" t="s">
        <v>7353</v>
      </c>
      <c r="K801" s="1">
        <v>0.2</v>
      </c>
      <c r="L801" s="1" t="s">
        <v>7354</v>
      </c>
      <c r="M801" s="1">
        <v>6.1400000000000003E-2</v>
      </c>
      <c r="N801" s="1" t="s">
        <v>7355</v>
      </c>
      <c r="O801" s="1" t="s">
        <v>7356</v>
      </c>
      <c r="P801" s="1">
        <v>0.94</v>
      </c>
      <c r="Q801" s="1">
        <v>0.1</v>
      </c>
      <c r="R801" s="1">
        <v>5.1499999999999997E-2</v>
      </c>
      <c r="S801" s="38">
        <v>43678</v>
      </c>
      <c r="T801" s="1">
        <v>0.69</v>
      </c>
      <c r="U801" s="1" t="s">
        <v>7357</v>
      </c>
      <c r="V801" s="1">
        <v>3.61E-2</v>
      </c>
      <c r="W801" s="1" t="s">
        <v>7358</v>
      </c>
      <c r="X801" s="1" t="b">
        <v>0</v>
      </c>
      <c r="Y801" s="1" t="b">
        <v>0</v>
      </c>
    </row>
    <row r="802" spans="1:25" x14ac:dyDescent="0.25">
      <c r="A802" s="1" t="s">
        <v>8265</v>
      </c>
      <c r="B802" s="1" t="s">
        <v>8266</v>
      </c>
      <c r="C802" s="1" t="str">
        <f>VLOOKUP(B802,店铺SKU信息!E:F,2,0)</f>
        <v>AGCY6706-Red-L</v>
      </c>
      <c r="D802" s="1" t="s">
        <v>8267</v>
      </c>
      <c r="E802" s="1" t="s">
        <v>8264</v>
      </c>
      <c r="F802" s="1" t="s">
        <v>7352</v>
      </c>
      <c r="G802" s="1">
        <v>12.25</v>
      </c>
      <c r="H802" s="1">
        <v>9.65</v>
      </c>
      <c r="I802" s="1">
        <v>1.8</v>
      </c>
      <c r="J802" s="1" t="s">
        <v>7353</v>
      </c>
      <c r="K802" s="1">
        <v>0.51</v>
      </c>
      <c r="L802" s="1" t="s">
        <v>7354</v>
      </c>
      <c r="M802" s="1">
        <v>0.1231</v>
      </c>
      <c r="N802" s="1" t="s">
        <v>7355</v>
      </c>
      <c r="O802" s="1" t="s">
        <v>7356</v>
      </c>
      <c r="P802" s="1">
        <v>0.45</v>
      </c>
      <c r="Q802" s="1">
        <v>0.03</v>
      </c>
      <c r="R802" s="1">
        <v>5.16E-2</v>
      </c>
      <c r="S802" s="38">
        <v>43678</v>
      </c>
      <c r="T802" s="1">
        <v>0.69</v>
      </c>
      <c r="U802" s="1" t="s">
        <v>7357</v>
      </c>
      <c r="V802" s="1">
        <v>3.61E-2</v>
      </c>
      <c r="W802" s="1" t="s">
        <v>7358</v>
      </c>
      <c r="X802" s="1" t="b">
        <v>0</v>
      </c>
      <c r="Y802" s="1" t="b">
        <v>0</v>
      </c>
    </row>
    <row r="803" spans="1:25" x14ac:dyDescent="0.25">
      <c r="A803" s="1" t="s">
        <v>7430</v>
      </c>
      <c r="B803" s="1" t="s">
        <v>7431</v>
      </c>
      <c r="C803" s="1" t="str">
        <f>VLOOKUP(B803,店铺SKU信息!E:F,2,0)</f>
        <v>AGM48999-White-4XL</v>
      </c>
      <c r="D803" s="1" t="s">
        <v>2676</v>
      </c>
      <c r="E803" s="1" t="s">
        <v>8264</v>
      </c>
      <c r="F803" s="1" t="s">
        <v>7352</v>
      </c>
      <c r="G803" s="1">
        <v>11.7</v>
      </c>
      <c r="H803" s="1">
        <v>9.5</v>
      </c>
      <c r="I803" s="1">
        <v>1.7</v>
      </c>
      <c r="J803" s="1" t="s">
        <v>7353</v>
      </c>
      <c r="K803" s="1">
        <v>0.9</v>
      </c>
      <c r="L803" s="1" t="s">
        <v>7354</v>
      </c>
      <c r="M803" s="1">
        <v>0.1091</v>
      </c>
      <c r="N803" s="1" t="s">
        <v>7355</v>
      </c>
      <c r="O803" s="1" t="s">
        <v>7356</v>
      </c>
      <c r="P803" s="1">
        <v>0.03</v>
      </c>
      <c r="Q803" s="1">
        <v>0</v>
      </c>
      <c r="R803" s="1">
        <v>3.5000000000000001E-3</v>
      </c>
      <c r="S803" s="38">
        <v>43678</v>
      </c>
      <c r="T803" s="1">
        <v>0.69</v>
      </c>
      <c r="U803" s="1" t="s">
        <v>7357</v>
      </c>
      <c r="V803" s="1">
        <v>2.5000000000000001E-3</v>
      </c>
      <c r="W803" s="1" t="s">
        <v>7358</v>
      </c>
      <c r="X803" s="1" t="b">
        <v>0</v>
      </c>
      <c r="Y803" s="1" t="b">
        <v>0</v>
      </c>
    </row>
    <row r="804" spans="1:25" x14ac:dyDescent="0.25">
      <c r="A804" s="1" t="s">
        <v>7973</v>
      </c>
      <c r="B804" s="1" t="s">
        <v>7974</v>
      </c>
      <c r="C804" s="1" t="str">
        <f>VLOOKUP(B804,店铺SKU信息!E:F,2,0)</f>
        <v>AGM42655-Purple-3XL</v>
      </c>
      <c r="D804" s="1" t="s">
        <v>3548</v>
      </c>
      <c r="E804" s="1" t="s">
        <v>8264</v>
      </c>
      <c r="F804" s="1" t="s">
        <v>7352</v>
      </c>
      <c r="G804" s="1">
        <v>12.3</v>
      </c>
      <c r="H804" s="1">
        <v>9.6</v>
      </c>
      <c r="I804" s="1">
        <v>1</v>
      </c>
      <c r="J804" s="1" t="s">
        <v>7353</v>
      </c>
      <c r="K804" s="1">
        <v>0.7</v>
      </c>
      <c r="L804" s="1" t="s">
        <v>7354</v>
      </c>
      <c r="M804" s="1">
        <v>6.83E-2</v>
      </c>
      <c r="N804" s="1" t="s">
        <v>7355</v>
      </c>
      <c r="O804" s="1" t="s">
        <v>7356</v>
      </c>
      <c r="P804" s="1">
        <v>0.19</v>
      </c>
      <c r="Q804" s="1">
        <v>0</v>
      </c>
      <c r="R804" s="1">
        <v>1.32E-2</v>
      </c>
      <c r="S804" s="38">
        <v>43678</v>
      </c>
      <c r="T804" s="1">
        <v>0.69</v>
      </c>
      <c r="U804" s="1" t="s">
        <v>7357</v>
      </c>
      <c r="V804" s="1">
        <v>9.2999999999999992E-3</v>
      </c>
      <c r="W804" s="1" t="s">
        <v>7358</v>
      </c>
      <c r="X804" s="1" t="b">
        <v>0</v>
      </c>
      <c r="Y804" s="1" t="b">
        <v>0</v>
      </c>
    </row>
    <row r="805" spans="1:25" x14ac:dyDescent="0.25">
      <c r="A805" s="1" t="s">
        <v>8268</v>
      </c>
      <c r="B805" s="1" t="s">
        <v>8269</v>
      </c>
      <c r="C805" s="1" t="str">
        <f>VLOOKUP(B805,店铺SKU信息!E:F,2,0)</f>
        <v>AGCY4062-Dark Green-S</v>
      </c>
      <c r="D805" s="1" t="s">
        <v>3619</v>
      </c>
      <c r="E805" s="1" t="s">
        <v>8264</v>
      </c>
      <c r="F805" s="1" t="s">
        <v>7352</v>
      </c>
      <c r="G805" s="1">
        <v>11.65</v>
      </c>
      <c r="H805" s="1">
        <v>9.4499999999999993</v>
      </c>
      <c r="I805" s="1">
        <v>1.25</v>
      </c>
      <c r="J805" s="1" t="s">
        <v>7353</v>
      </c>
      <c r="K805" s="1">
        <v>0.28999999999999998</v>
      </c>
      <c r="L805" s="1" t="s">
        <v>7354</v>
      </c>
      <c r="M805" s="1">
        <v>7.9500000000000001E-2</v>
      </c>
      <c r="N805" s="1" t="s">
        <v>7355</v>
      </c>
      <c r="O805" s="1" t="s">
        <v>7356</v>
      </c>
      <c r="P805" s="1">
        <v>0.13</v>
      </c>
      <c r="Q805" s="1">
        <v>0</v>
      </c>
      <c r="R805" s="1">
        <v>1.03E-2</v>
      </c>
      <c r="S805" s="38">
        <v>43678</v>
      </c>
      <c r="T805" s="1">
        <v>0.69</v>
      </c>
      <c r="U805" s="1" t="s">
        <v>7357</v>
      </c>
      <c r="V805" s="1">
        <v>7.1999999999999998E-3</v>
      </c>
      <c r="W805" s="1" t="s">
        <v>7358</v>
      </c>
      <c r="X805" s="1" t="b">
        <v>0</v>
      </c>
      <c r="Y805" s="1" t="b">
        <v>0</v>
      </c>
    </row>
    <row r="806" spans="1:25" x14ac:dyDescent="0.25">
      <c r="A806" s="1" t="s">
        <v>7636</v>
      </c>
      <c r="B806" s="1" t="s">
        <v>7637</v>
      </c>
      <c r="C806" s="1" t="str">
        <f>VLOOKUP(B806,店铺SKU信息!E:F,2,0)</f>
        <v>AGCY6820-Black-M</v>
      </c>
      <c r="D806" s="1" t="s">
        <v>3119</v>
      </c>
      <c r="E806" s="1" t="s">
        <v>8264</v>
      </c>
      <c r="F806" s="1" t="s">
        <v>7352</v>
      </c>
      <c r="G806" s="1">
        <v>13.07</v>
      </c>
      <c r="H806" s="1">
        <v>10.28</v>
      </c>
      <c r="I806" s="1">
        <v>0.79</v>
      </c>
      <c r="J806" s="1" t="s">
        <v>7353</v>
      </c>
      <c r="K806" s="1">
        <v>0.2</v>
      </c>
      <c r="L806" s="1" t="s">
        <v>7354</v>
      </c>
      <c r="M806" s="1">
        <v>6.1400000000000003E-2</v>
      </c>
      <c r="N806" s="1" t="s">
        <v>7355</v>
      </c>
      <c r="O806" s="1" t="s">
        <v>7356</v>
      </c>
      <c r="P806" s="1">
        <v>0.81</v>
      </c>
      <c r="Q806" s="1">
        <v>0</v>
      </c>
      <c r="R806" s="1">
        <v>4.9500000000000002E-2</v>
      </c>
      <c r="S806" s="38">
        <v>43678</v>
      </c>
      <c r="T806" s="1">
        <v>0.69</v>
      </c>
      <c r="U806" s="1" t="s">
        <v>7357</v>
      </c>
      <c r="V806" s="1">
        <v>3.4700000000000002E-2</v>
      </c>
      <c r="W806" s="1" t="s">
        <v>7358</v>
      </c>
      <c r="X806" s="1" t="b">
        <v>0</v>
      </c>
      <c r="Y806" s="1" t="b">
        <v>0</v>
      </c>
    </row>
    <row r="807" spans="1:25" x14ac:dyDescent="0.25">
      <c r="A807" s="1" t="s">
        <v>7576</v>
      </c>
      <c r="B807" s="1" t="s">
        <v>7577</v>
      </c>
      <c r="C807" s="1" t="str">
        <f>VLOOKUP(B807,店铺SKU信息!E:F,2,0)</f>
        <v>AGCY6820-White-M</v>
      </c>
      <c r="D807" s="1" t="s">
        <v>2666</v>
      </c>
      <c r="E807" s="1" t="s">
        <v>8264</v>
      </c>
      <c r="F807" s="1" t="s">
        <v>7352</v>
      </c>
      <c r="G807" s="1">
        <v>13.07</v>
      </c>
      <c r="H807" s="1">
        <v>10.28</v>
      </c>
      <c r="I807" s="1">
        <v>0.79</v>
      </c>
      <c r="J807" s="1" t="s">
        <v>7353</v>
      </c>
      <c r="K807" s="1">
        <v>0.2</v>
      </c>
      <c r="L807" s="1" t="s">
        <v>7354</v>
      </c>
      <c r="M807" s="1">
        <v>6.1400000000000003E-2</v>
      </c>
      <c r="N807" s="1" t="s">
        <v>7355</v>
      </c>
      <c r="O807" s="1" t="s">
        <v>7356</v>
      </c>
      <c r="P807" s="1">
        <v>0.45</v>
      </c>
      <c r="Q807" s="1">
        <v>0</v>
      </c>
      <c r="R807" s="1">
        <v>2.7699999999999999E-2</v>
      </c>
      <c r="S807" s="38">
        <v>43678</v>
      </c>
      <c r="T807" s="1">
        <v>0.69</v>
      </c>
      <c r="U807" s="1" t="s">
        <v>7357</v>
      </c>
      <c r="V807" s="1">
        <v>1.9400000000000001E-2</v>
      </c>
      <c r="W807" s="1" t="s">
        <v>7358</v>
      </c>
      <c r="X807" s="1" t="b">
        <v>0</v>
      </c>
      <c r="Y807" s="1" t="b">
        <v>0</v>
      </c>
    </row>
    <row r="808" spans="1:25" x14ac:dyDescent="0.25">
      <c r="A808" s="1" t="s">
        <v>7568</v>
      </c>
      <c r="B808" s="1" t="s">
        <v>7569</v>
      </c>
      <c r="C808" s="1" t="str">
        <f>VLOOKUP(B808,店铺SKU信息!E:F,2,0)</f>
        <v>AGCY6820-Black-S</v>
      </c>
      <c r="D808" s="1" t="s">
        <v>4096</v>
      </c>
      <c r="E808" s="1" t="s">
        <v>8264</v>
      </c>
      <c r="F808" s="1" t="s">
        <v>7352</v>
      </c>
      <c r="G808" s="1">
        <v>13.07</v>
      </c>
      <c r="H808" s="1">
        <v>10.28</v>
      </c>
      <c r="I808" s="1">
        <v>0.79</v>
      </c>
      <c r="J808" s="1" t="s">
        <v>7353</v>
      </c>
      <c r="K808" s="1">
        <v>0.2</v>
      </c>
      <c r="L808" s="1" t="s">
        <v>7354</v>
      </c>
      <c r="M808" s="1">
        <v>6.1400000000000003E-2</v>
      </c>
      <c r="N808" s="1" t="s">
        <v>7355</v>
      </c>
      <c r="O808" s="1" t="s">
        <v>7356</v>
      </c>
      <c r="P808" s="1">
        <v>0.16</v>
      </c>
      <c r="Q808" s="1">
        <v>0</v>
      </c>
      <c r="R808" s="1">
        <v>9.9000000000000008E-3</v>
      </c>
      <c r="S808" s="38">
        <v>43678</v>
      </c>
      <c r="T808" s="1">
        <v>0.69</v>
      </c>
      <c r="U808" s="1" t="s">
        <v>7357</v>
      </c>
      <c r="V808" s="1">
        <v>6.8999999999999999E-3</v>
      </c>
      <c r="W808" s="1" t="s">
        <v>7358</v>
      </c>
      <c r="X808" s="1" t="b">
        <v>0</v>
      </c>
      <c r="Y808" s="1" t="b">
        <v>0</v>
      </c>
    </row>
    <row r="809" spans="1:25" x14ac:dyDescent="0.25">
      <c r="A809" s="1" t="s">
        <v>7703</v>
      </c>
      <c r="B809" s="1" t="s">
        <v>7704</v>
      </c>
      <c r="C809" s="1" t="str">
        <f>VLOOKUP(B809,店铺SKU信息!E:F,2,0)</f>
        <v>AGCY4064-Navy Blue-M</v>
      </c>
      <c r="D809" s="1" t="s">
        <v>7705</v>
      </c>
      <c r="E809" s="1" t="s">
        <v>8264</v>
      </c>
      <c r="F809" s="1" t="s">
        <v>7352</v>
      </c>
      <c r="G809" s="1">
        <v>12.25</v>
      </c>
      <c r="H809" s="1">
        <v>9.65</v>
      </c>
      <c r="I809" s="1">
        <v>1.8</v>
      </c>
      <c r="J809" s="1" t="s">
        <v>7353</v>
      </c>
      <c r="K809" s="1">
        <v>0.51</v>
      </c>
      <c r="L809" s="1" t="s">
        <v>7354</v>
      </c>
      <c r="M809" s="1">
        <v>0.1231</v>
      </c>
      <c r="N809" s="1" t="s">
        <v>7355</v>
      </c>
      <c r="O809" s="1" t="s">
        <v>7356</v>
      </c>
      <c r="P809" s="1">
        <v>0.45</v>
      </c>
      <c r="Q809" s="1">
        <v>0.03</v>
      </c>
      <c r="R809" s="1">
        <v>5.16E-2</v>
      </c>
      <c r="S809" s="38">
        <v>43678</v>
      </c>
      <c r="T809" s="1">
        <v>0.69</v>
      </c>
      <c r="U809" s="1" t="s">
        <v>7357</v>
      </c>
      <c r="V809" s="1">
        <v>3.61E-2</v>
      </c>
      <c r="W809" s="1" t="s">
        <v>7358</v>
      </c>
      <c r="X809" s="1" t="b">
        <v>0</v>
      </c>
      <c r="Y809" s="1" t="b">
        <v>0</v>
      </c>
    </row>
    <row r="810" spans="1:25" x14ac:dyDescent="0.25">
      <c r="A810" s="1" t="s">
        <v>7454</v>
      </c>
      <c r="B810" s="1" t="s">
        <v>7455</v>
      </c>
      <c r="C810" s="1" t="str">
        <f>VLOOKUP(B810,店铺SKU信息!E:F,2,0)</f>
        <v>AGM4896-Blue-2XL</v>
      </c>
      <c r="D810" s="1" t="s">
        <v>2823</v>
      </c>
      <c r="E810" s="1" t="s">
        <v>8264</v>
      </c>
      <c r="F810" s="1" t="s">
        <v>7352</v>
      </c>
      <c r="G810" s="1">
        <v>13.69</v>
      </c>
      <c r="H810" s="1">
        <v>3.9</v>
      </c>
      <c r="I810" s="1">
        <v>2.1</v>
      </c>
      <c r="J810" s="1" t="s">
        <v>7353</v>
      </c>
      <c r="K810" s="1">
        <v>1.05</v>
      </c>
      <c r="L810" s="1" t="s">
        <v>7354</v>
      </c>
      <c r="M810" s="1">
        <v>6.4799999999999996E-2</v>
      </c>
      <c r="N810" s="1" t="s">
        <v>7355</v>
      </c>
      <c r="O810" s="1" t="s">
        <v>7356</v>
      </c>
      <c r="P810" s="1">
        <v>0.06</v>
      </c>
      <c r="Q810" s="1">
        <v>0</v>
      </c>
      <c r="R810" s="1">
        <v>4.1999999999999997E-3</v>
      </c>
      <c r="S810" s="38">
        <v>43678</v>
      </c>
      <c r="T810" s="1">
        <v>0.69</v>
      </c>
      <c r="U810" s="1" t="s">
        <v>7357</v>
      </c>
      <c r="V810" s="1">
        <v>2.8999999999999998E-3</v>
      </c>
      <c r="W810" s="1" t="s">
        <v>7358</v>
      </c>
      <c r="X810" s="1" t="b">
        <v>0</v>
      </c>
      <c r="Y810" s="1" t="b">
        <v>0</v>
      </c>
    </row>
    <row r="811" spans="1:25" x14ac:dyDescent="0.25">
      <c r="A811" s="1" t="s">
        <v>8270</v>
      </c>
      <c r="B811" s="1" t="s">
        <v>8271</v>
      </c>
      <c r="C811" s="1" t="str">
        <f>VLOOKUP(B811,店铺SKU信息!E:F,2,0)</f>
        <v>AGCY1031-Pink Stripe-S</v>
      </c>
      <c r="D811" s="1" t="s">
        <v>8272</v>
      </c>
      <c r="E811" s="1" t="s">
        <v>8264</v>
      </c>
      <c r="F811" s="1" t="s">
        <v>7352</v>
      </c>
      <c r="G811" s="1">
        <v>12.4</v>
      </c>
      <c r="H811" s="1">
        <v>8.5</v>
      </c>
      <c r="I811" s="1">
        <v>0.5</v>
      </c>
      <c r="J811" s="1" t="s">
        <v>7353</v>
      </c>
      <c r="K811" s="1">
        <v>0.3</v>
      </c>
      <c r="L811" s="1" t="s">
        <v>7354</v>
      </c>
      <c r="M811" s="1">
        <v>3.0499999999999999E-2</v>
      </c>
      <c r="N811" s="1" t="s">
        <v>7355</v>
      </c>
      <c r="O811" s="1" t="s">
        <v>7356</v>
      </c>
      <c r="P811" s="1">
        <v>1</v>
      </c>
      <c r="Q811" s="1">
        <v>0</v>
      </c>
      <c r="R811" s="1">
        <v>3.0499999999999999E-2</v>
      </c>
      <c r="S811" s="38">
        <v>43678</v>
      </c>
      <c r="T811" s="1">
        <v>0.69</v>
      </c>
      <c r="U811" s="1" t="s">
        <v>7357</v>
      </c>
      <c r="V811" s="1">
        <v>2.1299999999999999E-2</v>
      </c>
      <c r="W811" s="1" t="s">
        <v>7358</v>
      </c>
      <c r="X811" s="1" t="b">
        <v>0</v>
      </c>
      <c r="Y811" s="1" t="b">
        <v>0</v>
      </c>
    </row>
    <row r="812" spans="1:25" x14ac:dyDescent="0.25">
      <c r="A812" s="1" t="s">
        <v>7916</v>
      </c>
      <c r="B812" s="1" t="s">
        <v>7917</v>
      </c>
      <c r="C812" s="1" t="str">
        <f>VLOOKUP(B812,店铺SKU信息!E:F,2,0)</f>
        <v>AGCY6876-Black-M</v>
      </c>
      <c r="D812" s="1" t="s">
        <v>3539</v>
      </c>
      <c r="E812" s="1" t="s">
        <v>8273</v>
      </c>
      <c r="F812" s="1" t="s">
        <v>7352</v>
      </c>
      <c r="G812" s="1">
        <v>13.94</v>
      </c>
      <c r="H812" s="1">
        <v>10.24</v>
      </c>
      <c r="I812" s="1">
        <v>0.31</v>
      </c>
      <c r="J812" s="1" t="s">
        <v>7353</v>
      </c>
      <c r="K812" s="1">
        <v>0.5</v>
      </c>
      <c r="L812" s="1" t="s">
        <v>7354</v>
      </c>
      <c r="M812" s="1">
        <v>2.5600000000000001E-2</v>
      </c>
      <c r="N812" s="1" t="s">
        <v>7355</v>
      </c>
      <c r="O812" s="1" t="s">
        <v>7356</v>
      </c>
      <c r="P812" s="1">
        <v>1</v>
      </c>
      <c r="Q812" s="1">
        <v>0</v>
      </c>
      <c r="R812" s="1">
        <v>2.5600000000000001E-2</v>
      </c>
      <c r="S812" s="38">
        <v>43678</v>
      </c>
      <c r="T812" s="1">
        <v>0.69</v>
      </c>
      <c r="U812" s="1" t="s">
        <v>7357</v>
      </c>
      <c r="V812" s="1">
        <v>1.77E-2</v>
      </c>
      <c r="W812" s="1" t="s">
        <v>7358</v>
      </c>
      <c r="X812" s="1" t="b">
        <v>0</v>
      </c>
      <c r="Y812" s="1" t="b">
        <v>0</v>
      </c>
    </row>
    <row r="813" spans="1:25" x14ac:dyDescent="0.25">
      <c r="A813" s="1" t="s">
        <v>7482</v>
      </c>
      <c r="B813" s="1" t="s">
        <v>7483</v>
      </c>
      <c r="C813" s="1" t="str">
        <f>VLOOKUP(B813,店铺SKU信息!E:F,2,0)</f>
        <v>AGM4896-Blue-3XL</v>
      </c>
      <c r="D813" s="1" t="s">
        <v>3030</v>
      </c>
      <c r="E813" s="1" t="s">
        <v>8273</v>
      </c>
      <c r="F813" s="1" t="s">
        <v>7352</v>
      </c>
      <c r="G813" s="1">
        <v>13.69</v>
      </c>
      <c r="H813" s="1">
        <v>3.9</v>
      </c>
      <c r="I813" s="1">
        <v>2.1</v>
      </c>
      <c r="J813" s="1" t="s">
        <v>7353</v>
      </c>
      <c r="K813" s="1">
        <v>1.05</v>
      </c>
      <c r="L813" s="1" t="s">
        <v>7354</v>
      </c>
      <c r="M813" s="1">
        <v>6.4799999999999996E-2</v>
      </c>
      <c r="N813" s="1" t="s">
        <v>7355</v>
      </c>
      <c r="O813" s="1" t="s">
        <v>7356</v>
      </c>
      <c r="P813" s="1">
        <v>0.71</v>
      </c>
      <c r="Q813" s="1">
        <v>0</v>
      </c>
      <c r="R813" s="1">
        <v>4.5999999999999999E-2</v>
      </c>
      <c r="S813" s="38">
        <v>43678</v>
      </c>
      <c r="T813" s="1">
        <v>0.69</v>
      </c>
      <c r="U813" s="1" t="s">
        <v>7357</v>
      </c>
      <c r="V813" s="1">
        <v>3.1699999999999999E-2</v>
      </c>
      <c r="W813" s="1" t="s">
        <v>7358</v>
      </c>
      <c r="X813" s="1" t="b">
        <v>0</v>
      </c>
      <c r="Y813" s="1" t="b">
        <v>0</v>
      </c>
    </row>
    <row r="814" spans="1:25" x14ac:dyDescent="0.25">
      <c r="A814" s="1" t="s">
        <v>8274</v>
      </c>
      <c r="B814" s="1" t="s">
        <v>8275</v>
      </c>
      <c r="C814" s="1" t="str">
        <f>VLOOKUP(B814,店铺SKU信息!E:F,2,0)</f>
        <v>AGCY6759-White-L</v>
      </c>
      <c r="D814" s="1" t="s">
        <v>8276</v>
      </c>
      <c r="E814" s="1" t="s">
        <v>8273</v>
      </c>
      <c r="F814" s="1" t="s">
        <v>7352</v>
      </c>
      <c r="G814" s="1">
        <v>12.99</v>
      </c>
      <c r="H814" s="1">
        <v>10.25</v>
      </c>
      <c r="I814" s="1">
        <v>0.87</v>
      </c>
      <c r="J814" s="1" t="s">
        <v>7353</v>
      </c>
      <c r="K814" s="1">
        <v>0.25</v>
      </c>
      <c r="L814" s="1" t="s">
        <v>7354</v>
      </c>
      <c r="M814" s="1">
        <v>6.7000000000000004E-2</v>
      </c>
      <c r="N814" s="1" t="s">
        <v>7355</v>
      </c>
      <c r="O814" s="1" t="s">
        <v>7356</v>
      </c>
      <c r="P814" s="1">
        <v>1.94</v>
      </c>
      <c r="Q814" s="1">
        <v>0.06</v>
      </c>
      <c r="R814" s="1">
        <v>0.12540000000000001</v>
      </c>
      <c r="S814" s="38">
        <v>43678</v>
      </c>
      <c r="T814" s="1">
        <v>0.69</v>
      </c>
      <c r="U814" s="1" t="s">
        <v>7357</v>
      </c>
      <c r="V814" s="1">
        <v>8.6499999999999994E-2</v>
      </c>
      <c r="W814" s="1" t="s">
        <v>7358</v>
      </c>
      <c r="X814" s="1" t="b">
        <v>0</v>
      </c>
      <c r="Y814" s="1" t="b">
        <v>0</v>
      </c>
    </row>
    <row r="815" spans="1:25" x14ac:dyDescent="0.25">
      <c r="A815" s="1" t="s">
        <v>7484</v>
      </c>
      <c r="B815" s="1" t="s">
        <v>7485</v>
      </c>
      <c r="C815" s="1" t="str">
        <f>VLOOKUP(B815,店铺SKU信息!E:F,2,0)</f>
        <v>AGM4896-Burgundy-XL</v>
      </c>
      <c r="D815" s="1" t="s">
        <v>2776</v>
      </c>
      <c r="E815" s="1" t="s">
        <v>8273</v>
      </c>
      <c r="F815" s="1" t="s">
        <v>7352</v>
      </c>
      <c r="G815" s="1">
        <v>13.69</v>
      </c>
      <c r="H815" s="1">
        <v>3.9</v>
      </c>
      <c r="I815" s="1">
        <v>2.1</v>
      </c>
      <c r="J815" s="1" t="s">
        <v>7353</v>
      </c>
      <c r="K815" s="1">
        <v>1.05</v>
      </c>
      <c r="L815" s="1" t="s">
        <v>7354</v>
      </c>
      <c r="M815" s="1">
        <v>6.4799999999999996E-2</v>
      </c>
      <c r="N815" s="1" t="s">
        <v>7355</v>
      </c>
      <c r="O815" s="1" t="s">
        <v>7356</v>
      </c>
      <c r="P815" s="1">
        <v>0.1</v>
      </c>
      <c r="Q815" s="1">
        <v>0</v>
      </c>
      <c r="R815" s="1">
        <v>6.3E-3</v>
      </c>
      <c r="S815" s="38">
        <v>43678</v>
      </c>
      <c r="T815" s="1">
        <v>0.69</v>
      </c>
      <c r="U815" s="1" t="s">
        <v>7357</v>
      </c>
      <c r="V815" s="1">
        <v>4.3E-3</v>
      </c>
      <c r="W815" s="1" t="s">
        <v>7358</v>
      </c>
      <c r="X815" s="1" t="b">
        <v>0</v>
      </c>
      <c r="Y815" s="1" t="b">
        <v>0</v>
      </c>
    </row>
    <row r="816" spans="1:25" x14ac:dyDescent="0.25">
      <c r="A816" s="1" t="s">
        <v>7597</v>
      </c>
      <c r="B816" s="1" t="s">
        <v>7598</v>
      </c>
      <c r="C816" s="1" t="str">
        <f>VLOOKUP(B816,店铺SKU信息!E:F,2,0)</f>
        <v>AGCY4080-Black-S</v>
      </c>
      <c r="D816" s="1" t="s">
        <v>4778</v>
      </c>
      <c r="E816" s="1" t="s">
        <v>8273</v>
      </c>
      <c r="F816" s="1" t="s">
        <v>7352</v>
      </c>
      <c r="G816" s="1">
        <v>12.25</v>
      </c>
      <c r="H816" s="1">
        <v>9.65</v>
      </c>
      <c r="I816" s="1">
        <v>1.8</v>
      </c>
      <c r="J816" s="1" t="s">
        <v>7353</v>
      </c>
      <c r="K816" s="1">
        <v>0.51</v>
      </c>
      <c r="L816" s="1" t="s">
        <v>7354</v>
      </c>
      <c r="M816" s="1">
        <v>0.1231</v>
      </c>
      <c r="N816" s="1" t="s">
        <v>7355</v>
      </c>
      <c r="O816" s="1" t="s">
        <v>7356</v>
      </c>
      <c r="P816" s="1">
        <v>0.48</v>
      </c>
      <c r="Q816" s="1">
        <v>0.06</v>
      </c>
      <c r="R816" s="1">
        <v>5.16E-2</v>
      </c>
      <c r="S816" s="38">
        <v>43678</v>
      </c>
      <c r="T816" s="1">
        <v>0.69</v>
      </c>
      <c r="U816" s="1" t="s">
        <v>7357</v>
      </c>
      <c r="V816" s="1">
        <v>3.56E-2</v>
      </c>
      <c r="W816" s="1" t="s">
        <v>7358</v>
      </c>
      <c r="X816" s="1" t="b">
        <v>0</v>
      </c>
      <c r="Y816" s="1" t="b">
        <v>0</v>
      </c>
    </row>
    <row r="817" spans="1:25" x14ac:dyDescent="0.25">
      <c r="A817" s="1" t="s">
        <v>7986</v>
      </c>
      <c r="B817" s="1" t="s">
        <v>7987</v>
      </c>
      <c r="C817" s="1" t="str">
        <f>VLOOKUP(B817,店铺SKU信息!E:F,2,0)</f>
        <v>AGCY6876-White-S</v>
      </c>
      <c r="D817" s="1" t="s">
        <v>4837</v>
      </c>
      <c r="E817" s="1" t="s">
        <v>8273</v>
      </c>
      <c r="F817" s="1" t="s">
        <v>7352</v>
      </c>
      <c r="G817" s="1">
        <v>13.94</v>
      </c>
      <c r="H817" s="1">
        <v>10.24</v>
      </c>
      <c r="I817" s="1">
        <v>0.31</v>
      </c>
      <c r="J817" s="1" t="s">
        <v>7353</v>
      </c>
      <c r="K817" s="1">
        <v>0.5</v>
      </c>
      <c r="L817" s="1" t="s">
        <v>7354</v>
      </c>
      <c r="M817" s="1">
        <v>2.5600000000000001E-2</v>
      </c>
      <c r="N817" s="1" t="s">
        <v>7355</v>
      </c>
      <c r="O817" s="1" t="s">
        <v>7356</v>
      </c>
      <c r="P817" s="1">
        <v>2.84</v>
      </c>
      <c r="Q817" s="1">
        <v>0</v>
      </c>
      <c r="R817" s="1">
        <v>7.2700000000000001E-2</v>
      </c>
      <c r="S817" s="38">
        <v>43678</v>
      </c>
      <c r="T817" s="1">
        <v>0.69</v>
      </c>
      <c r="U817" s="1" t="s">
        <v>7357</v>
      </c>
      <c r="V817" s="1">
        <v>5.0200000000000002E-2</v>
      </c>
      <c r="W817" s="1" t="s">
        <v>7358</v>
      </c>
      <c r="X817" s="1" t="b">
        <v>0</v>
      </c>
      <c r="Y817" s="1" t="b">
        <v>0</v>
      </c>
    </row>
    <row r="818" spans="1:25" x14ac:dyDescent="0.25">
      <c r="A818" s="1" t="s">
        <v>7370</v>
      </c>
      <c r="B818" s="1" t="s">
        <v>7371</v>
      </c>
      <c r="C818" s="1" t="str">
        <f>VLOOKUP(B818,店铺SKU信息!E:F,2,0)</f>
        <v>AGM4896-Black-3XL</v>
      </c>
      <c r="D818" s="1" t="s">
        <v>2733</v>
      </c>
      <c r="E818" s="1" t="s">
        <v>8273</v>
      </c>
      <c r="F818" s="1" t="s">
        <v>7352</v>
      </c>
      <c r="G818" s="1">
        <v>13.69</v>
      </c>
      <c r="H818" s="1">
        <v>3.9</v>
      </c>
      <c r="I818" s="1">
        <v>2.1</v>
      </c>
      <c r="J818" s="1" t="s">
        <v>7353</v>
      </c>
      <c r="K818" s="1">
        <v>1.05</v>
      </c>
      <c r="L818" s="1" t="s">
        <v>7354</v>
      </c>
      <c r="M818" s="1">
        <v>6.4799999999999996E-2</v>
      </c>
      <c r="N818" s="1" t="s">
        <v>7355</v>
      </c>
      <c r="O818" s="1" t="s">
        <v>7356</v>
      </c>
      <c r="P818" s="1">
        <v>0.19</v>
      </c>
      <c r="Q818" s="1">
        <v>0</v>
      </c>
      <c r="R818" s="1">
        <v>1.2500000000000001E-2</v>
      </c>
      <c r="S818" s="38">
        <v>43678</v>
      </c>
      <c r="T818" s="1">
        <v>0.69</v>
      </c>
      <c r="U818" s="1" t="s">
        <v>7357</v>
      </c>
      <c r="V818" s="1">
        <v>8.6999999999999994E-3</v>
      </c>
      <c r="W818" s="1" t="s">
        <v>7358</v>
      </c>
      <c r="X818" s="1" t="b">
        <v>0</v>
      </c>
      <c r="Y818" s="1" t="b">
        <v>0</v>
      </c>
    </row>
    <row r="819" spans="1:25" x14ac:dyDescent="0.25">
      <c r="A819" s="1" t="s">
        <v>8268</v>
      </c>
      <c r="B819" s="1" t="s">
        <v>8269</v>
      </c>
      <c r="C819" s="1" t="str">
        <f>VLOOKUP(B819,店铺SKU信息!E:F,2,0)</f>
        <v>AGCY4062-Dark Green-S</v>
      </c>
      <c r="D819" s="1" t="s">
        <v>3619</v>
      </c>
      <c r="E819" s="1" t="s">
        <v>8273</v>
      </c>
      <c r="F819" s="1" t="s">
        <v>7352</v>
      </c>
      <c r="G819" s="1">
        <v>11.65</v>
      </c>
      <c r="H819" s="1">
        <v>9.4499999999999993</v>
      </c>
      <c r="I819" s="1">
        <v>1.25</v>
      </c>
      <c r="J819" s="1" t="s">
        <v>7353</v>
      </c>
      <c r="K819" s="1">
        <v>0.28999999999999998</v>
      </c>
      <c r="L819" s="1" t="s">
        <v>7354</v>
      </c>
      <c r="M819" s="1">
        <v>7.9500000000000001E-2</v>
      </c>
      <c r="N819" s="1" t="s">
        <v>7355</v>
      </c>
      <c r="O819" s="1" t="s">
        <v>7356</v>
      </c>
      <c r="P819" s="1">
        <v>6.55</v>
      </c>
      <c r="Q819" s="1">
        <v>0</v>
      </c>
      <c r="R819" s="1">
        <v>0.52059999999999995</v>
      </c>
      <c r="S819" s="38">
        <v>43678</v>
      </c>
      <c r="T819" s="1">
        <v>0.69</v>
      </c>
      <c r="U819" s="1" t="s">
        <v>7357</v>
      </c>
      <c r="V819" s="1">
        <v>0.35920000000000002</v>
      </c>
      <c r="W819" s="1" t="s">
        <v>7358</v>
      </c>
      <c r="X819" s="1" t="b">
        <v>0</v>
      </c>
      <c r="Y819" s="1" t="b">
        <v>0</v>
      </c>
    </row>
    <row r="820" spans="1:25" x14ac:dyDescent="0.25">
      <c r="A820" s="1" t="s">
        <v>8277</v>
      </c>
      <c r="B820" s="1" t="s">
        <v>8278</v>
      </c>
      <c r="C820" s="1" t="str">
        <f>VLOOKUP(B820,店铺SKU信息!E:F,2,0)</f>
        <v>AGCY4064-Navy Blue-XL</v>
      </c>
      <c r="D820" s="1" t="s">
        <v>8279</v>
      </c>
      <c r="E820" s="1" t="s">
        <v>8273</v>
      </c>
      <c r="F820" s="1" t="s">
        <v>7352</v>
      </c>
      <c r="G820" s="1">
        <v>12.25</v>
      </c>
      <c r="H820" s="1">
        <v>9.65</v>
      </c>
      <c r="I820" s="1">
        <v>1.8</v>
      </c>
      <c r="J820" s="1" t="s">
        <v>7353</v>
      </c>
      <c r="K820" s="1">
        <v>0.51</v>
      </c>
      <c r="L820" s="1" t="s">
        <v>7354</v>
      </c>
      <c r="M820" s="1">
        <v>0.1231</v>
      </c>
      <c r="N820" s="1" t="s">
        <v>7355</v>
      </c>
      <c r="O820" s="1" t="s">
        <v>7356</v>
      </c>
      <c r="P820" s="1">
        <v>2.2599999999999998</v>
      </c>
      <c r="Q820" s="1">
        <v>0.16</v>
      </c>
      <c r="R820" s="1">
        <v>0.25800000000000001</v>
      </c>
      <c r="S820" s="38">
        <v>43678</v>
      </c>
      <c r="T820" s="1">
        <v>0.69</v>
      </c>
      <c r="U820" s="1" t="s">
        <v>7357</v>
      </c>
      <c r="V820" s="1">
        <v>0.17799999999999999</v>
      </c>
      <c r="W820" s="1" t="s">
        <v>7358</v>
      </c>
      <c r="X820" s="1" t="b">
        <v>0</v>
      </c>
      <c r="Y820" s="1" t="b">
        <v>0</v>
      </c>
    </row>
    <row r="821" spans="1:25" x14ac:dyDescent="0.25">
      <c r="A821" s="1" t="s">
        <v>7843</v>
      </c>
      <c r="B821" s="1" t="s">
        <v>7844</v>
      </c>
      <c r="C821" s="1" t="str">
        <f>VLOOKUP(B821,店铺SKU信息!E:F,2,0)</f>
        <v>AGCY6876-Black-L</v>
      </c>
      <c r="D821" s="1" t="s">
        <v>3285</v>
      </c>
      <c r="E821" s="1" t="s">
        <v>8273</v>
      </c>
      <c r="F821" s="1" t="s">
        <v>7352</v>
      </c>
      <c r="G821" s="1">
        <v>11.45</v>
      </c>
      <c r="H821" s="1">
        <v>10.199999999999999</v>
      </c>
      <c r="I821" s="1">
        <v>1.95</v>
      </c>
      <c r="J821" s="1" t="s">
        <v>7353</v>
      </c>
      <c r="K821" s="1">
        <v>0.55000000000000004</v>
      </c>
      <c r="L821" s="1" t="s">
        <v>7354</v>
      </c>
      <c r="M821" s="1">
        <v>0.13170000000000001</v>
      </c>
      <c r="N821" s="1" t="s">
        <v>7355</v>
      </c>
      <c r="O821" s="1" t="s">
        <v>7356</v>
      </c>
      <c r="P821" s="1">
        <v>9</v>
      </c>
      <c r="Q821" s="1">
        <v>0</v>
      </c>
      <c r="R821" s="1">
        <v>1.1849000000000001</v>
      </c>
      <c r="S821" s="38">
        <v>43678</v>
      </c>
      <c r="T821" s="1">
        <v>0.69</v>
      </c>
      <c r="U821" s="1" t="s">
        <v>7357</v>
      </c>
      <c r="V821" s="1">
        <v>0.81340000000000001</v>
      </c>
      <c r="W821" s="1" t="s">
        <v>7358</v>
      </c>
      <c r="X821" s="1" t="b">
        <v>0</v>
      </c>
      <c r="Y821" s="1" t="b">
        <v>0</v>
      </c>
    </row>
    <row r="822" spans="1:25" x14ac:dyDescent="0.25">
      <c r="A822" s="1" t="s">
        <v>7848</v>
      </c>
      <c r="B822" s="1" t="s">
        <v>7849</v>
      </c>
      <c r="C822" s="1" t="str">
        <f>VLOOKUP(B822,店铺SKU信息!E:F,2,0)</f>
        <v>AGCY4080-White-L</v>
      </c>
      <c r="D822" s="1" t="s">
        <v>7850</v>
      </c>
      <c r="E822" s="1" t="s">
        <v>8273</v>
      </c>
      <c r="F822" s="1" t="s">
        <v>7352</v>
      </c>
      <c r="G822" s="1">
        <v>12.25</v>
      </c>
      <c r="H822" s="1">
        <v>9.65</v>
      </c>
      <c r="I822" s="1">
        <v>1.8</v>
      </c>
      <c r="J822" s="1" t="s">
        <v>7353</v>
      </c>
      <c r="K822" s="1">
        <v>0.51</v>
      </c>
      <c r="L822" s="1" t="s">
        <v>7354</v>
      </c>
      <c r="M822" s="1">
        <v>0.1231</v>
      </c>
      <c r="N822" s="1" t="s">
        <v>7355</v>
      </c>
      <c r="O822" s="1" t="s">
        <v>7356</v>
      </c>
      <c r="P822" s="1">
        <v>2.71</v>
      </c>
      <c r="Q822" s="1">
        <v>0.19</v>
      </c>
      <c r="R822" s="1">
        <v>0.30959999999999999</v>
      </c>
      <c r="S822" s="38">
        <v>43678</v>
      </c>
      <c r="T822" s="1">
        <v>0.69</v>
      </c>
      <c r="U822" s="1" t="s">
        <v>7357</v>
      </c>
      <c r="V822" s="1">
        <v>0.21360000000000001</v>
      </c>
      <c r="W822" s="1" t="s">
        <v>7358</v>
      </c>
      <c r="X822" s="1" t="b">
        <v>0</v>
      </c>
      <c r="Y822" s="1" t="b">
        <v>0</v>
      </c>
    </row>
    <row r="823" spans="1:25" x14ac:dyDescent="0.25">
      <c r="A823" s="1" t="s">
        <v>7628</v>
      </c>
      <c r="B823" s="1" t="s">
        <v>7629</v>
      </c>
      <c r="C823" s="1" t="str">
        <f>VLOOKUP(B823,店铺SKU信息!E:F,2,0)</f>
        <v>AGCY4064-Navy Blue-S</v>
      </c>
      <c r="D823" s="1" t="s">
        <v>7630</v>
      </c>
      <c r="E823" s="1" t="s">
        <v>8273</v>
      </c>
      <c r="F823" s="1" t="s">
        <v>7352</v>
      </c>
      <c r="G823" s="1">
        <v>12.25</v>
      </c>
      <c r="H823" s="1">
        <v>9.65</v>
      </c>
      <c r="I823" s="1">
        <v>1.8</v>
      </c>
      <c r="J823" s="1" t="s">
        <v>7353</v>
      </c>
      <c r="K823" s="1">
        <v>0.51</v>
      </c>
      <c r="L823" s="1" t="s">
        <v>7354</v>
      </c>
      <c r="M823" s="1">
        <v>0.1231</v>
      </c>
      <c r="N823" s="1" t="s">
        <v>7355</v>
      </c>
      <c r="O823" s="1" t="s">
        <v>7356</v>
      </c>
      <c r="P823" s="1">
        <v>0.48</v>
      </c>
      <c r="Q823" s="1">
        <v>0.06</v>
      </c>
      <c r="R823" s="1">
        <v>5.16E-2</v>
      </c>
      <c r="S823" s="38">
        <v>43678</v>
      </c>
      <c r="T823" s="1">
        <v>0.69</v>
      </c>
      <c r="U823" s="1" t="s">
        <v>7357</v>
      </c>
      <c r="V823" s="1">
        <v>3.56E-2</v>
      </c>
      <c r="W823" s="1" t="s">
        <v>7358</v>
      </c>
      <c r="X823" s="1" t="b">
        <v>0</v>
      </c>
      <c r="Y823" s="1" t="b">
        <v>0</v>
      </c>
    </row>
    <row r="824" spans="1:25" x14ac:dyDescent="0.25">
      <c r="A824" s="1" t="s">
        <v>7743</v>
      </c>
      <c r="B824" s="1" t="s">
        <v>7744</v>
      </c>
      <c r="C824" s="1" t="str">
        <f>VLOOKUP(B824,店铺SKU信息!E:F,2,0)</f>
        <v>AGCY1031-Red Stripe-S</v>
      </c>
      <c r="D824" s="1" t="s">
        <v>7745</v>
      </c>
      <c r="E824" s="1" t="s">
        <v>8273</v>
      </c>
      <c r="F824" s="1" t="s">
        <v>7352</v>
      </c>
      <c r="G824" s="1">
        <v>12.85</v>
      </c>
      <c r="H824" s="1">
        <v>9.65</v>
      </c>
      <c r="I824" s="1">
        <v>0.9</v>
      </c>
      <c r="J824" s="1" t="s">
        <v>7353</v>
      </c>
      <c r="K824" s="1">
        <v>0.35</v>
      </c>
      <c r="L824" s="1" t="s">
        <v>7354</v>
      </c>
      <c r="M824" s="1">
        <v>6.4600000000000005E-2</v>
      </c>
      <c r="N824" s="1" t="s">
        <v>7355</v>
      </c>
      <c r="O824" s="1" t="s">
        <v>7356</v>
      </c>
      <c r="P824" s="1">
        <v>1</v>
      </c>
      <c r="Q824" s="1">
        <v>0</v>
      </c>
      <c r="R824" s="1">
        <v>6.4600000000000005E-2</v>
      </c>
      <c r="S824" s="38">
        <v>43678</v>
      </c>
      <c r="T824" s="1">
        <v>0.69</v>
      </c>
      <c r="U824" s="1" t="s">
        <v>7357</v>
      </c>
      <c r="V824" s="1">
        <v>4.4600000000000001E-2</v>
      </c>
      <c r="W824" s="1" t="s">
        <v>7358</v>
      </c>
      <c r="X824" s="1" t="b">
        <v>0</v>
      </c>
      <c r="Y824" s="1" t="b">
        <v>0</v>
      </c>
    </row>
    <row r="825" spans="1:25" x14ac:dyDescent="0.25">
      <c r="A825" s="1" t="s">
        <v>7695</v>
      </c>
      <c r="B825" s="1" t="s">
        <v>7696</v>
      </c>
      <c r="C825" s="1" t="str">
        <f>VLOOKUP(B825,店铺SKU信息!E:F,2,0)</f>
        <v>AGCY6759-Black-L</v>
      </c>
      <c r="D825" s="1" t="s">
        <v>7697</v>
      </c>
      <c r="E825" s="1" t="s">
        <v>8273</v>
      </c>
      <c r="F825" s="1" t="s">
        <v>7352</v>
      </c>
      <c r="G825" s="1">
        <v>12.99</v>
      </c>
      <c r="H825" s="1">
        <v>10.25</v>
      </c>
      <c r="I825" s="1">
        <v>0.87</v>
      </c>
      <c r="J825" s="1" t="s">
        <v>7353</v>
      </c>
      <c r="K825" s="1">
        <v>0.25</v>
      </c>
      <c r="L825" s="1" t="s">
        <v>7354</v>
      </c>
      <c r="M825" s="1">
        <v>6.7000000000000004E-2</v>
      </c>
      <c r="N825" s="1" t="s">
        <v>7355</v>
      </c>
      <c r="O825" s="1" t="s">
        <v>7356</v>
      </c>
      <c r="P825" s="1">
        <v>1.45</v>
      </c>
      <c r="Q825" s="1">
        <v>0.19</v>
      </c>
      <c r="R825" s="1">
        <v>8.43E-2</v>
      </c>
      <c r="S825" s="38">
        <v>43678</v>
      </c>
      <c r="T825" s="1">
        <v>0.69</v>
      </c>
      <c r="U825" s="1" t="s">
        <v>7357</v>
      </c>
      <c r="V825" s="1">
        <v>5.8200000000000002E-2</v>
      </c>
      <c r="W825" s="1" t="s">
        <v>7358</v>
      </c>
      <c r="X825" s="1" t="b">
        <v>0</v>
      </c>
      <c r="Y825" s="1" t="b">
        <v>0</v>
      </c>
    </row>
    <row r="826" spans="1:25" x14ac:dyDescent="0.25">
      <c r="A826" s="1" t="s">
        <v>8265</v>
      </c>
      <c r="B826" s="1" t="s">
        <v>8266</v>
      </c>
      <c r="C826" s="1" t="str">
        <f>VLOOKUP(B826,店铺SKU信息!E:F,2,0)</f>
        <v>AGCY6706-Red-L</v>
      </c>
      <c r="D826" s="1" t="s">
        <v>8267</v>
      </c>
      <c r="E826" s="1" t="s">
        <v>8273</v>
      </c>
      <c r="F826" s="1" t="s">
        <v>7352</v>
      </c>
      <c r="G826" s="1">
        <v>12.25</v>
      </c>
      <c r="H826" s="1">
        <v>9.65</v>
      </c>
      <c r="I826" s="1">
        <v>1.8</v>
      </c>
      <c r="J826" s="1" t="s">
        <v>7353</v>
      </c>
      <c r="K826" s="1">
        <v>0.51</v>
      </c>
      <c r="L826" s="1" t="s">
        <v>7354</v>
      </c>
      <c r="M826" s="1">
        <v>0.1231</v>
      </c>
      <c r="N826" s="1" t="s">
        <v>7355</v>
      </c>
      <c r="O826" s="1" t="s">
        <v>7356</v>
      </c>
      <c r="P826" s="1">
        <v>0.16</v>
      </c>
      <c r="Q826" s="1">
        <v>0.06</v>
      </c>
      <c r="R826" s="1">
        <v>1.1900000000000001E-2</v>
      </c>
      <c r="S826" s="38">
        <v>43678</v>
      </c>
      <c r="T826" s="1">
        <v>0.69</v>
      </c>
      <c r="U826" s="1" t="s">
        <v>7357</v>
      </c>
      <c r="V826" s="1">
        <v>8.2000000000000007E-3</v>
      </c>
      <c r="W826" s="1" t="s">
        <v>7358</v>
      </c>
      <c r="X826" s="1" t="b">
        <v>0</v>
      </c>
      <c r="Y826" s="1" t="b">
        <v>0</v>
      </c>
    </row>
    <row r="827" spans="1:25" x14ac:dyDescent="0.25">
      <c r="A827" s="1" t="s">
        <v>8235</v>
      </c>
      <c r="B827" s="1" t="s">
        <v>8236</v>
      </c>
      <c r="C827" s="1" t="str">
        <f>VLOOKUP(B827,店铺SKU信息!E:F,2,0)</f>
        <v>AGCY4063-White-M</v>
      </c>
      <c r="D827" s="1" t="s">
        <v>4568</v>
      </c>
      <c r="E827" s="1" t="s">
        <v>8273</v>
      </c>
      <c r="F827" s="1" t="s">
        <v>7352</v>
      </c>
      <c r="G827" s="1">
        <v>13.07</v>
      </c>
      <c r="H827" s="1">
        <v>10.28</v>
      </c>
      <c r="I827" s="1">
        <v>0.79</v>
      </c>
      <c r="J827" s="1" t="s">
        <v>7353</v>
      </c>
      <c r="K827" s="1">
        <v>0.2</v>
      </c>
      <c r="L827" s="1" t="s">
        <v>7354</v>
      </c>
      <c r="M827" s="1">
        <v>6.1400000000000003E-2</v>
      </c>
      <c r="N827" s="1" t="s">
        <v>7355</v>
      </c>
      <c r="O827" s="1" t="s">
        <v>7356</v>
      </c>
      <c r="P827" s="1">
        <v>12</v>
      </c>
      <c r="Q827" s="1">
        <v>0</v>
      </c>
      <c r="R827" s="1">
        <v>0.73709999999999998</v>
      </c>
      <c r="S827" s="38">
        <v>43678</v>
      </c>
      <c r="T827" s="1">
        <v>0.69</v>
      </c>
      <c r="U827" s="1" t="s">
        <v>7357</v>
      </c>
      <c r="V827" s="1">
        <v>0.50860000000000005</v>
      </c>
      <c r="W827" s="1" t="s">
        <v>7358</v>
      </c>
      <c r="X827" s="1" t="b">
        <v>0</v>
      </c>
      <c r="Y827" s="1" t="b">
        <v>0</v>
      </c>
    </row>
    <row r="828" spans="1:25" x14ac:dyDescent="0.25">
      <c r="A828" s="1" t="s">
        <v>8280</v>
      </c>
      <c r="B828" s="1" t="s">
        <v>8281</v>
      </c>
      <c r="C828" s="1" t="str">
        <f>VLOOKUP(B828,店铺SKU信息!E:F,2,0)</f>
        <v>AGCY41166-Black and White-M</v>
      </c>
      <c r="D828" s="1" t="s">
        <v>8282</v>
      </c>
      <c r="E828" s="1" t="s">
        <v>8273</v>
      </c>
      <c r="F828" s="1" t="s">
        <v>7352</v>
      </c>
      <c r="G828" s="1">
        <v>11</v>
      </c>
      <c r="H828" s="1">
        <v>9.3000000000000007</v>
      </c>
      <c r="I828" s="1">
        <v>0.7</v>
      </c>
      <c r="J828" s="1" t="s">
        <v>7353</v>
      </c>
      <c r="K828" s="1">
        <v>0.35</v>
      </c>
      <c r="L828" s="1" t="s">
        <v>7354</v>
      </c>
      <c r="M828" s="1">
        <v>4.1300000000000003E-2</v>
      </c>
      <c r="N828" s="1" t="s">
        <v>7355</v>
      </c>
      <c r="O828" s="1" t="s">
        <v>7356</v>
      </c>
      <c r="P828" s="1">
        <v>0.13</v>
      </c>
      <c r="Q828" s="1">
        <v>0</v>
      </c>
      <c r="R828" s="1">
        <v>5.3E-3</v>
      </c>
      <c r="S828" s="38">
        <v>43678</v>
      </c>
      <c r="T828" s="1">
        <v>0.69</v>
      </c>
      <c r="U828" s="1" t="s">
        <v>7357</v>
      </c>
      <c r="V828" s="1">
        <v>3.7000000000000002E-3</v>
      </c>
      <c r="W828" s="1" t="s">
        <v>7358</v>
      </c>
      <c r="X828" s="1" t="b">
        <v>0</v>
      </c>
      <c r="Y828" s="1" t="b">
        <v>0</v>
      </c>
    </row>
    <row r="829" spans="1:25" x14ac:dyDescent="0.25">
      <c r="A829" s="1" t="s">
        <v>8017</v>
      </c>
      <c r="B829" s="1" t="s">
        <v>8018</v>
      </c>
      <c r="C829" s="1" t="str">
        <f>VLOOKUP(B829,店铺SKU信息!E:F,2,0)</f>
        <v>AGCY6876-Black-S</v>
      </c>
      <c r="D829" s="1" t="s">
        <v>2990</v>
      </c>
      <c r="E829" s="1" t="s">
        <v>8273</v>
      </c>
      <c r="F829" s="1" t="s">
        <v>7352</v>
      </c>
      <c r="G829" s="1">
        <v>13.94</v>
      </c>
      <c r="H829" s="1">
        <v>10.24</v>
      </c>
      <c r="I829" s="1">
        <v>0.31</v>
      </c>
      <c r="J829" s="1" t="s">
        <v>7353</v>
      </c>
      <c r="K829" s="1">
        <v>0.5</v>
      </c>
      <c r="L829" s="1" t="s">
        <v>7354</v>
      </c>
      <c r="M829" s="1">
        <v>2.5600000000000001E-2</v>
      </c>
      <c r="N829" s="1" t="s">
        <v>7355</v>
      </c>
      <c r="O829" s="1" t="s">
        <v>7356</v>
      </c>
      <c r="P829" s="1">
        <v>0.55000000000000004</v>
      </c>
      <c r="Q829" s="1">
        <v>0</v>
      </c>
      <c r="R829" s="1">
        <v>1.4E-2</v>
      </c>
      <c r="S829" s="38">
        <v>43678</v>
      </c>
      <c r="T829" s="1">
        <v>0.69</v>
      </c>
      <c r="U829" s="1" t="s">
        <v>7357</v>
      </c>
      <c r="V829" s="1">
        <v>9.7000000000000003E-3</v>
      </c>
      <c r="W829" s="1" t="s">
        <v>7358</v>
      </c>
      <c r="X829" s="1" t="b">
        <v>0</v>
      </c>
      <c r="Y829" s="1" t="b">
        <v>0</v>
      </c>
    </row>
    <row r="830" spans="1:25" x14ac:dyDescent="0.25">
      <c r="A830" s="1" t="s">
        <v>7817</v>
      </c>
      <c r="B830" s="1" t="s">
        <v>7818</v>
      </c>
      <c r="C830" s="1" t="str">
        <f>VLOOKUP(B830,店铺SKU信息!E:F,2,0)</f>
        <v>AGCY6876-White-L</v>
      </c>
      <c r="D830" s="1" t="s">
        <v>2756</v>
      </c>
      <c r="E830" s="1" t="s">
        <v>8273</v>
      </c>
      <c r="F830" s="1" t="s">
        <v>7352</v>
      </c>
      <c r="G830" s="1">
        <v>13.94</v>
      </c>
      <c r="H830" s="1">
        <v>10.24</v>
      </c>
      <c r="I830" s="1">
        <v>0.31</v>
      </c>
      <c r="J830" s="1" t="s">
        <v>7353</v>
      </c>
      <c r="K830" s="1">
        <v>0.5</v>
      </c>
      <c r="L830" s="1" t="s">
        <v>7354</v>
      </c>
      <c r="M830" s="1">
        <v>2.5399999999999999E-2</v>
      </c>
      <c r="N830" s="1" t="s">
        <v>7355</v>
      </c>
      <c r="O830" s="1" t="s">
        <v>7356</v>
      </c>
      <c r="P830" s="1">
        <v>0.45</v>
      </c>
      <c r="Q830" s="1">
        <v>0</v>
      </c>
      <c r="R830" s="1">
        <v>1.14E-2</v>
      </c>
      <c r="S830" s="38">
        <v>43678</v>
      </c>
      <c r="T830" s="1">
        <v>0.69</v>
      </c>
      <c r="U830" s="1" t="s">
        <v>7357</v>
      </c>
      <c r="V830" s="1">
        <v>7.9000000000000008E-3</v>
      </c>
      <c r="W830" s="1" t="s">
        <v>7358</v>
      </c>
      <c r="X830" s="1" t="b">
        <v>0</v>
      </c>
      <c r="Y830" s="1" t="b">
        <v>0</v>
      </c>
    </row>
    <row r="831" spans="1:25" x14ac:dyDescent="0.25">
      <c r="A831" s="1" t="s">
        <v>8283</v>
      </c>
      <c r="B831" s="1" t="s">
        <v>8284</v>
      </c>
      <c r="C831" s="1" t="str">
        <f>VLOOKUP(B831,店铺SKU信息!E:F,2,0)</f>
        <v>AGCY6759-Red-M</v>
      </c>
      <c r="D831" s="1" t="s">
        <v>8285</v>
      </c>
      <c r="E831" s="1" t="s">
        <v>8273</v>
      </c>
      <c r="F831" s="1" t="s">
        <v>7352</v>
      </c>
      <c r="G831" s="1">
        <v>12.99</v>
      </c>
      <c r="H831" s="1">
        <v>10.25</v>
      </c>
      <c r="I831" s="1">
        <v>0.87</v>
      </c>
      <c r="J831" s="1" t="s">
        <v>7353</v>
      </c>
      <c r="K831" s="1">
        <v>0.25</v>
      </c>
      <c r="L831" s="1" t="s">
        <v>7354</v>
      </c>
      <c r="M831" s="1">
        <v>6.7000000000000004E-2</v>
      </c>
      <c r="N831" s="1" t="s">
        <v>7355</v>
      </c>
      <c r="O831" s="1" t="s">
        <v>7356</v>
      </c>
      <c r="P831" s="1">
        <v>0.48</v>
      </c>
      <c r="Q831" s="1">
        <v>0.06</v>
      </c>
      <c r="R831" s="1">
        <v>2.81E-2</v>
      </c>
      <c r="S831" s="38">
        <v>43678</v>
      </c>
      <c r="T831" s="1">
        <v>0.69</v>
      </c>
      <c r="U831" s="1" t="s">
        <v>7357</v>
      </c>
      <c r="V831" s="1">
        <v>1.9400000000000001E-2</v>
      </c>
      <c r="W831" s="1" t="s">
        <v>7358</v>
      </c>
      <c r="X831" s="1" t="b">
        <v>0</v>
      </c>
      <c r="Y831" s="1" t="b">
        <v>0</v>
      </c>
    </row>
    <row r="832" spans="1:25" x14ac:dyDescent="0.25">
      <c r="A832" s="1" t="s">
        <v>7397</v>
      </c>
      <c r="B832" s="1" t="s">
        <v>7398</v>
      </c>
      <c r="C832" s="1" t="str">
        <f>VLOOKUP(B832,店铺SKU信息!E:F,2,0)</f>
        <v>AGCY6752-Black White Plaid-S</v>
      </c>
      <c r="D832" s="1" t="s">
        <v>5796</v>
      </c>
      <c r="E832" s="1" t="s">
        <v>8273</v>
      </c>
      <c r="F832" s="1" t="s">
        <v>7352</v>
      </c>
      <c r="G832" s="1">
        <v>13.07</v>
      </c>
      <c r="H832" s="1">
        <v>10.28</v>
      </c>
      <c r="I832" s="1">
        <v>0.79</v>
      </c>
      <c r="J832" s="1" t="s">
        <v>7353</v>
      </c>
      <c r="K832" s="1">
        <v>0.2</v>
      </c>
      <c r="L832" s="1" t="s">
        <v>7354</v>
      </c>
      <c r="M832" s="1">
        <v>6.1400000000000003E-2</v>
      </c>
      <c r="N832" s="1" t="s">
        <v>7355</v>
      </c>
      <c r="O832" s="1" t="s">
        <v>7356</v>
      </c>
      <c r="P832" s="1">
        <v>0.06</v>
      </c>
      <c r="Q832" s="1">
        <v>0</v>
      </c>
      <c r="R832" s="1">
        <v>4.0000000000000001E-3</v>
      </c>
      <c r="S832" s="38">
        <v>43678</v>
      </c>
      <c r="T832" s="1">
        <v>0.69</v>
      </c>
      <c r="U832" s="1" t="s">
        <v>7357</v>
      </c>
      <c r="V832" s="1">
        <v>2.7000000000000001E-3</v>
      </c>
      <c r="W832" s="1" t="s">
        <v>7358</v>
      </c>
      <c r="X832" s="1" t="b">
        <v>0</v>
      </c>
      <c r="Y832" s="1" t="b">
        <v>0</v>
      </c>
    </row>
    <row r="833" spans="1:25" x14ac:dyDescent="0.25">
      <c r="A833" s="1" t="s">
        <v>8286</v>
      </c>
      <c r="B833" s="1" t="s">
        <v>8287</v>
      </c>
      <c r="C833" s="1" t="str">
        <f>VLOOKUP(B833,店铺SKU信息!E:F,2,0)</f>
        <v>AGCY6876-White-M</v>
      </c>
      <c r="D833" s="1" t="s">
        <v>5642</v>
      </c>
      <c r="E833" s="1" t="s">
        <v>8273</v>
      </c>
      <c r="F833" s="1" t="s">
        <v>7352</v>
      </c>
      <c r="G833" s="1">
        <v>13.94</v>
      </c>
      <c r="H833" s="1">
        <v>10.24</v>
      </c>
      <c r="I833" s="1">
        <v>0.31</v>
      </c>
      <c r="J833" s="1" t="s">
        <v>7353</v>
      </c>
      <c r="K833" s="1">
        <v>0.5</v>
      </c>
      <c r="L833" s="1" t="s">
        <v>7354</v>
      </c>
      <c r="M833" s="1">
        <v>2.5600000000000001E-2</v>
      </c>
      <c r="N833" s="1" t="s">
        <v>7355</v>
      </c>
      <c r="O833" s="1" t="s">
        <v>7356</v>
      </c>
      <c r="P833" s="1">
        <v>1.39</v>
      </c>
      <c r="Q833" s="1">
        <v>0</v>
      </c>
      <c r="R833" s="1">
        <v>3.5499999999999997E-2</v>
      </c>
      <c r="S833" s="38">
        <v>43678</v>
      </c>
      <c r="T833" s="1">
        <v>0.69</v>
      </c>
      <c r="U833" s="1" t="s">
        <v>7357</v>
      </c>
      <c r="V833" s="1">
        <v>2.4500000000000001E-2</v>
      </c>
      <c r="W833" s="1" t="s">
        <v>7358</v>
      </c>
      <c r="X833" s="1" t="b">
        <v>0</v>
      </c>
      <c r="Y833" s="1" t="b">
        <v>0</v>
      </c>
    </row>
    <row r="834" spans="1:25" x14ac:dyDescent="0.25">
      <c r="A834" s="1" t="s">
        <v>7568</v>
      </c>
      <c r="B834" s="1" t="s">
        <v>7569</v>
      </c>
      <c r="C834" s="1" t="str">
        <f>VLOOKUP(B834,店铺SKU信息!E:F,2,0)</f>
        <v>AGCY6820-Black-S</v>
      </c>
      <c r="D834" s="1" t="s">
        <v>4096</v>
      </c>
      <c r="E834" s="1" t="s">
        <v>8273</v>
      </c>
      <c r="F834" s="1" t="s">
        <v>7352</v>
      </c>
      <c r="G834" s="1">
        <v>13.07</v>
      </c>
      <c r="H834" s="1">
        <v>10.28</v>
      </c>
      <c r="I834" s="1">
        <v>0.79</v>
      </c>
      <c r="J834" s="1" t="s">
        <v>7353</v>
      </c>
      <c r="K834" s="1">
        <v>0.2</v>
      </c>
      <c r="L834" s="1" t="s">
        <v>7354</v>
      </c>
      <c r="M834" s="1">
        <v>6.1400000000000003E-2</v>
      </c>
      <c r="N834" s="1" t="s">
        <v>7355</v>
      </c>
      <c r="O834" s="1" t="s">
        <v>7356</v>
      </c>
      <c r="P834" s="1">
        <v>0.19</v>
      </c>
      <c r="Q834" s="1">
        <v>0</v>
      </c>
      <c r="R834" s="1">
        <v>1.1900000000000001E-2</v>
      </c>
      <c r="S834" s="38">
        <v>43678</v>
      </c>
      <c r="T834" s="1">
        <v>0.69</v>
      </c>
      <c r="U834" s="1" t="s">
        <v>7357</v>
      </c>
      <c r="V834" s="1">
        <v>8.2000000000000007E-3</v>
      </c>
      <c r="W834" s="1" t="s">
        <v>7358</v>
      </c>
      <c r="X834" s="1" t="b">
        <v>0</v>
      </c>
      <c r="Y834" s="1" t="b">
        <v>0</v>
      </c>
    </row>
    <row r="835" spans="1:25" x14ac:dyDescent="0.25">
      <c r="A835" s="1" t="s">
        <v>7500</v>
      </c>
      <c r="B835" s="1" t="s">
        <v>7501</v>
      </c>
      <c r="C835" s="1" t="str">
        <f>VLOOKUP(B835,店铺SKU信息!E:F,2,0)</f>
        <v>AGM48999-Black-2XL</v>
      </c>
      <c r="D835" s="1" t="s">
        <v>2813</v>
      </c>
      <c r="E835" s="1" t="s">
        <v>8273</v>
      </c>
      <c r="F835" s="1" t="s">
        <v>7352</v>
      </c>
      <c r="G835" s="1">
        <v>11.7</v>
      </c>
      <c r="H835" s="1">
        <v>9.5</v>
      </c>
      <c r="I835" s="1">
        <v>1.7</v>
      </c>
      <c r="J835" s="1" t="s">
        <v>7353</v>
      </c>
      <c r="K835" s="1">
        <v>0.9</v>
      </c>
      <c r="L835" s="1" t="s">
        <v>7354</v>
      </c>
      <c r="M835" s="1">
        <v>0.10929999999999999</v>
      </c>
      <c r="N835" s="1" t="s">
        <v>7355</v>
      </c>
      <c r="O835" s="1" t="s">
        <v>7356</v>
      </c>
      <c r="P835" s="1">
        <v>0.1</v>
      </c>
      <c r="Q835" s="1">
        <v>0</v>
      </c>
      <c r="R835" s="1">
        <v>1.06E-2</v>
      </c>
      <c r="S835" s="38">
        <v>43678</v>
      </c>
      <c r="T835" s="1">
        <v>0.69</v>
      </c>
      <c r="U835" s="1" t="s">
        <v>7357</v>
      </c>
      <c r="V835" s="1">
        <v>7.3000000000000001E-3</v>
      </c>
      <c r="W835" s="1" t="s">
        <v>7358</v>
      </c>
      <c r="X835" s="1" t="b">
        <v>0</v>
      </c>
      <c r="Y835" s="1" t="b">
        <v>0</v>
      </c>
    </row>
    <row r="836" spans="1:25" x14ac:dyDescent="0.25">
      <c r="A836" s="1" t="s">
        <v>8288</v>
      </c>
      <c r="B836" s="1" t="s">
        <v>8289</v>
      </c>
      <c r="C836" s="1" t="str">
        <f>VLOOKUP(B836,店铺SKU信息!E:F,2,0)</f>
        <v>AGCY6820-White-L</v>
      </c>
      <c r="D836" s="1" t="s">
        <v>5785</v>
      </c>
      <c r="E836" s="1" t="s">
        <v>8273</v>
      </c>
      <c r="F836" s="1" t="s">
        <v>7352</v>
      </c>
      <c r="G836" s="1">
        <v>13.07</v>
      </c>
      <c r="H836" s="1">
        <v>10.28</v>
      </c>
      <c r="I836" s="1">
        <v>0.79</v>
      </c>
      <c r="J836" s="1" t="s">
        <v>7353</v>
      </c>
      <c r="K836" s="1">
        <v>0.2</v>
      </c>
      <c r="L836" s="1" t="s">
        <v>7354</v>
      </c>
      <c r="M836" s="1">
        <v>6.1400000000000003E-2</v>
      </c>
      <c r="N836" s="1" t="s">
        <v>7355</v>
      </c>
      <c r="O836" s="1" t="s">
        <v>7356</v>
      </c>
      <c r="P836" s="1">
        <v>1.23</v>
      </c>
      <c r="Q836" s="1">
        <v>0</v>
      </c>
      <c r="R836" s="1">
        <v>7.5300000000000006E-2</v>
      </c>
      <c r="S836" s="38">
        <v>43678</v>
      </c>
      <c r="T836" s="1">
        <v>0.69</v>
      </c>
      <c r="U836" s="1" t="s">
        <v>7357</v>
      </c>
      <c r="V836" s="1">
        <v>5.1999999999999998E-2</v>
      </c>
      <c r="W836" s="1" t="s">
        <v>7358</v>
      </c>
      <c r="X836" s="1" t="b">
        <v>0</v>
      </c>
      <c r="Y836" s="1" t="b">
        <v>0</v>
      </c>
    </row>
    <row r="837" spans="1:25" x14ac:dyDescent="0.25">
      <c r="A837" s="1" t="s">
        <v>7359</v>
      </c>
      <c r="B837" s="1" t="s">
        <v>7360</v>
      </c>
      <c r="C837" s="1" t="str">
        <f>VLOOKUP(B837,店铺SKU信息!E:F,2,0)</f>
        <v>AGM4896-Black-XL</v>
      </c>
      <c r="D837" s="1" t="s">
        <v>2897</v>
      </c>
      <c r="E837" s="1" t="s">
        <v>8273</v>
      </c>
      <c r="F837" s="1" t="s">
        <v>7352</v>
      </c>
      <c r="G837" s="1">
        <v>13.69</v>
      </c>
      <c r="H837" s="1">
        <v>3.9</v>
      </c>
      <c r="I837" s="1">
        <v>2.1</v>
      </c>
      <c r="J837" s="1" t="s">
        <v>7353</v>
      </c>
      <c r="K837" s="1">
        <v>1.05</v>
      </c>
      <c r="L837" s="1" t="s">
        <v>7354</v>
      </c>
      <c r="M837" s="1">
        <v>6.4799999999999996E-2</v>
      </c>
      <c r="N837" s="1" t="s">
        <v>7355</v>
      </c>
      <c r="O837" s="1" t="s">
        <v>7356</v>
      </c>
      <c r="P837" s="1">
        <v>0.06</v>
      </c>
      <c r="Q837" s="1">
        <v>0</v>
      </c>
      <c r="R837" s="1">
        <v>4.1999999999999997E-3</v>
      </c>
      <c r="S837" s="38">
        <v>43678</v>
      </c>
      <c r="T837" s="1">
        <v>0.69</v>
      </c>
      <c r="U837" s="1" t="s">
        <v>7357</v>
      </c>
      <c r="V837" s="1">
        <v>2.8999999999999998E-3</v>
      </c>
      <c r="W837" s="1" t="s">
        <v>7358</v>
      </c>
      <c r="X837" s="1" t="b">
        <v>0</v>
      </c>
      <c r="Y837" s="1" t="b">
        <v>0</v>
      </c>
    </row>
    <row r="838" spans="1:25" x14ac:dyDescent="0.25">
      <c r="A838" s="1" t="s">
        <v>7835</v>
      </c>
      <c r="B838" s="1" t="s">
        <v>7836</v>
      </c>
      <c r="C838" s="1" t="str">
        <f>VLOOKUP(B838,店铺SKU信息!E:F,2,0)</f>
        <v>AGCY4063-White-L</v>
      </c>
      <c r="D838" s="1" t="s">
        <v>4586</v>
      </c>
      <c r="E838" s="1" t="s">
        <v>8273</v>
      </c>
      <c r="F838" s="1" t="s">
        <v>7352</v>
      </c>
      <c r="G838" s="1">
        <v>13.07</v>
      </c>
      <c r="H838" s="1">
        <v>10.28</v>
      </c>
      <c r="I838" s="1">
        <v>0.79</v>
      </c>
      <c r="J838" s="1" t="s">
        <v>7353</v>
      </c>
      <c r="K838" s="1">
        <v>0.2</v>
      </c>
      <c r="L838" s="1" t="s">
        <v>7354</v>
      </c>
      <c r="M838" s="1">
        <v>6.1400000000000003E-2</v>
      </c>
      <c r="N838" s="1" t="s">
        <v>7355</v>
      </c>
      <c r="O838" s="1" t="s">
        <v>7356</v>
      </c>
      <c r="P838" s="1">
        <v>1</v>
      </c>
      <c r="Q838" s="1">
        <v>0</v>
      </c>
      <c r="R838" s="1">
        <v>6.1400000000000003E-2</v>
      </c>
      <c r="S838" s="38">
        <v>43678</v>
      </c>
      <c r="T838" s="1">
        <v>0.69</v>
      </c>
      <c r="U838" s="1" t="s">
        <v>7357</v>
      </c>
      <c r="V838" s="1">
        <v>4.24E-2</v>
      </c>
      <c r="W838" s="1" t="s">
        <v>7358</v>
      </c>
      <c r="X838" s="1" t="b">
        <v>0</v>
      </c>
      <c r="Y838" s="1" t="b">
        <v>0</v>
      </c>
    </row>
    <row r="839" spans="1:25" x14ac:dyDescent="0.25">
      <c r="A839" s="1" t="s">
        <v>7636</v>
      </c>
      <c r="B839" s="1" t="s">
        <v>7637</v>
      </c>
      <c r="C839" s="1" t="str">
        <f>VLOOKUP(B839,店铺SKU信息!E:F,2,0)</f>
        <v>AGCY6820-Black-M</v>
      </c>
      <c r="D839" s="1" t="s">
        <v>3119</v>
      </c>
      <c r="E839" s="1" t="s">
        <v>8273</v>
      </c>
      <c r="F839" s="1" t="s">
        <v>7352</v>
      </c>
      <c r="G839" s="1">
        <v>13.07</v>
      </c>
      <c r="H839" s="1">
        <v>10.28</v>
      </c>
      <c r="I839" s="1">
        <v>0.79</v>
      </c>
      <c r="J839" s="1" t="s">
        <v>7353</v>
      </c>
      <c r="K839" s="1">
        <v>0.2</v>
      </c>
      <c r="L839" s="1" t="s">
        <v>7354</v>
      </c>
      <c r="M839" s="1">
        <v>6.1400000000000003E-2</v>
      </c>
      <c r="N839" s="1" t="s">
        <v>7355</v>
      </c>
      <c r="O839" s="1" t="s">
        <v>7356</v>
      </c>
      <c r="P839" s="1">
        <v>0.23</v>
      </c>
      <c r="Q839" s="1">
        <v>0</v>
      </c>
      <c r="R839" s="1">
        <v>1.3899999999999999E-2</v>
      </c>
      <c r="S839" s="38">
        <v>43678</v>
      </c>
      <c r="T839" s="1">
        <v>0.69</v>
      </c>
      <c r="U839" s="1" t="s">
        <v>7357</v>
      </c>
      <c r="V839" s="1">
        <v>9.5999999999999992E-3</v>
      </c>
      <c r="W839" s="1" t="s">
        <v>7358</v>
      </c>
      <c r="X839" s="1" t="b">
        <v>0</v>
      </c>
      <c r="Y839" s="1" t="b">
        <v>0</v>
      </c>
    </row>
    <row r="840" spans="1:25" x14ac:dyDescent="0.25">
      <c r="A840" s="1" t="s">
        <v>8050</v>
      </c>
      <c r="B840" s="1" t="s">
        <v>8051</v>
      </c>
      <c r="C840" s="1" t="str">
        <f>VLOOKUP(B840,店铺SKU信息!E:F,2,0)</f>
        <v>AGM48899-Black-2XL</v>
      </c>
      <c r="D840" s="1" t="s">
        <v>3507</v>
      </c>
      <c r="E840" s="1" t="s">
        <v>8273</v>
      </c>
      <c r="F840" s="1" t="s">
        <v>7352</v>
      </c>
      <c r="G840" s="1">
        <v>12.56</v>
      </c>
      <c r="H840" s="1">
        <v>9.92</v>
      </c>
      <c r="I840" s="1">
        <v>0.59</v>
      </c>
      <c r="J840" s="1" t="s">
        <v>7353</v>
      </c>
      <c r="K840" s="1">
        <v>0.35</v>
      </c>
      <c r="L840" s="1" t="s">
        <v>7354</v>
      </c>
      <c r="M840" s="1">
        <v>4.2599999999999999E-2</v>
      </c>
      <c r="N840" s="1" t="s">
        <v>7355</v>
      </c>
      <c r="O840" s="1" t="s">
        <v>7356</v>
      </c>
      <c r="P840" s="1">
        <v>0.87</v>
      </c>
      <c r="Q840" s="1">
        <v>0</v>
      </c>
      <c r="R840" s="1">
        <v>3.7100000000000001E-2</v>
      </c>
      <c r="S840" s="38">
        <v>43678</v>
      </c>
      <c r="T840" s="1">
        <v>0.69</v>
      </c>
      <c r="U840" s="1" t="s">
        <v>7357</v>
      </c>
      <c r="V840" s="1">
        <v>2.5600000000000001E-2</v>
      </c>
      <c r="W840" s="1" t="s">
        <v>7358</v>
      </c>
      <c r="X840" s="1" t="b">
        <v>0</v>
      </c>
      <c r="Y840" s="1" t="b">
        <v>0</v>
      </c>
    </row>
    <row r="841" spans="1:25" x14ac:dyDescent="0.25">
      <c r="A841" s="1" t="s">
        <v>7897</v>
      </c>
      <c r="B841" s="1" t="s">
        <v>7898</v>
      </c>
      <c r="C841" s="1" t="str">
        <f>VLOOKUP(B841,店铺SKU信息!E:F,2,0)</f>
        <v>AGM42644-Black Stripe-3XL</v>
      </c>
      <c r="D841" s="1" t="s">
        <v>5430</v>
      </c>
      <c r="E841" s="1" t="s">
        <v>8290</v>
      </c>
      <c r="F841" s="1" t="s">
        <v>7352</v>
      </c>
      <c r="G841" s="1">
        <v>12.7</v>
      </c>
      <c r="H841" s="1">
        <v>9.9</v>
      </c>
      <c r="I841" s="1">
        <v>0.8</v>
      </c>
      <c r="J841" s="1" t="s">
        <v>7353</v>
      </c>
      <c r="K841" s="1">
        <v>0.65</v>
      </c>
      <c r="L841" s="1" t="s">
        <v>7354</v>
      </c>
      <c r="M841" s="1">
        <v>5.8099999999999999E-2</v>
      </c>
      <c r="N841" s="1" t="s">
        <v>7355</v>
      </c>
      <c r="O841" s="1" t="s">
        <v>7356</v>
      </c>
      <c r="P841" s="1">
        <v>0.84</v>
      </c>
      <c r="Q841" s="1">
        <v>0</v>
      </c>
      <c r="R841" s="1">
        <v>4.87E-2</v>
      </c>
      <c r="S841" s="38">
        <v>43678</v>
      </c>
      <c r="T841" s="1">
        <v>0.69</v>
      </c>
      <c r="U841" s="1" t="s">
        <v>7357</v>
      </c>
      <c r="V841" s="1">
        <v>3.3599999999999998E-2</v>
      </c>
      <c r="W841" s="1" t="s">
        <v>7358</v>
      </c>
      <c r="X841" s="1" t="b">
        <v>0</v>
      </c>
      <c r="Y841" s="1" t="b">
        <v>0</v>
      </c>
    </row>
    <row r="842" spans="1:25" x14ac:dyDescent="0.25">
      <c r="A842" s="1" t="s">
        <v>7840</v>
      </c>
      <c r="B842" s="1" t="s">
        <v>7841</v>
      </c>
      <c r="C842" s="1" t="str">
        <f>VLOOKUP(B842,店铺SKU信息!E:F,2,0)</f>
        <v>AGCY1031-Red Stripe-M</v>
      </c>
      <c r="D842" s="1" t="s">
        <v>7842</v>
      </c>
      <c r="E842" s="1" t="s">
        <v>8290</v>
      </c>
      <c r="F842" s="1" t="s">
        <v>7352</v>
      </c>
      <c r="G842" s="1">
        <v>11.95</v>
      </c>
      <c r="H842" s="1">
        <v>9.25</v>
      </c>
      <c r="I842" s="1">
        <v>2.2000000000000002</v>
      </c>
      <c r="J842" s="1" t="s">
        <v>7353</v>
      </c>
      <c r="K842" s="1">
        <v>0.35</v>
      </c>
      <c r="L842" s="1" t="s">
        <v>7354</v>
      </c>
      <c r="M842" s="1">
        <v>0.14069999999999999</v>
      </c>
      <c r="N842" s="1" t="s">
        <v>7355</v>
      </c>
      <c r="O842" s="1" t="s">
        <v>7356</v>
      </c>
      <c r="P842" s="1">
        <v>1</v>
      </c>
      <c r="Q842" s="1">
        <v>0</v>
      </c>
      <c r="R842" s="1">
        <v>0.14069999999999999</v>
      </c>
      <c r="S842" s="38">
        <v>43678</v>
      </c>
      <c r="T842" s="1">
        <v>0.69</v>
      </c>
      <c r="U842" s="1" t="s">
        <v>7357</v>
      </c>
      <c r="V842" s="1">
        <v>9.7100000000000006E-2</v>
      </c>
      <c r="W842" s="1" t="s">
        <v>7358</v>
      </c>
      <c r="X842" s="1" t="b">
        <v>0</v>
      </c>
      <c r="Y842" s="1" t="b">
        <v>0</v>
      </c>
    </row>
    <row r="843" spans="1:25" x14ac:dyDescent="0.25">
      <c r="A843" s="1" t="s">
        <v>8109</v>
      </c>
      <c r="B843" s="1" t="s">
        <v>8110</v>
      </c>
      <c r="C843" s="1" t="str">
        <f>VLOOKUP(B843,店铺SKU信息!E:F,2,0)</f>
        <v>AGM42588-Green-4XL</v>
      </c>
      <c r="D843" s="1" t="s">
        <v>2627</v>
      </c>
      <c r="E843" s="1" t="s">
        <v>8290</v>
      </c>
      <c r="F843" s="1" t="s">
        <v>7352</v>
      </c>
      <c r="G843" s="1">
        <v>12.1</v>
      </c>
      <c r="H843" s="1">
        <v>8.9</v>
      </c>
      <c r="I843" s="1">
        <v>2.4</v>
      </c>
      <c r="J843" s="1" t="s">
        <v>7353</v>
      </c>
      <c r="K843" s="1">
        <v>1.1499999999999999</v>
      </c>
      <c r="L843" s="1" t="s">
        <v>7354</v>
      </c>
      <c r="M843" s="1">
        <v>0.14940000000000001</v>
      </c>
      <c r="N843" s="1" t="s">
        <v>7355</v>
      </c>
      <c r="O843" s="1" t="s">
        <v>7356</v>
      </c>
      <c r="P843" s="1">
        <v>1</v>
      </c>
      <c r="Q843" s="1">
        <v>0</v>
      </c>
      <c r="R843" s="1">
        <v>0.14940000000000001</v>
      </c>
      <c r="S843" s="38">
        <v>43678</v>
      </c>
      <c r="T843" s="1">
        <v>0.69</v>
      </c>
      <c r="U843" s="1" t="s">
        <v>7357</v>
      </c>
      <c r="V843" s="1">
        <v>0.1031</v>
      </c>
      <c r="W843" s="1" t="s">
        <v>7358</v>
      </c>
      <c r="X843" s="1" t="b">
        <v>0</v>
      </c>
      <c r="Y843" s="1" t="b">
        <v>0</v>
      </c>
    </row>
    <row r="844" spans="1:25" x14ac:dyDescent="0.25">
      <c r="A844" s="1" t="s">
        <v>8125</v>
      </c>
      <c r="B844" s="1" t="s">
        <v>8126</v>
      </c>
      <c r="C844" s="1" t="str">
        <f>VLOOKUP(B844,店铺SKU信息!E:F,2,0)</f>
        <v>AGM42599-Red-3XL</v>
      </c>
      <c r="D844" s="1" t="s">
        <v>3407</v>
      </c>
      <c r="E844" s="1" t="s">
        <v>8290</v>
      </c>
      <c r="F844" s="1" t="s">
        <v>7352</v>
      </c>
      <c r="G844" s="1">
        <v>12.2</v>
      </c>
      <c r="H844" s="1">
        <v>9.3000000000000007</v>
      </c>
      <c r="I844" s="1">
        <v>1.2</v>
      </c>
      <c r="J844" s="1" t="s">
        <v>7353</v>
      </c>
      <c r="K844" s="1">
        <v>0.5</v>
      </c>
      <c r="L844" s="1" t="s">
        <v>7354</v>
      </c>
      <c r="M844" s="1">
        <v>7.8600000000000003E-2</v>
      </c>
      <c r="N844" s="1" t="s">
        <v>7355</v>
      </c>
      <c r="O844" s="1" t="s">
        <v>7356</v>
      </c>
      <c r="P844" s="1">
        <v>1</v>
      </c>
      <c r="Q844" s="1">
        <v>0</v>
      </c>
      <c r="R844" s="1">
        <v>7.8600000000000003E-2</v>
      </c>
      <c r="S844" s="38">
        <v>43678</v>
      </c>
      <c r="T844" s="1">
        <v>0.69</v>
      </c>
      <c r="U844" s="1" t="s">
        <v>7357</v>
      </c>
      <c r="V844" s="1">
        <v>5.4199999999999998E-2</v>
      </c>
      <c r="W844" s="1" t="s">
        <v>7358</v>
      </c>
      <c r="X844" s="1" t="b">
        <v>0</v>
      </c>
      <c r="Y844" s="1" t="b">
        <v>0</v>
      </c>
    </row>
    <row r="845" spans="1:25" x14ac:dyDescent="0.25">
      <c r="A845" s="1" t="s">
        <v>8117</v>
      </c>
      <c r="B845" s="1" t="s">
        <v>8118</v>
      </c>
      <c r="C845" s="1" t="str">
        <f>VLOOKUP(B845,店铺SKU信息!E:F,2,0)</f>
        <v>AGM42599-Black-XL</v>
      </c>
      <c r="D845" s="1" t="s">
        <v>8119</v>
      </c>
      <c r="E845" s="1" t="s">
        <v>8290</v>
      </c>
      <c r="F845" s="1" t="s">
        <v>7352</v>
      </c>
      <c r="G845" s="1">
        <v>12.2</v>
      </c>
      <c r="H845" s="1">
        <v>9.3000000000000007</v>
      </c>
      <c r="I845" s="1">
        <v>1.2</v>
      </c>
      <c r="J845" s="1" t="s">
        <v>7353</v>
      </c>
      <c r="K845" s="1">
        <v>0.5</v>
      </c>
      <c r="L845" s="1" t="s">
        <v>7354</v>
      </c>
      <c r="M845" s="1">
        <v>7.8600000000000003E-2</v>
      </c>
      <c r="N845" s="1" t="s">
        <v>7355</v>
      </c>
      <c r="O845" s="1" t="s">
        <v>7356</v>
      </c>
      <c r="P845" s="1">
        <v>1</v>
      </c>
      <c r="Q845" s="1">
        <v>0</v>
      </c>
      <c r="R845" s="1">
        <v>7.8600000000000003E-2</v>
      </c>
      <c r="S845" s="38">
        <v>43678</v>
      </c>
      <c r="T845" s="1">
        <v>0.69</v>
      </c>
      <c r="U845" s="1" t="s">
        <v>7357</v>
      </c>
      <c r="V845" s="1">
        <v>5.4199999999999998E-2</v>
      </c>
      <c r="W845" s="1" t="s">
        <v>7358</v>
      </c>
      <c r="X845" s="1" t="b">
        <v>0</v>
      </c>
      <c r="Y845" s="1" t="b">
        <v>0</v>
      </c>
    </row>
    <row r="846" spans="1:25" x14ac:dyDescent="0.25">
      <c r="A846" s="1" t="s">
        <v>7538</v>
      </c>
      <c r="B846" s="1" t="s">
        <v>7539</v>
      </c>
      <c r="C846" s="1" t="str">
        <f>VLOOKUP(B846,店铺SKU信息!E:F,2,0)</f>
        <v>AGCY41011-Gray-S</v>
      </c>
      <c r="D846" s="1" t="s">
        <v>3135</v>
      </c>
      <c r="E846" s="1" t="s">
        <v>8290</v>
      </c>
      <c r="F846" s="1" t="s">
        <v>7352</v>
      </c>
      <c r="G846" s="1">
        <v>12.48</v>
      </c>
      <c r="H846" s="1">
        <v>9.41</v>
      </c>
      <c r="I846" s="1">
        <v>1.33</v>
      </c>
      <c r="J846" s="1" t="s">
        <v>7353</v>
      </c>
      <c r="K846" s="1">
        <v>0.57999999999999996</v>
      </c>
      <c r="L846" s="1" t="s">
        <v>7354</v>
      </c>
      <c r="M846" s="1">
        <v>9.06E-2</v>
      </c>
      <c r="N846" s="1" t="s">
        <v>7355</v>
      </c>
      <c r="O846" s="1" t="s">
        <v>7356</v>
      </c>
      <c r="P846" s="1">
        <v>1</v>
      </c>
      <c r="Q846" s="1">
        <v>0</v>
      </c>
      <c r="R846" s="1">
        <v>9.06E-2</v>
      </c>
      <c r="S846" s="38">
        <v>43678</v>
      </c>
      <c r="T846" s="1">
        <v>0.69</v>
      </c>
      <c r="U846" s="1" t="s">
        <v>7357</v>
      </c>
      <c r="V846" s="1">
        <v>6.25E-2</v>
      </c>
      <c r="W846" s="1" t="s">
        <v>7358</v>
      </c>
      <c r="X846" s="1" t="b">
        <v>0</v>
      </c>
      <c r="Y846" s="1" t="b">
        <v>0</v>
      </c>
    </row>
    <row r="847" spans="1:25" x14ac:dyDescent="0.25">
      <c r="A847" s="1" t="s">
        <v>7895</v>
      </c>
      <c r="B847" s="1" t="s">
        <v>7896</v>
      </c>
      <c r="C847" s="1" t="str">
        <f>VLOOKUP(B847,店铺SKU信息!E:F,2,0)</f>
        <v>AGM42588-Burgundy-2XL</v>
      </c>
      <c r="D847" s="1" t="s">
        <v>2834</v>
      </c>
      <c r="E847" s="1" t="s">
        <v>8290</v>
      </c>
      <c r="F847" s="1" t="s">
        <v>7352</v>
      </c>
      <c r="G847" s="1">
        <v>12.1</v>
      </c>
      <c r="H847" s="1">
        <v>8.9</v>
      </c>
      <c r="I847" s="1">
        <v>2.4</v>
      </c>
      <c r="J847" s="1" t="s">
        <v>7353</v>
      </c>
      <c r="K847" s="1">
        <v>1.1499999999999999</v>
      </c>
      <c r="L847" s="1" t="s">
        <v>7354</v>
      </c>
      <c r="M847" s="1">
        <v>0.14940000000000001</v>
      </c>
      <c r="N847" s="1" t="s">
        <v>7355</v>
      </c>
      <c r="O847" s="1" t="s">
        <v>7356</v>
      </c>
      <c r="P847" s="1">
        <v>2</v>
      </c>
      <c r="Q847" s="1">
        <v>0</v>
      </c>
      <c r="R847" s="1">
        <v>0.29870000000000002</v>
      </c>
      <c r="S847" s="38">
        <v>43678</v>
      </c>
      <c r="T847" s="1">
        <v>0.69</v>
      </c>
      <c r="U847" s="1" t="s">
        <v>7357</v>
      </c>
      <c r="V847" s="1">
        <v>0.20610000000000001</v>
      </c>
      <c r="W847" s="1" t="s">
        <v>7358</v>
      </c>
      <c r="X847" s="1" t="b">
        <v>0</v>
      </c>
      <c r="Y847" s="1" t="b">
        <v>0</v>
      </c>
    </row>
    <row r="848" spans="1:25" x14ac:dyDescent="0.25">
      <c r="A848" s="1" t="s">
        <v>8130</v>
      </c>
      <c r="B848" s="1" t="s">
        <v>8131</v>
      </c>
      <c r="C848" s="1" t="str">
        <f>VLOOKUP(B848,店铺SKU信息!E:F,2,0)</f>
        <v>AGM42599-Black-4XL</v>
      </c>
      <c r="D848" s="1" t="s">
        <v>8132</v>
      </c>
      <c r="E848" s="1" t="s">
        <v>8290</v>
      </c>
      <c r="F848" s="1" t="s">
        <v>7352</v>
      </c>
      <c r="G848" s="1">
        <v>12.2</v>
      </c>
      <c r="H848" s="1">
        <v>9.3000000000000007</v>
      </c>
      <c r="I848" s="1">
        <v>1.2</v>
      </c>
      <c r="J848" s="1" t="s">
        <v>7353</v>
      </c>
      <c r="K848" s="1">
        <v>0.5</v>
      </c>
      <c r="L848" s="1" t="s">
        <v>7354</v>
      </c>
      <c r="M848" s="1">
        <v>7.8600000000000003E-2</v>
      </c>
      <c r="N848" s="1" t="s">
        <v>7355</v>
      </c>
      <c r="O848" s="1" t="s">
        <v>7356</v>
      </c>
      <c r="P848" s="1">
        <v>8</v>
      </c>
      <c r="Q848" s="1">
        <v>0</v>
      </c>
      <c r="R848" s="1">
        <v>0.62849999999999995</v>
      </c>
      <c r="S848" s="38">
        <v>43678</v>
      </c>
      <c r="T848" s="1">
        <v>0.69</v>
      </c>
      <c r="U848" s="1" t="s">
        <v>7357</v>
      </c>
      <c r="V848" s="1">
        <v>0.43859999999999999</v>
      </c>
      <c r="W848" s="1" t="s">
        <v>7358</v>
      </c>
      <c r="X848" s="1" t="b">
        <v>0</v>
      </c>
      <c r="Y848" s="1" t="b">
        <v>0</v>
      </c>
    </row>
    <row r="849" spans="1:25" x14ac:dyDescent="0.25">
      <c r="A849" s="1" t="s">
        <v>8039</v>
      </c>
      <c r="B849" s="1" t="s">
        <v>8040</v>
      </c>
      <c r="C849" s="1" t="str">
        <f>VLOOKUP(B849,店铺SKU信息!E:F,2,0)</f>
        <v>AGM42600-Burgundy-4XL</v>
      </c>
      <c r="D849" s="1" t="s">
        <v>5227</v>
      </c>
      <c r="E849" s="1" t="s">
        <v>8290</v>
      </c>
      <c r="F849" s="1" t="s">
        <v>7352</v>
      </c>
      <c r="G849" s="1">
        <v>12.85</v>
      </c>
      <c r="H849" s="1">
        <v>9.0399999999999991</v>
      </c>
      <c r="I849" s="1">
        <v>1.65</v>
      </c>
      <c r="J849" s="1" t="s">
        <v>7353</v>
      </c>
      <c r="K849" s="1">
        <v>0.45</v>
      </c>
      <c r="L849" s="1" t="s">
        <v>7354</v>
      </c>
      <c r="M849" s="1">
        <v>0.1109</v>
      </c>
      <c r="N849" s="1" t="s">
        <v>7355</v>
      </c>
      <c r="O849" s="1" t="s">
        <v>7356</v>
      </c>
      <c r="P849" s="1">
        <v>1</v>
      </c>
      <c r="Q849" s="1">
        <v>0</v>
      </c>
      <c r="R849" s="1">
        <v>0.1109</v>
      </c>
      <c r="S849" s="38">
        <v>43678</v>
      </c>
      <c r="T849" s="1">
        <v>0.69</v>
      </c>
      <c r="U849" s="1" t="s">
        <v>7357</v>
      </c>
      <c r="V849" s="1">
        <v>7.6499999999999999E-2</v>
      </c>
      <c r="W849" s="1" t="s">
        <v>7358</v>
      </c>
      <c r="X849" s="1" t="b">
        <v>0</v>
      </c>
      <c r="Y849" s="1" t="b">
        <v>0</v>
      </c>
    </row>
    <row r="850" spans="1:25" x14ac:dyDescent="0.25">
      <c r="A850" s="1" t="s">
        <v>8123</v>
      </c>
      <c r="B850" s="1" t="s">
        <v>8124</v>
      </c>
      <c r="C850" s="1" t="str">
        <f>VLOOKUP(B850,店铺SKU信息!E:F,2,0)</f>
        <v>AGM42599-Army Green-4XL</v>
      </c>
      <c r="D850" s="1" t="s">
        <v>6620</v>
      </c>
      <c r="E850" s="1" t="s">
        <v>8290</v>
      </c>
      <c r="F850" s="1" t="s">
        <v>7352</v>
      </c>
      <c r="G850" s="1">
        <v>12.2</v>
      </c>
      <c r="H850" s="1">
        <v>9.3000000000000007</v>
      </c>
      <c r="I850" s="1">
        <v>1.2</v>
      </c>
      <c r="J850" s="1" t="s">
        <v>7353</v>
      </c>
      <c r="K850" s="1">
        <v>0.5</v>
      </c>
      <c r="L850" s="1" t="s">
        <v>7354</v>
      </c>
      <c r="M850" s="1">
        <v>7.8600000000000003E-2</v>
      </c>
      <c r="N850" s="1" t="s">
        <v>7355</v>
      </c>
      <c r="O850" s="1" t="s">
        <v>7356</v>
      </c>
      <c r="P850" s="1">
        <v>1</v>
      </c>
      <c r="Q850" s="1">
        <v>0</v>
      </c>
      <c r="R850" s="1">
        <v>7.8600000000000003E-2</v>
      </c>
      <c r="S850" s="38">
        <v>43678</v>
      </c>
      <c r="T850" s="1">
        <v>0.69</v>
      </c>
      <c r="U850" s="1" t="s">
        <v>7357</v>
      </c>
      <c r="V850" s="1">
        <v>5.4199999999999998E-2</v>
      </c>
      <c r="W850" s="1" t="s">
        <v>7358</v>
      </c>
      <c r="X850" s="1" t="b">
        <v>0</v>
      </c>
      <c r="Y850" s="1" t="b">
        <v>0</v>
      </c>
    </row>
    <row r="851" spans="1:25" x14ac:dyDescent="0.25">
      <c r="A851" s="1" t="s">
        <v>8061</v>
      </c>
      <c r="B851" s="1" t="s">
        <v>8062</v>
      </c>
      <c r="C851" s="1" t="str">
        <f>VLOOKUP(B851,店铺SKU信息!E:F,2,0)</f>
        <v>AGM42588-Green-2XL</v>
      </c>
      <c r="D851" s="1" t="s">
        <v>8063</v>
      </c>
      <c r="E851" s="1" t="s">
        <v>8290</v>
      </c>
      <c r="F851" s="1" t="s">
        <v>7352</v>
      </c>
      <c r="G851" s="1">
        <v>12.1</v>
      </c>
      <c r="H851" s="1">
        <v>8.9</v>
      </c>
      <c r="I851" s="1">
        <v>2.4</v>
      </c>
      <c r="J851" s="1" t="s">
        <v>7353</v>
      </c>
      <c r="K851" s="1">
        <v>1.1499999999999999</v>
      </c>
      <c r="L851" s="1" t="s">
        <v>7354</v>
      </c>
      <c r="M851" s="1">
        <v>0.14940000000000001</v>
      </c>
      <c r="N851" s="1" t="s">
        <v>7355</v>
      </c>
      <c r="O851" s="1" t="s">
        <v>7356</v>
      </c>
      <c r="P851" s="1">
        <v>1</v>
      </c>
      <c r="Q851" s="1">
        <v>0</v>
      </c>
      <c r="R851" s="1">
        <v>0.14940000000000001</v>
      </c>
      <c r="S851" s="38">
        <v>43678</v>
      </c>
      <c r="T851" s="1">
        <v>0.69</v>
      </c>
      <c r="U851" s="1" t="s">
        <v>7357</v>
      </c>
      <c r="V851" s="1">
        <v>0.1031</v>
      </c>
      <c r="W851" s="1" t="s">
        <v>7358</v>
      </c>
      <c r="X851" s="1" t="b">
        <v>0</v>
      </c>
      <c r="Y851" s="1" t="b">
        <v>0</v>
      </c>
    </row>
    <row r="852" spans="1:25" x14ac:dyDescent="0.25">
      <c r="A852" s="1" t="s">
        <v>8152</v>
      </c>
      <c r="B852" s="1" t="s">
        <v>8153</v>
      </c>
      <c r="C852" s="1" t="str">
        <f>VLOOKUP(B852,店铺SKU信息!E:F,2,0)</f>
        <v>AGM48899-Burgundy-4XL</v>
      </c>
      <c r="D852" s="1" t="s">
        <v>8154</v>
      </c>
      <c r="E852" s="1" t="s">
        <v>8290</v>
      </c>
      <c r="F852" s="1" t="s">
        <v>7352</v>
      </c>
      <c r="G852" s="1">
        <v>12.56</v>
      </c>
      <c r="H852" s="1">
        <v>9.92</v>
      </c>
      <c r="I852" s="1">
        <v>0.59</v>
      </c>
      <c r="J852" s="1" t="s">
        <v>7353</v>
      </c>
      <c r="K852" s="1">
        <v>0.35</v>
      </c>
      <c r="L852" s="1" t="s">
        <v>7354</v>
      </c>
      <c r="M852" s="1">
        <v>4.2599999999999999E-2</v>
      </c>
      <c r="N852" s="1" t="s">
        <v>7355</v>
      </c>
      <c r="O852" s="1" t="s">
        <v>7356</v>
      </c>
      <c r="P852" s="1">
        <v>1</v>
      </c>
      <c r="Q852" s="1">
        <v>0</v>
      </c>
      <c r="R852" s="1">
        <v>4.2599999999999999E-2</v>
      </c>
      <c r="S852" s="38">
        <v>43678</v>
      </c>
      <c r="T852" s="1">
        <v>0.69</v>
      </c>
      <c r="U852" s="1" t="s">
        <v>7357</v>
      </c>
      <c r="V852" s="1">
        <v>2.9399999999999999E-2</v>
      </c>
      <c r="W852" s="1" t="s">
        <v>7358</v>
      </c>
      <c r="X852" s="1" t="b">
        <v>0</v>
      </c>
      <c r="Y852" s="1" t="b">
        <v>0</v>
      </c>
    </row>
    <row r="853" spans="1:25" x14ac:dyDescent="0.25">
      <c r="A853" s="1" t="s">
        <v>8120</v>
      </c>
      <c r="B853" s="1" t="s">
        <v>8121</v>
      </c>
      <c r="C853" s="1" t="str">
        <f>VLOOKUP(B853,店铺SKU信息!E:F,2,0)</f>
        <v>AGM48899-Black-3XL</v>
      </c>
      <c r="D853" s="1" t="s">
        <v>8122</v>
      </c>
      <c r="E853" s="1" t="s">
        <v>8290</v>
      </c>
      <c r="F853" s="1" t="s">
        <v>7352</v>
      </c>
      <c r="G853" s="1">
        <v>12.56</v>
      </c>
      <c r="H853" s="1">
        <v>9.92</v>
      </c>
      <c r="I853" s="1">
        <v>0.59</v>
      </c>
      <c r="J853" s="1" t="s">
        <v>7353</v>
      </c>
      <c r="K853" s="1">
        <v>0.35</v>
      </c>
      <c r="L853" s="1" t="s">
        <v>7354</v>
      </c>
      <c r="M853" s="1">
        <v>4.2599999999999999E-2</v>
      </c>
      <c r="N853" s="1" t="s">
        <v>7355</v>
      </c>
      <c r="O853" s="1" t="s">
        <v>7356</v>
      </c>
      <c r="P853" s="1">
        <v>1</v>
      </c>
      <c r="Q853" s="1">
        <v>0</v>
      </c>
      <c r="R853" s="1">
        <v>4.2599999999999999E-2</v>
      </c>
      <c r="S853" s="38">
        <v>43678</v>
      </c>
      <c r="T853" s="1">
        <v>0.69</v>
      </c>
      <c r="U853" s="1" t="s">
        <v>7357</v>
      </c>
      <c r="V853" s="1">
        <v>2.9399999999999999E-2</v>
      </c>
      <c r="W853" s="1" t="s">
        <v>7358</v>
      </c>
      <c r="X853" s="1" t="b">
        <v>0</v>
      </c>
      <c r="Y853" s="1" t="b">
        <v>0</v>
      </c>
    </row>
    <row r="854" spans="1:25" x14ac:dyDescent="0.25">
      <c r="A854" s="1" t="s">
        <v>7892</v>
      </c>
      <c r="B854" s="1" t="s">
        <v>7893</v>
      </c>
      <c r="C854" s="1" t="str">
        <f>VLOOKUP(B854,店铺SKU信息!E:F,2,0)</f>
        <v>AGM42588-Black-4XL</v>
      </c>
      <c r="D854" s="1" t="s">
        <v>7894</v>
      </c>
      <c r="E854" s="1" t="s">
        <v>8290</v>
      </c>
      <c r="F854" s="1" t="s">
        <v>7352</v>
      </c>
      <c r="G854" s="1">
        <v>12.1</v>
      </c>
      <c r="H854" s="1">
        <v>8.9</v>
      </c>
      <c r="I854" s="1">
        <v>2.4</v>
      </c>
      <c r="J854" s="1" t="s">
        <v>7353</v>
      </c>
      <c r="K854" s="1">
        <v>1.1499999999999999</v>
      </c>
      <c r="L854" s="1" t="s">
        <v>7354</v>
      </c>
      <c r="M854" s="1">
        <v>0.14960000000000001</v>
      </c>
      <c r="N854" s="1" t="s">
        <v>7355</v>
      </c>
      <c r="O854" s="1" t="s">
        <v>7356</v>
      </c>
      <c r="P854" s="1">
        <v>1</v>
      </c>
      <c r="Q854" s="1">
        <v>0</v>
      </c>
      <c r="R854" s="1">
        <v>0.14960000000000001</v>
      </c>
      <c r="S854" s="38">
        <v>43678</v>
      </c>
      <c r="T854" s="1">
        <v>0.69</v>
      </c>
      <c r="U854" s="1" t="s">
        <v>7357</v>
      </c>
      <c r="V854" s="1">
        <v>0.1032</v>
      </c>
      <c r="W854" s="1" t="s">
        <v>7358</v>
      </c>
      <c r="X854" s="1" t="b">
        <v>0</v>
      </c>
      <c r="Y854" s="1" t="b">
        <v>0</v>
      </c>
    </row>
    <row r="855" spans="1:25" x14ac:dyDescent="0.25">
      <c r="A855" s="1" t="s">
        <v>8144</v>
      </c>
      <c r="B855" s="1" t="s">
        <v>8145</v>
      </c>
      <c r="C855" s="1" t="str">
        <f>VLOOKUP(B855,店铺SKU信息!E:F,2,0)</f>
        <v>AGM42644-Black Stripe-4XL</v>
      </c>
      <c r="D855" s="1" t="s">
        <v>5202</v>
      </c>
      <c r="E855" s="1" t="s">
        <v>8290</v>
      </c>
      <c r="F855" s="1" t="s">
        <v>7352</v>
      </c>
      <c r="G855" s="1">
        <v>12.7</v>
      </c>
      <c r="H855" s="1">
        <v>9.9</v>
      </c>
      <c r="I855" s="1">
        <v>0.8</v>
      </c>
      <c r="J855" s="1" t="s">
        <v>7353</v>
      </c>
      <c r="K855" s="1">
        <v>0.65</v>
      </c>
      <c r="L855" s="1" t="s">
        <v>7354</v>
      </c>
      <c r="M855" s="1">
        <v>5.8099999999999999E-2</v>
      </c>
      <c r="N855" s="1" t="s">
        <v>7355</v>
      </c>
      <c r="O855" s="1" t="s">
        <v>7356</v>
      </c>
      <c r="P855" s="1">
        <v>1</v>
      </c>
      <c r="Q855" s="1">
        <v>0</v>
      </c>
      <c r="R855" s="1">
        <v>5.8099999999999999E-2</v>
      </c>
      <c r="S855" s="38">
        <v>43678</v>
      </c>
      <c r="T855" s="1">
        <v>0.69</v>
      </c>
      <c r="U855" s="1" t="s">
        <v>7357</v>
      </c>
      <c r="V855" s="1">
        <v>4.0099999999999997E-2</v>
      </c>
      <c r="W855" s="1" t="s">
        <v>7358</v>
      </c>
      <c r="X855" s="1" t="b">
        <v>0</v>
      </c>
      <c r="Y855" s="1" t="b">
        <v>0</v>
      </c>
    </row>
    <row r="856" spans="1:25" x14ac:dyDescent="0.25">
      <c r="A856" s="1" t="s">
        <v>8087</v>
      </c>
      <c r="B856" s="1" t="s">
        <v>8088</v>
      </c>
      <c r="C856" s="1" t="str">
        <f>VLOOKUP(B856,店铺SKU信息!E:F,2,0)</f>
        <v>AGM19377-Blue-XL</v>
      </c>
      <c r="D856" s="1" t="s">
        <v>8089</v>
      </c>
      <c r="E856" s="1" t="s">
        <v>8290</v>
      </c>
      <c r="F856" s="1" t="s">
        <v>7352</v>
      </c>
      <c r="G856" s="1">
        <v>12.68</v>
      </c>
      <c r="H856" s="1">
        <v>10.19</v>
      </c>
      <c r="I856" s="1">
        <v>1.18</v>
      </c>
      <c r="J856" s="1" t="s">
        <v>7353</v>
      </c>
      <c r="K856" s="1">
        <v>0.4</v>
      </c>
      <c r="L856" s="1" t="s">
        <v>7354</v>
      </c>
      <c r="M856" s="1">
        <v>8.8300000000000003E-2</v>
      </c>
      <c r="N856" s="1" t="s">
        <v>7355</v>
      </c>
      <c r="O856" s="1" t="s">
        <v>7356</v>
      </c>
      <c r="P856" s="1">
        <v>1</v>
      </c>
      <c r="Q856" s="1">
        <v>0</v>
      </c>
      <c r="R856" s="1">
        <v>8.8300000000000003E-2</v>
      </c>
      <c r="S856" s="38">
        <v>43678</v>
      </c>
      <c r="T856" s="1">
        <v>0.69</v>
      </c>
      <c r="U856" s="1" t="s">
        <v>7357</v>
      </c>
      <c r="V856" s="1">
        <v>6.0900000000000003E-2</v>
      </c>
      <c r="W856" s="1" t="s">
        <v>7358</v>
      </c>
      <c r="X856" s="1" t="b">
        <v>0</v>
      </c>
      <c r="Y856" s="1" t="b">
        <v>0</v>
      </c>
    </row>
    <row r="857" spans="1:25" x14ac:dyDescent="0.25">
      <c r="A857" s="1" t="s">
        <v>7532</v>
      </c>
      <c r="B857" s="1" t="s">
        <v>7533</v>
      </c>
      <c r="C857" s="1" t="str">
        <f>VLOOKUP(B857,店铺SKU信息!E:F,2,0)</f>
        <v>AGM42588-Green-3XL</v>
      </c>
      <c r="D857" s="1" t="s">
        <v>7534</v>
      </c>
      <c r="E857" s="1" t="s">
        <v>8290</v>
      </c>
      <c r="F857" s="1" t="s">
        <v>7352</v>
      </c>
      <c r="G857" s="1">
        <v>12.1</v>
      </c>
      <c r="H857" s="1">
        <v>8.9</v>
      </c>
      <c r="I857" s="1">
        <v>2.4</v>
      </c>
      <c r="J857" s="1" t="s">
        <v>7353</v>
      </c>
      <c r="K857" s="1">
        <v>1.1499999999999999</v>
      </c>
      <c r="L857" s="1" t="s">
        <v>7354</v>
      </c>
      <c r="M857" s="1">
        <v>0.14940000000000001</v>
      </c>
      <c r="N857" s="1" t="s">
        <v>7355</v>
      </c>
      <c r="O857" s="1" t="s">
        <v>7356</v>
      </c>
      <c r="P857" s="1">
        <v>1</v>
      </c>
      <c r="Q857" s="1">
        <v>0</v>
      </c>
      <c r="R857" s="1">
        <v>0.14940000000000001</v>
      </c>
      <c r="S857" s="38">
        <v>43678</v>
      </c>
      <c r="T857" s="1">
        <v>0.69</v>
      </c>
      <c r="U857" s="1" t="s">
        <v>7357</v>
      </c>
      <c r="V857" s="1">
        <v>0.1031</v>
      </c>
      <c r="W857" s="1" t="s">
        <v>7358</v>
      </c>
      <c r="X857" s="1" t="b">
        <v>0</v>
      </c>
      <c r="Y857" s="1" t="b">
        <v>0</v>
      </c>
    </row>
    <row r="858" spans="1:25" x14ac:dyDescent="0.25">
      <c r="A858" s="1" t="s">
        <v>8090</v>
      </c>
      <c r="B858" s="1" t="s">
        <v>8091</v>
      </c>
      <c r="C858" s="1" t="str">
        <f>VLOOKUP(B858,店铺SKU信息!E:F,2,0)</f>
        <v>AGM19377-Gray-4XL</v>
      </c>
      <c r="D858" s="1" t="s">
        <v>8092</v>
      </c>
      <c r="E858" s="1" t="s">
        <v>8290</v>
      </c>
      <c r="F858" s="1" t="s">
        <v>7352</v>
      </c>
      <c r="G858" s="1">
        <v>12.68</v>
      </c>
      <c r="H858" s="1">
        <v>10.19</v>
      </c>
      <c r="I858" s="1">
        <v>1.18</v>
      </c>
      <c r="J858" s="1" t="s">
        <v>7353</v>
      </c>
      <c r="K858" s="1">
        <v>0.4</v>
      </c>
      <c r="L858" s="1" t="s">
        <v>7354</v>
      </c>
      <c r="M858" s="1">
        <v>8.8300000000000003E-2</v>
      </c>
      <c r="N858" s="1" t="s">
        <v>7355</v>
      </c>
      <c r="O858" s="1" t="s">
        <v>7356</v>
      </c>
      <c r="P858" s="1">
        <v>1</v>
      </c>
      <c r="Q858" s="1">
        <v>0</v>
      </c>
      <c r="R858" s="1">
        <v>8.8300000000000003E-2</v>
      </c>
      <c r="S858" s="38">
        <v>43678</v>
      </c>
      <c r="T858" s="1">
        <v>0.69</v>
      </c>
      <c r="U858" s="1" t="s">
        <v>7357</v>
      </c>
      <c r="V858" s="1">
        <v>6.0900000000000003E-2</v>
      </c>
      <c r="W858" s="1" t="s">
        <v>7358</v>
      </c>
      <c r="X858" s="1" t="b">
        <v>0</v>
      </c>
      <c r="Y858" s="1" t="b">
        <v>0</v>
      </c>
    </row>
    <row r="859" spans="1:25" x14ac:dyDescent="0.25">
      <c r="A859" s="1" t="s">
        <v>8093</v>
      </c>
      <c r="B859" s="1" t="s">
        <v>8094</v>
      </c>
      <c r="C859" s="1" t="str">
        <f>VLOOKUP(B859,店铺SKU信息!E:F,2,0)</f>
        <v>AGM42544-Black-2XL</v>
      </c>
      <c r="D859" s="1" t="s">
        <v>8095</v>
      </c>
      <c r="E859" s="1" t="s">
        <v>8290</v>
      </c>
      <c r="F859" s="1" t="s">
        <v>7352</v>
      </c>
      <c r="G859" s="1">
        <v>12.8</v>
      </c>
      <c r="H859" s="1">
        <v>6</v>
      </c>
      <c r="I859" s="1">
        <v>2.4</v>
      </c>
      <c r="J859" s="1" t="s">
        <v>7353</v>
      </c>
      <c r="K859" s="1">
        <v>0.6</v>
      </c>
      <c r="L859" s="1" t="s">
        <v>7354</v>
      </c>
      <c r="M859" s="1">
        <v>0.1066</v>
      </c>
      <c r="N859" s="1" t="s">
        <v>7355</v>
      </c>
      <c r="O859" s="1" t="s">
        <v>7356</v>
      </c>
      <c r="P859" s="1">
        <v>1</v>
      </c>
      <c r="Q859" s="1">
        <v>0</v>
      </c>
      <c r="R859" s="1">
        <v>0.1066</v>
      </c>
      <c r="S859" s="38">
        <v>43678</v>
      </c>
      <c r="T859" s="1">
        <v>0.69</v>
      </c>
      <c r="U859" s="1" t="s">
        <v>7357</v>
      </c>
      <c r="V859" s="1">
        <v>7.3499999999999996E-2</v>
      </c>
      <c r="W859" s="1" t="s">
        <v>7358</v>
      </c>
      <c r="X859" s="1" t="b">
        <v>0</v>
      </c>
      <c r="Y859" s="1" t="b">
        <v>0</v>
      </c>
    </row>
    <row r="860" spans="1:25" x14ac:dyDescent="0.25">
      <c r="A860" s="1" t="s">
        <v>8107</v>
      </c>
      <c r="B860" s="1" t="s">
        <v>8108</v>
      </c>
      <c r="C860" s="1" t="str">
        <f>VLOOKUP(B860,店铺SKU信息!E:F,2,0)</f>
        <v>AGM19377-Black-4XL</v>
      </c>
      <c r="D860" s="1" t="s">
        <v>7265</v>
      </c>
      <c r="E860" s="1" t="s">
        <v>8290</v>
      </c>
      <c r="F860" s="1" t="s">
        <v>7352</v>
      </c>
      <c r="G860" s="1">
        <v>12.68</v>
      </c>
      <c r="H860" s="1">
        <v>10.19</v>
      </c>
      <c r="I860" s="1">
        <v>1.18</v>
      </c>
      <c r="J860" s="1" t="s">
        <v>7353</v>
      </c>
      <c r="K860" s="1">
        <v>0.4</v>
      </c>
      <c r="L860" s="1" t="s">
        <v>7354</v>
      </c>
      <c r="M860" s="1">
        <v>8.8300000000000003E-2</v>
      </c>
      <c r="N860" s="1" t="s">
        <v>7355</v>
      </c>
      <c r="O860" s="1" t="s">
        <v>7356</v>
      </c>
      <c r="P860" s="1">
        <v>1</v>
      </c>
      <c r="Q860" s="1">
        <v>0</v>
      </c>
      <c r="R860" s="1">
        <v>8.8300000000000003E-2</v>
      </c>
      <c r="S860" s="38">
        <v>43678</v>
      </c>
      <c r="T860" s="1">
        <v>0.69</v>
      </c>
      <c r="U860" s="1" t="s">
        <v>7357</v>
      </c>
      <c r="V860" s="1">
        <v>6.0900000000000003E-2</v>
      </c>
      <c r="W860" s="1" t="s">
        <v>7358</v>
      </c>
      <c r="X860" s="1" t="b">
        <v>0</v>
      </c>
      <c r="Y860" s="1" t="b">
        <v>0</v>
      </c>
    </row>
    <row r="861" spans="1:25" x14ac:dyDescent="0.25">
      <c r="A861" s="1" t="s">
        <v>7837</v>
      </c>
      <c r="B861" s="1" t="s">
        <v>7838</v>
      </c>
      <c r="C861" s="1" t="str">
        <f>VLOOKUP(B861,店铺SKU信息!E:F,2,0)</f>
        <v>AGCY6749-Red-S</v>
      </c>
      <c r="D861" s="1" t="s">
        <v>7839</v>
      </c>
      <c r="E861" s="1" t="s">
        <v>8290</v>
      </c>
      <c r="F861" s="1" t="s">
        <v>7352</v>
      </c>
      <c r="G861" s="1">
        <v>13.07</v>
      </c>
      <c r="H861" s="1">
        <v>10.28</v>
      </c>
      <c r="I861" s="1">
        <v>0.79</v>
      </c>
      <c r="J861" s="1" t="s">
        <v>7353</v>
      </c>
      <c r="K861" s="1">
        <v>0.2</v>
      </c>
      <c r="L861" s="1" t="s">
        <v>7354</v>
      </c>
      <c r="M861" s="1">
        <v>6.1400000000000003E-2</v>
      </c>
      <c r="N861" s="1" t="s">
        <v>7355</v>
      </c>
      <c r="O861" s="1" t="s">
        <v>7356</v>
      </c>
      <c r="P861" s="1">
        <v>0.03</v>
      </c>
      <c r="Q861" s="1">
        <v>0</v>
      </c>
      <c r="R861" s="1">
        <v>2E-3</v>
      </c>
      <c r="S861" s="38">
        <v>43678</v>
      </c>
      <c r="T861" s="1">
        <v>0.69</v>
      </c>
      <c r="U861" s="1" t="s">
        <v>7357</v>
      </c>
      <c r="V861" s="1">
        <v>1.4E-3</v>
      </c>
      <c r="W861" s="1" t="s">
        <v>7358</v>
      </c>
      <c r="X861" s="1" t="b">
        <v>0</v>
      </c>
      <c r="Y861" s="1" t="b">
        <v>0</v>
      </c>
    </row>
    <row r="862" spans="1:25" x14ac:dyDescent="0.25">
      <c r="A862" s="1" t="s">
        <v>7951</v>
      </c>
      <c r="B862" s="1" t="s">
        <v>7952</v>
      </c>
      <c r="C862" s="1" t="str">
        <f>VLOOKUP(B862,店铺SKU信息!E:F,2,0)</f>
        <v>AGCY4117-White-L</v>
      </c>
      <c r="D862" s="1" t="s">
        <v>7953</v>
      </c>
      <c r="E862" s="1" t="s">
        <v>8290</v>
      </c>
      <c r="F862" s="1" t="s">
        <v>7352</v>
      </c>
      <c r="G862" s="1">
        <v>11.96</v>
      </c>
      <c r="H862" s="1">
        <v>9.2100000000000009</v>
      </c>
      <c r="I862" s="1">
        <v>1.38</v>
      </c>
      <c r="J862" s="1" t="s">
        <v>7353</v>
      </c>
      <c r="K862" s="1">
        <v>0.24</v>
      </c>
      <c r="L862" s="1" t="s">
        <v>7354</v>
      </c>
      <c r="M862" s="1">
        <v>8.7900000000000006E-2</v>
      </c>
      <c r="N862" s="1" t="s">
        <v>7355</v>
      </c>
      <c r="O862" s="1" t="s">
        <v>7356</v>
      </c>
      <c r="P862" s="1">
        <v>0.45</v>
      </c>
      <c r="Q862" s="1">
        <v>0.03</v>
      </c>
      <c r="R862" s="1">
        <v>3.6799999999999999E-2</v>
      </c>
      <c r="S862" s="38">
        <v>43678</v>
      </c>
      <c r="T862" s="1">
        <v>0.69</v>
      </c>
      <c r="U862" s="1" t="s">
        <v>7357</v>
      </c>
      <c r="V862" s="1">
        <v>2.5399999999999999E-2</v>
      </c>
      <c r="W862" s="1" t="s">
        <v>7358</v>
      </c>
      <c r="X862" s="1" t="b">
        <v>0</v>
      </c>
      <c r="Y862" s="1" t="b">
        <v>0</v>
      </c>
    </row>
    <row r="863" spans="1:25" x14ac:dyDescent="0.25">
      <c r="A863" s="1" t="s">
        <v>7944</v>
      </c>
      <c r="B863" s="1" t="s">
        <v>7945</v>
      </c>
      <c r="C863" s="1" t="str">
        <f>VLOOKUP(B863,店铺SKU信息!E:F,2,0)</f>
        <v>AGCY2379-Pink-L</v>
      </c>
      <c r="D863" s="1" t="s">
        <v>4068</v>
      </c>
      <c r="E863" s="1" t="s">
        <v>8290</v>
      </c>
      <c r="F863" s="1" t="s">
        <v>7352</v>
      </c>
      <c r="G863" s="1">
        <v>15.34</v>
      </c>
      <c r="H863" s="1">
        <v>11.85</v>
      </c>
      <c r="I863" s="1">
        <v>1.95</v>
      </c>
      <c r="J863" s="1" t="s">
        <v>7353</v>
      </c>
      <c r="K863" s="1">
        <v>0.4</v>
      </c>
      <c r="L863" s="1" t="s">
        <v>7354</v>
      </c>
      <c r="M863" s="1">
        <v>0.20499999999999999</v>
      </c>
      <c r="N863" s="1" t="s">
        <v>7355</v>
      </c>
      <c r="O863" s="1" t="s">
        <v>7356</v>
      </c>
      <c r="P863" s="1">
        <v>0.32</v>
      </c>
      <c r="Q863" s="1">
        <v>0</v>
      </c>
      <c r="R863" s="1">
        <v>6.6100000000000006E-2</v>
      </c>
      <c r="S863" s="38">
        <v>43678</v>
      </c>
      <c r="T863" s="1">
        <v>0.69</v>
      </c>
      <c r="U863" s="1" t="s">
        <v>7357</v>
      </c>
      <c r="V863" s="1">
        <v>4.5600000000000002E-2</v>
      </c>
      <c r="W863" s="1" t="s">
        <v>7358</v>
      </c>
      <c r="X863" s="1" t="b">
        <v>0</v>
      </c>
      <c r="Y863" s="1" t="b">
        <v>0</v>
      </c>
    </row>
    <row r="864" spans="1:25" x14ac:dyDescent="0.25">
      <c r="A864" s="1" t="s">
        <v>7535</v>
      </c>
      <c r="B864" s="1" t="s">
        <v>7536</v>
      </c>
      <c r="C864" s="1" t="str">
        <f>VLOOKUP(B864,店铺SKU信息!E:F,2,0)</f>
        <v>AGM48899-Black-XL</v>
      </c>
      <c r="D864" s="1" t="s">
        <v>7537</v>
      </c>
      <c r="E864" s="1" t="s">
        <v>8290</v>
      </c>
      <c r="F864" s="1" t="s">
        <v>7352</v>
      </c>
      <c r="G864" s="1">
        <v>12.56</v>
      </c>
      <c r="H864" s="1">
        <v>9.92</v>
      </c>
      <c r="I864" s="1">
        <v>0.59</v>
      </c>
      <c r="J864" s="1" t="s">
        <v>7353</v>
      </c>
      <c r="K864" s="1">
        <v>0.35</v>
      </c>
      <c r="L864" s="1" t="s">
        <v>7354</v>
      </c>
      <c r="M864" s="1">
        <v>4.2599999999999999E-2</v>
      </c>
      <c r="N864" s="1" t="s">
        <v>7355</v>
      </c>
      <c r="O864" s="1" t="s">
        <v>7356</v>
      </c>
      <c r="P864" s="1">
        <v>1</v>
      </c>
      <c r="Q864" s="1">
        <v>0</v>
      </c>
      <c r="R864" s="1">
        <v>4.2599999999999999E-2</v>
      </c>
      <c r="S864" s="38">
        <v>43678</v>
      </c>
      <c r="T864" s="1">
        <v>0.69</v>
      </c>
      <c r="U864" s="1" t="s">
        <v>7357</v>
      </c>
      <c r="V864" s="1">
        <v>2.9399999999999999E-2</v>
      </c>
      <c r="W864" s="1" t="s">
        <v>7358</v>
      </c>
      <c r="X864" s="1" t="b">
        <v>0</v>
      </c>
      <c r="Y864" s="1" t="b">
        <v>0</v>
      </c>
    </row>
    <row r="865" spans="1:25" x14ac:dyDescent="0.25">
      <c r="A865" s="1" t="s">
        <v>8072</v>
      </c>
      <c r="B865" s="1" t="s">
        <v>8073</v>
      </c>
      <c r="C865" s="1" t="str">
        <f>VLOOKUP(B865,店铺SKU信息!E:F,2,0)</f>
        <v>AGM19377-Black-2XL</v>
      </c>
      <c r="D865" s="1" t="s">
        <v>8074</v>
      </c>
      <c r="E865" s="1" t="s">
        <v>8290</v>
      </c>
      <c r="F865" s="1" t="s">
        <v>7352</v>
      </c>
      <c r="G865" s="1">
        <v>12.68</v>
      </c>
      <c r="H865" s="1">
        <v>10.199999999999999</v>
      </c>
      <c r="I865" s="1">
        <v>1.18</v>
      </c>
      <c r="J865" s="1" t="s">
        <v>7353</v>
      </c>
      <c r="K865" s="1">
        <v>0.4</v>
      </c>
      <c r="L865" s="1" t="s">
        <v>7354</v>
      </c>
      <c r="M865" s="1">
        <v>8.8400000000000006E-2</v>
      </c>
      <c r="N865" s="1" t="s">
        <v>7355</v>
      </c>
      <c r="O865" s="1" t="s">
        <v>7356</v>
      </c>
      <c r="P865" s="1">
        <v>1</v>
      </c>
      <c r="Q865" s="1">
        <v>0</v>
      </c>
      <c r="R865" s="1">
        <v>8.8400000000000006E-2</v>
      </c>
      <c r="S865" s="38">
        <v>43678</v>
      </c>
      <c r="T865" s="1">
        <v>0.69</v>
      </c>
      <c r="U865" s="1" t="s">
        <v>7357</v>
      </c>
      <c r="V865" s="1">
        <v>6.0999999999999999E-2</v>
      </c>
      <c r="W865" s="1" t="s">
        <v>7358</v>
      </c>
      <c r="X865" s="1" t="b">
        <v>0</v>
      </c>
      <c r="Y865" s="1" t="b">
        <v>0</v>
      </c>
    </row>
    <row r="866" spans="1:25" x14ac:dyDescent="0.25">
      <c r="A866" s="1" t="s">
        <v>8114</v>
      </c>
      <c r="B866" s="1" t="s">
        <v>8115</v>
      </c>
      <c r="C866" s="1" t="str">
        <f>VLOOKUP(B866,店铺SKU信息!E:F,2,0)</f>
        <v>AGM42566-Purple-3XL</v>
      </c>
      <c r="D866" s="1" t="s">
        <v>8116</v>
      </c>
      <c r="E866" s="1" t="s">
        <v>8290</v>
      </c>
      <c r="F866" s="1" t="s">
        <v>7352</v>
      </c>
      <c r="G866" s="1">
        <v>10.5</v>
      </c>
      <c r="H866" s="1">
        <v>3.8</v>
      </c>
      <c r="I866" s="1">
        <v>2.2999999999999998</v>
      </c>
      <c r="J866" s="1" t="s">
        <v>7353</v>
      </c>
      <c r="K866" s="1">
        <v>0.6</v>
      </c>
      <c r="L866" s="1" t="s">
        <v>7354</v>
      </c>
      <c r="M866" s="1">
        <v>5.3100000000000001E-2</v>
      </c>
      <c r="N866" s="1" t="s">
        <v>7355</v>
      </c>
      <c r="O866" s="1" t="s">
        <v>7356</v>
      </c>
      <c r="P866" s="1">
        <v>1</v>
      </c>
      <c r="Q866" s="1">
        <v>0</v>
      </c>
      <c r="R866" s="1">
        <v>5.3100000000000001E-2</v>
      </c>
      <c r="S866" s="38">
        <v>43678</v>
      </c>
      <c r="T866" s="1">
        <v>0.69</v>
      </c>
      <c r="U866" s="1" t="s">
        <v>7357</v>
      </c>
      <c r="V866" s="1">
        <v>3.6600000000000001E-2</v>
      </c>
      <c r="W866" s="1" t="s">
        <v>7358</v>
      </c>
      <c r="X866" s="1" t="b">
        <v>0</v>
      </c>
      <c r="Y866" s="1" t="b">
        <v>0</v>
      </c>
    </row>
    <row r="867" spans="1:25" x14ac:dyDescent="0.25">
      <c r="A867" s="1" t="s">
        <v>8164</v>
      </c>
      <c r="B867" s="1" t="s">
        <v>8165</v>
      </c>
      <c r="C867" s="1" t="str">
        <f>VLOOKUP(B867,店铺SKU信息!E:F,2,0)</f>
        <v>AGM42599-Black-2XL</v>
      </c>
      <c r="D867" s="1" t="s">
        <v>8166</v>
      </c>
      <c r="E867" s="1" t="s">
        <v>8290</v>
      </c>
      <c r="F867" s="1" t="s">
        <v>7352</v>
      </c>
      <c r="G867" s="1">
        <v>12.2</v>
      </c>
      <c r="H867" s="1">
        <v>9.3000000000000007</v>
      </c>
      <c r="I867" s="1">
        <v>1.2</v>
      </c>
      <c r="J867" s="1" t="s">
        <v>7353</v>
      </c>
      <c r="K867" s="1">
        <v>0.5</v>
      </c>
      <c r="L867" s="1" t="s">
        <v>7354</v>
      </c>
      <c r="M867" s="1">
        <v>7.8600000000000003E-2</v>
      </c>
      <c r="N867" s="1" t="s">
        <v>7355</v>
      </c>
      <c r="O867" s="1" t="s">
        <v>7356</v>
      </c>
      <c r="P867" s="1">
        <v>0.42</v>
      </c>
      <c r="Q867" s="1">
        <v>0</v>
      </c>
      <c r="R867" s="1">
        <v>3.2899999999999999E-2</v>
      </c>
      <c r="S867" s="38">
        <v>43678</v>
      </c>
      <c r="T867" s="1">
        <v>0.69</v>
      </c>
      <c r="U867" s="1" t="s">
        <v>7357</v>
      </c>
      <c r="V867" s="1">
        <v>2.2700000000000001E-2</v>
      </c>
      <c r="W867" s="1" t="s">
        <v>7358</v>
      </c>
      <c r="X867" s="1" t="b">
        <v>0</v>
      </c>
      <c r="Y867" s="1" t="b">
        <v>0</v>
      </c>
    </row>
    <row r="868" spans="1:25" x14ac:dyDescent="0.25">
      <c r="A868" s="1" t="s">
        <v>8026</v>
      </c>
      <c r="B868" s="1" t="s">
        <v>8027</v>
      </c>
      <c r="C868" s="1" t="str">
        <f>VLOOKUP(B868,店铺SKU信息!E:F,2,0)</f>
        <v>AGM42599-Army Green-2XL</v>
      </c>
      <c r="D868" s="1" t="s">
        <v>4182</v>
      </c>
      <c r="E868" s="1" t="s">
        <v>8290</v>
      </c>
      <c r="F868" s="1" t="s">
        <v>7352</v>
      </c>
      <c r="G868" s="1">
        <v>12.2</v>
      </c>
      <c r="H868" s="1">
        <v>9.3000000000000007</v>
      </c>
      <c r="I868" s="1">
        <v>1.2</v>
      </c>
      <c r="J868" s="1" t="s">
        <v>7353</v>
      </c>
      <c r="K868" s="1">
        <v>0.5</v>
      </c>
      <c r="L868" s="1" t="s">
        <v>7354</v>
      </c>
      <c r="M868" s="1">
        <v>7.8600000000000003E-2</v>
      </c>
      <c r="N868" s="1" t="s">
        <v>7355</v>
      </c>
      <c r="O868" s="1" t="s">
        <v>7356</v>
      </c>
      <c r="P868" s="1">
        <v>1</v>
      </c>
      <c r="Q868" s="1">
        <v>0</v>
      </c>
      <c r="R868" s="1">
        <v>7.8600000000000003E-2</v>
      </c>
      <c r="S868" s="38">
        <v>43678</v>
      </c>
      <c r="T868" s="1">
        <v>0.69</v>
      </c>
      <c r="U868" s="1" t="s">
        <v>7357</v>
      </c>
      <c r="V868" s="1">
        <v>5.4199999999999998E-2</v>
      </c>
      <c r="W868" s="1" t="s">
        <v>7358</v>
      </c>
      <c r="X868" s="1" t="b">
        <v>0</v>
      </c>
      <c r="Y868" s="1" t="b">
        <v>0</v>
      </c>
    </row>
    <row r="869" spans="1:25" x14ac:dyDescent="0.25">
      <c r="A869" s="1" t="s">
        <v>7413</v>
      </c>
      <c r="B869" s="1" t="s">
        <v>7414</v>
      </c>
      <c r="C869" s="1" t="str">
        <f>VLOOKUP(B869,店铺SKU信息!E:F,2,0)</f>
        <v>AGM42599-Red-4XL</v>
      </c>
      <c r="D869" s="1" t="s">
        <v>7415</v>
      </c>
      <c r="E869" s="1" t="s">
        <v>8290</v>
      </c>
      <c r="F869" s="1" t="s">
        <v>7352</v>
      </c>
      <c r="G869" s="1">
        <v>12.2</v>
      </c>
      <c r="H869" s="1">
        <v>9.3000000000000007</v>
      </c>
      <c r="I869" s="1">
        <v>1.2</v>
      </c>
      <c r="J869" s="1" t="s">
        <v>7353</v>
      </c>
      <c r="K869" s="1">
        <v>0.5</v>
      </c>
      <c r="L869" s="1" t="s">
        <v>7354</v>
      </c>
      <c r="M869" s="1">
        <v>7.8799999999999995E-2</v>
      </c>
      <c r="N869" s="1" t="s">
        <v>7355</v>
      </c>
      <c r="O869" s="1" t="s">
        <v>7356</v>
      </c>
      <c r="P869" s="1">
        <v>1</v>
      </c>
      <c r="Q869" s="1">
        <v>0</v>
      </c>
      <c r="R869" s="1">
        <v>7.8799999999999995E-2</v>
      </c>
      <c r="S869" s="38">
        <v>43678</v>
      </c>
      <c r="T869" s="1">
        <v>0.69</v>
      </c>
      <c r="U869" s="1" t="s">
        <v>7357</v>
      </c>
      <c r="V869" s="1">
        <v>5.4399999999999997E-2</v>
      </c>
      <c r="W869" s="1" t="s">
        <v>7358</v>
      </c>
      <c r="X869" s="1" t="b">
        <v>0</v>
      </c>
      <c r="Y869" s="1" t="b">
        <v>0</v>
      </c>
    </row>
    <row r="870" spans="1:25" x14ac:dyDescent="0.25">
      <c r="A870" s="1" t="s">
        <v>8127</v>
      </c>
      <c r="B870" s="1" t="s">
        <v>8128</v>
      </c>
      <c r="C870" s="1" t="str">
        <f>VLOOKUP(B870,店铺SKU信息!E:F,2,0)</f>
        <v>AGM19377-Gray-XL</v>
      </c>
      <c r="D870" s="1" t="s">
        <v>8129</v>
      </c>
      <c r="E870" s="1" t="s">
        <v>8290</v>
      </c>
      <c r="F870" s="1" t="s">
        <v>7352</v>
      </c>
      <c r="G870" s="1">
        <v>12.68</v>
      </c>
      <c r="H870" s="1">
        <v>10.19</v>
      </c>
      <c r="I870" s="1">
        <v>1.18</v>
      </c>
      <c r="J870" s="1" t="s">
        <v>7353</v>
      </c>
      <c r="K870" s="1">
        <v>0.4</v>
      </c>
      <c r="L870" s="1" t="s">
        <v>7354</v>
      </c>
      <c r="M870" s="1">
        <v>8.8300000000000003E-2</v>
      </c>
      <c r="N870" s="1" t="s">
        <v>7355</v>
      </c>
      <c r="O870" s="1" t="s">
        <v>7356</v>
      </c>
      <c r="P870" s="1">
        <v>1</v>
      </c>
      <c r="Q870" s="1">
        <v>0</v>
      </c>
      <c r="R870" s="1">
        <v>8.8300000000000003E-2</v>
      </c>
      <c r="S870" s="38">
        <v>43678</v>
      </c>
      <c r="T870" s="1">
        <v>0.69</v>
      </c>
      <c r="U870" s="1" t="s">
        <v>7357</v>
      </c>
      <c r="V870" s="1">
        <v>6.0900000000000003E-2</v>
      </c>
      <c r="W870" s="1" t="s">
        <v>7358</v>
      </c>
      <c r="X870" s="1" t="b">
        <v>0</v>
      </c>
      <c r="Y870" s="1" t="b">
        <v>0</v>
      </c>
    </row>
    <row r="871" spans="1:25" x14ac:dyDescent="0.25">
      <c r="A871" s="1" t="s">
        <v>7889</v>
      </c>
      <c r="B871" s="1" t="s">
        <v>7890</v>
      </c>
      <c r="C871" s="1" t="str">
        <f>VLOOKUP(B871,店铺SKU信息!E:F,2,0)</f>
        <v>AGM42644-Black Stripe-2XL</v>
      </c>
      <c r="D871" s="1" t="s">
        <v>4966</v>
      </c>
      <c r="E871" s="1" t="s">
        <v>8290</v>
      </c>
      <c r="F871" s="1" t="s">
        <v>7352</v>
      </c>
      <c r="G871" s="1">
        <v>12.7</v>
      </c>
      <c r="H871" s="1">
        <v>9.9</v>
      </c>
      <c r="I871" s="1">
        <v>0.8</v>
      </c>
      <c r="J871" s="1" t="s">
        <v>7353</v>
      </c>
      <c r="K871" s="1">
        <v>0.65</v>
      </c>
      <c r="L871" s="1" t="s">
        <v>7354</v>
      </c>
      <c r="M871" s="1">
        <v>5.8099999999999999E-2</v>
      </c>
      <c r="N871" s="1" t="s">
        <v>7355</v>
      </c>
      <c r="O871" s="1" t="s">
        <v>7356</v>
      </c>
      <c r="P871" s="1">
        <v>0.28999999999999998</v>
      </c>
      <c r="Q871" s="1">
        <v>0</v>
      </c>
      <c r="R871" s="1">
        <v>1.6899999999999998E-2</v>
      </c>
      <c r="S871" s="38">
        <v>43678</v>
      </c>
      <c r="T871" s="1">
        <v>0.69</v>
      </c>
      <c r="U871" s="1" t="s">
        <v>7357</v>
      </c>
      <c r="V871" s="1">
        <v>1.1599999999999999E-2</v>
      </c>
      <c r="W871" s="1" t="s">
        <v>7358</v>
      </c>
      <c r="X871" s="1" t="b">
        <v>0</v>
      </c>
      <c r="Y871" s="1" t="b">
        <v>0</v>
      </c>
    </row>
    <row r="872" spans="1:25" x14ac:dyDescent="0.25">
      <c r="A872" s="1" t="s">
        <v>8174</v>
      </c>
      <c r="B872" s="1" t="s">
        <v>8175</v>
      </c>
      <c r="C872" s="1" t="str">
        <f>VLOOKUP(B872,店铺SKU信息!E:F,2,0)</f>
        <v>AGM42599-Black-3XL</v>
      </c>
      <c r="D872" s="1" t="s">
        <v>8176</v>
      </c>
      <c r="E872" s="1" t="s">
        <v>8290</v>
      </c>
      <c r="F872" s="1" t="s">
        <v>7352</v>
      </c>
      <c r="G872" s="1">
        <v>12.2</v>
      </c>
      <c r="H872" s="1">
        <v>9.3000000000000007</v>
      </c>
      <c r="I872" s="1">
        <v>1.2</v>
      </c>
      <c r="J872" s="1" t="s">
        <v>7353</v>
      </c>
      <c r="K872" s="1">
        <v>0.5</v>
      </c>
      <c r="L872" s="1" t="s">
        <v>7354</v>
      </c>
      <c r="M872" s="1">
        <v>7.8600000000000003E-2</v>
      </c>
      <c r="N872" s="1" t="s">
        <v>7355</v>
      </c>
      <c r="O872" s="1" t="s">
        <v>7356</v>
      </c>
      <c r="P872" s="1">
        <v>1</v>
      </c>
      <c r="Q872" s="1">
        <v>0</v>
      </c>
      <c r="R872" s="1">
        <v>7.8600000000000003E-2</v>
      </c>
      <c r="S872" s="38">
        <v>43678</v>
      </c>
      <c r="T872" s="1">
        <v>0.69</v>
      </c>
      <c r="U872" s="1" t="s">
        <v>7357</v>
      </c>
      <c r="V872" s="1">
        <v>5.4199999999999998E-2</v>
      </c>
      <c r="W872" s="1" t="s">
        <v>7358</v>
      </c>
      <c r="X872" s="1" t="b">
        <v>0</v>
      </c>
      <c r="Y872" s="1" t="b">
        <v>0</v>
      </c>
    </row>
    <row r="873" spans="1:25" x14ac:dyDescent="0.25">
      <c r="A873" s="1" t="s">
        <v>8064</v>
      </c>
      <c r="B873" s="1" t="s">
        <v>8065</v>
      </c>
      <c r="C873" s="1" t="str">
        <f>VLOOKUP(B873,店铺SKU信息!E:F,2,0)</f>
        <v>AGM42644-White Stripe-2XL</v>
      </c>
      <c r="D873" s="1" t="s">
        <v>3592</v>
      </c>
      <c r="E873" s="1" t="s">
        <v>8290</v>
      </c>
      <c r="F873" s="1" t="s">
        <v>7352</v>
      </c>
      <c r="G873" s="1">
        <v>12.7</v>
      </c>
      <c r="H873" s="1">
        <v>9.9</v>
      </c>
      <c r="I873" s="1">
        <v>0.8</v>
      </c>
      <c r="J873" s="1" t="s">
        <v>7353</v>
      </c>
      <c r="K873" s="1">
        <v>0.65</v>
      </c>
      <c r="L873" s="1" t="s">
        <v>7354</v>
      </c>
      <c r="M873" s="1">
        <v>5.8099999999999999E-2</v>
      </c>
      <c r="N873" s="1" t="s">
        <v>7355</v>
      </c>
      <c r="O873" s="1" t="s">
        <v>7356</v>
      </c>
      <c r="P873" s="1">
        <v>1</v>
      </c>
      <c r="Q873" s="1">
        <v>0</v>
      </c>
      <c r="R873" s="1">
        <v>5.8099999999999999E-2</v>
      </c>
      <c r="S873" s="38">
        <v>43678</v>
      </c>
      <c r="T873" s="1">
        <v>0.69</v>
      </c>
      <c r="U873" s="1" t="s">
        <v>7357</v>
      </c>
      <c r="V873" s="1">
        <v>4.0099999999999997E-2</v>
      </c>
      <c r="W873" s="1" t="s">
        <v>7358</v>
      </c>
      <c r="X873" s="1" t="b">
        <v>0</v>
      </c>
      <c r="Y873" s="1" t="b">
        <v>0</v>
      </c>
    </row>
    <row r="874" spans="1:25" x14ac:dyDescent="0.25">
      <c r="A874" s="1" t="s">
        <v>7870</v>
      </c>
      <c r="B874" s="1" t="s">
        <v>7871</v>
      </c>
      <c r="C874" s="1" t="str">
        <f>VLOOKUP(B874,店铺SKU信息!E:F,2,0)</f>
        <v>AGM42600-Red-XL</v>
      </c>
      <c r="D874" s="1" t="s">
        <v>6262</v>
      </c>
      <c r="E874" s="1" t="s">
        <v>8290</v>
      </c>
      <c r="F874" s="1" t="s">
        <v>7352</v>
      </c>
      <c r="G874" s="1">
        <v>12.85</v>
      </c>
      <c r="H874" s="1">
        <v>9.0399999999999991</v>
      </c>
      <c r="I874" s="1">
        <v>1.65</v>
      </c>
      <c r="J874" s="1" t="s">
        <v>7353</v>
      </c>
      <c r="K874" s="1">
        <v>0.45</v>
      </c>
      <c r="L874" s="1" t="s">
        <v>7354</v>
      </c>
      <c r="M874" s="1">
        <v>0.1109</v>
      </c>
      <c r="N874" s="1" t="s">
        <v>7355</v>
      </c>
      <c r="O874" s="1" t="s">
        <v>7356</v>
      </c>
      <c r="P874" s="1">
        <v>0.1</v>
      </c>
      <c r="Q874" s="1">
        <v>0</v>
      </c>
      <c r="R874" s="1">
        <v>1.0699999999999999E-2</v>
      </c>
      <c r="S874" s="38">
        <v>43678</v>
      </c>
      <c r="T874" s="1">
        <v>0.69</v>
      </c>
      <c r="U874" s="1" t="s">
        <v>7357</v>
      </c>
      <c r="V874" s="1">
        <v>7.4000000000000003E-3</v>
      </c>
      <c r="W874" s="1" t="s">
        <v>7358</v>
      </c>
      <c r="X874" s="1" t="b">
        <v>0</v>
      </c>
      <c r="Y874" s="1" t="b">
        <v>0</v>
      </c>
    </row>
    <row r="875" spans="1:25" x14ac:dyDescent="0.25">
      <c r="A875" s="1" t="s">
        <v>8102</v>
      </c>
      <c r="B875" s="1" t="s">
        <v>8103</v>
      </c>
      <c r="C875" s="1" t="str">
        <f>VLOOKUP(B875,店铺SKU信息!E:F,2,0)</f>
        <v>AGM42588-Green-XL</v>
      </c>
      <c r="D875" s="1" t="s">
        <v>8104</v>
      </c>
      <c r="E875" s="1" t="s">
        <v>8290</v>
      </c>
      <c r="F875" s="1" t="s">
        <v>7352</v>
      </c>
      <c r="G875" s="1">
        <v>12.1</v>
      </c>
      <c r="H875" s="1">
        <v>8.9</v>
      </c>
      <c r="I875" s="1">
        <v>2.4</v>
      </c>
      <c r="J875" s="1" t="s">
        <v>7353</v>
      </c>
      <c r="K875" s="1">
        <v>1.1499999999999999</v>
      </c>
      <c r="L875" s="1" t="s">
        <v>7354</v>
      </c>
      <c r="M875" s="1">
        <v>0.14940000000000001</v>
      </c>
      <c r="N875" s="1" t="s">
        <v>7355</v>
      </c>
      <c r="O875" s="1" t="s">
        <v>7356</v>
      </c>
      <c r="P875" s="1">
        <v>1</v>
      </c>
      <c r="Q875" s="1">
        <v>0</v>
      </c>
      <c r="R875" s="1">
        <v>0.14940000000000001</v>
      </c>
      <c r="S875" s="38">
        <v>43678</v>
      </c>
      <c r="T875" s="1">
        <v>0.69</v>
      </c>
      <c r="U875" s="1" t="s">
        <v>7357</v>
      </c>
      <c r="V875" s="1">
        <v>0.1031</v>
      </c>
      <c r="W875" s="1" t="s">
        <v>7358</v>
      </c>
      <c r="X875" s="1" t="b">
        <v>0</v>
      </c>
      <c r="Y875" s="1" t="b">
        <v>0</v>
      </c>
    </row>
    <row r="876" spans="1:25" x14ac:dyDescent="0.25">
      <c r="A876" s="1" t="s">
        <v>7648</v>
      </c>
      <c r="B876" s="1" t="s">
        <v>7649</v>
      </c>
      <c r="C876" s="1" t="str">
        <f>VLOOKUP(B876,店铺SKU信息!E:F,2,0)</f>
        <v>AGCY4063-Black-L</v>
      </c>
      <c r="D876" s="1" t="s">
        <v>5991</v>
      </c>
      <c r="E876" s="1" t="s">
        <v>8290</v>
      </c>
      <c r="F876" s="1" t="s">
        <v>7352</v>
      </c>
      <c r="G876" s="1">
        <v>13.07</v>
      </c>
      <c r="H876" s="1">
        <v>10.28</v>
      </c>
      <c r="I876" s="1">
        <v>0.79</v>
      </c>
      <c r="J876" s="1" t="s">
        <v>7353</v>
      </c>
      <c r="K876" s="1">
        <v>0.2</v>
      </c>
      <c r="L876" s="1" t="s">
        <v>7354</v>
      </c>
      <c r="M876" s="1">
        <v>6.1400000000000003E-2</v>
      </c>
      <c r="N876" s="1" t="s">
        <v>7355</v>
      </c>
      <c r="O876" s="1" t="s">
        <v>7356</v>
      </c>
      <c r="P876" s="1">
        <v>3</v>
      </c>
      <c r="Q876" s="1">
        <v>0</v>
      </c>
      <c r="R876" s="1">
        <v>0.18429999999999999</v>
      </c>
      <c r="S876" s="38">
        <v>43678</v>
      </c>
      <c r="T876" s="1">
        <v>0.69</v>
      </c>
      <c r="U876" s="1" t="s">
        <v>7357</v>
      </c>
      <c r="V876" s="1">
        <v>0.12720000000000001</v>
      </c>
      <c r="W876" s="1" t="s">
        <v>7358</v>
      </c>
      <c r="X876" s="1" t="b">
        <v>0</v>
      </c>
      <c r="Y876" s="1" t="b">
        <v>0</v>
      </c>
    </row>
    <row r="877" spans="1:25" x14ac:dyDescent="0.25">
      <c r="A877" s="1" t="s">
        <v>7548</v>
      </c>
      <c r="B877" s="1" t="s">
        <v>7549</v>
      </c>
      <c r="C877" s="1" t="str">
        <f>VLOOKUP(B877,店铺SKU信息!E:F,2,0)</f>
        <v>AGM42588-Burgundy-XL</v>
      </c>
      <c r="D877" s="1" t="s">
        <v>7550</v>
      </c>
      <c r="E877" s="1" t="s">
        <v>8290</v>
      </c>
      <c r="F877" s="1" t="s">
        <v>7352</v>
      </c>
      <c r="G877" s="1">
        <v>12.1</v>
      </c>
      <c r="H877" s="1">
        <v>8.9</v>
      </c>
      <c r="I877" s="1">
        <v>2.4</v>
      </c>
      <c r="J877" s="1" t="s">
        <v>7353</v>
      </c>
      <c r="K877" s="1">
        <v>1.1499999999999999</v>
      </c>
      <c r="L877" s="1" t="s">
        <v>7354</v>
      </c>
      <c r="M877" s="1">
        <v>0.14940000000000001</v>
      </c>
      <c r="N877" s="1" t="s">
        <v>7355</v>
      </c>
      <c r="O877" s="1" t="s">
        <v>7356</v>
      </c>
      <c r="P877" s="1">
        <v>1</v>
      </c>
      <c r="Q877" s="1">
        <v>0</v>
      </c>
      <c r="R877" s="1">
        <v>0.14940000000000001</v>
      </c>
      <c r="S877" s="38">
        <v>43678</v>
      </c>
      <c r="T877" s="1">
        <v>0.69</v>
      </c>
      <c r="U877" s="1" t="s">
        <v>7357</v>
      </c>
      <c r="V877" s="1">
        <v>0.1031</v>
      </c>
      <c r="W877" s="1" t="s">
        <v>7358</v>
      </c>
      <c r="X877" s="1" t="b">
        <v>0</v>
      </c>
      <c r="Y877" s="1" t="b">
        <v>0</v>
      </c>
    </row>
    <row r="878" spans="1:25" x14ac:dyDescent="0.25">
      <c r="A878" s="1" t="s">
        <v>8069</v>
      </c>
      <c r="B878" s="1" t="s">
        <v>8070</v>
      </c>
      <c r="C878" s="1" t="str">
        <f>VLOOKUP(B878,店铺SKU信息!E:F,2,0)</f>
        <v>AGM42599-Red-XL</v>
      </c>
      <c r="D878" s="1" t="s">
        <v>8071</v>
      </c>
      <c r="E878" s="1" t="s">
        <v>8290</v>
      </c>
      <c r="F878" s="1" t="s">
        <v>7352</v>
      </c>
      <c r="G878" s="1">
        <v>12.2</v>
      </c>
      <c r="H878" s="1">
        <v>9.3000000000000007</v>
      </c>
      <c r="I878" s="1">
        <v>1.2</v>
      </c>
      <c r="J878" s="1" t="s">
        <v>7353</v>
      </c>
      <c r="K878" s="1">
        <v>0.5</v>
      </c>
      <c r="L878" s="1" t="s">
        <v>7354</v>
      </c>
      <c r="M878" s="1">
        <v>7.8600000000000003E-2</v>
      </c>
      <c r="N878" s="1" t="s">
        <v>7355</v>
      </c>
      <c r="O878" s="1" t="s">
        <v>7356</v>
      </c>
      <c r="P878" s="1">
        <v>1</v>
      </c>
      <c r="Q878" s="1">
        <v>0</v>
      </c>
      <c r="R878" s="1">
        <v>7.8600000000000003E-2</v>
      </c>
      <c r="S878" s="38">
        <v>43678</v>
      </c>
      <c r="T878" s="1">
        <v>0.69</v>
      </c>
      <c r="U878" s="1" t="s">
        <v>7357</v>
      </c>
      <c r="V878" s="1">
        <v>5.4199999999999998E-2</v>
      </c>
      <c r="W878" s="1" t="s">
        <v>7358</v>
      </c>
      <c r="X878" s="1" t="b">
        <v>0</v>
      </c>
      <c r="Y878" s="1" t="b">
        <v>0</v>
      </c>
    </row>
    <row r="879" spans="1:25" x14ac:dyDescent="0.25">
      <c r="A879" s="1" t="s">
        <v>8098</v>
      </c>
      <c r="B879" s="1" t="s">
        <v>8099</v>
      </c>
      <c r="C879" s="1" t="str">
        <f>VLOOKUP(B879,店铺SKU信息!E:F,2,0)</f>
        <v>AGM42600-Black-4XL</v>
      </c>
      <c r="D879" s="1" t="s">
        <v>5530</v>
      </c>
      <c r="E879" s="1" t="s">
        <v>8290</v>
      </c>
      <c r="F879" s="1" t="s">
        <v>7352</v>
      </c>
      <c r="G879" s="1">
        <v>12.85</v>
      </c>
      <c r="H879" s="1">
        <v>9.0399999999999991</v>
      </c>
      <c r="I879" s="1">
        <v>1.65</v>
      </c>
      <c r="J879" s="1" t="s">
        <v>7353</v>
      </c>
      <c r="K879" s="1">
        <v>0.45</v>
      </c>
      <c r="L879" s="1" t="s">
        <v>7354</v>
      </c>
      <c r="M879" s="1">
        <v>0.1109</v>
      </c>
      <c r="N879" s="1" t="s">
        <v>7355</v>
      </c>
      <c r="O879" s="1" t="s">
        <v>7356</v>
      </c>
      <c r="P879" s="1">
        <v>1</v>
      </c>
      <c r="Q879" s="1">
        <v>0</v>
      </c>
      <c r="R879" s="1">
        <v>0.1109</v>
      </c>
      <c r="S879" s="38">
        <v>43678</v>
      </c>
      <c r="T879" s="1">
        <v>0.69</v>
      </c>
      <c r="U879" s="1" t="s">
        <v>7357</v>
      </c>
      <c r="V879" s="1">
        <v>7.6499999999999999E-2</v>
      </c>
      <c r="W879" s="1" t="s">
        <v>7358</v>
      </c>
      <c r="X879" s="1" t="b">
        <v>0</v>
      </c>
      <c r="Y879" s="1" t="b">
        <v>0</v>
      </c>
    </row>
    <row r="880" spans="1:25" x14ac:dyDescent="0.25">
      <c r="A880" s="1" t="s">
        <v>8161</v>
      </c>
      <c r="B880" s="1" t="s">
        <v>8162</v>
      </c>
      <c r="C880" s="1" t="str">
        <f>VLOOKUP(B880,店铺SKU信息!E:F,2,0)</f>
        <v>AGM19377-Blue-3XL</v>
      </c>
      <c r="D880" s="1" t="s">
        <v>8163</v>
      </c>
      <c r="E880" s="1" t="s">
        <v>8290</v>
      </c>
      <c r="F880" s="1" t="s">
        <v>7352</v>
      </c>
      <c r="G880" s="1">
        <v>12.68</v>
      </c>
      <c r="H880" s="1">
        <v>10.19</v>
      </c>
      <c r="I880" s="1">
        <v>1.18</v>
      </c>
      <c r="J880" s="1" t="s">
        <v>7353</v>
      </c>
      <c r="K880" s="1">
        <v>0.4</v>
      </c>
      <c r="L880" s="1" t="s">
        <v>7354</v>
      </c>
      <c r="M880" s="1">
        <v>8.8300000000000003E-2</v>
      </c>
      <c r="N880" s="1" t="s">
        <v>7355</v>
      </c>
      <c r="O880" s="1" t="s">
        <v>7356</v>
      </c>
      <c r="P880" s="1">
        <v>1</v>
      </c>
      <c r="Q880" s="1">
        <v>0</v>
      </c>
      <c r="R880" s="1">
        <v>8.8300000000000003E-2</v>
      </c>
      <c r="S880" s="38">
        <v>43678</v>
      </c>
      <c r="T880" s="1">
        <v>0.69</v>
      </c>
      <c r="U880" s="1" t="s">
        <v>7357</v>
      </c>
      <c r="V880" s="1">
        <v>6.0900000000000003E-2</v>
      </c>
      <c r="W880" s="1" t="s">
        <v>7358</v>
      </c>
      <c r="X880" s="1" t="b">
        <v>0</v>
      </c>
      <c r="Y880" s="1" t="b">
        <v>0</v>
      </c>
    </row>
    <row r="881" spans="1:25" x14ac:dyDescent="0.25">
      <c r="A881" s="1" t="s">
        <v>7543</v>
      </c>
      <c r="B881" s="1" t="s">
        <v>7544</v>
      </c>
      <c r="C881" s="1" t="str">
        <f>VLOOKUP(B881,店铺SKU信息!E:F,2,0)</f>
        <v>AGM42644-White Stripe-3XL</v>
      </c>
      <c r="D881" s="1" t="s">
        <v>3978</v>
      </c>
      <c r="E881" s="1" t="s">
        <v>8290</v>
      </c>
      <c r="F881" s="1" t="s">
        <v>7352</v>
      </c>
      <c r="G881" s="1">
        <v>12.7</v>
      </c>
      <c r="H881" s="1">
        <v>9.9</v>
      </c>
      <c r="I881" s="1">
        <v>0.8</v>
      </c>
      <c r="J881" s="1" t="s">
        <v>7353</v>
      </c>
      <c r="K881" s="1">
        <v>0.65</v>
      </c>
      <c r="L881" s="1" t="s">
        <v>7354</v>
      </c>
      <c r="M881" s="1">
        <v>5.8099999999999999E-2</v>
      </c>
      <c r="N881" s="1" t="s">
        <v>7355</v>
      </c>
      <c r="O881" s="1" t="s">
        <v>7356</v>
      </c>
      <c r="P881" s="1">
        <v>1</v>
      </c>
      <c r="Q881" s="1">
        <v>0</v>
      </c>
      <c r="R881" s="1">
        <v>5.8099999999999999E-2</v>
      </c>
      <c r="S881" s="38">
        <v>43678</v>
      </c>
      <c r="T881" s="1">
        <v>0.69</v>
      </c>
      <c r="U881" s="1" t="s">
        <v>7357</v>
      </c>
      <c r="V881" s="1">
        <v>4.0099999999999997E-2</v>
      </c>
      <c r="W881" s="1" t="s">
        <v>7358</v>
      </c>
      <c r="X881" s="1" t="b">
        <v>0</v>
      </c>
      <c r="Y881" s="1" t="b">
        <v>0</v>
      </c>
    </row>
    <row r="882" spans="1:25" x14ac:dyDescent="0.25">
      <c r="A882" s="1" t="s">
        <v>8291</v>
      </c>
      <c r="B882" s="1" t="s">
        <v>8292</v>
      </c>
      <c r="C882" s="1" t="str">
        <f>VLOOKUP(B882,店铺SKU信息!E:F,2,0)</f>
        <v>AGCY4117-Black-S</v>
      </c>
      <c r="D882" s="1" t="s">
        <v>8293</v>
      </c>
      <c r="E882" s="1" t="s">
        <v>8290</v>
      </c>
      <c r="F882" s="1" t="s">
        <v>7352</v>
      </c>
      <c r="G882" s="1">
        <v>11.96</v>
      </c>
      <c r="H882" s="1">
        <v>9.2100000000000009</v>
      </c>
      <c r="I882" s="1">
        <v>1.38</v>
      </c>
      <c r="J882" s="1" t="s">
        <v>7353</v>
      </c>
      <c r="K882" s="1">
        <v>0.24</v>
      </c>
      <c r="L882" s="1" t="s">
        <v>7354</v>
      </c>
      <c r="M882" s="1">
        <v>8.7900000000000006E-2</v>
      </c>
      <c r="N882" s="1" t="s">
        <v>7355</v>
      </c>
      <c r="O882" s="1" t="s">
        <v>7356</v>
      </c>
      <c r="P882" s="1">
        <v>0.9</v>
      </c>
      <c r="Q882" s="1">
        <v>0.06</v>
      </c>
      <c r="R882" s="1">
        <v>7.3700000000000002E-2</v>
      </c>
      <c r="S882" s="38">
        <v>43678</v>
      </c>
      <c r="T882" s="1">
        <v>0.69</v>
      </c>
      <c r="U882" s="1" t="s">
        <v>7357</v>
      </c>
      <c r="V882" s="1">
        <v>5.0799999999999998E-2</v>
      </c>
      <c r="W882" s="1" t="s">
        <v>7358</v>
      </c>
      <c r="X882" s="1" t="b">
        <v>0</v>
      </c>
      <c r="Y882" s="1" t="b">
        <v>0</v>
      </c>
    </row>
    <row r="883" spans="1:25" x14ac:dyDescent="0.25">
      <c r="A883" s="1" t="s">
        <v>8078</v>
      </c>
      <c r="B883" s="1" t="s">
        <v>8079</v>
      </c>
      <c r="C883" s="1" t="str">
        <f>VLOOKUP(B883,店铺SKU信息!E:F,2,0)</f>
        <v>AGM19377-Black-3XL</v>
      </c>
      <c r="D883" s="1" t="s">
        <v>8080</v>
      </c>
      <c r="E883" s="1" t="s">
        <v>8290</v>
      </c>
      <c r="F883" s="1" t="s">
        <v>7352</v>
      </c>
      <c r="G883" s="1">
        <v>12.68</v>
      </c>
      <c r="H883" s="1">
        <v>10.19</v>
      </c>
      <c r="I883" s="1">
        <v>1.18</v>
      </c>
      <c r="J883" s="1" t="s">
        <v>7353</v>
      </c>
      <c r="K883" s="1">
        <v>0.4</v>
      </c>
      <c r="L883" s="1" t="s">
        <v>7354</v>
      </c>
      <c r="M883" s="1">
        <v>8.8300000000000003E-2</v>
      </c>
      <c r="N883" s="1" t="s">
        <v>7355</v>
      </c>
      <c r="O883" s="1" t="s">
        <v>7356</v>
      </c>
      <c r="P883" s="1">
        <v>1</v>
      </c>
      <c r="Q883" s="1">
        <v>0</v>
      </c>
      <c r="R883" s="1">
        <v>8.8300000000000003E-2</v>
      </c>
      <c r="S883" s="38">
        <v>43678</v>
      </c>
      <c r="T883" s="1">
        <v>0.69</v>
      </c>
      <c r="U883" s="1" t="s">
        <v>7357</v>
      </c>
      <c r="V883" s="1">
        <v>6.0900000000000003E-2</v>
      </c>
      <c r="W883" s="1" t="s">
        <v>7358</v>
      </c>
      <c r="X883" s="1" t="b">
        <v>0</v>
      </c>
      <c r="Y883" s="1" t="b">
        <v>0</v>
      </c>
    </row>
    <row r="884" spans="1:25" x14ac:dyDescent="0.25">
      <c r="A884" s="1" t="s">
        <v>8058</v>
      </c>
      <c r="B884" s="1" t="s">
        <v>8059</v>
      </c>
      <c r="C884" s="1" t="str">
        <f>VLOOKUP(B884,店铺SKU信息!E:F,2,0)</f>
        <v>AGM42588-Burgundy-4XL</v>
      </c>
      <c r="D884" s="1" t="s">
        <v>8060</v>
      </c>
      <c r="E884" s="1" t="s">
        <v>8290</v>
      </c>
      <c r="F884" s="1" t="s">
        <v>7352</v>
      </c>
      <c r="G884" s="1">
        <v>12.1</v>
      </c>
      <c r="H884" s="1">
        <v>8.9</v>
      </c>
      <c r="I884" s="1">
        <v>2.4</v>
      </c>
      <c r="J884" s="1" t="s">
        <v>7353</v>
      </c>
      <c r="K884" s="1">
        <v>1.1499999999999999</v>
      </c>
      <c r="L884" s="1" t="s">
        <v>7354</v>
      </c>
      <c r="M884" s="1">
        <v>0.14940000000000001</v>
      </c>
      <c r="N884" s="1" t="s">
        <v>7355</v>
      </c>
      <c r="O884" s="1" t="s">
        <v>7356</v>
      </c>
      <c r="P884" s="1">
        <v>1</v>
      </c>
      <c r="Q884" s="1">
        <v>0</v>
      </c>
      <c r="R884" s="1">
        <v>0.14940000000000001</v>
      </c>
      <c r="S884" s="38">
        <v>43678</v>
      </c>
      <c r="T884" s="1">
        <v>0.69</v>
      </c>
      <c r="U884" s="1" t="s">
        <v>7357</v>
      </c>
      <c r="V884" s="1">
        <v>0.1031</v>
      </c>
      <c r="W884" s="1" t="s">
        <v>7358</v>
      </c>
      <c r="X884" s="1" t="b">
        <v>0</v>
      </c>
      <c r="Y884" s="1" t="b">
        <v>0</v>
      </c>
    </row>
    <row r="885" spans="1:25" x14ac:dyDescent="0.25">
      <c r="A885" s="1" t="s">
        <v>8294</v>
      </c>
      <c r="B885" s="1" t="s">
        <v>8295</v>
      </c>
      <c r="C885" s="1" t="str">
        <f>VLOOKUP(B885,店铺SKU信息!E:F,2,0)</f>
        <v>AGCY41011-Black-L</v>
      </c>
      <c r="D885" s="1" t="s">
        <v>5951</v>
      </c>
      <c r="E885" s="1" t="s">
        <v>8290</v>
      </c>
      <c r="F885" s="1" t="s">
        <v>7352</v>
      </c>
      <c r="G885" s="1">
        <v>12.48</v>
      </c>
      <c r="H885" s="1">
        <v>9.41</v>
      </c>
      <c r="I885" s="1">
        <v>1.33</v>
      </c>
      <c r="J885" s="1" t="s">
        <v>7353</v>
      </c>
      <c r="K885" s="1">
        <v>0.57999999999999996</v>
      </c>
      <c r="L885" s="1" t="s">
        <v>7354</v>
      </c>
      <c r="M885" s="1">
        <v>9.06E-2</v>
      </c>
      <c r="N885" s="1" t="s">
        <v>7355</v>
      </c>
      <c r="O885" s="1" t="s">
        <v>7356</v>
      </c>
      <c r="P885" s="1">
        <v>0.84</v>
      </c>
      <c r="Q885" s="1">
        <v>0</v>
      </c>
      <c r="R885" s="1">
        <v>7.5999999999999998E-2</v>
      </c>
      <c r="S885" s="38">
        <v>43678</v>
      </c>
      <c r="T885" s="1">
        <v>0.69</v>
      </c>
      <c r="U885" s="1" t="s">
        <v>7357</v>
      </c>
      <c r="V885" s="1">
        <v>5.2499999999999998E-2</v>
      </c>
      <c r="W885" s="1" t="s">
        <v>7358</v>
      </c>
      <c r="X885" s="1" t="b">
        <v>0</v>
      </c>
      <c r="Y885" s="1" t="b">
        <v>0</v>
      </c>
    </row>
    <row r="886" spans="1:25" x14ac:dyDescent="0.25">
      <c r="A886" s="1" t="s">
        <v>7545</v>
      </c>
      <c r="B886" s="1" t="s">
        <v>7546</v>
      </c>
      <c r="C886" s="1" t="str">
        <f>VLOOKUP(B886,店铺SKU信息!E:F,2,0)</f>
        <v>AGCY6812-Red-XL</v>
      </c>
      <c r="D886" s="1" t="s">
        <v>7547</v>
      </c>
      <c r="E886" s="1" t="s">
        <v>8290</v>
      </c>
      <c r="F886" s="1" t="s">
        <v>7352</v>
      </c>
      <c r="G886" s="1">
        <v>13.07</v>
      </c>
      <c r="H886" s="1">
        <v>10.28</v>
      </c>
      <c r="I886" s="1">
        <v>0.79</v>
      </c>
      <c r="J886" s="1" t="s">
        <v>7353</v>
      </c>
      <c r="K886" s="1">
        <v>0.2</v>
      </c>
      <c r="L886" s="1" t="s">
        <v>7354</v>
      </c>
      <c r="M886" s="1">
        <v>6.1400000000000003E-2</v>
      </c>
      <c r="N886" s="1" t="s">
        <v>7355</v>
      </c>
      <c r="O886" s="1" t="s">
        <v>7356</v>
      </c>
      <c r="P886" s="1">
        <v>0.45</v>
      </c>
      <c r="Q886" s="1">
        <v>0.03</v>
      </c>
      <c r="R886" s="1">
        <v>2.58E-2</v>
      </c>
      <c r="S886" s="38">
        <v>43678</v>
      </c>
      <c r="T886" s="1">
        <v>0.69</v>
      </c>
      <c r="U886" s="1" t="s">
        <v>7357</v>
      </c>
      <c r="V886" s="1">
        <v>1.78E-2</v>
      </c>
      <c r="W886" s="1" t="s">
        <v>7358</v>
      </c>
      <c r="X886" s="1" t="b">
        <v>0</v>
      </c>
      <c r="Y886" s="1" t="b">
        <v>0</v>
      </c>
    </row>
    <row r="887" spans="1:25" x14ac:dyDescent="0.25">
      <c r="A887" s="1" t="s">
        <v>8296</v>
      </c>
      <c r="B887" s="1" t="s">
        <v>8297</v>
      </c>
      <c r="C887" s="1" t="str">
        <f>VLOOKUP(B887,店铺SKU信息!E:F,2,0)</f>
        <v>AGCY4117-White-M</v>
      </c>
      <c r="D887" s="1" t="s">
        <v>8298</v>
      </c>
      <c r="E887" s="1" t="s">
        <v>8290</v>
      </c>
      <c r="F887" s="1" t="s">
        <v>7352</v>
      </c>
      <c r="G887" s="1">
        <v>11.96</v>
      </c>
      <c r="H887" s="1">
        <v>9.2100000000000009</v>
      </c>
      <c r="I887" s="1">
        <v>1.38</v>
      </c>
      <c r="J887" s="1" t="s">
        <v>7353</v>
      </c>
      <c r="K887" s="1">
        <v>0.24</v>
      </c>
      <c r="L887" s="1" t="s">
        <v>7354</v>
      </c>
      <c r="M887" s="1">
        <v>8.7900000000000006E-2</v>
      </c>
      <c r="N887" s="1" t="s">
        <v>7355</v>
      </c>
      <c r="O887" s="1" t="s">
        <v>7356</v>
      </c>
      <c r="P887" s="1">
        <v>0.19</v>
      </c>
      <c r="Q887" s="1">
        <v>0</v>
      </c>
      <c r="R887" s="1">
        <v>1.7000000000000001E-2</v>
      </c>
      <c r="S887" s="38">
        <v>43678</v>
      </c>
      <c r="T887" s="1">
        <v>0.69</v>
      </c>
      <c r="U887" s="1" t="s">
        <v>7357</v>
      </c>
      <c r="V887" s="1">
        <v>1.17E-2</v>
      </c>
      <c r="W887" s="1" t="s">
        <v>7358</v>
      </c>
      <c r="X887" s="1" t="b">
        <v>0</v>
      </c>
      <c r="Y887" s="1" t="b">
        <v>0</v>
      </c>
    </row>
    <row r="888" spans="1:25" x14ac:dyDescent="0.25">
      <c r="A888" s="1" t="s">
        <v>8141</v>
      </c>
      <c r="B888" s="1" t="s">
        <v>8142</v>
      </c>
      <c r="C888" s="1" t="str">
        <f>VLOOKUP(B888,店铺SKU信息!E:F,2,0)</f>
        <v>AGM48899-Burgundy-3XL</v>
      </c>
      <c r="D888" s="1" t="s">
        <v>8143</v>
      </c>
      <c r="E888" s="1" t="s">
        <v>8290</v>
      </c>
      <c r="F888" s="1" t="s">
        <v>7352</v>
      </c>
      <c r="G888" s="1">
        <v>12.56</v>
      </c>
      <c r="H888" s="1">
        <v>9.92</v>
      </c>
      <c r="I888" s="1">
        <v>0.59</v>
      </c>
      <c r="J888" s="1" t="s">
        <v>7353</v>
      </c>
      <c r="K888" s="1">
        <v>0.35</v>
      </c>
      <c r="L888" s="1" t="s">
        <v>7354</v>
      </c>
      <c r="M888" s="1">
        <v>4.2599999999999999E-2</v>
      </c>
      <c r="N888" s="1" t="s">
        <v>7355</v>
      </c>
      <c r="O888" s="1" t="s">
        <v>7356</v>
      </c>
      <c r="P888" s="1">
        <v>2</v>
      </c>
      <c r="Q888" s="1">
        <v>0</v>
      </c>
      <c r="R888" s="1">
        <v>8.5099999999999995E-2</v>
      </c>
      <c r="S888" s="38">
        <v>43678</v>
      </c>
      <c r="T888" s="1">
        <v>0.69</v>
      </c>
      <c r="U888" s="1" t="s">
        <v>7357</v>
      </c>
      <c r="V888" s="1">
        <v>5.8700000000000002E-2</v>
      </c>
      <c r="W888" s="1" t="s">
        <v>7358</v>
      </c>
      <c r="X888" s="1" t="b">
        <v>0</v>
      </c>
      <c r="Y888" s="1" t="b">
        <v>0</v>
      </c>
    </row>
    <row r="889" spans="1:25" x14ac:dyDescent="0.25">
      <c r="A889" s="1" t="s">
        <v>7568</v>
      </c>
      <c r="B889" s="1" t="s">
        <v>7569</v>
      </c>
      <c r="C889" s="1" t="str">
        <f>VLOOKUP(B889,店铺SKU信息!E:F,2,0)</f>
        <v>AGCY6820-Black-S</v>
      </c>
      <c r="D889" s="1" t="s">
        <v>4096</v>
      </c>
      <c r="E889" s="1" t="s">
        <v>8290</v>
      </c>
      <c r="F889" s="1" t="s">
        <v>7352</v>
      </c>
      <c r="G889" s="1">
        <v>13.07</v>
      </c>
      <c r="H889" s="1">
        <v>10.28</v>
      </c>
      <c r="I889" s="1">
        <v>0.79</v>
      </c>
      <c r="J889" s="1" t="s">
        <v>7353</v>
      </c>
      <c r="K889" s="1">
        <v>0.2</v>
      </c>
      <c r="L889" s="1" t="s">
        <v>7354</v>
      </c>
      <c r="M889" s="1">
        <v>6.1400000000000003E-2</v>
      </c>
      <c r="N889" s="1" t="s">
        <v>7355</v>
      </c>
      <c r="O889" s="1" t="s">
        <v>7356</v>
      </c>
      <c r="P889" s="1">
        <v>0.35</v>
      </c>
      <c r="Q889" s="1">
        <v>0</v>
      </c>
      <c r="R889" s="1">
        <v>2.18E-2</v>
      </c>
      <c r="S889" s="38">
        <v>43678</v>
      </c>
      <c r="T889" s="1">
        <v>0.69</v>
      </c>
      <c r="U889" s="1" t="s">
        <v>7357</v>
      </c>
      <c r="V889" s="1">
        <v>1.4999999999999999E-2</v>
      </c>
      <c r="W889" s="1" t="s">
        <v>7358</v>
      </c>
      <c r="X889" s="1" t="b">
        <v>0</v>
      </c>
      <c r="Y889" s="1" t="b">
        <v>0</v>
      </c>
    </row>
    <row r="890" spans="1:25" x14ac:dyDescent="0.25">
      <c r="A890" s="1" t="s">
        <v>8299</v>
      </c>
      <c r="B890" s="1" t="s">
        <v>8300</v>
      </c>
      <c r="C890" s="1" t="str">
        <f>VLOOKUP(B890,店铺SKU信息!E:F,2,0)</f>
        <v>AGCY4063-White-S</v>
      </c>
      <c r="D890" s="1" t="s">
        <v>4164</v>
      </c>
      <c r="E890" s="1" t="s">
        <v>8290</v>
      </c>
      <c r="F890" s="1" t="s">
        <v>7352</v>
      </c>
      <c r="G890" s="1">
        <v>13.07</v>
      </c>
      <c r="H890" s="1">
        <v>10.28</v>
      </c>
      <c r="I890" s="1">
        <v>0.79</v>
      </c>
      <c r="J890" s="1" t="s">
        <v>7353</v>
      </c>
      <c r="K890" s="1">
        <v>0.2</v>
      </c>
      <c r="L890" s="1" t="s">
        <v>7354</v>
      </c>
      <c r="M890" s="1">
        <v>6.1400000000000003E-2</v>
      </c>
      <c r="N890" s="1" t="s">
        <v>7355</v>
      </c>
      <c r="O890" s="1" t="s">
        <v>7356</v>
      </c>
      <c r="P890" s="1">
        <v>1</v>
      </c>
      <c r="Q890" s="1">
        <v>0</v>
      </c>
      <c r="R890" s="1">
        <v>6.1400000000000003E-2</v>
      </c>
      <c r="S890" s="38">
        <v>43678</v>
      </c>
      <c r="T890" s="1">
        <v>0.69</v>
      </c>
      <c r="U890" s="1" t="s">
        <v>7357</v>
      </c>
      <c r="V890" s="1">
        <v>4.24E-2</v>
      </c>
      <c r="W890" s="1" t="s">
        <v>7358</v>
      </c>
      <c r="X890" s="1" t="b">
        <v>0</v>
      </c>
      <c r="Y890" s="1" t="b">
        <v>0</v>
      </c>
    </row>
    <row r="891" spans="1:25" x14ac:dyDescent="0.25">
      <c r="A891" s="1" t="s">
        <v>8023</v>
      </c>
      <c r="B891" s="1" t="s">
        <v>8024</v>
      </c>
      <c r="C891" s="1" t="str">
        <f>VLOOKUP(B891,店铺SKU信息!E:F,2,0)</f>
        <v>AGM19377-Gray-3XL</v>
      </c>
      <c r="D891" s="1" t="s">
        <v>8025</v>
      </c>
      <c r="E891" s="1" t="s">
        <v>8290</v>
      </c>
      <c r="F891" s="1" t="s">
        <v>7352</v>
      </c>
      <c r="G891" s="1">
        <v>12.68</v>
      </c>
      <c r="H891" s="1">
        <v>10.19</v>
      </c>
      <c r="I891" s="1">
        <v>1.18</v>
      </c>
      <c r="J891" s="1" t="s">
        <v>7353</v>
      </c>
      <c r="K891" s="1">
        <v>0.4</v>
      </c>
      <c r="L891" s="1" t="s">
        <v>7354</v>
      </c>
      <c r="M891" s="1">
        <v>8.8300000000000003E-2</v>
      </c>
      <c r="N891" s="1" t="s">
        <v>7355</v>
      </c>
      <c r="O891" s="1" t="s">
        <v>7356</v>
      </c>
      <c r="P891" s="1">
        <v>1</v>
      </c>
      <c r="Q891" s="1">
        <v>0</v>
      </c>
      <c r="R891" s="1">
        <v>8.8300000000000003E-2</v>
      </c>
      <c r="S891" s="38">
        <v>43678</v>
      </c>
      <c r="T891" s="1">
        <v>0.69</v>
      </c>
      <c r="U891" s="1" t="s">
        <v>7357</v>
      </c>
      <c r="V891" s="1">
        <v>6.0900000000000003E-2</v>
      </c>
      <c r="W891" s="1" t="s">
        <v>7358</v>
      </c>
      <c r="X891" s="1" t="b">
        <v>0</v>
      </c>
      <c r="Y891" s="1" t="b">
        <v>0</v>
      </c>
    </row>
    <row r="892" spans="1:25" x14ac:dyDescent="0.25">
      <c r="A892" s="1" t="s">
        <v>7554</v>
      </c>
      <c r="B892" s="1" t="s">
        <v>7555</v>
      </c>
      <c r="C892" s="1" t="str">
        <f>VLOOKUP(B892,店铺SKU信息!E:F,2,0)</f>
        <v>AGM42588-Black-3XL</v>
      </c>
      <c r="D892" s="1" t="s">
        <v>2918</v>
      </c>
      <c r="E892" s="1" t="s">
        <v>8290</v>
      </c>
      <c r="F892" s="1" t="s">
        <v>7352</v>
      </c>
      <c r="G892" s="1">
        <v>12.1</v>
      </c>
      <c r="H892" s="1">
        <v>8.9</v>
      </c>
      <c r="I892" s="1">
        <v>2.4</v>
      </c>
      <c r="J892" s="1" t="s">
        <v>7353</v>
      </c>
      <c r="K892" s="1">
        <v>1.1499999999999999</v>
      </c>
      <c r="L892" s="1" t="s">
        <v>7354</v>
      </c>
      <c r="M892" s="1">
        <v>0.14940000000000001</v>
      </c>
      <c r="N892" s="1" t="s">
        <v>7355</v>
      </c>
      <c r="O892" s="1" t="s">
        <v>7356</v>
      </c>
      <c r="P892" s="1">
        <v>1</v>
      </c>
      <c r="Q892" s="1">
        <v>0</v>
      </c>
      <c r="R892" s="1">
        <v>0.14940000000000001</v>
      </c>
      <c r="S892" s="38">
        <v>43678</v>
      </c>
      <c r="T892" s="1">
        <v>0.69</v>
      </c>
      <c r="U892" s="1" t="s">
        <v>7357</v>
      </c>
      <c r="V892" s="1">
        <v>0.1031</v>
      </c>
      <c r="W892" s="1" t="s">
        <v>7358</v>
      </c>
      <c r="X892" s="1" t="b">
        <v>0</v>
      </c>
      <c r="Y892" s="1" t="b">
        <v>0</v>
      </c>
    </row>
    <row r="893" spans="1:25" x14ac:dyDescent="0.25">
      <c r="A893" s="1" t="s">
        <v>8301</v>
      </c>
      <c r="B893" s="1" t="s">
        <v>8302</v>
      </c>
      <c r="C893" s="1" t="str">
        <f>VLOOKUP(B893,店铺SKU信息!E:F,2,0)</f>
        <v>AGCY2379-White-M</v>
      </c>
      <c r="D893" s="1" t="s">
        <v>3025</v>
      </c>
      <c r="E893" s="1" t="s">
        <v>8290</v>
      </c>
      <c r="F893" s="1" t="s">
        <v>7352</v>
      </c>
      <c r="G893" s="1">
        <v>15.34</v>
      </c>
      <c r="H893" s="1">
        <v>11.85</v>
      </c>
      <c r="I893" s="1">
        <v>1.95</v>
      </c>
      <c r="J893" s="1" t="s">
        <v>7353</v>
      </c>
      <c r="K893" s="1">
        <v>0.4</v>
      </c>
      <c r="L893" s="1" t="s">
        <v>7354</v>
      </c>
      <c r="M893" s="1">
        <v>0.20499999999999999</v>
      </c>
      <c r="N893" s="1" t="s">
        <v>7355</v>
      </c>
      <c r="O893" s="1" t="s">
        <v>7356</v>
      </c>
      <c r="P893" s="1">
        <v>0.23</v>
      </c>
      <c r="Q893" s="1">
        <v>0</v>
      </c>
      <c r="R893" s="1">
        <v>4.6300000000000001E-2</v>
      </c>
      <c r="S893" s="38">
        <v>43678</v>
      </c>
      <c r="T893" s="1">
        <v>0.69</v>
      </c>
      <c r="U893" s="1" t="s">
        <v>7357</v>
      </c>
      <c r="V893" s="1">
        <v>3.1899999999999998E-2</v>
      </c>
      <c r="W893" s="1" t="s">
        <v>7358</v>
      </c>
      <c r="X893" s="1" t="b">
        <v>0</v>
      </c>
      <c r="Y893" s="1" t="b">
        <v>0</v>
      </c>
    </row>
    <row r="894" spans="1:25" x14ac:dyDescent="0.25">
      <c r="A894" s="1" t="s">
        <v>7558</v>
      </c>
      <c r="B894" s="1" t="s">
        <v>7559</v>
      </c>
      <c r="C894" s="1" t="str">
        <f>VLOOKUP(B894,店铺SKU信息!E:F,2,0)</f>
        <v>AGM48899-Burgundy-2XL</v>
      </c>
      <c r="D894" s="1" t="s">
        <v>5801</v>
      </c>
      <c r="E894" s="1" t="s">
        <v>8290</v>
      </c>
      <c r="F894" s="1" t="s">
        <v>7352</v>
      </c>
      <c r="G894" s="1">
        <v>12.56</v>
      </c>
      <c r="H894" s="1">
        <v>9.92</v>
      </c>
      <c r="I894" s="1">
        <v>0.59</v>
      </c>
      <c r="J894" s="1" t="s">
        <v>7353</v>
      </c>
      <c r="K894" s="1">
        <v>0.35</v>
      </c>
      <c r="L894" s="1" t="s">
        <v>7354</v>
      </c>
      <c r="M894" s="1">
        <v>4.2599999999999999E-2</v>
      </c>
      <c r="N894" s="1" t="s">
        <v>7355</v>
      </c>
      <c r="O894" s="1" t="s">
        <v>7356</v>
      </c>
      <c r="P894" s="1">
        <v>1</v>
      </c>
      <c r="Q894" s="1">
        <v>0</v>
      </c>
      <c r="R894" s="1">
        <v>4.2599999999999999E-2</v>
      </c>
      <c r="S894" s="38">
        <v>43678</v>
      </c>
      <c r="T894" s="1">
        <v>0.69</v>
      </c>
      <c r="U894" s="1" t="s">
        <v>7357</v>
      </c>
      <c r="V894" s="1">
        <v>2.9399999999999999E-2</v>
      </c>
      <c r="W894" s="1" t="s">
        <v>7358</v>
      </c>
      <c r="X894" s="1" t="b">
        <v>0</v>
      </c>
      <c r="Y894" s="1" t="b">
        <v>0</v>
      </c>
    </row>
    <row r="895" spans="1:25" x14ac:dyDescent="0.25">
      <c r="A895" s="1" t="s">
        <v>8020</v>
      </c>
      <c r="B895" s="1" t="s">
        <v>8021</v>
      </c>
      <c r="C895" s="1" t="str">
        <f>VLOOKUP(B895,店铺SKU信息!E:F,2,0)</f>
        <v>AGM42544-Black-4XL</v>
      </c>
      <c r="D895" s="1" t="s">
        <v>8022</v>
      </c>
      <c r="E895" s="1" t="s">
        <v>8290</v>
      </c>
      <c r="F895" s="1" t="s">
        <v>7352</v>
      </c>
      <c r="G895" s="1">
        <v>12.8</v>
      </c>
      <c r="H895" s="1">
        <v>6</v>
      </c>
      <c r="I895" s="1">
        <v>2.4</v>
      </c>
      <c r="J895" s="1" t="s">
        <v>7353</v>
      </c>
      <c r="K895" s="1">
        <v>0.6</v>
      </c>
      <c r="L895" s="1" t="s">
        <v>7354</v>
      </c>
      <c r="M895" s="1">
        <v>0.1066</v>
      </c>
      <c r="N895" s="1" t="s">
        <v>7355</v>
      </c>
      <c r="O895" s="1" t="s">
        <v>7356</v>
      </c>
      <c r="P895" s="1">
        <v>1</v>
      </c>
      <c r="Q895" s="1">
        <v>0</v>
      </c>
      <c r="R895" s="1">
        <v>0.1066</v>
      </c>
      <c r="S895" s="38">
        <v>43678</v>
      </c>
      <c r="T895" s="1">
        <v>0.69</v>
      </c>
      <c r="U895" s="1" t="s">
        <v>7357</v>
      </c>
      <c r="V895" s="1">
        <v>7.3499999999999996E-2</v>
      </c>
      <c r="W895" s="1" t="s">
        <v>7358</v>
      </c>
      <c r="X895" s="1" t="b">
        <v>0</v>
      </c>
      <c r="Y895" s="1" t="b">
        <v>0</v>
      </c>
    </row>
    <row r="896" spans="1:25" x14ac:dyDescent="0.25">
      <c r="A896" s="1" t="s">
        <v>8146</v>
      </c>
      <c r="B896" s="1" t="s">
        <v>8147</v>
      </c>
      <c r="C896" s="1" t="str">
        <f>VLOOKUP(B896,店铺SKU信息!E:F,2,0)</f>
        <v>AGM42566-Purple-XL</v>
      </c>
      <c r="D896" s="1" t="s">
        <v>8148</v>
      </c>
      <c r="E896" s="1" t="s">
        <v>8290</v>
      </c>
      <c r="F896" s="1" t="s">
        <v>7352</v>
      </c>
      <c r="G896" s="1">
        <v>10.5</v>
      </c>
      <c r="H896" s="1">
        <v>3.8</v>
      </c>
      <c r="I896" s="1">
        <v>2.2999999999999998</v>
      </c>
      <c r="J896" s="1" t="s">
        <v>7353</v>
      </c>
      <c r="K896" s="1">
        <v>0.6</v>
      </c>
      <c r="L896" s="1" t="s">
        <v>7354</v>
      </c>
      <c r="M896" s="1">
        <v>5.3100000000000001E-2</v>
      </c>
      <c r="N896" s="1" t="s">
        <v>7355</v>
      </c>
      <c r="O896" s="1" t="s">
        <v>7356</v>
      </c>
      <c r="P896" s="1">
        <v>1</v>
      </c>
      <c r="Q896" s="1">
        <v>0</v>
      </c>
      <c r="R896" s="1">
        <v>5.3100000000000001E-2</v>
      </c>
      <c r="S896" s="38">
        <v>43678</v>
      </c>
      <c r="T896" s="1">
        <v>0.69</v>
      </c>
      <c r="U896" s="1" t="s">
        <v>7357</v>
      </c>
      <c r="V896" s="1">
        <v>3.6600000000000001E-2</v>
      </c>
      <c r="W896" s="1" t="s">
        <v>7358</v>
      </c>
      <c r="X896" s="1" t="b">
        <v>0</v>
      </c>
      <c r="Y896" s="1" t="b">
        <v>0</v>
      </c>
    </row>
    <row r="897" spans="1:25" x14ac:dyDescent="0.25">
      <c r="A897" s="1" t="s">
        <v>8031</v>
      </c>
      <c r="B897" s="1" t="s">
        <v>8032</v>
      </c>
      <c r="C897" s="1" t="str">
        <f>VLOOKUP(B897,店铺SKU信息!E:F,2,0)</f>
        <v>AGM42599-Army Green-XL</v>
      </c>
      <c r="D897" s="1" t="s">
        <v>8033</v>
      </c>
      <c r="E897" s="1" t="s">
        <v>8290</v>
      </c>
      <c r="F897" s="1" t="s">
        <v>7352</v>
      </c>
      <c r="G897" s="1">
        <v>12.2</v>
      </c>
      <c r="H897" s="1">
        <v>9.3000000000000007</v>
      </c>
      <c r="I897" s="1">
        <v>1.2</v>
      </c>
      <c r="J897" s="1" t="s">
        <v>7353</v>
      </c>
      <c r="K897" s="1">
        <v>0.5</v>
      </c>
      <c r="L897" s="1" t="s">
        <v>7354</v>
      </c>
      <c r="M897" s="1">
        <v>7.8600000000000003E-2</v>
      </c>
      <c r="N897" s="1" t="s">
        <v>7355</v>
      </c>
      <c r="O897" s="1" t="s">
        <v>7356</v>
      </c>
      <c r="P897" s="1">
        <v>1</v>
      </c>
      <c r="Q897" s="1">
        <v>0</v>
      </c>
      <c r="R897" s="1">
        <v>7.8600000000000003E-2</v>
      </c>
      <c r="S897" s="38">
        <v>43678</v>
      </c>
      <c r="T897" s="1">
        <v>0.69</v>
      </c>
      <c r="U897" s="1" t="s">
        <v>7357</v>
      </c>
      <c r="V897" s="1">
        <v>5.4199999999999998E-2</v>
      </c>
      <c r="W897" s="1" t="s">
        <v>7358</v>
      </c>
      <c r="X897" s="1" t="b">
        <v>0</v>
      </c>
      <c r="Y897" s="1" t="b">
        <v>0</v>
      </c>
    </row>
    <row r="898" spans="1:25" x14ac:dyDescent="0.25">
      <c r="A898" s="1" t="s">
        <v>7899</v>
      </c>
      <c r="B898" s="1" t="s">
        <v>7900</v>
      </c>
      <c r="C898" s="1" t="str">
        <f>VLOOKUP(B898,店铺SKU信息!E:F,2,0)</f>
        <v>AGM42588-Black-XL</v>
      </c>
      <c r="D898" s="1" t="s">
        <v>7901</v>
      </c>
      <c r="E898" s="1" t="s">
        <v>8290</v>
      </c>
      <c r="F898" s="1" t="s">
        <v>7352</v>
      </c>
      <c r="G898" s="1">
        <v>12.1</v>
      </c>
      <c r="H898" s="1">
        <v>8.9</v>
      </c>
      <c r="I898" s="1">
        <v>2.4</v>
      </c>
      <c r="J898" s="1" t="s">
        <v>7353</v>
      </c>
      <c r="K898" s="1">
        <v>1.1499999999999999</v>
      </c>
      <c r="L898" s="1" t="s">
        <v>7354</v>
      </c>
      <c r="M898" s="1">
        <v>0.14940000000000001</v>
      </c>
      <c r="N898" s="1" t="s">
        <v>7355</v>
      </c>
      <c r="O898" s="1" t="s">
        <v>7356</v>
      </c>
      <c r="P898" s="1">
        <v>1</v>
      </c>
      <c r="Q898" s="1">
        <v>0</v>
      </c>
      <c r="R898" s="1">
        <v>0.14940000000000001</v>
      </c>
      <c r="S898" s="38">
        <v>43678</v>
      </c>
      <c r="T898" s="1">
        <v>0.69</v>
      </c>
      <c r="U898" s="1" t="s">
        <v>7357</v>
      </c>
      <c r="V898" s="1">
        <v>0.1031</v>
      </c>
      <c r="W898" s="1" t="s">
        <v>7358</v>
      </c>
      <c r="X898" s="1" t="b">
        <v>0</v>
      </c>
      <c r="Y898" s="1" t="b">
        <v>0</v>
      </c>
    </row>
    <row r="899" spans="1:25" x14ac:dyDescent="0.25">
      <c r="A899" s="1" t="s">
        <v>8155</v>
      </c>
      <c r="B899" s="1" t="s">
        <v>8156</v>
      </c>
      <c r="C899" s="1" t="str">
        <f>VLOOKUP(B899,店铺SKU信息!E:F,2,0)</f>
        <v>AGM42644-White Stripe-XL</v>
      </c>
      <c r="D899" s="1" t="s">
        <v>8157</v>
      </c>
      <c r="E899" s="1" t="s">
        <v>8290</v>
      </c>
      <c r="F899" s="1" t="s">
        <v>7352</v>
      </c>
      <c r="G899" s="1">
        <v>12.7</v>
      </c>
      <c r="H899" s="1">
        <v>9.9</v>
      </c>
      <c r="I899" s="1">
        <v>0.8</v>
      </c>
      <c r="J899" s="1" t="s">
        <v>7353</v>
      </c>
      <c r="K899" s="1">
        <v>0.65</v>
      </c>
      <c r="L899" s="1" t="s">
        <v>7354</v>
      </c>
      <c r="M899" s="1">
        <v>5.8200000000000002E-2</v>
      </c>
      <c r="N899" s="1" t="s">
        <v>7355</v>
      </c>
      <c r="O899" s="1" t="s">
        <v>7356</v>
      </c>
      <c r="P899" s="1">
        <v>1</v>
      </c>
      <c r="Q899" s="1">
        <v>0</v>
      </c>
      <c r="R899" s="1">
        <v>5.8200000000000002E-2</v>
      </c>
      <c r="S899" s="38">
        <v>43678</v>
      </c>
      <c r="T899" s="1">
        <v>0.69</v>
      </c>
      <c r="U899" s="1" t="s">
        <v>7357</v>
      </c>
      <c r="V899" s="1">
        <v>4.02E-2</v>
      </c>
      <c r="W899" s="1" t="s">
        <v>7358</v>
      </c>
      <c r="X899" s="1" t="b">
        <v>0</v>
      </c>
      <c r="Y899" s="1" t="b">
        <v>0</v>
      </c>
    </row>
    <row r="900" spans="1:25" x14ac:dyDescent="0.25">
      <c r="A900" s="1" t="s">
        <v>8158</v>
      </c>
      <c r="B900" s="1" t="s">
        <v>8159</v>
      </c>
      <c r="C900" s="1" t="str">
        <f>VLOOKUP(B900,店铺SKU信息!E:F,2,0)</f>
        <v>AGM19377-Gray-2XL</v>
      </c>
      <c r="D900" s="1" t="s">
        <v>8160</v>
      </c>
      <c r="E900" s="1" t="s">
        <v>8290</v>
      </c>
      <c r="F900" s="1" t="s">
        <v>7352</v>
      </c>
      <c r="G900" s="1">
        <v>12.68</v>
      </c>
      <c r="H900" s="1">
        <v>10.19</v>
      </c>
      <c r="I900" s="1">
        <v>1.18</v>
      </c>
      <c r="J900" s="1" t="s">
        <v>7353</v>
      </c>
      <c r="K900" s="1">
        <v>0.4</v>
      </c>
      <c r="L900" s="1" t="s">
        <v>7354</v>
      </c>
      <c r="M900" s="1">
        <v>8.8300000000000003E-2</v>
      </c>
      <c r="N900" s="1" t="s">
        <v>7355</v>
      </c>
      <c r="O900" s="1" t="s">
        <v>7356</v>
      </c>
      <c r="P900" s="1">
        <v>1</v>
      </c>
      <c r="Q900" s="1">
        <v>0</v>
      </c>
      <c r="R900" s="1">
        <v>8.8300000000000003E-2</v>
      </c>
      <c r="S900" s="38">
        <v>43678</v>
      </c>
      <c r="T900" s="1">
        <v>0.69</v>
      </c>
      <c r="U900" s="1" t="s">
        <v>7357</v>
      </c>
      <c r="V900" s="1">
        <v>6.0900000000000003E-2</v>
      </c>
      <c r="W900" s="1" t="s">
        <v>7358</v>
      </c>
      <c r="X900" s="1" t="b">
        <v>0</v>
      </c>
      <c r="Y900" s="1" t="b">
        <v>0</v>
      </c>
    </row>
    <row r="901" spans="1:25" x14ac:dyDescent="0.25">
      <c r="A901" s="1" t="s">
        <v>8084</v>
      </c>
      <c r="B901" s="1" t="s">
        <v>8085</v>
      </c>
      <c r="C901" s="1" t="str">
        <f>VLOOKUP(B901,店铺SKU信息!E:F,2,0)</f>
        <v>AGM42600-Burgundy-2XL</v>
      </c>
      <c r="D901" s="1" t="s">
        <v>8086</v>
      </c>
      <c r="E901" s="1" t="s">
        <v>8290</v>
      </c>
      <c r="F901" s="1" t="s">
        <v>7352</v>
      </c>
      <c r="G901" s="1">
        <v>12.85</v>
      </c>
      <c r="H901" s="1">
        <v>9.0399999999999991</v>
      </c>
      <c r="I901" s="1">
        <v>1.65</v>
      </c>
      <c r="J901" s="1" t="s">
        <v>7353</v>
      </c>
      <c r="K901" s="1">
        <v>0.45</v>
      </c>
      <c r="L901" s="1" t="s">
        <v>7354</v>
      </c>
      <c r="M901" s="1">
        <v>0.1109</v>
      </c>
      <c r="N901" s="1" t="s">
        <v>7355</v>
      </c>
      <c r="O901" s="1" t="s">
        <v>7356</v>
      </c>
      <c r="P901" s="1">
        <v>1</v>
      </c>
      <c r="Q901" s="1">
        <v>0</v>
      </c>
      <c r="R901" s="1">
        <v>0.1109</v>
      </c>
      <c r="S901" s="38">
        <v>43678</v>
      </c>
      <c r="T901" s="1">
        <v>0.69</v>
      </c>
      <c r="U901" s="1" t="s">
        <v>7357</v>
      </c>
      <c r="V901" s="1">
        <v>7.6499999999999999E-2</v>
      </c>
      <c r="W901" s="1" t="s">
        <v>7358</v>
      </c>
      <c r="X901" s="1" t="b">
        <v>0</v>
      </c>
      <c r="Y901" s="1" t="b">
        <v>0</v>
      </c>
    </row>
    <row r="902" spans="1:25" x14ac:dyDescent="0.25">
      <c r="A902" s="1" t="s">
        <v>7642</v>
      </c>
      <c r="B902" s="1" t="s">
        <v>7643</v>
      </c>
      <c r="C902" s="1" t="str">
        <f>VLOOKUP(B902,店铺SKU信息!E:F,2,0)</f>
        <v>AGCY6749-Red-XL</v>
      </c>
      <c r="D902" s="1" t="s">
        <v>3631</v>
      </c>
      <c r="E902" s="1" t="s">
        <v>8290</v>
      </c>
      <c r="F902" s="1" t="s">
        <v>7352</v>
      </c>
      <c r="G902" s="1">
        <v>13.07</v>
      </c>
      <c r="H902" s="1">
        <v>10.28</v>
      </c>
      <c r="I902" s="1">
        <v>0.79</v>
      </c>
      <c r="J902" s="1" t="s">
        <v>7353</v>
      </c>
      <c r="K902" s="1">
        <v>0.2</v>
      </c>
      <c r="L902" s="1" t="s">
        <v>7354</v>
      </c>
      <c r="M902" s="1">
        <v>6.1400000000000003E-2</v>
      </c>
      <c r="N902" s="1" t="s">
        <v>7355</v>
      </c>
      <c r="O902" s="1" t="s">
        <v>7356</v>
      </c>
      <c r="P902" s="1">
        <v>0.55000000000000004</v>
      </c>
      <c r="Q902" s="1">
        <v>0</v>
      </c>
      <c r="R902" s="1">
        <v>3.3700000000000001E-2</v>
      </c>
      <c r="S902" s="38">
        <v>43678</v>
      </c>
      <c r="T902" s="1">
        <v>0.69</v>
      </c>
      <c r="U902" s="1" t="s">
        <v>7357</v>
      </c>
      <c r="V902" s="1">
        <v>2.3199999999999998E-2</v>
      </c>
      <c r="W902" s="1" t="s">
        <v>7358</v>
      </c>
      <c r="X902" s="1" t="b">
        <v>0</v>
      </c>
      <c r="Y902" s="1" t="b">
        <v>0</v>
      </c>
    </row>
    <row r="903" spans="1:25" x14ac:dyDescent="0.25">
      <c r="A903" s="1" t="s">
        <v>8187</v>
      </c>
      <c r="B903" s="1" t="s">
        <v>8188</v>
      </c>
      <c r="C903" s="1" t="str">
        <f>VLOOKUP(B903,店铺SKU信息!E:F,2,0)</f>
        <v>AGM42566-Purple-2XL</v>
      </c>
      <c r="D903" s="1" t="s">
        <v>8189</v>
      </c>
      <c r="E903" s="1" t="s">
        <v>8290</v>
      </c>
      <c r="F903" s="1" t="s">
        <v>7352</v>
      </c>
      <c r="G903" s="1">
        <v>10.5</v>
      </c>
      <c r="H903" s="1">
        <v>3.8</v>
      </c>
      <c r="I903" s="1">
        <v>2.2999999999999998</v>
      </c>
      <c r="J903" s="1" t="s">
        <v>7353</v>
      </c>
      <c r="K903" s="1">
        <v>0.6</v>
      </c>
      <c r="L903" s="1" t="s">
        <v>7354</v>
      </c>
      <c r="M903" s="1">
        <v>5.3100000000000001E-2</v>
      </c>
      <c r="N903" s="1" t="s">
        <v>7355</v>
      </c>
      <c r="O903" s="1" t="s">
        <v>7356</v>
      </c>
      <c r="P903" s="1">
        <v>1</v>
      </c>
      <c r="Q903" s="1">
        <v>0</v>
      </c>
      <c r="R903" s="1">
        <v>5.3100000000000001E-2</v>
      </c>
      <c r="S903" s="38">
        <v>43678</v>
      </c>
      <c r="T903" s="1">
        <v>0.69</v>
      </c>
      <c r="U903" s="1" t="s">
        <v>7357</v>
      </c>
      <c r="V903" s="1">
        <v>3.6600000000000001E-2</v>
      </c>
      <c r="W903" s="1" t="s">
        <v>7358</v>
      </c>
      <c r="X903" s="1" t="b">
        <v>0</v>
      </c>
      <c r="Y903" s="1" t="b">
        <v>0</v>
      </c>
    </row>
    <row r="904" spans="1:25" x14ac:dyDescent="0.25">
      <c r="A904" s="1" t="s">
        <v>8044</v>
      </c>
      <c r="B904" s="1" t="s">
        <v>8045</v>
      </c>
      <c r="C904" s="1" t="str">
        <f>VLOOKUP(B904,店铺SKU信息!E:F,2,0)</f>
        <v>AGM19377-Blue-2XL</v>
      </c>
      <c r="D904" s="1" t="s">
        <v>8046</v>
      </c>
      <c r="E904" s="1" t="s">
        <v>8290</v>
      </c>
      <c r="F904" s="1" t="s">
        <v>7352</v>
      </c>
      <c r="G904" s="1">
        <v>12.68</v>
      </c>
      <c r="H904" s="1">
        <v>10.19</v>
      </c>
      <c r="I904" s="1">
        <v>1.18</v>
      </c>
      <c r="J904" s="1" t="s">
        <v>7353</v>
      </c>
      <c r="K904" s="1">
        <v>0.4</v>
      </c>
      <c r="L904" s="1" t="s">
        <v>7354</v>
      </c>
      <c r="M904" s="1">
        <v>8.8300000000000003E-2</v>
      </c>
      <c r="N904" s="1" t="s">
        <v>7355</v>
      </c>
      <c r="O904" s="1" t="s">
        <v>7356</v>
      </c>
      <c r="P904" s="1">
        <v>1</v>
      </c>
      <c r="Q904" s="1">
        <v>0</v>
      </c>
      <c r="R904" s="1">
        <v>8.8300000000000003E-2</v>
      </c>
      <c r="S904" s="38">
        <v>43678</v>
      </c>
      <c r="T904" s="1">
        <v>0.69</v>
      </c>
      <c r="U904" s="1" t="s">
        <v>7357</v>
      </c>
      <c r="V904" s="1">
        <v>6.0900000000000003E-2</v>
      </c>
      <c r="W904" s="1" t="s">
        <v>7358</v>
      </c>
      <c r="X904" s="1" t="b">
        <v>0</v>
      </c>
      <c r="Y904" s="1" t="b">
        <v>0</v>
      </c>
    </row>
    <row r="905" spans="1:25" x14ac:dyDescent="0.25">
      <c r="A905" s="1" t="s">
        <v>8206</v>
      </c>
      <c r="B905" s="1" t="s">
        <v>8207</v>
      </c>
      <c r="C905" s="1" t="str">
        <f>VLOOKUP(B905,店铺SKU信息!E:F,2,0)</f>
        <v>AGM42622-Black-3XL</v>
      </c>
      <c r="D905" s="1" t="s">
        <v>3728</v>
      </c>
      <c r="E905" s="1" t="s">
        <v>8290</v>
      </c>
      <c r="F905" s="1" t="s">
        <v>7352</v>
      </c>
      <c r="G905" s="1">
        <v>12.5</v>
      </c>
      <c r="H905" s="1">
        <v>8.58</v>
      </c>
      <c r="I905" s="1">
        <v>1.5</v>
      </c>
      <c r="J905" s="1" t="s">
        <v>7353</v>
      </c>
      <c r="K905" s="1">
        <v>0.45</v>
      </c>
      <c r="L905" s="1" t="s">
        <v>7354</v>
      </c>
      <c r="M905" s="1">
        <v>9.3100000000000002E-2</v>
      </c>
      <c r="N905" s="1" t="s">
        <v>7355</v>
      </c>
      <c r="O905" s="1" t="s">
        <v>7356</v>
      </c>
      <c r="P905" s="1">
        <v>1</v>
      </c>
      <c r="Q905" s="1">
        <v>0</v>
      </c>
      <c r="R905" s="1">
        <v>9.3100000000000002E-2</v>
      </c>
      <c r="S905" s="38">
        <v>43678</v>
      </c>
      <c r="T905" s="1">
        <v>0.69</v>
      </c>
      <c r="U905" s="1" t="s">
        <v>7357</v>
      </c>
      <c r="V905" s="1">
        <v>6.4199999999999993E-2</v>
      </c>
      <c r="W905" s="1" t="s">
        <v>7358</v>
      </c>
      <c r="X905" s="1" t="b">
        <v>0</v>
      </c>
      <c r="Y905" s="1" t="b">
        <v>0</v>
      </c>
    </row>
    <row r="906" spans="1:25" x14ac:dyDescent="0.25">
      <c r="A906" s="1" t="s">
        <v>8075</v>
      </c>
      <c r="B906" s="1" t="s">
        <v>8076</v>
      </c>
      <c r="C906" s="1" t="str">
        <f>VLOOKUP(B906,店铺SKU信息!E:F,2,0)</f>
        <v>AGM42600-Red-2XL</v>
      </c>
      <c r="D906" s="1" t="s">
        <v>8077</v>
      </c>
      <c r="E906" s="1" t="s">
        <v>8290</v>
      </c>
      <c r="F906" s="1" t="s">
        <v>7352</v>
      </c>
      <c r="G906" s="1">
        <v>12.85</v>
      </c>
      <c r="H906" s="1">
        <v>9.0399999999999991</v>
      </c>
      <c r="I906" s="1">
        <v>1.65</v>
      </c>
      <c r="J906" s="1" t="s">
        <v>7353</v>
      </c>
      <c r="K906" s="1">
        <v>0.45</v>
      </c>
      <c r="L906" s="1" t="s">
        <v>7354</v>
      </c>
      <c r="M906" s="1">
        <v>0.1109</v>
      </c>
      <c r="N906" s="1" t="s">
        <v>7355</v>
      </c>
      <c r="O906" s="1" t="s">
        <v>7356</v>
      </c>
      <c r="P906" s="1">
        <v>1</v>
      </c>
      <c r="Q906" s="1">
        <v>0</v>
      </c>
      <c r="R906" s="1">
        <v>0.1109</v>
      </c>
      <c r="S906" s="38">
        <v>43678</v>
      </c>
      <c r="T906" s="1">
        <v>0.69</v>
      </c>
      <c r="U906" s="1" t="s">
        <v>7357</v>
      </c>
      <c r="V906" s="1">
        <v>7.6499999999999999E-2</v>
      </c>
      <c r="W906" s="1" t="s">
        <v>7358</v>
      </c>
      <c r="X906" s="1" t="b">
        <v>0</v>
      </c>
      <c r="Y906" s="1" t="b">
        <v>0</v>
      </c>
    </row>
    <row r="907" spans="1:25" x14ac:dyDescent="0.25">
      <c r="A907" s="1" t="s">
        <v>8111</v>
      </c>
      <c r="B907" s="1" t="s">
        <v>8112</v>
      </c>
      <c r="C907" s="1" t="str">
        <f>VLOOKUP(B907,店铺SKU信息!E:F,2,0)</f>
        <v>AGM48899-Black-4XL</v>
      </c>
      <c r="D907" s="1" t="s">
        <v>8113</v>
      </c>
      <c r="E907" s="1" t="s">
        <v>8290</v>
      </c>
      <c r="F907" s="1" t="s">
        <v>7352</v>
      </c>
      <c r="G907" s="1">
        <v>12.56</v>
      </c>
      <c r="H907" s="1">
        <v>9.92</v>
      </c>
      <c r="I907" s="1">
        <v>0.59</v>
      </c>
      <c r="J907" s="1" t="s">
        <v>7353</v>
      </c>
      <c r="K907" s="1">
        <v>0.35</v>
      </c>
      <c r="L907" s="1" t="s">
        <v>7354</v>
      </c>
      <c r="M907" s="1">
        <v>4.2599999999999999E-2</v>
      </c>
      <c r="N907" s="1" t="s">
        <v>7355</v>
      </c>
      <c r="O907" s="1" t="s">
        <v>7356</v>
      </c>
      <c r="P907" s="1">
        <v>1</v>
      </c>
      <c r="Q907" s="1">
        <v>0</v>
      </c>
      <c r="R907" s="1">
        <v>4.2599999999999999E-2</v>
      </c>
      <c r="S907" s="38">
        <v>43678</v>
      </c>
      <c r="T907" s="1">
        <v>0.69</v>
      </c>
      <c r="U907" s="1" t="s">
        <v>7357</v>
      </c>
      <c r="V907" s="1">
        <v>2.9399999999999999E-2</v>
      </c>
      <c r="W907" s="1" t="s">
        <v>7358</v>
      </c>
      <c r="X907" s="1" t="b">
        <v>0</v>
      </c>
      <c r="Y907" s="1" t="b">
        <v>0</v>
      </c>
    </row>
    <row r="908" spans="1:25" x14ac:dyDescent="0.25">
      <c r="A908" s="1" t="s">
        <v>7906</v>
      </c>
      <c r="B908" s="1" t="s">
        <v>7907</v>
      </c>
      <c r="C908" s="1" t="str">
        <f>VLOOKUP(B908,店铺SKU信息!E:F,2,0)</f>
        <v>AGCY6820-White-S</v>
      </c>
      <c r="D908" s="1" t="s">
        <v>3198</v>
      </c>
      <c r="E908" s="1" t="s">
        <v>8290</v>
      </c>
      <c r="F908" s="1" t="s">
        <v>7352</v>
      </c>
      <c r="G908" s="1">
        <v>13.07</v>
      </c>
      <c r="H908" s="1">
        <v>10.28</v>
      </c>
      <c r="I908" s="1">
        <v>0.79</v>
      </c>
      <c r="J908" s="1" t="s">
        <v>7353</v>
      </c>
      <c r="K908" s="1">
        <v>0.2</v>
      </c>
      <c r="L908" s="1" t="s">
        <v>7354</v>
      </c>
      <c r="M908" s="1">
        <v>6.1400000000000003E-2</v>
      </c>
      <c r="N908" s="1" t="s">
        <v>7355</v>
      </c>
      <c r="O908" s="1" t="s">
        <v>7356</v>
      </c>
      <c r="P908" s="1">
        <v>0.87</v>
      </c>
      <c r="Q908" s="1">
        <v>0</v>
      </c>
      <c r="R908" s="1">
        <v>5.3499999999999999E-2</v>
      </c>
      <c r="S908" s="38">
        <v>43678</v>
      </c>
      <c r="T908" s="1">
        <v>0.69</v>
      </c>
      <c r="U908" s="1" t="s">
        <v>7357</v>
      </c>
      <c r="V908" s="1">
        <v>3.6900000000000002E-2</v>
      </c>
      <c r="W908" s="1" t="s">
        <v>7358</v>
      </c>
      <c r="X908" s="1" t="b">
        <v>0</v>
      </c>
      <c r="Y908" s="1" t="b">
        <v>0</v>
      </c>
    </row>
    <row r="909" spans="1:25" x14ac:dyDescent="0.25">
      <c r="A909" s="1" t="s">
        <v>7510</v>
      </c>
      <c r="B909" s="1" t="s">
        <v>7511</v>
      </c>
      <c r="C909" s="1" t="str">
        <f>VLOOKUP(B909,店铺SKU信息!E:F,2,0)</f>
        <v>AGM48899-Burgundy-XL</v>
      </c>
      <c r="D909" s="1" t="s">
        <v>7512</v>
      </c>
      <c r="E909" s="1" t="s">
        <v>8290</v>
      </c>
      <c r="F909" s="1" t="s">
        <v>7352</v>
      </c>
      <c r="G909" s="1">
        <v>12.56</v>
      </c>
      <c r="H909" s="1">
        <v>9.92</v>
      </c>
      <c r="I909" s="1">
        <v>0.59</v>
      </c>
      <c r="J909" s="1" t="s">
        <v>7353</v>
      </c>
      <c r="K909" s="1">
        <v>0.35</v>
      </c>
      <c r="L909" s="1" t="s">
        <v>7354</v>
      </c>
      <c r="M909" s="1">
        <v>4.2599999999999999E-2</v>
      </c>
      <c r="N909" s="1" t="s">
        <v>7355</v>
      </c>
      <c r="O909" s="1" t="s">
        <v>7356</v>
      </c>
      <c r="P909" s="1">
        <v>1</v>
      </c>
      <c r="Q909" s="1">
        <v>0</v>
      </c>
      <c r="R909" s="1">
        <v>4.2599999999999999E-2</v>
      </c>
      <c r="S909" s="38">
        <v>43678</v>
      </c>
      <c r="T909" s="1">
        <v>0.69</v>
      </c>
      <c r="U909" s="1" t="s">
        <v>7357</v>
      </c>
      <c r="V909" s="1">
        <v>2.9399999999999999E-2</v>
      </c>
      <c r="W909" s="1" t="s">
        <v>7358</v>
      </c>
      <c r="X909" s="1" t="b">
        <v>0</v>
      </c>
      <c r="Y909" s="1" t="b">
        <v>0</v>
      </c>
    </row>
    <row r="910" spans="1:25" x14ac:dyDescent="0.25">
      <c r="A910" s="1" t="s">
        <v>8036</v>
      </c>
      <c r="B910" s="1" t="s">
        <v>8037</v>
      </c>
      <c r="C910" s="1" t="str">
        <f>VLOOKUP(B910,店铺SKU信息!E:F,2,0)</f>
        <v>AGM19377-Black-XL</v>
      </c>
      <c r="D910" s="1" t="s">
        <v>8038</v>
      </c>
      <c r="E910" s="1" t="s">
        <v>8290</v>
      </c>
      <c r="F910" s="1" t="s">
        <v>7352</v>
      </c>
      <c r="G910" s="1">
        <v>12.68</v>
      </c>
      <c r="H910" s="1">
        <v>10.19</v>
      </c>
      <c r="I910" s="1">
        <v>1.18</v>
      </c>
      <c r="J910" s="1" t="s">
        <v>7353</v>
      </c>
      <c r="K910" s="1">
        <v>0.4</v>
      </c>
      <c r="L910" s="1" t="s">
        <v>7354</v>
      </c>
      <c r="M910" s="1">
        <v>8.8300000000000003E-2</v>
      </c>
      <c r="N910" s="1" t="s">
        <v>7355</v>
      </c>
      <c r="O910" s="1" t="s">
        <v>7356</v>
      </c>
      <c r="P910" s="1">
        <v>1</v>
      </c>
      <c r="Q910" s="1">
        <v>0</v>
      </c>
      <c r="R910" s="1">
        <v>8.8300000000000003E-2</v>
      </c>
      <c r="S910" s="38">
        <v>43678</v>
      </c>
      <c r="T910" s="1">
        <v>0.69</v>
      </c>
      <c r="U910" s="1" t="s">
        <v>7357</v>
      </c>
      <c r="V910" s="1">
        <v>6.0900000000000003E-2</v>
      </c>
      <c r="W910" s="1" t="s">
        <v>7358</v>
      </c>
      <c r="X910" s="1" t="b">
        <v>0</v>
      </c>
      <c r="Y910" s="1" t="b">
        <v>0</v>
      </c>
    </row>
    <row r="911" spans="1:25" x14ac:dyDescent="0.25">
      <c r="A911" s="1" t="s">
        <v>7521</v>
      </c>
      <c r="B911" s="1" t="s">
        <v>7522</v>
      </c>
      <c r="C911" s="1" t="str">
        <f>VLOOKUP(B911,店铺SKU信息!E:F,2,0)</f>
        <v>AGM42644-White Stripe-4XL</v>
      </c>
      <c r="D911" s="1" t="s">
        <v>7523</v>
      </c>
      <c r="E911" s="1" t="s">
        <v>8290</v>
      </c>
      <c r="F911" s="1" t="s">
        <v>7352</v>
      </c>
      <c r="G911" s="1">
        <v>12.7</v>
      </c>
      <c r="H911" s="1">
        <v>9.9</v>
      </c>
      <c r="I911" s="1">
        <v>0.8</v>
      </c>
      <c r="J911" s="1" t="s">
        <v>7353</v>
      </c>
      <c r="K911" s="1">
        <v>0.65</v>
      </c>
      <c r="L911" s="1" t="s">
        <v>7354</v>
      </c>
      <c r="M911" s="1">
        <v>5.8099999999999999E-2</v>
      </c>
      <c r="N911" s="1" t="s">
        <v>7355</v>
      </c>
      <c r="O911" s="1" t="s">
        <v>7356</v>
      </c>
      <c r="P911" s="1">
        <v>1</v>
      </c>
      <c r="Q911" s="1">
        <v>0</v>
      </c>
      <c r="R911" s="1">
        <v>5.8099999999999999E-2</v>
      </c>
      <c r="S911" s="38">
        <v>43678</v>
      </c>
      <c r="T911" s="1">
        <v>0.69</v>
      </c>
      <c r="U911" s="1" t="s">
        <v>7357</v>
      </c>
      <c r="V911" s="1">
        <v>4.0099999999999997E-2</v>
      </c>
      <c r="W911" s="1" t="s">
        <v>7358</v>
      </c>
      <c r="X911" s="1" t="b">
        <v>0</v>
      </c>
      <c r="Y911" s="1" t="b">
        <v>0</v>
      </c>
    </row>
    <row r="912" spans="1:25" x14ac:dyDescent="0.25">
      <c r="A912" s="1" t="s">
        <v>8217</v>
      </c>
      <c r="B912" s="1" t="s">
        <v>8218</v>
      </c>
      <c r="C912" s="1" t="str">
        <f>VLOOKUP(B912,店铺SKU信息!E:F,2,0)</f>
        <v>AGM42622-Black-4XL</v>
      </c>
      <c r="D912" s="1" t="s">
        <v>8219</v>
      </c>
      <c r="E912" s="1" t="s">
        <v>8290</v>
      </c>
      <c r="F912" s="1" t="s">
        <v>7352</v>
      </c>
      <c r="G912" s="1">
        <v>12.5</v>
      </c>
      <c r="H912" s="1">
        <v>8.58</v>
      </c>
      <c r="I912" s="1">
        <v>1.5</v>
      </c>
      <c r="J912" s="1" t="s">
        <v>7353</v>
      </c>
      <c r="K912" s="1">
        <v>0.45</v>
      </c>
      <c r="L912" s="1" t="s">
        <v>7354</v>
      </c>
      <c r="M912" s="1">
        <v>9.3100000000000002E-2</v>
      </c>
      <c r="N912" s="1" t="s">
        <v>7355</v>
      </c>
      <c r="O912" s="1" t="s">
        <v>7356</v>
      </c>
      <c r="P912" s="1">
        <v>0.52</v>
      </c>
      <c r="Q912" s="1">
        <v>0</v>
      </c>
      <c r="R912" s="1">
        <v>4.8000000000000001E-2</v>
      </c>
      <c r="S912" s="38">
        <v>43678</v>
      </c>
      <c r="T912" s="1">
        <v>0.69</v>
      </c>
      <c r="U912" s="1" t="s">
        <v>7357</v>
      </c>
      <c r="V912" s="1">
        <v>3.32E-2</v>
      </c>
      <c r="W912" s="1" t="s">
        <v>7358</v>
      </c>
      <c r="X912" s="1" t="b">
        <v>0</v>
      </c>
      <c r="Y912" s="1" t="b">
        <v>0</v>
      </c>
    </row>
    <row r="913" spans="1:25" x14ac:dyDescent="0.25">
      <c r="A913" s="1" t="s">
        <v>8198</v>
      </c>
      <c r="B913" s="1" t="s">
        <v>8199</v>
      </c>
      <c r="C913" s="1" t="str">
        <f>VLOOKUP(B913,店铺SKU信息!E:F,2,0)</f>
        <v>AGM42622-Black-XL</v>
      </c>
      <c r="D913" s="1" t="s">
        <v>6980</v>
      </c>
      <c r="E913" s="1" t="s">
        <v>8290</v>
      </c>
      <c r="F913" s="1" t="s">
        <v>7352</v>
      </c>
      <c r="G913" s="1">
        <v>12.5</v>
      </c>
      <c r="H913" s="1">
        <v>8.58</v>
      </c>
      <c r="I913" s="1">
        <v>1.5</v>
      </c>
      <c r="J913" s="1" t="s">
        <v>7353</v>
      </c>
      <c r="K913" s="1">
        <v>0.45</v>
      </c>
      <c r="L913" s="1" t="s">
        <v>7354</v>
      </c>
      <c r="M913" s="1">
        <v>9.3100000000000002E-2</v>
      </c>
      <c r="N913" s="1" t="s">
        <v>7355</v>
      </c>
      <c r="O913" s="1" t="s">
        <v>7356</v>
      </c>
      <c r="P913" s="1">
        <v>1</v>
      </c>
      <c r="Q913" s="1">
        <v>0</v>
      </c>
      <c r="R913" s="1">
        <v>9.3100000000000002E-2</v>
      </c>
      <c r="S913" s="38">
        <v>43678</v>
      </c>
      <c r="T913" s="1">
        <v>0.69</v>
      </c>
      <c r="U913" s="1" t="s">
        <v>7357</v>
      </c>
      <c r="V913" s="1">
        <v>6.4199999999999993E-2</v>
      </c>
      <c r="W913" s="1" t="s">
        <v>7358</v>
      </c>
      <c r="X913" s="1" t="b">
        <v>0</v>
      </c>
      <c r="Y913" s="1" t="b">
        <v>0</v>
      </c>
    </row>
    <row r="914" spans="1:25" x14ac:dyDescent="0.25">
      <c r="A914" s="1" t="s">
        <v>7519</v>
      </c>
      <c r="B914" s="1" t="s">
        <v>7520</v>
      </c>
      <c r="C914" s="1" t="str">
        <f>VLOOKUP(B914,店铺SKU信息!E:F,2,0)</f>
        <v>AGM42599-Red-2XL</v>
      </c>
      <c r="D914" s="1" t="s">
        <v>4185</v>
      </c>
      <c r="E914" s="1" t="s">
        <v>8290</v>
      </c>
      <c r="F914" s="1" t="s">
        <v>7352</v>
      </c>
      <c r="G914" s="1">
        <v>12.2</v>
      </c>
      <c r="H914" s="1">
        <v>9.3000000000000007</v>
      </c>
      <c r="I914" s="1">
        <v>1.2</v>
      </c>
      <c r="J914" s="1" t="s">
        <v>7353</v>
      </c>
      <c r="K914" s="1">
        <v>0.5</v>
      </c>
      <c r="L914" s="1" t="s">
        <v>7354</v>
      </c>
      <c r="M914" s="1">
        <v>7.8600000000000003E-2</v>
      </c>
      <c r="N914" s="1" t="s">
        <v>7355</v>
      </c>
      <c r="O914" s="1" t="s">
        <v>7356</v>
      </c>
      <c r="P914" s="1">
        <v>1</v>
      </c>
      <c r="Q914" s="1">
        <v>0</v>
      </c>
      <c r="R914" s="1">
        <v>7.8600000000000003E-2</v>
      </c>
      <c r="S914" s="38">
        <v>43678</v>
      </c>
      <c r="T914" s="1">
        <v>0.69</v>
      </c>
      <c r="U914" s="1" t="s">
        <v>7357</v>
      </c>
      <c r="V914" s="1">
        <v>5.4199999999999998E-2</v>
      </c>
      <c r="W914" s="1" t="s">
        <v>7358</v>
      </c>
      <c r="X914" s="1" t="b">
        <v>0</v>
      </c>
      <c r="Y914" s="1" t="b">
        <v>0</v>
      </c>
    </row>
    <row r="915" spans="1:25" x14ac:dyDescent="0.25">
      <c r="A915" s="1" t="s">
        <v>7665</v>
      </c>
      <c r="B915" s="1" t="s">
        <v>7666</v>
      </c>
      <c r="C915" s="1" t="str">
        <f>VLOOKUP(B915,店铺SKU信息!E:F,2,0)</f>
        <v>AGCY6758-Black-XL</v>
      </c>
      <c r="D915" s="1" t="s">
        <v>2660</v>
      </c>
      <c r="E915" s="1" t="s">
        <v>8290</v>
      </c>
      <c r="F915" s="1" t="s">
        <v>7352</v>
      </c>
      <c r="G915" s="1">
        <v>10.199999999999999</v>
      </c>
      <c r="H915" s="1">
        <v>7</v>
      </c>
      <c r="I915" s="1">
        <v>2.7</v>
      </c>
      <c r="J915" s="1" t="s">
        <v>7353</v>
      </c>
      <c r="K915" s="1">
        <v>0.7</v>
      </c>
      <c r="L915" s="1" t="s">
        <v>7354</v>
      </c>
      <c r="M915" s="1">
        <v>0.1114</v>
      </c>
      <c r="N915" s="1" t="s">
        <v>7355</v>
      </c>
      <c r="O915" s="1" t="s">
        <v>7356</v>
      </c>
      <c r="P915" s="1">
        <v>0.42</v>
      </c>
      <c r="Q915" s="1">
        <v>0</v>
      </c>
      <c r="R915" s="1">
        <v>4.6699999999999998E-2</v>
      </c>
      <c r="S915" s="38">
        <v>43678</v>
      </c>
      <c r="T915" s="1">
        <v>0.69</v>
      </c>
      <c r="U915" s="1" t="s">
        <v>7357</v>
      </c>
      <c r="V915" s="1">
        <v>3.2199999999999999E-2</v>
      </c>
      <c r="W915" s="1" t="s">
        <v>7358</v>
      </c>
      <c r="X915" s="1" t="b">
        <v>0</v>
      </c>
      <c r="Y915" s="1" t="b">
        <v>0</v>
      </c>
    </row>
    <row r="916" spans="1:25" x14ac:dyDescent="0.25">
      <c r="A916" s="1" t="s">
        <v>8058</v>
      </c>
      <c r="B916" s="1" t="s">
        <v>8059</v>
      </c>
      <c r="C916" s="1" t="str">
        <f>VLOOKUP(B916,店铺SKU信息!E:F,2,0)</f>
        <v>AGM42588-Burgundy-4XL</v>
      </c>
      <c r="D916" s="1" t="s">
        <v>8060</v>
      </c>
      <c r="E916" s="1" t="s">
        <v>8303</v>
      </c>
      <c r="F916" s="1" t="s">
        <v>7352</v>
      </c>
      <c r="G916" s="1">
        <v>12.1</v>
      </c>
      <c r="H916" s="1">
        <v>8.9</v>
      </c>
      <c r="I916" s="1">
        <v>2.4</v>
      </c>
      <c r="J916" s="1" t="s">
        <v>7353</v>
      </c>
      <c r="K916" s="1">
        <v>1.1499999999999999</v>
      </c>
      <c r="L916" s="1" t="s">
        <v>7354</v>
      </c>
      <c r="M916" s="1">
        <v>0.14940000000000001</v>
      </c>
      <c r="N916" s="1" t="s">
        <v>7355</v>
      </c>
      <c r="O916" s="1" t="s">
        <v>7356</v>
      </c>
      <c r="P916" s="1">
        <v>2</v>
      </c>
      <c r="Q916" s="1">
        <v>0</v>
      </c>
      <c r="R916" s="1">
        <v>0.29870000000000002</v>
      </c>
      <c r="S916" s="38">
        <v>43678</v>
      </c>
      <c r="T916" s="1">
        <v>0.69</v>
      </c>
      <c r="U916" s="1" t="s">
        <v>7357</v>
      </c>
      <c r="V916" s="1">
        <v>0.20449999999999999</v>
      </c>
      <c r="W916" s="1" t="s">
        <v>7358</v>
      </c>
      <c r="X916" s="1" t="b">
        <v>0</v>
      </c>
      <c r="Y916" s="1" t="b">
        <v>0</v>
      </c>
    </row>
    <row r="917" spans="1:25" x14ac:dyDescent="0.25">
      <c r="A917" s="1" t="s">
        <v>8020</v>
      </c>
      <c r="B917" s="1" t="s">
        <v>8021</v>
      </c>
      <c r="C917" s="1" t="str">
        <f>VLOOKUP(B917,店铺SKU信息!E:F,2,0)</f>
        <v>AGM42544-Black-4XL</v>
      </c>
      <c r="D917" s="1" t="s">
        <v>8022</v>
      </c>
      <c r="E917" s="1" t="s">
        <v>8303</v>
      </c>
      <c r="F917" s="1" t="s">
        <v>7352</v>
      </c>
      <c r="G917" s="1">
        <v>12.8</v>
      </c>
      <c r="H917" s="1">
        <v>6</v>
      </c>
      <c r="I917" s="1">
        <v>2.4</v>
      </c>
      <c r="J917" s="1" t="s">
        <v>7353</v>
      </c>
      <c r="K917" s="1">
        <v>0.6</v>
      </c>
      <c r="L917" s="1" t="s">
        <v>7354</v>
      </c>
      <c r="M917" s="1">
        <v>0.1066</v>
      </c>
      <c r="N917" s="1" t="s">
        <v>7355</v>
      </c>
      <c r="O917" s="1" t="s">
        <v>7356</v>
      </c>
      <c r="P917" s="1">
        <v>1</v>
      </c>
      <c r="Q917" s="1">
        <v>0</v>
      </c>
      <c r="R917" s="1">
        <v>0.1066</v>
      </c>
      <c r="S917" s="38">
        <v>43678</v>
      </c>
      <c r="T917" s="1">
        <v>0.69</v>
      </c>
      <c r="U917" s="1" t="s">
        <v>7357</v>
      </c>
      <c r="V917" s="1">
        <v>7.3499999999999996E-2</v>
      </c>
      <c r="W917" s="1" t="s">
        <v>7358</v>
      </c>
      <c r="X917" s="1" t="b">
        <v>0</v>
      </c>
      <c r="Y917" s="1" t="b">
        <v>0</v>
      </c>
    </row>
    <row r="918" spans="1:25" x14ac:dyDescent="0.25">
      <c r="A918" s="1" t="s">
        <v>8075</v>
      </c>
      <c r="B918" s="1" t="s">
        <v>8076</v>
      </c>
      <c r="C918" s="1" t="str">
        <f>VLOOKUP(B918,店铺SKU信息!E:F,2,0)</f>
        <v>AGM42600-Red-2XL</v>
      </c>
      <c r="D918" s="1" t="s">
        <v>8077</v>
      </c>
      <c r="E918" s="1" t="s">
        <v>8303</v>
      </c>
      <c r="F918" s="1" t="s">
        <v>7352</v>
      </c>
      <c r="G918" s="1">
        <v>12.85</v>
      </c>
      <c r="H918" s="1">
        <v>9.0399999999999991</v>
      </c>
      <c r="I918" s="1">
        <v>1.65</v>
      </c>
      <c r="J918" s="1" t="s">
        <v>7353</v>
      </c>
      <c r="K918" s="1">
        <v>0.45</v>
      </c>
      <c r="L918" s="1" t="s">
        <v>7354</v>
      </c>
      <c r="M918" s="1">
        <v>0.1109</v>
      </c>
      <c r="N918" s="1" t="s">
        <v>7355</v>
      </c>
      <c r="O918" s="1" t="s">
        <v>7356</v>
      </c>
      <c r="P918" s="1">
        <v>1</v>
      </c>
      <c r="Q918" s="1">
        <v>0</v>
      </c>
      <c r="R918" s="1">
        <v>0.1109</v>
      </c>
      <c r="S918" s="38">
        <v>43678</v>
      </c>
      <c r="T918" s="1">
        <v>0.69</v>
      </c>
      <c r="U918" s="1" t="s">
        <v>7357</v>
      </c>
      <c r="V918" s="1">
        <v>7.6499999999999999E-2</v>
      </c>
      <c r="W918" s="1" t="s">
        <v>7358</v>
      </c>
      <c r="X918" s="1" t="b">
        <v>0</v>
      </c>
      <c r="Y918" s="1" t="b">
        <v>0</v>
      </c>
    </row>
    <row r="919" spans="1:25" x14ac:dyDescent="0.25">
      <c r="A919" s="1" t="s">
        <v>8107</v>
      </c>
      <c r="B919" s="1" t="s">
        <v>8108</v>
      </c>
      <c r="C919" s="1" t="str">
        <f>VLOOKUP(B919,店铺SKU信息!E:F,2,0)</f>
        <v>AGM19377-Black-4XL</v>
      </c>
      <c r="D919" s="1" t="s">
        <v>7265</v>
      </c>
      <c r="E919" s="1" t="s">
        <v>8303</v>
      </c>
      <c r="F919" s="1" t="s">
        <v>7352</v>
      </c>
      <c r="G919" s="1">
        <v>12.68</v>
      </c>
      <c r="H919" s="1">
        <v>10.19</v>
      </c>
      <c r="I919" s="1">
        <v>1.18</v>
      </c>
      <c r="J919" s="1" t="s">
        <v>7353</v>
      </c>
      <c r="K919" s="1">
        <v>0.4</v>
      </c>
      <c r="L919" s="1" t="s">
        <v>7354</v>
      </c>
      <c r="M919" s="1">
        <v>8.8300000000000003E-2</v>
      </c>
      <c r="N919" s="1" t="s">
        <v>7355</v>
      </c>
      <c r="O919" s="1" t="s">
        <v>7356</v>
      </c>
      <c r="P919" s="1">
        <v>1</v>
      </c>
      <c r="Q919" s="1">
        <v>0</v>
      </c>
      <c r="R919" s="1">
        <v>8.8300000000000003E-2</v>
      </c>
      <c r="S919" s="38">
        <v>43678</v>
      </c>
      <c r="T919" s="1">
        <v>0.69</v>
      </c>
      <c r="U919" s="1" t="s">
        <v>7357</v>
      </c>
      <c r="V919" s="1">
        <v>6.0900000000000003E-2</v>
      </c>
      <c r="W919" s="1" t="s">
        <v>7358</v>
      </c>
      <c r="X919" s="1" t="b">
        <v>0</v>
      </c>
      <c r="Y919" s="1" t="b">
        <v>0</v>
      </c>
    </row>
    <row r="920" spans="1:25" x14ac:dyDescent="0.25">
      <c r="A920" s="1" t="s">
        <v>8096</v>
      </c>
      <c r="B920" s="1" t="s">
        <v>8097</v>
      </c>
      <c r="C920" s="1" t="str">
        <f>VLOOKUP(B920,店铺SKU信息!E:F,2,0)</f>
        <v>AGM42588-Burgundy-3XL</v>
      </c>
      <c r="D920" s="1" t="s">
        <v>3402</v>
      </c>
      <c r="E920" s="1" t="s">
        <v>8303</v>
      </c>
      <c r="F920" s="1" t="s">
        <v>7352</v>
      </c>
      <c r="G920" s="1">
        <v>12.1</v>
      </c>
      <c r="H920" s="1">
        <v>8.9</v>
      </c>
      <c r="I920" s="1">
        <v>2.4</v>
      </c>
      <c r="J920" s="1" t="s">
        <v>7353</v>
      </c>
      <c r="K920" s="1">
        <v>1.1499999999999999</v>
      </c>
      <c r="L920" s="1" t="s">
        <v>7354</v>
      </c>
      <c r="M920" s="1">
        <v>0.14940000000000001</v>
      </c>
      <c r="N920" s="1" t="s">
        <v>7355</v>
      </c>
      <c r="O920" s="1" t="s">
        <v>7356</v>
      </c>
      <c r="P920" s="1">
        <v>1</v>
      </c>
      <c r="Q920" s="1">
        <v>0</v>
      </c>
      <c r="R920" s="1">
        <v>0.14940000000000001</v>
      </c>
      <c r="S920" s="38">
        <v>43678</v>
      </c>
      <c r="T920" s="1">
        <v>0.69</v>
      </c>
      <c r="U920" s="1" t="s">
        <v>7357</v>
      </c>
      <c r="V920" s="1">
        <v>0.1031</v>
      </c>
      <c r="W920" s="1" t="s">
        <v>7358</v>
      </c>
      <c r="X920" s="1" t="b">
        <v>0</v>
      </c>
      <c r="Y920" s="1" t="b">
        <v>0</v>
      </c>
    </row>
    <row r="921" spans="1:25" x14ac:dyDescent="0.25">
      <c r="A921" s="1" t="s">
        <v>7728</v>
      </c>
      <c r="B921" s="1" t="s">
        <v>7729</v>
      </c>
      <c r="C921" s="1" t="str">
        <f>VLOOKUP(B921,店铺SKU信息!E:F,2,0)</f>
        <v>AGCY6812-White-L</v>
      </c>
      <c r="D921" s="1" t="s">
        <v>7730</v>
      </c>
      <c r="E921" s="1" t="s">
        <v>8303</v>
      </c>
      <c r="F921" s="1" t="s">
        <v>7352</v>
      </c>
      <c r="G921" s="1">
        <v>13.07</v>
      </c>
      <c r="H921" s="1">
        <v>10.28</v>
      </c>
      <c r="I921" s="1">
        <v>0.79</v>
      </c>
      <c r="J921" s="1" t="s">
        <v>7353</v>
      </c>
      <c r="K921" s="1">
        <v>0.2</v>
      </c>
      <c r="L921" s="1" t="s">
        <v>7354</v>
      </c>
      <c r="M921" s="1">
        <v>6.1400000000000003E-2</v>
      </c>
      <c r="N921" s="1" t="s">
        <v>7355</v>
      </c>
      <c r="O921" s="1" t="s">
        <v>7356</v>
      </c>
      <c r="P921" s="1">
        <v>1</v>
      </c>
      <c r="Q921" s="1">
        <v>0.57999999999999996</v>
      </c>
      <c r="R921" s="1">
        <v>2.58E-2</v>
      </c>
      <c r="S921" s="38">
        <v>43678</v>
      </c>
      <c r="T921" s="1">
        <v>0.69</v>
      </c>
      <c r="U921" s="1" t="s">
        <v>7357</v>
      </c>
      <c r="V921" s="1">
        <v>1.78E-2</v>
      </c>
      <c r="W921" s="1" t="s">
        <v>7358</v>
      </c>
      <c r="X921" s="1" t="b">
        <v>0</v>
      </c>
      <c r="Y921" s="1" t="b">
        <v>0</v>
      </c>
    </row>
    <row r="922" spans="1:25" x14ac:dyDescent="0.25">
      <c r="A922" s="1" t="s">
        <v>8136</v>
      </c>
      <c r="B922" s="1" t="s">
        <v>8137</v>
      </c>
      <c r="C922" s="1" t="str">
        <f>VLOOKUP(B922,店铺SKU信息!E:F,2,0)</f>
        <v>AGM19377-Blue-4XL</v>
      </c>
      <c r="D922" s="1" t="s">
        <v>8138</v>
      </c>
      <c r="E922" s="1" t="s">
        <v>8303</v>
      </c>
      <c r="F922" s="1" t="s">
        <v>7352</v>
      </c>
      <c r="G922" s="1">
        <v>12.68</v>
      </c>
      <c r="H922" s="1">
        <v>10.19</v>
      </c>
      <c r="I922" s="1">
        <v>1.18</v>
      </c>
      <c r="J922" s="1" t="s">
        <v>7353</v>
      </c>
      <c r="K922" s="1">
        <v>0.4</v>
      </c>
      <c r="L922" s="1" t="s">
        <v>7354</v>
      </c>
      <c r="M922" s="1">
        <v>8.8300000000000003E-2</v>
      </c>
      <c r="N922" s="1" t="s">
        <v>7355</v>
      </c>
      <c r="O922" s="1" t="s">
        <v>7356</v>
      </c>
      <c r="P922" s="1">
        <v>1</v>
      </c>
      <c r="Q922" s="1">
        <v>0</v>
      </c>
      <c r="R922" s="1">
        <v>8.8300000000000003E-2</v>
      </c>
      <c r="S922" s="38">
        <v>43678</v>
      </c>
      <c r="T922" s="1">
        <v>0.69</v>
      </c>
      <c r="U922" s="1" t="s">
        <v>7357</v>
      </c>
      <c r="V922" s="1">
        <v>6.0900000000000003E-2</v>
      </c>
      <c r="W922" s="1" t="s">
        <v>7358</v>
      </c>
      <c r="X922" s="1" t="b">
        <v>0</v>
      </c>
      <c r="Y922" s="1" t="b">
        <v>0</v>
      </c>
    </row>
    <row r="923" spans="1:25" x14ac:dyDescent="0.25">
      <c r="A923" s="1" t="s">
        <v>8164</v>
      </c>
      <c r="B923" s="1" t="s">
        <v>8165</v>
      </c>
      <c r="C923" s="1" t="str">
        <f>VLOOKUP(B923,店铺SKU信息!E:F,2,0)</f>
        <v>AGM42599-Black-2XL</v>
      </c>
      <c r="D923" s="1" t="s">
        <v>8166</v>
      </c>
      <c r="E923" s="1" t="s">
        <v>8303</v>
      </c>
      <c r="F923" s="1" t="s">
        <v>7352</v>
      </c>
      <c r="G923" s="1">
        <v>12.2</v>
      </c>
      <c r="H923" s="1">
        <v>9.3000000000000007</v>
      </c>
      <c r="I923" s="1">
        <v>1.2</v>
      </c>
      <c r="J923" s="1" t="s">
        <v>7353</v>
      </c>
      <c r="K923" s="1">
        <v>0.5</v>
      </c>
      <c r="L923" s="1" t="s">
        <v>7354</v>
      </c>
      <c r="M923" s="1">
        <v>7.8600000000000003E-2</v>
      </c>
      <c r="N923" s="1" t="s">
        <v>7355</v>
      </c>
      <c r="O923" s="1" t="s">
        <v>7356</v>
      </c>
      <c r="P923" s="1">
        <v>1</v>
      </c>
      <c r="Q923" s="1">
        <v>0</v>
      </c>
      <c r="R923" s="1">
        <v>7.8600000000000003E-2</v>
      </c>
      <c r="S923" s="38">
        <v>43678</v>
      </c>
      <c r="T923" s="1">
        <v>0.69</v>
      </c>
      <c r="U923" s="1" t="s">
        <v>7357</v>
      </c>
      <c r="V923" s="1">
        <v>5.4199999999999998E-2</v>
      </c>
      <c r="W923" s="1" t="s">
        <v>7358</v>
      </c>
      <c r="X923" s="1" t="b">
        <v>0</v>
      </c>
      <c r="Y923" s="1" t="b">
        <v>0</v>
      </c>
    </row>
    <row r="924" spans="1:25" x14ac:dyDescent="0.25">
      <c r="A924" s="1" t="s">
        <v>8100</v>
      </c>
      <c r="B924" s="1" t="s">
        <v>8101</v>
      </c>
      <c r="C924" s="1" t="str">
        <f>VLOOKUP(B924,店铺SKU信息!E:F,2,0)</f>
        <v>AGM42588-Black-2XL</v>
      </c>
      <c r="D924" s="1" t="s">
        <v>2838</v>
      </c>
      <c r="E924" s="1" t="s">
        <v>8303</v>
      </c>
      <c r="F924" s="1" t="s">
        <v>7352</v>
      </c>
      <c r="G924" s="1">
        <v>12.1</v>
      </c>
      <c r="H924" s="1">
        <v>8.9</v>
      </c>
      <c r="I924" s="1">
        <v>2.4</v>
      </c>
      <c r="J924" s="1" t="s">
        <v>7353</v>
      </c>
      <c r="K924" s="1">
        <v>1.1499999999999999</v>
      </c>
      <c r="L924" s="1" t="s">
        <v>7354</v>
      </c>
      <c r="M924" s="1">
        <v>0.14940000000000001</v>
      </c>
      <c r="N924" s="1" t="s">
        <v>7355</v>
      </c>
      <c r="O924" s="1" t="s">
        <v>7356</v>
      </c>
      <c r="P924" s="1">
        <v>1</v>
      </c>
      <c r="Q924" s="1">
        <v>0</v>
      </c>
      <c r="R924" s="1">
        <v>0.14940000000000001</v>
      </c>
      <c r="S924" s="38">
        <v>43678</v>
      </c>
      <c r="T924" s="1">
        <v>0.69</v>
      </c>
      <c r="U924" s="1" t="s">
        <v>7357</v>
      </c>
      <c r="V924" s="1">
        <v>0.1031</v>
      </c>
      <c r="W924" s="1" t="s">
        <v>7358</v>
      </c>
      <c r="X924" s="1" t="b">
        <v>0</v>
      </c>
      <c r="Y924" s="1" t="b">
        <v>0</v>
      </c>
    </row>
    <row r="925" spans="1:25" x14ac:dyDescent="0.25">
      <c r="A925" s="1" t="s">
        <v>7889</v>
      </c>
      <c r="B925" s="1" t="s">
        <v>7890</v>
      </c>
      <c r="C925" s="1" t="str">
        <f>VLOOKUP(B925,店铺SKU信息!E:F,2,0)</f>
        <v>AGM42644-Black Stripe-2XL</v>
      </c>
      <c r="D925" s="1" t="s">
        <v>4966</v>
      </c>
      <c r="E925" s="1" t="s">
        <v>8303</v>
      </c>
      <c r="F925" s="1" t="s">
        <v>7352</v>
      </c>
      <c r="G925" s="1">
        <v>12.7</v>
      </c>
      <c r="H925" s="1">
        <v>9.9</v>
      </c>
      <c r="I925" s="1">
        <v>0.8</v>
      </c>
      <c r="J925" s="1" t="s">
        <v>7353</v>
      </c>
      <c r="K925" s="1">
        <v>0.65</v>
      </c>
      <c r="L925" s="1" t="s">
        <v>7354</v>
      </c>
      <c r="M925" s="1">
        <v>5.8099999999999999E-2</v>
      </c>
      <c r="N925" s="1" t="s">
        <v>7355</v>
      </c>
      <c r="O925" s="1" t="s">
        <v>7356</v>
      </c>
      <c r="P925" s="1">
        <v>1.77</v>
      </c>
      <c r="Q925" s="1">
        <v>0</v>
      </c>
      <c r="R925" s="1">
        <v>0.1031</v>
      </c>
      <c r="S925" s="38">
        <v>43678</v>
      </c>
      <c r="T925" s="1">
        <v>0.69</v>
      </c>
      <c r="U925" s="1" t="s">
        <v>7357</v>
      </c>
      <c r="V925" s="1">
        <v>7.1199999999999999E-2</v>
      </c>
      <c r="W925" s="1" t="s">
        <v>7358</v>
      </c>
      <c r="X925" s="1" t="b">
        <v>0</v>
      </c>
      <c r="Y925" s="1" t="b">
        <v>0</v>
      </c>
    </row>
    <row r="926" spans="1:25" x14ac:dyDescent="0.25">
      <c r="A926" s="1" t="s">
        <v>7872</v>
      </c>
      <c r="B926" s="1" t="s">
        <v>7873</v>
      </c>
      <c r="C926" s="1" t="str">
        <f>VLOOKUP(B926,店铺SKU信息!E:F,2,0)</f>
        <v>AGM42544-Purple-4XL</v>
      </c>
      <c r="D926" s="1" t="s">
        <v>7874</v>
      </c>
      <c r="E926" s="1" t="s">
        <v>8303</v>
      </c>
      <c r="F926" s="1" t="s">
        <v>7352</v>
      </c>
      <c r="G926" s="1">
        <v>12.8</v>
      </c>
      <c r="H926" s="1">
        <v>6</v>
      </c>
      <c r="I926" s="1">
        <v>2.4</v>
      </c>
      <c r="J926" s="1" t="s">
        <v>7353</v>
      </c>
      <c r="K926" s="1">
        <v>0.6</v>
      </c>
      <c r="L926" s="1" t="s">
        <v>7354</v>
      </c>
      <c r="M926" s="1">
        <v>0.1067</v>
      </c>
      <c r="N926" s="1" t="s">
        <v>7355</v>
      </c>
      <c r="O926" s="1" t="s">
        <v>7356</v>
      </c>
      <c r="P926" s="1">
        <v>1</v>
      </c>
      <c r="Q926" s="1">
        <v>0</v>
      </c>
      <c r="R926" s="1">
        <v>0.1067</v>
      </c>
      <c r="S926" s="38">
        <v>43678</v>
      </c>
      <c r="T926" s="1">
        <v>0.69</v>
      </c>
      <c r="U926" s="1" t="s">
        <v>7357</v>
      </c>
      <c r="V926" s="1">
        <v>7.3599999999999999E-2</v>
      </c>
      <c r="W926" s="1" t="s">
        <v>7358</v>
      </c>
      <c r="X926" s="1" t="b">
        <v>0</v>
      </c>
      <c r="Y926" s="1" t="b">
        <v>0</v>
      </c>
    </row>
    <row r="927" spans="1:25" x14ac:dyDescent="0.25">
      <c r="A927" s="1" t="s">
        <v>8155</v>
      </c>
      <c r="B927" s="1" t="s">
        <v>8156</v>
      </c>
      <c r="C927" s="1" t="str">
        <f>VLOOKUP(B927,店铺SKU信息!E:F,2,0)</f>
        <v>AGM42644-White Stripe-XL</v>
      </c>
      <c r="D927" s="1" t="s">
        <v>8157</v>
      </c>
      <c r="E927" s="1" t="s">
        <v>8303</v>
      </c>
      <c r="F927" s="1" t="s">
        <v>7352</v>
      </c>
      <c r="G927" s="1">
        <v>12.7</v>
      </c>
      <c r="H927" s="1">
        <v>9.9</v>
      </c>
      <c r="I927" s="1">
        <v>0.8</v>
      </c>
      <c r="J927" s="1" t="s">
        <v>7353</v>
      </c>
      <c r="K927" s="1">
        <v>0.65</v>
      </c>
      <c r="L927" s="1" t="s">
        <v>7354</v>
      </c>
      <c r="M927" s="1">
        <v>5.8200000000000002E-2</v>
      </c>
      <c r="N927" s="1" t="s">
        <v>7355</v>
      </c>
      <c r="O927" s="1" t="s">
        <v>7356</v>
      </c>
      <c r="P927" s="1">
        <v>1</v>
      </c>
      <c r="Q927" s="1">
        <v>0</v>
      </c>
      <c r="R927" s="1">
        <v>5.8200000000000002E-2</v>
      </c>
      <c r="S927" s="38">
        <v>43678</v>
      </c>
      <c r="T927" s="1">
        <v>0.69</v>
      </c>
      <c r="U927" s="1" t="s">
        <v>7357</v>
      </c>
      <c r="V927" s="1">
        <v>4.02E-2</v>
      </c>
      <c r="W927" s="1" t="s">
        <v>7358</v>
      </c>
      <c r="X927" s="1" t="b">
        <v>0</v>
      </c>
      <c r="Y927" s="1" t="b">
        <v>0</v>
      </c>
    </row>
    <row r="928" spans="1:25" x14ac:dyDescent="0.25">
      <c r="A928" s="1" t="s">
        <v>8111</v>
      </c>
      <c r="B928" s="1" t="s">
        <v>8112</v>
      </c>
      <c r="C928" s="1" t="str">
        <f>VLOOKUP(B928,店铺SKU信息!E:F,2,0)</f>
        <v>AGM48899-Black-4XL</v>
      </c>
      <c r="D928" s="1" t="s">
        <v>8113</v>
      </c>
      <c r="E928" s="1" t="s">
        <v>8303</v>
      </c>
      <c r="F928" s="1" t="s">
        <v>7352</v>
      </c>
      <c r="G928" s="1">
        <v>12.56</v>
      </c>
      <c r="H928" s="1">
        <v>9.92</v>
      </c>
      <c r="I928" s="1">
        <v>0.59</v>
      </c>
      <c r="J928" s="1" t="s">
        <v>7353</v>
      </c>
      <c r="K928" s="1">
        <v>0.35</v>
      </c>
      <c r="L928" s="1" t="s">
        <v>7354</v>
      </c>
      <c r="M928" s="1">
        <v>4.2599999999999999E-2</v>
      </c>
      <c r="N928" s="1" t="s">
        <v>7355</v>
      </c>
      <c r="O928" s="1" t="s">
        <v>7356</v>
      </c>
      <c r="P928" s="1">
        <v>1</v>
      </c>
      <c r="Q928" s="1">
        <v>0</v>
      </c>
      <c r="R928" s="1">
        <v>4.2599999999999999E-2</v>
      </c>
      <c r="S928" s="38">
        <v>43678</v>
      </c>
      <c r="T928" s="1">
        <v>0.69</v>
      </c>
      <c r="U928" s="1" t="s">
        <v>7357</v>
      </c>
      <c r="V928" s="1">
        <v>2.9399999999999999E-2</v>
      </c>
      <c r="W928" s="1" t="s">
        <v>7358</v>
      </c>
      <c r="X928" s="1" t="b">
        <v>0</v>
      </c>
      <c r="Y928" s="1" t="b">
        <v>0</v>
      </c>
    </row>
    <row r="929" spans="1:25" x14ac:dyDescent="0.25">
      <c r="A929" s="1" t="s">
        <v>7519</v>
      </c>
      <c r="B929" s="1" t="s">
        <v>7520</v>
      </c>
      <c r="C929" s="1" t="str">
        <f>VLOOKUP(B929,店铺SKU信息!E:F,2,0)</f>
        <v>AGM42599-Red-2XL</v>
      </c>
      <c r="D929" s="1" t="s">
        <v>4185</v>
      </c>
      <c r="E929" s="1" t="s">
        <v>8303</v>
      </c>
      <c r="F929" s="1" t="s">
        <v>7352</v>
      </c>
      <c r="G929" s="1">
        <v>12.2</v>
      </c>
      <c r="H929" s="1">
        <v>9.3000000000000007</v>
      </c>
      <c r="I929" s="1">
        <v>1.2</v>
      </c>
      <c r="J929" s="1" t="s">
        <v>7353</v>
      </c>
      <c r="K929" s="1">
        <v>0.5</v>
      </c>
      <c r="L929" s="1" t="s">
        <v>7354</v>
      </c>
      <c r="M929" s="1">
        <v>7.8600000000000003E-2</v>
      </c>
      <c r="N929" s="1" t="s">
        <v>7355</v>
      </c>
      <c r="O929" s="1" t="s">
        <v>7356</v>
      </c>
      <c r="P929" s="1">
        <v>3</v>
      </c>
      <c r="Q929" s="1">
        <v>0</v>
      </c>
      <c r="R929" s="1">
        <v>0.23569999999999999</v>
      </c>
      <c r="S929" s="38">
        <v>43678</v>
      </c>
      <c r="T929" s="1">
        <v>0.69</v>
      </c>
      <c r="U929" s="1" t="s">
        <v>7357</v>
      </c>
      <c r="V929" s="1">
        <v>0.16259999999999999</v>
      </c>
      <c r="W929" s="1" t="s">
        <v>7358</v>
      </c>
      <c r="X929" s="1" t="b">
        <v>0</v>
      </c>
      <c r="Y929" s="1" t="b">
        <v>0</v>
      </c>
    </row>
    <row r="930" spans="1:25" x14ac:dyDescent="0.25">
      <c r="A930" s="1" t="s">
        <v>8078</v>
      </c>
      <c r="B930" s="1" t="s">
        <v>8079</v>
      </c>
      <c r="C930" s="1" t="str">
        <f>VLOOKUP(B930,店铺SKU信息!E:F,2,0)</f>
        <v>AGM19377-Black-3XL</v>
      </c>
      <c r="D930" s="1" t="s">
        <v>8080</v>
      </c>
      <c r="E930" s="1" t="s">
        <v>8303</v>
      </c>
      <c r="F930" s="1" t="s">
        <v>7352</v>
      </c>
      <c r="G930" s="1">
        <v>12.68</v>
      </c>
      <c r="H930" s="1">
        <v>10.19</v>
      </c>
      <c r="I930" s="1">
        <v>1.18</v>
      </c>
      <c r="J930" s="1" t="s">
        <v>7353</v>
      </c>
      <c r="K930" s="1">
        <v>0.4</v>
      </c>
      <c r="L930" s="1" t="s">
        <v>7354</v>
      </c>
      <c r="M930" s="1">
        <v>8.8300000000000003E-2</v>
      </c>
      <c r="N930" s="1" t="s">
        <v>7355</v>
      </c>
      <c r="O930" s="1" t="s">
        <v>7356</v>
      </c>
      <c r="P930" s="1">
        <v>1</v>
      </c>
      <c r="Q930" s="1">
        <v>0</v>
      </c>
      <c r="R930" s="1">
        <v>8.8300000000000003E-2</v>
      </c>
      <c r="S930" s="38">
        <v>43678</v>
      </c>
      <c r="T930" s="1">
        <v>0.69</v>
      </c>
      <c r="U930" s="1" t="s">
        <v>7357</v>
      </c>
      <c r="V930" s="1">
        <v>6.0900000000000003E-2</v>
      </c>
      <c r="W930" s="1" t="s">
        <v>7358</v>
      </c>
      <c r="X930" s="1" t="b">
        <v>0</v>
      </c>
      <c r="Y930" s="1" t="b">
        <v>0</v>
      </c>
    </row>
    <row r="931" spans="1:25" x14ac:dyDescent="0.25">
      <c r="A931" s="1" t="s">
        <v>8093</v>
      </c>
      <c r="B931" s="1" t="s">
        <v>8094</v>
      </c>
      <c r="C931" s="1" t="str">
        <f>VLOOKUP(B931,店铺SKU信息!E:F,2,0)</f>
        <v>AGM42544-Black-2XL</v>
      </c>
      <c r="D931" s="1" t="s">
        <v>8095</v>
      </c>
      <c r="E931" s="1" t="s">
        <v>8303</v>
      </c>
      <c r="F931" s="1" t="s">
        <v>7352</v>
      </c>
      <c r="G931" s="1">
        <v>12.8</v>
      </c>
      <c r="H931" s="1">
        <v>6</v>
      </c>
      <c r="I931" s="1">
        <v>2.4</v>
      </c>
      <c r="J931" s="1" t="s">
        <v>7353</v>
      </c>
      <c r="K931" s="1">
        <v>0.6</v>
      </c>
      <c r="L931" s="1" t="s">
        <v>7354</v>
      </c>
      <c r="M931" s="1">
        <v>0.1066</v>
      </c>
      <c r="N931" s="1" t="s">
        <v>7355</v>
      </c>
      <c r="O931" s="1" t="s">
        <v>7356</v>
      </c>
      <c r="P931" s="1">
        <v>0.68</v>
      </c>
      <c r="Q931" s="1">
        <v>0</v>
      </c>
      <c r="R931" s="1">
        <v>7.22E-2</v>
      </c>
      <c r="S931" s="38">
        <v>43678</v>
      </c>
      <c r="T931" s="1">
        <v>0.69</v>
      </c>
      <c r="U931" s="1" t="s">
        <v>7357</v>
      </c>
      <c r="V931" s="1">
        <v>4.9799999999999997E-2</v>
      </c>
      <c r="W931" s="1" t="s">
        <v>7358</v>
      </c>
      <c r="X931" s="1" t="b">
        <v>0</v>
      </c>
      <c r="Y931" s="1" t="b">
        <v>0</v>
      </c>
    </row>
    <row r="932" spans="1:25" x14ac:dyDescent="0.25">
      <c r="A932" s="1" t="s">
        <v>7568</v>
      </c>
      <c r="B932" s="1" t="s">
        <v>7569</v>
      </c>
      <c r="C932" s="1" t="str">
        <f>VLOOKUP(B932,店铺SKU信息!E:F,2,0)</f>
        <v>AGCY6820-Black-S</v>
      </c>
      <c r="D932" s="1" t="s">
        <v>4096</v>
      </c>
      <c r="E932" s="1" t="s">
        <v>8303</v>
      </c>
      <c r="F932" s="1" t="s">
        <v>7352</v>
      </c>
      <c r="G932" s="1">
        <v>13.07</v>
      </c>
      <c r="H932" s="1">
        <v>10.28</v>
      </c>
      <c r="I932" s="1">
        <v>0.79</v>
      </c>
      <c r="J932" s="1" t="s">
        <v>7353</v>
      </c>
      <c r="K932" s="1">
        <v>0.2</v>
      </c>
      <c r="L932" s="1" t="s">
        <v>7354</v>
      </c>
      <c r="M932" s="1">
        <v>6.1400000000000003E-2</v>
      </c>
      <c r="N932" s="1" t="s">
        <v>7355</v>
      </c>
      <c r="O932" s="1" t="s">
        <v>7356</v>
      </c>
      <c r="P932" s="1">
        <v>0.61</v>
      </c>
      <c r="Q932" s="1">
        <v>0</v>
      </c>
      <c r="R932" s="1">
        <v>3.7600000000000001E-2</v>
      </c>
      <c r="S932" s="38">
        <v>43678</v>
      </c>
      <c r="T932" s="1">
        <v>0.69</v>
      </c>
      <c r="U932" s="1" t="s">
        <v>7357</v>
      </c>
      <c r="V932" s="1">
        <v>2.5999999999999999E-2</v>
      </c>
      <c r="W932" s="1" t="s">
        <v>7358</v>
      </c>
      <c r="X932" s="1" t="b">
        <v>0</v>
      </c>
      <c r="Y932" s="1" t="b">
        <v>0</v>
      </c>
    </row>
    <row r="933" spans="1:25" x14ac:dyDescent="0.25">
      <c r="A933" s="1" t="s">
        <v>8174</v>
      </c>
      <c r="B933" s="1" t="s">
        <v>8175</v>
      </c>
      <c r="C933" s="1" t="str">
        <f>VLOOKUP(B933,店铺SKU信息!E:F,2,0)</f>
        <v>AGM42599-Black-3XL</v>
      </c>
      <c r="D933" s="1" t="s">
        <v>8176</v>
      </c>
      <c r="E933" s="1" t="s">
        <v>8303</v>
      </c>
      <c r="F933" s="1" t="s">
        <v>7352</v>
      </c>
      <c r="G933" s="1">
        <v>12.2</v>
      </c>
      <c r="H933" s="1">
        <v>9.3000000000000007</v>
      </c>
      <c r="I933" s="1">
        <v>1.2</v>
      </c>
      <c r="J933" s="1" t="s">
        <v>7353</v>
      </c>
      <c r="K933" s="1">
        <v>0.5</v>
      </c>
      <c r="L933" s="1" t="s">
        <v>7354</v>
      </c>
      <c r="M933" s="1">
        <v>7.8600000000000003E-2</v>
      </c>
      <c r="N933" s="1" t="s">
        <v>7355</v>
      </c>
      <c r="O933" s="1" t="s">
        <v>7356</v>
      </c>
      <c r="P933" s="1">
        <v>1</v>
      </c>
      <c r="Q933" s="1">
        <v>0</v>
      </c>
      <c r="R933" s="1">
        <v>7.8600000000000003E-2</v>
      </c>
      <c r="S933" s="38">
        <v>43678</v>
      </c>
      <c r="T933" s="1">
        <v>0.69</v>
      </c>
      <c r="U933" s="1" t="s">
        <v>7357</v>
      </c>
      <c r="V933" s="1">
        <v>5.4199999999999998E-2</v>
      </c>
      <c r="W933" s="1" t="s">
        <v>7358</v>
      </c>
      <c r="X933" s="1" t="b">
        <v>0</v>
      </c>
      <c r="Y933" s="1" t="b">
        <v>0</v>
      </c>
    </row>
    <row r="934" spans="1:25" x14ac:dyDescent="0.25">
      <c r="A934" s="1" t="s">
        <v>8169</v>
      </c>
      <c r="B934" s="1" t="s">
        <v>8170</v>
      </c>
      <c r="C934" s="1" t="str">
        <f>VLOOKUP(B934,店铺SKU信息!E:F,2,0)</f>
        <v>AGCY4117-White-XL</v>
      </c>
      <c r="D934" s="1" t="s">
        <v>8171</v>
      </c>
      <c r="E934" s="1" t="s">
        <v>8303</v>
      </c>
      <c r="F934" s="1" t="s">
        <v>7352</v>
      </c>
      <c r="G934" s="1">
        <v>11.96</v>
      </c>
      <c r="H934" s="1">
        <v>9.2100000000000009</v>
      </c>
      <c r="I934" s="1">
        <v>1.38</v>
      </c>
      <c r="J934" s="1" t="s">
        <v>7353</v>
      </c>
      <c r="K934" s="1">
        <v>0.24</v>
      </c>
      <c r="L934" s="1" t="s">
        <v>7354</v>
      </c>
      <c r="M934" s="1">
        <v>8.7900000000000006E-2</v>
      </c>
      <c r="N934" s="1" t="s">
        <v>7355</v>
      </c>
      <c r="O934" s="1" t="s">
        <v>7356</v>
      </c>
      <c r="P934" s="1">
        <v>1</v>
      </c>
      <c r="Q934" s="1">
        <v>0.57999999999999996</v>
      </c>
      <c r="R934" s="1">
        <v>3.6799999999999999E-2</v>
      </c>
      <c r="S934" s="38">
        <v>43678</v>
      </c>
      <c r="T934" s="1">
        <v>0.69</v>
      </c>
      <c r="U934" s="1" t="s">
        <v>7357</v>
      </c>
      <c r="V934" s="1">
        <v>2.5399999999999999E-2</v>
      </c>
      <c r="W934" s="1" t="s">
        <v>7358</v>
      </c>
      <c r="X934" s="1" t="b">
        <v>0</v>
      </c>
      <c r="Y934" s="1" t="b">
        <v>0</v>
      </c>
    </row>
    <row r="935" spans="1:25" x14ac:dyDescent="0.25">
      <c r="A935" s="1" t="s">
        <v>7558</v>
      </c>
      <c r="B935" s="1" t="s">
        <v>7559</v>
      </c>
      <c r="C935" s="1" t="str">
        <f>VLOOKUP(B935,店铺SKU信息!E:F,2,0)</f>
        <v>AGM48899-Burgundy-2XL</v>
      </c>
      <c r="D935" s="1" t="s">
        <v>5801</v>
      </c>
      <c r="E935" s="1" t="s">
        <v>8303</v>
      </c>
      <c r="F935" s="1" t="s">
        <v>7352</v>
      </c>
      <c r="G935" s="1">
        <v>12.56</v>
      </c>
      <c r="H935" s="1">
        <v>9.92</v>
      </c>
      <c r="I935" s="1">
        <v>0.59</v>
      </c>
      <c r="J935" s="1" t="s">
        <v>7353</v>
      </c>
      <c r="K935" s="1">
        <v>0.35</v>
      </c>
      <c r="L935" s="1" t="s">
        <v>7354</v>
      </c>
      <c r="M935" s="1">
        <v>4.2599999999999999E-2</v>
      </c>
      <c r="N935" s="1" t="s">
        <v>7355</v>
      </c>
      <c r="O935" s="1" t="s">
        <v>7356</v>
      </c>
      <c r="P935" s="1">
        <v>1</v>
      </c>
      <c r="Q935" s="1">
        <v>0</v>
      </c>
      <c r="R935" s="1">
        <v>4.2599999999999999E-2</v>
      </c>
      <c r="S935" s="38">
        <v>43678</v>
      </c>
      <c r="T935" s="1">
        <v>0.69</v>
      </c>
      <c r="U935" s="1" t="s">
        <v>7357</v>
      </c>
      <c r="V935" s="1">
        <v>2.9399999999999999E-2</v>
      </c>
      <c r="W935" s="1" t="s">
        <v>7358</v>
      </c>
      <c r="X935" s="1" t="b">
        <v>0</v>
      </c>
      <c r="Y935" s="1" t="b">
        <v>0</v>
      </c>
    </row>
    <row r="936" spans="1:25" x14ac:dyDescent="0.25">
      <c r="A936" s="1" t="s">
        <v>7535</v>
      </c>
      <c r="B936" s="1" t="s">
        <v>7536</v>
      </c>
      <c r="C936" s="1" t="str">
        <f>VLOOKUP(B936,店铺SKU信息!E:F,2,0)</f>
        <v>AGM48899-Black-XL</v>
      </c>
      <c r="D936" s="1" t="s">
        <v>7537</v>
      </c>
      <c r="E936" s="1" t="s">
        <v>8303</v>
      </c>
      <c r="F936" s="1" t="s">
        <v>7352</v>
      </c>
      <c r="G936" s="1">
        <v>12.56</v>
      </c>
      <c r="H936" s="1">
        <v>9.92</v>
      </c>
      <c r="I936" s="1">
        <v>0.59</v>
      </c>
      <c r="J936" s="1" t="s">
        <v>7353</v>
      </c>
      <c r="K936" s="1">
        <v>0.35</v>
      </c>
      <c r="L936" s="1" t="s">
        <v>7354</v>
      </c>
      <c r="M936" s="1">
        <v>4.2599999999999999E-2</v>
      </c>
      <c r="N936" s="1" t="s">
        <v>7355</v>
      </c>
      <c r="O936" s="1" t="s">
        <v>7356</v>
      </c>
      <c r="P936" s="1">
        <v>1</v>
      </c>
      <c r="Q936" s="1">
        <v>0</v>
      </c>
      <c r="R936" s="1">
        <v>4.2599999999999999E-2</v>
      </c>
      <c r="S936" s="38">
        <v>43678</v>
      </c>
      <c r="T936" s="1">
        <v>0.69</v>
      </c>
      <c r="U936" s="1" t="s">
        <v>7357</v>
      </c>
      <c r="V936" s="1">
        <v>2.9399999999999999E-2</v>
      </c>
      <c r="W936" s="1" t="s">
        <v>7358</v>
      </c>
      <c r="X936" s="1" t="b">
        <v>0</v>
      </c>
      <c r="Y936" s="1" t="b">
        <v>0</v>
      </c>
    </row>
    <row r="937" spans="1:25" x14ac:dyDescent="0.25">
      <c r="A937" s="1" t="s">
        <v>7899</v>
      </c>
      <c r="B937" s="1" t="s">
        <v>7900</v>
      </c>
      <c r="C937" s="1" t="str">
        <f>VLOOKUP(B937,店铺SKU信息!E:F,2,0)</f>
        <v>AGM42588-Black-XL</v>
      </c>
      <c r="D937" s="1" t="s">
        <v>7901</v>
      </c>
      <c r="E937" s="1" t="s">
        <v>8303</v>
      </c>
      <c r="F937" s="1" t="s">
        <v>7352</v>
      </c>
      <c r="G937" s="1">
        <v>12.1</v>
      </c>
      <c r="H937" s="1">
        <v>8.9</v>
      </c>
      <c r="I937" s="1">
        <v>2.4</v>
      </c>
      <c r="J937" s="1" t="s">
        <v>7353</v>
      </c>
      <c r="K937" s="1">
        <v>1.1499999999999999</v>
      </c>
      <c r="L937" s="1" t="s">
        <v>7354</v>
      </c>
      <c r="M937" s="1">
        <v>0.14940000000000001</v>
      </c>
      <c r="N937" s="1" t="s">
        <v>7355</v>
      </c>
      <c r="O937" s="1" t="s">
        <v>7356</v>
      </c>
      <c r="P937" s="1">
        <v>1</v>
      </c>
      <c r="Q937" s="1">
        <v>0</v>
      </c>
      <c r="R937" s="1">
        <v>0.14940000000000001</v>
      </c>
      <c r="S937" s="38">
        <v>43678</v>
      </c>
      <c r="T937" s="1">
        <v>0.69</v>
      </c>
      <c r="U937" s="1" t="s">
        <v>7357</v>
      </c>
      <c r="V937" s="1">
        <v>0.1031</v>
      </c>
      <c r="W937" s="1" t="s">
        <v>7358</v>
      </c>
      <c r="X937" s="1" t="b">
        <v>0</v>
      </c>
      <c r="Y937" s="1" t="b">
        <v>0</v>
      </c>
    </row>
    <row r="938" spans="1:25" x14ac:dyDescent="0.25">
      <c r="A938" s="1" t="s">
        <v>8130</v>
      </c>
      <c r="B938" s="1" t="s">
        <v>8131</v>
      </c>
      <c r="C938" s="1" t="str">
        <f>VLOOKUP(B938,店铺SKU信息!E:F,2,0)</f>
        <v>AGM42599-Black-4XL</v>
      </c>
      <c r="D938" s="1" t="s">
        <v>8132</v>
      </c>
      <c r="E938" s="1" t="s">
        <v>8303</v>
      </c>
      <c r="F938" s="1" t="s">
        <v>7352</v>
      </c>
      <c r="G938" s="1">
        <v>12.2</v>
      </c>
      <c r="H938" s="1">
        <v>9.3000000000000007</v>
      </c>
      <c r="I938" s="1">
        <v>1.2</v>
      </c>
      <c r="J938" s="1" t="s">
        <v>7353</v>
      </c>
      <c r="K938" s="1">
        <v>0.5</v>
      </c>
      <c r="L938" s="1" t="s">
        <v>7354</v>
      </c>
      <c r="M938" s="1">
        <v>7.8600000000000003E-2</v>
      </c>
      <c r="N938" s="1" t="s">
        <v>7355</v>
      </c>
      <c r="O938" s="1" t="s">
        <v>7356</v>
      </c>
      <c r="P938" s="1">
        <v>1</v>
      </c>
      <c r="Q938" s="1">
        <v>0</v>
      </c>
      <c r="R938" s="1">
        <v>7.8600000000000003E-2</v>
      </c>
      <c r="S938" s="38">
        <v>43678</v>
      </c>
      <c r="T938" s="1">
        <v>0.69</v>
      </c>
      <c r="U938" s="1" t="s">
        <v>7357</v>
      </c>
      <c r="V938" s="1">
        <v>5.4199999999999998E-2</v>
      </c>
      <c r="W938" s="1" t="s">
        <v>7358</v>
      </c>
      <c r="X938" s="1" t="b">
        <v>0</v>
      </c>
      <c r="Y938" s="1" t="b">
        <v>0</v>
      </c>
    </row>
    <row r="939" spans="1:25" x14ac:dyDescent="0.25">
      <c r="A939" s="1" t="s">
        <v>8127</v>
      </c>
      <c r="B939" s="1" t="s">
        <v>8128</v>
      </c>
      <c r="C939" s="1" t="str">
        <f>VLOOKUP(B939,店铺SKU信息!E:F,2,0)</f>
        <v>AGM19377-Gray-XL</v>
      </c>
      <c r="D939" s="1" t="s">
        <v>8129</v>
      </c>
      <c r="E939" s="1" t="s">
        <v>8303</v>
      </c>
      <c r="F939" s="1" t="s">
        <v>7352</v>
      </c>
      <c r="G939" s="1">
        <v>12.68</v>
      </c>
      <c r="H939" s="1">
        <v>10.19</v>
      </c>
      <c r="I939" s="1">
        <v>1.18</v>
      </c>
      <c r="J939" s="1" t="s">
        <v>7353</v>
      </c>
      <c r="K939" s="1">
        <v>0.4</v>
      </c>
      <c r="L939" s="1" t="s">
        <v>7354</v>
      </c>
      <c r="M939" s="1">
        <v>8.8300000000000003E-2</v>
      </c>
      <c r="N939" s="1" t="s">
        <v>7355</v>
      </c>
      <c r="O939" s="1" t="s">
        <v>7356</v>
      </c>
      <c r="P939" s="1">
        <v>1</v>
      </c>
      <c r="Q939" s="1">
        <v>0</v>
      </c>
      <c r="R939" s="1">
        <v>8.8300000000000003E-2</v>
      </c>
      <c r="S939" s="38">
        <v>43678</v>
      </c>
      <c r="T939" s="1">
        <v>0.69</v>
      </c>
      <c r="U939" s="1" t="s">
        <v>7357</v>
      </c>
      <c r="V939" s="1">
        <v>6.0900000000000003E-2</v>
      </c>
      <c r="W939" s="1" t="s">
        <v>7358</v>
      </c>
      <c r="X939" s="1" t="b">
        <v>0</v>
      </c>
      <c r="Y939" s="1" t="b">
        <v>0</v>
      </c>
    </row>
    <row r="940" spans="1:25" x14ac:dyDescent="0.25">
      <c r="A940" s="1" t="s">
        <v>8114</v>
      </c>
      <c r="B940" s="1" t="s">
        <v>8115</v>
      </c>
      <c r="C940" s="1" t="str">
        <f>VLOOKUP(B940,店铺SKU信息!E:F,2,0)</f>
        <v>AGM42566-Purple-3XL</v>
      </c>
      <c r="D940" s="1" t="s">
        <v>8116</v>
      </c>
      <c r="E940" s="1" t="s">
        <v>8303</v>
      </c>
      <c r="F940" s="1" t="s">
        <v>7352</v>
      </c>
      <c r="G940" s="1">
        <v>10.5</v>
      </c>
      <c r="H940" s="1">
        <v>3.8</v>
      </c>
      <c r="I940" s="1">
        <v>2.2999999999999998</v>
      </c>
      <c r="J940" s="1" t="s">
        <v>7353</v>
      </c>
      <c r="K940" s="1">
        <v>0.6</v>
      </c>
      <c r="L940" s="1" t="s">
        <v>7354</v>
      </c>
      <c r="M940" s="1">
        <v>5.3100000000000001E-2</v>
      </c>
      <c r="N940" s="1" t="s">
        <v>7355</v>
      </c>
      <c r="O940" s="1" t="s">
        <v>7356</v>
      </c>
      <c r="P940" s="1">
        <v>1</v>
      </c>
      <c r="Q940" s="1">
        <v>0</v>
      </c>
      <c r="R940" s="1">
        <v>5.3100000000000001E-2</v>
      </c>
      <c r="S940" s="38">
        <v>43678</v>
      </c>
      <c r="T940" s="1">
        <v>0.69</v>
      </c>
      <c r="U940" s="1" t="s">
        <v>7357</v>
      </c>
      <c r="V940" s="1">
        <v>3.6600000000000001E-2</v>
      </c>
      <c r="W940" s="1" t="s">
        <v>7358</v>
      </c>
      <c r="X940" s="1" t="b">
        <v>0</v>
      </c>
      <c r="Y940" s="1" t="b">
        <v>0</v>
      </c>
    </row>
    <row r="941" spans="1:25" x14ac:dyDescent="0.25">
      <c r="A941" s="1" t="s">
        <v>7543</v>
      </c>
      <c r="B941" s="1" t="s">
        <v>7544</v>
      </c>
      <c r="C941" s="1" t="str">
        <f>VLOOKUP(B941,店铺SKU信息!E:F,2,0)</f>
        <v>AGM42644-White Stripe-3XL</v>
      </c>
      <c r="D941" s="1" t="s">
        <v>3978</v>
      </c>
      <c r="E941" s="1" t="s">
        <v>8303</v>
      </c>
      <c r="F941" s="1" t="s">
        <v>7352</v>
      </c>
      <c r="G941" s="1">
        <v>12.7</v>
      </c>
      <c r="H941" s="1">
        <v>9.9</v>
      </c>
      <c r="I941" s="1">
        <v>0.8</v>
      </c>
      <c r="J941" s="1" t="s">
        <v>7353</v>
      </c>
      <c r="K941" s="1">
        <v>0.65</v>
      </c>
      <c r="L941" s="1" t="s">
        <v>7354</v>
      </c>
      <c r="M941" s="1">
        <v>5.8099999999999999E-2</v>
      </c>
      <c r="N941" s="1" t="s">
        <v>7355</v>
      </c>
      <c r="O941" s="1" t="s">
        <v>7356</v>
      </c>
      <c r="P941" s="1">
        <v>2</v>
      </c>
      <c r="Q941" s="1">
        <v>0</v>
      </c>
      <c r="R941" s="1">
        <v>0.1162</v>
      </c>
      <c r="S941" s="38">
        <v>43678</v>
      </c>
      <c r="T941" s="1">
        <v>0.69</v>
      </c>
      <c r="U941" s="1" t="s">
        <v>7357</v>
      </c>
      <c r="V941" s="1">
        <v>8.0199999999999994E-2</v>
      </c>
      <c r="W941" s="1" t="s">
        <v>7358</v>
      </c>
      <c r="X941" s="1" t="b">
        <v>0</v>
      </c>
      <c r="Y941" s="1" t="b">
        <v>0</v>
      </c>
    </row>
    <row r="942" spans="1:25" x14ac:dyDescent="0.25">
      <c r="A942" s="1" t="s">
        <v>8064</v>
      </c>
      <c r="B942" s="1" t="s">
        <v>8065</v>
      </c>
      <c r="C942" s="1" t="str">
        <f>VLOOKUP(B942,店铺SKU信息!E:F,2,0)</f>
        <v>AGM42644-White Stripe-2XL</v>
      </c>
      <c r="D942" s="1" t="s">
        <v>3592</v>
      </c>
      <c r="E942" s="1" t="s">
        <v>8303</v>
      </c>
      <c r="F942" s="1" t="s">
        <v>7352</v>
      </c>
      <c r="G942" s="1">
        <v>12.7</v>
      </c>
      <c r="H942" s="1">
        <v>9.9</v>
      </c>
      <c r="I942" s="1">
        <v>0.8</v>
      </c>
      <c r="J942" s="1" t="s">
        <v>7353</v>
      </c>
      <c r="K942" s="1">
        <v>0.65</v>
      </c>
      <c r="L942" s="1" t="s">
        <v>7354</v>
      </c>
      <c r="M942" s="1">
        <v>5.8099999999999999E-2</v>
      </c>
      <c r="N942" s="1" t="s">
        <v>7355</v>
      </c>
      <c r="O942" s="1" t="s">
        <v>7356</v>
      </c>
      <c r="P942" s="1">
        <v>2</v>
      </c>
      <c r="Q942" s="1">
        <v>0</v>
      </c>
      <c r="R942" s="1">
        <v>0.1162</v>
      </c>
      <c r="S942" s="38">
        <v>43678</v>
      </c>
      <c r="T942" s="1">
        <v>0.69</v>
      </c>
      <c r="U942" s="1" t="s">
        <v>7357</v>
      </c>
      <c r="V942" s="1">
        <v>8.0199999999999994E-2</v>
      </c>
      <c r="W942" s="1" t="s">
        <v>7358</v>
      </c>
      <c r="X942" s="1" t="b">
        <v>0</v>
      </c>
      <c r="Y942" s="1" t="b">
        <v>0</v>
      </c>
    </row>
    <row r="943" spans="1:25" x14ac:dyDescent="0.25">
      <c r="A943" s="1" t="s">
        <v>7510</v>
      </c>
      <c r="B943" s="1" t="s">
        <v>7511</v>
      </c>
      <c r="C943" s="1" t="str">
        <f>VLOOKUP(B943,店铺SKU信息!E:F,2,0)</f>
        <v>AGM48899-Burgundy-XL</v>
      </c>
      <c r="D943" s="1" t="s">
        <v>7512</v>
      </c>
      <c r="E943" s="1" t="s">
        <v>8303</v>
      </c>
      <c r="F943" s="1" t="s">
        <v>7352</v>
      </c>
      <c r="G943" s="1">
        <v>12.56</v>
      </c>
      <c r="H943" s="1">
        <v>9.92</v>
      </c>
      <c r="I943" s="1">
        <v>0.59</v>
      </c>
      <c r="J943" s="1" t="s">
        <v>7353</v>
      </c>
      <c r="K943" s="1">
        <v>0.35</v>
      </c>
      <c r="L943" s="1" t="s">
        <v>7354</v>
      </c>
      <c r="M943" s="1">
        <v>4.2599999999999999E-2</v>
      </c>
      <c r="N943" s="1" t="s">
        <v>7355</v>
      </c>
      <c r="O943" s="1" t="s">
        <v>7356</v>
      </c>
      <c r="P943" s="1">
        <v>1</v>
      </c>
      <c r="Q943" s="1">
        <v>0</v>
      </c>
      <c r="R943" s="1">
        <v>4.2599999999999999E-2</v>
      </c>
      <c r="S943" s="38">
        <v>43678</v>
      </c>
      <c r="T943" s="1">
        <v>0.69</v>
      </c>
      <c r="U943" s="1" t="s">
        <v>7357</v>
      </c>
      <c r="V943" s="1">
        <v>2.9399999999999999E-2</v>
      </c>
      <c r="W943" s="1" t="s">
        <v>7358</v>
      </c>
      <c r="X943" s="1" t="b">
        <v>0</v>
      </c>
      <c r="Y943" s="1" t="b">
        <v>0</v>
      </c>
    </row>
    <row r="944" spans="1:25" x14ac:dyDescent="0.25">
      <c r="A944" s="1" t="s">
        <v>8102</v>
      </c>
      <c r="B944" s="1" t="s">
        <v>8103</v>
      </c>
      <c r="C944" s="1" t="str">
        <f>VLOOKUP(B944,店铺SKU信息!E:F,2,0)</f>
        <v>AGM42588-Green-XL</v>
      </c>
      <c r="D944" s="1" t="s">
        <v>8104</v>
      </c>
      <c r="E944" s="1" t="s">
        <v>8303</v>
      </c>
      <c r="F944" s="1" t="s">
        <v>7352</v>
      </c>
      <c r="G944" s="1">
        <v>12.1</v>
      </c>
      <c r="H944" s="1">
        <v>8.9</v>
      </c>
      <c r="I944" s="1">
        <v>2.4</v>
      </c>
      <c r="J944" s="1" t="s">
        <v>7353</v>
      </c>
      <c r="K944" s="1">
        <v>1.1499999999999999</v>
      </c>
      <c r="L944" s="1" t="s">
        <v>7354</v>
      </c>
      <c r="M944" s="1">
        <v>0.14940000000000001</v>
      </c>
      <c r="N944" s="1" t="s">
        <v>7355</v>
      </c>
      <c r="O944" s="1" t="s">
        <v>7356</v>
      </c>
      <c r="P944" s="1">
        <v>1</v>
      </c>
      <c r="Q944" s="1">
        <v>0</v>
      </c>
      <c r="R944" s="1">
        <v>0.14940000000000001</v>
      </c>
      <c r="S944" s="38">
        <v>43678</v>
      </c>
      <c r="T944" s="1">
        <v>0.69</v>
      </c>
      <c r="U944" s="1" t="s">
        <v>7357</v>
      </c>
      <c r="V944" s="1">
        <v>0.1031</v>
      </c>
      <c r="W944" s="1" t="s">
        <v>7358</v>
      </c>
      <c r="X944" s="1" t="b">
        <v>0</v>
      </c>
      <c r="Y944" s="1" t="b">
        <v>0</v>
      </c>
    </row>
    <row r="945" spans="1:25" x14ac:dyDescent="0.25">
      <c r="A945" s="1" t="s">
        <v>8117</v>
      </c>
      <c r="B945" s="1" t="s">
        <v>8118</v>
      </c>
      <c r="C945" s="1" t="str">
        <f>VLOOKUP(B945,店铺SKU信息!E:F,2,0)</f>
        <v>AGM42599-Black-XL</v>
      </c>
      <c r="D945" s="1" t="s">
        <v>8119</v>
      </c>
      <c r="E945" s="1" t="s">
        <v>8303</v>
      </c>
      <c r="F945" s="1" t="s">
        <v>7352</v>
      </c>
      <c r="G945" s="1">
        <v>12.2</v>
      </c>
      <c r="H945" s="1">
        <v>9.3000000000000007</v>
      </c>
      <c r="I945" s="1">
        <v>1.2</v>
      </c>
      <c r="J945" s="1" t="s">
        <v>7353</v>
      </c>
      <c r="K945" s="1">
        <v>0.5</v>
      </c>
      <c r="L945" s="1" t="s">
        <v>7354</v>
      </c>
      <c r="M945" s="1">
        <v>7.8600000000000003E-2</v>
      </c>
      <c r="N945" s="1" t="s">
        <v>7355</v>
      </c>
      <c r="O945" s="1" t="s">
        <v>7356</v>
      </c>
      <c r="P945" s="1">
        <v>0.55000000000000004</v>
      </c>
      <c r="Q945" s="1">
        <v>0</v>
      </c>
      <c r="R945" s="1">
        <v>4.3099999999999999E-2</v>
      </c>
      <c r="S945" s="38">
        <v>43678</v>
      </c>
      <c r="T945" s="1">
        <v>0.69</v>
      </c>
      <c r="U945" s="1" t="s">
        <v>7357</v>
      </c>
      <c r="V945" s="1">
        <v>2.9700000000000001E-2</v>
      </c>
      <c r="W945" s="1" t="s">
        <v>7358</v>
      </c>
      <c r="X945" s="1" t="b">
        <v>0</v>
      </c>
      <c r="Y945" s="1" t="b">
        <v>0</v>
      </c>
    </row>
    <row r="946" spans="1:25" x14ac:dyDescent="0.25">
      <c r="A946" s="1" t="s">
        <v>8152</v>
      </c>
      <c r="B946" s="1" t="s">
        <v>8153</v>
      </c>
      <c r="C946" s="1" t="str">
        <f>VLOOKUP(B946,店铺SKU信息!E:F,2,0)</f>
        <v>AGM48899-Burgundy-4XL</v>
      </c>
      <c r="D946" s="1" t="s">
        <v>8154</v>
      </c>
      <c r="E946" s="1" t="s">
        <v>8303</v>
      </c>
      <c r="F946" s="1" t="s">
        <v>7352</v>
      </c>
      <c r="G946" s="1">
        <v>12.56</v>
      </c>
      <c r="H946" s="1">
        <v>9.92</v>
      </c>
      <c r="I946" s="1">
        <v>0.59</v>
      </c>
      <c r="J946" s="1" t="s">
        <v>7353</v>
      </c>
      <c r="K946" s="1">
        <v>0.35</v>
      </c>
      <c r="L946" s="1" t="s">
        <v>7354</v>
      </c>
      <c r="M946" s="1">
        <v>4.2599999999999999E-2</v>
      </c>
      <c r="N946" s="1" t="s">
        <v>7355</v>
      </c>
      <c r="O946" s="1" t="s">
        <v>7356</v>
      </c>
      <c r="P946" s="1">
        <v>1</v>
      </c>
      <c r="Q946" s="1">
        <v>0</v>
      </c>
      <c r="R946" s="1">
        <v>4.2599999999999999E-2</v>
      </c>
      <c r="S946" s="38">
        <v>43678</v>
      </c>
      <c r="T946" s="1">
        <v>0.69</v>
      </c>
      <c r="U946" s="1" t="s">
        <v>7357</v>
      </c>
      <c r="V946" s="1">
        <v>2.9399999999999999E-2</v>
      </c>
      <c r="W946" s="1" t="s">
        <v>7358</v>
      </c>
      <c r="X946" s="1" t="b">
        <v>0</v>
      </c>
      <c r="Y946" s="1" t="b">
        <v>0</v>
      </c>
    </row>
    <row r="947" spans="1:25" x14ac:dyDescent="0.25">
      <c r="A947" s="1" t="s">
        <v>7548</v>
      </c>
      <c r="B947" s="1" t="s">
        <v>7549</v>
      </c>
      <c r="C947" s="1" t="str">
        <f>VLOOKUP(B947,店铺SKU信息!E:F,2,0)</f>
        <v>AGM42588-Burgundy-XL</v>
      </c>
      <c r="D947" s="1" t="s">
        <v>7550</v>
      </c>
      <c r="E947" s="1" t="s">
        <v>8303</v>
      </c>
      <c r="F947" s="1" t="s">
        <v>7352</v>
      </c>
      <c r="G947" s="1">
        <v>12.1</v>
      </c>
      <c r="H947" s="1">
        <v>8.9</v>
      </c>
      <c r="I947" s="1">
        <v>2.4</v>
      </c>
      <c r="J947" s="1" t="s">
        <v>7353</v>
      </c>
      <c r="K947" s="1">
        <v>1.1499999999999999</v>
      </c>
      <c r="L947" s="1" t="s">
        <v>7354</v>
      </c>
      <c r="M947" s="1">
        <v>0.14940000000000001</v>
      </c>
      <c r="N947" s="1" t="s">
        <v>7355</v>
      </c>
      <c r="O947" s="1" t="s">
        <v>7356</v>
      </c>
      <c r="P947" s="1">
        <v>1</v>
      </c>
      <c r="Q947" s="1">
        <v>0</v>
      </c>
      <c r="R947" s="1">
        <v>0.14940000000000001</v>
      </c>
      <c r="S947" s="38">
        <v>43678</v>
      </c>
      <c r="T947" s="1">
        <v>0.69</v>
      </c>
      <c r="U947" s="1" t="s">
        <v>7357</v>
      </c>
      <c r="V947" s="1">
        <v>0.1031</v>
      </c>
      <c r="W947" s="1" t="s">
        <v>7358</v>
      </c>
      <c r="X947" s="1" t="b">
        <v>0</v>
      </c>
      <c r="Y947" s="1" t="b">
        <v>0</v>
      </c>
    </row>
    <row r="948" spans="1:25" x14ac:dyDescent="0.25">
      <c r="A948" s="1" t="s">
        <v>7737</v>
      </c>
      <c r="B948" s="1" t="s">
        <v>7738</v>
      </c>
      <c r="C948" s="1" t="str">
        <f>VLOOKUP(B948,店铺SKU信息!E:F,2,0)</f>
        <v>AGM42544-Burgundy-XL</v>
      </c>
      <c r="D948" s="1" t="s">
        <v>7739</v>
      </c>
      <c r="E948" s="1" t="s">
        <v>8303</v>
      </c>
      <c r="F948" s="1" t="s">
        <v>7352</v>
      </c>
      <c r="G948" s="1">
        <v>12.8</v>
      </c>
      <c r="H948" s="1">
        <v>6</v>
      </c>
      <c r="I948" s="1">
        <v>2.4</v>
      </c>
      <c r="J948" s="1" t="s">
        <v>7353</v>
      </c>
      <c r="K948" s="1">
        <v>0.6</v>
      </c>
      <c r="L948" s="1" t="s">
        <v>7354</v>
      </c>
      <c r="M948" s="1">
        <v>0.1066</v>
      </c>
      <c r="N948" s="1" t="s">
        <v>7355</v>
      </c>
      <c r="O948" s="1" t="s">
        <v>7356</v>
      </c>
      <c r="P948" s="1">
        <v>1</v>
      </c>
      <c r="Q948" s="1">
        <v>0</v>
      </c>
      <c r="R948" s="1">
        <v>0.1066</v>
      </c>
      <c r="S948" s="38">
        <v>43678</v>
      </c>
      <c r="T948" s="1">
        <v>0.69</v>
      </c>
      <c r="U948" s="1" t="s">
        <v>7357</v>
      </c>
      <c r="V948" s="1">
        <v>7.3499999999999996E-2</v>
      </c>
      <c r="W948" s="1" t="s">
        <v>7358</v>
      </c>
      <c r="X948" s="1" t="b">
        <v>0</v>
      </c>
      <c r="Y948" s="1" t="b">
        <v>0</v>
      </c>
    </row>
    <row r="949" spans="1:25" x14ac:dyDescent="0.25">
      <c r="A949" s="1" t="s">
        <v>8149</v>
      </c>
      <c r="B949" s="1" t="s">
        <v>8150</v>
      </c>
      <c r="C949" s="1" t="str">
        <f>VLOOKUP(B949,店铺SKU信息!E:F,2,0)</f>
        <v>AGM42544-Purple-3XL</v>
      </c>
      <c r="D949" s="1" t="s">
        <v>8151</v>
      </c>
      <c r="E949" s="1" t="s">
        <v>8303</v>
      </c>
      <c r="F949" s="1" t="s">
        <v>7352</v>
      </c>
      <c r="G949" s="1">
        <v>12.8</v>
      </c>
      <c r="H949" s="1">
        <v>6</v>
      </c>
      <c r="I949" s="1">
        <v>2.4</v>
      </c>
      <c r="J949" s="1" t="s">
        <v>7353</v>
      </c>
      <c r="K949" s="1">
        <v>0.6</v>
      </c>
      <c r="L949" s="1" t="s">
        <v>7354</v>
      </c>
      <c r="M949" s="1">
        <v>0.1066</v>
      </c>
      <c r="N949" s="1" t="s">
        <v>7355</v>
      </c>
      <c r="O949" s="1" t="s">
        <v>7356</v>
      </c>
      <c r="P949" s="1">
        <v>1</v>
      </c>
      <c r="Q949" s="1">
        <v>0</v>
      </c>
      <c r="R949" s="1">
        <v>0.1066</v>
      </c>
      <c r="S949" s="38">
        <v>43678</v>
      </c>
      <c r="T949" s="1">
        <v>0.69</v>
      </c>
      <c r="U949" s="1" t="s">
        <v>7357</v>
      </c>
      <c r="V949" s="1">
        <v>7.3499999999999996E-2</v>
      </c>
      <c r="W949" s="1" t="s">
        <v>7358</v>
      </c>
      <c r="X949" s="1" t="b">
        <v>0</v>
      </c>
      <c r="Y949" s="1" t="b">
        <v>0</v>
      </c>
    </row>
    <row r="950" spans="1:25" x14ac:dyDescent="0.25">
      <c r="A950" s="1" t="s">
        <v>8304</v>
      </c>
      <c r="B950" s="1" t="s">
        <v>8305</v>
      </c>
      <c r="C950" s="1" t="str">
        <f>VLOOKUP(B950,店铺SKU信息!E:F,2,0)</f>
        <v>AGM19299-Black-4XL</v>
      </c>
      <c r="D950" s="1" t="s">
        <v>3084</v>
      </c>
      <c r="E950" s="1" t="s">
        <v>8303</v>
      </c>
      <c r="F950" s="1" t="s">
        <v>7352</v>
      </c>
      <c r="G950" s="1">
        <v>11.65</v>
      </c>
      <c r="H950" s="1">
        <v>9.65</v>
      </c>
      <c r="I950" s="1">
        <v>2.1</v>
      </c>
      <c r="J950" s="1" t="s">
        <v>7353</v>
      </c>
      <c r="K950" s="1">
        <v>0.96</v>
      </c>
      <c r="L950" s="1" t="s">
        <v>7354</v>
      </c>
      <c r="M950" s="1">
        <v>0.1366</v>
      </c>
      <c r="N950" s="1" t="s">
        <v>7355</v>
      </c>
      <c r="O950" s="1" t="s">
        <v>7356</v>
      </c>
      <c r="P950" s="1">
        <v>1</v>
      </c>
      <c r="Q950" s="1">
        <v>0</v>
      </c>
      <c r="R950" s="1">
        <v>0.1366</v>
      </c>
      <c r="S950" s="38">
        <v>43678</v>
      </c>
      <c r="T950" s="1">
        <v>0.69</v>
      </c>
      <c r="U950" s="1" t="s">
        <v>7357</v>
      </c>
      <c r="V950" s="1">
        <v>9.4299999999999995E-2</v>
      </c>
      <c r="W950" s="1" t="s">
        <v>7358</v>
      </c>
      <c r="X950" s="1" t="b">
        <v>0</v>
      </c>
      <c r="Y950" s="1" t="b">
        <v>0</v>
      </c>
    </row>
    <row r="951" spans="1:25" x14ac:dyDescent="0.25">
      <c r="A951" s="1" t="s">
        <v>8291</v>
      </c>
      <c r="B951" s="1" t="s">
        <v>8292</v>
      </c>
      <c r="C951" s="1" t="str">
        <f>VLOOKUP(B951,店铺SKU信息!E:F,2,0)</f>
        <v>AGCY4117-Black-S</v>
      </c>
      <c r="D951" s="1" t="s">
        <v>8293</v>
      </c>
      <c r="E951" s="1" t="s">
        <v>8303</v>
      </c>
      <c r="F951" s="1" t="s">
        <v>7352</v>
      </c>
      <c r="G951" s="1">
        <v>11.96</v>
      </c>
      <c r="H951" s="1">
        <v>9.2100000000000009</v>
      </c>
      <c r="I951" s="1">
        <v>1.38</v>
      </c>
      <c r="J951" s="1" t="s">
        <v>7353</v>
      </c>
      <c r="K951" s="1">
        <v>0.24</v>
      </c>
      <c r="L951" s="1" t="s">
        <v>7354</v>
      </c>
      <c r="M951" s="1">
        <v>8.7900000000000006E-2</v>
      </c>
      <c r="N951" s="1" t="s">
        <v>7355</v>
      </c>
      <c r="O951" s="1" t="s">
        <v>7356</v>
      </c>
      <c r="P951" s="1">
        <v>0.19</v>
      </c>
      <c r="Q951" s="1">
        <v>0</v>
      </c>
      <c r="R951" s="1">
        <v>1.7000000000000001E-2</v>
      </c>
      <c r="S951" s="38">
        <v>43678</v>
      </c>
      <c r="T951" s="1">
        <v>0.69</v>
      </c>
      <c r="U951" s="1" t="s">
        <v>7357</v>
      </c>
      <c r="V951" s="1">
        <v>1.17E-2</v>
      </c>
      <c r="W951" s="1" t="s">
        <v>7358</v>
      </c>
      <c r="X951" s="1" t="b">
        <v>0</v>
      </c>
      <c r="Y951" s="1" t="b">
        <v>0</v>
      </c>
    </row>
    <row r="952" spans="1:25" x14ac:dyDescent="0.25">
      <c r="A952" s="1" t="s">
        <v>7798</v>
      </c>
      <c r="B952" s="1" t="s">
        <v>7799</v>
      </c>
      <c r="C952" s="1" t="str">
        <f>VLOOKUP(B952,店铺SKU信息!E:F,2,0)</f>
        <v>AGM42544-Burgundy-3XL</v>
      </c>
      <c r="D952" s="1" t="s">
        <v>7800</v>
      </c>
      <c r="E952" s="1" t="s">
        <v>8303</v>
      </c>
      <c r="F952" s="1" t="s">
        <v>7352</v>
      </c>
      <c r="G952" s="1">
        <v>12.8</v>
      </c>
      <c r="H952" s="1">
        <v>6</v>
      </c>
      <c r="I952" s="1">
        <v>2.4</v>
      </c>
      <c r="J952" s="1" t="s">
        <v>7353</v>
      </c>
      <c r="K952" s="1">
        <v>0.6</v>
      </c>
      <c r="L952" s="1" t="s">
        <v>7354</v>
      </c>
      <c r="M952" s="1">
        <v>0.1066</v>
      </c>
      <c r="N952" s="1" t="s">
        <v>7355</v>
      </c>
      <c r="O952" s="1" t="s">
        <v>7356</v>
      </c>
      <c r="P952" s="1">
        <v>1</v>
      </c>
      <c r="Q952" s="1">
        <v>0</v>
      </c>
      <c r="R952" s="1">
        <v>0.1066</v>
      </c>
      <c r="S952" s="38">
        <v>43678</v>
      </c>
      <c r="T952" s="1">
        <v>0.69</v>
      </c>
      <c r="U952" s="1" t="s">
        <v>7357</v>
      </c>
      <c r="V952" s="1">
        <v>7.3499999999999996E-2</v>
      </c>
      <c r="W952" s="1" t="s">
        <v>7358</v>
      </c>
      <c r="X952" s="1" t="b">
        <v>0</v>
      </c>
      <c r="Y952" s="1" t="b">
        <v>0</v>
      </c>
    </row>
    <row r="953" spans="1:25" x14ac:dyDescent="0.25">
      <c r="A953" s="1" t="s">
        <v>8123</v>
      </c>
      <c r="B953" s="1" t="s">
        <v>8124</v>
      </c>
      <c r="C953" s="1" t="str">
        <f>VLOOKUP(B953,店铺SKU信息!E:F,2,0)</f>
        <v>AGM42599-Army Green-4XL</v>
      </c>
      <c r="D953" s="1" t="s">
        <v>6620</v>
      </c>
      <c r="E953" s="1" t="s">
        <v>8303</v>
      </c>
      <c r="F953" s="1" t="s">
        <v>7352</v>
      </c>
      <c r="G953" s="1">
        <v>12.2</v>
      </c>
      <c r="H953" s="1">
        <v>9.3000000000000007</v>
      </c>
      <c r="I953" s="1">
        <v>1.2</v>
      </c>
      <c r="J953" s="1" t="s">
        <v>7353</v>
      </c>
      <c r="K953" s="1">
        <v>0.5</v>
      </c>
      <c r="L953" s="1" t="s">
        <v>7354</v>
      </c>
      <c r="M953" s="1">
        <v>7.8600000000000003E-2</v>
      </c>
      <c r="N953" s="1" t="s">
        <v>7355</v>
      </c>
      <c r="O953" s="1" t="s">
        <v>7356</v>
      </c>
      <c r="P953" s="1">
        <v>1</v>
      </c>
      <c r="Q953" s="1">
        <v>0</v>
      </c>
      <c r="R953" s="1">
        <v>7.8600000000000003E-2</v>
      </c>
      <c r="S953" s="38">
        <v>43678</v>
      </c>
      <c r="T953" s="1">
        <v>0.69</v>
      </c>
      <c r="U953" s="1" t="s">
        <v>7357</v>
      </c>
      <c r="V953" s="1">
        <v>5.4199999999999998E-2</v>
      </c>
      <c r="W953" s="1" t="s">
        <v>7358</v>
      </c>
      <c r="X953" s="1" t="b">
        <v>0</v>
      </c>
      <c r="Y953" s="1" t="b">
        <v>0</v>
      </c>
    </row>
    <row r="954" spans="1:25" x14ac:dyDescent="0.25">
      <c r="A954" s="1" t="s">
        <v>7545</v>
      </c>
      <c r="B954" s="1" t="s">
        <v>7546</v>
      </c>
      <c r="C954" s="1" t="str">
        <f>VLOOKUP(B954,店铺SKU信息!E:F,2,0)</f>
        <v>AGCY6812-Red-XL</v>
      </c>
      <c r="D954" s="1" t="s">
        <v>7547</v>
      </c>
      <c r="E954" s="1" t="s">
        <v>8303</v>
      </c>
      <c r="F954" s="1" t="s">
        <v>7352</v>
      </c>
      <c r="G954" s="1">
        <v>13.07</v>
      </c>
      <c r="H954" s="1">
        <v>10.28</v>
      </c>
      <c r="I954" s="1">
        <v>0.79</v>
      </c>
      <c r="J954" s="1" t="s">
        <v>7353</v>
      </c>
      <c r="K954" s="1">
        <v>0.2</v>
      </c>
      <c r="L954" s="1" t="s">
        <v>7354</v>
      </c>
      <c r="M954" s="1">
        <v>6.1400000000000003E-2</v>
      </c>
      <c r="N954" s="1" t="s">
        <v>7355</v>
      </c>
      <c r="O954" s="1" t="s">
        <v>7356</v>
      </c>
      <c r="P954" s="1">
        <v>1</v>
      </c>
      <c r="Q954" s="1">
        <v>0.57999999999999996</v>
      </c>
      <c r="R954" s="1">
        <v>2.58E-2</v>
      </c>
      <c r="S954" s="38">
        <v>43678</v>
      </c>
      <c r="T954" s="1">
        <v>0.69</v>
      </c>
      <c r="U954" s="1" t="s">
        <v>7357</v>
      </c>
      <c r="V954" s="1">
        <v>1.78E-2</v>
      </c>
      <c r="W954" s="1" t="s">
        <v>7358</v>
      </c>
      <c r="X954" s="1" t="b">
        <v>0</v>
      </c>
      <c r="Y954" s="1" t="b">
        <v>0</v>
      </c>
    </row>
    <row r="955" spans="1:25" x14ac:dyDescent="0.25">
      <c r="A955" s="1" t="s">
        <v>8125</v>
      </c>
      <c r="B955" s="1" t="s">
        <v>8126</v>
      </c>
      <c r="C955" s="1" t="str">
        <f>VLOOKUP(B955,店铺SKU信息!E:F,2,0)</f>
        <v>AGM42599-Red-3XL</v>
      </c>
      <c r="D955" s="1" t="s">
        <v>3407</v>
      </c>
      <c r="E955" s="1" t="s">
        <v>8303</v>
      </c>
      <c r="F955" s="1" t="s">
        <v>7352</v>
      </c>
      <c r="G955" s="1">
        <v>12.2</v>
      </c>
      <c r="H955" s="1">
        <v>9.3000000000000007</v>
      </c>
      <c r="I955" s="1">
        <v>1.2</v>
      </c>
      <c r="J955" s="1" t="s">
        <v>7353</v>
      </c>
      <c r="K955" s="1">
        <v>0.5</v>
      </c>
      <c r="L955" s="1" t="s">
        <v>7354</v>
      </c>
      <c r="M955" s="1">
        <v>7.8600000000000003E-2</v>
      </c>
      <c r="N955" s="1" t="s">
        <v>7355</v>
      </c>
      <c r="O955" s="1" t="s">
        <v>7356</v>
      </c>
      <c r="P955" s="1">
        <v>2</v>
      </c>
      <c r="Q955" s="1">
        <v>0</v>
      </c>
      <c r="R955" s="1">
        <v>0.15709999999999999</v>
      </c>
      <c r="S955" s="38">
        <v>43678</v>
      </c>
      <c r="T955" s="1">
        <v>0.69</v>
      </c>
      <c r="U955" s="1" t="s">
        <v>7357</v>
      </c>
      <c r="V955" s="1">
        <v>0.1084</v>
      </c>
      <c r="W955" s="1" t="s">
        <v>7358</v>
      </c>
      <c r="X955" s="1" t="b">
        <v>0</v>
      </c>
      <c r="Y955" s="1" t="b">
        <v>0</v>
      </c>
    </row>
    <row r="956" spans="1:25" x14ac:dyDescent="0.25">
      <c r="A956" s="1" t="s">
        <v>8161</v>
      </c>
      <c r="B956" s="1" t="s">
        <v>8162</v>
      </c>
      <c r="C956" s="1" t="str">
        <f>VLOOKUP(B956,店铺SKU信息!E:F,2,0)</f>
        <v>AGM19377-Blue-3XL</v>
      </c>
      <c r="D956" s="1" t="s">
        <v>8163</v>
      </c>
      <c r="E956" s="1" t="s">
        <v>8303</v>
      </c>
      <c r="F956" s="1" t="s">
        <v>7352</v>
      </c>
      <c r="G956" s="1">
        <v>12.68</v>
      </c>
      <c r="H956" s="1">
        <v>10.19</v>
      </c>
      <c r="I956" s="1">
        <v>1.18</v>
      </c>
      <c r="J956" s="1" t="s">
        <v>7353</v>
      </c>
      <c r="K956" s="1">
        <v>0.4</v>
      </c>
      <c r="L956" s="1" t="s">
        <v>7354</v>
      </c>
      <c r="M956" s="1">
        <v>8.8300000000000003E-2</v>
      </c>
      <c r="N956" s="1" t="s">
        <v>7355</v>
      </c>
      <c r="O956" s="1" t="s">
        <v>7356</v>
      </c>
      <c r="P956" s="1">
        <v>1</v>
      </c>
      <c r="Q956" s="1">
        <v>0</v>
      </c>
      <c r="R956" s="1">
        <v>8.8300000000000003E-2</v>
      </c>
      <c r="S956" s="38">
        <v>43678</v>
      </c>
      <c r="T956" s="1">
        <v>0.69</v>
      </c>
      <c r="U956" s="1" t="s">
        <v>7357</v>
      </c>
      <c r="V956" s="1">
        <v>6.0900000000000003E-2</v>
      </c>
      <c r="W956" s="1" t="s">
        <v>7358</v>
      </c>
      <c r="X956" s="1" t="b">
        <v>0</v>
      </c>
      <c r="Y956" s="1" t="b">
        <v>0</v>
      </c>
    </row>
    <row r="957" spans="1:25" x14ac:dyDescent="0.25">
      <c r="A957" s="1" t="s">
        <v>8109</v>
      </c>
      <c r="B957" s="1" t="s">
        <v>8110</v>
      </c>
      <c r="C957" s="1" t="str">
        <f>VLOOKUP(B957,店铺SKU信息!E:F,2,0)</f>
        <v>AGM42588-Green-4XL</v>
      </c>
      <c r="D957" s="1" t="s">
        <v>2627</v>
      </c>
      <c r="E957" s="1" t="s">
        <v>8303</v>
      </c>
      <c r="F957" s="1" t="s">
        <v>7352</v>
      </c>
      <c r="G957" s="1">
        <v>12.1</v>
      </c>
      <c r="H957" s="1">
        <v>8.9</v>
      </c>
      <c r="I957" s="1">
        <v>2.4</v>
      </c>
      <c r="J957" s="1" t="s">
        <v>7353</v>
      </c>
      <c r="K957" s="1">
        <v>1.1499999999999999</v>
      </c>
      <c r="L957" s="1" t="s">
        <v>7354</v>
      </c>
      <c r="M957" s="1">
        <v>0.14940000000000001</v>
      </c>
      <c r="N957" s="1" t="s">
        <v>7355</v>
      </c>
      <c r="O957" s="1" t="s">
        <v>7356</v>
      </c>
      <c r="P957" s="1">
        <v>1</v>
      </c>
      <c r="Q957" s="1">
        <v>0</v>
      </c>
      <c r="R957" s="1">
        <v>0.14940000000000001</v>
      </c>
      <c r="S957" s="38">
        <v>43678</v>
      </c>
      <c r="T957" s="1">
        <v>0.69</v>
      </c>
      <c r="U957" s="1" t="s">
        <v>7357</v>
      </c>
      <c r="V957" s="1">
        <v>0.1031</v>
      </c>
      <c r="W957" s="1" t="s">
        <v>7358</v>
      </c>
      <c r="X957" s="1" t="b">
        <v>0</v>
      </c>
      <c r="Y957" s="1" t="b">
        <v>0</v>
      </c>
    </row>
    <row r="958" spans="1:25" x14ac:dyDescent="0.25">
      <c r="A958" s="1" t="s">
        <v>7532</v>
      </c>
      <c r="B958" s="1" t="s">
        <v>7533</v>
      </c>
      <c r="C958" s="1" t="str">
        <f>VLOOKUP(B958,店铺SKU信息!E:F,2,0)</f>
        <v>AGM42588-Green-3XL</v>
      </c>
      <c r="D958" s="1" t="s">
        <v>7534</v>
      </c>
      <c r="E958" s="1" t="s">
        <v>8303</v>
      </c>
      <c r="F958" s="1" t="s">
        <v>7352</v>
      </c>
      <c r="G958" s="1">
        <v>12.1</v>
      </c>
      <c r="H958" s="1">
        <v>8.9</v>
      </c>
      <c r="I958" s="1">
        <v>2.4</v>
      </c>
      <c r="J958" s="1" t="s">
        <v>7353</v>
      </c>
      <c r="K958" s="1">
        <v>1.1499999999999999</v>
      </c>
      <c r="L958" s="1" t="s">
        <v>7354</v>
      </c>
      <c r="M958" s="1">
        <v>0.14940000000000001</v>
      </c>
      <c r="N958" s="1" t="s">
        <v>7355</v>
      </c>
      <c r="O958" s="1" t="s">
        <v>7356</v>
      </c>
      <c r="P958" s="1">
        <v>1</v>
      </c>
      <c r="Q958" s="1">
        <v>0</v>
      </c>
      <c r="R958" s="1">
        <v>0.14940000000000001</v>
      </c>
      <c r="S958" s="38">
        <v>43678</v>
      </c>
      <c r="T958" s="1">
        <v>0.69</v>
      </c>
      <c r="U958" s="1" t="s">
        <v>7357</v>
      </c>
      <c r="V958" s="1">
        <v>0.1031</v>
      </c>
      <c r="W958" s="1" t="s">
        <v>7358</v>
      </c>
      <c r="X958" s="1" t="b">
        <v>0</v>
      </c>
      <c r="Y958" s="1" t="b">
        <v>0</v>
      </c>
    </row>
    <row r="959" spans="1:25" x14ac:dyDescent="0.25">
      <c r="A959" s="1" t="s">
        <v>7521</v>
      </c>
      <c r="B959" s="1" t="s">
        <v>7522</v>
      </c>
      <c r="C959" s="1" t="str">
        <f>VLOOKUP(B959,店铺SKU信息!E:F,2,0)</f>
        <v>AGM42644-White Stripe-4XL</v>
      </c>
      <c r="D959" s="1" t="s">
        <v>7523</v>
      </c>
      <c r="E959" s="1" t="s">
        <v>8303</v>
      </c>
      <c r="F959" s="1" t="s">
        <v>7352</v>
      </c>
      <c r="G959" s="1">
        <v>12.7</v>
      </c>
      <c r="H959" s="1">
        <v>9.9</v>
      </c>
      <c r="I959" s="1">
        <v>0.8</v>
      </c>
      <c r="J959" s="1" t="s">
        <v>7353</v>
      </c>
      <c r="K959" s="1">
        <v>0.65</v>
      </c>
      <c r="L959" s="1" t="s">
        <v>7354</v>
      </c>
      <c r="M959" s="1">
        <v>5.8099999999999999E-2</v>
      </c>
      <c r="N959" s="1" t="s">
        <v>7355</v>
      </c>
      <c r="O959" s="1" t="s">
        <v>7356</v>
      </c>
      <c r="P959" s="1">
        <v>2</v>
      </c>
      <c r="Q959" s="1">
        <v>0</v>
      </c>
      <c r="R959" s="1">
        <v>0.1162</v>
      </c>
      <c r="S959" s="38">
        <v>43678</v>
      </c>
      <c r="T959" s="1">
        <v>0.69</v>
      </c>
      <c r="U959" s="1" t="s">
        <v>7357</v>
      </c>
      <c r="V959" s="1">
        <v>8.0199999999999994E-2</v>
      </c>
      <c r="W959" s="1" t="s">
        <v>7358</v>
      </c>
      <c r="X959" s="1" t="b">
        <v>0</v>
      </c>
      <c r="Y959" s="1" t="b">
        <v>0</v>
      </c>
    </row>
    <row r="960" spans="1:25" x14ac:dyDescent="0.25">
      <c r="A960" s="1" t="s">
        <v>8200</v>
      </c>
      <c r="B960" s="1" t="s">
        <v>8201</v>
      </c>
      <c r="C960" s="1" t="str">
        <f>VLOOKUP(B960,店铺SKU信息!E:F,2,0)</f>
        <v>AGM42566-Black-3XL</v>
      </c>
      <c r="D960" s="1" t="s">
        <v>5653</v>
      </c>
      <c r="E960" s="1" t="s">
        <v>8303</v>
      </c>
      <c r="F960" s="1" t="s">
        <v>7352</v>
      </c>
      <c r="G960" s="1">
        <v>10.5</v>
      </c>
      <c r="H960" s="1">
        <v>3.8</v>
      </c>
      <c r="I960" s="1">
        <v>2.2999999999999998</v>
      </c>
      <c r="J960" s="1" t="s">
        <v>7353</v>
      </c>
      <c r="K960" s="1">
        <v>0.6</v>
      </c>
      <c r="L960" s="1" t="s">
        <v>7354</v>
      </c>
      <c r="M960" s="1">
        <v>5.3100000000000001E-2</v>
      </c>
      <c r="N960" s="1" t="s">
        <v>7355</v>
      </c>
      <c r="O960" s="1" t="s">
        <v>7356</v>
      </c>
      <c r="P960" s="1">
        <v>1</v>
      </c>
      <c r="Q960" s="1">
        <v>0</v>
      </c>
      <c r="R960" s="1">
        <v>5.3100000000000001E-2</v>
      </c>
      <c r="S960" s="38">
        <v>43678</v>
      </c>
      <c r="T960" s="1">
        <v>0.69</v>
      </c>
      <c r="U960" s="1" t="s">
        <v>7357</v>
      </c>
      <c r="V960" s="1">
        <v>3.6600000000000001E-2</v>
      </c>
      <c r="W960" s="1" t="s">
        <v>7358</v>
      </c>
      <c r="X960" s="1" t="b">
        <v>0</v>
      </c>
      <c r="Y960" s="1" t="b">
        <v>0</v>
      </c>
    </row>
    <row r="961" spans="1:25" x14ac:dyDescent="0.25">
      <c r="A961" s="1" t="s">
        <v>7766</v>
      </c>
      <c r="B961" s="1" t="s">
        <v>7767</v>
      </c>
      <c r="C961" s="1" t="str">
        <f>VLOOKUP(B961,店铺SKU信息!E:F,2,0)</f>
        <v>AGM42600-Black-2XL</v>
      </c>
      <c r="D961" s="1" t="s">
        <v>7768</v>
      </c>
      <c r="E961" s="1" t="s">
        <v>8303</v>
      </c>
      <c r="F961" s="1" t="s">
        <v>7352</v>
      </c>
      <c r="G961" s="1">
        <v>12.85</v>
      </c>
      <c r="H961" s="1">
        <v>9.0399999999999991</v>
      </c>
      <c r="I961" s="1">
        <v>1.65</v>
      </c>
      <c r="J961" s="1" t="s">
        <v>7353</v>
      </c>
      <c r="K961" s="1">
        <v>0.45</v>
      </c>
      <c r="L961" s="1" t="s">
        <v>7354</v>
      </c>
      <c r="M961" s="1">
        <v>0.1109</v>
      </c>
      <c r="N961" s="1" t="s">
        <v>7355</v>
      </c>
      <c r="O961" s="1" t="s">
        <v>7356</v>
      </c>
      <c r="P961" s="1">
        <v>1</v>
      </c>
      <c r="Q961" s="1">
        <v>0</v>
      </c>
      <c r="R961" s="1">
        <v>0.1109</v>
      </c>
      <c r="S961" s="38">
        <v>43678</v>
      </c>
      <c r="T961" s="1">
        <v>0.69</v>
      </c>
      <c r="U961" s="1" t="s">
        <v>7357</v>
      </c>
      <c r="V961" s="1">
        <v>7.6499999999999999E-2</v>
      </c>
      <c r="W961" s="1" t="s">
        <v>7358</v>
      </c>
      <c r="X961" s="1" t="b">
        <v>0</v>
      </c>
      <c r="Y961" s="1" t="b">
        <v>0</v>
      </c>
    </row>
    <row r="962" spans="1:25" x14ac:dyDescent="0.25">
      <c r="A962" s="1" t="s">
        <v>8087</v>
      </c>
      <c r="B962" s="1" t="s">
        <v>8088</v>
      </c>
      <c r="C962" s="1" t="str">
        <f>VLOOKUP(B962,店铺SKU信息!E:F,2,0)</f>
        <v>AGM19377-Blue-XL</v>
      </c>
      <c r="D962" s="1" t="s">
        <v>8089</v>
      </c>
      <c r="E962" s="1" t="s">
        <v>8303</v>
      </c>
      <c r="F962" s="1" t="s">
        <v>7352</v>
      </c>
      <c r="G962" s="1">
        <v>12.68</v>
      </c>
      <c r="H962" s="1">
        <v>10.19</v>
      </c>
      <c r="I962" s="1">
        <v>1.18</v>
      </c>
      <c r="J962" s="1" t="s">
        <v>7353</v>
      </c>
      <c r="K962" s="1">
        <v>0.4</v>
      </c>
      <c r="L962" s="1" t="s">
        <v>7354</v>
      </c>
      <c r="M962" s="1">
        <v>8.8300000000000003E-2</v>
      </c>
      <c r="N962" s="1" t="s">
        <v>7355</v>
      </c>
      <c r="O962" s="1" t="s">
        <v>7356</v>
      </c>
      <c r="P962" s="1">
        <v>1</v>
      </c>
      <c r="Q962" s="1">
        <v>0</v>
      </c>
      <c r="R962" s="1">
        <v>8.8300000000000003E-2</v>
      </c>
      <c r="S962" s="38">
        <v>43678</v>
      </c>
      <c r="T962" s="1">
        <v>0.69</v>
      </c>
      <c r="U962" s="1" t="s">
        <v>7357</v>
      </c>
      <c r="V962" s="1">
        <v>6.0900000000000003E-2</v>
      </c>
      <c r="W962" s="1" t="s">
        <v>7358</v>
      </c>
      <c r="X962" s="1" t="b">
        <v>0</v>
      </c>
      <c r="Y962" s="1" t="b">
        <v>0</v>
      </c>
    </row>
    <row r="963" spans="1:25" x14ac:dyDescent="0.25">
      <c r="A963" s="1" t="s">
        <v>8204</v>
      </c>
      <c r="B963" s="1" t="s">
        <v>8205</v>
      </c>
      <c r="C963" s="1" t="str">
        <f>VLOOKUP(B963,店铺SKU信息!E:F,2,0)</f>
        <v>AGM19299-Black-2XL</v>
      </c>
      <c r="D963" s="1" t="s">
        <v>3440</v>
      </c>
      <c r="E963" s="1" t="s">
        <v>8303</v>
      </c>
      <c r="F963" s="1" t="s">
        <v>7352</v>
      </c>
      <c r="G963" s="1">
        <v>11.35</v>
      </c>
      <c r="H963" s="1">
        <v>10.35</v>
      </c>
      <c r="I963" s="1">
        <v>2.2999999999999998</v>
      </c>
      <c r="J963" s="1" t="s">
        <v>7353</v>
      </c>
      <c r="K963" s="1">
        <v>0.88</v>
      </c>
      <c r="L963" s="1" t="s">
        <v>7354</v>
      </c>
      <c r="M963" s="1">
        <v>0.15640000000000001</v>
      </c>
      <c r="N963" s="1" t="s">
        <v>7355</v>
      </c>
      <c r="O963" s="1" t="s">
        <v>7356</v>
      </c>
      <c r="P963" s="1">
        <v>1</v>
      </c>
      <c r="Q963" s="1">
        <v>0</v>
      </c>
      <c r="R963" s="1">
        <v>0.15640000000000001</v>
      </c>
      <c r="S963" s="38">
        <v>43678</v>
      </c>
      <c r="T963" s="1">
        <v>0.69</v>
      </c>
      <c r="U963" s="1" t="s">
        <v>7357</v>
      </c>
      <c r="V963" s="1">
        <v>0.1079</v>
      </c>
      <c r="W963" s="1" t="s">
        <v>7358</v>
      </c>
      <c r="X963" s="1" t="b">
        <v>0</v>
      </c>
      <c r="Y963" s="1" t="b">
        <v>0</v>
      </c>
    </row>
    <row r="964" spans="1:25" x14ac:dyDescent="0.25">
      <c r="A964" s="1" t="s">
        <v>8181</v>
      </c>
      <c r="B964" s="1" t="s">
        <v>8182</v>
      </c>
      <c r="C964" s="1" t="str">
        <f>VLOOKUP(B964,店铺SKU信息!E:F,2,0)</f>
        <v>AGM42544-Burgundy-2XL</v>
      </c>
      <c r="D964" s="1" t="s">
        <v>8183</v>
      </c>
      <c r="E964" s="1" t="s">
        <v>8303</v>
      </c>
      <c r="F964" s="1" t="s">
        <v>7352</v>
      </c>
      <c r="G964" s="1">
        <v>12.8</v>
      </c>
      <c r="H964" s="1">
        <v>6</v>
      </c>
      <c r="I964" s="1">
        <v>2.4</v>
      </c>
      <c r="J964" s="1" t="s">
        <v>7353</v>
      </c>
      <c r="K964" s="1">
        <v>0.6</v>
      </c>
      <c r="L964" s="1" t="s">
        <v>7354</v>
      </c>
      <c r="M964" s="1">
        <v>0.1066</v>
      </c>
      <c r="N964" s="1" t="s">
        <v>7355</v>
      </c>
      <c r="O964" s="1" t="s">
        <v>7356</v>
      </c>
      <c r="P964" s="1">
        <v>1</v>
      </c>
      <c r="Q964" s="1">
        <v>0</v>
      </c>
      <c r="R964" s="1">
        <v>0.1066</v>
      </c>
      <c r="S964" s="38">
        <v>43678</v>
      </c>
      <c r="T964" s="1">
        <v>0.69</v>
      </c>
      <c r="U964" s="1" t="s">
        <v>7357</v>
      </c>
      <c r="V964" s="1">
        <v>7.3499999999999996E-2</v>
      </c>
      <c r="W964" s="1" t="s">
        <v>7358</v>
      </c>
      <c r="X964" s="1" t="b">
        <v>0</v>
      </c>
      <c r="Y964" s="1" t="b">
        <v>0</v>
      </c>
    </row>
    <row r="965" spans="1:25" x14ac:dyDescent="0.25">
      <c r="A965" s="1" t="s">
        <v>7554</v>
      </c>
      <c r="B965" s="1" t="s">
        <v>7555</v>
      </c>
      <c r="C965" s="1" t="str">
        <f>VLOOKUP(B965,店铺SKU信息!E:F,2,0)</f>
        <v>AGM42588-Black-3XL</v>
      </c>
      <c r="D965" s="1" t="s">
        <v>2918</v>
      </c>
      <c r="E965" s="1" t="s">
        <v>8303</v>
      </c>
      <c r="F965" s="1" t="s">
        <v>7352</v>
      </c>
      <c r="G965" s="1">
        <v>12.1</v>
      </c>
      <c r="H965" s="1">
        <v>8.9</v>
      </c>
      <c r="I965" s="1">
        <v>2.4</v>
      </c>
      <c r="J965" s="1" t="s">
        <v>7353</v>
      </c>
      <c r="K965" s="1">
        <v>1.1499999999999999</v>
      </c>
      <c r="L965" s="1" t="s">
        <v>7354</v>
      </c>
      <c r="M965" s="1">
        <v>0.14940000000000001</v>
      </c>
      <c r="N965" s="1" t="s">
        <v>7355</v>
      </c>
      <c r="O965" s="1" t="s">
        <v>7356</v>
      </c>
      <c r="P965" s="1">
        <v>1</v>
      </c>
      <c r="Q965" s="1">
        <v>0</v>
      </c>
      <c r="R965" s="1">
        <v>0.14940000000000001</v>
      </c>
      <c r="S965" s="38">
        <v>43678</v>
      </c>
      <c r="T965" s="1">
        <v>0.69</v>
      </c>
      <c r="U965" s="1" t="s">
        <v>7357</v>
      </c>
      <c r="V965" s="1">
        <v>0.1031</v>
      </c>
      <c r="W965" s="1" t="s">
        <v>7358</v>
      </c>
      <c r="X965" s="1" t="b">
        <v>0</v>
      </c>
      <c r="Y965" s="1" t="b">
        <v>0</v>
      </c>
    </row>
    <row r="966" spans="1:25" x14ac:dyDescent="0.25">
      <c r="A966" s="1" t="s">
        <v>8144</v>
      </c>
      <c r="B966" s="1" t="s">
        <v>8145</v>
      </c>
      <c r="C966" s="1" t="str">
        <f>VLOOKUP(B966,店铺SKU信息!E:F,2,0)</f>
        <v>AGM42644-Black Stripe-4XL</v>
      </c>
      <c r="D966" s="1" t="s">
        <v>5202</v>
      </c>
      <c r="E966" s="1" t="s">
        <v>8303</v>
      </c>
      <c r="F966" s="1" t="s">
        <v>7352</v>
      </c>
      <c r="G966" s="1">
        <v>12.7</v>
      </c>
      <c r="H966" s="1">
        <v>9.9</v>
      </c>
      <c r="I966" s="1">
        <v>0.8</v>
      </c>
      <c r="J966" s="1" t="s">
        <v>7353</v>
      </c>
      <c r="K966" s="1">
        <v>0.65</v>
      </c>
      <c r="L966" s="1" t="s">
        <v>7354</v>
      </c>
      <c r="M966" s="1">
        <v>5.8099999999999999E-2</v>
      </c>
      <c r="N966" s="1" t="s">
        <v>7355</v>
      </c>
      <c r="O966" s="1" t="s">
        <v>7356</v>
      </c>
      <c r="P966" s="1">
        <v>2</v>
      </c>
      <c r="Q966" s="1">
        <v>0</v>
      </c>
      <c r="R966" s="1">
        <v>0.1162</v>
      </c>
      <c r="S966" s="38">
        <v>43678</v>
      </c>
      <c r="T966" s="1">
        <v>0.69</v>
      </c>
      <c r="U966" s="1" t="s">
        <v>7357</v>
      </c>
      <c r="V966" s="1">
        <v>8.0199999999999994E-2</v>
      </c>
      <c r="W966" s="1" t="s">
        <v>7358</v>
      </c>
      <c r="X966" s="1" t="b">
        <v>0</v>
      </c>
      <c r="Y966" s="1" t="b">
        <v>0</v>
      </c>
    </row>
    <row r="967" spans="1:25" x14ac:dyDescent="0.25">
      <c r="A967" s="1" t="s">
        <v>8052</v>
      </c>
      <c r="B967" s="1" t="s">
        <v>8053</v>
      </c>
      <c r="C967" s="1" t="str">
        <f>VLOOKUP(B967,店铺SKU信息!E:F,2,0)</f>
        <v>AGM42599-Army Green-3XL</v>
      </c>
      <c r="D967" s="1" t="s">
        <v>8054</v>
      </c>
      <c r="E967" s="1" t="s">
        <v>8303</v>
      </c>
      <c r="F967" s="1" t="s">
        <v>7352</v>
      </c>
      <c r="G967" s="1">
        <v>12.2</v>
      </c>
      <c r="H967" s="1">
        <v>9.3000000000000007</v>
      </c>
      <c r="I967" s="1">
        <v>1.2</v>
      </c>
      <c r="J967" s="1" t="s">
        <v>7353</v>
      </c>
      <c r="K967" s="1">
        <v>0.5</v>
      </c>
      <c r="L967" s="1" t="s">
        <v>7354</v>
      </c>
      <c r="M967" s="1">
        <v>7.8600000000000003E-2</v>
      </c>
      <c r="N967" s="1" t="s">
        <v>7355</v>
      </c>
      <c r="O967" s="1" t="s">
        <v>7356</v>
      </c>
      <c r="P967" s="1">
        <v>1</v>
      </c>
      <c r="Q967" s="1">
        <v>0</v>
      </c>
      <c r="R967" s="1">
        <v>7.8600000000000003E-2</v>
      </c>
      <c r="S967" s="38">
        <v>43678</v>
      </c>
      <c r="T967" s="1">
        <v>0.69</v>
      </c>
      <c r="U967" s="1" t="s">
        <v>7357</v>
      </c>
      <c r="V967" s="1">
        <v>5.4199999999999998E-2</v>
      </c>
      <c r="W967" s="1" t="s">
        <v>7358</v>
      </c>
      <c r="X967" s="1" t="b">
        <v>0</v>
      </c>
      <c r="Y967" s="1" t="b">
        <v>0</v>
      </c>
    </row>
    <row r="968" spans="1:25" x14ac:dyDescent="0.25">
      <c r="A968" s="1" t="s">
        <v>8208</v>
      </c>
      <c r="B968" s="1" t="s">
        <v>8209</v>
      </c>
      <c r="C968" s="1" t="str">
        <f>VLOOKUP(B968,店铺SKU信息!E:F,2,0)</f>
        <v>AGM42544-Purple-XL</v>
      </c>
      <c r="D968" s="1" t="s">
        <v>2972</v>
      </c>
      <c r="E968" s="1" t="s">
        <v>8303</v>
      </c>
      <c r="F968" s="1" t="s">
        <v>7352</v>
      </c>
      <c r="G968" s="1">
        <v>12.8</v>
      </c>
      <c r="H968" s="1">
        <v>6</v>
      </c>
      <c r="I968" s="1">
        <v>2.4</v>
      </c>
      <c r="J968" s="1" t="s">
        <v>7353</v>
      </c>
      <c r="K968" s="1">
        <v>0.6</v>
      </c>
      <c r="L968" s="1" t="s">
        <v>7354</v>
      </c>
      <c r="M968" s="1">
        <v>0.1066</v>
      </c>
      <c r="N968" s="1" t="s">
        <v>7355</v>
      </c>
      <c r="O968" s="1" t="s">
        <v>7356</v>
      </c>
      <c r="P968" s="1">
        <v>1</v>
      </c>
      <c r="Q968" s="1">
        <v>0</v>
      </c>
      <c r="R968" s="1">
        <v>0.1066</v>
      </c>
      <c r="S968" s="38">
        <v>43678</v>
      </c>
      <c r="T968" s="1">
        <v>0.69</v>
      </c>
      <c r="U968" s="1" t="s">
        <v>7357</v>
      </c>
      <c r="V968" s="1">
        <v>7.3499999999999996E-2</v>
      </c>
      <c r="W968" s="1" t="s">
        <v>7358</v>
      </c>
      <c r="X968" s="1" t="b">
        <v>0</v>
      </c>
      <c r="Y968" s="1" t="b">
        <v>0</v>
      </c>
    </row>
    <row r="969" spans="1:25" x14ac:dyDescent="0.25">
      <c r="A969" s="1" t="s">
        <v>8031</v>
      </c>
      <c r="B969" s="1" t="s">
        <v>8032</v>
      </c>
      <c r="C969" s="1" t="str">
        <f>VLOOKUP(B969,店铺SKU信息!E:F,2,0)</f>
        <v>AGM42599-Army Green-XL</v>
      </c>
      <c r="D969" s="1" t="s">
        <v>8033</v>
      </c>
      <c r="E969" s="1" t="s">
        <v>8303</v>
      </c>
      <c r="F969" s="1" t="s">
        <v>7352</v>
      </c>
      <c r="G969" s="1">
        <v>12.2</v>
      </c>
      <c r="H969" s="1">
        <v>9.3000000000000007</v>
      </c>
      <c r="I969" s="1">
        <v>1.2</v>
      </c>
      <c r="J969" s="1" t="s">
        <v>7353</v>
      </c>
      <c r="K969" s="1">
        <v>0.5</v>
      </c>
      <c r="L969" s="1" t="s">
        <v>7354</v>
      </c>
      <c r="M969" s="1">
        <v>7.8600000000000003E-2</v>
      </c>
      <c r="N969" s="1" t="s">
        <v>7355</v>
      </c>
      <c r="O969" s="1" t="s">
        <v>7356</v>
      </c>
      <c r="P969" s="1">
        <v>1</v>
      </c>
      <c r="Q969" s="1">
        <v>0</v>
      </c>
      <c r="R969" s="1">
        <v>7.8600000000000003E-2</v>
      </c>
      <c r="S969" s="38">
        <v>43678</v>
      </c>
      <c r="T969" s="1">
        <v>0.69</v>
      </c>
      <c r="U969" s="1" t="s">
        <v>7357</v>
      </c>
      <c r="V969" s="1">
        <v>5.4199999999999998E-2</v>
      </c>
      <c r="W969" s="1" t="s">
        <v>7358</v>
      </c>
      <c r="X969" s="1" t="b">
        <v>0</v>
      </c>
      <c r="Y969" s="1" t="b">
        <v>0</v>
      </c>
    </row>
    <row r="970" spans="1:25" x14ac:dyDescent="0.25">
      <c r="A970" s="1" t="s">
        <v>8044</v>
      </c>
      <c r="B970" s="1" t="s">
        <v>8045</v>
      </c>
      <c r="C970" s="1" t="str">
        <f>VLOOKUP(B970,店铺SKU信息!E:F,2,0)</f>
        <v>AGM19377-Blue-2XL</v>
      </c>
      <c r="D970" s="1" t="s">
        <v>8046</v>
      </c>
      <c r="E970" s="1" t="s">
        <v>8303</v>
      </c>
      <c r="F970" s="1" t="s">
        <v>7352</v>
      </c>
      <c r="G970" s="1">
        <v>12.68</v>
      </c>
      <c r="H970" s="1">
        <v>10.19</v>
      </c>
      <c r="I970" s="1">
        <v>1.18</v>
      </c>
      <c r="J970" s="1" t="s">
        <v>7353</v>
      </c>
      <c r="K970" s="1">
        <v>0.4</v>
      </c>
      <c r="L970" s="1" t="s">
        <v>7354</v>
      </c>
      <c r="M970" s="1">
        <v>8.8300000000000003E-2</v>
      </c>
      <c r="N970" s="1" t="s">
        <v>7355</v>
      </c>
      <c r="O970" s="1" t="s">
        <v>7356</v>
      </c>
      <c r="P970" s="1">
        <v>1</v>
      </c>
      <c r="Q970" s="1">
        <v>0</v>
      </c>
      <c r="R970" s="1">
        <v>8.8300000000000003E-2</v>
      </c>
      <c r="S970" s="38">
        <v>43678</v>
      </c>
      <c r="T970" s="1">
        <v>0.69</v>
      </c>
      <c r="U970" s="1" t="s">
        <v>7357</v>
      </c>
      <c r="V970" s="1">
        <v>6.0900000000000003E-2</v>
      </c>
      <c r="W970" s="1" t="s">
        <v>7358</v>
      </c>
      <c r="X970" s="1" t="b">
        <v>0</v>
      </c>
      <c r="Y970" s="1" t="b">
        <v>0</v>
      </c>
    </row>
    <row r="971" spans="1:25" x14ac:dyDescent="0.25">
      <c r="A971" s="1" t="s">
        <v>8146</v>
      </c>
      <c r="B971" s="1" t="s">
        <v>8147</v>
      </c>
      <c r="C971" s="1" t="str">
        <f>VLOOKUP(B971,店铺SKU信息!E:F,2,0)</f>
        <v>AGM42566-Purple-XL</v>
      </c>
      <c r="D971" s="1" t="s">
        <v>8148</v>
      </c>
      <c r="E971" s="1" t="s">
        <v>8303</v>
      </c>
      <c r="F971" s="1" t="s">
        <v>7352</v>
      </c>
      <c r="G971" s="1">
        <v>10.5</v>
      </c>
      <c r="H971" s="1">
        <v>3.8</v>
      </c>
      <c r="I971" s="1">
        <v>2.2999999999999998</v>
      </c>
      <c r="J971" s="1" t="s">
        <v>7353</v>
      </c>
      <c r="K971" s="1">
        <v>0.6</v>
      </c>
      <c r="L971" s="1" t="s">
        <v>7354</v>
      </c>
      <c r="M971" s="1">
        <v>5.3100000000000001E-2</v>
      </c>
      <c r="N971" s="1" t="s">
        <v>7355</v>
      </c>
      <c r="O971" s="1" t="s">
        <v>7356</v>
      </c>
      <c r="P971" s="1">
        <v>0.1</v>
      </c>
      <c r="Q971" s="1">
        <v>0</v>
      </c>
      <c r="R971" s="1">
        <v>5.1000000000000004E-3</v>
      </c>
      <c r="S971" s="38">
        <v>43678</v>
      </c>
      <c r="T971" s="1">
        <v>0.69</v>
      </c>
      <c r="U971" s="1" t="s">
        <v>7357</v>
      </c>
      <c r="V971" s="1">
        <v>3.5000000000000001E-3</v>
      </c>
      <c r="W971" s="1" t="s">
        <v>7358</v>
      </c>
      <c r="X971" s="1" t="b">
        <v>0</v>
      </c>
      <c r="Y971" s="1" t="b">
        <v>0</v>
      </c>
    </row>
    <row r="972" spans="1:25" x14ac:dyDescent="0.25">
      <c r="A972" s="1" t="s">
        <v>7474</v>
      </c>
      <c r="B972" s="1" t="s">
        <v>7475</v>
      </c>
      <c r="C972" s="1" t="str">
        <f>VLOOKUP(B972,店铺SKU信息!E:F,2,0)</f>
        <v>AGM42644-Black Stripe-XL</v>
      </c>
      <c r="D972" s="1" t="s">
        <v>3346</v>
      </c>
      <c r="E972" s="1" t="s">
        <v>8303</v>
      </c>
      <c r="F972" s="1" t="s">
        <v>7352</v>
      </c>
      <c r="G972" s="1">
        <v>12.7</v>
      </c>
      <c r="H972" s="1">
        <v>9.9</v>
      </c>
      <c r="I972" s="1">
        <v>0.8</v>
      </c>
      <c r="J972" s="1" t="s">
        <v>7353</v>
      </c>
      <c r="K972" s="1">
        <v>0.65</v>
      </c>
      <c r="L972" s="1" t="s">
        <v>7354</v>
      </c>
      <c r="M972" s="1">
        <v>5.8099999999999999E-2</v>
      </c>
      <c r="N972" s="1" t="s">
        <v>7355</v>
      </c>
      <c r="O972" s="1" t="s">
        <v>7356</v>
      </c>
      <c r="P972" s="1">
        <v>1</v>
      </c>
      <c r="Q972" s="1">
        <v>0</v>
      </c>
      <c r="R972" s="1">
        <v>5.8099999999999999E-2</v>
      </c>
      <c r="S972" s="38">
        <v>43678</v>
      </c>
      <c r="T972" s="1">
        <v>0.69</v>
      </c>
      <c r="U972" s="1" t="s">
        <v>7357</v>
      </c>
      <c r="V972" s="1">
        <v>4.0099999999999997E-2</v>
      </c>
      <c r="W972" s="1" t="s">
        <v>7358</v>
      </c>
      <c r="X972" s="1" t="b">
        <v>0</v>
      </c>
      <c r="Y972" s="1" t="b">
        <v>0</v>
      </c>
    </row>
    <row r="973" spans="1:25" x14ac:dyDescent="0.25">
      <c r="A973" s="1" t="s">
        <v>7517</v>
      </c>
      <c r="B973" s="1" t="s">
        <v>7518</v>
      </c>
      <c r="C973" s="1" t="str">
        <f>VLOOKUP(B973,店铺SKU信息!E:F,2,0)</f>
        <v>AGM42544-Black-XL</v>
      </c>
      <c r="D973" s="1" t="s">
        <v>5907</v>
      </c>
      <c r="E973" s="1" t="s">
        <v>8303</v>
      </c>
      <c r="F973" s="1" t="s">
        <v>7352</v>
      </c>
      <c r="G973" s="1">
        <v>12.8</v>
      </c>
      <c r="H973" s="1">
        <v>6</v>
      </c>
      <c r="I973" s="1">
        <v>2.4</v>
      </c>
      <c r="J973" s="1" t="s">
        <v>7353</v>
      </c>
      <c r="K973" s="1">
        <v>0.6</v>
      </c>
      <c r="L973" s="1" t="s">
        <v>7354</v>
      </c>
      <c r="M973" s="1">
        <v>0.1066</v>
      </c>
      <c r="N973" s="1" t="s">
        <v>7355</v>
      </c>
      <c r="O973" s="1" t="s">
        <v>7356</v>
      </c>
      <c r="P973" s="1">
        <v>1</v>
      </c>
      <c r="Q973" s="1">
        <v>0</v>
      </c>
      <c r="R973" s="1">
        <v>0.1066</v>
      </c>
      <c r="S973" s="38">
        <v>43678</v>
      </c>
      <c r="T973" s="1">
        <v>0.69</v>
      </c>
      <c r="U973" s="1" t="s">
        <v>7357</v>
      </c>
      <c r="V973" s="1">
        <v>7.3499999999999996E-2</v>
      </c>
      <c r="W973" s="1" t="s">
        <v>7358</v>
      </c>
      <c r="X973" s="1" t="b">
        <v>0</v>
      </c>
      <c r="Y973" s="1" t="b">
        <v>0</v>
      </c>
    </row>
    <row r="974" spans="1:25" x14ac:dyDescent="0.25">
      <c r="A974" s="1" t="s">
        <v>8061</v>
      </c>
      <c r="B974" s="1" t="s">
        <v>8062</v>
      </c>
      <c r="C974" s="1" t="str">
        <f>VLOOKUP(B974,店铺SKU信息!E:F,2,0)</f>
        <v>AGM42588-Green-2XL</v>
      </c>
      <c r="D974" s="1" t="s">
        <v>8063</v>
      </c>
      <c r="E974" s="1" t="s">
        <v>8303</v>
      </c>
      <c r="F974" s="1" t="s">
        <v>7352</v>
      </c>
      <c r="G974" s="1">
        <v>12.1</v>
      </c>
      <c r="H974" s="1">
        <v>8.9</v>
      </c>
      <c r="I974" s="1">
        <v>2.4</v>
      </c>
      <c r="J974" s="1" t="s">
        <v>7353</v>
      </c>
      <c r="K974" s="1">
        <v>1.1499999999999999</v>
      </c>
      <c r="L974" s="1" t="s">
        <v>7354</v>
      </c>
      <c r="M974" s="1">
        <v>0.14940000000000001</v>
      </c>
      <c r="N974" s="1" t="s">
        <v>7355</v>
      </c>
      <c r="O974" s="1" t="s">
        <v>7356</v>
      </c>
      <c r="P974" s="1">
        <v>1</v>
      </c>
      <c r="Q974" s="1">
        <v>0</v>
      </c>
      <c r="R974" s="1">
        <v>0.14940000000000001</v>
      </c>
      <c r="S974" s="38">
        <v>43678</v>
      </c>
      <c r="T974" s="1">
        <v>0.69</v>
      </c>
      <c r="U974" s="1" t="s">
        <v>7357</v>
      </c>
      <c r="V974" s="1">
        <v>0.1031</v>
      </c>
      <c r="W974" s="1" t="s">
        <v>7358</v>
      </c>
      <c r="X974" s="1" t="b">
        <v>0</v>
      </c>
      <c r="Y974" s="1" t="b">
        <v>0</v>
      </c>
    </row>
    <row r="975" spans="1:25" x14ac:dyDescent="0.25">
      <c r="A975" s="1" t="s">
        <v>8141</v>
      </c>
      <c r="B975" s="1" t="s">
        <v>8142</v>
      </c>
      <c r="C975" s="1" t="str">
        <f>VLOOKUP(B975,店铺SKU信息!E:F,2,0)</f>
        <v>AGM48899-Burgundy-3XL</v>
      </c>
      <c r="D975" s="1" t="s">
        <v>8143</v>
      </c>
      <c r="E975" s="1" t="s">
        <v>8303</v>
      </c>
      <c r="F975" s="1" t="s">
        <v>7352</v>
      </c>
      <c r="G975" s="1">
        <v>12.56</v>
      </c>
      <c r="H975" s="1">
        <v>9.92</v>
      </c>
      <c r="I975" s="1">
        <v>0.59</v>
      </c>
      <c r="J975" s="1" t="s">
        <v>7353</v>
      </c>
      <c r="K975" s="1">
        <v>0.35</v>
      </c>
      <c r="L975" s="1" t="s">
        <v>7354</v>
      </c>
      <c r="M975" s="1">
        <v>4.2599999999999999E-2</v>
      </c>
      <c r="N975" s="1" t="s">
        <v>7355</v>
      </c>
      <c r="O975" s="1" t="s">
        <v>7356</v>
      </c>
      <c r="P975" s="1">
        <v>1</v>
      </c>
      <c r="Q975" s="1">
        <v>0</v>
      </c>
      <c r="R975" s="1">
        <v>4.2599999999999999E-2</v>
      </c>
      <c r="S975" s="38">
        <v>43678</v>
      </c>
      <c r="T975" s="1">
        <v>0.69</v>
      </c>
      <c r="U975" s="1" t="s">
        <v>7357</v>
      </c>
      <c r="V975" s="1">
        <v>2.9399999999999999E-2</v>
      </c>
      <c r="W975" s="1" t="s">
        <v>7358</v>
      </c>
      <c r="X975" s="1" t="b">
        <v>0</v>
      </c>
      <c r="Y975" s="1" t="b">
        <v>0</v>
      </c>
    </row>
    <row r="976" spans="1:25" x14ac:dyDescent="0.25">
      <c r="A976" s="1" t="s">
        <v>8036</v>
      </c>
      <c r="B976" s="1" t="s">
        <v>8037</v>
      </c>
      <c r="C976" s="1" t="str">
        <f>VLOOKUP(B976,店铺SKU信息!E:F,2,0)</f>
        <v>AGM19377-Black-XL</v>
      </c>
      <c r="D976" s="1" t="s">
        <v>8038</v>
      </c>
      <c r="E976" s="1" t="s">
        <v>8303</v>
      </c>
      <c r="F976" s="1" t="s">
        <v>7352</v>
      </c>
      <c r="G976" s="1">
        <v>12.68</v>
      </c>
      <c r="H976" s="1">
        <v>10.19</v>
      </c>
      <c r="I976" s="1">
        <v>1.18</v>
      </c>
      <c r="J976" s="1" t="s">
        <v>7353</v>
      </c>
      <c r="K976" s="1">
        <v>0.4</v>
      </c>
      <c r="L976" s="1" t="s">
        <v>7354</v>
      </c>
      <c r="M976" s="1">
        <v>8.8300000000000003E-2</v>
      </c>
      <c r="N976" s="1" t="s">
        <v>7355</v>
      </c>
      <c r="O976" s="1" t="s">
        <v>7356</v>
      </c>
      <c r="P976" s="1">
        <v>1</v>
      </c>
      <c r="Q976" s="1">
        <v>0</v>
      </c>
      <c r="R976" s="1">
        <v>8.8300000000000003E-2</v>
      </c>
      <c r="S976" s="38">
        <v>43678</v>
      </c>
      <c r="T976" s="1">
        <v>0.69</v>
      </c>
      <c r="U976" s="1" t="s">
        <v>7357</v>
      </c>
      <c r="V976" s="1">
        <v>6.0900000000000003E-2</v>
      </c>
      <c r="W976" s="1" t="s">
        <v>7358</v>
      </c>
      <c r="X976" s="1" t="b">
        <v>0</v>
      </c>
      <c r="Y976" s="1" t="b">
        <v>0</v>
      </c>
    </row>
    <row r="977" spans="1:25" x14ac:dyDescent="0.25">
      <c r="A977" s="1" t="s">
        <v>8069</v>
      </c>
      <c r="B977" s="1" t="s">
        <v>8070</v>
      </c>
      <c r="C977" s="1" t="str">
        <f>VLOOKUP(B977,店铺SKU信息!E:F,2,0)</f>
        <v>AGM42599-Red-XL</v>
      </c>
      <c r="D977" s="1" t="s">
        <v>8071</v>
      </c>
      <c r="E977" s="1" t="s">
        <v>8303</v>
      </c>
      <c r="F977" s="1" t="s">
        <v>7352</v>
      </c>
      <c r="G977" s="1">
        <v>12.2</v>
      </c>
      <c r="H977" s="1">
        <v>9.3000000000000007</v>
      </c>
      <c r="I977" s="1">
        <v>1.2</v>
      </c>
      <c r="J977" s="1" t="s">
        <v>7353</v>
      </c>
      <c r="K977" s="1">
        <v>0.5</v>
      </c>
      <c r="L977" s="1" t="s">
        <v>7354</v>
      </c>
      <c r="M977" s="1">
        <v>7.8600000000000003E-2</v>
      </c>
      <c r="N977" s="1" t="s">
        <v>7355</v>
      </c>
      <c r="O977" s="1" t="s">
        <v>7356</v>
      </c>
      <c r="P977" s="1">
        <v>2</v>
      </c>
      <c r="Q977" s="1">
        <v>0</v>
      </c>
      <c r="R977" s="1">
        <v>0.15709999999999999</v>
      </c>
      <c r="S977" s="38">
        <v>43678</v>
      </c>
      <c r="T977" s="1">
        <v>0.69</v>
      </c>
      <c r="U977" s="1" t="s">
        <v>7357</v>
      </c>
      <c r="V977" s="1">
        <v>0.1084</v>
      </c>
      <c r="W977" s="1" t="s">
        <v>7358</v>
      </c>
      <c r="X977" s="1" t="b">
        <v>0</v>
      </c>
      <c r="Y977" s="1" t="b">
        <v>0</v>
      </c>
    </row>
    <row r="978" spans="1:25" x14ac:dyDescent="0.25">
      <c r="A978" s="1" t="s">
        <v>7880</v>
      </c>
      <c r="B978" s="1" t="s">
        <v>7881</v>
      </c>
      <c r="C978" s="1" t="str">
        <f>VLOOKUP(B978,店铺SKU信息!E:F,2,0)</f>
        <v>AGM42566-Black-2XL</v>
      </c>
      <c r="D978" s="1" t="s">
        <v>7882</v>
      </c>
      <c r="E978" s="1" t="s">
        <v>8303</v>
      </c>
      <c r="F978" s="1" t="s">
        <v>7352</v>
      </c>
      <c r="G978" s="1">
        <v>10.5</v>
      </c>
      <c r="H978" s="1">
        <v>3.8</v>
      </c>
      <c r="I978" s="1">
        <v>2.2999999999999998</v>
      </c>
      <c r="J978" s="1" t="s">
        <v>7353</v>
      </c>
      <c r="K978" s="1">
        <v>0.6</v>
      </c>
      <c r="L978" s="1" t="s">
        <v>7354</v>
      </c>
      <c r="M978" s="1">
        <v>5.3100000000000001E-2</v>
      </c>
      <c r="N978" s="1" t="s">
        <v>7355</v>
      </c>
      <c r="O978" s="1" t="s">
        <v>7356</v>
      </c>
      <c r="P978" s="1">
        <v>1</v>
      </c>
      <c r="Q978" s="1">
        <v>0</v>
      </c>
      <c r="R978" s="1">
        <v>5.3100000000000001E-2</v>
      </c>
      <c r="S978" s="38">
        <v>43678</v>
      </c>
      <c r="T978" s="1">
        <v>0.69</v>
      </c>
      <c r="U978" s="1" t="s">
        <v>7357</v>
      </c>
      <c r="V978" s="1">
        <v>3.6600000000000001E-2</v>
      </c>
      <c r="W978" s="1" t="s">
        <v>7358</v>
      </c>
      <c r="X978" s="1" t="b">
        <v>0</v>
      </c>
      <c r="Y978" s="1" t="b">
        <v>0</v>
      </c>
    </row>
    <row r="979" spans="1:25" x14ac:dyDescent="0.25">
      <c r="A979" s="1" t="s">
        <v>7906</v>
      </c>
      <c r="B979" s="1" t="s">
        <v>7907</v>
      </c>
      <c r="C979" s="1" t="str">
        <f>VLOOKUP(B979,店铺SKU信息!E:F,2,0)</f>
        <v>AGCY6820-White-S</v>
      </c>
      <c r="D979" s="1" t="s">
        <v>3198</v>
      </c>
      <c r="E979" s="1" t="s">
        <v>8303</v>
      </c>
      <c r="F979" s="1" t="s">
        <v>7352</v>
      </c>
      <c r="G979" s="1">
        <v>13.07</v>
      </c>
      <c r="H979" s="1">
        <v>10.28</v>
      </c>
      <c r="I979" s="1">
        <v>0.79</v>
      </c>
      <c r="J979" s="1" t="s">
        <v>7353</v>
      </c>
      <c r="K979" s="1">
        <v>0.2</v>
      </c>
      <c r="L979" s="1" t="s">
        <v>7354</v>
      </c>
      <c r="M979" s="1">
        <v>6.1400000000000003E-2</v>
      </c>
      <c r="N979" s="1" t="s">
        <v>7355</v>
      </c>
      <c r="O979" s="1" t="s">
        <v>7356</v>
      </c>
      <c r="P979" s="1">
        <v>1.71</v>
      </c>
      <c r="Q979" s="1">
        <v>0</v>
      </c>
      <c r="R979" s="1">
        <v>0.105</v>
      </c>
      <c r="S979" s="38">
        <v>43678</v>
      </c>
      <c r="T979" s="1">
        <v>0.69</v>
      </c>
      <c r="U979" s="1" t="s">
        <v>7357</v>
      </c>
      <c r="V979" s="1">
        <v>7.2499999999999995E-2</v>
      </c>
      <c r="W979" s="1" t="s">
        <v>7358</v>
      </c>
      <c r="X979" s="1" t="b">
        <v>0</v>
      </c>
      <c r="Y979" s="1" t="b">
        <v>0</v>
      </c>
    </row>
    <row r="980" spans="1:25" x14ac:dyDescent="0.25">
      <c r="A980" s="1" t="s">
        <v>7897</v>
      </c>
      <c r="B980" s="1" t="s">
        <v>7898</v>
      </c>
      <c r="C980" s="1" t="str">
        <f>VLOOKUP(B980,店铺SKU信息!E:F,2,0)</f>
        <v>AGM42644-Black Stripe-3XL</v>
      </c>
      <c r="D980" s="1" t="s">
        <v>5430</v>
      </c>
      <c r="E980" s="1" t="s">
        <v>8303</v>
      </c>
      <c r="F980" s="1" t="s">
        <v>7352</v>
      </c>
      <c r="G980" s="1">
        <v>12.7</v>
      </c>
      <c r="H980" s="1">
        <v>9.9</v>
      </c>
      <c r="I980" s="1">
        <v>0.8</v>
      </c>
      <c r="J980" s="1" t="s">
        <v>7353</v>
      </c>
      <c r="K980" s="1">
        <v>0.65</v>
      </c>
      <c r="L980" s="1" t="s">
        <v>7354</v>
      </c>
      <c r="M980" s="1">
        <v>5.8099999999999999E-2</v>
      </c>
      <c r="N980" s="1" t="s">
        <v>7355</v>
      </c>
      <c r="O980" s="1" t="s">
        <v>7356</v>
      </c>
      <c r="P980" s="1">
        <v>2</v>
      </c>
      <c r="Q980" s="1">
        <v>0</v>
      </c>
      <c r="R980" s="1">
        <v>0.1162</v>
      </c>
      <c r="S980" s="38">
        <v>43678</v>
      </c>
      <c r="T980" s="1">
        <v>0.69</v>
      </c>
      <c r="U980" s="1" t="s">
        <v>7357</v>
      </c>
      <c r="V980" s="1">
        <v>8.0199999999999994E-2</v>
      </c>
      <c r="W980" s="1" t="s">
        <v>7358</v>
      </c>
      <c r="X980" s="1" t="b">
        <v>0</v>
      </c>
      <c r="Y980" s="1" t="b">
        <v>0</v>
      </c>
    </row>
    <row r="981" spans="1:25" x14ac:dyDescent="0.25">
      <c r="A981" s="1" t="s">
        <v>7673</v>
      </c>
      <c r="B981" s="1" t="s">
        <v>7674</v>
      </c>
      <c r="C981" s="1" t="str">
        <f>VLOOKUP(B981,店铺SKU信息!E:F,2,0)</f>
        <v>AGM42544-Black-3XL</v>
      </c>
      <c r="D981" s="1" t="s">
        <v>7675</v>
      </c>
      <c r="E981" s="1" t="s">
        <v>8303</v>
      </c>
      <c r="F981" s="1" t="s">
        <v>7352</v>
      </c>
      <c r="G981" s="1">
        <v>12.8</v>
      </c>
      <c r="H981" s="1">
        <v>6</v>
      </c>
      <c r="I981" s="1">
        <v>2.4</v>
      </c>
      <c r="J981" s="1" t="s">
        <v>7353</v>
      </c>
      <c r="K981" s="1">
        <v>0.6</v>
      </c>
      <c r="L981" s="1" t="s">
        <v>7354</v>
      </c>
      <c r="M981" s="1">
        <v>0.1066</v>
      </c>
      <c r="N981" s="1" t="s">
        <v>7355</v>
      </c>
      <c r="O981" s="1" t="s">
        <v>7356</v>
      </c>
      <c r="P981" s="1">
        <v>1</v>
      </c>
      <c r="Q981" s="1">
        <v>0</v>
      </c>
      <c r="R981" s="1">
        <v>0.1066</v>
      </c>
      <c r="S981" s="38">
        <v>43678</v>
      </c>
      <c r="T981" s="1">
        <v>0.69</v>
      </c>
      <c r="U981" s="1" t="s">
        <v>7357</v>
      </c>
      <c r="V981" s="1">
        <v>7.3499999999999996E-2</v>
      </c>
      <c r="W981" s="1" t="s">
        <v>7358</v>
      </c>
      <c r="X981" s="1" t="b">
        <v>0</v>
      </c>
      <c r="Y981" s="1" t="b">
        <v>0</v>
      </c>
    </row>
    <row r="982" spans="1:25" x14ac:dyDescent="0.25">
      <c r="A982" s="1" t="s">
        <v>7895</v>
      </c>
      <c r="B982" s="1" t="s">
        <v>7896</v>
      </c>
      <c r="C982" s="1" t="str">
        <f>VLOOKUP(B982,店铺SKU信息!E:F,2,0)</f>
        <v>AGM42588-Burgundy-2XL</v>
      </c>
      <c r="D982" s="1" t="s">
        <v>2834</v>
      </c>
      <c r="E982" s="1" t="s">
        <v>8303</v>
      </c>
      <c r="F982" s="1" t="s">
        <v>7352</v>
      </c>
      <c r="G982" s="1">
        <v>12.1</v>
      </c>
      <c r="H982" s="1">
        <v>8.9</v>
      </c>
      <c r="I982" s="1">
        <v>2.4</v>
      </c>
      <c r="J982" s="1" t="s">
        <v>7353</v>
      </c>
      <c r="K982" s="1">
        <v>1.1499999999999999</v>
      </c>
      <c r="L982" s="1" t="s">
        <v>7354</v>
      </c>
      <c r="M982" s="1">
        <v>0.14940000000000001</v>
      </c>
      <c r="N982" s="1" t="s">
        <v>7355</v>
      </c>
      <c r="O982" s="1" t="s">
        <v>7356</v>
      </c>
      <c r="P982" s="1">
        <v>2</v>
      </c>
      <c r="Q982" s="1">
        <v>0</v>
      </c>
      <c r="R982" s="1">
        <v>0.29870000000000002</v>
      </c>
      <c r="S982" s="38">
        <v>43678</v>
      </c>
      <c r="T982" s="1">
        <v>0.69</v>
      </c>
      <c r="U982" s="1" t="s">
        <v>7357</v>
      </c>
      <c r="V982" s="1">
        <v>0.20610000000000001</v>
      </c>
      <c r="W982" s="1" t="s">
        <v>7358</v>
      </c>
      <c r="X982" s="1" t="b">
        <v>0</v>
      </c>
      <c r="Y982" s="1" t="b">
        <v>0</v>
      </c>
    </row>
    <row r="983" spans="1:25" x14ac:dyDescent="0.25">
      <c r="A983" s="1" t="s">
        <v>7543</v>
      </c>
      <c r="B983" s="1" t="s">
        <v>7544</v>
      </c>
      <c r="C983" s="1" t="str">
        <f>VLOOKUP(B983,店铺SKU信息!E:F,2,0)</f>
        <v>AGM42644-White Stripe-3XL</v>
      </c>
      <c r="D983" s="1" t="s">
        <v>3978</v>
      </c>
      <c r="E983" s="1" t="s">
        <v>8306</v>
      </c>
      <c r="F983" s="1" t="s">
        <v>7352</v>
      </c>
      <c r="G983" s="1">
        <v>12.7</v>
      </c>
      <c r="H983" s="1">
        <v>9.9</v>
      </c>
      <c r="I983" s="1">
        <v>0.8</v>
      </c>
      <c r="J983" s="1" t="s">
        <v>7353</v>
      </c>
      <c r="K983" s="1">
        <v>0.65</v>
      </c>
      <c r="L983" s="1" t="s">
        <v>7354</v>
      </c>
      <c r="M983" s="1">
        <v>5.8099999999999999E-2</v>
      </c>
      <c r="N983" s="1" t="s">
        <v>7355</v>
      </c>
      <c r="O983" s="1" t="s">
        <v>7356</v>
      </c>
      <c r="P983" s="1">
        <v>0.03</v>
      </c>
      <c r="Q983" s="1">
        <v>0</v>
      </c>
      <c r="R983" s="1">
        <v>1.9E-3</v>
      </c>
      <c r="S983" s="38">
        <v>43678</v>
      </c>
      <c r="T983" s="1">
        <v>0.69</v>
      </c>
      <c r="U983" s="1" t="s">
        <v>7357</v>
      </c>
      <c r="V983" s="1">
        <v>2.0999999999999999E-3</v>
      </c>
      <c r="W983" s="1" t="s">
        <v>7358</v>
      </c>
      <c r="X983" s="1" t="b">
        <v>0</v>
      </c>
      <c r="Y983" s="1" t="b">
        <v>0</v>
      </c>
    </row>
    <row r="984" spans="1:25" x14ac:dyDescent="0.25">
      <c r="A984" s="1" t="s">
        <v>7456</v>
      </c>
      <c r="B984" s="1" t="s">
        <v>7457</v>
      </c>
      <c r="C984" s="1" t="str">
        <f>VLOOKUP(B984,店铺SKU信息!E:F,2,0)</f>
        <v>AGM48999-Purple-XL</v>
      </c>
      <c r="D984" s="1" t="s">
        <v>2636</v>
      </c>
      <c r="E984" s="1" t="s">
        <v>8306</v>
      </c>
      <c r="F984" s="1" t="s">
        <v>7352</v>
      </c>
      <c r="G984" s="1">
        <v>11.7</v>
      </c>
      <c r="H984" s="1">
        <v>9.5</v>
      </c>
      <c r="I984" s="1">
        <v>1.7</v>
      </c>
      <c r="J984" s="1" t="s">
        <v>7353</v>
      </c>
      <c r="K984" s="1">
        <v>0.9</v>
      </c>
      <c r="L984" s="1" t="s">
        <v>7354</v>
      </c>
      <c r="M984" s="1">
        <v>0.1091</v>
      </c>
      <c r="N984" s="1" t="s">
        <v>7355</v>
      </c>
      <c r="O984" s="1" t="s">
        <v>7356</v>
      </c>
      <c r="P984" s="1">
        <v>0.03</v>
      </c>
      <c r="Q984" s="1">
        <v>0</v>
      </c>
      <c r="R984" s="1">
        <v>3.5000000000000001E-3</v>
      </c>
      <c r="S984" s="38">
        <v>43678</v>
      </c>
      <c r="T984" s="1">
        <v>0.69</v>
      </c>
      <c r="U984" s="1" t="s">
        <v>7357</v>
      </c>
      <c r="V984" s="1">
        <v>4.0000000000000001E-3</v>
      </c>
      <c r="W984" s="1" t="s">
        <v>7358</v>
      </c>
      <c r="X984" s="1" t="b">
        <v>0</v>
      </c>
      <c r="Y984" s="1" t="b">
        <v>0</v>
      </c>
    </row>
    <row r="985" spans="1:25" x14ac:dyDescent="0.25">
      <c r="A985" s="1" t="s">
        <v>7824</v>
      </c>
      <c r="B985" s="1" t="s">
        <v>7825</v>
      </c>
      <c r="C985" s="1" t="str">
        <f>VLOOKUP(B985,店铺SKU信息!E:F,2,0)</f>
        <v>AGM48999-Blue-2XL</v>
      </c>
      <c r="D985" s="1" t="s">
        <v>2964</v>
      </c>
      <c r="E985" s="1" t="s">
        <v>8306</v>
      </c>
      <c r="F985" s="1" t="s">
        <v>7352</v>
      </c>
      <c r="G985" s="1">
        <v>11.7</v>
      </c>
      <c r="H985" s="1">
        <v>9.5</v>
      </c>
      <c r="I985" s="1">
        <v>1.7</v>
      </c>
      <c r="J985" s="1" t="s">
        <v>7353</v>
      </c>
      <c r="K985" s="1">
        <v>0.9</v>
      </c>
      <c r="L985" s="1" t="s">
        <v>7354</v>
      </c>
      <c r="M985" s="1">
        <v>0.1091</v>
      </c>
      <c r="N985" s="1" t="s">
        <v>7355</v>
      </c>
      <c r="O985" s="1" t="s">
        <v>7356</v>
      </c>
      <c r="P985" s="1">
        <v>0.03</v>
      </c>
      <c r="Q985" s="1">
        <v>0</v>
      </c>
      <c r="R985" s="1">
        <v>3.5000000000000001E-3</v>
      </c>
      <c r="S985" s="38">
        <v>43678</v>
      </c>
      <c r="T985" s="1">
        <v>0.69</v>
      </c>
      <c r="U985" s="1" t="s">
        <v>7357</v>
      </c>
      <c r="V985" s="1">
        <v>3.8999999999999998E-3</v>
      </c>
      <c r="W985" s="1" t="s">
        <v>7358</v>
      </c>
      <c r="X985" s="1" t="b">
        <v>0</v>
      </c>
      <c r="Y985" s="1" t="b">
        <v>0</v>
      </c>
    </row>
    <row r="986" spans="1:25" x14ac:dyDescent="0.25">
      <c r="A986" s="1" t="s">
        <v>7897</v>
      </c>
      <c r="B986" s="1" t="s">
        <v>7898</v>
      </c>
      <c r="C986" s="1" t="str">
        <f>VLOOKUP(B986,店铺SKU信息!E:F,2,0)</f>
        <v>AGM42644-Black Stripe-3XL</v>
      </c>
      <c r="D986" s="1" t="s">
        <v>5430</v>
      </c>
      <c r="E986" s="1" t="s">
        <v>8307</v>
      </c>
      <c r="F986" s="1" t="s">
        <v>7352</v>
      </c>
      <c r="G986" s="1">
        <v>12.7</v>
      </c>
      <c r="H986" s="1">
        <v>9.9</v>
      </c>
      <c r="I986" s="1">
        <v>0.8</v>
      </c>
      <c r="J986" s="1" t="s">
        <v>7353</v>
      </c>
      <c r="K986" s="1">
        <v>0.65</v>
      </c>
      <c r="L986" s="1" t="s">
        <v>7354</v>
      </c>
      <c r="M986" s="1">
        <v>5.8099999999999999E-2</v>
      </c>
      <c r="N986" s="1" t="s">
        <v>7355</v>
      </c>
      <c r="O986" s="1" t="s">
        <v>7356</v>
      </c>
      <c r="P986" s="1">
        <v>0.94</v>
      </c>
      <c r="Q986" s="1">
        <v>0</v>
      </c>
      <c r="R986" s="1">
        <v>5.4399999999999997E-2</v>
      </c>
      <c r="S986" s="38">
        <v>43678</v>
      </c>
      <c r="T986" s="1">
        <v>0.69</v>
      </c>
      <c r="U986" s="1" t="s">
        <v>7357</v>
      </c>
      <c r="V986" s="1">
        <v>3.7499999999999999E-2</v>
      </c>
      <c r="W986" s="1" t="s">
        <v>7358</v>
      </c>
      <c r="X986" s="1" t="b">
        <v>0</v>
      </c>
      <c r="Y986" s="1" t="b">
        <v>0</v>
      </c>
    </row>
    <row r="987" spans="1:25" x14ac:dyDescent="0.25">
      <c r="A987" s="1" t="s">
        <v>8078</v>
      </c>
      <c r="B987" s="1" t="s">
        <v>8079</v>
      </c>
      <c r="C987" s="1" t="str">
        <f>VLOOKUP(B987,店铺SKU信息!E:F,2,0)</f>
        <v>AGM19377-Black-3XL</v>
      </c>
      <c r="D987" s="1" t="s">
        <v>8080</v>
      </c>
      <c r="E987" s="1" t="s">
        <v>8307</v>
      </c>
      <c r="F987" s="1" t="s">
        <v>7352</v>
      </c>
      <c r="G987" s="1">
        <v>12.68</v>
      </c>
      <c r="H987" s="1">
        <v>10.19</v>
      </c>
      <c r="I987" s="1">
        <v>1.18</v>
      </c>
      <c r="J987" s="1" t="s">
        <v>7353</v>
      </c>
      <c r="K987" s="1">
        <v>0.4</v>
      </c>
      <c r="L987" s="1" t="s">
        <v>7354</v>
      </c>
      <c r="M987" s="1">
        <v>8.8300000000000003E-2</v>
      </c>
      <c r="N987" s="1" t="s">
        <v>7355</v>
      </c>
      <c r="O987" s="1" t="s">
        <v>7356</v>
      </c>
      <c r="P987" s="1">
        <v>2</v>
      </c>
      <c r="Q987" s="1">
        <v>0</v>
      </c>
      <c r="R987" s="1">
        <v>0.17660000000000001</v>
      </c>
      <c r="S987" s="38">
        <v>43678</v>
      </c>
      <c r="T987" s="1">
        <v>0.69</v>
      </c>
      <c r="U987" s="1" t="s">
        <v>7357</v>
      </c>
      <c r="V987" s="1">
        <v>0.12189999999999999</v>
      </c>
      <c r="W987" s="1" t="s">
        <v>7358</v>
      </c>
      <c r="X987" s="1" t="b">
        <v>0</v>
      </c>
      <c r="Y987" s="1" t="b">
        <v>0</v>
      </c>
    </row>
    <row r="988" spans="1:25" x14ac:dyDescent="0.25">
      <c r="A988" s="1" t="s">
        <v>8100</v>
      </c>
      <c r="B988" s="1" t="s">
        <v>8101</v>
      </c>
      <c r="C988" s="1" t="str">
        <f>VLOOKUP(B988,店铺SKU信息!E:F,2,0)</f>
        <v>AGM42588-Black-2XL</v>
      </c>
      <c r="D988" s="1" t="s">
        <v>2838</v>
      </c>
      <c r="E988" s="1" t="s">
        <v>8307</v>
      </c>
      <c r="F988" s="1" t="s">
        <v>7352</v>
      </c>
      <c r="G988" s="1">
        <v>12.1</v>
      </c>
      <c r="H988" s="1">
        <v>8.9</v>
      </c>
      <c r="I988" s="1">
        <v>2.4</v>
      </c>
      <c r="J988" s="1" t="s">
        <v>7353</v>
      </c>
      <c r="K988" s="1">
        <v>1.1499999999999999</v>
      </c>
      <c r="L988" s="1" t="s">
        <v>7354</v>
      </c>
      <c r="M988" s="1">
        <v>0.14940000000000001</v>
      </c>
      <c r="N988" s="1" t="s">
        <v>7355</v>
      </c>
      <c r="O988" s="1" t="s">
        <v>7356</v>
      </c>
      <c r="P988" s="1">
        <v>1</v>
      </c>
      <c r="Q988" s="1">
        <v>0</v>
      </c>
      <c r="R988" s="1">
        <v>0.14940000000000001</v>
      </c>
      <c r="S988" s="38">
        <v>43678</v>
      </c>
      <c r="T988" s="1">
        <v>0.69</v>
      </c>
      <c r="U988" s="1" t="s">
        <v>7357</v>
      </c>
      <c r="V988" s="1">
        <v>0.1031</v>
      </c>
      <c r="W988" s="1" t="s">
        <v>7358</v>
      </c>
      <c r="X988" s="1" t="b">
        <v>0</v>
      </c>
      <c r="Y988" s="1" t="b">
        <v>0</v>
      </c>
    </row>
    <row r="989" spans="1:25" x14ac:dyDescent="0.25">
      <c r="A989" s="1" t="s">
        <v>7673</v>
      </c>
      <c r="B989" s="1" t="s">
        <v>7674</v>
      </c>
      <c r="C989" s="1" t="str">
        <f>VLOOKUP(B989,店铺SKU信息!E:F,2,0)</f>
        <v>AGM42544-Black-3XL</v>
      </c>
      <c r="D989" s="1" t="s">
        <v>7675</v>
      </c>
      <c r="E989" s="1" t="s">
        <v>8307</v>
      </c>
      <c r="F989" s="1" t="s">
        <v>7352</v>
      </c>
      <c r="G989" s="1">
        <v>12.8</v>
      </c>
      <c r="H989" s="1">
        <v>6</v>
      </c>
      <c r="I989" s="1">
        <v>2.4</v>
      </c>
      <c r="J989" s="1" t="s">
        <v>7353</v>
      </c>
      <c r="K989" s="1">
        <v>0.6</v>
      </c>
      <c r="L989" s="1" t="s">
        <v>7354</v>
      </c>
      <c r="M989" s="1">
        <v>0.1066</v>
      </c>
      <c r="N989" s="1" t="s">
        <v>7355</v>
      </c>
      <c r="O989" s="1" t="s">
        <v>7356</v>
      </c>
      <c r="P989" s="1">
        <v>1</v>
      </c>
      <c r="Q989" s="1">
        <v>0</v>
      </c>
      <c r="R989" s="1">
        <v>0.1066</v>
      </c>
      <c r="S989" s="38">
        <v>43678</v>
      </c>
      <c r="T989" s="1">
        <v>0.69</v>
      </c>
      <c r="U989" s="1" t="s">
        <v>7357</v>
      </c>
      <c r="V989" s="1">
        <v>7.3499999999999996E-2</v>
      </c>
      <c r="W989" s="1" t="s">
        <v>7358</v>
      </c>
      <c r="X989" s="1" t="b">
        <v>0</v>
      </c>
      <c r="Y989" s="1" t="b">
        <v>0</v>
      </c>
    </row>
    <row r="990" spans="1:25" x14ac:dyDescent="0.25">
      <c r="A990" s="1" t="s">
        <v>7667</v>
      </c>
      <c r="B990" s="1" t="s">
        <v>7668</v>
      </c>
      <c r="C990" s="1" t="str">
        <f>VLOOKUP(B990,店铺SKU信息!E:F,2,0)</f>
        <v>AGM42566-Black-XL</v>
      </c>
      <c r="D990" s="1" t="s">
        <v>7669</v>
      </c>
      <c r="E990" s="1" t="s">
        <v>8307</v>
      </c>
      <c r="F990" s="1" t="s">
        <v>7352</v>
      </c>
      <c r="G990" s="1">
        <v>10.5</v>
      </c>
      <c r="H990" s="1">
        <v>3.8</v>
      </c>
      <c r="I990" s="1">
        <v>2.2999999999999998</v>
      </c>
      <c r="J990" s="1" t="s">
        <v>7353</v>
      </c>
      <c r="K990" s="1">
        <v>0.6</v>
      </c>
      <c r="L990" s="1" t="s">
        <v>7354</v>
      </c>
      <c r="M990" s="1">
        <v>5.3100000000000001E-2</v>
      </c>
      <c r="N990" s="1" t="s">
        <v>7355</v>
      </c>
      <c r="O990" s="1" t="s">
        <v>7356</v>
      </c>
      <c r="P990" s="1">
        <v>1</v>
      </c>
      <c r="Q990" s="1">
        <v>0</v>
      </c>
      <c r="R990" s="1">
        <v>5.3100000000000001E-2</v>
      </c>
      <c r="S990" s="38">
        <v>43678</v>
      </c>
      <c r="T990" s="1">
        <v>0.69</v>
      </c>
      <c r="U990" s="1" t="s">
        <v>7357</v>
      </c>
      <c r="V990" s="1">
        <v>3.6600000000000001E-2</v>
      </c>
      <c r="W990" s="1" t="s">
        <v>7358</v>
      </c>
      <c r="X990" s="1" t="b">
        <v>0</v>
      </c>
      <c r="Y990" s="1" t="b">
        <v>0</v>
      </c>
    </row>
    <row r="991" spans="1:25" x14ac:dyDescent="0.25">
      <c r="A991" s="1" t="s">
        <v>8090</v>
      </c>
      <c r="B991" s="1" t="s">
        <v>8091</v>
      </c>
      <c r="C991" s="1" t="str">
        <f>VLOOKUP(B991,店铺SKU信息!E:F,2,0)</f>
        <v>AGM19377-Gray-4XL</v>
      </c>
      <c r="D991" s="1" t="s">
        <v>8092</v>
      </c>
      <c r="E991" s="1" t="s">
        <v>8307</v>
      </c>
      <c r="F991" s="1" t="s">
        <v>7352</v>
      </c>
      <c r="G991" s="1">
        <v>12.68</v>
      </c>
      <c r="H991" s="1">
        <v>10.19</v>
      </c>
      <c r="I991" s="1">
        <v>1.18</v>
      </c>
      <c r="J991" s="1" t="s">
        <v>7353</v>
      </c>
      <c r="K991" s="1">
        <v>0.4</v>
      </c>
      <c r="L991" s="1" t="s">
        <v>7354</v>
      </c>
      <c r="M991" s="1">
        <v>8.8300000000000003E-2</v>
      </c>
      <c r="N991" s="1" t="s">
        <v>7355</v>
      </c>
      <c r="O991" s="1" t="s">
        <v>7356</v>
      </c>
      <c r="P991" s="1">
        <v>1</v>
      </c>
      <c r="Q991" s="1">
        <v>0</v>
      </c>
      <c r="R991" s="1">
        <v>8.8300000000000003E-2</v>
      </c>
      <c r="S991" s="38">
        <v>43678</v>
      </c>
      <c r="T991" s="1">
        <v>0.69</v>
      </c>
      <c r="U991" s="1" t="s">
        <v>7357</v>
      </c>
      <c r="V991" s="1">
        <v>6.0900000000000003E-2</v>
      </c>
      <c r="W991" s="1" t="s">
        <v>7358</v>
      </c>
      <c r="X991" s="1" t="b">
        <v>0</v>
      </c>
      <c r="Y991" s="1" t="b">
        <v>0</v>
      </c>
    </row>
    <row r="992" spans="1:25" x14ac:dyDescent="0.25">
      <c r="A992" s="1" t="s">
        <v>8039</v>
      </c>
      <c r="B992" s="1" t="s">
        <v>8040</v>
      </c>
      <c r="C992" s="1" t="str">
        <f>VLOOKUP(B992,店铺SKU信息!E:F,2,0)</f>
        <v>AGM42600-Burgundy-4XL</v>
      </c>
      <c r="D992" s="1" t="s">
        <v>5227</v>
      </c>
      <c r="E992" s="1" t="s">
        <v>8307</v>
      </c>
      <c r="F992" s="1" t="s">
        <v>7352</v>
      </c>
      <c r="G992" s="1">
        <v>12.85</v>
      </c>
      <c r="H992" s="1">
        <v>9.0399999999999991</v>
      </c>
      <c r="I992" s="1">
        <v>1.65</v>
      </c>
      <c r="J992" s="1" t="s">
        <v>7353</v>
      </c>
      <c r="K992" s="1">
        <v>0.45</v>
      </c>
      <c r="L992" s="1" t="s">
        <v>7354</v>
      </c>
      <c r="M992" s="1">
        <v>0.1109</v>
      </c>
      <c r="N992" s="1" t="s">
        <v>7355</v>
      </c>
      <c r="O992" s="1" t="s">
        <v>7356</v>
      </c>
      <c r="P992" s="1">
        <v>1</v>
      </c>
      <c r="Q992" s="1">
        <v>0</v>
      </c>
      <c r="R992" s="1">
        <v>0.1109</v>
      </c>
      <c r="S992" s="38">
        <v>43678</v>
      </c>
      <c r="T992" s="1">
        <v>0.69</v>
      </c>
      <c r="U992" s="1" t="s">
        <v>7357</v>
      </c>
      <c r="V992" s="1">
        <v>7.6499999999999999E-2</v>
      </c>
      <c r="W992" s="1" t="s">
        <v>7358</v>
      </c>
      <c r="X992" s="1" t="b">
        <v>0</v>
      </c>
      <c r="Y992" s="1" t="b">
        <v>0</v>
      </c>
    </row>
    <row r="993" spans="1:25" x14ac:dyDescent="0.25">
      <c r="A993" s="1" t="s">
        <v>7906</v>
      </c>
      <c r="B993" s="1" t="s">
        <v>7907</v>
      </c>
      <c r="C993" s="1" t="str">
        <f>VLOOKUP(B993,店铺SKU信息!E:F,2,0)</f>
        <v>AGCY6820-White-S</v>
      </c>
      <c r="D993" s="1" t="s">
        <v>3198</v>
      </c>
      <c r="E993" s="1" t="s">
        <v>8307</v>
      </c>
      <c r="F993" s="1" t="s">
        <v>7352</v>
      </c>
      <c r="G993" s="1">
        <v>13.07</v>
      </c>
      <c r="H993" s="1">
        <v>10.28</v>
      </c>
      <c r="I993" s="1">
        <v>0.79</v>
      </c>
      <c r="J993" s="1" t="s">
        <v>7353</v>
      </c>
      <c r="K993" s="1">
        <v>0.2</v>
      </c>
      <c r="L993" s="1" t="s">
        <v>7354</v>
      </c>
      <c r="M993" s="1">
        <v>6.1400000000000003E-2</v>
      </c>
      <c r="N993" s="1" t="s">
        <v>7355</v>
      </c>
      <c r="O993" s="1" t="s">
        <v>7356</v>
      </c>
      <c r="P993" s="1">
        <v>1.19</v>
      </c>
      <c r="Q993" s="1">
        <v>0</v>
      </c>
      <c r="R993" s="1">
        <v>7.3300000000000004E-2</v>
      </c>
      <c r="S993" s="38">
        <v>43678</v>
      </c>
      <c r="T993" s="1">
        <v>0.69</v>
      </c>
      <c r="U993" s="1" t="s">
        <v>7357</v>
      </c>
      <c r="V993" s="1">
        <v>5.0599999999999999E-2</v>
      </c>
      <c r="W993" s="1" t="s">
        <v>7358</v>
      </c>
      <c r="X993" s="1" t="b">
        <v>0</v>
      </c>
      <c r="Y993" s="1" t="b">
        <v>0</v>
      </c>
    </row>
    <row r="994" spans="1:25" x14ac:dyDescent="0.25">
      <c r="A994" s="1" t="s">
        <v>8141</v>
      </c>
      <c r="B994" s="1" t="s">
        <v>8142</v>
      </c>
      <c r="C994" s="1" t="str">
        <f>VLOOKUP(B994,店铺SKU信息!E:F,2,0)</f>
        <v>AGM48899-Burgundy-3XL</v>
      </c>
      <c r="D994" s="1" t="s">
        <v>8143</v>
      </c>
      <c r="E994" s="1" t="s">
        <v>8307</v>
      </c>
      <c r="F994" s="1" t="s">
        <v>7352</v>
      </c>
      <c r="G994" s="1">
        <v>12.56</v>
      </c>
      <c r="H994" s="1">
        <v>9.92</v>
      </c>
      <c r="I994" s="1">
        <v>0.59</v>
      </c>
      <c r="J994" s="1" t="s">
        <v>7353</v>
      </c>
      <c r="K994" s="1">
        <v>0.35</v>
      </c>
      <c r="L994" s="1" t="s">
        <v>7354</v>
      </c>
      <c r="M994" s="1">
        <v>4.2599999999999999E-2</v>
      </c>
      <c r="N994" s="1" t="s">
        <v>7355</v>
      </c>
      <c r="O994" s="1" t="s">
        <v>7356</v>
      </c>
      <c r="P994" s="1">
        <v>1</v>
      </c>
      <c r="Q994" s="1">
        <v>0</v>
      </c>
      <c r="R994" s="1">
        <v>4.2599999999999999E-2</v>
      </c>
      <c r="S994" s="38">
        <v>43678</v>
      </c>
      <c r="T994" s="1">
        <v>0.69</v>
      </c>
      <c r="U994" s="1" t="s">
        <v>7357</v>
      </c>
      <c r="V994" s="1">
        <v>2.9399999999999999E-2</v>
      </c>
      <c r="W994" s="1" t="s">
        <v>7358</v>
      </c>
      <c r="X994" s="1" t="b">
        <v>0</v>
      </c>
      <c r="Y994" s="1" t="b">
        <v>0</v>
      </c>
    </row>
    <row r="995" spans="1:25" x14ac:dyDescent="0.25">
      <c r="A995" s="1" t="s">
        <v>8075</v>
      </c>
      <c r="B995" s="1" t="s">
        <v>8076</v>
      </c>
      <c r="C995" s="1" t="str">
        <f>VLOOKUP(B995,店铺SKU信息!E:F,2,0)</f>
        <v>AGM42600-Red-2XL</v>
      </c>
      <c r="D995" s="1" t="s">
        <v>8077</v>
      </c>
      <c r="E995" s="1" t="s">
        <v>8307</v>
      </c>
      <c r="F995" s="1" t="s">
        <v>7352</v>
      </c>
      <c r="G995" s="1">
        <v>12.85</v>
      </c>
      <c r="H995" s="1">
        <v>9.0399999999999991</v>
      </c>
      <c r="I995" s="1">
        <v>1.65</v>
      </c>
      <c r="J995" s="1" t="s">
        <v>7353</v>
      </c>
      <c r="K995" s="1">
        <v>0.45</v>
      </c>
      <c r="L995" s="1" t="s">
        <v>7354</v>
      </c>
      <c r="M995" s="1">
        <v>0.1109</v>
      </c>
      <c r="N995" s="1" t="s">
        <v>7355</v>
      </c>
      <c r="O995" s="1" t="s">
        <v>7356</v>
      </c>
      <c r="P995" s="1">
        <v>1</v>
      </c>
      <c r="Q995" s="1">
        <v>0</v>
      </c>
      <c r="R995" s="1">
        <v>0.1109</v>
      </c>
      <c r="S995" s="38">
        <v>43678</v>
      </c>
      <c r="T995" s="1">
        <v>0.69</v>
      </c>
      <c r="U995" s="1" t="s">
        <v>7357</v>
      </c>
      <c r="V995" s="1">
        <v>7.6499999999999999E-2</v>
      </c>
      <c r="W995" s="1" t="s">
        <v>7358</v>
      </c>
      <c r="X995" s="1" t="b">
        <v>0</v>
      </c>
      <c r="Y995" s="1" t="b">
        <v>0</v>
      </c>
    </row>
    <row r="996" spans="1:25" x14ac:dyDescent="0.25">
      <c r="A996" s="1" t="s">
        <v>8125</v>
      </c>
      <c r="B996" s="1" t="s">
        <v>8126</v>
      </c>
      <c r="C996" s="1" t="str">
        <f>VLOOKUP(B996,店铺SKU信息!E:F,2,0)</f>
        <v>AGM42599-Red-3XL</v>
      </c>
      <c r="D996" s="1" t="s">
        <v>3407</v>
      </c>
      <c r="E996" s="1" t="s">
        <v>8307</v>
      </c>
      <c r="F996" s="1" t="s">
        <v>7352</v>
      </c>
      <c r="G996" s="1">
        <v>12.2</v>
      </c>
      <c r="H996" s="1">
        <v>9.3000000000000007</v>
      </c>
      <c r="I996" s="1">
        <v>1.2</v>
      </c>
      <c r="J996" s="1" t="s">
        <v>7353</v>
      </c>
      <c r="K996" s="1">
        <v>0.5</v>
      </c>
      <c r="L996" s="1" t="s">
        <v>7354</v>
      </c>
      <c r="M996" s="1">
        <v>7.8600000000000003E-2</v>
      </c>
      <c r="N996" s="1" t="s">
        <v>7355</v>
      </c>
      <c r="O996" s="1" t="s">
        <v>7356</v>
      </c>
      <c r="P996" s="1">
        <v>1</v>
      </c>
      <c r="Q996" s="1">
        <v>0</v>
      </c>
      <c r="R996" s="1">
        <v>7.8600000000000003E-2</v>
      </c>
      <c r="S996" s="38">
        <v>43678</v>
      </c>
      <c r="T996" s="1">
        <v>0.69</v>
      </c>
      <c r="U996" s="1" t="s">
        <v>7357</v>
      </c>
      <c r="V996" s="1">
        <v>5.4199999999999998E-2</v>
      </c>
      <c r="W996" s="1" t="s">
        <v>7358</v>
      </c>
      <c r="X996" s="1" t="b">
        <v>0</v>
      </c>
      <c r="Y996" s="1" t="b">
        <v>0</v>
      </c>
    </row>
    <row r="997" spans="1:25" x14ac:dyDescent="0.25">
      <c r="A997" s="1" t="s">
        <v>8208</v>
      </c>
      <c r="B997" s="1" t="s">
        <v>8209</v>
      </c>
      <c r="C997" s="1" t="str">
        <f>VLOOKUP(B997,店铺SKU信息!E:F,2,0)</f>
        <v>AGM42544-Purple-XL</v>
      </c>
      <c r="D997" s="1" t="s">
        <v>2972</v>
      </c>
      <c r="E997" s="1" t="s">
        <v>8307</v>
      </c>
      <c r="F997" s="1" t="s">
        <v>7352</v>
      </c>
      <c r="G997" s="1">
        <v>12.8</v>
      </c>
      <c r="H997" s="1">
        <v>6</v>
      </c>
      <c r="I997" s="1">
        <v>2.4</v>
      </c>
      <c r="J997" s="1" t="s">
        <v>7353</v>
      </c>
      <c r="K997" s="1">
        <v>0.6</v>
      </c>
      <c r="L997" s="1" t="s">
        <v>7354</v>
      </c>
      <c r="M997" s="1">
        <v>0.1066</v>
      </c>
      <c r="N997" s="1" t="s">
        <v>7355</v>
      </c>
      <c r="O997" s="1" t="s">
        <v>7356</v>
      </c>
      <c r="P997" s="1">
        <v>1</v>
      </c>
      <c r="Q997" s="1">
        <v>0</v>
      </c>
      <c r="R997" s="1">
        <v>0.1066</v>
      </c>
      <c r="S997" s="38">
        <v>43678</v>
      </c>
      <c r="T997" s="1">
        <v>0.69</v>
      </c>
      <c r="U997" s="1" t="s">
        <v>7357</v>
      </c>
      <c r="V997" s="1">
        <v>7.3499999999999996E-2</v>
      </c>
      <c r="W997" s="1" t="s">
        <v>7358</v>
      </c>
      <c r="X997" s="1" t="b">
        <v>0</v>
      </c>
      <c r="Y997" s="1" t="b">
        <v>0</v>
      </c>
    </row>
    <row r="998" spans="1:25" x14ac:dyDescent="0.25">
      <c r="A998" s="1" t="s">
        <v>8050</v>
      </c>
      <c r="B998" s="1" t="s">
        <v>8051</v>
      </c>
      <c r="C998" s="1" t="str">
        <f>VLOOKUP(B998,店铺SKU信息!E:F,2,0)</f>
        <v>AGM48899-Black-2XL</v>
      </c>
      <c r="D998" s="1" t="s">
        <v>3507</v>
      </c>
      <c r="E998" s="1" t="s">
        <v>8307</v>
      </c>
      <c r="F998" s="1" t="s">
        <v>7352</v>
      </c>
      <c r="G998" s="1">
        <v>12.56</v>
      </c>
      <c r="H998" s="1">
        <v>9.92</v>
      </c>
      <c r="I998" s="1">
        <v>0.59</v>
      </c>
      <c r="J998" s="1" t="s">
        <v>7353</v>
      </c>
      <c r="K998" s="1">
        <v>0.35</v>
      </c>
      <c r="L998" s="1" t="s">
        <v>7354</v>
      </c>
      <c r="M998" s="1">
        <v>4.2599999999999999E-2</v>
      </c>
      <c r="N998" s="1" t="s">
        <v>7355</v>
      </c>
      <c r="O998" s="1" t="s">
        <v>7356</v>
      </c>
      <c r="P998" s="1">
        <v>1</v>
      </c>
      <c r="Q998" s="1">
        <v>0</v>
      </c>
      <c r="R998" s="1">
        <v>4.2599999999999999E-2</v>
      </c>
      <c r="S998" s="38">
        <v>43678</v>
      </c>
      <c r="T998" s="1">
        <v>0.69</v>
      </c>
      <c r="U998" s="1" t="s">
        <v>7357</v>
      </c>
      <c r="V998" s="1">
        <v>2.9399999999999999E-2</v>
      </c>
      <c r="W998" s="1" t="s">
        <v>7358</v>
      </c>
      <c r="X998" s="1" t="b">
        <v>0</v>
      </c>
      <c r="Y998" s="1" t="b">
        <v>0</v>
      </c>
    </row>
    <row r="999" spans="1:25" x14ac:dyDescent="0.25">
      <c r="A999" s="1" t="s">
        <v>8114</v>
      </c>
      <c r="B999" s="1" t="s">
        <v>8115</v>
      </c>
      <c r="C999" s="1" t="str">
        <f>VLOOKUP(B999,店铺SKU信息!E:F,2,0)</f>
        <v>AGM42566-Purple-3XL</v>
      </c>
      <c r="D999" s="1" t="s">
        <v>8116</v>
      </c>
      <c r="E999" s="1" t="s">
        <v>8307</v>
      </c>
      <c r="F999" s="1" t="s">
        <v>7352</v>
      </c>
      <c r="G999" s="1">
        <v>10.5</v>
      </c>
      <c r="H999" s="1">
        <v>3.8</v>
      </c>
      <c r="I999" s="1">
        <v>2.2999999999999998</v>
      </c>
      <c r="J999" s="1" t="s">
        <v>7353</v>
      </c>
      <c r="K999" s="1">
        <v>0.6</v>
      </c>
      <c r="L999" s="1" t="s">
        <v>7354</v>
      </c>
      <c r="M999" s="1">
        <v>5.3100000000000001E-2</v>
      </c>
      <c r="N999" s="1" t="s">
        <v>7355</v>
      </c>
      <c r="O999" s="1" t="s">
        <v>7356</v>
      </c>
      <c r="P999" s="1">
        <v>1</v>
      </c>
      <c r="Q999" s="1">
        <v>0</v>
      </c>
      <c r="R999" s="1">
        <v>5.3100000000000001E-2</v>
      </c>
      <c r="S999" s="38">
        <v>43678</v>
      </c>
      <c r="T999" s="1">
        <v>0.69</v>
      </c>
      <c r="U999" s="1" t="s">
        <v>7357</v>
      </c>
      <c r="V999" s="1">
        <v>3.6600000000000001E-2</v>
      </c>
      <c r="W999" s="1" t="s">
        <v>7358</v>
      </c>
      <c r="X999" s="1" t="b">
        <v>0</v>
      </c>
      <c r="Y999" s="1" t="b">
        <v>0</v>
      </c>
    </row>
    <row r="1000" spans="1:25" x14ac:dyDescent="0.25">
      <c r="A1000" s="1" t="s">
        <v>8308</v>
      </c>
      <c r="B1000" s="1" t="s">
        <v>8309</v>
      </c>
      <c r="C1000" s="1" t="str">
        <f>VLOOKUP(B1000,店铺SKU信息!E:F,2,0)</f>
        <v>AGCY6820-White-XL</v>
      </c>
      <c r="D1000" s="1" t="s">
        <v>8310</v>
      </c>
      <c r="E1000" s="1" t="s">
        <v>8307</v>
      </c>
      <c r="F1000" s="1" t="s">
        <v>7352</v>
      </c>
      <c r="G1000" s="1">
        <v>13.07</v>
      </c>
      <c r="H1000" s="1">
        <v>10.28</v>
      </c>
      <c r="I1000" s="1">
        <v>0.79</v>
      </c>
      <c r="J1000" s="1" t="s">
        <v>7353</v>
      </c>
      <c r="K1000" s="1">
        <v>0.2</v>
      </c>
      <c r="L1000" s="1" t="s">
        <v>7354</v>
      </c>
      <c r="M1000" s="1">
        <v>6.1400000000000003E-2</v>
      </c>
      <c r="N1000" s="1" t="s">
        <v>7355</v>
      </c>
      <c r="O1000" s="1" t="s">
        <v>7356</v>
      </c>
      <c r="P1000" s="1">
        <v>0.48</v>
      </c>
      <c r="Q1000" s="1">
        <v>0</v>
      </c>
      <c r="R1000" s="1">
        <v>2.9700000000000001E-2</v>
      </c>
      <c r="S1000" s="38">
        <v>43678</v>
      </c>
      <c r="T1000" s="1">
        <v>0.69</v>
      </c>
      <c r="U1000" s="1" t="s">
        <v>7357</v>
      </c>
      <c r="V1000" s="1">
        <v>2.0500000000000001E-2</v>
      </c>
      <c r="W1000" s="1" t="s">
        <v>7358</v>
      </c>
      <c r="X1000" s="1" t="b">
        <v>0</v>
      </c>
      <c r="Y1000" s="1" t="b">
        <v>0</v>
      </c>
    </row>
    <row r="1001" spans="1:25" x14ac:dyDescent="0.25">
      <c r="A1001" s="1" t="s">
        <v>7880</v>
      </c>
      <c r="B1001" s="1" t="s">
        <v>7881</v>
      </c>
      <c r="C1001" s="1" t="str">
        <f>VLOOKUP(B1001,店铺SKU信息!E:F,2,0)</f>
        <v>AGM42566-Black-2XL</v>
      </c>
      <c r="D1001" s="1" t="s">
        <v>7882</v>
      </c>
      <c r="E1001" s="1" t="s">
        <v>8307</v>
      </c>
      <c r="F1001" s="1" t="s">
        <v>7352</v>
      </c>
      <c r="G1001" s="1">
        <v>10.5</v>
      </c>
      <c r="H1001" s="1">
        <v>3.8</v>
      </c>
      <c r="I1001" s="1">
        <v>2.2999999999999998</v>
      </c>
      <c r="J1001" s="1" t="s">
        <v>7353</v>
      </c>
      <c r="K1001" s="1">
        <v>0.6</v>
      </c>
      <c r="L1001" s="1" t="s">
        <v>7354</v>
      </c>
      <c r="M1001" s="1">
        <v>5.3100000000000001E-2</v>
      </c>
      <c r="N1001" s="1" t="s">
        <v>7355</v>
      </c>
      <c r="O1001" s="1" t="s">
        <v>7356</v>
      </c>
      <c r="P1001" s="1">
        <v>1</v>
      </c>
      <c r="Q1001" s="1">
        <v>0</v>
      </c>
      <c r="R1001" s="1">
        <v>5.3100000000000001E-2</v>
      </c>
      <c r="S1001" s="38">
        <v>43678</v>
      </c>
      <c r="T1001" s="1">
        <v>0.69</v>
      </c>
      <c r="U1001" s="1" t="s">
        <v>7357</v>
      </c>
      <c r="V1001" s="1">
        <v>3.6600000000000001E-2</v>
      </c>
      <c r="W1001" s="1" t="s">
        <v>7358</v>
      </c>
      <c r="X1001" s="1" t="b">
        <v>0</v>
      </c>
      <c r="Y1001" s="1" t="b">
        <v>0</v>
      </c>
    </row>
    <row r="1002" spans="1:25" x14ac:dyDescent="0.25">
      <c r="A1002" s="1" t="s">
        <v>8023</v>
      </c>
      <c r="B1002" s="1" t="s">
        <v>8024</v>
      </c>
      <c r="C1002" s="1" t="str">
        <f>VLOOKUP(B1002,店铺SKU信息!E:F,2,0)</f>
        <v>AGM19377-Gray-3XL</v>
      </c>
      <c r="D1002" s="1" t="s">
        <v>8025</v>
      </c>
      <c r="E1002" s="1" t="s">
        <v>8307</v>
      </c>
      <c r="F1002" s="1" t="s">
        <v>7352</v>
      </c>
      <c r="G1002" s="1">
        <v>12.68</v>
      </c>
      <c r="H1002" s="1">
        <v>10.19</v>
      </c>
      <c r="I1002" s="1">
        <v>1.18</v>
      </c>
      <c r="J1002" s="1" t="s">
        <v>7353</v>
      </c>
      <c r="K1002" s="1">
        <v>0.4</v>
      </c>
      <c r="L1002" s="1" t="s">
        <v>7354</v>
      </c>
      <c r="M1002" s="1">
        <v>8.8300000000000003E-2</v>
      </c>
      <c r="N1002" s="1" t="s">
        <v>7355</v>
      </c>
      <c r="O1002" s="1" t="s">
        <v>7356</v>
      </c>
      <c r="P1002" s="1">
        <v>1</v>
      </c>
      <c r="Q1002" s="1">
        <v>0</v>
      </c>
      <c r="R1002" s="1">
        <v>8.8300000000000003E-2</v>
      </c>
      <c r="S1002" s="38">
        <v>43678</v>
      </c>
      <c r="T1002" s="1">
        <v>0.69</v>
      </c>
      <c r="U1002" s="1" t="s">
        <v>7357</v>
      </c>
      <c r="V1002" s="1">
        <v>6.0900000000000003E-2</v>
      </c>
      <c r="W1002" s="1" t="s">
        <v>7358</v>
      </c>
      <c r="X1002" s="1" t="b">
        <v>0</v>
      </c>
      <c r="Y1002" s="1" t="b">
        <v>0</v>
      </c>
    </row>
    <row r="1003" spans="1:25" x14ac:dyDescent="0.25">
      <c r="A1003" s="1" t="s">
        <v>7725</v>
      </c>
      <c r="B1003" s="1" t="s">
        <v>7726</v>
      </c>
      <c r="C1003" s="1" t="str">
        <f>VLOOKUP(B1003,店铺SKU信息!E:F,2,0)</f>
        <v>AGM42566-Burgundy-2XL</v>
      </c>
      <c r="D1003" s="1" t="s">
        <v>7727</v>
      </c>
      <c r="E1003" s="1" t="s">
        <v>8307</v>
      </c>
      <c r="F1003" s="1" t="s">
        <v>7352</v>
      </c>
      <c r="G1003" s="1">
        <v>10.5</v>
      </c>
      <c r="H1003" s="1">
        <v>3.8</v>
      </c>
      <c r="I1003" s="1">
        <v>2.2999999999999998</v>
      </c>
      <c r="J1003" s="1" t="s">
        <v>7353</v>
      </c>
      <c r="K1003" s="1">
        <v>0.6</v>
      </c>
      <c r="L1003" s="1" t="s">
        <v>7354</v>
      </c>
      <c r="M1003" s="1">
        <v>5.3100000000000001E-2</v>
      </c>
      <c r="N1003" s="1" t="s">
        <v>7355</v>
      </c>
      <c r="O1003" s="1" t="s">
        <v>7356</v>
      </c>
      <c r="P1003" s="1">
        <v>1</v>
      </c>
      <c r="Q1003" s="1">
        <v>0</v>
      </c>
      <c r="R1003" s="1">
        <v>5.3100000000000001E-2</v>
      </c>
      <c r="S1003" s="38">
        <v>43678</v>
      </c>
      <c r="T1003" s="1">
        <v>0.69</v>
      </c>
      <c r="U1003" s="1" t="s">
        <v>7357</v>
      </c>
      <c r="V1003" s="1">
        <v>3.6600000000000001E-2</v>
      </c>
      <c r="W1003" s="1" t="s">
        <v>7358</v>
      </c>
      <c r="X1003" s="1" t="b">
        <v>0</v>
      </c>
      <c r="Y1003" s="1" t="b">
        <v>0</v>
      </c>
    </row>
    <row r="1004" spans="1:25" x14ac:dyDescent="0.25">
      <c r="A1004" s="1" t="s">
        <v>8146</v>
      </c>
      <c r="B1004" s="1" t="s">
        <v>8147</v>
      </c>
      <c r="C1004" s="1" t="str">
        <f>VLOOKUP(B1004,店铺SKU信息!E:F,2,0)</f>
        <v>AGM42566-Purple-XL</v>
      </c>
      <c r="D1004" s="1" t="s">
        <v>8148</v>
      </c>
      <c r="E1004" s="1" t="s">
        <v>8307</v>
      </c>
      <c r="F1004" s="1" t="s">
        <v>7352</v>
      </c>
      <c r="G1004" s="1">
        <v>10.5</v>
      </c>
      <c r="H1004" s="1">
        <v>3.8</v>
      </c>
      <c r="I1004" s="1">
        <v>2.2999999999999998</v>
      </c>
      <c r="J1004" s="1" t="s">
        <v>7353</v>
      </c>
      <c r="K1004" s="1">
        <v>0.6</v>
      </c>
      <c r="L1004" s="1" t="s">
        <v>7354</v>
      </c>
      <c r="M1004" s="1">
        <v>5.3100000000000001E-2</v>
      </c>
      <c r="N1004" s="1" t="s">
        <v>7355</v>
      </c>
      <c r="O1004" s="1" t="s">
        <v>7356</v>
      </c>
      <c r="P1004" s="1">
        <v>1</v>
      </c>
      <c r="Q1004" s="1">
        <v>0</v>
      </c>
      <c r="R1004" s="1">
        <v>5.3100000000000001E-2</v>
      </c>
      <c r="S1004" s="38">
        <v>43678</v>
      </c>
      <c r="T1004" s="1">
        <v>0.69</v>
      </c>
      <c r="U1004" s="1" t="s">
        <v>7357</v>
      </c>
      <c r="V1004" s="1">
        <v>3.6600000000000001E-2</v>
      </c>
      <c r="W1004" s="1" t="s">
        <v>7358</v>
      </c>
      <c r="X1004" s="1" t="b">
        <v>0</v>
      </c>
      <c r="Y1004" s="1" t="b">
        <v>0</v>
      </c>
    </row>
    <row r="1005" spans="1:25" x14ac:dyDescent="0.25">
      <c r="A1005" s="1" t="s">
        <v>7578</v>
      </c>
      <c r="B1005" s="1" t="s">
        <v>7579</v>
      </c>
      <c r="C1005" s="1" t="str">
        <f>VLOOKUP(B1005,店铺SKU信息!E:F,2,0)</f>
        <v>AGCY4117-Red-L</v>
      </c>
      <c r="D1005" s="1" t="s">
        <v>7580</v>
      </c>
      <c r="E1005" s="1" t="s">
        <v>8307</v>
      </c>
      <c r="F1005" s="1" t="s">
        <v>7352</v>
      </c>
      <c r="G1005" s="1">
        <v>11.96</v>
      </c>
      <c r="H1005" s="1">
        <v>9.2100000000000009</v>
      </c>
      <c r="I1005" s="1">
        <v>1.38</v>
      </c>
      <c r="J1005" s="1" t="s">
        <v>7353</v>
      </c>
      <c r="K1005" s="1">
        <v>0.24</v>
      </c>
      <c r="L1005" s="1" t="s">
        <v>7354</v>
      </c>
      <c r="M1005" s="1">
        <v>8.7900000000000006E-2</v>
      </c>
      <c r="N1005" s="1" t="s">
        <v>7355</v>
      </c>
      <c r="O1005" s="1" t="s">
        <v>7356</v>
      </c>
      <c r="P1005" s="1">
        <v>0.55000000000000004</v>
      </c>
      <c r="Q1005" s="1">
        <v>0.13</v>
      </c>
      <c r="R1005" s="1">
        <v>3.6799999999999999E-2</v>
      </c>
      <c r="S1005" s="38">
        <v>43678</v>
      </c>
      <c r="T1005" s="1">
        <v>0.69</v>
      </c>
      <c r="U1005" s="1" t="s">
        <v>7357</v>
      </c>
      <c r="V1005" s="1">
        <v>2.5399999999999999E-2</v>
      </c>
      <c r="W1005" s="1" t="s">
        <v>7358</v>
      </c>
      <c r="X1005" s="1" t="b">
        <v>0</v>
      </c>
      <c r="Y1005" s="1" t="b">
        <v>0</v>
      </c>
    </row>
    <row r="1006" spans="1:25" x14ac:dyDescent="0.25">
      <c r="A1006" s="1" t="s">
        <v>7510</v>
      </c>
      <c r="B1006" s="1" t="s">
        <v>7511</v>
      </c>
      <c r="C1006" s="1" t="str">
        <f>VLOOKUP(B1006,店铺SKU信息!E:F,2,0)</f>
        <v>AGM48899-Burgundy-XL</v>
      </c>
      <c r="D1006" s="1" t="s">
        <v>7512</v>
      </c>
      <c r="E1006" s="1" t="s">
        <v>8307</v>
      </c>
      <c r="F1006" s="1" t="s">
        <v>7352</v>
      </c>
      <c r="G1006" s="1">
        <v>12.56</v>
      </c>
      <c r="H1006" s="1">
        <v>9.92</v>
      </c>
      <c r="I1006" s="1">
        <v>0.59</v>
      </c>
      <c r="J1006" s="1" t="s">
        <v>7353</v>
      </c>
      <c r="K1006" s="1">
        <v>0.35</v>
      </c>
      <c r="L1006" s="1" t="s">
        <v>7354</v>
      </c>
      <c r="M1006" s="1">
        <v>4.2599999999999999E-2</v>
      </c>
      <c r="N1006" s="1" t="s">
        <v>7355</v>
      </c>
      <c r="O1006" s="1" t="s">
        <v>7356</v>
      </c>
      <c r="P1006" s="1">
        <v>0.03</v>
      </c>
      <c r="Q1006" s="1">
        <v>0</v>
      </c>
      <c r="R1006" s="1">
        <v>1.4E-3</v>
      </c>
      <c r="S1006" s="38">
        <v>43678</v>
      </c>
      <c r="T1006" s="1">
        <v>0.69</v>
      </c>
      <c r="U1006" s="1" t="s">
        <v>7357</v>
      </c>
      <c r="V1006" s="1">
        <v>8.9999999999999998E-4</v>
      </c>
      <c r="W1006" s="1" t="s">
        <v>7358</v>
      </c>
      <c r="X1006" s="1" t="b">
        <v>0</v>
      </c>
      <c r="Y1006" s="1" t="b">
        <v>0</v>
      </c>
    </row>
    <row r="1007" spans="1:25" x14ac:dyDescent="0.25">
      <c r="A1007" s="1" t="s">
        <v>8026</v>
      </c>
      <c r="B1007" s="1" t="s">
        <v>8027</v>
      </c>
      <c r="C1007" s="1" t="str">
        <f>VLOOKUP(B1007,店铺SKU信息!E:F,2,0)</f>
        <v>AGM42599-Army Green-2XL</v>
      </c>
      <c r="D1007" s="1" t="s">
        <v>4182</v>
      </c>
      <c r="E1007" s="1" t="s">
        <v>8307</v>
      </c>
      <c r="F1007" s="1" t="s">
        <v>7352</v>
      </c>
      <c r="G1007" s="1">
        <v>12.2</v>
      </c>
      <c r="H1007" s="1">
        <v>9.3000000000000007</v>
      </c>
      <c r="I1007" s="1">
        <v>1.2</v>
      </c>
      <c r="J1007" s="1" t="s">
        <v>7353</v>
      </c>
      <c r="K1007" s="1">
        <v>0.5</v>
      </c>
      <c r="L1007" s="1" t="s">
        <v>7354</v>
      </c>
      <c r="M1007" s="1">
        <v>7.8600000000000003E-2</v>
      </c>
      <c r="N1007" s="1" t="s">
        <v>7355</v>
      </c>
      <c r="O1007" s="1" t="s">
        <v>7356</v>
      </c>
      <c r="P1007" s="1">
        <v>3</v>
      </c>
      <c r="Q1007" s="1">
        <v>0</v>
      </c>
      <c r="R1007" s="1">
        <v>0.23569999999999999</v>
      </c>
      <c r="S1007" s="38">
        <v>43678</v>
      </c>
      <c r="T1007" s="1">
        <v>0.69</v>
      </c>
      <c r="U1007" s="1" t="s">
        <v>7357</v>
      </c>
      <c r="V1007" s="1">
        <v>0.16259999999999999</v>
      </c>
      <c r="W1007" s="1" t="s">
        <v>7358</v>
      </c>
      <c r="X1007" s="1" t="b">
        <v>0</v>
      </c>
      <c r="Y1007" s="1" t="b">
        <v>0</v>
      </c>
    </row>
    <row r="1008" spans="1:25" x14ac:dyDescent="0.25">
      <c r="A1008" s="1" t="s">
        <v>8044</v>
      </c>
      <c r="B1008" s="1" t="s">
        <v>8045</v>
      </c>
      <c r="C1008" s="1" t="str">
        <f>VLOOKUP(B1008,店铺SKU信息!E:F,2,0)</f>
        <v>AGM19377-Blue-2XL</v>
      </c>
      <c r="D1008" s="1" t="s">
        <v>8046</v>
      </c>
      <c r="E1008" s="1" t="s">
        <v>8307</v>
      </c>
      <c r="F1008" s="1" t="s">
        <v>7352</v>
      </c>
      <c r="G1008" s="1">
        <v>12.68</v>
      </c>
      <c r="H1008" s="1">
        <v>10.19</v>
      </c>
      <c r="I1008" s="1">
        <v>1.18</v>
      </c>
      <c r="J1008" s="1" t="s">
        <v>7353</v>
      </c>
      <c r="K1008" s="1">
        <v>0.4</v>
      </c>
      <c r="L1008" s="1" t="s">
        <v>7354</v>
      </c>
      <c r="M1008" s="1">
        <v>8.8300000000000003E-2</v>
      </c>
      <c r="N1008" s="1" t="s">
        <v>7355</v>
      </c>
      <c r="O1008" s="1" t="s">
        <v>7356</v>
      </c>
      <c r="P1008" s="1">
        <v>1</v>
      </c>
      <c r="Q1008" s="1">
        <v>0</v>
      </c>
      <c r="R1008" s="1">
        <v>8.8300000000000003E-2</v>
      </c>
      <c r="S1008" s="38">
        <v>43678</v>
      </c>
      <c r="T1008" s="1">
        <v>0.69</v>
      </c>
      <c r="U1008" s="1" t="s">
        <v>7357</v>
      </c>
      <c r="V1008" s="1">
        <v>6.0900000000000003E-2</v>
      </c>
      <c r="W1008" s="1" t="s">
        <v>7358</v>
      </c>
      <c r="X1008" s="1" t="b">
        <v>0</v>
      </c>
      <c r="Y1008" s="1" t="b">
        <v>0</v>
      </c>
    </row>
    <row r="1009" spans="1:25" x14ac:dyDescent="0.25">
      <c r="A1009" s="1" t="s">
        <v>8311</v>
      </c>
      <c r="B1009" s="1" t="s">
        <v>8312</v>
      </c>
      <c r="C1009" s="1" t="str">
        <f>VLOOKUP(B1009,店铺SKU信息!E:F,2,0)</f>
        <v>AGCY4117-Yellow-L</v>
      </c>
      <c r="D1009" s="1" t="s">
        <v>8313</v>
      </c>
      <c r="E1009" s="1" t="s">
        <v>8307</v>
      </c>
      <c r="F1009" s="1" t="s">
        <v>7352</v>
      </c>
      <c r="G1009" s="1">
        <v>11.96</v>
      </c>
      <c r="H1009" s="1">
        <v>9.2100000000000009</v>
      </c>
      <c r="I1009" s="1">
        <v>1.38</v>
      </c>
      <c r="J1009" s="1" t="s">
        <v>7353</v>
      </c>
      <c r="K1009" s="1">
        <v>0.24</v>
      </c>
      <c r="L1009" s="1" t="s">
        <v>7354</v>
      </c>
      <c r="M1009" s="1">
        <v>8.7900000000000006E-2</v>
      </c>
      <c r="N1009" s="1" t="s">
        <v>7355</v>
      </c>
      <c r="O1009" s="1" t="s">
        <v>7356</v>
      </c>
      <c r="P1009" s="1">
        <v>0.48</v>
      </c>
      <c r="Q1009" s="1">
        <v>0.06</v>
      </c>
      <c r="R1009" s="1">
        <v>3.6799999999999999E-2</v>
      </c>
      <c r="S1009" s="38">
        <v>43678</v>
      </c>
      <c r="T1009" s="1">
        <v>0.69</v>
      </c>
      <c r="U1009" s="1" t="s">
        <v>7357</v>
      </c>
      <c r="V1009" s="1">
        <v>2.5399999999999999E-2</v>
      </c>
      <c r="W1009" s="1" t="s">
        <v>7358</v>
      </c>
      <c r="X1009" s="1" t="b">
        <v>0</v>
      </c>
      <c r="Y1009" s="1" t="b">
        <v>0</v>
      </c>
    </row>
    <row r="1010" spans="1:25" x14ac:dyDescent="0.25">
      <c r="A1010" s="1" t="s">
        <v>8093</v>
      </c>
      <c r="B1010" s="1" t="s">
        <v>8094</v>
      </c>
      <c r="C1010" s="1" t="str">
        <f>VLOOKUP(B1010,店铺SKU信息!E:F,2,0)</f>
        <v>AGM42544-Black-2XL</v>
      </c>
      <c r="D1010" s="1" t="s">
        <v>8095</v>
      </c>
      <c r="E1010" s="1" t="s">
        <v>8307</v>
      </c>
      <c r="F1010" s="1" t="s">
        <v>7352</v>
      </c>
      <c r="G1010" s="1">
        <v>12.8</v>
      </c>
      <c r="H1010" s="1">
        <v>6</v>
      </c>
      <c r="I1010" s="1">
        <v>2.4</v>
      </c>
      <c r="J1010" s="1" t="s">
        <v>7353</v>
      </c>
      <c r="K1010" s="1">
        <v>0.6</v>
      </c>
      <c r="L1010" s="1" t="s">
        <v>7354</v>
      </c>
      <c r="M1010" s="1">
        <v>0.1066</v>
      </c>
      <c r="N1010" s="1" t="s">
        <v>7355</v>
      </c>
      <c r="O1010" s="1" t="s">
        <v>7356</v>
      </c>
      <c r="P1010" s="1">
        <v>1</v>
      </c>
      <c r="Q1010" s="1">
        <v>0</v>
      </c>
      <c r="R1010" s="1">
        <v>0.1066</v>
      </c>
      <c r="S1010" s="38">
        <v>43678</v>
      </c>
      <c r="T1010" s="1">
        <v>0.69</v>
      </c>
      <c r="U1010" s="1" t="s">
        <v>7357</v>
      </c>
      <c r="V1010" s="1">
        <v>7.3499999999999996E-2</v>
      </c>
      <c r="W1010" s="1" t="s">
        <v>7358</v>
      </c>
      <c r="X1010" s="1" t="b">
        <v>0</v>
      </c>
      <c r="Y1010" s="1" t="b">
        <v>0</v>
      </c>
    </row>
    <row r="1011" spans="1:25" x14ac:dyDescent="0.25">
      <c r="A1011" s="1" t="s">
        <v>7899</v>
      </c>
      <c r="B1011" s="1" t="s">
        <v>7900</v>
      </c>
      <c r="C1011" s="1" t="str">
        <f>VLOOKUP(B1011,店铺SKU信息!E:F,2,0)</f>
        <v>AGM42588-Black-XL</v>
      </c>
      <c r="D1011" s="1" t="s">
        <v>7901</v>
      </c>
      <c r="E1011" s="1" t="s">
        <v>8307</v>
      </c>
      <c r="F1011" s="1" t="s">
        <v>7352</v>
      </c>
      <c r="G1011" s="1">
        <v>12.1</v>
      </c>
      <c r="H1011" s="1">
        <v>8.9</v>
      </c>
      <c r="I1011" s="1">
        <v>2.4</v>
      </c>
      <c r="J1011" s="1" t="s">
        <v>7353</v>
      </c>
      <c r="K1011" s="1">
        <v>1.1499999999999999</v>
      </c>
      <c r="L1011" s="1" t="s">
        <v>7354</v>
      </c>
      <c r="M1011" s="1">
        <v>0.14940000000000001</v>
      </c>
      <c r="N1011" s="1" t="s">
        <v>7355</v>
      </c>
      <c r="O1011" s="1" t="s">
        <v>7356</v>
      </c>
      <c r="P1011" s="1">
        <v>0.9</v>
      </c>
      <c r="Q1011" s="1">
        <v>0</v>
      </c>
      <c r="R1011" s="1">
        <v>0.13489999999999999</v>
      </c>
      <c r="S1011" s="38">
        <v>43678</v>
      </c>
      <c r="T1011" s="1">
        <v>0.69</v>
      </c>
      <c r="U1011" s="1" t="s">
        <v>7357</v>
      </c>
      <c r="V1011" s="1">
        <v>9.3100000000000002E-2</v>
      </c>
      <c r="W1011" s="1" t="s">
        <v>7358</v>
      </c>
      <c r="X1011" s="1" t="b">
        <v>0</v>
      </c>
      <c r="Y1011" s="1" t="b">
        <v>0</v>
      </c>
    </row>
    <row r="1012" spans="1:25" x14ac:dyDescent="0.25">
      <c r="A1012" s="1" t="s">
        <v>8144</v>
      </c>
      <c r="B1012" s="1" t="s">
        <v>8145</v>
      </c>
      <c r="C1012" s="1" t="str">
        <f>VLOOKUP(B1012,店铺SKU信息!E:F,2,0)</f>
        <v>AGM42644-Black Stripe-4XL</v>
      </c>
      <c r="D1012" s="1" t="s">
        <v>5202</v>
      </c>
      <c r="E1012" s="1" t="s">
        <v>8307</v>
      </c>
      <c r="F1012" s="1" t="s">
        <v>7352</v>
      </c>
      <c r="G1012" s="1">
        <v>12.7</v>
      </c>
      <c r="H1012" s="1">
        <v>9.9</v>
      </c>
      <c r="I1012" s="1">
        <v>0.8</v>
      </c>
      <c r="J1012" s="1" t="s">
        <v>7353</v>
      </c>
      <c r="K1012" s="1">
        <v>0.65</v>
      </c>
      <c r="L1012" s="1" t="s">
        <v>7354</v>
      </c>
      <c r="M1012" s="1">
        <v>5.8099999999999999E-2</v>
      </c>
      <c r="N1012" s="1" t="s">
        <v>7355</v>
      </c>
      <c r="O1012" s="1" t="s">
        <v>7356</v>
      </c>
      <c r="P1012" s="1">
        <v>3</v>
      </c>
      <c r="Q1012" s="1">
        <v>0</v>
      </c>
      <c r="R1012" s="1">
        <v>0.1744</v>
      </c>
      <c r="S1012" s="38">
        <v>43678</v>
      </c>
      <c r="T1012" s="1">
        <v>0.69</v>
      </c>
      <c r="U1012" s="1" t="s">
        <v>7357</v>
      </c>
      <c r="V1012" s="1">
        <v>0.1203</v>
      </c>
      <c r="W1012" s="1" t="s">
        <v>7358</v>
      </c>
      <c r="X1012" s="1" t="b">
        <v>0</v>
      </c>
      <c r="Y1012" s="1" t="b">
        <v>0</v>
      </c>
    </row>
    <row r="1013" spans="1:25" x14ac:dyDescent="0.25">
      <c r="A1013" s="1" t="s">
        <v>7543</v>
      </c>
      <c r="B1013" s="1" t="s">
        <v>7544</v>
      </c>
      <c r="C1013" s="1" t="str">
        <f>VLOOKUP(B1013,店铺SKU信息!E:F,2,0)</f>
        <v>AGM42644-White Stripe-3XL</v>
      </c>
      <c r="D1013" s="1" t="s">
        <v>3978</v>
      </c>
      <c r="E1013" s="1" t="s">
        <v>8307</v>
      </c>
      <c r="F1013" s="1" t="s">
        <v>7352</v>
      </c>
      <c r="G1013" s="1">
        <v>12.7</v>
      </c>
      <c r="H1013" s="1">
        <v>9.9</v>
      </c>
      <c r="I1013" s="1">
        <v>0.8</v>
      </c>
      <c r="J1013" s="1" t="s">
        <v>7353</v>
      </c>
      <c r="K1013" s="1">
        <v>0.65</v>
      </c>
      <c r="L1013" s="1" t="s">
        <v>7354</v>
      </c>
      <c r="M1013" s="1">
        <v>5.8099999999999999E-2</v>
      </c>
      <c r="N1013" s="1" t="s">
        <v>7355</v>
      </c>
      <c r="O1013" s="1" t="s">
        <v>7356</v>
      </c>
      <c r="P1013" s="1">
        <v>2.19</v>
      </c>
      <c r="Q1013" s="1">
        <v>0</v>
      </c>
      <c r="R1013" s="1">
        <v>0.1275</v>
      </c>
      <c r="S1013" s="38">
        <v>43678</v>
      </c>
      <c r="T1013" s="1">
        <v>0.69</v>
      </c>
      <c r="U1013" s="1" t="s">
        <v>7357</v>
      </c>
      <c r="V1013" s="1">
        <v>8.7999999999999995E-2</v>
      </c>
      <c r="W1013" s="1" t="s">
        <v>7358</v>
      </c>
      <c r="X1013" s="1" t="b">
        <v>0</v>
      </c>
      <c r="Y1013" s="1" t="b">
        <v>0</v>
      </c>
    </row>
    <row r="1014" spans="1:25" x14ac:dyDescent="0.25">
      <c r="A1014" s="1" t="s">
        <v>8149</v>
      </c>
      <c r="B1014" s="1" t="s">
        <v>8150</v>
      </c>
      <c r="C1014" s="1" t="str">
        <f>VLOOKUP(B1014,店铺SKU信息!E:F,2,0)</f>
        <v>AGM42544-Purple-3XL</v>
      </c>
      <c r="D1014" s="1" t="s">
        <v>8151</v>
      </c>
      <c r="E1014" s="1" t="s">
        <v>8307</v>
      </c>
      <c r="F1014" s="1" t="s">
        <v>7352</v>
      </c>
      <c r="G1014" s="1">
        <v>12.8</v>
      </c>
      <c r="H1014" s="1">
        <v>6</v>
      </c>
      <c r="I1014" s="1">
        <v>2.4</v>
      </c>
      <c r="J1014" s="1" t="s">
        <v>7353</v>
      </c>
      <c r="K1014" s="1">
        <v>0.6</v>
      </c>
      <c r="L1014" s="1" t="s">
        <v>7354</v>
      </c>
      <c r="M1014" s="1">
        <v>0.1066</v>
      </c>
      <c r="N1014" s="1" t="s">
        <v>7355</v>
      </c>
      <c r="O1014" s="1" t="s">
        <v>7356</v>
      </c>
      <c r="P1014" s="1">
        <v>1</v>
      </c>
      <c r="Q1014" s="1">
        <v>0</v>
      </c>
      <c r="R1014" s="1">
        <v>0.1066</v>
      </c>
      <c r="S1014" s="38">
        <v>43678</v>
      </c>
      <c r="T1014" s="1">
        <v>0.69</v>
      </c>
      <c r="U1014" s="1" t="s">
        <v>7357</v>
      </c>
      <c r="V1014" s="1">
        <v>7.3499999999999996E-2</v>
      </c>
      <c r="W1014" s="1" t="s">
        <v>7358</v>
      </c>
      <c r="X1014" s="1" t="b">
        <v>0</v>
      </c>
      <c r="Y1014" s="1" t="b">
        <v>0</v>
      </c>
    </row>
    <row r="1015" spans="1:25" x14ac:dyDescent="0.25">
      <c r="A1015" s="1" t="s">
        <v>8061</v>
      </c>
      <c r="B1015" s="1" t="s">
        <v>8062</v>
      </c>
      <c r="C1015" s="1" t="str">
        <f>VLOOKUP(B1015,店铺SKU信息!E:F,2,0)</f>
        <v>AGM42588-Green-2XL</v>
      </c>
      <c r="D1015" s="1" t="s">
        <v>8063</v>
      </c>
      <c r="E1015" s="1" t="s">
        <v>8307</v>
      </c>
      <c r="F1015" s="1" t="s">
        <v>7352</v>
      </c>
      <c r="G1015" s="1">
        <v>12.1</v>
      </c>
      <c r="H1015" s="1">
        <v>8.9</v>
      </c>
      <c r="I1015" s="1">
        <v>2.4</v>
      </c>
      <c r="J1015" s="1" t="s">
        <v>7353</v>
      </c>
      <c r="K1015" s="1">
        <v>1.1499999999999999</v>
      </c>
      <c r="L1015" s="1" t="s">
        <v>7354</v>
      </c>
      <c r="M1015" s="1">
        <v>0.14940000000000001</v>
      </c>
      <c r="N1015" s="1" t="s">
        <v>7355</v>
      </c>
      <c r="O1015" s="1" t="s">
        <v>7356</v>
      </c>
      <c r="P1015" s="1">
        <v>1</v>
      </c>
      <c r="Q1015" s="1">
        <v>0</v>
      </c>
      <c r="R1015" s="1">
        <v>0.14940000000000001</v>
      </c>
      <c r="S1015" s="38">
        <v>43678</v>
      </c>
      <c r="T1015" s="1">
        <v>0.69</v>
      </c>
      <c r="U1015" s="1" t="s">
        <v>7357</v>
      </c>
      <c r="V1015" s="1">
        <v>0.1031</v>
      </c>
      <c r="W1015" s="1" t="s">
        <v>7358</v>
      </c>
      <c r="X1015" s="1" t="b">
        <v>0</v>
      </c>
      <c r="Y1015" s="1" t="b">
        <v>0</v>
      </c>
    </row>
    <row r="1016" spans="1:25" x14ac:dyDescent="0.25">
      <c r="A1016" s="1" t="s">
        <v>8120</v>
      </c>
      <c r="B1016" s="1" t="s">
        <v>8121</v>
      </c>
      <c r="C1016" s="1" t="str">
        <f>VLOOKUP(B1016,店铺SKU信息!E:F,2,0)</f>
        <v>AGM48899-Black-3XL</v>
      </c>
      <c r="D1016" s="1" t="s">
        <v>8122</v>
      </c>
      <c r="E1016" s="1" t="s">
        <v>8307</v>
      </c>
      <c r="F1016" s="1" t="s">
        <v>7352</v>
      </c>
      <c r="G1016" s="1">
        <v>12.56</v>
      </c>
      <c r="H1016" s="1">
        <v>9.92</v>
      </c>
      <c r="I1016" s="1">
        <v>0.59</v>
      </c>
      <c r="J1016" s="1" t="s">
        <v>7353</v>
      </c>
      <c r="K1016" s="1">
        <v>0.35</v>
      </c>
      <c r="L1016" s="1" t="s">
        <v>7354</v>
      </c>
      <c r="M1016" s="1">
        <v>4.2599999999999999E-2</v>
      </c>
      <c r="N1016" s="1" t="s">
        <v>7355</v>
      </c>
      <c r="O1016" s="1" t="s">
        <v>7356</v>
      </c>
      <c r="P1016" s="1">
        <v>1</v>
      </c>
      <c r="Q1016" s="1">
        <v>0</v>
      </c>
      <c r="R1016" s="1">
        <v>4.2599999999999999E-2</v>
      </c>
      <c r="S1016" s="38">
        <v>43678</v>
      </c>
      <c r="T1016" s="1">
        <v>0.69</v>
      </c>
      <c r="U1016" s="1" t="s">
        <v>7357</v>
      </c>
      <c r="V1016" s="1">
        <v>2.9399999999999999E-2</v>
      </c>
      <c r="W1016" s="1" t="s">
        <v>7358</v>
      </c>
      <c r="X1016" s="1" t="b">
        <v>0</v>
      </c>
      <c r="Y1016" s="1" t="b">
        <v>0</v>
      </c>
    </row>
    <row r="1017" spans="1:25" x14ac:dyDescent="0.25">
      <c r="A1017" s="1" t="s">
        <v>7821</v>
      </c>
      <c r="B1017" s="1" t="s">
        <v>7822</v>
      </c>
      <c r="C1017" s="1" t="str">
        <f>VLOOKUP(B1017,店铺SKU信息!E:F,2,0)</f>
        <v>AGM42544-Burgundy-4XL</v>
      </c>
      <c r="D1017" s="1" t="s">
        <v>7823</v>
      </c>
      <c r="E1017" s="1" t="s">
        <v>8307</v>
      </c>
      <c r="F1017" s="1" t="s">
        <v>7352</v>
      </c>
      <c r="G1017" s="1">
        <v>12.8</v>
      </c>
      <c r="H1017" s="1">
        <v>6</v>
      </c>
      <c r="I1017" s="1">
        <v>2.4</v>
      </c>
      <c r="J1017" s="1" t="s">
        <v>7353</v>
      </c>
      <c r="K1017" s="1">
        <v>0.6</v>
      </c>
      <c r="L1017" s="1" t="s">
        <v>7354</v>
      </c>
      <c r="M1017" s="1">
        <v>0.1066</v>
      </c>
      <c r="N1017" s="1" t="s">
        <v>7355</v>
      </c>
      <c r="O1017" s="1" t="s">
        <v>7356</v>
      </c>
      <c r="P1017" s="1">
        <v>1</v>
      </c>
      <c r="Q1017" s="1">
        <v>0</v>
      </c>
      <c r="R1017" s="1">
        <v>0.1066</v>
      </c>
      <c r="S1017" s="38">
        <v>43678</v>
      </c>
      <c r="T1017" s="1">
        <v>0.69</v>
      </c>
      <c r="U1017" s="1" t="s">
        <v>7357</v>
      </c>
      <c r="V1017" s="1">
        <v>7.3499999999999996E-2</v>
      </c>
      <c r="W1017" s="1" t="s">
        <v>7358</v>
      </c>
      <c r="X1017" s="1" t="b">
        <v>0</v>
      </c>
      <c r="Y1017" s="1" t="b">
        <v>0</v>
      </c>
    </row>
    <row r="1018" spans="1:25" x14ac:dyDescent="0.25">
      <c r="A1018" s="1" t="s">
        <v>8161</v>
      </c>
      <c r="B1018" s="1" t="s">
        <v>8162</v>
      </c>
      <c r="C1018" s="1" t="str">
        <f>VLOOKUP(B1018,店铺SKU信息!E:F,2,0)</f>
        <v>AGM19377-Blue-3XL</v>
      </c>
      <c r="D1018" s="1" t="s">
        <v>8163</v>
      </c>
      <c r="E1018" s="1" t="s">
        <v>8307</v>
      </c>
      <c r="F1018" s="1" t="s">
        <v>7352</v>
      </c>
      <c r="G1018" s="1">
        <v>12.68</v>
      </c>
      <c r="H1018" s="1">
        <v>10.19</v>
      </c>
      <c r="I1018" s="1">
        <v>1.18</v>
      </c>
      <c r="J1018" s="1" t="s">
        <v>7353</v>
      </c>
      <c r="K1018" s="1">
        <v>0.4</v>
      </c>
      <c r="L1018" s="1" t="s">
        <v>7354</v>
      </c>
      <c r="M1018" s="1">
        <v>8.8300000000000003E-2</v>
      </c>
      <c r="N1018" s="1" t="s">
        <v>7355</v>
      </c>
      <c r="O1018" s="1" t="s">
        <v>7356</v>
      </c>
      <c r="P1018" s="1">
        <v>2</v>
      </c>
      <c r="Q1018" s="1">
        <v>0</v>
      </c>
      <c r="R1018" s="1">
        <v>0.17660000000000001</v>
      </c>
      <c r="S1018" s="38">
        <v>43678</v>
      </c>
      <c r="T1018" s="1">
        <v>0.69</v>
      </c>
      <c r="U1018" s="1" t="s">
        <v>7357</v>
      </c>
      <c r="V1018" s="1">
        <v>0.12189999999999999</v>
      </c>
      <c r="W1018" s="1" t="s">
        <v>7358</v>
      </c>
      <c r="X1018" s="1" t="b">
        <v>0</v>
      </c>
      <c r="Y1018" s="1" t="b">
        <v>0</v>
      </c>
    </row>
    <row r="1019" spans="1:25" x14ac:dyDescent="0.25">
      <c r="A1019" s="1" t="s">
        <v>8187</v>
      </c>
      <c r="B1019" s="1" t="s">
        <v>8188</v>
      </c>
      <c r="C1019" s="1" t="str">
        <f>VLOOKUP(B1019,店铺SKU信息!E:F,2,0)</f>
        <v>AGM42566-Purple-2XL</v>
      </c>
      <c r="D1019" s="1" t="s">
        <v>8189</v>
      </c>
      <c r="E1019" s="1" t="s">
        <v>8307</v>
      </c>
      <c r="F1019" s="1" t="s">
        <v>7352</v>
      </c>
      <c r="G1019" s="1">
        <v>10.5</v>
      </c>
      <c r="H1019" s="1">
        <v>3.8</v>
      </c>
      <c r="I1019" s="1">
        <v>2.2999999999999998</v>
      </c>
      <c r="J1019" s="1" t="s">
        <v>7353</v>
      </c>
      <c r="K1019" s="1">
        <v>0.6</v>
      </c>
      <c r="L1019" s="1" t="s">
        <v>7354</v>
      </c>
      <c r="M1019" s="1">
        <v>5.3100000000000001E-2</v>
      </c>
      <c r="N1019" s="1" t="s">
        <v>7355</v>
      </c>
      <c r="O1019" s="1" t="s">
        <v>7356</v>
      </c>
      <c r="P1019" s="1">
        <v>2</v>
      </c>
      <c r="Q1019" s="1">
        <v>0</v>
      </c>
      <c r="R1019" s="1">
        <v>0.1062</v>
      </c>
      <c r="S1019" s="38">
        <v>43678</v>
      </c>
      <c r="T1019" s="1">
        <v>0.69</v>
      </c>
      <c r="U1019" s="1" t="s">
        <v>7357</v>
      </c>
      <c r="V1019" s="1">
        <v>7.3300000000000004E-2</v>
      </c>
      <c r="W1019" s="1" t="s">
        <v>7358</v>
      </c>
      <c r="X1019" s="1" t="b">
        <v>0</v>
      </c>
      <c r="Y1019" s="1" t="b">
        <v>0</v>
      </c>
    </row>
    <row r="1020" spans="1:25" x14ac:dyDescent="0.25">
      <c r="A1020" s="1" t="s">
        <v>8031</v>
      </c>
      <c r="B1020" s="1" t="s">
        <v>8032</v>
      </c>
      <c r="C1020" s="1" t="str">
        <f>VLOOKUP(B1020,店铺SKU信息!E:F,2,0)</f>
        <v>AGM42599-Army Green-XL</v>
      </c>
      <c r="D1020" s="1" t="s">
        <v>8033</v>
      </c>
      <c r="E1020" s="1" t="s">
        <v>8307</v>
      </c>
      <c r="F1020" s="1" t="s">
        <v>7352</v>
      </c>
      <c r="G1020" s="1">
        <v>12.2</v>
      </c>
      <c r="H1020" s="1">
        <v>9.3000000000000007</v>
      </c>
      <c r="I1020" s="1">
        <v>1.2</v>
      </c>
      <c r="J1020" s="1" t="s">
        <v>7353</v>
      </c>
      <c r="K1020" s="1">
        <v>0.5</v>
      </c>
      <c r="L1020" s="1" t="s">
        <v>7354</v>
      </c>
      <c r="M1020" s="1">
        <v>7.8600000000000003E-2</v>
      </c>
      <c r="N1020" s="1" t="s">
        <v>7355</v>
      </c>
      <c r="O1020" s="1" t="s">
        <v>7356</v>
      </c>
      <c r="P1020" s="1">
        <v>2</v>
      </c>
      <c r="Q1020" s="1">
        <v>0</v>
      </c>
      <c r="R1020" s="1">
        <v>0.15709999999999999</v>
      </c>
      <c r="S1020" s="38">
        <v>43678</v>
      </c>
      <c r="T1020" s="1">
        <v>0.69</v>
      </c>
      <c r="U1020" s="1" t="s">
        <v>7357</v>
      </c>
      <c r="V1020" s="1">
        <v>0.1084</v>
      </c>
      <c r="W1020" s="1" t="s">
        <v>7358</v>
      </c>
      <c r="X1020" s="1" t="b">
        <v>0</v>
      </c>
      <c r="Y1020" s="1" t="b">
        <v>0</v>
      </c>
    </row>
    <row r="1021" spans="1:25" x14ac:dyDescent="0.25">
      <c r="A1021" s="1" t="s">
        <v>8052</v>
      </c>
      <c r="B1021" s="1" t="s">
        <v>8053</v>
      </c>
      <c r="C1021" s="1" t="str">
        <f>VLOOKUP(B1021,店铺SKU信息!E:F,2,0)</f>
        <v>AGM42599-Army Green-3XL</v>
      </c>
      <c r="D1021" s="1" t="s">
        <v>8054</v>
      </c>
      <c r="E1021" s="1" t="s">
        <v>8307</v>
      </c>
      <c r="F1021" s="1" t="s">
        <v>7352</v>
      </c>
      <c r="G1021" s="1">
        <v>12.2</v>
      </c>
      <c r="H1021" s="1">
        <v>9.3000000000000007</v>
      </c>
      <c r="I1021" s="1">
        <v>1.2</v>
      </c>
      <c r="J1021" s="1" t="s">
        <v>7353</v>
      </c>
      <c r="K1021" s="1">
        <v>0.5</v>
      </c>
      <c r="L1021" s="1" t="s">
        <v>7354</v>
      </c>
      <c r="M1021" s="1">
        <v>7.8600000000000003E-2</v>
      </c>
      <c r="N1021" s="1" t="s">
        <v>7355</v>
      </c>
      <c r="O1021" s="1" t="s">
        <v>7356</v>
      </c>
      <c r="P1021" s="1">
        <v>3</v>
      </c>
      <c r="Q1021" s="1">
        <v>0</v>
      </c>
      <c r="R1021" s="1">
        <v>0.23569999999999999</v>
      </c>
      <c r="S1021" s="38">
        <v>43678</v>
      </c>
      <c r="T1021" s="1">
        <v>0.69</v>
      </c>
      <c r="U1021" s="1" t="s">
        <v>7357</v>
      </c>
      <c r="V1021" s="1">
        <v>0.16259999999999999</v>
      </c>
      <c r="W1021" s="1" t="s">
        <v>7358</v>
      </c>
      <c r="X1021" s="1" t="b">
        <v>0</v>
      </c>
      <c r="Y1021" s="1" t="b">
        <v>0</v>
      </c>
    </row>
    <row r="1022" spans="1:25" x14ac:dyDescent="0.25">
      <c r="A1022" s="1" t="s">
        <v>8098</v>
      </c>
      <c r="B1022" s="1" t="s">
        <v>8099</v>
      </c>
      <c r="C1022" s="1" t="str">
        <f>VLOOKUP(B1022,店铺SKU信息!E:F,2,0)</f>
        <v>AGM42600-Black-4XL</v>
      </c>
      <c r="D1022" s="1" t="s">
        <v>5530</v>
      </c>
      <c r="E1022" s="1" t="s">
        <v>8307</v>
      </c>
      <c r="F1022" s="1" t="s">
        <v>7352</v>
      </c>
      <c r="G1022" s="1">
        <v>12.85</v>
      </c>
      <c r="H1022" s="1">
        <v>9.0399999999999991</v>
      </c>
      <c r="I1022" s="1">
        <v>1.65</v>
      </c>
      <c r="J1022" s="1" t="s">
        <v>7353</v>
      </c>
      <c r="K1022" s="1">
        <v>0.45</v>
      </c>
      <c r="L1022" s="1" t="s">
        <v>7354</v>
      </c>
      <c r="M1022" s="1">
        <v>0.1109</v>
      </c>
      <c r="N1022" s="1" t="s">
        <v>7355</v>
      </c>
      <c r="O1022" s="1" t="s">
        <v>7356</v>
      </c>
      <c r="P1022" s="1">
        <v>1</v>
      </c>
      <c r="Q1022" s="1">
        <v>0</v>
      </c>
      <c r="R1022" s="1">
        <v>0.1109</v>
      </c>
      <c r="S1022" s="38">
        <v>43678</v>
      </c>
      <c r="T1022" s="1">
        <v>0.69</v>
      </c>
      <c r="U1022" s="1" t="s">
        <v>7357</v>
      </c>
      <c r="V1022" s="1">
        <v>7.6499999999999999E-2</v>
      </c>
      <c r="W1022" s="1" t="s">
        <v>7358</v>
      </c>
      <c r="X1022" s="1" t="b">
        <v>0</v>
      </c>
      <c r="Y1022" s="1" t="b">
        <v>0</v>
      </c>
    </row>
    <row r="1023" spans="1:25" x14ac:dyDescent="0.25">
      <c r="A1023" s="1" t="s">
        <v>8020</v>
      </c>
      <c r="B1023" s="1" t="s">
        <v>8021</v>
      </c>
      <c r="C1023" s="1" t="str">
        <f>VLOOKUP(B1023,店铺SKU信息!E:F,2,0)</f>
        <v>AGM42544-Black-4XL</v>
      </c>
      <c r="D1023" s="1" t="s">
        <v>8022</v>
      </c>
      <c r="E1023" s="1" t="s">
        <v>8307</v>
      </c>
      <c r="F1023" s="1" t="s">
        <v>7352</v>
      </c>
      <c r="G1023" s="1">
        <v>12.8</v>
      </c>
      <c r="H1023" s="1">
        <v>6</v>
      </c>
      <c r="I1023" s="1">
        <v>2.4</v>
      </c>
      <c r="J1023" s="1" t="s">
        <v>7353</v>
      </c>
      <c r="K1023" s="1">
        <v>0.6</v>
      </c>
      <c r="L1023" s="1" t="s">
        <v>7354</v>
      </c>
      <c r="M1023" s="1">
        <v>0.1066</v>
      </c>
      <c r="N1023" s="1" t="s">
        <v>7355</v>
      </c>
      <c r="O1023" s="1" t="s">
        <v>7356</v>
      </c>
      <c r="P1023" s="1">
        <v>1</v>
      </c>
      <c r="Q1023" s="1">
        <v>0</v>
      </c>
      <c r="R1023" s="1">
        <v>0.1066</v>
      </c>
      <c r="S1023" s="38">
        <v>43678</v>
      </c>
      <c r="T1023" s="1">
        <v>0.69</v>
      </c>
      <c r="U1023" s="1" t="s">
        <v>7357</v>
      </c>
      <c r="V1023" s="1">
        <v>7.3499999999999996E-2</v>
      </c>
      <c r="W1023" s="1" t="s">
        <v>7358</v>
      </c>
      <c r="X1023" s="1" t="b">
        <v>0</v>
      </c>
      <c r="Y1023" s="1" t="b">
        <v>0</v>
      </c>
    </row>
    <row r="1024" spans="1:25" x14ac:dyDescent="0.25">
      <c r="A1024" s="1" t="s">
        <v>7558</v>
      </c>
      <c r="B1024" s="1" t="s">
        <v>7559</v>
      </c>
      <c r="C1024" s="1" t="str">
        <f>VLOOKUP(B1024,店铺SKU信息!E:F,2,0)</f>
        <v>AGM48899-Burgundy-2XL</v>
      </c>
      <c r="D1024" s="1" t="s">
        <v>5801</v>
      </c>
      <c r="E1024" s="1" t="s">
        <v>8307</v>
      </c>
      <c r="F1024" s="1" t="s">
        <v>7352</v>
      </c>
      <c r="G1024" s="1">
        <v>12.56</v>
      </c>
      <c r="H1024" s="1">
        <v>9.92</v>
      </c>
      <c r="I1024" s="1">
        <v>0.59</v>
      </c>
      <c r="J1024" s="1" t="s">
        <v>7353</v>
      </c>
      <c r="K1024" s="1">
        <v>0.35</v>
      </c>
      <c r="L1024" s="1" t="s">
        <v>7354</v>
      </c>
      <c r="M1024" s="1">
        <v>4.2599999999999999E-2</v>
      </c>
      <c r="N1024" s="1" t="s">
        <v>7355</v>
      </c>
      <c r="O1024" s="1" t="s">
        <v>7356</v>
      </c>
      <c r="P1024" s="1">
        <v>0.03</v>
      </c>
      <c r="Q1024" s="1">
        <v>0</v>
      </c>
      <c r="R1024" s="1">
        <v>1.4E-3</v>
      </c>
      <c r="S1024" s="38">
        <v>43678</v>
      </c>
      <c r="T1024" s="1">
        <v>0.69</v>
      </c>
      <c r="U1024" s="1" t="s">
        <v>7357</v>
      </c>
      <c r="V1024" s="1">
        <v>8.9999999999999998E-4</v>
      </c>
      <c r="W1024" s="1" t="s">
        <v>7358</v>
      </c>
      <c r="X1024" s="1" t="b">
        <v>0</v>
      </c>
      <c r="Y1024" s="1" t="b">
        <v>0</v>
      </c>
    </row>
    <row r="1025" spans="1:25" x14ac:dyDescent="0.25">
      <c r="A1025" s="1" t="s">
        <v>7554</v>
      </c>
      <c r="B1025" s="1" t="s">
        <v>7555</v>
      </c>
      <c r="C1025" s="1" t="str">
        <f>VLOOKUP(B1025,店铺SKU信息!E:F,2,0)</f>
        <v>AGM42588-Black-3XL</v>
      </c>
      <c r="D1025" s="1" t="s">
        <v>2918</v>
      </c>
      <c r="E1025" s="1" t="s">
        <v>8307</v>
      </c>
      <c r="F1025" s="1" t="s">
        <v>7352</v>
      </c>
      <c r="G1025" s="1">
        <v>12.1</v>
      </c>
      <c r="H1025" s="1">
        <v>8.9</v>
      </c>
      <c r="I1025" s="1">
        <v>2.4</v>
      </c>
      <c r="J1025" s="1" t="s">
        <v>7353</v>
      </c>
      <c r="K1025" s="1">
        <v>1.1499999999999999</v>
      </c>
      <c r="L1025" s="1" t="s">
        <v>7354</v>
      </c>
      <c r="M1025" s="1">
        <v>0.14940000000000001</v>
      </c>
      <c r="N1025" s="1" t="s">
        <v>7355</v>
      </c>
      <c r="O1025" s="1" t="s">
        <v>7356</v>
      </c>
      <c r="P1025" s="1">
        <v>0.42</v>
      </c>
      <c r="Q1025" s="1">
        <v>0</v>
      </c>
      <c r="R1025" s="1">
        <v>6.2600000000000003E-2</v>
      </c>
      <c r="S1025" s="38">
        <v>43678</v>
      </c>
      <c r="T1025" s="1">
        <v>0.69</v>
      </c>
      <c r="U1025" s="1" t="s">
        <v>7357</v>
      </c>
      <c r="V1025" s="1">
        <v>4.3200000000000002E-2</v>
      </c>
      <c r="W1025" s="1" t="s">
        <v>7358</v>
      </c>
      <c r="X1025" s="1" t="b">
        <v>0</v>
      </c>
      <c r="Y1025" s="1" t="b">
        <v>0</v>
      </c>
    </row>
    <row r="1026" spans="1:25" x14ac:dyDescent="0.25">
      <c r="A1026" s="1" t="s">
        <v>8181</v>
      </c>
      <c r="B1026" s="1" t="s">
        <v>8182</v>
      </c>
      <c r="C1026" s="1" t="str">
        <f>VLOOKUP(B1026,店铺SKU信息!E:F,2,0)</f>
        <v>AGM42544-Burgundy-2XL</v>
      </c>
      <c r="D1026" s="1" t="s">
        <v>8183</v>
      </c>
      <c r="E1026" s="1" t="s">
        <v>8307</v>
      </c>
      <c r="F1026" s="1" t="s">
        <v>7352</v>
      </c>
      <c r="G1026" s="1">
        <v>12.8</v>
      </c>
      <c r="H1026" s="1">
        <v>6</v>
      </c>
      <c r="I1026" s="1">
        <v>2.4</v>
      </c>
      <c r="J1026" s="1" t="s">
        <v>7353</v>
      </c>
      <c r="K1026" s="1">
        <v>0.6</v>
      </c>
      <c r="L1026" s="1" t="s">
        <v>7354</v>
      </c>
      <c r="M1026" s="1">
        <v>0.1066</v>
      </c>
      <c r="N1026" s="1" t="s">
        <v>7355</v>
      </c>
      <c r="O1026" s="1" t="s">
        <v>7356</v>
      </c>
      <c r="P1026" s="1">
        <v>1</v>
      </c>
      <c r="Q1026" s="1">
        <v>0</v>
      </c>
      <c r="R1026" s="1">
        <v>0.1066</v>
      </c>
      <c r="S1026" s="38">
        <v>43678</v>
      </c>
      <c r="T1026" s="1">
        <v>0.69</v>
      </c>
      <c r="U1026" s="1" t="s">
        <v>7357</v>
      </c>
      <c r="V1026" s="1">
        <v>7.3499999999999996E-2</v>
      </c>
      <c r="W1026" s="1" t="s">
        <v>7358</v>
      </c>
      <c r="X1026" s="1" t="b">
        <v>0</v>
      </c>
      <c r="Y1026" s="1" t="b">
        <v>0</v>
      </c>
    </row>
    <row r="1027" spans="1:25" x14ac:dyDescent="0.25">
      <c r="A1027" s="1" t="s">
        <v>8072</v>
      </c>
      <c r="B1027" s="1" t="s">
        <v>8073</v>
      </c>
      <c r="C1027" s="1" t="str">
        <f>VLOOKUP(B1027,店铺SKU信息!E:F,2,0)</f>
        <v>AGM19377-Black-2XL</v>
      </c>
      <c r="D1027" s="1" t="s">
        <v>8074</v>
      </c>
      <c r="E1027" s="1" t="s">
        <v>8307</v>
      </c>
      <c r="F1027" s="1" t="s">
        <v>7352</v>
      </c>
      <c r="G1027" s="1">
        <v>12.68</v>
      </c>
      <c r="H1027" s="1">
        <v>10.199999999999999</v>
      </c>
      <c r="I1027" s="1">
        <v>1.18</v>
      </c>
      <c r="J1027" s="1" t="s">
        <v>7353</v>
      </c>
      <c r="K1027" s="1">
        <v>0.4</v>
      </c>
      <c r="L1027" s="1" t="s">
        <v>7354</v>
      </c>
      <c r="M1027" s="1">
        <v>8.8400000000000006E-2</v>
      </c>
      <c r="N1027" s="1" t="s">
        <v>7355</v>
      </c>
      <c r="O1027" s="1" t="s">
        <v>7356</v>
      </c>
      <c r="P1027" s="1">
        <v>1</v>
      </c>
      <c r="Q1027" s="1">
        <v>0</v>
      </c>
      <c r="R1027" s="1">
        <v>8.8400000000000006E-2</v>
      </c>
      <c r="S1027" s="38">
        <v>43678</v>
      </c>
      <c r="T1027" s="1">
        <v>0.69</v>
      </c>
      <c r="U1027" s="1" t="s">
        <v>7357</v>
      </c>
      <c r="V1027" s="1">
        <v>6.0999999999999999E-2</v>
      </c>
      <c r="W1027" s="1" t="s">
        <v>7358</v>
      </c>
      <c r="X1027" s="1" t="b">
        <v>0</v>
      </c>
      <c r="Y1027" s="1" t="b">
        <v>0</v>
      </c>
    </row>
    <row r="1028" spans="1:25" x14ac:dyDescent="0.25">
      <c r="A1028" s="1" t="s">
        <v>8123</v>
      </c>
      <c r="B1028" s="1" t="s">
        <v>8124</v>
      </c>
      <c r="C1028" s="1" t="str">
        <f>VLOOKUP(B1028,店铺SKU信息!E:F,2,0)</f>
        <v>AGM42599-Army Green-4XL</v>
      </c>
      <c r="D1028" s="1" t="s">
        <v>6620</v>
      </c>
      <c r="E1028" s="1" t="s">
        <v>8307</v>
      </c>
      <c r="F1028" s="1" t="s">
        <v>7352</v>
      </c>
      <c r="G1028" s="1">
        <v>12.2</v>
      </c>
      <c r="H1028" s="1">
        <v>9.3000000000000007</v>
      </c>
      <c r="I1028" s="1">
        <v>1.2</v>
      </c>
      <c r="J1028" s="1" t="s">
        <v>7353</v>
      </c>
      <c r="K1028" s="1">
        <v>0.5</v>
      </c>
      <c r="L1028" s="1" t="s">
        <v>7354</v>
      </c>
      <c r="M1028" s="1">
        <v>7.8600000000000003E-2</v>
      </c>
      <c r="N1028" s="1" t="s">
        <v>7355</v>
      </c>
      <c r="O1028" s="1" t="s">
        <v>7356</v>
      </c>
      <c r="P1028" s="1">
        <v>2</v>
      </c>
      <c r="Q1028" s="1">
        <v>0</v>
      </c>
      <c r="R1028" s="1">
        <v>0.15709999999999999</v>
      </c>
      <c r="S1028" s="38">
        <v>43678</v>
      </c>
      <c r="T1028" s="1">
        <v>0.69</v>
      </c>
      <c r="U1028" s="1" t="s">
        <v>7357</v>
      </c>
      <c r="V1028" s="1">
        <v>0.1084</v>
      </c>
      <c r="W1028" s="1" t="s">
        <v>7358</v>
      </c>
      <c r="X1028" s="1" t="b">
        <v>0</v>
      </c>
      <c r="Y1028" s="1" t="b">
        <v>0</v>
      </c>
    </row>
    <row r="1029" spans="1:25" x14ac:dyDescent="0.25">
      <c r="A1029" s="1" t="s">
        <v>8069</v>
      </c>
      <c r="B1029" s="1" t="s">
        <v>8070</v>
      </c>
      <c r="C1029" s="1" t="str">
        <f>VLOOKUP(B1029,店铺SKU信息!E:F,2,0)</f>
        <v>AGM42599-Red-XL</v>
      </c>
      <c r="D1029" s="1" t="s">
        <v>8071</v>
      </c>
      <c r="E1029" s="1" t="s">
        <v>8307</v>
      </c>
      <c r="F1029" s="1" t="s">
        <v>7352</v>
      </c>
      <c r="G1029" s="1">
        <v>12.2</v>
      </c>
      <c r="H1029" s="1">
        <v>9.3000000000000007</v>
      </c>
      <c r="I1029" s="1">
        <v>1.2</v>
      </c>
      <c r="J1029" s="1" t="s">
        <v>7353</v>
      </c>
      <c r="K1029" s="1">
        <v>0.5</v>
      </c>
      <c r="L1029" s="1" t="s">
        <v>7354</v>
      </c>
      <c r="M1029" s="1">
        <v>7.8600000000000003E-2</v>
      </c>
      <c r="N1029" s="1" t="s">
        <v>7355</v>
      </c>
      <c r="O1029" s="1" t="s">
        <v>7356</v>
      </c>
      <c r="P1029" s="1">
        <v>1</v>
      </c>
      <c r="Q1029" s="1">
        <v>0</v>
      </c>
      <c r="R1029" s="1">
        <v>7.8600000000000003E-2</v>
      </c>
      <c r="S1029" s="38">
        <v>43678</v>
      </c>
      <c r="T1029" s="1">
        <v>0.69</v>
      </c>
      <c r="U1029" s="1" t="s">
        <v>7357</v>
      </c>
      <c r="V1029" s="1">
        <v>5.4199999999999998E-2</v>
      </c>
      <c r="W1029" s="1" t="s">
        <v>7358</v>
      </c>
      <c r="X1029" s="1" t="b">
        <v>0</v>
      </c>
      <c r="Y1029" s="1" t="b">
        <v>0</v>
      </c>
    </row>
    <row r="1030" spans="1:25" x14ac:dyDescent="0.25">
      <c r="A1030" s="1" t="s">
        <v>7548</v>
      </c>
      <c r="B1030" s="1" t="s">
        <v>7549</v>
      </c>
      <c r="C1030" s="1" t="str">
        <f>VLOOKUP(B1030,店铺SKU信息!E:F,2,0)</f>
        <v>AGM42588-Burgundy-XL</v>
      </c>
      <c r="D1030" s="1" t="s">
        <v>7550</v>
      </c>
      <c r="E1030" s="1" t="s">
        <v>8307</v>
      </c>
      <c r="F1030" s="1" t="s">
        <v>7352</v>
      </c>
      <c r="G1030" s="1">
        <v>12.1</v>
      </c>
      <c r="H1030" s="1">
        <v>8.9</v>
      </c>
      <c r="I1030" s="1">
        <v>2.4</v>
      </c>
      <c r="J1030" s="1" t="s">
        <v>7353</v>
      </c>
      <c r="K1030" s="1">
        <v>1.1499999999999999</v>
      </c>
      <c r="L1030" s="1" t="s">
        <v>7354</v>
      </c>
      <c r="M1030" s="1">
        <v>0.14940000000000001</v>
      </c>
      <c r="N1030" s="1" t="s">
        <v>7355</v>
      </c>
      <c r="O1030" s="1" t="s">
        <v>7356</v>
      </c>
      <c r="P1030" s="1">
        <v>1</v>
      </c>
      <c r="Q1030" s="1">
        <v>0</v>
      </c>
      <c r="R1030" s="1">
        <v>0.14940000000000001</v>
      </c>
      <c r="S1030" s="38">
        <v>43678</v>
      </c>
      <c r="T1030" s="1">
        <v>0.69</v>
      </c>
      <c r="U1030" s="1" t="s">
        <v>7357</v>
      </c>
      <c r="V1030" s="1">
        <v>0.1031</v>
      </c>
      <c r="W1030" s="1" t="s">
        <v>7358</v>
      </c>
      <c r="X1030" s="1" t="b">
        <v>0</v>
      </c>
      <c r="Y1030" s="1" t="b">
        <v>0</v>
      </c>
    </row>
    <row r="1031" spans="1:25" x14ac:dyDescent="0.25">
      <c r="A1031" s="1" t="s">
        <v>8164</v>
      </c>
      <c r="B1031" s="1" t="s">
        <v>8165</v>
      </c>
      <c r="C1031" s="1" t="str">
        <f>VLOOKUP(B1031,店铺SKU信息!E:F,2,0)</f>
        <v>AGM42599-Black-2XL</v>
      </c>
      <c r="D1031" s="1" t="s">
        <v>8166</v>
      </c>
      <c r="E1031" s="1" t="s">
        <v>8307</v>
      </c>
      <c r="F1031" s="1" t="s">
        <v>7352</v>
      </c>
      <c r="G1031" s="1">
        <v>12.2</v>
      </c>
      <c r="H1031" s="1">
        <v>9.3000000000000007</v>
      </c>
      <c r="I1031" s="1">
        <v>1.2</v>
      </c>
      <c r="J1031" s="1" t="s">
        <v>7353</v>
      </c>
      <c r="K1031" s="1">
        <v>0.5</v>
      </c>
      <c r="L1031" s="1" t="s">
        <v>7354</v>
      </c>
      <c r="M1031" s="1">
        <v>7.8600000000000003E-2</v>
      </c>
      <c r="N1031" s="1" t="s">
        <v>7355</v>
      </c>
      <c r="O1031" s="1" t="s">
        <v>7356</v>
      </c>
      <c r="P1031" s="1">
        <v>2</v>
      </c>
      <c r="Q1031" s="1">
        <v>0</v>
      </c>
      <c r="R1031" s="1">
        <v>0.15709999999999999</v>
      </c>
      <c r="S1031" s="38">
        <v>43678</v>
      </c>
      <c r="T1031" s="1">
        <v>0.69</v>
      </c>
      <c r="U1031" s="1" t="s">
        <v>7357</v>
      </c>
      <c r="V1031" s="1">
        <v>0.1084</v>
      </c>
      <c r="W1031" s="1" t="s">
        <v>7358</v>
      </c>
      <c r="X1031" s="1" t="b">
        <v>0</v>
      </c>
      <c r="Y1031" s="1" t="b">
        <v>0</v>
      </c>
    </row>
    <row r="1032" spans="1:25" x14ac:dyDescent="0.25">
      <c r="A1032" s="1" t="s">
        <v>8034</v>
      </c>
      <c r="B1032" s="1" t="s">
        <v>8035</v>
      </c>
      <c r="C1032" s="1" t="str">
        <f>VLOOKUP(B1032,店铺SKU信息!E:F,2,0)</f>
        <v>AGM42566-Burgundy-4XL</v>
      </c>
      <c r="D1032" s="1" t="s">
        <v>7162</v>
      </c>
      <c r="E1032" s="1" t="s">
        <v>8307</v>
      </c>
      <c r="F1032" s="1" t="s">
        <v>7352</v>
      </c>
      <c r="G1032" s="1">
        <v>10.5</v>
      </c>
      <c r="H1032" s="1">
        <v>3.8</v>
      </c>
      <c r="I1032" s="1">
        <v>2.2999999999999998</v>
      </c>
      <c r="J1032" s="1" t="s">
        <v>7353</v>
      </c>
      <c r="K1032" s="1">
        <v>0.6</v>
      </c>
      <c r="L1032" s="1" t="s">
        <v>7354</v>
      </c>
      <c r="M1032" s="1">
        <v>5.3100000000000001E-2</v>
      </c>
      <c r="N1032" s="1" t="s">
        <v>7355</v>
      </c>
      <c r="O1032" s="1" t="s">
        <v>7356</v>
      </c>
      <c r="P1032" s="1">
        <v>1</v>
      </c>
      <c r="Q1032" s="1">
        <v>0</v>
      </c>
      <c r="R1032" s="1">
        <v>5.3100000000000001E-2</v>
      </c>
      <c r="S1032" s="38">
        <v>43678</v>
      </c>
      <c r="T1032" s="1">
        <v>0.69</v>
      </c>
      <c r="U1032" s="1" t="s">
        <v>7357</v>
      </c>
      <c r="V1032" s="1">
        <v>3.6600000000000001E-2</v>
      </c>
      <c r="W1032" s="1" t="s">
        <v>7358</v>
      </c>
      <c r="X1032" s="1" t="b">
        <v>0</v>
      </c>
      <c r="Y1032" s="1" t="b">
        <v>0</v>
      </c>
    </row>
    <row r="1033" spans="1:25" x14ac:dyDescent="0.25">
      <c r="A1033" s="1" t="s">
        <v>8194</v>
      </c>
      <c r="B1033" s="1" t="s">
        <v>8195</v>
      </c>
      <c r="C1033" s="1" t="str">
        <f>VLOOKUP(B1033,店铺SKU信息!E:F,2,0)</f>
        <v>AGM42566-Purple-4XL</v>
      </c>
      <c r="D1033" s="1" t="s">
        <v>8196</v>
      </c>
      <c r="E1033" s="1" t="s">
        <v>8307</v>
      </c>
      <c r="F1033" s="1" t="s">
        <v>7352</v>
      </c>
      <c r="G1033" s="1">
        <v>10.5</v>
      </c>
      <c r="H1033" s="1">
        <v>3.8</v>
      </c>
      <c r="I1033" s="1">
        <v>2.2999999999999998</v>
      </c>
      <c r="J1033" s="1" t="s">
        <v>7353</v>
      </c>
      <c r="K1033" s="1">
        <v>0.6</v>
      </c>
      <c r="L1033" s="1" t="s">
        <v>7354</v>
      </c>
      <c r="M1033" s="1">
        <v>5.3100000000000001E-2</v>
      </c>
      <c r="N1033" s="1" t="s">
        <v>7355</v>
      </c>
      <c r="O1033" s="1" t="s">
        <v>7356</v>
      </c>
      <c r="P1033" s="1">
        <v>1</v>
      </c>
      <c r="Q1033" s="1">
        <v>0</v>
      </c>
      <c r="R1033" s="1">
        <v>5.3100000000000001E-2</v>
      </c>
      <c r="S1033" s="38">
        <v>43678</v>
      </c>
      <c r="T1033" s="1">
        <v>0.69</v>
      </c>
      <c r="U1033" s="1" t="s">
        <v>7357</v>
      </c>
      <c r="V1033" s="1">
        <v>3.6600000000000001E-2</v>
      </c>
      <c r="W1033" s="1" t="s">
        <v>7358</v>
      </c>
      <c r="X1033" s="1" t="b">
        <v>0</v>
      </c>
      <c r="Y1033" s="1" t="b">
        <v>0</v>
      </c>
    </row>
    <row r="1034" spans="1:25" x14ac:dyDescent="0.25">
      <c r="A1034" s="1" t="s">
        <v>8200</v>
      </c>
      <c r="B1034" s="1" t="s">
        <v>8201</v>
      </c>
      <c r="C1034" s="1" t="str">
        <f>VLOOKUP(B1034,店铺SKU信息!E:F,2,0)</f>
        <v>AGM42566-Black-3XL</v>
      </c>
      <c r="D1034" s="1" t="s">
        <v>5653</v>
      </c>
      <c r="E1034" s="1" t="s">
        <v>8307</v>
      </c>
      <c r="F1034" s="1" t="s">
        <v>7352</v>
      </c>
      <c r="G1034" s="1">
        <v>10.5</v>
      </c>
      <c r="H1034" s="1">
        <v>3.8</v>
      </c>
      <c r="I1034" s="1">
        <v>2.2999999999999998</v>
      </c>
      <c r="J1034" s="1" t="s">
        <v>7353</v>
      </c>
      <c r="K1034" s="1">
        <v>0.6</v>
      </c>
      <c r="L1034" s="1" t="s">
        <v>7354</v>
      </c>
      <c r="M1034" s="1">
        <v>5.3100000000000001E-2</v>
      </c>
      <c r="N1034" s="1" t="s">
        <v>7355</v>
      </c>
      <c r="O1034" s="1" t="s">
        <v>7356</v>
      </c>
      <c r="P1034" s="1">
        <v>1</v>
      </c>
      <c r="Q1034" s="1">
        <v>0</v>
      </c>
      <c r="R1034" s="1">
        <v>5.3100000000000001E-2</v>
      </c>
      <c r="S1034" s="38">
        <v>43678</v>
      </c>
      <c r="T1034" s="1">
        <v>0.69</v>
      </c>
      <c r="U1034" s="1" t="s">
        <v>7357</v>
      </c>
      <c r="V1034" s="1">
        <v>3.6600000000000001E-2</v>
      </c>
      <c r="W1034" s="1" t="s">
        <v>7358</v>
      </c>
      <c r="X1034" s="1" t="b">
        <v>0</v>
      </c>
      <c r="Y1034" s="1" t="b">
        <v>0</v>
      </c>
    </row>
    <row r="1035" spans="1:25" x14ac:dyDescent="0.25">
      <c r="A1035" s="1" t="s">
        <v>8111</v>
      </c>
      <c r="B1035" s="1" t="s">
        <v>8112</v>
      </c>
      <c r="C1035" s="1" t="str">
        <f>VLOOKUP(B1035,店铺SKU信息!E:F,2,0)</f>
        <v>AGM48899-Black-4XL</v>
      </c>
      <c r="D1035" s="1" t="s">
        <v>8113</v>
      </c>
      <c r="E1035" s="1" t="s">
        <v>8307</v>
      </c>
      <c r="F1035" s="1" t="s">
        <v>7352</v>
      </c>
      <c r="G1035" s="1">
        <v>12.56</v>
      </c>
      <c r="H1035" s="1">
        <v>9.92</v>
      </c>
      <c r="I1035" s="1">
        <v>0.59</v>
      </c>
      <c r="J1035" s="1" t="s">
        <v>7353</v>
      </c>
      <c r="K1035" s="1">
        <v>0.35</v>
      </c>
      <c r="L1035" s="1" t="s">
        <v>7354</v>
      </c>
      <c r="M1035" s="1">
        <v>4.2599999999999999E-2</v>
      </c>
      <c r="N1035" s="1" t="s">
        <v>7355</v>
      </c>
      <c r="O1035" s="1" t="s">
        <v>7356</v>
      </c>
      <c r="P1035" s="1">
        <v>1</v>
      </c>
      <c r="Q1035" s="1">
        <v>0</v>
      </c>
      <c r="R1035" s="1">
        <v>4.2599999999999999E-2</v>
      </c>
      <c r="S1035" s="38">
        <v>43678</v>
      </c>
      <c r="T1035" s="1">
        <v>0.69</v>
      </c>
      <c r="U1035" s="1" t="s">
        <v>7357</v>
      </c>
      <c r="V1035" s="1">
        <v>2.9399999999999999E-2</v>
      </c>
      <c r="W1035" s="1" t="s">
        <v>7358</v>
      </c>
      <c r="X1035" s="1" t="b">
        <v>0</v>
      </c>
      <c r="Y1035" s="1" t="b">
        <v>0</v>
      </c>
    </row>
    <row r="1036" spans="1:25" x14ac:dyDescent="0.25">
      <c r="A1036" s="1" t="s">
        <v>7951</v>
      </c>
      <c r="B1036" s="1" t="s">
        <v>7952</v>
      </c>
      <c r="C1036" s="1" t="str">
        <f>VLOOKUP(B1036,店铺SKU信息!E:F,2,0)</f>
        <v>AGCY4117-White-L</v>
      </c>
      <c r="D1036" s="1" t="s">
        <v>7953</v>
      </c>
      <c r="E1036" s="1" t="s">
        <v>8307</v>
      </c>
      <c r="F1036" s="1" t="s">
        <v>7352</v>
      </c>
      <c r="G1036" s="1">
        <v>11.96</v>
      </c>
      <c r="H1036" s="1">
        <v>9.2100000000000009</v>
      </c>
      <c r="I1036" s="1">
        <v>1.38</v>
      </c>
      <c r="J1036" s="1" t="s">
        <v>7353</v>
      </c>
      <c r="K1036" s="1">
        <v>0.24</v>
      </c>
      <c r="L1036" s="1" t="s">
        <v>7354</v>
      </c>
      <c r="M1036" s="1">
        <v>8.7900000000000006E-2</v>
      </c>
      <c r="N1036" s="1" t="s">
        <v>7355</v>
      </c>
      <c r="O1036" s="1" t="s">
        <v>7356</v>
      </c>
      <c r="P1036" s="1">
        <v>0.48</v>
      </c>
      <c r="Q1036" s="1">
        <v>0.06</v>
      </c>
      <c r="R1036" s="1">
        <v>3.6799999999999999E-2</v>
      </c>
      <c r="S1036" s="38">
        <v>43678</v>
      </c>
      <c r="T1036" s="1">
        <v>0.69</v>
      </c>
      <c r="U1036" s="1" t="s">
        <v>7357</v>
      </c>
      <c r="V1036" s="1">
        <v>2.5399999999999999E-2</v>
      </c>
      <c r="W1036" s="1" t="s">
        <v>7358</v>
      </c>
      <c r="X1036" s="1" t="b">
        <v>0</v>
      </c>
      <c r="Y1036" s="1" t="b">
        <v>0</v>
      </c>
    </row>
    <row r="1037" spans="1:25" x14ac:dyDescent="0.25">
      <c r="A1037" s="1" t="s">
        <v>8087</v>
      </c>
      <c r="B1037" s="1" t="s">
        <v>8088</v>
      </c>
      <c r="C1037" s="1" t="str">
        <f>VLOOKUP(B1037,店铺SKU信息!E:F,2,0)</f>
        <v>AGM19377-Blue-XL</v>
      </c>
      <c r="D1037" s="1" t="s">
        <v>8089</v>
      </c>
      <c r="E1037" s="1" t="s">
        <v>8307</v>
      </c>
      <c r="F1037" s="1" t="s">
        <v>7352</v>
      </c>
      <c r="G1037" s="1">
        <v>12.68</v>
      </c>
      <c r="H1037" s="1">
        <v>10.19</v>
      </c>
      <c r="I1037" s="1">
        <v>1.18</v>
      </c>
      <c r="J1037" s="1" t="s">
        <v>7353</v>
      </c>
      <c r="K1037" s="1">
        <v>0.4</v>
      </c>
      <c r="L1037" s="1" t="s">
        <v>7354</v>
      </c>
      <c r="M1037" s="1">
        <v>8.8300000000000003E-2</v>
      </c>
      <c r="N1037" s="1" t="s">
        <v>7355</v>
      </c>
      <c r="O1037" s="1" t="s">
        <v>7356</v>
      </c>
      <c r="P1037" s="1">
        <v>2</v>
      </c>
      <c r="Q1037" s="1">
        <v>0</v>
      </c>
      <c r="R1037" s="1">
        <v>0.17660000000000001</v>
      </c>
      <c r="S1037" s="38">
        <v>43678</v>
      </c>
      <c r="T1037" s="1">
        <v>0.69</v>
      </c>
      <c r="U1037" s="1" t="s">
        <v>7357</v>
      </c>
      <c r="V1037" s="1">
        <v>0.12189999999999999</v>
      </c>
      <c r="W1037" s="1" t="s">
        <v>7358</v>
      </c>
      <c r="X1037" s="1" t="b">
        <v>0</v>
      </c>
      <c r="Y1037" s="1" t="b">
        <v>0</v>
      </c>
    </row>
    <row r="1038" spans="1:25" x14ac:dyDescent="0.25">
      <c r="A1038" s="1" t="s">
        <v>8155</v>
      </c>
      <c r="B1038" s="1" t="s">
        <v>8156</v>
      </c>
      <c r="C1038" s="1" t="str">
        <f>VLOOKUP(B1038,店铺SKU信息!E:F,2,0)</f>
        <v>AGM42644-White Stripe-XL</v>
      </c>
      <c r="D1038" s="1" t="s">
        <v>8157</v>
      </c>
      <c r="E1038" s="1" t="s">
        <v>8307</v>
      </c>
      <c r="F1038" s="1" t="s">
        <v>7352</v>
      </c>
      <c r="G1038" s="1">
        <v>12.7</v>
      </c>
      <c r="H1038" s="1">
        <v>9.9</v>
      </c>
      <c r="I1038" s="1">
        <v>0.8</v>
      </c>
      <c r="J1038" s="1" t="s">
        <v>7353</v>
      </c>
      <c r="K1038" s="1">
        <v>0.65</v>
      </c>
      <c r="L1038" s="1" t="s">
        <v>7354</v>
      </c>
      <c r="M1038" s="1">
        <v>5.8200000000000002E-2</v>
      </c>
      <c r="N1038" s="1" t="s">
        <v>7355</v>
      </c>
      <c r="O1038" s="1" t="s">
        <v>7356</v>
      </c>
      <c r="P1038" s="1">
        <v>1</v>
      </c>
      <c r="Q1038" s="1">
        <v>0</v>
      </c>
      <c r="R1038" s="1">
        <v>5.8200000000000002E-2</v>
      </c>
      <c r="S1038" s="38">
        <v>43678</v>
      </c>
      <c r="T1038" s="1">
        <v>0.69</v>
      </c>
      <c r="U1038" s="1" t="s">
        <v>7357</v>
      </c>
      <c r="V1038" s="1">
        <v>4.02E-2</v>
      </c>
      <c r="W1038" s="1" t="s">
        <v>7358</v>
      </c>
      <c r="X1038" s="1" t="b">
        <v>0</v>
      </c>
      <c r="Y1038" s="1" t="b">
        <v>0</v>
      </c>
    </row>
    <row r="1039" spans="1:25" x14ac:dyDescent="0.25">
      <c r="A1039" s="1" t="s">
        <v>8109</v>
      </c>
      <c r="B1039" s="1" t="s">
        <v>8110</v>
      </c>
      <c r="C1039" s="1" t="str">
        <f>VLOOKUP(B1039,店铺SKU信息!E:F,2,0)</f>
        <v>AGM42588-Green-4XL</v>
      </c>
      <c r="D1039" s="1" t="s">
        <v>2627</v>
      </c>
      <c r="E1039" s="1" t="s">
        <v>8307</v>
      </c>
      <c r="F1039" s="1" t="s">
        <v>7352</v>
      </c>
      <c r="G1039" s="1">
        <v>12.1</v>
      </c>
      <c r="H1039" s="1">
        <v>8.9</v>
      </c>
      <c r="I1039" s="1">
        <v>2.4</v>
      </c>
      <c r="J1039" s="1" t="s">
        <v>7353</v>
      </c>
      <c r="K1039" s="1">
        <v>1.1499999999999999</v>
      </c>
      <c r="L1039" s="1" t="s">
        <v>7354</v>
      </c>
      <c r="M1039" s="1">
        <v>0.14940000000000001</v>
      </c>
      <c r="N1039" s="1" t="s">
        <v>7355</v>
      </c>
      <c r="O1039" s="1" t="s">
        <v>7356</v>
      </c>
      <c r="P1039" s="1">
        <v>1</v>
      </c>
      <c r="Q1039" s="1">
        <v>0</v>
      </c>
      <c r="R1039" s="1">
        <v>0.14940000000000001</v>
      </c>
      <c r="S1039" s="38">
        <v>43678</v>
      </c>
      <c r="T1039" s="1">
        <v>0.69</v>
      </c>
      <c r="U1039" s="1" t="s">
        <v>7357</v>
      </c>
      <c r="V1039" s="1">
        <v>0.1031</v>
      </c>
      <c r="W1039" s="1" t="s">
        <v>7358</v>
      </c>
      <c r="X1039" s="1" t="b">
        <v>0</v>
      </c>
      <c r="Y1039" s="1" t="b">
        <v>0</v>
      </c>
    </row>
    <row r="1040" spans="1:25" x14ac:dyDescent="0.25">
      <c r="A1040" s="1" t="s">
        <v>7895</v>
      </c>
      <c r="B1040" s="1" t="s">
        <v>7896</v>
      </c>
      <c r="C1040" s="1" t="str">
        <f>VLOOKUP(B1040,店铺SKU信息!E:F,2,0)</f>
        <v>AGM42588-Burgundy-2XL</v>
      </c>
      <c r="D1040" s="1" t="s">
        <v>2834</v>
      </c>
      <c r="E1040" s="1" t="s">
        <v>8307</v>
      </c>
      <c r="F1040" s="1" t="s">
        <v>7352</v>
      </c>
      <c r="G1040" s="1">
        <v>12.1</v>
      </c>
      <c r="H1040" s="1">
        <v>8.9</v>
      </c>
      <c r="I1040" s="1">
        <v>2.4</v>
      </c>
      <c r="J1040" s="1" t="s">
        <v>7353</v>
      </c>
      <c r="K1040" s="1">
        <v>1.1499999999999999</v>
      </c>
      <c r="L1040" s="1" t="s">
        <v>7354</v>
      </c>
      <c r="M1040" s="1">
        <v>0.14940000000000001</v>
      </c>
      <c r="N1040" s="1" t="s">
        <v>7355</v>
      </c>
      <c r="O1040" s="1" t="s">
        <v>7356</v>
      </c>
      <c r="P1040" s="1">
        <v>1.9</v>
      </c>
      <c r="Q1040" s="1">
        <v>0</v>
      </c>
      <c r="R1040" s="1">
        <v>0.2843</v>
      </c>
      <c r="S1040" s="38">
        <v>43678</v>
      </c>
      <c r="T1040" s="1">
        <v>0.69</v>
      </c>
      <c r="U1040" s="1" t="s">
        <v>7357</v>
      </c>
      <c r="V1040" s="1">
        <v>0.1961</v>
      </c>
      <c r="W1040" s="1" t="s">
        <v>7358</v>
      </c>
      <c r="X1040" s="1" t="b">
        <v>0</v>
      </c>
      <c r="Y1040" s="1" t="b">
        <v>0</v>
      </c>
    </row>
    <row r="1041" spans="1:25" x14ac:dyDescent="0.25">
      <c r="A1041" s="1" t="s">
        <v>7872</v>
      </c>
      <c r="B1041" s="1" t="s">
        <v>7873</v>
      </c>
      <c r="C1041" s="1" t="str">
        <f>VLOOKUP(B1041,店铺SKU信息!E:F,2,0)</f>
        <v>AGM42544-Purple-4XL</v>
      </c>
      <c r="D1041" s="1" t="s">
        <v>7874</v>
      </c>
      <c r="E1041" s="1" t="s">
        <v>8307</v>
      </c>
      <c r="F1041" s="1" t="s">
        <v>7352</v>
      </c>
      <c r="G1041" s="1">
        <v>12.8</v>
      </c>
      <c r="H1041" s="1">
        <v>6</v>
      </c>
      <c r="I1041" s="1">
        <v>2.4</v>
      </c>
      <c r="J1041" s="1" t="s">
        <v>7353</v>
      </c>
      <c r="K1041" s="1">
        <v>0.6</v>
      </c>
      <c r="L1041" s="1" t="s">
        <v>7354</v>
      </c>
      <c r="M1041" s="1">
        <v>0.1067</v>
      </c>
      <c r="N1041" s="1" t="s">
        <v>7355</v>
      </c>
      <c r="O1041" s="1" t="s">
        <v>7356</v>
      </c>
      <c r="P1041" s="1">
        <v>1</v>
      </c>
      <c r="Q1041" s="1">
        <v>0</v>
      </c>
      <c r="R1041" s="1">
        <v>0.1067</v>
      </c>
      <c r="S1041" s="38">
        <v>43678</v>
      </c>
      <c r="T1041" s="1">
        <v>0.69</v>
      </c>
      <c r="U1041" s="1" t="s">
        <v>7357</v>
      </c>
      <c r="V1041" s="1">
        <v>7.3599999999999999E-2</v>
      </c>
      <c r="W1041" s="1" t="s">
        <v>7358</v>
      </c>
      <c r="X1041" s="1" t="b">
        <v>0</v>
      </c>
      <c r="Y1041" s="1" t="b">
        <v>0</v>
      </c>
    </row>
    <row r="1042" spans="1:25" x14ac:dyDescent="0.25">
      <c r="A1042" s="1" t="s">
        <v>7737</v>
      </c>
      <c r="B1042" s="1" t="s">
        <v>7738</v>
      </c>
      <c r="C1042" s="1" t="str">
        <f>VLOOKUP(B1042,店铺SKU信息!E:F,2,0)</f>
        <v>AGM42544-Burgundy-XL</v>
      </c>
      <c r="D1042" s="1" t="s">
        <v>7739</v>
      </c>
      <c r="E1042" s="1" t="s">
        <v>8307</v>
      </c>
      <c r="F1042" s="1" t="s">
        <v>7352</v>
      </c>
      <c r="G1042" s="1">
        <v>12.8</v>
      </c>
      <c r="H1042" s="1">
        <v>6</v>
      </c>
      <c r="I1042" s="1">
        <v>2.4</v>
      </c>
      <c r="J1042" s="1" t="s">
        <v>7353</v>
      </c>
      <c r="K1042" s="1">
        <v>0.6</v>
      </c>
      <c r="L1042" s="1" t="s">
        <v>7354</v>
      </c>
      <c r="M1042" s="1">
        <v>0.1066</v>
      </c>
      <c r="N1042" s="1" t="s">
        <v>7355</v>
      </c>
      <c r="O1042" s="1" t="s">
        <v>7356</v>
      </c>
      <c r="P1042" s="1">
        <v>1</v>
      </c>
      <c r="Q1042" s="1">
        <v>0</v>
      </c>
      <c r="R1042" s="1">
        <v>0.1066</v>
      </c>
      <c r="S1042" s="38">
        <v>43678</v>
      </c>
      <c r="T1042" s="1">
        <v>0.69</v>
      </c>
      <c r="U1042" s="1" t="s">
        <v>7357</v>
      </c>
      <c r="V1042" s="1">
        <v>7.3499999999999996E-2</v>
      </c>
      <c r="W1042" s="1" t="s">
        <v>7358</v>
      </c>
      <c r="X1042" s="1" t="b">
        <v>0</v>
      </c>
      <c r="Y1042" s="1" t="b">
        <v>0</v>
      </c>
    </row>
    <row r="1043" spans="1:25" x14ac:dyDescent="0.25">
      <c r="A1043" s="1" t="s">
        <v>8158</v>
      </c>
      <c r="B1043" s="1" t="s">
        <v>8159</v>
      </c>
      <c r="C1043" s="1" t="str">
        <f>VLOOKUP(B1043,店铺SKU信息!E:F,2,0)</f>
        <v>AGM19377-Gray-2XL</v>
      </c>
      <c r="D1043" s="1" t="s">
        <v>8160</v>
      </c>
      <c r="E1043" s="1" t="s">
        <v>8307</v>
      </c>
      <c r="F1043" s="1" t="s">
        <v>7352</v>
      </c>
      <c r="G1043" s="1">
        <v>12.68</v>
      </c>
      <c r="H1043" s="1">
        <v>10.19</v>
      </c>
      <c r="I1043" s="1">
        <v>1.18</v>
      </c>
      <c r="J1043" s="1" t="s">
        <v>7353</v>
      </c>
      <c r="K1043" s="1">
        <v>0.4</v>
      </c>
      <c r="L1043" s="1" t="s">
        <v>7354</v>
      </c>
      <c r="M1043" s="1">
        <v>8.8300000000000003E-2</v>
      </c>
      <c r="N1043" s="1" t="s">
        <v>7355</v>
      </c>
      <c r="O1043" s="1" t="s">
        <v>7356</v>
      </c>
      <c r="P1043" s="1">
        <v>1</v>
      </c>
      <c r="Q1043" s="1">
        <v>0</v>
      </c>
      <c r="R1043" s="1">
        <v>8.8300000000000003E-2</v>
      </c>
      <c r="S1043" s="38">
        <v>43678</v>
      </c>
      <c r="T1043" s="1">
        <v>0.69</v>
      </c>
      <c r="U1043" s="1" t="s">
        <v>7357</v>
      </c>
      <c r="V1043" s="1">
        <v>6.0900000000000003E-2</v>
      </c>
      <c r="W1043" s="1" t="s">
        <v>7358</v>
      </c>
      <c r="X1043" s="1" t="b">
        <v>0</v>
      </c>
      <c r="Y1043" s="1" t="b">
        <v>0</v>
      </c>
    </row>
    <row r="1044" spans="1:25" x14ac:dyDescent="0.25">
      <c r="A1044" s="1" t="s">
        <v>7474</v>
      </c>
      <c r="B1044" s="1" t="s">
        <v>7475</v>
      </c>
      <c r="C1044" s="1" t="str">
        <f>VLOOKUP(B1044,店铺SKU信息!E:F,2,0)</f>
        <v>AGM42644-Black Stripe-XL</v>
      </c>
      <c r="D1044" s="1" t="s">
        <v>3346</v>
      </c>
      <c r="E1044" s="1" t="s">
        <v>8307</v>
      </c>
      <c r="F1044" s="1" t="s">
        <v>7352</v>
      </c>
      <c r="G1044" s="1">
        <v>12.7</v>
      </c>
      <c r="H1044" s="1">
        <v>9.9</v>
      </c>
      <c r="I1044" s="1">
        <v>0.8</v>
      </c>
      <c r="J1044" s="1" t="s">
        <v>7353</v>
      </c>
      <c r="K1044" s="1">
        <v>0.65</v>
      </c>
      <c r="L1044" s="1" t="s">
        <v>7354</v>
      </c>
      <c r="M1044" s="1">
        <v>5.8099999999999999E-2</v>
      </c>
      <c r="N1044" s="1" t="s">
        <v>7355</v>
      </c>
      <c r="O1044" s="1" t="s">
        <v>7356</v>
      </c>
      <c r="P1044" s="1">
        <v>1</v>
      </c>
      <c r="Q1044" s="1">
        <v>0</v>
      </c>
      <c r="R1044" s="1">
        <v>5.8099999999999999E-2</v>
      </c>
      <c r="S1044" s="38">
        <v>43678</v>
      </c>
      <c r="T1044" s="1">
        <v>0.69</v>
      </c>
      <c r="U1044" s="1" t="s">
        <v>7357</v>
      </c>
      <c r="V1044" s="1">
        <v>4.0099999999999997E-2</v>
      </c>
      <c r="W1044" s="1" t="s">
        <v>7358</v>
      </c>
      <c r="X1044" s="1" t="b">
        <v>0</v>
      </c>
      <c r="Y1044" s="1" t="b">
        <v>0</v>
      </c>
    </row>
    <row r="1045" spans="1:25" x14ac:dyDescent="0.25">
      <c r="A1045" s="1" t="s">
        <v>8084</v>
      </c>
      <c r="B1045" s="1" t="s">
        <v>8085</v>
      </c>
      <c r="C1045" s="1" t="str">
        <f>VLOOKUP(B1045,店铺SKU信息!E:F,2,0)</f>
        <v>AGM42600-Burgundy-2XL</v>
      </c>
      <c r="D1045" s="1" t="s">
        <v>8086</v>
      </c>
      <c r="E1045" s="1" t="s">
        <v>8307</v>
      </c>
      <c r="F1045" s="1" t="s">
        <v>7352</v>
      </c>
      <c r="G1045" s="1">
        <v>12.85</v>
      </c>
      <c r="H1045" s="1">
        <v>9.0399999999999991</v>
      </c>
      <c r="I1045" s="1">
        <v>1.65</v>
      </c>
      <c r="J1045" s="1" t="s">
        <v>7353</v>
      </c>
      <c r="K1045" s="1">
        <v>0.45</v>
      </c>
      <c r="L1045" s="1" t="s">
        <v>7354</v>
      </c>
      <c r="M1045" s="1">
        <v>0.1109</v>
      </c>
      <c r="N1045" s="1" t="s">
        <v>7355</v>
      </c>
      <c r="O1045" s="1" t="s">
        <v>7356</v>
      </c>
      <c r="P1045" s="1">
        <v>1</v>
      </c>
      <c r="Q1045" s="1">
        <v>0</v>
      </c>
      <c r="R1045" s="1">
        <v>0.1109</v>
      </c>
      <c r="S1045" s="38">
        <v>43678</v>
      </c>
      <c r="T1045" s="1">
        <v>0.69</v>
      </c>
      <c r="U1045" s="1" t="s">
        <v>7357</v>
      </c>
      <c r="V1045" s="1">
        <v>7.6499999999999999E-2</v>
      </c>
      <c r="W1045" s="1" t="s">
        <v>7358</v>
      </c>
      <c r="X1045" s="1" t="b">
        <v>0</v>
      </c>
      <c r="Y1045" s="1" t="b">
        <v>0</v>
      </c>
    </row>
    <row r="1046" spans="1:25" x14ac:dyDescent="0.25">
      <c r="A1046" s="1" t="s">
        <v>8102</v>
      </c>
      <c r="B1046" s="1" t="s">
        <v>8103</v>
      </c>
      <c r="C1046" s="1" t="str">
        <f>VLOOKUP(B1046,店铺SKU信息!E:F,2,0)</f>
        <v>AGM42588-Green-XL</v>
      </c>
      <c r="D1046" s="1" t="s">
        <v>8104</v>
      </c>
      <c r="E1046" s="1" t="s">
        <v>8307</v>
      </c>
      <c r="F1046" s="1" t="s">
        <v>7352</v>
      </c>
      <c r="G1046" s="1">
        <v>12.1</v>
      </c>
      <c r="H1046" s="1">
        <v>8.9</v>
      </c>
      <c r="I1046" s="1">
        <v>2.4</v>
      </c>
      <c r="J1046" s="1" t="s">
        <v>7353</v>
      </c>
      <c r="K1046" s="1">
        <v>1.1499999999999999</v>
      </c>
      <c r="L1046" s="1" t="s">
        <v>7354</v>
      </c>
      <c r="M1046" s="1">
        <v>0.14940000000000001</v>
      </c>
      <c r="N1046" s="1" t="s">
        <v>7355</v>
      </c>
      <c r="O1046" s="1" t="s">
        <v>7356</v>
      </c>
      <c r="P1046" s="1">
        <v>1</v>
      </c>
      <c r="Q1046" s="1">
        <v>0</v>
      </c>
      <c r="R1046" s="1">
        <v>0.14940000000000001</v>
      </c>
      <c r="S1046" s="38">
        <v>43678</v>
      </c>
      <c r="T1046" s="1">
        <v>0.69</v>
      </c>
      <c r="U1046" s="1" t="s">
        <v>7357</v>
      </c>
      <c r="V1046" s="1">
        <v>0.1031</v>
      </c>
      <c r="W1046" s="1" t="s">
        <v>7358</v>
      </c>
      <c r="X1046" s="1" t="b">
        <v>0</v>
      </c>
      <c r="Y1046" s="1" t="b">
        <v>0</v>
      </c>
    </row>
    <row r="1047" spans="1:25" x14ac:dyDescent="0.25">
      <c r="A1047" s="1" t="s">
        <v>7861</v>
      </c>
      <c r="B1047" s="1" t="s">
        <v>7862</v>
      </c>
      <c r="C1047" s="1" t="str">
        <f>VLOOKUP(B1047,店铺SKU信息!E:F,2,0)</f>
        <v>AGM42600-Black-3XL</v>
      </c>
      <c r="D1047" s="1" t="s">
        <v>3261</v>
      </c>
      <c r="E1047" s="1" t="s">
        <v>8307</v>
      </c>
      <c r="F1047" s="1" t="s">
        <v>7352</v>
      </c>
      <c r="G1047" s="1">
        <v>12.85</v>
      </c>
      <c r="H1047" s="1">
        <v>9.0399999999999991</v>
      </c>
      <c r="I1047" s="1">
        <v>1.65</v>
      </c>
      <c r="J1047" s="1" t="s">
        <v>7353</v>
      </c>
      <c r="K1047" s="1">
        <v>0.45</v>
      </c>
      <c r="L1047" s="1" t="s">
        <v>7354</v>
      </c>
      <c r="M1047" s="1">
        <v>0.1109</v>
      </c>
      <c r="N1047" s="1" t="s">
        <v>7355</v>
      </c>
      <c r="O1047" s="1" t="s">
        <v>7356</v>
      </c>
      <c r="P1047" s="1">
        <v>1</v>
      </c>
      <c r="Q1047" s="1">
        <v>0</v>
      </c>
      <c r="R1047" s="1">
        <v>0.1109</v>
      </c>
      <c r="S1047" s="38">
        <v>43678</v>
      </c>
      <c r="T1047" s="1">
        <v>0.69</v>
      </c>
      <c r="U1047" s="1" t="s">
        <v>7357</v>
      </c>
      <c r="V1047" s="1">
        <v>7.6499999999999999E-2</v>
      </c>
      <c r="W1047" s="1" t="s">
        <v>7358</v>
      </c>
      <c r="X1047" s="1" t="b">
        <v>0</v>
      </c>
      <c r="Y1047" s="1" t="b">
        <v>0</v>
      </c>
    </row>
    <row r="1048" spans="1:25" x14ac:dyDescent="0.25">
      <c r="A1048" s="1" t="s">
        <v>7521</v>
      </c>
      <c r="B1048" s="1" t="s">
        <v>7522</v>
      </c>
      <c r="C1048" s="1" t="str">
        <f>VLOOKUP(B1048,店铺SKU信息!E:F,2,0)</f>
        <v>AGM42644-White Stripe-4XL</v>
      </c>
      <c r="D1048" s="1" t="s">
        <v>7523</v>
      </c>
      <c r="E1048" s="1" t="s">
        <v>8307</v>
      </c>
      <c r="F1048" s="1" t="s">
        <v>7352</v>
      </c>
      <c r="G1048" s="1">
        <v>12.7</v>
      </c>
      <c r="H1048" s="1">
        <v>9.9</v>
      </c>
      <c r="I1048" s="1">
        <v>0.8</v>
      </c>
      <c r="J1048" s="1" t="s">
        <v>7353</v>
      </c>
      <c r="K1048" s="1">
        <v>0.65</v>
      </c>
      <c r="L1048" s="1" t="s">
        <v>7354</v>
      </c>
      <c r="M1048" s="1">
        <v>5.8099999999999999E-2</v>
      </c>
      <c r="N1048" s="1" t="s">
        <v>7355</v>
      </c>
      <c r="O1048" s="1" t="s">
        <v>7356</v>
      </c>
      <c r="P1048" s="1">
        <v>1</v>
      </c>
      <c r="Q1048" s="1">
        <v>0</v>
      </c>
      <c r="R1048" s="1">
        <v>5.8099999999999999E-2</v>
      </c>
      <c r="S1048" s="38">
        <v>43678</v>
      </c>
      <c r="T1048" s="1">
        <v>0.69</v>
      </c>
      <c r="U1048" s="1" t="s">
        <v>7357</v>
      </c>
      <c r="V1048" s="1">
        <v>4.0099999999999997E-2</v>
      </c>
      <c r="W1048" s="1" t="s">
        <v>7358</v>
      </c>
      <c r="X1048" s="1" t="b">
        <v>0</v>
      </c>
      <c r="Y1048" s="1" t="b">
        <v>0</v>
      </c>
    </row>
    <row r="1049" spans="1:25" x14ac:dyDescent="0.25">
      <c r="A1049" s="1" t="s">
        <v>7889</v>
      </c>
      <c r="B1049" s="1" t="s">
        <v>7890</v>
      </c>
      <c r="C1049" s="1" t="str">
        <f>VLOOKUP(B1049,店铺SKU信息!E:F,2,0)</f>
        <v>AGM42644-Black Stripe-2XL</v>
      </c>
      <c r="D1049" s="1" t="s">
        <v>4966</v>
      </c>
      <c r="E1049" s="1" t="s">
        <v>8307</v>
      </c>
      <c r="F1049" s="1" t="s">
        <v>7352</v>
      </c>
      <c r="G1049" s="1">
        <v>12.7</v>
      </c>
      <c r="H1049" s="1">
        <v>9.9</v>
      </c>
      <c r="I1049" s="1">
        <v>0.8</v>
      </c>
      <c r="J1049" s="1" t="s">
        <v>7353</v>
      </c>
      <c r="K1049" s="1">
        <v>0.65</v>
      </c>
      <c r="L1049" s="1" t="s">
        <v>7354</v>
      </c>
      <c r="M1049" s="1">
        <v>5.8099999999999999E-2</v>
      </c>
      <c r="N1049" s="1" t="s">
        <v>7355</v>
      </c>
      <c r="O1049" s="1" t="s">
        <v>7356</v>
      </c>
      <c r="P1049" s="1">
        <v>1.94</v>
      </c>
      <c r="Q1049" s="1">
        <v>0</v>
      </c>
      <c r="R1049" s="1">
        <v>0.1125</v>
      </c>
      <c r="S1049" s="38">
        <v>43678</v>
      </c>
      <c r="T1049" s="1">
        <v>0.69</v>
      </c>
      <c r="U1049" s="1" t="s">
        <v>7357</v>
      </c>
      <c r="V1049" s="1">
        <v>7.7600000000000002E-2</v>
      </c>
      <c r="W1049" s="1" t="s">
        <v>7358</v>
      </c>
      <c r="X1049" s="1" t="b">
        <v>0</v>
      </c>
      <c r="Y1049" s="1" t="b">
        <v>0</v>
      </c>
    </row>
    <row r="1050" spans="1:25" x14ac:dyDescent="0.25">
      <c r="A1050" s="1" t="s">
        <v>8130</v>
      </c>
      <c r="B1050" s="1" t="s">
        <v>8131</v>
      </c>
      <c r="C1050" s="1" t="str">
        <f>VLOOKUP(B1050,店铺SKU信息!E:F,2,0)</f>
        <v>AGM42599-Black-4XL</v>
      </c>
      <c r="D1050" s="1" t="s">
        <v>8132</v>
      </c>
      <c r="E1050" s="1" t="s">
        <v>8307</v>
      </c>
      <c r="F1050" s="1" t="s">
        <v>7352</v>
      </c>
      <c r="G1050" s="1">
        <v>12.2</v>
      </c>
      <c r="H1050" s="1">
        <v>9.3000000000000007</v>
      </c>
      <c r="I1050" s="1">
        <v>1.2</v>
      </c>
      <c r="J1050" s="1" t="s">
        <v>7353</v>
      </c>
      <c r="K1050" s="1">
        <v>0.5</v>
      </c>
      <c r="L1050" s="1" t="s">
        <v>7354</v>
      </c>
      <c r="M1050" s="1">
        <v>7.8600000000000003E-2</v>
      </c>
      <c r="N1050" s="1" t="s">
        <v>7355</v>
      </c>
      <c r="O1050" s="1" t="s">
        <v>7356</v>
      </c>
      <c r="P1050" s="1">
        <v>2</v>
      </c>
      <c r="Q1050" s="1">
        <v>0</v>
      </c>
      <c r="R1050" s="1">
        <v>0.15709999999999999</v>
      </c>
      <c r="S1050" s="38">
        <v>43678</v>
      </c>
      <c r="T1050" s="1">
        <v>0.69</v>
      </c>
      <c r="U1050" s="1" t="s">
        <v>7357</v>
      </c>
      <c r="V1050" s="1">
        <v>0.1084</v>
      </c>
      <c r="W1050" s="1" t="s">
        <v>7358</v>
      </c>
      <c r="X1050" s="1" t="b">
        <v>0</v>
      </c>
      <c r="Y1050" s="1" t="b">
        <v>0</v>
      </c>
    </row>
    <row r="1051" spans="1:25" x14ac:dyDescent="0.25">
      <c r="A1051" s="1" t="s">
        <v>7535</v>
      </c>
      <c r="B1051" s="1" t="s">
        <v>7536</v>
      </c>
      <c r="C1051" s="1" t="str">
        <f>VLOOKUP(B1051,店铺SKU信息!E:F,2,0)</f>
        <v>AGM48899-Black-XL</v>
      </c>
      <c r="D1051" s="1" t="s">
        <v>7537</v>
      </c>
      <c r="E1051" s="1" t="s">
        <v>8307</v>
      </c>
      <c r="F1051" s="1" t="s">
        <v>7352</v>
      </c>
      <c r="G1051" s="1">
        <v>12.56</v>
      </c>
      <c r="H1051" s="1">
        <v>9.92</v>
      </c>
      <c r="I1051" s="1">
        <v>0.59</v>
      </c>
      <c r="J1051" s="1" t="s">
        <v>7353</v>
      </c>
      <c r="K1051" s="1">
        <v>0.35</v>
      </c>
      <c r="L1051" s="1" t="s">
        <v>7354</v>
      </c>
      <c r="M1051" s="1">
        <v>4.2599999999999999E-2</v>
      </c>
      <c r="N1051" s="1" t="s">
        <v>7355</v>
      </c>
      <c r="O1051" s="1" t="s">
        <v>7356</v>
      </c>
      <c r="P1051" s="1">
        <v>0.03</v>
      </c>
      <c r="Q1051" s="1">
        <v>0</v>
      </c>
      <c r="R1051" s="1">
        <v>1.4E-3</v>
      </c>
      <c r="S1051" s="38">
        <v>43678</v>
      </c>
      <c r="T1051" s="1">
        <v>0.69</v>
      </c>
      <c r="U1051" s="1" t="s">
        <v>7357</v>
      </c>
      <c r="V1051" s="1">
        <v>8.9999999999999998E-4</v>
      </c>
      <c r="W1051" s="1" t="s">
        <v>7358</v>
      </c>
      <c r="X1051" s="1" t="b">
        <v>0</v>
      </c>
      <c r="Y1051" s="1" t="b">
        <v>0</v>
      </c>
    </row>
    <row r="1052" spans="1:25" x14ac:dyDescent="0.25">
      <c r="A1052" s="1" t="s">
        <v>8296</v>
      </c>
      <c r="B1052" s="1" t="s">
        <v>8297</v>
      </c>
      <c r="C1052" s="1" t="str">
        <f>VLOOKUP(B1052,店铺SKU信息!E:F,2,0)</f>
        <v>AGCY4117-White-M</v>
      </c>
      <c r="D1052" s="1" t="s">
        <v>8298</v>
      </c>
      <c r="E1052" s="1" t="s">
        <v>8307</v>
      </c>
      <c r="F1052" s="1" t="s">
        <v>7352</v>
      </c>
      <c r="G1052" s="1">
        <v>11.96</v>
      </c>
      <c r="H1052" s="1">
        <v>9.2100000000000009</v>
      </c>
      <c r="I1052" s="1">
        <v>1.38</v>
      </c>
      <c r="J1052" s="1" t="s">
        <v>7353</v>
      </c>
      <c r="K1052" s="1">
        <v>0.24</v>
      </c>
      <c r="L1052" s="1" t="s">
        <v>7354</v>
      </c>
      <c r="M1052" s="1">
        <v>8.7900000000000006E-2</v>
      </c>
      <c r="N1052" s="1" t="s">
        <v>7355</v>
      </c>
      <c r="O1052" s="1" t="s">
        <v>7356</v>
      </c>
      <c r="P1052" s="1">
        <v>0.48</v>
      </c>
      <c r="Q1052" s="1">
        <v>0.06</v>
      </c>
      <c r="R1052" s="1">
        <v>3.6799999999999999E-2</v>
      </c>
      <c r="S1052" s="38">
        <v>43678</v>
      </c>
      <c r="T1052" s="1">
        <v>0.69</v>
      </c>
      <c r="U1052" s="1" t="s">
        <v>7357</v>
      </c>
      <c r="V1052" s="1">
        <v>2.5399999999999999E-2</v>
      </c>
      <c r="W1052" s="1" t="s">
        <v>7358</v>
      </c>
      <c r="X1052" s="1" t="b">
        <v>0</v>
      </c>
      <c r="Y1052" s="1" t="b">
        <v>0</v>
      </c>
    </row>
    <row r="1053" spans="1:25" x14ac:dyDescent="0.25">
      <c r="A1053" s="1" t="s">
        <v>8304</v>
      </c>
      <c r="B1053" s="1" t="s">
        <v>8305</v>
      </c>
      <c r="C1053" s="1" t="str">
        <f>VLOOKUP(B1053,店铺SKU信息!E:F,2,0)</f>
        <v>AGM19299-Black-4XL</v>
      </c>
      <c r="D1053" s="1" t="s">
        <v>3084</v>
      </c>
      <c r="E1053" s="1" t="s">
        <v>8307</v>
      </c>
      <c r="F1053" s="1" t="s">
        <v>7352</v>
      </c>
      <c r="G1053" s="1">
        <v>11.65</v>
      </c>
      <c r="H1053" s="1">
        <v>9.65</v>
      </c>
      <c r="I1053" s="1">
        <v>2.1</v>
      </c>
      <c r="J1053" s="1" t="s">
        <v>7353</v>
      </c>
      <c r="K1053" s="1">
        <v>0.96</v>
      </c>
      <c r="L1053" s="1" t="s">
        <v>7354</v>
      </c>
      <c r="M1053" s="1">
        <v>0.1366</v>
      </c>
      <c r="N1053" s="1" t="s">
        <v>7355</v>
      </c>
      <c r="O1053" s="1" t="s">
        <v>7356</v>
      </c>
      <c r="P1053" s="1">
        <v>1</v>
      </c>
      <c r="Q1053" s="1">
        <v>0</v>
      </c>
      <c r="R1053" s="1">
        <v>0.1366</v>
      </c>
      <c r="S1053" s="38">
        <v>43678</v>
      </c>
      <c r="T1053" s="1">
        <v>0.69</v>
      </c>
      <c r="U1053" s="1" t="s">
        <v>7357</v>
      </c>
      <c r="V1053" s="1">
        <v>9.4299999999999995E-2</v>
      </c>
      <c r="W1053" s="1" t="s">
        <v>7358</v>
      </c>
      <c r="X1053" s="1" t="b">
        <v>0</v>
      </c>
      <c r="Y1053" s="1" t="b">
        <v>0</v>
      </c>
    </row>
    <row r="1054" spans="1:25" x14ac:dyDescent="0.25">
      <c r="A1054" s="1" t="s">
        <v>7519</v>
      </c>
      <c r="B1054" s="1" t="s">
        <v>7520</v>
      </c>
      <c r="C1054" s="1" t="str">
        <f>VLOOKUP(B1054,店铺SKU信息!E:F,2,0)</f>
        <v>AGM42599-Red-2XL</v>
      </c>
      <c r="D1054" s="1" t="s">
        <v>4185</v>
      </c>
      <c r="E1054" s="1" t="s">
        <v>8307</v>
      </c>
      <c r="F1054" s="1" t="s">
        <v>7352</v>
      </c>
      <c r="G1054" s="1">
        <v>12.2</v>
      </c>
      <c r="H1054" s="1">
        <v>9.3000000000000007</v>
      </c>
      <c r="I1054" s="1">
        <v>1.2</v>
      </c>
      <c r="J1054" s="1" t="s">
        <v>7353</v>
      </c>
      <c r="K1054" s="1">
        <v>0.5</v>
      </c>
      <c r="L1054" s="1" t="s">
        <v>7354</v>
      </c>
      <c r="M1054" s="1">
        <v>7.8600000000000003E-2</v>
      </c>
      <c r="N1054" s="1" t="s">
        <v>7355</v>
      </c>
      <c r="O1054" s="1" t="s">
        <v>7356</v>
      </c>
      <c r="P1054" s="1">
        <v>0.32</v>
      </c>
      <c r="Q1054" s="1">
        <v>0</v>
      </c>
      <c r="R1054" s="1">
        <v>2.53E-2</v>
      </c>
      <c r="S1054" s="38">
        <v>43678</v>
      </c>
      <c r="T1054" s="1">
        <v>0.69</v>
      </c>
      <c r="U1054" s="1" t="s">
        <v>7357</v>
      </c>
      <c r="V1054" s="1">
        <v>1.7500000000000002E-2</v>
      </c>
      <c r="W1054" s="1" t="s">
        <v>7358</v>
      </c>
      <c r="X1054" s="1" t="b">
        <v>0</v>
      </c>
      <c r="Y1054" s="1" t="b">
        <v>0</v>
      </c>
    </row>
    <row r="1055" spans="1:25" x14ac:dyDescent="0.25">
      <c r="A1055" s="1" t="s">
        <v>8139</v>
      </c>
      <c r="B1055" s="1" t="s">
        <v>8140</v>
      </c>
      <c r="C1055" s="1" t="str">
        <f>VLOOKUP(B1055,店铺SKU信息!E:F,2,0)</f>
        <v>AGM42544-Purple-2XL</v>
      </c>
      <c r="D1055" s="1" t="s">
        <v>2968</v>
      </c>
      <c r="E1055" s="1" t="s">
        <v>8307</v>
      </c>
      <c r="F1055" s="1" t="s">
        <v>7352</v>
      </c>
      <c r="G1055" s="1">
        <v>12.8</v>
      </c>
      <c r="H1055" s="1">
        <v>6</v>
      </c>
      <c r="I1055" s="1">
        <v>2.4</v>
      </c>
      <c r="J1055" s="1" t="s">
        <v>7353</v>
      </c>
      <c r="K1055" s="1">
        <v>0.6</v>
      </c>
      <c r="L1055" s="1" t="s">
        <v>7354</v>
      </c>
      <c r="M1055" s="1">
        <v>0.1066</v>
      </c>
      <c r="N1055" s="1" t="s">
        <v>7355</v>
      </c>
      <c r="O1055" s="1" t="s">
        <v>7356</v>
      </c>
      <c r="P1055" s="1">
        <v>1</v>
      </c>
      <c r="Q1055" s="1">
        <v>0</v>
      </c>
      <c r="R1055" s="1">
        <v>0.1066</v>
      </c>
      <c r="S1055" s="38">
        <v>43678</v>
      </c>
      <c r="T1055" s="1">
        <v>0.69</v>
      </c>
      <c r="U1055" s="1" t="s">
        <v>7357</v>
      </c>
      <c r="V1055" s="1">
        <v>7.3499999999999996E-2</v>
      </c>
      <c r="W1055" s="1" t="s">
        <v>7358</v>
      </c>
      <c r="X1055" s="1" t="b">
        <v>0</v>
      </c>
      <c r="Y1055" s="1" t="b">
        <v>0</v>
      </c>
    </row>
    <row r="1056" spans="1:25" x14ac:dyDescent="0.25">
      <c r="A1056" s="1" t="s">
        <v>8127</v>
      </c>
      <c r="B1056" s="1" t="s">
        <v>8128</v>
      </c>
      <c r="C1056" s="1" t="str">
        <f>VLOOKUP(B1056,店铺SKU信息!E:F,2,0)</f>
        <v>AGM19377-Gray-XL</v>
      </c>
      <c r="D1056" s="1" t="s">
        <v>8129</v>
      </c>
      <c r="E1056" s="1" t="s">
        <v>8307</v>
      </c>
      <c r="F1056" s="1" t="s">
        <v>7352</v>
      </c>
      <c r="G1056" s="1">
        <v>12.68</v>
      </c>
      <c r="H1056" s="1">
        <v>10.19</v>
      </c>
      <c r="I1056" s="1">
        <v>1.18</v>
      </c>
      <c r="J1056" s="1" t="s">
        <v>7353</v>
      </c>
      <c r="K1056" s="1">
        <v>0.4</v>
      </c>
      <c r="L1056" s="1" t="s">
        <v>7354</v>
      </c>
      <c r="M1056" s="1">
        <v>8.8300000000000003E-2</v>
      </c>
      <c r="N1056" s="1" t="s">
        <v>7355</v>
      </c>
      <c r="O1056" s="1" t="s">
        <v>7356</v>
      </c>
      <c r="P1056" s="1">
        <v>2</v>
      </c>
      <c r="Q1056" s="1">
        <v>0</v>
      </c>
      <c r="R1056" s="1">
        <v>0.17660000000000001</v>
      </c>
      <c r="S1056" s="38">
        <v>43678</v>
      </c>
      <c r="T1056" s="1">
        <v>0.69</v>
      </c>
      <c r="U1056" s="1" t="s">
        <v>7357</v>
      </c>
      <c r="V1056" s="1">
        <v>0.12189999999999999</v>
      </c>
      <c r="W1056" s="1" t="s">
        <v>7358</v>
      </c>
      <c r="X1056" s="1" t="b">
        <v>0</v>
      </c>
      <c r="Y1056" s="1" t="b">
        <v>0</v>
      </c>
    </row>
    <row r="1057" spans="1:25" x14ac:dyDescent="0.25">
      <c r="A1057" s="1" t="s">
        <v>8107</v>
      </c>
      <c r="B1057" s="1" t="s">
        <v>8108</v>
      </c>
      <c r="C1057" s="1" t="str">
        <f>VLOOKUP(B1057,店铺SKU信息!E:F,2,0)</f>
        <v>AGM19377-Black-4XL</v>
      </c>
      <c r="D1057" s="1" t="s">
        <v>7265</v>
      </c>
      <c r="E1057" s="1" t="s">
        <v>8307</v>
      </c>
      <c r="F1057" s="1" t="s">
        <v>7352</v>
      </c>
      <c r="G1057" s="1">
        <v>12.68</v>
      </c>
      <c r="H1057" s="1">
        <v>10.19</v>
      </c>
      <c r="I1057" s="1">
        <v>1.18</v>
      </c>
      <c r="J1057" s="1" t="s">
        <v>7353</v>
      </c>
      <c r="K1057" s="1">
        <v>0.4</v>
      </c>
      <c r="L1057" s="1" t="s">
        <v>7354</v>
      </c>
      <c r="M1057" s="1">
        <v>8.8300000000000003E-2</v>
      </c>
      <c r="N1057" s="1" t="s">
        <v>7355</v>
      </c>
      <c r="O1057" s="1" t="s">
        <v>7356</v>
      </c>
      <c r="P1057" s="1">
        <v>1</v>
      </c>
      <c r="Q1057" s="1">
        <v>0</v>
      </c>
      <c r="R1057" s="1">
        <v>8.8300000000000003E-2</v>
      </c>
      <c r="S1057" s="38">
        <v>43678</v>
      </c>
      <c r="T1057" s="1">
        <v>0.69</v>
      </c>
      <c r="U1057" s="1" t="s">
        <v>7357</v>
      </c>
      <c r="V1057" s="1">
        <v>6.0900000000000003E-2</v>
      </c>
      <c r="W1057" s="1" t="s">
        <v>7358</v>
      </c>
      <c r="X1057" s="1" t="b">
        <v>0</v>
      </c>
      <c r="Y1057" s="1" t="b">
        <v>0</v>
      </c>
    </row>
    <row r="1058" spans="1:25" x14ac:dyDescent="0.25">
      <c r="A1058" s="1" t="s">
        <v>8036</v>
      </c>
      <c r="B1058" s="1" t="s">
        <v>8037</v>
      </c>
      <c r="C1058" s="1" t="str">
        <f>VLOOKUP(B1058,店铺SKU信息!E:F,2,0)</f>
        <v>AGM19377-Black-XL</v>
      </c>
      <c r="D1058" s="1" t="s">
        <v>8038</v>
      </c>
      <c r="E1058" s="1" t="s">
        <v>8307</v>
      </c>
      <c r="F1058" s="1" t="s">
        <v>7352</v>
      </c>
      <c r="G1058" s="1">
        <v>12.68</v>
      </c>
      <c r="H1058" s="1">
        <v>10.19</v>
      </c>
      <c r="I1058" s="1">
        <v>1.18</v>
      </c>
      <c r="J1058" s="1" t="s">
        <v>7353</v>
      </c>
      <c r="K1058" s="1">
        <v>0.4</v>
      </c>
      <c r="L1058" s="1" t="s">
        <v>7354</v>
      </c>
      <c r="M1058" s="1">
        <v>8.8300000000000003E-2</v>
      </c>
      <c r="N1058" s="1" t="s">
        <v>7355</v>
      </c>
      <c r="O1058" s="1" t="s">
        <v>7356</v>
      </c>
      <c r="P1058" s="1">
        <v>1</v>
      </c>
      <c r="Q1058" s="1">
        <v>0</v>
      </c>
      <c r="R1058" s="1">
        <v>8.8300000000000003E-2</v>
      </c>
      <c r="S1058" s="38">
        <v>43678</v>
      </c>
      <c r="T1058" s="1">
        <v>0.69</v>
      </c>
      <c r="U1058" s="1" t="s">
        <v>7357</v>
      </c>
      <c r="V1058" s="1">
        <v>6.0900000000000003E-2</v>
      </c>
      <c r="W1058" s="1" t="s">
        <v>7358</v>
      </c>
      <c r="X1058" s="1" t="b">
        <v>0</v>
      </c>
      <c r="Y1058" s="1" t="b">
        <v>0</v>
      </c>
    </row>
    <row r="1059" spans="1:25" x14ac:dyDescent="0.25">
      <c r="A1059" s="1" t="s">
        <v>8136</v>
      </c>
      <c r="B1059" s="1" t="s">
        <v>8137</v>
      </c>
      <c r="C1059" s="1" t="str">
        <f>VLOOKUP(B1059,店铺SKU信息!E:F,2,0)</f>
        <v>AGM19377-Blue-4XL</v>
      </c>
      <c r="D1059" s="1" t="s">
        <v>8138</v>
      </c>
      <c r="E1059" s="1" t="s">
        <v>8307</v>
      </c>
      <c r="F1059" s="1" t="s">
        <v>7352</v>
      </c>
      <c r="G1059" s="1">
        <v>12.68</v>
      </c>
      <c r="H1059" s="1">
        <v>10.19</v>
      </c>
      <c r="I1059" s="1">
        <v>1.18</v>
      </c>
      <c r="J1059" s="1" t="s">
        <v>7353</v>
      </c>
      <c r="K1059" s="1">
        <v>0.4</v>
      </c>
      <c r="L1059" s="1" t="s">
        <v>7354</v>
      </c>
      <c r="M1059" s="1">
        <v>8.8300000000000003E-2</v>
      </c>
      <c r="N1059" s="1" t="s">
        <v>7355</v>
      </c>
      <c r="O1059" s="1" t="s">
        <v>7356</v>
      </c>
      <c r="P1059" s="1">
        <v>2</v>
      </c>
      <c r="Q1059" s="1">
        <v>0</v>
      </c>
      <c r="R1059" s="1">
        <v>0.17660000000000001</v>
      </c>
      <c r="S1059" s="38">
        <v>43678</v>
      </c>
      <c r="T1059" s="1">
        <v>0.69</v>
      </c>
      <c r="U1059" s="1" t="s">
        <v>7357</v>
      </c>
      <c r="V1059" s="1">
        <v>0.12189999999999999</v>
      </c>
      <c r="W1059" s="1" t="s">
        <v>7358</v>
      </c>
      <c r="X1059" s="1" t="b">
        <v>0</v>
      </c>
      <c r="Y1059" s="1" t="b">
        <v>0</v>
      </c>
    </row>
    <row r="1060" spans="1:25" x14ac:dyDescent="0.25">
      <c r="A1060" s="1" t="s">
        <v>8117</v>
      </c>
      <c r="B1060" s="1" t="s">
        <v>8118</v>
      </c>
      <c r="C1060" s="1" t="str">
        <f>VLOOKUP(B1060,店铺SKU信息!E:F,2,0)</f>
        <v>AGM42599-Black-XL</v>
      </c>
      <c r="D1060" s="1" t="s">
        <v>8119</v>
      </c>
      <c r="E1060" s="1" t="s">
        <v>8307</v>
      </c>
      <c r="F1060" s="1" t="s">
        <v>7352</v>
      </c>
      <c r="G1060" s="1">
        <v>12.2</v>
      </c>
      <c r="H1060" s="1">
        <v>9.3000000000000007</v>
      </c>
      <c r="I1060" s="1">
        <v>1.2</v>
      </c>
      <c r="J1060" s="1" t="s">
        <v>7353</v>
      </c>
      <c r="K1060" s="1">
        <v>0.5</v>
      </c>
      <c r="L1060" s="1" t="s">
        <v>7354</v>
      </c>
      <c r="M1060" s="1">
        <v>7.8600000000000003E-2</v>
      </c>
      <c r="N1060" s="1" t="s">
        <v>7355</v>
      </c>
      <c r="O1060" s="1" t="s">
        <v>7356</v>
      </c>
      <c r="P1060" s="1">
        <v>2</v>
      </c>
      <c r="Q1060" s="1">
        <v>0</v>
      </c>
      <c r="R1060" s="1">
        <v>0.15709999999999999</v>
      </c>
      <c r="S1060" s="38">
        <v>43678</v>
      </c>
      <c r="T1060" s="1">
        <v>0.69</v>
      </c>
      <c r="U1060" s="1" t="s">
        <v>7357</v>
      </c>
      <c r="V1060" s="1">
        <v>0.1084</v>
      </c>
      <c r="W1060" s="1" t="s">
        <v>7358</v>
      </c>
      <c r="X1060" s="1" t="b">
        <v>0</v>
      </c>
      <c r="Y1060" s="1" t="b">
        <v>0</v>
      </c>
    </row>
    <row r="1061" spans="1:25" x14ac:dyDescent="0.25">
      <c r="A1061" s="1" t="s">
        <v>7892</v>
      </c>
      <c r="B1061" s="1" t="s">
        <v>7893</v>
      </c>
      <c r="C1061" s="1" t="str">
        <f>VLOOKUP(B1061,店铺SKU信息!E:F,2,0)</f>
        <v>AGM42588-Black-4XL</v>
      </c>
      <c r="D1061" s="1" t="s">
        <v>7894</v>
      </c>
      <c r="E1061" s="1" t="s">
        <v>8307</v>
      </c>
      <c r="F1061" s="1" t="s">
        <v>7352</v>
      </c>
      <c r="G1061" s="1">
        <v>12.1</v>
      </c>
      <c r="H1061" s="1">
        <v>8.9</v>
      </c>
      <c r="I1061" s="1">
        <v>2.4</v>
      </c>
      <c r="J1061" s="1" t="s">
        <v>7353</v>
      </c>
      <c r="K1061" s="1">
        <v>1.1499999999999999</v>
      </c>
      <c r="L1061" s="1" t="s">
        <v>7354</v>
      </c>
      <c r="M1061" s="1">
        <v>0.14960000000000001</v>
      </c>
      <c r="N1061" s="1" t="s">
        <v>7355</v>
      </c>
      <c r="O1061" s="1" t="s">
        <v>7356</v>
      </c>
      <c r="P1061" s="1">
        <v>2.81</v>
      </c>
      <c r="Q1061" s="1">
        <v>0</v>
      </c>
      <c r="R1061" s="1">
        <v>0.41980000000000001</v>
      </c>
      <c r="S1061" s="38">
        <v>43678</v>
      </c>
      <c r="T1061" s="1">
        <v>0.69</v>
      </c>
      <c r="U1061" s="1" t="s">
        <v>7357</v>
      </c>
      <c r="V1061" s="1">
        <v>0.29189999999999999</v>
      </c>
      <c r="W1061" s="1" t="s">
        <v>7358</v>
      </c>
      <c r="X1061" s="1" t="b">
        <v>0</v>
      </c>
      <c r="Y1061" s="1" t="b">
        <v>0</v>
      </c>
    </row>
    <row r="1062" spans="1:25" x14ac:dyDescent="0.25">
      <c r="A1062" s="1" t="s">
        <v>7452</v>
      </c>
      <c r="B1062" s="1" t="s">
        <v>7453</v>
      </c>
      <c r="C1062" s="1" t="str">
        <f>VLOOKUP(B1062,店铺SKU信息!E:F,2,0)</f>
        <v>AGCY6770-Red-S</v>
      </c>
      <c r="D1062" s="1" t="s">
        <v>2818</v>
      </c>
      <c r="E1062" s="1" t="s">
        <v>8307</v>
      </c>
      <c r="F1062" s="1" t="s">
        <v>7352</v>
      </c>
      <c r="G1062" s="1">
        <v>13.07</v>
      </c>
      <c r="H1062" s="1">
        <v>10.28</v>
      </c>
      <c r="I1062" s="1">
        <v>0.79</v>
      </c>
      <c r="J1062" s="1" t="s">
        <v>7353</v>
      </c>
      <c r="K1062" s="1">
        <v>0.2</v>
      </c>
      <c r="L1062" s="1" t="s">
        <v>7354</v>
      </c>
      <c r="M1062" s="1">
        <v>6.1400000000000003E-2</v>
      </c>
      <c r="N1062" s="1" t="s">
        <v>7355</v>
      </c>
      <c r="O1062" s="1" t="s">
        <v>7356</v>
      </c>
      <c r="P1062" s="1">
        <v>0.61</v>
      </c>
      <c r="Q1062" s="1">
        <v>0</v>
      </c>
      <c r="R1062" s="1">
        <v>3.7600000000000001E-2</v>
      </c>
      <c r="S1062" s="38">
        <v>43678</v>
      </c>
      <c r="T1062" s="1">
        <v>0.69</v>
      </c>
      <c r="U1062" s="1" t="s">
        <v>7357</v>
      </c>
      <c r="V1062" s="1">
        <v>2.5999999999999999E-2</v>
      </c>
      <c r="W1062" s="1" t="s">
        <v>7358</v>
      </c>
      <c r="X1062" s="1" t="b">
        <v>0</v>
      </c>
      <c r="Y1062" s="1" t="b">
        <v>0</v>
      </c>
    </row>
    <row r="1063" spans="1:25" x14ac:dyDescent="0.25">
      <c r="A1063" s="1" t="s">
        <v>7903</v>
      </c>
      <c r="B1063" s="1" t="s">
        <v>7904</v>
      </c>
      <c r="C1063" s="1" t="str">
        <f>VLOOKUP(B1063,店铺SKU信息!E:F,2,0)</f>
        <v>AGCY4063-Army Green-S</v>
      </c>
      <c r="D1063" s="1" t="s">
        <v>7026</v>
      </c>
      <c r="E1063" s="1" t="s">
        <v>8314</v>
      </c>
      <c r="F1063" s="1" t="s">
        <v>7352</v>
      </c>
      <c r="G1063" s="1">
        <v>13.07</v>
      </c>
      <c r="H1063" s="1">
        <v>10.28</v>
      </c>
      <c r="I1063" s="1">
        <v>0.79</v>
      </c>
      <c r="J1063" s="1" t="s">
        <v>7353</v>
      </c>
      <c r="K1063" s="1">
        <v>0.2</v>
      </c>
      <c r="L1063" s="1" t="s">
        <v>7354</v>
      </c>
      <c r="M1063" s="1">
        <v>6.1400000000000003E-2</v>
      </c>
      <c r="N1063" s="1" t="s">
        <v>7355</v>
      </c>
      <c r="O1063" s="1" t="s">
        <v>7356</v>
      </c>
      <c r="P1063" s="1">
        <v>0.94</v>
      </c>
      <c r="Q1063" s="1">
        <v>0</v>
      </c>
      <c r="R1063" s="1">
        <v>5.7500000000000002E-2</v>
      </c>
      <c r="S1063" s="38">
        <v>43678</v>
      </c>
      <c r="T1063" s="1">
        <v>0.69</v>
      </c>
      <c r="U1063" s="1" t="s">
        <v>7357</v>
      </c>
      <c r="V1063" s="1">
        <v>0.04</v>
      </c>
      <c r="W1063" s="1" t="s">
        <v>7358</v>
      </c>
      <c r="X1063" s="1" t="b">
        <v>0</v>
      </c>
      <c r="Y1063" s="1" t="b">
        <v>0</v>
      </c>
    </row>
    <row r="1064" spans="1:25" x14ac:dyDescent="0.25">
      <c r="A1064" s="1" t="s">
        <v>7361</v>
      </c>
      <c r="B1064" s="1" t="s">
        <v>7362</v>
      </c>
      <c r="C1064" s="1" t="str">
        <f>VLOOKUP(B1064,店铺SKU信息!E:F,2,0)</f>
        <v>AGM48999-White-3XL</v>
      </c>
      <c r="D1064" s="1" t="s">
        <v>2980</v>
      </c>
      <c r="E1064" s="1" t="s">
        <v>8315</v>
      </c>
      <c r="F1064" s="1" t="s">
        <v>7352</v>
      </c>
      <c r="G1064" s="1">
        <v>11.7</v>
      </c>
      <c r="H1064" s="1">
        <v>9.5</v>
      </c>
      <c r="I1064" s="1">
        <v>1.7</v>
      </c>
      <c r="J1064" s="1" t="s">
        <v>7353</v>
      </c>
      <c r="K1064" s="1">
        <v>0.9</v>
      </c>
      <c r="L1064" s="1" t="s">
        <v>7354</v>
      </c>
      <c r="M1064" s="1">
        <v>0.1091</v>
      </c>
      <c r="N1064" s="1" t="s">
        <v>7355</v>
      </c>
      <c r="O1064" s="1" t="s">
        <v>7356</v>
      </c>
      <c r="P1064" s="1">
        <v>23.03</v>
      </c>
      <c r="Q1064" s="1">
        <v>0</v>
      </c>
      <c r="R1064" s="1">
        <v>2.5122</v>
      </c>
      <c r="S1064" s="38">
        <v>43678</v>
      </c>
      <c r="T1064" s="1">
        <v>0.69</v>
      </c>
      <c r="U1064" s="1" t="s">
        <v>7357</v>
      </c>
      <c r="V1064" s="1">
        <v>1.7359</v>
      </c>
      <c r="W1064" s="1" t="s">
        <v>7358</v>
      </c>
      <c r="X1064" s="1" t="b">
        <v>0</v>
      </c>
      <c r="Y1064" s="1" t="b">
        <v>0</v>
      </c>
    </row>
    <row r="1065" spans="1:25" x14ac:dyDescent="0.25">
      <c r="A1065" s="1" t="s">
        <v>7979</v>
      </c>
      <c r="B1065" s="1" t="s">
        <v>7980</v>
      </c>
      <c r="C1065" s="1" t="str">
        <f>VLOOKUP(B1065,店铺SKU信息!E:F,2,0)</f>
        <v>AGM42655-Black-3XL</v>
      </c>
      <c r="D1065" s="1" t="s">
        <v>4118</v>
      </c>
      <c r="E1065" s="1" t="s">
        <v>8315</v>
      </c>
      <c r="F1065" s="1" t="s">
        <v>7352</v>
      </c>
      <c r="G1065" s="1">
        <v>12.3</v>
      </c>
      <c r="H1065" s="1">
        <v>9.6</v>
      </c>
      <c r="I1065" s="1">
        <v>1</v>
      </c>
      <c r="J1065" s="1" t="s">
        <v>7353</v>
      </c>
      <c r="K1065" s="1">
        <v>0.7</v>
      </c>
      <c r="L1065" s="1" t="s">
        <v>7354</v>
      </c>
      <c r="M1065" s="1">
        <v>6.83E-2</v>
      </c>
      <c r="N1065" s="1" t="s">
        <v>7355</v>
      </c>
      <c r="O1065" s="1" t="s">
        <v>7356</v>
      </c>
      <c r="P1065" s="1">
        <v>12.48</v>
      </c>
      <c r="Q1065" s="1">
        <v>0</v>
      </c>
      <c r="R1065" s="1">
        <v>0.85289999999999999</v>
      </c>
      <c r="S1065" s="38">
        <v>43678</v>
      </c>
      <c r="T1065" s="1">
        <v>0.69</v>
      </c>
      <c r="U1065" s="1" t="s">
        <v>7357</v>
      </c>
      <c r="V1065" s="1">
        <v>0.58850000000000002</v>
      </c>
      <c r="W1065" s="1" t="s">
        <v>7358</v>
      </c>
      <c r="X1065" s="1" t="b">
        <v>0</v>
      </c>
      <c r="Y1065" s="1" t="b">
        <v>0</v>
      </c>
    </row>
    <row r="1066" spans="1:25" x14ac:dyDescent="0.25">
      <c r="A1066" s="1" t="s">
        <v>7411</v>
      </c>
      <c r="B1066" s="1" t="s">
        <v>7412</v>
      </c>
      <c r="C1066" s="1" t="str">
        <f>VLOOKUP(B1066,店铺SKU信息!E:F,2,0)</f>
        <v>AGM48999-Blue-XL</v>
      </c>
      <c r="D1066" s="1" t="s">
        <v>4459</v>
      </c>
      <c r="E1066" s="1" t="s">
        <v>8315</v>
      </c>
      <c r="F1066" s="1" t="s">
        <v>7352</v>
      </c>
      <c r="G1066" s="1">
        <v>11.7</v>
      </c>
      <c r="H1066" s="1">
        <v>9.5</v>
      </c>
      <c r="I1066" s="1">
        <v>1.7</v>
      </c>
      <c r="J1066" s="1" t="s">
        <v>7353</v>
      </c>
      <c r="K1066" s="1">
        <v>0.9</v>
      </c>
      <c r="L1066" s="1" t="s">
        <v>7354</v>
      </c>
      <c r="M1066" s="1">
        <v>0.1091</v>
      </c>
      <c r="N1066" s="1" t="s">
        <v>7355</v>
      </c>
      <c r="O1066" s="1" t="s">
        <v>7356</v>
      </c>
      <c r="P1066" s="1">
        <v>11</v>
      </c>
      <c r="Q1066" s="1">
        <v>0</v>
      </c>
      <c r="R1066" s="1">
        <v>1.1998</v>
      </c>
      <c r="S1066" s="38">
        <v>43678</v>
      </c>
      <c r="T1066" s="1">
        <v>0.69</v>
      </c>
      <c r="U1066" s="1" t="s">
        <v>7357</v>
      </c>
      <c r="V1066" s="1">
        <v>0.82789999999999997</v>
      </c>
      <c r="W1066" s="1" t="s">
        <v>7358</v>
      </c>
      <c r="X1066" s="1" t="b">
        <v>0</v>
      </c>
      <c r="Y1066" s="1" t="b">
        <v>0</v>
      </c>
    </row>
    <row r="1067" spans="1:25" x14ac:dyDescent="0.25">
      <c r="A1067" s="1" t="s">
        <v>7456</v>
      </c>
      <c r="B1067" s="1" t="s">
        <v>7457</v>
      </c>
      <c r="C1067" s="1" t="str">
        <f>VLOOKUP(B1067,店铺SKU信息!E:F,2,0)</f>
        <v>AGM48999-Purple-XL</v>
      </c>
      <c r="D1067" s="1" t="s">
        <v>2636</v>
      </c>
      <c r="E1067" s="1" t="s">
        <v>8315</v>
      </c>
      <c r="F1067" s="1" t="s">
        <v>7352</v>
      </c>
      <c r="G1067" s="1">
        <v>11.7</v>
      </c>
      <c r="H1067" s="1">
        <v>9.5</v>
      </c>
      <c r="I1067" s="1">
        <v>1.7</v>
      </c>
      <c r="J1067" s="1" t="s">
        <v>7353</v>
      </c>
      <c r="K1067" s="1">
        <v>0.9</v>
      </c>
      <c r="L1067" s="1" t="s">
        <v>7354</v>
      </c>
      <c r="M1067" s="1">
        <v>0.1091</v>
      </c>
      <c r="N1067" s="1" t="s">
        <v>7355</v>
      </c>
      <c r="O1067" s="1" t="s">
        <v>7356</v>
      </c>
      <c r="P1067" s="1">
        <v>7.48</v>
      </c>
      <c r="Q1067" s="1">
        <v>0</v>
      </c>
      <c r="R1067" s="1">
        <v>0.81630000000000003</v>
      </c>
      <c r="S1067" s="38">
        <v>43678</v>
      </c>
      <c r="T1067" s="1">
        <v>0.69</v>
      </c>
      <c r="U1067" s="1" t="s">
        <v>7357</v>
      </c>
      <c r="V1067" s="1">
        <v>0.56320000000000003</v>
      </c>
      <c r="W1067" s="1" t="s">
        <v>7358</v>
      </c>
      <c r="X1067" s="1" t="b">
        <v>0</v>
      </c>
      <c r="Y1067" s="1" t="b">
        <v>0</v>
      </c>
    </row>
    <row r="1068" spans="1:25" x14ac:dyDescent="0.25">
      <c r="A1068" s="1" t="s">
        <v>7434</v>
      </c>
      <c r="B1068" s="1" t="s">
        <v>7435</v>
      </c>
      <c r="C1068" s="1" t="str">
        <f>VLOOKUP(B1068,店铺SKU信息!E:F,2,0)</f>
        <v>AGM48999-Purple-4XL</v>
      </c>
      <c r="D1068" s="1" t="s">
        <v>3009</v>
      </c>
      <c r="E1068" s="1" t="s">
        <v>8315</v>
      </c>
      <c r="F1068" s="1" t="s">
        <v>7352</v>
      </c>
      <c r="G1068" s="1">
        <v>11.7</v>
      </c>
      <c r="H1068" s="1">
        <v>9.5</v>
      </c>
      <c r="I1068" s="1">
        <v>1.7</v>
      </c>
      <c r="J1068" s="1" t="s">
        <v>7353</v>
      </c>
      <c r="K1068" s="1">
        <v>0.9</v>
      </c>
      <c r="L1068" s="1" t="s">
        <v>7354</v>
      </c>
      <c r="M1068" s="1">
        <v>0.1091</v>
      </c>
      <c r="N1068" s="1" t="s">
        <v>7355</v>
      </c>
      <c r="O1068" s="1" t="s">
        <v>7356</v>
      </c>
      <c r="P1068" s="1">
        <v>3</v>
      </c>
      <c r="Q1068" s="1">
        <v>0</v>
      </c>
      <c r="R1068" s="1">
        <v>0.32719999999999999</v>
      </c>
      <c r="S1068" s="38">
        <v>43678</v>
      </c>
      <c r="T1068" s="1">
        <v>0.69</v>
      </c>
      <c r="U1068" s="1" t="s">
        <v>7357</v>
      </c>
      <c r="V1068" s="1">
        <v>0.2258</v>
      </c>
      <c r="W1068" s="1" t="s">
        <v>7358</v>
      </c>
      <c r="X1068" s="1" t="b">
        <v>0</v>
      </c>
      <c r="Y1068" s="1" t="b">
        <v>0</v>
      </c>
    </row>
    <row r="1069" spans="1:25" x14ac:dyDescent="0.25">
      <c r="A1069" s="1" t="s">
        <v>7934</v>
      </c>
      <c r="B1069" s="1" t="s">
        <v>7935</v>
      </c>
      <c r="C1069" s="1" t="str">
        <f>VLOOKUP(B1069,店铺SKU信息!E:F,2,0)</f>
        <v>AGM42655-Burgundy-3XL</v>
      </c>
      <c r="D1069" s="1" t="s">
        <v>5619</v>
      </c>
      <c r="E1069" s="1" t="s">
        <v>8315</v>
      </c>
      <c r="F1069" s="1" t="s">
        <v>7352</v>
      </c>
      <c r="G1069" s="1">
        <v>12.3</v>
      </c>
      <c r="H1069" s="1">
        <v>9.6</v>
      </c>
      <c r="I1069" s="1">
        <v>1</v>
      </c>
      <c r="J1069" s="1" t="s">
        <v>7353</v>
      </c>
      <c r="K1069" s="1">
        <v>0.7</v>
      </c>
      <c r="L1069" s="1" t="s">
        <v>7354</v>
      </c>
      <c r="M1069" s="1">
        <v>6.83E-2</v>
      </c>
      <c r="N1069" s="1" t="s">
        <v>7355</v>
      </c>
      <c r="O1069" s="1" t="s">
        <v>7356</v>
      </c>
      <c r="P1069" s="1">
        <v>3</v>
      </c>
      <c r="Q1069" s="1">
        <v>0</v>
      </c>
      <c r="R1069" s="1">
        <v>0.20499999999999999</v>
      </c>
      <c r="S1069" s="38">
        <v>43678</v>
      </c>
      <c r="T1069" s="1">
        <v>0.69</v>
      </c>
      <c r="U1069" s="1" t="s">
        <v>7357</v>
      </c>
      <c r="V1069" s="1">
        <v>0.1414</v>
      </c>
      <c r="W1069" s="1" t="s">
        <v>7358</v>
      </c>
      <c r="X1069" s="1" t="b">
        <v>0</v>
      </c>
      <c r="Y1069" s="1" t="b">
        <v>0</v>
      </c>
    </row>
    <row r="1070" spans="1:25" x14ac:dyDescent="0.25">
      <c r="A1070" s="1" t="s">
        <v>8133</v>
      </c>
      <c r="B1070" s="1" t="s">
        <v>8134</v>
      </c>
      <c r="C1070" s="1" t="str">
        <f>VLOOKUP(B1070,店铺SKU信息!E:F,2,0)</f>
        <v>AGCY6706-Black-M</v>
      </c>
      <c r="D1070" s="1" t="s">
        <v>8135</v>
      </c>
      <c r="E1070" s="1" t="s">
        <v>8315</v>
      </c>
      <c r="F1070" s="1" t="s">
        <v>7352</v>
      </c>
      <c r="G1070" s="1">
        <v>12.25</v>
      </c>
      <c r="H1070" s="1">
        <v>9.65</v>
      </c>
      <c r="I1070" s="1">
        <v>1.8</v>
      </c>
      <c r="J1070" s="1" t="s">
        <v>7353</v>
      </c>
      <c r="K1070" s="1">
        <v>0.51</v>
      </c>
      <c r="L1070" s="1" t="s">
        <v>7354</v>
      </c>
      <c r="M1070" s="1">
        <v>0.1231</v>
      </c>
      <c r="N1070" s="1" t="s">
        <v>7355</v>
      </c>
      <c r="O1070" s="1" t="s">
        <v>7356</v>
      </c>
      <c r="P1070" s="1">
        <v>0.35</v>
      </c>
      <c r="Q1070" s="1">
        <v>0</v>
      </c>
      <c r="R1070" s="1">
        <v>4.3700000000000003E-2</v>
      </c>
      <c r="S1070" s="38">
        <v>43678</v>
      </c>
      <c r="T1070" s="1">
        <v>0.69</v>
      </c>
      <c r="U1070" s="1" t="s">
        <v>7357</v>
      </c>
      <c r="V1070" s="1">
        <v>3.0099999999999998E-2</v>
      </c>
      <c r="W1070" s="1" t="s">
        <v>7358</v>
      </c>
      <c r="X1070" s="1" t="b">
        <v>0</v>
      </c>
      <c r="Y1070" s="1" t="b">
        <v>0</v>
      </c>
    </row>
    <row r="1071" spans="1:25" x14ac:dyDescent="0.25">
      <c r="A1071" s="1" t="s">
        <v>7919</v>
      </c>
      <c r="B1071" s="1" t="s">
        <v>7920</v>
      </c>
      <c r="C1071" s="1" t="str">
        <f>VLOOKUP(B1071,店铺SKU信息!E:F,2,0)</f>
        <v>AGM42655-Burgundy-4XL</v>
      </c>
      <c r="D1071" s="1" t="s">
        <v>4494</v>
      </c>
      <c r="E1071" s="1" t="s">
        <v>8315</v>
      </c>
      <c r="F1071" s="1" t="s">
        <v>7352</v>
      </c>
      <c r="G1071" s="1">
        <v>12.3</v>
      </c>
      <c r="H1071" s="1">
        <v>9.6</v>
      </c>
      <c r="I1071" s="1">
        <v>1</v>
      </c>
      <c r="J1071" s="1" t="s">
        <v>7353</v>
      </c>
      <c r="K1071" s="1">
        <v>0.7</v>
      </c>
      <c r="L1071" s="1" t="s">
        <v>7354</v>
      </c>
      <c r="M1071" s="1">
        <v>6.83E-2</v>
      </c>
      <c r="N1071" s="1" t="s">
        <v>7355</v>
      </c>
      <c r="O1071" s="1" t="s">
        <v>7356</v>
      </c>
      <c r="P1071" s="1">
        <v>15.94</v>
      </c>
      <c r="Q1071" s="1">
        <v>0</v>
      </c>
      <c r="R1071" s="1">
        <v>1.0887</v>
      </c>
      <c r="S1071" s="38">
        <v>43678</v>
      </c>
      <c r="T1071" s="1">
        <v>0.69</v>
      </c>
      <c r="U1071" s="1" t="s">
        <v>7357</v>
      </c>
      <c r="V1071" s="1">
        <v>0.75119999999999998</v>
      </c>
      <c r="W1071" s="1" t="s">
        <v>7358</v>
      </c>
      <c r="X1071" s="1" t="b">
        <v>0</v>
      </c>
      <c r="Y1071" s="1" t="b">
        <v>0</v>
      </c>
    </row>
    <row r="1072" spans="1:25" x14ac:dyDescent="0.25">
      <c r="A1072" s="1" t="s">
        <v>7588</v>
      </c>
      <c r="B1072" s="1" t="s">
        <v>7589</v>
      </c>
      <c r="C1072" s="1" t="str">
        <f>VLOOKUP(B1072,店铺SKU信息!E:F,2,0)</f>
        <v>AGM42655-Purple-2XL</v>
      </c>
      <c r="D1072" s="1" t="s">
        <v>5932</v>
      </c>
      <c r="E1072" s="1" t="s">
        <v>8315</v>
      </c>
      <c r="F1072" s="1" t="s">
        <v>7352</v>
      </c>
      <c r="G1072" s="1">
        <v>12.3</v>
      </c>
      <c r="H1072" s="1">
        <v>9.6</v>
      </c>
      <c r="I1072" s="1">
        <v>1</v>
      </c>
      <c r="J1072" s="1" t="s">
        <v>7353</v>
      </c>
      <c r="K1072" s="1">
        <v>0.7</v>
      </c>
      <c r="L1072" s="1" t="s">
        <v>7354</v>
      </c>
      <c r="M1072" s="1">
        <v>6.83E-2</v>
      </c>
      <c r="N1072" s="1" t="s">
        <v>7355</v>
      </c>
      <c r="O1072" s="1" t="s">
        <v>7356</v>
      </c>
      <c r="P1072" s="1">
        <v>6</v>
      </c>
      <c r="Q1072" s="1">
        <v>0</v>
      </c>
      <c r="R1072" s="1">
        <v>0.40989999999999999</v>
      </c>
      <c r="S1072" s="38">
        <v>43678</v>
      </c>
      <c r="T1072" s="1">
        <v>0.69</v>
      </c>
      <c r="U1072" s="1" t="s">
        <v>7357</v>
      </c>
      <c r="V1072" s="1">
        <v>0.2828</v>
      </c>
      <c r="W1072" s="1" t="s">
        <v>7358</v>
      </c>
      <c r="X1072" s="1" t="b">
        <v>0</v>
      </c>
      <c r="Y1072" s="1" t="b">
        <v>0</v>
      </c>
    </row>
    <row r="1073" spans="1:25" x14ac:dyDescent="0.25">
      <c r="A1073" s="1" t="s">
        <v>7498</v>
      </c>
      <c r="B1073" s="1" t="s">
        <v>7499</v>
      </c>
      <c r="C1073" s="1" t="str">
        <f>VLOOKUP(B1073,店铺SKU信息!E:F,2,0)</f>
        <v>AGM48999-Black-4XL</v>
      </c>
      <c r="D1073" s="1" t="s">
        <v>3917</v>
      </c>
      <c r="E1073" s="1" t="s">
        <v>8315</v>
      </c>
      <c r="F1073" s="1" t="s">
        <v>7352</v>
      </c>
      <c r="G1073" s="1">
        <v>11.7</v>
      </c>
      <c r="H1073" s="1">
        <v>9.5</v>
      </c>
      <c r="I1073" s="1">
        <v>1.7</v>
      </c>
      <c r="J1073" s="1" t="s">
        <v>7353</v>
      </c>
      <c r="K1073" s="1">
        <v>0.9</v>
      </c>
      <c r="L1073" s="1" t="s">
        <v>7354</v>
      </c>
      <c r="M1073" s="1">
        <v>0.1091</v>
      </c>
      <c r="N1073" s="1" t="s">
        <v>7355</v>
      </c>
      <c r="O1073" s="1" t="s">
        <v>7356</v>
      </c>
      <c r="P1073" s="1">
        <v>3.81</v>
      </c>
      <c r="Q1073" s="1">
        <v>0</v>
      </c>
      <c r="R1073" s="1">
        <v>0.41520000000000001</v>
      </c>
      <c r="S1073" s="38">
        <v>43678</v>
      </c>
      <c r="T1073" s="1">
        <v>0.69</v>
      </c>
      <c r="U1073" s="1" t="s">
        <v>7357</v>
      </c>
      <c r="V1073" s="1">
        <v>0.28649999999999998</v>
      </c>
      <c r="W1073" s="1" t="s">
        <v>7358</v>
      </c>
      <c r="X1073" s="1" t="b">
        <v>0</v>
      </c>
      <c r="Y1073" s="1" t="b">
        <v>0</v>
      </c>
    </row>
    <row r="1074" spans="1:25" x14ac:dyDescent="0.25">
      <c r="A1074" s="1" t="s">
        <v>7395</v>
      </c>
      <c r="B1074" s="1" t="s">
        <v>7396</v>
      </c>
      <c r="C1074" s="1" t="str">
        <f>VLOOKUP(B1074,店铺SKU信息!E:F,2,0)</f>
        <v>AGM48999-Purple-2XL</v>
      </c>
      <c r="D1074" s="1" t="s">
        <v>2887</v>
      </c>
      <c r="E1074" s="1" t="s">
        <v>8315</v>
      </c>
      <c r="F1074" s="1" t="s">
        <v>7352</v>
      </c>
      <c r="G1074" s="1">
        <v>11.7</v>
      </c>
      <c r="H1074" s="1">
        <v>9.5</v>
      </c>
      <c r="I1074" s="1">
        <v>1.7</v>
      </c>
      <c r="J1074" s="1" t="s">
        <v>7353</v>
      </c>
      <c r="K1074" s="1">
        <v>0.9</v>
      </c>
      <c r="L1074" s="1" t="s">
        <v>7354</v>
      </c>
      <c r="M1074" s="1">
        <v>0.1091</v>
      </c>
      <c r="N1074" s="1" t="s">
        <v>7355</v>
      </c>
      <c r="O1074" s="1" t="s">
        <v>7356</v>
      </c>
      <c r="P1074" s="1">
        <v>3.68</v>
      </c>
      <c r="Q1074" s="1">
        <v>0</v>
      </c>
      <c r="R1074" s="1">
        <v>0.40110000000000001</v>
      </c>
      <c r="S1074" s="38">
        <v>43678</v>
      </c>
      <c r="T1074" s="1">
        <v>0.69</v>
      </c>
      <c r="U1074" s="1" t="s">
        <v>7357</v>
      </c>
      <c r="V1074" s="1">
        <v>0.27679999999999999</v>
      </c>
      <c r="W1074" s="1" t="s">
        <v>7358</v>
      </c>
      <c r="X1074" s="1" t="b">
        <v>0</v>
      </c>
      <c r="Y1074" s="1" t="b">
        <v>0</v>
      </c>
    </row>
    <row r="1075" spans="1:25" x14ac:dyDescent="0.25">
      <c r="A1075" s="1" t="s">
        <v>7359</v>
      </c>
      <c r="B1075" s="1" t="s">
        <v>7360</v>
      </c>
      <c r="C1075" s="1" t="str">
        <f>VLOOKUP(B1075,店铺SKU信息!E:F,2,0)</f>
        <v>AGM4896-Black-XL</v>
      </c>
      <c r="D1075" s="1" t="s">
        <v>2897</v>
      </c>
      <c r="E1075" s="1" t="s">
        <v>8315</v>
      </c>
      <c r="F1075" s="1" t="s">
        <v>7352</v>
      </c>
      <c r="G1075" s="1">
        <v>13.69</v>
      </c>
      <c r="H1075" s="1">
        <v>3.9</v>
      </c>
      <c r="I1075" s="1">
        <v>2.1</v>
      </c>
      <c r="J1075" s="1" t="s">
        <v>7353</v>
      </c>
      <c r="K1075" s="1">
        <v>1.05</v>
      </c>
      <c r="L1075" s="1" t="s">
        <v>7354</v>
      </c>
      <c r="M1075" s="1">
        <v>6.4799999999999996E-2</v>
      </c>
      <c r="N1075" s="1" t="s">
        <v>7355</v>
      </c>
      <c r="O1075" s="1" t="s">
        <v>7356</v>
      </c>
      <c r="P1075" s="1">
        <v>4.5199999999999996</v>
      </c>
      <c r="Q1075" s="1">
        <v>0</v>
      </c>
      <c r="R1075" s="1">
        <v>0.29270000000000002</v>
      </c>
      <c r="S1075" s="38">
        <v>43678</v>
      </c>
      <c r="T1075" s="1">
        <v>0.69</v>
      </c>
      <c r="U1075" s="1" t="s">
        <v>7357</v>
      </c>
      <c r="V1075" s="1">
        <v>0.20200000000000001</v>
      </c>
      <c r="W1075" s="1" t="s">
        <v>7358</v>
      </c>
      <c r="X1075" s="1" t="b">
        <v>0</v>
      </c>
      <c r="Y1075" s="1" t="b">
        <v>0</v>
      </c>
    </row>
    <row r="1076" spans="1:25" x14ac:dyDescent="0.25">
      <c r="A1076" s="1" t="s">
        <v>7946</v>
      </c>
      <c r="B1076" s="1" t="s">
        <v>7947</v>
      </c>
      <c r="C1076" s="1" t="str">
        <f>VLOOKUP(B1076,店铺SKU信息!E:F,2,0)</f>
        <v>AGM42655-Black-4XL</v>
      </c>
      <c r="D1076" s="1" t="s">
        <v>4006</v>
      </c>
      <c r="E1076" s="1" t="s">
        <v>8315</v>
      </c>
      <c r="F1076" s="1" t="s">
        <v>7352</v>
      </c>
      <c r="G1076" s="1">
        <v>12.3</v>
      </c>
      <c r="H1076" s="1">
        <v>9.6</v>
      </c>
      <c r="I1076" s="1">
        <v>1</v>
      </c>
      <c r="J1076" s="1" t="s">
        <v>7353</v>
      </c>
      <c r="K1076" s="1">
        <v>0.7</v>
      </c>
      <c r="L1076" s="1" t="s">
        <v>7354</v>
      </c>
      <c r="M1076" s="1">
        <v>6.83E-2</v>
      </c>
      <c r="N1076" s="1" t="s">
        <v>7355</v>
      </c>
      <c r="O1076" s="1" t="s">
        <v>7356</v>
      </c>
      <c r="P1076" s="1">
        <v>4.84</v>
      </c>
      <c r="Q1076" s="1">
        <v>0</v>
      </c>
      <c r="R1076" s="1">
        <v>0.3306</v>
      </c>
      <c r="S1076" s="38">
        <v>43678</v>
      </c>
      <c r="T1076" s="1">
        <v>0.69</v>
      </c>
      <c r="U1076" s="1" t="s">
        <v>7357</v>
      </c>
      <c r="V1076" s="1">
        <v>0.2281</v>
      </c>
      <c r="W1076" s="1" t="s">
        <v>7358</v>
      </c>
      <c r="X1076" s="1" t="b">
        <v>0</v>
      </c>
      <c r="Y1076" s="1" t="b">
        <v>0</v>
      </c>
    </row>
    <row r="1077" spans="1:25" x14ac:dyDescent="0.25">
      <c r="A1077" s="1" t="s">
        <v>7977</v>
      </c>
      <c r="B1077" s="1" t="s">
        <v>7978</v>
      </c>
      <c r="C1077" s="1" t="str">
        <f>VLOOKUP(B1077,店铺SKU信息!E:F,2,0)</f>
        <v>AGM19333-White-4XL</v>
      </c>
      <c r="D1077" s="1" t="s">
        <v>3365</v>
      </c>
      <c r="E1077" s="1" t="s">
        <v>8315</v>
      </c>
      <c r="F1077" s="1" t="s">
        <v>7352</v>
      </c>
      <c r="G1077" s="1">
        <v>12.4</v>
      </c>
      <c r="H1077" s="1">
        <v>9.3000000000000007</v>
      </c>
      <c r="I1077" s="1">
        <v>1.3</v>
      </c>
      <c r="J1077" s="1" t="s">
        <v>7353</v>
      </c>
      <c r="K1077" s="1">
        <v>0.4</v>
      </c>
      <c r="L1077" s="1" t="s">
        <v>7354</v>
      </c>
      <c r="M1077" s="1">
        <v>8.6800000000000002E-2</v>
      </c>
      <c r="N1077" s="1" t="s">
        <v>7355</v>
      </c>
      <c r="O1077" s="1" t="s">
        <v>7356</v>
      </c>
      <c r="P1077" s="1">
        <v>0.81</v>
      </c>
      <c r="Q1077" s="1">
        <v>0</v>
      </c>
      <c r="R1077" s="1">
        <v>7.0000000000000007E-2</v>
      </c>
      <c r="S1077" s="38">
        <v>43678</v>
      </c>
      <c r="T1077" s="1">
        <v>0.69</v>
      </c>
      <c r="U1077" s="1" t="s">
        <v>7357</v>
      </c>
      <c r="V1077" s="1">
        <v>4.8300000000000003E-2</v>
      </c>
      <c r="W1077" s="1" t="s">
        <v>7358</v>
      </c>
      <c r="X1077" s="1" t="b">
        <v>0</v>
      </c>
      <c r="Y1077" s="1" t="b">
        <v>0</v>
      </c>
    </row>
    <row r="1078" spans="1:25" x14ac:dyDescent="0.25">
      <c r="A1078" s="1" t="s">
        <v>7781</v>
      </c>
      <c r="B1078" s="1" t="s">
        <v>7782</v>
      </c>
      <c r="C1078" s="1" t="str">
        <f>VLOOKUP(B1078,店铺SKU信息!E:F,2,0)</f>
        <v>AGCY6715-White-L</v>
      </c>
      <c r="D1078" s="1" t="s">
        <v>7783</v>
      </c>
      <c r="E1078" s="1" t="s">
        <v>8315</v>
      </c>
      <c r="F1078" s="1" t="s">
        <v>7352</v>
      </c>
      <c r="G1078" s="1">
        <v>11.85</v>
      </c>
      <c r="H1078" s="1">
        <v>10</v>
      </c>
      <c r="I1078" s="1">
        <v>1.5</v>
      </c>
      <c r="J1078" s="1" t="s">
        <v>7353</v>
      </c>
      <c r="K1078" s="1">
        <v>0.57999999999999996</v>
      </c>
      <c r="L1078" s="1" t="s">
        <v>7354</v>
      </c>
      <c r="M1078" s="1">
        <v>0.1028</v>
      </c>
      <c r="N1078" s="1" t="s">
        <v>7355</v>
      </c>
      <c r="O1078" s="1" t="s">
        <v>7356</v>
      </c>
      <c r="P1078" s="1">
        <v>2</v>
      </c>
      <c r="Q1078" s="1">
        <v>0.13</v>
      </c>
      <c r="R1078" s="1">
        <v>0.1923</v>
      </c>
      <c r="S1078" s="38">
        <v>43678</v>
      </c>
      <c r="T1078" s="1">
        <v>0.69</v>
      </c>
      <c r="U1078" s="1" t="s">
        <v>7357</v>
      </c>
      <c r="V1078" s="1">
        <v>0.13270000000000001</v>
      </c>
      <c r="W1078" s="1" t="s">
        <v>7358</v>
      </c>
      <c r="X1078" s="1" t="b">
        <v>0</v>
      </c>
      <c r="Y1078" s="1" t="b">
        <v>0</v>
      </c>
    </row>
    <row r="1079" spans="1:25" x14ac:dyDescent="0.25">
      <c r="A1079" s="1" t="s">
        <v>7923</v>
      </c>
      <c r="B1079" s="1" t="s">
        <v>7924</v>
      </c>
      <c r="C1079" s="1" t="str">
        <f>VLOOKUP(B1079,店铺SKU信息!E:F,2,0)</f>
        <v>AGM42655-Purple-XL</v>
      </c>
      <c r="D1079" s="1" t="s">
        <v>3220</v>
      </c>
      <c r="E1079" s="1" t="s">
        <v>8315</v>
      </c>
      <c r="F1079" s="1" t="s">
        <v>7352</v>
      </c>
      <c r="G1079" s="1">
        <v>12.3</v>
      </c>
      <c r="H1079" s="1">
        <v>9.6</v>
      </c>
      <c r="I1079" s="1">
        <v>1</v>
      </c>
      <c r="J1079" s="1" t="s">
        <v>7353</v>
      </c>
      <c r="K1079" s="1">
        <v>0.7</v>
      </c>
      <c r="L1079" s="1" t="s">
        <v>7354</v>
      </c>
      <c r="M1079" s="1">
        <v>6.83E-2</v>
      </c>
      <c r="N1079" s="1" t="s">
        <v>7355</v>
      </c>
      <c r="O1079" s="1" t="s">
        <v>7356</v>
      </c>
      <c r="P1079" s="1">
        <v>8</v>
      </c>
      <c r="Q1079" s="1">
        <v>0</v>
      </c>
      <c r="R1079" s="1">
        <v>0.54649999999999999</v>
      </c>
      <c r="S1079" s="38">
        <v>43678</v>
      </c>
      <c r="T1079" s="1">
        <v>0.69</v>
      </c>
      <c r="U1079" s="1" t="s">
        <v>7357</v>
      </c>
      <c r="V1079" s="1">
        <v>0.37709999999999999</v>
      </c>
      <c r="W1079" s="1" t="s">
        <v>7358</v>
      </c>
      <c r="X1079" s="1" t="b">
        <v>0</v>
      </c>
      <c r="Y1079" s="1" t="b">
        <v>0</v>
      </c>
    </row>
    <row r="1080" spans="1:25" x14ac:dyDescent="0.25">
      <c r="A1080" s="1" t="s">
        <v>7713</v>
      </c>
      <c r="B1080" s="1" t="s">
        <v>7714</v>
      </c>
      <c r="C1080" s="1" t="str">
        <f>VLOOKUP(B1080,店铺SKU信息!E:F,2,0)</f>
        <v>AGCY6715-White-M</v>
      </c>
      <c r="D1080" s="1" t="s">
        <v>3419</v>
      </c>
      <c r="E1080" s="1" t="s">
        <v>8315</v>
      </c>
      <c r="F1080" s="1" t="s">
        <v>7352</v>
      </c>
      <c r="G1080" s="1">
        <v>11.85</v>
      </c>
      <c r="H1080" s="1">
        <v>10</v>
      </c>
      <c r="I1080" s="1">
        <v>1.5</v>
      </c>
      <c r="J1080" s="1" t="s">
        <v>7353</v>
      </c>
      <c r="K1080" s="1">
        <v>0.57999999999999996</v>
      </c>
      <c r="L1080" s="1" t="s">
        <v>7354</v>
      </c>
      <c r="M1080" s="1">
        <v>0.1028</v>
      </c>
      <c r="N1080" s="1" t="s">
        <v>7355</v>
      </c>
      <c r="O1080" s="1" t="s">
        <v>7356</v>
      </c>
      <c r="P1080" s="1">
        <v>1</v>
      </c>
      <c r="Q1080" s="1">
        <v>0.03</v>
      </c>
      <c r="R1080" s="1">
        <v>9.9500000000000005E-2</v>
      </c>
      <c r="S1080" s="38">
        <v>43678</v>
      </c>
      <c r="T1080" s="1">
        <v>0.69</v>
      </c>
      <c r="U1080" s="1" t="s">
        <v>7357</v>
      </c>
      <c r="V1080" s="1">
        <v>6.8599999999999994E-2</v>
      </c>
      <c r="W1080" s="1" t="s">
        <v>7358</v>
      </c>
      <c r="X1080" s="1" t="b">
        <v>0</v>
      </c>
      <c r="Y1080" s="1" t="b">
        <v>0</v>
      </c>
    </row>
    <row r="1081" spans="1:25" x14ac:dyDescent="0.25">
      <c r="A1081" s="1" t="s">
        <v>7476</v>
      </c>
      <c r="B1081" s="1" t="s">
        <v>7477</v>
      </c>
      <c r="C1081" s="1" t="str">
        <f>VLOOKUP(B1081,店铺SKU信息!E:F,2,0)</f>
        <v>AGM48999-Black-XL</v>
      </c>
      <c r="D1081" s="1" t="s">
        <v>3106</v>
      </c>
      <c r="E1081" s="1" t="s">
        <v>8315</v>
      </c>
      <c r="F1081" s="1" t="s">
        <v>7352</v>
      </c>
      <c r="G1081" s="1">
        <v>11.7</v>
      </c>
      <c r="H1081" s="1">
        <v>9.5</v>
      </c>
      <c r="I1081" s="1">
        <v>1.7</v>
      </c>
      <c r="J1081" s="1" t="s">
        <v>7353</v>
      </c>
      <c r="K1081" s="1">
        <v>0.9</v>
      </c>
      <c r="L1081" s="1" t="s">
        <v>7354</v>
      </c>
      <c r="M1081" s="1">
        <v>0.1091</v>
      </c>
      <c r="N1081" s="1" t="s">
        <v>7355</v>
      </c>
      <c r="O1081" s="1" t="s">
        <v>7356</v>
      </c>
      <c r="P1081" s="1">
        <v>1</v>
      </c>
      <c r="Q1081" s="1">
        <v>0</v>
      </c>
      <c r="R1081" s="1">
        <v>0.1091</v>
      </c>
      <c r="S1081" s="38">
        <v>43678</v>
      </c>
      <c r="T1081" s="1">
        <v>0.69</v>
      </c>
      <c r="U1081" s="1" t="s">
        <v>7357</v>
      </c>
      <c r="V1081" s="1">
        <v>7.5300000000000006E-2</v>
      </c>
      <c r="W1081" s="1" t="s">
        <v>7358</v>
      </c>
      <c r="X1081" s="1" t="b">
        <v>0</v>
      </c>
      <c r="Y1081" s="1" t="b">
        <v>0</v>
      </c>
    </row>
    <row r="1082" spans="1:25" x14ac:dyDescent="0.25">
      <c r="A1082" s="1" t="s">
        <v>7993</v>
      </c>
      <c r="B1082" s="1" t="s">
        <v>7994</v>
      </c>
      <c r="C1082" s="1" t="str">
        <f>VLOOKUP(B1082,店铺SKU信息!E:F,2,0)</f>
        <v>AGM42655-Burgundy-2XL</v>
      </c>
      <c r="D1082" s="1" t="s">
        <v>7995</v>
      </c>
      <c r="E1082" s="1" t="s">
        <v>8315</v>
      </c>
      <c r="F1082" s="1" t="s">
        <v>7352</v>
      </c>
      <c r="G1082" s="1">
        <v>12.3</v>
      </c>
      <c r="H1082" s="1">
        <v>9.6</v>
      </c>
      <c r="I1082" s="1">
        <v>1</v>
      </c>
      <c r="J1082" s="1" t="s">
        <v>7353</v>
      </c>
      <c r="K1082" s="1">
        <v>0.7</v>
      </c>
      <c r="L1082" s="1" t="s">
        <v>7354</v>
      </c>
      <c r="M1082" s="1">
        <v>6.83E-2</v>
      </c>
      <c r="N1082" s="1" t="s">
        <v>7355</v>
      </c>
      <c r="O1082" s="1" t="s">
        <v>7356</v>
      </c>
      <c r="P1082" s="1">
        <v>5</v>
      </c>
      <c r="Q1082" s="1">
        <v>0</v>
      </c>
      <c r="R1082" s="1">
        <v>0.34160000000000001</v>
      </c>
      <c r="S1082" s="38">
        <v>43678</v>
      </c>
      <c r="T1082" s="1">
        <v>0.69</v>
      </c>
      <c r="U1082" s="1" t="s">
        <v>7357</v>
      </c>
      <c r="V1082" s="1">
        <v>0.23569999999999999</v>
      </c>
      <c r="W1082" s="1" t="s">
        <v>7358</v>
      </c>
      <c r="X1082" s="1" t="b">
        <v>0</v>
      </c>
      <c r="Y1082" s="1" t="b">
        <v>0</v>
      </c>
    </row>
    <row r="1083" spans="1:25" x14ac:dyDescent="0.25">
      <c r="A1083" s="1" t="s">
        <v>7442</v>
      </c>
      <c r="B1083" s="1" t="s">
        <v>7443</v>
      </c>
      <c r="C1083" s="1" t="str">
        <f>VLOOKUP(B1083,店铺SKU信息!E:F,2,0)</f>
        <v>AGM48999-White-2XL</v>
      </c>
      <c r="D1083" s="1" t="s">
        <v>2671</v>
      </c>
      <c r="E1083" s="1" t="s">
        <v>8315</v>
      </c>
      <c r="F1083" s="1" t="s">
        <v>7352</v>
      </c>
      <c r="G1083" s="1">
        <v>11.7</v>
      </c>
      <c r="H1083" s="1">
        <v>9.5</v>
      </c>
      <c r="I1083" s="1">
        <v>1.7</v>
      </c>
      <c r="J1083" s="1" t="s">
        <v>7353</v>
      </c>
      <c r="K1083" s="1">
        <v>0.9</v>
      </c>
      <c r="L1083" s="1" t="s">
        <v>7354</v>
      </c>
      <c r="M1083" s="1">
        <v>0.1091</v>
      </c>
      <c r="N1083" s="1" t="s">
        <v>7355</v>
      </c>
      <c r="O1083" s="1" t="s">
        <v>7356</v>
      </c>
      <c r="P1083" s="1">
        <v>5.87</v>
      </c>
      <c r="Q1083" s="1">
        <v>0</v>
      </c>
      <c r="R1083" s="1">
        <v>0.64039999999999997</v>
      </c>
      <c r="S1083" s="38">
        <v>43678</v>
      </c>
      <c r="T1083" s="1">
        <v>0.69</v>
      </c>
      <c r="U1083" s="1" t="s">
        <v>7357</v>
      </c>
      <c r="V1083" s="1">
        <v>0.44180000000000003</v>
      </c>
      <c r="W1083" s="1" t="s">
        <v>7358</v>
      </c>
      <c r="X1083" s="1" t="b">
        <v>0</v>
      </c>
      <c r="Y1083" s="1" t="b">
        <v>0</v>
      </c>
    </row>
    <row r="1084" spans="1:25" x14ac:dyDescent="0.25">
      <c r="A1084" s="1" t="s">
        <v>7960</v>
      </c>
      <c r="B1084" s="1" t="s">
        <v>7961</v>
      </c>
      <c r="C1084" s="1" t="str">
        <f>VLOOKUP(B1084,店铺SKU信息!E:F,2,0)</f>
        <v>AGM42655-Black-2XL</v>
      </c>
      <c r="D1084" s="1" t="s">
        <v>3824</v>
      </c>
      <c r="E1084" s="1" t="s">
        <v>8315</v>
      </c>
      <c r="F1084" s="1" t="s">
        <v>7352</v>
      </c>
      <c r="G1084" s="1">
        <v>12.3</v>
      </c>
      <c r="H1084" s="1">
        <v>9.6</v>
      </c>
      <c r="I1084" s="1">
        <v>1</v>
      </c>
      <c r="J1084" s="1" t="s">
        <v>7353</v>
      </c>
      <c r="K1084" s="1">
        <v>0.7</v>
      </c>
      <c r="L1084" s="1" t="s">
        <v>7354</v>
      </c>
      <c r="M1084" s="1">
        <v>6.83E-2</v>
      </c>
      <c r="N1084" s="1" t="s">
        <v>7355</v>
      </c>
      <c r="O1084" s="1" t="s">
        <v>7356</v>
      </c>
      <c r="P1084" s="1">
        <v>20</v>
      </c>
      <c r="Q1084" s="1">
        <v>0</v>
      </c>
      <c r="R1084" s="1">
        <v>1.3667</v>
      </c>
      <c r="S1084" s="38">
        <v>43678</v>
      </c>
      <c r="T1084" s="1">
        <v>0.69</v>
      </c>
      <c r="U1084" s="1" t="s">
        <v>7357</v>
      </c>
      <c r="V1084" s="1">
        <v>0.94299999999999995</v>
      </c>
      <c r="W1084" s="1" t="s">
        <v>7358</v>
      </c>
      <c r="X1084" s="1" t="b">
        <v>0</v>
      </c>
      <c r="Y1084" s="1" t="b">
        <v>0</v>
      </c>
    </row>
    <row r="1085" spans="1:25" x14ac:dyDescent="0.25">
      <c r="A1085" s="1" t="s">
        <v>7715</v>
      </c>
      <c r="B1085" s="1" t="s">
        <v>7716</v>
      </c>
      <c r="C1085" s="1" t="str">
        <f>VLOOKUP(B1085,店铺SKU信息!E:F,2,0)</f>
        <v>AGCY6715-Black-L</v>
      </c>
      <c r="D1085" s="1" t="s">
        <v>7717</v>
      </c>
      <c r="E1085" s="1" t="s">
        <v>8315</v>
      </c>
      <c r="F1085" s="1" t="s">
        <v>7352</v>
      </c>
      <c r="G1085" s="1">
        <v>11.85</v>
      </c>
      <c r="H1085" s="1">
        <v>10</v>
      </c>
      <c r="I1085" s="1">
        <v>1.5</v>
      </c>
      <c r="J1085" s="1" t="s">
        <v>7353</v>
      </c>
      <c r="K1085" s="1">
        <v>0.57999999999999996</v>
      </c>
      <c r="L1085" s="1" t="s">
        <v>7354</v>
      </c>
      <c r="M1085" s="1">
        <v>0.1028</v>
      </c>
      <c r="N1085" s="1" t="s">
        <v>7355</v>
      </c>
      <c r="O1085" s="1" t="s">
        <v>7356</v>
      </c>
      <c r="P1085" s="1">
        <v>0.03</v>
      </c>
      <c r="Q1085" s="1">
        <v>0</v>
      </c>
      <c r="R1085" s="1">
        <v>3.3E-3</v>
      </c>
      <c r="S1085" s="38">
        <v>43678</v>
      </c>
      <c r="T1085" s="1">
        <v>0.69</v>
      </c>
      <c r="U1085" s="1" t="s">
        <v>7357</v>
      </c>
      <c r="V1085" s="1">
        <v>2.3E-3</v>
      </c>
      <c r="W1085" s="1" t="s">
        <v>7358</v>
      </c>
      <c r="X1085" s="1" t="b">
        <v>0</v>
      </c>
      <c r="Y1085" s="1" t="b">
        <v>0</v>
      </c>
    </row>
    <row r="1086" spans="1:25" x14ac:dyDescent="0.25">
      <c r="A1086" s="1" t="s">
        <v>7486</v>
      </c>
      <c r="B1086" s="1" t="s">
        <v>7487</v>
      </c>
      <c r="C1086" s="1" t="str">
        <f>VLOOKUP(B1086,店铺SKU信息!E:F,2,0)</f>
        <v>AGM48999-Black-3XL</v>
      </c>
      <c r="D1086" s="1" t="s">
        <v>3744</v>
      </c>
      <c r="E1086" s="1" t="s">
        <v>8315</v>
      </c>
      <c r="F1086" s="1" t="s">
        <v>7352</v>
      </c>
      <c r="G1086" s="1">
        <v>11.7</v>
      </c>
      <c r="H1086" s="1">
        <v>9.5</v>
      </c>
      <c r="I1086" s="1">
        <v>1.7</v>
      </c>
      <c r="J1086" s="1" t="s">
        <v>7353</v>
      </c>
      <c r="K1086" s="1">
        <v>0.9</v>
      </c>
      <c r="L1086" s="1" t="s">
        <v>7354</v>
      </c>
      <c r="M1086" s="1">
        <v>0.1091</v>
      </c>
      <c r="N1086" s="1" t="s">
        <v>7355</v>
      </c>
      <c r="O1086" s="1" t="s">
        <v>7356</v>
      </c>
      <c r="P1086" s="1">
        <v>7</v>
      </c>
      <c r="Q1086" s="1">
        <v>0</v>
      </c>
      <c r="R1086" s="1">
        <v>0.76349999999999996</v>
      </c>
      <c r="S1086" s="38">
        <v>43678</v>
      </c>
      <c r="T1086" s="1">
        <v>0.69</v>
      </c>
      <c r="U1086" s="1" t="s">
        <v>7357</v>
      </c>
      <c r="V1086" s="1">
        <v>0.52680000000000005</v>
      </c>
      <c r="W1086" s="1" t="s">
        <v>7358</v>
      </c>
      <c r="X1086" s="1" t="b">
        <v>0</v>
      </c>
      <c r="Y1086" s="1" t="b">
        <v>0</v>
      </c>
    </row>
    <row r="1087" spans="1:25" x14ac:dyDescent="0.25">
      <c r="A1087" s="1" t="s">
        <v>7988</v>
      </c>
      <c r="B1087" s="1" t="s">
        <v>7989</v>
      </c>
      <c r="C1087" s="1" t="str">
        <f>VLOOKUP(B1087,店铺SKU信息!E:F,2,0)</f>
        <v>AGM42655-Burgundy-XL</v>
      </c>
      <c r="D1087" s="1" t="s">
        <v>7990</v>
      </c>
      <c r="E1087" s="1" t="s">
        <v>8315</v>
      </c>
      <c r="F1087" s="1" t="s">
        <v>7352</v>
      </c>
      <c r="G1087" s="1">
        <v>12.3</v>
      </c>
      <c r="H1087" s="1">
        <v>9.6</v>
      </c>
      <c r="I1087" s="1">
        <v>1</v>
      </c>
      <c r="J1087" s="1" t="s">
        <v>7353</v>
      </c>
      <c r="K1087" s="1">
        <v>0.7</v>
      </c>
      <c r="L1087" s="1" t="s">
        <v>7354</v>
      </c>
      <c r="M1087" s="1">
        <v>6.83E-2</v>
      </c>
      <c r="N1087" s="1" t="s">
        <v>7355</v>
      </c>
      <c r="O1087" s="1" t="s">
        <v>7356</v>
      </c>
      <c r="P1087" s="1">
        <v>10</v>
      </c>
      <c r="Q1087" s="1">
        <v>0</v>
      </c>
      <c r="R1087" s="1">
        <v>0.68320000000000003</v>
      </c>
      <c r="S1087" s="38">
        <v>43678</v>
      </c>
      <c r="T1087" s="1">
        <v>0.69</v>
      </c>
      <c r="U1087" s="1" t="s">
        <v>7357</v>
      </c>
      <c r="V1087" s="1">
        <v>0.47139999999999999</v>
      </c>
      <c r="W1087" s="1" t="s">
        <v>7358</v>
      </c>
      <c r="X1087" s="1" t="b">
        <v>0</v>
      </c>
      <c r="Y1087" s="1" t="b">
        <v>0</v>
      </c>
    </row>
    <row r="1088" spans="1:25" x14ac:dyDescent="0.25">
      <c r="A1088" s="1" t="s">
        <v>7824</v>
      </c>
      <c r="B1088" s="1" t="s">
        <v>7825</v>
      </c>
      <c r="C1088" s="1" t="str">
        <f>VLOOKUP(B1088,店铺SKU信息!E:F,2,0)</f>
        <v>AGM48999-Blue-2XL</v>
      </c>
      <c r="D1088" s="1" t="s">
        <v>2964</v>
      </c>
      <c r="E1088" s="1" t="s">
        <v>8315</v>
      </c>
      <c r="F1088" s="1" t="s">
        <v>7352</v>
      </c>
      <c r="G1088" s="1">
        <v>11.7</v>
      </c>
      <c r="H1088" s="1">
        <v>9.5</v>
      </c>
      <c r="I1088" s="1">
        <v>1.7</v>
      </c>
      <c r="J1088" s="1" t="s">
        <v>7353</v>
      </c>
      <c r="K1088" s="1">
        <v>0.9</v>
      </c>
      <c r="L1088" s="1" t="s">
        <v>7354</v>
      </c>
      <c r="M1088" s="1">
        <v>0.1091</v>
      </c>
      <c r="N1088" s="1" t="s">
        <v>7355</v>
      </c>
      <c r="O1088" s="1" t="s">
        <v>7356</v>
      </c>
      <c r="P1088" s="1">
        <v>13</v>
      </c>
      <c r="Q1088" s="1">
        <v>0</v>
      </c>
      <c r="R1088" s="1">
        <v>1.4178999999999999</v>
      </c>
      <c r="S1088" s="38">
        <v>43678</v>
      </c>
      <c r="T1088" s="1">
        <v>0.69</v>
      </c>
      <c r="U1088" s="1" t="s">
        <v>7357</v>
      </c>
      <c r="V1088" s="1">
        <v>0.97840000000000005</v>
      </c>
      <c r="W1088" s="1" t="s">
        <v>7358</v>
      </c>
      <c r="X1088" s="1" t="b">
        <v>0</v>
      </c>
      <c r="Y1088" s="1" t="b">
        <v>0</v>
      </c>
    </row>
    <row r="1089" spans="1:25" x14ac:dyDescent="0.25">
      <c r="A1089" s="1" t="s">
        <v>7428</v>
      </c>
      <c r="B1089" s="1" t="s">
        <v>7429</v>
      </c>
      <c r="C1089" s="1" t="str">
        <f>VLOOKUP(B1089,店铺SKU信息!E:F,2,0)</f>
        <v>AGM48999-Purple-3XL</v>
      </c>
      <c r="D1089" s="1" t="s">
        <v>2926</v>
      </c>
      <c r="E1089" s="1" t="s">
        <v>8315</v>
      </c>
      <c r="F1089" s="1" t="s">
        <v>7352</v>
      </c>
      <c r="G1089" s="1">
        <v>11.7</v>
      </c>
      <c r="H1089" s="1">
        <v>9.5</v>
      </c>
      <c r="I1089" s="1">
        <v>1.7</v>
      </c>
      <c r="J1089" s="1" t="s">
        <v>7353</v>
      </c>
      <c r="K1089" s="1">
        <v>0.9</v>
      </c>
      <c r="L1089" s="1" t="s">
        <v>7354</v>
      </c>
      <c r="M1089" s="1">
        <v>0.1091</v>
      </c>
      <c r="N1089" s="1" t="s">
        <v>7355</v>
      </c>
      <c r="O1089" s="1" t="s">
        <v>7356</v>
      </c>
      <c r="P1089" s="1">
        <v>2</v>
      </c>
      <c r="Q1089" s="1">
        <v>0</v>
      </c>
      <c r="R1089" s="1">
        <v>0.21809999999999999</v>
      </c>
      <c r="S1089" s="38">
        <v>43678</v>
      </c>
      <c r="T1089" s="1">
        <v>0.69</v>
      </c>
      <c r="U1089" s="1" t="s">
        <v>7357</v>
      </c>
      <c r="V1089" s="1">
        <v>0.15049999999999999</v>
      </c>
      <c r="W1089" s="1" t="s">
        <v>7358</v>
      </c>
      <c r="X1089" s="1" t="b">
        <v>0</v>
      </c>
      <c r="Y1089" s="1" t="b">
        <v>0</v>
      </c>
    </row>
    <row r="1090" spans="1:25" x14ac:dyDescent="0.25">
      <c r="A1090" s="1" t="s">
        <v>8192</v>
      </c>
      <c r="B1090" s="1" t="s">
        <v>8193</v>
      </c>
      <c r="C1090" s="1" t="str">
        <f>VLOOKUP(B1090,店铺SKU信息!E:F,2,0)</f>
        <v>AGM19333-Pink-4XL</v>
      </c>
      <c r="D1090" s="1" t="s">
        <v>6638</v>
      </c>
      <c r="E1090" s="1" t="s">
        <v>8315</v>
      </c>
      <c r="F1090" s="1" t="s">
        <v>7352</v>
      </c>
      <c r="G1090" s="1">
        <v>12.4</v>
      </c>
      <c r="H1090" s="1">
        <v>9.6</v>
      </c>
      <c r="I1090" s="1">
        <v>0.6</v>
      </c>
      <c r="J1090" s="1" t="s">
        <v>7353</v>
      </c>
      <c r="K1090" s="1">
        <v>0.3</v>
      </c>
      <c r="L1090" s="1" t="s">
        <v>7354</v>
      </c>
      <c r="M1090" s="1">
        <v>4.1300000000000003E-2</v>
      </c>
      <c r="N1090" s="1" t="s">
        <v>7355</v>
      </c>
      <c r="O1090" s="1" t="s">
        <v>7356</v>
      </c>
      <c r="P1090" s="1">
        <v>17</v>
      </c>
      <c r="Q1090" s="1">
        <v>0</v>
      </c>
      <c r="R1090" s="1">
        <v>0.70269999999999999</v>
      </c>
      <c r="S1090" s="38">
        <v>43678</v>
      </c>
      <c r="T1090" s="1">
        <v>0.69</v>
      </c>
      <c r="U1090" s="1" t="s">
        <v>7357</v>
      </c>
      <c r="V1090" s="1">
        <v>0.48480000000000001</v>
      </c>
      <c r="W1090" s="1" t="s">
        <v>7358</v>
      </c>
      <c r="X1090" s="1" t="b">
        <v>0</v>
      </c>
      <c r="Y1090" s="1" t="b">
        <v>0</v>
      </c>
    </row>
    <row r="1091" spans="1:25" x14ac:dyDescent="0.25">
      <c r="A1091" s="1" t="s">
        <v>7991</v>
      </c>
      <c r="B1091" s="1" t="s">
        <v>7992</v>
      </c>
      <c r="C1091" s="1" t="str">
        <f>VLOOKUP(B1091,店铺SKU信息!E:F,2,0)</f>
        <v>AGM42655-Black-XL</v>
      </c>
      <c r="D1091" s="1" t="s">
        <v>3309</v>
      </c>
      <c r="E1091" s="1" t="s">
        <v>8315</v>
      </c>
      <c r="F1091" s="1" t="s">
        <v>7352</v>
      </c>
      <c r="G1091" s="1">
        <v>12.3</v>
      </c>
      <c r="H1091" s="1">
        <v>9.6</v>
      </c>
      <c r="I1091" s="1">
        <v>1</v>
      </c>
      <c r="J1091" s="1" t="s">
        <v>7353</v>
      </c>
      <c r="K1091" s="1">
        <v>0.7</v>
      </c>
      <c r="L1091" s="1" t="s">
        <v>7354</v>
      </c>
      <c r="M1091" s="1">
        <v>6.83E-2</v>
      </c>
      <c r="N1091" s="1" t="s">
        <v>7355</v>
      </c>
      <c r="O1091" s="1" t="s">
        <v>7356</v>
      </c>
      <c r="P1091" s="1">
        <v>5</v>
      </c>
      <c r="Q1091" s="1">
        <v>0</v>
      </c>
      <c r="R1091" s="1">
        <v>0.34160000000000001</v>
      </c>
      <c r="S1091" s="38">
        <v>43678</v>
      </c>
      <c r="T1091" s="1">
        <v>0.69</v>
      </c>
      <c r="U1091" s="1" t="s">
        <v>7357</v>
      </c>
      <c r="V1091" s="1">
        <v>0.23569999999999999</v>
      </c>
      <c r="W1091" s="1" t="s">
        <v>7358</v>
      </c>
      <c r="X1091" s="1" t="b">
        <v>0</v>
      </c>
      <c r="Y1091" s="1" t="b">
        <v>0</v>
      </c>
    </row>
    <row r="1092" spans="1:25" x14ac:dyDescent="0.25">
      <c r="A1092" s="1" t="s">
        <v>7388</v>
      </c>
      <c r="B1092" s="1" t="s">
        <v>7389</v>
      </c>
      <c r="C1092" s="1" t="str">
        <f>VLOOKUP(B1092,店铺SKU信息!E:F,2,0)</f>
        <v>AGM4896-Black-2XL</v>
      </c>
      <c r="D1092" s="1" t="s">
        <v>2646</v>
      </c>
      <c r="E1092" s="1" t="s">
        <v>8315</v>
      </c>
      <c r="F1092" s="1" t="s">
        <v>7352</v>
      </c>
      <c r="G1092" s="1">
        <v>13.69</v>
      </c>
      <c r="H1092" s="1">
        <v>3.9</v>
      </c>
      <c r="I1092" s="1">
        <v>2.1</v>
      </c>
      <c r="J1092" s="1" t="s">
        <v>7353</v>
      </c>
      <c r="K1092" s="1">
        <v>1.05</v>
      </c>
      <c r="L1092" s="1" t="s">
        <v>7354</v>
      </c>
      <c r="M1092" s="1">
        <v>6.4799999999999996E-2</v>
      </c>
      <c r="N1092" s="1" t="s">
        <v>7355</v>
      </c>
      <c r="O1092" s="1" t="s">
        <v>7356</v>
      </c>
      <c r="P1092" s="1">
        <v>1.19</v>
      </c>
      <c r="Q1092" s="1">
        <v>0</v>
      </c>
      <c r="R1092" s="1">
        <v>7.7399999999999997E-2</v>
      </c>
      <c r="S1092" s="38">
        <v>43678</v>
      </c>
      <c r="T1092" s="1">
        <v>0.69</v>
      </c>
      <c r="U1092" s="1" t="s">
        <v>7357</v>
      </c>
      <c r="V1092" s="1">
        <v>5.3400000000000003E-2</v>
      </c>
      <c r="W1092" s="1" t="s">
        <v>7358</v>
      </c>
      <c r="X1092" s="1" t="b">
        <v>0</v>
      </c>
      <c r="Y1092" s="1" t="b">
        <v>0</v>
      </c>
    </row>
    <row r="1093" spans="1:25" x14ac:dyDescent="0.25">
      <c r="A1093" s="1" t="s">
        <v>7973</v>
      </c>
      <c r="B1093" s="1" t="s">
        <v>7974</v>
      </c>
      <c r="C1093" s="1" t="str">
        <f>VLOOKUP(B1093,店铺SKU信息!E:F,2,0)</f>
        <v>AGM42655-Purple-3XL</v>
      </c>
      <c r="D1093" s="1" t="s">
        <v>3548</v>
      </c>
      <c r="E1093" s="1" t="s">
        <v>8315</v>
      </c>
      <c r="F1093" s="1" t="s">
        <v>7352</v>
      </c>
      <c r="G1093" s="1">
        <v>12.3</v>
      </c>
      <c r="H1093" s="1">
        <v>9.6</v>
      </c>
      <c r="I1093" s="1">
        <v>1</v>
      </c>
      <c r="J1093" s="1" t="s">
        <v>7353</v>
      </c>
      <c r="K1093" s="1">
        <v>0.7</v>
      </c>
      <c r="L1093" s="1" t="s">
        <v>7354</v>
      </c>
      <c r="M1093" s="1">
        <v>6.83E-2</v>
      </c>
      <c r="N1093" s="1" t="s">
        <v>7355</v>
      </c>
      <c r="O1093" s="1" t="s">
        <v>7356</v>
      </c>
      <c r="P1093" s="1">
        <v>22</v>
      </c>
      <c r="Q1093" s="1">
        <v>0</v>
      </c>
      <c r="R1093" s="1">
        <v>1.5029999999999999</v>
      </c>
      <c r="S1093" s="38">
        <v>43678</v>
      </c>
      <c r="T1093" s="1">
        <v>0.69</v>
      </c>
      <c r="U1093" s="1" t="s">
        <v>7357</v>
      </c>
      <c r="V1093" s="1">
        <v>1.0370999999999999</v>
      </c>
      <c r="W1093" s="1" t="s">
        <v>7358</v>
      </c>
      <c r="X1093" s="1" t="b">
        <v>0</v>
      </c>
      <c r="Y1093" s="1" t="b">
        <v>0</v>
      </c>
    </row>
    <row r="1094" spans="1:25" x14ac:dyDescent="0.25">
      <c r="A1094" s="1" t="s">
        <v>7966</v>
      </c>
      <c r="B1094" s="1" t="s">
        <v>7967</v>
      </c>
      <c r="C1094" s="1" t="str">
        <f>VLOOKUP(B1094,店铺SKU信息!E:F,2,0)</f>
        <v>AGM42655-Purple-4XL</v>
      </c>
      <c r="D1094" s="1" t="s">
        <v>3079</v>
      </c>
      <c r="E1094" s="1" t="s">
        <v>8315</v>
      </c>
      <c r="F1094" s="1" t="s">
        <v>7352</v>
      </c>
      <c r="G1094" s="1">
        <v>12.3</v>
      </c>
      <c r="H1094" s="1">
        <v>9.6</v>
      </c>
      <c r="I1094" s="1">
        <v>1</v>
      </c>
      <c r="J1094" s="1" t="s">
        <v>7353</v>
      </c>
      <c r="K1094" s="1">
        <v>0.7</v>
      </c>
      <c r="L1094" s="1" t="s">
        <v>7354</v>
      </c>
      <c r="M1094" s="1">
        <v>6.83E-2</v>
      </c>
      <c r="N1094" s="1" t="s">
        <v>7355</v>
      </c>
      <c r="O1094" s="1" t="s">
        <v>7356</v>
      </c>
      <c r="P1094" s="1">
        <v>4.9400000000000004</v>
      </c>
      <c r="Q1094" s="1">
        <v>0</v>
      </c>
      <c r="R1094" s="1">
        <v>0.3372</v>
      </c>
      <c r="S1094" s="38">
        <v>43678</v>
      </c>
      <c r="T1094" s="1">
        <v>0.69</v>
      </c>
      <c r="U1094" s="1" t="s">
        <v>7357</v>
      </c>
      <c r="V1094" s="1">
        <v>0.23269999999999999</v>
      </c>
      <c r="W1094" s="1" t="s">
        <v>7358</v>
      </c>
      <c r="X1094" s="1" t="b">
        <v>0</v>
      </c>
      <c r="Y1094" s="1" t="b">
        <v>0</v>
      </c>
    </row>
    <row r="1095" spans="1:25" x14ac:dyDescent="0.25">
      <c r="A1095" s="1" t="s">
        <v>8316</v>
      </c>
      <c r="B1095" s="1" t="s">
        <v>8317</v>
      </c>
      <c r="C1095" s="1" t="str">
        <f>VLOOKUP(B1095,店铺SKU信息!E:F,2,0)</f>
        <v>AGM19333-Pink-3XL</v>
      </c>
      <c r="D1095" s="1" t="s">
        <v>7036</v>
      </c>
      <c r="E1095" s="1" t="s">
        <v>8315</v>
      </c>
      <c r="F1095" s="1" t="s">
        <v>7352</v>
      </c>
      <c r="G1095" s="1">
        <v>12.4</v>
      </c>
      <c r="H1095" s="1">
        <v>9.6</v>
      </c>
      <c r="I1095" s="1">
        <v>0.6</v>
      </c>
      <c r="J1095" s="1" t="s">
        <v>7353</v>
      </c>
      <c r="K1095" s="1">
        <v>0.3</v>
      </c>
      <c r="L1095" s="1" t="s">
        <v>7354</v>
      </c>
      <c r="M1095" s="1">
        <v>4.1300000000000003E-2</v>
      </c>
      <c r="N1095" s="1" t="s">
        <v>7355</v>
      </c>
      <c r="O1095" s="1" t="s">
        <v>7356</v>
      </c>
      <c r="P1095" s="1">
        <v>3</v>
      </c>
      <c r="Q1095" s="1">
        <v>0</v>
      </c>
      <c r="R1095" s="1">
        <v>0.124</v>
      </c>
      <c r="S1095" s="38">
        <v>43678</v>
      </c>
      <c r="T1095" s="1">
        <v>0.69</v>
      </c>
      <c r="U1095" s="1" t="s">
        <v>7357</v>
      </c>
      <c r="V1095" s="1">
        <v>8.5599999999999996E-2</v>
      </c>
      <c r="W1095" s="1" t="s">
        <v>7358</v>
      </c>
      <c r="X1095" s="1" t="b">
        <v>0</v>
      </c>
      <c r="Y1095" s="1" t="b">
        <v>0</v>
      </c>
    </row>
    <row r="1096" spans="1:25" x14ac:dyDescent="0.25">
      <c r="A1096" s="1" t="s">
        <v>7440</v>
      </c>
      <c r="B1096" s="1" t="s">
        <v>7441</v>
      </c>
      <c r="C1096" s="1" t="str">
        <f>VLOOKUP(B1096,店铺SKU信息!E:F,2,0)</f>
        <v>AGM48999-Blue-3XL</v>
      </c>
      <c r="D1096" s="1" t="s">
        <v>5208</v>
      </c>
      <c r="E1096" s="1" t="s">
        <v>8315</v>
      </c>
      <c r="F1096" s="1" t="s">
        <v>7352</v>
      </c>
      <c r="G1096" s="1">
        <v>11.7</v>
      </c>
      <c r="H1096" s="1">
        <v>9.5</v>
      </c>
      <c r="I1096" s="1">
        <v>1.7</v>
      </c>
      <c r="J1096" s="1" t="s">
        <v>7353</v>
      </c>
      <c r="K1096" s="1">
        <v>0.9</v>
      </c>
      <c r="L1096" s="1" t="s">
        <v>7354</v>
      </c>
      <c r="M1096" s="1">
        <v>0.1091</v>
      </c>
      <c r="N1096" s="1" t="s">
        <v>7355</v>
      </c>
      <c r="O1096" s="1" t="s">
        <v>7356</v>
      </c>
      <c r="P1096" s="1">
        <v>5</v>
      </c>
      <c r="Q1096" s="1">
        <v>0</v>
      </c>
      <c r="R1096" s="1">
        <v>0.5454</v>
      </c>
      <c r="S1096" s="38">
        <v>43678</v>
      </c>
      <c r="T1096" s="1">
        <v>0.69</v>
      </c>
      <c r="U1096" s="1" t="s">
        <v>7357</v>
      </c>
      <c r="V1096" s="1">
        <v>0.37630000000000002</v>
      </c>
      <c r="W1096" s="1" t="s">
        <v>7358</v>
      </c>
      <c r="X1096" s="1" t="b">
        <v>0</v>
      </c>
      <c r="Y1096" s="1" t="b">
        <v>0</v>
      </c>
    </row>
    <row r="1097" spans="1:25" x14ac:dyDescent="0.25">
      <c r="A1097" s="1" t="s">
        <v>7957</v>
      </c>
      <c r="B1097" s="1" t="s">
        <v>7958</v>
      </c>
      <c r="C1097" s="1" t="str">
        <f>VLOOKUP(B1097,店铺SKU信息!E:F,2,0)</f>
        <v>AGCY6715-White-S</v>
      </c>
      <c r="D1097" s="1" t="s">
        <v>7959</v>
      </c>
      <c r="E1097" s="1" t="s">
        <v>8315</v>
      </c>
      <c r="F1097" s="1" t="s">
        <v>7352</v>
      </c>
      <c r="G1097" s="1">
        <v>11.85</v>
      </c>
      <c r="H1097" s="1">
        <v>10</v>
      </c>
      <c r="I1097" s="1">
        <v>1.5</v>
      </c>
      <c r="J1097" s="1" t="s">
        <v>7353</v>
      </c>
      <c r="K1097" s="1">
        <v>0.57999999999999996</v>
      </c>
      <c r="L1097" s="1" t="s">
        <v>7354</v>
      </c>
      <c r="M1097" s="1">
        <v>0.1028</v>
      </c>
      <c r="N1097" s="1" t="s">
        <v>7355</v>
      </c>
      <c r="O1097" s="1" t="s">
        <v>7356</v>
      </c>
      <c r="P1097" s="1">
        <v>1</v>
      </c>
      <c r="Q1097" s="1">
        <v>0.06</v>
      </c>
      <c r="R1097" s="1">
        <v>9.6199999999999994E-2</v>
      </c>
      <c r="S1097" s="38">
        <v>43678</v>
      </c>
      <c r="T1097" s="1">
        <v>0.69</v>
      </c>
      <c r="U1097" s="1" t="s">
        <v>7357</v>
      </c>
      <c r="V1097" s="1">
        <v>6.6400000000000001E-2</v>
      </c>
      <c r="W1097" s="1" t="s">
        <v>7358</v>
      </c>
      <c r="X1097" s="1" t="b">
        <v>0</v>
      </c>
      <c r="Y1097" s="1" t="b">
        <v>0</v>
      </c>
    </row>
    <row r="1098" spans="1:25" x14ac:dyDescent="0.25">
      <c r="A1098" s="1" t="s">
        <v>7370</v>
      </c>
      <c r="B1098" s="1" t="s">
        <v>7371</v>
      </c>
      <c r="C1098" s="1" t="str">
        <f>VLOOKUP(B1098,店铺SKU信息!E:F,2,0)</f>
        <v>AGM4896-Black-3XL</v>
      </c>
      <c r="D1098" s="1" t="s">
        <v>2733</v>
      </c>
      <c r="E1098" s="1" t="s">
        <v>8315</v>
      </c>
      <c r="F1098" s="1" t="s">
        <v>7352</v>
      </c>
      <c r="G1098" s="1">
        <v>13.69</v>
      </c>
      <c r="H1098" s="1">
        <v>3.9</v>
      </c>
      <c r="I1098" s="1">
        <v>2.1</v>
      </c>
      <c r="J1098" s="1" t="s">
        <v>7353</v>
      </c>
      <c r="K1098" s="1">
        <v>1.05</v>
      </c>
      <c r="L1098" s="1" t="s">
        <v>7354</v>
      </c>
      <c r="M1098" s="1">
        <v>6.4799999999999996E-2</v>
      </c>
      <c r="N1098" s="1" t="s">
        <v>7355</v>
      </c>
      <c r="O1098" s="1" t="s">
        <v>7356</v>
      </c>
      <c r="P1098" s="1">
        <v>4.16</v>
      </c>
      <c r="Q1098" s="1">
        <v>0</v>
      </c>
      <c r="R1098" s="1">
        <v>0.2697</v>
      </c>
      <c r="S1098" s="38">
        <v>43678</v>
      </c>
      <c r="T1098" s="1">
        <v>0.69</v>
      </c>
      <c r="U1098" s="1" t="s">
        <v>7357</v>
      </c>
      <c r="V1098" s="1">
        <v>0.18609999999999999</v>
      </c>
      <c r="W1098" s="1" t="s">
        <v>7358</v>
      </c>
      <c r="X1098" s="1" t="b">
        <v>0</v>
      </c>
      <c r="Y1098" s="1" t="b">
        <v>0</v>
      </c>
    </row>
    <row r="1099" spans="1:25" x14ac:dyDescent="0.25">
      <c r="A1099" s="1" t="s">
        <v>7388</v>
      </c>
      <c r="B1099" s="1" t="s">
        <v>7389</v>
      </c>
      <c r="C1099" s="1" t="str">
        <f>VLOOKUP(B1099,店铺SKU信息!E:F,2,0)</f>
        <v>AGM4896-Black-2XL</v>
      </c>
      <c r="D1099" s="1" t="s">
        <v>2646</v>
      </c>
      <c r="E1099" s="1" t="s">
        <v>8318</v>
      </c>
      <c r="F1099" s="1" t="s">
        <v>7352</v>
      </c>
      <c r="G1099" s="1">
        <v>13.69</v>
      </c>
      <c r="H1099" s="1">
        <v>3.9</v>
      </c>
      <c r="I1099" s="1">
        <v>2.1</v>
      </c>
      <c r="J1099" s="1" t="s">
        <v>7353</v>
      </c>
      <c r="K1099" s="1">
        <v>1.05</v>
      </c>
      <c r="L1099" s="1" t="s">
        <v>7354</v>
      </c>
      <c r="M1099" s="1">
        <v>6.4799999999999996E-2</v>
      </c>
      <c r="N1099" s="1" t="s">
        <v>7355</v>
      </c>
      <c r="O1099" s="1" t="s">
        <v>7356</v>
      </c>
      <c r="P1099" s="1">
        <v>0.06</v>
      </c>
      <c r="Q1099" s="1">
        <v>0</v>
      </c>
      <c r="R1099" s="1">
        <v>4.1999999999999997E-3</v>
      </c>
      <c r="S1099" s="38">
        <v>43678</v>
      </c>
      <c r="T1099" s="1">
        <v>0.69</v>
      </c>
      <c r="U1099" s="1" t="s">
        <v>7357</v>
      </c>
      <c r="V1099" s="1">
        <v>2.8999999999999998E-3</v>
      </c>
      <c r="W1099" s="1" t="s">
        <v>7358</v>
      </c>
      <c r="X1099" s="1" t="b">
        <v>0</v>
      </c>
      <c r="Y1099" s="1" t="b">
        <v>0</v>
      </c>
    </row>
    <row r="1100" spans="1:25" x14ac:dyDescent="0.25">
      <c r="A1100" s="1" t="s">
        <v>7363</v>
      </c>
      <c r="B1100" s="1" t="s">
        <v>7364</v>
      </c>
      <c r="C1100" s="1" t="str">
        <f>VLOOKUP(B1100,店铺SKU信息!E:F,2,0)</f>
        <v>AGCY6749-Red-M</v>
      </c>
      <c r="D1100" s="1" t="s">
        <v>3502</v>
      </c>
      <c r="E1100" s="1" t="s">
        <v>8318</v>
      </c>
      <c r="F1100" s="1" t="s">
        <v>7352</v>
      </c>
      <c r="G1100" s="1">
        <v>13.07</v>
      </c>
      <c r="H1100" s="1">
        <v>10.28</v>
      </c>
      <c r="I1100" s="1">
        <v>0.79</v>
      </c>
      <c r="J1100" s="1" t="s">
        <v>7353</v>
      </c>
      <c r="K1100" s="1">
        <v>0.2</v>
      </c>
      <c r="L1100" s="1" t="s">
        <v>7354</v>
      </c>
      <c r="M1100" s="1">
        <v>6.1400000000000003E-2</v>
      </c>
      <c r="N1100" s="1" t="s">
        <v>7355</v>
      </c>
      <c r="O1100" s="1" t="s">
        <v>7356</v>
      </c>
      <c r="P1100" s="1">
        <v>0.13</v>
      </c>
      <c r="Q1100" s="1">
        <v>0.06</v>
      </c>
      <c r="R1100" s="1">
        <v>4.0000000000000001E-3</v>
      </c>
      <c r="S1100" s="38">
        <v>43678</v>
      </c>
      <c r="T1100" s="1">
        <v>0.69</v>
      </c>
      <c r="U1100" s="1" t="s">
        <v>7357</v>
      </c>
      <c r="V1100" s="1">
        <v>2.7000000000000001E-3</v>
      </c>
      <c r="W1100" s="1" t="s">
        <v>7358</v>
      </c>
      <c r="X1100" s="1" t="b">
        <v>0</v>
      </c>
      <c r="Y1100" s="1" t="b">
        <v>0</v>
      </c>
    </row>
    <row r="1101" spans="1:25" x14ac:dyDescent="0.25">
      <c r="A1101" s="1" t="s">
        <v>7502</v>
      </c>
      <c r="B1101" s="1" t="s">
        <v>7503</v>
      </c>
      <c r="C1101" s="1" t="str">
        <f>VLOOKUP(B1101,店铺SKU信息!E:F,2,0)</f>
        <v>AGM4896-Burgundy-3XL</v>
      </c>
      <c r="D1101" s="1" t="s">
        <v>2641</v>
      </c>
      <c r="E1101" s="1" t="s">
        <v>8318</v>
      </c>
      <c r="F1101" s="1" t="s">
        <v>7352</v>
      </c>
      <c r="G1101" s="1">
        <v>13.69</v>
      </c>
      <c r="H1101" s="1">
        <v>3.9</v>
      </c>
      <c r="I1101" s="1">
        <v>2.1</v>
      </c>
      <c r="J1101" s="1" t="s">
        <v>7353</v>
      </c>
      <c r="K1101" s="1">
        <v>1.05</v>
      </c>
      <c r="L1101" s="1" t="s">
        <v>7354</v>
      </c>
      <c r="M1101" s="1">
        <v>6.4799999999999996E-2</v>
      </c>
      <c r="N1101" s="1" t="s">
        <v>7355</v>
      </c>
      <c r="O1101" s="1" t="s">
        <v>7356</v>
      </c>
      <c r="P1101" s="1">
        <v>0.06</v>
      </c>
      <c r="Q1101" s="1">
        <v>0</v>
      </c>
      <c r="R1101" s="1">
        <v>4.1999999999999997E-3</v>
      </c>
      <c r="S1101" s="38">
        <v>43678</v>
      </c>
      <c r="T1101" s="1">
        <v>0.69</v>
      </c>
      <c r="U1101" s="1" t="s">
        <v>7357</v>
      </c>
      <c r="V1101" s="1">
        <v>2.8999999999999998E-3</v>
      </c>
      <c r="W1101" s="1" t="s">
        <v>7358</v>
      </c>
      <c r="X1101" s="1" t="b">
        <v>0</v>
      </c>
      <c r="Y1101" s="1" t="b">
        <v>0</v>
      </c>
    </row>
    <row r="1102" spans="1:25" x14ac:dyDescent="0.25">
      <c r="A1102" s="1" t="s">
        <v>7361</v>
      </c>
      <c r="B1102" s="1" t="s">
        <v>7362</v>
      </c>
      <c r="C1102" s="1" t="str">
        <f>VLOOKUP(B1102,店铺SKU信息!E:F,2,0)</f>
        <v>AGM48999-White-3XL</v>
      </c>
      <c r="D1102" s="1" t="s">
        <v>2980</v>
      </c>
      <c r="E1102" s="1" t="s">
        <v>8318</v>
      </c>
      <c r="F1102" s="1" t="s">
        <v>7352</v>
      </c>
      <c r="G1102" s="1">
        <v>11.7</v>
      </c>
      <c r="H1102" s="1">
        <v>9.5</v>
      </c>
      <c r="I1102" s="1">
        <v>1.7</v>
      </c>
      <c r="J1102" s="1" t="s">
        <v>7353</v>
      </c>
      <c r="K1102" s="1">
        <v>0.9</v>
      </c>
      <c r="L1102" s="1" t="s">
        <v>7354</v>
      </c>
      <c r="M1102" s="1">
        <v>0.1091</v>
      </c>
      <c r="N1102" s="1" t="s">
        <v>7355</v>
      </c>
      <c r="O1102" s="1" t="s">
        <v>7356</v>
      </c>
      <c r="P1102" s="1">
        <v>0.13</v>
      </c>
      <c r="Q1102" s="1">
        <v>0</v>
      </c>
      <c r="R1102" s="1">
        <v>1.41E-2</v>
      </c>
      <c r="S1102" s="38">
        <v>43678</v>
      </c>
      <c r="T1102" s="1">
        <v>0.69</v>
      </c>
      <c r="U1102" s="1" t="s">
        <v>7357</v>
      </c>
      <c r="V1102" s="1">
        <v>9.7000000000000003E-3</v>
      </c>
      <c r="W1102" s="1" t="s">
        <v>7358</v>
      </c>
      <c r="X1102" s="1" t="b">
        <v>0</v>
      </c>
      <c r="Y1102" s="1" t="b">
        <v>0</v>
      </c>
    </row>
    <row r="1103" spans="1:25" x14ac:dyDescent="0.25">
      <c r="A1103" s="1" t="s">
        <v>7480</v>
      </c>
      <c r="B1103" s="1" t="s">
        <v>7481</v>
      </c>
      <c r="C1103" s="1" t="str">
        <f>VLOOKUP(B1103,店铺SKU信息!E:F,2,0)</f>
        <v>AGM1926-Black-XL</v>
      </c>
      <c r="D1103" s="1" t="s">
        <v>3904</v>
      </c>
      <c r="E1103" s="1" t="s">
        <v>8318</v>
      </c>
      <c r="F1103" s="1" t="s">
        <v>7352</v>
      </c>
      <c r="G1103" s="1">
        <v>9.5</v>
      </c>
      <c r="H1103" s="1">
        <v>5.19</v>
      </c>
      <c r="I1103" s="1">
        <v>1.59</v>
      </c>
      <c r="J1103" s="1" t="s">
        <v>7353</v>
      </c>
      <c r="K1103" s="1">
        <v>0.75</v>
      </c>
      <c r="L1103" s="1" t="s">
        <v>7354</v>
      </c>
      <c r="M1103" s="1">
        <v>4.5499999999999999E-2</v>
      </c>
      <c r="N1103" s="1" t="s">
        <v>7355</v>
      </c>
      <c r="O1103" s="1" t="s">
        <v>7356</v>
      </c>
      <c r="P1103" s="1">
        <v>0.06</v>
      </c>
      <c r="Q1103" s="1">
        <v>0</v>
      </c>
      <c r="R1103" s="1">
        <v>2.8999999999999998E-3</v>
      </c>
      <c r="S1103" s="38">
        <v>43678</v>
      </c>
      <c r="T1103" s="1">
        <v>0.69</v>
      </c>
      <c r="U1103" s="1" t="s">
        <v>7357</v>
      </c>
      <c r="V1103" s="1">
        <v>2E-3</v>
      </c>
      <c r="W1103" s="1" t="s">
        <v>7358</v>
      </c>
      <c r="X1103" s="1" t="b">
        <v>0</v>
      </c>
      <c r="Y1103" s="1" t="b">
        <v>0</v>
      </c>
    </row>
    <row r="1104" spans="1:25" x14ac:dyDescent="0.25">
      <c r="A1104" s="1" t="s">
        <v>7566</v>
      </c>
      <c r="B1104" s="1" t="s">
        <v>7567</v>
      </c>
      <c r="C1104" s="1" t="str">
        <f>VLOOKUP(B1104,店铺SKU信息!E:F,2,0)</f>
        <v>AGM19333-Black-2XL</v>
      </c>
      <c r="D1104" s="1" t="s">
        <v>4774</v>
      </c>
      <c r="E1104" s="1" t="s">
        <v>8318</v>
      </c>
      <c r="F1104" s="1" t="s">
        <v>7352</v>
      </c>
      <c r="G1104" s="1">
        <v>12.53</v>
      </c>
      <c r="H1104" s="1">
        <v>9.4700000000000006</v>
      </c>
      <c r="I1104" s="1">
        <v>0.88</v>
      </c>
      <c r="J1104" s="1" t="s">
        <v>7353</v>
      </c>
      <c r="K1104" s="1">
        <v>0.35</v>
      </c>
      <c r="L1104" s="1" t="s">
        <v>7354</v>
      </c>
      <c r="M1104" s="1">
        <v>6.0299999999999999E-2</v>
      </c>
      <c r="N1104" s="1" t="s">
        <v>7355</v>
      </c>
      <c r="O1104" s="1" t="s">
        <v>7356</v>
      </c>
      <c r="P1104" s="1">
        <v>0.03</v>
      </c>
      <c r="Q1104" s="1">
        <v>0</v>
      </c>
      <c r="R1104" s="1">
        <v>1.9E-3</v>
      </c>
      <c r="S1104" s="38">
        <v>43678</v>
      </c>
      <c r="T1104" s="1">
        <v>0.69</v>
      </c>
      <c r="U1104" s="1" t="s">
        <v>7357</v>
      </c>
      <c r="V1104" s="1">
        <v>1.2999999999999999E-3</v>
      </c>
      <c r="W1104" s="1" t="s">
        <v>7358</v>
      </c>
      <c r="X1104" s="1" t="b">
        <v>0</v>
      </c>
      <c r="Y1104" s="1" t="b">
        <v>0</v>
      </c>
    </row>
    <row r="1105" spans="1:25" x14ac:dyDescent="0.25">
      <c r="A1105" s="1" t="s">
        <v>7530</v>
      </c>
      <c r="B1105" s="1" t="s">
        <v>7531</v>
      </c>
      <c r="C1105" s="1" t="str">
        <f>VLOOKUP(B1105,店铺SKU信息!E:F,2,0)</f>
        <v>AGCY2379-Black-M</v>
      </c>
      <c r="D1105" s="1" t="s">
        <v>3019</v>
      </c>
      <c r="E1105" s="1" t="s">
        <v>8318</v>
      </c>
      <c r="F1105" s="1" t="s">
        <v>7352</v>
      </c>
      <c r="G1105" s="1">
        <v>15.34</v>
      </c>
      <c r="H1105" s="1">
        <v>11.85</v>
      </c>
      <c r="I1105" s="1">
        <v>1.95</v>
      </c>
      <c r="J1105" s="1" t="s">
        <v>7353</v>
      </c>
      <c r="K1105" s="1">
        <v>0.4</v>
      </c>
      <c r="L1105" s="1" t="s">
        <v>7354</v>
      </c>
      <c r="M1105" s="1">
        <v>0.20499999999999999</v>
      </c>
      <c r="N1105" s="1" t="s">
        <v>7355</v>
      </c>
      <c r="O1105" s="1" t="s">
        <v>7356</v>
      </c>
      <c r="P1105" s="1">
        <v>0.1</v>
      </c>
      <c r="Q1105" s="1">
        <v>0</v>
      </c>
      <c r="R1105" s="1">
        <v>1.9800000000000002E-2</v>
      </c>
      <c r="S1105" s="38">
        <v>43678</v>
      </c>
      <c r="T1105" s="1">
        <v>0.69</v>
      </c>
      <c r="U1105" s="1" t="s">
        <v>7357</v>
      </c>
      <c r="V1105" s="1">
        <v>1.37E-2</v>
      </c>
      <c r="W1105" s="1" t="s">
        <v>7358</v>
      </c>
      <c r="X1105" s="1" t="b">
        <v>0</v>
      </c>
      <c r="Y1105" s="1" t="b">
        <v>0</v>
      </c>
    </row>
    <row r="1106" spans="1:25" x14ac:dyDescent="0.25">
      <c r="A1106" s="1" t="s">
        <v>7380</v>
      </c>
      <c r="B1106" s="1" t="s">
        <v>7381</v>
      </c>
      <c r="C1106" s="1" t="str">
        <f>VLOOKUP(B1106,店铺SKU信息!E:F,2,0)</f>
        <v>AGM4896-Burgundy-4XL</v>
      </c>
      <c r="D1106" s="1" t="s">
        <v>2828</v>
      </c>
      <c r="E1106" s="1" t="s">
        <v>8318</v>
      </c>
      <c r="F1106" s="1" t="s">
        <v>7352</v>
      </c>
      <c r="G1106" s="1">
        <v>13.69</v>
      </c>
      <c r="H1106" s="1">
        <v>3.9</v>
      </c>
      <c r="I1106" s="1">
        <v>2.1</v>
      </c>
      <c r="J1106" s="1" t="s">
        <v>7353</v>
      </c>
      <c r="K1106" s="1">
        <v>1.05</v>
      </c>
      <c r="L1106" s="1" t="s">
        <v>7354</v>
      </c>
      <c r="M1106" s="1">
        <v>6.4799999999999996E-2</v>
      </c>
      <c r="N1106" s="1" t="s">
        <v>7355</v>
      </c>
      <c r="O1106" s="1" t="s">
        <v>7356</v>
      </c>
      <c r="P1106" s="1">
        <v>0.1</v>
      </c>
      <c r="Q1106" s="1">
        <v>0</v>
      </c>
      <c r="R1106" s="1">
        <v>6.3E-3</v>
      </c>
      <c r="S1106" s="38">
        <v>43678</v>
      </c>
      <c r="T1106" s="1">
        <v>0.69</v>
      </c>
      <c r="U1106" s="1" t="s">
        <v>7357</v>
      </c>
      <c r="V1106" s="1">
        <v>4.3E-3</v>
      </c>
      <c r="W1106" s="1" t="s">
        <v>7358</v>
      </c>
      <c r="X1106" s="1" t="b">
        <v>0</v>
      </c>
      <c r="Y1106" s="1" t="b">
        <v>0</v>
      </c>
    </row>
    <row r="1107" spans="1:25" x14ac:dyDescent="0.25">
      <c r="A1107" s="1" t="s">
        <v>7885</v>
      </c>
      <c r="B1107" s="1" t="s">
        <v>7886</v>
      </c>
      <c r="C1107" s="1" t="str">
        <f>VLOOKUP(B1107,店铺SKU信息!E:F,2,0)</f>
        <v>AGCY6758-Black-M</v>
      </c>
      <c r="D1107" s="1" t="s">
        <v>2660</v>
      </c>
      <c r="E1107" s="1" t="s">
        <v>8318</v>
      </c>
      <c r="F1107" s="1" t="s">
        <v>7352</v>
      </c>
      <c r="G1107" s="1">
        <v>11.4</v>
      </c>
      <c r="H1107" s="1">
        <v>9.5</v>
      </c>
      <c r="I1107" s="1">
        <v>2.8</v>
      </c>
      <c r="J1107" s="1" t="s">
        <v>7353</v>
      </c>
      <c r="K1107" s="1">
        <v>0.6</v>
      </c>
      <c r="L1107" s="1" t="s">
        <v>7354</v>
      </c>
      <c r="M1107" s="1">
        <v>0.17530000000000001</v>
      </c>
      <c r="N1107" s="1" t="s">
        <v>7355</v>
      </c>
      <c r="O1107" s="1" t="s">
        <v>7356</v>
      </c>
      <c r="P1107" s="1">
        <v>0.03</v>
      </c>
      <c r="Q1107" s="1">
        <v>0</v>
      </c>
      <c r="R1107" s="1">
        <v>5.7000000000000002E-3</v>
      </c>
      <c r="S1107" s="38">
        <v>43678</v>
      </c>
      <c r="T1107" s="1">
        <v>0.69</v>
      </c>
      <c r="U1107" s="1" t="s">
        <v>7357</v>
      </c>
      <c r="V1107" s="1">
        <v>3.8999999999999998E-3</v>
      </c>
      <c r="W1107" s="1" t="s">
        <v>7358</v>
      </c>
      <c r="X1107" s="1" t="b">
        <v>0</v>
      </c>
      <c r="Y1107" s="1" t="b">
        <v>0</v>
      </c>
    </row>
    <row r="1108" spans="1:25" x14ac:dyDescent="0.25">
      <c r="A1108" s="1" t="s">
        <v>7964</v>
      </c>
      <c r="B1108" s="1" t="s">
        <v>7965</v>
      </c>
      <c r="C1108" s="1" t="str">
        <f>VLOOKUP(B1108,店铺SKU信息!E:F,2,0)</f>
        <v>AGM1926-Navy Blue-2XL</v>
      </c>
      <c r="D1108" s="1" t="s">
        <v>2903</v>
      </c>
      <c r="E1108" s="1" t="s">
        <v>8318</v>
      </c>
      <c r="F1108" s="1" t="s">
        <v>7352</v>
      </c>
      <c r="G1108" s="1">
        <v>9.5</v>
      </c>
      <c r="H1108" s="1">
        <v>5.19</v>
      </c>
      <c r="I1108" s="1">
        <v>1.59</v>
      </c>
      <c r="J1108" s="1" t="s">
        <v>7353</v>
      </c>
      <c r="K1108" s="1">
        <v>0.75</v>
      </c>
      <c r="L1108" s="1" t="s">
        <v>7354</v>
      </c>
      <c r="M1108" s="1">
        <v>4.5499999999999999E-2</v>
      </c>
      <c r="N1108" s="1" t="s">
        <v>7355</v>
      </c>
      <c r="O1108" s="1" t="s">
        <v>7356</v>
      </c>
      <c r="P1108" s="1">
        <v>0.06</v>
      </c>
      <c r="Q1108" s="1">
        <v>0</v>
      </c>
      <c r="R1108" s="1">
        <v>2.8999999999999998E-3</v>
      </c>
      <c r="S1108" s="38">
        <v>43678</v>
      </c>
      <c r="T1108" s="1">
        <v>0.69</v>
      </c>
      <c r="U1108" s="1" t="s">
        <v>7357</v>
      </c>
      <c r="V1108" s="1">
        <v>2E-3</v>
      </c>
      <c r="W1108" s="1" t="s">
        <v>7358</v>
      </c>
      <c r="X1108" s="1" t="b">
        <v>0</v>
      </c>
      <c r="Y1108" s="1" t="b">
        <v>0</v>
      </c>
    </row>
    <row r="1109" spans="1:25" x14ac:dyDescent="0.25">
      <c r="A1109" s="1" t="s">
        <v>8319</v>
      </c>
      <c r="B1109" s="1" t="s">
        <v>8320</v>
      </c>
      <c r="C1109" s="1" t="str">
        <f>VLOOKUP(B1109,店铺SKU信息!E:F,2,0)</f>
        <v>AGCY49288-Navy Striped-L</v>
      </c>
      <c r="D1109" s="1" t="s">
        <v>8321</v>
      </c>
      <c r="E1109" s="1" t="s">
        <v>8318</v>
      </c>
      <c r="F1109" s="1" t="s">
        <v>7352</v>
      </c>
      <c r="G1109" s="1">
        <v>11</v>
      </c>
      <c r="H1109" s="1">
        <v>9</v>
      </c>
      <c r="I1109" s="1">
        <v>0.5</v>
      </c>
      <c r="J1109" s="1" t="s">
        <v>7353</v>
      </c>
      <c r="K1109" s="1">
        <v>0.3</v>
      </c>
      <c r="L1109" s="1" t="s">
        <v>7354</v>
      </c>
      <c r="M1109" s="1">
        <v>2.86E-2</v>
      </c>
      <c r="N1109" s="1" t="s">
        <v>7355</v>
      </c>
      <c r="O1109" s="1" t="s">
        <v>7356</v>
      </c>
      <c r="P1109" s="1">
        <v>0.03</v>
      </c>
      <c r="Q1109" s="1">
        <v>0</v>
      </c>
      <c r="R1109" s="1">
        <v>8.9999999999999998E-4</v>
      </c>
      <c r="S1109" s="38">
        <v>43678</v>
      </c>
      <c r="T1109" s="1">
        <v>0.69</v>
      </c>
      <c r="U1109" s="1" t="s">
        <v>7357</v>
      </c>
      <c r="V1109" s="1">
        <v>5.9999999999999995E-4</v>
      </c>
      <c r="W1109" s="1" t="s">
        <v>7358</v>
      </c>
      <c r="X1109" s="1" t="b">
        <v>0</v>
      </c>
      <c r="Y1109" s="1" t="b">
        <v>0</v>
      </c>
    </row>
    <row r="1110" spans="1:25" x14ac:dyDescent="0.25">
      <c r="A1110" s="1" t="s">
        <v>7663</v>
      </c>
      <c r="B1110" s="1" t="s">
        <v>7664</v>
      </c>
      <c r="C1110" s="1" t="str">
        <f>VLOOKUP(B1110,店铺SKU信息!E:F,2,0)</f>
        <v>AGCY6758-Black-L</v>
      </c>
      <c r="D1110" s="1" t="s">
        <v>2660</v>
      </c>
      <c r="E1110" s="1" t="s">
        <v>8318</v>
      </c>
      <c r="F1110" s="1" t="s">
        <v>7352</v>
      </c>
      <c r="G1110" s="1">
        <v>11.9</v>
      </c>
      <c r="H1110" s="1">
        <v>10.1</v>
      </c>
      <c r="I1110" s="1">
        <v>2.2000000000000002</v>
      </c>
      <c r="J1110" s="1" t="s">
        <v>7353</v>
      </c>
      <c r="K1110" s="1">
        <v>0.65</v>
      </c>
      <c r="L1110" s="1" t="s">
        <v>7354</v>
      </c>
      <c r="M1110" s="1">
        <v>0.1527</v>
      </c>
      <c r="N1110" s="1" t="s">
        <v>7355</v>
      </c>
      <c r="O1110" s="1" t="s">
        <v>7356</v>
      </c>
      <c r="P1110" s="1">
        <v>0.1</v>
      </c>
      <c r="Q1110" s="1">
        <v>0</v>
      </c>
      <c r="R1110" s="1">
        <v>1.4800000000000001E-2</v>
      </c>
      <c r="S1110" s="38">
        <v>43678</v>
      </c>
      <c r="T1110" s="1">
        <v>0.69</v>
      </c>
      <c r="U1110" s="1" t="s">
        <v>7357</v>
      </c>
      <c r="V1110" s="1">
        <v>1.0200000000000001E-2</v>
      </c>
      <c r="W1110" s="1" t="s">
        <v>7358</v>
      </c>
      <c r="X1110" s="1" t="b">
        <v>0</v>
      </c>
      <c r="Y1110" s="1" t="b">
        <v>0</v>
      </c>
    </row>
    <row r="1111" spans="1:25" x14ac:dyDescent="0.25">
      <c r="A1111" s="1" t="s">
        <v>7482</v>
      </c>
      <c r="B1111" s="1" t="s">
        <v>7483</v>
      </c>
      <c r="C1111" s="1" t="str">
        <f>VLOOKUP(B1111,店铺SKU信息!E:F,2,0)</f>
        <v>AGM4896-Blue-3XL</v>
      </c>
      <c r="D1111" s="1" t="s">
        <v>3030</v>
      </c>
      <c r="E1111" s="1" t="s">
        <v>8318</v>
      </c>
      <c r="F1111" s="1" t="s">
        <v>7352</v>
      </c>
      <c r="G1111" s="1">
        <v>13.69</v>
      </c>
      <c r="H1111" s="1">
        <v>3.9</v>
      </c>
      <c r="I1111" s="1">
        <v>2.1</v>
      </c>
      <c r="J1111" s="1" t="s">
        <v>7353</v>
      </c>
      <c r="K1111" s="1">
        <v>1.05</v>
      </c>
      <c r="L1111" s="1" t="s">
        <v>7354</v>
      </c>
      <c r="M1111" s="1">
        <v>6.4799999999999996E-2</v>
      </c>
      <c r="N1111" s="1" t="s">
        <v>7355</v>
      </c>
      <c r="O1111" s="1" t="s">
        <v>7356</v>
      </c>
      <c r="P1111" s="1">
        <v>0.06</v>
      </c>
      <c r="Q1111" s="1">
        <v>0</v>
      </c>
      <c r="R1111" s="1">
        <v>4.1999999999999997E-3</v>
      </c>
      <c r="S1111" s="38">
        <v>43678</v>
      </c>
      <c r="T1111" s="1">
        <v>0.69</v>
      </c>
      <c r="U1111" s="1" t="s">
        <v>7357</v>
      </c>
      <c r="V1111" s="1">
        <v>2.8999999999999998E-3</v>
      </c>
      <c r="W1111" s="1" t="s">
        <v>7358</v>
      </c>
      <c r="X1111" s="1" t="b">
        <v>0</v>
      </c>
      <c r="Y1111" s="1" t="b">
        <v>0</v>
      </c>
    </row>
    <row r="1112" spans="1:25" x14ac:dyDescent="0.25">
      <c r="A1112" s="1" t="s">
        <v>8010</v>
      </c>
      <c r="B1112" s="1" t="s">
        <v>8011</v>
      </c>
      <c r="C1112" s="1" t="str">
        <f>VLOOKUP(B1112,店铺SKU信息!E:F,2,0)</f>
        <v>AGM1926-Navy Blue-XL</v>
      </c>
      <c r="D1112" s="1" t="s">
        <v>3572</v>
      </c>
      <c r="E1112" s="1" t="s">
        <v>8318</v>
      </c>
      <c r="F1112" s="1" t="s">
        <v>7352</v>
      </c>
      <c r="G1112" s="1">
        <v>9.5</v>
      </c>
      <c r="H1112" s="1">
        <v>5.19</v>
      </c>
      <c r="I1112" s="1">
        <v>1.59</v>
      </c>
      <c r="J1112" s="1" t="s">
        <v>7353</v>
      </c>
      <c r="K1112" s="1">
        <v>0.75</v>
      </c>
      <c r="L1112" s="1" t="s">
        <v>7354</v>
      </c>
      <c r="M1112" s="1">
        <v>4.5499999999999999E-2</v>
      </c>
      <c r="N1112" s="1" t="s">
        <v>7355</v>
      </c>
      <c r="O1112" s="1" t="s">
        <v>7356</v>
      </c>
      <c r="P1112" s="1">
        <v>0.1</v>
      </c>
      <c r="Q1112" s="1">
        <v>0</v>
      </c>
      <c r="R1112" s="1">
        <v>4.4000000000000003E-3</v>
      </c>
      <c r="S1112" s="38">
        <v>43678</v>
      </c>
      <c r="T1112" s="1">
        <v>0.69</v>
      </c>
      <c r="U1112" s="1" t="s">
        <v>7357</v>
      </c>
      <c r="V1112" s="1">
        <v>3.0000000000000001E-3</v>
      </c>
      <c r="W1112" s="1" t="s">
        <v>7358</v>
      </c>
      <c r="X1112" s="1" t="b">
        <v>0</v>
      </c>
      <c r="Y1112" s="1" t="b">
        <v>0</v>
      </c>
    </row>
    <row r="1113" spans="1:25" x14ac:dyDescent="0.25">
      <c r="A1113" s="1" t="s">
        <v>7484</v>
      </c>
      <c r="B1113" s="1" t="s">
        <v>7485</v>
      </c>
      <c r="C1113" s="1" t="str">
        <f>VLOOKUP(B1113,店铺SKU信息!E:F,2,0)</f>
        <v>AGM4896-Burgundy-XL</v>
      </c>
      <c r="D1113" s="1" t="s">
        <v>2776</v>
      </c>
      <c r="E1113" s="1" t="s">
        <v>8318</v>
      </c>
      <c r="F1113" s="1" t="s">
        <v>7352</v>
      </c>
      <c r="G1113" s="1">
        <v>13.69</v>
      </c>
      <c r="H1113" s="1">
        <v>3.9</v>
      </c>
      <c r="I1113" s="1">
        <v>2.1</v>
      </c>
      <c r="J1113" s="1" t="s">
        <v>7353</v>
      </c>
      <c r="K1113" s="1">
        <v>1.05</v>
      </c>
      <c r="L1113" s="1" t="s">
        <v>7354</v>
      </c>
      <c r="M1113" s="1">
        <v>6.4799999999999996E-2</v>
      </c>
      <c r="N1113" s="1" t="s">
        <v>7355</v>
      </c>
      <c r="O1113" s="1" t="s">
        <v>7356</v>
      </c>
      <c r="P1113" s="1">
        <v>0.16</v>
      </c>
      <c r="Q1113" s="1">
        <v>0</v>
      </c>
      <c r="R1113" s="1">
        <v>1.0500000000000001E-2</v>
      </c>
      <c r="S1113" s="38">
        <v>43678</v>
      </c>
      <c r="T1113" s="1">
        <v>0.69</v>
      </c>
      <c r="U1113" s="1" t="s">
        <v>7357</v>
      </c>
      <c r="V1113" s="1">
        <v>7.1999999999999998E-3</v>
      </c>
      <c r="W1113" s="1" t="s">
        <v>7358</v>
      </c>
      <c r="X1113" s="1" t="b">
        <v>0</v>
      </c>
      <c r="Y1113" s="1" t="b">
        <v>0</v>
      </c>
    </row>
    <row r="1114" spans="1:25" x14ac:dyDescent="0.25">
      <c r="A1114" s="1" t="s">
        <v>7375</v>
      </c>
      <c r="B1114" s="1" t="s">
        <v>7376</v>
      </c>
      <c r="C1114" s="1" t="str">
        <f>VLOOKUP(B1114,店铺SKU信息!E:F,2,0)</f>
        <v>AGM4896-Blue-XL</v>
      </c>
      <c r="D1114" s="1" t="s">
        <v>2931</v>
      </c>
      <c r="E1114" s="1" t="s">
        <v>8318</v>
      </c>
      <c r="F1114" s="1" t="s">
        <v>7352</v>
      </c>
      <c r="G1114" s="1">
        <v>13.69</v>
      </c>
      <c r="H1114" s="1">
        <v>3.9</v>
      </c>
      <c r="I1114" s="1">
        <v>2.1</v>
      </c>
      <c r="J1114" s="1" t="s">
        <v>7353</v>
      </c>
      <c r="K1114" s="1">
        <v>1.05</v>
      </c>
      <c r="L1114" s="1" t="s">
        <v>7354</v>
      </c>
      <c r="M1114" s="1">
        <v>6.4799999999999996E-2</v>
      </c>
      <c r="N1114" s="1" t="s">
        <v>7355</v>
      </c>
      <c r="O1114" s="1" t="s">
        <v>7356</v>
      </c>
      <c r="P1114" s="1">
        <v>0.1</v>
      </c>
      <c r="Q1114" s="1">
        <v>0</v>
      </c>
      <c r="R1114" s="1">
        <v>6.3E-3</v>
      </c>
      <c r="S1114" s="38">
        <v>43678</v>
      </c>
      <c r="T1114" s="1">
        <v>0.69</v>
      </c>
      <c r="U1114" s="1" t="s">
        <v>7357</v>
      </c>
      <c r="V1114" s="1">
        <v>4.3E-3</v>
      </c>
      <c r="W1114" s="1" t="s">
        <v>7358</v>
      </c>
      <c r="X1114" s="1" t="b">
        <v>0</v>
      </c>
      <c r="Y1114" s="1" t="b">
        <v>0</v>
      </c>
    </row>
    <row r="1115" spans="1:25" x14ac:dyDescent="0.25">
      <c r="A1115" s="1" t="s">
        <v>7368</v>
      </c>
      <c r="B1115" s="1" t="s">
        <v>7369</v>
      </c>
      <c r="C1115" s="1" t="str">
        <f>VLOOKUP(B1115,店铺SKU信息!E:F,2,0)</f>
        <v>AGM48999-White-XL</v>
      </c>
      <c r="D1115" s="1" t="s">
        <v>2717</v>
      </c>
      <c r="E1115" s="1" t="s">
        <v>8318</v>
      </c>
      <c r="F1115" s="1" t="s">
        <v>7352</v>
      </c>
      <c r="G1115" s="1">
        <v>11.7</v>
      </c>
      <c r="H1115" s="1">
        <v>9.5</v>
      </c>
      <c r="I1115" s="1">
        <v>1.7</v>
      </c>
      <c r="J1115" s="1" t="s">
        <v>7353</v>
      </c>
      <c r="K1115" s="1">
        <v>0.9</v>
      </c>
      <c r="L1115" s="1" t="s">
        <v>7354</v>
      </c>
      <c r="M1115" s="1">
        <v>0.1091</v>
      </c>
      <c r="N1115" s="1" t="s">
        <v>7355</v>
      </c>
      <c r="O1115" s="1" t="s">
        <v>7356</v>
      </c>
      <c r="P1115" s="1">
        <v>0.32</v>
      </c>
      <c r="Q1115" s="1">
        <v>0</v>
      </c>
      <c r="R1115" s="1">
        <v>3.5200000000000002E-2</v>
      </c>
      <c r="S1115" s="38">
        <v>43678</v>
      </c>
      <c r="T1115" s="1">
        <v>0.69</v>
      </c>
      <c r="U1115" s="1" t="s">
        <v>7357</v>
      </c>
      <c r="V1115" s="1">
        <v>2.2800000000000001E-2</v>
      </c>
      <c r="W1115" s="1" t="s">
        <v>7358</v>
      </c>
      <c r="X1115" s="1" t="b">
        <v>0</v>
      </c>
      <c r="Y1115" s="1" t="b">
        <v>0</v>
      </c>
    </row>
    <row r="1116" spans="1:25" x14ac:dyDescent="0.25">
      <c r="A1116" s="1" t="s">
        <v>7359</v>
      </c>
      <c r="B1116" s="1" t="s">
        <v>7360</v>
      </c>
      <c r="C1116" s="1" t="str">
        <f>VLOOKUP(B1116,店铺SKU信息!E:F,2,0)</f>
        <v>AGM4896-Black-XL</v>
      </c>
      <c r="D1116" s="1" t="s">
        <v>2897</v>
      </c>
      <c r="E1116" s="1" t="s">
        <v>8318</v>
      </c>
      <c r="F1116" s="1" t="s">
        <v>7352</v>
      </c>
      <c r="G1116" s="1">
        <v>13.69</v>
      </c>
      <c r="H1116" s="1">
        <v>3.9</v>
      </c>
      <c r="I1116" s="1">
        <v>2.1</v>
      </c>
      <c r="J1116" s="1" t="s">
        <v>7353</v>
      </c>
      <c r="K1116" s="1">
        <v>1.05</v>
      </c>
      <c r="L1116" s="1" t="s">
        <v>7354</v>
      </c>
      <c r="M1116" s="1">
        <v>6.4799999999999996E-2</v>
      </c>
      <c r="N1116" s="1" t="s">
        <v>7355</v>
      </c>
      <c r="O1116" s="1" t="s">
        <v>7356</v>
      </c>
      <c r="P1116" s="1">
        <v>0.16</v>
      </c>
      <c r="Q1116" s="1">
        <v>0</v>
      </c>
      <c r="R1116" s="1">
        <v>1.0500000000000001E-2</v>
      </c>
      <c r="S1116" s="38">
        <v>43678</v>
      </c>
      <c r="T1116" s="1">
        <v>0.69</v>
      </c>
      <c r="U1116" s="1" t="s">
        <v>7357</v>
      </c>
      <c r="V1116" s="1">
        <v>7.1999999999999998E-3</v>
      </c>
      <c r="W1116" s="1" t="s">
        <v>7358</v>
      </c>
      <c r="X1116" s="1" t="b">
        <v>0</v>
      </c>
      <c r="Y1116" s="1" t="b">
        <v>0</v>
      </c>
    </row>
    <row r="1117" spans="1:25" x14ac:dyDescent="0.25">
      <c r="A1117" s="1" t="s">
        <v>8215</v>
      </c>
      <c r="B1117" s="1" t="s">
        <v>8216</v>
      </c>
      <c r="C1117" s="1" t="str">
        <f>VLOOKUP(B1117,店铺SKU信息!E:F,2,0)</f>
        <v>AGCY6749-White-XL</v>
      </c>
      <c r="D1117" s="1" t="s">
        <v>4679</v>
      </c>
      <c r="E1117" s="1" t="s">
        <v>8318</v>
      </c>
      <c r="F1117" s="1" t="s">
        <v>7352</v>
      </c>
      <c r="G1117" s="1">
        <v>13.07</v>
      </c>
      <c r="H1117" s="1">
        <v>10.28</v>
      </c>
      <c r="I1117" s="1">
        <v>0.79</v>
      </c>
      <c r="J1117" s="1" t="s">
        <v>7353</v>
      </c>
      <c r="K1117" s="1">
        <v>0.2</v>
      </c>
      <c r="L1117" s="1" t="s">
        <v>7354</v>
      </c>
      <c r="M1117" s="1">
        <v>6.1400000000000003E-2</v>
      </c>
      <c r="N1117" s="1" t="s">
        <v>7355</v>
      </c>
      <c r="O1117" s="1" t="s">
        <v>7356</v>
      </c>
      <c r="P1117" s="1">
        <v>0.19</v>
      </c>
      <c r="Q1117" s="1">
        <v>0</v>
      </c>
      <c r="R1117" s="1">
        <v>1.1900000000000001E-2</v>
      </c>
      <c r="S1117" s="38">
        <v>43678</v>
      </c>
      <c r="T1117" s="1">
        <v>0.69</v>
      </c>
      <c r="U1117" s="1" t="s">
        <v>7357</v>
      </c>
      <c r="V1117" s="1">
        <v>8.2000000000000007E-3</v>
      </c>
      <c r="W1117" s="1" t="s">
        <v>7358</v>
      </c>
      <c r="X1117" s="1" t="b">
        <v>0</v>
      </c>
      <c r="Y1117" s="1" t="b">
        <v>0</v>
      </c>
    </row>
    <row r="1118" spans="1:25" x14ac:dyDescent="0.25">
      <c r="A1118" s="1" t="s">
        <v>7885</v>
      </c>
      <c r="B1118" s="1" t="s">
        <v>7886</v>
      </c>
      <c r="C1118" s="1" t="str">
        <f>VLOOKUP(B1118,店铺SKU信息!E:F,2,0)</f>
        <v>AGCY6758-Black-M</v>
      </c>
      <c r="D1118" s="1" t="s">
        <v>2660</v>
      </c>
      <c r="E1118" s="1" t="s">
        <v>8318</v>
      </c>
      <c r="F1118" s="1" t="s">
        <v>7352</v>
      </c>
      <c r="G1118" s="1">
        <v>11.4</v>
      </c>
      <c r="H1118" s="1">
        <v>9.5</v>
      </c>
      <c r="I1118" s="1">
        <v>2.8</v>
      </c>
      <c r="J1118" s="1" t="s">
        <v>7353</v>
      </c>
      <c r="K1118" s="1">
        <v>0.6</v>
      </c>
      <c r="L1118" s="1" t="s">
        <v>7354</v>
      </c>
      <c r="M1118" s="1">
        <v>0.17530000000000001</v>
      </c>
      <c r="N1118" s="1" t="s">
        <v>7355</v>
      </c>
      <c r="O1118" s="1" t="s">
        <v>7356</v>
      </c>
      <c r="P1118" s="1">
        <v>0.06</v>
      </c>
      <c r="Q1118" s="1">
        <v>0</v>
      </c>
      <c r="R1118" s="1">
        <v>1.1299999999999999E-2</v>
      </c>
      <c r="S1118" s="38">
        <v>43678</v>
      </c>
      <c r="T1118" s="1">
        <v>0.69</v>
      </c>
      <c r="U1118" s="1" t="s">
        <v>7357</v>
      </c>
      <c r="V1118" s="1">
        <v>7.7999999999999996E-3</v>
      </c>
      <c r="W1118" s="1" t="s">
        <v>7358</v>
      </c>
      <c r="X1118" s="1" t="b">
        <v>0</v>
      </c>
      <c r="Y1118" s="1" t="b">
        <v>0</v>
      </c>
    </row>
    <row r="1119" spans="1:25" x14ac:dyDescent="0.25">
      <c r="A1119" s="1" t="s">
        <v>7715</v>
      </c>
      <c r="B1119" s="1" t="s">
        <v>7716</v>
      </c>
      <c r="C1119" s="1" t="str">
        <f>VLOOKUP(B1119,店铺SKU信息!E:F,2,0)</f>
        <v>AGCY6715-Black-L</v>
      </c>
      <c r="D1119" s="1" t="s">
        <v>7717</v>
      </c>
      <c r="E1119" s="1" t="s">
        <v>8318</v>
      </c>
      <c r="F1119" s="1" t="s">
        <v>7352</v>
      </c>
      <c r="G1119" s="1">
        <v>11.85</v>
      </c>
      <c r="H1119" s="1">
        <v>10</v>
      </c>
      <c r="I1119" s="1">
        <v>1.5</v>
      </c>
      <c r="J1119" s="1" t="s">
        <v>7353</v>
      </c>
      <c r="K1119" s="1">
        <v>0.57999999999999996</v>
      </c>
      <c r="L1119" s="1" t="s">
        <v>7354</v>
      </c>
      <c r="M1119" s="1">
        <v>0.1028</v>
      </c>
      <c r="N1119" s="1" t="s">
        <v>7355</v>
      </c>
      <c r="O1119" s="1" t="s">
        <v>7356</v>
      </c>
      <c r="P1119" s="1">
        <v>0.03</v>
      </c>
      <c r="Q1119" s="1">
        <v>0</v>
      </c>
      <c r="R1119" s="1">
        <v>3.3E-3</v>
      </c>
      <c r="S1119" s="38">
        <v>43678</v>
      </c>
      <c r="T1119" s="1">
        <v>0.69</v>
      </c>
      <c r="U1119" s="1" t="s">
        <v>7357</v>
      </c>
      <c r="V1119" s="1">
        <v>2.3E-3</v>
      </c>
      <c r="W1119" s="1" t="s">
        <v>7358</v>
      </c>
      <c r="X1119" s="1" t="b">
        <v>0</v>
      </c>
      <c r="Y1119" s="1" t="b">
        <v>0</v>
      </c>
    </row>
    <row r="1120" spans="1:25" x14ac:dyDescent="0.25">
      <c r="A1120" s="1" t="s">
        <v>7478</v>
      </c>
      <c r="B1120" s="1" t="s">
        <v>7479</v>
      </c>
      <c r="C1120" s="1" t="str">
        <f>VLOOKUP(B1120,店铺SKU信息!E:F,2,0)</f>
        <v>AGCY6770-Red-L</v>
      </c>
      <c r="D1120" s="1" t="s">
        <v>4261</v>
      </c>
      <c r="E1120" s="1" t="s">
        <v>8318</v>
      </c>
      <c r="F1120" s="1" t="s">
        <v>7352</v>
      </c>
      <c r="G1120" s="1">
        <v>13.07</v>
      </c>
      <c r="H1120" s="1">
        <v>10.28</v>
      </c>
      <c r="I1120" s="1">
        <v>0.79</v>
      </c>
      <c r="J1120" s="1" t="s">
        <v>7353</v>
      </c>
      <c r="K1120" s="1">
        <v>0.2</v>
      </c>
      <c r="L1120" s="1" t="s">
        <v>7354</v>
      </c>
      <c r="M1120" s="1">
        <v>6.1400000000000003E-2</v>
      </c>
      <c r="N1120" s="1" t="s">
        <v>7355</v>
      </c>
      <c r="O1120" s="1" t="s">
        <v>7356</v>
      </c>
      <c r="P1120" s="1">
        <v>0.03</v>
      </c>
      <c r="Q1120" s="1">
        <v>0</v>
      </c>
      <c r="R1120" s="1">
        <v>2E-3</v>
      </c>
      <c r="S1120" s="38">
        <v>43678</v>
      </c>
      <c r="T1120" s="1">
        <v>0.69</v>
      </c>
      <c r="U1120" s="1" t="s">
        <v>7357</v>
      </c>
      <c r="V1120" s="1">
        <v>1.4E-3</v>
      </c>
      <c r="W1120" s="1" t="s">
        <v>7358</v>
      </c>
      <c r="X1120" s="1" t="b">
        <v>0</v>
      </c>
      <c r="Y1120" s="1" t="b">
        <v>0</v>
      </c>
    </row>
    <row r="1121" spans="1:25" x14ac:dyDescent="0.25">
      <c r="A1121" s="1" t="s">
        <v>7568</v>
      </c>
      <c r="B1121" s="1" t="s">
        <v>7569</v>
      </c>
      <c r="C1121" s="1" t="str">
        <f>VLOOKUP(B1121,店铺SKU信息!E:F,2,0)</f>
        <v>AGCY6820-Black-S</v>
      </c>
      <c r="D1121" s="1" t="s">
        <v>4096</v>
      </c>
      <c r="E1121" s="1" t="s">
        <v>8318</v>
      </c>
      <c r="F1121" s="1" t="s">
        <v>7352</v>
      </c>
      <c r="G1121" s="1">
        <v>13.07</v>
      </c>
      <c r="H1121" s="1">
        <v>10.28</v>
      </c>
      <c r="I1121" s="1">
        <v>0.79</v>
      </c>
      <c r="J1121" s="1" t="s">
        <v>7353</v>
      </c>
      <c r="K1121" s="1">
        <v>0.2</v>
      </c>
      <c r="L1121" s="1" t="s">
        <v>7354</v>
      </c>
      <c r="M1121" s="1">
        <v>6.1400000000000003E-2</v>
      </c>
      <c r="N1121" s="1" t="s">
        <v>7355</v>
      </c>
      <c r="O1121" s="1" t="s">
        <v>7356</v>
      </c>
      <c r="P1121" s="1">
        <v>0.39</v>
      </c>
      <c r="Q1121" s="1">
        <v>0</v>
      </c>
      <c r="R1121" s="1">
        <v>2.3800000000000002E-2</v>
      </c>
      <c r="S1121" s="38">
        <v>43678</v>
      </c>
      <c r="T1121" s="1">
        <v>0.69</v>
      </c>
      <c r="U1121" s="1" t="s">
        <v>7357</v>
      </c>
      <c r="V1121" s="1">
        <v>1.6400000000000001E-2</v>
      </c>
      <c r="W1121" s="1" t="s">
        <v>7358</v>
      </c>
      <c r="X1121" s="1" t="b">
        <v>0</v>
      </c>
      <c r="Y1121" s="1" t="b">
        <v>0</v>
      </c>
    </row>
    <row r="1122" spans="1:25" x14ac:dyDescent="0.25">
      <c r="A1122" s="1" t="s">
        <v>7359</v>
      </c>
      <c r="B1122" s="1" t="s">
        <v>7360</v>
      </c>
      <c r="C1122" s="1" t="str">
        <f>VLOOKUP(B1122,店铺SKU信息!E:F,2,0)</f>
        <v>AGM4896-Black-XL</v>
      </c>
      <c r="D1122" s="1" t="s">
        <v>2897</v>
      </c>
      <c r="E1122" s="1" t="s">
        <v>8318</v>
      </c>
      <c r="F1122" s="1" t="s">
        <v>7352</v>
      </c>
      <c r="G1122" s="1">
        <v>13.69</v>
      </c>
      <c r="H1122" s="1">
        <v>3.9</v>
      </c>
      <c r="I1122" s="1">
        <v>2.1</v>
      </c>
      <c r="J1122" s="1" t="s">
        <v>7353</v>
      </c>
      <c r="K1122" s="1">
        <v>1.05</v>
      </c>
      <c r="L1122" s="1" t="s">
        <v>7354</v>
      </c>
      <c r="M1122" s="1">
        <v>6.4799999999999996E-2</v>
      </c>
      <c r="N1122" s="1" t="s">
        <v>7355</v>
      </c>
      <c r="O1122" s="1" t="s">
        <v>7356</v>
      </c>
      <c r="P1122" s="1">
        <v>0.13</v>
      </c>
      <c r="Q1122" s="1">
        <v>0</v>
      </c>
      <c r="R1122" s="1">
        <v>8.3999999999999995E-3</v>
      </c>
      <c r="S1122" s="38">
        <v>43678</v>
      </c>
      <c r="T1122" s="1">
        <v>0.69</v>
      </c>
      <c r="U1122" s="1" t="s">
        <v>7357</v>
      </c>
      <c r="V1122" s="1">
        <v>5.7999999999999996E-3</v>
      </c>
      <c r="W1122" s="1" t="s">
        <v>7358</v>
      </c>
      <c r="X1122" s="1" t="b">
        <v>0</v>
      </c>
      <c r="Y1122" s="1" t="b">
        <v>0</v>
      </c>
    </row>
    <row r="1123" spans="1:25" x14ac:dyDescent="0.25">
      <c r="A1123" s="1" t="s">
        <v>8190</v>
      </c>
      <c r="B1123" s="1" t="s">
        <v>8191</v>
      </c>
      <c r="C1123" s="1" t="str">
        <f>VLOOKUP(B1123,店铺SKU信息!E:F,2,0)</f>
        <v>AGM19333-White-3XL</v>
      </c>
      <c r="D1123" s="1" t="s">
        <v>3097</v>
      </c>
      <c r="E1123" s="1" t="s">
        <v>8318</v>
      </c>
      <c r="F1123" s="1" t="s">
        <v>7352</v>
      </c>
      <c r="G1123" s="1">
        <v>12.4</v>
      </c>
      <c r="H1123" s="1">
        <v>9.6</v>
      </c>
      <c r="I1123" s="1">
        <v>0.6</v>
      </c>
      <c r="J1123" s="1" t="s">
        <v>7353</v>
      </c>
      <c r="K1123" s="1">
        <v>0.3</v>
      </c>
      <c r="L1123" s="1" t="s">
        <v>7354</v>
      </c>
      <c r="M1123" s="1">
        <v>4.1300000000000003E-2</v>
      </c>
      <c r="N1123" s="1" t="s">
        <v>7355</v>
      </c>
      <c r="O1123" s="1" t="s">
        <v>7356</v>
      </c>
      <c r="P1123" s="1">
        <v>0.06</v>
      </c>
      <c r="Q1123" s="1">
        <v>0</v>
      </c>
      <c r="R1123" s="1">
        <v>2.7000000000000001E-3</v>
      </c>
      <c r="S1123" s="38">
        <v>43678</v>
      </c>
      <c r="T1123" s="1">
        <v>0.69</v>
      </c>
      <c r="U1123" s="1" t="s">
        <v>7357</v>
      </c>
      <c r="V1123" s="1">
        <v>1.8E-3</v>
      </c>
      <c r="W1123" s="1" t="s">
        <v>7358</v>
      </c>
      <c r="X1123" s="1" t="b">
        <v>0</v>
      </c>
      <c r="Y1123" s="1" t="b">
        <v>0</v>
      </c>
    </row>
    <row r="1124" spans="1:25" x14ac:dyDescent="0.25">
      <c r="A1124" s="1" t="s">
        <v>7906</v>
      </c>
      <c r="B1124" s="1" t="s">
        <v>7907</v>
      </c>
      <c r="C1124" s="1" t="str">
        <f>VLOOKUP(B1124,店铺SKU信息!E:F,2,0)</f>
        <v>AGCY6820-White-S</v>
      </c>
      <c r="D1124" s="1" t="s">
        <v>3198</v>
      </c>
      <c r="E1124" s="1" t="s">
        <v>8318</v>
      </c>
      <c r="F1124" s="1" t="s">
        <v>7352</v>
      </c>
      <c r="G1124" s="1">
        <v>13.07</v>
      </c>
      <c r="H1124" s="1">
        <v>10.28</v>
      </c>
      <c r="I1124" s="1">
        <v>0.79</v>
      </c>
      <c r="J1124" s="1" t="s">
        <v>7353</v>
      </c>
      <c r="K1124" s="1">
        <v>0.2</v>
      </c>
      <c r="L1124" s="1" t="s">
        <v>7354</v>
      </c>
      <c r="M1124" s="1">
        <v>6.1400000000000003E-2</v>
      </c>
      <c r="N1124" s="1" t="s">
        <v>7355</v>
      </c>
      <c r="O1124" s="1" t="s">
        <v>7356</v>
      </c>
      <c r="P1124" s="1">
        <v>0.06</v>
      </c>
      <c r="Q1124" s="1">
        <v>0</v>
      </c>
      <c r="R1124" s="1">
        <v>4.0000000000000001E-3</v>
      </c>
      <c r="S1124" s="38">
        <v>43678</v>
      </c>
      <c r="T1124" s="1">
        <v>0.69</v>
      </c>
      <c r="U1124" s="1" t="s">
        <v>7357</v>
      </c>
      <c r="V1124" s="1">
        <v>2.7000000000000001E-3</v>
      </c>
      <c r="W1124" s="1" t="s">
        <v>7358</v>
      </c>
      <c r="X1124" s="1" t="b">
        <v>0</v>
      </c>
      <c r="Y1124" s="1" t="b">
        <v>0</v>
      </c>
    </row>
    <row r="1125" spans="1:25" x14ac:dyDescent="0.25">
      <c r="A1125" s="1" t="s">
        <v>8322</v>
      </c>
      <c r="B1125" s="1" t="s">
        <v>8323</v>
      </c>
      <c r="C1125" s="1" t="str">
        <f>VLOOKUP(B1125,店铺SKU信息!E:F,2,0)</f>
        <v>AGCY6769-Black-S</v>
      </c>
      <c r="D1125" s="1" t="s">
        <v>8324</v>
      </c>
      <c r="E1125" s="1" t="s">
        <v>8318</v>
      </c>
      <c r="F1125" s="1" t="s">
        <v>7352</v>
      </c>
      <c r="G1125" s="1">
        <v>12.99</v>
      </c>
      <c r="H1125" s="1">
        <v>10.25</v>
      </c>
      <c r="I1125" s="1">
        <v>0.87</v>
      </c>
      <c r="J1125" s="1" t="s">
        <v>7353</v>
      </c>
      <c r="K1125" s="1">
        <v>0.25</v>
      </c>
      <c r="L1125" s="1" t="s">
        <v>7354</v>
      </c>
      <c r="M1125" s="1">
        <v>6.7000000000000004E-2</v>
      </c>
      <c r="N1125" s="1" t="s">
        <v>7355</v>
      </c>
      <c r="O1125" s="1" t="s">
        <v>7356</v>
      </c>
      <c r="P1125" s="1">
        <v>0.06</v>
      </c>
      <c r="Q1125" s="1">
        <v>0</v>
      </c>
      <c r="R1125" s="1">
        <v>4.3E-3</v>
      </c>
      <c r="S1125" s="38">
        <v>43678</v>
      </c>
      <c r="T1125" s="1">
        <v>0.69</v>
      </c>
      <c r="U1125" s="1" t="s">
        <v>7357</v>
      </c>
      <c r="V1125" s="1">
        <v>3.0000000000000001E-3</v>
      </c>
      <c r="W1125" s="1" t="s">
        <v>7358</v>
      </c>
      <c r="X1125" s="1" t="b">
        <v>0</v>
      </c>
      <c r="Y1125" s="1" t="b">
        <v>0</v>
      </c>
    </row>
    <row r="1126" spans="1:25" x14ac:dyDescent="0.25">
      <c r="A1126" s="1" t="s">
        <v>8202</v>
      </c>
      <c r="B1126" s="1" t="s">
        <v>8203</v>
      </c>
      <c r="C1126" s="1" t="str">
        <f>VLOOKUP(B1126,店铺SKU信息!E:F,2,0)</f>
        <v>AGM19299-Black-XL</v>
      </c>
      <c r="D1126" s="1" t="s">
        <v>4207</v>
      </c>
      <c r="E1126" s="1" t="s">
        <v>8318</v>
      </c>
      <c r="F1126" s="1" t="s">
        <v>7352</v>
      </c>
      <c r="G1126" s="1">
        <v>11.55</v>
      </c>
      <c r="H1126" s="1">
        <v>11.4</v>
      </c>
      <c r="I1126" s="1">
        <v>1.95</v>
      </c>
      <c r="J1126" s="1" t="s">
        <v>7353</v>
      </c>
      <c r="K1126" s="1">
        <v>0.85</v>
      </c>
      <c r="L1126" s="1" t="s">
        <v>7354</v>
      </c>
      <c r="M1126" s="1">
        <v>0.14860000000000001</v>
      </c>
      <c r="N1126" s="1" t="s">
        <v>7355</v>
      </c>
      <c r="O1126" s="1" t="s">
        <v>7356</v>
      </c>
      <c r="P1126" s="1">
        <v>0.1</v>
      </c>
      <c r="Q1126" s="1">
        <v>0</v>
      </c>
      <c r="R1126" s="1">
        <v>1.44E-2</v>
      </c>
      <c r="S1126" s="38">
        <v>43678</v>
      </c>
      <c r="T1126" s="1">
        <v>0.69</v>
      </c>
      <c r="U1126" s="1" t="s">
        <v>7357</v>
      </c>
      <c r="V1126" s="1">
        <v>9.9000000000000008E-3</v>
      </c>
      <c r="W1126" s="1" t="s">
        <v>7358</v>
      </c>
      <c r="X1126" s="1" t="b">
        <v>0</v>
      </c>
      <c r="Y1126" s="1" t="b">
        <v>0</v>
      </c>
    </row>
    <row r="1127" spans="1:25" x14ac:dyDescent="0.25">
      <c r="A1127" s="1" t="s">
        <v>7428</v>
      </c>
      <c r="B1127" s="1" t="s">
        <v>7429</v>
      </c>
      <c r="C1127" s="1" t="str">
        <f>VLOOKUP(B1127,店铺SKU信息!E:F,2,0)</f>
        <v>AGM48999-Purple-3XL</v>
      </c>
      <c r="D1127" s="1" t="s">
        <v>2926</v>
      </c>
      <c r="E1127" s="1" t="s">
        <v>8318</v>
      </c>
      <c r="F1127" s="1" t="s">
        <v>7352</v>
      </c>
      <c r="G1127" s="1">
        <v>11.7</v>
      </c>
      <c r="H1127" s="1">
        <v>9.5</v>
      </c>
      <c r="I1127" s="1">
        <v>1.7</v>
      </c>
      <c r="J1127" s="1" t="s">
        <v>7353</v>
      </c>
      <c r="K1127" s="1">
        <v>0.9</v>
      </c>
      <c r="L1127" s="1" t="s">
        <v>7354</v>
      </c>
      <c r="M1127" s="1">
        <v>0.1091</v>
      </c>
      <c r="N1127" s="1" t="s">
        <v>7355</v>
      </c>
      <c r="O1127" s="1" t="s">
        <v>7356</v>
      </c>
      <c r="P1127" s="1">
        <v>0.03</v>
      </c>
      <c r="Q1127" s="1">
        <v>0</v>
      </c>
      <c r="R1127" s="1">
        <v>3.5000000000000001E-3</v>
      </c>
      <c r="S1127" s="38">
        <v>43678</v>
      </c>
      <c r="T1127" s="1">
        <v>0.69</v>
      </c>
      <c r="U1127" s="1" t="s">
        <v>7357</v>
      </c>
      <c r="V1127" s="1">
        <v>2.3999999999999998E-3</v>
      </c>
      <c r="W1127" s="1" t="s">
        <v>7358</v>
      </c>
      <c r="X1127" s="1" t="b">
        <v>0</v>
      </c>
      <c r="Y1127" s="1" t="b">
        <v>0</v>
      </c>
    </row>
    <row r="1128" spans="1:25" x14ac:dyDescent="0.25">
      <c r="A1128" s="1" t="s">
        <v>7665</v>
      </c>
      <c r="B1128" s="1" t="s">
        <v>7666</v>
      </c>
      <c r="C1128" s="1" t="str">
        <f>VLOOKUP(B1128,店铺SKU信息!E:F,2,0)</f>
        <v>AGCY6758-Black-XL</v>
      </c>
      <c r="D1128" s="1" t="s">
        <v>2660</v>
      </c>
      <c r="E1128" s="1" t="s">
        <v>8318</v>
      </c>
      <c r="F1128" s="1" t="s">
        <v>7352</v>
      </c>
      <c r="G1128" s="1">
        <v>10.199999999999999</v>
      </c>
      <c r="H1128" s="1">
        <v>7</v>
      </c>
      <c r="I1128" s="1">
        <v>2.7</v>
      </c>
      <c r="J1128" s="1" t="s">
        <v>7353</v>
      </c>
      <c r="K1128" s="1">
        <v>0.7</v>
      </c>
      <c r="L1128" s="1" t="s">
        <v>7354</v>
      </c>
      <c r="M1128" s="1">
        <v>0.1114</v>
      </c>
      <c r="N1128" s="1" t="s">
        <v>7355</v>
      </c>
      <c r="O1128" s="1" t="s">
        <v>7356</v>
      </c>
      <c r="P1128" s="1">
        <v>0.42</v>
      </c>
      <c r="Q1128" s="1">
        <v>0.32</v>
      </c>
      <c r="R1128" s="1">
        <v>1.0800000000000001E-2</v>
      </c>
      <c r="S1128" s="38">
        <v>43678</v>
      </c>
      <c r="T1128" s="1">
        <v>0.69</v>
      </c>
      <c r="U1128" s="1" t="s">
        <v>7357</v>
      </c>
      <c r="V1128" s="1">
        <v>7.4000000000000003E-3</v>
      </c>
      <c r="W1128" s="1" t="s">
        <v>7358</v>
      </c>
      <c r="X1128" s="1" t="b">
        <v>0</v>
      </c>
      <c r="Y1128" s="1" t="b">
        <v>0</v>
      </c>
    </row>
    <row r="1129" spans="1:25" x14ac:dyDescent="0.25">
      <c r="A1129" s="1" t="s">
        <v>7361</v>
      </c>
      <c r="B1129" s="1" t="s">
        <v>7362</v>
      </c>
      <c r="C1129" s="1" t="str">
        <f>VLOOKUP(B1129,店铺SKU信息!E:F,2,0)</f>
        <v>AGM48999-White-3XL</v>
      </c>
      <c r="D1129" s="1" t="s">
        <v>2980</v>
      </c>
      <c r="E1129" s="1" t="s">
        <v>8318</v>
      </c>
      <c r="F1129" s="1" t="s">
        <v>7352</v>
      </c>
      <c r="G1129" s="1">
        <v>11.7</v>
      </c>
      <c r="H1129" s="1">
        <v>9.5</v>
      </c>
      <c r="I1129" s="1">
        <v>1.7</v>
      </c>
      <c r="J1129" s="1" t="s">
        <v>7353</v>
      </c>
      <c r="K1129" s="1">
        <v>0.9</v>
      </c>
      <c r="L1129" s="1" t="s">
        <v>7354</v>
      </c>
      <c r="M1129" s="1">
        <v>0.1091</v>
      </c>
      <c r="N1129" s="1" t="s">
        <v>7355</v>
      </c>
      <c r="O1129" s="1" t="s">
        <v>7356</v>
      </c>
      <c r="P1129" s="1">
        <v>0.39</v>
      </c>
      <c r="Q1129" s="1">
        <v>0.13</v>
      </c>
      <c r="R1129" s="1">
        <v>2.81E-2</v>
      </c>
      <c r="S1129" s="38">
        <v>43678</v>
      </c>
      <c r="T1129" s="1">
        <v>0.69</v>
      </c>
      <c r="U1129" s="1" t="s">
        <v>7357</v>
      </c>
      <c r="V1129" s="1">
        <v>1.9400000000000001E-2</v>
      </c>
      <c r="W1129" s="1" t="s">
        <v>7358</v>
      </c>
      <c r="X1129" s="1" t="b">
        <v>0</v>
      </c>
      <c r="Y1129" s="1" t="b">
        <v>0</v>
      </c>
    </row>
    <row r="1130" spans="1:25" x14ac:dyDescent="0.25">
      <c r="A1130" s="1" t="s">
        <v>8301</v>
      </c>
      <c r="B1130" s="1" t="s">
        <v>8302</v>
      </c>
      <c r="C1130" s="1" t="str">
        <f>VLOOKUP(B1130,店铺SKU信息!E:F,2,0)</f>
        <v>AGCY2379-White-M</v>
      </c>
      <c r="D1130" s="1" t="s">
        <v>3025</v>
      </c>
      <c r="E1130" s="1" t="s">
        <v>8318</v>
      </c>
      <c r="F1130" s="1" t="s">
        <v>7352</v>
      </c>
      <c r="G1130" s="1">
        <v>15.34</v>
      </c>
      <c r="H1130" s="1">
        <v>11.85</v>
      </c>
      <c r="I1130" s="1">
        <v>1.95</v>
      </c>
      <c r="J1130" s="1" t="s">
        <v>7353</v>
      </c>
      <c r="K1130" s="1">
        <v>0.4</v>
      </c>
      <c r="L1130" s="1" t="s">
        <v>7354</v>
      </c>
      <c r="M1130" s="1">
        <v>0.20499999999999999</v>
      </c>
      <c r="N1130" s="1" t="s">
        <v>7355</v>
      </c>
      <c r="O1130" s="1" t="s">
        <v>7356</v>
      </c>
      <c r="P1130" s="1">
        <v>0.13</v>
      </c>
      <c r="Q1130" s="1">
        <v>0</v>
      </c>
      <c r="R1130" s="1">
        <v>2.64E-2</v>
      </c>
      <c r="S1130" s="38">
        <v>43678</v>
      </c>
      <c r="T1130" s="1">
        <v>0.69</v>
      </c>
      <c r="U1130" s="1" t="s">
        <v>7357</v>
      </c>
      <c r="V1130" s="1">
        <v>1.8200000000000001E-2</v>
      </c>
      <c r="W1130" s="1" t="s">
        <v>7358</v>
      </c>
      <c r="X1130" s="1" t="b">
        <v>0</v>
      </c>
      <c r="Y1130" s="1" t="b">
        <v>0</v>
      </c>
    </row>
    <row r="1131" spans="1:25" x14ac:dyDescent="0.25">
      <c r="A1131" s="1" t="s">
        <v>7931</v>
      </c>
      <c r="B1131" s="1" t="s">
        <v>7932</v>
      </c>
      <c r="C1131" s="1" t="str">
        <f>VLOOKUP(B1131,店铺SKU信息!E:F,2,0)</f>
        <v>AGM1926-Navy Blue-3XL</v>
      </c>
      <c r="D1131" s="1" t="s">
        <v>7933</v>
      </c>
      <c r="E1131" s="1" t="s">
        <v>8318</v>
      </c>
      <c r="F1131" s="1" t="s">
        <v>7352</v>
      </c>
      <c r="G1131" s="1">
        <v>9.5</v>
      </c>
      <c r="H1131" s="1">
        <v>5.2</v>
      </c>
      <c r="I1131" s="1">
        <v>1.6</v>
      </c>
      <c r="J1131" s="1" t="s">
        <v>7353</v>
      </c>
      <c r="K1131" s="1">
        <v>0.75</v>
      </c>
      <c r="L1131" s="1" t="s">
        <v>7354</v>
      </c>
      <c r="M1131" s="1">
        <v>4.5600000000000002E-2</v>
      </c>
      <c r="N1131" s="1" t="s">
        <v>7355</v>
      </c>
      <c r="O1131" s="1" t="s">
        <v>7356</v>
      </c>
      <c r="P1131" s="1">
        <v>0.06</v>
      </c>
      <c r="Q1131" s="1">
        <v>0</v>
      </c>
      <c r="R1131" s="1">
        <v>2.8999999999999998E-3</v>
      </c>
      <c r="S1131" s="38">
        <v>43678</v>
      </c>
      <c r="T1131" s="1">
        <v>0.69</v>
      </c>
      <c r="U1131" s="1" t="s">
        <v>7357</v>
      </c>
      <c r="V1131" s="1">
        <v>2E-3</v>
      </c>
      <c r="W1131" s="1" t="s">
        <v>7358</v>
      </c>
      <c r="X1131" s="1" t="b">
        <v>0</v>
      </c>
      <c r="Y1131" s="1" t="b">
        <v>0</v>
      </c>
    </row>
    <row r="1132" spans="1:25" x14ac:dyDescent="0.25">
      <c r="A1132" s="1" t="s">
        <v>7500</v>
      </c>
      <c r="B1132" s="1" t="s">
        <v>7501</v>
      </c>
      <c r="C1132" s="1" t="str">
        <f>VLOOKUP(B1132,店铺SKU信息!E:F,2,0)</f>
        <v>AGM48999-Black-2XL</v>
      </c>
      <c r="D1132" s="1" t="s">
        <v>2813</v>
      </c>
      <c r="E1132" s="1" t="s">
        <v>8318</v>
      </c>
      <c r="F1132" s="1" t="s">
        <v>7352</v>
      </c>
      <c r="G1132" s="1">
        <v>11.7</v>
      </c>
      <c r="H1132" s="1">
        <v>9.5</v>
      </c>
      <c r="I1132" s="1">
        <v>1.7</v>
      </c>
      <c r="J1132" s="1" t="s">
        <v>7353</v>
      </c>
      <c r="K1132" s="1">
        <v>0.9</v>
      </c>
      <c r="L1132" s="1" t="s">
        <v>7354</v>
      </c>
      <c r="M1132" s="1">
        <v>0.10929999999999999</v>
      </c>
      <c r="N1132" s="1" t="s">
        <v>7355</v>
      </c>
      <c r="O1132" s="1" t="s">
        <v>7356</v>
      </c>
      <c r="P1132" s="1">
        <v>0.1</v>
      </c>
      <c r="Q1132" s="1">
        <v>0</v>
      </c>
      <c r="R1132" s="1">
        <v>1.06E-2</v>
      </c>
      <c r="S1132" s="38">
        <v>43678</v>
      </c>
      <c r="T1132" s="1">
        <v>0.69</v>
      </c>
      <c r="U1132" s="1" t="s">
        <v>7357</v>
      </c>
      <c r="V1132" s="1">
        <v>7.3000000000000001E-3</v>
      </c>
      <c r="W1132" s="1" t="s">
        <v>7358</v>
      </c>
      <c r="X1132" s="1" t="b">
        <v>0</v>
      </c>
      <c r="Y1132" s="1" t="b">
        <v>0</v>
      </c>
    </row>
    <row r="1133" spans="1:25" x14ac:dyDescent="0.25">
      <c r="A1133" s="1" t="s">
        <v>7416</v>
      </c>
      <c r="B1133" s="1" t="s">
        <v>7417</v>
      </c>
      <c r="C1133" s="1" t="str">
        <f>VLOOKUP(B1133,店铺SKU信息!E:F,2,0)</f>
        <v>AGM4896-Burgundy-2XL</v>
      </c>
      <c r="D1133" s="1" t="s">
        <v>2711</v>
      </c>
      <c r="E1133" s="1" t="s">
        <v>8325</v>
      </c>
      <c r="F1133" s="1" t="s">
        <v>7352</v>
      </c>
      <c r="G1133" s="1">
        <v>13.69</v>
      </c>
      <c r="H1133" s="1">
        <v>3.9</v>
      </c>
      <c r="I1133" s="1">
        <v>2.1</v>
      </c>
      <c r="J1133" s="1" t="s">
        <v>7353</v>
      </c>
      <c r="K1133" s="1">
        <v>1.05</v>
      </c>
      <c r="L1133" s="1" t="s">
        <v>7354</v>
      </c>
      <c r="M1133" s="1">
        <v>6.4799999999999996E-2</v>
      </c>
      <c r="N1133" s="1" t="s">
        <v>7355</v>
      </c>
      <c r="O1133" s="1" t="s">
        <v>7356</v>
      </c>
      <c r="P1133" s="1">
        <v>0.03</v>
      </c>
      <c r="Q1133" s="1">
        <v>0</v>
      </c>
      <c r="R1133" s="1">
        <v>2.0999999999999999E-3</v>
      </c>
      <c r="S1133" s="38">
        <v>43678</v>
      </c>
      <c r="T1133" s="1">
        <v>0.69</v>
      </c>
      <c r="U1133" s="1" t="s">
        <v>7357</v>
      </c>
      <c r="V1133" s="1">
        <v>1.2999999999999999E-3</v>
      </c>
      <c r="W1133" s="1" t="s">
        <v>7358</v>
      </c>
      <c r="X1133" s="1" t="b">
        <v>0</v>
      </c>
      <c r="Y1133" s="1" t="b">
        <v>0</v>
      </c>
    </row>
    <row r="1134" spans="1:25" x14ac:dyDescent="0.25">
      <c r="A1134" s="1" t="s">
        <v>7502</v>
      </c>
      <c r="B1134" s="1" t="s">
        <v>7503</v>
      </c>
      <c r="C1134" s="1" t="str">
        <f>VLOOKUP(B1134,店铺SKU信息!E:F,2,0)</f>
        <v>AGM4896-Burgundy-3XL</v>
      </c>
      <c r="D1134" s="1" t="s">
        <v>2641</v>
      </c>
      <c r="E1134" s="1" t="s">
        <v>8325</v>
      </c>
      <c r="F1134" s="1" t="s">
        <v>7352</v>
      </c>
      <c r="G1134" s="1">
        <v>13.69</v>
      </c>
      <c r="H1134" s="1">
        <v>3.9</v>
      </c>
      <c r="I1134" s="1">
        <v>2.1</v>
      </c>
      <c r="J1134" s="1" t="s">
        <v>7353</v>
      </c>
      <c r="K1134" s="1">
        <v>1.05</v>
      </c>
      <c r="L1134" s="1" t="s">
        <v>7354</v>
      </c>
      <c r="M1134" s="1">
        <v>6.4799999999999996E-2</v>
      </c>
      <c r="N1134" s="1" t="s">
        <v>7355</v>
      </c>
      <c r="O1134" s="1" t="s">
        <v>7356</v>
      </c>
      <c r="P1134" s="1">
        <v>0.03</v>
      </c>
      <c r="Q1134" s="1">
        <v>0</v>
      </c>
      <c r="R1134" s="1">
        <v>2.0999999999999999E-3</v>
      </c>
      <c r="S1134" s="38">
        <v>43678</v>
      </c>
      <c r="T1134" s="1">
        <v>0.69</v>
      </c>
      <c r="U1134" s="1" t="s">
        <v>7357</v>
      </c>
      <c r="V1134" s="1">
        <v>1.2999999999999999E-3</v>
      </c>
      <c r="W1134" s="1" t="s">
        <v>7358</v>
      </c>
      <c r="X1134" s="1" t="b">
        <v>0</v>
      </c>
      <c r="Y1134" s="1" t="b">
        <v>0</v>
      </c>
    </row>
    <row r="1135" spans="1:25" x14ac:dyDescent="0.25">
      <c r="A1135" s="1" t="s">
        <v>8133</v>
      </c>
      <c r="B1135" s="1" t="s">
        <v>8134</v>
      </c>
      <c r="C1135" s="1" t="str">
        <f>VLOOKUP(B1135,店铺SKU信息!E:F,2,0)</f>
        <v>AGCY6706-Black-M</v>
      </c>
      <c r="D1135" s="1" t="s">
        <v>8135</v>
      </c>
      <c r="E1135" s="1" t="s">
        <v>8325</v>
      </c>
      <c r="F1135" s="1" t="s">
        <v>7352</v>
      </c>
      <c r="G1135" s="1">
        <v>12.25</v>
      </c>
      <c r="H1135" s="1">
        <v>9.65</v>
      </c>
      <c r="I1135" s="1">
        <v>1.8</v>
      </c>
      <c r="J1135" s="1" t="s">
        <v>7353</v>
      </c>
      <c r="K1135" s="1">
        <v>0.51</v>
      </c>
      <c r="L1135" s="1" t="s">
        <v>7354</v>
      </c>
      <c r="M1135" s="1">
        <v>0.1231</v>
      </c>
      <c r="N1135" s="1" t="s">
        <v>7355</v>
      </c>
      <c r="O1135" s="1" t="s">
        <v>7356</v>
      </c>
      <c r="P1135" s="1">
        <v>0.35</v>
      </c>
      <c r="Q1135" s="1">
        <v>0</v>
      </c>
      <c r="R1135" s="1">
        <v>4.3700000000000003E-2</v>
      </c>
      <c r="S1135" s="38">
        <v>43678</v>
      </c>
      <c r="T1135" s="1">
        <v>0.69</v>
      </c>
      <c r="U1135" s="1" t="s">
        <v>7357</v>
      </c>
      <c r="V1135" s="1">
        <v>2.8000000000000001E-2</v>
      </c>
      <c r="W1135" s="1" t="s">
        <v>7358</v>
      </c>
      <c r="X1135" s="1" t="b">
        <v>0</v>
      </c>
      <c r="Y1135" s="1" t="b">
        <v>0</v>
      </c>
    </row>
    <row r="1136" spans="1:25" x14ac:dyDescent="0.25">
      <c r="A1136" s="1" t="s">
        <v>7936</v>
      </c>
      <c r="B1136" s="1" t="s">
        <v>7937</v>
      </c>
      <c r="C1136" s="1" t="str">
        <f>VLOOKUP(B1136,店铺SKU信息!E:F,2,0)</f>
        <v>AGCY41011-White-M</v>
      </c>
      <c r="D1136" s="1" t="s">
        <v>3604</v>
      </c>
      <c r="E1136" s="1" t="s">
        <v>8325</v>
      </c>
      <c r="F1136" s="1" t="s">
        <v>7352</v>
      </c>
      <c r="G1136" s="1">
        <v>12.48</v>
      </c>
      <c r="H1136" s="1">
        <v>9.41</v>
      </c>
      <c r="I1136" s="1">
        <v>1.33</v>
      </c>
      <c r="J1136" s="1" t="s">
        <v>7353</v>
      </c>
      <c r="K1136" s="1">
        <v>0.57999999999999996</v>
      </c>
      <c r="L1136" s="1" t="s">
        <v>7354</v>
      </c>
      <c r="M1136" s="1">
        <v>9.06E-2</v>
      </c>
      <c r="N1136" s="1" t="s">
        <v>7355</v>
      </c>
      <c r="O1136" s="1" t="s">
        <v>7356</v>
      </c>
      <c r="P1136" s="1">
        <v>0.16</v>
      </c>
      <c r="Q1136" s="1">
        <v>0</v>
      </c>
      <c r="R1136" s="1">
        <v>1.46E-2</v>
      </c>
      <c r="S1136" s="38">
        <v>43678</v>
      </c>
      <c r="T1136" s="1">
        <v>0.69</v>
      </c>
      <c r="U1136" s="1" t="s">
        <v>7357</v>
      </c>
      <c r="V1136" s="1">
        <v>9.4000000000000004E-3</v>
      </c>
      <c r="W1136" s="1" t="s">
        <v>7358</v>
      </c>
      <c r="X1136" s="1" t="b">
        <v>0</v>
      </c>
      <c r="Y1136" s="1" t="b">
        <v>0</v>
      </c>
    </row>
    <row r="1137" spans="1:25" x14ac:dyDescent="0.25">
      <c r="A1137" s="1" t="s">
        <v>7885</v>
      </c>
      <c r="B1137" s="1" t="s">
        <v>7886</v>
      </c>
      <c r="C1137" s="1" t="str">
        <f>VLOOKUP(B1137,店铺SKU信息!E:F,2,0)</f>
        <v>AGCY6758-Black-M</v>
      </c>
      <c r="D1137" s="1" t="s">
        <v>2660</v>
      </c>
      <c r="E1137" s="1" t="s">
        <v>8326</v>
      </c>
      <c r="F1137" s="1" t="s">
        <v>7352</v>
      </c>
      <c r="G1137" s="1">
        <v>11.4</v>
      </c>
      <c r="H1137" s="1">
        <v>9.5</v>
      </c>
      <c r="I1137" s="1">
        <v>2.8</v>
      </c>
      <c r="J1137" s="1" t="s">
        <v>7353</v>
      </c>
      <c r="K1137" s="1">
        <v>0.6</v>
      </c>
      <c r="L1137" s="1" t="s">
        <v>7354</v>
      </c>
      <c r="M1137" s="1">
        <v>0.17530000000000001</v>
      </c>
      <c r="N1137" s="1" t="s">
        <v>7355</v>
      </c>
      <c r="O1137" s="1" t="s">
        <v>7356</v>
      </c>
      <c r="P1137" s="1">
        <v>0.03</v>
      </c>
      <c r="Q1137" s="1">
        <v>0</v>
      </c>
      <c r="R1137" s="1">
        <v>5.7000000000000002E-3</v>
      </c>
      <c r="S1137" s="38">
        <v>43678</v>
      </c>
      <c r="T1137" s="1">
        <v>0.69</v>
      </c>
      <c r="U1137" s="1" t="s">
        <v>7357</v>
      </c>
      <c r="V1137" s="1">
        <v>3.8999999999999998E-3</v>
      </c>
      <c r="W1137" s="1" t="s">
        <v>7358</v>
      </c>
      <c r="X1137" s="1" t="b">
        <v>0</v>
      </c>
      <c r="Y1137" s="1" t="b">
        <v>0</v>
      </c>
    </row>
    <row r="1138" spans="1:25" x14ac:dyDescent="0.25">
      <c r="A1138" s="1" t="s">
        <v>8210</v>
      </c>
      <c r="B1138" s="1" t="s">
        <v>8211</v>
      </c>
      <c r="C1138" s="1" t="str">
        <f>VLOOKUP(B1138,店铺SKU信息!E:F,2,0)</f>
        <v>AGCY1031-Navy Stripe-XXL</v>
      </c>
      <c r="D1138" s="1" t="s">
        <v>8212</v>
      </c>
      <c r="E1138" s="1" t="s">
        <v>8326</v>
      </c>
      <c r="F1138" s="1" t="s">
        <v>7352</v>
      </c>
      <c r="G1138" s="1">
        <v>12.7</v>
      </c>
      <c r="H1138" s="1">
        <v>6.4</v>
      </c>
      <c r="I1138" s="1">
        <v>1.1000000000000001</v>
      </c>
      <c r="J1138" s="1" t="s">
        <v>7353</v>
      </c>
      <c r="K1138" s="1">
        <v>0.35</v>
      </c>
      <c r="L1138" s="1" t="s">
        <v>7354</v>
      </c>
      <c r="M1138" s="1">
        <v>5.1700000000000003E-2</v>
      </c>
      <c r="N1138" s="1" t="s">
        <v>7355</v>
      </c>
      <c r="O1138" s="1" t="s">
        <v>7356</v>
      </c>
      <c r="P1138" s="1">
        <v>0.03</v>
      </c>
      <c r="Q1138" s="1">
        <v>0</v>
      </c>
      <c r="R1138" s="1">
        <v>1.6999999999999999E-3</v>
      </c>
      <c r="S1138" s="38">
        <v>43678</v>
      </c>
      <c r="T1138" s="1">
        <v>0.69</v>
      </c>
      <c r="U1138" s="1" t="s">
        <v>7357</v>
      </c>
      <c r="V1138" s="1">
        <v>1.1999999999999999E-3</v>
      </c>
      <c r="W1138" s="1" t="s">
        <v>7358</v>
      </c>
      <c r="X1138" s="1" t="b">
        <v>0</v>
      </c>
      <c r="Y1138" s="1" t="b">
        <v>0</v>
      </c>
    </row>
    <row r="1139" spans="1:25" x14ac:dyDescent="0.25">
      <c r="A1139" s="1" t="s">
        <v>7564</v>
      </c>
      <c r="B1139" s="1" t="s">
        <v>7565</v>
      </c>
      <c r="C1139" s="1" t="str">
        <f>VLOOKUP(B1139,店铺SKU信息!E:F,2,0)</f>
        <v>AGCY6820-Black-XL</v>
      </c>
      <c r="D1139" s="1" t="s">
        <v>2953</v>
      </c>
      <c r="E1139" s="1" t="s">
        <v>8326</v>
      </c>
      <c r="F1139" s="1" t="s">
        <v>7352</v>
      </c>
      <c r="G1139" s="1">
        <v>13.07</v>
      </c>
      <c r="H1139" s="1">
        <v>10.28</v>
      </c>
      <c r="I1139" s="1">
        <v>0.79</v>
      </c>
      <c r="J1139" s="1" t="s">
        <v>7353</v>
      </c>
      <c r="K1139" s="1">
        <v>0.2</v>
      </c>
      <c r="L1139" s="1" t="s">
        <v>7354</v>
      </c>
      <c r="M1139" s="1">
        <v>6.1400000000000003E-2</v>
      </c>
      <c r="N1139" s="1" t="s">
        <v>7355</v>
      </c>
      <c r="O1139" s="1" t="s">
        <v>7356</v>
      </c>
      <c r="P1139" s="1">
        <v>0.03</v>
      </c>
      <c r="Q1139" s="1">
        <v>0</v>
      </c>
      <c r="R1139" s="1">
        <v>2E-3</v>
      </c>
      <c r="S1139" s="38">
        <v>43678</v>
      </c>
      <c r="T1139" s="1">
        <v>0.69</v>
      </c>
      <c r="U1139" s="1" t="s">
        <v>7357</v>
      </c>
      <c r="V1139" s="1">
        <v>1.4E-3</v>
      </c>
      <c r="W1139" s="1" t="s">
        <v>7358</v>
      </c>
      <c r="X1139" s="1" t="b">
        <v>0</v>
      </c>
      <c r="Y1139" s="1" t="b">
        <v>0</v>
      </c>
    </row>
    <row r="1140" spans="1:25" x14ac:dyDescent="0.25">
      <c r="A1140" s="1" t="s">
        <v>7906</v>
      </c>
      <c r="B1140" s="1" t="s">
        <v>7907</v>
      </c>
      <c r="C1140" s="1" t="str">
        <f>VLOOKUP(B1140,店铺SKU信息!E:F,2,0)</f>
        <v>AGCY6820-White-S</v>
      </c>
      <c r="D1140" s="1" t="s">
        <v>3198</v>
      </c>
      <c r="E1140" s="1" t="s">
        <v>8326</v>
      </c>
      <c r="F1140" s="1" t="s">
        <v>7352</v>
      </c>
      <c r="G1140" s="1">
        <v>13.07</v>
      </c>
      <c r="H1140" s="1">
        <v>10.28</v>
      </c>
      <c r="I1140" s="1">
        <v>0.79</v>
      </c>
      <c r="J1140" s="1" t="s">
        <v>7353</v>
      </c>
      <c r="K1140" s="1">
        <v>0.2</v>
      </c>
      <c r="L1140" s="1" t="s">
        <v>7354</v>
      </c>
      <c r="M1140" s="1">
        <v>6.1400000000000003E-2</v>
      </c>
      <c r="N1140" s="1" t="s">
        <v>7355</v>
      </c>
      <c r="O1140" s="1" t="s">
        <v>7356</v>
      </c>
      <c r="P1140" s="1">
        <v>0.03</v>
      </c>
      <c r="Q1140" s="1">
        <v>0</v>
      </c>
      <c r="R1140" s="1">
        <v>2E-3</v>
      </c>
      <c r="S1140" s="38">
        <v>43678</v>
      </c>
      <c r="T1140" s="1">
        <v>0.69</v>
      </c>
      <c r="U1140" s="1" t="s">
        <v>7357</v>
      </c>
      <c r="V1140" s="1">
        <v>1.4E-3</v>
      </c>
      <c r="W1140" s="1" t="s">
        <v>7358</v>
      </c>
      <c r="X1140" s="1" t="b">
        <v>0</v>
      </c>
      <c r="Y1140" s="1" t="b">
        <v>0</v>
      </c>
    </row>
    <row r="1141" spans="1:25" x14ac:dyDescent="0.25">
      <c r="A1141" s="1" t="s">
        <v>8041</v>
      </c>
      <c r="B1141" s="1" t="s">
        <v>8042</v>
      </c>
      <c r="C1141" s="1" t="str">
        <f>VLOOKUP(B1141,店铺SKU信息!E:F,2,0)</f>
        <v>AGCY6752-Black White Plaid-L</v>
      </c>
      <c r="D1141" s="1" t="s">
        <v>8043</v>
      </c>
      <c r="E1141" s="1" t="s">
        <v>8326</v>
      </c>
      <c r="F1141" s="1" t="s">
        <v>7352</v>
      </c>
      <c r="G1141" s="1">
        <v>13.07</v>
      </c>
      <c r="H1141" s="1">
        <v>10.28</v>
      </c>
      <c r="I1141" s="1">
        <v>0.79</v>
      </c>
      <c r="J1141" s="1" t="s">
        <v>7353</v>
      </c>
      <c r="K1141" s="1">
        <v>0.2</v>
      </c>
      <c r="L1141" s="1" t="s">
        <v>7354</v>
      </c>
      <c r="M1141" s="1">
        <v>6.1400000000000003E-2</v>
      </c>
      <c r="N1141" s="1" t="s">
        <v>7355</v>
      </c>
      <c r="O1141" s="1" t="s">
        <v>7356</v>
      </c>
      <c r="P1141" s="1">
        <v>0.1</v>
      </c>
      <c r="Q1141" s="1">
        <v>0</v>
      </c>
      <c r="R1141" s="1">
        <v>5.8999999999999999E-3</v>
      </c>
      <c r="S1141" s="38">
        <v>43678</v>
      </c>
      <c r="T1141" s="1">
        <v>0.69</v>
      </c>
      <c r="U1141" s="1" t="s">
        <v>7357</v>
      </c>
      <c r="V1141" s="1">
        <v>4.1000000000000003E-3</v>
      </c>
      <c r="W1141" s="1" t="s">
        <v>7358</v>
      </c>
      <c r="X1141" s="1" t="b">
        <v>0</v>
      </c>
      <c r="Y1141" s="1" t="b">
        <v>0</v>
      </c>
    </row>
    <row r="1142" spans="1:25" x14ac:dyDescent="0.25">
      <c r="A1142" s="1" t="s">
        <v>7970</v>
      </c>
      <c r="B1142" s="1" t="s">
        <v>7971</v>
      </c>
      <c r="C1142" s="1" t="str">
        <f>VLOOKUP(B1142,店铺SKU信息!E:F,2,0)</f>
        <v>AGCY49255-Black-S</v>
      </c>
      <c r="D1142" s="1" t="s">
        <v>7972</v>
      </c>
      <c r="E1142" s="1" t="s">
        <v>8326</v>
      </c>
      <c r="F1142" s="1" t="s">
        <v>7352</v>
      </c>
      <c r="G1142" s="1">
        <v>12.3</v>
      </c>
      <c r="H1142" s="1">
        <v>8.9</v>
      </c>
      <c r="I1142" s="1">
        <v>1.3</v>
      </c>
      <c r="J1142" s="1" t="s">
        <v>7353</v>
      </c>
      <c r="K1142" s="1">
        <v>0.55000000000000004</v>
      </c>
      <c r="L1142" s="1" t="s">
        <v>7354</v>
      </c>
      <c r="M1142" s="1">
        <v>8.2000000000000003E-2</v>
      </c>
      <c r="N1142" s="1" t="s">
        <v>7355</v>
      </c>
      <c r="O1142" s="1" t="s">
        <v>7356</v>
      </c>
      <c r="P1142" s="1">
        <v>0.06</v>
      </c>
      <c r="Q1142" s="1">
        <v>0</v>
      </c>
      <c r="R1142" s="1">
        <v>5.3E-3</v>
      </c>
      <c r="S1142" s="38">
        <v>43678</v>
      </c>
      <c r="T1142" s="1">
        <v>0.69</v>
      </c>
      <c r="U1142" s="1" t="s">
        <v>7357</v>
      </c>
      <c r="V1142" s="1">
        <v>3.7000000000000002E-3</v>
      </c>
      <c r="W1142" s="1" t="s">
        <v>7358</v>
      </c>
      <c r="X1142" s="1" t="b">
        <v>0</v>
      </c>
      <c r="Y1142" s="1" t="b">
        <v>0</v>
      </c>
    </row>
    <row r="1143" spans="1:25" x14ac:dyDescent="0.25">
      <c r="A1143" s="1" t="s">
        <v>8177</v>
      </c>
      <c r="B1143" s="1" t="s">
        <v>8178</v>
      </c>
      <c r="C1143" s="1" t="str">
        <f>VLOOKUP(B1143,店铺SKU信息!E:F,2,0)</f>
        <v>AGM19322-Black-3XL</v>
      </c>
      <c r="D1143" s="1" t="s">
        <v>5547</v>
      </c>
      <c r="E1143" s="1" t="s">
        <v>8326</v>
      </c>
      <c r="F1143" s="1" t="s">
        <v>7352</v>
      </c>
      <c r="G1143" s="1">
        <v>11.38</v>
      </c>
      <c r="H1143" s="1">
        <v>9.5299999999999994</v>
      </c>
      <c r="I1143" s="1">
        <v>1.1200000000000001</v>
      </c>
      <c r="J1143" s="1" t="s">
        <v>7353</v>
      </c>
      <c r="K1143" s="1">
        <v>0.57999999999999996</v>
      </c>
      <c r="L1143" s="1" t="s">
        <v>7354</v>
      </c>
      <c r="M1143" s="1">
        <v>7.0099999999999996E-2</v>
      </c>
      <c r="N1143" s="1" t="s">
        <v>7355</v>
      </c>
      <c r="O1143" s="1" t="s">
        <v>7356</v>
      </c>
      <c r="P1143" s="1">
        <v>0.1</v>
      </c>
      <c r="Q1143" s="1">
        <v>0</v>
      </c>
      <c r="R1143" s="1">
        <v>6.7999999999999996E-3</v>
      </c>
      <c r="S1143" s="38">
        <v>43678</v>
      </c>
      <c r="T1143" s="1">
        <v>0.69</v>
      </c>
      <c r="U1143" s="1" t="s">
        <v>7357</v>
      </c>
      <c r="V1143" s="1">
        <v>4.7000000000000002E-3</v>
      </c>
      <c r="W1143" s="1" t="s">
        <v>7358</v>
      </c>
      <c r="X1143" s="1" t="b">
        <v>0</v>
      </c>
      <c r="Y1143" s="1" t="b">
        <v>0</v>
      </c>
    </row>
    <row r="1144" spans="1:25" x14ac:dyDescent="0.25">
      <c r="A1144" s="1" t="s">
        <v>8327</v>
      </c>
      <c r="B1144" s="1" t="s">
        <v>8328</v>
      </c>
      <c r="C1144" s="1" t="str">
        <f>VLOOKUP(B1144,店铺SKU信息!E:F,2,0)</f>
        <v>AGCY4062-Brown-M</v>
      </c>
      <c r="D1144" s="1" t="s">
        <v>4610</v>
      </c>
      <c r="E1144" s="1" t="s">
        <v>8326</v>
      </c>
      <c r="F1144" s="1" t="s">
        <v>7352</v>
      </c>
      <c r="G1144" s="1">
        <v>11.65</v>
      </c>
      <c r="H1144" s="1">
        <v>9.4499999999999993</v>
      </c>
      <c r="I1144" s="1">
        <v>1.25</v>
      </c>
      <c r="J1144" s="1" t="s">
        <v>7353</v>
      </c>
      <c r="K1144" s="1">
        <v>0.28999999999999998</v>
      </c>
      <c r="L1144" s="1" t="s">
        <v>7354</v>
      </c>
      <c r="M1144" s="1">
        <v>7.9500000000000001E-2</v>
      </c>
      <c r="N1144" s="1" t="s">
        <v>7355</v>
      </c>
      <c r="O1144" s="1" t="s">
        <v>7356</v>
      </c>
      <c r="P1144" s="1">
        <v>0.06</v>
      </c>
      <c r="Q1144" s="1">
        <v>0</v>
      </c>
      <c r="R1144" s="1">
        <v>5.1000000000000004E-3</v>
      </c>
      <c r="S1144" s="38">
        <v>43678</v>
      </c>
      <c r="T1144" s="1">
        <v>0.69</v>
      </c>
      <c r="U1144" s="1" t="s">
        <v>7357</v>
      </c>
      <c r="V1144" s="1">
        <v>3.5000000000000001E-3</v>
      </c>
      <c r="W1144" s="1" t="s">
        <v>7358</v>
      </c>
      <c r="X1144" s="1" t="b">
        <v>0</v>
      </c>
      <c r="Y1144" s="1" t="b">
        <v>0</v>
      </c>
    </row>
    <row r="1145" spans="1:25" x14ac:dyDescent="0.25">
      <c r="A1145" s="1" t="s">
        <v>7663</v>
      </c>
      <c r="B1145" s="1" t="s">
        <v>7664</v>
      </c>
      <c r="C1145" s="1" t="str">
        <f>VLOOKUP(B1145,店铺SKU信息!E:F,2,0)</f>
        <v>AGCY6758-Black-L</v>
      </c>
      <c r="D1145" s="1" t="s">
        <v>2660</v>
      </c>
      <c r="E1145" s="1" t="s">
        <v>8326</v>
      </c>
      <c r="F1145" s="1" t="s">
        <v>7352</v>
      </c>
      <c r="G1145" s="1">
        <v>11.9</v>
      </c>
      <c r="H1145" s="1">
        <v>10.1</v>
      </c>
      <c r="I1145" s="1">
        <v>2.2000000000000002</v>
      </c>
      <c r="J1145" s="1" t="s">
        <v>7353</v>
      </c>
      <c r="K1145" s="1">
        <v>0.65</v>
      </c>
      <c r="L1145" s="1" t="s">
        <v>7354</v>
      </c>
      <c r="M1145" s="1">
        <v>0.1527</v>
      </c>
      <c r="N1145" s="1" t="s">
        <v>7355</v>
      </c>
      <c r="O1145" s="1" t="s">
        <v>7356</v>
      </c>
      <c r="P1145" s="1">
        <v>0.1</v>
      </c>
      <c r="Q1145" s="1">
        <v>0</v>
      </c>
      <c r="R1145" s="1">
        <v>1.4800000000000001E-2</v>
      </c>
      <c r="S1145" s="38">
        <v>43678</v>
      </c>
      <c r="T1145" s="1">
        <v>0.69</v>
      </c>
      <c r="U1145" s="1" t="s">
        <v>7357</v>
      </c>
      <c r="V1145" s="1">
        <v>1.0200000000000001E-2</v>
      </c>
      <c r="W1145" s="1" t="s">
        <v>7358</v>
      </c>
      <c r="X1145" s="1" t="b">
        <v>0</v>
      </c>
      <c r="Y1145" s="1" t="b">
        <v>0</v>
      </c>
    </row>
    <row r="1146" spans="1:25" x14ac:dyDescent="0.25">
      <c r="A1146" s="1" t="s">
        <v>7428</v>
      </c>
      <c r="B1146" s="1" t="s">
        <v>7429</v>
      </c>
      <c r="C1146" s="1" t="str">
        <f>VLOOKUP(B1146,店铺SKU信息!E:F,2,0)</f>
        <v>AGM48999-Purple-3XL</v>
      </c>
      <c r="D1146" s="1" t="s">
        <v>2926</v>
      </c>
      <c r="E1146" s="1" t="s">
        <v>8326</v>
      </c>
      <c r="F1146" s="1" t="s">
        <v>7352</v>
      </c>
      <c r="G1146" s="1">
        <v>11.7</v>
      </c>
      <c r="H1146" s="1">
        <v>9.5</v>
      </c>
      <c r="I1146" s="1">
        <v>1.7</v>
      </c>
      <c r="J1146" s="1" t="s">
        <v>7353</v>
      </c>
      <c r="K1146" s="1">
        <v>0.9</v>
      </c>
      <c r="L1146" s="1" t="s">
        <v>7354</v>
      </c>
      <c r="M1146" s="1">
        <v>0.1091</v>
      </c>
      <c r="N1146" s="1" t="s">
        <v>7355</v>
      </c>
      <c r="O1146" s="1" t="s">
        <v>7356</v>
      </c>
      <c r="P1146" s="1">
        <v>0.03</v>
      </c>
      <c r="Q1146" s="1">
        <v>0</v>
      </c>
      <c r="R1146" s="1">
        <v>3.5000000000000001E-3</v>
      </c>
      <c r="S1146" s="38">
        <v>43678</v>
      </c>
      <c r="T1146" s="1">
        <v>0.69</v>
      </c>
      <c r="U1146" s="1" t="s">
        <v>7357</v>
      </c>
      <c r="V1146" s="1">
        <v>2.3999999999999998E-3</v>
      </c>
      <c r="W1146" s="1" t="s">
        <v>7358</v>
      </c>
      <c r="X1146" s="1" t="b">
        <v>0</v>
      </c>
      <c r="Y1146" s="1" t="b">
        <v>0</v>
      </c>
    </row>
    <row r="1147" spans="1:25" x14ac:dyDescent="0.25">
      <c r="A1147" s="1" t="s">
        <v>8280</v>
      </c>
      <c r="B1147" s="1" t="s">
        <v>8281</v>
      </c>
      <c r="C1147" s="1" t="str">
        <f>VLOOKUP(B1147,店铺SKU信息!E:F,2,0)</f>
        <v>AGCY41166-Black and White-M</v>
      </c>
      <c r="D1147" s="1" t="s">
        <v>8282</v>
      </c>
      <c r="E1147" s="1" t="s">
        <v>8326</v>
      </c>
      <c r="F1147" s="1" t="s">
        <v>7352</v>
      </c>
      <c r="G1147" s="1">
        <v>11</v>
      </c>
      <c r="H1147" s="1">
        <v>9.3000000000000007</v>
      </c>
      <c r="I1147" s="1">
        <v>0.7</v>
      </c>
      <c r="J1147" s="1" t="s">
        <v>7353</v>
      </c>
      <c r="K1147" s="1">
        <v>0.35</v>
      </c>
      <c r="L1147" s="1" t="s">
        <v>7354</v>
      </c>
      <c r="M1147" s="1">
        <v>4.1300000000000003E-2</v>
      </c>
      <c r="N1147" s="1" t="s">
        <v>7355</v>
      </c>
      <c r="O1147" s="1" t="s">
        <v>7356</v>
      </c>
      <c r="P1147" s="1">
        <v>0.03</v>
      </c>
      <c r="Q1147" s="1">
        <v>0</v>
      </c>
      <c r="R1147" s="1">
        <v>1.2999999999999999E-3</v>
      </c>
      <c r="S1147" s="38">
        <v>43678</v>
      </c>
      <c r="T1147" s="1">
        <v>0.69</v>
      </c>
      <c r="U1147" s="1" t="s">
        <v>7357</v>
      </c>
      <c r="V1147" s="1">
        <v>8.9999999999999998E-4</v>
      </c>
      <c r="W1147" s="1" t="s">
        <v>7358</v>
      </c>
      <c r="X1147" s="1" t="b">
        <v>0</v>
      </c>
      <c r="Y1147" s="1" t="b">
        <v>0</v>
      </c>
    </row>
    <row r="1148" spans="1:25" x14ac:dyDescent="0.25">
      <c r="A1148" s="1" t="s">
        <v>8274</v>
      </c>
      <c r="B1148" s="1" t="s">
        <v>8275</v>
      </c>
      <c r="C1148" s="1" t="str">
        <f>VLOOKUP(B1148,店铺SKU信息!E:F,2,0)</f>
        <v>AGCY6759-White-L</v>
      </c>
      <c r="D1148" s="1" t="s">
        <v>8276</v>
      </c>
      <c r="E1148" s="1" t="s">
        <v>8326</v>
      </c>
      <c r="F1148" s="1" t="s">
        <v>7352</v>
      </c>
      <c r="G1148" s="1">
        <v>12.99</v>
      </c>
      <c r="H1148" s="1">
        <v>10.25</v>
      </c>
      <c r="I1148" s="1">
        <v>0.87</v>
      </c>
      <c r="J1148" s="1" t="s">
        <v>7353</v>
      </c>
      <c r="K1148" s="1">
        <v>0.25</v>
      </c>
      <c r="L1148" s="1" t="s">
        <v>7354</v>
      </c>
      <c r="M1148" s="1">
        <v>6.7000000000000004E-2</v>
      </c>
      <c r="N1148" s="1" t="s">
        <v>7355</v>
      </c>
      <c r="O1148" s="1" t="s">
        <v>7356</v>
      </c>
      <c r="P1148" s="1">
        <v>0.06</v>
      </c>
      <c r="Q1148" s="1">
        <v>0</v>
      </c>
      <c r="R1148" s="1">
        <v>4.3E-3</v>
      </c>
      <c r="S1148" s="38">
        <v>43678</v>
      </c>
      <c r="T1148" s="1">
        <v>0.69</v>
      </c>
      <c r="U1148" s="1" t="s">
        <v>7357</v>
      </c>
      <c r="V1148" s="1">
        <v>3.0000000000000001E-3</v>
      </c>
      <c r="W1148" s="1" t="s">
        <v>7358</v>
      </c>
      <c r="X1148" s="1" t="b">
        <v>0</v>
      </c>
      <c r="Y1148" s="1" t="b">
        <v>0</v>
      </c>
    </row>
    <row r="1149" spans="1:25" x14ac:dyDescent="0.25">
      <c r="A1149" s="1" t="s">
        <v>7377</v>
      </c>
      <c r="B1149" s="1" t="s">
        <v>7378</v>
      </c>
      <c r="C1149" s="1" t="str">
        <f>VLOOKUP(B1149,店铺SKU信息!E:F,2,0)</f>
        <v>AGCY6768-Red-XL</v>
      </c>
      <c r="D1149" s="1" t="s">
        <v>7379</v>
      </c>
      <c r="E1149" s="1" t="s">
        <v>8326</v>
      </c>
      <c r="F1149" s="1" t="s">
        <v>7352</v>
      </c>
      <c r="G1149" s="1">
        <v>12.99</v>
      </c>
      <c r="H1149" s="1">
        <v>10.24</v>
      </c>
      <c r="I1149" s="1">
        <v>0.94</v>
      </c>
      <c r="J1149" s="1" t="s">
        <v>7353</v>
      </c>
      <c r="K1149" s="1">
        <v>0.2</v>
      </c>
      <c r="L1149" s="1" t="s">
        <v>7354</v>
      </c>
      <c r="M1149" s="1">
        <v>7.2400000000000006E-2</v>
      </c>
      <c r="N1149" s="1" t="s">
        <v>7355</v>
      </c>
      <c r="O1149" s="1" t="s">
        <v>7356</v>
      </c>
      <c r="P1149" s="1">
        <v>0.06</v>
      </c>
      <c r="Q1149" s="1">
        <v>0</v>
      </c>
      <c r="R1149" s="1">
        <v>4.7000000000000002E-3</v>
      </c>
      <c r="S1149" s="38">
        <v>43678</v>
      </c>
      <c r="T1149" s="1">
        <v>0.69</v>
      </c>
      <c r="U1149" s="1" t="s">
        <v>7357</v>
      </c>
      <c r="V1149" s="1">
        <v>3.2000000000000002E-3</v>
      </c>
      <c r="W1149" s="1" t="s">
        <v>7358</v>
      </c>
      <c r="X1149" s="1" t="b">
        <v>0</v>
      </c>
      <c r="Y1149" s="1" t="b">
        <v>0</v>
      </c>
    </row>
    <row r="1150" spans="1:25" x14ac:dyDescent="0.25">
      <c r="A1150" s="1" t="s">
        <v>8215</v>
      </c>
      <c r="B1150" s="1" t="s">
        <v>8216</v>
      </c>
      <c r="C1150" s="1" t="str">
        <f>VLOOKUP(B1150,店铺SKU信息!E:F,2,0)</f>
        <v>AGCY6749-White-XL</v>
      </c>
      <c r="D1150" s="1" t="s">
        <v>4679</v>
      </c>
      <c r="E1150" s="1" t="s">
        <v>8326</v>
      </c>
      <c r="F1150" s="1" t="s">
        <v>7352</v>
      </c>
      <c r="G1150" s="1">
        <v>13.07</v>
      </c>
      <c r="H1150" s="1">
        <v>10.28</v>
      </c>
      <c r="I1150" s="1">
        <v>0.79</v>
      </c>
      <c r="J1150" s="1" t="s">
        <v>7353</v>
      </c>
      <c r="K1150" s="1">
        <v>0.2</v>
      </c>
      <c r="L1150" s="1" t="s">
        <v>7354</v>
      </c>
      <c r="M1150" s="1">
        <v>6.1400000000000003E-2</v>
      </c>
      <c r="N1150" s="1" t="s">
        <v>7355</v>
      </c>
      <c r="O1150" s="1" t="s">
        <v>7356</v>
      </c>
      <c r="P1150" s="1">
        <v>0.03</v>
      </c>
      <c r="Q1150" s="1">
        <v>0</v>
      </c>
      <c r="R1150" s="1">
        <v>2E-3</v>
      </c>
      <c r="S1150" s="38">
        <v>43678</v>
      </c>
      <c r="T1150" s="1">
        <v>0.69</v>
      </c>
      <c r="U1150" s="1" t="s">
        <v>7357</v>
      </c>
      <c r="V1150" s="1">
        <v>1.4E-3</v>
      </c>
      <c r="W1150" s="1" t="s">
        <v>7358</v>
      </c>
      <c r="X1150" s="1" t="b">
        <v>0</v>
      </c>
      <c r="Y1150" s="1" t="b">
        <v>0</v>
      </c>
    </row>
    <row r="1151" spans="1:25" x14ac:dyDescent="0.25">
      <c r="A1151" s="1" t="s">
        <v>7482</v>
      </c>
      <c r="B1151" s="1" t="s">
        <v>7483</v>
      </c>
      <c r="C1151" s="1" t="str">
        <f>VLOOKUP(B1151,店铺SKU信息!E:F,2,0)</f>
        <v>AGM4896-Blue-3XL</v>
      </c>
      <c r="D1151" s="1" t="s">
        <v>3030</v>
      </c>
      <c r="E1151" s="1" t="s">
        <v>8326</v>
      </c>
      <c r="F1151" s="1" t="s">
        <v>7352</v>
      </c>
      <c r="G1151" s="1">
        <v>13.69</v>
      </c>
      <c r="H1151" s="1">
        <v>3.9</v>
      </c>
      <c r="I1151" s="1">
        <v>2.1</v>
      </c>
      <c r="J1151" s="1" t="s">
        <v>7353</v>
      </c>
      <c r="K1151" s="1">
        <v>1.05</v>
      </c>
      <c r="L1151" s="1" t="s">
        <v>7354</v>
      </c>
      <c r="M1151" s="1">
        <v>6.4799999999999996E-2</v>
      </c>
      <c r="N1151" s="1" t="s">
        <v>7355</v>
      </c>
      <c r="O1151" s="1" t="s">
        <v>7356</v>
      </c>
      <c r="P1151" s="1">
        <v>0.06</v>
      </c>
      <c r="Q1151" s="1">
        <v>0</v>
      </c>
      <c r="R1151" s="1">
        <v>4.1999999999999997E-3</v>
      </c>
      <c r="S1151" s="38">
        <v>43678</v>
      </c>
      <c r="T1151" s="1">
        <v>0.69</v>
      </c>
      <c r="U1151" s="1" t="s">
        <v>7357</v>
      </c>
      <c r="V1151" s="1">
        <v>2.8999999999999998E-3</v>
      </c>
      <c r="W1151" s="1" t="s">
        <v>7358</v>
      </c>
      <c r="X1151" s="1" t="b">
        <v>0</v>
      </c>
      <c r="Y1151" s="1" t="b">
        <v>0</v>
      </c>
    </row>
    <row r="1152" spans="1:25" x14ac:dyDescent="0.25">
      <c r="A1152" s="1" t="s">
        <v>7991</v>
      </c>
      <c r="B1152" s="1" t="s">
        <v>7992</v>
      </c>
      <c r="C1152" s="1" t="str">
        <f>VLOOKUP(B1152,店铺SKU信息!E:F,2,0)</f>
        <v>AGM42655-Black-XL</v>
      </c>
      <c r="D1152" s="1" t="s">
        <v>3309</v>
      </c>
      <c r="E1152" s="1" t="s">
        <v>8326</v>
      </c>
      <c r="F1152" s="1" t="s">
        <v>7352</v>
      </c>
      <c r="G1152" s="1">
        <v>12.3</v>
      </c>
      <c r="H1152" s="1">
        <v>9.6</v>
      </c>
      <c r="I1152" s="1">
        <v>1</v>
      </c>
      <c r="J1152" s="1" t="s">
        <v>7353</v>
      </c>
      <c r="K1152" s="1">
        <v>0.7</v>
      </c>
      <c r="L1152" s="1" t="s">
        <v>7354</v>
      </c>
      <c r="M1152" s="1">
        <v>6.83E-2</v>
      </c>
      <c r="N1152" s="1" t="s">
        <v>7355</v>
      </c>
      <c r="O1152" s="1" t="s">
        <v>7356</v>
      </c>
      <c r="P1152" s="1">
        <v>0.06</v>
      </c>
      <c r="Q1152" s="1">
        <v>0</v>
      </c>
      <c r="R1152" s="1">
        <v>4.4000000000000003E-3</v>
      </c>
      <c r="S1152" s="38">
        <v>43678</v>
      </c>
      <c r="T1152" s="1">
        <v>0.69</v>
      </c>
      <c r="U1152" s="1" t="s">
        <v>7357</v>
      </c>
      <c r="V1152" s="1">
        <v>3.0000000000000001E-3</v>
      </c>
      <c r="W1152" s="1" t="s">
        <v>7358</v>
      </c>
      <c r="X1152" s="1" t="b">
        <v>0</v>
      </c>
      <c r="Y1152" s="1" t="b">
        <v>0</v>
      </c>
    </row>
    <row r="1153" spans="1:25" x14ac:dyDescent="0.25">
      <c r="A1153" s="1" t="s">
        <v>7363</v>
      </c>
      <c r="B1153" s="1" t="s">
        <v>7364</v>
      </c>
      <c r="C1153" s="1" t="str">
        <f>VLOOKUP(B1153,店铺SKU信息!E:F,2,0)</f>
        <v>AGCY6749-Red-M</v>
      </c>
      <c r="D1153" s="1" t="s">
        <v>3502</v>
      </c>
      <c r="E1153" s="1" t="s">
        <v>8326</v>
      </c>
      <c r="F1153" s="1" t="s">
        <v>7352</v>
      </c>
      <c r="G1153" s="1">
        <v>13.07</v>
      </c>
      <c r="H1153" s="1">
        <v>10.28</v>
      </c>
      <c r="I1153" s="1">
        <v>0.79</v>
      </c>
      <c r="J1153" s="1" t="s">
        <v>7353</v>
      </c>
      <c r="K1153" s="1">
        <v>0.2</v>
      </c>
      <c r="L1153" s="1" t="s">
        <v>7354</v>
      </c>
      <c r="M1153" s="1">
        <v>6.1400000000000003E-2</v>
      </c>
      <c r="N1153" s="1" t="s">
        <v>7355</v>
      </c>
      <c r="O1153" s="1" t="s">
        <v>7356</v>
      </c>
      <c r="P1153" s="1">
        <v>0.03</v>
      </c>
      <c r="Q1153" s="1">
        <v>0</v>
      </c>
      <c r="R1153" s="1">
        <v>2E-3</v>
      </c>
      <c r="S1153" s="38">
        <v>43678</v>
      </c>
      <c r="T1153" s="1">
        <v>0.69</v>
      </c>
      <c r="U1153" s="1" t="s">
        <v>7357</v>
      </c>
      <c r="V1153" s="1">
        <v>1.4E-3</v>
      </c>
      <c r="W1153" s="1" t="s">
        <v>7358</v>
      </c>
      <c r="X1153" s="1" t="b">
        <v>0</v>
      </c>
      <c r="Y1153" s="1" t="b">
        <v>0</v>
      </c>
    </row>
    <row r="1154" spans="1:25" x14ac:dyDescent="0.25">
      <c r="A1154" s="1" t="s">
        <v>7486</v>
      </c>
      <c r="B1154" s="1" t="s">
        <v>7487</v>
      </c>
      <c r="C1154" s="1" t="str">
        <f>VLOOKUP(B1154,店铺SKU信息!E:F,2,0)</f>
        <v>AGM48999-Black-3XL</v>
      </c>
      <c r="D1154" s="1" t="s">
        <v>3744</v>
      </c>
      <c r="E1154" s="1" t="s">
        <v>8326</v>
      </c>
      <c r="F1154" s="1" t="s">
        <v>7352</v>
      </c>
      <c r="G1154" s="1">
        <v>11.7</v>
      </c>
      <c r="H1154" s="1">
        <v>9.5</v>
      </c>
      <c r="I1154" s="1">
        <v>1.7</v>
      </c>
      <c r="J1154" s="1" t="s">
        <v>7353</v>
      </c>
      <c r="K1154" s="1">
        <v>0.9</v>
      </c>
      <c r="L1154" s="1" t="s">
        <v>7354</v>
      </c>
      <c r="M1154" s="1">
        <v>0.1091</v>
      </c>
      <c r="N1154" s="1" t="s">
        <v>7355</v>
      </c>
      <c r="O1154" s="1" t="s">
        <v>7356</v>
      </c>
      <c r="P1154" s="1">
        <v>0.1</v>
      </c>
      <c r="Q1154" s="1">
        <v>0</v>
      </c>
      <c r="R1154" s="1">
        <v>1.06E-2</v>
      </c>
      <c r="S1154" s="38">
        <v>43678</v>
      </c>
      <c r="T1154" s="1">
        <v>0.69</v>
      </c>
      <c r="U1154" s="1" t="s">
        <v>7357</v>
      </c>
      <c r="V1154" s="1">
        <v>7.3000000000000001E-3</v>
      </c>
      <c r="W1154" s="1" t="s">
        <v>7358</v>
      </c>
      <c r="X1154" s="1" t="b">
        <v>0</v>
      </c>
      <c r="Y1154" s="1" t="b">
        <v>0</v>
      </c>
    </row>
    <row r="1155" spans="1:25" x14ac:dyDescent="0.25">
      <c r="A1155" s="1" t="s">
        <v>8010</v>
      </c>
      <c r="B1155" s="1" t="s">
        <v>8011</v>
      </c>
      <c r="C1155" s="1" t="str">
        <f>VLOOKUP(B1155,店铺SKU信息!E:F,2,0)</f>
        <v>AGM1926-Navy Blue-XL</v>
      </c>
      <c r="D1155" s="1" t="s">
        <v>3572</v>
      </c>
      <c r="E1155" s="1" t="s">
        <v>8326</v>
      </c>
      <c r="F1155" s="1" t="s">
        <v>7352</v>
      </c>
      <c r="G1155" s="1">
        <v>9.5</v>
      </c>
      <c r="H1155" s="1">
        <v>5.19</v>
      </c>
      <c r="I1155" s="1">
        <v>1.59</v>
      </c>
      <c r="J1155" s="1" t="s">
        <v>7353</v>
      </c>
      <c r="K1155" s="1">
        <v>0.75</v>
      </c>
      <c r="L1155" s="1" t="s">
        <v>7354</v>
      </c>
      <c r="M1155" s="1">
        <v>4.5499999999999999E-2</v>
      </c>
      <c r="N1155" s="1" t="s">
        <v>7355</v>
      </c>
      <c r="O1155" s="1" t="s">
        <v>7356</v>
      </c>
      <c r="P1155" s="1">
        <v>0.13</v>
      </c>
      <c r="Q1155" s="1">
        <v>0</v>
      </c>
      <c r="R1155" s="1">
        <v>5.8999999999999999E-3</v>
      </c>
      <c r="S1155" s="38">
        <v>43678</v>
      </c>
      <c r="T1155" s="1">
        <v>0.69</v>
      </c>
      <c r="U1155" s="1" t="s">
        <v>7357</v>
      </c>
      <c r="V1155" s="1">
        <v>4.1000000000000003E-3</v>
      </c>
      <c r="W1155" s="1" t="s">
        <v>7358</v>
      </c>
      <c r="X1155" s="1" t="b">
        <v>0</v>
      </c>
      <c r="Y1155" s="1" t="b">
        <v>0</v>
      </c>
    </row>
    <row r="1156" spans="1:25" x14ac:dyDescent="0.25">
      <c r="A1156" s="1" t="s">
        <v>7430</v>
      </c>
      <c r="B1156" s="1" t="s">
        <v>7431</v>
      </c>
      <c r="C1156" s="1" t="str">
        <f>VLOOKUP(B1156,店铺SKU信息!E:F,2,0)</f>
        <v>AGM48999-White-4XL</v>
      </c>
      <c r="D1156" s="1" t="s">
        <v>2676</v>
      </c>
      <c r="E1156" s="1" t="s">
        <v>8326</v>
      </c>
      <c r="F1156" s="1" t="s">
        <v>7352</v>
      </c>
      <c r="G1156" s="1">
        <v>11.7</v>
      </c>
      <c r="H1156" s="1">
        <v>9.5</v>
      </c>
      <c r="I1156" s="1">
        <v>1.7</v>
      </c>
      <c r="J1156" s="1" t="s">
        <v>7353</v>
      </c>
      <c r="K1156" s="1">
        <v>0.9</v>
      </c>
      <c r="L1156" s="1" t="s">
        <v>7354</v>
      </c>
      <c r="M1156" s="1">
        <v>0.1091</v>
      </c>
      <c r="N1156" s="1" t="s">
        <v>7355</v>
      </c>
      <c r="O1156" s="1" t="s">
        <v>7356</v>
      </c>
      <c r="P1156" s="1">
        <v>0.03</v>
      </c>
      <c r="Q1156" s="1">
        <v>0</v>
      </c>
      <c r="R1156" s="1">
        <v>3.5000000000000001E-3</v>
      </c>
      <c r="S1156" s="38">
        <v>43678</v>
      </c>
      <c r="T1156" s="1">
        <v>0.69</v>
      </c>
      <c r="U1156" s="1" t="s">
        <v>7357</v>
      </c>
      <c r="V1156" s="1">
        <v>2.3999999999999998E-3</v>
      </c>
      <c r="W1156" s="1" t="s">
        <v>7358</v>
      </c>
      <c r="X1156" s="1" t="b">
        <v>0</v>
      </c>
      <c r="Y1156" s="1" t="b">
        <v>0</v>
      </c>
    </row>
    <row r="1157" spans="1:25" x14ac:dyDescent="0.25">
      <c r="A1157" s="1" t="s">
        <v>7484</v>
      </c>
      <c r="B1157" s="1" t="s">
        <v>7485</v>
      </c>
      <c r="C1157" s="1" t="str">
        <f>VLOOKUP(B1157,店铺SKU信息!E:F,2,0)</f>
        <v>AGM4896-Burgundy-XL</v>
      </c>
      <c r="D1157" s="1" t="s">
        <v>2776</v>
      </c>
      <c r="E1157" s="1" t="s">
        <v>8326</v>
      </c>
      <c r="F1157" s="1" t="s">
        <v>7352</v>
      </c>
      <c r="G1157" s="1">
        <v>13.69</v>
      </c>
      <c r="H1157" s="1">
        <v>3.9</v>
      </c>
      <c r="I1157" s="1">
        <v>2.1</v>
      </c>
      <c r="J1157" s="1" t="s">
        <v>7353</v>
      </c>
      <c r="K1157" s="1">
        <v>1.05</v>
      </c>
      <c r="L1157" s="1" t="s">
        <v>7354</v>
      </c>
      <c r="M1157" s="1">
        <v>6.4799999999999996E-2</v>
      </c>
      <c r="N1157" s="1" t="s">
        <v>7355</v>
      </c>
      <c r="O1157" s="1" t="s">
        <v>7356</v>
      </c>
      <c r="P1157" s="1">
        <v>0.06</v>
      </c>
      <c r="Q1157" s="1">
        <v>0</v>
      </c>
      <c r="R1157" s="1">
        <v>4.1999999999999997E-3</v>
      </c>
      <c r="S1157" s="38">
        <v>43678</v>
      </c>
      <c r="T1157" s="1">
        <v>0.69</v>
      </c>
      <c r="U1157" s="1" t="s">
        <v>7357</v>
      </c>
      <c r="V1157" s="1">
        <v>2.8999999999999998E-3</v>
      </c>
      <c r="W1157" s="1" t="s">
        <v>7358</v>
      </c>
      <c r="X1157" s="1" t="b">
        <v>0</v>
      </c>
      <c r="Y1157" s="1" t="b">
        <v>0</v>
      </c>
    </row>
    <row r="1158" spans="1:25" x14ac:dyDescent="0.25">
      <c r="A1158" s="1" t="s">
        <v>8288</v>
      </c>
      <c r="B1158" s="1" t="s">
        <v>8289</v>
      </c>
      <c r="C1158" s="1" t="str">
        <f>VLOOKUP(B1158,店铺SKU信息!E:F,2,0)</f>
        <v>AGCY6820-White-L</v>
      </c>
      <c r="D1158" s="1" t="s">
        <v>5785</v>
      </c>
      <c r="E1158" s="1" t="s">
        <v>8326</v>
      </c>
      <c r="F1158" s="1" t="s">
        <v>7352</v>
      </c>
      <c r="G1158" s="1">
        <v>13.07</v>
      </c>
      <c r="H1158" s="1">
        <v>10.28</v>
      </c>
      <c r="I1158" s="1">
        <v>0.79</v>
      </c>
      <c r="J1158" s="1" t="s">
        <v>7353</v>
      </c>
      <c r="K1158" s="1">
        <v>0.2</v>
      </c>
      <c r="L1158" s="1" t="s">
        <v>7354</v>
      </c>
      <c r="M1158" s="1">
        <v>6.1400000000000003E-2</v>
      </c>
      <c r="N1158" s="1" t="s">
        <v>7355</v>
      </c>
      <c r="O1158" s="1" t="s">
        <v>7356</v>
      </c>
      <c r="P1158" s="1">
        <v>0.1</v>
      </c>
      <c r="Q1158" s="1">
        <v>0</v>
      </c>
      <c r="R1158" s="1">
        <v>5.8999999999999999E-3</v>
      </c>
      <c r="S1158" s="38">
        <v>43678</v>
      </c>
      <c r="T1158" s="1">
        <v>0.69</v>
      </c>
      <c r="U1158" s="1" t="s">
        <v>7357</v>
      </c>
      <c r="V1158" s="1">
        <v>4.1000000000000003E-3</v>
      </c>
      <c r="W1158" s="1" t="s">
        <v>7358</v>
      </c>
      <c r="X1158" s="1" t="b">
        <v>0</v>
      </c>
      <c r="Y1158" s="1" t="b">
        <v>0</v>
      </c>
    </row>
    <row r="1159" spans="1:25" x14ac:dyDescent="0.25">
      <c r="A1159" s="1" t="s">
        <v>8329</v>
      </c>
      <c r="B1159" s="1" t="s">
        <v>8330</v>
      </c>
      <c r="C1159" s="1" t="str">
        <f>VLOOKUP(B1159,店铺SKU信息!E:F,2,0)</f>
        <v>AGCY49199-Black-L</v>
      </c>
      <c r="D1159" s="1" t="s">
        <v>8331</v>
      </c>
      <c r="E1159" s="1" t="s">
        <v>8326</v>
      </c>
      <c r="F1159" s="1" t="s">
        <v>7352</v>
      </c>
      <c r="G1159" s="1">
        <v>11</v>
      </c>
      <c r="H1159" s="1">
        <v>9</v>
      </c>
      <c r="I1159" s="1">
        <v>0.5</v>
      </c>
      <c r="J1159" s="1" t="s">
        <v>7353</v>
      </c>
      <c r="K1159" s="1">
        <v>0.3</v>
      </c>
      <c r="L1159" s="1" t="s">
        <v>7354</v>
      </c>
      <c r="M1159" s="1">
        <v>2.86E-2</v>
      </c>
      <c r="N1159" s="1" t="s">
        <v>7355</v>
      </c>
      <c r="O1159" s="1" t="s">
        <v>7356</v>
      </c>
      <c r="P1159" s="1">
        <v>0.13</v>
      </c>
      <c r="Q1159" s="1">
        <v>0</v>
      </c>
      <c r="R1159" s="1">
        <v>3.7000000000000002E-3</v>
      </c>
      <c r="S1159" s="38">
        <v>43678</v>
      </c>
      <c r="T1159" s="1">
        <v>0.69</v>
      </c>
      <c r="U1159" s="1" t="s">
        <v>7357</v>
      </c>
      <c r="V1159" s="1">
        <v>2.5999999999999999E-3</v>
      </c>
      <c r="W1159" s="1" t="s">
        <v>7358</v>
      </c>
      <c r="X1159" s="1" t="b">
        <v>0</v>
      </c>
      <c r="Y1159" s="1" t="b">
        <v>0</v>
      </c>
    </row>
    <row r="1160" spans="1:25" x14ac:dyDescent="0.25">
      <c r="A1160" s="1" t="s">
        <v>8329</v>
      </c>
      <c r="B1160" s="1" t="s">
        <v>8330</v>
      </c>
      <c r="C1160" s="1" t="str">
        <f>VLOOKUP(B1160,店铺SKU信息!E:F,2,0)</f>
        <v>AGCY49199-Black-L</v>
      </c>
      <c r="D1160" s="1" t="s">
        <v>8331</v>
      </c>
      <c r="E1160" s="1" t="s">
        <v>8326</v>
      </c>
      <c r="F1160" s="1" t="s">
        <v>7352</v>
      </c>
      <c r="G1160" s="1">
        <v>11</v>
      </c>
      <c r="H1160" s="1">
        <v>9</v>
      </c>
      <c r="I1160" s="1">
        <v>0.5</v>
      </c>
      <c r="J1160" s="1" t="s">
        <v>7353</v>
      </c>
      <c r="K1160" s="1">
        <v>0.3</v>
      </c>
      <c r="L1160" s="1" t="s">
        <v>7354</v>
      </c>
      <c r="M1160" s="1">
        <v>2.86E-2</v>
      </c>
      <c r="N1160" s="1" t="s">
        <v>7355</v>
      </c>
      <c r="O1160" s="1" t="s">
        <v>7356</v>
      </c>
      <c r="P1160" s="1">
        <v>0.03</v>
      </c>
      <c r="Q1160" s="1">
        <v>0</v>
      </c>
      <c r="R1160" s="1">
        <v>8.9999999999999998E-4</v>
      </c>
      <c r="S1160" s="38">
        <v>43678</v>
      </c>
      <c r="T1160" s="1">
        <v>0.69</v>
      </c>
      <c r="U1160" s="1" t="s">
        <v>7357</v>
      </c>
      <c r="V1160" s="1">
        <v>5.9999999999999995E-4</v>
      </c>
      <c r="W1160" s="1" t="s">
        <v>7358</v>
      </c>
      <c r="X1160" s="1" t="b">
        <v>0</v>
      </c>
      <c r="Y1160" s="1" t="b">
        <v>0</v>
      </c>
    </row>
    <row r="1161" spans="1:25" x14ac:dyDescent="0.25">
      <c r="A1161" s="1" t="s">
        <v>7601</v>
      </c>
      <c r="B1161" s="1" t="s">
        <v>7602</v>
      </c>
      <c r="C1161" s="1" t="str">
        <f>VLOOKUP(B1161,店铺SKU信息!E:F,2,0)</f>
        <v>AGCY6812-Black-XL</v>
      </c>
      <c r="D1161" s="1" t="s">
        <v>7603</v>
      </c>
      <c r="E1161" s="1" t="s">
        <v>8326</v>
      </c>
      <c r="F1161" s="1" t="s">
        <v>7352</v>
      </c>
      <c r="G1161" s="1">
        <v>13.07</v>
      </c>
      <c r="H1161" s="1">
        <v>10.28</v>
      </c>
      <c r="I1161" s="1">
        <v>0.79</v>
      </c>
      <c r="J1161" s="1" t="s">
        <v>7353</v>
      </c>
      <c r="K1161" s="1">
        <v>0.2</v>
      </c>
      <c r="L1161" s="1" t="s">
        <v>7354</v>
      </c>
      <c r="M1161" s="1">
        <v>6.1400000000000003E-2</v>
      </c>
      <c r="N1161" s="1" t="s">
        <v>7355</v>
      </c>
      <c r="O1161" s="1" t="s">
        <v>7356</v>
      </c>
      <c r="P1161" s="1">
        <v>0.03</v>
      </c>
      <c r="Q1161" s="1">
        <v>0</v>
      </c>
      <c r="R1161" s="1">
        <v>2E-3</v>
      </c>
      <c r="S1161" s="38">
        <v>43678</v>
      </c>
      <c r="T1161" s="1">
        <v>0.69</v>
      </c>
      <c r="U1161" s="1" t="s">
        <v>7357</v>
      </c>
      <c r="V1161" s="1">
        <v>1.4E-3</v>
      </c>
      <c r="W1161" s="1" t="s">
        <v>7358</v>
      </c>
      <c r="X1161" s="1" t="b">
        <v>0</v>
      </c>
      <c r="Y1161" s="1" t="b">
        <v>0</v>
      </c>
    </row>
    <row r="1162" spans="1:25" x14ac:dyDescent="0.25">
      <c r="A1162" s="1" t="s">
        <v>7380</v>
      </c>
      <c r="B1162" s="1" t="s">
        <v>7381</v>
      </c>
      <c r="C1162" s="1" t="str">
        <f>VLOOKUP(B1162,店铺SKU信息!E:F,2,0)</f>
        <v>AGM4896-Burgundy-4XL</v>
      </c>
      <c r="D1162" s="1" t="s">
        <v>2828</v>
      </c>
      <c r="E1162" s="1" t="s">
        <v>8326</v>
      </c>
      <c r="F1162" s="1" t="s">
        <v>7352</v>
      </c>
      <c r="G1162" s="1">
        <v>13.69</v>
      </c>
      <c r="H1162" s="1">
        <v>3.9</v>
      </c>
      <c r="I1162" s="1">
        <v>2.1</v>
      </c>
      <c r="J1162" s="1" t="s">
        <v>7353</v>
      </c>
      <c r="K1162" s="1">
        <v>1.05</v>
      </c>
      <c r="L1162" s="1" t="s">
        <v>7354</v>
      </c>
      <c r="M1162" s="1">
        <v>6.4799999999999996E-2</v>
      </c>
      <c r="N1162" s="1" t="s">
        <v>7355</v>
      </c>
      <c r="O1162" s="1" t="s">
        <v>7356</v>
      </c>
      <c r="P1162" s="1">
        <v>0.06</v>
      </c>
      <c r="Q1162" s="1">
        <v>0</v>
      </c>
      <c r="R1162" s="1">
        <v>4.1999999999999997E-3</v>
      </c>
      <c r="S1162" s="38">
        <v>43678</v>
      </c>
      <c r="T1162" s="1">
        <v>0.69</v>
      </c>
      <c r="U1162" s="1" t="s">
        <v>7357</v>
      </c>
      <c r="V1162" s="1">
        <v>2.8999999999999998E-3</v>
      </c>
      <c r="W1162" s="1" t="s">
        <v>7358</v>
      </c>
      <c r="X1162" s="1" t="b">
        <v>0</v>
      </c>
      <c r="Y1162" s="1" t="b">
        <v>0</v>
      </c>
    </row>
    <row r="1163" spans="1:25" x14ac:dyDescent="0.25">
      <c r="A1163" s="1" t="s">
        <v>7452</v>
      </c>
      <c r="B1163" s="1" t="s">
        <v>7453</v>
      </c>
      <c r="C1163" s="1" t="str">
        <f>VLOOKUP(B1163,店铺SKU信息!E:F,2,0)</f>
        <v>AGCY6770-Red-S</v>
      </c>
      <c r="D1163" s="1" t="s">
        <v>2818</v>
      </c>
      <c r="E1163" s="1" t="s">
        <v>8326</v>
      </c>
      <c r="F1163" s="1" t="s">
        <v>7352</v>
      </c>
      <c r="G1163" s="1">
        <v>13.07</v>
      </c>
      <c r="H1163" s="1">
        <v>10.28</v>
      </c>
      <c r="I1163" s="1">
        <v>0.79</v>
      </c>
      <c r="J1163" s="1" t="s">
        <v>7353</v>
      </c>
      <c r="K1163" s="1">
        <v>0.2</v>
      </c>
      <c r="L1163" s="1" t="s">
        <v>7354</v>
      </c>
      <c r="M1163" s="1">
        <v>6.1400000000000003E-2</v>
      </c>
      <c r="N1163" s="1" t="s">
        <v>7355</v>
      </c>
      <c r="O1163" s="1" t="s">
        <v>7356</v>
      </c>
      <c r="P1163" s="1">
        <v>0.16</v>
      </c>
      <c r="Q1163" s="1">
        <v>0</v>
      </c>
      <c r="R1163" s="1">
        <v>9.9000000000000008E-3</v>
      </c>
      <c r="S1163" s="38">
        <v>43678</v>
      </c>
      <c r="T1163" s="1">
        <v>0.69</v>
      </c>
      <c r="U1163" s="1" t="s">
        <v>7357</v>
      </c>
      <c r="V1163" s="1">
        <v>6.7999999999999996E-3</v>
      </c>
      <c r="W1163" s="1" t="s">
        <v>7358</v>
      </c>
      <c r="X1163" s="1" t="b">
        <v>0</v>
      </c>
      <c r="Y1163" s="1" t="b">
        <v>0</v>
      </c>
    </row>
    <row r="1164" spans="1:25" x14ac:dyDescent="0.25">
      <c r="A1164" s="1" t="s">
        <v>7919</v>
      </c>
      <c r="B1164" s="1" t="s">
        <v>7920</v>
      </c>
      <c r="C1164" s="1" t="str">
        <f>VLOOKUP(B1164,店铺SKU信息!E:F,2,0)</f>
        <v>AGM42655-Burgundy-4XL</v>
      </c>
      <c r="D1164" s="1" t="s">
        <v>4494</v>
      </c>
      <c r="E1164" s="1" t="s">
        <v>8326</v>
      </c>
      <c r="F1164" s="1" t="s">
        <v>7352</v>
      </c>
      <c r="G1164" s="1">
        <v>12.3</v>
      </c>
      <c r="H1164" s="1">
        <v>9.6</v>
      </c>
      <c r="I1164" s="1">
        <v>1</v>
      </c>
      <c r="J1164" s="1" t="s">
        <v>7353</v>
      </c>
      <c r="K1164" s="1">
        <v>0.7</v>
      </c>
      <c r="L1164" s="1" t="s">
        <v>7354</v>
      </c>
      <c r="M1164" s="1">
        <v>6.83E-2</v>
      </c>
      <c r="N1164" s="1" t="s">
        <v>7355</v>
      </c>
      <c r="O1164" s="1" t="s">
        <v>7356</v>
      </c>
      <c r="P1164" s="1">
        <v>0.03</v>
      </c>
      <c r="Q1164" s="1">
        <v>0</v>
      </c>
      <c r="R1164" s="1">
        <v>2.2000000000000001E-3</v>
      </c>
      <c r="S1164" s="38">
        <v>43678</v>
      </c>
      <c r="T1164" s="1">
        <v>0.69</v>
      </c>
      <c r="U1164" s="1" t="s">
        <v>7357</v>
      </c>
      <c r="V1164" s="1">
        <v>1.5E-3</v>
      </c>
      <c r="W1164" s="1" t="s">
        <v>7358</v>
      </c>
      <c r="X1164" s="1" t="b">
        <v>0</v>
      </c>
      <c r="Y1164" s="1" t="b">
        <v>0</v>
      </c>
    </row>
    <row r="1165" spans="1:25" x14ac:dyDescent="0.25">
      <c r="A1165" s="1" t="s">
        <v>8332</v>
      </c>
      <c r="B1165" s="1" t="s">
        <v>8333</v>
      </c>
      <c r="C1165" s="1" t="str">
        <f>VLOOKUP(B1165,店铺SKU信息!E:F,2,0)</f>
        <v>AGCY4125-Black-XL</v>
      </c>
      <c r="D1165" s="1" t="s">
        <v>8334</v>
      </c>
      <c r="E1165" s="1" t="s">
        <v>8326</v>
      </c>
      <c r="F1165" s="1" t="s">
        <v>7352</v>
      </c>
      <c r="G1165" s="1">
        <v>12.85</v>
      </c>
      <c r="H1165" s="1">
        <v>9.9</v>
      </c>
      <c r="I1165" s="1">
        <v>1</v>
      </c>
      <c r="J1165" s="1" t="s">
        <v>7353</v>
      </c>
      <c r="K1165" s="1">
        <v>0.36</v>
      </c>
      <c r="L1165" s="1" t="s">
        <v>7354</v>
      </c>
      <c r="M1165" s="1">
        <v>7.3599999999999999E-2</v>
      </c>
      <c r="N1165" s="1" t="s">
        <v>7355</v>
      </c>
      <c r="O1165" s="1" t="s">
        <v>7356</v>
      </c>
      <c r="P1165" s="1">
        <v>0.03</v>
      </c>
      <c r="Q1165" s="1">
        <v>0</v>
      </c>
      <c r="R1165" s="1">
        <v>2.3999999999999998E-3</v>
      </c>
      <c r="S1165" s="38">
        <v>43678</v>
      </c>
      <c r="T1165" s="1">
        <v>0.69</v>
      </c>
      <c r="U1165" s="1" t="s">
        <v>7357</v>
      </c>
      <c r="V1165" s="1">
        <v>1.6000000000000001E-3</v>
      </c>
      <c r="W1165" s="1" t="s">
        <v>7358</v>
      </c>
      <c r="X1165" s="1" t="b">
        <v>0</v>
      </c>
      <c r="Y1165" s="1" t="b">
        <v>0</v>
      </c>
    </row>
    <row r="1166" spans="1:25" x14ac:dyDescent="0.25">
      <c r="A1166" s="1" t="s">
        <v>7399</v>
      </c>
      <c r="B1166" s="1" t="s">
        <v>7400</v>
      </c>
      <c r="C1166" s="1" t="str">
        <f>VLOOKUP(B1166,店铺SKU信息!E:F,2,0)</f>
        <v>AGM1926-Black-3XL</v>
      </c>
      <c r="D1166" s="1" t="s">
        <v>4051</v>
      </c>
      <c r="E1166" s="1" t="s">
        <v>8326</v>
      </c>
      <c r="F1166" s="1" t="s">
        <v>7352</v>
      </c>
      <c r="G1166" s="1">
        <v>9.5</v>
      </c>
      <c r="H1166" s="1">
        <v>5.2</v>
      </c>
      <c r="I1166" s="1">
        <v>1.6</v>
      </c>
      <c r="J1166" s="1" t="s">
        <v>7353</v>
      </c>
      <c r="K1166" s="1">
        <v>0.75</v>
      </c>
      <c r="L1166" s="1" t="s">
        <v>7354</v>
      </c>
      <c r="M1166" s="1">
        <v>4.5600000000000002E-2</v>
      </c>
      <c r="N1166" s="1" t="s">
        <v>7355</v>
      </c>
      <c r="O1166" s="1" t="s">
        <v>7356</v>
      </c>
      <c r="P1166" s="1">
        <v>0.06</v>
      </c>
      <c r="Q1166" s="1">
        <v>0</v>
      </c>
      <c r="R1166" s="1">
        <v>2.8999999999999998E-3</v>
      </c>
      <c r="S1166" s="38">
        <v>43678</v>
      </c>
      <c r="T1166" s="1">
        <v>0.69</v>
      </c>
      <c r="U1166" s="1" t="s">
        <v>7357</v>
      </c>
      <c r="V1166" s="1">
        <v>2E-3</v>
      </c>
      <c r="W1166" s="1" t="s">
        <v>7358</v>
      </c>
      <c r="X1166" s="1" t="b">
        <v>0</v>
      </c>
      <c r="Y1166" s="1" t="b">
        <v>0</v>
      </c>
    </row>
    <row r="1167" spans="1:25" x14ac:dyDescent="0.25">
      <c r="A1167" s="1" t="s">
        <v>7416</v>
      </c>
      <c r="B1167" s="1" t="s">
        <v>7417</v>
      </c>
      <c r="C1167" s="1" t="str">
        <f>VLOOKUP(B1167,店铺SKU信息!E:F,2,0)</f>
        <v>AGM4896-Burgundy-2XL</v>
      </c>
      <c r="D1167" s="1" t="s">
        <v>2711</v>
      </c>
      <c r="E1167" s="1" t="s">
        <v>8326</v>
      </c>
      <c r="F1167" s="1" t="s">
        <v>7352</v>
      </c>
      <c r="G1167" s="1">
        <v>13.69</v>
      </c>
      <c r="H1167" s="1">
        <v>3.9</v>
      </c>
      <c r="I1167" s="1">
        <v>2.1</v>
      </c>
      <c r="J1167" s="1" t="s">
        <v>7353</v>
      </c>
      <c r="K1167" s="1">
        <v>1.05</v>
      </c>
      <c r="L1167" s="1" t="s">
        <v>7354</v>
      </c>
      <c r="M1167" s="1">
        <v>6.4799999999999996E-2</v>
      </c>
      <c r="N1167" s="1" t="s">
        <v>7355</v>
      </c>
      <c r="O1167" s="1" t="s">
        <v>7356</v>
      </c>
      <c r="P1167" s="1">
        <v>0.1</v>
      </c>
      <c r="Q1167" s="1">
        <v>0</v>
      </c>
      <c r="R1167" s="1">
        <v>6.3E-3</v>
      </c>
      <c r="S1167" s="38">
        <v>43678</v>
      </c>
      <c r="T1167" s="1">
        <v>0.69</v>
      </c>
      <c r="U1167" s="1" t="s">
        <v>7357</v>
      </c>
      <c r="V1167" s="1">
        <v>4.3E-3</v>
      </c>
      <c r="W1167" s="1" t="s">
        <v>7358</v>
      </c>
      <c r="X1167" s="1" t="b">
        <v>0</v>
      </c>
      <c r="Y1167" s="1" t="b">
        <v>0</v>
      </c>
    </row>
    <row r="1168" spans="1:25" x14ac:dyDescent="0.25">
      <c r="A1168" s="1" t="s">
        <v>7530</v>
      </c>
      <c r="B1168" s="1" t="s">
        <v>7531</v>
      </c>
      <c r="C1168" s="1" t="str">
        <f>VLOOKUP(B1168,店铺SKU信息!E:F,2,0)</f>
        <v>AGCY2379-Black-M</v>
      </c>
      <c r="D1168" s="1" t="s">
        <v>3019</v>
      </c>
      <c r="E1168" s="1" t="s">
        <v>8326</v>
      </c>
      <c r="F1168" s="1" t="s">
        <v>7352</v>
      </c>
      <c r="G1168" s="1">
        <v>15.34</v>
      </c>
      <c r="H1168" s="1">
        <v>11.85</v>
      </c>
      <c r="I1168" s="1">
        <v>1.95</v>
      </c>
      <c r="J1168" s="1" t="s">
        <v>7353</v>
      </c>
      <c r="K1168" s="1">
        <v>0.4</v>
      </c>
      <c r="L1168" s="1" t="s">
        <v>7354</v>
      </c>
      <c r="M1168" s="1">
        <v>0.20499999999999999</v>
      </c>
      <c r="N1168" s="1" t="s">
        <v>7355</v>
      </c>
      <c r="O1168" s="1" t="s">
        <v>7356</v>
      </c>
      <c r="P1168" s="1">
        <v>0.06</v>
      </c>
      <c r="Q1168" s="1">
        <v>0</v>
      </c>
      <c r="R1168" s="1">
        <v>1.32E-2</v>
      </c>
      <c r="S1168" s="38">
        <v>43678</v>
      </c>
      <c r="T1168" s="1">
        <v>0.69</v>
      </c>
      <c r="U1168" s="1" t="s">
        <v>7357</v>
      </c>
      <c r="V1168" s="1">
        <v>9.1000000000000004E-3</v>
      </c>
      <c r="W1168" s="1" t="s">
        <v>7358</v>
      </c>
      <c r="X1168" s="1" t="b">
        <v>0</v>
      </c>
      <c r="Y1168" s="1" t="b">
        <v>0</v>
      </c>
    </row>
    <row r="1169" spans="1:25" x14ac:dyDescent="0.25">
      <c r="A1169" s="1" t="s">
        <v>8335</v>
      </c>
      <c r="B1169" s="1" t="s">
        <v>8336</v>
      </c>
      <c r="C1169" s="1" t="str">
        <f>VLOOKUP(B1169,店铺SKU信息!E:F,2,0)</f>
        <v>AGM19322-Blue-3XL</v>
      </c>
      <c r="D1169" s="1" t="s">
        <v>8337</v>
      </c>
      <c r="E1169" s="1" t="s">
        <v>8326</v>
      </c>
      <c r="F1169" s="1" t="s">
        <v>7352</v>
      </c>
      <c r="G1169" s="1">
        <v>12</v>
      </c>
      <c r="H1169" s="1">
        <v>9.5</v>
      </c>
      <c r="I1169" s="1">
        <v>1.3</v>
      </c>
      <c r="J1169" s="1" t="s">
        <v>7353</v>
      </c>
      <c r="K1169" s="1">
        <v>0.65</v>
      </c>
      <c r="L1169" s="1" t="s">
        <v>7354</v>
      </c>
      <c r="M1169" s="1">
        <v>8.5800000000000001E-2</v>
      </c>
      <c r="N1169" s="1" t="s">
        <v>7355</v>
      </c>
      <c r="O1169" s="1" t="s">
        <v>7356</v>
      </c>
      <c r="P1169" s="1">
        <v>0.06</v>
      </c>
      <c r="Q1169" s="1">
        <v>0</v>
      </c>
      <c r="R1169" s="1">
        <v>5.4999999999999997E-3</v>
      </c>
      <c r="S1169" s="38">
        <v>43678</v>
      </c>
      <c r="T1169" s="1">
        <v>0.69</v>
      </c>
      <c r="U1169" s="1" t="s">
        <v>7357</v>
      </c>
      <c r="V1169" s="1">
        <v>3.8E-3</v>
      </c>
      <c r="W1169" s="1" t="s">
        <v>7358</v>
      </c>
      <c r="X1169" s="1" t="b">
        <v>0</v>
      </c>
      <c r="Y1169" s="1" t="b">
        <v>0</v>
      </c>
    </row>
    <row r="1170" spans="1:25" x14ac:dyDescent="0.25">
      <c r="A1170" s="1" t="s">
        <v>7665</v>
      </c>
      <c r="B1170" s="1" t="s">
        <v>7666</v>
      </c>
      <c r="C1170" s="1" t="str">
        <f>VLOOKUP(B1170,店铺SKU信息!E:F,2,0)</f>
        <v>AGCY6758-Black-XL</v>
      </c>
      <c r="D1170" s="1" t="s">
        <v>2660</v>
      </c>
      <c r="E1170" s="1" t="s">
        <v>8326</v>
      </c>
      <c r="F1170" s="1" t="s">
        <v>7352</v>
      </c>
      <c r="G1170" s="1">
        <v>10.199999999999999</v>
      </c>
      <c r="H1170" s="1">
        <v>7</v>
      </c>
      <c r="I1170" s="1">
        <v>2.7</v>
      </c>
      <c r="J1170" s="1" t="s">
        <v>7353</v>
      </c>
      <c r="K1170" s="1">
        <v>0.7</v>
      </c>
      <c r="L1170" s="1" t="s">
        <v>7354</v>
      </c>
      <c r="M1170" s="1">
        <v>0.1114</v>
      </c>
      <c r="N1170" s="1" t="s">
        <v>7355</v>
      </c>
      <c r="O1170" s="1" t="s">
        <v>7356</v>
      </c>
      <c r="P1170" s="1">
        <v>0.1</v>
      </c>
      <c r="Q1170" s="1">
        <v>0</v>
      </c>
      <c r="R1170" s="1">
        <v>1.0800000000000001E-2</v>
      </c>
      <c r="S1170" s="38">
        <v>43678</v>
      </c>
      <c r="T1170" s="1">
        <v>0.69</v>
      </c>
      <c r="U1170" s="1" t="s">
        <v>7357</v>
      </c>
      <c r="V1170" s="1">
        <v>7.4000000000000003E-3</v>
      </c>
      <c r="W1170" s="1" t="s">
        <v>7358</v>
      </c>
      <c r="X1170" s="1" t="b">
        <v>0</v>
      </c>
      <c r="Y1170" s="1" t="b">
        <v>0</v>
      </c>
    </row>
    <row r="1171" spans="1:25" x14ac:dyDescent="0.25">
      <c r="A1171" s="1" t="s">
        <v>7843</v>
      </c>
      <c r="B1171" s="1" t="s">
        <v>7844</v>
      </c>
      <c r="C1171" s="1" t="str">
        <f>VLOOKUP(B1171,店铺SKU信息!E:F,2,0)</f>
        <v>AGCY6876-Black-L</v>
      </c>
      <c r="D1171" s="1" t="s">
        <v>3285</v>
      </c>
      <c r="E1171" s="1" t="s">
        <v>8326</v>
      </c>
      <c r="F1171" s="1" t="s">
        <v>7352</v>
      </c>
      <c r="G1171" s="1">
        <v>11.45</v>
      </c>
      <c r="H1171" s="1">
        <v>10.199999999999999</v>
      </c>
      <c r="I1171" s="1">
        <v>1.95</v>
      </c>
      <c r="J1171" s="1" t="s">
        <v>7353</v>
      </c>
      <c r="K1171" s="1">
        <v>0.55000000000000004</v>
      </c>
      <c r="L1171" s="1" t="s">
        <v>7354</v>
      </c>
      <c r="M1171" s="1">
        <v>0.13170000000000001</v>
      </c>
      <c r="N1171" s="1" t="s">
        <v>7355</v>
      </c>
      <c r="O1171" s="1" t="s">
        <v>7356</v>
      </c>
      <c r="P1171" s="1">
        <v>0.03</v>
      </c>
      <c r="Q1171" s="1">
        <v>0</v>
      </c>
      <c r="R1171" s="1">
        <v>4.1999999999999997E-3</v>
      </c>
      <c r="S1171" s="38">
        <v>43678</v>
      </c>
      <c r="T1171" s="1">
        <v>0.69</v>
      </c>
      <c r="U1171" s="1" t="s">
        <v>7357</v>
      </c>
      <c r="V1171" s="1">
        <v>2.8999999999999998E-3</v>
      </c>
      <c r="W1171" s="1" t="s">
        <v>7358</v>
      </c>
      <c r="X1171" s="1" t="b">
        <v>0</v>
      </c>
      <c r="Y1171" s="1" t="b">
        <v>0</v>
      </c>
    </row>
    <row r="1172" spans="1:25" x14ac:dyDescent="0.25">
      <c r="A1172" s="1" t="s">
        <v>7824</v>
      </c>
      <c r="B1172" s="1" t="s">
        <v>7825</v>
      </c>
      <c r="C1172" s="1" t="str">
        <f>VLOOKUP(B1172,店铺SKU信息!E:F,2,0)</f>
        <v>AGM48999-Blue-2XL</v>
      </c>
      <c r="D1172" s="1" t="s">
        <v>2964</v>
      </c>
      <c r="E1172" s="1" t="s">
        <v>8326</v>
      </c>
      <c r="F1172" s="1" t="s">
        <v>7352</v>
      </c>
      <c r="G1172" s="1">
        <v>11.7</v>
      </c>
      <c r="H1172" s="1">
        <v>9.5</v>
      </c>
      <c r="I1172" s="1">
        <v>1.7</v>
      </c>
      <c r="J1172" s="1" t="s">
        <v>7353</v>
      </c>
      <c r="K1172" s="1">
        <v>0.9</v>
      </c>
      <c r="L1172" s="1" t="s">
        <v>7354</v>
      </c>
      <c r="M1172" s="1">
        <v>0.1091</v>
      </c>
      <c r="N1172" s="1" t="s">
        <v>7355</v>
      </c>
      <c r="O1172" s="1" t="s">
        <v>7356</v>
      </c>
      <c r="P1172" s="1">
        <v>0.06</v>
      </c>
      <c r="Q1172" s="1">
        <v>0</v>
      </c>
      <c r="R1172" s="1">
        <v>7.0000000000000001E-3</v>
      </c>
      <c r="S1172" s="38">
        <v>43678</v>
      </c>
      <c r="T1172" s="1">
        <v>0.69</v>
      </c>
      <c r="U1172" s="1" t="s">
        <v>7357</v>
      </c>
      <c r="V1172" s="1">
        <v>4.8999999999999998E-3</v>
      </c>
      <c r="W1172" s="1" t="s">
        <v>7358</v>
      </c>
      <c r="X1172" s="1" t="b">
        <v>0</v>
      </c>
      <c r="Y1172" s="1" t="b">
        <v>0</v>
      </c>
    </row>
    <row r="1173" spans="1:25" x14ac:dyDescent="0.25">
      <c r="A1173" s="1" t="s">
        <v>8286</v>
      </c>
      <c r="B1173" s="1" t="s">
        <v>8287</v>
      </c>
      <c r="C1173" s="1" t="str">
        <f>VLOOKUP(B1173,店铺SKU信息!E:F,2,0)</f>
        <v>AGCY6876-White-M</v>
      </c>
      <c r="D1173" s="1" t="s">
        <v>5642</v>
      </c>
      <c r="E1173" s="1" t="s">
        <v>8326</v>
      </c>
      <c r="F1173" s="1" t="s">
        <v>7352</v>
      </c>
      <c r="G1173" s="1">
        <v>13.94</v>
      </c>
      <c r="H1173" s="1">
        <v>10.24</v>
      </c>
      <c r="I1173" s="1">
        <v>0.31</v>
      </c>
      <c r="J1173" s="1" t="s">
        <v>7353</v>
      </c>
      <c r="K1173" s="1">
        <v>0.5</v>
      </c>
      <c r="L1173" s="1" t="s">
        <v>7354</v>
      </c>
      <c r="M1173" s="1">
        <v>2.5600000000000001E-2</v>
      </c>
      <c r="N1173" s="1" t="s">
        <v>7355</v>
      </c>
      <c r="O1173" s="1" t="s">
        <v>7356</v>
      </c>
      <c r="P1173" s="1">
        <v>0.03</v>
      </c>
      <c r="Q1173" s="1">
        <v>0</v>
      </c>
      <c r="R1173" s="1">
        <v>8.0000000000000004E-4</v>
      </c>
      <c r="S1173" s="38">
        <v>43678</v>
      </c>
      <c r="T1173" s="1">
        <v>0.69</v>
      </c>
      <c r="U1173" s="1" t="s">
        <v>7357</v>
      </c>
      <c r="V1173" s="1">
        <v>5.9999999999999995E-4</v>
      </c>
      <c r="W1173" s="1" t="s">
        <v>7358</v>
      </c>
      <c r="X1173" s="1" t="b">
        <v>0</v>
      </c>
      <c r="Y1173" s="1" t="b">
        <v>0</v>
      </c>
    </row>
    <row r="1174" spans="1:25" x14ac:dyDescent="0.25">
      <c r="A1174" s="1" t="s">
        <v>8146</v>
      </c>
      <c r="B1174" s="1" t="s">
        <v>8147</v>
      </c>
      <c r="C1174" s="1" t="str">
        <f>VLOOKUP(B1174,店铺SKU信息!E:F,2,0)</f>
        <v>AGM42566-Purple-XL</v>
      </c>
      <c r="D1174" s="1" t="s">
        <v>8148</v>
      </c>
      <c r="E1174" s="1" t="s">
        <v>8326</v>
      </c>
      <c r="F1174" s="1" t="s">
        <v>7352</v>
      </c>
      <c r="G1174" s="1">
        <v>10.5</v>
      </c>
      <c r="H1174" s="1">
        <v>3.8</v>
      </c>
      <c r="I1174" s="1">
        <v>2.2999999999999998</v>
      </c>
      <c r="J1174" s="1" t="s">
        <v>7353</v>
      </c>
      <c r="K1174" s="1">
        <v>0.6</v>
      </c>
      <c r="L1174" s="1" t="s">
        <v>7354</v>
      </c>
      <c r="M1174" s="1">
        <v>5.3100000000000001E-2</v>
      </c>
      <c r="N1174" s="1" t="s">
        <v>7355</v>
      </c>
      <c r="O1174" s="1" t="s">
        <v>7356</v>
      </c>
      <c r="P1174" s="1">
        <v>0.06</v>
      </c>
      <c r="Q1174" s="1">
        <v>0</v>
      </c>
      <c r="R1174" s="1">
        <v>3.3999999999999998E-3</v>
      </c>
      <c r="S1174" s="38">
        <v>43678</v>
      </c>
      <c r="T1174" s="1">
        <v>0.69</v>
      </c>
      <c r="U1174" s="1" t="s">
        <v>7357</v>
      </c>
      <c r="V1174" s="1">
        <v>2.3999999999999998E-3</v>
      </c>
      <c r="W1174" s="1" t="s">
        <v>7358</v>
      </c>
      <c r="X1174" s="1" t="b">
        <v>0</v>
      </c>
      <c r="Y1174" s="1" t="b">
        <v>0</v>
      </c>
    </row>
    <row r="1175" spans="1:25" x14ac:dyDescent="0.25">
      <c r="A1175" s="1" t="s">
        <v>7440</v>
      </c>
      <c r="B1175" s="1" t="s">
        <v>7441</v>
      </c>
      <c r="C1175" s="1" t="str">
        <f>VLOOKUP(B1175,店铺SKU信息!E:F,2,0)</f>
        <v>AGM48999-Blue-3XL</v>
      </c>
      <c r="D1175" s="1" t="s">
        <v>5208</v>
      </c>
      <c r="E1175" s="1" t="s">
        <v>8326</v>
      </c>
      <c r="F1175" s="1" t="s">
        <v>7352</v>
      </c>
      <c r="G1175" s="1">
        <v>11.7</v>
      </c>
      <c r="H1175" s="1">
        <v>9.5</v>
      </c>
      <c r="I1175" s="1">
        <v>1.7</v>
      </c>
      <c r="J1175" s="1" t="s">
        <v>7353</v>
      </c>
      <c r="K1175" s="1">
        <v>0.9</v>
      </c>
      <c r="L1175" s="1" t="s">
        <v>7354</v>
      </c>
      <c r="M1175" s="1">
        <v>0.1091</v>
      </c>
      <c r="N1175" s="1" t="s">
        <v>7355</v>
      </c>
      <c r="O1175" s="1" t="s">
        <v>7356</v>
      </c>
      <c r="P1175" s="1">
        <v>0.06</v>
      </c>
      <c r="Q1175" s="1">
        <v>0</v>
      </c>
      <c r="R1175" s="1">
        <v>7.0000000000000001E-3</v>
      </c>
      <c r="S1175" s="38">
        <v>43678</v>
      </c>
      <c r="T1175" s="1">
        <v>0.69</v>
      </c>
      <c r="U1175" s="1" t="s">
        <v>7357</v>
      </c>
      <c r="V1175" s="1">
        <v>4.8999999999999998E-3</v>
      </c>
      <c r="W1175" s="1" t="s">
        <v>7358</v>
      </c>
      <c r="X1175" s="1" t="b">
        <v>0</v>
      </c>
      <c r="Y1175" s="1" t="b">
        <v>0</v>
      </c>
    </row>
    <row r="1176" spans="1:25" x14ac:dyDescent="0.25">
      <c r="A1176" s="1" t="s">
        <v>8338</v>
      </c>
      <c r="B1176" s="1" t="s">
        <v>8339</v>
      </c>
      <c r="C1176" s="1" t="str">
        <f>VLOOKUP(B1176,店铺SKU信息!E:F,2,0)</f>
        <v>AGCY1031-Black Stripe-L</v>
      </c>
      <c r="D1176" s="1" t="s">
        <v>3791</v>
      </c>
      <c r="E1176" s="1" t="s">
        <v>8326</v>
      </c>
      <c r="F1176" s="1" t="s">
        <v>7352</v>
      </c>
      <c r="G1176" s="1">
        <v>9.3000000000000007</v>
      </c>
      <c r="H1176" s="1">
        <v>2.2999999999999998</v>
      </c>
      <c r="I1176" s="1">
        <v>1.6</v>
      </c>
      <c r="J1176" s="1" t="s">
        <v>7353</v>
      </c>
      <c r="K1176" s="1">
        <v>0.25</v>
      </c>
      <c r="L1176" s="1" t="s">
        <v>7354</v>
      </c>
      <c r="M1176" s="1">
        <v>1.9800000000000002E-2</v>
      </c>
      <c r="N1176" s="1" t="s">
        <v>7355</v>
      </c>
      <c r="O1176" s="1" t="s">
        <v>7356</v>
      </c>
      <c r="P1176" s="1">
        <v>0.06</v>
      </c>
      <c r="Q1176" s="1">
        <v>0</v>
      </c>
      <c r="R1176" s="1">
        <v>1.2999999999999999E-3</v>
      </c>
      <c r="S1176" s="38">
        <v>43678</v>
      </c>
      <c r="T1176" s="1">
        <v>0.69</v>
      </c>
      <c r="U1176" s="1" t="s">
        <v>7357</v>
      </c>
      <c r="V1176" s="1">
        <v>8.9999999999999998E-4</v>
      </c>
      <c r="W1176" s="1" t="s">
        <v>7358</v>
      </c>
      <c r="X1176" s="1" t="b">
        <v>0</v>
      </c>
      <c r="Y1176" s="1" t="b">
        <v>0</v>
      </c>
    </row>
    <row r="1177" spans="1:25" x14ac:dyDescent="0.25">
      <c r="A1177" s="1" t="s">
        <v>7979</v>
      </c>
      <c r="B1177" s="1" t="s">
        <v>7980</v>
      </c>
      <c r="C1177" s="1" t="str">
        <f>VLOOKUP(B1177,店铺SKU信息!E:F,2,0)</f>
        <v>AGM42655-Black-3XL</v>
      </c>
      <c r="D1177" s="1" t="s">
        <v>4118</v>
      </c>
      <c r="E1177" s="1" t="s">
        <v>8326</v>
      </c>
      <c r="F1177" s="1" t="s">
        <v>7352</v>
      </c>
      <c r="G1177" s="1">
        <v>12.3</v>
      </c>
      <c r="H1177" s="1">
        <v>9.6</v>
      </c>
      <c r="I1177" s="1">
        <v>1</v>
      </c>
      <c r="J1177" s="1" t="s">
        <v>7353</v>
      </c>
      <c r="K1177" s="1">
        <v>0.7</v>
      </c>
      <c r="L1177" s="1" t="s">
        <v>7354</v>
      </c>
      <c r="M1177" s="1">
        <v>6.83E-2</v>
      </c>
      <c r="N1177" s="1" t="s">
        <v>7355</v>
      </c>
      <c r="O1177" s="1" t="s">
        <v>7356</v>
      </c>
      <c r="P1177" s="1">
        <v>0.03</v>
      </c>
      <c r="Q1177" s="1">
        <v>0</v>
      </c>
      <c r="R1177" s="1">
        <v>2.2000000000000001E-3</v>
      </c>
      <c r="S1177" s="38">
        <v>43678</v>
      </c>
      <c r="T1177" s="1">
        <v>0.69</v>
      </c>
      <c r="U1177" s="1" t="s">
        <v>7357</v>
      </c>
      <c r="V1177" s="1">
        <v>1.5E-3</v>
      </c>
      <c r="W1177" s="1" t="s">
        <v>7358</v>
      </c>
      <c r="X1177" s="1" t="b">
        <v>0</v>
      </c>
      <c r="Y1177" s="1" t="b">
        <v>0</v>
      </c>
    </row>
    <row r="1178" spans="1:25" x14ac:dyDescent="0.25">
      <c r="A1178" s="1" t="s">
        <v>8340</v>
      </c>
      <c r="B1178" s="1" t="s">
        <v>8341</v>
      </c>
      <c r="C1178" s="1" t="str">
        <f>VLOOKUP(B1178,店铺SKU信息!E:F,2,0)</f>
        <v>AGCY6768-Red-L</v>
      </c>
      <c r="D1178" s="1" t="s">
        <v>6815</v>
      </c>
      <c r="E1178" s="1" t="s">
        <v>8326</v>
      </c>
      <c r="F1178" s="1" t="s">
        <v>7352</v>
      </c>
      <c r="G1178" s="1">
        <v>12.99</v>
      </c>
      <c r="H1178" s="1">
        <v>10.24</v>
      </c>
      <c r="I1178" s="1">
        <v>0.94</v>
      </c>
      <c r="J1178" s="1" t="s">
        <v>7353</v>
      </c>
      <c r="K1178" s="1">
        <v>0.2</v>
      </c>
      <c r="L1178" s="1" t="s">
        <v>7354</v>
      </c>
      <c r="M1178" s="1">
        <v>7.2400000000000006E-2</v>
      </c>
      <c r="N1178" s="1" t="s">
        <v>7355</v>
      </c>
      <c r="O1178" s="1" t="s">
        <v>7356</v>
      </c>
      <c r="P1178" s="1">
        <v>0.03</v>
      </c>
      <c r="Q1178" s="1">
        <v>0</v>
      </c>
      <c r="R1178" s="1">
        <v>2.3E-3</v>
      </c>
      <c r="S1178" s="38">
        <v>43678</v>
      </c>
      <c r="T1178" s="1">
        <v>0.69</v>
      </c>
      <c r="U1178" s="1" t="s">
        <v>7357</v>
      </c>
      <c r="V1178" s="1">
        <v>1.6000000000000001E-3</v>
      </c>
      <c r="W1178" s="1" t="s">
        <v>7358</v>
      </c>
      <c r="X1178" s="1" t="b">
        <v>0</v>
      </c>
      <c r="Y1178" s="1" t="b">
        <v>0</v>
      </c>
    </row>
    <row r="1179" spans="1:25" x14ac:dyDescent="0.25">
      <c r="A1179" s="1" t="s">
        <v>7368</v>
      </c>
      <c r="B1179" s="1" t="s">
        <v>7369</v>
      </c>
      <c r="C1179" s="1" t="str">
        <f>VLOOKUP(B1179,店铺SKU信息!E:F,2,0)</f>
        <v>AGM48999-White-XL</v>
      </c>
      <c r="D1179" s="1" t="s">
        <v>2717</v>
      </c>
      <c r="E1179" s="1" t="s">
        <v>8326</v>
      </c>
      <c r="F1179" s="1" t="s">
        <v>7352</v>
      </c>
      <c r="G1179" s="1">
        <v>11.7</v>
      </c>
      <c r="H1179" s="1">
        <v>9.5</v>
      </c>
      <c r="I1179" s="1">
        <v>1.7</v>
      </c>
      <c r="J1179" s="1" t="s">
        <v>7353</v>
      </c>
      <c r="K1179" s="1">
        <v>0.9</v>
      </c>
      <c r="L1179" s="1" t="s">
        <v>7354</v>
      </c>
      <c r="M1179" s="1">
        <v>0.1091</v>
      </c>
      <c r="N1179" s="1" t="s">
        <v>7355</v>
      </c>
      <c r="O1179" s="1" t="s">
        <v>7356</v>
      </c>
      <c r="P1179" s="1">
        <v>0.1</v>
      </c>
      <c r="Q1179" s="1">
        <v>0</v>
      </c>
      <c r="R1179" s="1">
        <v>1.06E-2</v>
      </c>
      <c r="S1179" s="38">
        <v>43678</v>
      </c>
      <c r="T1179" s="1">
        <v>0.69</v>
      </c>
      <c r="U1179" s="1" t="s">
        <v>7357</v>
      </c>
      <c r="V1179" s="1">
        <v>7.3000000000000001E-3</v>
      </c>
      <c r="W1179" s="1" t="s">
        <v>7358</v>
      </c>
      <c r="X1179" s="1" t="b">
        <v>0</v>
      </c>
      <c r="Y1179" s="1" t="b">
        <v>0</v>
      </c>
    </row>
    <row r="1180" spans="1:25" x14ac:dyDescent="0.25">
      <c r="A1180" s="1" t="s">
        <v>7397</v>
      </c>
      <c r="B1180" s="1" t="s">
        <v>7398</v>
      </c>
      <c r="C1180" s="1" t="str">
        <f>VLOOKUP(B1180,店铺SKU信息!E:F,2,0)</f>
        <v>AGCY6752-Black White Plaid-S</v>
      </c>
      <c r="D1180" s="1" t="s">
        <v>5796</v>
      </c>
      <c r="E1180" s="1" t="s">
        <v>8326</v>
      </c>
      <c r="F1180" s="1" t="s">
        <v>7352</v>
      </c>
      <c r="G1180" s="1">
        <v>13.07</v>
      </c>
      <c r="H1180" s="1">
        <v>10.28</v>
      </c>
      <c r="I1180" s="1">
        <v>0.79</v>
      </c>
      <c r="J1180" s="1" t="s">
        <v>7353</v>
      </c>
      <c r="K1180" s="1">
        <v>0.2</v>
      </c>
      <c r="L1180" s="1" t="s">
        <v>7354</v>
      </c>
      <c r="M1180" s="1">
        <v>6.1400000000000003E-2</v>
      </c>
      <c r="N1180" s="1" t="s">
        <v>7355</v>
      </c>
      <c r="O1180" s="1" t="s">
        <v>7356</v>
      </c>
      <c r="P1180" s="1">
        <v>0.03</v>
      </c>
      <c r="Q1180" s="1">
        <v>0</v>
      </c>
      <c r="R1180" s="1">
        <v>2E-3</v>
      </c>
      <c r="S1180" s="38">
        <v>43678</v>
      </c>
      <c r="T1180" s="1">
        <v>0.69</v>
      </c>
      <c r="U1180" s="1" t="s">
        <v>7357</v>
      </c>
      <c r="V1180" s="1">
        <v>1.4E-3</v>
      </c>
      <c r="W1180" s="1" t="s">
        <v>7358</v>
      </c>
      <c r="X1180" s="1" t="b">
        <v>0</v>
      </c>
      <c r="Y1180" s="1" t="b">
        <v>0</v>
      </c>
    </row>
    <row r="1181" spans="1:25" x14ac:dyDescent="0.25">
      <c r="A1181" s="1" t="s">
        <v>7454</v>
      </c>
      <c r="B1181" s="1" t="s">
        <v>7455</v>
      </c>
      <c r="C1181" s="1" t="str">
        <f>VLOOKUP(B1181,店铺SKU信息!E:F,2,0)</f>
        <v>AGM4896-Blue-2XL</v>
      </c>
      <c r="D1181" s="1" t="s">
        <v>2823</v>
      </c>
      <c r="E1181" s="1" t="s">
        <v>8326</v>
      </c>
      <c r="F1181" s="1" t="s">
        <v>7352</v>
      </c>
      <c r="G1181" s="1">
        <v>13.69</v>
      </c>
      <c r="H1181" s="1">
        <v>3.9</v>
      </c>
      <c r="I1181" s="1">
        <v>2.1</v>
      </c>
      <c r="J1181" s="1" t="s">
        <v>7353</v>
      </c>
      <c r="K1181" s="1">
        <v>1.05</v>
      </c>
      <c r="L1181" s="1" t="s">
        <v>7354</v>
      </c>
      <c r="M1181" s="1">
        <v>6.4799999999999996E-2</v>
      </c>
      <c r="N1181" s="1" t="s">
        <v>7355</v>
      </c>
      <c r="O1181" s="1" t="s">
        <v>7356</v>
      </c>
      <c r="P1181" s="1">
        <v>0.03</v>
      </c>
      <c r="Q1181" s="1">
        <v>0</v>
      </c>
      <c r="R1181" s="1">
        <v>2.0999999999999999E-3</v>
      </c>
      <c r="S1181" s="38">
        <v>43678</v>
      </c>
      <c r="T1181" s="1">
        <v>0.69</v>
      </c>
      <c r="U1181" s="1" t="s">
        <v>7357</v>
      </c>
      <c r="V1181" s="1">
        <v>1.4E-3</v>
      </c>
      <c r="W1181" s="1" t="s">
        <v>7358</v>
      </c>
      <c r="X1181" s="1" t="b">
        <v>0</v>
      </c>
      <c r="Y1181" s="1" t="b">
        <v>0</v>
      </c>
    </row>
    <row r="1182" spans="1:25" x14ac:dyDescent="0.25">
      <c r="A1182" s="1" t="s">
        <v>7370</v>
      </c>
      <c r="B1182" s="1" t="s">
        <v>7371</v>
      </c>
      <c r="C1182" s="1" t="str">
        <f>VLOOKUP(B1182,店铺SKU信息!E:F,2,0)</f>
        <v>AGM4896-Black-3XL</v>
      </c>
      <c r="D1182" s="1" t="s">
        <v>2733</v>
      </c>
      <c r="E1182" s="1" t="s">
        <v>8326</v>
      </c>
      <c r="F1182" s="1" t="s">
        <v>7352</v>
      </c>
      <c r="G1182" s="1">
        <v>13.69</v>
      </c>
      <c r="H1182" s="1">
        <v>3.9</v>
      </c>
      <c r="I1182" s="1">
        <v>2.1</v>
      </c>
      <c r="J1182" s="1" t="s">
        <v>7353</v>
      </c>
      <c r="K1182" s="1">
        <v>1.05</v>
      </c>
      <c r="L1182" s="1" t="s">
        <v>7354</v>
      </c>
      <c r="M1182" s="1">
        <v>6.4799999999999996E-2</v>
      </c>
      <c r="N1182" s="1" t="s">
        <v>7355</v>
      </c>
      <c r="O1182" s="1" t="s">
        <v>7356</v>
      </c>
      <c r="P1182" s="1">
        <v>0.1</v>
      </c>
      <c r="Q1182" s="1">
        <v>0</v>
      </c>
      <c r="R1182" s="1">
        <v>6.3E-3</v>
      </c>
      <c r="S1182" s="38">
        <v>43678</v>
      </c>
      <c r="T1182" s="1">
        <v>0.69</v>
      </c>
      <c r="U1182" s="1" t="s">
        <v>7357</v>
      </c>
      <c r="V1182" s="1">
        <v>4.3E-3</v>
      </c>
      <c r="W1182" s="1" t="s">
        <v>7358</v>
      </c>
      <c r="X1182" s="1" t="b">
        <v>0</v>
      </c>
      <c r="Y1182" s="1" t="b">
        <v>0</v>
      </c>
    </row>
    <row r="1183" spans="1:25" x14ac:dyDescent="0.25">
      <c r="A1183" s="1" t="s">
        <v>7424</v>
      </c>
      <c r="B1183" s="1" t="s">
        <v>7425</v>
      </c>
      <c r="C1183" s="1" t="str">
        <f>VLOOKUP(B1183,店铺SKU信息!E:F,2,0)</f>
        <v>AGM48999-Blue-4XL</v>
      </c>
      <c r="D1183" s="1" t="s">
        <v>3753</v>
      </c>
      <c r="E1183" s="1" t="s">
        <v>8326</v>
      </c>
      <c r="F1183" s="1" t="s">
        <v>7352</v>
      </c>
      <c r="G1183" s="1">
        <v>11.7</v>
      </c>
      <c r="H1183" s="1">
        <v>9.5</v>
      </c>
      <c r="I1183" s="1">
        <v>1.7</v>
      </c>
      <c r="J1183" s="1" t="s">
        <v>7353</v>
      </c>
      <c r="K1183" s="1">
        <v>0.9</v>
      </c>
      <c r="L1183" s="1" t="s">
        <v>7354</v>
      </c>
      <c r="M1183" s="1">
        <v>0.1091</v>
      </c>
      <c r="N1183" s="1" t="s">
        <v>7355</v>
      </c>
      <c r="O1183" s="1" t="s">
        <v>7356</v>
      </c>
      <c r="P1183" s="1">
        <v>0.06</v>
      </c>
      <c r="Q1183" s="1">
        <v>0</v>
      </c>
      <c r="R1183" s="1">
        <v>7.0000000000000001E-3</v>
      </c>
      <c r="S1183" s="38">
        <v>43678</v>
      </c>
      <c r="T1183" s="1">
        <v>0.69</v>
      </c>
      <c r="U1183" s="1" t="s">
        <v>7357</v>
      </c>
      <c r="V1183" s="1">
        <v>4.8999999999999998E-3</v>
      </c>
      <c r="W1183" s="1" t="s">
        <v>7358</v>
      </c>
      <c r="X1183" s="1" t="b">
        <v>0</v>
      </c>
      <c r="Y1183" s="1" t="b">
        <v>0</v>
      </c>
    </row>
    <row r="1184" spans="1:25" x14ac:dyDescent="0.25">
      <c r="A1184" s="1" t="s">
        <v>7434</v>
      </c>
      <c r="B1184" s="1" t="s">
        <v>7435</v>
      </c>
      <c r="C1184" s="1" t="str">
        <f>VLOOKUP(B1184,店铺SKU信息!E:F,2,0)</f>
        <v>AGM48999-Purple-4XL</v>
      </c>
      <c r="D1184" s="1" t="s">
        <v>3009</v>
      </c>
      <c r="E1184" s="1" t="s">
        <v>8326</v>
      </c>
      <c r="F1184" s="1" t="s">
        <v>7352</v>
      </c>
      <c r="G1184" s="1">
        <v>11.7</v>
      </c>
      <c r="H1184" s="1">
        <v>9.5</v>
      </c>
      <c r="I1184" s="1">
        <v>1.7</v>
      </c>
      <c r="J1184" s="1" t="s">
        <v>7353</v>
      </c>
      <c r="K1184" s="1">
        <v>0.9</v>
      </c>
      <c r="L1184" s="1" t="s">
        <v>7354</v>
      </c>
      <c r="M1184" s="1">
        <v>0.1091</v>
      </c>
      <c r="N1184" s="1" t="s">
        <v>7355</v>
      </c>
      <c r="O1184" s="1" t="s">
        <v>7356</v>
      </c>
      <c r="P1184" s="1">
        <v>0.1</v>
      </c>
      <c r="Q1184" s="1">
        <v>0</v>
      </c>
      <c r="R1184" s="1">
        <v>1.06E-2</v>
      </c>
      <c r="S1184" s="38">
        <v>43678</v>
      </c>
      <c r="T1184" s="1">
        <v>0.69</v>
      </c>
      <c r="U1184" s="1" t="s">
        <v>7357</v>
      </c>
      <c r="V1184" s="1">
        <v>7.3000000000000001E-3</v>
      </c>
      <c r="W1184" s="1" t="s">
        <v>7358</v>
      </c>
      <c r="X1184" s="1" t="b">
        <v>0</v>
      </c>
      <c r="Y1184" s="1" t="b">
        <v>0</v>
      </c>
    </row>
    <row r="1185" spans="1:25" x14ac:dyDescent="0.25">
      <c r="A1185" s="1" t="s">
        <v>7801</v>
      </c>
      <c r="B1185" s="1" t="s">
        <v>7802</v>
      </c>
      <c r="C1185" s="1" t="str">
        <f>VLOOKUP(B1185,店铺SKU信息!E:F,2,0)</f>
        <v>AGM42600-Red-4XL</v>
      </c>
      <c r="D1185" s="1" t="s">
        <v>7803</v>
      </c>
      <c r="E1185" s="1" t="s">
        <v>8326</v>
      </c>
      <c r="F1185" s="1" t="s">
        <v>7352</v>
      </c>
      <c r="G1185" s="1">
        <v>12.85</v>
      </c>
      <c r="H1185" s="1">
        <v>9.0399999999999991</v>
      </c>
      <c r="I1185" s="1">
        <v>1.65</v>
      </c>
      <c r="J1185" s="1" t="s">
        <v>7353</v>
      </c>
      <c r="K1185" s="1">
        <v>0.45</v>
      </c>
      <c r="L1185" s="1" t="s">
        <v>7354</v>
      </c>
      <c r="M1185" s="1">
        <v>0.1109</v>
      </c>
      <c r="N1185" s="1" t="s">
        <v>7355</v>
      </c>
      <c r="O1185" s="1" t="s">
        <v>7356</v>
      </c>
      <c r="P1185" s="1">
        <v>0.06</v>
      </c>
      <c r="Q1185" s="1">
        <v>0</v>
      </c>
      <c r="R1185" s="1">
        <v>7.1999999999999998E-3</v>
      </c>
      <c r="S1185" s="38">
        <v>43678</v>
      </c>
      <c r="T1185" s="1">
        <v>0.69</v>
      </c>
      <c r="U1185" s="1" t="s">
        <v>7357</v>
      </c>
      <c r="V1185" s="1">
        <v>4.8999999999999998E-3</v>
      </c>
      <c r="W1185" s="1" t="s">
        <v>7358</v>
      </c>
      <c r="X1185" s="1" t="b">
        <v>0</v>
      </c>
      <c r="Y1185" s="1" t="b">
        <v>0</v>
      </c>
    </row>
    <row r="1186" spans="1:25" x14ac:dyDescent="0.25">
      <c r="A1186" s="1" t="s">
        <v>8342</v>
      </c>
      <c r="B1186" s="1" t="s">
        <v>8343</v>
      </c>
      <c r="C1186" s="1" t="str">
        <f>VLOOKUP(B1186,店铺SKU信息!E:F,2,0)</f>
        <v>AGCY6772-Black White Plaid-S</v>
      </c>
      <c r="D1186" s="1" t="s">
        <v>8344</v>
      </c>
      <c r="E1186" s="1" t="s">
        <v>8326</v>
      </c>
      <c r="F1186" s="1" t="s">
        <v>7352</v>
      </c>
      <c r="G1186" s="1">
        <v>13.07</v>
      </c>
      <c r="H1186" s="1">
        <v>10.28</v>
      </c>
      <c r="I1186" s="1">
        <v>0.79</v>
      </c>
      <c r="J1186" s="1" t="s">
        <v>7353</v>
      </c>
      <c r="K1186" s="1">
        <v>0.2</v>
      </c>
      <c r="L1186" s="1" t="s">
        <v>7354</v>
      </c>
      <c r="M1186" s="1">
        <v>6.1400000000000003E-2</v>
      </c>
      <c r="N1186" s="1" t="s">
        <v>7355</v>
      </c>
      <c r="O1186" s="1" t="s">
        <v>7356</v>
      </c>
      <c r="P1186" s="1">
        <v>0.06</v>
      </c>
      <c r="Q1186" s="1">
        <v>0</v>
      </c>
      <c r="R1186" s="1">
        <v>4.0000000000000001E-3</v>
      </c>
      <c r="S1186" s="38">
        <v>43678</v>
      </c>
      <c r="T1186" s="1">
        <v>0.69</v>
      </c>
      <c r="U1186" s="1" t="s">
        <v>7357</v>
      </c>
      <c r="V1186" s="1">
        <v>2.7000000000000001E-3</v>
      </c>
      <c r="W1186" s="1" t="s">
        <v>7358</v>
      </c>
      <c r="X1186" s="1" t="b">
        <v>0</v>
      </c>
      <c r="Y1186" s="1" t="b">
        <v>0</v>
      </c>
    </row>
    <row r="1187" spans="1:25" x14ac:dyDescent="0.25">
      <c r="A1187" s="1" t="s">
        <v>7906</v>
      </c>
      <c r="B1187" s="1" t="s">
        <v>7907</v>
      </c>
      <c r="C1187" s="1" t="str">
        <f>VLOOKUP(B1187,店铺SKU信息!E:F,2,0)</f>
        <v>AGCY6820-White-S</v>
      </c>
      <c r="D1187" s="1" t="s">
        <v>3198</v>
      </c>
      <c r="E1187" s="1" t="s">
        <v>8326</v>
      </c>
      <c r="F1187" s="1" t="s">
        <v>7352</v>
      </c>
      <c r="G1187" s="1">
        <v>13.07</v>
      </c>
      <c r="H1187" s="1">
        <v>10.28</v>
      </c>
      <c r="I1187" s="1">
        <v>0.79</v>
      </c>
      <c r="J1187" s="1" t="s">
        <v>7353</v>
      </c>
      <c r="K1187" s="1">
        <v>0.2</v>
      </c>
      <c r="L1187" s="1" t="s">
        <v>7354</v>
      </c>
      <c r="M1187" s="1">
        <v>6.1400000000000003E-2</v>
      </c>
      <c r="N1187" s="1" t="s">
        <v>7355</v>
      </c>
      <c r="O1187" s="1" t="s">
        <v>7356</v>
      </c>
      <c r="P1187" s="1">
        <v>0.1</v>
      </c>
      <c r="Q1187" s="1">
        <v>0</v>
      </c>
      <c r="R1187" s="1">
        <v>5.8999999999999999E-3</v>
      </c>
      <c r="S1187" s="38">
        <v>43678</v>
      </c>
      <c r="T1187" s="1">
        <v>0.69</v>
      </c>
      <c r="U1187" s="1" t="s">
        <v>7357</v>
      </c>
      <c r="V1187" s="1">
        <v>4.1000000000000003E-3</v>
      </c>
      <c r="W1187" s="1" t="s">
        <v>7358</v>
      </c>
      <c r="X1187" s="1" t="b">
        <v>0</v>
      </c>
      <c r="Y1187" s="1" t="b">
        <v>0</v>
      </c>
    </row>
    <row r="1188" spans="1:25" x14ac:dyDescent="0.25">
      <c r="A1188" s="1" t="s">
        <v>7566</v>
      </c>
      <c r="B1188" s="1" t="s">
        <v>7567</v>
      </c>
      <c r="C1188" s="1" t="str">
        <f>VLOOKUP(B1188,店铺SKU信息!E:F,2,0)</f>
        <v>AGM19333-Black-2XL</v>
      </c>
      <c r="D1188" s="1" t="s">
        <v>4774</v>
      </c>
      <c r="E1188" s="1" t="s">
        <v>8326</v>
      </c>
      <c r="F1188" s="1" t="s">
        <v>7352</v>
      </c>
      <c r="G1188" s="1">
        <v>12.53</v>
      </c>
      <c r="H1188" s="1">
        <v>9.4700000000000006</v>
      </c>
      <c r="I1188" s="1">
        <v>0.88</v>
      </c>
      <c r="J1188" s="1" t="s">
        <v>7353</v>
      </c>
      <c r="K1188" s="1">
        <v>0.35</v>
      </c>
      <c r="L1188" s="1" t="s">
        <v>7354</v>
      </c>
      <c r="M1188" s="1">
        <v>6.0299999999999999E-2</v>
      </c>
      <c r="N1188" s="1" t="s">
        <v>7355</v>
      </c>
      <c r="O1188" s="1" t="s">
        <v>7356</v>
      </c>
      <c r="P1188" s="1">
        <v>0.03</v>
      </c>
      <c r="Q1188" s="1">
        <v>0</v>
      </c>
      <c r="R1188" s="1">
        <v>1.9E-3</v>
      </c>
      <c r="S1188" s="38">
        <v>43678</v>
      </c>
      <c r="T1188" s="1">
        <v>0.69</v>
      </c>
      <c r="U1188" s="1" t="s">
        <v>7357</v>
      </c>
      <c r="V1188" s="1">
        <v>1.2999999999999999E-3</v>
      </c>
      <c r="W1188" s="1" t="s">
        <v>7358</v>
      </c>
      <c r="X1188" s="1" t="b">
        <v>0</v>
      </c>
      <c r="Y1188" s="1" t="b">
        <v>0</v>
      </c>
    </row>
    <row r="1189" spans="1:25" x14ac:dyDescent="0.25">
      <c r="A1189" s="1" t="s">
        <v>8345</v>
      </c>
      <c r="B1189" s="1" t="s">
        <v>8346</v>
      </c>
      <c r="C1189" s="1" t="str">
        <f>VLOOKUP(B1189,店铺SKU信息!E:F,2,0)</f>
        <v>AGCY49211-Hot Pink-XL</v>
      </c>
      <c r="D1189" s="1" t="s">
        <v>4990</v>
      </c>
      <c r="E1189" s="1" t="s">
        <v>8326</v>
      </c>
      <c r="F1189" s="1" t="s">
        <v>7352</v>
      </c>
      <c r="G1189" s="1">
        <v>10.9</v>
      </c>
      <c r="H1189" s="1">
        <v>3.5</v>
      </c>
      <c r="I1189" s="1">
        <v>1.5</v>
      </c>
      <c r="J1189" s="1" t="s">
        <v>7353</v>
      </c>
      <c r="K1189" s="1">
        <v>0.6</v>
      </c>
      <c r="L1189" s="1" t="s">
        <v>7354</v>
      </c>
      <c r="M1189" s="1">
        <v>3.3099999999999997E-2</v>
      </c>
      <c r="N1189" s="1" t="s">
        <v>7355</v>
      </c>
      <c r="O1189" s="1" t="s">
        <v>7356</v>
      </c>
      <c r="P1189" s="1">
        <v>0.06</v>
      </c>
      <c r="Q1189" s="1">
        <v>0</v>
      </c>
      <c r="R1189" s="1">
        <v>2.0999999999999999E-3</v>
      </c>
      <c r="S1189" s="38">
        <v>43678</v>
      </c>
      <c r="T1189" s="1">
        <v>0.69</v>
      </c>
      <c r="U1189" s="1" t="s">
        <v>7357</v>
      </c>
      <c r="V1189" s="1">
        <v>1.5E-3</v>
      </c>
      <c r="W1189" s="1" t="s">
        <v>7358</v>
      </c>
      <c r="X1189" s="1" t="b">
        <v>0</v>
      </c>
      <c r="Y1189" s="1" t="b">
        <v>0</v>
      </c>
    </row>
    <row r="1190" spans="1:25" x14ac:dyDescent="0.25">
      <c r="A1190" s="1" t="s">
        <v>7349</v>
      </c>
      <c r="B1190" s="1" t="s">
        <v>7350</v>
      </c>
      <c r="C1190" s="1" t="str">
        <f>VLOOKUP(B1190,店铺SKU信息!E:F,2,0)</f>
        <v>AGM4896-Black-4XL</v>
      </c>
      <c r="D1190" s="1" t="s">
        <v>2944</v>
      </c>
      <c r="E1190" s="1" t="s">
        <v>8326</v>
      </c>
      <c r="F1190" s="1" t="s">
        <v>7352</v>
      </c>
      <c r="G1190" s="1">
        <v>13.69</v>
      </c>
      <c r="H1190" s="1">
        <v>3.9</v>
      </c>
      <c r="I1190" s="1">
        <v>2.1</v>
      </c>
      <c r="J1190" s="1" t="s">
        <v>7353</v>
      </c>
      <c r="K1190" s="1">
        <v>1.05</v>
      </c>
      <c r="L1190" s="1" t="s">
        <v>7354</v>
      </c>
      <c r="M1190" s="1">
        <v>6.4799999999999996E-2</v>
      </c>
      <c r="N1190" s="1" t="s">
        <v>7355</v>
      </c>
      <c r="O1190" s="1" t="s">
        <v>7356</v>
      </c>
      <c r="P1190" s="1">
        <v>0.03</v>
      </c>
      <c r="Q1190" s="1">
        <v>0</v>
      </c>
      <c r="R1190" s="1">
        <v>2.0999999999999999E-3</v>
      </c>
      <c r="S1190" s="38">
        <v>43678</v>
      </c>
      <c r="T1190" s="1">
        <v>0.69</v>
      </c>
      <c r="U1190" s="1" t="s">
        <v>7357</v>
      </c>
      <c r="V1190" s="1">
        <v>1.4E-3</v>
      </c>
      <c r="W1190" s="1" t="s">
        <v>7358</v>
      </c>
      <c r="X1190" s="1" t="b">
        <v>0</v>
      </c>
      <c r="Y1190" s="1" t="b">
        <v>0</v>
      </c>
    </row>
    <row r="1191" spans="1:25" x14ac:dyDescent="0.25">
      <c r="A1191" s="1" t="s">
        <v>8311</v>
      </c>
      <c r="B1191" s="1" t="s">
        <v>8312</v>
      </c>
      <c r="C1191" s="1" t="str">
        <f>VLOOKUP(B1191,店铺SKU信息!E:F,2,0)</f>
        <v>AGCY4117-Yellow-L</v>
      </c>
      <c r="D1191" s="1" t="s">
        <v>8313</v>
      </c>
      <c r="E1191" s="1" t="s">
        <v>8326</v>
      </c>
      <c r="F1191" s="1" t="s">
        <v>7352</v>
      </c>
      <c r="G1191" s="1">
        <v>11.96</v>
      </c>
      <c r="H1191" s="1">
        <v>9.2100000000000009</v>
      </c>
      <c r="I1191" s="1">
        <v>1.38</v>
      </c>
      <c r="J1191" s="1" t="s">
        <v>7353</v>
      </c>
      <c r="K1191" s="1">
        <v>0.24</v>
      </c>
      <c r="L1191" s="1" t="s">
        <v>7354</v>
      </c>
      <c r="M1191" s="1">
        <v>8.7900000000000006E-2</v>
      </c>
      <c r="N1191" s="1" t="s">
        <v>7355</v>
      </c>
      <c r="O1191" s="1" t="s">
        <v>7356</v>
      </c>
      <c r="P1191" s="1">
        <v>0.03</v>
      </c>
      <c r="Q1191" s="1">
        <v>0</v>
      </c>
      <c r="R1191" s="1">
        <v>2.8E-3</v>
      </c>
      <c r="S1191" s="38">
        <v>43678</v>
      </c>
      <c r="T1191" s="1">
        <v>0.69</v>
      </c>
      <c r="U1191" s="1" t="s">
        <v>7357</v>
      </c>
      <c r="V1191" s="1">
        <v>2E-3</v>
      </c>
      <c r="W1191" s="1" t="s">
        <v>7358</v>
      </c>
      <c r="X1191" s="1" t="b">
        <v>0</v>
      </c>
      <c r="Y1191" s="1" t="b">
        <v>0</v>
      </c>
    </row>
    <row r="1192" spans="1:25" x14ac:dyDescent="0.25">
      <c r="A1192" s="1" t="s">
        <v>8215</v>
      </c>
      <c r="B1192" s="1" t="s">
        <v>8216</v>
      </c>
      <c r="C1192" s="1" t="str">
        <f>VLOOKUP(B1192,店铺SKU信息!E:F,2,0)</f>
        <v>AGCY6749-White-XL</v>
      </c>
      <c r="D1192" s="1" t="s">
        <v>4679</v>
      </c>
      <c r="E1192" s="1" t="s">
        <v>8326</v>
      </c>
      <c r="F1192" s="1" t="s">
        <v>7352</v>
      </c>
      <c r="G1192" s="1">
        <v>13.07</v>
      </c>
      <c r="H1192" s="1">
        <v>10.28</v>
      </c>
      <c r="I1192" s="1">
        <v>0.79</v>
      </c>
      <c r="J1192" s="1" t="s">
        <v>7353</v>
      </c>
      <c r="K1192" s="1">
        <v>0.2</v>
      </c>
      <c r="L1192" s="1" t="s">
        <v>7354</v>
      </c>
      <c r="M1192" s="1">
        <v>6.1400000000000003E-2</v>
      </c>
      <c r="N1192" s="1" t="s">
        <v>7355</v>
      </c>
      <c r="O1192" s="1" t="s">
        <v>7356</v>
      </c>
      <c r="P1192" s="1">
        <v>0.13</v>
      </c>
      <c r="Q1192" s="1">
        <v>0</v>
      </c>
      <c r="R1192" s="1">
        <v>7.9000000000000008E-3</v>
      </c>
      <c r="S1192" s="38">
        <v>43678</v>
      </c>
      <c r="T1192" s="1">
        <v>0.69</v>
      </c>
      <c r="U1192" s="1" t="s">
        <v>7357</v>
      </c>
      <c r="V1192" s="1">
        <v>5.4999999999999997E-3</v>
      </c>
      <c r="W1192" s="1" t="s">
        <v>7358</v>
      </c>
      <c r="X1192" s="1" t="b">
        <v>0</v>
      </c>
      <c r="Y1192" s="1" t="b">
        <v>0</v>
      </c>
    </row>
    <row r="1193" spans="1:25" x14ac:dyDescent="0.25">
      <c r="A1193" s="1" t="s">
        <v>7761</v>
      </c>
      <c r="B1193" s="1" t="s">
        <v>7762</v>
      </c>
      <c r="C1193" s="1" t="str">
        <f>VLOOKUP(B1193,店铺SKU信息!E:F,2,0)</f>
        <v>AGCY6758-Black-S</v>
      </c>
      <c r="D1193" s="1" t="s">
        <v>2660</v>
      </c>
      <c r="E1193" s="1" t="s">
        <v>8326</v>
      </c>
      <c r="F1193" s="1" t="s">
        <v>7352</v>
      </c>
      <c r="G1193" s="1">
        <v>11.03</v>
      </c>
      <c r="H1193" s="1">
        <v>8.6</v>
      </c>
      <c r="I1193" s="1">
        <v>2.56</v>
      </c>
      <c r="J1193" s="1" t="s">
        <v>7353</v>
      </c>
      <c r="K1193" s="1">
        <v>0.66</v>
      </c>
      <c r="L1193" s="1" t="s">
        <v>7354</v>
      </c>
      <c r="M1193" s="1">
        <v>0.14069999999999999</v>
      </c>
      <c r="N1193" s="1" t="s">
        <v>7355</v>
      </c>
      <c r="O1193" s="1" t="s">
        <v>7356</v>
      </c>
      <c r="P1193" s="1">
        <v>0.06</v>
      </c>
      <c r="Q1193" s="1">
        <v>0</v>
      </c>
      <c r="R1193" s="1">
        <v>9.1000000000000004E-3</v>
      </c>
      <c r="S1193" s="38">
        <v>43678</v>
      </c>
      <c r="T1193" s="1">
        <v>0.69</v>
      </c>
      <c r="U1193" s="1" t="s">
        <v>7357</v>
      </c>
      <c r="V1193" s="1">
        <v>6.3E-3</v>
      </c>
      <c r="W1193" s="1" t="s">
        <v>7358</v>
      </c>
      <c r="X1193" s="1" t="b">
        <v>0</v>
      </c>
      <c r="Y1193" s="1" t="b">
        <v>0</v>
      </c>
    </row>
    <row r="1194" spans="1:25" x14ac:dyDescent="0.25">
      <c r="A1194" s="1" t="s">
        <v>7416</v>
      </c>
      <c r="B1194" s="1" t="s">
        <v>7417</v>
      </c>
      <c r="C1194" s="1" t="str">
        <f>VLOOKUP(B1194,店铺SKU信息!E:F,2,0)</f>
        <v>AGM4896-Burgundy-2XL</v>
      </c>
      <c r="D1194" s="1" t="s">
        <v>2711</v>
      </c>
      <c r="E1194" s="1" t="s">
        <v>8326</v>
      </c>
      <c r="F1194" s="1" t="s">
        <v>7352</v>
      </c>
      <c r="G1194" s="1">
        <v>13.69</v>
      </c>
      <c r="H1194" s="1">
        <v>3.9</v>
      </c>
      <c r="I1194" s="1">
        <v>2.1</v>
      </c>
      <c r="J1194" s="1" t="s">
        <v>7353</v>
      </c>
      <c r="K1194" s="1">
        <v>1.05</v>
      </c>
      <c r="L1194" s="1" t="s">
        <v>7354</v>
      </c>
      <c r="M1194" s="1">
        <v>6.4799999999999996E-2</v>
      </c>
      <c r="N1194" s="1" t="s">
        <v>7355</v>
      </c>
      <c r="O1194" s="1" t="s">
        <v>7356</v>
      </c>
      <c r="P1194" s="1">
        <v>0.03</v>
      </c>
      <c r="Q1194" s="1">
        <v>0</v>
      </c>
      <c r="R1194" s="1">
        <v>2.0999999999999999E-3</v>
      </c>
      <c r="S1194" s="38">
        <v>43678</v>
      </c>
      <c r="T1194" s="1">
        <v>0.69</v>
      </c>
      <c r="U1194" s="1" t="s">
        <v>7357</v>
      </c>
      <c r="V1194" s="1">
        <v>1.4E-3</v>
      </c>
      <c r="W1194" s="1" t="s">
        <v>7358</v>
      </c>
      <c r="X1194" s="1" t="b">
        <v>0</v>
      </c>
      <c r="Y1194" s="1" t="b">
        <v>0</v>
      </c>
    </row>
    <row r="1195" spans="1:25" x14ac:dyDescent="0.25">
      <c r="A1195" s="1" t="s">
        <v>7721</v>
      </c>
      <c r="B1195" s="1" t="s">
        <v>7722</v>
      </c>
      <c r="C1195" s="1" t="str">
        <f>VLOOKUP(B1195,店铺SKU信息!E:F,2,0)</f>
        <v>AGM19333-Black-XL</v>
      </c>
      <c r="D1195" s="1" t="s">
        <v>6484</v>
      </c>
      <c r="E1195" s="1" t="s">
        <v>8326</v>
      </c>
      <c r="F1195" s="1" t="s">
        <v>7352</v>
      </c>
      <c r="G1195" s="1">
        <v>12.4</v>
      </c>
      <c r="H1195" s="1">
        <v>9.6</v>
      </c>
      <c r="I1195" s="1">
        <v>0.6</v>
      </c>
      <c r="J1195" s="1" t="s">
        <v>7353</v>
      </c>
      <c r="K1195" s="1">
        <v>0.3</v>
      </c>
      <c r="L1195" s="1" t="s">
        <v>7354</v>
      </c>
      <c r="M1195" s="1">
        <v>4.1300000000000003E-2</v>
      </c>
      <c r="N1195" s="1" t="s">
        <v>7355</v>
      </c>
      <c r="O1195" s="1" t="s">
        <v>7356</v>
      </c>
      <c r="P1195" s="1">
        <v>0.06</v>
      </c>
      <c r="Q1195" s="1">
        <v>0</v>
      </c>
      <c r="R1195" s="1">
        <v>2.7000000000000001E-3</v>
      </c>
      <c r="S1195" s="38">
        <v>43678</v>
      </c>
      <c r="T1195" s="1">
        <v>0.69</v>
      </c>
      <c r="U1195" s="1" t="s">
        <v>7357</v>
      </c>
      <c r="V1195" s="1">
        <v>1.8E-3</v>
      </c>
      <c r="W1195" s="1" t="s">
        <v>7358</v>
      </c>
      <c r="X1195" s="1" t="b">
        <v>0</v>
      </c>
      <c r="Y1195" s="1" t="b">
        <v>0</v>
      </c>
    </row>
    <row r="1196" spans="1:25" x14ac:dyDescent="0.25">
      <c r="A1196" s="1" t="s">
        <v>8347</v>
      </c>
      <c r="B1196" s="1" t="s">
        <v>8348</v>
      </c>
      <c r="C1196" s="1" t="str">
        <f>VLOOKUP(B1196,店铺SKU信息!E:F,2,0)</f>
        <v>AGCY6765-Yellow-L</v>
      </c>
      <c r="D1196" s="1" t="s">
        <v>8349</v>
      </c>
      <c r="E1196" s="1" t="s">
        <v>8326</v>
      </c>
      <c r="F1196" s="1" t="s">
        <v>7352</v>
      </c>
      <c r="G1196" s="1">
        <v>12.44</v>
      </c>
      <c r="H1196" s="1">
        <v>10.24</v>
      </c>
      <c r="I1196" s="1">
        <v>0.87</v>
      </c>
      <c r="J1196" s="1" t="s">
        <v>7353</v>
      </c>
      <c r="K1196" s="1">
        <v>0.35</v>
      </c>
      <c r="L1196" s="1" t="s">
        <v>7354</v>
      </c>
      <c r="M1196" s="1">
        <v>6.4100000000000004E-2</v>
      </c>
      <c r="N1196" s="1" t="s">
        <v>7355</v>
      </c>
      <c r="O1196" s="1" t="s">
        <v>7356</v>
      </c>
      <c r="P1196" s="1">
        <v>0.03</v>
      </c>
      <c r="Q1196" s="1">
        <v>0</v>
      </c>
      <c r="R1196" s="1">
        <v>2.0999999999999999E-3</v>
      </c>
      <c r="S1196" s="38">
        <v>43678</v>
      </c>
      <c r="T1196" s="1">
        <v>0.69</v>
      </c>
      <c r="U1196" s="1" t="s">
        <v>7357</v>
      </c>
      <c r="V1196" s="1">
        <v>1.4E-3</v>
      </c>
      <c r="W1196" s="1" t="s">
        <v>7358</v>
      </c>
      <c r="X1196" s="1" t="b">
        <v>0</v>
      </c>
      <c r="Y1196" s="1" t="b">
        <v>0</v>
      </c>
    </row>
    <row r="1197" spans="1:25" x14ac:dyDescent="0.25">
      <c r="A1197" s="1" t="s">
        <v>7430</v>
      </c>
      <c r="B1197" s="1" t="s">
        <v>7431</v>
      </c>
      <c r="C1197" s="1" t="str">
        <f>VLOOKUP(B1197,店铺SKU信息!E:F,2,0)</f>
        <v>AGM48999-White-4XL</v>
      </c>
      <c r="D1197" s="1" t="s">
        <v>2676</v>
      </c>
      <c r="E1197" s="1" t="s">
        <v>8326</v>
      </c>
      <c r="F1197" s="1" t="s">
        <v>7352</v>
      </c>
      <c r="G1197" s="1">
        <v>11.7</v>
      </c>
      <c r="H1197" s="1">
        <v>9.5</v>
      </c>
      <c r="I1197" s="1">
        <v>1.7</v>
      </c>
      <c r="J1197" s="1" t="s">
        <v>7353</v>
      </c>
      <c r="K1197" s="1">
        <v>0.9</v>
      </c>
      <c r="L1197" s="1" t="s">
        <v>7354</v>
      </c>
      <c r="M1197" s="1">
        <v>0.1091</v>
      </c>
      <c r="N1197" s="1" t="s">
        <v>7355</v>
      </c>
      <c r="O1197" s="1" t="s">
        <v>7356</v>
      </c>
      <c r="P1197" s="1">
        <v>0.1</v>
      </c>
      <c r="Q1197" s="1">
        <v>0</v>
      </c>
      <c r="R1197" s="1">
        <v>1.06E-2</v>
      </c>
      <c r="S1197" s="38">
        <v>43678</v>
      </c>
      <c r="T1197" s="1">
        <v>0.69</v>
      </c>
      <c r="U1197" s="1" t="s">
        <v>7357</v>
      </c>
      <c r="V1197" s="1">
        <v>7.3000000000000001E-3</v>
      </c>
      <c r="W1197" s="1" t="s">
        <v>7358</v>
      </c>
      <c r="X1197" s="1" t="b">
        <v>0</v>
      </c>
      <c r="Y1197" s="1" t="b">
        <v>0</v>
      </c>
    </row>
    <row r="1198" spans="1:25" x14ac:dyDescent="0.25">
      <c r="A1198" s="1" t="s">
        <v>7454</v>
      </c>
      <c r="B1198" s="1" t="s">
        <v>7455</v>
      </c>
      <c r="C1198" s="1" t="str">
        <f>VLOOKUP(B1198,店铺SKU信息!E:F,2,0)</f>
        <v>AGM4896-Blue-2XL</v>
      </c>
      <c r="D1198" s="1" t="s">
        <v>2823</v>
      </c>
      <c r="E1198" s="1" t="s">
        <v>8326</v>
      </c>
      <c r="F1198" s="1" t="s">
        <v>7352</v>
      </c>
      <c r="G1198" s="1">
        <v>13.69</v>
      </c>
      <c r="H1198" s="1">
        <v>3.9</v>
      </c>
      <c r="I1198" s="1">
        <v>2.1</v>
      </c>
      <c r="J1198" s="1" t="s">
        <v>7353</v>
      </c>
      <c r="K1198" s="1">
        <v>1.05</v>
      </c>
      <c r="L1198" s="1" t="s">
        <v>7354</v>
      </c>
      <c r="M1198" s="1">
        <v>6.4799999999999996E-2</v>
      </c>
      <c r="N1198" s="1" t="s">
        <v>7355</v>
      </c>
      <c r="O1198" s="1" t="s">
        <v>7356</v>
      </c>
      <c r="P1198" s="1">
        <v>0.16</v>
      </c>
      <c r="Q1198" s="1">
        <v>0</v>
      </c>
      <c r="R1198" s="1">
        <v>1.0500000000000001E-2</v>
      </c>
      <c r="S1198" s="38">
        <v>43678</v>
      </c>
      <c r="T1198" s="1">
        <v>0.69</v>
      </c>
      <c r="U1198" s="1" t="s">
        <v>7357</v>
      </c>
      <c r="V1198" s="1">
        <v>7.1999999999999998E-3</v>
      </c>
      <c r="W1198" s="1" t="s">
        <v>7358</v>
      </c>
      <c r="X1198" s="1" t="b">
        <v>0</v>
      </c>
      <c r="Y1198" s="1" t="b">
        <v>0</v>
      </c>
    </row>
    <row r="1199" spans="1:25" x14ac:dyDescent="0.25">
      <c r="A1199" s="1" t="s">
        <v>7368</v>
      </c>
      <c r="B1199" s="1" t="s">
        <v>7369</v>
      </c>
      <c r="C1199" s="1" t="str">
        <f>VLOOKUP(B1199,店铺SKU信息!E:F,2,0)</f>
        <v>AGM48999-White-XL</v>
      </c>
      <c r="D1199" s="1" t="s">
        <v>2717</v>
      </c>
      <c r="E1199" s="1" t="s">
        <v>8326</v>
      </c>
      <c r="F1199" s="1" t="s">
        <v>7352</v>
      </c>
      <c r="G1199" s="1">
        <v>11.7</v>
      </c>
      <c r="H1199" s="1">
        <v>9.5</v>
      </c>
      <c r="I1199" s="1">
        <v>1.7</v>
      </c>
      <c r="J1199" s="1" t="s">
        <v>7353</v>
      </c>
      <c r="K1199" s="1">
        <v>0.9</v>
      </c>
      <c r="L1199" s="1" t="s">
        <v>7354</v>
      </c>
      <c r="M1199" s="1">
        <v>0.1091</v>
      </c>
      <c r="N1199" s="1" t="s">
        <v>7355</v>
      </c>
      <c r="O1199" s="1" t="s">
        <v>7356</v>
      </c>
      <c r="P1199" s="1">
        <v>0.1</v>
      </c>
      <c r="Q1199" s="1">
        <v>0</v>
      </c>
      <c r="R1199" s="1">
        <v>1.06E-2</v>
      </c>
      <c r="S1199" s="38">
        <v>43678</v>
      </c>
      <c r="T1199" s="1">
        <v>0.69</v>
      </c>
      <c r="U1199" s="1" t="s">
        <v>7357</v>
      </c>
      <c r="V1199" s="1">
        <v>7.3000000000000001E-3</v>
      </c>
      <c r="W1199" s="1" t="s">
        <v>7358</v>
      </c>
      <c r="X1199" s="1" t="b">
        <v>0</v>
      </c>
      <c r="Y1199" s="1" t="b">
        <v>0</v>
      </c>
    </row>
    <row r="1200" spans="1:25" x14ac:dyDescent="0.25">
      <c r="A1200" s="1" t="s">
        <v>8350</v>
      </c>
      <c r="B1200" s="1" t="s">
        <v>8351</v>
      </c>
      <c r="C1200" s="1" t="str">
        <f>VLOOKUP(B1200,店铺SKU信息!E:F,2,0)</f>
        <v>AGCY6754-White-M</v>
      </c>
      <c r="D1200" s="1" t="s">
        <v>8352</v>
      </c>
      <c r="E1200" s="1" t="s">
        <v>8326</v>
      </c>
      <c r="F1200" s="1" t="s">
        <v>7352</v>
      </c>
      <c r="G1200" s="1">
        <v>9.4</v>
      </c>
      <c r="H1200" s="1">
        <v>5.9</v>
      </c>
      <c r="I1200" s="1">
        <v>2.59</v>
      </c>
      <c r="J1200" s="1" t="s">
        <v>7353</v>
      </c>
      <c r="K1200" s="1">
        <v>0.6</v>
      </c>
      <c r="L1200" s="1" t="s">
        <v>7354</v>
      </c>
      <c r="M1200" s="1">
        <v>8.3199999999999996E-2</v>
      </c>
      <c r="N1200" s="1" t="s">
        <v>7355</v>
      </c>
      <c r="O1200" s="1" t="s">
        <v>7356</v>
      </c>
      <c r="P1200" s="1">
        <v>0.03</v>
      </c>
      <c r="Q1200" s="1">
        <v>0</v>
      </c>
      <c r="R1200" s="1">
        <v>2.7000000000000001E-3</v>
      </c>
      <c r="S1200" s="38">
        <v>43678</v>
      </c>
      <c r="T1200" s="1">
        <v>0.69</v>
      </c>
      <c r="U1200" s="1" t="s">
        <v>7357</v>
      </c>
      <c r="V1200" s="1">
        <v>1.9E-3</v>
      </c>
      <c r="W1200" s="1" t="s">
        <v>7358</v>
      </c>
      <c r="X1200" s="1" t="b">
        <v>0</v>
      </c>
      <c r="Y1200" s="1" t="b">
        <v>0</v>
      </c>
    </row>
    <row r="1201" spans="1:25" x14ac:dyDescent="0.25">
      <c r="A1201" s="1" t="s">
        <v>8353</v>
      </c>
      <c r="B1201" s="1" t="s">
        <v>8354</v>
      </c>
      <c r="C1201" s="1" t="str">
        <f>VLOOKUP(B1201,店铺SKU信息!E:F,2,0)</f>
        <v>AGCY49211-Hot Pink-S</v>
      </c>
      <c r="D1201" s="1" t="s">
        <v>8355</v>
      </c>
      <c r="E1201" s="1" t="s">
        <v>8326</v>
      </c>
      <c r="F1201" s="1" t="s">
        <v>7352</v>
      </c>
      <c r="G1201" s="1">
        <v>12.3</v>
      </c>
      <c r="H1201" s="1">
        <v>10.75</v>
      </c>
      <c r="I1201" s="1">
        <v>1.3</v>
      </c>
      <c r="J1201" s="1" t="s">
        <v>7353</v>
      </c>
      <c r="K1201" s="1">
        <v>0.47</v>
      </c>
      <c r="L1201" s="1" t="s">
        <v>7354</v>
      </c>
      <c r="M1201" s="1">
        <v>9.9500000000000005E-2</v>
      </c>
      <c r="N1201" s="1" t="s">
        <v>7355</v>
      </c>
      <c r="O1201" s="1" t="s">
        <v>7356</v>
      </c>
      <c r="P1201" s="1">
        <v>0.06</v>
      </c>
      <c r="Q1201" s="1">
        <v>0</v>
      </c>
      <c r="R1201" s="1">
        <v>6.4000000000000003E-3</v>
      </c>
      <c r="S1201" s="38">
        <v>43678</v>
      </c>
      <c r="T1201" s="1">
        <v>0.69</v>
      </c>
      <c r="U1201" s="1" t="s">
        <v>7357</v>
      </c>
      <c r="V1201" s="1">
        <v>4.4000000000000003E-3</v>
      </c>
      <c r="W1201" s="1" t="s">
        <v>7358</v>
      </c>
      <c r="X1201" s="1" t="b">
        <v>0</v>
      </c>
      <c r="Y1201" s="1" t="b">
        <v>0</v>
      </c>
    </row>
    <row r="1202" spans="1:25" x14ac:dyDescent="0.25">
      <c r="A1202" s="1" t="s">
        <v>7397</v>
      </c>
      <c r="B1202" s="1" t="s">
        <v>7398</v>
      </c>
      <c r="C1202" s="1" t="str">
        <f>VLOOKUP(B1202,店铺SKU信息!E:F,2,0)</f>
        <v>AGCY6752-Black White Plaid-S</v>
      </c>
      <c r="D1202" s="1" t="s">
        <v>5796</v>
      </c>
      <c r="E1202" s="1" t="s">
        <v>8326</v>
      </c>
      <c r="F1202" s="1" t="s">
        <v>7352</v>
      </c>
      <c r="G1202" s="1">
        <v>13.07</v>
      </c>
      <c r="H1202" s="1">
        <v>10.28</v>
      </c>
      <c r="I1202" s="1">
        <v>0.79</v>
      </c>
      <c r="J1202" s="1" t="s">
        <v>7353</v>
      </c>
      <c r="K1202" s="1">
        <v>0.2</v>
      </c>
      <c r="L1202" s="1" t="s">
        <v>7354</v>
      </c>
      <c r="M1202" s="1">
        <v>6.1400000000000003E-2</v>
      </c>
      <c r="N1202" s="1" t="s">
        <v>7355</v>
      </c>
      <c r="O1202" s="1" t="s">
        <v>7356</v>
      </c>
      <c r="P1202" s="1">
        <v>0.06</v>
      </c>
      <c r="Q1202" s="1">
        <v>0</v>
      </c>
      <c r="R1202" s="1">
        <v>4.0000000000000001E-3</v>
      </c>
      <c r="S1202" s="38">
        <v>43678</v>
      </c>
      <c r="T1202" s="1">
        <v>0.69</v>
      </c>
      <c r="U1202" s="1" t="s">
        <v>7357</v>
      </c>
      <c r="V1202" s="1">
        <v>2.7000000000000001E-3</v>
      </c>
      <c r="W1202" s="1" t="s">
        <v>7358</v>
      </c>
      <c r="X1202" s="1" t="b">
        <v>0</v>
      </c>
      <c r="Y1202" s="1" t="b">
        <v>0</v>
      </c>
    </row>
    <row r="1203" spans="1:25" x14ac:dyDescent="0.25">
      <c r="A1203" s="1" t="s">
        <v>8301</v>
      </c>
      <c r="B1203" s="1" t="s">
        <v>8302</v>
      </c>
      <c r="C1203" s="1" t="str">
        <f>VLOOKUP(B1203,店铺SKU信息!E:F,2,0)</f>
        <v>AGCY2379-White-M</v>
      </c>
      <c r="D1203" s="1" t="s">
        <v>3025</v>
      </c>
      <c r="E1203" s="1" t="s">
        <v>8326</v>
      </c>
      <c r="F1203" s="1" t="s">
        <v>7352</v>
      </c>
      <c r="G1203" s="1">
        <v>15.34</v>
      </c>
      <c r="H1203" s="1">
        <v>11.85</v>
      </c>
      <c r="I1203" s="1">
        <v>1.95</v>
      </c>
      <c r="J1203" s="1" t="s">
        <v>7353</v>
      </c>
      <c r="K1203" s="1">
        <v>0.4</v>
      </c>
      <c r="L1203" s="1" t="s">
        <v>7354</v>
      </c>
      <c r="M1203" s="1">
        <v>0.20499999999999999</v>
      </c>
      <c r="N1203" s="1" t="s">
        <v>7355</v>
      </c>
      <c r="O1203" s="1" t="s">
        <v>7356</v>
      </c>
      <c r="P1203" s="1">
        <v>0.06</v>
      </c>
      <c r="Q1203" s="1">
        <v>0</v>
      </c>
      <c r="R1203" s="1">
        <v>1.32E-2</v>
      </c>
      <c r="S1203" s="38">
        <v>43678</v>
      </c>
      <c r="T1203" s="1">
        <v>0.69</v>
      </c>
      <c r="U1203" s="1" t="s">
        <v>7357</v>
      </c>
      <c r="V1203" s="1">
        <v>9.1000000000000004E-3</v>
      </c>
      <c r="W1203" s="1" t="s">
        <v>7358</v>
      </c>
      <c r="X1203" s="1" t="b">
        <v>0</v>
      </c>
      <c r="Y1203" s="1" t="b">
        <v>0</v>
      </c>
    </row>
    <row r="1204" spans="1:25" x14ac:dyDescent="0.25">
      <c r="A1204" s="1" t="s">
        <v>8190</v>
      </c>
      <c r="B1204" s="1" t="s">
        <v>8191</v>
      </c>
      <c r="C1204" s="1" t="str">
        <f>VLOOKUP(B1204,店铺SKU信息!E:F,2,0)</f>
        <v>AGM19333-White-3XL</v>
      </c>
      <c r="D1204" s="1" t="s">
        <v>3097</v>
      </c>
      <c r="E1204" s="1" t="s">
        <v>8326</v>
      </c>
      <c r="F1204" s="1" t="s">
        <v>7352</v>
      </c>
      <c r="G1204" s="1">
        <v>12.4</v>
      </c>
      <c r="H1204" s="1">
        <v>9.6</v>
      </c>
      <c r="I1204" s="1">
        <v>0.6</v>
      </c>
      <c r="J1204" s="1" t="s">
        <v>7353</v>
      </c>
      <c r="K1204" s="1">
        <v>0.3</v>
      </c>
      <c r="L1204" s="1" t="s">
        <v>7354</v>
      </c>
      <c r="M1204" s="1">
        <v>4.1300000000000003E-2</v>
      </c>
      <c r="N1204" s="1" t="s">
        <v>7355</v>
      </c>
      <c r="O1204" s="1" t="s">
        <v>7356</v>
      </c>
      <c r="P1204" s="1">
        <v>0.06</v>
      </c>
      <c r="Q1204" s="1">
        <v>0</v>
      </c>
      <c r="R1204" s="1">
        <v>2.7000000000000001E-3</v>
      </c>
      <c r="S1204" s="38">
        <v>43678</v>
      </c>
      <c r="T1204" s="1">
        <v>0.69</v>
      </c>
      <c r="U1204" s="1" t="s">
        <v>7357</v>
      </c>
      <c r="V1204" s="1">
        <v>1.8E-3</v>
      </c>
      <c r="W1204" s="1" t="s">
        <v>7358</v>
      </c>
      <c r="X1204" s="1" t="b">
        <v>0</v>
      </c>
      <c r="Y1204" s="1" t="b">
        <v>0</v>
      </c>
    </row>
    <row r="1205" spans="1:25" x14ac:dyDescent="0.25">
      <c r="A1205" s="1" t="s">
        <v>8286</v>
      </c>
      <c r="B1205" s="1" t="s">
        <v>8287</v>
      </c>
      <c r="C1205" s="1" t="str">
        <f>VLOOKUP(B1205,店铺SKU信息!E:F,2,0)</f>
        <v>AGCY6876-White-M</v>
      </c>
      <c r="D1205" s="1" t="s">
        <v>5642</v>
      </c>
      <c r="E1205" s="1" t="s">
        <v>8326</v>
      </c>
      <c r="F1205" s="1" t="s">
        <v>7352</v>
      </c>
      <c r="G1205" s="1">
        <v>13.94</v>
      </c>
      <c r="H1205" s="1">
        <v>10.24</v>
      </c>
      <c r="I1205" s="1">
        <v>0.31</v>
      </c>
      <c r="J1205" s="1" t="s">
        <v>7353</v>
      </c>
      <c r="K1205" s="1">
        <v>0.5</v>
      </c>
      <c r="L1205" s="1" t="s">
        <v>7354</v>
      </c>
      <c r="M1205" s="1">
        <v>2.5600000000000001E-2</v>
      </c>
      <c r="N1205" s="1" t="s">
        <v>7355</v>
      </c>
      <c r="O1205" s="1" t="s">
        <v>7356</v>
      </c>
      <c r="P1205" s="1">
        <v>0.03</v>
      </c>
      <c r="Q1205" s="1">
        <v>0</v>
      </c>
      <c r="R1205" s="1">
        <v>8.0000000000000004E-4</v>
      </c>
      <c r="S1205" s="38">
        <v>43678</v>
      </c>
      <c r="T1205" s="1">
        <v>0.69</v>
      </c>
      <c r="U1205" s="1" t="s">
        <v>7357</v>
      </c>
      <c r="V1205" s="1">
        <v>5.9999999999999995E-4</v>
      </c>
      <c r="W1205" s="1" t="s">
        <v>7358</v>
      </c>
      <c r="X1205" s="1" t="b">
        <v>0</v>
      </c>
      <c r="Y1205" s="1" t="b">
        <v>0</v>
      </c>
    </row>
    <row r="1206" spans="1:25" x14ac:dyDescent="0.25">
      <c r="A1206" s="1" t="s">
        <v>8064</v>
      </c>
      <c r="B1206" s="1" t="s">
        <v>8065</v>
      </c>
      <c r="C1206" s="1" t="str">
        <f>VLOOKUP(B1206,店铺SKU信息!E:F,2,0)</f>
        <v>AGM42644-White Stripe-2XL</v>
      </c>
      <c r="D1206" s="1" t="s">
        <v>3592</v>
      </c>
      <c r="E1206" s="1" t="s">
        <v>8356</v>
      </c>
      <c r="F1206" s="1" t="s">
        <v>7352</v>
      </c>
      <c r="G1206" s="1">
        <v>12.7</v>
      </c>
      <c r="H1206" s="1">
        <v>9.9</v>
      </c>
      <c r="I1206" s="1">
        <v>0.8</v>
      </c>
      <c r="J1206" s="1" t="s">
        <v>7353</v>
      </c>
      <c r="K1206" s="1">
        <v>0.65</v>
      </c>
      <c r="L1206" s="1" t="s">
        <v>7354</v>
      </c>
      <c r="M1206" s="1">
        <v>5.8099999999999999E-2</v>
      </c>
      <c r="N1206" s="1" t="s">
        <v>7355</v>
      </c>
      <c r="O1206" s="1" t="s">
        <v>7356</v>
      </c>
      <c r="P1206" s="1">
        <v>1</v>
      </c>
      <c r="Q1206" s="1">
        <v>0</v>
      </c>
      <c r="R1206" s="1">
        <v>5.8099999999999999E-2</v>
      </c>
      <c r="S1206" s="38">
        <v>43678</v>
      </c>
      <c r="T1206" s="1">
        <v>0.69</v>
      </c>
      <c r="U1206" s="1" t="s">
        <v>7357</v>
      </c>
      <c r="V1206" s="1">
        <v>4.0099999999999997E-2</v>
      </c>
      <c r="W1206" s="1" t="s">
        <v>7358</v>
      </c>
      <c r="X1206" s="1" t="b">
        <v>0</v>
      </c>
      <c r="Y1206" s="1" t="b">
        <v>0</v>
      </c>
    </row>
    <row r="1207" spans="1:25" x14ac:dyDescent="0.25">
      <c r="A1207" s="1" t="s">
        <v>7476</v>
      </c>
      <c r="B1207" s="1" t="s">
        <v>7477</v>
      </c>
      <c r="C1207" s="1" t="str">
        <f>VLOOKUP(B1207,店铺SKU信息!E:F,2,0)</f>
        <v>AGM48999-Black-XL</v>
      </c>
      <c r="D1207" s="1" t="s">
        <v>3106</v>
      </c>
      <c r="E1207" s="1" t="s">
        <v>8356</v>
      </c>
      <c r="F1207" s="1" t="s">
        <v>7352</v>
      </c>
      <c r="G1207" s="1">
        <v>11.7</v>
      </c>
      <c r="H1207" s="1">
        <v>9.5</v>
      </c>
      <c r="I1207" s="1">
        <v>1.7</v>
      </c>
      <c r="J1207" s="1" t="s">
        <v>7353</v>
      </c>
      <c r="K1207" s="1">
        <v>0.9</v>
      </c>
      <c r="L1207" s="1" t="s">
        <v>7354</v>
      </c>
      <c r="M1207" s="1">
        <v>0.1091</v>
      </c>
      <c r="N1207" s="1" t="s">
        <v>7355</v>
      </c>
      <c r="O1207" s="1" t="s">
        <v>7356</v>
      </c>
      <c r="P1207" s="1">
        <v>1</v>
      </c>
      <c r="Q1207" s="1">
        <v>0</v>
      </c>
      <c r="R1207" s="1">
        <v>0.1091</v>
      </c>
      <c r="S1207" s="38">
        <v>43678</v>
      </c>
      <c r="T1207" s="1">
        <v>0.69</v>
      </c>
      <c r="U1207" s="1" t="s">
        <v>7357</v>
      </c>
      <c r="V1207" s="1">
        <v>7.5300000000000006E-2</v>
      </c>
      <c r="W1207" s="1" t="s">
        <v>7358</v>
      </c>
      <c r="X1207" s="1" t="b">
        <v>0</v>
      </c>
      <c r="Y1207" s="1" t="b">
        <v>0</v>
      </c>
    </row>
    <row r="1208" spans="1:25" x14ac:dyDescent="0.25">
      <c r="A1208" s="1" t="s">
        <v>7474</v>
      </c>
      <c r="B1208" s="1" t="s">
        <v>7475</v>
      </c>
      <c r="C1208" s="1" t="str">
        <f>VLOOKUP(B1208,店铺SKU信息!E:F,2,0)</f>
        <v>AGM42644-Black Stripe-XL</v>
      </c>
      <c r="D1208" s="1" t="s">
        <v>3346</v>
      </c>
      <c r="E1208" s="1" t="s">
        <v>8356</v>
      </c>
      <c r="F1208" s="1" t="s">
        <v>7352</v>
      </c>
      <c r="G1208" s="1">
        <v>12.7</v>
      </c>
      <c r="H1208" s="1">
        <v>9.9</v>
      </c>
      <c r="I1208" s="1">
        <v>0.8</v>
      </c>
      <c r="J1208" s="1" t="s">
        <v>7353</v>
      </c>
      <c r="K1208" s="1">
        <v>0.65</v>
      </c>
      <c r="L1208" s="1" t="s">
        <v>7354</v>
      </c>
      <c r="M1208" s="1">
        <v>5.8099999999999999E-2</v>
      </c>
      <c r="N1208" s="1" t="s">
        <v>7355</v>
      </c>
      <c r="O1208" s="1" t="s">
        <v>7356</v>
      </c>
      <c r="P1208" s="1">
        <v>1</v>
      </c>
      <c r="Q1208" s="1">
        <v>0</v>
      </c>
      <c r="R1208" s="1">
        <v>5.8099999999999999E-2</v>
      </c>
      <c r="S1208" s="38">
        <v>43678</v>
      </c>
      <c r="T1208" s="1">
        <v>0.69</v>
      </c>
      <c r="U1208" s="1" t="s">
        <v>7357</v>
      </c>
      <c r="V1208" s="1">
        <v>4.0099999999999997E-2</v>
      </c>
      <c r="W1208" s="1" t="s">
        <v>7358</v>
      </c>
      <c r="X1208" s="1" t="b">
        <v>0</v>
      </c>
      <c r="Y1208" s="1" t="b">
        <v>0</v>
      </c>
    </row>
    <row r="1209" spans="1:25" x14ac:dyDescent="0.25">
      <c r="A1209" s="1" t="s">
        <v>7626</v>
      </c>
      <c r="B1209" s="1" t="s">
        <v>7627</v>
      </c>
      <c r="C1209" s="1" t="str">
        <f>VLOOKUP(B1209,店铺SKU信息!E:F,2,0)</f>
        <v>AGCY2379-White-S</v>
      </c>
      <c r="D1209" s="1" t="s">
        <v>2706</v>
      </c>
      <c r="E1209" s="1" t="s">
        <v>8356</v>
      </c>
      <c r="F1209" s="1" t="s">
        <v>7352</v>
      </c>
      <c r="G1209" s="1">
        <v>15.34</v>
      </c>
      <c r="H1209" s="1">
        <v>11.85</v>
      </c>
      <c r="I1209" s="1">
        <v>1.95</v>
      </c>
      <c r="J1209" s="1" t="s">
        <v>7353</v>
      </c>
      <c r="K1209" s="1">
        <v>0.4</v>
      </c>
      <c r="L1209" s="1" t="s">
        <v>7354</v>
      </c>
      <c r="M1209" s="1">
        <v>0.20499999999999999</v>
      </c>
      <c r="N1209" s="1" t="s">
        <v>7355</v>
      </c>
      <c r="O1209" s="1" t="s">
        <v>7356</v>
      </c>
      <c r="P1209" s="1">
        <v>4.7699999999999996</v>
      </c>
      <c r="Q1209" s="1">
        <v>0</v>
      </c>
      <c r="R1209" s="1">
        <v>0.97860000000000003</v>
      </c>
      <c r="S1209" s="38">
        <v>43678</v>
      </c>
      <c r="T1209" s="1">
        <v>0.69</v>
      </c>
      <c r="U1209" s="1" t="s">
        <v>7357</v>
      </c>
      <c r="V1209" s="1">
        <v>0.67279999999999995</v>
      </c>
      <c r="W1209" s="1" t="s">
        <v>7358</v>
      </c>
      <c r="X1209" s="1" t="b">
        <v>0</v>
      </c>
      <c r="Y1209" s="1" t="b">
        <v>0</v>
      </c>
    </row>
    <row r="1210" spans="1:25" x14ac:dyDescent="0.25">
      <c r="A1210" s="1" t="s">
        <v>7594</v>
      </c>
      <c r="B1210" s="1" t="s">
        <v>7595</v>
      </c>
      <c r="C1210" s="1" t="str">
        <f>VLOOKUP(B1210,店铺SKU信息!E:F,2,0)</f>
        <v>AGCY46144-Blue Polka-2XL</v>
      </c>
      <c r="D1210" s="1" t="s">
        <v>7596</v>
      </c>
      <c r="E1210" s="1" t="s">
        <v>8356</v>
      </c>
      <c r="F1210" s="1" t="s">
        <v>7352</v>
      </c>
      <c r="G1210" s="1">
        <v>12.4</v>
      </c>
      <c r="H1210" s="1">
        <v>9.84</v>
      </c>
      <c r="I1210" s="1">
        <v>1.46</v>
      </c>
      <c r="J1210" s="1" t="s">
        <v>7353</v>
      </c>
      <c r="K1210" s="1">
        <v>0.55000000000000004</v>
      </c>
      <c r="L1210" s="1" t="s">
        <v>7354</v>
      </c>
      <c r="M1210" s="1">
        <v>0.10290000000000001</v>
      </c>
      <c r="N1210" s="1" t="s">
        <v>7355</v>
      </c>
      <c r="O1210" s="1" t="s">
        <v>7356</v>
      </c>
      <c r="P1210" s="1">
        <v>2.81</v>
      </c>
      <c r="Q1210" s="1">
        <v>0.19</v>
      </c>
      <c r="R1210" s="1">
        <v>0.26889999999999997</v>
      </c>
      <c r="S1210" s="38">
        <v>43678</v>
      </c>
      <c r="T1210" s="1">
        <v>0.69</v>
      </c>
      <c r="U1210" s="1" t="s">
        <v>7357</v>
      </c>
      <c r="V1210" s="1">
        <v>0.1855</v>
      </c>
      <c r="W1210" s="1" t="s">
        <v>7358</v>
      </c>
      <c r="X1210" s="1" t="b">
        <v>0</v>
      </c>
      <c r="Y1210" s="1" t="b">
        <v>0</v>
      </c>
    </row>
    <row r="1211" spans="1:25" x14ac:dyDescent="0.25">
      <c r="A1211" s="1" t="s">
        <v>7897</v>
      </c>
      <c r="B1211" s="1" t="s">
        <v>7898</v>
      </c>
      <c r="C1211" s="1" t="str">
        <f>VLOOKUP(B1211,店铺SKU信息!E:F,2,0)</f>
        <v>AGM42644-Black Stripe-3XL</v>
      </c>
      <c r="D1211" s="1" t="s">
        <v>5430</v>
      </c>
      <c r="E1211" s="1" t="s">
        <v>8356</v>
      </c>
      <c r="F1211" s="1" t="s">
        <v>7352</v>
      </c>
      <c r="G1211" s="1">
        <v>12.7</v>
      </c>
      <c r="H1211" s="1">
        <v>9.9</v>
      </c>
      <c r="I1211" s="1">
        <v>0.8</v>
      </c>
      <c r="J1211" s="1" t="s">
        <v>7353</v>
      </c>
      <c r="K1211" s="1">
        <v>0.65</v>
      </c>
      <c r="L1211" s="1" t="s">
        <v>7354</v>
      </c>
      <c r="M1211" s="1">
        <v>5.8099999999999999E-2</v>
      </c>
      <c r="N1211" s="1" t="s">
        <v>7355</v>
      </c>
      <c r="O1211" s="1" t="s">
        <v>7356</v>
      </c>
      <c r="P1211" s="1">
        <v>1</v>
      </c>
      <c r="Q1211" s="1">
        <v>0</v>
      </c>
      <c r="R1211" s="1">
        <v>5.8099999999999999E-2</v>
      </c>
      <c r="S1211" s="38">
        <v>43678</v>
      </c>
      <c r="T1211" s="1">
        <v>0.69</v>
      </c>
      <c r="U1211" s="1" t="s">
        <v>7357</v>
      </c>
      <c r="V1211" s="1">
        <v>4.0099999999999997E-2</v>
      </c>
      <c r="W1211" s="1" t="s">
        <v>7358</v>
      </c>
      <c r="X1211" s="1" t="b">
        <v>0</v>
      </c>
      <c r="Y1211" s="1" t="b">
        <v>0</v>
      </c>
    </row>
    <row r="1212" spans="1:25" x14ac:dyDescent="0.25">
      <c r="A1212" s="1" t="s">
        <v>7623</v>
      </c>
      <c r="B1212" s="1" t="s">
        <v>7624</v>
      </c>
      <c r="C1212" s="1" t="str">
        <f>VLOOKUP(B1212,店铺SKU信息!E:F,2,0)</f>
        <v>AGCY4064-Navy Blue-L</v>
      </c>
      <c r="D1212" s="1" t="s">
        <v>7625</v>
      </c>
      <c r="E1212" s="1" t="s">
        <v>8356</v>
      </c>
      <c r="F1212" s="1" t="s">
        <v>7352</v>
      </c>
      <c r="G1212" s="1">
        <v>12.25</v>
      </c>
      <c r="H1212" s="1">
        <v>9.65</v>
      </c>
      <c r="I1212" s="1">
        <v>1.8</v>
      </c>
      <c r="J1212" s="1" t="s">
        <v>7353</v>
      </c>
      <c r="K1212" s="1">
        <v>0.51</v>
      </c>
      <c r="L1212" s="1" t="s">
        <v>7354</v>
      </c>
      <c r="M1212" s="1">
        <v>0.1231</v>
      </c>
      <c r="N1212" s="1" t="s">
        <v>7355</v>
      </c>
      <c r="O1212" s="1" t="s">
        <v>7356</v>
      </c>
      <c r="P1212" s="1">
        <v>0.87</v>
      </c>
      <c r="Q1212" s="1">
        <v>0.19</v>
      </c>
      <c r="R1212" s="1">
        <v>8.3400000000000002E-2</v>
      </c>
      <c r="S1212" s="38">
        <v>43678</v>
      </c>
      <c r="T1212" s="1">
        <v>0.69</v>
      </c>
      <c r="U1212" s="1" t="s">
        <v>7357</v>
      </c>
      <c r="V1212" s="1">
        <v>5.7500000000000002E-2</v>
      </c>
      <c r="W1212" s="1" t="s">
        <v>7358</v>
      </c>
      <c r="X1212" s="1" t="b">
        <v>0</v>
      </c>
      <c r="Y1212" s="1" t="b">
        <v>0</v>
      </c>
    </row>
    <row r="1213" spans="1:25" x14ac:dyDescent="0.25">
      <c r="A1213" s="1" t="s">
        <v>7599</v>
      </c>
      <c r="B1213" s="1" t="s">
        <v>7600</v>
      </c>
      <c r="C1213" s="1" t="str">
        <f>VLOOKUP(B1213,店铺SKU信息!E:F,2,0)</f>
        <v>AGCY6749-Black-XL</v>
      </c>
      <c r="D1213" s="1" t="s">
        <v>3265</v>
      </c>
      <c r="E1213" s="1" t="s">
        <v>8356</v>
      </c>
      <c r="F1213" s="1" t="s">
        <v>7352</v>
      </c>
      <c r="G1213" s="1">
        <v>13.07</v>
      </c>
      <c r="H1213" s="1">
        <v>10.28</v>
      </c>
      <c r="I1213" s="1">
        <v>0.79</v>
      </c>
      <c r="J1213" s="1" t="s">
        <v>7353</v>
      </c>
      <c r="K1213" s="1">
        <v>0.2</v>
      </c>
      <c r="L1213" s="1" t="s">
        <v>7354</v>
      </c>
      <c r="M1213" s="1">
        <v>6.1400000000000003E-2</v>
      </c>
      <c r="N1213" s="1" t="s">
        <v>7355</v>
      </c>
      <c r="O1213" s="1" t="s">
        <v>7356</v>
      </c>
      <c r="P1213" s="1">
        <v>0.57999999999999996</v>
      </c>
      <c r="Q1213" s="1">
        <v>0</v>
      </c>
      <c r="R1213" s="1">
        <v>3.5700000000000003E-2</v>
      </c>
      <c r="S1213" s="38">
        <v>43678</v>
      </c>
      <c r="T1213" s="1">
        <v>0.69</v>
      </c>
      <c r="U1213" s="1" t="s">
        <v>7357</v>
      </c>
      <c r="V1213" s="1">
        <v>2.46E-2</v>
      </c>
      <c r="W1213" s="1" t="s">
        <v>7358</v>
      </c>
      <c r="X1213" s="1" t="b">
        <v>0</v>
      </c>
      <c r="Y1213" s="1" t="b">
        <v>0</v>
      </c>
    </row>
    <row r="1214" spans="1:25" x14ac:dyDescent="0.25">
      <c r="A1214" s="1" t="s">
        <v>8238</v>
      </c>
      <c r="B1214" s="1" t="s">
        <v>8239</v>
      </c>
      <c r="C1214" s="1" t="str">
        <f>VLOOKUP(B1214,店铺SKU信息!E:F,2,0)</f>
        <v>AGM19322-Black-4XL</v>
      </c>
      <c r="D1214" s="1" t="s">
        <v>3972</v>
      </c>
      <c r="E1214" s="1" t="s">
        <v>8356</v>
      </c>
      <c r="F1214" s="1" t="s">
        <v>7352</v>
      </c>
      <c r="G1214" s="1">
        <v>11.7</v>
      </c>
      <c r="H1214" s="1">
        <v>9.5</v>
      </c>
      <c r="I1214" s="1">
        <v>1.4</v>
      </c>
      <c r="J1214" s="1" t="s">
        <v>7353</v>
      </c>
      <c r="K1214" s="1">
        <v>0.55000000000000004</v>
      </c>
      <c r="L1214" s="1" t="s">
        <v>7354</v>
      </c>
      <c r="M1214" s="1">
        <v>9.01E-2</v>
      </c>
      <c r="N1214" s="1" t="s">
        <v>7355</v>
      </c>
      <c r="O1214" s="1" t="s">
        <v>7356</v>
      </c>
      <c r="P1214" s="1">
        <v>0.06</v>
      </c>
      <c r="Q1214" s="1">
        <v>0</v>
      </c>
      <c r="R1214" s="1">
        <v>5.7999999999999996E-3</v>
      </c>
      <c r="S1214" s="38">
        <v>43678</v>
      </c>
      <c r="T1214" s="1">
        <v>0.69</v>
      </c>
      <c r="U1214" s="1" t="s">
        <v>7357</v>
      </c>
      <c r="V1214" s="1">
        <v>4.0000000000000001E-3</v>
      </c>
      <c r="W1214" s="1" t="s">
        <v>7358</v>
      </c>
      <c r="X1214" s="1" t="b">
        <v>0</v>
      </c>
      <c r="Y1214" s="1" t="b">
        <v>0</v>
      </c>
    </row>
    <row r="1215" spans="1:25" x14ac:dyDescent="0.25">
      <c r="A1215" s="1" t="s">
        <v>7535</v>
      </c>
      <c r="B1215" s="1" t="s">
        <v>7536</v>
      </c>
      <c r="C1215" s="1" t="str">
        <f>VLOOKUP(B1215,店铺SKU信息!E:F,2,0)</f>
        <v>AGM48899-Black-XL</v>
      </c>
      <c r="D1215" s="1" t="s">
        <v>7537</v>
      </c>
      <c r="E1215" s="1" t="s">
        <v>8357</v>
      </c>
      <c r="F1215" s="1" t="s">
        <v>7352</v>
      </c>
      <c r="G1215" s="1">
        <v>12.56</v>
      </c>
      <c r="H1215" s="1">
        <v>9.92</v>
      </c>
      <c r="I1215" s="1">
        <v>0.59</v>
      </c>
      <c r="J1215" s="1" t="s">
        <v>7353</v>
      </c>
      <c r="K1215" s="1">
        <v>0.35</v>
      </c>
      <c r="L1215" s="1" t="s">
        <v>7354</v>
      </c>
      <c r="M1215" s="1">
        <v>4.2599999999999999E-2</v>
      </c>
      <c r="N1215" s="1" t="s">
        <v>7355</v>
      </c>
      <c r="O1215" s="1" t="s">
        <v>7356</v>
      </c>
      <c r="P1215" s="1">
        <v>1</v>
      </c>
      <c r="Q1215" s="1">
        <v>0</v>
      </c>
      <c r="R1215" s="1">
        <v>4.2599999999999999E-2</v>
      </c>
      <c r="S1215" s="38">
        <v>43678</v>
      </c>
      <c r="T1215" s="1">
        <v>0.69</v>
      </c>
      <c r="U1215" s="1" t="s">
        <v>7357</v>
      </c>
      <c r="V1215" s="1">
        <v>2.9399999999999999E-2</v>
      </c>
      <c r="W1215" s="1" t="s">
        <v>7358</v>
      </c>
      <c r="X1215" s="1" t="b">
        <v>0</v>
      </c>
      <c r="Y1215" s="1" t="b">
        <v>0</v>
      </c>
    </row>
    <row r="1216" spans="1:25" x14ac:dyDescent="0.25">
      <c r="A1216" s="1" t="s">
        <v>7548</v>
      </c>
      <c r="B1216" s="1" t="s">
        <v>7549</v>
      </c>
      <c r="C1216" s="1" t="str">
        <f>VLOOKUP(B1216,店铺SKU信息!E:F,2,0)</f>
        <v>AGM42588-Burgundy-XL</v>
      </c>
      <c r="D1216" s="1" t="s">
        <v>7550</v>
      </c>
      <c r="E1216" s="1" t="s">
        <v>8357</v>
      </c>
      <c r="F1216" s="1" t="s">
        <v>7352</v>
      </c>
      <c r="G1216" s="1">
        <v>12.1</v>
      </c>
      <c r="H1216" s="1">
        <v>8.9</v>
      </c>
      <c r="I1216" s="1">
        <v>2.4</v>
      </c>
      <c r="J1216" s="1" t="s">
        <v>7353</v>
      </c>
      <c r="K1216" s="1">
        <v>1.1499999999999999</v>
      </c>
      <c r="L1216" s="1" t="s">
        <v>7354</v>
      </c>
      <c r="M1216" s="1">
        <v>0.14940000000000001</v>
      </c>
      <c r="N1216" s="1" t="s">
        <v>7355</v>
      </c>
      <c r="O1216" s="1" t="s">
        <v>7356</v>
      </c>
      <c r="P1216" s="1">
        <v>1</v>
      </c>
      <c r="Q1216" s="1">
        <v>0</v>
      </c>
      <c r="R1216" s="1">
        <v>0.14940000000000001</v>
      </c>
      <c r="S1216" s="38">
        <v>43678</v>
      </c>
      <c r="T1216" s="1">
        <v>0.69</v>
      </c>
      <c r="U1216" s="1" t="s">
        <v>7357</v>
      </c>
      <c r="V1216" s="1">
        <v>0.1031</v>
      </c>
      <c r="W1216" s="1" t="s">
        <v>7358</v>
      </c>
      <c r="X1216" s="1" t="b">
        <v>0</v>
      </c>
      <c r="Y1216" s="1" t="b">
        <v>0</v>
      </c>
    </row>
    <row r="1217" spans="1:25" x14ac:dyDescent="0.25">
      <c r="A1217" s="1" t="s">
        <v>7673</v>
      </c>
      <c r="B1217" s="1" t="s">
        <v>7674</v>
      </c>
      <c r="C1217" s="1" t="str">
        <f>VLOOKUP(B1217,店铺SKU信息!E:F,2,0)</f>
        <v>AGM42544-Black-3XL</v>
      </c>
      <c r="D1217" s="1" t="s">
        <v>7675</v>
      </c>
      <c r="E1217" s="1" t="s">
        <v>8357</v>
      </c>
      <c r="F1217" s="1" t="s">
        <v>7352</v>
      </c>
      <c r="G1217" s="1">
        <v>12.8</v>
      </c>
      <c r="H1217" s="1">
        <v>6</v>
      </c>
      <c r="I1217" s="1">
        <v>2.4</v>
      </c>
      <c r="J1217" s="1" t="s">
        <v>7353</v>
      </c>
      <c r="K1217" s="1">
        <v>0.6</v>
      </c>
      <c r="L1217" s="1" t="s">
        <v>7354</v>
      </c>
      <c r="M1217" s="1">
        <v>0.1066</v>
      </c>
      <c r="N1217" s="1" t="s">
        <v>7355</v>
      </c>
      <c r="O1217" s="1" t="s">
        <v>7356</v>
      </c>
      <c r="P1217" s="1">
        <v>1</v>
      </c>
      <c r="Q1217" s="1">
        <v>0</v>
      </c>
      <c r="R1217" s="1">
        <v>0.1066</v>
      </c>
      <c r="S1217" s="38">
        <v>43678</v>
      </c>
      <c r="T1217" s="1">
        <v>0.69</v>
      </c>
      <c r="U1217" s="1" t="s">
        <v>7357</v>
      </c>
      <c r="V1217" s="1">
        <v>7.3499999999999996E-2</v>
      </c>
      <c r="W1217" s="1" t="s">
        <v>7358</v>
      </c>
      <c r="X1217" s="1" t="b">
        <v>0</v>
      </c>
      <c r="Y1217" s="1" t="b">
        <v>0</v>
      </c>
    </row>
    <row r="1218" spans="1:25" x14ac:dyDescent="0.25">
      <c r="A1218" s="1" t="s">
        <v>8152</v>
      </c>
      <c r="B1218" s="1" t="s">
        <v>8153</v>
      </c>
      <c r="C1218" s="1" t="str">
        <f>VLOOKUP(B1218,店铺SKU信息!E:F,2,0)</f>
        <v>AGM48899-Burgundy-4XL</v>
      </c>
      <c r="D1218" s="1" t="s">
        <v>8154</v>
      </c>
      <c r="E1218" s="1" t="s">
        <v>8357</v>
      </c>
      <c r="F1218" s="1" t="s">
        <v>7352</v>
      </c>
      <c r="G1218" s="1">
        <v>12.56</v>
      </c>
      <c r="H1218" s="1">
        <v>9.92</v>
      </c>
      <c r="I1218" s="1">
        <v>0.59</v>
      </c>
      <c r="J1218" s="1" t="s">
        <v>7353</v>
      </c>
      <c r="K1218" s="1">
        <v>0.35</v>
      </c>
      <c r="L1218" s="1" t="s">
        <v>7354</v>
      </c>
      <c r="M1218" s="1">
        <v>4.2599999999999999E-2</v>
      </c>
      <c r="N1218" s="1" t="s">
        <v>7355</v>
      </c>
      <c r="O1218" s="1" t="s">
        <v>7356</v>
      </c>
      <c r="P1218" s="1">
        <v>1</v>
      </c>
      <c r="Q1218" s="1">
        <v>0</v>
      </c>
      <c r="R1218" s="1">
        <v>4.2599999999999999E-2</v>
      </c>
      <c r="S1218" s="38">
        <v>43678</v>
      </c>
      <c r="T1218" s="1">
        <v>0.69</v>
      </c>
      <c r="U1218" s="1" t="s">
        <v>7357</v>
      </c>
      <c r="V1218" s="1">
        <v>2.9399999999999999E-2</v>
      </c>
      <c r="W1218" s="1" t="s">
        <v>7358</v>
      </c>
      <c r="X1218" s="1" t="b">
        <v>0</v>
      </c>
      <c r="Y1218" s="1" t="b">
        <v>0</v>
      </c>
    </row>
    <row r="1219" spans="1:25" x14ac:dyDescent="0.25">
      <c r="A1219" s="1" t="s">
        <v>8187</v>
      </c>
      <c r="B1219" s="1" t="s">
        <v>8188</v>
      </c>
      <c r="C1219" s="1" t="str">
        <f>VLOOKUP(B1219,店铺SKU信息!E:F,2,0)</f>
        <v>AGM42566-Purple-2XL</v>
      </c>
      <c r="D1219" s="1" t="s">
        <v>8189</v>
      </c>
      <c r="E1219" s="1" t="s">
        <v>8357</v>
      </c>
      <c r="F1219" s="1" t="s">
        <v>7352</v>
      </c>
      <c r="G1219" s="1">
        <v>10.5</v>
      </c>
      <c r="H1219" s="1">
        <v>3.8</v>
      </c>
      <c r="I1219" s="1">
        <v>2.2999999999999998</v>
      </c>
      <c r="J1219" s="1" t="s">
        <v>7353</v>
      </c>
      <c r="K1219" s="1">
        <v>0.6</v>
      </c>
      <c r="L1219" s="1" t="s">
        <v>7354</v>
      </c>
      <c r="M1219" s="1">
        <v>5.3100000000000001E-2</v>
      </c>
      <c r="N1219" s="1" t="s">
        <v>7355</v>
      </c>
      <c r="O1219" s="1" t="s">
        <v>7356</v>
      </c>
      <c r="P1219" s="1">
        <v>1</v>
      </c>
      <c r="Q1219" s="1">
        <v>0</v>
      </c>
      <c r="R1219" s="1">
        <v>5.3100000000000001E-2</v>
      </c>
      <c r="S1219" s="38">
        <v>43678</v>
      </c>
      <c r="T1219" s="1">
        <v>0.69</v>
      </c>
      <c r="U1219" s="1" t="s">
        <v>7357</v>
      </c>
      <c r="V1219" s="1">
        <v>3.6600000000000001E-2</v>
      </c>
      <c r="W1219" s="1" t="s">
        <v>7358</v>
      </c>
      <c r="X1219" s="1" t="b">
        <v>0</v>
      </c>
      <c r="Y1219" s="1" t="b">
        <v>0</v>
      </c>
    </row>
    <row r="1220" spans="1:25" x14ac:dyDescent="0.25">
      <c r="A1220" s="1" t="s">
        <v>7798</v>
      </c>
      <c r="B1220" s="1" t="s">
        <v>7799</v>
      </c>
      <c r="C1220" s="1" t="str">
        <f>VLOOKUP(B1220,店铺SKU信息!E:F,2,0)</f>
        <v>AGM42544-Burgundy-3XL</v>
      </c>
      <c r="D1220" s="1" t="s">
        <v>7800</v>
      </c>
      <c r="E1220" s="1" t="s">
        <v>8357</v>
      </c>
      <c r="F1220" s="1" t="s">
        <v>7352</v>
      </c>
      <c r="G1220" s="1">
        <v>12.8</v>
      </c>
      <c r="H1220" s="1">
        <v>6</v>
      </c>
      <c r="I1220" s="1">
        <v>2.4</v>
      </c>
      <c r="J1220" s="1" t="s">
        <v>7353</v>
      </c>
      <c r="K1220" s="1">
        <v>0.6</v>
      </c>
      <c r="L1220" s="1" t="s">
        <v>7354</v>
      </c>
      <c r="M1220" s="1">
        <v>0.1066</v>
      </c>
      <c r="N1220" s="1" t="s">
        <v>7355</v>
      </c>
      <c r="O1220" s="1" t="s">
        <v>7356</v>
      </c>
      <c r="P1220" s="1">
        <v>1</v>
      </c>
      <c r="Q1220" s="1">
        <v>0</v>
      </c>
      <c r="R1220" s="1">
        <v>0.1066</v>
      </c>
      <c r="S1220" s="38">
        <v>43678</v>
      </c>
      <c r="T1220" s="1">
        <v>0.69</v>
      </c>
      <c r="U1220" s="1" t="s">
        <v>7357</v>
      </c>
      <c r="V1220" s="1">
        <v>7.3499999999999996E-2</v>
      </c>
      <c r="W1220" s="1" t="s">
        <v>7358</v>
      </c>
      <c r="X1220" s="1" t="b">
        <v>0</v>
      </c>
      <c r="Y1220" s="1" t="b">
        <v>0</v>
      </c>
    </row>
    <row r="1221" spans="1:25" x14ac:dyDescent="0.25">
      <c r="A1221" s="1" t="s">
        <v>8149</v>
      </c>
      <c r="B1221" s="1" t="s">
        <v>8150</v>
      </c>
      <c r="C1221" s="1" t="str">
        <f>VLOOKUP(B1221,店铺SKU信息!E:F,2,0)</f>
        <v>AGM42544-Purple-3XL</v>
      </c>
      <c r="D1221" s="1" t="s">
        <v>8151</v>
      </c>
      <c r="E1221" s="1" t="s">
        <v>8357</v>
      </c>
      <c r="F1221" s="1" t="s">
        <v>7352</v>
      </c>
      <c r="G1221" s="1">
        <v>12.8</v>
      </c>
      <c r="H1221" s="1">
        <v>6</v>
      </c>
      <c r="I1221" s="1">
        <v>2.4</v>
      </c>
      <c r="J1221" s="1" t="s">
        <v>7353</v>
      </c>
      <c r="K1221" s="1">
        <v>0.6</v>
      </c>
      <c r="L1221" s="1" t="s">
        <v>7354</v>
      </c>
      <c r="M1221" s="1">
        <v>0.1066</v>
      </c>
      <c r="N1221" s="1" t="s">
        <v>7355</v>
      </c>
      <c r="O1221" s="1" t="s">
        <v>7356</v>
      </c>
      <c r="P1221" s="1">
        <v>1</v>
      </c>
      <c r="Q1221" s="1">
        <v>0</v>
      </c>
      <c r="R1221" s="1">
        <v>0.1066</v>
      </c>
      <c r="S1221" s="38">
        <v>43678</v>
      </c>
      <c r="T1221" s="1">
        <v>0.69</v>
      </c>
      <c r="U1221" s="1" t="s">
        <v>7357</v>
      </c>
      <c r="V1221" s="1">
        <v>7.3499999999999996E-2</v>
      </c>
      <c r="W1221" s="1" t="s">
        <v>7358</v>
      </c>
      <c r="X1221" s="1" t="b">
        <v>0</v>
      </c>
      <c r="Y1221" s="1" t="b">
        <v>0</v>
      </c>
    </row>
    <row r="1222" spans="1:25" x14ac:dyDescent="0.25">
      <c r="A1222" s="1" t="s">
        <v>8087</v>
      </c>
      <c r="B1222" s="1" t="s">
        <v>8088</v>
      </c>
      <c r="C1222" s="1" t="str">
        <f>VLOOKUP(B1222,店铺SKU信息!E:F,2,0)</f>
        <v>AGM19377-Blue-XL</v>
      </c>
      <c r="D1222" s="1" t="s">
        <v>8089</v>
      </c>
      <c r="E1222" s="1" t="s">
        <v>8357</v>
      </c>
      <c r="F1222" s="1" t="s">
        <v>7352</v>
      </c>
      <c r="G1222" s="1">
        <v>12.68</v>
      </c>
      <c r="H1222" s="1">
        <v>10.19</v>
      </c>
      <c r="I1222" s="1">
        <v>1.18</v>
      </c>
      <c r="J1222" s="1" t="s">
        <v>7353</v>
      </c>
      <c r="K1222" s="1">
        <v>0.4</v>
      </c>
      <c r="L1222" s="1" t="s">
        <v>7354</v>
      </c>
      <c r="M1222" s="1">
        <v>8.8300000000000003E-2</v>
      </c>
      <c r="N1222" s="1" t="s">
        <v>7355</v>
      </c>
      <c r="O1222" s="1" t="s">
        <v>7356</v>
      </c>
      <c r="P1222" s="1">
        <v>1</v>
      </c>
      <c r="Q1222" s="1">
        <v>0</v>
      </c>
      <c r="R1222" s="1">
        <v>8.8300000000000003E-2</v>
      </c>
      <c r="S1222" s="38">
        <v>43678</v>
      </c>
      <c r="T1222" s="1">
        <v>0.69</v>
      </c>
      <c r="U1222" s="1" t="s">
        <v>7357</v>
      </c>
      <c r="V1222" s="1">
        <v>6.0900000000000003E-2</v>
      </c>
      <c r="W1222" s="1" t="s">
        <v>7358</v>
      </c>
      <c r="X1222" s="1" t="b">
        <v>0</v>
      </c>
      <c r="Y1222" s="1" t="b">
        <v>0</v>
      </c>
    </row>
    <row r="1223" spans="1:25" x14ac:dyDescent="0.25">
      <c r="A1223" s="1" t="s">
        <v>7578</v>
      </c>
      <c r="B1223" s="1" t="s">
        <v>7579</v>
      </c>
      <c r="C1223" s="1" t="str">
        <f>VLOOKUP(B1223,店铺SKU信息!E:F,2,0)</f>
        <v>AGCY4117-Red-L</v>
      </c>
      <c r="D1223" s="1" t="s">
        <v>7580</v>
      </c>
      <c r="E1223" s="1" t="s">
        <v>8357</v>
      </c>
      <c r="F1223" s="1" t="s">
        <v>7352</v>
      </c>
      <c r="G1223" s="1">
        <v>11.96</v>
      </c>
      <c r="H1223" s="1">
        <v>9.2100000000000009</v>
      </c>
      <c r="I1223" s="1">
        <v>1.38</v>
      </c>
      <c r="J1223" s="1" t="s">
        <v>7353</v>
      </c>
      <c r="K1223" s="1">
        <v>0.24</v>
      </c>
      <c r="L1223" s="1" t="s">
        <v>7354</v>
      </c>
      <c r="M1223" s="1">
        <v>8.7900000000000006E-2</v>
      </c>
      <c r="N1223" s="1" t="s">
        <v>7355</v>
      </c>
      <c r="O1223" s="1" t="s">
        <v>7356</v>
      </c>
      <c r="P1223" s="1">
        <v>0.48</v>
      </c>
      <c r="Q1223" s="1">
        <v>0.06</v>
      </c>
      <c r="R1223" s="1">
        <v>3.6799999999999999E-2</v>
      </c>
      <c r="S1223" s="38">
        <v>43678</v>
      </c>
      <c r="T1223" s="1">
        <v>0.69</v>
      </c>
      <c r="U1223" s="1" t="s">
        <v>7357</v>
      </c>
      <c r="V1223" s="1">
        <v>2.5399999999999999E-2</v>
      </c>
      <c r="W1223" s="1" t="s">
        <v>7358</v>
      </c>
      <c r="X1223" s="1" t="b">
        <v>0</v>
      </c>
      <c r="Y1223" s="1" t="b">
        <v>0</v>
      </c>
    </row>
    <row r="1224" spans="1:25" x14ac:dyDescent="0.25">
      <c r="A1224" s="1" t="s">
        <v>8069</v>
      </c>
      <c r="B1224" s="1" t="s">
        <v>8070</v>
      </c>
      <c r="C1224" s="1" t="str">
        <f>VLOOKUP(B1224,店铺SKU信息!E:F,2,0)</f>
        <v>AGM42599-Red-XL</v>
      </c>
      <c r="D1224" s="1" t="s">
        <v>8071</v>
      </c>
      <c r="E1224" s="1" t="s">
        <v>8357</v>
      </c>
      <c r="F1224" s="1" t="s">
        <v>7352</v>
      </c>
      <c r="G1224" s="1">
        <v>12.2</v>
      </c>
      <c r="H1224" s="1">
        <v>9.3000000000000007</v>
      </c>
      <c r="I1224" s="1">
        <v>1.2</v>
      </c>
      <c r="J1224" s="1" t="s">
        <v>7353</v>
      </c>
      <c r="K1224" s="1">
        <v>0.5</v>
      </c>
      <c r="L1224" s="1" t="s">
        <v>7354</v>
      </c>
      <c r="M1224" s="1">
        <v>7.8600000000000003E-2</v>
      </c>
      <c r="N1224" s="1" t="s">
        <v>7355</v>
      </c>
      <c r="O1224" s="1" t="s">
        <v>7356</v>
      </c>
      <c r="P1224" s="1">
        <v>1</v>
      </c>
      <c r="Q1224" s="1">
        <v>0</v>
      </c>
      <c r="R1224" s="1">
        <v>7.8600000000000003E-2</v>
      </c>
      <c r="S1224" s="38">
        <v>43678</v>
      </c>
      <c r="T1224" s="1">
        <v>0.69</v>
      </c>
      <c r="U1224" s="1" t="s">
        <v>7357</v>
      </c>
      <c r="V1224" s="1">
        <v>5.4199999999999998E-2</v>
      </c>
      <c r="W1224" s="1" t="s">
        <v>7358</v>
      </c>
      <c r="X1224" s="1" t="b">
        <v>0</v>
      </c>
      <c r="Y1224" s="1" t="b">
        <v>0</v>
      </c>
    </row>
    <row r="1225" spans="1:25" x14ac:dyDescent="0.25">
      <c r="A1225" s="1" t="s">
        <v>8023</v>
      </c>
      <c r="B1225" s="1" t="s">
        <v>8024</v>
      </c>
      <c r="C1225" s="1" t="str">
        <f>VLOOKUP(B1225,店铺SKU信息!E:F,2,0)</f>
        <v>AGM19377-Gray-3XL</v>
      </c>
      <c r="D1225" s="1" t="s">
        <v>8025</v>
      </c>
      <c r="E1225" s="1" t="s">
        <v>8357</v>
      </c>
      <c r="F1225" s="1" t="s">
        <v>7352</v>
      </c>
      <c r="G1225" s="1">
        <v>12.68</v>
      </c>
      <c r="H1225" s="1">
        <v>10.19</v>
      </c>
      <c r="I1225" s="1">
        <v>1.18</v>
      </c>
      <c r="J1225" s="1" t="s">
        <v>7353</v>
      </c>
      <c r="K1225" s="1">
        <v>0.4</v>
      </c>
      <c r="L1225" s="1" t="s">
        <v>7354</v>
      </c>
      <c r="M1225" s="1">
        <v>8.8300000000000003E-2</v>
      </c>
      <c r="N1225" s="1" t="s">
        <v>7355</v>
      </c>
      <c r="O1225" s="1" t="s">
        <v>7356</v>
      </c>
      <c r="P1225" s="1">
        <v>2</v>
      </c>
      <c r="Q1225" s="1">
        <v>0</v>
      </c>
      <c r="R1225" s="1">
        <v>0.17660000000000001</v>
      </c>
      <c r="S1225" s="38">
        <v>43678</v>
      </c>
      <c r="T1225" s="1">
        <v>0.69</v>
      </c>
      <c r="U1225" s="1" t="s">
        <v>7357</v>
      </c>
      <c r="V1225" s="1">
        <v>0.12189999999999999</v>
      </c>
      <c r="W1225" s="1" t="s">
        <v>7358</v>
      </c>
      <c r="X1225" s="1" t="b">
        <v>0</v>
      </c>
      <c r="Y1225" s="1" t="b">
        <v>0</v>
      </c>
    </row>
    <row r="1226" spans="1:25" x14ac:dyDescent="0.25">
      <c r="A1226" s="1" t="s">
        <v>8117</v>
      </c>
      <c r="B1226" s="1" t="s">
        <v>8118</v>
      </c>
      <c r="C1226" s="1" t="str">
        <f>VLOOKUP(B1226,店铺SKU信息!E:F,2,0)</f>
        <v>AGM42599-Black-XL</v>
      </c>
      <c r="D1226" s="1" t="s">
        <v>8119</v>
      </c>
      <c r="E1226" s="1" t="s">
        <v>8357</v>
      </c>
      <c r="F1226" s="1" t="s">
        <v>7352</v>
      </c>
      <c r="G1226" s="1">
        <v>12.2</v>
      </c>
      <c r="H1226" s="1">
        <v>9.3000000000000007</v>
      </c>
      <c r="I1226" s="1">
        <v>1.2</v>
      </c>
      <c r="J1226" s="1" t="s">
        <v>7353</v>
      </c>
      <c r="K1226" s="1">
        <v>0.5</v>
      </c>
      <c r="L1226" s="1" t="s">
        <v>7354</v>
      </c>
      <c r="M1226" s="1">
        <v>7.8600000000000003E-2</v>
      </c>
      <c r="N1226" s="1" t="s">
        <v>7355</v>
      </c>
      <c r="O1226" s="1" t="s">
        <v>7356</v>
      </c>
      <c r="P1226" s="1">
        <v>0.48</v>
      </c>
      <c r="Q1226" s="1">
        <v>0</v>
      </c>
      <c r="R1226" s="1">
        <v>3.7999999999999999E-2</v>
      </c>
      <c r="S1226" s="38">
        <v>43678</v>
      </c>
      <c r="T1226" s="1">
        <v>0.69</v>
      </c>
      <c r="U1226" s="1" t="s">
        <v>7357</v>
      </c>
      <c r="V1226" s="1">
        <v>2.6200000000000001E-2</v>
      </c>
      <c r="W1226" s="1" t="s">
        <v>7358</v>
      </c>
      <c r="X1226" s="1" t="b">
        <v>0</v>
      </c>
      <c r="Y1226" s="1" t="b">
        <v>0</v>
      </c>
    </row>
    <row r="1227" spans="1:25" x14ac:dyDescent="0.25">
      <c r="A1227" s="1" t="s">
        <v>8090</v>
      </c>
      <c r="B1227" s="1" t="s">
        <v>8091</v>
      </c>
      <c r="C1227" s="1" t="str">
        <f>VLOOKUP(B1227,店铺SKU信息!E:F,2,0)</f>
        <v>AGM19377-Gray-4XL</v>
      </c>
      <c r="D1227" s="1" t="s">
        <v>8092</v>
      </c>
      <c r="E1227" s="1" t="s">
        <v>8357</v>
      </c>
      <c r="F1227" s="1" t="s">
        <v>7352</v>
      </c>
      <c r="G1227" s="1">
        <v>12.68</v>
      </c>
      <c r="H1227" s="1">
        <v>10.19</v>
      </c>
      <c r="I1227" s="1">
        <v>1.18</v>
      </c>
      <c r="J1227" s="1" t="s">
        <v>7353</v>
      </c>
      <c r="K1227" s="1">
        <v>0.4</v>
      </c>
      <c r="L1227" s="1" t="s">
        <v>7354</v>
      </c>
      <c r="M1227" s="1">
        <v>8.8300000000000003E-2</v>
      </c>
      <c r="N1227" s="1" t="s">
        <v>7355</v>
      </c>
      <c r="O1227" s="1" t="s">
        <v>7356</v>
      </c>
      <c r="P1227" s="1">
        <v>2</v>
      </c>
      <c r="Q1227" s="1">
        <v>0</v>
      </c>
      <c r="R1227" s="1">
        <v>0.17660000000000001</v>
      </c>
      <c r="S1227" s="38">
        <v>43678</v>
      </c>
      <c r="T1227" s="1">
        <v>0.69</v>
      </c>
      <c r="U1227" s="1" t="s">
        <v>7357</v>
      </c>
      <c r="V1227" s="1">
        <v>0.12189999999999999</v>
      </c>
      <c r="W1227" s="1" t="s">
        <v>7358</v>
      </c>
      <c r="X1227" s="1" t="b">
        <v>0</v>
      </c>
      <c r="Y1227" s="1" t="b">
        <v>0</v>
      </c>
    </row>
    <row r="1228" spans="1:25" x14ac:dyDescent="0.25">
      <c r="A1228" s="1" t="s">
        <v>8044</v>
      </c>
      <c r="B1228" s="1" t="s">
        <v>8045</v>
      </c>
      <c r="C1228" s="1" t="str">
        <f>VLOOKUP(B1228,店铺SKU信息!E:F,2,0)</f>
        <v>AGM19377-Blue-2XL</v>
      </c>
      <c r="D1228" s="1" t="s">
        <v>8046</v>
      </c>
      <c r="E1228" s="1" t="s">
        <v>8357</v>
      </c>
      <c r="F1228" s="1" t="s">
        <v>7352</v>
      </c>
      <c r="G1228" s="1">
        <v>12.68</v>
      </c>
      <c r="H1228" s="1">
        <v>10.19</v>
      </c>
      <c r="I1228" s="1">
        <v>1.18</v>
      </c>
      <c r="J1228" s="1" t="s">
        <v>7353</v>
      </c>
      <c r="K1228" s="1">
        <v>0.4</v>
      </c>
      <c r="L1228" s="1" t="s">
        <v>7354</v>
      </c>
      <c r="M1228" s="1">
        <v>8.8300000000000003E-2</v>
      </c>
      <c r="N1228" s="1" t="s">
        <v>7355</v>
      </c>
      <c r="O1228" s="1" t="s">
        <v>7356</v>
      </c>
      <c r="P1228" s="1">
        <v>1</v>
      </c>
      <c r="Q1228" s="1">
        <v>0</v>
      </c>
      <c r="R1228" s="1">
        <v>8.8300000000000003E-2</v>
      </c>
      <c r="S1228" s="38">
        <v>43678</v>
      </c>
      <c r="T1228" s="1">
        <v>0.69</v>
      </c>
      <c r="U1228" s="1" t="s">
        <v>7357</v>
      </c>
      <c r="V1228" s="1">
        <v>6.0900000000000003E-2</v>
      </c>
      <c r="W1228" s="1" t="s">
        <v>7358</v>
      </c>
      <c r="X1228" s="1" t="b">
        <v>0</v>
      </c>
      <c r="Y1228" s="1" t="b">
        <v>0</v>
      </c>
    </row>
    <row r="1229" spans="1:25" x14ac:dyDescent="0.25">
      <c r="A1229" s="1" t="s">
        <v>8146</v>
      </c>
      <c r="B1229" s="1" t="s">
        <v>8147</v>
      </c>
      <c r="C1229" s="1" t="str">
        <f>VLOOKUP(B1229,店铺SKU信息!E:F,2,0)</f>
        <v>AGM42566-Purple-XL</v>
      </c>
      <c r="D1229" s="1" t="s">
        <v>8148</v>
      </c>
      <c r="E1229" s="1" t="s">
        <v>8357</v>
      </c>
      <c r="F1229" s="1" t="s">
        <v>7352</v>
      </c>
      <c r="G1229" s="1">
        <v>10.5</v>
      </c>
      <c r="H1229" s="1">
        <v>3.8</v>
      </c>
      <c r="I1229" s="1">
        <v>2.2999999999999998</v>
      </c>
      <c r="J1229" s="1" t="s">
        <v>7353</v>
      </c>
      <c r="K1229" s="1">
        <v>0.6</v>
      </c>
      <c r="L1229" s="1" t="s">
        <v>7354</v>
      </c>
      <c r="M1229" s="1">
        <v>5.3100000000000001E-2</v>
      </c>
      <c r="N1229" s="1" t="s">
        <v>7355</v>
      </c>
      <c r="O1229" s="1" t="s">
        <v>7356</v>
      </c>
      <c r="P1229" s="1">
        <v>1</v>
      </c>
      <c r="Q1229" s="1">
        <v>0</v>
      </c>
      <c r="R1229" s="1">
        <v>5.3100000000000001E-2</v>
      </c>
      <c r="S1229" s="38">
        <v>43678</v>
      </c>
      <c r="T1229" s="1">
        <v>0.69</v>
      </c>
      <c r="U1229" s="1" t="s">
        <v>7357</v>
      </c>
      <c r="V1229" s="1">
        <v>3.6600000000000001E-2</v>
      </c>
      <c r="W1229" s="1" t="s">
        <v>7358</v>
      </c>
      <c r="X1229" s="1" t="b">
        <v>0</v>
      </c>
      <c r="Y1229" s="1" t="b">
        <v>0</v>
      </c>
    </row>
    <row r="1230" spans="1:25" x14ac:dyDescent="0.25">
      <c r="A1230" s="1" t="s">
        <v>7519</v>
      </c>
      <c r="B1230" s="1" t="s">
        <v>7520</v>
      </c>
      <c r="C1230" s="1" t="str">
        <f>VLOOKUP(B1230,店铺SKU信息!E:F,2,0)</f>
        <v>AGM42599-Red-2XL</v>
      </c>
      <c r="D1230" s="1" t="s">
        <v>4185</v>
      </c>
      <c r="E1230" s="1" t="s">
        <v>8357</v>
      </c>
      <c r="F1230" s="1" t="s">
        <v>7352</v>
      </c>
      <c r="G1230" s="1">
        <v>12.2</v>
      </c>
      <c r="H1230" s="1">
        <v>9.3000000000000007</v>
      </c>
      <c r="I1230" s="1">
        <v>1.2</v>
      </c>
      <c r="J1230" s="1" t="s">
        <v>7353</v>
      </c>
      <c r="K1230" s="1">
        <v>0.5</v>
      </c>
      <c r="L1230" s="1" t="s">
        <v>7354</v>
      </c>
      <c r="M1230" s="1">
        <v>7.8600000000000003E-2</v>
      </c>
      <c r="N1230" s="1" t="s">
        <v>7355</v>
      </c>
      <c r="O1230" s="1" t="s">
        <v>7356</v>
      </c>
      <c r="P1230" s="1">
        <v>1</v>
      </c>
      <c r="Q1230" s="1">
        <v>0</v>
      </c>
      <c r="R1230" s="1">
        <v>7.8600000000000003E-2</v>
      </c>
      <c r="S1230" s="38">
        <v>43678</v>
      </c>
      <c r="T1230" s="1">
        <v>0.69</v>
      </c>
      <c r="U1230" s="1" t="s">
        <v>7357</v>
      </c>
      <c r="V1230" s="1">
        <v>5.4199999999999998E-2</v>
      </c>
      <c r="W1230" s="1" t="s">
        <v>7358</v>
      </c>
      <c r="X1230" s="1" t="b">
        <v>0</v>
      </c>
      <c r="Y1230" s="1" t="b">
        <v>0</v>
      </c>
    </row>
    <row r="1231" spans="1:25" x14ac:dyDescent="0.25">
      <c r="A1231" s="1" t="s">
        <v>8161</v>
      </c>
      <c r="B1231" s="1" t="s">
        <v>8162</v>
      </c>
      <c r="C1231" s="1" t="str">
        <f>VLOOKUP(B1231,店铺SKU信息!E:F,2,0)</f>
        <v>AGM19377-Blue-3XL</v>
      </c>
      <c r="D1231" s="1" t="s">
        <v>8163</v>
      </c>
      <c r="E1231" s="1" t="s">
        <v>8357</v>
      </c>
      <c r="F1231" s="1" t="s">
        <v>7352</v>
      </c>
      <c r="G1231" s="1">
        <v>12.68</v>
      </c>
      <c r="H1231" s="1">
        <v>10.19</v>
      </c>
      <c r="I1231" s="1">
        <v>1.18</v>
      </c>
      <c r="J1231" s="1" t="s">
        <v>7353</v>
      </c>
      <c r="K1231" s="1">
        <v>0.4</v>
      </c>
      <c r="L1231" s="1" t="s">
        <v>7354</v>
      </c>
      <c r="M1231" s="1">
        <v>8.8300000000000003E-2</v>
      </c>
      <c r="N1231" s="1" t="s">
        <v>7355</v>
      </c>
      <c r="O1231" s="1" t="s">
        <v>7356</v>
      </c>
      <c r="P1231" s="1">
        <v>1</v>
      </c>
      <c r="Q1231" s="1">
        <v>0</v>
      </c>
      <c r="R1231" s="1">
        <v>8.8300000000000003E-2</v>
      </c>
      <c r="S1231" s="38">
        <v>43678</v>
      </c>
      <c r="T1231" s="1">
        <v>0.69</v>
      </c>
      <c r="U1231" s="1" t="s">
        <v>7357</v>
      </c>
      <c r="V1231" s="1">
        <v>6.0900000000000003E-2</v>
      </c>
      <c r="W1231" s="1" t="s">
        <v>7358</v>
      </c>
      <c r="X1231" s="1" t="b">
        <v>0</v>
      </c>
      <c r="Y1231" s="1" t="b">
        <v>0</v>
      </c>
    </row>
    <row r="1232" spans="1:25" x14ac:dyDescent="0.25">
      <c r="A1232" s="1" t="s">
        <v>8200</v>
      </c>
      <c r="B1232" s="1" t="s">
        <v>8201</v>
      </c>
      <c r="C1232" s="1" t="str">
        <f>VLOOKUP(B1232,店铺SKU信息!E:F,2,0)</f>
        <v>AGM42566-Black-3XL</v>
      </c>
      <c r="D1232" s="1" t="s">
        <v>5653</v>
      </c>
      <c r="E1232" s="1" t="s">
        <v>8357</v>
      </c>
      <c r="F1232" s="1" t="s">
        <v>7352</v>
      </c>
      <c r="G1232" s="1">
        <v>10.5</v>
      </c>
      <c r="H1232" s="1">
        <v>3.8</v>
      </c>
      <c r="I1232" s="1">
        <v>2.2999999999999998</v>
      </c>
      <c r="J1232" s="1" t="s">
        <v>7353</v>
      </c>
      <c r="K1232" s="1">
        <v>0.6</v>
      </c>
      <c r="L1232" s="1" t="s">
        <v>7354</v>
      </c>
      <c r="M1232" s="1">
        <v>5.3100000000000001E-2</v>
      </c>
      <c r="N1232" s="1" t="s">
        <v>7355</v>
      </c>
      <c r="O1232" s="1" t="s">
        <v>7356</v>
      </c>
      <c r="P1232" s="1">
        <v>1</v>
      </c>
      <c r="Q1232" s="1">
        <v>0</v>
      </c>
      <c r="R1232" s="1">
        <v>5.3100000000000001E-2</v>
      </c>
      <c r="S1232" s="38">
        <v>43678</v>
      </c>
      <c r="T1232" s="1">
        <v>0.69</v>
      </c>
      <c r="U1232" s="1" t="s">
        <v>7357</v>
      </c>
      <c r="V1232" s="1">
        <v>3.6600000000000001E-2</v>
      </c>
      <c r="W1232" s="1" t="s">
        <v>7358</v>
      </c>
      <c r="X1232" s="1" t="b">
        <v>0</v>
      </c>
      <c r="Y1232" s="1" t="b">
        <v>0</v>
      </c>
    </row>
    <row r="1233" spans="1:25" x14ac:dyDescent="0.25">
      <c r="A1233" s="1" t="s">
        <v>8075</v>
      </c>
      <c r="B1233" s="1" t="s">
        <v>8076</v>
      </c>
      <c r="C1233" s="1" t="str">
        <f>VLOOKUP(B1233,店铺SKU信息!E:F,2,0)</f>
        <v>AGM42600-Red-2XL</v>
      </c>
      <c r="D1233" s="1" t="s">
        <v>8077</v>
      </c>
      <c r="E1233" s="1" t="s">
        <v>8357</v>
      </c>
      <c r="F1233" s="1" t="s">
        <v>7352</v>
      </c>
      <c r="G1233" s="1">
        <v>12.85</v>
      </c>
      <c r="H1233" s="1">
        <v>9.0399999999999991</v>
      </c>
      <c r="I1233" s="1">
        <v>1.65</v>
      </c>
      <c r="J1233" s="1" t="s">
        <v>7353</v>
      </c>
      <c r="K1233" s="1">
        <v>0.45</v>
      </c>
      <c r="L1233" s="1" t="s">
        <v>7354</v>
      </c>
      <c r="M1233" s="1">
        <v>0.1109</v>
      </c>
      <c r="N1233" s="1" t="s">
        <v>7355</v>
      </c>
      <c r="O1233" s="1" t="s">
        <v>7356</v>
      </c>
      <c r="P1233" s="1">
        <v>2</v>
      </c>
      <c r="Q1233" s="1">
        <v>0</v>
      </c>
      <c r="R1233" s="1">
        <v>0.22170000000000001</v>
      </c>
      <c r="S1233" s="38">
        <v>43678</v>
      </c>
      <c r="T1233" s="1">
        <v>0.69</v>
      </c>
      <c r="U1233" s="1" t="s">
        <v>7357</v>
      </c>
      <c r="V1233" s="1">
        <v>0.153</v>
      </c>
      <c r="W1233" s="1" t="s">
        <v>7358</v>
      </c>
      <c r="X1233" s="1" t="b">
        <v>0</v>
      </c>
      <c r="Y1233" s="1" t="b">
        <v>0</v>
      </c>
    </row>
    <row r="1234" spans="1:25" x14ac:dyDescent="0.25">
      <c r="A1234" s="1" t="s">
        <v>8072</v>
      </c>
      <c r="B1234" s="1" t="s">
        <v>8073</v>
      </c>
      <c r="C1234" s="1" t="str">
        <f>VLOOKUP(B1234,店铺SKU信息!E:F,2,0)</f>
        <v>AGM19377-Black-2XL</v>
      </c>
      <c r="D1234" s="1" t="s">
        <v>8074</v>
      </c>
      <c r="E1234" s="1" t="s">
        <v>8357</v>
      </c>
      <c r="F1234" s="1" t="s">
        <v>7352</v>
      </c>
      <c r="G1234" s="1">
        <v>12.68</v>
      </c>
      <c r="H1234" s="1">
        <v>10.199999999999999</v>
      </c>
      <c r="I1234" s="1">
        <v>1.18</v>
      </c>
      <c r="J1234" s="1" t="s">
        <v>7353</v>
      </c>
      <c r="K1234" s="1">
        <v>0.4</v>
      </c>
      <c r="L1234" s="1" t="s">
        <v>7354</v>
      </c>
      <c r="M1234" s="1">
        <v>8.8400000000000006E-2</v>
      </c>
      <c r="N1234" s="1" t="s">
        <v>7355</v>
      </c>
      <c r="O1234" s="1" t="s">
        <v>7356</v>
      </c>
      <c r="P1234" s="1">
        <v>1</v>
      </c>
      <c r="Q1234" s="1">
        <v>0</v>
      </c>
      <c r="R1234" s="1">
        <v>8.8400000000000006E-2</v>
      </c>
      <c r="S1234" s="38">
        <v>43678</v>
      </c>
      <c r="T1234" s="1">
        <v>0.69</v>
      </c>
      <c r="U1234" s="1" t="s">
        <v>7357</v>
      </c>
      <c r="V1234" s="1">
        <v>6.0999999999999999E-2</v>
      </c>
      <c r="W1234" s="1" t="s">
        <v>7358</v>
      </c>
      <c r="X1234" s="1" t="b">
        <v>0</v>
      </c>
      <c r="Y1234" s="1" t="b">
        <v>0</v>
      </c>
    </row>
    <row r="1235" spans="1:25" x14ac:dyDescent="0.25">
      <c r="A1235" s="1" t="s">
        <v>8020</v>
      </c>
      <c r="B1235" s="1" t="s">
        <v>8021</v>
      </c>
      <c r="C1235" s="1" t="str">
        <f>VLOOKUP(B1235,店铺SKU信息!E:F,2,0)</f>
        <v>AGM42544-Black-4XL</v>
      </c>
      <c r="D1235" s="1" t="s">
        <v>8022</v>
      </c>
      <c r="E1235" s="1" t="s">
        <v>8357</v>
      </c>
      <c r="F1235" s="1" t="s">
        <v>7352</v>
      </c>
      <c r="G1235" s="1">
        <v>12.8</v>
      </c>
      <c r="H1235" s="1">
        <v>6</v>
      </c>
      <c r="I1235" s="1">
        <v>2.4</v>
      </c>
      <c r="J1235" s="1" t="s">
        <v>7353</v>
      </c>
      <c r="K1235" s="1">
        <v>0.6</v>
      </c>
      <c r="L1235" s="1" t="s">
        <v>7354</v>
      </c>
      <c r="M1235" s="1">
        <v>0.1066</v>
      </c>
      <c r="N1235" s="1" t="s">
        <v>7355</v>
      </c>
      <c r="O1235" s="1" t="s">
        <v>7356</v>
      </c>
      <c r="P1235" s="1">
        <v>1</v>
      </c>
      <c r="Q1235" s="1">
        <v>0</v>
      </c>
      <c r="R1235" s="1">
        <v>0.1066</v>
      </c>
      <c r="S1235" s="38">
        <v>43678</v>
      </c>
      <c r="T1235" s="1">
        <v>0.69</v>
      </c>
      <c r="U1235" s="1" t="s">
        <v>7357</v>
      </c>
      <c r="V1235" s="1">
        <v>7.3499999999999996E-2</v>
      </c>
      <c r="W1235" s="1" t="s">
        <v>7358</v>
      </c>
      <c r="X1235" s="1" t="b">
        <v>0</v>
      </c>
      <c r="Y1235" s="1" t="b">
        <v>0</v>
      </c>
    </row>
    <row r="1236" spans="1:25" x14ac:dyDescent="0.25">
      <c r="A1236" s="1" t="s">
        <v>7897</v>
      </c>
      <c r="B1236" s="1" t="s">
        <v>7898</v>
      </c>
      <c r="C1236" s="1" t="str">
        <f>VLOOKUP(B1236,店铺SKU信息!E:F,2,0)</f>
        <v>AGM42644-Black Stripe-3XL</v>
      </c>
      <c r="D1236" s="1" t="s">
        <v>5430</v>
      </c>
      <c r="E1236" s="1" t="s">
        <v>8357</v>
      </c>
      <c r="F1236" s="1" t="s">
        <v>7352</v>
      </c>
      <c r="G1236" s="1">
        <v>12.7</v>
      </c>
      <c r="H1236" s="1">
        <v>9.9</v>
      </c>
      <c r="I1236" s="1">
        <v>0.8</v>
      </c>
      <c r="J1236" s="1" t="s">
        <v>7353</v>
      </c>
      <c r="K1236" s="1">
        <v>0.65</v>
      </c>
      <c r="L1236" s="1" t="s">
        <v>7354</v>
      </c>
      <c r="M1236" s="1">
        <v>5.8099999999999999E-2</v>
      </c>
      <c r="N1236" s="1" t="s">
        <v>7355</v>
      </c>
      <c r="O1236" s="1" t="s">
        <v>7356</v>
      </c>
      <c r="P1236" s="1">
        <v>1</v>
      </c>
      <c r="Q1236" s="1">
        <v>0</v>
      </c>
      <c r="R1236" s="1">
        <v>5.8099999999999999E-2</v>
      </c>
      <c r="S1236" s="38">
        <v>43678</v>
      </c>
      <c r="T1236" s="1">
        <v>0.69</v>
      </c>
      <c r="U1236" s="1" t="s">
        <v>7357</v>
      </c>
      <c r="V1236" s="1">
        <v>4.0099999999999997E-2</v>
      </c>
      <c r="W1236" s="1" t="s">
        <v>7358</v>
      </c>
      <c r="X1236" s="1" t="b">
        <v>0</v>
      </c>
      <c r="Y1236" s="1" t="b">
        <v>0</v>
      </c>
    </row>
    <row r="1237" spans="1:25" x14ac:dyDescent="0.25">
      <c r="A1237" s="1" t="s">
        <v>8100</v>
      </c>
      <c r="B1237" s="1" t="s">
        <v>8101</v>
      </c>
      <c r="C1237" s="1" t="str">
        <f>VLOOKUP(B1237,店铺SKU信息!E:F,2,0)</f>
        <v>AGM42588-Black-2XL</v>
      </c>
      <c r="D1237" s="1" t="s">
        <v>2838</v>
      </c>
      <c r="E1237" s="1" t="s">
        <v>8357</v>
      </c>
      <c r="F1237" s="1" t="s">
        <v>7352</v>
      </c>
      <c r="G1237" s="1">
        <v>12.1</v>
      </c>
      <c r="H1237" s="1">
        <v>8.9</v>
      </c>
      <c r="I1237" s="1">
        <v>2.4</v>
      </c>
      <c r="J1237" s="1" t="s">
        <v>7353</v>
      </c>
      <c r="K1237" s="1">
        <v>1.1499999999999999</v>
      </c>
      <c r="L1237" s="1" t="s">
        <v>7354</v>
      </c>
      <c r="M1237" s="1">
        <v>0.14940000000000001</v>
      </c>
      <c r="N1237" s="1" t="s">
        <v>7355</v>
      </c>
      <c r="O1237" s="1" t="s">
        <v>7356</v>
      </c>
      <c r="P1237" s="1">
        <v>1</v>
      </c>
      <c r="Q1237" s="1">
        <v>0</v>
      </c>
      <c r="R1237" s="1">
        <v>0.14940000000000001</v>
      </c>
      <c r="S1237" s="38">
        <v>43678</v>
      </c>
      <c r="T1237" s="1">
        <v>0.69</v>
      </c>
      <c r="U1237" s="1" t="s">
        <v>7357</v>
      </c>
      <c r="V1237" s="1">
        <v>0.1031</v>
      </c>
      <c r="W1237" s="1" t="s">
        <v>7358</v>
      </c>
      <c r="X1237" s="1" t="b">
        <v>0</v>
      </c>
      <c r="Y1237" s="1" t="b">
        <v>0</v>
      </c>
    </row>
    <row r="1238" spans="1:25" x14ac:dyDescent="0.25">
      <c r="A1238" s="1" t="s">
        <v>8127</v>
      </c>
      <c r="B1238" s="1" t="s">
        <v>8128</v>
      </c>
      <c r="C1238" s="1" t="str">
        <f>VLOOKUP(B1238,店铺SKU信息!E:F,2,0)</f>
        <v>AGM19377-Gray-XL</v>
      </c>
      <c r="D1238" s="1" t="s">
        <v>8129</v>
      </c>
      <c r="E1238" s="1" t="s">
        <v>8357</v>
      </c>
      <c r="F1238" s="1" t="s">
        <v>7352</v>
      </c>
      <c r="G1238" s="1">
        <v>12.68</v>
      </c>
      <c r="H1238" s="1">
        <v>10.19</v>
      </c>
      <c r="I1238" s="1">
        <v>1.18</v>
      </c>
      <c r="J1238" s="1" t="s">
        <v>7353</v>
      </c>
      <c r="K1238" s="1">
        <v>0.4</v>
      </c>
      <c r="L1238" s="1" t="s">
        <v>7354</v>
      </c>
      <c r="M1238" s="1">
        <v>8.8300000000000003E-2</v>
      </c>
      <c r="N1238" s="1" t="s">
        <v>7355</v>
      </c>
      <c r="O1238" s="1" t="s">
        <v>7356</v>
      </c>
      <c r="P1238" s="1">
        <v>1</v>
      </c>
      <c r="Q1238" s="1">
        <v>0</v>
      </c>
      <c r="R1238" s="1">
        <v>8.8300000000000003E-2</v>
      </c>
      <c r="S1238" s="38">
        <v>43678</v>
      </c>
      <c r="T1238" s="1">
        <v>0.69</v>
      </c>
      <c r="U1238" s="1" t="s">
        <v>7357</v>
      </c>
      <c r="V1238" s="1">
        <v>6.0900000000000003E-2</v>
      </c>
      <c r="W1238" s="1" t="s">
        <v>7358</v>
      </c>
      <c r="X1238" s="1" t="b">
        <v>0</v>
      </c>
      <c r="Y1238" s="1" t="b">
        <v>0</v>
      </c>
    </row>
    <row r="1239" spans="1:25" x14ac:dyDescent="0.25">
      <c r="A1239" s="1" t="s">
        <v>8206</v>
      </c>
      <c r="B1239" s="1" t="s">
        <v>8207</v>
      </c>
      <c r="C1239" s="1" t="str">
        <f>VLOOKUP(B1239,店铺SKU信息!E:F,2,0)</f>
        <v>AGM42622-Black-3XL</v>
      </c>
      <c r="D1239" s="1" t="s">
        <v>3728</v>
      </c>
      <c r="E1239" s="1" t="s">
        <v>8357</v>
      </c>
      <c r="F1239" s="1" t="s">
        <v>7352</v>
      </c>
      <c r="G1239" s="1">
        <v>12.5</v>
      </c>
      <c r="H1239" s="1">
        <v>8.58</v>
      </c>
      <c r="I1239" s="1">
        <v>1.5</v>
      </c>
      <c r="J1239" s="1" t="s">
        <v>7353</v>
      </c>
      <c r="K1239" s="1">
        <v>0.45</v>
      </c>
      <c r="L1239" s="1" t="s">
        <v>7354</v>
      </c>
      <c r="M1239" s="1">
        <v>9.3100000000000002E-2</v>
      </c>
      <c r="N1239" s="1" t="s">
        <v>7355</v>
      </c>
      <c r="O1239" s="1" t="s">
        <v>7356</v>
      </c>
      <c r="P1239" s="1">
        <v>1</v>
      </c>
      <c r="Q1239" s="1">
        <v>0</v>
      </c>
      <c r="R1239" s="1">
        <v>9.3100000000000002E-2</v>
      </c>
      <c r="S1239" s="38">
        <v>43678</v>
      </c>
      <c r="T1239" s="1">
        <v>0.69</v>
      </c>
      <c r="U1239" s="1" t="s">
        <v>7357</v>
      </c>
      <c r="V1239" s="1">
        <v>6.4199999999999993E-2</v>
      </c>
      <c r="W1239" s="1" t="s">
        <v>7358</v>
      </c>
      <c r="X1239" s="1" t="b">
        <v>0</v>
      </c>
      <c r="Y1239" s="1" t="b">
        <v>0</v>
      </c>
    </row>
    <row r="1240" spans="1:25" x14ac:dyDescent="0.25">
      <c r="A1240" s="1" t="s">
        <v>7880</v>
      </c>
      <c r="B1240" s="1" t="s">
        <v>7881</v>
      </c>
      <c r="C1240" s="1" t="str">
        <f>VLOOKUP(B1240,店铺SKU信息!E:F,2,0)</f>
        <v>AGM42566-Black-2XL</v>
      </c>
      <c r="D1240" s="1" t="s">
        <v>7882</v>
      </c>
      <c r="E1240" s="1" t="s">
        <v>8357</v>
      </c>
      <c r="F1240" s="1" t="s">
        <v>7352</v>
      </c>
      <c r="G1240" s="1">
        <v>10.5</v>
      </c>
      <c r="H1240" s="1">
        <v>3.8</v>
      </c>
      <c r="I1240" s="1">
        <v>2.2999999999999998</v>
      </c>
      <c r="J1240" s="1" t="s">
        <v>7353</v>
      </c>
      <c r="K1240" s="1">
        <v>0.6</v>
      </c>
      <c r="L1240" s="1" t="s">
        <v>7354</v>
      </c>
      <c r="M1240" s="1">
        <v>5.3100000000000001E-2</v>
      </c>
      <c r="N1240" s="1" t="s">
        <v>7355</v>
      </c>
      <c r="O1240" s="1" t="s">
        <v>7356</v>
      </c>
      <c r="P1240" s="1">
        <v>1</v>
      </c>
      <c r="Q1240" s="1">
        <v>0</v>
      </c>
      <c r="R1240" s="1">
        <v>5.3100000000000001E-2</v>
      </c>
      <c r="S1240" s="38">
        <v>43678</v>
      </c>
      <c r="T1240" s="1">
        <v>0.69</v>
      </c>
      <c r="U1240" s="1" t="s">
        <v>7357</v>
      </c>
      <c r="V1240" s="1">
        <v>3.6600000000000001E-2</v>
      </c>
      <c r="W1240" s="1" t="s">
        <v>7358</v>
      </c>
      <c r="X1240" s="1" t="b">
        <v>0</v>
      </c>
      <c r="Y1240" s="1" t="b">
        <v>0</v>
      </c>
    </row>
    <row r="1241" spans="1:25" x14ac:dyDescent="0.25">
      <c r="A1241" s="1" t="s">
        <v>7532</v>
      </c>
      <c r="B1241" s="1" t="s">
        <v>7533</v>
      </c>
      <c r="C1241" s="1" t="str">
        <f>VLOOKUP(B1241,店铺SKU信息!E:F,2,0)</f>
        <v>AGM42588-Green-3XL</v>
      </c>
      <c r="D1241" s="1" t="s">
        <v>7534</v>
      </c>
      <c r="E1241" s="1" t="s">
        <v>8357</v>
      </c>
      <c r="F1241" s="1" t="s">
        <v>7352</v>
      </c>
      <c r="G1241" s="1">
        <v>12.1</v>
      </c>
      <c r="H1241" s="1">
        <v>8.9</v>
      </c>
      <c r="I1241" s="1">
        <v>2.4</v>
      </c>
      <c r="J1241" s="1" t="s">
        <v>7353</v>
      </c>
      <c r="K1241" s="1">
        <v>1.1499999999999999</v>
      </c>
      <c r="L1241" s="1" t="s">
        <v>7354</v>
      </c>
      <c r="M1241" s="1">
        <v>0.14940000000000001</v>
      </c>
      <c r="N1241" s="1" t="s">
        <v>7355</v>
      </c>
      <c r="O1241" s="1" t="s">
        <v>7356</v>
      </c>
      <c r="P1241" s="1">
        <v>1</v>
      </c>
      <c r="Q1241" s="1">
        <v>0</v>
      </c>
      <c r="R1241" s="1">
        <v>0.14940000000000001</v>
      </c>
      <c r="S1241" s="38">
        <v>43678</v>
      </c>
      <c r="T1241" s="1">
        <v>0.69</v>
      </c>
      <c r="U1241" s="1" t="s">
        <v>7357</v>
      </c>
      <c r="V1241" s="1">
        <v>0.1031</v>
      </c>
      <c r="W1241" s="1" t="s">
        <v>7358</v>
      </c>
      <c r="X1241" s="1" t="b">
        <v>0</v>
      </c>
      <c r="Y1241" s="1" t="b">
        <v>0</v>
      </c>
    </row>
    <row r="1242" spans="1:25" x14ac:dyDescent="0.25">
      <c r="A1242" s="1" t="s">
        <v>8098</v>
      </c>
      <c r="B1242" s="1" t="s">
        <v>8099</v>
      </c>
      <c r="C1242" s="1" t="str">
        <f>VLOOKUP(B1242,店铺SKU信息!E:F,2,0)</f>
        <v>AGM42600-Black-4XL</v>
      </c>
      <c r="D1242" s="1" t="s">
        <v>5530</v>
      </c>
      <c r="E1242" s="1" t="s">
        <v>8357</v>
      </c>
      <c r="F1242" s="1" t="s">
        <v>7352</v>
      </c>
      <c r="G1242" s="1">
        <v>12.85</v>
      </c>
      <c r="H1242" s="1">
        <v>9.0399999999999991</v>
      </c>
      <c r="I1242" s="1">
        <v>1.65</v>
      </c>
      <c r="J1242" s="1" t="s">
        <v>7353</v>
      </c>
      <c r="K1242" s="1">
        <v>0.45</v>
      </c>
      <c r="L1242" s="1" t="s">
        <v>7354</v>
      </c>
      <c r="M1242" s="1">
        <v>0.1109</v>
      </c>
      <c r="N1242" s="1" t="s">
        <v>7355</v>
      </c>
      <c r="O1242" s="1" t="s">
        <v>7356</v>
      </c>
      <c r="P1242" s="1">
        <v>1</v>
      </c>
      <c r="Q1242" s="1">
        <v>0</v>
      </c>
      <c r="R1242" s="1">
        <v>0.1109</v>
      </c>
      <c r="S1242" s="38">
        <v>43678</v>
      </c>
      <c r="T1242" s="1">
        <v>0.69</v>
      </c>
      <c r="U1242" s="1" t="s">
        <v>7357</v>
      </c>
      <c r="V1242" s="1">
        <v>7.6499999999999999E-2</v>
      </c>
      <c r="W1242" s="1" t="s">
        <v>7358</v>
      </c>
      <c r="X1242" s="1" t="b">
        <v>0</v>
      </c>
      <c r="Y1242" s="1" t="b">
        <v>0</v>
      </c>
    </row>
    <row r="1243" spans="1:25" x14ac:dyDescent="0.25">
      <c r="A1243" s="1" t="s">
        <v>8144</v>
      </c>
      <c r="B1243" s="1" t="s">
        <v>8145</v>
      </c>
      <c r="C1243" s="1" t="str">
        <f>VLOOKUP(B1243,店铺SKU信息!E:F,2,0)</f>
        <v>AGM42644-Black Stripe-4XL</v>
      </c>
      <c r="D1243" s="1" t="s">
        <v>5202</v>
      </c>
      <c r="E1243" s="1" t="s">
        <v>8357</v>
      </c>
      <c r="F1243" s="1" t="s">
        <v>7352</v>
      </c>
      <c r="G1243" s="1">
        <v>12.7</v>
      </c>
      <c r="H1243" s="1">
        <v>9.9</v>
      </c>
      <c r="I1243" s="1">
        <v>0.8</v>
      </c>
      <c r="J1243" s="1" t="s">
        <v>7353</v>
      </c>
      <c r="K1243" s="1">
        <v>0.65</v>
      </c>
      <c r="L1243" s="1" t="s">
        <v>7354</v>
      </c>
      <c r="M1243" s="1">
        <v>5.8099999999999999E-2</v>
      </c>
      <c r="N1243" s="1" t="s">
        <v>7355</v>
      </c>
      <c r="O1243" s="1" t="s">
        <v>7356</v>
      </c>
      <c r="P1243" s="1">
        <v>1</v>
      </c>
      <c r="Q1243" s="1">
        <v>0</v>
      </c>
      <c r="R1243" s="1">
        <v>5.8099999999999999E-2</v>
      </c>
      <c r="S1243" s="38">
        <v>43678</v>
      </c>
      <c r="T1243" s="1">
        <v>0.69</v>
      </c>
      <c r="U1243" s="1" t="s">
        <v>7357</v>
      </c>
      <c r="V1243" s="1">
        <v>4.0099999999999997E-2</v>
      </c>
      <c r="W1243" s="1" t="s">
        <v>7358</v>
      </c>
      <c r="X1243" s="1" t="b">
        <v>0</v>
      </c>
      <c r="Y1243" s="1" t="b">
        <v>0</v>
      </c>
    </row>
    <row r="1244" spans="1:25" x14ac:dyDescent="0.25">
      <c r="A1244" s="1" t="s">
        <v>8139</v>
      </c>
      <c r="B1244" s="1" t="s">
        <v>8140</v>
      </c>
      <c r="C1244" s="1" t="str">
        <f>VLOOKUP(B1244,店铺SKU信息!E:F,2,0)</f>
        <v>AGM42544-Purple-2XL</v>
      </c>
      <c r="D1244" s="1" t="s">
        <v>2968</v>
      </c>
      <c r="E1244" s="1" t="s">
        <v>8357</v>
      </c>
      <c r="F1244" s="1" t="s">
        <v>7352</v>
      </c>
      <c r="G1244" s="1">
        <v>12.8</v>
      </c>
      <c r="H1244" s="1">
        <v>6</v>
      </c>
      <c r="I1244" s="1">
        <v>2.4</v>
      </c>
      <c r="J1244" s="1" t="s">
        <v>7353</v>
      </c>
      <c r="K1244" s="1">
        <v>0.6</v>
      </c>
      <c r="L1244" s="1" t="s">
        <v>7354</v>
      </c>
      <c r="M1244" s="1">
        <v>0.1066</v>
      </c>
      <c r="N1244" s="1" t="s">
        <v>7355</v>
      </c>
      <c r="O1244" s="1" t="s">
        <v>7356</v>
      </c>
      <c r="P1244" s="1">
        <v>1</v>
      </c>
      <c r="Q1244" s="1">
        <v>0</v>
      </c>
      <c r="R1244" s="1">
        <v>0.1066</v>
      </c>
      <c r="S1244" s="38">
        <v>43678</v>
      </c>
      <c r="T1244" s="1">
        <v>0.69</v>
      </c>
      <c r="U1244" s="1" t="s">
        <v>7357</v>
      </c>
      <c r="V1244" s="1">
        <v>7.3499999999999996E-2</v>
      </c>
      <c r="W1244" s="1" t="s">
        <v>7358</v>
      </c>
      <c r="X1244" s="1" t="b">
        <v>0</v>
      </c>
      <c r="Y1244" s="1" t="b">
        <v>0</v>
      </c>
    </row>
    <row r="1245" spans="1:25" x14ac:dyDescent="0.25">
      <c r="A1245" s="1" t="s">
        <v>8052</v>
      </c>
      <c r="B1245" s="1" t="s">
        <v>8053</v>
      </c>
      <c r="C1245" s="1" t="str">
        <f>VLOOKUP(B1245,店铺SKU信息!E:F,2,0)</f>
        <v>AGM42599-Army Green-3XL</v>
      </c>
      <c r="D1245" s="1" t="s">
        <v>8054</v>
      </c>
      <c r="E1245" s="1" t="s">
        <v>8357</v>
      </c>
      <c r="F1245" s="1" t="s">
        <v>7352</v>
      </c>
      <c r="G1245" s="1">
        <v>12.2</v>
      </c>
      <c r="H1245" s="1">
        <v>9.3000000000000007</v>
      </c>
      <c r="I1245" s="1">
        <v>1.2</v>
      </c>
      <c r="J1245" s="1" t="s">
        <v>7353</v>
      </c>
      <c r="K1245" s="1">
        <v>0.5</v>
      </c>
      <c r="L1245" s="1" t="s">
        <v>7354</v>
      </c>
      <c r="M1245" s="1">
        <v>7.8600000000000003E-2</v>
      </c>
      <c r="N1245" s="1" t="s">
        <v>7355</v>
      </c>
      <c r="O1245" s="1" t="s">
        <v>7356</v>
      </c>
      <c r="P1245" s="1">
        <v>1</v>
      </c>
      <c r="Q1245" s="1">
        <v>0</v>
      </c>
      <c r="R1245" s="1">
        <v>7.8600000000000003E-2</v>
      </c>
      <c r="S1245" s="38">
        <v>43678</v>
      </c>
      <c r="T1245" s="1">
        <v>0.69</v>
      </c>
      <c r="U1245" s="1" t="s">
        <v>7357</v>
      </c>
      <c r="V1245" s="1">
        <v>5.4199999999999998E-2</v>
      </c>
      <c r="W1245" s="1" t="s">
        <v>7358</v>
      </c>
      <c r="X1245" s="1" t="b">
        <v>0</v>
      </c>
      <c r="Y1245" s="1" t="b">
        <v>0</v>
      </c>
    </row>
    <row r="1246" spans="1:25" x14ac:dyDescent="0.25">
      <c r="A1246" s="1" t="s">
        <v>8111</v>
      </c>
      <c r="B1246" s="1" t="s">
        <v>8112</v>
      </c>
      <c r="C1246" s="1" t="str">
        <f>VLOOKUP(B1246,店铺SKU信息!E:F,2,0)</f>
        <v>AGM48899-Black-4XL</v>
      </c>
      <c r="D1246" s="1" t="s">
        <v>8113</v>
      </c>
      <c r="E1246" s="1" t="s">
        <v>8357</v>
      </c>
      <c r="F1246" s="1" t="s">
        <v>7352</v>
      </c>
      <c r="G1246" s="1">
        <v>12.56</v>
      </c>
      <c r="H1246" s="1">
        <v>9.92</v>
      </c>
      <c r="I1246" s="1">
        <v>0.59</v>
      </c>
      <c r="J1246" s="1" t="s">
        <v>7353</v>
      </c>
      <c r="K1246" s="1">
        <v>0.35</v>
      </c>
      <c r="L1246" s="1" t="s">
        <v>7354</v>
      </c>
      <c r="M1246" s="1">
        <v>4.2599999999999999E-2</v>
      </c>
      <c r="N1246" s="1" t="s">
        <v>7355</v>
      </c>
      <c r="O1246" s="1" t="s">
        <v>7356</v>
      </c>
      <c r="P1246" s="1">
        <v>1</v>
      </c>
      <c r="Q1246" s="1">
        <v>0</v>
      </c>
      <c r="R1246" s="1">
        <v>4.2599999999999999E-2</v>
      </c>
      <c r="S1246" s="38">
        <v>43678</v>
      </c>
      <c r="T1246" s="1">
        <v>0.69</v>
      </c>
      <c r="U1246" s="1" t="s">
        <v>7357</v>
      </c>
      <c r="V1246" s="1">
        <v>2.9399999999999999E-2</v>
      </c>
      <c r="W1246" s="1" t="s">
        <v>7358</v>
      </c>
      <c r="X1246" s="1" t="b">
        <v>0</v>
      </c>
      <c r="Y1246" s="1" t="b">
        <v>0</v>
      </c>
    </row>
    <row r="1247" spans="1:25" x14ac:dyDescent="0.25">
      <c r="A1247" s="1" t="s">
        <v>8164</v>
      </c>
      <c r="B1247" s="1" t="s">
        <v>8165</v>
      </c>
      <c r="C1247" s="1" t="str">
        <f>VLOOKUP(B1247,店铺SKU信息!E:F,2,0)</f>
        <v>AGM42599-Black-2XL</v>
      </c>
      <c r="D1247" s="1" t="s">
        <v>8166</v>
      </c>
      <c r="E1247" s="1" t="s">
        <v>8357</v>
      </c>
      <c r="F1247" s="1" t="s">
        <v>7352</v>
      </c>
      <c r="G1247" s="1">
        <v>12.2</v>
      </c>
      <c r="H1247" s="1">
        <v>9.3000000000000007</v>
      </c>
      <c r="I1247" s="1">
        <v>1.2</v>
      </c>
      <c r="J1247" s="1" t="s">
        <v>7353</v>
      </c>
      <c r="K1247" s="1">
        <v>0.5</v>
      </c>
      <c r="L1247" s="1" t="s">
        <v>7354</v>
      </c>
      <c r="M1247" s="1">
        <v>7.8600000000000003E-2</v>
      </c>
      <c r="N1247" s="1" t="s">
        <v>7355</v>
      </c>
      <c r="O1247" s="1" t="s">
        <v>7356</v>
      </c>
      <c r="P1247" s="1">
        <v>1</v>
      </c>
      <c r="Q1247" s="1">
        <v>0</v>
      </c>
      <c r="R1247" s="1">
        <v>7.8600000000000003E-2</v>
      </c>
      <c r="S1247" s="38">
        <v>43678</v>
      </c>
      <c r="T1247" s="1">
        <v>0.69</v>
      </c>
      <c r="U1247" s="1" t="s">
        <v>7357</v>
      </c>
      <c r="V1247" s="1">
        <v>5.4199999999999998E-2</v>
      </c>
      <c r="W1247" s="1" t="s">
        <v>7358</v>
      </c>
      <c r="X1247" s="1" t="b">
        <v>0</v>
      </c>
      <c r="Y1247" s="1" t="b">
        <v>0</v>
      </c>
    </row>
    <row r="1248" spans="1:25" x14ac:dyDescent="0.25">
      <c r="A1248" s="1" t="s">
        <v>8064</v>
      </c>
      <c r="B1248" s="1" t="s">
        <v>8065</v>
      </c>
      <c r="C1248" s="1" t="str">
        <f>VLOOKUP(B1248,店铺SKU信息!E:F,2,0)</f>
        <v>AGM42644-White Stripe-2XL</v>
      </c>
      <c r="D1248" s="1" t="s">
        <v>3592</v>
      </c>
      <c r="E1248" s="1" t="s">
        <v>8357</v>
      </c>
      <c r="F1248" s="1" t="s">
        <v>7352</v>
      </c>
      <c r="G1248" s="1">
        <v>12.7</v>
      </c>
      <c r="H1248" s="1">
        <v>9.9</v>
      </c>
      <c r="I1248" s="1">
        <v>0.8</v>
      </c>
      <c r="J1248" s="1" t="s">
        <v>7353</v>
      </c>
      <c r="K1248" s="1">
        <v>0.65</v>
      </c>
      <c r="L1248" s="1" t="s">
        <v>7354</v>
      </c>
      <c r="M1248" s="1">
        <v>5.8099999999999999E-2</v>
      </c>
      <c r="N1248" s="1" t="s">
        <v>7355</v>
      </c>
      <c r="O1248" s="1" t="s">
        <v>7356</v>
      </c>
      <c r="P1248" s="1">
        <v>1</v>
      </c>
      <c r="Q1248" s="1">
        <v>0</v>
      </c>
      <c r="R1248" s="1">
        <v>5.8099999999999999E-2</v>
      </c>
      <c r="S1248" s="38">
        <v>43678</v>
      </c>
      <c r="T1248" s="1">
        <v>0.69</v>
      </c>
      <c r="U1248" s="1" t="s">
        <v>7357</v>
      </c>
      <c r="V1248" s="1">
        <v>4.0099999999999997E-2</v>
      </c>
      <c r="W1248" s="1" t="s">
        <v>7358</v>
      </c>
      <c r="X1248" s="1" t="b">
        <v>0</v>
      </c>
      <c r="Y1248" s="1" t="b">
        <v>0</v>
      </c>
    </row>
    <row r="1249" spans="1:25" x14ac:dyDescent="0.25">
      <c r="A1249" s="1" t="s">
        <v>8123</v>
      </c>
      <c r="B1249" s="1" t="s">
        <v>8124</v>
      </c>
      <c r="C1249" s="1" t="str">
        <f>VLOOKUP(B1249,店铺SKU信息!E:F,2,0)</f>
        <v>AGM42599-Army Green-4XL</v>
      </c>
      <c r="D1249" s="1" t="s">
        <v>6620</v>
      </c>
      <c r="E1249" s="1" t="s">
        <v>8357</v>
      </c>
      <c r="F1249" s="1" t="s">
        <v>7352</v>
      </c>
      <c r="G1249" s="1">
        <v>12.2</v>
      </c>
      <c r="H1249" s="1">
        <v>9.3000000000000007</v>
      </c>
      <c r="I1249" s="1">
        <v>1.2</v>
      </c>
      <c r="J1249" s="1" t="s">
        <v>7353</v>
      </c>
      <c r="K1249" s="1">
        <v>0.5</v>
      </c>
      <c r="L1249" s="1" t="s">
        <v>7354</v>
      </c>
      <c r="M1249" s="1">
        <v>7.8600000000000003E-2</v>
      </c>
      <c r="N1249" s="1" t="s">
        <v>7355</v>
      </c>
      <c r="O1249" s="1" t="s">
        <v>7356</v>
      </c>
      <c r="P1249" s="1">
        <v>1</v>
      </c>
      <c r="Q1249" s="1">
        <v>0</v>
      </c>
      <c r="R1249" s="1">
        <v>7.8600000000000003E-2</v>
      </c>
      <c r="S1249" s="38">
        <v>43678</v>
      </c>
      <c r="T1249" s="1">
        <v>0.69</v>
      </c>
      <c r="U1249" s="1" t="s">
        <v>7357</v>
      </c>
      <c r="V1249" s="1">
        <v>5.4199999999999998E-2</v>
      </c>
      <c r="W1249" s="1" t="s">
        <v>7358</v>
      </c>
      <c r="X1249" s="1" t="b">
        <v>0</v>
      </c>
      <c r="Y1249" s="1" t="b">
        <v>0</v>
      </c>
    </row>
    <row r="1250" spans="1:25" x14ac:dyDescent="0.25">
      <c r="A1250" s="1" t="s">
        <v>8198</v>
      </c>
      <c r="B1250" s="1" t="s">
        <v>8199</v>
      </c>
      <c r="C1250" s="1" t="str">
        <f>VLOOKUP(B1250,店铺SKU信息!E:F,2,0)</f>
        <v>AGM42622-Black-XL</v>
      </c>
      <c r="D1250" s="1" t="s">
        <v>6980</v>
      </c>
      <c r="E1250" s="1" t="s">
        <v>8357</v>
      </c>
      <c r="F1250" s="1" t="s">
        <v>7352</v>
      </c>
      <c r="G1250" s="1">
        <v>12.5</v>
      </c>
      <c r="H1250" s="1">
        <v>8.58</v>
      </c>
      <c r="I1250" s="1">
        <v>1.5</v>
      </c>
      <c r="J1250" s="1" t="s">
        <v>7353</v>
      </c>
      <c r="K1250" s="1">
        <v>0.45</v>
      </c>
      <c r="L1250" s="1" t="s">
        <v>7354</v>
      </c>
      <c r="M1250" s="1">
        <v>9.3100000000000002E-2</v>
      </c>
      <c r="N1250" s="1" t="s">
        <v>7355</v>
      </c>
      <c r="O1250" s="1" t="s">
        <v>7356</v>
      </c>
      <c r="P1250" s="1">
        <v>1</v>
      </c>
      <c r="Q1250" s="1">
        <v>0</v>
      </c>
      <c r="R1250" s="1">
        <v>9.3100000000000002E-2</v>
      </c>
      <c r="S1250" s="38">
        <v>43678</v>
      </c>
      <c r="T1250" s="1">
        <v>0.69</v>
      </c>
      <c r="U1250" s="1" t="s">
        <v>7357</v>
      </c>
      <c r="V1250" s="1">
        <v>6.4199999999999993E-2</v>
      </c>
      <c r="W1250" s="1" t="s">
        <v>7358</v>
      </c>
      <c r="X1250" s="1" t="b">
        <v>0</v>
      </c>
      <c r="Y1250" s="1" t="b">
        <v>0</v>
      </c>
    </row>
    <row r="1251" spans="1:25" x14ac:dyDescent="0.25">
      <c r="A1251" s="1" t="s">
        <v>8031</v>
      </c>
      <c r="B1251" s="1" t="s">
        <v>8032</v>
      </c>
      <c r="C1251" s="1" t="str">
        <f>VLOOKUP(B1251,店铺SKU信息!E:F,2,0)</f>
        <v>AGM42599-Army Green-XL</v>
      </c>
      <c r="D1251" s="1" t="s">
        <v>8033</v>
      </c>
      <c r="E1251" s="1" t="s">
        <v>8357</v>
      </c>
      <c r="F1251" s="1" t="s">
        <v>7352</v>
      </c>
      <c r="G1251" s="1">
        <v>12.2</v>
      </c>
      <c r="H1251" s="1">
        <v>9.3000000000000007</v>
      </c>
      <c r="I1251" s="1">
        <v>1.2</v>
      </c>
      <c r="J1251" s="1" t="s">
        <v>7353</v>
      </c>
      <c r="K1251" s="1">
        <v>0.5</v>
      </c>
      <c r="L1251" s="1" t="s">
        <v>7354</v>
      </c>
      <c r="M1251" s="1">
        <v>7.8600000000000003E-2</v>
      </c>
      <c r="N1251" s="1" t="s">
        <v>7355</v>
      </c>
      <c r="O1251" s="1" t="s">
        <v>7356</v>
      </c>
      <c r="P1251" s="1">
        <v>1</v>
      </c>
      <c r="Q1251" s="1">
        <v>0</v>
      </c>
      <c r="R1251" s="1">
        <v>7.8600000000000003E-2</v>
      </c>
      <c r="S1251" s="38">
        <v>43678</v>
      </c>
      <c r="T1251" s="1">
        <v>0.69</v>
      </c>
      <c r="U1251" s="1" t="s">
        <v>7357</v>
      </c>
      <c r="V1251" s="1">
        <v>5.4199999999999998E-2</v>
      </c>
      <c r="W1251" s="1" t="s">
        <v>7358</v>
      </c>
      <c r="X1251" s="1" t="b">
        <v>0</v>
      </c>
      <c r="Y1251" s="1" t="b">
        <v>0</v>
      </c>
    </row>
    <row r="1252" spans="1:25" x14ac:dyDescent="0.25">
      <c r="A1252" s="1" t="s">
        <v>7413</v>
      </c>
      <c r="B1252" s="1" t="s">
        <v>7414</v>
      </c>
      <c r="C1252" s="1" t="str">
        <f>VLOOKUP(B1252,店铺SKU信息!E:F,2,0)</f>
        <v>AGM42599-Red-4XL</v>
      </c>
      <c r="D1252" s="1" t="s">
        <v>7415</v>
      </c>
      <c r="E1252" s="1" t="s">
        <v>8357</v>
      </c>
      <c r="F1252" s="1" t="s">
        <v>7352</v>
      </c>
      <c r="G1252" s="1">
        <v>12.2</v>
      </c>
      <c r="H1252" s="1">
        <v>9.3000000000000007</v>
      </c>
      <c r="I1252" s="1">
        <v>1.2</v>
      </c>
      <c r="J1252" s="1" t="s">
        <v>7353</v>
      </c>
      <c r="K1252" s="1">
        <v>0.5</v>
      </c>
      <c r="L1252" s="1" t="s">
        <v>7354</v>
      </c>
      <c r="M1252" s="1">
        <v>7.8799999999999995E-2</v>
      </c>
      <c r="N1252" s="1" t="s">
        <v>7355</v>
      </c>
      <c r="O1252" s="1" t="s">
        <v>7356</v>
      </c>
      <c r="P1252" s="1">
        <v>1</v>
      </c>
      <c r="Q1252" s="1">
        <v>0</v>
      </c>
      <c r="R1252" s="1">
        <v>7.8799999999999995E-2</v>
      </c>
      <c r="S1252" s="38">
        <v>43678</v>
      </c>
      <c r="T1252" s="1">
        <v>0.69</v>
      </c>
      <c r="U1252" s="1" t="s">
        <v>7357</v>
      </c>
      <c r="V1252" s="1">
        <v>5.4399999999999997E-2</v>
      </c>
      <c r="W1252" s="1" t="s">
        <v>7358</v>
      </c>
      <c r="X1252" s="1" t="b">
        <v>0</v>
      </c>
      <c r="Y1252" s="1" t="b">
        <v>0</v>
      </c>
    </row>
    <row r="1253" spans="1:25" x14ac:dyDescent="0.25">
      <c r="A1253" s="1" t="s">
        <v>8130</v>
      </c>
      <c r="B1253" s="1" t="s">
        <v>8131</v>
      </c>
      <c r="C1253" s="1" t="str">
        <f>VLOOKUP(B1253,店铺SKU信息!E:F,2,0)</f>
        <v>AGM42599-Black-4XL</v>
      </c>
      <c r="D1253" s="1" t="s">
        <v>8132</v>
      </c>
      <c r="E1253" s="1" t="s">
        <v>8357</v>
      </c>
      <c r="F1253" s="1" t="s">
        <v>7352</v>
      </c>
      <c r="G1253" s="1">
        <v>12.2</v>
      </c>
      <c r="H1253" s="1">
        <v>9.3000000000000007</v>
      </c>
      <c r="I1253" s="1">
        <v>1.2</v>
      </c>
      <c r="J1253" s="1" t="s">
        <v>7353</v>
      </c>
      <c r="K1253" s="1">
        <v>0.5</v>
      </c>
      <c r="L1253" s="1" t="s">
        <v>7354</v>
      </c>
      <c r="M1253" s="1">
        <v>7.8600000000000003E-2</v>
      </c>
      <c r="N1253" s="1" t="s">
        <v>7355</v>
      </c>
      <c r="O1253" s="1" t="s">
        <v>7356</v>
      </c>
      <c r="P1253" s="1">
        <v>1</v>
      </c>
      <c r="Q1253" s="1">
        <v>0</v>
      </c>
      <c r="R1253" s="1">
        <v>7.8600000000000003E-2</v>
      </c>
      <c r="S1253" s="38">
        <v>43678</v>
      </c>
      <c r="T1253" s="1">
        <v>0.69</v>
      </c>
      <c r="U1253" s="1" t="s">
        <v>7357</v>
      </c>
      <c r="V1253" s="1">
        <v>5.4199999999999998E-2</v>
      </c>
      <c r="W1253" s="1" t="s">
        <v>7358</v>
      </c>
      <c r="X1253" s="1" t="b">
        <v>0</v>
      </c>
      <c r="Y1253" s="1" t="b">
        <v>0</v>
      </c>
    </row>
    <row r="1254" spans="1:25" x14ac:dyDescent="0.25">
      <c r="A1254" s="1" t="s">
        <v>7725</v>
      </c>
      <c r="B1254" s="1" t="s">
        <v>7726</v>
      </c>
      <c r="C1254" s="1" t="str">
        <f>VLOOKUP(B1254,店铺SKU信息!E:F,2,0)</f>
        <v>AGM42566-Burgundy-2XL</v>
      </c>
      <c r="D1254" s="1" t="s">
        <v>7727</v>
      </c>
      <c r="E1254" s="1" t="s">
        <v>8357</v>
      </c>
      <c r="F1254" s="1" t="s">
        <v>7352</v>
      </c>
      <c r="G1254" s="1">
        <v>10.5</v>
      </c>
      <c r="H1254" s="1">
        <v>3.8</v>
      </c>
      <c r="I1254" s="1">
        <v>2.2999999999999998</v>
      </c>
      <c r="J1254" s="1" t="s">
        <v>7353</v>
      </c>
      <c r="K1254" s="1">
        <v>0.6</v>
      </c>
      <c r="L1254" s="1" t="s">
        <v>7354</v>
      </c>
      <c r="M1254" s="1">
        <v>5.3100000000000001E-2</v>
      </c>
      <c r="N1254" s="1" t="s">
        <v>7355</v>
      </c>
      <c r="O1254" s="1" t="s">
        <v>7356</v>
      </c>
      <c r="P1254" s="1">
        <v>1</v>
      </c>
      <c r="Q1254" s="1">
        <v>0</v>
      </c>
      <c r="R1254" s="1">
        <v>5.3100000000000001E-2</v>
      </c>
      <c r="S1254" s="38">
        <v>43678</v>
      </c>
      <c r="T1254" s="1">
        <v>0.69</v>
      </c>
      <c r="U1254" s="1" t="s">
        <v>7357</v>
      </c>
      <c r="V1254" s="1">
        <v>3.6600000000000001E-2</v>
      </c>
      <c r="W1254" s="1" t="s">
        <v>7358</v>
      </c>
      <c r="X1254" s="1" t="b">
        <v>0</v>
      </c>
      <c r="Y1254" s="1" t="b">
        <v>0</v>
      </c>
    </row>
    <row r="1255" spans="1:25" x14ac:dyDescent="0.25">
      <c r="A1255" s="1" t="s">
        <v>7899</v>
      </c>
      <c r="B1255" s="1" t="s">
        <v>7900</v>
      </c>
      <c r="C1255" s="1" t="str">
        <f>VLOOKUP(B1255,店铺SKU信息!E:F,2,0)</f>
        <v>AGM42588-Black-XL</v>
      </c>
      <c r="D1255" s="1" t="s">
        <v>7901</v>
      </c>
      <c r="E1255" s="1" t="s">
        <v>8357</v>
      </c>
      <c r="F1255" s="1" t="s">
        <v>7352</v>
      </c>
      <c r="G1255" s="1">
        <v>12.1</v>
      </c>
      <c r="H1255" s="1">
        <v>8.9</v>
      </c>
      <c r="I1255" s="1">
        <v>2.4</v>
      </c>
      <c r="J1255" s="1" t="s">
        <v>7353</v>
      </c>
      <c r="K1255" s="1">
        <v>1.1499999999999999</v>
      </c>
      <c r="L1255" s="1" t="s">
        <v>7354</v>
      </c>
      <c r="M1255" s="1">
        <v>0.14940000000000001</v>
      </c>
      <c r="N1255" s="1" t="s">
        <v>7355</v>
      </c>
      <c r="O1255" s="1" t="s">
        <v>7356</v>
      </c>
      <c r="P1255" s="1">
        <v>1</v>
      </c>
      <c r="Q1255" s="1">
        <v>0</v>
      </c>
      <c r="R1255" s="1">
        <v>0.14940000000000001</v>
      </c>
      <c r="S1255" s="38">
        <v>43678</v>
      </c>
      <c r="T1255" s="1">
        <v>0.69</v>
      </c>
      <c r="U1255" s="1" t="s">
        <v>7357</v>
      </c>
      <c r="V1255" s="1">
        <v>0.1031</v>
      </c>
      <c r="W1255" s="1" t="s">
        <v>7358</v>
      </c>
      <c r="X1255" s="1" t="b">
        <v>0</v>
      </c>
      <c r="Y1255" s="1" t="b">
        <v>0</v>
      </c>
    </row>
    <row r="1256" spans="1:25" x14ac:dyDescent="0.25">
      <c r="A1256" s="1" t="s">
        <v>7474</v>
      </c>
      <c r="B1256" s="1" t="s">
        <v>7475</v>
      </c>
      <c r="C1256" s="1" t="str">
        <f>VLOOKUP(B1256,店铺SKU信息!E:F,2,0)</f>
        <v>AGM42644-Black Stripe-XL</v>
      </c>
      <c r="D1256" s="1" t="s">
        <v>3346</v>
      </c>
      <c r="E1256" s="1" t="s">
        <v>8357</v>
      </c>
      <c r="F1256" s="1" t="s">
        <v>7352</v>
      </c>
      <c r="G1256" s="1">
        <v>12.7</v>
      </c>
      <c r="H1256" s="1">
        <v>9.9</v>
      </c>
      <c r="I1256" s="1">
        <v>0.8</v>
      </c>
      <c r="J1256" s="1" t="s">
        <v>7353</v>
      </c>
      <c r="K1256" s="1">
        <v>0.65</v>
      </c>
      <c r="L1256" s="1" t="s">
        <v>7354</v>
      </c>
      <c r="M1256" s="1">
        <v>5.8099999999999999E-2</v>
      </c>
      <c r="N1256" s="1" t="s">
        <v>7355</v>
      </c>
      <c r="O1256" s="1" t="s">
        <v>7356</v>
      </c>
      <c r="P1256" s="1">
        <v>1</v>
      </c>
      <c r="Q1256" s="1">
        <v>0</v>
      </c>
      <c r="R1256" s="1">
        <v>5.8099999999999999E-2</v>
      </c>
      <c r="S1256" s="38">
        <v>43678</v>
      </c>
      <c r="T1256" s="1">
        <v>0.69</v>
      </c>
      <c r="U1256" s="1" t="s">
        <v>7357</v>
      </c>
      <c r="V1256" s="1">
        <v>4.0099999999999997E-2</v>
      </c>
      <c r="W1256" s="1" t="s">
        <v>7358</v>
      </c>
      <c r="X1256" s="1" t="b">
        <v>0</v>
      </c>
      <c r="Y1256" s="1" t="b">
        <v>0</v>
      </c>
    </row>
    <row r="1257" spans="1:25" x14ac:dyDescent="0.25">
      <c r="A1257" s="1" t="s">
        <v>8217</v>
      </c>
      <c r="B1257" s="1" t="s">
        <v>8218</v>
      </c>
      <c r="C1257" s="1" t="str">
        <f>VLOOKUP(B1257,店铺SKU信息!E:F,2,0)</f>
        <v>AGM42622-Black-4XL</v>
      </c>
      <c r="D1257" s="1" t="s">
        <v>8219</v>
      </c>
      <c r="E1257" s="1" t="s">
        <v>8357</v>
      </c>
      <c r="F1257" s="1" t="s">
        <v>7352</v>
      </c>
      <c r="G1257" s="1">
        <v>12.5</v>
      </c>
      <c r="H1257" s="1">
        <v>8.58</v>
      </c>
      <c r="I1257" s="1">
        <v>1.5</v>
      </c>
      <c r="J1257" s="1" t="s">
        <v>7353</v>
      </c>
      <c r="K1257" s="1">
        <v>0.45</v>
      </c>
      <c r="L1257" s="1" t="s">
        <v>7354</v>
      </c>
      <c r="M1257" s="1">
        <v>9.3100000000000002E-2</v>
      </c>
      <c r="N1257" s="1" t="s">
        <v>7355</v>
      </c>
      <c r="O1257" s="1" t="s">
        <v>7356</v>
      </c>
      <c r="P1257" s="1">
        <v>0.06</v>
      </c>
      <c r="Q1257" s="1">
        <v>0</v>
      </c>
      <c r="R1257" s="1">
        <v>6.0000000000000001E-3</v>
      </c>
      <c r="S1257" s="38">
        <v>43678</v>
      </c>
      <c r="T1257" s="1">
        <v>0.69</v>
      </c>
      <c r="U1257" s="1" t="s">
        <v>7357</v>
      </c>
      <c r="V1257" s="1">
        <v>4.1000000000000003E-3</v>
      </c>
      <c r="W1257" s="1" t="s">
        <v>7358</v>
      </c>
      <c r="X1257" s="1" t="b">
        <v>0</v>
      </c>
      <c r="Y1257" s="1" t="b">
        <v>0</v>
      </c>
    </row>
    <row r="1258" spans="1:25" x14ac:dyDescent="0.25">
      <c r="A1258" s="1" t="s">
        <v>7510</v>
      </c>
      <c r="B1258" s="1" t="s">
        <v>7511</v>
      </c>
      <c r="C1258" s="1" t="str">
        <f>VLOOKUP(B1258,店铺SKU信息!E:F,2,0)</f>
        <v>AGM48899-Burgundy-XL</v>
      </c>
      <c r="D1258" s="1" t="s">
        <v>7512</v>
      </c>
      <c r="E1258" s="1" t="s">
        <v>8357</v>
      </c>
      <c r="F1258" s="1" t="s">
        <v>7352</v>
      </c>
      <c r="G1258" s="1">
        <v>12.56</v>
      </c>
      <c r="H1258" s="1">
        <v>9.92</v>
      </c>
      <c r="I1258" s="1">
        <v>0.59</v>
      </c>
      <c r="J1258" s="1" t="s">
        <v>7353</v>
      </c>
      <c r="K1258" s="1">
        <v>0.35</v>
      </c>
      <c r="L1258" s="1" t="s">
        <v>7354</v>
      </c>
      <c r="M1258" s="1">
        <v>4.2599999999999999E-2</v>
      </c>
      <c r="N1258" s="1" t="s">
        <v>7355</v>
      </c>
      <c r="O1258" s="1" t="s">
        <v>7356</v>
      </c>
      <c r="P1258" s="1">
        <v>1</v>
      </c>
      <c r="Q1258" s="1">
        <v>0</v>
      </c>
      <c r="R1258" s="1">
        <v>4.2599999999999999E-2</v>
      </c>
      <c r="S1258" s="38">
        <v>43678</v>
      </c>
      <c r="T1258" s="1">
        <v>0.69</v>
      </c>
      <c r="U1258" s="1" t="s">
        <v>7357</v>
      </c>
      <c r="V1258" s="1">
        <v>2.9399999999999999E-2</v>
      </c>
      <c r="W1258" s="1" t="s">
        <v>7358</v>
      </c>
      <c r="X1258" s="1" t="b">
        <v>0</v>
      </c>
      <c r="Y1258" s="1" t="b">
        <v>0</v>
      </c>
    </row>
    <row r="1259" spans="1:25" x14ac:dyDescent="0.25">
      <c r="A1259" s="1" t="s">
        <v>8125</v>
      </c>
      <c r="B1259" s="1" t="s">
        <v>8126</v>
      </c>
      <c r="C1259" s="1" t="str">
        <f>VLOOKUP(B1259,店铺SKU信息!E:F,2,0)</f>
        <v>AGM42599-Red-3XL</v>
      </c>
      <c r="D1259" s="1" t="s">
        <v>3407</v>
      </c>
      <c r="E1259" s="1" t="s">
        <v>8357</v>
      </c>
      <c r="F1259" s="1" t="s">
        <v>7352</v>
      </c>
      <c r="G1259" s="1">
        <v>12.2</v>
      </c>
      <c r="H1259" s="1">
        <v>9.3000000000000007</v>
      </c>
      <c r="I1259" s="1">
        <v>1.2</v>
      </c>
      <c r="J1259" s="1" t="s">
        <v>7353</v>
      </c>
      <c r="K1259" s="1">
        <v>0.5</v>
      </c>
      <c r="L1259" s="1" t="s">
        <v>7354</v>
      </c>
      <c r="M1259" s="1">
        <v>7.8600000000000003E-2</v>
      </c>
      <c r="N1259" s="1" t="s">
        <v>7355</v>
      </c>
      <c r="O1259" s="1" t="s">
        <v>7356</v>
      </c>
      <c r="P1259" s="1">
        <v>1</v>
      </c>
      <c r="Q1259" s="1">
        <v>0</v>
      </c>
      <c r="R1259" s="1">
        <v>7.8600000000000003E-2</v>
      </c>
      <c r="S1259" s="38">
        <v>43678</v>
      </c>
      <c r="T1259" s="1">
        <v>0.69</v>
      </c>
      <c r="U1259" s="1" t="s">
        <v>7357</v>
      </c>
      <c r="V1259" s="1">
        <v>5.4199999999999998E-2</v>
      </c>
      <c r="W1259" s="1" t="s">
        <v>7358</v>
      </c>
      <c r="X1259" s="1" t="b">
        <v>0</v>
      </c>
      <c r="Y1259" s="1" t="b">
        <v>0</v>
      </c>
    </row>
    <row r="1260" spans="1:25" x14ac:dyDescent="0.25">
      <c r="A1260" s="1" t="s">
        <v>8058</v>
      </c>
      <c r="B1260" s="1" t="s">
        <v>8059</v>
      </c>
      <c r="C1260" s="1" t="str">
        <f>VLOOKUP(B1260,店铺SKU信息!E:F,2,0)</f>
        <v>AGM42588-Burgundy-4XL</v>
      </c>
      <c r="D1260" s="1" t="s">
        <v>8060</v>
      </c>
      <c r="E1260" s="1" t="s">
        <v>8357</v>
      </c>
      <c r="F1260" s="1" t="s">
        <v>7352</v>
      </c>
      <c r="G1260" s="1">
        <v>12.1</v>
      </c>
      <c r="H1260" s="1">
        <v>8.9</v>
      </c>
      <c r="I1260" s="1">
        <v>2.4</v>
      </c>
      <c r="J1260" s="1" t="s">
        <v>7353</v>
      </c>
      <c r="K1260" s="1">
        <v>1.1499999999999999</v>
      </c>
      <c r="L1260" s="1" t="s">
        <v>7354</v>
      </c>
      <c r="M1260" s="1">
        <v>0.14940000000000001</v>
      </c>
      <c r="N1260" s="1" t="s">
        <v>7355</v>
      </c>
      <c r="O1260" s="1" t="s">
        <v>7356</v>
      </c>
      <c r="P1260" s="1">
        <v>2</v>
      </c>
      <c r="Q1260" s="1">
        <v>0</v>
      </c>
      <c r="R1260" s="1">
        <v>0.29870000000000002</v>
      </c>
      <c r="S1260" s="38">
        <v>43678</v>
      </c>
      <c r="T1260" s="1">
        <v>0.69</v>
      </c>
      <c r="U1260" s="1" t="s">
        <v>7357</v>
      </c>
      <c r="V1260" s="1">
        <v>0.20930000000000001</v>
      </c>
      <c r="W1260" s="1" t="s">
        <v>7358</v>
      </c>
      <c r="X1260" s="1" t="b">
        <v>0</v>
      </c>
      <c r="Y1260" s="1" t="b">
        <v>0</v>
      </c>
    </row>
    <row r="1261" spans="1:25" x14ac:dyDescent="0.25">
      <c r="A1261" s="1" t="s">
        <v>8039</v>
      </c>
      <c r="B1261" s="1" t="s">
        <v>8040</v>
      </c>
      <c r="C1261" s="1" t="str">
        <f>VLOOKUP(B1261,店铺SKU信息!E:F,2,0)</f>
        <v>AGM42600-Burgundy-4XL</v>
      </c>
      <c r="D1261" s="1" t="s">
        <v>5227</v>
      </c>
      <c r="E1261" s="1" t="s">
        <v>8357</v>
      </c>
      <c r="F1261" s="1" t="s">
        <v>7352</v>
      </c>
      <c r="G1261" s="1">
        <v>12.85</v>
      </c>
      <c r="H1261" s="1">
        <v>9.0399999999999991</v>
      </c>
      <c r="I1261" s="1">
        <v>1.65</v>
      </c>
      <c r="J1261" s="1" t="s">
        <v>7353</v>
      </c>
      <c r="K1261" s="1">
        <v>0.45</v>
      </c>
      <c r="L1261" s="1" t="s">
        <v>7354</v>
      </c>
      <c r="M1261" s="1">
        <v>0.1109</v>
      </c>
      <c r="N1261" s="1" t="s">
        <v>7355</v>
      </c>
      <c r="O1261" s="1" t="s">
        <v>7356</v>
      </c>
      <c r="P1261" s="1">
        <v>1</v>
      </c>
      <c r="Q1261" s="1">
        <v>0</v>
      </c>
      <c r="R1261" s="1">
        <v>0.1109</v>
      </c>
      <c r="S1261" s="38">
        <v>43678</v>
      </c>
      <c r="T1261" s="1">
        <v>0.69</v>
      </c>
      <c r="U1261" s="1" t="s">
        <v>7357</v>
      </c>
      <c r="V1261" s="1">
        <v>7.6499999999999999E-2</v>
      </c>
      <c r="W1261" s="1" t="s">
        <v>7358</v>
      </c>
      <c r="X1261" s="1" t="b">
        <v>0</v>
      </c>
      <c r="Y1261" s="1" t="b">
        <v>0</v>
      </c>
    </row>
    <row r="1262" spans="1:25" x14ac:dyDescent="0.25">
      <c r="A1262" s="1" t="s">
        <v>8036</v>
      </c>
      <c r="B1262" s="1" t="s">
        <v>8037</v>
      </c>
      <c r="C1262" s="1" t="str">
        <f>VLOOKUP(B1262,店铺SKU信息!E:F,2,0)</f>
        <v>AGM19377-Black-XL</v>
      </c>
      <c r="D1262" s="1" t="s">
        <v>8038</v>
      </c>
      <c r="E1262" s="1" t="s">
        <v>8357</v>
      </c>
      <c r="F1262" s="1" t="s">
        <v>7352</v>
      </c>
      <c r="G1262" s="1">
        <v>12.68</v>
      </c>
      <c r="H1262" s="1">
        <v>10.19</v>
      </c>
      <c r="I1262" s="1">
        <v>1.18</v>
      </c>
      <c r="J1262" s="1" t="s">
        <v>7353</v>
      </c>
      <c r="K1262" s="1">
        <v>0.4</v>
      </c>
      <c r="L1262" s="1" t="s">
        <v>7354</v>
      </c>
      <c r="M1262" s="1">
        <v>8.8300000000000003E-2</v>
      </c>
      <c r="N1262" s="1" t="s">
        <v>7355</v>
      </c>
      <c r="O1262" s="1" t="s">
        <v>7356</v>
      </c>
      <c r="P1262" s="1">
        <v>1</v>
      </c>
      <c r="Q1262" s="1">
        <v>0</v>
      </c>
      <c r="R1262" s="1">
        <v>8.8300000000000003E-2</v>
      </c>
      <c r="S1262" s="38">
        <v>43678</v>
      </c>
      <c r="T1262" s="1">
        <v>0.69</v>
      </c>
      <c r="U1262" s="1" t="s">
        <v>7357</v>
      </c>
      <c r="V1262" s="1">
        <v>6.0900000000000003E-2</v>
      </c>
      <c r="W1262" s="1" t="s">
        <v>7358</v>
      </c>
      <c r="X1262" s="1" t="b">
        <v>0</v>
      </c>
      <c r="Y1262" s="1" t="b">
        <v>0</v>
      </c>
    </row>
    <row r="1263" spans="1:25" x14ac:dyDescent="0.25">
      <c r="A1263" s="1" t="s">
        <v>8050</v>
      </c>
      <c r="B1263" s="1" t="s">
        <v>8051</v>
      </c>
      <c r="C1263" s="1" t="str">
        <f>VLOOKUP(B1263,店铺SKU信息!E:F,2,0)</f>
        <v>AGM48899-Black-2XL</v>
      </c>
      <c r="D1263" s="1" t="s">
        <v>3507</v>
      </c>
      <c r="E1263" s="1" t="s">
        <v>8357</v>
      </c>
      <c r="F1263" s="1" t="s">
        <v>7352</v>
      </c>
      <c r="G1263" s="1">
        <v>12.56</v>
      </c>
      <c r="H1263" s="1">
        <v>9.92</v>
      </c>
      <c r="I1263" s="1">
        <v>0.59</v>
      </c>
      <c r="J1263" s="1" t="s">
        <v>7353</v>
      </c>
      <c r="K1263" s="1">
        <v>0.35</v>
      </c>
      <c r="L1263" s="1" t="s">
        <v>7354</v>
      </c>
      <c r="M1263" s="1">
        <v>4.2599999999999999E-2</v>
      </c>
      <c r="N1263" s="1" t="s">
        <v>7355</v>
      </c>
      <c r="O1263" s="1" t="s">
        <v>7356</v>
      </c>
      <c r="P1263" s="1">
        <v>2</v>
      </c>
      <c r="Q1263" s="1">
        <v>0</v>
      </c>
      <c r="R1263" s="1">
        <v>8.5099999999999995E-2</v>
      </c>
      <c r="S1263" s="38">
        <v>43678</v>
      </c>
      <c r="T1263" s="1">
        <v>0.69</v>
      </c>
      <c r="U1263" s="1" t="s">
        <v>7357</v>
      </c>
      <c r="V1263" s="1">
        <v>5.8700000000000002E-2</v>
      </c>
      <c r="W1263" s="1" t="s">
        <v>7358</v>
      </c>
      <c r="X1263" s="1" t="b">
        <v>0</v>
      </c>
      <c r="Y1263" s="1" t="b">
        <v>0</v>
      </c>
    </row>
    <row r="1264" spans="1:25" x14ac:dyDescent="0.25">
      <c r="A1264" s="1" t="s">
        <v>7889</v>
      </c>
      <c r="B1264" s="1" t="s">
        <v>7890</v>
      </c>
      <c r="C1264" s="1" t="str">
        <f>VLOOKUP(B1264,店铺SKU信息!E:F,2,0)</f>
        <v>AGM42644-Black Stripe-2XL</v>
      </c>
      <c r="D1264" s="1" t="s">
        <v>4966</v>
      </c>
      <c r="E1264" s="1" t="s">
        <v>8357</v>
      </c>
      <c r="F1264" s="1" t="s">
        <v>7352</v>
      </c>
      <c r="G1264" s="1">
        <v>12.7</v>
      </c>
      <c r="H1264" s="1">
        <v>9.9</v>
      </c>
      <c r="I1264" s="1">
        <v>0.8</v>
      </c>
      <c r="J1264" s="1" t="s">
        <v>7353</v>
      </c>
      <c r="K1264" s="1">
        <v>0.65</v>
      </c>
      <c r="L1264" s="1" t="s">
        <v>7354</v>
      </c>
      <c r="M1264" s="1">
        <v>5.8099999999999999E-2</v>
      </c>
      <c r="N1264" s="1" t="s">
        <v>7355</v>
      </c>
      <c r="O1264" s="1" t="s">
        <v>7356</v>
      </c>
      <c r="P1264" s="1">
        <v>1</v>
      </c>
      <c r="Q1264" s="1">
        <v>0</v>
      </c>
      <c r="R1264" s="1">
        <v>5.8099999999999999E-2</v>
      </c>
      <c r="S1264" s="38">
        <v>43678</v>
      </c>
      <c r="T1264" s="1">
        <v>0.69</v>
      </c>
      <c r="U1264" s="1" t="s">
        <v>7357</v>
      </c>
      <c r="V1264" s="1">
        <v>4.0099999999999997E-2</v>
      </c>
      <c r="W1264" s="1" t="s">
        <v>7358</v>
      </c>
      <c r="X1264" s="1" t="b">
        <v>0</v>
      </c>
      <c r="Y1264" s="1" t="b">
        <v>0</v>
      </c>
    </row>
    <row r="1265" spans="1:25" x14ac:dyDescent="0.25">
      <c r="A1265" s="1" t="s">
        <v>8120</v>
      </c>
      <c r="B1265" s="1" t="s">
        <v>8121</v>
      </c>
      <c r="C1265" s="1" t="str">
        <f>VLOOKUP(B1265,店铺SKU信息!E:F,2,0)</f>
        <v>AGM48899-Black-3XL</v>
      </c>
      <c r="D1265" s="1" t="s">
        <v>8122</v>
      </c>
      <c r="E1265" s="1" t="s">
        <v>8357</v>
      </c>
      <c r="F1265" s="1" t="s">
        <v>7352</v>
      </c>
      <c r="G1265" s="1">
        <v>12.56</v>
      </c>
      <c r="H1265" s="1">
        <v>9.92</v>
      </c>
      <c r="I1265" s="1">
        <v>0.59</v>
      </c>
      <c r="J1265" s="1" t="s">
        <v>7353</v>
      </c>
      <c r="K1265" s="1">
        <v>0.35</v>
      </c>
      <c r="L1265" s="1" t="s">
        <v>7354</v>
      </c>
      <c r="M1265" s="1">
        <v>4.2599999999999999E-2</v>
      </c>
      <c r="N1265" s="1" t="s">
        <v>7355</v>
      </c>
      <c r="O1265" s="1" t="s">
        <v>7356</v>
      </c>
      <c r="P1265" s="1">
        <v>2</v>
      </c>
      <c r="Q1265" s="1">
        <v>0</v>
      </c>
      <c r="R1265" s="1">
        <v>8.5099999999999995E-2</v>
      </c>
      <c r="S1265" s="38">
        <v>43678</v>
      </c>
      <c r="T1265" s="1">
        <v>0.69</v>
      </c>
      <c r="U1265" s="1" t="s">
        <v>7357</v>
      </c>
      <c r="V1265" s="1">
        <v>5.8700000000000002E-2</v>
      </c>
      <c r="W1265" s="1" t="s">
        <v>7358</v>
      </c>
      <c r="X1265" s="1" t="b">
        <v>0</v>
      </c>
      <c r="Y1265" s="1" t="b">
        <v>0</v>
      </c>
    </row>
    <row r="1266" spans="1:25" x14ac:dyDescent="0.25">
      <c r="A1266" s="1" t="s">
        <v>7737</v>
      </c>
      <c r="B1266" s="1" t="s">
        <v>7738</v>
      </c>
      <c r="C1266" s="1" t="str">
        <f>VLOOKUP(B1266,店铺SKU信息!E:F,2,0)</f>
        <v>AGM42544-Burgundy-XL</v>
      </c>
      <c r="D1266" s="1" t="s">
        <v>7739</v>
      </c>
      <c r="E1266" s="1" t="s">
        <v>8357</v>
      </c>
      <c r="F1266" s="1" t="s">
        <v>7352</v>
      </c>
      <c r="G1266" s="1">
        <v>12.8</v>
      </c>
      <c r="H1266" s="1">
        <v>6</v>
      </c>
      <c r="I1266" s="1">
        <v>2.4</v>
      </c>
      <c r="J1266" s="1" t="s">
        <v>7353</v>
      </c>
      <c r="K1266" s="1">
        <v>0.6</v>
      </c>
      <c r="L1266" s="1" t="s">
        <v>7354</v>
      </c>
      <c r="M1266" s="1">
        <v>0.1066</v>
      </c>
      <c r="N1266" s="1" t="s">
        <v>7355</v>
      </c>
      <c r="O1266" s="1" t="s">
        <v>7356</v>
      </c>
      <c r="P1266" s="1">
        <v>1</v>
      </c>
      <c r="Q1266" s="1">
        <v>0</v>
      </c>
      <c r="R1266" s="1">
        <v>0.1066</v>
      </c>
      <c r="S1266" s="38">
        <v>43678</v>
      </c>
      <c r="T1266" s="1">
        <v>0.69</v>
      </c>
      <c r="U1266" s="1" t="s">
        <v>7357</v>
      </c>
      <c r="V1266" s="1">
        <v>7.3499999999999996E-2</v>
      </c>
      <c r="W1266" s="1" t="s">
        <v>7358</v>
      </c>
      <c r="X1266" s="1" t="b">
        <v>0</v>
      </c>
      <c r="Y1266" s="1" t="b">
        <v>0</v>
      </c>
    </row>
    <row r="1267" spans="1:25" x14ac:dyDescent="0.25">
      <c r="A1267" s="1" t="s">
        <v>8141</v>
      </c>
      <c r="B1267" s="1" t="s">
        <v>8142</v>
      </c>
      <c r="C1267" s="1" t="str">
        <f>VLOOKUP(B1267,店铺SKU信息!E:F,2,0)</f>
        <v>AGM48899-Burgundy-3XL</v>
      </c>
      <c r="D1267" s="1" t="s">
        <v>8143</v>
      </c>
      <c r="E1267" s="1" t="s">
        <v>8357</v>
      </c>
      <c r="F1267" s="1" t="s">
        <v>7352</v>
      </c>
      <c r="G1267" s="1">
        <v>12.56</v>
      </c>
      <c r="H1267" s="1">
        <v>9.92</v>
      </c>
      <c r="I1267" s="1">
        <v>0.59</v>
      </c>
      <c r="J1267" s="1" t="s">
        <v>7353</v>
      </c>
      <c r="K1267" s="1">
        <v>0.35</v>
      </c>
      <c r="L1267" s="1" t="s">
        <v>7354</v>
      </c>
      <c r="M1267" s="1">
        <v>4.2599999999999999E-2</v>
      </c>
      <c r="N1267" s="1" t="s">
        <v>7355</v>
      </c>
      <c r="O1267" s="1" t="s">
        <v>7356</v>
      </c>
      <c r="P1267" s="1">
        <v>1</v>
      </c>
      <c r="Q1267" s="1">
        <v>0</v>
      </c>
      <c r="R1267" s="1">
        <v>4.2599999999999999E-2</v>
      </c>
      <c r="S1267" s="38">
        <v>43678</v>
      </c>
      <c r="T1267" s="1">
        <v>0.69</v>
      </c>
      <c r="U1267" s="1" t="s">
        <v>7357</v>
      </c>
      <c r="V1267" s="1">
        <v>2.9399999999999999E-2</v>
      </c>
      <c r="W1267" s="1" t="s">
        <v>7358</v>
      </c>
      <c r="X1267" s="1" t="b">
        <v>0</v>
      </c>
      <c r="Y1267" s="1" t="b">
        <v>0</v>
      </c>
    </row>
    <row r="1268" spans="1:25" x14ac:dyDescent="0.25">
      <c r="A1268" s="1" t="s">
        <v>8061</v>
      </c>
      <c r="B1268" s="1" t="s">
        <v>8062</v>
      </c>
      <c r="C1268" s="1" t="str">
        <f>VLOOKUP(B1268,店铺SKU信息!E:F,2,0)</f>
        <v>AGM42588-Green-2XL</v>
      </c>
      <c r="D1268" s="1" t="s">
        <v>8063</v>
      </c>
      <c r="E1268" s="1" t="s">
        <v>8357</v>
      </c>
      <c r="F1268" s="1" t="s">
        <v>7352</v>
      </c>
      <c r="G1268" s="1">
        <v>12.1</v>
      </c>
      <c r="H1268" s="1">
        <v>8.9</v>
      </c>
      <c r="I1268" s="1">
        <v>2.4</v>
      </c>
      <c r="J1268" s="1" t="s">
        <v>7353</v>
      </c>
      <c r="K1268" s="1">
        <v>1.1499999999999999</v>
      </c>
      <c r="L1268" s="1" t="s">
        <v>7354</v>
      </c>
      <c r="M1268" s="1">
        <v>0.14940000000000001</v>
      </c>
      <c r="N1268" s="1" t="s">
        <v>7355</v>
      </c>
      <c r="O1268" s="1" t="s">
        <v>7356</v>
      </c>
      <c r="P1268" s="1">
        <v>1</v>
      </c>
      <c r="Q1268" s="1">
        <v>0</v>
      </c>
      <c r="R1268" s="1">
        <v>0.14940000000000001</v>
      </c>
      <c r="S1268" s="38">
        <v>43678</v>
      </c>
      <c r="T1268" s="1">
        <v>0.69</v>
      </c>
      <c r="U1268" s="1" t="s">
        <v>7357</v>
      </c>
      <c r="V1268" s="1">
        <v>0.1031</v>
      </c>
      <c r="W1268" s="1" t="s">
        <v>7358</v>
      </c>
      <c r="X1268" s="1" t="b">
        <v>0</v>
      </c>
      <c r="Y1268" s="1" t="b">
        <v>0</v>
      </c>
    </row>
    <row r="1269" spans="1:25" x14ac:dyDescent="0.25">
      <c r="A1269" s="1" t="s">
        <v>8114</v>
      </c>
      <c r="B1269" s="1" t="s">
        <v>8115</v>
      </c>
      <c r="C1269" s="1" t="str">
        <f>VLOOKUP(B1269,店铺SKU信息!E:F,2,0)</f>
        <v>AGM42566-Purple-3XL</v>
      </c>
      <c r="D1269" s="1" t="s">
        <v>8116</v>
      </c>
      <c r="E1269" s="1" t="s">
        <v>8357</v>
      </c>
      <c r="F1269" s="1" t="s">
        <v>7352</v>
      </c>
      <c r="G1269" s="1">
        <v>10.5</v>
      </c>
      <c r="H1269" s="1">
        <v>3.8</v>
      </c>
      <c r="I1269" s="1">
        <v>2.2999999999999998</v>
      </c>
      <c r="J1269" s="1" t="s">
        <v>7353</v>
      </c>
      <c r="K1269" s="1">
        <v>0.6</v>
      </c>
      <c r="L1269" s="1" t="s">
        <v>7354</v>
      </c>
      <c r="M1269" s="1">
        <v>5.3100000000000001E-2</v>
      </c>
      <c r="N1269" s="1" t="s">
        <v>7355</v>
      </c>
      <c r="O1269" s="1" t="s">
        <v>7356</v>
      </c>
      <c r="P1269" s="1">
        <v>1</v>
      </c>
      <c r="Q1269" s="1">
        <v>0</v>
      </c>
      <c r="R1269" s="1">
        <v>5.3100000000000001E-2</v>
      </c>
      <c r="S1269" s="38">
        <v>43678</v>
      </c>
      <c r="T1269" s="1">
        <v>0.69</v>
      </c>
      <c r="U1269" s="1" t="s">
        <v>7357</v>
      </c>
      <c r="V1269" s="1">
        <v>3.6600000000000001E-2</v>
      </c>
      <c r="W1269" s="1" t="s">
        <v>7358</v>
      </c>
      <c r="X1269" s="1" t="b">
        <v>0</v>
      </c>
      <c r="Y1269" s="1" t="b">
        <v>0</v>
      </c>
    </row>
    <row r="1270" spans="1:25" x14ac:dyDescent="0.25">
      <c r="A1270" s="1" t="s">
        <v>8102</v>
      </c>
      <c r="B1270" s="1" t="s">
        <v>8103</v>
      </c>
      <c r="C1270" s="1" t="str">
        <f>VLOOKUP(B1270,店铺SKU信息!E:F,2,0)</f>
        <v>AGM42588-Green-XL</v>
      </c>
      <c r="D1270" s="1" t="s">
        <v>8104</v>
      </c>
      <c r="E1270" s="1" t="s">
        <v>8357</v>
      </c>
      <c r="F1270" s="1" t="s">
        <v>7352</v>
      </c>
      <c r="G1270" s="1">
        <v>12.1</v>
      </c>
      <c r="H1270" s="1">
        <v>8.9</v>
      </c>
      <c r="I1270" s="1">
        <v>2.4</v>
      </c>
      <c r="J1270" s="1" t="s">
        <v>7353</v>
      </c>
      <c r="K1270" s="1">
        <v>1.1499999999999999</v>
      </c>
      <c r="L1270" s="1" t="s">
        <v>7354</v>
      </c>
      <c r="M1270" s="1">
        <v>0.14940000000000001</v>
      </c>
      <c r="N1270" s="1" t="s">
        <v>7355</v>
      </c>
      <c r="O1270" s="1" t="s">
        <v>7356</v>
      </c>
      <c r="P1270" s="1">
        <v>1</v>
      </c>
      <c r="Q1270" s="1">
        <v>0</v>
      </c>
      <c r="R1270" s="1">
        <v>0.14940000000000001</v>
      </c>
      <c r="S1270" s="38">
        <v>43678</v>
      </c>
      <c r="T1270" s="1">
        <v>0.69</v>
      </c>
      <c r="U1270" s="1" t="s">
        <v>7357</v>
      </c>
      <c r="V1270" s="1">
        <v>0.1031</v>
      </c>
      <c r="W1270" s="1" t="s">
        <v>7358</v>
      </c>
      <c r="X1270" s="1" t="b">
        <v>0</v>
      </c>
      <c r="Y1270" s="1" t="b">
        <v>0</v>
      </c>
    </row>
    <row r="1271" spans="1:25" x14ac:dyDescent="0.25">
      <c r="A1271" s="1" t="s">
        <v>7906</v>
      </c>
      <c r="B1271" s="1" t="s">
        <v>7907</v>
      </c>
      <c r="C1271" s="1" t="str">
        <f>VLOOKUP(B1271,店铺SKU信息!E:F,2,0)</f>
        <v>AGCY6820-White-S</v>
      </c>
      <c r="D1271" s="1" t="s">
        <v>3198</v>
      </c>
      <c r="E1271" s="1" t="s">
        <v>8357</v>
      </c>
      <c r="F1271" s="1" t="s">
        <v>7352</v>
      </c>
      <c r="G1271" s="1">
        <v>13.07</v>
      </c>
      <c r="H1271" s="1">
        <v>10.28</v>
      </c>
      <c r="I1271" s="1">
        <v>0.79</v>
      </c>
      <c r="J1271" s="1" t="s">
        <v>7353</v>
      </c>
      <c r="K1271" s="1">
        <v>0.2</v>
      </c>
      <c r="L1271" s="1" t="s">
        <v>7354</v>
      </c>
      <c r="M1271" s="1">
        <v>6.1400000000000003E-2</v>
      </c>
      <c r="N1271" s="1" t="s">
        <v>7355</v>
      </c>
      <c r="O1271" s="1" t="s">
        <v>7356</v>
      </c>
      <c r="P1271" s="1">
        <v>1</v>
      </c>
      <c r="Q1271" s="1">
        <v>0</v>
      </c>
      <c r="R1271" s="1">
        <v>6.1400000000000003E-2</v>
      </c>
      <c r="S1271" s="38">
        <v>43678</v>
      </c>
      <c r="T1271" s="1">
        <v>0.69</v>
      </c>
      <c r="U1271" s="1" t="s">
        <v>7357</v>
      </c>
      <c r="V1271" s="1">
        <v>4.24E-2</v>
      </c>
      <c r="W1271" s="1" t="s">
        <v>7358</v>
      </c>
      <c r="X1271" s="1" t="b">
        <v>0</v>
      </c>
      <c r="Y1271" s="1" t="b">
        <v>0</v>
      </c>
    </row>
    <row r="1272" spans="1:25" x14ac:dyDescent="0.25">
      <c r="A1272" s="1" t="s">
        <v>7543</v>
      </c>
      <c r="B1272" s="1" t="s">
        <v>7544</v>
      </c>
      <c r="C1272" s="1" t="str">
        <f>VLOOKUP(B1272,店铺SKU信息!E:F,2,0)</f>
        <v>AGM42644-White Stripe-3XL</v>
      </c>
      <c r="D1272" s="1" t="s">
        <v>3978</v>
      </c>
      <c r="E1272" s="1" t="s">
        <v>8357</v>
      </c>
      <c r="F1272" s="1" t="s">
        <v>7352</v>
      </c>
      <c r="G1272" s="1">
        <v>12.7</v>
      </c>
      <c r="H1272" s="1">
        <v>9.9</v>
      </c>
      <c r="I1272" s="1">
        <v>0.8</v>
      </c>
      <c r="J1272" s="1" t="s">
        <v>7353</v>
      </c>
      <c r="K1272" s="1">
        <v>0.65</v>
      </c>
      <c r="L1272" s="1" t="s">
        <v>7354</v>
      </c>
      <c r="M1272" s="1">
        <v>5.8099999999999999E-2</v>
      </c>
      <c r="N1272" s="1" t="s">
        <v>7355</v>
      </c>
      <c r="O1272" s="1" t="s">
        <v>7356</v>
      </c>
      <c r="P1272" s="1">
        <v>1</v>
      </c>
      <c r="Q1272" s="1">
        <v>0</v>
      </c>
      <c r="R1272" s="1">
        <v>5.8099999999999999E-2</v>
      </c>
      <c r="S1272" s="38">
        <v>43678</v>
      </c>
      <c r="T1272" s="1">
        <v>0.69</v>
      </c>
      <c r="U1272" s="1" t="s">
        <v>7357</v>
      </c>
      <c r="V1272" s="1">
        <v>4.0099999999999997E-2</v>
      </c>
      <c r="W1272" s="1" t="s">
        <v>7358</v>
      </c>
      <c r="X1272" s="1" t="b">
        <v>0</v>
      </c>
      <c r="Y1272" s="1" t="b">
        <v>0</v>
      </c>
    </row>
    <row r="1273" spans="1:25" x14ac:dyDescent="0.25">
      <c r="A1273" s="1" t="s">
        <v>7676</v>
      </c>
      <c r="B1273" s="1" t="s">
        <v>7677</v>
      </c>
      <c r="C1273" s="1" t="str">
        <f>VLOOKUP(B1273,店铺SKU信息!E:F,2,0)</f>
        <v>AGM42566-Black-4XL</v>
      </c>
      <c r="D1273" s="1" t="s">
        <v>7678</v>
      </c>
      <c r="E1273" s="1" t="s">
        <v>8357</v>
      </c>
      <c r="F1273" s="1" t="s">
        <v>7352</v>
      </c>
      <c r="G1273" s="1">
        <v>10.5</v>
      </c>
      <c r="H1273" s="1">
        <v>3.8</v>
      </c>
      <c r="I1273" s="1">
        <v>2.2999999999999998</v>
      </c>
      <c r="J1273" s="1" t="s">
        <v>7353</v>
      </c>
      <c r="K1273" s="1">
        <v>0.6</v>
      </c>
      <c r="L1273" s="1" t="s">
        <v>7354</v>
      </c>
      <c r="M1273" s="1">
        <v>5.3100000000000001E-2</v>
      </c>
      <c r="N1273" s="1" t="s">
        <v>7355</v>
      </c>
      <c r="O1273" s="1" t="s">
        <v>7356</v>
      </c>
      <c r="P1273" s="1">
        <v>1</v>
      </c>
      <c r="Q1273" s="1">
        <v>0</v>
      </c>
      <c r="R1273" s="1">
        <v>5.3100000000000001E-2</v>
      </c>
      <c r="S1273" s="38">
        <v>43678</v>
      </c>
      <c r="T1273" s="1">
        <v>0.69</v>
      </c>
      <c r="U1273" s="1" t="s">
        <v>7357</v>
      </c>
      <c r="V1273" s="1">
        <v>3.6600000000000001E-2</v>
      </c>
      <c r="W1273" s="1" t="s">
        <v>7358</v>
      </c>
      <c r="X1273" s="1" t="b">
        <v>0</v>
      </c>
      <c r="Y1273" s="1" t="b">
        <v>0</v>
      </c>
    </row>
    <row r="1274" spans="1:25" x14ac:dyDescent="0.25">
      <c r="A1274" s="1" t="s">
        <v>8093</v>
      </c>
      <c r="B1274" s="1" t="s">
        <v>8094</v>
      </c>
      <c r="C1274" s="1" t="str">
        <f>VLOOKUP(B1274,店铺SKU信息!E:F,2,0)</f>
        <v>AGM42544-Black-2XL</v>
      </c>
      <c r="D1274" s="1" t="s">
        <v>8095</v>
      </c>
      <c r="E1274" s="1" t="s">
        <v>8357</v>
      </c>
      <c r="F1274" s="1" t="s">
        <v>7352</v>
      </c>
      <c r="G1274" s="1">
        <v>12.8</v>
      </c>
      <c r="H1274" s="1">
        <v>6</v>
      </c>
      <c r="I1274" s="1">
        <v>2.4</v>
      </c>
      <c r="J1274" s="1" t="s">
        <v>7353</v>
      </c>
      <c r="K1274" s="1">
        <v>0.6</v>
      </c>
      <c r="L1274" s="1" t="s">
        <v>7354</v>
      </c>
      <c r="M1274" s="1">
        <v>0.1066</v>
      </c>
      <c r="N1274" s="1" t="s">
        <v>7355</v>
      </c>
      <c r="O1274" s="1" t="s">
        <v>7356</v>
      </c>
      <c r="P1274" s="1">
        <v>1</v>
      </c>
      <c r="Q1274" s="1">
        <v>0</v>
      </c>
      <c r="R1274" s="1">
        <v>0.1066</v>
      </c>
      <c r="S1274" s="38">
        <v>43678</v>
      </c>
      <c r="T1274" s="1">
        <v>0.69</v>
      </c>
      <c r="U1274" s="1" t="s">
        <v>7357</v>
      </c>
      <c r="V1274" s="1">
        <v>7.3499999999999996E-2</v>
      </c>
      <c r="W1274" s="1" t="s">
        <v>7358</v>
      </c>
      <c r="X1274" s="1" t="b">
        <v>0</v>
      </c>
      <c r="Y1274" s="1" t="b">
        <v>0</v>
      </c>
    </row>
    <row r="1275" spans="1:25" x14ac:dyDescent="0.25">
      <c r="A1275" s="1" t="s">
        <v>8136</v>
      </c>
      <c r="B1275" s="1" t="s">
        <v>8137</v>
      </c>
      <c r="C1275" s="1" t="str">
        <f>VLOOKUP(B1275,店铺SKU信息!E:F,2,0)</f>
        <v>AGM19377-Blue-4XL</v>
      </c>
      <c r="D1275" s="1" t="s">
        <v>8138</v>
      </c>
      <c r="E1275" s="1" t="s">
        <v>8357</v>
      </c>
      <c r="F1275" s="1" t="s">
        <v>7352</v>
      </c>
      <c r="G1275" s="1">
        <v>12.68</v>
      </c>
      <c r="H1275" s="1">
        <v>10.19</v>
      </c>
      <c r="I1275" s="1">
        <v>1.18</v>
      </c>
      <c r="J1275" s="1" t="s">
        <v>7353</v>
      </c>
      <c r="K1275" s="1">
        <v>0.4</v>
      </c>
      <c r="L1275" s="1" t="s">
        <v>7354</v>
      </c>
      <c r="M1275" s="1">
        <v>8.8300000000000003E-2</v>
      </c>
      <c r="N1275" s="1" t="s">
        <v>7355</v>
      </c>
      <c r="O1275" s="1" t="s">
        <v>7356</v>
      </c>
      <c r="P1275" s="1">
        <v>1</v>
      </c>
      <c r="Q1275" s="1">
        <v>0</v>
      </c>
      <c r="R1275" s="1">
        <v>8.8300000000000003E-2</v>
      </c>
      <c r="S1275" s="38">
        <v>43678</v>
      </c>
      <c r="T1275" s="1">
        <v>0.69</v>
      </c>
      <c r="U1275" s="1" t="s">
        <v>7357</v>
      </c>
      <c r="V1275" s="1">
        <v>6.0900000000000003E-2</v>
      </c>
      <c r="W1275" s="1" t="s">
        <v>7358</v>
      </c>
      <c r="X1275" s="1" t="b">
        <v>0</v>
      </c>
      <c r="Y1275" s="1" t="b">
        <v>0</v>
      </c>
    </row>
    <row r="1276" spans="1:25" x14ac:dyDescent="0.25">
      <c r="A1276" s="1" t="s">
        <v>8158</v>
      </c>
      <c r="B1276" s="1" t="s">
        <v>8159</v>
      </c>
      <c r="C1276" s="1" t="str">
        <f>VLOOKUP(B1276,店铺SKU信息!E:F,2,0)</f>
        <v>AGM19377-Gray-2XL</v>
      </c>
      <c r="D1276" s="1" t="s">
        <v>8160</v>
      </c>
      <c r="E1276" s="1" t="s">
        <v>8357</v>
      </c>
      <c r="F1276" s="1" t="s">
        <v>7352</v>
      </c>
      <c r="G1276" s="1">
        <v>12.68</v>
      </c>
      <c r="H1276" s="1">
        <v>10.19</v>
      </c>
      <c r="I1276" s="1">
        <v>1.18</v>
      </c>
      <c r="J1276" s="1" t="s">
        <v>7353</v>
      </c>
      <c r="K1276" s="1">
        <v>0.4</v>
      </c>
      <c r="L1276" s="1" t="s">
        <v>7354</v>
      </c>
      <c r="M1276" s="1">
        <v>8.8300000000000003E-2</v>
      </c>
      <c r="N1276" s="1" t="s">
        <v>7355</v>
      </c>
      <c r="O1276" s="1" t="s">
        <v>7356</v>
      </c>
      <c r="P1276" s="1">
        <v>2</v>
      </c>
      <c r="Q1276" s="1">
        <v>0</v>
      </c>
      <c r="R1276" s="1">
        <v>0.17660000000000001</v>
      </c>
      <c r="S1276" s="38">
        <v>43678</v>
      </c>
      <c r="T1276" s="1">
        <v>0.69</v>
      </c>
      <c r="U1276" s="1" t="s">
        <v>7357</v>
      </c>
      <c r="V1276" s="1">
        <v>0.12189999999999999</v>
      </c>
      <c r="W1276" s="1" t="s">
        <v>7358</v>
      </c>
      <c r="X1276" s="1" t="b">
        <v>0</v>
      </c>
      <c r="Y1276" s="1" t="b">
        <v>0</v>
      </c>
    </row>
    <row r="1277" spans="1:25" x14ac:dyDescent="0.25">
      <c r="A1277" s="1" t="s">
        <v>8026</v>
      </c>
      <c r="B1277" s="1" t="s">
        <v>8027</v>
      </c>
      <c r="C1277" s="1" t="str">
        <f>VLOOKUP(B1277,店铺SKU信息!E:F,2,0)</f>
        <v>AGM42599-Army Green-2XL</v>
      </c>
      <c r="D1277" s="1" t="s">
        <v>4182</v>
      </c>
      <c r="E1277" s="1" t="s">
        <v>8357</v>
      </c>
      <c r="F1277" s="1" t="s">
        <v>7352</v>
      </c>
      <c r="G1277" s="1">
        <v>12.2</v>
      </c>
      <c r="H1277" s="1">
        <v>9.3000000000000007</v>
      </c>
      <c r="I1277" s="1">
        <v>1.2</v>
      </c>
      <c r="J1277" s="1" t="s">
        <v>7353</v>
      </c>
      <c r="K1277" s="1">
        <v>0.5</v>
      </c>
      <c r="L1277" s="1" t="s">
        <v>7354</v>
      </c>
      <c r="M1277" s="1">
        <v>7.8600000000000003E-2</v>
      </c>
      <c r="N1277" s="1" t="s">
        <v>7355</v>
      </c>
      <c r="O1277" s="1" t="s">
        <v>7356</v>
      </c>
      <c r="P1277" s="1">
        <v>1</v>
      </c>
      <c r="Q1277" s="1">
        <v>0</v>
      </c>
      <c r="R1277" s="1">
        <v>7.8600000000000003E-2</v>
      </c>
      <c r="S1277" s="38">
        <v>43678</v>
      </c>
      <c r="T1277" s="1">
        <v>0.69</v>
      </c>
      <c r="U1277" s="1" t="s">
        <v>7357</v>
      </c>
      <c r="V1277" s="1">
        <v>5.4199999999999998E-2</v>
      </c>
      <c r="W1277" s="1" t="s">
        <v>7358</v>
      </c>
      <c r="X1277" s="1" t="b">
        <v>0</v>
      </c>
      <c r="Y1277" s="1" t="b">
        <v>0</v>
      </c>
    </row>
    <row r="1278" spans="1:25" x14ac:dyDescent="0.25">
      <c r="A1278" s="1" t="s">
        <v>7837</v>
      </c>
      <c r="B1278" s="1" t="s">
        <v>7838</v>
      </c>
      <c r="C1278" s="1" t="str">
        <f>VLOOKUP(B1278,店铺SKU信息!E:F,2,0)</f>
        <v>AGCY6749-Red-S</v>
      </c>
      <c r="D1278" s="1" t="s">
        <v>7839</v>
      </c>
      <c r="E1278" s="1" t="s">
        <v>8357</v>
      </c>
      <c r="F1278" s="1" t="s">
        <v>7352</v>
      </c>
      <c r="G1278" s="1">
        <v>13.07</v>
      </c>
      <c r="H1278" s="1">
        <v>10.28</v>
      </c>
      <c r="I1278" s="1">
        <v>0.79</v>
      </c>
      <c r="J1278" s="1" t="s">
        <v>7353</v>
      </c>
      <c r="K1278" s="1">
        <v>0.2</v>
      </c>
      <c r="L1278" s="1" t="s">
        <v>7354</v>
      </c>
      <c r="M1278" s="1">
        <v>6.1400000000000003E-2</v>
      </c>
      <c r="N1278" s="1" t="s">
        <v>7355</v>
      </c>
      <c r="O1278" s="1" t="s">
        <v>7356</v>
      </c>
      <c r="P1278" s="1">
        <v>0.55000000000000004</v>
      </c>
      <c r="Q1278" s="1">
        <v>0</v>
      </c>
      <c r="R1278" s="1">
        <v>3.3700000000000001E-2</v>
      </c>
      <c r="S1278" s="38">
        <v>43678</v>
      </c>
      <c r="T1278" s="1">
        <v>0.69</v>
      </c>
      <c r="U1278" s="1" t="s">
        <v>7357</v>
      </c>
      <c r="V1278" s="1">
        <v>2.3199999999999998E-2</v>
      </c>
      <c r="W1278" s="1" t="s">
        <v>7358</v>
      </c>
      <c r="X1278" s="1" t="b">
        <v>0</v>
      </c>
      <c r="Y1278" s="1" t="b">
        <v>0</v>
      </c>
    </row>
    <row r="1279" spans="1:25" x14ac:dyDescent="0.25">
      <c r="A1279" s="1" t="s">
        <v>7517</v>
      </c>
      <c r="B1279" s="1" t="s">
        <v>7518</v>
      </c>
      <c r="C1279" s="1" t="str">
        <f>VLOOKUP(B1279,店铺SKU信息!E:F,2,0)</f>
        <v>AGM42544-Black-XL</v>
      </c>
      <c r="D1279" s="1" t="s">
        <v>5907</v>
      </c>
      <c r="E1279" s="1" t="s">
        <v>8357</v>
      </c>
      <c r="F1279" s="1" t="s">
        <v>7352</v>
      </c>
      <c r="G1279" s="1">
        <v>12.8</v>
      </c>
      <c r="H1279" s="1">
        <v>6</v>
      </c>
      <c r="I1279" s="1">
        <v>2.4</v>
      </c>
      <c r="J1279" s="1" t="s">
        <v>7353</v>
      </c>
      <c r="K1279" s="1">
        <v>0.6</v>
      </c>
      <c r="L1279" s="1" t="s">
        <v>7354</v>
      </c>
      <c r="M1279" s="1">
        <v>0.1066</v>
      </c>
      <c r="N1279" s="1" t="s">
        <v>7355</v>
      </c>
      <c r="O1279" s="1" t="s">
        <v>7356</v>
      </c>
      <c r="P1279" s="1">
        <v>1</v>
      </c>
      <c r="Q1279" s="1">
        <v>0</v>
      </c>
      <c r="R1279" s="1">
        <v>0.1066</v>
      </c>
      <c r="S1279" s="38">
        <v>43678</v>
      </c>
      <c r="T1279" s="1">
        <v>0.69</v>
      </c>
      <c r="U1279" s="1" t="s">
        <v>7357</v>
      </c>
      <c r="V1279" s="1">
        <v>7.3499999999999996E-2</v>
      </c>
      <c r="W1279" s="1" t="s">
        <v>7358</v>
      </c>
      <c r="X1279" s="1" t="b">
        <v>0</v>
      </c>
      <c r="Y1279" s="1" t="b">
        <v>0</v>
      </c>
    </row>
    <row r="1280" spans="1:25" x14ac:dyDescent="0.25">
      <c r="A1280" s="1" t="s">
        <v>7558</v>
      </c>
      <c r="B1280" s="1" t="s">
        <v>7559</v>
      </c>
      <c r="C1280" s="1" t="str">
        <f>VLOOKUP(B1280,店铺SKU信息!E:F,2,0)</f>
        <v>AGM48899-Burgundy-2XL</v>
      </c>
      <c r="D1280" s="1" t="s">
        <v>5801</v>
      </c>
      <c r="E1280" s="1" t="s">
        <v>8357</v>
      </c>
      <c r="F1280" s="1" t="s">
        <v>7352</v>
      </c>
      <c r="G1280" s="1">
        <v>12.56</v>
      </c>
      <c r="H1280" s="1">
        <v>9.92</v>
      </c>
      <c r="I1280" s="1">
        <v>0.59</v>
      </c>
      <c r="J1280" s="1" t="s">
        <v>7353</v>
      </c>
      <c r="K1280" s="1">
        <v>0.35</v>
      </c>
      <c r="L1280" s="1" t="s">
        <v>7354</v>
      </c>
      <c r="M1280" s="1">
        <v>4.2599999999999999E-2</v>
      </c>
      <c r="N1280" s="1" t="s">
        <v>7355</v>
      </c>
      <c r="O1280" s="1" t="s">
        <v>7356</v>
      </c>
      <c r="P1280" s="1">
        <v>1</v>
      </c>
      <c r="Q1280" s="1">
        <v>0</v>
      </c>
      <c r="R1280" s="1">
        <v>4.2599999999999999E-2</v>
      </c>
      <c r="S1280" s="38">
        <v>43678</v>
      </c>
      <c r="T1280" s="1">
        <v>0.69</v>
      </c>
      <c r="U1280" s="1" t="s">
        <v>7357</v>
      </c>
      <c r="V1280" s="1">
        <v>2.9399999999999999E-2</v>
      </c>
      <c r="W1280" s="1" t="s">
        <v>7358</v>
      </c>
      <c r="X1280" s="1" t="b">
        <v>0</v>
      </c>
      <c r="Y1280" s="1" t="b">
        <v>0</v>
      </c>
    </row>
    <row r="1281" spans="1:25" x14ac:dyDescent="0.25">
      <c r="A1281" s="1" t="s">
        <v>8107</v>
      </c>
      <c r="B1281" s="1" t="s">
        <v>8108</v>
      </c>
      <c r="C1281" s="1" t="str">
        <f>VLOOKUP(B1281,店铺SKU信息!E:F,2,0)</f>
        <v>AGM19377-Black-4XL</v>
      </c>
      <c r="D1281" s="1" t="s">
        <v>7265</v>
      </c>
      <c r="E1281" s="1" t="s">
        <v>8357</v>
      </c>
      <c r="F1281" s="1" t="s">
        <v>7352</v>
      </c>
      <c r="G1281" s="1">
        <v>12.68</v>
      </c>
      <c r="H1281" s="1">
        <v>10.19</v>
      </c>
      <c r="I1281" s="1">
        <v>1.18</v>
      </c>
      <c r="J1281" s="1" t="s">
        <v>7353</v>
      </c>
      <c r="K1281" s="1">
        <v>0.4</v>
      </c>
      <c r="L1281" s="1" t="s">
        <v>7354</v>
      </c>
      <c r="M1281" s="1">
        <v>8.8300000000000003E-2</v>
      </c>
      <c r="N1281" s="1" t="s">
        <v>7355</v>
      </c>
      <c r="O1281" s="1" t="s">
        <v>7356</v>
      </c>
      <c r="P1281" s="1">
        <v>1</v>
      </c>
      <c r="Q1281" s="1">
        <v>0</v>
      </c>
      <c r="R1281" s="1">
        <v>8.8300000000000003E-2</v>
      </c>
      <c r="S1281" s="38">
        <v>43678</v>
      </c>
      <c r="T1281" s="1">
        <v>0.69</v>
      </c>
      <c r="U1281" s="1" t="s">
        <v>7357</v>
      </c>
      <c r="V1281" s="1">
        <v>6.0900000000000003E-2</v>
      </c>
      <c r="W1281" s="1" t="s">
        <v>7358</v>
      </c>
      <c r="X1281" s="1" t="b">
        <v>0</v>
      </c>
      <c r="Y1281" s="1" t="b">
        <v>0</v>
      </c>
    </row>
    <row r="1282" spans="1:25" x14ac:dyDescent="0.25">
      <c r="A1282" s="1" t="s">
        <v>8109</v>
      </c>
      <c r="B1282" s="1" t="s">
        <v>8110</v>
      </c>
      <c r="C1282" s="1" t="str">
        <f>VLOOKUP(B1282,店铺SKU信息!E:F,2,0)</f>
        <v>AGM42588-Green-4XL</v>
      </c>
      <c r="D1282" s="1" t="s">
        <v>2627</v>
      </c>
      <c r="E1282" s="1" t="s">
        <v>8357</v>
      </c>
      <c r="F1282" s="1" t="s">
        <v>7352</v>
      </c>
      <c r="G1282" s="1">
        <v>12.1</v>
      </c>
      <c r="H1282" s="1">
        <v>8.9</v>
      </c>
      <c r="I1282" s="1">
        <v>2.4</v>
      </c>
      <c r="J1282" s="1" t="s">
        <v>7353</v>
      </c>
      <c r="K1282" s="1">
        <v>1.1499999999999999</v>
      </c>
      <c r="L1282" s="1" t="s">
        <v>7354</v>
      </c>
      <c r="M1282" s="1">
        <v>0.14940000000000001</v>
      </c>
      <c r="N1282" s="1" t="s">
        <v>7355</v>
      </c>
      <c r="O1282" s="1" t="s">
        <v>7356</v>
      </c>
      <c r="P1282" s="1">
        <v>1</v>
      </c>
      <c r="Q1282" s="1">
        <v>0</v>
      </c>
      <c r="R1282" s="1">
        <v>0.14940000000000001</v>
      </c>
      <c r="S1282" s="38">
        <v>43678</v>
      </c>
      <c r="T1282" s="1">
        <v>0.69</v>
      </c>
      <c r="U1282" s="1" t="s">
        <v>7357</v>
      </c>
      <c r="V1282" s="1">
        <v>0.1031</v>
      </c>
      <c r="W1282" s="1" t="s">
        <v>7358</v>
      </c>
      <c r="X1282" s="1" t="b">
        <v>0</v>
      </c>
      <c r="Y1282" s="1" t="b">
        <v>0</v>
      </c>
    </row>
    <row r="1283" spans="1:25" x14ac:dyDescent="0.25">
      <c r="A1283" s="1" t="s">
        <v>8078</v>
      </c>
      <c r="B1283" s="1" t="s">
        <v>8079</v>
      </c>
      <c r="C1283" s="1" t="str">
        <f>VLOOKUP(B1283,店铺SKU信息!E:F,2,0)</f>
        <v>AGM19377-Black-3XL</v>
      </c>
      <c r="D1283" s="1" t="s">
        <v>8080</v>
      </c>
      <c r="E1283" s="1" t="s">
        <v>8357</v>
      </c>
      <c r="F1283" s="1" t="s">
        <v>7352</v>
      </c>
      <c r="G1283" s="1">
        <v>12.68</v>
      </c>
      <c r="H1283" s="1">
        <v>10.19</v>
      </c>
      <c r="I1283" s="1">
        <v>1.18</v>
      </c>
      <c r="J1283" s="1" t="s">
        <v>7353</v>
      </c>
      <c r="K1283" s="1">
        <v>0.4</v>
      </c>
      <c r="L1283" s="1" t="s">
        <v>7354</v>
      </c>
      <c r="M1283" s="1">
        <v>8.8300000000000003E-2</v>
      </c>
      <c r="N1283" s="1" t="s">
        <v>7355</v>
      </c>
      <c r="O1283" s="1" t="s">
        <v>7356</v>
      </c>
      <c r="P1283" s="1">
        <v>1</v>
      </c>
      <c r="Q1283" s="1">
        <v>0</v>
      </c>
      <c r="R1283" s="1">
        <v>8.8300000000000003E-2</v>
      </c>
      <c r="S1283" s="38">
        <v>43678</v>
      </c>
      <c r="T1283" s="1">
        <v>0.69</v>
      </c>
      <c r="U1283" s="1" t="s">
        <v>7357</v>
      </c>
      <c r="V1283" s="1">
        <v>6.0900000000000003E-2</v>
      </c>
      <c r="W1283" s="1" t="s">
        <v>7358</v>
      </c>
      <c r="X1283" s="1" t="b">
        <v>0</v>
      </c>
      <c r="Y1283" s="1" t="b">
        <v>0</v>
      </c>
    </row>
    <row r="1284" spans="1:25" x14ac:dyDescent="0.25">
      <c r="A1284" s="1" t="s">
        <v>8084</v>
      </c>
      <c r="B1284" s="1" t="s">
        <v>8085</v>
      </c>
      <c r="C1284" s="1" t="str">
        <f>VLOOKUP(B1284,店铺SKU信息!E:F,2,0)</f>
        <v>AGM42600-Burgundy-2XL</v>
      </c>
      <c r="D1284" s="1" t="s">
        <v>8086</v>
      </c>
      <c r="E1284" s="1" t="s">
        <v>8357</v>
      </c>
      <c r="F1284" s="1" t="s">
        <v>7352</v>
      </c>
      <c r="G1284" s="1">
        <v>12.85</v>
      </c>
      <c r="H1284" s="1">
        <v>9.0399999999999991</v>
      </c>
      <c r="I1284" s="1">
        <v>1.65</v>
      </c>
      <c r="J1284" s="1" t="s">
        <v>7353</v>
      </c>
      <c r="K1284" s="1">
        <v>0.45</v>
      </c>
      <c r="L1284" s="1" t="s">
        <v>7354</v>
      </c>
      <c r="M1284" s="1">
        <v>0.1109</v>
      </c>
      <c r="N1284" s="1" t="s">
        <v>7355</v>
      </c>
      <c r="O1284" s="1" t="s">
        <v>7356</v>
      </c>
      <c r="P1284" s="1">
        <v>1</v>
      </c>
      <c r="Q1284" s="1">
        <v>0</v>
      </c>
      <c r="R1284" s="1">
        <v>0.1109</v>
      </c>
      <c r="S1284" s="38">
        <v>43678</v>
      </c>
      <c r="T1284" s="1">
        <v>0.69</v>
      </c>
      <c r="U1284" s="1" t="s">
        <v>7357</v>
      </c>
      <c r="V1284" s="1">
        <v>7.6499999999999999E-2</v>
      </c>
      <c r="W1284" s="1" t="s">
        <v>7358</v>
      </c>
      <c r="X1284" s="1" t="b">
        <v>0</v>
      </c>
      <c r="Y1284" s="1" t="b">
        <v>0</v>
      </c>
    </row>
    <row r="1285" spans="1:25" x14ac:dyDescent="0.25">
      <c r="A1285" s="1" t="s">
        <v>7545</v>
      </c>
      <c r="B1285" s="1" t="s">
        <v>7546</v>
      </c>
      <c r="C1285" s="1" t="str">
        <f>VLOOKUP(B1285,店铺SKU信息!E:F,2,0)</f>
        <v>AGCY6812-Red-XL</v>
      </c>
      <c r="D1285" s="1" t="s">
        <v>7547</v>
      </c>
      <c r="E1285" s="1" t="s">
        <v>8357</v>
      </c>
      <c r="F1285" s="1" t="s">
        <v>7352</v>
      </c>
      <c r="G1285" s="1">
        <v>13.07</v>
      </c>
      <c r="H1285" s="1">
        <v>10.28</v>
      </c>
      <c r="I1285" s="1">
        <v>0.79</v>
      </c>
      <c r="J1285" s="1" t="s">
        <v>7353</v>
      </c>
      <c r="K1285" s="1">
        <v>0.2</v>
      </c>
      <c r="L1285" s="1" t="s">
        <v>7354</v>
      </c>
      <c r="M1285" s="1">
        <v>6.1400000000000003E-2</v>
      </c>
      <c r="N1285" s="1" t="s">
        <v>7355</v>
      </c>
      <c r="O1285" s="1" t="s">
        <v>7356</v>
      </c>
      <c r="P1285" s="1">
        <v>0.48</v>
      </c>
      <c r="Q1285" s="1">
        <v>0.06</v>
      </c>
      <c r="R1285" s="1">
        <v>2.58E-2</v>
      </c>
      <c r="S1285" s="38">
        <v>43678</v>
      </c>
      <c r="T1285" s="1">
        <v>0.69</v>
      </c>
      <c r="U1285" s="1" t="s">
        <v>7357</v>
      </c>
      <c r="V1285" s="1">
        <v>1.78E-2</v>
      </c>
      <c r="W1285" s="1" t="s">
        <v>7358</v>
      </c>
      <c r="X1285" s="1" t="b">
        <v>0</v>
      </c>
      <c r="Y1285" s="1" t="b">
        <v>0</v>
      </c>
    </row>
    <row r="1286" spans="1:25" x14ac:dyDescent="0.25">
      <c r="A1286" s="1" t="s">
        <v>7821</v>
      </c>
      <c r="B1286" s="1" t="s">
        <v>7822</v>
      </c>
      <c r="C1286" s="1" t="str">
        <f>VLOOKUP(B1286,店铺SKU信息!E:F,2,0)</f>
        <v>AGM42544-Burgundy-4XL</v>
      </c>
      <c r="D1286" s="1" t="s">
        <v>7823</v>
      </c>
      <c r="E1286" s="1" t="s">
        <v>8357</v>
      </c>
      <c r="F1286" s="1" t="s">
        <v>7352</v>
      </c>
      <c r="G1286" s="1">
        <v>12.8</v>
      </c>
      <c r="H1286" s="1">
        <v>6</v>
      </c>
      <c r="I1286" s="1">
        <v>2.4</v>
      </c>
      <c r="J1286" s="1" t="s">
        <v>7353</v>
      </c>
      <c r="K1286" s="1">
        <v>0.6</v>
      </c>
      <c r="L1286" s="1" t="s">
        <v>7354</v>
      </c>
      <c r="M1286" s="1">
        <v>0.1066</v>
      </c>
      <c r="N1286" s="1" t="s">
        <v>7355</v>
      </c>
      <c r="O1286" s="1" t="s">
        <v>7356</v>
      </c>
      <c r="P1286" s="1">
        <v>1</v>
      </c>
      <c r="Q1286" s="1">
        <v>0</v>
      </c>
      <c r="R1286" s="1">
        <v>0.1066</v>
      </c>
      <c r="S1286" s="38">
        <v>43678</v>
      </c>
      <c r="T1286" s="1">
        <v>0.69</v>
      </c>
      <c r="U1286" s="1" t="s">
        <v>7357</v>
      </c>
      <c r="V1286" s="1">
        <v>7.3499999999999996E-2</v>
      </c>
      <c r="W1286" s="1" t="s">
        <v>7358</v>
      </c>
      <c r="X1286" s="1" t="b">
        <v>0</v>
      </c>
      <c r="Y1286" s="1" t="b">
        <v>0</v>
      </c>
    </row>
    <row r="1287" spans="1:25" x14ac:dyDescent="0.25">
      <c r="A1287" s="1" t="s">
        <v>7872</v>
      </c>
      <c r="B1287" s="1" t="s">
        <v>7873</v>
      </c>
      <c r="C1287" s="1" t="str">
        <f>VLOOKUP(B1287,店铺SKU信息!E:F,2,0)</f>
        <v>AGM42544-Purple-4XL</v>
      </c>
      <c r="D1287" s="1" t="s">
        <v>7874</v>
      </c>
      <c r="E1287" s="1" t="s">
        <v>8357</v>
      </c>
      <c r="F1287" s="1" t="s">
        <v>7352</v>
      </c>
      <c r="G1287" s="1">
        <v>12.8</v>
      </c>
      <c r="H1287" s="1">
        <v>6</v>
      </c>
      <c r="I1287" s="1">
        <v>2.4</v>
      </c>
      <c r="J1287" s="1" t="s">
        <v>7353</v>
      </c>
      <c r="K1287" s="1">
        <v>0.6</v>
      </c>
      <c r="L1287" s="1" t="s">
        <v>7354</v>
      </c>
      <c r="M1287" s="1">
        <v>0.1067</v>
      </c>
      <c r="N1287" s="1" t="s">
        <v>7355</v>
      </c>
      <c r="O1287" s="1" t="s">
        <v>7356</v>
      </c>
      <c r="P1287" s="1">
        <v>1</v>
      </c>
      <c r="Q1287" s="1">
        <v>0</v>
      </c>
      <c r="R1287" s="1">
        <v>0.1067</v>
      </c>
      <c r="S1287" s="38">
        <v>43678</v>
      </c>
      <c r="T1287" s="1">
        <v>0.69</v>
      </c>
      <c r="U1287" s="1" t="s">
        <v>7357</v>
      </c>
      <c r="V1287" s="1">
        <v>7.3599999999999999E-2</v>
      </c>
      <c r="W1287" s="1" t="s">
        <v>7358</v>
      </c>
      <c r="X1287" s="1" t="b">
        <v>0</v>
      </c>
      <c r="Y1287" s="1" t="b">
        <v>0</v>
      </c>
    </row>
    <row r="1288" spans="1:25" x14ac:dyDescent="0.25">
      <c r="A1288" s="1" t="s">
        <v>7554</v>
      </c>
      <c r="B1288" s="1" t="s">
        <v>7555</v>
      </c>
      <c r="C1288" s="1" t="str">
        <f>VLOOKUP(B1288,店铺SKU信息!E:F,2,0)</f>
        <v>AGM42588-Black-3XL</v>
      </c>
      <c r="D1288" s="1" t="s">
        <v>2918</v>
      </c>
      <c r="E1288" s="1" t="s">
        <v>8357</v>
      </c>
      <c r="F1288" s="1" t="s">
        <v>7352</v>
      </c>
      <c r="G1288" s="1">
        <v>12.1</v>
      </c>
      <c r="H1288" s="1">
        <v>8.9</v>
      </c>
      <c r="I1288" s="1">
        <v>2.4</v>
      </c>
      <c r="J1288" s="1" t="s">
        <v>7353</v>
      </c>
      <c r="K1288" s="1">
        <v>1.1499999999999999</v>
      </c>
      <c r="L1288" s="1" t="s">
        <v>7354</v>
      </c>
      <c r="M1288" s="1">
        <v>0.14940000000000001</v>
      </c>
      <c r="N1288" s="1" t="s">
        <v>7355</v>
      </c>
      <c r="O1288" s="1" t="s">
        <v>7356</v>
      </c>
      <c r="P1288" s="1">
        <v>1</v>
      </c>
      <c r="Q1288" s="1">
        <v>0</v>
      </c>
      <c r="R1288" s="1">
        <v>0.14940000000000001</v>
      </c>
      <c r="S1288" s="38">
        <v>43678</v>
      </c>
      <c r="T1288" s="1">
        <v>0.69</v>
      </c>
      <c r="U1288" s="1" t="s">
        <v>7357</v>
      </c>
      <c r="V1288" s="1">
        <v>0.1031</v>
      </c>
      <c r="W1288" s="1" t="s">
        <v>7358</v>
      </c>
      <c r="X1288" s="1" t="b">
        <v>0</v>
      </c>
      <c r="Y1288" s="1" t="b">
        <v>0</v>
      </c>
    </row>
    <row r="1289" spans="1:25" x14ac:dyDescent="0.25">
      <c r="A1289" s="1" t="s">
        <v>8208</v>
      </c>
      <c r="B1289" s="1" t="s">
        <v>8209</v>
      </c>
      <c r="C1289" s="1" t="str">
        <f>VLOOKUP(B1289,店铺SKU信息!E:F,2,0)</f>
        <v>AGM42544-Purple-XL</v>
      </c>
      <c r="D1289" s="1" t="s">
        <v>2972</v>
      </c>
      <c r="E1289" s="1" t="s">
        <v>8357</v>
      </c>
      <c r="F1289" s="1" t="s">
        <v>7352</v>
      </c>
      <c r="G1289" s="1">
        <v>12.8</v>
      </c>
      <c r="H1289" s="1">
        <v>6</v>
      </c>
      <c r="I1289" s="1">
        <v>2.4</v>
      </c>
      <c r="J1289" s="1" t="s">
        <v>7353</v>
      </c>
      <c r="K1289" s="1">
        <v>0.6</v>
      </c>
      <c r="L1289" s="1" t="s">
        <v>7354</v>
      </c>
      <c r="M1289" s="1">
        <v>0.1066</v>
      </c>
      <c r="N1289" s="1" t="s">
        <v>7355</v>
      </c>
      <c r="O1289" s="1" t="s">
        <v>7356</v>
      </c>
      <c r="P1289" s="1">
        <v>1</v>
      </c>
      <c r="Q1289" s="1">
        <v>0</v>
      </c>
      <c r="R1289" s="1">
        <v>0.1066</v>
      </c>
      <c r="S1289" s="38">
        <v>43678</v>
      </c>
      <c r="T1289" s="1">
        <v>0.69</v>
      </c>
      <c r="U1289" s="1" t="s">
        <v>7357</v>
      </c>
      <c r="V1289" s="1">
        <v>7.3499999999999996E-2</v>
      </c>
      <c r="W1289" s="1" t="s">
        <v>7358</v>
      </c>
      <c r="X1289" s="1" t="b">
        <v>0</v>
      </c>
      <c r="Y1289" s="1" t="b">
        <v>0</v>
      </c>
    </row>
    <row r="1290" spans="1:25" x14ac:dyDescent="0.25">
      <c r="A1290" s="1" t="s">
        <v>7521</v>
      </c>
      <c r="B1290" s="1" t="s">
        <v>7522</v>
      </c>
      <c r="C1290" s="1" t="str">
        <f>VLOOKUP(B1290,店铺SKU信息!E:F,2,0)</f>
        <v>AGM42644-White Stripe-4XL</v>
      </c>
      <c r="D1290" s="1" t="s">
        <v>7523</v>
      </c>
      <c r="E1290" s="1" t="s">
        <v>8357</v>
      </c>
      <c r="F1290" s="1" t="s">
        <v>7352</v>
      </c>
      <c r="G1290" s="1">
        <v>12.7</v>
      </c>
      <c r="H1290" s="1">
        <v>9.9</v>
      </c>
      <c r="I1290" s="1">
        <v>0.8</v>
      </c>
      <c r="J1290" s="1" t="s">
        <v>7353</v>
      </c>
      <c r="K1290" s="1">
        <v>0.65</v>
      </c>
      <c r="L1290" s="1" t="s">
        <v>7354</v>
      </c>
      <c r="M1290" s="1">
        <v>5.8099999999999999E-2</v>
      </c>
      <c r="N1290" s="1" t="s">
        <v>7355</v>
      </c>
      <c r="O1290" s="1" t="s">
        <v>7356</v>
      </c>
      <c r="P1290" s="1">
        <v>1</v>
      </c>
      <c r="Q1290" s="1">
        <v>0</v>
      </c>
      <c r="R1290" s="1">
        <v>5.8099999999999999E-2</v>
      </c>
      <c r="S1290" s="38">
        <v>43678</v>
      </c>
      <c r="T1290" s="1">
        <v>0.69</v>
      </c>
      <c r="U1290" s="1" t="s">
        <v>7357</v>
      </c>
      <c r="V1290" s="1">
        <v>4.0099999999999997E-2</v>
      </c>
      <c r="W1290" s="1" t="s">
        <v>7358</v>
      </c>
      <c r="X1290" s="1" t="b">
        <v>0</v>
      </c>
      <c r="Y1290" s="1" t="b">
        <v>0</v>
      </c>
    </row>
    <row r="1291" spans="1:25" x14ac:dyDescent="0.25">
      <c r="A1291" s="1" t="s">
        <v>8155</v>
      </c>
      <c r="B1291" s="1" t="s">
        <v>8156</v>
      </c>
      <c r="C1291" s="1" t="str">
        <f>VLOOKUP(B1291,店铺SKU信息!E:F,2,0)</f>
        <v>AGM42644-White Stripe-XL</v>
      </c>
      <c r="D1291" s="1" t="s">
        <v>8157</v>
      </c>
      <c r="E1291" s="1" t="s">
        <v>8357</v>
      </c>
      <c r="F1291" s="1" t="s">
        <v>7352</v>
      </c>
      <c r="G1291" s="1">
        <v>12.7</v>
      </c>
      <c r="H1291" s="1">
        <v>9.9</v>
      </c>
      <c r="I1291" s="1">
        <v>0.8</v>
      </c>
      <c r="J1291" s="1" t="s">
        <v>7353</v>
      </c>
      <c r="K1291" s="1">
        <v>0.65</v>
      </c>
      <c r="L1291" s="1" t="s">
        <v>7354</v>
      </c>
      <c r="M1291" s="1">
        <v>5.8200000000000002E-2</v>
      </c>
      <c r="N1291" s="1" t="s">
        <v>7355</v>
      </c>
      <c r="O1291" s="1" t="s">
        <v>7356</v>
      </c>
      <c r="P1291" s="1">
        <v>1</v>
      </c>
      <c r="Q1291" s="1">
        <v>0</v>
      </c>
      <c r="R1291" s="1">
        <v>5.8200000000000002E-2</v>
      </c>
      <c r="S1291" s="38">
        <v>43678</v>
      </c>
      <c r="T1291" s="1">
        <v>0.69</v>
      </c>
      <c r="U1291" s="1" t="s">
        <v>7357</v>
      </c>
      <c r="V1291" s="1">
        <v>4.02E-2</v>
      </c>
      <c r="W1291" s="1" t="s">
        <v>7358</v>
      </c>
      <c r="X1291" s="1" t="b">
        <v>0</v>
      </c>
      <c r="Y1291" s="1" t="b">
        <v>0</v>
      </c>
    </row>
    <row r="1292" spans="1:25" x14ac:dyDescent="0.25">
      <c r="A1292" s="1" t="s">
        <v>8311</v>
      </c>
      <c r="B1292" s="1" t="s">
        <v>8312</v>
      </c>
      <c r="C1292" s="1" t="str">
        <f>VLOOKUP(B1292,店铺SKU信息!E:F,2,0)</f>
        <v>AGCY4117-Yellow-L</v>
      </c>
      <c r="D1292" s="1" t="s">
        <v>8313</v>
      </c>
      <c r="E1292" s="1" t="s">
        <v>8358</v>
      </c>
      <c r="F1292" s="1" t="s">
        <v>7352</v>
      </c>
      <c r="G1292" s="1">
        <v>11.96</v>
      </c>
      <c r="H1292" s="1">
        <v>9.2100000000000009</v>
      </c>
      <c r="I1292" s="1">
        <v>1.38</v>
      </c>
      <c r="J1292" s="1" t="s">
        <v>7353</v>
      </c>
      <c r="K1292" s="1">
        <v>0.24</v>
      </c>
      <c r="L1292" s="1" t="s">
        <v>7354</v>
      </c>
      <c r="M1292" s="1">
        <v>8.7900000000000006E-2</v>
      </c>
      <c r="N1292" s="1" t="s">
        <v>7355</v>
      </c>
      <c r="O1292" s="1" t="s">
        <v>7356</v>
      </c>
      <c r="P1292" s="1">
        <v>0.55000000000000004</v>
      </c>
      <c r="Q1292" s="1">
        <v>0.13</v>
      </c>
      <c r="R1292" s="1">
        <v>3.6799999999999999E-2</v>
      </c>
      <c r="S1292" s="38">
        <v>43678</v>
      </c>
      <c r="T1292" s="1">
        <v>0.69</v>
      </c>
      <c r="U1292" s="1" t="s">
        <v>7357</v>
      </c>
      <c r="V1292" s="1">
        <v>2.5399999999999999E-2</v>
      </c>
      <c r="W1292" s="1" t="s">
        <v>7358</v>
      </c>
      <c r="X1292" s="1" t="b">
        <v>0</v>
      </c>
      <c r="Y1292" s="1" t="b">
        <v>0</v>
      </c>
    </row>
    <row r="1293" spans="1:25" x14ac:dyDescent="0.25">
      <c r="A1293" s="1" t="s">
        <v>8090</v>
      </c>
      <c r="B1293" s="1" t="s">
        <v>8091</v>
      </c>
      <c r="C1293" s="1" t="str">
        <f>VLOOKUP(B1293,店铺SKU信息!E:F,2,0)</f>
        <v>AGM19377-Gray-4XL</v>
      </c>
      <c r="D1293" s="1" t="s">
        <v>8092</v>
      </c>
      <c r="E1293" s="1" t="s">
        <v>8358</v>
      </c>
      <c r="F1293" s="1" t="s">
        <v>7352</v>
      </c>
      <c r="G1293" s="1">
        <v>12.68</v>
      </c>
      <c r="H1293" s="1">
        <v>10.19</v>
      </c>
      <c r="I1293" s="1">
        <v>1.18</v>
      </c>
      <c r="J1293" s="1" t="s">
        <v>7353</v>
      </c>
      <c r="K1293" s="1">
        <v>0.4</v>
      </c>
      <c r="L1293" s="1" t="s">
        <v>7354</v>
      </c>
      <c r="M1293" s="1">
        <v>8.8300000000000003E-2</v>
      </c>
      <c r="N1293" s="1" t="s">
        <v>7355</v>
      </c>
      <c r="O1293" s="1" t="s">
        <v>7356</v>
      </c>
      <c r="P1293" s="1">
        <v>1</v>
      </c>
      <c r="Q1293" s="1">
        <v>0</v>
      </c>
      <c r="R1293" s="1">
        <v>8.8300000000000003E-2</v>
      </c>
      <c r="S1293" s="38">
        <v>43678</v>
      </c>
      <c r="T1293" s="1">
        <v>0.69</v>
      </c>
      <c r="U1293" s="1" t="s">
        <v>7357</v>
      </c>
      <c r="V1293" s="1">
        <v>6.0900000000000003E-2</v>
      </c>
      <c r="W1293" s="1" t="s">
        <v>7358</v>
      </c>
      <c r="X1293" s="1" t="b">
        <v>0</v>
      </c>
      <c r="Y1293" s="1" t="b">
        <v>0</v>
      </c>
    </row>
    <row r="1294" spans="1:25" x14ac:dyDescent="0.25">
      <c r="A1294" s="1" t="s">
        <v>8098</v>
      </c>
      <c r="B1294" s="1" t="s">
        <v>8099</v>
      </c>
      <c r="C1294" s="1" t="str">
        <f>VLOOKUP(B1294,店铺SKU信息!E:F,2,0)</f>
        <v>AGM42600-Black-4XL</v>
      </c>
      <c r="D1294" s="1" t="s">
        <v>5530</v>
      </c>
      <c r="E1294" s="1" t="s">
        <v>8358</v>
      </c>
      <c r="F1294" s="1" t="s">
        <v>7352</v>
      </c>
      <c r="G1294" s="1">
        <v>12.85</v>
      </c>
      <c r="H1294" s="1">
        <v>9.0399999999999991</v>
      </c>
      <c r="I1294" s="1">
        <v>1.65</v>
      </c>
      <c r="J1294" s="1" t="s">
        <v>7353</v>
      </c>
      <c r="K1294" s="1">
        <v>0.45</v>
      </c>
      <c r="L1294" s="1" t="s">
        <v>7354</v>
      </c>
      <c r="M1294" s="1">
        <v>0.1109</v>
      </c>
      <c r="N1294" s="1" t="s">
        <v>7355</v>
      </c>
      <c r="O1294" s="1" t="s">
        <v>7356</v>
      </c>
      <c r="P1294" s="1">
        <v>1</v>
      </c>
      <c r="Q1294" s="1">
        <v>0</v>
      </c>
      <c r="R1294" s="1">
        <v>0.1109</v>
      </c>
      <c r="S1294" s="38">
        <v>43678</v>
      </c>
      <c r="T1294" s="1">
        <v>0.69</v>
      </c>
      <c r="U1294" s="1" t="s">
        <v>7357</v>
      </c>
      <c r="V1294" s="1">
        <v>7.6499999999999999E-2</v>
      </c>
      <c r="W1294" s="1" t="s">
        <v>7358</v>
      </c>
      <c r="X1294" s="1" t="b">
        <v>0</v>
      </c>
      <c r="Y1294" s="1" t="b">
        <v>0</v>
      </c>
    </row>
    <row r="1295" spans="1:25" x14ac:dyDescent="0.25">
      <c r="A1295" s="1" t="s">
        <v>8072</v>
      </c>
      <c r="B1295" s="1" t="s">
        <v>8073</v>
      </c>
      <c r="C1295" s="1" t="str">
        <f>VLOOKUP(B1295,店铺SKU信息!E:F,2,0)</f>
        <v>AGM19377-Black-2XL</v>
      </c>
      <c r="D1295" s="1" t="s">
        <v>8074</v>
      </c>
      <c r="E1295" s="1" t="s">
        <v>8358</v>
      </c>
      <c r="F1295" s="1" t="s">
        <v>7352</v>
      </c>
      <c r="G1295" s="1">
        <v>12.68</v>
      </c>
      <c r="H1295" s="1">
        <v>10.199999999999999</v>
      </c>
      <c r="I1295" s="1">
        <v>1.18</v>
      </c>
      <c r="J1295" s="1" t="s">
        <v>7353</v>
      </c>
      <c r="K1295" s="1">
        <v>0.4</v>
      </c>
      <c r="L1295" s="1" t="s">
        <v>7354</v>
      </c>
      <c r="M1295" s="1">
        <v>8.8400000000000006E-2</v>
      </c>
      <c r="N1295" s="1" t="s">
        <v>7355</v>
      </c>
      <c r="O1295" s="1" t="s">
        <v>7356</v>
      </c>
      <c r="P1295" s="1">
        <v>1</v>
      </c>
      <c r="Q1295" s="1">
        <v>0</v>
      </c>
      <c r="R1295" s="1">
        <v>8.8400000000000006E-2</v>
      </c>
      <c r="S1295" s="38">
        <v>43678</v>
      </c>
      <c r="T1295" s="1">
        <v>0.69</v>
      </c>
      <c r="U1295" s="1" t="s">
        <v>7357</v>
      </c>
      <c r="V1295" s="1">
        <v>6.0999999999999999E-2</v>
      </c>
      <c r="W1295" s="1" t="s">
        <v>7358</v>
      </c>
      <c r="X1295" s="1" t="b">
        <v>0</v>
      </c>
      <c r="Y1295" s="1" t="b">
        <v>0</v>
      </c>
    </row>
    <row r="1296" spans="1:25" x14ac:dyDescent="0.25">
      <c r="A1296" s="1" t="s">
        <v>8158</v>
      </c>
      <c r="B1296" s="1" t="s">
        <v>8159</v>
      </c>
      <c r="C1296" s="1" t="str">
        <f>VLOOKUP(B1296,店铺SKU信息!E:F,2,0)</f>
        <v>AGM19377-Gray-2XL</v>
      </c>
      <c r="D1296" s="1" t="s">
        <v>8160</v>
      </c>
      <c r="E1296" s="1" t="s">
        <v>8358</v>
      </c>
      <c r="F1296" s="1" t="s">
        <v>7352</v>
      </c>
      <c r="G1296" s="1">
        <v>12.68</v>
      </c>
      <c r="H1296" s="1">
        <v>10.19</v>
      </c>
      <c r="I1296" s="1">
        <v>1.18</v>
      </c>
      <c r="J1296" s="1" t="s">
        <v>7353</v>
      </c>
      <c r="K1296" s="1">
        <v>0.4</v>
      </c>
      <c r="L1296" s="1" t="s">
        <v>7354</v>
      </c>
      <c r="M1296" s="1">
        <v>8.8300000000000003E-2</v>
      </c>
      <c r="N1296" s="1" t="s">
        <v>7355</v>
      </c>
      <c r="O1296" s="1" t="s">
        <v>7356</v>
      </c>
      <c r="P1296" s="1">
        <v>1</v>
      </c>
      <c r="Q1296" s="1">
        <v>0</v>
      </c>
      <c r="R1296" s="1">
        <v>8.8300000000000003E-2</v>
      </c>
      <c r="S1296" s="38">
        <v>43678</v>
      </c>
      <c r="T1296" s="1">
        <v>0.69</v>
      </c>
      <c r="U1296" s="1" t="s">
        <v>7357</v>
      </c>
      <c r="V1296" s="1">
        <v>6.0900000000000003E-2</v>
      </c>
      <c r="W1296" s="1" t="s">
        <v>7358</v>
      </c>
      <c r="X1296" s="1" t="b">
        <v>0</v>
      </c>
      <c r="Y1296" s="1" t="b">
        <v>0</v>
      </c>
    </row>
    <row r="1297" spans="1:25" x14ac:dyDescent="0.25">
      <c r="A1297" s="1" t="s">
        <v>8174</v>
      </c>
      <c r="B1297" s="1" t="s">
        <v>8175</v>
      </c>
      <c r="C1297" s="1" t="str">
        <f>VLOOKUP(B1297,店铺SKU信息!E:F,2,0)</f>
        <v>AGM42599-Black-3XL</v>
      </c>
      <c r="D1297" s="1" t="s">
        <v>8176</v>
      </c>
      <c r="E1297" s="1" t="s">
        <v>8358</v>
      </c>
      <c r="F1297" s="1" t="s">
        <v>7352</v>
      </c>
      <c r="G1297" s="1">
        <v>12.2</v>
      </c>
      <c r="H1297" s="1">
        <v>9.3000000000000007</v>
      </c>
      <c r="I1297" s="1">
        <v>1.2</v>
      </c>
      <c r="J1297" s="1" t="s">
        <v>7353</v>
      </c>
      <c r="K1297" s="1">
        <v>0.5</v>
      </c>
      <c r="L1297" s="1" t="s">
        <v>7354</v>
      </c>
      <c r="M1297" s="1">
        <v>7.8600000000000003E-2</v>
      </c>
      <c r="N1297" s="1" t="s">
        <v>7355</v>
      </c>
      <c r="O1297" s="1" t="s">
        <v>7356</v>
      </c>
      <c r="P1297" s="1">
        <v>1</v>
      </c>
      <c r="Q1297" s="1">
        <v>0</v>
      </c>
      <c r="R1297" s="1">
        <v>7.8600000000000003E-2</v>
      </c>
      <c r="S1297" s="38">
        <v>43678</v>
      </c>
      <c r="T1297" s="1">
        <v>0.69</v>
      </c>
      <c r="U1297" s="1" t="s">
        <v>7357</v>
      </c>
      <c r="V1297" s="1">
        <v>5.4199999999999998E-2</v>
      </c>
      <c r="W1297" s="1" t="s">
        <v>7358</v>
      </c>
      <c r="X1297" s="1" t="b">
        <v>0</v>
      </c>
      <c r="Y1297" s="1" t="b">
        <v>0</v>
      </c>
    </row>
    <row r="1298" spans="1:25" x14ac:dyDescent="0.25">
      <c r="A1298" s="1" t="s">
        <v>8164</v>
      </c>
      <c r="B1298" s="1" t="s">
        <v>8165</v>
      </c>
      <c r="C1298" s="1" t="str">
        <f>VLOOKUP(B1298,店铺SKU信息!E:F,2,0)</f>
        <v>AGM42599-Black-2XL</v>
      </c>
      <c r="D1298" s="1" t="s">
        <v>8166</v>
      </c>
      <c r="E1298" s="1" t="s">
        <v>8358</v>
      </c>
      <c r="F1298" s="1" t="s">
        <v>7352</v>
      </c>
      <c r="G1298" s="1">
        <v>12.2</v>
      </c>
      <c r="H1298" s="1">
        <v>9.3000000000000007</v>
      </c>
      <c r="I1298" s="1">
        <v>1.2</v>
      </c>
      <c r="J1298" s="1" t="s">
        <v>7353</v>
      </c>
      <c r="K1298" s="1">
        <v>0.5</v>
      </c>
      <c r="L1298" s="1" t="s">
        <v>7354</v>
      </c>
      <c r="M1298" s="1">
        <v>7.8600000000000003E-2</v>
      </c>
      <c r="N1298" s="1" t="s">
        <v>7355</v>
      </c>
      <c r="O1298" s="1" t="s">
        <v>7356</v>
      </c>
      <c r="P1298" s="1">
        <v>1</v>
      </c>
      <c r="Q1298" s="1">
        <v>0</v>
      </c>
      <c r="R1298" s="1">
        <v>7.8600000000000003E-2</v>
      </c>
      <c r="S1298" s="38">
        <v>43678</v>
      </c>
      <c r="T1298" s="1">
        <v>0.69</v>
      </c>
      <c r="U1298" s="1" t="s">
        <v>7357</v>
      </c>
      <c r="V1298" s="1">
        <v>5.4199999999999998E-2</v>
      </c>
      <c r="W1298" s="1" t="s">
        <v>7358</v>
      </c>
      <c r="X1298" s="1" t="b">
        <v>0</v>
      </c>
      <c r="Y1298" s="1" t="b">
        <v>0</v>
      </c>
    </row>
    <row r="1299" spans="1:25" x14ac:dyDescent="0.25">
      <c r="A1299" s="1" t="s">
        <v>7897</v>
      </c>
      <c r="B1299" s="1" t="s">
        <v>7898</v>
      </c>
      <c r="C1299" s="1" t="str">
        <f>VLOOKUP(B1299,店铺SKU信息!E:F,2,0)</f>
        <v>AGM42644-Black Stripe-3XL</v>
      </c>
      <c r="D1299" s="1" t="s">
        <v>5430</v>
      </c>
      <c r="E1299" s="1" t="s">
        <v>8358</v>
      </c>
      <c r="F1299" s="1" t="s">
        <v>7352</v>
      </c>
      <c r="G1299" s="1">
        <v>12.7</v>
      </c>
      <c r="H1299" s="1">
        <v>9.9</v>
      </c>
      <c r="I1299" s="1">
        <v>0.8</v>
      </c>
      <c r="J1299" s="1" t="s">
        <v>7353</v>
      </c>
      <c r="K1299" s="1">
        <v>0.65</v>
      </c>
      <c r="L1299" s="1" t="s">
        <v>7354</v>
      </c>
      <c r="M1299" s="1">
        <v>5.8099999999999999E-2</v>
      </c>
      <c r="N1299" s="1" t="s">
        <v>7355</v>
      </c>
      <c r="O1299" s="1" t="s">
        <v>7356</v>
      </c>
      <c r="P1299" s="1">
        <v>1</v>
      </c>
      <c r="Q1299" s="1">
        <v>0</v>
      </c>
      <c r="R1299" s="1">
        <v>5.8099999999999999E-2</v>
      </c>
      <c r="S1299" s="38">
        <v>43678</v>
      </c>
      <c r="T1299" s="1">
        <v>0.69</v>
      </c>
      <c r="U1299" s="1" t="s">
        <v>7357</v>
      </c>
      <c r="V1299" s="1">
        <v>4.0099999999999997E-2</v>
      </c>
      <c r="W1299" s="1" t="s">
        <v>7358</v>
      </c>
      <c r="X1299" s="1" t="b">
        <v>0</v>
      </c>
      <c r="Y1299" s="1" t="b">
        <v>0</v>
      </c>
    </row>
    <row r="1300" spans="1:25" x14ac:dyDescent="0.25">
      <c r="A1300" s="1" t="s">
        <v>8050</v>
      </c>
      <c r="B1300" s="1" t="s">
        <v>8051</v>
      </c>
      <c r="C1300" s="1" t="str">
        <f>VLOOKUP(B1300,店铺SKU信息!E:F,2,0)</f>
        <v>AGM48899-Black-2XL</v>
      </c>
      <c r="D1300" s="1" t="s">
        <v>3507</v>
      </c>
      <c r="E1300" s="1" t="s">
        <v>8358</v>
      </c>
      <c r="F1300" s="1" t="s">
        <v>7352</v>
      </c>
      <c r="G1300" s="1">
        <v>12.56</v>
      </c>
      <c r="H1300" s="1">
        <v>9.92</v>
      </c>
      <c r="I1300" s="1">
        <v>0.59</v>
      </c>
      <c r="J1300" s="1" t="s">
        <v>7353</v>
      </c>
      <c r="K1300" s="1">
        <v>0.35</v>
      </c>
      <c r="L1300" s="1" t="s">
        <v>7354</v>
      </c>
      <c r="M1300" s="1">
        <v>4.2599999999999999E-2</v>
      </c>
      <c r="N1300" s="1" t="s">
        <v>7355</v>
      </c>
      <c r="O1300" s="1" t="s">
        <v>7356</v>
      </c>
      <c r="P1300" s="1">
        <v>1</v>
      </c>
      <c r="Q1300" s="1">
        <v>0</v>
      </c>
      <c r="R1300" s="1">
        <v>4.2599999999999999E-2</v>
      </c>
      <c r="S1300" s="38">
        <v>43678</v>
      </c>
      <c r="T1300" s="1">
        <v>0.69</v>
      </c>
      <c r="U1300" s="1" t="s">
        <v>7357</v>
      </c>
      <c r="V1300" s="1">
        <v>2.9399999999999999E-2</v>
      </c>
      <c r="W1300" s="1" t="s">
        <v>7358</v>
      </c>
      <c r="X1300" s="1" t="b">
        <v>0</v>
      </c>
      <c r="Y1300" s="1" t="b">
        <v>0</v>
      </c>
    </row>
    <row r="1301" spans="1:25" x14ac:dyDescent="0.25">
      <c r="A1301" s="1" t="s">
        <v>8198</v>
      </c>
      <c r="B1301" s="1" t="s">
        <v>8199</v>
      </c>
      <c r="C1301" s="1" t="str">
        <f>VLOOKUP(B1301,店铺SKU信息!E:F,2,0)</f>
        <v>AGM42622-Black-XL</v>
      </c>
      <c r="D1301" s="1" t="s">
        <v>6980</v>
      </c>
      <c r="E1301" s="1" t="s">
        <v>8358</v>
      </c>
      <c r="F1301" s="1" t="s">
        <v>7352</v>
      </c>
      <c r="G1301" s="1">
        <v>12.5</v>
      </c>
      <c r="H1301" s="1">
        <v>8.58</v>
      </c>
      <c r="I1301" s="1">
        <v>1.5</v>
      </c>
      <c r="J1301" s="1" t="s">
        <v>7353</v>
      </c>
      <c r="K1301" s="1">
        <v>0.45</v>
      </c>
      <c r="L1301" s="1" t="s">
        <v>7354</v>
      </c>
      <c r="M1301" s="1">
        <v>9.3100000000000002E-2</v>
      </c>
      <c r="N1301" s="1" t="s">
        <v>7355</v>
      </c>
      <c r="O1301" s="1" t="s">
        <v>7356</v>
      </c>
      <c r="P1301" s="1">
        <v>1</v>
      </c>
      <c r="Q1301" s="1">
        <v>0</v>
      </c>
      <c r="R1301" s="1">
        <v>9.3100000000000002E-2</v>
      </c>
      <c r="S1301" s="38">
        <v>43678</v>
      </c>
      <c r="T1301" s="1">
        <v>0.69</v>
      </c>
      <c r="U1301" s="1" t="s">
        <v>7357</v>
      </c>
      <c r="V1301" s="1">
        <v>6.4199999999999993E-2</v>
      </c>
      <c r="W1301" s="1" t="s">
        <v>7358</v>
      </c>
      <c r="X1301" s="1" t="b">
        <v>0</v>
      </c>
      <c r="Y1301" s="1" t="b">
        <v>0</v>
      </c>
    </row>
    <row r="1302" spans="1:25" x14ac:dyDescent="0.25">
      <c r="A1302" s="1" t="s">
        <v>8141</v>
      </c>
      <c r="B1302" s="1" t="s">
        <v>8142</v>
      </c>
      <c r="C1302" s="1" t="str">
        <f>VLOOKUP(B1302,店铺SKU信息!E:F,2,0)</f>
        <v>AGM48899-Burgundy-3XL</v>
      </c>
      <c r="D1302" s="1" t="s">
        <v>8143</v>
      </c>
      <c r="E1302" s="1" t="s">
        <v>8358</v>
      </c>
      <c r="F1302" s="1" t="s">
        <v>7352</v>
      </c>
      <c r="G1302" s="1">
        <v>12.56</v>
      </c>
      <c r="H1302" s="1">
        <v>9.92</v>
      </c>
      <c r="I1302" s="1">
        <v>0.59</v>
      </c>
      <c r="J1302" s="1" t="s">
        <v>7353</v>
      </c>
      <c r="K1302" s="1">
        <v>0.35</v>
      </c>
      <c r="L1302" s="1" t="s">
        <v>7354</v>
      </c>
      <c r="M1302" s="1">
        <v>4.2599999999999999E-2</v>
      </c>
      <c r="N1302" s="1" t="s">
        <v>7355</v>
      </c>
      <c r="O1302" s="1" t="s">
        <v>7356</v>
      </c>
      <c r="P1302" s="1">
        <v>1</v>
      </c>
      <c r="Q1302" s="1">
        <v>0</v>
      </c>
      <c r="R1302" s="1">
        <v>4.2599999999999999E-2</v>
      </c>
      <c r="S1302" s="38">
        <v>43678</v>
      </c>
      <c r="T1302" s="1">
        <v>0.69</v>
      </c>
      <c r="U1302" s="1" t="s">
        <v>7357</v>
      </c>
      <c r="V1302" s="1">
        <v>2.9399999999999999E-2</v>
      </c>
      <c r="W1302" s="1" t="s">
        <v>7358</v>
      </c>
      <c r="X1302" s="1" t="b">
        <v>0</v>
      </c>
      <c r="Y1302" s="1" t="b">
        <v>0</v>
      </c>
    </row>
    <row r="1303" spans="1:25" x14ac:dyDescent="0.25">
      <c r="A1303" s="1" t="s">
        <v>8136</v>
      </c>
      <c r="B1303" s="1" t="s">
        <v>8137</v>
      </c>
      <c r="C1303" s="1" t="str">
        <f>VLOOKUP(B1303,店铺SKU信息!E:F,2,0)</f>
        <v>AGM19377-Blue-4XL</v>
      </c>
      <c r="D1303" s="1" t="s">
        <v>8138</v>
      </c>
      <c r="E1303" s="1" t="s">
        <v>8358</v>
      </c>
      <c r="F1303" s="1" t="s">
        <v>7352</v>
      </c>
      <c r="G1303" s="1">
        <v>12.68</v>
      </c>
      <c r="H1303" s="1">
        <v>10.19</v>
      </c>
      <c r="I1303" s="1">
        <v>1.18</v>
      </c>
      <c r="J1303" s="1" t="s">
        <v>7353</v>
      </c>
      <c r="K1303" s="1">
        <v>0.4</v>
      </c>
      <c r="L1303" s="1" t="s">
        <v>7354</v>
      </c>
      <c r="M1303" s="1">
        <v>8.8300000000000003E-2</v>
      </c>
      <c r="N1303" s="1" t="s">
        <v>7355</v>
      </c>
      <c r="O1303" s="1" t="s">
        <v>7356</v>
      </c>
      <c r="P1303" s="1">
        <v>1</v>
      </c>
      <c r="Q1303" s="1">
        <v>0</v>
      </c>
      <c r="R1303" s="1">
        <v>8.8300000000000003E-2</v>
      </c>
      <c r="S1303" s="38">
        <v>43678</v>
      </c>
      <c r="T1303" s="1">
        <v>0.69</v>
      </c>
      <c r="U1303" s="1" t="s">
        <v>7357</v>
      </c>
      <c r="V1303" s="1">
        <v>6.0900000000000003E-2</v>
      </c>
      <c r="W1303" s="1" t="s">
        <v>7358</v>
      </c>
      <c r="X1303" s="1" t="b">
        <v>0</v>
      </c>
      <c r="Y1303" s="1" t="b">
        <v>0</v>
      </c>
    </row>
    <row r="1304" spans="1:25" x14ac:dyDescent="0.25">
      <c r="A1304" s="1" t="s">
        <v>7554</v>
      </c>
      <c r="B1304" s="1" t="s">
        <v>7555</v>
      </c>
      <c r="C1304" s="1" t="str">
        <f>VLOOKUP(B1304,店铺SKU信息!E:F,2,0)</f>
        <v>AGM42588-Black-3XL</v>
      </c>
      <c r="D1304" s="1" t="s">
        <v>2918</v>
      </c>
      <c r="E1304" s="1" t="s">
        <v>8358</v>
      </c>
      <c r="F1304" s="1" t="s">
        <v>7352</v>
      </c>
      <c r="G1304" s="1">
        <v>12.1</v>
      </c>
      <c r="H1304" s="1">
        <v>8.9</v>
      </c>
      <c r="I1304" s="1">
        <v>2.4</v>
      </c>
      <c r="J1304" s="1" t="s">
        <v>7353</v>
      </c>
      <c r="K1304" s="1">
        <v>1.1499999999999999</v>
      </c>
      <c r="L1304" s="1" t="s">
        <v>7354</v>
      </c>
      <c r="M1304" s="1">
        <v>0.14940000000000001</v>
      </c>
      <c r="N1304" s="1" t="s">
        <v>7355</v>
      </c>
      <c r="O1304" s="1" t="s">
        <v>7356</v>
      </c>
      <c r="P1304" s="1">
        <v>1</v>
      </c>
      <c r="Q1304" s="1">
        <v>0</v>
      </c>
      <c r="R1304" s="1">
        <v>0.14940000000000001</v>
      </c>
      <c r="S1304" s="38">
        <v>43678</v>
      </c>
      <c r="T1304" s="1">
        <v>0.69</v>
      </c>
      <c r="U1304" s="1" t="s">
        <v>7357</v>
      </c>
      <c r="V1304" s="1">
        <v>0.10050000000000001</v>
      </c>
      <c r="W1304" s="1" t="s">
        <v>7358</v>
      </c>
      <c r="X1304" s="1" t="b">
        <v>0</v>
      </c>
      <c r="Y1304" s="1" t="b">
        <v>0</v>
      </c>
    </row>
    <row r="1305" spans="1:25" x14ac:dyDescent="0.25">
      <c r="A1305" s="1" t="s">
        <v>8031</v>
      </c>
      <c r="B1305" s="1" t="s">
        <v>8032</v>
      </c>
      <c r="C1305" s="1" t="str">
        <f>VLOOKUP(B1305,店铺SKU信息!E:F,2,0)</f>
        <v>AGM42599-Army Green-XL</v>
      </c>
      <c r="D1305" s="1" t="s">
        <v>8033</v>
      </c>
      <c r="E1305" s="1" t="s">
        <v>8358</v>
      </c>
      <c r="F1305" s="1" t="s">
        <v>7352</v>
      </c>
      <c r="G1305" s="1">
        <v>12.2</v>
      </c>
      <c r="H1305" s="1">
        <v>9.3000000000000007</v>
      </c>
      <c r="I1305" s="1">
        <v>1.2</v>
      </c>
      <c r="J1305" s="1" t="s">
        <v>7353</v>
      </c>
      <c r="K1305" s="1">
        <v>0.5</v>
      </c>
      <c r="L1305" s="1" t="s">
        <v>7354</v>
      </c>
      <c r="M1305" s="1">
        <v>7.8600000000000003E-2</v>
      </c>
      <c r="N1305" s="1" t="s">
        <v>7355</v>
      </c>
      <c r="O1305" s="1" t="s">
        <v>7356</v>
      </c>
      <c r="P1305" s="1">
        <v>1</v>
      </c>
      <c r="Q1305" s="1">
        <v>0</v>
      </c>
      <c r="R1305" s="1">
        <v>7.8600000000000003E-2</v>
      </c>
      <c r="S1305" s="38">
        <v>43678</v>
      </c>
      <c r="T1305" s="1">
        <v>0.69</v>
      </c>
      <c r="U1305" s="1" t="s">
        <v>7357</v>
      </c>
      <c r="V1305" s="1">
        <v>5.4199999999999998E-2</v>
      </c>
      <c r="W1305" s="1" t="s">
        <v>7358</v>
      </c>
      <c r="X1305" s="1" t="b">
        <v>0</v>
      </c>
      <c r="Y1305" s="1" t="b">
        <v>0</v>
      </c>
    </row>
    <row r="1306" spans="1:25" x14ac:dyDescent="0.25">
      <c r="A1306" s="1" t="s">
        <v>8052</v>
      </c>
      <c r="B1306" s="1" t="s">
        <v>8053</v>
      </c>
      <c r="C1306" s="1" t="str">
        <f>VLOOKUP(B1306,店铺SKU信息!E:F,2,0)</f>
        <v>AGM42599-Army Green-3XL</v>
      </c>
      <c r="D1306" s="1" t="s">
        <v>8054</v>
      </c>
      <c r="E1306" s="1" t="s">
        <v>8358</v>
      </c>
      <c r="F1306" s="1" t="s">
        <v>7352</v>
      </c>
      <c r="G1306" s="1">
        <v>12.2</v>
      </c>
      <c r="H1306" s="1">
        <v>9.3000000000000007</v>
      </c>
      <c r="I1306" s="1">
        <v>1.2</v>
      </c>
      <c r="J1306" s="1" t="s">
        <v>7353</v>
      </c>
      <c r="K1306" s="1">
        <v>0.5</v>
      </c>
      <c r="L1306" s="1" t="s">
        <v>7354</v>
      </c>
      <c r="M1306" s="1">
        <v>7.8600000000000003E-2</v>
      </c>
      <c r="N1306" s="1" t="s">
        <v>7355</v>
      </c>
      <c r="O1306" s="1" t="s">
        <v>7356</v>
      </c>
      <c r="P1306" s="1">
        <v>1</v>
      </c>
      <c r="Q1306" s="1">
        <v>0</v>
      </c>
      <c r="R1306" s="1">
        <v>7.8600000000000003E-2</v>
      </c>
      <c r="S1306" s="38">
        <v>43678</v>
      </c>
      <c r="T1306" s="1">
        <v>0.69</v>
      </c>
      <c r="U1306" s="1" t="s">
        <v>7357</v>
      </c>
      <c r="V1306" s="1">
        <v>5.4199999999999998E-2</v>
      </c>
      <c r="W1306" s="1" t="s">
        <v>7358</v>
      </c>
      <c r="X1306" s="1" t="b">
        <v>0</v>
      </c>
      <c r="Y1306" s="1" t="b">
        <v>0</v>
      </c>
    </row>
    <row r="1307" spans="1:25" x14ac:dyDescent="0.25">
      <c r="A1307" s="1" t="s">
        <v>8075</v>
      </c>
      <c r="B1307" s="1" t="s">
        <v>8076</v>
      </c>
      <c r="C1307" s="1" t="str">
        <f>VLOOKUP(B1307,店铺SKU信息!E:F,2,0)</f>
        <v>AGM42600-Red-2XL</v>
      </c>
      <c r="D1307" s="1" t="s">
        <v>8077</v>
      </c>
      <c r="E1307" s="1" t="s">
        <v>8358</v>
      </c>
      <c r="F1307" s="1" t="s">
        <v>7352</v>
      </c>
      <c r="G1307" s="1">
        <v>12.85</v>
      </c>
      <c r="H1307" s="1">
        <v>9.0399999999999991</v>
      </c>
      <c r="I1307" s="1">
        <v>1.65</v>
      </c>
      <c r="J1307" s="1" t="s">
        <v>7353</v>
      </c>
      <c r="K1307" s="1">
        <v>0.45</v>
      </c>
      <c r="L1307" s="1" t="s">
        <v>7354</v>
      </c>
      <c r="M1307" s="1">
        <v>0.1109</v>
      </c>
      <c r="N1307" s="1" t="s">
        <v>7355</v>
      </c>
      <c r="O1307" s="1" t="s">
        <v>7356</v>
      </c>
      <c r="P1307" s="1">
        <v>1</v>
      </c>
      <c r="Q1307" s="1">
        <v>0</v>
      </c>
      <c r="R1307" s="1">
        <v>0.1109</v>
      </c>
      <c r="S1307" s="38">
        <v>43678</v>
      </c>
      <c r="T1307" s="1">
        <v>0.69</v>
      </c>
      <c r="U1307" s="1" t="s">
        <v>7357</v>
      </c>
      <c r="V1307" s="1">
        <v>7.6499999999999999E-2</v>
      </c>
      <c r="W1307" s="1" t="s">
        <v>7358</v>
      </c>
      <c r="X1307" s="1" t="b">
        <v>0</v>
      </c>
      <c r="Y1307" s="1" t="b">
        <v>0</v>
      </c>
    </row>
    <row r="1308" spans="1:25" x14ac:dyDescent="0.25">
      <c r="A1308" s="1" t="s">
        <v>8359</v>
      </c>
      <c r="B1308" s="1" t="s">
        <v>8360</v>
      </c>
      <c r="C1308" s="1" t="str">
        <f>VLOOKUP(B1308,店铺SKU信息!E:F,2,0)</f>
        <v>AGCY6840-White-S</v>
      </c>
      <c r="D1308" s="1" t="s">
        <v>8361</v>
      </c>
      <c r="E1308" s="1" t="s">
        <v>8358</v>
      </c>
      <c r="F1308" s="1" t="s">
        <v>7352</v>
      </c>
      <c r="G1308" s="1">
        <v>11.85</v>
      </c>
      <c r="H1308" s="1">
        <v>10</v>
      </c>
      <c r="I1308" s="1">
        <v>1.5</v>
      </c>
      <c r="J1308" s="1" t="s">
        <v>7353</v>
      </c>
      <c r="K1308" s="1">
        <v>0.57999999999999996</v>
      </c>
      <c r="L1308" s="1" t="s">
        <v>7354</v>
      </c>
      <c r="M1308" s="1">
        <v>0.1028</v>
      </c>
      <c r="N1308" s="1" t="s">
        <v>7355</v>
      </c>
      <c r="O1308" s="1" t="s">
        <v>7356</v>
      </c>
      <c r="P1308" s="1">
        <v>0.94</v>
      </c>
      <c r="Q1308" s="1">
        <v>0.03</v>
      </c>
      <c r="R1308" s="1">
        <v>9.2799999999999994E-2</v>
      </c>
      <c r="S1308" s="38">
        <v>43678</v>
      </c>
      <c r="T1308" s="1">
        <v>0.69</v>
      </c>
      <c r="U1308" s="1" t="s">
        <v>7357</v>
      </c>
      <c r="V1308" s="1">
        <v>6.4100000000000004E-2</v>
      </c>
      <c r="W1308" s="1" t="s">
        <v>7358</v>
      </c>
      <c r="X1308" s="1" t="b">
        <v>0</v>
      </c>
      <c r="Y1308" s="1" t="b">
        <v>0</v>
      </c>
    </row>
    <row r="1309" spans="1:25" x14ac:dyDescent="0.25">
      <c r="A1309" s="1" t="s">
        <v>7521</v>
      </c>
      <c r="B1309" s="1" t="s">
        <v>7522</v>
      </c>
      <c r="C1309" s="1" t="str">
        <f>VLOOKUP(B1309,店铺SKU信息!E:F,2,0)</f>
        <v>AGM42644-White Stripe-4XL</v>
      </c>
      <c r="D1309" s="1" t="s">
        <v>7523</v>
      </c>
      <c r="E1309" s="1" t="s">
        <v>8358</v>
      </c>
      <c r="F1309" s="1" t="s">
        <v>7352</v>
      </c>
      <c r="G1309" s="1">
        <v>12.7</v>
      </c>
      <c r="H1309" s="1">
        <v>9.9</v>
      </c>
      <c r="I1309" s="1">
        <v>0.8</v>
      </c>
      <c r="J1309" s="1" t="s">
        <v>7353</v>
      </c>
      <c r="K1309" s="1">
        <v>0.65</v>
      </c>
      <c r="L1309" s="1" t="s">
        <v>7354</v>
      </c>
      <c r="M1309" s="1">
        <v>5.8099999999999999E-2</v>
      </c>
      <c r="N1309" s="1" t="s">
        <v>7355</v>
      </c>
      <c r="O1309" s="1" t="s">
        <v>7356</v>
      </c>
      <c r="P1309" s="1">
        <v>1</v>
      </c>
      <c r="Q1309" s="1">
        <v>0</v>
      </c>
      <c r="R1309" s="1">
        <v>5.8099999999999999E-2</v>
      </c>
      <c r="S1309" s="38">
        <v>43678</v>
      </c>
      <c r="T1309" s="1">
        <v>0.69</v>
      </c>
      <c r="U1309" s="1" t="s">
        <v>7357</v>
      </c>
      <c r="V1309" s="1">
        <v>4.0099999999999997E-2</v>
      </c>
      <c r="W1309" s="1" t="s">
        <v>7358</v>
      </c>
      <c r="X1309" s="1" t="b">
        <v>0</v>
      </c>
      <c r="Y1309" s="1" t="b">
        <v>0</v>
      </c>
    </row>
    <row r="1310" spans="1:25" x14ac:dyDescent="0.25">
      <c r="A1310" s="1" t="s">
        <v>8301</v>
      </c>
      <c r="B1310" s="1" t="s">
        <v>8302</v>
      </c>
      <c r="C1310" s="1" t="str">
        <f>VLOOKUP(B1310,店铺SKU信息!E:F,2,0)</f>
        <v>AGCY2379-White-M</v>
      </c>
      <c r="D1310" s="1" t="s">
        <v>3025</v>
      </c>
      <c r="E1310" s="1" t="s">
        <v>8358</v>
      </c>
      <c r="F1310" s="1" t="s">
        <v>7352</v>
      </c>
      <c r="G1310" s="1">
        <v>15.34</v>
      </c>
      <c r="H1310" s="1">
        <v>11.85</v>
      </c>
      <c r="I1310" s="1">
        <v>1.95</v>
      </c>
      <c r="J1310" s="1" t="s">
        <v>7353</v>
      </c>
      <c r="K1310" s="1">
        <v>0.4</v>
      </c>
      <c r="L1310" s="1" t="s">
        <v>7354</v>
      </c>
      <c r="M1310" s="1">
        <v>0.20499999999999999</v>
      </c>
      <c r="N1310" s="1" t="s">
        <v>7355</v>
      </c>
      <c r="O1310" s="1" t="s">
        <v>7356</v>
      </c>
      <c r="P1310" s="1">
        <v>0.03</v>
      </c>
      <c r="Q1310" s="1">
        <v>0</v>
      </c>
      <c r="R1310" s="1">
        <v>6.6E-3</v>
      </c>
      <c r="S1310" s="38">
        <v>43678</v>
      </c>
      <c r="T1310" s="1">
        <v>0.69</v>
      </c>
      <c r="U1310" s="1" t="s">
        <v>7357</v>
      </c>
      <c r="V1310" s="1">
        <v>4.5999999999999999E-3</v>
      </c>
      <c r="W1310" s="1" t="s">
        <v>7358</v>
      </c>
      <c r="X1310" s="1" t="b">
        <v>0</v>
      </c>
      <c r="Y1310" s="1" t="b">
        <v>0</v>
      </c>
    </row>
    <row r="1311" spans="1:25" x14ac:dyDescent="0.25">
      <c r="A1311" s="1" t="s">
        <v>8120</v>
      </c>
      <c r="B1311" s="1" t="s">
        <v>8121</v>
      </c>
      <c r="C1311" s="1" t="str">
        <f>VLOOKUP(B1311,店铺SKU信息!E:F,2,0)</f>
        <v>AGM48899-Black-3XL</v>
      </c>
      <c r="D1311" s="1" t="s">
        <v>8122</v>
      </c>
      <c r="E1311" s="1" t="s">
        <v>8358</v>
      </c>
      <c r="F1311" s="1" t="s">
        <v>7352</v>
      </c>
      <c r="G1311" s="1">
        <v>12.56</v>
      </c>
      <c r="H1311" s="1">
        <v>9.92</v>
      </c>
      <c r="I1311" s="1">
        <v>0.59</v>
      </c>
      <c r="J1311" s="1" t="s">
        <v>7353</v>
      </c>
      <c r="K1311" s="1">
        <v>0.35</v>
      </c>
      <c r="L1311" s="1" t="s">
        <v>7354</v>
      </c>
      <c r="M1311" s="1">
        <v>4.2599999999999999E-2</v>
      </c>
      <c r="N1311" s="1" t="s">
        <v>7355</v>
      </c>
      <c r="O1311" s="1" t="s">
        <v>7356</v>
      </c>
      <c r="P1311" s="1">
        <v>1</v>
      </c>
      <c r="Q1311" s="1">
        <v>0</v>
      </c>
      <c r="R1311" s="1">
        <v>4.2599999999999999E-2</v>
      </c>
      <c r="S1311" s="38">
        <v>43678</v>
      </c>
      <c r="T1311" s="1">
        <v>0.69</v>
      </c>
      <c r="U1311" s="1" t="s">
        <v>7357</v>
      </c>
      <c r="V1311" s="1">
        <v>2.9399999999999999E-2</v>
      </c>
      <c r="W1311" s="1" t="s">
        <v>7358</v>
      </c>
      <c r="X1311" s="1" t="b">
        <v>0</v>
      </c>
      <c r="Y1311" s="1" t="b">
        <v>0</v>
      </c>
    </row>
    <row r="1312" spans="1:25" x14ac:dyDescent="0.25">
      <c r="A1312" s="1" t="s">
        <v>8217</v>
      </c>
      <c r="B1312" s="1" t="s">
        <v>8218</v>
      </c>
      <c r="C1312" s="1" t="str">
        <f>VLOOKUP(B1312,店铺SKU信息!E:F,2,0)</f>
        <v>AGM42622-Black-4XL</v>
      </c>
      <c r="D1312" s="1" t="s">
        <v>8219</v>
      </c>
      <c r="E1312" s="1" t="s">
        <v>8358</v>
      </c>
      <c r="F1312" s="1" t="s">
        <v>7352</v>
      </c>
      <c r="G1312" s="1">
        <v>12.5</v>
      </c>
      <c r="H1312" s="1">
        <v>8.58</v>
      </c>
      <c r="I1312" s="1">
        <v>1.5</v>
      </c>
      <c r="J1312" s="1" t="s">
        <v>7353</v>
      </c>
      <c r="K1312" s="1">
        <v>0.45</v>
      </c>
      <c r="L1312" s="1" t="s">
        <v>7354</v>
      </c>
      <c r="M1312" s="1">
        <v>9.3100000000000002E-2</v>
      </c>
      <c r="N1312" s="1" t="s">
        <v>7355</v>
      </c>
      <c r="O1312" s="1" t="s">
        <v>7356</v>
      </c>
      <c r="P1312" s="1">
        <v>1</v>
      </c>
      <c r="Q1312" s="1">
        <v>0</v>
      </c>
      <c r="R1312" s="1">
        <v>9.3100000000000002E-2</v>
      </c>
      <c r="S1312" s="38">
        <v>43678</v>
      </c>
      <c r="T1312" s="1">
        <v>0.69</v>
      </c>
      <c r="U1312" s="1" t="s">
        <v>7357</v>
      </c>
      <c r="V1312" s="1">
        <v>6.4199999999999993E-2</v>
      </c>
      <c r="W1312" s="1" t="s">
        <v>7358</v>
      </c>
      <c r="X1312" s="1" t="b">
        <v>0</v>
      </c>
      <c r="Y1312" s="1" t="b">
        <v>0</v>
      </c>
    </row>
    <row r="1313" spans="1:25" x14ac:dyDescent="0.25">
      <c r="A1313" s="1" t="s">
        <v>8125</v>
      </c>
      <c r="B1313" s="1" t="s">
        <v>8126</v>
      </c>
      <c r="C1313" s="1" t="str">
        <f>VLOOKUP(B1313,店铺SKU信息!E:F,2,0)</f>
        <v>AGM42599-Red-3XL</v>
      </c>
      <c r="D1313" s="1" t="s">
        <v>3407</v>
      </c>
      <c r="E1313" s="1" t="s">
        <v>8358</v>
      </c>
      <c r="F1313" s="1" t="s">
        <v>7352</v>
      </c>
      <c r="G1313" s="1">
        <v>12.2</v>
      </c>
      <c r="H1313" s="1">
        <v>9.3000000000000007</v>
      </c>
      <c r="I1313" s="1">
        <v>1.2</v>
      </c>
      <c r="J1313" s="1" t="s">
        <v>7353</v>
      </c>
      <c r="K1313" s="1">
        <v>0.5</v>
      </c>
      <c r="L1313" s="1" t="s">
        <v>7354</v>
      </c>
      <c r="M1313" s="1">
        <v>7.8600000000000003E-2</v>
      </c>
      <c r="N1313" s="1" t="s">
        <v>7355</v>
      </c>
      <c r="O1313" s="1" t="s">
        <v>7356</v>
      </c>
      <c r="P1313" s="1">
        <v>1</v>
      </c>
      <c r="Q1313" s="1">
        <v>0</v>
      </c>
      <c r="R1313" s="1">
        <v>7.8600000000000003E-2</v>
      </c>
      <c r="S1313" s="38">
        <v>43678</v>
      </c>
      <c r="T1313" s="1">
        <v>0.69</v>
      </c>
      <c r="U1313" s="1" t="s">
        <v>7357</v>
      </c>
      <c r="V1313" s="1">
        <v>5.4199999999999998E-2</v>
      </c>
      <c r="W1313" s="1" t="s">
        <v>7358</v>
      </c>
      <c r="X1313" s="1" t="b">
        <v>0</v>
      </c>
      <c r="Y1313" s="1" t="b">
        <v>0</v>
      </c>
    </row>
    <row r="1314" spans="1:25" x14ac:dyDescent="0.25">
      <c r="A1314" s="1" t="s">
        <v>7558</v>
      </c>
      <c r="B1314" s="1" t="s">
        <v>7559</v>
      </c>
      <c r="C1314" s="1" t="str">
        <f>VLOOKUP(B1314,店铺SKU信息!E:F,2,0)</f>
        <v>AGM48899-Burgundy-2XL</v>
      </c>
      <c r="D1314" s="1" t="s">
        <v>5801</v>
      </c>
      <c r="E1314" s="1" t="s">
        <v>8358</v>
      </c>
      <c r="F1314" s="1" t="s">
        <v>7352</v>
      </c>
      <c r="G1314" s="1">
        <v>12.56</v>
      </c>
      <c r="H1314" s="1">
        <v>9.92</v>
      </c>
      <c r="I1314" s="1">
        <v>0.59</v>
      </c>
      <c r="J1314" s="1" t="s">
        <v>7353</v>
      </c>
      <c r="K1314" s="1">
        <v>0.35</v>
      </c>
      <c r="L1314" s="1" t="s">
        <v>7354</v>
      </c>
      <c r="M1314" s="1">
        <v>4.2599999999999999E-2</v>
      </c>
      <c r="N1314" s="1" t="s">
        <v>7355</v>
      </c>
      <c r="O1314" s="1" t="s">
        <v>7356</v>
      </c>
      <c r="P1314" s="1">
        <v>1</v>
      </c>
      <c r="Q1314" s="1">
        <v>0</v>
      </c>
      <c r="R1314" s="1">
        <v>4.2599999999999999E-2</v>
      </c>
      <c r="S1314" s="38">
        <v>43678</v>
      </c>
      <c r="T1314" s="1">
        <v>0.69</v>
      </c>
      <c r="U1314" s="1" t="s">
        <v>7357</v>
      </c>
      <c r="V1314" s="1">
        <v>2.9399999999999999E-2</v>
      </c>
      <c r="W1314" s="1" t="s">
        <v>7358</v>
      </c>
      <c r="X1314" s="1" t="b">
        <v>0</v>
      </c>
      <c r="Y1314" s="1" t="b">
        <v>0</v>
      </c>
    </row>
    <row r="1315" spans="1:25" x14ac:dyDescent="0.25">
      <c r="A1315" s="1" t="s">
        <v>8023</v>
      </c>
      <c r="B1315" s="1" t="s">
        <v>8024</v>
      </c>
      <c r="C1315" s="1" t="str">
        <f>VLOOKUP(B1315,店铺SKU信息!E:F,2,0)</f>
        <v>AGM19377-Gray-3XL</v>
      </c>
      <c r="D1315" s="1" t="s">
        <v>8025</v>
      </c>
      <c r="E1315" s="1" t="s">
        <v>8358</v>
      </c>
      <c r="F1315" s="1" t="s">
        <v>7352</v>
      </c>
      <c r="G1315" s="1">
        <v>12.68</v>
      </c>
      <c r="H1315" s="1">
        <v>10.19</v>
      </c>
      <c r="I1315" s="1">
        <v>1.18</v>
      </c>
      <c r="J1315" s="1" t="s">
        <v>7353</v>
      </c>
      <c r="K1315" s="1">
        <v>0.4</v>
      </c>
      <c r="L1315" s="1" t="s">
        <v>7354</v>
      </c>
      <c r="M1315" s="1">
        <v>8.8300000000000003E-2</v>
      </c>
      <c r="N1315" s="1" t="s">
        <v>7355</v>
      </c>
      <c r="O1315" s="1" t="s">
        <v>7356</v>
      </c>
      <c r="P1315" s="1">
        <v>1</v>
      </c>
      <c r="Q1315" s="1">
        <v>0</v>
      </c>
      <c r="R1315" s="1">
        <v>8.8300000000000003E-2</v>
      </c>
      <c r="S1315" s="38">
        <v>43678</v>
      </c>
      <c r="T1315" s="1">
        <v>0.69</v>
      </c>
      <c r="U1315" s="1" t="s">
        <v>7357</v>
      </c>
      <c r="V1315" s="1">
        <v>6.0900000000000003E-2</v>
      </c>
      <c r="W1315" s="1" t="s">
        <v>7358</v>
      </c>
      <c r="X1315" s="1" t="b">
        <v>0</v>
      </c>
      <c r="Y1315" s="1" t="b">
        <v>0</v>
      </c>
    </row>
    <row r="1316" spans="1:25" x14ac:dyDescent="0.25">
      <c r="A1316" s="1" t="s">
        <v>8100</v>
      </c>
      <c r="B1316" s="1" t="s">
        <v>8101</v>
      </c>
      <c r="C1316" s="1" t="str">
        <f>VLOOKUP(B1316,店铺SKU信息!E:F,2,0)</f>
        <v>AGM42588-Black-2XL</v>
      </c>
      <c r="D1316" s="1" t="s">
        <v>2838</v>
      </c>
      <c r="E1316" s="1" t="s">
        <v>8358</v>
      </c>
      <c r="F1316" s="1" t="s">
        <v>7352</v>
      </c>
      <c r="G1316" s="1">
        <v>12.1</v>
      </c>
      <c r="H1316" s="1">
        <v>8.9</v>
      </c>
      <c r="I1316" s="1">
        <v>2.4</v>
      </c>
      <c r="J1316" s="1" t="s">
        <v>7353</v>
      </c>
      <c r="K1316" s="1">
        <v>1.1499999999999999</v>
      </c>
      <c r="L1316" s="1" t="s">
        <v>7354</v>
      </c>
      <c r="M1316" s="1">
        <v>0.14940000000000001</v>
      </c>
      <c r="N1316" s="1" t="s">
        <v>7355</v>
      </c>
      <c r="O1316" s="1" t="s">
        <v>7356</v>
      </c>
      <c r="P1316" s="1">
        <v>1</v>
      </c>
      <c r="Q1316" s="1">
        <v>0</v>
      </c>
      <c r="R1316" s="1">
        <v>0.14940000000000001</v>
      </c>
      <c r="S1316" s="38">
        <v>43678</v>
      </c>
      <c r="T1316" s="1">
        <v>0.69</v>
      </c>
      <c r="U1316" s="1" t="s">
        <v>7357</v>
      </c>
      <c r="V1316" s="1">
        <v>0.1031</v>
      </c>
      <c r="W1316" s="1" t="s">
        <v>7358</v>
      </c>
      <c r="X1316" s="1" t="b">
        <v>0</v>
      </c>
      <c r="Y1316" s="1" t="b">
        <v>0</v>
      </c>
    </row>
    <row r="1317" spans="1:25" x14ac:dyDescent="0.25">
      <c r="A1317" s="1" t="s">
        <v>7889</v>
      </c>
      <c r="B1317" s="1" t="s">
        <v>7890</v>
      </c>
      <c r="C1317" s="1" t="str">
        <f>VLOOKUP(B1317,店铺SKU信息!E:F,2,0)</f>
        <v>AGM42644-Black Stripe-2XL</v>
      </c>
      <c r="D1317" s="1" t="s">
        <v>4966</v>
      </c>
      <c r="E1317" s="1" t="s">
        <v>8358</v>
      </c>
      <c r="F1317" s="1" t="s">
        <v>7352</v>
      </c>
      <c r="G1317" s="1">
        <v>12.7</v>
      </c>
      <c r="H1317" s="1">
        <v>9.9</v>
      </c>
      <c r="I1317" s="1">
        <v>0.8</v>
      </c>
      <c r="J1317" s="1" t="s">
        <v>7353</v>
      </c>
      <c r="K1317" s="1">
        <v>0.65</v>
      </c>
      <c r="L1317" s="1" t="s">
        <v>7354</v>
      </c>
      <c r="M1317" s="1">
        <v>5.8099999999999999E-2</v>
      </c>
      <c r="N1317" s="1" t="s">
        <v>7355</v>
      </c>
      <c r="O1317" s="1" t="s">
        <v>7356</v>
      </c>
      <c r="P1317" s="1">
        <v>1</v>
      </c>
      <c r="Q1317" s="1">
        <v>0</v>
      </c>
      <c r="R1317" s="1">
        <v>5.8099999999999999E-2</v>
      </c>
      <c r="S1317" s="38">
        <v>43678</v>
      </c>
      <c r="T1317" s="1">
        <v>0.69</v>
      </c>
      <c r="U1317" s="1" t="s">
        <v>7357</v>
      </c>
      <c r="V1317" s="1">
        <v>4.0099999999999997E-2</v>
      </c>
      <c r="W1317" s="1" t="s">
        <v>7358</v>
      </c>
      <c r="X1317" s="1" t="b">
        <v>0</v>
      </c>
      <c r="Y1317" s="1" t="b">
        <v>0</v>
      </c>
    </row>
    <row r="1318" spans="1:25" x14ac:dyDescent="0.25">
      <c r="A1318" s="1" t="s">
        <v>7532</v>
      </c>
      <c r="B1318" s="1" t="s">
        <v>7533</v>
      </c>
      <c r="C1318" s="1" t="str">
        <f>VLOOKUP(B1318,店铺SKU信息!E:F,2,0)</f>
        <v>AGM42588-Green-3XL</v>
      </c>
      <c r="D1318" s="1" t="s">
        <v>7534</v>
      </c>
      <c r="E1318" s="1" t="s">
        <v>8358</v>
      </c>
      <c r="F1318" s="1" t="s">
        <v>7352</v>
      </c>
      <c r="G1318" s="1">
        <v>12.1</v>
      </c>
      <c r="H1318" s="1">
        <v>8.9</v>
      </c>
      <c r="I1318" s="1">
        <v>2.4</v>
      </c>
      <c r="J1318" s="1" t="s">
        <v>7353</v>
      </c>
      <c r="K1318" s="1">
        <v>1.1499999999999999</v>
      </c>
      <c r="L1318" s="1" t="s">
        <v>7354</v>
      </c>
      <c r="M1318" s="1">
        <v>0.14940000000000001</v>
      </c>
      <c r="N1318" s="1" t="s">
        <v>7355</v>
      </c>
      <c r="O1318" s="1" t="s">
        <v>7356</v>
      </c>
      <c r="P1318" s="1">
        <v>1</v>
      </c>
      <c r="Q1318" s="1">
        <v>0</v>
      </c>
      <c r="R1318" s="1">
        <v>0.14940000000000001</v>
      </c>
      <c r="S1318" s="38">
        <v>43678</v>
      </c>
      <c r="T1318" s="1">
        <v>0.69</v>
      </c>
      <c r="U1318" s="1" t="s">
        <v>7357</v>
      </c>
      <c r="V1318" s="1">
        <v>0.1031</v>
      </c>
      <c r="W1318" s="1" t="s">
        <v>7358</v>
      </c>
      <c r="X1318" s="1" t="b">
        <v>0</v>
      </c>
      <c r="Y1318" s="1" t="b">
        <v>0</v>
      </c>
    </row>
    <row r="1319" spans="1:25" x14ac:dyDescent="0.25">
      <c r="A1319" s="1" t="s">
        <v>8069</v>
      </c>
      <c r="B1319" s="1" t="s">
        <v>8070</v>
      </c>
      <c r="C1319" s="1" t="str">
        <f>VLOOKUP(B1319,店铺SKU信息!E:F,2,0)</f>
        <v>AGM42599-Red-XL</v>
      </c>
      <c r="D1319" s="1" t="s">
        <v>8071</v>
      </c>
      <c r="E1319" s="1" t="s">
        <v>8358</v>
      </c>
      <c r="F1319" s="1" t="s">
        <v>7352</v>
      </c>
      <c r="G1319" s="1">
        <v>12.2</v>
      </c>
      <c r="H1319" s="1">
        <v>9.3000000000000007</v>
      </c>
      <c r="I1319" s="1">
        <v>1.2</v>
      </c>
      <c r="J1319" s="1" t="s">
        <v>7353</v>
      </c>
      <c r="K1319" s="1">
        <v>0.5</v>
      </c>
      <c r="L1319" s="1" t="s">
        <v>7354</v>
      </c>
      <c r="M1319" s="1">
        <v>7.8600000000000003E-2</v>
      </c>
      <c r="N1319" s="1" t="s">
        <v>7355</v>
      </c>
      <c r="O1319" s="1" t="s">
        <v>7356</v>
      </c>
      <c r="P1319" s="1">
        <v>1</v>
      </c>
      <c r="Q1319" s="1">
        <v>0</v>
      </c>
      <c r="R1319" s="1">
        <v>7.8600000000000003E-2</v>
      </c>
      <c r="S1319" s="38">
        <v>43678</v>
      </c>
      <c r="T1319" s="1">
        <v>0.69</v>
      </c>
      <c r="U1319" s="1" t="s">
        <v>7357</v>
      </c>
      <c r="V1319" s="1">
        <v>5.4199999999999998E-2</v>
      </c>
      <c r="W1319" s="1" t="s">
        <v>7358</v>
      </c>
      <c r="X1319" s="1" t="b">
        <v>0</v>
      </c>
      <c r="Y1319" s="1" t="b">
        <v>0</v>
      </c>
    </row>
    <row r="1320" spans="1:25" x14ac:dyDescent="0.25">
      <c r="A1320" s="1" t="s">
        <v>8161</v>
      </c>
      <c r="B1320" s="1" t="s">
        <v>8162</v>
      </c>
      <c r="C1320" s="1" t="str">
        <f>VLOOKUP(B1320,店铺SKU信息!E:F,2,0)</f>
        <v>AGM19377-Blue-3XL</v>
      </c>
      <c r="D1320" s="1" t="s">
        <v>8163</v>
      </c>
      <c r="E1320" s="1" t="s">
        <v>8358</v>
      </c>
      <c r="F1320" s="1" t="s">
        <v>7352</v>
      </c>
      <c r="G1320" s="1">
        <v>12.68</v>
      </c>
      <c r="H1320" s="1">
        <v>10.19</v>
      </c>
      <c r="I1320" s="1">
        <v>1.18</v>
      </c>
      <c r="J1320" s="1" t="s">
        <v>7353</v>
      </c>
      <c r="K1320" s="1">
        <v>0.4</v>
      </c>
      <c r="L1320" s="1" t="s">
        <v>7354</v>
      </c>
      <c r="M1320" s="1">
        <v>8.8300000000000003E-2</v>
      </c>
      <c r="N1320" s="1" t="s">
        <v>7355</v>
      </c>
      <c r="O1320" s="1" t="s">
        <v>7356</v>
      </c>
      <c r="P1320" s="1">
        <v>1</v>
      </c>
      <c r="Q1320" s="1">
        <v>0</v>
      </c>
      <c r="R1320" s="1">
        <v>8.8300000000000003E-2</v>
      </c>
      <c r="S1320" s="38">
        <v>43678</v>
      </c>
      <c r="T1320" s="1">
        <v>0.69</v>
      </c>
      <c r="U1320" s="1" t="s">
        <v>7357</v>
      </c>
      <c r="V1320" s="1">
        <v>6.0900000000000003E-2</v>
      </c>
      <c r="W1320" s="1" t="s">
        <v>7358</v>
      </c>
      <c r="X1320" s="1" t="b">
        <v>0</v>
      </c>
      <c r="Y1320" s="1" t="b">
        <v>0</v>
      </c>
    </row>
    <row r="1321" spans="1:25" x14ac:dyDescent="0.25">
      <c r="A1321" s="1" t="s">
        <v>8102</v>
      </c>
      <c r="B1321" s="1" t="s">
        <v>8103</v>
      </c>
      <c r="C1321" s="1" t="str">
        <f>VLOOKUP(B1321,店铺SKU信息!E:F,2,0)</f>
        <v>AGM42588-Green-XL</v>
      </c>
      <c r="D1321" s="1" t="s">
        <v>8104</v>
      </c>
      <c r="E1321" s="1" t="s">
        <v>8358</v>
      </c>
      <c r="F1321" s="1" t="s">
        <v>7352</v>
      </c>
      <c r="G1321" s="1">
        <v>12.1</v>
      </c>
      <c r="H1321" s="1">
        <v>8.9</v>
      </c>
      <c r="I1321" s="1">
        <v>2.4</v>
      </c>
      <c r="J1321" s="1" t="s">
        <v>7353</v>
      </c>
      <c r="K1321" s="1">
        <v>1.1499999999999999</v>
      </c>
      <c r="L1321" s="1" t="s">
        <v>7354</v>
      </c>
      <c r="M1321" s="1">
        <v>0.14940000000000001</v>
      </c>
      <c r="N1321" s="1" t="s">
        <v>7355</v>
      </c>
      <c r="O1321" s="1" t="s">
        <v>7356</v>
      </c>
      <c r="P1321" s="1">
        <v>1</v>
      </c>
      <c r="Q1321" s="1">
        <v>0</v>
      </c>
      <c r="R1321" s="1">
        <v>0.14940000000000001</v>
      </c>
      <c r="S1321" s="38">
        <v>43678</v>
      </c>
      <c r="T1321" s="1">
        <v>0.69</v>
      </c>
      <c r="U1321" s="1" t="s">
        <v>7357</v>
      </c>
      <c r="V1321" s="1">
        <v>0.1031</v>
      </c>
      <c r="W1321" s="1" t="s">
        <v>7358</v>
      </c>
      <c r="X1321" s="1" t="b">
        <v>0</v>
      </c>
      <c r="Y1321" s="1" t="b">
        <v>0</v>
      </c>
    </row>
    <row r="1322" spans="1:25" x14ac:dyDescent="0.25">
      <c r="A1322" s="1" t="s">
        <v>8061</v>
      </c>
      <c r="B1322" s="1" t="s">
        <v>8062</v>
      </c>
      <c r="C1322" s="1" t="str">
        <f>VLOOKUP(B1322,店铺SKU信息!E:F,2,0)</f>
        <v>AGM42588-Green-2XL</v>
      </c>
      <c r="D1322" s="1" t="s">
        <v>8063</v>
      </c>
      <c r="E1322" s="1" t="s">
        <v>8358</v>
      </c>
      <c r="F1322" s="1" t="s">
        <v>7352</v>
      </c>
      <c r="G1322" s="1">
        <v>12.1</v>
      </c>
      <c r="H1322" s="1">
        <v>8.9</v>
      </c>
      <c r="I1322" s="1">
        <v>2.4</v>
      </c>
      <c r="J1322" s="1" t="s">
        <v>7353</v>
      </c>
      <c r="K1322" s="1">
        <v>1.1499999999999999</v>
      </c>
      <c r="L1322" s="1" t="s">
        <v>7354</v>
      </c>
      <c r="M1322" s="1">
        <v>0.14940000000000001</v>
      </c>
      <c r="N1322" s="1" t="s">
        <v>7355</v>
      </c>
      <c r="O1322" s="1" t="s">
        <v>7356</v>
      </c>
      <c r="P1322" s="1">
        <v>1</v>
      </c>
      <c r="Q1322" s="1">
        <v>0</v>
      </c>
      <c r="R1322" s="1">
        <v>0.14940000000000001</v>
      </c>
      <c r="S1322" s="38">
        <v>43678</v>
      </c>
      <c r="T1322" s="1">
        <v>0.69</v>
      </c>
      <c r="U1322" s="1" t="s">
        <v>7357</v>
      </c>
      <c r="V1322" s="1">
        <v>0.1031</v>
      </c>
      <c r="W1322" s="1" t="s">
        <v>7358</v>
      </c>
      <c r="X1322" s="1" t="b">
        <v>0</v>
      </c>
      <c r="Y1322" s="1" t="b">
        <v>0</v>
      </c>
    </row>
    <row r="1323" spans="1:25" x14ac:dyDescent="0.25">
      <c r="A1323" s="1" t="s">
        <v>8020</v>
      </c>
      <c r="B1323" s="1" t="s">
        <v>8021</v>
      </c>
      <c r="C1323" s="1" t="str">
        <f>VLOOKUP(B1323,店铺SKU信息!E:F,2,0)</f>
        <v>AGM42544-Black-4XL</v>
      </c>
      <c r="D1323" s="1" t="s">
        <v>8022</v>
      </c>
      <c r="E1323" s="1" t="s">
        <v>8358</v>
      </c>
      <c r="F1323" s="1" t="s">
        <v>7352</v>
      </c>
      <c r="G1323" s="1">
        <v>12.8</v>
      </c>
      <c r="H1323" s="1">
        <v>6</v>
      </c>
      <c r="I1323" s="1">
        <v>2.4</v>
      </c>
      <c r="J1323" s="1" t="s">
        <v>7353</v>
      </c>
      <c r="K1323" s="1">
        <v>0.6</v>
      </c>
      <c r="L1323" s="1" t="s">
        <v>7354</v>
      </c>
      <c r="M1323" s="1">
        <v>0.1066</v>
      </c>
      <c r="N1323" s="1" t="s">
        <v>7355</v>
      </c>
      <c r="O1323" s="1" t="s">
        <v>7356</v>
      </c>
      <c r="P1323" s="1">
        <v>1</v>
      </c>
      <c r="Q1323" s="1">
        <v>0</v>
      </c>
      <c r="R1323" s="1">
        <v>0.1066</v>
      </c>
      <c r="S1323" s="38">
        <v>43678</v>
      </c>
      <c r="T1323" s="1">
        <v>0.69</v>
      </c>
      <c r="U1323" s="1" t="s">
        <v>7357</v>
      </c>
      <c r="V1323" s="1">
        <v>7.3499999999999996E-2</v>
      </c>
      <c r="W1323" s="1" t="s">
        <v>7358</v>
      </c>
      <c r="X1323" s="1" t="b">
        <v>0</v>
      </c>
      <c r="Y1323" s="1" t="b">
        <v>0</v>
      </c>
    </row>
    <row r="1324" spans="1:25" x14ac:dyDescent="0.25">
      <c r="A1324" s="1" t="s">
        <v>8084</v>
      </c>
      <c r="B1324" s="1" t="s">
        <v>8085</v>
      </c>
      <c r="C1324" s="1" t="str">
        <f>VLOOKUP(B1324,店铺SKU信息!E:F,2,0)</f>
        <v>AGM42600-Burgundy-2XL</v>
      </c>
      <c r="D1324" s="1" t="s">
        <v>8086</v>
      </c>
      <c r="E1324" s="1" t="s">
        <v>8358</v>
      </c>
      <c r="F1324" s="1" t="s">
        <v>7352</v>
      </c>
      <c r="G1324" s="1">
        <v>12.85</v>
      </c>
      <c r="H1324" s="1">
        <v>9.0399999999999991</v>
      </c>
      <c r="I1324" s="1">
        <v>1.65</v>
      </c>
      <c r="J1324" s="1" t="s">
        <v>7353</v>
      </c>
      <c r="K1324" s="1">
        <v>0.45</v>
      </c>
      <c r="L1324" s="1" t="s">
        <v>7354</v>
      </c>
      <c r="M1324" s="1">
        <v>0.1109</v>
      </c>
      <c r="N1324" s="1" t="s">
        <v>7355</v>
      </c>
      <c r="O1324" s="1" t="s">
        <v>7356</v>
      </c>
      <c r="P1324" s="1">
        <v>1</v>
      </c>
      <c r="Q1324" s="1">
        <v>0</v>
      </c>
      <c r="R1324" s="1">
        <v>0.1109</v>
      </c>
      <c r="S1324" s="38">
        <v>43678</v>
      </c>
      <c r="T1324" s="1">
        <v>0.69</v>
      </c>
      <c r="U1324" s="1" t="s">
        <v>7357</v>
      </c>
      <c r="V1324" s="1">
        <v>7.6499999999999999E-2</v>
      </c>
      <c r="W1324" s="1" t="s">
        <v>7358</v>
      </c>
      <c r="X1324" s="1" t="b">
        <v>0</v>
      </c>
      <c r="Y1324" s="1" t="b">
        <v>0</v>
      </c>
    </row>
    <row r="1325" spans="1:25" x14ac:dyDescent="0.25">
      <c r="A1325" s="1" t="s">
        <v>8096</v>
      </c>
      <c r="B1325" s="1" t="s">
        <v>8097</v>
      </c>
      <c r="C1325" s="1" t="str">
        <f>VLOOKUP(B1325,店铺SKU信息!E:F,2,0)</f>
        <v>AGM42588-Burgundy-3XL</v>
      </c>
      <c r="D1325" s="1" t="s">
        <v>3402</v>
      </c>
      <c r="E1325" s="1" t="s">
        <v>8358</v>
      </c>
      <c r="F1325" s="1" t="s">
        <v>7352</v>
      </c>
      <c r="G1325" s="1">
        <v>12.1</v>
      </c>
      <c r="H1325" s="1">
        <v>8.9</v>
      </c>
      <c r="I1325" s="1">
        <v>2.4</v>
      </c>
      <c r="J1325" s="1" t="s">
        <v>7353</v>
      </c>
      <c r="K1325" s="1">
        <v>1.1499999999999999</v>
      </c>
      <c r="L1325" s="1" t="s">
        <v>7354</v>
      </c>
      <c r="M1325" s="1">
        <v>0.14940000000000001</v>
      </c>
      <c r="N1325" s="1" t="s">
        <v>7355</v>
      </c>
      <c r="O1325" s="1" t="s">
        <v>7356</v>
      </c>
      <c r="P1325" s="1">
        <v>1</v>
      </c>
      <c r="Q1325" s="1">
        <v>0</v>
      </c>
      <c r="R1325" s="1">
        <v>0.14940000000000001</v>
      </c>
      <c r="S1325" s="38">
        <v>43678</v>
      </c>
      <c r="T1325" s="1">
        <v>0.69</v>
      </c>
      <c r="U1325" s="1" t="s">
        <v>7357</v>
      </c>
      <c r="V1325" s="1">
        <v>0.1031</v>
      </c>
      <c r="W1325" s="1" t="s">
        <v>7358</v>
      </c>
      <c r="X1325" s="1" t="b">
        <v>0</v>
      </c>
      <c r="Y1325" s="1" t="b">
        <v>0</v>
      </c>
    </row>
    <row r="1326" spans="1:25" x14ac:dyDescent="0.25">
      <c r="A1326" s="1" t="s">
        <v>8123</v>
      </c>
      <c r="B1326" s="1" t="s">
        <v>8124</v>
      </c>
      <c r="C1326" s="1" t="str">
        <f>VLOOKUP(B1326,店铺SKU信息!E:F,2,0)</f>
        <v>AGM42599-Army Green-4XL</v>
      </c>
      <c r="D1326" s="1" t="s">
        <v>6620</v>
      </c>
      <c r="E1326" s="1" t="s">
        <v>8358</v>
      </c>
      <c r="F1326" s="1" t="s">
        <v>7352</v>
      </c>
      <c r="G1326" s="1">
        <v>12.2</v>
      </c>
      <c r="H1326" s="1">
        <v>9.3000000000000007</v>
      </c>
      <c r="I1326" s="1">
        <v>1.2</v>
      </c>
      <c r="J1326" s="1" t="s">
        <v>7353</v>
      </c>
      <c r="K1326" s="1">
        <v>0.5</v>
      </c>
      <c r="L1326" s="1" t="s">
        <v>7354</v>
      </c>
      <c r="M1326" s="1">
        <v>7.8600000000000003E-2</v>
      </c>
      <c r="N1326" s="1" t="s">
        <v>7355</v>
      </c>
      <c r="O1326" s="1" t="s">
        <v>7356</v>
      </c>
      <c r="P1326" s="1">
        <v>1</v>
      </c>
      <c r="Q1326" s="1">
        <v>0</v>
      </c>
      <c r="R1326" s="1">
        <v>7.8600000000000003E-2</v>
      </c>
      <c r="S1326" s="38">
        <v>43678</v>
      </c>
      <c r="T1326" s="1">
        <v>0.69</v>
      </c>
      <c r="U1326" s="1" t="s">
        <v>7357</v>
      </c>
      <c r="V1326" s="1">
        <v>5.4199999999999998E-2</v>
      </c>
      <c r="W1326" s="1" t="s">
        <v>7358</v>
      </c>
      <c r="X1326" s="1" t="b">
        <v>0</v>
      </c>
      <c r="Y1326" s="1" t="b">
        <v>0</v>
      </c>
    </row>
    <row r="1327" spans="1:25" x14ac:dyDescent="0.25">
      <c r="A1327" s="1" t="s">
        <v>8127</v>
      </c>
      <c r="B1327" s="1" t="s">
        <v>8128</v>
      </c>
      <c r="C1327" s="1" t="str">
        <f>VLOOKUP(B1327,店铺SKU信息!E:F,2,0)</f>
        <v>AGM19377-Gray-XL</v>
      </c>
      <c r="D1327" s="1" t="s">
        <v>8129</v>
      </c>
      <c r="E1327" s="1" t="s">
        <v>8358</v>
      </c>
      <c r="F1327" s="1" t="s">
        <v>7352</v>
      </c>
      <c r="G1327" s="1">
        <v>12.68</v>
      </c>
      <c r="H1327" s="1">
        <v>10.19</v>
      </c>
      <c r="I1327" s="1">
        <v>1.18</v>
      </c>
      <c r="J1327" s="1" t="s">
        <v>7353</v>
      </c>
      <c r="K1327" s="1">
        <v>0.4</v>
      </c>
      <c r="L1327" s="1" t="s">
        <v>7354</v>
      </c>
      <c r="M1327" s="1">
        <v>8.8300000000000003E-2</v>
      </c>
      <c r="N1327" s="1" t="s">
        <v>7355</v>
      </c>
      <c r="O1327" s="1" t="s">
        <v>7356</v>
      </c>
      <c r="P1327" s="1">
        <v>1</v>
      </c>
      <c r="Q1327" s="1">
        <v>0</v>
      </c>
      <c r="R1327" s="1">
        <v>8.8300000000000003E-2</v>
      </c>
      <c r="S1327" s="38">
        <v>43678</v>
      </c>
      <c r="T1327" s="1">
        <v>0.69</v>
      </c>
      <c r="U1327" s="1" t="s">
        <v>7357</v>
      </c>
      <c r="V1327" s="1">
        <v>6.0900000000000003E-2</v>
      </c>
      <c r="W1327" s="1" t="s">
        <v>7358</v>
      </c>
      <c r="X1327" s="1" t="b">
        <v>0</v>
      </c>
      <c r="Y1327" s="1" t="b">
        <v>0</v>
      </c>
    </row>
    <row r="1328" spans="1:25" x14ac:dyDescent="0.25">
      <c r="A1328" s="1" t="s">
        <v>8058</v>
      </c>
      <c r="B1328" s="1" t="s">
        <v>8059</v>
      </c>
      <c r="C1328" s="1" t="str">
        <f>VLOOKUP(B1328,店铺SKU信息!E:F,2,0)</f>
        <v>AGM42588-Burgundy-4XL</v>
      </c>
      <c r="D1328" s="1" t="s">
        <v>8060</v>
      </c>
      <c r="E1328" s="1" t="s">
        <v>8358</v>
      </c>
      <c r="F1328" s="1" t="s">
        <v>7352</v>
      </c>
      <c r="G1328" s="1">
        <v>12.1</v>
      </c>
      <c r="H1328" s="1">
        <v>8.9</v>
      </c>
      <c r="I1328" s="1">
        <v>2.4</v>
      </c>
      <c r="J1328" s="1" t="s">
        <v>7353</v>
      </c>
      <c r="K1328" s="1">
        <v>1.1499999999999999</v>
      </c>
      <c r="L1328" s="1" t="s">
        <v>7354</v>
      </c>
      <c r="M1328" s="1">
        <v>0.14940000000000001</v>
      </c>
      <c r="N1328" s="1" t="s">
        <v>7355</v>
      </c>
      <c r="O1328" s="1" t="s">
        <v>7356</v>
      </c>
      <c r="P1328" s="1">
        <v>1</v>
      </c>
      <c r="Q1328" s="1">
        <v>0</v>
      </c>
      <c r="R1328" s="1">
        <v>0.14940000000000001</v>
      </c>
      <c r="S1328" s="38">
        <v>43678</v>
      </c>
      <c r="T1328" s="1">
        <v>0.69</v>
      </c>
      <c r="U1328" s="1" t="s">
        <v>7357</v>
      </c>
      <c r="V1328" s="1">
        <v>0.1031</v>
      </c>
      <c r="W1328" s="1" t="s">
        <v>7358</v>
      </c>
      <c r="X1328" s="1" t="b">
        <v>0</v>
      </c>
      <c r="Y1328" s="1" t="b">
        <v>0</v>
      </c>
    </row>
    <row r="1329" spans="1:25" x14ac:dyDescent="0.25">
      <c r="A1329" s="1" t="s">
        <v>7543</v>
      </c>
      <c r="B1329" s="1" t="s">
        <v>7544</v>
      </c>
      <c r="C1329" s="1" t="str">
        <f>VLOOKUP(B1329,店铺SKU信息!E:F,2,0)</f>
        <v>AGM42644-White Stripe-3XL</v>
      </c>
      <c r="D1329" s="1" t="s">
        <v>3978</v>
      </c>
      <c r="E1329" s="1" t="s">
        <v>8358</v>
      </c>
      <c r="F1329" s="1" t="s">
        <v>7352</v>
      </c>
      <c r="G1329" s="1">
        <v>12.7</v>
      </c>
      <c r="H1329" s="1">
        <v>9.9</v>
      </c>
      <c r="I1329" s="1">
        <v>0.8</v>
      </c>
      <c r="J1329" s="1" t="s">
        <v>7353</v>
      </c>
      <c r="K1329" s="1">
        <v>0.65</v>
      </c>
      <c r="L1329" s="1" t="s">
        <v>7354</v>
      </c>
      <c r="M1329" s="1">
        <v>5.8099999999999999E-2</v>
      </c>
      <c r="N1329" s="1" t="s">
        <v>7355</v>
      </c>
      <c r="O1329" s="1" t="s">
        <v>7356</v>
      </c>
      <c r="P1329" s="1">
        <v>1</v>
      </c>
      <c r="Q1329" s="1">
        <v>0</v>
      </c>
      <c r="R1329" s="1">
        <v>5.8099999999999999E-2</v>
      </c>
      <c r="S1329" s="38">
        <v>43678</v>
      </c>
      <c r="T1329" s="1">
        <v>0.69</v>
      </c>
      <c r="U1329" s="1" t="s">
        <v>7357</v>
      </c>
      <c r="V1329" s="1">
        <v>4.0099999999999997E-2</v>
      </c>
      <c r="W1329" s="1" t="s">
        <v>7358</v>
      </c>
      <c r="X1329" s="1" t="b">
        <v>0</v>
      </c>
      <c r="Y1329" s="1" t="b">
        <v>0</v>
      </c>
    </row>
    <row r="1330" spans="1:25" x14ac:dyDescent="0.25">
      <c r="A1330" s="1" t="s">
        <v>8026</v>
      </c>
      <c r="B1330" s="1" t="s">
        <v>8027</v>
      </c>
      <c r="C1330" s="1" t="str">
        <f>VLOOKUP(B1330,店铺SKU信息!E:F,2,0)</f>
        <v>AGM42599-Army Green-2XL</v>
      </c>
      <c r="D1330" s="1" t="s">
        <v>4182</v>
      </c>
      <c r="E1330" s="1" t="s">
        <v>8358</v>
      </c>
      <c r="F1330" s="1" t="s">
        <v>7352</v>
      </c>
      <c r="G1330" s="1">
        <v>12.2</v>
      </c>
      <c r="H1330" s="1">
        <v>9.3000000000000007</v>
      </c>
      <c r="I1330" s="1">
        <v>1.2</v>
      </c>
      <c r="J1330" s="1" t="s">
        <v>7353</v>
      </c>
      <c r="K1330" s="1">
        <v>0.5</v>
      </c>
      <c r="L1330" s="1" t="s">
        <v>7354</v>
      </c>
      <c r="M1330" s="1">
        <v>7.8600000000000003E-2</v>
      </c>
      <c r="N1330" s="1" t="s">
        <v>7355</v>
      </c>
      <c r="O1330" s="1" t="s">
        <v>7356</v>
      </c>
      <c r="P1330" s="1">
        <v>1</v>
      </c>
      <c r="Q1330" s="1">
        <v>0</v>
      </c>
      <c r="R1330" s="1">
        <v>7.8600000000000003E-2</v>
      </c>
      <c r="S1330" s="38">
        <v>43678</v>
      </c>
      <c r="T1330" s="1">
        <v>0.69</v>
      </c>
      <c r="U1330" s="1" t="s">
        <v>7357</v>
      </c>
      <c r="V1330" s="1">
        <v>5.4199999999999998E-2</v>
      </c>
      <c r="W1330" s="1" t="s">
        <v>7358</v>
      </c>
      <c r="X1330" s="1" t="b">
        <v>0</v>
      </c>
      <c r="Y1330" s="1" t="b">
        <v>0</v>
      </c>
    </row>
    <row r="1331" spans="1:25" x14ac:dyDescent="0.25">
      <c r="A1331" s="1" t="s">
        <v>7413</v>
      </c>
      <c r="B1331" s="1" t="s">
        <v>7414</v>
      </c>
      <c r="C1331" s="1" t="str">
        <f>VLOOKUP(B1331,店铺SKU信息!E:F,2,0)</f>
        <v>AGM42599-Red-4XL</v>
      </c>
      <c r="D1331" s="1" t="s">
        <v>7415</v>
      </c>
      <c r="E1331" s="1" t="s">
        <v>8358</v>
      </c>
      <c r="F1331" s="1" t="s">
        <v>7352</v>
      </c>
      <c r="G1331" s="1">
        <v>12.2</v>
      </c>
      <c r="H1331" s="1">
        <v>9.3000000000000007</v>
      </c>
      <c r="I1331" s="1">
        <v>1.2</v>
      </c>
      <c r="J1331" s="1" t="s">
        <v>7353</v>
      </c>
      <c r="K1331" s="1">
        <v>0.5</v>
      </c>
      <c r="L1331" s="1" t="s">
        <v>7354</v>
      </c>
      <c r="M1331" s="1">
        <v>7.8799999999999995E-2</v>
      </c>
      <c r="N1331" s="1" t="s">
        <v>7355</v>
      </c>
      <c r="O1331" s="1" t="s">
        <v>7356</v>
      </c>
      <c r="P1331" s="1">
        <v>1</v>
      </c>
      <c r="Q1331" s="1">
        <v>0</v>
      </c>
      <c r="R1331" s="1">
        <v>7.8799999999999995E-2</v>
      </c>
      <c r="S1331" s="38">
        <v>43678</v>
      </c>
      <c r="T1331" s="1">
        <v>0.69</v>
      </c>
      <c r="U1331" s="1" t="s">
        <v>7357</v>
      </c>
      <c r="V1331" s="1">
        <v>5.4399999999999997E-2</v>
      </c>
      <c r="W1331" s="1" t="s">
        <v>7358</v>
      </c>
      <c r="X1331" s="1" t="b">
        <v>0</v>
      </c>
      <c r="Y1331" s="1" t="b">
        <v>0</v>
      </c>
    </row>
    <row r="1332" spans="1:25" x14ac:dyDescent="0.25">
      <c r="A1332" s="1" t="s">
        <v>7474</v>
      </c>
      <c r="B1332" s="1" t="s">
        <v>7475</v>
      </c>
      <c r="C1332" s="1" t="str">
        <f>VLOOKUP(B1332,店铺SKU信息!E:F,2,0)</f>
        <v>AGM42644-Black Stripe-XL</v>
      </c>
      <c r="D1332" s="1" t="s">
        <v>3346</v>
      </c>
      <c r="E1332" s="1" t="s">
        <v>8358</v>
      </c>
      <c r="F1332" s="1" t="s">
        <v>7352</v>
      </c>
      <c r="G1332" s="1">
        <v>12.7</v>
      </c>
      <c r="H1332" s="1">
        <v>9.9</v>
      </c>
      <c r="I1332" s="1">
        <v>0.8</v>
      </c>
      <c r="J1332" s="1" t="s">
        <v>7353</v>
      </c>
      <c r="K1332" s="1">
        <v>0.65</v>
      </c>
      <c r="L1332" s="1" t="s">
        <v>7354</v>
      </c>
      <c r="M1332" s="1">
        <v>5.8099999999999999E-2</v>
      </c>
      <c r="N1332" s="1" t="s">
        <v>7355</v>
      </c>
      <c r="O1332" s="1" t="s">
        <v>7356</v>
      </c>
      <c r="P1332" s="1">
        <v>1</v>
      </c>
      <c r="Q1332" s="1">
        <v>0</v>
      </c>
      <c r="R1332" s="1">
        <v>5.8099999999999999E-2</v>
      </c>
      <c r="S1332" s="38">
        <v>43678</v>
      </c>
      <c r="T1332" s="1">
        <v>0.69</v>
      </c>
      <c r="U1332" s="1" t="s">
        <v>7357</v>
      </c>
      <c r="V1332" s="1">
        <v>4.0099999999999997E-2</v>
      </c>
      <c r="W1332" s="1" t="s">
        <v>7358</v>
      </c>
      <c r="X1332" s="1" t="b">
        <v>0</v>
      </c>
      <c r="Y1332" s="1" t="b">
        <v>0</v>
      </c>
    </row>
    <row r="1333" spans="1:25" x14ac:dyDescent="0.25">
      <c r="A1333" s="1" t="s">
        <v>7861</v>
      </c>
      <c r="B1333" s="1" t="s">
        <v>7862</v>
      </c>
      <c r="C1333" s="1" t="str">
        <f>VLOOKUP(B1333,店铺SKU信息!E:F,2,0)</f>
        <v>AGM42600-Black-3XL</v>
      </c>
      <c r="D1333" s="1" t="s">
        <v>3261</v>
      </c>
      <c r="E1333" s="1" t="s">
        <v>8358</v>
      </c>
      <c r="F1333" s="1" t="s">
        <v>7352</v>
      </c>
      <c r="G1333" s="1">
        <v>12.85</v>
      </c>
      <c r="H1333" s="1">
        <v>9.0399999999999991</v>
      </c>
      <c r="I1333" s="1">
        <v>1.65</v>
      </c>
      <c r="J1333" s="1" t="s">
        <v>7353</v>
      </c>
      <c r="K1333" s="1">
        <v>0.45</v>
      </c>
      <c r="L1333" s="1" t="s">
        <v>7354</v>
      </c>
      <c r="M1333" s="1">
        <v>0.1109</v>
      </c>
      <c r="N1333" s="1" t="s">
        <v>7355</v>
      </c>
      <c r="O1333" s="1" t="s">
        <v>7356</v>
      </c>
      <c r="P1333" s="1">
        <v>1</v>
      </c>
      <c r="Q1333" s="1">
        <v>0</v>
      </c>
      <c r="R1333" s="1">
        <v>0.1109</v>
      </c>
      <c r="S1333" s="38">
        <v>43678</v>
      </c>
      <c r="T1333" s="1">
        <v>0.69</v>
      </c>
      <c r="U1333" s="1" t="s">
        <v>7357</v>
      </c>
      <c r="V1333" s="1">
        <v>7.6499999999999999E-2</v>
      </c>
      <c r="W1333" s="1" t="s">
        <v>7358</v>
      </c>
      <c r="X1333" s="1" t="b">
        <v>0</v>
      </c>
      <c r="Y1333" s="1" t="b">
        <v>0</v>
      </c>
    </row>
    <row r="1334" spans="1:25" x14ac:dyDescent="0.25">
      <c r="A1334" s="1" t="s">
        <v>7899</v>
      </c>
      <c r="B1334" s="1" t="s">
        <v>7900</v>
      </c>
      <c r="C1334" s="1" t="str">
        <f>VLOOKUP(B1334,店铺SKU信息!E:F,2,0)</f>
        <v>AGM42588-Black-XL</v>
      </c>
      <c r="D1334" s="1" t="s">
        <v>7901</v>
      </c>
      <c r="E1334" s="1" t="s">
        <v>8358</v>
      </c>
      <c r="F1334" s="1" t="s">
        <v>7352</v>
      </c>
      <c r="G1334" s="1">
        <v>12.1</v>
      </c>
      <c r="H1334" s="1">
        <v>8.9</v>
      </c>
      <c r="I1334" s="1">
        <v>2.4</v>
      </c>
      <c r="J1334" s="1" t="s">
        <v>7353</v>
      </c>
      <c r="K1334" s="1">
        <v>1.1499999999999999</v>
      </c>
      <c r="L1334" s="1" t="s">
        <v>7354</v>
      </c>
      <c r="M1334" s="1">
        <v>0.14940000000000001</v>
      </c>
      <c r="N1334" s="1" t="s">
        <v>7355</v>
      </c>
      <c r="O1334" s="1" t="s">
        <v>7356</v>
      </c>
      <c r="P1334" s="1">
        <v>1</v>
      </c>
      <c r="Q1334" s="1">
        <v>0</v>
      </c>
      <c r="R1334" s="1">
        <v>0.14940000000000001</v>
      </c>
      <c r="S1334" s="38">
        <v>43678</v>
      </c>
      <c r="T1334" s="1">
        <v>0.69</v>
      </c>
      <c r="U1334" s="1" t="s">
        <v>7357</v>
      </c>
      <c r="V1334" s="1">
        <v>0.1031</v>
      </c>
      <c r="W1334" s="1" t="s">
        <v>7358</v>
      </c>
      <c r="X1334" s="1" t="b">
        <v>0</v>
      </c>
      <c r="Y1334" s="1" t="b">
        <v>0</v>
      </c>
    </row>
    <row r="1335" spans="1:25" x14ac:dyDescent="0.25">
      <c r="A1335" s="1" t="s">
        <v>7700</v>
      </c>
      <c r="B1335" s="1" t="s">
        <v>7701</v>
      </c>
      <c r="C1335" s="1" t="str">
        <f>VLOOKUP(B1335,店铺SKU信息!E:F,2,0)</f>
        <v>AGM42600-Black-XL</v>
      </c>
      <c r="D1335" s="1" t="s">
        <v>7702</v>
      </c>
      <c r="E1335" s="1" t="s">
        <v>8358</v>
      </c>
      <c r="F1335" s="1" t="s">
        <v>7352</v>
      </c>
      <c r="G1335" s="1">
        <v>12.85</v>
      </c>
      <c r="H1335" s="1">
        <v>9.0399999999999991</v>
      </c>
      <c r="I1335" s="1">
        <v>1.65</v>
      </c>
      <c r="J1335" s="1" t="s">
        <v>7353</v>
      </c>
      <c r="K1335" s="1">
        <v>0.45</v>
      </c>
      <c r="L1335" s="1" t="s">
        <v>7354</v>
      </c>
      <c r="M1335" s="1">
        <v>0.1109</v>
      </c>
      <c r="N1335" s="1" t="s">
        <v>7355</v>
      </c>
      <c r="O1335" s="1" t="s">
        <v>7356</v>
      </c>
      <c r="P1335" s="1">
        <v>1</v>
      </c>
      <c r="Q1335" s="1">
        <v>0</v>
      </c>
      <c r="R1335" s="1">
        <v>0.1109</v>
      </c>
      <c r="S1335" s="38">
        <v>43678</v>
      </c>
      <c r="T1335" s="1">
        <v>0.69</v>
      </c>
      <c r="U1335" s="1" t="s">
        <v>7357</v>
      </c>
      <c r="V1335" s="1">
        <v>7.6499999999999999E-2</v>
      </c>
      <c r="W1335" s="1" t="s">
        <v>7358</v>
      </c>
      <c r="X1335" s="1" t="b">
        <v>0</v>
      </c>
      <c r="Y1335" s="1" t="b">
        <v>0</v>
      </c>
    </row>
    <row r="1336" spans="1:25" x14ac:dyDescent="0.25">
      <c r="A1336" s="1" t="s">
        <v>8064</v>
      </c>
      <c r="B1336" s="1" t="s">
        <v>8065</v>
      </c>
      <c r="C1336" s="1" t="str">
        <f>VLOOKUP(B1336,店铺SKU信息!E:F,2,0)</f>
        <v>AGM42644-White Stripe-2XL</v>
      </c>
      <c r="D1336" s="1" t="s">
        <v>3592</v>
      </c>
      <c r="E1336" s="1" t="s">
        <v>8358</v>
      </c>
      <c r="F1336" s="1" t="s">
        <v>7352</v>
      </c>
      <c r="G1336" s="1">
        <v>12.7</v>
      </c>
      <c r="H1336" s="1">
        <v>9.9</v>
      </c>
      <c r="I1336" s="1">
        <v>0.8</v>
      </c>
      <c r="J1336" s="1" t="s">
        <v>7353</v>
      </c>
      <c r="K1336" s="1">
        <v>0.65</v>
      </c>
      <c r="L1336" s="1" t="s">
        <v>7354</v>
      </c>
      <c r="M1336" s="1">
        <v>5.8099999999999999E-2</v>
      </c>
      <c r="N1336" s="1" t="s">
        <v>7355</v>
      </c>
      <c r="O1336" s="1" t="s">
        <v>7356</v>
      </c>
      <c r="P1336" s="1">
        <v>1</v>
      </c>
      <c r="Q1336" s="1">
        <v>0</v>
      </c>
      <c r="R1336" s="1">
        <v>5.8099999999999999E-2</v>
      </c>
      <c r="S1336" s="38">
        <v>43678</v>
      </c>
      <c r="T1336" s="1">
        <v>0.69</v>
      </c>
      <c r="U1336" s="1" t="s">
        <v>7357</v>
      </c>
      <c r="V1336" s="1">
        <v>4.0099999999999997E-2</v>
      </c>
      <c r="W1336" s="1" t="s">
        <v>7358</v>
      </c>
      <c r="X1336" s="1" t="b">
        <v>0</v>
      </c>
      <c r="Y1336" s="1" t="b">
        <v>0</v>
      </c>
    </row>
    <row r="1337" spans="1:25" x14ac:dyDescent="0.25">
      <c r="A1337" s="1" t="s">
        <v>8039</v>
      </c>
      <c r="B1337" s="1" t="s">
        <v>8040</v>
      </c>
      <c r="C1337" s="1" t="str">
        <f>VLOOKUP(B1337,店铺SKU信息!E:F,2,0)</f>
        <v>AGM42600-Burgundy-4XL</v>
      </c>
      <c r="D1337" s="1" t="s">
        <v>5227</v>
      </c>
      <c r="E1337" s="1" t="s">
        <v>8358</v>
      </c>
      <c r="F1337" s="1" t="s">
        <v>7352</v>
      </c>
      <c r="G1337" s="1">
        <v>12.85</v>
      </c>
      <c r="H1337" s="1">
        <v>9.0399999999999991</v>
      </c>
      <c r="I1337" s="1">
        <v>1.65</v>
      </c>
      <c r="J1337" s="1" t="s">
        <v>7353</v>
      </c>
      <c r="K1337" s="1">
        <v>0.45</v>
      </c>
      <c r="L1337" s="1" t="s">
        <v>7354</v>
      </c>
      <c r="M1337" s="1">
        <v>0.1109</v>
      </c>
      <c r="N1337" s="1" t="s">
        <v>7355</v>
      </c>
      <c r="O1337" s="1" t="s">
        <v>7356</v>
      </c>
      <c r="P1337" s="1">
        <v>1</v>
      </c>
      <c r="Q1337" s="1">
        <v>0</v>
      </c>
      <c r="R1337" s="1">
        <v>0.1109</v>
      </c>
      <c r="S1337" s="38">
        <v>43678</v>
      </c>
      <c r="T1337" s="1">
        <v>0.69</v>
      </c>
      <c r="U1337" s="1" t="s">
        <v>7357</v>
      </c>
      <c r="V1337" s="1">
        <v>7.6499999999999999E-2</v>
      </c>
      <c r="W1337" s="1" t="s">
        <v>7358</v>
      </c>
      <c r="X1337" s="1" t="b">
        <v>0</v>
      </c>
      <c r="Y1337" s="1" t="b">
        <v>0</v>
      </c>
    </row>
    <row r="1338" spans="1:25" x14ac:dyDescent="0.25">
      <c r="A1338" s="1" t="s">
        <v>7535</v>
      </c>
      <c r="B1338" s="1" t="s">
        <v>7536</v>
      </c>
      <c r="C1338" s="1" t="str">
        <f>VLOOKUP(B1338,店铺SKU信息!E:F,2,0)</f>
        <v>AGM48899-Black-XL</v>
      </c>
      <c r="D1338" s="1" t="s">
        <v>7537</v>
      </c>
      <c r="E1338" s="1" t="s">
        <v>8358</v>
      </c>
      <c r="F1338" s="1" t="s">
        <v>7352</v>
      </c>
      <c r="G1338" s="1">
        <v>12.56</v>
      </c>
      <c r="H1338" s="1">
        <v>9.92</v>
      </c>
      <c r="I1338" s="1">
        <v>0.59</v>
      </c>
      <c r="J1338" s="1" t="s">
        <v>7353</v>
      </c>
      <c r="K1338" s="1">
        <v>0.35</v>
      </c>
      <c r="L1338" s="1" t="s">
        <v>7354</v>
      </c>
      <c r="M1338" s="1">
        <v>4.2599999999999999E-2</v>
      </c>
      <c r="N1338" s="1" t="s">
        <v>7355</v>
      </c>
      <c r="O1338" s="1" t="s">
        <v>7356</v>
      </c>
      <c r="P1338" s="1">
        <v>1</v>
      </c>
      <c r="Q1338" s="1">
        <v>0</v>
      </c>
      <c r="R1338" s="1">
        <v>4.2599999999999999E-2</v>
      </c>
      <c r="S1338" s="38">
        <v>43678</v>
      </c>
      <c r="T1338" s="1">
        <v>0.69</v>
      </c>
      <c r="U1338" s="1" t="s">
        <v>7357</v>
      </c>
      <c r="V1338" s="1">
        <v>2.9399999999999999E-2</v>
      </c>
      <c r="W1338" s="1" t="s">
        <v>7358</v>
      </c>
      <c r="X1338" s="1" t="b">
        <v>0</v>
      </c>
      <c r="Y1338" s="1" t="b">
        <v>0</v>
      </c>
    </row>
    <row r="1339" spans="1:25" x14ac:dyDescent="0.25">
      <c r="A1339" s="1" t="s">
        <v>8206</v>
      </c>
      <c r="B1339" s="1" t="s">
        <v>8207</v>
      </c>
      <c r="C1339" s="1" t="str">
        <f>VLOOKUP(B1339,店铺SKU信息!E:F,2,0)</f>
        <v>AGM42622-Black-3XL</v>
      </c>
      <c r="D1339" s="1" t="s">
        <v>3728</v>
      </c>
      <c r="E1339" s="1" t="s">
        <v>8358</v>
      </c>
      <c r="F1339" s="1" t="s">
        <v>7352</v>
      </c>
      <c r="G1339" s="1">
        <v>12.5</v>
      </c>
      <c r="H1339" s="1">
        <v>8.58</v>
      </c>
      <c r="I1339" s="1">
        <v>1.5</v>
      </c>
      <c r="J1339" s="1" t="s">
        <v>7353</v>
      </c>
      <c r="K1339" s="1">
        <v>0.45</v>
      </c>
      <c r="L1339" s="1" t="s">
        <v>7354</v>
      </c>
      <c r="M1339" s="1">
        <v>9.3100000000000002E-2</v>
      </c>
      <c r="N1339" s="1" t="s">
        <v>7355</v>
      </c>
      <c r="O1339" s="1" t="s">
        <v>7356</v>
      </c>
      <c r="P1339" s="1">
        <v>1</v>
      </c>
      <c r="Q1339" s="1">
        <v>0</v>
      </c>
      <c r="R1339" s="1">
        <v>9.3100000000000002E-2</v>
      </c>
      <c r="S1339" s="38">
        <v>43678</v>
      </c>
      <c r="T1339" s="1">
        <v>0.69</v>
      </c>
      <c r="U1339" s="1" t="s">
        <v>7357</v>
      </c>
      <c r="V1339" s="1">
        <v>6.4199999999999993E-2</v>
      </c>
      <c r="W1339" s="1" t="s">
        <v>7358</v>
      </c>
      <c r="X1339" s="1" t="b">
        <v>0</v>
      </c>
      <c r="Y1339" s="1" t="b">
        <v>0</v>
      </c>
    </row>
    <row r="1340" spans="1:25" x14ac:dyDescent="0.25">
      <c r="A1340" s="1" t="s">
        <v>8078</v>
      </c>
      <c r="B1340" s="1" t="s">
        <v>8079</v>
      </c>
      <c r="C1340" s="1" t="str">
        <f>VLOOKUP(B1340,店铺SKU信息!E:F,2,0)</f>
        <v>AGM19377-Black-3XL</v>
      </c>
      <c r="D1340" s="1" t="s">
        <v>8080</v>
      </c>
      <c r="E1340" s="1" t="s">
        <v>8358</v>
      </c>
      <c r="F1340" s="1" t="s">
        <v>7352</v>
      </c>
      <c r="G1340" s="1">
        <v>12.68</v>
      </c>
      <c r="H1340" s="1">
        <v>10.19</v>
      </c>
      <c r="I1340" s="1">
        <v>1.18</v>
      </c>
      <c r="J1340" s="1" t="s">
        <v>7353</v>
      </c>
      <c r="K1340" s="1">
        <v>0.4</v>
      </c>
      <c r="L1340" s="1" t="s">
        <v>7354</v>
      </c>
      <c r="M1340" s="1">
        <v>8.8300000000000003E-2</v>
      </c>
      <c r="N1340" s="1" t="s">
        <v>7355</v>
      </c>
      <c r="O1340" s="1" t="s">
        <v>7356</v>
      </c>
      <c r="P1340" s="1">
        <v>1</v>
      </c>
      <c r="Q1340" s="1">
        <v>0</v>
      </c>
      <c r="R1340" s="1">
        <v>8.8300000000000003E-2</v>
      </c>
      <c r="S1340" s="38">
        <v>43678</v>
      </c>
      <c r="T1340" s="1">
        <v>0.69</v>
      </c>
      <c r="U1340" s="1" t="s">
        <v>7357</v>
      </c>
      <c r="V1340" s="1">
        <v>6.0900000000000003E-2</v>
      </c>
      <c r="W1340" s="1" t="s">
        <v>7358</v>
      </c>
      <c r="X1340" s="1" t="b">
        <v>0</v>
      </c>
      <c r="Y1340" s="1" t="b">
        <v>0</v>
      </c>
    </row>
    <row r="1341" spans="1:25" x14ac:dyDescent="0.25">
      <c r="A1341" s="1" t="s">
        <v>7548</v>
      </c>
      <c r="B1341" s="1" t="s">
        <v>7549</v>
      </c>
      <c r="C1341" s="1" t="str">
        <f>VLOOKUP(B1341,店铺SKU信息!E:F,2,0)</f>
        <v>AGM42588-Burgundy-XL</v>
      </c>
      <c r="D1341" s="1" t="s">
        <v>7550</v>
      </c>
      <c r="E1341" s="1" t="s">
        <v>8358</v>
      </c>
      <c r="F1341" s="1" t="s">
        <v>7352</v>
      </c>
      <c r="G1341" s="1">
        <v>12.1</v>
      </c>
      <c r="H1341" s="1">
        <v>8.9</v>
      </c>
      <c r="I1341" s="1">
        <v>2.4</v>
      </c>
      <c r="J1341" s="1" t="s">
        <v>7353</v>
      </c>
      <c r="K1341" s="1">
        <v>1.1499999999999999</v>
      </c>
      <c r="L1341" s="1" t="s">
        <v>7354</v>
      </c>
      <c r="M1341" s="1">
        <v>0.14940000000000001</v>
      </c>
      <c r="N1341" s="1" t="s">
        <v>7355</v>
      </c>
      <c r="O1341" s="1" t="s">
        <v>7356</v>
      </c>
      <c r="P1341" s="1">
        <v>1</v>
      </c>
      <c r="Q1341" s="1">
        <v>0</v>
      </c>
      <c r="R1341" s="1">
        <v>0.14940000000000001</v>
      </c>
      <c r="S1341" s="38">
        <v>43678</v>
      </c>
      <c r="T1341" s="1">
        <v>0.69</v>
      </c>
      <c r="U1341" s="1" t="s">
        <v>7357</v>
      </c>
      <c r="V1341" s="1">
        <v>0.1031</v>
      </c>
      <c r="W1341" s="1" t="s">
        <v>7358</v>
      </c>
      <c r="X1341" s="1" t="b">
        <v>0</v>
      </c>
      <c r="Y1341" s="1" t="b">
        <v>0</v>
      </c>
    </row>
    <row r="1342" spans="1:25" x14ac:dyDescent="0.25">
      <c r="A1342" s="1" t="s">
        <v>7510</v>
      </c>
      <c r="B1342" s="1" t="s">
        <v>7511</v>
      </c>
      <c r="C1342" s="1" t="str">
        <f>VLOOKUP(B1342,店铺SKU信息!E:F,2,0)</f>
        <v>AGM48899-Burgundy-XL</v>
      </c>
      <c r="D1342" s="1" t="s">
        <v>7512</v>
      </c>
      <c r="E1342" s="1" t="s">
        <v>8358</v>
      </c>
      <c r="F1342" s="1" t="s">
        <v>7352</v>
      </c>
      <c r="G1342" s="1">
        <v>12.56</v>
      </c>
      <c r="H1342" s="1">
        <v>9.92</v>
      </c>
      <c r="I1342" s="1">
        <v>0.59</v>
      </c>
      <c r="J1342" s="1" t="s">
        <v>7353</v>
      </c>
      <c r="K1342" s="1">
        <v>0.35</v>
      </c>
      <c r="L1342" s="1" t="s">
        <v>7354</v>
      </c>
      <c r="M1342" s="1">
        <v>4.2599999999999999E-2</v>
      </c>
      <c r="N1342" s="1" t="s">
        <v>7355</v>
      </c>
      <c r="O1342" s="1" t="s">
        <v>7356</v>
      </c>
      <c r="P1342" s="1">
        <v>1</v>
      </c>
      <c r="Q1342" s="1">
        <v>0</v>
      </c>
      <c r="R1342" s="1">
        <v>4.2599999999999999E-2</v>
      </c>
      <c r="S1342" s="38">
        <v>43678</v>
      </c>
      <c r="T1342" s="1">
        <v>0.69</v>
      </c>
      <c r="U1342" s="1" t="s">
        <v>7357</v>
      </c>
      <c r="V1342" s="1">
        <v>2.9399999999999999E-2</v>
      </c>
      <c r="W1342" s="1" t="s">
        <v>7358</v>
      </c>
      <c r="X1342" s="1" t="b">
        <v>0</v>
      </c>
      <c r="Y1342" s="1" t="b">
        <v>0</v>
      </c>
    </row>
    <row r="1343" spans="1:25" x14ac:dyDescent="0.25">
      <c r="A1343" s="1" t="s">
        <v>8109</v>
      </c>
      <c r="B1343" s="1" t="s">
        <v>8110</v>
      </c>
      <c r="C1343" s="1" t="str">
        <f>VLOOKUP(B1343,店铺SKU信息!E:F,2,0)</f>
        <v>AGM42588-Green-4XL</v>
      </c>
      <c r="D1343" s="1" t="s">
        <v>2627</v>
      </c>
      <c r="E1343" s="1" t="s">
        <v>8358</v>
      </c>
      <c r="F1343" s="1" t="s">
        <v>7352</v>
      </c>
      <c r="G1343" s="1">
        <v>12.1</v>
      </c>
      <c r="H1343" s="1">
        <v>8.9</v>
      </c>
      <c r="I1343" s="1">
        <v>2.4</v>
      </c>
      <c r="J1343" s="1" t="s">
        <v>7353</v>
      </c>
      <c r="K1343" s="1">
        <v>1.1499999999999999</v>
      </c>
      <c r="L1343" s="1" t="s">
        <v>7354</v>
      </c>
      <c r="M1343" s="1">
        <v>0.14940000000000001</v>
      </c>
      <c r="N1343" s="1" t="s">
        <v>7355</v>
      </c>
      <c r="O1343" s="1" t="s">
        <v>7356</v>
      </c>
      <c r="P1343" s="1">
        <v>1</v>
      </c>
      <c r="Q1343" s="1">
        <v>0</v>
      </c>
      <c r="R1343" s="1">
        <v>0.14940000000000001</v>
      </c>
      <c r="S1343" s="38">
        <v>43678</v>
      </c>
      <c r="T1343" s="1">
        <v>0.69</v>
      </c>
      <c r="U1343" s="1" t="s">
        <v>7357</v>
      </c>
      <c r="V1343" s="1">
        <v>0.1031</v>
      </c>
      <c r="W1343" s="1" t="s">
        <v>7358</v>
      </c>
      <c r="X1343" s="1" t="b">
        <v>0</v>
      </c>
      <c r="Y1343" s="1" t="b">
        <v>0</v>
      </c>
    </row>
    <row r="1344" spans="1:25" x14ac:dyDescent="0.25">
      <c r="A1344" s="1" t="s">
        <v>8144</v>
      </c>
      <c r="B1344" s="1" t="s">
        <v>8145</v>
      </c>
      <c r="C1344" s="1" t="str">
        <f>VLOOKUP(B1344,店铺SKU信息!E:F,2,0)</f>
        <v>AGM42644-Black Stripe-4XL</v>
      </c>
      <c r="D1344" s="1" t="s">
        <v>5202</v>
      </c>
      <c r="E1344" s="1" t="s">
        <v>8358</v>
      </c>
      <c r="F1344" s="1" t="s">
        <v>7352</v>
      </c>
      <c r="G1344" s="1">
        <v>12.7</v>
      </c>
      <c r="H1344" s="1">
        <v>9.9</v>
      </c>
      <c r="I1344" s="1">
        <v>0.8</v>
      </c>
      <c r="J1344" s="1" t="s">
        <v>7353</v>
      </c>
      <c r="K1344" s="1">
        <v>0.65</v>
      </c>
      <c r="L1344" s="1" t="s">
        <v>7354</v>
      </c>
      <c r="M1344" s="1">
        <v>5.8099999999999999E-2</v>
      </c>
      <c r="N1344" s="1" t="s">
        <v>7355</v>
      </c>
      <c r="O1344" s="1" t="s">
        <v>7356</v>
      </c>
      <c r="P1344" s="1">
        <v>1</v>
      </c>
      <c r="Q1344" s="1">
        <v>0</v>
      </c>
      <c r="R1344" s="1">
        <v>5.8099999999999999E-2</v>
      </c>
      <c r="S1344" s="38">
        <v>43678</v>
      </c>
      <c r="T1344" s="1">
        <v>0.69</v>
      </c>
      <c r="U1344" s="1" t="s">
        <v>7357</v>
      </c>
      <c r="V1344" s="1">
        <v>4.0099999999999997E-2</v>
      </c>
      <c r="W1344" s="1" t="s">
        <v>7358</v>
      </c>
      <c r="X1344" s="1" t="b">
        <v>0</v>
      </c>
      <c r="Y1344" s="1" t="b">
        <v>0</v>
      </c>
    </row>
    <row r="1345" spans="1:25" x14ac:dyDescent="0.25">
      <c r="A1345" s="1" t="s">
        <v>8152</v>
      </c>
      <c r="B1345" s="1" t="s">
        <v>8153</v>
      </c>
      <c r="C1345" s="1" t="str">
        <f>VLOOKUP(B1345,店铺SKU信息!E:F,2,0)</f>
        <v>AGM48899-Burgundy-4XL</v>
      </c>
      <c r="D1345" s="1" t="s">
        <v>8154</v>
      </c>
      <c r="E1345" s="1" t="s">
        <v>8358</v>
      </c>
      <c r="F1345" s="1" t="s">
        <v>7352</v>
      </c>
      <c r="G1345" s="1">
        <v>12.56</v>
      </c>
      <c r="H1345" s="1">
        <v>9.92</v>
      </c>
      <c r="I1345" s="1">
        <v>0.59</v>
      </c>
      <c r="J1345" s="1" t="s">
        <v>7353</v>
      </c>
      <c r="K1345" s="1">
        <v>0.35</v>
      </c>
      <c r="L1345" s="1" t="s">
        <v>7354</v>
      </c>
      <c r="M1345" s="1">
        <v>4.2599999999999999E-2</v>
      </c>
      <c r="N1345" s="1" t="s">
        <v>7355</v>
      </c>
      <c r="O1345" s="1" t="s">
        <v>7356</v>
      </c>
      <c r="P1345" s="1">
        <v>1</v>
      </c>
      <c r="Q1345" s="1">
        <v>0</v>
      </c>
      <c r="R1345" s="1">
        <v>4.2599999999999999E-2</v>
      </c>
      <c r="S1345" s="38">
        <v>43678</v>
      </c>
      <c r="T1345" s="1">
        <v>0.69</v>
      </c>
      <c r="U1345" s="1" t="s">
        <v>7357</v>
      </c>
      <c r="V1345" s="1">
        <v>2.9399999999999999E-2</v>
      </c>
      <c r="W1345" s="1" t="s">
        <v>7358</v>
      </c>
      <c r="X1345" s="1" t="b">
        <v>0</v>
      </c>
      <c r="Y1345" s="1" t="b">
        <v>0</v>
      </c>
    </row>
    <row r="1346" spans="1:25" x14ac:dyDescent="0.25">
      <c r="A1346" s="1" t="s">
        <v>8087</v>
      </c>
      <c r="B1346" s="1" t="s">
        <v>8088</v>
      </c>
      <c r="C1346" s="1" t="str">
        <f>VLOOKUP(B1346,店铺SKU信息!E:F,2,0)</f>
        <v>AGM19377-Blue-XL</v>
      </c>
      <c r="D1346" s="1" t="s">
        <v>8089</v>
      </c>
      <c r="E1346" s="1" t="s">
        <v>8358</v>
      </c>
      <c r="F1346" s="1" t="s">
        <v>7352</v>
      </c>
      <c r="G1346" s="1">
        <v>12.68</v>
      </c>
      <c r="H1346" s="1">
        <v>10.19</v>
      </c>
      <c r="I1346" s="1">
        <v>1.18</v>
      </c>
      <c r="J1346" s="1" t="s">
        <v>7353</v>
      </c>
      <c r="K1346" s="1">
        <v>0.4</v>
      </c>
      <c r="L1346" s="1" t="s">
        <v>7354</v>
      </c>
      <c r="M1346" s="1">
        <v>8.8300000000000003E-2</v>
      </c>
      <c r="N1346" s="1" t="s">
        <v>7355</v>
      </c>
      <c r="O1346" s="1" t="s">
        <v>7356</v>
      </c>
      <c r="P1346" s="1">
        <v>1</v>
      </c>
      <c r="Q1346" s="1">
        <v>0</v>
      </c>
      <c r="R1346" s="1">
        <v>8.8300000000000003E-2</v>
      </c>
      <c r="S1346" s="38">
        <v>43678</v>
      </c>
      <c r="T1346" s="1">
        <v>0.69</v>
      </c>
      <c r="U1346" s="1" t="s">
        <v>7357</v>
      </c>
      <c r="V1346" s="1">
        <v>6.0900000000000003E-2</v>
      </c>
      <c r="W1346" s="1" t="s">
        <v>7358</v>
      </c>
      <c r="X1346" s="1" t="b">
        <v>0</v>
      </c>
      <c r="Y1346" s="1" t="b">
        <v>0</v>
      </c>
    </row>
    <row r="1347" spans="1:25" x14ac:dyDescent="0.25">
      <c r="A1347" s="1" t="s">
        <v>8286</v>
      </c>
      <c r="B1347" s="1" t="s">
        <v>8287</v>
      </c>
      <c r="C1347" s="1" t="str">
        <f>VLOOKUP(B1347,店铺SKU信息!E:F,2,0)</f>
        <v>AGCY6876-White-M</v>
      </c>
      <c r="D1347" s="1" t="s">
        <v>5642</v>
      </c>
      <c r="E1347" s="1" t="s">
        <v>8362</v>
      </c>
      <c r="F1347" s="1" t="s">
        <v>7352</v>
      </c>
      <c r="G1347" s="1">
        <v>13.94</v>
      </c>
      <c r="H1347" s="1">
        <v>10.24</v>
      </c>
      <c r="I1347" s="1">
        <v>0.31</v>
      </c>
      <c r="J1347" s="1" t="s">
        <v>7353</v>
      </c>
      <c r="K1347" s="1">
        <v>0.5</v>
      </c>
      <c r="L1347" s="1" t="s">
        <v>7354</v>
      </c>
      <c r="M1347" s="1">
        <v>2.5600000000000001E-2</v>
      </c>
      <c r="N1347" s="1" t="s">
        <v>7355</v>
      </c>
      <c r="O1347" s="1" t="s">
        <v>7356</v>
      </c>
      <c r="P1347" s="1">
        <v>1.23</v>
      </c>
      <c r="Q1347" s="1">
        <v>0</v>
      </c>
      <c r="R1347" s="1">
        <v>3.1399999999999997E-2</v>
      </c>
      <c r="S1347" s="38">
        <v>43678</v>
      </c>
      <c r="T1347" s="1">
        <v>0.69</v>
      </c>
      <c r="U1347" s="1" t="s">
        <v>7357</v>
      </c>
      <c r="V1347" s="1">
        <v>2.1700000000000001E-2</v>
      </c>
      <c r="W1347" s="1" t="s">
        <v>7358</v>
      </c>
      <c r="X1347" s="1" t="b">
        <v>0</v>
      </c>
      <c r="Y1347" s="1" t="b">
        <v>0</v>
      </c>
    </row>
    <row r="1348" spans="1:25" x14ac:dyDescent="0.25">
      <c r="A1348" s="1" t="s">
        <v>8250</v>
      </c>
      <c r="B1348" s="1" t="s">
        <v>8251</v>
      </c>
      <c r="C1348" s="1" t="str">
        <f>VLOOKUP(B1348,店铺SKU信息!E:F,2,0)</f>
        <v>AGCY6759-Black-S</v>
      </c>
      <c r="D1348" s="1" t="s">
        <v>8252</v>
      </c>
      <c r="E1348" s="1" t="s">
        <v>8362</v>
      </c>
      <c r="F1348" s="1" t="s">
        <v>7352</v>
      </c>
      <c r="G1348" s="1">
        <v>12.99</v>
      </c>
      <c r="H1348" s="1">
        <v>10.25</v>
      </c>
      <c r="I1348" s="1">
        <v>0.87</v>
      </c>
      <c r="J1348" s="1" t="s">
        <v>7353</v>
      </c>
      <c r="K1348" s="1">
        <v>0.25</v>
      </c>
      <c r="L1348" s="1" t="s">
        <v>7354</v>
      </c>
      <c r="M1348" s="1">
        <v>6.7000000000000004E-2</v>
      </c>
      <c r="N1348" s="1" t="s">
        <v>7355</v>
      </c>
      <c r="O1348" s="1" t="s">
        <v>7356</v>
      </c>
      <c r="P1348" s="1">
        <v>7</v>
      </c>
      <c r="Q1348" s="1">
        <v>4.0599999999999996</v>
      </c>
      <c r="R1348" s="1">
        <v>0.1968</v>
      </c>
      <c r="S1348" s="38">
        <v>43678</v>
      </c>
      <c r="T1348" s="1">
        <v>0.69</v>
      </c>
      <c r="U1348" s="1" t="s">
        <v>7357</v>
      </c>
      <c r="V1348" s="1">
        <v>0.1358</v>
      </c>
      <c r="W1348" s="1" t="s">
        <v>7358</v>
      </c>
      <c r="X1348" s="1" t="b">
        <v>0</v>
      </c>
      <c r="Y1348" s="1" t="b">
        <v>0</v>
      </c>
    </row>
    <row r="1349" spans="1:25" x14ac:dyDescent="0.25">
      <c r="A1349" s="1" t="s">
        <v>8363</v>
      </c>
      <c r="B1349" s="1" t="s">
        <v>8364</v>
      </c>
      <c r="C1349" s="1" t="str">
        <f>VLOOKUP(B1349,店铺SKU信息!E:F,2,0)</f>
        <v>AGM19355-Army Green-3XL</v>
      </c>
      <c r="D1349" s="1" t="s">
        <v>3622</v>
      </c>
      <c r="E1349" s="1" t="s">
        <v>8362</v>
      </c>
      <c r="F1349" s="1" t="s">
        <v>7352</v>
      </c>
      <c r="G1349" s="1">
        <v>11.42</v>
      </c>
      <c r="H1349" s="1">
        <v>10.08</v>
      </c>
      <c r="I1349" s="1">
        <v>1.3</v>
      </c>
      <c r="J1349" s="1" t="s">
        <v>7353</v>
      </c>
      <c r="K1349" s="1">
        <v>0.57999999999999996</v>
      </c>
      <c r="L1349" s="1" t="s">
        <v>7354</v>
      </c>
      <c r="M1349" s="1">
        <v>8.6300000000000002E-2</v>
      </c>
      <c r="N1349" s="1" t="s">
        <v>7355</v>
      </c>
      <c r="O1349" s="1" t="s">
        <v>7356</v>
      </c>
      <c r="P1349" s="1">
        <v>3.97</v>
      </c>
      <c r="Q1349" s="1">
        <v>0</v>
      </c>
      <c r="R1349" s="1">
        <v>0.3422</v>
      </c>
      <c r="S1349" s="38">
        <v>43678</v>
      </c>
      <c r="T1349" s="1">
        <v>0.69</v>
      </c>
      <c r="U1349" s="1" t="s">
        <v>7357</v>
      </c>
      <c r="V1349" s="1">
        <v>0.2361</v>
      </c>
      <c r="W1349" s="1" t="s">
        <v>7358</v>
      </c>
      <c r="X1349" s="1" t="b">
        <v>0</v>
      </c>
      <c r="Y1349" s="1" t="b">
        <v>0</v>
      </c>
    </row>
    <row r="1350" spans="1:25" x14ac:dyDescent="0.25">
      <c r="A1350" s="1" t="s">
        <v>7538</v>
      </c>
      <c r="B1350" s="1" t="s">
        <v>7539</v>
      </c>
      <c r="C1350" s="1" t="str">
        <f>VLOOKUP(B1350,店铺SKU信息!E:F,2,0)</f>
        <v>AGCY41011-Gray-S</v>
      </c>
      <c r="D1350" s="1" t="s">
        <v>3135</v>
      </c>
      <c r="E1350" s="1" t="s">
        <v>8362</v>
      </c>
      <c r="F1350" s="1" t="s">
        <v>7352</v>
      </c>
      <c r="G1350" s="1">
        <v>12.48</v>
      </c>
      <c r="H1350" s="1">
        <v>9.41</v>
      </c>
      <c r="I1350" s="1">
        <v>1.33</v>
      </c>
      <c r="J1350" s="1" t="s">
        <v>7353</v>
      </c>
      <c r="K1350" s="1">
        <v>0.57999999999999996</v>
      </c>
      <c r="L1350" s="1" t="s">
        <v>7354</v>
      </c>
      <c r="M1350" s="1">
        <v>9.06E-2</v>
      </c>
      <c r="N1350" s="1" t="s">
        <v>7355</v>
      </c>
      <c r="O1350" s="1" t="s">
        <v>7356</v>
      </c>
      <c r="P1350" s="1">
        <v>7</v>
      </c>
      <c r="Q1350" s="1">
        <v>0</v>
      </c>
      <c r="R1350" s="1">
        <v>0.63439999999999996</v>
      </c>
      <c r="S1350" s="38">
        <v>43678</v>
      </c>
      <c r="T1350" s="1">
        <v>0.69</v>
      </c>
      <c r="U1350" s="1" t="s">
        <v>7357</v>
      </c>
      <c r="V1350" s="1">
        <v>0.43780000000000002</v>
      </c>
      <c r="W1350" s="1" t="s">
        <v>7358</v>
      </c>
      <c r="X1350" s="1" t="b">
        <v>0</v>
      </c>
      <c r="Y1350" s="1" t="b">
        <v>0</v>
      </c>
    </row>
    <row r="1351" spans="1:25" x14ac:dyDescent="0.25">
      <c r="A1351" s="1" t="s">
        <v>8365</v>
      </c>
      <c r="B1351" s="1" t="s">
        <v>8366</v>
      </c>
      <c r="C1351" s="1" t="str">
        <f>VLOOKUP(B1351,店铺SKU信息!E:F,2,0)</f>
        <v>AGM19355-Army Green-XL</v>
      </c>
      <c r="D1351" s="1" t="s">
        <v>3932</v>
      </c>
      <c r="E1351" s="1" t="s">
        <v>8362</v>
      </c>
      <c r="F1351" s="1" t="s">
        <v>7352</v>
      </c>
      <c r="G1351" s="1">
        <v>11.42</v>
      </c>
      <c r="H1351" s="1">
        <v>10.08</v>
      </c>
      <c r="I1351" s="1">
        <v>1.3</v>
      </c>
      <c r="J1351" s="1" t="s">
        <v>7353</v>
      </c>
      <c r="K1351" s="1">
        <v>0.57999999999999996</v>
      </c>
      <c r="L1351" s="1" t="s">
        <v>7354</v>
      </c>
      <c r="M1351" s="1">
        <v>8.6300000000000002E-2</v>
      </c>
      <c r="N1351" s="1" t="s">
        <v>7355</v>
      </c>
      <c r="O1351" s="1" t="s">
        <v>7356</v>
      </c>
      <c r="P1351" s="1">
        <v>4</v>
      </c>
      <c r="Q1351" s="1">
        <v>0</v>
      </c>
      <c r="R1351" s="1">
        <v>0.34499999999999997</v>
      </c>
      <c r="S1351" s="38">
        <v>43678</v>
      </c>
      <c r="T1351" s="1">
        <v>0.69</v>
      </c>
      <c r="U1351" s="1" t="s">
        <v>7357</v>
      </c>
      <c r="V1351" s="1">
        <v>0.23810000000000001</v>
      </c>
      <c r="W1351" s="1" t="s">
        <v>7358</v>
      </c>
      <c r="X1351" s="1" t="b">
        <v>0</v>
      </c>
      <c r="Y1351" s="1" t="b">
        <v>0</v>
      </c>
    </row>
    <row r="1352" spans="1:25" x14ac:dyDescent="0.25">
      <c r="A1352" s="1" t="s">
        <v>8174</v>
      </c>
      <c r="B1352" s="1" t="s">
        <v>8175</v>
      </c>
      <c r="C1352" s="1" t="str">
        <f>VLOOKUP(B1352,店铺SKU信息!E:F,2,0)</f>
        <v>AGM42599-Black-3XL</v>
      </c>
      <c r="D1352" s="1" t="s">
        <v>8176</v>
      </c>
      <c r="E1352" s="1" t="s">
        <v>8362</v>
      </c>
      <c r="F1352" s="1" t="s">
        <v>7352</v>
      </c>
      <c r="G1352" s="1">
        <v>12.2</v>
      </c>
      <c r="H1352" s="1">
        <v>9.3000000000000007</v>
      </c>
      <c r="I1352" s="1">
        <v>1.2</v>
      </c>
      <c r="J1352" s="1" t="s">
        <v>7353</v>
      </c>
      <c r="K1352" s="1">
        <v>0.5</v>
      </c>
      <c r="L1352" s="1" t="s">
        <v>7354</v>
      </c>
      <c r="M1352" s="1">
        <v>7.8600000000000003E-2</v>
      </c>
      <c r="N1352" s="1" t="s">
        <v>7355</v>
      </c>
      <c r="O1352" s="1" t="s">
        <v>7356</v>
      </c>
      <c r="P1352" s="1">
        <v>2</v>
      </c>
      <c r="Q1352" s="1">
        <v>0</v>
      </c>
      <c r="R1352" s="1">
        <v>0.15709999999999999</v>
      </c>
      <c r="S1352" s="38">
        <v>43678</v>
      </c>
      <c r="T1352" s="1">
        <v>0.69</v>
      </c>
      <c r="U1352" s="1" t="s">
        <v>7357</v>
      </c>
      <c r="V1352" s="1">
        <v>0.1084</v>
      </c>
      <c r="W1352" s="1" t="s">
        <v>7358</v>
      </c>
      <c r="X1352" s="1" t="b">
        <v>0</v>
      </c>
      <c r="Y1352" s="1" t="b">
        <v>0</v>
      </c>
    </row>
    <row r="1353" spans="1:25" x14ac:dyDescent="0.25">
      <c r="A1353" s="1" t="s">
        <v>7968</v>
      </c>
      <c r="B1353" s="1" t="s">
        <v>7969</v>
      </c>
      <c r="C1353" s="1" t="str">
        <f>VLOOKUP(B1353,店铺SKU信息!E:F,2,0)</f>
        <v>AGM19333-Pink-2XL</v>
      </c>
      <c r="D1353" s="1" t="s">
        <v>6227</v>
      </c>
      <c r="E1353" s="1" t="s">
        <v>8362</v>
      </c>
      <c r="F1353" s="1" t="s">
        <v>7352</v>
      </c>
      <c r="G1353" s="1">
        <v>12.7</v>
      </c>
      <c r="H1353" s="1">
        <v>9.5</v>
      </c>
      <c r="I1353" s="1">
        <v>0.8</v>
      </c>
      <c r="J1353" s="1" t="s">
        <v>7353</v>
      </c>
      <c r="K1353" s="1">
        <v>0.35</v>
      </c>
      <c r="L1353" s="1" t="s">
        <v>7354</v>
      </c>
      <c r="M1353" s="1">
        <v>5.5899999999999998E-2</v>
      </c>
      <c r="N1353" s="1" t="s">
        <v>7355</v>
      </c>
      <c r="O1353" s="1" t="s">
        <v>7356</v>
      </c>
      <c r="P1353" s="1">
        <v>0.06</v>
      </c>
      <c r="Q1353" s="1">
        <v>0</v>
      </c>
      <c r="R1353" s="1">
        <v>3.5999999999999999E-3</v>
      </c>
      <c r="S1353" s="38">
        <v>43678</v>
      </c>
      <c r="T1353" s="1">
        <v>0.69</v>
      </c>
      <c r="U1353" s="1" t="s">
        <v>7357</v>
      </c>
      <c r="V1353" s="1">
        <v>2.5000000000000001E-3</v>
      </c>
      <c r="W1353" s="1" t="s">
        <v>7358</v>
      </c>
      <c r="X1353" s="1" t="b">
        <v>0</v>
      </c>
      <c r="Y1353" s="1" t="b">
        <v>0</v>
      </c>
    </row>
    <row r="1354" spans="1:25" x14ac:dyDescent="0.25">
      <c r="A1354" s="1" t="s">
        <v>8367</v>
      </c>
      <c r="B1354" s="1" t="s">
        <v>8368</v>
      </c>
      <c r="C1354" s="1" t="str">
        <f>VLOOKUP(B1354,店铺SKU信息!E:F,2,0)</f>
        <v>AGCY49199-Purple-M</v>
      </c>
      <c r="D1354" s="1" t="s">
        <v>8369</v>
      </c>
      <c r="E1354" s="1" t="s">
        <v>8362</v>
      </c>
      <c r="F1354" s="1" t="s">
        <v>7352</v>
      </c>
      <c r="G1354" s="1">
        <v>11</v>
      </c>
      <c r="H1354" s="1">
        <v>9</v>
      </c>
      <c r="I1354" s="1">
        <v>0.5</v>
      </c>
      <c r="J1354" s="1" t="s">
        <v>7353</v>
      </c>
      <c r="K1354" s="1">
        <v>0.3</v>
      </c>
      <c r="L1354" s="1" t="s">
        <v>7354</v>
      </c>
      <c r="M1354" s="1">
        <v>2.86E-2</v>
      </c>
      <c r="N1354" s="1" t="s">
        <v>7355</v>
      </c>
      <c r="O1354" s="1" t="s">
        <v>7356</v>
      </c>
      <c r="P1354" s="1">
        <v>3.74</v>
      </c>
      <c r="Q1354" s="1">
        <v>2.06</v>
      </c>
      <c r="R1354" s="1">
        <v>4.8099999999999997E-2</v>
      </c>
      <c r="S1354" s="38">
        <v>43678</v>
      </c>
      <c r="T1354" s="1">
        <v>0.69</v>
      </c>
      <c r="U1354" s="1" t="s">
        <v>7357</v>
      </c>
      <c r="V1354" s="1">
        <v>3.32E-2</v>
      </c>
      <c r="W1354" s="1" t="s">
        <v>7358</v>
      </c>
      <c r="X1354" s="1" t="b">
        <v>0</v>
      </c>
      <c r="Y1354" s="1" t="b">
        <v>0</v>
      </c>
    </row>
    <row r="1355" spans="1:25" x14ac:dyDescent="0.25">
      <c r="A1355" s="1" t="s">
        <v>8370</v>
      </c>
      <c r="B1355" s="1" t="s">
        <v>8371</v>
      </c>
      <c r="C1355" s="1" t="str">
        <f>VLOOKUP(B1355,店铺SKU信息!E:F,2,0)</f>
        <v>AGCY41166-Black and White-S</v>
      </c>
      <c r="D1355" s="1" t="s">
        <v>8372</v>
      </c>
      <c r="E1355" s="1" t="s">
        <v>8362</v>
      </c>
      <c r="F1355" s="1" t="s">
        <v>7352</v>
      </c>
      <c r="G1355" s="1">
        <v>11</v>
      </c>
      <c r="H1355" s="1">
        <v>9.3000000000000007</v>
      </c>
      <c r="I1355" s="1">
        <v>0.7</v>
      </c>
      <c r="J1355" s="1" t="s">
        <v>7353</v>
      </c>
      <c r="K1355" s="1">
        <v>0.35</v>
      </c>
      <c r="L1355" s="1" t="s">
        <v>7354</v>
      </c>
      <c r="M1355" s="1">
        <v>4.1300000000000003E-2</v>
      </c>
      <c r="N1355" s="1" t="s">
        <v>7355</v>
      </c>
      <c r="O1355" s="1" t="s">
        <v>7356</v>
      </c>
      <c r="P1355" s="1">
        <v>0.45</v>
      </c>
      <c r="Q1355" s="1">
        <v>0</v>
      </c>
      <c r="R1355" s="1">
        <v>1.8599999999999998E-2</v>
      </c>
      <c r="S1355" s="38">
        <v>43678</v>
      </c>
      <c r="T1355" s="1">
        <v>0.69</v>
      </c>
      <c r="U1355" s="1" t="s">
        <v>7357</v>
      </c>
      <c r="V1355" s="1">
        <v>1.29E-2</v>
      </c>
      <c r="W1355" s="1" t="s">
        <v>7358</v>
      </c>
      <c r="X1355" s="1" t="b">
        <v>0</v>
      </c>
      <c r="Y1355" s="1" t="b">
        <v>0</v>
      </c>
    </row>
    <row r="1356" spans="1:25" x14ac:dyDescent="0.25">
      <c r="A1356" s="1" t="s">
        <v>7590</v>
      </c>
      <c r="B1356" s="1" t="s">
        <v>7591</v>
      </c>
      <c r="C1356" s="1" t="str">
        <f>VLOOKUP(B1356,店铺SKU信息!E:F,2,0)</f>
        <v>AGCY6749-Red-L</v>
      </c>
      <c r="D1356" s="1" t="s">
        <v>7592</v>
      </c>
      <c r="E1356" s="1" t="s">
        <v>8362</v>
      </c>
      <c r="F1356" s="1" t="s">
        <v>7352</v>
      </c>
      <c r="G1356" s="1">
        <v>13.07</v>
      </c>
      <c r="H1356" s="1">
        <v>10.28</v>
      </c>
      <c r="I1356" s="1">
        <v>0.79</v>
      </c>
      <c r="J1356" s="1" t="s">
        <v>7353</v>
      </c>
      <c r="K1356" s="1">
        <v>0.2</v>
      </c>
      <c r="L1356" s="1" t="s">
        <v>7354</v>
      </c>
      <c r="M1356" s="1">
        <v>6.1400000000000003E-2</v>
      </c>
      <c r="N1356" s="1" t="s">
        <v>7355</v>
      </c>
      <c r="O1356" s="1" t="s">
        <v>7356</v>
      </c>
      <c r="P1356" s="1">
        <v>0.26</v>
      </c>
      <c r="Q1356" s="1">
        <v>0</v>
      </c>
      <c r="R1356" s="1">
        <v>1.5900000000000001E-2</v>
      </c>
      <c r="S1356" s="38">
        <v>43678</v>
      </c>
      <c r="T1356" s="1">
        <v>0.69</v>
      </c>
      <c r="U1356" s="1" t="s">
        <v>7357</v>
      </c>
      <c r="V1356" s="1">
        <v>1.09E-2</v>
      </c>
      <c r="W1356" s="1" t="s">
        <v>7358</v>
      </c>
      <c r="X1356" s="1" t="b">
        <v>0</v>
      </c>
      <c r="Y1356" s="1" t="b">
        <v>0</v>
      </c>
    </row>
    <row r="1357" spans="1:25" x14ac:dyDescent="0.25">
      <c r="A1357" s="1" t="s">
        <v>7370</v>
      </c>
      <c r="B1357" s="1" t="s">
        <v>7371</v>
      </c>
      <c r="C1357" s="1" t="str">
        <f>VLOOKUP(B1357,店铺SKU信息!E:F,2,0)</f>
        <v>AGM4896-Black-3XL</v>
      </c>
      <c r="D1357" s="1" t="s">
        <v>2733</v>
      </c>
      <c r="E1357" s="1" t="s">
        <v>8362</v>
      </c>
      <c r="F1357" s="1" t="s">
        <v>7352</v>
      </c>
      <c r="G1357" s="1">
        <v>13.69</v>
      </c>
      <c r="H1357" s="1">
        <v>3.9</v>
      </c>
      <c r="I1357" s="1">
        <v>2.1</v>
      </c>
      <c r="J1357" s="1" t="s">
        <v>7353</v>
      </c>
      <c r="K1357" s="1">
        <v>1.05</v>
      </c>
      <c r="L1357" s="1" t="s">
        <v>7354</v>
      </c>
      <c r="M1357" s="1">
        <v>6.4799999999999996E-2</v>
      </c>
      <c r="N1357" s="1" t="s">
        <v>7355</v>
      </c>
      <c r="O1357" s="1" t="s">
        <v>7356</v>
      </c>
      <c r="P1357" s="1">
        <v>0.06</v>
      </c>
      <c r="Q1357" s="1">
        <v>0</v>
      </c>
      <c r="R1357" s="1">
        <v>4.1999999999999997E-3</v>
      </c>
      <c r="S1357" s="38">
        <v>43678</v>
      </c>
      <c r="T1357" s="1">
        <v>0.69</v>
      </c>
      <c r="U1357" s="1" t="s">
        <v>7357</v>
      </c>
      <c r="V1357" s="1">
        <v>2.8999999999999998E-3</v>
      </c>
      <c r="W1357" s="1" t="s">
        <v>7358</v>
      </c>
      <c r="X1357" s="1" t="b">
        <v>0</v>
      </c>
      <c r="Y1357" s="1" t="b">
        <v>0</v>
      </c>
    </row>
    <row r="1358" spans="1:25" x14ac:dyDescent="0.25">
      <c r="A1358" s="1" t="s">
        <v>7349</v>
      </c>
      <c r="B1358" s="1" t="s">
        <v>7350</v>
      </c>
      <c r="C1358" s="1" t="str">
        <f>VLOOKUP(B1358,店铺SKU信息!E:F,2,0)</f>
        <v>AGM4896-Black-4XL</v>
      </c>
      <c r="D1358" s="1" t="s">
        <v>2944</v>
      </c>
      <c r="E1358" s="1" t="s">
        <v>8362</v>
      </c>
      <c r="F1358" s="1" t="s">
        <v>7352</v>
      </c>
      <c r="G1358" s="1">
        <v>13.69</v>
      </c>
      <c r="H1358" s="1">
        <v>3.9</v>
      </c>
      <c r="I1358" s="1">
        <v>2.1</v>
      </c>
      <c r="J1358" s="1" t="s">
        <v>7353</v>
      </c>
      <c r="K1358" s="1">
        <v>1.05</v>
      </c>
      <c r="L1358" s="1" t="s">
        <v>7354</v>
      </c>
      <c r="M1358" s="1">
        <v>6.4799999999999996E-2</v>
      </c>
      <c r="N1358" s="1" t="s">
        <v>7355</v>
      </c>
      <c r="O1358" s="1" t="s">
        <v>7356</v>
      </c>
      <c r="P1358" s="1">
        <v>0.68</v>
      </c>
      <c r="Q1358" s="1">
        <v>0</v>
      </c>
      <c r="R1358" s="1">
        <v>4.3900000000000002E-2</v>
      </c>
      <c r="S1358" s="38">
        <v>43678</v>
      </c>
      <c r="T1358" s="1">
        <v>0.69</v>
      </c>
      <c r="U1358" s="1" t="s">
        <v>7357</v>
      </c>
      <c r="V1358" s="1">
        <v>3.0300000000000001E-2</v>
      </c>
      <c r="W1358" s="1" t="s">
        <v>7358</v>
      </c>
      <c r="X1358" s="1" t="b">
        <v>0</v>
      </c>
      <c r="Y1358" s="1" t="b">
        <v>0</v>
      </c>
    </row>
    <row r="1359" spans="1:25" x14ac:dyDescent="0.25">
      <c r="A1359" s="1" t="s">
        <v>8373</v>
      </c>
      <c r="B1359" s="1" t="s">
        <v>8374</v>
      </c>
      <c r="C1359" s="1" t="str">
        <f>VLOOKUP(B1359,店铺SKU信息!E:F,2,0)</f>
        <v>AGCY4125-Blue-L</v>
      </c>
      <c r="D1359" s="1" t="s">
        <v>8375</v>
      </c>
      <c r="E1359" s="1" t="s">
        <v>8362</v>
      </c>
      <c r="F1359" s="1" t="s">
        <v>7352</v>
      </c>
      <c r="G1359" s="1">
        <v>12.85</v>
      </c>
      <c r="H1359" s="1">
        <v>9.9</v>
      </c>
      <c r="I1359" s="1">
        <v>1</v>
      </c>
      <c r="J1359" s="1" t="s">
        <v>7353</v>
      </c>
      <c r="K1359" s="1">
        <v>0.36</v>
      </c>
      <c r="L1359" s="1" t="s">
        <v>7354</v>
      </c>
      <c r="M1359" s="1">
        <v>7.3599999999999999E-2</v>
      </c>
      <c r="N1359" s="1" t="s">
        <v>7355</v>
      </c>
      <c r="O1359" s="1" t="s">
        <v>7356</v>
      </c>
      <c r="P1359" s="1">
        <v>1</v>
      </c>
      <c r="Q1359" s="1">
        <v>0.06</v>
      </c>
      <c r="R1359" s="1">
        <v>6.8900000000000003E-2</v>
      </c>
      <c r="S1359" s="38">
        <v>43678</v>
      </c>
      <c r="T1359" s="1">
        <v>0.69</v>
      </c>
      <c r="U1359" s="1" t="s">
        <v>7357</v>
      </c>
      <c r="V1359" s="1">
        <v>4.7500000000000001E-2</v>
      </c>
      <c r="W1359" s="1" t="s">
        <v>7358</v>
      </c>
      <c r="X1359" s="1" t="b">
        <v>0</v>
      </c>
      <c r="Y1359" s="1" t="b">
        <v>0</v>
      </c>
    </row>
    <row r="1360" spans="1:25" x14ac:dyDescent="0.25">
      <c r="A1360" s="1" t="s">
        <v>8376</v>
      </c>
      <c r="B1360" s="1" t="s">
        <v>8377</v>
      </c>
      <c r="C1360" s="1" t="str">
        <f>VLOOKUP(B1360,店铺SKU信息!E:F,2,0)</f>
        <v>AGCY4063-Gray-S</v>
      </c>
      <c r="D1360" s="1" t="s">
        <v>5129</v>
      </c>
      <c r="E1360" s="1" t="s">
        <v>8362</v>
      </c>
      <c r="F1360" s="1" t="s">
        <v>7352</v>
      </c>
      <c r="G1360" s="1">
        <v>13.07</v>
      </c>
      <c r="H1360" s="1">
        <v>10.28</v>
      </c>
      <c r="I1360" s="1">
        <v>0.79</v>
      </c>
      <c r="J1360" s="1" t="s">
        <v>7353</v>
      </c>
      <c r="K1360" s="1">
        <v>0.2</v>
      </c>
      <c r="L1360" s="1" t="s">
        <v>7354</v>
      </c>
      <c r="M1360" s="1">
        <v>6.1400000000000003E-2</v>
      </c>
      <c r="N1360" s="1" t="s">
        <v>7355</v>
      </c>
      <c r="O1360" s="1" t="s">
        <v>7356</v>
      </c>
      <c r="P1360" s="1">
        <v>8.8699999999999992</v>
      </c>
      <c r="Q1360" s="1">
        <v>0</v>
      </c>
      <c r="R1360" s="1">
        <v>0.54490000000000005</v>
      </c>
      <c r="S1360" s="38">
        <v>43678</v>
      </c>
      <c r="T1360" s="1">
        <v>0.69</v>
      </c>
      <c r="U1360" s="1" t="s">
        <v>7357</v>
      </c>
      <c r="V1360" s="1">
        <v>0.376</v>
      </c>
      <c r="W1360" s="1" t="s">
        <v>7358</v>
      </c>
      <c r="X1360" s="1" t="b">
        <v>0</v>
      </c>
      <c r="Y1360" s="1" t="b">
        <v>0</v>
      </c>
    </row>
    <row r="1361" spans="1:25" x14ac:dyDescent="0.25">
      <c r="A1361" s="1" t="s">
        <v>7361</v>
      </c>
      <c r="B1361" s="1" t="s">
        <v>7362</v>
      </c>
      <c r="C1361" s="1" t="str">
        <f>VLOOKUP(B1361,店铺SKU信息!E:F,2,0)</f>
        <v>AGM48999-White-3XL</v>
      </c>
      <c r="D1361" s="1" t="s">
        <v>2980</v>
      </c>
      <c r="E1361" s="1" t="s">
        <v>8362</v>
      </c>
      <c r="F1361" s="1" t="s">
        <v>7352</v>
      </c>
      <c r="G1361" s="1">
        <v>11.7</v>
      </c>
      <c r="H1361" s="1">
        <v>9.5</v>
      </c>
      <c r="I1361" s="1">
        <v>1.7</v>
      </c>
      <c r="J1361" s="1" t="s">
        <v>7353</v>
      </c>
      <c r="K1361" s="1">
        <v>0.9</v>
      </c>
      <c r="L1361" s="1" t="s">
        <v>7354</v>
      </c>
      <c r="M1361" s="1">
        <v>0.1091</v>
      </c>
      <c r="N1361" s="1" t="s">
        <v>7355</v>
      </c>
      <c r="O1361" s="1" t="s">
        <v>7356</v>
      </c>
      <c r="P1361" s="1">
        <v>0.03</v>
      </c>
      <c r="Q1361" s="1">
        <v>0</v>
      </c>
      <c r="R1361" s="1">
        <v>3.5000000000000001E-3</v>
      </c>
      <c r="S1361" s="38">
        <v>43678</v>
      </c>
      <c r="T1361" s="1">
        <v>0.69</v>
      </c>
      <c r="U1361" s="1" t="s">
        <v>7357</v>
      </c>
      <c r="V1361" s="1">
        <v>2.3999999999999998E-3</v>
      </c>
      <c r="W1361" s="1" t="s">
        <v>7358</v>
      </c>
      <c r="X1361" s="1" t="b">
        <v>0</v>
      </c>
      <c r="Y1361" s="1" t="b">
        <v>0</v>
      </c>
    </row>
    <row r="1362" spans="1:25" x14ac:dyDescent="0.25">
      <c r="A1362" s="1" t="s">
        <v>8378</v>
      </c>
      <c r="B1362" s="1" t="s">
        <v>8379</v>
      </c>
      <c r="C1362" s="1" t="str">
        <f>VLOOKUP(B1362,店铺SKU信息!E:F,2,0)</f>
        <v>AGCY49199-Purple-XL</v>
      </c>
      <c r="D1362" s="1" t="s">
        <v>8380</v>
      </c>
      <c r="E1362" s="1" t="s">
        <v>8362</v>
      </c>
      <c r="F1362" s="1" t="s">
        <v>7352</v>
      </c>
      <c r="G1362" s="1">
        <v>11</v>
      </c>
      <c r="H1362" s="1">
        <v>9</v>
      </c>
      <c r="I1362" s="1">
        <v>0.5</v>
      </c>
      <c r="J1362" s="1" t="s">
        <v>7353</v>
      </c>
      <c r="K1362" s="1">
        <v>0.3</v>
      </c>
      <c r="L1362" s="1" t="s">
        <v>7354</v>
      </c>
      <c r="M1362" s="1">
        <v>2.86E-2</v>
      </c>
      <c r="N1362" s="1" t="s">
        <v>7355</v>
      </c>
      <c r="O1362" s="1" t="s">
        <v>7356</v>
      </c>
      <c r="P1362" s="1">
        <v>3.13</v>
      </c>
      <c r="Q1362" s="1">
        <v>1.55</v>
      </c>
      <c r="R1362" s="1">
        <v>4.53E-2</v>
      </c>
      <c r="S1362" s="38">
        <v>43678</v>
      </c>
      <c r="T1362" s="1">
        <v>0.69</v>
      </c>
      <c r="U1362" s="1" t="s">
        <v>7357</v>
      </c>
      <c r="V1362" s="1">
        <v>3.1199999999999999E-2</v>
      </c>
      <c r="W1362" s="1" t="s">
        <v>7358</v>
      </c>
      <c r="X1362" s="1" t="b">
        <v>0</v>
      </c>
      <c r="Y1362" s="1" t="b">
        <v>0</v>
      </c>
    </row>
    <row r="1363" spans="1:25" x14ac:dyDescent="0.25">
      <c r="A1363" s="1" t="s">
        <v>8381</v>
      </c>
      <c r="B1363" s="1" t="s">
        <v>8382</v>
      </c>
      <c r="C1363" s="1" t="str">
        <f>VLOOKUP(B1363,店铺SKU信息!E:F,2,0)</f>
        <v>AGCY49199-Purple-L</v>
      </c>
      <c r="D1363" s="1" t="s">
        <v>8383</v>
      </c>
      <c r="E1363" s="1" t="s">
        <v>8362</v>
      </c>
      <c r="F1363" s="1" t="s">
        <v>7352</v>
      </c>
      <c r="G1363" s="1">
        <v>11</v>
      </c>
      <c r="H1363" s="1">
        <v>9</v>
      </c>
      <c r="I1363" s="1">
        <v>0.5</v>
      </c>
      <c r="J1363" s="1" t="s">
        <v>7353</v>
      </c>
      <c r="K1363" s="1">
        <v>0.3</v>
      </c>
      <c r="L1363" s="1" t="s">
        <v>7354</v>
      </c>
      <c r="M1363" s="1">
        <v>2.86E-2</v>
      </c>
      <c r="N1363" s="1" t="s">
        <v>7355</v>
      </c>
      <c r="O1363" s="1" t="s">
        <v>7356</v>
      </c>
      <c r="P1363" s="1">
        <v>4.68</v>
      </c>
      <c r="Q1363" s="1">
        <v>2.58</v>
      </c>
      <c r="R1363" s="1">
        <v>6.0100000000000001E-2</v>
      </c>
      <c r="S1363" s="38">
        <v>43678</v>
      </c>
      <c r="T1363" s="1">
        <v>0.69</v>
      </c>
      <c r="U1363" s="1" t="s">
        <v>7357</v>
      </c>
      <c r="V1363" s="1">
        <v>4.1399999999999999E-2</v>
      </c>
      <c r="W1363" s="1" t="s">
        <v>7358</v>
      </c>
      <c r="X1363" s="1" t="b">
        <v>0</v>
      </c>
      <c r="Y1363" s="1" t="b">
        <v>0</v>
      </c>
    </row>
    <row r="1364" spans="1:25" x14ac:dyDescent="0.25">
      <c r="A1364" s="1" t="s">
        <v>7452</v>
      </c>
      <c r="B1364" s="1" t="s">
        <v>7453</v>
      </c>
      <c r="C1364" s="1" t="str">
        <f>VLOOKUP(B1364,店铺SKU信息!E:F,2,0)</f>
        <v>AGCY6770-Red-S</v>
      </c>
      <c r="D1364" s="1" t="s">
        <v>2818</v>
      </c>
      <c r="E1364" s="1" t="s">
        <v>8362</v>
      </c>
      <c r="F1364" s="1" t="s">
        <v>7352</v>
      </c>
      <c r="G1364" s="1">
        <v>13.07</v>
      </c>
      <c r="H1364" s="1">
        <v>10.28</v>
      </c>
      <c r="I1364" s="1">
        <v>0.79</v>
      </c>
      <c r="J1364" s="1" t="s">
        <v>7353</v>
      </c>
      <c r="K1364" s="1">
        <v>0.2</v>
      </c>
      <c r="L1364" s="1" t="s">
        <v>7354</v>
      </c>
      <c r="M1364" s="1">
        <v>6.1400000000000003E-2</v>
      </c>
      <c r="N1364" s="1" t="s">
        <v>7355</v>
      </c>
      <c r="O1364" s="1" t="s">
        <v>7356</v>
      </c>
      <c r="P1364" s="1">
        <v>0.57999999999999996</v>
      </c>
      <c r="Q1364" s="1">
        <v>0</v>
      </c>
      <c r="R1364" s="1">
        <v>3.5700000000000003E-2</v>
      </c>
      <c r="S1364" s="38">
        <v>43678</v>
      </c>
      <c r="T1364" s="1">
        <v>0.69</v>
      </c>
      <c r="U1364" s="1" t="s">
        <v>7357</v>
      </c>
      <c r="V1364" s="1">
        <v>2.46E-2</v>
      </c>
      <c r="W1364" s="1" t="s">
        <v>7358</v>
      </c>
      <c r="X1364" s="1" t="b">
        <v>0</v>
      </c>
      <c r="Y1364" s="1" t="b">
        <v>0</v>
      </c>
    </row>
    <row r="1365" spans="1:25" x14ac:dyDescent="0.25">
      <c r="A1365" s="1" t="s">
        <v>7633</v>
      </c>
      <c r="B1365" s="1" t="s">
        <v>7634</v>
      </c>
      <c r="C1365" s="1" t="str">
        <f>VLOOKUP(B1365,店铺SKU信息!E:F,2,0)</f>
        <v>AGCY4064-Red-S</v>
      </c>
      <c r="D1365" s="1" t="s">
        <v>7635</v>
      </c>
      <c r="E1365" s="1" t="s">
        <v>8362</v>
      </c>
      <c r="F1365" s="1" t="s">
        <v>7352</v>
      </c>
      <c r="G1365" s="1">
        <v>12.25</v>
      </c>
      <c r="H1365" s="1">
        <v>9.65</v>
      </c>
      <c r="I1365" s="1">
        <v>1.8</v>
      </c>
      <c r="J1365" s="1" t="s">
        <v>7353</v>
      </c>
      <c r="K1365" s="1">
        <v>0.51</v>
      </c>
      <c r="L1365" s="1" t="s">
        <v>7354</v>
      </c>
      <c r="M1365" s="1">
        <v>0.1231</v>
      </c>
      <c r="N1365" s="1" t="s">
        <v>7355</v>
      </c>
      <c r="O1365" s="1" t="s">
        <v>7356</v>
      </c>
      <c r="P1365" s="1">
        <v>4.9400000000000004</v>
      </c>
      <c r="Q1365" s="1">
        <v>2.84</v>
      </c>
      <c r="R1365" s="1">
        <v>0.25800000000000001</v>
      </c>
      <c r="S1365" s="38">
        <v>43678</v>
      </c>
      <c r="T1365" s="1">
        <v>0.69</v>
      </c>
      <c r="U1365" s="1" t="s">
        <v>7357</v>
      </c>
      <c r="V1365" s="1">
        <v>0.17799999999999999</v>
      </c>
      <c r="W1365" s="1" t="s">
        <v>7358</v>
      </c>
      <c r="X1365" s="1" t="b">
        <v>0</v>
      </c>
      <c r="Y1365" s="1" t="b">
        <v>0</v>
      </c>
    </row>
    <row r="1366" spans="1:25" x14ac:dyDescent="0.25">
      <c r="A1366" s="1" t="s">
        <v>7458</v>
      </c>
      <c r="B1366" s="1" t="s">
        <v>7459</v>
      </c>
      <c r="C1366" s="1" t="str">
        <f>VLOOKUP(B1366,店铺SKU信息!E:F,2,0)</f>
        <v>AGM48999-Navy Blue-3XL</v>
      </c>
      <c r="D1366" s="1" t="s">
        <v>2846</v>
      </c>
      <c r="E1366" s="1" t="s">
        <v>8362</v>
      </c>
      <c r="F1366" s="1" t="s">
        <v>7352</v>
      </c>
      <c r="G1366" s="1">
        <v>11.7</v>
      </c>
      <c r="H1366" s="1">
        <v>9.5</v>
      </c>
      <c r="I1366" s="1">
        <v>1.7</v>
      </c>
      <c r="J1366" s="1" t="s">
        <v>7353</v>
      </c>
      <c r="K1366" s="1">
        <v>0.9</v>
      </c>
      <c r="L1366" s="1" t="s">
        <v>7354</v>
      </c>
      <c r="M1366" s="1">
        <v>0.1091</v>
      </c>
      <c r="N1366" s="1" t="s">
        <v>7355</v>
      </c>
      <c r="O1366" s="1" t="s">
        <v>7356</v>
      </c>
      <c r="P1366" s="1">
        <v>1.77</v>
      </c>
      <c r="Q1366" s="1">
        <v>0</v>
      </c>
      <c r="R1366" s="1">
        <v>0.19350000000000001</v>
      </c>
      <c r="S1366" s="38">
        <v>43678</v>
      </c>
      <c r="T1366" s="1">
        <v>0.69</v>
      </c>
      <c r="U1366" s="1" t="s">
        <v>7357</v>
      </c>
      <c r="V1366" s="1">
        <v>0.13350000000000001</v>
      </c>
      <c r="W1366" s="1" t="s">
        <v>7358</v>
      </c>
      <c r="X1366" s="1" t="b">
        <v>0</v>
      </c>
      <c r="Y1366" s="1" t="b">
        <v>0</v>
      </c>
    </row>
    <row r="1367" spans="1:25" x14ac:dyDescent="0.25">
      <c r="A1367" s="1" t="s">
        <v>7407</v>
      </c>
      <c r="B1367" s="1" t="s">
        <v>7408</v>
      </c>
      <c r="C1367" s="1" t="str">
        <f>VLOOKUP(B1367,店铺SKU信息!E:F,2,0)</f>
        <v>AGM4896-Purple-2XL</v>
      </c>
      <c r="D1367" s="1" t="s">
        <v>4684</v>
      </c>
      <c r="E1367" s="1" t="s">
        <v>8362</v>
      </c>
      <c r="F1367" s="1" t="s">
        <v>7352</v>
      </c>
      <c r="G1367" s="1">
        <v>13.7</v>
      </c>
      <c r="H1367" s="1">
        <v>3.9</v>
      </c>
      <c r="I1367" s="1">
        <v>2.1</v>
      </c>
      <c r="J1367" s="1" t="s">
        <v>7353</v>
      </c>
      <c r="K1367" s="1">
        <v>1.05</v>
      </c>
      <c r="L1367" s="1" t="s">
        <v>7354</v>
      </c>
      <c r="M1367" s="1">
        <v>6.4799999999999996E-2</v>
      </c>
      <c r="N1367" s="1" t="s">
        <v>7355</v>
      </c>
      <c r="O1367" s="1" t="s">
        <v>7356</v>
      </c>
      <c r="P1367" s="1">
        <v>2.13</v>
      </c>
      <c r="Q1367" s="1">
        <v>0</v>
      </c>
      <c r="R1367" s="1">
        <v>0.13800000000000001</v>
      </c>
      <c r="S1367" s="38">
        <v>43678</v>
      </c>
      <c r="T1367" s="1">
        <v>0.69</v>
      </c>
      <c r="U1367" s="1" t="s">
        <v>7357</v>
      </c>
      <c r="V1367" s="1">
        <v>9.5200000000000007E-2</v>
      </c>
      <c r="W1367" s="1" t="s">
        <v>7358</v>
      </c>
      <c r="X1367" s="1" t="b">
        <v>0</v>
      </c>
      <c r="Y1367" s="1" t="b">
        <v>0</v>
      </c>
    </row>
    <row r="1368" spans="1:25" x14ac:dyDescent="0.25">
      <c r="A1368" s="1" t="s">
        <v>8096</v>
      </c>
      <c r="B1368" s="1" t="s">
        <v>8097</v>
      </c>
      <c r="C1368" s="1" t="str">
        <f>VLOOKUP(B1368,店铺SKU信息!E:F,2,0)</f>
        <v>AGM42588-Burgundy-3XL</v>
      </c>
      <c r="D1368" s="1" t="s">
        <v>3402</v>
      </c>
      <c r="E1368" s="1" t="s">
        <v>8362</v>
      </c>
      <c r="F1368" s="1" t="s">
        <v>7352</v>
      </c>
      <c r="G1368" s="1">
        <v>12.1</v>
      </c>
      <c r="H1368" s="1">
        <v>8.9</v>
      </c>
      <c r="I1368" s="1">
        <v>2.4</v>
      </c>
      <c r="J1368" s="1" t="s">
        <v>7353</v>
      </c>
      <c r="K1368" s="1">
        <v>1.1499999999999999</v>
      </c>
      <c r="L1368" s="1" t="s">
        <v>7354</v>
      </c>
      <c r="M1368" s="1">
        <v>0.14940000000000001</v>
      </c>
      <c r="N1368" s="1" t="s">
        <v>7355</v>
      </c>
      <c r="O1368" s="1" t="s">
        <v>7356</v>
      </c>
      <c r="P1368" s="1">
        <v>1</v>
      </c>
      <c r="Q1368" s="1">
        <v>0</v>
      </c>
      <c r="R1368" s="1">
        <v>0.14940000000000001</v>
      </c>
      <c r="S1368" s="38">
        <v>43678</v>
      </c>
      <c r="T1368" s="1">
        <v>0.69</v>
      </c>
      <c r="U1368" s="1" t="s">
        <v>7357</v>
      </c>
      <c r="V1368" s="1">
        <v>0.1031</v>
      </c>
      <c r="W1368" s="1" t="s">
        <v>7358</v>
      </c>
      <c r="X1368" s="1" t="b">
        <v>0</v>
      </c>
      <c r="Y1368" s="1" t="b">
        <v>0</v>
      </c>
    </row>
    <row r="1369" spans="1:25" x14ac:dyDescent="0.25">
      <c r="A1369" s="1" t="s">
        <v>7755</v>
      </c>
      <c r="B1369" s="1" t="s">
        <v>7756</v>
      </c>
      <c r="C1369" s="1" t="str">
        <f>VLOOKUP(B1369,店铺SKU信息!E:F,2,0)</f>
        <v>AGCY49211-Black-XL</v>
      </c>
      <c r="D1369" s="1" t="s">
        <v>7757</v>
      </c>
      <c r="E1369" s="1" t="s">
        <v>8362</v>
      </c>
      <c r="F1369" s="1" t="s">
        <v>7352</v>
      </c>
      <c r="G1369" s="1">
        <v>12.65</v>
      </c>
      <c r="H1369" s="1">
        <v>11.15</v>
      </c>
      <c r="I1369" s="1">
        <v>1.55</v>
      </c>
      <c r="J1369" s="1" t="s">
        <v>7353</v>
      </c>
      <c r="K1369" s="1">
        <v>0.61</v>
      </c>
      <c r="L1369" s="1" t="s">
        <v>7354</v>
      </c>
      <c r="M1369" s="1">
        <v>0.1265</v>
      </c>
      <c r="N1369" s="1" t="s">
        <v>7355</v>
      </c>
      <c r="O1369" s="1" t="s">
        <v>7356</v>
      </c>
      <c r="P1369" s="1">
        <v>0.94</v>
      </c>
      <c r="Q1369" s="1">
        <v>0.52</v>
      </c>
      <c r="R1369" s="1">
        <v>5.3100000000000001E-2</v>
      </c>
      <c r="S1369" s="38">
        <v>43678</v>
      </c>
      <c r="T1369" s="1">
        <v>0.69</v>
      </c>
      <c r="U1369" s="1" t="s">
        <v>7357</v>
      </c>
      <c r="V1369" s="1">
        <v>3.6600000000000001E-2</v>
      </c>
      <c r="W1369" s="1" t="s">
        <v>7358</v>
      </c>
      <c r="X1369" s="1" t="b">
        <v>0</v>
      </c>
      <c r="Y1369" s="1" t="b">
        <v>0</v>
      </c>
    </row>
    <row r="1370" spans="1:25" x14ac:dyDescent="0.25">
      <c r="A1370" s="1" t="s">
        <v>7494</v>
      </c>
      <c r="B1370" s="1" t="s">
        <v>7495</v>
      </c>
      <c r="C1370" s="1" t="str">
        <f>VLOOKUP(B1370,店铺SKU信息!E:F,2,0)</f>
        <v>AGM4896-Purple-XL</v>
      </c>
      <c r="D1370" s="1" t="s">
        <v>2882</v>
      </c>
      <c r="E1370" s="1" t="s">
        <v>8362</v>
      </c>
      <c r="F1370" s="1" t="s">
        <v>7352</v>
      </c>
      <c r="G1370" s="1">
        <v>13.7</v>
      </c>
      <c r="H1370" s="1">
        <v>3.9</v>
      </c>
      <c r="I1370" s="1">
        <v>2.1</v>
      </c>
      <c r="J1370" s="1" t="s">
        <v>7353</v>
      </c>
      <c r="K1370" s="1">
        <v>1.05</v>
      </c>
      <c r="L1370" s="1" t="s">
        <v>7354</v>
      </c>
      <c r="M1370" s="1">
        <v>6.4799999999999996E-2</v>
      </c>
      <c r="N1370" s="1" t="s">
        <v>7355</v>
      </c>
      <c r="O1370" s="1" t="s">
        <v>7356</v>
      </c>
      <c r="P1370" s="1">
        <v>3.81</v>
      </c>
      <c r="Q1370" s="1">
        <v>0</v>
      </c>
      <c r="R1370" s="1">
        <v>0.24679999999999999</v>
      </c>
      <c r="S1370" s="38">
        <v>43678</v>
      </c>
      <c r="T1370" s="1">
        <v>0.69</v>
      </c>
      <c r="U1370" s="1" t="s">
        <v>7357</v>
      </c>
      <c r="V1370" s="1">
        <v>0.17030000000000001</v>
      </c>
      <c r="W1370" s="1" t="s">
        <v>7358</v>
      </c>
      <c r="X1370" s="1" t="b">
        <v>0</v>
      </c>
      <c r="Y1370" s="1" t="b">
        <v>0</v>
      </c>
    </row>
    <row r="1371" spans="1:25" x14ac:dyDescent="0.25">
      <c r="A1371" s="1" t="s">
        <v>7576</v>
      </c>
      <c r="B1371" s="1" t="s">
        <v>7577</v>
      </c>
      <c r="C1371" s="1" t="str">
        <f>VLOOKUP(B1371,店铺SKU信息!E:F,2,0)</f>
        <v>AGCY6820-White-M</v>
      </c>
      <c r="D1371" s="1" t="s">
        <v>2666</v>
      </c>
      <c r="E1371" s="1" t="s">
        <v>8362</v>
      </c>
      <c r="F1371" s="1" t="s">
        <v>7352</v>
      </c>
      <c r="G1371" s="1">
        <v>13.07</v>
      </c>
      <c r="H1371" s="1">
        <v>10.28</v>
      </c>
      <c r="I1371" s="1">
        <v>0.79</v>
      </c>
      <c r="J1371" s="1" t="s">
        <v>7353</v>
      </c>
      <c r="K1371" s="1">
        <v>0.2</v>
      </c>
      <c r="L1371" s="1" t="s">
        <v>7354</v>
      </c>
      <c r="M1371" s="1">
        <v>6.1400000000000003E-2</v>
      </c>
      <c r="N1371" s="1" t="s">
        <v>7355</v>
      </c>
      <c r="O1371" s="1" t="s">
        <v>7356</v>
      </c>
      <c r="P1371" s="1">
        <v>0.94</v>
      </c>
      <c r="Q1371" s="1">
        <v>0</v>
      </c>
      <c r="R1371" s="1">
        <v>5.7500000000000002E-2</v>
      </c>
      <c r="S1371" s="38">
        <v>43678</v>
      </c>
      <c r="T1371" s="1">
        <v>0.69</v>
      </c>
      <c r="U1371" s="1" t="s">
        <v>7357</v>
      </c>
      <c r="V1371" s="1">
        <v>3.9600000000000003E-2</v>
      </c>
      <c r="W1371" s="1" t="s">
        <v>7358</v>
      </c>
      <c r="X1371" s="1" t="b">
        <v>0</v>
      </c>
      <c r="Y1371" s="1" t="b">
        <v>0</v>
      </c>
    </row>
    <row r="1372" spans="1:25" x14ac:dyDescent="0.25">
      <c r="A1372" s="1" t="s">
        <v>7964</v>
      </c>
      <c r="B1372" s="1" t="s">
        <v>7965</v>
      </c>
      <c r="C1372" s="1" t="str">
        <f>VLOOKUP(B1372,店铺SKU信息!E:F,2,0)</f>
        <v>AGM1926-Navy Blue-2XL</v>
      </c>
      <c r="D1372" s="1" t="s">
        <v>2903</v>
      </c>
      <c r="E1372" s="1" t="s">
        <v>8362</v>
      </c>
      <c r="F1372" s="1" t="s">
        <v>7352</v>
      </c>
      <c r="G1372" s="1">
        <v>9.5</v>
      </c>
      <c r="H1372" s="1">
        <v>5.19</v>
      </c>
      <c r="I1372" s="1">
        <v>1.59</v>
      </c>
      <c r="J1372" s="1" t="s">
        <v>7353</v>
      </c>
      <c r="K1372" s="1">
        <v>0.75</v>
      </c>
      <c r="L1372" s="1" t="s">
        <v>7354</v>
      </c>
      <c r="M1372" s="1">
        <v>4.5499999999999999E-2</v>
      </c>
      <c r="N1372" s="1" t="s">
        <v>7355</v>
      </c>
      <c r="O1372" s="1" t="s">
        <v>7356</v>
      </c>
      <c r="P1372" s="1">
        <v>0.13</v>
      </c>
      <c r="Q1372" s="1">
        <v>0</v>
      </c>
      <c r="R1372" s="1">
        <v>5.8999999999999999E-3</v>
      </c>
      <c r="S1372" s="38">
        <v>43678</v>
      </c>
      <c r="T1372" s="1">
        <v>0.69</v>
      </c>
      <c r="U1372" s="1" t="s">
        <v>7357</v>
      </c>
      <c r="V1372" s="1">
        <v>4.1000000000000003E-3</v>
      </c>
      <c r="W1372" s="1" t="s">
        <v>7358</v>
      </c>
      <c r="X1372" s="1" t="b">
        <v>0</v>
      </c>
      <c r="Y1372" s="1" t="b">
        <v>0</v>
      </c>
    </row>
    <row r="1373" spans="1:25" x14ac:dyDescent="0.25">
      <c r="A1373" s="1" t="s">
        <v>8130</v>
      </c>
      <c r="B1373" s="1" t="s">
        <v>8131</v>
      </c>
      <c r="C1373" s="1" t="str">
        <f>VLOOKUP(B1373,店铺SKU信息!E:F,2,0)</f>
        <v>AGM42599-Black-4XL</v>
      </c>
      <c r="D1373" s="1" t="s">
        <v>8132</v>
      </c>
      <c r="E1373" s="1" t="s">
        <v>8362</v>
      </c>
      <c r="F1373" s="1" t="s">
        <v>7352</v>
      </c>
      <c r="G1373" s="1">
        <v>12.2</v>
      </c>
      <c r="H1373" s="1">
        <v>9.3000000000000007</v>
      </c>
      <c r="I1373" s="1">
        <v>1.2</v>
      </c>
      <c r="J1373" s="1" t="s">
        <v>7353</v>
      </c>
      <c r="K1373" s="1">
        <v>0.5</v>
      </c>
      <c r="L1373" s="1" t="s">
        <v>7354</v>
      </c>
      <c r="M1373" s="1">
        <v>7.8600000000000003E-2</v>
      </c>
      <c r="N1373" s="1" t="s">
        <v>7355</v>
      </c>
      <c r="O1373" s="1" t="s">
        <v>7356</v>
      </c>
      <c r="P1373" s="1">
        <v>1</v>
      </c>
      <c r="Q1373" s="1">
        <v>0</v>
      </c>
      <c r="R1373" s="1">
        <v>7.8600000000000003E-2</v>
      </c>
      <c r="S1373" s="38">
        <v>43678</v>
      </c>
      <c r="T1373" s="1">
        <v>0.69</v>
      </c>
      <c r="U1373" s="1" t="s">
        <v>7357</v>
      </c>
      <c r="V1373" s="1">
        <v>5.4199999999999998E-2</v>
      </c>
      <c r="W1373" s="1" t="s">
        <v>7358</v>
      </c>
      <c r="X1373" s="1" t="b">
        <v>0</v>
      </c>
      <c r="Y1373" s="1" t="b">
        <v>0</v>
      </c>
    </row>
    <row r="1374" spans="1:25" x14ac:dyDescent="0.25">
      <c r="A1374" s="1" t="s">
        <v>8384</v>
      </c>
      <c r="B1374" s="1" t="s">
        <v>8385</v>
      </c>
      <c r="C1374" s="1" t="str">
        <f>VLOOKUP(B1374,店铺SKU信息!E:F,2,0)</f>
        <v>AGCY6812-Yellow-S</v>
      </c>
      <c r="D1374" s="1" t="s">
        <v>8386</v>
      </c>
      <c r="E1374" s="1" t="s">
        <v>8362</v>
      </c>
      <c r="F1374" s="1" t="s">
        <v>7352</v>
      </c>
      <c r="G1374" s="1">
        <v>13.07</v>
      </c>
      <c r="H1374" s="1">
        <v>10.28</v>
      </c>
      <c r="I1374" s="1">
        <v>0.79</v>
      </c>
      <c r="J1374" s="1" t="s">
        <v>7353</v>
      </c>
      <c r="K1374" s="1">
        <v>0.2</v>
      </c>
      <c r="L1374" s="1" t="s">
        <v>7354</v>
      </c>
      <c r="M1374" s="1">
        <v>6.1400000000000003E-2</v>
      </c>
      <c r="N1374" s="1" t="s">
        <v>7355</v>
      </c>
      <c r="O1374" s="1" t="s">
        <v>7356</v>
      </c>
      <c r="P1374" s="1">
        <v>1</v>
      </c>
      <c r="Q1374" s="1">
        <v>0.57999999999999996</v>
      </c>
      <c r="R1374" s="1">
        <v>2.58E-2</v>
      </c>
      <c r="S1374" s="38">
        <v>43678</v>
      </c>
      <c r="T1374" s="1">
        <v>0.69</v>
      </c>
      <c r="U1374" s="1" t="s">
        <v>7357</v>
      </c>
      <c r="V1374" s="1">
        <v>1.78E-2</v>
      </c>
      <c r="W1374" s="1" t="s">
        <v>7358</v>
      </c>
      <c r="X1374" s="1" t="b">
        <v>0</v>
      </c>
      <c r="Y1374" s="1" t="b">
        <v>0</v>
      </c>
    </row>
    <row r="1375" spans="1:25" x14ac:dyDescent="0.25">
      <c r="A1375" s="1" t="s">
        <v>7444</v>
      </c>
      <c r="B1375" s="1" t="s">
        <v>7445</v>
      </c>
      <c r="C1375" s="1" t="str">
        <f>VLOOKUP(B1375,店铺SKU信息!E:F,2,0)</f>
        <v>AGM48999-Navy Blue-2XL</v>
      </c>
      <c r="D1375" s="1" t="s">
        <v>2729</v>
      </c>
      <c r="E1375" s="1" t="s">
        <v>8362</v>
      </c>
      <c r="F1375" s="1" t="s">
        <v>7352</v>
      </c>
      <c r="G1375" s="1">
        <v>11.7</v>
      </c>
      <c r="H1375" s="1">
        <v>9.5</v>
      </c>
      <c r="I1375" s="1">
        <v>1.7</v>
      </c>
      <c r="J1375" s="1" t="s">
        <v>7353</v>
      </c>
      <c r="K1375" s="1">
        <v>0.9</v>
      </c>
      <c r="L1375" s="1" t="s">
        <v>7354</v>
      </c>
      <c r="M1375" s="1">
        <v>0.1091</v>
      </c>
      <c r="N1375" s="1" t="s">
        <v>7355</v>
      </c>
      <c r="O1375" s="1" t="s">
        <v>7356</v>
      </c>
      <c r="P1375" s="1">
        <v>2.35</v>
      </c>
      <c r="Q1375" s="1">
        <v>0</v>
      </c>
      <c r="R1375" s="1">
        <v>0.25679999999999997</v>
      </c>
      <c r="S1375" s="38">
        <v>43678</v>
      </c>
      <c r="T1375" s="1">
        <v>0.69</v>
      </c>
      <c r="U1375" s="1" t="s">
        <v>7357</v>
      </c>
      <c r="V1375" s="1">
        <v>0.1772</v>
      </c>
      <c r="W1375" s="1" t="s">
        <v>7358</v>
      </c>
      <c r="X1375" s="1" t="b">
        <v>0</v>
      </c>
      <c r="Y1375" s="1" t="b">
        <v>0</v>
      </c>
    </row>
    <row r="1376" spans="1:25" x14ac:dyDescent="0.25">
      <c r="A1376" s="1" t="s">
        <v>7502</v>
      </c>
      <c r="B1376" s="1" t="s">
        <v>7503</v>
      </c>
      <c r="C1376" s="1" t="str">
        <f>VLOOKUP(B1376,店铺SKU信息!E:F,2,0)</f>
        <v>AGM4896-Burgundy-3XL</v>
      </c>
      <c r="D1376" s="1" t="s">
        <v>2641</v>
      </c>
      <c r="E1376" s="1" t="s">
        <v>8362</v>
      </c>
      <c r="F1376" s="1" t="s">
        <v>7352</v>
      </c>
      <c r="G1376" s="1">
        <v>13.69</v>
      </c>
      <c r="H1376" s="1">
        <v>3.9</v>
      </c>
      <c r="I1376" s="1">
        <v>2.1</v>
      </c>
      <c r="J1376" s="1" t="s">
        <v>7353</v>
      </c>
      <c r="K1376" s="1">
        <v>1.05</v>
      </c>
      <c r="L1376" s="1" t="s">
        <v>7354</v>
      </c>
      <c r="M1376" s="1">
        <v>6.4799999999999996E-2</v>
      </c>
      <c r="N1376" s="1" t="s">
        <v>7355</v>
      </c>
      <c r="O1376" s="1" t="s">
        <v>7356</v>
      </c>
      <c r="P1376" s="1">
        <v>0.06</v>
      </c>
      <c r="Q1376" s="1">
        <v>0</v>
      </c>
      <c r="R1376" s="1">
        <v>4.1999999999999997E-3</v>
      </c>
      <c r="S1376" s="38">
        <v>43678</v>
      </c>
      <c r="T1376" s="1">
        <v>0.69</v>
      </c>
      <c r="U1376" s="1" t="s">
        <v>7357</v>
      </c>
      <c r="V1376" s="1">
        <v>2.8999999999999998E-3</v>
      </c>
      <c r="W1376" s="1" t="s">
        <v>7358</v>
      </c>
      <c r="X1376" s="1" t="b">
        <v>0</v>
      </c>
      <c r="Y1376" s="1" t="b">
        <v>0</v>
      </c>
    </row>
    <row r="1377" spans="1:25" x14ac:dyDescent="0.25">
      <c r="A1377" s="1" t="s">
        <v>8387</v>
      </c>
      <c r="B1377" s="1" t="s">
        <v>8388</v>
      </c>
      <c r="C1377" s="1" t="str">
        <f>VLOOKUP(B1377,店铺SKU信息!E:F,2,0)</f>
        <v>AGM19355-Black-3XL</v>
      </c>
      <c r="D1377" s="1" t="s">
        <v>2873</v>
      </c>
      <c r="E1377" s="1" t="s">
        <v>8362</v>
      </c>
      <c r="F1377" s="1" t="s">
        <v>7352</v>
      </c>
      <c r="G1377" s="1">
        <v>11.42</v>
      </c>
      <c r="H1377" s="1">
        <v>10.08</v>
      </c>
      <c r="I1377" s="1">
        <v>1.3</v>
      </c>
      <c r="J1377" s="1" t="s">
        <v>7353</v>
      </c>
      <c r="K1377" s="1">
        <v>0.57999999999999996</v>
      </c>
      <c r="L1377" s="1" t="s">
        <v>7354</v>
      </c>
      <c r="M1377" s="1">
        <v>8.6300000000000002E-2</v>
      </c>
      <c r="N1377" s="1" t="s">
        <v>7355</v>
      </c>
      <c r="O1377" s="1" t="s">
        <v>7356</v>
      </c>
      <c r="P1377" s="1">
        <v>4.74</v>
      </c>
      <c r="Q1377" s="1">
        <v>0</v>
      </c>
      <c r="R1377" s="1">
        <v>0.40899999999999997</v>
      </c>
      <c r="S1377" s="38">
        <v>43678</v>
      </c>
      <c r="T1377" s="1">
        <v>0.69</v>
      </c>
      <c r="U1377" s="1" t="s">
        <v>7357</v>
      </c>
      <c r="V1377" s="1">
        <v>0.28220000000000001</v>
      </c>
      <c r="W1377" s="1" t="s">
        <v>7358</v>
      </c>
      <c r="X1377" s="1" t="b">
        <v>0</v>
      </c>
      <c r="Y1377" s="1" t="b">
        <v>0</v>
      </c>
    </row>
    <row r="1378" spans="1:25" x14ac:dyDescent="0.25">
      <c r="A1378" s="1" t="s">
        <v>7416</v>
      </c>
      <c r="B1378" s="1" t="s">
        <v>7417</v>
      </c>
      <c r="C1378" s="1" t="str">
        <f>VLOOKUP(B1378,店铺SKU信息!E:F,2,0)</f>
        <v>AGM4896-Burgundy-2XL</v>
      </c>
      <c r="D1378" s="1" t="s">
        <v>2711</v>
      </c>
      <c r="E1378" s="1" t="s">
        <v>8362</v>
      </c>
      <c r="F1378" s="1" t="s">
        <v>7352</v>
      </c>
      <c r="G1378" s="1">
        <v>13.69</v>
      </c>
      <c r="H1378" s="1">
        <v>3.9</v>
      </c>
      <c r="I1378" s="1">
        <v>2.1</v>
      </c>
      <c r="J1378" s="1" t="s">
        <v>7353</v>
      </c>
      <c r="K1378" s="1">
        <v>1.05</v>
      </c>
      <c r="L1378" s="1" t="s">
        <v>7354</v>
      </c>
      <c r="M1378" s="1">
        <v>6.4799999999999996E-2</v>
      </c>
      <c r="N1378" s="1" t="s">
        <v>7355</v>
      </c>
      <c r="O1378" s="1" t="s">
        <v>7356</v>
      </c>
      <c r="P1378" s="1">
        <v>0.16</v>
      </c>
      <c r="Q1378" s="1">
        <v>0</v>
      </c>
      <c r="R1378" s="1">
        <v>1.0500000000000001E-2</v>
      </c>
      <c r="S1378" s="38">
        <v>43678</v>
      </c>
      <c r="T1378" s="1">
        <v>0.69</v>
      </c>
      <c r="U1378" s="1" t="s">
        <v>7357</v>
      </c>
      <c r="V1378" s="1">
        <v>7.1999999999999998E-3</v>
      </c>
      <c r="W1378" s="1" t="s">
        <v>7358</v>
      </c>
      <c r="X1378" s="1" t="b">
        <v>0</v>
      </c>
      <c r="Y1378" s="1" t="b">
        <v>0</v>
      </c>
    </row>
    <row r="1379" spans="1:25" x14ac:dyDescent="0.25">
      <c r="A1379" s="1" t="s">
        <v>7508</v>
      </c>
      <c r="B1379" s="1" t="s">
        <v>7509</v>
      </c>
      <c r="C1379" s="1" t="str">
        <f>VLOOKUP(B1379,店铺SKU信息!E:F,2,0)</f>
        <v>AGM1926-Yellow-XL</v>
      </c>
      <c r="D1379" s="1" t="s">
        <v>6466</v>
      </c>
      <c r="E1379" s="1" t="s">
        <v>8362</v>
      </c>
      <c r="F1379" s="1" t="s">
        <v>7352</v>
      </c>
      <c r="G1379" s="1">
        <v>9.5</v>
      </c>
      <c r="H1379" s="1">
        <v>5.2</v>
      </c>
      <c r="I1379" s="1">
        <v>1.6</v>
      </c>
      <c r="J1379" s="1" t="s">
        <v>7353</v>
      </c>
      <c r="K1379" s="1">
        <v>0.75</v>
      </c>
      <c r="L1379" s="1" t="s">
        <v>7354</v>
      </c>
      <c r="M1379" s="1">
        <v>4.5600000000000002E-2</v>
      </c>
      <c r="N1379" s="1" t="s">
        <v>7355</v>
      </c>
      <c r="O1379" s="1" t="s">
        <v>7356</v>
      </c>
      <c r="P1379" s="1">
        <v>7.1</v>
      </c>
      <c r="Q1379" s="1">
        <v>0</v>
      </c>
      <c r="R1379" s="1">
        <v>0.32400000000000001</v>
      </c>
      <c r="S1379" s="38">
        <v>43678</v>
      </c>
      <c r="T1379" s="1">
        <v>0.69</v>
      </c>
      <c r="U1379" s="1" t="s">
        <v>7357</v>
      </c>
      <c r="V1379" s="1">
        <v>0.2235</v>
      </c>
      <c r="W1379" s="1" t="s">
        <v>7358</v>
      </c>
      <c r="X1379" s="1" t="b">
        <v>0</v>
      </c>
      <c r="Y1379" s="1" t="b">
        <v>0</v>
      </c>
    </row>
    <row r="1380" spans="1:25" x14ac:dyDescent="0.25">
      <c r="A1380" s="1" t="s">
        <v>8389</v>
      </c>
      <c r="B1380" s="1" t="s">
        <v>8390</v>
      </c>
      <c r="C1380" s="1" t="str">
        <f>VLOOKUP(B1380,店铺SKU信息!E:F,2,0)</f>
        <v>AGM19333-Black-3XL</v>
      </c>
      <c r="D1380" s="1" t="s">
        <v>3099</v>
      </c>
      <c r="E1380" s="1" t="s">
        <v>8362</v>
      </c>
      <c r="F1380" s="1" t="s">
        <v>7352</v>
      </c>
      <c r="G1380" s="1">
        <v>12.4</v>
      </c>
      <c r="H1380" s="1">
        <v>9.6</v>
      </c>
      <c r="I1380" s="1">
        <v>0.6</v>
      </c>
      <c r="J1380" s="1" t="s">
        <v>7353</v>
      </c>
      <c r="K1380" s="1">
        <v>0.3</v>
      </c>
      <c r="L1380" s="1" t="s">
        <v>7354</v>
      </c>
      <c r="M1380" s="1">
        <v>4.1300000000000003E-2</v>
      </c>
      <c r="N1380" s="1" t="s">
        <v>7355</v>
      </c>
      <c r="O1380" s="1" t="s">
        <v>7356</v>
      </c>
      <c r="P1380" s="1">
        <v>13.32</v>
      </c>
      <c r="Q1380" s="1">
        <v>0</v>
      </c>
      <c r="R1380" s="1">
        <v>0.55069999999999997</v>
      </c>
      <c r="S1380" s="38">
        <v>43678</v>
      </c>
      <c r="T1380" s="1">
        <v>0.69</v>
      </c>
      <c r="U1380" s="1" t="s">
        <v>7357</v>
      </c>
      <c r="V1380" s="1">
        <v>0.38</v>
      </c>
      <c r="W1380" s="1" t="s">
        <v>7358</v>
      </c>
      <c r="X1380" s="1" t="b">
        <v>0</v>
      </c>
      <c r="Y1380" s="1" t="b">
        <v>0</v>
      </c>
    </row>
    <row r="1381" spans="1:25" x14ac:dyDescent="0.25">
      <c r="A1381" s="1" t="s">
        <v>8329</v>
      </c>
      <c r="B1381" s="1" t="s">
        <v>8330</v>
      </c>
      <c r="C1381" s="1" t="str">
        <f>VLOOKUP(B1381,店铺SKU信息!E:F,2,0)</f>
        <v>AGCY49199-Black-L</v>
      </c>
      <c r="D1381" s="1" t="s">
        <v>8331</v>
      </c>
      <c r="E1381" s="1" t="s">
        <v>8362</v>
      </c>
      <c r="F1381" s="1" t="s">
        <v>7352</v>
      </c>
      <c r="G1381" s="1">
        <v>11</v>
      </c>
      <c r="H1381" s="1">
        <v>9</v>
      </c>
      <c r="I1381" s="1">
        <v>0.5</v>
      </c>
      <c r="J1381" s="1" t="s">
        <v>7353</v>
      </c>
      <c r="K1381" s="1">
        <v>0.3</v>
      </c>
      <c r="L1381" s="1" t="s">
        <v>7354</v>
      </c>
      <c r="M1381" s="1">
        <v>2.86E-2</v>
      </c>
      <c r="N1381" s="1" t="s">
        <v>7355</v>
      </c>
      <c r="O1381" s="1" t="s">
        <v>7356</v>
      </c>
      <c r="P1381" s="1">
        <v>3</v>
      </c>
      <c r="Q1381" s="1">
        <v>1.74</v>
      </c>
      <c r="R1381" s="1">
        <v>3.5999999999999997E-2</v>
      </c>
      <c r="S1381" s="38">
        <v>43678</v>
      </c>
      <c r="T1381" s="1">
        <v>0.69</v>
      </c>
      <c r="U1381" s="1" t="s">
        <v>7357</v>
      </c>
      <c r="V1381" s="1">
        <v>2.4899999999999999E-2</v>
      </c>
      <c r="W1381" s="1" t="s">
        <v>7358</v>
      </c>
      <c r="X1381" s="1" t="b">
        <v>0</v>
      </c>
      <c r="Y1381" s="1" t="b">
        <v>0</v>
      </c>
    </row>
    <row r="1382" spans="1:25" x14ac:dyDescent="0.25">
      <c r="A1382" s="1" t="s">
        <v>7422</v>
      </c>
      <c r="B1382" s="1" t="s">
        <v>7423</v>
      </c>
      <c r="C1382" s="1" t="str">
        <f>VLOOKUP(B1382,店铺SKU信息!E:F,2,0)</f>
        <v>AGM48999-Burgundy-4XL</v>
      </c>
      <c r="D1382" s="1" t="s">
        <v>3869</v>
      </c>
      <c r="E1382" s="1" t="s">
        <v>8362</v>
      </c>
      <c r="F1382" s="1" t="s">
        <v>7352</v>
      </c>
      <c r="G1382" s="1">
        <v>11.7</v>
      </c>
      <c r="H1382" s="1">
        <v>9.5</v>
      </c>
      <c r="I1382" s="1">
        <v>1.7</v>
      </c>
      <c r="J1382" s="1" t="s">
        <v>7353</v>
      </c>
      <c r="K1382" s="1">
        <v>0.9</v>
      </c>
      <c r="L1382" s="1" t="s">
        <v>7354</v>
      </c>
      <c r="M1382" s="1">
        <v>0.1091</v>
      </c>
      <c r="N1382" s="1" t="s">
        <v>7355</v>
      </c>
      <c r="O1382" s="1" t="s">
        <v>7356</v>
      </c>
      <c r="P1382" s="1">
        <v>2.13</v>
      </c>
      <c r="Q1382" s="1">
        <v>0</v>
      </c>
      <c r="R1382" s="1">
        <v>0.23219999999999999</v>
      </c>
      <c r="S1382" s="38">
        <v>43678</v>
      </c>
      <c r="T1382" s="1">
        <v>0.69</v>
      </c>
      <c r="U1382" s="1" t="s">
        <v>7357</v>
      </c>
      <c r="V1382" s="1">
        <v>0.16020000000000001</v>
      </c>
      <c r="W1382" s="1" t="s">
        <v>7358</v>
      </c>
      <c r="X1382" s="1" t="b">
        <v>0</v>
      </c>
      <c r="Y1382" s="1" t="b">
        <v>0</v>
      </c>
    </row>
    <row r="1383" spans="1:25" x14ac:dyDescent="0.25">
      <c r="A1383" s="1" t="s">
        <v>8391</v>
      </c>
      <c r="B1383" s="1" t="s">
        <v>8392</v>
      </c>
      <c r="C1383" s="1" t="str">
        <f>VLOOKUP(B1383,店铺SKU信息!E:F,2,0)</f>
        <v>AGCY49199-Black-2XL</v>
      </c>
      <c r="D1383" s="1" t="s">
        <v>8393</v>
      </c>
      <c r="E1383" s="1" t="s">
        <v>8362</v>
      </c>
      <c r="F1383" s="1" t="s">
        <v>7352</v>
      </c>
      <c r="G1383" s="1">
        <v>11</v>
      </c>
      <c r="H1383" s="1">
        <v>9</v>
      </c>
      <c r="I1383" s="1">
        <v>0.5</v>
      </c>
      <c r="J1383" s="1" t="s">
        <v>7353</v>
      </c>
      <c r="K1383" s="1">
        <v>0.3</v>
      </c>
      <c r="L1383" s="1" t="s">
        <v>7354</v>
      </c>
      <c r="M1383" s="1">
        <v>2.86E-2</v>
      </c>
      <c r="N1383" s="1" t="s">
        <v>7355</v>
      </c>
      <c r="O1383" s="1" t="s">
        <v>7356</v>
      </c>
      <c r="P1383" s="1">
        <v>0.19</v>
      </c>
      <c r="Q1383" s="1">
        <v>0</v>
      </c>
      <c r="R1383" s="1">
        <v>5.4999999999999997E-3</v>
      </c>
      <c r="S1383" s="38">
        <v>43678</v>
      </c>
      <c r="T1383" s="1">
        <v>0.69</v>
      </c>
      <c r="U1383" s="1" t="s">
        <v>7357</v>
      </c>
      <c r="V1383" s="1">
        <v>3.8E-3</v>
      </c>
      <c r="W1383" s="1" t="s">
        <v>7358</v>
      </c>
      <c r="X1383" s="1" t="b">
        <v>0</v>
      </c>
      <c r="Y1383" s="1" t="b">
        <v>0</v>
      </c>
    </row>
    <row r="1384" spans="1:25" x14ac:dyDescent="0.25">
      <c r="A1384" s="1" t="s">
        <v>7628</v>
      </c>
      <c r="B1384" s="1" t="s">
        <v>7629</v>
      </c>
      <c r="C1384" s="1" t="str">
        <f>VLOOKUP(B1384,店铺SKU信息!E:F,2,0)</f>
        <v>AGCY4064-Navy Blue-S</v>
      </c>
      <c r="D1384" s="1" t="s">
        <v>7630</v>
      </c>
      <c r="E1384" s="1" t="s">
        <v>8362</v>
      </c>
      <c r="F1384" s="1" t="s">
        <v>7352</v>
      </c>
      <c r="G1384" s="1">
        <v>12.25</v>
      </c>
      <c r="H1384" s="1">
        <v>9.65</v>
      </c>
      <c r="I1384" s="1">
        <v>1.8</v>
      </c>
      <c r="J1384" s="1" t="s">
        <v>7353</v>
      </c>
      <c r="K1384" s="1">
        <v>0.51</v>
      </c>
      <c r="L1384" s="1" t="s">
        <v>7354</v>
      </c>
      <c r="M1384" s="1">
        <v>0.1231</v>
      </c>
      <c r="N1384" s="1" t="s">
        <v>7355</v>
      </c>
      <c r="O1384" s="1" t="s">
        <v>7356</v>
      </c>
      <c r="P1384" s="1">
        <v>0.94</v>
      </c>
      <c r="Q1384" s="1">
        <v>0.52</v>
      </c>
      <c r="R1384" s="1">
        <v>5.16E-2</v>
      </c>
      <c r="S1384" s="38">
        <v>43678</v>
      </c>
      <c r="T1384" s="1">
        <v>0.69</v>
      </c>
      <c r="U1384" s="1" t="s">
        <v>7357</v>
      </c>
      <c r="V1384" s="1">
        <v>3.56E-2</v>
      </c>
      <c r="W1384" s="1" t="s">
        <v>7358</v>
      </c>
      <c r="X1384" s="1" t="b">
        <v>0</v>
      </c>
      <c r="Y1384" s="1" t="b">
        <v>0</v>
      </c>
    </row>
    <row r="1385" spans="1:25" x14ac:dyDescent="0.25">
      <c r="A1385" s="1" t="s">
        <v>7434</v>
      </c>
      <c r="B1385" s="1" t="s">
        <v>7435</v>
      </c>
      <c r="C1385" s="1" t="str">
        <f>VLOOKUP(B1385,店铺SKU信息!E:F,2,0)</f>
        <v>AGM48999-Purple-4XL</v>
      </c>
      <c r="D1385" s="1" t="s">
        <v>3009</v>
      </c>
      <c r="E1385" s="1" t="s">
        <v>8362</v>
      </c>
      <c r="F1385" s="1" t="s">
        <v>7352</v>
      </c>
      <c r="G1385" s="1">
        <v>11.7</v>
      </c>
      <c r="H1385" s="1">
        <v>9.5</v>
      </c>
      <c r="I1385" s="1">
        <v>1.7</v>
      </c>
      <c r="J1385" s="1" t="s">
        <v>7353</v>
      </c>
      <c r="K1385" s="1">
        <v>0.9</v>
      </c>
      <c r="L1385" s="1" t="s">
        <v>7354</v>
      </c>
      <c r="M1385" s="1">
        <v>0.1091</v>
      </c>
      <c r="N1385" s="1" t="s">
        <v>7355</v>
      </c>
      <c r="O1385" s="1" t="s">
        <v>7356</v>
      </c>
      <c r="P1385" s="1">
        <v>0.26</v>
      </c>
      <c r="Q1385" s="1">
        <v>0</v>
      </c>
      <c r="R1385" s="1">
        <v>2.81E-2</v>
      </c>
      <c r="S1385" s="38">
        <v>43678</v>
      </c>
      <c r="T1385" s="1">
        <v>0.69</v>
      </c>
      <c r="U1385" s="1" t="s">
        <v>7357</v>
      </c>
      <c r="V1385" s="1">
        <v>1.9400000000000001E-2</v>
      </c>
      <c r="W1385" s="1" t="s">
        <v>7358</v>
      </c>
      <c r="X1385" s="1" t="b">
        <v>0</v>
      </c>
      <c r="Y1385" s="1" t="b">
        <v>0</v>
      </c>
    </row>
    <row r="1386" spans="1:25" x14ac:dyDescent="0.25">
      <c r="A1386" s="1" t="s">
        <v>7721</v>
      </c>
      <c r="B1386" s="1" t="s">
        <v>7722</v>
      </c>
      <c r="C1386" s="1" t="str">
        <f>VLOOKUP(B1386,店铺SKU信息!E:F,2,0)</f>
        <v>AGM19333-Black-XL</v>
      </c>
      <c r="D1386" s="1" t="s">
        <v>6484</v>
      </c>
      <c r="E1386" s="1" t="s">
        <v>8362</v>
      </c>
      <c r="F1386" s="1" t="s">
        <v>7352</v>
      </c>
      <c r="G1386" s="1">
        <v>12.4</v>
      </c>
      <c r="H1386" s="1">
        <v>9.6</v>
      </c>
      <c r="I1386" s="1">
        <v>0.6</v>
      </c>
      <c r="J1386" s="1" t="s">
        <v>7353</v>
      </c>
      <c r="K1386" s="1">
        <v>0.3</v>
      </c>
      <c r="L1386" s="1" t="s">
        <v>7354</v>
      </c>
      <c r="M1386" s="1">
        <v>4.1300000000000003E-2</v>
      </c>
      <c r="N1386" s="1" t="s">
        <v>7355</v>
      </c>
      <c r="O1386" s="1" t="s">
        <v>7356</v>
      </c>
      <c r="P1386" s="1">
        <v>12.84</v>
      </c>
      <c r="Q1386" s="1">
        <v>0</v>
      </c>
      <c r="R1386" s="1">
        <v>0.53069999999999995</v>
      </c>
      <c r="S1386" s="38">
        <v>43678</v>
      </c>
      <c r="T1386" s="1">
        <v>0.69</v>
      </c>
      <c r="U1386" s="1" t="s">
        <v>7357</v>
      </c>
      <c r="V1386" s="1">
        <v>0.36620000000000003</v>
      </c>
      <c r="W1386" s="1" t="s">
        <v>7358</v>
      </c>
      <c r="X1386" s="1" t="b">
        <v>0</v>
      </c>
      <c r="Y1386" s="1" t="b">
        <v>0</v>
      </c>
    </row>
    <row r="1387" spans="1:25" x14ac:dyDescent="0.25">
      <c r="A1387" s="1" t="s">
        <v>7925</v>
      </c>
      <c r="B1387" s="1" t="s">
        <v>7926</v>
      </c>
      <c r="C1387" s="1" t="str">
        <f>VLOOKUP(B1387,店铺SKU信息!E:F,2,0)</f>
        <v>AGCY6749-Black-L</v>
      </c>
      <c r="D1387" s="1" t="s">
        <v>7927</v>
      </c>
      <c r="E1387" s="1" t="s">
        <v>8362</v>
      </c>
      <c r="F1387" s="1" t="s">
        <v>7352</v>
      </c>
      <c r="G1387" s="1">
        <v>13.07</v>
      </c>
      <c r="H1387" s="1">
        <v>10.28</v>
      </c>
      <c r="I1387" s="1">
        <v>0.79</v>
      </c>
      <c r="J1387" s="1" t="s">
        <v>7353</v>
      </c>
      <c r="K1387" s="1">
        <v>0.2</v>
      </c>
      <c r="L1387" s="1" t="s">
        <v>7354</v>
      </c>
      <c r="M1387" s="1">
        <v>6.1400000000000003E-2</v>
      </c>
      <c r="N1387" s="1" t="s">
        <v>7355</v>
      </c>
      <c r="O1387" s="1" t="s">
        <v>7356</v>
      </c>
      <c r="P1387" s="1">
        <v>0.28999999999999998</v>
      </c>
      <c r="Q1387" s="1">
        <v>0</v>
      </c>
      <c r="R1387" s="1">
        <v>1.78E-2</v>
      </c>
      <c r="S1387" s="38">
        <v>43678</v>
      </c>
      <c r="T1387" s="1">
        <v>0.69</v>
      </c>
      <c r="U1387" s="1" t="s">
        <v>7357</v>
      </c>
      <c r="V1387" s="1">
        <v>1.23E-2</v>
      </c>
      <c r="W1387" s="1" t="s">
        <v>7358</v>
      </c>
      <c r="X1387" s="1" t="b">
        <v>0</v>
      </c>
      <c r="Y1387" s="1" t="b">
        <v>0</v>
      </c>
    </row>
    <row r="1388" spans="1:25" x14ac:dyDescent="0.25">
      <c r="A1388" s="1" t="s">
        <v>7731</v>
      </c>
      <c r="B1388" s="1" t="s">
        <v>7732</v>
      </c>
      <c r="C1388" s="1" t="str">
        <f>VLOOKUP(B1388,店铺SKU信息!E:F,2,0)</f>
        <v>AGCY6759-Red-L</v>
      </c>
      <c r="D1388" s="1" t="s">
        <v>7733</v>
      </c>
      <c r="E1388" s="1" t="s">
        <v>8362</v>
      </c>
      <c r="F1388" s="1" t="s">
        <v>7352</v>
      </c>
      <c r="G1388" s="1">
        <v>12.99</v>
      </c>
      <c r="H1388" s="1">
        <v>10.25</v>
      </c>
      <c r="I1388" s="1">
        <v>0.87</v>
      </c>
      <c r="J1388" s="1" t="s">
        <v>7353</v>
      </c>
      <c r="K1388" s="1">
        <v>0.25</v>
      </c>
      <c r="L1388" s="1" t="s">
        <v>7354</v>
      </c>
      <c r="M1388" s="1">
        <v>6.7000000000000004E-2</v>
      </c>
      <c r="N1388" s="1" t="s">
        <v>7355</v>
      </c>
      <c r="O1388" s="1" t="s">
        <v>7356</v>
      </c>
      <c r="P1388" s="1">
        <v>8</v>
      </c>
      <c r="Q1388" s="1">
        <v>4.6500000000000004</v>
      </c>
      <c r="R1388" s="1">
        <v>0.22489999999999999</v>
      </c>
      <c r="S1388" s="38">
        <v>43678</v>
      </c>
      <c r="T1388" s="1">
        <v>0.69</v>
      </c>
      <c r="U1388" s="1" t="s">
        <v>7357</v>
      </c>
      <c r="V1388" s="1">
        <v>0.1552</v>
      </c>
      <c r="W1388" s="1" t="s">
        <v>7358</v>
      </c>
      <c r="X1388" s="1" t="b">
        <v>0</v>
      </c>
      <c r="Y1388" s="1" t="b">
        <v>0</v>
      </c>
    </row>
    <row r="1389" spans="1:25" x14ac:dyDescent="0.25">
      <c r="A1389" s="1" t="s">
        <v>7642</v>
      </c>
      <c r="B1389" s="1" t="s">
        <v>7643</v>
      </c>
      <c r="C1389" s="1" t="str">
        <f>VLOOKUP(B1389,店铺SKU信息!E:F,2,0)</f>
        <v>AGCY6749-Red-XL</v>
      </c>
      <c r="D1389" s="1" t="s">
        <v>3631</v>
      </c>
      <c r="E1389" s="1" t="s">
        <v>8362</v>
      </c>
      <c r="F1389" s="1" t="s">
        <v>7352</v>
      </c>
      <c r="G1389" s="1">
        <v>13.07</v>
      </c>
      <c r="H1389" s="1">
        <v>10.28</v>
      </c>
      <c r="I1389" s="1">
        <v>0.79</v>
      </c>
      <c r="J1389" s="1" t="s">
        <v>7353</v>
      </c>
      <c r="K1389" s="1">
        <v>0.2</v>
      </c>
      <c r="L1389" s="1" t="s">
        <v>7354</v>
      </c>
      <c r="M1389" s="1">
        <v>6.1400000000000003E-2</v>
      </c>
      <c r="N1389" s="1" t="s">
        <v>7355</v>
      </c>
      <c r="O1389" s="1" t="s">
        <v>7356</v>
      </c>
      <c r="P1389" s="1">
        <v>0.57999999999999996</v>
      </c>
      <c r="Q1389" s="1">
        <v>0</v>
      </c>
      <c r="R1389" s="1">
        <v>3.5700000000000003E-2</v>
      </c>
      <c r="S1389" s="38">
        <v>43678</v>
      </c>
      <c r="T1389" s="1">
        <v>0.69</v>
      </c>
      <c r="U1389" s="1" t="s">
        <v>7357</v>
      </c>
      <c r="V1389" s="1">
        <v>2.46E-2</v>
      </c>
      <c r="W1389" s="1" t="s">
        <v>7358</v>
      </c>
      <c r="X1389" s="1" t="b">
        <v>0</v>
      </c>
      <c r="Y1389" s="1" t="b">
        <v>0</v>
      </c>
    </row>
    <row r="1390" spans="1:25" x14ac:dyDescent="0.25">
      <c r="A1390" s="1" t="s">
        <v>7685</v>
      </c>
      <c r="B1390" s="1" t="s">
        <v>7686</v>
      </c>
      <c r="C1390" s="1" t="str">
        <f>VLOOKUP(B1390,店铺SKU信息!E:F,2,0)</f>
        <v>AGM19333-Black-4XL</v>
      </c>
      <c r="D1390" s="1" t="s">
        <v>3291</v>
      </c>
      <c r="E1390" s="1" t="s">
        <v>8362</v>
      </c>
      <c r="F1390" s="1" t="s">
        <v>7352</v>
      </c>
      <c r="G1390" s="1">
        <v>12.4</v>
      </c>
      <c r="H1390" s="1">
        <v>9.6</v>
      </c>
      <c r="I1390" s="1">
        <v>0.6</v>
      </c>
      <c r="J1390" s="1" t="s">
        <v>7353</v>
      </c>
      <c r="K1390" s="1">
        <v>0.3</v>
      </c>
      <c r="L1390" s="1" t="s">
        <v>7354</v>
      </c>
      <c r="M1390" s="1">
        <v>4.1300000000000003E-2</v>
      </c>
      <c r="N1390" s="1" t="s">
        <v>7355</v>
      </c>
      <c r="O1390" s="1" t="s">
        <v>7356</v>
      </c>
      <c r="P1390" s="1">
        <v>16.649999999999999</v>
      </c>
      <c r="Q1390" s="1">
        <v>0</v>
      </c>
      <c r="R1390" s="1">
        <v>0.68799999999999994</v>
      </c>
      <c r="S1390" s="38">
        <v>43678</v>
      </c>
      <c r="T1390" s="1">
        <v>0.69</v>
      </c>
      <c r="U1390" s="1" t="s">
        <v>7357</v>
      </c>
      <c r="V1390" s="1">
        <v>0.47470000000000001</v>
      </c>
      <c r="W1390" s="1" t="s">
        <v>7358</v>
      </c>
      <c r="X1390" s="1" t="b">
        <v>0</v>
      </c>
      <c r="Y1390" s="1" t="b">
        <v>0</v>
      </c>
    </row>
    <row r="1391" spans="1:25" x14ac:dyDescent="0.25">
      <c r="A1391" s="1" t="s">
        <v>8294</v>
      </c>
      <c r="B1391" s="1" t="s">
        <v>8295</v>
      </c>
      <c r="C1391" s="1" t="str">
        <f>VLOOKUP(B1391,店铺SKU信息!E:F,2,0)</f>
        <v>AGCY41011-Black-L</v>
      </c>
      <c r="D1391" s="1" t="s">
        <v>5951</v>
      </c>
      <c r="E1391" s="1" t="s">
        <v>8362</v>
      </c>
      <c r="F1391" s="1" t="s">
        <v>7352</v>
      </c>
      <c r="G1391" s="1">
        <v>12.48</v>
      </c>
      <c r="H1391" s="1">
        <v>9.41</v>
      </c>
      <c r="I1391" s="1">
        <v>1.33</v>
      </c>
      <c r="J1391" s="1" t="s">
        <v>7353</v>
      </c>
      <c r="K1391" s="1">
        <v>0.57999999999999996</v>
      </c>
      <c r="L1391" s="1" t="s">
        <v>7354</v>
      </c>
      <c r="M1391" s="1">
        <v>9.06E-2</v>
      </c>
      <c r="N1391" s="1" t="s">
        <v>7355</v>
      </c>
      <c r="O1391" s="1" t="s">
        <v>7356</v>
      </c>
      <c r="P1391" s="1">
        <v>6</v>
      </c>
      <c r="Q1391" s="1">
        <v>0</v>
      </c>
      <c r="R1391" s="1">
        <v>0.54379999999999995</v>
      </c>
      <c r="S1391" s="38">
        <v>43678</v>
      </c>
      <c r="T1391" s="1">
        <v>0.69</v>
      </c>
      <c r="U1391" s="1" t="s">
        <v>7357</v>
      </c>
      <c r="V1391" s="1">
        <v>0.37519999999999998</v>
      </c>
      <c r="W1391" s="1" t="s">
        <v>7358</v>
      </c>
      <c r="X1391" s="1" t="b">
        <v>0</v>
      </c>
      <c r="Y1391" s="1" t="b">
        <v>0</v>
      </c>
    </row>
    <row r="1392" spans="1:25" x14ac:dyDescent="0.25">
      <c r="A1392" s="1" t="s">
        <v>7648</v>
      </c>
      <c r="B1392" s="1" t="s">
        <v>7649</v>
      </c>
      <c r="C1392" s="1" t="str">
        <f>VLOOKUP(B1392,店铺SKU信息!E:F,2,0)</f>
        <v>AGCY4063-Black-L</v>
      </c>
      <c r="D1392" s="1" t="s">
        <v>5991</v>
      </c>
      <c r="E1392" s="1" t="s">
        <v>8362</v>
      </c>
      <c r="F1392" s="1" t="s">
        <v>7352</v>
      </c>
      <c r="G1392" s="1">
        <v>13.07</v>
      </c>
      <c r="H1392" s="1">
        <v>10.28</v>
      </c>
      <c r="I1392" s="1">
        <v>0.79</v>
      </c>
      <c r="J1392" s="1" t="s">
        <v>7353</v>
      </c>
      <c r="K1392" s="1">
        <v>0.2</v>
      </c>
      <c r="L1392" s="1" t="s">
        <v>7354</v>
      </c>
      <c r="M1392" s="1">
        <v>6.1400000000000003E-2</v>
      </c>
      <c r="N1392" s="1" t="s">
        <v>7355</v>
      </c>
      <c r="O1392" s="1" t="s">
        <v>7356</v>
      </c>
      <c r="P1392" s="1">
        <v>1</v>
      </c>
      <c r="Q1392" s="1">
        <v>0</v>
      </c>
      <c r="R1392" s="1">
        <v>6.1400000000000003E-2</v>
      </c>
      <c r="S1392" s="38">
        <v>43678</v>
      </c>
      <c r="T1392" s="1">
        <v>0.69</v>
      </c>
      <c r="U1392" s="1" t="s">
        <v>7357</v>
      </c>
      <c r="V1392" s="1">
        <v>4.24E-2</v>
      </c>
      <c r="W1392" s="1" t="s">
        <v>7358</v>
      </c>
      <c r="X1392" s="1" t="b">
        <v>0</v>
      </c>
      <c r="Y1392" s="1" t="b">
        <v>0</v>
      </c>
    </row>
    <row r="1393" spans="1:25" x14ac:dyDescent="0.25">
      <c r="A1393" s="1" t="s">
        <v>7817</v>
      </c>
      <c r="B1393" s="1" t="s">
        <v>7818</v>
      </c>
      <c r="C1393" s="1" t="str">
        <f>VLOOKUP(B1393,店铺SKU信息!E:F,2,0)</f>
        <v>AGCY6876-White-L</v>
      </c>
      <c r="D1393" s="1" t="s">
        <v>2756</v>
      </c>
      <c r="E1393" s="1" t="s">
        <v>8362</v>
      </c>
      <c r="F1393" s="1" t="s">
        <v>7352</v>
      </c>
      <c r="G1393" s="1">
        <v>13.94</v>
      </c>
      <c r="H1393" s="1">
        <v>10.24</v>
      </c>
      <c r="I1393" s="1">
        <v>0.31</v>
      </c>
      <c r="J1393" s="1" t="s">
        <v>7353</v>
      </c>
      <c r="K1393" s="1">
        <v>0.5</v>
      </c>
      <c r="L1393" s="1" t="s">
        <v>7354</v>
      </c>
      <c r="M1393" s="1">
        <v>2.5399999999999999E-2</v>
      </c>
      <c r="N1393" s="1" t="s">
        <v>7355</v>
      </c>
      <c r="O1393" s="1" t="s">
        <v>7356</v>
      </c>
      <c r="P1393" s="1">
        <v>0.74</v>
      </c>
      <c r="Q1393" s="1">
        <v>0</v>
      </c>
      <c r="R1393" s="1">
        <v>1.8800000000000001E-2</v>
      </c>
      <c r="S1393" s="38">
        <v>43678</v>
      </c>
      <c r="T1393" s="1">
        <v>0.69</v>
      </c>
      <c r="U1393" s="1" t="s">
        <v>7357</v>
      </c>
      <c r="V1393" s="1">
        <v>1.2999999999999999E-2</v>
      </c>
      <c r="W1393" s="1" t="s">
        <v>7358</v>
      </c>
      <c r="X1393" s="1" t="b">
        <v>0</v>
      </c>
      <c r="Y1393" s="1" t="b">
        <v>0</v>
      </c>
    </row>
    <row r="1394" spans="1:25" x14ac:dyDescent="0.25">
      <c r="A1394" s="1" t="s">
        <v>7470</v>
      </c>
      <c r="B1394" s="1" t="s">
        <v>7471</v>
      </c>
      <c r="C1394" s="1" t="str">
        <f>VLOOKUP(B1394,店铺SKU信息!E:F,2,0)</f>
        <v>AGM4896-Purple-4XL</v>
      </c>
      <c r="D1394" s="1" t="s">
        <v>2619</v>
      </c>
      <c r="E1394" s="1" t="s">
        <v>8362</v>
      </c>
      <c r="F1394" s="1" t="s">
        <v>7352</v>
      </c>
      <c r="G1394" s="1">
        <v>13.7</v>
      </c>
      <c r="H1394" s="1">
        <v>3.9</v>
      </c>
      <c r="I1394" s="1">
        <v>2.1</v>
      </c>
      <c r="J1394" s="1" t="s">
        <v>7353</v>
      </c>
      <c r="K1394" s="1">
        <v>1.05</v>
      </c>
      <c r="L1394" s="1" t="s">
        <v>7354</v>
      </c>
      <c r="M1394" s="1">
        <v>6.4799999999999996E-2</v>
      </c>
      <c r="N1394" s="1" t="s">
        <v>7355</v>
      </c>
      <c r="O1394" s="1" t="s">
        <v>7356</v>
      </c>
      <c r="P1394" s="1">
        <v>1.06</v>
      </c>
      <c r="Q1394" s="1">
        <v>0</v>
      </c>
      <c r="R1394" s="1">
        <v>6.9000000000000006E-2</v>
      </c>
      <c r="S1394" s="38">
        <v>43678</v>
      </c>
      <c r="T1394" s="1">
        <v>0.69</v>
      </c>
      <c r="U1394" s="1" t="s">
        <v>7357</v>
      </c>
      <c r="V1394" s="1">
        <v>4.7600000000000003E-2</v>
      </c>
      <c r="W1394" s="1" t="s">
        <v>7358</v>
      </c>
      <c r="X1394" s="1" t="b">
        <v>0</v>
      </c>
      <c r="Y1394" s="1" t="b">
        <v>0</v>
      </c>
    </row>
    <row r="1395" spans="1:25" x14ac:dyDescent="0.25">
      <c r="A1395" s="1" t="s">
        <v>7436</v>
      </c>
      <c r="B1395" s="1" t="s">
        <v>7437</v>
      </c>
      <c r="C1395" s="1" t="str">
        <f>VLOOKUP(B1395,店铺SKU信息!E:F,2,0)</f>
        <v>AGM1926-Yellow-3XL</v>
      </c>
      <c r="D1395" s="1" t="s">
        <v>2985</v>
      </c>
      <c r="E1395" s="1" t="s">
        <v>8362</v>
      </c>
      <c r="F1395" s="1" t="s">
        <v>7352</v>
      </c>
      <c r="G1395" s="1">
        <v>9.5</v>
      </c>
      <c r="H1395" s="1">
        <v>5.2</v>
      </c>
      <c r="I1395" s="1">
        <v>1.6</v>
      </c>
      <c r="J1395" s="1" t="s">
        <v>7353</v>
      </c>
      <c r="K1395" s="1">
        <v>0.75</v>
      </c>
      <c r="L1395" s="1" t="s">
        <v>7354</v>
      </c>
      <c r="M1395" s="1">
        <v>4.5600000000000002E-2</v>
      </c>
      <c r="N1395" s="1" t="s">
        <v>7355</v>
      </c>
      <c r="O1395" s="1" t="s">
        <v>7356</v>
      </c>
      <c r="P1395" s="1">
        <v>3.35</v>
      </c>
      <c r="Q1395" s="1">
        <v>0</v>
      </c>
      <c r="R1395" s="1">
        <v>0.15310000000000001</v>
      </c>
      <c r="S1395" s="38">
        <v>43678</v>
      </c>
      <c r="T1395" s="1">
        <v>0.69</v>
      </c>
      <c r="U1395" s="1" t="s">
        <v>7357</v>
      </c>
      <c r="V1395" s="1">
        <v>0.1057</v>
      </c>
      <c r="W1395" s="1" t="s">
        <v>7358</v>
      </c>
      <c r="X1395" s="1" t="b">
        <v>0</v>
      </c>
      <c r="Y1395" s="1" t="b">
        <v>0</v>
      </c>
    </row>
    <row r="1396" spans="1:25" x14ac:dyDescent="0.25">
      <c r="A1396" s="1" t="s">
        <v>7492</v>
      </c>
      <c r="B1396" s="1" t="s">
        <v>7493</v>
      </c>
      <c r="C1396" s="1" t="str">
        <f>VLOOKUP(B1396,店铺SKU信息!E:F,2,0)</f>
        <v>AGCY6752-Black White Plaid-M</v>
      </c>
      <c r="D1396" s="1" t="s">
        <v>5070</v>
      </c>
      <c r="E1396" s="1" t="s">
        <v>8362</v>
      </c>
      <c r="F1396" s="1" t="s">
        <v>7352</v>
      </c>
      <c r="G1396" s="1">
        <v>13.07</v>
      </c>
      <c r="H1396" s="1">
        <v>10.28</v>
      </c>
      <c r="I1396" s="1">
        <v>0.79</v>
      </c>
      <c r="J1396" s="1" t="s">
        <v>7353</v>
      </c>
      <c r="K1396" s="1">
        <v>0.2</v>
      </c>
      <c r="L1396" s="1" t="s">
        <v>7354</v>
      </c>
      <c r="M1396" s="1">
        <v>6.1400000000000003E-2</v>
      </c>
      <c r="N1396" s="1" t="s">
        <v>7355</v>
      </c>
      <c r="O1396" s="1" t="s">
        <v>7356</v>
      </c>
      <c r="P1396" s="1">
        <v>0.1</v>
      </c>
      <c r="Q1396" s="1">
        <v>0</v>
      </c>
      <c r="R1396" s="1">
        <v>5.8999999999999999E-3</v>
      </c>
      <c r="S1396" s="38">
        <v>43678</v>
      </c>
      <c r="T1396" s="1">
        <v>0.69</v>
      </c>
      <c r="U1396" s="1" t="s">
        <v>7357</v>
      </c>
      <c r="V1396" s="1">
        <v>4.1000000000000003E-3</v>
      </c>
      <c r="W1396" s="1" t="s">
        <v>7358</v>
      </c>
      <c r="X1396" s="1" t="b">
        <v>0</v>
      </c>
      <c r="Y1396" s="1" t="b">
        <v>0</v>
      </c>
    </row>
    <row r="1397" spans="1:25" x14ac:dyDescent="0.25">
      <c r="A1397" s="1" t="s">
        <v>7566</v>
      </c>
      <c r="B1397" s="1" t="s">
        <v>7567</v>
      </c>
      <c r="C1397" s="1" t="str">
        <f>VLOOKUP(B1397,店铺SKU信息!E:F,2,0)</f>
        <v>AGM19333-Black-2XL</v>
      </c>
      <c r="D1397" s="1" t="s">
        <v>4774</v>
      </c>
      <c r="E1397" s="1" t="s">
        <v>8362</v>
      </c>
      <c r="F1397" s="1" t="s">
        <v>7352</v>
      </c>
      <c r="G1397" s="1">
        <v>12.53</v>
      </c>
      <c r="H1397" s="1">
        <v>9.4700000000000006</v>
      </c>
      <c r="I1397" s="1">
        <v>0.88</v>
      </c>
      <c r="J1397" s="1" t="s">
        <v>7353</v>
      </c>
      <c r="K1397" s="1">
        <v>0.35</v>
      </c>
      <c r="L1397" s="1" t="s">
        <v>7354</v>
      </c>
      <c r="M1397" s="1">
        <v>6.0299999999999999E-2</v>
      </c>
      <c r="N1397" s="1" t="s">
        <v>7355</v>
      </c>
      <c r="O1397" s="1" t="s">
        <v>7356</v>
      </c>
      <c r="P1397" s="1">
        <v>2</v>
      </c>
      <c r="Q1397" s="1">
        <v>0</v>
      </c>
      <c r="R1397" s="1">
        <v>0.1206</v>
      </c>
      <c r="S1397" s="38">
        <v>43678</v>
      </c>
      <c r="T1397" s="1">
        <v>0.69</v>
      </c>
      <c r="U1397" s="1" t="s">
        <v>7357</v>
      </c>
      <c r="V1397" s="1">
        <v>8.3199999999999996E-2</v>
      </c>
      <c r="W1397" s="1" t="s">
        <v>7358</v>
      </c>
      <c r="X1397" s="1" t="b">
        <v>0</v>
      </c>
      <c r="Y1397" s="1" t="b">
        <v>0</v>
      </c>
    </row>
    <row r="1398" spans="1:25" x14ac:dyDescent="0.25">
      <c r="A1398" s="1" t="s">
        <v>7808</v>
      </c>
      <c r="B1398" s="1" t="s">
        <v>7809</v>
      </c>
      <c r="C1398" s="1" t="str">
        <f>VLOOKUP(B1398,店铺SKU信息!E:F,2,0)</f>
        <v>AGCY49211-Black-M</v>
      </c>
      <c r="D1398" s="1" t="s">
        <v>7810</v>
      </c>
      <c r="E1398" s="1" t="s">
        <v>8362</v>
      </c>
      <c r="F1398" s="1" t="s">
        <v>7352</v>
      </c>
      <c r="G1398" s="1">
        <v>12.9</v>
      </c>
      <c r="H1398" s="1">
        <v>11.1</v>
      </c>
      <c r="I1398" s="1">
        <v>1.45</v>
      </c>
      <c r="J1398" s="1" t="s">
        <v>7353</v>
      </c>
      <c r="K1398" s="1">
        <v>0.55000000000000004</v>
      </c>
      <c r="L1398" s="1" t="s">
        <v>7354</v>
      </c>
      <c r="M1398" s="1">
        <v>0.1202</v>
      </c>
      <c r="N1398" s="1" t="s">
        <v>7355</v>
      </c>
      <c r="O1398" s="1" t="s">
        <v>7356</v>
      </c>
      <c r="P1398" s="1">
        <v>1</v>
      </c>
      <c r="Q1398" s="1">
        <v>0.57999999999999996</v>
      </c>
      <c r="R1398" s="1">
        <v>5.04E-2</v>
      </c>
      <c r="S1398" s="38">
        <v>43678</v>
      </c>
      <c r="T1398" s="1">
        <v>0.69</v>
      </c>
      <c r="U1398" s="1" t="s">
        <v>7357</v>
      </c>
      <c r="V1398" s="1">
        <v>3.4799999999999998E-2</v>
      </c>
      <c r="W1398" s="1" t="s">
        <v>7358</v>
      </c>
      <c r="X1398" s="1" t="b">
        <v>0</v>
      </c>
      <c r="Y1398" s="1" t="b">
        <v>0</v>
      </c>
    </row>
    <row r="1399" spans="1:25" x14ac:dyDescent="0.25">
      <c r="A1399" s="1" t="s">
        <v>7463</v>
      </c>
      <c r="B1399" s="1" t="s">
        <v>7464</v>
      </c>
      <c r="C1399" s="1" t="str">
        <f>VLOOKUP(B1399,店铺SKU信息!E:F,2,0)</f>
        <v>AGM48999-Burgundy-XL</v>
      </c>
      <c r="D1399" s="1" t="s">
        <v>3613</v>
      </c>
      <c r="E1399" s="1" t="s">
        <v>8362</v>
      </c>
      <c r="F1399" s="1" t="s">
        <v>7352</v>
      </c>
      <c r="G1399" s="1">
        <v>11.7</v>
      </c>
      <c r="H1399" s="1">
        <v>9.5</v>
      </c>
      <c r="I1399" s="1">
        <v>1.7</v>
      </c>
      <c r="J1399" s="1" t="s">
        <v>7353</v>
      </c>
      <c r="K1399" s="1">
        <v>0.9</v>
      </c>
      <c r="L1399" s="1" t="s">
        <v>7354</v>
      </c>
      <c r="M1399" s="1">
        <v>0.1091</v>
      </c>
      <c r="N1399" s="1" t="s">
        <v>7355</v>
      </c>
      <c r="O1399" s="1" t="s">
        <v>7356</v>
      </c>
      <c r="P1399" s="1">
        <v>2.13</v>
      </c>
      <c r="Q1399" s="1">
        <v>0</v>
      </c>
      <c r="R1399" s="1">
        <v>0.23219999999999999</v>
      </c>
      <c r="S1399" s="38">
        <v>43678</v>
      </c>
      <c r="T1399" s="1">
        <v>0.69</v>
      </c>
      <c r="U1399" s="1" t="s">
        <v>7357</v>
      </c>
      <c r="V1399" s="1">
        <v>0.16020000000000001</v>
      </c>
      <c r="W1399" s="1" t="s">
        <v>7358</v>
      </c>
      <c r="X1399" s="1" t="b">
        <v>0</v>
      </c>
      <c r="Y1399" s="1" t="b">
        <v>0</v>
      </c>
    </row>
    <row r="1400" spans="1:25" x14ac:dyDescent="0.25">
      <c r="A1400" s="1" t="s">
        <v>8280</v>
      </c>
      <c r="B1400" s="1" t="s">
        <v>8281</v>
      </c>
      <c r="C1400" s="1" t="str">
        <f>VLOOKUP(B1400,店铺SKU信息!E:F,2,0)</f>
        <v>AGCY41166-Black and White-M</v>
      </c>
      <c r="D1400" s="1" t="s">
        <v>8282</v>
      </c>
      <c r="E1400" s="1" t="s">
        <v>8362</v>
      </c>
      <c r="F1400" s="1" t="s">
        <v>7352</v>
      </c>
      <c r="G1400" s="1">
        <v>11</v>
      </c>
      <c r="H1400" s="1">
        <v>9.3000000000000007</v>
      </c>
      <c r="I1400" s="1">
        <v>0.7</v>
      </c>
      <c r="J1400" s="1" t="s">
        <v>7353</v>
      </c>
      <c r="K1400" s="1">
        <v>0.35</v>
      </c>
      <c r="L1400" s="1" t="s">
        <v>7354</v>
      </c>
      <c r="M1400" s="1">
        <v>4.1300000000000003E-2</v>
      </c>
      <c r="N1400" s="1" t="s">
        <v>7355</v>
      </c>
      <c r="O1400" s="1" t="s">
        <v>7356</v>
      </c>
      <c r="P1400" s="1">
        <v>1.94</v>
      </c>
      <c r="Q1400" s="1">
        <v>1.03</v>
      </c>
      <c r="R1400" s="1">
        <v>3.73E-2</v>
      </c>
      <c r="S1400" s="38">
        <v>43678</v>
      </c>
      <c r="T1400" s="1">
        <v>0.69</v>
      </c>
      <c r="U1400" s="1" t="s">
        <v>7357</v>
      </c>
      <c r="V1400" s="1">
        <v>2.5700000000000001E-2</v>
      </c>
      <c r="W1400" s="1" t="s">
        <v>7358</v>
      </c>
      <c r="X1400" s="1" t="b">
        <v>0</v>
      </c>
      <c r="Y1400" s="1" t="b">
        <v>0</v>
      </c>
    </row>
    <row r="1401" spans="1:25" x14ac:dyDescent="0.25">
      <c r="A1401" s="1" t="s">
        <v>8257</v>
      </c>
      <c r="B1401" s="1" t="s">
        <v>8258</v>
      </c>
      <c r="C1401" s="1" t="str">
        <f>VLOOKUP(B1401,店铺SKU信息!E:F,2,0)</f>
        <v>AGCY4062-Gray Blue-S</v>
      </c>
      <c r="D1401" s="1" t="s">
        <v>3531</v>
      </c>
      <c r="E1401" s="1" t="s">
        <v>8362</v>
      </c>
      <c r="F1401" s="1" t="s">
        <v>7352</v>
      </c>
      <c r="G1401" s="1">
        <v>11.65</v>
      </c>
      <c r="H1401" s="1">
        <v>9.4499999999999993</v>
      </c>
      <c r="I1401" s="1">
        <v>1.25</v>
      </c>
      <c r="J1401" s="1" t="s">
        <v>7353</v>
      </c>
      <c r="K1401" s="1">
        <v>0.28999999999999998</v>
      </c>
      <c r="L1401" s="1" t="s">
        <v>7354</v>
      </c>
      <c r="M1401" s="1">
        <v>7.9500000000000001E-2</v>
      </c>
      <c r="N1401" s="1" t="s">
        <v>7355</v>
      </c>
      <c r="O1401" s="1" t="s">
        <v>7356</v>
      </c>
      <c r="P1401" s="1">
        <v>0.52</v>
      </c>
      <c r="Q1401" s="1">
        <v>0</v>
      </c>
      <c r="R1401" s="1">
        <v>4.1000000000000002E-2</v>
      </c>
      <c r="S1401" s="38">
        <v>43678</v>
      </c>
      <c r="T1401" s="1">
        <v>0.69</v>
      </c>
      <c r="U1401" s="1" t="s">
        <v>7357</v>
      </c>
      <c r="V1401" s="1">
        <v>2.8299999999999999E-2</v>
      </c>
      <c r="W1401" s="1" t="s">
        <v>7358</v>
      </c>
      <c r="X1401" s="1" t="b">
        <v>0</v>
      </c>
      <c r="Y1401" s="1" t="b">
        <v>0</v>
      </c>
    </row>
    <row r="1402" spans="1:25" x14ac:dyDescent="0.25">
      <c r="A1402" s="1" t="s">
        <v>7573</v>
      </c>
      <c r="B1402" s="1" t="s">
        <v>7574</v>
      </c>
      <c r="C1402" s="1" t="str">
        <f>VLOOKUP(B1402,店铺SKU信息!E:F,2,0)</f>
        <v>AGCY6812-Yellow-M</v>
      </c>
      <c r="D1402" s="1" t="s">
        <v>7575</v>
      </c>
      <c r="E1402" s="1" t="s">
        <v>8362</v>
      </c>
      <c r="F1402" s="1" t="s">
        <v>7352</v>
      </c>
      <c r="G1402" s="1">
        <v>13.07</v>
      </c>
      <c r="H1402" s="1">
        <v>10.28</v>
      </c>
      <c r="I1402" s="1">
        <v>0.79</v>
      </c>
      <c r="J1402" s="1" t="s">
        <v>7353</v>
      </c>
      <c r="K1402" s="1">
        <v>0.2</v>
      </c>
      <c r="L1402" s="1" t="s">
        <v>7354</v>
      </c>
      <c r="M1402" s="1">
        <v>6.1400000000000003E-2</v>
      </c>
      <c r="N1402" s="1" t="s">
        <v>7355</v>
      </c>
      <c r="O1402" s="1" t="s">
        <v>7356</v>
      </c>
      <c r="P1402" s="1">
        <v>1</v>
      </c>
      <c r="Q1402" s="1">
        <v>0.57999999999999996</v>
      </c>
      <c r="R1402" s="1">
        <v>2.58E-2</v>
      </c>
      <c r="S1402" s="38">
        <v>43678</v>
      </c>
      <c r="T1402" s="1">
        <v>0.69</v>
      </c>
      <c r="U1402" s="1" t="s">
        <v>7357</v>
      </c>
      <c r="V1402" s="1">
        <v>1.78E-2</v>
      </c>
      <c r="W1402" s="1" t="s">
        <v>7358</v>
      </c>
      <c r="X1402" s="1" t="b">
        <v>0</v>
      </c>
      <c r="Y1402" s="1" t="b">
        <v>0</v>
      </c>
    </row>
    <row r="1403" spans="1:25" x14ac:dyDescent="0.25">
      <c r="A1403" s="1" t="s">
        <v>7476</v>
      </c>
      <c r="B1403" s="1" t="s">
        <v>7477</v>
      </c>
      <c r="C1403" s="1" t="str">
        <f>VLOOKUP(B1403,店铺SKU信息!E:F,2,0)</f>
        <v>AGM48999-Black-XL</v>
      </c>
      <c r="D1403" s="1" t="s">
        <v>3106</v>
      </c>
      <c r="E1403" s="1" t="s">
        <v>8362</v>
      </c>
      <c r="F1403" s="1" t="s">
        <v>7352</v>
      </c>
      <c r="G1403" s="1">
        <v>11.7</v>
      </c>
      <c r="H1403" s="1">
        <v>9.5</v>
      </c>
      <c r="I1403" s="1">
        <v>1.7</v>
      </c>
      <c r="J1403" s="1" t="s">
        <v>7353</v>
      </c>
      <c r="K1403" s="1">
        <v>0.9</v>
      </c>
      <c r="L1403" s="1" t="s">
        <v>7354</v>
      </c>
      <c r="M1403" s="1">
        <v>0.1091</v>
      </c>
      <c r="N1403" s="1" t="s">
        <v>7355</v>
      </c>
      <c r="O1403" s="1" t="s">
        <v>7356</v>
      </c>
      <c r="P1403" s="1">
        <v>1</v>
      </c>
      <c r="Q1403" s="1">
        <v>0</v>
      </c>
      <c r="R1403" s="1">
        <v>0.1091</v>
      </c>
      <c r="S1403" s="38">
        <v>43678</v>
      </c>
      <c r="T1403" s="1">
        <v>0.69</v>
      </c>
      <c r="U1403" s="1" t="s">
        <v>7357</v>
      </c>
      <c r="V1403" s="1">
        <v>7.5300000000000006E-2</v>
      </c>
      <c r="W1403" s="1" t="s">
        <v>7358</v>
      </c>
      <c r="X1403" s="1" t="b">
        <v>0</v>
      </c>
      <c r="Y1403" s="1" t="b">
        <v>0</v>
      </c>
    </row>
    <row r="1404" spans="1:25" x14ac:dyDescent="0.25">
      <c r="A1404" s="1" t="s">
        <v>7478</v>
      </c>
      <c r="B1404" s="1" t="s">
        <v>7479</v>
      </c>
      <c r="C1404" s="1" t="str">
        <f>VLOOKUP(B1404,店铺SKU信息!E:F,2,0)</f>
        <v>AGCY6770-Red-L</v>
      </c>
      <c r="D1404" s="1" t="s">
        <v>4261</v>
      </c>
      <c r="E1404" s="1" t="s">
        <v>8362</v>
      </c>
      <c r="F1404" s="1" t="s">
        <v>7352</v>
      </c>
      <c r="G1404" s="1">
        <v>13.07</v>
      </c>
      <c r="H1404" s="1">
        <v>10.28</v>
      </c>
      <c r="I1404" s="1">
        <v>0.79</v>
      </c>
      <c r="J1404" s="1" t="s">
        <v>7353</v>
      </c>
      <c r="K1404" s="1">
        <v>0.2</v>
      </c>
      <c r="L1404" s="1" t="s">
        <v>7354</v>
      </c>
      <c r="M1404" s="1">
        <v>6.1400000000000003E-2</v>
      </c>
      <c r="N1404" s="1" t="s">
        <v>7355</v>
      </c>
      <c r="O1404" s="1" t="s">
        <v>7356</v>
      </c>
      <c r="P1404" s="1">
        <v>0.94</v>
      </c>
      <c r="Q1404" s="1">
        <v>0</v>
      </c>
      <c r="R1404" s="1">
        <v>5.7500000000000002E-2</v>
      </c>
      <c r="S1404" s="38">
        <v>43678</v>
      </c>
      <c r="T1404" s="1">
        <v>0.69</v>
      </c>
      <c r="U1404" s="1" t="s">
        <v>7357</v>
      </c>
      <c r="V1404" s="1">
        <v>3.9600000000000003E-2</v>
      </c>
      <c r="W1404" s="1" t="s">
        <v>7358</v>
      </c>
      <c r="X1404" s="1" t="b">
        <v>0</v>
      </c>
      <c r="Y1404" s="1" t="b">
        <v>0</v>
      </c>
    </row>
    <row r="1405" spans="1:25" x14ac:dyDescent="0.25">
      <c r="A1405" s="1" t="s">
        <v>7524</v>
      </c>
      <c r="B1405" s="1" t="s">
        <v>7525</v>
      </c>
      <c r="C1405" s="1" t="str">
        <f>VLOOKUP(B1405,店铺SKU信息!E:F,2,0)</f>
        <v>AGCY4064-Black-L</v>
      </c>
      <c r="D1405" s="1" t="s">
        <v>7526</v>
      </c>
      <c r="E1405" s="1" t="s">
        <v>8362</v>
      </c>
      <c r="F1405" s="1" t="s">
        <v>7352</v>
      </c>
      <c r="G1405" s="1">
        <v>12.24</v>
      </c>
      <c r="H1405" s="1">
        <v>9.65</v>
      </c>
      <c r="I1405" s="1">
        <v>1.8</v>
      </c>
      <c r="J1405" s="1" t="s">
        <v>7353</v>
      </c>
      <c r="K1405" s="1">
        <v>0.51</v>
      </c>
      <c r="L1405" s="1" t="s">
        <v>7354</v>
      </c>
      <c r="M1405" s="1">
        <v>0.123</v>
      </c>
      <c r="N1405" s="1" t="s">
        <v>7355</v>
      </c>
      <c r="O1405" s="1" t="s">
        <v>7356</v>
      </c>
      <c r="P1405" s="1">
        <v>1</v>
      </c>
      <c r="Q1405" s="1">
        <v>0.57999999999999996</v>
      </c>
      <c r="R1405" s="1">
        <v>5.16E-2</v>
      </c>
      <c r="S1405" s="38">
        <v>43678</v>
      </c>
      <c r="T1405" s="1">
        <v>0.69</v>
      </c>
      <c r="U1405" s="1" t="s">
        <v>7357</v>
      </c>
      <c r="V1405" s="1">
        <v>3.56E-2</v>
      </c>
      <c r="W1405" s="1" t="s">
        <v>7358</v>
      </c>
      <c r="X1405" s="1" t="b">
        <v>0</v>
      </c>
      <c r="Y1405" s="1" t="b">
        <v>0</v>
      </c>
    </row>
    <row r="1406" spans="1:25" x14ac:dyDescent="0.25">
      <c r="A1406" s="1" t="s">
        <v>8394</v>
      </c>
      <c r="B1406" s="1" t="s">
        <v>8395</v>
      </c>
      <c r="C1406" s="1" t="str">
        <f>VLOOKUP(B1406,店铺SKU信息!E:F,2,0)</f>
        <v>AGCY6705-Black-L</v>
      </c>
      <c r="D1406" s="1" t="s">
        <v>8396</v>
      </c>
      <c r="E1406" s="1" t="s">
        <v>8362</v>
      </c>
      <c r="F1406" s="1" t="s">
        <v>7352</v>
      </c>
      <c r="G1406" s="1">
        <v>12.25</v>
      </c>
      <c r="H1406" s="1">
        <v>9.65</v>
      </c>
      <c r="I1406" s="1">
        <v>1.8</v>
      </c>
      <c r="J1406" s="1" t="s">
        <v>7353</v>
      </c>
      <c r="K1406" s="1">
        <v>0.51</v>
      </c>
      <c r="L1406" s="1" t="s">
        <v>7354</v>
      </c>
      <c r="M1406" s="1">
        <v>0.1231</v>
      </c>
      <c r="N1406" s="1" t="s">
        <v>7355</v>
      </c>
      <c r="O1406" s="1" t="s">
        <v>7356</v>
      </c>
      <c r="P1406" s="1">
        <v>0.94</v>
      </c>
      <c r="Q1406" s="1">
        <v>0.52</v>
      </c>
      <c r="R1406" s="1">
        <v>5.16E-2</v>
      </c>
      <c r="S1406" s="38">
        <v>43678</v>
      </c>
      <c r="T1406" s="1">
        <v>0.69</v>
      </c>
      <c r="U1406" s="1" t="s">
        <v>7357</v>
      </c>
      <c r="V1406" s="1">
        <v>3.56E-2</v>
      </c>
      <c r="W1406" s="1" t="s">
        <v>7358</v>
      </c>
      <c r="X1406" s="1" t="b">
        <v>0</v>
      </c>
      <c r="Y1406" s="1" t="b">
        <v>0</v>
      </c>
    </row>
    <row r="1407" spans="1:25" x14ac:dyDescent="0.25">
      <c r="A1407" s="1" t="s">
        <v>7631</v>
      </c>
      <c r="B1407" s="1" t="s">
        <v>7632</v>
      </c>
      <c r="C1407" s="1" t="str">
        <f>VLOOKUP(B1407,店铺SKU信息!E:F,2,0)</f>
        <v>AGCY2379-Black-S</v>
      </c>
      <c r="D1407" s="1" t="s">
        <v>3280</v>
      </c>
      <c r="E1407" s="1" t="s">
        <v>8362</v>
      </c>
      <c r="F1407" s="1" t="s">
        <v>7352</v>
      </c>
      <c r="G1407" s="1">
        <v>15.35</v>
      </c>
      <c r="H1407" s="1">
        <v>11.85</v>
      </c>
      <c r="I1407" s="1">
        <v>1.95</v>
      </c>
      <c r="J1407" s="1" t="s">
        <v>7353</v>
      </c>
      <c r="K1407" s="1">
        <v>0.4</v>
      </c>
      <c r="L1407" s="1" t="s">
        <v>7354</v>
      </c>
      <c r="M1407" s="1">
        <v>0.20499999999999999</v>
      </c>
      <c r="N1407" s="1" t="s">
        <v>7355</v>
      </c>
      <c r="O1407" s="1" t="s">
        <v>7356</v>
      </c>
      <c r="P1407" s="1">
        <v>8.9</v>
      </c>
      <c r="Q1407" s="1">
        <v>0</v>
      </c>
      <c r="R1407" s="1">
        <v>1.8254999999999999</v>
      </c>
      <c r="S1407" s="38">
        <v>43678</v>
      </c>
      <c r="T1407" s="1">
        <v>0.69</v>
      </c>
      <c r="U1407" s="1" t="s">
        <v>7357</v>
      </c>
      <c r="V1407" s="1">
        <v>1.2596000000000001</v>
      </c>
      <c r="W1407" s="1" t="s">
        <v>7358</v>
      </c>
      <c r="X1407" s="1" t="b">
        <v>0</v>
      </c>
      <c r="Y1407" s="1" t="b">
        <v>0</v>
      </c>
    </row>
    <row r="1408" spans="1:25" x14ac:dyDescent="0.25">
      <c r="A1408" s="1" t="s">
        <v>7916</v>
      </c>
      <c r="B1408" s="1" t="s">
        <v>7917</v>
      </c>
      <c r="C1408" s="1" t="str">
        <f>VLOOKUP(B1408,店铺SKU信息!E:F,2,0)</f>
        <v>AGCY6876-Black-M</v>
      </c>
      <c r="D1408" s="1" t="s">
        <v>3539</v>
      </c>
      <c r="E1408" s="1" t="s">
        <v>8362</v>
      </c>
      <c r="F1408" s="1" t="s">
        <v>7352</v>
      </c>
      <c r="G1408" s="1">
        <v>13.94</v>
      </c>
      <c r="H1408" s="1">
        <v>10.24</v>
      </c>
      <c r="I1408" s="1">
        <v>0.31</v>
      </c>
      <c r="J1408" s="1" t="s">
        <v>7353</v>
      </c>
      <c r="K1408" s="1">
        <v>0.5</v>
      </c>
      <c r="L1408" s="1" t="s">
        <v>7354</v>
      </c>
      <c r="M1408" s="1">
        <v>2.5600000000000001E-2</v>
      </c>
      <c r="N1408" s="1" t="s">
        <v>7355</v>
      </c>
      <c r="O1408" s="1" t="s">
        <v>7356</v>
      </c>
      <c r="P1408" s="1">
        <v>1</v>
      </c>
      <c r="Q1408" s="1">
        <v>0</v>
      </c>
      <c r="R1408" s="1">
        <v>2.5600000000000001E-2</v>
      </c>
      <c r="S1408" s="38">
        <v>43678</v>
      </c>
      <c r="T1408" s="1">
        <v>0.69</v>
      </c>
      <c r="U1408" s="1" t="s">
        <v>7357</v>
      </c>
      <c r="V1408" s="1">
        <v>1.77E-2</v>
      </c>
      <c r="W1408" s="1" t="s">
        <v>7358</v>
      </c>
      <c r="X1408" s="1" t="b">
        <v>0</v>
      </c>
      <c r="Y1408" s="1" t="b">
        <v>0</v>
      </c>
    </row>
    <row r="1409" spans="1:25" x14ac:dyDescent="0.25">
      <c r="A1409" s="1" t="s">
        <v>8397</v>
      </c>
      <c r="B1409" s="1" t="s">
        <v>8398</v>
      </c>
      <c r="C1409" s="1" t="str">
        <f>VLOOKUP(B1409,店铺SKU信息!E:F,2,0)</f>
        <v>AGCY49199-Purple-2XL</v>
      </c>
      <c r="D1409" s="1" t="s">
        <v>8399</v>
      </c>
      <c r="E1409" s="1" t="s">
        <v>8362</v>
      </c>
      <c r="F1409" s="1" t="s">
        <v>7352</v>
      </c>
      <c r="G1409" s="1">
        <v>11</v>
      </c>
      <c r="H1409" s="1">
        <v>9</v>
      </c>
      <c r="I1409" s="1">
        <v>0.5</v>
      </c>
      <c r="J1409" s="1" t="s">
        <v>7353</v>
      </c>
      <c r="K1409" s="1">
        <v>0.3</v>
      </c>
      <c r="L1409" s="1" t="s">
        <v>7354</v>
      </c>
      <c r="M1409" s="1">
        <v>2.86E-2</v>
      </c>
      <c r="N1409" s="1" t="s">
        <v>7355</v>
      </c>
      <c r="O1409" s="1" t="s">
        <v>7356</v>
      </c>
      <c r="P1409" s="1">
        <v>0.97</v>
      </c>
      <c r="Q1409" s="1">
        <v>0.52</v>
      </c>
      <c r="R1409" s="1">
        <v>1.29E-2</v>
      </c>
      <c r="S1409" s="38">
        <v>43678</v>
      </c>
      <c r="T1409" s="1">
        <v>0.69</v>
      </c>
      <c r="U1409" s="1" t="s">
        <v>7357</v>
      </c>
      <c r="V1409" s="1">
        <v>8.8999999999999999E-3</v>
      </c>
      <c r="W1409" s="1" t="s">
        <v>7358</v>
      </c>
      <c r="X1409" s="1" t="b">
        <v>0</v>
      </c>
      <c r="Y1409" s="1" t="b">
        <v>0</v>
      </c>
    </row>
    <row r="1410" spans="1:25" x14ac:dyDescent="0.25">
      <c r="A1410" s="1" t="s">
        <v>7556</v>
      </c>
      <c r="B1410" s="1" t="s">
        <v>7557</v>
      </c>
      <c r="C1410" s="1" t="str">
        <f>VLOOKUP(B1410,店铺SKU信息!E:F,2,0)</f>
        <v>AGCY41011-Black-M</v>
      </c>
      <c r="D1410" s="1" t="s">
        <v>4690</v>
      </c>
      <c r="E1410" s="1" t="s">
        <v>8362</v>
      </c>
      <c r="F1410" s="1" t="s">
        <v>7352</v>
      </c>
      <c r="G1410" s="1">
        <v>12.48</v>
      </c>
      <c r="H1410" s="1">
        <v>9.41</v>
      </c>
      <c r="I1410" s="1">
        <v>1.33</v>
      </c>
      <c r="J1410" s="1" t="s">
        <v>7353</v>
      </c>
      <c r="K1410" s="1">
        <v>0.57999999999999996</v>
      </c>
      <c r="L1410" s="1" t="s">
        <v>7354</v>
      </c>
      <c r="M1410" s="1">
        <v>9.06E-2</v>
      </c>
      <c r="N1410" s="1" t="s">
        <v>7355</v>
      </c>
      <c r="O1410" s="1" t="s">
        <v>7356</v>
      </c>
      <c r="P1410" s="1">
        <v>0.68</v>
      </c>
      <c r="Q1410" s="1">
        <v>0</v>
      </c>
      <c r="R1410" s="1">
        <v>6.1400000000000003E-2</v>
      </c>
      <c r="S1410" s="38">
        <v>43678</v>
      </c>
      <c r="T1410" s="1">
        <v>0.69</v>
      </c>
      <c r="U1410" s="1" t="s">
        <v>7357</v>
      </c>
      <c r="V1410" s="1">
        <v>4.24E-2</v>
      </c>
      <c r="W1410" s="1" t="s">
        <v>7358</v>
      </c>
      <c r="X1410" s="1" t="b">
        <v>0</v>
      </c>
      <c r="Y1410" s="1" t="b">
        <v>0</v>
      </c>
    </row>
    <row r="1411" spans="1:25" x14ac:dyDescent="0.25">
      <c r="A1411" s="1" t="s">
        <v>7405</v>
      </c>
      <c r="B1411" s="1" t="s">
        <v>7406</v>
      </c>
      <c r="C1411" s="1" t="str">
        <f>VLOOKUP(B1411,店铺SKU信息!E:F,2,0)</f>
        <v>AGM48999-Navy Blue-4XL</v>
      </c>
      <c r="D1411" s="1" t="s">
        <v>6086</v>
      </c>
      <c r="E1411" s="1" t="s">
        <v>8362</v>
      </c>
      <c r="F1411" s="1" t="s">
        <v>7352</v>
      </c>
      <c r="G1411" s="1">
        <v>11.7</v>
      </c>
      <c r="H1411" s="1">
        <v>9.5</v>
      </c>
      <c r="I1411" s="1">
        <v>1.7</v>
      </c>
      <c r="J1411" s="1" t="s">
        <v>7353</v>
      </c>
      <c r="K1411" s="1">
        <v>0.9</v>
      </c>
      <c r="L1411" s="1" t="s">
        <v>7354</v>
      </c>
      <c r="M1411" s="1">
        <v>0.1091</v>
      </c>
      <c r="N1411" s="1" t="s">
        <v>7355</v>
      </c>
      <c r="O1411" s="1" t="s">
        <v>7356</v>
      </c>
      <c r="P1411" s="1">
        <v>0.35</v>
      </c>
      <c r="Q1411" s="1">
        <v>0</v>
      </c>
      <c r="R1411" s="1">
        <v>3.8699999999999998E-2</v>
      </c>
      <c r="S1411" s="38">
        <v>43678</v>
      </c>
      <c r="T1411" s="1">
        <v>0.69</v>
      </c>
      <c r="U1411" s="1" t="s">
        <v>7357</v>
      </c>
      <c r="V1411" s="1">
        <v>2.6700000000000002E-2</v>
      </c>
      <c r="W1411" s="1" t="s">
        <v>7358</v>
      </c>
      <c r="X1411" s="1" t="b">
        <v>0</v>
      </c>
      <c r="Y1411" s="1" t="b">
        <v>0</v>
      </c>
    </row>
    <row r="1412" spans="1:25" x14ac:dyDescent="0.25">
      <c r="A1412" s="1" t="s">
        <v>8400</v>
      </c>
      <c r="B1412" s="1" t="s">
        <v>8401</v>
      </c>
      <c r="C1412" s="1" t="str">
        <f>VLOOKUP(B1412,店铺SKU信息!E:F,2,0)</f>
        <v>AGM19355-Army Green-4XL</v>
      </c>
      <c r="D1412" s="1" t="s">
        <v>8402</v>
      </c>
      <c r="E1412" s="1" t="s">
        <v>8362</v>
      </c>
      <c r="F1412" s="1" t="s">
        <v>7352</v>
      </c>
      <c r="G1412" s="1">
        <v>11.42</v>
      </c>
      <c r="H1412" s="1">
        <v>10.08</v>
      </c>
      <c r="I1412" s="1">
        <v>1.3</v>
      </c>
      <c r="J1412" s="1" t="s">
        <v>7353</v>
      </c>
      <c r="K1412" s="1">
        <v>0.57999999999999996</v>
      </c>
      <c r="L1412" s="1" t="s">
        <v>7354</v>
      </c>
      <c r="M1412" s="1">
        <v>8.6300000000000002E-2</v>
      </c>
      <c r="N1412" s="1" t="s">
        <v>7355</v>
      </c>
      <c r="O1412" s="1" t="s">
        <v>7356</v>
      </c>
      <c r="P1412" s="1">
        <v>3.32</v>
      </c>
      <c r="Q1412" s="1">
        <v>0</v>
      </c>
      <c r="R1412" s="1">
        <v>0.28660000000000002</v>
      </c>
      <c r="S1412" s="38">
        <v>43678</v>
      </c>
      <c r="T1412" s="1">
        <v>0.69</v>
      </c>
      <c r="U1412" s="1" t="s">
        <v>7357</v>
      </c>
      <c r="V1412" s="1">
        <v>0.19769999999999999</v>
      </c>
      <c r="W1412" s="1" t="s">
        <v>7358</v>
      </c>
      <c r="X1412" s="1" t="b">
        <v>0</v>
      </c>
      <c r="Y1412" s="1" t="b">
        <v>0</v>
      </c>
    </row>
    <row r="1413" spans="1:25" x14ac:dyDescent="0.25">
      <c r="A1413" s="1" t="s">
        <v>7951</v>
      </c>
      <c r="B1413" s="1" t="s">
        <v>7952</v>
      </c>
      <c r="C1413" s="1" t="str">
        <f>VLOOKUP(B1413,店铺SKU信息!E:F,2,0)</f>
        <v>AGCY4117-White-L</v>
      </c>
      <c r="D1413" s="1" t="s">
        <v>7953</v>
      </c>
      <c r="E1413" s="1" t="s">
        <v>8362</v>
      </c>
      <c r="F1413" s="1" t="s">
        <v>7352</v>
      </c>
      <c r="G1413" s="1">
        <v>11.96</v>
      </c>
      <c r="H1413" s="1">
        <v>9.2100000000000009</v>
      </c>
      <c r="I1413" s="1">
        <v>1.38</v>
      </c>
      <c r="J1413" s="1" t="s">
        <v>7353</v>
      </c>
      <c r="K1413" s="1">
        <v>0.24</v>
      </c>
      <c r="L1413" s="1" t="s">
        <v>7354</v>
      </c>
      <c r="M1413" s="1">
        <v>8.7900000000000006E-2</v>
      </c>
      <c r="N1413" s="1" t="s">
        <v>7355</v>
      </c>
      <c r="O1413" s="1" t="s">
        <v>7356</v>
      </c>
      <c r="P1413" s="1">
        <v>0.94</v>
      </c>
      <c r="Q1413" s="1">
        <v>0.52</v>
      </c>
      <c r="R1413" s="1">
        <v>3.6799999999999999E-2</v>
      </c>
      <c r="S1413" s="38">
        <v>43678</v>
      </c>
      <c r="T1413" s="1">
        <v>0.69</v>
      </c>
      <c r="U1413" s="1" t="s">
        <v>7357</v>
      </c>
      <c r="V1413" s="1">
        <v>2.5399999999999999E-2</v>
      </c>
      <c r="W1413" s="1" t="s">
        <v>7358</v>
      </c>
      <c r="X1413" s="1" t="b">
        <v>0</v>
      </c>
      <c r="Y1413" s="1" t="b">
        <v>0</v>
      </c>
    </row>
    <row r="1414" spans="1:25" x14ac:dyDescent="0.25">
      <c r="A1414" s="1" t="s">
        <v>7506</v>
      </c>
      <c r="B1414" s="1" t="s">
        <v>7507</v>
      </c>
      <c r="C1414" s="1" t="str">
        <f>VLOOKUP(B1414,店铺SKU信息!E:F,2,0)</f>
        <v>AGM48999-Navy Blue-XL</v>
      </c>
      <c r="D1414" s="1" t="s">
        <v>2736</v>
      </c>
      <c r="E1414" s="1" t="s">
        <v>8362</v>
      </c>
      <c r="F1414" s="1" t="s">
        <v>7352</v>
      </c>
      <c r="G1414" s="1">
        <v>11.7</v>
      </c>
      <c r="H1414" s="1">
        <v>9.5</v>
      </c>
      <c r="I1414" s="1">
        <v>1.7</v>
      </c>
      <c r="J1414" s="1" t="s">
        <v>7353</v>
      </c>
      <c r="K1414" s="1">
        <v>0.9</v>
      </c>
      <c r="L1414" s="1" t="s">
        <v>7354</v>
      </c>
      <c r="M1414" s="1">
        <v>0.1091</v>
      </c>
      <c r="N1414" s="1" t="s">
        <v>7355</v>
      </c>
      <c r="O1414" s="1" t="s">
        <v>7356</v>
      </c>
      <c r="P1414" s="1">
        <v>0.45</v>
      </c>
      <c r="Q1414" s="1">
        <v>0</v>
      </c>
      <c r="R1414" s="1">
        <v>4.9299999999999997E-2</v>
      </c>
      <c r="S1414" s="38">
        <v>43678</v>
      </c>
      <c r="T1414" s="1">
        <v>0.69</v>
      </c>
      <c r="U1414" s="1" t="s">
        <v>7357</v>
      </c>
      <c r="V1414" s="1">
        <v>3.4000000000000002E-2</v>
      </c>
      <c r="W1414" s="1" t="s">
        <v>7358</v>
      </c>
      <c r="X1414" s="1" t="b">
        <v>0</v>
      </c>
      <c r="Y1414" s="1" t="b">
        <v>0</v>
      </c>
    </row>
    <row r="1415" spans="1:25" x14ac:dyDescent="0.25">
      <c r="A1415" s="1" t="s">
        <v>8017</v>
      </c>
      <c r="B1415" s="1" t="s">
        <v>8018</v>
      </c>
      <c r="C1415" s="1" t="str">
        <f>VLOOKUP(B1415,店铺SKU信息!E:F,2,0)</f>
        <v>AGCY6876-Black-S</v>
      </c>
      <c r="D1415" s="1" t="s">
        <v>2990</v>
      </c>
      <c r="E1415" s="1" t="s">
        <v>8362</v>
      </c>
      <c r="F1415" s="1" t="s">
        <v>7352</v>
      </c>
      <c r="G1415" s="1">
        <v>13.94</v>
      </c>
      <c r="H1415" s="1">
        <v>10.24</v>
      </c>
      <c r="I1415" s="1">
        <v>0.31</v>
      </c>
      <c r="J1415" s="1" t="s">
        <v>7353</v>
      </c>
      <c r="K1415" s="1">
        <v>0.5</v>
      </c>
      <c r="L1415" s="1" t="s">
        <v>7354</v>
      </c>
      <c r="M1415" s="1">
        <v>2.5600000000000001E-2</v>
      </c>
      <c r="N1415" s="1" t="s">
        <v>7355</v>
      </c>
      <c r="O1415" s="1" t="s">
        <v>7356</v>
      </c>
      <c r="P1415" s="1">
        <v>9.68</v>
      </c>
      <c r="Q1415" s="1">
        <v>0</v>
      </c>
      <c r="R1415" s="1">
        <v>0.24779999999999999</v>
      </c>
      <c r="S1415" s="38">
        <v>43678</v>
      </c>
      <c r="T1415" s="1">
        <v>0.69</v>
      </c>
      <c r="U1415" s="1" t="s">
        <v>7357</v>
      </c>
      <c r="V1415" s="1">
        <v>0.17100000000000001</v>
      </c>
      <c r="W1415" s="1" t="s">
        <v>7358</v>
      </c>
      <c r="X1415" s="1" t="b">
        <v>0</v>
      </c>
      <c r="Y1415" s="1" t="b">
        <v>0</v>
      </c>
    </row>
    <row r="1416" spans="1:25" x14ac:dyDescent="0.25">
      <c r="A1416" s="1" t="s">
        <v>8403</v>
      </c>
      <c r="B1416" s="1" t="s">
        <v>8404</v>
      </c>
      <c r="C1416" s="1" t="str">
        <f>VLOOKUP(B1416,店铺SKU信息!E:F,2,0)</f>
        <v>AGCY49199-Black-S</v>
      </c>
      <c r="D1416" s="1" t="s">
        <v>8405</v>
      </c>
      <c r="E1416" s="1" t="s">
        <v>8362</v>
      </c>
      <c r="F1416" s="1" t="s">
        <v>7352</v>
      </c>
      <c r="G1416" s="1">
        <v>11</v>
      </c>
      <c r="H1416" s="1">
        <v>9</v>
      </c>
      <c r="I1416" s="1">
        <v>0.5</v>
      </c>
      <c r="J1416" s="1" t="s">
        <v>7353</v>
      </c>
      <c r="K1416" s="1">
        <v>0.3</v>
      </c>
      <c r="L1416" s="1" t="s">
        <v>7354</v>
      </c>
      <c r="M1416" s="1">
        <v>2.86E-2</v>
      </c>
      <c r="N1416" s="1" t="s">
        <v>7355</v>
      </c>
      <c r="O1416" s="1" t="s">
        <v>7356</v>
      </c>
      <c r="P1416" s="1">
        <v>2</v>
      </c>
      <c r="Q1416" s="1">
        <v>1.1599999999999999</v>
      </c>
      <c r="R1416" s="1">
        <v>2.4E-2</v>
      </c>
      <c r="S1416" s="38">
        <v>43678</v>
      </c>
      <c r="T1416" s="1">
        <v>0.69</v>
      </c>
      <c r="U1416" s="1" t="s">
        <v>7357</v>
      </c>
      <c r="V1416" s="1">
        <v>1.66E-2</v>
      </c>
      <c r="W1416" s="1" t="s">
        <v>7358</v>
      </c>
      <c r="X1416" s="1" t="b">
        <v>0</v>
      </c>
      <c r="Y1416" s="1" t="b">
        <v>0</v>
      </c>
    </row>
    <row r="1417" spans="1:25" x14ac:dyDescent="0.25">
      <c r="A1417" s="1" t="s">
        <v>8301</v>
      </c>
      <c r="B1417" s="1" t="s">
        <v>8302</v>
      </c>
      <c r="C1417" s="1" t="str">
        <f>VLOOKUP(B1417,店铺SKU信息!E:F,2,0)</f>
        <v>AGCY2379-White-M</v>
      </c>
      <c r="D1417" s="1" t="s">
        <v>3025</v>
      </c>
      <c r="E1417" s="1" t="s">
        <v>8362</v>
      </c>
      <c r="F1417" s="1" t="s">
        <v>7352</v>
      </c>
      <c r="G1417" s="1">
        <v>15.34</v>
      </c>
      <c r="H1417" s="1">
        <v>11.85</v>
      </c>
      <c r="I1417" s="1">
        <v>1.95</v>
      </c>
      <c r="J1417" s="1" t="s">
        <v>7353</v>
      </c>
      <c r="K1417" s="1">
        <v>0.4</v>
      </c>
      <c r="L1417" s="1" t="s">
        <v>7354</v>
      </c>
      <c r="M1417" s="1">
        <v>0.20499999999999999</v>
      </c>
      <c r="N1417" s="1" t="s">
        <v>7355</v>
      </c>
      <c r="O1417" s="1" t="s">
        <v>7356</v>
      </c>
      <c r="P1417" s="1">
        <v>14.45</v>
      </c>
      <c r="Q1417" s="1">
        <v>0</v>
      </c>
      <c r="R1417" s="1">
        <v>2.9622999999999999</v>
      </c>
      <c r="S1417" s="38">
        <v>43678</v>
      </c>
      <c r="T1417" s="1">
        <v>0.69</v>
      </c>
      <c r="U1417" s="1" t="s">
        <v>7357</v>
      </c>
      <c r="V1417" s="1">
        <v>2.0449000000000002</v>
      </c>
      <c r="W1417" s="1" t="s">
        <v>7358</v>
      </c>
      <c r="X1417" s="1" t="b">
        <v>0</v>
      </c>
      <c r="Y1417" s="1" t="b">
        <v>0</v>
      </c>
    </row>
    <row r="1418" spans="1:25" x14ac:dyDescent="0.25">
      <c r="A1418" s="1" t="s">
        <v>8031</v>
      </c>
      <c r="B1418" s="1" t="s">
        <v>8032</v>
      </c>
      <c r="C1418" s="1" t="str">
        <f>VLOOKUP(B1418,店铺SKU信息!E:F,2,0)</f>
        <v>AGM42599-Army Green-XL</v>
      </c>
      <c r="D1418" s="1" t="s">
        <v>8033</v>
      </c>
      <c r="E1418" s="1" t="s">
        <v>8362</v>
      </c>
      <c r="F1418" s="1" t="s">
        <v>7352</v>
      </c>
      <c r="G1418" s="1">
        <v>12.2</v>
      </c>
      <c r="H1418" s="1">
        <v>9.3000000000000007</v>
      </c>
      <c r="I1418" s="1">
        <v>1.2</v>
      </c>
      <c r="J1418" s="1" t="s">
        <v>7353</v>
      </c>
      <c r="K1418" s="1">
        <v>0.5</v>
      </c>
      <c r="L1418" s="1" t="s">
        <v>7354</v>
      </c>
      <c r="M1418" s="1">
        <v>7.8600000000000003E-2</v>
      </c>
      <c r="N1418" s="1" t="s">
        <v>7355</v>
      </c>
      <c r="O1418" s="1" t="s">
        <v>7356</v>
      </c>
      <c r="P1418" s="1">
        <v>1</v>
      </c>
      <c r="Q1418" s="1">
        <v>0</v>
      </c>
      <c r="R1418" s="1">
        <v>7.8600000000000003E-2</v>
      </c>
      <c r="S1418" s="38">
        <v>43678</v>
      </c>
      <c r="T1418" s="1">
        <v>0.69</v>
      </c>
      <c r="U1418" s="1" t="s">
        <v>7357</v>
      </c>
      <c r="V1418" s="1">
        <v>5.4199999999999998E-2</v>
      </c>
      <c r="W1418" s="1" t="s">
        <v>7358</v>
      </c>
      <c r="X1418" s="1" t="b">
        <v>0</v>
      </c>
      <c r="Y1418" s="1" t="b">
        <v>0</v>
      </c>
    </row>
    <row r="1419" spans="1:25" x14ac:dyDescent="0.25">
      <c r="A1419" s="1" t="s">
        <v>8406</v>
      </c>
      <c r="B1419" s="1" t="s">
        <v>8407</v>
      </c>
      <c r="C1419" s="1" t="str">
        <f>VLOOKUP(B1419,店铺SKU信息!E:F,2,0)</f>
        <v>AGCY49211-Black-L</v>
      </c>
      <c r="D1419" s="1" t="s">
        <v>8408</v>
      </c>
      <c r="E1419" s="1" t="s">
        <v>8362</v>
      </c>
      <c r="F1419" s="1" t="s">
        <v>7352</v>
      </c>
      <c r="G1419" s="1">
        <v>11.1</v>
      </c>
      <c r="H1419" s="1">
        <v>3.1</v>
      </c>
      <c r="I1419" s="1">
        <v>1.2</v>
      </c>
      <c r="J1419" s="1" t="s">
        <v>7353</v>
      </c>
      <c r="K1419" s="1">
        <v>0.55000000000000004</v>
      </c>
      <c r="L1419" s="1" t="s">
        <v>7354</v>
      </c>
      <c r="M1419" s="1">
        <v>2.3900000000000001E-2</v>
      </c>
      <c r="N1419" s="1" t="s">
        <v>7355</v>
      </c>
      <c r="O1419" s="1" t="s">
        <v>7356</v>
      </c>
      <c r="P1419" s="1">
        <v>0.32</v>
      </c>
      <c r="Q1419" s="1">
        <v>0</v>
      </c>
      <c r="R1419" s="1">
        <v>7.7000000000000002E-3</v>
      </c>
      <c r="S1419" s="38">
        <v>43678</v>
      </c>
      <c r="T1419" s="1">
        <v>0.69</v>
      </c>
      <c r="U1419" s="1" t="s">
        <v>7357</v>
      </c>
      <c r="V1419" s="1">
        <v>5.3E-3</v>
      </c>
      <c r="W1419" s="1" t="s">
        <v>7358</v>
      </c>
      <c r="X1419" s="1" t="b">
        <v>0</v>
      </c>
      <c r="Y1419" s="1" t="b">
        <v>0</v>
      </c>
    </row>
    <row r="1420" spans="1:25" x14ac:dyDescent="0.25">
      <c r="A1420" s="1" t="s">
        <v>8041</v>
      </c>
      <c r="B1420" s="1" t="s">
        <v>8042</v>
      </c>
      <c r="C1420" s="1" t="str">
        <f>VLOOKUP(B1420,店铺SKU信息!E:F,2,0)</f>
        <v>AGCY6752-Black White Plaid-L</v>
      </c>
      <c r="D1420" s="1" t="s">
        <v>8043</v>
      </c>
      <c r="E1420" s="1" t="s">
        <v>8362</v>
      </c>
      <c r="F1420" s="1" t="s">
        <v>7352</v>
      </c>
      <c r="G1420" s="1">
        <v>13.07</v>
      </c>
      <c r="H1420" s="1">
        <v>10.28</v>
      </c>
      <c r="I1420" s="1">
        <v>0.79</v>
      </c>
      <c r="J1420" s="1" t="s">
        <v>7353</v>
      </c>
      <c r="K1420" s="1">
        <v>0.2</v>
      </c>
      <c r="L1420" s="1" t="s">
        <v>7354</v>
      </c>
      <c r="M1420" s="1">
        <v>6.1400000000000003E-2</v>
      </c>
      <c r="N1420" s="1" t="s">
        <v>7355</v>
      </c>
      <c r="O1420" s="1" t="s">
        <v>7356</v>
      </c>
      <c r="P1420" s="1">
        <v>0.13</v>
      </c>
      <c r="Q1420" s="1">
        <v>0</v>
      </c>
      <c r="R1420" s="1">
        <v>7.9000000000000008E-3</v>
      </c>
      <c r="S1420" s="38">
        <v>43678</v>
      </c>
      <c r="T1420" s="1">
        <v>0.69</v>
      </c>
      <c r="U1420" s="1" t="s">
        <v>7357</v>
      </c>
      <c r="V1420" s="1">
        <v>5.4999999999999997E-3</v>
      </c>
      <c r="W1420" s="1" t="s">
        <v>7358</v>
      </c>
      <c r="X1420" s="1" t="b">
        <v>0</v>
      </c>
      <c r="Y1420" s="1" t="b">
        <v>0</v>
      </c>
    </row>
    <row r="1421" spans="1:25" x14ac:dyDescent="0.25">
      <c r="A1421" s="1" t="s">
        <v>8111</v>
      </c>
      <c r="B1421" s="1" t="s">
        <v>8112</v>
      </c>
      <c r="C1421" s="1" t="str">
        <f>VLOOKUP(B1421,店铺SKU信息!E:F,2,0)</f>
        <v>AGM48899-Black-4XL</v>
      </c>
      <c r="D1421" s="1" t="s">
        <v>8113</v>
      </c>
      <c r="E1421" s="1" t="s">
        <v>8362</v>
      </c>
      <c r="F1421" s="1" t="s">
        <v>7352</v>
      </c>
      <c r="G1421" s="1">
        <v>12.56</v>
      </c>
      <c r="H1421" s="1">
        <v>9.92</v>
      </c>
      <c r="I1421" s="1">
        <v>0.59</v>
      </c>
      <c r="J1421" s="1" t="s">
        <v>7353</v>
      </c>
      <c r="K1421" s="1">
        <v>0.35</v>
      </c>
      <c r="L1421" s="1" t="s">
        <v>7354</v>
      </c>
      <c r="M1421" s="1">
        <v>4.2599999999999999E-2</v>
      </c>
      <c r="N1421" s="1" t="s">
        <v>7355</v>
      </c>
      <c r="O1421" s="1" t="s">
        <v>7356</v>
      </c>
      <c r="P1421" s="1">
        <v>4</v>
      </c>
      <c r="Q1421" s="1">
        <v>0</v>
      </c>
      <c r="R1421" s="1">
        <v>0.17019999999999999</v>
      </c>
      <c r="S1421" s="38">
        <v>43678</v>
      </c>
      <c r="T1421" s="1">
        <v>0.69</v>
      </c>
      <c r="U1421" s="1" t="s">
        <v>7357</v>
      </c>
      <c r="V1421" s="1">
        <v>0.1174</v>
      </c>
      <c r="W1421" s="1" t="s">
        <v>7358</v>
      </c>
      <c r="X1421" s="1" t="b">
        <v>0</v>
      </c>
      <c r="Y1421" s="1" t="b">
        <v>0</v>
      </c>
    </row>
    <row r="1422" spans="1:25" x14ac:dyDescent="0.25">
      <c r="A1422" s="1" t="s">
        <v>8224</v>
      </c>
      <c r="B1422" s="1" t="s">
        <v>8225</v>
      </c>
      <c r="C1422" s="1" t="str">
        <f>VLOOKUP(B1422,店铺SKU信息!E:F,2,0)</f>
        <v>AGCY4063-Black-M</v>
      </c>
      <c r="D1422" s="1" t="s">
        <v>8226</v>
      </c>
      <c r="E1422" s="1" t="s">
        <v>8362</v>
      </c>
      <c r="F1422" s="1" t="s">
        <v>7352</v>
      </c>
      <c r="G1422" s="1">
        <v>13.07</v>
      </c>
      <c r="H1422" s="1">
        <v>10.28</v>
      </c>
      <c r="I1422" s="1">
        <v>0.79</v>
      </c>
      <c r="J1422" s="1" t="s">
        <v>7353</v>
      </c>
      <c r="K1422" s="1">
        <v>0.2</v>
      </c>
      <c r="L1422" s="1" t="s">
        <v>7354</v>
      </c>
      <c r="M1422" s="1">
        <v>6.1400000000000003E-2</v>
      </c>
      <c r="N1422" s="1" t="s">
        <v>7355</v>
      </c>
      <c r="O1422" s="1" t="s">
        <v>7356</v>
      </c>
      <c r="P1422" s="1">
        <v>0.65</v>
      </c>
      <c r="Q1422" s="1">
        <v>0</v>
      </c>
      <c r="R1422" s="1">
        <v>3.9600000000000003E-2</v>
      </c>
      <c r="S1422" s="38">
        <v>43678</v>
      </c>
      <c r="T1422" s="1">
        <v>0.69</v>
      </c>
      <c r="U1422" s="1" t="s">
        <v>7357</v>
      </c>
      <c r="V1422" s="1">
        <v>2.7300000000000001E-2</v>
      </c>
      <c r="W1422" s="1" t="s">
        <v>7358</v>
      </c>
      <c r="X1422" s="1" t="b">
        <v>0</v>
      </c>
      <c r="Y1422" s="1" t="b">
        <v>0</v>
      </c>
    </row>
    <row r="1423" spans="1:25" x14ac:dyDescent="0.25">
      <c r="A1423" s="1" t="s">
        <v>7365</v>
      </c>
      <c r="B1423" s="1" t="s">
        <v>7366</v>
      </c>
      <c r="C1423" s="1" t="str">
        <f>VLOOKUP(B1423,店铺SKU信息!E:F,2,0)</f>
        <v>AGCY4080-Black-L</v>
      </c>
      <c r="D1423" s="1" t="s">
        <v>7367</v>
      </c>
      <c r="E1423" s="1" t="s">
        <v>8362</v>
      </c>
      <c r="F1423" s="1" t="s">
        <v>7352</v>
      </c>
      <c r="G1423" s="1">
        <v>12.25</v>
      </c>
      <c r="H1423" s="1">
        <v>9.65</v>
      </c>
      <c r="I1423" s="1">
        <v>1.8</v>
      </c>
      <c r="J1423" s="1" t="s">
        <v>7353</v>
      </c>
      <c r="K1423" s="1">
        <v>0.51</v>
      </c>
      <c r="L1423" s="1" t="s">
        <v>7354</v>
      </c>
      <c r="M1423" s="1">
        <v>0.1231</v>
      </c>
      <c r="N1423" s="1" t="s">
        <v>7355</v>
      </c>
      <c r="O1423" s="1" t="s">
        <v>7356</v>
      </c>
      <c r="P1423" s="1">
        <v>0.42</v>
      </c>
      <c r="Q1423" s="1">
        <v>0.06</v>
      </c>
      <c r="R1423" s="1">
        <v>4.3700000000000003E-2</v>
      </c>
      <c r="S1423" s="38">
        <v>43678</v>
      </c>
      <c r="T1423" s="1">
        <v>0.69</v>
      </c>
      <c r="U1423" s="1" t="s">
        <v>7357</v>
      </c>
      <c r="V1423" s="1">
        <v>3.0099999999999998E-2</v>
      </c>
      <c r="W1423" s="1" t="s">
        <v>7358</v>
      </c>
      <c r="X1423" s="1" t="b">
        <v>0</v>
      </c>
      <c r="Y1423" s="1" t="b">
        <v>0</v>
      </c>
    </row>
    <row r="1424" spans="1:25" x14ac:dyDescent="0.25">
      <c r="A1424" s="1" t="s">
        <v>7468</v>
      </c>
      <c r="B1424" s="1" t="s">
        <v>7469</v>
      </c>
      <c r="C1424" s="1" t="str">
        <f>VLOOKUP(B1424,店铺SKU信息!E:F,2,0)</f>
        <v>AGM4896-Purple-3XL</v>
      </c>
      <c r="D1424" s="1" t="s">
        <v>5523</v>
      </c>
      <c r="E1424" s="1" t="s">
        <v>8362</v>
      </c>
      <c r="F1424" s="1" t="s">
        <v>7352</v>
      </c>
      <c r="G1424" s="1">
        <v>13.7</v>
      </c>
      <c r="H1424" s="1">
        <v>3.9</v>
      </c>
      <c r="I1424" s="1">
        <v>2.1</v>
      </c>
      <c r="J1424" s="1" t="s">
        <v>7353</v>
      </c>
      <c r="K1424" s="1">
        <v>1.05</v>
      </c>
      <c r="L1424" s="1" t="s">
        <v>7354</v>
      </c>
      <c r="M1424" s="1">
        <v>6.4799999999999996E-2</v>
      </c>
      <c r="N1424" s="1" t="s">
        <v>7355</v>
      </c>
      <c r="O1424" s="1" t="s">
        <v>7356</v>
      </c>
      <c r="P1424" s="1">
        <v>2.48</v>
      </c>
      <c r="Q1424" s="1">
        <v>0</v>
      </c>
      <c r="R1424" s="1">
        <v>0.161</v>
      </c>
      <c r="S1424" s="38">
        <v>43678</v>
      </c>
      <c r="T1424" s="1">
        <v>0.69</v>
      </c>
      <c r="U1424" s="1" t="s">
        <v>7357</v>
      </c>
      <c r="V1424" s="1">
        <v>0.1111</v>
      </c>
      <c r="W1424" s="1" t="s">
        <v>7358</v>
      </c>
      <c r="X1424" s="1" t="b">
        <v>0</v>
      </c>
      <c r="Y1424" s="1" t="b">
        <v>0</v>
      </c>
    </row>
    <row r="1425" spans="1:25" x14ac:dyDescent="0.25">
      <c r="A1425" s="1" t="s">
        <v>8409</v>
      </c>
      <c r="B1425" s="1" t="s">
        <v>8410</v>
      </c>
      <c r="C1425" s="1" t="str">
        <f>VLOOKUP(B1425,店铺SKU信息!E:F,2,0)</f>
        <v>AGCY49211-Black-S</v>
      </c>
      <c r="D1425" s="1" t="s">
        <v>8411</v>
      </c>
      <c r="E1425" s="1" t="s">
        <v>8362</v>
      </c>
      <c r="F1425" s="1" t="s">
        <v>7352</v>
      </c>
      <c r="G1425" s="1">
        <v>11.2</v>
      </c>
      <c r="H1425" s="1">
        <v>9.9</v>
      </c>
      <c r="I1425" s="1">
        <v>0.6</v>
      </c>
      <c r="J1425" s="1" t="s">
        <v>7353</v>
      </c>
      <c r="K1425" s="1">
        <v>0.49</v>
      </c>
      <c r="L1425" s="1" t="s">
        <v>7354</v>
      </c>
      <c r="M1425" s="1">
        <v>3.85E-2</v>
      </c>
      <c r="N1425" s="1" t="s">
        <v>7355</v>
      </c>
      <c r="O1425" s="1" t="s">
        <v>7356</v>
      </c>
      <c r="P1425" s="1">
        <v>2.94</v>
      </c>
      <c r="Q1425" s="1">
        <v>1.68</v>
      </c>
      <c r="R1425" s="1">
        <v>4.8399999999999999E-2</v>
      </c>
      <c r="S1425" s="38">
        <v>43678</v>
      </c>
      <c r="T1425" s="1">
        <v>0.69</v>
      </c>
      <c r="U1425" s="1" t="s">
        <v>7357</v>
      </c>
      <c r="V1425" s="1">
        <v>3.3399999999999999E-2</v>
      </c>
      <c r="W1425" s="1" t="s">
        <v>7358</v>
      </c>
      <c r="X1425" s="1" t="b">
        <v>0</v>
      </c>
      <c r="Y1425" s="1" t="b">
        <v>0</v>
      </c>
    </row>
    <row r="1426" spans="1:25" x14ac:dyDescent="0.25">
      <c r="A1426" s="1" t="s">
        <v>7626</v>
      </c>
      <c r="B1426" s="1" t="s">
        <v>7627</v>
      </c>
      <c r="C1426" s="1" t="str">
        <f>VLOOKUP(B1426,店铺SKU信息!E:F,2,0)</f>
        <v>AGCY2379-White-S</v>
      </c>
      <c r="D1426" s="1" t="s">
        <v>2706</v>
      </c>
      <c r="E1426" s="1" t="s">
        <v>8362</v>
      </c>
      <c r="F1426" s="1" t="s">
        <v>7352</v>
      </c>
      <c r="G1426" s="1">
        <v>15.34</v>
      </c>
      <c r="H1426" s="1">
        <v>11.85</v>
      </c>
      <c r="I1426" s="1">
        <v>1.95</v>
      </c>
      <c r="J1426" s="1" t="s">
        <v>7353</v>
      </c>
      <c r="K1426" s="1">
        <v>0.4</v>
      </c>
      <c r="L1426" s="1" t="s">
        <v>7354</v>
      </c>
      <c r="M1426" s="1">
        <v>0.20499999999999999</v>
      </c>
      <c r="N1426" s="1" t="s">
        <v>7355</v>
      </c>
      <c r="O1426" s="1" t="s">
        <v>7356</v>
      </c>
      <c r="P1426" s="1">
        <v>1.06</v>
      </c>
      <c r="Q1426" s="1">
        <v>0</v>
      </c>
      <c r="R1426" s="1">
        <v>0.21820000000000001</v>
      </c>
      <c r="S1426" s="38">
        <v>43678</v>
      </c>
      <c r="T1426" s="1">
        <v>0.69</v>
      </c>
      <c r="U1426" s="1" t="s">
        <v>7357</v>
      </c>
      <c r="V1426" s="1">
        <v>0.15060000000000001</v>
      </c>
      <c r="W1426" s="1" t="s">
        <v>7358</v>
      </c>
      <c r="X1426" s="1" t="b">
        <v>0</v>
      </c>
      <c r="Y1426" s="1" t="b">
        <v>0</v>
      </c>
    </row>
    <row r="1427" spans="1:25" x14ac:dyDescent="0.25">
      <c r="A1427" s="1" t="s">
        <v>8235</v>
      </c>
      <c r="B1427" s="1" t="s">
        <v>8236</v>
      </c>
      <c r="C1427" s="1" t="str">
        <f>VLOOKUP(B1427,店铺SKU信息!E:F,2,0)</f>
        <v>AGCY4063-White-M</v>
      </c>
      <c r="D1427" s="1" t="s">
        <v>4568</v>
      </c>
      <c r="E1427" s="1" t="s">
        <v>8362</v>
      </c>
      <c r="F1427" s="1" t="s">
        <v>7352</v>
      </c>
      <c r="G1427" s="1">
        <v>13.07</v>
      </c>
      <c r="H1427" s="1">
        <v>10.28</v>
      </c>
      <c r="I1427" s="1">
        <v>0.79</v>
      </c>
      <c r="J1427" s="1" t="s">
        <v>7353</v>
      </c>
      <c r="K1427" s="1">
        <v>0.2</v>
      </c>
      <c r="L1427" s="1" t="s">
        <v>7354</v>
      </c>
      <c r="M1427" s="1">
        <v>6.1400000000000003E-2</v>
      </c>
      <c r="N1427" s="1" t="s">
        <v>7355</v>
      </c>
      <c r="O1427" s="1" t="s">
        <v>7356</v>
      </c>
      <c r="P1427" s="1">
        <v>12.03</v>
      </c>
      <c r="Q1427" s="1">
        <v>0</v>
      </c>
      <c r="R1427" s="1">
        <v>0.73909999999999998</v>
      </c>
      <c r="S1427" s="38">
        <v>43678</v>
      </c>
      <c r="T1427" s="1">
        <v>0.69</v>
      </c>
      <c r="U1427" s="1" t="s">
        <v>7357</v>
      </c>
      <c r="V1427" s="1">
        <v>0.51</v>
      </c>
      <c r="W1427" s="1" t="s">
        <v>7358</v>
      </c>
      <c r="X1427" s="1" t="b">
        <v>0</v>
      </c>
      <c r="Y1427" s="1" t="b">
        <v>0</v>
      </c>
    </row>
    <row r="1428" spans="1:25" x14ac:dyDescent="0.25">
      <c r="A1428" s="1" t="s">
        <v>7482</v>
      </c>
      <c r="B1428" s="1" t="s">
        <v>7483</v>
      </c>
      <c r="C1428" s="1" t="str">
        <f>VLOOKUP(B1428,店铺SKU信息!E:F,2,0)</f>
        <v>AGM4896-Blue-3XL</v>
      </c>
      <c r="D1428" s="1" t="s">
        <v>3030</v>
      </c>
      <c r="E1428" s="1" t="s">
        <v>8412</v>
      </c>
      <c r="F1428" s="1" t="s">
        <v>7352</v>
      </c>
      <c r="G1428" s="1">
        <v>13.69</v>
      </c>
      <c r="H1428" s="1">
        <v>3.9</v>
      </c>
      <c r="I1428" s="1">
        <v>2.1</v>
      </c>
      <c r="J1428" s="1" t="s">
        <v>7353</v>
      </c>
      <c r="K1428" s="1">
        <v>1.05</v>
      </c>
      <c r="L1428" s="1" t="s">
        <v>7354</v>
      </c>
      <c r="M1428" s="1">
        <v>6.4799999999999996E-2</v>
      </c>
      <c r="N1428" s="1" t="s">
        <v>7355</v>
      </c>
      <c r="O1428" s="1" t="s">
        <v>7356</v>
      </c>
      <c r="P1428" s="1">
        <v>0.1</v>
      </c>
      <c r="Q1428" s="1">
        <v>0</v>
      </c>
      <c r="R1428" s="1">
        <v>6.3E-3</v>
      </c>
      <c r="S1428" s="38">
        <v>43678</v>
      </c>
      <c r="T1428" s="1">
        <v>0.69</v>
      </c>
      <c r="U1428" s="1" t="s">
        <v>7357</v>
      </c>
      <c r="V1428" s="1">
        <v>7.6E-3</v>
      </c>
      <c r="W1428" s="1" t="s">
        <v>7358</v>
      </c>
      <c r="X1428" s="1" t="b">
        <v>0</v>
      </c>
      <c r="Y1428" s="1" t="b">
        <v>0</v>
      </c>
    </row>
    <row r="1429" spans="1:25" x14ac:dyDescent="0.25">
      <c r="A1429" s="1" t="s">
        <v>7670</v>
      </c>
      <c r="B1429" s="1" t="s">
        <v>7671</v>
      </c>
      <c r="C1429" s="1" t="str">
        <f>VLOOKUP(B1429,店铺SKU信息!E:F,2,0)</f>
        <v>AGCY6752-Red White Plaid-L</v>
      </c>
      <c r="D1429" s="1" t="s">
        <v>7672</v>
      </c>
      <c r="E1429" s="1" t="s">
        <v>8412</v>
      </c>
      <c r="F1429" s="1" t="s">
        <v>7352</v>
      </c>
      <c r="G1429" s="1">
        <v>13.07</v>
      </c>
      <c r="H1429" s="1">
        <v>10.28</v>
      </c>
      <c r="I1429" s="1">
        <v>0.79</v>
      </c>
      <c r="J1429" s="1" t="s">
        <v>7353</v>
      </c>
      <c r="K1429" s="1">
        <v>0.2</v>
      </c>
      <c r="L1429" s="1" t="s">
        <v>7354</v>
      </c>
      <c r="M1429" s="1">
        <v>6.1400000000000003E-2</v>
      </c>
      <c r="N1429" s="1" t="s">
        <v>7355</v>
      </c>
      <c r="O1429" s="1" t="s">
        <v>7356</v>
      </c>
      <c r="P1429" s="1">
        <v>0.03</v>
      </c>
      <c r="Q1429" s="1">
        <v>0</v>
      </c>
      <c r="R1429" s="1">
        <v>2E-3</v>
      </c>
      <c r="S1429" s="38">
        <v>43678</v>
      </c>
      <c r="T1429" s="1">
        <v>0.69</v>
      </c>
      <c r="U1429" s="1" t="s">
        <v>7357</v>
      </c>
      <c r="V1429" s="1">
        <v>2.3999999999999998E-3</v>
      </c>
      <c r="W1429" s="1" t="s">
        <v>7358</v>
      </c>
      <c r="X1429" s="1" t="b">
        <v>0</v>
      </c>
      <c r="Y1429" s="1" t="b">
        <v>0</v>
      </c>
    </row>
    <row r="1430" spans="1:25" x14ac:dyDescent="0.25">
      <c r="A1430" s="1" t="s">
        <v>8152</v>
      </c>
      <c r="B1430" s="1" t="s">
        <v>8153</v>
      </c>
      <c r="C1430" s="1" t="str">
        <f>VLOOKUP(B1430,店铺SKU信息!E:F,2,0)</f>
        <v>AGM48899-Burgundy-4XL</v>
      </c>
      <c r="D1430" s="1" t="s">
        <v>8154</v>
      </c>
      <c r="E1430" s="1" t="s">
        <v>8413</v>
      </c>
      <c r="F1430" s="1" t="s">
        <v>7352</v>
      </c>
      <c r="G1430" s="1">
        <v>12.56</v>
      </c>
      <c r="H1430" s="1">
        <v>9.92</v>
      </c>
      <c r="I1430" s="1">
        <v>0.59</v>
      </c>
      <c r="J1430" s="1" t="s">
        <v>7353</v>
      </c>
      <c r="K1430" s="1">
        <v>0.35</v>
      </c>
      <c r="L1430" s="1" t="s">
        <v>7354</v>
      </c>
      <c r="M1430" s="1">
        <v>4.2599999999999999E-2</v>
      </c>
      <c r="N1430" s="1" t="s">
        <v>7355</v>
      </c>
      <c r="O1430" s="1" t="s">
        <v>7356</v>
      </c>
      <c r="P1430" s="1">
        <v>1</v>
      </c>
      <c r="Q1430" s="1">
        <v>0</v>
      </c>
      <c r="R1430" s="1">
        <v>4.2599999999999999E-2</v>
      </c>
      <c r="S1430" s="38">
        <v>43678</v>
      </c>
      <c r="T1430" s="1">
        <v>0.69</v>
      </c>
      <c r="U1430" s="1" t="s">
        <v>7357</v>
      </c>
      <c r="V1430" s="1">
        <v>2.5600000000000001E-2</v>
      </c>
      <c r="W1430" s="1" t="s">
        <v>7358</v>
      </c>
      <c r="X1430" s="1" t="b">
        <v>0</v>
      </c>
      <c r="Y1430" s="1" t="b">
        <v>0</v>
      </c>
    </row>
    <row r="1431" spans="1:25" x14ac:dyDescent="0.25">
      <c r="A1431" s="1" t="s">
        <v>7399</v>
      </c>
      <c r="B1431" s="1" t="s">
        <v>7400</v>
      </c>
      <c r="C1431" s="1" t="str">
        <f>VLOOKUP(B1431,店铺SKU信息!E:F,2,0)</f>
        <v>AGM1926-Black-3XL</v>
      </c>
      <c r="D1431" s="1" t="s">
        <v>4051</v>
      </c>
      <c r="E1431" s="1" t="s">
        <v>8413</v>
      </c>
      <c r="F1431" s="1" t="s">
        <v>7352</v>
      </c>
      <c r="G1431" s="1">
        <v>9.5</v>
      </c>
      <c r="H1431" s="1">
        <v>5.2</v>
      </c>
      <c r="I1431" s="1">
        <v>1.6</v>
      </c>
      <c r="J1431" s="1" t="s">
        <v>7353</v>
      </c>
      <c r="K1431" s="1">
        <v>0.75</v>
      </c>
      <c r="L1431" s="1" t="s">
        <v>7354</v>
      </c>
      <c r="M1431" s="1">
        <v>4.5600000000000002E-2</v>
      </c>
      <c r="N1431" s="1" t="s">
        <v>7355</v>
      </c>
      <c r="O1431" s="1" t="s">
        <v>7356</v>
      </c>
      <c r="P1431" s="1">
        <v>0.16</v>
      </c>
      <c r="Q1431" s="1">
        <v>0</v>
      </c>
      <c r="R1431" s="1">
        <v>7.4000000000000003E-3</v>
      </c>
      <c r="S1431" s="38">
        <v>43678</v>
      </c>
      <c r="T1431" s="1">
        <v>0.69</v>
      </c>
      <c r="U1431" s="1" t="s">
        <v>7357</v>
      </c>
      <c r="V1431" s="1">
        <v>4.4000000000000003E-3</v>
      </c>
      <c r="W1431" s="1" t="s">
        <v>7358</v>
      </c>
      <c r="X1431" s="1" t="b">
        <v>0</v>
      </c>
      <c r="Y1431" s="1" t="b">
        <v>0</v>
      </c>
    </row>
    <row r="1432" spans="1:25" x14ac:dyDescent="0.25">
      <c r="A1432" s="1" t="s">
        <v>8155</v>
      </c>
      <c r="B1432" s="1" t="s">
        <v>8156</v>
      </c>
      <c r="C1432" s="1" t="str">
        <f>VLOOKUP(B1432,店铺SKU信息!E:F,2,0)</f>
        <v>AGM42644-White Stripe-XL</v>
      </c>
      <c r="D1432" s="1" t="s">
        <v>8157</v>
      </c>
      <c r="E1432" s="1" t="s">
        <v>8414</v>
      </c>
      <c r="F1432" s="1" t="s">
        <v>7352</v>
      </c>
      <c r="G1432" s="1">
        <v>12.7</v>
      </c>
      <c r="H1432" s="1">
        <v>9.9</v>
      </c>
      <c r="I1432" s="1">
        <v>0.8</v>
      </c>
      <c r="J1432" s="1" t="s">
        <v>7353</v>
      </c>
      <c r="K1432" s="1">
        <v>0.65</v>
      </c>
      <c r="L1432" s="1" t="s">
        <v>7354</v>
      </c>
      <c r="M1432" s="1">
        <v>5.8200000000000002E-2</v>
      </c>
      <c r="N1432" s="1" t="s">
        <v>7355</v>
      </c>
      <c r="O1432" s="1" t="s">
        <v>7356</v>
      </c>
      <c r="P1432" s="1">
        <v>1</v>
      </c>
      <c r="Q1432" s="1">
        <v>0</v>
      </c>
      <c r="R1432" s="1">
        <v>5.8200000000000002E-2</v>
      </c>
      <c r="S1432" s="38">
        <v>43678</v>
      </c>
      <c r="T1432" s="1">
        <v>0.69</v>
      </c>
      <c r="U1432" s="1" t="s">
        <v>7357</v>
      </c>
      <c r="V1432" s="1">
        <v>4.02E-2</v>
      </c>
      <c r="W1432" s="1" t="s">
        <v>7358</v>
      </c>
      <c r="X1432" s="1" t="b">
        <v>0</v>
      </c>
      <c r="Y1432" s="1" t="b">
        <v>0</v>
      </c>
    </row>
    <row r="1433" spans="1:25" x14ac:dyDescent="0.25">
      <c r="A1433" s="1" t="s">
        <v>8064</v>
      </c>
      <c r="B1433" s="1" t="s">
        <v>8065</v>
      </c>
      <c r="C1433" s="1" t="str">
        <f>VLOOKUP(B1433,店铺SKU信息!E:F,2,0)</f>
        <v>AGM42644-White Stripe-2XL</v>
      </c>
      <c r="D1433" s="1" t="s">
        <v>3592</v>
      </c>
      <c r="E1433" s="1" t="s">
        <v>8414</v>
      </c>
      <c r="F1433" s="1" t="s">
        <v>7352</v>
      </c>
      <c r="G1433" s="1">
        <v>12.7</v>
      </c>
      <c r="H1433" s="1">
        <v>9.9</v>
      </c>
      <c r="I1433" s="1">
        <v>0.8</v>
      </c>
      <c r="J1433" s="1" t="s">
        <v>7353</v>
      </c>
      <c r="K1433" s="1">
        <v>0.65</v>
      </c>
      <c r="L1433" s="1" t="s">
        <v>7354</v>
      </c>
      <c r="M1433" s="1">
        <v>5.8099999999999999E-2</v>
      </c>
      <c r="N1433" s="1" t="s">
        <v>7355</v>
      </c>
      <c r="O1433" s="1" t="s">
        <v>7356</v>
      </c>
      <c r="P1433" s="1">
        <v>1</v>
      </c>
      <c r="Q1433" s="1">
        <v>0</v>
      </c>
      <c r="R1433" s="1">
        <v>5.8099999999999999E-2</v>
      </c>
      <c r="S1433" s="38">
        <v>43678</v>
      </c>
      <c r="T1433" s="1">
        <v>0.69</v>
      </c>
      <c r="U1433" s="1" t="s">
        <v>7357</v>
      </c>
      <c r="V1433" s="1">
        <v>4.0099999999999997E-2</v>
      </c>
      <c r="W1433" s="1" t="s">
        <v>7358</v>
      </c>
      <c r="X1433" s="1" t="b">
        <v>0</v>
      </c>
      <c r="Y1433" s="1" t="b">
        <v>0</v>
      </c>
    </row>
    <row r="1434" spans="1:25" x14ac:dyDescent="0.25">
      <c r="A1434" s="1" t="s">
        <v>8144</v>
      </c>
      <c r="B1434" s="1" t="s">
        <v>8145</v>
      </c>
      <c r="C1434" s="1" t="str">
        <f>VLOOKUP(B1434,店铺SKU信息!E:F,2,0)</f>
        <v>AGM42644-Black Stripe-4XL</v>
      </c>
      <c r="D1434" s="1" t="s">
        <v>5202</v>
      </c>
      <c r="E1434" s="1" t="s">
        <v>8414</v>
      </c>
      <c r="F1434" s="1" t="s">
        <v>7352</v>
      </c>
      <c r="G1434" s="1">
        <v>12.7</v>
      </c>
      <c r="H1434" s="1">
        <v>9.9</v>
      </c>
      <c r="I1434" s="1">
        <v>0.8</v>
      </c>
      <c r="J1434" s="1" t="s">
        <v>7353</v>
      </c>
      <c r="K1434" s="1">
        <v>0.65</v>
      </c>
      <c r="L1434" s="1" t="s">
        <v>7354</v>
      </c>
      <c r="M1434" s="1">
        <v>5.8099999999999999E-2</v>
      </c>
      <c r="N1434" s="1" t="s">
        <v>7355</v>
      </c>
      <c r="O1434" s="1" t="s">
        <v>7356</v>
      </c>
      <c r="P1434" s="1">
        <v>1</v>
      </c>
      <c r="Q1434" s="1">
        <v>0</v>
      </c>
      <c r="R1434" s="1">
        <v>5.8099999999999999E-2</v>
      </c>
      <c r="S1434" s="38">
        <v>43678</v>
      </c>
      <c r="T1434" s="1">
        <v>0.69</v>
      </c>
      <c r="U1434" s="1" t="s">
        <v>7357</v>
      </c>
      <c r="V1434" s="1">
        <v>4.0099999999999997E-2</v>
      </c>
      <c r="W1434" s="1" t="s">
        <v>7358</v>
      </c>
      <c r="X1434" s="1" t="b">
        <v>0</v>
      </c>
      <c r="Y1434" s="1" t="b">
        <v>0</v>
      </c>
    </row>
    <row r="1435" spans="1:25" x14ac:dyDescent="0.25">
      <c r="A1435" s="1" t="s">
        <v>8164</v>
      </c>
      <c r="B1435" s="1" t="s">
        <v>8165</v>
      </c>
      <c r="C1435" s="1" t="str">
        <f>VLOOKUP(B1435,店铺SKU信息!E:F,2,0)</f>
        <v>AGM42599-Black-2XL</v>
      </c>
      <c r="D1435" s="1" t="s">
        <v>8166</v>
      </c>
      <c r="E1435" s="1" t="s">
        <v>8414</v>
      </c>
      <c r="F1435" s="1" t="s">
        <v>7352</v>
      </c>
      <c r="G1435" s="1">
        <v>12.2</v>
      </c>
      <c r="H1435" s="1">
        <v>9.3000000000000007</v>
      </c>
      <c r="I1435" s="1">
        <v>1.2</v>
      </c>
      <c r="J1435" s="1" t="s">
        <v>7353</v>
      </c>
      <c r="K1435" s="1">
        <v>0.5</v>
      </c>
      <c r="L1435" s="1" t="s">
        <v>7354</v>
      </c>
      <c r="M1435" s="1">
        <v>7.8600000000000003E-2</v>
      </c>
      <c r="N1435" s="1" t="s">
        <v>7355</v>
      </c>
      <c r="O1435" s="1" t="s">
        <v>7356</v>
      </c>
      <c r="P1435" s="1">
        <v>1</v>
      </c>
      <c r="Q1435" s="1">
        <v>0</v>
      </c>
      <c r="R1435" s="1">
        <v>7.8600000000000003E-2</v>
      </c>
      <c r="S1435" s="38">
        <v>43678</v>
      </c>
      <c r="T1435" s="1">
        <v>0.69</v>
      </c>
      <c r="U1435" s="1" t="s">
        <v>7357</v>
      </c>
      <c r="V1435" s="1">
        <v>5.4199999999999998E-2</v>
      </c>
      <c r="W1435" s="1" t="s">
        <v>7358</v>
      </c>
      <c r="X1435" s="1" t="b">
        <v>0</v>
      </c>
      <c r="Y1435" s="1" t="b">
        <v>0</v>
      </c>
    </row>
    <row r="1436" spans="1:25" x14ac:dyDescent="0.25">
      <c r="A1436" s="1" t="s">
        <v>7906</v>
      </c>
      <c r="B1436" s="1" t="s">
        <v>7907</v>
      </c>
      <c r="C1436" s="1" t="str">
        <f>VLOOKUP(B1436,店铺SKU信息!E:F,2,0)</f>
        <v>AGCY6820-White-S</v>
      </c>
      <c r="D1436" s="1" t="s">
        <v>3198</v>
      </c>
      <c r="E1436" s="1" t="s">
        <v>8414</v>
      </c>
      <c r="F1436" s="1" t="s">
        <v>7352</v>
      </c>
      <c r="G1436" s="1">
        <v>13.07</v>
      </c>
      <c r="H1436" s="1">
        <v>10.28</v>
      </c>
      <c r="I1436" s="1">
        <v>0.79</v>
      </c>
      <c r="J1436" s="1" t="s">
        <v>7353</v>
      </c>
      <c r="K1436" s="1">
        <v>0.2</v>
      </c>
      <c r="L1436" s="1" t="s">
        <v>7354</v>
      </c>
      <c r="M1436" s="1">
        <v>6.1400000000000003E-2</v>
      </c>
      <c r="N1436" s="1" t="s">
        <v>7355</v>
      </c>
      <c r="O1436" s="1" t="s">
        <v>7356</v>
      </c>
      <c r="P1436" s="1">
        <v>1</v>
      </c>
      <c r="Q1436" s="1">
        <v>0</v>
      </c>
      <c r="R1436" s="1">
        <v>6.1400000000000003E-2</v>
      </c>
      <c r="S1436" s="38">
        <v>43678</v>
      </c>
      <c r="T1436" s="1">
        <v>0.69</v>
      </c>
      <c r="U1436" s="1" t="s">
        <v>7357</v>
      </c>
      <c r="V1436" s="1">
        <v>4.24E-2</v>
      </c>
      <c r="W1436" s="1" t="s">
        <v>7358</v>
      </c>
      <c r="X1436" s="1" t="b">
        <v>0</v>
      </c>
      <c r="Y1436" s="1" t="b">
        <v>0</v>
      </c>
    </row>
    <row r="1437" spans="1:25" x14ac:dyDescent="0.25">
      <c r="A1437" s="1" t="s">
        <v>8125</v>
      </c>
      <c r="B1437" s="1" t="s">
        <v>8126</v>
      </c>
      <c r="C1437" s="1" t="str">
        <f>VLOOKUP(B1437,店铺SKU信息!E:F,2,0)</f>
        <v>AGM42599-Red-3XL</v>
      </c>
      <c r="D1437" s="1" t="s">
        <v>3407</v>
      </c>
      <c r="E1437" s="1" t="s">
        <v>8414</v>
      </c>
      <c r="F1437" s="1" t="s">
        <v>7352</v>
      </c>
      <c r="G1437" s="1">
        <v>12.2</v>
      </c>
      <c r="H1437" s="1">
        <v>9.3000000000000007</v>
      </c>
      <c r="I1437" s="1">
        <v>1.2</v>
      </c>
      <c r="J1437" s="1" t="s">
        <v>7353</v>
      </c>
      <c r="K1437" s="1">
        <v>0.5</v>
      </c>
      <c r="L1437" s="1" t="s">
        <v>7354</v>
      </c>
      <c r="M1437" s="1">
        <v>7.8600000000000003E-2</v>
      </c>
      <c r="N1437" s="1" t="s">
        <v>7355</v>
      </c>
      <c r="O1437" s="1" t="s">
        <v>7356</v>
      </c>
      <c r="P1437" s="1">
        <v>0.28999999999999998</v>
      </c>
      <c r="Q1437" s="1">
        <v>0</v>
      </c>
      <c r="R1437" s="1">
        <v>2.2800000000000001E-2</v>
      </c>
      <c r="S1437" s="38">
        <v>43678</v>
      </c>
      <c r="T1437" s="1">
        <v>0.69</v>
      </c>
      <c r="U1437" s="1" t="s">
        <v>7357</v>
      </c>
      <c r="V1437" s="1">
        <v>1.5699999999999999E-2</v>
      </c>
      <c r="W1437" s="1" t="s">
        <v>7358</v>
      </c>
      <c r="X1437" s="1" t="b">
        <v>0</v>
      </c>
      <c r="Y1437" s="1" t="b">
        <v>0</v>
      </c>
    </row>
    <row r="1438" spans="1:25" x14ac:dyDescent="0.25">
      <c r="A1438" s="1" t="s">
        <v>7568</v>
      </c>
      <c r="B1438" s="1" t="s">
        <v>7569</v>
      </c>
      <c r="C1438" s="1" t="str">
        <f>VLOOKUP(B1438,店铺SKU信息!E:F,2,0)</f>
        <v>AGCY6820-Black-S</v>
      </c>
      <c r="D1438" s="1" t="s">
        <v>4096</v>
      </c>
      <c r="E1438" s="1" t="s">
        <v>8414</v>
      </c>
      <c r="F1438" s="1" t="s">
        <v>7352</v>
      </c>
      <c r="G1438" s="1">
        <v>13.07</v>
      </c>
      <c r="H1438" s="1">
        <v>10.28</v>
      </c>
      <c r="I1438" s="1">
        <v>0.79</v>
      </c>
      <c r="J1438" s="1" t="s">
        <v>7353</v>
      </c>
      <c r="K1438" s="1">
        <v>0.2</v>
      </c>
      <c r="L1438" s="1" t="s">
        <v>7354</v>
      </c>
      <c r="M1438" s="1">
        <v>6.1400000000000003E-2</v>
      </c>
      <c r="N1438" s="1" t="s">
        <v>7355</v>
      </c>
      <c r="O1438" s="1" t="s">
        <v>7356</v>
      </c>
      <c r="P1438" s="1">
        <v>0.68</v>
      </c>
      <c r="Q1438" s="1">
        <v>0</v>
      </c>
      <c r="R1438" s="1">
        <v>4.1599999999999998E-2</v>
      </c>
      <c r="S1438" s="38">
        <v>43678</v>
      </c>
      <c r="T1438" s="1">
        <v>0.69</v>
      </c>
      <c r="U1438" s="1" t="s">
        <v>7357</v>
      </c>
      <c r="V1438" s="1">
        <v>2.87E-2</v>
      </c>
      <c r="W1438" s="1" t="s">
        <v>7358</v>
      </c>
      <c r="X1438" s="1" t="b">
        <v>0</v>
      </c>
      <c r="Y1438" s="1" t="b">
        <v>0</v>
      </c>
    </row>
    <row r="1439" spans="1:25" x14ac:dyDescent="0.25">
      <c r="A1439" s="1" t="s">
        <v>8117</v>
      </c>
      <c r="B1439" s="1" t="s">
        <v>8118</v>
      </c>
      <c r="C1439" s="1" t="str">
        <f>VLOOKUP(B1439,店铺SKU信息!E:F,2,0)</f>
        <v>AGM42599-Black-XL</v>
      </c>
      <c r="D1439" s="1" t="s">
        <v>8119</v>
      </c>
      <c r="E1439" s="1" t="s">
        <v>8414</v>
      </c>
      <c r="F1439" s="1" t="s">
        <v>7352</v>
      </c>
      <c r="G1439" s="1">
        <v>12.2</v>
      </c>
      <c r="H1439" s="1">
        <v>9.3000000000000007</v>
      </c>
      <c r="I1439" s="1">
        <v>1.2</v>
      </c>
      <c r="J1439" s="1" t="s">
        <v>7353</v>
      </c>
      <c r="K1439" s="1">
        <v>0.5</v>
      </c>
      <c r="L1439" s="1" t="s">
        <v>7354</v>
      </c>
      <c r="M1439" s="1">
        <v>7.8600000000000003E-2</v>
      </c>
      <c r="N1439" s="1" t="s">
        <v>7355</v>
      </c>
      <c r="O1439" s="1" t="s">
        <v>7356</v>
      </c>
      <c r="P1439" s="1">
        <v>1</v>
      </c>
      <c r="Q1439" s="1">
        <v>0</v>
      </c>
      <c r="R1439" s="1">
        <v>7.8600000000000003E-2</v>
      </c>
      <c r="S1439" s="38">
        <v>43678</v>
      </c>
      <c r="T1439" s="1">
        <v>0.69</v>
      </c>
      <c r="U1439" s="1" t="s">
        <v>7357</v>
      </c>
      <c r="V1439" s="1">
        <v>5.4199999999999998E-2</v>
      </c>
      <c r="W1439" s="1" t="s">
        <v>7358</v>
      </c>
      <c r="X1439" s="1" t="b">
        <v>0</v>
      </c>
      <c r="Y1439" s="1" t="b">
        <v>0</v>
      </c>
    </row>
    <row r="1440" spans="1:25" x14ac:dyDescent="0.25">
      <c r="A1440" s="1" t="s">
        <v>7521</v>
      </c>
      <c r="B1440" s="1" t="s">
        <v>7522</v>
      </c>
      <c r="C1440" s="1" t="str">
        <f>VLOOKUP(B1440,店铺SKU信息!E:F,2,0)</f>
        <v>AGM42644-White Stripe-4XL</v>
      </c>
      <c r="D1440" s="1" t="s">
        <v>7523</v>
      </c>
      <c r="E1440" s="1" t="s">
        <v>8414</v>
      </c>
      <c r="F1440" s="1" t="s">
        <v>7352</v>
      </c>
      <c r="G1440" s="1">
        <v>12.7</v>
      </c>
      <c r="H1440" s="1">
        <v>9.9</v>
      </c>
      <c r="I1440" s="1">
        <v>0.8</v>
      </c>
      <c r="J1440" s="1" t="s">
        <v>7353</v>
      </c>
      <c r="K1440" s="1">
        <v>0.65</v>
      </c>
      <c r="L1440" s="1" t="s">
        <v>7354</v>
      </c>
      <c r="M1440" s="1">
        <v>5.8099999999999999E-2</v>
      </c>
      <c r="N1440" s="1" t="s">
        <v>7355</v>
      </c>
      <c r="O1440" s="1" t="s">
        <v>7356</v>
      </c>
      <c r="P1440" s="1">
        <v>1</v>
      </c>
      <c r="Q1440" s="1">
        <v>0</v>
      </c>
      <c r="R1440" s="1">
        <v>5.8099999999999999E-2</v>
      </c>
      <c r="S1440" s="38">
        <v>43678</v>
      </c>
      <c r="T1440" s="1">
        <v>0.69</v>
      </c>
      <c r="U1440" s="1" t="s">
        <v>7357</v>
      </c>
      <c r="V1440" s="1">
        <v>4.0099999999999997E-2</v>
      </c>
      <c r="W1440" s="1" t="s">
        <v>7358</v>
      </c>
      <c r="X1440" s="1" t="b">
        <v>0</v>
      </c>
      <c r="Y1440" s="1" t="b">
        <v>0</v>
      </c>
    </row>
    <row r="1441" spans="1:25" x14ac:dyDescent="0.25">
      <c r="A1441" s="1" t="s">
        <v>7889</v>
      </c>
      <c r="B1441" s="1" t="s">
        <v>7890</v>
      </c>
      <c r="C1441" s="1" t="str">
        <f>VLOOKUP(B1441,店铺SKU信息!E:F,2,0)</f>
        <v>AGM42644-Black Stripe-2XL</v>
      </c>
      <c r="D1441" s="1" t="s">
        <v>4966</v>
      </c>
      <c r="E1441" s="1" t="s">
        <v>8414</v>
      </c>
      <c r="F1441" s="1" t="s">
        <v>7352</v>
      </c>
      <c r="G1441" s="1">
        <v>12.7</v>
      </c>
      <c r="H1441" s="1">
        <v>9.9</v>
      </c>
      <c r="I1441" s="1">
        <v>0.8</v>
      </c>
      <c r="J1441" s="1" t="s">
        <v>7353</v>
      </c>
      <c r="K1441" s="1">
        <v>0.65</v>
      </c>
      <c r="L1441" s="1" t="s">
        <v>7354</v>
      </c>
      <c r="M1441" s="1">
        <v>5.8099999999999999E-2</v>
      </c>
      <c r="N1441" s="1" t="s">
        <v>7355</v>
      </c>
      <c r="O1441" s="1" t="s">
        <v>7356</v>
      </c>
      <c r="P1441" s="1">
        <v>1</v>
      </c>
      <c r="Q1441" s="1">
        <v>0</v>
      </c>
      <c r="R1441" s="1">
        <v>5.8099999999999999E-2</v>
      </c>
      <c r="S1441" s="38">
        <v>43678</v>
      </c>
      <c r="T1441" s="1">
        <v>0.69</v>
      </c>
      <c r="U1441" s="1" t="s">
        <v>7357</v>
      </c>
      <c r="V1441" s="1">
        <v>4.0099999999999997E-2</v>
      </c>
      <c r="W1441" s="1" t="s">
        <v>7358</v>
      </c>
      <c r="X1441" s="1" t="b">
        <v>0</v>
      </c>
      <c r="Y1441" s="1" t="b">
        <v>0</v>
      </c>
    </row>
    <row r="1442" spans="1:25" x14ac:dyDescent="0.25">
      <c r="A1442" s="1" t="s">
        <v>8031</v>
      </c>
      <c r="B1442" s="1" t="s">
        <v>8032</v>
      </c>
      <c r="C1442" s="1" t="str">
        <f>VLOOKUP(B1442,店铺SKU信息!E:F,2,0)</f>
        <v>AGM42599-Army Green-XL</v>
      </c>
      <c r="D1442" s="1" t="s">
        <v>8033</v>
      </c>
      <c r="E1442" s="1" t="s">
        <v>8414</v>
      </c>
      <c r="F1442" s="1" t="s">
        <v>7352</v>
      </c>
      <c r="G1442" s="1">
        <v>12.2</v>
      </c>
      <c r="H1442" s="1">
        <v>9.3000000000000007</v>
      </c>
      <c r="I1442" s="1">
        <v>1.2</v>
      </c>
      <c r="J1442" s="1" t="s">
        <v>7353</v>
      </c>
      <c r="K1442" s="1">
        <v>0.5</v>
      </c>
      <c r="L1442" s="1" t="s">
        <v>7354</v>
      </c>
      <c r="M1442" s="1">
        <v>7.8600000000000003E-2</v>
      </c>
      <c r="N1442" s="1" t="s">
        <v>7355</v>
      </c>
      <c r="O1442" s="1" t="s">
        <v>7356</v>
      </c>
      <c r="P1442" s="1">
        <v>1</v>
      </c>
      <c r="Q1442" s="1">
        <v>0</v>
      </c>
      <c r="R1442" s="1">
        <v>7.8600000000000003E-2</v>
      </c>
      <c r="S1442" s="38">
        <v>43678</v>
      </c>
      <c r="T1442" s="1">
        <v>0.69</v>
      </c>
      <c r="U1442" s="1" t="s">
        <v>7357</v>
      </c>
      <c r="V1442" s="1">
        <v>5.4199999999999998E-2</v>
      </c>
      <c r="W1442" s="1" t="s">
        <v>7358</v>
      </c>
      <c r="X1442" s="1" t="b">
        <v>0</v>
      </c>
      <c r="Y1442" s="1" t="b">
        <v>0</v>
      </c>
    </row>
    <row r="1443" spans="1:25" x14ac:dyDescent="0.25">
      <c r="A1443" s="1" t="s">
        <v>8096</v>
      </c>
      <c r="B1443" s="1" t="s">
        <v>8097</v>
      </c>
      <c r="C1443" s="1" t="str">
        <f>VLOOKUP(B1443,店铺SKU信息!E:F,2,0)</f>
        <v>AGM42588-Burgundy-3XL</v>
      </c>
      <c r="D1443" s="1" t="s">
        <v>3402</v>
      </c>
      <c r="E1443" s="1" t="s">
        <v>8414</v>
      </c>
      <c r="F1443" s="1" t="s">
        <v>7352</v>
      </c>
      <c r="G1443" s="1">
        <v>12.1</v>
      </c>
      <c r="H1443" s="1">
        <v>8.9</v>
      </c>
      <c r="I1443" s="1">
        <v>2.4</v>
      </c>
      <c r="J1443" s="1" t="s">
        <v>7353</v>
      </c>
      <c r="K1443" s="1">
        <v>1.1499999999999999</v>
      </c>
      <c r="L1443" s="1" t="s">
        <v>7354</v>
      </c>
      <c r="M1443" s="1">
        <v>0.14940000000000001</v>
      </c>
      <c r="N1443" s="1" t="s">
        <v>7355</v>
      </c>
      <c r="O1443" s="1" t="s">
        <v>7356</v>
      </c>
      <c r="P1443" s="1">
        <v>0.39</v>
      </c>
      <c r="Q1443" s="1">
        <v>0</v>
      </c>
      <c r="R1443" s="1">
        <v>5.7799999999999997E-2</v>
      </c>
      <c r="S1443" s="38">
        <v>43678</v>
      </c>
      <c r="T1443" s="1">
        <v>0.69</v>
      </c>
      <c r="U1443" s="1" t="s">
        <v>7357</v>
      </c>
      <c r="V1443" s="1">
        <v>3.9899999999999998E-2</v>
      </c>
      <c r="W1443" s="1" t="s">
        <v>7358</v>
      </c>
      <c r="X1443" s="1" t="b">
        <v>0</v>
      </c>
      <c r="Y1443" s="1" t="b">
        <v>0</v>
      </c>
    </row>
    <row r="1444" spans="1:25" x14ac:dyDescent="0.25">
      <c r="A1444" s="1" t="s">
        <v>7543</v>
      </c>
      <c r="B1444" s="1" t="s">
        <v>7544</v>
      </c>
      <c r="C1444" s="1" t="str">
        <f>VLOOKUP(B1444,店铺SKU信息!E:F,2,0)</f>
        <v>AGM42644-White Stripe-3XL</v>
      </c>
      <c r="D1444" s="1" t="s">
        <v>3978</v>
      </c>
      <c r="E1444" s="1" t="s">
        <v>8414</v>
      </c>
      <c r="F1444" s="1" t="s">
        <v>7352</v>
      </c>
      <c r="G1444" s="1">
        <v>12.7</v>
      </c>
      <c r="H1444" s="1">
        <v>9.9</v>
      </c>
      <c r="I1444" s="1">
        <v>0.8</v>
      </c>
      <c r="J1444" s="1" t="s">
        <v>7353</v>
      </c>
      <c r="K1444" s="1">
        <v>0.65</v>
      </c>
      <c r="L1444" s="1" t="s">
        <v>7354</v>
      </c>
      <c r="M1444" s="1">
        <v>5.8099999999999999E-2</v>
      </c>
      <c r="N1444" s="1" t="s">
        <v>7355</v>
      </c>
      <c r="O1444" s="1" t="s">
        <v>7356</v>
      </c>
      <c r="P1444" s="1">
        <v>1</v>
      </c>
      <c r="Q1444" s="1">
        <v>0</v>
      </c>
      <c r="R1444" s="1">
        <v>5.8099999999999999E-2</v>
      </c>
      <c r="S1444" s="38">
        <v>43678</v>
      </c>
      <c r="T1444" s="1">
        <v>0.69</v>
      </c>
      <c r="U1444" s="1" t="s">
        <v>7357</v>
      </c>
      <c r="V1444" s="1">
        <v>4.0099999999999997E-2</v>
      </c>
      <c r="W1444" s="1" t="s">
        <v>7358</v>
      </c>
      <c r="X1444" s="1" t="b">
        <v>0</v>
      </c>
      <c r="Y1444" s="1" t="b">
        <v>0</v>
      </c>
    </row>
    <row r="1445" spans="1:25" x14ac:dyDescent="0.25">
      <c r="A1445" s="1" t="s">
        <v>8026</v>
      </c>
      <c r="B1445" s="1" t="s">
        <v>8027</v>
      </c>
      <c r="C1445" s="1" t="str">
        <f>VLOOKUP(B1445,店铺SKU信息!E:F,2,0)</f>
        <v>AGM42599-Army Green-2XL</v>
      </c>
      <c r="D1445" s="1" t="s">
        <v>4182</v>
      </c>
      <c r="E1445" s="1" t="s">
        <v>8414</v>
      </c>
      <c r="F1445" s="1" t="s">
        <v>7352</v>
      </c>
      <c r="G1445" s="1">
        <v>12.2</v>
      </c>
      <c r="H1445" s="1">
        <v>9.3000000000000007</v>
      </c>
      <c r="I1445" s="1">
        <v>1.2</v>
      </c>
      <c r="J1445" s="1" t="s">
        <v>7353</v>
      </c>
      <c r="K1445" s="1">
        <v>0.5</v>
      </c>
      <c r="L1445" s="1" t="s">
        <v>7354</v>
      </c>
      <c r="M1445" s="1">
        <v>7.8600000000000003E-2</v>
      </c>
      <c r="N1445" s="1" t="s">
        <v>7355</v>
      </c>
      <c r="O1445" s="1" t="s">
        <v>7356</v>
      </c>
      <c r="P1445" s="1">
        <v>0.26</v>
      </c>
      <c r="Q1445" s="1">
        <v>0</v>
      </c>
      <c r="R1445" s="1">
        <v>2.0299999999999999E-2</v>
      </c>
      <c r="S1445" s="38">
        <v>43678</v>
      </c>
      <c r="T1445" s="1">
        <v>0.69</v>
      </c>
      <c r="U1445" s="1" t="s">
        <v>7357</v>
      </c>
      <c r="V1445" s="1">
        <v>1.4E-2</v>
      </c>
      <c r="W1445" s="1" t="s">
        <v>7358</v>
      </c>
      <c r="X1445" s="1" t="b">
        <v>0</v>
      </c>
      <c r="Y1445" s="1" t="b">
        <v>0</v>
      </c>
    </row>
    <row r="1446" spans="1:25" x14ac:dyDescent="0.25">
      <c r="A1446" s="1" t="s">
        <v>8069</v>
      </c>
      <c r="B1446" s="1" t="s">
        <v>8070</v>
      </c>
      <c r="C1446" s="1" t="str">
        <f>VLOOKUP(B1446,店铺SKU信息!E:F,2,0)</f>
        <v>AGM42599-Red-XL</v>
      </c>
      <c r="D1446" s="1" t="s">
        <v>8071</v>
      </c>
      <c r="E1446" s="1" t="s">
        <v>8414</v>
      </c>
      <c r="F1446" s="1" t="s">
        <v>7352</v>
      </c>
      <c r="G1446" s="1">
        <v>12.2</v>
      </c>
      <c r="H1446" s="1">
        <v>9.3000000000000007</v>
      </c>
      <c r="I1446" s="1">
        <v>1.2</v>
      </c>
      <c r="J1446" s="1" t="s">
        <v>7353</v>
      </c>
      <c r="K1446" s="1">
        <v>0.5</v>
      </c>
      <c r="L1446" s="1" t="s">
        <v>7354</v>
      </c>
      <c r="M1446" s="1">
        <v>7.8600000000000003E-2</v>
      </c>
      <c r="N1446" s="1" t="s">
        <v>7355</v>
      </c>
      <c r="O1446" s="1" t="s">
        <v>7356</v>
      </c>
      <c r="P1446" s="1">
        <v>0.57999999999999996</v>
      </c>
      <c r="Q1446" s="1">
        <v>0</v>
      </c>
      <c r="R1446" s="1">
        <v>4.5600000000000002E-2</v>
      </c>
      <c r="S1446" s="38">
        <v>43678</v>
      </c>
      <c r="T1446" s="1">
        <v>0.69</v>
      </c>
      <c r="U1446" s="1" t="s">
        <v>7357</v>
      </c>
      <c r="V1446" s="1">
        <v>3.15E-2</v>
      </c>
      <c r="W1446" s="1" t="s">
        <v>7358</v>
      </c>
      <c r="X1446" s="1" t="b">
        <v>0</v>
      </c>
      <c r="Y1446" s="1" t="b">
        <v>0</v>
      </c>
    </row>
    <row r="1447" spans="1:25" x14ac:dyDescent="0.25">
      <c r="A1447" s="1" t="s">
        <v>8052</v>
      </c>
      <c r="B1447" s="1" t="s">
        <v>8053</v>
      </c>
      <c r="C1447" s="1" t="str">
        <f>VLOOKUP(B1447,店铺SKU信息!E:F,2,0)</f>
        <v>AGM42599-Army Green-3XL</v>
      </c>
      <c r="D1447" s="1" t="s">
        <v>8054</v>
      </c>
      <c r="E1447" s="1" t="s">
        <v>8414</v>
      </c>
      <c r="F1447" s="1" t="s">
        <v>7352</v>
      </c>
      <c r="G1447" s="1">
        <v>12.2</v>
      </c>
      <c r="H1447" s="1">
        <v>9.3000000000000007</v>
      </c>
      <c r="I1447" s="1">
        <v>1.2</v>
      </c>
      <c r="J1447" s="1" t="s">
        <v>7353</v>
      </c>
      <c r="K1447" s="1">
        <v>0.5</v>
      </c>
      <c r="L1447" s="1" t="s">
        <v>7354</v>
      </c>
      <c r="M1447" s="1">
        <v>7.8600000000000003E-2</v>
      </c>
      <c r="N1447" s="1" t="s">
        <v>7355</v>
      </c>
      <c r="O1447" s="1" t="s">
        <v>7356</v>
      </c>
      <c r="P1447" s="1">
        <v>0.26</v>
      </c>
      <c r="Q1447" s="1">
        <v>0</v>
      </c>
      <c r="R1447" s="1">
        <v>2.0299999999999999E-2</v>
      </c>
      <c r="S1447" s="38">
        <v>43678</v>
      </c>
      <c r="T1447" s="1">
        <v>0.69</v>
      </c>
      <c r="U1447" s="1" t="s">
        <v>7357</v>
      </c>
      <c r="V1447" s="1">
        <v>1.4E-2</v>
      </c>
      <c r="W1447" s="1" t="s">
        <v>7358</v>
      </c>
      <c r="X1447" s="1" t="b">
        <v>0</v>
      </c>
      <c r="Y1447" s="1" t="b">
        <v>0</v>
      </c>
    </row>
    <row r="1448" spans="1:25" x14ac:dyDescent="0.25">
      <c r="A1448" s="1" t="s">
        <v>7897</v>
      </c>
      <c r="B1448" s="1" t="s">
        <v>7898</v>
      </c>
      <c r="C1448" s="1" t="str">
        <f>VLOOKUP(B1448,店铺SKU信息!E:F,2,0)</f>
        <v>AGM42644-Black Stripe-3XL</v>
      </c>
      <c r="D1448" s="1" t="s">
        <v>5430</v>
      </c>
      <c r="E1448" s="1" t="s">
        <v>8414</v>
      </c>
      <c r="F1448" s="1" t="s">
        <v>7352</v>
      </c>
      <c r="G1448" s="1">
        <v>12.7</v>
      </c>
      <c r="H1448" s="1">
        <v>9.9</v>
      </c>
      <c r="I1448" s="1">
        <v>0.8</v>
      </c>
      <c r="J1448" s="1" t="s">
        <v>7353</v>
      </c>
      <c r="K1448" s="1">
        <v>0.65</v>
      </c>
      <c r="L1448" s="1" t="s">
        <v>7354</v>
      </c>
      <c r="M1448" s="1">
        <v>5.8099999999999999E-2</v>
      </c>
      <c r="N1448" s="1" t="s">
        <v>7355</v>
      </c>
      <c r="O1448" s="1" t="s">
        <v>7356</v>
      </c>
      <c r="P1448" s="1">
        <v>1</v>
      </c>
      <c r="Q1448" s="1">
        <v>0</v>
      </c>
      <c r="R1448" s="1">
        <v>5.8099999999999999E-2</v>
      </c>
      <c r="S1448" s="38">
        <v>43678</v>
      </c>
      <c r="T1448" s="1">
        <v>0.69</v>
      </c>
      <c r="U1448" s="1" t="s">
        <v>7357</v>
      </c>
      <c r="V1448" s="1">
        <v>4.0099999999999997E-2</v>
      </c>
      <c r="W1448" s="1" t="s">
        <v>7358</v>
      </c>
      <c r="X1448" s="1" t="b">
        <v>0</v>
      </c>
      <c r="Y1448" s="1" t="b">
        <v>0</v>
      </c>
    </row>
    <row r="1449" spans="1:25" x14ac:dyDescent="0.25">
      <c r="A1449" s="1" t="s">
        <v>8130</v>
      </c>
      <c r="B1449" s="1" t="s">
        <v>8131</v>
      </c>
      <c r="C1449" s="1" t="str">
        <f>VLOOKUP(B1449,店铺SKU信息!E:F,2,0)</f>
        <v>AGM42599-Black-4XL</v>
      </c>
      <c r="D1449" s="1" t="s">
        <v>8132</v>
      </c>
      <c r="E1449" s="1" t="s">
        <v>8414</v>
      </c>
      <c r="F1449" s="1" t="s">
        <v>7352</v>
      </c>
      <c r="G1449" s="1">
        <v>12.2</v>
      </c>
      <c r="H1449" s="1">
        <v>9.3000000000000007</v>
      </c>
      <c r="I1449" s="1">
        <v>1.2</v>
      </c>
      <c r="J1449" s="1" t="s">
        <v>7353</v>
      </c>
      <c r="K1449" s="1">
        <v>0.5</v>
      </c>
      <c r="L1449" s="1" t="s">
        <v>7354</v>
      </c>
      <c r="M1449" s="1">
        <v>7.8600000000000003E-2</v>
      </c>
      <c r="N1449" s="1" t="s">
        <v>7355</v>
      </c>
      <c r="O1449" s="1" t="s">
        <v>7356</v>
      </c>
      <c r="P1449" s="1">
        <v>0.06</v>
      </c>
      <c r="Q1449" s="1">
        <v>0</v>
      </c>
      <c r="R1449" s="1">
        <v>5.1000000000000004E-3</v>
      </c>
      <c r="S1449" s="38">
        <v>43678</v>
      </c>
      <c r="T1449" s="1">
        <v>0.69</v>
      </c>
      <c r="U1449" s="1" t="s">
        <v>7357</v>
      </c>
      <c r="V1449" s="1">
        <v>3.5000000000000001E-3</v>
      </c>
      <c r="W1449" s="1" t="s">
        <v>7358</v>
      </c>
      <c r="X1449" s="1" t="b">
        <v>0</v>
      </c>
      <c r="Y1449" s="1" t="b">
        <v>0</v>
      </c>
    </row>
    <row r="1450" spans="1:25" x14ac:dyDescent="0.25">
      <c r="A1450" s="1" t="s">
        <v>7899</v>
      </c>
      <c r="B1450" s="1" t="s">
        <v>7900</v>
      </c>
      <c r="C1450" s="1" t="str">
        <f>VLOOKUP(B1450,店铺SKU信息!E:F,2,0)</f>
        <v>AGM42588-Black-XL</v>
      </c>
      <c r="D1450" s="1" t="s">
        <v>7901</v>
      </c>
      <c r="E1450" s="1" t="s">
        <v>8414</v>
      </c>
      <c r="F1450" s="1" t="s">
        <v>7352</v>
      </c>
      <c r="G1450" s="1">
        <v>12.1</v>
      </c>
      <c r="H1450" s="1">
        <v>8.9</v>
      </c>
      <c r="I1450" s="1">
        <v>2.4</v>
      </c>
      <c r="J1450" s="1" t="s">
        <v>7353</v>
      </c>
      <c r="K1450" s="1">
        <v>1.1499999999999999</v>
      </c>
      <c r="L1450" s="1" t="s">
        <v>7354</v>
      </c>
      <c r="M1450" s="1">
        <v>0.14940000000000001</v>
      </c>
      <c r="N1450" s="1" t="s">
        <v>7355</v>
      </c>
      <c r="O1450" s="1" t="s">
        <v>7356</v>
      </c>
      <c r="P1450" s="1">
        <v>1</v>
      </c>
      <c r="Q1450" s="1">
        <v>0</v>
      </c>
      <c r="R1450" s="1">
        <v>0.14940000000000001</v>
      </c>
      <c r="S1450" s="38">
        <v>43678</v>
      </c>
      <c r="T1450" s="1">
        <v>0.69</v>
      </c>
      <c r="U1450" s="1" t="s">
        <v>7357</v>
      </c>
      <c r="V1450" s="1">
        <v>0.1002</v>
      </c>
      <c r="W1450" s="1" t="s">
        <v>7358</v>
      </c>
      <c r="X1450" s="1" t="b">
        <v>0</v>
      </c>
      <c r="Y1450" s="1" t="b">
        <v>0</v>
      </c>
    </row>
    <row r="1451" spans="1:25" x14ac:dyDescent="0.25">
      <c r="A1451" s="1" t="s">
        <v>7548</v>
      </c>
      <c r="B1451" s="1" t="s">
        <v>7549</v>
      </c>
      <c r="C1451" s="1" t="str">
        <f>VLOOKUP(B1451,店铺SKU信息!E:F,2,0)</f>
        <v>AGM42588-Burgundy-XL</v>
      </c>
      <c r="D1451" s="1" t="s">
        <v>7550</v>
      </c>
      <c r="E1451" s="1" t="s">
        <v>8414</v>
      </c>
      <c r="F1451" s="1" t="s">
        <v>7352</v>
      </c>
      <c r="G1451" s="1">
        <v>12.1</v>
      </c>
      <c r="H1451" s="1">
        <v>8.9</v>
      </c>
      <c r="I1451" s="1">
        <v>2.4</v>
      </c>
      <c r="J1451" s="1" t="s">
        <v>7353</v>
      </c>
      <c r="K1451" s="1">
        <v>1.1499999999999999</v>
      </c>
      <c r="L1451" s="1" t="s">
        <v>7354</v>
      </c>
      <c r="M1451" s="1">
        <v>0.14940000000000001</v>
      </c>
      <c r="N1451" s="1" t="s">
        <v>7355</v>
      </c>
      <c r="O1451" s="1" t="s">
        <v>7356</v>
      </c>
      <c r="P1451" s="1">
        <v>0.35</v>
      </c>
      <c r="Q1451" s="1">
        <v>0</v>
      </c>
      <c r="R1451" s="1">
        <v>5.2999999999999999E-2</v>
      </c>
      <c r="S1451" s="38">
        <v>43678</v>
      </c>
      <c r="T1451" s="1">
        <v>0.69</v>
      </c>
      <c r="U1451" s="1" t="s">
        <v>7357</v>
      </c>
      <c r="V1451" s="1">
        <v>3.6600000000000001E-2</v>
      </c>
      <c r="W1451" s="1" t="s">
        <v>7358</v>
      </c>
      <c r="X1451" s="1" t="b">
        <v>0</v>
      </c>
      <c r="Y1451" s="1" t="b">
        <v>0</v>
      </c>
    </row>
    <row r="1452" spans="1:25" x14ac:dyDescent="0.25">
      <c r="A1452" s="1" t="s">
        <v>7474</v>
      </c>
      <c r="B1452" s="1" t="s">
        <v>7475</v>
      </c>
      <c r="C1452" s="1" t="str">
        <f>VLOOKUP(B1452,店铺SKU信息!E:F,2,0)</f>
        <v>AGM42644-Black Stripe-XL</v>
      </c>
      <c r="D1452" s="1" t="s">
        <v>3346</v>
      </c>
      <c r="E1452" s="1" t="s">
        <v>8414</v>
      </c>
      <c r="F1452" s="1" t="s">
        <v>7352</v>
      </c>
      <c r="G1452" s="1">
        <v>12.7</v>
      </c>
      <c r="H1452" s="1">
        <v>9.9</v>
      </c>
      <c r="I1452" s="1">
        <v>0.8</v>
      </c>
      <c r="J1452" s="1" t="s">
        <v>7353</v>
      </c>
      <c r="K1452" s="1">
        <v>0.65</v>
      </c>
      <c r="L1452" s="1" t="s">
        <v>7354</v>
      </c>
      <c r="M1452" s="1">
        <v>5.8099999999999999E-2</v>
      </c>
      <c r="N1452" s="1" t="s">
        <v>7355</v>
      </c>
      <c r="O1452" s="1" t="s">
        <v>7356</v>
      </c>
      <c r="P1452" s="1">
        <v>1</v>
      </c>
      <c r="Q1452" s="1">
        <v>0</v>
      </c>
      <c r="R1452" s="1">
        <v>5.8099999999999999E-2</v>
      </c>
      <c r="S1452" s="38">
        <v>43678</v>
      </c>
      <c r="T1452" s="1">
        <v>0.69</v>
      </c>
      <c r="U1452" s="1" t="s">
        <v>7357</v>
      </c>
      <c r="V1452" s="1">
        <v>4.0099999999999997E-2</v>
      </c>
      <c r="W1452" s="1" t="s">
        <v>7358</v>
      </c>
      <c r="X1452" s="1" t="b">
        <v>0</v>
      </c>
      <c r="Y1452" s="1" t="b">
        <v>0</v>
      </c>
    </row>
    <row r="1453" spans="1:25" x14ac:dyDescent="0.25">
      <c r="A1453" s="1" t="s">
        <v>7679</v>
      </c>
      <c r="B1453" s="1" t="s">
        <v>7680</v>
      </c>
      <c r="C1453" s="1" t="str">
        <f>VLOOKUP(B1453,店铺SKU信息!E:F,2,0)</f>
        <v>AGCY6812-Burgundy-XL</v>
      </c>
      <c r="D1453" s="1" t="s">
        <v>7681</v>
      </c>
      <c r="E1453" s="1" t="s">
        <v>8415</v>
      </c>
      <c r="F1453" s="1" t="s">
        <v>7352</v>
      </c>
      <c r="G1453" s="1">
        <v>13.07</v>
      </c>
      <c r="H1453" s="1">
        <v>10.28</v>
      </c>
      <c r="I1453" s="1">
        <v>0.79</v>
      </c>
      <c r="J1453" s="1" t="s">
        <v>7353</v>
      </c>
      <c r="K1453" s="1">
        <v>0.2</v>
      </c>
      <c r="L1453" s="1" t="s">
        <v>7354</v>
      </c>
      <c r="M1453" s="1">
        <v>6.1400000000000003E-2</v>
      </c>
      <c r="N1453" s="1" t="s">
        <v>7355</v>
      </c>
      <c r="O1453" s="1" t="s">
        <v>7356</v>
      </c>
      <c r="P1453" s="1">
        <v>0.55000000000000004</v>
      </c>
      <c r="Q1453" s="1">
        <v>0.13</v>
      </c>
      <c r="R1453" s="1">
        <v>2.58E-2</v>
      </c>
      <c r="S1453" s="38">
        <v>43678</v>
      </c>
      <c r="T1453" s="1">
        <v>0.69</v>
      </c>
      <c r="U1453" s="1" t="s">
        <v>7357</v>
      </c>
      <c r="V1453" s="1">
        <v>1.78E-2</v>
      </c>
      <c r="W1453" s="1" t="s">
        <v>7358</v>
      </c>
      <c r="X1453" s="1" t="b">
        <v>0</v>
      </c>
      <c r="Y1453" s="1" t="b">
        <v>0</v>
      </c>
    </row>
    <row r="1454" spans="1:25" x14ac:dyDescent="0.25">
      <c r="A1454" s="1" t="s">
        <v>8120</v>
      </c>
      <c r="B1454" s="1" t="s">
        <v>8121</v>
      </c>
      <c r="C1454" s="1" t="str">
        <f>VLOOKUP(B1454,店铺SKU信息!E:F,2,0)</f>
        <v>AGM48899-Black-3XL</v>
      </c>
      <c r="D1454" s="1" t="s">
        <v>8122</v>
      </c>
      <c r="E1454" s="1" t="s">
        <v>8415</v>
      </c>
      <c r="F1454" s="1" t="s">
        <v>7352</v>
      </c>
      <c r="G1454" s="1">
        <v>12.56</v>
      </c>
      <c r="H1454" s="1">
        <v>9.92</v>
      </c>
      <c r="I1454" s="1">
        <v>0.59</v>
      </c>
      <c r="J1454" s="1" t="s">
        <v>7353</v>
      </c>
      <c r="K1454" s="1">
        <v>0.35</v>
      </c>
      <c r="L1454" s="1" t="s">
        <v>7354</v>
      </c>
      <c r="M1454" s="1">
        <v>4.2599999999999999E-2</v>
      </c>
      <c r="N1454" s="1" t="s">
        <v>7355</v>
      </c>
      <c r="O1454" s="1" t="s">
        <v>7356</v>
      </c>
      <c r="P1454" s="1">
        <v>1</v>
      </c>
      <c r="Q1454" s="1">
        <v>0</v>
      </c>
      <c r="R1454" s="1">
        <v>4.2599999999999999E-2</v>
      </c>
      <c r="S1454" s="38">
        <v>43678</v>
      </c>
      <c r="T1454" s="1">
        <v>0.69</v>
      </c>
      <c r="U1454" s="1" t="s">
        <v>7357</v>
      </c>
      <c r="V1454" s="1">
        <v>2.9399999999999999E-2</v>
      </c>
      <c r="W1454" s="1" t="s">
        <v>7358</v>
      </c>
      <c r="X1454" s="1" t="b">
        <v>0</v>
      </c>
      <c r="Y1454" s="1" t="b">
        <v>0</v>
      </c>
    </row>
    <row r="1455" spans="1:25" x14ac:dyDescent="0.25">
      <c r="A1455" s="1" t="s">
        <v>8130</v>
      </c>
      <c r="B1455" s="1" t="s">
        <v>8131</v>
      </c>
      <c r="C1455" s="1" t="str">
        <f>VLOOKUP(B1455,店铺SKU信息!E:F,2,0)</f>
        <v>AGM42599-Black-4XL</v>
      </c>
      <c r="D1455" s="1" t="s">
        <v>8132</v>
      </c>
      <c r="E1455" s="1" t="s">
        <v>8415</v>
      </c>
      <c r="F1455" s="1" t="s">
        <v>7352</v>
      </c>
      <c r="G1455" s="1">
        <v>12.2</v>
      </c>
      <c r="H1455" s="1">
        <v>9.3000000000000007</v>
      </c>
      <c r="I1455" s="1">
        <v>1.2</v>
      </c>
      <c r="J1455" s="1" t="s">
        <v>7353</v>
      </c>
      <c r="K1455" s="1">
        <v>0.5</v>
      </c>
      <c r="L1455" s="1" t="s">
        <v>7354</v>
      </c>
      <c r="M1455" s="1">
        <v>7.8600000000000003E-2</v>
      </c>
      <c r="N1455" s="1" t="s">
        <v>7355</v>
      </c>
      <c r="O1455" s="1" t="s">
        <v>7356</v>
      </c>
      <c r="P1455" s="1">
        <v>1</v>
      </c>
      <c r="Q1455" s="1">
        <v>0</v>
      </c>
      <c r="R1455" s="1">
        <v>7.8600000000000003E-2</v>
      </c>
      <c r="S1455" s="38">
        <v>43678</v>
      </c>
      <c r="T1455" s="1">
        <v>0.69</v>
      </c>
      <c r="U1455" s="1" t="s">
        <v>7357</v>
      </c>
      <c r="V1455" s="1">
        <v>5.4199999999999998E-2</v>
      </c>
      <c r="W1455" s="1" t="s">
        <v>7358</v>
      </c>
      <c r="X1455" s="1" t="b">
        <v>0</v>
      </c>
      <c r="Y1455" s="1" t="b">
        <v>0</v>
      </c>
    </row>
    <row r="1456" spans="1:25" x14ac:dyDescent="0.25">
      <c r="A1456" s="1" t="s">
        <v>8090</v>
      </c>
      <c r="B1456" s="1" t="s">
        <v>8091</v>
      </c>
      <c r="C1456" s="1" t="str">
        <f>VLOOKUP(B1456,店铺SKU信息!E:F,2,0)</f>
        <v>AGM19377-Gray-4XL</v>
      </c>
      <c r="D1456" s="1" t="s">
        <v>8092</v>
      </c>
      <c r="E1456" s="1" t="s">
        <v>8415</v>
      </c>
      <c r="F1456" s="1" t="s">
        <v>7352</v>
      </c>
      <c r="G1456" s="1">
        <v>12.68</v>
      </c>
      <c r="H1456" s="1">
        <v>10.19</v>
      </c>
      <c r="I1456" s="1">
        <v>1.18</v>
      </c>
      <c r="J1456" s="1" t="s">
        <v>7353</v>
      </c>
      <c r="K1456" s="1">
        <v>0.4</v>
      </c>
      <c r="L1456" s="1" t="s">
        <v>7354</v>
      </c>
      <c r="M1456" s="1">
        <v>8.8300000000000003E-2</v>
      </c>
      <c r="N1456" s="1" t="s">
        <v>7355</v>
      </c>
      <c r="O1456" s="1" t="s">
        <v>7356</v>
      </c>
      <c r="P1456" s="1">
        <v>1</v>
      </c>
      <c r="Q1456" s="1">
        <v>0</v>
      </c>
      <c r="R1456" s="1">
        <v>8.8300000000000003E-2</v>
      </c>
      <c r="S1456" s="38">
        <v>43678</v>
      </c>
      <c r="T1456" s="1">
        <v>0.69</v>
      </c>
      <c r="U1456" s="1" t="s">
        <v>7357</v>
      </c>
      <c r="V1456" s="1">
        <v>6.0900000000000003E-2</v>
      </c>
      <c r="W1456" s="1" t="s">
        <v>7358</v>
      </c>
      <c r="X1456" s="1" t="b">
        <v>0</v>
      </c>
      <c r="Y1456" s="1" t="b">
        <v>0</v>
      </c>
    </row>
    <row r="1457" spans="1:25" x14ac:dyDescent="0.25">
      <c r="A1457" s="1" t="s">
        <v>7502</v>
      </c>
      <c r="B1457" s="1" t="s">
        <v>7503</v>
      </c>
      <c r="C1457" s="1" t="str">
        <f>VLOOKUP(B1457,店铺SKU信息!E:F,2,0)</f>
        <v>AGM4896-Burgundy-3XL</v>
      </c>
      <c r="D1457" s="1" t="s">
        <v>2641</v>
      </c>
      <c r="E1457" s="1" t="s">
        <v>8415</v>
      </c>
      <c r="F1457" s="1" t="s">
        <v>7352</v>
      </c>
      <c r="G1457" s="1">
        <v>13.69</v>
      </c>
      <c r="H1457" s="1">
        <v>3.9</v>
      </c>
      <c r="I1457" s="1">
        <v>2.1</v>
      </c>
      <c r="J1457" s="1" t="s">
        <v>7353</v>
      </c>
      <c r="K1457" s="1">
        <v>1.05</v>
      </c>
      <c r="L1457" s="1" t="s">
        <v>7354</v>
      </c>
      <c r="M1457" s="1">
        <v>6.4799999999999996E-2</v>
      </c>
      <c r="N1457" s="1" t="s">
        <v>7355</v>
      </c>
      <c r="O1457" s="1" t="s">
        <v>7356</v>
      </c>
      <c r="P1457" s="1">
        <v>0.06</v>
      </c>
      <c r="Q1457" s="1">
        <v>0</v>
      </c>
      <c r="R1457" s="1">
        <v>4.1999999999999997E-3</v>
      </c>
      <c r="S1457" s="38">
        <v>43678</v>
      </c>
      <c r="T1457" s="1">
        <v>0.69</v>
      </c>
      <c r="U1457" s="1" t="s">
        <v>7357</v>
      </c>
      <c r="V1457" s="1">
        <v>2.8999999999999998E-3</v>
      </c>
      <c r="W1457" s="1" t="s">
        <v>7358</v>
      </c>
      <c r="X1457" s="1" t="b">
        <v>0</v>
      </c>
      <c r="Y1457" s="1" t="b">
        <v>0</v>
      </c>
    </row>
    <row r="1458" spans="1:25" x14ac:dyDescent="0.25">
      <c r="A1458" s="1" t="s">
        <v>7941</v>
      </c>
      <c r="B1458" s="1" t="s">
        <v>7942</v>
      </c>
      <c r="C1458" s="1" t="str">
        <f>VLOOKUP(B1458,店铺SKU信息!E:F,2,0)</f>
        <v>AGM19333-Pink-XL</v>
      </c>
      <c r="D1458" s="1" t="s">
        <v>7943</v>
      </c>
      <c r="E1458" s="1" t="s">
        <v>8415</v>
      </c>
      <c r="F1458" s="1" t="s">
        <v>7352</v>
      </c>
      <c r="G1458" s="1">
        <v>12.4</v>
      </c>
      <c r="H1458" s="1">
        <v>9.6</v>
      </c>
      <c r="I1458" s="1">
        <v>0.6</v>
      </c>
      <c r="J1458" s="1" t="s">
        <v>7353</v>
      </c>
      <c r="K1458" s="1">
        <v>0.3</v>
      </c>
      <c r="L1458" s="1" t="s">
        <v>7354</v>
      </c>
      <c r="M1458" s="1">
        <v>4.1300000000000003E-2</v>
      </c>
      <c r="N1458" s="1" t="s">
        <v>7355</v>
      </c>
      <c r="O1458" s="1" t="s">
        <v>7356</v>
      </c>
      <c r="P1458" s="1">
        <v>1</v>
      </c>
      <c r="Q1458" s="1">
        <v>0</v>
      </c>
      <c r="R1458" s="1">
        <v>4.1300000000000003E-2</v>
      </c>
      <c r="S1458" s="38">
        <v>43678</v>
      </c>
      <c r="T1458" s="1">
        <v>0.69</v>
      </c>
      <c r="U1458" s="1" t="s">
        <v>7357</v>
      </c>
      <c r="V1458" s="1">
        <v>2.8500000000000001E-2</v>
      </c>
      <c r="W1458" s="1" t="s">
        <v>7358</v>
      </c>
      <c r="X1458" s="1" t="b">
        <v>0</v>
      </c>
      <c r="Y1458" s="1" t="b">
        <v>0</v>
      </c>
    </row>
    <row r="1459" spans="1:25" x14ac:dyDescent="0.25">
      <c r="A1459" s="1" t="s">
        <v>8058</v>
      </c>
      <c r="B1459" s="1" t="s">
        <v>8059</v>
      </c>
      <c r="C1459" s="1" t="str">
        <f>VLOOKUP(B1459,店铺SKU信息!E:F,2,0)</f>
        <v>AGM42588-Burgundy-4XL</v>
      </c>
      <c r="D1459" s="1" t="s">
        <v>8060</v>
      </c>
      <c r="E1459" s="1" t="s">
        <v>8415</v>
      </c>
      <c r="F1459" s="1" t="s">
        <v>7352</v>
      </c>
      <c r="G1459" s="1">
        <v>12.1</v>
      </c>
      <c r="H1459" s="1">
        <v>8.9</v>
      </c>
      <c r="I1459" s="1">
        <v>2.4</v>
      </c>
      <c r="J1459" s="1" t="s">
        <v>7353</v>
      </c>
      <c r="K1459" s="1">
        <v>1.1499999999999999</v>
      </c>
      <c r="L1459" s="1" t="s">
        <v>7354</v>
      </c>
      <c r="M1459" s="1">
        <v>0.14940000000000001</v>
      </c>
      <c r="N1459" s="1" t="s">
        <v>7355</v>
      </c>
      <c r="O1459" s="1" t="s">
        <v>7356</v>
      </c>
      <c r="P1459" s="1">
        <v>1</v>
      </c>
      <c r="Q1459" s="1">
        <v>0</v>
      </c>
      <c r="R1459" s="1">
        <v>0.14940000000000001</v>
      </c>
      <c r="S1459" s="38">
        <v>43678</v>
      </c>
      <c r="T1459" s="1">
        <v>0.69</v>
      </c>
      <c r="U1459" s="1" t="s">
        <v>7357</v>
      </c>
      <c r="V1459" s="1">
        <v>0.1031</v>
      </c>
      <c r="W1459" s="1" t="s">
        <v>7358</v>
      </c>
      <c r="X1459" s="1" t="b">
        <v>0</v>
      </c>
      <c r="Y1459" s="1" t="b">
        <v>0</v>
      </c>
    </row>
    <row r="1460" spans="1:25" x14ac:dyDescent="0.25">
      <c r="A1460" s="1" t="s">
        <v>7543</v>
      </c>
      <c r="B1460" s="1" t="s">
        <v>7544</v>
      </c>
      <c r="C1460" s="1" t="str">
        <f>VLOOKUP(B1460,店铺SKU信息!E:F,2,0)</f>
        <v>AGM42644-White Stripe-3XL</v>
      </c>
      <c r="D1460" s="1" t="s">
        <v>3978</v>
      </c>
      <c r="E1460" s="1" t="s">
        <v>8415</v>
      </c>
      <c r="F1460" s="1" t="s">
        <v>7352</v>
      </c>
      <c r="G1460" s="1">
        <v>12.7</v>
      </c>
      <c r="H1460" s="1">
        <v>9.9</v>
      </c>
      <c r="I1460" s="1">
        <v>0.8</v>
      </c>
      <c r="J1460" s="1" t="s">
        <v>7353</v>
      </c>
      <c r="K1460" s="1">
        <v>0.65</v>
      </c>
      <c r="L1460" s="1" t="s">
        <v>7354</v>
      </c>
      <c r="M1460" s="1">
        <v>5.8099999999999999E-2</v>
      </c>
      <c r="N1460" s="1" t="s">
        <v>7355</v>
      </c>
      <c r="O1460" s="1" t="s">
        <v>7356</v>
      </c>
      <c r="P1460" s="1">
        <v>0.45</v>
      </c>
      <c r="Q1460" s="1">
        <v>0</v>
      </c>
      <c r="R1460" s="1">
        <v>2.6200000000000001E-2</v>
      </c>
      <c r="S1460" s="38">
        <v>43678</v>
      </c>
      <c r="T1460" s="1">
        <v>0.69</v>
      </c>
      <c r="U1460" s="1" t="s">
        <v>7357</v>
      </c>
      <c r="V1460" s="1">
        <v>1.8100000000000002E-2</v>
      </c>
      <c r="W1460" s="1" t="s">
        <v>7358</v>
      </c>
      <c r="X1460" s="1" t="b">
        <v>0</v>
      </c>
      <c r="Y1460" s="1" t="b">
        <v>0</v>
      </c>
    </row>
    <row r="1461" spans="1:25" x14ac:dyDescent="0.25">
      <c r="A1461" s="1" t="s">
        <v>8098</v>
      </c>
      <c r="B1461" s="1" t="s">
        <v>8099</v>
      </c>
      <c r="C1461" s="1" t="str">
        <f>VLOOKUP(B1461,店铺SKU信息!E:F,2,0)</f>
        <v>AGM42600-Black-4XL</v>
      </c>
      <c r="D1461" s="1" t="s">
        <v>5530</v>
      </c>
      <c r="E1461" s="1" t="s">
        <v>8415</v>
      </c>
      <c r="F1461" s="1" t="s">
        <v>7352</v>
      </c>
      <c r="G1461" s="1">
        <v>12.85</v>
      </c>
      <c r="H1461" s="1">
        <v>9.0399999999999991</v>
      </c>
      <c r="I1461" s="1">
        <v>1.65</v>
      </c>
      <c r="J1461" s="1" t="s">
        <v>7353</v>
      </c>
      <c r="K1461" s="1">
        <v>0.45</v>
      </c>
      <c r="L1461" s="1" t="s">
        <v>7354</v>
      </c>
      <c r="M1461" s="1">
        <v>0.1109</v>
      </c>
      <c r="N1461" s="1" t="s">
        <v>7355</v>
      </c>
      <c r="O1461" s="1" t="s">
        <v>7356</v>
      </c>
      <c r="P1461" s="1">
        <v>1</v>
      </c>
      <c r="Q1461" s="1">
        <v>0</v>
      </c>
      <c r="R1461" s="1">
        <v>0.1109</v>
      </c>
      <c r="S1461" s="38">
        <v>43678</v>
      </c>
      <c r="T1461" s="1">
        <v>0.69</v>
      </c>
      <c r="U1461" s="1" t="s">
        <v>7357</v>
      </c>
      <c r="V1461" s="1">
        <v>7.6499999999999999E-2</v>
      </c>
      <c r="W1461" s="1" t="s">
        <v>7358</v>
      </c>
      <c r="X1461" s="1" t="b">
        <v>0</v>
      </c>
      <c r="Y1461" s="1" t="b">
        <v>0</v>
      </c>
    </row>
    <row r="1462" spans="1:25" x14ac:dyDescent="0.25">
      <c r="A1462" s="1" t="s">
        <v>8023</v>
      </c>
      <c r="B1462" s="1" t="s">
        <v>8024</v>
      </c>
      <c r="C1462" s="1" t="str">
        <f>VLOOKUP(B1462,店铺SKU信息!E:F,2,0)</f>
        <v>AGM19377-Gray-3XL</v>
      </c>
      <c r="D1462" s="1" t="s">
        <v>8025</v>
      </c>
      <c r="E1462" s="1" t="s">
        <v>8415</v>
      </c>
      <c r="F1462" s="1" t="s">
        <v>7352</v>
      </c>
      <c r="G1462" s="1">
        <v>12.68</v>
      </c>
      <c r="H1462" s="1">
        <v>10.19</v>
      </c>
      <c r="I1462" s="1">
        <v>1.18</v>
      </c>
      <c r="J1462" s="1" t="s">
        <v>7353</v>
      </c>
      <c r="K1462" s="1">
        <v>0.4</v>
      </c>
      <c r="L1462" s="1" t="s">
        <v>7354</v>
      </c>
      <c r="M1462" s="1">
        <v>8.8300000000000003E-2</v>
      </c>
      <c r="N1462" s="1" t="s">
        <v>7355</v>
      </c>
      <c r="O1462" s="1" t="s">
        <v>7356</v>
      </c>
      <c r="P1462" s="1">
        <v>1</v>
      </c>
      <c r="Q1462" s="1">
        <v>0</v>
      </c>
      <c r="R1462" s="1">
        <v>8.8300000000000003E-2</v>
      </c>
      <c r="S1462" s="38">
        <v>43678</v>
      </c>
      <c r="T1462" s="1">
        <v>0.69</v>
      </c>
      <c r="U1462" s="1" t="s">
        <v>7357</v>
      </c>
      <c r="V1462" s="1">
        <v>6.0900000000000003E-2</v>
      </c>
      <c r="W1462" s="1" t="s">
        <v>7358</v>
      </c>
      <c r="X1462" s="1" t="b">
        <v>0</v>
      </c>
      <c r="Y1462" s="1" t="b">
        <v>0</v>
      </c>
    </row>
    <row r="1463" spans="1:25" x14ac:dyDescent="0.25">
      <c r="A1463" s="1" t="s">
        <v>7899</v>
      </c>
      <c r="B1463" s="1" t="s">
        <v>7900</v>
      </c>
      <c r="C1463" s="1" t="str">
        <f>VLOOKUP(B1463,店铺SKU信息!E:F,2,0)</f>
        <v>AGM42588-Black-XL</v>
      </c>
      <c r="D1463" s="1" t="s">
        <v>7901</v>
      </c>
      <c r="E1463" s="1" t="s">
        <v>8415</v>
      </c>
      <c r="F1463" s="1" t="s">
        <v>7352</v>
      </c>
      <c r="G1463" s="1">
        <v>12.1</v>
      </c>
      <c r="H1463" s="1">
        <v>8.9</v>
      </c>
      <c r="I1463" s="1">
        <v>2.4</v>
      </c>
      <c r="J1463" s="1" t="s">
        <v>7353</v>
      </c>
      <c r="K1463" s="1">
        <v>1.1499999999999999</v>
      </c>
      <c r="L1463" s="1" t="s">
        <v>7354</v>
      </c>
      <c r="M1463" s="1">
        <v>0.14940000000000001</v>
      </c>
      <c r="N1463" s="1" t="s">
        <v>7355</v>
      </c>
      <c r="O1463" s="1" t="s">
        <v>7356</v>
      </c>
      <c r="P1463" s="1">
        <v>1</v>
      </c>
      <c r="Q1463" s="1">
        <v>0</v>
      </c>
      <c r="R1463" s="1">
        <v>0.14940000000000001</v>
      </c>
      <c r="S1463" s="38">
        <v>43678</v>
      </c>
      <c r="T1463" s="1">
        <v>0.69</v>
      </c>
      <c r="U1463" s="1" t="s">
        <v>7357</v>
      </c>
      <c r="V1463" s="1">
        <v>0.1031</v>
      </c>
      <c r="W1463" s="1" t="s">
        <v>7358</v>
      </c>
      <c r="X1463" s="1" t="b">
        <v>0</v>
      </c>
      <c r="Y1463" s="1" t="b">
        <v>0</v>
      </c>
    </row>
    <row r="1464" spans="1:25" x14ac:dyDescent="0.25">
      <c r="A1464" s="1" t="s">
        <v>8050</v>
      </c>
      <c r="B1464" s="1" t="s">
        <v>8051</v>
      </c>
      <c r="C1464" s="1" t="str">
        <f>VLOOKUP(B1464,店铺SKU信息!E:F,2,0)</f>
        <v>AGM48899-Black-2XL</v>
      </c>
      <c r="D1464" s="1" t="s">
        <v>3507</v>
      </c>
      <c r="E1464" s="1" t="s">
        <v>8415</v>
      </c>
      <c r="F1464" s="1" t="s">
        <v>7352</v>
      </c>
      <c r="G1464" s="1">
        <v>12.56</v>
      </c>
      <c r="H1464" s="1">
        <v>9.92</v>
      </c>
      <c r="I1464" s="1">
        <v>0.59</v>
      </c>
      <c r="J1464" s="1" t="s">
        <v>7353</v>
      </c>
      <c r="K1464" s="1">
        <v>0.35</v>
      </c>
      <c r="L1464" s="1" t="s">
        <v>7354</v>
      </c>
      <c r="M1464" s="1">
        <v>4.2599999999999999E-2</v>
      </c>
      <c r="N1464" s="1" t="s">
        <v>7355</v>
      </c>
      <c r="O1464" s="1" t="s">
        <v>7356</v>
      </c>
      <c r="P1464" s="1">
        <v>1</v>
      </c>
      <c r="Q1464" s="1">
        <v>0</v>
      </c>
      <c r="R1464" s="1">
        <v>4.2599999999999999E-2</v>
      </c>
      <c r="S1464" s="38">
        <v>43678</v>
      </c>
      <c r="T1464" s="1">
        <v>0.69</v>
      </c>
      <c r="U1464" s="1" t="s">
        <v>7357</v>
      </c>
      <c r="V1464" s="1">
        <v>2.9399999999999999E-2</v>
      </c>
      <c r="W1464" s="1" t="s">
        <v>7358</v>
      </c>
      <c r="X1464" s="1" t="b">
        <v>0</v>
      </c>
      <c r="Y1464" s="1" t="b">
        <v>0</v>
      </c>
    </row>
    <row r="1465" spans="1:25" x14ac:dyDescent="0.25">
      <c r="A1465" s="1" t="s">
        <v>8036</v>
      </c>
      <c r="B1465" s="1" t="s">
        <v>8037</v>
      </c>
      <c r="C1465" s="1" t="str">
        <f>VLOOKUP(B1465,店铺SKU信息!E:F,2,0)</f>
        <v>AGM19377-Black-XL</v>
      </c>
      <c r="D1465" s="1" t="s">
        <v>8038</v>
      </c>
      <c r="E1465" s="1" t="s">
        <v>8415</v>
      </c>
      <c r="F1465" s="1" t="s">
        <v>7352</v>
      </c>
      <c r="G1465" s="1">
        <v>12.68</v>
      </c>
      <c r="H1465" s="1">
        <v>10.19</v>
      </c>
      <c r="I1465" s="1">
        <v>1.18</v>
      </c>
      <c r="J1465" s="1" t="s">
        <v>7353</v>
      </c>
      <c r="K1465" s="1">
        <v>0.4</v>
      </c>
      <c r="L1465" s="1" t="s">
        <v>7354</v>
      </c>
      <c r="M1465" s="1">
        <v>8.8300000000000003E-2</v>
      </c>
      <c r="N1465" s="1" t="s">
        <v>7355</v>
      </c>
      <c r="O1465" s="1" t="s">
        <v>7356</v>
      </c>
      <c r="P1465" s="1">
        <v>1</v>
      </c>
      <c r="Q1465" s="1">
        <v>0</v>
      </c>
      <c r="R1465" s="1">
        <v>8.8300000000000003E-2</v>
      </c>
      <c r="S1465" s="38">
        <v>43678</v>
      </c>
      <c r="T1465" s="1">
        <v>0.69</v>
      </c>
      <c r="U1465" s="1" t="s">
        <v>7357</v>
      </c>
      <c r="V1465" s="1">
        <v>6.0900000000000003E-2</v>
      </c>
      <c r="W1465" s="1" t="s">
        <v>7358</v>
      </c>
      <c r="X1465" s="1" t="b">
        <v>0</v>
      </c>
      <c r="Y1465" s="1" t="b">
        <v>0</v>
      </c>
    </row>
    <row r="1466" spans="1:25" x14ac:dyDescent="0.25">
      <c r="A1466" s="1" t="s">
        <v>8093</v>
      </c>
      <c r="B1466" s="1" t="s">
        <v>8094</v>
      </c>
      <c r="C1466" s="1" t="str">
        <f>VLOOKUP(B1466,店铺SKU信息!E:F,2,0)</f>
        <v>AGM42544-Black-2XL</v>
      </c>
      <c r="D1466" s="1" t="s">
        <v>8095</v>
      </c>
      <c r="E1466" s="1" t="s">
        <v>8415</v>
      </c>
      <c r="F1466" s="1" t="s">
        <v>7352</v>
      </c>
      <c r="G1466" s="1">
        <v>12.8</v>
      </c>
      <c r="H1466" s="1">
        <v>6</v>
      </c>
      <c r="I1466" s="1">
        <v>2.4</v>
      </c>
      <c r="J1466" s="1" t="s">
        <v>7353</v>
      </c>
      <c r="K1466" s="1">
        <v>0.6</v>
      </c>
      <c r="L1466" s="1" t="s">
        <v>7354</v>
      </c>
      <c r="M1466" s="1">
        <v>0.1066</v>
      </c>
      <c r="N1466" s="1" t="s">
        <v>7355</v>
      </c>
      <c r="O1466" s="1" t="s">
        <v>7356</v>
      </c>
      <c r="P1466" s="1">
        <v>2</v>
      </c>
      <c r="Q1466" s="1">
        <v>0</v>
      </c>
      <c r="R1466" s="1">
        <v>0.21310000000000001</v>
      </c>
      <c r="S1466" s="38">
        <v>43678</v>
      </c>
      <c r="T1466" s="1">
        <v>0.69</v>
      </c>
      <c r="U1466" s="1" t="s">
        <v>7357</v>
      </c>
      <c r="V1466" s="1">
        <v>0.1429</v>
      </c>
      <c r="W1466" s="1" t="s">
        <v>7358</v>
      </c>
      <c r="X1466" s="1" t="b">
        <v>0</v>
      </c>
      <c r="Y1466" s="1" t="b">
        <v>0</v>
      </c>
    </row>
    <row r="1467" spans="1:25" x14ac:dyDescent="0.25">
      <c r="A1467" s="1" t="s">
        <v>8075</v>
      </c>
      <c r="B1467" s="1" t="s">
        <v>8076</v>
      </c>
      <c r="C1467" s="1" t="str">
        <f>VLOOKUP(B1467,店铺SKU信息!E:F,2,0)</f>
        <v>AGM42600-Red-2XL</v>
      </c>
      <c r="D1467" s="1" t="s">
        <v>8077</v>
      </c>
      <c r="E1467" s="1" t="s">
        <v>8415</v>
      </c>
      <c r="F1467" s="1" t="s">
        <v>7352</v>
      </c>
      <c r="G1467" s="1">
        <v>12.85</v>
      </c>
      <c r="H1467" s="1">
        <v>9.0399999999999991</v>
      </c>
      <c r="I1467" s="1">
        <v>1.65</v>
      </c>
      <c r="J1467" s="1" t="s">
        <v>7353</v>
      </c>
      <c r="K1467" s="1">
        <v>0.45</v>
      </c>
      <c r="L1467" s="1" t="s">
        <v>7354</v>
      </c>
      <c r="M1467" s="1">
        <v>0.1109</v>
      </c>
      <c r="N1467" s="1" t="s">
        <v>7355</v>
      </c>
      <c r="O1467" s="1" t="s">
        <v>7356</v>
      </c>
      <c r="P1467" s="1">
        <v>1</v>
      </c>
      <c r="Q1467" s="1">
        <v>0</v>
      </c>
      <c r="R1467" s="1">
        <v>0.1109</v>
      </c>
      <c r="S1467" s="38">
        <v>43678</v>
      </c>
      <c r="T1467" s="1">
        <v>0.69</v>
      </c>
      <c r="U1467" s="1" t="s">
        <v>7357</v>
      </c>
      <c r="V1467" s="1">
        <v>7.6499999999999999E-2</v>
      </c>
      <c r="W1467" s="1" t="s">
        <v>7358</v>
      </c>
      <c r="X1467" s="1" t="b">
        <v>0</v>
      </c>
      <c r="Y1467" s="1" t="b">
        <v>0</v>
      </c>
    </row>
    <row r="1468" spans="1:25" x14ac:dyDescent="0.25">
      <c r="A1468" s="1" t="s">
        <v>7673</v>
      </c>
      <c r="B1468" s="1" t="s">
        <v>7674</v>
      </c>
      <c r="C1468" s="1" t="str">
        <f>VLOOKUP(B1468,店铺SKU信息!E:F,2,0)</f>
        <v>AGM42544-Black-3XL</v>
      </c>
      <c r="D1468" s="1" t="s">
        <v>7675</v>
      </c>
      <c r="E1468" s="1" t="s">
        <v>8415</v>
      </c>
      <c r="F1468" s="1" t="s">
        <v>7352</v>
      </c>
      <c r="G1468" s="1">
        <v>12.8</v>
      </c>
      <c r="H1468" s="1">
        <v>6</v>
      </c>
      <c r="I1468" s="1">
        <v>2.4</v>
      </c>
      <c r="J1468" s="1" t="s">
        <v>7353</v>
      </c>
      <c r="K1468" s="1">
        <v>0.6</v>
      </c>
      <c r="L1468" s="1" t="s">
        <v>7354</v>
      </c>
      <c r="M1468" s="1">
        <v>0.1066</v>
      </c>
      <c r="N1468" s="1" t="s">
        <v>7355</v>
      </c>
      <c r="O1468" s="1" t="s">
        <v>7356</v>
      </c>
      <c r="P1468" s="1">
        <v>1</v>
      </c>
      <c r="Q1468" s="1">
        <v>0</v>
      </c>
      <c r="R1468" s="1">
        <v>0.1066</v>
      </c>
      <c r="S1468" s="38">
        <v>43678</v>
      </c>
      <c r="T1468" s="1">
        <v>0.69</v>
      </c>
      <c r="U1468" s="1" t="s">
        <v>7357</v>
      </c>
      <c r="V1468" s="1">
        <v>7.3499999999999996E-2</v>
      </c>
      <c r="W1468" s="1" t="s">
        <v>7358</v>
      </c>
      <c r="X1468" s="1" t="b">
        <v>0</v>
      </c>
      <c r="Y1468" s="1" t="b">
        <v>0</v>
      </c>
    </row>
    <row r="1469" spans="1:25" x14ac:dyDescent="0.25">
      <c r="A1469" s="1" t="s">
        <v>8144</v>
      </c>
      <c r="B1469" s="1" t="s">
        <v>8145</v>
      </c>
      <c r="C1469" s="1" t="str">
        <f>VLOOKUP(B1469,店铺SKU信息!E:F,2,0)</f>
        <v>AGM42644-Black Stripe-4XL</v>
      </c>
      <c r="D1469" s="1" t="s">
        <v>5202</v>
      </c>
      <c r="E1469" s="1" t="s">
        <v>8415</v>
      </c>
      <c r="F1469" s="1" t="s">
        <v>7352</v>
      </c>
      <c r="G1469" s="1">
        <v>12.7</v>
      </c>
      <c r="H1469" s="1">
        <v>9.9</v>
      </c>
      <c r="I1469" s="1">
        <v>0.8</v>
      </c>
      <c r="J1469" s="1" t="s">
        <v>7353</v>
      </c>
      <c r="K1469" s="1">
        <v>0.65</v>
      </c>
      <c r="L1469" s="1" t="s">
        <v>7354</v>
      </c>
      <c r="M1469" s="1">
        <v>5.8099999999999999E-2</v>
      </c>
      <c r="N1469" s="1" t="s">
        <v>7355</v>
      </c>
      <c r="O1469" s="1" t="s">
        <v>7356</v>
      </c>
      <c r="P1469" s="1">
        <v>2</v>
      </c>
      <c r="Q1469" s="1">
        <v>0</v>
      </c>
      <c r="R1469" s="1">
        <v>0.1162</v>
      </c>
      <c r="S1469" s="38">
        <v>43678</v>
      </c>
      <c r="T1469" s="1">
        <v>0.69</v>
      </c>
      <c r="U1469" s="1" t="s">
        <v>7357</v>
      </c>
      <c r="V1469" s="1">
        <v>8.0199999999999994E-2</v>
      </c>
      <c r="W1469" s="1" t="s">
        <v>7358</v>
      </c>
      <c r="X1469" s="1" t="b">
        <v>0</v>
      </c>
      <c r="Y1469" s="1" t="b">
        <v>0</v>
      </c>
    </row>
    <row r="1470" spans="1:25" x14ac:dyDescent="0.25">
      <c r="A1470" s="1" t="s">
        <v>8161</v>
      </c>
      <c r="B1470" s="1" t="s">
        <v>8162</v>
      </c>
      <c r="C1470" s="1" t="str">
        <f>VLOOKUP(B1470,店铺SKU信息!E:F,2,0)</f>
        <v>AGM19377-Blue-3XL</v>
      </c>
      <c r="D1470" s="1" t="s">
        <v>8163</v>
      </c>
      <c r="E1470" s="1" t="s">
        <v>8415</v>
      </c>
      <c r="F1470" s="1" t="s">
        <v>7352</v>
      </c>
      <c r="G1470" s="1">
        <v>12.68</v>
      </c>
      <c r="H1470" s="1">
        <v>10.19</v>
      </c>
      <c r="I1470" s="1">
        <v>1.18</v>
      </c>
      <c r="J1470" s="1" t="s">
        <v>7353</v>
      </c>
      <c r="K1470" s="1">
        <v>0.4</v>
      </c>
      <c r="L1470" s="1" t="s">
        <v>7354</v>
      </c>
      <c r="M1470" s="1">
        <v>8.8300000000000003E-2</v>
      </c>
      <c r="N1470" s="1" t="s">
        <v>7355</v>
      </c>
      <c r="O1470" s="1" t="s">
        <v>7356</v>
      </c>
      <c r="P1470" s="1">
        <v>1</v>
      </c>
      <c r="Q1470" s="1">
        <v>0</v>
      </c>
      <c r="R1470" s="1">
        <v>8.8300000000000003E-2</v>
      </c>
      <c r="S1470" s="38">
        <v>43678</v>
      </c>
      <c r="T1470" s="1">
        <v>0.69</v>
      </c>
      <c r="U1470" s="1" t="s">
        <v>7357</v>
      </c>
      <c r="V1470" s="1">
        <v>6.0900000000000003E-2</v>
      </c>
      <c r="W1470" s="1" t="s">
        <v>7358</v>
      </c>
      <c r="X1470" s="1" t="b">
        <v>0</v>
      </c>
      <c r="Y1470" s="1" t="b">
        <v>0</v>
      </c>
    </row>
    <row r="1471" spans="1:25" x14ac:dyDescent="0.25">
      <c r="A1471" s="1" t="s">
        <v>8181</v>
      </c>
      <c r="B1471" s="1" t="s">
        <v>8182</v>
      </c>
      <c r="C1471" s="1" t="str">
        <f>VLOOKUP(B1471,店铺SKU信息!E:F,2,0)</f>
        <v>AGM42544-Burgundy-2XL</v>
      </c>
      <c r="D1471" s="1" t="s">
        <v>8183</v>
      </c>
      <c r="E1471" s="1" t="s">
        <v>8415</v>
      </c>
      <c r="F1471" s="1" t="s">
        <v>7352</v>
      </c>
      <c r="G1471" s="1">
        <v>12.8</v>
      </c>
      <c r="H1471" s="1">
        <v>6</v>
      </c>
      <c r="I1471" s="1">
        <v>2.4</v>
      </c>
      <c r="J1471" s="1" t="s">
        <v>7353</v>
      </c>
      <c r="K1471" s="1">
        <v>0.6</v>
      </c>
      <c r="L1471" s="1" t="s">
        <v>7354</v>
      </c>
      <c r="M1471" s="1">
        <v>0.1066</v>
      </c>
      <c r="N1471" s="1" t="s">
        <v>7355</v>
      </c>
      <c r="O1471" s="1" t="s">
        <v>7356</v>
      </c>
      <c r="P1471" s="1">
        <v>1</v>
      </c>
      <c r="Q1471" s="1">
        <v>0</v>
      </c>
      <c r="R1471" s="1">
        <v>0.1066</v>
      </c>
      <c r="S1471" s="38">
        <v>43678</v>
      </c>
      <c r="T1471" s="1">
        <v>0.69</v>
      </c>
      <c r="U1471" s="1" t="s">
        <v>7357</v>
      </c>
      <c r="V1471" s="1">
        <v>7.3499999999999996E-2</v>
      </c>
      <c r="W1471" s="1" t="s">
        <v>7358</v>
      </c>
      <c r="X1471" s="1" t="b">
        <v>0</v>
      </c>
      <c r="Y1471" s="1" t="b">
        <v>0</v>
      </c>
    </row>
    <row r="1472" spans="1:25" x14ac:dyDescent="0.25">
      <c r="A1472" s="1" t="s">
        <v>8136</v>
      </c>
      <c r="B1472" s="1" t="s">
        <v>8137</v>
      </c>
      <c r="C1472" s="1" t="str">
        <f>VLOOKUP(B1472,店铺SKU信息!E:F,2,0)</f>
        <v>AGM19377-Blue-4XL</v>
      </c>
      <c r="D1472" s="1" t="s">
        <v>8138</v>
      </c>
      <c r="E1472" s="1" t="s">
        <v>8415</v>
      </c>
      <c r="F1472" s="1" t="s">
        <v>7352</v>
      </c>
      <c r="G1472" s="1">
        <v>12.68</v>
      </c>
      <c r="H1472" s="1">
        <v>10.19</v>
      </c>
      <c r="I1472" s="1">
        <v>1.18</v>
      </c>
      <c r="J1472" s="1" t="s">
        <v>7353</v>
      </c>
      <c r="K1472" s="1">
        <v>0.4</v>
      </c>
      <c r="L1472" s="1" t="s">
        <v>7354</v>
      </c>
      <c r="M1472" s="1">
        <v>8.8300000000000003E-2</v>
      </c>
      <c r="N1472" s="1" t="s">
        <v>7355</v>
      </c>
      <c r="O1472" s="1" t="s">
        <v>7356</v>
      </c>
      <c r="P1472" s="1">
        <v>1</v>
      </c>
      <c r="Q1472" s="1">
        <v>0</v>
      </c>
      <c r="R1472" s="1">
        <v>8.8300000000000003E-2</v>
      </c>
      <c r="S1472" s="38">
        <v>43678</v>
      </c>
      <c r="T1472" s="1">
        <v>0.69</v>
      </c>
      <c r="U1472" s="1" t="s">
        <v>7357</v>
      </c>
      <c r="V1472" s="1">
        <v>6.0900000000000003E-2</v>
      </c>
      <c r="W1472" s="1" t="s">
        <v>7358</v>
      </c>
      <c r="X1472" s="1" t="b">
        <v>0</v>
      </c>
      <c r="Y1472" s="1" t="b">
        <v>0</v>
      </c>
    </row>
    <row r="1473" spans="1:25" x14ac:dyDescent="0.25">
      <c r="A1473" s="1" t="s">
        <v>8031</v>
      </c>
      <c r="B1473" s="1" t="s">
        <v>8032</v>
      </c>
      <c r="C1473" s="1" t="str">
        <f>VLOOKUP(B1473,店铺SKU信息!E:F,2,0)</f>
        <v>AGM42599-Army Green-XL</v>
      </c>
      <c r="D1473" s="1" t="s">
        <v>8033</v>
      </c>
      <c r="E1473" s="1" t="s">
        <v>8415</v>
      </c>
      <c r="F1473" s="1" t="s">
        <v>7352</v>
      </c>
      <c r="G1473" s="1">
        <v>12.2</v>
      </c>
      <c r="H1473" s="1">
        <v>9.3000000000000007</v>
      </c>
      <c r="I1473" s="1">
        <v>1.2</v>
      </c>
      <c r="J1473" s="1" t="s">
        <v>7353</v>
      </c>
      <c r="K1473" s="1">
        <v>0.5</v>
      </c>
      <c r="L1473" s="1" t="s">
        <v>7354</v>
      </c>
      <c r="M1473" s="1">
        <v>7.8600000000000003E-2</v>
      </c>
      <c r="N1473" s="1" t="s">
        <v>7355</v>
      </c>
      <c r="O1473" s="1" t="s">
        <v>7356</v>
      </c>
      <c r="P1473" s="1">
        <v>0.74</v>
      </c>
      <c r="Q1473" s="1">
        <v>0</v>
      </c>
      <c r="R1473" s="1">
        <v>5.8299999999999998E-2</v>
      </c>
      <c r="S1473" s="38">
        <v>43678</v>
      </c>
      <c r="T1473" s="1">
        <v>0.69</v>
      </c>
      <c r="U1473" s="1" t="s">
        <v>7357</v>
      </c>
      <c r="V1473" s="1">
        <v>4.02E-2</v>
      </c>
      <c r="W1473" s="1" t="s">
        <v>7358</v>
      </c>
      <c r="X1473" s="1" t="b">
        <v>0</v>
      </c>
      <c r="Y1473" s="1" t="b">
        <v>0</v>
      </c>
    </row>
    <row r="1474" spans="1:25" x14ac:dyDescent="0.25">
      <c r="A1474" s="1" t="s">
        <v>8114</v>
      </c>
      <c r="B1474" s="1" t="s">
        <v>8115</v>
      </c>
      <c r="C1474" s="1" t="str">
        <f>VLOOKUP(B1474,店铺SKU信息!E:F,2,0)</f>
        <v>AGM42566-Purple-3XL</v>
      </c>
      <c r="D1474" s="1" t="s">
        <v>8116</v>
      </c>
      <c r="E1474" s="1" t="s">
        <v>8415</v>
      </c>
      <c r="F1474" s="1" t="s">
        <v>7352</v>
      </c>
      <c r="G1474" s="1">
        <v>10.5</v>
      </c>
      <c r="H1474" s="1">
        <v>3.8</v>
      </c>
      <c r="I1474" s="1">
        <v>2.2999999999999998</v>
      </c>
      <c r="J1474" s="1" t="s">
        <v>7353</v>
      </c>
      <c r="K1474" s="1">
        <v>0.6</v>
      </c>
      <c r="L1474" s="1" t="s">
        <v>7354</v>
      </c>
      <c r="M1474" s="1">
        <v>5.3100000000000001E-2</v>
      </c>
      <c r="N1474" s="1" t="s">
        <v>7355</v>
      </c>
      <c r="O1474" s="1" t="s">
        <v>7356</v>
      </c>
      <c r="P1474" s="1">
        <v>1</v>
      </c>
      <c r="Q1474" s="1">
        <v>0</v>
      </c>
      <c r="R1474" s="1">
        <v>5.3100000000000001E-2</v>
      </c>
      <c r="S1474" s="38">
        <v>43678</v>
      </c>
      <c r="T1474" s="1">
        <v>0.69</v>
      </c>
      <c r="U1474" s="1" t="s">
        <v>7357</v>
      </c>
      <c r="V1474" s="1">
        <v>3.6600000000000001E-2</v>
      </c>
      <c r="W1474" s="1" t="s">
        <v>7358</v>
      </c>
      <c r="X1474" s="1" t="b">
        <v>0</v>
      </c>
      <c r="Y1474" s="1" t="b">
        <v>0</v>
      </c>
    </row>
    <row r="1475" spans="1:25" x14ac:dyDescent="0.25">
      <c r="A1475" s="1" t="s">
        <v>8078</v>
      </c>
      <c r="B1475" s="1" t="s">
        <v>8079</v>
      </c>
      <c r="C1475" s="1" t="str">
        <f>VLOOKUP(B1475,店铺SKU信息!E:F,2,0)</f>
        <v>AGM19377-Black-3XL</v>
      </c>
      <c r="D1475" s="1" t="s">
        <v>8080</v>
      </c>
      <c r="E1475" s="1" t="s">
        <v>8415</v>
      </c>
      <c r="F1475" s="1" t="s">
        <v>7352</v>
      </c>
      <c r="G1475" s="1">
        <v>12.68</v>
      </c>
      <c r="H1475" s="1">
        <v>10.19</v>
      </c>
      <c r="I1475" s="1">
        <v>1.18</v>
      </c>
      <c r="J1475" s="1" t="s">
        <v>7353</v>
      </c>
      <c r="K1475" s="1">
        <v>0.4</v>
      </c>
      <c r="L1475" s="1" t="s">
        <v>7354</v>
      </c>
      <c r="M1475" s="1">
        <v>8.8300000000000003E-2</v>
      </c>
      <c r="N1475" s="1" t="s">
        <v>7355</v>
      </c>
      <c r="O1475" s="1" t="s">
        <v>7356</v>
      </c>
      <c r="P1475" s="1">
        <v>1</v>
      </c>
      <c r="Q1475" s="1">
        <v>0</v>
      </c>
      <c r="R1475" s="1">
        <v>8.8300000000000003E-2</v>
      </c>
      <c r="S1475" s="38">
        <v>43678</v>
      </c>
      <c r="T1475" s="1">
        <v>0.69</v>
      </c>
      <c r="U1475" s="1" t="s">
        <v>7357</v>
      </c>
      <c r="V1475" s="1">
        <v>6.0900000000000003E-2</v>
      </c>
      <c r="W1475" s="1" t="s">
        <v>7358</v>
      </c>
      <c r="X1475" s="1" t="b">
        <v>0</v>
      </c>
      <c r="Y1475" s="1" t="b">
        <v>0</v>
      </c>
    </row>
    <row r="1476" spans="1:25" x14ac:dyDescent="0.25">
      <c r="A1476" s="1" t="s">
        <v>8087</v>
      </c>
      <c r="B1476" s="1" t="s">
        <v>8088</v>
      </c>
      <c r="C1476" s="1" t="str">
        <f>VLOOKUP(B1476,店铺SKU信息!E:F,2,0)</f>
        <v>AGM19377-Blue-XL</v>
      </c>
      <c r="D1476" s="1" t="s">
        <v>8089</v>
      </c>
      <c r="E1476" s="1" t="s">
        <v>8415</v>
      </c>
      <c r="F1476" s="1" t="s">
        <v>7352</v>
      </c>
      <c r="G1476" s="1">
        <v>12.68</v>
      </c>
      <c r="H1476" s="1">
        <v>10.19</v>
      </c>
      <c r="I1476" s="1">
        <v>1.18</v>
      </c>
      <c r="J1476" s="1" t="s">
        <v>7353</v>
      </c>
      <c r="K1476" s="1">
        <v>0.4</v>
      </c>
      <c r="L1476" s="1" t="s">
        <v>7354</v>
      </c>
      <c r="M1476" s="1">
        <v>8.8300000000000003E-2</v>
      </c>
      <c r="N1476" s="1" t="s">
        <v>7355</v>
      </c>
      <c r="O1476" s="1" t="s">
        <v>7356</v>
      </c>
      <c r="P1476" s="1">
        <v>1</v>
      </c>
      <c r="Q1476" s="1">
        <v>0</v>
      </c>
      <c r="R1476" s="1">
        <v>8.8300000000000003E-2</v>
      </c>
      <c r="S1476" s="38">
        <v>43678</v>
      </c>
      <c r="T1476" s="1">
        <v>0.69</v>
      </c>
      <c r="U1476" s="1" t="s">
        <v>7357</v>
      </c>
      <c r="V1476" s="1">
        <v>6.0900000000000003E-2</v>
      </c>
      <c r="W1476" s="1" t="s">
        <v>7358</v>
      </c>
      <c r="X1476" s="1" t="b">
        <v>0</v>
      </c>
      <c r="Y1476" s="1" t="b">
        <v>0</v>
      </c>
    </row>
    <row r="1477" spans="1:25" x14ac:dyDescent="0.25">
      <c r="A1477" s="1" t="s">
        <v>7821</v>
      </c>
      <c r="B1477" s="1" t="s">
        <v>7822</v>
      </c>
      <c r="C1477" s="1" t="str">
        <f>VLOOKUP(B1477,店铺SKU信息!E:F,2,0)</f>
        <v>AGM42544-Burgundy-4XL</v>
      </c>
      <c r="D1477" s="1" t="s">
        <v>7823</v>
      </c>
      <c r="E1477" s="1" t="s">
        <v>8415</v>
      </c>
      <c r="F1477" s="1" t="s">
        <v>7352</v>
      </c>
      <c r="G1477" s="1">
        <v>12.8</v>
      </c>
      <c r="H1477" s="1">
        <v>6</v>
      </c>
      <c r="I1477" s="1">
        <v>2.4</v>
      </c>
      <c r="J1477" s="1" t="s">
        <v>7353</v>
      </c>
      <c r="K1477" s="1">
        <v>0.6</v>
      </c>
      <c r="L1477" s="1" t="s">
        <v>7354</v>
      </c>
      <c r="M1477" s="1">
        <v>0.1066</v>
      </c>
      <c r="N1477" s="1" t="s">
        <v>7355</v>
      </c>
      <c r="O1477" s="1" t="s">
        <v>7356</v>
      </c>
      <c r="P1477" s="1">
        <v>1</v>
      </c>
      <c r="Q1477" s="1">
        <v>0</v>
      </c>
      <c r="R1477" s="1">
        <v>0.1066</v>
      </c>
      <c r="S1477" s="38">
        <v>43678</v>
      </c>
      <c r="T1477" s="1">
        <v>0.69</v>
      </c>
      <c r="U1477" s="1" t="s">
        <v>7357</v>
      </c>
      <c r="V1477" s="1">
        <v>7.3499999999999996E-2</v>
      </c>
      <c r="W1477" s="1" t="s">
        <v>7358</v>
      </c>
      <c r="X1477" s="1" t="b">
        <v>0</v>
      </c>
      <c r="Y1477" s="1" t="b">
        <v>0</v>
      </c>
    </row>
    <row r="1478" spans="1:25" x14ac:dyDescent="0.25">
      <c r="A1478" s="1" t="s">
        <v>7761</v>
      </c>
      <c r="B1478" s="1" t="s">
        <v>7762</v>
      </c>
      <c r="C1478" s="1" t="str">
        <f>VLOOKUP(B1478,店铺SKU信息!E:F,2,0)</f>
        <v>AGCY6758-Black-S</v>
      </c>
      <c r="D1478" s="1" t="s">
        <v>2660</v>
      </c>
      <c r="E1478" s="1" t="s">
        <v>8415</v>
      </c>
      <c r="F1478" s="1" t="s">
        <v>7352</v>
      </c>
      <c r="G1478" s="1">
        <v>11.03</v>
      </c>
      <c r="H1478" s="1">
        <v>8.6</v>
      </c>
      <c r="I1478" s="1">
        <v>2.56</v>
      </c>
      <c r="J1478" s="1" t="s">
        <v>7353</v>
      </c>
      <c r="K1478" s="1">
        <v>0.66</v>
      </c>
      <c r="L1478" s="1" t="s">
        <v>7354</v>
      </c>
      <c r="M1478" s="1">
        <v>0.14069999999999999</v>
      </c>
      <c r="N1478" s="1" t="s">
        <v>7355</v>
      </c>
      <c r="O1478" s="1" t="s">
        <v>7356</v>
      </c>
      <c r="P1478" s="1">
        <v>0.03</v>
      </c>
      <c r="Q1478" s="1">
        <v>0</v>
      </c>
      <c r="R1478" s="1">
        <v>4.4999999999999997E-3</v>
      </c>
      <c r="S1478" s="38">
        <v>43678</v>
      </c>
      <c r="T1478" s="1">
        <v>0.69</v>
      </c>
      <c r="U1478" s="1" t="s">
        <v>7357</v>
      </c>
      <c r="V1478" s="1">
        <v>3.0999999999999999E-3</v>
      </c>
      <c r="W1478" s="1" t="s">
        <v>7358</v>
      </c>
      <c r="X1478" s="1" t="b">
        <v>0</v>
      </c>
      <c r="Y1478" s="1" t="b">
        <v>0</v>
      </c>
    </row>
    <row r="1479" spans="1:25" x14ac:dyDescent="0.25">
      <c r="A1479" s="1" t="s">
        <v>7766</v>
      </c>
      <c r="B1479" s="1" t="s">
        <v>7767</v>
      </c>
      <c r="C1479" s="1" t="str">
        <f>VLOOKUP(B1479,店铺SKU信息!E:F,2,0)</f>
        <v>AGM42600-Black-2XL</v>
      </c>
      <c r="D1479" s="1" t="s">
        <v>7768</v>
      </c>
      <c r="E1479" s="1" t="s">
        <v>8415</v>
      </c>
      <c r="F1479" s="1" t="s">
        <v>7352</v>
      </c>
      <c r="G1479" s="1">
        <v>12.85</v>
      </c>
      <c r="H1479" s="1">
        <v>9.0399999999999991</v>
      </c>
      <c r="I1479" s="1">
        <v>1.65</v>
      </c>
      <c r="J1479" s="1" t="s">
        <v>7353</v>
      </c>
      <c r="K1479" s="1">
        <v>0.45</v>
      </c>
      <c r="L1479" s="1" t="s">
        <v>7354</v>
      </c>
      <c r="M1479" s="1">
        <v>0.1109</v>
      </c>
      <c r="N1479" s="1" t="s">
        <v>7355</v>
      </c>
      <c r="O1479" s="1" t="s">
        <v>7356</v>
      </c>
      <c r="P1479" s="1">
        <v>1</v>
      </c>
      <c r="Q1479" s="1">
        <v>0</v>
      </c>
      <c r="R1479" s="1">
        <v>0.1109</v>
      </c>
      <c r="S1479" s="38">
        <v>43678</v>
      </c>
      <c r="T1479" s="1">
        <v>0.69</v>
      </c>
      <c r="U1479" s="1" t="s">
        <v>7357</v>
      </c>
      <c r="V1479" s="1">
        <v>7.6499999999999999E-2</v>
      </c>
      <c r="W1479" s="1" t="s">
        <v>7358</v>
      </c>
      <c r="X1479" s="1" t="b">
        <v>0</v>
      </c>
      <c r="Y1479" s="1" t="b">
        <v>0</v>
      </c>
    </row>
    <row r="1480" spans="1:25" x14ac:dyDescent="0.25">
      <c r="A1480" s="1" t="s">
        <v>7887</v>
      </c>
      <c r="B1480" s="1" t="s">
        <v>7888</v>
      </c>
      <c r="C1480" s="1" t="str">
        <f>VLOOKUP(B1480,店铺SKU信息!E:F,2,0)</f>
        <v>AGCY4063-Blue-S</v>
      </c>
      <c r="D1480" s="1" t="s">
        <v>3071</v>
      </c>
      <c r="E1480" s="1" t="s">
        <v>8415</v>
      </c>
      <c r="F1480" s="1" t="s">
        <v>7352</v>
      </c>
      <c r="G1480" s="1">
        <v>13.07</v>
      </c>
      <c r="H1480" s="1">
        <v>10.28</v>
      </c>
      <c r="I1480" s="1">
        <v>0.79</v>
      </c>
      <c r="J1480" s="1" t="s">
        <v>7353</v>
      </c>
      <c r="K1480" s="1">
        <v>0.2</v>
      </c>
      <c r="L1480" s="1" t="s">
        <v>7354</v>
      </c>
      <c r="M1480" s="1">
        <v>6.1400000000000003E-2</v>
      </c>
      <c r="N1480" s="1" t="s">
        <v>7355</v>
      </c>
      <c r="O1480" s="1" t="s">
        <v>7356</v>
      </c>
      <c r="P1480" s="1">
        <v>0.03</v>
      </c>
      <c r="Q1480" s="1">
        <v>0</v>
      </c>
      <c r="R1480" s="1">
        <v>2E-3</v>
      </c>
      <c r="S1480" s="38">
        <v>43678</v>
      </c>
      <c r="T1480" s="1">
        <v>0.69</v>
      </c>
      <c r="U1480" s="1" t="s">
        <v>7357</v>
      </c>
      <c r="V1480" s="1">
        <v>1.4E-3</v>
      </c>
      <c r="W1480" s="1" t="s">
        <v>7358</v>
      </c>
      <c r="X1480" s="1" t="b">
        <v>0</v>
      </c>
      <c r="Y1480" s="1" t="b">
        <v>0</v>
      </c>
    </row>
    <row r="1481" spans="1:25" x14ac:dyDescent="0.25">
      <c r="A1481" s="1" t="s">
        <v>7573</v>
      </c>
      <c r="B1481" s="1" t="s">
        <v>7574</v>
      </c>
      <c r="C1481" s="1" t="str">
        <f>VLOOKUP(B1481,店铺SKU信息!E:F,2,0)</f>
        <v>AGCY6812-Yellow-M</v>
      </c>
      <c r="D1481" s="1" t="s">
        <v>7575</v>
      </c>
      <c r="E1481" s="1" t="s">
        <v>8415</v>
      </c>
      <c r="F1481" s="1" t="s">
        <v>7352</v>
      </c>
      <c r="G1481" s="1">
        <v>13.07</v>
      </c>
      <c r="H1481" s="1">
        <v>10.28</v>
      </c>
      <c r="I1481" s="1">
        <v>0.79</v>
      </c>
      <c r="J1481" s="1" t="s">
        <v>7353</v>
      </c>
      <c r="K1481" s="1">
        <v>0.2</v>
      </c>
      <c r="L1481" s="1" t="s">
        <v>7354</v>
      </c>
      <c r="M1481" s="1">
        <v>6.1400000000000003E-2</v>
      </c>
      <c r="N1481" s="1" t="s">
        <v>7355</v>
      </c>
      <c r="O1481" s="1" t="s">
        <v>7356</v>
      </c>
      <c r="P1481" s="1">
        <v>0.55000000000000004</v>
      </c>
      <c r="Q1481" s="1">
        <v>0.13</v>
      </c>
      <c r="R1481" s="1">
        <v>2.58E-2</v>
      </c>
      <c r="S1481" s="38">
        <v>43678</v>
      </c>
      <c r="T1481" s="1">
        <v>0.69</v>
      </c>
      <c r="U1481" s="1" t="s">
        <v>7357</v>
      </c>
      <c r="V1481" s="1">
        <v>1.78E-2</v>
      </c>
      <c r="W1481" s="1" t="s">
        <v>7358</v>
      </c>
      <c r="X1481" s="1" t="b">
        <v>0</v>
      </c>
      <c r="Y1481" s="1" t="b">
        <v>0</v>
      </c>
    </row>
    <row r="1482" spans="1:25" x14ac:dyDescent="0.25">
      <c r="A1482" s="1" t="s">
        <v>7452</v>
      </c>
      <c r="B1482" s="1" t="s">
        <v>7453</v>
      </c>
      <c r="C1482" s="1" t="str">
        <f>VLOOKUP(B1482,店铺SKU信息!E:F,2,0)</f>
        <v>AGCY6770-Red-S</v>
      </c>
      <c r="D1482" s="1" t="s">
        <v>2818</v>
      </c>
      <c r="E1482" s="1" t="s">
        <v>8415</v>
      </c>
      <c r="F1482" s="1" t="s">
        <v>7352</v>
      </c>
      <c r="G1482" s="1">
        <v>13.07</v>
      </c>
      <c r="H1482" s="1">
        <v>10.28</v>
      </c>
      <c r="I1482" s="1">
        <v>0.79</v>
      </c>
      <c r="J1482" s="1" t="s">
        <v>7353</v>
      </c>
      <c r="K1482" s="1">
        <v>0.2</v>
      </c>
      <c r="L1482" s="1" t="s">
        <v>7354</v>
      </c>
      <c r="M1482" s="1">
        <v>6.1400000000000003E-2</v>
      </c>
      <c r="N1482" s="1" t="s">
        <v>7355</v>
      </c>
      <c r="O1482" s="1" t="s">
        <v>7356</v>
      </c>
      <c r="P1482" s="1">
        <v>0.55000000000000004</v>
      </c>
      <c r="Q1482" s="1">
        <v>0</v>
      </c>
      <c r="R1482" s="1">
        <v>3.3700000000000001E-2</v>
      </c>
      <c r="S1482" s="38">
        <v>43678</v>
      </c>
      <c r="T1482" s="1">
        <v>0.69</v>
      </c>
      <c r="U1482" s="1" t="s">
        <v>7357</v>
      </c>
      <c r="V1482" s="1">
        <v>2.3199999999999998E-2</v>
      </c>
      <c r="W1482" s="1" t="s">
        <v>7358</v>
      </c>
      <c r="X1482" s="1" t="b">
        <v>0</v>
      </c>
      <c r="Y1482" s="1" t="b">
        <v>0</v>
      </c>
    </row>
    <row r="1483" spans="1:25" x14ac:dyDescent="0.25">
      <c r="A1483" s="1" t="s">
        <v>7658</v>
      </c>
      <c r="B1483" s="1" t="s">
        <v>7659</v>
      </c>
      <c r="C1483" s="1" t="str">
        <f>VLOOKUP(B1483,店铺SKU信息!E:F,2,0)</f>
        <v>AGCY6812-Black-S</v>
      </c>
      <c r="D1483" s="1" t="s">
        <v>5658</v>
      </c>
      <c r="E1483" s="1" t="s">
        <v>8415</v>
      </c>
      <c r="F1483" s="1" t="s">
        <v>7352</v>
      </c>
      <c r="G1483" s="1">
        <v>13.07</v>
      </c>
      <c r="H1483" s="1">
        <v>10.28</v>
      </c>
      <c r="I1483" s="1">
        <v>0.79</v>
      </c>
      <c r="J1483" s="1" t="s">
        <v>7353</v>
      </c>
      <c r="K1483" s="1">
        <v>0.2</v>
      </c>
      <c r="L1483" s="1" t="s">
        <v>7354</v>
      </c>
      <c r="M1483" s="1">
        <v>6.1400000000000003E-2</v>
      </c>
      <c r="N1483" s="1" t="s">
        <v>7355</v>
      </c>
      <c r="O1483" s="1" t="s">
        <v>7356</v>
      </c>
      <c r="P1483" s="1">
        <v>0.55000000000000004</v>
      </c>
      <c r="Q1483" s="1">
        <v>0.13</v>
      </c>
      <c r="R1483" s="1">
        <v>2.58E-2</v>
      </c>
      <c r="S1483" s="38">
        <v>43678</v>
      </c>
      <c r="T1483" s="1">
        <v>0.69</v>
      </c>
      <c r="U1483" s="1" t="s">
        <v>7357</v>
      </c>
      <c r="V1483" s="1">
        <v>1.78E-2</v>
      </c>
      <c r="W1483" s="1" t="s">
        <v>7358</v>
      </c>
      <c r="X1483" s="1" t="b">
        <v>0</v>
      </c>
      <c r="Y1483" s="1" t="b">
        <v>0</v>
      </c>
    </row>
    <row r="1484" spans="1:25" x14ac:dyDescent="0.25">
      <c r="A1484" s="1" t="s">
        <v>8100</v>
      </c>
      <c r="B1484" s="1" t="s">
        <v>8101</v>
      </c>
      <c r="C1484" s="1" t="str">
        <f>VLOOKUP(B1484,店铺SKU信息!E:F,2,0)</f>
        <v>AGM42588-Black-2XL</v>
      </c>
      <c r="D1484" s="1" t="s">
        <v>2838</v>
      </c>
      <c r="E1484" s="1" t="s">
        <v>8415</v>
      </c>
      <c r="F1484" s="1" t="s">
        <v>7352</v>
      </c>
      <c r="G1484" s="1">
        <v>12.1</v>
      </c>
      <c r="H1484" s="1">
        <v>8.9</v>
      </c>
      <c r="I1484" s="1">
        <v>2.4</v>
      </c>
      <c r="J1484" s="1" t="s">
        <v>7353</v>
      </c>
      <c r="K1484" s="1">
        <v>1.1499999999999999</v>
      </c>
      <c r="L1484" s="1" t="s">
        <v>7354</v>
      </c>
      <c r="M1484" s="1">
        <v>0.14940000000000001</v>
      </c>
      <c r="N1484" s="1" t="s">
        <v>7355</v>
      </c>
      <c r="O1484" s="1" t="s">
        <v>7356</v>
      </c>
      <c r="P1484" s="1">
        <v>1</v>
      </c>
      <c r="Q1484" s="1">
        <v>0</v>
      </c>
      <c r="R1484" s="1">
        <v>0.14940000000000001</v>
      </c>
      <c r="S1484" s="38">
        <v>43678</v>
      </c>
      <c r="T1484" s="1">
        <v>0.69</v>
      </c>
      <c r="U1484" s="1" t="s">
        <v>7357</v>
      </c>
      <c r="V1484" s="1">
        <v>0.1031</v>
      </c>
      <c r="W1484" s="1" t="s">
        <v>7358</v>
      </c>
      <c r="X1484" s="1" t="b">
        <v>0</v>
      </c>
      <c r="Y1484" s="1" t="b">
        <v>0</v>
      </c>
    </row>
    <row r="1485" spans="1:25" x14ac:dyDescent="0.25">
      <c r="A1485" s="1" t="s">
        <v>7554</v>
      </c>
      <c r="B1485" s="1" t="s">
        <v>7555</v>
      </c>
      <c r="C1485" s="1" t="str">
        <f>VLOOKUP(B1485,店铺SKU信息!E:F,2,0)</f>
        <v>AGM42588-Black-3XL</v>
      </c>
      <c r="D1485" s="1" t="s">
        <v>2918</v>
      </c>
      <c r="E1485" s="1" t="s">
        <v>8415</v>
      </c>
      <c r="F1485" s="1" t="s">
        <v>7352</v>
      </c>
      <c r="G1485" s="1">
        <v>12.1</v>
      </c>
      <c r="H1485" s="1">
        <v>8.9</v>
      </c>
      <c r="I1485" s="1">
        <v>2.4</v>
      </c>
      <c r="J1485" s="1" t="s">
        <v>7353</v>
      </c>
      <c r="K1485" s="1">
        <v>1.1499999999999999</v>
      </c>
      <c r="L1485" s="1" t="s">
        <v>7354</v>
      </c>
      <c r="M1485" s="1">
        <v>0.14940000000000001</v>
      </c>
      <c r="N1485" s="1" t="s">
        <v>7355</v>
      </c>
      <c r="O1485" s="1" t="s">
        <v>7356</v>
      </c>
      <c r="P1485" s="1">
        <v>1</v>
      </c>
      <c r="Q1485" s="1">
        <v>0</v>
      </c>
      <c r="R1485" s="1">
        <v>0.14940000000000001</v>
      </c>
      <c r="S1485" s="38">
        <v>43678</v>
      </c>
      <c r="T1485" s="1">
        <v>0.69</v>
      </c>
      <c r="U1485" s="1" t="s">
        <v>7357</v>
      </c>
      <c r="V1485" s="1">
        <v>0.1031</v>
      </c>
      <c r="W1485" s="1" t="s">
        <v>7358</v>
      </c>
      <c r="X1485" s="1" t="b">
        <v>0</v>
      </c>
      <c r="Y1485" s="1" t="b">
        <v>0</v>
      </c>
    </row>
    <row r="1486" spans="1:25" x14ac:dyDescent="0.25">
      <c r="A1486" s="1" t="s">
        <v>7936</v>
      </c>
      <c r="B1486" s="1" t="s">
        <v>7937</v>
      </c>
      <c r="C1486" s="1" t="str">
        <f>VLOOKUP(B1486,店铺SKU信息!E:F,2,0)</f>
        <v>AGCY41011-White-M</v>
      </c>
      <c r="D1486" s="1" t="s">
        <v>3604</v>
      </c>
      <c r="E1486" s="1" t="s">
        <v>8415</v>
      </c>
      <c r="F1486" s="1" t="s">
        <v>7352</v>
      </c>
      <c r="G1486" s="1">
        <v>12.48</v>
      </c>
      <c r="H1486" s="1">
        <v>9.41</v>
      </c>
      <c r="I1486" s="1">
        <v>1.33</v>
      </c>
      <c r="J1486" s="1" t="s">
        <v>7353</v>
      </c>
      <c r="K1486" s="1">
        <v>0.57999999999999996</v>
      </c>
      <c r="L1486" s="1" t="s">
        <v>7354</v>
      </c>
      <c r="M1486" s="1">
        <v>9.06E-2</v>
      </c>
      <c r="N1486" s="1" t="s">
        <v>7355</v>
      </c>
      <c r="O1486" s="1" t="s">
        <v>7356</v>
      </c>
      <c r="P1486" s="1">
        <v>1</v>
      </c>
      <c r="Q1486" s="1">
        <v>0</v>
      </c>
      <c r="R1486" s="1">
        <v>9.06E-2</v>
      </c>
      <c r="S1486" s="38">
        <v>43678</v>
      </c>
      <c r="T1486" s="1">
        <v>0.69</v>
      </c>
      <c r="U1486" s="1" t="s">
        <v>7357</v>
      </c>
      <c r="V1486" s="1">
        <v>6.25E-2</v>
      </c>
      <c r="W1486" s="1" t="s">
        <v>7358</v>
      </c>
      <c r="X1486" s="1" t="b">
        <v>0</v>
      </c>
      <c r="Y1486" s="1" t="b">
        <v>0</v>
      </c>
    </row>
    <row r="1487" spans="1:25" x14ac:dyDescent="0.25">
      <c r="A1487" s="1" t="s">
        <v>7921</v>
      </c>
      <c r="B1487" s="1" t="s">
        <v>7922</v>
      </c>
      <c r="C1487" s="1" t="str">
        <f>VLOOKUP(B1487,店铺SKU信息!E:F,2,0)</f>
        <v>AGM1926-Navy Blue-4XL</v>
      </c>
      <c r="D1487" s="1" t="s">
        <v>5526</v>
      </c>
      <c r="E1487" s="1" t="s">
        <v>8415</v>
      </c>
      <c r="F1487" s="1" t="s">
        <v>7352</v>
      </c>
      <c r="G1487" s="1">
        <v>9.5</v>
      </c>
      <c r="H1487" s="1">
        <v>5.19</v>
      </c>
      <c r="I1487" s="1">
        <v>1.59</v>
      </c>
      <c r="J1487" s="1" t="s">
        <v>7353</v>
      </c>
      <c r="K1487" s="1">
        <v>0.75</v>
      </c>
      <c r="L1487" s="1" t="s">
        <v>7354</v>
      </c>
      <c r="M1487" s="1">
        <v>4.5499999999999999E-2</v>
      </c>
      <c r="N1487" s="1" t="s">
        <v>7355</v>
      </c>
      <c r="O1487" s="1" t="s">
        <v>7356</v>
      </c>
      <c r="P1487" s="1">
        <v>1</v>
      </c>
      <c r="Q1487" s="1">
        <v>0</v>
      </c>
      <c r="R1487" s="1">
        <v>4.5499999999999999E-2</v>
      </c>
      <c r="S1487" s="38">
        <v>43678</v>
      </c>
      <c r="T1487" s="1">
        <v>0.69</v>
      </c>
      <c r="U1487" s="1" t="s">
        <v>7357</v>
      </c>
      <c r="V1487" s="1">
        <v>3.1399999999999997E-2</v>
      </c>
      <c r="W1487" s="1" t="s">
        <v>7358</v>
      </c>
      <c r="X1487" s="1" t="b">
        <v>0</v>
      </c>
      <c r="Y1487" s="1" t="b">
        <v>0</v>
      </c>
    </row>
    <row r="1488" spans="1:25" x14ac:dyDescent="0.25">
      <c r="A1488" s="1" t="s">
        <v>7682</v>
      </c>
      <c r="B1488" s="1" t="s">
        <v>7683</v>
      </c>
      <c r="C1488" s="1" t="str">
        <f>VLOOKUP(B1488,店铺SKU信息!E:F,2,0)</f>
        <v>AGM42566-Burgundy-XL</v>
      </c>
      <c r="D1488" s="1" t="s">
        <v>7684</v>
      </c>
      <c r="E1488" s="1" t="s">
        <v>8415</v>
      </c>
      <c r="F1488" s="1" t="s">
        <v>7352</v>
      </c>
      <c r="G1488" s="1">
        <v>10.5</v>
      </c>
      <c r="H1488" s="1">
        <v>3.8</v>
      </c>
      <c r="I1488" s="1">
        <v>2.2999999999999998</v>
      </c>
      <c r="J1488" s="1" t="s">
        <v>7353</v>
      </c>
      <c r="K1488" s="1">
        <v>0.6</v>
      </c>
      <c r="L1488" s="1" t="s">
        <v>7354</v>
      </c>
      <c r="M1488" s="1">
        <v>5.3100000000000001E-2</v>
      </c>
      <c r="N1488" s="1" t="s">
        <v>7355</v>
      </c>
      <c r="O1488" s="1" t="s">
        <v>7356</v>
      </c>
      <c r="P1488" s="1">
        <v>1</v>
      </c>
      <c r="Q1488" s="1">
        <v>0</v>
      </c>
      <c r="R1488" s="1">
        <v>5.3100000000000001E-2</v>
      </c>
      <c r="S1488" s="38">
        <v>43678</v>
      </c>
      <c r="T1488" s="1">
        <v>0.69</v>
      </c>
      <c r="U1488" s="1" t="s">
        <v>7357</v>
      </c>
      <c r="V1488" s="1">
        <v>3.6600000000000001E-2</v>
      </c>
      <c r="W1488" s="1" t="s">
        <v>7358</v>
      </c>
      <c r="X1488" s="1" t="b">
        <v>0</v>
      </c>
      <c r="Y1488" s="1" t="b">
        <v>0</v>
      </c>
    </row>
    <row r="1489" spans="1:25" x14ac:dyDescent="0.25">
      <c r="A1489" s="1" t="s">
        <v>7530</v>
      </c>
      <c r="B1489" s="1" t="s">
        <v>7531</v>
      </c>
      <c r="C1489" s="1" t="str">
        <f>VLOOKUP(B1489,店铺SKU信息!E:F,2,0)</f>
        <v>AGCY2379-Black-M</v>
      </c>
      <c r="D1489" s="1" t="s">
        <v>3019</v>
      </c>
      <c r="E1489" s="1" t="s">
        <v>8415</v>
      </c>
      <c r="F1489" s="1" t="s">
        <v>7352</v>
      </c>
      <c r="G1489" s="1">
        <v>15.34</v>
      </c>
      <c r="H1489" s="1">
        <v>11.85</v>
      </c>
      <c r="I1489" s="1">
        <v>1.95</v>
      </c>
      <c r="J1489" s="1" t="s">
        <v>7353</v>
      </c>
      <c r="K1489" s="1">
        <v>0.4</v>
      </c>
      <c r="L1489" s="1" t="s">
        <v>7354</v>
      </c>
      <c r="M1489" s="1">
        <v>0.20499999999999999</v>
      </c>
      <c r="N1489" s="1" t="s">
        <v>7355</v>
      </c>
      <c r="O1489" s="1" t="s">
        <v>7356</v>
      </c>
      <c r="P1489" s="1">
        <v>0.13</v>
      </c>
      <c r="Q1489" s="1">
        <v>0</v>
      </c>
      <c r="R1489" s="1">
        <v>2.64E-2</v>
      </c>
      <c r="S1489" s="38">
        <v>43678</v>
      </c>
      <c r="T1489" s="1">
        <v>0.69</v>
      </c>
      <c r="U1489" s="1" t="s">
        <v>7357</v>
      </c>
      <c r="V1489" s="1">
        <v>1.8200000000000001E-2</v>
      </c>
      <c r="W1489" s="1" t="s">
        <v>7358</v>
      </c>
      <c r="X1489" s="1" t="b">
        <v>0</v>
      </c>
      <c r="Y1489" s="1" t="b">
        <v>0</v>
      </c>
    </row>
    <row r="1490" spans="1:25" x14ac:dyDescent="0.25">
      <c r="A1490" s="1" t="s">
        <v>8146</v>
      </c>
      <c r="B1490" s="1" t="s">
        <v>8147</v>
      </c>
      <c r="C1490" s="1" t="str">
        <f>VLOOKUP(B1490,店铺SKU信息!E:F,2,0)</f>
        <v>AGM42566-Purple-XL</v>
      </c>
      <c r="D1490" s="1" t="s">
        <v>8148</v>
      </c>
      <c r="E1490" s="1" t="s">
        <v>8415</v>
      </c>
      <c r="F1490" s="1" t="s">
        <v>7352</v>
      </c>
      <c r="G1490" s="1">
        <v>10.5</v>
      </c>
      <c r="H1490" s="1">
        <v>3.8</v>
      </c>
      <c r="I1490" s="1">
        <v>2.2999999999999998</v>
      </c>
      <c r="J1490" s="1" t="s">
        <v>7353</v>
      </c>
      <c r="K1490" s="1">
        <v>0.6</v>
      </c>
      <c r="L1490" s="1" t="s">
        <v>7354</v>
      </c>
      <c r="M1490" s="1">
        <v>5.3100000000000001E-2</v>
      </c>
      <c r="N1490" s="1" t="s">
        <v>7355</v>
      </c>
      <c r="O1490" s="1" t="s">
        <v>7356</v>
      </c>
      <c r="P1490" s="1">
        <v>0.23</v>
      </c>
      <c r="Q1490" s="1">
        <v>0</v>
      </c>
      <c r="R1490" s="1">
        <v>1.2E-2</v>
      </c>
      <c r="S1490" s="38">
        <v>43678</v>
      </c>
      <c r="T1490" s="1">
        <v>0.69</v>
      </c>
      <c r="U1490" s="1" t="s">
        <v>7357</v>
      </c>
      <c r="V1490" s="1">
        <v>8.3000000000000001E-3</v>
      </c>
      <c r="W1490" s="1" t="s">
        <v>7358</v>
      </c>
      <c r="X1490" s="1" t="b">
        <v>0</v>
      </c>
      <c r="Y1490" s="1" t="b">
        <v>0</v>
      </c>
    </row>
    <row r="1491" spans="1:25" x14ac:dyDescent="0.25">
      <c r="A1491" s="1" t="s">
        <v>7558</v>
      </c>
      <c r="B1491" s="1" t="s">
        <v>7559</v>
      </c>
      <c r="C1491" s="1" t="str">
        <f>VLOOKUP(B1491,店铺SKU信息!E:F,2,0)</f>
        <v>AGM48899-Burgundy-2XL</v>
      </c>
      <c r="D1491" s="1" t="s">
        <v>5801</v>
      </c>
      <c r="E1491" s="1" t="s">
        <v>8415</v>
      </c>
      <c r="F1491" s="1" t="s">
        <v>7352</v>
      </c>
      <c r="G1491" s="1">
        <v>12.56</v>
      </c>
      <c r="H1491" s="1">
        <v>9.92</v>
      </c>
      <c r="I1491" s="1">
        <v>0.59</v>
      </c>
      <c r="J1491" s="1" t="s">
        <v>7353</v>
      </c>
      <c r="K1491" s="1">
        <v>0.35</v>
      </c>
      <c r="L1491" s="1" t="s">
        <v>7354</v>
      </c>
      <c r="M1491" s="1">
        <v>4.2599999999999999E-2</v>
      </c>
      <c r="N1491" s="1" t="s">
        <v>7355</v>
      </c>
      <c r="O1491" s="1" t="s">
        <v>7356</v>
      </c>
      <c r="P1491" s="1">
        <v>1</v>
      </c>
      <c r="Q1491" s="1">
        <v>0</v>
      </c>
      <c r="R1491" s="1">
        <v>4.2599999999999999E-2</v>
      </c>
      <c r="S1491" s="38">
        <v>43678</v>
      </c>
      <c r="T1491" s="1">
        <v>0.69</v>
      </c>
      <c r="U1491" s="1" t="s">
        <v>7357</v>
      </c>
      <c r="V1491" s="1">
        <v>2.9399999999999999E-2</v>
      </c>
      <c r="W1491" s="1" t="s">
        <v>7358</v>
      </c>
      <c r="X1491" s="1" t="b">
        <v>0</v>
      </c>
      <c r="Y1491" s="1" t="b">
        <v>0</v>
      </c>
    </row>
    <row r="1492" spans="1:25" x14ac:dyDescent="0.25">
      <c r="A1492" s="1" t="s">
        <v>7906</v>
      </c>
      <c r="B1492" s="1" t="s">
        <v>7907</v>
      </c>
      <c r="C1492" s="1" t="str">
        <f>VLOOKUP(B1492,店铺SKU信息!E:F,2,0)</f>
        <v>AGCY6820-White-S</v>
      </c>
      <c r="D1492" s="1" t="s">
        <v>3198</v>
      </c>
      <c r="E1492" s="1" t="s">
        <v>8415</v>
      </c>
      <c r="F1492" s="1" t="s">
        <v>7352</v>
      </c>
      <c r="G1492" s="1">
        <v>13.07</v>
      </c>
      <c r="H1492" s="1">
        <v>10.28</v>
      </c>
      <c r="I1492" s="1">
        <v>0.79</v>
      </c>
      <c r="J1492" s="1" t="s">
        <v>7353</v>
      </c>
      <c r="K1492" s="1">
        <v>0.2</v>
      </c>
      <c r="L1492" s="1" t="s">
        <v>7354</v>
      </c>
      <c r="M1492" s="1">
        <v>6.1400000000000003E-2</v>
      </c>
      <c r="N1492" s="1" t="s">
        <v>7355</v>
      </c>
      <c r="O1492" s="1" t="s">
        <v>7356</v>
      </c>
      <c r="P1492" s="1">
        <v>0.23</v>
      </c>
      <c r="Q1492" s="1">
        <v>0</v>
      </c>
      <c r="R1492" s="1">
        <v>1.3899999999999999E-2</v>
      </c>
      <c r="S1492" s="38">
        <v>43678</v>
      </c>
      <c r="T1492" s="1">
        <v>0.69</v>
      </c>
      <c r="U1492" s="1" t="s">
        <v>7357</v>
      </c>
      <c r="V1492" s="1">
        <v>9.5999999999999992E-3</v>
      </c>
      <c r="W1492" s="1" t="s">
        <v>7358</v>
      </c>
      <c r="X1492" s="1" t="b">
        <v>0</v>
      </c>
      <c r="Y1492" s="1" t="b">
        <v>0</v>
      </c>
    </row>
    <row r="1493" spans="1:25" x14ac:dyDescent="0.25">
      <c r="A1493" s="1" t="s">
        <v>7892</v>
      </c>
      <c r="B1493" s="1" t="s">
        <v>7893</v>
      </c>
      <c r="C1493" s="1" t="str">
        <f>VLOOKUP(B1493,店铺SKU信息!E:F,2,0)</f>
        <v>AGM42588-Black-4XL</v>
      </c>
      <c r="D1493" s="1" t="s">
        <v>7894</v>
      </c>
      <c r="E1493" s="1" t="s">
        <v>8415</v>
      </c>
      <c r="F1493" s="1" t="s">
        <v>7352</v>
      </c>
      <c r="G1493" s="1">
        <v>12.1</v>
      </c>
      <c r="H1493" s="1">
        <v>8.9</v>
      </c>
      <c r="I1493" s="1">
        <v>2.4</v>
      </c>
      <c r="J1493" s="1" t="s">
        <v>7353</v>
      </c>
      <c r="K1493" s="1">
        <v>1.1499999999999999</v>
      </c>
      <c r="L1493" s="1" t="s">
        <v>7354</v>
      </c>
      <c r="M1493" s="1">
        <v>0.14960000000000001</v>
      </c>
      <c r="N1493" s="1" t="s">
        <v>7355</v>
      </c>
      <c r="O1493" s="1" t="s">
        <v>7356</v>
      </c>
      <c r="P1493" s="1">
        <v>1</v>
      </c>
      <c r="Q1493" s="1">
        <v>0</v>
      </c>
      <c r="R1493" s="1">
        <v>0.14960000000000001</v>
      </c>
      <c r="S1493" s="38">
        <v>43678</v>
      </c>
      <c r="T1493" s="1">
        <v>0.69</v>
      </c>
      <c r="U1493" s="1" t="s">
        <v>7357</v>
      </c>
      <c r="V1493" s="1">
        <v>0.1032</v>
      </c>
      <c r="W1493" s="1" t="s">
        <v>7358</v>
      </c>
      <c r="X1493" s="1" t="b">
        <v>0</v>
      </c>
      <c r="Y1493" s="1" t="b">
        <v>0</v>
      </c>
    </row>
    <row r="1494" spans="1:25" x14ac:dyDescent="0.25">
      <c r="A1494" s="1" t="s">
        <v>8141</v>
      </c>
      <c r="B1494" s="1" t="s">
        <v>8142</v>
      </c>
      <c r="C1494" s="1" t="str">
        <f>VLOOKUP(B1494,店铺SKU信息!E:F,2,0)</f>
        <v>AGM48899-Burgundy-3XL</v>
      </c>
      <c r="D1494" s="1" t="s">
        <v>8143</v>
      </c>
      <c r="E1494" s="1" t="s">
        <v>8415</v>
      </c>
      <c r="F1494" s="1" t="s">
        <v>7352</v>
      </c>
      <c r="G1494" s="1">
        <v>12.56</v>
      </c>
      <c r="H1494" s="1">
        <v>9.92</v>
      </c>
      <c r="I1494" s="1">
        <v>0.59</v>
      </c>
      <c r="J1494" s="1" t="s">
        <v>7353</v>
      </c>
      <c r="K1494" s="1">
        <v>0.35</v>
      </c>
      <c r="L1494" s="1" t="s">
        <v>7354</v>
      </c>
      <c r="M1494" s="1">
        <v>4.2599999999999999E-2</v>
      </c>
      <c r="N1494" s="1" t="s">
        <v>7355</v>
      </c>
      <c r="O1494" s="1" t="s">
        <v>7356</v>
      </c>
      <c r="P1494" s="1">
        <v>1</v>
      </c>
      <c r="Q1494" s="1">
        <v>0</v>
      </c>
      <c r="R1494" s="1">
        <v>4.2599999999999999E-2</v>
      </c>
      <c r="S1494" s="38">
        <v>43678</v>
      </c>
      <c r="T1494" s="1">
        <v>0.69</v>
      </c>
      <c r="U1494" s="1" t="s">
        <v>7357</v>
      </c>
      <c r="V1494" s="1">
        <v>2.9399999999999999E-2</v>
      </c>
      <c r="W1494" s="1" t="s">
        <v>7358</v>
      </c>
      <c r="X1494" s="1" t="b">
        <v>0</v>
      </c>
      <c r="Y1494" s="1" t="b">
        <v>0</v>
      </c>
    </row>
    <row r="1495" spans="1:25" x14ac:dyDescent="0.25">
      <c r="A1495" s="1" t="s">
        <v>8187</v>
      </c>
      <c r="B1495" s="1" t="s">
        <v>8188</v>
      </c>
      <c r="C1495" s="1" t="str">
        <f>VLOOKUP(B1495,店铺SKU信息!E:F,2,0)</f>
        <v>AGM42566-Purple-2XL</v>
      </c>
      <c r="D1495" s="1" t="s">
        <v>8189</v>
      </c>
      <c r="E1495" s="1" t="s">
        <v>8415</v>
      </c>
      <c r="F1495" s="1" t="s">
        <v>7352</v>
      </c>
      <c r="G1495" s="1">
        <v>10.5</v>
      </c>
      <c r="H1495" s="1">
        <v>3.8</v>
      </c>
      <c r="I1495" s="1">
        <v>2.2999999999999998</v>
      </c>
      <c r="J1495" s="1" t="s">
        <v>7353</v>
      </c>
      <c r="K1495" s="1">
        <v>0.6</v>
      </c>
      <c r="L1495" s="1" t="s">
        <v>7354</v>
      </c>
      <c r="M1495" s="1">
        <v>5.3100000000000001E-2</v>
      </c>
      <c r="N1495" s="1" t="s">
        <v>7355</v>
      </c>
      <c r="O1495" s="1" t="s">
        <v>7356</v>
      </c>
      <c r="P1495" s="1">
        <v>1</v>
      </c>
      <c r="Q1495" s="1">
        <v>0</v>
      </c>
      <c r="R1495" s="1">
        <v>5.3100000000000001E-2</v>
      </c>
      <c r="S1495" s="38">
        <v>43678</v>
      </c>
      <c r="T1495" s="1">
        <v>0.69</v>
      </c>
      <c r="U1495" s="1" t="s">
        <v>7357</v>
      </c>
      <c r="V1495" s="1">
        <v>3.6600000000000001E-2</v>
      </c>
      <c r="W1495" s="1" t="s">
        <v>7358</v>
      </c>
      <c r="X1495" s="1" t="b">
        <v>0</v>
      </c>
      <c r="Y1495" s="1" t="b">
        <v>0</v>
      </c>
    </row>
    <row r="1496" spans="1:25" x14ac:dyDescent="0.25">
      <c r="A1496" s="1" t="s">
        <v>8061</v>
      </c>
      <c r="B1496" s="1" t="s">
        <v>8062</v>
      </c>
      <c r="C1496" s="1" t="str">
        <f>VLOOKUP(B1496,店铺SKU信息!E:F,2,0)</f>
        <v>AGM42588-Green-2XL</v>
      </c>
      <c r="D1496" s="1" t="s">
        <v>8063</v>
      </c>
      <c r="E1496" s="1" t="s">
        <v>8415</v>
      </c>
      <c r="F1496" s="1" t="s">
        <v>7352</v>
      </c>
      <c r="G1496" s="1">
        <v>12.1</v>
      </c>
      <c r="H1496" s="1">
        <v>8.9</v>
      </c>
      <c r="I1496" s="1">
        <v>2.4</v>
      </c>
      <c r="J1496" s="1" t="s">
        <v>7353</v>
      </c>
      <c r="K1496" s="1">
        <v>1.1499999999999999</v>
      </c>
      <c r="L1496" s="1" t="s">
        <v>7354</v>
      </c>
      <c r="M1496" s="1">
        <v>0.14940000000000001</v>
      </c>
      <c r="N1496" s="1" t="s">
        <v>7355</v>
      </c>
      <c r="O1496" s="1" t="s">
        <v>7356</v>
      </c>
      <c r="P1496" s="1">
        <v>1</v>
      </c>
      <c r="Q1496" s="1">
        <v>0</v>
      </c>
      <c r="R1496" s="1">
        <v>0.14940000000000001</v>
      </c>
      <c r="S1496" s="38">
        <v>43678</v>
      </c>
      <c r="T1496" s="1">
        <v>0.69</v>
      </c>
      <c r="U1496" s="1" t="s">
        <v>7357</v>
      </c>
      <c r="V1496" s="1">
        <v>0.1031</v>
      </c>
      <c r="W1496" s="1" t="s">
        <v>7358</v>
      </c>
      <c r="X1496" s="1" t="b">
        <v>0</v>
      </c>
      <c r="Y1496" s="1" t="b">
        <v>0</v>
      </c>
    </row>
    <row r="1497" spans="1:25" x14ac:dyDescent="0.25">
      <c r="A1497" s="1" t="s">
        <v>8064</v>
      </c>
      <c r="B1497" s="1" t="s">
        <v>8065</v>
      </c>
      <c r="C1497" s="1" t="str">
        <f>VLOOKUP(B1497,店铺SKU信息!E:F,2,0)</f>
        <v>AGM42644-White Stripe-2XL</v>
      </c>
      <c r="D1497" s="1" t="s">
        <v>3592</v>
      </c>
      <c r="E1497" s="1" t="s">
        <v>8415</v>
      </c>
      <c r="F1497" s="1" t="s">
        <v>7352</v>
      </c>
      <c r="G1497" s="1">
        <v>12.7</v>
      </c>
      <c r="H1497" s="1">
        <v>9.9</v>
      </c>
      <c r="I1497" s="1">
        <v>0.8</v>
      </c>
      <c r="J1497" s="1" t="s">
        <v>7353</v>
      </c>
      <c r="K1497" s="1">
        <v>0.65</v>
      </c>
      <c r="L1497" s="1" t="s">
        <v>7354</v>
      </c>
      <c r="M1497" s="1">
        <v>5.8099999999999999E-2</v>
      </c>
      <c r="N1497" s="1" t="s">
        <v>7355</v>
      </c>
      <c r="O1497" s="1" t="s">
        <v>7356</v>
      </c>
      <c r="P1497" s="1">
        <v>1</v>
      </c>
      <c r="Q1497" s="1">
        <v>0</v>
      </c>
      <c r="R1497" s="1">
        <v>5.8099999999999999E-2</v>
      </c>
      <c r="S1497" s="38">
        <v>43678</v>
      </c>
      <c r="T1497" s="1">
        <v>0.69</v>
      </c>
      <c r="U1497" s="1" t="s">
        <v>7357</v>
      </c>
      <c r="V1497" s="1">
        <v>4.0099999999999997E-2</v>
      </c>
      <c r="W1497" s="1" t="s">
        <v>7358</v>
      </c>
      <c r="X1497" s="1" t="b">
        <v>0</v>
      </c>
      <c r="Y1497" s="1" t="b">
        <v>0</v>
      </c>
    </row>
    <row r="1498" spans="1:25" x14ac:dyDescent="0.25">
      <c r="A1498" s="1" t="s">
        <v>7488</v>
      </c>
      <c r="B1498" s="1" t="s">
        <v>7489</v>
      </c>
      <c r="C1498" s="1" t="str">
        <f>VLOOKUP(B1498,店铺SKU信息!E:F,2,0)</f>
        <v>AGCY6770-Red-M</v>
      </c>
      <c r="D1498" s="1" t="s">
        <v>4201</v>
      </c>
      <c r="E1498" s="1" t="s">
        <v>8415</v>
      </c>
      <c r="F1498" s="1" t="s">
        <v>7352</v>
      </c>
      <c r="G1498" s="1">
        <v>13.07</v>
      </c>
      <c r="H1498" s="1">
        <v>10.28</v>
      </c>
      <c r="I1498" s="1">
        <v>0.79</v>
      </c>
      <c r="J1498" s="1" t="s">
        <v>7353</v>
      </c>
      <c r="K1498" s="1">
        <v>0.2</v>
      </c>
      <c r="L1498" s="1" t="s">
        <v>7354</v>
      </c>
      <c r="M1498" s="1">
        <v>6.1400000000000003E-2</v>
      </c>
      <c r="N1498" s="1" t="s">
        <v>7355</v>
      </c>
      <c r="O1498" s="1" t="s">
        <v>7356</v>
      </c>
      <c r="P1498" s="1">
        <v>0.45</v>
      </c>
      <c r="Q1498" s="1">
        <v>0</v>
      </c>
      <c r="R1498" s="1">
        <v>2.7699999999999999E-2</v>
      </c>
      <c r="S1498" s="38">
        <v>43678</v>
      </c>
      <c r="T1498" s="1">
        <v>0.69</v>
      </c>
      <c r="U1498" s="1" t="s">
        <v>7357</v>
      </c>
      <c r="V1498" s="1">
        <v>1.9099999999999999E-2</v>
      </c>
      <c r="W1498" s="1" t="s">
        <v>7358</v>
      </c>
      <c r="X1498" s="1" t="b">
        <v>0</v>
      </c>
      <c r="Y1498" s="1" t="b">
        <v>0</v>
      </c>
    </row>
    <row r="1499" spans="1:25" x14ac:dyDescent="0.25">
      <c r="A1499" s="1" t="s">
        <v>7590</v>
      </c>
      <c r="B1499" s="1" t="s">
        <v>7591</v>
      </c>
      <c r="C1499" s="1" t="str">
        <f>VLOOKUP(B1499,店铺SKU信息!E:F,2,0)</f>
        <v>AGCY6749-Red-L</v>
      </c>
      <c r="D1499" s="1" t="s">
        <v>7592</v>
      </c>
      <c r="E1499" s="1" t="s">
        <v>8415</v>
      </c>
      <c r="F1499" s="1" t="s">
        <v>7352</v>
      </c>
      <c r="G1499" s="1">
        <v>13.07</v>
      </c>
      <c r="H1499" s="1">
        <v>10.28</v>
      </c>
      <c r="I1499" s="1">
        <v>0.79</v>
      </c>
      <c r="J1499" s="1" t="s">
        <v>7353</v>
      </c>
      <c r="K1499" s="1">
        <v>0.2</v>
      </c>
      <c r="L1499" s="1" t="s">
        <v>7354</v>
      </c>
      <c r="M1499" s="1">
        <v>6.1400000000000003E-2</v>
      </c>
      <c r="N1499" s="1" t="s">
        <v>7355</v>
      </c>
      <c r="O1499" s="1" t="s">
        <v>7356</v>
      </c>
      <c r="P1499" s="1">
        <v>0.03</v>
      </c>
      <c r="Q1499" s="1">
        <v>0</v>
      </c>
      <c r="R1499" s="1">
        <v>2E-3</v>
      </c>
      <c r="S1499" s="38">
        <v>43678</v>
      </c>
      <c r="T1499" s="1">
        <v>0.69</v>
      </c>
      <c r="U1499" s="1" t="s">
        <v>7357</v>
      </c>
      <c r="V1499" s="1">
        <v>1.4E-3</v>
      </c>
      <c r="W1499" s="1" t="s">
        <v>7358</v>
      </c>
      <c r="X1499" s="1" t="b">
        <v>0</v>
      </c>
      <c r="Y1499" s="1" t="b">
        <v>0</v>
      </c>
    </row>
    <row r="1500" spans="1:25" x14ac:dyDescent="0.25">
      <c r="A1500" s="1" t="s">
        <v>7692</v>
      </c>
      <c r="B1500" s="1" t="s">
        <v>7693</v>
      </c>
      <c r="C1500" s="1" t="str">
        <f>VLOOKUP(B1500,店铺SKU信息!E:F,2,0)</f>
        <v>AGCY4016-Black-XL</v>
      </c>
      <c r="D1500" s="1" t="s">
        <v>7694</v>
      </c>
      <c r="E1500" s="1" t="s">
        <v>8415</v>
      </c>
      <c r="F1500" s="1" t="s">
        <v>7352</v>
      </c>
      <c r="G1500" s="1">
        <v>12.83</v>
      </c>
      <c r="H1500" s="1">
        <v>10.11</v>
      </c>
      <c r="I1500" s="1">
        <v>1.02</v>
      </c>
      <c r="J1500" s="1" t="s">
        <v>7353</v>
      </c>
      <c r="K1500" s="1">
        <v>0.43</v>
      </c>
      <c r="L1500" s="1" t="s">
        <v>7354</v>
      </c>
      <c r="M1500" s="1">
        <v>7.6899999999999996E-2</v>
      </c>
      <c r="N1500" s="1" t="s">
        <v>7355</v>
      </c>
      <c r="O1500" s="1" t="s">
        <v>7356</v>
      </c>
      <c r="P1500" s="1">
        <v>0.84</v>
      </c>
      <c r="Q1500" s="1">
        <v>0.26</v>
      </c>
      <c r="R1500" s="1">
        <v>4.4600000000000001E-2</v>
      </c>
      <c r="S1500" s="38">
        <v>43678</v>
      </c>
      <c r="T1500" s="1">
        <v>0.69</v>
      </c>
      <c r="U1500" s="1" t="s">
        <v>7357</v>
      </c>
      <c r="V1500" s="1">
        <v>3.0800000000000001E-2</v>
      </c>
      <c r="W1500" s="1" t="s">
        <v>7358</v>
      </c>
      <c r="X1500" s="1" t="b">
        <v>0</v>
      </c>
      <c r="Y1500" s="1" t="b">
        <v>0</v>
      </c>
    </row>
    <row r="1501" spans="1:25" x14ac:dyDescent="0.25">
      <c r="A1501" s="1" t="s">
        <v>7889</v>
      </c>
      <c r="B1501" s="1" t="s">
        <v>7890</v>
      </c>
      <c r="C1501" s="1" t="str">
        <f>VLOOKUP(B1501,店铺SKU信息!E:F,2,0)</f>
        <v>AGM42644-Black Stripe-2XL</v>
      </c>
      <c r="D1501" s="1" t="s">
        <v>4966</v>
      </c>
      <c r="E1501" s="1" t="s">
        <v>8415</v>
      </c>
      <c r="F1501" s="1" t="s">
        <v>7352</v>
      </c>
      <c r="G1501" s="1">
        <v>12.7</v>
      </c>
      <c r="H1501" s="1">
        <v>9.9</v>
      </c>
      <c r="I1501" s="1">
        <v>0.8</v>
      </c>
      <c r="J1501" s="1" t="s">
        <v>7353</v>
      </c>
      <c r="K1501" s="1">
        <v>0.65</v>
      </c>
      <c r="L1501" s="1" t="s">
        <v>7354</v>
      </c>
      <c r="M1501" s="1">
        <v>5.8099999999999999E-2</v>
      </c>
      <c r="N1501" s="1" t="s">
        <v>7355</v>
      </c>
      <c r="O1501" s="1" t="s">
        <v>7356</v>
      </c>
      <c r="P1501" s="1">
        <v>1</v>
      </c>
      <c r="Q1501" s="1">
        <v>0</v>
      </c>
      <c r="R1501" s="1">
        <v>5.8099999999999999E-2</v>
      </c>
      <c r="S1501" s="38">
        <v>43678</v>
      </c>
      <c r="T1501" s="1">
        <v>0.69</v>
      </c>
      <c r="U1501" s="1" t="s">
        <v>7357</v>
      </c>
      <c r="V1501" s="1">
        <v>4.0099999999999997E-2</v>
      </c>
      <c r="W1501" s="1" t="s">
        <v>7358</v>
      </c>
      <c r="X1501" s="1" t="b">
        <v>0</v>
      </c>
      <c r="Y1501" s="1" t="b">
        <v>0</v>
      </c>
    </row>
    <row r="1502" spans="1:25" x14ac:dyDescent="0.25">
      <c r="A1502" s="1" t="s">
        <v>7758</v>
      </c>
      <c r="B1502" s="1" t="s">
        <v>7759</v>
      </c>
      <c r="C1502" s="1" t="str">
        <f>VLOOKUP(B1502,店铺SKU信息!E:F,2,0)</f>
        <v>AGCY6812-Yellow-L</v>
      </c>
      <c r="D1502" s="1" t="s">
        <v>7760</v>
      </c>
      <c r="E1502" s="1" t="s">
        <v>8415</v>
      </c>
      <c r="F1502" s="1" t="s">
        <v>7352</v>
      </c>
      <c r="G1502" s="1">
        <v>13.07</v>
      </c>
      <c r="H1502" s="1">
        <v>10.28</v>
      </c>
      <c r="I1502" s="1">
        <v>0.79</v>
      </c>
      <c r="J1502" s="1" t="s">
        <v>7353</v>
      </c>
      <c r="K1502" s="1">
        <v>0.2</v>
      </c>
      <c r="L1502" s="1" t="s">
        <v>7354</v>
      </c>
      <c r="M1502" s="1">
        <v>6.1400000000000003E-2</v>
      </c>
      <c r="N1502" s="1" t="s">
        <v>7355</v>
      </c>
      <c r="O1502" s="1" t="s">
        <v>7356</v>
      </c>
      <c r="P1502" s="1">
        <v>0.55000000000000004</v>
      </c>
      <c r="Q1502" s="1">
        <v>0.13</v>
      </c>
      <c r="R1502" s="1">
        <v>2.58E-2</v>
      </c>
      <c r="S1502" s="38">
        <v>43678</v>
      </c>
      <c r="T1502" s="1">
        <v>0.69</v>
      </c>
      <c r="U1502" s="1" t="s">
        <v>7357</v>
      </c>
      <c r="V1502" s="1">
        <v>1.78E-2</v>
      </c>
      <c r="W1502" s="1" t="s">
        <v>7358</v>
      </c>
      <c r="X1502" s="1" t="b">
        <v>0</v>
      </c>
      <c r="Y1502" s="1" t="b">
        <v>0</v>
      </c>
    </row>
    <row r="1503" spans="1:25" x14ac:dyDescent="0.25">
      <c r="A1503" s="1" t="s">
        <v>8270</v>
      </c>
      <c r="B1503" s="1" t="s">
        <v>8271</v>
      </c>
      <c r="C1503" s="1" t="str">
        <f>VLOOKUP(B1503,店铺SKU信息!E:F,2,0)</f>
        <v>AGCY1031-Pink Stripe-S</v>
      </c>
      <c r="D1503" s="1" t="s">
        <v>8272</v>
      </c>
      <c r="E1503" s="1" t="s">
        <v>8415</v>
      </c>
      <c r="F1503" s="1" t="s">
        <v>7352</v>
      </c>
      <c r="G1503" s="1">
        <v>12.4</v>
      </c>
      <c r="H1503" s="1">
        <v>8.5</v>
      </c>
      <c r="I1503" s="1">
        <v>0.5</v>
      </c>
      <c r="J1503" s="1" t="s">
        <v>7353</v>
      </c>
      <c r="K1503" s="1">
        <v>0.3</v>
      </c>
      <c r="L1503" s="1" t="s">
        <v>7354</v>
      </c>
      <c r="M1503" s="1">
        <v>3.0499999999999999E-2</v>
      </c>
      <c r="N1503" s="1" t="s">
        <v>7355</v>
      </c>
      <c r="O1503" s="1" t="s">
        <v>7356</v>
      </c>
      <c r="P1503" s="1">
        <v>0.13</v>
      </c>
      <c r="Q1503" s="1">
        <v>0</v>
      </c>
      <c r="R1503" s="1">
        <v>3.8999999999999998E-3</v>
      </c>
      <c r="S1503" s="38">
        <v>43678</v>
      </c>
      <c r="T1503" s="1">
        <v>0.69</v>
      </c>
      <c r="U1503" s="1" t="s">
        <v>7357</v>
      </c>
      <c r="V1503" s="1">
        <v>2.7000000000000001E-3</v>
      </c>
      <c r="W1503" s="1" t="s">
        <v>7358</v>
      </c>
      <c r="X1503" s="1" t="b">
        <v>0</v>
      </c>
      <c r="Y1503" s="1" t="b">
        <v>0</v>
      </c>
    </row>
    <row r="1504" spans="1:25" x14ac:dyDescent="0.25">
      <c r="A1504" s="1" t="s">
        <v>7576</v>
      </c>
      <c r="B1504" s="1" t="s">
        <v>7577</v>
      </c>
      <c r="C1504" s="1" t="str">
        <f>VLOOKUP(B1504,店铺SKU信息!E:F,2,0)</f>
        <v>AGCY6820-White-M</v>
      </c>
      <c r="D1504" s="1" t="s">
        <v>2666</v>
      </c>
      <c r="E1504" s="1" t="s">
        <v>8415</v>
      </c>
      <c r="F1504" s="1" t="s">
        <v>7352</v>
      </c>
      <c r="G1504" s="1">
        <v>13.07</v>
      </c>
      <c r="H1504" s="1">
        <v>10.28</v>
      </c>
      <c r="I1504" s="1">
        <v>0.79</v>
      </c>
      <c r="J1504" s="1" t="s">
        <v>7353</v>
      </c>
      <c r="K1504" s="1">
        <v>0.2</v>
      </c>
      <c r="L1504" s="1" t="s">
        <v>7354</v>
      </c>
      <c r="M1504" s="1">
        <v>6.1400000000000003E-2</v>
      </c>
      <c r="N1504" s="1" t="s">
        <v>7355</v>
      </c>
      <c r="O1504" s="1" t="s">
        <v>7356</v>
      </c>
      <c r="P1504" s="1">
        <v>0.87</v>
      </c>
      <c r="Q1504" s="1">
        <v>0</v>
      </c>
      <c r="R1504" s="1">
        <v>5.3499999999999999E-2</v>
      </c>
      <c r="S1504" s="38">
        <v>43678</v>
      </c>
      <c r="T1504" s="1">
        <v>0.69</v>
      </c>
      <c r="U1504" s="1" t="s">
        <v>7357</v>
      </c>
      <c r="V1504" s="1">
        <v>3.6900000000000002E-2</v>
      </c>
      <c r="W1504" s="1" t="s">
        <v>7358</v>
      </c>
      <c r="X1504" s="1" t="b">
        <v>0</v>
      </c>
      <c r="Y1504" s="1" t="b">
        <v>0</v>
      </c>
    </row>
    <row r="1505" spans="1:25" x14ac:dyDescent="0.25">
      <c r="A1505" s="1" t="s">
        <v>8102</v>
      </c>
      <c r="B1505" s="1" t="s">
        <v>8103</v>
      </c>
      <c r="C1505" s="1" t="str">
        <f>VLOOKUP(B1505,店铺SKU信息!E:F,2,0)</f>
        <v>AGM42588-Green-XL</v>
      </c>
      <c r="D1505" s="1" t="s">
        <v>8104</v>
      </c>
      <c r="E1505" s="1" t="s">
        <v>8415</v>
      </c>
      <c r="F1505" s="1" t="s">
        <v>7352</v>
      </c>
      <c r="G1505" s="1">
        <v>12.1</v>
      </c>
      <c r="H1505" s="1">
        <v>8.9</v>
      </c>
      <c r="I1505" s="1">
        <v>2.4</v>
      </c>
      <c r="J1505" s="1" t="s">
        <v>7353</v>
      </c>
      <c r="K1505" s="1">
        <v>1.1499999999999999</v>
      </c>
      <c r="L1505" s="1" t="s">
        <v>7354</v>
      </c>
      <c r="M1505" s="1">
        <v>0.14940000000000001</v>
      </c>
      <c r="N1505" s="1" t="s">
        <v>7355</v>
      </c>
      <c r="O1505" s="1" t="s">
        <v>7356</v>
      </c>
      <c r="P1505" s="1">
        <v>0.61</v>
      </c>
      <c r="Q1505" s="1">
        <v>0</v>
      </c>
      <c r="R1505" s="1">
        <v>9.1499999999999998E-2</v>
      </c>
      <c r="S1505" s="38">
        <v>43678</v>
      </c>
      <c r="T1505" s="1">
        <v>0.69</v>
      </c>
      <c r="U1505" s="1" t="s">
        <v>7357</v>
      </c>
      <c r="V1505" s="1">
        <v>6.3200000000000006E-2</v>
      </c>
      <c r="W1505" s="1" t="s">
        <v>7358</v>
      </c>
      <c r="X1505" s="1" t="b">
        <v>0</v>
      </c>
      <c r="Y1505" s="1" t="b">
        <v>0</v>
      </c>
    </row>
    <row r="1506" spans="1:25" x14ac:dyDescent="0.25">
      <c r="A1506" s="1" t="s">
        <v>8155</v>
      </c>
      <c r="B1506" s="1" t="s">
        <v>8156</v>
      </c>
      <c r="C1506" s="1" t="str">
        <f>VLOOKUP(B1506,店铺SKU信息!E:F,2,0)</f>
        <v>AGM42644-White Stripe-XL</v>
      </c>
      <c r="D1506" s="1" t="s">
        <v>8157</v>
      </c>
      <c r="E1506" s="1" t="s">
        <v>8415</v>
      </c>
      <c r="F1506" s="1" t="s">
        <v>7352</v>
      </c>
      <c r="G1506" s="1">
        <v>12.7</v>
      </c>
      <c r="H1506" s="1">
        <v>9.9</v>
      </c>
      <c r="I1506" s="1">
        <v>0.8</v>
      </c>
      <c r="J1506" s="1" t="s">
        <v>7353</v>
      </c>
      <c r="K1506" s="1">
        <v>0.65</v>
      </c>
      <c r="L1506" s="1" t="s">
        <v>7354</v>
      </c>
      <c r="M1506" s="1">
        <v>5.8200000000000002E-2</v>
      </c>
      <c r="N1506" s="1" t="s">
        <v>7355</v>
      </c>
      <c r="O1506" s="1" t="s">
        <v>7356</v>
      </c>
      <c r="P1506" s="1">
        <v>1</v>
      </c>
      <c r="Q1506" s="1">
        <v>0</v>
      </c>
      <c r="R1506" s="1">
        <v>5.8200000000000002E-2</v>
      </c>
      <c r="S1506" s="38">
        <v>43678</v>
      </c>
      <c r="T1506" s="1">
        <v>0.69</v>
      </c>
      <c r="U1506" s="1" t="s">
        <v>7357</v>
      </c>
      <c r="V1506" s="1">
        <v>4.02E-2</v>
      </c>
      <c r="W1506" s="1" t="s">
        <v>7358</v>
      </c>
      <c r="X1506" s="1" t="b">
        <v>0</v>
      </c>
      <c r="Y1506" s="1" t="b">
        <v>0</v>
      </c>
    </row>
    <row r="1507" spans="1:25" x14ac:dyDescent="0.25">
      <c r="A1507" s="1" t="s">
        <v>7413</v>
      </c>
      <c r="B1507" s="1" t="s">
        <v>7414</v>
      </c>
      <c r="C1507" s="1" t="str">
        <f>VLOOKUP(B1507,店铺SKU信息!E:F,2,0)</f>
        <v>AGM42599-Red-4XL</v>
      </c>
      <c r="D1507" s="1" t="s">
        <v>7415</v>
      </c>
      <c r="E1507" s="1" t="s">
        <v>8415</v>
      </c>
      <c r="F1507" s="1" t="s">
        <v>7352</v>
      </c>
      <c r="G1507" s="1">
        <v>12.2</v>
      </c>
      <c r="H1507" s="1">
        <v>9.3000000000000007</v>
      </c>
      <c r="I1507" s="1">
        <v>1.2</v>
      </c>
      <c r="J1507" s="1" t="s">
        <v>7353</v>
      </c>
      <c r="K1507" s="1">
        <v>0.5</v>
      </c>
      <c r="L1507" s="1" t="s">
        <v>7354</v>
      </c>
      <c r="M1507" s="1">
        <v>7.8799999999999995E-2</v>
      </c>
      <c r="N1507" s="1" t="s">
        <v>7355</v>
      </c>
      <c r="O1507" s="1" t="s">
        <v>7356</v>
      </c>
      <c r="P1507" s="1">
        <v>1</v>
      </c>
      <c r="Q1507" s="1">
        <v>0</v>
      </c>
      <c r="R1507" s="1">
        <v>7.8799999999999995E-2</v>
      </c>
      <c r="S1507" s="38">
        <v>43678</v>
      </c>
      <c r="T1507" s="1">
        <v>0.69</v>
      </c>
      <c r="U1507" s="1" t="s">
        <v>7357</v>
      </c>
      <c r="V1507" s="1">
        <v>5.4399999999999997E-2</v>
      </c>
      <c r="W1507" s="1" t="s">
        <v>7358</v>
      </c>
      <c r="X1507" s="1" t="b">
        <v>0</v>
      </c>
      <c r="Y1507" s="1" t="b">
        <v>0</v>
      </c>
    </row>
    <row r="1508" spans="1:25" x14ac:dyDescent="0.25">
      <c r="A1508" s="1" t="s">
        <v>8039</v>
      </c>
      <c r="B1508" s="1" t="s">
        <v>8040</v>
      </c>
      <c r="C1508" s="1" t="str">
        <f>VLOOKUP(B1508,店铺SKU信息!E:F,2,0)</f>
        <v>AGM42600-Burgundy-4XL</v>
      </c>
      <c r="D1508" s="1" t="s">
        <v>5227</v>
      </c>
      <c r="E1508" s="1" t="s">
        <v>8415</v>
      </c>
      <c r="F1508" s="1" t="s">
        <v>7352</v>
      </c>
      <c r="G1508" s="1">
        <v>12.85</v>
      </c>
      <c r="H1508" s="1">
        <v>9.0399999999999991</v>
      </c>
      <c r="I1508" s="1">
        <v>1.65</v>
      </c>
      <c r="J1508" s="1" t="s">
        <v>7353</v>
      </c>
      <c r="K1508" s="1">
        <v>0.45</v>
      </c>
      <c r="L1508" s="1" t="s">
        <v>7354</v>
      </c>
      <c r="M1508" s="1">
        <v>0.1109</v>
      </c>
      <c r="N1508" s="1" t="s">
        <v>7355</v>
      </c>
      <c r="O1508" s="1" t="s">
        <v>7356</v>
      </c>
      <c r="P1508" s="1">
        <v>1</v>
      </c>
      <c r="Q1508" s="1">
        <v>0</v>
      </c>
      <c r="R1508" s="1">
        <v>0.1109</v>
      </c>
      <c r="S1508" s="38">
        <v>43678</v>
      </c>
      <c r="T1508" s="1">
        <v>0.69</v>
      </c>
      <c r="U1508" s="1" t="s">
        <v>7357</v>
      </c>
      <c r="V1508" s="1">
        <v>7.6499999999999999E-2</v>
      </c>
      <c r="W1508" s="1" t="s">
        <v>7358</v>
      </c>
      <c r="X1508" s="1" t="b">
        <v>0</v>
      </c>
      <c r="Y1508" s="1" t="b">
        <v>0</v>
      </c>
    </row>
    <row r="1509" spans="1:25" x14ac:dyDescent="0.25">
      <c r="A1509" s="1" t="s">
        <v>8123</v>
      </c>
      <c r="B1509" s="1" t="s">
        <v>8124</v>
      </c>
      <c r="C1509" s="1" t="str">
        <f>VLOOKUP(B1509,店铺SKU信息!E:F,2,0)</f>
        <v>AGM42599-Army Green-4XL</v>
      </c>
      <c r="D1509" s="1" t="s">
        <v>6620</v>
      </c>
      <c r="E1509" s="1" t="s">
        <v>8415</v>
      </c>
      <c r="F1509" s="1" t="s">
        <v>7352</v>
      </c>
      <c r="G1509" s="1">
        <v>12.2</v>
      </c>
      <c r="H1509" s="1">
        <v>9.3000000000000007</v>
      </c>
      <c r="I1509" s="1">
        <v>1.2</v>
      </c>
      <c r="J1509" s="1" t="s">
        <v>7353</v>
      </c>
      <c r="K1509" s="1">
        <v>0.5</v>
      </c>
      <c r="L1509" s="1" t="s">
        <v>7354</v>
      </c>
      <c r="M1509" s="1">
        <v>7.8600000000000003E-2</v>
      </c>
      <c r="N1509" s="1" t="s">
        <v>7355</v>
      </c>
      <c r="O1509" s="1" t="s">
        <v>7356</v>
      </c>
      <c r="P1509" s="1">
        <v>1</v>
      </c>
      <c r="Q1509" s="1">
        <v>0</v>
      </c>
      <c r="R1509" s="1">
        <v>7.8600000000000003E-2</v>
      </c>
      <c r="S1509" s="38">
        <v>43678</v>
      </c>
      <c r="T1509" s="1">
        <v>0.69</v>
      </c>
      <c r="U1509" s="1" t="s">
        <v>7357</v>
      </c>
      <c r="V1509" s="1">
        <v>5.4199999999999998E-2</v>
      </c>
      <c r="W1509" s="1" t="s">
        <v>7358</v>
      </c>
      <c r="X1509" s="1" t="b">
        <v>0</v>
      </c>
      <c r="Y1509" s="1" t="b">
        <v>0</v>
      </c>
    </row>
    <row r="1510" spans="1:25" x14ac:dyDescent="0.25">
      <c r="A1510" s="1" t="s">
        <v>7416</v>
      </c>
      <c r="B1510" s="1" t="s">
        <v>7417</v>
      </c>
      <c r="C1510" s="1" t="str">
        <f>VLOOKUP(B1510,店铺SKU信息!E:F,2,0)</f>
        <v>AGM4896-Burgundy-2XL</v>
      </c>
      <c r="D1510" s="1" t="s">
        <v>2711</v>
      </c>
      <c r="E1510" s="1" t="s">
        <v>8415</v>
      </c>
      <c r="F1510" s="1" t="s">
        <v>7352</v>
      </c>
      <c r="G1510" s="1">
        <v>13.69</v>
      </c>
      <c r="H1510" s="1">
        <v>3.9</v>
      </c>
      <c r="I1510" s="1">
        <v>2.1</v>
      </c>
      <c r="J1510" s="1" t="s">
        <v>7353</v>
      </c>
      <c r="K1510" s="1">
        <v>1.05</v>
      </c>
      <c r="L1510" s="1" t="s">
        <v>7354</v>
      </c>
      <c r="M1510" s="1">
        <v>6.4799999999999996E-2</v>
      </c>
      <c r="N1510" s="1" t="s">
        <v>7355</v>
      </c>
      <c r="O1510" s="1" t="s">
        <v>7356</v>
      </c>
      <c r="P1510" s="1">
        <v>0.26</v>
      </c>
      <c r="Q1510" s="1">
        <v>0</v>
      </c>
      <c r="R1510" s="1">
        <v>1.67E-2</v>
      </c>
      <c r="S1510" s="38">
        <v>43678</v>
      </c>
      <c r="T1510" s="1">
        <v>0.69</v>
      </c>
      <c r="U1510" s="1" t="s">
        <v>7357</v>
      </c>
      <c r="V1510" s="1">
        <v>1.15E-2</v>
      </c>
      <c r="W1510" s="1" t="s">
        <v>7358</v>
      </c>
      <c r="X1510" s="1" t="b">
        <v>0</v>
      </c>
      <c r="Y1510" s="1" t="b">
        <v>0</v>
      </c>
    </row>
    <row r="1511" spans="1:25" x14ac:dyDescent="0.25">
      <c r="A1511" s="1" t="s">
        <v>7532</v>
      </c>
      <c r="B1511" s="1" t="s">
        <v>7533</v>
      </c>
      <c r="C1511" s="1" t="str">
        <f>VLOOKUP(B1511,店铺SKU信息!E:F,2,0)</f>
        <v>AGM42588-Green-3XL</v>
      </c>
      <c r="D1511" s="1" t="s">
        <v>7534</v>
      </c>
      <c r="E1511" s="1" t="s">
        <v>8415</v>
      </c>
      <c r="F1511" s="1" t="s">
        <v>7352</v>
      </c>
      <c r="G1511" s="1">
        <v>12.1</v>
      </c>
      <c r="H1511" s="1">
        <v>8.9</v>
      </c>
      <c r="I1511" s="1">
        <v>2.4</v>
      </c>
      <c r="J1511" s="1" t="s">
        <v>7353</v>
      </c>
      <c r="K1511" s="1">
        <v>1.1499999999999999</v>
      </c>
      <c r="L1511" s="1" t="s">
        <v>7354</v>
      </c>
      <c r="M1511" s="1">
        <v>0.14940000000000001</v>
      </c>
      <c r="N1511" s="1" t="s">
        <v>7355</v>
      </c>
      <c r="O1511" s="1" t="s">
        <v>7356</v>
      </c>
      <c r="P1511" s="1">
        <v>1</v>
      </c>
      <c r="Q1511" s="1">
        <v>0</v>
      </c>
      <c r="R1511" s="1">
        <v>0.14940000000000001</v>
      </c>
      <c r="S1511" s="38">
        <v>43678</v>
      </c>
      <c r="T1511" s="1">
        <v>0.69</v>
      </c>
      <c r="U1511" s="1" t="s">
        <v>7357</v>
      </c>
      <c r="V1511" s="1">
        <v>0.1031</v>
      </c>
      <c r="W1511" s="1" t="s">
        <v>7358</v>
      </c>
      <c r="X1511" s="1" t="b">
        <v>0</v>
      </c>
      <c r="Y1511" s="1" t="b">
        <v>0</v>
      </c>
    </row>
    <row r="1512" spans="1:25" x14ac:dyDescent="0.25">
      <c r="A1512" s="1" t="s">
        <v>8107</v>
      </c>
      <c r="B1512" s="1" t="s">
        <v>8108</v>
      </c>
      <c r="C1512" s="1" t="str">
        <f>VLOOKUP(B1512,店铺SKU信息!E:F,2,0)</f>
        <v>AGM19377-Black-4XL</v>
      </c>
      <c r="D1512" s="1" t="s">
        <v>7265</v>
      </c>
      <c r="E1512" s="1" t="s">
        <v>8415</v>
      </c>
      <c r="F1512" s="1" t="s">
        <v>7352</v>
      </c>
      <c r="G1512" s="1">
        <v>12.68</v>
      </c>
      <c r="H1512" s="1">
        <v>10.19</v>
      </c>
      <c r="I1512" s="1">
        <v>1.18</v>
      </c>
      <c r="J1512" s="1" t="s">
        <v>7353</v>
      </c>
      <c r="K1512" s="1">
        <v>0.4</v>
      </c>
      <c r="L1512" s="1" t="s">
        <v>7354</v>
      </c>
      <c r="M1512" s="1">
        <v>8.8300000000000003E-2</v>
      </c>
      <c r="N1512" s="1" t="s">
        <v>7355</v>
      </c>
      <c r="O1512" s="1" t="s">
        <v>7356</v>
      </c>
      <c r="P1512" s="1">
        <v>1</v>
      </c>
      <c r="Q1512" s="1">
        <v>0</v>
      </c>
      <c r="R1512" s="1">
        <v>8.8300000000000003E-2</v>
      </c>
      <c r="S1512" s="38">
        <v>43678</v>
      </c>
      <c r="T1512" s="1">
        <v>0.69</v>
      </c>
      <c r="U1512" s="1" t="s">
        <v>7357</v>
      </c>
      <c r="V1512" s="1">
        <v>6.0900000000000003E-2</v>
      </c>
      <c r="W1512" s="1" t="s">
        <v>7358</v>
      </c>
      <c r="X1512" s="1" t="b">
        <v>0</v>
      </c>
      <c r="Y1512" s="1" t="b">
        <v>0</v>
      </c>
    </row>
    <row r="1513" spans="1:25" x14ac:dyDescent="0.25">
      <c r="A1513" s="1" t="s">
        <v>8026</v>
      </c>
      <c r="B1513" s="1" t="s">
        <v>8027</v>
      </c>
      <c r="C1513" s="1" t="str">
        <f>VLOOKUP(B1513,店铺SKU信息!E:F,2,0)</f>
        <v>AGM42599-Army Green-2XL</v>
      </c>
      <c r="D1513" s="1" t="s">
        <v>4182</v>
      </c>
      <c r="E1513" s="1" t="s">
        <v>8415</v>
      </c>
      <c r="F1513" s="1" t="s">
        <v>7352</v>
      </c>
      <c r="G1513" s="1">
        <v>12.2</v>
      </c>
      <c r="H1513" s="1">
        <v>9.3000000000000007</v>
      </c>
      <c r="I1513" s="1">
        <v>1.2</v>
      </c>
      <c r="J1513" s="1" t="s">
        <v>7353</v>
      </c>
      <c r="K1513" s="1">
        <v>0.5</v>
      </c>
      <c r="L1513" s="1" t="s">
        <v>7354</v>
      </c>
      <c r="M1513" s="1">
        <v>7.8600000000000003E-2</v>
      </c>
      <c r="N1513" s="1" t="s">
        <v>7355</v>
      </c>
      <c r="O1513" s="1" t="s">
        <v>7356</v>
      </c>
      <c r="P1513" s="1">
        <v>0.71</v>
      </c>
      <c r="Q1513" s="1">
        <v>0</v>
      </c>
      <c r="R1513" s="1">
        <v>5.5800000000000002E-2</v>
      </c>
      <c r="S1513" s="38">
        <v>43678</v>
      </c>
      <c r="T1513" s="1">
        <v>0.69</v>
      </c>
      <c r="U1513" s="1" t="s">
        <v>7357</v>
      </c>
      <c r="V1513" s="1">
        <v>3.85E-2</v>
      </c>
      <c r="W1513" s="1" t="s">
        <v>7358</v>
      </c>
      <c r="X1513" s="1" t="b">
        <v>0</v>
      </c>
      <c r="Y1513" s="1" t="b">
        <v>0</v>
      </c>
    </row>
    <row r="1514" spans="1:25" x14ac:dyDescent="0.25">
      <c r="A1514" s="1" t="s">
        <v>7826</v>
      </c>
      <c r="B1514" s="1" t="s">
        <v>7827</v>
      </c>
      <c r="C1514" s="1" t="str">
        <f>VLOOKUP(B1514,店铺SKU信息!E:F,2,0)</f>
        <v>AGM42566-Burgundy-3XL</v>
      </c>
      <c r="D1514" s="1" t="s">
        <v>7828</v>
      </c>
      <c r="E1514" s="1" t="s">
        <v>8415</v>
      </c>
      <c r="F1514" s="1" t="s">
        <v>7352</v>
      </c>
      <c r="G1514" s="1">
        <v>10.5</v>
      </c>
      <c r="H1514" s="1">
        <v>3.8</v>
      </c>
      <c r="I1514" s="1">
        <v>2.2999999999999998</v>
      </c>
      <c r="J1514" s="1" t="s">
        <v>7353</v>
      </c>
      <c r="K1514" s="1">
        <v>0.6</v>
      </c>
      <c r="L1514" s="1" t="s">
        <v>7354</v>
      </c>
      <c r="M1514" s="1">
        <v>5.3100000000000001E-2</v>
      </c>
      <c r="N1514" s="1" t="s">
        <v>7355</v>
      </c>
      <c r="O1514" s="1" t="s">
        <v>7356</v>
      </c>
      <c r="P1514" s="1">
        <v>1</v>
      </c>
      <c r="Q1514" s="1">
        <v>0</v>
      </c>
      <c r="R1514" s="1">
        <v>5.3100000000000001E-2</v>
      </c>
      <c r="S1514" s="38">
        <v>43678</v>
      </c>
      <c r="T1514" s="1">
        <v>0.69</v>
      </c>
      <c r="U1514" s="1" t="s">
        <v>7357</v>
      </c>
      <c r="V1514" s="1">
        <v>3.6600000000000001E-2</v>
      </c>
      <c r="W1514" s="1" t="s">
        <v>7358</v>
      </c>
      <c r="X1514" s="1" t="b">
        <v>0</v>
      </c>
      <c r="Y1514" s="1" t="b">
        <v>0</v>
      </c>
    </row>
    <row r="1515" spans="1:25" x14ac:dyDescent="0.25">
      <c r="A1515" s="1" t="s">
        <v>8164</v>
      </c>
      <c r="B1515" s="1" t="s">
        <v>8165</v>
      </c>
      <c r="C1515" s="1" t="str">
        <f>VLOOKUP(B1515,店铺SKU信息!E:F,2,0)</f>
        <v>AGM42599-Black-2XL</v>
      </c>
      <c r="D1515" s="1" t="s">
        <v>8166</v>
      </c>
      <c r="E1515" s="1" t="s">
        <v>8415</v>
      </c>
      <c r="F1515" s="1" t="s">
        <v>7352</v>
      </c>
      <c r="G1515" s="1">
        <v>12.2</v>
      </c>
      <c r="H1515" s="1">
        <v>9.3000000000000007</v>
      </c>
      <c r="I1515" s="1">
        <v>1.2</v>
      </c>
      <c r="J1515" s="1" t="s">
        <v>7353</v>
      </c>
      <c r="K1515" s="1">
        <v>0.5</v>
      </c>
      <c r="L1515" s="1" t="s">
        <v>7354</v>
      </c>
      <c r="M1515" s="1">
        <v>7.8600000000000003E-2</v>
      </c>
      <c r="N1515" s="1" t="s">
        <v>7355</v>
      </c>
      <c r="O1515" s="1" t="s">
        <v>7356</v>
      </c>
      <c r="P1515" s="1">
        <v>1</v>
      </c>
      <c r="Q1515" s="1">
        <v>0</v>
      </c>
      <c r="R1515" s="1">
        <v>7.8600000000000003E-2</v>
      </c>
      <c r="S1515" s="38">
        <v>43678</v>
      </c>
      <c r="T1515" s="1">
        <v>0.69</v>
      </c>
      <c r="U1515" s="1" t="s">
        <v>7357</v>
      </c>
      <c r="V1515" s="1">
        <v>5.4199999999999998E-2</v>
      </c>
      <c r="W1515" s="1" t="s">
        <v>7358</v>
      </c>
      <c r="X1515" s="1" t="b">
        <v>0</v>
      </c>
      <c r="Y1515" s="1" t="b">
        <v>0</v>
      </c>
    </row>
    <row r="1516" spans="1:25" x14ac:dyDescent="0.25">
      <c r="A1516" s="1" t="s">
        <v>8158</v>
      </c>
      <c r="B1516" s="1" t="s">
        <v>8159</v>
      </c>
      <c r="C1516" s="1" t="str">
        <f>VLOOKUP(B1516,店铺SKU信息!E:F,2,0)</f>
        <v>AGM19377-Gray-2XL</v>
      </c>
      <c r="D1516" s="1" t="s">
        <v>8160</v>
      </c>
      <c r="E1516" s="1" t="s">
        <v>8415</v>
      </c>
      <c r="F1516" s="1" t="s">
        <v>7352</v>
      </c>
      <c r="G1516" s="1">
        <v>12.68</v>
      </c>
      <c r="H1516" s="1">
        <v>10.19</v>
      </c>
      <c r="I1516" s="1">
        <v>1.18</v>
      </c>
      <c r="J1516" s="1" t="s">
        <v>7353</v>
      </c>
      <c r="K1516" s="1">
        <v>0.4</v>
      </c>
      <c r="L1516" s="1" t="s">
        <v>7354</v>
      </c>
      <c r="M1516" s="1">
        <v>8.8300000000000003E-2</v>
      </c>
      <c r="N1516" s="1" t="s">
        <v>7355</v>
      </c>
      <c r="O1516" s="1" t="s">
        <v>7356</v>
      </c>
      <c r="P1516" s="1">
        <v>1</v>
      </c>
      <c r="Q1516" s="1">
        <v>0</v>
      </c>
      <c r="R1516" s="1">
        <v>8.8300000000000003E-2</v>
      </c>
      <c r="S1516" s="38">
        <v>43678</v>
      </c>
      <c r="T1516" s="1">
        <v>0.69</v>
      </c>
      <c r="U1516" s="1" t="s">
        <v>7357</v>
      </c>
      <c r="V1516" s="1">
        <v>6.0900000000000003E-2</v>
      </c>
      <c r="W1516" s="1" t="s">
        <v>7358</v>
      </c>
      <c r="X1516" s="1" t="b">
        <v>0</v>
      </c>
      <c r="Y1516" s="1" t="b">
        <v>0</v>
      </c>
    </row>
    <row r="1517" spans="1:25" x14ac:dyDescent="0.25">
      <c r="A1517" s="1" t="s">
        <v>8308</v>
      </c>
      <c r="B1517" s="1" t="s">
        <v>8309</v>
      </c>
      <c r="C1517" s="1" t="str">
        <f>VLOOKUP(B1517,店铺SKU信息!E:F,2,0)</f>
        <v>AGCY6820-White-XL</v>
      </c>
      <c r="D1517" s="1" t="s">
        <v>8310</v>
      </c>
      <c r="E1517" s="1" t="s">
        <v>8415</v>
      </c>
      <c r="F1517" s="1" t="s">
        <v>7352</v>
      </c>
      <c r="G1517" s="1">
        <v>13.07</v>
      </c>
      <c r="H1517" s="1">
        <v>10.28</v>
      </c>
      <c r="I1517" s="1">
        <v>0.79</v>
      </c>
      <c r="J1517" s="1" t="s">
        <v>7353</v>
      </c>
      <c r="K1517" s="1">
        <v>0.2</v>
      </c>
      <c r="L1517" s="1" t="s">
        <v>7354</v>
      </c>
      <c r="M1517" s="1">
        <v>6.1400000000000003E-2</v>
      </c>
      <c r="N1517" s="1" t="s">
        <v>7355</v>
      </c>
      <c r="O1517" s="1" t="s">
        <v>7356</v>
      </c>
      <c r="P1517" s="1">
        <v>0.26</v>
      </c>
      <c r="Q1517" s="1">
        <v>0</v>
      </c>
      <c r="R1517" s="1">
        <v>1.5900000000000001E-2</v>
      </c>
      <c r="S1517" s="38">
        <v>43678</v>
      </c>
      <c r="T1517" s="1">
        <v>0.69</v>
      </c>
      <c r="U1517" s="1" t="s">
        <v>7357</v>
      </c>
      <c r="V1517" s="1">
        <v>1.09E-2</v>
      </c>
      <c r="W1517" s="1" t="s">
        <v>7358</v>
      </c>
      <c r="X1517" s="1" t="b">
        <v>0</v>
      </c>
      <c r="Y1517" s="1" t="b">
        <v>0</v>
      </c>
    </row>
    <row r="1518" spans="1:25" x14ac:dyDescent="0.25">
      <c r="A1518" s="1" t="s">
        <v>7535</v>
      </c>
      <c r="B1518" s="1" t="s">
        <v>7536</v>
      </c>
      <c r="C1518" s="1" t="str">
        <f>VLOOKUP(B1518,店铺SKU信息!E:F,2,0)</f>
        <v>AGM48899-Black-XL</v>
      </c>
      <c r="D1518" s="1" t="s">
        <v>7537</v>
      </c>
      <c r="E1518" s="1" t="s">
        <v>8415</v>
      </c>
      <c r="F1518" s="1" t="s">
        <v>7352</v>
      </c>
      <c r="G1518" s="1">
        <v>12.56</v>
      </c>
      <c r="H1518" s="1">
        <v>9.92</v>
      </c>
      <c r="I1518" s="1">
        <v>0.59</v>
      </c>
      <c r="J1518" s="1" t="s">
        <v>7353</v>
      </c>
      <c r="K1518" s="1">
        <v>0.35</v>
      </c>
      <c r="L1518" s="1" t="s">
        <v>7354</v>
      </c>
      <c r="M1518" s="1">
        <v>4.2599999999999999E-2</v>
      </c>
      <c r="N1518" s="1" t="s">
        <v>7355</v>
      </c>
      <c r="O1518" s="1" t="s">
        <v>7356</v>
      </c>
      <c r="P1518" s="1">
        <v>1</v>
      </c>
      <c r="Q1518" s="1">
        <v>0</v>
      </c>
      <c r="R1518" s="1">
        <v>4.2599999999999999E-2</v>
      </c>
      <c r="S1518" s="38">
        <v>43678</v>
      </c>
      <c r="T1518" s="1">
        <v>0.69</v>
      </c>
      <c r="U1518" s="1" t="s">
        <v>7357</v>
      </c>
      <c r="V1518" s="1">
        <v>2.9399999999999999E-2</v>
      </c>
      <c r="W1518" s="1" t="s">
        <v>7358</v>
      </c>
      <c r="X1518" s="1" t="b">
        <v>0</v>
      </c>
      <c r="Y1518" s="1" t="b">
        <v>0</v>
      </c>
    </row>
    <row r="1519" spans="1:25" x14ac:dyDescent="0.25">
      <c r="A1519" s="1" t="s">
        <v>7388</v>
      </c>
      <c r="B1519" s="1" t="s">
        <v>7389</v>
      </c>
      <c r="C1519" s="1" t="str">
        <f>VLOOKUP(B1519,店铺SKU信息!E:F,2,0)</f>
        <v>AGM4896-Black-2XL</v>
      </c>
      <c r="D1519" s="1" t="s">
        <v>2646</v>
      </c>
      <c r="E1519" s="1" t="s">
        <v>8415</v>
      </c>
      <c r="F1519" s="1" t="s">
        <v>7352</v>
      </c>
      <c r="G1519" s="1">
        <v>13.69</v>
      </c>
      <c r="H1519" s="1">
        <v>3.9</v>
      </c>
      <c r="I1519" s="1">
        <v>2.1</v>
      </c>
      <c r="J1519" s="1" t="s">
        <v>7353</v>
      </c>
      <c r="K1519" s="1">
        <v>1.05</v>
      </c>
      <c r="L1519" s="1" t="s">
        <v>7354</v>
      </c>
      <c r="M1519" s="1">
        <v>6.4799999999999996E-2</v>
      </c>
      <c r="N1519" s="1" t="s">
        <v>7355</v>
      </c>
      <c r="O1519" s="1" t="s">
        <v>7356</v>
      </c>
      <c r="P1519" s="1">
        <v>0.03</v>
      </c>
      <c r="Q1519" s="1">
        <v>0</v>
      </c>
      <c r="R1519" s="1">
        <v>2.0999999999999999E-3</v>
      </c>
      <c r="S1519" s="38">
        <v>43678</v>
      </c>
      <c r="T1519" s="1">
        <v>0.69</v>
      </c>
      <c r="U1519" s="1" t="s">
        <v>7357</v>
      </c>
      <c r="V1519" s="1">
        <v>1.4E-3</v>
      </c>
      <c r="W1519" s="1" t="s">
        <v>7358</v>
      </c>
      <c r="X1519" s="1" t="b">
        <v>0</v>
      </c>
      <c r="Y1519" s="1" t="b">
        <v>0</v>
      </c>
    </row>
    <row r="1520" spans="1:25" x14ac:dyDescent="0.25">
      <c r="A1520" s="1" t="s">
        <v>7519</v>
      </c>
      <c r="B1520" s="1" t="s">
        <v>7520</v>
      </c>
      <c r="C1520" s="1" t="str">
        <f>VLOOKUP(B1520,店铺SKU信息!E:F,2,0)</f>
        <v>AGM42599-Red-2XL</v>
      </c>
      <c r="D1520" s="1" t="s">
        <v>4185</v>
      </c>
      <c r="E1520" s="1" t="s">
        <v>8415</v>
      </c>
      <c r="F1520" s="1" t="s">
        <v>7352</v>
      </c>
      <c r="G1520" s="1">
        <v>12.2</v>
      </c>
      <c r="H1520" s="1">
        <v>9.3000000000000007</v>
      </c>
      <c r="I1520" s="1">
        <v>1.2</v>
      </c>
      <c r="J1520" s="1" t="s">
        <v>7353</v>
      </c>
      <c r="K1520" s="1">
        <v>0.5</v>
      </c>
      <c r="L1520" s="1" t="s">
        <v>7354</v>
      </c>
      <c r="M1520" s="1">
        <v>7.8600000000000003E-2</v>
      </c>
      <c r="N1520" s="1" t="s">
        <v>7355</v>
      </c>
      <c r="O1520" s="1" t="s">
        <v>7356</v>
      </c>
      <c r="P1520" s="1">
        <v>1</v>
      </c>
      <c r="Q1520" s="1">
        <v>0</v>
      </c>
      <c r="R1520" s="1">
        <v>7.8600000000000003E-2</v>
      </c>
      <c r="S1520" s="38">
        <v>43678</v>
      </c>
      <c r="T1520" s="1">
        <v>0.69</v>
      </c>
      <c r="U1520" s="1" t="s">
        <v>7357</v>
      </c>
      <c r="V1520" s="1">
        <v>5.4199999999999998E-2</v>
      </c>
      <c r="W1520" s="1" t="s">
        <v>7358</v>
      </c>
      <c r="X1520" s="1" t="b">
        <v>0</v>
      </c>
      <c r="Y1520" s="1" t="b">
        <v>0</v>
      </c>
    </row>
    <row r="1521" spans="1:25" x14ac:dyDescent="0.25">
      <c r="A1521" s="1" t="s">
        <v>8069</v>
      </c>
      <c r="B1521" s="1" t="s">
        <v>8070</v>
      </c>
      <c r="C1521" s="1" t="str">
        <f>VLOOKUP(B1521,店铺SKU信息!E:F,2,0)</f>
        <v>AGM42599-Red-XL</v>
      </c>
      <c r="D1521" s="1" t="s">
        <v>8071</v>
      </c>
      <c r="E1521" s="1" t="s">
        <v>8415</v>
      </c>
      <c r="F1521" s="1" t="s">
        <v>7352</v>
      </c>
      <c r="G1521" s="1">
        <v>12.2</v>
      </c>
      <c r="H1521" s="1">
        <v>9.3000000000000007</v>
      </c>
      <c r="I1521" s="1">
        <v>1.2</v>
      </c>
      <c r="J1521" s="1" t="s">
        <v>7353</v>
      </c>
      <c r="K1521" s="1">
        <v>0.5</v>
      </c>
      <c r="L1521" s="1" t="s">
        <v>7354</v>
      </c>
      <c r="M1521" s="1">
        <v>7.8600000000000003E-2</v>
      </c>
      <c r="N1521" s="1" t="s">
        <v>7355</v>
      </c>
      <c r="O1521" s="1" t="s">
        <v>7356</v>
      </c>
      <c r="P1521" s="1">
        <v>1</v>
      </c>
      <c r="Q1521" s="1">
        <v>0</v>
      </c>
      <c r="R1521" s="1">
        <v>7.8600000000000003E-2</v>
      </c>
      <c r="S1521" s="38">
        <v>43678</v>
      </c>
      <c r="T1521" s="1">
        <v>0.69</v>
      </c>
      <c r="U1521" s="1" t="s">
        <v>7357</v>
      </c>
      <c r="V1521" s="1">
        <v>5.4199999999999998E-2</v>
      </c>
      <c r="W1521" s="1" t="s">
        <v>7358</v>
      </c>
      <c r="X1521" s="1" t="b">
        <v>0</v>
      </c>
      <c r="Y1521" s="1" t="b">
        <v>0</v>
      </c>
    </row>
    <row r="1522" spans="1:25" x14ac:dyDescent="0.25">
      <c r="A1522" s="1" t="s">
        <v>8125</v>
      </c>
      <c r="B1522" s="1" t="s">
        <v>8126</v>
      </c>
      <c r="C1522" s="1" t="str">
        <f>VLOOKUP(B1522,店铺SKU信息!E:F,2,0)</f>
        <v>AGM42599-Red-3XL</v>
      </c>
      <c r="D1522" s="1" t="s">
        <v>3407</v>
      </c>
      <c r="E1522" s="1" t="s">
        <v>8415</v>
      </c>
      <c r="F1522" s="1" t="s">
        <v>7352</v>
      </c>
      <c r="G1522" s="1">
        <v>12.2</v>
      </c>
      <c r="H1522" s="1">
        <v>9.3000000000000007</v>
      </c>
      <c r="I1522" s="1">
        <v>1.2</v>
      </c>
      <c r="J1522" s="1" t="s">
        <v>7353</v>
      </c>
      <c r="K1522" s="1">
        <v>0.5</v>
      </c>
      <c r="L1522" s="1" t="s">
        <v>7354</v>
      </c>
      <c r="M1522" s="1">
        <v>7.8600000000000003E-2</v>
      </c>
      <c r="N1522" s="1" t="s">
        <v>7355</v>
      </c>
      <c r="O1522" s="1" t="s">
        <v>7356</v>
      </c>
      <c r="P1522" s="1">
        <v>1</v>
      </c>
      <c r="Q1522" s="1">
        <v>0</v>
      </c>
      <c r="R1522" s="1">
        <v>7.8600000000000003E-2</v>
      </c>
      <c r="S1522" s="38">
        <v>43678</v>
      </c>
      <c r="T1522" s="1">
        <v>0.69</v>
      </c>
      <c r="U1522" s="1" t="s">
        <v>7357</v>
      </c>
      <c r="V1522" s="1">
        <v>5.4199999999999998E-2</v>
      </c>
      <c r="W1522" s="1" t="s">
        <v>7358</v>
      </c>
      <c r="X1522" s="1" t="b">
        <v>0</v>
      </c>
      <c r="Y1522" s="1" t="b">
        <v>0</v>
      </c>
    </row>
    <row r="1523" spans="1:25" x14ac:dyDescent="0.25">
      <c r="A1523" s="1" t="s">
        <v>7545</v>
      </c>
      <c r="B1523" s="1" t="s">
        <v>7546</v>
      </c>
      <c r="C1523" s="1" t="str">
        <f>VLOOKUP(B1523,店铺SKU信息!E:F,2,0)</f>
        <v>AGCY6812-Red-XL</v>
      </c>
      <c r="D1523" s="1" t="s">
        <v>7547</v>
      </c>
      <c r="E1523" s="1" t="s">
        <v>8415</v>
      </c>
      <c r="F1523" s="1" t="s">
        <v>7352</v>
      </c>
      <c r="G1523" s="1">
        <v>13.07</v>
      </c>
      <c r="H1523" s="1">
        <v>10.28</v>
      </c>
      <c r="I1523" s="1">
        <v>0.79</v>
      </c>
      <c r="J1523" s="1" t="s">
        <v>7353</v>
      </c>
      <c r="K1523" s="1">
        <v>0.2</v>
      </c>
      <c r="L1523" s="1" t="s">
        <v>7354</v>
      </c>
      <c r="M1523" s="1">
        <v>6.1400000000000003E-2</v>
      </c>
      <c r="N1523" s="1" t="s">
        <v>7355</v>
      </c>
      <c r="O1523" s="1" t="s">
        <v>7356</v>
      </c>
      <c r="P1523" s="1">
        <v>1.1000000000000001</v>
      </c>
      <c r="Q1523" s="1">
        <v>0.26</v>
      </c>
      <c r="R1523" s="1">
        <v>5.1499999999999997E-2</v>
      </c>
      <c r="S1523" s="38">
        <v>43678</v>
      </c>
      <c r="T1523" s="1">
        <v>0.69</v>
      </c>
      <c r="U1523" s="1" t="s">
        <v>7357</v>
      </c>
      <c r="V1523" s="1">
        <v>3.5499999999999997E-2</v>
      </c>
      <c r="W1523" s="1" t="s">
        <v>7358</v>
      </c>
      <c r="X1523" s="1" t="b">
        <v>0</v>
      </c>
      <c r="Y1523" s="1" t="b">
        <v>0</v>
      </c>
    </row>
    <row r="1524" spans="1:25" x14ac:dyDescent="0.25">
      <c r="A1524" s="1" t="s">
        <v>7517</v>
      </c>
      <c r="B1524" s="1" t="s">
        <v>7518</v>
      </c>
      <c r="C1524" s="1" t="str">
        <f>VLOOKUP(B1524,店铺SKU信息!E:F,2,0)</f>
        <v>AGM42544-Black-XL</v>
      </c>
      <c r="D1524" s="1" t="s">
        <v>5907</v>
      </c>
      <c r="E1524" s="1" t="s">
        <v>8415</v>
      </c>
      <c r="F1524" s="1" t="s">
        <v>7352</v>
      </c>
      <c r="G1524" s="1">
        <v>12.8</v>
      </c>
      <c r="H1524" s="1">
        <v>6</v>
      </c>
      <c r="I1524" s="1">
        <v>2.4</v>
      </c>
      <c r="J1524" s="1" t="s">
        <v>7353</v>
      </c>
      <c r="K1524" s="1">
        <v>0.6</v>
      </c>
      <c r="L1524" s="1" t="s">
        <v>7354</v>
      </c>
      <c r="M1524" s="1">
        <v>0.1066</v>
      </c>
      <c r="N1524" s="1" t="s">
        <v>7355</v>
      </c>
      <c r="O1524" s="1" t="s">
        <v>7356</v>
      </c>
      <c r="P1524" s="1">
        <v>2</v>
      </c>
      <c r="Q1524" s="1">
        <v>0</v>
      </c>
      <c r="R1524" s="1">
        <v>0.21310000000000001</v>
      </c>
      <c r="S1524" s="38">
        <v>43678</v>
      </c>
      <c r="T1524" s="1">
        <v>0.69</v>
      </c>
      <c r="U1524" s="1" t="s">
        <v>7357</v>
      </c>
      <c r="V1524" s="1">
        <v>0.14699999999999999</v>
      </c>
      <c r="W1524" s="1" t="s">
        <v>7358</v>
      </c>
      <c r="X1524" s="1" t="b">
        <v>0</v>
      </c>
      <c r="Y1524" s="1" t="b">
        <v>0</v>
      </c>
    </row>
    <row r="1525" spans="1:25" x14ac:dyDescent="0.25">
      <c r="A1525" s="1" t="s">
        <v>7474</v>
      </c>
      <c r="B1525" s="1" t="s">
        <v>7475</v>
      </c>
      <c r="C1525" s="1" t="str">
        <f>VLOOKUP(B1525,店铺SKU信息!E:F,2,0)</f>
        <v>AGM42644-Black Stripe-XL</v>
      </c>
      <c r="D1525" s="1" t="s">
        <v>3346</v>
      </c>
      <c r="E1525" s="1" t="s">
        <v>8415</v>
      </c>
      <c r="F1525" s="1" t="s">
        <v>7352</v>
      </c>
      <c r="G1525" s="1">
        <v>12.7</v>
      </c>
      <c r="H1525" s="1">
        <v>9.9</v>
      </c>
      <c r="I1525" s="1">
        <v>0.8</v>
      </c>
      <c r="J1525" s="1" t="s">
        <v>7353</v>
      </c>
      <c r="K1525" s="1">
        <v>0.65</v>
      </c>
      <c r="L1525" s="1" t="s">
        <v>7354</v>
      </c>
      <c r="M1525" s="1">
        <v>5.8099999999999999E-2</v>
      </c>
      <c r="N1525" s="1" t="s">
        <v>7355</v>
      </c>
      <c r="O1525" s="1" t="s">
        <v>7356</v>
      </c>
      <c r="P1525" s="1">
        <v>0.68</v>
      </c>
      <c r="Q1525" s="1">
        <v>0</v>
      </c>
      <c r="R1525" s="1">
        <v>3.9399999999999998E-2</v>
      </c>
      <c r="S1525" s="38">
        <v>43678</v>
      </c>
      <c r="T1525" s="1">
        <v>0.69</v>
      </c>
      <c r="U1525" s="1" t="s">
        <v>7357</v>
      </c>
      <c r="V1525" s="1">
        <v>2.7199999999999998E-2</v>
      </c>
      <c r="W1525" s="1" t="s">
        <v>7358</v>
      </c>
      <c r="X1525" s="1" t="b">
        <v>0</v>
      </c>
      <c r="Y1525" s="1" t="b">
        <v>0</v>
      </c>
    </row>
    <row r="1526" spans="1:25" x14ac:dyDescent="0.25">
      <c r="A1526" s="1" t="s">
        <v>8084</v>
      </c>
      <c r="B1526" s="1" t="s">
        <v>8085</v>
      </c>
      <c r="C1526" s="1" t="str">
        <f>VLOOKUP(B1526,店铺SKU信息!E:F,2,0)</f>
        <v>AGM42600-Burgundy-2XL</v>
      </c>
      <c r="D1526" s="1" t="s">
        <v>8086</v>
      </c>
      <c r="E1526" s="1" t="s">
        <v>8415</v>
      </c>
      <c r="F1526" s="1" t="s">
        <v>7352</v>
      </c>
      <c r="G1526" s="1">
        <v>12.85</v>
      </c>
      <c r="H1526" s="1">
        <v>9.0399999999999991</v>
      </c>
      <c r="I1526" s="1">
        <v>1.65</v>
      </c>
      <c r="J1526" s="1" t="s">
        <v>7353</v>
      </c>
      <c r="K1526" s="1">
        <v>0.45</v>
      </c>
      <c r="L1526" s="1" t="s">
        <v>7354</v>
      </c>
      <c r="M1526" s="1">
        <v>0.1109</v>
      </c>
      <c r="N1526" s="1" t="s">
        <v>7355</v>
      </c>
      <c r="O1526" s="1" t="s">
        <v>7356</v>
      </c>
      <c r="P1526" s="1">
        <v>1</v>
      </c>
      <c r="Q1526" s="1">
        <v>0</v>
      </c>
      <c r="R1526" s="1">
        <v>0.1109</v>
      </c>
      <c r="S1526" s="38">
        <v>43678</v>
      </c>
      <c r="T1526" s="1">
        <v>0.69</v>
      </c>
      <c r="U1526" s="1" t="s">
        <v>7357</v>
      </c>
      <c r="V1526" s="1">
        <v>7.6499999999999999E-2</v>
      </c>
      <c r="W1526" s="1" t="s">
        <v>7358</v>
      </c>
      <c r="X1526" s="1" t="b">
        <v>0</v>
      </c>
      <c r="Y1526" s="1" t="b">
        <v>0</v>
      </c>
    </row>
    <row r="1527" spans="1:25" x14ac:dyDescent="0.25">
      <c r="A1527" s="1" t="s">
        <v>8152</v>
      </c>
      <c r="B1527" s="1" t="s">
        <v>8153</v>
      </c>
      <c r="C1527" s="1" t="str">
        <f>VLOOKUP(B1527,店铺SKU信息!E:F,2,0)</f>
        <v>AGM48899-Burgundy-4XL</v>
      </c>
      <c r="D1527" s="1" t="s">
        <v>8154</v>
      </c>
      <c r="E1527" s="1" t="s">
        <v>8415</v>
      </c>
      <c r="F1527" s="1" t="s">
        <v>7352</v>
      </c>
      <c r="G1527" s="1">
        <v>12.56</v>
      </c>
      <c r="H1527" s="1">
        <v>9.92</v>
      </c>
      <c r="I1527" s="1">
        <v>0.59</v>
      </c>
      <c r="J1527" s="1" t="s">
        <v>7353</v>
      </c>
      <c r="K1527" s="1">
        <v>0.35</v>
      </c>
      <c r="L1527" s="1" t="s">
        <v>7354</v>
      </c>
      <c r="M1527" s="1">
        <v>4.2599999999999999E-2</v>
      </c>
      <c r="N1527" s="1" t="s">
        <v>7355</v>
      </c>
      <c r="O1527" s="1" t="s">
        <v>7356</v>
      </c>
      <c r="P1527" s="1">
        <v>1</v>
      </c>
      <c r="Q1527" s="1">
        <v>0</v>
      </c>
      <c r="R1527" s="1">
        <v>4.2599999999999999E-2</v>
      </c>
      <c r="S1527" s="38">
        <v>43678</v>
      </c>
      <c r="T1527" s="1">
        <v>0.69</v>
      </c>
      <c r="U1527" s="1" t="s">
        <v>7357</v>
      </c>
      <c r="V1527" s="1">
        <v>2.9399999999999999E-2</v>
      </c>
      <c r="W1527" s="1" t="s">
        <v>7358</v>
      </c>
      <c r="X1527" s="1" t="b">
        <v>0</v>
      </c>
      <c r="Y1527" s="1" t="b">
        <v>0</v>
      </c>
    </row>
    <row r="1528" spans="1:25" x14ac:dyDescent="0.25">
      <c r="A1528" s="1" t="s">
        <v>8111</v>
      </c>
      <c r="B1528" s="1" t="s">
        <v>8112</v>
      </c>
      <c r="C1528" s="1" t="str">
        <f>VLOOKUP(B1528,店铺SKU信息!E:F,2,0)</f>
        <v>AGM48899-Black-4XL</v>
      </c>
      <c r="D1528" s="1" t="s">
        <v>8113</v>
      </c>
      <c r="E1528" s="1" t="s">
        <v>8415</v>
      </c>
      <c r="F1528" s="1" t="s">
        <v>7352</v>
      </c>
      <c r="G1528" s="1">
        <v>12.56</v>
      </c>
      <c r="H1528" s="1">
        <v>9.92</v>
      </c>
      <c r="I1528" s="1">
        <v>0.59</v>
      </c>
      <c r="J1528" s="1" t="s">
        <v>7353</v>
      </c>
      <c r="K1528" s="1">
        <v>0.35</v>
      </c>
      <c r="L1528" s="1" t="s">
        <v>7354</v>
      </c>
      <c r="M1528" s="1">
        <v>4.2599999999999999E-2</v>
      </c>
      <c r="N1528" s="1" t="s">
        <v>7355</v>
      </c>
      <c r="O1528" s="1" t="s">
        <v>7356</v>
      </c>
      <c r="P1528" s="1">
        <v>1</v>
      </c>
      <c r="Q1528" s="1">
        <v>0</v>
      </c>
      <c r="R1528" s="1">
        <v>4.2599999999999999E-2</v>
      </c>
      <c r="S1528" s="38">
        <v>43678</v>
      </c>
      <c r="T1528" s="1">
        <v>0.69</v>
      </c>
      <c r="U1528" s="1" t="s">
        <v>7357</v>
      </c>
      <c r="V1528" s="1">
        <v>2.9399999999999999E-2</v>
      </c>
      <c r="W1528" s="1" t="s">
        <v>7358</v>
      </c>
      <c r="X1528" s="1" t="b">
        <v>0</v>
      </c>
      <c r="Y1528" s="1" t="b">
        <v>0</v>
      </c>
    </row>
    <row r="1529" spans="1:25" x14ac:dyDescent="0.25">
      <c r="A1529" s="1" t="s">
        <v>7667</v>
      </c>
      <c r="B1529" s="1" t="s">
        <v>7668</v>
      </c>
      <c r="C1529" s="1" t="str">
        <f>VLOOKUP(B1529,店铺SKU信息!E:F,2,0)</f>
        <v>AGM42566-Black-XL</v>
      </c>
      <c r="D1529" s="1" t="s">
        <v>7669</v>
      </c>
      <c r="E1529" s="1" t="s">
        <v>8415</v>
      </c>
      <c r="F1529" s="1" t="s">
        <v>7352</v>
      </c>
      <c r="G1529" s="1">
        <v>10.5</v>
      </c>
      <c r="H1529" s="1">
        <v>3.8</v>
      </c>
      <c r="I1529" s="1">
        <v>2.2999999999999998</v>
      </c>
      <c r="J1529" s="1" t="s">
        <v>7353</v>
      </c>
      <c r="K1529" s="1">
        <v>0.6</v>
      </c>
      <c r="L1529" s="1" t="s">
        <v>7354</v>
      </c>
      <c r="M1529" s="1">
        <v>5.3100000000000001E-2</v>
      </c>
      <c r="N1529" s="1" t="s">
        <v>7355</v>
      </c>
      <c r="O1529" s="1" t="s">
        <v>7356</v>
      </c>
      <c r="P1529" s="1">
        <v>1</v>
      </c>
      <c r="Q1529" s="1">
        <v>0</v>
      </c>
      <c r="R1529" s="1">
        <v>5.3100000000000001E-2</v>
      </c>
      <c r="S1529" s="38">
        <v>43678</v>
      </c>
      <c r="T1529" s="1">
        <v>0.69</v>
      </c>
      <c r="U1529" s="1" t="s">
        <v>7357</v>
      </c>
      <c r="V1529" s="1">
        <v>3.6600000000000001E-2</v>
      </c>
      <c r="W1529" s="1" t="s">
        <v>7358</v>
      </c>
      <c r="X1529" s="1" t="b">
        <v>0</v>
      </c>
      <c r="Y1529" s="1" t="b">
        <v>0</v>
      </c>
    </row>
    <row r="1530" spans="1:25" x14ac:dyDescent="0.25">
      <c r="A1530" s="1" t="s">
        <v>7373</v>
      </c>
      <c r="B1530" s="1" t="s">
        <v>7374</v>
      </c>
      <c r="C1530" s="1" t="str">
        <f>VLOOKUP(B1530,店铺SKU信息!E:F,2,0)</f>
        <v>AGCY6752-Red White Plaid-M</v>
      </c>
      <c r="D1530" s="1" t="s">
        <v>3014</v>
      </c>
      <c r="E1530" s="1" t="s">
        <v>8415</v>
      </c>
      <c r="F1530" s="1" t="s">
        <v>7352</v>
      </c>
      <c r="G1530" s="1">
        <v>13.07</v>
      </c>
      <c r="H1530" s="1">
        <v>10.28</v>
      </c>
      <c r="I1530" s="1">
        <v>0.79</v>
      </c>
      <c r="J1530" s="1" t="s">
        <v>7353</v>
      </c>
      <c r="K1530" s="1">
        <v>0.2</v>
      </c>
      <c r="L1530" s="1" t="s">
        <v>7354</v>
      </c>
      <c r="M1530" s="1">
        <v>6.1400000000000003E-2</v>
      </c>
      <c r="N1530" s="1" t="s">
        <v>7355</v>
      </c>
      <c r="O1530" s="1" t="s">
        <v>7356</v>
      </c>
      <c r="P1530" s="1">
        <v>0.03</v>
      </c>
      <c r="Q1530" s="1">
        <v>0</v>
      </c>
      <c r="R1530" s="1">
        <v>2E-3</v>
      </c>
      <c r="S1530" s="38">
        <v>43678</v>
      </c>
      <c r="T1530" s="1">
        <v>0.69</v>
      </c>
      <c r="U1530" s="1" t="s">
        <v>7357</v>
      </c>
      <c r="V1530" s="1">
        <v>1.4E-3</v>
      </c>
      <c r="W1530" s="1" t="s">
        <v>7358</v>
      </c>
      <c r="X1530" s="1" t="b">
        <v>0</v>
      </c>
      <c r="Y1530" s="1" t="b">
        <v>0</v>
      </c>
    </row>
    <row r="1531" spans="1:25" x14ac:dyDescent="0.25">
      <c r="A1531" s="1" t="s">
        <v>8020</v>
      </c>
      <c r="B1531" s="1" t="s">
        <v>8021</v>
      </c>
      <c r="C1531" s="1" t="str">
        <f>VLOOKUP(B1531,店铺SKU信息!E:F,2,0)</f>
        <v>AGM42544-Black-4XL</v>
      </c>
      <c r="D1531" s="1" t="s">
        <v>8022</v>
      </c>
      <c r="E1531" s="1" t="s">
        <v>8415</v>
      </c>
      <c r="F1531" s="1" t="s">
        <v>7352</v>
      </c>
      <c r="G1531" s="1">
        <v>12.8</v>
      </c>
      <c r="H1531" s="1">
        <v>6</v>
      </c>
      <c r="I1531" s="1">
        <v>2.4</v>
      </c>
      <c r="J1531" s="1" t="s">
        <v>7353</v>
      </c>
      <c r="K1531" s="1">
        <v>0.6</v>
      </c>
      <c r="L1531" s="1" t="s">
        <v>7354</v>
      </c>
      <c r="M1531" s="1">
        <v>0.1066</v>
      </c>
      <c r="N1531" s="1" t="s">
        <v>7355</v>
      </c>
      <c r="O1531" s="1" t="s">
        <v>7356</v>
      </c>
      <c r="P1531" s="1">
        <v>1</v>
      </c>
      <c r="Q1531" s="1">
        <v>0</v>
      </c>
      <c r="R1531" s="1">
        <v>0.1066</v>
      </c>
      <c r="S1531" s="38">
        <v>43678</v>
      </c>
      <c r="T1531" s="1">
        <v>0.69</v>
      </c>
      <c r="U1531" s="1" t="s">
        <v>7357</v>
      </c>
      <c r="V1531" s="1">
        <v>7.3499999999999996E-2</v>
      </c>
      <c r="W1531" s="1" t="s">
        <v>7358</v>
      </c>
      <c r="X1531" s="1" t="b">
        <v>0</v>
      </c>
      <c r="Y1531" s="1" t="b">
        <v>0</v>
      </c>
    </row>
    <row r="1532" spans="1:25" x14ac:dyDescent="0.25">
      <c r="A1532" s="1" t="s">
        <v>8117</v>
      </c>
      <c r="B1532" s="1" t="s">
        <v>8118</v>
      </c>
      <c r="C1532" s="1" t="str">
        <f>VLOOKUP(B1532,店铺SKU信息!E:F,2,0)</f>
        <v>AGM42599-Black-XL</v>
      </c>
      <c r="D1532" s="1" t="s">
        <v>8119</v>
      </c>
      <c r="E1532" s="1" t="s">
        <v>8415</v>
      </c>
      <c r="F1532" s="1" t="s">
        <v>7352</v>
      </c>
      <c r="G1532" s="1">
        <v>12.2</v>
      </c>
      <c r="H1532" s="1">
        <v>9.3000000000000007</v>
      </c>
      <c r="I1532" s="1">
        <v>1.2</v>
      </c>
      <c r="J1532" s="1" t="s">
        <v>7353</v>
      </c>
      <c r="K1532" s="1">
        <v>0.5</v>
      </c>
      <c r="L1532" s="1" t="s">
        <v>7354</v>
      </c>
      <c r="M1532" s="1">
        <v>7.8600000000000003E-2</v>
      </c>
      <c r="N1532" s="1" t="s">
        <v>7355</v>
      </c>
      <c r="O1532" s="1" t="s">
        <v>7356</v>
      </c>
      <c r="P1532" s="1">
        <v>0.19</v>
      </c>
      <c r="Q1532" s="1">
        <v>0</v>
      </c>
      <c r="R1532" s="1">
        <v>1.52E-2</v>
      </c>
      <c r="S1532" s="38">
        <v>43678</v>
      </c>
      <c r="T1532" s="1">
        <v>0.69</v>
      </c>
      <c r="U1532" s="1" t="s">
        <v>7357</v>
      </c>
      <c r="V1532" s="1">
        <v>1.0500000000000001E-2</v>
      </c>
      <c r="W1532" s="1" t="s">
        <v>7358</v>
      </c>
      <c r="X1532" s="1" t="b">
        <v>0</v>
      </c>
      <c r="Y1532" s="1" t="b">
        <v>0</v>
      </c>
    </row>
    <row r="1533" spans="1:25" x14ac:dyDescent="0.25">
      <c r="A1533" s="1" t="s">
        <v>8227</v>
      </c>
      <c r="B1533" s="1" t="s">
        <v>8228</v>
      </c>
      <c r="C1533" s="1" t="str">
        <f>VLOOKUP(B1533,店铺SKU信息!E:F,2,0)</f>
        <v>AGCY49211-Hot Pink-L</v>
      </c>
      <c r="D1533" s="1" t="s">
        <v>8229</v>
      </c>
      <c r="E1533" s="1" t="s">
        <v>8415</v>
      </c>
      <c r="F1533" s="1" t="s">
        <v>7352</v>
      </c>
      <c r="G1533" s="1">
        <v>8.8000000000000007</v>
      </c>
      <c r="H1533" s="1">
        <v>2.5</v>
      </c>
      <c r="I1533" s="1">
        <v>0.2</v>
      </c>
      <c r="J1533" s="1" t="s">
        <v>7353</v>
      </c>
      <c r="K1533" s="1">
        <v>0.55000000000000004</v>
      </c>
      <c r="L1533" s="1" t="s">
        <v>7354</v>
      </c>
      <c r="M1533" s="1">
        <v>2.5000000000000001E-3</v>
      </c>
      <c r="N1533" s="1" t="s">
        <v>7355</v>
      </c>
      <c r="O1533" s="1" t="s">
        <v>7356</v>
      </c>
      <c r="P1533" s="1">
        <v>0.03</v>
      </c>
      <c r="Q1533" s="1">
        <v>0</v>
      </c>
      <c r="R1533" s="1">
        <v>1E-4</v>
      </c>
      <c r="S1533" s="38">
        <v>43678</v>
      </c>
      <c r="T1533" s="1">
        <v>0.69</v>
      </c>
      <c r="U1533" s="1" t="s">
        <v>7357</v>
      </c>
      <c r="V1533" s="1">
        <v>1E-4</v>
      </c>
      <c r="W1533" s="1" t="s">
        <v>7358</v>
      </c>
      <c r="X1533" s="1" t="b">
        <v>0</v>
      </c>
      <c r="Y1533" s="1" t="b">
        <v>0</v>
      </c>
    </row>
    <row r="1534" spans="1:25" x14ac:dyDescent="0.25">
      <c r="A1534" s="1" t="s">
        <v>8096</v>
      </c>
      <c r="B1534" s="1" t="s">
        <v>8097</v>
      </c>
      <c r="C1534" s="1" t="str">
        <f>VLOOKUP(B1534,店铺SKU信息!E:F,2,0)</f>
        <v>AGM42588-Burgundy-3XL</v>
      </c>
      <c r="D1534" s="1" t="s">
        <v>3402</v>
      </c>
      <c r="E1534" s="1" t="s">
        <v>8415</v>
      </c>
      <c r="F1534" s="1" t="s">
        <v>7352</v>
      </c>
      <c r="G1534" s="1">
        <v>12.1</v>
      </c>
      <c r="H1534" s="1">
        <v>8.9</v>
      </c>
      <c r="I1534" s="1">
        <v>2.4</v>
      </c>
      <c r="J1534" s="1" t="s">
        <v>7353</v>
      </c>
      <c r="K1534" s="1">
        <v>1.1499999999999999</v>
      </c>
      <c r="L1534" s="1" t="s">
        <v>7354</v>
      </c>
      <c r="M1534" s="1">
        <v>0.14940000000000001</v>
      </c>
      <c r="N1534" s="1" t="s">
        <v>7355</v>
      </c>
      <c r="O1534" s="1" t="s">
        <v>7356</v>
      </c>
      <c r="P1534" s="1">
        <v>1</v>
      </c>
      <c r="Q1534" s="1">
        <v>0</v>
      </c>
      <c r="R1534" s="1">
        <v>0.14940000000000001</v>
      </c>
      <c r="S1534" s="38">
        <v>43678</v>
      </c>
      <c r="T1534" s="1">
        <v>0.69</v>
      </c>
      <c r="U1534" s="1" t="s">
        <v>7357</v>
      </c>
      <c r="V1534" s="1">
        <v>0.1031</v>
      </c>
      <c r="W1534" s="1" t="s">
        <v>7358</v>
      </c>
      <c r="X1534" s="1" t="b">
        <v>0</v>
      </c>
      <c r="Y1534" s="1" t="b">
        <v>0</v>
      </c>
    </row>
    <row r="1535" spans="1:25" x14ac:dyDescent="0.25">
      <c r="A1535" s="1" t="s">
        <v>8109</v>
      </c>
      <c r="B1535" s="1" t="s">
        <v>8110</v>
      </c>
      <c r="C1535" s="1" t="str">
        <f>VLOOKUP(B1535,店铺SKU信息!E:F,2,0)</f>
        <v>AGM42588-Green-4XL</v>
      </c>
      <c r="D1535" s="1" t="s">
        <v>2627</v>
      </c>
      <c r="E1535" s="1" t="s">
        <v>8415</v>
      </c>
      <c r="F1535" s="1" t="s">
        <v>7352</v>
      </c>
      <c r="G1535" s="1">
        <v>12.1</v>
      </c>
      <c r="H1535" s="1">
        <v>8.9</v>
      </c>
      <c r="I1535" s="1">
        <v>2.4</v>
      </c>
      <c r="J1535" s="1" t="s">
        <v>7353</v>
      </c>
      <c r="K1535" s="1">
        <v>1.1499999999999999</v>
      </c>
      <c r="L1535" s="1" t="s">
        <v>7354</v>
      </c>
      <c r="M1535" s="1">
        <v>0.14940000000000001</v>
      </c>
      <c r="N1535" s="1" t="s">
        <v>7355</v>
      </c>
      <c r="O1535" s="1" t="s">
        <v>7356</v>
      </c>
      <c r="P1535" s="1">
        <v>1</v>
      </c>
      <c r="Q1535" s="1">
        <v>0</v>
      </c>
      <c r="R1535" s="1">
        <v>0.14940000000000001</v>
      </c>
      <c r="S1535" s="38">
        <v>43678</v>
      </c>
      <c r="T1535" s="1">
        <v>0.69</v>
      </c>
      <c r="U1535" s="1" t="s">
        <v>7357</v>
      </c>
      <c r="V1535" s="1">
        <v>0.1031</v>
      </c>
      <c r="W1535" s="1" t="s">
        <v>7358</v>
      </c>
      <c r="X1535" s="1" t="b">
        <v>0</v>
      </c>
      <c r="Y1535" s="1" t="b">
        <v>0</v>
      </c>
    </row>
    <row r="1536" spans="1:25" x14ac:dyDescent="0.25">
      <c r="A1536" s="1" t="s">
        <v>8052</v>
      </c>
      <c r="B1536" s="1" t="s">
        <v>8053</v>
      </c>
      <c r="C1536" s="1" t="str">
        <f>VLOOKUP(B1536,店铺SKU信息!E:F,2,0)</f>
        <v>AGM42599-Army Green-3XL</v>
      </c>
      <c r="D1536" s="1" t="s">
        <v>8054</v>
      </c>
      <c r="E1536" s="1" t="s">
        <v>8415</v>
      </c>
      <c r="F1536" s="1" t="s">
        <v>7352</v>
      </c>
      <c r="G1536" s="1">
        <v>12.2</v>
      </c>
      <c r="H1536" s="1">
        <v>9.3000000000000007</v>
      </c>
      <c r="I1536" s="1">
        <v>1.2</v>
      </c>
      <c r="J1536" s="1" t="s">
        <v>7353</v>
      </c>
      <c r="K1536" s="1">
        <v>0.5</v>
      </c>
      <c r="L1536" s="1" t="s">
        <v>7354</v>
      </c>
      <c r="M1536" s="1">
        <v>7.8600000000000003E-2</v>
      </c>
      <c r="N1536" s="1" t="s">
        <v>7355</v>
      </c>
      <c r="O1536" s="1" t="s">
        <v>7356</v>
      </c>
      <c r="P1536" s="1">
        <v>1</v>
      </c>
      <c r="Q1536" s="1">
        <v>0</v>
      </c>
      <c r="R1536" s="1">
        <v>7.8600000000000003E-2</v>
      </c>
      <c r="S1536" s="38">
        <v>43678</v>
      </c>
      <c r="T1536" s="1">
        <v>0.69</v>
      </c>
      <c r="U1536" s="1" t="s">
        <v>7357</v>
      </c>
      <c r="V1536" s="1">
        <v>5.4199999999999998E-2</v>
      </c>
      <c r="W1536" s="1" t="s">
        <v>7358</v>
      </c>
      <c r="X1536" s="1" t="b">
        <v>0</v>
      </c>
      <c r="Y1536" s="1" t="b">
        <v>0</v>
      </c>
    </row>
    <row r="1537" spans="1:25" x14ac:dyDescent="0.25">
      <c r="A1537" s="1" t="s">
        <v>7548</v>
      </c>
      <c r="B1537" s="1" t="s">
        <v>7549</v>
      </c>
      <c r="C1537" s="1" t="str">
        <f>VLOOKUP(B1537,店铺SKU信息!E:F,2,0)</f>
        <v>AGM42588-Burgundy-XL</v>
      </c>
      <c r="D1537" s="1" t="s">
        <v>7550</v>
      </c>
      <c r="E1537" s="1" t="s">
        <v>8415</v>
      </c>
      <c r="F1537" s="1" t="s">
        <v>7352</v>
      </c>
      <c r="G1537" s="1">
        <v>12.1</v>
      </c>
      <c r="H1537" s="1">
        <v>8.9</v>
      </c>
      <c r="I1537" s="1">
        <v>2.4</v>
      </c>
      <c r="J1537" s="1" t="s">
        <v>7353</v>
      </c>
      <c r="K1537" s="1">
        <v>1.1499999999999999</v>
      </c>
      <c r="L1537" s="1" t="s">
        <v>7354</v>
      </c>
      <c r="M1537" s="1">
        <v>0.14940000000000001</v>
      </c>
      <c r="N1537" s="1" t="s">
        <v>7355</v>
      </c>
      <c r="O1537" s="1" t="s">
        <v>7356</v>
      </c>
      <c r="P1537" s="1">
        <v>1</v>
      </c>
      <c r="Q1537" s="1">
        <v>0</v>
      </c>
      <c r="R1537" s="1">
        <v>0.14940000000000001</v>
      </c>
      <c r="S1537" s="38">
        <v>43678</v>
      </c>
      <c r="T1537" s="1">
        <v>0.69</v>
      </c>
      <c r="U1537" s="1" t="s">
        <v>7357</v>
      </c>
      <c r="V1537" s="1">
        <v>0.1031</v>
      </c>
      <c r="W1537" s="1" t="s">
        <v>7358</v>
      </c>
      <c r="X1537" s="1" t="b">
        <v>0</v>
      </c>
      <c r="Y1537" s="1" t="b">
        <v>0</v>
      </c>
    </row>
    <row r="1538" spans="1:25" x14ac:dyDescent="0.25">
      <c r="A1538" s="1" t="s">
        <v>7510</v>
      </c>
      <c r="B1538" s="1" t="s">
        <v>7511</v>
      </c>
      <c r="C1538" s="1" t="str">
        <f>VLOOKUP(B1538,店铺SKU信息!E:F,2,0)</f>
        <v>AGM48899-Burgundy-XL</v>
      </c>
      <c r="D1538" s="1" t="s">
        <v>7512</v>
      </c>
      <c r="E1538" s="1" t="s">
        <v>8415</v>
      </c>
      <c r="F1538" s="1" t="s">
        <v>7352</v>
      </c>
      <c r="G1538" s="1">
        <v>12.56</v>
      </c>
      <c r="H1538" s="1">
        <v>9.92</v>
      </c>
      <c r="I1538" s="1">
        <v>0.59</v>
      </c>
      <c r="J1538" s="1" t="s">
        <v>7353</v>
      </c>
      <c r="K1538" s="1">
        <v>0.35</v>
      </c>
      <c r="L1538" s="1" t="s">
        <v>7354</v>
      </c>
      <c r="M1538" s="1">
        <v>4.2599999999999999E-2</v>
      </c>
      <c r="N1538" s="1" t="s">
        <v>7355</v>
      </c>
      <c r="O1538" s="1" t="s">
        <v>7356</v>
      </c>
      <c r="P1538" s="1">
        <v>1</v>
      </c>
      <c r="Q1538" s="1">
        <v>0</v>
      </c>
      <c r="R1538" s="1">
        <v>4.2599999999999999E-2</v>
      </c>
      <c r="S1538" s="38">
        <v>43678</v>
      </c>
      <c r="T1538" s="1">
        <v>0.69</v>
      </c>
      <c r="U1538" s="1" t="s">
        <v>7357</v>
      </c>
      <c r="V1538" s="1">
        <v>2.9399999999999999E-2</v>
      </c>
      <c r="W1538" s="1" t="s">
        <v>7358</v>
      </c>
      <c r="X1538" s="1" t="b">
        <v>0</v>
      </c>
      <c r="Y1538" s="1" t="b">
        <v>0</v>
      </c>
    </row>
    <row r="1539" spans="1:25" x14ac:dyDescent="0.25">
      <c r="A1539" s="1" t="s">
        <v>8044</v>
      </c>
      <c r="B1539" s="1" t="s">
        <v>8045</v>
      </c>
      <c r="C1539" s="1" t="str">
        <f>VLOOKUP(B1539,店铺SKU信息!E:F,2,0)</f>
        <v>AGM19377-Blue-2XL</v>
      </c>
      <c r="D1539" s="1" t="s">
        <v>8046</v>
      </c>
      <c r="E1539" s="1" t="s">
        <v>8415</v>
      </c>
      <c r="F1539" s="1" t="s">
        <v>7352</v>
      </c>
      <c r="G1539" s="1">
        <v>12.68</v>
      </c>
      <c r="H1539" s="1">
        <v>10.19</v>
      </c>
      <c r="I1539" s="1">
        <v>1.18</v>
      </c>
      <c r="J1539" s="1" t="s">
        <v>7353</v>
      </c>
      <c r="K1539" s="1">
        <v>0.4</v>
      </c>
      <c r="L1539" s="1" t="s">
        <v>7354</v>
      </c>
      <c r="M1539" s="1">
        <v>8.8300000000000003E-2</v>
      </c>
      <c r="N1539" s="1" t="s">
        <v>7355</v>
      </c>
      <c r="O1539" s="1" t="s">
        <v>7356</v>
      </c>
      <c r="P1539" s="1">
        <v>1</v>
      </c>
      <c r="Q1539" s="1">
        <v>0</v>
      </c>
      <c r="R1539" s="1">
        <v>8.8300000000000003E-2</v>
      </c>
      <c r="S1539" s="38">
        <v>43678</v>
      </c>
      <c r="T1539" s="1">
        <v>0.69</v>
      </c>
      <c r="U1539" s="1" t="s">
        <v>7357</v>
      </c>
      <c r="V1539" s="1">
        <v>6.0900000000000003E-2</v>
      </c>
      <c r="W1539" s="1" t="s">
        <v>7358</v>
      </c>
      <c r="X1539" s="1" t="b">
        <v>0</v>
      </c>
      <c r="Y1539" s="1" t="b">
        <v>0</v>
      </c>
    </row>
    <row r="1540" spans="1:25" x14ac:dyDescent="0.25">
      <c r="A1540" s="1" t="s">
        <v>7897</v>
      </c>
      <c r="B1540" s="1" t="s">
        <v>7898</v>
      </c>
      <c r="C1540" s="1" t="str">
        <f>VLOOKUP(B1540,店铺SKU信息!E:F,2,0)</f>
        <v>AGM42644-Black Stripe-3XL</v>
      </c>
      <c r="D1540" s="1" t="s">
        <v>5430</v>
      </c>
      <c r="E1540" s="1" t="s">
        <v>8415</v>
      </c>
      <c r="F1540" s="1" t="s">
        <v>7352</v>
      </c>
      <c r="G1540" s="1">
        <v>12.7</v>
      </c>
      <c r="H1540" s="1">
        <v>9.9</v>
      </c>
      <c r="I1540" s="1">
        <v>0.8</v>
      </c>
      <c r="J1540" s="1" t="s">
        <v>7353</v>
      </c>
      <c r="K1540" s="1">
        <v>0.65</v>
      </c>
      <c r="L1540" s="1" t="s">
        <v>7354</v>
      </c>
      <c r="M1540" s="1">
        <v>5.8099999999999999E-2</v>
      </c>
      <c r="N1540" s="1" t="s">
        <v>7355</v>
      </c>
      <c r="O1540" s="1" t="s">
        <v>7356</v>
      </c>
      <c r="P1540" s="1">
        <v>2</v>
      </c>
      <c r="Q1540" s="1">
        <v>0</v>
      </c>
      <c r="R1540" s="1">
        <v>0.1162</v>
      </c>
      <c r="S1540" s="38">
        <v>43678</v>
      </c>
      <c r="T1540" s="1">
        <v>0.69</v>
      </c>
      <c r="U1540" s="1" t="s">
        <v>7357</v>
      </c>
      <c r="V1540" s="1">
        <v>8.0199999999999994E-2</v>
      </c>
      <c r="W1540" s="1" t="s">
        <v>7358</v>
      </c>
      <c r="X1540" s="1" t="b">
        <v>0</v>
      </c>
      <c r="Y1540" s="1" t="b">
        <v>0</v>
      </c>
    </row>
    <row r="1541" spans="1:25" x14ac:dyDescent="0.25">
      <c r="A1541" s="1" t="s">
        <v>8127</v>
      </c>
      <c r="B1541" s="1" t="s">
        <v>8128</v>
      </c>
      <c r="C1541" s="1" t="str">
        <f>VLOOKUP(B1541,店铺SKU信息!E:F,2,0)</f>
        <v>AGM19377-Gray-XL</v>
      </c>
      <c r="D1541" s="1" t="s">
        <v>8129</v>
      </c>
      <c r="E1541" s="1" t="s">
        <v>8415</v>
      </c>
      <c r="F1541" s="1" t="s">
        <v>7352</v>
      </c>
      <c r="G1541" s="1">
        <v>12.68</v>
      </c>
      <c r="H1541" s="1">
        <v>10.19</v>
      </c>
      <c r="I1541" s="1">
        <v>1.18</v>
      </c>
      <c r="J1541" s="1" t="s">
        <v>7353</v>
      </c>
      <c r="K1541" s="1">
        <v>0.4</v>
      </c>
      <c r="L1541" s="1" t="s">
        <v>7354</v>
      </c>
      <c r="M1541" s="1">
        <v>8.8300000000000003E-2</v>
      </c>
      <c r="N1541" s="1" t="s">
        <v>7355</v>
      </c>
      <c r="O1541" s="1" t="s">
        <v>7356</v>
      </c>
      <c r="P1541" s="1">
        <v>1</v>
      </c>
      <c r="Q1541" s="1">
        <v>0</v>
      </c>
      <c r="R1541" s="1">
        <v>8.8300000000000003E-2</v>
      </c>
      <c r="S1541" s="38">
        <v>43678</v>
      </c>
      <c r="T1541" s="1">
        <v>0.69</v>
      </c>
      <c r="U1541" s="1" t="s">
        <v>7357</v>
      </c>
      <c r="V1541" s="1">
        <v>6.0900000000000003E-2</v>
      </c>
      <c r="W1541" s="1" t="s">
        <v>7358</v>
      </c>
      <c r="X1541" s="1" t="b">
        <v>0</v>
      </c>
      <c r="Y1541" s="1" t="b">
        <v>0</v>
      </c>
    </row>
    <row r="1542" spans="1:25" x14ac:dyDescent="0.25">
      <c r="A1542" s="1" t="s">
        <v>8259</v>
      </c>
      <c r="B1542" s="1" t="s">
        <v>8260</v>
      </c>
      <c r="C1542" s="1" t="str">
        <f>VLOOKUP(B1542,店铺SKU信息!E:F,2,0)</f>
        <v>AGCY49211-Hot Pink-M</v>
      </c>
      <c r="D1542" s="1" t="s">
        <v>8261</v>
      </c>
      <c r="E1542" s="1" t="s">
        <v>7905</v>
      </c>
      <c r="F1542" s="1" t="s">
        <v>7352</v>
      </c>
      <c r="G1542" s="1">
        <v>18.5</v>
      </c>
      <c r="H1542" s="1">
        <v>15.5</v>
      </c>
      <c r="I1542" s="1">
        <v>1.8</v>
      </c>
      <c r="J1542" s="1" t="s">
        <v>7353</v>
      </c>
      <c r="K1542" s="1">
        <v>0.45</v>
      </c>
      <c r="L1542" s="1" t="s">
        <v>7354</v>
      </c>
      <c r="M1542" s="1">
        <v>0.29849999999999999</v>
      </c>
      <c r="N1542" s="1" t="s">
        <v>7355</v>
      </c>
      <c r="O1542" s="1" t="s">
        <v>8263</v>
      </c>
      <c r="P1542" s="1">
        <v>0.13</v>
      </c>
      <c r="Q1542" s="1">
        <v>0</v>
      </c>
      <c r="R1542" s="1">
        <v>3.85E-2</v>
      </c>
      <c r="S1542" s="38">
        <v>43678</v>
      </c>
      <c r="T1542" s="1">
        <v>0.48</v>
      </c>
      <c r="U1542" s="1" t="s">
        <v>7357</v>
      </c>
      <c r="V1542" s="1">
        <v>0.02</v>
      </c>
      <c r="W1542" s="1" t="s">
        <v>7358</v>
      </c>
      <c r="X1542" s="1" t="b">
        <v>0</v>
      </c>
      <c r="Y1542" s="1" t="b">
        <v>0</v>
      </c>
    </row>
    <row r="1543" spans="1:25" x14ac:dyDescent="0.25">
      <c r="A1543" s="1" t="s">
        <v>7388</v>
      </c>
      <c r="B1543" s="1" t="s">
        <v>7389</v>
      </c>
      <c r="C1543" s="1" t="str">
        <f>VLOOKUP(B1543,店铺SKU信息!E:F,2,0)</f>
        <v>AGM4896-Black-2XL</v>
      </c>
      <c r="D1543" s="1" t="s">
        <v>2646</v>
      </c>
      <c r="E1543" s="1" t="s">
        <v>8262</v>
      </c>
      <c r="F1543" s="1" t="s">
        <v>7352</v>
      </c>
      <c r="G1543" s="1">
        <v>13.69</v>
      </c>
      <c r="H1543" s="1">
        <v>3.9</v>
      </c>
      <c r="I1543" s="1">
        <v>2.1</v>
      </c>
      <c r="J1543" s="1" t="s">
        <v>7353</v>
      </c>
      <c r="K1543" s="1">
        <v>1.05</v>
      </c>
      <c r="L1543" s="1" t="s">
        <v>7354</v>
      </c>
      <c r="M1543" s="1">
        <v>6.4799999999999996E-2</v>
      </c>
      <c r="N1543" s="1" t="s">
        <v>7355</v>
      </c>
      <c r="O1543" s="1" t="s">
        <v>7356</v>
      </c>
      <c r="P1543" s="1">
        <v>0.06</v>
      </c>
      <c r="Q1543" s="1">
        <v>0</v>
      </c>
      <c r="R1543" s="1">
        <v>4.1999999999999997E-3</v>
      </c>
      <c r="S1543" s="38">
        <v>43678</v>
      </c>
      <c r="T1543" s="1">
        <v>0.69</v>
      </c>
      <c r="U1543" s="1" t="s">
        <v>7357</v>
      </c>
      <c r="V1543" s="1">
        <v>2.8999999999999998E-3</v>
      </c>
      <c r="W1543" s="1" t="s">
        <v>7358</v>
      </c>
      <c r="X1543" s="1" t="b">
        <v>0</v>
      </c>
      <c r="Y1543" s="1" t="b">
        <v>0</v>
      </c>
    </row>
    <row r="1544" spans="1:25" x14ac:dyDescent="0.25">
      <c r="A1544" s="1" t="s">
        <v>7931</v>
      </c>
      <c r="B1544" s="1" t="s">
        <v>7932</v>
      </c>
      <c r="C1544" s="1" t="str">
        <f>VLOOKUP(B1544,店铺SKU信息!E:F,2,0)</f>
        <v>AGM1926-Navy Blue-3XL</v>
      </c>
      <c r="D1544" s="1" t="s">
        <v>7933</v>
      </c>
      <c r="E1544" s="1" t="s">
        <v>8262</v>
      </c>
      <c r="F1544" s="1" t="s">
        <v>7352</v>
      </c>
      <c r="G1544" s="1">
        <v>9.5</v>
      </c>
      <c r="H1544" s="1">
        <v>5.2</v>
      </c>
      <c r="I1544" s="1">
        <v>1.6</v>
      </c>
      <c r="J1544" s="1" t="s">
        <v>7353</v>
      </c>
      <c r="K1544" s="1">
        <v>0.75</v>
      </c>
      <c r="L1544" s="1" t="s">
        <v>7354</v>
      </c>
      <c r="M1544" s="1">
        <v>4.5600000000000002E-2</v>
      </c>
      <c r="N1544" s="1" t="s">
        <v>7355</v>
      </c>
      <c r="O1544" s="1" t="s">
        <v>7356</v>
      </c>
      <c r="P1544" s="1">
        <v>1</v>
      </c>
      <c r="Q1544" s="1">
        <v>0</v>
      </c>
      <c r="R1544" s="1">
        <v>4.5600000000000002E-2</v>
      </c>
      <c r="S1544" s="38">
        <v>43678</v>
      </c>
      <c r="T1544" s="1">
        <v>0.69</v>
      </c>
      <c r="U1544" s="1" t="s">
        <v>7357</v>
      </c>
      <c r="V1544" s="1">
        <v>3.15E-2</v>
      </c>
      <c r="W1544" s="1" t="s">
        <v>7358</v>
      </c>
      <c r="X1544" s="1" t="b">
        <v>0</v>
      </c>
      <c r="Y1544" s="1" t="b">
        <v>0</v>
      </c>
    </row>
    <row r="1545" spans="1:25" x14ac:dyDescent="0.25">
      <c r="A1545" s="1" t="s">
        <v>8265</v>
      </c>
      <c r="B1545" s="1" t="s">
        <v>8266</v>
      </c>
      <c r="C1545" s="1" t="str">
        <f>VLOOKUP(B1545,店铺SKU信息!E:F,2,0)</f>
        <v>AGCY6706-Red-L</v>
      </c>
      <c r="D1545" s="1" t="s">
        <v>8267</v>
      </c>
      <c r="E1545" s="1" t="s">
        <v>8262</v>
      </c>
      <c r="F1545" s="1" t="s">
        <v>7352</v>
      </c>
      <c r="G1545" s="1">
        <v>12.25</v>
      </c>
      <c r="H1545" s="1">
        <v>9.65</v>
      </c>
      <c r="I1545" s="1">
        <v>1.8</v>
      </c>
      <c r="J1545" s="1" t="s">
        <v>7353</v>
      </c>
      <c r="K1545" s="1">
        <v>0.51</v>
      </c>
      <c r="L1545" s="1" t="s">
        <v>7354</v>
      </c>
      <c r="M1545" s="1">
        <v>0.1231</v>
      </c>
      <c r="N1545" s="1" t="s">
        <v>7355</v>
      </c>
      <c r="O1545" s="1" t="s">
        <v>7356</v>
      </c>
      <c r="P1545" s="1">
        <v>1.65</v>
      </c>
      <c r="Q1545" s="1">
        <v>0.81</v>
      </c>
      <c r="R1545" s="1">
        <v>0.1032</v>
      </c>
      <c r="S1545" s="38">
        <v>43678</v>
      </c>
      <c r="T1545" s="1">
        <v>0.69</v>
      </c>
      <c r="U1545" s="1" t="s">
        <v>7357</v>
      </c>
      <c r="V1545" s="1">
        <v>7.1199999999999999E-2</v>
      </c>
      <c r="W1545" s="1" t="s">
        <v>7358</v>
      </c>
      <c r="X1545" s="1" t="b">
        <v>0</v>
      </c>
      <c r="Y1545" s="1" t="b">
        <v>0</v>
      </c>
    </row>
    <row r="1546" spans="1:25" x14ac:dyDescent="0.25">
      <c r="A1546" s="1" t="s">
        <v>7500</v>
      </c>
      <c r="B1546" s="1" t="s">
        <v>7501</v>
      </c>
      <c r="C1546" s="1" t="str">
        <f>VLOOKUP(B1546,店铺SKU信息!E:F,2,0)</f>
        <v>AGM48999-Black-2XL</v>
      </c>
      <c r="D1546" s="1" t="s">
        <v>2813</v>
      </c>
      <c r="E1546" s="1" t="s">
        <v>8262</v>
      </c>
      <c r="F1546" s="1" t="s">
        <v>7352</v>
      </c>
      <c r="G1546" s="1">
        <v>11.7</v>
      </c>
      <c r="H1546" s="1">
        <v>9.5</v>
      </c>
      <c r="I1546" s="1">
        <v>1.7</v>
      </c>
      <c r="J1546" s="1" t="s">
        <v>7353</v>
      </c>
      <c r="K1546" s="1">
        <v>0.9</v>
      </c>
      <c r="L1546" s="1" t="s">
        <v>7354</v>
      </c>
      <c r="M1546" s="1">
        <v>0.10929999999999999</v>
      </c>
      <c r="N1546" s="1" t="s">
        <v>7355</v>
      </c>
      <c r="O1546" s="1" t="s">
        <v>7356</v>
      </c>
      <c r="P1546" s="1">
        <v>2.39</v>
      </c>
      <c r="Q1546" s="1">
        <v>0</v>
      </c>
      <c r="R1546" s="1">
        <v>0.26100000000000001</v>
      </c>
      <c r="S1546" s="38">
        <v>43678</v>
      </c>
      <c r="T1546" s="1">
        <v>0.69</v>
      </c>
      <c r="U1546" s="1" t="s">
        <v>7357</v>
      </c>
      <c r="V1546" s="1">
        <v>0.1792</v>
      </c>
      <c r="W1546" s="1" t="s">
        <v>7358</v>
      </c>
      <c r="X1546" s="1" t="b">
        <v>0</v>
      </c>
      <c r="Y1546" s="1" t="b">
        <v>0</v>
      </c>
    </row>
    <row r="1547" spans="1:25" x14ac:dyDescent="0.25">
      <c r="A1547" s="1" t="s">
        <v>7863</v>
      </c>
      <c r="B1547" s="1" t="s">
        <v>7864</v>
      </c>
      <c r="C1547" s="1" t="str">
        <f>VLOOKUP(B1547,店铺SKU信息!E:F,2,0)</f>
        <v>AGCY4062-Pink-S</v>
      </c>
      <c r="D1547" s="1" t="s">
        <v>3557</v>
      </c>
      <c r="E1547" s="1" t="s">
        <v>8262</v>
      </c>
      <c r="F1547" s="1" t="s">
        <v>7352</v>
      </c>
      <c r="G1547" s="1">
        <v>11.65</v>
      </c>
      <c r="H1547" s="1">
        <v>9.4499999999999993</v>
      </c>
      <c r="I1547" s="1">
        <v>1.25</v>
      </c>
      <c r="J1547" s="1" t="s">
        <v>7353</v>
      </c>
      <c r="K1547" s="1">
        <v>0.28999999999999998</v>
      </c>
      <c r="L1547" s="1" t="s">
        <v>7354</v>
      </c>
      <c r="M1547" s="1">
        <v>7.9500000000000001E-2</v>
      </c>
      <c r="N1547" s="1" t="s">
        <v>7355</v>
      </c>
      <c r="O1547" s="1" t="s">
        <v>7356</v>
      </c>
      <c r="P1547" s="1">
        <v>0.03</v>
      </c>
      <c r="Q1547" s="1">
        <v>0</v>
      </c>
      <c r="R1547" s="1">
        <v>2.5999999999999999E-3</v>
      </c>
      <c r="S1547" s="38">
        <v>43678</v>
      </c>
      <c r="T1547" s="1">
        <v>0.69</v>
      </c>
      <c r="U1547" s="1" t="s">
        <v>7357</v>
      </c>
      <c r="V1547" s="1">
        <v>1.8E-3</v>
      </c>
      <c r="W1547" s="1" t="s">
        <v>7358</v>
      </c>
      <c r="X1547" s="1" t="b">
        <v>0</v>
      </c>
      <c r="Y1547" s="1" t="b">
        <v>0</v>
      </c>
    </row>
    <row r="1548" spans="1:25" x14ac:dyDescent="0.25">
      <c r="A1548" s="1" t="s">
        <v>7480</v>
      </c>
      <c r="B1548" s="1" t="s">
        <v>7481</v>
      </c>
      <c r="C1548" s="1" t="str">
        <f>VLOOKUP(B1548,店铺SKU信息!E:F,2,0)</f>
        <v>AGM1926-Black-XL</v>
      </c>
      <c r="D1548" s="1" t="s">
        <v>3904</v>
      </c>
      <c r="E1548" s="1" t="s">
        <v>8262</v>
      </c>
      <c r="F1548" s="1" t="s">
        <v>7352</v>
      </c>
      <c r="G1548" s="1">
        <v>9.5</v>
      </c>
      <c r="H1548" s="1">
        <v>5.19</v>
      </c>
      <c r="I1548" s="1">
        <v>1.59</v>
      </c>
      <c r="J1548" s="1" t="s">
        <v>7353</v>
      </c>
      <c r="K1548" s="1">
        <v>0.75</v>
      </c>
      <c r="L1548" s="1" t="s">
        <v>7354</v>
      </c>
      <c r="M1548" s="1">
        <v>4.5499999999999999E-2</v>
      </c>
      <c r="N1548" s="1" t="s">
        <v>7355</v>
      </c>
      <c r="O1548" s="1" t="s">
        <v>7356</v>
      </c>
      <c r="P1548" s="1">
        <v>0.1</v>
      </c>
      <c r="Q1548" s="1">
        <v>0</v>
      </c>
      <c r="R1548" s="1">
        <v>4.4000000000000003E-3</v>
      </c>
      <c r="S1548" s="38">
        <v>43678</v>
      </c>
      <c r="T1548" s="1">
        <v>0.69</v>
      </c>
      <c r="U1548" s="1" t="s">
        <v>7357</v>
      </c>
      <c r="V1548" s="1">
        <v>3.0000000000000001E-3</v>
      </c>
      <c r="W1548" s="1" t="s">
        <v>7358</v>
      </c>
      <c r="X1548" s="1" t="b">
        <v>0</v>
      </c>
      <c r="Y1548" s="1" t="b">
        <v>0</v>
      </c>
    </row>
    <row r="1549" spans="1:25" x14ac:dyDescent="0.25">
      <c r="A1549" s="1" t="s">
        <v>8416</v>
      </c>
      <c r="B1549" s="1" t="s">
        <v>8417</v>
      </c>
      <c r="C1549" s="1" t="str">
        <f>VLOOKUP(B1549,店铺SKU信息!E:F,2,0)</f>
        <v>AGCY6792-White Black Striped-M</v>
      </c>
      <c r="D1549" s="1" t="s">
        <v>8418</v>
      </c>
      <c r="E1549" s="1" t="s">
        <v>8262</v>
      </c>
      <c r="F1549" s="1" t="s">
        <v>7352</v>
      </c>
      <c r="G1549" s="1">
        <v>9.69</v>
      </c>
      <c r="H1549" s="1">
        <v>5.5</v>
      </c>
      <c r="I1549" s="1">
        <v>0.8</v>
      </c>
      <c r="J1549" s="1" t="s">
        <v>7353</v>
      </c>
      <c r="K1549" s="1">
        <v>0.85</v>
      </c>
      <c r="L1549" s="1" t="s">
        <v>7354</v>
      </c>
      <c r="M1549" s="1">
        <v>2.4500000000000001E-2</v>
      </c>
      <c r="N1549" s="1" t="s">
        <v>7355</v>
      </c>
      <c r="O1549" s="1" t="s">
        <v>7356</v>
      </c>
      <c r="P1549" s="1">
        <v>0.03</v>
      </c>
      <c r="Q1549" s="1">
        <v>0</v>
      </c>
      <c r="R1549" s="1">
        <v>8.0000000000000004E-4</v>
      </c>
      <c r="S1549" s="38">
        <v>43678</v>
      </c>
      <c r="T1549" s="1">
        <v>0.69</v>
      </c>
      <c r="U1549" s="1" t="s">
        <v>7357</v>
      </c>
      <c r="V1549" s="1">
        <v>5.0000000000000001E-4</v>
      </c>
      <c r="W1549" s="1" t="s">
        <v>7358</v>
      </c>
      <c r="X1549" s="1" t="b">
        <v>0</v>
      </c>
      <c r="Y1549" s="1" t="b">
        <v>0</v>
      </c>
    </row>
    <row r="1550" spans="1:25" x14ac:dyDescent="0.25">
      <c r="A1550" s="1" t="s">
        <v>8322</v>
      </c>
      <c r="B1550" s="1" t="s">
        <v>8323</v>
      </c>
      <c r="C1550" s="1" t="str">
        <f>VLOOKUP(B1550,店铺SKU信息!E:F,2,0)</f>
        <v>AGCY6769-Black-S</v>
      </c>
      <c r="D1550" s="1" t="s">
        <v>8324</v>
      </c>
      <c r="E1550" s="1" t="s">
        <v>8262</v>
      </c>
      <c r="F1550" s="1" t="s">
        <v>7352</v>
      </c>
      <c r="G1550" s="1">
        <v>12.99</v>
      </c>
      <c r="H1550" s="1">
        <v>10.25</v>
      </c>
      <c r="I1550" s="1">
        <v>0.87</v>
      </c>
      <c r="J1550" s="1" t="s">
        <v>7353</v>
      </c>
      <c r="K1550" s="1">
        <v>0.25</v>
      </c>
      <c r="L1550" s="1" t="s">
        <v>7354</v>
      </c>
      <c r="M1550" s="1">
        <v>6.7000000000000004E-2</v>
      </c>
      <c r="N1550" s="1" t="s">
        <v>7355</v>
      </c>
      <c r="O1550" s="1" t="s">
        <v>7356</v>
      </c>
      <c r="P1550" s="1">
        <v>0.74</v>
      </c>
      <c r="Q1550" s="1">
        <v>0</v>
      </c>
      <c r="R1550" s="1">
        <v>4.9700000000000001E-2</v>
      </c>
      <c r="S1550" s="38">
        <v>43678</v>
      </c>
      <c r="T1550" s="1">
        <v>0.69</v>
      </c>
      <c r="U1550" s="1" t="s">
        <v>7357</v>
      </c>
      <c r="V1550" s="1">
        <v>3.4299999999999997E-2</v>
      </c>
      <c r="W1550" s="1" t="s">
        <v>7358</v>
      </c>
      <c r="X1550" s="1" t="b">
        <v>0</v>
      </c>
      <c r="Y1550" s="1" t="b">
        <v>0</v>
      </c>
    </row>
    <row r="1551" spans="1:25" x14ac:dyDescent="0.25">
      <c r="A1551" s="1" t="s">
        <v>7648</v>
      </c>
      <c r="B1551" s="1" t="s">
        <v>7649</v>
      </c>
      <c r="C1551" s="1" t="str">
        <f>VLOOKUP(B1551,店铺SKU信息!E:F,2,0)</f>
        <v>AGCY4063-Black-L</v>
      </c>
      <c r="D1551" s="1" t="s">
        <v>5991</v>
      </c>
      <c r="E1551" s="1" t="s">
        <v>8262</v>
      </c>
      <c r="F1551" s="1" t="s">
        <v>7352</v>
      </c>
      <c r="G1551" s="1">
        <v>13.07</v>
      </c>
      <c r="H1551" s="1">
        <v>10.28</v>
      </c>
      <c r="I1551" s="1">
        <v>0.79</v>
      </c>
      <c r="J1551" s="1" t="s">
        <v>7353</v>
      </c>
      <c r="K1551" s="1">
        <v>0.2</v>
      </c>
      <c r="L1551" s="1" t="s">
        <v>7354</v>
      </c>
      <c r="M1551" s="1">
        <v>6.1400000000000003E-2</v>
      </c>
      <c r="N1551" s="1" t="s">
        <v>7355</v>
      </c>
      <c r="O1551" s="1" t="s">
        <v>7356</v>
      </c>
      <c r="P1551" s="1">
        <v>0.06</v>
      </c>
      <c r="Q1551" s="1">
        <v>0</v>
      </c>
      <c r="R1551" s="1">
        <v>4.0000000000000001E-3</v>
      </c>
      <c r="S1551" s="38">
        <v>43678</v>
      </c>
      <c r="T1551" s="1">
        <v>0.69</v>
      </c>
      <c r="U1551" s="1" t="s">
        <v>7357</v>
      </c>
      <c r="V1551" s="1">
        <v>2.7000000000000001E-3</v>
      </c>
      <c r="W1551" s="1" t="s">
        <v>7358</v>
      </c>
      <c r="X1551" s="1" t="b">
        <v>0</v>
      </c>
      <c r="Y1551" s="1" t="b">
        <v>0</v>
      </c>
    </row>
    <row r="1552" spans="1:25" x14ac:dyDescent="0.25">
      <c r="A1552" s="1" t="s">
        <v>8288</v>
      </c>
      <c r="B1552" s="1" t="s">
        <v>8289</v>
      </c>
      <c r="C1552" s="1" t="str">
        <f>VLOOKUP(B1552,店铺SKU信息!E:F,2,0)</f>
        <v>AGCY6820-White-L</v>
      </c>
      <c r="D1552" s="1" t="s">
        <v>5785</v>
      </c>
      <c r="E1552" s="1" t="s">
        <v>8262</v>
      </c>
      <c r="F1552" s="1" t="s">
        <v>7352</v>
      </c>
      <c r="G1552" s="1">
        <v>13.07</v>
      </c>
      <c r="H1552" s="1">
        <v>10.28</v>
      </c>
      <c r="I1552" s="1">
        <v>0.79</v>
      </c>
      <c r="J1552" s="1" t="s">
        <v>7353</v>
      </c>
      <c r="K1552" s="1">
        <v>0.2</v>
      </c>
      <c r="L1552" s="1" t="s">
        <v>7354</v>
      </c>
      <c r="M1552" s="1">
        <v>6.1400000000000003E-2</v>
      </c>
      <c r="N1552" s="1" t="s">
        <v>7355</v>
      </c>
      <c r="O1552" s="1" t="s">
        <v>7356</v>
      </c>
      <c r="P1552" s="1">
        <v>0.94</v>
      </c>
      <c r="Q1552" s="1">
        <v>0</v>
      </c>
      <c r="R1552" s="1">
        <v>5.7500000000000002E-2</v>
      </c>
      <c r="S1552" s="38">
        <v>43678</v>
      </c>
      <c r="T1552" s="1">
        <v>0.69</v>
      </c>
      <c r="U1552" s="1" t="s">
        <v>7357</v>
      </c>
      <c r="V1552" s="1">
        <v>3.9600000000000003E-2</v>
      </c>
      <c r="W1552" s="1" t="s">
        <v>7358</v>
      </c>
      <c r="X1552" s="1" t="b">
        <v>0</v>
      </c>
      <c r="Y1552" s="1" t="b">
        <v>0</v>
      </c>
    </row>
    <row r="1553" spans="1:25" x14ac:dyDescent="0.25">
      <c r="A1553" s="1" t="s">
        <v>8391</v>
      </c>
      <c r="B1553" s="1" t="s">
        <v>8392</v>
      </c>
      <c r="C1553" s="1" t="str">
        <f>VLOOKUP(B1553,店铺SKU信息!E:F,2,0)</f>
        <v>AGCY49199-Black-2XL</v>
      </c>
      <c r="D1553" s="1" t="s">
        <v>8393</v>
      </c>
      <c r="E1553" s="1" t="s">
        <v>8262</v>
      </c>
      <c r="F1553" s="1" t="s">
        <v>7352</v>
      </c>
      <c r="G1553" s="1">
        <v>11</v>
      </c>
      <c r="H1553" s="1">
        <v>9</v>
      </c>
      <c r="I1553" s="1">
        <v>0.5</v>
      </c>
      <c r="J1553" s="1" t="s">
        <v>7353</v>
      </c>
      <c r="K1553" s="1">
        <v>0.3</v>
      </c>
      <c r="L1553" s="1" t="s">
        <v>7354</v>
      </c>
      <c r="M1553" s="1">
        <v>2.86E-2</v>
      </c>
      <c r="N1553" s="1" t="s">
        <v>7355</v>
      </c>
      <c r="O1553" s="1" t="s">
        <v>7356</v>
      </c>
      <c r="P1553" s="1">
        <v>0.03</v>
      </c>
      <c r="Q1553" s="1">
        <v>0</v>
      </c>
      <c r="R1553" s="1">
        <v>8.9999999999999998E-4</v>
      </c>
      <c r="S1553" s="38">
        <v>43678</v>
      </c>
      <c r="T1553" s="1">
        <v>0.69</v>
      </c>
      <c r="U1553" s="1" t="s">
        <v>7357</v>
      </c>
      <c r="V1553" s="1">
        <v>5.9999999999999995E-4</v>
      </c>
      <c r="W1553" s="1" t="s">
        <v>7358</v>
      </c>
      <c r="X1553" s="1" t="b">
        <v>0</v>
      </c>
      <c r="Y1553" s="1" t="b">
        <v>0</v>
      </c>
    </row>
    <row r="1554" spans="1:25" x14ac:dyDescent="0.25">
      <c r="A1554" s="1" t="s">
        <v>8299</v>
      </c>
      <c r="B1554" s="1" t="s">
        <v>8300</v>
      </c>
      <c r="C1554" s="1" t="str">
        <f>VLOOKUP(B1554,店铺SKU信息!E:F,2,0)</f>
        <v>AGCY4063-White-S</v>
      </c>
      <c r="D1554" s="1" t="s">
        <v>4164</v>
      </c>
      <c r="E1554" s="1" t="s">
        <v>8262</v>
      </c>
      <c r="F1554" s="1" t="s">
        <v>7352</v>
      </c>
      <c r="G1554" s="1">
        <v>13.07</v>
      </c>
      <c r="H1554" s="1">
        <v>10.28</v>
      </c>
      <c r="I1554" s="1">
        <v>0.79</v>
      </c>
      <c r="J1554" s="1" t="s">
        <v>7353</v>
      </c>
      <c r="K1554" s="1">
        <v>0.2</v>
      </c>
      <c r="L1554" s="1" t="s">
        <v>7354</v>
      </c>
      <c r="M1554" s="1">
        <v>6.1400000000000003E-2</v>
      </c>
      <c r="N1554" s="1" t="s">
        <v>7355</v>
      </c>
      <c r="O1554" s="1" t="s">
        <v>7356</v>
      </c>
      <c r="P1554" s="1">
        <v>0.19</v>
      </c>
      <c r="Q1554" s="1">
        <v>0</v>
      </c>
      <c r="R1554" s="1">
        <v>1.1900000000000001E-2</v>
      </c>
      <c r="S1554" s="38">
        <v>43678</v>
      </c>
      <c r="T1554" s="1">
        <v>0.69</v>
      </c>
      <c r="U1554" s="1" t="s">
        <v>7357</v>
      </c>
      <c r="V1554" s="1">
        <v>8.2000000000000007E-3</v>
      </c>
      <c r="W1554" s="1" t="s">
        <v>7358</v>
      </c>
      <c r="X1554" s="1" t="b">
        <v>0</v>
      </c>
      <c r="Y1554" s="1" t="b">
        <v>0</v>
      </c>
    </row>
    <row r="1555" spans="1:25" x14ac:dyDescent="0.25">
      <c r="A1555" s="1" t="s">
        <v>7743</v>
      </c>
      <c r="B1555" s="1" t="s">
        <v>7744</v>
      </c>
      <c r="C1555" s="1" t="str">
        <f>VLOOKUP(B1555,店铺SKU信息!E:F,2,0)</f>
        <v>AGCY1031-Red Stripe-S</v>
      </c>
      <c r="D1555" s="1" t="s">
        <v>7745</v>
      </c>
      <c r="E1555" s="1" t="s">
        <v>8262</v>
      </c>
      <c r="F1555" s="1" t="s">
        <v>7352</v>
      </c>
      <c r="G1555" s="1">
        <v>12.85</v>
      </c>
      <c r="H1555" s="1">
        <v>9.65</v>
      </c>
      <c r="I1555" s="1">
        <v>0.9</v>
      </c>
      <c r="J1555" s="1" t="s">
        <v>7353</v>
      </c>
      <c r="K1555" s="1">
        <v>0.35</v>
      </c>
      <c r="L1555" s="1" t="s">
        <v>7354</v>
      </c>
      <c r="M1555" s="1">
        <v>6.4600000000000005E-2</v>
      </c>
      <c r="N1555" s="1" t="s">
        <v>7355</v>
      </c>
      <c r="O1555" s="1" t="s">
        <v>7356</v>
      </c>
      <c r="P1555" s="1">
        <v>1</v>
      </c>
      <c r="Q1555" s="1">
        <v>0</v>
      </c>
      <c r="R1555" s="1">
        <v>6.4600000000000005E-2</v>
      </c>
      <c r="S1555" s="38">
        <v>43678</v>
      </c>
      <c r="T1555" s="1">
        <v>0.69</v>
      </c>
      <c r="U1555" s="1" t="s">
        <v>7357</v>
      </c>
      <c r="V1555" s="1">
        <v>4.4600000000000001E-2</v>
      </c>
      <c r="W1555" s="1" t="s">
        <v>7358</v>
      </c>
      <c r="X1555" s="1" t="b">
        <v>0</v>
      </c>
      <c r="Y1555" s="1" t="b">
        <v>0</v>
      </c>
    </row>
    <row r="1556" spans="1:25" x14ac:dyDescent="0.25">
      <c r="A1556" s="1" t="s">
        <v>8340</v>
      </c>
      <c r="B1556" s="1" t="s">
        <v>8341</v>
      </c>
      <c r="C1556" s="1" t="str">
        <f>VLOOKUP(B1556,店铺SKU信息!E:F,2,0)</f>
        <v>AGCY6768-Red-L</v>
      </c>
      <c r="D1556" s="1" t="s">
        <v>6815</v>
      </c>
      <c r="E1556" s="1" t="s">
        <v>8262</v>
      </c>
      <c r="F1556" s="1" t="s">
        <v>7352</v>
      </c>
      <c r="G1556" s="1">
        <v>12.99</v>
      </c>
      <c r="H1556" s="1">
        <v>10.24</v>
      </c>
      <c r="I1556" s="1">
        <v>0.94</v>
      </c>
      <c r="J1556" s="1" t="s">
        <v>7353</v>
      </c>
      <c r="K1556" s="1">
        <v>0.2</v>
      </c>
      <c r="L1556" s="1" t="s">
        <v>7354</v>
      </c>
      <c r="M1556" s="1">
        <v>7.2400000000000006E-2</v>
      </c>
      <c r="N1556" s="1" t="s">
        <v>7355</v>
      </c>
      <c r="O1556" s="1" t="s">
        <v>7356</v>
      </c>
      <c r="P1556" s="1">
        <v>1</v>
      </c>
      <c r="Q1556" s="1">
        <v>0.06</v>
      </c>
      <c r="R1556" s="1">
        <v>6.7699999999999996E-2</v>
      </c>
      <c r="S1556" s="38">
        <v>43678</v>
      </c>
      <c r="T1556" s="1">
        <v>0.69</v>
      </c>
      <c r="U1556" s="1" t="s">
        <v>7357</v>
      </c>
      <c r="V1556" s="1">
        <v>4.6699999999999998E-2</v>
      </c>
      <c r="W1556" s="1" t="s">
        <v>7358</v>
      </c>
      <c r="X1556" s="1" t="b">
        <v>0</v>
      </c>
      <c r="Y1556" s="1" t="b">
        <v>0</v>
      </c>
    </row>
    <row r="1557" spans="1:25" x14ac:dyDescent="0.25">
      <c r="A1557" s="1" t="s">
        <v>7472</v>
      </c>
      <c r="B1557" s="1" t="s">
        <v>7473</v>
      </c>
      <c r="C1557" s="1" t="str">
        <f>VLOOKUP(B1557,店铺SKU信息!E:F,2,0)</f>
        <v>AGM4896-Navy Blue-2XL</v>
      </c>
      <c r="D1557" s="1" t="s">
        <v>2687</v>
      </c>
      <c r="E1557" s="1" t="s">
        <v>8262</v>
      </c>
      <c r="F1557" s="1" t="s">
        <v>7352</v>
      </c>
      <c r="G1557" s="1">
        <v>13.7</v>
      </c>
      <c r="H1557" s="1">
        <v>3.9</v>
      </c>
      <c r="I1557" s="1">
        <v>2.1</v>
      </c>
      <c r="J1557" s="1" t="s">
        <v>7353</v>
      </c>
      <c r="K1557" s="1">
        <v>1.05</v>
      </c>
      <c r="L1557" s="1" t="s">
        <v>7354</v>
      </c>
      <c r="M1557" s="1">
        <v>6.4799999999999996E-2</v>
      </c>
      <c r="N1557" s="1" t="s">
        <v>7355</v>
      </c>
      <c r="O1557" s="1" t="s">
        <v>7356</v>
      </c>
      <c r="P1557" s="1">
        <v>0.1</v>
      </c>
      <c r="Q1557" s="1">
        <v>0</v>
      </c>
      <c r="R1557" s="1">
        <v>6.3E-3</v>
      </c>
      <c r="S1557" s="38">
        <v>43678</v>
      </c>
      <c r="T1557" s="1">
        <v>0.69</v>
      </c>
      <c r="U1557" s="1" t="s">
        <v>7357</v>
      </c>
      <c r="V1557" s="1">
        <v>4.3E-3</v>
      </c>
      <c r="W1557" s="1" t="s">
        <v>7358</v>
      </c>
      <c r="X1557" s="1" t="b">
        <v>0</v>
      </c>
      <c r="Y1557" s="1" t="b">
        <v>0</v>
      </c>
    </row>
    <row r="1558" spans="1:25" x14ac:dyDescent="0.25">
      <c r="A1558" s="1" t="s">
        <v>7502</v>
      </c>
      <c r="B1558" s="1" t="s">
        <v>7503</v>
      </c>
      <c r="C1558" s="1" t="str">
        <f>VLOOKUP(B1558,店铺SKU信息!E:F,2,0)</f>
        <v>AGM4896-Burgundy-3XL</v>
      </c>
      <c r="D1558" s="1" t="s">
        <v>2641</v>
      </c>
      <c r="E1558" s="1" t="s">
        <v>8262</v>
      </c>
      <c r="F1558" s="1" t="s">
        <v>7352</v>
      </c>
      <c r="G1558" s="1">
        <v>13.69</v>
      </c>
      <c r="H1558" s="1">
        <v>3.9</v>
      </c>
      <c r="I1558" s="1">
        <v>2.1</v>
      </c>
      <c r="J1558" s="1" t="s">
        <v>7353</v>
      </c>
      <c r="K1558" s="1">
        <v>1.05</v>
      </c>
      <c r="L1558" s="1" t="s">
        <v>7354</v>
      </c>
      <c r="M1558" s="1">
        <v>6.4799999999999996E-2</v>
      </c>
      <c r="N1558" s="1" t="s">
        <v>7355</v>
      </c>
      <c r="O1558" s="1" t="s">
        <v>7356</v>
      </c>
      <c r="P1558" s="1">
        <v>0.1</v>
      </c>
      <c r="Q1558" s="1">
        <v>0</v>
      </c>
      <c r="R1558" s="1">
        <v>6.3E-3</v>
      </c>
      <c r="S1558" s="38">
        <v>43678</v>
      </c>
      <c r="T1558" s="1">
        <v>0.69</v>
      </c>
      <c r="U1558" s="1" t="s">
        <v>7357</v>
      </c>
      <c r="V1558" s="1">
        <v>4.3E-3</v>
      </c>
      <c r="W1558" s="1" t="s">
        <v>7358</v>
      </c>
      <c r="X1558" s="1" t="b">
        <v>0</v>
      </c>
      <c r="Y1558" s="1" t="b">
        <v>0</v>
      </c>
    </row>
    <row r="1559" spans="1:25" x14ac:dyDescent="0.25">
      <c r="A1559" s="1" t="s">
        <v>8419</v>
      </c>
      <c r="B1559" s="1" t="s">
        <v>8420</v>
      </c>
      <c r="C1559" s="1" t="str">
        <f>VLOOKUP(B1559,店铺SKU信息!E:F,2,0)</f>
        <v>AGCY6769-Red-M</v>
      </c>
      <c r="D1559" s="1" t="s">
        <v>8421</v>
      </c>
      <c r="E1559" s="1" t="s">
        <v>8262</v>
      </c>
      <c r="F1559" s="1" t="s">
        <v>7352</v>
      </c>
      <c r="G1559" s="1">
        <v>12.99</v>
      </c>
      <c r="H1559" s="1">
        <v>10.25</v>
      </c>
      <c r="I1559" s="1">
        <v>0.87</v>
      </c>
      <c r="J1559" s="1" t="s">
        <v>7353</v>
      </c>
      <c r="K1559" s="1">
        <v>0.25</v>
      </c>
      <c r="L1559" s="1" t="s">
        <v>7354</v>
      </c>
      <c r="M1559" s="1">
        <v>6.7000000000000004E-2</v>
      </c>
      <c r="N1559" s="1" t="s">
        <v>7355</v>
      </c>
      <c r="O1559" s="1" t="s">
        <v>7356</v>
      </c>
      <c r="P1559" s="1">
        <v>1</v>
      </c>
      <c r="Q1559" s="1">
        <v>0.03</v>
      </c>
      <c r="R1559" s="1">
        <v>6.4899999999999999E-2</v>
      </c>
      <c r="S1559" s="38">
        <v>43678</v>
      </c>
      <c r="T1559" s="1">
        <v>0.69</v>
      </c>
      <c r="U1559" s="1" t="s">
        <v>7357</v>
      </c>
      <c r="V1559" s="1">
        <v>4.48E-2</v>
      </c>
      <c r="W1559" s="1" t="s">
        <v>7358</v>
      </c>
      <c r="X1559" s="1" t="b">
        <v>0</v>
      </c>
      <c r="Y1559" s="1" t="b">
        <v>0</v>
      </c>
    </row>
    <row r="1560" spans="1:25" x14ac:dyDescent="0.25">
      <c r="A1560" s="1" t="s">
        <v>7460</v>
      </c>
      <c r="B1560" s="1" t="s">
        <v>7461</v>
      </c>
      <c r="C1560" s="1" t="str">
        <f>VLOOKUP(B1560,店铺SKU信息!E:F,2,0)</f>
        <v>AGCY6752-Red White Plaid-S</v>
      </c>
      <c r="D1560" s="1" t="s">
        <v>7462</v>
      </c>
      <c r="E1560" s="1" t="s">
        <v>8262</v>
      </c>
      <c r="F1560" s="1" t="s">
        <v>7352</v>
      </c>
      <c r="G1560" s="1">
        <v>13.07</v>
      </c>
      <c r="H1560" s="1">
        <v>10.28</v>
      </c>
      <c r="I1560" s="1">
        <v>0.79</v>
      </c>
      <c r="J1560" s="1" t="s">
        <v>7353</v>
      </c>
      <c r="K1560" s="1">
        <v>0.2</v>
      </c>
      <c r="L1560" s="1" t="s">
        <v>7354</v>
      </c>
      <c r="M1560" s="1">
        <v>6.1400000000000003E-2</v>
      </c>
      <c r="N1560" s="1" t="s">
        <v>7355</v>
      </c>
      <c r="O1560" s="1" t="s">
        <v>7356</v>
      </c>
      <c r="P1560" s="1">
        <v>0.03</v>
      </c>
      <c r="Q1560" s="1">
        <v>0</v>
      </c>
      <c r="R1560" s="1">
        <v>2E-3</v>
      </c>
      <c r="S1560" s="38">
        <v>43678</v>
      </c>
      <c r="T1560" s="1">
        <v>0.69</v>
      </c>
      <c r="U1560" s="1" t="s">
        <v>7357</v>
      </c>
      <c r="V1560" s="1">
        <v>1.4E-3</v>
      </c>
      <c r="W1560" s="1" t="s">
        <v>7358</v>
      </c>
      <c r="X1560" s="1" t="b">
        <v>0</v>
      </c>
      <c r="Y1560" s="1" t="b">
        <v>0</v>
      </c>
    </row>
    <row r="1561" spans="1:25" x14ac:dyDescent="0.25">
      <c r="A1561" s="1" t="s">
        <v>7670</v>
      </c>
      <c r="B1561" s="1" t="s">
        <v>7671</v>
      </c>
      <c r="C1561" s="1" t="str">
        <f>VLOOKUP(B1561,店铺SKU信息!E:F,2,0)</f>
        <v>AGCY6752-Red White Plaid-L</v>
      </c>
      <c r="D1561" s="1" t="s">
        <v>7672</v>
      </c>
      <c r="E1561" s="1" t="s">
        <v>8262</v>
      </c>
      <c r="F1561" s="1" t="s">
        <v>7352</v>
      </c>
      <c r="G1561" s="1">
        <v>13.07</v>
      </c>
      <c r="H1561" s="1">
        <v>10.28</v>
      </c>
      <c r="I1561" s="1">
        <v>0.79</v>
      </c>
      <c r="J1561" s="1" t="s">
        <v>7353</v>
      </c>
      <c r="K1561" s="1">
        <v>0.2</v>
      </c>
      <c r="L1561" s="1" t="s">
        <v>7354</v>
      </c>
      <c r="M1561" s="1">
        <v>6.1400000000000003E-2</v>
      </c>
      <c r="N1561" s="1" t="s">
        <v>7355</v>
      </c>
      <c r="O1561" s="1" t="s">
        <v>7356</v>
      </c>
      <c r="P1561" s="1">
        <v>0.68</v>
      </c>
      <c r="Q1561" s="1">
        <v>0</v>
      </c>
      <c r="R1561" s="1">
        <v>4.1599999999999998E-2</v>
      </c>
      <c r="S1561" s="38">
        <v>43678</v>
      </c>
      <c r="T1561" s="1">
        <v>0.69</v>
      </c>
      <c r="U1561" s="1" t="s">
        <v>7357</v>
      </c>
      <c r="V1561" s="1">
        <v>2.87E-2</v>
      </c>
      <c r="W1561" s="1" t="s">
        <v>7358</v>
      </c>
      <c r="X1561" s="1" t="b">
        <v>0</v>
      </c>
      <c r="Y1561" s="1" t="b">
        <v>0</v>
      </c>
    </row>
    <row r="1562" spans="1:25" x14ac:dyDescent="0.25">
      <c r="A1562" s="1" t="s">
        <v>7482</v>
      </c>
      <c r="B1562" s="1" t="s">
        <v>7483</v>
      </c>
      <c r="C1562" s="1" t="str">
        <f>VLOOKUP(B1562,店铺SKU信息!E:F,2,0)</f>
        <v>AGM4896-Blue-3XL</v>
      </c>
      <c r="D1562" s="1" t="s">
        <v>3030</v>
      </c>
      <c r="E1562" s="1" t="s">
        <v>8262</v>
      </c>
      <c r="F1562" s="1" t="s">
        <v>7352</v>
      </c>
      <c r="G1562" s="1">
        <v>13.69</v>
      </c>
      <c r="H1562" s="1">
        <v>3.9</v>
      </c>
      <c r="I1562" s="1">
        <v>2.1</v>
      </c>
      <c r="J1562" s="1" t="s">
        <v>7353</v>
      </c>
      <c r="K1562" s="1">
        <v>1.05</v>
      </c>
      <c r="L1562" s="1" t="s">
        <v>7354</v>
      </c>
      <c r="M1562" s="1">
        <v>6.4799999999999996E-2</v>
      </c>
      <c r="N1562" s="1" t="s">
        <v>7355</v>
      </c>
      <c r="O1562" s="1" t="s">
        <v>7356</v>
      </c>
      <c r="P1562" s="1">
        <v>0.48</v>
      </c>
      <c r="Q1562" s="1">
        <v>0</v>
      </c>
      <c r="R1562" s="1">
        <v>3.1399999999999997E-2</v>
      </c>
      <c r="S1562" s="38">
        <v>43678</v>
      </c>
      <c r="T1562" s="1">
        <v>0.69</v>
      </c>
      <c r="U1562" s="1" t="s">
        <v>7357</v>
      </c>
      <c r="V1562" s="1">
        <v>2.1600000000000001E-2</v>
      </c>
      <c r="W1562" s="1" t="s">
        <v>7358</v>
      </c>
      <c r="X1562" s="1" t="b">
        <v>0</v>
      </c>
      <c r="Y1562" s="1" t="b">
        <v>0</v>
      </c>
    </row>
    <row r="1563" spans="1:25" x14ac:dyDescent="0.25">
      <c r="A1563" s="1" t="s">
        <v>7610</v>
      </c>
      <c r="B1563" s="1" t="s">
        <v>7611</v>
      </c>
      <c r="C1563" s="1" t="str">
        <f>VLOOKUP(B1563,店铺SKU信息!E:F,2,0)</f>
        <v>AGCY46144-Blue Polka-L</v>
      </c>
      <c r="D1563" s="1" t="s">
        <v>7612</v>
      </c>
      <c r="E1563" s="1" t="s">
        <v>8262</v>
      </c>
      <c r="F1563" s="1" t="s">
        <v>7352</v>
      </c>
      <c r="G1563" s="1">
        <v>12.4</v>
      </c>
      <c r="H1563" s="1">
        <v>9.84</v>
      </c>
      <c r="I1563" s="1">
        <v>1.46</v>
      </c>
      <c r="J1563" s="1" t="s">
        <v>7353</v>
      </c>
      <c r="K1563" s="1">
        <v>0.55000000000000004</v>
      </c>
      <c r="L1563" s="1" t="s">
        <v>7354</v>
      </c>
      <c r="M1563" s="1">
        <v>0.10290000000000001</v>
      </c>
      <c r="N1563" s="1" t="s">
        <v>7355</v>
      </c>
      <c r="O1563" s="1" t="s">
        <v>7356</v>
      </c>
      <c r="P1563" s="1">
        <v>1</v>
      </c>
      <c r="Q1563" s="1">
        <v>0.06</v>
      </c>
      <c r="R1563" s="1">
        <v>9.6299999999999997E-2</v>
      </c>
      <c r="S1563" s="38">
        <v>43678</v>
      </c>
      <c r="T1563" s="1">
        <v>0.69</v>
      </c>
      <c r="U1563" s="1" t="s">
        <v>7357</v>
      </c>
      <c r="V1563" s="1">
        <v>6.6400000000000001E-2</v>
      </c>
      <c r="W1563" s="1" t="s">
        <v>7358</v>
      </c>
      <c r="X1563" s="1" t="b">
        <v>0</v>
      </c>
      <c r="Y1563" s="1" t="b">
        <v>0</v>
      </c>
    </row>
    <row r="1564" spans="1:25" x14ac:dyDescent="0.25">
      <c r="A1564" s="1" t="s">
        <v>7530</v>
      </c>
      <c r="B1564" s="1" t="s">
        <v>7531</v>
      </c>
      <c r="C1564" s="1" t="str">
        <f>VLOOKUP(B1564,店铺SKU信息!E:F,2,0)</f>
        <v>AGCY2379-Black-M</v>
      </c>
      <c r="D1564" s="1" t="s">
        <v>3019</v>
      </c>
      <c r="E1564" s="1" t="s">
        <v>8262</v>
      </c>
      <c r="F1564" s="1" t="s">
        <v>7352</v>
      </c>
      <c r="G1564" s="1">
        <v>15.34</v>
      </c>
      <c r="H1564" s="1">
        <v>11.85</v>
      </c>
      <c r="I1564" s="1">
        <v>1.95</v>
      </c>
      <c r="J1564" s="1" t="s">
        <v>7353</v>
      </c>
      <c r="K1564" s="1">
        <v>0.4</v>
      </c>
      <c r="L1564" s="1" t="s">
        <v>7354</v>
      </c>
      <c r="M1564" s="1">
        <v>0.20499999999999999</v>
      </c>
      <c r="N1564" s="1" t="s">
        <v>7355</v>
      </c>
      <c r="O1564" s="1" t="s">
        <v>7356</v>
      </c>
      <c r="P1564" s="1">
        <v>0.13</v>
      </c>
      <c r="Q1564" s="1">
        <v>0</v>
      </c>
      <c r="R1564" s="1">
        <v>2.64E-2</v>
      </c>
      <c r="S1564" s="38">
        <v>43678</v>
      </c>
      <c r="T1564" s="1">
        <v>0.69</v>
      </c>
      <c r="U1564" s="1" t="s">
        <v>7357</v>
      </c>
      <c r="V1564" s="1">
        <v>1.8200000000000001E-2</v>
      </c>
      <c r="W1564" s="1" t="s">
        <v>7358</v>
      </c>
      <c r="X1564" s="1" t="b">
        <v>0</v>
      </c>
      <c r="Y1564" s="1" t="b">
        <v>0</v>
      </c>
    </row>
    <row r="1565" spans="1:25" x14ac:dyDescent="0.25">
      <c r="A1565" s="1" t="s">
        <v>7769</v>
      </c>
      <c r="B1565" s="1" t="s">
        <v>7770</v>
      </c>
      <c r="C1565" s="1" t="str">
        <f>VLOOKUP(B1565,店铺SKU信息!E:F,2,0)</f>
        <v>AGCY6812-White-S</v>
      </c>
      <c r="D1565" s="1" t="s">
        <v>7771</v>
      </c>
      <c r="E1565" s="1" t="s">
        <v>8262</v>
      </c>
      <c r="F1565" s="1" t="s">
        <v>7352</v>
      </c>
      <c r="G1565" s="1">
        <v>13.07</v>
      </c>
      <c r="H1565" s="1">
        <v>10.28</v>
      </c>
      <c r="I1565" s="1">
        <v>0.79</v>
      </c>
      <c r="J1565" s="1" t="s">
        <v>7353</v>
      </c>
      <c r="K1565" s="1">
        <v>0.2</v>
      </c>
      <c r="L1565" s="1" t="s">
        <v>7354</v>
      </c>
      <c r="M1565" s="1">
        <v>6.1400000000000003E-2</v>
      </c>
      <c r="N1565" s="1" t="s">
        <v>7355</v>
      </c>
      <c r="O1565" s="1" t="s">
        <v>7356</v>
      </c>
      <c r="P1565" s="1">
        <v>0.94</v>
      </c>
      <c r="Q1565" s="1">
        <v>0.52</v>
      </c>
      <c r="R1565" s="1">
        <v>2.58E-2</v>
      </c>
      <c r="S1565" s="38">
        <v>43678</v>
      </c>
      <c r="T1565" s="1">
        <v>0.69</v>
      </c>
      <c r="U1565" s="1" t="s">
        <v>7357</v>
      </c>
      <c r="V1565" s="1">
        <v>1.78E-2</v>
      </c>
      <c r="W1565" s="1" t="s">
        <v>7358</v>
      </c>
      <c r="X1565" s="1" t="b">
        <v>0</v>
      </c>
      <c r="Y1565" s="1" t="b">
        <v>0</v>
      </c>
    </row>
    <row r="1566" spans="1:25" x14ac:dyDescent="0.25">
      <c r="A1566" s="1" t="s">
        <v>8215</v>
      </c>
      <c r="B1566" s="1" t="s">
        <v>8216</v>
      </c>
      <c r="C1566" s="1" t="str">
        <f>VLOOKUP(B1566,店铺SKU信息!E:F,2,0)</f>
        <v>AGCY6749-White-XL</v>
      </c>
      <c r="D1566" s="1" t="s">
        <v>4679</v>
      </c>
      <c r="E1566" s="1" t="s">
        <v>8262</v>
      </c>
      <c r="F1566" s="1" t="s">
        <v>7352</v>
      </c>
      <c r="G1566" s="1">
        <v>13.07</v>
      </c>
      <c r="H1566" s="1">
        <v>10.28</v>
      </c>
      <c r="I1566" s="1">
        <v>0.79</v>
      </c>
      <c r="J1566" s="1" t="s">
        <v>7353</v>
      </c>
      <c r="K1566" s="1">
        <v>0.2</v>
      </c>
      <c r="L1566" s="1" t="s">
        <v>7354</v>
      </c>
      <c r="M1566" s="1">
        <v>6.1400000000000003E-2</v>
      </c>
      <c r="N1566" s="1" t="s">
        <v>7355</v>
      </c>
      <c r="O1566" s="1" t="s">
        <v>7356</v>
      </c>
      <c r="P1566" s="1">
        <v>0.35</v>
      </c>
      <c r="Q1566" s="1">
        <v>0</v>
      </c>
      <c r="R1566" s="1">
        <v>2.18E-2</v>
      </c>
      <c r="S1566" s="38">
        <v>43678</v>
      </c>
      <c r="T1566" s="1">
        <v>0.69</v>
      </c>
      <c r="U1566" s="1" t="s">
        <v>7357</v>
      </c>
      <c r="V1566" s="1">
        <v>1.4999999999999999E-2</v>
      </c>
      <c r="W1566" s="1" t="s">
        <v>7358</v>
      </c>
      <c r="X1566" s="1" t="b">
        <v>0</v>
      </c>
      <c r="Y1566" s="1" t="b">
        <v>0</v>
      </c>
    </row>
    <row r="1567" spans="1:25" x14ac:dyDescent="0.25">
      <c r="A1567" s="1" t="s">
        <v>7456</v>
      </c>
      <c r="B1567" s="1" t="s">
        <v>7457</v>
      </c>
      <c r="C1567" s="1" t="str">
        <f>VLOOKUP(B1567,店铺SKU信息!E:F,2,0)</f>
        <v>AGM48999-Purple-XL</v>
      </c>
      <c r="D1567" s="1" t="s">
        <v>2636</v>
      </c>
      <c r="E1567" s="1" t="s">
        <v>8262</v>
      </c>
      <c r="F1567" s="1" t="s">
        <v>7352</v>
      </c>
      <c r="G1567" s="1">
        <v>11.7</v>
      </c>
      <c r="H1567" s="1">
        <v>9.5</v>
      </c>
      <c r="I1567" s="1">
        <v>1.7</v>
      </c>
      <c r="J1567" s="1" t="s">
        <v>7353</v>
      </c>
      <c r="K1567" s="1">
        <v>0.9</v>
      </c>
      <c r="L1567" s="1" t="s">
        <v>7354</v>
      </c>
      <c r="M1567" s="1">
        <v>0.1091</v>
      </c>
      <c r="N1567" s="1" t="s">
        <v>7355</v>
      </c>
      <c r="O1567" s="1" t="s">
        <v>7356</v>
      </c>
      <c r="P1567" s="1">
        <v>1</v>
      </c>
      <c r="Q1567" s="1">
        <v>0</v>
      </c>
      <c r="R1567" s="1">
        <v>0.1091</v>
      </c>
      <c r="S1567" s="38">
        <v>43678</v>
      </c>
      <c r="T1567" s="1">
        <v>0.69</v>
      </c>
      <c r="U1567" s="1" t="s">
        <v>7357</v>
      </c>
      <c r="V1567" s="1">
        <v>7.5300000000000006E-2</v>
      </c>
      <c r="W1567" s="1" t="s">
        <v>7358</v>
      </c>
      <c r="X1567" s="1" t="b">
        <v>0</v>
      </c>
      <c r="Y1567" s="1" t="b">
        <v>0</v>
      </c>
    </row>
    <row r="1568" spans="1:25" x14ac:dyDescent="0.25">
      <c r="A1568" s="1" t="s">
        <v>7568</v>
      </c>
      <c r="B1568" s="1" t="s">
        <v>7569</v>
      </c>
      <c r="C1568" s="1" t="str">
        <f>VLOOKUP(B1568,店铺SKU信息!E:F,2,0)</f>
        <v>AGCY6820-Black-S</v>
      </c>
      <c r="D1568" s="1" t="s">
        <v>4096</v>
      </c>
      <c r="E1568" s="1" t="s">
        <v>8262</v>
      </c>
      <c r="F1568" s="1" t="s">
        <v>7352</v>
      </c>
      <c r="G1568" s="1">
        <v>13.07</v>
      </c>
      <c r="H1568" s="1">
        <v>10.28</v>
      </c>
      <c r="I1568" s="1">
        <v>0.79</v>
      </c>
      <c r="J1568" s="1" t="s">
        <v>7353</v>
      </c>
      <c r="K1568" s="1">
        <v>0.2</v>
      </c>
      <c r="L1568" s="1" t="s">
        <v>7354</v>
      </c>
      <c r="M1568" s="1">
        <v>6.1400000000000003E-2</v>
      </c>
      <c r="N1568" s="1" t="s">
        <v>7355</v>
      </c>
      <c r="O1568" s="1" t="s">
        <v>7356</v>
      </c>
      <c r="P1568" s="1">
        <v>0.16</v>
      </c>
      <c r="Q1568" s="1">
        <v>0</v>
      </c>
      <c r="R1568" s="1">
        <v>9.9000000000000008E-3</v>
      </c>
      <c r="S1568" s="38">
        <v>43678</v>
      </c>
      <c r="T1568" s="1">
        <v>0.69</v>
      </c>
      <c r="U1568" s="1" t="s">
        <v>7357</v>
      </c>
      <c r="V1568" s="1">
        <v>6.7999999999999996E-3</v>
      </c>
      <c r="W1568" s="1" t="s">
        <v>7358</v>
      </c>
      <c r="X1568" s="1" t="b">
        <v>0</v>
      </c>
      <c r="Y1568" s="1" t="b">
        <v>0</v>
      </c>
    </row>
    <row r="1569" spans="1:25" x14ac:dyDescent="0.25">
      <c r="A1569" s="1" t="s">
        <v>8422</v>
      </c>
      <c r="B1569" s="1" t="s">
        <v>8423</v>
      </c>
      <c r="C1569" s="1" t="str">
        <f>VLOOKUP(B1569,店铺SKU信息!E:F,2,0)</f>
        <v>AGCY6812-Navy Blue-S</v>
      </c>
      <c r="D1569" s="1" t="s">
        <v>8424</v>
      </c>
      <c r="E1569" s="1" t="s">
        <v>8262</v>
      </c>
      <c r="F1569" s="1" t="s">
        <v>7352</v>
      </c>
      <c r="G1569" s="1">
        <v>13.07</v>
      </c>
      <c r="H1569" s="1">
        <v>10.28</v>
      </c>
      <c r="I1569" s="1">
        <v>0.79</v>
      </c>
      <c r="J1569" s="1" t="s">
        <v>7353</v>
      </c>
      <c r="K1569" s="1">
        <v>0.2</v>
      </c>
      <c r="L1569" s="1" t="s">
        <v>7354</v>
      </c>
      <c r="M1569" s="1">
        <v>6.1400000000000003E-2</v>
      </c>
      <c r="N1569" s="1" t="s">
        <v>7355</v>
      </c>
      <c r="O1569" s="1" t="s">
        <v>7356</v>
      </c>
      <c r="P1569" s="1">
        <v>0.81</v>
      </c>
      <c r="Q1569" s="1">
        <v>0.39</v>
      </c>
      <c r="R1569" s="1">
        <v>2.58E-2</v>
      </c>
      <c r="S1569" s="38">
        <v>43678</v>
      </c>
      <c r="T1569" s="1">
        <v>0.69</v>
      </c>
      <c r="U1569" s="1" t="s">
        <v>7357</v>
      </c>
      <c r="V1569" s="1">
        <v>1.78E-2</v>
      </c>
      <c r="W1569" s="1" t="s">
        <v>7358</v>
      </c>
      <c r="X1569" s="1" t="b">
        <v>0</v>
      </c>
      <c r="Y1569" s="1" t="b">
        <v>0</v>
      </c>
    </row>
    <row r="1570" spans="1:25" x14ac:dyDescent="0.25">
      <c r="A1570" s="1" t="s">
        <v>7380</v>
      </c>
      <c r="B1570" s="1" t="s">
        <v>7381</v>
      </c>
      <c r="C1570" s="1" t="str">
        <f>VLOOKUP(B1570,店铺SKU信息!E:F,2,0)</f>
        <v>AGM4896-Burgundy-4XL</v>
      </c>
      <c r="D1570" s="1" t="s">
        <v>2828</v>
      </c>
      <c r="E1570" s="1" t="s">
        <v>8262</v>
      </c>
      <c r="F1570" s="1" t="s">
        <v>7352</v>
      </c>
      <c r="G1570" s="1">
        <v>13.69</v>
      </c>
      <c r="H1570" s="1">
        <v>3.9</v>
      </c>
      <c r="I1570" s="1">
        <v>2.1</v>
      </c>
      <c r="J1570" s="1" t="s">
        <v>7353</v>
      </c>
      <c r="K1570" s="1">
        <v>1.05</v>
      </c>
      <c r="L1570" s="1" t="s">
        <v>7354</v>
      </c>
      <c r="M1570" s="1">
        <v>6.4799999999999996E-2</v>
      </c>
      <c r="N1570" s="1" t="s">
        <v>7355</v>
      </c>
      <c r="O1570" s="1" t="s">
        <v>7356</v>
      </c>
      <c r="P1570" s="1">
        <v>0.48</v>
      </c>
      <c r="Q1570" s="1">
        <v>0</v>
      </c>
      <c r="R1570" s="1">
        <v>3.1399999999999997E-2</v>
      </c>
      <c r="S1570" s="38">
        <v>43678</v>
      </c>
      <c r="T1570" s="1">
        <v>0.69</v>
      </c>
      <c r="U1570" s="1" t="s">
        <v>7357</v>
      </c>
      <c r="V1570" s="1">
        <v>2.1600000000000001E-2</v>
      </c>
      <c r="W1570" s="1" t="s">
        <v>7358</v>
      </c>
      <c r="X1570" s="1" t="b">
        <v>0</v>
      </c>
      <c r="Y1570" s="1" t="b">
        <v>0</v>
      </c>
    </row>
    <row r="1571" spans="1:25" x14ac:dyDescent="0.25">
      <c r="A1571" s="1" t="s">
        <v>8425</v>
      </c>
      <c r="B1571" s="1" t="s">
        <v>8426</v>
      </c>
      <c r="C1571" s="1" t="str">
        <f>VLOOKUP(B1571,店铺SKU信息!E:F,2,0)</f>
        <v>AGCY6765-Red-S</v>
      </c>
      <c r="D1571" s="1" t="s">
        <v>8427</v>
      </c>
      <c r="E1571" s="1" t="s">
        <v>8262</v>
      </c>
      <c r="F1571" s="1" t="s">
        <v>7352</v>
      </c>
      <c r="G1571" s="1">
        <v>12.44</v>
      </c>
      <c r="H1571" s="1">
        <v>10.24</v>
      </c>
      <c r="I1571" s="1">
        <v>0.87</v>
      </c>
      <c r="J1571" s="1" t="s">
        <v>7353</v>
      </c>
      <c r="K1571" s="1">
        <v>0.35</v>
      </c>
      <c r="L1571" s="1" t="s">
        <v>7354</v>
      </c>
      <c r="M1571" s="1">
        <v>6.4100000000000004E-2</v>
      </c>
      <c r="N1571" s="1" t="s">
        <v>7355</v>
      </c>
      <c r="O1571" s="1" t="s">
        <v>7356</v>
      </c>
      <c r="P1571" s="1">
        <v>0.23</v>
      </c>
      <c r="Q1571" s="1">
        <v>0.19</v>
      </c>
      <c r="R1571" s="1">
        <v>2.0999999999999999E-3</v>
      </c>
      <c r="S1571" s="38">
        <v>43678</v>
      </c>
      <c r="T1571" s="1">
        <v>0.69</v>
      </c>
      <c r="U1571" s="1" t="s">
        <v>7357</v>
      </c>
      <c r="V1571" s="1">
        <v>1.4E-3</v>
      </c>
      <c r="W1571" s="1" t="s">
        <v>7358</v>
      </c>
      <c r="X1571" s="1" t="b">
        <v>0</v>
      </c>
      <c r="Y1571" s="1" t="b">
        <v>0</v>
      </c>
    </row>
    <row r="1572" spans="1:25" x14ac:dyDescent="0.25">
      <c r="A1572" s="1" t="s">
        <v>7964</v>
      </c>
      <c r="B1572" s="1" t="s">
        <v>7965</v>
      </c>
      <c r="C1572" s="1" t="str">
        <f>VLOOKUP(B1572,店铺SKU信息!E:F,2,0)</f>
        <v>AGM1926-Navy Blue-2XL</v>
      </c>
      <c r="D1572" s="1" t="s">
        <v>2903</v>
      </c>
      <c r="E1572" s="1" t="s">
        <v>8262</v>
      </c>
      <c r="F1572" s="1" t="s">
        <v>7352</v>
      </c>
      <c r="G1572" s="1">
        <v>9.5</v>
      </c>
      <c r="H1572" s="1">
        <v>5.19</v>
      </c>
      <c r="I1572" s="1">
        <v>1.59</v>
      </c>
      <c r="J1572" s="1" t="s">
        <v>7353</v>
      </c>
      <c r="K1572" s="1">
        <v>0.75</v>
      </c>
      <c r="L1572" s="1" t="s">
        <v>7354</v>
      </c>
      <c r="M1572" s="1">
        <v>4.5499999999999999E-2</v>
      </c>
      <c r="N1572" s="1" t="s">
        <v>7355</v>
      </c>
      <c r="O1572" s="1" t="s">
        <v>7356</v>
      </c>
      <c r="P1572" s="1">
        <v>0.32</v>
      </c>
      <c r="Q1572" s="1">
        <v>0</v>
      </c>
      <c r="R1572" s="1">
        <v>1.47E-2</v>
      </c>
      <c r="S1572" s="38">
        <v>43678</v>
      </c>
      <c r="T1572" s="1">
        <v>0.69</v>
      </c>
      <c r="U1572" s="1" t="s">
        <v>7357</v>
      </c>
      <c r="V1572" s="1">
        <v>1.01E-2</v>
      </c>
      <c r="W1572" s="1" t="s">
        <v>7358</v>
      </c>
      <c r="X1572" s="1" t="b">
        <v>0</v>
      </c>
      <c r="Y1572" s="1" t="b">
        <v>0</v>
      </c>
    </row>
    <row r="1573" spans="1:25" x14ac:dyDescent="0.25">
      <c r="A1573" s="1" t="s">
        <v>7885</v>
      </c>
      <c r="B1573" s="1" t="s">
        <v>7886</v>
      </c>
      <c r="C1573" s="1" t="str">
        <f>VLOOKUP(B1573,店铺SKU信息!E:F,2,0)</f>
        <v>AGCY6758-Black-M</v>
      </c>
      <c r="D1573" s="1" t="s">
        <v>2660</v>
      </c>
      <c r="E1573" s="1" t="s">
        <v>8262</v>
      </c>
      <c r="F1573" s="1" t="s">
        <v>7352</v>
      </c>
      <c r="G1573" s="1">
        <v>11.4</v>
      </c>
      <c r="H1573" s="1">
        <v>9.5</v>
      </c>
      <c r="I1573" s="1">
        <v>2.8</v>
      </c>
      <c r="J1573" s="1" t="s">
        <v>7353</v>
      </c>
      <c r="K1573" s="1">
        <v>0.6</v>
      </c>
      <c r="L1573" s="1" t="s">
        <v>7354</v>
      </c>
      <c r="M1573" s="1">
        <v>0.17530000000000001</v>
      </c>
      <c r="N1573" s="1" t="s">
        <v>7355</v>
      </c>
      <c r="O1573" s="1" t="s">
        <v>7356</v>
      </c>
      <c r="P1573" s="1">
        <v>0.19</v>
      </c>
      <c r="Q1573" s="1">
        <v>0</v>
      </c>
      <c r="R1573" s="1">
        <v>3.39E-2</v>
      </c>
      <c r="S1573" s="38">
        <v>43678</v>
      </c>
      <c r="T1573" s="1">
        <v>0.69</v>
      </c>
      <c r="U1573" s="1" t="s">
        <v>7357</v>
      </c>
      <c r="V1573" s="1">
        <v>2.3400000000000001E-2</v>
      </c>
      <c r="W1573" s="1" t="s">
        <v>7358</v>
      </c>
      <c r="X1573" s="1" t="b">
        <v>0</v>
      </c>
      <c r="Y1573" s="1" t="b">
        <v>0</v>
      </c>
    </row>
    <row r="1574" spans="1:25" x14ac:dyDescent="0.25">
      <c r="A1574" s="1" t="s">
        <v>8428</v>
      </c>
      <c r="B1574" s="1" t="s">
        <v>8429</v>
      </c>
      <c r="C1574" s="1" t="str">
        <f>VLOOKUP(B1574,店铺SKU信息!E:F,2,0)</f>
        <v>AGCY6812-Black-L</v>
      </c>
      <c r="D1574" s="1" t="s">
        <v>8430</v>
      </c>
      <c r="E1574" s="1" t="s">
        <v>8262</v>
      </c>
      <c r="F1574" s="1" t="s">
        <v>7352</v>
      </c>
      <c r="G1574" s="1">
        <v>13.07</v>
      </c>
      <c r="H1574" s="1">
        <v>10.28</v>
      </c>
      <c r="I1574" s="1">
        <v>0.79</v>
      </c>
      <c r="J1574" s="1" t="s">
        <v>7353</v>
      </c>
      <c r="K1574" s="1">
        <v>0.2</v>
      </c>
      <c r="L1574" s="1" t="s">
        <v>7354</v>
      </c>
      <c r="M1574" s="1">
        <v>6.1400000000000003E-2</v>
      </c>
      <c r="N1574" s="1" t="s">
        <v>7355</v>
      </c>
      <c r="O1574" s="1" t="s">
        <v>7356</v>
      </c>
      <c r="P1574" s="1">
        <v>0.81</v>
      </c>
      <c r="Q1574" s="1">
        <v>0.39</v>
      </c>
      <c r="R1574" s="1">
        <v>2.58E-2</v>
      </c>
      <c r="S1574" s="38">
        <v>43678</v>
      </c>
      <c r="T1574" s="1">
        <v>0.69</v>
      </c>
      <c r="U1574" s="1" t="s">
        <v>7357</v>
      </c>
      <c r="V1574" s="1">
        <v>1.78E-2</v>
      </c>
      <c r="W1574" s="1" t="s">
        <v>7358</v>
      </c>
      <c r="X1574" s="1" t="b">
        <v>0</v>
      </c>
      <c r="Y1574" s="1" t="b">
        <v>0</v>
      </c>
    </row>
    <row r="1575" spans="1:25" x14ac:dyDescent="0.25">
      <c r="A1575" s="1" t="s">
        <v>7817</v>
      </c>
      <c r="B1575" s="1" t="s">
        <v>7818</v>
      </c>
      <c r="C1575" s="1" t="str">
        <f>VLOOKUP(B1575,店铺SKU信息!E:F,2,0)</f>
        <v>AGCY6876-White-L</v>
      </c>
      <c r="D1575" s="1" t="s">
        <v>2756</v>
      </c>
      <c r="E1575" s="1" t="s">
        <v>8262</v>
      </c>
      <c r="F1575" s="1" t="s">
        <v>7352</v>
      </c>
      <c r="G1575" s="1">
        <v>13.94</v>
      </c>
      <c r="H1575" s="1">
        <v>10.24</v>
      </c>
      <c r="I1575" s="1">
        <v>0.31</v>
      </c>
      <c r="J1575" s="1" t="s">
        <v>7353</v>
      </c>
      <c r="K1575" s="1">
        <v>0.5</v>
      </c>
      <c r="L1575" s="1" t="s">
        <v>7354</v>
      </c>
      <c r="M1575" s="1">
        <v>2.5399999999999999E-2</v>
      </c>
      <c r="N1575" s="1" t="s">
        <v>7355</v>
      </c>
      <c r="O1575" s="1" t="s">
        <v>7356</v>
      </c>
      <c r="P1575" s="1">
        <v>0.35</v>
      </c>
      <c r="Q1575" s="1">
        <v>0</v>
      </c>
      <c r="R1575" s="1">
        <v>8.9999999999999993E-3</v>
      </c>
      <c r="S1575" s="38">
        <v>43678</v>
      </c>
      <c r="T1575" s="1">
        <v>0.69</v>
      </c>
      <c r="U1575" s="1" t="s">
        <v>7357</v>
      </c>
      <c r="V1575" s="1">
        <v>6.1999999999999998E-3</v>
      </c>
      <c r="W1575" s="1" t="s">
        <v>7358</v>
      </c>
      <c r="X1575" s="1" t="b">
        <v>0</v>
      </c>
      <c r="Y1575" s="1" t="b">
        <v>0</v>
      </c>
    </row>
    <row r="1576" spans="1:25" x14ac:dyDescent="0.25">
      <c r="A1576" s="1" t="s">
        <v>7484</v>
      </c>
      <c r="B1576" s="1" t="s">
        <v>7485</v>
      </c>
      <c r="C1576" s="1" t="str">
        <f>VLOOKUP(B1576,店铺SKU信息!E:F,2,0)</f>
        <v>AGM4896-Burgundy-XL</v>
      </c>
      <c r="D1576" s="1" t="s">
        <v>2776</v>
      </c>
      <c r="E1576" s="1" t="s">
        <v>8262</v>
      </c>
      <c r="F1576" s="1" t="s">
        <v>7352</v>
      </c>
      <c r="G1576" s="1">
        <v>13.69</v>
      </c>
      <c r="H1576" s="1">
        <v>3.9</v>
      </c>
      <c r="I1576" s="1">
        <v>2.1</v>
      </c>
      <c r="J1576" s="1" t="s">
        <v>7353</v>
      </c>
      <c r="K1576" s="1">
        <v>1.05</v>
      </c>
      <c r="L1576" s="1" t="s">
        <v>7354</v>
      </c>
      <c r="M1576" s="1">
        <v>6.4799999999999996E-2</v>
      </c>
      <c r="N1576" s="1" t="s">
        <v>7355</v>
      </c>
      <c r="O1576" s="1" t="s">
        <v>7356</v>
      </c>
      <c r="P1576" s="1">
        <v>0.55000000000000004</v>
      </c>
      <c r="Q1576" s="1">
        <v>0</v>
      </c>
      <c r="R1576" s="1">
        <v>3.5499999999999997E-2</v>
      </c>
      <c r="S1576" s="38">
        <v>43678</v>
      </c>
      <c r="T1576" s="1">
        <v>0.69</v>
      </c>
      <c r="U1576" s="1" t="s">
        <v>7357</v>
      </c>
      <c r="V1576" s="1">
        <v>2.4500000000000001E-2</v>
      </c>
      <c r="W1576" s="1" t="s">
        <v>7358</v>
      </c>
      <c r="X1576" s="1" t="b">
        <v>0</v>
      </c>
      <c r="Y1576" s="1" t="b">
        <v>0</v>
      </c>
    </row>
    <row r="1577" spans="1:25" x14ac:dyDescent="0.25">
      <c r="A1577" s="1" t="s">
        <v>7772</v>
      </c>
      <c r="B1577" s="1" t="s">
        <v>7773</v>
      </c>
      <c r="C1577" s="1" t="str">
        <f>VLOOKUP(B1577,店铺SKU信息!E:F,2,0)</f>
        <v>AGCY41011-Gray-M</v>
      </c>
      <c r="D1577" s="1" t="s">
        <v>7774</v>
      </c>
      <c r="E1577" s="1" t="s">
        <v>8262</v>
      </c>
      <c r="F1577" s="1" t="s">
        <v>7352</v>
      </c>
      <c r="G1577" s="1">
        <v>12.48</v>
      </c>
      <c r="H1577" s="1">
        <v>9.41</v>
      </c>
      <c r="I1577" s="1">
        <v>1.33</v>
      </c>
      <c r="J1577" s="1" t="s">
        <v>7353</v>
      </c>
      <c r="K1577" s="1">
        <v>0.57999999999999996</v>
      </c>
      <c r="L1577" s="1" t="s">
        <v>7354</v>
      </c>
      <c r="M1577" s="1">
        <v>9.06E-2</v>
      </c>
      <c r="N1577" s="1" t="s">
        <v>7355</v>
      </c>
      <c r="O1577" s="1" t="s">
        <v>7356</v>
      </c>
      <c r="P1577" s="1">
        <v>1</v>
      </c>
      <c r="Q1577" s="1">
        <v>0</v>
      </c>
      <c r="R1577" s="1">
        <v>9.06E-2</v>
      </c>
      <c r="S1577" s="38">
        <v>43678</v>
      </c>
      <c r="T1577" s="1">
        <v>0.69</v>
      </c>
      <c r="U1577" s="1" t="s">
        <v>7357</v>
      </c>
      <c r="V1577" s="1">
        <v>6.25E-2</v>
      </c>
      <c r="W1577" s="1" t="s">
        <v>7358</v>
      </c>
      <c r="X1577" s="1" t="b">
        <v>0</v>
      </c>
      <c r="Y1577" s="1" t="b">
        <v>0</v>
      </c>
    </row>
    <row r="1578" spans="1:25" x14ac:dyDescent="0.25">
      <c r="A1578" s="1" t="s">
        <v>8270</v>
      </c>
      <c r="B1578" s="1" t="s">
        <v>8271</v>
      </c>
      <c r="C1578" s="1" t="str">
        <f>VLOOKUP(B1578,店铺SKU信息!E:F,2,0)</f>
        <v>AGCY1031-Pink Stripe-S</v>
      </c>
      <c r="D1578" s="1" t="s">
        <v>8272</v>
      </c>
      <c r="E1578" s="1" t="s">
        <v>8262</v>
      </c>
      <c r="F1578" s="1" t="s">
        <v>7352</v>
      </c>
      <c r="G1578" s="1">
        <v>12.4</v>
      </c>
      <c r="H1578" s="1">
        <v>8.5</v>
      </c>
      <c r="I1578" s="1">
        <v>0.5</v>
      </c>
      <c r="J1578" s="1" t="s">
        <v>7353</v>
      </c>
      <c r="K1578" s="1">
        <v>0.3</v>
      </c>
      <c r="L1578" s="1" t="s">
        <v>7354</v>
      </c>
      <c r="M1578" s="1">
        <v>3.0499999999999999E-2</v>
      </c>
      <c r="N1578" s="1" t="s">
        <v>7355</v>
      </c>
      <c r="O1578" s="1" t="s">
        <v>7356</v>
      </c>
      <c r="P1578" s="1">
        <v>0.13</v>
      </c>
      <c r="Q1578" s="1">
        <v>0</v>
      </c>
      <c r="R1578" s="1">
        <v>3.8999999999999998E-3</v>
      </c>
      <c r="S1578" s="38">
        <v>43678</v>
      </c>
      <c r="T1578" s="1">
        <v>0.69</v>
      </c>
      <c r="U1578" s="1" t="s">
        <v>7357</v>
      </c>
      <c r="V1578" s="1">
        <v>2.7000000000000001E-3</v>
      </c>
      <c r="W1578" s="1" t="s">
        <v>7358</v>
      </c>
      <c r="X1578" s="1" t="b">
        <v>0</v>
      </c>
      <c r="Y1578" s="1" t="b">
        <v>0</v>
      </c>
    </row>
    <row r="1579" spans="1:25" x14ac:dyDescent="0.25">
      <c r="A1579" s="1" t="s">
        <v>8010</v>
      </c>
      <c r="B1579" s="1" t="s">
        <v>8011</v>
      </c>
      <c r="C1579" s="1" t="str">
        <f>VLOOKUP(B1579,店铺SKU信息!E:F,2,0)</f>
        <v>AGM1926-Navy Blue-XL</v>
      </c>
      <c r="D1579" s="1" t="s">
        <v>3572</v>
      </c>
      <c r="E1579" s="1" t="s">
        <v>8262</v>
      </c>
      <c r="F1579" s="1" t="s">
        <v>7352</v>
      </c>
      <c r="G1579" s="1">
        <v>9.5</v>
      </c>
      <c r="H1579" s="1">
        <v>5.19</v>
      </c>
      <c r="I1579" s="1">
        <v>1.59</v>
      </c>
      <c r="J1579" s="1" t="s">
        <v>7353</v>
      </c>
      <c r="K1579" s="1">
        <v>0.75</v>
      </c>
      <c r="L1579" s="1" t="s">
        <v>7354</v>
      </c>
      <c r="M1579" s="1">
        <v>4.5499999999999999E-2</v>
      </c>
      <c r="N1579" s="1" t="s">
        <v>7355</v>
      </c>
      <c r="O1579" s="1" t="s">
        <v>7356</v>
      </c>
      <c r="P1579" s="1">
        <v>0.32</v>
      </c>
      <c r="Q1579" s="1">
        <v>0</v>
      </c>
      <c r="R1579" s="1">
        <v>1.47E-2</v>
      </c>
      <c r="S1579" s="38">
        <v>43678</v>
      </c>
      <c r="T1579" s="1">
        <v>0.69</v>
      </c>
      <c r="U1579" s="1" t="s">
        <v>7357</v>
      </c>
      <c r="V1579" s="1">
        <v>1.01E-2</v>
      </c>
      <c r="W1579" s="1" t="s">
        <v>7358</v>
      </c>
      <c r="X1579" s="1" t="b">
        <v>0</v>
      </c>
      <c r="Y1579" s="1" t="b">
        <v>0</v>
      </c>
    </row>
    <row r="1580" spans="1:25" x14ac:dyDescent="0.25">
      <c r="A1580" s="1" t="s">
        <v>8431</v>
      </c>
      <c r="B1580" s="1" t="s">
        <v>8432</v>
      </c>
      <c r="C1580" s="1" t="str">
        <f>VLOOKUP(B1580,店铺SKU信息!E:F,2,0)</f>
        <v>AGCY49388-Burgundy-XL</v>
      </c>
      <c r="D1580" s="1" t="s">
        <v>8433</v>
      </c>
      <c r="E1580" s="1" t="s">
        <v>8262</v>
      </c>
      <c r="F1580" s="1" t="s">
        <v>7352</v>
      </c>
      <c r="G1580" s="1">
        <v>12.68</v>
      </c>
      <c r="H1580" s="1">
        <v>8.98</v>
      </c>
      <c r="I1580" s="1">
        <v>1.3</v>
      </c>
      <c r="J1580" s="1" t="s">
        <v>7353</v>
      </c>
      <c r="K1580" s="1">
        <v>0.43</v>
      </c>
      <c r="L1580" s="1" t="s">
        <v>7354</v>
      </c>
      <c r="M1580" s="1">
        <v>8.5300000000000001E-2</v>
      </c>
      <c r="N1580" s="1" t="s">
        <v>7355</v>
      </c>
      <c r="O1580" s="1" t="s">
        <v>7356</v>
      </c>
      <c r="P1580" s="1">
        <v>0.57999999999999996</v>
      </c>
      <c r="Q1580" s="1">
        <v>0.19</v>
      </c>
      <c r="R1580" s="1">
        <v>3.3000000000000002E-2</v>
      </c>
      <c r="S1580" s="38">
        <v>43678</v>
      </c>
      <c r="T1580" s="1">
        <v>0.69</v>
      </c>
      <c r="U1580" s="1" t="s">
        <v>7357</v>
      </c>
      <c r="V1580" s="1">
        <v>2.2800000000000001E-2</v>
      </c>
      <c r="W1580" s="1" t="s">
        <v>7358</v>
      </c>
      <c r="X1580" s="1" t="b">
        <v>0</v>
      </c>
      <c r="Y1580" s="1" t="b">
        <v>0</v>
      </c>
    </row>
    <row r="1581" spans="1:25" x14ac:dyDescent="0.25">
      <c r="A1581" s="1" t="s">
        <v>8434</v>
      </c>
      <c r="B1581" s="1" t="s">
        <v>8435</v>
      </c>
      <c r="C1581" s="1" t="str">
        <f>VLOOKUP(B1581,店铺SKU信息!E:F,2,0)</f>
        <v>AGCY6817-Black-M</v>
      </c>
      <c r="D1581" s="1" t="s">
        <v>8436</v>
      </c>
      <c r="E1581" s="1" t="s">
        <v>8262</v>
      </c>
      <c r="F1581" s="1" t="s">
        <v>7352</v>
      </c>
      <c r="G1581" s="1">
        <v>12.39</v>
      </c>
      <c r="H1581" s="1">
        <v>8.6999999999999993</v>
      </c>
      <c r="I1581" s="1">
        <v>0.8</v>
      </c>
      <c r="J1581" s="1" t="s">
        <v>7353</v>
      </c>
      <c r="K1581" s="1">
        <v>0.55000000000000004</v>
      </c>
      <c r="L1581" s="1" t="s">
        <v>7354</v>
      </c>
      <c r="M1581" s="1">
        <v>4.9599999999999998E-2</v>
      </c>
      <c r="N1581" s="1" t="s">
        <v>7355</v>
      </c>
      <c r="O1581" s="1" t="s">
        <v>7356</v>
      </c>
      <c r="P1581" s="1">
        <v>0.23</v>
      </c>
      <c r="Q1581" s="1">
        <v>0.19</v>
      </c>
      <c r="R1581" s="1">
        <v>1.6000000000000001E-3</v>
      </c>
      <c r="S1581" s="38">
        <v>43678</v>
      </c>
      <c r="T1581" s="1">
        <v>0.69</v>
      </c>
      <c r="U1581" s="1" t="s">
        <v>7357</v>
      </c>
      <c r="V1581" s="1">
        <v>1.1000000000000001E-3</v>
      </c>
      <c r="W1581" s="1" t="s">
        <v>7358</v>
      </c>
      <c r="X1581" s="1" t="b">
        <v>0</v>
      </c>
      <c r="Y1581" s="1" t="b">
        <v>0</v>
      </c>
    </row>
    <row r="1582" spans="1:25" x14ac:dyDescent="0.25">
      <c r="A1582" s="1" t="s">
        <v>8437</v>
      </c>
      <c r="B1582" s="1" t="s">
        <v>8438</v>
      </c>
      <c r="C1582" s="1" t="str">
        <f>VLOOKUP(B1582,店铺SKU信息!E:F,2,0)</f>
        <v>AGCY6754-Pink-L</v>
      </c>
      <c r="D1582" s="1" t="s">
        <v>8439</v>
      </c>
      <c r="E1582" s="1" t="s">
        <v>8262</v>
      </c>
      <c r="F1582" s="1" t="s">
        <v>7352</v>
      </c>
      <c r="G1582" s="1">
        <v>9.4</v>
      </c>
      <c r="H1582" s="1">
        <v>5.9</v>
      </c>
      <c r="I1582" s="1">
        <v>2.59</v>
      </c>
      <c r="J1582" s="1" t="s">
        <v>7353</v>
      </c>
      <c r="K1582" s="1">
        <v>0.6</v>
      </c>
      <c r="L1582" s="1" t="s">
        <v>7354</v>
      </c>
      <c r="M1582" s="1">
        <v>8.3199999999999996E-2</v>
      </c>
      <c r="N1582" s="1" t="s">
        <v>7355</v>
      </c>
      <c r="O1582" s="1" t="s">
        <v>7356</v>
      </c>
      <c r="P1582" s="1">
        <v>0.23</v>
      </c>
      <c r="Q1582" s="1">
        <v>0.19</v>
      </c>
      <c r="R1582" s="1">
        <v>2.7000000000000001E-3</v>
      </c>
      <c r="S1582" s="38">
        <v>43678</v>
      </c>
      <c r="T1582" s="1">
        <v>0.69</v>
      </c>
      <c r="U1582" s="1" t="s">
        <v>7357</v>
      </c>
      <c r="V1582" s="1">
        <v>1.9E-3</v>
      </c>
      <c r="W1582" s="1" t="s">
        <v>7358</v>
      </c>
      <c r="X1582" s="1" t="b">
        <v>0</v>
      </c>
      <c r="Y1582" s="1" t="b">
        <v>0</v>
      </c>
    </row>
    <row r="1583" spans="1:25" x14ac:dyDescent="0.25">
      <c r="A1583" s="1" t="s">
        <v>8342</v>
      </c>
      <c r="B1583" s="1" t="s">
        <v>8343</v>
      </c>
      <c r="C1583" s="1" t="str">
        <f>VLOOKUP(B1583,店铺SKU信息!E:F,2,0)</f>
        <v>AGCY6772-Black White Plaid-S</v>
      </c>
      <c r="D1583" s="1" t="s">
        <v>8344</v>
      </c>
      <c r="E1583" s="1" t="s">
        <v>8262</v>
      </c>
      <c r="F1583" s="1" t="s">
        <v>7352</v>
      </c>
      <c r="G1583" s="1">
        <v>13.07</v>
      </c>
      <c r="H1583" s="1">
        <v>10.28</v>
      </c>
      <c r="I1583" s="1">
        <v>0.79</v>
      </c>
      <c r="J1583" s="1" t="s">
        <v>7353</v>
      </c>
      <c r="K1583" s="1">
        <v>0.2</v>
      </c>
      <c r="L1583" s="1" t="s">
        <v>7354</v>
      </c>
      <c r="M1583" s="1">
        <v>6.1400000000000003E-2</v>
      </c>
      <c r="N1583" s="1" t="s">
        <v>7355</v>
      </c>
      <c r="O1583" s="1" t="s">
        <v>7356</v>
      </c>
      <c r="P1583" s="1">
        <v>0.03</v>
      </c>
      <c r="Q1583" s="1">
        <v>0</v>
      </c>
      <c r="R1583" s="1">
        <v>2E-3</v>
      </c>
      <c r="S1583" s="38">
        <v>43678</v>
      </c>
      <c r="T1583" s="1">
        <v>0.69</v>
      </c>
      <c r="U1583" s="1" t="s">
        <v>7357</v>
      </c>
      <c r="V1583" s="1">
        <v>1.4E-3</v>
      </c>
      <c r="W1583" s="1" t="s">
        <v>7358</v>
      </c>
      <c r="X1583" s="1" t="b">
        <v>0</v>
      </c>
      <c r="Y1583" s="1" t="b">
        <v>0</v>
      </c>
    </row>
    <row r="1584" spans="1:25" x14ac:dyDescent="0.25">
      <c r="A1584" s="1" t="s">
        <v>7988</v>
      </c>
      <c r="B1584" s="1" t="s">
        <v>7989</v>
      </c>
      <c r="C1584" s="1" t="str">
        <f>VLOOKUP(B1584,店铺SKU信息!E:F,2,0)</f>
        <v>AGM42655-Burgundy-XL</v>
      </c>
      <c r="D1584" s="1" t="s">
        <v>7990</v>
      </c>
      <c r="E1584" s="1" t="s">
        <v>8262</v>
      </c>
      <c r="F1584" s="1" t="s">
        <v>7352</v>
      </c>
      <c r="G1584" s="1">
        <v>12.3</v>
      </c>
      <c r="H1584" s="1">
        <v>9.6</v>
      </c>
      <c r="I1584" s="1">
        <v>1</v>
      </c>
      <c r="J1584" s="1" t="s">
        <v>7353</v>
      </c>
      <c r="K1584" s="1">
        <v>0.7</v>
      </c>
      <c r="L1584" s="1" t="s">
        <v>7354</v>
      </c>
      <c r="M1584" s="1">
        <v>6.83E-2</v>
      </c>
      <c r="N1584" s="1" t="s">
        <v>7355</v>
      </c>
      <c r="O1584" s="1" t="s">
        <v>7356</v>
      </c>
      <c r="P1584" s="1">
        <v>1</v>
      </c>
      <c r="Q1584" s="1">
        <v>0</v>
      </c>
      <c r="R1584" s="1">
        <v>6.83E-2</v>
      </c>
      <c r="S1584" s="38">
        <v>43678</v>
      </c>
      <c r="T1584" s="1">
        <v>0.69</v>
      </c>
      <c r="U1584" s="1" t="s">
        <v>7357</v>
      </c>
      <c r="V1584" s="1">
        <v>4.7100000000000003E-2</v>
      </c>
      <c r="W1584" s="1" t="s">
        <v>7358</v>
      </c>
      <c r="X1584" s="1" t="b">
        <v>0</v>
      </c>
      <c r="Y1584" s="1" t="b">
        <v>0</v>
      </c>
    </row>
    <row r="1585" spans="1:25" x14ac:dyDescent="0.25">
      <c r="A1585" s="1" t="s">
        <v>7626</v>
      </c>
      <c r="B1585" s="1" t="s">
        <v>7627</v>
      </c>
      <c r="C1585" s="1" t="str">
        <f>VLOOKUP(B1585,店铺SKU信息!E:F,2,0)</f>
        <v>AGCY2379-White-S</v>
      </c>
      <c r="D1585" s="1" t="s">
        <v>2706</v>
      </c>
      <c r="E1585" s="1" t="s">
        <v>8262</v>
      </c>
      <c r="F1585" s="1" t="s">
        <v>7352</v>
      </c>
      <c r="G1585" s="1">
        <v>15.34</v>
      </c>
      <c r="H1585" s="1">
        <v>11.85</v>
      </c>
      <c r="I1585" s="1">
        <v>1.95</v>
      </c>
      <c r="J1585" s="1" t="s">
        <v>7353</v>
      </c>
      <c r="K1585" s="1">
        <v>0.4</v>
      </c>
      <c r="L1585" s="1" t="s">
        <v>7354</v>
      </c>
      <c r="M1585" s="1">
        <v>0.20499999999999999</v>
      </c>
      <c r="N1585" s="1" t="s">
        <v>7355</v>
      </c>
      <c r="O1585" s="1" t="s">
        <v>7356</v>
      </c>
      <c r="P1585" s="1">
        <v>0.74</v>
      </c>
      <c r="Q1585" s="1">
        <v>0</v>
      </c>
      <c r="R1585" s="1">
        <v>0.15210000000000001</v>
      </c>
      <c r="S1585" s="38">
        <v>43678</v>
      </c>
      <c r="T1585" s="1">
        <v>0.69</v>
      </c>
      <c r="U1585" s="1" t="s">
        <v>7357</v>
      </c>
      <c r="V1585" s="1">
        <v>0.10489999999999999</v>
      </c>
      <c r="W1585" s="1" t="s">
        <v>7358</v>
      </c>
      <c r="X1585" s="1" t="b">
        <v>0</v>
      </c>
      <c r="Y1585" s="1" t="b">
        <v>0</v>
      </c>
    </row>
    <row r="1586" spans="1:25" x14ac:dyDescent="0.25">
      <c r="A1586" s="1" t="s">
        <v>7450</v>
      </c>
      <c r="B1586" s="1" t="s">
        <v>7451</v>
      </c>
      <c r="C1586" s="1" t="str">
        <f>VLOOKUP(B1586,店铺SKU信息!E:F,2,0)</f>
        <v>AGCY6770-Red-XL</v>
      </c>
      <c r="D1586" s="1" t="s">
        <v>6081</v>
      </c>
      <c r="E1586" s="1" t="s">
        <v>8262</v>
      </c>
      <c r="F1586" s="1" t="s">
        <v>7352</v>
      </c>
      <c r="G1586" s="1">
        <v>13.07</v>
      </c>
      <c r="H1586" s="1">
        <v>10.28</v>
      </c>
      <c r="I1586" s="1">
        <v>0.79</v>
      </c>
      <c r="J1586" s="1" t="s">
        <v>7353</v>
      </c>
      <c r="K1586" s="1">
        <v>0.2</v>
      </c>
      <c r="L1586" s="1" t="s">
        <v>7354</v>
      </c>
      <c r="M1586" s="1">
        <v>6.1400000000000003E-2</v>
      </c>
      <c r="N1586" s="1" t="s">
        <v>7355</v>
      </c>
      <c r="O1586" s="1" t="s">
        <v>7356</v>
      </c>
      <c r="P1586" s="1">
        <v>1</v>
      </c>
      <c r="Q1586" s="1">
        <v>0</v>
      </c>
      <c r="R1586" s="1">
        <v>6.1400000000000003E-2</v>
      </c>
      <c r="S1586" s="38">
        <v>43678</v>
      </c>
      <c r="T1586" s="1">
        <v>0.69</v>
      </c>
      <c r="U1586" s="1" t="s">
        <v>7357</v>
      </c>
      <c r="V1586" s="1">
        <v>4.24E-2</v>
      </c>
      <c r="W1586" s="1" t="s">
        <v>7358</v>
      </c>
      <c r="X1586" s="1" t="b">
        <v>0</v>
      </c>
      <c r="Y1586" s="1" t="b">
        <v>0</v>
      </c>
    </row>
    <row r="1587" spans="1:25" x14ac:dyDescent="0.25">
      <c r="A1587" s="1" t="s">
        <v>7361</v>
      </c>
      <c r="B1587" s="1" t="s">
        <v>7362</v>
      </c>
      <c r="C1587" s="1" t="str">
        <f>VLOOKUP(B1587,店铺SKU信息!E:F,2,0)</f>
        <v>AGM48999-White-3XL</v>
      </c>
      <c r="D1587" s="1" t="s">
        <v>2980</v>
      </c>
      <c r="E1587" s="1" t="s">
        <v>8262</v>
      </c>
      <c r="F1587" s="1" t="s">
        <v>7352</v>
      </c>
      <c r="G1587" s="1">
        <v>11.7</v>
      </c>
      <c r="H1587" s="1">
        <v>9.5</v>
      </c>
      <c r="I1587" s="1">
        <v>1.7</v>
      </c>
      <c r="J1587" s="1" t="s">
        <v>7353</v>
      </c>
      <c r="K1587" s="1">
        <v>0.9</v>
      </c>
      <c r="L1587" s="1" t="s">
        <v>7354</v>
      </c>
      <c r="M1587" s="1">
        <v>0.1091</v>
      </c>
      <c r="N1587" s="1" t="s">
        <v>7355</v>
      </c>
      <c r="O1587" s="1" t="s">
        <v>7356</v>
      </c>
      <c r="P1587" s="1">
        <v>0.39</v>
      </c>
      <c r="Q1587" s="1">
        <v>0</v>
      </c>
      <c r="R1587" s="1">
        <v>4.2200000000000001E-2</v>
      </c>
      <c r="S1587" s="38">
        <v>43678</v>
      </c>
      <c r="T1587" s="1">
        <v>0.69</v>
      </c>
      <c r="U1587" s="1" t="s">
        <v>7357</v>
      </c>
      <c r="V1587" s="1">
        <v>2.9100000000000001E-2</v>
      </c>
      <c r="W1587" s="1" t="s">
        <v>7358</v>
      </c>
      <c r="X1587" s="1" t="b">
        <v>0</v>
      </c>
      <c r="Y1587" s="1" t="b">
        <v>0</v>
      </c>
    </row>
    <row r="1588" spans="1:25" x14ac:dyDescent="0.25">
      <c r="A1588" s="1" t="s">
        <v>7395</v>
      </c>
      <c r="B1588" s="1" t="s">
        <v>7396</v>
      </c>
      <c r="C1588" s="1" t="str">
        <f>VLOOKUP(B1588,店铺SKU信息!E:F,2,0)</f>
        <v>AGM48999-Purple-2XL</v>
      </c>
      <c r="D1588" s="1" t="s">
        <v>2887</v>
      </c>
      <c r="E1588" s="1" t="s">
        <v>8262</v>
      </c>
      <c r="F1588" s="1" t="s">
        <v>7352</v>
      </c>
      <c r="G1588" s="1">
        <v>11.7</v>
      </c>
      <c r="H1588" s="1">
        <v>9.5</v>
      </c>
      <c r="I1588" s="1">
        <v>1.7</v>
      </c>
      <c r="J1588" s="1" t="s">
        <v>7353</v>
      </c>
      <c r="K1588" s="1">
        <v>0.9</v>
      </c>
      <c r="L1588" s="1" t="s">
        <v>7354</v>
      </c>
      <c r="M1588" s="1">
        <v>0.1091</v>
      </c>
      <c r="N1588" s="1" t="s">
        <v>7355</v>
      </c>
      <c r="O1588" s="1" t="s">
        <v>7356</v>
      </c>
      <c r="P1588" s="1">
        <v>0.61</v>
      </c>
      <c r="Q1588" s="1">
        <v>0</v>
      </c>
      <c r="R1588" s="1">
        <v>6.6900000000000001E-2</v>
      </c>
      <c r="S1588" s="38">
        <v>43678</v>
      </c>
      <c r="T1588" s="1">
        <v>0.69</v>
      </c>
      <c r="U1588" s="1" t="s">
        <v>7357</v>
      </c>
      <c r="V1588" s="1">
        <v>4.6100000000000002E-2</v>
      </c>
      <c r="W1588" s="1" t="s">
        <v>7358</v>
      </c>
      <c r="X1588" s="1" t="b">
        <v>0</v>
      </c>
      <c r="Y1588" s="1" t="b">
        <v>0</v>
      </c>
    </row>
    <row r="1589" spans="1:25" x14ac:dyDescent="0.25">
      <c r="A1589" s="1" t="s">
        <v>8172</v>
      </c>
      <c r="B1589" s="1" t="s">
        <v>8173</v>
      </c>
      <c r="C1589" s="1" t="str">
        <f>VLOOKUP(B1589,店铺SKU信息!E:F,2,0)</f>
        <v>AGM19333-White-2XL</v>
      </c>
      <c r="D1589" s="1" t="s">
        <v>4468</v>
      </c>
      <c r="E1589" s="1" t="s">
        <v>8262</v>
      </c>
      <c r="F1589" s="1" t="s">
        <v>7352</v>
      </c>
      <c r="G1589" s="1">
        <v>12.4</v>
      </c>
      <c r="H1589" s="1">
        <v>9.6</v>
      </c>
      <c r="I1589" s="1">
        <v>0.6</v>
      </c>
      <c r="J1589" s="1" t="s">
        <v>7353</v>
      </c>
      <c r="K1589" s="1">
        <v>0.3</v>
      </c>
      <c r="L1589" s="1" t="s">
        <v>7354</v>
      </c>
      <c r="M1589" s="1">
        <v>4.1300000000000003E-2</v>
      </c>
      <c r="N1589" s="1" t="s">
        <v>7355</v>
      </c>
      <c r="O1589" s="1" t="s">
        <v>7356</v>
      </c>
      <c r="P1589" s="1">
        <v>0.35</v>
      </c>
      <c r="Q1589" s="1">
        <v>0</v>
      </c>
      <c r="R1589" s="1">
        <v>1.47E-2</v>
      </c>
      <c r="S1589" s="38">
        <v>43678</v>
      </c>
      <c r="T1589" s="1">
        <v>0.69</v>
      </c>
      <c r="U1589" s="1" t="s">
        <v>7357</v>
      </c>
      <c r="V1589" s="1">
        <v>1.01E-2</v>
      </c>
      <c r="W1589" s="1" t="s">
        <v>7358</v>
      </c>
      <c r="X1589" s="1" t="b">
        <v>0</v>
      </c>
      <c r="Y1589" s="1" t="b">
        <v>0</v>
      </c>
    </row>
    <row r="1590" spans="1:25" x14ac:dyDescent="0.25">
      <c r="A1590" s="1" t="s">
        <v>7636</v>
      </c>
      <c r="B1590" s="1" t="s">
        <v>7637</v>
      </c>
      <c r="C1590" s="1" t="str">
        <f>VLOOKUP(B1590,店铺SKU信息!E:F,2,0)</f>
        <v>AGCY6820-Black-M</v>
      </c>
      <c r="D1590" s="1" t="s">
        <v>3119</v>
      </c>
      <c r="E1590" s="1" t="s">
        <v>8262</v>
      </c>
      <c r="F1590" s="1" t="s">
        <v>7352</v>
      </c>
      <c r="G1590" s="1">
        <v>13.07</v>
      </c>
      <c r="H1590" s="1">
        <v>10.28</v>
      </c>
      <c r="I1590" s="1">
        <v>0.79</v>
      </c>
      <c r="J1590" s="1" t="s">
        <v>7353</v>
      </c>
      <c r="K1590" s="1">
        <v>0.2</v>
      </c>
      <c r="L1590" s="1" t="s">
        <v>7354</v>
      </c>
      <c r="M1590" s="1">
        <v>6.1400000000000003E-2</v>
      </c>
      <c r="N1590" s="1" t="s">
        <v>7355</v>
      </c>
      <c r="O1590" s="1" t="s">
        <v>7356</v>
      </c>
      <c r="P1590" s="1">
        <v>0.06</v>
      </c>
      <c r="Q1590" s="1">
        <v>0</v>
      </c>
      <c r="R1590" s="1">
        <v>4.0000000000000001E-3</v>
      </c>
      <c r="S1590" s="38">
        <v>43678</v>
      </c>
      <c r="T1590" s="1">
        <v>0.69</v>
      </c>
      <c r="U1590" s="1" t="s">
        <v>7357</v>
      </c>
      <c r="V1590" s="1">
        <v>2.7000000000000001E-3</v>
      </c>
      <c r="W1590" s="1" t="s">
        <v>7358</v>
      </c>
      <c r="X1590" s="1" t="b">
        <v>0</v>
      </c>
      <c r="Y1590" s="1" t="b">
        <v>0</v>
      </c>
    </row>
    <row r="1591" spans="1:25" x14ac:dyDescent="0.25">
      <c r="A1591" s="1" t="s">
        <v>8301</v>
      </c>
      <c r="B1591" s="1" t="s">
        <v>8302</v>
      </c>
      <c r="C1591" s="1" t="str">
        <f>VLOOKUP(B1591,店铺SKU信息!E:F,2,0)</f>
        <v>AGCY2379-White-M</v>
      </c>
      <c r="D1591" s="1" t="s">
        <v>3025</v>
      </c>
      <c r="E1591" s="1" t="s">
        <v>8262</v>
      </c>
      <c r="F1591" s="1" t="s">
        <v>7352</v>
      </c>
      <c r="G1591" s="1">
        <v>15.34</v>
      </c>
      <c r="H1591" s="1">
        <v>11.85</v>
      </c>
      <c r="I1591" s="1">
        <v>1.95</v>
      </c>
      <c r="J1591" s="1" t="s">
        <v>7353</v>
      </c>
      <c r="K1591" s="1">
        <v>0.4</v>
      </c>
      <c r="L1591" s="1" t="s">
        <v>7354</v>
      </c>
      <c r="M1591" s="1">
        <v>0.20499999999999999</v>
      </c>
      <c r="N1591" s="1" t="s">
        <v>7355</v>
      </c>
      <c r="O1591" s="1" t="s">
        <v>7356</v>
      </c>
      <c r="P1591" s="1">
        <v>0.19</v>
      </c>
      <c r="Q1591" s="1">
        <v>0</v>
      </c>
      <c r="R1591" s="1">
        <v>3.9699999999999999E-2</v>
      </c>
      <c r="S1591" s="38">
        <v>43678</v>
      </c>
      <c r="T1591" s="1">
        <v>0.69</v>
      </c>
      <c r="U1591" s="1" t="s">
        <v>7357</v>
      </c>
      <c r="V1591" s="1">
        <v>2.7400000000000001E-2</v>
      </c>
      <c r="W1591" s="1" t="s">
        <v>7358</v>
      </c>
      <c r="X1591" s="1" t="b">
        <v>0</v>
      </c>
      <c r="Y1591" s="1" t="b">
        <v>0</v>
      </c>
    </row>
    <row r="1592" spans="1:25" x14ac:dyDescent="0.25">
      <c r="A1592" s="1" t="s">
        <v>7375</v>
      </c>
      <c r="B1592" s="1" t="s">
        <v>7376</v>
      </c>
      <c r="C1592" s="1" t="str">
        <f>VLOOKUP(B1592,店铺SKU信息!E:F,2,0)</f>
        <v>AGM4896-Blue-XL</v>
      </c>
      <c r="D1592" s="1" t="s">
        <v>2931</v>
      </c>
      <c r="E1592" s="1" t="s">
        <v>8262</v>
      </c>
      <c r="F1592" s="1" t="s">
        <v>7352</v>
      </c>
      <c r="G1592" s="1">
        <v>13.69</v>
      </c>
      <c r="H1592" s="1">
        <v>3.9</v>
      </c>
      <c r="I1592" s="1">
        <v>2.1</v>
      </c>
      <c r="J1592" s="1" t="s">
        <v>7353</v>
      </c>
      <c r="K1592" s="1">
        <v>1.05</v>
      </c>
      <c r="L1592" s="1" t="s">
        <v>7354</v>
      </c>
      <c r="M1592" s="1">
        <v>6.4799999999999996E-2</v>
      </c>
      <c r="N1592" s="1" t="s">
        <v>7355</v>
      </c>
      <c r="O1592" s="1" t="s">
        <v>7356</v>
      </c>
      <c r="P1592" s="1">
        <v>0.06</v>
      </c>
      <c r="Q1592" s="1">
        <v>0</v>
      </c>
      <c r="R1592" s="1">
        <v>4.1999999999999997E-3</v>
      </c>
      <c r="S1592" s="38">
        <v>43678</v>
      </c>
      <c r="T1592" s="1">
        <v>0.69</v>
      </c>
      <c r="U1592" s="1" t="s">
        <v>7357</v>
      </c>
      <c r="V1592" s="1">
        <v>2.8999999999999998E-3</v>
      </c>
      <c r="W1592" s="1" t="s">
        <v>7358</v>
      </c>
      <c r="X1592" s="1" t="b">
        <v>0</v>
      </c>
      <c r="Y1592" s="1" t="b">
        <v>0</v>
      </c>
    </row>
    <row r="1593" spans="1:25" x14ac:dyDescent="0.25">
      <c r="A1593" s="1" t="s">
        <v>7663</v>
      </c>
      <c r="B1593" s="1" t="s">
        <v>7664</v>
      </c>
      <c r="C1593" s="1" t="str">
        <f>VLOOKUP(B1593,店铺SKU信息!E:F,2,0)</f>
        <v>AGCY6758-Black-L</v>
      </c>
      <c r="D1593" s="1" t="s">
        <v>2660</v>
      </c>
      <c r="E1593" s="1" t="s">
        <v>8262</v>
      </c>
      <c r="F1593" s="1" t="s">
        <v>7352</v>
      </c>
      <c r="G1593" s="1">
        <v>11.9</v>
      </c>
      <c r="H1593" s="1">
        <v>10.1</v>
      </c>
      <c r="I1593" s="1">
        <v>2.2000000000000002</v>
      </c>
      <c r="J1593" s="1" t="s">
        <v>7353</v>
      </c>
      <c r="K1593" s="1">
        <v>0.65</v>
      </c>
      <c r="L1593" s="1" t="s">
        <v>7354</v>
      </c>
      <c r="M1593" s="1">
        <v>0.1527</v>
      </c>
      <c r="N1593" s="1" t="s">
        <v>7355</v>
      </c>
      <c r="O1593" s="1" t="s">
        <v>7356</v>
      </c>
      <c r="P1593" s="1">
        <v>0.13</v>
      </c>
      <c r="Q1593" s="1">
        <v>0</v>
      </c>
      <c r="R1593" s="1">
        <v>1.9699999999999999E-2</v>
      </c>
      <c r="S1593" s="38">
        <v>43678</v>
      </c>
      <c r="T1593" s="1">
        <v>0.69</v>
      </c>
      <c r="U1593" s="1" t="s">
        <v>7357</v>
      </c>
      <c r="V1593" s="1">
        <v>1.3599999999999999E-2</v>
      </c>
      <c r="W1593" s="1" t="s">
        <v>7358</v>
      </c>
      <c r="X1593" s="1" t="b">
        <v>0</v>
      </c>
      <c r="Y1593" s="1" t="b">
        <v>0</v>
      </c>
    </row>
    <row r="1594" spans="1:25" x14ac:dyDescent="0.25">
      <c r="A1594" s="1" t="s">
        <v>7977</v>
      </c>
      <c r="B1594" s="1" t="s">
        <v>7978</v>
      </c>
      <c r="C1594" s="1" t="str">
        <f>VLOOKUP(B1594,店铺SKU信息!E:F,2,0)</f>
        <v>AGM19333-White-4XL</v>
      </c>
      <c r="D1594" s="1" t="s">
        <v>3365</v>
      </c>
      <c r="E1594" s="1" t="s">
        <v>8262</v>
      </c>
      <c r="F1594" s="1" t="s">
        <v>7352</v>
      </c>
      <c r="G1594" s="1">
        <v>12.4</v>
      </c>
      <c r="H1594" s="1">
        <v>9.3000000000000007</v>
      </c>
      <c r="I1594" s="1">
        <v>1.3</v>
      </c>
      <c r="J1594" s="1" t="s">
        <v>7353</v>
      </c>
      <c r="K1594" s="1">
        <v>0.4</v>
      </c>
      <c r="L1594" s="1" t="s">
        <v>7354</v>
      </c>
      <c r="M1594" s="1">
        <v>8.6800000000000002E-2</v>
      </c>
      <c r="N1594" s="1" t="s">
        <v>7355</v>
      </c>
      <c r="O1594" s="1" t="s">
        <v>7356</v>
      </c>
      <c r="P1594" s="1">
        <v>0.03</v>
      </c>
      <c r="Q1594" s="1">
        <v>0</v>
      </c>
      <c r="R1594" s="1">
        <v>2.8E-3</v>
      </c>
      <c r="S1594" s="38">
        <v>43678</v>
      </c>
      <c r="T1594" s="1">
        <v>0.69</v>
      </c>
      <c r="U1594" s="1" t="s">
        <v>7357</v>
      </c>
      <c r="V1594" s="1">
        <v>1.9E-3</v>
      </c>
      <c r="W1594" s="1" t="s">
        <v>7358</v>
      </c>
      <c r="X1594" s="1" t="b">
        <v>0</v>
      </c>
      <c r="Y1594" s="1" t="b">
        <v>0</v>
      </c>
    </row>
    <row r="1595" spans="1:25" x14ac:dyDescent="0.25">
      <c r="A1595" s="1" t="s">
        <v>7359</v>
      </c>
      <c r="B1595" s="1" t="s">
        <v>7360</v>
      </c>
      <c r="C1595" s="1" t="str">
        <f>VLOOKUP(B1595,店铺SKU信息!E:F,2,0)</f>
        <v>AGM4896-Black-XL</v>
      </c>
      <c r="D1595" s="1" t="s">
        <v>2897</v>
      </c>
      <c r="E1595" s="1" t="s">
        <v>8262</v>
      </c>
      <c r="F1595" s="1" t="s">
        <v>7352</v>
      </c>
      <c r="G1595" s="1">
        <v>13.69</v>
      </c>
      <c r="H1595" s="1">
        <v>3.9</v>
      </c>
      <c r="I1595" s="1">
        <v>2.1</v>
      </c>
      <c r="J1595" s="1" t="s">
        <v>7353</v>
      </c>
      <c r="K1595" s="1">
        <v>1.05</v>
      </c>
      <c r="L1595" s="1" t="s">
        <v>7354</v>
      </c>
      <c r="M1595" s="1">
        <v>6.4799999999999996E-2</v>
      </c>
      <c r="N1595" s="1" t="s">
        <v>7355</v>
      </c>
      <c r="O1595" s="1" t="s">
        <v>7356</v>
      </c>
      <c r="P1595" s="1">
        <v>0.06</v>
      </c>
      <c r="Q1595" s="1">
        <v>0</v>
      </c>
      <c r="R1595" s="1">
        <v>4.1999999999999997E-3</v>
      </c>
      <c r="S1595" s="38">
        <v>43678</v>
      </c>
      <c r="T1595" s="1">
        <v>0.69</v>
      </c>
      <c r="U1595" s="1" t="s">
        <v>7357</v>
      </c>
      <c r="V1595" s="1">
        <v>2.8999999999999998E-3</v>
      </c>
      <c r="W1595" s="1" t="s">
        <v>7358</v>
      </c>
      <c r="X1595" s="1" t="b">
        <v>0</v>
      </c>
      <c r="Y1595" s="1" t="b">
        <v>0</v>
      </c>
    </row>
    <row r="1596" spans="1:25" x14ac:dyDescent="0.25">
      <c r="A1596" s="1" t="s">
        <v>8440</v>
      </c>
      <c r="B1596" s="1" t="s">
        <v>8441</v>
      </c>
      <c r="C1596" s="1" t="str">
        <f>VLOOKUP(B1596,店铺SKU信息!E:F,2,0)</f>
        <v>AGCY6817-Black-XL</v>
      </c>
      <c r="D1596" s="1" t="s">
        <v>8442</v>
      </c>
      <c r="E1596" s="1" t="s">
        <v>8262</v>
      </c>
      <c r="F1596" s="1" t="s">
        <v>7352</v>
      </c>
      <c r="G1596" s="1">
        <v>12.39</v>
      </c>
      <c r="H1596" s="1">
        <v>8.6999999999999993</v>
      </c>
      <c r="I1596" s="1">
        <v>0.8</v>
      </c>
      <c r="J1596" s="1" t="s">
        <v>7353</v>
      </c>
      <c r="K1596" s="1">
        <v>0.55000000000000004</v>
      </c>
      <c r="L1596" s="1" t="s">
        <v>7354</v>
      </c>
      <c r="M1596" s="1">
        <v>4.9599999999999998E-2</v>
      </c>
      <c r="N1596" s="1" t="s">
        <v>7355</v>
      </c>
      <c r="O1596" s="1" t="s">
        <v>7356</v>
      </c>
      <c r="P1596" s="1">
        <v>0.23</v>
      </c>
      <c r="Q1596" s="1">
        <v>0.19</v>
      </c>
      <c r="R1596" s="1">
        <v>1.6000000000000001E-3</v>
      </c>
      <c r="S1596" s="38">
        <v>43678</v>
      </c>
      <c r="T1596" s="1">
        <v>0.69</v>
      </c>
      <c r="U1596" s="1" t="s">
        <v>7357</v>
      </c>
      <c r="V1596" s="1">
        <v>1.1000000000000001E-3</v>
      </c>
      <c r="W1596" s="1" t="s">
        <v>7358</v>
      </c>
      <c r="X1596" s="1" t="b">
        <v>0</v>
      </c>
      <c r="Y1596" s="1" t="b">
        <v>0</v>
      </c>
    </row>
    <row r="1597" spans="1:25" x14ac:dyDescent="0.25">
      <c r="A1597" s="1" t="s">
        <v>8232</v>
      </c>
      <c r="B1597" s="1" t="s">
        <v>8233</v>
      </c>
      <c r="C1597" s="1" t="str">
        <f>VLOOKUP(B1597,店铺SKU信息!E:F,2,0)</f>
        <v>AGCY1031-Pink Stripe-XXL</v>
      </c>
      <c r="D1597" s="1" t="s">
        <v>8234</v>
      </c>
      <c r="E1597" s="1" t="s">
        <v>8262</v>
      </c>
      <c r="F1597" s="1" t="s">
        <v>7352</v>
      </c>
      <c r="G1597" s="1">
        <v>8</v>
      </c>
      <c r="H1597" s="1">
        <v>5.8</v>
      </c>
      <c r="I1597" s="1">
        <v>1.9</v>
      </c>
      <c r="J1597" s="1" t="s">
        <v>7353</v>
      </c>
      <c r="K1597" s="1">
        <v>0.4</v>
      </c>
      <c r="L1597" s="1" t="s">
        <v>7354</v>
      </c>
      <c r="M1597" s="1">
        <v>5.0999999999999997E-2</v>
      </c>
      <c r="N1597" s="1" t="s">
        <v>7355</v>
      </c>
      <c r="O1597" s="1" t="s">
        <v>7356</v>
      </c>
      <c r="P1597" s="1">
        <v>1</v>
      </c>
      <c r="Q1597" s="1">
        <v>0</v>
      </c>
      <c r="R1597" s="1">
        <v>5.0999999999999997E-2</v>
      </c>
      <c r="S1597" s="38">
        <v>43678</v>
      </c>
      <c r="T1597" s="1">
        <v>0.69</v>
      </c>
      <c r="U1597" s="1" t="s">
        <v>7357</v>
      </c>
      <c r="V1597" s="1">
        <v>3.5200000000000002E-2</v>
      </c>
      <c r="W1597" s="1" t="s">
        <v>7358</v>
      </c>
      <c r="X1597" s="1" t="b">
        <v>0</v>
      </c>
      <c r="Y1597" s="1" t="b">
        <v>0</v>
      </c>
    </row>
    <row r="1598" spans="1:25" x14ac:dyDescent="0.25">
      <c r="A1598" s="1" t="s">
        <v>7951</v>
      </c>
      <c r="B1598" s="1" t="s">
        <v>7952</v>
      </c>
      <c r="C1598" s="1" t="str">
        <f>VLOOKUP(B1598,店铺SKU信息!E:F,2,0)</f>
        <v>AGCY4117-White-L</v>
      </c>
      <c r="D1598" s="1" t="s">
        <v>7953</v>
      </c>
      <c r="E1598" s="1" t="s">
        <v>8262</v>
      </c>
      <c r="F1598" s="1" t="s">
        <v>7352</v>
      </c>
      <c r="G1598" s="1">
        <v>11.96</v>
      </c>
      <c r="H1598" s="1">
        <v>9.2100000000000009</v>
      </c>
      <c r="I1598" s="1">
        <v>1.38</v>
      </c>
      <c r="J1598" s="1" t="s">
        <v>7353</v>
      </c>
      <c r="K1598" s="1">
        <v>0.24</v>
      </c>
      <c r="L1598" s="1" t="s">
        <v>7354</v>
      </c>
      <c r="M1598" s="1">
        <v>8.7900000000000006E-2</v>
      </c>
      <c r="N1598" s="1" t="s">
        <v>7355</v>
      </c>
      <c r="O1598" s="1" t="s">
        <v>7356</v>
      </c>
      <c r="P1598" s="1">
        <v>0.65</v>
      </c>
      <c r="Q1598" s="1">
        <v>0.23</v>
      </c>
      <c r="R1598" s="1">
        <v>3.6799999999999999E-2</v>
      </c>
      <c r="S1598" s="38">
        <v>43678</v>
      </c>
      <c r="T1598" s="1">
        <v>0.69</v>
      </c>
      <c r="U1598" s="1" t="s">
        <v>7357</v>
      </c>
      <c r="V1598" s="1">
        <v>2.5399999999999999E-2</v>
      </c>
      <c r="W1598" s="1" t="s">
        <v>7358</v>
      </c>
      <c r="X1598" s="1" t="b">
        <v>0</v>
      </c>
      <c r="Y1598" s="1" t="b">
        <v>0</v>
      </c>
    </row>
    <row r="1599" spans="1:25" x14ac:dyDescent="0.25">
      <c r="A1599" s="1" t="s">
        <v>7428</v>
      </c>
      <c r="B1599" s="1" t="s">
        <v>7429</v>
      </c>
      <c r="C1599" s="1" t="str">
        <f>VLOOKUP(B1599,店铺SKU信息!E:F,2,0)</f>
        <v>AGM48999-Purple-3XL</v>
      </c>
      <c r="D1599" s="1" t="s">
        <v>2926</v>
      </c>
      <c r="E1599" s="1" t="s">
        <v>8443</v>
      </c>
      <c r="F1599" s="1" t="s">
        <v>7352</v>
      </c>
      <c r="G1599" s="1">
        <v>11.7</v>
      </c>
      <c r="H1599" s="1">
        <v>9.5</v>
      </c>
      <c r="I1599" s="1">
        <v>1.7</v>
      </c>
      <c r="J1599" s="1" t="s">
        <v>7353</v>
      </c>
      <c r="K1599" s="1">
        <v>0.9</v>
      </c>
      <c r="L1599" s="1" t="s">
        <v>7354</v>
      </c>
      <c r="M1599" s="1">
        <v>0.1091</v>
      </c>
      <c r="N1599" s="1" t="s">
        <v>7355</v>
      </c>
      <c r="O1599" s="1" t="s">
        <v>7356</v>
      </c>
      <c r="P1599" s="1">
        <v>0.32</v>
      </c>
      <c r="Q1599" s="1">
        <v>0</v>
      </c>
      <c r="R1599" s="1">
        <v>3.5200000000000002E-2</v>
      </c>
      <c r="S1599" s="38">
        <v>43678</v>
      </c>
      <c r="T1599" s="1">
        <v>0.69</v>
      </c>
      <c r="U1599" s="1" t="s">
        <v>7357</v>
      </c>
      <c r="V1599" s="1">
        <v>2.4299999999999999E-2</v>
      </c>
      <c r="W1599" s="1" t="s">
        <v>7358</v>
      </c>
      <c r="X1599" s="1" t="b">
        <v>0</v>
      </c>
      <c r="Y1599" s="1" t="b">
        <v>0</v>
      </c>
    </row>
    <row r="1600" spans="1:25" x14ac:dyDescent="0.25">
      <c r="A1600" s="1" t="s">
        <v>7663</v>
      </c>
      <c r="B1600" s="1" t="s">
        <v>7664</v>
      </c>
      <c r="C1600" s="1" t="str">
        <f>VLOOKUP(B1600,店铺SKU信息!E:F,2,0)</f>
        <v>AGCY6758-Black-L</v>
      </c>
      <c r="D1600" s="1" t="s">
        <v>2660</v>
      </c>
      <c r="E1600" s="1" t="s">
        <v>8443</v>
      </c>
      <c r="F1600" s="1" t="s">
        <v>7352</v>
      </c>
      <c r="G1600" s="1">
        <v>11.9</v>
      </c>
      <c r="H1600" s="1">
        <v>10.1</v>
      </c>
      <c r="I1600" s="1">
        <v>2.2000000000000002</v>
      </c>
      <c r="J1600" s="1" t="s">
        <v>7353</v>
      </c>
      <c r="K1600" s="1">
        <v>0.65</v>
      </c>
      <c r="L1600" s="1" t="s">
        <v>7354</v>
      </c>
      <c r="M1600" s="1">
        <v>0.1527</v>
      </c>
      <c r="N1600" s="1" t="s">
        <v>7355</v>
      </c>
      <c r="O1600" s="1" t="s">
        <v>7356</v>
      </c>
      <c r="P1600" s="1">
        <v>0.61</v>
      </c>
      <c r="Q1600" s="1">
        <v>0</v>
      </c>
      <c r="R1600" s="1">
        <v>9.3600000000000003E-2</v>
      </c>
      <c r="S1600" s="38">
        <v>43678</v>
      </c>
      <c r="T1600" s="1">
        <v>0.69</v>
      </c>
      <c r="U1600" s="1" t="s">
        <v>7357</v>
      </c>
      <c r="V1600" s="1">
        <v>6.3799999999999996E-2</v>
      </c>
      <c r="W1600" s="1" t="s">
        <v>7358</v>
      </c>
      <c r="X1600" s="1" t="b">
        <v>0</v>
      </c>
      <c r="Y1600" s="1" t="b">
        <v>0</v>
      </c>
    </row>
    <row r="1601" spans="1:25" x14ac:dyDescent="0.25">
      <c r="A1601" s="1" t="s">
        <v>7829</v>
      </c>
      <c r="B1601" s="1" t="s">
        <v>7830</v>
      </c>
      <c r="C1601" s="1" t="str">
        <f>VLOOKUP(B1601,店铺SKU信息!E:F,2,0)</f>
        <v>AGCY4063-Army Green-XL</v>
      </c>
      <c r="D1601" s="1" t="s">
        <v>7831</v>
      </c>
      <c r="E1601" s="1" t="s">
        <v>8443</v>
      </c>
      <c r="F1601" s="1" t="s">
        <v>7352</v>
      </c>
      <c r="G1601" s="1">
        <v>13.07</v>
      </c>
      <c r="H1601" s="1">
        <v>10.28</v>
      </c>
      <c r="I1601" s="1">
        <v>0.79</v>
      </c>
      <c r="J1601" s="1" t="s">
        <v>7353</v>
      </c>
      <c r="K1601" s="1">
        <v>0.2</v>
      </c>
      <c r="L1601" s="1" t="s">
        <v>7354</v>
      </c>
      <c r="M1601" s="1">
        <v>6.1400000000000003E-2</v>
      </c>
      <c r="N1601" s="1" t="s">
        <v>7355</v>
      </c>
      <c r="O1601" s="1" t="s">
        <v>7356</v>
      </c>
      <c r="P1601" s="1">
        <v>1</v>
      </c>
      <c r="Q1601" s="1">
        <v>0</v>
      </c>
      <c r="R1601" s="1">
        <v>6.1400000000000003E-2</v>
      </c>
      <c r="S1601" s="38">
        <v>43678</v>
      </c>
      <c r="T1601" s="1">
        <v>0.69</v>
      </c>
      <c r="U1601" s="1" t="s">
        <v>7357</v>
      </c>
      <c r="V1601" s="1">
        <v>4.24E-2</v>
      </c>
      <c r="W1601" s="1" t="s">
        <v>7358</v>
      </c>
      <c r="X1601" s="1" t="b">
        <v>0</v>
      </c>
      <c r="Y1601" s="1" t="b">
        <v>0</v>
      </c>
    </row>
    <row r="1602" spans="1:25" x14ac:dyDescent="0.25">
      <c r="A1602" s="1" t="s">
        <v>7384</v>
      </c>
      <c r="B1602" s="1" t="s">
        <v>7385</v>
      </c>
      <c r="C1602" s="1" t="str">
        <f>VLOOKUP(B1602,店铺SKU信息!E:F,2,0)</f>
        <v>AGM4896-Navy Blue-3XL</v>
      </c>
      <c r="D1602" s="1" t="s">
        <v>3065</v>
      </c>
      <c r="E1602" s="1" t="s">
        <v>8443</v>
      </c>
      <c r="F1602" s="1" t="s">
        <v>7352</v>
      </c>
      <c r="G1602" s="1">
        <v>13.7</v>
      </c>
      <c r="H1602" s="1">
        <v>3.9</v>
      </c>
      <c r="I1602" s="1">
        <v>2.1</v>
      </c>
      <c r="J1602" s="1" t="s">
        <v>7353</v>
      </c>
      <c r="K1602" s="1">
        <v>1.05</v>
      </c>
      <c r="L1602" s="1" t="s">
        <v>7354</v>
      </c>
      <c r="M1602" s="1">
        <v>6.4799999999999996E-2</v>
      </c>
      <c r="N1602" s="1" t="s">
        <v>7355</v>
      </c>
      <c r="O1602" s="1" t="s">
        <v>7356</v>
      </c>
      <c r="P1602" s="1">
        <v>0.03</v>
      </c>
      <c r="Q1602" s="1">
        <v>0</v>
      </c>
      <c r="R1602" s="1">
        <v>2.0999999999999999E-3</v>
      </c>
      <c r="S1602" s="38">
        <v>43678</v>
      </c>
      <c r="T1602" s="1">
        <v>0.69</v>
      </c>
      <c r="U1602" s="1" t="s">
        <v>7357</v>
      </c>
      <c r="V1602" s="1">
        <v>1.4E-3</v>
      </c>
      <c r="W1602" s="1" t="s">
        <v>7358</v>
      </c>
      <c r="X1602" s="1" t="b">
        <v>0</v>
      </c>
      <c r="Y1602" s="1" t="b">
        <v>0</v>
      </c>
    </row>
    <row r="1603" spans="1:25" x14ac:dyDescent="0.25">
      <c r="A1603" s="1" t="s">
        <v>8288</v>
      </c>
      <c r="B1603" s="1" t="s">
        <v>8289</v>
      </c>
      <c r="C1603" s="1" t="str">
        <f>VLOOKUP(B1603,店铺SKU信息!E:F,2,0)</f>
        <v>AGCY6820-White-L</v>
      </c>
      <c r="D1603" s="1" t="s">
        <v>5785</v>
      </c>
      <c r="E1603" s="1" t="s">
        <v>8443</v>
      </c>
      <c r="F1603" s="1" t="s">
        <v>7352</v>
      </c>
      <c r="G1603" s="1">
        <v>13.07</v>
      </c>
      <c r="H1603" s="1">
        <v>10.28</v>
      </c>
      <c r="I1603" s="1">
        <v>0.79</v>
      </c>
      <c r="J1603" s="1" t="s">
        <v>7353</v>
      </c>
      <c r="K1603" s="1">
        <v>0.2</v>
      </c>
      <c r="L1603" s="1" t="s">
        <v>7354</v>
      </c>
      <c r="M1603" s="1">
        <v>6.1400000000000003E-2</v>
      </c>
      <c r="N1603" s="1" t="s">
        <v>7355</v>
      </c>
      <c r="O1603" s="1" t="s">
        <v>7356</v>
      </c>
      <c r="P1603" s="1">
        <v>1</v>
      </c>
      <c r="Q1603" s="1">
        <v>0</v>
      </c>
      <c r="R1603" s="1">
        <v>6.1400000000000003E-2</v>
      </c>
      <c r="S1603" s="38">
        <v>43678</v>
      </c>
      <c r="T1603" s="1">
        <v>0.69</v>
      </c>
      <c r="U1603" s="1" t="s">
        <v>7357</v>
      </c>
      <c r="V1603" s="1">
        <v>4.24E-2</v>
      </c>
      <c r="W1603" s="1" t="s">
        <v>7358</v>
      </c>
      <c r="X1603" s="1" t="b">
        <v>0</v>
      </c>
      <c r="Y1603" s="1" t="b">
        <v>0</v>
      </c>
    </row>
    <row r="1604" spans="1:25" x14ac:dyDescent="0.25">
      <c r="A1604" s="1" t="s">
        <v>7908</v>
      </c>
      <c r="B1604" s="1" t="s">
        <v>7909</v>
      </c>
      <c r="C1604" s="1" t="str">
        <f>VLOOKUP(B1604,店铺SKU信息!E:F,2,0)</f>
        <v>AGCY6769-White-L</v>
      </c>
      <c r="D1604" s="1" t="s">
        <v>5387</v>
      </c>
      <c r="E1604" s="1" t="s">
        <v>8443</v>
      </c>
      <c r="F1604" s="1" t="s">
        <v>7352</v>
      </c>
      <c r="G1604" s="1">
        <v>12.2</v>
      </c>
      <c r="H1604" s="1">
        <v>9.1300000000000008</v>
      </c>
      <c r="I1604" s="1">
        <v>0.94</v>
      </c>
      <c r="J1604" s="1" t="s">
        <v>7353</v>
      </c>
      <c r="K1604" s="1">
        <v>0.3</v>
      </c>
      <c r="L1604" s="1" t="s">
        <v>7354</v>
      </c>
      <c r="M1604" s="1">
        <v>6.0600000000000001E-2</v>
      </c>
      <c r="N1604" s="1" t="s">
        <v>7355</v>
      </c>
      <c r="O1604" s="1" t="s">
        <v>7356</v>
      </c>
      <c r="P1604" s="1">
        <v>0.16</v>
      </c>
      <c r="Q1604" s="1">
        <v>0</v>
      </c>
      <c r="R1604" s="1">
        <v>9.7999999999999997E-3</v>
      </c>
      <c r="S1604" s="38">
        <v>43678</v>
      </c>
      <c r="T1604" s="1">
        <v>0.69</v>
      </c>
      <c r="U1604" s="1" t="s">
        <v>7357</v>
      </c>
      <c r="V1604" s="1">
        <v>6.7000000000000002E-3</v>
      </c>
      <c r="W1604" s="1" t="s">
        <v>7358</v>
      </c>
      <c r="X1604" s="1" t="b">
        <v>0</v>
      </c>
      <c r="Y1604" s="1" t="b">
        <v>0</v>
      </c>
    </row>
    <row r="1605" spans="1:25" x14ac:dyDescent="0.25">
      <c r="A1605" s="1" t="s">
        <v>7573</v>
      </c>
      <c r="B1605" s="1" t="s">
        <v>7574</v>
      </c>
      <c r="C1605" s="1" t="str">
        <f>VLOOKUP(B1605,店铺SKU信息!E:F,2,0)</f>
        <v>AGCY6812-Yellow-M</v>
      </c>
      <c r="D1605" s="1" t="s">
        <v>7575</v>
      </c>
      <c r="E1605" s="1" t="s">
        <v>8443</v>
      </c>
      <c r="F1605" s="1" t="s">
        <v>7352</v>
      </c>
      <c r="G1605" s="1">
        <v>13.07</v>
      </c>
      <c r="H1605" s="1">
        <v>10.28</v>
      </c>
      <c r="I1605" s="1">
        <v>0.79</v>
      </c>
      <c r="J1605" s="1" t="s">
        <v>7353</v>
      </c>
      <c r="K1605" s="1">
        <v>0.2</v>
      </c>
      <c r="L1605" s="1" t="s">
        <v>7354</v>
      </c>
      <c r="M1605" s="1">
        <v>6.1400000000000003E-2</v>
      </c>
      <c r="N1605" s="1" t="s">
        <v>7355</v>
      </c>
      <c r="O1605" s="1" t="s">
        <v>7356</v>
      </c>
      <c r="P1605" s="1">
        <v>0.97</v>
      </c>
      <c r="Q1605" s="1">
        <v>0.13</v>
      </c>
      <c r="R1605" s="1">
        <v>5.1499999999999997E-2</v>
      </c>
      <c r="S1605" s="38">
        <v>43678</v>
      </c>
      <c r="T1605" s="1">
        <v>0.69</v>
      </c>
      <c r="U1605" s="1" t="s">
        <v>7357</v>
      </c>
      <c r="V1605" s="1">
        <v>3.5499999999999997E-2</v>
      </c>
      <c r="W1605" s="1" t="s">
        <v>7358</v>
      </c>
      <c r="X1605" s="1" t="b">
        <v>0</v>
      </c>
      <c r="Y1605" s="1" t="b">
        <v>0</v>
      </c>
    </row>
    <row r="1606" spans="1:25" x14ac:dyDescent="0.25">
      <c r="A1606" s="1" t="s">
        <v>7870</v>
      </c>
      <c r="B1606" s="1" t="s">
        <v>7871</v>
      </c>
      <c r="C1606" s="1" t="str">
        <f>VLOOKUP(B1606,店铺SKU信息!E:F,2,0)</f>
        <v>AGM42600-Red-XL</v>
      </c>
      <c r="D1606" s="1" t="s">
        <v>6262</v>
      </c>
      <c r="E1606" s="1" t="s">
        <v>8443</v>
      </c>
      <c r="F1606" s="1" t="s">
        <v>7352</v>
      </c>
      <c r="G1606" s="1">
        <v>12.85</v>
      </c>
      <c r="H1606" s="1">
        <v>9.0399999999999991</v>
      </c>
      <c r="I1606" s="1">
        <v>1.65</v>
      </c>
      <c r="J1606" s="1" t="s">
        <v>7353</v>
      </c>
      <c r="K1606" s="1">
        <v>0.45</v>
      </c>
      <c r="L1606" s="1" t="s">
        <v>7354</v>
      </c>
      <c r="M1606" s="1">
        <v>0.1109</v>
      </c>
      <c r="N1606" s="1" t="s">
        <v>7355</v>
      </c>
      <c r="O1606" s="1" t="s">
        <v>7356</v>
      </c>
      <c r="P1606" s="1">
        <v>0.13</v>
      </c>
      <c r="Q1606" s="1">
        <v>0</v>
      </c>
      <c r="R1606" s="1">
        <v>1.43E-2</v>
      </c>
      <c r="S1606" s="38">
        <v>43678</v>
      </c>
      <c r="T1606" s="1">
        <v>0.69</v>
      </c>
      <c r="U1606" s="1" t="s">
        <v>7357</v>
      </c>
      <c r="V1606" s="1">
        <v>9.9000000000000008E-3</v>
      </c>
      <c r="W1606" s="1" t="s">
        <v>7358</v>
      </c>
      <c r="X1606" s="1" t="b">
        <v>0</v>
      </c>
      <c r="Y1606" s="1" t="b">
        <v>0</v>
      </c>
    </row>
    <row r="1607" spans="1:25" x14ac:dyDescent="0.25">
      <c r="A1607" s="1" t="s">
        <v>7913</v>
      </c>
      <c r="B1607" s="1" t="s">
        <v>7914</v>
      </c>
      <c r="C1607" s="1" t="str">
        <f>VLOOKUP(B1607,店铺SKU信息!E:F,2,0)</f>
        <v>AGCY6749-Black-M</v>
      </c>
      <c r="D1607" s="1" t="s">
        <v>7915</v>
      </c>
      <c r="E1607" s="1" t="s">
        <v>8443</v>
      </c>
      <c r="F1607" s="1" t="s">
        <v>7352</v>
      </c>
      <c r="G1607" s="1">
        <v>13.07</v>
      </c>
      <c r="H1607" s="1">
        <v>10.28</v>
      </c>
      <c r="I1607" s="1">
        <v>0.79</v>
      </c>
      <c r="J1607" s="1" t="s">
        <v>7353</v>
      </c>
      <c r="K1607" s="1">
        <v>0.2</v>
      </c>
      <c r="L1607" s="1" t="s">
        <v>7354</v>
      </c>
      <c r="M1607" s="1">
        <v>6.1400000000000003E-2</v>
      </c>
      <c r="N1607" s="1" t="s">
        <v>7355</v>
      </c>
      <c r="O1607" s="1" t="s">
        <v>7356</v>
      </c>
      <c r="P1607" s="1">
        <v>0.23</v>
      </c>
      <c r="Q1607" s="1">
        <v>0</v>
      </c>
      <c r="R1607" s="1">
        <v>1.3899999999999999E-2</v>
      </c>
      <c r="S1607" s="38">
        <v>43678</v>
      </c>
      <c r="T1607" s="1">
        <v>0.69</v>
      </c>
      <c r="U1607" s="1" t="s">
        <v>7357</v>
      </c>
      <c r="V1607" s="1">
        <v>9.5999999999999992E-3</v>
      </c>
      <c r="W1607" s="1" t="s">
        <v>7358</v>
      </c>
      <c r="X1607" s="1" t="b">
        <v>0</v>
      </c>
      <c r="Y1607" s="1" t="b">
        <v>0</v>
      </c>
    </row>
    <row r="1608" spans="1:25" x14ac:dyDescent="0.25">
      <c r="A1608" s="1" t="s">
        <v>8227</v>
      </c>
      <c r="B1608" s="1" t="s">
        <v>8228</v>
      </c>
      <c r="C1608" s="1" t="str">
        <f>VLOOKUP(B1608,店铺SKU信息!E:F,2,0)</f>
        <v>AGCY49211-Hot Pink-L</v>
      </c>
      <c r="D1608" s="1" t="s">
        <v>8229</v>
      </c>
      <c r="E1608" s="1" t="s">
        <v>8443</v>
      </c>
      <c r="F1608" s="1" t="s">
        <v>7352</v>
      </c>
      <c r="G1608" s="1">
        <v>8.8000000000000007</v>
      </c>
      <c r="H1608" s="1">
        <v>2.5</v>
      </c>
      <c r="I1608" s="1">
        <v>0.2</v>
      </c>
      <c r="J1608" s="1" t="s">
        <v>7353</v>
      </c>
      <c r="K1608" s="1">
        <v>0.55000000000000004</v>
      </c>
      <c r="L1608" s="1" t="s">
        <v>7354</v>
      </c>
      <c r="M1608" s="1">
        <v>2.5000000000000001E-3</v>
      </c>
      <c r="N1608" s="1" t="s">
        <v>7355</v>
      </c>
      <c r="O1608" s="1" t="s">
        <v>7356</v>
      </c>
      <c r="P1608" s="1">
        <v>0.16</v>
      </c>
      <c r="Q1608" s="1">
        <v>0</v>
      </c>
      <c r="R1608" s="1">
        <v>4.0000000000000002E-4</v>
      </c>
      <c r="S1608" s="38">
        <v>43678</v>
      </c>
      <c r="T1608" s="1">
        <v>0.69</v>
      </c>
      <c r="U1608" s="1" t="s">
        <v>7357</v>
      </c>
      <c r="V1608" s="1">
        <v>2.9999999999999997E-4</v>
      </c>
      <c r="W1608" s="1" t="s">
        <v>7358</v>
      </c>
      <c r="X1608" s="1" t="b">
        <v>0</v>
      </c>
      <c r="Y1608" s="1" t="b">
        <v>0</v>
      </c>
    </row>
    <row r="1609" spans="1:25" x14ac:dyDescent="0.25">
      <c r="A1609" s="1" t="s">
        <v>7789</v>
      </c>
      <c r="B1609" s="1" t="s">
        <v>7790</v>
      </c>
      <c r="C1609" s="1" t="str">
        <f>VLOOKUP(B1609,店铺SKU信息!E:F,2,0)</f>
        <v>AGCY6715-Black-M</v>
      </c>
      <c r="D1609" s="1" t="s">
        <v>7791</v>
      </c>
      <c r="E1609" s="1" t="s">
        <v>8443</v>
      </c>
      <c r="F1609" s="1" t="s">
        <v>7352</v>
      </c>
      <c r="G1609" s="1">
        <v>11.85</v>
      </c>
      <c r="H1609" s="1">
        <v>10</v>
      </c>
      <c r="I1609" s="1">
        <v>1.5</v>
      </c>
      <c r="J1609" s="1" t="s">
        <v>7353</v>
      </c>
      <c r="K1609" s="1">
        <v>0.57999999999999996</v>
      </c>
      <c r="L1609" s="1" t="s">
        <v>7354</v>
      </c>
      <c r="M1609" s="1">
        <v>0.1028</v>
      </c>
      <c r="N1609" s="1" t="s">
        <v>7355</v>
      </c>
      <c r="O1609" s="1" t="s">
        <v>7356</v>
      </c>
      <c r="P1609" s="1">
        <v>0.03</v>
      </c>
      <c r="Q1609" s="1">
        <v>0</v>
      </c>
      <c r="R1609" s="1">
        <v>3.3E-3</v>
      </c>
      <c r="S1609" s="38">
        <v>43678</v>
      </c>
      <c r="T1609" s="1">
        <v>0.69</v>
      </c>
      <c r="U1609" s="1" t="s">
        <v>7357</v>
      </c>
      <c r="V1609" s="1">
        <v>2.3E-3</v>
      </c>
      <c r="W1609" s="1" t="s">
        <v>7358</v>
      </c>
      <c r="X1609" s="1" t="b">
        <v>0</v>
      </c>
      <c r="Y1609" s="1" t="b">
        <v>0</v>
      </c>
    </row>
    <row r="1610" spans="1:25" x14ac:dyDescent="0.25">
      <c r="A1610" s="1" t="s">
        <v>7576</v>
      </c>
      <c r="B1610" s="1" t="s">
        <v>7577</v>
      </c>
      <c r="C1610" s="1" t="str">
        <f>VLOOKUP(B1610,店铺SKU信息!E:F,2,0)</f>
        <v>AGCY6820-White-M</v>
      </c>
      <c r="D1610" s="1" t="s">
        <v>2666</v>
      </c>
      <c r="E1610" s="1" t="s">
        <v>8443</v>
      </c>
      <c r="F1610" s="1" t="s">
        <v>7352</v>
      </c>
      <c r="G1610" s="1">
        <v>13.07</v>
      </c>
      <c r="H1610" s="1">
        <v>10.28</v>
      </c>
      <c r="I1610" s="1">
        <v>0.79</v>
      </c>
      <c r="J1610" s="1" t="s">
        <v>7353</v>
      </c>
      <c r="K1610" s="1">
        <v>0.2</v>
      </c>
      <c r="L1610" s="1" t="s">
        <v>7354</v>
      </c>
      <c r="M1610" s="1">
        <v>6.1400000000000003E-2</v>
      </c>
      <c r="N1610" s="1" t="s">
        <v>7355</v>
      </c>
      <c r="O1610" s="1" t="s">
        <v>7356</v>
      </c>
      <c r="P1610" s="1">
        <v>0.55000000000000004</v>
      </c>
      <c r="Q1610" s="1">
        <v>0</v>
      </c>
      <c r="R1610" s="1">
        <v>3.3700000000000001E-2</v>
      </c>
      <c r="S1610" s="38">
        <v>43678</v>
      </c>
      <c r="T1610" s="1">
        <v>0.69</v>
      </c>
      <c r="U1610" s="1" t="s">
        <v>7357</v>
      </c>
      <c r="V1610" s="1">
        <v>2.3199999999999998E-2</v>
      </c>
      <c r="W1610" s="1" t="s">
        <v>7358</v>
      </c>
      <c r="X1610" s="1" t="b">
        <v>0</v>
      </c>
      <c r="Y1610" s="1" t="b">
        <v>0</v>
      </c>
    </row>
    <row r="1611" spans="1:25" x14ac:dyDescent="0.25">
      <c r="A1611" s="1" t="s">
        <v>7910</v>
      </c>
      <c r="B1611" s="1" t="s">
        <v>7911</v>
      </c>
      <c r="C1611" s="1" t="str">
        <f>VLOOKUP(B1611,店铺SKU信息!E:F,2,0)</f>
        <v>AGCY6769-Black-M</v>
      </c>
      <c r="D1611" s="1" t="s">
        <v>7912</v>
      </c>
      <c r="E1611" s="1" t="s">
        <v>8443</v>
      </c>
      <c r="F1611" s="1" t="s">
        <v>7352</v>
      </c>
      <c r="G1611" s="1">
        <v>12.99</v>
      </c>
      <c r="H1611" s="1">
        <v>10.25</v>
      </c>
      <c r="I1611" s="1">
        <v>0.87</v>
      </c>
      <c r="J1611" s="1" t="s">
        <v>7353</v>
      </c>
      <c r="K1611" s="1">
        <v>0.25</v>
      </c>
      <c r="L1611" s="1" t="s">
        <v>7354</v>
      </c>
      <c r="M1611" s="1">
        <v>6.7000000000000004E-2</v>
      </c>
      <c r="N1611" s="1" t="s">
        <v>7355</v>
      </c>
      <c r="O1611" s="1" t="s">
        <v>7356</v>
      </c>
      <c r="P1611" s="1">
        <v>0.84</v>
      </c>
      <c r="Q1611" s="1">
        <v>0.06</v>
      </c>
      <c r="R1611" s="1">
        <v>5.1900000000000002E-2</v>
      </c>
      <c r="S1611" s="38">
        <v>43678</v>
      </c>
      <c r="T1611" s="1">
        <v>0.69</v>
      </c>
      <c r="U1611" s="1" t="s">
        <v>7357</v>
      </c>
      <c r="V1611" s="1">
        <v>3.5799999999999998E-2</v>
      </c>
      <c r="W1611" s="1" t="s">
        <v>7358</v>
      </c>
      <c r="X1611" s="1" t="b">
        <v>0</v>
      </c>
      <c r="Y1611" s="1" t="b">
        <v>0</v>
      </c>
    </row>
    <row r="1612" spans="1:25" x14ac:dyDescent="0.25">
      <c r="A1612" s="1" t="s">
        <v>7613</v>
      </c>
      <c r="B1612" s="1" t="s">
        <v>7614</v>
      </c>
      <c r="C1612" s="1" t="str">
        <f>VLOOKUP(B1612,店铺SKU信息!E:F,2,0)</f>
        <v>AGCY6820-Black-L</v>
      </c>
      <c r="D1612" s="1" t="s">
        <v>3698</v>
      </c>
      <c r="E1612" s="1" t="s">
        <v>8443</v>
      </c>
      <c r="F1612" s="1" t="s">
        <v>7352</v>
      </c>
      <c r="G1612" s="1">
        <v>13.07</v>
      </c>
      <c r="H1612" s="1">
        <v>10.28</v>
      </c>
      <c r="I1612" s="1">
        <v>0.79</v>
      </c>
      <c r="J1612" s="1" t="s">
        <v>7353</v>
      </c>
      <c r="K1612" s="1">
        <v>0.2</v>
      </c>
      <c r="L1612" s="1" t="s">
        <v>7354</v>
      </c>
      <c r="M1612" s="1">
        <v>6.1400000000000003E-2</v>
      </c>
      <c r="N1612" s="1" t="s">
        <v>7355</v>
      </c>
      <c r="O1612" s="1" t="s">
        <v>7356</v>
      </c>
      <c r="P1612" s="1">
        <v>1</v>
      </c>
      <c r="Q1612" s="1">
        <v>0</v>
      </c>
      <c r="R1612" s="1">
        <v>6.1400000000000003E-2</v>
      </c>
      <c r="S1612" s="38">
        <v>43678</v>
      </c>
      <c r="T1612" s="1">
        <v>0.69</v>
      </c>
      <c r="U1612" s="1" t="s">
        <v>7357</v>
      </c>
      <c r="V1612" s="1">
        <v>4.24E-2</v>
      </c>
      <c r="W1612" s="1" t="s">
        <v>7358</v>
      </c>
      <c r="X1612" s="1" t="b">
        <v>0</v>
      </c>
      <c r="Y1612" s="1" t="b">
        <v>0</v>
      </c>
    </row>
    <row r="1613" spans="1:25" x14ac:dyDescent="0.25">
      <c r="A1613" s="1" t="s">
        <v>8257</v>
      </c>
      <c r="B1613" s="1" t="s">
        <v>8258</v>
      </c>
      <c r="C1613" s="1" t="str">
        <f>VLOOKUP(B1613,店铺SKU信息!E:F,2,0)</f>
        <v>AGCY4062-Gray Blue-S</v>
      </c>
      <c r="D1613" s="1" t="s">
        <v>3531</v>
      </c>
      <c r="E1613" s="1" t="s">
        <v>8444</v>
      </c>
      <c r="F1613" s="1" t="s">
        <v>7352</v>
      </c>
      <c r="G1613" s="1">
        <v>11.65</v>
      </c>
      <c r="H1613" s="1">
        <v>9.4499999999999993</v>
      </c>
      <c r="I1613" s="1">
        <v>1.25</v>
      </c>
      <c r="J1613" s="1" t="s">
        <v>7353</v>
      </c>
      <c r="K1613" s="1">
        <v>0.28999999999999998</v>
      </c>
      <c r="L1613" s="1" t="s">
        <v>7354</v>
      </c>
      <c r="M1613" s="1">
        <v>7.9500000000000001E-2</v>
      </c>
      <c r="N1613" s="1" t="s">
        <v>7355</v>
      </c>
      <c r="O1613" s="1" t="s">
        <v>7356</v>
      </c>
      <c r="P1613" s="1">
        <v>0.61</v>
      </c>
      <c r="Q1613" s="1">
        <v>0</v>
      </c>
      <c r="R1613" s="1">
        <v>4.87E-2</v>
      </c>
      <c r="S1613" s="38">
        <v>43678</v>
      </c>
      <c r="T1613" s="1">
        <v>0.69</v>
      </c>
      <c r="U1613" s="1" t="s">
        <v>7357</v>
      </c>
      <c r="V1613" s="1">
        <v>3.3599999999999998E-2</v>
      </c>
      <c r="W1613" s="1" t="s">
        <v>7358</v>
      </c>
      <c r="X1613" s="1" t="b">
        <v>0</v>
      </c>
      <c r="Y1613" s="1" t="b">
        <v>0</v>
      </c>
    </row>
    <row r="1614" spans="1:25" x14ac:dyDescent="0.25">
      <c r="A1614" s="1" t="s">
        <v>8445</v>
      </c>
      <c r="B1614" s="1" t="s">
        <v>8446</v>
      </c>
      <c r="C1614" s="1" t="str">
        <f>VLOOKUP(B1614,店铺SKU信息!E:F,2,0)</f>
        <v>AGCY1031-Red Stripe-L</v>
      </c>
      <c r="D1614" s="1" t="s">
        <v>3838</v>
      </c>
      <c r="E1614" s="1" t="s">
        <v>8444</v>
      </c>
      <c r="F1614" s="1" t="s">
        <v>7352</v>
      </c>
      <c r="G1614" s="1">
        <v>12.8</v>
      </c>
      <c r="H1614" s="1">
        <v>10.1</v>
      </c>
      <c r="I1614" s="1">
        <v>1.3</v>
      </c>
      <c r="J1614" s="1" t="s">
        <v>7353</v>
      </c>
      <c r="K1614" s="1">
        <v>0.35</v>
      </c>
      <c r="L1614" s="1" t="s">
        <v>7354</v>
      </c>
      <c r="M1614" s="1">
        <v>9.7299999999999998E-2</v>
      </c>
      <c r="N1614" s="1" t="s">
        <v>7355</v>
      </c>
      <c r="O1614" s="1" t="s">
        <v>7356</v>
      </c>
      <c r="P1614" s="1">
        <v>1</v>
      </c>
      <c r="Q1614" s="1">
        <v>0</v>
      </c>
      <c r="R1614" s="1">
        <v>9.7299999999999998E-2</v>
      </c>
      <c r="S1614" s="38">
        <v>43678</v>
      </c>
      <c r="T1614" s="1">
        <v>0.69</v>
      </c>
      <c r="U1614" s="1" t="s">
        <v>7357</v>
      </c>
      <c r="V1614" s="1">
        <v>6.7100000000000007E-2</v>
      </c>
      <c r="W1614" s="1" t="s">
        <v>7358</v>
      </c>
      <c r="X1614" s="1" t="b">
        <v>0</v>
      </c>
      <c r="Y1614" s="1" t="b">
        <v>0</v>
      </c>
    </row>
    <row r="1615" spans="1:25" x14ac:dyDescent="0.25">
      <c r="A1615" s="1" t="s">
        <v>8447</v>
      </c>
      <c r="B1615" s="1" t="s">
        <v>8448</v>
      </c>
      <c r="C1615" s="1" t="str">
        <f>VLOOKUP(B1615,店铺SKU信息!E:F,2,0)</f>
        <v>AGM19322-Blue-XL</v>
      </c>
      <c r="D1615" s="1" t="s">
        <v>8449</v>
      </c>
      <c r="E1615" s="1" t="s">
        <v>8444</v>
      </c>
      <c r="F1615" s="1" t="s">
        <v>7352</v>
      </c>
      <c r="G1615" s="1">
        <v>11.3</v>
      </c>
      <c r="H1615" s="1">
        <v>8.9</v>
      </c>
      <c r="I1615" s="1">
        <v>1</v>
      </c>
      <c r="J1615" s="1" t="s">
        <v>7353</v>
      </c>
      <c r="K1615" s="1">
        <v>0.55000000000000004</v>
      </c>
      <c r="L1615" s="1" t="s">
        <v>7354</v>
      </c>
      <c r="M1615" s="1">
        <v>5.8200000000000002E-2</v>
      </c>
      <c r="N1615" s="1" t="s">
        <v>7355</v>
      </c>
      <c r="O1615" s="1" t="s">
        <v>7356</v>
      </c>
      <c r="P1615" s="1">
        <v>3</v>
      </c>
      <c r="Q1615" s="1">
        <v>0</v>
      </c>
      <c r="R1615" s="1">
        <v>0.17460000000000001</v>
      </c>
      <c r="S1615" s="38">
        <v>43678</v>
      </c>
      <c r="T1615" s="1">
        <v>0.69</v>
      </c>
      <c r="U1615" s="1" t="s">
        <v>7357</v>
      </c>
      <c r="V1615" s="1">
        <v>0.1205</v>
      </c>
      <c r="W1615" s="1" t="s">
        <v>7358</v>
      </c>
      <c r="X1615" s="1" t="b">
        <v>0</v>
      </c>
      <c r="Y1615" s="1" t="b">
        <v>0</v>
      </c>
    </row>
    <row r="1616" spans="1:25" x14ac:dyDescent="0.25">
      <c r="A1616" s="1" t="s">
        <v>7488</v>
      </c>
      <c r="B1616" s="1" t="s">
        <v>7489</v>
      </c>
      <c r="C1616" s="1" t="str">
        <f>VLOOKUP(B1616,店铺SKU信息!E:F,2,0)</f>
        <v>AGCY6770-Red-M</v>
      </c>
      <c r="D1616" s="1" t="s">
        <v>4201</v>
      </c>
      <c r="E1616" s="1" t="s">
        <v>8444</v>
      </c>
      <c r="F1616" s="1" t="s">
        <v>7352</v>
      </c>
      <c r="G1616" s="1">
        <v>13.07</v>
      </c>
      <c r="H1616" s="1">
        <v>10.28</v>
      </c>
      <c r="I1616" s="1">
        <v>0.79</v>
      </c>
      <c r="J1616" s="1" t="s">
        <v>7353</v>
      </c>
      <c r="K1616" s="1">
        <v>0.2</v>
      </c>
      <c r="L1616" s="1" t="s">
        <v>7354</v>
      </c>
      <c r="M1616" s="1">
        <v>6.1400000000000003E-2</v>
      </c>
      <c r="N1616" s="1" t="s">
        <v>7355</v>
      </c>
      <c r="O1616" s="1" t="s">
        <v>7356</v>
      </c>
      <c r="P1616" s="1">
        <v>0.1</v>
      </c>
      <c r="Q1616" s="1">
        <v>0</v>
      </c>
      <c r="R1616" s="1">
        <v>5.8999999999999999E-3</v>
      </c>
      <c r="S1616" s="38">
        <v>43678</v>
      </c>
      <c r="T1616" s="1">
        <v>0.69</v>
      </c>
      <c r="U1616" s="1" t="s">
        <v>7357</v>
      </c>
      <c r="V1616" s="1">
        <v>4.1000000000000003E-3</v>
      </c>
      <c r="W1616" s="1" t="s">
        <v>7358</v>
      </c>
      <c r="X1616" s="1" t="b">
        <v>0</v>
      </c>
      <c r="Y1616" s="1" t="b">
        <v>0</v>
      </c>
    </row>
    <row r="1617" spans="1:25" x14ac:dyDescent="0.25">
      <c r="A1617" s="1" t="s">
        <v>7670</v>
      </c>
      <c r="B1617" s="1" t="s">
        <v>7671</v>
      </c>
      <c r="C1617" s="1" t="str">
        <f>VLOOKUP(B1617,店铺SKU信息!E:F,2,0)</f>
        <v>AGCY6752-Red White Plaid-L</v>
      </c>
      <c r="D1617" s="1" t="s">
        <v>7672</v>
      </c>
      <c r="E1617" s="1" t="s">
        <v>8444</v>
      </c>
      <c r="F1617" s="1" t="s">
        <v>7352</v>
      </c>
      <c r="G1617" s="1">
        <v>13.07</v>
      </c>
      <c r="H1617" s="1">
        <v>10.28</v>
      </c>
      <c r="I1617" s="1">
        <v>0.79</v>
      </c>
      <c r="J1617" s="1" t="s">
        <v>7353</v>
      </c>
      <c r="K1617" s="1">
        <v>0.2</v>
      </c>
      <c r="L1617" s="1" t="s">
        <v>7354</v>
      </c>
      <c r="M1617" s="1">
        <v>6.1400000000000003E-2</v>
      </c>
      <c r="N1617" s="1" t="s">
        <v>7355</v>
      </c>
      <c r="O1617" s="1" t="s">
        <v>7356</v>
      </c>
      <c r="P1617" s="1">
        <v>0.23</v>
      </c>
      <c r="Q1617" s="1">
        <v>0.06</v>
      </c>
      <c r="R1617" s="1">
        <v>9.9000000000000008E-3</v>
      </c>
      <c r="S1617" s="38">
        <v>43678</v>
      </c>
      <c r="T1617" s="1">
        <v>0.69</v>
      </c>
      <c r="U1617" s="1" t="s">
        <v>7357</v>
      </c>
      <c r="V1617" s="1">
        <v>6.7999999999999996E-3</v>
      </c>
      <c r="W1617" s="1" t="s">
        <v>7358</v>
      </c>
      <c r="X1617" s="1" t="b">
        <v>0</v>
      </c>
      <c r="Y1617" s="1" t="b">
        <v>0</v>
      </c>
    </row>
    <row r="1618" spans="1:25" x14ac:dyDescent="0.25">
      <c r="A1618" s="1" t="s">
        <v>7434</v>
      </c>
      <c r="B1618" s="1" t="s">
        <v>7435</v>
      </c>
      <c r="C1618" s="1" t="str">
        <f>VLOOKUP(B1618,店铺SKU信息!E:F,2,0)</f>
        <v>AGM48999-Purple-4XL</v>
      </c>
      <c r="D1618" s="1" t="s">
        <v>3009</v>
      </c>
      <c r="E1618" s="1" t="s">
        <v>8444</v>
      </c>
      <c r="F1618" s="1" t="s">
        <v>7352</v>
      </c>
      <c r="G1618" s="1">
        <v>11.7</v>
      </c>
      <c r="H1618" s="1">
        <v>9.5</v>
      </c>
      <c r="I1618" s="1">
        <v>1.7</v>
      </c>
      <c r="J1618" s="1" t="s">
        <v>7353</v>
      </c>
      <c r="K1618" s="1">
        <v>0.9</v>
      </c>
      <c r="L1618" s="1" t="s">
        <v>7354</v>
      </c>
      <c r="M1618" s="1">
        <v>0.1091</v>
      </c>
      <c r="N1618" s="1" t="s">
        <v>7355</v>
      </c>
      <c r="O1618" s="1" t="s">
        <v>7356</v>
      </c>
      <c r="P1618" s="1">
        <v>2.61</v>
      </c>
      <c r="Q1618" s="1">
        <v>0</v>
      </c>
      <c r="R1618" s="1">
        <v>0.28499999999999998</v>
      </c>
      <c r="S1618" s="38">
        <v>43678</v>
      </c>
      <c r="T1618" s="1">
        <v>0.69</v>
      </c>
      <c r="U1618" s="1" t="s">
        <v>7357</v>
      </c>
      <c r="V1618" s="1">
        <v>0.1966</v>
      </c>
      <c r="W1618" s="1" t="s">
        <v>7358</v>
      </c>
      <c r="X1618" s="1" t="b">
        <v>0</v>
      </c>
      <c r="Y1618" s="1" t="b">
        <v>0</v>
      </c>
    </row>
    <row r="1619" spans="1:25" x14ac:dyDescent="0.25">
      <c r="A1619" s="1" t="s">
        <v>8450</v>
      </c>
      <c r="B1619" s="1" t="s">
        <v>8451</v>
      </c>
      <c r="C1619" s="1" t="str">
        <f>VLOOKUP(B1619,店铺SKU信息!E:F,2,0)</f>
        <v>AGCY4080-Gray-S</v>
      </c>
      <c r="D1619" s="1" t="s">
        <v>8452</v>
      </c>
      <c r="E1619" s="1" t="s">
        <v>8444</v>
      </c>
      <c r="F1619" s="1" t="s">
        <v>7352</v>
      </c>
      <c r="G1619" s="1">
        <v>12.25</v>
      </c>
      <c r="H1619" s="1">
        <v>9.65</v>
      </c>
      <c r="I1619" s="1">
        <v>1.8</v>
      </c>
      <c r="J1619" s="1" t="s">
        <v>7353</v>
      </c>
      <c r="K1619" s="1">
        <v>0.51</v>
      </c>
      <c r="L1619" s="1" t="s">
        <v>7354</v>
      </c>
      <c r="M1619" s="1">
        <v>0.1231</v>
      </c>
      <c r="N1619" s="1" t="s">
        <v>7355</v>
      </c>
      <c r="O1619" s="1" t="s">
        <v>7356</v>
      </c>
      <c r="P1619" s="1">
        <v>0.61</v>
      </c>
      <c r="Q1619" s="1">
        <v>0.19</v>
      </c>
      <c r="R1619" s="1">
        <v>5.16E-2</v>
      </c>
      <c r="S1619" s="38">
        <v>43678</v>
      </c>
      <c r="T1619" s="1">
        <v>0.69</v>
      </c>
      <c r="U1619" s="1" t="s">
        <v>7357</v>
      </c>
      <c r="V1619" s="1">
        <v>3.56E-2</v>
      </c>
      <c r="W1619" s="1" t="s">
        <v>7358</v>
      </c>
      <c r="X1619" s="1" t="b">
        <v>0</v>
      </c>
      <c r="Y1619" s="1" t="b">
        <v>0</v>
      </c>
    </row>
    <row r="1620" spans="1:25" x14ac:dyDescent="0.25">
      <c r="A1620" s="1" t="s">
        <v>7695</v>
      </c>
      <c r="B1620" s="1" t="s">
        <v>7696</v>
      </c>
      <c r="C1620" s="1" t="str">
        <f>VLOOKUP(B1620,店铺SKU信息!E:F,2,0)</f>
        <v>AGCY6759-Black-L</v>
      </c>
      <c r="D1620" s="1" t="s">
        <v>7697</v>
      </c>
      <c r="E1620" s="1" t="s">
        <v>8444</v>
      </c>
      <c r="F1620" s="1" t="s">
        <v>7352</v>
      </c>
      <c r="G1620" s="1">
        <v>12.99</v>
      </c>
      <c r="H1620" s="1">
        <v>10.25</v>
      </c>
      <c r="I1620" s="1">
        <v>0.87</v>
      </c>
      <c r="J1620" s="1" t="s">
        <v>7353</v>
      </c>
      <c r="K1620" s="1">
        <v>0.25</v>
      </c>
      <c r="L1620" s="1" t="s">
        <v>7354</v>
      </c>
      <c r="M1620" s="1">
        <v>6.7000000000000004E-2</v>
      </c>
      <c r="N1620" s="1" t="s">
        <v>7355</v>
      </c>
      <c r="O1620" s="1" t="s">
        <v>7356</v>
      </c>
      <c r="P1620" s="1">
        <v>0.61</v>
      </c>
      <c r="Q1620" s="1">
        <v>0.19</v>
      </c>
      <c r="R1620" s="1">
        <v>2.81E-2</v>
      </c>
      <c r="S1620" s="38">
        <v>43678</v>
      </c>
      <c r="T1620" s="1">
        <v>0.69</v>
      </c>
      <c r="U1620" s="1" t="s">
        <v>7357</v>
      </c>
      <c r="V1620" s="1">
        <v>1.9400000000000001E-2</v>
      </c>
      <c r="W1620" s="1" t="s">
        <v>7358</v>
      </c>
      <c r="X1620" s="1" t="b">
        <v>0</v>
      </c>
      <c r="Y1620" s="1" t="b">
        <v>0</v>
      </c>
    </row>
    <row r="1621" spans="1:25" x14ac:dyDescent="0.25">
      <c r="A1621" s="1" t="s">
        <v>7601</v>
      </c>
      <c r="B1621" s="1" t="s">
        <v>7602</v>
      </c>
      <c r="C1621" s="1" t="str">
        <f>VLOOKUP(B1621,店铺SKU信息!E:F,2,0)</f>
        <v>AGCY6812-Black-XL</v>
      </c>
      <c r="D1621" s="1" t="s">
        <v>7603</v>
      </c>
      <c r="E1621" s="1" t="s">
        <v>8444</v>
      </c>
      <c r="F1621" s="1" t="s">
        <v>7352</v>
      </c>
      <c r="G1621" s="1">
        <v>13.07</v>
      </c>
      <c r="H1621" s="1">
        <v>10.28</v>
      </c>
      <c r="I1621" s="1">
        <v>0.79</v>
      </c>
      <c r="J1621" s="1" t="s">
        <v>7353</v>
      </c>
      <c r="K1621" s="1">
        <v>0.2</v>
      </c>
      <c r="L1621" s="1" t="s">
        <v>7354</v>
      </c>
      <c r="M1621" s="1">
        <v>6.1400000000000003E-2</v>
      </c>
      <c r="N1621" s="1" t="s">
        <v>7355</v>
      </c>
      <c r="O1621" s="1" t="s">
        <v>7356</v>
      </c>
      <c r="P1621" s="1">
        <v>0.61</v>
      </c>
      <c r="Q1621" s="1">
        <v>0.19</v>
      </c>
      <c r="R1621" s="1">
        <v>2.58E-2</v>
      </c>
      <c r="S1621" s="38">
        <v>43678</v>
      </c>
      <c r="T1621" s="1">
        <v>0.69</v>
      </c>
      <c r="U1621" s="1" t="s">
        <v>7357</v>
      </c>
      <c r="V1621" s="1">
        <v>1.78E-2</v>
      </c>
      <c r="W1621" s="1" t="s">
        <v>7358</v>
      </c>
      <c r="X1621" s="1" t="b">
        <v>0</v>
      </c>
      <c r="Y1621" s="1" t="b">
        <v>0</v>
      </c>
    </row>
    <row r="1622" spans="1:25" x14ac:dyDescent="0.25">
      <c r="A1622" s="1" t="s">
        <v>8133</v>
      </c>
      <c r="B1622" s="1" t="s">
        <v>8134</v>
      </c>
      <c r="C1622" s="1" t="str">
        <f>VLOOKUP(B1622,店铺SKU信息!E:F,2,0)</f>
        <v>AGCY6706-Black-M</v>
      </c>
      <c r="D1622" s="1" t="s">
        <v>8135</v>
      </c>
      <c r="E1622" s="1" t="s">
        <v>8444</v>
      </c>
      <c r="F1622" s="1" t="s">
        <v>7352</v>
      </c>
      <c r="G1622" s="1">
        <v>12.25</v>
      </c>
      <c r="H1622" s="1">
        <v>9.65</v>
      </c>
      <c r="I1622" s="1">
        <v>1.8</v>
      </c>
      <c r="J1622" s="1" t="s">
        <v>7353</v>
      </c>
      <c r="K1622" s="1">
        <v>0.51</v>
      </c>
      <c r="L1622" s="1" t="s">
        <v>7354</v>
      </c>
      <c r="M1622" s="1">
        <v>0.1231</v>
      </c>
      <c r="N1622" s="1" t="s">
        <v>7355</v>
      </c>
      <c r="O1622" s="1" t="s">
        <v>7356</v>
      </c>
      <c r="P1622" s="1">
        <v>1.23</v>
      </c>
      <c r="Q1622" s="1">
        <v>0.39</v>
      </c>
      <c r="R1622" s="1">
        <v>0.1032</v>
      </c>
      <c r="S1622" s="38">
        <v>43678</v>
      </c>
      <c r="T1622" s="1">
        <v>0.69</v>
      </c>
      <c r="U1622" s="1" t="s">
        <v>7357</v>
      </c>
      <c r="V1622" s="1">
        <v>7.1199999999999999E-2</v>
      </c>
      <c r="W1622" s="1" t="s">
        <v>7358</v>
      </c>
      <c r="X1622" s="1" t="b">
        <v>0</v>
      </c>
      <c r="Y1622" s="1" t="b">
        <v>0</v>
      </c>
    </row>
    <row r="1623" spans="1:25" x14ac:dyDescent="0.25">
      <c r="A1623" s="1" t="s">
        <v>7450</v>
      </c>
      <c r="B1623" s="1" t="s">
        <v>7451</v>
      </c>
      <c r="C1623" s="1" t="str">
        <f>VLOOKUP(B1623,店铺SKU信息!E:F,2,0)</f>
        <v>AGCY6770-Red-XL</v>
      </c>
      <c r="D1623" s="1" t="s">
        <v>6081</v>
      </c>
      <c r="E1623" s="1" t="s">
        <v>8444</v>
      </c>
      <c r="F1623" s="1" t="s">
        <v>7352</v>
      </c>
      <c r="G1623" s="1">
        <v>13.07</v>
      </c>
      <c r="H1623" s="1">
        <v>10.28</v>
      </c>
      <c r="I1623" s="1">
        <v>0.79</v>
      </c>
      <c r="J1623" s="1" t="s">
        <v>7353</v>
      </c>
      <c r="K1623" s="1">
        <v>0.2</v>
      </c>
      <c r="L1623" s="1" t="s">
        <v>7354</v>
      </c>
      <c r="M1623" s="1">
        <v>6.1400000000000003E-2</v>
      </c>
      <c r="N1623" s="1" t="s">
        <v>7355</v>
      </c>
      <c r="O1623" s="1" t="s">
        <v>7356</v>
      </c>
      <c r="P1623" s="1">
        <v>0.81</v>
      </c>
      <c r="Q1623" s="1">
        <v>0</v>
      </c>
      <c r="R1623" s="1">
        <v>4.9500000000000002E-2</v>
      </c>
      <c r="S1623" s="38">
        <v>43678</v>
      </c>
      <c r="T1623" s="1">
        <v>0.69</v>
      </c>
      <c r="U1623" s="1" t="s">
        <v>7357</v>
      </c>
      <c r="V1623" s="1">
        <v>3.4200000000000001E-2</v>
      </c>
      <c r="W1623" s="1" t="s">
        <v>7358</v>
      </c>
      <c r="X1623" s="1" t="b">
        <v>0</v>
      </c>
      <c r="Y1623" s="1" t="b">
        <v>0</v>
      </c>
    </row>
    <row r="1624" spans="1:25" x14ac:dyDescent="0.25">
      <c r="A1624" s="1" t="s">
        <v>7883</v>
      </c>
      <c r="B1624" s="1" t="s">
        <v>7884</v>
      </c>
      <c r="C1624" s="1" t="str">
        <f>VLOOKUP(B1624,店铺SKU信息!E:F,2,0)</f>
        <v>AGCY41011-Red-XXL</v>
      </c>
      <c r="D1624" s="1" t="s">
        <v>5624</v>
      </c>
      <c r="E1624" s="1" t="s">
        <v>8444</v>
      </c>
      <c r="F1624" s="1" t="s">
        <v>7352</v>
      </c>
      <c r="G1624" s="1">
        <v>12.48</v>
      </c>
      <c r="H1624" s="1">
        <v>9.41</v>
      </c>
      <c r="I1624" s="1">
        <v>1.33</v>
      </c>
      <c r="J1624" s="1" t="s">
        <v>7353</v>
      </c>
      <c r="K1624" s="1">
        <v>0.57999999999999996</v>
      </c>
      <c r="L1624" s="1" t="s">
        <v>7354</v>
      </c>
      <c r="M1624" s="1">
        <v>9.06E-2</v>
      </c>
      <c r="N1624" s="1" t="s">
        <v>7355</v>
      </c>
      <c r="O1624" s="1" t="s">
        <v>7356</v>
      </c>
      <c r="P1624" s="1">
        <v>1</v>
      </c>
      <c r="Q1624" s="1">
        <v>0</v>
      </c>
      <c r="R1624" s="1">
        <v>9.06E-2</v>
      </c>
      <c r="S1624" s="38">
        <v>43678</v>
      </c>
      <c r="T1624" s="1">
        <v>0.69</v>
      </c>
      <c r="U1624" s="1" t="s">
        <v>7357</v>
      </c>
      <c r="V1624" s="1">
        <v>6.25E-2</v>
      </c>
      <c r="W1624" s="1" t="s">
        <v>7358</v>
      </c>
      <c r="X1624" s="1" t="b">
        <v>0</v>
      </c>
      <c r="Y1624" s="1" t="b">
        <v>0</v>
      </c>
    </row>
    <row r="1625" spans="1:25" x14ac:dyDescent="0.25">
      <c r="A1625" s="1" t="s">
        <v>8453</v>
      </c>
      <c r="B1625" s="1" t="s">
        <v>8454</v>
      </c>
      <c r="C1625" s="1" t="str">
        <f>VLOOKUP(B1625,店铺SKU信息!E:F,2,0)</f>
        <v>AGM19355-Black-XL</v>
      </c>
      <c r="D1625" s="1" t="s">
        <v>3318</v>
      </c>
      <c r="E1625" s="1" t="s">
        <v>8444</v>
      </c>
      <c r="F1625" s="1" t="s">
        <v>7352</v>
      </c>
      <c r="G1625" s="1">
        <v>11.42</v>
      </c>
      <c r="H1625" s="1">
        <v>10.08</v>
      </c>
      <c r="I1625" s="1">
        <v>1.3</v>
      </c>
      <c r="J1625" s="1" t="s">
        <v>7353</v>
      </c>
      <c r="K1625" s="1">
        <v>0.57999999999999996</v>
      </c>
      <c r="L1625" s="1" t="s">
        <v>7354</v>
      </c>
      <c r="M1625" s="1">
        <v>8.6499999999999994E-2</v>
      </c>
      <c r="N1625" s="1" t="s">
        <v>7355</v>
      </c>
      <c r="O1625" s="1" t="s">
        <v>7356</v>
      </c>
      <c r="P1625" s="1">
        <v>2</v>
      </c>
      <c r="Q1625" s="1">
        <v>0</v>
      </c>
      <c r="R1625" s="1">
        <v>0.17299999999999999</v>
      </c>
      <c r="S1625" s="38">
        <v>43678</v>
      </c>
      <c r="T1625" s="1">
        <v>0.69</v>
      </c>
      <c r="U1625" s="1" t="s">
        <v>7357</v>
      </c>
      <c r="V1625" s="1">
        <v>0.11940000000000001</v>
      </c>
      <c r="W1625" s="1" t="s">
        <v>7358</v>
      </c>
      <c r="X1625" s="1" t="b">
        <v>0</v>
      </c>
      <c r="Y1625" s="1" t="b">
        <v>0</v>
      </c>
    </row>
    <row r="1626" spans="1:25" x14ac:dyDescent="0.25">
      <c r="A1626" s="1" t="s">
        <v>7456</v>
      </c>
      <c r="B1626" s="1" t="s">
        <v>7457</v>
      </c>
      <c r="C1626" s="1" t="str">
        <f>VLOOKUP(B1626,店铺SKU信息!E:F,2,0)</f>
        <v>AGM48999-Purple-XL</v>
      </c>
      <c r="D1626" s="1" t="s">
        <v>2636</v>
      </c>
      <c r="E1626" s="1" t="s">
        <v>8444</v>
      </c>
      <c r="F1626" s="1" t="s">
        <v>7352</v>
      </c>
      <c r="G1626" s="1">
        <v>11.7</v>
      </c>
      <c r="H1626" s="1">
        <v>9.5</v>
      </c>
      <c r="I1626" s="1">
        <v>1.7</v>
      </c>
      <c r="J1626" s="1" t="s">
        <v>7353</v>
      </c>
      <c r="K1626" s="1">
        <v>0.9</v>
      </c>
      <c r="L1626" s="1" t="s">
        <v>7354</v>
      </c>
      <c r="M1626" s="1">
        <v>0.1091</v>
      </c>
      <c r="N1626" s="1" t="s">
        <v>7355</v>
      </c>
      <c r="O1626" s="1" t="s">
        <v>7356</v>
      </c>
      <c r="P1626" s="1">
        <v>1.19</v>
      </c>
      <c r="Q1626" s="1">
        <v>0</v>
      </c>
      <c r="R1626" s="1">
        <v>0.13020000000000001</v>
      </c>
      <c r="S1626" s="38">
        <v>43678</v>
      </c>
      <c r="T1626" s="1">
        <v>0.69</v>
      </c>
      <c r="U1626" s="1" t="s">
        <v>7357</v>
      </c>
      <c r="V1626" s="1">
        <v>8.9800000000000005E-2</v>
      </c>
      <c r="W1626" s="1" t="s">
        <v>7358</v>
      </c>
      <c r="X1626" s="1" t="b">
        <v>0</v>
      </c>
      <c r="Y1626" s="1" t="b">
        <v>0</v>
      </c>
    </row>
    <row r="1627" spans="1:25" x14ac:dyDescent="0.25">
      <c r="A1627" s="1" t="s">
        <v>7556</v>
      </c>
      <c r="B1627" s="1" t="s">
        <v>7557</v>
      </c>
      <c r="C1627" s="1" t="str">
        <f>VLOOKUP(B1627,店铺SKU信息!E:F,2,0)</f>
        <v>AGCY41011-Black-M</v>
      </c>
      <c r="D1627" s="1" t="s">
        <v>4690</v>
      </c>
      <c r="E1627" s="1" t="s">
        <v>8444</v>
      </c>
      <c r="F1627" s="1" t="s">
        <v>7352</v>
      </c>
      <c r="G1627" s="1">
        <v>12.48</v>
      </c>
      <c r="H1627" s="1">
        <v>9.41</v>
      </c>
      <c r="I1627" s="1">
        <v>1.33</v>
      </c>
      <c r="J1627" s="1" t="s">
        <v>7353</v>
      </c>
      <c r="K1627" s="1">
        <v>0.57999999999999996</v>
      </c>
      <c r="L1627" s="1" t="s">
        <v>7354</v>
      </c>
      <c r="M1627" s="1">
        <v>9.06E-2</v>
      </c>
      <c r="N1627" s="1" t="s">
        <v>7355</v>
      </c>
      <c r="O1627" s="1" t="s">
        <v>7356</v>
      </c>
      <c r="P1627" s="1">
        <v>0.81</v>
      </c>
      <c r="Q1627" s="1">
        <v>0</v>
      </c>
      <c r="R1627" s="1">
        <v>7.3099999999999998E-2</v>
      </c>
      <c r="S1627" s="38">
        <v>43678</v>
      </c>
      <c r="T1627" s="1">
        <v>0.69</v>
      </c>
      <c r="U1627" s="1" t="s">
        <v>7357</v>
      </c>
      <c r="V1627" s="1">
        <v>5.04E-2</v>
      </c>
      <c r="W1627" s="1" t="s">
        <v>7358</v>
      </c>
      <c r="X1627" s="1" t="b">
        <v>0</v>
      </c>
      <c r="Y1627" s="1" t="b">
        <v>0</v>
      </c>
    </row>
    <row r="1628" spans="1:25" x14ac:dyDescent="0.25">
      <c r="A1628" s="1" t="s">
        <v>7665</v>
      </c>
      <c r="B1628" s="1" t="s">
        <v>7666</v>
      </c>
      <c r="C1628" s="1" t="str">
        <f>VLOOKUP(B1628,店铺SKU信息!E:F,2,0)</f>
        <v>AGCY6758-Black-XL</v>
      </c>
      <c r="D1628" s="1" t="s">
        <v>2660</v>
      </c>
      <c r="E1628" s="1" t="s">
        <v>8444</v>
      </c>
      <c r="F1628" s="1" t="s">
        <v>7352</v>
      </c>
      <c r="G1628" s="1">
        <v>10.199999999999999</v>
      </c>
      <c r="H1628" s="1">
        <v>7</v>
      </c>
      <c r="I1628" s="1">
        <v>2.7</v>
      </c>
      <c r="J1628" s="1" t="s">
        <v>7353</v>
      </c>
      <c r="K1628" s="1">
        <v>0.7</v>
      </c>
      <c r="L1628" s="1" t="s">
        <v>7354</v>
      </c>
      <c r="M1628" s="1">
        <v>0.1114</v>
      </c>
      <c r="N1628" s="1" t="s">
        <v>7355</v>
      </c>
      <c r="O1628" s="1" t="s">
        <v>7356</v>
      </c>
      <c r="P1628" s="1">
        <v>0.94</v>
      </c>
      <c r="Q1628" s="1">
        <v>0</v>
      </c>
      <c r="R1628" s="1">
        <v>0.1042</v>
      </c>
      <c r="S1628" s="38">
        <v>43678</v>
      </c>
      <c r="T1628" s="1">
        <v>0.69</v>
      </c>
      <c r="U1628" s="1" t="s">
        <v>7357</v>
      </c>
      <c r="V1628" s="1">
        <v>7.1900000000000006E-2</v>
      </c>
      <c r="W1628" s="1" t="s">
        <v>7358</v>
      </c>
      <c r="X1628" s="1" t="b">
        <v>0</v>
      </c>
      <c r="Y1628" s="1" t="b">
        <v>0</v>
      </c>
    </row>
    <row r="1629" spans="1:25" x14ac:dyDescent="0.25">
      <c r="A1629" s="1" t="s">
        <v>8288</v>
      </c>
      <c r="B1629" s="1" t="s">
        <v>8289</v>
      </c>
      <c r="C1629" s="1" t="str">
        <f>VLOOKUP(B1629,店铺SKU信息!E:F,2,0)</f>
        <v>AGCY6820-White-L</v>
      </c>
      <c r="D1629" s="1" t="s">
        <v>5785</v>
      </c>
      <c r="E1629" s="1" t="s">
        <v>8444</v>
      </c>
      <c r="F1629" s="1" t="s">
        <v>7352</v>
      </c>
      <c r="G1629" s="1">
        <v>13.07</v>
      </c>
      <c r="H1629" s="1">
        <v>10.28</v>
      </c>
      <c r="I1629" s="1">
        <v>0.79</v>
      </c>
      <c r="J1629" s="1" t="s">
        <v>7353</v>
      </c>
      <c r="K1629" s="1">
        <v>0.2</v>
      </c>
      <c r="L1629" s="1" t="s">
        <v>7354</v>
      </c>
      <c r="M1629" s="1">
        <v>6.1400000000000003E-2</v>
      </c>
      <c r="N1629" s="1" t="s">
        <v>7355</v>
      </c>
      <c r="O1629" s="1" t="s">
        <v>7356</v>
      </c>
      <c r="P1629" s="1">
        <v>0.03</v>
      </c>
      <c r="Q1629" s="1">
        <v>0</v>
      </c>
      <c r="R1629" s="1">
        <v>2E-3</v>
      </c>
      <c r="S1629" s="38">
        <v>43678</v>
      </c>
      <c r="T1629" s="1">
        <v>0.69</v>
      </c>
      <c r="U1629" s="1" t="s">
        <v>7357</v>
      </c>
      <c r="V1629" s="1">
        <v>1.4E-3</v>
      </c>
      <c r="W1629" s="1" t="s">
        <v>7358</v>
      </c>
      <c r="X1629" s="1" t="b">
        <v>0</v>
      </c>
      <c r="Y1629" s="1" t="b">
        <v>0</v>
      </c>
    </row>
    <row r="1630" spans="1:25" x14ac:dyDescent="0.25">
      <c r="A1630" s="1" t="s">
        <v>8455</v>
      </c>
      <c r="B1630" s="1" t="s">
        <v>8456</v>
      </c>
      <c r="C1630" s="1" t="str">
        <f>VLOOKUP(B1630,店铺SKU信息!E:F,2,0)</f>
        <v>AGCY49255-White-S</v>
      </c>
      <c r="D1630" s="1" t="s">
        <v>8457</v>
      </c>
      <c r="E1630" s="1" t="s">
        <v>8444</v>
      </c>
      <c r="F1630" s="1" t="s">
        <v>7352</v>
      </c>
      <c r="G1630" s="1">
        <v>12.3</v>
      </c>
      <c r="H1630" s="1">
        <v>8.9</v>
      </c>
      <c r="I1630" s="1">
        <v>1.3</v>
      </c>
      <c r="J1630" s="1" t="s">
        <v>7353</v>
      </c>
      <c r="K1630" s="1">
        <v>0.55000000000000004</v>
      </c>
      <c r="L1630" s="1" t="s">
        <v>7354</v>
      </c>
      <c r="M1630" s="1">
        <v>8.2299999999999998E-2</v>
      </c>
      <c r="N1630" s="1" t="s">
        <v>7355</v>
      </c>
      <c r="O1630" s="1" t="s">
        <v>7356</v>
      </c>
      <c r="P1630" s="1">
        <v>0.61</v>
      </c>
      <c r="Q1630" s="1">
        <v>0.19</v>
      </c>
      <c r="R1630" s="1">
        <v>3.4500000000000003E-2</v>
      </c>
      <c r="S1630" s="38">
        <v>43678</v>
      </c>
      <c r="T1630" s="1">
        <v>0.69</v>
      </c>
      <c r="U1630" s="1" t="s">
        <v>7357</v>
      </c>
      <c r="V1630" s="1">
        <v>2.3800000000000002E-2</v>
      </c>
      <c r="W1630" s="1" t="s">
        <v>7358</v>
      </c>
      <c r="X1630" s="1" t="b">
        <v>0</v>
      </c>
      <c r="Y1630" s="1" t="b">
        <v>0</v>
      </c>
    </row>
    <row r="1631" spans="1:25" x14ac:dyDescent="0.25">
      <c r="A1631" s="1" t="s">
        <v>7380</v>
      </c>
      <c r="B1631" s="1" t="s">
        <v>7381</v>
      </c>
      <c r="C1631" s="1" t="str">
        <f>VLOOKUP(B1631,店铺SKU信息!E:F,2,0)</f>
        <v>AGM4896-Burgundy-4XL</v>
      </c>
      <c r="D1631" s="1" t="s">
        <v>2828</v>
      </c>
      <c r="E1631" s="1" t="s">
        <v>8444</v>
      </c>
      <c r="F1631" s="1" t="s">
        <v>7352</v>
      </c>
      <c r="G1631" s="1">
        <v>13.69</v>
      </c>
      <c r="H1631" s="1">
        <v>3.9</v>
      </c>
      <c r="I1631" s="1">
        <v>2.1</v>
      </c>
      <c r="J1631" s="1" t="s">
        <v>7353</v>
      </c>
      <c r="K1631" s="1">
        <v>1.05</v>
      </c>
      <c r="L1631" s="1" t="s">
        <v>7354</v>
      </c>
      <c r="M1631" s="1">
        <v>6.4799999999999996E-2</v>
      </c>
      <c r="N1631" s="1" t="s">
        <v>7355</v>
      </c>
      <c r="O1631" s="1" t="s">
        <v>7356</v>
      </c>
      <c r="P1631" s="1">
        <v>0.06</v>
      </c>
      <c r="Q1631" s="1">
        <v>0</v>
      </c>
      <c r="R1631" s="1">
        <v>4.1999999999999997E-3</v>
      </c>
      <c r="S1631" s="38">
        <v>43678</v>
      </c>
      <c r="T1631" s="1">
        <v>0.69</v>
      </c>
      <c r="U1631" s="1" t="s">
        <v>7357</v>
      </c>
      <c r="V1631" s="1">
        <v>2.8999999999999998E-3</v>
      </c>
      <c r="W1631" s="1" t="s">
        <v>7358</v>
      </c>
      <c r="X1631" s="1" t="b">
        <v>0</v>
      </c>
      <c r="Y1631" s="1" t="b">
        <v>0</v>
      </c>
    </row>
    <row r="1632" spans="1:25" x14ac:dyDescent="0.25">
      <c r="A1632" s="1" t="s">
        <v>7428</v>
      </c>
      <c r="B1632" s="1" t="s">
        <v>7429</v>
      </c>
      <c r="C1632" s="1" t="str">
        <f>VLOOKUP(B1632,店铺SKU信息!E:F,2,0)</f>
        <v>AGM48999-Purple-3XL</v>
      </c>
      <c r="D1632" s="1" t="s">
        <v>2926</v>
      </c>
      <c r="E1632" s="1" t="s">
        <v>8444</v>
      </c>
      <c r="F1632" s="1" t="s">
        <v>7352</v>
      </c>
      <c r="G1632" s="1">
        <v>11.7</v>
      </c>
      <c r="H1632" s="1">
        <v>9.5</v>
      </c>
      <c r="I1632" s="1">
        <v>1.7</v>
      </c>
      <c r="J1632" s="1" t="s">
        <v>7353</v>
      </c>
      <c r="K1632" s="1">
        <v>0.9</v>
      </c>
      <c r="L1632" s="1" t="s">
        <v>7354</v>
      </c>
      <c r="M1632" s="1">
        <v>0.1091</v>
      </c>
      <c r="N1632" s="1" t="s">
        <v>7355</v>
      </c>
      <c r="O1632" s="1" t="s">
        <v>7356</v>
      </c>
      <c r="P1632" s="1">
        <v>3.48</v>
      </c>
      <c r="Q1632" s="1">
        <v>0</v>
      </c>
      <c r="R1632" s="1">
        <v>0.38</v>
      </c>
      <c r="S1632" s="38">
        <v>43678</v>
      </c>
      <c r="T1632" s="1">
        <v>0.69</v>
      </c>
      <c r="U1632" s="1" t="s">
        <v>7357</v>
      </c>
      <c r="V1632" s="1">
        <v>0.26219999999999999</v>
      </c>
      <c r="W1632" s="1" t="s">
        <v>7358</v>
      </c>
      <c r="X1632" s="1" t="b">
        <v>0</v>
      </c>
      <c r="Y1632" s="1" t="b">
        <v>0</v>
      </c>
    </row>
    <row r="1633" spans="1:25" x14ac:dyDescent="0.25">
      <c r="A1633" s="1" t="s">
        <v>8335</v>
      </c>
      <c r="B1633" s="1" t="s">
        <v>8336</v>
      </c>
      <c r="C1633" s="1" t="str">
        <f>VLOOKUP(B1633,店铺SKU信息!E:F,2,0)</f>
        <v>AGM19322-Blue-3XL</v>
      </c>
      <c r="D1633" s="1" t="s">
        <v>8337</v>
      </c>
      <c r="E1633" s="1" t="s">
        <v>8444</v>
      </c>
      <c r="F1633" s="1" t="s">
        <v>7352</v>
      </c>
      <c r="G1633" s="1">
        <v>12</v>
      </c>
      <c r="H1633" s="1">
        <v>9.5</v>
      </c>
      <c r="I1633" s="1">
        <v>1.3</v>
      </c>
      <c r="J1633" s="1" t="s">
        <v>7353</v>
      </c>
      <c r="K1633" s="1">
        <v>0.65</v>
      </c>
      <c r="L1633" s="1" t="s">
        <v>7354</v>
      </c>
      <c r="M1633" s="1">
        <v>8.5800000000000001E-2</v>
      </c>
      <c r="N1633" s="1" t="s">
        <v>7355</v>
      </c>
      <c r="O1633" s="1" t="s">
        <v>7356</v>
      </c>
      <c r="P1633" s="1">
        <v>3</v>
      </c>
      <c r="Q1633" s="1">
        <v>0</v>
      </c>
      <c r="R1633" s="1">
        <v>0.25729999999999997</v>
      </c>
      <c r="S1633" s="38">
        <v>43678</v>
      </c>
      <c r="T1633" s="1">
        <v>0.69</v>
      </c>
      <c r="U1633" s="1" t="s">
        <v>7357</v>
      </c>
      <c r="V1633" s="1">
        <v>0.17749999999999999</v>
      </c>
      <c r="W1633" s="1" t="s">
        <v>7358</v>
      </c>
      <c r="X1633" s="1" t="b">
        <v>0</v>
      </c>
      <c r="Y1633" s="1" t="b">
        <v>0</v>
      </c>
    </row>
    <row r="1634" spans="1:25" x14ac:dyDescent="0.25">
      <c r="A1634" s="1" t="s">
        <v>7636</v>
      </c>
      <c r="B1634" s="1" t="s">
        <v>7637</v>
      </c>
      <c r="C1634" s="1" t="str">
        <f>VLOOKUP(B1634,店铺SKU信息!E:F,2,0)</f>
        <v>AGCY6820-Black-M</v>
      </c>
      <c r="D1634" s="1" t="s">
        <v>3119</v>
      </c>
      <c r="E1634" s="1" t="s">
        <v>8444</v>
      </c>
      <c r="F1634" s="1" t="s">
        <v>7352</v>
      </c>
      <c r="G1634" s="1">
        <v>13.07</v>
      </c>
      <c r="H1634" s="1">
        <v>10.28</v>
      </c>
      <c r="I1634" s="1">
        <v>0.79</v>
      </c>
      <c r="J1634" s="1" t="s">
        <v>7353</v>
      </c>
      <c r="K1634" s="1">
        <v>0.2</v>
      </c>
      <c r="L1634" s="1" t="s">
        <v>7354</v>
      </c>
      <c r="M1634" s="1">
        <v>6.1400000000000003E-2</v>
      </c>
      <c r="N1634" s="1" t="s">
        <v>7355</v>
      </c>
      <c r="O1634" s="1" t="s">
        <v>7356</v>
      </c>
      <c r="P1634" s="1">
        <v>1</v>
      </c>
      <c r="Q1634" s="1">
        <v>0</v>
      </c>
      <c r="R1634" s="1">
        <v>6.1400000000000003E-2</v>
      </c>
      <c r="S1634" s="38">
        <v>43678</v>
      </c>
      <c r="T1634" s="1">
        <v>0.69</v>
      </c>
      <c r="U1634" s="1" t="s">
        <v>7357</v>
      </c>
      <c r="V1634" s="1">
        <v>4.24E-2</v>
      </c>
      <c r="W1634" s="1" t="s">
        <v>7358</v>
      </c>
      <c r="X1634" s="1" t="b">
        <v>0</v>
      </c>
      <c r="Y1634" s="1" t="b">
        <v>0</v>
      </c>
    </row>
    <row r="1635" spans="1:25" x14ac:dyDescent="0.25">
      <c r="A1635" s="1" t="s">
        <v>7426</v>
      </c>
      <c r="B1635" s="1" t="s">
        <v>7427</v>
      </c>
      <c r="C1635" s="1" t="str">
        <f>VLOOKUP(B1635,店铺SKU信息!E:F,2,0)</f>
        <v>AGM1926-Black-4XL</v>
      </c>
      <c r="D1635" s="1" t="s">
        <v>2959</v>
      </c>
      <c r="E1635" s="1" t="s">
        <v>8444</v>
      </c>
      <c r="F1635" s="1" t="s">
        <v>7352</v>
      </c>
      <c r="G1635" s="1">
        <v>9.5</v>
      </c>
      <c r="H1635" s="1">
        <v>5.19</v>
      </c>
      <c r="I1635" s="1">
        <v>1.59</v>
      </c>
      <c r="J1635" s="1" t="s">
        <v>7353</v>
      </c>
      <c r="K1635" s="1">
        <v>0.75</v>
      </c>
      <c r="L1635" s="1" t="s">
        <v>7354</v>
      </c>
      <c r="M1635" s="1">
        <v>4.5499999999999999E-2</v>
      </c>
      <c r="N1635" s="1" t="s">
        <v>7355</v>
      </c>
      <c r="O1635" s="1" t="s">
        <v>7356</v>
      </c>
      <c r="P1635" s="1">
        <v>2</v>
      </c>
      <c r="Q1635" s="1">
        <v>0</v>
      </c>
      <c r="R1635" s="1">
        <v>9.0999999999999998E-2</v>
      </c>
      <c r="S1635" s="38">
        <v>43678</v>
      </c>
      <c r="T1635" s="1">
        <v>0.69</v>
      </c>
      <c r="U1635" s="1" t="s">
        <v>7357</v>
      </c>
      <c r="V1635" s="1">
        <v>6.2799999999999995E-2</v>
      </c>
      <c r="W1635" s="1" t="s">
        <v>7358</v>
      </c>
      <c r="X1635" s="1" t="b">
        <v>0</v>
      </c>
      <c r="Y1635" s="1" t="b">
        <v>0</v>
      </c>
    </row>
    <row r="1636" spans="1:25" x14ac:dyDescent="0.25">
      <c r="A1636" s="1" t="s">
        <v>7731</v>
      </c>
      <c r="B1636" s="1" t="s">
        <v>7732</v>
      </c>
      <c r="C1636" s="1" t="str">
        <f>VLOOKUP(B1636,店铺SKU信息!E:F,2,0)</f>
        <v>AGCY6759-Red-L</v>
      </c>
      <c r="D1636" s="1" t="s">
        <v>7733</v>
      </c>
      <c r="E1636" s="1" t="s">
        <v>8444</v>
      </c>
      <c r="F1636" s="1" t="s">
        <v>7352</v>
      </c>
      <c r="G1636" s="1">
        <v>12.99</v>
      </c>
      <c r="H1636" s="1">
        <v>10.25</v>
      </c>
      <c r="I1636" s="1">
        <v>0.87</v>
      </c>
      <c r="J1636" s="1" t="s">
        <v>7353</v>
      </c>
      <c r="K1636" s="1">
        <v>0.25</v>
      </c>
      <c r="L1636" s="1" t="s">
        <v>7354</v>
      </c>
      <c r="M1636" s="1">
        <v>6.7000000000000004E-2</v>
      </c>
      <c r="N1636" s="1" t="s">
        <v>7355</v>
      </c>
      <c r="O1636" s="1" t="s">
        <v>7356</v>
      </c>
      <c r="P1636" s="1">
        <v>0.61</v>
      </c>
      <c r="Q1636" s="1">
        <v>0.19</v>
      </c>
      <c r="R1636" s="1">
        <v>2.81E-2</v>
      </c>
      <c r="S1636" s="38">
        <v>43678</v>
      </c>
      <c r="T1636" s="1">
        <v>0.69</v>
      </c>
      <c r="U1636" s="1" t="s">
        <v>7357</v>
      </c>
      <c r="V1636" s="1">
        <v>1.9400000000000001E-2</v>
      </c>
      <c r="W1636" s="1" t="s">
        <v>7358</v>
      </c>
      <c r="X1636" s="1" t="b">
        <v>0</v>
      </c>
      <c r="Y1636" s="1" t="b">
        <v>0</v>
      </c>
    </row>
    <row r="1637" spans="1:25" x14ac:dyDescent="0.25">
      <c r="A1637" s="1" t="s">
        <v>7395</v>
      </c>
      <c r="B1637" s="1" t="s">
        <v>7396</v>
      </c>
      <c r="C1637" s="1" t="str">
        <f>VLOOKUP(B1637,店铺SKU信息!E:F,2,0)</f>
        <v>AGM48999-Purple-2XL</v>
      </c>
      <c r="D1637" s="1" t="s">
        <v>2887</v>
      </c>
      <c r="E1637" s="1" t="s">
        <v>8444</v>
      </c>
      <c r="F1637" s="1" t="s">
        <v>7352</v>
      </c>
      <c r="G1637" s="1">
        <v>11.7</v>
      </c>
      <c r="H1637" s="1">
        <v>9.5</v>
      </c>
      <c r="I1637" s="1">
        <v>1.7</v>
      </c>
      <c r="J1637" s="1" t="s">
        <v>7353</v>
      </c>
      <c r="K1637" s="1">
        <v>0.9</v>
      </c>
      <c r="L1637" s="1" t="s">
        <v>7354</v>
      </c>
      <c r="M1637" s="1">
        <v>0.1091</v>
      </c>
      <c r="N1637" s="1" t="s">
        <v>7355</v>
      </c>
      <c r="O1637" s="1" t="s">
        <v>7356</v>
      </c>
      <c r="P1637" s="1">
        <v>2.16</v>
      </c>
      <c r="Q1637" s="1">
        <v>0</v>
      </c>
      <c r="R1637" s="1">
        <v>0.23569999999999999</v>
      </c>
      <c r="S1637" s="38">
        <v>43678</v>
      </c>
      <c r="T1637" s="1">
        <v>0.69</v>
      </c>
      <c r="U1637" s="1" t="s">
        <v>7357</v>
      </c>
      <c r="V1637" s="1">
        <v>0.16270000000000001</v>
      </c>
      <c r="W1637" s="1" t="s">
        <v>7358</v>
      </c>
      <c r="X1637" s="1" t="b">
        <v>0</v>
      </c>
      <c r="Y1637" s="1" t="b">
        <v>0</v>
      </c>
    </row>
    <row r="1638" spans="1:25" x14ac:dyDescent="0.25">
      <c r="A1638" s="1" t="s">
        <v>7585</v>
      </c>
      <c r="B1638" s="1" t="s">
        <v>7586</v>
      </c>
      <c r="C1638" s="1" t="str">
        <f>VLOOKUP(B1638,店铺SKU信息!E:F,2,0)</f>
        <v>AGCY4117-Black-M</v>
      </c>
      <c r="D1638" s="1" t="s">
        <v>7587</v>
      </c>
      <c r="E1638" s="1" t="s">
        <v>8444</v>
      </c>
      <c r="F1638" s="1" t="s">
        <v>7352</v>
      </c>
      <c r="G1638" s="1">
        <v>11.96</v>
      </c>
      <c r="H1638" s="1">
        <v>9.2100000000000009</v>
      </c>
      <c r="I1638" s="1">
        <v>1.38</v>
      </c>
      <c r="J1638" s="1" t="s">
        <v>7353</v>
      </c>
      <c r="K1638" s="1">
        <v>0.24</v>
      </c>
      <c r="L1638" s="1" t="s">
        <v>7354</v>
      </c>
      <c r="M1638" s="1">
        <v>8.7900000000000006E-2</v>
      </c>
      <c r="N1638" s="1" t="s">
        <v>7355</v>
      </c>
      <c r="O1638" s="1" t="s">
        <v>7356</v>
      </c>
      <c r="P1638" s="1">
        <v>0.42</v>
      </c>
      <c r="Q1638" s="1">
        <v>0.06</v>
      </c>
      <c r="R1638" s="1">
        <v>3.1199999999999999E-2</v>
      </c>
      <c r="S1638" s="38">
        <v>43678</v>
      </c>
      <c r="T1638" s="1">
        <v>0.69</v>
      </c>
      <c r="U1638" s="1" t="s">
        <v>7357</v>
      </c>
      <c r="V1638" s="1">
        <v>2.1499999999999998E-2</v>
      </c>
      <c r="W1638" s="1" t="s">
        <v>7358</v>
      </c>
      <c r="X1638" s="1" t="b">
        <v>0</v>
      </c>
      <c r="Y1638" s="1" t="b">
        <v>0</v>
      </c>
    </row>
    <row r="1639" spans="1:25" x14ac:dyDescent="0.25">
      <c r="A1639" s="1" t="s">
        <v>7789</v>
      </c>
      <c r="B1639" s="1" t="s">
        <v>7790</v>
      </c>
      <c r="C1639" s="1" t="str">
        <f>VLOOKUP(B1639,店铺SKU信息!E:F,2,0)</f>
        <v>AGCY6715-Black-M</v>
      </c>
      <c r="D1639" s="1" t="s">
        <v>7791</v>
      </c>
      <c r="E1639" s="1" t="s">
        <v>8444</v>
      </c>
      <c r="F1639" s="1" t="s">
        <v>7352</v>
      </c>
      <c r="G1639" s="1">
        <v>11.85</v>
      </c>
      <c r="H1639" s="1">
        <v>10</v>
      </c>
      <c r="I1639" s="1">
        <v>1.5</v>
      </c>
      <c r="J1639" s="1" t="s">
        <v>7353</v>
      </c>
      <c r="K1639" s="1">
        <v>0.57999999999999996</v>
      </c>
      <c r="L1639" s="1" t="s">
        <v>7354</v>
      </c>
      <c r="M1639" s="1">
        <v>0.1028</v>
      </c>
      <c r="N1639" s="1" t="s">
        <v>7355</v>
      </c>
      <c r="O1639" s="1" t="s">
        <v>7356</v>
      </c>
      <c r="P1639" s="1">
        <v>0.03</v>
      </c>
      <c r="Q1639" s="1">
        <v>0</v>
      </c>
      <c r="R1639" s="1">
        <v>3.3E-3</v>
      </c>
      <c r="S1639" s="38">
        <v>43678</v>
      </c>
      <c r="T1639" s="1">
        <v>0.69</v>
      </c>
      <c r="U1639" s="1" t="s">
        <v>7357</v>
      </c>
      <c r="V1639" s="1">
        <v>2.3E-3</v>
      </c>
      <c r="W1639" s="1" t="s">
        <v>7358</v>
      </c>
      <c r="X1639" s="1" t="b">
        <v>0</v>
      </c>
      <c r="Y1639" s="1" t="b">
        <v>0</v>
      </c>
    </row>
    <row r="1640" spans="1:25" x14ac:dyDescent="0.25">
      <c r="A1640" s="1" t="s">
        <v>8050</v>
      </c>
      <c r="B1640" s="1" t="s">
        <v>8051</v>
      </c>
      <c r="C1640" s="1" t="str">
        <f>VLOOKUP(B1640,店铺SKU信息!E:F,2,0)</f>
        <v>AGM48899-Black-2XL</v>
      </c>
      <c r="D1640" s="1" t="s">
        <v>3507</v>
      </c>
      <c r="E1640" s="1" t="s">
        <v>8444</v>
      </c>
      <c r="F1640" s="1" t="s">
        <v>7352</v>
      </c>
      <c r="G1640" s="1">
        <v>12.56</v>
      </c>
      <c r="H1640" s="1">
        <v>9.92</v>
      </c>
      <c r="I1640" s="1">
        <v>0.59</v>
      </c>
      <c r="J1640" s="1" t="s">
        <v>7353</v>
      </c>
      <c r="K1640" s="1">
        <v>0.35</v>
      </c>
      <c r="L1640" s="1" t="s">
        <v>7354</v>
      </c>
      <c r="M1640" s="1">
        <v>4.2599999999999999E-2</v>
      </c>
      <c r="N1640" s="1" t="s">
        <v>7355</v>
      </c>
      <c r="O1640" s="1" t="s">
        <v>7356</v>
      </c>
      <c r="P1640" s="1">
        <v>1</v>
      </c>
      <c r="Q1640" s="1">
        <v>0</v>
      </c>
      <c r="R1640" s="1">
        <v>4.2599999999999999E-2</v>
      </c>
      <c r="S1640" s="38">
        <v>43678</v>
      </c>
      <c r="T1640" s="1">
        <v>0.69</v>
      </c>
      <c r="U1640" s="1" t="s">
        <v>7357</v>
      </c>
      <c r="V1640" s="1">
        <v>2.9399999999999999E-2</v>
      </c>
      <c r="W1640" s="1" t="s">
        <v>7358</v>
      </c>
      <c r="X1640" s="1" t="b">
        <v>0</v>
      </c>
      <c r="Y1640" s="1" t="b">
        <v>0</v>
      </c>
    </row>
    <row r="1641" spans="1:25" x14ac:dyDescent="0.25">
      <c r="A1641" s="1" t="s">
        <v>8458</v>
      </c>
      <c r="B1641" s="1" t="s">
        <v>8459</v>
      </c>
      <c r="C1641" s="1" t="str">
        <f>VLOOKUP(B1641,店铺SKU信息!E:F,2,0)</f>
        <v>AGCY4062-Pink-M</v>
      </c>
      <c r="D1641" s="1" t="s">
        <v>8460</v>
      </c>
      <c r="E1641" s="1" t="s">
        <v>8444</v>
      </c>
      <c r="F1641" s="1" t="s">
        <v>7352</v>
      </c>
      <c r="G1641" s="1">
        <v>11.65</v>
      </c>
      <c r="H1641" s="1">
        <v>9.4499999999999993</v>
      </c>
      <c r="I1641" s="1">
        <v>1.25</v>
      </c>
      <c r="J1641" s="1" t="s">
        <v>7353</v>
      </c>
      <c r="K1641" s="1">
        <v>0.28999999999999998</v>
      </c>
      <c r="L1641" s="1" t="s">
        <v>7354</v>
      </c>
      <c r="M1641" s="1">
        <v>7.9500000000000001E-2</v>
      </c>
      <c r="N1641" s="1" t="s">
        <v>7355</v>
      </c>
      <c r="O1641" s="1" t="s">
        <v>7356</v>
      </c>
      <c r="P1641" s="1">
        <v>1</v>
      </c>
      <c r="Q1641" s="1">
        <v>0</v>
      </c>
      <c r="R1641" s="1">
        <v>7.9500000000000001E-2</v>
      </c>
      <c r="S1641" s="38">
        <v>43678</v>
      </c>
      <c r="T1641" s="1">
        <v>0.69</v>
      </c>
      <c r="U1641" s="1" t="s">
        <v>7357</v>
      </c>
      <c r="V1641" s="1">
        <v>5.4899999999999997E-2</v>
      </c>
      <c r="W1641" s="1" t="s">
        <v>7358</v>
      </c>
      <c r="X1641" s="1" t="b">
        <v>0</v>
      </c>
      <c r="Y1641" s="1" t="b">
        <v>0</v>
      </c>
    </row>
    <row r="1642" spans="1:25" x14ac:dyDescent="0.25">
      <c r="A1642" s="1" t="s">
        <v>8461</v>
      </c>
      <c r="B1642" s="1" t="s">
        <v>8462</v>
      </c>
      <c r="C1642" s="1" t="str">
        <f>VLOOKUP(B1642,店铺SKU信息!E:F,2,0)</f>
        <v>AGM19355-Black-4XL</v>
      </c>
      <c r="D1642" s="1" t="s">
        <v>3657</v>
      </c>
      <c r="E1642" s="1" t="s">
        <v>8444</v>
      </c>
      <c r="F1642" s="1" t="s">
        <v>7352</v>
      </c>
      <c r="G1642" s="1">
        <v>11.42</v>
      </c>
      <c r="H1642" s="1">
        <v>10.08</v>
      </c>
      <c r="I1642" s="1">
        <v>1.3</v>
      </c>
      <c r="J1642" s="1" t="s">
        <v>7353</v>
      </c>
      <c r="K1642" s="1">
        <v>0.57999999999999996</v>
      </c>
      <c r="L1642" s="1" t="s">
        <v>7354</v>
      </c>
      <c r="M1642" s="1">
        <v>8.6300000000000002E-2</v>
      </c>
      <c r="N1642" s="1" t="s">
        <v>7355</v>
      </c>
      <c r="O1642" s="1" t="s">
        <v>7356</v>
      </c>
      <c r="P1642" s="1">
        <v>2.84</v>
      </c>
      <c r="Q1642" s="1">
        <v>0</v>
      </c>
      <c r="R1642" s="1">
        <v>0.24490000000000001</v>
      </c>
      <c r="S1642" s="38">
        <v>43678</v>
      </c>
      <c r="T1642" s="1">
        <v>0.69</v>
      </c>
      <c r="U1642" s="1" t="s">
        <v>7357</v>
      </c>
      <c r="V1642" s="1">
        <v>0.16900000000000001</v>
      </c>
      <c r="W1642" s="1" t="s">
        <v>7358</v>
      </c>
      <c r="X1642" s="1" t="b">
        <v>0</v>
      </c>
      <c r="Y1642" s="1" t="b">
        <v>0</v>
      </c>
    </row>
    <row r="1643" spans="1:25" x14ac:dyDescent="0.25">
      <c r="A1643" s="1" t="s">
        <v>7454</v>
      </c>
      <c r="B1643" s="1" t="s">
        <v>7455</v>
      </c>
      <c r="C1643" s="1" t="str">
        <f>VLOOKUP(B1643,店铺SKU信息!E:F,2,0)</f>
        <v>AGM4896-Blue-2XL</v>
      </c>
      <c r="D1643" s="1" t="s">
        <v>2823</v>
      </c>
      <c r="E1643" s="1" t="s">
        <v>8444</v>
      </c>
      <c r="F1643" s="1" t="s">
        <v>7352</v>
      </c>
      <c r="G1643" s="1">
        <v>13.69</v>
      </c>
      <c r="H1643" s="1">
        <v>3.9</v>
      </c>
      <c r="I1643" s="1">
        <v>2.1</v>
      </c>
      <c r="J1643" s="1" t="s">
        <v>7353</v>
      </c>
      <c r="K1643" s="1">
        <v>1.05</v>
      </c>
      <c r="L1643" s="1" t="s">
        <v>7354</v>
      </c>
      <c r="M1643" s="1">
        <v>6.4799999999999996E-2</v>
      </c>
      <c r="N1643" s="1" t="s">
        <v>7355</v>
      </c>
      <c r="O1643" s="1" t="s">
        <v>7356</v>
      </c>
      <c r="P1643" s="1">
        <v>0.45</v>
      </c>
      <c r="Q1643" s="1">
        <v>0</v>
      </c>
      <c r="R1643" s="1">
        <v>2.93E-2</v>
      </c>
      <c r="S1643" s="38">
        <v>43678</v>
      </c>
      <c r="T1643" s="1">
        <v>0.69</v>
      </c>
      <c r="U1643" s="1" t="s">
        <v>7357</v>
      </c>
      <c r="V1643" s="1">
        <v>2.0199999999999999E-2</v>
      </c>
      <c r="W1643" s="1" t="s">
        <v>7358</v>
      </c>
      <c r="X1643" s="1" t="b">
        <v>0</v>
      </c>
      <c r="Y1643" s="1" t="b">
        <v>0</v>
      </c>
    </row>
    <row r="1644" spans="1:25" x14ac:dyDescent="0.25">
      <c r="A1644" s="1" t="s">
        <v>8463</v>
      </c>
      <c r="B1644" s="1" t="s">
        <v>8464</v>
      </c>
      <c r="C1644" s="1" t="str">
        <f>VLOOKUP(B1644,店铺SKU信息!E:F,2,0)</f>
        <v>AGM19322-Black-2XL</v>
      </c>
      <c r="D1644" s="1" t="s">
        <v>3860</v>
      </c>
      <c r="E1644" s="1" t="s">
        <v>8444</v>
      </c>
      <c r="F1644" s="1" t="s">
        <v>7352</v>
      </c>
      <c r="G1644" s="1">
        <v>10.7</v>
      </c>
      <c r="H1644" s="1">
        <v>10</v>
      </c>
      <c r="I1644" s="1">
        <v>1.1000000000000001</v>
      </c>
      <c r="J1644" s="1" t="s">
        <v>7353</v>
      </c>
      <c r="K1644" s="1">
        <v>0.5</v>
      </c>
      <c r="L1644" s="1" t="s">
        <v>7354</v>
      </c>
      <c r="M1644" s="1">
        <v>6.8099999999999994E-2</v>
      </c>
      <c r="N1644" s="1" t="s">
        <v>7355</v>
      </c>
      <c r="O1644" s="1" t="s">
        <v>7356</v>
      </c>
      <c r="P1644" s="1">
        <v>2.13</v>
      </c>
      <c r="Q1644" s="1">
        <v>0</v>
      </c>
      <c r="R1644" s="1">
        <v>0.14499999999999999</v>
      </c>
      <c r="S1644" s="38">
        <v>43678</v>
      </c>
      <c r="T1644" s="1">
        <v>0.69</v>
      </c>
      <c r="U1644" s="1" t="s">
        <v>7357</v>
      </c>
      <c r="V1644" s="1">
        <v>0.10009999999999999</v>
      </c>
      <c r="W1644" s="1" t="s">
        <v>7358</v>
      </c>
      <c r="X1644" s="1" t="b">
        <v>0</v>
      </c>
      <c r="Y1644" s="1" t="b">
        <v>0</v>
      </c>
    </row>
    <row r="1645" spans="1:25" x14ac:dyDescent="0.25">
      <c r="A1645" s="1" t="s">
        <v>7399</v>
      </c>
      <c r="B1645" s="1" t="s">
        <v>7400</v>
      </c>
      <c r="C1645" s="1" t="str">
        <f>VLOOKUP(B1645,店铺SKU信息!E:F,2,0)</f>
        <v>AGM1926-Black-3XL</v>
      </c>
      <c r="D1645" s="1" t="s">
        <v>4051</v>
      </c>
      <c r="E1645" s="1" t="s">
        <v>8444</v>
      </c>
      <c r="F1645" s="1" t="s">
        <v>7352</v>
      </c>
      <c r="G1645" s="1">
        <v>9.5</v>
      </c>
      <c r="H1645" s="1">
        <v>5.2</v>
      </c>
      <c r="I1645" s="1">
        <v>1.6</v>
      </c>
      <c r="J1645" s="1" t="s">
        <v>7353</v>
      </c>
      <c r="K1645" s="1">
        <v>0.75</v>
      </c>
      <c r="L1645" s="1" t="s">
        <v>7354</v>
      </c>
      <c r="M1645" s="1">
        <v>4.5600000000000002E-2</v>
      </c>
      <c r="N1645" s="1" t="s">
        <v>7355</v>
      </c>
      <c r="O1645" s="1" t="s">
        <v>7356</v>
      </c>
      <c r="P1645" s="1">
        <v>0.32</v>
      </c>
      <c r="Q1645" s="1">
        <v>0</v>
      </c>
      <c r="R1645" s="1">
        <v>1.47E-2</v>
      </c>
      <c r="S1645" s="38">
        <v>43678</v>
      </c>
      <c r="T1645" s="1">
        <v>0.69</v>
      </c>
      <c r="U1645" s="1" t="s">
        <v>7357</v>
      </c>
      <c r="V1645" s="1">
        <v>1.0200000000000001E-2</v>
      </c>
      <c r="W1645" s="1" t="s">
        <v>7358</v>
      </c>
      <c r="X1645" s="1" t="b">
        <v>0</v>
      </c>
      <c r="Y1645" s="1" t="b">
        <v>0</v>
      </c>
    </row>
    <row r="1646" spans="1:25" x14ac:dyDescent="0.25">
      <c r="A1646" s="1" t="s">
        <v>7538</v>
      </c>
      <c r="B1646" s="1" t="s">
        <v>7539</v>
      </c>
      <c r="C1646" s="1" t="str">
        <f>VLOOKUP(B1646,店铺SKU信息!E:F,2,0)</f>
        <v>AGCY41011-Gray-S</v>
      </c>
      <c r="D1646" s="1" t="s">
        <v>3135</v>
      </c>
      <c r="E1646" s="1" t="s">
        <v>8444</v>
      </c>
      <c r="F1646" s="1" t="s">
        <v>7352</v>
      </c>
      <c r="G1646" s="1">
        <v>12.48</v>
      </c>
      <c r="H1646" s="1">
        <v>9.41</v>
      </c>
      <c r="I1646" s="1">
        <v>1.33</v>
      </c>
      <c r="J1646" s="1" t="s">
        <v>7353</v>
      </c>
      <c r="K1646" s="1">
        <v>0.57999999999999996</v>
      </c>
      <c r="L1646" s="1" t="s">
        <v>7354</v>
      </c>
      <c r="M1646" s="1">
        <v>9.06E-2</v>
      </c>
      <c r="N1646" s="1" t="s">
        <v>7355</v>
      </c>
      <c r="O1646" s="1" t="s">
        <v>7356</v>
      </c>
      <c r="P1646" s="1">
        <v>0.97</v>
      </c>
      <c r="Q1646" s="1">
        <v>0</v>
      </c>
      <c r="R1646" s="1">
        <v>8.77E-2</v>
      </c>
      <c r="S1646" s="38">
        <v>43678</v>
      </c>
      <c r="T1646" s="1">
        <v>0.69</v>
      </c>
      <c r="U1646" s="1" t="s">
        <v>7357</v>
      </c>
      <c r="V1646" s="1">
        <v>6.0499999999999998E-2</v>
      </c>
      <c r="W1646" s="1" t="s">
        <v>7358</v>
      </c>
      <c r="X1646" s="1" t="b">
        <v>0</v>
      </c>
      <c r="Y1646" s="1" t="b">
        <v>0</v>
      </c>
    </row>
    <row r="1647" spans="1:25" x14ac:dyDescent="0.25">
      <c r="A1647" s="1" t="s">
        <v>7578</v>
      </c>
      <c r="B1647" s="1" t="s">
        <v>7579</v>
      </c>
      <c r="C1647" s="1" t="str">
        <f>VLOOKUP(B1647,店铺SKU信息!E:F,2,0)</f>
        <v>AGCY4117-Red-L</v>
      </c>
      <c r="D1647" s="1" t="s">
        <v>7580</v>
      </c>
      <c r="E1647" s="1" t="s">
        <v>8444</v>
      </c>
      <c r="F1647" s="1" t="s">
        <v>7352</v>
      </c>
      <c r="G1647" s="1">
        <v>11.96</v>
      </c>
      <c r="H1647" s="1">
        <v>9.2100000000000009</v>
      </c>
      <c r="I1647" s="1">
        <v>1.38</v>
      </c>
      <c r="J1647" s="1" t="s">
        <v>7353</v>
      </c>
      <c r="K1647" s="1">
        <v>0.24</v>
      </c>
      <c r="L1647" s="1" t="s">
        <v>7354</v>
      </c>
      <c r="M1647" s="1">
        <v>8.7900000000000006E-2</v>
      </c>
      <c r="N1647" s="1" t="s">
        <v>7355</v>
      </c>
      <c r="O1647" s="1" t="s">
        <v>7356</v>
      </c>
      <c r="P1647" s="1">
        <v>0.42</v>
      </c>
      <c r="Q1647" s="1">
        <v>0.19</v>
      </c>
      <c r="R1647" s="1">
        <v>1.9800000000000002E-2</v>
      </c>
      <c r="S1647" s="38">
        <v>43678</v>
      </c>
      <c r="T1647" s="1">
        <v>0.69</v>
      </c>
      <c r="U1647" s="1" t="s">
        <v>7357</v>
      </c>
      <c r="V1647" s="1">
        <v>1.37E-2</v>
      </c>
      <c r="W1647" s="1" t="s">
        <v>7358</v>
      </c>
      <c r="X1647" s="1" t="b">
        <v>0</v>
      </c>
      <c r="Y1647" s="1" t="b">
        <v>0</v>
      </c>
    </row>
    <row r="1648" spans="1:25" x14ac:dyDescent="0.25">
      <c r="A1648" s="1" t="s">
        <v>7502</v>
      </c>
      <c r="B1648" s="1" t="s">
        <v>7503</v>
      </c>
      <c r="C1648" s="1" t="str">
        <f>VLOOKUP(B1648,店铺SKU信息!E:F,2,0)</f>
        <v>AGM4896-Burgundy-3XL</v>
      </c>
      <c r="D1648" s="1" t="s">
        <v>2641</v>
      </c>
      <c r="E1648" s="1" t="s">
        <v>8444</v>
      </c>
      <c r="F1648" s="1" t="s">
        <v>7352</v>
      </c>
      <c r="G1648" s="1">
        <v>13.69</v>
      </c>
      <c r="H1648" s="1">
        <v>3.9</v>
      </c>
      <c r="I1648" s="1">
        <v>2.1</v>
      </c>
      <c r="J1648" s="1" t="s">
        <v>7353</v>
      </c>
      <c r="K1648" s="1">
        <v>1.05</v>
      </c>
      <c r="L1648" s="1" t="s">
        <v>7354</v>
      </c>
      <c r="M1648" s="1">
        <v>6.4799999999999996E-2</v>
      </c>
      <c r="N1648" s="1" t="s">
        <v>7355</v>
      </c>
      <c r="O1648" s="1" t="s">
        <v>7356</v>
      </c>
      <c r="P1648" s="1">
        <v>0.03</v>
      </c>
      <c r="Q1648" s="1">
        <v>0</v>
      </c>
      <c r="R1648" s="1">
        <v>2.0999999999999999E-3</v>
      </c>
      <c r="S1648" s="38">
        <v>43678</v>
      </c>
      <c r="T1648" s="1">
        <v>0.69</v>
      </c>
      <c r="U1648" s="1" t="s">
        <v>7357</v>
      </c>
      <c r="V1648" s="1">
        <v>1.4E-3</v>
      </c>
      <c r="W1648" s="1" t="s">
        <v>7358</v>
      </c>
      <c r="X1648" s="1" t="b">
        <v>0</v>
      </c>
      <c r="Y1648" s="1" t="b">
        <v>0</v>
      </c>
    </row>
    <row r="1649" spans="1:25" x14ac:dyDescent="0.25">
      <c r="A1649" s="1" t="s">
        <v>8465</v>
      </c>
      <c r="B1649" s="1" t="s">
        <v>8466</v>
      </c>
      <c r="C1649" s="1" t="str">
        <f>VLOOKUP(B1649,店铺SKU信息!E:F,2,0)</f>
        <v>AGM19322-Blue-2XL</v>
      </c>
      <c r="D1649" s="1" t="s">
        <v>3954</v>
      </c>
      <c r="E1649" s="1" t="s">
        <v>8444</v>
      </c>
      <c r="F1649" s="1" t="s">
        <v>7352</v>
      </c>
      <c r="G1649" s="1">
        <v>12.3</v>
      </c>
      <c r="H1649" s="1">
        <v>9.4</v>
      </c>
      <c r="I1649" s="1">
        <v>1.4</v>
      </c>
      <c r="J1649" s="1" t="s">
        <v>7353</v>
      </c>
      <c r="K1649" s="1">
        <v>0.55000000000000004</v>
      </c>
      <c r="L1649" s="1" t="s">
        <v>7354</v>
      </c>
      <c r="M1649" s="1">
        <v>9.3700000000000006E-2</v>
      </c>
      <c r="N1649" s="1" t="s">
        <v>7355</v>
      </c>
      <c r="O1649" s="1" t="s">
        <v>7356</v>
      </c>
      <c r="P1649" s="1">
        <v>3</v>
      </c>
      <c r="Q1649" s="1">
        <v>0</v>
      </c>
      <c r="R1649" s="1">
        <v>0.28100000000000003</v>
      </c>
      <c r="S1649" s="38">
        <v>43678</v>
      </c>
      <c r="T1649" s="1">
        <v>0.69</v>
      </c>
      <c r="U1649" s="1" t="s">
        <v>7357</v>
      </c>
      <c r="V1649" s="1">
        <v>0.19389999999999999</v>
      </c>
      <c r="W1649" s="1" t="s">
        <v>7358</v>
      </c>
      <c r="X1649" s="1" t="b">
        <v>0</v>
      </c>
      <c r="Y1649" s="1" t="b">
        <v>0</v>
      </c>
    </row>
    <row r="1650" spans="1:25" x14ac:dyDescent="0.25">
      <c r="A1650" s="1" t="s">
        <v>8177</v>
      </c>
      <c r="B1650" s="1" t="s">
        <v>8178</v>
      </c>
      <c r="C1650" s="1" t="str">
        <f>VLOOKUP(B1650,店铺SKU信息!E:F,2,0)</f>
        <v>AGM19322-Black-3XL</v>
      </c>
      <c r="D1650" s="1" t="s">
        <v>5547</v>
      </c>
      <c r="E1650" s="1" t="s">
        <v>8444</v>
      </c>
      <c r="F1650" s="1" t="s">
        <v>7352</v>
      </c>
      <c r="G1650" s="1">
        <v>11.38</v>
      </c>
      <c r="H1650" s="1">
        <v>9.5299999999999994</v>
      </c>
      <c r="I1650" s="1">
        <v>1.1200000000000001</v>
      </c>
      <c r="J1650" s="1" t="s">
        <v>7353</v>
      </c>
      <c r="K1650" s="1">
        <v>0.57999999999999996</v>
      </c>
      <c r="L1650" s="1" t="s">
        <v>7354</v>
      </c>
      <c r="M1650" s="1">
        <v>7.0099999999999996E-2</v>
      </c>
      <c r="N1650" s="1" t="s">
        <v>7355</v>
      </c>
      <c r="O1650" s="1" t="s">
        <v>7356</v>
      </c>
      <c r="P1650" s="1">
        <v>0.26</v>
      </c>
      <c r="Q1650" s="1">
        <v>0</v>
      </c>
      <c r="R1650" s="1">
        <v>1.8100000000000002E-2</v>
      </c>
      <c r="S1650" s="38">
        <v>43678</v>
      </c>
      <c r="T1650" s="1">
        <v>0.69</v>
      </c>
      <c r="U1650" s="1" t="s">
        <v>7357</v>
      </c>
      <c r="V1650" s="1">
        <v>1.2500000000000001E-2</v>
      </c>
      <c r="W1650" s="1" t="s">
        <v>7358</v>
      </c>
      <c r="X1650" s="1" t="b">
        <v>0</v>
      </c>
      <c r="Y1650" s="1" t="b">
        <v>0</v>
      </c>
    </row>
    <row r="1651" spans="1:25" x14ac:dyDescent="0.25">
      <c r="A1651" s="1" t="s">
        <v>8428</v>
      </c>
      <c r="B1651" s="1" t="s">
        <v>8429</v>
      </c>
      <c r="C1651" s="1" t="str">
        <f>VLOOKUP(B1651,店铺SKU信息!E:F,2,0)</f>
        <v>AGCY6812-Black-L</v>
      </c>
      <c r="D1651" s="1" t="s">
        <v>8430</v>
      </c>
      <c r="E1651" s="1" t="s">
        <v>8444</v>
      </c>
      <c r="F1651" s="1" t="s">
        <v>7352</v>
      </c>
      <c r="G1651" s="1">
        <v>13.07</v>
      </c>
      <c r="H1651" s="1">
        <v>10.28</v>
      </c>
      <c r="I1651" s="1">
        <v>0.79</v>
      </c>
      <c r="J1651" s="1" t="s">
        <v>7353</v>
      </c>
      <c r="K1651" s="1">
        <v>0.2</v>
      </c>
      <c r="L1651" s="1" t="s">
        <v>7354</v>
      </c>
      <c r="M1651" s="1">
        <v>6.1400000000000003E-2</v>
      </c>
      <c r="N1651" s="1" t="s">
        <v>7355</v>
      </c>
      <c r="O1651" s="1" t="s">
        <v>7356</v>
      </c>
      <c r="P1651" s="1">
        <v>0.61</v>
      </c>
      <c r="Q1651" s="1">
        <v>0.19</v>
      </c>
      <c r="R1651" s="1">
        <v>2.58E-2</v>
      </c>
      <c r="S1651" s="38">
        <v>43678</v>
      </c>
      <c r="T1651" s="1">
        <v>0.69</v>
      </c>
      <c r="U1651" s="1" t="s">
        <v>7357</v>
      </c>
      <c r="V1651" s="1">
        <v>1.78E-2</v>
      </c>
      <c r="W1651" s="1" t="s">
        <v>7358</v>
      </c>
      <c r="X1651" s="1" t="b">
        <v>0</v>
      </c>
      <c r="Y1651" s="1" t="b">
        <v>0</v>
      </c>
    </row>
    <row r="1652" spans="1:25" x14ac:dyDescent="0.25">
      <c r="A1652" s="1" t="s">
        <v>8363</v>
      </c>
      <c r="B1652" s="1" t="s">
        <v>8364</v>
      </c>
      <c r="C1652" s="1" t="str">
        <f>VLOOKUP(B1652,店铺SKU信息!E:F,2,0)</f>
        <v>AGM19355-Army Green-3XL</v>
      </c>
      <c r="D1652" s="1" t="s">
        <v>3622</v>
      </c>
      <c r="E1652" s="1" t="s">
        <v>8444</v>
      </c>
      <c r="F1652" s="1" t="s">
        <v>7352</v>
      </c>
      <c r="G1652" s="1">
        <v>11.42</v>
      </c>
      <c r="H1652" s="1">
        <v>10.08</v>
      </c>
      <c r="I1652" s="1">
        <v>1.3</v>
      </c>
      <c r="J1652" s="1" t="s">
        <v>7353</v>
      </c>
      <c r="K1652" s="1">
        <v>0.57999999999999996</v>
      </c>
      <c r="L1652" s="1" t="s">
        <v>7354</v>
      </c>
      <c r="M1652" s="1">
        <v>8.6300000000000002E-2</v>
      </c>
      <c r="N1652" s="1" t="s">
        <v>7355</v>
      </c>
      <c r="O1652" s="1" t="s">
        <v>7356</v>
      </c>
      <c r="P1652" s="1">
        <v>1.03</v>
      </c>
      <c r="Q1652" s="1">
        <v>0</v>
      </c>
      <c r="R1652" s="1">
        <v>8.8999999999999996E-2</v>
      </c>
      <c r="S1652" s="38">
        <v>43678</v>
      </c>
      <c r="T1652" s="1">
        <v>0.69</v>
      </c>
      <c r="U1652" s="1" t="s">
        <v>7357</v>
      </c>
      <c r="V1652" s="1">
        <v>6.1400000000000003E-2</v>
      </c>
      <c r="W1652" s="1" t="s">
        <v>7358</v>
      </c>
      <c r="X1652" s="1" t="b">
        <v>0</v>
      </c>
      <c r="Y1652" s="1" t="b">
        <v>0</v>
      </c>
    </row>
    <row r="1653" spans="1:25" x14ac:dyDescent="0.25">
      <c r="A1653" s="1" t="s">
        <v>7359</v>
      </c>
      <c r="B1653" s="1" t="s">
        <v>7360</v>
      </c>
      <c r="C1653" s="1" t="str">
        <f>VLOOKUP(B1653,店铺SKU信息!E:F,2,0)</f>
        <v>AGM4896-Black-XL</v>
      </c>
      <c r="D1653" s="1" t="s">
        <v>2897</v>
      </c>
      <c r="E1653" s="1" t="s">
        <v>8444</v>
      </c>
      <c r="F1653" s="1" t="s">
        <v>7352</v>
      </c>
      <c r="G1653" s="1">
        <v>13.69</v>
      </c>
      <c r="H1653" s="1">
        <v>3.9</v>
      </c>
      <c r="I1653" s="1">
        <v>2.1</v>
      </c>
      <c r="J1653" s="1" t="s">
        <v>7353</v>
      </c>
      <c r="K1653" s="1">
        <v>1.05</v>
      </c>
      <c r="L1653" s="1" t="s">
        <v>7354</v>
      </c>
      <c r="M1653" s="1">
        <v>6.4799999999999996E-2</v>
      </c>
      <c r="N1653" s="1" t="s">
        <v>7355</v>
      </c>
      <c r="O1653" s="1" t="s">
        <v>7356</v>
      </c>
      <c r="P1653" s="1">
        <v>0.42</v>
      </c>
      <c r="Q1653" s="1">
        <v>0</v>
      </c>
      <c r="R1653" s="1">
        <v>2.7199999999999998E-2</v>
      </c>
      <c r="S1653" s="38">
        <v>43678</v>
      </c>
      <c r="T1653" s="1">
        <v>0.69</v>
      </c>
      <c r="U1653" s="1" t="s">
        <v>7357</v>
      </c>
      <c r="V1653" s="1">
        <v>1.8800000000000001E-2</v>
      </c>
      <c r="W1653" s="1" t="s">
        <v>7358</v>
      </c>
      <c r="X1653" s="1" t="b">
        <v>0</v>
      </c>
      <c r="Y1653" s="1" t="b">
        <v>0</v>
      </c>
    </row>
    <row r="1654" spans="1:25" x14ac:dyDescent="0.25">
      <c r="A1654" s="1" t="s">
        <v>7480</v>
      </c>
      <c r="B1654" s="1" t="s">
        <v>7481</v>
      </c>
      <c r="C1654" s="1" t="str">
        <f>VLOOKUP(B1654,店铺SKU信息!E:F,2,0)</f>
        <v>AGM1926-Black-XL</v>
      </c>
      <c r="D1654" s="1" t="s">
        <v>3904</v>
      </c>
      <c r="E1654" s="1" t="s">
        <v>8444</v>
      </c>
      <c r="F1654" s="1" t="s">
        <v>7352</v>
      </c>
      <c r="G1654" s="1">
        <v>9.5</v>
      </c>
      <c r="H1654" s="1">
        <v>5.19</v>
      </c>
      <c r="I1654" s="1">
        <v>1.59</v>
      </c>
      <c r="J1654" s="1" t="s">
        <v>7353</v>
      </c>
      <c r="K1654" s="1">
        <v>0.75</v>
      </c>
      <c r="L1654" s="1" t="s">
        <v>7354</v>
      </c>
      <c r="M1654" s="1">
        <v>4.5499999999999999E-2</v>
      </c>
      <c r="N1654" s="1" t="s">
        <v>7355</v>
      </c>
      <c r="O1654" s="1" t="s">
        <v>7356</v>
      </c>
      <c r="P1654" s="1">
        <v>0.48</v>
      </c>
      <c r="Q1654" s="1">
        <v>0</v>
      </c>
      <c r="R1654" s="1">
        <v>2.1999999999999999E-2</v>
      </c>
      <c r="S1654" s="38">
        <v>43678</v>
      </c>
      <c r="T1654" s="1">
        <v>0.69</v>
      </c>
      <c r="U1654" s="1" t="s">
        <v>7357</v>
      </c>
      <c r="V1654" s="1">
        <v>1.52E-2</v>
      </c>
      <c r="W1654" s="1" t="s">
        <v>7358</v>
      </c>
      <c r="X1654" s="1" t="b">
        <v>0</v>
      </c>
      <c r="Y1654" s="1" t="b">
        <v>0</v>
      </c>
    </row>
    <row r="1655" spans="1:25" x14ac:dyDescent="0.25">
      <c r="A1655" s="1" t="s">
        <v>7772</v>
      </c>
      <c r="B1655" s="1" t="s">
        <v>7773</v>
      </c>
      <c r="C1655" s="1" t="str">
        <f>VLOOKUP(B1655,店铺SKU信息!E:F,2,0)</f>
        <v>AGCY41011-Gray-M</v>
      </c>
      <c r="D1655" s="1" t="s">
        <v>7774</v>
      </c>
      <c r="E1655" s="1" t="s">
        <v>8444</v>
      </c>
      <c r="F1655" s="1" t="s">
        <v>7352</v>
      </c>
      <c r="G1655" s="1">
        <v>12.48</v>
      </c>
      <c r="H1655" s="1">
        <v>9.41</v>
      </c>
      <c r="I1655" s="1">
        <v>1.33</v>
      </c>
      <c r="J1655" s="1" t="s">
        <v>7353</v>
      </c>
      <c r="K1655" s="1">
        <v>0.57999999999999996</v>
      </c>
      <c r="L1655" s="1" t="s">
        <v>7354</v>
      </c>
      <c r="M1655" s="1">
        <v>9.06E-2</v>
      </c>
      <c r="N1655" s="1" t="s">
        <v>7355</v>
      </c>
      <c r="O1655" s="1" t="s">
        <v>7356</v>
      </c>
      <c r="P1655" s="1">
        <v>1</v>
      </c>
      <c r="Q1655" s="1">
        <v>0</v>
      </c>
      <c r="R1655" s="1">
        <v>9.06E-2</v>
      </c>
      <c r="S1655" s="38">
        <v>43678</v>
      </c>
      <c r="T1655" s="1">
        <v>0.69</v>
      </c>
      <c r="U1655" s="1" t="s">
        <v>7357</v>
      </c>
      <c r="V1655" s="1">
        <v>6.25E-2</v>
      </c>
      <c r="W1655" s="1" t="s">
        <v>7358</v>
      </c>
      <c r="X1655" s="1" t="b">
        <v>0</v>
      </c>
      <c r="Y1655" s="1" t="b">
        <v>0</v>
      </c>
    </row>
    <row r="1656" spans="1:25" x14ac:dyDescent="0.25">
      <c r="A1656" s="1" t="s">
        <v>7582</v>
      </c>
      <c r="B1656" s="1" t="s">
        <v>7583</v>
      </c>
      <c r="C1656" s="1" t="str">
        <f>VLOOKUP(B1656,店铺SKU信息!E:F,2,0)</f>
        <v>AGCY6843-Red White Striped-L</v>
      </c>
      <c r="D1656" s="1" t="s">
        <v>7584</v>
      </c>
      <c r="E1656" s="1" t="s">
        <v>8444</v>
      </c>
      <c r="F1656" s="1" t="s">
        <v>7352</v>
      </c>
      <c r="G1656" s="1">
        <v>13.07</v>
      </c>
      <c r="H1656" s="1">
        <v>10.28</v>
      </c>
      <c r="I1656" s="1">
        <v>0.79</v>
      </c>
      <c r="J1656" s="1" t="s">
        <v>7353</v>
      </c>
      <c r="K1656" s="1">
        <v>0.2</v>
      </c>
      <c r="L1656" s="1" t="s">
        <v>7354</v>
      </c>
      <c r="M1656" s="1">
        <v>6.1400000000000003E-2</v>
      </c>
      <c r="N1656" s="1" t="s">
        <v>7355</v>
      </c>
      <c r="O1656" s="1" t="s">
        <v>7356</v>
      </c>
      <c r="P1656" s="1">
        <v>0.1</v>
      </c>
      <c r="Q1656" s="1">
        <v>0</v>
      </c>
      <c r="R1656" s="1">
        <v>5.8999999999999999E-3</v>
      </c>
      <c r="S1656" s="38">
        <v>43678</v>
      </c>
      <c r="T1656" s="1">
        <v>0.69</v>
      </c>
      <c r="U1656" s="1" t="s">
        <v>7357</v>
      </c>
      <c r="V1656" s="1">
        <v>4.1000000000000003E-3</v>
      </c>
      <c r="W1656" s="1" t="s">
        <v>7358</v>
      </c>
      <c r="X1656" s="1" t="b">
        <v>0</v>
      </c>
      <c r="Y1656" s="1" t="b">
        <v>0</v>
      </c>
    </row>
    <row r="1657" spans="1:25" x14ac:dyDescent="0.25">
      <c r="A1657" s="1" t="s">
        <v>8467</v>
      </c>
      <c r="B1657" s="1" t="s">
        <v>8468</v>
      </c>
      <c r="C1657" s="1" t="str">
        <f>VLOOKUP(B1657,店铺SKU信息!E:F,2,0)</f>
        <v>AGM19355-Black-2XL</v>
      </c>
      <c r="D1657" s="1" t="s">
        <v>3057</v>
      </c>
      <c r="E1657" s="1" t="s">
        <v>8444</v>
      </c>
      <c r="F1657" s="1" t="s">
        <v>7352</v>
      </c>
      <c r="G1657" s="1">
        <v>11.42</v>
      </c>
      <c r="H1657" s="1">
        <v>10.08</v>
      </c>
      <c r="I1657" s="1">
        <v>1.3</v>
      </c>
      <c r="J1657" s="1" t="s">
        <v>7353</v>
      </c>
      <c r="K1657" s="1">
        <v>0.57999999999999996</v>
      </c>
      <c r="L1657" s="1" t="s">
        <v>7354</v>
      </c>
      <c r="M1657" s="1">
        <v>8.6300000000000002E-2</v>
      </c>
      <c r="N1657" s="1" t="s">
        <v>7355</v>
      </c>
      <c r="O1657" s="1" t="s">
        <v>7356</v>
      </c>
      <c r="P1657" s="1">
        <v>1</v>
      </c>
      <c r="Q1657" s="1">
        <v>0</v>
      </c>
      <c r="R1657" s="1">
        <v>8.6300000000000002E-2</v>
      </c>
      <c r="S1657" s="38">
        <v>43678</v>
      </c>
      <c r="T1657" s="1">
        <v>0.69</v>
      </c>
      <c r="U1657" s="1" t="s">
        <v>7357</v>
      </c>
      <c r="V1657" s="1">
        <v>5.9499999999999997E-2</v>
      </c>
      <c r="W1657" s="1" t="s">
        <v>7358</v>
      </c>
      <c r="X1657" s="1" t="b">
        <v>0</v>
      </c>
      <c r="Y1657" s="1" t="b">
        <v>0</v>
      </c>
    </row>
    <row r="1658" spans="1:25" x14ac:dyDescent="0.25">
      <c r="A1658" s="1" t="s">
        <v>8387</v>
      </c>
      <c r="B1658" s="1" t="s">
        <v>8388</v>
      </c>
      <c r="C1658" s="1" t="str">
        <f>VLOOKUP(B1658,店铺SKU信息!E:F,2,0)</f>
        <v>AGM19355-Black-3XL</v>
      </c>
      <c r="D1658" s="1" t="s">
        <v>2873</v>
      </c>
      <c r="E1658" s="1" t="s">
        <v>8444</v>
      </c>
      <c r="F1658" s="1" t="s">
        <v>7352</v>
      </c>
      <c r="G1658" s="1">
        <v>11.42</v>
      </c>
      <c r="H1658" s="1">
        <v>10.08</v>
      </c>
      <c r="I1658" s="1">
        <v>1.3</v>
      </c>
      <c r="J1658" s="1" t="s">
        <v>7353</v>
      </c>
      <c r="K1658" s="1">
        <v>0.57999999999999996</v>
      </c>
      <c r="L1658" s="1" t="s">
        <v>7354</v>
      </c>
      <c r="M1658" s="1">
        <v>8.6300000000000002E-2</v>
      </c>
      <c r="N1658" s="1" t="s">
        <v>7355</v>
      </c>
      <c r="O1658" s="1" t="s">
        <v>7356</v>
      </c>
      <c r="P1658" s="1">
        <v>3</v>
      </c>
      <c r="Q1658" s="1">
        <v>0</v>
      </c>
      <c r="R1658" s="1">
        <v>0.25879999999999997</v>
      </c>
      <c r="S1658" s="38">
        <v>43678</v>
      </c>
      <c r="T1658" s="1">
        <v>0.69</v>
      </c>
      <c r="U1658" s="1" t="s">
        <v>7357</v>
      </c>
      <c r="V1658" s="1">
        <v>0.17849999999999999</v>
      </c>
      <c r="W1658" s="1" t="s">
        <v>7358</v>
      </c>
      <c r="X1658" s="1" t="b">
        <v>0</v>
      </c>
      <c r="Y1658" s="1" t="b">
        <v>0</v>
      </c>
    </row>
    <row r="1659" spans="1:25" x14ac:dyDescent="0.25">
      <c r="A1659" s="1" t="s">
        <v>7375</v>
      </c>
      <c r="B1659" s="1" t="s">
        <v>7376</v>
      </c>
      <c r="C1659" s="1" t="str">
        <f>VLOOKUP(B1659,店铺SKU信息!E:F,2,0)</f>
        <v>AGM4896-Blue-XL</v>
      </c>
      <c r="D1659" s="1" t="s">
        <v>2931</v>
      </c>
      <c r="E1659" s="1" t="s">
        <v>8444</v>
      </c>
      <c r="F1659" s="1" t="s">
        <v>7352</v>
      </c>
      <c r="G1659" s="1">
        <v>13.69</v>
      </c>
      <c r="H1659" s="1">
        <v>3.9</v>
      </c>
      <c r="I1659" s="1">
        <v>2.1</v>
      </c>
      <c r="J1659" s="1" t="s">
        <v>7353</v>
      </c>
      <c r="K1659" s="1">
        <v>1.05</v>
      </c>
      <c r="L1659" s="1" t="s">
        <v>7354</v>
      </c>
      <c r="M1659" s="1">
        <v>6.4799999999999996E-2</v>
      </c>
      <c r="N1659" s="1" t="s">
        <v>7355</v>
      </c>
      <c r="O1659" s="1" t="s">
        <v>7356</v>
      </c>
      <c r="P1659" s="1">
        <v>0.48</v>
      </c>
      <c r="Q1659" s="1">
        <v>0</v>
      </c>
      <c r="R1659" s="1">
        <v>3.1399999999999997E-2</v>
      </c>
      <c r="S1659" s="38">
        <v>43678</v>
      </c>
      <c r="T1659" s="1">
        <v>0.69</v>
      </c>
      <c r="U1659" s="1" t="s">
        <v>7357</v>
      </c>
      <c r="V1659" s="1">
        <v>2.1600000000000001E-2</v>
      </c>
      <c r="W1659" s="1" t="s">
        <v>7358</v>
      </c>
      <c r="X1659" s="1" t="b">
        <v>0</v>
      </c>
      <c r="Y1659" s="1" t="b">
        <v>0</v>
      </c>
    </row>
    <row r="1660" spans="1:25" x14ac:dyDescent="0.25">
      <c r="A1660" s="1" t="s">
        <v>7588</v>
      </c>
      <c r="B1660" s="1" t="s">
        <v>7589</v>
      </c>
      <c r="C1660" s="1" t="str">
        <f>VLOOKUP(B1660,店铺SKU信息!E:F,2,0)</f>
        <v>AGM42655-Purple-2XL</v>
      </c>
      <c r="D1660" s="1" t="s">
        <v>5932</v>
      </c>
      <c r="E1660" s="1" t="s">
        <v>8444</v>
      </c>
      <c r="F1660" s="1" t="s">
        <v>7352</v>
      </c>
      <c r="G1660" s="1">
        <v>12.3</v>
      </c>
      <c r="H1660" s="1">
        <v>9.6</v>
      </c>
      <c r="I1660" s="1">
        <v>1</v>
      </c>
      <c r="J1660" s="1" t="s">
        <v>7353</v>
      </c>
      <c r="K1660" s="1">
        <v>0.7</v>
      </c>
      <c r="L1660" s="1" t="s">
        <v>7354</v>
      </c>
      <c r="M1660" s="1">
        <v>6.83E-2</v>
      </c>
      <c r="N1660" s="1" t="s">
        <v>7355</v>
      </c>
      <c r="O1660" s="1" t="s">
        <v>7356</v>
      </c>
      <c r="P1660" s="1">
        <v>0.13</v>
      </c>
      <c r="Q1660" s="1">
        <v>0</v>
      </c>
      <c r="R1660" s="1">
        <v>8.8000000000000005E-3</v>
      </c>
      <c r="S1660" s="38">
        <v>43678</v>
      </c>
      <c r="T1660" s="1">
        <v>0.69</v>
      </c>
      <c r="U1660" s="1" t="s">
        <v>7357</v>
      </c>
      <c r="V1660" s="1">
        <v>6.1000000000000004E-3</v>
      </c>
      <c r="W1660" s="1" t="s">
        <v>7358</v>
      </c>
      <c r="X1660" s="1" t="b">
        <v>0</v>
      </c>
      <c r="Y1660" s="1" t="b">
        <v>0</v>
      </c>
    </row>
    <row r="1661" spans="1:25" x14ac:dyDescent="0.25">
      <c r="A1661" s="1" t="s">
        <v>7482</v>
      </c>
      <c r="B1661" s="1" t="s">
        <v>7483</v>
      </c>
      <c r="C1661" s="1" t="str">
        <f>VLOOKUP(B1661,店铺SKU信息!E:F,2,0)</f>
        <v>AGM4896-Blue-3XL</v>
      </c>
      <c r="D1661" s="1" t="s">
        <v>3030</v>
      </c>
      <c r="E1661" s="1" t="s">
        <v>8444</v>
      </c>
      <c r="F1661" s="1" t="s">
        <v>7352</v>
      </c>
      <c r="G1661" s="1">
        <v>13.69</v>
      </c>
      <c r="H1661" s="1">
        <v>3.9</v>
      </c>
      <c r="I1661" s="1">
        <v>2.1</v>
      </c>
      <c r="J1661" s="1" t="s">
        <v>7353</v>
      </c>
      <c r="K1661" s="1">
        <v>1.05</v>
      </c>
      <c r="L1661" s="1" t="s">
        <v>7354</v>
      </c>
      <c r="M1661" s="1">
        <v>6.4799999999999996E-2</v>
      </c>
      <c r="N1661" s="1" t="s">
        <v>7355</v>
      </c>
      <c r="O1661" s="1" t="s">
        <v>7356</v>
      </c>
      <c r="P1661" s="1">
        <v>0.65</v>
      </c>
      <c r="Q1661" s="1">
        <v>0</v>
      </c>
      <c r="R1661" s="1">
        <v>4.1799999999999997E-2</v>
      </c>
      <c r="S1661" s="38">
        <v>43678</v>
      </c>
      <c r="T1661" s="1">
        <v>0.69</v>
      </c>
      <c r="U1661" s="1" t="s">
        <v>7357</v>
      </c>
      <c r="V1661" s="1">
        <v>2.8899999999999999E-2</v>
      </c>
      <c r="W1661" s="1" t="s">
        <v>7358</v>
      </c>
      <c r="X1661" s="1" t="b">
        <v>0</v>
      </c>
      <c r="Y1661" s="1" t="b">
        <v>0</v>
      </c>
    </row>
    <row r="1662" spans="1:25" x14ac:dyDescent="0.25">
      <c r="A1662" s="1" t="s">
        <v>7484</v>
      </c>
      <c r="B1662" s="1" t="s">
        <v>7485</v>
      </c>
      <c r="C1662" s="1" t="str">
        <f>VLOOKUP(B1662,店铺SKU信息!E:F,2,0)</f>
        <v>AGM4896-Burgundy-XL</v>
      </c>
      <c r="D1662" s="1" t="s">
        <v>2776</v>
      </c>
      <c r="E1662" s="1" t="s">
        <v>8444</v>
      </c>
      <c r="F1662" s="1" t="s">
        <v>7352</v>
      </c>
      <c r="G1662" s="1">
        <v>13.69</v>
      </c>
      <c r="H1662" s="1">
        <v>3.9</v>
      </c>
      <c r="I1662" s="1">
        <v>2.1</v>
      </c>
      <c r="J1662" s="1" t="s">
        <v>7353</v>
      </c>
      <c r="K1662" s="1">
        <v>1.05</v>
      </c>
      <c r="L1662" s="1" t="s">
        <v>7354</v>
      </c>
      <c r="M1662" s="1">
        <v>6.4799999999999996E-2</v>
      </c>
      <c r="N1662" s="1" t="s">
        <v>7355</v>
      </c>
      <c r="O1662" s="1" t="s">
        <v>7356</v>
      </c>
      <c r="P1662" s="1">
        <v>0.19</v>
      </c>
      <c r="Q1662" s="1">
        <v>0</v>
      </c>
      <c r="R1662" s="1">
        <v>1.2500000000000001E-2</v>
      </c>
      <c r="S1662" s="38">
        <v>43678</v>
      </c>
      <c r="T1662" s="1">
        <v>0.69</v>
      </c>
      <c r="U1662" s="1" t="s">
        <v>7357</v>
      </c>
      <c r="V1662" s="1">
        <v>8.6999999999999994E-3</v>
      </c>
      <c r="W1662" s="1" t="s">
        <v>7358</v>
      </c>
      <c r="X1662" s="1" t="b">
        <v>0</v>
      </c>
      <c r="Y1662" s="1" t="b">
        <v>0</v>
      </c>
    </row>
    <row r="1663" spans="1:25" x14ac:dyDescent="0.25">
      <c r="A1663" s="1" t="s">
        <v>8469</v>
      </c>
      <c r="B1663" s="1" t="s">
        <v>8470</v>
      </c>
      <c r="C1663" s="1" t="str">
        <f>VLOOKUP(B1663,店铺SKU信息!E:F,2,0)</f>
        <v>AGM19355-Army Green-2XL</v>
      </c>
      <c r="D1663" s="1" t="s">
        <v>3941</v>
      </c>
      <c r="E1663" s="1" t="s">
        <v>8444</v>
      </c>
      <c r="F1663" s="1" t="s">
        <v>7352</v>
      </c>
      <c r="G1663" s="1">
        <v>11.42</v>
      </c>
      <c r="H1663" s="1">
        <v>10.08</v>
      </c>
      <c r="I1663" s="1">
        <v>1.3</v>
      </c>
      <c r="J1663" s="1" t="s">
        <v>7353</v>
      </c>
      <c r="K1663" s="1">
        <v>0.57999999999999996</v>
      </c>
      <c r="L1663" s="1" t="s">
        <v>7354</v>
      </c>
      <c r="M1663" s="1">
        <v>8.6300000000000002E-2</v>
      </c>
      <c r="N1663" s="1" t="s">
        <v>7355</v>
      </c>
      <c r="O1663" s="1" t="s">
        <v>7356</v>
      </c>
      <c r="P1663" s="1">
        <v>2</v>
      </c>
      <c r="Q1663" s="1">
        <v>0</v>
      </c>
      <c r="R1663" s="1">
        <v>0.17249999999999999</v>
      </c>
      <c r="S1663" s="38">
        <v>43678</v>
      </c>
      <c r="T1663" s="1">
        <v>0.69</v>
      </c>
      <c r="U1663" s="1" t="s">
        <v>7357</v>
      </c>
      <c r="V1663" s="1">
        <v>0.11899999999999999</v>
      </c>
      <c r="W1663" s="1" t="s">
        <v>7358</v>
      </c>
      <c r="X1663" s="1" t="b">
        <v>0</v>
      </c>
      <c r="Y1663" s="1" t="b">
        <v>0</v>
      </c>
    </row>
    <row r="1664" spans="1:25" x14ac:dyDescent="0.25">
      <c r="A1664" s="1" t="s">
        <v>8179</v>
      </c>
      <c r="B1664" s="1" t="s">
        <v>8180</v>
      </c>
      <c r="C1664" s="1" t="str">
        <f>VLOOKUP(B1664,店铺SKU信息!E:F,2,0)</f>
        <v>AGM19322-Black-XL</v>
      </c>
      <c r="D1664" s="1" t="s">
        <v>2784</v>
      </c>
      <c r="E1664" s="1" t="s">
        <v>8444</v>
      </c>
      <c r="F1664" s="1" t="s">
        <v>7352</v>
      </c>
      <c r="G1664" s="1">
        <v>11.38</v>
      </c>
      <c r="H1664" s="1">
        <v>9.5299999999999994</v>
      </c>
      <c r="I1664" s="1">
        <v>1.1200000000000001</v>
      </c>
      <c r="J1664" s="1" t="s">
        <v>7353</v>
      </c>
      <c r="K1664" s="1">
        <v>0.57999999999999996</v>
      </c>
      <c r="L1664" s="1" t="s">
        <v>7354</v>
      </c>
      <c r="M1664" s="1">
        <v>7.0099999999999996E-2</v>
      </c>
      <c r="N1664" s="1" t="s">
        <v>7355</v>
      </c>
      <c r="O1664" s="1" t="s">
        <v>7356</v>
      </c>
      <c r="P1664" s="1">
        <v>2</v>
      </c>
      <c r="Q1664" s="1">
        <v>0</v>
      </c>
      <c r="R1664" s="1">
        <v>0.14030000000000001</v>
      </c>
      <c r="S1664" s="38">
        <v>43678</v>
      </c>
      <c r="T1664" s="1">
        <v>0.69</v>
      </c>
      <c r="U1664" s="1" t="s">
        <v>7357</v>
      </c>
      <c r="V1664" s="1">
        <v>9.6799999999999997E-2</v>
      </c>
      <c r="W1664" s="1" t="s">
        <v>7358</v>
      </c>
      <c r="X1664" s="1" t="b">
        <v>0</v>
      </c>
      <c r="Y1664" s="1" t="b">
        <v>0</v>
      </c>
    </row>
    <row r="1665" spans="1:25" x14ac:dyDescent="0.25">
      <c r="A1665" s="1" t="s">
        <v>8238</v>
      </c>
      <c r="B1665" s="1" t="s">
        <v>8239</v>
      </c>
      <c r="C1665" s="1" t="str">
        <f>VLOOKUP(B1665,店铺SKU信息!E:F,2,0)</f>
        <v>AGM19322-Black-4XL</v>
      </c>
      <c r="D1665" s="1" t="s">
        <v>3972</v>
      </c>
      <c r="E1665" s="1" t="s">
        <v>8444</v>
      </c>
      <c r="F1665" s="1" t="s">
        <v>7352</v>
      </c>
      <c r="G1665" s="1">
        <v>11.7</v>
      </c>
      <c r="H1665" s="1">
        <v>9.5</v>
      </c>
      <c r="I1665" s="1">
        <v>1.4</v>
      </c>
      <c r="J1665" s="1" t="s">
        <v>7353</v>
      </c>
      <c r="K1665" s="1">
        <v>0.55000000000000004</v>
      </c>
      <c r="L1665" s="1" t="s">
        <v>7354</v>
      </c>
      <c r="M1665" s="1">
        <v>9.01E-2</v>
      </c>
      <c r="N1665" s="1" t="s">
        <v>7355</v>
      </c>
      <c r="O1665" s="1" t="s">
        <v>7356</v>
      </c>
      <c r="P1665" s="1">
        <v>2.23</v>
      </c>
      <c r="Q1665" s="1">
        <v>0</v>
      </c>
      <c r="R1665" s="1">
        <v>0.20039999999999999</v>
      </c>
      <c r="S1665" s="38">
        <v>43678</v>
      </c>
      <c r="T1665" s="1">
        <v>0.69</v>
      </c>
      <c r="U1665" s="1" t="s">
        <v>7357</v>
      </c>
      <c r="V1665" s="1">
        <v>0.13830000000000001</v>
      </c>
      <c r="W1665" s="1" t="s">
        <v>7358</v>
      </c>
      <c r="X1665" s="1" t="b">
        <v>0</v>
      </c>
      <c r="Y1665" s="1" t="b">
        <v>0</v>
      </c>
    </row>
    <row r="1666" spans="1:25" x14ac:dyDescent="0.25">
      <c r="A1666" s="1" t="s">
        <v>7568</v>
      </c>
      <c r="B1666" s="1" t="s">
        <v>7569</v>
      </c>
      <c r="C1666" s="1" t="str">
        <f>VLOOKUP(B1666,店铺SKU信息!E:F,2,0)</f>
        <v>AGCY6820-Black-S</v>
      </c>
      <c r="D1666" s="1" t="s">
        <v>4096</v>
      </c>
      <c r="E1666" s="1" t="s">
        <v>8444</v>
      </c>
      <c r="F1666" s="1" t="s">
        <v>7352</v>
      </c>
      <c r="G1666" s="1">
        <v>13.07</v>
      </c>
      <c r="H1666" s="1">
        <v>10.28</v>
      </c>
      <c r="I1666" s="1">
        <v>0.79</v>
      </c>
      <c r="J1666" s="1" t="s">
        <v>7353</v>
      </c>
      <c r="K1666" s="1">
        <v>0.2</v>
      </c>
      <c r="L1666" s="1" t="s">
        <v>7354</v>
      </c>
      <c r="M1666" s="1">
        <v>6.1400000000000003E-2</v>
      </c>
      <c r="N1666" s="1" t="s">
        <v>7355</v>
      </c>
      <c r="O1666" s="1" t="s">
        <v>7356</v>
      </c>
      <c r="P1666" s="1">
        <v>0.87</v>
      </c>
      <c r="Q1666" s="1">
        <v>0</v>
      </c>
      <c r="R1666" s="1">
        <v>5.3499999999999999E-2</v>
      </c>
      <c r="S1666" s="38">
        <v>43678</v>
      </c>
      <c r="T1666" s="1">
        <v>0.69</v>
      </c>
      <c r="U1666" s="1" t="s">
        <v>7357</v>
      </c>
      <c r="V1666" s="1">
        <v>3.6900000000000002E-2</v>
      </c>
      <c r="W1666" s="1" t="s">
        <v>7358</v>
      </c>
      <c r="X1666" s="1" t="b">
        <v>0</v>
      </c>
      <c r="Y1666" s="1" t="b">
        <v>0</v>
      </c>
    </row>
    <row r="1667" spans="1:25" x14ac:dyDescent="0.25">
      <c r="A1667" s="1" t="s">
        <v>8471</v>
      </c>
      <c r="B1667" s="1" t="s">
        <v>8472</v>
      </c>
      <c r="C1667" s="1" t="str">
        <f>VLOOKUP(B1667,店铺SKU信息!E:F,2,0)</f>
        <v>AGM19322-Blue-4XL</v>
      </c>
      <c r="D1667" s="1" t="s">
        <v>5441</v>
      </c>
      <c r="E1667" s="1" t="s">
        <v>8444</v>
      </c>
      <c r="F1667" s="1" t="s">
        <v>7352</v>
      </c>
      <c r="G1667" s="1">
        <v>11.2</v>
      </c>
      <c r="H1667" s="1">
        <v>9.6999999999999993</v>
      </c>
      <c r="I1667" s="1">
        <v>0.8</v>
      </c>
      <c r="J1667" s="1" t="s">
        <v>7353</v>
      </c>
      <c r="K1667" s="1">
        <v>0.65</v>
      </c>
      <c r="L1667" s="1" t="s">
        <v>7354</v>
      </c>
      <c r="M1667" s="1">
        <v>5.0299999999999997E-2</v>
      </c>
      <c r="N1667" s="1" t="s">
        <v>7355</v>
      </c>
      <c r="O1667" s="1" t="s">
        <v>7356</v>
      </c>
      <c r="P1667" s="1">
        <v>2</v>
      </c>
      <c r="Q1667" s="1">
        <v>0</v>
      </c>
      <c r="R1667" s="1">
        <v>0.10059999999999999</v>
      </c>
      <c r="S1667" s="38">
        <v>43678</v>
      </c>
      <c r="T1667" s="1">
        <v>0.69</v>
      </c>
      <c r="U1667" s="1" t="s">
        <v>7357</v>
      </c>
      <c r="V1667" s="1">
        <v>6.9400000000000003E-2</v>
      </c>
      <c r="W1667" s="1" t="s">
        <v>7358</v>
      </c>
      <c r="X1667" s="1" t="b">
        <v>0</v>
      </c>
      <c r="Y1667" s="1" t="b">
        <v>0</v>
      </c>
    </row>
    <row r="1668" spans="1:25" x14ac:dyDescent="0.25">
      <c r="A1668" s="1" t="s">
        <v>7964</v>
      </c>
      <c r="B1668" s="1" t="s">
        <v>7965</v>
      </c>
      <c r="C1668" s="1" t="str">
        <f>VLOOKUP(B1668,店铺SKU信息!E:F,2,0)</f>
        <v>AGM1926-Navy Blue-2XL</v>
      </c>
      <c r="D1668" s="1" t="s">
        <v>2903</v>
      </c>
      <c r="E1668" s="1" t="s">
        <v>8444</v>
      </c>
      <c r="F1668" s="1" t="s">
        <v>7352</v>
      </c>
      <c r="G1668" s="1">
        <v>9.5</v>
      </c>
      <c r="H1668" s="1">
        <v>5.19</v>
      </c>
      <c r="I1668" s="1">
        <v>1.59</v>
      </c>
      <c r="J1668" s="1" t="s">
        <v>7353</v>
      </c>
      <c r="K1668" s="1">
        <v>0.75</v>
      </c>
      <c r="L1668" s="1" t="s">
        <v>7354</v>
      </c>
      <c r="M1668" s="1">
        <v>4.5499999999999999E-2</v>
      </c>
      <c r="N1668" s="1" t="s">
        <v>7355</v>
      </c>
      <c r="O1668" s="1" t="s">
        <v>7356</v>
      </c>
      <c r="P1668" s="1">
        <v>4.3499999999999996</v>
      </c>
      <c r="Q1668" s="1">
        <v>0</v>
      </c>
      <c r="R1668" s="1">
        <v>0.19819999999999999</v>
      </c>
      <c r="S1668" s="38">
        <v>43678</v>
      </c>
      <c r="T1668" s="1">
        <v>0.69</v>
      </c>
      <c r="U1668" s="1" t="s">
        <v>7357</v>
      </c>
      <c r="V1668" s="1">
        <v>0.13669999999999999</v>
      </c>
      <c r="W1668" s="1" t="s">
        <v>7358</v>
      </c>
      <c r="X1668" s="1" t="b">
        <v>0</v>
      </c>
      <c r="Y1668" s="1" t="b">
        <v>0</v>
      </c>
    </row>
    <row r="1669" spans="1:25" x14ac:dyDescent="0.25">
      <c r="A1669" s="1" t="s">
        <v>7931</v>
      </c>
      <c r="B1669" s="1" t="s">
        <v>7932</v>
      </c>
      <c r="C1669" s="1" t="str">
        <f>VLOOKUP(B1669,店铺SKU信息!E:F,2,0)</f>
        <v>AGM1926-Navy Blue-3XL</v>
      </c>
      <c r="D1669" s="1" t="s">
        <v>7933</v>
      </c>
      <c r="E1669" s="1" t="s">
        <v>8444</v>
      </c>
      <c r="F1669" s="1" t="s">
        <v>7352</v>
      </c>
      <c r="G1669" s="1">
        <v>9.5</v>
      </c>
      <c r="H1669" s="1">
        <v>5.2</v>
      </c>
      <c r="I1669" s="1">
        <v>1.6</v>
      </c>
      <c r="J1669" s="1" t="s">
        <v>7353</v>
      </c>
      <c r="K1669" s="1">
        <v>0.75</v>
      </c>
      <c r="L1669" s="1" t="s">
        <v>7354</v>
      </c>
      <c r="M1669" s="1">
        <v>4.5600000000000002E-2</v>
      </c>
      <c r="N1669" s="1" t="s">
        <v>7355</v>
      </c>
      <c r="O1669" s="1" t="s">
        <v>7356</v>
      </c>
      <c r="P1669" s="1">
        <v>2</v>
      </c>
      <c r="Q1669" s="1">
        <v>0</v>
      </c>
      <c r="R1669" s="1">
        <v>9.1300000000000006E-2</v>
      </c>
      <c r="S1669" s="38">
        <v>43678</v>
      </c>
      <c r="T1669" s="1">
        <v>0.69</v>
      </c>
      <c r="U1669" s="1" t="s">
        <v>7357</v>
      </c>
      <c r="V1669" s="1">
        <v>6.3E-2</v>
      </c>
      <c r="W1669" s="1" t="s">
        <v>7358</v>
      </c>
      <c r="X1669" s="1" t="b">
        <v>0</v>
      </c>
      <c r="Y1669" s="1" t="b">
        <v>0</v>
      </c>
    </row>
    <row r="1670" spans="1:25" x14ac:dyDescent="0.25">
      <c r="A1670" s="1" t="s">
        <v>7784</v>
      </c>
      <c r="B1670" s="1" t="s">
        <v>7785</v>
      </c>
      <c r="C1670" s="1" t="str">
        <f>VLOOKUP(B1670,店铺SKU信息!E:F,2,0)</f>
        <v>AGM42600-Burgundy-3XL</v>
      </c>
      <c r="D1670" s="1" t="s">
        <v>4432</v>
      </c>
      <c r="E1670" s="1" t="s">
        <v>8444</v>
      </c>
      <c r="F1670" s="1" t="s">
        <v>7352</v>
      </c>
      <c r="G1670" s="1">
        <v>12.85</v>
      </c>
      <c r="H1670" s="1">
        <v>9.0399999999999991</v>
      </c>
      <c r="I1670" s="1">
        <v>1.65</v>
      </c>
      <c r="J1670" s="1" t="s">
        <v>7353</v>
      </c>
      <c r="K1670" s="1">
        <v>0.45</v>
      </c>
      <c r="L1670" s="1" t="s">
        <v>7354</v>
      </c>
      <c r="M1670" s="1">
        <v>0.1109</v>
      </c>
      <c r="N1670" s="1" t="s">
        <v>7355</v>
      </c>
      <c r="O1670" s="1" t="s">
        <v>7356</v>
      </c>
      <c r="P1670" s="1">
        <v>0.06</v>
      </c>
      <c r="Q1670" s="1">
        <v>0</v>
      </c>
      <c r="R1670" s="1">
        <v>7.1999999999999998E-3</v>
      </c>
      <c r="S1670" s="38">
        <v>43678</v>
      </c>
      <c r="T1670" s="1">
        <v>0.69</v>
      </c>
      <c r="U1670" s="1" t="s">
        <v>7357</v>
      </c>
      <c r="V1670" s="1">
        <v>4.8999999999999998E-3</v>
      </c>
      <c r="W1670" s="1" t="s">
        <v>7358</v>
      </c>
      <c r="X1670" s="1" t="b">
        <v>0</v>
      </c>
      <c r="Y1670" s="1" t="b">
        <v>0</v>
      </c>
    </row>
    <row r="1671" spans="1:25" x14ac:dyDescent="0.25">
      <c r="A1671" s="1" t="s">
        <v>8299</v>
      </c>
      <c r="B1671" s="1" t="s">
        <v>8300</v>
      </c>
      <c r="C1671" s="1" t="str">
        <f>VLOOKUP(B1671,店铺SKU信息!E:F,2,0)</f>
        <v>AGCY4063-White-S</v>
      </c>
      <c r="D1671" s="1" t="s">
        <v>4164</v>
      </c>
      <c r="E1671" s="1" t="s">
        <v>8444</v>
      </c>
      <c r="F1671" s="1" t="s">
        <v>7352</v>
      </c>
      <c r="G1671" s="1">
        <v>13.07</v>
      </c>
      <c r="H1671" s="1">
        <v>10.28</v>
      </c>
      <c r="I1671" s="1">
        <v>0.79</v>
      </c>
      <c r="J1671" s="1" t="s">
        <v>7353</v>
      </c>
      <c r="K1671" s="1">
        <v>0.2</v>
      </c>
      <c r="L1671" s="1" t="s">
        <v>7354</v>
      </c>
      <c r="M1671" s="1">
        <v>6.1400000000000003E-2</v>
      </c>
      <c r="N1671" s="1" t="s">
        <v>7355</v>
      </c>
      <c r="O1671" s="1" t="s">
        <v>7356</v>
      </c>
      <c r="P1671" s="1">
        <v>13</v>
      </c>
      <c r="Q1671" s="1">
        <v>0</v>
      </c>
      <c r="R1671" s="1">
        <v>0.79849999999999999</v>
      </c>
      <c r="S1671" s="38">
        <v>43678</v>
      </c>
      <c r="T1671" s="1">
        <v>0.69</v>
      </c>
      <c r="U1671" s="1" t="s">
        <v>7357</v>
      </c>
      <c r="V1671" s="1">
        <v>0.55100000000000005</v>
      </c>
      <c r="W1671" s="1" t="s">
        <v>7358</v>
      </c>
      <c r="X1671" s="1" t="b">
        <v>0</v>
      </c>
      <c r="Y1671" s="1" t="b">
        <v>0</v>
      </c>
    </row>
    <row r="1672" spans="1:25" x14ac:dyDescent="0.25">
      <c r="A1672" s="1" t="s">
        <v>7921</v>
      </c>
      <c r="B1672" s="1" t="s">
        <v>7922</v>
      </c>
      <c r="C1672" s="1" t="str">
        <f>VLOOKUP(B1672,店铺SKU信息!E:F,2,0)</f>
        <v>AGM1926-Navy Blue-4XL</v>
      </c>
      <c r="D1672" s="1" t="s">
        <v>5526</v>
      </c>
      <c r="E1672" s="1" t="s">
        <v>8444</v>
      </c>
      <c r="F1672" s="1" t="s">
        <v>7352</v>
      </c>
      <c r="G1672" s="1">
        <v>9.5</v>
      </c>
      <c r="H1672" s="1">
        <v>5.19</v>
      </c>
      <c r="I1672" s="1">
        <v>1.59</v>
      </c>
      <c r="J1672" s="1" t="s">
        <v>7353</v>
      </c>
      <c r="K1672" s="1">
        <v>0.75</v>
      </c>
      <c r="L1672" s="1" t="s">
        <v>7354</v>
      </c>
      <c r="M1672" s="1">
        <v>4.5499999999999999E-2</v>
      </c>
      <c r="N1672" s="1" t="s">
        <v>7355</v>
      </c>
      <c r="O1672" s="1" t="s">
        <v>7356</v>
      </c>
      <c r="P1672" s="1">
        <v>5</v>
      </c>
      <c r="Q1672" s="1">
        <v>0</v>
      </c>
      <c r="R1672" s="1">
        <v>0.22750000000000001</v>
      </c>
      <c r="S1672" s="38">
        <v>43678</v>
      </c>
      <c r="T1672" s="1">
        <v>0.69</v>
      </c>
      <c r="U1672" s="1" t="s">
        <v>7357</v>
      </c>
      <c r="V1672" s="1">
        <v>0.157</v>
      </c>
      <c r="W1672" s="1" t="s">
        <v>7358</v>
      </c>
      <c r="X1672" s="1" t="b">
        <v>0</v>
      </c>
      <c r="Y1672" s="1" t="b">
        <v>0</v>
      </c>
    </row>
    <row r="1673" spans="1:25" x14ac:dyDescent="0.25">
      <c r="A1673" s="1" t="s">
        <v>7442</v>
      </c>
      <c r="B1673" s="1" t="s">
        <v>7443</v>
      </c>
      <c r="C1673" s="1" t="str">
        <f>VLOOKUP(B1673,店铺SKU信息!E:F,2,0)</f>
        <v>AGM48999-White-2XL</v>
      </c>
      <c r="D1673" s="1" t="s">
        <v>2671</v>
      </c>
      <c r="E1673" s="1" t="s">
        <v>8444</v>
      </c>
      <c r="F1673" s="1" t="s">
        <v>7352</v>
      </c>
      <c r="G1673" s="1">
        <v>11.7</v>
      </c>
      <c r="H1673" s="1">
        <v>9.5</v>
      </c>
      <c r="I1673" s="1">
        <v>1.7</v>
      </c>
      <c r="J1673" s="1" t="s">
        <v>7353</v>
      </c>
      <c r="K1673" s="1">
        <v>0.9</v>
      </c>
      <c r="L1673" s="1" t="s">
        <v>7354</v>
      </c>
      <c r="M1673" s="1">
        <v>0.1091</v>
      </c>
      <c r="N1673" s="1" t="s">
        <v>7355</v>
      </c>
      <c r="O1673" s="1" t="s">
        <v>7356</v>
      </c>
      <c r="P1673" s="1">
        <v>21.1</v>
      </c>
      <c r="Q1673" s="1">
        <v>0</v>
      </c>
      <c r="R1673" s="1">
        <v>2.3010999999999999</v>
      </c>
      <c r="S1673" s="38">
        <v>43678</v>
      </c>
      <c r="T1673" s="1">
        <v>0.69</v>
      </c>
      <c r="U1673" s="1" t="s">
        <v>7357</v>
      </c>
      <c r="V1673" s="1">
        <v>1.5884</v>
      </c>
      <c r="W1673" s="1" t="s">
        <v>7358</v>
      </c>
      <c r="X1673" s="1" t="b">
        <v>0</v>
      </c>
      <c r="Y1673" s="1" t="b">
        <v>0</v>
      </c>
    </row>
    <row r="1674" spans="1:25" x14ac:dyDescent="0.25">
      <c r="A1674" s="1" t="s">
        <v>8010</v>
      </c>
      <c r="B1674" s="1" t="s">
        <v>8011</v>
      </c>
      <c r="C1674" s="1" t="str">
        <f>VLOOKUP(B1674,店铺SKU信息!E:F,2,0)</f>
        <v>AGM1926-Navy Blue-XL</v>
      </c>
      <c r="D1674" s="1" t="s">
        <v>3572</v>
      </c>
      <c r="E1674" s="1" t="s">
        <v>8444</v>
      </c>
      <c r="F1674" s="1" t="s">
        <v>7352</v>
      </c>
      <c r="G1674" s="1">
        <v>9.5</v>
      </c>
      <c r="H1674" s="1">
        <v>5.19</v>
      </c>
      <c r="I1674" s="1">
        <v>1.59</v>
      </c>
      <c r="J1674" s="1" t="s">
        <v>7353</v>
      </c>
      <c r="K1674" s="1">
        <v>0.75</v>
      </c>
      <c r="L1674" s="1" t="s">
        <v>7354</v>
      </c>
      <c r="M1674" s="1">
        <v>4.5499999999999999E-2</v>
      </c>
      <c r="N1674" s="1" t="s">
        <v>7355</v>
      </c>
      <c r="O1674" s="1" t="s">
        <v>7356</v>
      </c>
      <c r="P1674" s="1">
        <v>1.23</v>
      </c>
      <c r="Q1674" s="1">
        <v>0</v>
      </c>
      <c r="R1674" s="1">
        <v>5.5800000000000002E-2</v>
      </c>
      <c r="S1674" s="38">
        <v>43678</v>
      </c>
      <c r="T1674" s="1">
        <v>0.69</v>
      </c>
      <c r="U1674" s="1" t="s">
        <v>7357</v>
      </c>
      <c r="V1674" s="1">
        <v>3.85E-2</v>
      </c>
      <c r="W1674" s="1" t="s">
        <v>7358</v>
      </c>
      <c r="X1674" s="1" t="b">
        <v>0</v>
      </c>
      <c r="Y1674" s="1" t="b">
        <v>0</v>
      </c>
    </row>
    <row r="1675" spans="1:25" x14ac:dyDescent="0.25">
      <c r="A1675" s="1" t="s">
        <v>7868</v>
      </c>
      <c r="B1675" s="1" t="s">
        <v>7869</v>
      </c>
      <c r="C1675" s="1" t="str">
        <f>VLOOKUP(B1675,店铺SKU信息!E:F,2,0)</f>
        <v>AGCY4062-Black-S</v>
      </c>
      <c r="D1675" s="1" t="s">
        <v>4135</v>
      </c>
      <c r="E1675" s="1" t="s">
        <v>8444</v>
      </c>
      <c r="F1675" s="1" t="s">
        <v>7352</v>
      </c>
      <c r="G1675" s="1">
        <v>11.65</v>
      </c>
      <c r="H1675" s="1">
        <v>9.4499999999999993</v>
      </c>
      <c r="I1675" s="1">
        <v>1.25</v>
      </c>
      <c r="J1675" s="1" t="s">
        <v>7353</v>
      </c>
      <c r="K1675" s="1">
        <v>0.28999999999999998</v>
      </c>
      <c r="L1675" s="1" t="s">
        <v>7354</v>
      </c>
      <c r="M1675" s="1">
        <v>7.9500000000000001E-2</v>
      </c>
      <c r="N1675" s="1" t="s">
        <v>7355</v>
      </c>
      <c r="O1675" s="1" t="s">
        <v>7356</v>
      </c>
      <c r="P1675" s="1">
        <v>0.61</v>
      </c>
      <c r="Q1675" s="1">
        <v>0</v>
      </c>
      <c r="R1675" s="1">
        <v>4.87E-2</v>
      </c>
      <c r="S1675" s="38">
        <v>43678</v>
      </c>
      <c r="T1675" s="1">
        <v>0.69</v>
      </c>
      <c r="U1675" s="1" t="s">
        <v>7357</v>
      </c>
      <c r="V1675" s="1">
        <v>3.3599999999999998E-2</v>
      </c>
      <c r="W1675" s="1" t="s">
        <v>7358</v>
      </c>
      <c r="X1675" s="1" t="b">
        <v>0</v>
      </c>
      <c r="Y1675" s="1" t="b">
        <v>0</v>
      </c>
    </row>
    <row r="1676" spans="1:25" x14ac:dyDescent="0.25">
      <c r="A1676" s="1" t="s">
        <v>7411</v>
      </c>
      <c r="B1676" s="1" t="s">
        <v>7412</v>
      </c>
      <c r="C1676" s="1" t="str">
        <f>VLOOKUP(B1676,店铺SKU信息!E:F,2,0)</f>
        <v>AGM48999-Blue-XL</v>
      </c>
      <c r="D1676" s="1" t="s">
        <v>4459</v>
      </c>
      <c r="E1676" s="1" t="s">
        <v>8444</v>
      </c>
      <c r="F1676" s="1" t="s">
        <v>7352</v>
      </c>
      <c r="G1676" s="1">
        <v>11.7</v>
      </c>
      <c r="H1676" s="1">
        <v>9.5</v>
      </c>
      <c r="I1676" s="1">
        <v>1.7</v>
      </c>
      <c r="J1676" s="1" t="s">
        <v>7353</v>
      </c>
      <c r="K1676" s="1">
        <v>0.9</v>
      </c>
      <c r="L1676" s="1" t="s">
        <v>7354</v>
      </c>
      <c r="M1676" s="1">
        <v>0.1091</v>
      </c>
      <c r="N1676" s="1" t="s">
        <v>7355</v>
      </c>
      <c r="O1676" s="1" t="s">
        <v>7356</v>
      </c>
      <c r="P1676" s="1">
        <v>6.97</v>
      </c>
      <c r="Q1676" s="1">
        <v>0</v>
      </c>
      <c r="R1676" s="1">
        <v>0.76</v>
      </c>
      <c r="S1676" s="38">
        <v>43678</v>
      </c>
      <c r="T1676" s="1">
        <v>0.69</v>
      </c>
      <c r="U1676" s="1" t="s">
        <v>7357</v>
      </c>
      <c r="V1676" s="1">
        <v>0.52439999999999998</v>
      </c>
      <c r="W1676" s="1" t="s">
        <v>7358</v>
      </c>
      <c r="X1676" s="1" t="b">
        <v>0</v>
      </c>
      <c r="Y1676" s="1" t="b">
        <v>0</v>
      </c>
    </row>
    <row r="1677" spans="1:25" x14ac:dyDescent="0.25">
      <c r="A1677" s="1" t="s">
        <v>8400</v>
      </c>
      <c r="B1677" s="1" t="s">
        <v>8401</v>
      </c>
      <c r="C1677" s="1" t="str">
        <f>VLOOKUP(B1677,店铺SKU信息!E:F,2,0)</f>
        <v>AGM19355-Army Green-4XL</v>
      </c>
      <c r="D1677" s="1" t="s">
        <v>8402</v>
      </c>
      <c r="E1677" s="1" t="s">
        <v>8444</v>
      </c>
      <c r="F1677" s="1" t="s">
        <v>7352</v>
      </c>
      <c r="G1677" s="1">
        <v>11.42</v>
      </c>
      <c r="H1677" s="1">
        <v>10.08</v>
      </c>
      <c r="I1677" s="1">
        <v>1.3</v>
      </c>
      <c r="J1677" s="1" t="s">
        <v>7353</v>
      </c>
      <c r="K1677" s="1">
        <v>0.57999999999999996</v>
      </c>
      <c r="L1677" s="1" t="s">
        <v>7354</v>
      </c>
      <c r="M1677" s="1">
        <v>8.6300000000000002E-2</v>
      </c>
      <c r="N1677" s="1" t="s">
        <v>7355</v>
      </c>
      <c r="O1677" s="1" t="s">
        <v>7356</v>
      </c>
      <c r="P1677" s="1">
        <v>2</v>
      </c>
      <c r="Q1677" s="1">
        <v>0</v>
      </c>
      <c r="R1677" s="1">
        <v>0.17249999999999999</v>
      </c>
      <c r="S1677" s="38">
        <v>43678</v>
      </c>
      <c r="T1677" s="1">
        <v>0.69</v>
      </c>
      <c r="U1677" s="1" t="s">
        <v>7357</v>
      </c>
      <c r="V1677" s="1">
        <v>0.11899999999999999</v>
      </c>
      <c r="W1677" s="1" t="s">
        <v>7358</v>
      </c>
      <c r="X1677" s="1" t="b">
        <v>0</v>
      </c>
      <c r="Y1677" s="1" t="b">
        <v>0</v>
      </c>
    </row>
    <row r="1678" spans="1:25" x14ac:dyDescent="0.25">
      <c r="A1678" s="1" t="s">
        <v>7416</v>
      </c>
      <c r="B1678" s="1" t="s">
        <v>7417</v>
      </c>
      <c r="C1678" s="1" t="str">
        <f>VLOOKUP(B1678,店铺SKU信息!E:F,2,0)</f>
        <v>AGM4896-Burgundy-2XL</v>
      </c>
      <c r="D1678" s="1" t="s">
        <v>2711</v>
      </c>
      <c r="E1678" s="1" t="s">
        <v>8444</v>
      </c>
      <c r="F1678" s="1" t="s">
        <v>7352</v>
      </c>
      <c r="G1678" s="1">
        <v>13.69</v>
      </c>
      <c r="H1678" s="1">
        <v>3.9</v>
      </c>
      <c r="I1678" s="1">
        <v>2.1</v>
      </c>
      <c r="J1678" s="1" t="s">
        <v>7353</v>
      </c>
      <c r="K1678" s="1">
        <v>1.05</v>
      </c>
      <c r="L1678" s="1" t="s">
        <v>7354</v>
      </c>
      <c r="M1678" s="1">
        <v>6.4799999999999996E-2</v>
      </c>
      <c r="N1678" s="1" t="s">
        <v>7355</v>
      </c>
      <c r="O1678" s="1" t="s">
        <v>7356</v>
      </c>
      <c r="P1678" s="1">
        <v>0.77</v>
      </c>
      <c r="Q1678" s="1">
        <v>0</v>
      </c>
      <c r="R1678" s="1">
        <v>5.0200000000000002E-2</v>
      </c>
      <c r="S1678" s="38">
        <v>43678</v>
      </c>
      <c r="T1678" s="1">
        <v>0.69</v>
      </c>
      <c r="U1678" s="1" t="s">
        <v>7357</v>
      </c>
      <c r="V1678" s="1">
        <v>3.4599999999999999E-2</v>
      </c>
      <c r="W1678" s="1" t="s">
        <v>7358</v>
      </c>
      <c r="X1678" s="1" t="b">
        <v>0</v>
      </c>
      <c r="Y1678" s="1" t="b">
        <v>0</v>
      </c>
    </row>
    <row r="1679" spans="1:25" x14ac:dyDescent="0.25">
      <c r="A1679" s="1" t="s">
        <v>7761</v>
      </c>
      <c r="B1679" s="1" t="s">
        <v>7762</v>
      </c>
      <c r="C1679" s="1" t="str">
        <f>VLOOKUP(B1679,店铺SKU信息!E:F,2,0)</f>
        <v>AGCY6758-Black-S</v>
      </c>
      <c r="D1679" s="1" t="s">
        <v>2660</v>
      </c>
      <c r="E1679" s="1" t="s">
        <v>8444</v>
      </c>
      <c r="F1679" s="1" t="s">
        <v>7352</v>
      </c>
      <c r="G1679" s="1">
        <v>11.03</v>
      </c>
      <c r="H1679" s="1">
        <v>8.6</v>
      </c>
      <c r="I1679" s="1">
        <v>2.56</v>
      </c>
      <c r="J1679" s="1" t="s">
        <v>7353</v>
      </c>
      <c r="K1679" s="1">
        <v>0.66</v>
      </c>
      <c r="L1679" s="1" t="s">
        <v>7354</v>
      </c>
      <c r="M1679" s="1">
        <v>0.14069999999999999</v>
      </c>
      <c r="N1679" s="1" t="s">
        <v>7355</v>
      </c>
      <c r="O1679" s="1" t="s">
        <v>7356</v>
      </c>
      <c r="P1679" s="1">
        <v>0.42</v>
      </c>
      <c r="Q1679" s="1">
        <v>0</v>
      </c>
      <c r="R1679" s="1">
        <v>5.8999999999999997E-2</v>
      </c>
      <c r="S1679" s="38">
        <v>43678</v>
      </c>
      <c r="T1679" s="1">
        <v>0.69</v>
      </c>
      <c r="U1679" s="1" t="s">
        <v>7357</v>
      </c>
      <c r="V1679" s="1">
        <v>4.07E-2</v>
      </c>
      <c r="W1679" s="1" t="s">
        <v>7358</v>
      </c>
      <c r="X1679" s="1" t="b">
        <v>0</v>
      </c>
      <c r="Y1679" s="1" t="b">
        <v>0</v>
      </c>
    </row>
    <row r="1680" spans="1:25" x14ac:dyDescent="0.25">
      <c r="A1680" s="1" t="s">
        <v>8365</v>
      </c>
      <c r="B1680" s="1" t="s">
        <v>8366</v>
      </c>
      <c r="C1680" s="1" t="str">
        <f>VLOOKUP(B1680,店铺SKU信息!E:F,2,0)</f>
        <v>AGM19355-Army Green-XL</v>
      </c>
      <c r="D1680" s="1" t="s">
        <v>3932</v>
      </c>
      <c r="E1680" s="1" t="s">
        <v>8444</v>
      </c>
      <c r="F1680" s="1" t="s">
        <v>7352</v>
      </c>
      <c r="G1680" s="1">
        <v>11.42</v>
      </c>
      <c r="H1680" s="1">
        <v>10.08</v>
      </c>
      <c r="I1680" s="1">
        <v>1.3</v>
      </c>
      <c r="J1680" s="1" t="s">
        <v>7353</v>
      </c>
      <c r="K1680" s="1">
        <v>0.57999999999999996</v>
      </c>
      <c r="L1680" s="1" t="s">
        <v>7354</v>
      </c>
      <c r="M1680" s="1">
        <v>8.6300000000000002E-2</v>
      </c>
      <c r="N1680" s="1" t="s">
        <v>7355</v>
      </c>
      <c r="O1680" s="1" t="s">
        <v>7356</v>
      </c>
      <c r="P1680" s="1">
        <v>2</v>
      </c>
      <c r="Q1680" s="1">
        <v>0</v>
      </c>
      <c r="R1680" s="1">
        <v>0.17249999999999999</v>
      </c>
      <c r="S1680" s="38">
        <v>43678</v>
      </c>
      <c r="T1680" s="1">
        <v>0.69</v>
      </c>
      <c r="U1680" s="1" t="s">
        <v>7357</v>
      </c>
      <c r="V1680" s="1">
        <v>0.11899999999999999</v>
      </c>
      <c r="W1680" s="1" t="s">
        <v>7358</v>
      </c>
      <c r="X1680" s="1" t="b">
        <v>0</v>
      </c>
      <c r="Y1680" s="1" t="b">
        <v>0</v>
      </c>
    </row>
    <row r="1681" spans="1:25" x14ac:dyDescent="0.25">
      <c r="A1681" s="1" t="s">
        <v>7430</v>
      </c>
      <c r="B1681" s="1" t="s">
        <v>7431</v>
      </c>
      <c r="C1681" s="1" t="str">
        <f>VLOOKUP(B1681,店铺SKU信息!E:F,2,0)</f>
        <v>AGM48999-White-4XL</v>
      </c>
      <c r="D1681" s="1" t="s">
        <v>2676</v>
      </c>
      <c r="E1681" s="1" t="s">
        <v>8473</v>
      </c>
      <c r="F1681" s="1" t="s">
        <v>7352</v>
      </c>
      <c r="G1681" s="1">
        <v>11.7</v>
      </c>
      <c r="H1681" s="1">
        <v>9.5</v>
      </c>
      <c r="I1681" s="1">
        <v>1.7</v>
      </c>
      <c r="J1681" s="1" t="s">
        <v>7353</v>
      </c>
      <c r="K1681" s="1">
        <v>0.9</v>
      </c>
      <c r="L1681" s="1" t="s">
        <v>7354</v>
      </c>
      <c r="M1681" s="1">
        <v>0.1091</v>
      </c>
      <c r="N1681" s="1" t="s">
        <v>7355</v>
      </c>
      <c r="O1681" s="1" t="s">
        <v>7356</v>
      </c>
      <c r="P1681" s="1">
        <v>1.03</v>
      </c>
      <c r="Q1681" s="1">
        <v>0</v>
      </c>
      <c r="R1681" s="1">
        <v>0.11260000000000001</v>
      </c>
      <c r="S1681" s="38">
        <v>43678</v>
      </c>
      <c r="T1681" s="1">
        <v>0.69</v>
      </c>
      <c r="U1681" s="1" t="s">
        <v>7357</v>
      </c>
      <c r="V1681" s="1">
        <v>7.7700000000000005E-2</v>
      </c>
      <c r="W1681" s="1" t="s">
        <v>7358</v>
      </c>
      <c r="X1681" s="1" t="b">
        <v>0</v>
      </c>
      <c r="Y1681" s="1" t="b">
        <v>0</v>
      </c>
    </row>
    <row r="1682" spans="1:25" x14ac:dyDescent="0.25">
      <c r="A1682" s="1" t="s">
        <v>8133</v>
      </c>
      <c r="B1682" s="1" t="s">
        <v>8134</v>
      </c>
      <c r="C1682" s="1" t="str">
        <f>VLOOKUP(B1682,店铺SKU信息!E:F,2,0)</f>
        <v>AGCY6706-Black-M</v>
      </c>
      <c r="D1682" s="1" t="s">
        <v>8135</v>
      </c>
      <c r="E1682" s="1" t="s">
        <v>8473</v>
      </c>
      <c r="F1682" s="1" t="s">
        <v>7352</v>
      </c>
      <c r="G1682" s="1">
        <v>12.25</v>
      </c>
      <c r="H1682" s="1">
        <v>9.65</v>
      </c>
      <c r="I1682" s="1">
        <v>1.8</v>
      </c>
      <c r="J1682" s="1" t="s">
        <v>7353</v>
      </c>
      <c r="K1682" s="1">
        <v>0.51</v>
      </c>
      <c r="L1682" s="1" t="s">
        <v>7354</v>
      </c>
      <c r="M1682" s="1">
        <v>0.1231</v>
      </c>
      <c r="N1682" s="1" t="s">
        <v>7355</v>
      </c>
      <c r="O1682" s="1" t="s">
        <v>7356</v>
      </c>
      <c r="P1682" s="1">
        <v>0.26</v>
      </c>
      <c r="Q1682" s="1">
        <v>0.16</v>
      </c>
      <c r="R1682" s="1">
        <v>1.1900000000000001E-2</v>
      </c>
      <c r="S1682" s="38">
        <v>43678</v>
      </c>
      <c r="T1682" s="1">
        <v>0.69</v>
      </c>
      <c r="U1682" s="1" t="s">
        <v>7357</v>
      </c>
      <c r="V1682" s="1">
        <v>8.2000000000000007E-3</v>
      </c>
      <c r="W1682" s="1" t="s">
        <v>7358</v>
      </c>
      <c r="X1682" s="1" t="b">
        <v>0</v>
      </c>
      <c r="Y1682" s="1" t="b">
        <v>0</v>
      </c>
    </row>
    <row r="1683" spans="1:25" x14ac:dyDescent="0.25">
      <c r="A1683" s="1" t="s">
        <v>7434</v>
      </c>
      <c r="B1683" s="1" t="s">
        <v>7435</v>
      </c>
      <c r="C1683" s="1" t="str">
        <f>VLOOKUP(B1683,店铺SKU信息!E:F,2,0)</f>
        <v>AGM48999-Purple-4XL</v>
      </c>
      <c r="D1683" s="1" t="s">
        <v>3009</v>
      </c>
      <c r="E1683" s="1" t="s">
        <v>8473</v>
      </c>
      <c r="F1683" s="1" t="s">
        <v>7352</v>
      </c>
      <c r="G1683" s="1">
        <v>11.7</v>
      </c>
      <c r="H1683" s="1">
        <v>9.5</v>
      </c>
      <c r="I1683" s="1">
        <v>1.7</v>
      </c>
      <c r="J1683" s="1" t="s">
        <v>7353</v>
      </c>
      <c r="K1683" s="1">
        <v>0.9</v>
      </c>
      <c r="L1683" s="1" t="s">
        <v>7354</v>
      </c>
      <c r="M1683" s="1">
        <v>0.1091</v>
      </c>
      <c r="N1683" s="1" t="s">
        <v>7355</v>
      </c>
      <c r="O1683" s="1" t="s">
        <v>7356</v>
      </c>
      <c r="P1683" s="1">
        <v>1</v>
      </c>
      <c r="Q1683" s="1">
        <v>0</v>
      </c>
      <c r="R1683" s="1">
        <v>0.1091</v>
      </c>
      <c r="S1683" s="38">
        <v>43678</v>
      </c>
      <c r="T1683" s="1">
        <v>0.69</v>
      </c>
      <c r="U1683" s="1" t="s">
        <v>7357</v>
      </c>
      <c r="V1683" s="1">
        <v>7.5300000000000006E-2</v>
      </c>
      <c r="W1683" s="1" t="s">
        <v>7358</v>
      </c>
      <c r="X1683" s="1" t="b">
        <v>0</v>
      </c>
      <c r="Y1683" s="1" t="b">
        <v>0</v>
      </c>
    </row>
    <row r="1684" spans="1:25" x14ac:dyDescent="0.25">
      <c r="A1684" s="1" t="s">
        <v>7954</v>
      </c>
      <c r="B1684" s="1" t="s">
        <v>7955</v>
      </c>
      <c r="C1684" s="1" t="str">
        <f>VLOOKUP(B1684,店铺SKU信息!E:F,2,0)</f>
        <v>AGCY6706-Red-M</v>
      </c>
      <c r="D1684" s="1" t="s">
        <v>7956</v>
      </c>
      <c r="E1684" s="1" t="s">
        <v>8473</v>
      </c>
      <c r="F1684" s="1" t="s">
        <v>7352</v>
      </c>
      <c r="G1684" s="1">
        <v>12.25</v>
      </c>
      <c r="H1684" s="1">
        <v>9.65</v>
      </c>
      <c r="I1684" s="1">
        <v>1.8</v>
      </c>
      <c r="J1684" s="1" t="s">
        <v>7353</v>
      </c>
      <c r="K1684" s="1">
        <v>0.51</v>
      </c>
      <c r="L1684" s="1" t="s">
        <v>7354</v>
      </c>
      <c r="M1684" s="1">
        <v>0.1231</v>
      </c>
      <c r="N1684" s="1" t="s">
        <v>7355</v>
      </c>
      <c r="O1684" s="1" t="s">
        <v>7356</v>
      </c>
      <c r="P1684" s="1">
        <v>0.57999999999999996</v>
      </c>
      <c r="Q1684" s="1">
        <v>0.16</v>
      </c>
      <c r="R1684" s="1">
        <v>5.16E-2</v>
      </c>
      <c r="S1684" s="38">
        <v>43678</v>
      </c>
      <c r="T1684" s="1">
        <v>0.69</v>
      </c>
      <c r="U1684" s="1" t="s">
        <v>7357</v>
      </c>
      <c r="V1684" s="1">
        <v>3.56E-2</v>
      </c>
      <c r="W1684" s="1" t="s">
        <v>7358</v>
      </c>
      <c r="X1684" s="1" t="b">
        <v>0</v>
      </c>
      <c r="Y1684" s="1" t="b">
        <v>0</v>
      </c>
    </row>
    <row r="1685" spans="1:25" x14ac:dyDescent="0.25">
      <c r="A1685" s="1" t="s">
        <v>7368</v>
      </c>
      <c r="B1685" s="1" t="s">
        <v>7369</v>
      </c>
      <c r="C1685" s="1" t="str">
        <f>VLOOKUP(B1685,店铺SKU信息!E:F,2,0)</f>
        <v>AGM48999-White-XL</v>
      </c>
      <c r="D1685" s="1" t="s">
        <v>2717</v>
      </c>
      <c r="E1685" s="1" t="s">
        <v>8473</v>
      </c>
      <c r="F1685" s="1" t="s">
        <v>7352</v>
      </c>
      <c r="G1685" s="1">
        <v>11.7</v>
      </c>
      <c r="H1685" s="1">
        <v>9.5</v>
      </c>
      <c r="I1685" s="1">
        <v>1.7</v>
      </c>
      <c r="J1685" s="1" t="s">
        <v>7353</v>
      </c>
      <c r="K1685" s="1">
        <v>0.9</v>
      </c>
      <c r="L1685" s="1" t="s">
        <v>7354</v>
      </c>
      <c r="M1685" s="1">
        <v>0.1091</v>
      </c>
      <c r="N1685" s="1" t="s">
        <v>7355</v>
      </c>
      <c r="O1685" s="1" t="s">
        <v>7356</v>
      </c>
      <c r="P1685" s="1">
        <v>32.450000000000003</v>
      </c>
      <c r="Q1685" s="1">
        <v>0</v>
      </c>
      <c r="R1685" s="1">
        <v>3.5396000000000001</v>
      </c>
      <c r="S1685" s="38">
        <v>43678</v>
      </c>
      <c r="T1685" s="1">
        <v>0.69</v>
      </c>
      <c r="U1685" s="1" t="s">
        <v>7357</v>
      </c>
      <c r="V1685" s="1">
        <v>2.4443999999999999</v>
      </c>
      <c r="W1685" s="1" t="s">
        <v>7358</v>
      </c>
      <c r="X1685" s="1" t="b">
        <v>0</v>
      </c>
      <c r="Y1685" s="1" t="b">
        <v>0</v>
      </c>
    </row>
    <row r="1686" spans="1:25" x14ac:dyDescent="0.25">
      <c r="A1686" s="1" t="s">
        <v>7502</v>
      </c>
      <c r="B1686" s="1" t="s">
        <v>7503</v>
      </c>
      <c r="C1686" s="1" t="str">
        <f>VLOOKUP(B1686,店铺SKU信息!E:F,2,0)</f>
        <v>AGM4896-Burgundy-3XL</v>
      </c>
      <c r="D1686" s="1" t="s">
        <v>2641</v>
      </c>
      <c r="E1686" s="1" t="s">
        <v>8473</v>
      </c>
      <c r="F1686" s="1" t="s">
        <v>7352</v>
      </c>
      <c r="G1686" s="1">
        <v>13.69</v>
      </c>
      <c r="H1686" s="1">
        <v>3.9</v>
      </c>
      <c r="I1686" s="1">
        <v>2.1</v>
      </c>
      <c r="J1686" s="1" t="s">
        <v>7353</v>
      </c>
      <c r="K1686" s="1">
        <v>1.05</v>
      </c>
      <c r="L1686" s="1" t="s">
        <v>7354</v>
      </c>
      <c r="M1686" s="1">
        <v>6.4799999999999996E-2</v>
      </c>
      <c r="N1686" s="1" t="s">
        <v>7355</v>
      </c>
      <c r="O1686" s="1" t="s">
        <v>7356</v>
      </c>
      <c r="P1686" s="1">
        <v>5.77</v>
      </c>
      <c r="Q1686" s="1">
        <v>0</v>
      </c>
      <c r="R1686" s="1">
        <v>0.37419999999999998</v>
      </c>
      <c r="S1686" s="38">
        <v>43678</v>
      </c>
      <c r="T1686" s="1">
        <v>0.69</v>
      </c>
      <c r="U1686" s="1" t="s">
        <v>7357</v>
      </c>
      <c r="V1686" s="1">
        <v>0.25819999999999999</v>
      </c>
      <c r="W1686" s="1" t="s">
        <v>7358</v>
      </c>
      <c r="X1686" s="1" t="b">
        <v>0</v>
      </c>
      <c r="Y1686" s="1" t="b">
        <v>0</v>
      </c>
    </row>
    <row r="1687" spans="1:25" x14ac:dyDescent="0.25">
      <c r="A1687" s="1" t="s">
        <v>7484</v>
      </c>
      <c r="B1687" s="1" t="s">
        <v>7485</v>
      </c>
      <c r="C1687" s="1" t="str">
        <f>VLOOKUP(B1687,店铺SKU信息!E:F,2,0)</f>
        <v>AGM4896-Burgundy-XL</v>
      </c>
      <c r="D1687" s="1" t="s">
        <v>2776</v>
      </c>
      <c r="E1687" s="1" t="s">
        <v>8473</v>
      </c>
      <c r="F1687" s="1" t="s">
        <v>7352</v>
      </c>
      <c r="G1687" s="1">
        <v>13.69</v>
      </c>
      <c r="H1687" s="1">
        <v>3.9</v>
      </c>
      <c r="I1687" s="1">
        <v>2.1</v>
      </c>
      <c r="J1687" s="1" t="s">
        <v>7353</v>
      </c>
      <c r="K1687" s="1">
        <v>1.05</v>
      </c>
      <c r="L1687" s="1" t="s">
        <v>7354</v>
      </c>
      <c r="M1687" s="1">
        <v>6.4799999999999996E-2</v>
      </c>
      <c r="N1687" s="1" t="s">
        <v>7355</v>
      </c>
      <c r="O1687" s="1" t="s">
        <v>7356</v>
      </c>
      <c r="P1687" s="1">
        <v>1.42</v>
      </c>
      <c r="Q1687" s="1">
        <v>0</v>
      </c>
      <c r="R1687" s="1">
        <v>9.1999999999999998E-2</v>
      </c>
      <c r="S1687" s="38">
        <v>43678</v>
      </c>
      <c r="T1687" s="1">
        <v>0.69</v>
      </c>
      <c r="U1687" s="1" t="s">
        <v>7357</v>
      </c>
      <c r="V1687" s="1">
        <v>6.3500000000000001E-2</v>
      </c>
      <c r="W1687" s="1" t="s">
        <v>7358</v>
      </c>
      <c r="X1687" s="1" t="b">
        <v>0</v>
      </c>
      <c r="Y1687" s="1" t="b">
        <v>0</v>
      </c>
    </row>
    <row r="1688" spans="1:25" x14ac:dyDescent="0.25">
      <c r="A1688" s="1" t="s">
        <v>7416</v>
      </c>
      <c r="B1688" s="1" t="s">
        <v>7417</v>
      </c>
      <c r="C1688" s="1" t="str">
        <f>VLOOKUP(B1688,店铺SKU信息!E:F,2,0)</f>
        <v>AGM4896-Burgundy-2XL</v>
      </c>
      <c r="D1688" s="1" t="s">
        <v>2711</v>
      </c>
      <c r="E1688" s="1" t="s">
        <v>8473</v>
      </c>
      <c r="F1688" s="1" t="s">
        <v>7352</v>
      </c>
      <c r="G1688" s="1">
        <v>13.69</v>
      </c>
      <c r="H1688" s="1">
        <v>3.9</v>
      </c>
      <c r="I1688" s="1">
        <v>2.1</v>
      </c>
      <c r="J1688" s="1" t="s">
        <v>7353</v>
      </c>
      <c r="K1688" s="1">
        <v>1.05</v>
      </c>
      <c r="L1688" s="1" t="s">
        <v>7354</v>
      </c>
      <c r="M1688" s="1">
        <v>6.4799999999999996E-2</v>
      </c>
      <c r="N1688" s="1" t="s">
        <v>7355</v>
      </c>
      <c r="O1688" s="1" t="s">
        <v>7356</v>
      </c>
      <c r="P1688" s="1">
        <v>5.26</v>
      </c>
      <c r="Q1688" s="1">
        <v>0</v>
      </c>
      <c r="R1688" s="1">
        <v>0.34079999999999999</v>
      </c>
      <c r="S1688" s="38">
        <v>43678</v>
      </c>
      <c r="T1688" s="1">
        <v>0.69</v>
      </c>
      <c r="U1688" s="1" t="s">
        <v>7357</v>
      </c>
      <c r="V1688" s="1">
        <v>0.2351</v>
      </c>
      <c r="W1688" s="1" t="s">
        <v>7358</v>
      </c>
      <c r="X1688" s="1" t="b">
        <v>0</v>
      </c>
      <c r="Y1688" s="1" t="b">
        <v>0</v>
      </c>
    </row>
    <row r="1689" spans="1:25" x14ac:dyDescent="0.25">
      <c r="A1689" s="1" t="s">
        <v>7375</v>
      </c>
      <c r="B1689" s="1" t="s">
        <v>7376</v>
      </c>
      <c r="C1689" s="1" t="str">
        <f>VLOOKUP(B1689,店铺SKU信息!E:F,2,0)</f>
        <v>AGM4896-Blue-XL</v>
      </c>
      <c r="D1689" s="1" t="s">
        <v>2931</v>
      </c>
      <c r="E1689" s="1" t="s">
        <v>8473</v>
      </c>
      <c r="F1689" s="1" t="s">
        <v>7352</v>
      </c>
      <c r="G1689" s="1">
        <v>13.69</v>
      </c>
      <c r="H1689" s="1">
        <v>3.9</v>
      </c>
      <c r="I1689" s="1">
        <v>2.1</v>
      </c>
      <c r="J1689" s="1" t="s">
        <v>7353</v>
      </c>
      <c r="K1689" s="1">
        <v>1.05</v>
      </c>
      <c r="L1689" s="1" t="s">
        <v>7354</v>
      </c>
      <c r="M1689" s="1">
        <v>6.4799999999999996E-2</v>
      </c>
      <c r="N1689" s="1" t="s">
        <v>7355</v>
      </c>
      <c r="O1689" s="1" t="s">
        <v>7356</v>
      </c>
      <c r="P1689" s="1">
        <v>0.57999999999999996</v>
      </c>
      <c r="Q1689" s="1">
        <v>0</v>
      </c>
      <c r="R1689" s="1">
        <v>3.7600000000000001E-2</v>
      </c>
      <c r="S1689" s="38">
        <v>43678</v>
      </c>
      <c r="T1689" s="1">
        <v>0.69</v>
      </c>
      <c r="U1689" s="1" t="s">
        <v>7357</v>
      </c>
      <c r="V1689" s="1">
        <v>2.5999999999999999E-2</v>
      </c>
      <c r="W1689" s="1" t="s">
        <v>7358</v>
      </c>
      <c r="X1689" s="1" t="b">
        <v>0</v>
      </c>
      <c r="Y1689" s="1" t="b">
        <v>0</v>
      </c>
    </row>
    <row r="1690" spans="1:25" x14ac:dyDescent="0.25">
      <c r="A1690" s="1" t="s">
        <v>8359</v>
      </c>
      <c r="B1690" s="1" t="s">
        <v>8360</v>
      </c>
      <c r="C1690" s="1" t="str">
        <f>VLOOKUP(B1690,店铺SKU信息!E:F,2,0)</f>
        <v>AGCY6840-White-S</v>
      </c>
      <c r="D1690" s="1" t="s">
        <v>8361</v>
      </c>
      <c r="E1690" s="1" t="s">
        <v>8473</v>
      </c>
      <c r="F1690" s="1" t="s">
        <v>7352</v>
      </c>
      <c r="G1690" s="1">
        <v>11.85</v>
      </c>
      <c r="H1690" s="1">
        <v>10</v>
      </c>
      <c r="I1690" s="1">
        <v>1.5</v>
      </c>
      <c r="J1690" s="1" t="s">
        <v>7353</v>
      </c>
      <c r="K1690" s="1">
        <v>0.57999999999999996</v>
      </c>
      <c r="L1690" s="1" t="s">
        <v>7354</v>
      </c>
      <c r="M1690" s="1">
        <v>0.1028</v>
      </c>
      <c r="N1690" s="1" t="s">
        <v>7355</v>
      </c>
      <c r="O1690" s="1" t="s">
        <v>7356</v>
      </c>
      <c r="P1690" s="1">
        <v>0.06</v>
      </c>
      <c r="Q1690" s="1">
        <v>0</v>
      </c>
      <c r="R1690" s="1">
        <v>6.6E-3</v>
      </c>
      <c r="S1690" s="38">
        <v>43678</v>
      </c>
      <c r="T1690" s="1">
        <v>0.69</v>
      </c>
      <c r="U1690" s="1" t="s">
        <v>7357</v>
      </c>
      <c r="V1690" s="1">
        <v>4.5999999999999999E-3</v>
      </c>
      <c r="W1690" s="1" t="s">
        <v>7358</v>
      </c>
      <c r="X1690" s="1" t="b">
        <v>0</v>
      </c>
      <c r="Y1690" s="1" t="b">
        <v>0</v>
      </c>
    </row>
    <row r="1691" spans="1:25" x14ac:dyDescent="0.25">
      <c r="A1691" s="1" t="s">
        <v>7426</v>
      </c>
      <c r="B1691" s="1" t="s">
        <v>7427</v>
      </c>
      <c r="C1691" s="1" t="str">
        <f>VLOOKUP(B1691,店铺SKU信息!E:F,2,0)</f>
        <v>AGM1926-Black-4XL</v>
      </c>
      <c r="D1691" s="1" t="s">
        <v>2959</v>
      </c>
      <c r="E1691" s="1" t="s">
        <v>8473</v>
      </c>
      <c r="F1691" s="1" t="s">
        <v>7352</v>
      </c>
      <c r="G1691" s="1">
        <v>9.5</v>
      </c>
      <c r="H1691" s="1">
        <v>5.19</v>
      </c>
      <c r="I1691" s="1">
        <v>1.59</v>
      </c>
      <c r="J1691" s="1" t="s">
        <v>7353</v>
      </c>
      <c r="K1691" s="1">
        <v>0.75</v>
      </c>
      <c r="L1691" s="1" t="s">
        <v>7354</v>
      </c>
      <c r="M1691" s="1">
        <v>4.5499999999999999E-2</v>
      </c>
      <c r="N1691" s="1" t="s">
        <v>7355</v>
      </c>
      <c r="O1691" s="1" t="s">
        <v>7356</v>
      </c>
      <c r="P1691" s="1">
        <v>0.03</v>
      </c>
      <c r="Q1691" s="1">
        <v>0</v>
      </c>
      <c r="R1691" s="1">
        <v>1.5E-3</v>
      </c>
      <c r="S1691" s="38">
        <v>43678</v>
      </c>
      <c r="T1691" s="1">
        <v>0.69</v>
      </c>
      <c r="U1691" s="1" t="s">
        <v>7357</v>
      </c>
      <c r="V1691" s="1">
        <v>1E-3</v>
      </c>
      <c r="W1691" s="1" t="s">
        <v>7358</v>
      </c>
      <c r="X1691" s="1" t="b">
        <v>0</v>
      </c>
      <c r="Y1691" s="1" t="b">
        <v>0</v>
      </c>
    </row>
    <row r="1692" spans="1:25" x14ac:dyDescent="0.25">
      <c r="A1692" s="1" t="s">
        <v>7361</v>
      </c>
      <c r="B1692" s="1" t="s">
        <v>7362</v>
      </c>
      <c r="C1692" s="1" t="str">
        <f>VLOOKUP(B1692,店铺SKU信息!E:F,2,0)</f>
        <v>AGM48999-White-3XL</v>
      </c>
      <c r="D1692" s="1" t="s">
        <v>2980</v>
      </c>
      <c r="E1692" s="1" t="s">
        <v>8473</v>
      </c>
      <c r="F1692" s="1" t="s">
        <v>7352</v>
      </c>
      <c r="G1692" s="1">
        <v>11.7</v>
      </c>
      <c r="H1692" s="1">
        <v>9.5</v>
      </c>
      <c r="I1692" s="1">
        <v>1.7</v>
      </c>
      <c r="J1692" s="1" t="s">
        <v>7353</v>
      </c>
      <c r="K1692" s="1">
        <v>0.9</v>
      </c>
      <c r="L1692" s="1" t="s">
        <v>7354</v>
      </c>
      <c r="M1692" s="1">
        <v>0.1091</v>
      </c>
      <c r="N1692" s="1" t="s">
        <v>7355</v>
      </c>
      <c r="O1692" s="1" t="s">
        <v>7356</v>
      </c>
      <c r="P1692" s="1">
        <v>0.84</v>
      </c>
      <c r="Q1692" s="1">
        <v>0</v>
      </c>
      <c r="R1692" s="1">
        <v>9.1499999999999998E-2</v>
      </c>
      <c r="S1692" s="38">
        <v>43678</v>
      </c>
      <c r="T1692" s="1">
        <v>0.69</v>
      </c>
      <c r="U1692" s="1" t="s">
        <v>7357</v>
      </c>
      <c r="V1692" s="1">
        <v>6.3100000000000003E-2</v>
      </c>
      <c r="W1692" s="1" t="s">
        <v>7358</v>
      </c>
      <c r="X1692" s="1" t="b">
        <v>0</v>
      </c>
      <c r="Y1692" s="1" t="b">
        <v>0</v>
      </c>
    </row>
    <row r="1693" spans="1:25" x14ac:dyDescent="0.25">
      <c r="A1693" s="1" t="s">
        <v>7500</v>
      </c>
      <c r="B1693" s="1" t="s">
        <v>7501</v>
      </c>
      <c r="C1693" s="1" t="str">
        <f>VLOOKUP(B1693,店铺SKU信息!E:F,2,0)</f>
        <v>AGM48999-Black-2XL</v>
      </c>
      <c r="D1693" s="1" t="s">
        <v>2813</v>
      </c>
      <c r="E1693" s="1" t="s">
        <v>8473</v>
      </c>
      <c r="F1693" s="1" t="s">
        <v>7352</v>
      </c>
      <c r="G1693" s="1">
        <v>11.7</v>
      </c>
      <c r="H1693" s="1">
        <v>9.5</v>
      </c>
      <c r="I1693" s="1">
        <v>1.7</v>
      </c>
      <c r="J1693" s="1" t="s">
        <v>7353</v>
      </c>
      <c r="K1693" s="1">
        <v>0.9</v>
      </c>
      <c r="L1693" s="1" t="s">
        <v>7354</v>
      </c>
      <c r="M1693" s="1">
        <v>0.10929999999999999</v>
      </c>
      <c r="N1693" s="1" t="s">
        <v>7355</v>
      </c>
      <c r="O1693" s="1" t="s">
        <v>7356</v>
      </c>
      <c r="P1693" s="1">
        <v>0.1</v>
      </c>
      <c r="Q1693" s="1">
        <v>0</v>
      </c>
      <c r="R1693" s="1">
        <v>1.06E-2</v>
      </c>
      <c r="S1693" s="38">
        <v>43678</v>
      </c>
      <c r="T1693" s="1">
        <v>0.69</v>
      </c>
      <c r="U1693" s="1" t="s">
        <v>7357</v>
      </c>
      <c r="V1693" s="1">
        <v>7.3000000000000001E-3</v>
      </c>
      <c r="W1693" s="1" t="s">
        <v>7358</v>
      </c>
      <c r="X1693" s="1" t="b">
        <v>0</v>
      </c>
      <c r="Y1693" s="1" t="b">
        <v>0</v>
      </c>
    </row>
    <row r="1694" spans="1:25" x14ac:dyDescent="0.25">
      <c r="A1694" s="1" t="s">
        <v>7416</v>
      </c>
      <c r="B1694" s="1" t="s">
        <v>7417</v>
      </c>
      <c r="C1694" s="1" t="str">
        <f>VLOOKUP(B1694,店铺SKU信息!E:F,2,0)</f>
        <v>AGM4896-Burgundy-2XL</v>
      </c>
      <c r="D1694" s="1" t="s">
        <v>2711</v>
      </c>
      <c r="E1694" s="1" t="s">
        <v>8474</v>
      </c>
      <c r="F1694" s="1" t="s">
        <v>7352</v>
      </c>
      <c r="G1694" s="1">
        <v>13.69</v>
      </c>
      <c r="H1694" s="1">
        <v>3.9</v>
      </c>
      <c r="I1694" s="1">
        <v>2.1</v>
      </c>
      <c r="J1694" s="1" t="s">
        <v>7353</v>
      </c>
      <c r="K1694" s="1">
        <v>1.05</v>
      </c>
      <c r="L1694" s="1" t="s">
        <v>7354</v>
      </c>
      <c r="M1694" s="1">
        <v>6.4799999999999996E-2</v>
      </c>
      <c r="N1694" s="1" t="s">
        <v>7355</v>
      </c>
      <c r="O1694" s="1" t="s">
        <v>7356</v>
      </c>
      <c r="P1694" s="1">
        <v>0.45</v>
      </c>
      <c r="Q1694" s="1">
        <v>0</v>
      </c>
      <c r="R1694" s="1">
        <v>2.93E-2</v>
      </c>
      <c r="S1694" s="38">
        <v>43678</v>
      </c>
      <c r="T1694" s="1">
        <v>0.69</v>
      </c>
      <c r="U1694" s="1" t="s">
        <v>7357</v>
      </c>
      <c r="V1694" s="1">
        <v>2.1999999999999999E-2</v>
      </c>
      <c r="W1694" s="1" t="s">
        <v>7358</v>
      </c>
      <c r="X1694" s="1" t="b">
        <v>0</v>
      </c>
      <c r="Y1694" s="1" t="b">
        <v>0</v>
      </c>
    </row>
    <row r="1695" spans="1:25" x14ac:dyDescent="0.25">
      <c r="A1695" s="1" t="s">
        <v>7502</v>
      </c>
      <c r="B1695" s="1" t="s">
        <v>7503</v>
      </c>
      <c r="C1695" s="1" t="str">
        <f>VLOOKUP(B1695,店铺SKU信息!E:F,2,0)</f>
        <v>AGM4896-Burgundy-3XL</v>
      </c>
      <c r="D1695" s="1" t="s">
        <v>2641</v>
      </c>
      <c r="E1695" s="1" t="s">
        <v>8474</v>
      </c>
      <c r="F1695" s="1" t="s">
        <v>7352</v>
      </c>
      <c r="G1695" s="1">
        <v>13.69</v>
      </c>
      <c r="H1695" s="1">
        <v>3.9</v>
      </c>
      <c r="I1695" s="1">
        <v>2.1</v>
      </c>
      <c r="J1695" s="1" t="s">
        <v>7353</v>
      </c>
      <c r="K1695" s="1">
        <v>1.05</v>
      </c>
      <c r="L1695" s="1" t="s">
        <v>7354</v>
      </c>
      <c r="M1695" s="1">
        <v>6.4799999999999996E-2</v>
      </c>
      <c r="N1695" s="1" t="s">
        <v>7355</v>
      </c>
      <c r="O1695" s="1" t="s">
        <v>7356</v>
      </c>
      <c r="P1695" s="1">
        <v>0.23</v>
      </c>
      <c r="Q1695" s="1">
        <v>0</v>
      </c>
      <c r="R1695" s="1">
        <v>1.46E-2</v>
      </c>
      <c r="S1695" s="38">
        <v>43678</v>
      </c>
      <c r="T1695" s="1">
        <v>0.69</v>
      </c>
      <c r="U1695" s="1" t="s">
        <v>7357</v>
      </c>
      <c r="V1695" s="1">
        <v>1.0999999999999999E-2</v>
      </c>
      <c r="W1695" s="1" t="s">
        <v>7358</v>
      </c>
      <c r="X1695" s="1" t="b">
        <v>0</v>
      </c>
      <c r="Y1695" s="1" t="b">
        <v>0</v>
      </c>
    </row>
    <row r="1696" spans="1:25" x14ac:dyDescent="0.25">
      <c r="A1696" s="1" t="s">
        <v>7761</v>
      </c>
      <c r="B1696" s="1" t="s">
        <v>7762</v>
      </c>
      <c r="C1696" s="1" t="str">
        <f>VLOOKUP(B1696,店铺SKU信息!E:F,2,0)</f>
        <v>AGCY6758-Black-S</v>
      </c>
      <c r="D1696" s="1" t="s">
        <v>2660</v>
      </c>
      <c r="E1696" s="1" t="s">
        <v>8474</v>
      </c>
      <c r="F1696" s="1" t="s">
        <v>7352</v>
      </c>
      <c r="G1696" s="1">
        <v>11.03</v>
      </c>
      <c r="H1696" s="1">
        <v>8.6</v>
      </c>
      <c r="I1696" s="1">
        <v>2.56</v>
      </c>
      <c r="J1696" s="1" t="s">
        <v>7353</v>
      </c>
      <c r="K1696" s="1">
        <v>0.66</v>
      </c>
      <c r="L1696" s="1" t="s">
        <v>7354</v>
      </c>
      <c r="M1696" s="1">
        <v>0.14069999999999999</v>
      </c>
      <c r="N1696" s="1" t="s">
        <v>7355</v>
      </c>
      <c r="O1696" s="1" t="s">
        <v>7356</v>
      </c>
      <c r="P1696" s="1">
        <v>0.26</v>
      </c>
      <c r="Q1696" s="1">
        <v>0</v>
      </c>
      <c r="R1696" s="1">
        <v>3.6299999999999999E-2</v>
      </c>
      <c r="S1696" s="38">
        <v>43678</v>
      </c>
      <c r="T1696" s="1">
        <v>0.69</v>
      </c>
      <c r="U1696" s="1" t="s">
        <v>7357</v>
      </c>
      <c r="V1696" s="1">
        <v>2.7099999999999999E-2</v>
      </c>
      <c r="W1696" s="1" t="s">
        <v>7358</v>
      </c>
      <c r="X1696" s="1" t="b">
        <v>0</v>
      </c>
      <c r="Y1696" s="1" t="b">
        <v>0</v>
      </c>
    </row>
    <row r="1697" spans="1:25" x14ac:dyDescent="0.25">
      <c r="A1697" s="1" t="s">
        <v>8123</v>
      </c>
      <c r="B1697" s="1" t="s">
        <v>8124</v>
      </c>
      <c r="C1697" s="1" t="str">
        <f>VLOOKUP(B1697,店铺SKU信息!E:F,2,0)</f>
        <v>AGM42599-Army Green-4XL</v>
      </c>
      <c r="D1697" s="1" t="s">
        <v>6620</v>
      </c>
      <c r="E1697" s="1" t="s">
        <v>8475</v>
      </c>
      <c r="F1697" s="1" t="s">
        <v>7352</v>
      </c>
      <c r="G1697" s="1">
        <v>12.2</v>
      </c>
      <c r="H1697" s="1">
        <v>9.3000000000000007</v>
      </c>
      <c r="I1697" s="1">
        <v>1.2</v>
      </c>
      <c r="J1697" s="1" t="s">
        <v>7353</v>
      </c>
      <c r="K1697" s="1">
        <v>0.5</v>
      </c>
      <c r="L1697" s="1" t="s">
        <v>7354</v>
      </c>
      <c r="M1697" s="1">
        <v>7.8600000000000003E-2</v>
      </c>
      <c r="N1697" s="1" t="s">
        <v>7355</v>
      </c>
      <c r="O1697" s="1" t="s">
        <v>7356</v>
      </c>
      <c r="P1697" s="1">
        <v>2</v>
      </c>
      <c r="Q1697" s="1">
        <v>0</v>
      </c>
      <c r="R1697" s="1">
        <v>0.15709999999999999</v>
      </c>
      <c r="S1697" s="38">
        <v>43678</v>
      </c>
      <c r="T1697" s="1">
        <v>0.69</v>
      </c>
      <c r="U1697" s="1" t="s">
        <v>7357</v>
      </c>
      <c r="V1697" s="1">
        <v>0.1084</v>
      </c>
      <c r="W1697" s="1" t="s">
        <v>7358</v>
      </c>
      <c r="X1697" s="1" t="b">
        <v>0</v>
      </c>
      <c r="Y1697" s="1" t="b">
        <v>0</v>
      </c>
    </row>
    <row r="1698" spans="1:25" x14ac:dyDescent="0.25">
      <c r="A1698" s="1" t="s">
        <v>7892</v>
      </c>
      <c r="B1698" s="1" t="s">
        <v>7893</v>
      </c>
      <c r="C1698" s="1" t="str">
        <f>VLOOKUP(B1698,店铺SKU信息!E:F,2,0)</f>
        <v>AGM42588-Black-4XL</v>
      </c>
      <c r="D1698" s="1" t="s">
        <v>7894</v>
      </c>
      <c r="E1698" s="1" t="s">
        <v>8475</v>
      </c>
      <c r="F1698" s="1" t="s">
        <v>7352</v>
      </c>
      <c r="G1698" s="1">
        <v>12.1</v>
      </c>
      <c r="H1698" s="1">
        <v>8.9</v>
      </c>
      <c r="I1698" s="1">
        <v>2.4</v>
      </c>
      <c r="J1698" s="1" t="s">
        <v>7353</v>
      </c>
      <c r="K1698" s="1">
        <v>1.1499999999999999</v>
      </c>
      <c r="L1698" s="1" t="s">
        <v>7354</v>
      </c>
      <c r="M1698" s="1">
        <v>0.14960000000000001</v>
      </c>
      <c r="N1698" s="1" t="s">
        <v>7355</v>
      </c>
      <c r="O1698" s="1" t="s">
        <v>7356</v>
      </c>
      <c r="P1698" s="1">
        <v>1</v>
      </c>
      <c r="Q1698" s="1">
        <v>0</v>
      </c>
      <c r="R1698" s="1">
        <v>0.14960000000000001</v>
      </c>
      <c r="S1698" s="38">
        <v>43678</v>
      </c>
      <c r="T1698" s="1">
        <v>0.69</v>
      </c>
      <c r="U1698" s="1" t="s">
        <v>7357</v>
      </c>
      <c r="V1698" s="1">
        <v>0.1032</v>
      </c>
      <c r="W1698" s="1" t="s">
        <v>7358</v>
      </c>
      <c r="X1698" s="1" t="b">
        <v>0</v>
      </c>
      <c r="Y1698" s="1" t="b">
        <v>0</v>
      </c>
    </row>
    <row r="1699" spans="1:25" x14ac:dyDescent="0.25">
      <c r="A1699" s="1" t="s">
        <v>8164</v>
      </c>
      <c r="B1699" s="1" t="s">
        <v>8165</v>
      </c>
      <c r="C1699" s="1" t="str">
        <f>VLOOKUP(B1699,店铺SKU信息!E:F,2,0)</f>
        <v>AGM42599-Black-2XL</v>
      </c>
      <c r="D1699" s="1" t="s">
        <v>8166</v>
      </c>
      <c r="E1699" s="1" t="s">
        <v>8475</v>
      </c>
      <c r="F1699" s="1" t="s">
        <v>7352</v>
      </c>
      <c r="G1699" s="1">
        <v>12.2</v>
      </c>
      <c r="H1699" s="1">
        <v>9.3000000000000007</v>
      </c>
      <c r="I1699" s="1">
        <v>1.2</v>
      </c>
      <c r="J1699" s="1" t="s">
        <v>7353</v>
      </c>
      <c r="K1699" s="1">
        <v>0.5</v>
      </c>
      <c r="L1699" s="1" t="s">
        <v>7354</v>
      </c>
      <c r="M1699" s="1">
        <v>7.8600000000000003E-2</v>
      </c>
      <c r="N1699" s="1" t="s">
        <v>7355</v>
      </c>
      <c r="O1699" s="1" t="s">
        <v>7356</v>
      </c>
      <c r="P1699" s="1">
        <v>1</v>
      </c>
      <c r="Q1699" s="1">
        <v>0</v>
      </c>
      <c r="R1699" s="1">
        <v>7.8600000000000003E-2</v>
      </c>
      <c r="S1699" s="38">
        <v>43678</v>
      </c>
      <c r="T1699" s="1">
        <v>0.69</v>
      </c>
      <c r="U1699" s="1" t="s">
        <v>7357</v>
      </c>
      <c r="V1699" s="1">
        <v>5.4199999999999998E-2</v>
      </c>
      <c r="W1699" s="1" t="s">
        <v>7358</v>
      </c>
      <c r="X1699" s="1" t="b">
        <v>0</v>
      </c>
      <c r="Y1699" s="1" t="b">
        <v>0</v>
      </c>
    </row>
    <row r="1700" spans="1:25" x14ac:dyDescent="0.25">
      <c r="A1700" s="1" t="s">
        <v>7521</v>
      </c>
      <c r="B1700" s="1" t="s">
        <v>7522</v>
      </c>
      <c r="C1700" s="1" t="str">
        <f>VLOOKUP(B1700,店铺SKU信息!E:F,2,0)</f>
        <v>AGM42644-White Stripe-4XL</v>
      </c>
      <c r="D1700" s="1" t="s">
        <v>7523</v>
      </c>
      <c r="E1700" s="1" t="s">
        <v>8475</v>
      </c>
      <c r="F1700" s="1" t="s">
        <v>7352</v>
      </c>
      <c r="G1700" s="1">
        <v>12.7</v>
      </c>
      <c r="H1700" s="1">
        <v>9.9</v>
      </c>
      <c r="I1700" s="1">
        <v>0.8</v>
      </c>
      <c r="J1700" s="1" t="s">
        <v>7353</v>
      </c>
      <c r="K1700" s="1">
        <v>0.65</v>
      </c>
      <c r="L1700" s="1" t="s">
        <v>7354</v>
      </c>
      <c r="M1700" s="1">
        <v>5.8099999999999999E-2</v>
      </c>
      <c r="N1700" s="1" t="s">
        <v>7355</v>
      </c>
      <c r="O1700" s="1" t="s">
        <v>7356</v>
      </c>
      <c r="P1700" s="1">
        <v>2</v>
      </c>
      <c r="Q1700" s="1">
        <v>0</v>
      </c>
      <c r="R1700" s="1">
        <v>0.1162</v>
      </c>
      <c r="S1700" s="38">
        <v>43678</v>
      </c>
      <c r="T1700" s="1">
        <v>0.69</v>
      </c>
      <c r="U1700" s="1" t="s">
        <v>7357</v>
      </c>
      <c r="V1700" s="1">
        <v>8.0199999999999994E-2</v>
      </c>
      <c r="W1700" s="1" t="s">
        <v>7358</v>
      </c>
      <c r="X1700" s="1" t="b">
        <v>0</v>
      </c>
      <c r="Y1700" s="1" t="b">
        <v>0</v>
      </c>
    </row>
    <row r="1701" spans="1:25" x14ac:dyDescent="0.25">
      <c r="A1701" s="1" t="s">
        <v>8058</v>
      </c>
      <c r="B1701" s="1" t="s">
        <v>8059</v>
      </c>
      <c r="C1701" s="1" t="str">
        <f>VLOOKUP(B1701,店铺SKU信息!E:F,2,0)</f>
        <v>AGM42588-Burgundy-4XL</v>
      </c>
      <c r="D1701" s="1" t="s">
        <v>8060</v>
      </c>
      <c r="E1701" s="1" t="s">
        <v>8475</v>
      </c>
      <c r="F1701" s="1" t="s">
        <v>7352</v>
      </c>
      <c r="G1701" s="1">
        <v>12.1</v>
      </c>
      <c r="H1701" s="1">
        <v>8.9</v>
      </c>
      <c r="I1701" s="1">
        <v>2.4</v>
      </c>
      <c r="J1701" s="1" t="s">
        <v>7353</v>
      </c>
      <c r="K1701" s="1">
        <v>1.1499999999999999</v>
      </c>
      <c r="L1701" s="1" t="s">
        <v>7354</v>
      </c>
      <c r="M1701" s="1">
        <v>0.14940000000000001</v>
      </c>
      <c r="N1701" s="1" t="s">
        <v>7355</v>
      </c>
      <c r="O1701" s="1" t="s">
        <v>7356</v>
      </c>
      <c r="P1701" s="1">
        <v>2</v>
      </c>
      <c r="Q1701" s="1">
        <v>0</v>
      </c>
      <c r="R1701" s="1">
        <v>0.29870000000000002</v>
      </c>
      <c r="S1701" s="38">
        <v>43678</v>
      </c>
      <c r="T1701" s="1">
        <v>0.69</v>
      </c>
      <c r="U1701" s="1" t="s">
        <v>7357</v>
      </c>
      <c r="V1701" s="1">
        <v>0.20610000000000001</v>
      </c>
      <c r="W1701" s="1" t="s">
        <v>7358</v>
      </c>
      <c r="X1701" s="1" t="b">
        <v>0</v>
      </c>
      <c r="Y1701" s="1" t="b">
        <v>0</v>
      </c>
    </row>
    <row r="1702" spans="1:25" x14ac:dyDescent="0.25">
      <c r="A1702" s="1" t="s">
        <v>8139</v>
      </c>
      <c r="B1702" s="1" t="s">
        <v>8140</v>
      </c>
      <c r="C1702" s="1" t="str">
        <f>VLOOKUP(B1702,店铺SKU信息!E:F,2,0)</f>
        <v>AGM42544-Purple-2XL</v>
      </c>
      <c r="D1702" s="1" t="s">
        <v>2968</v>
      </c>
      <c r="E1702" s="1" t="s">
        <v>8475</v>
      </c>
      <c r="F1702" s="1" t="s">
        <v>7352</v>
      </c>
      <c r="G1702" s="1">
        <v>12.8</v>
      </c>
      <c r="H1702" s="1">
        <v>6</v>
      </c>
      <c r="I1702" s="1">
        <v>2.4</v>
      </c>
      <c r="J1702" s="1" t="s">
        <v>7353</v>
      </c>
      <c r="K1702" s="1">
        <v>0.6</v>
      </c>
      <c r="L1702" s="1" t="s">
        <v>7354</v>
      </c>
      <c r="M1702" s="1">
        <v>0.1066</v>
      </c>
      <c r="N1702" s="1" t="s">
        <v>7355</v>
      </c>
      <c r="O1702" s="1" t="s">
        <v>7356</v>
      </c>
      <c r="P1702" s="1">
        <v>1</v>
      </c>
      <c r="Q1702" s="1">
        <v>0</v>
      </c>
      <c r="R1702" s="1">
        <v>0.1066</v>
      </c>
      <c r="S1702" s="38">
        <v>43678</v>
      </c>
      <c r="T1702" s="1">
        <v>0.69</v>
      </c>
      <c r="U1702" s="1" t="s">
        <v>7357</v>
      </c>
      <c r="V1702" s="1">
        <v>7.3499999999999996E-2</v>
      </c>
      <c r="W1702" s="1" t="s">
        <v>7358</v>
      </c>
      <c r="X1702" s="1" t="b">
        <v>0</v>
      </c>
      <c r="Y1702" s="1" t="b">
        <v>0</v>
      </c>
    </row>
    <row r="1703" spans="1:25" x14ac:dyDescent="0.25">
      <c r="A1703" s="1" t="s">
        <v>8023</v>
      </c>
      <c r="B1703" s="1" t="s">
        <v>8024</v>
      </c>
      <c r="C1703" s="1" t="str">
        <f>VLOOKUP(B1703,店铺SKU信息!E:F,2,0)</f>
        <v>AGM19377-Gray-3XL</v>
      </c>
      <c r="D1703" s="1" t="s">
        <v>8025</v>
      </c>
      <c r="E1703" s="1" t="s">
        <v>8475</v>
      </c>
      <c r="F1703" s="1" t="s">
        <v>7352</v>
      </c>
      <c r="G1703" s="1">
        <v>12.68</v>
      </c>
      <c r="H1703" s="1">
        <v>10.19</v>
      </c>
      <c r="I1703" s="1">
        <v>1.18</v>
      </c>
      <c r="J1703" s="1" t="s">
        <v>7353</v>
      </c>
      <c r="K1703" s="1">
        <v>0.4</v>
      </c>
      <c r="L1703" s="1" t="s">
        <v>7354</v>
      </c>
      <c r="M1703" s="1">
        <v>8.8300000000000003E-2</v>
      </c>
      <c r="N1703" s="1" t="s">
        <v>7355</v>
      </c>
      <c r="O1703" s="1" t="s">
        <v>7356</v>
      </c>
      <c r="P1703" s="1">
        <v>2</v>
      </c>
      <c r="Q1703" s="1">
        <v>0</v>
      </c>
      <c r="R1703" s="1">
        <v>0.17660000000000001</v>
      </c>
      <c r="S1703" s="38">
        <v>43678</v>
      </c>
      <c r="T1703" s="1">
        <v>0.69</v>
      </c>
      <c r="U1703" s="1" t="s">
        <v>7357</v>
      </c>
      <c r="V1703" s="1">
        <v>0.12189999999999999</v>
      </c>
      <c r="W1703" s="1" t="s">
        <v>7358</v>
      </c>
      <c r="X1703" s="1" t="b">
        <v>0</v>
      </c>
      <c r="Y1703" s="1" t="b">
        <v>0</v>
      </c>
    </row>
    <row r="1704" spans="1:25" x14ac:dyDescent="0.25">
      <c r="A1704" s="1" t="s">
        <v>8125</v>
      </c>
      <c r="B1704" s="1" t="s">
        <v>8126</v>
      </c>
      <c r="C1704" s="1" t="str">
        <f>VLOOKUP(B1704,店铺SKU信息!E:F,2,0)</f>
        <v>AGM42599-Red-3XL</v>
      </c>
      <c r="D1704" s="1" t="s">
        <v>3407</v>
      </c>
      <c r="E1704" s="1" t="s">
        <v>8475</v>
      </c>
      <c r="F1704" s="1" t="s">
        <v>7352</v>
      </c>
      <c r="G1704" s="1">
        <v>12.2</v>
      </c>
      <c r="H1704" s="1">
        <v>9.3000000000000007</v>
      </c>
      <c r="I1704" s="1">
        <v>1.2</v>
      </c>
      <c r="J1704" s="1" t="s">
        <v>7353</v>
      </c>
      <c r="K1704" s="1">
        <v>0.5</v>
      </c>
      <c r="L1704" s="1" t="s">
        <v>7354</v>
      </c>
      <c r="M1704" s="1">
        <v>7.8600000000000003E-2</v>
      </c>
      <c r="N1704" s="1" t="s">
        <v>7355</v>
      </c>
      <c r="O1704" s="1" t="s">
        <v>7356</v>
      </c>
      <c r="P1704" s="1">
        <v>2</v>
      </c>
      <c r="Q1704" s="1">
        <v>0</v>
      </c>
      <c r="R1704" s="1">
        <v>0.15709999999999999</v>
      </c>
      <c r="S1704" s="38">
        <v>43678</v>
      </c>
      <c r="T1704" s="1">
        <v>0.69</v>
      </c>
      <c r="U1704" s="1" t="s">
        <v>7357</v>
      </c>
      <c r="V1704" s="1">
        <v>0.1084</v>
      </c>
      <c r="W1704" s="1" t="s">
        <v>7358</v>
      </c>
      <c r="X1704" s="1" t="b">
        <v>0</v>
      </c>
      <c r="Y1704" s="1" t="b">
        <v>0</v>
      </c>
    </row>
    <row r="1705" spans="1:25" x14ac:dyDescent="0.25">
      <c r="A1705" s="1" t="s">
        <v>7798</v>
      </c>
      <c r="B1705" s="1" t="s">
        <v>7799</v>
      </c>
      <c r="C1705" s="1" t="str">
        <f>VLOOKUP(B1705,店铺SKU信息!E:F,2,0)</f>
        <v>AGM42544-Burgundy-3XL</v>
      </c>
      <c r="D1705" s="1" t="s">
        <v>7800</v>
      </c>
      <c r="E1705" s="1" t="s">
        <v>8475</v>
      </c>
      <c r="F1705" s="1" t="s">
        <v>7352</v>
      </c>
      <c r="G1705" s="1">
        <v>12.8</v>
      </c>
      <c r="H1705" s="1">
        <v>6</v>
      </c>
      <c r="I1705" s="1">
        <v>2.4</v>
      </c>
      <c r="J1705" s="1" t="s">
        <v>7353</v>
      </c>
      <c r="K1705" s="1">
        <v>0.6</v>
      </c>
      <c r="L1705" s="1" t="s">
        <v>7354</v>
      </c>
      <c r="M1705" s="1">
        <v>0.1066</v>
      </c>
      <c r="N1705" s="1" t="s">
        <v>7355</v>
      </c>
      <c r="O1705" s="1" t="s">
        <v>7356</v>
      </c>
      <c r="P1705" s="1">
        <v>1</v>
      </c>
      <c r="Q1705" s="1">
        <v>0</v>
      </c>
      <c r="R1705" s="1">
        <v>0.1066</v>
      </c>
      <c r="S1705" s="38">
        <v>43678</v>
      </c>
      <c r="T1705" s="1">
        <v>0.69</v>
      </c>
      <c r="U1705" s="1" t="s">
        <v>7357</v>
      </c>
      <c r="V1705" s="1">
        <v>7.3499999999999996E-2</v>
      </c>
      <c r="W1705" s="1" t="s">
        <v>7358</v>
      </c>
      <c r="X1705" s="1" t="b">
        <v>0</v>
      </c>
      <c r="Y1705" s="1" t="b">
        <v>0</v>
      </c>
    </row>
    <row r="1706" spans="1:25" x14ac:dyDescent="0.25">
      <c r="A1706" s="1" t="s">
        <v>8181</v>
      </c>
      <c r="B1706" s="1" t="s">
        <v>8182</v>
      </c>
      <c r="C1706" s="1" t="str">
        <f>VLOOKUP(B1706,店铺SKU信息!E:F,2,0)</f>
        <v>AGM42544-Burgundy-2XL</v>
      </c>
      <c r="D1706" s="1" t="s">
        <v>8183</v>
      </c>
      <c r="E1706" s="1" t="s">
        <v>8475</v>
      </c>
      <c r="F1706" s="1" t="s">
        <v>7352</v>
      </c>
      <c r="G1706" s="1">
        <v>12.8</v>
      </c>
      <c r="H1706" s="1">
        <v>6</v>
      </c>
      <c r="I1706" s="1">
        <v>2.4</v>
      </c>
      <c r="J1706" s="1" t="s">
        <v>7353</v>
      </c>
      <c r="K1706" s="1">
        <v>0.6</v>
      </c>
      <c r="L1706" s="1" t="s">
        <v>7354</v>
      </c>
      <c r="M1706" s="1">
        <v>0.1066</v>
      </c>
      <c r="N1706" s="1" t="s">
        <v>7355</v>
      </c>
      <c r="O1706" s="1" t="s">
        <v>7356</v>
      </c>
      <c r="P1706" s="1">
        <v>1</v>
      </c>
      <c r="Q1706" s="1">
        <v>0</v>
      </c>
      <c r="R1706" s="1">
        <v>0.1066</v>
      </c>
      <c r="S1706" s="38">
        <v>43678</v>
      </c>
      <c r="T1706" s="1">
        <v>0.69</v>
      </c>
      <c r="U1706" s="1" t="s">
        <v>7357</v>
      </c>
      <c r="V1706" s="1">
        <v>7.3499999999999996E-2</v>
      </c>
      <c r="W1706" s="1" t="s">
        <v>7358</v>
      </c>
      <c r="X1706" s="1" t="b">
        <v>0</v>
      </c>
      <c r="Y1706" s="1" t="b">
        <v>0</v>
      </c>
    </row>
    <row r="1707" spans="1:25" x14ac:dyDescent="0.25">
      <c r="A1707" s="1" t="s">
        <v>7737</v>
      </c>
      <c r="B1707" s="1" t="s">
        <v>7738</v>
      </c>
      <c r="C1707" s="1" t="str">
        <f>VLOOKUP(B1707,店铺SKU信息!E:F,2,0)</f>
        <v>AGM42544-Burgundy-XL</v>
      </c>
      <c r="D1707" s="1" t="s">
        <v>7739</v>
      </c>
      <c r="E1707" s="1" t="s">
        <v>8475</v>
      </c>
      <c r="F1707" s="1" t="s">
        <v>7352</v>
      </c>
      <c r="G1707" s="1">
        <v>12.8</v>
      </c>
      <c r="H1707" s="1">
        <v>6</v>
      </c>
      <c r="I1707" s="1">
        <v>2.4</v>
      </c>
      <c r="J1707" s="1" t="s">
        <v>7353</v>
      </c>
      <c r="K1707" s="1">
        <v>0.6</v>
      </c>
      <c r="L1707" s="1" t="s">
        <v>7354</v>
      </c>
      <c r="M1707" s="1">
        <v>0.1066</v>
      </c>
      <c r="N1707" s="1" t="s">
        <v>7355</v>
      </c>
      <c r="O1707" s="1" t="s">
        <v>7356</v>
      </c>
      <c r="P1707" s="1">
        <v>1</v>
      </c>
      <c r="Q1707" s="1">
        <v>0</v>
      </c>
      <c r="R1707" s="1">
        <v>0.1066</v>
      </c>
      <c r="S1707" s="38">
        <v>43678</v>
      </c>
      <c r="T1707" s="1">
        <v>0.69</v>
      </c>
      <c r="U1707" s="1" t="s">
        <v>7357</v>
      </c>
      <c r="V1707" s="1">
        <v>7.3499999999999996E-2</v>
      </c>
      <c r="W1707" s="1" t="s">
        <v>7358</v>
      </c>
      <c r="X1707" s="1" t="b">
        <v>0</v>
      </c>
      <c r="Y1707" s="1" t="b">
        <v>0</v>
      </c>
    </row>
    <row r="1708" spans="1:25" x14ac:dyDescent="0.25">
      <c r="A1708" s="1" t="s">
        <v>8208</v>
      </c>
      <c r="B1708" s="1" t="s">
        <v>8209</v>
      </c>
      <c r="C1708" s="1" t="str">
        <f>VLOOKUP(B1708,店铺SKU信息!E:F,2,0)</f>
        <v>AGM42544-Purple-XL</v>
      </c>
      <c r="D1708" s="1" t="s">
        <v>2972</v>
      </c>
      <c r="E1708" s="1" t="s">
        <v>8475</v>
      </c>
      <c r="F1708" s="1" t="s">
        <v>7352</v>
      </c>
      <c r="G1708" s="1">
        <v>12.8</v>
      </c>
      <c r="H1708" s="1">
        <v>6</v>
      </c>
      <c r="I1708" s="1">
        <v>2.4</v>
      </c>
      <c r="J1708" s="1" t="s">
        <v>7353</v>
      </c>
      <c r="K1708" s="1">
        <v>0.6</v>
      </c>
      <c r="L1708" s="1" t="s">
        <v>7354</v>
      </c>
      <c r="M1708" s="1">
        <v>0.1066</v>
      </c>
      <c r="N1708" s="1" t="s">
        <v>7355</v>
      </c>
      <c r="O1708" s="1" t="s">
        <v>7356</v>
      </c>
      <c r="P1708" s="1">
        <v>1</v>
      </c>
      <c r="Q1708" s="1">
        <v>0</v>
      </c>
      <c r="R1708" s="1">
        <v>0.1066</v>
      </c>
      <c r="S1708" s="38">
        <v>43678</v>
      </c>
      <c r="T1708" s="1">
        <v>0.69</v>
      </c>
      <c r="U1708" s="1" t="s">
        <v>7357</v>
      </c>
      <c r="V1708" s="1">
        <v>7.3499999999999996E-2</v>
      </c>
      <c r="W1708" s="1" t="s">
        <v>7358</v>
      </c>
      <c r="X1708" s="1" t="b">
        <v>0</v>
      </c>
      <c r="Y1708" s="1" t="b">
        <v>0</v>
      </c>
    </row>
    <row r="1709" spans="1:25" x14ac:dyDescent="0.25">
      <c r="A1709" s="1" t="s">
        <v>8155</v>
      </c>
      <c r="B1709" s="1" t="s">
        <v>8156</v>
      </c>
      <c r="C1709" s="1" t="str">
        <f>VLOOKUP(B1709,店铺SKU信息!E:F,2,0)</f>
        <v>AGM42644-White Stripe-XL</v>
      </c>
      <c r="D1709" s="1" t="s">
        <v>8157</v>
      </c>
      <c r="E1709" s="1" t="s">
        <v>8475</v>
      </c>
      <c r="F1709" s="1" t="s">
        <v>7352</v>
      </c>
      <c r="G1709" s="1">
        <v>12.7</v>
      </c>
      <c r="H1709" s="1">
        <v>9.9</v>
      </c>
      <c r="I1709" s="1">
        <v>0.8</v>
      </c>
      <c r="J1709" s="1" t="s">
        <v>7353</v>
      </c>
      <c r="K1709" s="1">
        <v>0.65</v>
      </c>
      <c r="L1709" s="1" t="s">
        <v>7354</v>
      </c>
      <c r="M1709" s="1">
        <v>5.8200000000000002E-2</v>
      </c>
      <c r="N1709" s="1" t="s">
        <v>7355</v>
      </c>
      <c r="O1709" s="1" t="s">
        <v>7356</v>
      </c>
      <c r="P1709" s="1">
        <v>1</v>
      </c>
      <c r="Q1709" s="1">
        <v>0</v>
      </c>
      <c r="R1709" s="1">
        <v>5.8200000000000002E-2</v>
      </c>
      <c r="S1709" s="38">
        <v>43678</v>
      </c>
      <c r="T1709" s="1">
        <v>0.69</v>
      </c>
      <c r="U1709" s="1" t="s">
        <v>7357</v>
      </c>
      <c r="V1709" s="1">
        <v>4.02E-2</v>
      </c>
      <c r="W1709" s="1" t="s">
        <v>7358</v>
      </c>
      <c r="X1709" s="1" t="b">
        <v>0</v>
      </c>
      <c r="Y1709" s="1" t="b">
        <v>0</v>
      </c>
    </row>
    <row r="1710" spans="1:25" x14ac:dyDescent="0.25">
      <c r="A1710" s="1" t="s">
        <v>7474</v>
      </c>
      <c r="B1710" s="1" t="s">
        <v>7475</v>
      </c>
      <c r="C1710" s="1" t="str">
        <f>VLOOKUP(B1710,店铺SKU信息!E:F,2,0)</f>
        <v>AGM42644-Black Stripe-XL</v>
      </c>
      <c r="D1710" s="1" t="s">
        <v>3346</v>
      </c>
      <c r="E1710" s="1" t="s">
        <v>8475</v>
      </c>
      <c r="F1710" s="1" t="s">
        <v>7352</v>
      </c>
      <c r="G1710" s="1">
        <v>12.7</v>
      </c>
      <c r="H1710" s="1">
        <v>9.9</v>
      </c>
      <c r="I1710" s="1">
        <v>0.8</v>
      </c>
      <c r="J1710" s="1" t="s">
        <v>7353</v>
      </c>
      <c r="K1710" s="1">
        <v>0.65</v>
      </c>
      <c r="L1710" s="1" t="s">
        <v>7354</v>
      </c>
      <c r="M1710" s="1">
        <v>5.8099999999999999E-2</v>
      </c>
      <c r="N1710" s="1" t="s">
        <v>7355</v>
      </c>
      <c r="O1710" s="1" t="s">
        <v>7356</v>
      </c>
      <c r="P1710" s="1">
        <v>2</v>
      </c>
      <c r="Q1710" s="1">
        <v>0</v>
      </c>
      <c r="R1710" s="1">
        <v>0.1162</v>
      </c>
      <c r="S1710" s="38">
        <v>43678</v>
      </c>
      <c r="T1710" s="1">
        <v>0.69</v>
      </c>
      <c r="U1710" s="1" t="s">
        <v>7357</v>
      </c>
      <c r="V1710" s="1">
        <v>8.0199999999999994E-2</v>
      </c>
      <c r="W1710" s="1" t="s">
        <v>7358</v>
      </c>
      <c r="X1710" s="1" t="b">
        <v>0</v>
      </c>
      <c r="Y1710" s="1" t="b">
        <v>0</v>
      </c>
    </row>
    <row r="1711" spans="1:25" x14ac:dyDescent="0.25">
      <c r="A1711" s="1" t="s">
        <v>7889</v>
      </c>
      <c r="B1711" s="1" t="s">
        <v>7890</v>
      </c>
      <c r="C1711" s="1" t="str">
        <f>VLOOKUP(B1711,店铺SKU信息!E:F,2,0)</f>
        <v>AGM42644-Black Stripe-2XL</v>
      </c>
      <c r="D1711" s="1" t="s">
        <v>4966</v>
      </c>
      <c r="E1711" s="1" t="s">
        <v>8475</v>
      </c>
      <c r="F1711" s="1" t="s">
        <v>7352</v>
      </c>
      <c r="G1711" s="1">
        <v>12.7</v>
      </c>
      <c r="H1711" s="1">
        <v>9.9</v>
      </c>
      <c r="I1711" s="1">
        <v>0.8</v>
      </c>
      <c r="J1711" s="1" t="s">
        <v>7353</v>
      </c>
      <c r="K1711" s="1">
        <v>0.65</v>
      </c>
      <c r="L1711" s="1" t="s">
        <v>7354</v>
      </c>
      <c r="M1711" s="1">
        <v>5.8099999999999999E-2</v>
      </c>
      <c r="N1711" s="1" t="s">
        <v>7355</v>
      </c>
      <c r="O1711" s="1" t="s">
        <v>7356</v>
      </c>
      <c r="P1711" s="1">
        <v>4</v>
      </c>
      <c r="Q1711" s="1">
        <v>0</v>
      </c>
      <c r="R1711" s="1">
        <v>0.23250000000000001</v>
      </c>
      <c r="S1711" s="38">
        <v>43678</v>
      </c>
      <c r="T1711" s="1">
        <v>0.69</v>
      </c>
      <c r="U1711" s="1" t="s">
        <v>7357</v>
      </c>
      <c r="V1711" s="1">
        <v>0.16039999999999999</v>
      </c>
      <c r="W1711" s="1" t="s">
        <v>7358</v>
      </c>
      <c r="X1711" s="1" t="b">
        <v>0</v>
      </c>
      <c r="Y1711" s="1" t="b">
        <v>0</v>
      </c>
    </row>
    <row r="1712" spans="1:25" x14ac:dyDescent="0.25">
      <c r="A1712" s="1" t="s">
        <v>8031</v>
      </c>
      <c r="B1712" s="1" t="s">
        <v>8032</v>
      </c>
      <c r="C1712" s="1" t="str">
        <f>VLOOKUP(B1712,店铺SKU信息!E:F,2,0)</f>
        <v>AGM42599-Army Green-XL</v>
      </c>
      <c r="D1712" s="1" t="s">
        <v>8033</v>
      </c>
      <c r="E1712" s="1" t="s">
        <v>8475</v>
      </c>
      <c r="F1712" s="1" t="s">
        <v>7352</v>
      </c>
      <c r="G1712" s="1">
        <v>12.2</v>
      </c>
      <c r="H1712" s="1">
        <v>9.3000000000000007</v>
      </c>
      <c r="I1712" s="1">
        <v>1.2</v>
      </c>
      <c r="J1712" s="1" t="s">
        <v>7353</v>
      </c>
      <c r="K1712" s="1">
        <v>0.5</v>
      </c>
      <c r="L1712" s="1" t="s">
        <v>7354</v>
      </c>
      <c r="M1712" s="1">
        <v>7.8600000000000003E-2</v>
      </c>
      <c r="N1712" s="1" t="s">
        <v>7355</v>
      </c>
      <c r="O1712" s="1" t="s">
        <v>7356</v>
      </c>
      <c r="P1712" s="1">
        <v>3</v>
      </c>
      <c r="Q1712" s="1">
        <v>0</v>
      </c>
      <c r="R1712" s="1">
        <v>0.23569999999999999</v>
      </c>
      <c r="S1712" s="38">
        <v>43678</v>
      </c>
      <c r="T1712" s="1">
        <v>0.69</v>
      </c>
      <c r="U1712" s="1" t="s">
        <v>7357</v>
      </c>
      <c r="V1712" s="1">
        <v>0.16259999999999999</v>
      </c>
      <c r="W1712" s="1" t="s">
        <v>7358</v>
      </c>
      <c r="X1712" s="1" t="b">
        <v>0</v>
      </c>
      <c r="Y1712" s="1" t="b">
        <v>0</v>
      </c>
    </row>
    <row r="1713" spans="1:25" x14ac:dyDescent="0.25">
      <c r="A1713" s="1" t="s">
        <v>7872</v>
      </c>
      <c r="B1713" s="1" t="s">
        <v>7873</v>
      </c>
      <c r="C1713" s="1" t="str">
        <f>VLOOKUP(B1713,店铺SKU信息!E:F,2,0)</f>
        <v>AGM42544-Purple-4XL</v>
      </c>
      <c r="D1713" s="1" t="s">
        <v>7874</v>
      </c>
      <c r="E1713" s="1" t="s">
        <v>8475</v>
      </c>
      <c r="F1713" s="1" t="s">
        <v>7352</v>
      </c>
      <c r="G1713" s="1">
        <v>12.8</v>
      </c>
      <c r="H1713" s="1">
        <v>6</v>
      </c>
      <c r="I1713" s="1">
        <v>2.4</v>
      </c>
      <c r="J1713" s="1" t="s">
        <v>7353</v>
      </c>
      <c r="K1713" s="1">
        <v>0.6</v>
      </c>
      <c r="L1713" s="1" t="s">
        <v>7354</v>
      </c>
      <c r="M1713" s="1">
        <v>0.1067</v>
      </c>
      <c r="N1713" s="1" t="s">
        <v>7355</v>
      </c>
      <c r="O1713" s="1" t="s">
        <v>7356</v>
      </c>
      <c r="P1713" s="1">
        <v>1</v>
      </c>
      <c r="Q1713" s="1">
        <v>0</v>
      </c>
      <c r="R1713" s="1">
        <v>0.1067</v>
      </c>
      <c r="S1713" s="38">
        <v>43678</v>
      </c>
      <c r="T1713" s="1">
        <v>0.69</v>
      </c>
      <c r="U1713" s="1" t="s">
        <v>7357</v>
      </c>
      <c r="V1713" s="1">
        <v>7.3599999999999999E-2</v>
      </c>
      <c r="W1713" s="1" t="s">
        <v>7358</v>
      </c>
      <c r="X1713" s="1" t="b">
        <v>0</v>
      </c>
      <c r="Y1713" s="1" t="b">
        <v>0</v>
      </c>
    </row>
    <row r="1714" spans="1:25" x14ac:dyDescent="0.25">
      <c r="A1714" s="1" t="s">
        <v>8111</v>
      </c>
      <c r="B1714" s="1" t="s">
        <v>8112</v>
      </c>
      <c r="C1714" s="1" t="str">
        <f>VLOOKUP(B1714,店铺SKU信息!E:F,2,0)</f>
        <v>AGM48899-Black-4XL</v>
      </c>
      <c r="D1714" s="1" t="s">
        <v>8113</v>
      </c>
      <c r="E1714" s="1" t="s">
        <v>8475</v>
      </c>
      <c r="F1714" s="1" t="s">
        <v>7352</v>
      </c>
      <c r="G1714" s="1">
        <v>12.56</v>
      </c>
      <c r="H1714" s="1">
        <v>9.92</v>
      </c>
      <c r="I1714" s="1">
        <v>0.59</v>
      </c>
      <c r="J1714" s="1" t="s">
        <v>7353</v>
      </c>
      <c r="K1714" s="1">
        <v>0.35</v>
      </c>
      <c r="L1714" s="1" t="s">
        <v>7354</v>
      </c>
      <c r="M1714" s="1">
        <v>4.2599999999999999E-2</v>
      </c>
      <c r="N1714" s="1" t="s">
        <v>7355</v>
      </c>
      <c r="O1714" s="1" t="s">
        <v>7356</v>
      </c>
      <c r="P1714" s="1">
        <v>2</v>
      </c>
      <c r="Q1714" s="1">
        <v>0</v>
      </c>
      <c r="R1714" s="1">
        <v>8.5099999999999995E-2</v>
      </c>
      <c r="S1714" s="38">
        <v>43678</v>
      </c>
      <c r="T1714" s="1">
        <v>0.69</v>
      </c>
      <c r="U1714" s="1" t="s">
        <v>7357</v>
      </c>
      <c r="V1714" s="1">
        <v>5.8700000000000002E-2</v>
      </c>
      <c r="W1714" s="1" t="s">
        <v>7358</v>
      </c>
      <c r="X1714" s="1" t="b">
        <v>0</v>
      </c>
      <c r="Y1714" s="1" t="b">
        <v>0</v>
      </c>
    </row>
    <row r="1715" spans="1:25" x14ac:dyDescent="0.25">
      <c r="A1715" s="1" t="s">
        <v>8093</v>
      </c>
      <c r="B1715" s="1" t="s">
        <v>8094</v>
      </c>
      <c r="C1715" s="1" t="str">
        <f>VLOOKUP(B1715,店铺SKU信息!E:F,2,0)</f>
        <v>AGM42544-Black-2XL</v>
      </c>
      <c r="D1715" s="1" t="s">
        <v>8095</v>
      </c>
      <c r="E1715" s="1" t="s">
        <v>8475</v>
      </c>
      <c r="F1715" s="1" t="s">
        <v>7352</v>
      </c>
      <c r="G1715" s="1">
        <v>12.8</v>
      </c>
      <c r="H1715" s="1">
        <v>6</v>
      </c>
      <c r="I1715" s="1">
        <v>2.4</v>
      </c>
      <c r="J1715" s="1" t="s">
        <v>7353</v>
      </c>
      <c r="K1715" s="1">
        <v>0.6</v>
      </c>
      <c r="L1715" s="1" t="s">
        <v>7354</v>
      </c>
      <c r="M1715" s="1">
        <v>0.1066</v>
      </c>
      <c r="N1715" s="1" t="s">
        <v>7355</v>
      </c>
      <c r="O1715" s="1" t="s">
        <v>7356</v>
      </c>
      <c r="P1715" s="1">
        <v>1</v>
      </c>
      <c r="Q1715" s="1">
        <v>0</v>
      </c>
      <c r="R1715" s="1">
        <v>0.1066</v>
      </c>
      <c r="S1715" s="38">
        <v>43678</v>
      </c>
      <c r="T1715" s="1">
        <v>0.69</v>
      </c>
      <c r="U1715" s="1" t="s">
        <v>7357</v>
      </c>
      <c r="V1715" s="1">
        <v>7.3499999999999996E-2</v>
      </c>
      <c r="W1715" s="1" t="s">
        <v>7358</v>
      </c>
      <c r="X1715" s="1" t="b">
        <v>0</v>
      </c>
      <c r="Y1715" s="1" t="b">
        <v>0</v>
      </c>
    </row>
    <row r="1716" spans="1:25" x14ac:dyDescent="0.25">
      <c r="A1716" s="1" t="s">
        <v>8187</v>
      </c>
      <c r="B1716" s="1" t="s">
        <v>8188</v>
      </c>
      <c r="C1716" s="1" t="str">
        <f>VLOOKUP(B1716,店铺SKU信息!E:F,2,0)</f>
        <v>AGM42566-Purple-2XL</v>
      </c>
      <c r="D1716" s="1" t="s">
        <v>8189</v>
      </c>
      <c r="E1716" s="1" t="s">
        <v>8475</v>
      </c>
      <c r="F1716" s="1" t="s">
        <v>7352</v>
      </c>
      <c r="G1716" s="1">
        <v>10.5</v>
      </c>
      <c r="H1716" s="1">
        <v>3.8</v>
      </c>
      <c r="I1716" s="1">
        <v>2.2999999999999998</v>
      </c>
      <c r="J1716" s="1" t="s">
        <v>7353</v>
      </c>
      <c r="K1716" s="1">
        <v>0.6</v>
      </c>
      <c r="L1716" s="1" t="s">
        <v>7354</v>
      </c>
      <c r="M1716" s="1">
        <v>5.3100000000000001E-2</v>
      </c>
      <c r="N1716" s="1" t="s">
        <v>7355</v>
      </c>
      <c r="O1716" s="1" t="s">
        <v>7356</v>
      </c>
      <c r="P1716" s="1">
        <v>2</v>
      </c>
      <c r="Q1716" s="1">
        <v>0</v>
      </c>
      <c r="R1716" s="1">
        <v>0.1062</v>
      </c>
      <c r="S1716" s="38">
        <v>43678</v>
      </c>
      <c r="T1716" s="1">
        <v>0.69</v>
      </c>
      <c r="U1716" s="1" t="s">
        <v>7357</v>
      </c>
      <c r="V1716" s="1">
        <v>7.3300000000000004E-2</v>
      </c>
      <c r="W1716" s="1" t="s">
        <v>7358</v>
      </c>
      <c r="X1716" s="1" t="b">
        <v>0</v>
      </c>
      <c r="Y1716" s="1" t="b">
        <v>0</v>
      </c>
    </row>
    <row r="1717" spans="1:25" x14ac:dyDescent="0.25">
      <c r="A1717" s="1" t="s">
        <v>8072</v>
      </c>
      <c r="B1717" s="1" t="s">
        <v>8073</v>
      </c>
      <c r="C1717" s="1" t="str">
        <f>VLOOKUP(B1717,店铺SKU信息!E:F,2,0)</f>
        <v>AGM19377-Black-2XL</v>
      </c>
      <c r="D1717" s="1" t="s">
        <v>8074</v>
      </c>
      <c r="E1717" s="1" t="s">
        <v>8475</v>
      </c>
      <c r="F1717" s="1" t="s">
        <v>7352</v>
      </c>
      <c r="G1717" s="1">
        <v>12.68</v>
      </c>
      <c r="H1717" s="1">
        <v>10.199999999999999</v>
      </c>
      <c r="I1717" s="1">
        <v>1.18</v>
      </c>
      <c r="J1717" s="1" t="s">
        <v>7353</v>
      </c>
      <c r="K1717" s="1">
        <v>0.4</v>
      </c>
      <c r="L1717" s="1" t="s">
        <v>7354</v>
      </c>
      <c r="M1717" s="1">
        <v>8.8400000000000006E-2</v>
      </c>
      <c r="N1717" s="1" t="s">
        <v>7355</v>
      </c>
      <c r="O1717" s="1" t="s">
        <v>7356</v>
      </c>
      <c r="P1717" s="1">
        <v>1</v>
      </c>
      <c r="Q1717" s="1">
        <v>0</v>
      </c>
      <c r="R1717" s="1">
        <v>8.8400000000000006E-2</v>
      </c>
      <c r="S1717" s="38">
        <v>43678</v>
      </c>
      <c r="T1717" s="1">
        <v>0.69</v>
      </c>
      <c r="U1717" s="1" t="s">
        <v>7357</v>
      </c>
      <c r="V1717" s="1">
        <v>6.0999999999999999E-2</v>
      </c>
      <c r="W1717" s="1" t="s">
        <v>7358</v>
      </c>
      <c r="X1717" s="1" t="b">
        <v>0</v>
      </c>
      <c r="Y1717" s="1" t="b">
        <v>0</v>
      </c>
    </row>
    <row r="1718" spans="1:25" x14ac:dyDescent="0.25">
      <c r="A1718" s="1" t="s">
        <v>8090</v>
      </c>
      <c r="B1718" s="1" t="s">
        <v>8091</v>
      </c>
      <c r="C1718" s="1" t="str">
        <f>VLOOKUP(B1718,店铺SKU信息!E:F,2,0)</f>
        <v>AGM19377-Gray-4XL</v>
      </c>
      <c r="D1718" s="1" t="s">
        <v>8092</v>
      </c>
      <c r="E1718" s="1" t="s">
        <v>8475</v>
      </c>
      <c r="F1718" s="1" t="s">
        <v>7352</v>
      </c>
      <c r="G1718" s="1">
        <v>12.68</v>
      </c>
      <c r="H1718" s="1">
        <v>10.19</v>
      </c>
      <c r="I1718" s="1">
        <v>1.18</v>
      </c>
      <c r="J1718" s="1" t="s">
        <v>7353</v>
      </c>
      <c r="K1718" s="1">
        <v>0.4</v>
      </c>
      <c r="L1718" s="1" t="s">
        <v>7354</v>
      </c>
      <c r="M1718" s="1">
        <v>8.8300000000000003E-2</v>
      </c>
      <c r="N1718" s="1" t="s">
        <v>7355</v>
      </c>
      <c r="O1718" s="1" t="s">
        <v>7356</v>
      </c>
      <c r="P1718" s="1">
        <v>2</v>
      </c>
      <c r="Q1718" s="1">
        <v>0</v>
      </c>
      <c r="R1718" s="1">
        <v>0.17660000000000001</v>
      </c>
      <c r="S1718" s="38">
        <v>43678</v>
      </c>
      <c r="T1718" s="1">
        <v>0.69</v>
      </c>
      <c r="U1718" s="1" t="s">
        <v>7357</v>
      </c>
      <c r="V1718" s="1">
        <v>0.12189999999999999</v>
      </c>
      <c r="W1718" s="1" t="s">
        <v>7358</v>
      </c>
      <c r="X1718" s="1" t="b">
        <v>0</v>
      </c>
      <c r="Y1718" s="1" t="b">
        <v>0</v>
      </c>
    </row>
    <row r="1719" spans="1:25" x14ac:dyDescent="0.25">
      <c r="A1719" s="1" t="s">
        <v>7981</v>
      </c>
      <c r="B1719" s="1" t="s">
        <v>7982</v>
      </c>
      <c r="C1719" s="1" t="str">
        <f>VLOOKUP(B1719,店铺SKU信息!E:F,2,0)</f>
        <v>AGCY6812-White-XL</v>
      </c>
      <c r="D1719" s="1" t="s">
        <v>7983</v>
      </c>
      <c r="E1719" s="1" t="s">
        <v>8475</v>
      </c>
      <c r="F1719" s="1" t="s">
        <v>7352</v>
      </c>
      <c r="G1719" s="1">
        <v>13.07</v>
      </c>
      <c r="H1719" s="1">
        <v>10.28</v>
      </c>
      <c r="I1719" s="1">
        <v>0.79</v>
      </c>
      <c r="J1719" s="1" t="s">
        <v>7353</v>
      </c>
      <c r="K1719" s="1">
        <v>0.2</v>
      </c>
      <c r="L1719" s="1" t="s">
        <v>7354</v>
      </c>
      <c r="M1719" s="1">
        <v>6.1400000000000003E-2</v>
      </c>
      <c r="N1719" s="1" t="s">
        <v>7355</v>
      </c>
      <c r="O1719" s="1" t="s">
        <v>7356</v>
      </c>
      <c r="P1719" s="1">
        <v>0.45</v>
      </c>
      <c r="Q1719" s="1">
        <v>0.03</v>
      </c>
      <c r="R1719" s="1">
        <v>2.58E-2</v>
      </c>
      <c r="S1719" s="38">
        <v>43678</v>
      </c>
      <c r="T1719" s="1">
        <v>0.69</v>
      </c>
      <c r="U1719" s="1" t="s">
        <v>7357</v>
      </c>
      <c r="V1719" s="1">
        <v>1.78E-2</v>
      </c>
      <c r="W1719" s="1" t="s">
        <v>7358</v>
      </c>
      <c r="X1719" s="1" t="b">
        <v>0</v>
      </c>
      <c r="Y1719" s="1" t="b">
        <v>0</v>
      </c>
    </row>
    <row r="1720" spans="1:25" x14ac:dyDescent="0.25">
      <c r="A1720" s="1" t="s">
        <v>7667</v>
      </c>
      <c r="B1720" s="1" t="s">
        <v>7668</v>
      </c>
      <c r="C1720" s="1" t="str">
        <f>VLOOKUP(B1720,店铺SKU信息!E:F,2,0)</f>
        <v>AGM42566-Black-XL</v>
      </c>
      <c r="D1720" s="1" t="s">
        <v>7669</v>
      </c>
      <c r="E1720" s="1" t="s">
        <v>8475</v>
      </c>
      <c r="F1720" s="1" t="s">
        <v>7352</v>
      </c>
      <c r="G1720" s="1">
        <v>10.5</v>
      </c>
      <c r="H1720" s="1">
        <v>3.8</v>
      </c>
      <c r="I1720" s="1">
        <v>2.2999999999999998</v>
      </c>
      <c r="J1720" s="1" t="s">
        <v>7353</v>
      </c>
      <c r="K1720" s="1">
        <v>0.6</v>
      </c>
      <c r="L1720" s="1" t="s">
        <v>7354</v>
      </c>
      <c r="M1720" s="1">
        <v>5.3100000000000001E-2</v>
      </c>
      <c r="N1720" s="1" t="s">
        <v>7355</v>
      </c>
      <c r="O1720" s="1" t="s">
        <v>7356</v>
      </c>
      <c r="P1720" s="1">
        <v>1</v>
      </c>
      <c r="Q1720" s="1">
        <v>0</v>
      </c>
      <c r="R1720" s="1">
        <v>5.3100000000000001E-2</v>
      </c>
      <c r="S1720" s="38">
        <v>43678</v>
      </c>
      <c r="T1720" s="1">
        <v>0.69</v>
      </c>
      <c r="U1720" s="1" t="s">
        <v>7357</v>
      </c>
      <c r="V1720" s="1">
        <v>3.6600000000000001E-2</v>
      </c>
      <c r="W1720" s="1" t="s">
        <v>7358</v>
      </c>
      <c r="X1720" s="1" t="b">
        <v>0</v>
      </c>
      <c r="Y1720" s="1" t="b">
        <v>0</v>
      </c>
    </row>
    <row r="1721" spans="1:25" x14ac:dyDescent="0.25">
      <c r="A1721" s="1" t="s">
        <v>8206</v>
      </c>
      <c r="B1721" s="1" t="s">
        <v>8207</v>
      </c>
      <c r="C1721" s="1" t="str">
        <f>VLOOKUP(B1721,店铺SKU信息!E:F,2,0)</f>
        <v>AGM42622-Black-3XL</v>
      </c>
      <c r="D1721" s="1" t="s">
        <v>3728</v>
      </c>
      <c r="E1721" s="1" t="s">
        <v>8475</v>
      </c>
      <c r="F1721" s="1" t="s">
        <v>7352</v>
      </c>
      <c r="G1721" s="1">
        <v>12.5</v>
      </c>
      <c r="H1721" s="1">
        <v>8.58</v>
      </c>
      <c r="I1721" s="1">
        <v>1.5</v>
      </c>
      <c r="J1721" s="1" t="s">
        <v>7353</v>
      </c>
      <c r="K1721" s="1">
        <v>0.45</v>
      </c>
      <c r="L1721" s="1" t="s">
        <v>7354</v>
      </c>
      <c r="M1721" s="1">
        <v>9.3100000000000002E-2</v>
      </c>
      <c r="N1721" s="1" t="s">
        <v>7355</v>
      </c>
      <c r="O1721" s="1" t="s">
        <v>7356</v>
      </c>
      <c r="P1721" s="1">
        <v>1</v>
      </c>
      <c r="Q1721" s="1">
        <v>0</v>
      </c>
      <c r="R1721" s="1">
        <v>9.3100000000000002E-2</v>
      </c>
      <c r="S1721" s="38">
        <v>43678</v>
      </c>
      <c r="T1721" s="1">
        <v>0.69</v>
      </c>
      <c r="U1721" s="1" t="s">
        <v>7357</v>
      </c>
      <c r="V1721" s="1">
        <v>6.4199999999999993E-2</v>
      </c>
      <c r="W1721" s="1" t="s">
        <v>7358</v>
      </c>
      <c r="X1721" s="1" t="b">
        <v>0</v>
      </c>
      <c r="Y1721" s="1" t="b">
        <v>0</v>
      </c>
    </row>
    <row r="1722" spans="1:25" x14ac:dyDescent="0.25">
      <c r="A1722" s="1" t="s">
        <v>8136</v>
      </c>
      <c r="B1722" s="1" t="s">
        <v>8137</v>
      </c>
      <c r="C1722" s="1" t="str">
        <f>VLOOKUP(B1722,店铺SKU信息!E:F,2,0)</f>
        <v>AGM19377-Blue-4XL</v>
      </c>
      <c r="D1722" s="1" t="s">
        <v>8138</v>
      </c>
      <c r="E1722" s="1" t="s">
        <v>8475</v>
      </c>
      <c r="F1722" s="1" t="s">
        <v>7352</v>
      </c>
      <c r="G1722" s="1">
        <v>12.68</v>
      </c>
      <c r="H1722" s="1">
        <v>10.19</v>
      </c>
      <c r="I1722" s="1">
        <v>1.18</v>
      </c>
      <c r="J1722" s="1" t="s">
        <v>7353</v>
      </c>
      <c r="K1722" s="1">
        <v>0.4</v>
      </c>
      <c r="L1722" s="1" t="s">
        <v>7354</v>
      </c>
      <c r="M1722" s="1">
        <v>8.8300000000000003E-2</v>
      </c>
      <c r="N1722" s="1" t="s">
        <v>7355</v>
      </c>
      <c r="O1722" s="1" t="s">
        <v>7356</v>
      </c>
      <c r="P1722" s="1">
        <v>2</v>
      </c>
      <c r="Q1722" s="1">
        <v>0</v>
      </c>
      <c r="R1722" s="1">
        <v>0.17660000000000001</v>
      </c>
      <c r="S1722" s="38">
        <v>43678</v>
      </c>
      <c r="T1722" s="1">
        <v>0.69</v>
      </c>
      <c r="U1722" s="1" t="s">
        <v>7357</v>
      </c>
      <c r="V1722" s="1">
        <v>0.12189999999999999</v>
      </c>
      <c r="W1722" s="1" t="s">
        <v>7358</v>
      </c>
      <c r="X1722" s="1" t="b">
        <v>0</v>
      </c>
      <c r="Y1722" s="1" t="b">
        <v>0</v>
      </c>
    </row>
    <row r="1723" spans="1:25" x14ac:dyDescent="0.25">
      <c r="A1723" s="1" t="s">
        <v>7543</v>
      </c>
      <c r="B1723" s="1" t="s">
        <v>7544</v>
      </c>
      <c r="C1723" s="1" t="str">
        <f>VLOOKUP(B1723,店铺SKU信息!E:F,2,0)</f>
        <v>AGM42644-White Stripe-3XL</v>
      </c>
      <c r="D1723" s="1" t="s">
        <v>3978</v>
      </c>
      <c r="E1723" s="1" t="s">
        <v>8475</v>
      </c>
      <c r="F1723" s="1" t="s">
        <v>7352</v>
      </c>
      <c r="G1723" s="1">
        <v>12.7</v>
      </c>
      <c r="H1723" s="1">
        <v>9.9</v>
      </c>
      <c r="I1723" s="1">
        <v>0.8</v>
      </c>
      <c r="J1723" s="1" t="s">
        <v>7353</v>
      </c>
      <c r="K1723" s="1">
        <v>0.65</v>
      </c>
      <c r="L1723" s="1" t="s">
        <v>7354</v>
      </c>
      <c r="M1723" s="1">
        <v>5.8099999999999999E-2</v>
      </c>
      <c r="N1723" s="1" t="s">
        <v>7355</v>
      </c>
      <c r="O1723" s="1" t="s">
        <v>7356</v>
      </c>
      <c r="P1723" s="1">
        <v>2</v>
      </c>
      <c r="Q1723" s="1">
        <v>0</v>
      </c>
      <c r="R1723" s="1">
        <v>0.1162</v>
      </c>
      <c r="S1723" s="38">
        <v>43678</v>
      </c>
      <c r="T1723" s="1">
        <v>0.69</v>
      </c>
      <c r="U1723" s="1" t="s">
        <v>7357</v>
      </c>
      <c r="V1723" s="1">
        <v>8.0199999999999994E-2</v>
      </c>
      <c r="W1723" s="1" t="s">
        <v>7358</v>
      </c>
      <c r="X1723" s="1" t="b">
        <v>0</v>
      </c>
      <c r="Y1723" s="1" t="b">
        <v>0</v>
      </c>
    </row>
    <row r="1724" spans="1:25" x14ac:dyDescent="0.25">
      <c r="A1724" s="1" t="s">
        <v>8012</v>
      </c>
      <c r="B1724" s="1" t="s">
        <v>8013</v>
      </c>
      <c r="C1724" s="1" t="str">
        <f>VLOOKUP(B1724,店铺SKU信息!E:F,2,0)</f>
        <v>AGCY1031-Navy Stripe-S</v>
      </c>
      <c r="D1724" s="1" t="s">
        <v>3183</v>
      </c>
      <c r="E1724" s="1" t="s">
        <v>8475</v>
      </c>
      <c r="F1724" s="1" t="s">
        <v>7352</v>
      </c>
      <c r="G1724" s="1">
        <v>11.6</v>
      </c>
      <c r="H1724" s="1">
        <v>8.1</v>
      </c>
      <c r="I1724" s="1">
        <v>2.4</v>
      </c>
      <c r="J1724" s="1" t="s">
        <v>7353</v>
      </c>
      <c r="K1724" s="1">
        <v>0.3</v>
      </c>
      <c r="L1724" s="1" t="s">
        <v>7354</v>
      </c>
      <c r="M1724" s="1">
        <v>0.1305</v>
      </c>
      <c r="N1724" s="1" t="s">
        <v>7355</v>
      </c>
      <c r="O1724" s="1" t="s">
        <v>7356</v>
      </c>
      <c r="P1724" s="1">
        <v>2</v>
      </c>
      <c r="Q1724" s="1">
        <v>0</v>
      </c>
      <c r="R1724" s="1">
        <v>0.26100000000000001</v>
      </c>
      <c r="S1724" s="38">
        <v>43678</v>
      </c>
      <c r="T1724" s="1">
        <v>0.69</v>
      </c>
      <c r="U1724" s="1" t="s">
        <v>7357</v>
      </c>
      <c r="V1724" s="1">
        <v>0.18010000000000001</v>
      </c>
      <c r="W1724" s="1" t="s">
        <v>7358</v>
      </c>
      <c r="X1724" s="1" t="b">
        <v>0</v>
      </c>
      <c r="Y1724" s="1" t="b">
        <v>0</v>
      </c>
    </row>
    <row r="1725" spans="1:25" x14ac:dyDescent="0.25">
      <c r="A1725" s="1" t="s">
        <v>8098</v>
      </c>
      <c r="B1725" s="1" t="s">
        <v>8099</v>
      </c>
      <c r="C1725" s="1" t="str">
        <f>VLOOKUP(B1725,店铺SKU信息!E:F,2,0)</f>
        <v>AGM42600-Black-4XL</v>
      </c>
      <c r="D1725" s="1" t="s">
        <v>5530</v>
      </c>
      <c r="E1725" s="1" t="s">
        <v>8475</v>
      </c>
      <c r="F1725" s="1" t="s">
        <v>7352</v>
      </c>
      <c r="G1725" s="1">
        <v>12.85</v>
      </c>
      <c r="H1725" s="1">
        <v>9.0399999999999991</v>
      </c>
      <c r="I1725" s="1">
        <v>1.65</v>
      </c>
      <c r="J1725" s="1" t="s">
        <v>7353</v>
      </c>
      <c r="K1725" s="1">
        <v>0.45</v>
      </c>
      <c r="L1725" s="1" t="s">
        <v>7354</v>
      </c>
      <c r="M1725" s="1">
        <v>0.1109</v>
      </c>
      <c r="N1725" s="1" t="s">
        <v>7355</v>
      </c>
      <c r="O1725" s="1" t="s">
        <v>7356</v>
      </c>
      <c r="P1725" s="1">
        <v>1</v>
      </c>
      <c r="Q1725" s="1">
        <v>0</v>
      </c>
      <c r="R1725" s="1">
        <v>0.1109</v>
      </c>
      <c r="S1725" s="38">
        <v>43678</v>
      </c>
      <c r="T1725" s="1">
        <v>0.69</v>
      </c>
      <c r="U1725" s="1" t="s">
        <v>7357</v>
      </c>
      <c r="V1725" s="1">
        <v>7.6499999999999999E-2</v>
      </c>
      <c r="W1725" s="1" t="s">
        <v>7358</v>
      </c>
      <c r="X1725" s="1" t="b">
        <v>0</v>
      </c>
      <c r="Y1725" s="1" t="b">
        <v>0</v>
      </c>
    </row>
    <row r="1726" spans="1:25" x14ac:dyDescent="0.25">
      <c r="A1726" s="1" t="s">
        <v>7899</v>
      </c>
      <c r="B1726" s="1" t="s">
        <v>7900</v>
      </c>
      <c r="C1726" s="1" t="str">
        <f>VLOOKUP(B1726,店铺SKU信息!E:F,2,0)</f>
        <v>AGM42588-Black-XL</v>
      </c>
      <c r="D1726" s="1" t="s">
        <v>7901</v>
      </c>
      <c r="E1726" s="1" t="s">
        <v>8475</v>
      </c>
      <c r="F1726" s="1" t="s">
        <v>7352</v>
      </c>
      <c r="G1726" s="1">
        <v>12.1</v>
      </c>
      <c r="H1726" s="1">
        <v>8.9</v>
      </c>
      <c r="I1726" s="1">
        <v>2.4</v>
      </c>
      <c r="J1726" s="1" t="s">
        <v>7353</v>
      </c>
      <c r="K1726" s="1">
        <v>1.1499999999999999</v>
      </c>
      <c r="L1726" s="1" t="s">
        <v>7354</v>
      </c>
      <c r="M1726" s="1">
        <v>0.14940000000000001</v>
      </c>
      <c r="N1726" s="1" t="s">
        <v>7355</v>
      </c>
      <c r="O1726" s="1" t="s">
        <v>7356</v>
      </c>
      <c r="P1726" s="1">
        <v>3</v>
      </c>
      <c r="Q1726" s="1">
        <v>0</v>
      </c>
      <c r="R1726" s="1">
        <v>0.4481</v>
      </c>
      <c r="S1726" s="38">
        <v>43678</v>
      </c>
      <c r="T1726" s="1">
        <v>0.69</v>
      </c>
      <c r="U1726" s="1" t="s">
        <v>7357</v>
      </c>
      <c r="V1726" s="1">
        <v>0.30530000000000002</v>
      </c>
      <c r="W1726" s="1" t="s">
        <v>7358</v>
      </c>
      <c r="X1726" s="1" t="b">
        <v>0</v>
      </c>
      <c r="Y1726" s="1" t="b">
        <v>0</v>
      </c>
    </row>
    <row r="1727" spans="1:25" x14ac:dyDescent="0.25">
      <c r="A1727" s="1" t="s">
        <v>8044</v>
      </c>
      <c r="B1727" s="1" t="s">
        <v>8045</v>
      </c>
      <c r="C1727" s="1" t="str">
        <f>VLOOKUP(B1727,店铺SKU信息!E:F,2,0)</f>
        <v>AGM19377-Blue-2XL</v>
      </c>
      <c r="D1727" s="1" t="s">
        <v>8046</v>
      </c>
      <c r="E1727" s="1" t="s">
        <v>8475</v>
      </c>
      <c r="F1727" s="1" t="s">
        <v>7352</v>
      </c>
      <c r="G1727" s="1">
        <v>12.68</v>
      </c>
      <c r="H1727" s="1">
        <v>10.19</v>
      </c>
      <c r="I1727" s="1">
        <v>1.18</v>
      </c>
      <c r="J1727" s="1" t="s">
        <v>7353</v>
      </c>
      <c r="K1727" s="1">
        <v>0.4</v>
      </c>
      <c r="L1727" s="1" t="s">
        <v>7354</v>
      </c>
      <c r="M1727" s="1">
        <v>8.8300000000000003E-2</v>
      </c>
      <c r="N1727" s="1" t="s">
        <v>7355</v>
      </c>
      <c r="O1727" s="1" t="s">
        <v>7356</v>
      </c>
      <c r="P1727" s="1">
        <v>2</v>
      </c>
      <c r="Q1727" s="1">
        <v>0</v>
      </c>
      <c r="R1727" s="1">
        <v>0.17660000000000001</v>
      </c>
      <c r="S1727" s="38">
        <v>43678</v>
      </c>
      <c r="T1727" s="1">
        <v>0.69</v>
      </c>
      <c r="U1727" s="1" t="s">
        <v>7357</v>
      </c>
      <c r="V1727" s="1">
        <v>0.12189999999999999</v>
      </c>
      <c r="W1727" s="1" t="s">
        <v>7358</v>
      </c>
      <c r="X1727" s="1" t="b">
        <v>0</v>
      </c>
      <c r="Y1727" s="1" t="b">
        <v>0</v>
      </c>
    </row>
    <row r="1728" spans="1:25" x14ac:dyDescent="0.25">
      <c r="A1728" s="1" t="s">
        <v>8061</v>
      </c>
      <c r="B1728" s="1" t="s">
        <v>8062</v>
      </c>
      <c r="C1728" s="1" t="str">
        <f>VLOOKUP(B1728,店铺SKU信息!E:F,2,0)</f>
        <v>AGM42588-Green-2XL</v>
      </c>
      <c r="D1728" s="1" t="s">
        <v>8063</v>
      </c>
      <c r="E1728" s="1" t="s">
        <v>8475</v>
      </c>
      <c r="F1728" s="1" t="s">
        <v>7352</v>
      </c>
      <c r="G1728" s="1">
        <v>12.1</v>
      </c>
      <c r="H1728" s="1">
        <v>8.9</v>
      </c>
      <c r="I1728" s="1">
        <v>2.4</v>
      </c>
      <c r="J1728" s="1" t="s">
        <v>7353</v>
      </c>
      <c r="K1728" s="1">
        <v>1.1499999999999999</v>
      </c>
      <c r="L1728" s="1" t="s">
        <v>7354</v>
      </c>
      <c r="M1728" s="1">
        <v>0.14940000000000001</v>
      </c>
      <c r="N1728" s="1" t="s">
        <v>7355</v>
      </c>
      <c r="O1728" s="1" t="s">
        <v>7356</v>
      </c>
      <c r="P1728" s="1">
        <v>1</v>
      </c>
      <c r="Q1728" s="1">
        <v>0</v>
      </c>
      <c r="R1728" s="1">
        <v>0.14940000000000001</v>
      </c>
      <c r="S1728" s="38">
        <v>43678</v>
      </c>
      <c r="T1728" s="1">
        <v>0.69</v>
      </c>
      <c r="U1728" s="1" t="s">
        <v>7357</v>
      </c>
      <c r="V1728" s="1">
        <v>0.1031</v>
      </c>
      <c r="W1728" s="1" t="s">
        <v>7358</v>
      </c>
      <c r="X1728" s="1" t="b">
        <v>0</v>
      </c>
      <c r="Y1728" s="1" t="b">
        <v>0</v>
      </c>
    </row>
    <row r="1729" spans="1:25" x14ac:dyDescent="0.25">
      <c r="A1729" s="1" t="s">
        <v>8100</v>
      </c>
      <c r="B1729" s="1" t="s">
        <v>8101</v>
      </c>
      <c r="C1729" s="1" t="str">
        <f>VLOOKUP(B1729,店铺SKU信息!E:F,2,0)</f>
        <v>AGM42588-Black-2XL</v>
      </c>
      <c r="D1729" s="1" t="s">
        <v>2838</v>
      </c>
      <c r="E1729" s="1" t="s">
        <v>8475</v>
      </c>
      <c r="F1729" s="1" t="s">
        <v>7352</v>
      </c>
      <c r="G1729" s="1">
        <v>12.1</v>
      </c>
      <c r="H1729" s="1">
        <v>8.9</v>
      </c>
      <c r="I1729" s="1">
        <v>2.4</v>
      </c>
      <c r="J1729" s="1" t="s">
        <v>7353</v>
      </c>
      <c r="K1729" s="1">
        <v>1.1499999999999999</v>
      </c>
      <c r="L1729" s="1" t="s">
        <v>7354</v>
      </c>
      <c r="M1729" s="1">
        <v>0.14940000000000001</v>
      </c>
      <c r="N1729" s="1" t="s">
        <v>7355</v>
      </c>
      <c r="O1729" s="1" t="s">
        <v>7356</v>
      </c>
      <c r="P1729" s="1">
        <v>1</v>
      </c>
      <c r="Q1729" s="1">
        <v>0</v>
      </c>
      <c r="R1729" s="1">
        <v>0.14940000000000001</v>
      </c>
      <c r="S1729" s="38">
        <v>43678</v>
      </c>
      <c r="T1729" s="1">
        <v>0.69</v>
      </c>
      <c r="U1729" s="1" t="s">
        <v>7357</v>
      </c>
      <c r="V1729" s="1">
        <v>0.1031</v>
      </c>
      <c r="W1729" s="1" t="s">
        <v>7358</v>
      </c>
      <c r="X1729" s="1" t="b">
        <v>0</v>
      </c>
      <c r="Y1729" s="1" t="b">
        <v>0</v>
      </c>
    </row>
    <row r="1730" spans="1:25" x14ac:dyDescent="0.25">
      <c r="A1730" s="1" t="s">
        <v>7897</v>
      </c>
      <c r="B1730" s="1" t="s">
        <v>7898</v>
      </c>
      <c r="C1730" s="1" t="str">
        <f>VLOOKUP(B1730,店铺SKU信息!E:F,2,0)</f>
        <v>AGM42644-Black Stripe-3XL</v>
      </c>
      <c r="D1730" s="1" t="s">
        <v>5430</v>
      </c>
      <c r="E1730" s="1" t="s">
        <v>8475</v>
      </c>
      <c r="F1730" s="1" t="s">
        <v>7352</v>
      </c>
      <c r="G1730" s="1">
        <v>12.7</v>
      </c>
      <c r="H1730" s="1">
        <v>9.9</v>
      </c>
      <c r="I1730" s="1">
        <v>0.8</v>
      </c>
      <c r="J1730" s="1" t="s">
        <v>7353</v>
      </c>
      <c r="K1730" s="1">
        <v>0.65</v>
      </c>
      <c r="L1730" s="1" t="s">
        <v>7354</v>
      </c>
      <c r="M1730" s="1">
        <v>5.8099999999999999E-2</v>
      </c>
      <c r="N1730" s="1" t="s">
        <v>7355</v>
      </c>
      <c r="O1730" s="1" t="s">
        <v>7356</v>
      </c>
      <c r="P1730" s="1">
        <v>3</v>
      </c>
      <c r="Q1730" s="1">
        <v>0</v>
      </c>
      <c r="R1730" s="1">
        <v>0.1744</v>
      </c>
      <c r="S1730" s="38">
        <v>43678</v>
      </c>
      <c r="T1730" s="1">
        <v>0.69</v>
      </c>
      <c r="U1730" s="1" t="s">
        <v>7357</v>
      </c>
      <c r="V1730" s="1">
        <v>0.1203</v>
      </c>
      <c r="W1730" s="1" t="s">
        <v>7358</v>
      </c>
      <c r="X1730" s="1" t="b">
        <v>0</v>
      </c>
      <c r="Y1730" s="1" t="b">
        <v>0</v>
      </c>
    </row>
    <row r="1731" spans="1:25" x14ac:dyDescent="0.25">
      <c r="A1731" s="1" t="s">
        <v>7535</v>
      </c>
      <c r="B1731" s="1" t="s">
        <v>7536</v>
      </c>
      <c r="C1731" s="1" t="str">
        <f>VLOOKUP(B1731,店铺SKU信息!E:F,2,0)</f>
        <v>AGM48899-Black-XL</v>
      </c>
      <c r="D1731" s="1" t="s">
        <v>7537</v>
      </c>
      <c r="E1731" s="1" t="s">
        <v>8475</v>
      </c>
      <c r="F1731" s="1" t="s">
        <v>7352</v>
      </c>
      <c r="G1731" s="1">
        <v>12.56</v>
      </c>
      <c r="H1731" s="1">
        <v>9.92</v>
      </c>
      <c r="I1731" s="1">
        <v>0.59</v>
      </c>
      <c r="J1731" s="1" t="s">
        <v>7353</v>
      </c>
      <c r="K1731" s="1">
        <v>0.35</v>
      </c>
      <c r="L1731" s="1" t="s">
        <v>7354</v>
      </c>
      <c r="M1731" s="1">
        <v>4.2599999999999999E-2</v>
      </c>
      <c r="N1731" s="1" t="s">
        <v>7355</v>
      </c>
      <c r="O1731" s="1" t="s">
        <v>7356</v>
      </c>
      <c r="P1731" s="1">
        <v>2</v>
      </c>
      <c r="Q1731" s="1">
        <v>0</v>
      </c>
      <c r="R1731" s="1">
        <v>8.5099999999999995E-2</v>
      </c>
      <c r="S1731" s="38">
        <v>43678</v>
      </c>
      <c r="T1731" s="1">
        <v>0.69</v>
      </c>
      <c r="U1731" s="1" t="s">
        <v>7357</v>
      </c>
      <c r="V1731" s="1">
        <v>5.8700000000000002E-2</v>
      </c>
      <c r="W1731" s="1" t="s">
        <v>7358</v>
      </c>
      <c r="X1731" s="1" t="b">
        <v>0</v>
      </c>
      <c r="Y1731" s="1" t="b">
        <v>0</v>
      </c>
    </row>
    <row r="1732" spans="1:25" x14ac:dyDescent="0.25">
      <c r="A1732" s="1" t="s">
        <v>8039</v>
      </c>
      <c r="B1732" s="1" t="s">
        <v>8040</v>
      </c>
      <c r="C1732" s="1" t="str">
        <f>VLOOKUP(B1732,店铺SKU信息!E:F,2,0)</f>
        <v>AGM42600-Burgundy-4XL</v>
      </c>
      <c r="D1732" s="1" t="s">
        <v>5227</v>
      </c>
      <c r="E1732" s="1" t="s">
        <v>8475</v>
      </c>
      <c r="F1732" s="1" t="s">
        <v>7352</v>
      </c>
      <c r="G1732" s="1">
        <v>12.85</v>
      </c>
      <c r="H1732" s="1">
        <v>9.0399999999999991</v>
      </c>
      <c r="I1732" s="1">
        <v>1.65</v>
      </c>
      <c r="J1732" s="1" t="s">
        <v>7353</v>
      </c>
      <c r="K1732" s="1">
        <v>0.45</v>
      </c>
      <c r="L1732" s="1" t="s">
        <v>7354</v>
      </c>
      <c r="M1732" s="1">
        <v>0.1109</v>
      </c>
      <c r="N1732" s="1" t="s">
        <v>7355</v>
      </c>
      <c r="O1732" s="1" t="s">
        <v>7356</v>
      </c>
      <c r="P1732" s="1">
        <v>1</v>
      </c>
      <c r="Q1732" s="1">
        <v>0</v>
      </c>
      <c r="R1732" s="1">
        <v>0.1109</v>
      </c>
      <c r="S1732" s="38">
        <v>43678</v>
      </c>
      <c r="T1732" s="1">
        <v>0.69</v>
      </c>
      <c r="U1732" s="1" t="s">
        <v>7357</v>
      </c>
      <c r="V1732" s="1">
        <v>7.6499999999999999E-2</v>
      </c>
      <c r="W1732" s="1" t="s">
        <v>7358</v>
      </c>
      <c r="X1732" s="1" t="b">
        <v>0</v>
      </c>
      <c r="Y1732" s="1" t="b">
        <v>0</v>
      </c>
    </row>
    <row r="1733" spans="1:25" x14ac:dyDescent="0.25">
      <c r="A1733" s="1" t="s">
        <v>8194</v>
      </c>
      <c r="B1733" s="1" t="s">
        <v>8195</v>
      </c>
      <c r="C1733" s="1" t="str">
        <f>VLOOKUP(B1733,店铺SKU信息!E:F,2,0)</f>
        <v>AGM42566-Purple-4XL</v>
      </c>
      <c r="D1733" s="1" t="s">
        <v>8196</v>
      </c>
      <c r="E1733" s="1" t="s">
        <v>8475</v>
      </c>
      <c r="F1733" s="1" t="s">
        <v>7352</v>
      </c>
      <c r="G1733" s="1">
        <v>10.5</v>
      </c>
      <c r="H1733" s="1">
        <v>3.8</v>
      </c>
      <c r="I1733" s="1">
        <v>2.2999999999999998</v>
      </c>
      <c r="J1733" s="1" t="s">
        <v>7353</v>
      </c>
      <c r="K1733" s="1">
        <v>0.6</v>
      </c>
      <c r="L1733" s="1" t="s">
        <v>7354</v>
      </c>
      <c r="M1733" s="1">
        <v>5.3100000000000001E-2</v>
      </c>
      <c r="N1733" s="1" t="s">
        <v>7355</v>
      </c>
      <c r="O1733" s="1" t="s">
        <v>7356</v>
      </c>
      <c r="P1733" s="1">
        <v>1</v>
      </c>
      <c r="Q1733" s="1">
        <v>0</v>
      </c>
      <c r="R1733" s="1">
        <v>5.3100000000000001E-2</v>
      </c>
      <c r="S1733" s="38">
        <v>43678</v>
      </c>
      <c r="T1733" s="1">
        <v>0.69</v>
      </c>
      <c r="U1733" s="1" t="s">
        <v>7357</v>
      </c>
      <c r="V1733" s="1">
        <v>3.6600000000000001E-2</v>
      </c>
      <c r="W1733" s="1" t="s">
        <v>7358</v>
      </c>
      <c r="X1733" s="1" t="b">
        <v>0</v>
      </c>
      <c r="Y1733" s="1" t="b">
        <v>0</v>
      </c>
    </row>
    <row r="1734" spans="1:25" x14ac:dyDescent="0.25">
      <c r="A1734" s="1" t="s">
        <v>7524</v>
      </c>
      <c r="B1734" s="1" t="s">
        <v>7525</v>
      </c>
      <c r="C1734" s="1" t="str">
        <f>VLOOKUP(B1734,店铺SKU信息!E:F,2,0)</f>
        <v>AGCY4064-Black-L</v>
      </c>
      <c r="D1734" s="1" t="s">
        <v>7526</v>
      </c>
      <c r="E1734" s="1" t="s">
        <v>8475</v>
      </c>
      <c r="F1734" s="1" t="s">
        <v>7352</v>
      </c>
      <c r="G1734" s="1">
        <v>12.24</v>
      </c>
      <c r="H1734" s="1">
        <v>9.65</v>
      </c>
      <c r="I1734" s="1">
        <v>1.8</v>
      </c>
      <c r="J1734" s="1" t="s">
        <v>7353</v>
      </c>
      <c r="K1734" s="1">
        <v>0.51</v>
      </c>
      <c r="L1734" s="1" t="s">
        <v>7354</v>
      </c>
      <c r="M1734" s="1">
        <v>0.123</v>
      </c>
      <c r="N1734" s="1" t="s">
        <v>7355</v>
      </c>
      <c r="O1734" s="1" t="s">
        <v>7356</v>
      </c>
      <c r="P1734" s="1">
        <v>0.55000000000000004</v>
      </c>
      <c r="Q1734" s="1">
        <v>0.13</v>
      </c>
      <c r="R1734" s="1">
        <v>5.16E-2</v>
      </c>
      <c r="S1734" s="38">
        <v>43678</v>
      </c>
      <c r="T1734" s="1">
        <v>0.69</v>
      </c>
      <c r="U1734" s="1" t="s">
        <v>7357</v>
      </c>
      <c r="V1734" s="1">
        <v>3.56E-2</v>
      </c>
      <c r="W1734" s="1" t="s">
        <v>7358</v>
      </c>
      <c r="X1734" s="1" t="b">
        <v>0</v>
      </c>
      <c r="Y1734" s="1" t="b">
        <v>0</v>
      </c>
    </row>
    <row r="1735" spans="1:25" x14ac:dyDescent="0.25">
      <c r="A1735" s="1" t="s">
        <v>8084</v>
      </c>
      <c r="B1735" s="1" t="s">
        <v>8085</v>
      </c>
      <c r="C1735" s="1" t="str">
        <f>VLOOKUP(B1735,店铺SKU信息!E:F,2,0)</f>
        <v>AGM42600-Burgundy-2XL</v>
      </c>
      <c r="D1735" s="1" t="s">
        <v>8086</v>
      </c>
      <c r="E1735" s="1" t="s">
        <v>8475</v>
      </c>
      <c r="F1735" s="1" t="s">
        <v>7352</v>
      </c>
      <c r="G1735" s="1">
        <v>12.85</v>
      </c>
      <c r="H1735" s="1">
        <v>9.0399999999999991</v>
      </c>
      <c r="I1735" s="1">
        <v>1.65</v>
      </c>
      <c r="J1735" s="1" t="s">
        <v>7353</v>
      </c>
      <c r="K1735" s="1">
        <v>0.45</v>
      </c>
      <c r="L1735" s="1" t="s">
        <v>7354</v>
      </c>
      <c r="M1735" s="1">
        <v>0.1109</v>
      </c>
      <c r="N1735" s="1" t="s">
        <v>7355</v>
      </c>
      <c r="O1735" s="1" t="s">
        <v>7356</v>
      </c>
      <c r="P1735" s="1">
        <v>1</v>
      </c>
      <c r="Q1735" s="1">
        <v>0</v>
      </c>
      <c r="R1735" s="1">
        <v>0.1109</v>
      </c>
      <c r="S1735" s="38">
        <v>43678</v>
      </c>
      <c r="T1735" s="1">
        <v>0.69</v>
      </c>
      <c r="U1735" s="1" t="s">
        <v>7357</v>
      </c>
      <c r="V1735" s="1">
        <v>7.6499999999999999E-2</v>
      </c>
      <c r="W1735" s="1" t="s">
        <v>7358</v>
      </c>
      <c r="X1735" s="1" t="b">
        <v>0</v>
      </c>
      <c r="Y1735" s="1" t="b">
        <v>0</v>
      </c>
    </row>
    <row r="1736" spans="1:25" x14ac:dyDescent="0.25">
      <c r="A1736" s="1" t="s">
        <v>8036</v>
      </c>
      <c r="B1736" s="1" t="s">
        <v>8037</v>
      </c>
      <c r="C1736" s="1" t="str">
        <f>VLOOKUP(B1736,店铺SKU信息!E:F,2,0)</f>
        <v>AGM19377-Black-XL</v>
      </c>
      <c r="D1736" s="1" t="s">
        <v>8038</v>
      </c>
      <c r="E1736" s="1" t="s">
        <v>8475</v>
      </c>
      <c r="F1736" s="1" t="s">
        <v>7352</v>
      </c>
      <c r="G1736" s="1">
        <v>12.68</v>
      </c>
      <c r="H1736" s="1">
        <v>10.19</v>
      </c>
      <c r="I1736" s="1">
        <v>1.18</v>
      </c>
      <c r="J1736" s="1" t="s">
        <v>7353</v>
      </c>
      <c r="K1736" s="1">
        <v>0.4</v>
      </c>
      <c r="L1736" s="1" t="s">
        <v>7354</v>
      </c>
      <c r="M1736" s="1">
        <v>8.8300000000000003E-2</v>
      </c>
      <c r="N1736" s="1" t="s">
        <v>7355</v>
      </c>
      <c r="O1736" s="1" t="s">
        <v>7356</v>
      </c>
      <c r="P1736" s="1">
        <v>2</v>
      </c>
      <c r="Q1736" s="1">
        <v>0</v>
      </c>
      <c r="R1736" s="1">
        <v>0.17660000000000001</v>
      </c>
      <c r="S1736" s="38">
        <v>43678</v>
      </c>
      <c r="T1736" s="1">
        <v>0.69</v>
      </c>
      <c r="U1736" s="1" t="s">
        <v>7357</v>
      </c>
      <c r="V1736" s="1">
        <v>0.12189999999999999</v>
      </c>
      <c r="W1736" s="1" t="s">
        <v>7358</v>
      </c>
      <c r="X1736" s="1" t="b">
        <v>0</v>
      </c>
      <c r="Y1736" s="1" t="b">
        <v>0</v>
      </c>
    </row>
    <row r="1737" spans="1:25" x14ac:dyDescent="0.25">
      <c r="A1737" s="1" t="s">
        <v>7725</v>
      </c>
      <c r="B1737" s="1" t="s">
        <v>7726</v>
      </c>
      <c r="C1737" s="1" t="str">
        <f>VLOOKUP(B1737,店铺SKU信息!E:F,2,0)</f>
        <v>AGM42566-Burgundy-2XL</v>
      </c>
      <c r="D1737" s="1" t="s">
        <v>7727</v>
      </c>
      <c r="E1737" s="1" t="s">
        <v>8475</v>
      </c>
      <c r="F1737" s="1" t="s">
        <v>7352</v>
      </c>
      <c r="G1737" s="1">
        <v>10.5</v>
      </c>
      <c r="H1737" s="1">
        <v>3.8</v>
      </c>
      <c r="I1737" s="1">
        <v>2.2999999999999998</v>
      </c>
      <c r="J1737" s="1" t="s">
        <v>7353</v>
      </c>
      <c r="K1737" s="1">
        <v>0.6</v>
      </c>
      <c r="L1737" s="1" t="s">
        <v>7354</v>
      </c>
      <c r="M1737" s="1">
        <v>5.3100000000000001E-2</v>
      </c>
      <c r="N1737" s="1" t="s">
        <v>7355</v>
      </c>
      <c r="O1737" s="1" t="s">
        <v>7356</v>
      </c>
      <c r="P1737" s="1">
        <v>1</v>
      </c>
      <c r="Q1737" s="1">
        <v>0</v>
      </c>
      <c r="R1737" s="1">
        <v>5.3100000000000001E-2</v>
      </c>
      <c r="S1737" s="38">
        <v>43678</v>
      </c>
      <c r="T1737" s="1">
        <v>0.69</v>
      </c>
      <c r="U1737" s="1" t="s">
        <v>7357</v>
      </c>
      <c r="V1737" s="1">
        <v>3.6600000000000001E-2</v>
      </c>
      <c r="W1737" s="1" t="s">
        <v>7358</v>
      </c>
      <c r="X1737" s="1" t="b">
        <v>0</v>
      </c>
      <c r="Y1737" s="1" t="b">
        <v>0</v>
      </c>
    </row>
    <row r="1738" spans="1:25" x14ac:dyDescent="0.25">
      <c r="A1738" s="1" t="s">
        <v>8149</v>
      </c>
      <c r="B1738" s="1" t="s">
        <v>8150</v>
      </c>
      <c r="C1738" s="1" t="str">
        <f>VLOOKUP(B1738,店铺SKU信息!E:F,2,0)</f>
        <v>AGM42544-Purple-3XL</v>
      </c>
      <c r="D1738" s="1" t="s">
        <v>8151</v>
      </c>
      <c r="E1738" s="1" t="s">
        <v>8475</v>
      </c>
      <c r="F1738" s="1" t="s">
        <v>7352</v>
      </c>
      <c r="G1738" s="1">
        <v>12.8</v>
      </c>
      <c r="H1738" s="1">
        <v>6</v>
      </c>
      <c r="I1738" s="1">
        <v>2.4</v>
      </c>
      <c r="J1738" s="1" t="s">
        <v>7353</v>
      </c>
      <c r="K1738" s="1">
        <v>0.6</v>
      </c>
      <c r="L1738" s="1" t="s">
        <v>7354</v>
      </c>
      <c r="M1738" s="1">
        <v>0.1066</v>
      </c>
      <c r="N1738" s="1" t="s">
        <v>7355</v>
      </c>
      <c r="O1738" s="1" t="s">
        <v>7356</v>
      </c>
      <c r="P1738" s="1">
        <v>1</v>
      </c>
      <c r="Q1738" s="1">
        <v>0</v>
      </c>
      <c r="R1738" s="1">
        <v>0.1066</v>
      </c>
      <c r="S1738" s="38">
        <v>43678</v>
      </c>
      <c r="T1738" s="1">
        <v>0.69</v>
      </c>
      <c r="U1738" s="1" t="s">
        <v>7357</v>
      </c>
      <c r="V1738" s="1">
        <v>7.3499999999999996E-2</v>
      </c>
      <c r="W1738" s="1" t="s">
        <v>7358</v>
      </c>
      <c r="X1738" s="1" t="b">
        <v>0</v>
      </c>
      <c r="Y1738" s="1" t="b">
        <v>0</v>
      </c>
    </row>
    <row r="1739" spans="1:25" x14ac:dyDescent="0.25">
      <c r="A1739" s="1" t="s">
        <v>8198</v>
      </c>
      <c r="B1739" s="1" t="s">
        <v>8199</v>
      </c>
      <c r="C1739" s="1" t="str">
        <f>VLOOKUP(B1739,店铺SKU信息!E:F,2,0)</f>
        <v>AGM42622-Black-XL</v>
      </c>
      <c r="D1739" s="1" t="s">
        <v>6980</v>
      </c>
      <c r="E1739" s="1" t="s">
        <v>8475</v>
      </c>
      <c r="F1739" s="1" t="s">
        <v>7352</v>
      </c>
      <c r="G1739" s="1">
        <v>12.5</v>
      </c>
      <c r="H1739" s="1">
        <v>8.58</v>
      </c>
      <c r="I1739" s="1">
        <v>1.5</v>
      </c>
      <c r="J1739" s="1" t="s">
        <v>7353</v>
      </c>
      <c r="K1739" s="1">
        <v>0.45</v>
      </c>
      <c r="L1739" s="1" t="s">
        <v>7354</v>
      </c>
      <c r="M1739" s="1">
        <v>9.3100000000000002E-2</v>
      </c>
      <c r="N1739" s="1" t="s">
        <v>7355</v>
      </c>
      <c r="O1739" s="1" t="s">
        <v>7356</v>
      </c>
      <c r="P1739" s="1">
        <v>1</v>
      </c>
      <c r="Q1739" s="1">
        <v>0</v>
      </c>
      <c r="R1739" s="1">
        <v>9.3100000000000002E-2</v>
      </c>
      <c r="S1739" s="38">
        <v>43678</v>
      </c>
      <c r="T1739" s="1">
        <v>0.69</v>
      </c>
      <c r="U1739" s="1" t="s">
        <v>7357</v>
      </c>
      <c r="V1739" s="1">
        <v>6.4199999999999993E-2</v>
      </c>
      <c r="W1739" s="1" t="s">
        <v>7358</v>
      </c>
      <c r="X1739" s="1" t="b">
        <v>0</v>
      </c>
      <c r="Y1739" s="1" t="b">
        <v>0</v>
      </c>
    </row>
    <row r="1740" spans="1:25" x14ac:dyDescent="0.25">
      <c r="A1740" s="1" t="s">
        <v>7821</v>
      </c>
      <c r="B1740" s="1" t="s">
        <v>7822</v>
      </c>
      <c r="C1740" s="1" t="str">
        <f>VLOOKUP(B1740,店铺SKU信息!E:F,2,0)</f>
        <v>AGM42544-Burgundy-4XL</v>
      </c>
      <c r="D1740" s="1" t="s">
        <v>7823</v>
      </c>
      <c r="E1740" s="1" t="s">
        <v>8475</v>
      </c>
      <c r="F1740" s="1" t="s">
        <v>7352</v>
      </c>
      <c r="G1740" s="1">
        <v>12.8</v>
      </c>
      <c r="H1740" s="1">
        <v>6</v>
      </c>
      <c r="I1740" s="1">
        <v>2.4</v>
      </c>
      <c r="J1740" s="1" t="s">
        <v>7353</v>
      </c>
      <c r="K1740" s="1">
        <v>0.6</v>
      </c>
      <c r="L1740" s="1" t="s">
        <v>7354</v>
      </c>
      <c r="M1740" s="1">
        <v>0.1066</v>
      </c>
      <c r="N1740" s="1" t="s">
        <v>7355</v>
      </c>
      <c r="O1740" s="1" t="s">
        <v>7356</v>
      </c>
      <c r="P1740" s="1">
        <v>1</v>
      </c>
      <c r="Q1740" s="1">
        <v>0</v>
      </c>
      <c r="R1740" s="1">
        <v>0.1066</v>
      </c>
      <c r="S1740" s="38">
        <v>43678</v>
      </c>
      <c r="T1740" s="1">
        <v>0.69</v>
      </c>
      <c r="U1740" s="1" t="s">
        <v>7357</v>
      </c>
      <c r="V1740" s="1">
        <v>7.3499999999999996E-2</v>
      </c>
      <c r="W1740" s="1" t="s">
        <v>7358</v>
      </c>
      <c r="X1740" s="1" t="b">
        <v>0</v>
      </c>
      <c r="Y1740" s="1" t="b">
        <v>0</v>
      </c>
    </row>
    <row r="1741" spans="1:25" x14ac:dyDescent="0.25">
      <c r="A1741" s="1" t="s">
        <v>7895</v>
      </c>
      <c r="B1741" s="1" t="s">
        <v>7896</v>
      </c>
      <c r="C1741" s="1" t="str">
        <f>VLOOKUP(B1741,店铺SKU信息!E:F,2,0)</f>
        <v>AGM42588-Burgundy-2XL</v>
      </c>
      <c r="D1741" s="1" t="s">
        <v>2834</v>
      </c>
      <c r="E1741" s="1" t="s">
        <v>8475</v>
      </c>
      <c r="F1741" s="1" t="s">
        <v>7352</v>
      </c>
      <c r="G1741" s="1">
        <v>12.1</v>
      </c>
      <c r="H1741" s="1">
        <v>8.9</v>
      </c>
      <c r="I1741" s="1">
        <v>2.4</v>
      </c>
      <c r="J1741" s="1" t="s">
        <v>7353</v>
      </c>
      <c r="K1741" s="1">
        <v>1.1499999999999999</v>
      </c>
      <c r="L1741" s="1" t="s">
        <v>7354</v>
      </c>
      <c r="M1741" s="1">
        <v>0.14940000000000001</v>
      </c>
      <c r="N1741" s="1" t="s">
        <v>7355</v>
      </c>
      <c r="O1741" s="1" t="s">
        <v>7356</v>
      </c>
      <c r="P1741" s="1">
        <v>1</v>
      </c>
      <c r="Q1741" s="1">
        <v>0</v>
      </c>
      <c r="R1741" s="1">
        <v>0.14940000000000001</v>
      </c>
      <c r="S1741" s="38">
        <v>43678</v>
      </c>
      <c r="T1741" s="1">
        <v>0.69</v>
      </c>
      <c r="U1741" s="1" t="s">
        <v>7357</v>
      </c>
      <c r="V1741" s="1">
        <v>0.1031</v>
      </c>
      <c r="W1741" s="1" t="s">
        <v>7358</v>
      </c>
      <c r="X1741" s="1" t="b">
        <v>0</v>
      </c>
      <c r="Y1741" s="1" t="b">
        <v>0</v>
      </c>
    </row>
    <row r="1742" spans="1:25" x14ac:dyDescent="0.25">
      <c r="A1742" s="1" t="s">
        <v>8034</v>
      </c>
      <c r="B1742" s="1" t="s">
        <v>8035</v>
      </c>
      <c r="C1742" s="1" t="str">
        <f>VLOOKUP(B1742,店铺SKU信息!E:F,2,0)</f>
        <v>AGM42566-Burgundy-4XL</v>
      </c>
      <c r="D1742" s="1" t="s">
        <v>7162</v>
      </c>
      <c r="E1742" s="1" t="s">
        <v>8475</v>
      </c>
      <c r="F1742" s="1" t="s">
        <v>7352</v>
      </c>
      <c r="G1742" s="1">
        <v>10.5</v>
      </c>
      <c r="H1742" s="1">
        <v>3.8</v>
      </c>
      <c r="I1742" s="1">
        <v>2.2999999999999998</v>
      </c>
      <c r="J1742" s="1" t="s">
        <v>7353</v>
      </c>
      <c r="K1742" s="1">
        <v>0.6</v>
      </c>
      <c r="L1742" s="1" t="s">
        <v>7354</v>
      </c>
      <c r="M1742" s="1">
        <v>5.3100000000000001E-2</v>
      </c>
      <c r="N1742" s="1" t="s">
        <v>7355</v>
      </c>
      <c r="O1742" s="1" t="s">
        <v>7356</v>
      </c>
      <c r="P1742" s="1">
        <v>0.03</v>
      </c>
      <c r="Q1742" s="1">
        <v>0</v>
      </c>
      <c r="R1742" s="1">
        <v>1.6999999999999999E-3</v>
      </c>
      <c r="S1742" s="38">
        <v>43678</v>
      </c>
      <c r="T1742" s="1">
        <v>0.69</v>
      </c>
      <c r="U1742" s="1" t="s">
        <v>7357</v>
      </c>
      <c r="V1742" s="1">
        <v>1.1999999999999999E-3</v>
      </c>
      <c r="W1742" s="1" t="s">
        <v>7358</v>
      </c>
      <c r="X1742" s="1" t="b">
        <v>0</v>
      </c>
      <c r="Y1742" s="1" t="b">
        <v>0</v>
      </c>
    </row>
    <row r="1743" spans="1:25" x14ac:dyDescent="0.25">
      <c r="A1743" s="1" t="s">
        <v>7532</v>
      </c>
      <c r="B1743" s="1" t="s">
        <v>7533</v>
      </c>
      <c r="C1743" s="1" t="str">
        <f>VLOOKUP(B1743,店铺SKU信息!E:F,2,0)</f>
        <v>AGM42588-Green-3XL</v>
      </c>
      <c r="D1743" s="1" t="s">
        <v>7534</v>
      </c>
      <c r="E1743" s="1" t="s">
        <v>8475</v>
      </c>
      <c r="F1743" s="1" t="s">
        <v>7352</v>
      </c>
      <c r="G1743" s="1">
        <v>12.1</v>
      </c>
      <c r="H1743" s="1">
        <v>8.9</v>
      </c>
      <c r="I1743" s="1">
        <v>2.4</v>
      </c>
      <c r="J1743" s="1" t="s">
        <v>7353</v>
      </c>
      <c r="K1743" s="1">
        <v>1.1499999999999999</v>
      </c>
      <c r="L1743" s="1" t="s">
        <v>7354</v>
      </c>
      <c r="M1743" s="1">
        <v>0.14940000000000001</v>
      </c>
      <c r="N1743" s="1" t="s">
        <v>7355</v>
      </c>
      <c r="O1743" s="1" t="s">
        <v>7356</v>
      </c>
      <c r="P1743" s="1">
        <v>1</v>
      </c>
      <c r="Q1743" s="1">
        <v>0</v>
      </c>
      <c r="R1743" s="1">
        <v>0.14940000000000001</v>
      </c>
      <c r="S1743" s="38">
        <v>43678</v>
      </c>
      <c r="T1743" s="1">
        <v>0.69</v>
      </c>
      <c r="U1743" s="1" t="s">
        <v>7357</v>
      </c>
      <c r="V1743" s="1">
        <v>0.1031</v>
      </c>
      <c r="W1743" s="1" t="s">
        <v>7358</v>
      </c>
      <c r="X1743" s="1" t="b">
        <v>0</v>
      </c>
      <c r="Y1743" s="1" t="b">
        <v>0</v>
      </c>
    </row>
    <row r="1744" spans="1:25" x14ac:dyDescent="0.25">
      <c r="A1744" s="1" t="s">
        <v>8114</v>
      </c>
      <c r="B1744" s="1" t="s">
        <v>8115</v>
      </c>
      <c r="C1744" s="1" t="str">
        <f>VLOOKUP(B1744,店铺SKU信息!E:F,2,0)</f>
        <v>AGM42566-Purple-3XL</v>
      </c>
      <c r="D1744" s="1" t="s">
        <v>8116</v>
      </c>
      <c r="E1744" s="1" t="s">
        <v>8475</v>
      </c>
      <c r="F1744" s="1" t="s">
        <v>7352</v>
      </c>
      <c r="G1744" s="1">
        <v>10.5</v>
      </c>
      <c r="H1744" s="1">
        <v>3.8</v>
      </c>
      <c r="I1744" s="1">
        <v>2.2999999999999998</v>
      </c>
      <c r="J1744" s="1" t="s">
        <v>7353</v>
      </c>
      <c r="K1744" s="1">
        <v>0.6</v>
      </c>
      <c r="L1744" s="1" t="s">
        <v>7354</v>
      </c>
      <c r="M1744" s="1">
        <v>5.3100000000000001E-2</v>
      </c>
      <c r="N1744" s="1" t="s">
        <v>7355</v>
      </c>
      <c r="O1744" s="1" t="s">
        <v>7356</v>
      </c>
      <c r="P1744" s="1">
        <v>3</v>
      </c>
      <c r="Q1744" s="1">
        <v>0</v>
      </c>
      <c r="R1744" s="1">
        <v>0.15920000000000001</v>
      </c>
      <c r="S1744" s="38">
        <v>43678</v>
      </c>
      <c r="T1744" s="1">
        <v>0.69</v>
      </c>
      <c r="U1744" s="1" t="s">
        <v>7357</v>
      </c>
      <c r="V1744" s="1">
        <v>0.1099</v>
      </c>
      <c r="W1744" s="1" t="s">
        <v>7358</v>
      </c>
      <c r="X1744" s="1" t="b">
        <v>0</v>
      </c>
      <c r="Y1744" s="1" t="b">
        <v>0</v>
      </c>
    </row>
    <row r="1745" spans="1:25" x14ac:dyDescent="0.25">
      <c r="A1745" s="1" t="s">
        <v>8141</v>
      </c>
      <c r="B1745" s="1" t="s">
        <v>8142</v>
      </c>
      <c r="C1745" s="1" t="str">
        <f>VLOOKUP(B1745,店铺SKU信息!E:F,2,0)</f>
        <v>AGM48899-Burgundy-3XL</v>
      </c>
      <c r="D1745" s="1" t="s">
        <v>8143</v>
      </c>
      <c r="E1745" s="1" t="s">
        <v>8475</v>
      </c>
      <c r="F1745" s="1" t="s">
        <v>7352</v>
      </c>
      <c r="G1745" s="1">
        <v>12.56</v>
      </c>
      <c r="H1745" s="1">
        <v>9.92</v>
      </c>
      <c r="I1745" s="1">
        <v>0.59</v>
      </c>
      <c r="J1745" s="1" t="s">
        <v>7353</v>
      </c>
      <c r="K1745" s="1">
        <v>0.35</v>
      </c>
      <c r="L1745" s="1" t="s">
        <v>7354</v>
      </c>
      <c r="M1745" s="1">
        <v>4.2599999999999999E-2</v>
      </c>
      <c r="N1745" s="1" t="s">
        <v>7355</v>
      </c>
      <c r="O1745" s="1" t="s">
        <v>7356</v>
      </c>
      <c r="P1745" s="1">
        <v>2</v>
      </c>
      <c r="Q1745" s="1">
        <v>0</v>
      </c>
      <c r="R1745" s="1">
        <v>8.5099999999999995E-2</v>
      </c>
      <c r="S1745" s="38">
        <v>43678</v>
      </c>
      <c r="T1745" s="1">
        <v>0.69</v>
      </c>
      <c r="U1745" s="1" t="s">
        <v>7357</v>
      </c>
      <c r="V1745" s="1">
        <v>5.8700000000000002E-2</v>
      </c>
      <c r="W1745" s="1" t="s">
        <v>7358</v>
      </c>
      <c r="X1745" s="1" t="b">
        <v>0</v>
      </c>
      <c r="Y1745" s="1" t="b">
        <v>0</v>
      </c>
    </row>
    <row r="1746" spans="1:25" x14ac:dyDescent="0.25">
      <c r="A1746" s="1" t="s">
        <v>8144</v>
      </c>
      <c r="B1746" s="1" t="s">
        <v>8145</v>
      </c>
      <c r="C1746" s="1" t="str">
        <f>VLOOKUP(B1746,店铺SKU信息!E:F,2,0)</f>
        <v>AGM42644-Black Stripe-4XL</v>
      </c>
      <c r="D1746" s="1" t="s">
        <v>5202</v>
      </c>
      <c r="E1746" s="1" t="s">
        <v>8475</v>
      </c>
      <c r="F1746" s="1" t="s">
        <v>7352</v>
      </c>
      <c r="G1746" s="1">
        <v>12.7</v>
      </c>
      <c r="H1746" s="1">
        <v>9.9</v>
      </c>
      <c r="I1746" s="1">
        <v>0.8</v>
      </c>
      <c r="J1746" s="1" t="s">
        <v>7353</v>
      </c>
      <c r="K1746" s="1">
        <v>0.65</v>
      </c>
      <c r="L1746" s="1" t="s">
        <v>7354</v>
      </c>
      <c r="M1746" s="1">
        <v>5.8099999999999999E-2</v>
      </c>
      <c r="N1746" s="1" t="s">
        <v>7355</v>
      </c>
      <c r="O1746" s="1" t="s">
        <v>7356</v>
      </c>
      <c r="P1746" s="1">
        <v>4</v>
      </c>
      <c r="Q1746" s="1">
        <v>0</v>
      </c>
      <c r="R1746" s="1">
        <v>0.23250000000000001</v>
      </c>
      <c r="S1746" s="38">
        <v>43678</v>
      </c>
      <c r="T1746" s="1">
        <v>0.69</v>
      </c>
      <c r="U1746" s="1" t="s">
        <v>7357</v>
      </c>
      <c r="V1746" s="1">
        <v>0.16039999999999999</v>
      </c>
      <c r="W1746" s="1" t="s">
        <v>7358</v>
      </c>
      <c r="X1746" s="1" t="b">
        <v>0</v>
      </c>
      <c r="Y1746" s="1" t="b">
        <v>0</v>
      </c>
    </row>
    <row r="1747" spans="1:25" x14ac:dyDescent="0.25">
      <c r="A1747" s="1" t="s">
        <v>8174</v>
      </c>
      <c r="B1747" s="1" t="s">
        <v>8175</v>
      </c>
      <c r="C1747" s="1" t="str">
        <f>VLOOKUP(B1747,店铺SKU信息!E:F,2,0)</f>
        <v>AGM42599-Black-3XL</v>
      </c>
      <c r="D1747" s="1" t="s">
        <v>8176</v>
      </c>
      <c r="E1747" s="1" t="s">
        <v>8475</v>
      </c>
      <c r="F1747" s="1" t="s">
        <v>7352</v>
      </c>
      <c r="G1747" s="1">
        <v>12.2</v>
      </c>
      <c r="H1747" s="1">
        <v>9.3000000000000007</v>
      </c>
      <c r="I1747" s="1">
        <v>1.2</v>
      </c>
      <c r="J1747" s="1" t="s">
        <v>7353</v>
      </c>
      <c r="K1747" s="1">
        <v>0.5</v>
      </c>
      <c r="L1747" s="1" t="s">
        <v>7354</v>
      </c>
      <c r="M1747" s="1">
        <v>7.8600000000000003E-2</v>
      </c>
      <c r="N1747" s="1" t="s">
        <v>7355</v>
      </c>
      <c r="O1747" s="1" t="s">
        <v>7356</v>
      </c>
      <c r="P1747" s="1">
        <v>1</v>
      </c>
      <c r="Q1747" s="1">
        <v>0</v>
      </c>
      <c r="R1747" s="1">
        <v>7.8600000000000003E-2</v>
      </c>
      <c r="S1747" s="38">
        <v>43678</v>
      </c>
      <c r="T1747" s="1">
        <v>0.69</v>
      </c>
      <c r="U1747" s="1" t="s">
        <v>7357</v>
      </c>
      <c r="V1747" s="1">
        <v>5.4199999999999998E-2</v>
      </c>
      <c r="W1747" s="1" t="s">
        <v>7358</v>
      </c>
      <c r="X1747" s="1" t="b">
        <v>0</v>
      </c>
      <c r="Y1747" s="1" t="b">
        <v>0</v>
      </c>
    </row>
    <row r="1748" spans="1:25" x14ac:dyDescent="0.25">
      <c r="A1748" s="1" t="s">
        <v>8050</v>
      </c>
      <c r="B1748" s="1" t="s">
        <v>8051</v>
      </c>
      <c r="C1748" s="1" t="str">
        <f>VLOOKUP(B1748,店铺SKU信息!E:F,2,0)</f>
        <v>AGM48899-Black-2XL</v>
      </c>
      <c r="D1748" s="1" t="s">
        <v>3507</v>
      </c>
      <c r="E1748" s="1" t="s">
        <v>8475</v>
      </c>
      <c r="F1748" s="1" t="s">
        <v>7352</v>
      </c>
      <c r="G1748" s="1">
        <v>12.56</v>
      </c>
      <c r="H1748" s="1">
        <v>9.92</v>
      </c>
      <c r="I1748" s="1">
        <v>0.59</v>
      </c>
      <c r="J1748" s="1" t="s">
        <v>7353</v>
      </c>
      <c r="K1748" s="1">
        <v>0.35</v>
      </c>
      <c r="L1748" s="1" t="s">
        <v>7354</v>
      </c>
      <c r="M1748" s="1">
        <v>4.2599999999999999E-2</v>
      </c>
      <c r="N1748" s="1" t="s">
        <v>7355</v>
      </c>
      <c r="O1748" s="1" t="s">
        <v>7356</v>
      </c>
      <c r="P1748" s="1">
        <v>2</v>
      </c>
      <c r="Q1748" s="1">
        <v>0</v>
      </c>
      <c r="R1748" s="1">
        <v>8.5099999999999995E-2</v>
      </c>
      <c r="S1748" s="38">
        <v>43678</v>
      </c>
      <c r="T1748" s="1">
        <v>0.69</v>
      </c>
      <c r="U1748" s="1" t="s">
        <v>7357</v>
      </c>
      <c r="V1748" s="1">
        <v>5.8700000000000002E-2</v>
      </c>
      <c r="W1748" s="1" t="s">
        <v>7358</v>
      </c>
      <c r="X1748" s="1" t="b">
        <v>0</v>
      </c>
      <c r="Y1748" s="1" t="b">
        <v>0</v>
      </c>
    </row>
    <row r="1749" spans="1:25" x14ac:dyDescent="0.25">
      <c r="A1749" s="1" t="s">
        <v>7682</v>
      </c>
      <c r="B1749" s="1" t="s">
        <v>7683</v>
      </c>
      <c r="C1749" s="1" t="str">
        <f>VLOOKUP(B1749,店铺SKU信息!E:F,2,0)</f>
        <v>AGM42566-Burgundy-XL</v>
      </c>
      <c r="D1749" s="1" t="s">
        <v>7684</v>
      </c>
      <c r="E1749" s="1" t="s">
        <v>8475</v>
      </c>
      <c r="F1749" s="1" t="s">
        <v>7352</v>
      </c>
      <c r="G1749" s="1">
        <v>10.5</v>
      </c>
      <c r="H1749" s="1">
        <v>3.8</v>
      </c>
      <c r="I1749" s="1">
        <v>2.2999999999999998</v>
      </c>
      <c r="J1749" s="1" t="s">
        <v>7353</v>
      </c>
      <c r="K1749" s="1">
        <v>0.6</v>
      </c>
      <c r="L1749" s="1" t="s">
        <v>7354</v>
      </c>
      <c r="M1749" s="1">
        <v>5.3100000000000001E-2</v>
      </c>
      <c r="N1749" s="1" t="s">
        <v>7355</v>
      </c>
      <c r="O1749" s="1" t="s">
        <v>7356</v>
      </c>
      <c r="P1749" s="1">
        <v>1</v>
      </c>
      <c r="Q1749" s="1">
        <v>0</v>
      </c>
      <c r="R1749" s="1">
        <v>5.3100000000000001E-2</v>
      </c>
      <c r="S1749" s="38">
        <v>43678</v>
      </c>
      <c r="T1749" s="1">
        <v>0.69</v>
      </c>
      <c r="U1749" s="1" t="s">
        <v>7357</v>
      </c>
      <c r="V1749" s="1">
        <v>3.6600000000000001E-2</v>
      </c>
      <c r="W1749" s="1" t="s">
        <v>7358</v>
      </c>
      <c r="X1749" s="1" t="b">
        <v>0</v>
      </c>
      <c r="Y1749" s="1" t="b">
        <v>0</v>
      </c>
    </row>
    <row r="1750" spans="1:25" x14ac:dyDescent="0.25">
      <c r="A1750" s="1" t="s">
        <v>7554</v>
      </c>
      <c r="B1750" s="1" t="s">
        <v>7555</v>
      </c>
      <c r="C1750" s="1" t="str">
        <f>VLOOKUP(B1750,店铺SKU信息!E:F,2,0)</f>
        <v>AGM42588-Black-3XL</v>
      </c>
      <c r="D1750" s="1" t="s">
        <v>2918</v>
      </c>
      <c r="E1750" s="1" t="s">
        <v>8475</v>
      </c>
      <c r="F1750" s="1" t="s">
        <v>7352</v>
      </c>
      <c r="G1750" s="1">
        <v>12.1</v>
      </c>
      <c r="H1750" s="1">
        <v>8.9</v>
      </c>
      <c r="I1750" s="1">
        <v>2.4</v>
      </c>
      <c r="J1750" s="1" t="s">
        <v>7353</v>
      </c>
      <c r="K1750" s="1">
        <v>1.1499999999999999</v>
      </c>
      <c r="L1750" s="1" t="s">
        <v>7354</v>
      </c>
      <c r="M1750" s="1">
        <v>0.14940000000000001</v>
      </c>
      <c r="N1750" s="1" t="s">
        <v>7355</v>
      </c>
      <c r="O1750" s="1" t="s">
        <v>7356</v>
      </c>
      <c r="P1750" s="1">
        <v>1</v>
      </c>
      <c r="Q1750" s="1">
        <v>0</v>
      </c>
      <c r="R1750" s="1">
        <v>0.14940000000000001</v>
      </c>
      <c r="S1750" s="38">
        <v>43678</v>
      </c>
      <c r="T1750" s="1">
        <v>0.69</v>
      </c>
      <c r="U1750" s="1" t="s">
        <v>7357</v>
      </c>
      <c r="V1750" s="1">
        <v>0.1031</v>
      </c>
      <c r="W1750" s="1" t="s">
        <v>7358</v>
      </c>
      <c r="X1750" s="1" t="b">
        <v>0</v>
      </c>
      <c r="Y1750" s="1" t="b">
        <v>0</v>
      </c>
    </row>
    <row r="1751" spans="1:25" x14ac:dyDescent="0.25">
      <c r="A1751" s="1" t="s">
        <v>8210</v>
      </c>
      <c r="B1751" s="1" t="s">
        <v>8211</v>
      </c>
      <c r="C1751" s="1" t="str">
        <f>VLOOKUP(B1751,店铺SKU信息!E:F,2,0)</f>
        <v>AGCY1031-Navy Stripe-XXL</v>
      </c>
      <c r="D1751" s="1" t="s">
        <v>8212</v>
      </c>
      <c r="E1751" s="1" t="s">
        <v>8475</v>
      </c>
      <c r="F1751" s="1" t="s">
        <v>7352</v>
      </c>
      <c r="G1751" s="1">
        <v>12.7</v>
      </c>
      <c r="H1751" s="1">
        <v>6.4</v>
      </c>
      <c r="I1751" s="1">
        <v>1.1000000000000001</v>
      </c>
      <c r="J1751" s="1" t="s">
        <v>7353</v>
      </c>
      <c r="K1751" s="1">
        <v>0.35</v>
      </c>
      <c r="L1751" s="1" t="s">
        <v>7354</v>
      </c>
      <c r="M1751" s="1">
        <v>5.1700000000000003E-2</v>
      </c>
      <c r="N1751" s="1" t="s">
        <v>7355</v>
      </c>
      <c r="O1751" s="1" t="s">
        <v>7356</v>
      </c>
      <c r="P1751" s="1">
        <v>1.03</v>
      </c>
      <c r="Q1751" s="1">
        <v>0</v>
      </c>
      <c r="R1751" s="1">
        <v>5.3400000000000003E-2</v>
      </c>
      <c r="S1751" s="38">
        <v>43678</v>
      </c>
      <c r="T1751" s="1">
        <v>0.69</v>
      </c>
      <c r="U1751" s="1" t="s">
        <v>7357</v>
      </c>
      <c r="V1751" s="1">
        <v>3.6900000000000002E-2</v>
      </c>
      <c r="W1751" s="1" t="s">
        <v>7358</v>
      </c>
      <c r="X1751" s="1" t="b">
        <v>0</v>
      </c>
      <c r="Y1751" s="1" t="b">
        <v>0</v>
      </c>
    </row>
    <row r="1752" spans="1:25" x14ac:dyDescent="0.25">
      <c r="A1752" s="1" t="s">
        <v>7826</v>
      </c>
      <c r="B1752" s="1" t="s">
        <v>7827</v>
      </c>
      <c r="C1752" s="1" t="str">
        <f>VLOOKUP(B1752,店铺SKU信息!E:F,2,0)</f>
        <v>AGM42566-Burgundy-3XL</v>
      </c>
      <c r="D1752" s="1" t="s">
        <v>7828</v>
      </c>
      <c r="E1752" s="1" t="s">
        <v>8475</v>
      </c>
      <c r="F1752" s="1" t="s">
        <v>7352</v>
      </c>
      <c r="G1752" s="1">
        <v>10.5</v>
      </c>
      <c r="H1752" s="1">
        <v>3.8</v>
      </c>
      <c r="I1752" s="1">
        <v>2.2999999999999998</v>
      </c>
      <c r="J1752" s="1" t="s">
        <v>7353</v>
      </c>
      <c r="K1752" s="1">
        <v>0.6</v>
      </c>
      <c r="L1752" s="1" t="s">
        <v>7354</v>
      </c>
      <c r="M1752" s="1">
        <v>5.3100000000000001E-2</v>
      </c>
      <c r="N1752" s="1" t="s">
        <v>7355</v>
      </c>
      <c r="O1752" s="1" t="s">
        <v>7356</v>
      </c>
      <c r="P1752" s="1">
        <v>1</v>
      </c>
      <c r="Q1752" s="1">
        <v>0</v>
      </c>
      <c r="R1752" s="1">
        <v>5.3100000000000001E-2</v>
      </c>
      <c r="S1752" s="38">
        <v>43678</v>
      </c>
      <c r="T1752" s="1">
        <v>0.69</v>
      </c>
      <c r="U1752" s="1" t="s">
        <v>7357</v>
      </c>
      <c r="V1752" s="1">
        <v>3.6600000000000001E-2</v>
      </c>
      <c r="W1752" s="1" t="s">
        <v>7358</v>
      </c>
      <c r="X1752" s="1" t="b">
        <v>0</v>
      </c>
      <c r="Y1752" s="1" t="b">
        <v>0</v>
      </c>
    </row>
    <row r="1753" spans="1:25" x14ac:dyDescent="0.25">
      <c r="A1753" s="1" t="s">
        <v>8169</v>
      </c>
      <c r="B1753" s="1" t="s">
        <v>8170</v>
      </c>
      <c r="C1753" s="1" t="str">
        <f>VLOOKUP(B1753,店铺SKU信息!E:F,2,0)</f>
        <v>AGCY4117-White-XL</v>
      </c>
      <c r="D1753" s="1" t="s">
        <v>8171</v>
      </c>
      <c r="E1753" s="1" t="s">
        <v>8475</v>
      </c>
      <c r="F1753" s="1" t="s">
        <v>7352</v>
      </c>
      <c r="G1753" s="1">
        <v>11.96</v>
      </c>
      <c r="H1753" s="1">
        <v>9.2100000000000009</v>
      </c>
      <c r="I1753" s="1">
        <v>1.38</v>
      </c>
      <c r="J1753" s="1" t="s">
        <v>7353</v>
      </c>
      <c r="K1753" s="1">
        <v>0.24</v>
      </c>
      <c r="L1753" s="1" t="s">
        <v>7354</v>
      </c>
      <c r="M1753" s="1">
        <v>8.7900000000000006E-2</v>
      </c>
      <c r="N1753" s="1" t="s">
        <v>7355</v>
      </c>
      <c r="O1753" s="1" t="s">
        <v>7356</v>
      </c>
      <c r="P1753" s="1">
        <v>0.55000000000000004</v>
      </c>
      <c r="Q1753" s="1">
        <v>0.13</v>
      </c>
      <c r="R1753" s="1">
        <v>3.6799999999999999E-2</v>
      </c>
      <c r="S1753" s="38">
        <v>43678</v>
      </c>
      <c r="T1753" s="1">
        <v>0.69</v>
      </c>
      <c r="U1753" s="1" t="s">
        <v>7357</v>
      </c>
      <c r="V1753" s="1">
        <v>2.5399999999999999E-2</v>
      </c>
      <c r="W1753" s="1" t="s">
        <v>7358</v>
      </c>
      <c r="X1753" s="1" t="b">
        <v>0</v>
      </c>
      <c r="Y1753" s="1" t="b">
        <v>0</v>
      </c>
    </row>
    <row r="1754" spans="1:25" x14ac:dyDescent="0.25">
      <c r="A1754" s="1" t="s">
        <v>8120</v>
      </c>
      <c r="B1754" s="1" t="s">
        <v>8121</v>
      </c>
      <c r="C1754" s="1" t="str">
        <f>VLOOKUP(B1754,店铺SKU信息!E:F,2,0)</f>
        <v>AGM48899-Black-3XL</v>
      </c>
      <c r="D1754" s="1" t="s">
        <v>8122</v>
      </c>
      <c r="E1754" s="1" t="s">
        <v>8475</v>
      </c>
      <c r="F1754" s="1" t="s">
        <v>7352</v>
      </c>
      <c r="G1754" s="1">
        <v>12.56</v>
      </c>
      <c r="H1754" s="1">
        <v>9.92</v>
      </c>
      <c r="I1754" s="1">
        <v>0.59</v>
      </c>
      <c r="J1754" s="1" t="s">
        <v>7353</v>
      </c>
      <c r="K1754" s="1">
        <v>0.35</v>
      </c>
      <c r="L1754" s="1" t="s">
        <v>7354</v>
      </c>
      <c r="M1754" s="1">
        <v>4.2599999999999999E-2</v>
      </c>
      <c r="N1754" s="1" t="s">
        <v>7355</v>
      </c>
      <c r="O1754" s="1" t="s">
        <v>7356</v>
      </c>
      <c r="P1754" s="1">
        <v>2</v>
      </c>
      <c r="Q1754" s="1">
        <v>0</v>
      </c>
      <c r="R1754" s="1">
        <v>8.5099999999999995E-2</v>
      </c>
      <c r="S1754" s="38">
        <v>43678</v>
      </c>
      <c r="T1754" s="1">
        <v>0.69</v>
      </c>
      <c r="U1754" s="1" t="s">
        <v>7357</v>
      </c>
      <c r="V1754" s="1">
        <v>5.8700000000000002E-2</v>
      </c>
      <c r="W1754" s="1" t="s">
        <v>7358</v>
      </c>
      <c r="X1754" s="1" t="b">
        <v>0</v>
      </c>
      <c r="Y1754" s="1" t="b">
        <v>0</v>
      </c>
    </row>
    <row r="1755" spans="1:25" x14ac:dyDescent="0.25">
      <c r="A1755" s="1" t="s">
        <v>8069</v>
      </c>
      <c r="B1755" s="1" t="s">
        <v>8070</v>
      </c>
      <c r="C1755" s="1" t="str">
        <f>VLOOKUP(B1755,店铺SKU信息!E:F,2,0)</f>
        <v>AGM42599-Red-XL</v>
      </c>
      <c r="D1755" s="1" t="s">
        <v>8071</v>
      </c>
      <c r="E1755" s="1" t="s">
        <v>8475</v>
      </c>
      <c r="F1755" s="1" t="s">
        <v>7352</v>
      </c>
      <c r="G1755" s="1">
        <v>12.2</v>
      </c>
      <c r="H1755" s="1">
        <v>9.3000000000000007</v>
      </c>
      <c r="I1755" s="1">
        <v>1.2</v>
      </c>
      <c r="J1755" s="1" t="s">
        <v>7353</v>
      </c>
      <c r="K1755" s="1">
        <v>0.5</v>
      </c>
      <c r="L1755" s="1" t="s">
        <v>7354</v>
      </c>
      <c r="M1755" s="1">
        <v>7.8600000000000003E-2</v>
      </c>
      <c r="N1755" s="1" t="s">
        <v>7355</v>
      </c>
      <c r="O1755" s="1" t="s">
        <v>7356</v>
      </c>
      <c r="P1755" s="1">
        <v>2</v>
      </c>
      <c r="Q1755" s="1">
        <v>0</v>
      </c>
      <c r="R1755" s="1">
        <v>0.15709999999999999</v>
      </c>
      <c r="S1755" s="38">
        <v>43678</v>
      </c>
      <c r="T1755" s="1">
        <v>0.69</v>
      </c>
      <c r="U1755" s="1" t="s">
        <v>7357</v>
      </c>
      <c r="V1755" s="1">
        <v>0.1084</v>
      </c>
      <c r="W1755" s="1" t="s">
        <v>7358</v>
      </c>
      <c r="X1755" s="1" t="b">
        <v>0</v>
      </c>
      <c r="Y1755" s="1" t="b">
        <v>0</v>
      </c>
    </row>
    <row r="1756" spans="1:25" x14ac:dyDescent="0.25">
      <c r="A1756" s="1" t="s">
        <v>8096</v>
      </c>
      <c r="B1756" s="1" t="s">
        <v>8097</v>
      </c>
      <c r="C1756" s="1" t="str">
        <f>VLOOKUP(B1756,店铺SKU信息!E:F,2,0)</f>
        <v>AGM42588-Burgundy-3XL</v>
      </c>
      <c r="D1756" s="1" t="s">
        <v>3402</v>
      </c>
      <c r="E1756" s="1" t="s">
        <v>8475</v>
      </c>
      <c r="F1756" s="1" t="s">
        <v>7352</v>
      </c>
      <c r="G1756" s="1">
        <v>12.1</v>
      </c>
      <c r="H1756" s="1">
        <v>8.9</v>
      </c>
      <c r="I1756" s="1">
        <v>2.4</v>
      </c>
      <c r="J1756" s="1" t="s">
        <v>7353</v>
      </c>
      <c r="K1756" s="1">
        <v>1.1499999999999999</v>
      </c>
      <c r="L1756" s="1" t="s">
        <v>7354</v>
      </c>
      <c r="M1756" s="1">
        <v>0.14940000000000001</v>
      </c>
      <c r="N1756" s="1" t="s">
        <v>7355</v>
      </c>
      <c r="O1756" s="1" t="s">
        <v>7356</v>
      </c>
      <c r="P1756" s="1">
        <v>3</v>
      </c>
      <c r="Q1756" s="1">
        <v>0</v>
      </c>
      <c r="R1756" s="1">
        <v>0.4481</v>
      </c>
      <c r="S1756" s="38">
        <v>43678</v>
      </c>
      <c r="T1756" s="1">
        <v>0.69</v>
      </c>
      <c r="U1756" s="1" t="s">
        <v>7357</v>
      </c>
      <c r="V1756" s="1">
        <v>0.30919999999999997</v>
      </c>
      <c r="W1756" s="1" t="s">
        <v>7358</v>
      </c>
      <c r="X1756" s="1" t="b">
        <v>0</v>
      </c>
      <c r="Y1756" s="1" t="b">
        <v>0</v>
      </c>
    </row>
    <row r="1757" spans="1:25" x14ac:dyDescent="0.25">
      <c r="A1757" s="1" t="s">
        <v>8296</v>
      </c>
      <c r="B1757" s="1" t="s">
        <v>8297</v>
      </c>
      <c r="C1757" s="1" t="str">
        <f>VLOOKUP(B1757,店铺SKU信息!E:F,2,0)</f>
        <v>AGCY4117-White-M</v>
      </c>
      <c r="D1757" s="1" t="s">
        <v>8298</v>
      </c>
      <c r="E1757" s="1" t="s">
        <v>8475</v>
      </c>
      <c r="F1757" s="1" t="s">
        <v>7352</v>
      </c>
      <c r="G1757" s="1">
        <v>11.96</v>
      </c>
      <c r="H1757" s="1">
        <v>9.2100000000000009</v>
      </c>
      <c r="I1757" s="1">
        <v>1.38</v>
      </c>
      <c r="J1757" s="1" t="s">
        <v>7353</v>
      </c>
      <c r="K1757" s="1">
        <v>0.24</v>
      </c>
      <c r="L1757" s="1" t="s">
        <v>7354</v>
      </c>
      <c r="M1757" s="1">
        <v>8.7900000000000006E-2</v>
      </c>
      <c r="N1757" s="1" t="s">
        <v>7355</v>
      </c>
      <c r="O1757" s="1" t="s">
        <v>7356</v>
      </c>
      <c r="P1757" s="1">
        <v>0.55000000000000004</v>
      </c>
      <c r="Q1757" s="1">
        <v>0.13</v>
      </c>
      <c r="R1757" s="1">
        <v>3.6799999999999999E-2</v>
      </c>
      <c r="S1757" s="38">
        <v>43678</v>
      </c>
      <c r="T1757" s="1">
        <v>0.69</v>
      </c>
      <c r="U1757" s="1" t="s">
        <v>7357</v>
      </c>
      <c r="V1757" s="1">
        <v>2.5399999999999999E-2</v>
      </c>
      <c r="W1757" s="1" t="s">
        <v>7358</v>
      </c>
      <c r="X1757" s="1" t="b">
        <v>0</v>
      </c>
      <c r="Y1757" s="1" t="b">
        <v>0</v>
      </c>
    </row>
    <row r="1758" spans="1:25" x14ac:dyDescent="0.25">
      <c r="A1758" s="1" t="s">
        <v>7673</v>
      </c>
      <c r="B1758" s="1" t="s">
        <v>7674</v>
      </c>
      <c r="C1758" s="1" t="str">
        <f>VLOOKUP(B1758,店铺SKU信息!E:F,2,0)</f>
        <v>AGM42544-Black-3XL</v>
      </c>
      <c r="D1758" s="1" t="s">
        <v>7675</v>
      </c>
      <c r="E1758" s="1" t="s">
        <v>8475</v>
      </c>
      <c r="F1758" s="1" t="s">
        <v>7352</v>
      </c>
      <c r="G1758" s="1">
        <v>12.8</v>
      </c>
      <c r="H1758" s="1">
        <v>6</v>
      </c>
      <c r="I1758" s="1">
        <v>2.4</v>
      </c>
      <c r="J1758" s="1" t="s">
        <v>7353</v>
      </c>
      <c r="K1758" s="1">
        <v>0.6</v>
      </c>
      <c r="L1758" s="1" t="s">
        <v>7354</v>
      </c>
      <c r="M1758" s="1">
        <v>0.1066</v>
      </c>
      <c r="N1758" s="1" t="s">
        <v>7355</v>
      </c>
      <c r="O1758" s="1" t="s">
        <v>7356</v>
      </c>
      <c r="P1758" s="1">
        <v>1</v>
      </c>
      <c r="Q1758" s="1">
        <v>0</v>
      </c>
      <c r="R1758" s="1">
        <v>0.1066</v>
      </c>
      <c r="S1758" s="38">
        <v>43678</v>
      </c>
      <c r="T1758" s="1">
        <v>0.69</v>
      </c>
      <c r="U1758" s="1" t="s">
        <v>7357</v>
      </c>
      <c r="V1758" s="1">
        <v>7.3499999999999996E-2</v>
      </c>
      <c r="W1758" s="1" t="s">
        <v>7358</v>
      </c>
      <c r="X1758" s="1" t="b">
        <v>0</v>
      </c>
      <c r="Y1758" s="1" t="b">
        <v>0</v>
      </c>
    </row>
    <row r="1759" spans="1:25" x14ac:dyDescent="0.25">
      <c r="A1759" s="1" t="s">
        <v>8075</v>
      </c>
      <c r="B1759" s="1" t="s">
        <v>8076</v>
      </c>
      <c r="C1759" s="1" t="str">
        <f>VLOOKUP(B1759,店铺SKU信息!E:F,2,0)</f>
        <v>AGM42600-Red-2XL</v>
      </c>
      <c r="D1759" s="1" t="s">
        <v>8077</v>
      </c>
      <c r="E1759" s="1" t="s">
        <v>8475</v>
      </c>
      <c r="F1759" s="1" t="s">
        <v>7352</v>
      </c>
      <c r="G1759" s="1">
        <v>12.85</v>
      </c>
      <c r="H1759" s="1">
        <v>9.0399999999999991</v>
      </c>
      <c r="I1759" s="1">
        <v>1.65</v>
      </c>
      <c r="J1759" s="1" t="s">
        <v>7353</v>
      </c>
      <c r="K1759" s="1">
        <v>0.45</v>
      </c>
      <c r="L1759" s="1" t="s">
        <v>7354</v>
      </c>
      <c r="M1759" s="1">
        <v>0.1109</v>
      </c>
      <c r="N1759" s="1" t="s">
        <v>7355</v>
      </c>
      <c r="O1759" s="1" t="s">
        <v>7356</v>
      </c>
      <c r="P1759" s="1">
        <v>1</v>
      </c>
      <c r="Q1759" s="1">
        <v>0</v>
      </c>
      <c r="R1759" s="1">
        <v>0.1109</v>
      </c>
      <c r="S1759" s="38">
        <v>43678</v>
      </c>
      <c r="T1759" s="1">
        <v>0.69</v>
      </c>
      <c r="U1759" s="1" t="s">
        <v>7357</v>
      </c>
      <c r="V1759" s="1">
        <v>7.6499999999999999E-2</v>
      </c>
      <c r="W1759" s="1" t="s">
        <v>7358</v>
      </c>
      <c r="X1759" s="1" t="b">
        <v>0</v>
      </c>
      <c r="Y1759" s="1" t="b">
        <v>0</v>
      </c>
    </row>
    <row r="1760" spans="1:25" x14ac:dyDescent="0.25">
      <c r="A1760" s="1" t="s">
        <v>7413</v>
      </c>
      <c r="B1760" s="1" t="s">
        <v>7414</v>
      </c>
      <c r="C1760" s="1" t="str">
        <f>VLOOKUP(B1760,店铺SKU信息!E:F,2,0)</f>
        <v>AGM42599-Red-4XL</v>
      </c>
      <c r="D1760" s="1" t="s">
        <v>7415</v>
      </c>
      <c r="E1760" s="1" t="s">
        <v>8475</v>
      </c>
      <c r="F1760" s="1" t="s">
        <v>7352</v>
      </c>
      <c r="G1760" s="1">
        <v>12.2</v>
      </c>
      <c r="H1760" s="1">
        <v>9.3000000000000007</v>
      </c>
      <c r="I1760" s="1">
        <v>1.2</v>
      </c>
      <c r="J1760" s="1" t="s">
        <v>7353</v>
      </c>
      <c r="K1760" s="1">
        <v>0.5</v>
      </c>
      <c r="L1760" s="1" t="s">
        <v>7354</v>
      </c>
      <c r="M1760" s="1">
        <v>7.8799999999999995E-2</v>
      </c>
      <c r="N1760" s="1" t="s">
        <v>7355</v>
      </c>
      <c r="O1760" s="1" t="s">
        <v>7356</v>
      </c>
      <c r="P1760" s="1">
        <v>1</v>
      </c>
      <c r="Q1760" s="1">
        <v>0</v>
      </c>
      <c r="R1760" s="1">
        <v>7.8799999999999995E-2</v>
      </c>
      <c r="S1760" s="38">
        <v>43678</v>
      </c>
      <c r="T1760" s="1">
        <v>0.69</v>
      </c>
      <c r="U1760" s="1" t="s">
        <v>7357</v>
      </c>
      <c r="V1760" s="1">
        <v>5.4399999999999997E-2</v>
      </c>
      <c r="W1760" s="1" t="s">
        <v>7358</v>
      </c>
      <c r="X1760" s="1" t="b">
        <v>0</v>
      </c>
      <c r="Y1760" s="1" t="b">
        <v>0</v>
      </c>
    </row>
    <row r="1761" spans="1:25" x14ac:dyDescent="0.25">
      <c r="A1761" s="1" t="s">
        <v>7510</v>
      </c>
      <c r="B1761" s="1" t="s">
        <v>7511</v>
      </c>
      <c r="C1761" s="1" t="str">
        <f>VLOOKUP(B1761,店铺SKU信息!E:F,2,0)</f>
        <v>AGM48899-Burgundy-XL</v>
      </c>
      <c r="D1761" s="1" t="s">
        <v>7512</v>
      </c>
      <c r="E1761" s="1" t="s">
        <v>8475</v>
      </c>
      <c r="F1761" s="1" t="s">
        <v>7352</v>
      </c>
      <c r="G1761" s="1">
        <v>12.56</v>
      </c>
      <c r="H1761" s="1">
        <v>9.92</v>
      </c>
      <c r="I1761" s="1">
        <v>0.59</v>
      </c>
      <c r="J1761" s="1" t="s">
        <v>7353</v>
      </c>
      <c r="K1761" s="1">
        <v>0.35</v>
      </c>
      <c r="L1761" s="1" t="s">
        <v>7354</v>
      </c>
      <c r="M1761" s="1">
        <v>4.2599999999999999E-2</v>
      </c>
      <c r="N1761" s="1" t="s">
        <v>7355</v>
      </c>
      <c r="O1761" s="1" t="s">
        <v>7356</v>
      </c>
      <c r="P1761" s="1">
        <v>2</v>
      </c>
      <c r="Q1761" s="1">
        <v>0</v>
      </c>
      <c r="R1761" s="1">
        <v>8.5199999999999998E-2</v>
      </c>
      <c r="S1761" s="38">
        <v>43678</v>
      </c>
      <c r="T1761" s="1">
        <v>0.69</v>
      </c>
      <c r="U1761" s="1" t="s">
        <v>7357</v>
      </c>
      <c r="V1761" s="1">
        <v>5.8799999999999998E-2</v>
      </c>
      <c r="W1761" s="1" t="s">
        <v>7358</v>
      </c>
      <c r="X1761" s="1" t="b">
        <v>0</v>
      </c>
      <c r="Y1761" s="1" t="b">
        <v>0</v>
      </c>
    </row>
    <row r="1762" spans="1:25" x14ac:dyDescent="0.25">
      <c r="A1762" s="1" t="s">
        <v>8152</v>
      </c>
      <c r="B1762" s="1" t="s">
        <v>8153</v>
      </c>
      <c r="C1762" s="1" t="str">
        <f>VLOOKUP(B1762,店铺SKU信息!E:F,2,0)</f>
        <v>AGM48899-Burgundy-4XL</v>
      </c>
      <c r="D1762" s="1" t="s">
        <v>8154</v>
      </c>
      <c r="E1762" s="1" t="s">
        <v>8475</v>
      </c>
      <c r="F1762" s="1" t="s">
        <v>7352</v>
      </c>
      <c r="G1762" s="1">
        <v>12.56</v>
      </c>
      <c r="H1762" s="1">
        <v>9.92</v>
      </c>
      <c r="I1762" s="1">
        <v>0.59</v>
      </c>
      <c r="J1762" s="1" t="s">
        <v>7353</v>
      </c>
      <c r="K1762" s="1">
        <v>0.35</v>
      </c>
      <c r="L1762" s="1" t="s">
        <v>7354</v>
      </c>
      <c r="M1762" s="1">
        <v>4.2599999999999999E-2</v>
      </c>
      <c r="N1762" s="1" t="s">
        <v>7355</v>
      </c>
      <c r="O1762" s="1" t="s">
        <v>7356</v>
      </c>
      <c r="P1762" s="1">
        <v>2</v>
      </c>
      <c r="Q1762" s="1">
        <v>0</v>
      </c>
      <c r="R1762" s="1">
        <v>8.5099999999999995E-2</v>
      </c>
      <c r="S1762" s="38">
        <v>43678</v>
      </c>
      <c r="T1762" s="1">
        <v>0.69</v>
      </c>
      <c r="U1762" s="1" t="s">
        <v>7357</v>
      </c>
      <c r="V1762" s="1">
        <v>5.8700000000000002E-2</v>
      </c>
      <c r="W1762" s="1" t="s">
        <v>7358</v>
      </c>
      <c r="X1762" s="1" t="b">
        <v>0</v>
      </c>
      <c r="Y1762" s="1" t="b">
        <v>0</v>
      </c>
    </row>
    <row r="1763" spans="1:25" x14ac:dyDescent="0.25">
      <c r="A1763" s="1" t="s">
        <v>8087</v>
      </c>
      <c r="B1763" s="1" t="s">
        <v>8088</v>
      </c>
      <c r="C1763" s="1" t="str">
        <f>VLOOKUP(B1763,店铺SKU信息!E:F,2,0)</f>
        <v>AGM19377-Blue-XL</v>
      </c>
      <c r="D1763" s="1" t="s">
        <v>8089</v>
      </c>
      <c r="E1763" s="1" t="s">
        <v>8475</v>
      </c>
      <c r="F1763" s="1" t="s">
        <v>7352</v>
      </c>
      <c r="G1763" s="1">
        <v>12.68</v>
      </c>
      <c r="H1763" s="1">
        <v>10.19</v>
      </c>
      <c r="I1763" s="1">
        <v>1.18</v>
      </c>
      <c r="J1763" s="1" t="s">
        <v>7353</v>
      </c>
      <c r="K1763" s="1">
        <v>0.4</v>
      </c>
      <c r="L1763" s="1" t="s">
        <v>7354</v>
      </c>
      <c r="M1763" s="1">
        <v>8.8300000000000003E-2</v>
      </c>
      <c r="N1763" s="1" t="s">
        <v>7355</v>
      </c>
      <c r="O1763" s="1" t="s">
        <v>7356</v>
      </c>
      <c r="P1763" s="1">
        <v>2</v>
      </c>
      <c r="Q1763" s="1">
        <v>0</v>
      </c>
      <c r="R1763" s="1">
        <v>0.17660000000000001</v>
      </c>
      <c r="S1763" s="38">
        <v>43678</v>
      </c>
      <c r="T1763" s="1">
        <v>0.69</v>
      </c>
      <c r="U1763" s="1" t="s">
        <v>7357</v>
      </c>
      <c r="V1763" s="1">
        <v>0.12189999999999999</v>
      </c>
      <c r="W1763" s="1" t="s">
        <v>7358</v>
      </c>
      <c r="X1763" s="1" t="b">
        <v>0</v>
      </c>
      <c r="Y1763" s="1" t="b">
        <v>0</v>
      </c>
    </row>
    <row r="1764" spans="1:25" x14ac:dyDescent="0.25">
      <c r="A1764" s="1" t="s">
        <v>8161</v>
      </c>
      <c r="B1764" s="1" t="s">
        <v>8162</v>
      </c>
      <c r="C1764" s="1" t="str">
        <f>VLOOKUP(B1764,店铺SKU信息!E:F,2,0)</f>
        <v>AGM19377-Blue-3XL</v>
      </c>
      <c r="D1764" s="1" t="s">
        <v>8163</v>
      </c>
      <c r="E1764" s="1" t="s">
        <v>8475</v>
      </c>
      <c r="F1764" s="1" t="s">
        <v>7352</v>
      </c>
      <c r="G1764" s="1">
        <v>12.68</v>
      </c>
      <c r="H1764" s="1">
        <v>10.19</v>
      </c>
      <c r="I1764" s="1">
        <v>1.18</v>
      </c>
      <c r="J1764" s="1" t="s">
        <v>7353</v>
      </c>
      <c r="K1764" s="1">
        <v>0.4</v>
      </c>
      <c r="L1764" s="1" t="s">
        <v>7354</v>
      </c>
      <c r="M1764" s="1">
        <v>8.8300000000000003E-2</v>
      </c>
      <c r="N1764" s="1" t="s">
        <v>7355</v>
      </c>
      <c r="O1764" s="1" t="s">
        <v>7356</v>
      </c>
      <c r="P1764" s="1">
        <v>2</v>
      </c>
      <c r="Q1764" s="1">
        <v>0</v>
      </c>
      <c r="R1764" s="1">
        <v>0.17660000000000001</v>
      </c>
      <c r="S1764" s="38">
        <v>43678</v>
      </c>
      <c r="T1764" s="1">
        <v>0.69</v>
      </c>
      <c r="U1764" s="1" t="s">
        <v>7357</v>
      </c>
      <c r="V1764" s="1">
        <v>0.12189999999999999</v>
      </c>
      <c r="W1764" s="1" t="s">
        <v>7358</v>
      </c>
      <c r="X1764" s="1" t="b">
        <v>0</v>
      </c>
      <c r="Y1764" s="1" t="b">
        <v>0</v>
      </c>
    </row>
    <row r="1765" spans="1:25" x14ac:dyDescent="0.25">
      <c r="A1765" s="1" t="s">
        <v>7906</v>
      </c>
      <c r="B1765" s="1" t="s">
        <v>7907</v>
      </c>
      <c r="C1765" s="1" t="str">
        <f>VLOOKUP(B1765,店铺SKU信息!E:F,2,0)</f>
        <v>AGCY6820-White-S</v>
      </c>
      <c r="D1765" s="1" t="s">
        <v>3198</v>
      </c>
      <c r="E1765" s="1" t="s">
        <v>8475</v>
      </c>
      <c r="F1765" s="1" t="s">
        <v>7352</v>
      </c>
      <c r="G1765" s="1">
        <v>13.07</v>
      </c>
      <c r="H1765" s="1">
        <v>10.28</v>
      </c>
      <c r="I1765" s="1">
        <v>0.79</v>
      </c>
      <c r="J1765" s="1" t="s">
        <v>7353</v>
      </c>
      <c r="K1765" s="1">
        <v>0.2</v>
      </c>
      <c r="L1765" s="1" t="s">
        <v>7354</v>
      </c>
      <c r="M1765" s="1">
        <v>6.1400000000000003E-2</v>
      </c>
      <c r="N1765" s="1" t="s">
        <v>7355</v>
      </c>
      <c r="O1765" s="1" t="s">
        <v>7356</v>
      </c>
      <c r="P1765" s="1">
        <v>3.74</v>
      </c>
      <c r="Q1765" s="1">
        <v>0</v>
      </c>
      <c r="R1765" s="1">
        <v>0.22989999999999999</v>
      </c>
      <c r="S1765" s="38">
        <v>43678</v>
      </c>
      <c r="T1765" s="1">
        <v>0.69</v>
      </c>
      <c r="U1765" s="1" t="s">
        <v>7357</v>
      </c>
      <c r="V1765" s="1">
        <v>0.15859999999999999</v>
      </c>
      <c r="W1765" s="1" t="s">
        <v>7358</v>
      </c>
      <c r="X1765" s="1" t="b">
        <v>0</v>
      </c>
      <c r="Y1765" s="1" t="b">
        <v>0</v>
      </c>
    </row>
    <row r="1766" spans="1:25" x14ac:dyDescent="0.25">
      <c r="A1766" s="1" t="s">
        <v>8127</v>
      </c>
      <c r="B1766" s="1" t="s">
        <v>8128</v>
      </c>
      <c r="C1766" s="1" t="str">
        <f>VLOOKUP(B1766,店铺SKU信息!E:F,2,0)</f>
        <v>AGM19377-Gray-XL</v>
      </c>
      <c r="D1766" s="1" t="s">
        <v>8129</v>
      </c>
      <c r="E1766" s="1" t="s">
        <v>8475</v>
      </c>
      <c r="F1766" s="1" t="s">
        <v>7352</v>
      </c>
      <c r="G1766" s="1">
        <v>12.68</v>
      </c>
      <c r="H1766" s="1">
        <v>10.19</v>
      </c>
      <c r="I1766" s="1">
        <v>1.18</v>
      </c>
      <c r="J1766" s="1" t="s">
        <v>7353</v>
      </c>
      <c r="K1766" s="1">
        <v>0.4</v>
      </c>
      <c r="L1766" s="1" t="s">
        <v>7354</v>
      </c>
      <c r="M1766" s="1">
        <v>8.8300000000000003E-2</v>
      </c>
      <c r="N1766" s="1" t="s">
        <v>7355</v>
      </c>
      <c r="O1766" s="1" t="s">
        <v>7356</v>
      </c>
      <c r="P1766" s="1">
        <v>2</v>
      </c>
      <c r="Q1766" s="1">
        <v>0</v>
      </c>
      <c r="R1766" s="1">
        <v>0.17660000000000001</v>
      </c>
      <c r="S1766" s="38">
        <v>43678</v>
      </c>
      <c r="T1766" s="1">
        <v>0.69</v>
      </c>
      <c r="U1766" s="1" t="s">
        <v>7357</v>
      </c>
      <c r="V1766" s="1">
        <v>0.12189999999999999</v>
      </c>
      <c r="W1766" s="1" t="s">
        <v>7358</v>
      </c>
      <c r="X1766" s="1" t="b">
        <v>0</v>
      </c>
      <c r="Y1766" s="1" t="b">
        <v>0</v>
      </c>
    </row>
    <row r="1767" spans="1:25" x14ac:dyDescent="0.25">
      <c r="A1767" s="1" t="s">
        <v>8102</v>
      </c>
      <c r="B1767" s="1" t="s">
        <v>8103</v>
      </c>
      <c r="C1767" s="1" t="str">
        <f>VLOOKUP(B1767,店铺SKU信息!E:F,2,0)</f>
        <v>AGM42588-Green-XL</v>
      </c>
      <c r="D1767" s="1" t="s">
        <v>8104</v>
      </c>
      <c r="E1767" s="1" t="s">
        <v>8475</v>
      </c>
      <c r="F1767" s="1" t="s">
        <v>7352</v>
      </c>
      <c r="G1767" s="1">
        <v>12.1</v>
      </c>
      <c r="H1767" s="1">
        <v>8.9</v>
      </c>
      <c r="I1767" s="1">
        <v>2.4</v>
      </c>
      <c r="J1767" s="1" t="s">
        <v>7353</v>
      </c>
      <c r="K1767" s="1">
        <v>1.1499999999999999</v>
      </c>
      <c r="L1767" s="1" t="s">
        <v>7354</v>
      </c>
      <c r="M1767" s="1">
        <v>0.14940000000000001</v>
      </c>
      <c r="N1767" s="1" t="s">
        <v>7355</v>
      </c>
      <c r="O1767" s="1" t="s">
        <v>7356</v>
      </c>
      <c r="P1767" s="1">
        <v>2</v>
      </c>
      <c r="Q1767" s="1">
        <v>0</v>
      </c>
      <c r="R1767" s="1">
        <v>0.29870000000000002</v>
      </c>
      <c r="S1767" s="38">
        <v>43678</v>
      </c>
      <c r="T1767" s="1">
        <v>0.69</v>
      </c>
      <c r="U1767" s="1" t="s">
        <v>7357</v>
      </c>
      <c r="V1767" s="1">
        <v>0.20610000000000001</v>
      </c>
      <c r="W1767" s="1" t="s">
        <v>7358</v>
      </c>
      <c r="X1767" s="1" t="b">
        <v>0</v>
      </c>
      <c r="Y1767" s="1" t="b">
        <v>0</v>
      </c>
    </row>
    <row r="1768" spans="1:25" x14ac:dyDescent="0.25">
      <c r="A1768" s="1" t="s">
        <v>8117</v>
      </c>
      <c r="B1768" s="1" t="s">
        <v>8118</v>
      </c>
      <c r="C1768" s="1" t="str">
        <f>VLOOKUP(B1768,店铺SKU信息!E:F,2,0)</f>
        <v>AGM42599-Black-XL</v>
      </c>
      <c r="D1768" s="1" t="s">
        <v>8119</v>
      </c>
      <c r="E1768" s="1" t="s">
        <v>8475</v>
      </c>
      <c r="F1768" s="1" t="s">
        <v>7352</v>
      </c>
      <c r="G1768" s="1">
        <v>12.2</v>
      </c>
      <c r="H1768" s="1">
        <v>9.3000000000000007</v>
      </c>
      <c r="I1768" s="1">
        <v>1.2</v>
      </c>
      <c r="J1768" s="1" t="s">
        <v>7353</v>
      </c>
      <c r="K1768" s="1">
        <v>0.5</v>
      </c>
      <c r="L1768" s="1" t="s">
        <v>7354</v>
      </c>
      <c r="M1768" s="1">
        <v>7.8600000000000003E-2</v>
      </c>
      <c r="N1768" s="1" t="s">
        <v>7355</v>
      </c>
      <c r="O1768" s="1" t="s">
        <v>7356</v>
      </c>
      <c r="P1768" s="1">
        <v>3</v>
      </c>
      <c r="Q1768" s="1">
        <v>0</v>
      </c>
      <c r="R1768" s="1">
        <v>0.23569999999999999</v>
      </c>
      <c r="S1768" s="38">
        <v>43678</v>
      </c>
      <c r="T1768" s="1">
        <v>0.69</v>
      </c>
      <c r="U1768" s="1" t="s">
        <v>7357</v>
      </c>
      <c r="V1768" s="1">
        <v>0.16259999999999999</v>
      </c>
      <c r="W1768" s="1" t="s">
        <v>7358</v>
      </c>
      <c r="X1768" s="1" t="b">
        <v>0</v>
      </c>
      <c r="Y1768" s="1" t="b">
        <v>0</v>
      </c>
    </row>
    <row r="1769" spans="1:25" x14ac:dyDescent="0.25">
      <c r="A1769" s="1" t="s">
        <v>8109</v>
      </c>
      <c r="B1769" s="1" t="s">
        <v>8110</v>
      </c>
      <c r="C1769" s="1" t="str">
        <f>VLOOKUP(B1769,店铺SKU信息!E:F,2,0)</f>
        <v>AGM42588-Green-4XL</v>
      </c>
      <c r="D1769" s="1" t="s">
        <v>2627</v>
      </c>
      <c r="E1769" s="1" t="s">
        <v>8475</v>
      </c>
      <c r="F1769" s="1" t="s">
        <v>7352</v>
      </c>
      <c r="G1769" s="1">
        <v>12.1</v>
      </c>
      <c r="H1769" s="1">
        <v>8.9</v>
      </c>
      <c r="I1769" s="1">
        <v>2.4</v>
      </c>
      <c r="J1769" s="1" t="s">
        <v>7353</v>
      </c>
      <c r="K1769" s="1">
        <v>1.1499999999999999</v>
      </c>
      <c r="L1769" s="1" t="s">
        <v>7354</v>
      </c>
      <c r="M1769" s="1">
        <v>0.14940000000000001</v>
      </c>
      <c r="N1769" s="1" t="s">
        <v>7355</v>
      </c>
      <c r="O1769" s="1" t="s">
        <v>7356</v>
      </c>
      <c r="P1769" s="1">
        <v>2</v>
      </c>
      <c r="Q1769" s="1">
        <v>0</v>
      </c>
      <c r="R1769" s="1">
        <v>0.29870000000000002</v>
      </c>
      <c r="S1769" s="38">
        <v>43678</v>
      </c>
      <c r="T1769" s="1">
        <v>0.69</v>
      </c>
      <c r="U1769" s="1" t="s">
        <v>7357</v>
      </c>
      <c r="V1769" s="1">
        <v>0.20610000000000001</v>
      </c>
      <c r="W1769" s="1" t="s">
        <v>7358</v>
      </c>
      <c r="X1769" s="1" t="b">
        <v>0</v>
      </c>
      <c r="Y1769" s="1" t="b">
        <v>0</v>
      </c>
    </row>
    <row r="1770" spans="1:25" x14ac:dyDescent="0.25">
      <c r="A1770" s="1" t="s">
        <v>7548</v>
      </c>
      <c r="B1770" s="1" t="s">
        <v>7549</v>
      </c>
      <c r="C1770" s="1" t="str">
        <f>VLOOKUP(B1770,店铺SKU信息!E:F,2,0)</f>
        <v>AGM42588-Burgundy-XL</v>
      </c>
      <c r="D1770" s="1" t="s">
        <v>7550</v>
      </c>
      <c r="E1770" s="1" t="s">
        <v>8475</v>
      </c>
      <c r="F1770" s="1" t="s">
        <v>7352</v>
      </c>
      <c r="G1770" s="1">
        <v>12.1</v>
      </c>
      <c r="H1770" s="1">
        <v>8.9</v>
      </c>
      <c r="I1770" s="1">
        <v>2.4</v>
      </c>
      <c r="J1770" s="1" t="s">
        <v>7353</v>
      </c>
      <c r="K1770" s="1">
        <v>1.1499999999999999</v>
      </c>
      <c r="L1770" s="1" t="s">
        <v>7354</v>
      </c>
      <c r="M1770" s="1">
        <v>0.14940000000000001</v>
      </c>
      <c r="N1770" s="1" t="s">
        <v>7355</v>
      </c>
      <c r="O1770" s="1" t="s">
        <v>7356</v>
      </c>
      <c r="P1770" s="1">
        <v>1</v>
      </c>
      <c r="Q1770" s="1">
        <v>0</v>
      </c>
      <c r="R1770" s="1">
        <v>0.14940000000000001</v>
      </c>
      <c r="S1770" s="38">
        <v>43678</v>
      </c>
      <c r="T1770" s="1">
        <v>0.69</v>
      </c>
      <c r="U1770" s="1" t="s">
        <v>7357</v>
      </c>
      <c r="V1770" s="1">
        <v>0.1031</v>
      </c>
      <c r="W1770" s="1" t="s">
        <v>7358</v>
      </c>
      <c r="X1770" s="1" t="b">
        <v>0</v>
      </c>
      <c r="Y1770" s="1" t="b">
        <v>0</v>
      </c>
    </row>
    <row r="1771" spans="1:25" x14ac:dyDescent="0.25">
      <c r="A1771" s="1" t="s">
        <v>8026</v>
      </c>
      <c r="B1771" s="1" t="s">
        <v>8027</v>
      </c>
      <c r="C1771" s="1" t="str">
        <f>VLOOKUP(B1771,店铺SKU信息!E:F,2,0)</f>
        <v>AGM42599-Army Green-2XL</v>
      </c>
      <c r="D1771" s="1" t="s">
        <v>4182</v>
      </c>
      <c r="E1771" s="1" t="s">
        <v>8475</v>
      </c>
      <c r="F1771" s="1" t="s">
        <v>7352</v>
      </c>
      <c r="G1771" s="1">
        <v>12.2</v>
      </c>
      <c r="H1771" s="1">
        <v>9.3000000000000007</v>
      </c>
      <c r="I1771" s="1">
        <v>1.2</v>
      </c>
      <c r="J1771" s="1" t="s">
        <v>7353</v>
      </c>
      <c r="K1771" s="1">
        <v>0.5</v>
      </c>
      <c r="L1771" s="1" t="s">
        <v>7354</v>
      </c>
      <c r="M1771" s="1">
        <v>7.8600000000000003E-2</v>
      </c>
      <c r="N1771" s="1" t="s">
        <v>7355</v>
      </c>
      <c r="O1771" s="1" t="s">
        <v>7356</v>
      </c>
      <c r="P1771" s="1">
        <v>2</v>
      </c>
      <c r="Q1771" s="1">
        <v>0</v>
      </c>
      <c r="R1771" s="1">
        <v>0.15709999999999999</v>
      </c>
      <c r="S1771" s="38">
        <v>43678</v>
      </c>
      <c r="T1771" s="1">
        <v>0.69</v>
      </c>
      <c r="U1771" s="1" t="s">
        <v>7357</v>
      </c>
      <c r="V1771" s="1">
        <v>0.1084</v>
      </c>
      <c r="W1771" s="1" t="s">
        <v>7358</v>
      </c>
      <c r="X1771" s="1" t="b">
        <v>0</v>
      </c>
      <c r="Y1771" s="1" t="b">
        <v>0</v>
      </c>
    </row>
    <row r="1772" spans="1:25" x14ac:dyDescent="0.25">
      <c r="A1772" s="1" t="s">
        <v>7519</v>
      </c>
      <c r="B1772" s="1" t="s">
        <v>7520</v>
      </c>
      <c r="C1772" s="1" t="str">
        <f>VLOOKUP(B1772,店铺SKU信息!E:F,2,0)</f>
        <v>AGM42599-Red-2XL</v>
      </c>
      <c r="D1772" s="1" t="s">
        <v>4185</v>
      </c>
      <c r="E1772" s="1" t="s">
        <v>8475</v>
      </c>
      <c r="F1772" s="1" t="s">
        <v>7352</v>
      </c>
      <c r="G1772" s="1">
        <v>12.2</v>
      </c>
      <c r="H1772" s="1">
        <v>9.3000000000000007</v>
      </c>
      <c r="I1772" s="1">
        <v>1.2</v>
      </c>
      <c r="J1772" s="1" t="s">
        <v>7353</v>
      </c>
      <c r="K1772" s="1">
        <v>0.5</v>
      </c>
      <c r="L1772" s="1" t="s">
        <v>7354</v>
      </c>
      <c r="M1772" s="1">
        <v>7.8600000000000003E-2</v>
      </c>
      <c r="N1772" s="1" t="s">
        <v>7355</v>
      </c>
      <c r="O1772" s="1" t="s">
        <v>7356</v>
      </c>
      <c r="P1772" s="1">
        <v>2</v>
      </c>
      <c r="Q1772" s="1">
        <v>0</v>
      </c>
      <c r="R1772" s="1">
        <v>0.15709999999999999</v>
      </c>
      <c r="S1772" s="38">
        <v>43678</v>
      </c>
      <c r="T1772" s="1">
        <v>0.69</v>
      </c>
      <c r="U1772" s="1" t="s">
        <v>7357</v>
      </c>
      <c r="V1772" s="1">
        <v>0.1084</v>
      </c>
      <c r="W1772" s="1" t="s">
        <v>7358</v>
      </c>
      <c r="X1772" s="1" t="b">
        <v>0</v>
      </c>
      <c r="Y1772" s="1" t="b">
        <v>0</v>
      </c>
    </row>
    <row r="1773" spans="1:25" x14ac:dyDescent="0.25">
      <c r="A1773" s="1" t="s">
        <v>8107</v>
      </c>
      <c r="B1773" s="1" t="s">
        <v>8108</v>
      </c>
      <c r="C1773" s="1" t="str">
        <f>VLOOKUP(B1773,店铺SKU信息!E:F,2,0)</f>
        <v>AGM19377-Black-4XL</v>
      </c>
      <c r="D1773" s="1" t="s">
        <v>7265</v>
      </c>
      <c r="E1773" s="1" t="s">
        <v>8475</v>
      </c>
      <c r="F1773" s="1" t="s">
        <v>7352</v>
      </c>
      <c r="G1773" s="1">
        <v>12.68</v>
      </c>
      <c r="H1773" s="1">
        <v>10.19</v>
      </c>
      <c r="I1773" s="1">
        <v>1.18</v>
      </c>
      <c r="J1773" s="1" t="s">
        <v>7353</v>
      </c>
      <c r="K1773" s="1">
        <v>0.4</v>
      </c>
      <c r="L1773" s="1" t="s">
        <v>7354</v>
      </c>
      <c r="M1773" s="1">
        <v>8.8300000000000003E-2</v>
      </c>
      <c r="N1773" s="1" t="s">
        <v>7355</v>
      </c>
      <c r="O1773" s="1" t="s">
        <v>7356</v>
      </c>
      <c r="P1773" s="1">
        <v>2</v>
      </c>
      <c r="Q1773" s="1">
        <v>0</v>
      </c>
      <c r="R1773" s="1">
        <v>0.17660000000000001</v>
      </c>
      <c r="S1773" s="38">
        <v>43678</v>
      </c>
      <c r="T1773" s="1">
        <v>0.69</v>
      </c>
      <c r="U1773" s="1" t="s">
        <v>7357</v>
      </c>
      <c r="V1773" s="1">
        <v>0.12189999999999999</v>
      </c>
      <c r="W1773" s="1" t="s">
        <v>7358</v>
      </c>
      <c r="X1773" s="1" t="b">
        <v>0</v>
      </c>
      <c r="Y1773" s="1" t="b">
        <v>0</v>
      </c>
    </row>
    <row r="1774" spans="1:25" x14ac:dyDescent="0.25">
      <c r="A1774" s="1" t="s">
        <v>8052</v>
      </c>
      <c r="B1774" s="1" t="s">
        <v>8053</v>
      </c>
      <c r="C1774" s="1" t="str">
        <f>VLOOKUP(B1774,店铺SKU信息!E:F,2,0)</f>
        <v>AGM42599-Army Green-3XL</v>
      </c>
      <c r="D1774" s="1" t="s">
        <v>8054</v>
      </c>
      <c r="E1774" s="1" t="s">
        <v>8475</v>
      </c>
      <c r="F1774" s="1" t="s">
        <v>7352</v>
      </c>
      <c r="G1774" s="1">
        <v>12.2</v>
      </c>
      <c r="H1774" s="1">
        <v>9.3000000000000007</v>
      </c>
      <c r="I1774" s="1">
        <v>1.2</v>
      </c>
      <c r="J1774" s="1" t="s">
        <v>7353</v>
      </c>
      <c r="K1774" s="1">
        <v>0.5</v>
      </c>
      <c r="L1774" s="1" t="s">
        <v>7354</v>
      </c>
      <c r="M1774" s="1">
        <v>7.8600000000000003E-2</v>
      </c>
      <c r="N1774" s="1" t="s">
        <v>7355</v>
      </c>
      <c r="O1774" s="1" t="s">
        <v>7356</v>
      </c>
      <c r="P1774" s="1">
        <v>2</v>
      </c>
      <c r="Q1774" s="1">
        <v>0</v>
      </c>
      <c r="R1774" s="1">
        <v>0.15709999999999999</v>
      </c>
      <c r="S1774" s="38">
        <v>43678</v>
      </c>
      <c r="T1774" s="1">
        <v>0.69</v>
      </c>
      <c r="U1774" s="1" t="s">
        <v>7357</v>
      </c>
      <c r="V1774" s="1">
        <v>0.1084</v>
      </c>
      <c r="W1774" s="1" t="s">
        <v>7358</v>
      </c>
      <c r="X1774" s="1" t="b">
        <v>0</v>
      </c>
      <c r="Y1774" s="1" t="b">
        <v>0</v>
      </c>
    </row>
    <row r="1775" spans="1:25" x14ac:dyDescent="0.25">
      <c r="A1775" s="1" t="s">
        <v>8130</v>
      </c>
      <c r="B1775" s="1" t="s">
        <v>8131</v>
      </c>
      <c r="C1775" s="1" t="str">
        <f>VLOOKUP(B1775,店铺SKU信息!E:F,2,0)</f>
        <v>AGM42599-Black-4XL</v>
      </c>
      <c r="D1775" s="1" t="s">
        <v>8132</v>
      </c>
      <c r="E1775" s="1" t="s">
        <v>8475</v>
      </c>
      <c r="F1775" s="1" t="s">
        <v>7352</v>
      </c>
      <c r="G1775" s="1">
        <v>12.2</v>
      </c>
      <c r="H1775" s="1">
        <v>9.3000000000000007</v>
      </c>
      <c r="I1775" s="1">
        <v>1.2</v>
      </c>
      <c r="J1775" s="1" t="s">
        <v>7353</v>
      </c>
      <c r="K1775" s="1">
        <v>0.5</v>
      </c>
      <c r="L1775" s="1" t="s">
        <v>7354</v>
      </c>
      <c r="M1775" s="1">
        <v>7.8600000000000003E-2</v>
      </c>
      <c r="N1775" s="1" t="s">
        <v>7355</v>
      </c>
      <c r="O1775" s="1" t="s">
        <v>7356</v>
      </c>
      <c r="P1775" s="1">
        <v>2</v>
      </c>
      <c r="Q1775" s="1">
        <v>0</v>
      </c>
      <c r="R1775" s="1">
        <v>0.15709999999999999</v>
      </c>
      <c r="S1775" s="38">
        <v>43678</v>
      </c>
      <c r="T1775" s="1">
        <v>0.69</v>
      </c>
      <c r="U1775" s="1" t="s">
        <v>7357</v>
      </c>
      <c r="V1775" s="1">
        <v>0.1084</v>
      </c>
      <c r="W1775" s="1" t="s">
        <v>7358</v>
      </c>
      <c r="X1775" s="1" t="b">
        <v>0</v>
      </c>
      <c r="Y1775" s="1" t="b">
        <v>0</v>
      </c>
    </row>
    <row r="1776" spans="1:25" x14ac:dyDescent="0.25">
      <c r="A1776" s="1" t="s">
        <v>8064</v>
      </c>
      <c r="B1776" s="1" t="s">
        <v>8065</v>
      </c>
      <c r="C1776" s="1" t="str">
        <f>VLOOKUP(B1776,店铺SKU信息!E:F,2,0)</f>
        <v>AGM42644-White Stripe-2XL</v>
      </c>
      <c r="D1776" s="1" t="s">
        <v>3592</v>
      </c>
      <c r="E1776" s="1" t="s">
        <v>8475</v>
      </c>
      <c r="F1776" s="1" t="s">
        <v>7352</v>
      </c>
      <c r="G1776" s="1">
        <v>12.7</v>
      </c>
      <c r="H1776" s="1">
        <v>9.9</v>
      </c>
      <c r="I1776" s="1">
        <v>0.8</v>
      </c>
      <c r="J1776" s="1" t="s">
        <v>7353</v>
      </c>
      <c r="K1776" s="1">
        <v>0.65</v>
      </c>
      <c r="L1776" s="1" t="s">
        <v>7354</v>
      </c>
      <c r="M1776" s="1">
        <v>5.8099999999999999E-2</v>
      </c>
      <c r="N1776" s="1" t="s">
        <v>7355</v>
      </c>
      <c r="O1776" s="1" t="s">
        <v>7356</v>
      </c>
      <c r="P1776" s="1">
        <v>2</v>
      </c>
      <c r="Q1776" s="1">
        <v>0</v>
      </c>
      <c r="R1776" s="1">
        <v>0.1162</v>
      </c>
      <c r="S1776" s="38">
        <v>43678</v>
      </c>
      <c r="T1776" s="1">
        <v>0.69</v>
      </c>
      <c r="U1776" s="1" t="s">
        <v>7357</v>
      </c>
      <c r="V1776" s="1">
        <v>8.0199999999999994E-2</v>
      </c>
      <c r="W1776" s="1" t="s">
        <v>7358</v>
      </c>
      <c r="X1776" s="1" t="b">
        <v>0</v>
      </c>
      <c r="Y1776" s="1" t="b">
        <v>0</v>
      </c>
    </row>
    <row r="1777" spans="1:25" x14ac:dyDescent="0.25">
      <c r="A1777" s="1" t="s">
        <v>7558</v>
      </c>
      <c r="B1777" s="1" t="s">
        <v>7559</v>
      </c>
      <c r="C1777" s="1" t="str">
        <f>VLOOKUP(B1777,店铺SKU信息!E:F,2,0)</f>
        <v>AGM48899-Burgundy-2XL</v>
      </c>
      <c r="D1777" s="1" t="s">
        <v>5801</v>
      </c>
      <c r="E1777" s="1" t="s">
        <v>8475</v>
      </c>
      <c r="F1777" s="1" t="s">
        <v>7352</v>
      </c>
      <c r="G1777" s="1">
        <v>12.56</v>
      </c>
      <c r="H1777" s="1">
        <v>9.92</v>
      </c>
      <c r="I1777" s="1">
        <v>0.59</v>
      </c>
      <c r="J1777" s="1" t="s">
        <v>7353</v>
      </c>
      <c r="K1777" s="1">
        <v>0.35</v>
      </c>
      <c r="L1777" s="1" t="s">
        <v>7354</v>
      </c>
      <c r="M1777" s="1">
        <v>4.2599999999999999E-2</v>
      </c>
      <c r="N1777" s="1" t="s">
        <v>7355</v>
      </c>
      <c r="O1777" s="1" t="s">
        <v>7356</v>
      </c>
      <c r="P1777" s="1">
        <v>2</v>
      </c>
      <c r="Q1777" s="1">
        <v>0</v>
      </c>
      <c r="R1777" s="1">
        <v>8.5099999999999995E-2</v>
      </c>
      <c r="S1777" s="38">
        <v>43678</v>
      </c>
      <c r="T1777" s="1">
        <v>0.69</v>
      </c>
      <c r="U1777" s="1" t="s">
        <v>7357</v>
      </c>
      <c r="V1777" s="1">
        <v>5.8700000000000002E-2</v>
      </c>
      <c r="W1777" s="1" t="s">
        <v>7358</v>
      </c>
      <c r="X1777" s="1" t="b">
        <v>0</v>
      </c>
      <c r="Y1777" s="1" t="b">
        <v>0</v>
      </c>
    </row>
    <row r="1778" spans="1:25" x14ac:dyDescent="0.25">
      <c r="A1778" s="1" t="s">
        <v>8078</v>
      </c>
      <c r="B1778" s="1" t="s">
        <v>8079</v>
      </c>
      <c r="C1778" s="1" t="str">
        <f>VLOOKUP(B1778,店铺SKU信息!E:F,2,0)</f>
        <v>AGM19377-Black-3XL</v>
      </c>
      <c r="D1778" s="1" t="s">
        <v>8080</v>
      </c>
      <c r="E1778" s="1" t="s">
        <v>8475</v>
      </c>
      <c r="F1778" s="1" t="s">
        <v>7352</v>
      </c>
      <c r="G1778" s="1">
        <v>12.68</v>
      </c>
      <c r="H1778" s="1">
        <v>10.19</v>
      </c>
      <c r="I1778" s="1">
        <v>1.18</v>
      </c>
      <c r="J1778" s="1" t="s">
        <v>7353</v>
      </c>
      <c r="K1778" s="1">
        <v>0.4</v>
      </c>
      <c r="L1778" s="1" t="s">
        <v>7354</v>
      </c>
      <c r="M1778" s="1">
        <v>8.8300000000000003E-2</v>
      </c>
      <c r="N1778" s="1" t="s">
        <v>7355</v>
      </c>
      <c r="O1778" s="1" t="s">
        <v>7356</v>
      </c>
      <c r="P1778" s="1">
        <v>2</v>
      </c>
      <c r="Q1778" s="1">
        <v>0</v>
      </c>
      <c r="R1778" s="1">
        <v>0.17660000000000001</v>
      </c>
      <c r="S1778" s="38">
        <v>43678</v>
      </c>
      <c r="T1778" s="1">
        <v>0.69</v>
      </c>
      <c r="U1778" s="1" t="s">
        <v>7357</v>
      </c>
      <c r="V1778" s="1">
        <v>0.12189999999999999</v>
      </c>
      <c r="W1778" s="1" t="s">
        <v>7358</v>
      </c>
      <c r="X1778" s="1" t="b">
        <v>0</v>
      </c>
      <c r="Y1778" s="1" t="b">
        <v>0</v>
      </c>
    </row>
    <row r="1779" spans="1:25" x14ac:dyDescent="0.25">
      <c r="A1779" s="1" t="s">
        <v>8146</v>
      </c>
      <c r="B1779" s="1" t="s">
        <v>8147</v>
      </c>
      <c r="C1779" s="1" t="str">
        <f>VLOOKUP(B1779,店铺SKU信息!E:F,2,0)</f>
        <v>AGM42566-Purple-XL</v>
      </c>
      <c r="D1779" s="1" t="s">
        <v>8148</v>
      </c>
      <c r="E1779" s="1" t="s">
        <v>8475</v>
      </c>
      <c r="F1779" s="1" t="s">
        <v>7352</v>
      </c>
      <c r="G1779" s="1">
        <v>10.5</v>
      </c>
      <c r="H1779" s="1">
        <v>3.8</v>
      </c>
      <c r="I1779" s="1">
        <v>2.2999999999999998</v>
      </c>
      <c r="J1779" s="1" t="s">
        <v>7353</v>
      </c>
      <c r="K1779" s="1">
        <v>0.6</v>
      </c>
      <c r="L1779" s="1" t="s">
        <v>7354</v>
      </c>
      <c r="M1779" s="1">
        <v>5.3100000000000001E-2</v>
      </c>
      <c r="N1779" s="1" t="s">
        <v>7355</v>
      </c>
      <c r="O1779" s="1" t="s">
        <v>7356</v>
      </c>
      <c r="P1779" s="1">
        <v>2</v>
      </c>
      <c r="Q1779" s="1">
        <v>0</v>
      </c>
      <c r="R1779" s="1">
        <v>0.1062</v>
      </c>
      <c r="S1779" s="38">
        <v>43678</v>
      </c>
      <c r="T1779" s="1">
        <v>0.69</v>
      </c>
      <c r="U1779" s="1" t="s">
        <v>7357</v>
      </c>
      <c r="V1779" s="1">
        <v>7.3200000000000001E-2</v>
      </c>
      <c r="W1779" s="1" t="s">
        <v>7358</v>
      </c>
      <c r="X1779" s="1" t="b">
        <v>0</v>
      </c>
      <c r="Y1779" s="1" t="b">
        <v>0</v>
      </c>
    </row>
    <row r="1780" spans="1:25" x14ac:dyDescent="0.25">
      <c r="A1780" s="1" t="s">
        <v>7530</v>
      </c>
      <c r="B1780" s="1" t="s">
        <v>7531</v>
      </c>
      <c r="C1780" s="1" t="str">
        <f>VLOOKUP(B1780,店铺SKU信息!E:F,2,0)</f>
        <v>AGCY2379-Black-M</v>
      </c>
      <c r="D1780" s="1" t="s">
        <v>3019</v>
      </c>
      <c r="E1780" s="1" t="s">
        <v>8475</v>
      </c>
      <c r="F1780" s="1" t="s">
        <v>7352</v>
      </c>
      <c r="G1780" s="1">
        <v>15.34</v>
      </c>
      <c r="H1780" s="1">
        <v>11.85</v>
      </c>
      <c r="I1780" s="1">
        <v>1.95</v>
      </c>
      <c r="J1780" s="1" t="s">
        <v>7353</v>
      </c>
      <c r="K1780" s="1">
        <v>0.4</v>
      </c>
      <c r="L1780" s="1" t="s">
        <v>7354</v>
      </c>
      <c r="M1780" s="1">
        <v>0.20499999999999999</v>
      </c>
      <c r="N1780" s="1" t="s">
        <v>7355</v>
      </c>
      <c r="O1780" s="1" t="s">
        <v>7356</v>
      </c>
      <c r="P1780" s="1">
        <v>0.23</v>
      </c>
      <c r="Q1780" s="1">
        <v>0</v>
      </c>
      <c r="R1780" s="1">
        <v>4.6300000000000001E-2</v>
      </c>
      <c r="S1780" s="38">
        <v>43678</v>
      </c>
      <c r="T1780" s="1">
        <v>0.69</v>
      </c>
      <c r="U1780" s="1" t="s">
        <v>7357</v>
      </c>
      <c r="V1780" s="1">
        <v>3.1899999999999998E-2</v>
      </c>
      <c r="W1780" s="1" t="s">
        <v>7358</v>
      </c>
      <c r="X1780" s="1" t="b">
        <v>0</v>
      </c>
      <c r="Y1780" s="1" t="b">
        <v>0</v>
      </c>
    </row>
    <row r="1781" spans="1:25" x14ac:dyDescent="0.25">
      <c r="A1781" s="1" t="s">
        <v>7545</v>
      </c>
      <c r="B1781" s="1" t="s">
        <v>7546</v>
      </c>
      <c r="C1781" s="1" t="str">
        <f>VLOOKUP(B1781,店铺SKU信息!E:F,2,0)</f>
        <v>AGCY6812-Red-XL</v>
      </c>
      <c r="D1781" s="1" t="s">
        <v>7547</v>
      </c>
      <c r="E1781" s="1" t="s">
        <v>8475</v>
      </c>
      <c r="F1781" s="1" t="s">
        <v>7352</v>
      </c>
      <c r="G1781" s="1">
        <v>13.07</v>
      </c>
      <c r="H1781" s="1">
        <v>10.28</v>
      </c>
      <c r="I1781" s="1">
        <v>0.79</v>
      </c>
      <c r="J1781" s="1" t="s">
        <v>7353</v>
      </c>
      <c r="K1781" s="1">
        <v>0.2</v>
      </c>
      <c r="L1781" s="1" t="s">
        <v>7354</v>
      </c>
      <c r="M1781" s="1">
        <v>6.1400000000000003E-2</v>
      </c>
      <c r="N1781" s="1" t="s">
        <v>7355</v>
      </c>
      <c r="O1781" s="1" t="s">
        <v>7356</v>
      </c>
      <c r="P1781" s="1">
        <v>0.55000000000000004</v>
      </c>
      <c r="Q1781" s="1">
        <v>0.13</v>
      </c>
      <c r="R1781" s="1">
        <v>2.58E-2</v>
      </c>
      <c r="S1781" s="38">
        <v>43678</v>
      </c>
      <c r="T1781" s="1">
        <v>0.69</v>
      </c>
      <c r="U1781" s="1" t="s">
        <v>7357</v>
      </c>
      <c r="V1781" s="1">
        <v>1.78E-2</v>
      </c>
      <c r="W1781" s="1" t="s">
        <v>7358</v>
      </c>
      <c r="X1781" s="1" t="b">
        <v>0</v>
      </c>
      <c r="Y1781" s="1" t="b">
        <v>0</v>
      </c>
    </row>
    <row r="1782" spans="1:25" x14ac:dyDescent="0.25">
      <c r="A1782" s="1" t="s">
        <v>7517</v>
      </c>
      <c r="B1782" s="1" t="s">
        <v>7518</v>
      </c>
      <c r="C1782" s="1" t="str">
        <f>VLOOKUP(B1782,店铺SKU信息!E:F,2,0)</f>
        <v>AGM42544-Black-XL</v>
      </c>
      <c r="D1782" s="1" t="s">
        <v>5907</v>
      </c>
      <c r="E1782" s="1" t="s">
        <v>8475</v>
      </c>
      <c r="F1782" s="1" t="s">
        <v>7352</v>
      </c>
      <c r="G1782" s="1">
        <v>12.8</v>
      </c>
      <c r="H1782" s="1">
        <v>6</v>
      </c>
      <c r="I1782" s="1">
        <v>2.4</v>
      </c>
      <c r="J1782" s="1" t="s">
        <v>7353</v>
      </c>
      <c r="K1782" s="1">
        <v>0.6</v>
      </c>
      <c r="L1782" s="1" t="s">
        <v>7354</v>
      </c>
      <c r="M1782" s="1">
        <v>0.1066</v>
      </c>
      <c r="N1782" s="1" t="s">
        <v>7355</v>
      </c>
      <c r="O1782" s="1" t="s">
        <v>7356</v>
      </c>
      <c r="P1782" s="1">
        <v>1</v>
      </c>
      <c r="Q1782" s="1">
        <v>0</v>
      </c>
      <c r="R1782" s="1">
        <v>0.1066</v>
      </c>
      <c r="S1782" s="38">
        <v>43678</v>
      </c>
      <c r="T1782" s="1">
        <v>0.69</v>
      </c>
      <c r="U1782" s="1" t="s">
        <v>7357</v>
      </c>
      <c r="V1782" s="1">
        <v>7.3499999999999996E-2</v>
      </c>
      <c r="W1782" s="1" t="s">
        <v>7358</v>
      </c>
      <c r="X1782" s="1" t="b">
        <v>0</v>
      </c>
      <c r="Y1782" s="1" t="b">
        <v>0</v>
      </c>
    </row>
    <row r="1783" spans="1:25" x14ac:dyDescent="0.25">
      <c r="A1783" s="1" t="s">
        <v>8020</v>
      </c>
      <c r="B1783" s="1" t="s">
        <v>8021</v>
      </c>
      <c r="C1783" s="1" t="str">
        <f>VLOOKUP(B1783,店铺SKU信息!E:F,2,0)</f>
        <v>AGM42544-Black-4XL</v>
      </c>
      <c r="D1783" s="1" t="s">
        <v>8022</v>
      </c>
      <c r="E1783" s="1" t="s">
        <v>8475</v>
      </c>
      <c r="F1783" s="1" t="s">
        <v>7352</v>
      </c>
      <c r="G1783" s="1">
        <v>12.8</v>
      </c>
      <c r="H1783" s="1">
        <v>6</v>
      </c>
      <c r="I1783" s="1">
        <v>2.4</v>
      </c>
      <c r="J1783" s="1" t="s">
        <v>7353</v>
      </c>
      <c r="K1783" s="1">
        <v>0.6</v>
      </c>
      <c r="L1783" s="1" t="s">
        <v>7354</v>
      </c>
      <c r="M1783" s="1">
        <v>0.1066</v>
      </c>
      <c r="N1783" s="1" t="s">
        <v>7355</v>
      </c>
      <c r="O1783" s="1" t="s">
        <v>7356</v>
      </c>
      <c r="P1783" s="1">
        <v>1</v>
      </c>
      <c r="Q1783" s="1">
        <v>0</v>
      </c>
      <c r="R1783" s="1">
        <v>0.1066</v>
      </c>
      <c r="S1783" s="38">
        <v>43678</v>
      </c>
      <c r="T1783" s="1">
        <v>0.69</v>
      </c>
      <c r="U1783" s="1" t="s">
        <v>7357</v>
      </c>
      <c r="V1783" s="1">
        <v>7.3499999999999996E-2</v>
      </c>
      <c r="W1783" s="1" t="s">
        <v>7358</v>
      </c>
      <c r="X1783" s="1" t="b">
        <v>0</v>
      </c>
      <c r="Y1783" s="1" t="b">
        <v>0</v>
      </c>
    </row>
    <row r="1784" spans="1:25" x14ac:dyDescent="0.25">
      <c r="A1784" s="1" t="s">
        <v>8114</v>
      </c>
      <c r="B1784" s="1" t="s">
        <v>8115</v>
      </c>
      <c r="C1784" s="1" t="str">
        <f>VLOOKUP(B1784,店铺SKU信息!E:F,2,0)</f>
        <v>AGM42566-Purple-3XL</v>
      </c>
      <c r="D1784" s="1" t="s">
        <v>8116</v>
      </c>
      <c r="E1784" s="1" t="s">
        <v>8476</v>
      </c>
      <c r="F1784" s="1" t="s">
        <v>7352</v>
      </c>
      <c r="G1784" s="1">
        <v>10.5</v>
      </c>
      <c r="H1784" s="1">
        <v>3.8</v>
      </c>
      <c r="I1784" s="1">
        <v>2.2999999999999998</v>
      </c>
      <c r="J1784" s="1" t="s">
        <v>7353</v>
      </c>
      <c r="K1784" s="1">
        <v>0.6</v>
      </c>
      <c r="L1784" s="1" t="s">
        <v>7354</v>
      </c>
      <c r="M1784" s="1">
        <v>5.3100000000000001E-2</v>
      </c>
      <c r="N1784" s="1" t="s">
        <v>7355</v>
      </c>
      <c r="O1784" s="1" t="s">
        <v>7356</v>
      </c>
      <c r="P1784" s="1">
        <v>1</v>
      </c>
      <c r="Q1784" s="1">
        <v>0</v>
      </c>
      <c r="R1784" s="1">
        <v>5.3100000000000001E-2</v>
      </c>
      <c r="S1784" s="38">
        <v>43678</v>
      </c>
      <c r="T1784" s="1">
        <v>0.69</v>
      </c>
      <c r="U1784" s="1" t="s">
        <v>7357</v>
      </c>
      <c r="V1784" s="1">
        <v>3.6600000000000001E-2</v>
      </c>
      <c r="W1784" s="1" t="s">
        <v>7358</v>
      </c>
      <c r="X1784" s="1" t="b">
        <v>0</v>
      </c>
      <c r="Y1784" s="1" t="b">
        <v>0</v>
      </c>
    </row>
    <row r="1785" spans="1:25" x14ac:dyDescent="0.25">
      <c r="A1785" s="1" t="s">
        <v>8125</v>
      </c>
      <c r="B1785" s="1" t="s">
        <v>8126</v>
      </c>
      <c r="C1785" s="1" t="str">
        <f>VLOOKUP(B1785,店铺SKU信息!E:F,2,0)</f>
        <v>AGM42599-Red-3XL</v>
      </c>
      <c r="D1785" s="1" t="s">
        <v>3407</v>
      </c>
      <c r="E1785" s="1" t="s">
        <v>8476</v>
      </c>
      <c r="F1785" s="1" t="s">
        <v>7352</v>
      </c>
      <c r="G1785" s="1">
        <v>12.2</v>
      </c>
      <c r="H1785" s="1">
        <v>9.3000000000000007</v>
      </c>
      <c r="I1785" s="1">
        <v>1.2</v>
      </c>
      <c r="J1785" s="1" t="s">
        <v>7353</v>
      </c>
      <c r="K1785" s="1">
        <v>0.5</v>
      </c>
      <c r="L1785" s="1" t="s">
        <v>7354</v>
      </c>
      <c r="M1785" s="1">
        <v>7.8600000000000003E-2</v>
      </c>
      <c r="N1785" s="1" t="s">
        <v>7355</v>
      </c>
      <c r="O1785" s="1" t="s">
        <v>7356</v>
      </c>
      <c r="P1785" s="1">
        <v>2</v>
      </c>
      <c r="Q1785" s="1">
        <v>0</v>
      </c>
      <c r="R1785" s="1">
        <v>0.15709999999999999</v>
      </c>
      <c r="S1785" s="38">
        <v>43678</v>
      </c>
      <c r="T1785" s="1">
        <v>0.69</v>
      </c>
      <c r="U1785" s="1" t="s">
        <v>7357</v>
      </c>
      <c r="V1785" s="1">
        <v>0.1084</v>
      </c>
      <c r="W1785" s="1" t="s">
        <v>7358</v>
      </c>
      <c r="X1785" s="1" t="b">
        <v>0</v>
      </c>
      <c r="Y1785" s="1" t="b">
        <v>0</v>
      </c>
    </row>
    <row r="1786" spans="1:25" x14ac:dyDescent="0.25">
      <c r="A1786" s="1" t="s">
        <v>8044</v>
      </c>
      <c r="B1786" s="1" t="s">
        <v>8045</v>
      </c>
      <c r="C1786" s="1" t="str">
        <f>VLOOKUP(B1786,店铺SKU信息!E:F,2,0)</f>
        <v>AGM19377-Blue-2XL</v>
      </c>
      <c r="D1786" s="1" t="s">
        <v>8046</v>
      </c>
      <c r="E1786" s="1" t="s">
        <v>8476</v>
      </c>
      <c r="F1786" s="1" t="s">
        <v>7352</v>
      </c>
      <c r="G1786" s="1">
        <v>12.68</v>
      </c>
      <c r="H1786" s="1">
        <v>10.19</v>
      </c>
      <c r="I1786" s="1">
        <v>1.18</v>
      </c>
      <c r="J1786" s="1" t="s">
        <v>7353</v>
      </c>
      <c r="K1786" s="1">
        <v>0.4</v>
      </c>
      <c r="L1786" s="1" t="s">
        <v>7354</v>
      </c>
      <c r="M1786" s="1">
        <v>8.8300000000000003E-2</v>
      </c>
      <c r="N1786" s="1" t="s">
        <v>7355</v>
      </c>
      <c r="O1786" s="1" t="s">
        <v>7356</v>
      </c>
      <c r="P1786" s="1">
        <v>1</v>
      </c>
      <c r="Q1786" s="1">
        <v>0</v>
      </c>
      <c r="R1786" s="1">
        <v>8.8300000000000003E-2</v>
      </c>
      <c r="S1786" s="38">
        <v>43678</v>
      </c>
      <c r="T1786" s="1">
        <v>0.69</v>
      </c>
      <c r="U1786" s="1" t="s">
        <v>7357</v>
      </c>
      <c r="V1786" s="1">
        <v>6.0900000000000003E-2</v>
      </c>
      <c r="W1786" s="1" t="s">
        <v>7358</v>
      </c>
      <c r="X1786" s="1" t="b">
        <v>0</v>
      </c>
      <c r="Y1786" s="1" t="b">
        <v>0</v>
      </c>
    </row>
    <row r="1787" spans="1:25" x14ac:dyDescent="0.25">
      <c r="A1787" s="1" t="s">
        <v>7510</v>
      </c>
      <c r="B1787" s="1" t="s">
        <v>7511</v>
      </c>
      <c r="C1787" s="1" t="str">
        <f>VLOOKUP(B1787,店铺SKU信息!E:F,2,0)</f>
        <v>AGM48899-Burgundy-XL</v>
      </c>
      <c r="D1787" s="1" t="s">
        <v>7512</v>
      </c>
      <c r="E1787" s="1" t="s">
        <v>8476</v>
      </c>
      <c r="F1787" s="1" t="s">
        <v>7352</v>
      </c>
      <c r="G1787" s="1">
        <v>12.56</v>
      </c>
      <c r="H1787" s="1">
        <v>9.92</v>
      </c>
      <c r="I1787" s="1">
        <v>0.59</v>
      </c>
      <c r="J1787" s="1" t="s">
        <v>7353</v>
      </c>
      <c r="K1787" s="1">
        <v>0.35</v>
      </c>
      <c r="L1787" s="1" t="s">
        <v>7354</v>
      </c>
      <c r="M1787" s="1">
        <v>4.2599999999999999E-2</v>
      </c>
      <c r="N1787" s="1" t="s">
        <v>7355</v>
      </c>
      <c r="O1787" s="1" t="s">
        <v>7356</v>
      </c>
      <c r="P1787" s="1">
        <v>1</v>
      </c>
      <c r="Q1787" s="1">
        <v>0</v>
      </c>
      <c r="R1787" s="1">
        <v>4.2599999999999999E-2</v>
      </c>
      <c r="S1787" s="38">
        <v>43678</v>
      </c>
      <c r="T1787" s="1">
        <v>0.69</v>
      </c>
      <c r="U1787" s="1" t="s">
        <v>7357</v>
      </c>
      <c r="V1787" s="1">
        <v>2.9399999999999999E-2</v>
      </c>
      <c r="W1787" s="1" t="s">
        <v>7358</v>
      </c>
      <c r="X1787" s="1" t="b">
        <v>0</v>
      </c>
      <c r="Y1787" s="1" t="b">
        <v>0</v>
      </c>
    </row>
    <row r="1788" spans="1:25" x14ac:dyDescent="0.25">
      <c r="A1788" s="1" t="s">
        <v>8052</v>
      </c>
      <c r="B1788" s="1" t="s">
        <v>8053</v>
      </c>
      <c r="C1788" s="1" t="str">
        <f>VLOOKUP(B1788,店铺SKU信息!E:F,2,0)</f>
        <v>AGM42599-Army Green-3XL</v>
      </c>
      <c r="D1788" s="1" t="s">
        <v>8054</v>
      </c>
      <c r="E1788" s="1" t="s">
        <v>8476</v>
      </c>
      <c r="F1788" s="1" t="s">
        <v>7352</v>
      </c>
      <c r="G1788" s="1">
        <v>12.2</v>
      </c>
      <c r="H1788" s="1">
        <v>9.3000000000000007</v>
      </c>
      <c r="I1788" s="1">
        <v>1.2</v>
      </c>
      <c r="J1788" s="1" t="s">
        <v>7353</v>
      </c>
      <c r="K1788" s="1">
        <v>0.5</v>
      </c>
      <c r="L1788" s="1" t="s">
        <v>7354</v>
      </c>
      <c r="M1788" s="1">
        <v>7.8600000000000003E-2</v>
      </c>
      <c r="N1788" s="1" t="s">
        <v>7355</v>
      </c>
      <c r="O1788" s="1" t="s">
        <v>7356</v>
      </c>
      <c r="P1788" s="1">
        <v>2</v>
      </c>
      <c r="Q1788" s="1">
        <v>0</v>
      </c>
      <c r="R1788" s="1">
        <v>0.15709999999999999</v>
      </c>
      <c r="S1788" s="38">
        <v>43678</v>
      </c>
      <c r="T1788" s="1">
        <v>0.69</v>
      </c>
      <c r="U1788" s="1" t="s">
        <v>7357</v>
      </c>
      <c r="V1788" s="1">
        <v>0.1084</v>
      </c>
      <c r="W1788" s="1" t="s">
        <v>7358</v>
      </c>
      <c r="X1788" s="1" t="b">
        <v>0</v>
      </c>
      <c r="Y1788" s="1" t="b">
        <v>0</v>
      </c>
    </row>
    <row r="1789" spans="1:25" x14ac:dyDescent="0.25">
      <c r="A1789" s="1" t="s">
        <v>7413</v>
      </c>
      <c r="B1789" s="1" t="s">
        <v>7414</v>
      </c>
      <c r="C1789" s="1" t="str">
        <f>VLOOKUP(B1789,店铺SKU信息!E:F,2,0)</f>
        <v>AGM42599-Red-4XL</v>
      </c>
      <c r="D1789" s="1" t="s">
        <v>7415</v>
      </c>
      <c r="E1789" s="1" t="s">
        <v>8476</v>
      </c>
      <c r="F1789" s="1" t="s">
        <v>7352</v>
      </c>
      <c r="G1789" s="1">
        <v>12.2</v>
      </c>
      <c r="H1789" s="1">
        <v>9.3000000000000007</v>
      </c>
      <c r="I1789" s="1">
        <v>1.2</v>
      </c>
      <c r="J1789" s="1" t="s">
        <v>7353</v>
      </c>
      <c r="K1789" s="1">
        <v>0.5</v>
      </c>
      <c r="L1789" s="1" t="s">
        <v>7354</v>
      </c>
      <c r="M1789" s="1">
        <v>7.8799999999999995E-2</v>
      </c>
      <c r="N1789" s="1" t="s">
        <v>7355</v>
      </c>
      <c r="O1789" s="1" t="s">
        <v>7356</v>
      </c>
      <c r="P1789" s="1">
        <v>1</v>
      </c>
      <c r="Q1789" s="1">
        <v>0</v>
      </c>
      <c r="R1789" s="1">
        <v>7.8799999999999995E-2</v>
      </c>
      <c r="S1789" s="38">
        <v>43678</v>
      </c>
      <c r="T1789" s="1">
        <v>0.69</v>
      </c>
      <c r="U1789" s="1" t="s">
        <v>7357</v>
      </c>
      <c r="V1789" s="1">
        <v>5.4399999999999997E-2</v>
      </c>
      <c r="W1789" s="1" t="s">
        <v>7358</v>
      </c>
      <c r="X1789" s="1" t="b">
        <v>0</v>
      </c>
      <c r="Y1789" s="1" t="b">
        <v>0</v>
      </c>
    </row>
    <row r="1790" spans="1:25" x14ac:dyDescent="0.25">
      <c r="A1790" s="1" t="s">
        <v>7826</v>
      </c>
      <c r="B1790" s="1" t="s">
        <v>7827</v>
      </c>
      <c r="C1790" s="1" t="str">
        <f>VLOOKUP(B1790,店铺SKU信息!E:F,2,0)</f>
        <v>AGM42566-Burgundy-3XL</v>
      </c>
      <c r="D1790" s="1" t="s">
        <v>7828</v>
      </c>
      <c r="E1790" s="1" t="s">
        <v>8476</v>
      </c>
      <c r="F1790" s="1" t="s">
        <v>7352</v>
      </c>
      <c r="G1790" s="1">
        <v>10.5</v>
      </c>
      <c r="H1790" s="1">
        <v>3.8</v>
      </c>
      <c r="I1790" s="1">
        <v>2.2999999999999998</v>
      </c>
      <c r="J1790" s="1" t="s">
        <v>7353</v>
      </c>
      <c r="K1790" s="1">
        <v>0.6</v>
      </c>
      <c r="L1790" s="1" t="s">
        <v>7354</v>
      </c>
      <c r="M1790" s="1">
        <v>5.3100000000000001E-2</v>
      </c>
      <c r="N1790" s="1" t="s">
        <v>7355</v>
      </c>
      <c r="O1790" s="1" t="s">
        <v>7356</v>
      </c>
      <c r="P1790" s="1">
        <v>1</v>
      </c>
      <c r="Q1790" s="1">
        <v>0</v>
      </c>
      <c r="R1790" s="1">
        <v>5.3100000000000001E-2</v>
      </c>
      <c r="S1790" s="38">
        <v>43678</v>
      </c>
      <c r="T1790" s="1">
        <v>0.69</v>
      </c>
      <c r="U1790" s="1" t="s">
        <v>7357</v>
      </c>
      <c r="V1790" s="1">
        <v>3.6600000000000001E-2</v>
      </c>
      <c r="W1790" s="1" t="s">
        <v>7358</v>
      </c>
      <c r="X1790" s="1" t="b">
        <v>0</v>
      </c>
      <c r="Y1790" s="1" t="b">
        <v>0</v>
      </c>
    </row>
    <row r="1791" spans="1:25" x14ac:dyDescent="0.25">
      <c r="A1791" s="1" t="s">
        <v>8194</v>
      </c>
      <c r="B1791" s="1" t="s">
        <v>8195</v>
      </c>
      <c r="C1791" s="1" t="str">
        <f>VLOOKUP(B1791,店铺SKU信息!E:F,2,0)</f>
        <v>AGM42566-Purple-4XL</v>
      </c>
      <c r="D1791" s="1" t="s">
        <v>8196</v>
      </c>
      <c r="E1791" s="1" t="s">
        <v>8476</v>
      </c>
      <c r="F1791" s="1" t="s">
        <v>7352</v>
      </c>
      <c r="G1791" s="1">
        <v>10.5</v>
      </c>
      <c r="H1791" s="1">
        <v>3.8</v>
      </c>
      <c r="I1791" s="1">
        <v>2.2999999999999998</v>
      </c>
      <c r="J1791" s="1" t="s">
        <v>7353</v>
      </c>
      <c r="K1791" s="1">
        <v>0.6</v>
      </c>
      <c r="L1791" s="1" t="s">
        <v>7354</v>
      </c>
      <c r="M1791" s="1">
        <v>5.3100000000000001E-2</v>
      </c>
      <c r="N1791" s="1" t="s">
        <v>7355</v>
      </c>
      <c r="O1791" s="1" t="s">
        <v>7356</v>
      </c>
      <c r="P1791" s="1">
        <v>1</v>
      </c>
      <c r="Q1791" s="1">
        <v>0</v>
      </c>
      <c r="R1791" s="1">
        <v>5.3100000000000001E-2</v>
      </c>
      <c r="S1791" s="38">
        <v>43678</v>
      </c>
      <c r="T1791" s="1">
        <v>0.69</v>
      </c>
      <c r="U1791" s="1" t="s">
        <v>7357</v>
      </c>
      <c r="V1791" s="1">
        <v>3.6600000000000001E-2</v>
      </c>
      <c r="W1791" s="1" t="s">
        <v>7358</v>
      </c>
      <c r="X1791" s="1" t="b">
        <v>0</v>
      </c>
      <c r="Y1791" s="1" t="b">
        <v>0</v>
      </c>
    </row>
    <row r="1792" spans="1:25" x14ac:dyDescent="0.25">
      <c r="A1792" s="1" t="s">
        <v>7870</v>
      </c>
      <c r="B1792" s="1" t="s">
        <v>7871</v>
      </c>
      <c r="C1792" s="1" t="str">
        <f>VLOOKUP(B1792,店铺SKU信息!E:F,2,0)</f>
        <v>AGM42600-Red-XL</v>
      </c>
      <c r="D1792" s="1" t="s">
        <v>6262</v>
      </c>
      <c r="E1792" s="1" t="s">
        <v>8476</v>
      </c>
      <c r="F1792" s="1" t="s">
        <v>7352</v>
      </c>
      <c r="G1792" s="1">
        <v>12.85</v>
      </c>
      <c r="H1792" s="1">
        <v>9.0399999999999991</v>
      </c>
      <c r="I1792" s="1">
        <v>1.65</v>
      </c>
      <c r="J1792" s="1" t="s">
        <v>7353</v>
      </c>
      <c r="K1792" s="1">
        <v>0.45</v>
      </c>
      <c r="L1792" s="1" t="s">
        <v>7354</v>
      </c>
      <c r="M1792" s="1">
        <v>0.1109</v>
      </c>
      <c r="N1792" s="1" t="s">
        <v>7355</v>
      </c>
      <c r="O1792" s="1" t="s">
        <v>7356</v>
      </c>
      <c r="P1792" s="1">
        <v>1</v>
      </c>
      <c r="Q1792" s="1">
        <v>0</v>
      </c>
      <c r="R1792" s="1">
        <v>0.1109</v>
      </c>
      <c r="S1792" s="38">
        <v>43678</v>
      </c>
      <c r="T1792" s="1">
        <v>0.69</v>
      </c>
      <c r="U1792" s="1" t="s">
        <v>7357</v>
      </c>
      <c r="V1792" s="1">
        <v>7.6499999999999999E-2</v>
      </c>
      <c r="W1792" s="1" t="s">
        <v>7358</v>
      </c>
      <c r="X1792" s="1" t="b">
        <v>0</v>
      </c>
      <c r="Y1792" s="1" t="b">
        <v>0</v>
      </c>
    </row>
    <row r="1793" spans="1:25" x14ac:dyDescent="0.25">
      <c r="A1793" s="1" t="s">
        <v>8023</v>
      </c>
      <c r="B1793" s="1" t="s">
        <v>8024</v>
      </c>
      <c r="C1793" s="1" t="str">
        <f>VLOOKUP(B1793,店铺SKU信息!E:F,2,0)</f>
        <v>AGM19377-Gray-3XL</v>
      </c>
      <c r="D1793" s="1" t="s">
        <v>8025</v>
      </c>
      <c r="E1793" s="1" t="s">
        <v>8476</v>
      </c>
      <c r="F1793" s="1" t="s">
        <v>7352</v>
      </c>
      <c r="G1793" s="1">
        <v>12.68</v>
      </c>
      <c r="H1793" s="1">
        <v>10.19</v>
      </c>
      <c r="I1793" s="1">
        <v>1.18</v>
      </c>
      <c r="J1793" s="1" t="s">
        <v>7353</v>
      </c>
      <c r="K1793" s="1">
        <v>0.4</v>
      </c>
      <c r="L1793" s="1" t="s">
        <v>7354</v>
      </c>
      <c r="M1793" s="1">
        <v>8.8300000000000003E-2</v>
      </c>
      <c r="N1793" s="1" t="s">
        <v>7355</v>
      </c>
      <c r="O1793" s="1" t="s">
        <v>7356</v>
      </c>
      <c r="P1793" s="1">
        <v>1</v>
      </c>
      <c r="Q1793" s="1">
        <v>0</v>
      </c>
      <c r="R1793" s="1">
        <v>8.8300000000000003E-2</v>
      </c>
      <c r="S1793" s="38">
        <v>43678</v>
      </c>
      <c r="T1793" s="1">
        <v>0.69</v>
      </c>
      <c r="U1793" s="1" t="s">
        <v>7357</v>
      </c>
      <c r="V1793" s="1">
        <v>6.0900000000000003E-2</v>
      </c>
      <c r="W1793" s="1" t="s">
        <v>7358</v>
      </c>
      <c r="X1793" s="1" t="b">
        <v>0</v>
      </c>
      <c r="Y1793" s="1" t="b">
        <v>0</v>
      </c>
    </row>
    <row r="1794" spans="1:25" x14ac:dyDescent="0.25">
      <c r="A1794" s="1" t="s">
        <v>7895</v>
      </c>
      <c r="B1794" s="1" t="s">
        <v>7896</v>
      </c>
      <c r="C1794" s="1" t="str">
        <f>VLOOKUP(B1794,店铺SKU信息!E:F,2,0)</f>
        <v>AGM42588-Burgundy-2XL</v>
      </c>
      <c r="D1794" s="1" t="s">
        <v>2834</v>
      </c>
      <c r="E1794" s="1" t="s">
        <v>8476</v>
      </c>
      <c r="F1794" s="1" t="s">
        <v>7352</v>
      </c>
      <c r="G1794" s="1">
        <v>12.1</v>
      </c>
      <c r="H1794" s="1">
        <v>8.9</v>
      </c>
      <c r="I1794" s="1">
        <v>2.4</v>
      </c>
      <c r="J1794" s="1" t="s">
        <v>7353</v>
      </c>
      <c r="K1794" s="1">
        <v>1.1499999999999999</v>
      </c>
      <c r="L1794" s="1" t="s">
        <v>7354</v>
      </c>
      <c r="M1794" s="1">
        <v>0.14940000000000001</v>
      </c>
      <c r="N1794" s="1" t="s">
        <v>7355</v>
      </c>
      <c r="O1794" s="1" t="s">
        <v>7356</v>
      </c>
      <c r="P1794" s="1">
        <v>1</v>
      </c>
      <c r="Q1794" s="1">
        <v>0</v>
      </c>
      <c r="R1794" s="1">
        <v>0.14940000000000001</v>
      </c>
      <c r="S1794" s="38">
        <v>43678</v>
      </c>
      <c r="T1794" s="1">
        <v>0.69</v>
      </c>
      <c r="U1794" s="1" t="s">
        <v>7357</v>
      </c>
      <c r="V1794" s="1">
        <v>0.1031</v>
      </c>
      <c r="W1794" s="1" t="s">
        <v>7358</v>
      </c>
      <c r="X1794" s="1" t="b">
        <v>0</v>
      </c>
      <c r="Y1794" s="1" t="b">
        <v>0</v>
      </c>
    </row>
    <row r="1795" spans="1:25" x14ac:dyDescent="0.25">
      <c r="A1795" s="1" t="s">
        <v>7801</v>
      </c>
      <c r="B1795" s="1" t="s">
        <v>7802</v>
      </c>
      <c r="C1795" s="1" t="str">
        <f>VLOOKUP(B1795,店铺SKU信息!E:F,2,0)</f>
        <v>AGM42600-Red-4XL</v>
      </c>
      <c r="D1795" s="1" t="s">
        <v>7803</v>
      </c>
      <c r="E1795" s="1" t="s">
        <v>8476</v>
      </c>
      <c r="F1795" s="1" t="s">
        <v>7352</v>
      </c>
      <c r="G1795" s="1">
        <v>12.85</v>
      </c>
      <c r="H1795" s="1">
        <v>9.0399999999999991</v>
      </c>
      <c r="I1795" s="1">
        <v>1.65</v>
      </c>
      <c r="J1795" s="1" t="s">
        <v>7353</v>
      </c>
      <c r="K1795" s="1">
        <v>0.45</v>
      </c>
      <c r="L1795" s="1" t="s">
        <v>7354</v>
      </c>
      <c r="M1795" s="1">
        <v>0.1109</v>
      </c>
      <c r="N1795" s="1" t="s">
        <v>7355</v>
      </c>
      <c r="O1795" s="1" t="s">
        <v>7356</v>
      </c>
      <c r="P1795" s="1">
        <v>1</v>
      </c>
      <c r="Q1795" s="1">
        <v>0</v>
      </c>
      <c r="R1795" s="1">
        <v>0.1109</v>
      </c>
      <c r="S1795" s="38">
        <v>43678</v>
      </c>
      <c r="T1795" s="1">
        <v>0.69</v>
      </c>
      <c r="U1795" s="1" t="s">
        <v>7357</v>
      </c>
      <c r="V1795" s="1">
        <v>7.6499999999999999E-2</v>
      </c>
      <c r="W1795" s="1" t="s">
        <v>7358</v>
      </c>
      <c r="X1795" s="1" t="b">
        <v>0</v>
      </c>
      <c r="Y1795" s="1" t="b">
        <v>0</v>
      </c>
    </row>
    <row r="1796" spans="1:25" x14ac:dyDescent="0.25">
      <c r="A1796" s="1" t="s">
        <v>8109</v>
      </c>
      <c r="B1796" s="1" t="s">
        <v>8110</v>
      </c>
      <c r="C1796" s="1" t="str">
        <f>VLOOKUP(B1796,店铺SKU信息!E:F,2,0)</f>
        <v>AGM42588-Green-4XL</v>
      </c>
      <c r="D1796" s="1" t="s">
        <v>2627</v>
      </c>
      <c r="E1796" s="1" t="s">
        <v>8476</v>
      </c>
      <c r="F1796" s="1" t="s">
        <v>7352</v>
      </c>
      <c r="G1796" s="1">
        <v>12.1</v>
      </c>
      <c r="H1796" s="1">
        <v>8.9</v>
      </c>
      <c r="I1796" s="1">
        <v>2.4</v>
      </c>
      <c r="J1796" s="1" t="s">
        <v>7353</v>
      </c>
      <c r="K1796" s="1">
        <v>1.1499999999999999</v>
      </c>
      <c r="L1796" s="1" t="s">
        <v>7354</v>
      </c>
      <c r="M1796" s="1">
        <v>0.14940000000000001</v>
      </c>
      <c r="N1796" s="1" t="s">
        <v>7355</v>
      </c>
      <c r="O1796" s="1" t="s">
        <v>7356</v>
      </c>
      <c r="P1796" s="1">
        <v>1</v>
      </c>
      <c r="Q1796" s="1">
        <v>0</v>
      </c>
      <c r="R1796" s="1">
        <v>0.14940000000000001</v>
      </c>
      <c r="S1796" s="38">
        <v>43678</v>
      </c>
      <c r="T1796" s="1">
        <v>0.69</v>
      </c>
      <c r="U1796" s="1" t="s">
        <v>7357</v>
      </c>
      <c r="V1796" s="1">
        <v>0.1031</v>
      </c>
      <c r="W1796" s="1" t="s">
        <v>7358</v>
      </c>
      <c r="X1796" s="1" t="b">
        <v>0</v>
      </c>
      <c r="Y1796" s="1" t="b">
        <v>0</v>
      </c>
    </row>
    <row r="1797" spans="1:25" x14ac:dyDescent="0.25">
      <c r="A1797" s="1" t="s">
        <v>7889</v>
      </c>
      <c r="B1797" s="1" t="s">
        <v>7890</v>
      </c>
      <c r="C1797" s="1" t="str">
        <f>VLOOKUP(B1797,店铺SKU信息!E:F,2,0)</f>
        <v>AGM42644-Black Stripe-2XL</v>
      </c>
      <c r="D1797" s="1" t="s">
        <v>4966</v>
      </c>
      <c r="E1797" s="1" t="s">
        <v>8476</v>
      </c>
      <c r="F1797" s="1" t="s">
        <v>7352</v>
      </c>
      <c r="G1797" s="1">
        <v>12.7</v>
      </c>
      <c r="H1797" s="1">
        <v>9.9</v>
      </c>
      <c r="I1797" s="1">
        <v>0.8</v>
      </c>
      <c r="J1797" s="1" t="s">
        <v>7353</v>
      </c>
      <c r="K1797" s="1">
        <v>0.65</v>
      </c>
      <c r="L1797" s="1" t="s">
        <v>7354</v>
      </c>
      <c r="M1797" s="1">
        <v>5.8099999999999999E-2</v>
      </c>
      <c r="N1797" s="1" t="s">
        <v>7355</v>
      </c>
      <c r="O1797" s="1" t="s">
        <v>7356</v>
      </c>
      <c r="P1797" s="1">
        <v>2</v>
      </c>
      <c r="Q1797" s="1">
        <v>0</v>
      </c>
      <c r="R1797" s="1">
        <v>0.1162</v>
      </c>
      <c r="S1797" s="38">
        <v>43678</v>
      </c>
      <c r="T1797" s="1">
        <v>0.69</v>
      </c>
      <c r="U1797" s="1" t="s">
        <v>7357</v>
      </c>
      <c r="V1797" s="1">
        <v>8.0199999999999994E-2</v>
      </c>
      <c r="W1797" s="1" t="s">
        <v>7358</v>
      </c>
      <c r="X1797" s="1" t="b">
        <v>0</v>
      </c>
      <c r="Y1797" s="1" t="b">
        <v>0</v>
      </c>
    </row>
    <row r="1798" spans="1:25" x14ac:dyDescent="0.25">
      <c r="A1798" s="1" t="s">
        <v>8078</v>
      </c>
      <c r="B1798" s="1" t="s">
        <v>8079</v>
      </c>
      <c r="C1798" s="1" t="str">
        <f>VLOOKUP(B1798,店铺SKU信息!E:F,2,0)</f>
        <v>AGM19377-Black-3XL</v>
      </c>
      <c r="D1798" s="1" t="s">
        <v>8080</v>
      </c>
      <c r="E1798" s="1" t="s">
        <v>8476</v>
      </c>
      <c r="F1798" s="1" t="s">
        <v>7352</v>
      </c>
      <c r="G1798" s="1">
        <v>12.68</v>
      </c>
      <c r="H1798" s="1">
        <v>10.19</v>
      </c>
      <c r="I1798" s="1">
        <v>1.18</v>
      </c>
      <c r="J1798" s="1" t="s">
        <v>7353</v>
      </c>
      <c r="K1798" s="1">
        <v>0.4</v>
      </c>
      <c r="L1798" s="1" t="s">
        <v>7354</v>
      </c>
      <c r="M1798" s="1">
        <v>8.8300000000000003E-2</v>
      </c>
      <c r="N1798" s="1" t="s">
        <v>7355</v>
      </c>
      <c r="O1798" s="1" t="s">
        <v>7356</v>
      </c>
      <c r="P1798" s="1">
        <v>1</v>
      </c>
      <c r="Q1798" s="1">
        <v>0</v>
      </c>
      <c r="R1798" s="1">
        <v>8.8300000000000003E-2</v>
      </c>
      <c r="S1798" s="38">
        <v>43678</v>
      </c>
      <c r="T1798" s="1">
        <v>0.69</v>
      </c>
      <c r="U1798" s="1" t="s">
        <v>7357</v>
      </c>
      <c r="V1798" s="1">
        <v>6.0900000000000003E-2</v>
      </c>
      <c r="W1798" s="1" t="s">
        <v>7358</v>
      </c>
      <c r="X1798" s="1" t="b">
        <v>0</v>
      </c>
      <c r="Y1798" s="1" t="b">
        <v>0</v>
      </c>
    </row>
    <row r="1799" spans="1:25" x14ac:dyDescent="0.25">
      <c r="A1799" s="1" t="s">
        <v>8058</v>
      </c>
      <c r="B1799" s="1" t="s">
        <v>8059</v>
      </c>
      <c r="C1799" s="1" t="str">
        <f>VLOOKUP(B1799,店铺SKU信息!E:F,2,0)</f>
        <v>AGM42588-Burgundy-4XL</v>
      </c>
      <c r="D1799" s="1" t="s">
        <v>8060</v>
      </c>
      <c r="E1799" s="1" t="s">
        <v>8476</v>
      </c>
      <c r="F1799" s="1" t="s">
        <v>7352</v>
      </c>
      <c r="G1799" s="1">
        <v>12.1</v>
      </c>
      <c r="H1799" s="1">
        <v>8.9</v>
      </c>
      <c r="I1799" s="1">
        <v>2.4</v>
      </c>
      <c r="J1799" s="1" t="s">
        <v>7353</v>
      </c>
      <c r="K1799" s="1">
        <v>1.1499999999999999</v>
      </c>
      <c r="L1799" s="1" t="s">
        <v>7354</v>
      </c>
      <c r="M1799" s="1">
        <v>0.14940000000000001</v>
      </c>
      <c r="N1799" s="1" t="s">
        <v>7355</v>
      </c>
      <c r="O1799" s="1" t="s">
        <v>7356</v>
      </c>
      <c r="P1799" s="1">
        <v>1</v>
      </c>
      <c r="Q1799" s="1">
        <v>0</v>
      </c>
      <c r="R1799" s="1">
        <v>0.14940000000000001</v>
      </c>
      <c r="S1799" s="38">
        <v>43678</v>
      </c>
      <c r="T1799" s="1">
        <v>0.69</v>
      </c>
      <c r="U1799" s="1" t="s">
        <v>7357</v>
      </c>
      <c r="V1799" s="1">
        <v>0.1031</v>
      </c>
      <c r="W1799" s="1" t="s">
        <v>7358</v>
      </c>
      <c r="X1799" s="1" t="b">
        <v>0</v>
      </c>
      <c r="Y1799" s="1" t="b">
        <v>0</v>
      </c>
    </row>
    <row r="1800" spans="1:25" x14ac:dyDescent="0.25">
      <c r="A1800" s="1" t="s">
        <v>7521</v>
      </c>
      <c r="B1800" s="1" t="s">
        <v>7522</v>
      </c>
      <c r="C1800" s="1" t="str">
        <f>VLOOKUP(B1800,店铺SKU信息!E:F,2,0)</f>
        <v>AGM42644-White Stripe-4XL</v>
      </c>
      <c r="D1800" s="1" t="s">
        <v>7523</v>
      </c>
      <c r="E1800" s="1" t="s">
        <v>8476</v>
      </c>
      <c r="F1800" s="1" t="s">
        <v>7352</v>
      </c>
      <c r="G1800" s="1">
        <v>12.7</v>
      </c>
      <c r="H1800" s="1">
        <v>9.9</v>
      </c>
      <c r="I1800" s="1">
        <v>0.8</v>
      </c>
      <c r="J1800" s="1" t="s">
        <v>7353</v>
      </c>
      <c r="K1800" s="1">
        <v>0.65</v>
      </c>
      <c r="L1800" s="1" t="s">
        <v>7354</v>
      </c>
      <c r="M1800" s="1">
        <v>5.8099999999999999E-2</v>
      </c>
      <c r="N1800" s="1" t="s">
        <v>7355</v>
      </c>
      <c r="O1800" s="1" t="s">
        <v>7356</v>
      </c>
      <c r="P1800" s="1">
        <v>7</v>
      </c>
      <c r="Q1800" s="1">
        <v>0</v>
      </c>
      <c r="R1800" s="1">
        <v>0.40689999999999998</v>
      </c>
      <c r="S1800" s="38">
        <v>43678</v>
      </c>
      <c r="T1800" s="1">
        <v>0.69</v>
      </c>
      <c r="U1800" s="1" t="s">
        <v>7357</v>
      </c>
      <c r="V1800" s="1">
        <v>0.28070000000000001</v>
      </c>
      <c r="W1800" s="1" t="s">
        <v>7358</v>
      </c>
      <c r="X1800" s="1" t="b">
        <v>0</v>
      </c>
      <c r="Y1800" s="1" t="b">
        <v>0</v>
      </c>
    </row>
    <row r="1801" spans="1:25" x14ac:dyDescent="0.25">
      <c r="A1801" s="1" t="s">
        <v>7737</v>
      </c>
      <c r="B1801" s="1" t="s">
        <v>7738</v>
      </c>
      <c r="C1801" s="1" t="str">
        <f>VLOOKUP(B1801,店铺SKU信息!E:F,2,0)</f>
        <v>AGM42544-Burgundy-XL</v>
      </c>
      <c r="D1801" s="1" t="s">
        <v>7739</v>
      </c>
      <c r="E1801" s="1" t="s">
        <v>8476</v>
      </c>
      <c r="F1801" s="1" t="s">
        <v>7352</v>
      </c>
      <c r="G1801" s="1">
        <v>12.8</v>
      </c>
      <c r="H1801" s="1">
        <v>6</v>
      </c>
      <c r="I1801" s="1">
        <v>2.4</v>
      </c>
      <c r="J1801" s="1" t="s">
        <v>7353</v>
      </c>
      <c r="K1801" s="1">
        <v>0.6</v>
      </c>
      <c r="L1801" s="1" t="s">
        <v>7354</v>
      </c>
      <c r="M1801" s="1">
        <v>0.1066</v>
      </c>
      <c r="N1801" s="1" t="s">
        <v>7355</v>
      </c>
      <c r="O1801" s="1" t="s">
        <v>7356</v>
      </c>
      <c r="P1801" s="1">
        <v>1</v>
      </c>
      <c r="Q1801" s="1">
        <v>0</v>
      </c>
      <c r="R1801" s="1">
        <v>0.1066</v>
      </c>
      <c r="S1801" s="38">
        <v>43678</v>
      </c>
      <c r="T1801" s="1">
        <v>0.69</v>
      </c>
      <c r="U1801" s="1" t="s">
        <v>7357</v>
      </c>
      <c r="V1801" s="1">
        <v>7.3499999999999996E-2</v>
      </c>
      <c r="W1801" s="1" t="s">
        <v>7358</v>
      </c>
      <c r="X1801" s="1" t="b">
        <v>0</v>
      </c>
      <c r="Y1801" s="1" t="b">
        <v>0</v>
      </c>
    </row>
    <row r="1802" spans="1:25" x14ac:dyDescent="0.25">
      <c r="A1802" s="1" t="s">
        <v>8208</v>
      </c>
      <c r="B1802" s="1" t="s">
        <v>8209</v>
      </c>
      <c r="C1802" s="1" t="str">
        <f>VLOOKUP(B1802,店铺SKU信息!E:F,2,0)</f>
        <v>AGM42544-Purple-XL</v>
      </c>
      <c r="D1802" s="1" t="s">
        <v>2972</v>
      </c>
      <c r="E1802" s="1" t="s">
        <v>8476</v>
      </c>
      <c r="F1802" s="1" t="s">
        <v>7352</v>
      </c>
      <c r="G1802" s="1">
        <v>12.8</v>
      </c>
      <c r="H1802" s="1">
        <v>6</v>
      </c>
      <c r="I1802" s="1">
        <v>2.4</v>
      </c>
      <c r="J1802" s="1" t="s">
        <v>7353</v>
      </c>
      <c r="K1802" s="1">
        <v>0.6</v>
      </c>
      <c r="L1802" s="1" t="s">
        <v>7354</v>
      </c>
      <c r="M1802" s="1">
        <v>0.1066</v>
      </c>
      <c r="N1802" s="1" t="s">
        <v>7355</v>
      </c>
      <c r="O1802" s="1" t="s">
        <v>7356</v>
      </c>
      <c r="P1802" s="1">
        <v>1</v>
      </c>
      <c r="Q1802" s="1">
        <v>0</v>
      </c>
      <c r="R1802" s="1">
        <v>0.1066</v>
      </c>
      <c r="S1802" s="38">
        <v>43678</v>
      </c>
      <c r="T1802" s="1">
        <v>0.69</v>
      </c>
      <c r="U1802" s="1" t="s">
        <v>7357</v>
      </c>
      <c r="V1802" s="1">
        <v>7.3499999999999996E-2</v>
      </c>
      <c r="W1802" s="1" t="s">
        <v>7358</v>
      </c>
      <c r="X1802" s="1" t="b">
        <v>0</v>
      </c>
      <c r="Y1802" s="1" t="b">
        <v>0</v>
      </c>
    </row>
    <row r="1803" spans="1:25" x14ac:dyDescent="0.25">
      <c r="A1803" s="1" t="s">
        <v>7897</v>
      </c>
      <c r="B1803" s="1" t="s">
        <v>7898</v>
      </c>
      <c r="C1803" s="1" t="str">
        <f>VLOOKUP(B1803,店铺SKU信息!E:F,2,0)</f>
        <v>AGM42644-Black Stripe-3XL</v>
      </c>
      <c r="D1803" s="1" t="s">
        <v>5430</v>
      </c>
      <c r="E1803" s="1" t="s">
        <v>8476</v>
      </c>
      <c r="F1803" s="1" t="s">
        <v>7352</v>
      </c>
      <c r="G1803" s="1">
        <v>12.7</v>
      </c>
      <c r="H1803" s="1">
        <v>9.9</v>
      </c>
      <c r="I1803" s="1">
        <v>0.8</v>
      </c>
      <c r="J1803" s="1" t="s">
        <v>7353</v>
      </c>
      <c r="K1803" s="1">
        <v>0.65</v>
      </c>
      <c r="L1803" s="1" t="s">
        <v>7354</v>
      </c>
      <c r="M1803" s="1">
        <v>5.8099999999999999E-2</v>
      </c>
      <c r="N1803" s="1" t="s">
        <v>7355</v>
      </c>
      <c r="O1803" s="1" t="s">
        <v>7356</v>
      </c>
      <c r="P1803" s="1">
        <v>2</v>
      </c>
      <c r="Q1803" s="1">
        <v>0</v>
      </c>
      <c r="R1803" s="1">
        <v>0.1162</v>
      </c>
      <c r="S1803" s="38">
        <v>43678</v>
      </c>
      <c r="T1803" s="1">
        <v>0.69</v>
      </c>
      <c r="U1803" s="1" t="s">
        <v>7357</v>
      </c>
      <c r="V1803" s="1">
        <v>8.0199999999999994E-2</v>
      </c>
      <c r="W1803" s="1" t="s">
        <v>7358</v>
      </c>
      <c r="X1803" s="1" t="b">
        <v>0</v>
      </c>
      <c r="Y1803" s="1" t="b">
        <v>0</v>
      </c>
    </row>
    <row r="1804" spans="1:25" x14ac:dyDescent="0.25">
      <c r="A1804" s="1" t="s">
        <v>8146</v>
      </c>
      <c r="B1804" s="1" t="s">
        <v>8147</v>
      </c>
      <c r="C1804" s="1" t="str">
        <f>VLOOKUP(B1804,店铺SKU信息!E:F,2,0)</f>
        <v>AGM42566-Purple-XL</v>
      </c>
      <c r="D1804" s="1" t="s">
        <v>8148</v>
      </c>
      <c r="E1804" s="1" t="s">
        <v>8476</v>
      </c>
      <c r="F1804" s="1" t="s">
        <v>7352</v>
      </c>
      <c r="G1804" s="1">
        <v>10.5</v>
      </c>
      <c r="H1804" s="1">
        <v>3.8</v>
      </c>
      <c r="I1804" s="1">
        <v>2.2999999999999998</v>
      </c>
      <c r="J1804" s="1" t="s">
        <v>7353</v>
      </c>
      <c r="K1804" s="1">
        <v>0.6</v>
      </c>
      <c r="L1804" s="1" t="s">
        <v>7354</v>
      </c>
      <c r="M1804" s="1">
        <v>5.3100000000000001E-2</v>
      </c>
      <c r="N1804" s="1" t="s">
        <v>7355</v>
      </c>
      <c r="O1804" s="1" t="s">
        <v>7356</v>
      </c>
      <c r="P1804" s="1">
        <v>1</v>
      </c>
      <c r="Q1804" s="1">
        <v>0</v>
      </c>
      <c r="R1804" s="1">
        <v>5.3100000000000001E-2</v>
      </c>
      <c r="S1804" s="38">
        <v>43678</v>
      </c>
      <c r="T1804" s="1">
        <v>0.69</v>
      </c>
      <c r="U1804" s="1" t="s">
        <v>7357</v>
      </c>
      <c r="V1804" s="1">
        <v>3.6600000000000001E-2</v>
      </c>
      <c r="W1804" s="1" t="s">
        <v>7358</v>
      </c>
      <c r="X1804" s="1" t="b">
        <v>0</v>
      </c>
      <c r="Y1804" s="1" t="b">
        <v>0</v>
      </c>
    </row>
    <row r="1805" spans="1:25" x14ac:dyDescent="0.25">
      <c r="A1805" s="1" t="s">
        <v>7636</v>
      </c>
      <c r="B1805" s="1" t="s">
        <v>7637</v>
      </c>
      <c r="C1805" s="1" t="str">
        <f>VLOOKUP(B1805,店铺SKU信息!E:F,2,0)</f>
        <v>AGCY6820-Black-M</v>
      </c>
      <c r="D1805" s="1" t="s">
        <v>3119</v>
      </c>
      <c r="E1805" s="1" t="s">
        <v>8476</v>
      </c>
      <c r="F1805" s="1" t="s">
        <v>7352</v>
      </c>
      <c r="G1805" s="1">
        <v>13.07</v>
      </c>
      <c r="H1805" s="1">
        <v>10.28</v>
      </c>
      <c r="I1805" s="1">
        <v>0.79</v>
      </c>
      <c r="J1805" s="1" t="s">
        <v>7353</v>
      </c>
      <c r="K1805" s="1">
        <v>0.2</v>
      </c>
      <c r="L1805" s="1" t="s">
        <v>7354</v>
      </c>
      <c r="M1805" s="1">
        <v>6.1400000000000003E-2</v>
      </c>
      <c r="N1805" s="1" t="s">
        <v>7355</v>
      </c>
      <c r="O1805" s="1" t="s">
        <v>7356</v>
      </c>
      <c r="P1805" s="1">
        <v>1</v>
      </c>
      <c r="Q1805" s="1">
        <v>0</v>
      </c>
      <c r="R1805" s="1">
        <v>6.1400000000000003E-2</v>
      </c>
      <c r="S1805" s="38">
        <v>43678</v>
      </c>
      <c r="T1805" s="1">
        <v>0.69</v>
      </c>
      <c r="U1805" s="1" t="s">
        <v>7357</v>
      </c>
      <c r="V1805" s="1">
        <v>4.24E-2</v>
      </c>
      <c r="W1805" s="1" t="s">
        <v>7358</v>
      </c>
      <c r="X1805" s="1" t="b">
        <v>0</v>
      </c>
      <c r="Y1805" s="1" t="b">
        <v>0</v>
      </c>
    </row>
    <row r="1806" spans="1:25" x14ac:dyDescent="0.25">
      <c r="A1806" s="1" t="s">
        <v>7482</v>
      </c>
      <c r="B1806" s="1" t="s">
        <v>7483</v>
      </c>
      <c r="C1806" s="1" t="str">
        <f>VLOOKUP(B1806,店铺SKU信息!E:F,2,0)</f>
        <v>AGM4896-Blue-3XL</v>
      </c>
      <c r="D1806" s="1" t="s">
        <v>3030</v>
      </c>
      <c r="E1806" s="1" t="s">
        <v>8476</v>
      </c>
      <c r="F1806" s="1" t="s">
        <v>7352</v>
      </c>
      <c r="G1806" s="1">
        <v>13.69</v>
      </c>
      <c r="H1806" s="1">
        <v>3.9</v>
      </c>
      <c r="I1806" s="1">
        <v>2.1</v>
      </c>
      <c r="J1806" s="1" t="s">
        <v>7353</v>
      </c>
      <c r="K1806" s="1">
        <v>1.05</v>
      </c>
      <c r="L1806" s="1" t="s">
        <v>7354</v>
      </c>
      <c r="M1806" s="1">
        <v>6.4799999999999996E-2</v>
      </c>
      <c r="N1806" s="1" t="s">
        <v>7355</v>
      </c>
      <c r="O1806" s="1" t="s">
        <v>7356</v>
      </c>
      <c r="P1806" s="1">
        <v>0.03</v>
      </c>
      <c r="Q1806" s="1">
        <v>0</v>
      </c>
      <c r="R1806" s="1">
        <v>2.0999999999999999E-3</v>
      </c>
      <c r="S1806" s="38">
        <v>43678</v>
      </c>
      <c r="T1806" s="1">
        <v>0.69</v>
      </c>
      <c r="U1806" s="1" t="s">
        <v>7357</v>
      </c>
      <c r="V1806" s="1">
        <v>1.4E-3</v>
      </c>
      <c r="W1806" s="1" t="s">
        <v>7358</v>
      </c>
      <c r="X1806" s="1" t="b">
        <v>0</v>
      </c>
      <c r="Y1806" s="1" t="b">
        <v>0</v>
      </c>
    </row>
    <row r="1807" spans="1:25" x14ac:dyDescent="0.25">
      <c r="A1807" s="1" t="s">
        <v>7880</v>
      </c>
      <c r="B1807" s="1" t="s">
        <v>7881</v>
      </c>
      <c r="C1807" s="1" t="str">
        <f>VLOOKUP(B1807,店铺SKU信息!E:F,2,0)</f>
        <v>AGM42566-Black-2XL</v>
      </c>
      <c r="D1807" s="1" t="s">
        <v>7882</v>
      </c>
      <c r="E1807" s="1" t="s">
        <v>8476</v>
      </c>
      <c r="F1807" s="1" t="s">
        <v>7352</v>
      </c>
      <c r="G1807" s="1">
        <v>10.5</v>
      </c>
      <c r="H1807" s="1">
        <v>3.8</v>
      </c>
      <c r="I1807" s="1">
        <v>2.2999999999999998</v>
      </c>
      <c r="J1807" s="1" t="s">
        <v>7353</v>
      </c>
      <c r="K1807" s="1">
        <v>0.6</v>
      </c>
      <c r="L1807" s="1" t="s">
        <v>7354</v>
      </c>
      <c r="M1807" s="1">
        <v>5.3100000000000001E-2</v>
      </c>
      <c r="N1807" s="1" t="s">
        <v>7355</v>
      </c>
      <c r="O1807" s="1" t="s">
        <v>7356</v>
      </c>
      <c r="P1807" s="1">
        <v>1</v>
      </c>
      <c r="Q1807" s="1">
        <v>0</v>
      </c>
      <c r="R1807" s="1">
        <v>5.3100000000000001E-2</v>
      </c>
      <c r="S1807" s="38">
        <v>43678</v>
      </c>
      <c r="T1807" s="1">
        <v>0.69</v>
      </c>
      <c r="U1807" s="1" t="s">
        <v>7357</v>
      </c>
      <c r="V1807" s="1">
        <v>3.6600000000000001E-2</v>
      </c>
      <c r="W1807" s="1" t="s">
        <v>7358</v>
      </c>
      <c r="X1807" s="1" t="b">
        <v>0</v>
      </c>
      <c r="Y1807" s="1" t="b">
        <v>0</v>
      </c>
    </row>
    <row r="1808" spans="1:25" x14ac:dyDescent="0.25">
      <c r="A1808" s="1" t="s">
        <v>8200</v>
      </c>
      <c r="B1808" s="1" t="s">
        <v>8201</v>
      </c>
      <c r="C1808" s="1" t="str">
        <f>VLOOKUP(B1808,店铺SKU信息!E:F,2,0)</f>
        <v>AGM42566-Black-3XL</v>
      </c>
      <c r="D1808" s="1" t="s">
        <v>5653</v>
      </c>
      <c r="E1808" s="1" t="s">
        <v>8476</v>
      </c>
      <c r="F1808" s="1" t="s">
        <v>7352</v>
      </c>
      <c r="G1808" s="1">
        <v>10.5</v>
      </c>
      <c r="H1808" s="1">
        <v>3.8</v>
      </c>
      <c r="I1808" s="1">
        <v>2.2999999999999998</v>
      </c>
      <c r="J1808" s="1" t="s">
        <v>7353</v>
      </c>
      <c r="K1808" s="1">
        <v>0.6</v>
      </c>
      <c r="L1808" s="1" t="s">
        <v>7354</v>
      </c>
      <c r="M1808" s="1">
        <v>5.3100000000000001E-2</v>
      </c>
      <c r="N1808" s="1" t="s">
        <v>7355</v>
      </c>
      <c r="O1808" s="1" t="s">
        <v>7356</v>
      </c>
      <c r="P1808" s="1">
        <v>1</v>
      </c>
      <c r="Q1808" s="1">
        <v>0</v>
      </c>
      <c r="R1808" s="1">
        <v>5.3100000000000001E-2</v>
      </c>
      <c r="S1808" s="38">
        <v>43678</v>
      </c>
      <c r="T1808" s="1">
        <v>0.69</v>
      </c>
      <c r="U1808" s="1" t="s">
        <v>7357</v>
      </c>
      <c r="V1808" s="1">
        <v>3.6600000000000001E-2</v>
      </c>
      <c r="W1808" s="1" t="s">
        <v>7358</v>
      </c>
      <c r="X1808" s="1" t="b">
        <v>0</v>
      </c>
      <c r="Y1808" s="1" t="b">
        <v>0</v>
      </c>
    </row>
    <row r="1809" spans="1:25" x14ac:dyDescent="0.25">
      <c r="A1809" s="1" t="s">
        <v>8039</v>
      </c>
      <c r="B1809" s="1" t="s">
        <v>8040</v>
      </c>
      <c r="C1809" s="1" t="str">
        <f>VLOOKUP(B1809,店铺SKU信息!E:F,2,0)</f>
        <v>AGM42600-Burgundy-4XL</v>
      </c>
      <c r="D1809" s="1" t="s">
        <v>5227</v>
      </c>
      <c r="E1809" s="1" t="s">
        <v>8476</v>
      </c>
      <c r="F1809" s="1" t="s">
        <v>7352</v>
      </c>
      <c r="G1809" s="1">
        <v>12.85</v>
      </c>
      <c r="H1809" s="1">
        <v>9.0399999999999991</v>
      </c>
      <c r="I1809" s="1">
        <v>1.65</v>
      </c>
      <c r="J1809" s="1" t="s">
        <v>7353</v>
      </c>
      <c r="K1809" s="1">
        <v>0.45</v>
      </c>
      <c r="L1809" s="1" t="s">
        <v>7354</v>
      </c>
      <c r="M1809" s="1">
        <v>0.1109</v>
      </c>
      <c r="N1809" s="1" t="s">
        <v>7355</v>
      </c>
      <c r="O1809" s="1" t="s">
        <v>7356</v>
      </c>
      <c r="P1809" s="1">
        <v>1</v>
      </c>
      <c r="Q1809" s="1">
        <v>0</v>
      </c>
      <c r="R1809" s="1">
        <v>0.1109</v>
      </c>
      <c r="S1809" s="38">
        <v>43678</v>
      </c>
      <c r="T1809" s="1">
        <v>0.69</v>
      </c>
      <c r="U1809" s="1" t="s">
        <v>7357</v>
      </c>
      <c r="V1809" s="1">
        <v>7.6499999999999999E-2</v>
      </c>
      <c r="W1809" s="1" t="s">
        <v>7358</v>
      </c>
      <c r="X1809" s="1" t="b">
        <v>0</v>
      </c>
      <c r="Y1809" s="1" t="b">
        <v>0</v>
      </c>
    </row>
    <row r="1810" spans="1:25" x14ac:dyDescent="0.25">
      <c r="A1810" s="1" t="s">
        <v>7545</v>
      </c>
      <c r="B1810" s="1" t="s">
        <v>7546</v>
      </c>
      <c r="C1810" s="1" t="str">
        <f>VLOOKUP(B1810,店铺SKU信息!E:F,2,0)</f>
        <v>AGCY6812-Red-XL</v>
      </c>
      <c r="D1810" s="1" t="s">
        <v>7547</v>
      </c>
      <c r="E1810" s="1" t="s">
        <v>8476</v>
      </c>
      <c r="F1810" s="1" t="s">
        <v>7352</v>
      </c>
      <c r="G1810" s="1">
        <v>13.07</v>
      </c>
      <c r="H1810" s="1">
        <v>10.28</v>
      </c>
      <c r="I1810" s="1">
        <v>0.79</v>
      </c>
      <c r="J1810" s="1" t="s">
        <v>7353</v>
      </c>
      <c r="K1810" s="1">
        <v>0.2</v>
      </c>
      <c r="L1810" s="1" t="s">
        <v>7354</v>
      </c>
      <c r="M1810" s="1">
        <v>6.1400000000000003E-2</v>
      </c>
      <c r="N1810" s="1" t="s">
        <v>7355</v>
      </c>
      <c r="O1810" s="1" t="s">
        <v>7356</v>
      </c>
      <c r="P1810" s="1">
        <v>0.71</v>
      </c>
      <c r="Q1810" s="1">
        <v>0.28999999999999998</v>
      </c>
      <c r="R1810" s="1">
        <v>2.58E-2</v>
      </c>
      <c r="S1810" s="38">
        <v>43678</v>
      </c>
      <c r="T1810" s="1">
        <v>0.69</v>
      </c>
      <c r="U1810" s="1" t="s">
        <v>7357</v>
      </c>
      <c r="V1810" s="1">
        <v>1.78E-2</v>
      </c>
      <c r="W1810" s="1" t="s">
        <v>7358</v>
      </c>
      <c r="X1810" s="1" t="b">
        <v>0</v>
      </c>
      <c r="Y1810" s="1" t="b">
        <v>0</v>
      </c>
    </row>
    <row r="1811" spans="1:25" x14ac:dyDescent="0.25">
      <c r="A1811" s="1" t="s">
        <v>8072</v>
      </c>
      <c r="B1811" s="1" t="s">
        <v>8073</v>
      </c>
      <c r="C1811" s="1" t="str">
        <f>VLOOKUP(B1811,店铺SKU信息!E:F,2,0)</f>
        <v>AGM19377-Black-2XL</v>
      </c>
      <c r="D1811" s="1" t="s">
        <v>8074</v>
      </c>
      <c r="E1811" s="1" t="s">
        <v>8476</v>
      </c>
      <c r="F1811" s="1" t="s">
        <v>7352</v>
      </c>
      <c r="G1811" s="1">
        <v>12.68</v>
      </c>
      <c r="H1811" s="1">
        <v>10.199999999999999</v>
      </c>
      <c r="I1811" s="1">
        <v>1.18</v>
      </c>
      <c r="J1811" s="1" t="s">
        <v>7353</v>
      </c>
      <c r="K1811" s="1">
        <v>0.4</v>
      </c>
      <c r="L1811" s="1" t="s">
        <v>7354</v>
      </c>
      <c r="M1811" s="1">
        <v>8.8400000000000006E-2</v>
      </c>
      <c r="N1811" s="1" t="s">
        <v>7355</v>
      </c>
      <c r="O1811" s="1" t="s">
        <v>7356</v>
      </c>
      <c r="P1811" s="1">
        <v>1</v>
      </c>
      <c r="Q1811" s="1">
        <v>0</v>
      </c>
      <c r="R1811" s="1">
        <v>8.8400000000000006E-2</v>
      </c>
      <c r="S1811" s="38">
        <v>43678</v>
      </c>
      <c r="T1811" s="1">
        <v>0.69</v>
      </c>
      <c r="U1811" s="1" t="s">
        <v>7357</v>
      </c>
      <c r="V1811" s="1">
        <v>6.0999999999999999E-2</v>
      </c>
      <c r="W1811" s="1" t="s">
        <v>7358</v>
      </c>
      <c r="X1811" s="1" t="b">
        <v>0</v>
      </c>
      <c r="Y1811" s="1" t="b">
        <v>0</v>
      </c>
    </row>
    <row r="1812" spans="1:25" x14ac:dyDescent="0.25">
      <c r="A1812" s="1" t="s">
        <v>7845</v>
      </c>
      <c r="B1812" s="1" t="s">
        <v>7846</v>
      </c>
      <c r="C1812" s="1" t="str">
        <f>VLOOKUP(B1812,店铺SKU信息!E:F,2,0)</f>
        <v>AGM42600-Red-3XL</v>
      </c>
      <c r="D1812" s="1" t="s">
        <v>7847</v>
      </c>
      <c r="E1812" s="1" t="s">
        <v>8476</v>
      </c>
      <c r="F1812" s="1" t="s">
        <v>7352</v>
      </c>
      <c r="G1812" s="1">
        <v>12.85</v>
      </c>
      <c r="H1812" s="1">
        <v>9.0399999999999991</v>
      </c>
      <c r="I1812" s="1">
        <v>1.65</v>
      </c>
      <c r="J1812" s="1" t="s">
        <v>7353</v>
      </c>
      <c r="K1812" s="1">
        <v>0.45</v>
      </c>
      <c r="L1812" s="1" t="s">
        <v>7354</v>
      </c>
      <c r="M1812" s="1">
        <v>0.1109</v>
      </c>
      <c r="N1812" s="1" t="s">
        <v>7355</v>
      </c>
      <c r="O1812" s="1" t="s">
        <v>7356</v>
      </c>
      <c r="P1812" s="1">
        <v>1</v>
      </c>
      <c r="Q1812" s="1">
        <v>0</v>
      </c>
      <c r="R1812" s="1">
        <v>0.1109</v>
      </c>
      <c r="S1812" s="38">
        <v>43678</v>
      </c>
      <c r="T1812" s="1">
        <v>0.69</v>
      </c>
      <c r="U1812" s="1" t="s">
        <v>7357</v>
      </c>
      <c r="V1812" s="1">
        <v>7.6499999999999999E-2</v>
      </c>
      <c r="W1812" s="1" t="s">
        <v>7358</v>
      </c>
      <c r="X1812" s="1" t="b">
        <v>0</v>
      </c>
      <c r="Y1812" s="1" t="b">
        <v>0</v>
      </c>
    </row>
    <row r="1813" spans="1:25" x14ac:dyDescent="0.25">
      <c r="A1813" s="1" t="s">
        <v>8152</v>
      </c>
      <c r="B1813" s="1" t="s">
        <v>8153</v>
      </c>
      <c r="C1813" s="1" t="str">
        <f>VLOOKUP(B1813,店铺SKU信息!E:F,2,0)</f>
        <v>AGM48899-Burgundy-4XL</v>
      </c>
      <c r="D1813" s="1" t="s">
        <v>8154</v>
      </c>
      <c r="E1813" s="1" t="s">
        <v>8476</v>
      </c>
      <c r="F1813" s="1" t="s">
        <v>7352</v>
      </c>
      <c r="G1813" s="1">
        <v>12.56</v>
      </c>
      <c r="H1813" s="1">
        <v>9.92</v>
      </c>
      <c r="I1813" s="1">
        <v>0.59</v>
      </c>
      <c r="J1813" s="1" t="s">
        <v>7353</v>
      </c>
      <c r="K1813" s="1">
        <v>0.35</v>
      </c>
      <c r="L1813" s="1" t="s">
        <v>7354</v>
      </c>
      <c r="M1813" s="1">
        <v>4.2599999999999999E-2</v>
      </c>
      <c r="N1813" s="1" t="s">
        <v>7355</v>
      </c>
      <c r="O1813" s="1" t="s">
        <v>7356</v>
      </c>
      <c r="P1813" s="1">
        <v>1</v>
      </c>
      <c r="Q1813" s="1">
        <v>0</v>
      </c>
      <c r="R1813" s="1">
        <v>4.2599999999999999E-2</v>
      </c>
      <c r="S1813" s="38">
        <v>43678</v>
      </c>
      <c r="T1813" s="1">
        <v>0.69</v>
      </c>
      <c r="U1813" s="1" t="s">
        <v>7357</v>
      </c>
      <c r="V1813" s="1">
        <v>2.9399999999999999E-2</v>
      </c>
      <c r="W1813" s="1" t="s">
        <v>7358</v>
      </c>
      <c r="X1813" s="1" t="b">
        <v>0</v>
      </c>
      <c r="Y1813" s="1" t="b">
        <v>0</v>
      </c>
    </row>
    <row r="1814" spans="1:25" x14ac:dyDescent="0.25">
      <c r="A1814" s="1" t="s">
        <v>7548</v>
      </c>
      <c r="B1814" s="1" t="s">
        <v>7549</v>
      </c>
      <c r="C1814" s="1" t="str">
        <f>VLOOKUP(B1814,店铺SKU信息!E:F,2,0)</f>
        <v>AGM42588-Burgundy-XL</v>
      </c>
      <c r="D1814" s="1" t="s">
        <v>7550</v>
      </c>
      <c r="E1814" s="1" t="s">
        <v>8476</v>
      </c>
      <c r="F1814" s="1" t="s">
        <v>7352</v>
      </c>
      <c r="G1814" s="1">
        <v>12.1</v>
      </c>
      <c r="H1814" s="1">
        <v>8.9</v>
      </c>
      <c r="I1814" s="1">
        <v>2.4</v>
      </c>
      <c r="J1814" s="1" t="s">
        <v>7353</v>
      </c>
      <c r="K1814" s="1">
        <v>1.1499999999999999</v>
      </c>
      <c r="L1814" s="1" t="s">
        <v>7354</v>
      </c>
      <c r="M1814" s="1">
        <v>0.14940000000000001</v>
      </c>
      <c r="N1814" s="1" t="s">
        <v>7355</v>
      </c>
      <c r="O1814" s="1" t="s">
        <v>7356</v>
      </c>
      <c r="P1814" s="1">
        <v>1</v>
      </c>
      <c r="Q1814" s="1">
        <v>0</v>
      </c>
      <c r="R1814" s="1">
        <v>0.14940000000000001</v>
      </c>
      <c r="S1814" s="38">
        <v>43678</v>
      </c>
      <c r="T1814" s="1">
        <v>0.69</v>
      </c>
      <c r="U1814" s="1" t="s">
        <v>7357</v>
      </c>
      <c r="V1814" s="1">
        <v>0.1031</v>
      </c>
      <c r="W1814" s="1" t="s">
        <v>7358</v>
      </c>
      <c r="X1814" s="1" t="b">
        <v>0</v>
      </c>
      <c r="Y1814" s="1" t="b">
        <v>0</v>
      </c>
    </row>
    <row r="1815" spans="1:25" x14ac:dyDescent="0.25">
      <c r="A1815" s="1" t="s">
        <v>7532</v>
      </c>
      <c r="B1815" s="1" t="s">
        <v>7533</v>
      </c>
      <c r="C1815" s="1" t="str">
        <f>VLOOKUP(B1815,店铺SKU信息!E:F,2,0)</f>
        <v>AGM42588-Green-3XL</v>
      </c>
      <c r="D1815" s="1" t="s">
        <v>7534</v>
      </c>
      <c r="E1815" s="1" t="s">
        <v>8476</v>
      </c>
      <c r="F1815" s="1" t="s">
        <v>7352</v>
      </c>
      <c r="G1815" s="1">
        <v>12.1</v>
      </c>
      <c r="H1815" s="1">
        <v>8.9</v>
      </c>
      <c r="I1815" s="1">
        <v>2.4</v>
      </c>
      <c r="J1815" s="1" t="s">
        <v>7353</v>
      </c>
      <c r="K1815" s="1">
        <v>1.1499999999999999</v>
      </c>
      <c r="L1815" s="1" t="s">
        <v>7354</v>
      </c>
      <c r="M1815" s="1">
        <v>0.14940000000000001</v>
      </c>
      <c r="N1815" s="1" t="s">
        <v>7355</v>
      </c>
      <c r="O1815" s="1" t="s">
        <v>7356</v>
      </c>
      <c r="P1815" s="1">
        <v>1</v>
      </c>
      <c r="Q1815" s="1">
        <v>0</v>
      </c>
      <c r="R1815" s="1">
        <v>0.14940000000000001</v>
      </c>
      <c r="S1815" s="38">
        <v>43678</v>
      </c>
      <c r="T1815" s="1">
        <v>0.69</v>
      </c>
      <c r="U1815" s="1" t="s">
        <v>7357</v>
      </c>
      <c r="V1815" s="1">
        <v>0.1031</v>
      </c>
      <c r="W1815" s="1" t="s">
        <v>7358</v>
      </c>
      <c r="X1815" s="1" t="b">
        <v>0</v>
      </c>
      <c r="Y1815" s="1" t="b">
        <v>0</v>
      </c>
    </row>
    <row r="1816" spans="1:25" x14ac:dyDescent="0.25">
      <c r="A1816" s="1" t="s">
        <v>8093</v>
      </c>
      <c r="B1816" s="1" t="s">
        <v>8094</v>
      </c>
      <c r="C1816" s="1" t="str">
        <f>VLOOKUP(B1816,店铺SKU信息!E:F,2,0)</f>
        <v>AGM42544-Black-2XL</v>
      </c>
      <c r="D1816" s="1" t="s">
        <v>8095</v>
      </c>
      <c r="E1816" s="1" t="s">
        <v>8476</v>
      </c>
      <c r="F1816" s="1" t="s">
        <v>7352</v>
      </c>
      <c r="G1816" s="1">
        <v>12.8</v>
      </c>
      <c r="H1816" s="1">
        <v>6</v>
      </c>
      <c r="I1816" s="1">
        <v>2.4</v>
      </c>
      <c r="J1816" s="1" t="s">
        <v>7353</v>
      </c>
      <c r="K1816" s="1">
        <v>0.6</v>
      </c>
      <c r="L1816" s="1" t="s">
        <v>7354</v>
      </c>
      <c r="M1816" s="1">
        <v>0.1066</v>
      </c>
      <c r="N1816" s="1" t="s">
        <v>7355</v>
      </c>
      <c r="O1816" s="1" t="s">
        <v>7356</v>
      </c>
      <c r="P1816" s="1">
        <v>1</v>
      </c>
      <c r="Q1816" s="1">
        <v>0</v>
      </c>
      <c r="R1816" s="1">
        <v>0.1066</v>
      </c>
      <c r="S1816" s="38">
        <v>43678</v>
      </c>
      <c r="T1816" s="1">
        <v>0.69</v>
      </c>
      <c r="U1816" s="1" t="s">
        <v>7357</v>
      </c>
      <c r="V1816" s="1">
        <v>7.3499999999999996E-2</v>
      </c>
      <c r="W1816" s="1" t="s">
        <v>7358</v>
      </c>
      <c r="X1816" s="1" t="b">
        <v>0</v>
      </c>
      <c r="Y1816" s="1" t="b">
        <v>0</v>
      </c>
    </row>
    <row r="1817" spans="1:25" x14ac:dyDescent="0.25">
      <c r="A1817" s="1" t="s">
        <v>8050</v>
      </c>
      <c r="B1817" s="1" t="s">
        <v>8051</v>
      </c>
      <c r="C1817" s="1" t="str">
        <f>VLOOKUP(B1817,店铺SKU信息!E:F,2,0)</f>
        <v>AGM48899-Black-2XL</v>
      </c>
      <c r="D1817" s="1" t="s">
        <v>3507</v>
      </c>
      <c r="E1817" s="1" t="s">
        <v>8476</v>
      </c>
      <c r="F1817" s="1" t="s">
        <v>7352</v>
      </c>
      <c r="G1817" s="1">
        <v>12.56</v>
      </c>
      <c r="H1817" s="1">
        <v>9.92</v>
      </c>
      <c r="I1817" s="1">
        <v>0.59</v>
      </c>
      <c r="J1817" s="1" t="s">
        <v>7353</v>
      </c>
      <c r="K1817" s="1">
        <v>0.35</v>
      </c>
      <c r="L1817" s="1" t="s">
        <v>7354</v>
      </c>
      <c r="M1817" s="1">
        <v>4.2599999999999999E-2</v>
      </c>
      <c r="N1817" s="1" t="s">
        <v>7355</v>
      </c>
      <c r="O1817" s="1" t="s">
        <v>7356</v>
      </c>
      <c r="P1817" s="1">
        <v>1</v>
      </c>
      <c r="Q1817" s="1">
        <v>0</v>
      </c>
      <c r="R1817" s="1">
        <v>4.2599999999999999E-2</v>
      </c>
      <c r="S1817" s="38">
        <v>43678</v>
      </c>
      <c r="T1817" s="1">
        <v>0.69</v>
      </c>
      <c r="U1817" s="1" t="s">
        <v>7357</v>
      </c>
      <c r="V1817" s="1">
        <v>2.9399999999999999E-2</v>
      </c>
      <c r="W1817" s="1" t="s">
        <v>7358</v>
      </c>
      <c r="X1817" s="1" t="b">
        <v>0</v>
      </c>
      <c r="Y1817" s="1" t="b">
        <v>0</v>
      </c>
    </row>
    <row r="1818" spans="1:25" x14ac:dyDescent="0.25">
      <c r="A1818" s="1" t="s">
        <v>7892</v>
      </c>
      <c r="B1818" s="1" t="s">
        <v>7893</v>
      </c>
      <c r="C1818" s="1" t="str">
        <f>VLOOKUP(B1818,店铺SKU信息!E:F,2,0)</f>
        <v>AGM42588-Black-4XL</v>
      </c>
      <c r="D1818" s="1" t="s">
        <v>7894</v>
      </c>
      <c r="E1818" s="1" t="s">
        <v>8476</v>
      </c>
      <c r="F1818" s="1" t="s">
        <v>7352</v>
      </c>
      <c r="G1818" s="1">
        <v>12.1</v>
      </c>
      <c r="H1818" s="1">
        <v>8.9</v>
      </c>
      <c r="I1818" s="1">
        <v>2.4</v>
      </c>
      <c r="J1818" s="1" t="s">
        <v>7353</v>
      </c>
      <c r="K1818" s="1">
        <v>1.1499999999999999</v>
      </c>
      <c r="L1818" s="1" t="s">
        <v>7354</v>
      </c>
      <c r="M1818" s="1">
        <v>0.14960000000000001</v>
      </c>
      <c r="N1818" s="1" t="s">
        <v>7355</v>
      </c>
      <c r="O1818" s="1" t="s">
        <v>7356</v>
      </c>
      <c r="P1818" s="1">
        <v>1</v>
      </c>
      <c r="Q1818" s="1">
        <v>0</v>
      </c>
      <c r="R1818" s="1">
        <v>0.14960000000000001</v>
      </c>
      <c r="S1818" s="38">
        <v>43678</v>
      </c>
      <c r="T1818" s="1">
        <v>0.69</v>
      </c>
      <c r="U1818" s="1" t="s">
        <v>7357</v>
      </c>
      <c r="V1818" s="1">
        <v>0.1032</v>
      </c>
      <c r="W1818" s="1" t="s">
        <v>7358</v>
      </c>
      <c r="X1818" s="1" t="b">
        <v>0</v>
      </c>
      <c r="Y1818" s="1" t="b">
        <v>0</v>
      </c>
    </row>
    <row r="1819" spans="1:25" x14ac:dyDescent="0.25">
      <c r="A1819" s="1" t="s">
        <v>8198</v>
      </c>
      <c r="B1819" s="1" t="s">
        <v>8199</v>
      </c>
      <c r="C1819" s="1" t="str">
        <f>VLOOKUP(B1819,店铺SKU信息!E:F,2,0)</f>
        <v>AGM42622-Black-XL</v>
      </c>
      <c r="D1819" s="1" t="s">
        <v>6980</v>
      </c>
      <c r="E1819" s="1" t="s">
        <v>8476</v>
      </c>
      <c r="F1819" s="1" t="s">
        <v>7352</v>
      </c>
      <c r="G1819" s="1">
        <v>12.5</v>
      </c>
      <c r="H1819" s="1">
        <v>8.58</v>
      </c>
      <c r="I1819" s="1">
        <v>1.5</v>
      </c>
      <c r="J1819" s="1" t="s">
        <v>7353</v>
      </c>
      <c r="K1819" s="1">
        <v>0.45</v>
      </c>
      <c r="L1819" s="1" t="s">
        <v>7354</v>
      </c>
      <c r="M1819" s="1">
        <v>9.3100000000000002E-2</v>
      </c>
      <c r="N1819" s="1" t="s">
        <v>7355</v>
      </c>
      <c r="O1819" s="1" t="s">
        <v>7356</v>
      </c>
      <c r="P1819" s="1">
        <v>1</v>
      </c>
      <c r="Q1819" s="1">
        <v>0</v>
      </c>
      <c r="R1819" s="1">
        <v>9.3100000000000002E-2</v>
      </c>
      <c r="S1819" s="38">
        <v>43678</v>
      </c>
      <c r="T1819" s="1">
        <v>0.69</v>
      </c>
      <c r="U1819" s="1" t="s">
        <v>7357</v>
      </c>
      <c r="V1819" s="1">
        <v>6.4199999999999993E-2</v>
      </c>
      <c r="W1819" s="1" t="s">
        <v>7358</v>
      </c>
      <c r="X1819" s="1" t="b">
        <v>0</v>
      </c>
      <c r="Y1819" s="1" t="b">
        <v>0</v>
      </c>
    </row>
    <row r="1820" spans="1:25" x14ac:dyDescent="0.25">
      <c r="A1820" s="1" t="s">
        <v>8144</v>
      </c>
      <c r="B1820" s="1" t="s">
        <v>8145</v>
      </c>
      <c r="C1820" s="1" t="str">
        <f>VLOOKUP(B1820,店铺SKU信息!E:F,2,0)</f>
        <v>AGM42644-Black Stripe-4XL</v>
      </c>
      <c r="D1820" s="1" t="s">
        <v>5202</v>
      </c>
      <c r="E1820" s="1" t="s">
        <v>8476</v>
      </c>
      <c r="F1820" s="1" t="s">
        <v>7352</v>
      </c>
      <c r="G1820" s="1">
        <v>12.7</v>
      </c>
      <c r="H1820" s="1">
        <v>9.9</v>
      </c>
      <c r="I1820" s="1">
        <v>0.8</v>
      </c>
      <c r="J1820" s="1" t="s">
        <v>7353</v>
      </c>
      <c r="K1820" s="1">
        <v>0.65</v>
      </c>
      <c r="L1820" s="1" t="s">
        <v>7354</v>
      </c>
      <c r="M1820" s="1">
        <v>5.8099999999999999E-2</v>
      </c>
      <c r="N1820" s="1" t="s">
        <v>7355</v>
      </c>
      <c r="O1820" s="1" t="s">
        <v>7356</v>
      </c>
      <c r="P1820" s="1">
        <v>1</v>
      </c>
      <c r="Q1820" s="1">
        <v>0</v>
      </c>
      <c r="R1820" s="1">
        <v>5.8099999999999999E-2</v>
      </c>
      <c r="S1820" s="38">
        <v>43678</v>
      </c>
      <c r="T1820" s="1">
        <v>0.69</v>
      </c>
      <c r="U1820" s="1" t="s">
        <v>7357</v>
      </c>
      <c r="V1820" s="1">
        <v>4.0099999999999997E-2</v>
      </c>
      <c r="W1820" s="1" t="s">
        <v>7358</v>
      </c>
      <c r="X1820" s="1" t="b">
        <v>0</v>
      </c>
      <c r="Y1820" s="1" t="b">
        <v>0</v>
      </c>
    </row>
    <row r="1821" spans="1:25" x14ac:dyDescent="0.25">
      <c r="A1821" s="1" t="s">
        <v>8158</v>
      </c>
      <c r="B1821" s="1" t="s">
        <v>8159</v>
      </c>
      <c r="C1821" s="1" t="str">
        <f>VLOOKUP(B1821,店铺SKU信息!E:F,2,0)</f>
        <v>AGM19377-Gray-2XL</v>
      </c>
      <c r="D1821" s="1" t="s">
        <v>8160</v>
      </c>
      <c r="E1821" s="1" t="s">
        <v>8476</v>
      </c>
      <c r="F1821" s="1" t="s">
        <v>7352</v>
      </c>
      <c r="G1821" s="1">
        <v>12.68</v>
      </c>
      <c r="H1821" s="1">
        <v>10.19</v>
      </c>
      <c r="I1821" s="1">
        <v>1.18</v>
      </c>
      <c r="J1821" s="1" t="s">
        <v>7353</v>
      </c>
      <c r="K1821" s="1">
        <v>0.4</v>
      </c>
      <c r="L1821" s="1" t="s">
        <v>7354</v>
      </c>
      <c r="M1821" s="1">
        <v>8.8300000000000003E-2</v>
      </c>
      <c r="N1821" s="1" t="s">
        <v>7355</v>
      </c>
      <c r="O1821" s="1" t="s">
        <v>7356</v>
      </c>
      <c r="P1821" s="1">
        <v>1</v>
      </c>
      <c r="Q1821" s="1">
        <v>0</v>
      </c>
      <c r="R1821" s="1">
        <v>8.8300000000000003E-2</v>
      </c>
      <c r="S1821" s="38">
        <v>43678</v>
      </c>
      <c r="T1821" s="1">
        <v>0.69</v>
      </c>
      <c r="U1821" s="1" t="s">
        <v>7357</v>
      </c>
      <c r="V1821" s="1">
        <v>6.0900000000000003E-2</v>
      </c>
      <c r="W1821" s="1" t="s">
        <v>7358</v>
      </c>
      <c r="X1821" s="1" t="b">
        <v>0</v>
      </c>
      <c r="Y1821" s="1" t="b">
        <v>0</v>
      </c>
    </row>
    <row r="1822" spans="1:25" x14ac:dyDescent="0.25">
      <c r="A1822" s="1" t="s">
        <v>8087</v>
      </c>
      <c r="B1822" s="1" t="s">
        <v>8088</v>
      </c>
      <c r="C1822" s="1" t="str">
        <f>VLOOKUP(B1822,店铺SKU信息!E:F,2,0)</f>
        <v>AGM19377-Blue-XL</v>
      </c>
      <c r="D1822" s="1" t="s">
        <v>8089</v>
      </c>
      <c r="E1822" s="1" t="s">
        <v>8476</v>
      </c>
      <c r="F1822" s="1" t="s">
        <v>7352</v>
      </c>
      <c r="G1822" s="1">
        <v>12.68</v>
      </c>
      <c r="H1822" s="1">
        <v>10.19</v>
      </c>
      <c r="I1822" s="1">
        <v>1.18</v>
      </c>
      <c r="J1822" s="1" t="s">
        <v>7353</v>
      </c>
      <c r="K1822" s="1">
        <v>0.4</v>
      </c>
      <c r="L1822" s="1" t="s">
        <v>7354</v>
      </c>
      <c r="M1822" s="1">
        <v>8.8300000000000003E-2</v>
      </c>
      <c r="N1822" s="1" t="s">
        <v>7355</v>
      </c>
      <c r="O1822" s="1" t="s">
        <v>7356</v>
      </c>
      <c r="P1822" s="1">
        <v>1</v>
      </c>
      <c r="Q1822" s="1">
        <v>0</v>
      </c>
      <c r="R1822" s="1">
        <v>8.8300000000000003E-2</v>
      </c>
      <c r="S1822" s="38">
        <v>43678</v>
      </c>
      <c r="T1822" s="1">
        <v>0.69</v>
      </c>
      <c r="U1822" s="1" t="s">
        <v>7357</v>
      </c>
      <c r="V1822" s="1">
        <v>6.0900000000000003E-2</v>
      </c>
      <c r="W1822" s="1" t="s">
        <v>7358</v>
      </c>
      <c r="X1822" s="1" t="b">
        <v>0</v>
      </c>
      <c r="Y1822" s="1" t="b">
        <v>0</v>
      </c>
    </row>
    <row r="1823" spans="1:25" x14ac:dyDescent="0.25">
      <c r="A1823" s="1" t="s">
        <v>8181</v>
      </c>
      <c r="B1823" s="1" t="s">
        <v>8182</v>
      </c>
      <c r="C1823" s="1" t="str">
        <f>VLOOKUP(B1823,店铺SKU信息!E:F,2,0)</f>
        <v>AGM42544-Burgundy-2XL</v>
      </c>
      <c r="D1823" s="1" t="s">
        <v>8183</v>
      </c>
      <c r="E1823" s="1" t="s">
        <v>8476</v>
      </c>
      <c r="F1823" s="1" t="s">
        <v>7352</v>
      </c>
      <c r="G1823" s="1">
        <v>12.8</v>
      </c>
      <c r="H1823" s="1">
        <v>6</v>
      </c>
      <c r="I1823" s="1">
        <v>2.4</v>
      </c>
      <c r="J1823" s="1" t="s">
        <v>7353</v>
      </c>
      <c r="K1823" s="1">
        <v>0.6</v>
      </c>
      <c r="L1823" s="1" t="s">
        <v>7354</v>
      </c>
      <c r="M1823" s="1">
        <v>0.1066</v>
      </c>
      <c r="N1823" s="1" t="s">
        <v>7355</v>
      </c>
      <c r="O1823" s="1" t="s">
        <v>7356</v>
      </c>
      <c r="P1823" s="1">
        <v>1</v>
      </c>
      <c r="Q1823" s="1">
        <v>0</v>
      </c>
      <c r="R1823" s="1">
        <v>0.1066</v>
      </c>
      <c r="S1823" s="38">
        <v>43678</v>
      </c>
      <c r="T1823" s="1">
        <v>0.69</v>
      </c>
      <c r="U1823" s="1" t="s">
        <v>7357</v>
      </c>
      <c r="V1823" s="1">
        <v>7.3499999999999996E-2</v>
      </c>
      <c r="W1823" s="1" t="s">
        <v>7358</v>
      </c>
      <c r="X1823" s="1" t="b">
        <v>0</v>
      </c>
      <c r="Y1823" s="1" t="b">
        <v>0</v>
      </c>
    </row>
    <row r="1824" spans="1:25" x14ac:dyDescent="0.25">
      <c r="A1824" s="1" t="s">
        <v>8217</v>
      </c>
      <c r="B1824" s="1" t="s">
        <v>8218</v>
      </c>
      <c r="C1824" s="1" t="str">
        <f>VLOOKUP(B1824,店铺SKU信息!E:F,2,0)</f>
        <v>AGM42622-Black-4XL</v>
      </c>
      <c r="D1824" s="1" t="s">
        <v>8219</v>
      </c>
      <c r="E1824" s="1" t="s">
        <v>8476</v>
      </c>
      <c r="F1824" s="1" t="s">
        <v>7352</v>
      </c>
      <c r="G1824" s="1">
        <v>12.5</v>
      </c>
      <c r="H1824" s="1">
        <v>8.58</v>
      </c>
      <c r="I1824" s="1">
        <v>1.5</v>
      </c>
      <c r="J1824" s="1" t="s">
        <v>7353</v>
      </c>
      <c r="K1824" s="1">
        <v>0.45</v>
      </c>
      <c r="L1824" s="1" t="s">
        <v>7354</v>
      </c>
      <c r="M1824" s="1">
        <v>9.3100000000000002E-2</v>
      </c>
      <c r="N1824" s="1" t="s">
        <v>7355</v>
      </c>
      <c r="O1824" s="1" t="s">
        <v>7356</v>
      </c>
      <c r="P1824" s="1">
        <v>1.74</v>
      </c>
      <c r="Q1824" s="1">
        <v>0</v>
      </c>
      <c r="R1824" s="1">
        <v>0.16209999999999999</v>
      </c>
      <c r="S1824" s="38">
        <v>43678</v>
      </c>
      <c r="T1824" s="1">
        <v>0.69</v>
      </c>
      <c r="U1824" s="1" t="s">
        <v>7357</v>
      </c>
      <c r="V1824" s="1">
        <v>0.1119</v>
      </c>
      <c r="W1824" s="1" t="s">
        <v>7358</v>
      </c>
      <c r="X1824" s="1" t="b">
        <v>0</v>
      </c>
      <c r="Y1824" s="1" t="b">
        <v>0</v>
      </c>
    </row>
    <row r="1825" spans="1:25" x14ac:dyDescent="0.25">
      <c r="A1825" s="1" t="s">
        <v>7667</v>
      </c>
      <c r="B1825" s="1" t="s">
        <v>7668</v>
      </c>
      <c r="C1825" s="1" t="str">
        <f>VLOOKUP(B1825,店铺SKU信息!E:F,2,0)</f>
        <v>AGM42566-Black-XL</v>
      </c>
      <c r="D1825" s="1" t="s">
        <v>7669</v>
      </c>
      <c r="E1825" s="1" t="s">
        <v>8476</v>
      </c>
      <c r="F1825" s="1" t="s">
        <v>7352</v>
      </c>
      <c r="G1825" s="1">
        <v>10.5</v>
      </c>
      <c r="H1825" s="1">
        <v>3.8</v>
      </c>
      <c r="I1825" s="1">
        <v>2.2999999999999998</v>
      </c>
      <c r="J1825" s="1" t="s">
        <v>7353</v>
      </c>
      <c r="K1825" s="1">
        <v>0.6</v>
      </c>
      <c r="L1825" s="1" t="s">
        <v>7354</v>
      </c>
      <c r="M1825" s="1">
        <v>5.3100000000000001E-2</v>
      </c>
      <c r="N1825" s="1" t="s">
        <v>7355</v>
      </c>
      <c r="O1825" s="1" t="s">
        <v>7356</v>
      </c>
      <c r="P1825" s="1">
        <v>1</v>
      </c>
      <c r="Q1825" s="1">
        <v>0</v>
      </c>
      <c r="R1825" s="1">
        <v>5.3100000000000001E-2</v>
      </c>
      <c r="S1825" s="38">
        <v>43678</v>
      </c>
      <c r="T1825" s="1">
        <v>0.69</v>
      </c>
      <c r="U1825" s="1" t="s">
        <v>7357</v>
      </c>
      <c r="V1825" s="1">
        <v>3.6600000000000001E-2</v>
      </c>
      <c r="W1825" s="1" t="s">
        <v>7358</v>
      </c>
      <c r="X1825" s="1" t="b">
        <v>0</v>
      </c>
      <c r="Y1825" s="1" t="b">
        <v>0</v>
      </c>
    </row>
    <row r="1826" spans="1:25" x14ac:dyDescent="0.25">
      <c r="A1826" s="1" t="s">
        <v>7474</v>
      </c>
      <c r="B1826" s="1" t="s">
        <v>7475</v>
      </c>
      <c r="C1826" s="1" t="str">
        <f>VLOOKUP(B1826,店铺SKU信息!E:F,2,0)</f>
        <v>AGM42644-Black Stripe-XL</v>
      </c>
      <c r="D1826" s="1" t="s">
        <v>3346</v>
      </c>
      <c r="E1826" s="1" t="s">
        <v>8476</v>
      </c>
      <c r="F1826" s="1" t="s">
        <v>7352</v>
      </c>
      <c r="G1826" s="1">
        <v>12.7</v>
      </c>
      <c r="H1826" s="1">
        <v>9.9</v>
      </c>
      <c r="I1826" s="1">
        <v>0.8</v>
      </c>
      <c r="J1826" s="1" t="s">
        <v>7353</v>
      </c>
      <c r="K1826" s="1">
        <v>0.65</v>
      </c>
      <c r="L1826" s="1" t="s">
        <v>7354</v>
      </c>
      <c r="M1826" s="1">
        <v>5.8099999999999999E-2</v>
      </c>
      <c r="N1826" s="1" t="s">
        <v>7355</v>
      </c>
      <c r="O1826" s="1" t="s">
        <v>7356</v>
      </c>
      <c r="P1826" s="1">
        <v>2</v>
      </c>
      <c r="Q1826" s="1">
        <v>0</v>
      </c>
      <c r="R1826" s="1">
        <v>0.1162</v>
      </c>
      <c r="S1826" s="38">
        <v>43678</v>
      </c>
      <c r="T1826" s="1">
        <v>0.69</v>
      </c>
      <c r="U1826" s="1" t="s">
        <v>7357</v>
      </c>
      <c r="V1826" s="1">
        <v>8.0199999999999994E-2</v>
      </c>
      <c r="W1826" s="1" t="s">
        <v>7358</v>
      </c>
      <c r="X1826" s="1" t="b">
        <v>0</v>
      </c>
      <c r="Y1826" s="1" t="b">
        <v>0</v>
      </c>
    </row>
    <row r="1827" spans="1:25" x14ac:dyDescent="0.25">
      <c r="A1827" s="1" t="s">
        <v>8117</v>
      </c>
      <c r="B1827" s="1" t="s">
        <v>8118</v>
      </c>
      <c r="C1827" s="1" t="str">
        <f>VLOOKUP(B1827,店铺SKU信息!E:F,2,0)</f>
        <v>AGM42599-Black-XL</v>
      </c>
      <c r="D1827" s="1" t="s">
        <v>8119</v>
      </c>
      <c r="E1827" s="1" t="s">
        <v>8476</v>
      </c>
      <c r="F1827" s="1" t="s">
        <v>7352</v>
      </c>
      <c r="G1827" s="1">
        <v>12.2</v>
      </c>
      <c r="H1827" s="1">
        <v>9.3000000000000007</v>
      </c>
      <c r="I1827" s="1">
        <v>1.2</v>
      </c>
      <c r="J1827" s="1" t="s">
        <v>7353</v>
      </c>
      <c r="K1827" s="1">
        <v>0.5</v>
      </c>
      <c r="L1827" s="1" t="s">
        <v>7354</v>
      </c>
      <c r="M1827" s="1">
        <v>7.8600000000000003E-2</v>
      </c>
      <c r="N1827" s="1" t="s">
        <v>7355</v>
      </c>
      <c r="O1827" s="1" t="s">
        <v>7356</v>
      </c>
      <c r="P1827" s="1">
        <v>3</v>
      </c>
      <c r="Q1827" s="1">
        <v>0</v>
      </c>
      <c r="R1827" s="1">
        <v>0.23569999999999999</v>
      </c>
      <c r="S1827" s="38">
        <v>43678</v>
      </c>
      <c r="T1827" s="1">
        <v>0.69</v>
      </c>
      <c r="U1827" s="1" t="s">
        <v>7357</v>
      </c>
      <c r="V1827" s="1">
        <v>0.16259999999999999</v>
      </c>
      <c r="W1827" s="1" t="s">
        <v>7358</v>
      </c>
      <c r="X1827" s="1" t="b">
        <v>0</v>
      </c>
      <c r="Y1827" s="1" t="b">
        <v>0</v>
      </c>
    </row>
    <row r="1828" spans="1:25" x14ac:dyDescent="0.25">
      <c r="A1828" s="1" t="s">
        <v>8123</v>
      </c>
      <c r="B1828" s="1" t="s">
        <v>8124</v>
      </c>
      <c r="C1828" s="1" t="str">
        <f>VLOOKUP(B1828,店铺SKU信息!E:F,2,0)</f>
        <v>AGM42599-Army Green-4XL</v>
      </c>
      <c r="D1828" s="1" t="s">
        <v>6620</v>
      </c>
      <c r="E1828" s="1" t="s">
        <v>8476</v>
      </c>
      <c r="F1828" s="1" t="s">
        <v>7352</v>
      </c>
      <c r="G1828" s="1">
        <v>12.2</v>
      </c>
      <c r="H1828" s="1">
        <v>9.3000000000000007</v>
      </c>
      <c r="I1828" s="1">
        <v>1.2</v>
      </c>
      <c r="J1828" s="1" t="s">
        <v>7353</v>
      </c>
      <c r="K1828" s="1">
        <v>0.5</v>
      </c>
      <c r="L1828" s="1" t="s">
        <v>7354</v>
      </c>
      <c r="M1828" s="1">
        <v>7.8600000000000003E-2</v>
      </c>
      <c r="N1828" s="1" t="s">
        <v>7355</v>
      </c>
      <c r="O1828" s="1" t="s">
        <v>7356</v>
      </c>
      <c r="P1828" s="1">
        <v>2</v>
      </c>
      <c r="Q1828" s="1">
        <v>0</v>
      </c>
      <c r="R1828" s="1">
        <v>0.15709999999999999</v>
      </c>
      <c r="S1828" s="38">
        <v>43678</v>
      </c>
      <c r="T1828" s="1">
        <v>0.69</v>
      </c>
      <c r="U1828" s="1" t="s">
        <v>7357</v>
      </c>
      <c r="V1828" s="1">
        <v>0.1084</v>
      </c>
      <c r="W1828" s="1" t="s">
        <v>7358</v>
      </c>
      <c r="X1828" s="1" t="b">
        <v>0</v>
      </c>
      <c r="Y1828" s="1" t="b">
        <v>0</v>
      </c>
    </row>
    <row r="1829" spans="1:25" x14ac:dyDescent="0.25">
      <c r="A1829" s="1" t="s">
        <v>8031</v>
      </c>
      <c r="B1829" s="1" t="s">
        <v>8032</v>
      </c>
      <c r="C1829" s="1" t="str">
        <f>VLOOKUP(B1829,店铺SKU信息!E:F,2,0)</f>
        <v>AGM42599-Army Green-XL</v>
      </c>
      <c r="D1829" s="1" t="s">
        <v>8033</v>
      </c>
      <c r="E1829" s="1" t="s">
        <v>8476</v>
      </c>
      <c r="F1829" s="1" t="s">
        <v>7352</v>
      </c>
      <c r="G1829" s="1">
        <v>12.2</v>
      </c>
      <c r="H1829" s="1">
        <v>9.3000000000000007</v>
      </c>
      <c r="I1829" s="1">
        <v>1.2</v>
      </c>
      <c r="J1829" s="1" t="s">
        <v>7353</v>
      </c>
      <c r="K1829" s="1">
        <v>0.5</v>
      </c>
      <c r="L1829" s="1" t="s">
        <v>7354</v>
      </c>
      <c r="M1829" s="1">
        <v>7.8600000000000003E-2</v>
      </c>
      <c r="N1829" s="1" t="s">
        <v>7355</v>
      </c>
      <c r="O1829" s="1" t="s">
        <v>7356</v>
      </c>
      <c r="P1829" s="1">
        <v>1</v>
      </c>
      <c r="Q1829" s="1">
        <v>0</v>
      </c>
      <c r="R1829" s="1">
        <v>7.8600000000000003E-2</v>
      </c>
      <c r="S1829" s="38">
        <v>43678</v>
      </c>
      <c r="T1829" s="1">
        <v>0.69</v>
      </c>
      <c r="U1829" s="1" t="s">
        <v>7357</v>
      </c>
      <c r="V1829" s="1">
        <v>5.4199999999999998E-2</v>
      </c>
      <c r="W1829" s="1" t="s">
        <v>7358</v>
      </c>
      <c r="X1829" s="1" t="b">
        <v>0</v>
      </c>
      <c r="Y1829" s="1" t="b">
        <v>0</v>
      </c>
    </row>
    <row r="1830" spans="1:25" x14ac:dyDescent="0.25">
      <c r="A1830" s="1" t="s">
        <v>8213</v>
      </c>
      <c r="B1830" s="1" t="s">
        <v>8214</v>
      </c>
      <c r="C1830" s="1" t="str">
        <f>VLOOKUP(B1830,店铺SKU信息!E:F,2,0)</f>
        <v>AGM42622-Black-2XL</v>
      </c>
      <c r="D1830" s="1" t="s">
        <v>5213</v>
      </c>
      <c r="E1830" s="1" t="s">
        <v>8476</v>
      </c>
      <c r="F1830" s="1" t="s">
        <v>7352</v>
      </c>
      <c r="G1830" s="1">
        <v>12.5</v>
      </c>
      <c r="H1830" s="1">
        <v>8.58</v>
      </c>
      <c r="I1830" s="1">
        <v>1.5</v>
      </c>
      <c r="J1830" s="1" t="s">
        <v>7353</v>
      </c>
      <c r="K1830" s="1">
        <v>0.45</v>
      </c>
      <c r="L1830" s="1" t="s">
        <v>7354</v>
      </c>
      <c r="M1830" s="1">
        <v>9.3100000000000002E-2</v>
      </c>
      <c r="N1830" s="1" t="s">
        <v>7355</v>
      </c>
      <c r="O1830" s="1" t="s">
        <v>7356</v>
      </c>
      <c r="P1830" s="1">
        <v>0.48</v>
      </c>
      <c r="Q1830" s="1">
        <v>0</v>
      </c>
      <c r="R1830" s="1">
        <v>4.4999999999999998E-2</v>
      </c>
      <c r="S1830" s="38">
        <v>43678</v>
      </c>
      <c r="T1830" s="1">
        <v>0.69</v>
      </c>
      <c r="U1830" s="1" t="s">
        <v>7357</v>
      </c>
      <c r="V1830" s="1">
        <v>3.1099999999999999E-2</v>
      </c>
      <c r="W1830" s="1" t="s">
        <v>7358</v>
      </c>
      <c r="X1830" s="1" t="b">
        <v>0</v>
      </c>
      <c r="Y1830" s="1" t="b">
        <v>0</v>
      </c>
    </row>
    <row r="1831" spans="1:25" x14ac:dyDescent="0.25">
      <c r="A1831" s="1" t="s">
        <v>8139</v>
      </c>
      <c r="B1831" s="1" t="s">
        <v>8140</v>
      </c>
      <c r="C1831" s="1" t="str">
        <f>VLOOKUP(B1831,店铺SKU信息!E:F,2,0)</f>
        <v>AGM42544-Purple-2XL</v>
      </c>
      <c r="D1831" s="1" t="s">
        <v>2968</v>
      </c>
      <c r="E1831" s="1" t="s">
        <v>8476</v>
      </c>
      <c r="F1831" s="1" t="s">
        <v>7352</v>
      </c>
      <c r="G1831" s="1">
        <v>12.8</v>
      </c>
      <c r="H1831" s="1">
        <v>6</v>
      </c>
      <c r="I1831" s="1">
        <v>2.4</v>
      </c>
      <c r="J1831" s="1" t="s">
        <v>7353</v>
      </c>
      <c r="K1831" s="1">
        <v>0.6</v>
      </c>
      <c r="L1831" s="1" t="s">
        <v>7354</v>
      </c>
      <c r="M1831" s="1">
        <v>0.1066</v>
      </c>
      <c r="N1831" s="1" t="s">
        <v>7355</v>
      </c>
      <c r="O1831" s="1" t="s">
        <v>7356</v>
      </c>
      <c r="P1831" s="1">
        <v>1</v>
      </c>
      <c r="Q1831" s="1">
        <v>0</v>
      </c>
      <c r="R1831" s="1">
        <v>0.1066</v>
      </c>
      <c r="S1831" s="38">
        <v>43678</v>
      </c>
      <c r="T1831" s="1">
        <v>0.69</v>
      </c>
      <c r="U1831" s="1" t="s">
        <v>7357</v>
      </c>
      <c r="V1831" s="1">
        <v>7.3499999999999996E-2</v>
      </c>
      <c r="W1831" s="1" t="s">
        <v>7358</v>
      </c>
      <c r="X1831" s="1" t="b">
        <v>0</v>
      </c>
      <c r="Y1831" s="1" t="b">
        <v>0</v>
      </c>
    </row>
    <row r="1832" spans="1:25" x14ac:dyDescent="0.25">
      <c r="A1832" s="1" t="s">
        <v>8098</v>
      </c>
      <c r="B1832" s="1" t="s">
        <v>8099</v>
      </c>
      <c r="C1832" s="1" t="str">
        <f>VLOOKUP(B1832,店铺SKU信息!E:F,2,0)</f>
        <v>AGM42600-Black-4XL</v>
      </c>
      <c r="D1832" s="1" t="s">
        <v>5530</v>
      </c>
      <c r="E1832" s="1" t="s">
        <v>8476</v>
      </c>
      <c r="F1832" s="1" t="s">
        <v>7352</v>
      </c>
      <c r="G1832" s="1">
        <v>12.85</v>
      </c>
      <c r="H1832" s="1">
        <v>9.0399999999999991</v>
      </c>
      <c r="I1832" s="1">
        <v>1.65</v>
      </c>
      <c r="J1832" s="1" t="s">
        <v>7353</v>
      </c>
      <c r="K1832" s="1">
        <v>0.45</v>
      </c>
      <c r="L1832" s="1" t="s">
        <v>7354</v>
      </c>
      <c r="M1832" s="1">
        <v>0.1109</v>
      </c>
      <c r="N1832" s="1" t="s">
        <v>7355</v>
      </c>
      <c r="O1832" s="1" t="s">
        <v>7356</v>
      </c>
      <c r="P1832" s="1">
        <v>1</v>
      </c>
      <c r="Q1832" s="1">
        <v>0</v>
      </c>
      <c r="R1832" s="1">
        <v>0.1109</v>
      </c>
      <c r="S1832" s="38">
        <v>43678</v>
      </c>
      <c r="T1832" s="1">
        <v>0.69</v>
      </c>
      <c r="U1832" s="1" t="s">
        <v>7357</v>
      </c>
      <c r="V1832" s="1">
        <v>7.6499999999999999E-2</v>
      </c>
      <c r="W1832" s="1" t="s">
        <v>7358</v>
      </c>
      <c r="X1832" s="1" t="b">
        <v>0</v>
      </c>
      <c r="Y1832" s="1" t="b">
        <v>0</v>
      </c>
    </row>
    <row r="1833" spans="1:25" x14ac:dyDescent="0.25">
      <c r="A1833" s="1" t="s">
        <v>7558</v>
      </c>
      <c r="B1833" s="1" t="s">
        <v>7559</v>
      </c>
      <c r="C1833" s="1" t="str">
        <f>VLOOKUP(B1833,店铺SKU信息!E:F,2,0)</f>
        <v>AGM48899-Burgundy-2XL</v>
      </c>
      <c r="D1833" s="1" t="s">
        <v>5801</v>
      </c>
      <c r="E1833" s="1" t="s">
        <v>8476</v>
      </c>
      <c r="F1833" s="1" t="s">
        <v>7352</v>
      </c>
      <c r="G1833" s="1">
        <v>12.56</v>
      </c>
      <c r="H1833" s="1">
        <v>9.92</v>
      </c>
      <c r="I1833" s="1">
        <v>0.59</v>
      </c>
      <c r="J1833" s="1" t="s">
        <v>7353</v>
      </c>
      <c r="K1833" s="1">
        <v>0.35</v>
      </c>
      <c r="L1833" s="1" t="s">
        <v>7354</v>
      </c>
      <c r="M1833" s="1">
        <v>4.2599999999999999E-2</v>
      </c>
      <c r="N1833" s="1" t="s">
        <v>7355</v>
      </c>
      <c r="O1833" s="1" t="s">
        <v>7356</v>
      </c>
      <c r="P1833" s="1">
        <v>1</v>
      </c>
      <c r="Q1833" s="1">
        <v>0</v>
      </c>
      <c r="R1833" s="1">
        <v>4.2599999999999999E-2</v>
      </c>
      <c r="S1833" s="38">
        <v>43678</v>
      </c>
      <c r="T1833" s="1">
        <v>0.69</v>
      </c>
      <c r="U1833" s="1" t="s">
        <v>7357</v>
      </c>
      <c r="V1833" s="1">
        <v>2.9399999999999999E-2</v>
      </c>
      <c r="W1833" s="1" t="s">
        <v>7358</v>
      </c>
      <c r="X1833" s="1" t="b">
        <v>0</v>
      </c>
      <c r="Y1833" s="1" t="b">
        <v>0</v>
      </c>
    </row>
    <row r="1834" spans="1:25" x14ac:dyDescent="0.25">
      <c r="A1834" s="1" t="s">
        <v>8069</v>
      </c>
      <c r="B1834" s="1" t="s">
        <v>8070</v>
      </c>
      <c r="C1834" s="1" t="str">
        <f>VLOOKUP(B1834,店铺SKU信息!E:F,2,0)</f>
        <v>AGM42599-Red-XL</v>
      </c>
      <c r="D1834" s="1" t="s">
        <v>8071</v>
      </c>
      <c r="E1834" s="1" t="s">
        <v>8476</v>
      </c>
      <c r="F1834" s="1" t="s">
        <v>7352</v>
      </c>
      <c r="G1834" s="1">
        <v>12.2</v>
      </c>
      <c r="H1834" s="1">
        <v>9.3000000000000007</v>
      </c>
      <c r="I1834" s="1">
        <v>1.2</v>
      </c>
      <c r="J1834" s="1" t="s">
        <v>7353</v>
      </c>
      <c r="K1834" s="1">
        <v>0.5</v>
      </c>
      <c r="L1834" s="1" t="s">
        <v>7354</v>
      </c>
      <c r="M1834" s="1">
        <v>7.8600000000000003E-2</v>
      </c>
      <c r="N1834" s="1" t="s">
        <v>7355</v>
      </c>
      <c r="O1834" s="1" t="s">
        <v>7356</v>
      </c>
      <c r="P1834" s="1">
        <v>3</v>
      </c>
      <c r="Q1834" s="1">
        <v>0</v>
      </c>
      <c r="R1834" s="1">
        <v>0.23569999999999999</v>
      </c>
      <c r="S1834" s="38">
        <v>43678</v>
      </c>
      <c r="T1834" s="1">
        <v>0.69</v>
      </c>
      <c r="U1834" s="1" t="s">
        <v>7357</v>
      </c>
      <c r="V1834" s="1">
        <v>0.16259999999999999</v>
      </c>
      <c r="W1834" s="1" t="s">
        <v>7358</v>
      </c>
      <c r="X1834" s="1" t="b">
        <v>0</v>
      </c>
      <c r="Y1834" s="1" t="b">
        <v>0</v>
      </c>
    </row>
    <row r="1835" spans="1:25" x14ac:dyDescent="0.25">
      <c r="A1835" s="1" t="s">
        <v>8075</v>
      </c>
      <c r="B1835" s="1" t="s">
        <v>8076</v>
      </c>
      <c r="C1835" s="1" t="str">
        <f>VLOOKUP(B1835,店铺SKU信息!E:F,2,0)</f>
        <v>AGM42600-Red-2XL</v>
      </c>
      <c r="D1835" s="1" t="s">
        <v>8077</v>
      </c>
      <c r="E1835" s="1" t="s">
        <v>8476</v>
      </c>
      <c r="F1835" s="1" t="s">
        <v>7352</v>
      </c>
      <c r="G1835" s="1">
        <v>12.85</v>
      </c>
      <c r="H1835" s="1">
        <v>9.0399999999999991</v>
      </c>
      <c r="I1835" s="1">
        <v>1.65</v>
      </c>
      <c r="J1835" s="1" t="s">
        <v>7353</v>
      </c>
      <c r="K1835" s="1">
        <v>0.45</v>
      </c>
      <c r="L1835" s="1" t="s">
        <v>7354</v>
      </c>
      <c r="M1835" s="1">
        <v>0.1109</v>
      </c>
      <c r="N1835" s="1" t="s">
        <v>7355</v>
      </c>
      <c r="O1835" s="1" t="s">
        <v>7356</v>
      </c>
      <c r="P1835" s="1">
        <v>1</v>
      </c>
      <c r="Q1835" s="1">
        <v>0</v>
      </c>
      <c r="R1835" s="1">
        <v>0.1109</v>
      </c>
      <c r="S1835" s="38">
        <v>43678</v>
      </c>
      <c r="T1835" s="1">
        <v>0.69</v>
      </c>
      <c r="U1835" s="1" t="s">
        <v>7357</v>
      </c>
      <c r="V1835" s="1">
        <v>7.6499999999999999E-2</v>
      </c>
      <c r="W1835" s="1" t="s">
        <v>7358</v>
      </c>
      <c r="X1835" s="1" t="b">
        <v>0</v>
      </c>
      <c r="Y1835" s="1" t="b">
        <v>0</v>
      </c>
    </row>
    <row r="1836" spans="1:25" x14ac:dyDescent="0.25">
      <c r="A1836" s="1" t="s">
        <v>8107</v>
      </c>
      <c r="B1836" s="1" t="s">
        <v>8108</v>
      </c>
      <c r="C1836" s="1" t="str">
        <f>VLOOKUP(B1836,店铺SKU信息!E:F,2,0)</f>
        <v>AGM19377-Black-4XL</v>
      </c>
      <c r="D1836" s="1" t="s">
        <v>7265</v>
      </c>
      <c r="E1836" s="1" t="s">
        <v>8476</v>
      </c>
      <c r="F1836" s="1" t="s">
        <v>7352</v>
      </c>
      <c r="G1836" s="1">
        <v>12.68</v>
      </c>
      <c r="H1836" s="1">
        <v>10.19</v>
      </c>
      <c r="I1836" s="1">
        <v>1.18</v>
      </c>
      <c r="J1836" s="1" t="s">
        <v>7353</v>
      </c>
      <c r="K1836" s="1">
        <v>0.4</v>
      </c>
      <c r="L1836" s="1" t="s">
        <v>7354</v>
      </c>
      <c r="M1836" s="1">
        <v>8.8300000000000003E-2</v>
      </c>
      <c r="N1836" s="1" t="s">
        <v>7355</v>
      </c>
      <c r="O1836" s="1" t="s">
        <v>7356</v>
      </c>
      <c r="P1836" s="1">
        <v>1</v>
      </c>
      <c r="Q1836" s="1">
        <v>0</v>
      </c>
      <c r="R1836" s="1">
        <v>8.8300000000000003E-2</v>
      </c>
      <c r="S1836" s="38">
        <v>43678</v>
      </c>
      <c r="T1836" s="1">
        <v>0.69</v>
      </c>
      <c r="U1836" s="1" t="s">
        <v>7357</v>
      </c>
      <c r="V1836" s="1">
        <v>6.0900000000000003E-2</v>
      </c>
      <c r="W1836" s="1" t="s">
        <v>7358</v>
      </c>
      <c r="X1836" s="1" t="b">
        <v>0</v>
      </c>
      <c r="Y1836" s="1" t="b">
        <v>0</v>
      </c>
    </row>
    <row r="1837" spans="1:25" x14ac:dyDescent="0.25">
      <c r="A1837" s="1" t="s">
        <v>7906</v>
      </c>
      <c r="B1837" s="1" t="s">
        <v>7907</v>
      </c>
      <c r="C1837" s="1" t="str">
        <f>VLOOKUP(B1837,店铺SKU信息!E:F,2,0)</f>
        <v>AGCY6820-White-S</v>
      </c>
      <c r="D1837" s="1" t="s">
        <v>3198</v>
      </c>
      <c r="E1837" s="1" t="s">
        <v>8476</v>
      </c>
      <c r="F1837" s="1" t="s">
        <v>7352</v>
      </c>
      <c r="G1837" s="1">
        <v>13.07</v>
      </c>
      <c r="H1837" s="1">
        <v>10.28</v>
      </c>
      <c r="I1837" s="1">
        <v>0.79</v>
      </c>
      <c r="J1837" s="1" t="s">
        <v>7353</v>
      </c>
      <c r="K1837" s="1">
        <v>0.2</v>
      </c>
      <c r="L1837" s="1" t="s">
        <v>7354</v>
      </c>
      <c r="M1837" s="1">
        <v>6.1400000000000003E-2</v>
      </c>
      <c r="N1837" s="1" t="s">
        <v>7355</v>
      </c>
      <c r="O1837" s="1" t="s">
        <v>7356</v>
      </c>
      <c r="P1837" s="1">
        <v>0.77</v>
      </c>
      <c r="Q1837" s="1">
        <v>0</v>
      </c>
      <c r="R1837" s="1">
        <v>4.7600000000000003E-2</v>
      </c>
      <c r="S1837" s="38">
        <v>43678</v>
      </c>
      <c r="T1837" s="1">
        <v>0.69</v>
      </c>
      <c r="U1837" s="1" t="s">
        <v>7357</v>
      </c>
      <c r="V1837" s="1">
        <v>3.2800000000000003E-2</v>
      </c>
      <c r="W1837" s="1" t="s">
        <v>7358</v>
      </c>
      <c r="X1837" s="1" t="b">
        <v>0</v>
      </c>
      <c r="Y1837" s="1" t="b">
        <v>0</v>
      </c>
    </row>
    <row r="1838" spans="1:25" x14ac:dyDescent="0.25">
      <c r="A1838" s="1" t="s">
        <v>8136</v>
      </c>
      <c r="B1838" s="1" t="s">
        <v>8137</v>
      </c>
      <c r="C1838" s="1" t="str">
        <f>VLOOKUP(B1838,店铺SKU信息!E:F,2,0)</f>
        <v>AGM19377-Blue-4XL</v>
      </c>
      <c r="D1838" s="1" t="s">
        <v>8138</v>
      </c>
      <c r="E1838" s="1" t="s">
        <v>8476</v>
      </c>
      <c r="F1838" s="1" t="s">
        <v>7352</v>
      </c>
      <c r="G1838" s="1">
        <v>12.68</v>
      </c>
      <c r="H1838" s="1">
        <v>10.19</v>
      </c>
      <c r="I1838" s="1">
        <v>1.18</v>
      </c>
      <c r="J1838" s="1" t="s">
        <v>7353</v>
      </c>
      <c r="K1838" s="1">
        <v>0.4</v>
      </c>
      <c r="L1838" s="1" t="s">
        <v>7354</v>
      </c>
      <c r="M1838" s="1">
        <v>8.8300000000000003E-2</v>
      </c>
      <c r="N1838" s="1" t="s">
        <v>7355</v>
      </c>
      <c r="O1838" s="1" t="s">
        <v>7356</v>
      </c>
      <c r="P1838" s="1">
        <v>1</v>
      </c>
      <c r="Q1838" s="1">
        <v>0</v>
      </c>
      <c r="R1838" s="1">
        <v>8.8300000000000003E-2</v>
      </c>
      <c r="S1838" s="38">
        <v>43678</v>
      </c>
      <c r="T1838" s="1">
        <v>0.69</v>
      </c>
      <c r="U1838" s="1" t="s">
        <v>7357</v>
      </c>
      <c r="V1838" s="1">
        <v>6.0900000000000003E-2</v>
      </c>
      <c r="W1838" s="1" t="s">
        <v>7358</v>
      </c>
      <c r="X1838" s="1" t="b">
        <v>0</v>
      </c>
      <c r="Y1838" s="1" t="b">
        <v>0</v>
      </c>
    </row>
    <row r="1839" spans="1:25" x14ac:dyDescent="0.25">
      <c r="A1839" s="1" t="s">
        <v>7682</v>
      </c>
      <c r="B1839" s="1" t="s">
        <v>7683</v>
      </c>
      <c r="C1839" s="1" t="str">
        <f>VLOOKUP(B1839,店铺SKU信息!E:F,2,0)</f>
        <v>AGM42566-Burgundy-XL</v>
      </c>
      <c r="D1839" s="1" t="s">
        <v>7684</v>
      </c>
      <c r="E1839" s="1" t="s">
        <v>8476</v>
      </c>
      <c r="F1839" s="1" t="s">
        <v>7352</v>
      </c>
      <c r="G1839" s="1">
        <v>10.5</v>
      </c>
      <c r="H1839" s="1">
        <v>3.8</v>
      </c>
      <c r="I1839" s="1">
        <v>2.2999999999999998</v>
      </c>
      <c r="J1839" s="1" t="s">
        <v>7353</v>
      </c>
      <c r="K1839" s="1">
        <v>0.6</v>
      </c>
      <c r="L1839" s="1" t="s">
        <v>7354</v>
      </c>
      <c r="M1839" s="1">
        <v>5.3100000000000001E-2</v>
      </c>
      <c r="N1839" s="1" t="s">
        <v>7355</v>
      </c>
      <c r="O1839" s="1" t="s">
        <v>7356</v>
      </c>
      <c r="P1839" s="1">
        <v>1</v>
      </c>
      <c r="Q1839" s="1">
        <v>0</v>
      </c>
      <c r="R1839" s="1">
        <v>5.3100000000000001E-2</v>
      </c>
      <c r="S1839" s="38">
        <v>43678</v>
      </c>
      <c r="T1839" s="1">
        <v>0.69</v>
      </c>
      <c r="U1839" s="1" t="s">
        <v>7357</v>
      </c>
      <c r="V1839" s="1">
        <v>3.6600000000000001E-2</v>
      </c>
      <c r="W1839" s="1" t="s">
        <v>7358</v>
      </c>
      <c r="X1839" s="1" t="b">
        <v>0</v>
      </c>
      <c r="Y1839" s="1" t="b">
        <v>0</v>
      </c>
    </row>
    <row r="1840" spans="1:25" x14ac:dyDescent="0.25">
      <c r="A1840" s="1" t="s">
        <v>8090</v>
      </c>
      <c r="B1840" s="1" t="s">
        <v>8091</v>
      </c>
      <c r="C1840" s="1" t="str">
        <f>VLOOKUP(B1840,店铺SKU信息!E:F,2,0)</f>
        <v>AGM19377-Gray-4XL</v>
      </c>
      <c r="D1840" s="1" t="s">
        <v>8092</v>
      </c>
      <c r="E1840" s="1" t="s">
        <v>8476</v>
      </c>
      <c r="F1840" s="1" t="s">
        <v>7352</v>
      </c>
      <c r="G1840" s="1">
        <v>12.68</v>
      </c>
      <c r="H1840" s="1">
        <v>10.19</v>
      </c>
      <c r="I1840" s="1">
        <v>1.18</v>
      </c>
      <c r="J1840" s="1" t="s">
        <v>7353</v>
      </c>
      <c r="K1840" s="1">
        <v>0.4</v>
      </c>
      <c r="L1840" s="1" t="s">
        <v>7354</v>
      </c>
      <c r="M1840" s="1">
        <v>8.8300000000000003E-2</v>
      </c>
      <c r="N1840" s="1" t="s">
        <v>7355</v>
      </c>
      <c r="O1840" s="1" t="s">
        <v>7356</v>
      </c>
      <c r="P1840" s="1">
        <v>1</v>
      </c>
      <c r="Q1840" s="1">
        <v>0</v>
      </c>
      <c r="R1840" s="1">
        <v>8.8300000000000003E-2</v>
      </c>
      <c r="S1840" s="38">
        <v>43678</v>
      </c>
      <c r="T1840" s="1">
        <v>0.69</v>
      </c>
      <c r="U1840" s="1" t="s">
        <v>7357</v>
      </c>
      <c r="V1840" s="1">
        <v>6.0900000000000003E-2</v>
      </c>
      <c r="W1840" s="1" t="s">
        <v>7358</v>
      </c>
      <c r="X1840" s="1" t="b">
        <v>0</v>
      </c>
      <c r="Y1840" s="1" t="b">
        <v>0</v>
      </c>
    </row>
    <row r="1841" spans="1:25" x14ac:dyDescent="0.25">
      <c r="A1841" s="1" t="s">
        <v>7517</v>
      </c>
      <c r="B1841" s="1" t="s">
        <v>7518</v>
      </c>
      <c r="C1841" s="1" t="str">
        <f>VLOOKUP(B1841,店铺SKU信息!E:F,2,0)</f>
        <v>AGM42544-Black-XL</v>
      </c>
      <c r="D1841" s="1" t="s">
        <v>5907</v>
      </c>
      <c r="E1841" s="1" t="s">
        <v>8476</v>
      </c>
      <c r="F1841" s="1" t="s">
        <v>7352</v>
      </c>
      <c r="G1841" s="1">
        <v>12.8</v>
      </c>
      <c r="H1841" s="1">
        <v>6</v>
      </c>
      <c r="I1841" s="1">
        <v>2.4</v>
      </c>
      <c r="J1841" s="1" t="s">
        <v>7353</v>
      </c>
      <c r="K1841" s="1">
        <v>0.6</v>
      </c>
      <c r="L1841" s="1" t="s">
        <v>7354</v>
      </c>
      <c r="M1841" s="1">
        <v>0.1066</v>
      </c>
      <c r="N1841" s="1" t="s">
        <v>7355</v>
      </c>
      <c r="O1841" s="1" t="s">
        <v>7356</v>
      </c>
      <c r="P1841" s="1">
        <v>1</v>
      </c>
      <c r="Q1841" s="1">
        <v>0</v>
      </c>
      <c r="R1841" s="1">
        <v>0.1066</v>
      </c>
      <c r="S1841" s="38">
        <v>43678</v>
      </c>
      <c r="T1841" s="1">
        <v>0.69</v>
      </c>
      <c r="U1841" s="1" t="s">
        <v>7357</v>
      </c>
      <c r="V1841" s="1">
        <v>7.3499999999999996E-2</v>
      </c>
      <c r="W1841" s="1" t="s">
        <v>7358</v>
      </c>
      <c r="X1841" s="1" t="b">
        <v>0</v>
      </c>
      <c r="Y1841" s="1" t="b">
        <v>0</v>
      </c>
    </row>
    <row r="1842" spans="1:25" x14ac:dyDescent="0.25">
      <c r="A1842" s="1" t="s">
        <v>7363</v>
      </c>
      <c r="B1842" s="1" t="s">
        <v>7364</v>
      </c>
      <c r="C1842" s="1" t="str">
        <f>VLOOKUP(B1842,店铺SKU信息!E:F,2,0)</f>
        <v>AGCY6749-Red-M</v>
      </c>
      <c r="D1842" s="1" t="s">
        <v>3502</v>
      </c>
      <c r="E1842" s="1" t="s">
        <v>8476</v>
      </c>
      <c r="F1842" s="1" t="s">
        <v>7352</v>
      </c>
      <c r="G1842" s="1">
        <v>13.07</v>
      </c>
      <c r="H1842" s="1">
        <v>10.28</v>
      </c>
      <c r="I1842" s="1">
        <v>0.79</v>
      </c>
      <c r="J1842" s="1" t="s">
        <v>7353</v>
      </c>
      <c r="K1842" s="1">
        <v>0.2</v>
      </c>
      <c r="L1842" s="1" t="s">
        <v>7354</v>
      </c>
      <c r="M1842" s="1">
        <v>6.1400000000000003E-2</v>
      </c>
      <c r="N1842" s="1" t="s">
        <v>7355</v>
      </c>
      <c r="O1842" s="1" t="s">
        <v>7356</v>
      </c>
      <c r="P1842" s="1">
        <v>0.55000000000000004</v>
      </c>
      <c r="Q1842" s="1">
        <v>0</v>
      </c>
      <c r="R1842" s="1">
        <v>3.3700000000000001E-2</v>
      </c>
      <c r="S1842" s="38">
        <v>43678</v>
      </c>
      <c r="T1842" s="1">
        <v>0.69</v>
      </c>
      <c r="U1842" s="1" t="s">
        <v>7357</v>
      </c>
      <c r="V1842" s="1">
        <v>2.3199999999999998E-2</v>
      </c>
      <c r="W1842" s="1" t="s">
        <v>7358</v>
      </c>
      <c r="X1842" s="1" t="b">
        <v>0</v>
      </c>
      <c r="Y1842" s="1" t="b">
        <v>0</v>
      </c>
    </row>
    <row r="1843" spans="1:25" x14ac:dyDescent="0.25">
      <c r="A1843" s="1" t="s">
        <v>7578</v>
      </c>
      <c r="B1843" s="1" t="s">
        <v>7579</v>
      </c>
      <c r="C1843" s="1" t="str">
        <f>VLOOKUP(B1843,店铺SKU信息!E:F,2,0)</f>
        <v>AGCY4117-Red-L</v>
      </c>
      <c r="D1843" s="1" t="s">
        <v>7580</v>
      </c>
      <c r="E1843" s="1" t="s">
        <v>8476</v>
      </c>
      <c r="F1843" s="1" t="s">
        <v>7352</v>
      </c>
      <c r="G1843" s="1">
        <v>11.96</v>
      </c>
      <c r="H1843" s="1">
        <v>9.2100000000000009</v>
      </c>
      <c r="I1843" s="1">
        <v>1.38</v>
      </c>
      <c r="J1843" s="1" t="s">
        <v>7353</v>
      </c>
      <c r="K1843" s="1">
        <v>0.24</v>
      </c>
      <c r="L1843" s="1" t="s">
        <v>7354</v>
      </c>
      <c r="M1843" s="1">
        <v>8.7900000000000006E-2</v>
      </c>
      <c r="N1843" s="1" t="s">
        <v>7355</v>
      </c>
      <c r="O1843" s="1" t="s">
        <v>7356</v>
      </c>
      <c r="P1843" s="1">
        <v>0.9</v>
      </c>
      <c r="Q1843" s="1">
        <v>0.48</v>
      </c>
      <c r="R1843" s="1">
        <v>3.6799999999999999E-2</v>
      </c>
      <c r="S1843" s="38">
        <v>43678</v>
      </c>
      <c r="T1843" s="1">
        <v>0.69</v>
      </c>
      <c r="U1843" s="1" t="s">
        <v>7357</v>
      </c>
      <c r="V1843" s="1">
        <v>2.5399999999999999E-2</v>
      </c>
      <c r="W1843" s="1" t="s">
        <v>7358</v>
      </c>
      <c r="X1843" s="1" t="b">
        <v>0</v>
      </c>
      <c r="Y1843" s="1" t="b">
        <v>0</v>
      </c>
    </row>
    <row r="1844" spans="1:25" x14ac:dyDescent="0.25">
      <c r="A1844" s="1" t="s">
        <v>8096</v>
      </c>
      <c r="B1844" s="1" t="s">
        <v>8097</v>
      </c>
      <c r="C1844" s="1" t="str">
        <f>VLOOKUP(B1844,店铺SKU信息!E:F,2,0)</f>
        <v>AGM42588-Burgundy-3XL</v>
      </c>
      <c r="D1844" s="1" t="s">
        <v>3402</v>
      </c>
      <c r="E1844" s="1" t="s">
        <v>8476</v>
      </c>
      <c r="F1844" s="1" t="s">
        <v>7352</v>
      </c>
      <c r="G1844" s="1">
        <v>12.1</v>
      </c>
      <c r="H1844" s="1">
        <v>8.9</v>
      </c>
      <c r="I1844" s="1">
        <v>2.4</v>
      </c>
      <c r="J1844" s="1" t="s">
        <v>7353</v>
      </c>
      <c r="K1844" s="1">
        <v>1.1499999999999999</v>
      </c>
      <c r="L1844" s="1" t="s">
        <v>7354</v>
      </c>
      <c r="M1844" s="1">
        <v>0.14940000000000001</v>
      </c>
      <c r="N1844" s="1" t="s">
        <v>7355</v>
      </c>
      <c r="O1844" s="1" t="s">
        <v>7356</v>
      </c>
      <c r="P1844" s="1">
        <v>1</v>
      </c>
      <c r="Q1844" s="1">
        <v>0</v>
      </c>
      <c r="R1844" s="1">
        <v>0.14940000000000001</v>
      </c>
      <c r="S1844" s="38">
        <v>43678</v>
      </c>
      <c r="T1844" s="1">
        <v>0.69</v>
      </c>
      <c r="U1844" s="1" t="s">
        <v>7357</v>
      </c>
      <c r="V1844" s="1">
        <v>0.1031</v>
      </c>
      <c r="W1844" s="1" t="s">
        <v>7358</v>
      </c>
      <c r="X1844" s="1" t="b">
        <v>0</v>
      </c>
      <c r="Y1844" s="1" t="b">
        <v>0</v>
      </c>
    </row>
    <row r="1845" spans="1:25" x14ac:dyDescent="0.25">
      <c r="A1845" s="1" t="s">
        <v>8127</v>
      </c>
      <c r="B1845" s="1" t="s">
        <v>8128</v>
      </c>
      <c r="C1845" s="1" t="str">
        <f>VLOOKUP(B1845,店铺SKU信息!E:F,2,0)</f>
        <v>AGM19377-Gray-XL</v>
      </c>
      <c r="D1845" s="1" t="s">
        <v>8129</v>
      </c>
      <c r="E1845" s="1" t="s">
        <v>8476</v>
      </c>
      <c r="F1845" s="1" t="s">
        <v>7352</v>
      </c>
      <c r="G1845" s="1">
        <v>12.68</v>
      </c>
      <c r="H1845" s="1">
        <v>10.19</v>
      </c>
      <c r="I1845" s="1">
        <v>1.18</v>
      </c>
      <c r="J1845" s="1" t="s">
        <v>7353</v>
      </c>
      <c r="K1845" s="1">
        <v>0.4</v>
      </c>
      <c r="L1845" s="1" t="s">
        <v>7354</v>
      </c>
      <c r="M1845" s="1">
        <v>8.8300000000000003E-2</v>
      </c>
      <c r="N1845" s="1" t="s">
        <v>7355</v>
      </c>
      <c r="O1845" s="1" t="s">
        <v>7356</v>
      </c>
      <c r="P1845" s="1">
        <v>1</v>
      </c>
      <c r="Q1845" s="1">
        <v>0</v>
      </c>
      <c r="R1845" s="1">
        <v>8.8300000000000003E-2</v>
      </c>
      <c r="S1845" s="38">
        <v>43678</v>
      </c>
      <c r="T1845" s="1">
        <v>0.69</v>
      </c>
      <c r="U1845" s="1" t="s">
        <v>7357</v>
      </c>
      <c r="V1845" s="1">
        <v>6.0900000000000003E-2</v>
      </c>
      <c r="W1845" s="1" t="s">
        <v>7358</v>
      </c>
      <c r="X1845" s="1" t="b">
        <v>0</v>
      </c>
      <c r="Y1845" s="1" t="b">
        <v>0</v>
      </c>
    </row>
    <row r="1846" spans="1:25" x14ac:dyDescent="0.25">
      <c r="A1846" s="1" t="s">
        <v>8064</v>
      </c>
      <c r="B1846" s="1" t="s">
        <v>8065</v>
      </c>
      <c r="C1846" s="1" t="str">
        <f>VLOOKUP(B1846,店铺SKU信息!E:F,2,0)</f>
        <v>AGM42644-White Stripe-2XL</v>
      </c>
      <c r="D1846" s="1" t="s">
        <v>3592</v>
      </c>
      <c r="E1846" s="1" t="s">
        <v>8476</v>
      </c>
      <c r="F1846" s="1" t="s">
        <v>7352</v>
      </c>
      <c r="G1846" s="1">
        <v>12.7</v>
      </c>
      <c r="H1846" s="1">
        <v>9.9</v>
      </c>
      <c r="I1846" s="1">
        <v>0.8</v>
      </c>
      <c r="J1846" s="1" t="s">
        <v>7353</v>
      </c>
      <c r="K1846" s="1">
        <v>0.65</v>
      </c>
      <c r="L1846" s="1" t="s">
        <v>7354</v>
      </c>
      <c r="M1846" s="1">
        <v>5.8099999999999999E-2</v>
      </c>
      <c r="N1846" s="1" t="s">
        <v>7355</v>
      </c>
      <c r="O1846" s="1" t="s">
        <v>7356</v>
      </c>
      <c r="P1846" s="1">
        <v>2</v>
      </c>
      <c r="Q1846" s="1">
        <v>0</v>
      </c>
      <c r="R1846" s="1">
        <v>0.1162</v>
      </c>
      <c r="S1846" s="38">
        <v>43678</v>
      </c>
      <c r="T1846" s="1">
        <v>0.69</v>
      </c>
      <c r="U1846" s="1" t="s">
        <v>7357</v>
      </c>
      <c r="V1846" s="1">
        <v>8.0199999999999994E-2</v>
      </c>
      <c r="W1846" s="1" t="s">
        <v>7358</v>
      </c>
      <c r="X1846" s="1" t="b">
        <v>0</v>
      </c>
      <c r="Y1846" s="1" t="b">
        <v>0</v>
      </c>
    </row>
    <row r="1847" spans="1:25" x14ac:dyDescent="0.25">
      <c r="A1847" s="1" t="s">
        <v>8026</v>
      </c>
      <c r="B1847" s="1" t="s">
        <v>8027</v>
      </c>
      <c r="C1847" s="1" t="str">
        <f>VLOOKUP(B1847,店铺SKU信息!E:F,2,0)</f>
        <v>AGM42599-Army Green-2XL</v>
      </c>
      <c r="D1847" s="1" t="s">
        <v>4182</v>
      </c>
      <c r="E1847" s="1" t="s">
        <v>8476</v>
      </c>
      <c r="F1847" s="1" t="s">
        <v>7352</v>
      </c>
      <c r="G1847" s="1">
        <v>12.2</v>
      </c>
      <c r="H1847" s="1">
        <v>9.3000000000000007</v>
      </c>
      <c r="I1847" s="1">
        <v>1.2</v>
      </c>
      <c r="J1847" s="1" t="s">
        <v>7353</v>
      </c>
      <c r="K1847" s="1">
        <v>0.5</v>
      </c>
      <c r="L1847" s="1" t="s">
        <v>7354</v>
      </c>
      <c r="M1847" s="1">
        <v>7.8600000000000003E-2</v>
      </c>
      <c r="N1847" s="1" t="s">
        <v>7355</v>
      </c>
      <c r="O1847" s="1" t="s">
        <v>7356</v>
      </c>
      <c r="P1847" s="1">
        <v>2</v>
      </c>
      <c r="Q1847" s="1">
        <v>0</v>
      </c>
      <c r="R1847" s="1">
        <v>0.15709999999999999</v>
      </c>
      <c r="S1847" s="38">
        <v>43678</v>
      </c>
      <c r="T1847" s="1">
        <v>0.69</v>
      </c>
      <c r="U1847" s="1" t="s">
        <v>7357</v>
      </c>
      <c r="V1847" s="1">
        <v>0.1084</v>
      </c>
      <c r="W1847" s="1" t="s">
        <v>7358</v>
      </c>
      <c r="X1847" s="1" t="b">
        <v>0</v>
      </c>
      <c r="Y1847" s="1" t="b">
        <v>0</v>
      </c>
    </row>
    <row r="1848" spans="1:25" x14ac:dyDescent="0.25">
      <c r="A1848" s="1" t="s">
        <v>8155</v>
      </c>
      <c r="B1848" s="1" t="s">
        <v>8156</v>
      </c>
      <c r="C1848" s="1" t="str">
        <f>VLOOKUP(B1848,店铺SKU信息!E:F,2,0)</f>
        <v>AGM42644-White Stripe-XL</v>
      </c>
      <c r="D1848" s="1" t="s">
        <v>8157</v>
      </c>
      <c r="E1848" s="1" t="s">
        <v>8476</v>
      </c>
      <c r="F1848" s="1" t="s">
        <v>7352</v>
      </c>
      <c r="G1848" s="1">
        <v>12.7</v>
      </c>
      <c r="H1848" s="1">
        <v>9.9</v>
      </c>
      <c r="I1848" s="1">
        <v>0.8</v>
      </c>
      <c r="J1848" s="1" t="s">
        <v>7353</v>
      </c>
      <c r="K1848" s="1">
        <v>0.65</v>
      </c>
      <c r="L1848" s="1" t="s">
        <v>7354</v>
      </c>
      <c r="M1848" s="1">
        <v>5.8200000000000002E-2</v>
      </c>
      <c r="N1848" s="1" t="s">
        <v>7355</v>
      </c>
      <c r="O1848" s="1" t="s">
        <v>7356</v>
      </c>
      <c r="P1848" s="1">
        <v>9</v>
      </c>
      <c r="Q1848" s="1">
        <v>0</v>
      </c>
      <c r="R1848" s="1">
        <v>0.52390000000000003</v>
      </c>
      <c r="S1848" s="38">
        <v>43678</v>
      </c>
      <c r="T1848" s="1">
        <v>0.69</v>
      </c>
      <c r="U1848" s="1" t="s">
        <v>7357</v>
      </c>
      <c r="V1848" s="1">
        <v>0.36</v>
      </c>
      <c r="W1848" s="1" t="s">
        <v>7358</v>
      </c>
      <c r="X1848" s="1" t="b">
        <v>0</v>
      </c>
      <c r="Y1848" s="1" t="b">
        <v>0</v>
      </c>
    </row>
    <row r="1849" spans="1:25" x14ac:dyDescent="0.25">
      <c r="A1849" s="1" t="s">
        <v>8036</v>
      </c>
      <c r="B1849" s="1" t="s">
        <v>8037</v>
      </c>
      <c r="C1849" s="1" t="str">
        <f>VLOOKUP(B1849,店铺SKU信息!E:F,2,0)</f>
        <v>AGM19377-Black-XL</v>
      </c>
      <c r="D1849" s="1" t="s">
        <v>8038</v>
      </c>
      <c r="E1849" s="1" t="s">
        <v>8476</v>
      </c>
      <c r="F1849" s="1" t="s">
        <v>7352</v>
      </c>
      <c r="G1849" s="1">
        <v>12.68</v>
      </c>
      <c r="H1849" s="1">
        <v>10.19</v>
      </c>
      <c r="I1849" s="1">
        <v>1.18</v>
      </c>
      <c r="J1849" s="1" t="s">
        <v>7353</v>
      </c>
      <c r="K1849" s="1">
        <v>0.4</v>
      </c>
      <c r="L1849" s="1" t="s">
        <v>7354</v>
      </c>
      <c r="M1849" s="1">
        <v>8.8300000000000003E-2</v>
      </c>
      <c r="N1849" s="1" t="s">
        <v>7355</v>
      </c>
      <c r="O1849" s="1" t="s">
        <v>7356</v>
      </c>
      <c r="P1849" s="1">
        <v>1</v>
      </c>
      <c r="Q1849" s="1">
        <v>0</v>
      </c>
      <c r="R1849" s="1">
        <v>8.8300000000000003E-2</v>
      </c>
      <c r="S1849" s="38">
        <v>43678</v>
      </c>
      <c r="T1849" s="1">
        <v>0.69</v>
      </c>
      <c r="U1849" s="1" t="s">
        <v>7357</v>
      </c>
      <c r="V1849" s="1">
        <v>6.0900000000000003E-2</v>
      </c>
      <c r="W1849" s="1" t="s">
        <v>7358</v>
      </c>
      <c r="X1849" s="1" t="b">
        <v>0</v>
      </c>
      <c r="Y1849" s="1" t="b">
        <v>0</v>
      </c>
    </row>
    <row r="1850" spans="1:25" x14ac:dyDescent="0.25">
      <c r="A1850" s="1" t="s">
        <v>8187</v>
      </c>
      <c r="B1850" s="1" t="s">
        <v>8188</v>
      </c>
      <c r="C1850" s="1" t="str">
        <f>VLOOKUP(B1850,店铺SKU信息!E:F,2,0)</f>
        <v>AGM42566-Purple-2XL</v>
      </c>
      <c r="D1850" s="1" t="s">
        <v>8189</v>
      </c>
      <c r="E1850" s="1" t="s">
        <v>8476</v>
      </c>
      <c r="F1850" s="1" t="s">
        <v>7352</v>
      </c>
      <c r="G1850" s="1">
        <v>10.5</v>
      </c>
      <c r="H1850" s="1">
        <v>3.8</v>
      </c>
      <c r="I1850" s="1">
        <v>2.2999999999999998</v>
      </c>
      <c r="J1850" s="1" t="s">
        <v>7353</v>
      </c>
      <c r="K1850" s="1">
        <v>0.6</v>
      </c>
      <c r="L1850" s="1" t="s">
        <v>7354</v>
      </c>
      <c r="M1850" s="1">
        <v>5.3100000000000001E-2</v>
      </c>
      <c r="N1850" s="1" t="s">
        <v>7355</v>
      </c>
      <c r="O1850" s="1" t="s">
        <v>7356</v>
      </c>
      <c r="P1850" s="1">
        <v>1</v>
      </c>
      <c r="Q1850" s="1">
        <v>0</v>
      </c>
      <c r="R1850" s="1">
        <v>5.3100000000000001E-2</v>
      </c>
      <c r="S1850" s="38">
        <v>43678</v>
      </c>
      <c r="T1850" s="1">
        <v>0.69</v>
      </c>
      <c r="U1850" s="1" t="s">
        <v>7357</v>
      </c>
      <c r="V1850" s="1">
        <v>3.6600000000000001E-2</v>
      </c>
      <c r="W1850" s="1" t="s">
        <v>7358</v>
      </c>
      <c r="X1850" s="1" t="b">
        <v>0</v>
      </c>
      <c r="Y1850" s="1" t="b">
        <v>0</v>
      </c>
    </row>
    <row r="1851" spans="1:25" x14ac:dyDescent="0.25">
      <c r="A1851" s="1" t="s">
        <v>8161</v>
      </c>
      <c r="B1851" s="1" t="s">
        <v>8162</v>
      </c>
      <c r="C1851" s="1" t="str">
        <f>VLOOKUP(B1851,店铺SKU信息!E:F,2,0)</f>
        <v>AGM19377-Blue-3XL</v>
      </c>
      <c r="D1851" s="1" t="s">
        <v>8163</v>
      </c>
      <c r="E1851" s="1" t="s">
        <v>8476</v>
      </c>
      <c r="F1851" s="1" t="s">
        <v>7352</v>
      </c>
      <c r="G1851" s="1">
        <v>12.68</v>
      </c>
      <c r="H1851" s="1">
        <v>10.19</v>
      </c>
      <c r="I1851" s="1">
        <v>1.18</v>
      </c>
      <c r="J1851" s="1" t="s">
        <v>7353</v>
      </c>
      <c r="K1851" s="1">
        <v>0.4</v>
      </c>
      <c r="L1851" s="1" t="s">
        <v>7354</v>
      </c>
      <c r="M1851" s="1">
        <v>8.8300000000000003E-2</v>
      </c>
      <c r="N1851" s="1" t="s">
        <v>7355</v>
      </c>
      <c r="O1851" s="1" t="s">
        <v>7356</v>
      </c>
      <c r="P1851" s="1">
        <v>1</v>
      </c>
      <c r="Q1851" s="1">
        <v>0</v>
      </c>
      <c r="R1851" s="1">
        <v>8.8300000000000003E-2</v>
      </c>
      <c r="S1851" s="38">
        <v>43678</v>
      </c>
      <c r="T1851" s="1">
        <v>0.69</v>
      </c>
      <c r="U1851" s="1" t="s">
        <v>7357</v>
      </c>
      <c r="V1851" s="1">
        <v>6.0900000000000003E-2</v>
      </c>
      <c r="W1851" s="1" t="s">
        <v>7358</v>
      </c>
      <c r="X1851" s="1" t="b">
        <v>0</v>
      </c>
      <c r="Y1851" s="1" t="b">
        <v>0</v>
      </c>
    </row>
    <row r="1852" spans="1:25" x14ac:dyDescent="0.25">
      <c r="A1852" s="1" t="s">
        <v>7872</v>
      </c>
      <c r="B1852" s="1" t="s">
        <v>7873</v>
      </c>
      <c r="C1852" s="1" t="str">
        <f>VLOOKUP(B1852,店铺SKU信息!E:F,2,0)</f>
        <v>AGM42544-Purple-4XL</v>
      </c>
      <c r="D1852" s="1" t="s">
        <v>7874</v>
      </c>
      <c r="E1852" s="1" t="s">
        <v>8476</v>
      </c>
      <c r="F1852" s="1" t="s">
        <v>7352</v>
      </c>
      <c r="G1852" s="1">
        <v>12.8</v>
      </c>
      <c r="H1852" s="1">
        <v>6</v>
      </c>
      <c r="I1852" s="1">
        <v>2.4</v>
      </c>
      <c r="J1852" s="1" t="s">
        <v>7353</v>
      </c>
      <c r="K1852" s="1">
        <v>0.6</v>
      </c>
      <c r="L1852" s="1" t="s">
        <v>7354</v>
      </c>
      <c r="M1852" s="1">
        <v>0.1067</v>
      </c>
      <c r="N1852" s="1" t="s">
        <v>7355</v>
      </c>
      <c r="O1852" s="1" t="s">
        <v>7356</v>
      </c>
      <c r="P1852" s="1">
        <v>1</v>
      </c>
      <c r="Q1852" s="1">
        <v>0</v>
      </c>
      <c r="R1852" s="1">
        <v>0.1067</v>
      </c>
      <c r="S1852" s="38">
        <v>43678</v>
      </c>
      <c r="T1852" s="1">
        <v>0.69</v>
      </c>
      <c r="U1852" s="1" t="s">
        <v>7357</v>
      </c>
      <c r="V1852" s="1">
        <v>7.3599999999999999E-2</v>
      </c>
      <c r="W1852" s="1" t="s">
        <v>7358</v>
      </c>
      <c r="X1852" s="1" t="b">
        <v>0</v>
      </c>
      <c r="Y1852" s="1" t="b">
        <v>0</v>
      </c>
    </row>
    <row r="1853" spans="1:25" x14ac:dyDescent="0.25">
      <c r="A1853" s="1" t="s">
        <v>8002</v>
      </c>
      <c r="B1853" s="1" t="s">
        <v>8003</v>
      </c>
      <c r="C1853" s="1" t="str">
        <f>VLOOKUP(B1853,店铺SKU信息!E:F,2,0)</f>
        <v>AGCY1031-Black Stripe-XXL</v>
      </c>
      <c r="D1853" s="1" t="s">
        <v>8004</v>
      </c>
      <c r="E1853" s="1" t="s">
        <v>8476</v>
      </c>
      <c r="F1853" s="1" t="s">
        <v>7352</v>
      </c>
      <c r="G1853" s="1">
        <v>13</v>
      </c>
      <c r="H1853" s="1">
        <v>10</v>
      </c>
      <c r="I1853" s="1">
        <v>0.5</v>
      </c>
      <c r="J1853" s="1" t="s">
        <v>7353</v>
      </c>
      <c r="K1853" s="1">
        <v>0.4</v>
      </c>
      <c r="L1853" s="1" t="s">
        <v>7354</v>
      </c>
      <c r="M1853" s="1">
        <v>3.7600000000000001E-2</v>
      </c>
      <c r="N1853" s="1" t="s">
        <v>7355</v>
      </c>
      <c r="O1853" s="1" t="s">
        <v>7356</v>
      </c>
      <c r="P1853" s="1">
        <v>3</v>
      </c>
      <c r="Q1853" s="1">
        <v>0</v>
      </c>
      <c r="R1853" s="1">
        <v>0.1128</v>
      </c>
      <c r="S1853" s="38">
        <v>43678</v>
      </c>
      <c r="T1853" s="1">
        <v>0.69</v>
      </c>
      <c r="U1853" s="1" t="s">
        <v>7357</v>
      </c>
      <c r="V1853" s="1">
        <v>7.7899999999999997E-2</v>
      </c>
      <c r="W1853" s="1" t="s">
        <v>7358</v>
      </c>
      <c r="X1853" s="1" t="b">
        <v>0</v>
      </c>
      <c r="Y1853" s="1" t="b">
        <v>0</v>
      </c>
    </row>
    <row r="1854" spans="1:25" x14ac:dyDescent="0.25">
      <c r="A1854" s="1" t="s">
        <v>7899</v>
      </c>
      <c r="B1854" s="1" t="s">
        <v>7900</v>
      </c>
      <c r="C1854" s="1" t="str">
        <f>VLOOKUP(B1854,店铺SKU信息!E:F,2,0)</f>
        <v>AGM42588-Black-XL</v>
      </c>
      <c r="D1854" s="1" t="s">
        <v>7901</v>
      </c>
      <c r="E1854" s="1" t="s">
        <v>8476</v>
      </c>
      <c r="F1854" s="1" t="s">
        <v>7352</v>
      </c>
      <c r="G1854" s="1">
        <v>12.1</v>
      </c>
      <c r="H1854" s="1">
        <v>8.9</v>
      </c>
      <c r="I1854" s="1">
        <v>2.4</v>
      </c>
      <c r="J1854" s="1" t="s">
        <v>7353</v>
      </c>
      <c r="K1854" s="1">
        <v>1.1499999999999999</v>
      </c>
      <c r="L1854" s="1" t="s">
        <v>7354</v>
      </c>
      <c r="M1854" s="1">
        <v>0.14940000000000001</v>
      </c>
      <c r="N1854" s="1" t="s">
        <v>7355</v>
      </c>
      <c r="O1854" s="1" t="s">
        <v>7356</v>
      </c>
      <c r="P1854" s="1">
        <v>2</v>
      </c>
      <c r="Q1854" s="1">
        <v>0</v>
      </c>
      <c r="R1854" s="1">
        <v>0.29870000000000002</v>
      </c>
      <c r="S1854" s="38">
        <v>43678</v>
      </c>
      <c r="T1854" s="1">
        <v>0.69</v>
      </c>
      <c r="U1854" s="1" t="s">
        <v>7357</v>
      </c>
      <c r="V1854" s="1">
        <v>0.20610000000000001</v>
      </c>
      <c r="W1854" s="1" t="s">
        <v>7358</v>
      </c>
      <c r="X1854" s="1" t="b">
        <v>0</v>
      </c>
      <c r="Y1854" s="1" t="b">
        <v>0</v>
      </c>
    </row>
    <row r="1855" spans="1:25" x14ac:dyDescent="0.25">
      <c r="A1855" s="1" t="s">
        <v>8164</v>
      </c>
      <c r="B1855" s="1" t="s">
        <v>8165</v>
      </c>
      <c r="C1855" s="1" t="str">
        <f>VLOOKUP(B1855,店铺SKU信息!E:F,2,0)</f>
        <v>AGM42599-Black-2XL</v>
      </c>
      <c r="D1855" s="1" t="s">
        <v>8166</v>
      </c>
      <c r="E1855" s="1" t="s">
        <v>8476</v>
      </c>
      <c r="F1855" s="1" t="s">
        <v>7352</v>
      </c>
      <c r="G1855" s="1">
        <v>12.2</v>
      </c>
      <c r="H1855" s="1">
        <v>9.3000000000000007</v>
      </c>
      <c r="I1855" s="1">
        <v>1.2</v>
      </c>
      <c r="J1855" s="1" t="s">
        <v>7353</v>
      </c>
      <c r="K1855" s="1">
        <v>0.5</v>
      </c>
      <c r="L1855" s="1" t="s">
        <v>7354</v>
      </c>
      <c r="M1855" s="1">
        <v>7.8600000000000003E-2</v>
      </c>
      <c r="N1855" s="1" t="s">
        <v>7355</v>
      </c>
      <c r="O1855" s="1" t="s">
        <v>7356</v>
      </c>
      <c r="P1855" s="1">
        <v>2</v>
      </c>
      <c r="Q1855" s="1">
        <v>0</v>
      </c>
      <c r="R1855" s="1">
        <v>0.15709999999999999</v>
      </c>
      <c r="S1855" s="38">
        <v>43678</v>
      </c>
      <c r="T1855" s="1">
        <v>0.69</v>
      </c>
      <c r="U1855" s="1" t="s">
        <v>7357</v>
      </c>
      <c r="V1855" s="1">
        <v>0.1084</v>
      </c>
      <c r="W1855" s="1" t="s">
        <v>7358</v>
      </c>
      <c r="X1855" s="1" t="b">
        <v>0</v>
      </c>
      <c r="Y1855" s="1" t="b">
        <v>0</v>
      </c>
    </row>
    <row r="1856" spans="1:25" x14ac:dyDescent="0.25">
      <c r="A1856" s="1" t="s">
        <v>7673</v>
      </c>
      <c r="B1856" s="1" t="s">
        <v>7674</v>
      </c>
      <c r="C1856" s="1" t="str">
        <f>VLOOKUP(B1856,店铺SKU信息!E:F,2,0)</f>
        <v>AGM42544-Black-3XL</v>
      </c>
      <c r="D1856" s="1" t="s">
        <v>7675</v>
      </c>
      <c r="E1856" s="1" t="s">
        <v>8476</v>
      </c>
      <c r="F1856" s="1" t="s">
        <v>7352</v>
      </c>
      <c r="G1856" s="1">
        <v>12.8</v>
      </c>
      <c r="H1856" s="1">
        <v>6</v>
      </c>
      <c r="I1856" s="1">
        <v>2.4</v>
      </c>
      <c r="J1856" s="1" t="s">
        <v>7353</v>
      </c>
      <c r="K1856" s="1">
        <v>0.6</v>
      </c>
      <c r="L1856" s="1" t="s">
        <v>7354</v>
      </c>
      <c r="M1856" s="1">
        <v>0.1066</v>
      </c>
      <c r="N1856" s="1" t="s">
        <v>7355</v>
      </c>
      <c r="O1856" s="1" t="s">
        <v>7356</v>
      </c>
      <c r="P1856" s="1">
        <v>1</v>
      </c>
      <c r="Q1856" s="1">
        <v>0</v>
      </c>
      <c r="R1856" s="1">
        <v>0.1066</v>
      </c>
      <c r="S1856" s="38">
        <v>43678</v>
      </c>
      <c r="T1856" s="1">
        <v>0.69</v>
      </c>
      <c r="U1856" s="1" t="s">
        <v>7357</v>
      </c>
      <c r="V1856" s="1">
        <v>7.3499999999999996E-2</v>
      </c>
      <c r="W1856" s="1" t="s">
        <v>7358</v>
      </c>
      <c r="X1856" s="1" t="b">
        <v>0</v>
      </c>
      <c r="Y1856" s="1" t="b">
        <v>0</v>
      </c>
    </row>
    <row r="1857" spans="1:25" x14ac:dyDescent="0.25">
      <c r="A1857" s="1" t="s">
        <v>8084</v>
      </c>
      <c r="B1857" s="1" t="s">
        <v>8085</v>
      </c>
      <c r="C1857" s="1" t="str">
        <f>VLOOKUP(B1857,店铺SKU信息!E:F,2,0)</f>
        <v>AGM42600-Burgundy-2XL</v>
      </c>
      <c r="D1857" s="1" t="s">
        <v>8086</v>
      </c>
      <c r="E1857" s="1" t="s">
        <v>8476</v>
      </c>
      <c r="F1857" s="1" t="s">
        <v>7352</v>
      </c>
      <c r="G1857" s="1">
        <v>12.85</v>
      </c>
      <c r="H1857" s="1">
        <v>9.0399999999999991</v>
      </c>
      <c r="I1857" s="1">
        <v>1.65</v>
      </c>
      <c r="J1857" s="1" t="s">
        <v>7353</v>
      </c>
      <c r="K1857" s="1">
        <v>0.45</v>
      </c>
      <c r="L1857" s="1" t="s">
        <v>7354</v>
      </c>
      <c r="M1857" s="1">
        <v>0.1109</v>
      </c>
      <c r="N1857" s="1" t="s">
        <v>7355</v>
      </c>
      <c r="O1857" s="1" t="s">
        <v>7356</v>
      </c>
      <c r="P1857" s="1">
        <v>1</v>
      </c>
      <c r="Q1857" s="1">
        <v>0</v>
      </c>
      <c r="R1857" s="1">
        <v>0.1109</v>
      </c>
      <c r="S1857" s="38">
        <v>43678</v>
      </c>
      <c r="T1857" s="1">
        <v>0.69</v>
      </c>
      <c r="U1857" s="1" t="s">
        <v>7357</v>
      </c>
      <c r="V1857" s="1">
        <v>7.6499999999999999E-2</v>
      </c>
      <c r="W1857" s="1" t="s">
        <v>7358</v>
      </c>
      <c r="X1857" s="1" t="b">
        <v>0</v>
      </c>
      <c r="Y1857" s="1" t="b">
        <v>0</v>
      </c>
    </row>
    <row r="1858" spans="1:25" x14ac:dyDescent="0.25">
      <c r="A1858" s="1" t="s">
        <v>7535</v>
      </c>
      <c r="B1858" s="1" t="s">
        <v>7536</v>
      </c>
      <c r="C1858" s="1" t="str">
        <f>VLOOKUP(B1858,店铺SKU信息!E:F,2,0)</f>
        <v>AGM48899-Black-XL</v>
      </c>
      <c r="D1858" s="1" t="s">
        <v>7537</v>
      </c>
      <c r="E1858" s="1" t="s">
        <v>8476</v>
      </c>
      <c r="F1858" s="1" t="s">
        <v>7352</v>
      </c>
      <c r="G1858" s="1">
        <v>12.56</v>
      </c>
      <c r="H1858" s="1">
        <v>9.92</v>
      </c>
      <c r="I1858" s="1">
        <v>0.59</v>
      </c>
      <c r="J1858" s="1" t="s">
        <v>7353</v>
      </c>
      <c r="K1858" s="1">
        <v>0.35</v>
      </c>
      <c r="L1858" s="1" t="s">
        <v>7354</v>
      </c>
      <c r="M1858" s="1">
        <v>4.2599999999999999E-2</v>
      </c>
      <c r="N1858" s="1" t="s">
        <v>7355</v>
      </c>
      <c r="O1858" s="1" t="s">
        <v>7356</v>
      </c>
      <c r="P1858" s="1">
        <v>1</v>
      </c>
      <c r="Q1858" s="1">
        <v>0</v>
      </c>
      <c r="R1858" s="1">
        <v>4.2599999999999999E-2</v>
      </c>
      <c r="S1858" s="38">
        <v>43678</v>
      </c>
      <c r="T1858" s="1">
        <v>0.69</v>
      </c>
      <c r="U1858" s="1" t="s">
        <v>7357</v>
      </c>
      <c r="V1858" s="1">
        <v>2.9399999999999999E-2</v>
      </c>
      <c r="W1858" s="1" t="s">
        <v>7358</v>
      </c>
      <c r="X1858" s="1" t="b">
        <v>0</v>
      </c>
      <c r="Y1858" s="1" t="b">
        <v>0</v>
      </c>
    </row>
    <row r="1859" spans="1:25" x14ac:dyDescent="0.25">
      <c r="A1859" s="1" t="s">
        <v>8141</v>
      </c>
      <c r="B1859" s="1" t="s">
        <v>8142</v>
      </c>
      <c r="C1859" s="1" t="str">
        <f>VLOOKUP(B1859,店铺SKU信息!E:F,2,0)</f>
        <v>AGM48899-Burgundy-3XL</v>
      </c>
      <c r="D1859" s="1" t="s">
        <v>8143</v>
      </c>
      <c r="E1859" s="1" t="s">
        <v>8476</v>
      </c>
      <c r="F1859" s="1" t="s">
        <v>7352</v>
      </c>
      <c r="G1859" s="1">
        <v>12.56</v>
      </c>
      <c r="H1859" s="1">
        <v>9.92</v>
      </c>
      <c r="I1859" s="1">
        <v>0.59</v>
      </c>
      <c r="J1859" s="1" t="s">
        <v>7353</v>
      </c>
      <c r="K1859" s="1">
        <v>0.35</v>
      </c>
      <c r="L1859" s="1" t="s">
        <v>7354</v>
      </c>
      <c r="M1859" s="1">
        <v>4.2599999999999999E-2</v>
      </c>
      <c r="N1859" s="1" t="s">
        <v>7355</v>
      </c>
      <c r="O1859" s="1" t="s">
        <v>7356</v>
      </c>
      <c r="P1859" s="1">
        <v>1</v>
      </c>
      <c r="Q1859" s="1">
        <v>0</v>
      </c>
      <c r="R1859" s="1">
        <v>4.2599999999999999E-2</v>
      </c>
      <c r="S1859" s="38">
        <v>43678</v>
      </c>
      <c r="T1859" s="1">
        <v>0.69</v>
      </c>
      <c r="U1859" s="1" t="s">
        <v>7357</v>
      </c>
      <c r="V1859" s="1">
        <v>2.9399999999999999E-2</v>
      </c>
      <c r="W1859" s="1" t="s">
        <v>7358</v>
      </c>
      <c r="X1859" s="1" t="b">
        <v>0</v>
      </c>
      <c r="Y1859" s="1" t="b">
        <v>0</v>
      </c>
    </row>
    <row r="1860" spans="1:25" x14ac:dyDescent="0.25">
      <c r="A1860" s="1" t="s">
        <v>8120</v>
      </c>
      <c r="B1860" s="1" t="s">
        <v>8121</v>
      </c>
      <c r="C1860" s="1" t="str">
        <f>VLOOKUP(B1860,店铺SKU信息!E:F,2,0)</f>
        <v>AGM48899-Black-3XL</v>
      </c>
      <c r="D1860" s="1" t="s">
        <v>8122</v>
      </c>
      <c r="E1860" s="1" t="s">
        <v>8476</v>
      </c>
      <c r="F1860" s="1" t="s">
        <v>7352</v>
      </c>
      <c r="G1860" s="1">
        <v>12.56</v>
      </c>
      <c r="H1860" s="1">
        <v>9.92</v>
      </c>
      <c r="I1860" s="1">
        <v>0.59</v>
      </c>
      <c r="J1860" s="1" t="s">
        <v>7353</v>
      </c>
      <c r="K1860" s="1">
        <v>0.35</v>
      </c>
      <c r="L1860" s="1" t="s">
        <v>7354</v>
      </c>
      <c r="M1860" s="1">
        <v>4.2599999999999999E-2</v>
      </c>
      <c r="N1860" s="1" t="s">
        <v>7355</v>
      </c>
      <c r="O1860" s="1" t="s">
        <v>7356</v>
      </c>
      <c r="P1860" s="1">
        <v>1</v>
      </c>
      <c r="Q1860" s="1">
        <v>0</v>
      </c>
      <c r="R1860" s="1">
        <v>4.2599999999999999E-2</v>
      </c>
      <c r="S1860" s="38">
        <v>43678</v>
      </c>
      <c r="T1860" s="1">
        <v>0.69</v>
      </c>
      <c r="U1860" s="1" t="s">
        <v>7357</v>
      </c>
      <c r="V1860" s="1">
        <v>2.9399999999999999E-2</v>
      </c>
      <c r="W1860" s="1" t="s">
        <v>7358</v>
      </c>
      <c r="X1860" s="1" t="b">
        <v>0</v>
      </c>
      <c r="Y1860" s="1" t="b">
        <v>0</v>
      </c>
    </row>
    <row r="1861" spans="1:25" x14ac:dyDescent="0.25">
      <c r="A1861" s="1" t="s">
        <v>7725</v>
      </c>
      <c r="B1861" s="1" t="s">
        <v>7726</v>
      </c>
      <c r="C1861" s="1" t="str">
        <f>VLOOKUP(B1861,店铺SKU信息!E:F,2,0)</f>
        <v>AGM42566-Burgundy-2XL</v>
      </c>
      <c r="D1861" s="1" t="s">
        <v>7727</v>
      </c>
      <c r="E1861" s="1" t="s">
        <v>8476</v>
      </c>
      <c r="F1861" s="1" t="s">
        <v>7352</v>
      </c>
      <c r="G1861" s="1">
        <v>10.5</v>
      </c>
      <c r="H1861" s="1">
        <v>3.8</v>
      </c>
      <c r="I1861" s="1">
        <v>2.2999999999999998</v>
      </c>
      <c r="J1861" s="1" t="s">
        <v>7353</v>
      </c>
      <c r="K1861" s="1">
        <v>0.6</v>
      </c>
      <c r="L1861" s="1" t="s">
        <v>7354</v>
      </c>
      <c r="M1861" s="1">
        <v>5.3100000000000001E-2</v>
      </c>
      <c r="N1861" s="1" t="s">
        <v>7355</v>
      </c>
      <c r="O1861" s="1" t="s">
        <v>7356</v>
      </c>
      <c r="P1861" s="1">
        <v>1</v>
      </c>
      <c r="Q1861" s="1">
        <v>0</v>
      </c>
      <c r="R1861" s="1">
        <v>5.3100000000000001E-2</v>
      </c>
      <c r="S1861" s="38">
        <v>43678</v>
      </c>
      <c r="T1861" s="1">
        <v>0.69</v>
      </c>
      <c r="U1861" s="1" t="s">
        <v>7357</v>
      </c>
      <c r="V1861" s="1">
        <v>3.6600000000000001E-2</v>
      </c>
      <c r="W1861" s="1" t="s">
        <v>7358</v>
      </c>
      <c r="X1861" s="1" t="b">
        <v>0</v>
      </c>
      <c r="Y1861" s="1" t="b">
        <v>0</v>
      </c>
    </row>
    <row r="1862" spans="1:25" x14ac:dyDescent="0.25">
      <c r="A1862" s="1" t="s">
        <v>8102</v>
      </c>
      <c r="B1862" s="1" t="s">
        <v>8103</v>
      </c>
      <c r="C1862" s="1" t="str">
        <f>VLOOKUP(B1862,店铺SKU信息!E:F,2,0)</f>
        <v>AGM42588-Green-XL</v>
      </c>
      <c r="D1862" s="1" t="s">
        <v>8104</v>
      </c>
      <c r="E1862" s="1" t="s">
        <v>8476</v>
      </c>
      <c r="F1862" s="1" t="s">
        <v>7352</v>
      </c>
      <c r="G1862" s="1">
        <v>12.1</v>
      </c>
      <c r="H1862" s="1">
        <v>8.9</v>
      </c>
      <c r="I1862" s="1">
        <v>2.4</v>
      </c>
      <c r="J1862" s="1" t="s">
        <v>7353</v>
      </c>
      <c r="K1862" s="1">
        <v>1.1499999999999999</v>
      </c>
      <c r="L1862" s="1" t="s">
        <v>7354</v>
      </c>
      <c r="M1862" s="1">
        <v>0.14940000000000001</v>
      </c>
      <c r="N1862" s="1" t="s">
        <v>7355</v>
      </c>
      <c r="O1862" s="1" t="s">
        <v>7356</v>
      </c>
      <c r="P1862" s="1">
        <v>1</v>
      </c>
      <c r="Q1862" s="1">
        <v>0</v>
      </c>
      <c r="R1862" s="1">
        <v>0.14940000000000001</v>
      </c>
      <c r="S1862" s="38">
        <v>43678</v>
      </c>
      <c r="T1862" s="1">
        <v>0.69</v>
      </c>
      <c r="U1862" s="1" t="s">
        <v>7357</v>
      </c>
      <c r="V1862" s="1">
        <v>0.1031</v>
      </c>
      <c r="W1862" s="1" t="s">
        <v>7358</v>
      </c>
      <c r="X1862" s="1" t="b">
        <v>0</v>
      </c>
      <c r="Y1862" s="1" t="b">
        <v>0</v>
      </c>
    </row>
    <row r="1863" spans="1:25" x14ac:dyDescent="0.25">
      <c r="A1863" s="1" t="s">
        <v>8100</v>
      </c>
      <c r="B1863" s="1" t="s">
        <v>8101</v>
      </c>
      <c r="C1863" s="1" t="str">
        <f>VLOOKUP(B1863,店铺SKU信息!E:F,2,0)</f>
        <v>AGM42588-Black-2XL</v>
      </c>
      <c r="D1863" s="1" t="s">
        <v>2838</v>
      </c>
      <c r="E1863" s="1" t="s">
        <v>8476</v>
      </c>
      <c r="F1863" s="1" t="s">
        <v>7352</v>
      </c>
      <c r="G1863" s="1">
        <v>12.1</v>
      </c>
      <c r="H1863" s="1">
        <v>8.9</v>
      </c>
      <c r="I1863" s="1">
        <v>2.4</v>
      </c>
      <c r="J1863" s="1" t="s">
        <v>7353</v>
      </c>
      <c r="K1863" s="1">
        <v>1.1499999999999999</v>
      </c>
      <c r="L1863" s="1" t="s">
        <v>7354</v>
      </c>
      <c r="M1863" s="1">
        <v>0.14940000000000001</v>
      </c>
      <c r="N1863" s="1" t="s">
        <v>7355</v>
      </c>
      <c r="O1863" s="1" t="s">
        <v>7356</v>
      </c>
      <c r="P1863" s="1">
        <v>1</v>
      </c>
      <c r="Q1863" s="1">
        <v>0</v>
      </c>
      <c r="R1863" s="1">
        <v>0.14940000000000001</v>
      </c>
      <c r="S1863" s="38">
        <v>43678</v>
      </c>
      <c r="T1863" s="1">
        <v>0.69</v>
      </c>
      <c r="U1863" s="1" t="s">
        <v>7357</v>
      </c>
      <c r="V1863" s="1">
        <v>0.1031</v>
      </c>
      <c r="W1863" s="1" t="s">
        <v>7358</v>
      </c>
      <c r="X1863" s="1" t="b">
        <v>0</v>
      </c>
      <c r="Y1863" s="1" t="b">
        <v>0</v>
      </c>
    </row>
    <row r="1864" spans="1:25" x14ac:dyDescent="0.25">
      <c r="A1864" s="1" t="s">
        <v>8111</v>
      </c>
      <c r="B1864" s="1" t="s">
        <v>8112</v>
      </c>
      <c r="C1864" s="1" t="str">
        <f>VLOOKUP(B1864,店铺SKU信息!E:F,2,0)</f>
        <v>AGM48899-Black-4XL</v>
      </c>
      <c r="D1864" s="1" t="s">
        <v>8113</v>
      </c>
      <c r="E1864" s="1" t="s">
        <v>8476</v>
      </c>
      <c r="F1864" s="1" t="s">
        <v>7352</v>
      </c>
      <c r="G1864" s="1">
        <v>12.56</v>
      </c>
      <c r="H1864" s="1">
        <v>9.92</v>
      </c>
      <c r="I1864" s="1">
        <v>0.59</v>
      </c>
      <c r="J1864" s="1" t="s">
        <v>7353</v>
      </c>
      <c r="K1864" s="1">
        <v>0.35</v>
      </c>
      <c r="L1864" s="1" t="s">
        <v>7354</v>
      </c>
      <c r="M1864" s="1">
        <v>4.2599999999999999E-2</v>
      </c>
      <c r="N1864" s="1" t="s">
        <v>7355</v>
      </c>
      <c r="O1864" s="1" t="s">
        <v>7356</v>
      </c>
      <c r="P1864" s="1">
        <v>1</v>
      </c>
      <c r="Q1864" s="1">
        <v>0</v>
      </c>
      <c r="R1864" s="1">
        <v>4.2599999999999999E-2</v>
      </c>
      <c r="S1864" s="38">
        <v>43678</v>
      </c>
      <c r="T1864" s="1">
        <v>0.69</v>
      </c>
      <c r="U1864" s="1" t="s">
        <v>7357</v>
      </c>
      <c r="V1864" s="1">
        <v>2.9399999999999999E-2</v>
      </c>
      <c r="W1864" s="1" t="s">
        <v>7358</v>
      </c>
      <c r="X1864" s="1" t="b">
        <v>0</v>
      </c>
      <c r="Y1864" s="1" t="b">
        <v>0</v>
      </c>
    </row>
    <row r="1865" spans="1:25" x14ac:dyDescent="0.25">
      <c r="A1865" s="1" t="s">
        <v>7718</v>
      </c>
      <c r="B1865" s="1" t="s">
        <v>7719</v>
      </c>
      <c r="C1865" s="1" t="str">
        <f>VLOOKUP(B1865,店铺SKU信息!E:F,2,0)</f>
        <v>AGM42600-Burgundy-XL</v>
      </c>
      <c r="D1865" s="1" t="s">
        <v>7720</v>
      </c>
      <c r="E1865" s="1" t="s">
        <v>8476</v>
      </c>
      <c r="F1865" s="1" t="s">
        <v>7352</v>
      </c>
      <c r="G1865" s="1">
        <v>12.85</v>
      </c>
      <c r="H1865" s="1">
        <v>9.0399999999999991</v>
      </c>
      <c r="I1865" s="1">
        <v>1.65</v>
      </c>
      <c r="J1865" s="1" t="s">
        <v>7353</v>
      </c>
      <c r="K1865" s="1">
        <v>0.45</v>
      </c>
      <c r="L1865" s="1" t="s">
        <v>7354</v>
      </c>
      <c r="M1865" s="1">
        <v>0.1109</v>
      </c>
      <c r="N1865" s="1" t="s">
        <v>7355</v>
      </c>
      <c r="O1865" s="1" t="s">
        <v>7356</v>
      </c>
      <c r="P1865" s="1">
        <v>1</v>
      </c>
      <c r="Q1865" s="1">
        <v>0</v>
      </c>
      <c r="R1865" s="1">
        <v>0.1109</v>
      </c>
      <c r="S1865" s="38">
        <v>43678</v>
      </c>
      <c r="T1865" s="1">
        <v>0.69</v>
      </c>
      <c r="U1865" s="1" t="s">
        <v>7357</v>
      </c>
      <c r="V1865" s="1">
        <v>7.6499999999999999E-2</v>
      </c>
      <c r="W1865" s="1" t="s">
        <v>7358</v>
      </c>
      <c r="X1865" s="1" t="b">
        <v>0</v>
      </c>
      <c r="Y1865" s="1" t="b">
        <v>0</v>
      </c>
    </row>
    <row r="1866" spans="1:25" x14ac:dyDescent="0.25">
      <c r="A1866" s="1" t="s">
        <v>7676</v>
      </c>
      <c r="B1866" s="1" t="s">
        <v>7677</v>
      </c>
      <c r="C1866" s="1" t="str">
        <f>VLOOKUP(B1866,店铺SKU信息!E:F,2,0)</f>
        <v>AGM42566-Black-4XL</v>
      </c>
      <c r="D1866" s="1" t="s">
        <v>7678</v>
      </c>
      <c r="E1866" s="1" t="s">
        <v>8476</v>
      </c>
      <c r="F1866" s="1" t="s">
        <v>7352</v>
      </c>
      <c r="G1866" s="1">
        <v>10.5</v>
      </c>
      <c r="H1866" s="1">
        <v>3.8</v>
      </c>
      <c r="I1866" s="1">
        <v>2.2999999999999998</v>
      </c>
      <c r="J1866" s="1" t="s">
        <v>7353</v>
      </c>
      <c r="K1866" s="1">
        <v>0.6</v>
      </c>
      <c r="L1866" s="1" t="s">
        <v>7354</v>
      </c>
      <c r="M1866" s="1">
        <v>5.3100000000000001E-2</v>
      </c>
      <c r="N1866" s="1" t="s">
        <v>7355</v>
      </c>
      <c r="O1866" s="1" t="s">
        <v>7356</v>
      </c>
      <c r="P1866" s="1">
        <v>1</v>
      </c>
      <c r="Q1866" s="1">
        <v>0</v>
      </c>
      <c r="R1866" s="1">
        <v>5.3100000000000001E-2</v>
      </c>
      <c r="S1866" s="38">
        <v>43678</v>
      </c>
      <c r="T1866" s="1">
        <v>0.69</v>
      </c>
      <c r="U1866" s="1" t="s">
        <v>7357</v>
      </c>
      <c r="V1866" s="1">
        <v>3.6600000000000001E-2</v>
      </c>
      <c r="W1866" s="1" t="s">
        <v>7358</v>
      </c>
      <c r="X1866" s="1" t="b">
        <v>0</v>
      </c>
      <c r="Y1866" s="1" t="b">
        <v>0</v>
      </c>
    </row>
    <row r="1867" spans="1:25" x14ac:dyDescent="0.25">
      <c r="A1867" s="1" t="s">
        <v>8034</v>
      </c>
      <c r="B1867" s="1" t="s">
        <v>8035</v>
      </c>
      <c r="C1867" s="1" t="str">
        <f>VLOOKUP(B1867,店铺SKU信息!E:F,2,0)</f>
        <v>AGM42566-Burgundy-4XL</v>
      </c>
      <c r="D1867" s="1" t="s">
        <v>7162</v>
      </c>
      <c r="E1867" s="1" t="s">
        <v>8476</v>
      </c>
      <c r="F1867" s="1" t="s">
        <v>7352</v>
      </c>
      <c r="G1867" s="1">
        <v>10.5</v>
      </c>
      <c r="H1867" s="1">
        <v>3.8</v>
      </c>
      <c r="I1867" s="1">
        <v>2.2999999999999998</v>
      </c>
      <c r="J1867" s="1" t="s">
        <v>7353</v>
      </c>
      <c r="K1867" s="1">
        <v>0.6</v>
      </c>
      <c r="L1867" s="1" t="s">
        <v>7354</v>
      </c>
      <c r="M1867" s="1">
        <v>5.3100000000000001E-2</v>
      </c>
      <c r="N1867" s="1" t="s">
        <v>7355</v>
      </c>
      <c r="O1867" s="1" t="s">
        <v>7356</v>
      </c>
      <c r="P1867" s="1">
        <v>1</v>
      </c>
      <c r="Q1867" s="1">
        <v>0</v>
      </c>
      <c r="R1867" s="1">
        <v>5.3100000000000001E-2</v>
      </c>
      <c r="S1867" s="38">
        <v>43678</v>
      </c>
      <c r="T1867" s="1">
        <v>0.69</v>
      </c>
      <c r="U1867" s="1" t="s">
        <v>7357</v>
      </c>
      <c r="V1867" s="1">
        <v>3.6600000000000001E-2</v>
      </c>
      <c r="W1867" s="1" t="s">
        <v>7358</v>
      </c>
      <c r="X1867" s="1" t="b">
        <v>0</v>
      </c>
      <c r="Y1867" s="1" t="b">
        <v>0</v>
      </c>
    </row>
    <row r="1868" spans="1:25" x14ac:dyDescent="0.25">
      <c r="A1868" s="1" t="s">
        <v>7543</v>
      </c>
      <c r="B1868" s="1" t="s">
        <v>7544</v>
      </c>
      <c r="C1868" s="1" t="str">
        <f>VLOOKUP(B1868,店铺SKU信息!E:F,2,0)</f>
        <v>AGM42644-White Stripe-3XL</v>
      </c>
      <c r="D1868" s="1" t="s">
        <v>3978</v>
      </c>
      <c r="E1868" s="1" t="s">
        <v>8476</v>
      </c>
      <c r="F1868" s="1" t="s">
        <v>7352</v>
      </c>
      <c r="G1868" s="1">
        <v>12.7</v>
      </c>
      <c r="H1868" s="1">
        <v>9.9</v>
      </c>
      <c r="I1868" s="1">
        <v>0.8</v>
      </c>
      <c r="J1868" s="1" t="s">
        <v>7353</v>
      </c>
      <c r="K1868" s="1">
        <v>0.65</v>
      </c>
      <c r="L1868" s="1" t="s">
        <v>7354</v>
      </c>
      <c r="M1868" s="1">
        <v>5.8099999999999999E-2</v>
      </c>
      <c r="N1868" s="1" t="s">
        <v>7355</v>
      </c>
      <c r="O1868" s="1" t="s">
        <v>7356</v>
      </c>
      <c r="P1868" s="1">
        <v>2</v>
      </c>
      <c r="Q1868" s="1">
        <v>0</v>
      </c>
      <c r="R1868" s="1">
        <v>0.1162</v>
      </c>
      <c r="S1868" s="38">
        <v>43678</v>
      </c>
      <c r="T1868" s="1">
        <v>0.69</v>
      </c>
      <c r="U1868" s="1" t="s">
        <v>7357</v>
      </c>
      <c r="V1868" s="1">
        <v>8.0199999999999994E-2</v>
      </c>
      <c r="W1868" s="1" t="s">
        <v>7358</v>
      </c>
      <c r="X1868" s="1" t="b">
        <v>0</v>
      </c>
      <c r="Y1868" s="1" t="b">
        <v>0</v>
      </c>
    </row>
    <row r="1869" spans="1:25" x14ac:dyDescent="0.25">
      <c r="A1869" s="1" t="s">
        <v>7554</v>
      </c>
      <c r="B1869" s="1" t="s">
        <v>7555</v>
      </c>
      <c r="C1869" s="1" t="str">
        <f>VLOOKUP(B1869,店铺SKU信息!E:F,2,0)</f>
        <v>AGM42588-Black-3XL</v>
      </c>
      <c r="D1869" s="1" t="s">
        <v>2918</v>
      </c>
      <c r="E1869" s="1" t="s">
        <v>8476</v>
      </c>
      <c r="F1869" s="1" t="s">
        <v>7352</v>
      </c>
      <c r="G1869" s="1">
        <v>12.1</v>
      </c>
      <c r="H1869" s="1">
        <v>8.9</v>
      </c>
      <c r="I1869" s="1">
        <v>2.4</v>
      </c>
      <c r="J1869" s="1" t="s">
        <v>7353</v>
      </c>
      <c r="K1869" s="1">
        <v>1.1499999999999999</v>
      </c>
      <c r="L1869" s="1" t="s">
        <v>7354</v>
      </c>
      <c r="M1869" s="1">
        <v>0.14940000000000001</v>
      </c>
      <c r="N1869" s="1" t="s">
        <v>7355</v>
      </c>
      <c r="O1869" s="1" t="s">
        <v>7356</v>
      </c>
      <c r="P1869" s="1">
        <v>1</v>
      </c>
      <c r="Q1869" s="1">
        <v>0</v>
      </c>
      <c r="R1869" s="1">
        <v>0.14940000000000001</v>
      </c>
      <c r="S1869" s="38">
        <v>43678</v>
      </c>
      <c r="T1869" s="1">
        <v>0.69</v>
      </c>
      <c r="U1869" s="1" t="s">
        <v>7357</v>
      </c>
      <c r="V1869" s="1">
        <v>0.1031</v>
      </c>
      <c r="W1869" s="1" t="s">
        <v>7358</v>
      </c>
      <c r="X1869" s="1" t="b">
        <v>0</v>
      </c>
      <c r="Y1869" s="1" t="b">
        <v>0</v>
      </c>
    </row>
    <row r="1870" spans="1:25" x14ac:dyDescent="0.25">
      <c r="A1870" s="1" t="s">
        <v>7821</v>
      </c>
      <c r="B1870" s="1" t="s">
        <v>7822</v>
      </c>
      <c r="C1870" s="1" t="str">
        <f>VLOOKUP(B1870,店铺SKU信息!E:F,2,0)</f>
        <v>AGM42544-Burgundy-4XL</v>
      </c>
      <c r="D1870" s="1" t="s">
        <v>7823</v>
      </c>
      <c r="E1870" s="1" t="s">
        <v>8476</v>
      </c>
      <c r="F1870" s="1" t="s">
        <v>7352</v>
      </c>
      <c r="G1870" s="1">
        <v>12.8</v>
      </c>
      <c r="H1870" s="1">
        <v>6</v>
      </c>
      <c r="I1870" s="1">
        <v>2.4</v>
      </c>
      <c r="J1870" s="1" t="s">
        <v>7353</v>
      </c>
      <c r="K1870" s="1">
        <v>0.6</v>
      </c>
      <c r="L1870" s="1" t="s">
        <v>7354</v>
      </c>
      <c r="M1870" s="1">
        <v>0.1066</v>
      </c>
      <c r="N1870" s="1" t="s">
        <v>7355</v>
      </c>
      <c r="O1870" s="1" t="s">
        <v>7356</v>
      </c>
      <c r="P1870" s="1">
        <v>1</v>
      </c>
      <c r="Q1870" s="1">
        <v>0</v>
      </c>
      <c r="R1870" s="1">
        <v>0.1066</v>
      </c>
      <c r="S1870" s="38">
        <v>43678</v>
      </c>
      <c r="T1870" s="1">
        <v>0.69</v>
      </c>
      <c r="U1870" s="1" t="s">
        <v>7357</v>
      </c>
      <c r="V1870" s="1">
        <v>7.3499999999999996E-2</v>
      </c>
      <c r="W1870" s="1" t="s">
        <v>7358</v>
      </c>
      <c r="X1870" s="1" t="b">
        <v>0</v>
      </c>
      <c r="Y1870" s="1" t="b">
        <v>0</v>
      </c>
    </row>
    <row r="1871" spans="1:25" x14ac:dyDescent="0.25">
      <c r="A1871" s="1" t="s">
        <v>7519</v>
      </c>
      <c r="B1871" s="1" t="s">
        <v>7520</v>
      </c>
      <c r="C1871" s="1" t="str">
        <f>VLOOKUP(B1871,店铺SKU信息!E:F,2,0)</f>
        <v>AGM42599-Red-2XL</v>
      </c>
      <c r="D1871" s="1" t="s">
        <v>4185</v>
      </c>
      <c r="E1871" s="1" t="s">
        <v>8476</v>
      </c>
      <c r="F1871" s="1" t="s">
        <v>7352</v>
      </c>
      <c r="G1871" s="1">
        <v>12.2</v>
      </c>
      <c r="H1871" s="1">
        <v>9.3000000000000007</v>
      </c>
      <c r="I1871" s="1">
        <v>1.2</v>
      </c>
      <c r="J1871" s="1" t="s">
        <v>7353</v>
      </c>
      <c r="K1871" s="1">
        <v>0.5</v>
      </c>
      <c r="L1871" s="1" t="s">
        <v>7354</v>
      </c>
      <c r="M1871" s="1">
        <v>7.8600000000000003E-2</v>
      </c>
      <c r="N1871" s="1" t="s">
        <v>7355</v>
      </c>
      <c r="O1871" s="1" t="s">
        <v>7356</v>
      </c>
      <c r="P1871" s="1">
        <v>1</v>
      </c>
      <c r="Q1871" s="1">
        <v>0</v>
      </c>
      <c r="R1871" s="1">
        <v>7.8600000000000003E-2</v>
      </c>
      <c r="S1871" s="38">
        <v>43678</v>
      </c>
      <c r="T1871" s="1">
        <v>0.69</v>
      </c>
      <c r="U1871" s="1" t="s">
        <v>7357</v>
      </c>
      <c r="V1871" s="1">
        <v>5.4199999999999998E-2</v>
      </c>
      <c r="W1871" s="1" t="s">
        <v>7358</v>
      </c>
      <c r="X1871" s="1" t="b">
        <v>0</v>
      </c>
      <c r="Y1871" s="1" t="b">
        <v>0</v>
      </c>
    </row>
    <row r="1872" spans="1:25" x14ac:dyDescent="0.25">
      <c r="A1872" s="1" t="s">
        <v>7798</v>
      </c>
      <c r="B1872" s="1" t="s">
        <v>7799</v>
      </c>
      <c r="C1872" s="1" t="str">
        <f>VLOOKUP(B1872,店铺SKU信息!E:F,2,0)</f>
        <v>AGM42544-Burgundy-3XL</v>
      </c>
      <c r="D1872" s="1" t="s">
        <v>7800</v>
      </c>
      <c r="E1872" s="1" t="s">
        <v>8476</v>
      </c>
      <c r="F1872" s="1" t="s">
        <v>7352</v>
      </c>
      <c r="G1872" s="1">
        <v>12.8</v>
      </c>
      <c r="H1872" s="1">
        <v>6</v>
      </c>
      <c r="I1872" s="1">
        <v>2.4</v>
      </c>
      <c r="J1872" s="1" t="s">
        <v>7353</v>
      </c>
      <c r="K1872" s="1">
        <v>0.6</v>
      </c>
      <c r="L1872" s="1" t="s">
        <v>7354</v>
      </c>
      <c r="M1872" s="1">
        <v>0.1066</v>
      </c>
      <c r="N1872" s="1" t="s">
        <v>7355</v>
      </c>
      <c r="O1872" s="1" t="s">
        <v>7356</v>
      </c>
      <c r="P1872" s="1">
        <v>1</v>
      </c>
      <c r="Q1872" s="1">
        <v>0</v>
      </c>
      <c r="R1872" s="1">
        <v>0.1066</v>
      </c>
      <c r="S1872" s="38">
        <v>43678</v>
      </c>
      <c r="T1872" s="1">
        <v>0.69</v>
      </c>
      <c r="U1872" s="1" t="s">
        <v>7357</v>
      </c>
      <c r="V1872" s="1">
        <v>7.3499999999999996E-2</v>
      </c>
      <c r="W1872" s="1" t="s">
        <v>7358</v>
      </c>
      <c r="X1872" s="1" t="b">
        <v>0</v>
      </c>
      <c r="Y1872" s="1" t="b">
        <v>0</v>
      </c>
    </row>
    <row r="1873" spans="1:25" x14ac:dyDescent="0.25">
      <c r="A1873" s="1" t="s">
        <v>7506</v>
      </c>
      <c r="B1873" s="1" t="s">
        <v>7507</v>
      </c>
      <c r="C1873" s="1" t="str">
        <f>VLOOKUP(B1873,店铺SKU信息!E:F,2,0)</f>
        <v>AGM48999-Navy Blue-XL</v>
      </c>
      <c r="D1873" s="1" t="s">
        <v>2736</v>
      </c>
      <c r="E1873" s="1" t="s">
        <v>8477</v>
      </c>
      <c r="F1873" s="1" t="s">
        <v>7352</v>
      </c>
      <c r="G1873" s="1">
        <v>11.7</v>
      </c>
      <c r="H1873" s="1">
        <v>9.5</v>
      </c>
      <c r="I1873" s="1">
        <v>1.7</v>
      </c>
      <c r="J1873" s="1" t="s">
        <v>7353</v>
      </c>
      <c r="K1873" s="1">
        <v>0.9</v>
      </c>
      <c r="L1873" s="1" t="s">
        <v>7354</v>
      </c>
      <c r="M1873" s="1">
        <v>0.1091</v>
      </c>
      <c r="N1873" s="1" t="s">
        <v>7355</v>
      </c>
      <c r="O1873" s="1" t="s">
        <v>7356</v>
      </c>
      <c r="P1873" s="1">
        <v>2.94</v>
      </c>
      <c r="Q1873" s="1">
        <v>0</v>
      </c>
      <c r="R1873" s="1">
        <v>0.32019999999999998</v>
      </c>
      <c r="S1873" s="38">
        <v>43678</v>
      </c>
      <c r="T1873" s="1">
        <v>0.69</v>
      </c>
      <c r="U1873" s="1" t="s">
        <v>7357</v>
      </c>
      <c r="V1873" s="1">
        <v>0.22090000000000001</v>
      </c>
      <c r="W1873" s="1" t="s">
        <v>7358</v>
      </c>
      <c r="X1873" s="1" t="b">
        <v>0</v>
      </c>
      <c r="Y1873" s="1" t="b">
        <v>0</v>
      </c>
    </row>
    <row r="1874" spans="1:25" x14ac:dyDescent="0.25">
      <c r="A1874" s="1" t="s">
        <v>7380</v>
      </c>
      <c r="B1874" s="1" t="s">
        <v>7381</v>
      </c>
      <c r="C1874" s="1" t="str">
        <f>VLOOKUP(B1874,店铺SKU信息!E:F,2,0)</f>
        <v>AGM4896-Burgundy-4XL</v>
      </c>
      <c r="D1874" s="1" t="s">
        <v>2828</v>
      </c>
      <c r="E1874" s="1" t="s">
        <v>8477</v>
      </c>
      <c r="F1874" s="1" t="s">
        <v>7352</v>
      </c>
      <c r="G1874" s="1">
        <v>13.69</v>
      </c>
      <c r="H1874" s="1">
        <v>3.9</v>
      </c>
      <c r="I1874" s="1">
        <v>2.1</v>
      </c>
      <c r="J1874" s="1" t="s">
        <v>7353</v>
      </c>
      <c r="K1874" s="1">
        <v>1.05</v>
      </c>
      <c r="L1874" s="1" t="s">
        <v>7354</v>
      </c>
      <c r="M1874" s="1">
        <v>6.4799999999999996E-2</v>
      </c>
      <c r="N1874" s="1" t="s">
        <v>7355</v>
      </c>
      <c r="O1874" s="1" t="s">
        <v>7356</v>
      </c>
      <c r="P1874" s="1">
        <v>0.77</v>
      </c>
      <c r="Q1874" s="1">
        <v>0</v>
      </c>
      <c r="R1874" s="1">
        <v>5.0200000000000002E-2</v>
      </c>
      <c r="S1874" s="38">
        <v>43678</v>
      </c>
      <c r="T1874" s="1">
        <v>0.69</v>
      </c>
      <c r="U1874" s="1" t="s">
        <v>7357</v>
      </c>
      <c r="V1874" s="1">
        <v>3.4599999999999999E-2</v>
      </c>
      <c r="W1874" s="1" t="s">
        <v>7358</v>
      </c>
      <c r="X1874" s="1" t="b">
        <v>0</v>
      </c>
      <c r="Y1874" s="1" t="b">
        <v>0</v>
      </c>
    </row>
    <row r="1875" spans="1:25" x14ac:dyDescent="0.25">
      <c r="A1875" s="1" t="s">
        <v>7418</v>
      </c>
      <c r="B1875" s="1" t="s">
        <v>7419</v>
      </c>
      <c r="C1875" s="1" t="str">
        <f>VLOOKUP(B1875,店铺SKU信息!E:F,2,0)</f>
        <v>AGM1926-Burgundy-3XL</v>
      </c>
      <c r="D1875" s="1" t="s">
        <v>3514</v>
      </c>
      <c r="E1875" s="1" t="s">
        <v>8477</v>
      </c>
      <c r="F1875" s="1" t="s">
        <v>7352</v>
      </c>
      <c r="G1875" s="1">
        <v>9.5</v>
      </c>
      <c r="H1875" s="1">
        <v>5.2</v>
      </c>
      <c r="I1875" s="1">
        <v>1.6</v>
      </c>
      <c r="J1875" s="1" t="s">
        <v>7353</v>
      </c>
      <c r="K1875" s="1">
        <v>0.75</v>
      </c>
      <c r="L1875" s="1" t="s">
        <v>7354</v>
      </c>
      <c r="M1875" s="1">
        <v>4.5600000000000002E-2</v>
      </c>
      <c r="N1875" s="1" t="s">
        <v>7355</v>
      </c>
      <c r="O1875" s="1" t="s">
        <v>7356</v>
      </c>
      <c r="P1875" s="1">
        <v>8.1300000000000008</v>
      </c>
      <c r="Q1875" s="1">
        <v>0</v>
      </c>
      <c r="R1875" s="1">
        <v>0.37109999999999999</v>
      </c>
      <c r="S1875" s="38">
        <v>43678</v>
      </c>
      <c r="T1875" s="1">
        <v>0.69</v>
      </c>
      <c r="U1875" s="1" t="s">
        <v>7357</v>
      </c>
      <c r="V1875" s="1">
        <v>0.25600000000000001</v>
      </c>
      <c r="W1875" s="1" t="s">
        <v>7358</v>
      </c>
      <c r="X1875" s="1" t="b">
        <v>0</v>
      </c>
      <c r="Y1875" s="1" t="b">
        <v>0</v>
      </c>
    </row>
    <row r="1876" spans="1:25" x14ac:dyDescent="0.25">
      <c r="A1876" s="1" t="s">
        <v>7494</v>
      </c>
      <c r="B1876" s="1" t="s">
        <v>7495</v>
      </c>
      <c r="C1876" s="1" t="str">
        <f>VLOOKUP(B1876,店铺SKU信息!E:F,2,0)</f>
        <v>AGM4896-Purple-XL</v>
      </c>
      <c r="D1876" s="1" t="s">
        <v>2882</v>
      </c>
      <c r="E1876" s="1" t="s">
        <v>8477</v>
      </c>
      <c r="F1876" s="1" t="s">
        <v>7352</v>
      </c>
      <c r="G1876" s="1">
        <v>13.7</v>
      </c>
      <c r="H1876" s="1">
        <v>3.9</v>
      </c>
      <c r="I1876" s="1">
        <v>2.1</v>
      </c>
      <c r="J1876" s="1" t="s">
        <v>7353</v>
      </c>
      <c r="K1876" s="1">
        <v>1.05</v>
      </c>
      <c r="L1876" s="1" t="s">
        <v>7354</v>
      </c>
      <c r="M1876" s="1">
        <v>6.4799999999999996E-2</v>
      </c>
      <c r="N1876" s="1" t="s">
        <v>7355</v>
      </c>
      <c r="O1876" s="1" t="s">
        <v>7356</v>
      </c>
      <c r="P1876" s="1">
        <v>2.1</v>
      </c>
      <c r="Q1876" s="1">
        <v>0</v>
      </c>
      <c r="R1876" s="1">
        <v>0.13589999999999999</v>
      </c>
      <c r="S1876" s="38">
        <v>43678</v>
      </c>
      <c r="T1876" s="1">
        <v>0.69</v>
      </c>
      <c r="U1876" s="1" t="s">
        <v>7357</v>
      </c>
      <c r="V1876" s="1">
        <v>9.3799999999999994E-2</v>
      </c>
      <c r="W1876" s="1" t="s">
        <v>7358</v>
      </c>
      <c r="X1876" s="1" t="b">
        <v>0</v>
      </c>
      <c r="Y1876" s="1" t="b">
        <v>0</v>
      </c>
    </row>
    <row r="1877" spans="1:25" x14ac:dyDescent="0.25">
      <c r="A1877" s="1" t="s">
        <v>7375</v>
      </c>
      <c r="B1877" s="1" t="s">
        <v>7376</v>
      </c>
      <c r="C1877" s="1" t="str">
        <f>VLOOKUP(B1877,店铺SKU信息!E:F,2,0)</f>
        <v>AGM4896-Blue-XL</v>
      </c>
      <c r="D1877" s="1" t="s">
        <v>2931</v>
      </c>
      <c r="E1877" s="1" t="s">
        <v>8477</v>
      </c>
      <c r="F1877" s="1" t="s">
        <v>7352</v>
      </c>
      <c r="G1877" s="1">
        <v>13.69</v>
      </c>
      <c r="H1877" s="1">
        <v>3.9</v>
      </c>
      <c r="I1877" s="1">
        <v>2.1</v>
      </c>
      <c r="J1877" s="1" t="s">
        <v>7353</v>
      </c>
      <c r="K1877" s="1">
        <v>1.05</v>
      </c>
      <c r="L1877" s="1" t="s">
        <v>7354</v>
      </c>
      <c r="M1877" s="1">
        <v>6.4799999999999996E-2</v>
      </c>
      <c r="N1877" s="1" t="s">
        <v>7355</v>
      </c>
      <c r="O1877" s="1" t="s">
        <v>7356</v>
      </c>
      <c r="P1877" s="1">
        <v>11.48</v>
      </c>
      <c r="Q1877" s="1">
        <v>0</v>
      </c>
      <c r="R1877" s="1">
        <v>0.74429999999999996</v>
      </c>
      <c r="S1877" s="38">
        <v>43678</v>
      </c>
      <c r="T1877" s="1">
        <v>0.69</v>
      </c>
      <c r="U1877" s="1" t="s">
        <v>7357</v>
      </c>
      <c r="V1877" s="1">
        <v>0.51359999999999995</v>
      </c>
      <c r="W1877" s="1" t="s">
        <v>7358</v>
      </c>
      <c r="X1877" s="1" t="b">
        <v>0</v>
      </c>
      <c r="Y1877" s="1" t="b">
        <v>0</v>
      </c>
    </row>
    <row r="1878" spans="1:25" x14ac:dyDescent="0.25">
      <c r="A1878" s="1" t="s">
        <v>7413</v>
      </c>
      <c r="B1878" s="1" t="s">
        <v>7414</v>
      </c>
      <c r="C1878" s="1" t="str">
        <f>VLOOKUP(B1878,店铺SKU信息!E:F,2,0)</f>
        <v>AGM42599-Red-4XL</v>
      </c>
      <c r="D1878" s="1" t="s">
        <v>7415</v>
      </c>
      <c r="E1878" s="1" t="s">
        <v>8477</v>
      </c>
      <c r="F1878" s="1" t="s">
        <v>7352</v>
      </c>
      <c r="G1878" s="1">
        <v>12.2</v>
      </c>
      <c r="H1878" s="1">
        <v>9.3000000000000007</v>
      </c>
      <c r="I1878" s="1">
        <v>1.2</v>
      </c>
      <c r="J1878" s="1" t="s">
        <v>7353</v>
      </c>
      <c r="K1878" s="1">
        <v>0.5</v>
      </c>
      <c r="L1878" s="1" t="s">
        <v>7354</v>
      </c>
      <c r="M1878" s="1">
        <v>7.8799999999999995E-2</v>
      </c>
      <c r="N1878" s="1" t="s">
        <v>7355</v>
      </c>
      <c r="O1878" s="1" t="s">
        <v>7356</v>
      </c>
      <c r="P1878" s="1">
        <v>4.6500000000000004</v>
      </c>
      <c r="Q1878" s="1">
        <v>0</v>
      </c>
      <c r="R1878" s="1">
        <v>0.36599999999999999</v>
      </c>
      <c r="S1878" s="38">
        <v>43678</v>
      </c>
      <c r="T1878" s="1">
        <v>0.69</v>
      </c>
      <c r="U1878" s="1" t="s">
        <v>7357</v>
      </c>
      <c r="V1878" s="1">
        <v>0.2525</v>
      </c>
      <c r="W1878" s="1" t="s">
        <v>7358</v>
      </c>
      <c r="X1878" s="1" t="b">
        <v>0</v>
      </c>
      <c r="Y1878" s="1" t="b">
        <v>0</v>
      </c>
    </row>
    <row r="1879" spans="1:25" x14ac:dyDescent="0.25">
      <c r="A1879" s="1" t="s">
        <v>7454</v>
      </c>
      <c r="B1879" s="1" t="s">
        <v>7455</v>
      </c>
      <c r="C1879" s="1" t="str">
        <f>VLOOKUP(B1879,店铺SKU信息!E:F,2,0)</f>
        <v>AGM4896-Blue-2XL</v>
      </c>
      <c r="D1879" s="1" t="s">
        <v>2823</v>
      </c>
      <c r="E1879" s="1" t="s">
        <v>8477</v>
      </c>
      <c r="F1879" s="1" t="s">
        <v>7352</v>
      </c>
      <c r="G1879" s="1">
        <v>13.69</v>
      </c>
      <c r="H1879" s="1">
        <v>3.9</v>
      </c>
      <c r="I1879" s="1">
        <v>2.1</v>
      </c>
      <c r="J1879" s="1" t="s">
        <v>7353</v>
      </c>
      <c r="K1879" s="1">
        <v>1.05</v>
      </c>
      <c r="L1879" s="1" t="s">
        <v>7354</v>
      </c>
      <c r="M1879" s="1">
        <v>6.4799999999999996E-2</v>
      </c>
      <c r="N1879" s="1" t="s">
        <v>7355</v>
      </c>
      <c r="O1879" s="1" t="s">
        <v>7356</v>
      </c>
      <c r="P1879" s="1">
        <v>12.94</v>
      </c>
      <c r="Q1879" s="1">
        <v>0</v>
      </c>
      <c r="R1879" s="1">
        <v>0.83840000000000003</v>
      </c>
      <c r="S1879" s="38">
        <v>43678</v>
      </c>
      <c r="T1879" s="1">
        <v>0.69</v>
      </c>
      <c r="U1879" s="1" t="s">
        <v>7357</v>
      </c>
      <c r="V1879" s="1">
        <v>0.57950000000000002</v>
      </c>
      <c r="W1879" s="1" t="s">
        <v>7358</v>
      </c>
      <c r="X1879" s="1" t="b">
        <v>0</v>
      </c>
      <c r="Y1879" s="1" t="b">
        <v>0</v>
      </c>
    </row>
    <row r="1880" spans="1:25" x14ac:dyDescent="0.25">
      <c r="A1880" s="1" t="s">
        <v>7407</v>
      </c>
      <c r="B1880" s="1" t="s">
        <v>7408</v>
      </c>
      <c r="C1880" s="1" t="str">
        <f>VLOOKUP(B1880,店铺SKU信息!E:F,2,0)</f>
        <v>AGM4896-Purple-2XL</v>
      </c>
      <c r="D1880" s="1" t="s">
        <v>4684</v>
      </c>
      <c r="E1880" s="1" t="s">
        <v>8477</v>
      </c>
      <c r="F1880" s="1" t="s">
        <v>7352</v>
      </c>
      <c r="G1880" s="1">
        <v>13.7</v>
      </c>
      <c r="H1880" s="1">
        <v>3.9</v>
      </c>
      <c r="I1880" s="1">
        <v>2.1</v>
      </c>
      <c r="J1880" s="1" t="s">
        <v>7353</v>
      </c>
      <c r="K1880" s="1">
        <v>1.05</v>
      </c>
      <c r="L1880" s="1" t="s">
        <v>7354</v>
      </c>
      <c r="M1880" s="1">
        <v>6.4799999999999996E-2</v>
      </c>
      <c r="N1880" s="1" t="s">
        <v>7355</v>
      </c>
      <c r="O1880" s="1" t="s">
        <v>7356</v>
      </c>
      <c r="P1880" s="1">
        <v>4.6100000000000003</v>
      </c>
      <c r="Q1880" s="1">
        <v>0</v>
      </c>
      <c r="R1880" s="1">
        <v>0.29909999999999998</v>
      </c>
      <c r="S1880" s="38">
        <v>43678</v>
      </c>
      <c r="T1880" s="1">
        <v>0.69</v>
      </c>
      <c r="U1880" s="1" t="s">
        <v>7357</v>
      </c>
      <c r="V1880" s="1">
        <v>0.20630000000000001</v>
      </c>
      <c r="W1880" s="1" t="s">
        <v>7358</v>
      </c>
      <c r="X1880" s="1" t="b">
        <v>0</v>
      </c>
      <c r="Y1880" s="1" t="b">
        <v>0</v>
      </c>
    </row>
    <row r="1881" spans="1:25" x14ac:dyDescent="0.25">
      <c r="A1881" s="1" t="s">
        <v>7468</v>
      </c>
      <c r="B1881" s="1" t="s">
        <v>7469</v>
      </c>
      <c r="C1881" s="1" t="str">
        <f>VLOOKUP(B1881,店铺SKU信息!E:F,2,0)</f>
        <v>AGM4896-Purple-3XL</v>
      </c>
      <c r="D1881" s="1" t="s">
        <v>5523</v>
      </c>
      <c r="E1881" s="1" t="s">
        <v>8477</v>
      </c>
      <c r="F1881" s="1" t="s">
        <v>7352</v>
      </c>
      <c r="G1881" s="1">
        <v>13.7</v>
      </c>
      <c r="H1881" s="1">
        <v>3.9</v>
      </c>
      <c r="I1881" s="1">
        <v>2.1</v>
      </c>
      <c r="J1881" s="1" t="s">
        <v>7353</v>
      </c>
      <c r="K1881" s="1">
        <v>1.05</v>
      </c>
      <c r="L1881" s="1" t="s">
        <v>7354</v>
      </c>
      <c r="M1881" s="1">
        <v>6.4799999999999996E-2</v>
      </c>
      <c r="N1881" s="1" t="s">
        <v>7355</v>
      </c>
      <c r="O1881" s="1" t="s">
        <v>7356</v>
      </c>
      <c r="P1881" s="1">
        <v>0.84</v>
      </c>
      <c r="Q1881" s="1">
        <v>0</v>
      </c>
      <c r="R1881" s="1">
        <v>5.4399999999999997E-2</v>
      </c>
      <c r="S1881" s="38">
        <v>43678</v>
      </c>
      <c r="T1881" s="1">
        <v>0.69</v>
      </c>
      <c r="U1881" s="1" t="s">
        <v>7357</v>
      </c>
      <c r="V1881" s="1">
        <v>3.7499999999999999E-2</v>
      </c>
      <c r="W1881" s="1" t="s">
        <v>7358</v>
      </c>
      <c r="X1881" s="1" t="b">
        <v>0</v>
      </c>
      <c r="Y1881" s="1" t="b">
        <v>0</v>
      </c>
    </row>
    <row r="1882" spans="1:25" x14ac:dyDescent="0.25">
      <c r="A1882" s="1" t="s">
        <v>7463</v>
      </c>
      <c r="B1882" s="1" t="s">
        <v>7464</v>
      </c>
      <c r="C1882" s="1" t="str">
        <f>VLOOKUP(B1882,店铺SKU信息!E:F,2,0)</f>
        <v>AGM48999-Burgundy-XL</v>
      </c>
      <c r="D1882" s="1" t="s">
        <v>3613</v>
      </c>
      <c r="E1882" s="1" t="s">
        <v>8477</v>
      </c>
      <c r="F1882" s="1" t="s">
        <v>7352</v>
      </c>
      <c r="G1882" s="1">
        <v>11.7</v>
      </c>
      <c r="H1882" s="1">
        <v>9.5</v>
      </c>
      <c r="I1882" s="1">
        <v>1.7</v>
      </c>
      <c r="J1882" s="1" t="s">
        <v>7353</v>
      </c>
      <c r="K1882" s="1">
        <v>0.9</v>
      </c>
      <c r="L1882" s="1" t="s">
        <v>7354</v>
      </c>
      <c r="M1882" s="1">
        <v>0.1091</v>
      </c>
      <c r="N1882" s="1" t="s">
        <v>7355</v>
      </c>
      <c r="O1882" s="1" t="s">
        <v>7356</v>
      </c>
      <c r="P1882" s="1">
        <v>1.23</v>
      </c>
      <c r="Q1882" s="1">
        <v>0</v>
      </c>
      <c r="R1882" s="1">
        <v>0.13370000000000001</v>
      </c>
      <c r="S1882" s="38">
        <v>43678</v>
      </c>
      <c r="T1882" s="1">
        <v>0.69</v>
      </c>
      <c r="U1882" s="1" t="s">
        <v>7357</v>
      </c>
      <c r="V1882" s="1">
        <v>9.2299999999999993E-2</v>
      </c>
      <c r="W1882" s="1" t="s">
        <v>7358</v>
      </c>
      <c r="X1882" s="1" t="b">
        <v>0</v>
      </c>
      <c r="Y1882" s="1" t="b">
        <v>0</v>
      </c>
    </row>
    <row r="1883" spans="1:25" x14ac:dyDescent="0.25">
      <c r="A1883" s="1" t="s">
        <v>7444</v>
      </c>
      <c r="B1883" s="1" t="s">
        <v>7445</v>
      </c>
      <c r="C1883" s="1" t="str">
        <f>VLOOKUP(B1883,店铺SKU信息!E:F,2,0)</f>
        <v>AGM48999-Navy Blue-2XL</v>
      </c>
      <c r="D1883" s="1" t="s">
        <v>2729</v>
      </c>
      <c r="E1883" s="1" t="s">
        <v>8477</v>
      </c>
      <c r="F1883" s="1" t="s">
        <v>7352</v>
      </c>
      <c r="G1883" s="1">
        <v>11.7</v>
      </c>
      <c r="H1883" s="1">
        <v>9.5</v>
      </c>
      <c r="I1883" s="1">
        <v>1.7</v>
      </c>
      <c r="J1883" s="1" t="s">
        <v>7353</v>
      </c>
      <c r="K1883" s="1">
        <v>0.9</v>
      </c>
      <c r="L1883" s="1" t="s">
        <v>7354</v>
      </c>
      <c r="M1883" s="1">
        <v>0.1091</v>
      </c>
      <c r="N1883" s="1" t="s">
        <v>7355</v>
      </c>
      <c r="O1883" s="1" t="s">
        <v>7356</v>
      </c>
      <c r="P1883" s="1">
        <v>0.48</v>
      </c>
      <c r="Q1883" s="1">
        <v>0</v>
      </c>
      <c r="R1883" s="1">
        <v>5.28E-2</v>
      </c>
      <c r="S1883" s="38">
        <v>43678</v>
      </c>
      <c r="T1883" s="1">
        <v>0.69</v>
      </c>
      <c r="U1883" s="1" t="s">
        <v>7357</v>
      </c>
      <c r="V1883" s="1">
        <v>3.6400000000000002E-2</v>
      </c>
      <c r="W1883" s="1" t="s">
        <v>7358</v>
      </c>
      <c r="X1883" s="1" t="b">
        <v>0</v>
      </c>
      <c r="Y1883" s="1" t="b">
        <v>0</v>
      </c>
    </row>
    <row r="1884" spans="1:25" x14ac:dyDescent="0.25">
      <c r="A1884" s="1" t="s">
        <v>7480</v>
      </c>
      <c r="B1884" s="1" t="s">
        <v>7481</v>
      </c>
      <c r="C1884" s="1" t="str">
        <f>VLOOKUP(B1884,店铺SKU信息!E:F,2,0)</f>
        <v>AGM1926-Black-XL</v>
      </c>
      <c r="D1884" s="1" t="s">
        <v>3904</v>
      </c>
      <c r="E1884" s="1" t="s">
        <v>8477</v>
      </c>
      <c r="F1884" s="1" t="s">
        <v>7352</v>
      </c>
      <c r="G1884" s="1">
        <v>9.5</v>
      </c>
      <c r="H1884" s="1">
        <v>5.19</v>
      </c>
      <c r="I1884" s="1">
        <v>1.59</v>
      </c>
      <c r="J1884" s="1" t="s">
        <v>7353</v>
      </c>
      <c r="K1884" s="1">
        <v>0.75</v>
      </c>
      <c r="L1884" s="1" t="s">
        <v>7354</v>
      </c>
      <c r="M1884" s="1">
        <v>4.5499999999999999E-2</v>
      </c>
      <c r="N1884" s="1" t="s">
        <v>7355</v>
      </c>
      <c r="O1884" s="1" t="s">
        <v>7356</v>
      </c>
      <c r="P1884" s="1">
        <v>3.03</v>
      </c>
      <c r="Q1884" s="1">
        <v>0</v>
      </c>
      <c r="R1884" s="1">
        <v>0.13800000000000001</v>
      </c>
      <c r="S1884" s="38">
        <v>43678</v>
      </c>
      <c r="T1884" s="1">
        <v>0.69</v>
      </c>
      <c r="U1884" s="1" t="s">
        <v>7357</v>
      </c>
      <c r="V1884" s="1">
        <v>9.5200000000000007E-2</v>
      </c>
      <c r="W1884" s="1" t="s">
        <v>7358</v>
      </c>
      <c r="X1884" s="1" t="b">
        <v>0</v>
      </c>
      <c r="Y1884" s="1" t="b">
        <v>0</v>
      </c>
    </row>
    <row r="1885" spans="1:25" x14ac:dyDescent="0.25">
      <c r="A1885" s="1" t="s">
        <v>7405</v>
      </c>
      <c r="B1885" s="1" t="s">
        <v>7406</v>
      </c>
      <c r="C1885" s="1" t="str">
        <f>VLOOKUP(B1885,店铺SKU信息!E:F,2,0)</f>
        <v>AGM48999-Navy Blue-4XL</v>
      </c>
      <c r="D1885" s="1" t="s">
        <v>6086</v>
      </c>
      <c r="E1885" s="1" t="s">
        <v>8477</v>
      </c>
      <c r="F1885" s="1" t="s">
        <v>7352</v>
      </c>
      <c r="G1885" s="1">
        <v>11.7</v>
      </c>
      <c r="H1885" s="1">
        <v>9.5</v>
      </c>
      <c r="I1885" s="1">
        <v>1.7</v>
      </c>
      <c r="J1885" s="1" t="s">
        <v>7353</v>
      </c>
      <c r="K1885" s="1">
        <v>0.9</v>
      </c>
      <c r="L1885" s="1" t="s">
        <v>7354</v>
      </c>
      <c r="M1885" s="1">
        <v>0.1091</v>
      </c>
      <c r="N1885" s="1" t="s">
        <v>7355</v>
      </c>
      <c r="O1885" s="1" t="s">
        <v>7356</v>
      </c>
      <c r="P1885" s="1">
        <v>3.16</v>
      </c>
      <c r="Q1885" s="1">
        <v>0</v>
      </c>
      <c r="R1885" s="1">
        <v>0.3448</v>
      </c>
      <c r="S1885" s="38">
        <v>43678</v>
      </c>
      <c r="T1885" s="1">
        <v>0.69</v>
      </c>
      <c r="U1885" s="1" t="s">
        <v>7357</v>
      </c>
      <c r="V1885" s="1">
        <v>0.2379</v>
      </c>
      <c r="W1885" s="1" t="s">
        <v>7358</v>
      </c>
      <c r="X1885" s="1" t="b">
        <v>0</v>
      </c>
      <c r="Y1885" s="1" t="b">
        <v>0</v>
      </c>
    </row>
    <row r="1886" spans="1:25" x14ac:dyDescent="0.25">
      <c r="A1886" s="1" t="s">
        <v>7426</v>
      </c>
      <c r="B1886" s="1" t="s">
        <v>7427</v>
      </c>
      <c r="C1886" s="1" t="str">
        <f>VLOOKUP(B1886,店铺SKU信息!E:F,2,0)</f>
        <v>AGM1926-Black-4XL</v>
      </c>
      <c r="D1886" s="1" t="s">
        <v>2959</v>
      </c>
      <c r="E1886" s="1" t="s">
        <v>8477</v>
      </c>
      <c r="F1886" s="1" t="s">
        <v>7352</v>
      </c>
      <c r="G1886" s="1">
        <v>9.5</v>
      </c>
      <c r="H1886" s="1">
        <v>5.19</v>
      </c>
      <c r="I1886" s="1">
        <v>1.59</v>
      </c>
      <c r="J1886" s="1" t="s">
        <v>7353</v>
      </c>
      <c r="K1886" s="1">
        <v>0.75</v>
      </c>
      <c r="L1886" s="1" t="s">
        <v>7354</v>
      </c>
      <c r="M1886" s="1">
        <v>4.5499999999999999E-2</v>
      </c>
      <c r="N1886" s="1" t="s">
        <v>7355</v>
      </c>
      <c r="O1886" s="1" t="s">
        <v>7356</v>
      </c>
      <c r="P1886" s="1">
        <v>2.68</v>
      </c>
      <c r="Q1886" s="1">
        <v>0</v>
      </c>
      <c r="R1886" s="1">
        <v>0.12180000000000001</v>
      </c>
      <c r="S1886" s="38">
        <v>43678</v>
      </c>
      <c r="T1886" s="1">
        <v>0.69</v>
      </c>
      <c r="U1886" s="1" t="s">
        <v>7357</v>
      </c>
      <c r="V1886" s="1">
        <v>8.4099999999999994E-2</v>
      </c>
      <c r="W1886" s="1" t="s">
        <v>7358</v>
      </c>
      <c r="X1886" s="1" t="b">
        <v>0</v>
      </c>
      <c r="Y1886" s="1" t="b">
        <v>0</v>
      </c>
    </row>
    <row r="1887" spans="1:25" x14ac:dyDescent="0.25">
      <c r="A1887" s="1" t="s">
        <v>7399</v>
      </c>
      <c r="B1887" s="1" t="s">
        <v>7400</v>
      </c>
      <c r="C1887" s="1" t="str">
        <f>VLOOKUP(B1887,店铺SKU信息!E:F,2,0)</f>
        <v>AGM1926-Black-3XL</v>
      </c>
      <c r="D1887" s="1" t="s">
        <v>4051</v>
      </c>
      <c r="E1887" s="1" t="s">
        <v>8477</v>
      </c>
      <c r="F1887" s="1" t="s">
        <v>7352</v>
      </c>
      <c r="G1887" s="1">
        <v>9.5</v>
      </c>
      <c r="H1887" s="1">
        <v>5.2</v>
      </c>
      <c r="I1887" s="1">
        <v>1.6</v>
      </c>
      <c r="J1887" s="1" t="s">
        <v>7353</v>
      </c>
      <c r="K1887" s="1">
        <v>0.75</v>
      </c>
      <c r="L1887" s="1" t="s">
        <v>7354</v>
      </c>
      <c r="M1887" s="1">
        <v>4.5600000000000002E-2</v>
      </c>
      <c r="N1887" s="1" t="s">
        <v>7355</v>
      </c>
      <c r="O1887" s="1" t="s">
        <v>7356</v>
      </c>
      <c r="P1887" s="1">
        <v>6.58</v>
      </c>
      <c r="Q1887" s="1">
        <v>0</v>
      </c>
      <c r="R1887" s="1">
        <v>0.3004</v>
      </c>
      <c r="S1887" s="38">
        <v>43678</v>
      </c>
      <c r="T1887" s="1">
        <v>0.69</v>
      </c>
      <c r="U1887" s="1" t="s">
        <v>7357</v>
      </c>
      <c r="V1887" s="1">
        <v>0.20730000000000001</v>
      </c>
      <c r="W1887" s="1" t="s">
        <v>7358</v>
      </c>
      <c r="X1887" s="1" t="b">
        <v>0</v>
      </c>
      <c r="Y1887" s="1" t="b">
        <v>0</v>
      </c>
    </row>
    <row r="1888" spans="1:25" x14ac:dyDescent="0.25">
      <c r="A1888" s="1" t="s">
        <v>7508</v>
      </c>
      <c r="B1888" s="1" t="s">
        <v>7509</v>
      </c>
      <c r="C1888" s="1" t="str">
        <f>VLOOKUP(B1888,店铺SKU信息!E:F,2,0)</f>
        <v>AGM1926-Yellow-XL</v>
      </c>
      <c r="D1888" s="1" t="s">
        <v>6466</v>
      </c>
      <c r="E1888" s="1" t="s">
        <v>8477</v>
      </c>
      <c r="F1888" s="1" t="s">
        <v>7352</v>
      </c>
      <c r="G1888" s="1">
        <v>9.5</v>
      </c>
      <c r="H1888" s="1">
        <v>5.2</v>
      </c>
      <c r="I1888" s="1">
        <v>1.6</v>
      </c>
      <c r="J1888" s="1" t="s">
        <v>7353</v>
      </c>
      <c r="K1888" s="1">
        <v>0.75</v>
      </c>
      <c r="L1888" s="1" t="s">
        <v>7354</v>
      </c>
      <c r="M1888" s="1">
        <v>4.5600000000000002E-2</v>
      </c>
      <c r="N1888" s="1" t="s">
        <v>7355</v>
      </c>
      <c r="O1888" s="1" t="s">
        <v>7356</v>
      </c>
      <c r="P1888" s="1">
        <v>0.65</v>
      </c>
      <c r="Q1888" s="1">
        <v>0</v>
      </c>
      <c r="R1888" s="1">
        <v>2.9499999999999998E-2</v>
      </c>
      <c r="S1888" s="38">
        <v>43678</v>
      </c>
      <c r="T1888" s="1">
        <v>0.69</v>
      </c>
      <c r="U1888" s="1" t="s">
        <v>7357</v>
      </c>
      <c r="V1888" s="1">
        <v>2.0299999999999999E-2</v>
      </c>
      <c r="W1888" s="1" t="s">
        <v>7358</v>
      </c>
      <c r="X1888" s="1" t="b">
        <v>0</v>
      </c>
      <c r="Y1888" s="1" t="b">
        <v>0</v>
      </c>
    </row>
    <row r="1889" spans="1:25" x14ac:dyDescent="0.25">
      <c r="A1889" s="1" t="s">
        <v>7470</v>
      </c>
      <c r="B1889" s="1" t="s">
        <v>7471</v>
      </c>
      <c r="C1889" s="1" t="str">
        <f>VLOOKUP(B1889,店铺SKU信息!E:F,2,0)</f>
        <v>AGM4896-Purple-4XL</v>
      </c>
      <c r="D1889" s="1" t="s">
        <v>2619</v>
      </c>
      <c r="E1889" s="1" t="s">
        <v>8477</v>
      </c>
      <c r="F1889" s="1" t="s">
        <v>7352</v>
      </c>
      <c r="G1889" s="1">
        <v>13.7</v>
      </c>
      <c r="H1889" s="1">
        <v>3.9</v>
      </c>
      <c r="I1889" s="1">
        <v>2.1</v>
      </c>
      <c r="J1889" s="1" t="s">
        <v>7353</v>
      </c>
      <c r="K1889" s="1">
        <v>1.05</v>
      </c>
      <c r="L1889" s="1" t="s">
        <v>7354</v>
      </c>
      <c r="M1889" s="1">
        <v>6.4799999999999996E-2</v>
      </c>
      <c r="N1889" s="1" t="s">
        <v>7355</v>
      </c>
      <c r="O1889" s="1" t="s">
        <v>7356</v>
      </c>
      <c r="P1889" s="1">
        <v>2.52</v>
      </c>
      <c r="Q1889" s="1">
        <v>0</v>
      </c>
      <c r="R1889" s="1">
        <v>0.16309999999999999</v>
      </c>
      <c r="S1889" s="38">
        <v>43678</v>
      </c>
      <c r="T1889" s="1">
        <v>0.69</v>
      </c>
      <c r="U1889" s="1" t="s">
        <v>7357</v>
      </c>
      <c r="V1889" s="1">
        <v>0.11260000000000001</v>
      </c>
      <c r="W1889" s="1" t="s">
        <v>7358</v>
      </c>
      <c r="X1889" s="1" t="b">
        <v>0</v>
      </c>
      <c r="Y1889" s="1" t="b">
        <v>0</v>
      </c>
    </row>
    <row r="1890" spans="1:25" x14ac:dyDescent="0.25">
      <c r="A1890" s="1" t="s">
        <v>7446</v>
      </c>
      <c r="B1890" s="1" t="s">
        <v>7447</v>
      </c>
      <c r="C1890" s="1" t="str">
        <f>VLOOKUP(B1890,店铺SKU信息!E:F,2,0)</f>
        <v>AGM1926-Burgundy-4XL</v>
      </c>
      <c r="D1890" s="1" t="s">
        <v>2762</v>
      </c>
      <c r="E1890" s="1" t="s">
        <v>8477</v>
      </c>
      <c r="F1890" s="1" t="s">
        <v>7352</v>
      </c>
      <c r="G1890" s="1">
        <v>9.5</v>
      </c>
      <c r="H1890" s="1">
        <v>5.2</v>
      </c>
      <c r="I1890" s="1">
        <v>1.6</v>
      </c>
      <c r="J1890" s="1" t="s">
        <v>7353</v>
      </c>
      <c r="K1890" s="1">
        <v>0.75</v>
      </c>
      <c r="L1890" s="1" t="s">
        <v>7354</v>
      </c>
      <c r="M1890" s="1">
        <v>4.5600000000000002E-2</v>
      </c>
      <c r="N1890" s="1" t="s">
        <v>7355</v>
      </c>
      <c r="O1890" s="1" t="s">
        <v>7356</v>
      </c>
      <c r="P1890" s="1">
        <v>8.1300000000000008</v>
      </c>
      <c r="Q1890" s="1">
        <v>0</v>
      </c>
      <c r="R1890" s="1">
        <v>0.37109999999999999</v>
      </c>
      <c r="S1890" s="38">
        <v>43678</v>
      </c>
      <c r="T1890" s="1">
        <v>0.69</v>
      </c>
      <c r="U1890" s="1" t="s">
        <v>7357</v>
      </c>
      <c r="V1890" s="1">
        <v>0.25600000000000001</v>
      </c>
      <c r="W1890" s="1" t="s">
        <v>7358</v>
      </c>
      <c r="X1890" s="1" t="b">
        <v>0</v>
      </c>
      <c r="Y1890" s="1" t="b">
        <v>0</v>
      </c>
    </row>
    <row r="1891" spans="1:25" x14ac:dyDescent="0.25">
      <c r="A1891" s="1" t="s">
        <v>7438</v>
      </c>
      <c r="B1891" s="1" t="s">
        <v>7439</v>
      </c>
      <c r="C1891" s="1" t="str">
        <f>VLOOKUP(B1891,店铺SKU信息!E:F,2,0)</f>
        <v>AGM1926-Black-2XL</v>
      </c>
      <c r="D1891" s="1" t="s">
        <v>2700</v>
      </c>
      <c r="E1891" s="1" t="s">
        <v>8477</v>
      </c>
      <c r="F1891" s="1" t="s">
        <v>7352</v>
      </c>
      <c r="G1891" s="1">
        <v>9.5</v>
      </c>
      <c r="H1891" s="1">
        <v>5.19</v>
      </c>
      <c r="I1891" s="1">
        <v>1.59</v>
      </c>
      <c r="J1891" s="1" t="s">
        <v>7353</v>
      </c>
      <c r="K1891" s="1">
        <v>0.75</v>
      </c>
      <c r="L1891" s="1" t="s">
        <v>7354</v>
      </c>
      <c r="M1891" s="1">
        <v>4.5499999999999999E-2</v>
      </c>
      <c r="N1891" s="1" t="s">
        <v>7355</v>
      </c>
      <c r="O1891" s="1" t="s">
        <v>7356</v>
      </c>
      <c r="P1891" s="1">
        <v>6.71</v>
      </c>
      <c r="Q1891" s="1">
        <v>0</v>
      </c>
      <c r="R1891" s="1">
        <v>0.30530000000000002</v>
      </c>
      <c r="S1891" s="38">
        <v>43678</v>
      </c>
      <c r="T1891" s="1">
        <v>0.69</v>
      </c>
      <c r="U1891" s="1" t="s">
        <v>7357</v>
      </c>
      <c r="V1891" s="1">
        <v>0.2107</v>
      </c>
      <c r="W1891" s="1" t="s">
        <v>7358</v>
      </c>
      <c r="X1891" s="1" t="b">
        <v>0</v>
      </c>
      <c r="Y1891" s="1" t="b">
        <v>0</v>
      </c>
    </row>
    <row r="1892" spans="1:25" x14ac:dyDescent="0.25">
      <c r="A1892" s="1" t="s">
        <v>7482</v>
      </c>
      <c r="B1892" s="1" t="s">
        <v>7483</v>
      </c>
      <c r="C1892" s="1" t="str">
        <f>VLOOKUP(B1892,店铺SKU信息!E:F,2,0)</f>
        <v>AGM4896-Blue-3XL</v>
      </c>
      <c r="D1892" s="1" t="s">
        <v>3030</v>
      </c>
      <c r="E1892" s="1" t="s">
        <v>8477</v>
      </c>
      <c r="F1892" s="1" t="s">
        <v>7352</v>
      </c>
      <c r="G1892" s="1">
        <v>13.69</v>
      </c>
      <c r="H1892" s="1">
        <v>3.9</v>
      </c>
      <c r="I1892" s="1">
        <v>2.1</v>
      </c>
      <c r="J1892" s="1" t="s">
        <v>7353</v>
      </c>
      <c r="K1892" s="1">
        <v>1.05</v>
      </c>
      <c r="L1892" s="1" t="s">
        <v>7354</v>
      </c>
      <c r="M1892" s="1">
        <v>6.4799999999999996E-2</v>
      </c>
      <c r="N1892" s="1" t="s">
        <v>7355</v>
      </c>
      <c r="O1892" s="1" t="s">
        <v>7356</v>
      </c>
      <c r="P1892" s="1">
        <v>0.32</v>
      </c>
      <c r="Q1892" s="1">
        <v>0</v>
      </c>
      <c r="R1892" s="1">
        <v>2.0899999999999998E-2</v>
      </c>
      <c r="S1892" s="38">
        <v>43678</v>
      </c>
      <c r="T1892" s="1">
        <v>0.69</v>
      </c>
      <c r="U1892" s="1" t="s">
        <v>7357</v>
      </c>
      <c r="V1892" s="1">
        <v>1.44E-2</v>
      </c>
      <c r="W1892" s="1" t="s">
        <v>7358</v>
      </c>
      <c r="X1892" s="1" t="b">
        <v>0</v>
      </c>
      <c r="Y1892" s="1" t="b">
        <v>0</v>
      </c>
    </row>
    <row r="1893" spans="1:25" x14ac:dyDescent="0.25">
      <c r="A1893" s="1" t="s">
        <v>7458</v>
      </c>
      <c r="B1893" s="1" t="s">
        <v>7459</v>
      </c>
      <c r="C1893" s="1" t="str">
        <f>VLOOKUP(B1893,店铺SKU信息!E:F,2,0)</f>
        <v>AGM48999-Navy Blue-3XL</v>
      </c>
      <c r="D1893" s="1" t="s">
        <v>2846</v>
      </c>
      <c r="E1893" s="1" t="s">
        <v>8477</v>
      </c>
      <c r="F1893" s="1" t="s">
        <v>7352</v>
      </c>
      <c r="G1893" s="1">
        <v>11.7</v>
      </c>
      <c r="H1893" s="1">
        <v>9.5</v>
      </c>
      <c r="I1893" s="1">
        <v>1.7</v>
      </c>
      <c r="J1893" s="1" t="s">
        <v>7353</v>
      </c>
      <c r="K1893" s="1">
        <v>0.9</v>
      </c>
      <c r="L1893" s="1" t="s">
        <v>7354</v>
      </c>
      <c r="M1893" s="1">
        <v>0.1091</v>
      </c>
      <c r="N1893" s="1" t="s">
        <v>7355</v>
      </c>
      <c r="O1893" s="1" t="s">
        <v>7356</v>
      </c>
      <c r="P1893" s="1">
        <v>1.52</v>
      </c>
      <c r="Q1893" s="1">
        <v>0</v>
      </c>
      <c r="R1893" s="1">
        <v>0.16539999999999999</v>
      </c>
      <c r="S1893" s="38">
        <v>43678</v>
      </c>
      <c r="T1893" s="1">
        <v>0.69</v>
      </c>
      <c r="U1893" s="1" t="s">
        <v>7357</v>
      </c>
      <c r="V1893" s="1">
        <v>0.11409999999999999</v>
      </c>
      <c r="W1893" s="1" t="s">
        <v>7358</v>
      </c>
      <c r="X1893" s="1" t="b">
        <v>0</v>
      </c>
      <c r="Y1893" s="1" t="b">
        <v>0</v>
      </c>
    </row>
    <row r="1894" spans="1:25" x14ac:dyDescent="0.25">
      <c r="A1894" s="1" t="s">
        <v>7359</v>
      </c>
      <c r="B1894" s="1" t="s">
        <v>7360</v>
      </c>
      <c r="C1894" s="1" t="str">
        <f>VLOOKUP(B1894,店铺SKU信息!E:F,2,0)</f>
        <v>AGM4896-Black-XL</v>
      </c>
      <c r="D1894" s="1" t="s">
        <v>2897</v>
      </c>
      <c r="E1894" s="1" t="s">
        <v>8477</v>
      </c>
      <c r="F1894" s="1" t="s">
        <v>7352</v>
      </c>
      <c r="G1894" s="1">
        <v>13.69</v>
      </c>
      <c r="H1894" s="1">
        <v>3.9</v>
      </c>
      <c r="I1894" s="1">
        <v>2.1</v>
      </c>
      <c r="J1894" s="1" t="s">
        <v>7353</v>
      </c>
      <c r="K1894" s="1">
        <v>1.05</v>
      </c>
      <c r="L1894" s="1" t="s">
        <v>7354</v>
      </c>
      <c r="M1894" s="1">
        <v>6.4799999999999996E-2</v>
      </c>
      <c r="N1894" s="1" t="s">
        <v>7355</v>
      </c>
      <c r="O1894" s="1" t="s">
        <v>7356</v>
      </c>
      <c r="P1894" s="1">
        <v>1.81</v>
      </c>
      <c r="Q1894" s="1">
        <v>0</v>
      </c>
      <c r="R1894" s="1">
        <v>0.1171</v>
      </c>
      <c r="S1894" s="38">
        <v>43678</v>
      </c>
      <c r="T1894" s="1">
        <v>0.69</v>
      </c>
      <c r="U1894" s="1" t="s">
        <v>7357</v>
      </c>
      <c r="V1894" s="1">
        <v>8.0799999999999997E-2</v>
      </c>
      <c r="W1894" s="1" t="s">
        <v>7358</v>
      </c>
      <c r="X1894" s="1" t="b">
        <v>0</v>
      </c>
      <c r="Y1894" s="1" t="b">
        <v>0</v>
      </c>
    </row>
    <row r="1895" spans="1:25" x14ac:dyDescent="0.25">
      <c r="A1895" s="1" t="s">
        <v>7390</v>
      </c>
      <c r="B1895" s="1" t="s">
        <v>7391</v>
      </c>
      <c r="C1895" s="1" t="str">
        <f>VLOOKUP(B1895,店铺SKU信息!E:F,2,0)</f>
        <v>AGM1926-Burgundy-XL</v>
      </c>
      <c r="D1895" s="1" t="s">
        <v>5918</v>
      </c>
      <c r="E1895" s="1" t="s">
        <v>8477</v>
      </c>
      <c r="F1895" s="1" t="s">
        <v>7352</v>
      </c>
      <c r="G1895" s="1">
        <v>9.5</v>
      </c>
      <c r="H1895" s="1">
        <v>5.2</v>
      </c>
      <c r="I1895" s="1">
        <v>1.6</v>
      </c>
      <c r="J1895" s="1" t="s">
        <v>7353</v>
      </c>
      <c r="K1895" s="1">
        <v>0.75</v>
      </c>
      <c r="L1895" s="1" t="s">
        <v>7354</v>
      </c>
      <c r="M1895" s="1">
        <v>4.5600000000000002E-2</v>
      </c>
      <c r="N1895" s="1" t="s">
        <v>7355</v>
      </c>
      <c r="O1895" s="1" t="s">
        <v>7356</v>
      </c>
      <c r="P1895" s="1">
        <v>8.1300000000000008</v>
      </c>
      <c r="Q1895" s="1">
        <v>0</v>
      </c>
      <c r="R1895" s="1">
        <v>0.37109999999999999</v>
      </c>
      <c r="S1895" s="38">
        <v>43678</v>
      </c>
      <c r="T1895" s="1">
        <v>0.69</v>
      </c>
      <c r="U1895" s="1" t="s">
        <v>7357</v>
      </c>
      <c r="V1895" s="1">
        <v>0.25600000000000001</v>
      </c>
      <c r="W1895" s="1" t="s">
        <v>7358</v>
      </c>
      <c r="X1895" s="1" t="b">
        <v>0</v>
      </c>
      <c r="Y1895" s="1" t="b">
        <v>0</v>
      </c>
    </row>
    <row r="1896" spans="1:25" x14ac:dyDescent="0.25">
      <c r="A1896" s="1" t="s">
        <v>7422</v>
      </c>
      <c r="B1896" s="1" t="s">
        <v>7423</v>
      </c>
      <c r="C1896" s="1" t="str">
        <f>VLOOKUP(B1896,店铺SKU信息!E:F,2,0)</f>
        <v>AGM48999-Burgundy-4XL</v>
      </c>
      <c r="D1896" s="1" t="s">
        <v>3869</v>
      </c>
      <c r="E1896" s="1" t="s">
        <v>8477</v>
      </c>
      <c r="F1896" s="1" t="s">
        <v>7352</v>
      </c>
      <c r="G1896" s="1">
        <v>11.7</v>
      </c>
      <c r="H1896" s="1">
        <v>9.5</v>
      </c>
      <c r="I1896" s="1">
        <v>1.7</v>
      </c>
      <c r="J1896" s="1" t="s">
        <v>7353</v>
      </c>
      <c r="K1896" s="1">
        <v>0.9</v>
      </c>
      <c r="L1896" s="1" t="s">
        <v>7354</v>
      </c>
      <c r="M1896" s="1">
        <v>0.1091</v>
      </c>
      <c r="N1896" s="1" t="s">
        <v>7355</v>
      </c>
      <c r="O1896" s="1" t="s">
        <v>7356</v>
      </c>
      <c r="P1896" s="1">
        <v>0.71</v>
      </c>
      <c r="Q1896" s="1">
        <v>0</v>
      </c>
      <c r="R1896" s="1">
        <v>7.7399999999999997E-2</v>
      </c>
      <c r="S1896" s="38">
        <v>43678</v>
      </c>
      <c r="T1896" s="1">
        <v>0.69</v>
      </c>
      <c r="U1896" s="1" t="s">
        <v>7357</v>
      </c>
      <c r="V1896" s="1">
        <v>5.3400000000000003E-2</v>
      </c>
      <c r="W1896" s="1" t="s">
        <v>7358</v>
      </c>
      <c r="X1896" s="1" t="b">
        <v>0</v>
      </c>
      <c r="Y1896" s="1" t="b">
        <v>0</v>
      </c>
    </row>
    <row r="1897" spans="1:25" x14ac:dyDescent="0.25">
      <c r="A1897" s="1" t="s">
        <v>7490</v>
      </c>
      <c r="B1897" s="1" t="s">
        <v>7491</v>
      </c>
      <c r="C1897" s="1" t="str">
        <f>VLOOKUP(B1897,店铺SKU信息!E:F,2,0)</f>
        <v>AGM1926-Burgundy-2XL</v>
      </c>
      <c r="D1897" s="1" t="s">
        <v>2798</v>
      </c>
      <c r="E1897" s="1" t="s">
        <v>8477</v>
      </c>
      <c r="F1897" s="1" t="s">
        <v>7352</v>
      </c>
      <c r="G1897" s="1">
        <v>9.5</v>
      </c>
      <c r="H1897" s="1">
        <v>5.2</v>
      </c>
      <c r="I1897" s="1">
        <v>1.6</v>
      </c>
      <c r="J1897" s="1" t="s">
        <v>7353</v>
      </c>
      <c r="K1897" s="1">
        <v>0.75</v>
      </c>
      <c r="L1897" s="1" t="s">
        <v>7354</v>
      </c>
      <c r="M1897" s="1">
        <v>4.5600000000000002E-2</v>
      </c>
      <c r="N1897" s="1" t="s">
        <v>7355</v>
      </c>
      <c r="O1897" s="1" t="s">
        <v>7356</v>
      </c>
      <c r="P1897" s="1">
        <v>4.26</v>
      </c>
      <c r="Q1897" s="1">
        <v>0</v>
      </c>
      <c r="R1897" s="1">
        <v>0.19439999999999999</v>
      </c>
      <c r="S1897" s="38">
        <v>43678</v>
      </c>
      <c r="T1897" s="1">
        <v>0.69</v>
      </c>
      <c r="U1897" s="1" t="s">
        <v>7357</v>
      </c>
      <c r="V1897" s="1">
        <v>0.1341</v>
      </c>
      <c r="W1897" s="1" t="s">
        <v>7358</v>
      </c>
      <c r="X1897" s="1" t="b">
        <v>0</v>
      </c>
      <c r="Y1897" s="1" t="b">
        <v>0</v>
      </c>
    </row>
    <row r="1898" spans="1:25" x14ac:dyDescent="0.25">
      <c r="A1898" s="1" t="s">
        <v>7401</v>
      </c>
      <c r="B1898" s="1" t="s">
        <v>7402</v>
      </c>
      <c r="C1898" s="1" t="str">
        <f>VLOOKUP(B1898,店铺SKU信息!E:F,2,0)</f>
        <v>AGM1926-Yellow-4XL</v>
      </c>
      <c r="D1898" s="1" t="s">
        <v>7101</v>
      </c>
      <c r="E1898" s="1" t="s">
        <v>8477</v>
      </c>
      <c r="F1898" s="1" t="s">
        <v>7352</v>
      </c>
      <c r="G1898" s="1">
        <v>9.5</v>
      </c>
      <c r="H1898" s="1">
        <v>5.2</v>
      </c>
      <c r="I1898" s="1">
        <v>1.6</v>
      </c>
      <c r="J1898" s="1" t="s">
        <v>7353</v>
      </c>
      <c r="K1898" s="1">
        <v>0.75</v>
      </c>
      <c r="L1898" s="1" t="s">
        <v>7354</v>
      </c>
      <c r="M1898" s="1">
        <v>4.5600000000000002E-2</v>
      </c>
      <c r="N1898" s="1" t="s">
        <v>7355</v>
      </c>
      <c r="O1898" s="1" t="s">
        <v>7356</v>
      </c>
      <c r="P1898" s="1">
        <v>7.81</v>
      </c>
      <c r="Q1898" s="1">
        <v>0</v>
      </c>
      <c r="R1898" s="1">
        <v>0.35639999999999999</v>
      </c>
      <c r="S1898" s="38">
        <v>43678</v>
      </c>
      <c r="T1898" s="1">
        <v>0.69</v>
      </c>
      <c r="U1898" s="1" t="s">
        <v>7357</v>
      </c>
      <c r="V1898" s="1">
        <v>0.24590000000000001</v>
      </c>
      <c r="W1898" s="1" t="s">
        <v>7358</v>
      </c>
      <c r="X1898" s="1" t="b">
        <v>0</v>
      </c>
      <c r="Y1898" s="1" t="b">
        <v>0</v>
      </c>
    </row>
    <row r="1899" spans="1:25" x14ac:dyDescent="0.25">
      <c r="A1899" s="1" t="s">
        <v>7452</v>
      </c>
      <c r="B1899" s="1" t="s">
        <v>7453</v>
      </c>
      <c r="C1899" s="1" t="str">
        <f>VLOOKUP(B1899,店铺SKU信息!E:F,2,0)</f>
        <v>AGCY6770-Red-S</v>
      </c>
      <c r="D1899" s="1" t="s">
        <v>2818</v>
      </c>
      <c r="E1899" s="1" t="s">
        <v>8477</v>
      </c>
      <c r="F1899" s="1" t="s">
        <v>7352</v>
      </c>
      <c r="G1899" s="1">
        <v>13.07</v>
      </c>
      <c r="H1899" s="1">
        <v>10.28</v>
      </c>
      <c r="I1899" s="1">
        <v>0.79</v>
      </c>
      <c r="J1899" s="1" t="s">
        <v>7353</v>
      </c>
      <c r="K1899" s="1">
        <v>0.2</v>
      </c>
      <c r="L1899" s="1" t="s">
        <v>7354</v>
      </c>
      <c r="M1899" s="1">
        <v>6.1400000000000003E-2</v>
      </c>
      <c r="N1899" s="1" t="s">
        <v>7355</v>
      </c>
      <c r="O1899" s="1" t="s">
        <v>7356</v>
      </c>
      <c r="P1899" s="1">
        <v>0.42</v>
      </c>
      <c r="Q1899" s="1">
        <v>0</v>
      </c>
      <c r="R1899" s="1">
        <v>2.58E-2</v>
      </c>
      <c r="S1899" s="38">
        <v>43678</v>
      </c>
      <c r="T1899" s="1">
        <v>0.69</v>
      </c>
      <c r="U1899" s="1" t="s">
        <v>7357</v>
      </c>
      <c r="V1899" s="1">
        <v>1.78E-2</v>
      </c>
      <c r="W1899" s="1" t="s">
        <v>7358</v>
      </c>
      <c r="X1899" s="1" t="b">
        <v>0</v>
      </c>
      <c r="Y1899" s="1" t="b">
        <v>0</v>
      </c>
    </row>
    <row r="1900" spans="1:25" x14ac:dyDescent="0.25">
      <c r="A1900" s="1" t="s">
        <v>7465</v>
      </c>
      <c r="B1900" s="1" t="s">
        <v>7466</v>
      </c>
      <c r="C1900" s="1" t="str">
        <f>VLOOKUP(B1900,店铺SKU信息!E:F,2,0)</f>
        <v>AGM1926-Yellow-2XL</v>
      </c>
      <c r="D1900" s="1" t="s">
        <v>7467</v>
      </c>
      <c r="E1900" s="1" t="s">
        <v>8477</v>
      </c>
      <c r="F1900" s="1" t="s">
        <v>7352</v>
      </c>
      <c r="G1900" s="1">
        <v>9.5</v>
      </c>
      <c r="H1900" s="1">
        <v>5.2</v>
      </c>
      <c r="I1900" s="1">
        <v>1.6</v>
      </c>
      <c r="J1900" s="1" t="s">
        <v>7353</v>
      </c>
      <c r="K1900" s="1">
        <v>0.75</v>
      </c>
      <c r="L1900" s="1" t="s">
        <v>7354</v>
      </c>
      <c r="M1900" s="1">
        <v>4.5600000000000002E-2</v>
      </c>
      <c r="N1900" s="1" t="s">
        <v>7355</v>
      </c>
      <c r="O1900" s="1" t="s">
        <v>7356</v>
      </c>
      <c r="P1900" s="1">
        <v>6.58</v>
      </c>
      <c r="Q1900" s="1">
        <v>0</v>
      </c>
      <c r="R1900" s="1">
        <v>0.3004</v>
      </c>
      <c r="S1900" s="38">
        <v>43678</v>
      </c>
      <c r="T1900" s="1">
        <v>0.69</v>
      </c>
      <c r="U1900" s="1" t="s">
        <v>7357</v>
      </c>
      <c r="V1900" s="1">
        <v>0.20730000000000001</v>
      </c>
      <c r="W1900" s="1" t="s">
        <v>7358</v>
      </c>
      <c r="X1900" s="1" t="b">
        <v>0</v>
      </c>
      <c r="Y1900" s="1" t="b">
        <v>0</v>
      </c>
    </row>
    <row r="1901" spans="1:25" x14ac:dyDescent="0.25">
      <c r="A1901" s="1" t="s">
        <v>7386</v>
      </c>
      <c r="B1901" s="1" t="s">
        <v>7387</v>
      </c>
      <c r="C1901" s="1" t="str">
        <f>VLOOKUP(B1901,店铺SKU信息!E:F,2,0)</f>
        <v>AGM48999-Burgundy-3XL</v>
      </c>
      <c r="D1901" s="1" t="s">
        <v>3808</v>
      </c>
      <c r="E1901" s="1" t="s">
        <v>8477</v>
      </c>
      <c r="F1901" s="1" t="s">
        <v>7352</v>
      </c>
      <c r="G1901" s="1">
        <v>11.7</v>
      </c>
      <c r="H1901" s="1">
        <v>9.5</v>
      </c>
      <c r="I1901" s="1">
        <v>1.7</v>
      </c>
      <c r="J1901" s="1" t="s">
        <v>7353</v>
      </c>
      <c r="K1901" s="1">
        <v>0.9</v>
      </c>
      <c r="L1901" s="1" t="s">
        <v>7354</v>
      </c>
      <c r="M1901" s="1">
        <v>0.1091</v>
      </c>
      <c r="N1901" s="1" t="s">
        <v>7355</v>
      </c>
      <c r="O1901" s="1" t="s">
        <v>7356</v>
      </c>
      <c r="P1901" s="1">
        <v>0.45</v>
      </c>
      <c r="Q1901" s="1">
        <v>0</v>
      </c>
      <c r="R1901" s="1">
        <v>4.9299999999999997E-2</v>
      </c>
      <c r="S1901" s="38">
        <v>43678</v>
      </c>
      <c r="T1901" s="1">
        <v>0.69</v>
      </c>
      <c r="U1901" s="1" t="s">
        <v>7357</v>
      </c>
      <c r="V1901" s="1">
        <v>3.4000000000000002E-2</v>
      </c>
      <c r="W1901" s="1" t="s">
        <v>7358</v>
      </c>
      <c r="X1901" s="1" t="b">
        <v>0</v>
      </c>
      <c r="Y1901" s="1" t="b">
        <v>0</v>
      </c>
    </row>
    <row r="1902" spans="1:25" x14ac:dyDescent="0.25">
      <c r="A1902" s="1" t="s">
        <v>7388</v>
      </c>
      <c r="B1902" s="1" t="s">
        <v>7389</v>
      </c>
      <c r="C1902" s="1" t="str">
        <f>VLOOKUP(B1902,店铺SKU信息!E:F,2,0)</f>
        <v>AGM4896-Black-2XL</v>
      </c>
      <c r="D1902" s="1" t="s">
        <v>2646</v>
      </c>
      <c r="E1902" s="1" t="s">
        <v>8477</v>
      </c>
      <c r="F1902" s="1" t="s">
        <v>7352</v>
      </c>
      <c r="G1902" s="1">
        <v>13.69</v>
      </c>
      <c r="H1902" s="1">
        <v>3.9</v>
      </c>
      <c r="I1902" s="1">
        <v>2.1</v>
      </c>
      <c r="J1902" s="1" t="s">
        <v>7353</v>
      </c>
      <c r="K1902" s="1">
        <v>1.05</v>
      </c>
      <c r="L1902" s="1" t="s">
        <v>7354</v>
      </c>
      <c r="M1902" s="1">
        <v>6.4799999999999996E-2</v>
      </c>
      <c r="N1902" s="1" t="s">
        <v>7355</v>
      </c>
      <c r="O1902" s="1" t="s">
        <v>7356</v>
      </c>
      <c r="P1902" s="1">
        <v>4.13</v>
      </c>
      <c r="Q1902" s="1">
        <v>0</v>
      </c>
      <c r="R1902" s="1">
        <v>0.2676</v>
      </c>
      <c r="S1902" s="38">
        <v>43678</v>
      </c>
      <c r="T1902" s="1">
        <v>0.69</v>
      </c>
      <c r="U1902" s="1" t="s">
        <v>7357</v>
      </c>
      <c r="V1902" s="1">
        <v>0.18459999999999999</v>
      </c>
      <c r="W1902" s="1" t="s">
        <v>7358</v>
      </c>
      <c r="X1902" s="1" t="b">
        <v>0</v>
      </c>
      <c r="Y1902" s="1" t="b">
        <v>0</v>
      </c>
    </row>
    <row r="1903" spans="1:25" x14ac:dyDescent="0.25">
      <c r="A1903" s="1" t="s">
        <v>8455</v>
      </c>
      <c r="B1903" s="1" t="s">
        <v>8456</v>
      </c>
      <c r="C1903" s="1" t="str">
        <f>VLOOKUP(B1903,店铺SKU信息!E:F,2,0)</f>
        <v>AGCY49255-White-S</v>
      </c>
      <c r="D1903" s="1" t="s">
        <v>8457</v>
      </c>
      <c r="E1903" s="1" t="s">
        <v>8478</v>
      </c>
      <c r="F1903" s="1" t="s">
        <v>7352</v>
      </c>
      <c r="G1903" s="1">
        <v>12.3</v>
      </c>
      <c r="H1903" s="1">
        <v>8.9</v>
      </c>
      <c r="I1903" s="1">
        <v>1.3</v>
      </c>
      <c r="J1903" s="1" t="s">
        <v>7353</v>
      </c>
      <c r="K1903" s="1">
        <v>0.55000000000000004</v>
      </c>
      <c r="L1903" s="1" t="s">
        <v>7354</v>
      </c>
      <c r="M1903" s="1">
        <v>8.2299999999999998E-2</v>
      </c>
      <c r="N1903" s="1" t="s">
        <v>7355</v>
      </c>
      <c r="O1903" s="1" t="s">
        <v>7356</v>
      </c>
      <c r="P1903" s="1">
        <v>2</v>
      </c>
      <c r="Q1903" s="1">
        <v>1.1599999999999999</v>
      </c>
      <c r="R1903" s="1">
        <v>6.9000000000000006E-2</v>
      </c>
      <c r="S1903" s="38">
        <v>43678</v>
      </c>
      <c r="T1903" s="1">
        <v>0.69</v>
      </c>
      <c r="U1903" s="1" t="s">
        <v>7357</v>
      </c>
      <c r="V1903" s="1">
        <v>4.7600000000000003E-2</v>
      </c>
      <c r="W1903" s="1" t="s">
        <v>7358</v>
      </c>
      <c r="X1903" s="1" t="b">
        <v>0</v>
      </c>
      <c r="Y1903" s="1" t="b">
        <v>0</v>
      </c>
    </row>
    <row r="1904" spans="1:25" x14ac:dyDescent="0.25">
      <c r="A1904" s="1" t="s">
        <v>8304</v>
      </c>
      <c r="B1904" s="1" t="s">
        <v>8305</v>
      </c>
      <c r="C1904" s="1" t="str">
        <f>VLOOKUP(B1904,店铺SKU信息!E:F,2,0)</f>
        <v>AGM19299-Black-4XL</v>
      </c>
      <c r="D1904" s="1" t="s">
        <v>3084</v>
      </c>
      <c r="E1904" s="1" t="s">
        <v>8478</v>
      </c>
      <c r="F1904" s="1" t="s">
        <v>7352</v>
      </c>
      <c r="G1904" s="1">
        <v>11.65</v>
      </c>
      <c r="H1904" s="1">
        <v>9.65</v>
      </c>
      <c r="I1904" s="1">
        <v>2.1</v>
      </c>
      <c r="J1904" s="1" t="s">
        <v>7353</v>
      </c>
      <c r="K1904" s="1">
        <v>0.96</v>
      </c>
      <c r="L1904" s="1" t="s">
        <v>7354</v>
      </c>
      <c r="M1904" s="1">
        <v>0.1366</v>
      </c>
      <c r="N1904" s="1" t="s">
        <v>7355</v>
      </c>
      <c r="O1904" s="1" t="s">
        <v>7356</v>
      </c>
      <c r="P1904" s="1">
        <v>1</v>
      </c>
      <c r="Q1904" s="1">
        <v>0</v>
      </c>
      <c r="R1904" s="1">
        <v>0.1366</v>
      </c>
      <c r="S1904" s="38">
        <v>43678</v>
      </c>
      <c r="T1904" s="1">
        <v>0.69</v>
      </c>
      <c r="U1904" s="1" t="s">
        <v>7357</v>
      </c>
      <c r="V1904" s="1">
        <v>9.4299999999999995E-2</v>
      </c>
      <c r="W1904" s="1" t="s">
        <v>7358</v>
      </c>
      <c r="X1904" s="1" t="b">
        <v>0</v>
      </c>
      <c r="Y1904" s="1" t="b">
        <v>0</v>
      </c>
    </row>
    <row r="1905" spans="1:25" x14ac:dyDescent="0.25">
      <c r="A1905" s="1" t="s">
        <v>7682</v>
      </c>
      <c r="B1905" s="1" t="s">
        <v>7683</v>
      </c>
      <c r="C1905" s="1" t="str">
        <f>VLOOKUP(B1905,店铺SKU信息!E:F,2,0)</f>
        <v>AGM42566-Burgundy-XL</v>
      </c>
      <c r="D1905" s="1" t="s">
        <v>7684</v>
      </c>
      <c r="E1905" s="1" t="s">
        <v>8478</v>
      </c>
      <c r="F1905" s="1" t="s">
        <v>7352</v>
      </c>
      <c r="G1905" s="1">
        <v>10.5</v>
      </c>
      <c r="H1905" s="1">
        <v>3.8</v>
      </c>
      <c r="I1905" s="1">
        <v>2.2999999999999998</v>
      </c>
      <c r="J1905" s="1" t="s">
        <v>7353</v>
      </c>
      <c r="K1905" s="1">
        <v>0.6</v>
      </c>
      <c r="L1905" s="1" t="s">
        <v>7354</v>
      </c>
      <c r="M1905" s="1">
        <v>5.3100000000000001E-2</v>
      </c>
      <c r="N1905" s="1" t="s">
        <v>7355</v>
      </c>
      <c r="O1905" s="1" t="s">
        <v>7356</v>
      </c>
      <c r="P1905" s="1">
        <v>1</v>
      </c>
      <c r="Q1905" s="1">
        <v>0</v>
      </c>
      <c r="R1905" s="1">
        <v>5.3100000000000001E-2</v>
      </c>
      <c r="S1905" s="38">
        <v>43678</v>
      </c>
      <c r="T1905" s="1">
        <v>0.69</v>
      </c>
      <c r="U1905" s="1" t="s">
        <v>7357</v>
      </c>
      <c r="V1905" s="1">
        <v>3.6600000000000001E-2</v>
      </c>
      <c r="W1905" s="1" t="s">
        <v>7358</v>
      </c>
      <c r="X1905" s="1" t="b">
        <v>0</v>
      </c>
      <c r="Y1905" s="1" t="b">
        <v>0</v>
      </c>
    </row>
    <row r="1906" spans="1:25" x14ac:dyDescent="0.25">
      <c r="A1906" s="1" t="s">
        <v>8202</v>
      </c>
      <c r="B1906" s="1" t="s">
        <v>8203</v>
      </c>
      <c r="C1906" s="1" t="str">
        <f>VLOOKUP(B1906,店铺SKU信息!E:F,2,0)</f>
        <v>AGM19299-Black-XL</v>
      </c>
      <c r="D1906" s="1" t="s">
        <v>4207</v>
      </c>
      <c r="E1906" s="1" t="s">
        <v>8478</v>
      </c>
      <c r="F1906" s="1" t="s">
        <v>7352</v>
      </c>
      <c r="G1906" s="1">
        <v>11.55</v>
      </c>
      <c r="H1906" s="1">
        <v>11.4</v>
      </c>
      <c r="I1906" s="1">
        <v>1.95</v>
      </c>
      <c r="J1906" s="1" t="s">
        <v>7353</v>
      </c>
      <c r="K1906" s="1">
        <v>0.85</v>
      </c>
      <c r="L1906" s="1" t="s">
        <v>7354</v>
      </c>
      <c r="M1906" s="1">
        <v>0.14860000000000001</v>
      </c>
      <c r="N1906" s="1" t="s">
        <v>7355</v>
      </c>
      <c r="O1906" s="1" t="s">
        <v>7356</v>
      </c>
      <c r="P1906" s="1">
        <v>1</v>
      </c>
      <c r="Q1906" s="1">
        <v>0</v>
      </c>
      <c r="R1906" s="1">
        <v>0.14860000000000001</v>
      </c>
      <c r="S1906" s="38">
        <v>43678</v>
      </c>
      <c r="T1906" s="1">
        <v>0.69</v>
      </c>
      <c r="U1906" s="1" t="s">
        <v>7357</v>
      </c>
      <c r="V1906" s="1">
        <v>0.10249999999999999</v>
      </c>
      <c r="W1906" s="1" t="s">
        <v>7358</v>
      </c>
      <c r="X1906" s="1" t="b">
        <v>0</v>
      </c>
      <c r="Y1906" s="1" t="b">
        <v>0</v>
      </c>
    </row>
    <row r="1907" spans="1:25" x14ac:dyDescent="0.25">
      <c r="A1907" s="1" t="s">
        <v>8125</v>
      </c>
      <c r="B1907" s="1" t="s">
        <v>8126</v>
      </c>
      <c r="C1907" s="1" t="str">
        <f>VLOOKUP(B1907,店铺SKU信息!E:F,2,0)</f>
        <v>AGM42599-Red-3XL</v>
      </c>
      <c r="D1907" s="1" t="s">
        <v>3407</v>
      </c>
      <c r="E1907" s="1" t="s">
        <v>8478</v>
      </c>
      <c r="F1907" s="1" t="s">
        <v>7352</v>
      </c>
      <c r="G1907" s="1">
        <v>12.2</v>
      </c>
      <c r="H1907" s="1">
        <v>9.3000000000000007</v>
      </c>
      <c r="I1907" s="1">
        <v>1.2</v>
      </c>
      <c r="J1907" s="1" t="s">
        <v>7353</v>
      </c>
      <c r="K1907" s="1">
        <v>0.5</v>
      </c>
      <c r="L1907" s="1" t="s">
        <v>7354</v>
      </c>
      <c r="M1907" s="1">
        <v>7.8600000000000003E-2</v>
      </c>
      <c r="N1907" s="1" t="s">
        <v>7355</v>
      </c>
      <c r="O1907" s="1" t="s">
        <v>7356</v>
      </c>
      <c r="P1907" s="1">
        <v>2</v>
      </c>
      <c r="Q1907" s="1">
        <v>0</v>
      </c>
      <c r="R1907" s="1">
        <v>0.15709999999999999</v>
      </c>
      <c r="S1907" s="38">
        <v>43678</v>
      </c>
      <c r="T1907" s="1">
        <v>0.69</v>
      </c>
      <c r="U1907" s="1" t="s">
        <v>7357</v>
      </c>
      <c r="V1907" s="1">
        <v>0.1084</v>
      </c>
      <c r="W1907" s="1" t="s">
        <v>7358</v>
      </c>
      <c r="X1907" s="1" t="b">
        <v>0</v>
      </c>
      <c r="Y1907" s="1" t="b">
        <v>0</v>
      </c>
    </row>
    <row r="1908" spans="1:25" x14ac:dyDescent="0.25">
      <c r="A1908" s="1" t="s">
        <v>7870</v>
      </c>
      <c r="B1908" s="1" t="s">
        <v>7871</v>
      </c>
      <c r="C1908" s="1" t="str">
        <f>VLOOKUP(B1908,店铺SKU信息!E:F,2,0)</f>
        <v>AGM42600-Red-XL</v>
      </c>
      <c r="D1908" s="1" t="s">
        <v>6262</v>
      </c>
      <c r="E1908" s="1" t="s">
        <v>8478</v>
      </c>
      <c r="F1908" s="1" t="s">
        <v>7352</v>
      </c>
      <c r="G1908" s="1">
        <v>12.85</v>
      </c>
      <c r="H1908" s="1">
        <v>9.0399999999999991</v>
      </c>
      <c r="I1908" s="1">
        <v>1.65</v>
      </c>
      <c r="J1908" s="1" t="s">
        <v>7353</v>
      </c>
      <c r="K1908" s="1">
        <v>0.45</v>
      </c>
      <c r="L1908" s="1" t="s">
        <v>7354</v>
      </c>
      <c r="M1908" s="1">
        <v>0.1109</v>
      </c>
      <c r="N1908" s="1" t="s">
        <v>7355</v>
      </c>
      <c r="O1908" s="1" t="s">
        <v>7356</v>
      </c>
      <c r="P1908" s="1">
        <v>1</v>
      </c>
      <c r="Q1908" s="1">
        <v>0</v>
      </c>
      <c r="R1908" s="1">
        <v>0.1109</v>
      </c>
      <c r="S1908" s="38">
        <v>43678</v>
      </c>
      <c r="T1908" s="1">
        <v>0.69</v>
      </c>
      <c r="U1908" s="1" t="s">
        <v>7357</v>
      </c>
      <c r="V1908" s="1">
        <v>7.6499999999999999E-2</v>
      </c>
      <c r="W1908" s="1" t="s">
        <v>7358</v>
      </c>
      <c r="X1908" s="1" t="b">
        <v>0</v>
      </c>
      <c r="Y1908" s="1" t="b">
        <v>0</v>
      </c>
    </row>
    <row r="1909" spans="1:25" x14ac:dyDescent="0.25">
      <c r="A1909" s="1" t="s">
        <v>8098</v>
      </c>
      <c r="B1909" s="1" t="s">
        <v>8099</v>
      </c>
      <c r="C1909" s="1" t="str">
        <f>VLOOKUP(B1909,店铺SKU信息!E:F,2,0)</f>
        <v>AGM42600-Black-4XL</v>
      </c>
      <c r="D1909" s="1" t="s">
        <v>5530</v>
      </c>
      <c r="E1909" s="1" t="s">
        <v>8478</v>
      </c>
      <c r="F1909" s="1" t="s">
        <v>7352</v>
      </c>
      <c r="G1909" s="1">
        <v>12.85</v>
      </c>
      <c r="H1909" s="1">
        <v>9.0399999999999991</v>
      </c>
      <c r="I1909" s="1">
        <v>1.65</v>
      </c>
      <c r="J1909" s="1" t="s">
        <v>7353</v>
      </c>
      <c r="K1909" s="1">
        <v>0.45</v>
      </c>
      <c r="L1909" s="1" t="s">
        <v>7354</v>
      </c>
      <c r="M1909" s="1">
        <v>0.1109</v>
      </c>
      <c r="N1909" s="1" t="s">
        <v>7355</v>
      </c>
      <c r="O1909" s="1" t="s">
        <v>7356</v>
      </c>
      <c r="P1909" s="1">
        <v>2</v>
      </c>
      <c r="Q1909" s="1">
        <v>0</v>
      </c>
      <c r="R1909" s="1">
        <v>0.22170000000000001</v>
      </c>
      <c r="S1909" s="38">
        <v>43678</v>
      </c>
      <c r="T1909" s="1">
        <v>0.69</v>
      </c>
      <c r="U1909" s="1" t="s">
        <v>7357</v>
      </c>
      <c r="V1909" s="1">
        <v>0.153</v>
      </c>
      <c r="W1909" s="1" t="s">
        <v>7358</v>
      </c>
      <c r="X1909" s="1" t="b">
        <v>0</v>
      </c>
      <c r="Y1909" s="1" t="b">
        <v>0</v>
      </c>
    </row>
    <row r="1910" spans="1:25" x14ac:dyDescent="0.25">
      <c r="A1910" s="1" t="s">
        <v>7700</v>
      </c>
      <c r="B1910" s="1" t="s">
        <v>7701</v>
      </c>
      <c r="C1910" s="1" t="str">
        <f>VLOOKUP(B1910,店铺SKU信息!E:F,2,0)</f>
        <v>AGM42600-Black-XL</v>
      </c>
      <c r="D1910" s="1" t="s">
        <v>7702</v>
      </c>
      <c r="E1910" s="1" t="s">
        <v>8478</v>
      </c>
      <c r="F1910" s="1" t="s">
        <v>7352</v>
      </c>
      <c r="G1910" s="1">
        <v>12.85</v>
      </c>
      <c r="H1910" s="1">
        <v>9.0399999999999991</v>
      </c>
      <c r="I1910" s="1">
        <v>1.65</v>
      </c>
      <c r="J1910" s="1" t="s">
        <v>7353</v>
      </c>
      <c r="K1910" s="1">
        <v>0.45</v>
      </c>
      <c r="L1910" s="1" t="s">
        <v>7354</v>
      </c>
      <c r="M1910" s="1">
        <v>0.1109</v>
      </c>
      <c r="N1910" s="1" t="s">
        <v>7355</v>
      </c>
      <c r="O1910" s="1" t="s">
        <v>7356</v>
      </c>
      <c r="P1910" s="1">
        <v>1</v>
      </c>
      <c r="Q1910" s="1">
        <v>0</v>
      </c>
      <c r="R1910" s="1">
        <v>0.1109</v>
      </c>
      <c r="S1910" s="38">
        <v>43678</v>
      </c>
      <c r="T1910" s="1">
        <v>0.69</v>
      </c>
      <c r="U1910" s="1" t="s">
        <v>7357</v>
      </c>
      <c r="V1910" s="1">
        <v>7.6499999999999999E-2</v>
      </c>
      <c r="W1910" s="1" t="s">
        <v>7358</v>
      </c>
      <c r="X1910" s="1" t="b">
        <v>0</v>
      </c>
      <c r="Y1910" s="1" t="b">
        <v>0</v>
      </c>
    </row>
    <row r="1911" spans="1:25" x14ac:dyDescent="0.25">
      <c r="A1911" s="1" t="s">
        <v>8174</v>
      </c>
      <c r="B1911" s="1" t="s">
        <v>8175</v>
      </c>
      <c r="C1911" s="1" t="str">
        <f>VLOOKUP(B1911,店铺SKU信息!E:F,2,0)</f>
        <v>AGM42599-Black-3XL</v>
      </c>
      <c r="D1911" s="1" t="s">
        <v>8176</v>
      </c>
      <c r="E1911" s="1" t="s">
        <v>8478</v>
      </c>
      <c r="F1911" s="1" t="s">
        <v>7352</v>
      </c>
      <c r="G1911" s="1">
        <v>12.2</v>
      </c>
      <c r="H1911" s="1">
        <v>9.3000000000000007</v>
      </c>
      <c r="I1911" s="1">
        <v>1.2</v>
      </c>
      <c r="J1911" s="1" t="s">
        <v>7353</v>
      </c>
      <c r="K1911" s="1">
        <v>0.5</v>
      </c>
      <c r="L1911" s="1" t="s">
        <v>7354</v>
      </c>
      <c r="M1911" s="1">
        <v>7.8600000000000003E-2</v>
      </c>
      <c r="N1911" s="1" t="s">
        <v>7355</v>
      </c>
      <c r="O1911" s="1" t="s">
        <v>7356</v>
      </c>
      <c r="P1911" s="1">
        <v>1</v>
      </c>
      <c r="Q1911" s="1">
        <v>0</v>
      </c>
      <c r="R1911" s="1">
        <v>7.8600000000000003E-2</v>
      </c>
      <c r="S1911" s="38">
        <v>43678</v>
      </c>
      <c r="T1911" s="1">
        <v>0.69</v>
      </c>
      <c r="U1911" s="1" t="s">
        <v>7357</v>
      </c>
      <c r="V1911" s="1">
        <v>5.4199999999999998E-2</v>
      </c>
      <c r="W1911" s="1" t="s">
        <v>7358</v>
      </c>
      <c r="X1911" s="1" t="b">
        <v>0</v>
      </c>
      <c r="Y1911" s="1" t="b">
        <v>0</v>
      </c>
    </row>
    <row r="1912" spans="1:25" x14ac:dyDescent="0.25">
      <c r="A1912" s="1" t="s">
        <v>7568</v>
      </c>
      <c r="B1912" s="1" t="s">
        <v>7569</v>
      </c>
      <c r="C1912" s="1" t="str">
        <f>VLOOKUP(B1912,店铺SKU信息!E:F,2,0)</f>
        <v>AGCY6820-Black-S</v>
      </c>
      <c r="D1912" s="1" t="s">
        <v>4096</v>
      </c>
      <c r="E1912" s="1" t="s">
        <v>8478</v>
      </c>
      <c r="F1912" s="1" t="s">
        <v>7352</v>
      </c>
      <c r="G1912" s="1">
        <v>13.07</v>
      </c>
      <c r="H1912" s="1">
        <v>10.28</v>
      </c>
      <c r="I1912" s="1">
        <v>0.79</v>
      </c>
      <c r="J1912" s="1" t="s">
        <v>7353</v>
      </c>
      <c r="K1912" s="1">
        <v>0.2</v>
      </c>
      <c r="L1912" s="1" t="s">
        <v>7354</v>
      </c>
      <c r="M1912" s="1">
        <v>6.1400000000000003E-2</v>
      </c>
      <c r="N1912" s="1" t="s">
        <v>7355</v>
      </c>
      <c r="O1912" s="1" t="s">
        <v>7356</v>
      </c>
      <c r="P1912" s="1">
        <v>0.42</v>
      </c>
      <c r="Q1912" s="1">
        <v>0</v>
      </c>
      <c r="R1912" s="1">
        <v>2.58E-2</v>
      </c>
      <c r="S1912" s="38">
        <v>43678</v>
      </c>
      <c r="T1912" s="1">
        <v>0.69</v>
      </c>
      <c r="U1912" s="1" t="s">
        <v>7357</v>
      </c>
      <c r="V1912" s="1">
        <v>1.78E-2</v>
      </c>
      <c r="W1912" s="1" t="s">
        <v>7358</v>
      </c>
      <c r="X1912" s="1" t="b">
        <v>0</v>
      </c>
      <c r="Y1912" s="1" t="b">
        <v>0</v>
      </c>
    </row>
    <row r="1913" spans="1:25" x14ac:dyDescent="0.25">
      <c r="A1913" s="1" t="s">
        <v>8093</v>
      </c>
      <c r="B1913" s="1" t="s">
        <v>8094</v>
      </c>
      <c r="C1913" s="1" t="str">
        <f>VLOOKUP(B1913,店铺SKU信息!E:F,2,0)</f>
        <v>AGM42544-Black-2XL</v>
      </c>
      <c r="D1913" s="1" t="s">
        <v>8095</v>
      </c>
      <c r="E1913" s="1" t="s">
        <v>8478</v>
      </c>
      <c r="F1913" s="1" t="s">
        <v>7352</v>
      </c>
      <c r="G1913" s="1">
        <v>12.8</v>
      </c>
      <c r="H1913" s="1">
        <v>6</v>
      </c>
      <c r="I1913" s="1">
        <v>2.4</v>
      </c>
      <c r="J1913" s="1" t="s">
        <v>7353</v>
      </c>
      <c r="K1913" s="1">
        <v>0.6</v>
      </c>
      <c r="L1913" s="1" t="s">
        <v>7354</v>
      </c>
      <c r="M1913" s="1">
        <v>0.1066</v>
      </c>
      <c r="N1913" s="1" t="s">
        <v>7355</v>
      </c>
      <c r="O1913" s="1" t="s">
        <v>7356</v>
      </c>
      <c r="P1913" s="1">
        <v>1</v>
      </c>
      <c r="Q1913" s="1">
        <v>0</v>
      </c>
      <c r="R1913" s="1">
        <v>0.1066</v>
      </c>
      <c r="S1913" s="38">
        <v>43678</v>
      </c>
      <c r="T1913" s="1">
        <v>0.69</v>
      </c>
      <c r="U1913" s="1" t="s">
        <v>7357</v>
      </c>
      <c r="V1913" s="1">
        <v>7.3499999999999996E-2</v>
      </c>
      <c r="W1913" s="1" t="s">
        <v>7358</v>
      </c>
      <c r="X1913" s="1" t="b">
        <v>0</v>
      </c>
      <c r="Y1913" s="1" t="b">
        <v>0</v>
      </c>
    </row>
    <row r="1914" spans="1:25" x14ac:dyDescent="0.25">
      <c r="A1914" s="1" t="s">
        <v>7554</v>
      </c>
      <c r="B1914" s="1" t="s">
        <v>7555</v>
      </c>
      <c r="C1914" s="1" t="str">
        <f>VLOOKUP(B1914,店铺SKU信息!E:F,2,0)</f>
        <v>AGM42588-Black-3XL</v>
      </c>
      <c r="D1914" s="1" t="s">
        <v>2918</v>
      </c>
      <c r="E1914" s="1" t="s">
        <v>8478</v>
      </c>
      <c r="F1914" s="1" t="s">
        <v>7352</v>
      </c>
      <c r="G1914" s="1">
        <v>12.1</v>
      </c>
      <c r="H1914" s="1">
        <v>8.9</v>
      </c>
      <c r="I1914" s="1">
        <v>2.4</v>
      </c>
      <c r="J1914" s="1" t="s">
        <v>7353</v>
      </c>
      <c r="K1914" s="1">
        <v>1.1499999999999999</v>
      </c>
      <c r="L1914" s="1" t="s">
        <v>7354</v>
      </c>
      <c r="M1914" s="1">
        <v>0.14940000000000001</v>
      </c>
      <c r="N1914" s="1" t="s">
        <v>7355</v>
      </c>
      <c r="O1914" s="1" t="s">
        <v>7356</v>
      </c>
      <c r="P1914" s="1">
        <v>2</v>
      </c>
      <c r="Q1914" s="1">
        <v>0</v>
      </c>
      <c r="R1914" s="1">
        <v>0.29870000000000002</v>
      </c>
      <c r="S1914" s="38">
        <v>43678</v>
      </c>
      <c r="T1914" s="1">
        <v>0.69</v>
      </c>
      <c r="U1914" s="1" t="s">
        <v>7357</v>
      </c>
      <c r="V1914" s="1">
        <v>0.20610000000000001</v>
      </c>
      <c r="W1914" s="1" t="s">
        <v>7358</v>
      </c>
      <c r="X1914" s="1" t="b">
        <v>0</v>
      </c>
      <c r="Y1914" s="1" t="b">
        <v>0</v>
      </c>
    </row>
    <row r="1915" spans="1:25" x14ac:dyDescent="0.25">
      <c r="A1915" s="1" t="s">
        <v>7519</v>
      </c>
      <c r="B1915" s="1" t="s">
        <v>7520</v>
      </c>
      <c r="C1915" s="1" t="str">
        <f>VLOOKUP(B1915,店铺SKU信息!E:F,2,0)</f>
        <v>AGM42599-Red-2XL</v>
      </c>
      <c r="D1915" s="1" t="s">
        <v>4185</v>
      </c>
      <c r="E1915" s="1" t="s">
        <v>8478</v>
      </c>
      <c r="F1915" s="1" t="s">
        <v>7352</v>
      </c>
      <c r="G1915" s="1">
        <v>12.2</v>
      </c>
      <c r="H1915" s="1">
        <v>9.3000000000000007</v>
      </c>
      <c r="I1915" s="1">
        <v>1.2</v>
      </c>
      <c r="J1915" s="1" t="s">
        <v>7353</v>
      </c>
      <c r="K1915" s="1">
        <v>0.5</v>
      </c>
      <c r="L1915" s="1" t="s">
        <v>7354</v>
      </c>
      <c r="M1915" s="1">
        <v>7.8600000000000003E-2</v>
      </c>
      <c r="N1915" s="1" t="s">
        <v>7355</v>
      </c>
      <c r="O1915" s="1" t="s">
        <v>7356</v>
      </c>
      <c r="P1915" s="1">
        <v>2</v>
      </c>
      <c r="Q1915" s="1">
        <v>0</v>
      </c>
      <c r="R1915" s="1">
        <v>0.15709999999999999</v>
      </c>
      <c r="S1915" s="38">
        <v>43678</v>
      </c>
      <c r="T1915" s="1">
        <v>0.69</v>
      </c>
      <c r="U1915" s="1" t="s">
        <v>7357</v>
      </c>
      <c r="V1915" s="1">
        <v>0.1084</v>
      </c>
      <c r="W1915" s="1" t="s">
        <v>7358</v>
      </c>
      <c r="X1915" s="1" t="b">
        <v>0</v>
      </c>
      <c r="Y1915" s="1" t="b">
        <v>0</v>
      </c>
    </row>
    <row r="1916" spans="1:25" x14ac:dyDescent="0.25">
      <c r="A1916" s="1" t="s">
        <v>8152</v>
      </c>
      <c r="B1916" s="1" t="s">
        <v>8153</v>
      </c>
      <c r="C1916" s="1" t="str">
        <f>VLOOKUP(B1916,店铺SKU信息!E:F,2,0)</f>
        <v>AGM48899-Burgundy-4XL</v>
      </c>
      <c r="D1916" s="1" t="s">
        <v>8154</v>
      </c>
      <c r="E1916" s="1" t="s">
        <v>8478</v>
      </c>
      <c r="F1916" s="1" t="s">
        <v>7352</v>
      </c>
      <c r="G1916" s="1">
        <v>12.56</v>
      </c>
      <c r="H1916" s="1">
        <v>9.92</v>
      </c>
      <c r="I1916" s="1">
        <v>0.59</v>
      </c>
      <c r="J1916" s="1" t="s">
        <v>7353</v>
      </c>
      <c r="K1916" s="1">
        <v>0.35</v>
      </c>
      <c r="L1916" s="1" t="s">
        <v>7354</v>
      </c>
      <c r="M1916" s="1">
        <v>4.2599999999999999E-2</v>
      </c>
      <c r="N1916" s="1" t="s">
        <v>7355</v>
      </c>
      <c r="O1916" s="1" t="s">
        <v>7356</v>
      </c>
      <c r="P1916" s="1">
        <v>1</v>
      </c>
      <c r="Q1916" s="1">
        <v>0</v>
      </c>
      <c r="R1916" s="1">
        <v>4.2599999999999999E-2</v>
      </c>
      <c r="S1916" s="38">
        <v>43678</v>
      </c>
      <c r="T1916" s="1">
        <v>0.69</v>
      </c>
      <c r="U1916" s="1" t="s">
        <v>7357</v>
      </c>
      <c r="V1916" s="1">
        <v>2.9399999999999999E-2</v>
      </c>
      <c r="W1916" s="1" t="s">
        <v>7358</v>
      </c>
      <c r="X1916" s="1" t="b">
        <v>0</v>
      </c>
      <c r="Y1916" s="1" t="b">
        <v>0</v>
      </c>
    </row>
    <row r="1917" spans="1:25" x14ac:dyDescent="0.25">
      <c r="A1917" s="1" t="s">
        <v>8090</v>
      </c>
      <c r="B1917" s="1" t="s">
        <v>8091</v>
      </c>
      <c r="C1917" s="1" t="str">
        <f>VLOOKUP(B1917,店铺SKU信息!E:F,2,0)</f>
        <v>AGM19377-Gray-4XL</v>
      </c>
      <c r="D1917" s="1" t="s">
        <v>8092</v>
      </c>
      <c r="E1917" s="1" t="s">
        <v>8478</v>
      </c>
      <c r="F1917" s="1" t="s">
        <v>7352</v>
      </c>
      <c r="G1917" s="1">
        <v>12.68</v>
      </c>
      <c r="H1917" s="1">
        <v>10.19</v>
      </c>
      <c r="I1917" s="1">
        <v>1.18</v>
      </c>
      <c r="J1917" s="1" t="s">
        <v>7353</v>
      </c>
      <c r="K1917" s="1">
        <v>0.4</v>
      </c>
      <c r="L1917" s="1" t="s">
        <v>7354</v>
      </c>
      <c r="M1917" s="1">
        <v>8.8300000000000003E-2</v>
      </c>
      <c r="N1917" s="1" t="s">
        <v>7355</v>
      </c>
      <c r="O1917" s="1" t="s">
        <v>7356</v>
      </c>
      <c r="P1917" s="1">
        <v>1</v>
      </c>
      <c r="Q1917" s="1">
        <v>0</v>
      </c>
      <c r="R1917" s="1">
        <v>8.8300000000000003E-2</v>
      </c>
      <c r="S1917" s="38">
        <v>43678</v>
      </c>
      <c r="T1917" s="1">
        <v>0.69</v>
      </c>
      <c r="U1917" s="1" t="s">
        <v>7357</v>
      </c>
      <c r="V1917" s="1">
        <v>6.0900000000000003E-2</v>
      </c>
      <c r="W1917" s="1" t="s">
        <v>7358</v>
      </c>
      <c r="X1917" s="1" t="b">
        <v>0</v>
      </c>
      <c r="Y1917" s="1" t="b">
        <v>0</v>
      </c>
    </row>
    <row r="1918" spans="1:25" x14ac:dyDescent="0.25">
      <c r="A1918" s="1" t="s">
        <v>8102</v>
      </c>
      <c r="B1918" s="1" t="s">
        <v>8103</v>
      </c>
      <c r="C1918" s="1" t="str">
        <f>VLOOKUP(B1918,店铺SKU信息!E:F,2,0)</f>
        <v>AGM42588-Green-XL</v>
      </c>
      <c r="D1918" s="1" t="s">
        <v>8104</v>
      </c>
      <c r="E1918" s="1" t="s">
        <v>8478</v>
      </c>
      <c r="F1918" s="1" t="s">
        <v>7352</v>
      </c>
      <c r="G1918" s="1">
        <v>12.1</v>
      </c>
      <c r="H1918" s="1">
        <v>8.9</v>
      </c>
      <c r="I1918" s="1">
        <v>2.4</v>
      </c>
      <c r="J1918" s="1" t="s">
        <v>7353</v>
      </c>
      <c r="K1918" s="1">
        <v>1.1499999999999999</v>
      </c>
      <c r="L1918" s="1" t="s">
        <v>7354</v>
      </c>
      <c r="M1918" s="1">
        <v>0.14940000000000001</v>
      </c>
      <c r="N1918" s="1" t="s">
        <v>7355</v>
      </c>
      <c r="O1918" s="1" t="s">
        <v>7356</v>
      </c>
      <c r="P1918" s="1">
        <v>1</v>
      </c>
      <c r="Q1918" s="1">
        <v>0</v>
      </c>
      <c r="R1918" s="1">
        <v>0.14940000000000001</v>
      </c>
      <c r="S1918" s="38">
        <v>43678</v>
      </c>
      <c r="T1918" s="1">
        <v>0.69</v>
      </c>
      <c r="U1918" s="1" t="s">
        <v>7357</v>
      </c>
      <c r="V1918" s="1">
        <v>0.1031</v>
      </c>
      <c r="W1918" s="1" t="s">
        <v>7358</v>
      </c>
      <c r="X1918" s="1" t="b">
        <v>0</v>
      </c>
      <c r="Y1918" s="1" t="b">
        <v>0</v>
      </c>
    </row>
    <row r="1919" spans="1:25" x14ac:dyDescent="0.25">
      <c r="A1919" s="1" t="s">
        <v>7895</v>
      </c>
      <c r="B1919" s="1" t="s">
        <v>7896</v>
      </c>
      <c r="C1919" s="1" t="str">
        <f>VLOOKUP(B1919,店铺SKU信息!E:F,2,0)</f>
        <v>AGM42588-Burgundy-2XL</v>
      </c>
      <c r="D1919" s="1" t="s">
        <v>2834</v>
      </c>
      <c r="E1919" s="1" t="s">
        <v>8478</v>
      </c>
      <c r="F1919" s="1" t="s">
        <v>7352</v>
      </c>
      <c r="G1919" s="1">
        <v>12.1</v>
      </c>
      <c r="H1919" s="1">
        <v>8.9</v>
      </c>
      <c r="I1919" s="1">
        <v>2.4</v>
      </c>
      <c r="J1919" s="1" t="s">
        <v>7353</v>
      </c>
      <c r="K1919" s="1">
        <v>1.1499999999999999</v>
      </c>
      <c r="L1919" s="1" t="s">
        <v>7354</v>
      </c>
      <c r="M1919" s="1">
        <v>0.14940000000000001</v>
      </c>
      <c r="N1919" s="1" t="s">
        <v>7355</v>
      </c>
      <c r="O1919" s="1" t="s">
        <v>7356</v>
      </c>
      <c r="P1919" s="1">
        <v>1</v>
      </c>
      <c r="Q1919" s="1">
        <v>0</v>
      </c>
      <c r="R1919" s="1">
        <v>0.14940000000000001</v>
      </c>
      <c r="S1919" s="38">
        <v>43678</v>
      </c>
      <c r="T1919" s="1">
        <v>0.69</v>
      </c>
      <c r="U1919" s="1" t="s">
        <v>7357</v>
      </c>
      <c r="V1919" s="1">
        <v>0.1031</v>
      </c>
      <c r="W1919" s="1" t="s">
        <v>7358</v>
      </c>
      <c r="X1919" s="1" t="b">
        <v>0</v>
      </c>
      <c r="Y1919" s="1" t="b">
        <v>0</v>
      </c>
    </row>
    <row r="1920" spans="1:25" x14ac:dyDescent="0.25">
      <c r="A1920" s="1" t="s">
        <v>7545</v>
      </c>
      <c r="B1920" s="1" t="s">
        <v>7546</v>
      </c>
      <c r="C1920" s="1" t="str">
        <f>VLOOKUP(B1920,店铺SKU信息!E:F,2,0)</f>
        <v>AGCY6812-Red-XL</v>
      </c>
      <c r="D1920" s="1" t="s">
        <v>7547</v>
      </c>
      <c r="E1920" s="1" t="s">
        <v>8478</v>
      </c>
      <c r="F1920" s="1" t="s">
        <v>7352</v>
      </c>
      <c r="G1920" s="1">
        <v>13.07</v>
      </c>
      <c r="H1920" s="1">
        <v>10.28</v>
      </c>
      <c r="I1920" s="1">
        <v>0.79</v>
      </c>
      <c r="J1920" s="1" t="s">
        <v>7353</v>
      </c>
      <c r="K1920" s="1">
        <v>0.2</v>
      </c>
      <c r="L1920" s="1" t="s">
        <v>7354</v>
      </c>
      <c r="M1920" s="1">
        <v>6.1400000000000003E-2</v>
      </c>
      <c r="N1920" s="1" t="s">
        <v>7355</v>
      </c>
      <c r="O1920" s="1" t="s">
        <v>7356</v>
      </c>
      <c r="P1920" s="1">
        <v>2</v>
      </c>
      <c r="Q1920" s="1">
        <v>1.1599999999999999</v>
      </c>
      <c r="R1920" s="1">
        <v>5.1499999999999997E-2</v>
      </c>
      <c r="S1920" s="38">
        <v>43678</v>
      </c>
      <c r="T1920" s="1">
        <v>0.69</v>
      </c>
      <c r="U1920" s="1" t="s">
        <v>7357</v>
      </c>
      <c r="V1920" s="1">
        <v>3.5499999999999997E-2</v>
      </c>
      <c r="W1920" s="1" t="s">
        <v>7358</v>
      </c>
      <c r="X1920" s="1" t="b">
        <v>0</v>
      </c>
      <c r="Y1920" s="1" t="b">
        <v>0</v>
      </c>
    </row>
    <row r="1921" spans="1:25" x14ac:dyDescent="0.25">
      <c r="A1921" s="1" t="s">
        <v>8479</v>
      </c>
      <c r="B1921" s="1" t="s">
        <v>8480</v>
      </c>
      <c r="C1921" s="1" t="str">
        <f>VLOOKUP(B1921,店铺SKU信息!E:F,2,0)</f>
        <v>AGCY49255-White-XL</v>
      </c>
      <c r="D1921" s="1" t="s">
        <v>8481</v>
      </c>
      <c r="E1921" s="1" t="s">
        <v>8478</v>
      </c>
      <c r="F1921" s="1" t="s">
        <v>7352</v>
      </c>
      <c r="G1921" s="1">
        <v>12.3</v>
      </c>
      <c r="H1921" s="1">
        <v>8.9</v>
      </c>
      <c r="I1921" s="1">
        <v>1.3</v>
      </c>
      <c r="J1921" s="1" t="s">
        <v>7353</v>
      </c>
      <c r="K1921" s="1">
        <v>0.55000000000000004</v>
      </c>
      <c r="L1921" s="1" t="s">
        <v>7354</v>
      </c>
      <c r="M1921" s="1">
        <v>8.2299999999999998E-2</v>
      </c>
      <c r="N1921" s="1" t="s">
        <v>7355</v>
      </c>
      <c r="O1921" s="1" t="s">
        <v>7356</v>
      </c>
      <c r="P1921" s="1">
        <v>4</v>
      </c>
      <c r="Q1921" s="1">
        <v>2.3199999999999998</v>
      </c>
      <c r="R1921" s="1">
        <v>0.13800000000000001</v>
      </c>
      <c r="S1921" s="38">
        <v>43678</v>
      </c>
      <c r="T1921" s="1">
        <v>0.69</v>
      </c>
      <c r="U1921" s="1" t="s">
        <v>7357</v>
      </c>
      <c r="V1921" s="1">
        <v>9.5200000000000007E-2</v>
      </c>
      <c r="W1921" s="1" t="s">
        <v>7358</v>
      </c>
      <c r="X1921" s="1" t="b">
        <v>0</v>
      </c>
      <c r="Y1921" s="1" t="b">
        <v>0</v>
      </c>
    </row>
    <row r="1922" spans="1:25" x14ac:dyDescent="0.25">
      <c r="A1922" s="1" t="s">
        <v>8158</v>
      </c>
      <c r="B1922" s="1" t="s">
        <v>8159</v>
      </c>
      <c r="C1922" s="1" t="str">
        <f>VLOOKUP(B1922,店铺SKU信息!E:F,2,0)</f>
        <v>AGM19377-Gray-2XL</v>
      </c>
      <c r="D1922" s="1" t="s">
        <v>8160</v>
      </c>
      <c r="E1922" s="1" t="s">
        <v>8478</v>
      </c>
      <c r="F1922" s="1" t="s">
        <v>7352</v>
      </c>
      <c r="G1922" s="1">
        <v>12.68</v>
      </c>
      <c r="H1922" s="1">
        <v>10.19</v>
      </c>
      <c r="I1922" s="1">
        <v>1.18</v>
      </c>
      <c r="J1922" s="1" t="s">
        <v>7353</v>
      </c>
      <c r="K1922" s="1">
        <v>0.4</v>
      </c>
      <c r="L1922" s="1" t="s">
        <v>7354</v>
      </c>
      <c r="M1922" s="1">
        <v>8.8300000000000003E-2</v>
      </c>
      <c r="N1922" s="1" t="s">
        <v>7355</v>
      </c>
      <c r="O1922" s="1" t="s">
        <v>7356</v>
      </c>
      <c r="P1922" s="1">
        <v>1</v>
      </c>
      <c r="Q1922" s="1">
        <v>0</v>
      </c>
      <c r="R1922" s="1">
        <v>8.8300000000000003E-2</v>
      </c>
      <c r="S1922" s="38">
        <v>43678</v>
      </c>
      <c r="T1922" s="1">
        <v>0.69</v>
      </c>
      <c r="U1922" s="1" t="s">
        <v>7357</v>
      </c>
      <c r="V1922" s="1">
        <v>6.0900000000000003E-2</v>
      </c>
      <c r="W1922" s="1" t="s">
        <v>7358</v>
      </c>
      <c r="X1922" s="1" t="b">
        <v>0</v>
      </c>
      <c r="Y1922" s="1" t="b">
        <v>0</v>
      </c>
    </row>
    <row r="1923" spans="1:25" x14ac:dyDescent="0.25">
      <c r="A1923" s="1" t="s">
        <v>8026</v>
      </c>
      <c r="B1923" s="1" t="s">
        <v>8027</v>
      </c>
      <c r="C1923" s="1" t="str">
        <f>VLOOKUP(B1923,店铺SKU信息!E:F,2,0)</f>
        <v>AGM42599-Army Green-2XL</v>
      </c>
      <c r="D1923" s="1" t="s">
        <v>4182</v>
      </c>
      <c r="E1923" s="1" t="s">
        <v>8478</v>
      </c>
      <c r="F1923" s="1" t="s">
        <v>7352</v>
      </c>
      <c r="G1923" s="1">
        <v>12.2</v>
      </c>
      <c r="H1923" s="1">
        <v>9.3000000000000007</v>
      </c>
      <c r="I1923" s="1">
        <v>1.2</v>
      </c>
      <c r="J1923" s="1" t="s">
        <v>7353</v>
      </c>
      <c r="K1923" s="1">
        <v>0.5</v>
      </c>
      <c r="L1923" s="1" t="s">
        <v>7354</v>
      </c>
      <c r="M1923" s="1">
        <v>7.8600000000000003E-2</v>
      </c>
      <c r="N1923" s="1" t="s">
        <v>7355</v>
      </c>
      <c r="O1923" s="1" t="s">
        <v>7356</v>
      </c>
      <c r="P1923" s="1">
        <v>2</v>
      </c>
      <c r="Q1923" s="1">
        <v>0</v>
      </c>
      <c r="R1923" s="1">
        <v>0.15709999999999999</v>
      </c>
      <c r="S1923" s="38">
        <v>43678</v>
      </c>
      <c r="T1923" s="1">
        <v>0.69</v>
      </c>
      <c r="U1923" s="1" t="s">
        <v>7357</v>
      </c>
      <c r="V1923" s="1">
        <v>0.1084</v>
      </c>
      <c r="W1923" s="1" t="s">
        <v>7358</v>
      </c>
      <c r="X1923" s="1" t="b">
        <v>0</v>
      </c>
      <c r="Y1923" s="1" t="b">
        <v>0</v>
      </c>
    </row>
    <row r="1924" spans="1:25" x14ac:dyDescent="0.25">
      <c r="A1924" s="1" t="s">
        <v>8187</v>
      </c>
      <c r="B1924" s="1" t="s">
        <v>8188</v>
      </c>
      <c r="C1924" s="1" t="str">
        <f>VLOOKUP(B1924,店铺SKU信息!E:F,2,0)</f>
        <v>AGM42566-Purple-2XL</v>
      </c>
      <c r="D1924" s="1" t="s">
        <v>8189</v>
      </c>
      <c r="E1924" s="1" t="s">
        <v>8478</v>
      </c>
      <c r="F1924" s="1" t="s">
        <v>7352</v>
      </c>
      <c r="G1924" s="1">
        <v>10.5</v>
      </c>
      <c r="H1924" s="1">
        <v>3.8</v>
      </c>
      <c r="I1924" s="1">
        <v>2.2999999999999998</v>
      </c>
      <c r="J1924" s="1" t="s">
        <v>7353</v>
      </c>
      <c r="K1924" s="1">
        <v>0.6</v>
      </c>
      <c r="L1924" s="1" t="s">
        <v>7354</v>
      </c>
      <c r="M1924" s="1">
        <v>5.3100000000000001E-2</v>
      </c>
      <c r="N1924" s="1" t="s">
        <v>7355</v>
      </c>
      <c r="O1924" s="1" t="s">
        <v>7356</v>
      </c>
      <c r="P1924" s="1">
        <v>2</v>
      </c>
      <c r="Q1924" s="1">
        <v>0</v>
      </c>
      <c r="R1924" s="1">
        <v>0.1062</v>
      </c>
      <c r="S1924" s="38">
        <v>43678</v>
      </c>
      <c r="T1924" s="1">
        <v>0.69</v>
      </c>
      <c r="U1924" s="1" t="s">
        <v>7357</v>
      </c>
      <c r="V1924" s="1">
        <v>7.3300000000000004E-2</v>
      </c>
      <c r="W1924" s="1" t="s">
        <v>7358</v>
      </c>
      <c r="X1924" s="1" t="b">
        <v>0</v>
      </c>
      <c r="Y1924" s="1" t="b">
        <v>0</v>
      </c>
    </row>
    <row r="1925" spans="1:25" x14ac:dyDescent="0.25">
      <c r="A1925" s="1" t="s">
        <v>7826</v>
      </c>
      <c r="B1925" s="1" t="s">
        <v>7827</v>
      </c>
      <c r="C1925" s="1" t="str">
        <f>VLOOKUP(B1925,店铺SKU信息!E:F,2,0)</f>
        <v>AGM42566-Burgundy-3XL</v>
      </c>
      <c r="D1925" s="1" t="s">
        <v>7828</v>
      </c>
      <c r="E1925" s="1" t="s">
        <v>8478</v>
      </c>
      <c r="F1925" s="1" t="s">
        <v>7352</v>
      </c>
      <c r="G1925" s="1">
        <v>10.5</v>
      </c>
      <c r="H1925" s="1">
        <v>3.8</v>
      </c>
      <c r="I1925" s="1">
        <v>2.2999999999999998</v>
      </c>
      <c r="J1925" s="1" t="s">
        <v>7353</v>
      </c>
      <c r="K1925" s="1">
        <v>0.6</v>
      </c>
      <c r="L1925" s="1" t="s">
        <v>7354</v>
      </c>
      <c r="M1925" s="1">
        <v>5.3100000000000001E-2</v>
      </c>
      <c r="N1925" s="1" t="s">
        <v>7355</v>
      </c>
      <c r="O1925" s="1" t="s">
        <v>7356</v>
      </c>
      <c r="P1925" s="1">
        <v>1</v>
      </c>
      <c r="Q1925" s="1">
        <v>0</v>
      </c>
      <c r="R1925" s="1">
        <v>5.3100000000000001E-2</v>
      </c>
      <c r="S1925" s="38">
        <v>43678</v>
      </c>
      <c r="T1925" s="1">
        <v>0.69</v>
      </c>
      <c r="U1925" s="1" t="s">
        <v>7357</v>
      </c>
      <c r="V1925" s="1">
        <v>3.6600000000000001E-2</v>
      </c>
      <c r="W1925" s="1" t="s">
        <v>7358</v>
      </c>
      <c r="X1925" s="1" t="b">
        <v>0</v>
      </c>
      <c r="Y1925" s="1" t="b">
        <v>0</v>
      </c>
    </row>
    <row r="1926" spans="1:25" x14ac:dyDescent="0.25">
      <c r="A1926" s="1" t="s">
        <v>8220</v>
      </c>
      <c r="B1926" s="1" t="s">
        <v>8221</v>
      </c>
      <c r="C1926" s="1" t="str">
        <f>VLOOKUP(B1926,店铺SKU信息!E:F,2,0)</f>
        <v>AGM19299-Blue-XL</v>
      </c>
      <c r="D1926" s="1" t="s">
        <v>8222</v>
      </c>
      <c r="E1926" s="1" t="s">
        <v>8478</v>
      </c>
      <c r="F1926" s="1" t="s">
        <v>7352</v>
      </c>
      <c r="G1926" s="1">
        <v>11.7</v>
      </c>
      <c r="H1926" s="1">
        <v>10.9</v>
      </c>
      <c r="I1926" s="1">
        <v>1.6</v>
      </c>
      <c r="J1926" s="1" t="s">
        <v>7353</v>
      </c>
      <c r="K1926" s="1">
        <v>0.78</v>
      </c>
      <c r="L1926" s="1" t="s">
        <v>7354</v>
      </c>
      <c r="M1926" s="1">
        <v>0.1181</v>
      </c>
      <c r="N1926" s="1" t="s">
        <v>7355</v>
      </c>
      <c r="O1926" s="1" t="s">
        <v>7356</v>
      </c>
      <c r="P1926" s="1">
        <v>1</v>
      </c>
      <c r="Q1926" s="1">
        <v>0</v>
      </c>
      <c r="R1926" s="1">
        <v>0.1181</v>
      </c>
      <c r="S1926" s="38">
        <v>43678</v>
      </c>
      <c r="T1926" s="1">
        <v>0.69</v>
      </c>
      <c r="U1926" s="1" t="s">
        <v>7357</v>
      </c>
      <c r="V1926" s="1">
        <v>8.1500000000000003E-2</v>
      </c>
      <c r="W1926" s="1" t="s">
        <v>7358</v>
      </c>
      <c r="X1926" s="1" t="b">
        <v>0</v>
      </c>
      <c r="Y1926" s="1" t="b">
        <v>0</v>
      </c>
    </row>
    <row r="1927" spans="1:25" x14ac:dyDescent="0.25">
      <c r="A1927" s="1" t="s">
        <v>8096</v>
      </c>
      <c r="B1927" s="1" t="s">
        <v>8097</v>
      </c>
      <c r="C1927" s="1" t="str">
        <f>VLOOKUP(B1927,店铺SKU信息!E:F,2,0)</f>
        <v>AGM42588-Burgundy-3XL</v>
      </c>
      <c r="D1927" s="1" t="s">
        <v>3402</v>
      </c>
      <c r="E1927" s="1" t="s">
        <v>8478</v>
      </c>
      <c r="F1927" s="1" t="s">
        <v>7352</v>
      </c>
      <c r="G1927" s="1">
        <v>12.1</v>
      </c>
      <c r="H1927" s="1">
        <v>8.9</v>
      </c>
      <c r="I1927" s="1">
        <v>2.4</v>
      </c>
      <c r="J1927" s="1" t="s">
        <v>7353</v>
      </c>
      <c r="K1927" s="1">
        <v>1.1499999999999999</v>
      </c>
      <c r="L1927" s="1" t="s">
        <v>7354</v>
      </c>
      <c r="M1927" s="1">
        <v>0.14940000000000001</v>
      </c>
      <c r="N1927" s="1" t="s">
        <v>7355</v>
      </c>
      <c r="O1927" s="1" t="s">
        <v>7356</v>
      </c>
      <c r="P1927" s="1">
        <v>2</v>
      </c>
      <c r="Q1927" s="1">
        <v>0</v>
      </c>
      <c r="R1927" s="1">
        <v>0.29870000000000002</v>
      </c>
      <c r="S1927" s="38">
        <v>43678</v>
      </c>
      <c r="T1927" s="1">
        <v>0.69</v>
      </c>
      <c r="U1927" s="1" t="s">
        <v>7357</v>
      </c>
      <c r="V1927" s="1">
        <v>0.20610000000000001</v>
      </c>
      <c r="W1927" s="1" t="s">
        <v>7358</v>
      </c>
      <c r="X1927" s="1" t="b">
        <v>0</v>
      </c>
      <c r="Y1927" s="1" t="b">
        <v>0</v>
      </c>
    </row>
    <row r="1928" spans="1:25" x14ac:dyDescent="0.25">
      <c r="A1928" s="1" t="s">
        <v>8036</v>
      </c>
      <c r="B1928" s="1" t="s">
        <v>8037</v>
      </c>
      <c r="C1928" s="1" t="str">
        <f>VLOOKUP(B1928,店铺SKU信息!E:F,2,0)</f>
        <v>AGM19377-Black-XL</v>
      </c>
      <c r="D1928" s="1" t="s">
        <v>8038</v>
      </c>
      <c r="E1928" s="1" t="s">
        <v>8478</v>
      </c>
      <c r="F1928" s="1" t="s">
        <v>7352</v>
      </c>
      <c r="G1928" s="1">
        <v>12.68</v>
      </c>
      <c r="H1928" s="1">
        <v>10.19</v>
      </c>
      <c r="I1928" s="1">
        <v>1.18</v>
      </c>
      <c r="J1928" s="1" t="s">
        <v>7353</v>
      </c>
      <c r="K1928" s="1">
        <v>0.4</v>
      </c>
      <c r="L1928" s="1" t="s">
        <v>7354</v>
      </c>
      <c r="M1928" s="1">
        <v>8.8300000000000003E-2</v>
      </c>
      <c r="N1928" s="1" t="s">
        <v>7355</v>
      </c>
      <c r="O1928" s="1" t="s">
        <v>7356</v>
      </c>
      <c r="P1928" s="1">
        <v>0.97</v>
      </c>
      <c r="Q1928" s="1">
        <v>0</v>
      </c>
      <c r="R1928" s="1">
        <v>8.5500000000000007E-2</v>
      </c>
      <c r="S1928" s="38">
        <v>43678</v>
      </c>
      <c r="T1928" s="1">
        <v>0.69</v>
      </c>
      <c r="U1928" s="1" t="s">
        <v>7357</v>
      </c>
      <c r="V1928" s="1">
        <v>5.8999999999999997E-2</v>
      </c>
      <c r="W1928" s="1" t="s">
        <v>7358</v>
      </c>
      <c r="X1928" s="1" t="b">
        <v>0</v>
      </c>
      <c r="Y1928" s="1" t="b">
        <v>0</v>
      </c>
    </row>
    <row r="1929" spans="1:25" x14ac:dyDescent="0.25">
      <c r="A1929" s="1" t="s">
        <v>7535</v>
      </c>
      <c r="B1929" s="1" t="s">
        <v>7536</v>
      </c>
      <c r="C1929" s="1" t="str">
        <f>VLOOKUP(B1929,店铺SKU信息!E:F,2,0)</f>
        <v>AGM48899-Black-XL</v>
      </c>
      <c r="D1929" s="1" t="s">
        <v>7537</v>
      </c>
      <c r="E1929" s="1" t="s">
        <v>8478</v>
      </c>
      <c r="F1929" s="1" t="s">
        <v>7352</v>
      </c>
      <c r="G1929" s="1">
        <v>12.56</v>
      </c>
      <c r="H1929" s="1">
        <v>9.92</v>
      </c>
      <c r="I1929" s="1">
        <v>0.59</v>
      </c>
      <c r="J1929" s="1" t="s">
        <v>7353</v>
      </c>
      <c r="K1929" s="1">
        <v>0.35</v>
      </c>
      <c r="L1929" s="1" t="s">
        <v>7354</v>
      </c>
      <c r="M1929" s="1">
        <v>4.2599999999999999E-2</v>
      </c>
      <c r="N1929" s="1" t="s">
        <v>7355</v>
      </c>
      <c r="O1929" s="1" t="s">
        <v>7356</v>
      </c>
      <c r="P1929" s="1">
        <v>1</v>
      </c>
      <c r="Q1929" s="1">
        <v>0</v>
      </c>
      <c r="R1929" s="1">
        <v>4.2599999999999999E-2</v>
      </c>
      <c r="S1929" s="38">
        <v>43678</v>
      </c>
      <c r="T1929" s="1">
        <v>0.69</v>
      </c>
      <c r="U1929" s="1" t="s">
        <v>7357</v>
      </c>
      <c r="V1929" s="1">
        <v>2.9399999999999999E-2</v>
      </c>
      <c r="W1929" s="1" t="s">
        <v>7358</v>
      </c>
      <c r="X1929" s="1" t="b">
        <v>0</v>
      </c>
      <c r="Y1929" s="1" t="b">
        <v>0</v>
      </c>
    </row>
    <row r="1930" spans="1:25" x14ac:dyDescent="0.25">
      <c r="A1930" s="1" t="s">
        <v>8052</v>
      </c>
      <c r="B1930" s="1" t="s">
        <v>8053</v>
      </c>
      <c r="C1930" s="1" t="str">
        <f>VLOOKUP(B1930,店铺SKU信息!E:F,2,0)</f>
        <v>AGM42599-Army Green-3XL</v>
      </c>
      <c r="D1930" s="1" t="s">
        <v>8054</v>
      </c>
      <c r="E1930" s="1" t="s">
        <v>8478</v>
      </c>
      <c r="F1930" s="1" t="s">
        <v>7352</v>
      </c>
      <c r="G1930" s="1">
        <v>12.2</v>
      </c>
      <c r="H1930" s="1">
        <v>9.3000000000000007</v>
      </c>
      <c r="I1930" s="1">
        <v>1.2</v>
      </c>
      <c r="J1930" s="1" t="s">
        <v>7353</v>
      </c>
      <c r="K1930" s="1">
        <v>0.5</v>
      </c>
      <c r="L1930" s="1" t="s">
        <v>7354</v>
      </c>
      <c r="M1930" s="1">
        <v>7.8600000000000003E-2</v>
      </c>
      <c r="N1930" s="1" t="s">
        <v>7355</v>
      </c>
      <c r="O1930" s="1" t="s">
        <v>7356</v>
      </c>
      <c r="P1930" s="1">
        <v>2</v>
      </c>
      <c r="Q1930" s="1">
        <v>0</v>
      </c>
      <c r="R1930" s="1">
        <v>0.15709999999999999</v>
      </c>
      <c r="S1930" s="38">
        <v>43678</v>
      </c>
      <c r="T1930" s="1">
        <v>0.69</v>
      </c>
      <c r="U1930" s="1" t="s">
        <v>7357</v>
      </c>
      <c r="V1930" s="1">
        <v>0.1084</v>
      </c>
      <c r="W1930" s="1" t="s">
        <v>7358</v>
      </c>
      <c r="X1930" s="1" t="b">
        <v>0</v>
      </c>
      <c r="Y1930" s="1" t="b">
        <v>0</v>
      </c>
    </row>
    <row r="1931" spans="1:25" x14ac:dyDescent="0.25">
      <c r="A1931" s="1" t="s">
        <v>7564</v>
      </c>
      <c r="B1931" s="1" t="s">
        <v>7565</v>
      </c>
      <c r="C1931" s="1" t="str">
        <f>VLOOKUP(B1931,店铺SKU信息!E:F,2,0)</f>
        <v>AGCY6820-Black-XL</v>
      </c>
      <c r="D1931" s="1" t="s">
        <v>2953</v>
      </c>
      <c r="E1931" s="1" t="s">
        <v>8478</v>
      </c>
      <c r="F1931" s="1" t="s">
        <v>7352</v>
      </c>
      <c r="G1931" s="1">
        <v>13.07</v>
      </c>
      <c r="H1931" s="1">
        <v>10.28</v>
      </c>
      <c r="I1931" s="1">
        <v>0.79</v>
      </c>
      <c r="J1931" s="1" t="s">
        <v>7353</v>
      </c>
      <c r="K1931" s="1">
        <v>0.2</v>
      </c>
      <c r="L1931" s="1" t="s">
        <v>7354</v>
      </c>
      <c r="M1931" s="1">
        <v>6.1400000000000003E-2</v>
      </c>
      <c r="N1931" s="1" t="s">
        <v>7355</v>
      </c>
      <c r="O1931" s="1" t="s">
        <v>7356</v>
      </c>
      <c r="P1931" s="1">
        <v>0.1</v>
      </c>
      <c r="Q1931" s="1">
        <v>0</v>
      </c>
      <c r="R1931" s="1">
        <v>5.8999999999999999E-3</v>
      </c>
      <c r="S1931" s="38">
        <v>43678</v>
      </c>
      <c r="T1931" s="1">
        <v>0.69</v>
      </c>
      <c r="U1931" s="1" t="s">
        <v>7357</v>
      </c>
      <c r="V1931" s="1">
        <v>4.1000000000000003E-3</v>
      </c>
      <c r="W1931" s="1" t="s">
        <v>7358</v>
      </c>
      <c r="X1931" s="1" t="b">
        <v>0</v>
      </c>
      <c r="Y1931" s="1" t="b">
        <v>0</v>
      </c>
    </row>
    <row r="1932" spans="1:25" x14ac:dyDescent="0.25">
      <c r="A1932" s="1" t="s">
        <v>7845</v>
      </c>
      <c r="B1932" s="1" t="s">
        <v>7846</v>
      </c>
      <c r="C1932" s="1" t="str">
        <f>VLOOKUP(B1932,店铺SKU信息!E:F,2,0)</f>
        <v>AGM42600-Red-3XL</v>
      </c>
      <c r="D1932" s="1" t="s">
        <v>7847</v>
      </c>
      <c r="E1932" s="1" t="s">
        <v>8478</v>
      </c>
      <c r="F1932" s="1" t="s">
        <v>7352</v>
      </c>
      <c r="G1932" s="1">
        <v>12.85</v>
      </c>
      <c r="H1932" s="1">
        <v>9.0399999999999991</v>
      </c>
      <c r="I1932" s="1">
        <v>1.65</v>
      </c>
      <c r="J1932" s="1" t="s">
        <v>7353</v>
      </c>
      <c r="K1932" s="1">
        <v>0.45</v>
      </c>
      <c r="L1932" s="1" t="s">
        <v>7354</v>
      </c>
      <c r="M1932" s="1">
        <v>0.1109</v>
      </c>
      <c r="N1932" s="1" t="s">
        <v>7355</v>
      </c>
      <c r="O1932" s="1" t="s">
        <v>7356</v>
      </c>
      <c r="P1932" s="1">
        <v>0.77</v>
      </c>
      <c r="Q1932" s="1">
        <v>0</v>
      </c>
      <c r="R1932" s="1">
        <v>8.5800000000000001E-2</v>
      </c>
      <c r="S1932" s="38">
        <v>43678</v>
      </c>
      <c r="T1932" s="1">
        <v>0.69</v>
      </c>
      <c r="U1932" s="1" t="s">
        <v>7357</v>
      </c>
      <c r="V1932" s="1">
        <v>5.9200000000000003E-2</v>
      </c>
      <c r="W1932" s="1" t="s">
        <v>7358</v>
      </c>
      <c r="X1932" s="1" t="b">
        <v>0</v>
      </c>
      <c r="Y1932" s="1" t="b">
        <v>0</v>
      </c>
    </row>
    <row r="1933" spans="1:25" x14ac:dyDescent="0.25">
      <c r="A1933" s="1" t="s">
        <v>7521</v>
      </c>
      <c r="B1933" s="1" t="s">
        <v>7522</v>
      </c>
      <c r="C1933" s="1" t="str">
        <f>VLOOKUP(B1933,店铺SKU信息!E:F,2,0)</f>
        <v>AGM42644-White Stripe-4XL</v>
      </c>
      <c r="D1933" s="1" t="s">
        <v>7523</v>
      </c>
      <c r="E1933" s="1" t="s">
        <v>8478</v>
      </c>
      <c r="F1933" s="1" t="s">
        <v>7352</v>
      </c>
      <c r="G1933" s="1">
        <v>12.7</v>
      </c>
      <c r="H1933" s="1">
        <v>9.9</v>
      </c>
      <c r="I1933" s="1">
        <v>0.8</v>
      </c>
      <c r="J1933" s="1" t="s">
        <v>7353</v>
      </c>
      <c r="K1933" s="1">
        <v>0.65</v>
      </c>
      <c r="L1933" s="1" t="s">
        <v>7354</v>
      </c>
      <c r="M1933" s="1">
        <v>5.8099999999999999E-2</v>
      </c>
      <c r="N1933" s="1" t="s">
        <v>7355</v>
      </c>
      <c r="O1933" s="1" t="s">
        <v>7356</v>
      </c>
      <c r="P1933" s="1">
        <v>2</v>
      </c>
      <c r="Q1933" s="1">
        <v>0</v>
      </c>
      <c r="R1933" s="1">
        <v>0.1162</v>
      </c>
      <c r="S1933" s="38">
        <v>43678</v>
      </c>
      <c r="T1933" s="1">
        <v>0.69</v>
      </c>
      <c r="U1933" s="1" t="s">
        <v>7357</v>
      </c>
      <c r="V1933" s="1">
        <v>8.0199999999999994E-2</v>
      </c>
      <c r="W1933" s="1" t="s">
        <v>7358</v>
      </c>
      <c r="X1933" s="1" t="b">
        <v>0</v>
      </c>
      <c r="Y1933" s="1" t="b">
        <v>0</v>
      </c>
    </row>
    <row r="1934" spans="1:25" x14ac:dyDescent="0.25">
      <c r="A1934" s="1" t="s">
        <v>7510</v>
      </c>
      <c r="B1934" s="1" t="s">
        <v>7511</v>
      </c>
      <c r="C1934" s="1" t="str">
        <f>VLOOKUP(B1934,店铺SKU信息!E:F,2,0)</f>
        <v>AGM48899-Burgundy-XL</v>
      </c>
      <c r="D1934" s="1" t="s">
        <v>7512</v>
      </c>
      <c r="E1934" s="1" t="s">
        <v>8478</v>
      </c>
      <c r="F1934" s="1" t="s">
        <v>7352</v>
      </c>
      <c r="G1934" s="1">
        <v>12.56</v>
      </c>
      <c r="H1934" s="1">
        <v>9.92</v>
      </c>
      <c r="I1934" s="1">
        <v>0.59</v>
      </c>
      <c r="J1934" s="1" t="s">
        <v>7353</v>
      </c>
      <c r="K1934" s="1">
        <v>0.35</v>
      </c>
      <c r="L1934" s="1" t="s">
        <v>7354</v>
      </c>
      <c r="M1934" s="1">
        <v>4.2599999999999999E-2</v>
      </c>
      <c r="N1934" s="1" t="s">
        <v>7355</v>
      </c>
      <c r="O1934" s="1" t="s">
        <v>7356</v>
      </c>
      <c r="P1934" s="1">
        <v>1</v>
      </c>
      <c r="Q1934" s="1">
        <v>0</v>
      </c>
      <c r="R1934" s="1">
        <v>4.2599999999999999E-2</v>
      </c>
      <c r="S1934" s="38">
        <v>43678</v>
      </c>
      <c r="T1934" s="1">
        <v>0.69</v>
      </c>
      <c r="U1934" s="1" t="s">
        <v>7357</v>
      </c>
      <c r="V1934" s="1">
        <v>2.9399999999999999E-2</v>
      </c>
      <c r="W1934" s="1" t="s">
        <v>7358</v>
      </c>
      <c r="X1934" s="1" t="b">
        <v>0</v>
      </c>
      <c r="Y1934" s="1" t="b">
        <v>0</v>
      </c>
    </row>
    <row r="1935" spans="1:25" x14ac:dyDescent="0.25">
      <c r="A1935" s="1" t="s">
        <v>7725</v>
      </c>
      <c r="B1935" s="1" t="s">
        <v>7726</v>
      </c>
      <c r="C1935" s="1" t="str">
        <f>VLOOKUP(B1935,店铺SKU信息!E:F,2,0)</f>
        <v>AGM42566-Burgundy-2XL</v>
      </c>
      <c r="D1935" s="1" t="s">
        <v>7727</v>
      </c>
      <c r="E1935" s="1" t="s">
        <v>8478</v>
      </c>
      <c r="F1935" s="1" t="s">
        <v>7352</v>
      </c>
      <c r="G1935" s="1">
        <v>10.5</v>
      </c>
      <c r="H1935" s="1">
        <v>3.8</v>
      </c>
      <c r="I1935" s="1">
        <v>2.2999999999999998</v>
      </c>
      <c r="J1935" s="1" t="s">
        <v>7353</v>
      </c>
      <c r="K1935" s="1">
        <v>0.6</v>
      </c>
      <c r="L1935" s="1" t="s">
        <v>7354</v>
      </c>
      <c r="M1935" s="1">
        <v>5.3100000000000001E-2</v>
      </c>
      <c r="N1935" s="1" t="s">
        <v>7355</v>
      </c>
      <c r="O1935" s="1" t="s">
        <v>7356</v>
      </c>
      <c r="P1935" s="1">
        <v>1</v>
      </c>
      <c r="Q1935" s="1">
        <v>0</v>
      </c>
      <c r="R1935" s="1">
        <v>5.3100000000000001E-2</v>
      </c>
      <c r="S1935" s="38">
        <v>43678</v>
      </c>
      <c r="T1935" s="1">
        <v>0.69</v>
      </c>
      <c r="U1935" s="1" t="s">
        <v>7357</v>
      </c>
      <c r="V1935" s="1">
        <v>3.6600000000000001E-2</v>
      </c>
      <c r="W1935" s="1" t="s">
        <v>7358</v>
      </c>
      <c r="X1935" s="1" t="b">
        <v>0</v>
      </c>
      <c r="Y1935" s="1" t="b">
        <v>0</v>
      </c>
    </row>
    <row r="1936" spans="1:25" x14ac:dyDescent="0.25">
      <c r="A1936" s="1" t="s">
        <v>7578</v>
      </c>
      <c r="B1936" s="1" t="s">
        <v>7579</v>
      </c>
      <c r="C1936" s="1" t="str">
        <f>VLOOKUP(B1936,店铺SKU信息!E:F,2,0)</f>
        <v>AGCY4117-Red-L</v>
      </c>
      <c r="D1936" s="1" t="s">
        <v>7580</v>
      </c>
      <c r="E1936" s="1" t="s">
        <v>8478</v>
      </c>
      <c r="F1936" s="1" t="s">
        <v>7352</v>
      </c>
      <c r="G1936" s="1">
        <v>11.96</v>
      </c>
      <c r="H1936" s="1">
        <v>9.2100000000000009</v>
      </c>
      <c r="I1936" s="1">
        <v>1.38</v>
      </c>
      <c r="J1936" s="1" t="s">
        <v>7353</v>
      </c>
      <c r="K1936" s="1">
        <v>0.24</v>
      </c>
      <c r="L1936" s="1" t="s">
        <v>7354</v>
      </c>
      <c r="M1936" s="1">
        <v>8.7900000000000006E-2</v>
      </c>
      <c r="N1936" s="1" t="s">
        <v>7355</v>
      </c>
      <c r="O1936" s="1" t="s">
        <v>7356</v>
      </c>
      <c r="P1936" s="1">
        <v>1</v>
      </c>
      <c r="Q1936" s="1">
        <v>0.57999999999999996</v>
      </c>
      <c r="R1936" s="1">
        <v>3.6799999999999999E-2</v>
      </c>
      <c r="S1936" s="38">
        <v>43678</v>
      </c>
      <c r="T1936" s="1">
        <v>0.69</v>
      </c>
      <c r="U1936" s="1" t="s">
        <v>7357</v>
      </c>
      <c r="V1936" s="1">
        <v>2.5399999999999999E-2</v>
      </c>
      <c r="W1936" s="1" t="s">
        <v>7358</v>
      </c>
      <c r="X1936" s="1" t="b">
        <v>0</v>
      </c>
      <c r="Y1936" s="1" t="b">
        <v>0</v>
      </c>
    </row>
    <row r="1937" spans="1:25" x14ac:dyDescent="0.25">
      <c r="A1937" s="1" t="s">
        <v>8069</v>
      </c>
      <c r="B1937" s="1" t="s">
        <v>8070</v>
      </c>
      <c r="C1937" s="1" t="str">
        <f>VLOOKUP(B1937,店铺SKU信息!E:F,2,0)</f>
        <v>AGM42599-Red-XL</v>
      </c>
      <c r="D1937" s="1" t="s">
        <v>8071</v>
      </c>
      <c r="E1937" s="1" t="s">
        <v>8478</v>
      </c>
      <c r="F1937" s="1" t="s">
        <v>7352</v>
      </c>
      <c r="G1937" s="1">
        <v>12.2</v>
      </c>
      <c r="H1937" s="1">
        <v>9.3000000000000007</v>
      </c>
      <c r="I1937" s="1">
        <v>1.2</v>
      </c>
      <c r="J1937" s="1" t="s">
        <v>7353</v>
      </c>
      <c r="K1937" s="1">
        <v>0.5</v>
      </c>
      <c r="L1937" s="1" t="s">
        <v>7354</v>
      </c>
      <c r="M1937" s="1">
        <v>7.8600000000000003E-2</v>
      </c>
      <c r="N1937" s="1" t="s">
        <v>7355</v>
      </c>
      <c r="O1937" s="1" t="s">
        <v>7356</v>
      </c>
      <c r="P1937" s="1">
        <v>2</v>
      </c>
      <c r="Q1937" s="1">
        <v>0</v>
      </c>
      <c r="R1937" s="1">
        <v>0.15709999999999999</v>
      </c>
      <c r="S1937" s="38">
        <v>43678</v>
      </c>
      <c r="T1937" s="1">
        <v>0.69</v>
      </c>
      <c r="U1937" s="1" t="s">
        <v>7357</v>
      </c>
      <c r="V1937" s="1">
        <v>0.1084</v>
      </c>
      <c r="W1937" s="1" t="s">
        <v>7358</v>
      </c>
      <c r="X1937" s="1" t="b">
        <v>0</v>
      </c>
      <c r="Y1937" s="1" t="b">
        <v>0</v>
      </c>
    </row>
    <row r="1938" spans="1:25" x14ac:dyDescent="0.25">
      <c r="A1938" s="1" t="s">
        <v>8194</v>
      </c>
      <c r="B1938" s="1" t="s">
        <v>8195</v>
      </c>
      <c r="C1938" s="1" t="str">
        <f>VLOOKUP(B1938,店铺SKU信息!E:F,2,0)</f>
        <v>AGM42566-Purple-4XL</v>
      </c>
      <c r="D1938" s="1" t="s">
        <v>8196</v>
      </c>
      <c r="E1938" s="1" t="s">
        <v>8478</v>
      </c>
      <c r="F1938" s="1" t="s">
        <v>7352</v>
      </c>
      <c r="G1938" s="1">
        <v>10.5</v>
      </c>
      <c r="H1938" s="1">
        <v>3.8</v>
      </c>
      <c r="I1938" s="1">
        <v>2.2999999999999998</v>
      </c>
      <c r="J1938" s="1" t="s">
        <v>7353</v>
      </c>
      <c r="K1938" s="1">
        <v>0.6</v>
      </c>
      <c r="L1938" s="1" t="s">
        <v>7354</v>
      </c>
      <c r="M1938" s="1">
        <v>5.3100000000000001E-2</v>
      </c>
      <c r="N1938" s="1" t="s">
        <v>7355</v>
      </c>
      <c r="O1938" s="1" t="s">
        <v>7356</v>
      </c>
      <c r="P1938" s="1">
        <v>1</v>
      </c>
      <c r="Q1938" s="1">
        <v>0</v>
      </c>
      <c r="R1938" s="1">
        <v>5.3100000000000001E-2</v>
      </c>
      <c r="S1938" s="38">
        <v>43678</v>
      </c>
      <c r="T1938" s="1">
        <v>0.69</v>
      </c>
      <c r="U1938" s="1" t="s">
        <v>7357</v>
      </c>
      <c r="V1938" s="1">
        <v>3.6600000000000001E-2</v>
      </c>
      <c r="W1938" s="1" t="s">
        <v>7358</v>
      </c>
      <c r="X1938" s="1" t="b">
        <v>0</v>
      </c>
      <c r="Y1938" s="1" t="b">
        <v>0</v>
      </c>
    </row>
    <row r="1939" spans="1:25" x14ac:dyDescent="0.25">
      <c r="A1939" s="1" t="s">
        <v>8075</v>
      </c>
      <c r="B1939" s="1" t="s">
        <v>8076</v>
      </c>
      <c r="C1939" s="1" t="str">
        <f>VLOOKUP(B1939,店铺SKU信息!E:F,2,0)</f>
        <v>AGM42600-Red-2XL</v>
      </c>
      <c r="D1939" s="1" t="s">
        <v>8077</v>
      </c>
      <c r="E1939" s="1" t="s">
        <v>8478</v>
      </c>
      <c r="F1939" s="1" t="s">
        <v>7352</v>
      </c>
      <c r="G1939" s="1">
        <v>12.85</v>
      </c>
      <c r="H1939" s="1">
        <v>9.0399999999999991</v>
      </c>
      <c r="I1939" s="1">
        <v>1.65</v>
      </c>
      <c r="J1939" s="1" t="s">
        <v>7353</v>
      </c>
      <c r="K1939" s="1">
        <v>0.45</v>
      </c>
      <c r="L1939" s="1" t="s">
        <v>7354</v>
      </c>
      <c r="M1939" s="1">
        <v>0.1109</v>
      </c>
      <c r="N1939" s="1" t="s">
        <v>7355</v>
      </c>
      <c r="O1939" s="1" t="s">
        <v>7356</v>
      </c>
      <c r="P1939" s="1">
        <v>1</v>
      </c>
      <c r="Q1939" s="1">
        <v>0</v>
      </c>
      <c r="R1939" s="1">
        <v>0.1109</v>
      </c>
      <c r="S1939" s="38">
        <v>43678</v>
      </c>
      <c r="T1939" s="1">
        <v>0.69</v>
      </c>
      <c r="U1939" s="1" t="s">
        <v>7357</v>
      </c>
      <c r="V1939" s="1">
        <v>7.6499999999999999E-2</v>
      </c>
      <c r="W1939" s="1" t="s">
        <v>7358</v>
      </c>
      <c r="X1939" s="1" t="b">
        <v>0</v>
      </c>
      <c r="Y1939" s="1" t="b">
        <v>0</v>
      </c>
    </row>
    <row r="1940" spans="1:25" x14ac:dyDescent="0.25">
      <c r="A1940" s="1" t="s">
        <v>8206</v>
      </c>
      <c r="B1940" s="1" t="s">
        <v>8207</v>
      </c>
      <c r="C1940" s="1" t="str">
        <f>VLOOKUP(B1940,店铺SKU信息!E:F,2,0)</f>
        <v>AGM42622-Black-3XL</v>
      </c>
      <c r="D1940" s="1" t="s">
        <v>3728</v>
      </c>
      <c r="E1940" s="1" t="s">
        <v>8478</v>
      </c>
      <c r="F1940" s="1" t="s">
        <v>7352</v>
      </c>
      <c r="G1940" s="1">
        <v>12.5</v>
      </c>
      <c r="H1940" s="1">
        <v>8.58</v>
      </c>
      <c r="I1940" s="1">
        <v>1.5</v>
      </c>
      <c r="J1940" s="1" t="s">
        <v>7353</v>
      </c>
      <c r="K1940" s="1">
        <v>0.45</v>
      </c>
      <c r="L1940" s="1" t="s">
        <v>7354</v>
      </c>
      <c r="M1940" s="1">
        <v>9.3100000000000002E-2</v>
      </c>
      <c r="N1940" s="1" t="s">
        <v>7355</v>
      </c>
      <c r="O1940" s="1" t="s">
        <v>7356</v>
      </c>
      <c r="P1940" s="1">
        <v>1</v>
      </c>
      <c r="Q1940" s="1">
        <v>0</v>
      </c>
      <c r="R1940" s="1">
        <v>9.3100000000000002E-2</v>
      </c>
      <c r="S1940" s="38">
        <v>43678</v>
      </c>
      <c r="T1940" s="1">
        <v>0.69</v>
      </c>
      <c r="U1940" s="1" t="s">
        <v>7357</v>
      </c>
      <c r="V1940" s="1">
        <v>6.4199999999999993E-2</v>
      </c>
      <c r="W1940" s="1" t="s">
        <v>7358</v>
      </c>
      <c r="X1940" s="1" t="b">
        <v>0</v>
      </c>
      <c r="Y1940" s="1" t="b">
        <v>0</v>
      </c>
    </row>
    <row r="1941" spans="1:25" x14ac:dyDescent="0.25">
      <c r="A1941" s="1" t="s">
        <v>8034</v>
      </c>
      <c r="B1941" s="1" t="s">
        <v>8035</v>
      </c>
      <c r="C1941" s="1" t="str">
        <f>VLOOKUP(B1941,店铺SKU信息!E:F,2,0)</f>
        <v>AGM42566-Burgundy-4XL</v>
      </c>
      <c r="D1941" s="1" t="s">
        <v>7162</v>
      </c>
      <c r="E1941" s="1" t="s">
        <v>8478</v>
      </c>
      <c r="F1941" s="1" t="s">
        <v>7352</v>
      </c>
      <c r="G1941" s="1">
        <v>10.5</v>
      </c>
      <c r="H1941" s="1">
        <v>3.8</v>
      </c>
      <c r="I1941" s="1">
        <v>2.2999999999999998</v>
      </c>
      <c r="J1941" s="1" t="s">
        <v>7353</v>
      </c>
      <c r="K1941" s="1">
        <v>0.6</v>
      </c>
      <c r="L1941" s="1" t="s">
        <v>7354</v>
      </c>
      <c r="M1941" s="1">
        <v>5.3100000000000001E-2</v>
      </c>
      <c r="N1941" s="1" t="s">
        <v>7355</v>
      </c>
      <c r="O1941" s="1" t="s">
        <v>7356</v>
      </c>
      <c r="P1941" s="1">
        <v>1</v>
      </c>
      <c r="Q1941" s="1">
        <v>0</v>
      </c>
      <c r="R1941" s="1">
        <v>5.3100000000000001E-2</v>
      </c>
      <c r="S1941" s="38">
        <v>43678</v>
      </c>
      <c r="T1941" s="1">
        <v>0.69</v>
      </c>
      <c r="U1941" s="1" t="s">
        <v>7357</v>
      </c>
      <c r="V1941" s="1">
        <v>3.6600000000000001E-2</v>
      </c>
      <c r="W1941" s="1" t="s">
        <v>7358</v>
      </c>
      <c r="X1941" s="1" t="b">
        <v>0</v>
      </c>
      <c r="Y1941" s="1" t="b">
        <v>0</v>
      </c>
    </row>
    <row r="1942" spans="1:25" x14ac:dyDescent="0.25">
      <c r="A1942" s="1" t="s">
        <v>8164</v>
      </c>
      <c r="B1942" s="1" t="s">
        <v>8165</v>
      </c>
      <c r="C1942" s="1" t="str">
        <f>VLOOKUP(B1942,店铺SKU信息!E:F,2,0)</f>
        <v>AGM42599-Black-2XL</v>
      </c>
      <c r="D1942" s="1" t="s">
        <v>8166</v>
      </c>
      <c r="E1942" s="1" t="s">
        <v>8478</v>
      </c>
      <c r="F1942" s="1" t="s">
        <v>7352</v>
      </c>
      <c r="G1942" s="1">
        <v>12.2</v>
      </c>
      <c r="H1942" s="1">
        <v>9.3000000000000007</v>
      </c>
      <c r="I1942" s="1">
        <v>1.2</v>
      </c>
      <c r="J1942" s="1" t="s">
        <v>7353</v>
      </c>
      <c r="K1942" s="1">
        <v>0.5</v>
      </c>
      <c r="L1942" s="1" t="s">
        <v>7354</v>
      </c>
      <c r="M1942" s="1">
        <v>7.8600000000000003E-2</v>
      </c>
      <c r="N1942" s="1" t="s">
        <v>7355</v>
      </c>
      <c r="O1942" s="1" t="s">
        <v>7356</v>
      </c>
      <c r="P1942" s="1">
        <v>1</v>
      </c>
      <c r="Q1942" s="1">
        <v>0</v>
      </c>
      <c r="R1942" s="1">
        <v>7.8600000000000003E-2</v>
      </c>
      <c r="S1942" s="38">
        <v>43678</v>
      </c>
      <c r="T1942" s="1">
        <v>0.69</v>
      </c>
      <c r="U1942" s="1" t="s">
        <v>7357</v>
      </c>
      <c r="V1942" s="1">
        <v>5.4199999999999998E-2</v>
      </c>
      <c r="W1942" s="1" t="s">
        <v>7358</v>
      </c>
      <c r="X1942" s="1" t="b">
        <v>0</v>
      </c>
      <c r="Y1942" s="1" t="b">
        <v>0</v>
      </c>
    </row>
    <row r="1943" spans="1:25" x14ac:dyDescent="0.25">
      <c r="A1943" s="1" t="s">
        <v>7801</v>
      </c>
      <c r="B1943" s="1" t="s">
        <v>7802</v>
      </c>
      <c r="C1943" s="1" t="str">
        <f>VLOOKUP(B1943,店铺SKU信息!E:F,2,0)</f>
        <v>AGM42600-Red-4XL</v>
      </c>
      <c r="D1943" s="1" t="s">
        <v>7803</v>
      </c>
      <c r="E1943" s="1" t="s">
        <v>8478</v>
      </c>
      <c r="F1943" s="1" t="s">
        <v>7352</v>
      </c>
      <c r="G1943" s="1">
        <v>12.85</v>
      </c>
      <c r="H1943" s="1">
        <v>9.0399999999999991</v>
      </c>
      <c r="I1943" s="1">
        <v>1.65</v>
      </c>
      <c r="J1943" s="1" t="s">
        <v>7353</v>
      </c>
      <c r="K1943" s="1">
        <v>0.45</v>
      </c>
      <c r="L1943" s="1" t="s">
        <v>7354</v>
      </c>
      <c r="M1943" s="1">
        <v>0.1109</v>
      </c>
      <c r="N1943" s="1" t="s">
        <v>7355</v>
      </c>
      <c r="O1943" s="1" t="s">
        <v>7356</v>
      </c>
      <c r="P1943" s="1">
        <v>1</v>
      </c>
      <c r="Q1943" s="1">
        <v>0</v>
      </c>
      <c r="R1943" s="1">
        <v>0.1109</v>
      </c>
      <c r="S1943" s="38">
        <v>43678</v>
      </c>
      <c r="T1943" s="1">
        <v>0.69</v>
      </c>
      <c r="U1943" s="1" t="s">
        <v>7357</v>
      </c>
      <c r="V1943" s="1">
        <v>7.6499999999999999E-2</v>
      </c>
      <c r="W1943" s="1" t="s">
        <v>7358</v>
      </c>
      <c r="X1943" s="1" t="b">
        <v>0</v>
      </c>
      <c r="Y1943" s="1" t="b">
        <v>0</v>
      </c>
    </row>
    <row r="1944" spans="1:25" x14ac:dyDescent="0.25">
      <c r="A1944" s="1" t="s">
        <v>7532</v>
      </c>
      <c r="B1944" s="1" t="s">
        <v>7533</v>
      </c>
      <c r="C1944" s="1" t="str">
        <f>VLOOKUP(B1944,店铺SKU信息!E:F,2,0)</f>
        <v>AGM42588-Green-3XL</v>
      </c>
      <c r="D1944" s="1" t="s">
        <v>7534</v>
      </c>
      <c r="E1944" s="1" t="s">
        <v>8478</v>
      </c>
      <c r="F1944" s="1" t="s">
        <v>7352</v>
      </c>
      <c r="G1944" s="1">
        <v>12.1</v>
      </c>
      <c r="H1944" s="1">
        <v>8.9</v>
      </c>
      <c r="I1944" s="1">
        <v>2.4</v>
      </c>
      <c r="J1944" s="1" t="s">
        <v>7353</v>
      </c>
      <c r="K1944" s="1">
        <v>1.1499999999999999</v>
      </c>
      <c r="L1944" s="1" t="s">
        <v>7354</v>
      </c>
      <c r="M1944" s="1">
        <v>0.14940000000000001</v>
      </c>
      <c r="N1944" s="1" t="s">
        <v>7355</v>
      </c>
      <c r="O1944" s="1" t="s">
        <v>7356</v>
      </c>
      <c r="P1944" s="1">
        <v>2</v>
      </c>
      <c r="Q1944" s="1">
        <v>0</v>
      </c>
      <c r="R1944" s="1">
        <v>0.29870000000000002</v>
      </c>
      <c r="S1944" s="38">
        <v>43678</v>
      </c>
      <c r="T1944" s="1">
        <v>0.69</v>
      </c>
      <c r="U1944" s="1" t="s">
        <v>7357</v>
      </c>
      <c r="V1944" s="1">
        <v>0.20610000000000001</v>
      </c>
      <c r="W1944" s="1" t="s">
        <v>7358</v>
      </c>
      <c r="X1944" s="1" t="b">
        <v>0</v>
      </c>
      <c r="Y1944" s="1" t="b">
        <v>0</v>
      </c>
    </row>
    <row r="1945" spans="1:25" x14ac:dyDescent="0.25">
      <c r="A1945" s="1" t="s">
        <v>8141</v>
      </c>
      <c r="B1945" s="1" t="s">
        <v>8142</v>
      </c>
      <c r="C1945" s="1" t="str">
        <f>VLOOKUP(B1945,店铺SKU信息!E:F,2,0)</f>
        <v>AGM48899-Burgundy-3XL</v>
      </c>
      <c r="D1945" s="1" t="s">
        <v>8143</v>
      </c>
      <c r="E1945" s="1" t="s">
        <v>8478</v>
      </c>
      <c r="F1945" s="1" t="s">
        <v>7352</v>
      </c>
      <c r="G1945" s="1">
        <v>12.56</v>
      </c>
      <c r="H1945" s="1">
        <v>9.92</v>
      </c>
      <c r="I1945" s="1">
        <v>0.59</v>
      </c>
      <c r="J1945" s="1" t="s">
        <v>7353</v>
      </c>
      <c r="K1945" s="1">
        <v>0.35</v>
      </c>
      <c r="L1945" s="1" t="s">
        <v>7354</v>
      </c>
      <c r="M1945" s="1">
        <v>4.2599999999999999E-2</v>
      </c>
      <c r="N1945" s="1" t="s">
        <v>7355</v>
      </c>
      <c r="O1945" s="1" t="s">
        <v>7356</v>
      </c>
      <c r="P1945" s="1">
        <v>1</v>
      </c>
      <c r="Q1945" s="1">
        <v>0</v>
      </c>
      <c r="R1945" s="1">
        <v>4.2599999999999999E-2</v>
      </c>
      <c r="S1945" s="38">
        <v>43678</v>
      </c>
      <c r="T1945" s="1">
        <v>0.69</v>
      </c>
      <c r="U1945" s="1" t="s">
        <v>7357</v>
      </c>
      <c r="V1945" s="1">
        <v>2.9399999999999999E-2</v>
      </c>
      <c r="W1945" s="1" t="s">
        <v>7358</v>
      </c>
      <c r="X1945" s="1" t="b">
        <v>0</v>
      </c>
      <c r="Y1945" s="1" t="b">
        <v>0</v>
      </c>
    </row>
    <row r="1946" spans="1:25" x14ac:dyDescent="0.25">
      <c r="A1946" s="1" t="s">
        <v>7543</v>
      </c>
      <c r="B1946" s="1" t="s">
        <v>7544</v>
      </c>
      <c r="C1946" s="1" t="str">
        <f>VLOOKUP(B1946,店铺SKU信息!E:F,2,0)</f>
        <v>AGM42644-White Stripe-3XL</v>
      </c>
      <c r="D1946" s="1" t="s">
        <v>3978</v>
      </c>
      <c r="E1946" s="1" t="s">
        <v>8478</v>
      </c>
      <c r="F1946" s="1" t="s">
        <v>7352</v>
      </c>
      <c r="G1946" s="1">
        <v>12.7</v>
      </c>
      <c r="H1946" s="1">
        <v>9.9</v>
      </c>
      <c r="I1946" s="1">
        <v>0.8</v>
      </c>
      <c r="J1946" s="1" t="s">
        <v>7353</v>
      </c>
      <c r="K1946" s="1">
        <v>0.65</v>
      </c>
      <c r="L1946" s="1" t="s">
        <v>7354</v>
      </c>
      <c r="M1946" s="1">
        <v>5.8099999999999999E-2</v>
      </c>
      <c r="N1946" s="1" t="s">
        <v>7355</v>
      </c>
      <c r="O1946" s="1" t="s">
        <v>7356</v>
      </c>
      <c r="P1946" s="1">
        <v>4.74</v>
      </c>
      <c r="Q1946" s="1">
        <v>0</v>
      </c>
      <c r="R1946" s="1">
        <v>0.27560000000000001</v>
      </c>
      <c r="S1946" s="38">
        <v>43678</v>
      </c>
      <c r="T1946" s="1">
        <v>0.69</v>
      </c>
      <c r="U1946" s="1" t="s">
        <v>7357</v>
      </c>
      <c r="V1946" s="1">
        <v>0.19020000000000001</v>
      </c>
      <c r="W1946" s="1" t="s">
        <v>7358</v>
      </c>
      <c r="X1946" s="1" t="b">
        <v>0</v>
      </c>
      <c r="Y1946" s="1" t="b">
        <v>0</v>
      </c>
    </row>
    <row r="1947" spans="1:25" x14ac:dyDescent="0.25">
      <c r="A1947" s="1" t="s">
        <v>8039</v>
      </c>
      <c r="B1947" s="1" t="s">
        <v>8040</v>
      </c>
      <c r="C1947" s="1" t="str">
        <f>VLOOKUP(B1947,店铺SKU信息!E:F,2,0)</f>
        <v>AGM42600-Burgundy-4XL</v>
      </c>
      <c r="D1947" s="1" t="s">
        <v>5227</v>
      </c>
      <c r="E1947" s="1" t="s">
        <v>8478</v>
      </c>
      <c r="F1947" s="1" t="s">
        <v>7352</v>
      </c>
      <c r="G1947" s="1">
        <v>12.85</v>
      </c>
      <c r="H1947" s="1">
        <v>9.0399999999999991</v>
      </c>
      <c r="I1947" s="1">
        <v>1.65</v>
      </c>
      <c r="J1947" s="1" t="s">
        <v>7353</v>
      </c>
      <c r="K1947" s="1">
        <v>0.45</v>
      </c>
      <c r="L1947" s="1" t="s">
        <v>7354</v>
      </c>
      <c r="M1947" s="1">
        <v>0.1109</v>
      </c>
      <c r="N1947" s="1" t="s">
        <v>7355</v>
      </c>
      <c r="O1947" s="1" t="s">
        <v>7356</v>
      </c>
      <c r="P1947" s="1">
        <v>2</v>
      </c>
      <c r="Q1947" s="1">
        <v>0</v>
      </c>
      <c r="R1947" s="1">
        <v>0.22170000000000001</v>
      </c>
      <c r="S1947" s="38">
        <v>43678</v>
      </c>
      <c r="T1947" s="1">
        <v>0.69</v>
      </c>
      <c r="U1947" s="1" t="s">
        <v>7357</v>
      </c>
      <c r="V1947" s="1">
        <v>0.153</v>
      </c>
      <c r="W1947" s="1" t="s">
        <v>7358</v>
      </c>
      <c r="X1947" s="1" t="b">
        <v>0</v>
      </c>
      <c r="Y1947" s="1" t="b">
        <v>0</v>
      </c>
    </row>
    <row r="1948" spans="1:25" x14ac:dyDescent="0.25">
      <c r="A1948" s="1" t="s">
        <v>8136</v>
      </c>
      <c r="B1948" s="1" t="s">
        <v>8137</v>
      </c>
      <c r="C1948" s="1" t="str">
        <f>VLOOKUP(B1948,店铺SKU信息!E:F,2,0)</f>
        <v>AGM19377-Blue-4XL</v>
      </c>
      <c r="D1948" s="1" t="s">
        <v>8138</v>
      </c>
      <c r="E1948" s="1" t="s">
        <v>8478</v>
      </c>
      <c r="F1948" s="1" t="s">
        <v>7352</v>
      </c>
      <c r="G1948" s="1">
        <v>12.68</v>
      </c>
      <c r="H1948" s="1">
        <v>10.19</v>
      </c>
      <c r="I1948" s="1">
        <v>1.18</v>
      </c>
      <c r="J1948" s="1" t="s">
        <v>7353</v>
      </c>
      <c r="K1948" s="1">
        <v>0.4</v>
      </c>
      <c r="L1948" s="1" t="s">
        <v>7354</v>
      </c>
      <c r="M1948" s="1">
        <v>8.8300000000000003E-2</v>
      </c>
      <c r="N1948" s="1" t="s">
        <v>7355</v>
      </c>
      <c r="O1948" s="1" t="s">
        <v>7356</v>
      </c>
      <c r="P1948" s="1">
        <v>1</v>
      </c>
      <c r="Q1948" s="1">
        <v>0</v>
      </c>
      <c r="R1948" s="1">
        <v>8.8300000000000003E-2</v>
      </c>
      <c r="S1948" s="38">
        <v>43678</v>
      </c>
      <c r="T1948" s="1">
        <v>0.69</v>
      </c>
      <c r="U1948" s="1" t="s">
        <v>7357</v>
      </c>
      <c r="V1948" s="1">
        <v>6.0900000000000003E-2</v>
      </c>
      <c r="W1948" s="1" t="s">
        <v>7358</v>
      </c>
      <c r="X1948" s="1" t="b">
        <v>0</v>
      </c>
      <c r="Y1948" s="1" t="b">
        <v>0</v>
      </c>
    </row>
    <row r="1949" spans="1:25" x14ac:dyDescent="0.25">
      <c r="A1949" s="1" t="s">
        <v>8161</v>
      </c>
      <c r="B1949" s="1" t="s">
        <v>8162</v>
      </c>
      <c r="C1949" s="1" t="str">
        <f>VLOOKUP(B1949,店铺SKU信息!E:F,2,0)</f>
        <v>AGM19377-Blue-3XL</v>
      </c>
      <c r="D1949" s="1" t="s">
        <v>8163</v>
      </c>
      <c r="E1949" s="1" t="s">
        <v>8478</v>
      </c>
      <c r="F1949" s="1" t="s">
        <v>7352</v>
      </c>
      <c r="G1949" s="1">
        <v>12.68</v>
      </c>
      <c r="H1949" s="1">
        <v>10.19</v>
      </c>
      <c r="I1949" s="1">
        <v>1.18</v>
      </c>
      <c r="J1949" s="1" t="s">
        <v>7353</v>
      </c>
      <c r="K1949" s="1">
        <v>0.4</v>
      </c>
      <c r="L1949" s="1" t="s">
        <v>7354</v>
      </c>
      <c r="M1949" s="1">
        <v>8.8300000000000003E-2</v>
      </c>
      <c r="N1949" s="1" t="s">
        <v>7355</v>
      </c>
      <c r="O1949" s="1" t="s">
        <v>7356</v>
      </c>
      <c r="P1949" s="1">
        <v>1</v>
      </c>
      <c r="Q1949" s="1">
        <v>0</v>
      </c>
      <c r="R1949" s="1">
        <v>8.8300000000000003E-2</v>
      </c>
      <c r="S1949" s="38">
        <v>43678</v>
      </c>
      <c r="T1949" s="1">
        <v>0.69</v>
      </c>
      <c r="U1949" s="1" t="s">
        <v>7357</v>
      </c>
      <c r="V1949" s="1">
        <v>6.0900000000000003E-2</v>
      </c>
      <c r="W1949" s="1" t="s">
        <v>7358</v>
      </c>
      <c r="X1949" s="1" t="b">
        <v>0</v>
      </c>
      <c r="Y1949" s="1" t="b">
        <v>0</v>
      </c>
    </row>
    <row r="1950" spans="1:25" x14ac:dyDescent="0.25">
      <c r="A1950" s="1" t="s">
        <v>8155</v>
      </c>
      <c r="B1950" s="1" t="s">
        <v>8156</v>
      </c>
      <c r="C1950" s="1" t="str">
        <f>VLOOKUP(B1950,店铺SKU信息!E:F,2,0)</f>
        <v>AGM42644-White Stripe-XL</v>
      </c>
      <c r="D1950" s="1" t="s">
        <v>8157</v>
      </c>
      <c r="E1950" s="1" t="s">
        <v>8478</v>
      </c>
      <c r="F1950" s="1" t="s">
        <v>7352</v>
      </c>
      <c r="G1950" s="1">
        <v>12.7</v>
      </c>
      <c r="H1950" s="1">
        <v>9.9</v>
      </c>
      <c r="I1950" s="1">
        <v>0.8</v>
      </c>
      <c r="J1950" s="1" t="s">
        <v>7353</v>
      </c>
      <c r="K1950" s="1">
        <v>0.65</v>
      </c>
      <c r="L1950" s="1" t="s">
        <v>7354</v>
      </c>
      <c r="M1950" s="1">
        <v>5.8200000000000002E-2</v>
      </c>
      <c r="N1950" s="1" t="s">
        <v>7355</v>
      </c>
      <c r="O1950" s="1" t="s">
        <v>7356</v>
      </c>
      <c r="P1950" s="1">
        <v>1</v>
      </c>
      <c r="Q1950" s="1">
        <v>0</v>
      </c>
      <c r="R1950" s="1">
        <v>5.8200000000000002E-2</v>
      </c>
      <c r="S1950" s="38">
        <v>43678</v>
      </c>
      <c r="T1950" s="1">
        <v>0.69</v>
      </c>
      <c r="U1950" s="1" t="s">
        <v>7357</v>
      </c>
      <c r="V1950" s="1">
        <v>4.02E-2</v>
      </c>
      <c r="W1950" s="1" t="s">
        <v>7358</v>
      </c>
      <c r="X1950" s="1" t="b">
        <v>0</v>
      </c>
      <c r="Y1950" s="1" t="b">
        <v>0</v>
      </c>
    </row>
    <row r="1951" spans="1:25" x14ac:dyDescent="0.25">
      <c r="A1951" s="1" t="s">
        <v>7548</v>
      </c>
      <c r="B1951" s="1" t="s">
        <v>7549</v>
      </c>
      <c r="C1951" s="1" t="str">
        <f>VLOOKUP(B1951,店铺SKU信息!E:F,2,0)</f>
        <v>AGM42588-Burgundy-XL</v>
      </c>
      <c r="D1951" s="1" t="s">
        <v>7550</v>
      </c>
      <c r="E1951" s="1" t="s">
        <v>8478</v>
      </c>
      <c r="F1951" s="1" t="s">
        <v>7352</v>
      </c>
      <c r="G1951" s="1">
        <v>12.1</v>
      </c>
      <c r="H1951" s="1">
        <v>8.9</v>
      </c>
      <c r="I1951" s="1">
        <v>2.4</v>
      </c>
      <c r="J1951" s="1" t="s">
        <v>7353</v>
      </c>
      <c r="K1951" s="1">
        <v>1.1499999999999999</v>
      </c>
      <c r="L1951" s="1" t="s">
        <v>7354</v>
      </c>
      <c r="M1951" s="1">
        <v>0.14940000000000001</v>
      </c>
      <c r="N1951" s="1" t="s">
        <v>7355</v>
      </c>
      <c r="O1951" s="1" t="s">
        <v>7356</v>
      </c>
      <c r="P1951" s="1">
        <v>2</v>
      </c>
      <c r="Q1951" s="1">
        <v>0</v>
      </c>
      <c r="R1951" s="1">
        <v>0.29870000000000002</v>
      </c>
      <c r="S1951" s="38">
        <v>43678</v>
      </c>
      <c r="T1951" s="1">
        <v>0.69</v>
      </c>
      <c r="U1951" s="1" t="s">
        <v>7357</v>
      </c>
      <c r="V1951" s="1">
        <v>0.20610000000000001</v>
      </c>
      <c r="W1951" s="1" t="s">
        <v>7358</v>
      </c>
      <c r="X1951" s="1" t="b">
        <v>0</v>
      </c>
      <c r="Y1951" s="1" t="b">
        <v>0</v>
      </c>
    </row>
    <row r="1952" spans="1:25" x14ac:dyDescent="0.25">
      <c r="A1952" s="1" t="s">
        <v>7718</v>
      </c>
      <c r="B1952" s="1" t="s">
        <v>7719</v>
      </c>
      <c r="C1952" s="1" t="str">
        <f>VLOOKUP(B1952,店铺SKU信息!E:F,2,0)</f>
        <v>AGM42600-Burgundy-XL</v>
      </c>
      <c r="D1952" s="1" t="s">
        <v>7720</v>
      </c>
      <c r="E1952" s="1" t="s">
        <v>8478</v>
      </c>
      <c r="F1952" s="1" t="s">
        <v>7352</v>
      </c>
      <c r="G1952" s="1">
        <v>12.85</v>
      </c>
      <c r="H1952" s="1">
        <v>9.0399999999999991</v>
      </c>
      <c r="I1952" s="1">
        <v>1.65</v>
      </c>
      <c r="J1952" s="1" t="s">
        <v>7353</v>
      </c>
      <c r="K1952" s="1">
        <v>0.45</v>
      </c>
      <c r="L1952" s="1" t="s">
        <v>7354</v>
      </c>
      <c r="M1952" s="1">
        <v>0.1109</v>
      </c>
      <c r="N1952" s="1" t="s">
        <v>7355</v>
      </c>
      <c r="O1952" s="1" t="s">
        <v>7356</v>
      </c>
      <c r="P1952" s="1">
        <v>1</v>
      </c>
      <c r="Q1952" s="1">
        <v>0</v>
      </c>
      <c r="R1952" s="1">
        <v>0.1109</v>
      </c>
      <c r="S1952" s="38">
        <v>43678</v>
      </c>
      <c r="T1952" s="1">
        <v>0.69</v>
      </c>
      <c r="U1952" s="1" t="s">
        <v>7357</v>
      </c>
      <c r="V1952" s="1">
        <v>7.6499999999999999E-2</v>
      </c>
      <c r="W1952" s="1" t="s">
        <v>7358</v>
      </c>
      <c r="X1952" s="1" t="b">
        <v>0</v>
      </c>
      <c r="Y1952" s="1" t="b">
        <v>0</v>
      </c>
    </row>
    <row r="1953" spans="1:25" x14ac:dyDescent="0.25">
      <c r="A1953" s="1" t="s">
        <v>8078</v>
      </c>
      <c r="B1953" s="1" t="s">
        <v>8079</v>
      </c>
      <c r="C1953" s="1" t="str">
        <f>VLOOKUP(B1953,店铺SKU信息!E:F,2,0)</f>
        <v>AGM19377-Black-3XL</v>
      </c>
      <c r="D1953" s="1" t="s">
        <v>8080</v>
      </c>
      <c r="E1953" s="1" t="s">
        <v>8478</v>
      </c>
      <c r="F1953" s="1" t="s">
        <v>7352</v>
      </c>
      <c r="G1953" s="1">
        <v>12.68</v>
      </c>
      <c r="H1953" s="1">
        <v>10.19</v>
      </c>
      <c r="I1953" s="1">
        <v>1.18</v>
      </c>
      <c r="J1953" s="1" t="s">
        <v>7353</v>
      </c>
      <c r="K1953" s="1">
        <v>0.4</v>
      </c>
      <c r="L1953" s="1" t="s">
        <v>7354</v>
      </c>
      <c r="M1953" s="1">
        <v>8.8300000000000003E-2</v>
      </c>
      <c r="N1953" s="1" t="s">
        <v>7355</v>
      </c>
      <c r="O1953" s="1" t="s">
        <v>7356</v>
      </c>
      <c r="P1953" s="1">
        <v>1</v>
      </c>
      <c r="Q1953" s="1">
        <v>0</v>
      </c>
      <c r="R1953" s="1">
        <v>8.8300000000000003E-2</v>
      </c>
      <c r="S1953" s="38">
        <v>43678</v>
      </c>
      <c r="T1953" s="1">
        <v>0.69</v>
      </c>
      <c r="U1953" s="1" t="s">
        <v>7357</v>
      </c>
      <c r="V1953" s="1">
        <v>6.0900000000000003E-2</v>
      </c>
      <c r="W1953" s="1" t="s">
        <v>7358</v>
      </c>
      <c r="X1953" s="1" t="b">
        <v>0</v>
      </c>
      <c r="Y1953" s="1" t="b">
        <v>0</v>
      </c>
    </row>
    <row r="1954" spans="1:25" x14ac:dyDescent="0.25">
      <c r="A1954" s="1" t="s">
        <v>8117</v>
      </c>
      <c r="B1954" s="1" t="s">
        <v>8118</v>
      </c>
      <c r="C1954" s="1" t="str">
        <f>VLOOKUP(B1954,店铺SKU信息!E:F,2,0)</f>
        <v>AGM42599-Black-XL</v>
      </c>
      <c r="D1954" s="1" t="s">
        <v>8119</v>
      </c>
      <c r="E1954" s="1" t="s">
        <v>8478</v>
      </c>
      <c r="F1954" s="1" t="s">
        <v>7352</v>
      </c>
      <c r="G1954" s="1">
        <v>12.2</v>
      </c>
      <c r="H1954" s="1">
        <v>9.3000000000000007</v>
      </c>
      <c r="I1954" s="1">
        <v>1.2</v>
      </c>
      <c r="J1954" s="1" t="s">
        <v>7353</v>
      </c>
      <c r="K1954" s="1">
        <v>0.5</v>
      </c>
      <c r="L1954" s="1" t="s">
        <v>7354</v>
      </c>
      <c r="M1954" s="1">
        <v>7.8600000000000003E-2</v>
      </c>
      <c r="N1954" s="1" t="s">
        <v>7355</v>
      </c>
      <c r="O1954" s="1" t="s">
        <v>7356</v>
      </c>
      <c r="P1954" s="1">
        <v>1</v>
      </c>
      <c r="Q1954" s="1">
        <v>0</v>
      </c>
      <c r="R1954" s="1">
        <v>7.8600000000000003E-2</v>
      </c>
      <c r="S1954" s="38">
        <v>43678</v>
      </c>
      <c r="T1954" s="1">
        <v>0.69</v>
      </c>
      <c r="U1954" s="1" t="s">
        <v>7357</v>
      </c>
      <c r="V1954" s="1">
        <v>5.4199999999999998E-2</v>
      </c>
      <c r="W1954" s="1" t="s">
        <v>7358</v>
      </c>
      <c r="X1954" s="1" t="b">
        <v>0</v>
      </c>
      <c r="Y1954" s="1" t="b">
        <v>0</v>
      </c>
    </row>
    <row r="1955" spans="1:25" x14ac:dyDescent="0.25">
      <c r="A1955" s="1" t="s">
        <v>8127</v>
      </c>
      <c r="B1955" s="1" t="s">
        <v>8128</v>
      </c>
      <c r="C1955" s="1" t="str">
        <f>VLOOKUP(B1955,店铺SKU信息!E:F,2,0)</f>
        <v>AGM19377-Gray-XL</v>
      </c>
      <c r="D1955" s="1" t="s">
        <v>8129</v>
      </c>
      <c r="E1955" s="1" t="s">
        <v>8478</v>
      </c>
      <c r="F1955" s="1" t="s">
        <v>7352</v>
      </c>
      <c r="G1955" s="1">
        <v>12.68</v>
      </c>
      <c r="H1955" s="1">
        <v>10.19</v>
      </c>
      <c r="I1955" s="1">
        <v>1.18</v>
      </c>
      <c r="J1955" s="1" t="s">
        <v>7353</v>
      </c>
      <c r="K1955" s="1">
        <v>0.4</v>
      </c>
      <c r="L1955" s="1" t="s">
        <v>7354</v>
      </c>
      <c r="M1955" s="1">
        <v>8.8300000000000003E-2</v>
      </c>
      <c r="N1955" s="1" t="s">
        <v>7355</v>
      </c>
      <c r="O1955" s="1" t="s">
        <v>7356</v>
      </c>
      <c r="P1955" s="1">
        <v>1</v>
      </c>
      <c r="Q1955" s="1">
        <v>0</v>
      </c>
      <c r="R1955" s="1">
        <v>8.8300000000000003E-2</v>
      </c>
      <c r="S1955" s="38">
        <v>43678</v>
      </c>
      <c r="T1955" s="1">
        <v>0.69</v>
      </c>
      <c r="U1955" s="1" t="s">
        <v>7357</v>
      </c>
      <c r="V1955" s="1">
        <v>6.0900000000000003E-2</v>
      </c>
      <c r="W1955" s="1" t="s">
        <v>7358</v>
      </c>
      <c r="X1955" s="1" t="b">
        <v>0</v>
      </c>
      <c r="Y1955" s="1" t="b">
        <v>0</v>
      </c>
    </row>
    <row r="1956" spans="1:25" x14ac:dyDescent="0.25">
      <c r="A1956" s="1" t="s">
        <v>7892</v>
      </c>
      <c r="B1956" s="1" t="s">
        <v>7893</v>
      </c>
      <c r="C1956" s="1" t="str">
        <f>VLOOKUP(B1956,店铺SKU信息!E:F,2,0)</f>
        <v>AGM42588-Black-4XL</v>
      </c>
      <c r="D1956" s="1" t="s">
        <v>7894</v>
      </c>
      <c r="E1956" s="1" t="s">
        <v>8478</v>
      </c>
      <c r="F1956" s="1" t="s">
        <v>7352</v>
      </c>
      <c r="G1956" s="1">
        <v>12.1</v>
      </c>
      <c r="H1956" s="1">
        <v>8.9</v>
      </c>
      <c r="I1956" s="1">
        <v>2.4</v>
      </c>
      <c r="J1956" s="1" t="s">
        <v>7353</v>
      </c>
      <c r="K1956" s="1">
        <v>1.1499999999999999</v>
      </c>
      <c r="L1956" s="1" t="s">
        <v>7354</v>
      </c>
      <c r="M1956" s="1">
        <v>0.14960000000000001</v>
      </c>
      <c r="N1956" s="1" t="s">
        <v>7355</v>
      </c>
      <c r="O1956" s="1" t="s">
        <v>7356</v>
      </c>
      <c r="P1956" s="1">
        <v>3</v>
      </c>
      <c r="Q1956" s="1">
        <v>0</v>
      </c>
      <c r="R1956" s="1">
        <v>0.44869999999999999</v>
      </c>
      <c r="S1956" s="38">
        <v>43678</v>
      </c>
      <c r="T1956" s="1">
        <v>0.69</v>
      </c>
      <c r="U1956" s="1" t="s">
        <v>7357</v>
      </c>
      <c r="V1956" s="1">
        <v>0.3135</v>
      </c>
      <c r="W1956" s="1" t="s">
        <v>7358</v>
      </c>
      <c r="X1956" s="1" t="b">
        <v>0</v>
      </c>
      <c r="Y1956" s="1" t="b">
        <v>0</v>
      </c>
    </row>
    <row r="1957" spans="1:25" x14ac:dyDescent="0.25">
      <c r="A1957" s="1" t="s">
        <v>8107</v>
      </c>
      <c r="B1957" s="1" t="s">
        <v>8108</v>
      </c>
      <c r="C1957" s="1" t="str">
        <f>VLOOKUP(B1957,店铺SKU信息!E:F,2,0)</f>
        <v>AGM19377-Black-4XL</v>
      </c>
      <c r="D1957" s="1" t="s">
        <v>7265</v>
      </c>
      <c r="E1957" s="1" t="s">
        <v>8478</v>
      </c>
      <c r="F1957" s="1" t="s">
        <v>7352</v>
      </c>
      <c r="G1957" s="1">
        <v>12.68</v>
      </c>
      <c r="H1957" s="1">
        <v>10.19</v>
      </c>
      <c r="I1957" s="1">
        <v>1.18</v>
      </c>
      <c r="J1957" s="1" t="s">
        <v>7353</v>
      </c>
      <c r="K1957" s="1">
        <v>0.4</v>
      </c>
      <c r="L1957" s="1" t="s">
        <v>7354</v>
      </c>
      <c r="M1957" s="1">
        <v>8.8300000000000003E-2</v>
      </c>
      <c r="N1957" s="1" t="s">
        <v>7355</v>
      </c>
      <c r="O1957" s="1" t="s">
        <v>7356</v>
      </c>
      <c r="P1957" s="1">
        <v>1</v>
      </c>
      <c r="Q1957" s="1">
        <v>0</v>
      </c>
      <c r="R1957" s="1">
        <v>8.8300000000000003E-2</v>
      </c>
      <c r="S1957" s="38">
        <v>43678</v>
      </c>
      <c r="T1957" s="1">
        <v>0.69</v>
      </c>
      <c r="U1957" s="1" t="s">
        <v>7357</v>
      </c>
      <c r="V1957" s="1">
        <v>6.0900000000000003E-2</v>
      </c>
      <c r="W1957" s="1" t="s">
        <v>7358</v>
      </c>
      <c r="X1957" s="1" t="b">
        <v>0</v>
      </c>
      <c r="Y1957" s="1" t="b">
        <v>0</v>
      </c>
    </row>
    <row r="1958" spans="1:25" x14ac:dyDescent="0.25">
      <c r="A1958" s="1" t="s">
        <v>8146</v>
      </c>
      <c r="B1958" s="1" t="s">
        <v>8147</v>
      </c>
      <c r="C1958" s="1" t="str">
        <f>VLOOKUP(B1958,店铺SKU信息!E:F,2,0)</f>
        <v>AGM42566-Purple-XL</v>
      </c>
      <c r="D1958" s="1" t="s">
        <v>8148</v>
      </c>
      <c r="E1958" s="1" t="s">
        <v>8478</v>
      </c>
      <c r="F1958" s="1" t="s">
        <v>7352</v>
      </c>
      <c r="G1958" s="1">
        <v>10.5</v>
      </c>
      <c r="H1958" s="1">
        <v>3.8</v>
      </c>
      <c r="I1958" s="1">
        <v>2.2999999999999998</v>
      </c>
      <c r="J1958" s="1" t="s">
        <v>7353</v>
      </c>
      <c r="K1958" s="1">
        <v>0.6</v>
      </c>
      <c r="L1958" s="1" t="s">
        <v>7354</v>
      </c>
      <c r="M1958" s="1">
        <v>5.3100000000000001E-2</v>
      </c>
      <c r="N1958" s="1" t="s">
        <v>7355</v>
      </c>
      <c r="O1958" s="1" t="s">
        <v>7356</v>
      </c>
      <c r="P1958" s="1">
        <v>1</v>
      </c>
      <c r="Q1958" s="1">
        <v>0</v>
      </c>
      <c r="R1958" s="1">
        <v>5.3100000000000001E-2</v>
      </c>
      <c r="S1958" s="38">
        <v>43678</v>
      </c>
      <c r="T1958" s="1">
        <v>0.69</v>
      </c>
      <c r="U1958" s="1" t="s">
        <v>7357</v>
      </c>
      <c r="V1958" s="1">
        <v>3.6600000000000001E-2</v>
      </c>
      <c r="W1958" s="1" t="s">
        <v>7358</v>
      </c>
      <c r="X1958" s="1" t="b">
        <v>0</v>
      </c>
      <c r="Y1958" s="1" t="b">
        <v>0</v>
      </c>
    </row>
    <row r="1959" spans="1:25" x14ac:dyDescent="0.25">
      <c r="A1959" s="1" t="s">
        <v>8114</v>
      </c>
      <c r="B1959" s="1" t="s">
        <v>8115</v>
      </c>
      <c r="C1959" s="1" t="str">
        <f>VLOOKUP(B1959,店铺SKU信息!E:F,2,0)</f>
        <v>AGM42566-Purple-3XL</v>
      </c>
      <c r="D1959" s="1" t="s">
        <v>8116</v>
      </c>
      <c r="E1959" s="1" t="s">
        <v>8478</v>
      </c>
      <c r="F1959" s="1" t="s">
        <v>7352</v>
      </c>
      <c r="G1959" s="1">
        <v>10.5</v>
      </c>
      <c r="H1959" s="1">
        <v>3.8</v>
      </c>
      <c r="I1959" s="1">
        <v>2.2999999999999998</v>
      </c>
      <c r="J1959" s="1" t="s">
        <v>7353</v>
      </c>
      <c r="K1959" s="1">
        <v>0.6</v>
      </c>
      <c r="L1959" s="1" t="s">
        <v>7354</v>
      </c>
      <c r="M1959" s="1">
        <v>5.3100000000000001E-2</v>
      </c>
      <c r="N1959" s="1" t="s">
        <v>7355</v>
      </c>
      <c r="O1959" s="1" t="s">
        <v>7356</v>
      </c>
      <c r="P1959" s="1">
        <v>1</v>
      </c>
      <c r="Q1959" s="1">
        <v>0</v>
      </c>
      <c r="R1959" s="1">
        <v>5.3100000000000001E-2</v>
      </c>
      <c r="S1959" s="38">
        <v>43678</v>
      </c>
      <c r="T1959" s="1">
        <v>0.69</v>
      </c>
      <c r="U1959" s="1" t="s">
        <v>7357</v>
      </c>
      <c r="V1959" s="1">
        <v>3.6600000000000001E-2</v>
      </c>
      <c r="W1959" s="1" t="s">
        <v>7358</v>
      </c>
      <c r="X1959" s="1" t="b">
        <v>0</v>
      </c>
      <c r="Y1959" s="1" t="b">
        <v>0</v>
      </c>
    </row>
    <row r="1960" spans="1:25" x14ac:dyDescent="0.25">
      <c r="A1960" s="1" t="s">
        <v>8087</v>
      </c>
      <c r="B1960" s="1" t="s">
        <v>8088</v>
      </c>
      <c r="C1960" s="1" t="str">
        <f>VLOOKUP(B1960,店铺SKU信息!E:F,2,0)</f>
        <v>AGM19377-Blue-XL</v>
      </c>
      <c r="D1960" s="1" t="s">
        <v>8089</v>
      </c>
      <c r="E1960" s="1" t="s">
        <v>8478</v>
      </c>
      <c r="F1960" s="1" t="s">
        <v>7352</v>
      </c>
      <c r="G1960" s="1">
        <v>12.68</v>
      </c>
      <c r="H1960" s="1">
        <v>10.19</v>
      </c>
      <c r="I1960" s="1">
        <v>1.18</v>
      </c>
      <c r="J1960" s="1" t="s">
        <v>7353</v>
      </c>
      <c r="K1960" s="1">
        <v>0.4</v>
      </c>
      <c r="L1960" s="1" t="s">
        <v>7354</v>
      </c>
      <c r="M1960" s="1">
        <v>8.8300000000000003E-2</v>
      </c>
      <c r="N1960" s="1" t="s">
        <v>7355</v>
      </c>
      <c r="O1960" s="1" t="s">
        <v>7356</v>
      </c>
      <c r="P1960" s="1">
        <v>1</v>
      </c>
      <c r="Q1960" s="1">
        <v>0</v>
      </c>
      <c r="R1960" s="1">
        <v>8.8300000000000003E-2</v>
      </c>
      <c r="S1960" s="38">
        <v>43678</v>
      </c>
      <c r="T1960" s="1">
        <v>0.69</v>
      </c>
      <c r="U1960" s="1" t="s">
        <v>7357</v>
      </c>
      <c r="V1960" s="1">
        <v>6.0900000000000003E-2</v>
      </c>
      <c r="W1960" s="1" t="s">
        <v>7358</v>
      </c>
      <c r="X1960" s="1" t="b">
        <v>0</v>
      </c>
      <c r="Y1960" s="1" t="b">
        <v>0</v>
      </c>
    </row>
    <row r="1961" spans="1:25" x14ac:dyDescent="0.25">
      <c r="A1961" s="1" t="s">
        <v>8184</v>
      </c>
      <c r="B1961" s="1" t="s">
        <v>8185</v>
      </c>
      <c r="C1961" s="1" t="str">
        <f>VLOOKUP(B1961,店铺SKU信息!E:F,2,0)</f>
        <v>AGM19299-Blue-4XL</v>
      </c>
      <c r="D1961" s="1" t="s">
        <v>8186</v>
      </c>
      <c r="E1961" s="1" t="s">
        <v>8478</v>
      </c>
      <c r="F1961" s="1" t="s">
        <v>7352</v>
      </c>
      <c r="G1961" s="1">
        <v>11.6</v>
      </c>
      <c r="H1961" s="1">
        <v>9.3000000000000007</v>
      </c>
      <c r="I1961" s="1">
        <v>1.7</v>
      </c>
      <c r="J1961" s="1" t="s">
        <v>7353</v>
      </c>
      <c r="K1961" s="1">
        <v>0.87</v>
      </c>
      <c r="L1961" s="1" t="s">
        <v>7354</v>
      </c>
      <c r="M1961" s="1">
        <v>0.1061</v>
      </c>
      <c r="N1961" s="1" t="s">
        <v>7355</v>
      </c>
      <c r="O1961" s="1" t="s">
        <v>7356</v>
      </c>
      <c r="P1961" s="1">
        <v>1</v>
      </c>
      <c r="Q1961" s="1">
        <v>0</v>
      </c>
      <c r="R1961" s="1">
        <v>0.1061</v>
      </c>
      <c r="S1961" s="38">
        <v>43678</v>
      </c>
      <c r="T1961" s="1">
        <v>0.69</v>
      </c>
      <c r="U1961" s="1" t="s">
        <v>7357</v>
      </c>
      <c r="V1961" s="1">
        <v>7.3200000000000001E-2</v>
      </c>
      <c r="W1961" s="1" t="s">
        <v>7358</v>
      </c>
      <c r="X1961" s="1" t="b">
        <v>0</v>
      </c>
      <c r="Y1961" s="1" t="b">
        <v>0</v>
      </c>
    </row>
    <row r="1962" spans="1:25" x14ac:dyDescent="0.25">
      <c r="A1962" s="1" t="s">
        <v>8120</v>
      </c>
      <c r="B1962" s="1" t="s">
        <v>8121</v>
      </c>
      <c r="C1962" s="1" t="str">
        <f>VLOOKUP(B1962,店铺SKU信息!E:F,2,0)</f>
        <v>AGM48899-Black-3XL</v>
      </c>
      <c r="D1962" s="1" t="s">
        <v>8122</v>
      </c>
      <c r="E1962" s="1" t="s">
        <v>8478</v>
      </c>
      <c r="F1962" s="1" t="s">
        <v>7352</v>
      </c>
      <c r="G1962" s="1">
        <v>12.56</v>
      </c>
      <c r="H1962" s="1">
        <v>9.92</v>
      </c>
      <c r="I1962" s="1">
        <v>0.59</v>
      </c>
      <c r="J1962" s="1" t="s">
        <v>7353</v>
      </c>
      <c r="K1962" s="1">
        <v>0.35</v>
      </c>
      <c r="L1962" s="1" t="s">
        <v>7354</v>
      </c>
      <c r="M1962" s="1">
        <v>4.2599999999999999E-2</v>
      </c>
      <c r="N1962" s="1" t="s">
        <v>7355</v>
      </c>
      <c r="O1962" s="1" t="s">
        <v>7356</v>
      </c>
      <c r="P1962" s="1">
        <v>1</v>
      </c>
      <c r="Q1962" s="1">
        <v>0</v>
      </c>
      <c r="R1962" s="1">
        <v>4.2599999999999999E-2</v>
      </c>
      <c r="S1962" s="38">
        <v>43678</v>
      </c>
      <c r="T1962" s="1">
        <v>0.69</v>
      </c>
      <c r="U1962" s="1" t="s">
        <v>7357</v>
      </c>
      <c r="V1962" s="1">
        <v>2.9399999999999999E-2</v>
      </c>
      <c r="W1962" s="1" t="s">
        <v>7358</v>
      </c>
      <c r="X1962" s="1" t="b">
        <v>0</v>
      </c>
      <c r="Y1962" s="1" t="b">
        <v>0</v>
      </c>
    </row>
    <row r="1963" spans="1:25" x14ac:dyDescent="0.25">
      <c r="A1963" s="1" t="s">
        <v>8111</v>
      </c>
      <c r="B1963" s="1" t="s">
        <v>8112</v>
      </c>
      <c r="C1963" s="1" t="str">
        <f>VLOOKUP(B1963,店铺SKU信息!E:F,2,0)</f>
        <v>AGM48899-Black-4XL</v>
      </c>
      <c r="D1963" s="1" t="s">
        <v>8113</v>
      </c>
      <c r="E1963" s="1" t="s">
        <v>8478</v>
      </c>
      <c r="F1963" s="1" t="s">
        <v>7352</v>
      </c>
      <c r="G1963" s="1">
        <v>12.56</v>
      </c>
      <c r="H1963" s="1">
        <v>9.92</v>
      </c>
      <c r="I1963" s="1">
        <v>0.59</v>
      </c>
      <c r="J1963" s="1" t="s">
        <v>7353</v>
      </c>
      <c r="K1963" s="1">
        <v>0.35</v>
      </c>
      <c r="L1963" s="1" t="s">
        <v>7354</v>
      </c>
      <c r="M1963" s="1">
        <v>4.2599999999999999E-2</v>
      </c>
      <c r="N1963" s="1" t="s">
        <v>7355</v>
      </c>
      <c r="O1963" s="1" t="s">
        <v>7356</v>
      </c>
      <c r="P1963" s="1">
        <v>1</v>
      </c>
      <c r="Q1963" s="1">
        <v>0</v>
      </c>
      <c r="R1963" s="1">
        <v>4.2599999999999999E-2</v>
      </c>
      <c r="S1963" s="38">
        <v>43678</v>
      </c>
      <c r="T1963" s="1">
        <v>0.69</v>
      </c>
      <c r="U1963" s="1" t="s">
        <v>7357</v>
      </c>
      <c r="V1963" s="1">
        <v>2.9399999999999999E-2</v>
      </c>
      <c r="W1963" s="1" t="s">
        <v>7358</v>
      </c>
      <c r="X1963" s="1" t="b">
        <v>0</v>
      </c>
      <c r="Y1963" s="1" t="b">
        <v>0</v>
      </c>
    </row>
    <row r="1964" spans="1:25" x14ac:dyDescent="0.25">
      <c r="A1964" s="1" t="s">
        <v>8012</v>
      </c>
      <c r="B1964" s="1" t="s">
        <v>8013</v>
      </c>
      <c r="C1964" s="1" t="str">
        <f>VLOOKUP(B1964,店铺SKU信息!E:F,2,0)</f>
        <v>AGCY1031-Navy Stripe-S</v>
      </c>
      <c r="D1964" s="1" t="s">
        <v>3183</v>
      </c>
      <c r="E1964" s="1" t="s">
        <v>8478</v>
      </c>
      <c r="F1964" s="1" t="s">
        <v>7352</v>
      </c>
      <c r="G1964" s="1">
        <v>11.6</v>
      </c>
      <c r="H1964" s="1">
        <v>8.1</v>
      </c>
      <c r="I1964" s="1">
        <v>2.4</v>
      </c>
      <c r="J1964" s="1" t="s">
        <v>7353</v>
      </c>
      <c r="K1964" s="1">
        <v>0.3</v>
      </c>
      <c r="L1964" s="1" t="s">
        <v>7354</v>
      </c>
      <c r="M1964" s="1">
        <v>0.1305</v>
      </c>
      <c r="N1964" s="1" t="s">
        <v>7355</v>
      </c>
      <c r="O1964" s="1" t="s">
        <v>7356</v>
      </c>
      <c r="P1964" s="1">
        <v>1</v>
      </c>
      <c r="Q1964" s="1">
        <v>0</v>
      </c>
      <c r="R1964" s="1">
        <v>0.1305</v>
      </c>
      <c r="S1964" s="38">
        <v>43678</v>
      </c>
      <c r="T1964" s="1">
        <v>0.69</v>
      </c>
      <c r="U1964" s="1" t="s">
        <v>7357</v>
      </c>
      <c r="V1964" s="1">
        <v>0.09</v>
      </c>
      <c r="W1964" s="1" t="s">
        <v>7358</v>
      </c>
      <c r="X1964" s="1" t="b">
        <v>0</v>
      </c>
      <c r="Y1964" s="1" t="b">
        <v>0</v>
      </c>
    </row>
    <row r="1965" spans="1:25" x14ac:dyDescent="0.25">
      <c r="A1965" s="1" t="s">
        <v>8130</v>
      </c>
      <c r="B1965" s="1" t="s">
        <v>8131</v>
      </c>
      <c r="C1965" s="1" t="str">
        <f>VLOOKUP(B1965,店铺SKU信息!E:F,2,0)</f>
        <v>AGM42599-Black-4XL</v>
      </c>
      <c r="D1965" s="1" t="s">
        <v>8132</v>
      </c>
      <c r="E1965" s="1" t="s">
        <v>8478</v>
      </c>
      <c r="F1965" s="1" t="s">
        <v>7352</v>
      </c>
      <c r="G1965" s="1">
        <v>12.2</v>
      </c>
      <c r="H1965" s="1">
        <v>9.3000000000000007</v>
      </c>
      <c r="I1965" s="1">
        <v>1.2</v>
      </c>
      <c r="J1965" s="1" t="s">
        <v>7353</v>
      </c>
      <c r="K1965" s="1">
        <v>0.5</v>
      </c>
      <c r="L1965" s="1" t="s">
        <v>7354</v>
      </c>
      <c r="M1965" s="1">
        <v>7.8600000000000003E-2</v>
      </c>
      <c r="N1965" s="1" t="s">
        <v>7355</v>
      </c>
      <c r="O1965" s="1" t="s">
        <v>7356</v>
      </c>
      <c r="P1965" s="1">
        <v>1</v>
      </c>
      <c r="Q1965" s="1">
        <v>0</v>
      </c>
      <c r="R1965" s="1">
        <v>7.8600000000000003E-2</v>
      </c>
      <c r="S1965" s="38">
        <v>43678</v>
      </c>
      <c r="T1965" s="1">
        <v>0.69</v>
      </c>
      <c r="U1965" s="1" t="s">
        <v>7357</v>
      </c>
      <c r="V1965" s="1">
        <v>5.4199999999999998E-2</v>
      </c>
      <c r="W1965" s="1" t="s">
        <v>7358</v>
      </c>
      <c r="X1965" s="1" t="b">
        <v>0</v>
      </c>
      <c r="Y1965" s="1" t="b">
        <v>0</v>
      </c>
    </row>
    <row r="1966" spans="1:25" x14ac:dyDescent="0.25">
      <c r="A1966" s="1" t="s">
        <v>7865</v>
      </c>
      <c r="B1966" s="1" t="s">
        <v>7866</v>
      </c>
      <c r="C1966" s="1" t="str">
        <f>VLOOKUP(B1966,店铺SKU信息!E:F,2,0)</f>
        <v>AGCY49255-White-L</v>
      </c>
      <c r="D1966" s="1" t="s">
        <v>7867</v>
      </c>
      <c r="E1966" s="1" t="s">
        <v>8478</v>
      </c>
      <c r="F1966" s="1" t="s">
        <v>7352</v>
      </c>
      <c r="G1966" s="1">
        <v>12.3</v>
      </c>
      <c r="H1966" s="1">
        <v>8.9</v>
      </c>
      <c r="I1966" s="1">
        <v>1.3</v>
      </c>
      <c r="J1966" s="1" t="s">
        <v>7353</v>
      </c>
      <c r="K1966" s="1">
        <v>0.55000000000000004</v>
      </c>
      <c r="L1966" s="1" t="s">
        <v>7354</v>
      </c>
      <c r="M1966" s="1">
        <v>8.2000000000000003E-2</v>
      </c>
      <c r="N1966" s="1" t="s">
        <v>7355</v>
      </c>
      <c r="O1966" s="1" t="s">
        <v>7356</v>
      </c>
      <c r="P1966" s="1">
        <v>2</v>
      </c>
      <c r="Q1966" s="1">
        <v>1.1599999999999999</v>
      </c>
      <c r="R1966" s="1">
        <v>6.88E-2</v>
      </c>
      <c r="S1966" s="38">
        <v>43678</v>
      </c>
      <c r="T1966" s="1">
        <v>0.69</v>
      </c>
      <c r="U1966" s="1" t="s">
        <v>7357</v>
      </c>
      <c r="V1966" s="1">
        <v>4.7500000000000001E-2</v>
      </c>
      <c r="W1966" s="1" t="s">
        <v>7358</v>
      </c>
      <c r="X1966" s="1" t="b">
        <v>0</v>
      </c>
      <c r="Y1966" s="1" t="b">
        <v>0</v>
      </c>
    </row>
    <row r="1967" spans="1:25" x14ac:dyDescent="0.25">
      <c r="A1967" s="1" t="s">
        <v>7689</v>
      </c>
      <c r="B1967" s="1" t="s">
        <v>7690</v>
      </c>
      <c r="C1967" s="1" t="str">
        <f>VLOOKUP(B1967,店铺SKU信息!E:F,2,0)</f>
        <v>AGCY49255-Black-XL</v>
      </c>
      <c r="D1967" s="1" t="s">
        <v>7691</v>
      </c>
      <c r="E1967" s="1" t="s">
        <v>8478</v>
      </c>
      <c r="F1967" s="1" t="s">
        <v>7352</v>
      </c>
      <c r="G1967" s="1">
        <v>12.3</v>
      </c>
      <c r="H1967" s="1">
        <v>8.9</v>
      </c>
      <c r="I1967" s="1">
        <v>1.3</v>
      </c>
      <c r="J1967" s="1" t="s">
        <v>7353</v>
      </c>
      <c r="K1967" s="1">
        <v>0.55000000000000004</v>
      </c>
      <c r="L1967" s="1" t="s">
        <v>7354</v>
      </c>
      <c r="M1967" s="1">
        <v>8.2299999999999998E-2</v>
      </c>
      <c r="N1967" s="1" t="s">
        <v>7355</v>
      </c>
      <c r="O1967" s="1" t="s">
        <v>7356</v>
      </c>
      <c r="P1967" s="1">
        <v>2</v>
      </c>
      <c r="Q1967" s="1">
        <v>1.1599999999999999</v>
      </c>
      <c r="R1967" s="1">
        <v>6.9000000000000006E-2</v>
      </c>
      <c r="S1967" s="38">
        <v>43678</v>
      </c>
      <c r="T1967" s="1">
        <v>0.69</v>
      </c>
      <c r="U1967" s="1" t="s">
        <v>7357</v>
      </c>
      <c r="V1967" s="1">
        <v>4.7600000000000003E-2</v>
      </c>
      <c r="W1967" s="1" t="s">
        <v>7358</v>
      </c>
      <c r="X1967" s="1" t="b">
        <v>0</v>
      </c>
      <c r="Y1967" s="1" t="b">
        <v>0</v>
      </c>
    </row>
    <row r="1968" spans="1:25" x14ac:dyDescent="0.25">
      <c r="A1968" s="1" t="s">
        <v>8123</v>
      </c>
      <c r="B1968" s="1" t="s">
        <v>8124</v>
      </c>
      <c r="C1968" s="1" t="str">
        <f>VLOOKUP(B1968,店铺SKU信息!E:F,2,0)</f>
        <v>AGM42599-Army Green-4XL</v>
      </c>
      <c r="D1968" s="1" t="s">
        <v>6620</v>
      </c>
      <c r="E1968" s="1" t="s">
        <v>8478</v>
      </c>
      <c r="F1968" s="1" t="s">
        <v>7352</v>
      </c>
      <c r="G1968" s="1">
        <v>12.2</v>
      </c>
      <c r="H1968" s="1">
        <v>9.3000000000000007</v>
      </c>
      <c r="I1968" s="1">
        <v>1.2</v>
      </c>
      <c r="J1968" s="1" t="s">
        <v>7353</v>
      </c>
      <c r="K1968" s="1">
        <v>0.5</v>
      </c>
      <c r="L1968" s="1" t="s">
        <v>7354</v>
      </c>
      <c r="M1968" s="1">
        <v>7.8600000000000003E-2</v>
      </c>
      <c r="N1968" s="1" t="s">
        <v>7355</v>
      </c>
      <c r="O1968" s="1" t="s">
        <v>7356</v>
      </c>
      <c r="P1968" s="1">
        <v>2</v>
      </c>
      <c r="Q1968" s="1">
        <v>0</v>
      </c>
      <c r="R1968" s="1">
        <v>0.15709999999999999</v>
      </c>
      <c r="S1968" s="38">
        <v>43678</v>
      </c>
      <c r="T1968" s="1">
        <v>0.69</v>
      </c>
      <c r="U1968" s="1" t="s">
        <v>7357</v>
      </c>
      <c r="V1968" s="1">
        <v>0.1084</v>
      </c>
      <c r="W1968" s="1" t="s">
        <v>7358</v>
      </c>
      <c r="X1968" s="1" t="b">
        <v>0</v>
      </c>
      <c r="Y1968" s="1" t="b">
        <v>0</v>
      </c>
    </row>
    <row r="1969" spans="1:25" x14ac:dyDescent="0.25">
      <c r="A1969" s="1" t="s">
        <v>8084</v>
      </c>
      <c r="B1969" s="1" t="s">
        <v>8085</v>
      </c>
      <c r="C1969" s="1" t="str">
        <f>VLOOKUP(B1969,店铺SKU信息!E:F,2,0)</f>
        <v>AGM42600-Burgundy-2XL</v>
      </c>
      <c r="D1969" s="1" t="s">
        <v>8086</v>
      </c>
      <c r="E1969" s="1" t="s">
        <v>8478</v>
      </c>
      <c r="F1969" s="1" t="s">
        <v>7352</v>
      </c>
      <c r="G1969" s="1">
        <v>12.85</v>
      </c>
      <c r="H1969" s="1">
        <v>9.0399999999999991</v>
      </c>
      <c r="I1969" s="1">
        <v>1.65</v>
      </c>
      <c r="J1969" s="1" t="s">
        <v>7353</v>
      </c>
      <c r="K1969" s="1">
        <v>0.45</v>
      </c>
      <c r="L1969" s="1" t="s">
        <v>7354</v>
      </c>
      <c r="M1969" s="1">
        <v>0.1109</v>
      </c>
      <c r="N1969" s="1" t="s">
        <v>7355</v>
      </c>
      <c r="O1969" s="1" t="s">
        <v>7356</v>
      </c>
      <c r="P1969" s="1">
        <v>2</v>
      </c>
      <c r="Q1969" s="1">
        <v>0</v>
      </c>
      <c r="R1969" s="1">
        <v>0.22170000000000001</v>
      </c>
      <c r="S1969" s="38">
        <v>43678</v>
      </c>
      <c r="T1969" s="1">
        <v>0.69</v>
      </c>
      <c r="U1969" s="1" t="s">
        <v>7357</v>
      </c>
      <c r="V1969" s="1">
        <v>0.153</v>
      </c>
      <c r="W1969" s="1" t="s">
        <v>7358</v>
      </c>
      <c r="X1969" s="1" t="b">
        <v>0</v>
      </c>
      <c r="Y1969" s="1" t="b">
        <v>0</v>
      </c>
    </row>
    <row r="1970" spans="1:25" x14ac:dyDescent="0.25">
      <c r="A1970" s="1" t="s">
        <v>7667</v>
      </c>
      <c r="B1970" s="1" t="s">
        <v>7668</v>
      </c>
      <c r="C1970" s="1" t="str">
        <f>VLOOKUP(B1970,店铺SKU信息!E:F,2,0)</f>
        <v>AGM42566-Black-XL</v>
      </c>
      <c r="D1970" s="1" t="s">
        <v>7669</v>
      </c>
      <c r="E1970" s="1" t="s">
        <v>8478</v>
      </c>
      <c r="F1970" s="1" t="s">
        <v>7352</v>
      </c>
      <c r="G1970" s="1">
        <v>10.5</v>
      </c>
      <c r="H1970" s="1">
        <v>3.8</v>
      </c>
      <c r="I1970" s="1">
        <v>2.2999999999999998</v>
      </c>
      <c r="J1970" s="1" t="s">
        <v>7353</v>
      </c>
      <c r="K1970" s="1">
        <v>0.6</v>
      </c>
      <c r="L1970" s="1" t="s">
        <v>7354</v>
      </c>
      <c r="M1970" s="1">
        <v>5.3100000000000001E-2</v>
      </c>
      <c r="N1970" s="1" t="s">
        <v>7355</v>
      </c>
      <c r="O1970" s="1" t="s">
        <v>7356</v>
      </c>
      <c r="P1970" s="1">
        <v>1</v>
      </c>
      <c r="Q1970" s="1">
        <v>0</v>
      </c>
      <c r="R1970" s="1">
        <v>5.3100000000000001E-2</v>
      </c>
      <c r="S1970" s="38">
        <v>43678</v>
      </c>
      <c r="T1970" s="1">
        <v>0.69</v>
      </c>
      <c r="U1970" s="1" t="s">
        <v>7357</v>
      </c>
      <c r="V1970" s="1">
        <v>3.6600000000000001E-2</v>
      </c>
      <c r="W1970" s="1" t="s">
        <v>7358</v>
      </c>
      <c r="X1970" s="1" t="b">
        <v>0</v>
      </c>
      <c r="Y1970" s="1" t="b">
        <v>0</v>
      </c>
    </row>
    <row r="1971" spans="1:25" x14ac:dyDescent="0.25">
      <c r="A1971" s="1" t="s">
        <v>7558</v>
      </c>
      <c r="B1971" s="1" t="s">
        <v>7559</v>
      </c>
      <c r="C1971" s="1" t="str">
        <f>VLOOKUP(B1971,店铺SKU信息!E:F,2,0)</f>
        <v>AGM48899-Burgundy-2XL</v>
      </c>
      <c r="D1971" s="1" t="s">
        <v>5801</v>
      </c>
      <c r="E1971" s="1" t="s">
        <v>8478</v>
      </c>
      <c r="F1971" s="1" t="s">
        <v>7352</v>
      </c>
      <c r="G1971" s="1">
        <v>12.56</v>
      </c>
      <c r="H1971" s="1">
        <v>9.92</v>
      </c>
      <c r="I1971" s="1">
        <v>0.59</v>
      </c>
      <c r="J1971" s="1" t="s">
        <v>7353</v>
      </c>
      <c r="K1971" s="1">
        <v>0.35</v>
      </c>
      <c r="L1971" s="1" t="s">
        <v>7354</v>
      </c>
      <c r="M1971" s="1">
        <v>4.2599999999999999E-2</v>
      </c>
      <c r="N1971" s="1" t="s">
        <v>7355</v>
      </c>
      <c r="O1971" s="1" t="s">
        <v>7356</v>
      </c>
      <c r="P1971" s="1">
        <v>2</v>
      </c>
      <c r="Q1971" s="1">
        <v>0</v>
      </c>
      <c r="R1971" s="1">
        <v>8.5099999999999995E-2</v>
      </c>
      <c r="S1971" s="38">
        <v>43678</v>
      </c>
      <c r="T1971" s="1">
        <v>0.69</v>
      </c>
      <c r="U1971" s="1" t="s">
        <v>7357</v>
      </c>
      <c r="V1971" s="1">
        <v>5.8700000000000002E-2</v>
      </c>
      <c r="W1971" s="1" t="s">
        <v>7358</v>
      </c>
      <c r="X1971" s="1" t="b">
        <v>0</v>
      </c>
      <c r="Y1971" s="1" t="b">
        <v>0</v>
      </c>
    </row>
    <row r="1972" spans="1:25" x14ac:dyDescent="0.25">
      <c r="A1972" s="1" t="s">
        <v>8109</v>
      </c>
      <c r="B1972" s="1" t="s">
        <v>8110</v>
      </c>
      <c r="C1972" s="1" t="str">
        <f>VLOOKUP(B1972,店铺SKU信息!E:F,2,0)</f>
        <v>AGM42588-Green-4XL</v>
      </c>
      <c r="D1972" s="1" t="s">
        <v>2627</v>
      </c>
      <c r="E1972" s="1" t="s">
        <v>8478</v>
      </c>
      <c r="F1972" s="1" t="s">
        <v>7352</v>
      </c>
      <c r="G1972" s="1">
        <v>12.1</v>
      </c>
      <c r="H1972" s="1">
        <v>8.9</v>
      </c>
      <c r="I1972" s="1">
        <v>2.4</v>
      </c>
      <c r="J1972" s="1" t="s">
        <v>7353</v>
      </c>
      <c r="K1972" s="1">
        <v>1.1499999999999999</v>
      </c>
      <c r="L1972" s="1" t="s">
        <v>7354</v>
      </c>
      <c r="M1972" s="1">
        <v>0.14940000000000001</v>
      </c>
      <c r="N1972" s="1" t="s">
        <v>7355</v>
      </c>
      <c r="O1972" s="1" t="s">
        <v>7356</v>
      </c>
      <c r="P1972" s="1">
        <v>2</v>
      </c>
      <c r="Q1972" s="1">
        <v>0</v>
      </c>
      <c r="R1972" s="1">
        <v>0.29870000000000002</v>
      </c>
      <c r="S1972" s="38">
        <v>43678</v>
      </c>
      <c r="T1972" s="1">
        <v>0.69</v>
      </c>
      <c r="U1972" s="1" t="s">
        <v>7357</v>
      </c>
      <c r="V1972" s="1">
        <v>0.20610000000000001</v>
      </c>
      <c r="W1972" s="1" t="s">
        <v>7358</v>
      </c>
      <c r="X1972" s="1" t="b">
        <v>0</v>
      </c>
      <c r="Y1972" s="1" t="b">
        <v>0</v>
      </c>
    </row>
    <row r="1973" spans="1:25" x14ac:dyDescent="0.25">
      <c r="A1973" s="1" t="s">
        <v>7928</v>
      </c>
      <c r="B1973" s="1" t="s">
        <v>7929</v>
      </c>
      <c r="C1973" s="1" t="str">
        <f>VLOOKUP(B1973,店铺SKU信息!E:F,2,0)</f>
        <v>AGCY49255-White-M</v>
      </c>
      <c r="D1973" s="1" t="s">
        <v>7930</v>
      </c>
      <c r="E1973" s="1" t="s">
        <v>8478</v>
      </c>
      <c r="F1973" s="1" t="s">
        <v>7352</v>
      </c>
      <c r="G1973" s="1">
        <v>12.3</v>
      </c>
      <c r="H1973" s="1">
        <v>8.9</v>
      </c>
      <c r="I1973" s="1">
        <v>1.3</v>
      </c>
      <c r="J1973" s="1" t="s">
        <v>7353</v>
      </c>
      <c r="K1973" s="1">
        <v>0.55000000000000004</v>
      </c>
      <c r="L1973" s="1" t="s">
        <v>7354</v>
      </c>
      <c r="M1973" s="1">
        <v>8.2000000000000003E-2</v>
      </c>
      <c r="N1973" s="1" t="s">
        <v>7355</v>
      </c>
      <c r="O1973" s="1" t="s">
        <v>7356</v>
      </c>
      <c r="P1973" s="1">
        <v>3</v>
      </c>
      <c r="Q1973" s="1">
        <v>1.74</v>
      </c>
      <c r="R1973" s="1">
        <v>0.1032</v>
      </c>
      <c r="S1973" s="38">
        <v>43678</v>
      </c>
      <c r="T1973" s="1">
        <v>0.69</v>
      </c>
      <c r="U1973" s="1" t="s">
        <v>7357</v>
      </c>
      <c r="V1973" s="1">
        <v>7.1199999999999999E-2</v>
      </c>
      <c r="W1973" s="1" t="s">
        <v>7358</v>
      </c>
      <c r="X1973" s="1" t="b">
        <v>0</v>
      </c>
      <c r="Y1973" s="1" t="b">
        <v>0</v>
      </c>
    </row>
    <row r="1974" spans="1:25" x14ac:dyDescent="0.25">
      <c r="A1974" s="1" t="s">
        <v>8217</v>
      </c>
      <c r="B1974" s="1" t="s">
        <v>8218</v>
      </c>
      <c r="C1974" s="1" t="str">
        <f>VLOOKUP(B1974,店铺SKU信息!E:F,2,0)</f>
        <v>AGM42622-Black-4XL</v>
      </c>
      <c r="D1974" s="1" t="s">
        <v>8219</v>
      </c>
      <c r="E1974" s="1" t="s">
        <v>8478</v>
      </c>
      <c r="F1974" s="1" t="s">
        <v>7352</v>
      </c>
      <c r="G1974" s="1">
        <v>12.5</v>
      </c>
      <c r="H1974" s="1">
        <v>8.58</v>
      </c>
      <c r="I1974" s="1">
        <v>1.5</v>
      </c>
      <c r="J1974" s="1" t="s">
        <v>7353</v>
      </c>
      <c r="K1974" s="1">
        <v>0.45</v>
      </c>
      <c r="L1974" s="1" t="s">
        <v>7354</v>
      </c>
      <c r="M1974" s="1">
        <v>9.3100000000000002E-2</v>
      </c>
      <c r="N1974" s="1" t="s">
        <v>7355</v>
      </c>
      <c r="O1974" s="1" t="s">
        <v>7356</v>
      </c>
      <c r="P1974" s="1">
        <v>1</v>
      </c>
      <c r="Q1974" s="1">
        <v>0</v>
      </c>
      <c r="R1974" s="1">
        <v>9.3100000000000002E-2</v>
      </c>
      <c r="S1974" s="38">
        <v>43678</v>
      </c>
      <c r="T1974" s="1">
        <v>0.69</v>
      </c>
      <c r="U1974" s="1" t="s">
        <v>7357</v>
      </c>
      <c r="V1974" s="1">
        <v>6.4199999999999993E-2</v>
      </c>
      <c r="W1974" s="1" t="s">
        <v>7358</v>
      </c>
      <c r="X1974" s="1" t="b">
        <v>0</v>
      </c>
      <c r="Y1974" s="1" t="b">
        <v>0</v>
      </c>
    </row>
    <row r="1975" spans="1:25" x14ac:dyDescent="0.25">
      <c r="A1975" s="1" t="s">
        <v>8028</v>
      </c>
      <c r="B1975" s="1" t="s">
        <v>8029</v>
      </c>
      <c r="C1975" s="1" t="str">
        <f>VLOOKUP(B1975,店铺SKU信息!E:F,2,0)</f>
        <v>AGCY1031-Black Stripe-S</v>
      </c>
      <c r="D1975" s="1" t="s">
        <v>8030</v>
      </c>
      <c r="E1975" s="1" t="s">
        <v>8478</v>
      </c>
      <c r="F1975" s="1" t="s">
        <v>7352</v>
      </c>
      <c r="G1975" s="1">
        <v>11.3</v>
      </c>
      <c r="H1975" s="1">
        <v>9.3000000000000007</v>
      </c>
      <c r="I1975" s="1">
        <v>1.6</v>
      </c>
      <c r="J1975" s="1" t="s">
        <v>7353</v>
      </c>
      <c r="K1975" s="1">
        <v>0.35</v>
      </c>
      <c r="L1975" s="1" t="s">
        <v>7354</v>
      </c>
      <c r="M1975" s="1">
        <v>9.7299999999999998E-2</v>
      </c>
      <c r="N1975" s="1" t="s">
        <v>7355</v>
      </c>
      <c r="O1975" s="1" t="s">
        <v>7356</v>
      </c>
      <c r="P1975" s="1">
        <v>2</v>
      </c>
      <c r="Q1975" s="1">
        <v>0</v>
      </c>
      <c r="R1975" s="1">
        <v>0.1946</v>
      </c>
      <c r="S1975" s="38">
        <v>43678</v>
      </c>
      <c r="T1975" s="1">
        <v>0.69</v>
      </c>
      <c r="U1975" s="1" t="s">
        <v>7357</v>
      </c>
      <c r="V1975" s="1">
        <v>0.1343</v>
      </c>
      <c r="W1975" s="1" t="s">
        <v>7358</v>
      </c>
      <c r="X1975" s="1" t="b">
        <v>0</v>
      </c>
      <c r="Y1975" s="1" t="b">
        <v>0</v>
      </c>
    </row>
    <row r="1976" spans="1:25" x14ac:dyDescent="0.25">
      <c r="A1976" s="1" t="s">
        <v>8482</v>
      </c>
      <c r="B1976" s="1" t="s">
        <v>8483</v>
      </c>
      <c r="C1976" s="1" t="str">
        <f>VLOOKUP(B1976,店铺SKU信息!E:F,2,0)</f>
        <v>AGM19299-Black-3XL</v>
      </c>
      <c r="D1976" s="1" t="s">
        <v>5042</v>
      </c>
      <c r="E1976" s="1" t="s">
        <v>8478</v>
      </c>
      <c r="F1976" s="1" t="s">
        <v>7352</v>
      </c>
      <c r="G1976" s="1">
        <v>12.35</v>
      </c>
      <c r="H1976" s="1">
        <v>11.6</v>
      </c>
      <c r="I1976" s="1">
        <v>1.95</v>
      </c>
      <c r="J1976" s="1" t="s">
        <v>7353</v>
      </c>
      <c r="K1976" s="1">
        <v>0.93</v>
      </c>
      <c r="L1976" s="1" t="s">
        <v>7354</v>
      </c>
      <c r="M1976" s="1">
        <v>0.16170000000000001</v>
      </c>
      <c r="N1976" s="1" t="s">
        <v>7355</v>
      </c>
      <c r="O1976" s="1" t="s">
        <v>7356</v>
      </c>
      <c r="P1976" s="1">
        <v>1</v>
      </c>
      <c r="Q1976" s="1">
        <v>0</v>
      </c>
      <c r="R1976" s="1">
        <v>0.16170000000000001</v>
      </c>
      <c r="S1976" s="38">
        <v>43678</v>
      </c>
      <c r="T1976" s="1">
        <v>0.69</v>
      </c>
      <c r="U1976" s="1" t="s">
        <v>7357</v>
      </c>
      <c r="V1976" s="1">
        <v>0.1115</v>
      </c>
      <c r="W1976" s="1" t="s">
        <v>7358</v>
      </c>
      <c r="X1976" s="1" t="b">
        <v>0</v>
      </c>
      <c r="Y1976" s="1" t="b">
        <v>0</v>
      </c>
    </row>
    <row r="1977" spans="1:25" x14ac:dyDescent="0.25">
      <c r="A1977" s="1" t="s">
        <v>8020</v>
      </c>
      <c r="B1977" s="1" t="s">
        <v>8021</v>
      </c>
      <c r="C1977" s="1" t="str">
        <f>VLOOKUP(B1977,店铺SKU信息!E:F,2,0)</f>
        <v>AGM42544-Black-4XL</v>
      </c>
      <c r="D1977" s="1" t="s">
        <v>8022</v>
      </c>
      <c r="E1977" s="1" t="s">
        <v>8478</v>
      </c>
      <c r="F1977" s="1" t="s">
        <v>7352</v>
      </c>
      <c r="G1977" s="1">
        <v>12.8</v>
      </c>
      <c r="H1977" s="1">
        <v>6</v>
      </c>
      <c r="I1977" s="1">
        <v>2.4</v>
      </c>
      <c r="J1977" s="1" t="s">
        <v>7353</v>
      </c>
      <c r="K1977" s="1">
        <v>0.6</v>
      </c>
      <c r="L1977" s="1" t="s">
        <v>7354</v>
      </c>
      <c r="M1977" s="1">
        <v>0.1066</v>
      </c>
      <c r="N1977" s="1" t="s">
        <v>7355</v>
      </c>
      <c r="O1977" s="1" t="s">
        <v>7356</v>
      </c>
      <c r="P1977" s="1">
        <v>1</v>
      </c>
      <c r="Q1977" s="1">
        <v>0</v>
      </c>
      <c r="R1977" s="1">
        <v>0.1066</v>
      </c>
      <c r="S1977" s="38">
        <v>43678</v>
      </c>
      <c r="T1977" s="1">
        <v>0.69</v>
      </c>
      <c r="U1977" s="1" t="s">
        <v>7357</v>
      </c>
      <c r="V1977" s="1">
        <v>7.3499999999999996E-2</v>
      </c>
      <c r="W1977" s="1" t="s">
        <v>7358</v>
      </c>
      <c r="X1977" s="1" t="b">
        <v>0</v>
      </c>
      <c r="Y1977" s="1" t="b">
        <v>0</v>
      </c>
    </row>
    <row r="1978" spans="1:25" x14ac:dyDescent="0.25">
      <c r="A1978" s="1" t="s">
        <v>8023</v>
      </c>
      <c r="B1978" s="1" t="s">
        <v>8024</v>
      </c>
      <c r="C1978" s="1" t="str">
        <f>VLOOKUP(B1978,店铺SKU信息!E:F,2,0)</f>
        <v>AGM19377-Gray-3XL</v>
      </c>
      <c r="D1978" s="1" t="s">
        <v>8025</v>
      </c>
      <c r="E1978" s="1" t="s">
        <v>8478</v>
      </c>
      <c r="F1978" s="1" t="s">
        <v>7352</v>
      </c>
      <c r="G1978" s="1">
        <v>12.68</v>
      </c>
      <c r="H1978" s="1">
        <v>10.19</v>
      </c>
      <c r="I1978" s="1">
        <v>1.18</v>
      </c>
      <c r="J1978" s="1" t="s">
        <v>7353</v>
      </c>
      <c r="K1978" s="1">
        <v>0.4</v>
      </c>
      <c r="L1978" s="1" t="s">
        <v>7354</v>
      </c>
      <c r="M1978" s="1">
        <v>8.8300000000000003E-2</v>
      </c>
      <c r="N1978" s="1" t="s">
        <v>7355</v>
      </c>
      <c r="O1978" s="1" t="s">
        <v>7356</v>
      </c>
      <c r="P1978" s="1">
        <v>2</v>
      </c>
      <c r="Q1978" s="1">
        <v>0</v>
      </c>
      <c r="R1978" s="1">
        <v>0.17660000000000001</v>
      </c>
      <c r="S1978" s="38">
        <v>43678</v>
      </c>
      <c r="T1978" s="1">
        <v>0.69</v>
      </c>
      <c r="U1978" s="1" t="s">
        <v>7357</v>
      </c>
      <c r="V1978" s="1">
        <v>0.12189999999999999</v>
      </c>
      <c r="W1978" s="1" t="s">
        <v>7358</v>
      </c>
      <c r="X1978" s="1" t="b">
        <v>0</v>
      </c>
      <c r="Y1978" s="1" t="b">
        <v>0</v>
      </c>
    </row>
    <row r="1979" spans="1:25" x14ac:dyDescent="0.25">
      <c r="A1979" s="1" t="s">
        <v>7889</v>
      </c>
      <c r="B1979" s="1" t="s">
        <v>7890</v>
      </c>
      <c r="C1979" s="1" t="str">
        <f>VLOOKUP(B1979,店铺SKU信息!E:F,2,0)</f>
        <v>AGM42644-Black Stripe-2XL</v>
      </c>
      <c r="D1979" s="1" t="s">
        <v>4966</v>
      </c>
      <c r="E1979" s="1" t="s">
        <v>8478</v>
      </c>
      <c r="F1979" s="1" t="s">
        <v>7352</v>
      </c>
      <c r="G1979" s="1">
        <v>12.7</v>
      </c>
      <c r="H1979" s="1">
        <v>9.9</v>
      </c>
      <c r="I1979" s="1">
        <v>0.8</v>
      </c>
      <c r="J1979" s="1" t="s">
        <v>7353</v>
      </c>
      <c r="K1979" s="1">
        <v>0.65</v>
      </c>
      <c r="L1979" s="1" t="s">
        <v>7354</v>
      </c>
      <c r="M1979" s="1">
        <v>5.8099999999999999E-2</v>
      </c>
      <c r="N1979" s="1" t="s">
        <v>7355</v>
      </c>
      <c r="O1979" s="1" t="s">
        <v>7356</v>
      </c>
      <c r="P1979" s="1">
        <v>3</v>
      </c>
      <c r="Q1979" s="1">
        <v>0</v>
      </c>
      <c r="R1979" s="1">
        <v>0.1744</v>
      </c>
      <c r="S1979" s="38">
        <v>43678</v>
      </c>
      <c r="T1979" s="1">
        <v>0.69</v>
      </c>
      <c r="U1979" s="1" t="s">
        <v>7357</v>
      </c>
      <c r="V1979" s="1">
        <v>0.1203</v>
      </c>
      <c r="W1979" s="1" t="s">
        <v>7358</v>
      </c>
      <c r="X1979" s="1" t="b">
        <v>0</v>
      </c>
      <c r="Y1979" s="1" t="b">
        <v>0</v>
      </c>
    </row>
    <row r="1980" spans="1:25" x14ac:dyDescent="0.25">
      <c r="A1980" s="1" t="s">
        <v>7517</v>
      </c>
      <c r="B1980" s="1" t="s">
        <v>7518</v>
      </c>
      <c r="C1980" s="1" t="str">
        <f>VLOOKUP(B1980,店铺SKU信息!E:F,2,0)</f>
        <v>AGM42544-Black-XL</v>
      </c>
      <c r="D1980" s="1" t="s">
        <v>5907</v>
      </c>
      <c r="E1980" s="1" t="s">
        <v>8478</v>
      </c>
      <c r="F1980" s="1" t="s">
        <v>7352</v>
      </c>
      <c r="G1980" s="1">
        <v>12.8</v>
      </c>
      <c r="H1980" s="1">
        <v>6</v>
      </c>
      <c r="I1980" s="1">
        <v>2.4</v>
      </c>
      <c r="J1980" s="1" t="s">
        <v>7353</v>
      </c>
      <c r="K1980" s="1">
        <v>0.6</v>
      </c>
      <c r="L1980" s="1" t="s">
        <v>7354</v>
      </c>
      <c r="M1980" s="1">
        <v>0.1066</v>
      </c>
      <c r="N1980" s="1" t="s">
        <v>7355</v>
      </c>
      <c r="O1980" s="1" t="s">
        <v>7356</v>
      </c>
      <c r="P1980" s="1">
        <v>1</v>
      </c>
      <c r="Q1980" s="1">
        <v>0</v>
      </c>
      <c r="R1980" s="1">
        <v>0.1066</v>
      </c>
      <c r="S1980" s="38">
        <v>43678</v>
      </c>
      <c r="T1980" s="1">
        <v>0.69</v>
      </c>
      <c r="U1980" s="1" t="s">
        <v>7357</v>
      </c>
      <c r="V1980" s="1">
        <v>7.3499999999999996E-2</v>
      </c>
      <c r="W1980" s="1" t="s">
        <v>7358</v>
      </c>
      <c r="X1980" s="1" t="b">
        <v>0</v>
      </c>
      <c r="Y1980" s="1" t="b">
        <v>0</v>
      </c>
    </row>
    <row r="1981" spans="1:25" x14ac:dyDescent="0.25">
      <c r="A1981" s="1" t="s">
        <v>7784</v>
      </c>
      <c r="B1981" s="1" t="s">
        <v>7785</v>
      </c>
      <c r="C1981" s="1" t="str">
        <f>VLOOKUP(B1981,店铺SKU信息!E:F,2,0)</f>
        <v>AGM42600-Burgundy-3XL</v>
      </c>
      <c r="D1981" s="1" t="s">
        <v>4432</v>
      </c>
      <c r="E1981" s="1" t="s">
        <v>8478</v>
      </c>
      <c r="F1981" s="1" t="s">
        <v>7352</v>
      </c>
      <c r="G1981" s="1">
        <v>12.85</v>
      </c>
      <c r="H1981" s="1">
        <v>9.0399999999999991</v>
      </c>
      <c r="I1981" s="1">
        <v>1.65</v>
      </c>
      <c r="J1981" s="1" t="s">
        <v>7353</v>
      </c>
      <c r="K1981" s="1">
        <v>0.45</v>
      </c>
      <c r="L1981" s="1" t="s">
        <v>7354</v>
      </c>
      <c r="M1981" s="1">
        <v>0.1109</v>
      </c>
      <c r="N1981" s="1" t="s">
        <v>7355</v>
      </c>
      <c r="O1981" s="1" t="s">
        <v>7356</v>
      </c>
      <c r="P1981" s="1">
        <v>1</v>
      </c>
      <c r="Q1981" s="1">
        <v>0</v>
      </c>
      <c r="R1981" s="1">
        <v>0.1109</v>
      </c>
      <c r="S1981" s="38">
        <v>43678</v>
      </c>
      <c r="T1981" s="1">
        <v>0.69</v>
      </c>
      <c r="U1981" s="1" t="s">
        <v>7357</v>
      </c>
      <c r="V1981" s="1">
        <v>7.6499999999999999E-2</v>
      </c>
      <c r="W1981" s="1" t="s">
        <v>7358</v>
      </c>
      <c r="X1981" s="1" t="b">
        <v>0</v>
      </c>
      <c r="Y1981" s="1" t="b">
        <v>0</v>
      </c>
    </row>
    <row r="1982" spans="1:25" x14ac:dyDescent="0.25">
      <c r="A1982" s="1" t="s">
        <v>7474</v>
      </c>
      <c r="B1982" s="1" t="s">
        <v>7475</v>
      </c>
      <c r="C1982" s="1" t="str">
        <f>VLOOKUP(B1982,店铺SKU信息!E:F,2,0)</f>
        <v>AGM42644-Black Stripe-XL</v>
      </c>
      <c r="D1982" s="1" t="s">
        <v>3346</v>
      </c>
      <c r="E1982" s="1" t="s">
        <v>8478</v>
      </c>
      <c r="F1982" s="1" t="s">
        <v>7352</v>
      </c>
      <c r="G1982" s="1">
        <v>12.7</v>
      </c>
      <c r="H1982" s="1">
        <v>9.9</v>
      </c>
      <c r="I1982" s="1">
        <v>0.8</v>
      </c>
      <c r="J1982" s="1" t="s">
        <v>7353</v>
      </c>
      <c r="K1982" s="1">
        <v>0.65</v>
      </c>
      <c r="L1982" s="1" t="s">
        <v>7354</v>
      </c>
      <c r="M1982" s="1">
        <v>5.8099999999999999E-2</v>
      </c>
      <c r="N1982" s="1" t="s">
        <v>7355</v>
      </c>
      <c r="O1982" s="1" t="s">
        <v>7356</v>
      </c>
      <c r="P1982" s="1">
        <v>2</v>
      </c>
      <c r="Q1982" s="1">
        <v>0</v>
      </c>
      <c r="R1982" s="1">
        <v>0.1162</v>
      </c>
      <c r="S1982" s="38">
        <v>43678</v>
      </c>
      <c r="T1982" s="1">
        <v>0.69</v>
      </c>
      <c r="U1982" s="1" t="s">
        <v>7357</v>
      </c>
      <c r="V1982" s="1">
        <v>8.0199999999999994E-2</v>
      </c>
      <c r="W1982" s="1" t="s">
        <v>7358</v>
      </c>
      <c r="X1982" s="1" t="b">
        <v>0</v>
      </c>
      <c r="Y1982" s="1" t="b">
        <v>0</v>
      </c>
    </row>
    <row r="1983" spans="1:25" x14ac:dyDescent="0.25">
      <c r="A1983" s="1" t="s">
        <v>8064</v>
      </c>
      <c r="B1983" s="1" t="s">
        <v>8065</v>
      </c>
      <c r="C1983" s="1" t="str">
        <f>VLOOKUP(B1983,店铺SKU信息!E:F,2,0)</f>
        <v>AGM42644-White Stripe-2XL</v>
      </c>
      <c r="D1983" s="1" t="s">
        <v>3592</v>
      </c>
      <c r="E1983" s="1" t="s">
        <v>8478</v>
      </c>
      <c r="F1983" s="1" t="s">
        <v>7352</v>
      </c>
      <c r="G1983" s="1">
        <v>12.7</v>
      </c>
      <c r="H1983" s="1">
        <v>9.9</v>
      </c>
      <c r="I1983" s="1">
        <v>0.8</v>
      </c>
      <c r="J1983" s="1" t="s">
        <v>7353</v>
      </c>
      <c r="K1983" s="1">
        <v>0.65</v>
      </c>
      <c r="L1983" s="1" t="s">
        <v>7354</v>
      </c>
      <c r="M1983" s="1">
        <v>5.8099999999999999E-2</v>
      </c>
      <c r="N1983" s="1" t="s">
        <v>7355</v>
      </c>
      <c r="O1983" s="1" t="s">
        <v>7356</v>
      </c>
      <c r="P1983" s="1">
        <v>5</v>
      </c>
      <c r="Q1983" s="1">
        <v>0</v>
      </c>
      <c r="R1983" s="1">
        <v>0.29060000000000002</v>
      </c>
      <c r="S1983" s="38">
        <v>43678</v>
      </c>
      <c r="T1983" s="1">
        <v>0.69</v>
      </c>
      <c r="U1983" s="1" t="s">
        <v>7357</v>
      </c>
      <c r="V1983" s="1">
        <v>0.20050000000000001</v>
      </c>
      <c r="W1983" s="1" t="s">
        <v>7358</v>
      </c>
      <c r="X1983" s="1" t="b">
        <v>0</v>
      </c>
      <c r="Y1983" s="1" t="b">
        <v>0</v>
      </c>
    </row>
    <row r="1984" spans="1:25" x14ac:dyDescent="0.25">
      <c r="A1984" s="1" t="s">
        <v>8144</v>
      </c>
      <c r="B1984" s="1" t="s">
        <v>8145</v>
      </c>
      <c r="C1984" s="1" t="str">
        <f>VLOOKUP(B1984,店铺SKU信息!E:F,2,0)</f>
        <v>AGM42644-Black Stripe-4XL</v>
      </c>
      <c r="D1984" s="1" t="s">
        <v>5202</v>
      </c>
      <c r="E1984" s="1" t="s">
        <v>8478</v>
      </c>
      <c r="F1984" s="1" t="s">
        <v>7352</v>
      </c>
      <c r="G1984" s="1">
        <v>12.7</v>
      </c>
      <c r="H1984" s="1">
        <v>9.9</v>
      </c>
      <c r="I1984" s="1">
        <v>0.8</v>
      </c>
      <c r="J1984" s="1" t="s">
        <v>7353</v>
      </c>
      <c r="K1984" s="1">
        <v>0.65</v>
      </c>
      <c r="L1984" s="1" t="s">
        <v>7354</v>
      </c>
      <c r="M1984" s="1">
        <v>5.8099999999999999E-2</v>
      </c>
      <c r="N1984" s="1" t="s">
        <v>7355</v>
      </c>
      <c r="O1984" s="1" t="s">
        <v>7356</v>
      </c>
      <c r="P1984" s="1">
        <v>3</v>
      </c>
      <c r="Q1984" s="1">
        <v>0</v>
      </c>
      <c r="R1984" s="1">
        <v>0.1744</v>
      </c>
      <c r="S1984" s="38">
        <v>43678</v>
      </c>
      <c r="T1984" s="1">
        <v>0.69</v>
      </c>
      <c r="U1984" s="1" t="s">
        <v>7357</v>
      </c>
      <c r="V1984" s="1">
        <v>0.1203</v>
      </c>
      <c r="W1984" s="1" t="s">
        <v>7358</v>
      </c>
      <c r="X1984" s="1" t="b">
        <v>0</v>
      </c>
      <c r="Y1984" s="1" t="b">
        <v>0</v>
      </c>
    </row>
    <row r="1985" spans="1:25" x14ac:dyDescent="0.25">
      <c r="A1985" s="1" t="s">
        <v>8031</v>
      </c>
      <c r="B1985" s="1" t="s">
        <v>8032</v>
      </c>
      <c r="C1985" s="1" t="str">
        <f>VLOOKUP(B1985,店铺SKU信息!E:F,2,0)</f>
        <v>AGM42599-Army Green-XL</v>
      </c>
      <c r="D1985" s="1" t="s">
        <v>8033</v>
      </c>
      <c r="E1985" s="1" t="s">
        <v>8478</v>
      </c>
      <c r="F1985" s="1" t="s">
        <v>7352</v>
      </c>
      <c r="G1985" s="1">
        <v>12.2</v>
      </c>
      <c r="H1985" s="1">
        <v>9.3000000000000007</v>
      </c>
      <c r="I1985" s="1">
        <v>1.2</v>
      </c>
      <c r="J1985" s="1" t="s">
        <v>7353</v>
      </c>
      <c r="K1985" s="1">
        <v>0.5</v>
      </c>
      <c r="L1985" s="1" t="s">
        <v>7354</v>
      </c>
      <c r="M1985" s="1">
        <v>7.8600000000000003E-2</v>
      </c>
      <c r="N1985" s="1" t="s">
        <v>7355</v>
      </c>
      <c r="O1985" s="1" t="s">
        <v>7356</v>
      </c>
      <c r="P1985" s="1">
        <v>1</v>
      </c>
      <c r="Q1985" s="1">
        <v>0</v>
      </c>
      <c r="R1985" s="1">
        <v>7.8600000000000003E-2</v>
      </c>
      <c r="S1985" s="38">
        <v>43678</v>
      </c>
      <c r="T1985" s="1">
        <v>0.69</v>
      </c>
      <c r="U1985" s="1" t="s">
        <v>7357</v>
      </c>
      <c r="V1985" s="1">
        <v>5.4199999999999998E-2</v>
      </c>
      <c r="W1985" s="1" t="s">
        <v>7358</v>
      </c>
      <c r="X1985" s="1" t="b">
        <v>0</v>
      </c>
      <c r="Y1985" s="1" t="b">
        <v>0</v>
      </c>
    </row>
    <row r="1986" spans="1:25" x14ac:dyDescent="0.25">
      <c r="A1986" s="1" t="s">
        <v>8061</v>
      </c>
      <c r="B1986" s="1" t="s">
        <v>8062</v>
      </c>
      <c r="C1986" s="1" t="str">
        <f>VLOOKUP(B1986,店铺SKU信息!E:F,2,0)</f>
        <v>AGM42588-Green-2XL</v>
      </c>
      <c r="D1986" s="1" t="s">
        <v>8063</v>
      </c>
      <c r="E1986" s="1" t="s">
        <v>8478</v>
      </c>
      <c r="F1986" s="1" t="s">
        <v>7352</v>
      </c>
      <c r="G1986" s="1">
        <v>12.1</v>
      </c>
      <c r="H1986" s="1">
        <v>8.9</v>
      </c>
      <c r="I1986" s="1">
        <v>2.4</v>
      </c>
      <c r="J1986" s="1" t="s">
        <v>7353</v>
      </c>
      <c r="K1986" s="1">
        <v>1.1499999999999999</v>
      </c>
      <c r="L1986" s="1" t="s">
        <v>7354</v>
      </c>
      <c r="M1986" s="1">
        <v>0.14940000000000001</v>
      </c>
      <c r="N1986" s="1" t="s">
        <v>7355</v>
      </c>
      <c r="O1986" s="1" t="s">
        <v>7356</v>
      </c>
      <c r="P1986" s="1">
        <v>2</v>
      </c>
      <c r="Q1986" s="1">
        <v>0</v>
      </c>
      <c r="R1986" s="1">
        <v>0.29870000000000002</v>
      </c>
      <c r="S1986" s="38">
        <v>43678</v>
      </c>
      <c r="T1986" s="1">
        <v>0.69</v>
      </c>
      <c r="U1986" s="1" t="s">
        <v>7357</v>
      </c>
      <c r="V1986" s="1">
        <v>0.20610000000000001</v>
      </c>
      <c r="W1986" s="1" t="s">
        <v>7358</v>
      </c>
      <c r="X1986" s="1" t="b">
        <v>0</v>
      </c>
      <c r="Y1986" s="1" t="b">
        <v>0</v>
      </c>
    </row>
    <row r="1987" spans="1:25" x14ac:dyDescent="0.25">
      <c r="A1987" s="1" t="s">
        <v>7897</v>
      </c>
      <c r="B1987" s="1" t="s">
        <v>7898</v>
      </c>
      <c r="C1987" s="1" t="str">
        <f>VLOOKUP(B1987,店铺SKU信息!E:F,2,0)</f>
        <v>AGM42644-Black Stripe-3XL</v>
      </c>
      <c r="D1987" s="1" t="s">
        <v>5430</v>
      </c>
      <c r="E1987" s="1" t="s">
        <v>8478</v>
      </c>
      <c r="F1987" s="1" t="s">
        <v>7352</v>
      </c>
      <c r="G1987" s="1">
        <v>12.7</v>
      </c>
      <c r="H1987" s="1">
        <v>9.9</v>
      </c>
      <c r="I1987" s="1">
        <v>0.8</v>
      </c>
      <c r="J1987" s="1" t="s">
        <v>7353</v>
      </c>
      <c r="K1987" s="1">
        <v>0.65</v>
      </c>
      <c r="L1987" s="1" t="s">
        <v>7354</v>
      </c>
      <c r="M1987" s="1">
        <v>5.8099999999999999E-2</v>
      </c>
      <c r="N1987" s="1" t="s">
        <v>7355</v>
      </c>
      <c r="O1987" s="1" t="s">
        <v>7356</v>
      </c>
      <c r="P1987" s="1">
        <v>2</v>
      </c>
      <c r="Q1987" s="1">
        <v>0</v>
      </c>
      <c r="R1987" s="1">
        <v>0.1162</v>
      </c>
      <c r="S1987" s="38">
        <v>43678</v>
      </c>
      <c r="T1987" s="1">
        <v>0.69</v>
      </c>
      <c r="U1987" s="1" t="s">
        <v>7357</v>
      </c>
      <c r="V1987" s="1">
        <v>8.0199999999999994E-2</v>
      </c>
      <c r="W1987" s="1" t="s">
        <v>7358</v>
      </c>
      <c r="X1987" s="1" t="b">
        <v>0</v>
      </c>
      <c r="Y1987" s="1" t="b">
        <v>0</v>
      </c>
    </row>
    <row r="1988" spans="1:25" x14ac:dyDescent="0.25">
      <c r="A1988" s="1" t="s">
        <v>8484</v>
      </c>
      <c r="B1988" s="1" t="s">
        <v>8485</v>
      </c>
      <c r="C1988" s="1" t="str">
        <f>VLOOKUP(B1988,店铺SKU信息!E:F,2,0)</f>
        <v>AGM19299-Blue-3XL</v>
      </c>
      <c r="D1988" s="1" t="s">
        <v>8486</v>
      </c>
      <c r="E1988" s="1" t="s">
        <v>8478</v>
      </c>
      <c r="F1988" s="1" t="s">
        <v>7352</v>
      </c>
      <c r="G1988" s="1">
        <v>11.7</v>
      </c>
      <c r="H1988" s="1">
        <v>9.6999999999999993</v>
      </c>
      <c r="I1988" s="1">
        <v>1.9</v>
      </c>
      <c r="J1988" s="1" t="s">
        <v>7353</v>
      </c>
      <c r="K1988" s="1">
        <v>0.83</v>
      </c>
      <c r="L1988" s="1" t="s">
        <v>7354</v>
      </c>
      <c r="M1988" s="1">
        <v>0.12479999999999999</v>
      </c>
      <c r="N1988" s="1" t="s">
        <v>7355</v>
      </c>
      <c r="O1988" s="1" t="s">
        <v>7356</v>
      </c>
      <c r="P1988" s="1">
        <v>1</v>
      </c>
      <c r="Q1988" s="1">
        <v>0</v>
      </c>
      <c r="R1988" s="1">
        <v>0.12479999999999999</v>
      </c>
      <c r="S1988" s="38">
        <v>43678</v>
      </c>
      <c r="T1988" s="1">
        <v>0.69</v>
      </c>
      <c r="U1988" s="1" t="s">
        <v>7357</v>
      </c>
      <c r="V1988" s="1">
        <v>8.6099999999999996E-2</v>
      </c>
      <c r="W1988" s="1" t="s">
        <v>7358</v>
      </c>
      <c r="X1988" s="1" t="b">
        <v>0</v>
      </c>
      <c r="Y1988" s="1" t="b">
        <v>0</v>
      </c>
    </row>
    <row r="1989" spans="1:25" x14ac:dyDescent="0.25">
      <c r="A1989" s="1" t="s">
        <v>8058</v>
      </c>
      <c r="B1989" s="1" t="s">
        <v>8059</v>
      </c>
      <c r="C1989" s="1" t="str">
        <f>VLOOKUP(B1989,店铺SKU信息!E:F,2,0)</f>
        <v>AGM42588-Burgundy-4XL</v>
      </c>
      <c r="D1989" s="1" t="s">
        <v>8060</v>
      </c>
      <c r="E1989" s="1" t="s">
        <v>8478</v>
      </c>
      <c r="F1989" s="1" t="s">
        <v>7352</v>
      </c>
      <c r="G1989" s="1">
        <v>12.1</v>
      </c>
      <c r="H1989" s="1">
        <v>8.9</v>
      </c>
      <c r="I1989" s="1">
        <v>2.4</v>
      </c>
      <c r="J1989" s="1" t="s">
        <v>7353</v>
      </c>
      <c r="K1989" s="1">
        <v>1.1499999999999999</v>
      </c>
      <c r="L1989" s="1" t="s">
        <v>7354</v>
      </c>
      <c r="M1989" s="1">
        <v>0.14940000000000001</v>
      </c>
      <c r="N1989" s="1" t="s">
        <v>7355</v>
      </c>
      <c r="O1989" s="1" t="s">
        <v>7356</v>
      </c>
      <c r="P1989" s="1">
        <v>1</v>
      </c>
      <c r="Q1989" s="1">
        <v>0</v>
      </c>
      <c r="R1989" s="1">
        <v>0.14940000000000001</v>
      </c>
      <c r="S1989" s="38">
        <v>43678</v>
      </c>
      <c r="T1989" s="1">
        <v>0.69</v>
      </c>
      <c r="U1989" s="1" t="s">
        <v>7357</v>
      </c>
      <c r="V1989" s="1">
        <v>0.1031</v>
      </c>
      <c r="W1989" s="1" t="s">
        <v>7358</v>
      </c>
      <c r="X1989" s="1" t="b">
        <v>0</v>
      </c>
      <c r="Y1989" s="1" t="b">
        <v>0</v>
      </c>
    </row>
    <row r="1990" spans="1:25" x14ac:dyDescent="0.25">
      <c r="A1990" s="1" t="s">
        <v>8044</v>
      </c>
      <c r="B1990" s="1" t="s">
        <v>8045</v>
      </c>
      <c r="C1990" s="1" t="str">
        <f>VLOOKUP(B1990,店铺SKU信息!E:F,2,0)</f>
        <v>AGM19377-Blue-2XL</v>
      </c>
      <c r="D1990" s="1" t="s">
        <v>8046</v>
      </c>
      <c r="E1990" s="1" t="s">
        <v>8478</v>
      </c>
      <c r="F1990" s="1" t="s">
        <v>7352</v>
      </c>
      <c r="G1990" s="1">
        <v>12.68</v>
      </c>
      <c r="H1990" s="1">
        <v>10.19</v>
      </c>
      <c r="I1990" s="1">
        <v>1.18</v>
      </c>
      <c r="J1990" s="1" t="s">
        <v>7353</v>
      </c>
      <c r="K1990" s="1">
        <v>0.4</v>
      </c>
      <c r="L1990" s="1" t="s">
        <v>7354</v>
      </c>
      <c r="M1990" s="1">
        <v>8.8300000000000003E-2</v>
      </c>
      <c r="N1990" s="1" t="s">
        <v>7355</v>
      </c>
      <c r="O1990" s="1" t="s">
        <v>7356</v>
      </c>
      <c r="P1990" s="1">
        <v>2</v>
      </c>
      <c r="Q1990" s="1">
        <v>0</v>
      </c>
      <c r="R1990" s="1">
        <v>0.17660000000000001</v>
      </c>
      <c r="S1990" s="38">
        <v>43678</v>
      </c>
      <c r="T1990" s="1">
        <v>0.69</v>
      </c>
      <c r="U1990" s="1" t="s">
        <v>7357</v>
      </c>
      <c r="V1990" s="1">
        <v>0.12189999999999999</v>
      </c>
      <c r="W1990" s="1" t="s">
        <v>7358</v>
      </c>
      <c r="X1990" s="1" t="b">
        <v>0</v>
      </c>
      <c r="Y1990" s="1" t="b">
        <v>0</v>
      </c>
    </row>
    <row r="1991" spans="1:25" x14ac:dyDescent="0.25">
      <c r="A1991" s="1" t="s">
        <v>8198</v>
      </c>
      <c r="B1991" s="1" t="s">
        <v>8199</v>
      </c>
      <c r="C1991" s="1" t="str">
        <f>VLOOKUP(B1991,店铺SKU信息!E:F,2,0)</f>
        <v>AGM42622-Black-XL</v>
      </c>
      <c r="D1991" s="1" t="s">
        <v>6980</v>
      </c>
      <c r="E1991" s="1" t="s">
        <v>8478</v>
      </c>
      <c r="F1991" s="1" t="s">
        <v>7352</v>
      </c>
      <c r="G1991" s="1">
        <v>12.5</v>
      </c>
      <c r="H1991" s="1">
        <v>8.58</v>
      </c>
      <c r="I1991" s="1">
        <v>1.5</v>
      </c>
      <c r="J1991" s="1" t="s">
        <v>7353</v>
      </c>
      <c r="K1991" s="1">
        <v>0.45</v>
      </c>
      <c r="L1991" s="1" t="s">
        <v>7354</v>
      </c>
      <c r="M1991" s="1">
        <v>9.3100000000000002E-2</v>
      </c>
      <c r="N1991" s="1" t="s">
        <v>7355</v>
      </c>
      <c r="O1991" s="1" t="s">
        <v>7356</v>
      </c>
      <c r="P1991" s="1">
        <v>1.19</v>
      </c>
      <c r="Q1991" s="1">
        <v>0</v>
      </c>
      <c r="R1991" s="1">
        <v>0.1111</v>
      </c>
      <c r="S1991" s="38">
        <v>43678</v>
      </c>
      <c r="T1991" s="1">
        <v>0.69</v>
      </c>
      <c r="U1991" s="1" t="s">
        <v>7357</v>
      </c>
      <c r="V1991" s="1">
        <v>7.6700000000000004E-2</v>
      </c>
      <c r="W1991" s="1" t="s">
        <v>7358</v>
      </c>
      <c r="X1991" s="1" t="b">
        <v>0</v>
      </c>
      <c r="Y1991" s="1" t="b">
        <v>0</v>
      </c>
    </row>
    <row r="1992" spans="1:25" x14ac:dyDescent="0.25">
      <c r="A1992" s="1" t="s">
        <v>8487</v>
      </c>
      <c r="B1992" s="1" t="s">
        <v>8488</v>
      </c>
      <c r="C1992" s="1" t="str">
        <f>VLOOKUP(B1992,店铺SKU信息!E:F,2,0)</f>
        <v>AGM19299-Blue-2XL</v>
      </c>
      <c r="D1992" s="1" t="s">
        <v>8489</v>
      </c>
      <c r="E1992" s="1" t="s">
        <v>8478</v>
      </c>
      <c r="F1992" s="1" t="s">
        <v>7352</v>
      </c>
      <c r="G1992" s="1">
        <v>11.75</v>
      </c>
      <c r="H1992" s="1">
        <v>9.85</v>
      </c>
      <c r="I1992" s="1">
        <v>1.95</v>
      </c>
      <c r="J1992" s="1" t="s">
        <v>7353</v>
      </c>
      <c r="K1992" s="1">
        <v>0.81</v>
      </c>
      <c r="L1992" s="1" t="s">
        <v>7354</v>
      </c>
      <c r="M1992" s="1">
        <v>0.13059999999999999</v>
      </c>
      <c r="N1992" s="1" t="s">
        <v>7355</v>
      </c>
      <c r="O1992" s="1" t="s">
        <v>7356</v>
      </c>
      <c r="P1992" s="1">
        <v>1</v>
      </c>
      <c r="Q1992" s="1">
        <v>0</v>
      </c>
      <c r="R1992" s="1">
        <v>0.13059999999999999</v>
      </c>
      <c r="S1992" s="38">
        <v>43678</v>
      </c>
      <c r="T1992" s="1">
        <v>0.69</v>
      </c>
      <c r="U1992" s="1" t="s">
        <v>7357</v>
      </c>
      <c r="V1992" s="1">
        <v>9.01E-2</v>
      </c>
      <c r="W1992" s="1" t="s">
        <v>7358</v>
      </c>
      <c r="X1992" s="1" t="b">
        <v>0</v>
      </c>
      <c r="Y1992" s="1" t="b">
        <v>0</v>
      </c>
    </row>
    <row r="1993" spans="1:25" x14ac:dyDescent="0.25">
      <c r="A1993" s="1" t="s">
        <v>8100</v>
      </c>
      <c r="B1993" s="1" t="s">
        <v>8101</v>
      </c>
      <c r="C1993" s="1" t="str">
        <f>VLOOKUP(B1993,店铺SKU信息!E:F,2,0)</f>
        <v>AGM42588-Black-2XL</v>
      </c>
      <c r="D1993" s="1" t="s">
        <v>2838</v>
      </c>
      <c r="E1993" s="1" t="s">
        <v>8478</v>
      </c>
      <c r="F1993" s="1" t="s">
        <v>7352</v>
      </c>
      <c r="G1993" s="1">
        <v>12.1</v>
      </c>
      <c r="H1993" s="1">
        <v>8.9</v>
      </c>
      <c r="I1993" s="1">
        <v>2.4</v>
      </c>
      <c r="J1993" s="1" t="s">
        <v>7353</v>
      </c>
      <c r="K1993" s="1">
        <v>1.1499999999999999</v>
      </c>
      <c r="L1993" s="1" t="s">
        <v>7354</v>
      </c>
      <c r="M1993" s="1">
        <v>0.14940000000000001</v>
      </c>
      <c r="N1993" s="1" t="s">
        <v>7355</v>
      </c>
      <c r="O1993" s="1" t="s">
        <v>7356</v>
      </c>
      <c r="P1993" s="1">
        <v>2</v>
      </c>
      <c r="Q1993" s="1">
        <v>0</v>
      </c>
      <c r="R1993" s="1">
        <v>0.29870000000000002</v>
      </c>
      <c r="S1993" s="38">
        <v>43678</v>
      </c>
      <c r="T1993" s="1">
        <v>0.69</v>
      </c>
      <c r="U1993" s="1" t="s">
        <v>7357</v>
      </c>
      <c r="V1993" s="1">
        <v>0.20610000000000001</v>
      </c>
      <c r="W1993" s="1" t="s">
        <v>7358</v>
      </c>
      <c r="X1993" s="1" t="b">
        <v>0</v>
      </c>
      <c r="Y1993" s="1" t="b">
        <v>0</v>
      </c>
    </row>
    <row r="1994" spans="1:25" x14ac:dyDescent="0.25">
      <c r="A1994" s="1" t="s">
        <v>8072</v>
      </c>
      <c r="B1994" s="1" t="s">
        <v>8073</v>
      </c>
      <c r="C1994" s="1" t="str">
        <f>VLOOKUP(B1994,店铺SKU信息!E:F,2,0)</f>
        <v>AGM19377-Black-2XL</v>
      </c>
      <c r="D1994" s="1" t="s">
        <v>8074</v>
      </c>
      <c r="E1994" s="1" t="s">
        <v>8478</v>
      </c>
      <c r="F1994" s="1" t="s">
        <v>7352</v>
      </c>
      <c r="G1994" s="1">
        <v>12.68</v>
      </c>
      <c r="H1994" s="1">
        <v>10.199999999999999</v>
      </c>
      <c r="I1994" s="1">
        <v>1.18</v>
      </c>
      <c r="J1994" s="1" t="s">
        <v>7353</v>
      </c>
      <c r="K1994" s="1">
        <v>0.4</v>
      </c>
      <c r="L1994" s="1" t="s">
        <v>7354</v>
      </c>
      <c r="M1994" s="1">
        <v>8.8400000000000006E-2</v>
      </c>
      <c r="N1994" s="1" t="s">
        <v>7355</v>
      </c>
      <c r="O1994" s="1" t="s">
        <v>7356</v>
      </c>
      <c r="P1994" s="1">
        <v>1</v>
      </c>
      <c r="Q1994" s="1">
        <v>0</v>
      </c>
      <c r="R1994" s="1">
        <v>8.8400000000000006E-2</v>
      </c>
      <c r="S1994" s="38">
        <v>43678</v>
      </c>
      <c r="T1994" s="1">
        <v>0.69</v>
      </c>
      <c r="U1994" s="1" t="s">
        <v>7357</v>
      </c>
      <c r="V1994" s="1">
        <v>6.0999999999999999E-2</v>
      </c>
      <c r="W1994" s="1" t="s">
        <v>7358</v>
      </c>
      <c r="X1994" s="1" t="b">
        <v>0</v>
      </c>
      <c r="Y1994" s="1" t="b">
        <v>0</v>
      </c>
    </row>
    <row r="1995" spans="1:25" x14ac:dyDescent="0.25">
      <c r="A1995" s="1" t="s">
        <v>7375</v>
      </c>
      <c r="B1995" s="1" t="s">
        <v>7376</v>
      </c>
      <c r="C1995" s="1" t="str">
        <f>VLOOKUP(B1995,店铺SKU信息!E:F,2,0)</f>
        <v>AGM4896-Blue-XL</v>
      </c>
      <c r="D1995" s="1" t="s">
        <v>2931</v>
      </c>
      <c r="E1995" s="1" t="s">
        <v>8490</v>
      </c>
      <c r="F1995" s="1" t="s">
        <v>7352</v>
      </c>
      <c r="G1995" s="1">
        <v>13.69</v>
      </c>
      <c r="H1995" s="1">
        <v>3.9</v>
      </c>
      <c r="I1995" s="1">
        <v>2.1</v>
      </c>
      <c r="J1995" s="1" t="s">
        <v>7353</v>
      </c>
      <c r="K1995" s="1">
        <v>1.05</v>
      </c>
      <c r="L1995" s="1" t="s">
        <v>7354</v>
      </c>
      <c r="M1995" s="1">
        <v>6.4799999999999996E-2</v>
      </c>
      <c r="N1995" s="1" t="s">
        <v>7355</v>
      </c>
      <c r="O1995" s="1" t="s">
        <v>7356</v>
      </c>
      <c r="P1995" s="1">
        <v>0.26</v>
      </c>
      <c r="Q1995" s="1">
        <v>0</v>
      </c>
      <c r="R1995" s="1">
        <v>1.67E-2</v>
      </c>
      <c r="S1995" s="38">
        <v>43678</v>
      </c>
      <c r="T1995" s="1">
        <v>0.69</v>
      </c>
      <c r="U1995" s="1" t="s">
        <v>7357</v>
      </c>
      <c r="V1995" s="1">
        <v>1.15E-2</v>
      </c>
      <c r="W1995" s="1" t="s">
        <v>7358</v>
      </c>
      <c r="X1995" s="1" t="b">
        <v>0</v>
      </c>
      <c r="Y1995" s="1" t="b">
        <v>0</v>
      </c>
    </row>
    <row r="1996" spans="1:25" x14ac:dyDescent="0.25">
      <c r="A1996" s="1" t="s">
        <v>7811</v>
      </c>
      <c r="B1996" s="1" t="s">
        <v>7812</v>
      </c>
      <c r="C1996" s="1" t="str">
        <f>VLOOKUP(B1996,店铺SKU信息!E:F,2,0)</f>
        <v>AGCY6705-Red-S</v>
      </c>
      <c r="D1996" s="1" t="s">
        <v>7813</v>
      </c>
      <c r="E1996" s="1" t="s">
        <v>8490</v>
      </c>
      <c r="F1996" s="1" t="s">
        <v>7352</v>
      </c>
      <c r="G1996" s="1">
        <v>12.25</v>
      </c>
      <c r="H1996" s="1">
        <v>9.65</v>
      </c>
      <c r="I1996" s="1">
        <v>1.8</v>
      </c>
      <c r="J1996" s="1" t="s">
        <v>7353</v>
      </c>
      <c r="K1996" s="1">
        <v>0.51</v>
      </c>
      <c r="L1996" s="1" t="s">
        <v>7354</v>
      </c>
      <c r="M1996" s="1">
        <v>0.1231</v>
      </c>
      <c r="N1996" s="1" t="s">
        <v>7355</v>
      </c>
      <c r="O1996" s="1" t="s">
        <v>7356</v>
      </c>
      <c r="P1996" s="1">
        <v>2.19</v>
      </c>
      <c r="Q1996" s="1">
        <v>0.52</v>
      </c>
      <c r="R1996" s="1">
        <v>0.2064</v>
      </c>
      <c r="S1996" s="38">
        <v>43678</v>
      </c>
      <c r="T1996" s="1">
        <v>0.69</v>
      </c>
      <c r="U1996" s="1" t="s">
        <v>7357</v>
      </c>
      <c r="V1996" s="1">
        <v>0.14180000000000001</v>
      </c>
      <c r="W1996" s="1" t="s">
        <v>7358</v>
      </c>
      <c r="X1996" s="1" t="b">
        <v>0</v>
      </c>
      <c r="Y1996" s="1" t="b">
        <v>0</v>
      </c>
    </row>
    <row r="1997" spans="1:25" x14ac:dyDescent="0.25">
      <c r="A1997" s="1" t="s">
        <v>7999</v>
      </c>
      <c r="B1997" s="1" t="s">
        <v>8000</v>
      </c>
      <c r="C1997" s="1" t="str">
        <f>VLOOKUP(B1997,店铺SKU信息!E:F,2,0)</f>
        <v>AGCY6706-Black-S</v>
      </c>
      <c r="D1997" s="1" t="s">
        <v>8001</v>
      </c>
      <c r="E1997" s="1" t="s">
        <v>8490</v>
      </c>
      <c r="F1997" s="1" t="s">
        <v>7352</v>
      </c>
      <c r="G1997" s="1">
        <v>12.25</v>
      </c>
      <c r="H1997" s="1">
        <v>9.65</v>
      </c>
      <c r="I1997" s="1">
        <v>1.8</v>
      </c>
      <c r="J1997" s="1" t="s">
        <v>7353</v>
      </c>
      <c r="K1997" s="1">
        <v>0.51</v>
      </c>
      <c r="L1997" s="1" t="s">
        <v>7354</v>
      </c>
      <c r="M1997" s="1">
        <v>0.1231</v>
      </c>
      <c r="N1997" s="1" t="s">
        <v>7355</v>
      </c>
      <c r="O1997" s="1" t="s">
        <v>7356</v>
      </c>
      <c r="P1997" s="1">
        <v>0.23</v>
      </c>
      <c r="Q1997" s="1">
        <v>0</v>
      </c>
      <c r="R1997" s="1">
        <v>2.7799999999999998E-2</v>
      </c>
      <c r="S1997" s="38">
        <v>43678</v>
      </c>
      <c r="T1997" s="1">
        <v>0.69</v>
      </c>
      <c r="U1997" s="1" t="s">
        <v>7357</v>
      </c>
      <c r="V1997" s="1">
        <v>1.9199999999999998E-2</v>
      </c>
      <c r="W1997" s="1" t="s">
        <v>7358</v>
      </c>
      <c r="X1997" s="1" t="b">
        <v>0</v>
      </c>
      <c r="Y1997" s="1" t="b">
        <v>0</v>
      </c>
    </row>
    <row r="1998" spans="1:25" x14ac:dyDescent="0.25">
      <c r="A1998" s="1" t="s">
        <v>7576</v>
      </c>
      <c r="B1998" s="1" t="s">
        <v>7577</v>
      </c>
      <c r="C1998" s="1" t="str">
        <f>VLOOKUP(B1998,店铺SKU信息!E:F,2,0)</f>
        <v>AGCY6820-White-M</v>
      </c>
      <c r="D1998" s="1" t="s">
        <v>2666</v>
      </c>
      <c r="E1998" s="1" t="s">
        <v>8490</v>
      </c>
      <c r="F1998" s="1" t="s">
        <v>7352</v>
      </c>
      <c r="G1998" s="1">
        <v>13.07</v>
      </c>
      <c r="H1998" s="1">
        <v>10.28</v>
      </c>
      <c r="I1998" s="1">
        <v>0.79</v>
      </c>
      <c r="J1998" s="1" t="s">
        <v>7353</v>
      </c>
      <c r="K1998" s="1">
        <v>0.2</v>
      </c>
      <c r="L1998" s="1" t="s">
        <v>7354</v>
      </c>
      <c r="M1998" s="1">
        <v>6.1400000000000003E-2</v>
      </c>
      <c r="N1998" s="1" t="s">
        <v>7355</v>
      </c>
      <c r="O1998" s="1" t="s">
        <v>7356</v>
      </c>
      <c r="P1998" s="1">
        <v>1.45</v>
      </c>
      <c r="Q1998" s="1">
        <v>0</v>
      </c>
      <c r="R1998" s="1">
        <v>8.9200000000000002E-2</v>
      </c>
      <c r="S1998" s="38">
        <v>43678</v>
      </c>
      <c r="T1998" s="1">
        <v>0.69</v>
      </c>
      <c r="U1998" s="1" t="s">
        <v>7357</v>
      </c>
      <c r="V1998" s="1">
        <v>6.1499999999999999E-2</v>
      </c>
      <c r="W1998" s="1" t="s">
        <v>7358</v>
      </c>
      <c r="X1998" s="1" t="b">
        <v>0</v>
      </c>
      <c r="Y1998" s="1" t="b">
        <v>0</v>
      </c>
    </row>
    <row r="1999" spans="1:25" x14ac:dyDescent="0.25">
      <c r="A1999" s="1" t="s">
        <v>7636</v>
      </c>
      <c r="B1999" s="1" t="s">
        <v>7637</v>
      </c>
      <c r="C1999" s="1" t="str">
        <f>VLOOKUP(B1999,店铺SKU信息!E:F,2,0)</f>
        <v>AGCY6820-Black-M</v>
      </c>
      <c r="D1999" s="1" t="s">
        <v>3119</v>
      </c>
      <c r="E1999" s="1" t="s">
        <v>8490</v>
      </c>
      <c r="F1999" s="1" t="s">
        <v>7352</v>
      </c>
      <c r="G1999" s="1">
        <v>13.07</v>
      </c>
      <c r="H1999" s="1">
        <v>10.28</v>
      </c>
      <c r="I1999" s="1">
        <v>0.79</v>
      </c>
      <c r="J1999" s="1" t="s">
        <v>7353</v>
      </c>
      <c r="K1999" s="1">
        <v>0.2</v>
      </c>
      <c r="L1999" s="1" t="s">
        <v>7354</v>
      </c>
      <c r="M1999" s="1">
        <v>6.1400000000000003E-2</v>
      </c>
      <c r="N1999" s="1" t="s">
        <v>7355</v>
      </c>
      <c r="O1999" s="1" t="s">
        <v>7356</v>
      </c>
      <c r="P1999" s="1">
        <v>0.61</v>
      </c>
      <c r="Q1999" s="1">
        <v>0</v>
      </c>
      <c r="R1999" s="1">
        <v>3.7600000000000001E-2</v>
      </c>
      <c r="S1999" s="38">
        <v>43678</v>
      </c>
      <c r="T1999" s="1">
        <v>0.69</v>
      </c>
      <c r="U1999" s="1" t="s">
        <v>7357</v>
      </c>
      <c r="V1999" s="1">
        <v>2.5999999999999999E-2</v>
      </c>
      <c r="W1999" s="1" t="s">
        <v>7358</v>
      </c>
      <c r="X1999" s="1" t="b">
        <v>0</v>
      </c>
      <c r="Y1999" s="1" t="b">
        <v>0</v>
      </c>
    </row>
    <row r="2000" spans="1:25" x14ac:dyDescent="0.25">
      <c r="A2000" s="1" t="s">
        <v>7373</v>
      </c>
      <c r="B2000" s="1" t="s">
        <v>7374</v>
      </c>
      <c r="C2000" s="1" t="str">
        <f>VLOOKUP(B2000,店铺SKU信息!E:F,2,0)</f>
        <v>AGCY6752-Red White Plaid-M</v>
      </c>
      <c r="D2000" s="1" t="s">
        <v>3014</v>
      </c>
      <c r="E2000" s="1" t="s">
        <v>8491</v>
      </c>
      <c r="F2000" s="1" t="s">
        <v>7352</v>
      </c>
      <c r="G2000" s="1">
        <v>13.07</v>
      </c>
      <c r="H2000" s="1">
        <v>10.28</v>
      </c>
      <c r="I2000" s="1">
        <v>0.79</v>
      </c>
      <c r="J2000" s="1" t="s">
        <v>7353</v>
      </c>
      <c r="K2000" s="1">
        <v>0.2</v>
      </c>
      <c r="L2000" s="1" t="s">
        <v>7354</v>
      </c>
      <c r="M2000" s="1">
        <v>6.1400000000000003E-2</v>
      </c>
      <c r="N2000" s="1" t="s">
        <v>7355</v>
      </c>
      <c r="O2000" s="1" t="s">
        <v>7356</v>
      </c>
      <c r="P2000" s="1">
        <v>0.06</v>
      </c>
      <c r="Q2000" s="1">
        <v>0</v>
      </c>
      <c r="R2000" s="1">
        <v>4.0000000000000001E-3</v>
      </c>
      <c r="S2000" s="38">
        <v>43678</v>
      </c>
      <c r="T2000" s="1">
        <v>0.69</v>
      </c>
      <c r="U2000" s="1" t="s">
        <v>7357</v>
      </c>
      <c r="V2000" s="1">
        <v>2.7000000000000001E-3</v>
      </c>
      <c r="W2000" s="1" t="s">
        <v>7358</v>
      </c>
      <c r="X2000" s="1" t="b">
        <v>0</v>
      </c>
      <c r="Y2000" s="1" t="b">
        <v>0</v>
      </c>
    </row>
    <row r="2001" spans="1:25" x14ac:dyDescent="0.25">
      <c r="A2001" s="1" t="s">
        <v>7936</v>
      </c>
      <c r="B2001" s="1" t="s">
        <v>7937</v>
      </c>
      <c r="C2001" s="1" t="str">
        <f>VLOOKUP(B2001,店铺SKU信息!E:F,2,0)</f>
        <v>AGCY41011-White-M</v>
      </c>
      <c r="D2001" s="1" t="s">
        <v>3604</v>
      </c>
      <c r="E2001" s="1" t="s">
        <v>8491</v>
      </c>
      <c r="F2001" s="1" t="s">
        <v>7352</v>
      </c>
      <c r="G2001" s="1">
        <v>12.48</v>
      </c>
      <c r="H2001" s="1">
        <v>9.41</v>
      </c>
      <c r="I2001" s="1">
        <v>1.33</v>
      </c>
      <c r="J2001" s="1" t="s">
        <v>7353</v>
      </c>
      <c r="K2001" s="1">
        <v>0.57999999999999996</v>
      </c>
      <c r="L2001" s="1" t="s">
        <v>7354</v>
      </c>
      <c r="M2001" s="1">
        <v>9.06E-2</v>
      </c>
      <c r="N2001" s="1" t="s">
        <v>7355</v>
      </c>
      <c r="O2001" s="1" t="s">
        <v>7356</v>
      </c>
      <c r="P2001" s="1">
        <v>0.13</v>
      </c>
      <c r="Q2001" s="1">
        <v>0</v>
      </c>
      <c r="R2001" s="1">
        <v>1.17E-2</v>
      </c>
      <c r="S2001" s="38">
        <v>43678</v>
      </c>
      <c r="T2001" s="1">
        <v>0.69</v>
      </c>
      <c r="U2001" s="1" t="s">
        <v>7357</v>
      </c>
      <c r="V2001" s="1">
        <v>8.0999999999999996E-3</v>
      </c>
      <c r="W2001" s="1" t="s">
        <v>7358</v>
      </c>
      <c r="X2001" s="1" t="b">
        <v>0</v>
      </c>
      <c r="Y2001" s="1" t="b">
        <v>0</v>
      </c>
    </row>
    <row r="2002" spans="1:25" x14ac:dyDescent="0.25">
      <c r="A2002" s="1" t="s">
        <v>7906</v>
      </c>
      <c r="B2002" s="1" t="s">
        <v>7907</v>
      </c>
      <c r="C2002" s="1" t="str">
        <f>VLOOKUP(B2002,店铺SKU信息!E:F,2,0)</f>
        <v>AGCY6820-White-S</v>
      </c>
      <c r="D2002" s="1" t="s">
        <v>3198</v>
      </c>
      <c r="E2002" s="1" t="s">
        <v>8491</v>
      </c>
      <c r="F2002" s="1" t="s">
        <v>7352</v>
      </c>
      <c r="G2002" s="1">
        <v>13.07</v>
      </c>
      <c r="H2002" s="1">
        <v>10.28</v>
      </c>
      <c r="I2002" s="1">
        <v>0.79</v>
      </c>
      <c r="J2002" s="1" t="s">
        <v>7353</v>
      </c>
      <c r="K2002" s="1">
        <v>0.2</v>
      </c>
      <c r="L2002" s="1" t="s">
        <v>7354</v>
      </c>
      <c r="M2002" s="1">
        <v>6.1400000000000003E-2</v>
      </c>
      <c r="N2002" s="1" t="s">
        <v>7355</v>
      </c>
      <c r="O2002" s="1" t="s">
        <v>7356</v>
      </c>
      <c r="P2002" s="1">
        <v>0.03</v>
      </c>
      <c r="Q2002" s="1">
        <v>0</v>
      </c>
      <c r="R2002" s="1">
        <v>2E-3</v>
      </c>
      <c r="S2002" s="38">
        <v>43678</v>
      </c>
      <c r="T2002" s="1">
        <v>0.69</v>
      </c>
      <c r="U2002" s="1" t="s">
        <v>7357</v>
      </c>
      <c r="V2002" s="1">
        <v>1.4E-3</v>
      </c>
      <c r="W2002" s="1" t="s">
        <v>7358</v>
      </c>
      <c r="X2002" s="1" t="b">
        <v>0</v>
      </c>
      <c r="Y2002" s="1" t="b">
        <v>0</v>
      </c>
    </row>
    <row r="2003" spans="1:25" x14ac:dyDescent="0.25">
      <c r="A2003" s="1" t="s">
        <v>7486</v>
      </c>
      <c r="B2003" s="1" t="s">
        <v>7487</v>
      </c>
      <c r="C2003" s="1" t="str">
        <f>VLOOKUP(B2003,店铺SKU信息!E:F,2,0)</f>
        <v>AGM48999-Black-3XL</v>
      </c>
      <c r="D2003" s="1" t="s">
        <v>3744</v>
      </c>
      <c r="E2003" s="1" t="s">
        <v>8491</v>
      </c>
      <c r="F2003" s="1" t="s">
        <v>7352</v>
      </c>
      <c r="G2003" s="1">
        <v>11.7</v>
      </c>
      <c r="H2003" s="1">
        <v>9.5</v>
      </c>
      <c r="I2003" s="1">
        <v>1.7</v>
      </c>
      <c r="J2003" s="1" t="s">
        <v>7353</v>
      </c>
      <c r="K2003" s="1">
        <v>0.9</v>
      </c>
      <c r="L2003" s="1" t="s">
        <v>7354</v>
      </c>
      <c r="M2003" s="1">
        <v>0.1091</v>
      </c>
      <c r="N2003" s="1" t="s">
        <v>7355</v>
      </c>
      <c r="O2003" s="1" t="s">
        <v>7356</v>
      </c>
      <c r="P2003" s="1">
        <v>0.03</v>
      </c>
      <c r="Q2003" s="1">
        <v>0</v>
      </c>
      <c r="R2003" s="1">
        <v>3.5000000000000001E-3</v>
      </c>
      <c r="S2003" s="38">
        <v>43678</v>
      </c>
      <c r="T2003" s="1">
        <v>0.69</v>
      </c>
      <c r="U2003" s="1" t="s">
        <v>7357</v>
      </c>
      <c r="V2003" s="1">
        <v>2.3999999999999998E-3</v>
      </c>
      <c r="W2003" s="1" t="s">
        <v>7358</v>
      </c>
      <c r="X2003" s="1" t="b">
        <v>0</v>
      </c>
      <c r="Y2003" s="1" t="b">
        <v>0</v>
      </c>
    </row>
    <row r="2004" spans="1:25" x14ac:dyDescent="0.25">
      <c r="A2004" s="1" t="s">
        <v>7428</v>
      </c>
      <c r="B2004" s="1" t="s">
        <v>7429</v>
      </c>
      <c r="C2004" s="1" t="str">
        <f>VLOOKUP(B2004,店铺SKU信息!E:F,2,0)</f>
        <v>AGM48999-Purple-3XL</v>
      </c>
      <c r="D2004" s="1" t="s">
        <v>2926</v>
      </c>
      <c r="E2004" s="1" t="s">
        <v>8491</v>
      </c>
      <c r="F2004" s="1" t="s">
        <v>7352</v>
      </c>
      <c r="G2004" s="1">
        <v>11.7</v>
      </c>
      <c r="H2004" s="1">
        <v>9.5</v>
      </c>
      <c r="I2004" s="1">
        <v>1.7</v>
      </c>
      <c r="J2004" s="1" t="s">
        <v>7353</v>
      </c>
      <c r="K2004" s="1">
        <v>0.9</v>
      </c>
      <c r="L2004" s="1" t="s">
        <v>7354</v>
      </c>
      <c r="M2004" s="1">
        <v>0.1091</v>
      </c>
      <c r="N2004" s="1" t="s">
        <v>7355</v>
      </c>
      <c r="O2004" s="1" t="s">
        <v>7356</v>
      </c>
      <c r="P2004" s="1">
        <v>1</v>
      </c>
      <c r="Q2004" s="1">
        <v>0</v>
      </c>
      <c r="R2004" s="1">
        <v>0.1091</v>
      </c>
      <c r="S2004" s="38">
        <v>43678</v>
      </c>
      <c r="T2004" s="1">
        <v>0.69</v>
      </c>
      <c r="U2004" s="1" t="s">
        <v>7357</v>
      </c>
      <c r="V2004" s="1">
        <v>7.6100000000000001E-2</v>
      </c>
      <c r="W2004" s="1" t="s">
        <v>7358</v>
      </c>
      <c r="X2004" s="1" t="b">
        <v>0</v>
      </c>
      <c r="Y2004" s="1" t="b">
        <v>0</v>
      </c>
    </row>
    <row r="2005" spans="1:25" x14ac:dyDescent="0.25">
      <c r="A2005" s="1" t="s">
        <v>7837</v>
      </c>
      <c r="B2005" s="1" t="s">
        <v>7838</v>
      </c>
      <c r="C2005" s="1" t="str">
        <f>VLOOKUP(B2005,店铺SKU信息!E:F,2,0)</f>
        <v>AGCY6749-Red-S</v>
      </c>
      <c r="D2005" s="1" t="s">
        <v>7839</v>
      </c>
      <c r="E2005" s="1" t="s">
        <v>8491</v>
      </c>
      <c r="F2005" s="1" t="s">
        <v>7352</v>
      </c>
      <c r="G2005" s="1">
        <v>13.07</v>
      </c>
      <c r="H2005" s="1">
        <v>10.28</v>
      </c>
      <c r="I2005" s="1">
        <v>0.79</v>
      </c>
      <c r="J2005" s="1" t="s">
        <v>7353</v>
      </c>
      <c r="K2005" s="1">
        <v>0.2</v>
      </c>
      <c r="L2005" s="1" t="s">
        <v>7354</v>
      </c>
      <c r="M2005" s="1">
        <v>6.1400000000000003E-2</v>
      </c>
      <c r="N2005" s="1" t="s">
        <v>7355</v>
      </c>
      <c r="O2005" s="1" t="s">
        <v>7356</v>
      </c>
      <c r="P2005" s="1">
        <v>0.48</v>
      </c>
      <c r="Q2005" s="1">
        <v>0</v>
      </c>
      <c r="R2005" s="1">
        <v>2.9700000000000001E-2</v>
      </c>
      <c r="S2005" s="38">
        <v>43678</v>
      </c>
      <c r="T2005" s="1">
        <v>0.69</v>
      </c>
      <c r="U2005" s="1" t="s">
        <v>7357</v>
      </c>
      <c r="V2005" s="1">
        <v>2.0500000000000001E-2</v>
      </c>
      <c r="W2005" s="1" t="s">
        <v>7358</v>
      </c>
      <c r="X2005" s="1" t="b">
        <v>0</v>
      </c>
      <c r="Y2005" s="1" t="b">
        <v>0</v>
      </c>
    </row>
    <row r="2006" spans="1:25" x14ac:dyDescent="0.25">
      <c r="A2006" s="1" t="s">
        <v>7648</v>
      </c>
      <c r="B2006" s="1" t="s">
        <v>7649</v>
      </c>
      <c r="C2006" s="1" t="str">
        <f>VLOOKUP(B2006,店铺SKU信息!E:F,2,0)</f>
        <v>AGCY4063-Black-L</v>
      </c>
      <c r="D2006" s="1" t="s">
        <v>5991</v>
      </c>
      <c r="E2006" s="1" t="s">
        <v>8491</v>
      </c>
      <c r="F2006" s="1" t="s">
        <v>7352</v>
      </c>
      <c r="G2006" s="1">
        <v>13.07</v>
      </c>
      <c r="H2006" s="1">
        <v>10.28</v>
      </c>
      <c r="I2006" s="1">
        <v>0.79</v>
      </c>
      <c r="J2006" s="1" t="s">
        <v>7353</v>
      </c>
      <c r="K2006" s="1">
        <v>0.2</v>
      </c>
      <c r="L2006" s="1" t="s">
        <v>7354</v>
      </c>
      <c r="M2006" s="1">
        <v>6.1400000000000003E-2</v>
      </c>
      <c r="N2006" s="1" t="s">
        <v>7355</v>
      </c>
      <c r="O2006" s="1" t="s">
        <v>7356</v>
      </c>
      <c r="P2006" s="1">
        <v>0.03</v>
      </c>
      <c r="Q2006" s="1">
        <v>0</v>
      </c>
      <c r="R2006" s="1">
        <v>2E-3</v>
      </c>
      <c r="S2006" s="38">
        <v>43678</v>
      </c>
      <c r="T2006" s="1">
        <v>0.69</v>
      </c>
      <c r="U2006" s="1" t="s">
        <v>7357</v>
      </c>
      <c r="V2006" s="1">
        <v>1.4E-3</v>
      </c>
      <c r="W2006" s="1" t="s">
        <v>7358</v>
      </c>
      <c r="X2006" s="1" t="b">
        <v>0</v>
      </c>
      <c r="Y2006" s="1" t="b">
        <v>0</v>
      </c>
    </row>
    <row r="2007" spans="1:25" x14ac:dyDescent="0.25">
      <c r="A2007" s="1" t="s">
        <v>7636</v>
      </c>
      <c r="B2007" s="1" t="s">
        <v>7637</v>
      </c>
      <c r="C2007" s="1" t="str">
        <f>VLOOKUP(B2007,店铺SKU信息!E:F,2,0)</f>
        <v>AGCY6820-Black-M</v>
      </c>
      <c r="D2007" s="1" t="s">
        <v>3119</v>
      </c>
      <c r="E2007" s="1" t="s">
        <v>8491</v>
      </c>
      <c r="F2007" s="1" t="s">
        <v>7352</v>
      </c>
      <c r="G2007" s="1">
        <v>13.07</v>
      </c>
      <c r="H2007" s="1">
        <v>10.28</v>
      </c>
      <c r="I2007" s="1">
        <v>0.79</v>
      </c>
      <c r="J2007" s="1" t="s">
        <v>7353</v>
      </c>
      <c r="K2007" s="1">
        <v>0.2</v>
      </c>
      <c r="L2007" s="1" t="s">
        <v>7354</v>
      </c>
      <c r="M2007" s="1">
        <v>6.1400000000000003E-2</v>
      </c>
      <c r="N2007" s="1" t="s">
        <v>7355</v>
      </c>
      <c r="O2007" s="1" t="s">
        <v>7356</v>
      </c>
      <c r="P2007" s="1">
        <v>0.19</v>
      </c>
      <c r="Q2007" s="1">
        <v>0</v>
      </c>
      <c r="R2007" s="1">
        <v>1.1900000000000001E-2</v>
      </c>
      <c r="S2007" s="38">
        <v>43678</v>
      </c>
      <c r="T2007" s="1">
        <v>0.69</v>
      </c>
      <c r="U2007" s="1" t="s">
        <v>7357</v>
      </c>
      <c r="V2007" s="1">
        <v>8.2000000000000007E-3</v>
      </c>
      <c r="W2007" s="1" t="s">
        <v>7358</v>
      </c>
      <c r="X2007" s="1" t="b">
        <v>0</v>
      </c>
      <c r="Y2007" s="1" t="b">
        <v>0</v>
      </c>
    </row>
    <row r="2008" spans="1:25" x14ac:dyDescent="0.25">
      <c r="A2008" s="1" t="s">
        <v>7438</v>
      </c>
      <c r="B2008" s="1" t="s">
        <v>7439</v>
      </c>
      <c r="C2008" s="1" t="str">
        <f>VLOOKUP(B2008,店铺SKU信息!E:F,2,0)</f>
        <v>AGM1926-Black-2XL</v>
      </c>
      <c r="D2008" s="1" t="s">
        <v>2700</v>
      </c>
      <c r="E2008" s="1" t="s">
        <v>8491</v>
      </c>
      <c r="F2008" s="1" t="s">
        <v>7352</v>
      </c>
      <c r="G2008" s="1">
        <v>9.5</v>
      </c>
      <c r="H2008" s="1">
        <v>5.19</v>
      </c>
      <c r="I2008" s="1">
        <v>1.59</v>
      </c>
      <c r="J2008" s="1" t="s">
        <v>7353</v>
      </c>
      <c r="K2008" s="1">
        <v>0.75</v>
      </c>
      <c r="L2008" s="1" t="s">
        <v>7354</v>
      </c>
      <c r="M2008" s="1">
        <v>4.5499999999999999E-2</v>
      </c>
      <c r="N2008" s="1" t="s">
        <v>7355</v>
      </c>
      <c r="O2008" s="1" t="s">
        <v>7356</v>
      </c>
      <c r="P2008" s="1">
        <v>0.13</v>
      </c>
      <c r="Q2008" s="1">
        <v>0</v>
      </c>
      <c r="R2008" s="1">
        <v>5.8999999999999999E-3</v>
      </c>
      <c r="S2008" s="38">
        <v>43678</v>
      </c>
      <c r="T2008" s="1">
        <v>0.69</v>
      </c>
      <c r="U2008" s="1" t="s">
        <v>7357</v>
      </c>
      <c r="V2008" s="1">
        <v>4.1000000000000003E-3</v>
      </c>
      <c r="W2008" s="1" t="s">
        <v>7358</v>
      </c>
      <c r="X2008" s="1" t="b">
        <v>0</v>
      </c>
      <c r="Y2008" s="1" t="b">
        <v>0</v>
      </c>
    </row>
    <row r="2009" spans="1:25" x14ac:dyDescent="0.25">
      <c r="A2009" s="1" t="s">
        <v>7613</v>
      </c>
      <c r="B2009" s="1" t="s">
        <v>7614</v>
      </c>
      <c r="C2009" s="1" t="str">
        <f>VLOOKUP(B2009,店铺SKU信息!E:F,2,0)</f>
        <v>AGCY6820-Black-L</v>
      </c>
      <c r="D2009" s="1" t="s">
        <v>3698</v>
      </c>
      <c r="E2009" s="1" t="s">
        <v>8491</v>
      </c>
      <c r="F2009" s="1" t="s">
        <v>7352</v>
      </c>
      <c r="G2009" s="1">
        <v>13.07</v>
      </c>
      <c r="H2009" s="1">
        <v>10.28</v>
      </c>
      <c r="I2009" s="1">
        <v>0.79</v>
      </c>
      <c r="J2009" s="1" t="s">
        <v>7353</v>
      </c>
      <c r="K2009" s="1">
        <v>0.2</v>
      </c>
      <c r="L2009" s="1" t="s">
        <v>7354</v>
      </c>
      <c r="M2009" s="1">
        <v>6.1400000000000003E-2</v>
      </c>
      <c r="N2009" s="1" t="s">
        <v>7355</v>
      </c>
      <c r="O2009" s="1" t="s">
        <v>7356</v>
      </c>
      <c r="P2009" s="1">
        <v>0.77</v>
      </c>
      <c r="Q2009" s="1">
        <v>0</v>
      </c>
      <c r="R2009" s="1">
        <v>4.7600000000000003E-2</v>
      </c>
      <c r="S2009" s="38">
        <v>43678</v>
      </c>
      <c r="T2009" s="1">
        <v>0.69</v>
      </c>
      <c r="U2009" s="1" t="s">
        <v>7357</v>
      </c>
      <c r="V2009" s="1">
        <v>3.2800000000000003E-2</v>
      </c>
      <c r="W2009" s="1" t="s">
        <v>7358</v>
      </c>
      <c r="X2009" s="1" t="b">
        <v>0</v>
      </c>
      <c r="Y2009" s="1" t="b">
        <v>0</v>
      </c>
    </row>
    <row r="2010" spans="1:25" x14ac:dyDescent="0.25">
      <c r="A2010" s="1" t="s">
        <v>7618</v>
      </c>
      <c r="B2010" s="1" t="s">
        <v>7619</v>
      </c>
      <c r="C2010" s="1" t="str">
        <f>VLOOKUP(B2010,店铺SKU信息!E:F,2,0)</f>
        <v>AGCY4063-Black-S</v>
      </c>
      <c r="D2010" s="1" t="s">
        <v>4322</v>
      </c>
      <c r="E2010" s="1" t="s">
        <v>8491</v>
      </c>
      <c r="F2010" s="1" t="s">
        <v>7352</v>
      </c>
      <c r="G2010" s="1">
        <v>13.07</v>
      </c>
      <c r="H2010" s="1">
        <v>10.28</v>
      </c>
      <c r="I2010" s="1">
        <v>0.79</v>
      </c>
      <c r="J2010" s="1" t="s">
        <v>7353</v>
      </c>
      <c r="K2010" s="1">
        <v>0.2</v>
      </c>
      <c r="L2010" s="1" t="s">
        <v>7354</v>
      </c>
      <c r="M2010" s="1">
        <v>6.1400000000000003E-2</v>
      </c>
      <c r="N2010" s="1" t="s">
        <v>7355</v>
      </c>
      <c r="O2010" s="1" t="s">
        <v>7356</v>
      </c>
      <c r="P2010" s="1">
        <v>1</v>
      </c>
      <c r="Q2010" s="1">
        <v>0</v>
      </c>
      <c r="R2010" s="1">
        <v>6.1400000000000003E-2</v>
      </c>
      <c r="S2010" s="38">
        <v>43678</v>
      </c>
      <c r="T2010" s="1">
        <v>0.69</v>
      </c>
      <c r="U2010" s="1" t="s">
        <v>7357</v>
      </c>
      <c r="V2010" s="1">
        <v>4.24E-2</v>
      </c>
      <c r="W2010" s="1" t="s">
        <v>7358</v>
      </c>
      <c r="X2010" s="1" t="b">
        <v>0</v>
      </c>
      <c r="Y2010" s="1" t="b">
        <v>0</v>
      </c>
    </row>
    <row r="2011" spans="1:25" x14ac:dyDescent="0.25">
      <c r="A2011" s="1" t="s">
        <v>8492</v>
      </c>
      <c r="B2011" s="1" t="s">
        <v>8493</v>
      </c>
      <c r="C2011" s="1" t="str">
        <f>VLOOKUP(B2011,店铺SKU信息!E:F,2,0)</f>
        <v>AGCY49211-White-L</v>
      </c>
      <c r="D2011" s="1" t="s">
        <v>8494</v>
      </c>
      <c r="E2011" s="1" t="s">
        <v>8495</v>
      </c>
      <c r="F2011" s="1" t="s">
        <v>7352</v>
      </c>
      <c r="G2011" s="1">
        <v>12.2</v>
      </c>
      <c r="H2011" s="1">
        <v>9.6</v>
      </c>
      <c r="I2011" s="1">
        <v>1.8</v>
      </c>
      <c r="J2011" s="1" t="s">
        <v>7353</v>
      </c>
      <c r="K2011" s="1">
        <v>0.55000000000000004</v>
      </c>
      <c r="L2011" s="1" t="s">
        <v>7354</v>
      </c>
      <c r="M2011" s="1">
        <v>0.122</v>
      </c>
      <c r="N2011" s="1" t="s">
        <v>7355</v>
      </c>
      <c r="O2011" s="1" t="s">
        <v>7356</v>
      </c>
      <c r="P2011" s="1">
        <v>0.45</v>
      </c>
      <c r="Q2011" s="1">
        <v>0.03</v>
      </c>
      <c r="R2011" s="1">
        <v>5.1200000000000002E-2</v>
      </c>
      <c r="S2011" s="38">
        <v>43678</v>
      </c>
      <c r="T2011" s="1">
        <v>0.69</v>
      </c>
      <c r="U2011" s="1" t="s">
        <v>7357</v>
      </c>
      <c r="V2011" s="1">
        <v>0.04</v>
      </c>
      <c r="W2011" s="1" t="s">
        <v>7358</v>
      </c>
      <c r="X2011" s="1" t="b">
        <v>0</v>
      </c>
      <c r="Y2011" s="1" t="b">
        <v>0</v>
      </c>
    </row>
    <row r="2012" spans="1:25" x14ac:dyDescent="0.25">
      <c r="A2012" s="1" t="s">
        <v>7530</v>
      </c>
      <c r="B2012" s="1" t="s">
        <v>7531</v>
      </c>
      <c r="C2012" s="1" t="str">
        <f>VLOOKUP(B2012,店铺SKU信息!E:F,2,0)</f>
        <v>AGCY2379-Black-M</v>
      </c>
      <c r="D2012" s="1" t="s">
        <v>3019</v>
      </c>
      <c r="E2012" s="1" t="s">
        <v>8496</v>
      </c>
      <c r="F2012" s="1" t="s">
        <v>7352</v>
      </c>
      <c r="G2012" s="1">
        <v>15.34</v>
      </c>
      <c r="H2012" s="1">
        <v>11.85</v>
      </c>
      <c r="I2012" s="1">
        <v>1.95</v>
      </c>
      <c r="J2012" s="1" t="s">
        <v>7353</v>
      </c>
      <c r="K2012" s="1">
        <v>0.4</v>
      </c>
      <c r="L2012" s="1" t="s">
        <v>7354</v>
      </c>
      <c r="M2012" s="1">
        <v>0.20499999999999999</v>
      </c>
      <c r="N2012" s="1" t="s">
        <v>7355</v>
      </c>
      <c r="O2012" s="1" t="s">
        <v>7356</v>
      </c>
      <c r="P2012" s="1">
        <v>0.48</v>
      </c>
      <c r="Q2012" s="1">
        <v>0</v>
      </c>
      <c r="R2012" s="1">
        <v>9.9199999999999997E-2</v>
      </c>
      <c r="S2012" s="38">
        <v>43678</v>
      </c>
      <c r="T2012" s="1">
        <v>0.69</v>
      </c>
      <c r="U2012" s="1" t="s">
        <v>7357</v>
      </c>
      <c r="V2012" s="1">
        <v>6.6400000000000001E-2</v>
      </c>
      <c r="W2012" s="1" t="s">
        <v>7358</v>
      </c>
      <c r="X2012" s="1" t="b">
        <v>0</v>
      </c>
      <c r="Y2012" s="1" t="b">
        <v>0</v>
      </c>
    </row>
    <row r="2013" spans="1:25" x14ac:dyDescent="0.25">
      <c r="A2013" s="1" t="s">
        <v>8497</v>
      </c>
      <c r="B2013" s="1" t="s">
        <v>8498</v>
      </c>
      <c r="C2013" s="1" t="str">
        <f>VLOOKUP(B2013,店铺SKU信息!E:F,2,0)</f>
        <v>AGCY6812-Green-L</v>
      </c>
      <c r="D2013" s="1" t="s">
        <v>8499</v>
      </c>
      <c r="E2013" s="1" t="s">
        <v>8496</v>
      </c>
      <c r="F2013" s="1" t="s">
        <v>7352</v>
      </c>
      <c r="G2013" s="1">
        <v>13.07</v>
      </c>
      <c r="H2013" s="1">
        <v>10.28</v>
      </c>
      <c r="I2013" s="1">
        <v>0.79</v>
      </c>
      <c r="J2013" s="1" t="s">
        <v>7353</v>
      </c>
      <c r="K2013" s="1">
        <v>0.2</v>
      </c>
      <c r="L2013" s="1" t="s">
        <v>7354</v>
      </c>
      <c r="M2013" s="1">
        <v>6.1400000000000003E-2</v>
      </c>
      <c r="N2013" s="1" t="s">
        <v>7355</v>
      </c>
      <c r="O2013" s="1" t="s">
        <v>7356</v>
      </c>
      <c r="P2013" s="1">
        <v>0.57999999999999996</v>
      </c>
      <c r="Q2013" s="1">
        <v>0.16</v>
      </c>
      <c r="R2013" s="1">
        <v>2.58E-2</v>
      </c>
      <c r="S2013" s="38">
        <v>43678</v>
      </c>
      <c r="T2013" s="1">
        <v>0.69</v>
      </c>
      <c r="U2013" s="1" t="s">
        <v>7357</v>
      </c>
      <c r="V2013" s="1">
        <v>1.7299999999999999E-2</v>
      </c>
      <c r="W2013" s="1" t="s">
        <v>7358</v>
      </c>
      <c r="X2013" s="1" t="b">
        <v>0</v>
      </c>
      <c r="Y2013" s="1" t="b">
        <v>0</v>
      </c>
    </row>
    <row r="2014" spans="1:25" x14ac:dyDescent="0.25">
      <c r="A2014" s="1" t="s">
        <v>7599</v>
      </c>
      <c r="B2014" s="1" t="s">
        <v>7600</v>
      </c>
      <c r="C2014" s="1" t="str">
        <f>VLOOKUP(B2014,店铺SKU信息!E:F,2,0)</f>
        <v>AGCY6749-Black-XL</v>
      </c>
      <c r="D2014" s="1" t="s">
        <v>3265</v>
      </c>
      <c r="E2014" s="1" t="s">
        <v>8496</v>
      </c>
      <c r="F2014" s="1" t="s">
        <v>7352</v>
      </c>
      <c r="G2014" s="1">
        <v>13.07</v>
      </c>
      <c r="H2014" s="1">
        <v>10.28</v>
      </c>
      <c r="I2014" s="1">
        <v>0.79</v>
      </c>
      <c r="J2014" s="1" t="s">
        <v>7353</v>
      </c>
      <c r="K2014" s="1">
        <v>0.2</v>
      </c>
      <c r="L2014" s="1" t="s">
        <v>7354</v>
      </c>
      <c r="M2014" s="1">
        <v>6.1400000000000003E-2</v>
      </c>
      <c r="N2014" s="1" t="s">
        <v>7355</v>
      </c>
      <c r="O2014" s="1" t="s">
        <v>7356</v>
      </c>
      <c r="P2014" s="1">
        <v>1</v>
      </c>
      <c r="Q2014" s="1">
        <v>0.06</v>
      </c>
      <c r="R2014" s="1">
        <v>5.7500000000000002E-2</v>
      </c>
      <c r="S2014" s="38">
        <v>43678</v>
      </c>
      <c r="T2014" s="1">
        <v>0.69</v>
      </c>
      <c r="U2014" s="1" t="s">
        <v>7357</v>
      </c>
      <c r="V2014" s="1">
        <v>3.85E-2</v>
      </c>
      <c r="W2014" s="1" t="s">
        <v>7358</v>
      </c>
      <c r="X2014" s="1" t="b">
        <v>0</v>
      </c>
      <c r="Y2014" s="1" t="b">
        <v>0</v>
      </c>
    </row>
    <row r="2015" spans="1:25" x14ac:dyDescent="0.25">
      <c r="A2015" s="1" t="s">
        <v>7590</v>
      </c>
      <c r="B2015" s="1" t="s">
        <v>7591</v>
      </c>
      <c r="C2015" s="1" t="str">
        <f>VLOOKUP(B2015,店铺SKU信息!E:F,2,0)</f>
        <v>AGCY6749-Red-L</v>
      </c>
      <c r="D2015" s="1" t="s">
        <v>7592</v>
      </c>
      <c r="E2015" s="1" t="s">
        <v>8496</v>
      </c>
      <c r="F2015" s="1" t="s">
        <v>7352</v>
      </c>
      <c r="G2015" s="1">
        <v>13.07</v>
      </c>
      <c r="H2015" s="1">
        <v>10.28</v>
      </c>
      <c r="I2015" s="1">
        <v>0.79</v>
      </c>
      <c r="J2015" s="1" t="s">
        <v>7353</v>
      </c>
      <c r="K2015" s="1">
        <v>0.2</v>
      </c>
      <c r="L2015" s="1" t="s">
        <v>7354</v>
      </c>
      <c r="M2015" s="1">
        <v>6.1400000000000003E-2</v>
      </c>
      <c r="N2015" s="1" t="s">
        <v>7355</v>
      </c>
      <c r="O2015" s="1" t="s">
        <v>7356</v>
      </c>
      <c r="P2015" s="1">
        <v>0.68</v>
      </c>
      <c r="Q2015" s="1">
        <v>0</v>
      </c>
      <c r="R2015" s="1">
        <v>4.1599999999999998E-2</v>
      </c>
      <c r="S2015" s="38">
        <v>43678</v>
      </c>
      <c r="T2015" s="1">
        <v>0.69</v>
      </c>
      <c r="U2015" s="1" t="s">
        <v>7357</v>
      </c>
      <c r="V2015" s="1">
        <v>2.7900000000000001E-2</v>
      </c>
      <c r="W2015" s="1" t="s">
        <v>7358</v>
      </c>
      <c r="X2015" s="1" t="b">
        <v>0</v>
      </c>
      <c r="Y2015" s="1" t="b">
        <v>0</v>
      </c>
    </row>
    <row r="2016" spans="1:25" x14ac:dyDescent="0.25">
      <c r="A2016" s="1" t="s">
        <v>8500</v>
      </c>
      <c r="B2016" s="1" t="s">
        <v>8501</v>
      </c>
      <c r="C2016" s="1" t="str">
        <f>VLOOKUP(B2016,店铺SKU信息!E:F,2,0)</f>
        <v>AGCY1031-Black Stripe-XL</v>
      </c>
      <c r="D2016" s="1" t="s">
        <v>8502</v>
      </c>
      <c r="E2016" s="1" t="s">
        <v>8503</v>
      </c>
      <c r="F2016" s="1" t="s">
        <v>7352</v>
      </c>
      <c r="G2016" s="1">
        <v>13</v>
      </c>
      <c r="H2016" s="1">
        <v>9</v>
      </c>
      <c r="I2016" s="1">
        <v>0.9</v>
      </c>
      <c r="J2016" s="1" t="s">
        <v>7353</v>
      </c>
      <c r="K2016" s="1">
        <v>0.41</v>
      </c>
      <c r="L2016" s="1" t="s">
        <v>7354</v>
      </c>
      <c r="M2016" s="1">
        <v>6.0900000000000003E-2</v>
      </c>
      <c r="N2016" s="1" t="s">
        <v>7355</v>
      </c>
      <c r="O2016" s="1" t="s">
        <v>7356</v>
      </c>
      <c r="P2016" s="1">
        <v>1.06</v>
      </c>
      <c r="Q2016" s="1">
        <v>0</v>
      </c>
      <c r="R2016" s="1">
        <v>6.4899999999999999E-2</v>
      </c>
      <c r="S2016" s="38">
        <v>43678</v>
      </c>
      <c r="T2016" s="1">
        <v>0.69</v>
      </c>
      <c r="U2016" s="1" t="s">
        <v>7357</v>
      </c>
      <c r="V2016" s="1">
        <v>4.48E-2</v>
      </c>
      <c r="W2016" s="1" t="s">
        <v>7358</v>
      </c>
      <c r="X2016" s="1" t="b">
        <v>0</v>
      </c>
      <c r="Y2016" s="1" t="b">
        <v>0</v>
      </c>
    </row>
    <row r="2017" spans="1:25" x14ac:dyDescent="0.25">
      <c r="A2017" s="1" t="s">
        <v>7835</v>
      </c>
      <c r="B2017" s="1" t="s">
        <v>7836</v>
      </c>
      <c r="C2017" s="1" t="str">
        <f>VLOOKUP(B2017,店铺SKU信息!E:F,2,0)</f>
        <v>AGCY4063-White-L</v>
      </c>
      <c r="D2017" s="1" t="s">
        <v>4586</v>
      </c>
      <c r="E2017" s="1" t="s">
        <v>8503</v>
      </c>
      <c r="F2017" s="1" t="s">
        <v>7352</v>
      </c>
      <c r="G2017" s="1">
        <v>13.07</v>
      </c>
      <c r="H2017" s="1">
        <v>10.28</v>
      </c>
      <c r="I2017" s="1">
        <v>0.79</v>
      </c>
      <c r="J2017" s="1" t="s">
        <v>7353</v>
      </c>
      <c r="K2017" s="1">
        <v>0.2</v>
      </c>
      <c r="L2017" s="1" t="s">
        <v>7354</v>
      </c>
      <c r="M2017" s="1">
        <v>6.1400000000000003E-2</v>
      </c>
      <c r="N2017" s="1" t="s">
        <v>7355</v>
      </c>
      <c r="O2017" s="1" t="s">
        <v>7356</v>
      </c>
      <c r="P2017" s="1">
        <v>9</v>
      </c>
      <c r="Q2017" s="1">
        <v>0</v>
      </c>
      <c r="R2017" s="1">
        <v>0.55279999999999996</v>
      </c>
      <c r="S2017" s="38">
        <v>43678</v>
      </c>
      <c r="T2017" s="1">
        <v>0.69</v>
      </c>
      <c r="U2017" s="1" t="s">
        <v>7357</v>
      </c>
      <c r="V2017" s="1">
        <v>0.38150000000000001</v>
      </c>
      <c r="W2017" s="1" t="s">
        <v>7358</v>
      </c>
      <c r="X2017" s="1" t="b">
        <v>0</v>
      </c>
      <c r="Y2017" s="1" t="b">
        <v>0</v>
      </c>
    </row>
    <row r="2018" spans="1:25" x14ac:dyDescent="0.25">
      <c r="A2018" s="1" t="s">
        <v>7859</v>
      </c>
      <c r="B2018" s="1" t="s">
        <v>7860</v>
      </c>
      <c r="C2018" s="1" t="str">
        <f>VLOOKUP(B2018,店铺SKU信息!E:F,2,0)</f>
        <v>AGCY4063-Army Green-L</v>
      </c>
      <c r="D2018" s="1" t="s">
        <v>4548</v>
      </c>
      <c r="E2018" s="1" t="s">
        <v>8503</v>
      </c>
      <c r="F2018" s="1" t="s">
        <v>7352</v>
      </c>
      <c r="G2018" s="1">
        <v>13.07</v>
      </c>
      <c r="H2018" s="1">
        <v>10.28</v>
      </c>
      <c r="I2018" s="1">
        <v>0.79</v>
      </c>
      <c r="J2018" s="1" t="s">
        <v>7353</v>
      </c>
      <c r="K2018" s="1">
        <v>0.2</v>
      </c>
      <c r="L2018" s="1" t="s">
        <v>7354</v>
      </c>
      <c r="M2018" s="1">
        <v>6.1400000000000003E-2</v>
      </c>
      <c r="N2018" s="1" t="s">
        <v>7355</v>
      </c>
      <c r="O2018" s="1" t="s">
        <v>7356</v>
      </c>
      <c r="P2018" s="1">
        <v>10</v>
      </c>
      <c r="Q2018" s="1">
        <v>0</v>
      </c>
      <c r="R2018" s="1">
        <v>0.61429999999999996</v>
      </c>
      <c r="S2018" s="38">
        <v>43678</v>
      </c>
      <c r="T2018" s="1">
        <v>0.69</v>
      </c>
      <c r="U2018" s="1" t="s">
        <v>7357</v>
      </c>
      <c r="V2018" s="1">
        <v>0.42380000000000001</v>
      </c>
      <c r="W2018" s="1" t="s">
        <v>7358</v>
      </c>
      <c r="X2018" s="1" t="b">
        <v>0</v>
      </c>
      <c r="Y2018" s="1" t="b">
        <v>0</v>
      </c>
    </row>
    <row r="2019" spans="1:25" x14ac:dyDescent="0.25">
      <c r="A2019" s="1" t="s">
        <v>8504</v>
      </c>
      <c r="B2019" s="1" t="s">
        <v>8505</v>
      </c>
      <c r="C2019" s="1" t="str">
        <f>VLOOKUP(B2019,店铺SKU信息!E:F,2,0)</f>
        <v>AGCY6812-Coffee-L</v>
      </c>
      <c r="D2019" s="1" t="s">
        <v>8506</v>
      </c>
      <c r="E2019" s="1" t="s">
        <v>8503</v>
      </c>
      <c r="F2019" s="1" t="s">
        <v>7352</v>
      </c>
      <c r="G2019" s="1">
        <v>13.07</v>
      </c>
      <c r="H2019" s="1">
        <v>10.28</v>
      </c>
      <c r="I2019" s="1">
        <v>0.79</v>
      </c>
      <c r="J2019" s="1" t="s">
        <v>7353</v>
      </c>
      <c r="K2019" s="1">
        <v>0.2</v>
      </c>
      <c r="L2019" s="1" t="s">
        <v>7354</v>
      </c>
      <c r="M2019" s="1">
        <v>6.1400000000000003E-2</v>
      </c>
      <c r="N2019" s="1" t="s">
        <v>7355</v>
      </c>
      <c r="O2019" s="1" t="s">
        <v>7356</v>
      </c>
      <c r="P2019" s="1">
        <v>0.65</v>
      </c>
      <c r="Q2019" s="1">
        <v>0.23</v>
      </c>
      <c r="R2019" s="1">
        <v>2.58E-2</v>
      </c>
      <c r="S2019" s="38">
        <v>43678</v>
      </c>
      <c r="T2019" s="1">
        <v>0.69</v>
      </c>
      <c r="U2019" s="1" t="s">
        <v>7357</v>
      </c>
      <c r="V2019" s="1">
        <v>1.78E-2</v>
      </c>
      <c r="W2019" s="1" t="s">
        <v>7358</v>
      </c>
      <c r="X2019" s="1" t="b">
        <v>0</v>
      </c>
      <c r="Y2019" s="1" t="b">
        <v>0</v>
      </c>
    </row>
    <row r="2020" spans="1:25" x14ac:dyDescent="0.25">
      <c r="A2020" s="1" t="s">
        <v>7817</v>
      </c>
      <c r="B2020" s="1" t="s">
        <v>7818</v>
      </c>
      <c r="C2020" s="1" t="str">
        <f>VLOOKUP(B2020,店铺SKU信息!E:F,2,0)</f>
        <v>AGCY6876-White-L</v>
      </c>
      <c r="D2020" s="1" t="s">
        <v>2756</v>
      </c>
      <c r="E2020" s="1" t="s">
        <v>8503</v>
      </c>
      <c r="F2020" s="1" t="s">
        <v>7352</v>
      </c>
      <c r="G2020" s="1">
        <v>13.94</v>
      </c>
      <c r="H2020" s="1">
        <v>10.24</v>
      </c>
      <c r="I2020" s="1">
        <v>0.31</v>
      </c>
      <c r="J2020" s="1" t="s">
        <v>7353</v>
      </c>
      <c r="K2020" s="1">
        <v>0.5</v>
      </c>
      <c r="L2020" s="1" t="s">
        <v>7354</v>
      </c>
      <c r="M2020" s="1">
        <v>2.5399999999999999E-2</v>
      </c>
      <c r="N2020" s="1" t="s">
        <v>7355</v>
      </c>
      <c r="O2020" s="1" t="s">
        <v>7356</v>
      </c>
      <c r="P2020" s="1">
        <v>0.16</v>
      </c>
      <c r="Q2020" s="1">
        <v>0</v>
      </c>
      <c r="R2020" s="1">
        <v>4.1000000000000003E-3</v>
      </c>
      <c r="S2020" s="38">
        <v>43678</v>
      </c>
      <c r="T2020" s="1">
        <v>0.69</v>
      </c>
      <c r="U2020" s="1" t="s">
        <v>7357</v>
      </c>
      <c r="V2020" s="1">
        <v>2.8E-3</v>
      </c>
      <c r="W2020" s="1" t="s">
        <v>7358</v>
      </c>
      <c r="X2020" s="1" t="b">
        <v>0</v>
      </c>
      <c r="Y2020" s="1" t="b">
        <v>0</v>
      </c>
    </row>
    <row r="2021" spans="1:25" x14ac:dyDescent="0.25">
      <c r="A2021" s="1" t="s">
        <v>8210</v>
      </c>
      <c r="B2021" s="1" t="s">
        <v>8211</v>
      </c>
      <c r="C2021" s="1" t="str">
        <f>VLOOKUP(B2021,店铺SKU信息!E:F,2,0)</f>
        <v>AGCY1031-Navy Stripe-XXL</v>
      </c>
      <c r="D2021" s="1" t="s">
        <v>8212</v>
      </c>
      <c r="E2021" s="1" t="s">
        <v>8503</v>
      </c>
      <c r="F2021" s="1" t="s">
        <v>7352</v>
      </c>
      <c r="G2021" s="1">
        <v>12.7</v>
      </c>
      <c r="H2021" s="1">
        <v>6.4</v>
      </c>
      <c r="I2021" s="1">
        <v>1.1000000000000001</v>
      </c>
      <c r="J2021" s="1" t="s">
        <v>7353</v>
      </c>
      <c r="K2021" s="1">
        <v>0.35</v>
      </c>
      <c r="L2021" s="1" t="s">
        <v>7354</v>
      </c>
      <c r="M2021" s="1">
        <v>5.1700000000000003E-2</v>
      </c>
      <c r="N2021" s="1" t="s">
        <v>7355</v>
      </c>
      <c r="O2021" s="1" t="s">
        <v>7356</v>
      </c>
      <c r="P2021" s="1">
        <v>0.1</v>
      </c>
      <c r="Q2021" s="1">
        <v>0</v>
      </c>
      <c r="R2021" s="1">
        <v>5.0000000000000001E-3</v>
      </c>
      <c r="S2021" s="38">
        <v>43678</v>
      </c>
      <c r="T2021" s="1">
        <v>0.69</v>
      </c>
      <c r="U2021" s="1" t="s">
        <v>7357</v>
      </c>
      <c r="V2021" s="1">
        <v>3.5000000000000001E-3</v>
      </c>
      <c r="W2021" s="1" t="s">
        <v>7358</v>
      </c>
      <c r="X2021" s="1" t="b">
        <v>0</v>
      </c>
      <c r="Y2021" s="1" t="b">
        <v>0</v>
      </c>
    </row>
    <row r="2022" spans="1:25" x14ac:dyDescent="0.25">
      <c r="A2022" s="1" t="s">
        <v>8507</v>
      </c>
      <c r="B2022" s="1" t="s">
        <v>8508</v>
      </c>
      <c r="C2022" s="1" t="str">
        <f>VLOOKUP(B2022,店铺SKU信息!E:F,2,0)</f>
        <v>AGCY4064-Gray-M</v>
      </c>
      <c r="D2022" s="1" t="s">
        <v>8509</v>
      </c>
      <c r="E2022" s="1" t="s">
        <v>8503</v>
      </c>
      <c r="F2022" s="1" t="s">
        <v>7352</v>
      </c>
      <c r="G2022" s="1">
        <v>12.25</v>
      </c>
      <c r="H2022" s="1">
        <v>9.65</v>
      </c>
      <c r="I2022" s="1">
        <v>1.8</v>
      </c>
      <c r="J2022" s="1" t="s">
        <v>7353</v>
      </c>
      <c r="K2022" s="1">
        <v>0.51</v>
      </c>
      <c r="L2022" s="1" t="s">
        <v>7354</v>
      </c>
      <c r="M2022" s="1">
        <v>0.1231</v>
      </c>
      <c r="N2022" s="1" t="s">
        <v>7355</v>
      </c>
      <c r="O2022" s="1" t="s">
        <v>7356</v>
      </c>
      <c r="P2022" s="1">
        <v>5.81</v>
      </c>
      <c r="Q2022" s="1">
        <v>2.0299999999999998</v>
      </c>
      <c r="R2022" s="1">
        <v>0.46439999999999998</v>
      </c>
      <c r="S2022" s="38">
        <v>43678</v>
      </c>
      <c r="T2022" s="1">
        <v>0.69</v>
      </c>
      <c r="U2022" s="1" t="s">
        <v>7357</v>
      </c>
      <c r="V2022" s="1">
        <v>0.32050000000000001</v>
      </c>
      <c r="W2022" s="1" t="s">
        <v>7358</v>
      </c>
      <c r="X2022" s="1" t="b">
        <v>0</v>
      </c>
      <c r="Y2022" s="1" t="b">
        <v>0</v>
      </c>
    </row>
    <row r="2023" spans="1:25" x14ac:dyDescent="0.25">
      <c r="A2023" s="1" t="s">
        <v>8510</v>
      </c>
      <c r="B2023" s="1" t="s">
        <v>8511</v>
      </c>
      <c r="C2023" s="1" t="str">
        <f>VLOOKUP(B2023,店铺SKU信息!E:F,2,0)</f>
        <v>AGCY30222-Burgundy-XL</v>
      </c>
      <c r="D2023" s="1" t="s">
        <v>8512</v>
      </c>
      <c r="E2023" s="1" t="s">
        <v>8503</v>
      </c>
      <c r="F2023" s="1" t="s">
        <v>7352</v>
      </c>
      <c r="G2023" s="1">
        <v>10.7</v>
      </c>
      <c r="H2023" s="1">
        <v>4.5</v>
      </c>
      <c r="I2023" s="1">
        <v>0.8</v>
      </c>
      <c r="J2023" s="1" t="s">
        <v>7353</v>
      </c>
      <c r="K2023" s="1">
        <v>0.25</v>
      </c>
      <c r="L2023" s="1" t="s">
        <v>7354</v>
      </c>
      <c r="M2023" s="1">
        <v>2.2200000000000001E-2</v>
      </c>
      <c r="N2023" s="1" t="s">
        <v>7355</v>
      </c>
      <c r="O2023" s="1" t="s">
        <v>7356</v>
      </c>
      <c r="P2023" s="1">
        <v>0.65</v>
      </c>
      <c r="Q2023" s="1">
        <v>0.52</v>
      </c>
      <c r="R2023" s="1">
        <v>2.8999999999999998E-3</v>
      </c>
      <c r="S2023" s="38">
        <v>43678</v>
      </c>
      <c r="T2023" s="1">
        <v>0.69</v>
      </c>
      <c r="U2023" s="1" t="s">
        <v>7357</v>
      </c>
      <c r="V2023" s="1">
        <v>2E-3</v>
      </c>
      <c r="W2023" s="1" t="s">
        <v>7358</v>
      </c>
      <c r="X2023" s="1" t="b">
        <v>0</v>
      </c>
      <c r="Y2023" s="1" t="b">
        <v>0</v>
      </c>
    </row>
    <row r="2024" spans="1:25" x14ac:dyDescent="0.25">
      <c r="A2024" s="1" t="s">
        <v>8513</v>
      </c>
      <c r="B2024" s="1" t="s">
        <v>8514</v>
      </c>
      <c r="C2024" s="1" t="str">
        <f>VLOOKUP(B2024,店铺SKU信息!E:F,2,0)</f>
        <v>AGCY6790-Black-XL</v>
      </c>
      <c r="D2024" s="1" t="s">
        <v>8515</v>
      </c>
      <c r="E2024" s="1" t="s">
        <v>8503</v>
      </c>
      <c r="F2024" s="1" t="s">
        <v>7352</v>
      </c>
      <c r="G2024" s="1">
        <v>9.6999999999999993</v>
      </c>
      <c r="H2024" s="1">
        <v>5.5</v>
      </c>
      <c r="I2024" s="1">
        <v>0.8</v>
      </c>
      <c r="J2024" s="1" t="s">
        <v>7353</v>
      </c>
      <c r="K2024" s="1">
        <v>0.85</v>
      </c>
      <c r="L2024" s="1" t="s">
        <v>7354</v>
      </c>
      <c r="M2024" s="1">
        <v>2.47E-2</v>
      </c>
      <c r="N2024" s="1" t="s">
        <v>7355</v>
      </c>
      <c r="O2024" s="1" t="s">
        <v>7356</v>
      </c>
      <c r="P2024" s="1">
        <v>0.97</v>
      </c>
      <c r="Q2024" s="1">
        <v>0.77</v>
      </c>
      <c r="R2024" s="1">
        <v>4.7999999999999996E-3</v>
      </c>
      <c r="S2024" s="38">
        <v>43678</v>
      </c>
      <c r="T2024" s="1">
        <v>0.69</v>
      </c>
      <c r="U2024" s="1" t="s">
        <v>7357</v>
      </c>
      <c r="V2024" s="1">
        <v>3.3E-3</v>
      </c>
      <c r="W2024" s="1" t="s">
        <v>7358</v>
      </c>
      <c r="X2024" s="1" t="b">
        <v>0</v>
      </c>
      <c r="Y2024" s="1" t="b">
        <v>0</v>
      </c>
    </row>
    <row r="2025" spans="1:25" x14ac:dyDescent="0.25">
      <c r="A2025" s="1" t="s">
        <v>8516</v>
      </c>
      <c r="B2025" s="1" t="s">
        <v>8517</v>
      </c>
      <c r="C2025" s="1" t="str">
        <f>VLOOKUP(B2025,店铺SKU信息!E:F,2,0)</f>
        <v>AGCY4062-Pink-L</v>
      </c>
      <c r="D2025" s="1" t="s">
        <v>8518</v>
      </c>
      <c r="E2025" s="1" t="s">
        <v>8503</v>
      </c>
      <c r="F2025" s="1" t="s">
        <v>7352</v>
      </c>
      <c r="G2025" s="1">
        <v>11.65</v>
      </c>
      <c r="H2025" s="1">
        <v>9.4499999999999993</v>
      </c>
      <c r="I2025" s="1">
        <v>1.25</v>
      </c>
      <c r="J2025" s="1" t="s">
        <v>7353</v>
      </c>
      <c r="K2025" s="1">
        <v>0.28999999999999998</v>
      </c>
      <c r="L2025" s="1" t="s">
        <v>7354</v>
      </c>
      <c r="M2025" s="1">
        <v>7.9500000000000001E-2</v>
      </c>
      <c r="N2025" s="1" t="s">
        <v>7355</v>
      </c>
      <c r="O2025" s="1" t="s">
        <v>7356</v>
      </c>
      <c r="P2025" s="1">
        <v>9</v>
      </c>
      <c r="Q2025" s="1">
        <v>0</v>
      </c>
      <c r="R2025" s="1">
        <v>0.71550000000000002</v>
      </c>
      <c r="S2025" s="38">
        <v>43678</v>
      </c>
      <c r="T2025" s="1">
        <v>0.69</v>
      </c>
      <c r="U2025" s="1" t="s">
        <v>7357</v>
      </c>
      <c r="V2025" s="1">
        <v>0.49370000000000003</v>
      </c>
      <c r="W2025" s="1" t="s">
        <v>7358</v>
      </c>
      <c r="X2025" s="1" t="b">
        <v>0</v>
      </c>
      <c r="Y2025" s="1" t="b">
        <v>0</v>
      </c>
    </row>
    <row r="2026" spans="1:25" x14ac:dyDescent="0.25">
      <c r="A2026" s="1" t="s">
        <v>8519</v>
      </c>
      <c r="B2026" s="1" t="s">
        <v>8520</v>
      </c>
      <c r="C2026" s="1" t="str">
        <f>VLOOKUP(B2026,店铺SKU信息!E:F,2,0)</f>
        <v>AGCY1031-Red Stripe-XXXL</v>
      </c>
      <c r="D2026" s="1" t="s">
        <v>8521</v>
      </c>
      <c r="E2026" s="1" t="s">
        <v>8503</v>
      </c>
      <c r="F2026" s="1" t="s">
        <v>7352</v>
      </c>
      <c r="G2026" s="1">
        <v>12.4</v>
      </c>
      <c r="H2026" s="1">
        <v>9.6</v>
      </c>
      <c r="I2026" s="1">
        <v>0.6</v>
      </c>
      <c r="J2026" s="1" t="s">
        <v>7353</v>
      </c>
      <c r="K2026" s="1">
        <v>0.4</v>
      </c>
      <c r="L2026" s="1" t="s">
        <v>7354</v>
      </c>
      <c r="M2026" s="1">
        <v>4.1300000000000003E-2</v>
      </c>
      <c r="N2026" s="1" t="s">
        <v>7355</v>
      </c>
      <c r="O2026" s="1" t="s">
        <v>7356</v>
      </c>
      <c r="P2026" s="1">
        <v>7</v>
      </c>
      <c r="Q2026" s="1">
        <v>0</v>
      </c>
      <c r="R2026" s="1">
        <v>0.2893</v>
      </c>
      <c r="S2026" s="38">
        <v>43678</v>
      </c>
      <c r="T2026" s="1">
        <v>0.69</v>
      </c>
      <c r="U2026" s="1" t="s">
        <v>7357</v>
      </c>
      <c r="V2026" s="1">
        <v>0.1996</v>
      </c>
      <c r="W2026" s="1" t="s">
        <v>7358</v>
      </c>
      <c r="X2026" s="1" t="b">
        <v>0</v>
      </c>
      <c r="Y2026" s="1" t="b">
        <v>0</v>
      </c>
    </row>
    <row r="2027" spans="1:25" x14ac:dyDescent="0.25">
      <c r="A2027" s="1" t="s">
        <v>7883</v>
      </c>
      <c r="B2027" s="1" t="s">
        <v>7884</v>
      </c>
      <c r="C2027" s="1" t="str">
        <f>VLOOKUP(B2027,店铺SKU信息!E:F,2,0)</f>
        <v>AGCY41011-Red-XXL</v>
      </c>
      <c r="D2027" s="1" t="s">
        <v>5624</v>
      </c>
      <c r="E2027" s="1" t="s">
        <v>8503</v>
      </c>
      <c r="F2027" s="1" t="s">
        <v>7352</v>
      </c>
      <c r="G2027" s="1">
        <v>12.48</v>
      </c>
      <c r="H2027" s="1">
        <v>9.41</v>
      </c>
      <c r="I2027" s="1">
        <v>1.33</v>
      </c>
      <c r="J2027" s="1" t="s">
        <v>7353</v>
      </c>
      <c r="K2027" s="1">
        <v>0.57999999999999996</v>
      </c>
      <c r="L2027" s="1" t="s">
        <v>7354</v>
      </c>
      <c r="M2027" s="1">
        <v>9.06E-2</v>
      </c>
      <c r="N2027" s="1" t="s">
        <v>7355</v>
      </c>
      <c r="O2027" s="1" t="s">
        <v>7356</v>
      </c>
      <c r="P2027" s="1">
        <v>4</v>
      </c>
      <c r="Q2027" s="1">
        <v>0</v>
      </c>
      <c r="R2027" s="1">
        <v>0.36249999999999999</v>
      </c>
      <c r="S2027" s="38">
        <v>43678</v>
      </c>
      <c r="T2027" s="1">
        <v>0.69</v>
      </c>
      <c r="U2027" s="1" t="s">
        <v>7357</v>
      </c>
      <c r="V2027" s="1">
        <v>0.25019999999999998</v>
      </c>
      <c r="W2027" s="1" t="s">
        <v>7358</v>
      </c>
      <c r="X2027" s="1" t="b">
        <v>0</v>
      </c>
      <c r="Y2027" s="1" t="b">
        <v>0</v>
      </c>
    </row>
    <row r="2028" spans="1:25" x14ac:dyDescent="0.25">
      <c r="A2028" s="1" t="s">
        <v>8522</v>
      </c>
      <c r="B2028" s="1" t="s">
        <v>8523</v>
      </c>
      <c r="C2028" s="1" t="str">
        <f>VLOOKUP(B2028,店铺SKU信息!E:F,2,0)</f>
        <v>AGCY6728-Black-L</v>
      </c>
      <c r="D2028" s="1" t="s">
        <v>8524</v>
      </c>
      <c r="E2028" s="1" t="s">
        <v>8503</v>
      </c>
      <c r="F2028" s="1" t="s">
        <v>7352</v>
      </c>
      <c r="G2028" s="1">
        <v>11.85</v>
      </c>
      <c r="H2028" s="1">
        <v>10</v>
      </c>
      <c r="I2028" s="1">
        <v>1.5</v>
      </c>
      <c r="J2028" s="1" t="s">
        <v>7353</v>
      </c>
      <c r="K2028" s="1">
        <v>0.57999999999999996</v>
      </c>
      <c r="L2028" s="1" t="s">
        <v>7354</v>
      </c>
      <c r="M2028" s="1">
        <v>0.1028</v>
      </c>
      <c r="N2028" s="1" t="s">
        <v>7355</v>
      </c>
      <c r="O2028" s="1" t="s">
        <v>7356</v>
      </c>
      <c r="P2028" s="1">
        <v>0.48</v>
      </c>
      <c r="Q2028" s="1">
        <v>0.39</v>
      </c>
      <c r="R2028" s="1">
        <v>9.9000000000000008E-3</v>
      </c>
      <c r="S2028" s="38">
        <v>43678</v>
      </c>
      <c r="T2028" s="1">
        <v>0.69</v>
      </c>
      <c r="U2028" s="1" t="s">
        <v>7357</v>
      </c>
      <c r="V2028" s="1">
        <v>6.8999999999999999E-3</v>
      </c>
      <c r="W2028" s="1" t="s">
        <v>7358</v>
      </c>
      <c r="X2028" s="1" t="b">
        <v>0</v>
      </c>
      <c r="Y2028" s="1" t="b">
        <v>0</v>
      </c>
    </row>
    <row r="2029" spans="1:25" x14ac:dyDescent="0.25">
      <c r="A2029" s="1" t="s">
        <v>8525</v>
      </c>
      <c r="B2029" s="1" t="s">
        <v>8526</v>
      </c>
      <c r="C2029" s="1" t="str">
        <f>VLOOKUP(B2029,店铺SKU信息!E:F,2,0)</f>
        <v>AGCY4064-Red-M</v>
      </c>
      <c r="D2029" s="1" t="s">
        <v>8527</v>
      </c>
      <c r="E2029" s="1" t="s">
        <v>8503</v>
      </c>
      <c r="F2029" s="1" t="s">
        <v>7352</v>
      </c>
      <c r="G2029" s="1">
        <v>12.25</v>
      </c>
      <c r="H2029" s="1">
        <v>9.65</v>
      </c>
      <c r="I2029" s="1">
        <v>1.8</v>
      </c>
      <c r="J2029" s="1" t="s">
        <v>7353</v>
      </c>
      <c r="K2029" s="1">
        <v>0.51</v>
      </c>
      <c r="L2029" s="1" t="s">
        <v>7354</v>
      </c>
      <c r="M2029" s="1">
        <v>0.1231</v>
      </c>
      <c r="N2029" s="1" t="s">
        <v>7355</v>
      </c>
      <c r="O2029" s="1" t="s">
        <v>7356</v>
      </c>
      <c r="P2029" s="1">
        <v>4.5199999999999996</v>
      </c>
      <c r="Q2029" s="1">
        <v>1.58</v>
      </c>
      <c r="R2029" s="1">
        <v>0.36120000000000002</v>
      </c>
      <c r="S2029" s="38">
        <v>43678</v>
      </c>
      <c r="T2029" s="1">
        <v>0.69</v>
      </c>
      <c r="U2029" s="1" t="s">
        <v>7357</v>
      </c>
      <c r="V2029" s="1">
        <v>0.24929999999999999</v>
      </c>
      <c r="W2029" s="1" t="s">
        <v>7358</v>
      </c>
      <c r="X2029" s="1" t="b">
        <v>0</v>
      </c>
      <c r="Y2029" s="1" t="b">
        <v>0</v>
      </c>
    </row>
    <row r="2030" spans="1:25" x14ac:dyDescent="0.25">
      <c r="A2030" s="1" t="s">
        <v>7832</v>
      </c>
      <c r="B2030" s="1" t="s">
        <v>7833</v>
      </c>
      <c r="C2030" s="1" t="str">
        <f>VLOOKUP(B2030,店铺SKU信息!E:F,2,0)</f>
        <v>AGCY1031-Red Stripe-XL</v>
      </c>
      <c r="D2030" s="1" t="s">
        <v>7834</v>
      </c>
      <c r="E2030" s="1" t="s">
        <v>8503</v>
      </c>
      <c r="F2030" s="1" t="s">
        <v>7352</v>
      </c>
      <c r="G2030" s="1">
        <v>12.6</v>
      </c>
      <c r="H2030" s="1">
        <v>9.3000000000000007</v>
      </c>
      <c r="I2030" s="1">
        <v>0.7</v>
      </c>
      <c r="J2030" s="1" t="s">
        <v>7353</v>
      </c>
      <c r="K2030" s="1">
        <v>0.37</v>
      </c>
      <c r="L2030" s="1" t="s">
        <v>7354</v>
      </c>
      <c r="M2030" s="1">
        <v>4.7500000000000001E-2</v>
      </c>
      <c r="N2030" s="1" t="s">
        <v>7355</v>
      </c>
      <c r="O2030" s="1" t="s">
        <v>7356</v>
      </c>
      <c r="P2030" s="1">
        <v>15</v>
      </c>
      <c r="Q2030" s="1">
        <v>0</v>
      </c>
      <c r="R2030" s="1">
        <v>0.71199999999999997</v>
      </c>
      <c r="S2030" s="38">
        <v>43678</v>
      </c>
      <c r="T2030" s="1">
        <v>0.69</v>
      </c>
      <c r="U2030" s="1" t="s">
        <v>7357</v>
      </c>
      <c r="V2030" s="1">
        <v>0.49130000000000001</v>
      </c>
      <c r="W2030" s="1" t="s">
        <v>7358</v>
      </c>
      <c r="X2030" s="1" t="b">
        <v>0</v>
      </c>
      <c r="Y2030" s="1" t="b">
        <v>0</v>
      </c>
    </row>
    <row r="2031" spans="1:25" x14ac:dyDescent="0.25">
      <c r="A2031" s="1" t="s">
        <v>8528</v>
      </c>
      <c r="B2031" s="1" t="s">
        <v>8529</v>
      </c>
      <c r="C2031" s="1" t="str">
        <f>VLOOKUP(B2031,店铺SKU信息!E:F,2,0)</f>
        <v>AGCY30222-Burgundy-L</v>
      </c>
      <c r="D2031" s="1" t="s">
        <v>8530</v>
      </c>
      <c r="E2031" s="1" t="s">
        <v>8503</v>
      </c>
      <c r="F2031" s="1" t="s">
        <v>7352</v>
      </c>
      <c r="G2031" s="1">
        <v>10.7</v>
      </c>
      <c r="H2031" s="1">
        <v>4.5</v>
      </c>
      <c r="I2031" s="1">
        <v>0.8</v>
      </c>
      <c r="J2031" s="1" t="s">
        <v>7353</v>
      </c>
      <c r="K2031" s="1">
        <v>0.25</v>
      </c>
      <c r="L2031" s="1" t="s">
        <v>7354</v>
      </c>
      <c r="M2031" s="1">
        <v>2.2200000000000001E-2</v>
      </c>
      <c r="N2031" s="1" t="s">
        <v>7355</v>
      </c>
      <c r="O2031" s="1" t="s">
        <v>7356</v>
      </c>
      <c r="P2031" s="1">
        <v>0.81</v>
      </c>
      <c r="Q2031" s="1">
        <v>0.65</v>
      </c>
      <c r="R2031" s="1">
        <v>3.5999999999999999E-3</v>
      </c>
      <c r="S2031" s="38">
        <v>43678</v>
      </c>
      <c r="T2031" s="1">
        <v>0.69</v>
      </c>
      <c r="U2031" s="1" t="s">
        <v>7357</v>
      </c>
      <c r="V2031" s="1">
        <v>2.5000000000000001E-3</v>
      </c>
      <c r="W2031" s="1" t="s">
        <v>7358</v>
      </c>
      <c r="X2031" s="1" t="b">
        <v>0</v>
      </c>
      <c r="Y2031" s="1" t="b">
        <v>0</v>
      </c>
    </row>
    <row r="2032" spans="1:25" x14ac:dyDescent="0.25">
      <c r="A2032" s="1" t="s">
        <v>8002</v>
      </c>
      <c r="B2032" s="1" t="s">
        <v>8003</v>
      </c>
      <c r="C2032" s="1" t="str">
        <f>VLOOKUP(B2032,店铺SKU信息!E:F,2,0)</f>
        <v>AGCY1031-Black Stripe-XXL</v>
      </c>
      <c r="D2032" s="1" t="s">
        <v>8004</v>
      </c>
      <c r="E2032" s="1" t="s">
        <v>8503</v>
      </c>
      <c r="F2032" s="1" t="s">
        <v>7352</v>
      </c>
      <c r="G2032" s="1">
        <v>13</v>
      </c>
      <c r="H2032" s="1">
        <v>10</v>
      </c>
      <c r="I2032" s="1">
        <v>0.5</v>
      </c>
      <c r="J2032" s="1" t="s">
        <v>7353</v>
      </c>
      <c r="K2032" s="1">
        <v>0.4</v>
      </c>
      <c r="L2032" s="1" t="s">
        <v>7354</v>
      </c>
      <c r="M2032" s="1">
        <v>3.7600000000000001E-2</v>
      </c>
      <c r="N2032" s="1" t="s">
        <v>7355</v>
      </c>
      <c r="O2032" s="1" t="s">
        <v>7356</v>
      </c>
      <c r="P2032" s="1">
        <v>1</v>
      </c>
      <c r="Q2032" s="1">
        <v>0</v>
      </c>
      <c r="R2032" s="1">
        <v>3.7600000000000001E-2</v>
      </c>
      <c r="S2032" s="38">
        <v>43678</v>
      </c>
      <c r="T2032" s="1">
        <v>0.69</v>
      </c>
      <c r="U2032" s="1" t="s">
        <v>7357</v>
      </c>
      <c r="V2032" s="1">
        <v>2.5999999999999999E-2</v>
      </c>
      <c r="W2032" s="1" t="s">
        <v>7358</v>
      </c>
      <c r="X2032" s="1" t="b">
        <v>0</v>
      </c>
      <c r="Y2032" s="1" t="b">
        <v>0</v>
      </c>
    </row>
    <row r="2033" spans="1:25" x14ac:dyDescent="0.25">
      <c r="A2033" s="1" t="s">
        <v>8531</v>
      </c>
      <c r="B2033" s="1" t="s">
        <v>8532</v>
      </c>
      <c r="C2033" s="1" t="str">
        <f>VLOOKUP(B2033,店铺SKU信息!E:F,2,0)</f>
        <v>AGCY6734-Navy Blue-S</v>
      </c>
      <c r="D2033" s="1" t="s">
        <v>8533</v>
      </c>
      <c r="E2033" s="1" t="s">
        <v>8503</v>
      </c>
      <c r="F2033" s="1" t="s">
        <v>7352</v>
      </c>
      <c r="G2033" s="1">
        <v>12.39</v>
      </c>
      <c r="H2033" s="1">
        <v>8.6999999999999993</v>
      </c>
      <c r="I2033" s="1">
        <v>0.8</v>
      </c>
      <c r="J2033" s="1" t="s">
        <v>7353</v>
      </c>
      <c r="K2033" s="1">
        <v>0.55000000000000004</v>
      </c>
      <c r="L2033" s="1" t="s">
        <v>7354</v>
      </c>
      <c r="M2033" s="1">
        <v>4.9599999999999998E-2</v>
      </c>
      <c r="N2033" s="1" t="s">
        <v>7355</v>
      </c>
      <c r="O2033" s="1" t="s">
        <v>7356</v>
      </c>
      <c r="P2033" s="1">
        <v>0.32</v>
      </c>
      <c r="Q2033" s="1">
        <v>0.26</v>
      </c>
      <c r="R2033" s="1">
        <v>3.2000000000000002E-3</v>
      </c>
      <c r="S2033" s="38">
        <v>43678</v>
      </c>
      <c r="T2033" s="1">
        <v>0.69</v>
      </c>
      <c r="U2033" s="1" t="s">
        <v>7357</v>
      </c>
      <c r="V2033" s="1">
        <v>2.2000000000000001E-3</v>
      </c>
      <c r="W2033" s="1" t="s">
        <v>7358</v>
      </c>
      <c r="X2033" s="1" t="b">
        <v>0</v>
      </c>
      <c r="Y2033" s="1" t="b">
        <v>0</v>
      </c>
    </row>
    <row r="2034" spans="1:25" x14ac:dyDescent="0.25">
      <c r="A2034" s="1" t="s">
        <v>7908</v>
      </c>
      <c r="B2034" s="1" t="s">
        <v>7909</v>
      </c>
      <c r="C2034" s="1" t="str">
        <f>VLOOKUP(B2034,店铺SKU信息!E:F,2,0)</f>
        <v>AGCY6769-White-L</v>
      </c>
      <c r="D2034" s="1" t="s">
        <v>5387</v>
      </c>
      <c r="E2034" s="1" t="s">
        <v>8503</v>
      </c>
      <c r="F2034" s="1" t="s">
        <v>7352</v>
      </c>
      <c r="G2034" s="1">
        <v>12.2</v>
      </c>
      <c r="H2034" s="1">
        <v>9.1300000000000008</v>
      </c>
      <c r="I2034" s="1">
        <v>0.94</v>
      </c>
      <c r="J2034" s="1" t="s">
        <v>7353</v>
      </c>
      <c r="K2034" s="1">
        <v>0.3</v>
      </c>
      <c r="L2034" s="1" t="s">
        <v>7354</v>
      </c>
      <c r="M2034" s="1">
        <v>6.0600000000000001E-2</v>
      </c>
      <c r="N2034" s="1" t="s">
        <v>7355</v>
      </c>
      <c r="O2034" s="1" t="s">
        <v>7356</v>
      </c>
      <c r="P2034" s="1">
        <v>0.03</v>
      </c>
      <c r="Q2034" s="1">
        <v>0</v>
      </c>
      <c r="R2034" s="1">
        <v>2E-3</v>
      </c>
      <c r="S2034" s="38">
        <v>43678</v>
      </c>
      <c r="T2034" s="1">
        <v>0.69</v>
      </c>
      <c r="U2034" s="1" t="s">
        <v>7357</v>
      </c>
      <c r="V2034" s="1">
        <v>1.2999999999999999E-3</v>
      </c>
      <c r="W2034" s="1" t="s">
        <v>7358</v>
      </c>
      <c r="X2034" s="1" t="b">
        <v>0</v>
      </c>
      <c r="Y2034" s="1" t="b">
        <v>0</v>
      </c>
    </row>
    <row r="2035" spans="1:25" x14ac:dyDescent="0.25">
      <c r="A2035" s="1" t="s">
        <v>7877</v>
      </c>
      <c r="B2035" s="1" t="s">
        <v>7878</v>
      </c>
      <c r="C2035" s="1" t="str">
        <f>VLOOKUP(B2035,店铺SKU信息!E:F,2,0)</f>
        <v>AGCY41011-Gray-XXL</v>
      </c>
      <c r="D2035" s="1" t="s">
        <v>7879</v>
      </c>
      <c r="E2035" s="1" t="s">
        <v>8503</v>
      </c>
      <c r="F2035" s="1" t="s">
        <v>7352</v>
      </c>
      <c r="G2035" s="1">
        <v>12.48</v>
      </c>
      <c r="H2035" s="1">
        <v>9.41</v>
      </c>
      <c r="I2035" s="1">
        <v>1.33</v>
      </c>
      <c r="J2035" s="1" t="s">
        <v>7353</v>
      </c>
      <c r="K2035" s="1">
        <v>0.57999999999999996</v>
      </c>
      <c r="L2035" s="1" t="s">
        <v>7354</v>
      </c>
      <c r="M2035" s="1">
        <v>9.06E-2</v>
      </c>
      <c r="N2035" s="1" t="s">
        <v>7355</v>
      </c>
      <c r="O2035" s="1" t="s">
        <v>7356</v>
      </c>
      <c r="P2035" s="1">
        <v>5</v>
      </c>
      <c r="Q2035" s="1">
        <v>0</v>
      </c>
      <c r="R2035" s="1">
        <v>0.45319999999999999</v>
      </c>
      <c r="S2035" s="38">
        <v>43678</v>
      </c>
      <c r="T2035" s="1">
        <v>0.69</v>
      </c>
      <c r="U2035" s="1" t="s">
        <v>7357</v>
      </c>
      <c r="V2035" s="1">
        <v>0.31269999999999998</v>
      </c>
      <c r="W2035" s="1" t="s">
        <v>7358</v>
      </c>
      <c r="X2035" s="1" t="b">
        <v>0</v>
      </c>
      <c r="Y2035" s="1" t="b">
        <v>0</v>
      </c>
    </row>
    <row r="2036" spans="1:25" x14ac:dyDescent="0.25">
      <c r="A2036" s="1" t="s">
        <v>8340</v>
      </c>
      <c r="B2036" s="1" t="s">
        <v>8341</v>
      </c>
      <c r="C2036" s="1" t="str">
        <f>VLOOKUP(B2036,店铺SKU信息!E:F,2,0)</f>
        <v>AGCY6768-Red-L</v>
      </c>
      <c r="D2036" s="1" t="s">
        <v>6815</v>
      </c>
      <c r="E2036" s="1" t="s">
        <v>8503</v>
      </c>
      <c r="F2036" s="1" t="s">
        <v>7352</v>
      </c>
      <c r="G2036" s="1">
        <v>12.99</v>
      </c>
      <c r="H2036" s="1">
        <v>10.24</v>
      </c>
      <c r="I2036" s="1">
        <v>0.94</v>
      </c>
      <c r="J2036" s="1" t="s">
        <v>7353</v>
      </c>
      <c r="K2036" s="1">
        <v>0.2</v>
      </c>
      <c r="L2036" s="1" t="s">
        <v>7354</v>
      </c>
      <c r="M2036" s="1">
        <v>7.2400000000000006E-2</v>
      </c>
      <c r="N2036" s="1" t="s">
        <v>7355</v>
      </c>
      <c r="O2036" s="1" t="s">
        <v>7356</v>
      </c>
      <c r="P2036" s="1">
        <v>9.19</v>
      </c>
      <c r="Q2036" s="1">
        <v>0.57999999999999996</v>
      </c>
      <c r="R2036" s="1">
        <v>0.62319999999999998</v>
      </c>
      <c r="S2036" s="38">
        <v>43678</v>
      </c>
      <c r="T2036" s="1">
        <v>0.69</v>
      </c>
      <c r="U2036" s="1" t="s">
        <v>7357</v>
      </c>
      <c r="V2036" s="1">
        <v>0.43</v>
      </c>
      <c r="W2036" s="1" t="s">
        <v>7358</v>
      </c>
      <c r="X2036" s="1" t="b">
        <v>0</v>
      </c>
      <c r="Y2036" s="1" t="b">
        <v>0</v>
      </c>
    </row>
    <row r="2037" spans="1:25" x14ac:dyDescent="0.25">
      <c r="A2037" s="1" t="s">
        <v>8534</v>
      </c>
      <c r="B2037" s="1" t="s">
        <v>8535</v>
      </c>
      <c r="C2037" s="1" t="str">
        <f>VLOOKUP(B2037,店铺SKU信息!E:F,2,0)</f>
        <v>AGCY4062-Gray Blue-L</v>
      </c>
      <c r="D2037" s="1" t="s">
        <v>8536</v>
      </c>
      <c r="E2037" s="1" t="s">
        <v>8503</v>
      </c>
      <c r="F2037" s="1" t="s">
        <v>7352</v>
      </c>
      <c r="G2037" s="1">
        <v>11.65</v>
      </c>
      <c r="H2037" s="1">
        <v>9.4499999999999993</v>
      </c>
      <c r="I2037" s="1">
        <v>1.25</v>
      </c>
      <c r="J2037" s="1" t="s">
        <v>7353</v>
      </c>
      <c r="K2037" s="1">
        <v>0.28999999999999998</v>
      </c>
      <c r="L2037" s="1" t="s">
        <v>7354</v>
      </c>
      <c r="M2037" s="1">
        <v>7.9500000000000001E-2</v>
      </c>
      <c r="N2037" s="1" t="s">
        <v>7355</v>
      </c>
      <c r="O2037" s="1" t="s">
        <v>7356</v>
      </c>
      <c r="P2037" s="1">
        <v>8.84</v>
      </c>
      <c r="Q2037" s="1">
        <v>0</v>
      </c>
      <c r="R2037" s="1">
        <v>0.70269999999999999</v>
      </c>
      <c r="S2037" s="38">
        <v>43678</v>
      </c>
      <c r="T2037" s="1">
        <v>0.69</v>
      </c>
      <c r="U2037" s="1" t="s">
        <v>7357</v>
      </c>
      <c r="V2037" s="1">
        <v>0.4849</v>
      </c>
      <c r="W2037" s="1" t="s">
        <v>7358</v>
      </c>
      <c r="X2037" s="1" t="b">
        <v>0</v>
      </c>
      <c r="Y2037" s="1" t="b">
        <v>0</v>
      </c>
    </row>
    <row r="2038" spans="1:25" x14ac:dyDescent="0.25">
      <c r="A2038" s="1" t="s">
        <v>7482</v>
      </c>
      <c r="B2038" s="1" t="s">
        <v>7483</v>
      </c>
      <c r="C2038" s="1" t="str">
        <f>VLOOKUP(B2038,店铺SKU信息!E:F,2,0)</f>
        <v>AGM4896-Blue-3XL</v>
      </c>
      <c r="D2038" s="1" t="s">
        <v>3030</v>
      </c>
      <c r="E2038" s="1" t="s">
        <v>8503</v>
      </c>
      <c r="F2038" s="1" t="s">
        <v>7352</v>
      </c>
      <c r="G2038" s="1">
        <v>13.69</v>
      </c>
      <c r="H2038" s="1">
        <v>3.9</v>
      </c>
      <c r="I2038" s="1">
        <v>2.1</v>
      </c>
      <c r="J2038" s="1" t="s">
        <v>7353</v>
      </c>
      <c r="K2038" s="1">
        <v>1.05</v>
      </c>
      <c r="L2038" s="1" t="s">
        <v>7354</v>
      </c>
      <c r="M2038" s="1">
        <v>6.4799999999999996E-2</v>
      </c>
      <c r="N2038" s="1" t="s">
        <v>7355</v>
      </c>
      <c r="O2038" s="1" t="s">
        <v>7356</v>
      </c>
      <c r="P2038" s="1">
        <v>0.32</v>
      </c>
      <c r="Q2038" s="1">
        <v>0</v>
      </c>
      <c r="R2038" s="1">
        <v>2.0899999999999998E-2</v>
      </c>
      <c r="S2038" s="38">
        <v>43678</v>
      </c>
      <c r="T2038" s="1">
        <v>0.69</v>
      </c>
      <c r="U2038" s="1" t="s">
        <v>7357</v>
      </c>
      <c r="V2038" s="1">
        <v>1.44E-2</v>
      </c>
      <c r="W2038" s="1" t="s">
        <v>7358</v>
      </c>
      <c r="X2038" s="1" t="b">
        <v>0</v>
      </c>
      <c r="Y2038" s="1" t="b">
        <v>0</v>
      </c>
    </row>
    <row r="2039" spans="1:25" x14ac:dyDescent="0.25">
      <c r="A2039" s="1" t="s">
        <v>8247</v>
      </c>
      <c r="B2039" s="1" t="s">
        <v>8248</v>
      </c>
      <c r="C2039" s="1" t="str">
        <f>VLOOKUP(B2039,店铺SKU信息!E:F,2,0)</f>
        <v>AGCY6843-Red White Striped-S</v>
      </c>
      <c r="D2039" s="1" t="s">
        <v>8249</v>
      </c>
      <c r="E2039" s="1" t="s">
        <v>8503</v>
      </c>
      <c r="F2039" s="1" t="s">
        <v>7352</v>
      </c>
      <c r="G2039" s="1">
        <v>13.07</v>
      </c>
      <c r="H2039" s="1">
        <v>10.28</v>
      </c>
      <c r="I2039" s="1">
        <v>0.79</v>
      </c>
      <c r="J2039" s="1" t="s">
        <v>7353</v>
      </c>
      <c r="K2039" s="1">
        <v>0.2</v>
      </c>
      <c r="L2039" s="1" t="s">
        <v>7354</v>
      </c>
      <c r="M2039" s="1">
        <v>6.1400000000000003E-2</v>
      </c>
      <c r="N2039" s="1" t="s">
        <v>7355</v>
      </c>
      <c r="O2039" s="1" t="s">
        <v>7356</v>
      </c>
      <c r="P2039" s="1">
        <v>0.81</v>
      </c>
      <c r="Q2039" s="1">
        <v>0.65</v>
      </c>
      <c r="R2039" s="1">
        <v>9.9000000000000008E-3</v>
      </c>
      <c r="S2039" s="38">
        <v>43678</v>
      </c>
      <c r="T2039" s="1">
        <v>0.69</v>
      </c>
      <c r="U2039" s="1" t="s">
        <v>7357</v>
      </c>
      <c r="V2039" s="1">
        <v>6.7999999999999996E-3</v>
      </c>
      <c r="W2039" s="1" t="s">
        <v>7358</v>
      </c>
      <c r="X2039" s="1" t="b">
        <v>0</v>
      </c>
      <c r="Y2039" s="1" t="b">
        <v>0</v>
      </c>
    </row>
    <row r="2040" spans="1:25" x14ac:dyDescent="0.25">
      <c r="A2040" s="1" t="s">
        <v>8335</v>
      </c>
      <c r="B2040" s="1" t="s">
        <v>8336</v>
      </c>
      <c r="C2040" s="1" t="str">
        <f>VLOOKUP(B2040,店铺SKU信息!E:F,2,0)</f>
        <v>AGM19322-Blue-3XL</v>
      </c>
      <c r="D2040" s="1" t="s">
        <v>8337</v>
      </c>
      <c r="E2040" s="1" t="s">
        <v>8503</v>
      </c>
      <c r="F2040" s="1" t="s">
        <v>7352</v>
      </c>
      <c r="G2040" s="1">
        <v>12</v>
      </c>
      <c r="H2040" s="1">
        <v>9.5</v>
      </c>
      <c r="I2040" s="1">
        <v>1.3</v>
      </c>
      <c r="J2040" s="1" t="s">
        <v>7353</v>
      </c>
      <c r="K2040" s="1">
        <v>0.65</v>
      </c>
      <c r="L2040" s="1" t="s">
        <v>7354</v>
      </c>
      <c r="M2040" s="1">
        <v>8.5800000000000001E-2</v>
      </c>
      <c r="N2040" s="1" t="s">
        <v>7355</v>
      </c>
      <c r="O2040" s="1" t="s">
        <v>7356</v>
      </c>
      <c r="P2040" s="1">
        <v>0.42</v>
      </c>
      <c r="Q2040" s="1">
        <v>0</v>
      </c>
      <c r="R2040" s="1">
        <v>3.5999999999999997E-2</v>
      </c>
      <c r="S2040" s="38">
        <v>43678</v>
      </c>
      <c r="T2040" s="1">
        <v>0.69</v>
      </c>
      <c r="U2040" s="1" t="s">
        <v>7357</v>
      </c>
      <c r="V2040" s="1">
        <v>2.4799999999999999E-2</v>
      </c>
      <c r="W2040" s="1" t="s">
        <v>7358</v>
      </c>
      <c r="X2040" s="1" t="b">
        <v>0</v>
      </c>
      <c r="Y2040" s="1" t="b">
        <v>0</v>
      </c>
    </row>
    <row r="2041" spans="1:25" x14ac:dyDescent="0.25">
      <c r="A2041" s="1" t="s">
        <v>8537</v>
      </c>
      <c r="B2041" s="1" t="s">
        <v>8538</v>
      </c>
      <c r="C2041" s="1" t="str">
        <f>VLOOKUP(B2041,店铺SKU信息!E:F,2,0)</f>
        <v>AGCY6812-Navy Blue-L</v>
      </c>
      <c r="D2041" s="1" t="s">
        <v>8539</v>
      </c>
      <c r="E2041" s="1" t="s">
        <v>8503</v>
      </c>
      <c r="F2041" s="1" t="s">
        <v>7352</v>
      </c>
      <c r="G2041" s="1">
        <v>13.07</v>
      </c>
      <c r="H2041" s="1">
        <v>10.28</v>
      </c>
      <c r="I2041" s="1">
        <v>0.79</v>
      </c>
      <c r="J2041" s="1" t="s">
        <v>7353</v>
      </c>
      <c r="K2041" s="1">
        <v>0.2</v>
      </c>
      <c r="L2041" s="1" t="s">
        <v>7354</v>
      </c>
      <c r="M2041" s="1">
        <v>6.1400000000000003E-2</v>
      </c>
      <c r="N2041" s="1" t="s">
        <v>7355</v>
      </c>
      <c r="O2041" s="1" t="s">
        <v>7356</v>
      </c>
      <c r="P2041" s="1">
        <v>2.29</v>
      </c>
      <c r="Q2041" s="1">
        <v>0.68</v>
      </c>
      <c r="R2041" s="1">
        <v>9.9099999999999994E-2</v>
      </c>
      <c r="S2041" s="38">
        <v>43678</v>
      </c>
      <c r="T2041" s="1">
        <v>0.69</v>
      </c>
      <c r="U2041" s="1" t="s">
        <v>7357</v>
      </c>
      <c r="V2041" s="1">
        <v>6.8400000000000002E-2</v>
      </c>
      <c r="W2041" s="1" t="s">
        <v>7358</v>
      </c>
      <c r="X2041" s="1" t="b">
        <v>0</v>
      </c>
      <c r="Y2041" s="1" t="b">
        <v>0</v>
      </c>
    </row>
    <row r="2042" spans="1:25" x14ac:dyDescent="0.25">
      <c r="A2042" s="1" t="s">
        <v>8540</v>
      </c>
      <c r="B2042" s="1" t="s">
        <v>8541</v>
      </c>
      <c r="C2042" s="1" t="str">
        <f>VLOOKUP(B2042,店铺SKU信息!E:F,2,0)</f>
        <v>AGCY4062-Brown-L</v>
      </c>
      <c r="D2042" s="1" t="s">
        <v>7190</v>
      </c>
      <c r="E2042" s="1" t="s">
        <v>8503</v>
      </c>
      <c r="F2042" s="1" t="s">
        <v>7352</v>
      </c>
      <c r="G2042" s="1">
        <v>11.65</v>
      </c>
      <c r="H2042" s="1">
        <v>9.4499999999999993</v>
      </c>
      <c r="I2042" s="1">
        <v>1.25</v>
      </c>
      <c r="J2042" s="1" t="s">
        <v>7353</v>
      </c>
      <c r="K2042" s="1">
        <v>0.28999999999999998</v>
      </c>
      <c r="L2042" s="1" t="s">
        <v>7354</v>
      </c>
      <c r="M2042" s="1">
        <v>7.9500000000000001E-2</v>
      </c>
      <c r="N2042" s="1" t="s">
        <v>7355</v>
      </c>
      <c r="O2042" s="1" t="s">
        <v>7356</v>
      </c>
      <c r="P2042" s="1">
        <v>9</v>
      </c>
      <c r="Q2042" s="1">
        <v>0</v>
      </c>
      <c r="R2042" s="1">
        <v>0.71550000000000002</v>
      </c>
      <c r="S2042" s="38">
        <v>43678</v>
      </c>
      <c r="T2042" s="1">
        <v>0.69</v>
      </c>
      <c r="U2042" s="1" t="s">
        <v>7357</v>
      </c>
      <c r="V2042" s="1">
        <v>0.49370000000000003</v>
      </c>
      <c r="W2042" s="1" t="s">
        <v>7358</v>
      </c>
      <c r="X2042" s="1" t="b">
        <v>0</v>
      </c>
      <c r="Y2042" s="1" t="b">
        <v>0</v>
      </c>
    </row>
    <row r="2043" spans="1:25" x14ac:dyDescent="0.25">
      <c r="A2043" s="1" t="s">
        <v>8542</v>
      </c>
      <c r="B2043" s="1" t="s">
        <v>8543</v>
      </c>
      <c r="C2043" s="1" t="str">
        <f>VLOOKUP(B2043,店铺SKU信息!E:F,2,0)</f>
        <v>AGCY6734-Navy Blue-M</v>
      </c>
      <c r="D2043" s="1" t="s">
        <v>8544</v>
      </c>
      <c r="E2043" s="1" t="s">
        <v>8503</v>
      </c>
      <c r="F2043" s="1" t="s">
        <v>7352</v>
      </c>
      <c r="G2043" s="1">
        <v>12.39</v>
      </c>
      <c r="H2043" s="1">
        <v>8.6999999999999993</v>
      </c>
      <c r="I2043" s="1">
        <v>0.8</v>
      </c>
      <c r="J2043" s="1" t="s">
        <v>7353</v>
      </c>
      <c r="K2043" s="1">
        <v>0.55000000000000004</v>
      </c>
      <c r="L2043" s="1" t="s">
        <v>7354</v>
      </c>
      <c r="M2043" s="1">
        <v>4.9599999999999998E-2</v>
      </c>
      <c r="N2043" s="1" t="s">
        <v>7355</v>
      </c>
      <c r="O2043" s="1" t="s">
        <v>7356</v>
      </c>
      <c r="P2043" s="1">
        <v>1.29</v>
      </c>
      <c r="Q2043" s="1">
        <v>1.03</v>
      </c>
      <c r="R2043" s="1">
        <v>1.2800000000000001E-2</v>
      </c>
      <c r="S2043" s="38">
        <v>43678</v>
      </c>
      <c r="T2043" s="1">
        <v>0.69</v>
      </c>
      <c r="U2043" s="1" t="s">
        <v>7357</v>
      </c>
      <c r="V2043" s="1">
        <v>8.8000000000000005E-3</v>
      </c>
      <c r="W2043" s="1" t="s">
        <v>7358</v>
      </c>
      <c r="X2043" s="1" t="b">
        <v>0</v>
      </c>
      <c r="Y2043" s="1" t="b">
        <v>0</v>
      </c>
    </row>
    <row r="2044" spans="1:25" x14ac:dyDescent="0.25">
      <c r="A2044" s="1" t="s">
        <v>8545</v>
      </c>
      <c r="B2044" s="1" t="s">
        <v>8546</v>
      </c>
      <c r="C2044" s="1" t="str">
        <f>VLOOKUP(B2044,店铺SKU信息!E:F,2,0)</f>
        <v>AGCY30211-Black-S</v>
      </c>
      <c r="D2044" s="1" t="s">
        <v>8547</v>
      </c>
      <c r="E2044" s="1" t="s">
        <v>8503</v>
      </c>
      <c r="F2044" s="1" t="s">
        <v>7352</v>
      </c>
      <c r="G2044" s="1">
        <v>10.7</v>
      </c>
      <c r="H2044" s="1">
        <v>4.5</v>
      </c>
      <c r="I2044" s="1">
        <v>0.8</v>
      </c>
      <c r="J2044" s="1" t="s">
        <v>7353</v>
      </c>
      <c r="K2044" s="1">
        <v>0.25</v>
      </c>
      <c r="L2044" s="1" t="s">
        <v>7354</v>
      </c>
      <c r="M2044" s="1">
        <v>2.23E-2</v>
      </c>
      <c r="N2044" s="1" t="s">
        <v>7355</v>
      </c>
      <c r="O2044" s="1" t="s">
        <v>7356</v>
      </c>
      <c r="P2044" s="1">
        <v>0.16</v>
      </c>
      <c r="Q2044" s="1">
        <v>0.13</v>
      </c>
      <c r="R2044" s="1">
        <v>6.9999999999999999E-4</v>
      </c>
      <c r="S2044" s="38">
        <v>43678</v>
      </c>
      <c r="T2044" s="1">
        <v>0.69</v>
      </c>
      <c r="U2044" s="1" t="s">
        <v>7357</v>
      </c>
      <c r="V2044" s="1">
        <v>5.0000000000000001E-4</v>
      </c>
      <c r="W2044" s="1" t="s">
        <v>7358</v>
      </c>
      <c r="X2044" s="1" t="b">
        <v>0</v>
      </c>
      <c r="Y2044" s="1" t="b">
        <v>0</v>
      </c>
    </row>
    <row r="2045" spans="1:25" x14ac:dyDescent="0.25">
      <c r="A2045" s="1" t="s">
        <v>7711</v>
      </c>
      <c r="B2045" s="1" t="s">
        <v>7712</v>
      </c>
      <c r="C2045" s="1" t="str">
        <f>VLOOKUP(B2045,店铺SKU信息!E:F,2,0)</f>
        <v>AGCY4063-Gray-M</v>
      </c>
      <c r="D2045" s="1" t="s">
        <v>3483</v>
      </c>
      <c r="E2045" s="1" t="s">
        <v>8503</v>
      </c>
      <c r="F2045" s="1" t="s">
        <v>7352</v>
      </c>
      <c r="G2045" s="1">
        <v>13.07</v>
      </c>
      <c r="H2045" s="1">
        <v>10.28</v>
      </c>
      <c r="I2045" s="1">
        <v>0.79</v>
      </c>
      <c r="J2045" s="1" t="s">
        <v>7353</v>
      </c>
      <c r="K2045" s="1">
        <v>0.2</v>
      </c>
      <c r="L2045" s="1" t="s">
        <v>7354</v>
      </c>
      <c r="M2045" s="1">
        <v>6.1400000000000003E-2</v>
      </c>
      <c r="N2045" s="1" t="s">
        <v>7355</v>
      </c>
      <c r="O2045" s="1" t="s">
        <v>7356</v>
      </c>
      <c r="P2045" s="1">
        <v>5</v>
      </c>
      <c r="Q2045" s="1">
        <v>0</v>
      </c>
      <c r="R2045" s="1">
        <v>0.30709999999999998</v>
      </c>
      <c r="S2045" s="38">
        <v>43678</v>
      </c>
      <c r="T2045" s="1">
        <v>0.69</v>
      </c>
      <c r="U2045" s="1" t="s">
        <v>7357</v>
      </c>
      <c r="V2045" s="1">
        <v>0.21190000000000001</v>
      </c>
      <c r="W2045" s="1" t="s">
        <v>7358</v>
      </c>
      <c r="X2045" s="1" t="b">
        <v>0</v>
      </c>
      <c r="Y2045" s="1" t="b">
        <v>0</v>
      </c>
    </row>
    <row r="2046" spans="1:25" x14ac:dyDescent="0.25">
      <c r="A2046" s="1" t="s">
        <v>7829</v>
      </c>
      <c r="B2046" s="1" t="s">
        <v>7830</v>
      </c>
      <c r="C2046" s="1" t="str">
        <f>VLOOKUP(B2046,店铺SKU信息!E:F,2,0)</f>
        <v>AGCY4063-Army Green-XL</v>
      </c>
      <c r="D2046" s="1" t="s">
        <v>7831</v>
      </c>
      <c r="E2046" s="1" t="s">
        <v>8503</v>
      </c>
      <c r="F2046" s="1" t="s">
        <v>7352</v>
      </c>
      <c r="G2046" s="1">
        <v>13.07</v>
      </c>
      <c r="H2046" s="1">
        <v>10.28</v>
      </c>
      <c r="I2046" s="1">
        <v>0.79</v>
      </c>
      <c r="J2046" s="1" t="s">
        <v>7353</v>
      </c>
      <c r="K2046" s="1">
        <v>0.2</v>
      </c>
      <c r="L2046" s="1" t="s">
        <v>7354</v>
      </c>
      <c r="M2046" s="1">
        <v>6.1400000000000003E-2</v>
      </c>
      <c r="N2046" s="1" t="s">
        <v>7355</v>
      </c>
      <c r="O2046" s="1" t="s">
        <v>7356</v>
      </c>
      <c r="P2046" s="1">
        <v>5</v>
      </c>
      <c r="Q2046" s="1">
        <v>0</v>
      </c>
      <c r="R2046" s="1">
        <v>0.30709999999999998</v>
      </c>
      <c r="S2046" s="38">
        <v>43678</v>
      </c>
      <c r="T2046" s="1">
        <v>0.69</v>
      </c>
      <c r="U2046" s="1" t="s">
        <v>7357</v>
      </c>
      <c r="V2046" s="1">
        <v>0.21190000000000001</v>
      </c>
      <c r="W2046" s="1" t="s">
        <v>7358</v>
      </c>
      <c r="X2046" s="1" t="b">
        <v>0</v>
      </c>
      <c r="Y2046" s="1" t="b">
        <v>0</v>
      </c>
    </row>
    <row r="2047" spans="1:25" x14ac:dyDescent="0.25">
      <c r="A2047" s="1" t="s">
        <v>7368</v>
      </c>
      <c r="B2047" s="1" t="s">
        <v>7369</v>
      </c>
      <c r="C2047" s="1" t="str">
        <f>VLOOKUP(B2047,店铺SKU信息!E:F,2,0)</f>
        <v>AGM48999-White-XL</v>
      </c>
      <c r="D2047" s="1" t="s">
        <v>2717</v>
      </c>
      <c r="E2047" s="1" t="s">
        <v>8503</v>
      </c>
      <c r="F2047" s="1" t="s">
        <v>7352</v>
      </c>
      <c r="G2047" s="1">
        <v>11.7</v>
      </c>
      <c r="H2047" s="1">
        <v>9.5</v>
      </c>
      <c r="I2047" s="1">
        <v>1.7</v>
      </c>
      <c r="J2047" s="1" t="s">
        <v>7353</v>
      </c>
      <c r="K2047" s="1">
        <v>0.9</v>
      </c>
      <c r="L2047" s="1" t="s">
        <v>7354</v>
      </c>
      <c r="M2047" s="1">
        <v>0.1091</v>
      </c>
      <c r="N2047" s="1" t="s">
        <v>7355</v>
      </c>
      <c r="O2047" s="1" t="s">
        <v>7356</v>
      </c>
      <c r="P2047" s="1">
        <v>0.03</v>
      </c>
      <c r="Q2047" s="1">
        <v>0</v>
      </c>
      <c r="R2047" s="1">
        <v>3.5000000000000001E-3</v>
      </c>
      <c r="S2047" s="38">
        <v>43678</v>
      </c>
      <c r="T2047" s="1">
        <v>0.69</v>
      </c>
      <c r="U2047" s="1" t="s">
        <v>7357</v>
      </c>
      <c r="V2047" s="1">
        <v>2.3999999999999998E-3</v>
      </c>
      <c r="W2047" s="1" t="s">
        <v>7358</v>
      </c>
      <c r="X2047" s="1" t="b">
        <v>0</v>
      </c>
      <c r="Y2047" s="1" t="b">
        <v>0</v>
      </c>
    </row>
    <row r="2048" spans="1:25" x14ac:dyDescent="0.25">
      <c r="A2048" s="1" t="s">
        <v>8548</v>
      </c>
      <c r="B2048" s="1" t="s">
        <v>8549</v>
      </c>
      <c r="C2048" s="1" t="str">
        <f>VLOOKUP(B2048,店铺SKU信息!E:F,2,0)</f>
        <v>AGCY30211-Black-XL</v>
      </c>
      <c r="D2048" s="1" t="s">
        <v>8550</v>
      </c>
      <c r="E2048" s="1" t="s">
        <v>8503</v>
      </c>
      <c r="F2048" s="1" t="s">
        <v>7352</v>
      </c>
      <c r="G2048" s="1">
        <v>10.7</v>
      </c>
      <c r="H2048" s="1">
        <v>4.5</v>
      </c>
      <c r="I2048" s="1">
        <v>0.8</v>
      </c>
      <c r="J2048" s="1" t="s">
        <v>7353</v>
      </c>
      <c r="K2048" s="1">
        <v>0.25</v>
      </c>
      <c r="L2048" s="1" t="s">
        <v>7354</v>
      </c>
      <c r="M2048" s="1">
        <v>2.2200000000000001E-2</v>
      </c>
      <c r="N2048" s="1" t="s">
        <v>7355</v>
      </c>
      <c r="O2048" s="1" t="s">
        <v>7356</v>
      </c>
      <c r="P2048" s="1">
        <v>0.65</v>
      </c>
      <c r="Q2048" s="1">
        <v>0.52</v>
      </c>
      <c r="R2048" s="1">
        <v>2.8999999999999998E-3</v>
      </c>
      <c r="S2048" s="38">
        <v>43678</v>
      </c>
      <c r="T2048" s="1">
        <v>0.69</v>
      </c>
      <c r="U2048" s="1" t="s">
        <v>7357</v>
      </c>
      <c r="V2048" s="1">
        <v>2E-3</v>
      </c>
      <c r="W2048" s="1" t="s">
        <v>7358</v>
      </c>
      <c r="X2048" s="1" t="b">
        <v>0</v>
      </c>
      <c r="Y2048" s="1" t="b">
        <v>0</v>
      </c>
    </row>
    <row r="2049" spans="1:25" x14ac:dyDescent="0.25">
      <c r="A2049" s="1" t="s">
        <v>7781</v>
      </c>
      <c r="B2049" s="1" t="s">
        <v>7782</v>
      </c>
      <c r="C2049" s="1" t="str">
        <f>VLOOKUP(B2049,店铺SKU信息!E:F,2,0)</f>
        <v>AGCY6715-White-L</v>
      </c>
      <c r="D2049" s="1" t="s">
        <v>7783</v>
      </c>
      <c r="E2049" s="1" t="s">
        <v>8503</v>
      </c>
      <c r="F2049" s="1" t="s">
        <v>7352</v>
      </c>
      <c r="G2049" s="1">
        <v>11.85</v>
      </c>
      <c r="H2049" s="1">
        <v>10</v>
      </c>
      <c r="I2049" s="1">
        <v>1.5</v>
      </c>
      <c r="J2049" s="1" t="s">
        <v>7353</v>
      </c>
      <c r="K2049" s="1">
        <v>0.57999999999999996</v>
      </c>
      <c r="L2049" s="1" t="s">
        <v>7354</v>
      </c>
      <c r="M2049" s="1">
        <v>0.1028</v>
      </c>
      <c r="N2049" s="1" t="s">
        <v>7355</v>
      </c>
      <c r="O2049" s="1" t="s">
        <v>7356</v>
      </c>
      <c r="P2049" s="1">
        <v>1</v>
      </c>
      <c r="Q2049" s="1">
        <v>0.06</v>
      </c>
      <c r="R2049" s="1">
        <v>9.6199999999999994E-2</v>
      </c>
      <c r="S2049" s="38">
        <v>43678</v>
      </c>
      <c r="T2049" s="1">
        <v>0.69</v>
      </c>
      <c r="U2049" s="1" t="s">
        <v>7357</v>
      </c>
      <c r="V2049" s="1">
        <v>6.6400000000000001E-2</v>
      </c>
      <c r="W2049" s="1" t="s">
        <v>7358</v>
      </c>
      <c r="X2049" s="1" t="b">
        <v>0</v>
      </c>
      <c r="Y2049" s="1" t="b">
        <v>0</v>
      </c>
    </row>
    <row r="2050" spans="1:25" x14ac:dyDescent="0.25">
      <c r="A2050" s="1" t="s">
        <v>8551</v>
      </c>
      <c r="B2050" s="1" t="s">
        <v>8552</v>
      </c>
      <c r="C2050" s="1" t="str">
        <f>VLOOKUP(B2050,店铺SKU信息!E:F,2,0)</f>
        <v>AGCY30211-Burgundy-XXL</v>
      </c>
      <c r="D2050" s="1" t="s">
        <v>8553</v>
      </c>
      <c r="E2050" s="1" t="s">
        <v>8503</v>
      </c>
      <c r="F2050" s="1" t="s">
        <v>7352</v>
      </c>
      <c r="G2050" s="1">
        <v>10.7</v>
      </c>
      <c r="H2050" s="1">
        <v>4.5</v>
      </c>
      <c r="I2050" s="1">
        <v>0.8</v>
      </c>
      <c r="J2050" s="1" t="s">
        <v>7353</v>
      </c>
      <c r="K2050" s="1">
        <v>0.25</v>
      </c>
      <c r="L2050" s="1" t="s">
        <v>7354</v>
      </c>
      <c r="M2050" s="1">
        <v>2.2200000000000001E-2</v>
      </c>
      <c r="N2050" s="1" t="s">
        <v>7355</v>
      </c>
      <c r="O2050" s="1" t="s">
        <v>7356</v>
      </c>
      <c r="P2050" s="1">
        <v>0.65</v>
      </c>
      <c r="Q2050" s="1">
        <v>0.52</v>
      </c>
      <c r="R2050" s="1">
        <v>2.8999999999999998E-3</v>
      </c>
      <c r="S2050" s="38">
        <v>43678</v>
      </c>
      <c r="T2050" s="1">
        <v>0.69</v>
      </c>
      <c r="U2050" s="1" t="s">
        <v>7357</v>
      </c>
      <c r="V2050" s="1">
        <v>2E-3</v>
      </c>
      <c r="W2050" s="1" t="s">
        <v>7358</v>
      </c>
      <c r="X2050" s="1" t="b">
        <v>0</v>
      </c>
      <c r="Y2050" s="1" t="b">
        <v>0</v>
      </c>
    </row>
    <row r="2051" spans="1:25" x14ac:dyDescent="0.25">
      <c r="A2051" s="1" t="s">
        <v>8554</v>
      </c>
      <c r="B2051" s="1" t="s">
        <v>8555</v>
      </c>
      <c r="C2051" s="1" t="str">
        <f>VLOOKUP(B2051,店铺SKU信息!E:F,2,0)</f>
        <v>AGCY4064-Gray-L</v>
      </c>
      <c r="D2051" s="1" t="s">
        <v>8556</v>
      </c>
      <c r="E2051" s="1" t="s">
        <v>8503</v>
      </c>
      <c r="F2051" s="1" t="s">
        <v>7352</v>
      </c>
      <c r="G2051" s="1">
        <v>12.25</v>
      </c>
      <c r="H2051" s="1">
        <v>9.65</v>
      </c>
      <c r="I2051" s="1">
        <v>1.8</v>
      </c>
      <c r="J2051" s="1" t="s">
        <v>7353</v>
      </c>
      <c r="K2051" s="1">
        <v>0.51</v>
      </c>
      <c r="L2051" s="1" t="s">
        <v>7354</v>
      </c>
      <c r="M2051" s="1">
        <v>0.1231</v>
      </c>
      <c r="N2051" s="1" t="s">
        <v>7355</v>
      </c>
      <c r="O2051" s="1" t="s">
        <v>7356</v>
      </c>
      <c r="P2051" s="1">
        <v>4.5199999999999996</v>
      </c>
      <c r="Q2051" s="1">
        <v>1.58</v>
      </c>
      <c r="R2051" s="1">
        <v>0.36120000000000002</v>
      </c>
      <c r="S2051" s="38">
        <v>43678</v>
      </c>
      <c r="T2051" s="1">
        <v>0.69</v>
      </c>
      <c r="U2051" s="1" t="s">
        <v>7357</v>
      </c>
      <c r="V2051" s="1">
        <v>0.24929999999999999</v>
      </c>
      <c r="W2051" s="1" t="s">
        <v>7358</v>
      </c>
      <c r="X2051" s="1" t="b">
        <v>0</v>
      </c>
      <c r="Y2051" s="1" t="b">
        <v>0</v>
      </c>
    </row>
    <row r="2052" spans="1:25" x14ac:dyDescent="0.25">
      <c r="A2052" s="1" t="s">
        <v>7644</v>
      </c>
      <c r="B2052" s="1" t="s">
        <v>7645</v>
      </c>
      <c r="C2052" s="1" t="str">
        <f>VLOOKUP(B2052,店铺SKU信息!E:F,2,0)</f>
        <v>AGCY4063-Blue-XL</v>
      </c>
      <c r="D2052" s="1" t="s">
        <v>7646</v>
      </c>
      <c r="E2052" s="1" t="s">
        <v>8503</v>
      </c>
      <c r="F2052" s="1" t="s">
        <v>7352</v>
      </c>
      <c r="G2052" s="1">
        <v>13.07</v>
      </c>
      <c r="H2052" s="1">
        <v>10.28</v>
      </c>
      <c r="I2052" s="1">
        <v>0.79</v>
      </c>
      <c r="J2052" s="1" t="s">
        <v>7353</v>
      </c>
      <c r="K2052" s="1">
        <v>0.2</v>
      </c>
      <c r="L2052" s="1" t="s">
        <v>7354</v>
      </c>
      <c r="M2052" s="1">
        <v>6.1400000000000003E-2</v>
      </c>
      <c r="N2052" s="1" t="s">
        <v>7355</v>
      </c>
      <c r="O2052" s="1" t="s">
        <v>7356</v>
      </c>
      <c r="P2052" s="1">
        <v>5</v>
      </c>
      <c r="Q2052" s="1">
        <v>0</v>
      </c>
      <c r="R2052" s="1">
        <v>0.30709999999999998</v>
      </c>
      <c r="S2052" s="38">
        <v>43678</v>
      </c>
      <c r="T2052" s="1">
        <v>0.69</v>
      </c>
      <c r="U2052" s="1" t="s">
        <v>7357</v>
      </c>
      <c r="V2052" s="1">
        <v>0.21190000000000001</v>
      </c>
      <c r="W2052" s="1" t="s">
        <v>7358</v>
      </c>
      <c r="X2052" s="1" t="b">
        <v>0</v>
      </c>
      <c r="Y2052" s="1" t="b">
        <v>0</v>
      </c>
    </row>
    <row r="2053" spans="1:25" x14ac:dyDescent="0.25">
      <c r="A2053" s="1" t="s">
        <v>8557</v>
      </c>
      <c r="B2053" s="1" t="s">
        <v>8558</v>
      </c>
      <c r="C2053" s="1" t="str">
        <f>VLOOKUP(B2053,店铺SKU信息!E:F,2,0)</f>
        <v>AGCY6812-Coffee-XL</v>
      </c>
      <c r="D2053" s="1" t="s">
        <v>8559</v>
      </c>
      <c r="E2053" s="1" t="s">
        <v>8503</v>
      </c>
      <c r="F2053" s="1" t="s">
        <v>7352</v>
      </c>
      <c r="G2053" s="1">
        <v>13.07</v>
      </c>
      <c r="H2053" s="1">
        <v>10.28</v>
      </c>
      <c r="I2053" s="1">
        <v>0.79</v>
      </c>
      <c r="J2053" s="1" t="s">
        <v>7353</v>
      </c>
      <c r="K2053" s="1">
        <v>0.2</v>
      </c>
      <c r="L2053" s="1" t="s">
        <v>7354</v>
      </c>
      <c r="M2053" s="1">
        <v>6.1400000000000003E-2</v>
      </c>
      <c r="N2053" s="1" t="s">
        <v>7355</v>
      </c>
      <c r="O2053" s="1" t="s">
        <v>7356</v>
      </c>
      <c r="P2053" s="1">
        <v>0.65</v>
      </c>
      <c r="Q2053" s="1">
        <v>0.23</v>
      </c>
      <c r="R2053" s="1">
        <v>2.58E-2</v>
      </c>
      <c r="S2053" s="38">
        <v>43678</v>
      </c>
      <c r="T2053" s="1">
        <v>0.69</v>
      </c>
      <c r="U2053" s="1" t="s">
        <v>7357</v>
      </c>
      <c r="V2053" s="1">
        <v>1.78E-2</v>
      </c>
      <c r="W2053" s="1" t="s">
        <v>7358</v>
      </c>
      <c r="X2053" s="1" t="b">
        <v>0</v>
      </c>
      <c r="Y2053" s="1" t="b">
        <v>0</v>
      </c>
    </row>
    <row r="2054" spans="1:25" x14ac:dyDescent="0.25">
      <c r="A2054" s="1" t="s">
        <v>7380</v>
      </c>
      <c r="B2054" s="1" t="s">
        <v>7381</v>
      </c>
      <c r="C2054" s="1" t="str">
        <f>VLOOKUP(B2054,店铺SKU信息!E:F,2,0)</f>
        <v>AGM4896-Burgundy-4XL</v>
      </c>
      <c r="D2054" s="1" t="s">
        <v>2828</v>
      </c>
      <c r="E2054" s="1" t="s">
        <v>8503</v>
      </c>
      <c r="F2054" s="1" t="s">
        <v>7352</v>
      </c>
      <c r="G2054" s="1">
        <v>13.69</v>
      </c>
      <c r="H2054" s="1">
        <v>3.9</v>
      </c>
      <c r="I2054" s="1">
        <v>2.1</v>
      </c>
      <c r="J2054" s="1" t="s">
        <v>7353</v>
      </c>
      <c r="K2054" s="1">
        <v>1.05</v>
      </c>
      <c r="L2054" s="1" t="s">
        <v>7354</v>
      </c>
      <c r="M2054" s="1">
        <v>6.4799999999999996E-2</v>
      </c>
      <c r="N2054" s="1" t="s">
        <v>7355</v>
      </c>
      <c r="O2054" s="1" t="s">
        <v>7356</v>
      </c>
      <c r="P2054" s="1">
        <v>0.45</v>
      </c>
      <c r="Q2054" s="1">
        <v>0</v>
      </c>
      <c r="R2054" s="1">
        <v>2.93E-2</v>
      </c>
      <c r="S2054" s="38">
        <v>43678</v>
      </c>
      <c r="T2054" s="1">
        <v>0.69</v>
      </c>
      <c r="U2054" s="1" t="s">
        <v>7357</v>
      </c>
      <c r="V2054" s="1">
        <v>2.0199999999999999E-2</v>
      </c>
      <c r="W2054" s="1" t="s">
        <v>7358</v>
      </c>
      <c r="X2054" s="1" t="b">
        <v>0</v>
      </c>
      <c r="Y2054" s="1" t="b">
        <v>0</v>
      </c>
    </row>
    <row r="2055" spans="1:25" x14ac:dyDescent="0.25">
      <c r="A2055" s="1" t="s">
        <v>8560</v>
      </c>
      <c r="B2055" s="1" t="s">
        <v>8561</v>
      </c>
      <c r="C2055" s="1" t="str">
        <f>VLOOKUP(B2055,店铺SKU信息!E:F,2,0)</f>
        <v>AGCY4062-Dark Green-M</v>
      </c>
      <c r="D2055" s="1" t="s">
        <v>5716</v>
      </c>
      <c r="E2055" s="1" t="s">
        <v>8503</v>
      </c>
      <c r="F2055" s="1" t="s">
        <v>7352</v>
      </c>
      <c r="G2055" s="1">
        <v>11.65</v>
      </c>
      <c r="H2055" s="1">
        <v>9.4499999999999993</v>
      </c>
      <c r="I2055" s="1">
        <v>1.25</v>
      </c>
      <c r="J2055" s="1" t="s">
        <v>7353</v>
      </c>
      <c r="K2055" s="1">
        <v>0.28999999999999998</v>
      </c>
      <c r="L2055" s="1" t="s">
        <v>7354</v>
      </c>
      <c r="M2055" s="1">
        <v>7.9500000000000001E-2</v>
      </c>
      <c r="N2055" s="1" t="s">
        <v>7355</v>
      </c>
      <c r="O2055" s="1" t="s">
        <v>7356</v>
      </c>
      <c r="P2055" s="1">
        <v>7.61</v>
      </c>
      <c r="Q2055" s="1">
        <v>0</v>
      </c>
      <c r="R2055" s="1">
        <v>0.60519999999999996</v>
      </c>
      <c r="S2055" s="38">
        <v>43678</v>
      </c>
      <c r="T2055" s="1">
        <v>0.69</v>
      </c>
      <c r="U2055" s="1" t="s">
        <v>7357</v>
      </c>
      <c r="V2055" s="1">
        <v>0.41760000000000003</v>
      </c>
      <c r="W2055" s="1" t="s">
        <v>7358</v>
      </c>
      <c r="X2055" s="1" t="b">
        <v>0</v>
      </c>
      <c r="Y2055" s="1" t="b">
        <v>0</v>
      </c>
    </row>
    <row r="2056" spans="1:25" x14ac:dyDescent="0.25">
      <c r="A2056" s="1" t="s">
        <v>8562</v>
      </c>
      <c r="B2056" s="1" t="s">
        <v>8563</v>
      </c>
      <c r="C2056" s="1" t="str">
        <f>VLOOKUP(B2056,店铺SKU信息!E:F,2,0)</f>
        <v>AGCY4062-Dark Green-L</v>
      </c>
      <c r="D2056" s="1" t="s">
        <v>8564</v>
      </c>
      <c r="E2056" s="1" t="s">
        <v>8503</v>
      </c>
      <c r="F2056" s="1" t="s">
        <v>7352</v>
      </c>
      <c r="G2056" s="1">
        <v>11.65</v>
      </c>
      <c r="H2056" s="1">
        <v>9.4499999999999993</v>
      </c>
      <c r="I2056" s="1">
        <v>1.25</v>
      </c>
      <c r="J2056" s="1" t="s">
        <v>7353</v>
      </c>
      <c r="K2056" s="1">
        <v>0.28999999999999998</v>
      </c>
      <c r="L2056" s="1" t="s">
        <v>7354</v>
      </c>
      <c r="M2056" s="1">
        <v>7.9500000000000001E-2</v>
      </c>
      <c r="N2056" s="1" t="s">
        <v>7355</v>
      </c>
      <c r="O2056" s="1" t="s">
        <v>7356</v>
      </c>
      <c r="P2056" s="1">
        <v>4.9400000000000004</v>
      </c>
      <c r="Q2056" s="1">
        <v>0</v>
      </c>
      <c r="R2056" s="1">
        <v>0.39240000000000003</v>
      </c>
      <c r="S2056" s="38">
        <v>43678</v>
      </c>
      <c r="T2056" s="1">
        <v>0.69</v>
      </c>
      <c r="U2056" s="1" t="s">
        <v>7357</v>
      </c>
      <c r="V2056" s="1">
        <v>0.2707</v>
      </c>
      <c r="W2056" s="1" t="s">
        <v>7358</v>
      </c>
      <c r="X2056" s="1" t="b">
        <v>0</v>
      </c>
      <c r="Y2056" s="1" t="b">
        <v>0</v>
      </c>
    </row>
    <row r="2057" spans="1:25" x14ac:dyDescent="0.25">
      <c r="A2057" s="1" t="s">
        <v>8416</v>
      </c>
      <c r="B2057" s="1" t="s">
        <v>8417</v>
      </c>
      <c r="C2057" s="1" t="str">
        <f>VLOOKUP(B2057,店铺SKU信息!E:F,2,0)</f>
        <v>AGCY6792-White Black Striped-M</v>
      </c>
      <c r="D2057" s="1" t="s">
        <v>8418</v>
      </c>
      <c r="E2057" s="1" t="s">
        <v>8503</v>
      </c>
      <c r="F2057" s="1" t="s">
        <v>7352</v>
      </c>
      <c r="G2057" s="1">
        <v>9.69</v>
      </c>
      <c r="H2057" s="1">
        <v>5.5</v>
      </c>
      <c r="I2057" s="1">
        <v>0.8</v>
      </c>
      <c r="J2057" s="1" t="s">
        <v>7353</v>
      </c>
      <c r="K2057" s="1">
        <v>0.85</v>
      </c>
      <c r="L2057" s="1" t="s">
        <v>7354</v>
      </c>
      <c r="M2057" s="1">
        <v>2.4500000000000001E-2</v>
      </c>
      <c r="N2057" s="1" t="s">
        <v>7355</v>
      </c>
      <c r="O2057" s="1" t="s">
        <v>7356</v>
      </c>
      <c r="P2057" s="1">
        <v>0.65</v>
      </c>
      <c r="Q2057" s="1">
        <v>0.1</v>
      </c>
      <c r="R2057" s="1">
        <v>1.35E-2</v>
      </c>
      <c r="S2057" s="38">
        <v>43678</v>
      </c>
      <c r="T2057" s="1">
        <v>0.69</v>
      </c>
      <c r="U2057" s="1" t="s">
        <v>7357</v>
      </c>
      <c r="V2057" s="1">
        <v>9.2999999999999992E-3</v>
      </c>
      <c r="W2057" s="1" t="s">
        <v>7358</v>
      </c>
      <c r="X2057" s="1" t="b">
        <v>0</v>
      </c>
      <c r="Y2057" s="1" t="b">
        <v>0</v>
      </c>
    </row>
    <row r="2058" spans="1:25" x14ac:dyDescent="0.25">
      <c r="A2058" s="1" t="s">
        <v>7639</v>
      </c>
      <c r="B2058" s="1" t="s">
        <v>7640</v>
      </c>
      <c r="C2058" s="1" t="str">
        <f>VLOOKUP(B2058,店铺SKU信息!E:F,2,0)</f>
        <v>AGCY41011-White-S</v>
      </c>
      <c r="D2058" s="1" t="s">
        <v>2855</v>
      </c>
      <c r="E2058" s="1" t="s">
        <v>8503</v>
      </c>
      <c r="F2058" s="1" t="s">
        <v>7352</v>
      </c>
      <c r="G2058" s="1">
        <v>12.48</v>
      </c>
      <c r="H2058" s="1">
        <v>9.41</v>
      </c>
      <c r="I2058" s="1">
        <v>1.33</v>
      </c>
      <c r="J2058" s="1" t="s">
        <v>7353</v>
      </c>
      <c r="K2058" s="1">
        <v>0.57999999999999996</v>
      </c>
      <c r="L2058" s="1" t="s">
        <v>7354</v>
      </c>
      <c r="M2058" s="1">
        <v>9.06E-2</v>
      </c>
      <c r="N2058" s="1" t="s">
        <v>7355</v>
      </c>
      <c r="O2058" s="1" t="s">
        <v>7356</v>
      </c>
      <c r="P2058" s="1">
        <v>0.45</v>
      </c>
      <c r="Q2058" s="1">
        <v>0</v>
      </c>
      <c r="R2058" s="1">
        <v>4.0899999999999999E-2</v>
      </c>
      <c r="S2058" s="38">
        <v>43678</v>
      </c>
      <c r="T2058" s="1">
        <v>0.69</v>
      </c>
      <c r="U2058" s="1" t="s">
        <v>7357</v>
      </c>
      <c r="V2058" s="1">
        <v>2.8199999999999999E-2</v>
      </c>
      <c r="W2058" s="1" t="s">
        <v>7358</v>
      </c>
      <c r="X2058" s="1" t="b">
        <v>0</v>
      </c>
      <c r="Y2058" s="1" t="b">
        <v>0</v>
      </c>
    </row>
    <row r="2059" spans="1:25" x14ac:dyDescent="0.25">
      <c r="A2059" s="1" t="s">
        <v>7653</v>
      </c>
      <c r="B2059" s="1" t="s">
        <v>7654</v>
      </c>
      <c r="C2059" s="1" t="str">
        <f>VLOOKUP(B2059,店铺SKU信息!E:F,2,0)</f>
        <v>AGCY4063-Blue-M</v>
      </c>
      <c r="D2059" s="1" t="s">
        <v>7655</v>
      </c>
      <c r="E2059" s="1" t="s">
        <v>8503</v>
      </c>
      <c r="F2059" s="1" t="s">
        <v>7352</v>
      </c>
      <c r="G2059" s="1">
        <v>13.07</v>
      </c>
      <c r="H2059" s="1">
        <v>10.28</v>
      </c>
      <c r="I2059" s="1">
        <v>0.79</v>
      </c>
      <c r="J2059" s="1" t="s">
        <v>7353</v>
      </c>
      <c r="K2059" s="1">
        <v>0.2</v>
      </c>
      <c r="L2059" s="1" t="s">
        <v>7354</v>
      </c>
      <c r="M2059" s="1">
        <v>6.1400000000000003E-2</v>
      </c>
      <c r="N2059" s="1" t="s">
        <v>7355</v>
      </c>
      <c r="O2059" s="1" t="s">
        <v>7356</v>
      </c>
      <c r="P2059" s="1">
        <v>2</v>
      </c>
      <c r="Q2059" s="1">
        <v>0</v>
      </c>
      <c r="R2059" s="1">
        <v>0.1229</v>
      </c>
      <c r="S2059" s="38">
        <v>43678</v>
      </c>
      <c r="T2059" s="1">
        <v>0.69</v>
      </c>
      <c r="U2059" s="1" t="s">
        <v>7357</v>
      </c>
      <c r="V2059" s="1">
        <v>8.48E-2</v>
      </c>
      <c r="W2059" s="1" t="s">
        <v>7358</v>
      </c>
      <c r="X2059" s="1" t="b">
        <v>0</v>
      </c>
      <c r="Y2059" s="1" t="b">
        <v>0</v>
      </c>
    </row>
    <row r="2060" spans="1:25" x14ac:dyDescent="0.25">
      <c r="A2060" s="1" t="s">
        <v>7480</v>
      </c>
      <c r="B2060" s="1" t="s">
        <v>7481</v>
      </c>
      <c r="C2060" s="1" t="str">
        <f>VLOOKUP(B2060,店铺SKU信息!E:F,2,0)</f>
        <v>AGM1926-Black-XL</v>
      </c>
      <c r="D2060" s="1" t="s">
        <v>3904</v>
      </c>
      <c r="E2060" s="1" t="s">
        <v>8503</v>
      </c>
      <c r="F2060" s="1" t="s">
        <v>7352</v>
      </c>
      <c r="G2060" s="1">
        <v>9.5</v>
      </c>
      <c r="H2060" s="1">
        <v>5.19</v>
      </c>
      <c r="I2060" s="1">
        <v>1.59</v>
      </c>
      <c r="J2060" s="1" t="s">
        <v>7353</v>
      </c>
      <c r="K2060" s="1">
        <v>0.75</v>
      </c>
      <c r="L2060" s="1" t="s">
        <v>7354</v>
      </c>
      <c r="M2060" s="1">
        <v>4.5499999999999999E-2</v>
      </c>
      <c r="N2060" s="1" t="s">
        <v>7355</v>
      </c>
      <c r="O2060" s="1" t="s">
        <v>7356</v>
      </c>
      <c r="P2060" s="1">
        <v>0.42</v>
      </c>
      <c r="Q2060" s="1">
        <v>0</v>
      </c>
      <c r="R2060" s="1">
        <v>1.9099999999999999E-2</v>
      </c>
      <c r="S2060" s="38">
        <v>43678</v>
      </c>
      <c r="T2060" s="1">
        <v>0.69</v>
      </c>
      <c r="U2060" s="1" t="s">
        <v>7357</v>
      </c>
      <c r="V2060" s="1">
        <v>1.32E-2</v>
      </c>
      <c r="W2060" s="1" t="s">
        <v>7358</v>
      </c>
      <c r="X2060" s="1" t="b">
        <v>0</v>
      </c>
      <c r="Y2060" s="1" t="b">
        <v>0</v>
      </c>
    </row>
    <row r="2061" spans="1:25" x14ac:dyDescent="0.25">
      <c r="A2061" s="1" t="s">
        <v>8286</v>
      </c>
      <c r="B2061" s="1" t="s">
        <v>8287</v>
      </c>
      <c r="C2061" s="1" t="str">
        <f>VLOOKUP(B2061,店铺SKU信息!E:F,2,0)</f>
        <v>AGCY6876-White-M</v>
      </c>
      <c r="D2061" s="1" t="s">
        <v>5642</v>
      </c>
      <c r="E2061" s="1" t="s">
        <v>8503</v>
      </c>
      <c r="F2061" s="1" t="s">
        <v>7352</v>
      </c>
      <c r="G2061" s="1">
        <v>13.94</v>
      </c>
      <c r="H2061" s="1">
        <v>10.24</v>
      </c>
      <c r="I2061" s="1">
        <v>0.31</v>
      </c>
      <c r="J2061" s="1" t="s">
        <v>7353</v>
      </c>
      <c r="K2061" s="1">
        <v>0.5</v>
      </c>
      <c r="L2061" s="1" t="s">
        <v>7354</v>
      </c>
      <c r="M2061" s="1">
        <v>2.5600000000000001E-2</v>
      </c>
      <c r="N2061" s="1" t="s">
        <v>7355</v>
      </c>
      <c r="O2061" s="1" t="s">
        <v>7356</v>
      </c>
      <c r="P2061" s="1">
        <v>0.26</v>
      </c>
      <c r="Q2061" s="1">
        <v>0</v>
      </c>
      <c r="R2061" s="1">
        <v>6.6E-3</v>
      </c>
      <c r="S2061" s="38">
        <v>43678</v>
      </c>
      <c r="T2061" s="1">
        <v>0.69</v>
      </c>
      <c r="U2061" s="1" t="s">
        <v>7357</v>
      </c>
      <c r="V2061" s="1">
        <v>4.5999999999999999E-3</v>
      </c>
      <c r="W2061" s="1" t="s">
        <v>7358</v>
      </c>
      <c r="X2061" s="1" t="b">
        <v>0</v>
      </c>
      <c r="Y2061" s="1" t="b">
        <v>0</v>
      </c>
    </row>
    <row r="2062" spans="1:25" x14ac:dyDescent="0.25">
      <c r="A2062" s="1" t="s">
        <v>7642</v>
      </c>
      <c r="B2062" s="1" t="s">
        <v>7643</v>
      </c>
      <c r="C2062" s="1" t="str">
        <f>VLOOKUP(B2062,店铺SKU信息!E:F,2,0)</f>
        <v>AGCY6749-Red-XL</v>
      </c>
      <c r="D2062" s="1" t="s">
        <v>3631</v>
      </c>
      <c r="E2062" s="1" t="s">
        <v>8503</v>
      </c>
      <c r="F2062" s="1" t="s">
        <v>7352</v>
      </c>
      <c r="G2062" s="1">
        <v>13.07</v>
      </c>
      <c r="H2062" s="1">
        <v>10.28</v>
      </c>
      <c r="I2062" s="1">
        <v>0.79</v>
      </c>
      <c r="J2062" s="1" t="s">
        <v>7353</v>
      </c>
      <c r="K2062" s="1">
        <v>0.2</v>
      </c>
      <c r="L2062" s="1" t="s">
        <v>7354</v>
      </c>
      <c r="M2062" s="1">
        <v>6.1400000000000003E-2</v>
      </c>
      <c r="N2062" s="1" t="s">
        <v>7355</v>
      </c>
      <c r="O2062" s="1" t="s">
        <v>7356</v>
      </c>
      <c r="P2062" s="1">
        <v>1.71</v>
      </c>
      <c r="Q2062" s="1">
        <v>0</v>
      </c>
      <c r="R2062" s="1">
        <v>0.105</v>
      </c>
      <c r="S2062" s="38">
        <v>43678</v>
      </c>
      <c r="T2062" s="1">
        <v>0.69</v>
      </c>
      <c r="U2062" s="1" t="s">
        <v>7357</v>
      </c>
      <c r="V2062" s="1">
        <v>7.2499999999999995E-2</v>
      </c>
      <c r="W2062" s="1" t="s">
        <v>7358</v>
      </c>
      <c r="X2062" s="1" t="b">
        <v>0</v>
      </c>
      <c r="Y2062" s="1" t="b">
        <v>0</v>
      </c>
    </row>
    <row r="2063" spans="1:25" x14ac:dyDescent="0.25">
      <c r="A2063" s="1" t="s">
        <v>8565</v>
      </c>
      <c r="B2063" s="1" t="s">
        <v>8566</v>
      </c>
      <c r="C2063" s="1" t="str">
        <f>VLOOKUP(B2063,店铺SKU信息!E:F,2,0)</f>
        <v>AGCY4127-White-L</v>
      </c>
      <c r="D2063" s="1" t="s">
        <v>8567</v>
      </c>
      <c r="E2063" s="1" t="s">
        <v>8503</v>
      </c>
      <c r="F2063" s="1" t="s">
        <v>7352</v>
      </c>
      <c r="G2063" s="1">
        <v>12.5</v>
      </c>
      <c r="H2063" s="1">
        <v>9.5</v>
      </c>
      <c r="I2063" s="1">
        <v>1.69</v>
      </c>
      <c r="J2063" s="1" t="s">
        <v>7353</v>
      </c>
      <c r="K2063" s="1">
        <v>0.33</v>
      </c>
      <c r="L2063" s="1" t="s">
        <v>7354</v>
      </c>
      <c r="M2063" s="1">
        <v>0.1163</v>
      </c>
      <c r="N2063" s="1" t="s">
        <v>7355</v>
      </c>
      <c r="O2063" s="1" t="s">
        <v>7356</v>
      </c>
      <c r="P2063" s="1">
        <v>1.1599999999999999</v>
      </c>
      <c r="Q2063" s="1">
        <v>0.19</v>
      </c>
      <c r="R2063" s="1">
        <v>0.1125</v>
      </c>
      <c r="S2063" s="38">
        <v>43678</v>
      </c>
      <c r="T2063" s="1">
        <v>0.69</v>
      </c>
      <c r="U2063" s="1" t="s">
        <v>7357</v>
      </c>
      <c r="V2063" s="1">
        <v>7.7700000000000005E-2</v>
      </c>
      <c r="W2063" s="1" t="s">
        <v>7358</v>
      </c>
      <c r="X2063" s="1" t="b">
        <v>0</v>
      </c>
      <c r="Y2063" s="1" t="b">
        <v>0</v>
      </c>
    </row>
    <row r="2064" spans="1:25" x14ac:dyDescent="0.25">
      <c r="A2064" s="1" t="s">
        <v>7763</v>
      </c>
      <c r="B2064" s="1" t="s">
        <v>7764</v>
      </c>
      <c r="C2064" s="1" t="str">
        <f>VLOOKUP(B2064,店铺SKU信息!E:F,2,0)</f>
        <v>AGCY41011-Gray-XL</v>
      </c>
      <c r="D2064" s="1" t="s">
        <v>7765</v>
      </c>
      <c r="E2064" s="1" t="s">
        <v>8503</v>
      </c>
      <c r="F2064" s="1" t="s">
        <v>7352</v>
      </c>
      <c r="G2064" s="1">
        <v>12.48</v>
      </c>
      <c r="H2064" s="1">
        <v>9.41</v>
      </c>
      <c r="I2064" s="1">
        <v>1.33</v>
      </c>
      <c r="J2064" s="1" t="s">
        <v>7353</v>
      </c>
      <c r="K2064" s="1">
        <v>0.57999999999999996</v>
      </c>
      <c r="L2064" s="1" t="s">
        <v>7354</v>
      </c>
      <c r="M2064" s="1">
        <v>9.06E-2</v>
      </c>
      <c r="N2064" s="1" t="s">
        <v>7355</v>
      </c>
      <c r="O2064" s="1" t="s">
        <v>7356</v>
      </c>
      <c r="P2064" s="1">
        <v>5</v>
      </c>
      <c r="Q2064" s="1">
        <v>0</v>
      </c>
      <c r="R2064" s="1">
        <v>0.45319999999999999</v>
      </c>
      <c r="S2064" s="38">
        <v>43678</v>
      </c>
      <c r="T2064" s="1">
        <v>0.69</v>
      </c>
      <c r="U2064" s="1" t="s">
        <v>7357</v>
      </c>
      <c r="V2064" s="1">
        <v>0.31269999999999998</v>
      </c>
      <c r="W2064" s="1" t="s">
        <v>7358</v>
      </c>
      <c r="X2064" s="1" t="b">
        <v>0</v>
      </c>
      <c r="Y2064" s="1" t="b">
        <v>0</v>
      </c>
    </row>
    <row r="2065" spans="1:25" x14ac:dyDescent="0.25">
      <c r="A2065" s="1" t="s">
        <v>7875</v>
      </c>
      <c r="B2065" s="1" t="s">
        <v>7876</v>
      </c>
      <c r="C2065" s="1" t="str">
        <f>VLOOKUP(B2065,店铺SKU信息!E:F,2,0)</f>
        <v>AGCY4063-Black-XL</v>
      </c>
      <c r="D2065" s="1" t="s">
        <v>5790</v>
      </c>
      <c r="E2065" s="1" t="s">
        <v>8503</v>
      </c>
      <c r="F2065" s="1" t="s">
        <v>7352</v>
      </c>
      <c r="G2065" s="1">
        <v>13.07</v>
      </c>
      <c r="H2065" s="1">
        <v>10.28</v>
      </c>
      <c r="I2065" s="1">
        <v>0.79</v>
      </c>
      <c r="J2065" s="1" t="s">
        <v>7353</v>
      </c>
      <c r="K2065" s="1">
        <v>0.2</v>
      </c>
      <c r="L2065" s="1" t="s">
        <v>7354</v>
      </c>
      <c r="M2065" s="1">
        <v>6.1400000000000003E-2</v>
      </c>
      <c r="N2065" s="1" t="s">
        <v>7355</v>
      </c>
      <c r="O2065" s="1" t="s">
        <v>7356</v>
      </c>
      <c r="P2065" s="1">
        <v>1</v>
      </c>
      <c r="Q2065" s="1">
        <v>0</v>
      </c>
      <c r="R2065" s="1">
        <v>6.1400000000000003E-2</v>
      </c>
      <c r="S2065" s="38">
        <v>43678</v>
      </c>
      <c r="T2065" s="1">
        <v>0.69</v>
      </c>
      <c r="U2065" s="1" t="s">
        <v>7357</v>
      </c>
      <c r="V2065" s="1">
        <v>4.24E-2</v>
      </c>
      <c r="W2065" s="1" t="s">
        <v>7358</v>
      </c>
      <c r="X2065" s="1" t="b">
        <v>0</v>
      </c>
      <c r="Y2065" s="1" t="b">
        <v>0</v>
      </c>
    </row>
    <row r="2066" spans="1:25" x14ac:dyDescent="0.25">
      <c r="A2066" s="1" t="s">
        <v>8568</v>
      </c>
      <c r="B2066" s="1" t="s">
        <v>8569</v>
      </c>
      <c r="C2066" s="1" t="str">
        <f>VLOOKUP(B2066,店铺SKU信息!E:F,2,0)</f>
        <v>AGCY6728-White-XL</v>
      </c>
      <c r="D2066" s="1" t="s">
        <v>8570</v>
      </c>
      <c r="E2066" s="1" t="s">
        <v>8503</v>
      </c>
      <c r="F2066" s="1" t="s">
        <v>7352</v>
      </c>
      <c r="G2066" s="1">
        <v>11.85</v>
      </c>
      <c r="H2066" s="1">
        <v>10</v>
      </c>
      <c r="I2066" s="1">
        <v>1.5</v>
      </c>
      <c r="J2066" s="1" t="s">
        <v>7353</v>
      </c>
      <c r="K2066" s="1">
        <v>0.57999999999999996</v>
      </c>
      <c r="L2066" s="1" t="s">
        <v>7354</v>
      </c>
      <c r="M2066" s="1">
        <v>0.1028</v>
      </c>
      <c r="N2066" s="1" t="s">
        <v>7355</v>
      </c>
      <c r="O2066" s="1" t="s">
        <v>7356</v>
      </c>
      <c r="P2066" s="1">
        <v>0.32</v>
      </c>
      <c r="Q2066" s="1">
        <v>0.26</v>
      </c>
      <c r="R2066" s="1">
        <v>6.6E-3</v>
      </c>
      <c r="S2066" s="38">
        <v>43678</v>
      </c>
      <c r="T2066" s="1">
        <v>0.69</v>
      </c>
      <c r="U2066" s="1" t="s">
        <v>7357</v>
      </c>
      <c r="V2066" s="1">
        <v>4.5999999999999999E-3</v>
      </c>
      <c r="W2066" s="1" t="s">
        <v>7358</v>
      </c>
      <c r="X2066" s="1" t="b">
        <v>0</v>
      </c>
      <c r="Y2066" s="1" t="b">
        <v>0</v>
      </c>
    </row>
    <row r="2067" spans="1:25" x14ac:dyDescent="0.25">
      <c r="A2067" s="1" t="s">
        <v>8327</v>
      </c>
      <c r="B2067" s="1" t="s">
        <v>8328</v>
      </c>
      <c r="C2067" s="1" t="str">
        <f>VLOOKUP(B2067,店铺SKU信息!E:F,2,0)</f>
        <v>AGCY4062-Brown-M</v>
      </c>
      <c r="D2067" s="1" t="s">
        <v>4610</v>
      </c>
      <c r="E2067" s="1" t="s">
        <v>8503</v>
      </c>
      <c r="F2067" s="1" t="s">
        <v>7352</v>
      </c>
      <c r="G2067" s="1">
        <v>11.65</v>
      </c>
      <c r="H2067" s="1">
        <v>9.4499999999999993</v>
      </c>
      <c r="I2067" s="1">
        <v>1.25</v>
      </c>
      <c r="J2067" s="1" t="s">
        <v>7353</v>
      </c>
      <c r="K2067" s="1">
        <v>0.28999999999999998</v>
      </c>
      <c r="L2067" s="1" t="s">
        <v>7354</v>
      </c>
      <c r="M2067" s="1">
        <v>7.9500000000000001E-2</v>
      </c>
      <c r="N2067" s="1" t="s">
        <v>7355</v>
      </c>
      <c r="O2067" s="1" t="s">
        <v>7356</v>
      </c>
      <c r="P2067" s="1">
        <v>5.03</v>
      </c>
      <c r="Q2067" s="1">
        <v>0</v>
      </c>
      <c r="R2067" s="1">
        <v>0.40010000000000001</v>
      </c>
      <c r="S2067" s="38">
        <v>43678</v>
      </c>
      <c r="T2067" s="1">
        <v>0.69</v>
      </c>
      <c r="U2067" s="1" t="s">
        <v>7357</v>
      </c>
      <c r="V2067" s="1">
        <v>0.27600000000000002</v>
      </c>
      <c r="W2067" s="1" t="s">
        <v>7358</v>
      </c>
      <c r="X2067" s="1" t="b">
        <v>0</v>
      </c>
      <c r="Y2067" s="1" t="b">
        <v>0</v>
      </c>
    </row>
    <row r="2068" spans="1:25" x14ac:dyDescent="0.25">
      <c r="A2068" s="1" t="s">
        <v>8422</v>
      </c>
      <c r="B2068" s="1" t="s">
        <v>8423</v>
      </c>
      <c r="C2068" s="1" t="str">
        <f>VLOOKUP(B2068,店铺SKU信息!E:F,2,0)</f>
        <v>AGCY6812-Navy Blue-S</v>
      </c>
      <c r="D2068" s="1" t="s">
        <v>8424</v>
      </c>
      <c r="E2068" s="1" t="s">
        <v>8503</v>
      </c>
      <c r="F2068" s="1" t="s">
        <v>7352</v>
      </c>
      <c r="G2068" s="1">
        <v>13.07</v>
      </c>
      <c r="H2068" s="1">
        <v>10.28</v>
      </c>
      <c r="I2068" s="1">
        <v>0.79</v>
      </c>
      <c r="J2068" s="1" t="s">
        <v>7353</v>
      </c>
      <c r="K2068" s="1">
        <v>0.2</v>
      </c>
      <c r="L2068" s="1" t="s">
        <v>7354</v>
      </c>
      <c r="M2068" s="1">
        <v>6.1400000000000003E-2</v>
      </c>
      <c r="N2068" s="1" t="s">
        <v>7355</v>
      </c>
      <c r="O2068" s="1" t="s">
        <v>7356</v>
      </c>
      <c r="P2068" s="1">
        <v>1.29</v>
      </c>
      <c r="Q2068" s="1">
        <v>0.45</v>
      </c>
      <c r="R2068" s="1">
        <v>5.1499999999999997E-2</v>
      </c>
      <c r="S2068" s="38">
        <v>43678</v>
      </c>
      <c r="T2068" s="1">
        <v>0.69</v>
      </c>
      <c r="U2068" s="1" t="s">
        <v>7357</v>
      </c>
      <c r="V2068" s="1">
        <v>3.5499999999999997E-2</v>
      </c>
      <c r="W2068" s="1" t="s">
        <v>7358</v>
      </c>
      <c r="X2068" s="1" t="b">
        <v>0</v>
      </c>
      <c r="Y2068" s="1" t="b">
        <v>0</v>
      </c>
    </row>
    <row r="2069" spans="1:25" x14ac:dyDescent="0.25">
      <c r="A2069" s="1" t="s">
        <v>8394</v>
      </c>
      <c r="B2069" s="1" t="s">
        <v>8395</v>
      </c>
      <c r="C2069" s="1" t="str">
        <f>VLOOKUP(B2069,店铺SKU信息!E:F,2,0)</f>
        <v>AGCY6705-Black-L</v>
      </c>
      <c r="D2069" s="1" t="s">
        <v>8396</v>
      </c>
      <c r="E2069" s="1" t="s">
        <v>8503</v>
      </c>
      <c r="F2069" s="1" t="s">
        <v>7352</v>
      </c>
      <c r="G2069" s="1">
        <v>12.25</v>
      </c>
      <c r="H2069" s="1">
        <v>9.65</v>
      </c>
      <c r="I2069" s="1">
        <v>1.8</v>
      </c>
      <c r="J2069" s="1" t="s">
        <v>7353</v>
      </c>
      <c r="K2069" s="1">
        <v>0.51</v>
      </c>
      <c r="L2069" s="1" t="s">
        <v>7354</v>
      </c>
      <c r="M2069" s="1">
        <v>0.1231</v>
      </c>
      <c r="N2069" s="1" t="s">
        <v>7355</v>
      </c>
      <c r="O2069" s="1" t="s">
        <v>7356</v>
      </c>
      <c r="P2069" s="1">
        <v>0.65</v>
      </c>
      <c r="Q2069" s="1">
        <v>0.23</v>
      </c>
      <c r="R2069" s="1">
        <v>5.16E-2</v>
      </c>
      <c r="S2069" s="38">
        <v>43678</v>
      </c>
      <c r="T2069" s="1">
        <v>0.69</v>
      </c>
      <c r="U2069" s="1" t="s">
        <v>7357</v>
      </c>
      <c r="V2069" s="1">
        <v>3.56E-2</v>
      </c>
      <c r="W2069" s="1" t="s">
        <v>7358</v>
      </c>
      <c r="X2069" s="1" t="b">
        <v>0</v>
      </c>
      <c r="Y2069" s="1" t="b">
        <v>0</v>
      </c>
    </row>
    <row r="2070" spans="1:25" x14ac:dyDescent="0.25">
      <c r="A2070" s="1" t="s">
        <v>8571</v>
      </c>
      <c r="B2070" s="1" t="s">
        <v>8572</v>
      </c>
      <c r="C2070" s="1" t="str">
        <f>VLOOKUP(B2070,店铺SKU信息!E:F,2,0)</f>
        <v>AGCY6734-Navy Blue-L</v>
      </c>
      <c r="D2070" s="1" t="s">
        <v>8573</v>
      </c>
      <c r="E2070" s="1" t="s">
        <v>8503</v>
      </c>
      <c r="F2070" s="1" t="s">
        <v>7352</v>
      </c>
      <c r="G2070" s="1">
        <v>12.39</v>
      </c>
      <c r="H2070" s="1">
        <v>8.6999999999999993</v>
      </c>
      <c r="I2070" s="1">
        <v>0.8</v>
      </c>
      <c r="J2070" s="1" t="s">
        <v>7353</v>
      </c>
      <c r="K2070" s="1">
        <v>0.55000000000000004</v>
      </c>
      <c r="L2070" s="1" t="s">
        <v>7354</v>
      </c>
      <c r="M2070" s="1">
        <v>4.9599999999999998E-2</v>
      </c>
      <c r="N2070" s="1" t="s">
        <v>7355</v>
      </c>
      <c r="O2070" s="1" t="s">
        <v>7356</v>
      </c>
      <c r="P2070" s="1">
        <v>0.32</v>
      </c>
      <c r="Q2070" s="1">
        <v>0.26</v>
      </c>
      <c r="R2070" s="1">
        <v>3.2000000000000002E-3</v>
      </c>
      <c r="S2070" s="38">
        <v>43678</v>
      </c>
      <c r="T2070" s="1">
        <v>0.69</v>
      </c>
      <c r="U2070" s="1" t="s">
        <v>7357</v>
      </c>
      <c r="V2070" s="1">
        <v>2.2000000000000001E-3</v>
      </c>
      <c r="W2070" s="1" t="s">
        <v>7358</v>
      </c>
      <c r="X2070" s="1" t="b">
        <v>0</v>
      </c>
      <c r="Y2070" s="1" t="b">
        <v>0</v>
      </c>
    </row>
    <row r="2071" spans="1:25" x14ac:dyDescent="0.25">
      <c r="A2071" s="1" t="s">
        <v>8376</v>
      </c>
      <c r="B2071" s="1" t="s">
        <v>8377</v>
      </c>
      <c r="C2071" s="1" t="str">
        <f>VLOOKUP(B2071,店铺SKU信息!E:F,2,0)</f>
        <v>AGCY4063-Gray-S</v>
      </c>
      <c r="D2071" s="1" t="s">
        <v>5129</v>
      </c>
      <c r="E2071" s="1" t="s">
        <v>8503</v>
      </c>
      <c r="F2071" s="1" t="s">
        <v>7352</v>
      </c>
      <c r="G2071" s="1">
        <v>13.07</v>
      </c>
      <c r="H2071" s="1">
        <v>10.28</v>
      </c>
      <c r="I2071" s="1">
        <v>0.79</v>
      </c>
      <c r="J2071" s="1" t="s">
        <v>7353</v>
      </c>
      <c r="K2071" s="1">
        <v>0.2</v>
      </c>
      <c r="L2071" s="1" t="s">
        <v>7354</v>
      </c>
      <c r="M2071" s="1">
        <v>6.1400000000000003E-2</v>
      </c>
      <c r="N2071" s="1" t="s">
        <v>7355</v>
      </c>
      <c r="O2071" s="1" t="s">
        <v>7356</v>
      </c>
      <c r="P2071" s="1">
        <v>2</v>
      </c>
      <c r="Q2071" s="1">
        <v>0</v>
      </c>
      <c r="R2071" s="1">
        <v>0.1229</v>
      </c>
      <c r="S2071" s="38">
        <v>43678</v>
      </c>
      <c r="T2071" s="1">
        <v>0.69</v>
      </c>
      <c r="U2071" s="1" t="s">
        <v>7357</v>
      </c>
      <c r="V2071" s="1">
        <v>8.48E-2</v>
      </c>
      <c r="W2071" s="1" t="s">
        <v>7358</v>
      </c>
      <c r="X2071" s="1" t="b">
        <v>0</v>
      </c>
      <c r="Y2071" s="1" t="b">
        <v>0</v>
      </c>
    </row>
    <row r="2072" spans="1:25" x14ac:dyDescent="0.25">
      <c r="A2072" s="1" t="s">
        <v>7801</v>
      </c>
      <c r="B2072" s="1" t="s">
        <v>7802</v>
      </c>
      <c r="C2072" s="1" t="str">
        <f>VLOOKUP(B2072,店铺SKU信息!E:F,2,0)</f>
        <v>AGM42600-Red-4XL</v>
      </c>
      <c r="D2072" s="1" t="s">
        <v>7803</v>
      </c>
      <c r="E2072" s="1" t="s">
        <v>8503</v>
      </c>
      <c r="F2072" s="1" t="s">
        <v>7352</v>
      </c>
      <c r="G2072" s="1">
        <v>12.85</v>
      </c>
      <c r="H2072" s="1">
        <v>9.0399999999999991</v>
      </c>
      <c r="I2072" s="1">
        <v>1.65</v>
      </c>
      <c r="J2072" s="1" t="s">
        <v>7353</v>
      </c>
      <c r="K2072" s="1">
        <v>0.45</v>
      </c>
      <c r="L2072" s="1" t="s">
        <v>7354</v>
      </c>
      <c r="M2072" s="1">
        <v>0.1109</v>
      </c>
      <c r="N2072" s="1" t="s">
        <v>7355</v>
      </c>
      <c r="O2072" s="1" t="s">
        <v>7356</v>
      </c>
      <c r="P2072" s="1">
        <v>0.48</v>
      </c>
      <c r="Q2072" s="1">
        <v>0</v>
      </c>
      <c r="R2072" s="1">
        <v>5.3600000000000002E-2</v>
      </c>
      <c r="S2072" s="38">
        <v>43678</v>
      </c>
      <c r="T2072" s="1">
        <v>0.69</v>
      </c>
      <c r="U2072" s="1" t="s">
        <v>7357</v>
      </c>
      <c r="V2072" s="1">
        <v>3.6999999999999998E-2</v>
      </c>
      <c r="W2072" s="1" t="s">
        <v>7358</v>
      </c>
      <c r="X2072" s="1" t="b">
        <v>0</v>
      </c>
      <c r="Y2072" s="1" t="b">
        <v>0</v>
      </c>
    </row>
    <row r="2073" spans="1:25" x14ac:dyDescent="0.25">
      <c r="A2073" s="1" t="s">
        <v>7804</v>
      </c>
      <c r="B2073" s="1" t="s">
        <v>7805</v>
      </c>
      <c r="C2073" s="1" t="str">
        <f>VLOOKUP(B2073,店铺SKU信息!E:F,2,0)</f>
        <v>AGCY41011-White-XL</v>
      </c>
      <c r="D2073" s="1" t="s">
        <v>2681</v>
      </c>
      <c r="E2073" s="1" t="s">
        <v>8503</v>
      </c>
      <c r="F2073" s="1" t="s">
        <v>7352</v>
      </c>
      <c r="G2073" s="1">
        <v>12.48</v>
      </c>
      <c r="H2073" s="1">
        <v>9.41</v>
      </c>
      <c r="I2073" s="1">
        <v>1.33</v>
      </c>
      <c r="J2073" s="1" t="s">
        <v>7353</v>
      </c>
      <c r="K2073" s="1">
        <v>0.57999999999999996</v>
      </c>
      <c r="L2073" s="1" t="s">
        <v>7354</v>
      </c>
      <c r="M2073" s="1">
        <v>9.06E-2</v>
      </c>
      <c r="N2073" s="1" t="s">
        <v>7355</v>
      </c>
      <c r="O2073" s="1" t="s">
        <v>7356</v>
      </c>
      <c r="P2073" s="1">
        <v>4</v>
      </c>
      <c r="Q2073" s="1">
        <v>0</v>
      </c>
      <c r="R2073" s="1">
        <v>0.36249999999999999</v>
      </c>
      <c r="S2073" s="38">
        <v>43678</v>
      </c>
      <c r="T2073" s="1">
        <v>0.69</v>
      </c>
      <c r="U2073" s="1" t="s">
        <v>7357</v>
      </c>
      <c r="V2073" s="1">
        <v>0.25019999999999998</v>
      </c>
      <c r="W2073" s="1" t="s">
        <v>7358</v>
      </c>
      <c r="X2073" s="1" t="b">
        <v>0</v>
      </c>
      <c r="Y2073" s="1" t="b">
        <v>0</v>
      </c>
    </row>
    <row r="2074" spans="1:25" x14ac:dyDescent="0.25">
      <c r="A2074" s="1" t="s">
        <v>7428</v>
      </c>
      <c r="B2074" s="1" t="s">
        <v>7429</v>
      </c>
      <c r="C2074" s="1" t="str">
        <f>VLOOKUP(B2074,店铺SKU信息!E:F,2,0)</f>
        <v>AGM48999-Purple-3XL</v>
      </c>
      <c r="D2074" s="1" t="s">
        <v>2926</v>
      </c>
      <c r="E2074" s="1" t="s">
        <v>8503</v>
      </c>
      <c r="F2074" s="1" t="s">
        <v>7352</v>
      </c>
      <c r="G2074" s="1">
        <v>11.7</v>
      </c>
      <c r="H2074" s="1">
        <v>9.5</v>
      </c>
      <c r="I2074" s="1">
        <v>1.7</v>
      </c>
      <c r="J2074" s="1" t="s">
        <v>7353</v>
      </c>
      <c r="K2074" s="1">
        <v>0.9</v>
      </c>
      <c r="L2074" s="1" t="s">
        <v>7354</v>
      </c>
      <c r="M2074" s="1">
        <v>0.1091</v>
      </c>
      <c r="N2074" s="1" t="s">
        <v>7355</v>
      </c>
      <c r="O2074" s="1" t="s">
        <v>7356</v>
      </c>
      <c r="P2074" s="1">
        <v>0.16</v>
      </c>
      <c r="Q2074" s="1">
        <v>0</v>
      </c>
      <c r="R2074" s="1">
        <v>1.7600000000000001E-2</v>
      </c>
      <c r="S2074" s="38">
        <v>43678</v>
      </c>
      <c r="T2074" s="1">
        <v>0.69</v>
      </c>
      <c r="U2074" s="1" t="s">
        <v>7357</v>
      </c>
      <c r="V2074" s="1">
        <v>1.21E-2</v>
      </c>
      <c r="W2074" s="1" t="s">
        <v>7358</v>
      </c>
      <c r="X2074" s="1" t="b">
        <v>0</v>
      </c>
      <c r="Y2074" s="1" t="b">
        <v>0</v>
      </c>
    </row>
    <row r="2075" spans="1:25" x14ac:dyDescent="0.25">
      <c r="A2075" s="1" t="s">
        <v>7761</v>
      </c>
      <c r="B2075" s="1" t="s">
        <v>7762</v>
      </c>
      <c r="C2075" s="1" t="str">
        <f>VLOOKUP(B2075,店铺SKU信息!E:F,2,0)</f>
        <v>AGCY6758-Black-S</v>
      </c>
      <c r="D2075" s="1" t="s">
        <v>2660</v>
      </c>
      <c r="E2075" s="1" t="s">
        <v>8503</v>
      </c>
      <c r="F2075" s="1" t="s">
        <v>7352</v>
      </c>
      <c r="G2075" s="1">
        <v>11.03</v>
      </c>
      <c r="H2075" s="1">
        <v>8.6</v>
      </c>
      <c r="I2075" s="1">
        <v>2.56</v>
      </c>
      <c r="J2075" s="1" t="s">
        <v>7353</v>
      </c>
      <c r="K2075" s="1">
        <v>0.66</v>
      </c>
      <c r="L2075" s="1" t="s">
        <v>7354</v>
      </c>
      <c r="M2075" s="1">
        <v>0.14069999999999999</v>
      </c>
      <c r="N2075" s="1" t="s">
        <v>7355</v>
      </c>
      <c r="O2075" s="1" t="s">
        <v>7356</v>
      </c>
      <c r="P2075" s="1">
        <v>0.23</v>
      </c>
      <c r="Q2075" s="1">
        <v>0</v>
      </c>
      <c r="R2075" s="1">
        <v>3.1800000000000002E-2</v>
      </c>
      <c r="S2075" s="38">
        <v>43678</v>
      </c>
      <c r="T2075" s="1">
        <v>0.69</v>
      </c>
      <c r="U2075" s="1" t="s">
        <v>7357</v>
      </c>
      <c r="V2075" s="1">
        <v>2.1899999999999999E-2</v>
      </c>
      <c r="W2075" s="1" t="s">
        <v>7358</v>
      </c>
      <c r="X2075" s="1" t="b">
        <v>0</v>
      </c>
      <c r="Y2075" s="1" t="b">
        <v>0</v>
      </c>
    </row>
    <row r="2076" spans="1:25" x14ac:dyDescent="0.25">
      <c r="A2076" s="1" t="s">
        <v>8288</v>
      </c>
      <c r="B2076" s="1" t="s">
        <v>8289</v>
      </c>
      <c r="C2076" s="1" t="str">
        <f>VLOOKUP(B2076,店铺SKU信息!E:F,2,0)</f>
        <v>AGCY6820-White-L</v>
      </c>
      <c r="D2076" s="1" t="s">
        <v>5785</v>
      </c>
      <c r="E2076" s="1" t="s">
        <v>8503</v>
      </c>
      <c r="F2076" s="1" t="s">
        <v>7352</v>
      </c>
      <c r="G2076" s="1">
        <v>13.07</v>
      </c>
      <c r="H2076" s="1">
        <v>10.28</v>
      </c>
      <c r="I2076" s="1">
        <v>0.79</v>
      </c>
      <c r="J2076" s="1" t="s">
        <v>7353</v>
      </c>
      <c r="K2076" s="1">
        <v>0.2</v>
      </c>
      <c r="L2076" s="1" t="s">
        <v>7354</v>
      </c>
      <c r="M2076" s="1">
        <v>6.1400000000000003E-2</v>
      </c>
      <c r="N2076" s="1" t="s">
        <v>7355</v>
      </c>
      <c r="O2076" s="1" t="s">
        <v>7356</v>
      </c>
      <c r="P2076" s="1">
        <v>2.74</v>
      </c>
      <c r="Q2076" s="1">
        <v>0</v>
      </c>
      <c r="R2076" s="1">
        <v>0.16839999999999999</v>
      </c>
      <c r="S2076" s="38">
        <v>43678</v>
      </c>
      <c r="T2076" s="1">
        <v>0.69</v>
      </c>
      <c r="U2076" s="1" t="s">
        <v>7357</v>
      </c>
      <c r="V2076" s="1">
        <v>0.1162</v>
      </c>
      <c r="W2076" s="1" t="s">
        <v>7358</v>
      </c>
      <c r="X2076" s="1" t="b">
        <v>0</v>
      </c>
      <c r="Y2076" s="1" t="b">
        <v>0</v>
      </c>
    </row>
    <row r="2077" spans="1:25" x14ac:dyDescent="0.25">
      <c r="A2077" s="1" t="s">
        <v>7397</v>
      </c>
      <c r="B2077" s="1" t="s">
        <v>7398</v>
      </c>
      <c r="C2077" s="1" t="str">
        <f>VLOOKUP(B2077,店铺SKU信息!E:F,2,0)</f>
        <v>AGCY6752-Black White Plaid-S</v>
      </c>
      <c r="D2077" s="1" t="s">
        <v>5796</v>
      </c>
      <c r="E2077" s="1" t="s">
        <v>8503</v>
      </c>
      <c r="F2077" s="1" t="s">
        <v>7352</v>
      </c>
      <c r="G2077" s="1">
        <v>13.07</v>
      </c>
      <c r="H2077" s="1">
        <v>10.28</v>
      </c>
      <c r="I2077" s="1">
        <v>0.79</v>
      </c>
      <c r="J2077" s="1" t="s">
        <v>7353</v>
      </c>
      <c r="K2077" s="1">
        <v>0.2</v>
      </c>
      <c r="L2077" s="1" t="s">
        <v>7354</v>
      </c>
      <c r="M2077" s="1">
        <v>6.1400000000000003E-2</v>
      </c>
      <c r="N2077" s="1" t="s">
        <v>7355</v>
      </c>
      <c r="O2077" s="1" t="s">
        <v>7356</v>
      </c>
      <c r="P2077" s="1">
        <v>0.26</v>
      </c>
      <c r="Q2077" s="1">
        <v>0</v>
      </c>
      <c r="R2077" s="1">
        <v>1.5900000000000001E-2</v>
      </c>
      <c r="S2077" s="38">
        <v>43678</v>
      </c>
      <c r="T2077" s="1">
        <v>0.69</v>
      </c>
      <c r="U2077" s="1" t="s">
        <v>7357</v>
      </c>
      <c r="V2077" s="1">
        <v>1.09E-2</v>
      </c>
      <c r="W2077" s="1" t="s">
        <v>7358</v>
      </c>
      <c r="X2077" s="1" t="b">
        <v>0</v>
      </c>
      <c r="Y2077" s="1" t="b">
        <v>0</v>
      </c>
    </row>
    <row r="2078" spans="1:25" x14ac:dyDescent="0.25">
      <c r="A2078" s="1" t="s">
        <v>7590</v>
      </c>
      <c r="B2078" s="1" t="s">
        <v>7591</v>
      </c>
      <c r="C2078" s="1" t="str">
        <f>VLOOKUP(B2078,店铺SKU信息!E:F,2,0)</f>
        <v>AGCY6749-Red-L</v>
      </c>
      <c r="D2078" s="1" t="s">
        <v>7592</v>
      </c>
      <c r="E2078" s="1" t="s">
        <v>8503</v>
      </c>
      <c r="F2078" s="1" t="s">
        <v>7352</v>
      </c>
      <c r="G2078" s="1">
        <v>13.07</v>
      </c>
      <c r="H2078" s="1">
        <v>10.28</v>
      </c>
      <c r="I2078" s="1">
        <v>0.79</v>
      </c>
      <c r="J2078" s="1" t="s">
        <v>7353</v>
      </c>
      <c r="K2078" s="1">
        <v>0.2</v>
      </c>
      <c r="L2078" s="1" t="s">
        <v>7354</v>
      </c>
      <c r="M2078" s="1">
        <v>6.1400000000000003E-2</v>
      </c>
      <c r="N2078" s="1" t="s">
        <v>7355</v>
      </c>
      <c r="O2078" s="1" t="s">
        <v>7356</v>
      </c>
      <c r="P2078" s="1">
        <v>0.84</v>
      </c>
      <c r="Q2078" s="1">
        <v>0</v>
      </c>
      <c r="R2078" s="1">
        <v>5.1499999999999997E-2</v>
      </c>
      <c r="S2078" s="38">
        <v>43678</v>
      </c>
      <c r="T2078" s="1">
        <v>0.69</v>
      </c>
      <c r="U2078" s="1" t="s">
        <v>7357</v>
      </c>
      <c r="V2078" s="1">
        <v>3.5499999999999997E-2</v>
      </c>
      <c r="W2078" s="1" t="s">
        <v>7358</v>
      </c>
      <c r="X2078" s="1" t="b">
        <v>0</v>
      </c>
      <c r="Y2078" s="1" t="b">
        <v>0</v>
      </c>
    </row>
    <row r="2079" spans="1:25" x14ac:dyDescent="0.25">
      <c r="A2079" s="1" t="s">
        <v>8574</v>
      </c>
      <c r="B2079" s="1" t="s">
        <v>8575</v>
      </c>
      <c r="C2079" s="1" t="str">
        <f>VLOOKUP(B2079,店铺SKU信息!E:F,2,0)</f>
        <v>AGCY6790-Black-L</v>
      </c>
      <c r="D2079" s="1" t="s">
        <v>8576</v>
      </c>
      <c r="E2079" s="1" t="s">
        <v>8503</v>
      </c>
      <c r="F2079" s="1" t="s">
        <v>7352</v>
      </c>
      <c r="G2079" s="1">
        <v>9.6999999999999993</v>
      </c>
      <c r="H2079" s="1">
        <v>5.5</v>
      </c>
      <c r="I2079" s="1">
        <v>0.8</v>
      </c>
      <c r="J2079" s="1" t="s">
        <v>7353</v>
      </c>
      <c r="K2079" s="1">
        <v>0.85</v>
      </c>
      <c r="L2079" s="1" t="s">
        <v>7354</v>
      </c>
      <c r="M2079" s="1">
        <v>2.47E-2</v>
      </c>
      <c r="N2079" s="1" t="s">
        <v>7355</v>
      </c>
      <c r="O2079" s="1" t="s">
        <v>7356</v>
      </c>
      <c r="P2079" s="1">
        <v>0.32</v>
      </c>
      <c r="Q2079" s="1">
        <v>0.26</v>
      </c>
      <c r="R2079" s="1">
        <v>1.6000000000000001E-3</v>
      </c>
      <c r="S2079" s="38">
        <v>43678</v>
      </c>
      <c r="T2079" s="1">
        <v>0.69</v>
      </c>
      <c r="U2079" s="1" t="s">
        <v>7357</v>
      </c>
      <c r="V2079" s="1">
        <v>1.1000000000000001E-3</v>
      </c>
      <c r="W2079" s="1" t="s">
        <v>7358</v>
      </c>
      <c r="X2079" s="1" t="b">
        <v>0</v>
      </c>
      <c r="Y2079" s="1" t="b">
        <v>0</v>
      </c>
    </row>
    <row r="2080" spans="1:25" x14ac:dyDescent="0.25">
      <c r="A2080" s="1" t="s">
        <v>7370</v>
      </c>
      <c r="B2080" s="1" t="s">
        <v>7371</v>
      </c>
      <c r="C2080" s="1" t="str">
        <f>VLOOKUP(B2080,店铺SKU信息!E:F,2,0)</f>
        <v>AGM4896-Black-3XL</v>
      </c>
      <c r="D2080" s="1" t="s">
        <v>2733</v>
      </c>
      <c r="E2080" s="1" t="s">
        <v>8503</v>
      </c>
      <c r="F2080" s="1" t="s">
        <v>7352</v>
      </c>
      <c r="G2080" s="1">
        <v>13.69</v>
      </c>
      <c r="H2080" s="1">
        <v>3.9</v>
      </c>
      <c r="I2080" s="1">
        <v>2.1</v>
      </c>
      <c r="J2080" s="1" t="s">
        <v>7353</v>
      </c>
      <c r="K2080" s="1">
        <v>1.05</v>
      </c>
      <c r="L2080" s="1" t="s">
        <v>7354</v>
      </c>
      <c r="M2080" s="1">
        <v>6.4799999999999996E-2</v>
      </c>
      <c r="N2080" s="1" t="s">
        <v>7355</v>
      </c>
      <c r="O2080" s="1" t="s">
        <v>7356</v>
      </c>
      <c r="P2080" s="1">
        <v>0.28999999999999998</v>
      </c>
      <c r="Q2080" s="1">
        <v>0</v>
      </c>
      <c r="R2080" s="1">
        <v>1.8800000000000001E-2</v>
      </c>
      <c r="S2080" s="38">
        <v>43678</v>
      </c>
      <c r="T2080" s="1">
        <v>0.69</v>
      </c>
      <c r="U2080" s="1" t="s">
        <v>7357</v>
      </c>
      <c r="V2080" s="1">
        <v>1.2999999999999999E-2</v>
      </c>
      <c r="W2080" s="1" t="s">
        <v>7358</v>
      </c>
      <c r="X2080" s="1" t="b">
        <v>0</v>
      </c>
      <c r="Y2080" s="1" t="b">
        <v>0</v>
      </c>
    </row>
    <row r="2081" spans="1:25" x14ac:dyDescent="0.25">
      <c r="A2081" s="1" t="s">
        <v>8577</v>
      </c>
      <c r="B2081" s="1" t="s">
        <v>8578</v>
      </c>
      <c r="C2081" s="1" t="str">
        <f>VLOOKUP(B2081,店铺SKU信息!E:F,2,0)</f>
        <v>AGCY6734-Blush-S</v>
      </c>
      <c r="D2081" s="1" t="s">
        <v>8579</v>
      </c>
      <c r="E2081" s="1" t="s">
        <v>8503</v>
      </c>
      <c r="F2081" s="1" t="s">
        <v>7352</v>
      </c>
      <c r="G2081" s="1">
        <v>12.39</v>
      </c>
      <c r="H2081" s="1">
        <v>8.6999999999999993</v>
      </c>
      <c r="I2081" s="1">
        <v>0.8</v>
      </c>
      <c r="J2081" s="1" t="s">
        <v>7353</v>
      </c>
      <c r="K2081" s="1">
        <v>0.55000000000000004</v>
      </c>
      <c r="L2081" s="1" t="s">
        <v>7354</v>
      </c>
      <c r="M2081" s="1">
        <v>4.9599999999999998E-2</v>
      </c>
      <c r="N2081" s="1" t="s">
        <v>7355</v>
      </c>
      <c r="O2081" s="1" t="s">
        <v>7356</v>
      </c>
      <c r="P2081" s="1">
        <v>0.65</v>
      </c>
      <c r="Q2081" s="1">
        <v>0.52</v>
      </c>
      <c r="R2081" s="1">
        <v>6.4000000000000003E-3</v>
      </c>
      <c r="S2081" s="38">
        <v>43678</v>
      </c>
      <c r="T2081" s="1">
        <v>0.69</v>
      </c>
      <c r="U2081" s="1" t="s">
        <v>7357</v>
      </c>
      <c r="V2081" s="1">
        <v>4.4000000000000003E-3</v>
      </c>
      <c r="W2081" s="1" t="s">
        <v>7358</v>
      </c>
      <c r="X2081" s="1" t="b">
        <v>0</v>
      </c>
      <c r="Y2081" s="1" t="b">
        <v>0</v>
      </c>
    </row>
    <row r="2082" spans="1:25" x14ac:dyDescent="0.25">
      <c r="A2082" s="1" t="s">
        <v>8215</v>
      </c>
      <c r="B2082" s="1" t="s">
        <v>8216</v>
      </c>
      <c r="C2082" s="1" t="str">
        <f>VLOOKUP(B2082,店铺SKU信息!E:F,2,0)</f>
        <v>AGCY6749-White-XL</v>
      </c>
      <c r="D2082" s="1" t="s">
        <v>4679</v>
      </c>
      <c r="E2082" s="1" t="s">
        <v>8503</v>
      </c>
      <c r="F2082" s="1" t="s">
        <v>7352</v>
      </c>
      <c r="G2082" s="1">
        <v>13.07</v>
      </c>
      <c r="H2082" s="1">
        <v>10.28</v>
      </c>
      <c r="I2082" s="1">
        <v>0.79</v>
      </c>
      <c r="J2082" s="1" t="s">
        <v>7353</v>
      </c>
      <c r="K2082" s="1">
        <v>0.2</v>
      </c>
      <c r="L2082" s="1" t="s">
        <v>7354</v>
      </c>
      <c r="M2082" s="1">
        <v>6.1400000000000003E-2</v>
      </c>
      <c r="N2082" s="1" t="s">
        <v>7355</v>
      </c>
      <c r="O2082" s="1" t="s">
        <v>7356</v>
      </c>
      <c r="P2082" s="1">
        <v>0.42</v>
      </c>
      <c r="Q2082" s="1">
        <v>0</v>
      </c>
      <c r="R2082" s="1">
        <v>2.58E-2</v>
      </c>
      <c r="S2082" s="38">
        <v>43678</v>
      </c>
      <c r="T2082" s="1">
        <v>0.69</v>
      </c>
      <c r="U2082" s="1" t="s">
        <v>7357</v>
      </c>
      <c r="V2082" s="1">
        <v>1.78E-2</v>
      </c>
      <c r="W2082" s="1" t="s">
        <v>7358</v>
      </c>
      <c r="X2082" s="1" t="b">
        <v>0</v>
      </c>
      <c r="Y2082" s="1" t="b">
        <v>0</v>
      </c>
    </row>
    <row r="2083" spans="1:25" x14ac:dyDescent="0.25">
      <c r="A2083" s="1" t="s">
        <v>8580</v>
      </c>
      <c r="B2083" s="1" t="s">
        <v>8581</v>
      </c>
      <c r="C2083" s="1" t="str">
        <f>VLOOKUP(B2083,店铺SKU信息!E:F,2,0)</f>
        <v>AGCY6812-Green-XL</v>
      </c>
      <c r="D2083" s="1" t="s">
        <v>8582</v>
      </c>
      <c r="E2083" s="1" t="s">
        <v>8503</v>
      </c>
      <c r="F2083" s="1" t="s">
        <v>7352</v>
      </c>
      <c r="G2083" s="1">
        <v>13.07</v>
      </c>
      <c r="H2083" s="1">
        <v>10.28</v>
      </c>
      <c r="I2083" s="1">
        <v>0.79</v>
      </c>
      <c r="J2083" s="1" t="s">
        <v>7353</v>
      </c>
      <c r="K2083" s="1">
        <v>0.2</v>
      </c>
      <c r="L2083" s="1" t="s">
        <v>7354</v>
      </c>
      <c r="M2083" s="1">
        <v>6.1400000000000003E-2</v>
      </c>
      <c r="N2083" s="1" t="s">
        <v>7355</v>
      </c>
      <c r="O2083" s="1" t="s">
        <v>7356</v>
      </c>
      <c r="P2083" s="1">
        <v>0.65</v>
      </c>
      <c r="Q2083" s="1">
        <v>0.23</v>
      </c>
      <c r="R2083" s="1">
        <v>2.58E-2</v>
      </c>
      <c r="S2083" s="38">
        <v>43678</v>
      </c>
      <c r="T2083" s="1">
        <v>0.69</v>
      </c>
      <c r="U2083" s="1" t="s">
        <v>7357</v>
      </c>
      <c r="V2083" s="1">
        <v>1.78E-2</v>
      </c>
      <c r="W2083" s="1" t="s">
        <v>7358</v>
      </c>
      <c r="X2083" s="1" t="b">
        <v>0</v>
      </c>
      <c r="Y2083" s="1" t="b">
        <v>0</v>
      </c>
    </row>
    <row r="2084" spans="1:25" x14ac:dyDescent="0.25">
      <c r="A2084" s="1" t="s">
        <v>8583</v>
      </c>
      <c r="B2084" s="1" t="s">
        <v>8584</v>
      </c>
      <c r="C2084" s="1" t="str">
        <f>VLOOKUP(B2084,店铺SKU信息!E:F,2,0)</f>
        <v>AGCY4080-Orange-L</v>
      </c>
      <c r="D2084" s="1" t="s">
        <v>8585</v>
      </c>
      <c r="E2084" s="1" t="s">
        <v>8503</v>
      </c>
      <c r="F2084" s="1" t="s">
        <v>7352</v>
      </c>
      <c r="G2084" s="1">
        <v>12.25</v>
      </c>
      <c r="H2084" s="1">
        <v>9.65</v>
      </c>
      <c r="I2084" s="1">
        <v>1.8</v>
      </c>
      <c r="J2084" s="1" t="s">
        <v>7353</v>
      </c>
      <c r="K2084" s="1">
        <v>0.51</v>
      </c>
      <c r="L2084" s="1" t="s">
        <v>7354</v>
      </c>
      <c r="M2084" s="1">
        <v>0.1231</v>
      </c>
      <c r="N2084" s="1" t="s">
        <v>7355</v>
      </c>
      <c r="O2084" s="1" t="s">
        <v>7356</v>
      </c>
      <c r="P2084" s="1">
        <v>3.23</v>
      </c>
      <c r="Q2084" s="1">
        <v>1.1299999999999999</v>
      </c>
      <c r="R2084" s="1">
        <v>0.25800000000000001</v>
      </c>
      <c r="S2084" s="38">
        <v>43678</v>
      </c>
      <c r="T2084" s="1">
        <v>0.69</v>
      </c>
      <c r="U2084" s="1" t="s">
        <v>7357</v>
      </c>
      <c r="V2084" s="1">
        <v>0.17799999999999999</v>
      </c>
      <c r="W2084" s="1" t="s">
        <v>7358</v>
      </c>
      <c r="X2084" s="1" t="b">
        <v>0</v>
      </c>
      <c r="Y2084" s="1" t="b">
        <v>0</v>
      </c>
    </row>
    <row r="2085" spans="1:25" x14ac:dyDescent="0.25">
      <c r="A2085" s="1" t="s">
        <v>7601</v>
      </c>
      <c r="B2085" s="1" t="s">
        <v>7602</v>
      </c>
      <c r="C2085" s="1" t="str">
        <f>VLOOKUP(B2085,店铺SKU信息!E:F,2,0)</f>
        <v>AGCY6812-Black-XL</v>
      </c>
      <c r="D2085" s="1" t="s">
        <v>7603</v>
      </c>
      <c r="E2085" s="1" t="s">
        <v>8503</v>
      </c>
      <c r="F2085" s="1" t="s">
        <v>7352</v>
      </c>
      <c r="G2085" s="1">
        <v>13.07</v>
      </c>
      <c r="H2085" s="1">
        <v>10.28</v>
      </c>
      <c r="I2085" s="1">
        <v>0.79</v>
      </c>
      <c r="J2085" s="1" t="s">
        <v>7353</v>
      </c>
      <c r="K2085" s="1">
        <v>0.2</v>
      </c>
      <c r="L2085" s="1" t="s">
        <v>7354</v>
      </c>
      <c r="M2085" s="1">
        <v>6.1400000000000003E-2</v>
      </c>
      <c r="N2085" s="1" t="s">
        <v>7355</v>
      </c>
      <c r="O2085" s="1" t="s">
        <v>7356</v>
      </c>
      <c r="P2085" s="1">
        <v>0.48</v>
      </c>
      <c r="Q2085" s="1">
        <v>0.23</v>
      </c>
      <c r="R2085" s="1">
        <v>1.5900000000000001E-2</v>
      </c>
      <c r="S2085" s="38">
        <v>43678</v>
      </c>
      <c r="T2085" s="1">
        <v>0.69</v>
      </c>
      <c r="U2085" s="1" t="s">
        <v>7357</v>
      </c>
      <c r="V2085" s="1">
        <v>1.09E-2</v>
      </c>
      <c r="W2085" s="1" t="s">
        <v>7358</v>
      </c>
      <c r="X2085" s="1" t="b">
        <v>0</v>
      </c>
      <c r="Y2085" s="1" t="b">
        <v>0</v>
      </c>
    </row>
    <row r="2086" spans="1:25" x14ac:dyDescent="0.25">
      <c r="A2086" s="1" t="s">
        <v>7723</v>
      </c>
      <c r="B2086" s="1" t="s">
        <v>7724</v>
      </c>
      <c r="C2086" s="1" t="str">
        <f>VLOOKUP(B2086,店铺SKU信息!E:F,2,0)</f>
        <v>AGCY41011-Black-XL</v>
      </c>
      <c r="D2086" s="1" t="s">
        <v>4809</v>
      </c>
      <c r="E2086" s="1" t="s">
        <v>8503</v>
      </c>
      <c r="F2086" s="1" t="s">
        <v>7352</v>
      </c>
      <c r="G2086" s="1">
        <v>12.48</v>
      </c>
      <c r="H2086" s="1">
        <v>9.41</v>
      </c>
      <c r="I2086" s="1">
        <v>1.33</v>
      </c>
      <c r="J2086" s="1" t="s">
        <v>7353</v>
      </c>
      <c r="K2086" s="1">
        <v>0.57999999999999996</v>
      </c>
      <c r="L2086" s="1" t="s">
        <v>7354</v>
      </c>
      <c r="M2086" s="1">
        <v>9.06E-2</v>
      </c>
      <c r="N2086" s="1" t="s">
        <v>7355</v>
      </c>
      <c r="O2086" s="1" t="s">
        <v>7356</v>
      </c>
      <c r="P2086" s="1">
        <v>5</v>
      </c>
      <c r="Q2086" s="1">
        <v>0</v>
      </c>
      <c r="R2086" s="1">
        <v>0.45319999999999999</v>
      </c>
      <c r="S2086" s="38">
        <v>43678</v>
      </c>
      <c r="T2086" s="1">
        <v>0.69</v>
      </c>
      <c r="U2086" s="1" t="s">
        <v>7357</v>
      </c>
      <c r="V2086" s="1">
        <v>0.31269999999999998</v>
      </c>
      <c r="W2086" s="1" t="s">
        <v>7358</v>
      </c>
      <c r="X2086" s="1" t="b">
        <v>0</v>
      </c>
      <c r="Y2086" s="1" t="b">
        <v>0</v>
      </c>
    </row>
    <row r="2087" spans="1:25" x14ac:dyDescent="0.25">
      <c r="A2087" s="1" t="s">
        <v>8586</v>
      </c>
      <c r="B2087" s="1" t="s">
        <v>8587</v>
      </c>
      <c r="C2087" s="1" t="str">
        <f>VLOOKUP(B2087,店铺SKU信息!E:F,2,0)</f>
        <v>AGCY30211-Burgundy-L</v>
      </c>
      <c r="D2087" s="1" t="s">
        <v>8588</v>
      </c>
      <c r="E2087" s="1" t="s">
        <v>8503</v>
      </c>
      <c r="F2087" s="1" t="s">
        <v>7352</v>
      </c>
      <c r="G2087" s="1">
        <v>10.7</v>
      </c>
      <c r="H2087" s="1">
        <v>4.5</v>
      </c>
      <c r="I2087" s="1">
        <v>0.8</v>
      </c>
      <c r="J2087" s="1" t="s">
        <v>7353</v>
      </c>
      <c r="K2087" s="1">
        <v>0.25</v>
      </c>
      <c r="L2087" s="1" t="s">
        <v>7354</v>
      </c>
      <c r="M2087" s="1">
        <v>2.2200000000000001E-2</v>
      </c>
      <c r="N2087" s="1" t="s">
        <v>7355</v>
      </c>
      <c r="O2087" s="1" t="s">
        <v>7356</v>
      </c>
      <c r="P2087" s="1">
        <v>0.32</v>
      </c>
      <c r="Q2087" s="1">
        <v>0.26</v>
      </c>
      <c r="R2087" s="1">
        <v>1.4E-3</v>
      </c>
      <c r="S2087" s="38">
        <v>43678</v>
      </c>
      <c r="T2087" s="1">
        <v>0.69</v>
      </c>
      <c r="U2087" s="1" t="s">
        <v>7357</v>
      </c>
      <c r="V2087" s="1">
        <v>1E-3</v>
      </c>
      <c r="W2087" s="1" t="s">
        <v>7358</v>
      </c>
      <c r="X2087" s="1" t="b">
        <v>0</v>
      </c>
      <c r="Y2087" s="1" t="b">
        <v>0</v>
      </c>
    </row>
    <row r="2088" spans="1:25" x14ac:dyDescent="0.25">
      <c r="A2088" s="1" t="s">
        <v>8589</v>
      </c>
      <c r="B2088" s="1" t="s">
        <v>8590</v>
      </c>
      <c r="C2088" s="1" t="str">
        <f>VLOOKUP(B2088,店铺SKU信息!E:F,2,0)</f>
        <v>AGCY6734-Blush-M</v>
      </c>
      <c r="D2088" s="1" t="s">
        <v>8591</v>
      </c>
      <c r="E2088" s="1" t="s">
        <v>8503</v>
      </c>
      <c r="F2088" s="1" t="s">
        <v>7352</v>
      </c>
      <c r="G2088" s="1">
        <v>12.39</v>
      </c>
      <c r="H2088" s="1">
        <v>8.6999999999999993</v>
      </c>
      <c r="I2088" s="1">
        <v>0.8</v>
      </c>
      <c r="J2088" s="1" t="s">
        <v>7353</v>
      </c>
      <c r="K2088" s="1">
        <v>0.55000000000000004</v>
      </c>
      <c r="L2088" s="1" t="s">
        <v>7354</v>
      </c>
      <c r="M2088" s="1">
        <v>4.9599999999999998E-2</v>
      </c>
      <c r="N2088" s="1" t="s">
        <v>7355</v>
      </c>
      <c r="O2088" s="1" t="s">
        <v>7356</v>
      </c>
      <c r="P2088" s="1">
        <v>0.97</v>
      </c>
      <c r="Q2088" s="1">
        <v>0.77</v>
      </c>
      <c r="R2088" s="1">
        <v>9.5999999999999992E-3</v>
      </c>
      <c r="S2088" s="38">
        <v>43678</v>
      </c>
      <c r="T2088" s="1">
        <v>0.69</v>
      </c>
      <c r="U2088" s="1" t="s">
        <v>7357</v>
      </c>
      <c r="V2088" s="1">
        <v>6.6E-3</v>
      </c>
      <c r="W2088" s="1" t="s">
        <v>7358</v>
      </c>
      <c r="X2088" s="1" t="b">
        <v>0</v>
      </c>
      <c r="Y2088" s="1" t="b">
        <v>0</v>
      </c>
    </row>
    <row r="2089" spans="1:25" x14ac:dyDescent="0.25">
      <c r="A2089" s="1" t="s">
        <v>7663</v>
      </c>
      <c r="B2089" s="1" t="s">
        <v>7664</v>
      </c>
      <c r="C2089" s="1" t="str">
        <f>VLOOKUP(B2089,店铺SKU信息!E:F,2,0)</f>
        <v>AGCY6758-Black-L</v>
      </c>
      <c r="D2089" s="1" t="s">
        <v>2660</v>
      </c>
      <c r="E2089" s="1" t="s">
        <v>8503</v>
      </c>
      <c r="F2089" s="1" t="s">
        <v>7352</v>
      </c>
      <c r="G2089" s="1">
        <v>11.9</v>
      </c>
      <c r="H2089" s="1">
        <v>10.1</v>
      </c>
      <c r="I2089" s="1">
        <v>2.2000000000000002</v>
      </c>
      <c r="J2089" s="1" t="s">
        <v>7353</v>
      </c>
      <c r="K2089" s="1">
        <v>0.65</v>
      </c>
      <c r="L2089" s="1" t="s">
        <v>7354</v>
      </c>
      <c r="M2089" s="1">
        <v>0.1527</v>
      </c>
      <c r="N2089" s="1" t="s">
        <v>7355</v>
      </c>
      <c r="O2089" s="1" t="s">
        <v>7356</v>
      </c>
      <c r="P2089" s="1">
        <v>0.57999999999999996</v>
      </c>
      <c r="Q2089" s="1">
        <v>0.13</v>
      </c>
      <c r="R2089" s="1">
        <v>6.9000000000000006E-2</v>
      </c>
      <c r="S2089" s="38">
        <v>43678</v>
      </c>
      <c r="T2089" s="1">
        <v>0.69</v>
      </c>
      <c r="U2089" s="1" t="s">
        <v>7357</v>
      </c>
      <c r="V2089" s="1">
        <v>4.7600000000000003E-2</v>
      </c>
      <c r="W2089" s="1" t="s">
        <v>7358</v>
      </c>
      <c r="X2089" s="1" t="b">
        <v>0</v>
      </c>
      <c r="Y2089" s="1" t="b">
        <v>0</v>
      </c>
    </row>
    <row r="2090" spans="1:25" x14ac:dyDescent="0.25">
      <c r="A2090" s="1" t="s">
        <v>8592</v>
      </c>
      <c r="B2090" s="1" t="s">
        <v>8593</v>
      </c>
      <c r="C2090" s="1" t="str">
        <f>VLOOKUP(B2090,店铺SKU信息!E:F,2,0)</f>
        <v>AGCY6743-Black-L</v>
      </c>
      <c r="D2090" s="1" t="s">
        <v>8594</v>
      </c>
      <c r="E2090" s="1" t="s">
        <v>8503</v>
      </c>
      <c r="F2090" s="1" t="s">
        <v>7352</v>
      </c>
      <c r="G2090" s="1">
        <v>11.85</v>
      </c>
      <c r="H2090" s="1">
        <v>10</v>
      </c>
      <c r="I2090" s="1">
        <v>1.5</v>
      </c>
      <c r="J2090" s="1" t="s">
        <v>7353</v>
      </c>
      <c r="K2090" s="1">
        <v>0.57999999999999996</v>
      </c>
      <c r="L2090" s="1" t="s">
        <v>7354</v>
      </c>
      <c r="M2090" s="1">
        <v>0.1028</v>
      </c>
      <c r="N2090" s="1" t="s">
        <v>7355</v>
      </c>
      <c r="O2090" s="1" t="s">
        <v>7356</v>
      </c>
      <c r="P2090" s="1">
        <v>0.48</v>
      </c>
      <c r="Q2090" s="1">
        <v>0.39</v>
      </c>
      <c r="R2090" s="1">
        <v>9.9000000000000008E-3</v>
      </c>
      <c r="S2090" s="38">
        <v>43678</v>
      </c>
      <c r="T2090" s="1">
        <v>0.69</v>
      </c>
      <c r="U2090" s="1" t="s">
        <v>7357</v>
      </c>
      <c r="V2090" s="1">
        <v>6.8999999999999999E-3</v>
      </c>
      <c r="W2090" s="1" t="s">
        <v>7358</v>
      </c>
      <c r="X2090" s="1" t="b">
        <v>0</v>
      </c>
      <c r="Y2090" s="1" t="b">
        <v>0</v>
      </c>
    </row>
    <row r="2091" spans="1:25" x14ac:dyDescent="0.25">
      <c r="A2091" s="1" t="s">
        <v>7588</v>
      </c>
      <c r="B2091" s="1" t="s">
        <v>7589</v>
      </c>
      <c r="C2091" s="1" t="str">
        <f>VLOOKUP(B2091,店铺SKU信息!E:F,2,0)</f>
        <v>AGM42655-Purple-2XL</v>
      </c>
      <c r="D2091" s="1" t="s">
        <v>5932</v>
      </c>
      <c r="E2091" s="1" t="s">
        <v>8503</v>
      </c>
      <c r="F2091" s="1" t="s">
        <v>7352</v>
      </c>
      <c r="G2091" s="1">
        <v>12.3</v>
      </c>
      <c r="H2091" s="1">
        <v>9.6</v>
      </c>
      <c r="I2091" s="1">
        <v>1</v>
      </c>
      <c r="J2091" s="1" t="s">
        <v>7353</v>
      </c>
      <c r="K2091" s="1">
        <v>0.7</v>
      </c>
      <c r="L2091" s="1" t="s">
        <v>7354</v>
      </c>
      <c r="M2091" s="1">
        <v>6.83E-2</v>
      </c>
      <c r="N2091" s="1" t="s">
        <v>7355</v>
      </c>
      <c r="O2091" s="1" t="s">
        <v>7356</v>
      </c>
      <c r="P2091" s="1">
        <v>0.03</v>
      </c>
      <c r="Q2091" s="1">
        <v>0</v>
      </c>
      <c r="R2091" s="1">
        <v>2.2000000000000001E-3</v>
      </c>
      <c r="S2091" s="38">
        <v>43678</v>
      </c>
      <c r="T2091" s="1">
        <v>0.69</v>
      </c>
      <c r="U2091" s="1" t="s">
        <v>7357</v>
      </c>
      <c r="V2091" s="1">
        <v>1.5E-3</v>
      </c>
      <c r="W2091" s="1" t="s">
        <v>7358</v>
      </c>
      <c r="X2091" s="1" t="b">
        <v>0</v>
      </c>
      <c r="Y2091" s="1" t="b">
        <v>0</v>
      </c>
    </row>
    <row r="2092" spans="1:25" x14ac:dyDescent="0.25">
      <c r="A2092" s="1" t="s">
        <v>7486</v>
      </c>
      <c r="B2092" s="1" t="s">
        <v>7487</v>
      </c>
      <c r="C2092" s="1" t="str">
        <f>VLOOKUP(B2092,店铺SKU信息!E:F,2,0)</f>
        <v>AGM48999-Black-3XL</v>
      </c>
      <c r="D2092" s="1" t="s">
        <v>3744</v>
      </c>
      <c r="E2092" s="1" t="s">
        <v>8503</v>
      </c>
      <c r="F2092" s="1" t="s">
        <v>7352</v>
      </c>
      <c r="G2092" s="1">
        <v>11.7</v>
      </c>
      <c r="H2092" s="1">
        <v>9.5</v>
      </c>
      <c r="I2092" s="1">
        <v>1.7</v>
      </c>
      <c r="J2092" s="1" t="s">
        <v>7353</v>
      </c>
      <c r="K2092" s="1">
        <v>0.9</v>
      </c>
      <c r="L2092" s="1" t="s">
        <v>7354</v>
      </c>
      <c r="M2092" s="1">
        <v>0.1091</v>
      </c>
      <c r="N2092" s="1" t="s">
        <v>7355</v>
      </c>
      <c r="O2092" s="1" t="s">
        <v>7356</v>
      </c>
      <c r="P2092" s="1">
        <v>0.23</v>
      </c>
      <c r="Q2092" s="1">
        <v>0</v>
      </c>
      <c r="R2092" s="1">
        <v>2.46E-2</v>
      </c>
      <c r="S2092" s="38">
        <v>43678</v>
      </c>
      <c r="T2092" s="1">
        <v>0.69</v>
      </c>
      <c r="U2092" s="1" t="s">
        <v>7357</v>
      </c>
      <c r="V2092" s="1">
        <v>1.7000000000000001E-2</v>
      </c>
      <c r="W2092" s="1" t="s">
        <v>7358</v>
      </c>
      <c r="X2092" s="1" t="b">
        <v>0</v>
      </c>
      <c r="Y2092" s="1" t="b">
        <v>0</v>
      </c>
    </row>
    <row r="2093" spans="1:25" x14ac:dyDescent="0.25">
      <c r="A2093" s="1" t="s">
        <v>7824</v>
      </c>
      <c r="B2093" s="1" t="s">
        <v>7825</v>
      </c>
      <c r="C2093" s="1" t="str">
        <f>VLOOKUP(B2093,店铺SKU信息!E:F,2,0)</f>
        <v>AGM48999-Blue-2XL</v>
      </c>
      <c r="D2093" s="1" t="s">
        <v>2964</v>
      </c>
      <c r="E2093" s="1" t="s">
        <v>8503</v>
      </c>
      <c r="F2093" s="1" t="s">
        <v>7352</v>
      </c>
      <c r="G2093" s="1">
        <v>11.7</v>
      </c>
      <c r="H2093" s="1">
        <v>9.5</v>
      </c>
      <c r="I2093" s="1">
        <v>1.7</v>
      </c>
      <c r="J2093" s="1" t="s">
        <v>7353</v>
      </c>
      <c r="K2093" s="1">
        <v>0.9</v>
      </c>
      <c r="L2093" s="1" t="s">
        <v>7354</v>
      </c>
      <c r="M2093" s="1">
        <v>0.1091</v>
      </c>
      <c r="N2093" s="1" t="s">
        <v>7355</v>
      </c>
      <c r="O2093" s="1" t="s">
        <v>7356</v>
      </c>
      <c r="P2093" s="1">
        <v>0.06</v>
      </c>
      <c r="Q2093" s="1">
        <v>0</v>
      </c>
      <c r="R2093" s="1">
        <v>7.0000000000000001E-3</v>
      </c>
      <c r="S2093" s="38">
        <v>43678</v>
      </c>
      <c r="T2093" s="1">
        <v>0.69</v>
      </c>
      <c r="U2093" s="1" t="s">
        <v>7357</v>
      </c>
      <c r="V2093" s="1">
        <v>4.8999999999999998E-3</v>
      </c>
      <c r="W2093" s="1" t="s">
        <v>7358</v>
      </c>
      <c r="X2093" s="1" t="b">
        <v>0</v>
      </c>
      <c r="Y2093" s="1" t="b">
        <v>0</v>
      </c>
    </row>
    <row r="2094" spans="1:25" x14ac:dyDescent="0.25">
      <c r="A2094" s="1" t="s">
        <v>7906</v>
      </c>
      <c r="B2094" s="1" t="s">
        <v>7907</v>
      </c>
      <c r="C2094" s="1" t="str">
        <f>VLOOKUP(B2094,店铺SKU信息!E:F,2,0)</f>
        <v>AGCY6820-White-S</v>
      </c>
      <c r="D2094" s="1" t="s">
        <v>3198</v>
      </c>
      <c r="E2094" s="1" t="s">
        <v>8503</v>
      </c>
      <c r="F2094" s="1" t="s">
        <v>7352</v>
      </c>
      <c r="G2094" s="1">
        <v>13.07</v>
      </c>
      <c r="H2094" s="1">
        <v>10.28</v>
      </c>
      <c r="I2094" s="1">
        <v>0.79</v>
      </c>
      <c r="J2094" s="1" t="s">
        <v>7353</v>
      </c>
      <c r="K2094" s="1">
        <v>0.2</v>
      </c>
      <c r="L2094" s="1" t="s">
        <v>7354</v>
      </c>
      <c r="M2094" s="1">
        <v>6.1400000000000003E-2</v>
      </c>
      <c r="N2094" s="1" t="s">
        <v>7355</v>
      </c>
      <c r="O2094" s="1" t="s">
        <v>7356</v>
      </c>
      <c r="P2094" s="1">
        <v>1</v>
      </c>
      <c r="Q2094" s="1">
        <v>0</v>
      </c>
      <c r="R2094" s="1">
        <v>6.1400000000000003E-2</v>
      </c>
      <c r="S2094" s="38">
        <v>43678</v>
      </c>
      <c r="T2094" s="1">
        <v>0.69</v>
      </c>
      <c r="U2094" s="1" t="s">
        <v>7357</v>
      </c>
      <c r="V2094" s="1">
        <v>4.24E-2</v>
      </c>
      <c r="W2094" s="1" t="s">
        <v>7358</v>
      </c>
      <c r="X2094" s="1" t="b">
        <v>0</v>
      </c>
      <c r="Y2094" s="1" t="b">
        <v>0</v>
      </c>
    </row>
    <row r="2095" spans="1:25" x14ac:dyDescent="0.25">
      <c r="A2095" s="1" t="s">
        <v>7789</v>
      </c>
      <c r="B2095" s="1" t="s">
        <v>7790</v>
      </c>
      <c r="C2095" s="1" t="str">
        <f>VLOOKUP(B2095,店铺SKU信息!E:F,2,0)</f>
        <v>AGCY6715-Black-M</v>
      </c>
      <c r="D2095" s="1" t="s">
        <v>7791</v>
      </c>
      <c r="E2095" s="1" t="s">
        <v>8503</v>
      </c>
      <c r="F2095" s="1" t="s">
        <v>7352</v>
      </c>
      <c r="G2095" s="1">
        <v>11.85</v>
      </c>
      <c r="H2095" s="1">
        <v>10</v>
      </c>
      <c r="I2095" s="1">
        <v>1.5</v>
      </c>
      <c r="J2095" s="1" t="s">
        <v>7353</v>
      </c>
      <c r="K2095" s="1">
        <v>0.57999999999999996</v>
      </c>
      <c r="L2095" s="1" t="s">
        <v>7354</v>
      </c>
      <c r="M2095" s="1">
        <v>0.1028</v>
      </c>
      <c r="N2095" s="1" t="s">
        <v>7355</v>
      </c>
      <c r="O2095" s="1" t="s">
        <v>7356</v>
      </c>
      <c r="P2095" s="1">
        <v>0.16</v>
      </c>
      <c r="Q2095" s="1">
        <v>0</v>
      </c>
      <c r="R2095" s="1">
        <v>1.66E-2</v>
      </c>
      <c r="S2095" s="38">
        <v>43678</v>
      </c>
      <c r="T2095" s="1">
        <v>0.69</v>
      </c>
      <c r="U2095" s="1" t="s">
        <v>7357</v>
      </c>
      <c r="V2095" s="1">
        <v>1.14E-2</v>
      </c>
      <c r="W2095" s="1" t="s">
        <v>7358</v>
      </c>
      <c r="X2095" s="1" t="b">
        <v>0</v>
      </c>
      <c r="Y2095" s="1" t="b">
        <v>0</v>
      </c>
    </row>
    <row r="2096" spans="1:25" x14ac:dyDescent="0.25">
      <c r="A2096" s="1" t="s">
        <v>8595</v>
      </c>
      <c r="B2096" s="1" t="s">
        <v>8596</v>
      </c>
      <c r="C2096" s="1" t="str">
        <f>VLOOKUP(B2096,店铺SKU信息!E:F,2,0)</f>
        <v>AGCY6877-Black-S</v>
      </c>
      <c r="D2096" s="1" t="s">
        <v>8597</v>
      </c>
      <c r="E2096" s="1" t="s">
        <v>8503</v>
      </c>
      <c r="F2096" s="1" t="s">
        <v>7352</v>
      </c>
      <c r="G2096" s="1">
        <v>13.94</v>
      </c>
      <c r="H2096" s="1">
        <v>10.75</v>
      </c>
      <c r="I2096" s="1">
        <v>0.39</v>
      </c>
      <c r="J2096" s="1" t="s">
        <v>7353</v>
      </c>
      <c r="K2096" s="1">
        <v>0.5</v>
      </c>
      <c r="L2096" s="1" t="s">
        <v>7354</v>
      </c>
      <c r="M2096" s="1">
        <v>3.3799999999999997E-2</v>
      </c>
      <c r="N2096" s="1" t="s">
        <v>7355</v>
      </c>
      <c r="O2096" s="1" t="s">
        <v>7356</v>
      </c>
      <c r="P2096" s="1">
        <v>0.32</v>
      </c>
      <c r="Q2096" s="1">
        <v>0.26</v>
      </c>
      <c r="R2096" s="1">
        <v>2.2000000000000001E-3</v>
      </c>
      <c r="S2096" s="38">
        <v>43678</v>
      </c>
      <c r="T2096" s="1">
        <v>0.69</v>
      </c>
      <c r="U2096" s="1" t="s">
        <v>7357</v>
      </c>
      <c r="V2096" s="1">
        <v>1.5E-3</v>
      </c>
      <c r="W2096" s="1" t="s">
        <v>7358</v>
      </c>
      <c r="X2096" s="1" t="b">
        <v>0</v>
      </c>
      <c r="Y2096" s="1" t="b">
        <v>0</v>
      </c>
    </row>
    <row r="2097" spans="1:25" x14ac:dyDescent="0.25">
      <c r="A2097" s="1" t="s">
        <v>7795</v>
      </c>
      <c r="B2097" s="1" t="s">
        <v>7796</v>
      </c>
      <c r="C2097" s="1" t="str">
        <f>VLOOKUP(B2097,店铺SKU信息!E:F,2,0)</f>
        <v>AGCY41011-Gray-L</v>
      </c>
      <c r="D2097" s="1" t="s">
        <v>7797</v>
      </c>
      <c r="E2097" s="1" t="s">
        <v>8503</v>
      </c>
      <c r="F2097" s="1" t="s">
        <v>7352</v>
      </c>
      <c r="G2097" s="1">
        <v>12.48</v>
      </c>
      <c r="H2097" s="1">
        <v>9.41</v>
      </c>
      <c r="I2097" s="1">
        <v>1.33</v>
      </c>
      <c r="J2097" s="1" t="s">
        <v>7353</v>
      </c>
      <c r="K2097" s="1">
        <v>0.57999999999999996</v>
      </c>
      <c r="L2097" s="1" t="s">
        <v>7354</v>
      </c>
      <c r="M2097" s="1">
        <v>9.06E-2</v>
      </c>
      <c r="N2097" s="1" t="s">
        <v>7355</v>
      </c>
      <c r="O2097" s="1" t="s">
        <v>7356</v>
      </c>
      <c r="P2097" s="1">
        <v>4.13</v>
      </c>
      <c r="Q2097" s="1">
        <v>0</v>
      </c>
      <c r="R2097" s="1">
        <v>0.37419999999999998</v>
      </c>
      <c r="S2097" s="38">
        <v>43678</v>
      </c>
      <c r="T2097" s="1">
        <v>0.69</v>
      </c>
      <c r="U2097" s="1" t="s">
        <v>7357</v>
      </c>
      <c r="V2097" s="1">
        <v>0.25819999999999999</v>
      </c>
      <c r="W2097" s="1" t="s">
        <v>7358</v>
      </c>
      <c r="X2097" s="1" t="b">
        <v>0</v>
      </c>
      <c r="Y2097" s="1" t="b">
        <v>0</v>
      </c>
    </row>
    <row r="2098" spans="1:25" x14ac:dyDescent="0.25">
      <c r="A2098" s="1" t="s">
        <v>8598</v>
      </c>
      <c r="B2098" s="1" t="s">
        <v>8599</v>
      </c>
      <c r="C2098" s="1" t="str">
        <f>VLOOKUP(B2098,店铺SKU信息!E:F,2,0)</f>
        <v>AGCY41011-Black-XXL</v>
      </c>
      <c r="D2098" s="1" t="s">
        <v>8600</v>
      </c>
      <c r="E2098" s="1" t="s">
        <v>8503</v>
      </c>
      <c r="F2098" s="1" t="s">
        <v>7352</v>
      </c>
      <c r="G2098" s="1">
        <v>12.48</v>
      </c>
      <c r="H2098" s="1">
        <v>9.41</v>
      </c>
      <c r="I2098" s="1">
        <v>1.33</v>
      </c>
      <c r="J2098" s="1" t="s">
        <v>7353</v>
      </c>
      <c r="K2098" s="1">
        <v>0.57999999999999996</v>
      </c>
      <c r="L2098" s="1" t="s">
        <v>7354</v>
      </c>
      <c r="M2098" s="1">
        <v>9.06E-2</v>
      </c>
      <c r="N2098" s="1" t="s">
        <v>7355</v>
      </c>
      <c r="O2098" s="1" t="s">
        <v>7356</v>
      </c>
      <c r="P2098" s="1">
        <v>0.42</v>
      </c>
      <c r="Q2098" s="1">
        <v>0</v>
      </c>
      <c r="R2098" s="1">
        <v>3.7999999999999999E-2</v>
      </c>
      <c r="S2098" s="38">
        <v>43678</v>
      </c>
      <c r="T2098" s="1">
        <v>0.69</v>
      </c>
      <c r="U2098" s="1" t="s">
        <v>7357</v>
      </c>
      <c r="V2098" s="1">
        <v>2.6200000000000001E-2</v>
      </c>
      <c r="W2098" s="1" t="s">
        <v>7358</v>
      </c>
      <c r="X2098" s="1" t="b">
        <v>0</v>
      </c>
      <c r="Y2098" s="1" t="b">
        <v>0</v>
      </c>
    </row>
    <row r="2099" spans="1:25" x14ac:dyDescent="0.25">
      <c r="A2099" s="1" t="s">
        <v>7454</v>
      </c>
      <c r="B2099" s="1" t="s">
        <v>7455</v>
      </c>
      <c r="C2099" s="1" t="str">
        <f>VLOOKUP(B2099,店铺SKU信息!E:F,2,0)</f>
        <v>AGM4896-Blue-2XL</v>
      </c>
      <c r="D2099" s="1" t="s">
        <v>2823</v>
      </c>
      <c r="E2099" s="1" t="s">
        <v>8503</v>
      </c>
      <c r="F2099" s="1" t="s">
        <v>7352</v>
      </c>
      <c r="G2099" s="1">
        <v>13.69</v>
      </c>
      <c r="H2099" s="1">
        <v>3.9</v>
      </c>
      <c r="I2099" s="1">
        <v>2.1</v>
      </c>
      <c r="J2099" s="1" t="s">
        <v>7353</v>
      </c>
      <c r="K2099" s="1">
        <v>1.05</v>
      </c>
      <c r="L2099" s="1" t="s">
        <v>7354</v>
      </c>
      <c r="M2099" s="1">
        <v>6.4799999999999996E-2</v>
      </c>
      <c r="N2099" s="1" t="s">
        <v>7355</v>
      </c>
      <c r="O2099" s="1" t="s">
        <v>7356</v>
      </c>
      <c r="P2099" s="1">
        <v>1.58</v>
      </c>
      <c r="Q2099" s="1">
        <v>0</v>
      </c>
      <c r="R2099" s="1">
        <v>0.1024</v>
      </c>
      <c r="S2099" s="38">
        <v>43678</v>
      </c>
      <c r="T2099" s="1">
        <v>0.69</v>
      </c>
      <c r="U2099" s="1" t="s">
        <v>7357</v>
      </c>
      <c r="V2099" s="1">
        <v>7.0699999999999999E-2</v>
      </c>
      <c r="W2099" s="1" t="s">
        <v>7358</v>
      </c>
      <c r="X2099" s="1" t="b">
        <v>0</v>
      </c>
      <c r="Y2099" s="1" t="b">
        <v>0</v>
      </c>
    </row>
    <row r="2100" spans="1:25" x14ac:dyDescent="0.25">
      <c r="A2100" s="1" t="s">
        <v>7349</v>
      </c>
      <c r="B2100" s="1" t="s">
        <v>7350</v>
      </c>
      <c r="C2100" s="1" t="str">
        <f>VLOOKUP(B2100,店铺SKU信息!E:F,2,0)</f>
        <v>AGM4896-Black-4XL</v>
      </c>
      <c r="D2100" s="1" t="s">
        <v>2944</v>
      </c>
      <c r="E2100" s="1" t="s">
        <v>8503</v>
      </c>
      <c r="F2100" s="1" t="s">
        <v>7352</v>
      </c>
      <c r="G2100" s="1">
        <v>13.69</v>
      </c>
      <c r="H2100" s="1">
        <v>3.9</v>
      </c>
      <c r="I2100" s="1">
        <v>2.1</v>
      </c>
      <c r="J2100" s="1" t="s">
        <v>7353</v>
      </c>
      <c r="K2100" s="1">
        <v>1.05</v>
      </c>
      <c r="L2100" s="1" t="s">
        <v>7354</v>
      </c>
      <c r="M2100" s="1">
        <v>6.4799999999999996E-2</v>
      </c>
      <c r="N2100" s="1" t="s">
        <v>7355</v>
      </c>
      <c r="O2100" s="1" t="s">
        <v>7356</v>
      </c>
      <c r="P2100" s="1">
        <v>0.16</v>
      </c>
      <c r="Q2100" s="1">
        <v>0</v>
      </c>
      <c r="R2100" s="1">
        <v>1.0500000000000001E-2</v>
      </c>
      <c r="S2100" s="38">
        <v>43678</v>
      </c>
      <c r="T2100" s="1">
        <v>0.69</v>
      </c>
      <c r="U2100" s="1" t="s">
        <v>7357</v>
      </c>
      <c r="V2100" s="1">
        <v>7.1999999999999998E-3</v>
      </c>
      <c r="W2100" s="1" t="s">
        <v>7358</v>
      </c>
      <c r="X2100" s="1" t="b">
        <v>0</v>
      </c>
      <c r="Y2100" s="1" t="b">
        <v>0</v>
      </c>
    </row>
    <row r="2101" spans="1:25" x14ac:dyDescent="0.25">
      <c r="A2101" s="1" t="s">
        <v>8601</v>
      </c>
      <c r="B2101" s="1" t="s">
        <v>8602</v>
      </c>
      <c r="C2101" s="1" t="str">
        <f>VLOOKUP(B2101,店铺SKU信息!E:F,2,0)</f>
        <v>AGCY6806-White-L</v>
      </c>
      <c r="D2101" s="1" t="s">
        <v>8603</v>
      </c>
      <c r="E2101" s="1" t="s">
        <v>8503</v>
      </c>
      <c r="F2101" s="1" t="s">
        <v>7352</v>
      </c>
      <c r="G2101" s="1">
        <v>13.07</v>
      </c>
      <c r="H2101" s="1">
        <v>10.28</v>
      </c>
      <c r="I2101" s="1">
        <v>0.79</v>
      </c>
      <c r="J2101" s="1" t="s">
        <v>7353</v>
      </c>
      <c r="K2101" s="1">
        <v>0.2</v>
      </c>
      <c r="L2101" s="1" t="s">
        <v>7354</v>
      </c>
      <c r="M2101" s="1">
        <v>6.1400000000000003E-2</v>
      </c>
      <c r="N2101" s="1" t="s">
        <v>7355</v>
      </c>
      <c r="O2101" s="1" t="s">
        <v>7356</v>
      </c>
      <c r="P2101" s="1">
        <v>1</v>
      </c>
      <c r="Q2101" s="1">
        <v>0.19</v>
      </c>
      <c r="R2101" s="1">
        <v>4.9500000000000002E-2</v>
      </c>
      <c r="S2101" s="38">
        <v>43678</v>
      </c>
      <c r="T2101" s="1">
        <v>0.69</v>
      </c>
      <c r="U2101" s="1" t="s">
        <v>7357</v>
      </c>
      <c r="V2101" s="1">
        <v>3.4200000000000001E-2</v>
      </c>
      <c r="W2101" s="1" t="s">
        <v>7358</v>
      </c>
      <c r="X2101" s="1" t="b">
        <v>0</v>
      </c>
      <c r="Y2101" s="1" t="b">
        <v>0</v>
      </c>
    </row>
    <row r="2102" spans="1:25" x14ac:dyDescent="0.25">
      <c r="A2102" s="1" t="s">
        <v>7814</v>
      </c>
      <c r="B2102" s="1" t="s">
        <v>7815</v>
      </c>
      <c r="C2102" s="1" t="str">
        <f>VLOOKUP(B2102,店铺SKU信息!E:F,2,0)</f>
        <v>AGCY4080-Orange-S</v>
      </c>
      <c r="D2102" s="1" t="s">
        <v>7816</v>
      </c>
      <c r="E2102" s="1" t="s">
        <v>8503</v>
      </c>
      <c r="F2102" s="1" t="s">
        <v>7352</v>
      </c>
      <c r="G2102" s="1">
        <v>12.25</v>
      </c>
      <c r="H2102" s="1">
        <v>9.65</v>
      </c>
      <c r="I2102" s="1">
        <v>1.8</v>
      </c>
      <c r="J2102" s="1" t="s">
        <v>7353</v>
      </c>
      <c r="K2102" s="1">
        <v>0.51</v>
      </c>
      <c r="L2102" s="1" t="s">
        <v>7354</v>
      </c>
      <c r="M2102" s="1">
        <v>0.1231</v>
      </c>
      <c r="N2102" s="1" t="s">
        <v>7355</v>
      </c>
      <c r="O2102" s="1" t="s">
        <v>7356</v>
      </c>
      <c r="P2102" s="1">
        <v>3.23</v>
      </c>
      <c r="Q2102" s="1">
        <v>1.1299999999999999</v>
      </c>
      <c r="R2102" s="1">
        <v>0.25800000000000001</v>
      </c>
      <c r="S2102" s="38">
        <v>43678</v>
      </c>
      <c r="T2102" s="1">
        <v>0.69</v>
      </c>
      <c r="U2102" s="1" t="s">
        <v>7357</v>
      </c>
      <c r="V2102" s="1">
        <v>0.17799999999999999</v>
      </c>
      <c r="W2102" s="1" t="s">
        <v>7358</v>
      </c>
      <c r="X2102" s="1" t="b">
        <v>0</v>
      </c>
      <c r="Y2102" s="1" t="b">
        <v>0</v>
      </c>
    </row>
    <row r="2103" spans="1:25" x14ac:dyDescent="0.25">
      <c r="A2103" s="1" t="s">
        <v>7687</v>
      </c>
      <c r="B2103" s="1" t="s">
        <v>7688</v>
      </c>
      <c r="C2103" s="1" t="str">
        <f>VLOOKUP(B2103,店铺SKU信息!E:F,2,0)</f>
        <v>AGCY1031-Red Stripe-XXL</v>
      </c>
      <c r="D2103" s="1" t="s">
        <v>4749</v>
      </c>
      <c r="E2103" s="1" t="s">
        <v>8503</v>
      </c>
      <c r="F2103" s="1" t="s">
        <v>7352</v>
      </c>
      <c r="G2103" s="1">
        <v>12.45</v>
      </c>
      <c r="H2103" s="1">
        <v>9.6999999999999993</v>
      </c>
      <c r="I2103" s="1">
        <v>2</v>
      </c>
      <c r="J2103" s="1" t="s">
        <v>7353</v>
      </c>
      <c r="K2103" s="1">
        <v>0.39</v>
      </c>
      <c r="L2103" s="1" t="s">
        <v>7354</v>
      </c>
      <c r="M2103" s="1">
        <v>0.13980000000000001</v>
      </c>
      <c r="N2103" s="1" t="s">
        <v>7355</v>
      </c>
      <c r="O2103" s="1" t="s">
        <v>7356</v>
      </c>
      <c r="P2103" s="1">
        <v>1</v>
      </c>
      <c r="Q2103" s="1">
        <v>0</v>
      </c>
      <c r="R2103" s="1">
        <v>0.13980000000000001</v>
      </c>
      <c r="S2103" s="38">
        <v>43678</v>
      </c>
      <c r="T2103" s="1">
        <v>0.69</v>
      </c>
      <c r="U2103" s="1" t="s">
        <v>7357</v>
      </c>
      <c r="V2103" s="1">
        <v>9.64E-2</v>
      </c>
      <c r="W2103" s="1" t="s">
        <v>7358</v>
      </c>
      <c r="X2103" s="1" t="b">
        <v>0</v>
      </c>
      <c r="Y2103" s="1" t="b">
        <v>0</v>
      </c>
    </row>
    <row r="2104" spans="1:25" x14ac:dyDescent="0.25">
      <c r="A2104" s="1" t="s">
        <v>8604</v>
      </c>
      <c r="B2104" s="1" t="s">
        <v>8605</v>
      </c>
      <c r="C2104" s="1" t="str">
        <f>VLOOKUP(B2104,店铺SKU信息!E:F,2,0)</f>
        <v>AGCY6743-White-M</v>
      </c>
      <c r="D2104" s="1" t="s">
        <v>8606</v>
      </c>
      <c r="E2104" s="1" t="s">
        <v>8503</v>
      </c>
      <c r="F2104" s="1" t="s">
        <v>7352</v>
      </c>
      <c r="G2104" s="1">
        <v>11.85</v>
      </c>
      <c r="H2104" s="1">
        <v>10</v>
      </c>
      <c r="I2104" s="1">
        <v>1.5</v>
      </c>
      <c r="J2104" s="1" t="s">
        <v>7353</v>
      </c>
      <c r="K2104" s="1">
        <v>0.57999999999999996</v>
      </c>
      <c r="L2104" s="1" t="s">
        <v>7354</v>
      </c>
      <c r="M2104" s="1">
        <v>0.1028</v>
      </c>
      <c r="N2104" s="1" t="s">
        <v>7355</v>
      </c>
      <c r="O2104" s="1" t="s">
        <v>7356</v>
      </c>
      <c r="P2104" s="1">
        <v>0.65</v>
      </c>
      <c r="Q2104" s="1">
        <v>0.52</v>
      </c>
      <c r="R2104" s="1">
        <v>1.3299999999999999E-2</v>
      </c>
      <c r="S2104" s="38">
        <v>43678</v>
      </c>
      <c r="T2104" s="1">
        <v>0.69</v>
      </c>
      <c r="U2104" s="1" t="s">
        <v>7357</v>
      </c>
      <c r="V2104" s="1">
        <v>9.1999999999999998E-3</v>
      </c>
      <c r="W2104" s="1" t="s">
        <v>7358</v>
      </c>
      <c r="X2104" s="1" t="b">
        <v>0</v>
      </c>
      <c r="Y2104" s="1" t="b">
        <v>0</v>
      </c>
    </row>
    <row r="2105" spans="1:25" x14ac:dyDescent="0.25">
      <c r="A2105" s="1" t="s">
        <v>8607</v>
      </c>
      <c r="B2105" s="1" t="s">
        <v>8608</v>
      </c>
      <c r="C2105" s="1" t="str">
        <f>VLOOKUP(B2105,店铺SKU信息!E:F,2,0)</f>
        <v>AGCY4064-Red-L</v>
      </c>
      <c r="D2105" s="1" t="s">
        <v>8609</v>
      </c>
      <c r="E2105" s="1" t="s">
        <v>8503</v>
      </c>
      <c r="F2105" s="1" t="s">
        <v>7352</v>
      </c>
      <c r="G2105" s="1">
        <v>12.25</v>
      </c>
      <c r="H2105" s="1">
        <v>9.65</v>
      </c>
      <c r="I2105" s="1">
        <v>1.8</v>
      </c>
      <c r="J2105" s="1" t="s">
        <v>7353</v>
      </c>
      <c r="K2105" s="1">
        <v>0.51</v>
      </c>
      <c r="L2105" s="1" t="s">
        <v>7354</v>
      </c>
      <c r="M2105" s="1">
        <v>0.1231</v>
      </c>
      <c r="N2105" s="1" t="s">
        <v>7355</v>
      </c>
      <c r="O2105" s="1" t="s">
        <v>7356</v>
      </c>
      <c r="P2105" s="1">
        <v>2.58</v>
      </c>
      <c r="Q2105" s="1">
        <v>0.9</v>
      </c>
      <c r="R2105" s="1">
        <v>0.2064</v>
      </c>
      <c r="S2105" s="38">
        <v>43678</v>
      </c>
      <c r="T2105" s="1">
        <v>0.69</v>
      </c>
      <c r="U2105" s="1" t="s">
        <v>7357</v>
      </c>
      <c r="V2105" s="1">
        <v>0.1424</v>
      </c>
      <c r="W2105" s="1" t="s">
        <v>7358</v>
      </c>
      <c r="X2105" s="1" t="b">
        <v>0</v>
      </c>
      <c r="Y2105" s="1" t="b">
        <v>0</v>
      </c>
    </row>
    <row r="2106" spans="1:25" x14ac:dyDescent="0.25">
      <c r="A2106" s="1" t="s">
        <v>8610</v>
      </c>
      <c r="B2106" s="1" t="s">
        <v>8611</v>
      </c>
      <c r="C2106" s="1" t="str">
        <f>VLOOKUP(B2106,店铺SKU信息!E:F,2,0)</f>
        <v>AGCY4062-Khaki-S</v>
      </c>
      <c r="D2106" s="1" t="s">
        <v>5409</v>
      </c>
      <c r="E2106" s="1" t="s">
        <v>8503</v>
      </c>
      <c r="F2106" s="1" t="s">
        <v>7352</v>
      </c>
      <c r="G2106" s="1">
        <v>11.65</v>
      </c>
      <c r="H2106" s="1">
        <v>9.4499999999999993</v>
      </c>
      <c r="I2106" s="1">
        <v>1.25</v>
      </c>
      <c r="J2106" s="1" t="s">
        <v>7353</v>
      </c>
      <c r="K2106" s="1">
        <v>0.28999999999999998</v>
      </c>
      <c r="L2106" s="1" t="s">
        <v>7354</v>
      </c>
      <c r="M2106" s="1">
        <v>7.9500000000000001E-2</v>
      </c>
      <c r="N2106" s="1" t="s">
        <v>7355</v>
      </c>
      <c r="O2106" s="1" t="s">
        <v>7356</v>
      </c>
      <c r="P2106" s="1">
        <v>8.58</v>
      </c>
      <c r="Q2106" s="1">
        <v>0</v>
      </c>
      <c r="R2106" s="1">
        <v>0.68220000000000003</v>
      </c>
      <c r="S2106" s="38">
        <v>43678</v>
      </c>
      <c r="T2106" s="1">
        <v>0.69</v>
      </c>
      <c r="U2106" s="1" t="s">
        <v>7357</v>
      </c>
      <c r="V2106" s="1">
        <v>0.47070000000000001</v>
      </c>
      <c r="W2106" s="1" t="s">
        <v>7358</v>
      </c>
      <c r="X2106" s="1" t="b">
        <v>0</v>
      </c>
      <c r="Y2106" s="1" t="b">
        <v>0</v>
      </c>
    </row>
    <row r="2107" spans="1:25" x14ac:dyDescent="0.25">
      <c r="A2107" s="1" t="s">
        <v>7430</v>
      </c>
      <c r="B2107" s="1" t="s">
        <v>7431</v>
      </c>
      <c r="C2107" s="1" t="str">
        <f>VLOOKUP(B2107,店铺SKU信息!E:F,2,0)</f>
        <v>AGM48999-White-4XL</v>
      </c>
      <c r="D2107" s="1" t="s">
        <v>2676</v>
      </c>
      <c r="E2107" s="1" t="s">
        <v>8503</v>
      </c>
      <c r="F2107" s="1" t="s">
        <v>7352</v>
      </c>
      <c r="G2107" s="1">
        <v>11.7</v>
      </c>
      <c r="H2107" s="1">
        <v>9.5</v>
      </c>
      <c r="I2107" s="1">
        <v>1.7</v>
      </c>
      <c r="J2107" s="1" t="s">
        <v>7353</v>
      </c>
      <c r="K2107" s="1">
        <v>0.9</v>
      </c>
      <c r="L2107" s="1" t="s">
        <v>7354</v>
      </c>
      <c r="M2107" s="1">
        <v>0.1091</v>
      </c>
      <c r="N2107" s="1" t="s">
        <v>7355</v>
      </c>
      <c r="O2107" s="1" t="s">
        <v>7356</v>
      </c>
      <c r="P2107" s="1">
        <v>0.61</v>
      </c>
      <c r="Q2107" s="1">
        <v>0</v>
      </c>
      <c r="R2107" s="1">
        <v>6.6900000000000001E-2</v>
      </c>
      <c r="S2107" s="38">
        <v>43678</v>
      </c>
      <c r="T2107" s="1">
        <v>0.69</v>
      </c>
      <c r="U2107" s="1" t="s">
        <v>7357</v>
      </c>
      <c r="V2107" s="1">
        <v>4.6100000000000002E-2</v>
      </c>
      <c r="W2107" s="1" t="s">
        <v>7358</v>
      </c>
      <c r="X2107" s="1" t="b">
        <v>0</v>
      </c>
      <c r="Y2107" s="1" t="b">
        <v>0</v>
      </c>
    </row>
    <row r="2108" spans="1:25" x14ac:dyDescent="0.25">
      <c r="A2108" s="1" t="s">
        <v>7713</v>
      </c>
      <c r="B2108" s="1" t="s">
        <v>7714</v>
      </c>
      <c r="C2108" s="1" t="str">
        <f>VLOOKUP(B2108,店铺SKU信息!E:F,2,0)</f>
        <v>AGCY6715-White-M</v>
      </c>
      <c r="D2108" s="1" t="s">
        <v>3419</v>
      </c>
      <c r="E2108" s="1" t="s">
        <v>8503</v>
      </c>
      <c r="F2108" s="1" t="s">
        <v>7352</v>
      </c>
      <c r="G2108" s="1">
        <v>11.85</v>
      </c>
      <c r="H2108" s="1">
        <v>10</v>
      </c>
      <c r="I2108" s="1">
        <v>1.5</v>
      </c>
      <c r="J2108" s="1" t="s">
        <v>7353</v>
      </c>
      <c r="K2108" s="1">
        <v>0.57999999999999996</v>
      </c>
      <c r="L2108" s="1" t="s">
        <v>7354</v>
      </c>
      <c r="M2108" s="1">
        <v>0.1028</v>
      </c>
      <c r="N2108" s="1" t="s">
        <v>7355</v>
      </c>
      <c r="O2108" s="1" t="s">
        <v>7356</v>
      </c>
      <c r="P2108" s="1">
        <v>1</v>
      </c>
      <c r="Q2108" s="1">
        <v>0.06</v>
      </c>
      <c r="R2108" s="1">
        <v>9.6199999999999994E-2</v>
      </c>
      <c r="S2108" s="38">
        <v>43678</v>
      </c>
      <c r="T2108" s="1">
        <v>0.69</v>
      </c>
      <c r="U2108" s="1" t="s">
        <v>7357</v>
      </c>
      <c r="V2108" s="1">
        <v>6.6400000000000001E-2</v>
      </c>
      <c r="W2108" s="1" t="s">
        <v>7358</v>
      </c>
      <c r="X2108" s="1" t="b">
        <v>0</v>
      </c>
      <c r="Y2108" s="1" t="b">
        <v>0</v>
      </c>
    </row>
    <row r="2109" spans="1:25" x14ac:dyDescent="0.25">
      <c r="A2109" s="1" t="s">
        <v>7934</v>
      </c>
      <c r="B2109" s="1" t="s">
        <v>7935</v>
      </c>
      <c r="C2109" s="1" t="str">
        <f>VLOOKUP(B2109,店铺SKU信息!E:F,2,0)</f>
        <v>AGM42655-Burgundy-3XL</v>
      </c>
      <c r="D2109" s="1" t="s">
        <v>5619</v>
      </c>
      <c r="E2109" s="1" t="s">
        <v>8503</v>
      </c>
      <c r="F2109" s="1" t="s">
        <v>7352</v>
      </c>
      <c r="G2109" s="1">
        <v>12.3</v>
      </c>
      <c r="H2109" s="1">
        <v>9.6</v>
      </c>
      <c r="I2109" s="1">
        <v>1</v>
      </c>
      <c r="J2109" s="1" t="s">
        <v>7353</v>
      </c>
      <c r="K2109" s="1">
        <v>0.7</v>
      </c>
      <c r="L2109" s="1" t="s">
        <v>7354</v>
      </c>
      <c r="M2109" s="1">
        <v>6.83E-2</v>
      </c>
      <c r="N2109" s="1" t="s">
        <v>7355</v>
      </c>
      <c r="O2109" s="1" t="s">
        <v>7356</v>
      </c>
      <c r="P2109" s="1">
        <v>0.52</v>
      </c>
      <c r="Q2109" s="1">
        <v>0</v>
      </c>
      <c r="R2109" s="1">
        <v>3.5299999999999998E-2</v>
      </c>
      <c r="S2109" s="38">
        <v>43678</v>
      </c>
      <c r="T2109" s="1">
        <v>0.69</v>
      </c>
      <c r="U2109" s="1" t="s">
        <v>7357</v>
      </c>
      <c r="V2109" s="1">
        <v>2.4299999999999999E-2</v>
      </c>
      <c r="W2109" s="1" t="s">
        <v>7358</v>
      </c>
      <c r="X2109" s="1" t="b">
        <v>0</v>
      </c>
      <c r="Y2109" s="1" t="b">
        <v>0</v>
      </c>
    </row>
    <row r="2110" spans="1:25" x14ac:dyDescent="0.25">
      <c r="A2110" s="1" t="s">
        <v>8010</v>
      </c>
      <c r="B2110" s="1" t="s">
        <v>8011</v>
      </c>
      <c r="C2110" s="1" t="str">
        <f>VLOOKUP(B2110,店铺SKU信息!E:F,2,0)</f>
        <v>AGM1926-Navy Blue-XL</v>
      </c>
      <c r="D2110" s="1" t="s">
        <v>3572</v>
      </c>
      <c r="E2110" s="1" t="s">
        <v>8503</v>
      </c>
      <c r="F2110" s="1" t="s">
        <v>7352</v>
      </c>
      <c r="G2110" s="1">
        <v>9.5</v>
      </c>
      <c r="H2110" s="1">
        <v>5.19</v>
      </c>
      <c r="I2110" s="1">
        <v>1.59</v>
      </c>
      <c r="J2110" s="1" t="s">
        <v>7353</v>
      </c>
      <c r="K2110" s="1">
        <v>0.75</v>
      </c>
      <c r="L2110" s="1" t="s">
        <v>7354</v>
      </c>
      <c r="M2110" s="1">
        <v>4.5499999999999999E-2</v>
      </c>
      <c r="N2110" s="1" t="s">
        <v>7355</v>
      </c>
      <c r="O2110" s="1" t="s">
        <v>7356</v>
      </c>
      <c r="P2110" s="1">
        <v>1.23</v>
      </c>
      <c r="Q2110" s="1">
        <v>0</v>
      </c>
      <c r="R2110" s="1">
        <v>5.5800000000000002E-2</v>
      </c>
      <c r="S2110" s="38">
        <v>43678</v>
      </c>
      <c r="T2110" s="1">
        <v>0.69</v>
      </c>
      <c r="U2110" s="1" t="s">
        <v>7357</v>
      </c>
      <c r="V2110" s="1">
        <v>3.85E-2</v>
      </c>
      <c r="W2110" s="1" t="s">
        <v>7358</v>
      </c>
      <c r="X2110" s="1" t="b">
        <v>0</v>
      </c>
      <c r="Y2110" s="1" t="b">
        <v>0</v>
      </c>
    </row>
    <row r="2111" spans="1:25" x14ac:dyDescent="0.25">
      <c r="A2111" s="1" t="s">
        <v>8612</v>
      </c>
      <c r="B2111" s="1" t="s">
        <v>8613</v>
      </c>
      <c r="C2111" s="1" t="str">
        <f>VLOOKUP(B2111,店铺SKU信息!E:F,2,0)</f>
        <v>AGCY1031-Pink Stripe-XXXL</v>
      </c>
      <c r="D2111" s="1" t="s">
        <v>8614</v>
      </c>
      <c r="E2111" s="1" t="s">
        <v>8503</v>
      </c>
      <c r="F2111" s="1" t="s">
        <v>7352</v>
      </c>
      <c r="G2111" s="1">
        <v>12.1</v>
      </c>
      <c r="H2111" s="1">
        <v>9</v>
      </c>
      <c r="I2111" s="1">
        <v>0.5</v>
      </c>
      <c r="J2111" s="1" t="s">
        <v>7353</v>
      </c>
      <c r="K2111" s="1">
        <v>0.4</v>
      </c>
      <c r="L2111" s="1" t="s">
        <v>7354</v>
      </c>
      <c r="M2111" s="1">
        <v>3.15E-2</v>
      </c>
      <c r="N2111" s="1" t="s">
        <v>7355</v>
      </c>
      <c r="O2111" s="1" t="s">
        <v>7356</v>
      </c>
      <c r="P2111" s="1">
        <v>2</v>
      </c>
      <c r="Q2111" s="1">
        <v>0</v>
      </c>
      <c r="R2111" s="1">
        <v>6.3E-2</v>
      </c>
      <c r="S2111" s="38">
        <v>43678</v>
      </c>
      <c r="T2111" s="1">
        <v>0.69</v>
      </c>
      <c r="U2111" s="1" t="s">
        <v>7357</v>
      </c>
      <c r="V2111" s="1">
        <v>4.3499999999999997E-2</v>
      </c>
      <c r="W2111" s="1" t="s">
        <v>7358</v>
      </c>
      <c r="X2111" s="1" t="b">
        <v>0</v>
      </c>
      <c r="Y2111" s="1" t="b">
        <v>0</v>
      </c>
    </row>
    <row r="2112" spans="1:25" x14ac:dyDescent="0.25">
      <c r="A2112" s="1" t="s">
        <v>8615</v>
      </c>
      <c r="B2112" s="1" t="s">
        <v>8616</v>
      </c>
      <c r="C2112" s="1" t="str">
        <f>VLOOKUP(B2112,店铺SKU信息!E:F,2,0)</f>
        <v>AGCY6769-White-XL</v>
      </c>
      <c r="D2112" s="1" t="s">
        <v>8617</v>
      </c>
      <c r="E2112" s="1" t="s">
        <v>8503</v>
      </c>
      <c r="F2112" s="1" t="s">
        <v>7352</v>
      </c>
      <c r="G2112" s="1">
        <v>12.2</v>
      </c>
      <c r="H2112" s="1">
        <v>9.1300000000000008</v>
      </c>
      <c r="I2112" s="1">
        <v>0.94</v>
      </c>
      <c r="J2112" s="1" t="s">
        <v>7353</v>
      </c>
      <c r="K2112" s="1">
        <v>0.3</v>
      </c>
      <c r="L2112" s="1" t="s">
        <v>7354</v>
      </c>
      <c r="M2112" s="1">
        <v>6.0400000000000002E-2</v>
      </c>
      <c r="N2112" s="1" t="s">
        <v>7355</v>
      </c>
      <c r="O2112" s="1" t="s">
        <v>7356</v>
      </c>
      <c r="P2112" s="1">
        <v>1</v>
      </c>
      <c r="Q2112" s="1">
        <v>0.06</v>
      </c>
      <c r="R2112" s="1">
        <v>5.6500000000000002E-2</v>
      </c>
      <c r="S2112" s="38">
        <v>43678</v>
      </c>
      <c r="T2112" s="1">
        <v>0.69</v>
      </c>
      <c r="U2112" s="1" t="s">
        <v>7357</v>
      </c>
      <c r="V2112" s="1">
        <v>3.9E-2</v>
      </c>
      <c r="W2112" s="1" t="s">
        <v>7358</v>
      </c>
      <c r="X2112" s="1" t="b">
        <v>0</v>
      </c>
      <c r="Y2112" s="1" t="b">
        <v>0</v>
      </c>
    </row>
    <row r="2113" spans="1:25" x14ac:dyDescent="0.25">
      <c r="A2113" s="1" t="s">
        <v>7500</v>
      </c>
      <c r="B2113" s="1" t="s">
        <v>7501</v>
      </c>
      <c r="C2113" s="1" t="str">
        <f>VLOOKUP(B2113,店铺SKU信息!E:F,2,0)</f>
        <v>AGM48999-Black-2XL</v>
      </c>
      <c r="D2113" s="1" t="s">
        <v>2813</v>
      </c>
      <c r="E2113" s="1" t="s">
        <v>8503</v>
      </c>
      <c r="F2113" s="1" t="s">
        <v>7352</v>
      </c>
      <c r="G2113" s="1">
        <v>11.7</v>
      </c>
      <c r="H2113" s="1">
        <v>9.5</v>
      </c>
      <c r="I2113" s="1">
        <v>1.7</v>
      </c>
      <c r="J2113" s="1" t="s">
        <v>7353</v>
      </c>
      <c r="K2113" s="1">
        <v>0.9</v>
      </c>
      <c r="L2113" s="1" t="s">
        <v>7354</v>
      </c>
      <c r="M2113" s="1">
        <v>0.10929999999999999</v>
      </c>
      <c r="N2113" s="1" t="s">
        <v>7355</v>
      </c>
      <c r="O2113" s="1" t="s">
        <v>7356</v>
      </c>
      <c r="P2113" s="1">
        <v>1</v>
      </c>
      <c r="Q2113" s="1">
        <v>0</v>
      </c>
      <c r="R2113" s="1">
        <v>0.10929999999999999</v>
      </c>
      <c r="S2113" s="38">
        <v>43678</v>
      </c>
      <c r="T2113" s="1">
        <v>0.69</v>
      </c>
      <c r="U2113" s="1" t="s">
        <v>7357</v>
      </c>
      <c r="V2113" s="1">
        <v>7.5499999999999998E-2</v>
      </c>
      <c r="W2113" s="1" t="s">
        <v>7358</v>
      </c>
      <c r="X2113" s="1" t="b">
        <v>0</v>
      </c>
      <c r="Y2113" s="1" t="b">
        <v>0</v>
      </c>
    </row>
    <row r="2114" spans="1:25" x14ac:dyDescent="0.25">
      <c r="A2114" s="1" t="s">
        <v>7695</v>
      </c>
      <c r="B2114" s="1" t="s">
        <v>7696</v>
      </c>
      <c r="C2114" s="1" t="str">
        <f>VLOOKUP(B2114,店铺SKU信息!E:F,2,0)</f>
        <v>AGCY6759-Black-L</v>
      </c>
      <c r="D2114" s="1" t="s">
        <v>7697</v>
      </c>
      <c r="E2114" s="1" t="s">
        <v>8503</v>
      </c>
      <c r="F2114" s="1" t="s">
        <v>7352</v>
      </c>
      <c r="G2114" s="1">
        <v>12.99</v>
      </c>
      <c r="H2114" s="1">
        <v>10.25</v>
      </c>
      <c r="I2114" s="1">
        <v>0.87</v>
      </c>
      <c r="J2114" s="1" t="s">
        <v>7353</v>
      </c>
      <c r="K2114" s="1">
        <v>0.25</v>
      </c>
      <c r="L2114" s="1" t="s">
        <v>7354</v>
      </c>
      <c r="M2114" s="1">
        <v>6.7000000000000004E-2</v>
      </c>
      <c r="N2114" s="1" t="s">
        <v>7355</v>
      </c>
      <c r="O2114" s="1" t="s">
        <v>7356</v>
      </c>
      <c r="P2114" s="1">
        <v>0.65</v>
      </c>
      <c r="Q2114" s="1">
        <v>0.23</v>
      </c>
      <c r="R2114" s="1">
        <v>2.81E-2</v>
      </c>
      <c r="S2114" s="38">
        <v>43678</v>
      </c>
      <c r="T2114" s="1">
        <v>0.69</v>
      </c>
      <c r="U2114" s="1" t="s">
        <v>7357</v>
      </c>
      <c r="V2114" s="1">
        <v>1.9400000000000001E-2</v>
      </c>
      <c r="W2114" s="1" t="s">
        <v>7358</v>
      </c>
      <c r="X2114" s="1" t="b">
        <v>0</v>
      </c>
      <c r="Y2114" s="1" t="b">
        <v>0</v>
      </c>
    </row>
    <row r="2115" spans="1:25" x14ac:dyDescent="0.25">
      <c r="A2115" s="1" t="s">
        <v>8041</v>
      </c>
      <c r="B2115" s="1" t="s">
        <v>8042</v>
      </c>
      <c r="C2115" s="1" t="str">
        <f>VLOOKUP(B2115,店铺SKU信息!E:F,2,0)</f>
        <v>AGCY6752-Black White Plaid-L</v>
      </c>
      <c r="D2115" s="1" t="s">
        <v>8043</v>
      </c>
      <c r="E2115" s="1" t="s">
        <v>8503</v>
      </c>
      <c r="F2115" s="1" t="s">
        <v>7352</v>
      </c>
      <c r="G2115" s="1">
        <v>13.07</v>
      </c>
      <c r="H2115" s="1">
        <v>10.28</v>
      </c>
      <c r="I2115" s="1">
        <v>0.79</v>
      </c>
      <c r="J2115" s="1" t="s">
        <v>7353</v>
      </c>
      <c r="K2115" s="1">
        <v>0.2</v>
      </c>
      <c r="L2115" s="1" t="s">
        <v>7354</v>
      </c>
      <c r="M2115" s="1">
        <v>6.1400000000000003E-2</v>
      </c>
      <c r="N2115" s="1" t="s">
        <v>7355</v>
      </c>
      <c r="O2115" s="1" t="s">
        <v>7356</v>
      </c>
      <c r="P2115" s="1">
        <v>0.06</v>
      </c>
      <c r="Q2115" s="1">
        <v>0</v>
      </c>
      <c r="R2115" s="1">
        <v>4.0000000000000001E-3</v>
      </c>
      <c r="S2115" s="38">
        <v>43678</v>
      </c>
      <c r="T2115" s="1">
        <v>0.69</v>
      </c>
      <c r="U2115" s="1" t="s">
        <v>7357</v>
      </c>
      <c r="V2115" s="1">
        <v>2.7000000000000001E-3</v>
      </c>
      <c r="W2115" s="1" t="s">
        <v>7358</v>
      </c>
      <c r="X2115" s="1" t="b">
        <v>0</v>
      </c>
      <c r="Y2115" s="1" t="b">
        <v>0</v>
      </c>
    </row>
    <row r="2116" spans="1:25" x14ac:dyDescent="0.25">
      <c r="A2116" s="1" t="s">
        <v>8347</v>
      </c>
      <c r="B2116" s="1" t="s">
        <v>8348</v>
      </c>
      <c r="C2116" s="1" t="str">
        <f>VLOOKUP(B2116,店铺SKU信息!E:F,2,0)</f>
        <v>AGCY6765-Yellow-L</v>
      </c>
      <c r="D2116" s="1" t="s">
        <v>8349</v>
      </c>
      <c r="E2116" s="1" t="s">
        <v>8503</v>
      </c>
      <c r="F2116" s="1" t="s">
        <v>7352</v>
      </c>
      <c r="G2116" s="1">
        <v>12.44</v>
      </c>
      <c r="H2116" s="1">
        <v>10.24</v>
      </c>
      <c r="I2116" s="1">
        <v>0.87</v>
      </c>
      <c r="J2116" s="1" t="s">
        <v>7353</v>
      </c>
      <c r="K2116" s="1">
        <v>0.35</v>
      </c>
      <c r="L2116" s="1" t="s">
        <v>7354</v>
      </c>
      <c r="M2116" s="1">
        <v>6.4100000000000004E-2</v>
      </c>
      <c r="N2116" s="1" t="s">
        <v>7355</v>
      </c>
      <c r="O2116" s="1" t="s">
        <v>7356</v>
      </c>
      <c r="P2116" s="1">
        <v>0.84</v>
      </c>
      <c r="Q2116" s="1">
        <v>0.06</v>
      </c>
      <c r="R2116" s="1">
        <v>4.9700000000000001E-2</v>
      </c>
      <c r="S2116" s="38">
        <v>43678</v>
      </c>
      <c r="T2116" s="1">
        <v>0.69</v>
      </c>
      <c r="U2116" s="1" t="s">
        <v>7357</v>
      </c>
      <c r="V2116" s="1">
        <v>3.4299999999999997E-2</v>
      </c>
      <c r="W2116" s="1" t="s">
        <v>7358</v>
      </c>
      <c r="X2116" s="1" t="b">
        <v>0</v>
      </c>
      <c r="Y2116" s="1" t="b">
        <v>0</v>
      </c>
    </row>
    <row r="2117" spans="1:25" x14ac:dyDescent="0.25">
      <c r="A2117" s="1" t="s">
        <v>8618</v>
      </c>
      <c r="B2117" s="1" t="s">
        <v>8619</v>
      </c>
      <c r="C2117" s="1" t="str">
        <f>VLOOKUP(B2117,店铺SKU信息!E:F,2,0)</f>
        <v>AGCY6812-Navy Blue-M</v>
      </c>
      <c r="D2117" s="1" t="s">
        <v>8620</v>
      </c>
      <c r="E2117" s="1" t="s">
        <v>8503</v>
      </c>
      <c r="F2117" s="1" t="s">
        <v>7352</v>
      </c>
      <c r="G2117" s="1">
        <v>13.07</v>
      </c>
      <c r="H2117" s="1">
        <v>10.28</v>
      </c>
      <c r="I2117" s="1">
        <v>0.79</v>
      </c>
      <c r="J2117" s="1" t="s">
        <v>7353</v>
      </c>
      <c r="K2117" s="1">
        <v>0.2</v>
      </c>
      <c r="L2117" s="1" t="s">
        <v>7354</v>
      </c>
      <c r="M2117" s="1">
        <v>6.1400000000000003E-2</v>
      </c>
      <c r="N2117" s="1" t="s">
        <v>7355</v>
      </c>
      <c r="O2117" s="1" t="s">
        <v>7356</v>
      </c>
      <c r="P2117" s="1">
        <v>3.23</v>
      </c>
      <c r="Q2117" s="1">
        <v>1.1299999999999999</v>
      </c>
      <c r="R2117" s="1">
        <v>0.1288</v>
      </c>
      <c r="S2117" s="38">
        <v>43678</v>
      </c>
      <c r="T2117" s="1">
        <v>0.69</v>
      </c>
      <c r="U2117" s="1" t="s">
        <v>7357</v>
      </c>
      <c r="V2117" s="1">
        <v>8.8900000000000007E-2</v>
      </c>
      <c r="W2117" s="1" t="s">
        <v>7358</v>
      </c>
      <c r="X2117" s="1" t="b">
        <v>0</v>
      </c>
      <c r="Y2117" s="1" t="b">
        <v>0</v>
      </c>
    </row>
    <row r="2118" spans="1:25" x14ac:dyDescent="0.25">
      <c r="A2118" s="1" t="s">
        <v>8621</v>
      </c>
      <c r="B2118" s="1" t="s">
        <v>8622</v>
      </c>
      <c r="C2118" s="1" t="str">
        <f>VLOOKUP(B2118,店铺SKU信息!E:F,2,0)</f>
        <v>AGCY49199-Black-M</v>
      </c>
      <c r="D2118" s="1" t="s">
        <v>8623</v>
      </c>
      <c r="E2118" s="1" t="s">
        <v>8503</v>
      </c>
      <c r="F2118" s="1" t="s">
        <v>7352</v>
      </c>
      <c r="G2118" s="1">
        <v>11</v>
      </c>
      <c r="H2118" s="1">
        <v>9</v>
      </c>
      <c r="I2118" s="1">
        <v>0.5</v>
      </c>
      <c r="J2118" s="1" t="s">
        <v>7353</v>
      </c>
      <c r="K2118" s="1">
        <v>0.3</v>
      </c>
      <c r="L2118" s="1" t="s">
        <v>7354</v>
      </c>
      <c r="M2118" s="1">
        <v>2.86E-2</v>
      </c>
      <c r="N2118" s="1" t="s">
        <v>7355</v>
      </c>
      <c r="O2118" s="1" t="s">
        <v>7356</v>
      </c>
      <c r="P2118" s="1">
        <v>0.65</v>
      </c>
      <c r="Q2118" s="1">
        <v>0.23</v>
      </c>
      <c r="R2118" s="1">
        <v>1.2E-2</v>
      </c>
      <c r="S2118" s="38">
        <v>43678</v>
      </c>
      <c r="T2118" s="1">
        <v>0.69</v>
      </c>
      <c r="U2118" s="1" t="s">
        <v>7357</v>
      </c>
      <c r="V2118" s="1">
        <v>8.3000000000000001E-3</v>
      </c>
      <c r="W2118" s="1" t="s">
        <v>7358</v>
      </c>
      <c r="X2118" s="1" t="b">
        <v>0</v>
      </c>
      <c r="Y2118" s="1" t="b">
        <v>0</v>
      </c>
    </row>
    <row r="2119" spans="1:25" x14ac:dyDescent="0.25">
      <c r="A2119" s="1" t="s">
        <v>8277</v>
      </c>
      <c r="B2119" s="1" t="s">
        <v>8278</v>
      </c>
      <c r="C2119" s="1" t="str">
        <f>VLOOKUP(B2119,店铺SKU信息!E:F,2,0)</f>
        <v>AGCY4064-Navy Blue-XL</v>
      </c>
      <c r="D2119" s="1" t="s">
        <v>8279</v>
      </c>
      <c r="E2119" s="1" t="s">
        <v>8503</v>
      </c>
      <c r="F2119" s="1" t="s">
        <v>7352</v>
      </c>
      <c r="G2119" s="1">
        <v>12.25</v>
      </c>
      <c r="H2119" s="1">
        <v>9.65</v>
      </c>
      <c r="I2119" s="1">
        <v>1.8</v>
      </c>
      <c r="J2119" s="1" t="s">
        <v>7353</v>
      </c>
      <c r="K2119" s="1">
        <v>0.51</v>
      </c>
      <c r="L2119" s="1" t="s">
        <v>7354</v>
      </c>
      <c r="M2119" s="1">
        <v>0.1231</v>
      </c>
      <c r="N2119" s="1" t="s">
        <v>7355</v>
      </c>
      <c r="O2119" s="1" t="s">
        <v>7356</v>
      </c>
      <c r="P2119" s="1">
        <v>0.65</v>
      </c>
      <c r="Q2119" s="1">
        <v>0.23</v>
      </c>
      <c r="R2119" s="1">
        <v>5.16E-2</v>
      </c>
      <c r="S2119" s="38">
        <v>43678</v>
      </c>
      <c r="T2119" s="1">
        <v>0.69</v>
      </c>
      <c r="U2119" s="1" t="s">
        <v>7357</v>
      </c>
      <c r="V2119" s="1">
        <v>3.56E-2</v>
      </c>
      <c r="W2119" s="1" t="s">
        <v>7358</v>
      </c>
      <c r="X2119" s="1" t="b">
        <v>0</v>
      </c>
      <c r="Y2119" s="1" t="b">
        <v>0</v>
      </c>
    </row>
    <row r="2120" spans="1:25" x14ac:dyDescent="0.25">
      <c r="A2120" s="1" t="s">
        <v>8624</v>
      </c>
      <c r="B2120" s="1" t="s">
        <v>8625</v>
      </c>
      <c r="C2120" s="1" t="str">
        <f>VLOOKUP(B2120,店铺SKU信息!E:F,2,0)</f>
        <v>AGCY6812-White-M</v>
      </c>
      <c r="D2120" s="1" t="s">
        <v>8626</v>
      </c>
      <c r="E2120" s="1" t="s">
        <v>8503</v>
      </c>
      <c r="F2120" s="1" t="s">
        <v>7352</v>
      </c>
      <c r="G2120" s="1">
        <v>13.07</v>
      </c>
      <c r="H2120" s="1">
        <v>10.28</v>
      </c>
      <c r="I2120" s="1">
        <v>0.79</v>
      </c>
      <c r="J2120" s="1" t="s">
        <v>7353</v>
      </c>
      <c r="K2120" s="1">
        <v>0.2</v>
      </c>
      <c r="L2120" s="1" t="s">
        <v>7354</v>
      </c>
      <c r="M2120" s="1">
        <v>6.1400000000000003E-2</v>
      </c>
      <c r="N2120" s="1" t="s">
        <v>7355</v>
      </c>
      <c r="O2120" s="1" t="s">
        <v>7356</v>
      </c>
      <c r="P2120" s="1">
        <v>0.23</v>
      </c>
      <c r="Q2120" s="1">
        <v>0</v>
      </c>
      <c r="R2120" s="1">
        <v>1.3899999999999999E-2</v>
      </c>
      <c r="S2120" s="38">
        <v>43678</v>
      </c>
      <c r="T2120" s="1">
        <v>0.69</v>
      </c>
      <c r="U2120" s="1" t="s">
        <v>7357</v>
      </c>
      <c r="V2120" s="1">
        <v>9.5999999999999992E-3</v>
      </c>
      <c r="W2120" s="1" t="s">
        <v>7358</v>
      </c>
      <c r="X2120" s="1" t="b">
        <v>0</v>
      </c>
      <c r="Y2120" s="1" t="b">
        <v>0</v>
      </c>
    </row>
    <row r="2121" spans="1:25" x14ac:dyDescent="0.25">
      <c r="A2121" s="1" t="s">
        <v>7375</v>
      </c>
      <c r="B2121" s="1" t="s">
        <v>7376</v>
      </c>
      <c r="C2121" s="1" t="str">
        <f>VLOOKUP(B2121,店铺SKU信息!E:F,2,0)</f>
        <v>AGM4896-Blue-XL</v>
      </c>
      <c r="D2121" s="1" t="s">
        <v>2931</v>
      </c>
      <c r="E2121" s="1" t="s">
        <v>8503</v>
      </c>
      <c r="F2121" s="1" t="s">
        <v>7352</v>
      </c>
      <c r="G2121" s="1">
        <v>13.69</v>
      </c>
      <c r="H2121" s="1">
        <v>3.9</v>
      </c>
      <c r="I2121" s="1">
        <v>2.1</v>
      </c>
      <c r="J2121" s="1" t="s">
        <v>7353</v>
      </c>
      <c r="K2121" s="1">
        <v>1.05</v>
      </c>
      <c r="L2121" s="1" t="s">
        <v>7354</v>
      </c>
      <c r="M2121" s="1">
        <v>6.4799999999999996E-2</v>
      </c>
      <c r="N2121" s="1" t="s">
        <v>7355</v>
      </c>
      <c r="O2121" s="1" t="s">
        <v>7356</v>
      </c>
      <c r="P2121" s="1">
        <v>0.39</v>
      </c>
      <c r="Q2121" s="1">
        <v>0</v>
      </c>
      <c r="R2121" s="1">
        <v>2.5100000000000001E-2</v>
      </c>
      <c r="S2121" s="38">
        <v>43678</v>
      </c>
      <c r="T2121" s="1">
        <v>0.69</v>
      </c>
      <c r="U2121" s="1" t="s">
        <v>7357</v>
      </c>
      <c r="V2121" s="1">
        <v>1.7299999999999999E-2</v>
      </c>
      <c r="W2121" s="1" t="s">
        <v>7358</v>
      </c>
      <c r="X2121" s="1" t="b">
        <v>0</v>
      </c>
      <c r="Y2121" s="1" t="b">
        <v>0</v>
      </c>
    </row>
    <row r="2122" spans="1:25" x14ac:dyDescent="0.25">
      <c r="A2122" s="1" t="s">
        <v>7806</v>
      </c>
      <c r="B2122" s="1" t="s">
        <v>7807</v>
      </c>
      <c r="C2122" s="1" t="str">
        <f>VLOOKUP(B2122,店铺SKU信息!E:F,2,0)</f>
        <v>AGCY4063-White-XL</v>
      </c>
      <c r="D2122" s="1" t="s">
        <v>2975</v>
      </c>
      <c r="E2122" s="1" t="s">
        <v>8503</v>
      </c>
      <c r="F2122" s="1" t="s">
        <v>7352</v>
      </c>
      <c r="G2122" s="1">
        <v>13.07</v>
      </c>
      <c r="H2122" s="1">
        <v>10.28</v>
      </c>
      <c r="I2122" s="1">
        <v>0.79</v>
      </c>
      <c r="J2122" s="1" t="s">
        <v>7353</v>
      </c>
      <c r="K2122" s="1">
        <v>0.2</v>
      </c>
      <c r="L2122" s="1" t="s">
        <v>7354</v>
      </c>
      <c r="M2122" s="1">
        <v>6.1400000000000003E-2</v>
      </c>
      <c r="N2122" s="1" t="s">
        <v>7355</v>
      </c>
      <c r="O2122" s="1" t="s">
        <v>7356</v>
      </c>
      <c r="P2122" s="1">
        <v>2.42</v>
      </c>
      <c r="Q2122" s="1">
        <v>0</v>
      </c>
      <c r="R2122" s="1">
        <v>0.14860000000000001</v>
      </c>
      <c r="S2122" s="38">
        <v>43678</v>
      </c>
      <c r="T2122" s="1">
        <v>0.69</v>
      </c>
      <c r="U2122" s="1" t="s">
        <v>7357</v>
      </c>
      <c r="V2122" s="1">
        <v>0.10249999999999999</v>
      </c>
      <c r="W2122" s="1" t="s">
        <v>7358</v>
      </c>
      <c r="X2122" s="1" t="b">
        <v>0</v>
      </c>
      <c r="Y2122" s="1" t="b">
        <v>0</v>
      </c>
    </row>
    <row r="2123" spans="1:25" x14ac:dyDescent="0.25">
      <c r="A2123" s="1" t="s">
        <v>7377</v>
      </c>
      <c r="B2123" s="1" t="s">
        <v>7378</v>
      </c>
      <c r="C2123" s="1" t="str">
        <f>VLOOKUP(B2123,店铺SKU信息!E:F,2,0)</f>
        <v>AGCY6768-Red-XL</v>
      </c>
      <c r="D2123" s="1" t="s">
        <v>7379</v>
      </c>
      <c r="E2123" s="1" t="s">
        <v>8503</v>
      </c>
      <c r="F2123" s="1" t="s">
        <v>7352</v>
      </c>
      <c r="G2123" s="1">
        <v>12.99</v>
      </c>
      <c r="H2123" s="1">
        <v>10.24</v>
      </c>
      <c r="I2123" s="1">
        <v>0.94</v>
      </c>
      <c r="J2123" s="1" t="s">
        <v>7353</v>
      </c>
      <c r="K2123" s="1">
        <v>0.2</v>
      </c>
      <c r="L2123" s="1" t="s">
        <v>7354</v>
      </c>
      <c r="M2123" s="1">
        <v>7.2400000000000006E-2</v>
      </c>
      <c r="N2123" s="1" t="s">
        <v>7355</v>
      </c>
      <c r="O2123" s="1" t="s">
        <v>7356</v>
      </c>
      <c r="P2123" s="1">
        <v>0.61</v>
      </c>
      <c r="Q2123" s="1">
        <v>0.06</v>
      </c>
      <c r="R2123" s="1">
        <v>3.9699999999999999E-2</v>
      </c>
      <c r="S2123" s="38">
        <v>43678</v>
      </c>
      <c r="T2123" s="1">
        <v>0.69</v>
      </c>
      <c r="U2123" s="1" t="s">
        <v>7357</v>
      </c>
      <c r="V2123" s="1">
        <v>2.7400000000000001E-2</v>
      </c>
      <c r="W2123" s="1" t="s">
        <v>7358</v>
      </c>
      <c r="X2123" s="1" t="b">
        <v>0</v>
      </c>
      <c r="Y2123" s="1" t="b">
        <v>0</v>
      </c>
    </row>
    <row r="2124" spans="1:25" x14ac:dyDescent="0.25">
      <c r="A2124" s="1" t="s">
        <v>8332</v>
      </c>
      <c r="B2124" s="1" t="s">
        <v>8333</v>
      </c>
      <c r="C2124" s="1" t="str">
        <f>VLOOKUP(B2124,店铺SKU信息!E:F,2,0)</f>
        <v>AGCY4125-Black-XL</v>
      </c>
      <c r="D2124" s="1" t="s">
        <v>8334</v>
      </c>
      <c r="E2124" s="1" t="s">
        <v>8503</v>
      </c>
      <c r="F2124" s="1" t="s">
        <v>7352</v>
      </c>
      <c r="G2124" s="1">
        <v>12.85</v>
      </c>
      <c r="H2124" s="1">
        <v>9.9</v>
      </c>
      <c r="I2124" s="1">
        <v>1</v>
      </c>
      <c r="J2124" s="1" t="s">
        <v>7353</v>
      </c>
      <c r="K2124" s="1">
        <v>0.36</v>
      </c>
      <c r="L2124" s="1" t="s">
        <v>7354</v>
      </c>
      <c r="M2124" s="1">
        <v>7.3599999999999999E-2</v>
      </c>
      <c r="N2124" s="1" t="s">
        <v>7355</v>
      </c>
      <c r="O2124" s="1" t="s">
        <v>7356</v>
      </c>
      <c r="P2124" s="1">
        <v>0.55000000000000004</v>
      </c>
      <c r="Q2124" s="1">
        <v>0.03</v>
      </c>
      <c r="R2124" s="1">
        <v>3.7999999999999999E-2</v>
      </c>
      <c r="S2124" s="38">
        <v>43678</v>
      </c>
      <c r="T2124" s="1">
        <v>0.69</v>
      </c>
      <c r="U2124" s="1" t="s">
        <v>7357</v>
      </c>
      <c r="V2124" s="1">
        <v>2.6200000000000001E-2</v>
      </c>
      <c r="W2124" s="1" t="s">
        <v>7358</v>
      </c>
      <c r="X2124" s="1" t="b">
        <v>0</v>
      </c>
      <c r="Y2124" s="1" t="b">
        <v>0</v>
      </c>
    </row>
    <row r="2125" spans="1:25" x14ac:dyDescent="0.25">
      <c r="A2125" s="1" t="s">
        <v>8359</v>
      </c>
      <c r="B2125" s="1" t="s">
        <v>8360</v>
      </c>
      <c r="C2125" s="1" t="str">
        <f>VLOOKUP(B2125,店铺SKU信息!E:F,2,0)</f>
        <v>AGCY6840-White-S</v>
      </c>
      <c r="D2125" s="1" t="s">
        <v>8361</v>
      </c>
      <c r="E2125" s="1" t="s">
        <v>8503</v>
      </c>
      <c r="F2125" s="1" t="s">
        <v>7352</v>
      </c>
      <c r="G2125" s="1">
        <v>11.85</v>
      </c>
      <c r="H2125" s="1">
        <v>10</v>
      </c>
      <c r="I2125" s="1">
        <v>1.5</v>
      </c>
      <c r="J2125" s="1" t="s">
        <v>7353</v>
      </c>
      <c r="K2125" s="1">
        <v>0.57999999999999996</v>
      </c>
      <c r="L2125" s="1" t="s">
        <v>7354</v>
      </c>
      <c r="M2125" s="1">
        <v>0.1028</v>
      </c>
      <c r="N2125" s="1" t="s">
        <v>7355</v>
      </c>
      <c r="O2125" s="1" t="s">
        <v>7356</v>
      </c>
      <c r="P2125" s="1">
        <v>1</v>
      </c>
      <c r="Q2125" s="1">
        <v>0.06</v>
      </c>
      <c r="R2125" s="1">
        <v>9.6199999999999994E-2</v>
      </c>
      <c r="S2125" s="38">
        <v>43678</v>
      </c>
      <c r="T2125" s="1">
        <v>0.69</v>
      </c>
      <c r="U2125" s="1" t="s">
        <v>7357</v>
      </c>
      <c r="V2125" s="1">
        <v>6.6400000000000001E-2</v>
      </c>
      <c r="W2125" s="1" t="s">
        <v>7358</v>
      </c>
      <c r="X2125" s="1" t="b">
        <v>0</v>
      </c>
      <c r="Y2125" s="1" t="b">
        <v>0</v>
      </c>
    </row>
    <row r="2126" spans="1:25" x14ac:dyDescent="0.25">
      <c r="A2126" s="1" t="s">
        <v>7373</v>
      </c>
      <c r="B2126" s="1" t="s">
        <v>7374</v>
      </c>
      <c r="C2126" s="1" t="str">
        <f>VLOOKUP(B2126,店铺SKU信息!E:F,2,0)</f>
        <v>AGCY6752-Red White Plaid-M</v>
      </c>
      <c r="D2126" s="1" t="s">
        <v>3014</v>
      </c>
      <c r="E2126" s="1" t="s">
        <v>8503</v>
      </c>
      <c r="F2126" s="1" t="s">
        <v>7352</v>
      </c>
      <c r="G2126" s="1">
        <v>13.07</v>
      </c>
      <c r="H2126" s="1">
        <v>10.28</v>
      </c>
      <c r="I2126" s="1">
        <v>0.79</v>
      </c>
      <c r="J2126" s="1" t="s">
        <v>7353</v>
      </c>
      <c r="K2126" s="1">
        <v>0.2</v>
      </c>
      <c r="L2126" s="1" t="s">
        <v>7354</v>
      </c>
      <c r="M2126" s="1">
        <v>6.1400000000000003E-2</v>
      </c>
      <c r="N2126" s="1" t="s">
        <v>7355</v>
      </c>
      <c r="O2126" s="1" t="s">
        <v>7356</v>
      </c>
      <c r="P2126" s="1">
        <v>1</v>
      </c>
      <c r="Q2126" s="1">
        <v>0.06</v>
      </c>
      <c r="R2126" s="1">
        <v>5.7500000000000002E-2</v>
      </c>
      <c r="S2126" s="38">
        <v>43678</v>
      </c>
      <c r="T2126" s="1">
        <v>0.69</v>
      </c>
      <c r="U2126" s="1" t="s">
        <v>7357</v>
      </c>
      <c r="V2126" s="1">
        <v>3.9600000000000003E-2</v>
      </c>
      <c r="W2126" s="1" t="s">
        <v>7358</v>
      </c>
      <c r="X2126" s="1" t="b">
        <v>0</v>
      </c>
      <c r="Y2126" s="1" t="b">
        <v>0</v>
      </c>
    </row>
    <row r="2127" spans="1:25" x14ac:dyDescent="0.25">
      <c r="A2127" s="1" t="s">
        <v>8627</v>
      </c>
      <c r="B2127" s="1" t="s">
        <v>8628</v>
      </c>
      <c r="C2127" s="1" t="str">
        <f>VLOOKUP(B2127,店铺SKU信息!E:F,2,0)</f>
        <v>AGCY46144-Burgundy Red Polka-2XL</v>
      </c>
      <c r="D2127" s="1" t="s">
        <v>8629</v>
      </c>
      <c r="E2127" s="1" t="s">
        <v>8503</v>
      </c>
      <c r="F2127" s="1" t="s">
        <v>7352</v>
      </c>
      <c r="G2127" s="1">
        <v>12.4</v>
      </c>
      <c r="H2127" s="1">
        <v>9.84</v>
      </c>
      <c r="I2127" s="1">
        <v>1.46</v>
      </c>
      <c r="J2127" s="1" t="s">
        <v>7353</v>
      </c>
      <c r="K2127" s="1">
        <v>0.55000000000000004</v>
      </c>
      <c r="L2127" s="1" t="s">
        <v>7354</v>
      </c>
      <c r="M2127" s="1">
        <v>0.10290000000000001</v>
      </c>
      <c r="N2127" s="1" t="s">
        <v>7355</v>
      </c>
      <c r="O2127" s="1" t="s">
        <v>7356</v>
      </c>
      <c r="P2127" s="1">
        <v>0.16</v>
      </c>
      <c r="Q2127" s="1">
        <v>0.13</v>
      </c>
      <c r="R2127" s="1">
        <v>3.3E-3</v>
      </c>
      <c r="S2127" s="38">
        <v>43678</v>
      </c>
      <c r="T2127" s="1">
        <v>0.69</v>
      </c>
      <c r="U2127" s="1" t="s">
        <v>7357</v>
      </c>
      <c r="V2127" s="1">
        <v>2.3E-3</v>
      </c>
      <c r="W2127" s="1" t="s">
        <v>7358</v>
      </c>
      <c r="X2127" s="1" t="b">
        <v>0</v>
      </c>
      <c r="Y2127" s="1" t="b">
        <v>0</v>
      </c>
    </row>
    <row r="2128" spans="1:25" x14ac:dyDescent="0.25">
      <c r="A2128" s="1" t="s">
        <v>8338</v>
      </c>
      <c r="B2128" s="1" t="s">
        <v>8339</v>
      </c>
      <c r="C2128" s="1" t="str">
        <f>VLOOKUP(B2128,店铺SKU信息!E:F,2,0)</f>
        <v>AGCY1031-Black Stripe-L</v>
      </c>
      <c r="D2128" s="1" t="s">
        <v>3791</v>
      </c>
      <c r="E2128" s="1" t="s">
        <v>8503</v>
      </c>
      <c r="F2128" s="1" t="s">
        <v>7352</v>
      </c>
      <c r="G2128" s="1">
        <v>9.3000000000000007</v>
      </c>
      <c r="H2128" s="1">
        <v>2.2999999999999998</v>
      </c>
      <c r="I2128" s="1">
        <v>1.6</v>
      </c>
      <c r="J2128" s="1" t="s">
        <v>7353</v>
      </c>
      <c r="K2128" s="1">
        <v>0.25</v>
      </c>
      <c r="L2128" s="1" t="s">
        <v>7354</v>
      </c>
      <c r="M2128" s="1">
        <v>1.9800000000000002E-2</v>
      </c>
      <c r="N2128" s="1" t="s">
        <v>7355</v>
      </c>
      <c r="O2128" s="1" t="s">
        <v>7356</v>
      </c>
      <c r="P2128" s="1">
        <v>1.84</v>
      </c>
      <c r="Q2128" s="1">
        <v>0</v>
      </c>
      <c r="R2128" s="1">
        <v>3.6400000000000002E-2</v>
      </c>
      <c r="S2128" s="38">
        <v>43678</v>
      </c>
      <c r="T2128" s="1">
        <v>0.69</v>
      </c>
      <c r="U2128" s="1" t="s">
        <v>7357</v>
      </c>
      <c r="V2128" s="1">
        <v>2.5100000000000001E-2</v>
      </c>
      <c r="W2128" s="1" t="s">
        <v>7358</v>
      </c>
      <c r="X2128" s="1" t="b">
        <v>0</v>
      </c>
      <c r="Y2128" s="1" t="b">
        <v>0</v>
      </c>
    </row>
    <row r="2129" spans="1:25" x14ac:dyDescent="0.25">
      <c r="A2129" s="1" t="s">
        <v>8630</v>
      </c>
      <c r="B2129" s="1" t="s">
        <v>8631</v>
      </c>
      <c r="C2129" s="1" t="str">
        <f>VLOOKUP(B2129,店铺SKU信息!E:F,2,0)</f>
        <v>AGCY4064-Gray-XL</v>
      </c>
      <c r="D2129" s="1" t="s">
        <v>8632</v>
      </c>
      <c r="E2129" s="1" t="s">
        <v>8503</v>
      </c>
      <c r="F2129" s="1" t="s">
        <v>7352</v>
      </c>
      <c r="G2129" s="1">
        <v>12.25</v>
      </c>
      <c r="H2129" s="1">
        <v>9.65</v>
      </c>
      <c r="I2129" s="1">
        <v>1.8</v>
      </c>
      <c r="J2129" s="1" t="s">
        <v>7353</v>
      </c>
      <c r="K2129" s="1">
        <v>0.51</v>
      </c>
      <c r="L2129" s="1" t="s">
        <v>7354</v>
      </c>
      <c r="M2129" s="1">
        <v>0.1231</v>
      </c>
      <c r="N2129" s="1" t="s">
        <v>7355</v>
      </c>
      <c r="O2129" s="1" t="s">
        <v>7356</v>
      </c>
      <c r="P2129" s="1">
        <v>6.45</v>
      </c>
      <c r="Q2129" s="1">
        <v>2.2599999999999998</v>
      </c>
      <c r="R2129" s="1">
        <v>0.5161</v>
      </c>
      <c r="S2129" s="38">
        <v>43678</v>
      </c>
      <c r="T2129" s="1">
        <v>0.69</v>
      </c>
      <c r="U2129" s="1" t="s">
        <v>7357</v>
      </c>
      <c r="V2129" s="1">
        <v>0.35610000000000003</v>
      </c>
      <c r="W2129" s="1" t="s">
        <v>7358</v>
      </c>
      <c r="X2129" s="1" t="b">
        <v>0</v>
      </c>
      <c r="Y2129" s="1" t="b">
        <v>0</v>
      </c>
    </row>
    <row r="2130" spans="1:25" x14ac:dyDescent="0.25">
      <c r="A2130" s="1" t="s">
        <v>7440</v>
      </c>
      <c r="B2130" s="1" t="s">
        <v>7441</v>
      </c>
      <c r="C2130" s="1" t="str">
        <f>VLOOKUP(B2130,店铺SKU信息!E:F,2,0)</f>
        <v>AGM48999-Blue-3XL</v>
      </c>
      <c r="D2130" s="1" t="s">
        <v>5208</v>
      </c>
      <c r="E2130" s="1" t="s">
        <v>8503</v>
      </c>
      <c r="F2130" s="1" t="s">
        <v>7352</v>
      </c>
      <c r="G2130" s="1">
        <v>11.7</v>
      </c>
      <c r="H2130" s="1">
        <v>9.5</v>
      </c>
      <c r="I2130" s="1">
        <v>1.7</v>
      </c>
      <c r="J2130" s="1" t="s">
        <v>7353</v>
      </c>
      <c r="K2130" s="1">
        <v>0.9</v>
      </c>
      <c r="L2130" s="1" t="s">
        <v>7354</v>
      </c>
      <c r="M2130" s="1">
        <v>0.1091</v>
      </c>
      <c r="N2130" s="1" t="s">
        <v>7355</v>
      </c>
      <c r="O2130" s="1" t="s">
        <v>7356</v>
      </c>
      <c r="P2130" s="1">
        <v>0.55000000000000004</v>
      </c>
      <c r="Q2130" s="1">
        <v>0</v>
      </c>
      <c r="R2130" s="1">
        <v>5.9799999999999999E-2</v>
      </c>
      <c r="S2130" s="38">
        <v>43678</v>
      </c>
      <c r="T2130" s="1">
        <v>0.69</v>
      </c>
      <c r="U2130" s="1" t="s">
        <v>7357</v>
      </c>
      <c r="V2130" s="1">
        <v>4.1300000000000003E-2</v>
      </c>
      <c r="W2130" s="1" t="s">
        <v>7358</v>
      </c>
      <c r="X2130" s="1" t="b">
        <v>0</v>
      </c>
      <c r="Y2130" s="1" t="b">
        <v>0</v>
      </c>
    </row>
    <row r="2131" spans="1:25" x14ac:dyDescent="0.25">
      <c r="A2131" s="1" t="s">
        <v>8146</v>
      </c>
      <c r="B2131" s="1" t="s">
        <v>8147</v>
      </c>
      <c r="C2131" s="1" t="str">
        <f>VLOOKUP(B2131,店铺SKU信息!E:F,2,0)</f>
        <v>AGM42566-Purple-XL</v>
      </c>
      <c r="D2131" s="1" t="s">
        <v>8148</v>
      </c>
      <c r="E2131" s="1" t="s">
        <v>8503</v>
      </c>
      <c r="F2131" s="1" t="s">
        <v>7352</v>
      </c>
      <c r="G2131" s="1">
        <v>10.5</v>
      </c>
      <c r="H2131" s="1">
        <v>3.8</v>
      </c>
      <c r="I2131" s="1">
        <v>2.2999999999999998</v>
      </c>
      <c r="J2131" s="1" t="s">
        <v>7353</v>
      </c>
      <c r="K2131" s="1">
        <v>0.6</v>
      </c>
      <c r="L2131" s="1" t="s">
        <v>7354</v>
      </c>
      <c r="M2131" s="1">
        <v>5.3100000000000001E-2</v>
      </c>
      <c r="N2131" s="1" t="s">
        <v>7355</v>
      </c>
      <c r="O2131" s="1" t="s">
        <v>7356</v>
      </c>
      <c r="P2131" s="1">
        <v>0.1</v>
      </c>
      <c r="Q2131" s="1">
        <v>0</v>
      </c>
      <c r="R2131" s="1">
        <v>5.1000000000000004E-3</v>
      </c>
      <c r="S2131" s="38">
        <v>43678</v>
      </c>
      <c r="T2131" s="1">
        <v>0.69</v>
      </c>
      <c r="U2131" s="1" t="s">
        <v>7357</v>
      </c>
      <c r="V2131" s="1">
        <v>3.5000000000000001E-3</v>
      </c>
      <c r="W2131" s="1" t="s">
        <v>7358</v>
      </c>
      <c r="X2131" s="1" t="b">
        <v>0</v>
      </c>
      <c r="Y2131" s="1" t="b">
        <v>0</v>
      </c>
    </row>
    <row r="2132" spans="1:25" x14ac:dyDescent="0.25">
      <c r="A2132" s="1" t="s">
        <v>7698</v>
      </c>
      <c r="B2132" s="1" t="s">
        <v>7699</v>
      </c>
      <c r="C2132" s="1" t="str">
        <f>VLOOKUP(B2132,店铺SKU信息!E:F,2,0)</f>
        <v>AGCY41011-Red-L</v>
      </c>
      <c r="D2132" s="1" t="s">
        <v>3562</v>
      </c>
      <c r="E2132" s="1" t="s">
        <v>8503</v>
      </c>
      <c r="F2132" s="1" t="s">
        <v>7352</v>
      </c>
      <c r="G2132" s="1">
        <v>12.48</v>
      </c>
      <c r="H2132" s="1">
        <v>9.41</v>
      </c>
      <c r="I2132" s="1">
        <v>1.33</v>
      </c>
      <c r="J2132" s="1" t="s">
        <v>7353</v>
      </c>
      <c r="K2132" s="1">
        <v>0.57999999999999996</v>
      </c>
      <c r="L2132" s="1" t="s">
        <v>7354</v>
      </c>
      <c r="M2132" s="1">
        <v>9.06E-2</v>
      </c>
      <c r="N2132" s="1" t="s">
        <v>7355</v>
      </c>
      <c r="O2132" s="1" t="s">
        <v>7356</v>
      </c>
      <c r="P2132" s="1">
        <v>2</v>
      </c>
      <c r="Q2132" s="1">
        <v>0</v>
      </c>
      <c r="R2132" s="1">
        <v>0.18129999999999999</v>
      </c>
      <c r="S2132" s="38">
        <v>43678</v>
      </c>
      <c r="T2132" s="1">
        <v>0.69</v>
      </c>
      <c r="U2132" s="1" t="s">
        <v>7357</v>
      </c>
      <c r="V2132" s="1">
        <v>0.12509999999999999</v>
      </c>
      <c r="W2132" s="1" t="s">
        <v>7358</v>
      </c>
      <c r="X2132" s="1" t="b">
        <v>0</v>
      </c>
      <c r="Y2132" s="1" t="b">
        <v>0</v>
      </c>
    </row>
    <row r="2133" spans="1:25" x14ac:dyDescent="0.25">
      <c r="A2133" s="1" t="s">
        <v>8633</v>
      </c>
      <c r="B2133" s="1" t="s">
        <v>8634</v>
      </c>
      <c r="C2133" s="1" t="str">
        <f>VLOOKUP(B2133,店铺SKU信息!E:F,2,0)</f>
        <v>AGCY30211-Burgundy-S</v>
      </c>
      <c r="D2133" s="1" t="s">
        <v>8635</v>
      </c>
      <c r="E2133" s="1" t="s">
        <v>8503</v>
      </c>
      <c r="F2133" s="1" t="s">
        <v>7352</v>
      </c>
      <c r="G2133" s="1">
        <v>10.7</v>
      </c>
      <c r="H2133" s="1">
        <v>4.5</v>
      </c>
      <c r="I2133" s="1">
        <v>0.8</v>
      </c>
      <c r="J2133" s="1" t="s">
        <v>7353</v>
      </c>
      <c r="K2133" s="1">
        <v>0.25</v>
      </c>
      <c r="L2133" s="1" t="s">
        <v>7354</v>
      </c>
      <c r="M2133" s="1">
        <v>2.2200000000000001E-2</v>
      </c>
      <c r="N2133" s="1" t="s">
        <v>7355</v>
      </c>
      <c r="O2133" s="1" t="s">
        <v>7356</v>
      </c>
      <c r="P2133" s="1">
        <v>0.32</v>
      </c>
      <c r="Q2133" s="1">
        <v>0.26</v>
      </c>
      <c r="R2133" s="1">
        <v>1.4E-3</v>
      </c>
      <c r="S2133" s="38">
        <v>43678</v>
      </c>
      <c r="T2133" s="1">
        <v>0.69</v>
      </c>
      <c r="U2133" s="1" t="s">
        <v>7357</v>
      </c>
      <c r="V2133" s="1">
        <v>1E-3</v>
      </c>
      <c r="W2133" s="1" t="s">
        <v>7358</v>
      </c>
      <c r="X2133" s="1" t="b">
        <v>0</v>
      </c>
      <c r="Y2133" s="1" t="b">
        <v>0</v>
      </c>
    </row>
    <row r="2134" spans="1:25" x14ac:dyDescent="0.25">
      <c r="A2134" s="1" t="s">
        <v>8636</v>
      </c>
      <c r="B2134" s="1" t="s">
        <v>8637</v>
      </c>
      <c r="C2134" s="1" t="str">
        <f>VLOOKUP(B2134,店铺SKU信息!E:F,2,0)</f>
        <v>AGCY30222-Burgundy-S</v>
      </c>
      <c r="D2134" s="1" t="s">
        <v>8638</v>
      </c>
      <c r="E2134" s="1" t="s">
        <v>8503</v>
      </c>
      <c r="F2134" s="1" t="s">
        <v>7352</v>
      </c>
      <c r="G2134" s="1">
        <v>10.7</v>
      </c>
      <c r="H2134" s="1">
        <v>4.5</v>
      </c>
      <c r="I2134" s="1">
        <v>0.8</v>
      </c>
      <c r="J2134" s="1" t="s">
        <v>7353</v>
      </c>
      <c r="K2134" s="1">
        <v>0.25</v>
      </c>
      <c r="L2134" s="1" t="s">
        <v>7354</v>
      </c>
      <c r="M2134" s="1">
        <v>2.2200000000000001E-2</v>
      </c>
      <c r="N2134" s="1" t="s">
        <v>7355</v>
      </c>
      <c r="O2134" s="1" t="s">
        <v>7356</v>
      </c>
      <c r="P2134" s="1">
        <v>0.81</v>
      </c>
      <c r="Q2134" s="1">
        <v>0.65</v>
      </c>
      <c r="R2134" s="1">
        <v>3.5999999999999999E-3</v>
      </c>
      <c r="S2134" s="38">
        <v>43678</v>
      </c>
      <c r="T2134" s="1">
        <v>0.69</v>
      </c>
      <c r="U2134" s="1" t="s">
        <v>7357</v>
      </c>
      <c r="V2134" s="1">
        <v>2.5000000000000001E-3</v>
      </c>
      <c r="W2134" s="1" t="s">
        <v>7358</v>
      </c>
      <c r="X2134" s="1" t="b">
        <v>0</v>
      </c>
      <c r="Y2134" s="1" t="b">
        <v>0</v>
      </c>
    </row>
    <row r="2135" spans="1:25" x14ac:dyDescent="0.25">
      <c r="A2135" s="1" t="s">
        <v>8455</v>
      </c>
      <c r="B2135" s="1" t="s">
        <v>8456</v>
      </c>
      <c r="C2135" s="1" t="str">
        <f>VLOOKUP(B2135,店铺SKU信息!E:F,2,0)</f>
        <v>AGCY49255-White-S</v>
      </c>
      <c r="D2135" s="1" t="s">
        <v>8457</v>
      </c>
      <c r="E2135" s="1" t="s">
        <v>8503</v>
      </c>
      <c r="F2135" s="1" t="s">
        <v>7352</v>
      </c>
      <c r="G2135" s="1">
        <v>12.3</v>
      </c>
      <c r="H2135" s="1">
        <v>8.9</v>
      </c>
      <c r="I2135" s="1">
        <v>1.3</v>
      </c>
      <c r="J2135" s="1" t="s">
        <v>7353</v>
      </c>
      <c r="K2135" s="1">
        <v>0.55000000000000004</v>
      </c>
      <c r="L2135" s="1" t="s">
        <v>7354</v>
      </c>
      <c r="M2135" s="1">
        <v>8.2299999999999998E-2</v>
      </c>
      <c r="N2135" s="1" t="s">
        <v>7355</v>
      </c>
      <c r="O2135" s="1" t="s">
        <v>7356</v>
      </c>
      <c r="P2135" s="1">
        <v>0.65</v>
      </c>
      <c r="Q2135" s="1">
        <v>0.23</v>
      </c>
      <c r="R2135" s="1">
        <v>3.4500000000000003E-2</v>
      </c>
      <c r="S2135" s="38">
        <v>43678</v>
      </c>
      <c r="T2135" s="1">
        <v>0.69</v>
      </c>
      <c r="U2135" s="1" t="s">
        <v>7357</v>
      </c>
      <c r="V2135" s="1">
        <v>2.3800000000000002E-2</v>
      </c>
      <c r="W2135" s="1" t="s">
        <v>7358</v>
      </c>
      <c r="X2135" s="1" t="b">
        <v>0</v>
      </c>
      <c r="Y2135" s="1" t="b">
        <v>0</v>
      </c>
    </row>
    <row r="2136" spans="1:25" x14ac:dyDescent="0.25">
      <c r="A2136" s="1" t="s">
        <v>7843</v>
      </c>
      <c r="B2136" s="1" t="s">
        <v>7844</v>
      </c>
      <c r="C2136" s="1" t="str">
        <f>VLOOKUP(B2136,店铺SKU信息!E:F,2,0)</f>
        <v>AGCY6876-Black-L</v>
      </c>
      <c r="D2136" s="1" t="s">
        <v>3285</v>
      </c>
      <c r="E2136" s="1" t="s">
        <v>8503</v>
      </c>
      <c r="F2136" s="1" t="s">
        <v>7352</v>
      </c>
      <c r="G2136" s="1">
        <v>11.45</v>
      </c>
      <c r="H2136" s="1">
        <v>10.199999999999999</v>
      </c>
      <c r="I2136" s="1">
        <v>1.95</v>
      </c>
      <c r="J2136" s="1" t="s">
        <v>7353</v>
      </c>
      <c r="K2136" s="1">
        <v>0.55000000000000004</v>
      </c>
      <c r="L2136" s="1" t="s">
        <v>7354</v>
      </c>
      <c r="M2136" s="1">
        <v>0.13170000000000001</v>
      </c>
      <c r="N2136" s="1" t="s">
        <v>7355</v>
      </c>
      <c r="O2136" s="1" t="s">
        <v>7356</v>
      </c>
      <c r="P2136" s="1">
        <v>3.1</v>
      </c>
      <c r="Q2136" s="1">
        <v>0</v>
      </c>
      <c r="R2136" s="1">
        <v>0.40770000000000001</v>
      </c>
      <c r="S2136" s="38">
        <v>43678</v>
      </c>
      <c r="T2136" s="1">
        <v>0.69</v>
      </c>
      <c r="U2136" s="1" t="s">
        <v>7357</v>
      </c>
      <c r="V2136" s="1">
        <v>0.28129999999999999</v>
      </c>
      <c r="W2136" s="1" t="s">
        <v>7358</v>
      </c>
      <c r="X2136" s="1" t="b">
        <v>0</v>
      </c>
      <c r="Y2136" s="1" t="b">
        <v>0</v>
      </c>
    </row>
    <row r="2137" spans="1:25" x14ac:dyDescent="0.25">
      <c r="A2137" s="1" t="s">
        <v>8639</v>
      </c>
      <c r="B2137" s="1" t="s">
        <v>8640</v>
      </c>
      <c r="C2137" s="1" t="str">
        <f>VLOOKUP(B2137,店铺SKU信息!E:F,2,0)</f>
        <v>AGCY6759-Red-S</v>
      </c>
      <c r="D2137" s="1" t="s">
        <v>8641</v>
      </c>
      <c r="E2137" s="1" t="s">
        <v>8503</v>
      </c>
      <c r="F2137" s="1" t="s">
        <v>7352</v>
      </c>
      <c r="G2137" s="1">
        <v>12.99</v>
      </c>
      <c r="H2137" s="1">
        <v>10.25</v>
      </c>
      <c r="I2137" s="1">
        <v>0.87</v>
      </c>
      <c r="J2137" s="1" t="s">
        <v>7353</v>
      </c>
      <c r="K2137" s="1">
        <v>0.25</v>
      </c>
      <c r="L2137" s="1" t="s">
        <v>7354</v>
      </c>
      <c r="M2137" s="1">
        <v>6.7000000000000004E-2</v>
      </c>
      <c r="N2137" s="1" t="s">
        <v>7355</v>
      </c>
      <c r="O2137" s="1" t="s">
        <v>7356</v>
      </c>
      <c r="P2137" s="1">
        <v>5.81</v>
      </c>
      <c r="Q2137" s="1">
        <v>2.0299999999999998</v>
      </c>
      <c r="R2137" s="1">
        <v>0.253</v>
      </c>
      <c r="S2137" s="38">
        <v>43678</v>
      </c>
      <c r="T2137" s="1">
        <v>0.69</v>
      </c>
      <c r="U2137" s="1" t="s">
        <v>7357</v>
      </c>
      <c r="V2137" s="1">
        <v>0.17460000000000001</v>
      </c>
      <c r="W2137" s="1" t="s">
        <v>7358</v>
      </c>
      <c r="X2137" s="1" t="b">
        <v>0</v>
      </c>
      <c r="Y2137" s="1" t="b">
        <v>0</v>
      </c>
    </row>
    <row r="2138" spans="1:25" x14ac:dyDescent="0.25">
      <c r="A2138" s="1" t="s">
        <v>7564</v>
      </c>
      <c r="B2138" s="1" t="s">
        <v>7565</v>
      </c>
      <c r="C2138" s="1" t="str">
        <f>VLOOKUP(B2138,店铺SKU信息!E:F,2,0)</f>
        <v>AGCY6820-Black-XL</v>
      </c>
      <c r="D2138" s="1" t="s">
        <v>2953</v>
      </c>
      <c r="E2138" s="1" t="s">
        <v>8503</v>
      </c>
      <c r="F2138" s="1" t="s">
        <v>7352</v>
      </c>
      <c r="G2138" s="1">
        <v>13.07</v>
      </c>
      <c r="H2138" s="1">
        <v>10.28</v>
      </c>
      <c r="I2138" s="1">
        <v>0.79</v>
      </c>
      <c r="J2138" s="1" t="s">
        <v>7353</v>
      </c>
      <c r="K2138" s="1">
        <v>0.2</v>
      </c>
      <c r="L2138" s="1" t="s">
        <v>7354</v>
      </c>
      <c r="M2138" s="1">
        <v>6.1400000000000003E-2</v>
      </c>
      <c r="N2138" s="1" t="s">
        <v>7355</v>
      </c>
      <c r="O2138" s="1" t="s">
        <v>7356</v>
      </c>
      <c r="P2138" s="1">
        <v>0.06</v>
      </c>
      <c r="Q2138" s="1">
        <v>0</v>
      </c>
      <c r="R2138" s="1">
        <v>4.0000000000000001E-3</v>
      </c>
      <c r="S2138" s="38">
        <v>43678</v>
      </c>
      <c r="T2138" s="1">
        <v>0.69</v>
      </c>
      <c r="U2138" s="1" t="s">
        <v>7357</v>
      </c>
      <c r="V2138" s="1">
        <v>2.7000000000000001E-3</v>
      </c>
      <c r="W2138" s="1" t="s">
        <v>7358</v>
      </c>
      <c r="X2138" s="1" t="b">
        <v>0</v>
      </c>
      <c r="Y2138" s="1" t="b">
        <v>0</v>
      </c>
    </row>
    <row r="2139" spans="1:25" x14ac:dyDescent="0.25">
      <c r="A2139" s="1" t="s">
        <v>7868</v>
      </c>
      <c r="B2139" s="1" t="s">
        <v>7869</v>
      </c>
      <c r="C2139" s="1" t="str">
        <f>VLOOKUP(B2139,店铺SKU信息!E:F,2,0)</f>
        <v>AGCY4062-Black-S</v>
      </c>
      <c r="D2139" s="1" t="s">
        <v>4135</v>
      </c>
      <c r="E2139" s="1" t="s">
        <v>8503</v>
      </c>
      <c r="F2139" s="1" t="s">
        <v>7352</v>
      </c>
      <c r="G2139" s="1">
        <v>11.65</v>
      </c>
      <c r="H2139" s="1">
        <v>9.4499999999999993</v>
      </c>
      <c r="I2139" s="1">
        <v>1.25</v>
      </c>
      <c r="J2139" s="1" t="s">
        <v>7353</v>
      </c>
      <c r="K2139" s="1">
        <v>0.28999999999999998</v>
      </c>
      <c r="L2139" s="1" t="s">
        <v>7354</v>
      </c>
      <c r="M2139" s="1">
        <v>7.9500000000000001E-2</v>
      </c>
      <c r="N2139" s="1" t="s">
        <v>7355</v>
      </c>
      <c r="O2139" s="1" t="s">
        <v>7356</v>
      </c>
      <c r="P2139" s="1">
        <v>0.06</v>
      </c>
      <c r="Q2139" s="1">
        <v>0</v>
      </c>
      <c r="R2139" s="1">
        <v>5.1000000000000004E-3</v>
      </c>
      <c r="S2139" s="38">
        <v>43678</v>
      </c>
      <c r="T2139" s="1">
        <v>0.69</v>
      </c>
      <c r="U2139" s="1" t="s">
        <v>7357</v>
      </c>
      <c r="V2139" s="1">
        <v>3.5000000000000001E-3</v>
      </c>
      <c r="W2139" s="1" t="s">
        <v>7358</v>
      </c>
      <c r="X2139" s="1" t="b">
        <v>0</v>
      </c>
      <c r="Y2139" s="1" t="b">
        <v>0</v>
      </c>
    </row>
    <row r="2140" spans="1:25" x14ac:dyDescent="0.25">
      <c r="A2140" s="1" t="s">
        <v>7703</v>
      </c>
      <c r="B2140" s="1" t="s">
        <v>7704</v>
      </c>
      <c r="C2140" s="1" t="str">
        <f>VLOOKUP(B2140,店铺SKU信息!E:F,2,0)</f>
        <v>AGCY4064-Navy Blue-M</v>
      </c>
      <c r="D2140" s="1" t="s">
        <v>7705</v>
      </c>
      <c r="E2140" s="1" t="s">
        <v>8503</v>
      </c>
      <c r="F2140" s="1" t="s">
        <v>7352</v>
      </c>
      <c r="G2140" s="1">
        <v>12.25</v>
      </c>
      <c r="H2140" s="1">
        <v>9.65</v>
      </c>
      <c r="I2140" s="1">
        <v>1.8</v>
      </c>
      <c r="J2140" s="1" t="s">
        <v>7353</v>
      </c>
      <c r="K2140" s="1">
        <v>0.51</v>
      </c>
      <c r="L2140" s="1" t="s">
        <v>7354</v>
      </c>
      <c r="M2140" s="1">
        <v>0.1231</v>
      </c>
      <c r="N2140" s="1" t="s">
        <v>7355</v>
      </c>
      <c r="O2140" s="1" t="s">
        <v>7356</v>
      </c>
      <c r="P2140" s="1">
        <v>3.87</v>
      </c>
      <c r="Q2140" s="1">
        <v>1.35</v>
      </c>
      <c r="R2140" s="1">
        <v>0.30959999999999999</v>
      </c>
      <c r="S2140" s="38">
        <v>43678</v>
      </c>
      <c r="T2140" s="1">
        <v>0.69</v>
      </c>
      <c r="U2140" s="1" t="s">
        <v>7357</v>
      </c>
      <c r="V2140" s="1">
        <v>0.21360000000000001</v>
      </c>
      <c r="W2140" s="1" t="s">
        <v>7358</v>
      </c>
      <c r="X2140" s="1" t="b">
        <v>0</v>
      </c>
      <c r="Y2140" s="1" t="b">
        <v>0</v>
      </c>
    </row>
    <row r="2141" spans="1:25" x14ac:dyDescent="0.25">
      <c r="A2141" s="1" t="s">
        <v>7786</v>
      </c>
      <c r="B2141" s="1" t="s">
        <v>7787</v>
      </c>
      <c r="C2141" s="1" t="str">
        <f>VLOOKUP(B2141,店铺SKU信息!E:F,2,0)</f>
        <v>AGCY4080-Orange-M</v>
      </c>
      <c r="D2141" s="1" t="s">
        <v>7788</v>
      </c>
      <c r="E2141" s="1" t="s">
        <v>8503</v>
      </c>
      <c r="F2141" s="1" t="s">
        <v>7352</v>
      </c>
      <c r="G2141" s="1">
        <v>12.25</v>
      </c>
      <c r="H2141" s="1">
        <v>9.65</v>
      </c>
      <c r="I2141" s="1">
        <v>1.8</v>
      </c>
      <c r="J2141" s="1" t="s">
        <v>7353</v>
      </c>
      <c r="K2141" s="1">
        <v>0.51</v>
      </c>
      <c r="L2141" s="1" t="s">
        <v>7354</v>
      </c>
      <c r="M2141" s="1">
        <v>0.1231</v>
      </c>
      <c r="N2141" s="1" t="s">
        <v>7355</v>
      </c>
      <c r="O2141" s="1" t="s">
        <v>7356</v>
      </c>
      <c r="P2141" s="1">
        <v>4.5199999999999996</v>
      </c>
      <c r="Q2141" s="1">
        <v>1.58</v>
      </c>
      <c r="R2141" s="1">
        <v>0.36120000000000002</v>
      </c>
      <c r="S2141" s="38">
        <v>43678</v>
      </c>
      <c r="T2141" s="1">
        <v>0.69</v>
      </c>
      <c r="U2141" s="1" t="s">
        <v>7357</v>
      </c>
      <c r="V2141" s="1">
        <v>0.24929999999999999</v>
      </c>
      <c r="W2141" s="1" t="s">
        <v>7358</v>
      </c>
      <c r="X2141" s="1" t="b">
        <v>0</v>
      </c>
      <c r="Y2141" s="1" t="b">
        <v>0</v>
      </c>
    </row>
    <row r="2142" spans="1:25" x14ac:dyDescent="0.25">
      <c r="A2142" s="1" t="s">
        <v>8642</v>
      </c>
      <c r="B2142" s="1" t="s">
        <v>8643</v>
      </c>
      <c r="C2142" s="1" t="str">
        <f>VLOOKUP(B2142,店铺SKU信息!E:F,2,0)</f>
        <v>AGCY4064-Gray-S</v>
      </c>
      <c r="D2142" s="1" t="s">
        <v>8644</v>
      </c>
      <c r="E2142" s="1" t="s">
        <v>8503</v>
      </c>
      <c r="F2142" s="1" t="s">
        <v>7352</v>
      </c>
      <c r="G2142" s="1">
        <v>12.25</v>
      </c>
      <c r="H2142" s="1">
        <v>9.65</v>
      </c>
      <c r="I2142" s="1">
        <v>1.8</v>
      </c>
      <c r="J2142" s="1" t="s">
        <v>7353</v>
      </c>
      <c r="K2142" s="1">
        <v>0.51</v>
      </c>
      <c r="L2142" s="1" t="s">
        <v>7354</v>
      </c>
      <c r="M2142" s="1">
        <v>0.1231</v>
      </c>
      <c r="N2142" s="1" t="s">
        <v>7355</v>
      </c>
      <c r="O2142" s="1" t="s">
        <v>7356</v>
      </c>
      <c r="P2142" s="1">
        <v>4.5199999999999996</v>
      </c>
      <c r="Q2142" s="1">
        <v>1.58</v>
      </c>
      <c r="R2142" s="1">
        <v>0.36120000000000002</v>
      </c>
      <c r="S2142" s="38">
        <v>43678</v>
      </c>
      <c r="T2142" s="1">
        <v>0.69</v>
      </c>
      <c r="U2142" s="1" t="s">
        <v>7357</v>
      </c>
      <c r="V2142" s="1">
        <v>0.24929999999999999</v>
      </c>
      <c r="W2142" s="1" t="s">
        <v>7358</v>
      </c>
      <c r="X2142" s="1" t="b">
        <v>0</v>
      </c>
      <c r="Y2142" s="1" t="b">
        <v>0</v>
      </c>
    </row>
    <row r="2143" spans="1:25" x14ac:dyDescent="0.25">
      <c r="A2143" s="1" t="s">
        <v>7365</v>
      </c>
      <c r="B2143" s="1" t="s">
        <v>7366</v>
      </c>
      <c r="C2143" s="1" t="str">
        <f>VLOOKUP(B2143,店铺SKU信息!E:F,2,0)</f>
        <v>AGCY4080-Black-L</v>
      </c>
      <c r="D2143" s="1" t="s">
        <v>7367</v>
      </c>
      <c r="E2143" s="1" t="s">
        <v>8503</v>
      </c>
      <c r="F2143" s="1" t="s">
        <v>7352</v>
      </c>
      <c r="G2143" s="1">
        <v>12.25</v>
      </c>
      <c r="H2143" s="1">
        <v>9.65</v>
      </c>
      <c r="I2143" s="1">
        <v>1.8</v>
      </c>
      <c r="J2143" s="1" t="s">
        <v>7353</v>
      </c>
      <c r="K2143" s="1">
        <v>0.51</v>
      </c>
      <c r="L2143" s="1" t="s">
        <v>7354</v>
      </c>
      <c r="M2143" s="1">
        <v>0.1231</v>
      </c>
      <c r="N2143" s="1" t="s">
        <v>7355</v>
      </c>
      <c r="O2143" s="1" t="s">
        <v>7356</v>
      </c>
      <c r="P2143" s="1">
        <v>3.42</v>
      </c>
      <c r="Q2143" s="1">
        <v>1.1299999999999999</v>
      </c>
      <c r="R2143" s="1">
        <v>0.28179999999999999</v>
      </c>
      <c r="S2143" s="38">
        <v>43678</v>
      </c>
      <c r="T2143" s="1">
        <v>0.69</v>
      </c>
      <c r="U2143" s="1" t="s">
        <v>7357</v>
      </c>
      <c r="V2143" s="1">
        <v>0.19450000000000001</v>
      </c>
      <c r="W2143" s="1" t="s">
        <v>7358</v>
      </c>
      <c r="X2143" s="1" t="b">
        <v>0</v>
      </c>
      <c r="Y2143" s="1" t="b">
        <v>0</v>
      </c>
    </row>
    <row r="2144" spans="1:25" x14ac:dyDescent="0.25">
      <c r="A2144" s="1" t="s">
        <v>7778</v>
      </c>
      <c r="B2144" s="1" t="s">
        <v>7779</v>
      </c>
      <c r="C2144" s="1" t="str">
        <f>VLOOKUP(B2144,店铺SKU信息!E:F,2,0)</f>
        <v>AGCY6759-Red-XL</v>
      </c>
      <c r="D2144" s="1" t="s">
        <v>7780</v>
      </c>
      <c r="E2144" s="1" t="s">
        <v>8503</v>
      </c>
      <c r="F2144" s="1" t="s">
        <v>7352</v>
      </c>
      <c r="G2144" s="1">
        <v>12.99</v>
      </c>
      <c r="H2144" s="1">
        <v>10.25</v>
      </c>
      <c r="I2144" s="1">
        <v>0.87</v>
      </c>
      <c r="J2144" s="1" t="s">
        <v>7353</v>
      </c>
      <c r="K2144" s="1">
        <v>0.25</v>
      </c>
      <c r="L2144" s="1" t="s">
        <v>7354</v>
      </c>
      <c r="M2144" s="1">
        <v>6.6699999999999995E-2</v>
      </c>
      <c r="N2144" s="1" t="s">
        <v>7355</v>
      </c>
      <c r="O2144" s="1" t="s">
        <v>7356</v>
      </c>
      <c r="P2144" s="1">
        <v>6.45</v>
      </c>
      <c r="Q2144" s="1">
        <v>2.2599999999999998</v>
      </c>
      <c r="R2144" s="1">
        <v>0.27979999999999999</v>
      </c>
      <c r="S2144" s="38">
        <v>43678</v>
      </c>
      <c r="T2144" s="1">
        <v>0.69</v>
      </c>
      <c r="U2144" s="1" t="s">
        <v>7357</v>
      </c>
      <c r="V2144" s="1">
        <v>0.193</v>
      </c>
      <c r="W2144" s="1" t="s">
        <v>7358</v>
      </c>
      <c r="X2144" s="1" t="b">
        <v>0</v>
      </c>
      <c r="Y2144" s="1" t="b">
        <v>0</v>
      </c>
    </row>
    <row r="2145" spans="1:25" x14ac:dyDescent="0.25">
      <c r="A2145" s="1" t="s">
        <v>8645</v>
      </c>
      <c r="B2145" s="1" t="s">
        <v>8646</v>
      </c>
      <c r="C2145" s="1" t="str">
        <f>VLOOKUP(B2145,店铺SKU信息!E:F,2,0)</f>
        <v>AGCY6869-Burgundy-S</v>
      </c>
      <c r="D2145" s="1" t="s">
        <v>8647</v>
      </c>
      <c r="E2145" s="1" t="s">
        <v>8503</v>
      </c>
      <c r="F2145" s="1" t="s">
        <v>7352</v>
      </c>
      <c r="G2145" s="1">
        <v>11.65</v>
      </c>
      <c r="H2145" s="1">
        <v>9.4499999999999993</v>
      </c>
      <c r="I2145" s="1">
        <v>1.25</v>
      </c>
      <c r="J2145" s="1" t="s">
        <v>7353</v>
      </c>
      <c r="K2145" s="1">
        <v>0.28999999999999998</v>
      </c>
      <c r="L2145" s="1" t="s">
        <v>7354</v>
      </c>
      <c r="M2145" s="1">
        <v>7.9500000000000001E-2</v>
      </c>
      <c r="N2145" s="1" t="s">
        <v>7355</v>
      </c>
      <c r="O2145" s="1" t="s">
        <v>7356</v>
      </c>
      <c r="P2145" s="1">
        <v>0.16</v>
      </c>
      <c r="Q2145" s="1">
        <v>0.13</v>
      </c>
      <c r="R2145" s="1">
        <v>2.5999999999999999E-3</v>
      </c>
      <c r="S2145" s="38">
        <v>43678</v>
      </c>
      <c r="T2145" s="1">
        <v>0.69</v>
      </c>
      <c r="U2145" s="1" t="s">
        <v>7357</v>
      </c>
      <c r="V2145" s="1">
        <v>1.8E-3</v>
      </c>
      <c r="W2145" s="1" t="s">
        <v>7358</v>
      </c>
      <c r="X2145" s="1" t="b">
        <v>0</v>
      </c>
      <c r="Y2145" s="1" t="b">
        <v>0</v>
      </c>
    </row>
    <row r="2146" spans="1:25" x14ac:dyDescent="0.25">
      <c r="A2146" s="1" t="s">
        <v>8648</v>
      </c>
      <c r="B2146" s="1" t="s">
        <v>8649</v>
      </c>
      <c r="C2146" s="1" t="str">
        <f>VLOOKUP(B2146,店铺SKU信息!E:F,2,0)</f>
        <v>AGCY6728-White-L</v>
      </c>
      <c r="D2146" s="1" t="s">
        <v>8650</v>
      </c>
      <c r="E2146" s="1" t="s">
        <v>8503</v>
      </c>
      <c r="F2146" s="1" t="s">
        <v>7352</v>
      </c>
      <c r="G2146" s="1">
        <v>11.85</v>
      </c>
      <c r="H2146" s="1">
        <v>10</v>
      </c>
      <c r="I2146" s="1">
        <v>1.5</v>
      </c>
      <c r="J2146" s="1" t="s">
        <v>7353</v>
      </c>
      <c r="K2146" s="1">
        <v>0.57999999999999996</v>
      </c>
      <c r="L2146" s="1" t="s">
        <v>7354</v>
      </c>
      <c r="M2146" s="1">
        <v>0.1028</v>
      </c>
      <c r="N2146" s="1" t="s">
        <v>7355</v>
      </c>
      <c r="O2146" s="1" t="s">
        <v>7356</v>
      </c>
      <c r="P2146" s="1">
        <v>0.32</v>
      </c>
      <c r="Q2146" s="1">
        <v>0.26</v>
      </c>
      <c r="R2146" s="1">
        <v>6.6E-3</v>
      </c>
      <c r="S2146" s="38">
        <v>43678</v>
      </c>
      <c r="T2146" s="1">
        <v>0.69</v>
      </c>
      <c r="U2146" s="1" t="s">
        <v>7357</v>
      </c>
      <c r="V2146" s="1">
        <v>4.5999999999999999E-3</v>
      </c>
      <c r="W2146" s="1" t="s">
        <v>7358</v>
      </c>
      <c r="X2146" s="1" t="b">
        <v>0</v>
      </c>
      <c r="Y2146" s="1" t="b">
        <v>0</v>
      </c>
    </row>
    <row r="2147" spans="1:25" x14ac:dyDescent="0.25">
      <c r="A2147" s="1" t="s">
        <v>8651</v>
      </c>
      <c r="B2147" s="1" t="s">
        <v>8652</v>
      </c>
      <c r="C2147" s="1" t="str">
        <f>VLOOKUP(B2147,店铺SKU信息!E:F,2,0)</f>
        <v>AGCY6869-Burgundy-L</v>
      </c>
      <c r="D2147" s="1" t="s">
        <v>8653</v>
      </c>
      <c r="E2147" s="1" t="s">
        <v>8503</v>
      </c>
      <c r="F2147" s="1" t="s">
        <v>7352</v>
      </c>
      <c r="G2147" s="1">
        <v>11.65</v>
      </c>
      <c r="H2147" s="1">
        <v>9.4499999999999993</v>
      </c>
      <c r="I2147" s="1">
        <v>1.25</v>
      </c>
      <c r="J2147" s="1" t="s">
        <v>7353</v>
      </c>
      <c r="K2147" s="1">
        <v>0.28999999999999998</v>
      </c>
      <c r="L2147" s="1" t="s">
        <v>7354</v>
      </c>
      <c r="M2147" s="1">
        <v>7.9500000000000001E-2</v>
      </c>
      <c r="N2147" s="1" t="s">
        <v>7355</v>
      </c>
      <c r="O2147" s="1" t="s">
        <v>7356</v>
      </c>
      <c r="P2147" s="1">
        <v>0.16</v>
      </c>
      <c r="Q2147" s="1">
        <v>0.13</v>
      </c>
      <c r="R2147" s="1">
        <v>2.5999999999999999E-3</v>
      </c>
      <c r="S2147" s="38">
        <v>43678</v>
      </c>
      <c r="T2147" s="1">
        <v>0.69</v>
      </c>
      <c r="U2147" s="1" t="s">
        <v>7357</v>
      </c>
      <c r="V2147" s="1">
        <v>1.8E-3</v>
      </c>
      <c r="W2147" s="1" t="s">
        <v>7358</v>
      </c>
      <c r="X2147" s="1" t="b">
        <v>0</v>
      </c>
      <c r="Y2147" s="1" t="b">
        <v>0</v>
      </c>
    </row>
    <row r="2148" spans="1:25" x14ac:dyDescent="0.25">
      <c r="A2148" s="1" t="s">
        <v>7931</v>
      </c>
      <c r="B2148" s="1" t="s">
        <v>7932</v>
      </c>
      <c r="C2148" s="1" t="str">
        <f>VLOOKUP(B2148,店铺SKU信息!E:F,2,0)</f>
        <v>AGM1926-Navy Blue-3XL</v>
      </c>
      <c r="D2148" s="1" t="s">
        <v>7933</v>
      </c>
      <c r="E2148" s="1" t="s">
        <v>8503</v>
      </c>
      <c r="F2148" s="1" t="s">
        <v>7352</v>
      </c>
      <c r="G2148" s="1">
        <v>9.5</v>
      </c>
      <c r="H2148" s="1">
        <v>5.2</v>
      </c>
      <c r="I2148" s="1">
        <v>1.6</v>
      </c>
      <c r="J2148" s="1" t="s">
        <v>7353</v>
      </c>
      <c r="K2148" s="1">
        <v>0.75</v>
      </c>
      <c r="L2148" s="1" t="s">
        <v>7354</v>
      </c>
      <c r="M2148" s="1">
        <v>4.5600000000000002E-2</v>
      </c>
      <c r="N2148" s="1" t="s">
        <v>7355</v>
      </c>
      <c r="O2148" s="1" t="s">
        <v>7356</v>
      </c>
      <c r="P2148" s="1">
        <v>1</v>
      </c>
      <c r="Q2148" s="1">
        <v>0</v>
      </c>
      <c r="R2148" s="1">
        <v>4.5600000000000002E-2</v>
      </c>
      <c r="S2148" s="38">
        <v>43678</v>
      </c>
      <c r="T2148" s="1">
        <v>0.69</v>
      </c>
      <c r="U2148" s="1" t="s">
        <v>7357</v>
      </c>
      <c r="V2148" s="1">
        <v>3.15E-2</v>
      </c>
      <c r="W2148" s="1" t="s">
        <v>7358</v>
      </c>
      <c r="X2148" s="1" t="b">
        <v>0</v>
      </c>
      <c r="Y2148" s="1" t="b">
        <v>0</v>
      </c>
    </row>
    <row r="2149" spans="1:25" x14ac:dyDescent="0.25">
      <c r="A2149" s="1" t="s">
        <v>7960</v>
      </c>
      <c r="B2149" s="1" t="s">
        <v>7961</v>
      </c>
      <c r="C2149" s="1" t="str">
        <f>VLOOKUP(B2149,店铺SKU信息!E:F,2,0)</f>
        <v>AGM42655-Black-2XL</v>
      </c>
      <c r="D2149" s="1" t="s">
        <v>3824</v>
      </c>
      <c r="E2149" s="1" t="s">
        <v>8503</v>
      </c>
      <c r="F2149" s="1" t="s">
        <v>7352</v>
      </c>
      <c r="G2149" s="1">
        <v>12.3</v>
      </c>
      <c r="H2149" s="1">
        <v>9.6</v>
      </c>
      <c r="I2149" s="1">
        <v>1</v>
      </c>
      <c r="J2149" s="1" t="s">
        <v>7353</v>
      </c>
      <c r="K2149" s="1">
        <v>0.7</v>
      </c>
      <c r="L2149" s="1" t="s">
        <v>7354</v>
      </c>
      <c r="M2149" s="1">
        <v>6.83E-2</v>
      </c>
      <c r="N2149" s="1" t="s">
        <v>7355</v>
      </c>
      <c r="O2149" s="1" t="s">
        <v>7356</v>
      </c>
      <c r="P2149" s="1">
        <v>1</v>
      </c>
      <c r="Q2149" s="1">
        <v>0</v>
      </c>
      <c r="R2149" s="1">
        <v>6.83E-2</v>
      </c>
      <c r="S2149" s="38">
        <v>43678</v>
      </c>
      <c r="T2149" s="1">
        <v>0.69</v>
      </c>
      <c r="U2149" s="1" t="s">
        <v>7357</v>
      </c>
      <c r="V2149" s="1">
        <v>4.7100000000000003E-2</v>
      </c>
      <c r="W2149" s="1" t="s">
        <v>7358</v>
      </c>
      <c r="X2149" s="1" t="b">
        <v>0</v>
      </c>
      <c r="Y2149" s="1" t="b">
        <v>0</v>
      </c>
    </row>
    <row r="2150" spans="1:25" x14ac:dyDescent="0.25">
      <c r="A2150" s="1" t="s">
        <v>8654</v>
      </c>
      <c r="B2150" s="1" t="s">
        <v>8655</v>
      </c>
      <c r="C2150" s="1" t="str">
        <f>VLOOKUP(B2150,店铺SKU信息!E:F,2,0)</f>
        <v>AGCY6869-Black-L</v>
      </c>
      <c r="D2150" s="1" t="s">
        <v>8656</v>
      </c>
      <c r="E2150" s="1" t="s">
        <v>8503</v>
      </c>
      <c r="F2150" s="1" t="s">
        <v>7352</v>
      </c>
      <c r="G2150" s="1">
        <v>11.65</v>
      </c>
      <c r="H2150" s="1">
        <v>9.4499999999999993</v>
      </c>
      <c r="I2150" s="1">
        <v>1.25</v>
      </c>
      <c r="J2150" s="1" t="s">
        <v>7353</v>
      </c>
      <c r="K2150" s="1">
        <v>0.28999999999999998</v>
      </c>
      <c r="L2150" s="1" t="s">
        <v>7354</v>
      </c>
      <c r="M2150" s="1">
        <v>7.9500000000000001E-2</v>
      </c>
      <c r="N2150" s="1" t="s">
        <v>7355</v>
      </c>
      <c r="O2150" s="1" t="s">
        <v>7356</v>
      </c>
      <c r="P2150" s="1">
        <v>0.42</v>
      </c>
      <c r="Q2150" s="1">
        <v>0.06</v>
      </c>
      <c r="R2150" s="1">
        <v>2.8199999999999999E-2</v>
      </c>
      <c r="S2150" s="38">
        <v>43678</v>
      </c>
      <c r="T2150" s="1">
        <v>0.69</v>
      </c>
      <c r="U2150" s="1" t="s">
        <v>7357</v>
      </c>
      <c r="V2150" s="1">
        <v>1.95E-2</v>
      </c>
      <c r="W2150" s="1" t="s">
        <v>7358</v>
      </c>
      <c r="X2150" s="1" t="b">
        <v>0</v>
      </c>
      <c r="Y2150" s="1" t="b">
        <v>0</v>
      </c>
    </row>
    <row r="2151" spans="1:25" x14ac:dyDescent="0.25">
      <c r="A2151" s="1" t="s">
        <v>8657</v>
      </c>
      <c r="B2151" s="1" t="s">
        <v>8658</v>
      </c>
      <c r="C2151" s="1" t="str">
        <f>VLOOKUP(B2151,店铺SKU信息!E:F,2,0)</f>
        <v>AGCY4080-Gray-L</v>
      </c>
      <c r="D2151" s="1" t="s">
        <v>8659</v>
      </c>
      <c r="E2151" s="1" t="s">
        <v>8503</v>
      </c>
      <c r="F2151" s="1" t="s">
        <v>7352</v>
      </c>
      <c r="G2151" s="1">
        <v>12.25</v>
      </c>
      <c r="H2151" s="1">
        <v>9.65</v>
      </c>
      <c r="I2151" s="1">
        <v>1.8</v>
      </c>
      <c r="J2151" s="1" t="s">
        <v>7353</v>
      </c>
      <c r="K2151" s="1">
        <v>0.51</v>
      </c>
      <c r="L2151" s="1" t="s">
        <v>7354</v>
      </c>
      <c r="M2151" s="1">
        <v>0.1231</v>
      </c>
      <c r="N2151" s="1" t="s">
        <v>7355</v>
      </c>
      <c r="O2151" s="1" t="s">
        <v>7356</v>
      </c>
      <c r="P2151" s="1">
        <v>5.16</v>
      </c>
      <c r="Q2151" s="1">
        <v>1.81</v>
      </c>
      <c r="R2151" s="1">
        <v>0.4128</v>
      </c>
      <c r="S2151" s="38">
        <v>43678</v>
      </c>
      <c r="T2151" s="1">
        <v>0.69</v>
      </c>
      <c r="U2151" s="1" t="s">
        <v>7357</v>
      </c>
      <c r="V2151" s="1">
        <v>0.28489999999999999</v>
      </c>
      <c r="W2151" s="1" t="s">
        <v>7358</v>
      </c>
      <c r="X2151" s="1" t="b">
        <v>0</v>
      </c>
      <c r="Y2151" s="1" t="b">
        <v>0</v>
      </c>
    </row>
    <row r="2152" spans="1:25" x14ac:dyDescent="0.25">
      <c r="A2152" s="1" t="s">
        <v>7658</v>
      </c>
      <c r="B2152" s="1" t="s">
        <v>7659</v>
      </c>
      <c r="C2152" s="1" t="str">
        <f>VLOOKUP(B2152,店铺SKU信息!E:F,2,0)</f>
        <v>AGCY6812-Black-S</v>
      </c>
      <c r="D2152" s="1" t="s">
        <v>5658</v>
      </c>
      <c r="E2152" s="1" t="s">
        <v>8503</v>
      </c>
      <c r="F2152" s="1" t="s">
        <v>7352</v>
      </c>
      <c r="G2152" s="1">
        <v>13.07</v>
      </c>
      <c r="H2152" s="1">
        <v>10.28</v>
      </c>
      <c r="I2152" s="1">
        <v>0.79</v>
      </c>
      <c r="J2152" s="1" t="s">
        <v>7353</v>
      </c>
      <c r="K2152" s="1">
        <v>0.2</v>
      </c>
      <c r="L2152" s="1" t="s">
        <v>7354</v>
      </c>
      <c r="M2152" s="1">
        <v>6.1400000000000003E-2</v>
      </c>
      <c r="N2152" s="1" t="s">
        <v>7355</v>
      </c>
      <c r="O2152" s="1" t="s">
        <v>7356</v>
      </c>
      <c r="P2152" s="1">
        <v>0.65</v>
      </c>
      <c r="Q2152" s="1">
        <v>0.23</v>
      </c>
      <c r="R2152" s="1">
        <v>2.58E-2</v>
      </c>
      <c r="S2152" s="38">
        <v>43678</v>
      </c>
      <c r="T2152" s="1">
        <v>0.69</v>
      </c>
      <c r="U2152" s="1" t="s">
        <v>7357</v>
      </c>
      <c r="V2152" s="1">
        <v>1.78E-2</v>
      </c>
      <c r="W2152" s="1" t="s">
        <v>7358</v>
      </c>
      <c r="X2152" s="1" t="b">
        <v>0</v>
      </c>
      <c r="Y2152" s="1" t="b">
        <v>0</v>
      </c>
    </row>
    <row r="2153" spans="1:25" x14ac:dyDescent="0.25">
      <c r="A2153" s="1" t="s">
        <v>8660</v>
      </c>
      <c r="B2153" s="1" t="s">
        <v>8661</v>
      </c>
      <c r="C2153" s="1" t="str">
        <f>VLOOKUP(B2153,店铺SKU信息!E:F,2,0)</f>
        <v>AGCY6869-Burgundy-M</v>
      </c>
      <c r="D2153" s="1" t="s">
        <v>8662</v>
      </c>
      <c r="E2153" s="1" t="s">
        <v>8503</v>
      </c>
      <c r="F2153" s="1" t="s">
        <v>7352</v>
      </c>
      <c r="G2153" s="1">
        <v>11.65</v>
      </c>
      <c r="H2153" s="1">
        <v>9.4499999999999993</v>
      </c>
      <c r="I2153" s="1">
        <v>1.25</v>
      </c>
      <c r="J2153" s="1" t="s">
        <v>7353</v>
      </c>
      <c r="K2153" s="1">
        <v>0.28999999999999998</v>
      </c>
      <c r="L2153" s="1" t="s">
        <v>7354</v>
      </c>
      <c r="M2153" s="1">
        <v>7.9500000000000001E-2</v>
      </c>
      <c r="N2153" s="1" t="s">
        <v>7355</v>
      </c>
      <c r="O2153" s="1" t="s">
        <v>7356</v>
      </c>
      <c r="P2153" s="1">
        <v>0.16</v>
      </c>
      <c r="Q2153" s="1">
        <v>0.13</v>
      </c>
      <c r="R2153" s="1">
        <v>2.5999999999999999E-3</v>
      </c>
      <c r="S2153" s="38">
        <v>43678</v>
      </c>
      <c r="T2153" s="1">
        <v>0.69</v>
      </c>
      <c r="U2153" s="1" t="s">
        <v>7357</v>
      </c>
      <c r="V2153" s="1">
        <v>1.8E-3</v>
      </c>
      <c r="W2153" s="1" t="s">
        <v>7358</v>
      </c>
      <c r="X2153" s="1" t="b">
        <v>0</v>
      </c>
      <c r="Y2153" s="1" t="b">
        <v>0</v>
      </c>
    </row>
    <row r="2154" spans="1:25" x14ac:dyDescent="0.25">
      <c r="A2154" s="1" t="s">
        <v>8663</v>
      </c>
      <c r="B2154" s="1" t="s">
        <v>8664</v>
      </c>
      <c r="C2154" s="1" t="str">
        <f>VLOOKUP(B2154,店铺SKU信息!E:F,2,0)</f>
        <v>AGCY6754-Black-M</v>
      </c>
      <c r="D2154" s="1" t="s">
        <v>8665</v>
      </c>
      <c r="E2154" s="1" t="s">
        <v>8503</v>
      </c>
      <c r="F2154" s="1" t="s">
        <v>7352</v>
      </c>
      <c r="G2154" s="1">
        <v>9.4</v>
      </c>
      <c r="H2154" s="1">
        <v>5.9</v>
      </c>
      <c r="I2154" s="1">
        <v>2.59</v>
      </c>
      <c r="J2154" s="1" t="s">
        <v>7353</v>
      </c>
      <c r="K2154" s="1">
        <v>0.6</v>
      </c>
      <c r="L2154" s="1" t="s">
        <v>7354</v>
      </c>
      <c r="M2154" s="1">
        <v>8.3199999999999996E-2</v>
      </c>
      <c r="N2154" s="1" t="s">
        <v>7355</v>
      </c>
      <c r="O2154" s="1" t="s">
        <v>7356</v>
      </c>
      <c r="P2154" s="1">
        <v>0.16</v>
      </c>
      <c r="Q2154" s="1">
        <v>0.13</v>
      </c>
      <c r="R2154" s="1">
        <v>2.7000000000000001E-3</v>
      </c>
      <c r="S2154" s="38">
        <v>43678</v>
      </c>
      <c r="T2154" s="1">
        <v>0.69</v>
      </c>
      <c r="U2154" s="1" t="s">
        <v>7357</v>
      </c>
      <c r="V2154" s="1">
        <v>1.9E-3</v>
      </c>
      <c r="W2154" s="1" t="s">
        <v>7358</v>
      </c>
      <c r="X2154" s="1" t="b">
        <v>0</v>
      </c>
      <c r="Y2154" s="1" t="b">
        <v>0</v>
      </c>
    </row>
    <row r="2155" spans="1:25" x14ac:dyDescent="0.25">
      <c r="A2155" s="1" t="s">
        <v>7484</v>
      </c>
      <c r="B2155" s="1" t="s">
        <v>7485</v>
      </c>
      <c r="C2155" s="1" t="str">
        <f>VLOOKUP(B2155,店铺SKU信息!E:F,2,0)</f>
        <v>AGM4896-Burgundy-XL</v>
      </c>
      <c r="D2155" s="1" t="s">
        <v>2776</v>
      </c>
      <c r="E2155" s="1" t="s">
        <v>8503</v>
      </c>
      <c r="F2155" s="1" t="s">
        <v>7352</v>
      </c>
      <c r="G2155" s="1">
        <v>13.69</v>
      </c>
      <c r="H2155" s="1">
        <v>3.9</v>
      </c>
      <c r="I2155" s="1">
        <v>2.1</v>
      </c>
      <c r="J2155" s="1" t="s">
        <v>7353</v>
      </c>
      <c r="K2155" s="1">
        <v>1.05</v>
      </c>
      <c r="L2155" s="1" t="s">
        <v>7354</v>
      </c>
      <c r="M2155" s="1">
        <v>6.4799999999999996E-2</v>
      </c>
      <c r="N2155" s="1" t="s">
        <v>7355</v>
      </c>
      <c r="O2155" s="1" t="s">
        <v>7356</v>
      </c>
      <c r="P2155" s="1">
        <v>0.32</v>
      </c>
      <c r="Q2155" s="1">
        <v>0</v>
      </c>
      <c r="R2155" s="1">
        <v>2.0899999999999998E-2</v>
      </c>
      <c r="S2155" s="38">
        <v>43678</v>
      </c>
      <c r="T2155" s="1">
        <v>0.69</v>
      </c>
      <c r="U2155" s="1" t="s">
        <v>7357</v>
      </c>
      <c r="V2155" s="1">
        <v>1.44E-2</v>
      </c>
      <c r="W2155" s="1" t="s">
        <v>7358</v>
      </c>
      <c r="X2155" s="1" t="b">
        <v>0</v>
      </c>
      <c r="Y2155" s="1" t="b">
        <v>0</v>
      </c>
    </row>
    <row r="2156" spans="1:25" x14ac:dyDescent="0.25">
      <c r="A2156" s="1" t="s">
        <v>8666</v>
      </c>
      <c r="B2156" s="1" t="s">
        <v>8667</v>
      </c>
      <c r="C2156" s="1" t="str">
        <f>VLOOKUP(B2156,店铺SKU信息!E:F,2,0)</f>
        <v>AGCY49199-Black-XL</v>
      </c>
      <c r="D2156" s="1" t="s">
        <v>8668</v>
      </c>
      <c r="E2156" s="1" t="s">
        <v>8503</v>
      </c>
      <c r="F2156" s="1" t="s">
        <v>7352</v>
      </c>
      <c r="G2156" s="1">
        <v>11</v>
      </c>
      <c r="H2156" s="1">
        <v>9</v>
      </c>
      <c r="I2156" s="1">
        <v>0.5</v>
      </c>
      <c r="J2156" s="1" t="s">
        <v>7353</v>
      </c>
      <c r="K2156" s="1">
        <v>0.3</v>
      </c>
      <c r="L2156" s="1" t="s">
        <v>7354</v>
      </c>
      <c r="M2156" s="1">
        <v>2.86E-2</v>
      </c>
      <c r="N2156" s="1" t="s">
        <v>7355</v>
      </c>
      <c r="O2156" s="1" t="s">
        <v>7356</v>
      </c>
      <c r="P2156" s="1">
        <v>0.65</v>
      </c>
      <c r="Q2156" s="1">
        <v>0.23</v>
      </c>
      <c r="R2156" s="1">
        <v>1.2E-2</v>
      </c>
      <c r="S2156" s="38">
        <v>43678</v>
      </c>
      <c r="T2156" s="1">
        <v>0.69</v>
      </c>
      <c r="U2156" s="1" t="s">
        <v>7357</v>
      </c>
      <c r="V2156" s="1">
        <v>8.3000000000000001E-3</v>
      </c>
      <c r="W2156" s="1" t="s">
        <v>7358</v>
      </c>
      <c r="X2156" s="1" t="b">
        <v>0</v>
      </c>
      <c r="Y2156" s="1" t="b">
        <v>0</v>
      </c>
    </row>
    <row r="2157" spans="1:25" x14ac:dyDescent="0.25">
      <c r="A2157" s="1" t="s">
        <v>8177</v>
      </c>
      <c r="B2157" s="1" t="s">
        <v>8178</v>
      </c>
      <c r="C2157" s="1" t="str">
        <f>VLOOKUP(B2157,店铺SKU信息!E:F,2,0)</f>
        <v>AGM19322-Black-3XL</v>
      </c>
      <c r="D2157" s="1" t="s">
        <v>5547</v>
      </c>
      <c r="E2157" s="1" t="s">
        <v>8503</v>
      </c>
      <c r="F2157" s="1" t="s">
        <v>7352</v>
      </c>
      <c r="G2157" s="1">
        <v>11.38</v>
      </c>
      <c r="H2157" s="1">
        <v>9.5299999999999994</v>
      </c>
      <c r="I2157" s="1">
        <v>1.1200000000000001</v>
      </c>
      <c r="J2157" s="1" t="s">
        <v>7353</v>
      </c>
      <c r="K2157" s="1">
        <v>0.57999999999999996</v>
      </c>
      <c r="L2157" s="1" t="s">
        <v>7354</v>
      </c>
      <c r="M2157" s="1">
        <v>7.0099999999999996E-2</v>
      </c>
      <c r="N2157" s="1" t="s">
        <v>7355</v>
      </c>
      <c r="O2157" s="1" t="s">
        <v>7356</v>
      </c>
      <c r="P2157" s="1">
        <v>0.32</v>
      </c>
      <c r="Q2157" s="1">
        <v>0</v>
      </c>
      <c r="R2157" s="1">
        <v>2.2599999999999999E-2</v>
      </c>
      <c r="S2157" s="38">
        <v>43678</v>
      </c>
      <c r="T2157" s="1">
        <v>0.69</v>
      </c>
      <c r="U2157" s="1" t="s">
        <v>7357</v>
      </c>
      <c r="V2157" s="1">
        <v>1.5599999999999999E-2</v>
      </c>
      <c r="W2157" s="1" t="s">
        <v>7358</v>
      </c>
      <c r="X2157" s="1" t="b">
        <v>0</v>
      </c>
      <c r="Y2157" s="1" t="b">
        <v>0</v>
      </c>
    </row>
    <row r="2158" spans="1:25" x14ac:dyDescent="0.25">
      <c r="A2158" s="1" t="s">
        <v>7665</v>
      </c>
      <c r="B2158" s="1" t="s">
        <v>7666</v>
      </c>
      <c r="C2158" s="1" t="str">
        <f>VLOOKUP(B2158,店铺SKU信息!E:F,2,0)</f>
        <v>AGCY6758-Black-XL</v>
      </c>
      <c r="D2158" s="1" t="s">
        <v>2660</v>
      </c>
      <c r="E2158" s="1" t="s">
        <v>8503</v>
      </c>
      <c r="F2158" s="1" t="s">
        <v>7352</v>
      </c>
      <c r="G2158" s="1">
        <v>10.199999999999999</v>
      </c>
      <c r="H2158" s="1">
        <v>7</v>
      </c>
      <c r="I2158" s="1">
        <v>2.7</v>
      </c>
      <c r="J2158" s="1" t="s">
        <v>7353</v>
      </c>
      <c r="K2158" s="1">
        <v>0.7</v>
      </c>
      <c r="L2158" s="1" t="s">
        <v>7354</v>
      </c>
      <c r="M2158" s="1">
        <v>0.1114</v>
      </c>
      <c r="N2158" s="1" t="s">
        <v>7355</v>
      </c>
      <c r="O2158" s="1" t="s">
        <v>7356</v>
      </c>
      <c r="P2158" s="1">
        <v>0.26</v>
      </c>
      <c r="Q2158" s="1">
        <v>0</v>
      </c>
      <c r="R2158" s="1">
        <v>2.87E-2</v>
      </c>
      <c r="S2158" s="38">
        <v>43678</v>
      </c>
      <c r="T2158" s="1">
        <v>0.69</v>
      </c>
      <c r="U2158" s="1" t="s">
        <v>7357</v>
      </c>
      <c r="V2158" s="1">
        <v>1.9800000000000002E-2</v>
      </c>
      <c r="W2158" s="1" t="s">
        <v>7358</v>
      </c>
      <c r="X2158" s="1" t="b">
        <v>0</v>
      </c>
      <c r="Y2158" s="1" t="b">
        <v>0</v>
      </c>
    </row>
    <row r="2159" spans="1:25" x14ac:dyDescent="0.25">
      <c r="A2159" s="1" t="s">
        <v>7585</v>
      </c>
      <c r="B2159" s="1" t="s">
        <v>7586</v>
      </c>
      <c r="C2159" s="1" t="str">
        <f>VLOOKUP(B2159,店铺SKU信息!E:F,2,0)</f>
        <v>AGCY4117-Black-M</v>
      </c>
      <c r="D2159" s="1" t="s">
        <v>7587</v>
      </c>
      <c r="E2159" s="1" t="s">
        <v>8503</v>
      </c>
      <c r="F2159" s="1" t="s">
        <v>7352</v>
      </c>
      <c r="G2159" s="1">
        <v>11.96</v>
      </c>
      <c r="H2159" s="1">
        <v>9.2100000000000009</v>
      </c>
      <c r="I2159" s="1">
        <v>1.38</v>
      </c>
      <c r="J2159" s="1" t="s">
        <v>7353</v>
      </c>
      <c r="K2159" s="1">
        <v>0.24</v>
      </c>
      <c r="L2159" s="1" t="s">
        <v>7354</v>
      </c>
      <c r="M2159" s="1">
        <v>8.7900000000000006E-2</v>
      </c>
      <c r="N2159" s="1" t="s">
        <v>7355</v>
      </c>
      <c r="O2159" s="1" t="s">
        <v>7356</v>
      </c>
      <c r="P2159" s="1">
        <v>0.03</v>
      </c>
      <c r="Q2159" s="1">
        <v>0</v>
      </c>
      <c r="R2159" s="1">
        <v>2.8E-3</v>
      </c>
      <c r="S2159" s="38">
        <v>43678</v>
      </c>
      <c r="T2159" s="1">
        <v>0.69</v>
      </c>
      <c r="U2159" s="1" t="s">
        <v>7357</v>
      </c>
      <c r="V2159" s="1">
        <v>2E-3</v>
      </c>
      <c r="W2159" s="1" t="s">
        <v>7358</v>
      </c>
      <c r="X2159" s="1" t="b">
        <v>0</v>
      </c>
      <c r="Y2159" s="1" t="b">
        <v>0</v>
      </c>
    </row>
    <row r="2160" spans="1:25" x14ac:dyDescent="0.25">
      <c r="A2160" s="1" t="s">
        <v>8669</v>
      </c>
      <c r="B2160" s="1" t="s">
        <v>8670</v>
      </c>
      <c r="C2160" s="1" t="str">
        <f>VLOOKUP(B2160,店铺SKU信息!E:F,2,0)</f>
        <v>AGCY6812-Coffee-S</v>
      </c>
      <c r="D2160" s="1" t="s">
        <v>8671</v>
      </c>
      <c r="E2160" s="1" t="s">
        <v>8503</v>
      </c>
      <c r="F2160" s="1" t="s">
        <v>7352</v>
      </c>
      <c r="G2160" s="1">
        <v>13.07</v>
      </c>
      <c r="H2160" s="1">
        <v>10.28</v>
      </c>
      <c r="I2160" s="1">
        <v>0.79</v>
      </c>
      <c r="J2160" s="1" t="s">
        <v>7353</v>
      </c>
      <c r="K2160" s="1">
        <v>0.2</v>
      </c>
      <c r="L2160" s="1" t="s">
        <v>7354</v>
      </c>
      <c r="M2160" s="1">
        <v>6.1400000000000003E-2</v>
      </c>
      <c r="N2160" s="1" t="s">
        <v>7355</v>
      </c>
      <c r="O2160" s="1" t="s">
        <v>7356</v>
      </c>
      <c r="P2160" s="1">
        <v>3.23</v>
      </c>
      <c r="Q2160" s="1">
        <v>1.1299999999999999</v>
      </c>
      <c r="R2160" s="1">
        <v>0.1288</v>
      </c>
      <c r="S2160" s="38">
        <v>43678</v>
      </c>
      <c r="T2160" s="1">
        <v>0.69</v>
      </c>
      <c r="U2160" s="1" t="s">
        <v>7357</v>
      </c>
      <c r="V2160" s="1">
        <v>8.8900000000000007E-2</v>
      </c>
      <c r="W2160" s="1" t="s">
        <v>7358</v>
      </c>
      <c r="X2160" s="1" t="b">
        <v>0</v>
      </c>
      <c r="Y2160" s="1" t="b">
        <v>0</v>
      </c>
    </row>
    <row r="2161" spans="1:25" x14ac:dyDescent="0.25">
      <c r="A2161" s="1" t="s">
        <v>8230</v>
      </c>
      <c r="B2161" s="1" t="s">
        <v>8231</v>
      </c>
      <c r="C2161" s="1" t="str">
        <f>VLOOKUP(B2161,店铺SKU信息!E:F,2,0)</f>
        <v>AGCY4062-Black-L</v>
      </c>
      <c r="D2161" s="1" t="s">
        <v>2695</v>
      </c>
      <c r="E2161" s="1" t="s">
        <v>8503</v>
      </c>
      <c r="F2161" s="1" t="s">
        <v>7352</v>
      </c>
      <c r="G2161" s="1">
        <v>11.65</v>
      </c>
      <c r="H2161" s="1">
        <v>9.4499999999999993</v>
      </c>
      <c r="I2161" s="1">
        <v>1.25</v>
      </c>
      <c r="J2161" s="1" t="s">
        <v>7353</v>
      </c>
      <c r="K2161" s="1">
        <v>0.28999999999999998</v>
      </c>
      <c r="L2161" s="1" t="s">
        <v>7354</v>
      </c>
      <c r="M2161" s="1">
        <v>7.9500000000000001E-2</v>
      </c>
      <c r="N2161" s="1" t="s">
        <v>7355</v>
      </c>
      <c r="O2161" s="1" t="s">
        <v>7356</v>
      </c>
      <c r="P2161" s="1">
        <v>5.55</v>
      </c>
      <c r="Q2161" s="1">
        <v>0</v>
      </c>
      <c r="R2161" s="1">
        <v>0.44109999999999999</v>
      </c>
      <c r="S2161" s="38">
        <v>43678</v>
      </c>
      <c r="T2161" s="1">
        <v>0.69</v>
      </c>
      <c r="U2161" s="1" t="s">
        <v>7357</v>
      </c>
      <c r="V2161" s="1">
        <v>0.3044</v>
      </c>
      <c r="W2161" s="1" t="s">
        <v>7358</v>
      </c>
      <c r="X2161" s="1" t="b">
        <v>0</v>
      </c>
      <c r="Y2161" s="1" t="b">
        <v>0</v>
      </c>
    </row>
    <row r="2162" spans="1:25" x14ac:dyDescent="0.25">
      <c r="A2162" s="1" t="s">
        <v>7715</v>
      </c>
      <c r="B2162" s="1" t="s">
        <v>7716</v>
      </c>
      <c r="C2162" s="1" t="str">
        <f>VLOOKUP(B2162,店铺SKU信息!E:F,2,0)</f>
        <v>AGCY6715-Black-L</v>
      </c>
      <c r="D2162" s="1" t="s">
        <v>7717</v>
      </c>
      <c r="E2162" s="1" t="s">
        <v>8503</v>
      </c>
      <c r="F2162" s="1" t="s">
        <v>7352</v>
      </c>
      <c r="G2162" s="1">
        <v>11.85</v>
      </c>
      <c r="H2162" s="1">
        <v>10</v>
      </c>
      <c r="I2162" s="1">
        <v>1.5</v>
      </c>
      <c r="J2162" s="1" t="s">
        <v>7353</v>
      </c>
      <c r="K2162" s="1">
        <v>0.57999999999999996</v>
      </c>
      <c r="L2162" s="1" t="s">
        <v>7354</v>
      </c>
      <c r="M2162" s="1">
        <v>0.1028</v>
      </c>
      <c r="N2162" s="1" t="s">
        <v>7355</v>
      </c>
      <c r="O2162" s="1" t="s">
        <v>7356</v>
      </c>
      <c r="P2162" s="1">
        <v>0.32</v>
      </c>
      <c r="Q2162" s="1">
        <v>0</v>
      </c>
      <c r="R2162" s="1">
        <v>3.32E-2</v>
      </c>
      <c r="S2162" s="38">
        <v>43678</v>
      </c>
      <c r="T2162" s="1">
        <v>0.69</v>
      </c>
      <c r="U2162" s="1" t="s">
        <v>7357</v>
      </c>
      <c r="V2162" s="1">
        <v>2.29E-2</v>
      </c>
      <c r="W2162" s="1" t="s">
        <v>7358</v>
      </c>
      <c r="X2162" s="1" t="b">
        <v>0</v>
      </c>
      <c r="Y2162" s="1" t="b">
        <v>0</v>
      </c>
    </row>
    <row r="2163" spans="1:25" x14ac:dyDescent="0.25">
      <c r="A2163" s="1" t="s">
        <v>7746</v>
      </c>
      <c r="B2163" s="1" t="s">
        <v>7747</v>
      </c>
      <c r="C2163" s="1" t="str">
        <f>VLOOKUP(B2163,店铺SKU信息!E:F,2,0)</f>
        <v>AGCY4063-Gray-XL</v>
      </c>
      <c r="D2163" s="1" t="s">
        <v>7748</v>
      </c>
      <c r="E2163" s="1" t="s">
        <v>8503</v>
      </c>
      <c r="F2163" s="1" t="s">
        <v>7352</v>
      </c>
      <c r="G2163" s="1">
        <v>13.07</v>
      </c>
      <c r="H2163" s="1">
        <v>10.28</v>
      </c>
      <c r="I2163" s="1">
        <v>0.79</v>
      </c>
      <c r="J2163" s="1" t="s">
        <v>7353</v>
      </c>
      <c r="K2163" s="1">
        <v>0.2</v>
      </c>
      <c r="L2163" s="1" t="s">
        <v>7354</v>
      </c>
      <c r="M2163" s="1">
        <v>6.1400000000000003E-2</v>
      </c>
      <c r="N2163" s="1" t="s">
        <v>7355</v>
      </c>
      <c r="O2163" s="1" t="s">
        <v>7356</v>
      </c>
      <c r="P2163" s="1">
        <v>5</v>
      </c>
      <c r="Q2163" s="1">
        <v>0</v>
      </c>
      <c r="R2163" s="1">
        <v>0.30709999999999998</v>
      </c>
      <c r="S2163" s="38">
        <v>43678</v>
      </c>
      <c r="T2163" s="1">
        <v>0.69</v>
      </c>
      <c r="U2163" s="1" t="s">
        <v>7357</v>
      </c>
      <c r="V2163" s="1">
        <v>0.21190000000000001</v>
      </c>
      <c r="W2163" s="1" t="s">
        <v>7358</v>
      </c>
      <c r="X2163" s="1" t="b">
        <v>0</v>
      </c>
      <c r="Y2163" s="1" t="b">
        <v>0</v>
      </c>
    </row>
    <row r="2164" spans="1:25" x14ac:dyDescent="0.25">
      <c r="A2164" s="1" t="s">
        <v>8458</v>
      </c>
      <c r="B2164" s="1" t="s">
        <v>8459</v>
      </c>
      <c r="C2164" s="1" t="str">
        <f>VLOOKUP(B2164,店铺SKU信息!E:F,2,0)</f>
        <v>AGCY4062-Pink-M</v>
      </c>
      <c r="D2164" s="1" t="s">
        <v>8460</v>
      </c>
      <c r="E2164" s="1" t="s">
        <v>8503</v>
      </c>
      <c r="F2164" s="1" t="s">
        <v>7352</v>
      </c>
      <c r="G2164" s="1">
        <v>11.65</v>
      </c>
      <c r="H2164" s="1">
        <v>9.4499999999999993</v>
      </c>
      <c r="I2164" s="1">
        <v>1.25</v>
      </c>
      <c r="J2164" s="1" t="s">
        <v>7353</v>
      </c>
      <c r="K2164" s="1">
        <v>0.28999999999999998</v>
      </c>
      <c r="L2164" s="1" t="s">
        <v>7354</v>
      </c>
      <c r="M2164" s="1">
        <v>7.9500000000000001E-2</v>
      </c>
      <c r="N2164" s="1" t="s">
        <v>7355</v>
      </c>
      <c r="O2164" s="1" t="s">
        <v>7356</v>
      </c>
      <c r="P2164" s="1">
        <v>8</v>
      </c>
      <c r="Q2164" s="1">
        <v>0</v>
      </c>
      <c r="R2164" s="1">
        <v>0.63600000000000001</v>
      </c>
      <c r="S2164" s="38">
        <v>43678</v>
      </c>
      <c r="T2164" s="1">
        <v>0.69</v>
      </c>
      <c r="U2164" s="1" t="s">
        <v>7357</v>
      </c>
      <c r="V2164" s="1">
        <v>0.43880000000000002</v>
      </c>
      <c r="W2164" s="1" t="s">
        <v>7358</v>
      </c>
      <c r="X2164" s="1" t="b">
        <v>0</v>
      </c>
      <c r="Y2164" s="1" t="b">
        <v>0</v>
      </c>
    </row>
    <row r="2165" spans="1:25" x14ac:dyDescent="0.25">
      <c r="A2165" s="1" t="s">
        <v>8672</v>
      </c>
      <c r="B2165" s="1" t="s">
        <v>8673</v>
      </c>
      <c r="C2165" s="1" t="str">
        <f>VLOOKUP(B2165,店铺SKU信息!E:F,2,0)</f>
        <v>AGCY6843-Red White Striped-M</v>
      </c>
      <c r="D2165" s="1" t="s">
        <v>8674</v>
      </c>
      <c r="E2165" s="1" t="s">
        <v>8503</v>
      </c>
      <c r="F2165" s="1" t="s">
        <v>7352</v>
      </c>
      <c r="G2165" s="1">
        <v>13.07</v>
      </c>
      <c r="H2165" s="1">
        <v>10.28</v>
      </c>
      <c r="I2165" s="1">
        <v>0.79</v>
      </c>
      <c r="J2165" s="1" t="s">
        <v>7353</v>
      </c>
      <c r="K2165" s="1">
        <v>0.2</v>
      </c>
      <c r="L2165" s="1" t="s">
        <v>7354</v>
      </c>
      <c r="M2165" s="1">
        <v>6.1400000000000003E-2</v>
      </c>
      <c r="N2165" s="1" t="s">
        <v>7355</v>
      </c>
      <c r="O2165" s="1" t="s">
        <v>7356</v>
      </c>
      <c r="P2165" s="1">
        <v>1.77</v>
      </c>
      <c r="Q2165" s="1">
        <v>1.42</v>
      </c>
      <c r="R2165" s="1">
        <v>2.18E-2</v>
      </c>
      <c r="S2165" s="38">
        <v>43678</v>
      </c>
      <c r="T2165" s="1">
        <v>0.69</v>
      </c>
      <c r="U2165" s="1" t="s">
        <v>7357</v>
      </c>
      <c r="V2165" s="1">
        <v>1.4999999999999999E-2</v>
      </c>
      <c r="W2165" s="1" t="s">
        <v>7358</v>
      </c>
      <c r="X2165" s="1" t="b">
        <v>0</v>
      </c>
      <c r="Y2165" s="1" t="b">
        <v>0</v>
      </c>
    </row>
    <row r="2166" spans="1:25" x14ac:dyDescent="0.25">
      <c r="A2166" s="1" t="s">
        <v>7597</v>
      </c>
      <c r="B2166" s="1" t="s">
        <v>7598</v>
      </c>
      <c r="C2166" s="1" t="str">
        <f>VLOOKUP(B2166,店铺SKU信息!E:F,2,0)</f>
        <v>AGCY4080-Black-S</v>
      </c>
      <c r="D2166" s="1" t="s">
        <v>4778</v>
      </c>
      <c r="E2166" s="1" t="s">
        <v>8503</v>
      </c>
      <c r="F2166" s="1" t="s">
        <v>7352</v>
      </c>
      <c r="G2166" s="1">
        <v>12.25</v>
      </c>
      <c r="H2166" s="1">
        <v>9.65</v>
      </c>
      <c r="I2166" s="1">
        <v>1.8</v>
      </c>
      <c r="J2166" s="1" t="s">
        <v>7353</v>
      </c>
      <c r="K2166" s="1">
        <v>0.51</v>
      </c>
      <c r="L2166" s="1" t="s">
        <v>7354</v>
      </c>
      <c r="M2166" s="1">
        <v>0.1231</v>
      </c>
      <c r="N2166" s="1" t="s">
        <v>7355</v>
      </c>
      <c r="O2166" s="1" t="s">
        <v>7356</v>
      </c>
      <c r="P2166" s="1">
        <v>0.77</v>
      </c>
      <c r="Q2166" s="1">
        <v>0.23</v>
      </c>
      <c r="R2166" s="1">
        <v>6.7500000000000004E-2</v>
      </c>
      <c r="S2166" s="38">
        <v>43678</v>
      </c>
      <c r="T2166" s="1">
        <v>0.69</v>
      </c>
      <c r="U2166" s="1" t="s">
        <v>7357</v>
      </c>
      <c r="V2166" s="1">
        <v>4.6600000000000003E-2</v>
      </c>
      <c r="W2166" s="1" t="s">
        <v>7358</v>
      </c>
      <c r="X2166" s="1" t="b">
        <v>0</v>
      </c>
      <c r="Y2166" s="1" t="b">
        <v>0</v>
      </c>
    </row>
    <row r="2167" spans="1:25" x14ac:dyDescent="0.25">
      <c r="A2167" s="1" t="s">
        <v>8675</v>
      </c>
      <c r="B2167" s="1" t="s">
        <v>8676</v>
      </c>
      <c r="C2167" s="1" t="str">
        <f>VLOOKUP(B2167,店铺SKU信息!E:F,2,0)</f>
        <v>AGCY4062-Khaki-L</v>
      </c>
      <c r="D2167" s="1" t="s">
        <v>8677</v>
      </c>
      <c r="E2167" s="1" t="s">
        <v>8503</v>
      </c>
      <c r="F2167" s="1" t="s">
        <v>7352</v>
      </c>
      <c r="G2167" s="1">
        <v>11.65</v>
      </c>
      <c r="H2167" s="1">
        <v>9.4499999999999993</v>
      </c>
      <c r="I2167" s="1">
        <v>1.25</v>
      </c>
      <c r="J2167" s="1" t="s">
        <v>7353</v>
      </c>
      <c r="K2167" s="1">
        <v>0.28999999999999998</v>
      </c>
      <c r="L2167" s="1" t="s">
        <v>7354</v>
      </c>
      <c r="M2167" s="1">
        <v>7.9500000000000001E-2</v>
      </c>
      <c r="N2167" s="1" t="s">
        <v>7355</v>
      </c>
      <c r="O2167" s="1" t="s">
        <v>7356</v>
      </c>
      <c r="P2167" s="1">
        <v>10</v>
      </c>
      <c r="Q2167" s="1">
        <v>0</v>
      </c>
      <c r="R2167" s="1">
        <v>0.79500000000000004</v>
      </c>
      <c r="S2167" s="38">
        <v>43678</v>
      </c>
      <c r="T2167" s="1">
        <v>0.69</v>
      </c>
      <c r="U2167" s="1" t="s">
        <v>7357</v>
      </c>
      <c r="V2167" s="1">
        <v>0.55320000000000003</v>
      </c>
      <c r="W2167" s="1" t="s">
        <v>7358</v>
      </c>
      <c r="X2167" s="1" t="b">
        <v>0</v>
      </c>
      <c r="Y2167" s="1" t="b">
        <v>0</v>
      </c>
    </row>
    <row r="2168" spans="1:25" x14ac:dyDescent="0.25">
      <c r="A2168" s="1" t="s">
        <v>8428</v>
      </c>
      <c r="B2168" s="1" t="s">
        <v>8429</v>
      </c>
      <c r="C2168" s="1" t="str">
        <f>VLOOKUP(B2168,店铺SKU信息!E:F,2,0)</f>
        <v>AGCY6812-Black-L</v>
      </c>
      <c r="D2168" s="1" t="s">
        <v>8430</v>
      </c>
      <c r="E2168" s="1" t="s">
        <v>8503</v>
      </c>
      <c r="F2168" s="1" t="s">
        <v>7352</v>
      </c>
      <c r="G2168" s="1">
        <v>13.07</v>
      </c>
      <c r="H2168" s="1">
        <v>10.28</v>
      </c>
      <c r="I2168" s="1">
        <v>0.79</v>
      </c>
      <c r="J2168" s="1" t="s">
        <v>7353</v>
      </c>
      <c r="K2168" s="1">
        <v>0.2</v>
      </c>
      <c r="L2168" s="1" t="s">
        <v>7354</v>
      </c>
      <c r="M2168" s="1">
        <v>6.1400000000000003E-2</v>
      </c>
      <c r="N2168" s="1" t="s">
        <v>7355</v>
      </c>
      <c r="O2168" s="1" t="s">
        <v>7356</v>
      </c>
      <c r="P2168" s="1">
        <v>2.52</v>
      </c>
      <c r="Q2168" s="1">
        <v>1.26</v>
      </c>
      <c r="R2168" s="1">
        <v>7.7299999999999994E-2</v>
      </c>
      <c r="S2168" s="38">
        <v>43678</v>
      </c>
      <c r="T2168" s="1">
        <v>0.69</v>
      </c>
      <c r="U2168" s="1" t="s">
        <v>7357</v>
      </c>
      <c r="V2168" s="1">
        <v>5.33E-2</v>
      </c>
      <c r="W2168" s="1" t="s">
        <v>7358</v>
      </c>
      <c r="X2168" s="1" t="b">
        <v>0</v>
      </c>
      <c r="Y2168" s="1" t="b">
        <v>0</v>
      </c>
    </row>
    <row r="2169" spans="1:25" x14ac:dyDescent="0.25">
      <c r="A2169" s="1" t="s">
        <v>8497</v>
      </c>
      <c r="B2169" s="1" t="s">
        <v>8498</v>
      </c>
      <c r="C2169" s="1" t="str">
        <f>VLOOKUP(B2169,店铺SKU信息!E:F,2,0)</f>
        <v>AGCY6812-Green-L</v>
      </c>
      <c r="D2169" s="1" t="s">
        <v>8499</v>
      </c>
      <c r="E2169" s="1" t="s">
        <v>8503</v>
      </c>
      <c r="F2169" s="1" t="s">
        <v>7352</v>
      </c>
      <c r="G2169" s="1">
        <v>13.07</v>
      </c>
      <c r="H2169" s="1">
        <v>10.28</v>
      </c>
      <c r="I2169" s="1">
        <v>0.79</v>
      </c>
      <c r="J2169" s="1" t="s">
        <v>7353</v>
      </c>
      <c r="K2169" s="1">
        <v>0.2</v>
      </c>
      <c r="L2169" s="1" t="s">
        <v>7354</v>
      </c>
      <c r="M2169" s="1">
        <v>6.1400000000000003E-2</v>
      </c>
      <c r="N2169" s="1" t="s">
        <v>7355</v>
      </c>
      <c r="O2169" s="1" t="s">
        <v>7356</v>
      </c>
      <c r="P2169" s="1">
        <v>1.29</v>
      </c>
      <c r="Q2169" s="1">
        <v>0.45</v>
      </c>
      <c r="R2169" s="1">
        <v>5.1499999999999997E-2</v>
      </c>
      <c r="S2169" s="38">
        <v>43678</v>
      </c>
      <c r="T2169" s="1">
        <v>0.69</v>
      </c>
      <c r="U2169" s="1" t="s">
        <v>7357</v>
      </c>
      <c r="V2169" s="1">
        <v>3.5499999999999997E-2</v>
      </c>
      <c r="W2169" s="1" t="s">
        <v>7358</v>
      </c>
      <c r="X2169" s="1" t="b">
        <v>0</v>
      </c>
      <c r="Y2169" s="1" t="b">
        <v>0</v>
      </c>
    </row>
    <row r="2170" spans="1:25" x14ac:dyDescent="0.25">
      <c r="A2170" s="1" t="s">
        <v>8678</v>
      </c>
      <c r="B2170" s="1" t="s">
        <v>8679</v>
      </c>
      <c r="C2170" s="1" t="str">
        <f>VLOOKUP(B2170,店铺SKU信息!E:F,2,0)</f>
        <v>AGCY6759-Black-XL</v>
      </c>
      <c r="D2170" s="1" t="s">
        <v>8680</v>
      </c>
      <c r="E2170" s="1" t="s">
        <v>8503</v>
      </c>
      <c r="F2170" s="1" t="s">
        <v>7352</v>
      </c>
      <c r="G2170" s="1">
        <v>12.99</v>
      </c>
      <c r="H2170" s="1">
        <v>10.25</v>
      </c>
      <c r="I2170" s="1">
        <v>0.87</v>
      </c>
      <c r="J2170" s="1" t="s">
        <v>7353</v>
      </c>
      <c r="K2170" s="1">
        <v>0.25</v>
      </c>
      <c r="L2170" s="1" t="s">
        <v>7354</v>
      </c>
      <c r="M2170" s="1">
        <v>6.7000000000000004E-2</v>
      </c>
      <c r="N2170" s="1" t="s">
        <v>7355</v>
      </c>
      <c r="O2170" s="1" t="s">
        <v>7356</v>
      </c>
      <c r="P2170" s="1">
        <v>1.29</v>
      </c>
      <c r="Q2170" s="1">
        <v>0.45</v>
      </c>
      <c r="R2170" s="1">
        <v>5.62E-2</v>
      </c>
      <c r="S2170" s="38">
        <v>43678</v>
      </c>
      <c r="T2170" s="1">
        <v>0.69</v>
      </c>
      <c r="U2170" s="1" t="s">
        <v>7357</v>
      </c>
      <c r="V2170" s="1">
        <v>3.8800000000000001E-2</v>
      </c>
      <c r="W2170" s="1" t="s">
        <v>7358</v>
      </c>
      <c r="X2170" s="1" t="b">
        <v>0</v>
      </c>
      <c r="Y2170" s="1" t="b">
        <v>0</v>
      </c>
    </row>
    <row r="2171" spans="1:25" x14ac:dyDescent="0.25">
      <c r="A2171" s="1" t="s">
        <v>8681</v>
      </c>
      <c r="B2171" s="1" t="s">
        <v>8682</v>
      </c>
      <c r="C2171" s="1" t="str">
        <f>VLOOKUP(B2171,店铺SKU信息!E:F,2,0)</f>
        <v>AGCY30211-Black-XXL</v>
      </c>
      <c r="D2171" s="1" t="s">
        <v>8683</v>
      </c>
      <c r="E2171" s="1" t="s">
        <v>8503</v>
      </c>
      <c r="F2171" s="1" t="s">
        <v>7352</v>
      </c>
      <c r="G2171" s="1">
        <v>10.7</v>
      </c>
      <c r="H2171" s="1">
        <v>4.5</v>
      </c>
      <c r="I2171" s="1">
        <v>0.8</v>
      </c>
      <c r="J2171" s="1" t="s">
        <v>7353</v>
      </c>
      <c r="K2171" s="1">
        <v>0.25</v>
      </c>
      <c r="L2171" s="1" t="s">
        <v>7354</v>
      </c>
      <c r="M2171" s="1">
        <v>2.2200000000000001E-2</v>
      </c>
      <c r="N2171" s="1" t="s">
        <v>7355</v>
      </c>
      <c r="O2171" s="1" t="s">
        <v>7356</v>
      </c>
      <c r="P2171" s="1">
        <v>0.48</v>
      </c>
      <c r="Q2171" s="1">
        <v>0.39</v>
      </c>
      <c r="R2171" s="1">
        <v>2.0999999999999999E-3</v>
      </c>
      <c r="S2171" s="38">
        <v>43678</v>
      </c>
      <c r="T2171" s="1">
        <v>0.69</v>
      </c>
      <c r="U2171" s="1" t="s">
        <v>7357</v>
      </c>
      <c r="V2171" s="1">
        <v>1.5E-3</v>
      </c>
      <c r="W2171" s="1" t="s">
        <v>7358</v>
      </c>
      <c r="X2171" s="1" t="b">
        <v>0</v>
      </c>
      <c r="Y2171" s="1" t="b">
        <v>0</v>
      </c>
    </row>
    <row r="2172" spans="1:25" x14ac:dyDescent="0.25">
      <c r="A2172" s="1" t="s">
        <v>8684</v>
      </c>
      <c r="B2172" s="1" t="s">
        <v>8685</v>
      </c>
      <c r="C2172" s="1" t="str">
        <f>VLOOKUP(B2172,店铺SKU信息!E:F,2,0)</f>
        <v>AGCY49388-Black-S</v>
      </c>
      <c r="D2172" s="1" t="s">
        <v>8686</v>
      </c>
      <c r="E2172" s="1" t="s">
        <v>8503</v>
      </c>
      <c r="F2172" s="1" t="s">
        <v>7352</v>
      </c>
      <c r="G2172" s="1">
        <v>12.68</v>
      </c>
      <c r="H2172" s="1">
        <v>8.98</v>
      </c>
      <c r="I2172" s="1">
        <v>1.3</v>
      </c>
      <c r="J2172" s="1" t="s">
        <v>7353</v>
      </c>
      <c r="K2172" s="1">
        <v>0.43</v>
      </c>
      <c r="L2172" s="1" t="s">
        <v>7354</v>
      </c>
      <c r="M2172" s="1">
        <v>8.5300000000000001E-2</v>
      </c>
      <c r="N2172" s="1" t="s">
        <v>7355</v>
      </c>
      <c r="O2172" s="1" t="s">
        <v>7356</v>
      </c>
      <c r="P2172" s="1">
        <v>0.16</v>
      </c>
      <c r="Q2172" s="1">
        <v>0.13</v>
      </c>
      <c r="R2172" s="1">
        <v>2.8E-3</v>
      </c>
      <c r="S2172" s="38">
        <v>43678</v>
      </c>
      <c r="T2172" s="1">
        <v>0.69</v>
      </c>
      <c r="U2172" s="1" t="s">
        <v>7357</v>
      </c>
      <c r="V2172" s="1">
        <v>1.9E-3</v>
      </c>
      <c r="W2172" s="1" t="s">
        <v>7358</v>
      </c>
      <c r="X2172" s="1" t="b">
        <v>0</v>
      </c>
      <c r="Y2172" s="1" t="b">
        <v>0</v>
      </c>
    </row>
    <row r="2173" spans="1:25" x14ac:dyDescent="0.25">
      <c r="A2173" s="1" t="s">
        <v>7648</v>
      </c>
      <c r="B2173" s="1" t="s">
        <v>7649</v>
      </c>
      <c r="C2173" s="1" t="str">
        <f>VLOOKUP(B2173,店铺SKU信息!E:F,2,0)</f>
        <v>AGCY4063-Black-L</v>
      </c>
      <c r="D2173" s="1" t="s">
        <v>5991</v>
      </c>
      <c r="E2173" s="1" t="s">
        <v>8503</v>
      </c>
      <c r="F2173" s="1" t="s">
        <v>7352</v>
      </c>
      <c r="G2173" s="1">
        <v>13.07</v>
      </c>
      <c r="H2173" s="1">
        <v>10.28</v>
      </c>
      <c r="I2173" s="1">
        <v>0.79</v>
      </c>
      <c r="J2173" s="1" t="s">
        <v>7353</v>
      </c>
      <c r="K2173" s="1">
        <v>0.2</v>
      </c>
      <c r="L2173" s="1" t="s">
        <v>7354</v>
      </c>
      <c r="M2173" s="1">
        <v>6.1400000000000003E-2</v>
      </c>
      <c r="N2173" s="1" t="s">
        <v>7355</v>
      </c>
      <c r="O2173" s="1" t="s">
        <v>7356</v>
      </c>
      <c r="P2173" s="1">
        <v>0.87</v>
      </c>
      <c r="Q2173" s="1">
        <v>0</v>
      </c>
      <c r="R2173" s="1">
        <v>5.3499999999999999E-2</v>
      </c>
      <c r="S2173" s="38">
        <v>43678</v>
      </c>
      <c r="T2173" s="1">
        <v>0.69</v>
      </c>
      <c r="U2173" s="1" t="s">
        <v>7357</v>
      </c>
      <c r="V2173" s="1">
        <v>3.6900000000000002E-2</v>
      </c>
      <c r="W2173" s="1" t="s">
        <v>7358</v>
      </c>
      <c r="X2173" s="1" t="b">
        <v>0</v>
      </c>
      <c r="Y2173" s="1" t="b">
        <v>0</v>
      </c>
    </row>
    <row r="2174" spans="1:25" x14ac:dyDescent="0.25">
      <c r="A2174" s="1" t="s">
        <v>8190</v>
      </c>
      <c r="B2174" s="1" t="s">
        <v>8191</v>
      </c>
      <c r="C2174" s="1" t="str">
        <f>VLOOKUP(B2174,店铺SKU信息!E:F,2,0)</f>
        <v>AGM19333-White-3XL</v>
      </c>
      <c r="D2174" s="1" t="s">
        <v>3097</v>
      </c>
      <c r="E2174" s="1" t="s">
        <v>8503</v>
      </c>
      <c r="F2174" s="1" t="s">
        <v>7352</v>
      </c>
      <c r="G2174" s="1">
        <v>12.4</v>
      </c>
      <c r="H2174" s="1">
        <v>9.6</v>
      </c>
      <c r="I2174" s="1">
        <v>0.6</v>
      </c>
      <c r="J2174" s="1" t="s">
        <v>7353</v>
      </c>
      <c r="K2174" s="1">
        <v>0.3</v>
      </c>
      <c r="L2174" s="1" t="s">
        <v>7354</v>
      </c>
      <c r="M2174" s="1">
        <v>4.1300000000000003E-2</v>
      </c>
      <c r="N2174" s="1" t="s">
        <v>7355</v>
      </c>
      <c r="O2174" s="1" t="s">
        <v>7356</v>
      </c>
      <c r="P2174" s="1">
        <v>0.39</v>
      </c>
      <c r="Q2174" s="1">
        <v>0</v>
      </c>
      <c r="R2174" s="1">
        <v>1.6E-2</v>
      </c>
      <c r="S2174" s="38">
        <v>43678</v>
      </c>
      <c r="T2174" s="1">
        <v>0.69</v>
      </c>
      <c r="U2174" s="1" t="s">
        <v>7357</v>
      </c>
      <c r="V2174" s="1">
        <v>1.0999999999999999E-2</v>
      </c>
      <c r="W2174" s="1" t="s">
        <v>7358</v>
      </c>
      <c r="X2174" s="1" t="b">
        <v>0</v>
      </c>
      <c r="Y2174" s="1" t="b">
        <v>0</v>
      </c>
    </row>
    <row r="2175" spans="1:25" x14ac:dyDescent="0.25">
      <c r="A2175" s="1" t="s">
        <v>7784</v>
      </c>
      <c r="B2175" s="1" t="s">
        <v>7785</v>
      </c>
      <c r="C2175" s="1" t="str">
        <f>VLOOKUP(B2175,店铺SKU信息!E:F,2,0)</f>
        <v>AGM42600-Burgundy-3XL</v>
      </c>
      <c r="D2175" s="1" t="s">
        <v>4432</v>
      </c>
      <c r="E2175" s="1" t="s">
        <v>8503</v>
      </c>
      <c r="F2175" s="1" t="s">
        <v>7352</v>
      </c>
      <c r="G2175" s="1">
        <v>12.85</v>
      </c>
      <c r="H2175" s="1">
        <v>9.0399999999999991</v>
      </c>
      <c r="I2175" s="1">
        <v>1.65</v>
      </c>
      <c r="J2175" s="1" t="s">
        <v>7353</v>
      </c>
      <c r="K2175" s="1">
        <v>0.45</v>
      </c>
      <c r="L2175" s="1" t="s">
        <v>7354</v>
      </c>
      <c r="M2175" s="1">
        <v>0.1109</v>
      </c>
      <c r="N2175" s="1" t="s">
        <v>7355</v>
      </c>
      <c r="O2175" s="1" t="s">
        <v>7356</v>
      </c>
      <c r="P2175" s="1">
        <v>1</v>
      </c>
      <c r="Q2175" s="1">
        <v>0</v>
      </c>
      <c r="R2175" s="1">
        <v>0.1109</v>
      </c>
      <c r="S2175" s="38">
        <v>43678</v>
      </c>
      <c r="T2175" s="1">
        <v>0.69</v>
      </c>
      <c r="U2175" s="1" t="s">
        <v>7357</v>
      </c>
      <c r="V2175" s="1">
        <v>7.6499999999999999E-2</v>
      </c>
      <c r="W2175" s="1" t="s">
        <v>7358</v>
      </c>
      <c r="X2175" s="1" t="b">
        <v>0</v>
      </c>
      <c r="Y2175" s="1" t="b">
        <v>0</v>
      </c>
    </row>
    <row r="2176" spans="1:25" x14ac:dyDescent="0.25">
      <c r="A2176" s="1" t="s">
        <v>7395</v>
      </c>
      <c r="B2176" s="1" t="s">
        <v>7396</v>
      </c>
      <c r="C2176" s="1" t="str">
        <f>VLOOKUP(B2176,店铺SKU信息!E:F,2,0)</f>
        <v>AGM48999-Purple-2XL</v>
      </c>
      <c r="D2176" s="1" t="s">
        <v>2887</v>
      </c>
      <c r="E2176" s="1" t="s">
        <v>8503</v>
      </c>
      <c r="F2176" s="1" t="s">
        <v>7352</v>
      </c>
      <c r="G2176" s="1">
        <v>11.7</v>
      </c>
      <c r="H2176" s="1">
        <v>9.5</v>
      </c>
      <c r="I2176" s="1">
        <v>1.7</v>
      </c>
      <c r="J2176" s="1" t="s">
        <v>7353</v>
      </c>
      <c r="K2176" s="1">
        <v>0.9</v>
      </c>
      <c r="L2176" s="1" t="s">
        <v>7354</v>
      </c>
      <c r="M2176" s="1">
        <v>0.1091</v>
      </c>
      <c r="N2176" s="1" t="s">
        <v>7355</v>
      </c>
      <c r="O2176" s="1" t="s">
        <v>7356</v>
      </c>
      <c r="P2176" s="1">
        <v>1</v>
      </c>
      <c r="Q2176" s="1">
        <v>0</v>
      </c>
      <c r="R2176" s="1">
        <v>0.1091</v>
      </c>
      <c r="S2176" s="38">
        <v>43678</v>
      </c>
      <c r="T2176" s="1">
        <v>0.69</v>
      </c>
      <c r="U2176" s="1" t="s">
        <v>7357</v>
      </c>
      <c r="V2176" s="1">
        <v>7.5300000000000006E-2</v>
      </c>
      <c r="W2176" s="1" t="s">
        <v>7358</v>
      </c>
      <c r="X2176" s="1" t="b">
        <v>0</v>
      </c>
      <c r="Y2176" s="1" t="b">
        <v>0</v>
      </c>
    </row>
    <row r="2177" spans="1:25" x14ac:dyDescent="0.25">
      <c r="A2177" s="1" t="s">
        <v>7921</v>
      </c>
      <c r="B2177" s="1" t="s">
        <v>7922</v>
      </c>
      <c r="C2177" s="1" t="str">
        <f>VLOOKUP(B2177,店铺SKU信息!E:F,2,0)</f>
        <v>AGM1926-Navy Blue-4XL</v>
      </c>
      <c r="D2177" s="1" t="s">
        <v>5526</v>
      </c>
      <c r="E2177" s="1" t="s">
        <v>8503</v>
      </c>
      <c r="F2177" s="1" t="s">
        <v>7352</v>
      </c>
      <c r="G2177" s="1">
        <v>9.5</v>
      </c>
      <c r="H2177" s="1">
        <v>5.19</v>
      </c>
      <c r="I2177" s="1">
        <v>1.59</v>
      </c>
      <c r="J2177" s="1" t="s">
        <v>7353</v>
      </c>
      <c r="K2177" s="1">
        <v>0.75</v>
      </c>
      <c r="L2177" s="1" t="s">
        <v>7354</v>
      </c>
      <c r="M2177" s="1">
        <v>4.5499999999999999E-2</v>
      </c>
      <c r="N2177" s="1" t="s">
        <v>7355</v>
      </c>
      <c r="O2177" s="1" t="s">
        <v>7356</v>
      </c>
      <c r="P2177" s="1">
        <v>0.55000000000000004</v>
      </c>
      <c r="Q2177" s="1">
        <v>0</v>
      </c>
      <c r="R2177" s="1">
        <v>2.5000000000000001E-2</v>
      </c>
      <c r="S2177" s="38">
        <v>43678</v>
      </c>
      <c r="T2177" s="1">
        <v>0.69</v>
      </c>
      <c r="U2177" s="1" t="s">
        <v>7357</v>
      </c>
      <c r="V2177" s="1">
        <v>1.72E-2</v>
      </c>
      <c r="W2177" s="1" t="s">
        <v>7358</v>
      </c>
      <c r="X2177" s="1" t="b">
        <v>0</v>
      </c>
      <c r="Y2177" s="1" t="b">
        <v>0</v>
      </c>
    </row>
    <row r="2178" spans="1:25" x14ac:dyDescent="0.25">
      <c r="A2178" s="1" t="s">
        <v>7734</v>
      </c>
      <c r="B2178" s="1" t="s">
        <v>7735</v>
      </c>
      <c r="C2178" s="1" t="str">
        <f>VLOOKUP(B2178,店铺SKU信息!E:F,2,0)</f>
        <v>AGCY4063-Gray-L</v>
      </c>
      <c r="D2178" s="1" t="s">
        <v>7736</v>
      </c>
      <c r="E2178" s="1" t="s">
        <v>8503</v>
      </c>
      <c r="F2178" s="1" t="s">
        <v>7352</v>
      </c>
      <c r="G2178" s="1">
        <v>13.07</v>
      </c>
      <c r="H2178" s="1">
        <v>10.28</v>
      </c>
      <c r="I2178" s="1">
        <v>0.79</v>
      </c>
      <c r="J2178" s="1" t="s">
        <v>7353</v>
      </c>
      <c r="K2178" s="1">
        <v>0.2</v>
      </c>
      <c r="L2178" s="1" t="s">
        <v>7354</v>
      </c>
      <c r="M2178" s="1">
        <v>6.1400000000000003E-2</v>
      </c>
      <c r="N2178" s="1" t="s">
        <v>7355</v>
      </c>
      <c r="O2178" s="1" t="s">
        <v>7356</v>
      </c>
      <c r="P2178" s="1">
        <v>5</v>
      </c>
      <c r="Q2178" s="1">
        <v>0</v>
      </c>
      <c r="R2178" s="1">
        <v>0.30709999999999998</v>
      </c>
      <c r="S2178" s="38">
        <v>43678</v>
      </c>
      <c r="T2178" s="1">
        <v>0.69</v>
      </c>
      <c r="U2178" s="1" t="s">
        <v>7357</v>
      </c>
      <c r="V2178" s="1">
        <v>0.21190000000000001</v>
      </c>
      <c r="W2178" s="1" t="s">
        <v>7358</v>
      </c>
      <c r="X2178" s="1" t="b">
        <v>0</v>
      </c>
      <c r="Y2178" s="1" t="b">
        <v>0</v>
      </c>
    </row>
    <row r="2179" spans="1:25" x14ac:dyDescent="0.25">
      <c r="A2179" s="1" t="s">
        <v>8687</v>
      </c>
      <c r="B2179" s="1" t="s">
        <v>8688</v>
      </c>
      <c r="C2179" s="1" t="str">
        <f>VLOOKUP(B2179,店铺SKU信息!E:F,2,0)</f>
        <v>AGCY30222-Burgundy-M</v>
      </c>
      <c r="D2179" s="1" t="s">
        <v>8689</v>
      </c>
      <c r="E2179" s="1" t="s">
        <v>8503</v>
      </c>
      <c r="F2179" s="1" t="s">
        <v>7352</v>
      </c>
      <c r="G2179" s="1">
        <v>10.7</v>
      </c>
      <c r="H2179" s="1">
        <v>4.5</v>
      </c>
      <c r="I2179" s="1">
        <v>0.8</v>
      </c>
      <c r="J2179" s="1" t="s">
        <v>7353</v>
      </c>
      <c r="K2179" s="1">
        <v>0.25</v>
      </c>
      <c r="L2179" s="1" t="s">
        <v>7354</v>
      </c>
      <c r="M2179" s="1">
        <v>2.2200000000000001E-2</v>
      </c>
      <c r="N2179" s="1" t="s">
        <v>7355</v>
      </c>
      <c r="O2179" s="1" t="s">
        <v>7356</v>
      </c>
      <c r="P2179" s="1">
        <v>0.81</v>
      </c>
      <c r="Q2179" s="1">
        <v>0.65</v>
      </c>
      <c r="R2179" s="1">
        <v>3.5999999999999999E-3</v>
      </c>
      <c r="S2179" s="38">
        <v>43678</v>
      </c>
      <c r="T2179" s="1">
        <v>0.69</v>
      </c>
      <c r="U2179" s="1" t="s">
        <v>7357</v>
      </c>
      <c r="V2179" s="1">
        <v>2.5000000000000001E-3</v>
      </c>
      <c r="W2179" s="1" t="s">
        <v>7358</v>
      </c>
      <c r="X2179" s="1" t="b">
        <v>0</v>
      </c>
      <c r="Y2179" s="1" t="b">
        <v>0</v>
      </c>
    </row>
    <row r="2180" spans="1:25" x14ac:dyDescent="0.25">
      <c r="A2180" s="1" t="s">
        <v>7416</v>
      </c>
      <c r="B2180" s="1" t="s">
        <v>7417</v>
      </c>
      <c r="C2180" s="1" t="str">
        <f>VLOOKUP(B2180,店铺SKU信息!E:F,2,0)</f>
        <v>AGM4896-Burgundy-2XL</v>
      </c>
      <c r="D2180" s="1" t="s">
        <v>2711</v>
      </c>
      <c r="E2180" s="1" t="s">
        <v>8503</v>
      </c>
      <c r="F2180" s="1" t="s">
        <v>7352</v>
      </c>
      <c r="G2180" s="1">
        <v>13.69</v>
      </c>
      <c r="H2180" s="1">
        <v>3.9</v>
      </c>
      <c r="I2180" s="1">
        <v>2.1</v>
      </c>
      <c r="J2180" s="1" t="s">
        <v>7353</v>
      </c>
      <c r="K2180" s="1">
        <v>1.05</v>
      </c>
      <c r="L2180" s="1" t="s">
        <v>7354</v>
      </c>
      <c r="M2180" s="1">
        <v>6.4799999999999996E-2</v>
      </c>
      <c r="N2180" s="1" t="s">
        <v>7355</v>
      </c>
      <c r="O2180" s="1" t="s">
        <v>7356</v>
      </c>
      <c r="P2180" s="1">
        <v>0.13</v>
      </c>
      <c r="Q2180" s="1">
        <v>0</v>
      </c>
      <c r="R2180" s="1">
        <v>8.3999999999999995E-3</v>
      </c>
      <c r="S2180" s="38">
        <v>43678</v>
      </c>
      <c r="T2180" s="1">
        <v>0.69</v>
      </c>
      <c r="U2180" s="1" t="s">
        <v>7357</v>
      </c>
      <c r="V2180" s="1">
        <v>5.7999999999999996E-3</v>
      </c>
      <c r="W2180" s="1" t="s">
        <v>7358</v>
      </c>
      <c r="X2180" s="1" t="b">
        <v>0</v>
      </c>
      <c r="Y2180" s="1" t="b">
        <v>0</v>
      </c>
    </row>
    <row r="2181" spans="1:25" x14ac:dyDescent="0.25">
      <c r="A2181" s="1" t="s">
        <v>7636</v>
      </c>
      <c r="B2181" s="1" t="s">
        <v>7637</v>
      </c>
      <c r="C2181" s="1" t="str">
        <f>VLOOKUP(B2181,店铺SKU信息!E:F,2,0)</f>
        <v>AGCY6820-Black-M</v>
      </c>
      <c r="D2181" s="1" t="s">
        <v>3119</v>
      </c>
      <c r="E2181" s="1" t="s">
        <v>8503</v>
      </c>
      <c r="F2181" s="1" t="s">
        <v>7352</v>
      </c>
      <c r="G2181" s="1">
        <v>13.07</v>
      </c>
      <c r="H2181" s="1">
        <v>10.28</v>
      </c>
      <c r="I2181" s="1">
        <v>0.79</v>
      </c>
      <c r="J2181" s="1" t="s">
        <v>7353</v>
      </c>
      <c r="K2181" s="1">
        <v>0.2</v>
      </c>
      <c r="L2181" s="1" t="s">
        <v>7354</v>
      </c>
      <c r="M2181" s="1">
        <v>6.1400000000000003E-2</v>
      </c>
      <c r="N2181" s="1" t="s">
        <v>7355</v>
      </c>
      <c r="O2181" s="1" t="s">
        <v>7356</v>
      </c>
      <c r="P2181" s="1">
        <v>0.9</v>
      </c>
      <c r="Q2181" s="1">
        <v>0</v>
      </c>
      <c r="R2181" s="1">
        <v>5.5500000000000001E-2</v>
      </c>
      <c r="S2181" s="38">
        <v>43678</v>
      </c>
      <c r="T2181" s="1">
        <v>0.69</v>
      </c>
      <c r="U2181" s="1" t="s">
        <v>7357</v>
      </c>
      <c r="V2181" s="1">
        <v>3.8300000000000001E-2</v>
      </c>
      <c r="W2181" s="1" t="s">
        <v>7358</v>
      </c>
      <c r="X2181" s="1" t="b">
        <v>0</v>
      </c>
      <c r="Y2181" s="1" t="b">
        <v>0</v>
      </c>
    </row>
    <row r="2182" spans="1:25" x14ac:dyDescent="0.25">
      <c r="A2182" s="1" t="s">
        <v>8690</v>
      </c>
      <c r="B2182" s="1" t="s">
        <v>8691</v>
      </c>
      <c r="C2182" s="1" t="str">
        <f>VLOOKUP(B2182,店铺SKU信息!E:F,2,0)</f>
        <v>AGCY6812-Navy Blue-XL</v>
      </c>
      <c r="D2182" s="1" t="s">
        <v>8692</v>
      </c>
      <c r="E2182" s="1" t="s">
        <v>8503</v>
      </c>
      <c r="F2182" s="1" t="s">
        <v>7352</v>
      </c>
      <c r="G2182" s="1">
        <v>13.07</v>
      </c>
      <c r="H2182" s="1">
        <v>10.28</v>
      </c>
      <c r="I2182" s="1">
        <v>0.79</v>
      </c>
      <c r="J2182" s="1" t="s">
        <v>7353</v>
      </c>
      <c r="K2182" s="1">
        <v>0.2</v>
      </c>
      <c r="L2182" s="1" t="s">
        <v>7354</v>
      </c>
      <c r="M2182" s="1">
        <v>6.1400000000000003E-2</v>
      </c>
      <c r="N2182" s="1" t="s">
        <v>7355</v>
      </c>
      <c r="O2182" s="1" t="s">
        <v>7356</v>
      </c>
      <c r="P2182" s="1">
        <v>3.23</v>
      </c>
      <c r="Q2182" s="1">
        <v>1.1299999999999999</v>
      </c>
      <c r="R2182" s="1">
        <v>0.1288</v>
      </c>
      <c r="S2182" s="38">
        <v>43678</v>
      </c>
      <c r="T2182" s="1">
        <v>0.69</v>
      </c>
      <c r="U2182" s="1" t="s">
        <v>7357</v>
      </c>
      <c r="V2182" s="1">
        <v>8.8900000000000007E-2</v>
      </c>
      <c r="W2182" s="1" t="s">
        <v>7358</v>
      </c>
      <c r="X2182" s="1" t="b">
        <v>0</v>
      </c>
      <c r="Y2182" s="1" t="b">
        <v>0</v>
      </c>
    </row>
    <row r="2183" spans="1:25" x14ac:dyDescent="0.25">
      <c r="A2183" s="1" t="s">
        <v>7578</v>
      </c>
      <c r="B2183" s="1" t="s">
        <v>7579</v>
      </c>
      <c r="C2183" s="1" t="str">
        <f>VLOOKUP(B2183,店铺SKU信息!E:F,2,0)</f>
        <v>AGCY4117-Red-L</v>
      </c>
      <c r="D2183" s="1" t="s">
        <v>7580</v>
      </c>
      <c r="E2183" s="1" t="s">
        <v>8503</v>
      </c>
      <c r="F2183" s="1" t="s">
        <v>7352</v>
      </c>
      <c r="G2183" s="1">
        <v>11.96</v>
      </c>
      <c r="H2183" s="1">
        <v>9.2100000000000009</v>
      </c>
      <c r="I2183" s="1">
        <v>1.38</v>
      </c>
      <c r="J2183" s="1" t="s">
        <v>7353</v>
      </c>
      <c r="K2183" s="1">
        <v>0.24</v>
      </c>
      <c r="L2183" s="1" t="s">
        <v>7354</v>
      </c>
      <c r="M2183" s="1">
        <v>8.7900000000000006E-2</v>
      </c>
      <c r="N2183" s="1" t="s">
        <v>7355</v>
      </c>
      <c r="O2183" s="1" t="s">
        <v>7356</v>
      </c>
      <c r="P2183" s="1">
        <v>0.65</v>
      </c>
      <c r="Q2183" s="1">
        <v>0.23</v>
      </c>
      <c r="R2183" s="1">
        <v>3.6799999999999999E-2</v>
      </c>
      <c r="S2183" s="38">
        <v>43678</v>
      </c>
      <c r="T2183" s="1">
        <v>0.69</v>
      </c>
      <c r="U2183" s="1" t="s">
        <v>7357</v>
      </c>
      <c r="V2183" s="1">
        <v>2.5399999999999999E-2</v>
      </c>
      <c r="W2183" s="1" t="s">
        <v>7358</v>
      </c>
      <c r="X2183" s="1" t="b">
        <v>0</v>
      </c>
      <c r="Y2183" s="1" t="b">
        <v>0</v>
      </c>
    </row>
    <row r="2184" spans="1:25" x14ac:dyDescent="0.25">
      <c r="A2184" s="1" t="s">
        <v>7848</v>
      </c>
      <c r="B2184" s="1" t="s">
        <v>7849</v>
      </c>
      <c r="C2184" s="1" t="str">
        <f>VLOOKUP(B2184,店铺SKU信息!E:F,2,0)</f>
        <v>AGCY4080-White-L</v>
      </c>
      <c r="D2184" s="1" t="s">
        <v>7850</v>
      </c>
      <c r="E2184" s="1" t="s">
        <v>8503</v>
      </c>
      <c r="F2184" s="1" t="s">
        <v>7352</v>
      </c>
      <c r="G2184" s="1">
        <v>12.25</v>
      </c>
      <c r="H2184" s="1">
        <v>9.65</v>
      </c>
      <c r="I2184" s="1">
        <v>1.8</v>
      </c>
      <c r="J2184" s="1" t="s">
        <v>7353</v>
      </c>
      <c r="K2184" s="1">
        <v>0.51</v>
      </c>
      <c r="L2184" s="1" t="s">
        <v>7354</v>
      </c>
      <c r="M2184" s="1">
        <v>0.1231</v>
      </c>
      <c r="N2184" s="1" t="s">
        <v>7355</v>
      </c>
      <c r="O2184" s="1" t="s">
        <v>7356</v>
      </c>
      <c r="P2184" s="1">
        <v>0.65</v>
      </c>
      <c r="Q2184" s="1">
        <v>0.23</v>
      </c>
      <c r="R2184" s="1">
        <v>5.16E-2</v>
      </c>
      <c r="S2184" s="38">
        <v>43678</v>
      </c>
      <c r="T2184" s="1">
        <v>0.69</v>
      </c>
      <c r="U2184" s="1" t="s">
        <v>7357</v>
      </c>
      <c r="V2184" s="1">
        <v>3.56E-2</v>
      </c>
      <c r="W2184" s="1" t="s">
        <v>7358</v>
      </c>
      <c r="X2184" s="1" t="b">
        <v>0</v>
      </c>
      <c r="Y2184" s="1" t="b">
        <v>0</v>
      </c>
    </row>
    <row r="2185" spans="1:25" x14ac:dyDescent="0.25">
      <c r="A2185" s="1" t="s">
        <v>8693</v>
      </c>
      <c r="B2185" s="1" t="s">
        <v>8694</v>
      </c>
      <c r="C2185" s="1" t="str">
        <f>VLOOKUP(B2185,店铺SKU信息!E:F,2,0)</f>
        <v>AGCY4016-White-S</v>
      </c>
      <c r="D2185" s="1" t="s">
        <v>8695</v>
      </c>
      <c r="E2185" s="1" t="s">
        <v>8503</v>
      </c>
      <c r="F2185" s="1" t="s">
        <v>7352</v>
      </c>
      <c r="G2185" s="1">
        <v>12.83</v>
      </c>
      <c r="H2185" s="1">
        <v>10.11</v>
      </c>
      <c r="I2185" s="1">
        <v>1.02</v>
      </c>
      <c r="J2185" s="1" t="s">
        <v>7353</v>
      </c>
      <c r="K2185" s="1">
        <v>0.43</v>
      </c>
      <c r="L2185" s="1" t="s">
        <v>7354</v>
      </c>
      <c r="M2185" s="1">
        <v>7.6899999999999996E-2</v>
      </c>
      <c r="N2185" s="1" t="s">
        <v>7355</v>
      </c>
      <c r="O2185" s="1" t="s">
        <v>7356</v>
      </c>
      <c r="P2185" s="1">
        <v>0.65</v>
      </c>
      <c r="Q2185" s="1">
        <v>0.23</v>
      </c>
      <c r="R2185" s="1">
        <v>3.2199999999999999E-2</v>
      </c>
      <c r="S2185" s="38">
        <v>43678</v>
      </c>
      <c r="T2185" s="1">
        <v>0.69</v>
      </c>
      <c r="U2185" s="1" t="s">
        <v>7357</v>
      </c>
      <c r="V2185" s="1">
        <v>2.23E-2</v>
      </c>
      <c r="W2185" s="1" t="s">
        <v>7358</v>
      </c>
      <c r="X2185" s="1" t="b">
        <v>0</v>
      </c>
      <c r="Y2185" s="1" t="b">
        <v>0</v>
      </c>
    </row>
    <row r="2186" spans="1:25" x14ac:dyDescent="0.25">
      <c r="A2186" s="1" t="s">
        <v>8696</v>
      </c>
      <c r="B2186" s="1" t="s">
        <v>8697</v>
      </c>
      <c r="C2186" s="1" t="str">
        <f>VLOOKUP(B2186,店铺SKU信息!E:F,2,0)</f>
        <v>AGCY6728-Black-S</v>
      </c>
      <c r="D2186" s="1" t="s">
        <v>8698</v>
      </c>
      <c r="E2186" s="1" t="s">
        <v>8503</v>
      </c>
      <c r="F2186" s="1" t="s">
        <v>7352</v>
      </c>
      <c r="G2186" s="1">
        <v>11.85</v>
      </c>
      <c r="H2186" s="1">
        <v>10</v>
      </c>
      <c r="I2186" s="1">
        <v>1.5</v>
      </c>
      <c r="J2186" s="1" t="s">
        <v>7353</v>
      </c>
      <c r="K2186" s="1">
        <v>0.57999999999999996</v>
      </c>
      <c r="L2186" s="1" t="s">
        <v>7354</v>
      </c>
      <c r="M2186" s="1">
        <v>0.1028</v>
      </c>
      <c r="N2186" s="1" t="s">
        <v>7355</v>
      </c>
      <c r="O2186" s="1" t="s">
        <v>7356</v>
      </c>
      <c r="P2186" s="1">
        <v>0.32</v>
      </c>
      <c r="Q2186" s="1">
        <v>0.26</v>
      </c>
      <c r="R2186" s="1">
        <v>6.6E-3</v>
      </c>
      <c r="S2186" s="38">
        <v>43678</v>
      </c>
      <c r="T2186" s="1">
        <v>0.69</v>
      </c>
      <c r="U2186" s="1" t="s">
        <v>7357</v>
      </c>
      <c r="V2186" s="1">
        <v>4.5999999999999999E-3</v>
      </c>
      <c r="W2186" s="1" t="s">
        <v>7358</v>
      </c>
      <c r="X2186" s="1" t="b">
        <v>0</v>
      </c>
      <c r="Y2186" s="1" t="b">
        <v>0</v>
      </c>
    </row>
    <row r="2187" spans="1:25" x14ac:dyDescent="0.25">
      <c r="A2187" s="1" t="s">
        <v>7928</v>
      </c>
      <c r="B2187" s="1" t="s">
        <v>7929</v>
      </c>
      <c r="C2187" s="1" t="str">
        <f>VLOOKUP(B2187,店铺SKU信息!E:F,2,0)</f>
        <v>AGCY49255-White-M</v>
      </c>
      <c r="D2187" s="1" t="s">
        <v>7930</v>
      </c>
      <c r="E2187" s="1" t="s">
        <v>8503</v>
      </c>
      <c r="F2187" s="1" t="s">
        <v>7352</v>
      </c>
      <c r="G2187" s="1">
        <v>12.3</v>
      </c>
      <c r="H2187" s="1">
        <v>8.9</v>
      </c>
      <c r="I2187" s="1">
        <v>1.3</v>
      </c>
      <c r="J2187" s="1" t="s">
        <v>7353</v>
      </c>
      <c r="K2187" s="1">
        <v>0.55000000000000004</v>
      </c>
      <c r="L2187" s="1" t="s">
        <v>7354</v>
      </c>
      <c r="M2187" s="1">
        <v>8.2000000000000003E-2</v>
      </c>
      <c r="N2187" s="1" t="s">
        <v>7355</v>
      </c>
      <c r="O2187" s="1" t="s">
        <v>7356</v>
      </c>
      <c r="P2187" s="1">
        <v>0.65</v>
      </c>
      <c r="Q2187" s="1">
        <v>0.23</v>
      </c>
      <c r="R2187" s="1">
        <v>3.44E-2</v>
      </c>
      <c r="S2187" s="38">
        <v>43678</v>
      </c>
      <c r="T2187" s="1">
        <v>0.69</v>
      </c>
      <c r="U2187" s="1" t="s">
        <v>7357</v>
      </c>
      <c r="V2187" s="1">
        <v>2.3699999999999999E-2</v>
      </c>
      <c r="W2187" s="1" t="s">
        <v>7358</v>
      </c>
      <c r="X2187" s="1" t="b">
        <v>0</v>
      </c>
      <c r="Y2187" s="1" t="b">
        <v>0</v>
      </c>
    </row>
    <row r="2188" spans="1:25" x14ac:dyDescent="0.25">
      <c r="A2188" s="1" t="s">
        <v>7749</v>
      </c>
      <c r="B2188" s="1" t="s">
        <v>7750</v>
      </c>
      <c r="C2188" s="1" t="str">
        <f>VLOOKUP(B2188,店铺SKU信息!E:F,2,0)</f>
        <v>AGCY6705-Red-L</v>
      </c>
      <c r="D2188" s="1" t="s">
        <v>7751</v>
      </c>
      <c r="E2188" s="1" t="s">
        <v>8503</v>
      </c>
      <c r="F2188" s="1" t="s">
        <v>7352</v>
      </c>
      <c r="G2188" s="1">
        <v>12.25</v>
      </c>
      <c r="H2188" s="1">
        <v>9.65</v>
      </c>
      <c r="I2188" s="1">
        <v>1.8</v>
      </c>
      <c r="J2188" s="1" t="s">
        <v>7353</v>
      </c>
      <c r="K2188" s="1">
        <v>0.51</v>
      </c>
      <c r="L2188" s="1" t="s">
        <v>7354</v>
      </c>
      <c r="M2188" s="1">
        <v>0.1231</v>
      </c>
      <c r="N2188" s="1" t="s">
        <v>7355</v>
      </c>
      <c r="O2188" s="1" t="s">
        <v>7356</v>
      </c>
      <c r="P2188" s="1">
        <v>1.29</v>
      </c>
      <c r="Q2188" s="1">
        <v>0.45</v>
      </c>
      <c r="R2188" s="1">
        <v>0.1032</v>
      </c>
      <c r="S2188" s="38">
        <v>43678</v>
      </c>
      <c r="T2188" s="1">
        <v>0.69</v>
      </c>
      <c r="U2188" s="1" t="s">
        <v>7357</v>
      </c>
      <c r="V2188" s="1">
        <v>7.1199999999999999E-2</v>
      </c>
      <c r="W2188" s="1" t="s">
        <v>7358</v>
      </c>
      <c r="X2188" s="1" t="b">
        <v>0</v>
      </c>
      <c r="Y2188" s="1" t="b">
        <v>0</v>
      </c>
    </row>
    <row r="2189" spans="1:25" x14ac:dyDescent="0.25">
      <c r="A2189" s="1" t="s">
        <v>8699</v>
      </c>
      <c r="B2189" s="1" t="s">
        <v>8700</v>
      </c>
      <c r="C2189" s="1" t="str">
        <f>VLOOKUP(B2189,店铺SKU信息!E:F,2,0)</f>
        <v>AGCY30222-Burgundy-XXL</v>
      </c>
      <c r="D2189" s="1" t="s">
        <v>8701</v>
      </c>
      <c r="E2189" s="1" t="s">
        <v>8503</v>
      </c>
      <c r="F2189" s="1" t="s">
        <v>7352</v>
      </c>
      <c r="G2189" s="1">
        <v>10.7</v>
      </c>
      <c r="H2189" s="1">
        <v>4.5</v>
      </c>
      <c r="I2189" s="1">
        <v>0.8</v>
      </c>
      <c r="J2189" s="1" t="s">
        <v>7353</v>
      </c>
      <c r="K2189" s="1">
        <v>0.25</v>
      </c>
      <c r="L2189" s="1" t="s">
        <v>7354</v>
      </c>
      <c r="M2189" s="1">
        <v>2.2200000000000001E-2</v>
      </c>
      <c r="N2189" s="1" t="s">
        <v>7355</v>
      </c>
      <c r="O2189" s="1" t="s">
        <v>7356</v>
      </c>
      <c r="P2189" s="1">
        <v>0.65</v>
      </c>
      <c r="Q2189" s="1">
        <v>0.52</v>
      </c>
      <c r="R2189" s="1">
        <v>2.8999999999999998E-3</v>
      </c>
      <c r="S2189" s="38">
        <v>43678</v>
      </c>
      <c r="T2189" s="1">
        <v>0.69</v>
      </c>
      <c r="U2189" s="1" t="s">
        <v>7357</v>
      </c>
      <c r="V2189" s="1">
        <v>2E-3</v>
      </c>
      <c r="W2189" s="1" t="s">
        <v>7358</v>
      </c>
      <c r="X2189" s="1" t="b">
        <v>0</v>
      </c>
      <c r="Y2189" s="1" t="b">
        <v>0</v>
      </c>
    </row>
    <row r="2190" spans="1:25" x14ac:dyDescent="0.25">
      <c r="A2190" s="1" t="s">
        <v>7775</v>
      </c>
      <c r="B2190" s="1" t="s">
        <v>7776</v>
      </c>
      <c r="C2190" s="1" t="str">
        <f>VLOOKUP(B2190,店铺SKU信息!E:F,2,0)</f>
        <v>AGCY4080-Gray-M</v>
      </c>
      <c r="D2190" s="1" t="s">
        <v>7777</v>
      </c>
      <c r="E2190" s="1" t="s">
        <v>8503</v>
      </c>
      <c r="F2190" s="1" t="s">
        <v>7352</v>
      </c>
      <c r="G2190" s="1">
        <v>12.25</v>
      </c>
      <c r="H2190" s="1">
        <v>9.65</v>
      </c>
      <c r="I2190" s="1">
        <v>1.8</v>
      </c>
      <c r="J2190" s="1" t="s">
        <v>7353</v>
      </c>
      <c r="K2190" s="1">
        <v>0.51</v>
      </c>
      <c r="L2190" s="1" t="s">
        <v>7354</v>
      </c>
      <c r="M2190" s="1">
        <v>0.1231</v>
      </c>
      <c r="N2190" s="1" t="s">
        <v>7355</v>
      </c>
      <c r="O2190" s="1" t="s">
        <v>7356</v>
      </c>
      <c r="P2190" s="1">
        <v>5.16</v>
      </c>
      <c r="Q2190" s="1">
        <v>1.81</v>
      </c>
      <c r="R2190" s="1">
        <v>0.4128</v>
      </c>
      <c r="S2190" s="38">
        <v>43678</v>
      </c>
      <c r="T2190" s="1">
        <v>0.69</v>
      </c>
      <c r="U2190" s="1" t="s">
        <v>7357</v>
      </c>
      <c r="V2190" s="1">
        <v>0.28489999999999999</v>
      </c>
      <c r="W2190" s="1" t="s">
        <v>7358</v>
      </c>
      <c r="X2190" s="1" t="b">
        <v>0</v>
      </c>
      <c r="Y2190" s="1" t="b">
        <v>0</v>
      </c>
    </row>
    <row r="2191" spans="1:25" x14ac:dyDescent="0.25">
      <c r="A2191" s="1" t="s">
        <v>7887</v>
      </c>
      <c r="B2191" s="1" t="s">
        <v>7888</v>
      </c>
      <c r="C2191" s="1" t="str">
        <f>VLOOKUP(B2191,店铺SKU信息!E:F,2,0)</f>
        <v>AGCY4063-Blue-S</v>
      </c>
      <c r="D2191" s="1" t="s">
        <v>3071</v>
      </c>
      <c r="E2191" s="1" t="s">
        <v>8503</v>
      </c>
      <c r="F2191" s="1" t="s">
        <v>7352</v>
      </c>
      <c r="G2191" s="1">
        <v>13.07</v>
      </c>
      <c r="H2191" s="1">
        <v>10.28</v>
      </c>
      <c r="I2191" s="1">
        <v>0.79</v>
      </c>
      <c r="J2191" s="1" t="s">
        <v>7353</v>
      </c>
      <c r="K2191" s="1">
        <v>0.2</v>
      </c>
      <c r="L2191" s="1" t="s">
        <v>7354</v>
      </c>
      <c r="M2191" s="1">
        <v>6.1400000000000003E-2</v>
      </c>
      <c r="N2191" s="1" t="s">
        <v>7355</v>
      </c>
      <c r="O2191" s="1" t="s">
        <v>7356</v>
      </c>
      <c r="P2191" s="1">
        <v>2.74</v>
      </c>
      <c r="Q2191" s="1">
        <v>0</v>
      </c>
      <c r="R2191" s="1">
        <v>0.16839999999999999</v>
      </c>
      <c r="S2191" s="38">
        <v>43678</v>
      </c>
      <c r="T2191" s="1">
        <v>0.69</v>
      </c>
      <c r="U2191" s="1" t="s">
        <v>7357</v>
      </c>
      <c r="V2191" s="1">
        <v>0.1162</v>
      </c>
      <c r="W2191" s="1" t="s">
        <v>7358</v>
      </c>
      <c r="X2191" s="1" t="b">
        <v>0</v>
      </c>
      <c r="Y2191" s="1" t="b">
        <v>0</v>
      </c>
    </row>
    <row r="2192" spans="1:25" x14ac:dyDescent="0.25">
      <c r="A2192" s="1" t="s">
        <v>8008</v>
      </c>
      <c r="B2192" s="1" t="s">
        <v>8009</v>
      </c>
      <c r="C2192" s="1" t="str">
        <f>VLOOKUP(B2192,店铺SKU信息!E:F,2,0)</f>
        <v>AGCY41011-White-L</v>
      </c>
      <c r="D2192" s="1" t="s">
        <v>6630</v>
      </c>
      <c r="E2192" s="1" t="s">
        <v>8503</v>
      </c>
      <c r="F2192" s="1" t="s">
        <v>7352</v>
      </c>
      <c r="G2192" s="1">
        <v>12.48</v>
      </c>
      <c r="H2192" s="1">
        <v>9.41</v>
      </c>
      <c r="I2192" s="1">
        <v>1.33</v>
      </c>
      <c r="J2192" s="1" t="s">
        <v>7353</v>
      </c>
      <c r="K2192" s="1">
        <v>0.57999999999999996</v>
      </c>
      <c r="L2192" s="1" t="s">
        <v>7354</v>
      </c>
      <c r="M2192" s="1">
        <v>9.06E-2</v>
      </c>
      <c r="N2192" s="1" t="s">
        <v>7355</v>
      </c>
      <c r="O2192" s="1" t="s">
        <v>7356</v>
      </c>
      <c r="P2192" s="1">
        <v>0.45</v>
      </c>
      <c r="Q2192" s="1">
        <v>0</v>
      </c>
      <c r="R2192" s="1">
        <v>4.0899999999999999E-2</v>
      </c>
      <c r="S2192" s="38">
        <v>43678</v>
      </c>
      <c r="T2192" s="1">
        <v>0.69</v>
      </c>
      <c r="U2192" s="1" t="s">
        <v>7357</v>
      </c>
      <c r="V2192" s="1">
        <v>2.8199999999999999E-2</v>
      </c>
      <c r="W2192" s="1" t="s">
        <v>7358</v>
      </c>
      <c r="X2192" s="1" t="b">
        <v>0</v>
      </c>
      <c r="Y2192" s="1" t="b">
        <v>0</v>
      </c>
    </row>
    <row r="2193" spans="1:25" x14ac:dyDescent="0.25">
      <c r="A2193" s="1" t="s">
        <v>8702</v>
      </c>
      <c r="B2193" s="1" t="s">
        <v>8703</v>
      </c>
      <c r="C2193" s="1" t="str">
        <f>VLOOKUP(B2193,店铺SKU信息!E:F,2,0)</f>
        <v>AGCY6728-Black-M</v>
      </c>
      <c r="D2193" s="1" t="s">
        <v>8704</v>
      </c>
      <c r="E2193" s="1" t="s">
        <v>8503</v>
      </c>
      <c r="F2193" s="1" t="s">
        <v>7352</v>
      </c>
      <c r="G2193" s="1">
        <v>11.85</v>
      </c>
      <c r="H2193" s="1">
        <v>10</v>
      </c>
      <c r="I2193" s="1">
        <v>1.5</v>
      </c>
      <c r="J2193" s="1" t="s">
        <v>7353</v>
      </c>
      <c r="K2193" s="1">
        <v>0.57999999999999996</v>
      </c>
      <c r="L2193" s="1" t="s">
        <v>7354</v>
      </c>
      <c r="M2193" s="1">
        <v>0.1028</v>
      </c>
      <c r="N2193" s="1" t="s">
        <v>7355</v>
      </c>
      <c r="O2193" s="1" t="s">
        <v>7356</v>
      </c>
      <c r="P2193" s="1">
        <v>0.65</v>
      </c>
      <c r="Q2193" s="1">
        <v>0.52</v>
      </c>
      <c r="R2193" s="1">
        <v>1.3299999999999999E-2</v>
      </c>
      <c r="S2193" s="38">
        <v>43678</v>
      </c>
      <c r="T2193" s="1">
        <v>0.69</v>
      </c>
      <c r="U2193" s="1" t="s">
        <v>7357</v>
      </c>
      <c r="V2193" s="1">
        <v>9.1999999999999998E-3</v>
      </c>
      <c r="W2193" s="1" t="s">
        <v>7358</v>
      </c>
      <c r="X2193" s="1" t="b">
        <v>0</v>
      </c>
      <c r="Y2193" s="1" t="b">
        <v>0</v>
      </c>
    </row>
    <row r="2194" spans="1:25" x14ac:dyDescent="0.25">
      <c r="A2194" s="1" t="s">
        <v>7392</v>
      </c>
      <c r="B2194" s="1" t="s">
        <v>7393</v>
      </c>
      <c r="C2194" s="1" t="str">
        <f>VLOOKUP(B2194,店铺SKU信息!E:F,2,0)</f>
        <v>AGCY6768-Red-M</v>
      </c>
      <c r="D2194" s="1" t="s">
        <v>7394</v>
      </c>
      <c r="E2194" s="1" t="s">
        <v>8503</v>
      </c>
      <c r="F2194" s="1" t="s">
        <v>7352</v>
      </c>
      <c r="G2194" s="1">
        <v>12.99</v>
      </c>
      <c r="H2194" s="1">
        <v>10.24</v>
      </c>
      <c r="I2194" s="1">
        <v>0.94</v>
      </c>
      <c r="J2194" s="1" t="s">
        <v>7353</v>
      </c>
      <c r="K2194" s="1">
        <v>0.2</v>
      </c>
      <c r="L2194" s="1" t="s">
        <v>7354</v>
      </c>
      <c r="M2194" s="1">
        <v>7.2400000000000006E-2</v>
      </c>
      <c r="N2194" s="1" t="s">
        <v>7355</v>
      </c>
      <c r="O2194" s="1" t="s">
        <v>7356</v>
      </c>
      <c r="P2194" s="1">
        <v>0.65</v>
      </c>
      <c r="Q2194" s="1">
        <v>0</v>
      </c>
      <c r="R2194" s="1">
        <v>4.6699999999999998E-2</v>
      </c>
      <c r="S2194" s="38">
        <v>43678</v>
      </c>
      <c r="T2194" s="1">
        <v>0.69</v>
      </c>
      <c r="U2194" s="1" t="s">
        <v>7357</v>
      </c>
      <c r="V2194" s="1">
        <v>3.2199999999999999E-2</v>
      </c>
      <c r="W2194" s="1" t="s">
        <v>7358</v>
      </c>
      <c r="X2194" s="1" t="b">
        <v>0</v>
      </c>
      <c r="Y2194" s="1" t="b">
        <v>0</v>
      </c>
    </row>
    <row r="2195" spans="1:25" x14ac:dyDescent="0.25">
      <c r="A2195" s="1" t="s">
        <v>8705</v>
      </c>
      <c r="B2195" s="1" t="s">
        <v>8706</v>
      </c>
      <c r="C2195" s="1" t="str">
        <f>VLOOKUP(B2195,店铺SKU信息!E:F,2,0)</f>
        <v>AGCY1031-Pink Stripe-XL</v>
      </c>
      <c r="D2195" s="1" t="s">
        <v>8707</v>
      </c>
      <c r="E2195" s="1" t="s">
        <v>8503</v>
      </c>
      <c r="F2195" s="1" t="s">
        <v>7352</v>
      </c>
      <c r="G2195" s="1">
        <v>9.8000000000000007</v>
      </c>
      <c r="H2195" s="1">
        <v>5.4</v>
      </c>
      <c r="I2195" s="1">
        <v>1.5</v>
      </c>
      <c r="J2195" s="1" t="s">
        <v>7353</v>
      </c>
      <c r="K2195" s="1">
        <v>0.35</v>
      </c>
      <c r="L2195" s="1" t="s">
        <v>7354</v>
      </c>
      <c r="M2195" s="1">
        <v>4.5900000000000003E-2</v>
      </c>
      <c r="N2195" s="1" t="s">
        <v>7355</v>
      </c>
      <c r="O2195" s="1" t="s">
        <v>7356</v>
      </c>
      <c r="P2195" s="1">
        <v>7</v>
      </c>
      <c r="Q2195" s="1">
        <v>0</v>
      </c>
      <c r="R2195" s="1">
        <v>0.3216</v>
      </c>
      <c r="S2195" s="38">
        <v>43678</v>
      </c>
      <c r="T2195" s="1">
        <v>0.69</v>
      </c>
      <c r="U2195" s="1" t="s">
        <v>7357</v>
      </c>
      <c r="V2195" s="1">
        <v>0.22189999999999999</v>
      </c>
      <c r="W2195" s="1" t="s">
        <v>7358</v>
      </c>
      <c r="X2195" s="1" t="b">
        <v>0</v>
      </c>
      <c r="Y2195" s="1" t="b">
        <v>0</v>
      </c>
    </row>
    <row r="2196" spans="1:25" x14ac:dyDescent="0.25">
      <c r="A2196" s="1" t="s">
        <v>8257</v>
      </c>
      <c r="B2196" s="1" t="s">
        <v>8258</v>
      </c>
      <c r="C2196" s="1" t="str">
        <f>VLOOKUP(B2196,店铺SKU信息!E:F,2,0)</f>
        <v>AGCY4062-Gray Blue-S</v>
      </c>
      <c r="D2196" s="1" t="s">
        <v>3531</v>
      </c>
      <c r="E2196" s="1" t="s">
        <v>8503</v>
      </c>
      <c r="F2196" s="1" t="s">
        <v>7352</v>
      </c>
      <c r="G2196" s="1">
        <v>11.65</v>
      </c>
      <c r="H2196" s="1">
        <v>9.4499999999999993</v>
      </c>
      <c r="I2196" s="1">
        <v>1.25</v>
      </c>
      <c r="J2196" s="1" t="s">
        <v>7353</v>
      </c>
      <c r="K2196" s="1">
        <v>0.28999999999999998</v>
      </c>
      <c r="L2196" s="1" t="s">
        <v>7354</v>
      </c>
      <c r="M2196" s="1">
        <v>7.9500000000000001E-2</v>
      </c>
      <c r="N2196" s="1" t="s">
        <v>7355</v>
      </c>
      <c r="O2196" s="1" t="s">
        <v>7356</v>
      </c>
      <c r="P2196" s="1">
        <v>2.68</v>
      </c>
      <c r="Q2196" s="1">
        <v>0</v>
      </c>
      <c r="R2196" s="1">
        <v>0.21290000000000001</v>
      </c>
      <c r="S2196" s="38">
        <v>43678</v>
      </c>
      <c r="T2196" s="1">
        <v>0.69</v>
      </c>
      <c r="U2196" s="1" t="s">
        <v>7357</v>
      </c>
      <c r="V2196" s="1">
        <v>0.1469</v>
      </c>
      <c r="W2196" s="1" t="s">
        <v>7358</v>
      </c>
      <c r="X2196" s="1" t="b">
        <v>0</v>
      </c>
      <c r="Y2196" s="1" t="b">
        <v>0</v>
      </c>
    </row>
    <row r="2197" spans="1:25" x14ac:dyDescent="0.25">
      <c r="A2197" s="1" t="s">
        <v>8708</v>
      </c>
      <c r="B2197" s="1" t="s">
        <v>8709</v>
      </c>
      <c r="C2197" s="1" t="str">
        <f>VLOOKUP(B2197,店铺SKU信息!E:F,2,0)</f>
        <v>AGCY6743-White-L</v>
      </c>
      <c r="D2197" s="1" t="s">
        <v>8710</v>
      </c>
      <c r="E2197" s="1" t="s">
        <v>8503</v>
      </c>
      <c r="F2197" s="1" t="s">
        <v>7352</v>
      </c>
      <c r="G2197" s="1">
        <v>11.85</v>
      </c>
      <c r="H2197" s="1">
        <v>10</v>
      </c>
      <c r="I2197" s="1">
        <v>1.5</v>
      </c>
      <c r="J2197" s="1" t="s">
        <v>7353</v>
      </c>
      <c r="K2197" s="1">
        <v>0.57999999999999996</v>
      </c>
      <c r="L2197" s="1" t="s">
        <v>7354</v>
      </c>
      <c r="M2197" s="1">
        <v>0.1028</v>
      </c>
      <c r="N2197" s="1" t="s">
        <v>7355</v>
      </c>
      <c r="O2197" s="1" t="s">
        <v>7356</v>
      </c>
      <c r="P2197" s="1">
        <v>0.81</v>
      </c>
      <c r="Q2197" s="1">
        <v>0.65</v>
      </c>
      <c r="R2197" s="1">
        <v>1.66E-2</v>
      </c>
      <c r="S2197" s="38">
        <v>43678</v>
      </c>
      <c r="T2197" s="1">
        <v>0.69</v>
      </c>
      <c r="U2197" s="1" t="s">
        <v>7357</v>
      </c>
      <c r="V2197" s="1">
        <v>1.14E-2</v>
      </c>
      <c r="W2197" s="1" t="s">
        <v>7358</v>
      </c>
      <c r="X2197" s="1" t="b">
        <v>0</v>
      </c>
      <c r="Y2197" s="1" t="b">
        <v>0</v>
      </c>
    </row>
    <row r="2198" spans="1:25" x14ac:dyDescent="0.25">
      <c r="A2198" s="1" t="s">
        <v>8711</v>
      </c>
      <c r="B2198" s="1" t="s">
        <v>8712</v>
      </c>
      <c r="C2198" s="1" t="str">
        <f>VLOOKUP(B2198,店铺SKU信息!E:F,2,0)</f>
        <v>AGCY68144-White-L</v>
      </c>
      <c r="D2198" s="1" t="s">
        <v>8246</v>
      </c>
      <c r="E2198" s="1" t="s">
        <v>8503</v>
      </c>
      <c r="F2198" s="1" t="s">
        <v>7352</v>
      </c>
      <c r="G2198" s="1">
        <v>13.07</v>
      </c>
      <c r="H2198" s="1">
        <v>10.28</v>
      </c>
      <c r="I2198" s="1">
        <v>0.79</v>
      </c>
      <c r="J2198" s="1" t="s">
        <v>7353</v>
      </c>
      <c r="K2198" s="1">
        <v>0.2</v>
      </c>
      <c r="L2198" s="1" t="s">
        <v>7354</v>
      </c>
      <c r="M2198" s="1">
        <v>6.1400000000000003E-2</v>
      </c>
      <c r="N2198" s="1" t="s">
        <v>7355</v>
      </c>
      <c r="O2198" s="1" t="s">
        <v>7356</v>
      </c>
      <c r="P2198" s="1">
        <v>0.16</v>
      </c>
      <c r="Q2198" s="1">
        <v>0.13</v>
      </c>
      <c r="R2198" s="1">
        <v>2E-3</v>
      </c>
      <c r="S2198" s="38">
        <v>43678</v>
      </c>
      <c r="T2198" s="1">
        <v>0.69</v>
      </c>
      <c r="U2198" s="1" t="s">
        <v>7357</v>
      </c>
      <c r="V2198" s="1">
        <v>1.4E-3</v>
      </c>
      <c r="W2198" s="1" t="s">
        <v>7358</v>
      </c>
      <c r="X2198" s="1" t="b">
        <v>0</v>
      </c>
      <c r="Y2198" s="1" t="b">
        <v>0</v>
      </c>
    </row>
    <row r="2199" spans="1:25" x14ac:dyDescent="0.25">
      <c r="A2199" s="1" t="s">
        <v>8713</v>
      </c>
      <c r="B2199" s="1" t="s">
        <v>8714</v>
      </c>
      <c r="C2199" s="1" t="str">
        <f>VLOOKUP(B2199,店铺SKU信息!E:F,2,0)</f>
        <v>AGCY4062-Khaki-M</v>
      </c>
      <c r="D2199" s="1" t="s">
        <v>8715</v>
      </c>
      <c r="E2199" s="1" t="s">
        <v>8503</v>
      </c>
      <c r="F2199" s="1" t="s">
        <v>7352</v>
      </c>
      <c r="G2199" s="1">
        <v>11.65</v>
      </c>
      <c r="H2199" s="1">
        <v>9.4499999999999993</v>
      </c>
      <c r="I2199" s="1">
        <v>1.25</v>
      </c>
      <c r="J2199" s="1" t="s">
        <v>7353</v>
      </c>
      <c r="K2199" s="1">
        <v>0.28999999999999998</v>
      </c>
      <c r="L2199" s="1" t="s">
        <v>7354</v>
      </c>
      <c r="M2199" s="1">
        <v>7.9500000000000001E-2</v>
      </c>
      <c r="N2199" s="1" t="s">
        <v>7355</v>
      </c>
      <c r="O2199" s="1" t="s">
        <v>7356</v>
      </c>
      <c r="P2199" s="1">
        <v>9.7100000000000009</v>
      </c>
      <c r="Q2199" s="1">
        <v>0</v>
      </c>
      <c r="R2199" s="1">
        <v>0.77190000000000003</v>
      </c>
      <c r="S2199" s="38">
        <v>43678</v>
      </c>
      <c r="T2199" s="1">
        <v>0.69</v>
      </c>
      <c r="U2199" s="1" t="s">
        <v>7357</v>
      </c>
      <c r="V2199" s="1">
        <v>0.53259999999999996</v>
      </c>
      <c r="W2199" s="1" t="s">
        <v>7358</v>
      </c>
      <c r="X2199" s="1" t="b">
        <v>0</v>
      </c>
      <c r="Y2199" s="1" t="b">
        <v>0</v>
      </c>
    </row>
    <row r="2200" spans="1:25" x14ac:dyDescent="0.25">
      <c r="A2200" s="1" t="s">
        <v>8716</v>
      </c>
      <c r="B2200" s="1" t="s">
        <v>8717</v>
      </c>
      <c r="C2200" s="1" t="str">
        <f>VLOOKUP(B2200,店铺SKU信息!E:F,2,0)</f>
        <v>AGCY4080-Black-M</v>
      </c>
      <c r="D2200" s="1" t="s">
        <v>8718</v>
      </c>
      <c r="E2200" s="1" t="s">
        <v>8503</v>
      </c>
      <c r="F2200" s="1" t="s">
        <v>7352</v>
      </c>
      <c r="G2200" s="1">
        <v>12.25</v>
      </c>
      <c r="H2200" s="1">
        <v>9.65</v>
      </c>
      <c r="I2200" s="1">
        <v>1.8</v>
      </c>
      <c r="J2200" s="1" t="s">
        <v>7353</v>
      </c>
      <c r="K2200" s="1">
        <v>0.51</v>
      </c>
      <c r="L2200" s="1" t="s">
        <v>7354</v>
      </c>
      <c r="M2200" s="1">
        <v>0.1231</v>
      </c>
      <c r="N2200" s="1" t="s">
        <v>7355</v>
      </c>
      <c r="O2200" s="1" t="s">
        <v>7356</v>
      </c>
      <c r="P2200" s="1">
        <v>1.29</v>
      </c>
      <c r="Q2200" s="1">
        <v>0.45</v>
      </c>
      <c r="R2200" s="1">
        <v>0.1032</v>
      </c>
      <c r="S2200" s="38">
        <v>43678</v>
      </c>
      <c r="T2200" s="1">
        <v>0.69</v>
      </c>
      <c r="U2200" s="1" t="s">
        <v>7357</v>
      </c>
      <c r="V2200" s="1">
        <v>7.1199999999999999E-2</v>
      </c>
      <c r="W2200" s="1" t="s">
        <v>7358</v>
      </c>
      <c r="X2200" s="1" t="b">
        <v>0</v>
      </c>
      <c r="Y2200" s="1" t="b">
        <v>0</v>
      </c>
    </row>
    <row r="2201" spans="1:25" x14ac:dyDescent="0.25">
      <c r="A2201" s="1" t="s">
        <v>8719</v>
      </c>
      <c r="B2201" s="1" t="s">
        <v>8720</v>
      </c>
      <c r="C2201" s="1" t="str">
        <f>VLOOKUP(B2201,店铺SKU信息!E:F,2,0)</f>
        <v>AGCY30222-Black-XXL</v>
      </c>
      <c r="D2201" s="1" t="s">
        <v>8721</v>
      </c>
      <c r="E2201" s="1" t="s">
        <v>8503</v>
      </c>
      <c r="F2201" s="1" t="s">
        <v>7352</v>
      </c>
      <c r="G2201" s="1">
        <v>10.7</v>
      </c>
      <c r="H2201" s="1">
        <v>4.5</v>
      </c>
      <c r="I2201" s="1">
        <v>0.8</v>
      </c>
      <c r="J2201" s="1" t="s">
        <v>7353</v>
      </c>
      <c r="K2201" s="1">
        <v>0.25</v>
      </c>
      <c r="L2201" s="1" t="s">
        <v>7354</v>
      </c>
      <c r="M2201" s="1">
        <v>2.2200000000000001E-2</v>
      </c>
      <c r="N2201" s="1" t="s">
        <v>7355</v>
      </c>
      <c r="O2201" s="1" t="s">
        <v>7356</v>
      </c>
      <c r="P2201" s="1">
        <v>0.32</v>
      </c>
      <c r="Q2201" s="1">
        <v>0.26</v>
      </c>
      <c r="R2201" s="1">
        <v>1.4E-3</v>
      </c>
      <c r="S2201" s="38">
        <v>43678</v>
      </c>
      <c r="T2201" s="1">
        <v>0.69</v>
      </c>
      <c r="U2201" s="1" t="s">
        <v>7357</v>
      </c>
      <c r="V2201" s="1">
        <v>1E-3</v>
      </c>
      <c r="W2201" s="1" t="s">
        <v>7358</v>
      </c>
      <c r="X2201" s="1" t="b">
        <v>0</v>
      </c>
      <c r="Y2201" s="1" t="b">
        <v>0</v>
      </c>
    </row>
    <row r="2202" spans="1:25" x14ac:dyDescent="0.25">
      <c r="A2202" s="1" t="s">
        <v>7984</v>
      </c>
      <c r="B2202" s="1" t="s">
        <v>7985</v>
      </c>
      <c r="C2202" s="1" t="str">
        <f>VLOOKUP(B2202,店铺SKU信息!E:F,2,0)</f>
        <v>AGCY4062-Brown-S</v>
      </c>
      <c r="D2202" s="1" t="s">
        <v>4062</v>
      </c>
      <c r="E2202" s="1" t="s">
        <v>8503</v>
      </c>
      <c r="F2202" s="1" t="s">
        <v>7352</v>
      </c>
      <c r="G2202" s="1">
        <v>11.65</v>
      </c>
      <c r="H2202" s="1">
        <v>9.4499999999999993</v>
      </c>
      <c r="I2202" s="1">
        <v>1.25</v>
      </c>
      <c r="J2202" s="1" t="s">
        <v>7353</v>
      </c>
      <c r="K2202" s="1">
        <v>0.28999999999999998</v>
      </c>
      <c r="L2202" s="1" t="s">
        <v>7354</v>
      </c>
      <c r="M2202" s="1">
        <v>7.9500000000000001E-2</v>
      </c>
      <c r="N2202" s="1" t="s">
        <v>7355</v>
      </c>
      <c r="O2202" s="1" t="s">
        <v>7356</v>
      </c>
      <c r="P2202" s="1">
        <v>4.7699999999999996</v>
      </c>
      <c r="Q2202" s="1">
        <v>0</v>
      </c>
      <c r="R2202" s="1">
        <v>0.37959999999999999</v>
      </c>
      <c r="S2202" s="38">
        <v>43678</v>
      </c>
      <c r="T2202" s="1">
        <v>0.69</v>
      </c>
      <c r="U2202" s="1" t="s">
        <v>7357</v>
      </c>
      <c r="V2202" s="1">
        <v>0.26190000000000002</v>
      </c>
      <c r="W2202" s="1" t="s">
        <v>7358</v>
      </c>
      <c r="X2202" s="1" t="b">
        <v>0</v>
      </c>
      <c r="Y2202" s="1" t="b">
        <v>0</v>
      </c>
    </row>
    <row r="2203" spans="1:25" x14ac:dyDescent="0.25">
      <c r="A2203" s="1" t="s">
        <v>7613</v>
      </c>
      <c r="B2203" s="1" t="s">
        <v>7614</v>
      </c>
      <c r="C2203" s="1" t="str">
        <f>VLOOKUP(B2203,店铺SKU信息!E:F,2,0)</f>
        <v>AGCY6820-Black-L</v>
      </c>
      <c r="D2203" s="1" t="s">
        <v>3698</v>
      </c>
      <c r="E2203" s="1" t="s">
        <v>8503</v>
      </c>
      <c r="F2203" s="1" t="s">
        <v>7352</v>
      </c>
      <c r="G2203" s="1">
        <v>13.07</v>
      </c>
      <c r="H2203" s="1">
        <v>10.28</v>
      </c>
      <c r="I2203" s="1">
        <v>0.79</v>
      </c>
      <c r="J2203" s="1" t="s">
        <v>7353</v>
      </c>
      <c r="K2203" s="1">
        <v>0.2</v>
      </c>
      <c r="L2203" s="1" t="s">
        <v>7354</v>
      </c>
      <c r="M2203" s="1">
        <v>6.1400000000000003E-2</v>
      </c>
      <c r="N2203" s="1" t="s">
        <v>7355</v>
      </c>
      <c r="O2203" s="1" t="s">
        <v>7356</v>
      </c>
      <c r="P2203" s="1">
        <v>0.42</v>
      </c>
      <c r="Q2203" s="1">
        <v>0</v>
      </c>
      <c r="R2203" s="1">
        <v>2.58E-2</v>
      </c>
      <c r="S2203" s="38">
        <v>43678</v>
      </c>
      <c r="T2203" s="1">
        <v>0.69</v>
      </c>
      <c r="U2203" s="1" t="s">
        <v>7357</v>
      </c>
      <c r="V2203" s="1">
        <v>1.78E-2</v>
      </c>
      <c r="W2203" s="1" t="s">
        <v>7358</v>
      </c>
      <c r="X2203" s="1" t="b">
        <v>0</v>
      </c>
      <c r="Y2203" s="1" t="b">
        <v>0</v>
      </c>
    </row>
    <row r="2204" spans="1:25" x14ac:dyDescent="0.25">
      <c r="A2204" s="1" t="s">
        <v>8345</v>
      </c>
      <c r="B2204" s="1" t="s">
        <v>8346</v>
      </c>
      <c r="C2204" s="1" t="str">
        <f>VLOOKUP(B2204,店铺SKU信息!E:F,2,0)</f>
        <v>AGCY49211-Hot Pink-XL</v>
      </c>
      <c r="D2204" s="1" t="s">
        <v>4990</v>
      </c>
      <c r="E2204" s="1" t="s">
        <v>8503</v>
      </c>
      <c r="F2204" s="1" t="s">
        <v>7352</v>
      </c>
      <c r="G2204" s="1">
        <v>10.9</v>
      </c>
      <c r="H2204" s="1">
        <v>3.5</v>
      </c>
      <c r="I2204" s="1">
        <v>1.5</v>
      </c>
      <c r="J2204" s="1" t="s">
        <v>7353</v>
      </c>
      <c r="K2204" s="1">
        <v>0.6</v>
      </c>
      <c r="L2204" s="1" t="s">
        <v>7354</v>
      </c>
      <c r="M2204" s="1">
        <v>3.3099999999999997E-2</v>
      </c>
      <c r="N2204" s="1" t="s">
        <v>7355</v>
      </c>
      <c r="O2204" s="1" t="s">
        <v>7356</v>
      </c>
      <c r="P2204" s="1">
        <v>0.28999999999999998</v>
      </c>
      <c r="Q2204" s="1">
        <v>0</v>
      </c>
      <c r="R2204" s="1">
        <v>9.5999999999999992E-3</v>
      </c>
      <c r="S2204" s="38">
        <v>43678</v>
      </c>
      <c r="T2204" s="1">
        <v>0.69</v>
      </c>
      <c r="U2204" s="1" t="s">
        <v>7357</v>
      </c>
      <c r="V2204" s="1">
        <v>6.6E-3</v>
      </c>
      <c r="W2204" s="1" t="s">
        <v>7358</v>
      </c>
      <c r="X2204" s="1" t="b">
        <v>0</v>
      </c>
      <c r="Y2204" s="1" t="b">
        <v>0</v>
      </c>
    </row>
    <row r="2205" spans="1:25" x14ac:dyDescent="0.25">
      <c r="A2205" s="1" t="s">
        <v>7970</v>
      </c>
      <c r="B2205" s="1" t="s">
        <v>7971</v>
      </c>
      <c r="C2205" s="1" t="str">
        <f>VLOOKUP(B2205,店铺SKU信息!E:F,2,0)</f>
        <v>AGCY49255-Black-S</v>
      </c>
      <c r="D2205" s="1" t="s">
        <v>7972</v>
      </c>
      <c r="E2205" s="1" t="s">
        <v>8503</v>
      </c>
      <c r="F2205" s="1" t="s">
        <v>7352</v>
      </c>
      <c r="G2205" s="1">
        <v>12.3</v>
      </c>
      <c r="H2205" s="1">
        <v>8.9</v>
      </c>
      <c r="I2205" s="1">
        <v>1.3</v>
      </c>
      <c r="J2205" s="1" t="s">
        <v>7353</v>
      </c>
      <c r="K2205" s="1">
        <v>0.55000000000000004</v>
      </c>
      <c r="L2205" s="1" t="s">
        <v>7354</v>
      </c>
      <c r="M2205" s="1">
        <v>8.2000000000000003E-2</v>
      </c>
      <c r="N2205" s="1" t="s">
        <v>7355</v>
      </c>
      <c r="O2205" s="1" t="s">
        <v>7356</v>
      </c>
      <c r="P2205" s="1">
        <v>0.16</v>
      </c>
      <c r="Q2205" s="1">
        <v>0.06</v>
      </c>
      <c r="R2205" s="1">
        <v>7.9000000000000008E-3</v>
      </c>
      <c r="S2205" s="38">
        <v>43678</v>
      </c>
      <c r="T2205" s="1">
        <v>0.69</v>
      </c>
      <c r="U2205" s="1" t="s">
        <v>7357</v>
      </c>
      <c r="V2205" s="1">
        <v>5.4999999999999997E-3</v>
      </c>
      <c r="W2205" s="1" t="s">
        <v>7358</v>
      </c>
      <c r="X2205" s="1" t="b">
        <v>0</v>
      </c>
      <c r="Y2205" s="1" t="b">
        <v>0</v>
      </c>
    </row>
    <row r="2206" spans="1:25" x14ac:dyDescent="0.25">
      <c r="A2206" s="1" t="s">
        <v>8028</v>
      </c>
      <c r="B2206" s="1" t="s">
        <v>8029</v>
      </c>
      <c r="C2206" s="1" t="str">
        <f>VLOOKUP(B2206,店铺SKU信息!E:F,2,0)</f>
        <v>AGCY1031-Black Stripe-S</v>
      </c>
      <c r="D2206" s="1" t="s">
        <v>8030</v>
      </c>
      <c r="E2206" s="1" t="s">
        <v>8503</v>
      </c>
      <c r="F2206" s="1" t="s">
        <v>7352</v>
      </c>
      <c r="G2206" s="1">
        <v>11.3</v>
      </c>
      <c r="H2206" s="1">
        <v>9.3000000000000007</v>
      </c>
      <c r="I2206" s="1">
        <v>1.6</v>
      </c>
      <c r="J2206" s="1" t="s">
        <v>7353</v>
      </c>
      <c r="K2206" s="1">
        <v>0.35</v>
      </c>
      <c r="L2206" s="1" t="s">
        <v>7354</v>
      </c>
      <c r="M2206" s="1">
        <v>9.7299999999999998E-2</v>
      </c>
      <c r="N2206" s="1" t="s">
        <v>7355</v>
      </c>
      <c r="O2206" s="1" t="s">
        <v>7356</v>
      </c>
      <c r="P2206" s="1">
        <v>1</v>
      </c>
      <c r="Q2206" s="1">
        <v>0</v>
      </c>
      <c r="R2206" s="1">
        <v>9.7299999999999998E-2</v>
      </c>
      <c r="S2206" s="38">
        <v>43678</v>
      </c>
      <c r="T2206" s="1">
        <v>0.69</v>
      </c>
      <c r="U2206" s="1" t="s">
        <v>7357</v>
      </c>
      <c r="V2206" s="1">
        <v>6.7100000000000007E-2</v>
      </c>
      <c r="W2206" s="1" t="s">
        <v>7358</v>
      </c>
      <c r="X2206" s="1" t="b">
        <v>0</v>
      </c>
      <c r="Y2206" s="1" t="b">
        <v>0</v>
      </c>
    </row>
    <row r="2207" spans="1:25" x14ac:dyDescent="0.25">
      <c r="A2207" s="1" t="s">
        <v>8283</v>
      </c>
      <c r="B2207" s="1" t="s">
        <v>8284</v>
      </c>
      <c r="C2207" s="1" t="str">
        <f>VLOOKUP(B2207,店铺SKU信息!E:F,2,0)</f>
        <v>AGCY6759-Red-M</v>
      </c>
      <c r="D2207" s="1" t="s">
        <v>8285</v>
      </c>
      <c r="E2207" s="1" t="s">
        <v>8503</v>
      </c>
      <c r="F2207" s="1" t="s">
        <v>7352</v>
      </c>
      <c r="G2207" s="1">
        <v>12.99</v>
      </c>
      <c r="H2207" s="1">
        <v>10.25</v>
      </c>
      <c r="I2207" s="1">
        <v>0.87</v>
      </c>
      <c r="J2207" s="1" t="s">
        <v>7353</v>
      </c>
      <c r="K2207" s="1">
        <v>0.25</v>
      </c>
      <c r="L2207" s="1" t="s">
        <v>7354</v>
      </c>
      <c r="M2207" s="1">
        <v>6.7000000000000004E-2</v>
      </c>
      <c r="N2207" s="1" t="s">
        <v>7355</v>
      </c>
      <c r="O2207" s="1" t="s">
        <v>7356</v>
      </c>
      <c r="P2207" s="1">
        <v>5.16</v>
      </c>
      <c r="Q2207" s="1">
        <v>1.81</v>
      </c>
      <c r="R2207" s="1">
        <v>0.22489999999999999</v>
      </c>
      <c r="S2207" s="38">
        <v>43678</v>
      </c>
      <c r="T2207" s="1">
        <v>0.69</v>
      </c>
      <c r="U2207" s="1" t="s">
        <v>7357</v>
      </c>
      <c r="V2207" s="1">
        <v>0.1552</v>
      </c>
      <c r="W2207" s="1" t="s">
        <v>7358</v>
      </c>
      <c r="X2207" s="1" t="b">
        <v>0</v>
      </c>
      <c r="Y2207" s="1" t="b">
        <v>0</v>
      </c>
    </row>
    <row r="2208" spans="1:25" x14ac:dyDescent="0.25">
      <c r="A2208" s="1" t="s">
        <v>8722</v>
      </c>
      <c r="B2208" s="1" t="s">
        <v>8723</v>
      </c>
      <c r="C2208" s="1" t="str">
        <f>VLOOKUP(B2208,店铺SKU信息!E:F,2,0)</f>
        <v>AGCY6743-Black-S</v>
      </c>
      <c r="D2208" s="1" t="s">
        <v>8724</v>
      </c>
      <c r="E2208" s="1" t="s">
        <v>8503</v>
      </c>
      <c r="F2208" s="1" t="s">
        <v>7352</v>
      </c>
      <c r="G2208" s="1">
        <v>11.85</v>
      </c>
      <c r="H2208" s="1">
        <v>10</v>
      </c>
      <c r="I2208" s="1">
        <v>1.5</v>
      </c>
      <c r="J2208" s="1" t="s">
        <v>7353</v>
      </c>
      <c r="K2208" s="1">
        <v>0.57999999999999996</v>
      </c>
      <c r="L2208" s="1" t="s">
        <v>7354</v>
      </c>
      <c r="M2208" s="1">
        <v>0.1028</v>
      </c>
      <c r="N2208" s="1" t="s">
        <v>7355</v>
      </c>
      <c r="O2208" s="1" t="s">
        <v>7356</v>
      </c>
      <c r="P2208" s="1">
        <v>0.16</v>
      </c>
      <c r="Q2208" s="1">
        <v>0.13</v>
      </c>
      <c r="R2208" s="1">
        <v>3.3E-3</v>
      </c>
      <c r="S2208" s="38">
        <v>43678</v>
      </c>
      <c r="T2208" s="1">
        <v>0.69</v>
      </c>
      <c r="U2208" s="1" t="s">
        <v>7357</v>
      </c>
      <c r="V2208" s="1">
        <v>2.3E-3</v>
      </c>
      <c r="W2208" s="1" t="s">
        <v>7358</v>
      </c>
      <c r="X2208" s="1" t="b">
        <v>0</v>
      </c>
      <c r="Y2208" s="1" t="b">
        <v>0</v>
      </c>
    </row>
    <row r="2209" spans="1:25" x14ac:dyDescent="0.25">
      <c r="A2209" s="1" t="s">
        <v>8725</v>
      </c>
      <c r="B2209" s="1" t="s">
        <v>8726</v>
      </c>
      <c r="C2209" s="1" t="str">
        <f>VLOOKUP(B2209,店铺SKU信息!E:F,2,0)</f>
        <v>AGCY6812-Coffee-M</v>
      </c>
      <c r="D2209" s="1" t="s">
        <v>8727</v>
      </c>
      <c r="E2209" s="1" t="s">
        <v>8503</v>
      </c>
      <c r="F2209" s="1" t="s">
        <v>7352</v>
      </c>
      <c r="G2209" s="1">
        <v>13.07</v>
      </c>
      <c r="H2209" s="1">
        <v>10.28</v>
      </c>
      <c r="I2209" s="1">
        <v>0.79</v>
      </c>
      <c r="J2209" s="1" t="s">
        <v>7353</v>
      </c>
      <c r="K2209" s="1">
        <v>0.2</v>
      </c>
      <c r="L2209" s="1" t="s">
        <v>7354</v>
      </c>
      <c r="M2209" s="1">
        <v>6.1400000000000003E-2</v>
      </c>
      <c r="N2209" s="1" t="s">
        <v>7355</v>
      </c>
      <c r="O2209" s="1" t="s">
        <v>7356</v>
      </c>
      <c r="P2209" s="1">
        <v>2.58</v>
      </c>
      <c r="Q2209" s="1">
        <v>0.9</v>
      </c>
      <c r="R2209" s="1">
        <v>0.10299999999999999</v>
      </c>
      <c r="S2209" s="38">
        <v>43678</v>
      </c>
      <c r="T2209" s="1">
        <v>0.69</v>
      </c>
      <c r="U2209" s="1" t="s">
        <v>7357</v>
      </c>
      <c r="V2209" s="1">
        <v>7.1099999999999997E-2</v>
      </c>
      <c r="W2209" s="1" t="s">
        <v>7358</v>
      </c>
      <c r="X2209" s="1" t="b">
        <v>0</v>
      </c>
      <c r="Y2209" s="1" t="b">
        <v>0</v>
      </c>
    </row>
    <row r="2210" spans="1:25" x14ac:dyDescent="0.25">
      <c r="A2210" s="1" t="s">
        <v>8728</v>
      </c>
      <c r="B2210" s="1" t="s">
        <v>8729</v>
      </c>
      <c r="C2210" s="1" t="str">
        <f>VLOOKUP(B2210,店铺SKU信息!E:F,2,0)</f>
        <v>AGCY6812-Yellow-XL</v>
      </c>
      <c r="D2210" s="1" t="s">
        <v>8730</v>
      </c>
      <c r="E2210" s="1" t="s">
        <v>8503</v>
      </c>
      <c r="F2210" s="1" t="s">
        <v>7352</v>
      </c>
      <c r="G2210" s="1">
        <v>13.07</v>
      </c>
      <c r="H2210" s="1">
        <v>10.28</v>
      </c>
      <c r="I2210" s="1">
        <v>0.79</v>
      </c>
      <c r="J2210" s="1" t="s">
        <v>7353</v>
      </c>
      <c r="K2210" s="1">
        <v>0.2</v>
      </c>
      <c r="L2210" s="1" t="s">
        <v>7354</v>
      </c>
      <c r="M2210" s="1">
        <v>6.1199999999999997E-2</v>
      </c>
      <c r="N2210" s="1" t="s">
        <v>7355</v>
      </c>
      <c r="O2210" s="1" t="s">
        <v>7356</v>
      </c>
      <c r="P2210" s="1">
        <v>1.94</v>
      </c>
      <c r="Q2210" s="1">
        <v>0.68</v>
      </c>
      <c r="R2210" s="1">
        <v>7.6999999999999999E-2</v>
      </c>
      <c r="S2210" s="38">
        <v>43678</v>
      </c>
      <c r="T2210" s="1">
        <v>0.69</v>
      </c>
      <c r="U2210" s="1" t="s">
        <v>7357</v>
      </c>
      <c r="V2210" s="1">
        <v>5.3100000000000001E-2</v>
      </c>
      <c r="W2210" s="1" t="s">
        <v>7358</v>
      </c>
      <c r="X2210" s="1" t="b">
        <v>0</v>
      </c>
      <c r="Y2210" s="1" t="b">
        <v>0</v>
      </c>
    </row>
    <row r="2211" spans="1:25" x14ac:dyDescent="0.25">
      <c r="A2211" s="1" t="s">
        <v>8731</v>
      </c>
      <c r="B2211" s="1" t="s">
        <v>8732</v>
      </c>
      <c r="C2211" s="1" t="str">
        <f>VLOOKUP(B2211,店铺SKU信息!E:F,2,0)</f>
        <v>AGCY1031-Pink Stripe-L</v>
      </c>
      <c r="D2211" s="1" t="s">
        <v>8733</v>
      </c>
      <c r="E2211" s="1" t="s">
        <v>8503</v>
      </c>
      <c r="F2211" s="1" t="s">
        <v>7352</v>
      </c>
      <c r="G2211" s="1">
        <v>9.8000000000000007</v>
      </c>
      <c r="H2211" s="1">
        <v>5.4</v>
      </c>
      <c r="I2211" s="1">
        <v>1.5</v>
      </c>
      <c r="J2211" s="1" t="s">
        <v>7353</v>
      </c>
      <c r="K2211" s="1">
        <v>0.35</v>
      </c>
      <c r="L2211" s="1" t="s">
        <v>7354</v>
      </c>
      <c r="M2211" s="1">
        <v>4.5900000000000003E-2</v>
      </c>
      <c r="N2211" s="1" t="s">
        <v>7355</v>
      </c>
      <c r="O2211" s="1" t="s">
        <v>7356</v>
      </c>
      <c r="P2211" s="1">
        <v>0.61</v>
      </c>
      <c r="Q2211" s="1">
        <v>0</v>
      </c>
      <c r="R2211" s="1">
        <v>2.8199999999999999E-2</v>
      </c>
      <c r="S2211" s="38">
        <v>43678</v>
      </c>
      <c r="T2211" s="1">
        <v>0.69</v>
      </c>
      <c r="U2211" s="1" t="s">
        <v>7357</v>
      </c>
      <c r="V2211" s="1">
        <v>1.9400000000000001E-2</v>
      </c>
      <c r="W2211" s="1" t="s">
        <v>7358</v>
      </c>
      <c r="X2211" s="1" t="b">
        <v>0</v>
      </c>
      <c r="Y2211" s="1" t="b">
        <v>0</v>
      </c>
    </row>
    <row r="2212" spans="1:25" x14ac:dyDescent="0.25">
      <c r="A2212" s="1" t="s">
        <v>7452</v>
      </c>
      <c r="B2212" s="1" t="s">
        <v>7453</v>
      </c>
      <c r="C2212" s="1" t="str">
        <f>VLOOKUP(B2212,店铺SKU信息!E:F,2,0)</f>
        <v>AGCY6770-Red-S</v>
      </c>
      <c r="D2212" s="1" t="s">
        <v>2818</v>
      </c>
      <c r="E2212" s="1" t="s">
        <v>8503</v>
      </c>
      <c r="F2212" s="1" t="s">
        <v>7352</v>
      </c>
      <c r="G2212" s="1">
        <v>13.07</v>
      </c>
      <c r="H2212" s="1">
        <v>10.28</v>
      </c>
      <c r="I2212" s="1">
        <v>0.79</v>
      </c>
      <c r="J2212" s="1" t="s">
        <v>7353</v>
      </c>
      <c r="K2212" s="1">
        <v>0.2</v>
      </c>
      <c r="L2212" s="1" t="s">
        <v>7354</v>
      </c>
      <c r="M2212" s="1">
        <v>6.1400000000000003E-2</v>
      </c>
      <c r="N2212" s="1" t="s">
        <v>7355</v>
      </c>
      <c r="O2212" s="1" t="s">
        <v>7356</v>
      </c>
      <c r="P2212" s="1">
        <v>0.45</v>
      </c>
      <c r="Q2212" s="1">
        <v>0</v>
      </c>
      <c r="R2212" s="1">
        <v>2.7699999999999999E-2</v>
      </c>
      <c r="S2212" s="38">
        <v>43678</v>
      </c>
      <c r="T2212" s="1">
        <v>0.69</v>
      </c>
      <c r="U2212" s="1" t="s">
        <v>7357</v>
      </c>
      <c r="V2212" s="1">
        <v>1.9099999999999999E-2</v>
      </c>
      <c r="W2212" s="1" t="s">
        <v>7358</v>
      </c>
      <c r="X2212" s="1" t="b">
        <v>0</v>
      </c>
      <c r="Y2212" s="1" t="b">
        <v>0</v>
      </c>
    </row>
    <row r="2213" spans="1:25" x14ac:dyDescent="0.25">
      <c r="A2213" s="1" t="s">
        <v>8734</v>
      </c>
      <c r="B2213" s="1" t="s">
        <v>8735</v>
      </c>
      <c r="C2213" s="1" t="str">
        <f>VLOOKUP(B2213,店铺SKU信息!E:F,2,0)</f>
        <v>AGCY6743-Black-M</v>
      </c>
      <c r="D2213" s="1" t="s">
        <v>8736</v>
      </c>
      <c r="E2213" s="1" t="s">
        <v>8503</v>
      </c>
      <c r="F2213" s="1" t="s">
        <v>7352</v>
      </c>
      <c r="G2213" s="1">
        <v>11.85</v>
      </c>
      <c r="H2213" s="1">
        <v>10</v>
      </c>
      <c r="I2213" s="1">
        <v>1.5</v>
      </c>
      <c r="J2213" s="1" t="s">
        <v>7353</v>
      </c>
      <c r="K2213" s="1">
        <v>0.57999999999999996</v>
      </c>
      <c r="L2213" s="1" t="s">
        <v>7354</v>
      </c>
      <c r="M2213" s="1">
        <v>0.1028</v>
      </c>
      <c r="N2213" s="1" t="s">
        <v>7355</v>
      </c>
      <c r="O2213" s="1" t="s">
        <v>7356</v>
      </c>
      <c r="P2213" s="1">
        <v>0.65</v>
      </c>
      <c r="Q2213" s="1">
        <v>0.52</v>
      </c>
      <c r="R2213" s="1">
        <v>1.3299999999999999E-2</v>
      </c>
      <c r="S2213" s="38">
        <v>43678</v>
      </c>
      <c r="T2213" s="1">
        <v>0.69</v>
      </c>
      <c r="U2213" s="1" t="s">
        <v>7357</v>
      </c>
      <c r="V2213" s="1">
        <v>9.1999999999999998E-3</v>
      </c>
      <c r="W2213" s="1" t="s">
        <v>7358</v>
      </c>
      <c r="X2213" s="1" t="b">
        <v>0</v>
      </c>
      <c r="Y2213" s="1" t="b">
        <v>0</v>
      </c>
    </row>
    <row r="2214" spans="1:25" x14ac:dyDescent="0.25">
      <c r="A2214" s="1" t="s">
        <v>8737</v>
      </c>
      <c r="B2214" s="1" t="s">
        <v>8738</v>
      </c>
      <c r="C2214" s="1" t="str">
        <f>VLOOKUP(B2214,店铺SKU信息!E:F,2,0)</f>
        <v>AGCY30211-Burgundy-XL</v>
      </c>
      <c r="D2214" s="1" t="s">
        <v>8739</v>
      </c>
      <c r="E2214" s="1" t="s">
        <v>8503</v>
      </c>
      <c r="F2214" s="1" t="s">
        <v>7352</v>
      </c>
      <c r="G2214" s="1">
        <v>10.7</v>
      </c>
      <c r="H2214" s="1">
        <v>4.5</v>
      </c>
      <c r="I2214" s="1">
        <v>0.8</v>
      </c>
      <c r="J2214" s="1" t="s">
        <v>7353</v>
      </c>
      <c r="K2214" s="1">
        <v>0.25</v>
      </c>
      <c r="L2214" s="1" t="s">
        <v>7354</v>
      </c>
      <c r="M2214" s="1">
        <v>2.2200000000000001E-2</v>
      </c>
      <c r="N2214" s="1" t="s">
        <v>7355</v>
      </c>
      <c r="O2214" s="1" t="s">
        <v>7356</v>
      </c>
      <c r="P2214" s="1">
        <v>0.81</v>
      </c>
      <c r="Q2214" s="1">
        <v>0.65</v>
      </c>
      <c r="R2214" s="1">
        <v>3.5999999999999999E-3</v>
      </c>
      <c r="S2214" s="38">
        <v>43678</v>
      </c>
      <c r="T2214" s="1">
        <v>0.69</v>
      </c>
      <c r="U2214" s="1" t="s">
        <v>7357</v>
      </c>
      <c r="V2214" s="1">
        <v>2.5000000000000001E-3</v>
      </c>
      <c r="W2214" s="1" t="s">
        <v>7358</v>
      </c>
      <c r="X2214" s="1" t="b">
        <v>0</v>
      </c>
      <c r="Y2214" s="1" t="b">
        <v>0</v>
      </c>
    </row>
    <row r="2215" spans="1:25" x14ac:dyDescent="0.25">
      <c r="A2215" s="1" t="s">
        <v>8384</v>
      </c>
      <c r="B2215" s="1" t="s">
        <v>8385</v>
      </c>
      <c r="C2215" s="1" t="str">
        <f>VLOOKUP(B2215,店铺SKU信息!E:F,2,0)</f>
        <v>AGCY6812-Yellow-S</v>
      </c>
      <c r="D2215" s="1" t="s">
        <v>8386</v>
      </c>
      <c r="E2215" s="1" t="s">
        <v>8503</v>
      </c>
      <c r="F2215" s="1" t="s">
        <v>7352</v>
      </c>
      <c r="G2215" s="1">
        <v>13.07</v>
      </c>
      <c r="H2215" s="1">
        <v>10.28</v>
      </c>
      <c r="I2215" s="1">
        <v>0.79</v>
      </c>
      <c r="J2215" s="1" t="s">
        <v>7353</v>
      </c>
      <c r="K2215" s="1">
        <v>0.2</v>
      </c>
      <c r="L2215" s="1" t="s">
        <v>7354</v>
      </c>
      <c r="M2215" s="1">
        <v>6.1400000000000003E-2</v>
      </c>
      <c r="N2215" s="1" t="s">
        <v>7355</v>
      </c>
      <c r="O2215" s="1" t="s">
        <v>7356</v>
      </c>
      <c r="P2215" s="1">
        <v>0.65</v>
      </c>
      <c r="Q2215" s="1">
        <v>0.23</v>
      </c>
      <c r="R2215" s="1">
        <v>2.58E-2</v>
      </c>
      <c r="S2215" s="38">
        <v>43678</v>
      </c>
      <c r="T2215" s="1">
        <v>0.69</v>
      </c>
      <c r="U2215" s="1" t="s">
        <v>7357</v>
      </c>
      <c r="V2215" s="1">
        <v>1.78E-2</v>
      </c>
      <c r="W2215" s="1" t="s">
        <v>7358</v>
      </c>
      <c r="X2215" s="1" t="b">
        <v>0</v>
      </c>
      <c r="Y2215" s="1" t="b">
        <v>0</v>
      </c>
    </row>
    <row r="2216" spans="1:25" x14ac:dyDescent="0.25">
      <c r="A2216" s="1" t="s">
        <v>7656</v>
      </c>
      <c r="B2216" s="1" t="s">
        <v>7657</v>
      </c>
      <c r="C2216" s="1" t="str">
        <f>VLOOKUP(B2216,店铺SKU信息!E:F,2,0)</f>
        <v>AGCY41011-Red-XL</v>
      </c>
      <c r="D2216" s="1" t="s">
        <v>3711</v>
      </c>
      <c r="E2216" s="1" t="s">
        <v>8503</v>
      </c>
      <c r="F2216" s="1" t="s">
        <v>7352</v>
      </c>
      <c r="G2216" s="1">
        <v>12.48</v>
      </c>
      <c r="H2216" s="1">
        <v>9.41</v>
      </c>
      <c r="I2216" s="1">
        <v>1.33</v>
      </c>
      <c r="J2216" s="1" t="s">
        <v>7353</v>
      </c>
      <c r="K2216" s="1">
        <v>0.57999999999999996</v>
      </c>
      <c r="L2216" s="1" t="s">
        <v>7354</v>
      </c>
      <c r="M2216" s="1">
        <v>9.06E-2</v>
      </c>
      <c r="N2216" s="1" t="s">
        <v>7355</v>
      </c>
      <c r="O2216" s="1" t="s">
        <v>7356</v>
      </c>
      <c r="P2216" s="1">
        <v>5</v>
      </c>
      <c r="Q2216" s="1">
        <v>0</v>
      </c>
      <c r="R2216" s="1">
        <v>0.45319999999999999</v>
      </c>
      <c r="S2216" s="38">
        <v>43678</v>
      </c>
      <c r="T2216" s="1">
        <v>0.69</v>
      </c>
      <c r="U2216" s="1" t="s">
        <v>7357</v>
      </c>
      <c r="V2216" s="1">
        <v>0.31269999999999998</v>
      </c>
      <c r="W2216" s="1" t="s">
        <v>7358</v>
      </c>
      <c r="X2216" s="1" t="b">
        <v>0</v>
      </c>
      <c r="Y2216" s="1" t="b">
        <v>0</v>
      </c>
    </row>
    <row r="2217" spans="1:25" x14ac:dyDescent="0.25">
      <c r="A2217" s="1" t="s">
        <v>7854</v>
      </c>
      <c r="B2217" s="1" t="s">
        <v>7855</v>
      </c>
      <c r="C2217" s="1" t="str">
        <f>VLOOKUP(B2217,店铺SKU信息!E:F,2,0)</f>
        <v>AGCY41011-White-XXL</v>
      </c>
      <c r="D2217" s="1" t="s">
        <v>4281</v>
      </c>
      <c r="E2217" s="1" t="s">
        <v>8503</v>
      </c>
      <c r="F2217" s="1" t="s">
        <v>7352</v>
      </c>
      <c r="G2217" s="1">
        <v>12.48</v>
      </c>
      <c r="H2217" s="1">
        <v>9.41</v>
      </c>
      <c r="I2217" s="1">
        <v>1.33</v>
      </c>
      <c r="J2217" s="1" t="s">
        <v>7353</v>
      </c>
      <c r="K2217" s="1">
        <v>0.57999999999999996</v>
      </c>
      <c r="L2217" s="1" t="s">
        <v>7354</v>
      </c>
      <c r="M2217" s="1">
        <v>9.06E-2</v>
      </c>
      <c r="N2217" s="1" t="s">
        <v>7355</v>
      </c>
      <c r="O2217" s="1" t="s">
        <v>7356</v>
      </c>
      <c r="P2217" s="1">
        <v>5</v>
      </c>
      <c r="Q2217" s="1">
        <v>0</v>
      </c>
      <c r="R2217" s="1">
        <v>0.45319999999999999</v>
      </c>
      <c r="S2217" s="38">
        <v>43678</v>
      </c>
      <c r="T2217" s="1">
        <v>0.69</v>
      </c>
      <c r="U2217" s="1" t="s">
        <v>7357</v>
      </c>
      <c r="V2217" s="1">
        <v>0.31269999999999998</v>
      </c>
      <c r="W2217" s="1" t="s">
        <v>7358</v>
      </c>
      <c r="X2217" s="1" t="b">
        <v>0</v>
      </c>
      <c r="Y2217" s="1" t="b">
        <v>0</v>
      </c>
    </row>
    <row r="2218" spans="1:25" x14ac:dyDescent="0.25">
      <c r="A2218" s="1" t="s">
        <v>7962</v>
      </c>
      <c r="B2218" s="1" t="s">
        <v>7963</v>
      </c>
      <c r="C2218" s="1" t="str">
        <f>VLOOKUP(B2218,店铺SKU信息!E:F,2,0)</f>
        <v>AGCY4062-Gray Blue-M</v>
      </c>
      <c r="D2218" s="1" t="s">
        <v>4224</v>
      </c>
      <c r="E2218" s="1" t="s">
        <v>8503</v>
      </c>
      <c r="F2218" s="1" t="s">
        <v>7352</v>
      </c>
      <c r="G2218" s="1">
        <v>11.65</v>
      </c>
      <c r="H2218" s="1">
        <v>9.4499999999999993</v>
      </c>
      <c r="I2218" s="1">
        <v>1.25</v>
      </c>
      <c r="J2218" s="1" t="s">
        <v>7353</v>
      </c>
      <c r="K2218" s="1">
        <v>0.28999999999999998</v>
      </c>
      <c r="L2218" s="1" t="s">
        <v>7354</v>
      </c>
      <c r="M2218" s="1">
        <v>7.9500000000000001E-2</v>
      </c>
      <c r="N2218" s="1" t="s">
        <v>7355</v>
      </c>
      <c r="O2218" s="1" t="s">
        <v>7356</v>
      </c>
      <c r="P2218" s="1">
        <v>8.61</v>
      </c>
      <c r="Q2218" s="1">
        <v>0</v>
      </c>
      <c r="R2218" s="1">
        <v>0.68469999999999998</v>
      </c>
      <c r="S2218" s="38">
        <v>43678</v>
      </c>
      <c r="T2218" s="1">
        <v>0.69</v>
      </c>
      <c r="U2218" s="1" t="s">
        <v>7357</v>
      </c>
      <c r="V2218" s="1">
        <v>0.47249999999999998</v>
      </c>
      <c r="W2218" s="1" t="s">
        <v>7358</v>
      </c>
      <c r="X2218" s="1" t="b">
        <v>0</v>
      </c>
      <c r="Y2218" s="1" t="b">
        <v>0</v>
      </c>
    </row>
    <row r="2219" spans="1:25" x14ac:dyDescent="0.25">
      <c r="A2219" s="1" t="s">
        <v>8450</v>
      </c>
      <c r="B2219" s="1" t="s">
        <v>8451</v>
      </c>
      <c r="C2219" s="1" t="str">
        <f>VLOOKUP(B2219,店铺SKU信息!E:F,2,0)</f>
        <v>AGCY4080-Gray-S</v>
      </c>
      <c r="D2219" s="1" t="s">
        <v>8452</v>
      </c>
      <c r="E2219" s="1" t="s">
        <v>8503</v>
      </c>
      <c r="F2219" s="1" t="s">
        <v>7352</v>
      </c>
      <c r="G2219" s="1">
        <v>12.25</v>
      </c>
      <c r="H2219" s="1">
        <v>9.65</v>
      </c>
      <c r="I2219" s="1">
        <v>1.8</v>
      </c>
      <c r="J2219" s="1" t="s">
        <v>7353</v>
      </c>
      <c r="K2219" s="1">
        <v>0.51</v>
      </c>
      <c r="L2219" s="1" t="s">
        <v>7354</v>
      </c>
      <c r="M2219" s="1">
        <v>0.1231</v>
      </c>
      <c r="N2219" s="1" t="s">
        <v>7355</v>
      </c>
      <c r="O2219" s="1" t="s">
        <v>7356</v>
      </c>
      <c r="P2219" s="1">
        <v>2.58</v>
      </c>
      <c r="Q2219" s="1">
        <v>0.9</v>
      </c>
      <c r="R2219" s="1">
        <v>0.2064</v>
      </c>
      <c r="S2219" s="38">
        <v>43678</v>
      </c>
      <c r="T2219" s="1">
        <v>0.69</v>
      </c>
      <c r="U2219" s="1" t="s">
        <v>7357</v>
      </c>
      <c r="V2219" s="1">
        <v>0.1424</v>
      </c>
      <c r="W2219" s="1" t="s">
        <v>7358</v>
      </c>
      <c r="X2219" s="1" t="b">
        <v>0</v>
      </c>
      <c r="Y2219" s="1" t="b">
        <v>0</v>
      </c>
    </row>
    <row r="2220" spans="1:25" x14ac:dyDescent="0.25">
      <c r="A2220" s="1" t="s">
        <v>8740</v>
      </c>
      <c r="B2220" s="1" t="s">
        <v>8741</v>
      </c>
      <c r="C2220" s="1" t="str">
        <f>VLOOKUP(B2220,店铺SKU信息!E:F,2,0)</f>
        <v>AGCY4064-Red-XL</v>
      </c>
      <c r="D2220" s="1" t="s">
        <v>8742</v>
      </c>
      <c r="E2220" s="1" t="s">
        <v>8503</v>
      </c>
      <c r="F2220" s="1" t="s">
        <v>7352</v>
      </c>
      <c r="G2220" s="1">
        <v>12.25</v>
      </c>
      <c r="H2220" s="1">
        <v>9.65</v>
      </c>
      <c r="I2220" s="1">
        <v>1.8</v>
      </c>
      <c r="J2220" s="1" t="s">
        <v>7353</v>
      </c>
      <c r="K2220" s="1">
        <v>0.51</v>
      </c>
      <c r="L2220" s="1" t="s">
        <v>7354</v>
      </c>
      <c r="M2220" s="1">
        <v>0.1231</v>
      </c>
      <c r="N2220" s="1" t="s">
        <v>7355</v>
      </c>
      <c r="O2220" s="1" t="s">
        <v>7356</v>
      </c>
      <c r="P2220" s="1">
        <v>3.23</v>
      </c>
      <c r="Q2220" s="1">
        <v>1.1299999999999999</v>
      </c>
      <c r="R2220" s="1">
        <v>0.25800000000000001</v>
      </c>
      <c r="S2220" s="38">
        <v>43678</v>
      </c>
      <c r="T2220" s="1">
        <v>0.69</v>
      </c>
      <c r="U2220" s="1" t="s">
        <v>7357</v>
      </c>
      <c r="V2220" s="1">
        <v>0.17799999999999999</v>
      </c>
      <c r="W2220" s="1" t="s">
        <v>7358</v>
      </c>
      <c r="X2220" s="1" t="b">
        <v>0</v>
      </c>
      <c r="Y2220" s="1" t="b">
        <v>0</v>
      </c>
    </row>
    <row r="2221" spans="1:25" x14ac:dyDescent="0.25">
      <c r="A2221" s="1" t="s">
        <v>7434</v>
      </c>
      <c r="B2221" s="1" t="s">
        <v>7435</v>
      </c>
      <c r="C2221" s="1" t="str">
        <f>VLOOKUP(B2221,店铺SKU信息!E:F,2,0)</f>
        <v>AGM48999-Purple-4XL</v>
      </c>
      <c r="D2221" s="1" t="s">
        <v>3009</v>
      </c>
      <c r="E2221" s="1" t="s">
        <v>8503</v>
      </c>
      <c r="F2221" s="1" t="s">
        <v>7352</v>
      </c>
      <c r="G2221" s="1">
        <v>11.7</v>
      </c>
      <c r="H2221" s="1">
        <v>9.5</v>
      </c>
      <c r="I2221" s="1">
        <v>1.7</v>
      </c>
      <c r="J2221" s="1" t="s">
        <v>7353</v>
      </c>
      <c r="K2221" s="1">
        <v>0.9</v>
      </c>
      <c r="L2221" s="1" t="s">
        <v>7354</v>
      </c>
      <c r="M2221" s="1">
        <v>0.1091</v>
      </c>
      <c r="N2221" s="1" t="s">
        <v>7355</v>
      </c>
      <c r="O2221" s="1" t="s">
        <v>7356</v>
      </c>
      <c r="P2221" s="1">
        <v>0.48</v>
      </c>
      <c r="Q2221" s="1">
        <v>0</v>
      </c>
      <c r="R2221" s="1">
        <v>5.28E-2</v>
      </c>
      <c r="S2221" s="38">
        <v>43678</v>
      </c>
      <c r="T2221" s="1">
        <v>0.69</v>
      </c>
      <c r="U2221" s="1" t="s">
        <v>7357</v>
      </c>
      <c r="V2221" s="1">
        <v>3.6400000000000002E-2</v>
      </c>
      <c r="W2221" s="1" t="s">
        <v>7358</v>
      </c>
      <c r="X2221" s="1" t="b">
        <v>0</v>
      </c>
      <c r="Y2221" s="1" t="b">
        <v>0</v>
      </c>
    </row>
    <row r="2222" spans="1:25" x14ac:dyDescent="0.25">
      <c r="A2222" s="1" t="s">
        <v>7819</v>
      </c>
      <c r="B2222" s="1" t="s">
        <v>7820</v>
      </c>
      <c r="C2222" s="1" t="str">
        <f>VLOOKUP(B2222,店铺SKU信息!E:F,2,0)</f>
        <v>AGCY4062-Black-M</v>
      </c>
      <c r="D2222" s="1" t="s">
        <v>7031</v>
      </c>
      <c r="E2222" s="1" t="s">
        <v>8503</v>
      </c>
      <c r="F2222" s="1" t="s">
        <v>7352</v>
      </c>
      <c r="G2222" s="1">
        <v>11.65</v>
      </c>
      <c r="H2222" s="1">
        <v>9.4499999999999993</v>
      </c>
      <c r="I2222" s="1">
        <v>1.25</v>
      </c>
      <c r="J2222" s="1" t="s">
        <v>7353</v>
      </c>
      <c r="K2222" s="1">
        <v>0.28999999999999998</v>
      </c>
      <c r="L2222" s="1" t="s">
        <v>7354</v>
      </c>
      <c r="M2222" s="1">
        <v>7.9500000000000001E-2</v>
      </c>
      <c r="N2222" s="1" t="s">
        <v>7355</v>
      </c>
      <c r="O2222" s="1" t="s">
        <v>7356</v>
      </c>
      <c r="P2222" s="1">
        <v>1.1299999999999999</v>
      </c>
      <c r="Q2222" s="1">
        <v>0</v>
      </c>
      <c r="R2222" s="1">
        <v>8.9800000000000005E-2</v>
      </c>
      <c r="S2222" s="38">
        <v>43678</v>
      </c>
      <c r="T2222" s="1">
        <v>0.69</v>
      </c>
      <c r="U2222" s="1" t="s">
        <v>7357</v>
      </c>
      <c r="V2222" s="1">
        <v>6.1899999999999997E-2</v>
      </c>
      <c r="W2222" s="1" t="s">
        <v>7358</v>
      </c>
      <c r="X2222" s="1" t="b">
        <v>0</v>
      </c>
      <c r="Y2222" s="1" t="b">
        <v>0</v>
      </c>
    </row>
    <row r="2223" spans="1:25" x14ac:dyDescent="0.25">
      <c r="A2223" s="1" t="s">
        <v>7484</v>
      </c>
      <c r="B2223" s="1" t="s">
        <v>7485</v>
      </c>
      <c r="C2223" s="1" t="str">
        <f>VLOOKUP(B2223,店铺SKU信息!E:F,2,0)</f>
        <v>AGM4896-Burgundy-XL</v>
      </c>
      <c r="D2223" s="1" t="s">
        <v>2776</v>
      </c>
      <c r="E2223" s="1" t="s">
        <v>8743</v>
      </c>
      <c r="F2223" s="1" t="s">
        <v>7352</v>
      </c>
      <c r="G2223" s="1">
        <v>13.69</v>
      </c>
      <c r="H2223" s="1">
        <v>3.9</v>
      </c>
      <c r="I2223" s="1">
        <v>2.1</v>
      </c>
      <c r="J2223" s="1" t="s">
        <v>7353</v>
      </c>
      <c r="K2223" s="1">
        <v>1.05</v>
      </c>
      <c r="L2223" s="1" t="s">
        <v>7354</v>
      </c>
      <c r="M2223" s="1">
        <v>6.4799999999999996E-2</v>
      </c>
      <c r="N2223" s="1" t="s">
        <v>7355</v>
      </c>
      <c r="O2223" s="1" t="s">
        <v>7356</v>
      </c>
      <c r="P2223" s="1">
        <v>3.77</v>
      </c>
      <c r="Q2223" s="1">
        <v>0</v>
      </c>
      <c r="R2223" s="1">
        <v>0.24460000000000001</v>
      </c>
      <c r="S2223" s="38">
        <v>43678</v>
      </c>
      <c r="T2223" s="1">
        <v>0.69</v>
      </c>
      <c r="U2223" s="1" t="s">
        <v>7357</v>
      </c>
      <c r="V2223" s="1">
        <v>0.16880000000000001</v>
      </c>
      <c r="W2223" s="1" t="s">
        <v>7358</v>
      </c>
      <c r="X2223" s="1" t="b">
        <v>0</v>
      </c>
      <c r="Y2223" s="1" t="b">
        <v>0</v>
      </c>
    </row>
    <row r="2224" spans="1:25" x14ac:dyDescent="0.25">
      <c r="A2224" s="1" t="s">
        <v>8406</v>
      </c>
      <c r="B2224" s="1" t="s">
        <v>8407</v>
      </c>
      <c r="C2224" s="1" t="str">
        <f>VLOOKUP(B2224,店铺SKU信息!E:F,2,0)</f>
        <v>AGCY49211-Black-L</v>
      </c>
      <c r="D2224" s="1" t="s">
        <v>8408</v>
      </c>
      <c r="E2224" s="1" t="s">
        <v>8743</v>
      </c>
      <c r="F2224" s="1" t="s">
        <v>7352</v>
      </c>
      <c r="G2224" s="1">
        <v>11.1</v>
      </c>
      <c r="H2224" s="1">
        <v>3.1</v>
      </c>
      <c r="I2224" s="1">
        <v>1.2</v>
      </c>
      <c r="J2224" s="1" t="s">
        <v>7353</v>
      </c>
      <c r="K2224" s="1">
        <v>0.55000000000000004</v>
      </c>
      <c r="L2224" s="1" t="s">
        <v>7354</v>
      </c>
      <c r="M2224" s="1">
        <v>2.3900000000000001E-2</v>
      </c>
      <c r="N2224" s="1" t="s">
        <v>7355</v>
      </c>
      <c r="O2224" s="1" t="s">
        <v>7356</v>
      </c>
      <c r="P2224" s="1">
        <v>2.42</v>
      </c>
      <c r="Q2224" s="1">
        <v>0.32</v>
      </c>
      <c r="R2224" s="1">
        <v>5.0099999999999999E-2</v>
      </c>
      <c r="S2224" s="38">
        <v>43678</v>
      </c>
      <c r="T2224" s="1">
        <v>0.69</v>
      </c>
      <c r="U2224" s="1" t="s">
        <v>7357</v>
      </c>
      <c r="V2224" s="1">
        <v>3.4599999999999999E-2</v>
      </c>
      <c r="W2224" s="1" t="s">
        <v>7358</v>
      </c>
      <c r="X2224" s="1" t="b">
        <v>0</v>
      </c>
      <c r="Y2224" s="1" t="b">
        <v>0</v>
      </c>
    </row>
    <row r="2225" spans="1:25" x14ac:dyDescent="0.25">
      <c r="A2225" s="1" t="s">
        <v>7758</v>
      </c>
      <c r="B2225" s="1" t="s">
        <v>7759</v>
      </c>
      <c r="C2225" s="1" t="str">
        <f>VLOOKUP(B2225,店铺SKU信息!E:F,2,0)</f>
        <v>AGCY6812-Yellow-L</v>
      </c>
      <c r="D2225" s="1" t="s">
        <v>7760</v>
      </c>
      <c r="E2225" s="1" t="s">
        <v>8743</v>
      </c>
      <c r="F2225" s="1" t="s">
        <v>7352</v>
      </c>
      <c r="G2225" s="1">
        <v>13.07</v>
      </c>
      <c r="H2225" s="1">
        <v>10.28</v>
      </c>
      <c r="I2225" s="1">
        <v>0.79</v>
      </c>
      <c r="J2225" s="1" t="s">
        <v>7353</v>
      </c>
      <c r="K2225" s="1">
        <v>0.2</v>
      </c>
      <c r="L2225" s="1" t="s">
        <v>7354</v>
      </c>
      <c r="M2225" s="1">
        <v>6.1400000000000003E-2</v>
      </c>
      <c r="N2225" s="1" t="s">
        <v>7355</v>
      </c>
      <c r="O2225" s="1" t="s">
        <v>7356</v>
      </c>
      <c r="P2225" s="1">
        <v>0.65</v>
      </c>
      <c r="Q2225" s="1">
        <v>0.23</v>
      </c>
      <c r="R2225" s="1">
        <v>2.58E-2</v>
      </c>
      <c r="S2225" s="38">
        <v>43678</v>
      </c>
      <c r="T2225" s="1">
        <v>0.69</v>
      </c>
      <c r="U2225" s="1" t="s">
        <v>7357</v>
      </c>
      <c r="V2225" s="1">
        <v>1.78E-2</v>
      </c>
      <c r="W2225" s="1" t="s">
        <v>7358</v>
      </c>
      <c r="X2225" s="1" t="b">
        <v>0</v>
      </c>
      <c r="Y2225" s="1" t="b">
        <v>0</v>
      </c>
    </row>
    <row r="2226" spans="1:25" x14ac:dyDescent="0.25">
      <c r="A2226" s="1" t="s">
        <v>7438</v>
      </c>
      <c r="B2226" s="1" t="s">
        <v>7439</v>
      </c>
      <c r="C2226" s="1" t="str">
        <f>VLOOKUP(B2226,店铺SKU信息!E:F,2,0)</f>
        <v>AGM1926-Black-2XL</v>
      </c>
      <c r="D2226" s="1" t="s">
        <v>2700</v>
      </c>
      <c r="E2226" s="1" t="s">
        <v>8743</v>
      </c>
      <c r="F2226" s="1" t="s">
        <v>7352</v>
      </c>
      <c r="G2226" s="1">
        <v>9.5</v>
      </c>
      <c r="H2226" s="1">
        <v>5.19</v>
      </c>
      <c r="I2226" s="1">
        <v>1.59</v>
      </c>
      <c r="J2226" s="1" t="s">
        <v>7353</v>
      </c>
      <c r="K2226" s="1">
        <v>0.75</v>
      </c>
      <c r="L2226" s="1" t="s">
        <v>7354</v>
      </c>
      <c r="M2226" s="1">
        <v>4.5499999999999999E-2</v>
      </c>
      <c r="N2226" s="1" t="s">
        <v>7355</v>
      </c>
      <c r="O2226" s="1" t="s">
        <v>7356</v>
      </c>
      <c r="P2226" s="1">
        <v>0.06</v>
      </c>
      <c r="Q2226" s="1">
        <v>0</v>
      </c>
      <c r="R2226" s="1">
        <v>2.8999999999999998E-3</v>
      </c>
      <c r="S2226" s="38">
        <v>43678</v>
      </c>
      <c r="T2226" s="1">
        <v>0.69</v>
      </c>
      <c r="U2226" s="1" t="s">
        <v>7357</v>
      </c>
      <c r="V2226" s="1">
        <v>2E-3</v>
      </c>
      <c r="W2226" s="1" t="s">
        <v>7358</v>
      </c>
      <c r="X2226" s="1" t="b">
        <v>0</v>
      </c>
      <c r="Y2226" s="1" t="b">
        <v>0</v>
      </c>
    </row>
    <row r="2227" spans="1:25" x14ac:dyDescent="0.25">
      <c r="A2227" s="1" t="s">
        <v>8041</v>
      </c>
      <c r="B2227" s="1" t="s">
        <v>8042</v>
      </c>
      <c r="C2227" s="1" t="str">
        <f>VLOOKUP(B2227,店铺SKU信息!E:F,2,0)</f>
        <v>AGCY6752-Black White Plaid-L</v>
      </c>
      <c r="D2227" s="1" t="s">
        <v>8043</v>
      </c>
      <c r="E2227" s="1" t="s">
        <v>8743</v>
      </c>
      <c r="F2227" s="1" t="s">
        <v>7352</v>
      </c>
      <c r="G2227" s="1">
        <v>13.07</v>
      </c>
      <c r="H2227" s="1">
        <v>10.28</v>
      </c>
      <c r="I2227" s="1">
        <v>0.79</v>
      </c>
      <c r="J2227" s="1" t="s">
        <v>7353</v>
      </c>
      <c r="K2227" s="1">
        <v>0.2</v>
      </c>
      <c r="L2227" s="1" t="s">
        <v>7354</v>
      </c>
      <c r="M2227" s="1">
        <v>6.1400000000000003E-2</v>
      </c>
      <c r="N2227" s="1" t="s">
        <v>7355</v>
      </c>
      <c r="O2227" s="1" t="s">
        <v>7356</v>
      </c>
      <c r="P2227" s="1">
        <v>0.45</v>
      </c>
      <c r="Q2227" s="1">
        <v>0</v>
      </c>
      <c r="R2227" s="1">
        <v>2.7699999999999999E-2</v>
      </c>
      <c r="S2227" s="38">
        <v>43678</v>
      </c>
      <c r="T2227" s="1">
        <v>0.69</v>
      </c>
      <c r="U2227" s="1" t="s">
        <v>7357</v>
      </c>
      <c r="V2227" s="1">
        <v>1.9099999999999999E-2</v>
      </c>
      <c r="W2227" s="1" t="s">
        <v>7358</v>
      </c>
      <c r="X2227" s="1" t="b">
        <v>0</v>
      </c>
      <c r="Y2227" s="1" t="b">
        <v>0</v>
      </c>
    </row>
    <row r="2228" spans="1:25" x14ac:dyDescent="0.25">
      <c r="A2228" s="1" t="s">
        <v>7458</v>
      </c>
      <c r="B2228" s="1" t="s">
        <v>7459</v>
      </c>
      <c r="C2228" s="1" t="str">
        <f>VLOOKUP(B2228,店铺SKU信息!E:F,2,0)</f>
        <v>AGM48999-Navy Blue-3XL</v>
      </c>
      <c r="D2228" s="1" t="s">
        <v>2846</v>
      </c>
      <c r="E2228" s="1" t="s">
        <v>8743</v>
      </c>
      <c r="F2228" s="1" t="s">
        <v>7352</v>
      </c>
      <c r="G2228" s="1">
        <v>11.7</v>
      </c>
      <c r="H2228" s="1">
        <v>9.5</v>
      </c>
      <c r="I2228" s="1">
        <v>1.7</v>
      </c>
      <c r="J2228" s="1" t="s">
        <v>7353</v>
      </c>
      <c r="K2228" s="1">
        <v>0.9</v>
      </c>
      <c r="L2228" s="1" t="s">
        <v>7354</v>
      </c>
      <c r="M2228" s="1">
        <v>0.1091</v>
      </c>
      <c r="N2228" s="1" t="s">
        <v>7355</v>
      </c>
      <c r="O2228" s="1" t="s">
        <v>7356</v>
      </c>
      <c r="P2228" s="1">
        <v>1.29</v>
      </c>
      <c r="Q2228" s="1">
        <v>0</v>
      </c>
      <c r="R2228" s="1">
        <v>0.14069999999999999</v>
      </c>
      <c r="S2228" s="38">
        <v>43678</v>
      </c>
      <c r="T2228" s="1">
        <v>0.69</v>
      </c>
      <c r="U2228" s="1" t="s">
        <v>7357</v>
      </c>
      <c r="V2228" s="1">
        <v>9.7100000000000006E-2</v>
      </c>
      <c r="W2228" s="1" t="s">
        <v>7358</v>
      </c>
      <c r="X2228" s="1" t="b">
        <v>0</v>
      </c>
      <c r="Y2228" s="1" t="b">
        <v>0</v>
      </c>
    </row>
    <row r="2229" spans="1:25" x14ac:dyDescent="0.25">
      <c r="A2229" s="1" t="s">
        <v>7761</v>
      </c>
      <c r="B2229" s="1" t="s">
        <v>7762</v>
      </c>
      <c r="C2229" s="1" t="str">
        <f>VLOOKUP(B2229,店铺SKU信息!E:F,2,0)</f>
        <v>AGCY6758-Black-S</v>
      </c>
      <c r="D2229" s="1" t="s">
        <v>2660</v>
      </c>
      <c r="E2229" s="1" t="s">
        <v>8743</v>
      </c>
      <c r="F2229" s="1" t="s">
        <v>7352</v>
      </c>
      <c r="G2229" s="1">
        <v>11.03</v>
      </c>
      <c r="H2229" s="1">
        <v>8.6</v>
      </c>
      <c r="I2229" s="1">
        <v>2.56</v>
      </c>
      <c r="J2229" s="1" t="s">
        <v>7353</v>
      </c>
      <c r="K2229" s="1">
        <v>0.66</v>
      </c>
      <c r="L2229" s="1" t="s">
        <v>7354</v>
      </c>
      <c r="M2229" s="1">
        <v>0.14069999999999999</v>
      </c>
      <c r="N2229" s="1" t="s">
        <v>7355</v>
      </c>
      <c r="O2229" s="1" t="s">
        <v>7356</v>
      </c>
      <c r="P2229" s="1">
        <v>0.16</v>
      </c>
      <c r="Q2229" s="1">
        <v>0</v>
      </c>
      <c r="R2229" s="1">
        <v>2.2700000000000001E-2</v>
      </c>
      <c r="S2229" s="38">
        <v>43678</v>
      </c>
      <c r="T2229" s="1">
        <v>0.69</v>
      </c>
      <c r="U2229" s="1" t="s">
        <v>7357</v>
      </c>
      <c r="V2229" s="1">
        <v>1.5699999999999999E-2</v>
      </c>
      <c r="W2229" s="1" t="s">
        <v>7358</v>
      </c>
      <c r="X2229" s="1" t="b">
        <v>0</v>
      </c>
      <c r="Y2229" s="1" t="b">
        <v>0</v>
      </c>
    </row>
    <row r="2230" spans="1:25" x14ac:dyDescent="0.25">
      <c r="A2230" s="1" t="s">
        <v>7530</v>
      </c>
      <c r="B2230" s="1" t="s">
        <v>7531</v>
      </c>
      <c r="C2230" s="1" t="str">
        <f>VLOOKUP(B2230,店铺SKU信息!E:F,2,0)</f>
        <v>AGCY2379-Black-M</v>
      </c>
      <c r="D2230" s="1" t="s">
        <v>3019</v>
      </c>
      <c r="E2230" s="1" t="s">
        <v>8743</v>
      </c>
      <c r="F2230" s="1" t="s">
        <v>7352</v>
      </c>
      <c r="G2230" s="1">
        <v>15.34</v>
      </c>
      <c r="H2230" s="1">
        <v>11.85</v>
      </c>
      <c r="I2230" s="1">
        <v>1.95</v>
      </c>
      <c r="J2230" s="1" t="s">
        <v>7353</v>
      </c>
      <c r="K2230" s="1">
        <v>0.4</v>
      </c>
      <c r="L2230" s="1" t="s">
        <v>7354</v>
      </c>
      <c r="M2230" s="1">
        <v>0.20499999999999999</v>
      </c>
      <c r="N2230" s="1" t="s">
        <v>7355</v>
      </c>
      <c r="O2230" s="1" t="s">
        <v>7356</v>
      </c>
      <c r="P2230" s="1">
        <v>0.32</v>
      </c>
      <c r="Q2230" s="1">
        <v>0</v>
      </c>
      <c r="R2230" s="1">
        <v>6.6100000000000006E-2</v>
      </c>
      <c r="S2230" s="38">
        <v>43678</v>
      </c>
      <c r="T2230" s="1">
        <v>0.69</v>
      </c>
      <c r="U2230" s="1" t="s">
        <v>7357</v>
      </c>
      <c r="V2230" s="1">
        <v>4.5600000000000002E-2</v>
      </c>
      <c r="W2230" s="1" t="s">
        <v>7358</v>
      </c>
      <c r="X2230" s="1" t="b">
        <v>0</v>
      </c>
      <c r="Y2230" s="1" t="b">
        <v>0</v>
      </c>
    </row>
    <row r="2231" spans="1:25" x14ac:dyDescent="0.25">
      <c r="A2231" s="1" t="s">
        <v>7452</v>
      </c>
      <c r="B2231" s="1" t="s">
        <v>7453</v>
      </c>
      <c r="C2231" s="1" t="str">
        <f>VLOOKUP(B2231,店铺SKU信息!E:F,2,0)</f>
        <v>AGCY6770-Red-S</v>
      </c>
      <c r="D2231" s="1" t="s">
        <v>2818</v>
      </c>
      <c r="E2231" s="1" t="s">
        <v>8743</v>
      </c>
      <c r="F2231" s="1" t="s">
        <v>7352</v>
      </c>
      <c r="G2231" s="1">
        <v>13.07</v>
      </c>
      <c r="H2231" s="1">
        <v>10.28</v>
      </c>
      <c r="I2231" s="1">
        <v>0.79</v>
      </c>
      <c r="J2231" s="1" t="s">
        <v>7353</v>
      </c>
      <c r="K2231" s="1">
        <v>0.2</v>
      </c>
      <c r="L2231" s="1" t="s">
        <v>7354</v>
      </c>
      <c r="M2231" s="1">
        <v>6.1400000000000003E-2</v>
      </c>
      <c r="N2231" s="1" t="s">
        <v>7355</v>
      </c>
      <c r="O2231" s="1" t="s">
        <v>7356</v>
      </c>
      <c r="P2231" s="1">
        <v>0.77</v>
      </c>
      <c r="Q2231" s="1">
        <v>0</v>
      </c>
      <c r="R2231" s="1">
        <v>4.7600000000000003E-2</v>
      </c>
      <c r="S2231" s="38">
        <v>43678</v>
      </c>
      <c r="T2231" s="1">
        <v>0.69</v>
      </c>
      <c r="U2231" s="1" t="s">
        <v>7357</v>
      </c>
      <c r="V2231" s="1">
        <v>3.2800000000000003E-2</v>
      </c>
      <c r="W2231" s="1" t="s">
        <v>7358</v>
      </c>
      <c r="X2231" s="1" t="b">
        <v>0</v>
      </c>
      <c r="Y2231" s="1" t="b">
        <v>0</v>
      </c>
    </row>
    <row r="2232" spans="1:25" x14ac:dyDescent="0.25">
      <c r="A2232" s="1" t="s">
        <v>7561</v>
      </c>
      <c r="B2232" s="1" t="s">
        <v>7562</v>
      </c>
      <c r="C2232" s="1" t="str">
        <f>VLOOKUP(B2232,店铺SKU信息!E:F,2,0)</f>
        <v>AGCY4117-Yellow-XL</v>
      </c>
      <c r="D2232" s="1" t="s">
        <v>7563</v>
      </c>
      <c r="E2232" s="1" t="s">
        <v>8743</v>
      </c>
      <c r="F2232" s="1" t="s">
        <v>7352</v>
      </c>
      <c r="G2232" s="1">
        <v>11.96</v>
      </c>
      <c r="H2232" s="1">
        <v>9.2100000000000009</v>
      </c>
      <c r="I2232" s="1">
        <v>1.38</v>
      </c>
      <c r="J2232" s="1" t="s">
        <v>7353</v>
      </c>
      <c r="K2232" s="1">
        <v>0.24</v>
      </c>
      <c r="L2232" s="1" t="s">
        <v>7354</v>
      </c>
      <c r="M2232" s="1">
        <v>8.7900000000000006E-2</v>
      </c>
      <c r="N2232" s="1" t="s">
        <v>7355</v>
      </c>
      <c r="O2232" s="1" t="s">
        <v>7356</v>
      </c>
      <c r="P2232" s="1">
        <v>0.48</v>
      </c>
      <c r="Q2232" s="1">
        <v>0.06</v>
      </c>
      <c r="R2232" s="1">
        <v>3.6799999999999999E-2</v>
      </c>
      <c r="S2232" s="38">
        <v>43678</v>
      </c>
      <c r="T2232" s="1">
        <v>0.69</v>
      </c>
      <c r="U2232" s="1" t="s">
        <v>7357</v>
      </c>
      <c r="V2232" s="1">
        <v>2.5399999999999999E-2</v>
      </c>
      <c r="W2232" s="1" t="s">
        <v>7358</v>
      </c>
      <c r="X2232" s="1" t="b">
        <v>0</v>
      </c>
      <c r="Y2232" s="1" t="b">
        <v>0</v>
      </c>
    </row>
    <row r="2233" spans="1:25" x14ac:dyDescent="0.25">
      <c r="A2233" s="1" t="s">
        <v>7426</v>
      </c>
      <c r="B2233" s="1" t="s">
        <v>7427</v>
      </c>
      <c r="C2233" s="1" t="str">
        <f>VLOOKUP(B2233,店铺SKU信息!E:F,2,0)</f>
        <v>AGM1926-Black-4XL</v>
      </c>
      <c r="D2233" s="1" t="s">
        <v>2959</v>
      </c>
      <c r="E2233" s="1" t="s">
        <v>8743</v>
      </c>
      <c r="F2233" s="1" t="s">
        <v>7352</v>
      </c>
      <c r="G2233" s="1">
        <v>9.5</v>
      </c>
      <c r="H2233" s="1">
        <v>5.19</v>
      </c>
      <c r="I2233" s="1">
        <v>1.59</v>
      </c>
      <c r="J2233" s="1" t="s">
        <v>7353</v>
      </c>
      <c r="K2233" s="1">
        <v>0.75</v>
      </c>
      <c r="L2233" s="1" t="s">
        <v>7354</v>
      </c>
      <c r="M2233" s="1">
        <v>4.5499999999999999E-2</v>
      </c>
      <c r="N2233" s="1" t="s">
        <v>7355</v>
      </c>
      <c r="O2233" s="1" t="s">
        <v>7356</v>
      </c>
      <c r="P2233" s="1">
        <v>2.71</v>
      </c>
      <c r="Q2233" s="1">
        <v>0</v>
      </c>
      <c r="R2233" s="1">
        <v>0.12330000000000001</v>
      </c>
      <c r="S2233" s="38">
        <v>43678</v>
      </c>
      <c r="T2233" s="1">
        <v>0.69</v>
      </c>
      <c r="U2233" s="1" t="s">
        <v>7357</v>
      </c>
      <c r="V2233" s="1">
        <v>8.5099999999999995E-2</v>
      </c>
      <c r="W2233" s="1" t="s">
        <v>7358</v>
      </c>
      <c r="X2233" s="1" t="b">
        <v>0</v>
      </c>
      <c r="Y2233" s="1" t="b">
        <v>0</v>
      </c>
    </row>
    <row r="2234" spans="1:25" x14ac:dyDescent="0.25">
      <c r="A2234" s="1" t="s">
        <v>7403</v>
      </c>
      <c r="B2234" s="1" t="s">
        <v>7404</v>
      </c>
      <c r="C2234" s="1" t="str">
        <f>VLOOKUP(B2234,店铺SKU信息!E:F,2,0)</f>
        <v>AGM4896-Red-4XL</v>
      </c>
      <c r="D2234" s="1" t="s">
        <v>2862</v>
      </c>
      <c r="E2234" s="1" t="s">
        <v>8743</v>
      </c>
      <c r="F2234" s="1" t="s">
        <v>7352</v>
      </c>
      <c r="G2234" s="1">
        <v>13.7</v>
      </c>
      <c r="H2234" s="1">
        <v>3.9</v>
      </c>
      <c r="I2234" s="1">
        <v>2.1</v>
      </c>
      <c r="J2234" s="1" t="s">
        <v>7353</v>
      </c>
      <c r="K2234" s="1">
        <v>1.05</v>
      </c>
      <c r="L2234" s="1" t="s">
        <v>7354</v>
      </c>
      <c r="M2234" s="1">
        <v>6.4799999999999996E-2</v>
      </c>
      <c r="N2234" s="1" t="s">
        <v>7355</v>
      </c>
      <c r="O2234" s="1" t="s">
        <v>7356</v>
      </c>
      <c r="P2234" s="1">
        <v>1.9</v>
      </c>
      <c r="Q2234" s="1">
        <v>0</v>
      </c>
      <c r="R2234" s="1">
        <v>0.1234</v>
      </c>
      <c r="S2234" s="38">
        <v>43678</v>
      </c>
      <c r="T2234" s="1">
        <v>0.69</v>
      </c>
      <c r="U2234" s="1" t="s">
        <v>7357</v>
      </c>
      <c r="V2234" s="1">
        <v>8.5099999999999995E-2</v>
      </c>
      <c r="W2234" s="1" t="s">
        <v>7358</v>
      </c>
      <c r="X2234" s="1" t="b">
        <v>0</v>
      </c>
      <c r="Y2234" s="1" t="b">
        <v>0</v>
      </c>
    </row>
    <row r="2235" spans="1:25" x14ac:dyDescent="0.25">
      <c r="A2235" s="1" t="s">
        <v>7409</v>
      </c>
      <c r="B2235" s="1" t="s">
        <v>7410</v>
      </c>
      <c r="C2235" s="1" t="str">
        <f>VLOOKUP(B2235,店铺SKU信息!E:F,2,0)</f>
        <v>AGM4896-Red-3XL</v>
      </c>
      <c r="D2235" s="1" t="s">
        <v>3004</v>
      </c>
      <c r="E2235" s="1" t="s">
        <v>8743</v>
      </c>
      <c r="F2235" s="1" t="s">
        <v>7352</v>
      </c>
      <c r="G2235" s="1">
        <v>13.7</v>
      </c>
      <c r="H2235" s="1">
        <v>3.9</v>
      </c>
      <c r="I2235" s="1">
        <v>2.1</v>
      </c>
      <c r="J2235" s="1" t="s">
        <v>7353</v>
      </c>
      <c r="K2235" s="1">
        <v>1.05</v>
      </c>
      <c r="L2235" s="1" t="s">
        <v>7354</v>
      </c>
      <c r="M2235" s="1">
        <v>6.4799999999999996E-2</v>
      </c>
      <c r="N2235" s="1" t="s">
        <v>7355</v>
      </c>
      <c r="O2235" s="1" t="s">
        <v>7356</v>
      </c>
      <c r="P2235" s="1">
        <v>1.55</v>
      </c>
      <c r="Q2235" s="1">
        <v>0</v>
      </c>
      <c r="R2235" s="1">
        <v>0.1004</v>
      </c>
      <c r="S2235" s="38">
        <v>43678</v>
      </c>
      <c r="T2235" s="1">
        <v>0.69</v>
      </c>
      <c r="U2235" s="1" t="s">
        <v>7357</v>
      </c>
      <c r="V2235" s="1">
        <v>6.93E-2</v>
      </c>
      <c r="W2235" s="1" t="s">
        <v>7358</v>
      </c>
      <c r="X2235" s="1" t="b">
        <v>0</v>
      </c>
      <c r="Y2235" s="1" t="b">
        <v>0</v>
      </c>
    </row>
    <row r="2236" spans="1:25" x14ac:dyDescent="0.25">
      <c r="A2236" s="1" t="s">
        <v>7463</v>
      </c>
      <c r="B2236" s="1" t="s">
        <v>7464</v>
      </c>
      <c r="C2236" s="1" t="str">
        <f>VLOOKUP(B2236,店铺SKU信息!E:F,2,0)</f>
        <v>AGM48999-Burgundy-XL</v>
      </c>
      <c r="D2236" s="1" t="s">
        <v>3613</v>
      </c>
      <c r="E2236" s="1" t="s">
        <v>8743</v>
      </c>
      <c r="F2236" s="1" t="s">
        <v>7352</v>
      </c>
      <c r="G2236" s="1">
        <v>11.7</v>
      </c>
      <c r="H2236" s="1">
        <v>9.5</v>
      </c>
      <c r="I2236" s="1">
        <v>1.7</v>
      </c>
      <c r="J2236" s="1" t="s">
        <v>7353</v>
      </c>
      <c r="K2236" s="1">
        <v>0.9</v>
      </c>
      <c r="L2236" s="1" t="s">
        <v>7354</v>
      </c>
      <c r="M2236" s="1">
        <v>0.1091</v>
      </c>
      <c r="N2236" s="1" t="s">
        <v>7355</v>
      </c>
      <c r="O2236" s="1" t="s">
        <v>7356</v>
      </c>
      <c r="P2236" s="1">
        <v>1.94</v>
      </c>
      <c r="Q2236" s="1">
        <v>0</v>
      </c>
      <c r="R2236" s="1">
        <v>0.21110000000000001</v>
      </c>
      <c r="S2236" s="38">
        <v>43678</v>
      </c>
      <c r="T2236" s="1">
        <v>0.69</v>
      </c>
      <c r="U2236" s="1" t="s">
        <v>7357</v>
      </c>
      <c r="V2236" s="1">
        <v>0.1457</v>
      </c>
      <c r="W2236" s="1" t="s">
        <v>7358</v>
      </c>
      <c r="X2236" s="1" t="b">
        <v>0</v>
      </c>
      <c r="Y2236" s="1" t="b">
        <v>0</v>
      </c>
    </row>
    <row r="2237" spans="1:25" x14ac:dyDescent="0.25">
      <c r="A2237" s="1" t="s">
        <v>8288</v>
      </c>
      <c r="B2237" s="1" t="s">
        <v>8289</v>
      </c>
      <c r="C2237" s="1" t="str">
        <f>VLOOKUP(B2237,店铺SKU信息!E:F,2,0)</f>
        <v>AGCY6820-White-L</v>
      </c>
      <c r="D2237" s="1" t="s">
        <v>5785</v>
      </c>
      <c r="E2237" s="1" t="s">
        <v>8743</v>
      </c>
      <c r="F2237" s="1" t="s">
        <v>7352</v>
      </c>
      <c r="G2237" s="1">
        <v>13.07</v>
      </c>
      <c r="H2237" s="1">
        <v>10.28</v>
      </c>
      <c r="I2237" s="1">
        <v>0.79</v>
      </c>
      <c r="J2237" s="1" t="s">
        <v>7353</v>
      </c>
      <c r="K2237" s="1">
        <v>0.2</v>
      </c>
      <c r="L2237" s="1" t="s">
        <v>7354</v>
      </c>
      <c r="M2237" s="1">
        <v>6.1400000000000003E-2</v>
      </c>
      <c r="N2237" s="1" t="s">
        <v>7355</v>
      </c>
      <c r="O2237" s="1" t="s">
        <v>7356</v>
      </c>
      <c r="P2237" s="1">
        <v>0.94</v>
      </c>
      <c r="Q2237" s="1">
        <v>0</v>
      </c>
      <c r="R2237" s="1">
        <v>5.7500000000000002E-2</v>
      </c>
      <c r="S2237" s="38">
        <v>43678</v>
      </c>
      <c r="T2237" s="1">
        <v>0.69</v>
      </c>
      <c r="U2237" s="1" t="s">
        <v>7357</v>
      </c>
      <c r="V2237" s="1">
        <v>3.9600000000000003E-2</v>
      </c>
      <c r="W2237" s="1" t="s">
        <v>7358</v>
      </c>
      <c r="X2237" s="1" t="b">
        <v>0</v>
      </c>
      <c r="Y2237" s="1" t="b">
        <v>0</v>
      </c>
    </row>
    <row r="2238" spans="1:25" x14ac:dyDescent="0.25">
      <c r="A2238" s="1" t="s">
        <v>7817</v>
      </c>
      <c r="B2238" s="1" t="s">
        <v>7818</v>
      </c>
      <c r="C2238" s="1" t="str">
        <f>VLOOKUP(B2238,店铺SKU信息!E:F,2,0)</f>
        <v>AGCY6876-White-L</v>
      </c>
      <c r="D2238" s="1" t="s">
        <v>2756</v>
      </c>
      <c r="E2238" s="1" t="s">
        <v>8743</v>
      </c>
      <c r="F2238" s="1" t="s">
        <v>7352</v>
      </c>
      <c r="G2238" s="1">
        <v>13.94</v>
      </c>
      <c r="H2238" s="1">
        <v>10.24</v>
      </c>
      <c r="I2238" s="1">
        <v>0.31</v>
      </c>
      <c r="J2238" s="1" t="s">
        <v>7353</v>
      </c>
      <c r="K2238" s="1">
        <v>0.5</v>
      </c>
      <c r="L2238" s="1" t="s">
        <v>7354</v>
      </c>
      <c r="M2238" s="1">
        <v>2.5399999999999999E-2</v>
      </c>
      <c r="N2238" s="1" t="s">
        <v>7355</v>
      </c>
      <c r="O2238" s="1" t="s">
        <v>7356</v>
      </c>
      <c r="P2238" s="1">
        <v>0.84</v>
      </c>
      <c r="Q2238" s="1">
        <v>0</v>
      </c>
      <c r="R2238" s="1">
        <v>2.1299999999999999E-2</v>
      </c>
      <c r="S2238" s="38">
        <v>43678</v>
      </c>
      <c r="T2238" s="1">
        <v>0.69</v>
      </c>
      <c r="U2238" s="1" t="s">
        <v>7357</v>
      </c>
      <c r="V2238" s="1">
        <v>1.47E-2</v>
      </c>
      <c r="W2238" s="1" t="s">
        <v>7358</v>
      </c>
      <c r="X2238" s="1" t="b">
        <v>0</v>
      </c>
      <c r="Y2238" s="1" t="b">
        <v>0</v>
      </c>
    </row>
    <row r="2239" spans="1:25" x14ac:dyDescent="0.25">
      <c r="A2239" s="1" t="s">
        <v>8744</v>
      </c>
      <c r="B2239" s="1" t="s">
        <v>8745</v>
      </c>
      <c r="C2239" s="1" t="str">
        <f>VLOOKUP(B2239,店铺SKU信息!E:F,2,0)</f>
        <v>AGCY6705-Black-M</v>
      </c>
      <c r="D2239" s="1" t="s">
        <v>8746</v>
      </c>
      <c r="E2239" s="1" t="s">
        <v>8743</v>
      </c>
      <c r="F2239" s="1" t="s">
        <v>7352</v>
      </c>
      <c r="G2239" s="1">
        <v>12.25</v>
      </c>
      <c r="H2239" s="1">
        <v>9.65</v>
      </c>
      <c r="I2239" s="1">
        <v>1.8</v>
      </c>
      <c r="J2239" s="1" t="s">
        <v>7353</v>
      </c>
      <c r="K2239" s="1">
        <v>0.51</v>
      </c>
      <c r="L2239" s="1" t="s">
        <v>7354</v>
      </c>
      <c r="M2239" s="1">
        <v>0.1231</v>
      </c>
      <c r="N2239" s="1" t="s">
        <v>7355</v>
      </c>
      <c r="O2239" s="1" t="s">
        <v>7356</v>
      </c>
      <c r="P2239" s="1">
        <v>4.84</v>
      </c>
      <c r="Q2239" s="1">
        <v>0.65</v>
      </c>
      <c r="R2239" s="1">
        <v>0.5161</v>
      </c>
      <c r="S2239" s="38">
        <v>43678</v>
      </c>
      <c r="T2239" s="1">
        <v>0.69</v>
      </c>
      <c r="U2239" s="1" t="s">
        <v>7357</v>
      </c>
      <c r="V2239" s="1">
        <v>0.35610000000000003</v>
      </c>
      <c r="W2239" s="1" t="s">
        <v>7358</v>
      </c>
      <c r="X2239" s="1" t="b">
        <v>0</v>
      </c>
      <c r="Y2239" s="1" t="b">
        <v>0</v>
      </c>
    </row>
    <row r="2240" spans="1:25" x14ac:dyDescent="0.25">
      <c r="A2240" s="1" t="s">
        <v>8747</v>
      </c>
      <c r="B2240" s="1" t="s">
        <v>8748</v>
      </c>
      <c r="C2240" s="1" t="str">
        <f>VLOOKUP(B2240,店铺SKU信息!E:F,2,0)</f>
        <v>AGCY6812-Red-S</v>
      </c>
      <c r="D2240" s="1" t="s">
        <v>8749</v>
      </c>
      <c r="E2240" s="1" t="s">
        <v>8743</v>
      </c>
      <c r="F2240" s="1" t="s">
        <v>7352</v>
      </c>
      <c r="G2240" s="1">
        <v>13.07</v>
      </c>
      <c r="H2240" s="1">
        <v>10.28</v>
      </c>
      <c r="I2240" s="1">
        <v>0.79</v>
      </c>
      <c r="J2240" s="1" t="s">
        <v>7353</v>
      </c>
      <c r="K2240" s="1">
        <v>0.2</v>
      </c>
      <c r="L2240" s="1" t="s">
        <v>7354</v>
      </c>
      <c r="M2240" s="1">
        <v>6.1400000000000003E-2</v>
      </c>
      <c r="N2240" s="1" t="s">
        <v>7355</v>
      </c>
      <c r="O2240" s="1" t="s">
        <v>7356</v>
      </c>
      <c r="P2240" s="1">
        <v>0.26</v>
      </c>
      <c r="Q2240" s="1">
        <v>0</v>
      </c>
      <c r="R2240" s="1">
        <v>1.5900000000000001E-2</v>
      </c>
      <c r="S2240" s="38">
        <v>43678</v>
      </c>
      <c r="T2240" s="1">
        <v>0.69</v>
      </c>
      <c r="U2240" s="1" t="s">
        <v>7357</v>
      </c>
      <c r="V2240" s="1">
        <v>1.09E-2</v>
      </c>
      <c r="W2240" s="1" t="s">
        <v>7358</v>
      </c>
      <c r="X2240" s="1" t="b">
        <v>0</v>
      </c>
      <c r="Y2240" s="1" t="b">
        <v>0</v>
      </c>
    </row>
    <row r="2241" spans="1:25" x14ac:dyDescent="0.25">
      <c r="A2241" s="1" t="s">
        <v>8342</v>
      </c>
      <c r="B2241" s="1" t="s">
        <v>8343</v>
      </c>
      <c r="C2241" s="1" t="str">
        <f>VLOOKUP(B2241,店铺SKU信息!E:F,2,0)</f>
        <v>AGCY6772-Black White Plaid-S</v>
      </c>
      <c r="D2241" s="1" t="s">
        <v>8344</v>
      </c>
      <c r="E2241" s="1" t="s">
        <v>8743</v>
      </c>
      <c r="F2241" s="1" t="s">
        <v>7352</v>
      </c>
      <c r="G2241" s="1">
        <v>13.07</v>
      </c>
      <c r="H2241" s="1">
        <v>10.28</v>
      </c>
      <c r="I2241" s="1">
        <v>0.79</v>
      </c>
      <c r="J2241" s="1" t="s">
        <v>7353</v>
      </c>
      <c r="K2241" s="1">
        <v>0.2</v>
      </c>
      <c r="L2241" s="1" t="s">
        <v>7354</v>
      </c>
      <c r="M2241" s="1">
        <v>6.1400000000000003E-2</v>
      </c>
      <c r="N2241" s="1" t="s">
        <v>7355</v>
      </c>
      <c r="O2241" s="1" t="s">
        <v>7356</v>
      </c>
      <c r="P2241" s="1">
        <v>0.13</v>
      </c>
      <c r="Q2241" s="1">
        <v>0</v>
      </c>
      <c r="R2241" s="1">
        <v>7.9000000000000008E-3</v>
      </c>
      <c r="S2241" s="38">
        <v>43678</v>
      </c>
      <c r="T2241" s="1">
        <v>0.69</v>
      </c>
      <c r="U2241" s="1" t="s">
        <v>7357</v>
      </c>
      <c r="V2241" s="1">
        <v>5.4999999999999997E-3</v>
      </c>
      <c r="W2241" s="1" t="s">
        <v>7358</v>
      </c>
      <c r="X2241" s="1" t="b">
        <v>0</v>
      </c>
      <c r="Y2241" s="1" t="b">
        <v>0</v>
      </c>
    </row>
    <row r="2242" spans="1:25" x14ac:dyDescent="0.25">
      <c r="A2242" s="1" t="s">
        <v>8458</v>
      </c>
      <c r="B2242" s="1" t="s">
        <v>8459</v>
      </c>
      <c r="C2242" s="1" t="str">
        <f>VLOOKUP(B2242,店铺SKU信息!E:F,2,0)</f>
        <v>AGCY4062-Pink-M</v>
      </c>
      <c r="D2242" s="1" t="s">
        <v>8460</v>
      </c>
      <c r="E2242" s="1" t="s">
        <v>8743</v>
      </c>
      <c r="F2242" s="1" t="s">
        <v>7352</v>
      </c>
      <c r="G2242" s="1">
        <v>11.65</v>
      </c>
      <c r="H2242" s="1">
        <v>9.4499999999999993</v>
      </c>
      <c r="I2242" s="1">
        <v>1.25</v>
      </c>
      <c r="J2242" s="1" t="s">
        <v>7353</v>
      </c>
      <c r="K2242" s="1">
        <v>0.28999999999999998</v>
      </c>
      <c r="L2242" s="1" t="s">
        <v>7354</v>
      </c>
      <c r="M2242" s="1">
        <v>7.9500000000000001E-2</v>
      </c>
      <c r="N2242" s="1" t="s">
        <v>7355</v>
      </c>
      <c r="O2242" s="1" t="s">
        <v>7356</v>
      </c>
      <c r="P2242" s="1">
        <v>1</v>
      </c>
      <c r="Q2242" s="1">
        <v>0</v>
      </c>
      <c r="R2242" s="1">
        <v>7.9500000000000001E-2</v>
      </c>
      <c r="S2242" s="38">
        <v>43678</v>
      </c>
      <c r="T2242" s="1">
        <v>0.69</v>
      </c>
      <c r="U2242" s="1" t="s">
        <v>7357</v>
      </c>
      <c r="V2242" s="1">
        <v>5.4899999999999997E-2</v>
      </c>
      <c r="W2242" s="1" t="s">
        <v>7358</v>
      </c>
      <c r="X2242" s="1" t="b">
        <v>0</v>
      </c>
      <c r="Y2242" s="1" t="b">
        <v>0</v>
      </c>
    </row>
    <row r="2243" spans="1:25" x14ac:dyDescent="0.25">
      <c r="A2243" s="1" t="s">
        <v>8294</v>
      </c>
      <c r="B2243" s="1" t="s">
        <v>8295</v>
      </c>
      <c r="C2243" s="1" t="str">
        <f>VLOOKUP(B2243,店铺SKU信息!E:F,2,0)</f>
        <v>AGCY41011-Black-L</v>
      </c>
      <c r="D2243" s="1" t="s">
        <v>5951</v>
      </c>
      <c r="E2243" s="1" t="s">
        <v>8743</v>
      </c>
      <c r="F2243" s="1" t="s">
        <v>7352</v>
      </c>
      <c r="G2243" s="1">
        <v>12.48</v>
      </c>
      <c r="H2243" s="1">
        <v>9.41</v>
      </c>
      <c r="I2243" s="1">
        <v>1.33</v>
      </c>
      <c r="J2243" s="1" t="s">
        <v>7353</v>
      </c>
      <c r="K2243" s="1">
        <v>0.57999999999999996</v>
      </c>
      <c r="L2243" s="1" t="s">
        <v>7354</v>
      </c>
      <c r="M2243" s="1">
        <v>9.06E-2</v>
      </c>
      <c r="N2243" s="1" t="s">
        <v>7355</v>
      </c>
      <c r="O2243" s="1" t="s">
        <v>7356</v>
      </c>
      <c r="P2243" s="1">
        <v>1</v>
      </c>
      <c r="Q2243" s="1">
        <v>0</v>
      </c>
      <c r="R2243" s="1">
        <v>9.06E-2</v>
      </c>
      <c r="S2243" s="38">
        <v>43678</v>
      </c>
      <c r="T2243" s="1">
        <v>0.69</v>
      </c>
      <c r="U2243" s="1" t="s">
        <v>7357</v>
      </c>
      <c r="V2243" s="1">
        <v>6.25E-2</v>
      </c>
      <c r="W2243" s="1" t="s">
        <v>7358</v>
      </c>
      <c r="X2243" s="1" t="b">
        <v>0</v>
      </c>
      <c r="Y2243" s="1" t="b">
        <v>0</v>
      </c>
    </row>
    <row r="2244" spans="1:25" x14ac:dyDescent="0.25">
      <c r="A2244" s="1" t="s">
        <v>7375</v>
      </c>
      <c r="B2244" s="1" t="s">
        <v>7376</v>
      </c>
      <c r="C2244" s="1" t="str">
        <f>VLOOKUP(B2244,店铺SKU信息!E:F,2,0)</f>
        <v>AGM4896-Blue-XL</v>
      </c>
      <c r="D2244" s="1" t="s">
        <v>2931</v>
      </c>
      <c r="E2244" s="1" t="s">
        <v>8743</v>
      </c>
      <c r="F2244" s="1" t="s">
        <v>7352</v>
      </c>
      <c r="G2244" s="1">
        <v>13.69</v>
      </c>
      <c r="H2244" s="1">
        <v>3.9</v>
      </c>
      <c r="I2244" s="1">
        <v>2.1</v>
      </c>
      <c r="J2244" s="1" t="s">
        <v>7353</v>
      </c>
      <c r="K2244" s="1">
        <v>1.05</v>
      </c>
      <c r="L2244" s="1" t="s">
        <v>7354</v>
      </c>
      <c r="M2244" s="1">
        <v>6.4799999999999996E-2</v>
      </c>
      <c r="N2244" s="1" t="s">
        <v>7355</v>
      </c>
      <c r="O2244" s="1" t="s">
        <v>7356</v>
      </c>
      <c r="P2244" s="1">
        <v>0.03</v>
      </c>
      <c r="Q2244" s="1">
        <v>0</v>
      </c>
      <c r="R2244" s="1">
        <v>2.0999999999999999E-3</v>
      </c>
      <c r="S2244" s="38">
        <v>43678</v>
      </c>
      <c r="T2244" s="1">
        <v>0.69</v>
      </c>
      <c r="U2244" s="1" t="s">
        <v>7357</v>
      </c>
      <c r="V2244" s="1">
        <v>1.4E-3</v>
      </c>
      <c r="W2244" s="1" t="s">
        <v>7358</v>
      </c>
      <c r="X2244" s="1" t="b">
        <v>0</v>
      </c>
      <c r="Y2244" s="1" t="b">
        <v>0</v>
      </c>
    </row>
    <row r="2245" spans="1:25" x14ac:dyDescent="0.25">
      <c r="A2245" s="1" t="s">
        <v>8750</v>
      </c>
      <c r="B2245" s="1" t="s">
        <v>8751</v>
      </c>
      <c r="C2245" s="1" t="str">
        <f>VLOOKUP(B2245,店铺SKU信息!E:F,2,0)</f>
        <v>AGCY1031-Black Stripe-M</v>
      </c>
      <c r="D2245" s="1" t="s">
        <v>3831</v>
      </c>
      <c r="E2245" s="1" t="s">
        <v>8743</v>
      </c>
      <c r="F2245" s="1" t="s">
        <v>7352</v>
      </c>
      <c r="G2245" s="1">
        <v>12.1</v>
      </c>
      <c r="H2245" s="1">
        <v>3</v>
      </c>
      <c r="I2245" s="1">
        <v>0.2</v>
      </c>
      <c r="J2245" s="1" t="s">
        <v>7353</v>
      </c>
      <c r="K2245" s="1">
        <v>0.3</v>
      </c>
      <c r="L2245" s="1" t="s">
        <v>7354</v>
      </c>
      <c r="M2245" s="1">
        <v>4.1999999999999997E-3</v>
      </c>
      <c r="N2245" s="1" t="s">
        <v>7355</v>
      </c>
      <c r="O2245" s="1" t="s">
        <v>7356</v>
      </c>
      <c r="P2245" s="1">
        <v>4</v>
      </c>
      <c r="Q2245" s="1">
        <v>0</v>
      </c>
      <c r="R2245" s="1">
        <v>1.6799999999999999E-2</v>
      </c>
      <c r="S2245" s="38">
        <v>43678</v>
      </c>
      <c r="T2245" s="1">
        <v>0.69</v>
      </c>
      <c r="U2245" s="1" t="s">
        <v>7357</v>
      </c>
      <c r="V2245" s="1">
        <v>1.1599999999999999E-2</v>
      </c>
      <c r="W2245" s="1" t="s">
        <v>7358</v>
      </c>
      <c r="X2245" s="1" t="b">
        <v>0</v>
      </c>
      <c r="Y2245" s="1" t="b">
        <v>0</v>
      </c>
    </row>
    <row r="2246" spans="1:25" x14ac:dyDescent="0.25">
      <c r="A2246" s="1" t="s">
        <v>7709</v>
      </c>
      <c r="B2246" s="1" t="s">
        <v>7710</v>
      </c>
      <c r="C2246" s="1" t="str">
        <f>VLOOKUP(B2246,店铺SKU信息!E:F,2,0)</f>
        <v>AGCY4063-Army Green-M</v>
      </c>
      <c r="D2246" s="1" t="s">
        <v>5030</v>
      </c>
      <c r="E2246" s="1" t="s">
        <v>8743</v>
      </c>
      <c r="F2246" s="1" t="s">
        <v>7352</v>
      </c>
      <c r="G2246" s="1">
        <v>13.07</v>
      </c>
      <c r="H2246" s="1">
        <v>10.28</v>
      </c>
      <c r="I2246" s="1">
        <v>0.79</v>
      </c>
      <c r="J2246" s="1" t="s">
        <v>7353</v>
      </c>
      <c r="K2246" s="1">
        <v>0.2</v>
      </c>
      <c r="L2246" s="1" t="s">
        <v>7354</v>
      </c>
      <c r="M2246" s="1">
        <v>6.1400000000000003E-2</v>
      </c>
      <c r="N2246" s="1" t="s">
        <v>7355</v>
      </c>
      <c r="O2246" s="1" t="s">
        <v>7356</v>
      </c>
      <c r="P2246" s="1">
        <v>1</v>
      </c>
      <c r="Q2246" s="1">
        <v>0</v>
      </c>
      <c r="R2246" s="1">
        <v>6.1400000000000003E-2</v>
      </c>
      <c r="S2246" s="38">
        <v>43678</v>
      </c>
      <c r="T2246" s="1">
        <v>0.69</v>
      </c>
      <c r="U2246" s="1" t="s">
        <v>7357</v>
      </c>
      <c r="V2246" s="1">
        <v>4.24E-2</v>
      </c>
      <c r="W2246" s="1" t="s">
        <v>7358</v>
      </c>
      <c r="X2246" s="1" t="b">
        <v>0</v>
      </c>
      <c r="Y2246" s="1" t="b">
        <v>0</v>
      </c>
    </row>
    <row r="2247" spans="1:25" x14ac:dyDescent="0.25">
      <c r="A2247" s="1" t="s">
        <v>7506</v>
      </c>
      <c r="B2247" s="1" t="s">
        <v>7507</v>
      </c>
      <c r="C2247" s="1" t="str">
        <f>VLOOKUP(B2247,店铺SKU信息!E:F,2,0)</f>
        <v>AGM48999-Navy Blue-XL</v>
      </c>
      <c r="D2247" s="1" t="s">
        <v>2736</v>
      </c>
      <c r="E2247" s="1" t="s">
        <v>8743</v>
      </c>
      <c r="F2247" s="1" t="s">
        <v>7352</v>
      </c>
      <c r="G2247" s="1">
        <v>11.7</v>
      </c>
      <c r="H2247" s="1">
        <v>9.5</v>
      </c>
      <c r="I2247" s="1">
        <v>1.7</v>
      </c>
      <c r="J2247" s="1" t="s">
        <v>7353</v>
      </c>
      <c r="K2247" s="1">
        <v>0.9</v>
      </c>
      <c r="L2247" s="1" t="s">
        <v>7354</v>
      </c>
      <c r="M2247" s="1">
        <v>0.1091</v>
      </c>
      <c r="N2247" s="1" t="s">
        <v>7355</v>
      </c>
      <c r="O2247" s="1" t="s">
        <v>7356</v>
      </c>
      <c r="P2247" s="1">
        <v>1.45</v>
      </c>
      <c r="Q2247" s="1">
        <v>0</v>
      </c>
      <c r="R2247" s="1">
        <v>0.1583</v>
      </c>
      <c r="S2247" s="38">
        <v>43678</v>
      </c>
      <c r="T2247" s="1">
        <v>0.69</v>
      </c>
      <c r="U2247" s="1" t="s">
        <v>7357</v>
      </c>
      <c r="V2247" s="1">
        <v>0.10920000000000001</v>
      </c>
      <c r="W2247" s="1" t="s">
        <v>7358</v>
      </c>
      <c r="X2247" s="1" t="b">
        <v>0</v>
      </c>
      <c r="Y2247" s="1" t="b">
        <v>0</v>
      </c>
    </row>
    <row r="2248" spans="1:25" x14ac:dyDescent="0.25">
      <c r="A2248" s="1" t="s">
        <v>7663</v>
      </c>
      <c r="B2248" s="1" t="s">
        <v>7664</v>
      </c>
      <c r="C2248" s="1" t="str">
        <f>VLOOKUP(B2248,店铺SKU信息!E:F,2,0)</f>
        <v>AGCY6758-Black-L</v>
      </c>
      <c r="D2248" s="1" t="s">
        <v>2660</v>
      </c>
      <c r="E2248" s="1" t="s">
        <v>8743</v>
      </c>
      <c r="F2248" s="1" t="s">
        <v>7352</v>
      </c>
      <c r="G2248" s="1">
        <v>11.9</v>
      </c>
      <c r="H2248" s="1">
        <v>10.1</v>
      </c>
      <c r="I2248" s="1">
        <v>2.2000000000000002</v>
      </c>
      <c r="J2248" s="1" t="s">
        <v>7353</v>
      </c>
      <c r="K2248" s="1">
        <v>0.65</v>
      </c>
      <c r="L2248" s="1" t="s">
        <v>7354</v>
      </c>
      <c r="M2248" s="1">
        <v>0.1527</v>
      </c>
      <c r="N2248" s="1" t="s">
        <v>7355</v>
      </c>
      <c r="O2248" s="1" t="s">
        <v>7356</v>
      </c>
      <c r="P2248" s="1">
        <v>0.13</v>
      </c>
      <c r="Q2248" s="1">
        <v>0</v>
      </c>
      <c r="R2248" s="1">
        <v>1.9699999999999999E-2</v>
      </c>
      <c r="S2248" s="38">
        <v>43678</v>
      </c>
      <c r="T2248" s="1">
        <v>0.69</v>
      </c>
      <c r="U2248" s="1" t="s">
        <v>7357</v>
      </c>
      <c r="V2248" s="1">
        <v>1.3599999999999999E-2</v>
      </c>
      <c r="W2248" s="1" t="s">
        <v>7358</v>
      </c>
      <c r="X2248" s="1" t="b">
        <v>0</v>
      </c>
      <c r="Y2248" s="1" t="b">
        <v>0</v>
      </c>
    </row>
    <row r="2249" spans="1:25" x14ac:dyDescent="0.25">
      <c r="A2249" s="1" t="s">
        <v>7420</v>
      </c>
      <c r="B2249" s="1" t="s">
        <v>7421</v>
      </c>
      <c r="C2249" s="1" t="str">
        <f>VLOOKUP(B2249,店铺SKU信息!E:F,2,0)</f>
        <v>AGM4896-Navy Blue-4XL</v>
      </c>
      <c r="D2249" s="1" t="s">
        <v>3191</v>
      </c>
      <c r="E2249" s="1" t="s">
        <v>8743</v>
      </c>
      <c r="F2249" s="1" t="s">
        <v>7352</v>
      </c>
      <c r="G2249" s="1">
        <v>13.7</v>
      </c>
      <c r="H2249" s="1">
        <v>3.9</v>
      </c>
      <c r="I2249" s="1">
        <v>2.1</v>
      </c>
      <c r="J2249" s="1" t="s">
        <v>7353</v>
      </c>
      <c r="K2249" s="1">
        <v>1.05</v>
      </c>
      <c r="L2249" s="1" t="s">
        <v>7354</v>
      </c>
      <c r="M2249" s="1">
        <v>6.4799999999999996E-2</v>
      </c>
      <c r="N2249" s="1" t="s">
        <v>7355</v>
      </c>
      <c r="O2249" s="1" t="s">
        <v>7356</v>
      </c>
      <c r="P2249" s="1">
        <v>2.0299999999999998</v>
      </c>
      <c r="Q2249" s="1">
        <v>0</v>
      </c>
      <c r="R2249" s="1">
        <v>0.1318</v>
      </c>
      <c r="S2249" s="38">
        <v>43678</v>
      </c>
      <c r="T2249" s="1">
        <v>0.69</v>
      </c>
      <c r="U2249" s="1" t="s">
        <v>7357</v>
      </c>
      <c r="V2249" s="1">
        <v>9.0899999999999995E-2</v>
      </c>
      <c r="W2249" s="1" t="s">
        <v>7358</v>
      </c>
      <c r="X2249" s="1" t="b">
        <v>0</v>
      </c>
      <c r="Y2249" s="1" t="b">
        <v>0</v>
      </c>
    </row>
    <row r="2250" spans="1:25" x14ac:dyDescent="0.25">
      <c r="A2250" s="1" t="s">
        <v>7468</v>
      </c>
      <c r="B2250" s="1" t="s">
        <v>7469</v>
      </c>
      <c r="C2250" s="1" t="str">
        <f>VLOOKUP(B2250,店铺SKU信息!E:F,2,0)</f>
        <v>AGM4896-Purple-3XL</v>
      </c>
      <c r="D2250" s="1" t="s">
        <v>5523</v>
      </c>
      <c r="E2250" s="1" t="s">
        <v>8743</v>
      </c>
      <c r="F2250" s="1" t="s">
        <v>7352</v>
      </c>
      <c r="G2250" s="1">
        <v>13.7</v>
      </c>
      <c r="H2250" s="1">
        <v>3.9</v>
      </c>
      <c r="I2250" s="1">
        <v>2.1</v>
      </c>
      <c r="J2250" s="1" t="s">
        <v>7353</v>
      </c>
      <c r="K2250" s="1">
        <v>1.05</v>
      </c>
      <c r="L2250" s="1" t="s">
        <v>7354</v>
      </c>
      <c r="M2250" s="1">
        <v>6.4799999999999996E-2</v>
      </c>
      <c r="N2250" s="1" t="s">
        <v>7355</v>
      </c>
      <c r="O2250" s="1" t="s">
        <v>7356</v>
      </c>
      <c r="P2250" s="1">
        <v>2.06</v>
      </c>
      <c r="Q2250" s="1">
        <v>0</v>
      </c>
      <c r="R2250" s="1">
        <v>0.1338</v>
      </c>
      <c r="S2250" s="38">
        <v>43678</v>
      </c>
      <c r="T2250" s="1">
        <v>0.69</v>
      </c>
      <c r="U2250" s="1" t="s">
        <v>7357</v>
      </c>
      <c r="V2250" s="1">
        <v>9.2399999999999996E-2</v>
      </c>
      <c r="W2250" s="1" t="s">
        <v>7358</v>
      </c>
      <c r="X2250" s="1" t="b">
        <v>0</v>
      </c>
      <c r="Y2250" s="1" t="b">
        <v>0</v>
      </c>
    </row>
    <row r="2251" spans="1:25" x14ac:dyDescent="0.25">
      <c r="A2251" s="1" t="s">
        <v>7488</v>
      </c>
      <c r="B2251" s="1" t="s">
        <v>7489</v>
      </c>
      <c r="C2251" s="1" t="str">
        <f>VLOOKUP(B2251,店铺SKU信息!E:F,2,0)</f>
        <v>AGCY6770-Red-M</v>
      </c>
      <c r="D2251" s="1" t="s">
        <v>4201</v>
      </c>
      <c r="E2251" s="1" t="s">
        <v>8743</v>
      </c>
      <c r="F2251" s="1" t="s">
        <v>7352</v>
      </c>
      <c r="G2251" s="1">
        <v>13.07</v>
      </c>
      <c r="H2251" s="1">
        <v>10.28</v>
      </c>
      <c r="I2251" s="1">
        <v>0.79</v>
      </c>
      <c r="J2251" s="1" t="s">
        <v>7353</v>
      </c>
      <c r="K2251" s="1">
        <v>0.2</v>
      </c>
      <c r="L2251" s="1" t="s">
        <v>7354</v>
      </c>
      <c r="M2251" s="1">
        <v>6.1400000000000003E-2</v>
      </c>
      <c r="N2251" s="1" t="s">
        <v>7355</v>
      </c>
      <c r="O2251" s="1" t="s">
        <v>7356</v>
      </c>
      <c r="P2251" s="1">
        <v>2</v>
      </c>
      <c r="Q2251" s="1">
        <v>0</v>
      </c>
      <c r="R2251" s="1">
        <v>0.1229</v>
      </c>
      <c r="S2251" s="38">
        <v>43678</v>
      </c>
      <c r="T2251" s="1">
        <v>0.69</v>
      </c>
      <c r="U2251" s="1" t="s">
        <v>7357</v>
      </c>
      <c r="V2251" s="1">
        <v>8.48E-2</v>
      </c>
      <c r="W2251" s="1" t="s">
        <v>7358</v>
      </c>
      <c r="X2251" s="1" t="b">
        <v>0</v>
      </c>
      <c r="Y2251" s="1" t="b">
        <v>0</v>
      </c>
    </row>
    <row r="2252" spans="1:25" x14ac:dyDescent="0.25">
      <c r="A2252" s="1" t="s">
        <v>7448</v>
      </c>
      <c r="B2252" s="1" t="s">
        <v>7449</v>
      </c>
      <c r="C2252" s="1" t="str">
        <f>VLOOKUP(B2252,店铺SKU信息!E:F,2,0)</f>
        <v>AGM4896-Blue-4XL</v>
      </c>
      <c r="D2252" s="1" t="s">
        <v>3089</v>
      </c>
      <c r="E2252" s="1" t="s">
        <v>8743</v>
      </c>
      <c r="F2252" s="1" t="s">
        <v>7352</v>
      </c>
      <c r="G2252" s="1">
        <v>13.7</v>
      </c>
      <c r="H2252" s="1">
        <v>3.9</v>
      </c>
      <c r="I2252" s="1">
        <v>2.1</v>
      </c>
      <c r="J2252" s="1" t="s">
        <v>7353</v>
      </c>
      <c r="K2252" s="1">
        <v>1.05</v>
      </c>
      <c r="L2252" s="1" t="s">
        <v>7354</v>
      </c>
      <c r="M2252" s="1">
        <v>6.4799999999999996E-2</v>
      </c>
      <c r="N2252" s="1" t="s">
        <v>7355</v>
      </c>
      <c r="O2252" s="1" t="s">
        <v>7356</v>
      </c>
      <c r="P2252" s="1">
        <v>8.23</v>
      </c>
      <c r="Q2252" s="1">
        <v>0</v>
      </c>
      <c r="R2252" s="1">
        <v>0.5333</v>
      </c>
      <c r="S2252" s="38">
        <v>43678</v>
      </c>
      <c r="T2252" s="1">
        <v>0.69</v>
      </c>
      <c r="U2252" s="1" t="s">
        <v>7357</v>
      </c>
      <c r="V2252" s="1">
        <v>0.37280000000000002</v>
      </c>
      <c r="W2252" s="1" t="s">
        <v>7358</v>
      </c>
      <c r="X2252" s="1" t="b">
        <v>0</v>
      </c>
      <c r="Y2252" s="1" t="b">
        <v>0</v>
      </c>
    </row>
    <row r="2253" spans="1:25" x14ac:dyDescent="0.25">
      <c r="A2253" s="1" t="s">
        <v>8274</v>
      </c>
      <c r="B2253" s="1" t="s">
        <v>8275</v>
      </c>
      <c r="C2253" s="1" t="str">
        <f>VLOOKUP(B2253,店铺SKU信息!E:F,2,0)</f>
        <v>AGCY6759-White-L</v>
      </c>
      <c r="D2253" s="1" t="s">
        <v>8276</v>
      </c>
      <c r="E2253" s="1" t="s">
        <v>8743</v>
      </c>
      <c r="F2253" s="1" t="s">
        <v>7352</v>
      </c>
      <c r="G2253" s="1">
        <v>12.99</v>
      </c>
      <c r="H2253" s="1">
        <v>10.25</v>
      </c>
      <c r="I2253" s="1">
        <v>0.87</v>
      </c>
      <c r="J2253" s="1" t="s">
        <v>7353</v>
      </c>
      <c r="K2253" s="1">
        <v>0.25</v>
      </c>
      <c r="L2253" s="1" t="s">
        <v>7354</v>
      </c>
      <c r="M2253" s="1">
        <v>6.7000000000000004E-2</v>
      </c>
      <c r="N2253" s="1" t="s">
        <v>7355</v>
      </c>
      <c r="O2253" s="1" t="s">
        <v>7356</v>
      </c>
      <c r="P2253" s="1">
        <v>0.39</v>
      </c>
      <c r="Q2253" s="1">
        <v>0</v>
      </c>
      <c r="R2253" s="1">
        <v>2.5899999999999999E-2</v>
      </c>
      <c r="S2253" s="38">
        <v>43678</v>
      </c>
      <c r="T2253" s="1">
        <v>0.69</v>
      </c>
      <c r="U2253" s="1" t="s">
        <v>7357</v>
      </c>
      <c r="V2253" s="1">
        <v>1.7899999999999999E-2</v>
      </c>
      <c r="W2253" s="1" t="s">
        <v>7358</v>
      </c>
      <c r="X2253" s="1" t="b">
        <v>0</v>
      </c>
      <c r="Y2253" s="1" t="b">
        <v>0</v>
      </c>
    </row>
    <row r="2254" spans="1:25" x14ac:dyDescent="0.25">
      <c r="A2254" s="1" t="s">
        <v>7946</v>
      </c>
      <c r="B2254" s="1" t="s">
        <v>7947</v>
      </c>
      <c r="C2254" s="1" t="str">
        <f>VLOOKUP(B2254,店铺SKU信息!E:F,2,0)</f>
        <v>AGM42655-Black-4XL</v>
      </c>
      <c r="D2254" s="1" t="s">
        <v>4006</v>
      </c>
      <c r="E2254" s="1" t="s">
        <v>8743</v>
      </c>
      <c r="F2254" s="1" t="s">
        <v>7352</v>
      </c>
      <c r="G2254" s="1">
        <v>12.3</v>
      </c>
      <c r="H2254" s="1">
        <v>9.6</v>
      </c>
      <c r="I2254" s="1">
        <v>1</v>
      </c>
      <c r="J2254" s="1" t="s">
        <v>7353</v>
      </c>
      <c r="K2254" s="1">
        <v>0.7</v>
      </c>
      <c r="L2254" s="1" t="s">
        <v>7354</v>
      </c>
      <c r="M2254" s="1">
        <v>6.83E-2</v>
      </c>
      <c r="N2254" s="1" t="s">
        <v>7355</v>
      </c>
      <c r="O2254" s="1" t="s">
        <v>7356</v>
      </c>
      <c r="P2254" s="1">
        <v>1</v>
      </c>
      <c r="Q2254" s="1">
        <v>0</v>
      </c>
      <c r="R2254" s="1">
        <v>6.83E-2</v>
      </c>
      <c r="S2254" s="38">
        <v>43678</v>
      </c>
      <c r="T2254" s="1">
        <v>0.69</v>
      </c>
      <c r="U2254" s="1" t="s">
        <v>7357</v>
      </c>
      <c r="V2254" s="1">
        <v>4.7100000000000003E-2</v>
      </c>
      <c r="W2254" s="1" t="s">
        <v>7358</v>
      </c>
      <c r="X2254" s="1" t="b">
        <v>0</v>
      </c>
      <c r="Y2254" s="1" t="b">
        <v>0</v>
      </c>
    </row>
    <row r="2255" spans="1:25" x14ac:dyDescent="0.25">
      <c r="A2255" s="1" t="s">
        <v>8268</v>
      </c>
      <c r="B2255" s="1" t="s">
        <v>8269</v>
      </c>
      <c r="C2255" s="1" t="str">
        <f>VLOOKUP(B2255,店铺SKU信息!E:F,2,0)</f>
        <v>AGCY4062-Dark Green-S</v>
      </c>
      <c r="D2255" s="1" t="s">
        <v>3619</v>
      </c>
      <c r="E2255" s="1" t="s">
        <v>8743</v>
      </c>
      <c r="F2255" s="1" t="s">
        <v>7352</v>
      </c>
      <c r="G2255" s="1">
        <v>11.65</v>
      </c>
      <c r="H2255" s="1">
        <v>9.4499999999999993</v>
      </c>
      <c r="I2255" s="1">
        <v>1.25</v>
      </c>
      <c r="J2255" s="1" t="s">
        <v>7353</v>
      </c>
      <c r="K2255" s="1">
        <v>0.28999999999999998</v>
      </c>
      <c r="L2255" s="1" t="s">
        <v>7354</v>
      </c>
      <c r="M2255" s="1">
        <v>7.9500000000000001E-2</v>
      </c>
      <c r="N2255" s="1" t="s">
        <v>7355</v>
      </c>
      <c r="O2255" s="1" t="s">
        <v>7356</v>
      </c>
      <c r="P2255" s="1">
        <v>0.28999999999999998</v>
      </c>
      <c r="Q2255" s="1">
        <v>0</v>
      </c>
      <c r="R2255" s="1">
        <v>2.3099999999999999E-2</v>
      </c>
      <c r="S2255" s="38">
        <v>43678</v>
      </c>
      <c r="T2255" s="1">
        <v>0.69</v>
      </c>
      <c r="U2255" s="1" t="s">
        <v>7357</v>
      </c>
      <c r="V2255" s="1">
        <v>1.5900000000000001E-2</v>
      </c>
      <c r="W2255" s="1" t="s">
        <v>7358</v>
      </c>
      <c r="X2255" s="1" t="b">
        <v>0</v>
      </c>
      <c r="Y2255" s="1" t="b">
        <v>0</v>
      </c>
    </row>
    <row r="2256" spans="1:25" x14ac:dyDescent="0.25">
      <c r="A2256" s="1" t="s">
        <v>7916</v>
      </c>
      <c r="B2256" s="1" t="s">
        <v>7917</v>
      </c>
      <c r="C2256" s="1" t="str">
        <f>VLOOKUP(B2256,店铺SKU信息!E:F,2,0)</f>
        <v>AGCY6876-Black-M</v>
      </c>
      <c r="D2256" s="1" t="s">
        <v>3539</v>
      </c>
      <c r="E2256" s="1" t="s">
        <v>8743</v>
      </c>
      <c r="F2256" s="1" t="s">
        <v>7352</v>
      </c>
      <c r="G2256" s="1">
        <v>13.94</v>
      </c>
      <c r="H2256" s="1">
        <v>10.24</v>
      </c>
      <c r="I2256" s="1">
        <v>0.31</v>
      </c>
      <c r="J2256" s="1" t="s">
        <v>7353</v>
      </c>
      <c r="K2256" s="1">
        <v>0.5</v>
      </c>
      <c r="L2256" s="1" t="s">
        <v>7354</v>
      </c>
      <c r="M2256" s="1">
        <v>2.5600000000000001E-2</v>
      </c>
      <c r="N2256" s="1" t="s">
        <v>7355</v>
      </c>
      <c r="O2256" s="1" t="s">
        <v>7356</v>
      </c>
      <c r="P2256" s="1">
        <v>3.87</v>
      </c>
      <c r="Q2256" s="1">
        <v>0</v>
      </c>
      <c r="R2256" s="1">
        <v>9.9099999999999994E-2</v>
      </c>
      <c r="S2256" s="38">
        <v>43678</v>
      </c>
      <c r="T2256" s="1">
        <v>0.69</v>
      </c>
      <c r="U2256" s="1" t="s">
        <v>7357</v>
      </c>
      <c r="V2256" s="1">
        <v>6.8400000000000002E-2</v>
      </c>
      <c r="W2256" s="1" t="s">
        <v>7358</v>
      </c>
      <c r="X2256" s="1" t="b">
        <v>0</v>
      </c>
      <c r="Y2256" s="1" t="b">
        <v>0</v>
      </c>
    </row>
    <row r="2257" spans="1:25" x14ac:dyDescent="0.25">
      <c r="A2257" s="1" t="s">
        <v>8230</v>
      </c>
      <c r="B2257" s="1" t="s">
        <v>8231</v>
      </c>
      <c r="C2257" s="1" t="str">
        <f>VLOOKUP(B2257,店铺SKU信息!E:F,2,0)</f>
        <v>AGCY4062-Black-L</v>
      </c>
      <c r="D2257" s="1" t="s">
        <v>2695</v>
      </c>
      <c r="E2257" s="1" t="s">
        <v>8743</v>
      </c>
      <c r="F2257" s="1" t="s">
        <v>7352</v>
      </c>
      <c r="G2257" s="1">
        <v>11.65</v>
      </c>
      <c r="H2257" s="1">
        <v>9.4499999999999993</v>
      </c>
      <c r="I2257" s="1">
        <v>1.25</v>
      </c>
      <c r="J2257" s="1" t="s">
        <v>7353</v>
      </c>
      <c r="K2257" s="1">
        <v>0.28999999999999998</v>
      </c>
      <c r="L2257" s="1" t="s">
        <v>7354</v>
      </c>
      <c r="M2257" s="1">
        <v>7.9500000000000001E-2</v>
      </c>
      <c r="N2257" s="1" t="s">
        <v>7355</v>
      </c>
      <c r="O2257" s="1" t="s">
        <v>7356</v>
      </c>
      <c r="P2257" s="1">
        <v>0.71</v>
      </c>
      <c r="Q2257" s="1">
        <v>0</v>
      </c>
      <c r="R2257" s="1">
        <v>5.6399999999999999E-2</v>
      </c>
      <c r="S2257" s="38">
        <v>43678</v>
      </c>
      <c r="T2257" s="1">
        <v>0.69</v>
      </c>
      <c r="U2257" s="1" t="s">
        <v>7357</v>
      </c>
      <c r="V2257" s="1">
        <v>3.8899999999999997E-2</v>
      </c>
      <c r="W2257" s="1" t="s">
        <v>7358</v>
      </c>
      <c r="X2257" s="1" t="b">
        <v>0</v>
      </c>
      <c r="Y2257" s="1" t="b">
        <v>0</v>
      </c>
    </row>
    <row r="2258" spans="1:25" x14ac:dyDescent="0.25">
      <c r="A2258" s="1" t="s">
        <v>8416</v>
      </c>
      <c r="B2258" s="1" t="s">
        <v>8417</v>
      </c>
      <c r="C2258" s="1" t="str">
        <f>VLOOKUP(B2258,店铺SKU信息!E:F,2,0)</f>
        <v>AGCY6792-White Black Striped-M</v>
      </c>
      <c r="D2258" s="1" t="s">
        <v>8418</v>
      </c>
      <c r="E2258" s="1" t="s">
        <v>8743</v>
      </c>
      <c r="F2258" s="1" t="s">
        <v>7352</v>
      </c>
      <c r="G2258" s="1">
        <v>9.69</v>
      </c>
      <c r="H2258" s="1">
        <v>5.5</v>
      </c>
      <c r="I2258" s="1">
        <v>0.8</v>
      </c>
      <c r="J2258" s="1" t="s">
        <v>7353</v>
      </c>
      <c r="K2258" s="1">
        <v>0.85</v>
      </c>
      <c r="L2258" s="1" t="s">
        <v>7354</v>
      </c>
      <c r="M2258" s="1">
        <v>2.4500000000000001E-2</v>
      </c>
      <c r="N2258" s="1" t="s">
        <v>7355</v>
      </c>
      <c r="O2258" s="1" t="s">
        <v>7356</v>
      </c>
      <c r="P2258" s="1">
        <v>0.03</v>
      </c>
      <c r="Q2258" s="1">
        <v>0</v>
      </c>
      <c r="R2258" s="1">
        <v>8.0000000000000004E-4</v>
      </c>
      <c r="S2258" s="38">
        <v>43678</v>
      </c>
      <c r="T2258" s="1">
        <v>0.69</v>
      </c>
      <c r="U2258" s="1" t="s">
        <v>7357</v>
      </c>
      <c r="V2258" s="1">
        <v>5.0000000000000001E-4</v>
      </c>
      <c r="W2258" s="1" t="s">
        <v>7358</v>
      </c>
      <c r="X2258" s="1" t="b">
        <v>0</v>
      </c>
      <c r="Y2258" s="1" t="b">
        <v>0</v>
      </c>
    </row>
    <row r="2259" spans="1:25" x14ac:dyDescent="0.25">
      <c r="A2259" s="1" t="s">
        <v>8270</v>
      </c>
      <c r="B2259" s="1" t="s">
        <v>8271</v>
      </c>
      <c r="C2259" s="1" t="str">
        <f>VLOOKUP(B2259,店铺SKU信息!E:F,2,0)</f>
        <v>AGCY1031-Pink Stripe-S</v>
      </c>
      <c r="D2259" s="1" t="s">
        <v>8272</v>
      </c>
      <c r="E2259" s="1" t="s">
        <v>8743</v>
      </c>
      <c r="F2259" s="1" t="s">
        <v>7352</v>
      </c>
      <c r="G2259" s="1">
        <v>12.4</v>
      </c>
      <c r="H2259" s="1">
        <v>8.5</v>
      </c>
      <c r="I2259" s="1">
        <v>0.5</v>
      </c>
      <c r="J2259" s="1" t="s">
        <v>7353</v>
      </c>
      <c r="K2259" s="1">
        <v>0.3</v>
      </c>
      <c r="L2259" s="1" t="s">
        <v>7354</v>
      </c>
      <c r="M2259" s="1">
        <v>3.0499999999999999E-2</v>
      </c>
      <c r="N2259" s="1" t="s">
        <v>7355</v>
      </c>
      <c r="O2259" s="1" t="s">
        <v>7356</v>
      </c>
      <c r="P2259" s="1">
        <v>0.94</v>
      </c>
      <c r="Q2259" s="1">
        <v>0</v>
      </c>
      <c r="R2259" s="1">
        <v>2.8500000000000001E-2</v>
      </c>
      <c r="S2259" s="38">
        <v>43678</v>
      </c>
      <c r="T2259" s="1">
        <v>0.69</v>
      </c>
      <c r="U2259" s="1" t="s">
        <v>7357</v>
      </c>
      <c r="V2259" s="1">
        <v>1.9699999999999999E-2</v>
      </c>
      <c r="W2259" s="1" t="s">
        <v>7358</v>
      </c>
      <c r="X2259" s="1" t="b">
        <v>0</v>
      </c>
      <c r="Y2259" s="1" t="b">
        <v>0</v>
      </c>
    </row>
    <row r="2260" spans="1:25" x14ac:dyDescent="0.25">
      <c r="A2260" s="1" t="s">
        <v>7454</v>
      </c>
      <c r="B2260" s="1" t="s">
        <v>7455</v>
      </c>
      <c r="C2260" s="1" t="str">
        <f>VLOOKUP(B2260,店铺SKU信息!E:F,2,0)</f>
        <v>AGM4896-Blue-2XL</v>
      </c>
      <c r="D2260" s="1" t="s">
        <v>2823</v>
      </c>
      <c r="E2260" s="1" t="s">
        <v>8743</v>
      </c>
      <c r="F2260" s="1" t="s">
        <v>7352</v>
      </c>
      <c r="G2260" s="1">
        <v>13.69</v>
      </c>
      <c r="H2260" s="1">
        <v>3.9</v>
      </c>
      <c r="I2260" s="1">
        <v>2.1</v>
      </c>
      <c r="J2260" s="1" t="s">
        <v>7353</v>
      </c>
      <c r="K2260" s="1">
        <v>1.05</v>
      </c>
      <c r="L2260" s="1" t="s">
        <v>7354</v>
      </c>
      <c r="M2260" s="1">
        <v>6.4799999999999996E-2</v>
      </c>
      <c r="N2260" s="1" t="s">
        <v>7355</v>
      </c>
      <c r="O2260" s="1" t="s">
        <v>7356</v>
      </c>
      <c r="P2260" s="1">
        <v>1.65</v>
      </c>
      <c r="Q2260" s="1">
        <v>0</v>
      </c>
      <c r="R2260" s="1">
        <v>0.1066</v>
      </c>
      <c r="S2260" s="38">
        <v>43678</v>
      </c>
      <c r="T2260" s="1">
        <v>0.69</v>
      </c>
      <c r="U2260" s="1" t="s">
        <v>7357</v>
      </c>
      <c r="V2260" s="1">
        <v>7.3599999999999999E-2</v>
      </c>
      <c r="W2260" s="1" t="s">
        <v>7358</v>
      </c>
      <c r="X2260" s="1" t="b">
        <v>0</v>
      </c>
      <c r="Y2260" s="1" t="b">
        <v>0</v>
      </c>
    </row>
    <row r="2261" spans="1:25" x14ac:dyDescent="0.25">
      <c r="A2261" s="1" t="s">
        <v>7460</v>
      </c>
      <c r="B2261" s="1" t="s">
        <v>7461</v>
      </c>
      <c r="C2261" s="1" t="str">
        <f>VLOOKUP(B2261,店铺SKU信息!E:F,2,0)</f>
        <v>AGCY6752-Red White Plaid-S</v>
      </c>
      <c r="D2261" s="1" t="s">
        <v>7462</v>
      </c>
      <c r="E2261" s="1" t="s">
        <v>8743</v>
      </c>
      <c r="F2261" s="1" t="s">
        <v>7352</v>
      </c>
      <c r="G2261" s="1">
        <v>13.07</v>
      </c>
      <c r="H2261" s="1">
        <v>10.28</v>
      </c>
      <c r="I2261" s="1">
        <v>0.79</v>
      </c>
      <c r="J2261" s="1" t="s">
        <v>7353</v>
      </c>
      <c r="K2261" s="1">
        <v>0.2</v>
      </c>
      <c r="L2261" s="1" t="s">
        <v>7354</v>
      </c>
      <c r="M2261" s="1">
        <v>6.1400000000000003E-2</v>
      </c>
      <c r="N2261" s="1" t="s">
        <v>7355</v>
      </c>
      <c r="O2261" s="1" t="s">
        <v>7356</v>
      </c>
      <c r="P2261" s="1">
        <v>0.28999999999999998</v>
      </c>
      <c r="Q2261" s="1">
        <v>0</v>
      </c>
      <c r="R2261" s="1">
        <v>1.78E-2</v>
      </c>
      <c r="S2261" s="38">
        <v>43678</v>
      </c>
      <c r="T2261" s="1">
        <v>0.69</v>
      </c>
      <c r="U2261" s="1" t="s">
        <v>7357</v>
      </c>
      <c r="V2261" s="1">
        <v>1.23E-2</v>
      </c>
      <c r="W2261" s="1" t="s">
        <v>7358</v>
      </c>
      <c r="X2261" s="1" t="b">
        <v>0</v>
      </c>
      <c r="Y2261" s="1" t="b">
        <v>0</v>
      </c>
    </row>
    <row r="2262" spans="1:25" x14ac:dyDescent="0.25">
      <c r="A2262" s="1" t="s">
        <v>7432</v>
      </c>
      <c r="B2262" s="1" t="s">
        <v>7433</v>
      </c>
      <c r="C2262" s="1" t="str">
        <f>VLOOKUP(B2262,店铺SKU信息!E:F,2,0)</f>
        <v>AGM4896-Red-XL</v>
      </c>
      <c r="D2262" s="1" t="s">
        <v>3164</v>
      </c>
      <c r="E2262" s="1" t="s">
        <v>8743</v>
      </c>
      <c r="F2262" s="1" t="s">
        <v>7352</v>
      </c>
      <c r="G2262" s="1">
        <v>13.7</v>
      </c>
      <c r="H2262" s="1">
        <v>3.9</v>
      </c>
      <c r="I2262" s="1">
        <v>2.1</v>
      </c>
      <c r="J2262" s="1" t="s">
        <v>7353</v>
      </c>
      <c r="K2262" s="1">
        <v>1.05</v>
      </c>
      <c r="L2262" s="1" t="s">
        <v>7354</v>
      </c>
      <c r="M2262" s="1">
        <v>6.4799999999999996E-2</v>
      </c>
      <c r="N2262" s="1" t="s">
        <v>7355</v>
      </c>
      <c r="O2262" s="1" t="s">
        <v>7356</v>
      </c>
      <c r="P2262" s="1">
        <v>1.55</v>
      </c>
      <c r="Q2262" s="1">
        <v>0</v>
      </c>
      <c r="R2262" s="1">
        <v>0.1004</v>
      </c>
      <c r="S2262" s="38">
        <v>43678</v>
      </c>
      <c r="T2262" s="1">
        <v>0.69</v>
      </c>
      <c r="U2262" s="1" t="s">
        <v>7357</v>
      </c>
      <c r="V2262" s="1">
        <v>6.93E-2</v>
      </c>
      <c r="W2262" s="1" t="s">
        <v>7358</v>
      </c>
      <c r="X2262" s="1" t="b">
        <v>0</v>
      </c>
      <c r="Y2262" s="1" t="b">
        <v>0</v>
      </c>
    </row>
    <row r="2263" spans="1:25" x14ac:dyDescent="0.25">
      <c r="A2263" s="1" t="s">
        <v>7482</v>
      </c>
      <c r="B2263" s="1" t="s">
        <v>7483</v>
      </c>
      <c r="C2263" s="1" t="str">
        <f>VLOOKUP(B2263,店铺SKU信息!E:F,2,0)</f>
        <v>AGM4896-Blue-3XL</v>
      </c>
      <c r="D2263" s="1" t="s">
        <v>3030</v>
      </c>
      <c r="E2263" s="1" t="s">
        <v>8743</v>
      </c>
      <c r="F2263" s="1" t="s">
        <v>7352</v>
      </c>
      <c r="G2263" s="1">
        <v>13.69</v>
      </c>
      <c r="H2263" s="1">
        <v>3.9</v>
      </c>
      <c r="I2263" s="1">
        <v>2.1</v>
      </c>
      <c r="J2263" s="1" t="s">
        <v>7353</v>
      </c>
      <c r="K2263" s="1">
        <v>1.05</v>
      </c>
      <c r="L2263" s="1" t="s">
        <v>7354</v>
      </c>
      <c r="M2263" s="1">
        <v>6.4799999999999996E-2</v>
      </c>
      <c r="N2263" s="1" t="s">
        <v>7355</v>
      </c>
      <c r="O2263" s="1" t="s">
        <v>7356</v>
      </c>
      <c r="P2263" s="1">
        <v>3.16</v>
      </c>
      <c r="Q2263" s="1">
        <v>0</v>
      </c>
      <c r="R2263" s="1">
        <v>0.2049</v>
      </c>
      <c r="S2263" s="38">
        <v>43678</v>
      </c>
      <c r="T2263" s="1">
        <v>0.69</v>
      </c>
      <c r="U2263" s="1" t="s">
        <v>7357</v>
      </c>
      <c r="V2263" s="1">
        <v>0.1414</v>
      </c>
      <c r="W2263" s="1" t="s">
        <v>7358</v>
      </c>
      <c r="X2263" s="1" t="b">
        <v>0</v>
      </c>
      <c r="Y2263" s="1" t="b">
        <v>0</v>
      </c>
    </row>
    <row r="2264" spans="1:25" x14ac:dyDescent="0.25">
      <c r="A2264" s="1" t="s">
        <v>7628</v>
      </c>
      <c r="B2264" s="1" t="s">
        <v>7629</v>
      </c>
      <c r="C2264" s="1" t="str">
        <f>VLOOKUP(B2264,店铺SKU信息!E:F,2,0)</f>
        <v>AGCY4064-Navy Blue-S</v>
      </c>
      <c r="D2264" s="1" t="s">
        <v>7630</v>
      </c>
      <c r="E2264" s="1" t="s">
        <v>8743</v>
      </c>
      <c r="F2264" s="1" t="s">
        <v>7352</v>
      </c>
      <c r="G2264" s="1">
        <v>12.25</v>
      </c>
      <c r="H2264" s="1">
        <v>9.65</v>
      </c>
      <c r="I2264" s="1">
        <v>1.8</v>
      </c>
      <c r="J2264" s="1" t="s">
        <v>7353</v>
      </c>
      <c r="K2264" s="1">
        <v>0.51</v>
      </c>
      <c r="L2264" s="1" t="s">
        <v>7354</v>
      </c>
      <c r="M2264" s="1">
        <v>0.1231</v>
      </c>
      <c r="N2264" s="1" t="s">
        <v>7355</v>
      </c>
      <c r="O2264" s="1" t="s">
        <v>7356</v>
      </c>
      <c r="P2264" s="1">
        <v>2.94</v>
      </c>
      <c r="Q2264" s="1">
        <v>0.42</v>
      </c>
      <c r="R2264" s="1">
        <v>0.30959999999999999</v>
      </c>
      <c r="S2264" s="38">
        <v>43678</v>
      </c>
      <c r="T2264" s="1">
        <v>0.69</v>
      </c>
      <c r="U2264" s="1" t="s">
        <v>7357</v>
      </c>
      <c r="V2264" s="1">
        <v>0.21360000000000001</v>
      </c>
      <c r="W2264" s="1" t="s">
        <v>7358</v>
      </c>
      <c r="X2264" s="1" t="b">
        <v>0</v>
      </c>
      <c r="Y2264" s="1" t="b">
        <v>0</v>
      </c>
    </row>
    <row r="2265" spans="1:25" x14ac:dyDescent="0.25">
      <c r="A2265" s="1" t="s">
        <v>7954</v>
      </c>
      <c r="B2265" s="1" t="s">
        <v>7955</v>
      </c>
      <c r="C2265" s="1" t="str">
        <f>VLOOKUP(B2265,店铺SKU信息!E:F,2,0)</f>
        <v>AGCY6706-Red-M</v>
      </c>
      <c r="D2265" s="1" t="s">
        <v>7956</v>
      </c>
      <c r="E2265" s="1" t="s">
        <v>8743</v>
      </c>
      <c r="F2265" s="1" t="s">
        <v>7352</v>
      </c>
      <c r="G2265" s="1">
        <v>12.25</v>
      </c>
      <c r="H2265" s="1">
        <v>9.65</v>
      </c>
      <c r="I2265" s="1">
        <v>1.8</v>
      </c>
      <c r="J2265" s="1" t="s">
        <v>7353</v>
      </c>
      <c r="K2265" s="1">
        <v>0.51</v>
      </c>
      <c r="L2265" s="1" t="s">
        <v>7354</v>
      </c>
      <c r="M2265" s="1">
        <v>0.1231</v>
      </c>
      <c r="N2265" s="1" t="s">
        <v>7355</v>
      </c>
      <c r="O2265" s="1" t="s">
        <v>7356</v>
      </c>
      <c r="P2265" s="1">
        <v>4.84</v>
      </c>
      <c r="Q2265" s="1">
        <v>0.65</v>
      </c>
      <c r="R2265" s="1">
        <v>0.5161</v>
      </c>
      <c r="S2265" s="38">
        <v>43678</v>
      </c>
      <c r="T2265" s="1">
        <v>0.69</v>
      </c>
      <c r="U2265" s="1" t="s">
        <v>7357</v>
      </c>
      <c r="V2265" s="1">
        <v>0.35610000000000003</v>
      </c>
      <c r="W2265" s="1" t="s">
        <v>7358</v>
      </c>
      <c r="X2265" s="1" t="b">
        <v>0</v>
      </c>
      <c r="Y2265" s="1" t="b">
        <v>0</v>
      </c>
    </row>
    <row r="2266" spans="1:25" x14ac:dyDescent="0.25">
      <c r="A2266" s="1" t="s">
        <v>8047</v>
      </c>
      <c r="B2266" s="1" t="s">
        <v>8048</v>
      </c>
      <c r="C2266" s="1" t="str">
        <f>VLOOKUP(B2266,店铺SKU信息!E:F,2,0)</f>
        <v>AGCY1031-Navy Stripe-XL</v>
      </c>
      <c r="D2266" s="1" t="s">
        <v>8049</v>
      </c>
      <c r="E2266" s="1" t="s">
        <v>8743</v>
      </c>
      <c r="F2266" s="1" t="s">
        <v>7352</v>
      </c>
      <c r="G2266" s="1">
        <v>13.5</v>
      </c>
      <c r="H2266" s="1">
        <v>5.2</v>
      </c>
      <c r="I2266" s="1">
        <v>0.2</v>
      </c>
      <c r="J2266" s="1" t="s">
        <v>7353</v>
      </c>
      <c r="K2266" s="1">
        <v>0.4</v>
      </c>
      <c r="L2266" s="1" t="s">
        <v>7354</v>
      </c>
      <c r="M2266" s="1">
        <v>8.0999999999999996E-3</v>
      </c>
      <c r="N2266" s="1" t="s">
        <v>7355</v>
      </c>
      <c r="O2266" s="1" t="s">
        <v>7356</v>
      </c>
      <c r="P2266" s="1">
        <v>0.1</v>
      </c>
      <c r="Q2266" s="1">
        <v>0</v>
      </c>
      <c r="R2266" s="1">
        <v>8.0000000000000004E-4</v>
      </c>
      <c r="S2266" s="38">
        <v>43678</v>
      </c>
      <c r="T2266" s="1">
        <v>0.69</v>
      </c>
      <c r="U2266" s="1" t="s">
        <v>7357</v>
      </c>
      <c r="V2266" s="1">
        <v>5.0000000000000001E-4</v>
      </c>
      <c r="W2266" s="1" t="s">
        <v>7358</v>
      </c>
      <c r="X2266" s="1" t="b">
        <v>0</v>
      </c>
      <c r="Y2266" s="1" t="b">
        <v>0</v>
      </c>
    </row>
    <row r="2267" spans="1:25" x14ac:dyDescent="0.25">
      <c r="A2267" s="1" t="s">
        <v>7384</v>
      </c>
      <c r="B2267" s="1" t="s">
        <v>7385</v>
      </c>
      <c r="C2267" s="1" t="str">
        <f>VLOOKUP(B2267,店铺SKU信息!E:F,2,0)</f>
        <v>AGM4896-Navy Blue-3XL</v>
      </c>
      <c r="D2267" s="1" t="s">
        <v>3065</v>
      </c>
      <c r="E2267" s="1" t="s">
        <v>8743</v>
      </c>
      <c r="F2267" s="1" t="s">
        <v>7352</v>
      </c>
      <c r="G2267" s="1">
        <v>13.7</v>
      </c>
      <c r="H2267" s="1">
        <v>3.9</v>
      </c>
      <c r="I2267" s="1">
        <v>2.1</v>
      </c>
      <c r="J2267" s="1" t="s">
        <v>7353</v>
      </c>
      <c r="K2267" s="1">
        <v>1.05</v>
      </c>
      <c r="L2267" s="1" t="s">
        <v>7354</v>
      </c>
      <c r="M2267" s="1">
        <v>6.4799999999999996E-2</v>
      </c>
      <c r="N2267" s="1" t="s">
        <v>7355</v>
      </c>
      <c r="O2267" s="1" t="s">
        <v>7356</v>
      </c>
      <c r="P2267" s="1">
        <v>2.06</v>
      </c>
      <c r="Q2267" s="1">
        <v>0</v>
      </c>
      <c r="R2267" s="1">
        <v>0.1338</v>
      </c>
      <c r="S2267" s="38">
        <v>43678</v>
      </c>
      <c r="T2267" s="1">
        <v>0.69</v>
      </c>
      <c r="U2267" s="1" t="s">
        <v>7357</v>
      </c>
      <c r="V2267" s="1">
        <v>9.2399999999999996E-2</v>
      </c>
      <c r="W2267" s="1" t="s">
        <v>7358</v>
      </c>
      <c r="X2267" s="1" t="b">
        <v>0</v>
      </c>
      <c r="Y2267" s="1" t="b">
        <v>0</v>
      </c>
    </row>
    <row r="2268" spans="1:25" x14ac:dyDescent="0.25">
      <c r="A2268" s="1" t="s">
        <v>8384</v>
      </c>
      <c r="B2268" s="1" t="s">
        <v>8385</v>
      </c>
      <c r="C2268" s="1" t="str">
        <f>VLOOKUP(B2268,店铺SKU信息!E:F,2,0)</f>
        <v>AGCY6812-Yellow-S</v>
      </c>
      <c r="D2268" s="1" t="s">
        <v>8386</v>
      </c>
      <c r="E2268" s="1" t="s">
        <v>8743</v>
      </c>
      <c r="F2268" s="1" t="s">
        <v>7352</v>
      </c>
      <c r="G2268" s="1">
        <v>13.07</v>
      </c>
      <c r="H2268" s="1">
        <v>10.28</v>
      </c>
      <c r="I2268" s="1">
        <v>0.79</v>
      </c>
      <c r="J2268" s="1" t="s">
        <v>7353</v>
      </c>
      <c r="K2268" s="1">
        <v>0.2</v>
      </c>
      <c r="L2268" s="1" t="s">
        <v>7354</v>
      </c>
      <c r="M2268" s="1">
        <v>6.1400000000000003E-2</v>
      </c>
      <c r="N2268" s="1" t="s">
        <v>7355</v>
      </c>
      <c r="O2268" s="1" t="s">
        <v>7356</v>
      </c>
      <c r="P2268" s="1">
        <v>0.97</v>
      </c>
      <c r="Q2268" s="1">
        <v>0.13</v>
      </c>
      <c r="R2268" s="1">
        <v>5.1499999999999997E-2</v>
      </c>
      <c r="S2268" s="38">
        <v>43678</v>
      </c>
      <c r="T2268" s="1">
        <v>0.69</v>
      </c>
      <c r="U2268" s="1" t="s">
        <v>7357</v>
      </c>
      <c r="V2268" s="1">
        <v>3.5499999999999997E-2</v>
      </c>
      <c r="W2268" s="1" t="s">
        <v>7358</v>
      </c>
      <c r="X2268" s="1" t="b">
        <v>0</v>
      </c>
      <c r="Y2268" s="1" t="b">
        <v>0</v>
      </c>
    </row>
    <row r="2269" spans="1:25" x14ac:dyDescent="0.25">
      <c r="A2269" s="1" t="s">
        <v>8340</v>
      </c>
      <c r="B2269" s="1" t="s">
        <v>8341</v>
      </c>
      <c r="C2269" s="1" t="str">
        <f>VLOOKUP(B2269,店铺SKU信息!E:F,2,0)</f>
        <v>AGCY6768-Red-L</v>
      </c>
      <c r="D2269" s="1" t="s">
        <v>6815</v>
      </c>
      <c r="E2269" s="1" t="s">
        <v>8743</v>
      </c>
      <c r="F2269" s="1" t="s">
        <v>7352</v>
      </c>
      <c r="G2269" s="1">
        <v>12.99</v>
      </c>
      <c r="H2269" s="1">
        <v>10.24</v>
      </c>
      <c r="I2269" s="1">
        <v>0.94</v>
      </c>
      <c r="J2269" s="1" t="s">
        <v>7353</v>
      </c>
      <c r="K2269" s="1">
        <v>0.2</v>
      </c>
      <c r="L2269" s="1" t="s">
        <v>7354</v>
      </c>
      <c r="M2269" s="1">
        <v>7.2400000000000006E-2</v>
      </c>
      <c r="N2269" s="1" t="s">
        <v>7355</v>
      </c>
      <c r="O2269" s="1" t="s">
        <v>7356</v>
      </c>
      <c r="P2269" s="1">
        <v>1</v>
      </c>
      <c r="Q2269" s="1">
        <v>0.06</v>
      </c>
      <c r="R2269" s="1">
        <v>6.7699999999999996E-2</v>
      </c>
      <c r="S2269" s="38">
        <v>43678</v>
      </c>
      <c r="T2269" s="1">
        <v>0.69</v>
      </c>
      <c r="U2269" s="1" t="s">
        <v>7357</v>
      </c>
      <c r="V2269" s="1">
        <v>4.6699999999999998E-2</v>
      </c>
      <c r="W2269" s="1" t="s">
        <v>7358</v>
      </c>
      <c r="X2269" s="1" t="b">
        <v>0</v>
      </c>
      <c r="Y2269" s="1" t="b">
        <v>0</v>
      </c>
    </row>
    <row r="2270" spans="1:25" x14ac:dyDescent="0.25">
      <c r="A2270" s="1" t="s">
        <v>7472</v>
      </c>
      <c r="B2270" s="1" t="s">
        <v>7473</v>
      </c>
      <c r="C2270" s="1" t="str">
        <f>VLOOKUP(B2270,店铺SKU信息!E:F,2,0)</f>
        <v>AGM4896-Navy Blue-2XL</v>
      </c>
      <c r="D2270" s="1" t="s">
        <v>2687</v>
      </c>
      <c r="E2270" s="1" t="s">
        <v>8743</v>
      </c>
      <c r="F2270" s="1" t="s">
        <v>7352</v>
      </c>
      <c r="G2270" s="1">
        <v>13.7</v>
      </c>
      <c r="H2270" s="1">
        <v>3.9</v>
      </c>
      <c r="I2270" s="1">
        <v>2.1</v>
      </c>
      <c r="J2270" s="1" t="s">
        <v>7353</v>
      </c>
      <c r="K2270" s="1">
        <v>1.05</v>
      </c>
      <c r="L2270" s="1" t="s">
        <v>7354</v>
      </c>
      <c r="M2270" s="1">
        <v>6.4799999999999996E-2</v>
      </c>
      <c r="N2270" s="1" t="s">
        <v>7355</v>
      </c>
      <c r="O2270" s="1" t="s">
        <v>7356</v>
      </c>
      <c r="P2270" s="1">
        <v>1.48</v>
      </c>
      <c r="Q2270" s="1">
        <v>0</v>
      </c>
      <c r="R2270" s="1">
        <v>9.6199999999999994E-2</v>
      </c>
      <c r="S2270" s="38">
        <v>43678</v>
      </c>
      <c r="T2270" s="1">
        <v>0.69</v>
      </c>
      <c r="U2270" s="1" t="s">
        <v>7357</v>
      </c>
      <c r="V2270" s="1">
        <v>6.6400000000000001E-2</v>
      </c>
      <c r="W2270" s="1" t="s">
        <v>7358</v>
      </c>
      <c r="X2270" s="1" t="b">
        <v>0</v>
      </c>
      <c r="Y2270" s="1" t="b">
        <v>0</v>
      </c>
    </row>
    <row r="2271" spans="1:25" x14ac:dyDescent="0.25">
      <c r="A2271" s="1" t="s">
        <v>7781</v>
      </c>
      <c r="B2271" s="1" t="s">
        <v>7782</v>
      </c>
      <c r="C2271" s="1" t="str">
        <f>VLOOKUP(B2271,店铺SKU信息!E:F,2,0)</f>
        <v>AGCY6715-White-L</v>
      </c>
      <c r="D2271" s="1" t="s">
        <v>7783</v>
      </c>
      <c r="E2271" s="1" t="s">
        <v>8743</v>
      </c>
      <c r="F2271" s="1" t="s">
        <v>7352</v>
      </c>
      <c r="G2271" s="1">
        <v>11.85</v>
      </c>
      <c r="H2271" s="1">
        <v>10</v>
      </c>
      <c r="I2271" s="1">
        <v>1.5</v>
      </c>
      <c r="J2271" s="1" t="s">
        <v>7353</v>
      </c>
      <c r="K2271" s="1">
        <v>0.57999999999999996</v>
      </c>
      <c r="L2271" s="1" t="s">
        <v>7354</v>
      </c>
      <c r="M2271" s="1">
        <v>0.1028</v>
      </c>
      <c r="N2271" s="1" t="s">
        <v>7355</v>
      </c>
      <c r="O2271" s="1" t="s">
        <v>7356</v>
      </c>
      <c r="P2271" s="1">
        <v>1</v>
      </c>
      <c r="Q2271" s="1">
        <v>0.06</v>
      </c>
      <c r="R2271" s="1">
        <v>9.6199999999999994E-2</v>
      </c>
      <c r="S2271" s="38">
        <v>43678</v>
      </c>
      <c r="T2271" s="1">
        <v>0.69</v>
      </c>
      <c r="U2271" s="1" t="s">
        <v>7357</v>
      </c>
      <c r="V2271" s="1">
        <v>6.6400000000000001E-2</v>
      </c>
      <c r="W2271" s="1" t="s">
        <v>7358</v>
      </c>
      <c r="X2271" s="1" t="b">
        <v>0</v>
      </c>
      <c r="Y2271" s="1" t="b">
        <v>0</v>
      </c>
    </row>
    <row r="2272" spans="1:25" x14ac:dyDescent="0.25">
      <c r="A2272" s="1" t="s">
        <v>7377</v>
      </c>
      <c r="B2272" s="1" t="s">
        <v>7378</v>
      </c>
      <c r="C2272" s="1" t="str">
        <f>VLOOKUP(B2272,店铺SKU信息!E:F,2,0)</f>
        <v>AGCY6768-Red-XL</v>
      </c>
      <c r="D2272" s="1" t="s">
        <v>7379</v>
      </c>
      <c r="E2272" s="1" t="s">
        <v>8743</v>
      </c>
      <c r="F2272" s="1" t="s">
        <v>7352</v>
      </c>
      <c r="G2272" s="1">
        <v>12.99</v>
      </c>
      <c r="H2272" s="1">
        <v>10.24</v>
      </c>
      <c r="I2272" s="1">
        <v>0.94</v>
      </c>
      <c r="J2272" s="1" t="s">
        <v>7353</v>
      </c>
      <c r="K2272" s="1">
        <v>0.2</v>
      </c>
      <c r="L2272" s="1" t="s">
        <v>7354</v>
      </c>
      <c r="M2272" s="1">
        <v>7.2400000000000006E-2</v>
      </c>
      <c r="N2272" s="1" t="s">
        <v>7355</v>
      </c>
      <c r="O2272" s="1" t="s">
        <v>7356</v>
      </c>
      <c r="P2272" s="1">
        <v>1</v>
      </c>
      <c r="Q2272" s="1">
        <v>0.06</v>
      </c>
      <c r="R2272" s="1">
        <v>6.7699999999999996E-2</v>
      </c>
      <c r="S2272" s="38">
        <v>43678</v>
      </c>
      <c r="T2272" s="1">
        <v>0.69</v>
      </c>
      <c r="U2272" s="1" t="s">
        <v>7357</v>
      </c>
      <c r="V2272" s="1">
        <v>4.6699999999999998E-2</v>
      </c>
      <c r="W2272" s="1" t="s">
        <v>7358</v>
      </c>
      <c r="X2272" s="1" t="b">
        <v>0</v>
      </c>
      <c r="Y2272" s="1" t="b">
        <v>0</v>
      </c>
    </row>
    <row r="2273" spans="1:25" x14ac:dyDescent="0.25">
      <c r="A2273" s="1" t="s">
        <v>7984</v>
      </c>
      <c r="B2273" s="1" t="s">
        <v>7985</v>
      </c>
      <c r="C2273" s="1" t="str">
        <f>VLOOKUP(B2273,店铺SKU信息!E:F,2,0)</f>
        <v>AGCY4062-Brown-S</v>
      </c>
      <c r="D2273" s="1" t="s">
        <v>4062</v>
      </c>
      <c r="E2273" s="1" t="s">
        <v>8743</v>
      </c>
      <c r="F2273" s="1" t="s">
        <v>7352</v>
      </c>
      <c r="G2273" s="1">
        <v>11.65</v>
      </c>
      <c r="H2273" s="1">
        <v>9.4499999999999993</v>
      </c>
      <c r="I2273" s="1">
        <v>1.25</v>
      </c>
      <c r="J2273" s="1" t="s">
        <v>7353</v>
      </c>
      <c r="K2273" s="1">
        <v>0.28999999999999998</v>
      </c>
      <c r="L2273" s="1" t="s">
        <v>7354</v>
      </c>
      <c r="M2273" s="1">
        <v>7.9500000000000001E-2</v>
      </c>
      <c r="N2273" s="1" t="s">
        <v>7355</v>
      </c>
      <c r="O2273" s="1" t="s">
        <v>7356</v>
      </c>
      <c r="P2273" s="1">
        <v>0.06</v>
      </c>
      <c r="Q2273" s="1">
        <v>0</v>
      </c>
      <c r="R2273" s="1">
        <v>5.1000000000000004E-3</v>
      </c>
      <c r="S2273" s="38">
        <v>43678</v>
      </c>
      <c r="T2273" s="1">
        <v>0.69</v>
      </c>
      <c r="U2273" s="1" t="s">
        <v>7357</v>
      </c>
      <c r="V2273" s="1">
        <v>3.5000000000000001E-3</v>
      </c>
      <c r="W2273" s="1" t="s">
        <v>7358</v>
      </c>
      <c r="X2273" s="1" t="b">
        <v>0</v>
      </c>
      <c r="Y2273" s="1" t="b">
        <v>0</v>
      </c>
    </row>
    <row r="2274" spans="1:25" x14ac:dyDescent="0.25">
      <c r="A2274" s="1" t="s">
        <v>7921</v>
      </c>
      <c r="B2274" s="1" t="s">
        <v>7922</v>
      </c>
      <c r="C2274" s="1" t="str">
        <f>VLOOKUP(B2274,店铺SKU信息!E:F,2,0)</f>
        <v>AGM1926-Navy Blue-4XL</v>
      </c>
      <c r="D2274" s="1" t="s">
        <v>5526</v>
      </c>
      <c r="E2274" s="1" t="s">
        <v>8743</v>
      </c>
      <c r="F2274" s="1" t="s">
        <v>7352</v>
      </c>
      <c r="G2274" s="1">
        <v>9.5</v>
      </c>
      <c r="H2274" s="1">
        <v>5.19</v>
      </c>
      <c r="I2274" s="1">
        <v>1.59</v>
      </c>
      <c r="J2274" s="1" t="s">
        <v>7353</v>
      </c>
      <c r="K2274" s="1">
        <v>0.75</v>
      </c>
      <c r="L2274" s="1" t="s">
        <v>7354</v>
      </c>
      <c r="M2274" s="1">
        <v>4.5499999999999999E-2</v>
      </c>
      <c r="N2274" s="1" t="s">
        <v>7355</v>
      </c>
      <c r="O2274" s="1" t="s">
        <v>7356</v>
      </c>
      <c r="P2274" s="1">
        <v>2.06</v>
      </c>
      <c r="Q2274" s="1">
        <v>0</v>
      </c>
      <c r="R2274" s="1">
        <v>9.3899999999999997E-2</v>
      </c>
      <c r="S2274" s="38">
        <v>43678</v>
      </c>
      <c r="T2274" s="1">
        <v>0.69</v>
      </c>
      <c r="U2274" s="1" t="s">
        <v>7357</v>
      </c>
      <c r="V2274" s="1">
        <v>6.4799999999999996E-2</v>
      </c>
      <c r="W2274" s="1" t="s">
        <v>7358</v>
      </c>
      <c r="X2274" s="1" t="b">
        <v>0</v>
      </c>
      <c r="Y2274" s="1" t="b">
        <v>0</v>
      </c>
    </row>
    <row r="2275" spans="1:25" x14ac:dyDescent="0.25">
      <c r="A2275" s="1" t="s">
        <v>7496</v>
      </c>
      <c r="B2275" s="1" t="s">
        <v>7497</v>
      </c>
      <c r="C2275" s="1" t="str">
        <f>VLOOKUP(B2275,店铺SKU信息!E:F,2,0)</f>
        <v>AGM4896-Red-2XL</v>
      </c>
      <c r="D2275" s="1" t="s">
        <v>2725</v>
      </c>
      <c r="E2275" s="1" t="s">
        <v>8743</v>
      </c>
      <c r="F2275" s="1" t="s">
        <v>7352</v>
      </c>
      <c r="G2275" s="1">
        <v>13.7</v>
      </c>
      <c r="H2275" s="1">
        <v>3.9</v>
      </c>
      <c r="I2275" s="1">
        <v>2.1</v>
      </c>
      <c r="J2275" s="1" t="s">
        <v>7353</v>
      </c>
      <c r="K2275" s="1">
        <v>1.05</v>
      </c>
      <c r="L2275" s="1" t="s">
        <v>7354</v>
      </c>
      <c r="M2275" s="1">
        <v>6.4799999999999996E-2</v>
      </c>
      <c r="N2275" s="1" t="s">
        <v>7355</v>
      </c>
      <c r="O2275" s="1" t="s">
        <v>7356</v>
      </c>
      <c r="P2275" s="1">
        <v>0.9</v>
      </c>
      <c r="Q2275" s="1">
        <v>0</v>
      </c>
      <c r="R2275" s="1">
        <v>5.8599999999999999E-2</v>
      </c>
      <c r="S2275" s="38">
        <v>43678</v>
      </c>
      <c r="T2275" s="1">
        <v>0.69</v>
      </c>
      <c r="U2275" s="1" t="s">
        <v>7357</v>
      </c>
      <c r="V2275" s="1">
        <v>4.0399999999999998E-2</v>
      </c>
      <c r="W2275" s="1" t="s">
        <v>7358</v>
      </c>
      <c r="X2275" s="1" t="b">
        <v>0</v>
      </c>
      <c r="Y2275" s="1" t="b">
        <v>0</v>
      </c>
    </row>
    <row r="2276" spans="1:25" x14ac:dyDescent="0.25">
      <c r="A2276" s="1" t="s">
        <v>7395</v>
      </c>
      <c r="B2276" s="1" t="s">
        <v>7396</v>
      </c>
      <c r="C2276" s="1" t="str">
        <f>VLOOKUP(B2276,店铺SKU信息!E:F,2,0)</f>
        <v>AGM48999-Purple-2XL</v>
      </c>
      <c r="D2276" s="1" t="s">
        <v>2887</v>
      </c>
      <c r="E2276" s="1" t="s">
        <v>8743</v>
      </c>
      <c r="F2276" s="1" t="s">
        <v>7352</v>
      </c>
      <c r="G2276" s="1">
        <v>11.7</v>
      </c>
      <c r="H2276" s="1">
        <v>9.5</v>
      </c>
      <c r="I2276" s="1">
        <v>1.7</v>
      </c>
      <c r="J2276" s="1" t="s">
        <v>7353</v>
      </c>
      <c r="K2276" s="1">
        <v>0.9</v>
      </c>
      <c r="L2276" s="1" t="s">
        <v>7354</v>
      </c>
      <c r="M2276" s="1">
        <v>0.1091</v>
      </c>
      <c r="N2276" s="1" t="s">
        <v>7355</v>
      </c>
      <c r="O2276" s="1" t="s">
        <v>7356</v>
      </c>
      <c r="P2276" s="1">
        <v>1.45</v>
      </c>
      <c r="Q2276" s="1">
        <v>0</v>
      </c>
      <c r="R2276" s="1">
        <v>0.1583</v>
      </c>
      <c r="S2276" s="38">
        <v>43678</v>
      </c>
      <c r="T2276" s="1">
        <v>0.69</v>
      </c>
      <c r="U2276" s="1" t="s">
        <v>7357</v>
      </c>
      <c r="V2276" s="1">
        <v>0.10920000000000001</v>
      </c>
      <c r="W2276" s="1" t="s">
        <v>7358</v>
      </c>
      <c r="X2276" s="1" t="b">
        <v>0</v>
      </c>
      <c r="Y2276" s="1" t="b">
        <v>0</v>
      </c>
    </row>
    <row r="2277" spans="1:25" x14ac:dyDescent="0.25">
      <c r="A2277" s="1" t="s">
        <v>7964</v>
      </c>
      <c r="B2277" s="1" t="s">
        <v>7965</v>
      </c>
      <c r="C2277" s="1" t="str">
        <f>VLOOKUP(B2277,店铺SKU信息!E:F,2,0)</f>
        <v>AGM1926-Navy Blue-2XL</v>
      </c>
      <c r="D2277" s="1" t="s">
        <v>2903</v>
      </c>
      <c r="E2277" s="1" t="s">
        <v>8743</v>
      </c>
      <c r="F2277" s="1" t="s">
        <v>7352</v>
      </c>
      <c r="G2277" s="1">
        <v>9.5</v>
      </c>
      <c r="H2277" s="1">
        <v>5.19</v>
      </c>
      <c r="I2277" s="1">
        <v>1.59</v>
      </c>
      <c r="J2277" s="1" t="s">
        <v>7353</v>
      </c>
      <c r="K2277" s="1">
        <v>0.75</v>
      </c>
      <c r="L2277" s="1" t="s">
        <v>7354</v>
      </c>
      <c r="M2277" s="1">
        <v>4.5499999999999999E-2</v>
      </c>
      <c r="N2277" s="1" t="s">
        <v>7355</v>
      </c>
      <c r="O2277" s="1" t="s">
        <v>7356</v>
      </c>
      <c r="P2277" s="1">
        <v>2.48</v>
      </c>
      <c r="Q2277" s="1">
        <v>0</v>
      </c>
      <c r="R2277" s="1">
        <v>0.113</v>
      </c>
      <c r="S2277" s="38">
        <v>43678</v>
      </c>
      <c r="T2277" s="1">
        <v>0.69</v>
      </c>
      <c r="U2277" s="1" t="s">
        <v>7357</v>
      </c>
      <c r="V2277" s="1">
        <v>7.8E-2</v>
      </c>
      <c r="W2277" s="1" t="s">
        <v>7358</v>
      </c>
      <c r="X2277" s="1" t="b">
        <v>0</v>
      </c>
      <c r="Y2277" s="1" t="b">
        <v>0</v>
      </c>
    </row>
    <row r="2278" spans="1:25" x14ac:dyDescent="0.25">
      <c r="A2278" s="1" t="s">
        <v>7786</v>
      </c>
      <c r="B2278" s="1" t="s">
        <v>7787</v>
      </c>
      <c r="C2278" s="1" t="str">
        <f>VLOOKUP(B2278,店铺SKU信息!E:F,2,0)</f>
        <v>AGCY4080-Orange-M</v>
      </c>
      <c r="D2278" s="1" t="s">
        <v>7788</v>
      </c>
      <c r="E2278" s="1" t="s">
        <v>8743</v>
      </c>
      <c r="F2278" s="1" t="s">
        <v>7352</v>
      </c>
      <c r="G2278" s="1">
        <v>12.25</v>
      </c>
      <c r="H2278" s="1">
        <v>9.65</v>
      </c>
      <c r="I2278" s="1">
        <v>1.8</v>
      </c>
      <c r="J2278" s="1" t="s">
        <v>7353</v>
      </c>
      <c r="K2278" s="1">
        <v>0.51</v>
      </c>
      <c r="L2278" s="1" t="s">
        <v>7354</v>
      </c>
      <c r="M2278" s="1">
        <v>0.1231</v>
      </c>
      <c r="N2278" s="1" t="s">
        <v>7355</v>
      </c>
      <c r="O2278" s="1" t="s">
        <v>7356</v>
      </c>
      <c r="P2278" s="1">
        <v>0.48</v>
      </c>
      <c r="Q2278" s="1">
        <v>0.06</v>
      </c>
      <c r="R2278" s="1">
        <v>5.16E-2</v>
      </c>
      <c r="S2278" s="38">
        <v>43678</v>
      </c>
      <c r="T2278" s="1">
        <v>0.69</v>
      </c>
      <c r="U2278" s="1" t="s">
        <v>7357</v>
      </c>
      <c r="V2278" s="1">
        <v>3.56E-2</v>
      </c>
      <c r="W2278" s="1" t="s">
        <v>7358</v>
      </c>
      <c r="X2278" s="1" t="b">
        <v>0</v>
      </c>
      <c r="Y2278" s="1" t="b">
        <v>0</v>
      </c>
    </row>
    <row r="2279" spans="1:25" x14ac:dyDescent="0.25">
      <c r="A2279" s="1" t="s">
        <v>8345</v>
      </c>
      <c r="B2279" s="1" t="s">
        <v>8346</v>
      </c>
      <c r="C2279" s="1" t="str">
        <f>VLOOKUP(B2279,店铺SKU信息!E:F,2,0)</f>
        <v>AGCY49211-Hot Pink-XL</v>
      </c>
      <c r="D2279" s="1" t="s">
        <v>4990</v>
      </c>
      <c r="E2279" s="1" t="s">
        <v>8743</v>
      </c>
      <c r="F2279" s="1" t="s">
        <v>7352</v>
      </c>
      <c r="G2279" s="1">
        <v>10.9</v>
      </c>
      <c r="H2279" s="1">
        <v>3.5</v>
      </c>
      <c r="I2279" s="1">
        <v>1.5</v>
      </c>
      <c r="J2279" s="1" t="s">
        <v>7353</v>
      </c>
      <c r="K2279" s="1">
        <v>0.6</v>
      </c>
      <c r="L2279" s="1" t="s">
        <v>7354</v>
      </c>
      <c r="M2279" s="1">
        <v>3.3099999999999997E-2</v>
      </c>
      <c r="N2279" s="1" t="s">
        <v>7355</v>
      </c>
      <c r="O2279" s="1" t="s">
        <v>7356</v>
      </c>
      <c r="P2279" s="1">
        <v>0.03</v>
      </c>
      <c r="Q2279" s="1">
        <v>0</v>
      </c>
      <c r="R2279" s="1">
        <v>1.1000000000000001E-3</v>
      </c>
      <c r="S2279" s="38">
        <v>43678</v>
      </c>
      <c r="T2279" s="1">
        <v>0.69</v>
      </c>
      <c r="U2279" s="1" t="s">
        <v>7357</v>
      </c>
      <c r="V2279" s="1">
        <v>6.9999999999999999E-4</v>
      </c>
      <c r="W2279" s="1" t="s">
        <v>7358</v>
      </c>
      <c r="X2279" s="1" t="b">
        <v>0</v>
      </c>
      <c r="Y2279" s="1" t="b">
        <v>0</v>
      </c>
    </row>
    <row r="2280" spans="1:25" x14ac:dyDescent="0.25">
      <c r="A2280" s="1" t="s">
        <v>8299</v>
      </c>
      <c r="B2280" s="1" t="s">
        <v>8300</v>
      </c>
      <c r="C2280" s="1" t="str">
        <f>VLOOKUP(B2280,店铺SKU信息!E:F,2,0)</f>
        <v>AGCY4063-White-S</v>
      </c>
      <c r="D2280" s="1" t="s">
        <v>4164</v>
      </c>
      <c r="E2280" s="1" t="s">
        <v>8743</v>
      </c>
      <c r="F2280" s="1" t="s">
        <v>7352</v>
      </c>
      <c r="G2280" s="1">
        <v>13.07</v>
      </c>
      <c r="H2280" s="1">
        <v>10.28</v>
      </c>
      <c r="I2280" s="1">
        <v>0.79</v>
      </c>
      <c r="J2280" s="1" t="s">
        <v>7353</v>
      </c>
      <c r="K2280" s="1">
        <v>0.2</v>
      </c>
      <c r="L2280" s="1" t="s">
        <v>7354</v>
      </c>
      <c r="M2280" s="1">
        <v>6.1400000000000003E-2</v>
      </c>
      <c r="N2280" s="1" t="s">
        <v>7355</v>
      </c>
      <c r="O2280" s="1" t="s">
        <v>7356</v>
      </c>
      <c r="P2280" s="1">
        <v>0.61</v>
      </c>
      <c r="Q2280" s="1">
        <v>0</v>
      </c>
      <c r="R2280" s="1">
        <v>3.7600000000000001E-2</v>
      </c>
      <c r="S2280" s="38">
        <v>43678</v>
      </c>
      <c r="T2280" s="1">
        <v>0.69</v>
      </c>
      <c r="U2280" s="1" t="s">
        <v>7357</v>
      </c>
      <c r="V2280" s="1">
        <v>2.5999999999999999E-2</v>
      </c>
      <c r="W2280" s="1" t="s">
        <v>7358</v>
      </c>
      <c r="X2280" s="1" t="b">
        <v>0</v>
      </c>
      <c r="Y2280" s="1" t="b">
        <v>0</v>
      </c>
    </row>
    <row r="2281" spans="1:25" x14ac:dyDescent="0.25">
      <c r="A2281" s="1" t="s">
        <v>8752</v>
      </c>
      <c r="B2281" s="1" t="s">
        <v>8753</v>
      </c>
      <c r="C2281" s="1" t="str">
        <f>VLOOKUP(B2281,店铺SKU信息!E:F,2,0)</f>
        <v>AGCY6872-White-M</v>
      </c>
      <c r="D2281" s="1" t="s">
        <v>8754</v>
      </c>
      <c r="E2281" s="1" t="s">
        <v>8743</v>
      </c>
      <c r="F2281" s="1" t="s">
        <v>7352</v>
      </c>
      <c r="G2281" s="1">
        <v>13.07</v>
      </c>
      <c r="H2281" s="1">
        <v>10.28</v>
      </c>
      <c r="I2281" s="1">
        <v>0.79</v>
      </c>
      <c r="J2281" s="1" t="s">
        <v>7353</v>
      </c>
      <c r="K2281" s="1">
        <v>0.2</v>
      </c>
      <c r="L2281" s="1" t="s">
        <v>7354</v>
      </c>
      <c r="M2281" s="1">
        <v>6.1400000000000003E-2</v>
      </c>
      <c r="N2281" s="1" t="s">
        <v>7355</v>
      </c>
      <c r="O2281" s="1" t="s">
        <v>7356</v>
      </c>
      <c r="P2281" s="1">
        <v>0.77</v>
      </c>
      <c r="Q2281" s="1">
        <v>0.06</v>
      </c>
      <c r="R2281" s="1">
        <v>4.36E-2</v>
      </c>
      <c r="S2281" s="38">
        <v>43678</v>
      </c>
      <c r="T2281" s="1">
        <v>0.69</v>
      </c>
      <c r="U2281" s="1" t="s">
        <v>7357</v>
      </c>
      <c r="V2281" s="1">
        <v>3.0099999999999998E-2</v>
      </c>
      <c r="W2281" s="1" t="s">
        <v>7358</v>
      </c>
      <c r="X2281" s="1" t="b">
        <v>0</v>
      </c>
      <c r="Y2281" s="1" t="b">
        <v>0</v>
      </c>
    </row>
    <row r="2282" spans="1:25" x14ac:dyDescent="0.25">
      <c r="A2282" s="1" t="s">
        <v>7424</v>
      </c>
      <c r="B2282" s="1" t="s">
        <v>7425</v>
      </c>
      <c r="C2282" s="1" t="str">
        <f>VLOOKUP(B2282,店铺SKU信息!E:F,2,0)</f>
        <v>AGM48999-Blue-4XL</v>
      </c>
      <c r="D2282" s="1" t="s">
        <v>3753</v>
      </c>
      <c r="E2282" s="1" t="s">
        <v>8743</v>
      </c>
      <c r="F2282" s="1" t="s">
        <v>7352</v>
      </c>
      <c r="G2282" s="1">
        <v>11.7</v>
      </c>
      <c r="H2282" s="1">
        <v>9.5</v>
      </c>
      <c r="I2282" s="1">
        <v>1.7</v>
      </c>
      <c r="J2282" s="1" t="s">
        <v>7353</v>
      </c>
      <c r="K2282" s="1">
        <v>0.9</v>
      </c>
      <c r="L2282" s="1" t="s">
        <v>7354</v>
      </c>
      <c r="M2282" s="1">
        <v>0.1091</v>
      </c>
      <c r="N2282" s="1" t="s">
        <v>7355</v>
      </c>
      <c r="O2282" s="1" t="s">
        <v>7356</v>
      </c>
      <c r="P2282" s="1">
        <v>0.68</v>
      </c>
      <c r="Q2282" s="1">
        <v>0</v>
      </c>
      <c r="R2282" s="1">
        <v>7.3899999999999993E-2</v>
      </c>
      <c r="S2282" s="38">
        <v>43678</v>
      </c>
      <c r="T2282" s="1">
        <v>0.69</v>
      </c>
      <c r="U2282" s="1" t="s">
        <v>7357</v>
      </c>
      <c r="V2282" s="1">
        <v>5.0999999999999997E-2</v>
      </c>
      <c r="W2282" s="1" t="s">
        <v>7358</v>
      </c>
      <c r="X2282" s="1" t="b">
        <v>0</v>
      </c>
      <c r="Y2282" s="1" t="b">
        <v>0</v>
      </c>
    </row>
    <row r="2283" spans="1:25" x14ac:dyDescent="0.25">
      <c r="A2283" s="1" t="s">
        <v>7769</v>
      </c>
      <c r="B2283" s="1" t="s">
        <v>7770</v>
      </c>
      <c r="C2283" s="1" t="str">
        <f>VLOOKUP(B2283,店铺SKU信息!E:F,2,0)</f>
        <v>AGCY6812-White-S</v>
      </c>
      <c r="D2283" s="1" t="s">
        <v>7771</v>
      </c>
      <c r="E2283" s="1" t="s">
        <v>8743</v>
      </c>
      <c r="F2283" s="1" t="s">
        <v>7352</v>
      </c>
      <c r="G2283" s="1">
        <v>13.07</v>
      </c>
      <c r="H2283" s="1">
        <v>10.28</v>
      </c>
      <c r="I2283" s="1">
        <v>0.79</v>
      </c>
      <c r="J2283" s="1" t="s">
        <v>7353</v>
      </c>
      <c r="K2283" s="1">
        <v>0.2</v>
      </c>
      <c r="L2283" s="1" t="s">
        <v>7354</v>
      </c>
      <c r="M2283" s="1">
        <v>6.1400000000000003E-2</v>
      </c>
      <c r="N2283" s="1" t="s">
        <v>7355</v>
      </c>
      <c r="O2283" s="1" t="s">
        <v>7356</v>
      </c>
      <c r="P2283" s="1">
        <v>0.48</v>
      </c>
      <c r="Q2283" s="1">
        <v>0.06</v>
      </c>
      <c r="R2283" s="1">
        <v>2.58E-2</v>
      </c>
      <c r="S2283" s="38">
        <v>43678</v>
      </c>
      <c r="T2283" s="1">
        <v>0.69</v>
      </c>
      <c r="U2283" s="1" t="s">
        <v>7357</v>
      </c>
      <c r="V2283" s="1">
        <v>1.78E-2</v>
      </c>
      <c r="W2283" s="1" t="s">
        <v>7358</v>
      </c>
      <c r="X2283" s="1" t="b">
        <v>0</v>
      </c>
      <c r="Y2283" s="1" t="b">
        <v>0</v>
      </c>
    </row>
    <row r="2284" spans="1:25" x14ac:dyDescent="0.25">
      <c r="A2284" s="1" t="s">
        <v>7986</v>
      </c>
      <c r="B2284" s="1" t="s">
        <v>7987</v>
      </c>
      <c r="C2284" s="1" t="str">
        <f>VLOOKUP(B2284,店铺SKU信息!E:F,2,0)</f>
        <v>AGCY6876-White-S</v>
      </c>
      <c r="D2284" s="1" t="s">
        <v>4837</v>
      </c>
      <c r="E2284" s="1" t="s">
        <v>8743</v>
      </c>
      <c r="F2284" s="1" t="s">
        <v>7352</v>
      </c>
      <c r="G2284" s="1">
        <v>13.94</v>
      </c>
      <c r="H2284" s="1">
        <v>10.24</v>
      </c>
      <c r="I2284" s="1">
        <v>0.31</v>
      </c>
      <c r="J2284" s="1" t="s">
        <v>7353</v>
      </c>
      <c r="K2284" s="1">
        <v>0.5</v>
      </c>
      <c r="L2284" s="1" t="s">
        <v>7354</v>
      </c>
      <c r="M2284" s="1">
        <v>2.5600000000000001E-2</v>
      </c>
      <c r="N2284" s="1" t="s">
        <v>7355</v>
      </c>
      <c r="O2284" s="1" t="s">
        <v>7356</v>
      </c>
      <c r="P2284" s="1">
        <v>0.45</v>
      </c>
      <c r="Q2284" s="1">
        <v>0</v>
      </c>
      <c r="R2284" s="1">
        <v>1.1599999999999999E-2</v>
      </c>
      <c r="S2284" s="38">
        <v>43678</v>
      </c>
      <c r="T2284" s="1">
        <v>0.69</v>
      </c>
      <c r="U2284" s="1" t="s">
        <v>7357</v>
      </c>
      <c r="V2284" s="1">
        <v>8.0000000000000002E-3</v>
      </c>
      <c r="W2284" s="1" t="s">
        <v>7358</v>
      </c>
      <c r="X2284" s="1" t="b">
        <v>0</v>
      </c>
      <c r="Y2284" s="1" t="b">
        <v>0</v>
      </c>
    </row>
    <row r="2285" spans="1:25" x14ac:dyDescent="0.25">
      <c r="A2285" s="1" t="s">
        <v>7399</v>
      </c>
      <c r="B2285" s="1" t="s">
        <v>7400</v>
      </c>
      <c r="C2285" s="1" t="str">
        <f>VLOOKUP(B2285,店铺SKU信息!E:F,2,0)</f>
        <v>AGM1926-Black-3XL</v>
      </c>
      <c r="D2285" s="1" t="s">
        <v>4051</v>
      </c>
      <c r="E2285" s="1" t="s">
        <v>8743</v>
      </c>
      <c r="F2285" s="1" t="s">
        <v>7352</v>
      </c>
      <c r="G2285" s="1">
        <v>9.5</v>
      </c>
      <c r="H2285" s="1">
        <v>5.2</v>
      </c>
      <c r="I2285" s="1">
        <v>1.6</v>
      </c>
      <c r="J2285" s="1" t="s">
        <v>7353</v>
      </c>
      <c r="K2285" s="1">
        <v>0.75</v>
      </c>
      <c r="L2285" s="1" t="s">
        <v>7354</v>
      </c>
      <c r="M2285" s="1">
        <v>4.5600000000000002E-2</v>
      </c>
      <c r="N2285" s="1" t="s">
        <v>7355</v>
      </c>
      <c r="O2285" s="1" t="s">
        <v>7356</v>
      </c>
      <c r="P2285" s="1">
        <v>0.16</v>
      </c>
      <c r="Q2285" s="1">
        <v>0</v>
      </c>
      <c r="R2285" s="1">
        <v>7.4000000000000003E-3</v>
      </c>
      <c r="S2285" s="38">
        <v>43678</v>
      </c>
      <c r="T2285" s="1">
        <v>0.69</v>
      </c>
      <c r="U2285" s="1" t="s">
        <v>7357</v>
      </c>
      <c r="V2285" s="1">
        <v>5.1000000000000004E-3</v>
      </c>
      <c r="W2285" s="1" t="s">
        <v>7358</v>
      </c>
      <c r="X2285" s="1" t="b">
        <v>0</v>
      </c>
      <c r="Y2285" s="1" t="b">
        <v>0</v>
      </c>
    </row>
    <row r="2286" spans="1:25" x14ac:dyDescent="0.25">
      <c r="A2286" s="1" t="s">
        <v>7576</v>
      </c>
      <c r="B2286" s="1" t="s">
        <v>7577</v>
      </c>
      <c r="C2286" s="1" t="str">
        <f>VLOOKUP(B2286,店铺SKU信息!E:F,2,0)</f>
        <v>AGCY6820-White-M</v>
      </c>
      <c r="D2286" s="1" t="s">
        <v>2666</v>
      </c>
      <c r="E2286" s="1" t="s">
        <v>8743</v>
      </c>
      <c r="F2286" s="1" t="s">
        <v>7352</v>
      </c>
      <c r="G2286" s="1">
        <v>13.07</v>
      </c>
      <c r="H2286" s="1">
        <v>10.28</v>
      </c>
      <c r="I2286" s="1">
        <v>0.79</v>
      </c>
      <c r="J2286" s="1" t="s">
        <v>7353</v>
      </c>
      <c r="K2286" s="1">
        <v>0.2</v>
      </c>
      <c r="L2286" s="1" t="s">
        <v>7354</v>
      </c>
      <c r="M2286" s="1">
        <v>6.1400000000000003E-2</v>
      </c>
      <c r="N2286" s="1" t="s">
        <v>7355</v>
      </c>
      <c r="O2286" s="1" t="s">
        <v>7356</v>
      </c>
      <c r="P2286" s="1">
        <v>1.32</v>
      </c>
      <c r="Q2286" s="1">
        <v>0</v>
      </c>
      <c r="R2286" s="1">
        <v>8.1199999999999994E-2</v>
      </c>
      <c r="S2286" s="38">
        <v>43678</v>
      </c>
      <c r="T2286" s="1">
        <v>0.69</v>
      </c>
      <c r="U2286" s="1" t="s">
        <v>7357</v>
      </c>
      <c r="V2286" s="1">
        <v>5.6099999999999997E-2</v>
      </c>
      <c r="W2286" s="1" t="s">
        <v>7358</v>
      </c>
      <c r="X2286" s="1" t="b">
        <v>0</v>
      </c>
      <c r="Y2286" s="1" t="b">
        <v>0</v>
      </c>
    </row>
    <row r="2287" spans="1:25" x14ac:dyDescent="0.25">
      <c r="A2287" s="1" t="s">
        <v>7444</v>
      </c>
      <c r="B2287" s="1" t="s">
        <v>7445</v>
      </c>
      <c r="C2287" s="1" t="str">
        <f>VLOOKUP(B2287,店铺SKU信息!E:F,2,0)</f>
        <v>AGM48999-Navy Blue-2XL</v>
      </c>
      <c r="D2287" s="1" t="s">
        <v>2729</v>
      </c>
      <c r="E2287" s="1" t="s">
        <v>8743</v>
      </c>
      <c r="F2287" s="1" t="s">
        <v>7352</v>
      </c>
      <c r="G2287" s="1">
        <v>11.7</v>
      </c>
      <c r="H2287" s="1">
        <v>9.5</v>
      </c>
      <c r="I2287" s="1">
        <v>1.7</v>
      </c>
      <c r="J2287" s="1" t="s">
        <v>7353</v>
      </c>
      <c r="K2287" s="1">
        <v>0.9</v>
      </c>
      <c r="L2287" s="1" t="s">
        <v>7354</v>
      </c>
      <c r="M2287" s="1">
        <v>0.1091</v>
      </c>
      <c r="N2287" s="1" t="s">
        <v>7355</v>
      </c>
      <c r="O2287" s="1" t="s">
        <v>7356</v>
      </c>
      <c r="P2287" s="1">
        <v>1.58</v>
      </c>
      <c r="Q2287" s="1">
        <v>0</v>
      </c>
      <c r="R2287" s="1">
        <v>0.1724</v>
      </c>
      <c r="S2287" s="38">
        <v>43678</v>
      </c>
      <c r="T2287" s="1">
        <v>0.69</v>
      </c>
      <c r="U2287" s="1" t="s">
        <v>7357</v>
      </c>
      <c r="V2287" s="1">
        <v>0.11899999999999999</v>
      </c>
      <c r="W2287" s="1" t="s">
        <v>7358</v>
      </c>
      <c r="X2287" s="1" t="b">
        <v>0</v>
      </c>
      <c r="Y2287" s="1" t="b">
        <v>0</v>
      </c>
    </row>
    <row r="2288" spans="1:25" x14ac:dyDescent="0.25">
      <c r="A2288" s="1" t="s">
        <v>7397</v>
      </c>
      <c r="B2288" s="1" t="s">
        <v>7398</v>
      </c>
      <c r="C2288" s="1" t="str">
        <f>VLOOKUP(B2288,店铺SKU信息!E:F,2,0)</f>
        <v>AGCY6752-Black White Plaid-S</v>
      </c>
      <c r="D2288" s="1" t="s">
        <v>5796</v>
      </c>
      <c r="E2288" s="1" t="s">
        <v>8743</v>
      </c>
      <c r="F2288" s="1" t="s">
        <v>7352</v>
      </c>
      <c r="G2288" s="1">
        <v>13.07</v>
      </c>
      <c r="H2288" s="1">
        <v>10.28</v>
      </c>
      <c r="I2288" s="1">
        <v>0.79</v>
      </c>
      <c r="J2288" s="1" t="s">
        <v>7353</v>
      </c>
      <c r="K2288" s="1">
        <v>0.2</v>
      </c>
      <c r="L2288" s="1" t="s">
        <v>7354</v>
      </c>
      <c r="M2288" s="1">
        <v>6.1400000000000003E-2</v>
      </c>
      <c r="N2288" s="1" t="s">
        <v>7355</v>
      </c>
      <c r="O2288" s="1" t="s">
        <v>7356</v>
      </c>
      <c r="P2288" s="1">
        <v>0.13</v>
      </c>
      <c r="Q2288" s="1">
        <v>0</v>
      </c>
      <c r="R2288" s="1">
        <v>7.9000000000000008E-3</v>
      </c>
      <c r="S2288" s="38">
        <v>43678</v>
      </c>
      <c r="T2288" s="1">
        <v>0.69</v>
      </c>
      <c r="U2288" s="1" t="s">
        <v>7357</v>
      </c>
      <c r="V2288" s="1">
        <v>5.4999999999999997E-3</v>
      </c>
      <c r="W2288" s="1" t="s">
        <v>7358</v>
      </c>
      <c r="X2288" s="1" t="b">
        <v>0</v>
      </c>
      <c r="Y2288" s="1" t="b">
        <v>0</v>
      </c>
    </row>
    <row r="2289" spans="1:25" x14ac:dyDescent="0.25">
      <c r="A2289" s="1" t="s">
        <v>8280</v>
      </c>
      <c r="B2289" s="1" t="s">
        <v>8281</v>
      </c>
      <c r="C2289" s="1" t="str">
        <f>VLOOKUP(B2289,店铺SKU信息!E:F,2,0)</f>
        <v>AGCY41166-Black and White-M</v>
      </c>
      <c r="D2289" s="1" t="s">
        <v>8282</v>
      </c>
      <c r="E2289" s="1" t="s">
        <v>8743</v>
      </c>
      <c r="F2289" s="1" t="s">
        <v>7352</v>
      </c>
      <c r="G2289" s="1">
        <v>11</v>
      </c>
      <c r="H2289" s="1">
        <v>9.3000000000000007</v>
      </c>
      <c r="I2289" s="1">
        <v>0.7</v>
      </c>
      <c r="J2289" s="1" t="s">
        <v>7353</v>
      </c>
      <c r="K2289" s="1">
        <v>0.35</v>
      </c>
      <c r="L2289" s="1" t="s">
        <v>7354</v>
      </c>
      <c r="M2289" s="1">
        <v>4.1300000000000003E-2</v>
      </c>
      <c r="N2289" s="1" t="s">
        <v>7355</v>
      </c>
      <c r="O2289" s="1" t="s">
        <v>7356</v>
      </c>
      <c r="P2289" s="1">
        <v>0.13</v>
      </c>
      <c r="Q2289" s="1">
        <v>0.06</v>
      </c>
      <c r="R2289" s="1">
        <v>2.7000000000000001E-3</v>
      </c>
      <c r="S2289" s="38">
        <v>43678</v>
      </c>
      <c r="T2289" s="1">
        <v>0.69</v>
      </c>
      <c r="U2289" s="1" t="s">
        <v>7357</v>
      </c>
      <c r="V2289" s="1">
        <v>1.8E-3</v>
      </c>
      <c r="W2289" s="1" t="s">
        <v>7358</v>
      </c>
      <c r="X2289" s="1" t="b">
        <v>0</v>
      </c>
      <c r="Y2289" s="1" t="b">
        <v>0</v>
      </c>
    </row>
    <row r="2290" spans="1:25" x14ac:dyDescent="0.25">
      <c r="A2290" s="1" t="s">
        <v>7386</v>
      </c>
      <c r="B2290" s="1" t="s">
        <v>7387</v>
      </c>
      <c r="C2290" s="1" t="str">
        <f>VLOOKUP(B2290,店铺SKU信息!E:F,2,0)</f>
        <v>AGM48999-Burgundy-3XL</v>
      </c>
      <c r="D2290" s="1" t="s">
        <v>3808</v>
      </c>
      <c r="E2290" s="1" t="s">
        <v>8743</v>
      </c>
      <c r="F2290" s="1" t="s">
        <v>7352</v>
      </c>
      <c r="G2290" s="1">
        <v>11.7</v>
      </c>
      <c r="H2290" s="1">
        <v>9.5</v>
      </c>
      <c r="I2290" s="1">
        <v>1.7</v>
      </c>
      <c r="J2290" s="1" t="s">
        <v>7353</v>
      </c>
      <c r="K2290" s="1">
        <v>0.9</v>
      </c>
      <c r="L2290" s="1" t="s">
        <v>7354</v>
      </c>
      <c r="M2290" s="1">
        <v>0.1091</v>
      </c>
      <c r="N2290" s="1" t="s">
        <v>7355</v>
      </c>
      <c r="O2290" s="1" t="s">
        <v>7356</v>
      </c>
      <c r="P2290" s="1">
        <v>1.94</v>
      </c>
      <c r="Q2290" s="1">
        <v>0</v>
      </c>
      <c r="R2290" s="1">
        <v>0.21110000000000001</v>
      </c>
      <c r="S2290" s="38">
        <v>43678</v>
      </c>
      <c r="T2290" s="1">
        <v>0.69</v>
      </c>
      <c r="U2290" s="1" t="s">
        <v>7357</v>
      </c>
      <c r="V2290" s="1">
        <v>0.1457</v>
      </c>
      <c r="W2290" s="1" t="s">
        <v>7358</v>
      </c>
      <c r="X2290" s="1" t="b">
        <v>0</v>
      </c>
      <c r="Y2290" s="1" t="b">
        <v>0</v>
      </c>
    </row>
    <row r="2291" spans="1:25" x14ac:dyDescent="0.25">
      <c r="A2291" s="1" t="s">
        <v>8286</v>
      </c>
      <c r="B2291" s="1" t="s">
        <v>8287</v>
      </c>
      <c r="C2291" s="1" t="str">
        <f>VLOOKUP(B2291,店铺SKU信息!E:F,2,0)</f>
        <v>AGCY6876-White-M</v>
      </c>
      <c r="D2291" s="1" t="s">
        <v>5642</v>
      </c>
      <c r="E2291" s="1" t="s">
        <v>8743</v>
      </c>
      <c r="F2291" s="1" t="s">
        <v>7352</v>
      </c>
      <c r="G2291" s="1">
        <v>13.94</v>
      </c>
      <c r="H2291" s="1">
        <v>10.24</v>
      </c>
      <c r="I2291" s="1">
        <v>0.31</v>
      </c>
      <c r="J2291" s="1" t="s">
        <v>7353</v>
      </c>
      <c r="K2291" s="1">
        <v>0.5</v>
      </c>
      <c r="L2291" s="1" t="s">
        <v>7354</v>
      </c>
      <c r="M2291" s="1">
        <v>2.5600000000000001E-2</v>
      </c>
      <c r="N2291" s="1" t="s">
        <v>7355</v>
      </c>
      <c r="O2291" s="1" t="s">
        <v>7356</v>
      </c>
      <c r="P2291" s="1">
        <v>0.13</v>
      </c>
      <c r="Q2291" s="1">
        <v>0</v>
      </c>
      <c r="R2291" s="1">
        <v>3.3E-3</v>
      </c>
      <c r="S2291" s="38">
        <v>43678</v>
      </c>
      <c r="T2291" s="1">
        <v>0.69</v>
      </c>
      <c r="U2291" s="1" t="s">
        <v>7357</v>
      </c>
      <c r="V2291" s="1">
        <v>2.3E-3</v>
      </c>
      <c r="W2291" s="1" t="s">
        <v>7358</v>
      </c>
      <c r="X2291" s="1" t="b">
        <v>0</v>
      </c>
      <c r="Y2291" s="1" t="b">
        <v>0</v>
      </c>
    </row>
    <row r="2292" spans="1:25" x14ac:dyDescent="0.25">
      <c r="A2292" s="1" t="s">
        <v>7422</v>
      </c>
      <c r="B2292" s="1" t="s">
        <v>7423</v>
      </c>
      <c r="C2292" s="1" t="str">
        <f>VLOOKUP(B2292,店铺SKU信息!E:F,2,0)</f>
        <v>AGM48999-Burgundy-4XL</v>
      </c>
      <c r="D2292" s="1" t="s">
        <v>3869</v>
      </c>
      <c r="E2292" s="1" t="s">
        <v>8743</v>
      </c>
      <c r="F2292" s="1" t="s">
        <v>7352</v>
      </c>
      <c r="G2292" s="1">
        <v>11.7</v>
      </c>
      <c r="H2292" s="1">
        <v>9.5</v>
      </c>
      <c r="I2292" s="1">
        <v>1.7</v>
      </c>
      <c r="J2292" s="1" t="s">
        <v>7353</v>
      </c>
      <c r="K2292" s="1">
        <v>0.9</v>
      </c>
      <c r="L2292" s="1" t="s">
        <v>7354</v>
      </c>
      <c r="M2292" s="1">
        <v>0.1091</v>
      </c>
      <c r="N2292" s="1" t="s">
        <v>7355</v>
      </c>
      <c r="O2292" s="1" t="s">
        <v>7356</v>
      </c>
      <c r="P2292" s="1">
        <v>1.45</v>
      </c>
      <c r="Q2292" s="1">
        <v>0</v>
      </c>
      <c r="R2292" s="1">
        <v>0.1583</v>
      </c>
      <c r="S2292" s="38">
        <v>43678</v>
      </c>
      <c r="T2292" s="1">
        <v>0.69</v>
      </c>
      <c r="U2292" s="1" t="s">
        <v>7357</v>
      </c>
      <c r="V2292" s="1">
        <v>0.10920000000000001</v>
      </c>
      <c r="W2292" s="1" t="s">
        <v>7358</v>
      </c>
      <c r="X2292" s="1" t="b">
        <v>0</v>
      </c>
      <c r="Y2292" s="1" t="b">
        <v>0</v>
      </c>
    </row>
    <row r="2293" spans="1:25" x14ac:dyDescent="0.25">
      <c r="A2293" s="1" t="s">
        <v>7373</v>
      </c>
      <c r="B2293" s="1" t="s">
        <v>7374</v>
      </c>
      <c r="C2293" s="1" t="str">
        <f>VLOOKUP(B2293,店铺SKU信息!E:F,2,0)</f>
        <v>AGCY6752-Red White Plaid-M</v>
      </c>
      <c r="D2293" s="1" t="s">
        <v>3014</v>
      </c>
      <c r="E2293" s="1" t="s">
        <v>8743</v>
      </c>
      <c r="F2293" s="1" t="s">
        <v>7352</v>
      </c>
      <c r="G2293" s="1">
        <v>13.07</v>
      </c>
      <c r="H2293" s="1">
        <v>10.28</v>
      </c>
      <c r="I2293" s="1">
        <v>0.79</v>
      </c>
      <c r="J2293" s="1" t="s">
        <v>7353</v>
      </c>
      <c r="K2293" s="1">
        <v>0.2</v>
      </c>
      <c r="L2293" s="1" t="s">
        <v>7354</v>
      </c>
      <c r="M2293" s="1">
        <v>6.1400000000000003E-2</v>
      </c>
      <c r="N2293" s="1" t="s">
        <v>7355</v>
      </c>
      <c r="O2293" s="1" t="s">
        <v>7356</v>
      </c>
      <c r="P2293" s="1">
        <v>1</v>
      </c>
      <c r="Q2293" s="1">
        <v>0.06</v>
      </c>
      <c r="R2293" s="1">
        <v>5.7500000000000002E-2</v>
      </c>
      <c r="S2293" s="38">
        <v>43678</v>
      </c>
      <c r="T2293" s="1">
        <v>0.69</v>
      </c>
      <c r="U2293" s="1" t="s">
        <v>7357</v>
      </c>
      <c r="V2293" s="1">
        <v>3.9600000000000003E-2</v>
      </c>
      <c r="W2293" s="1" t="s">
        <v>7358</v>
      </c>
      <c r="X2293" s="1" t="b">
        <v>0</v>
      </c>
      <c r="Y2293" s="1" t="b">
        <v>0</v>
      </c>
    </row>
    <row r="2294" spans="1:25" x14ac:dyDescent="0.25">
      <c r="A2294" s="1" t="s">
        <v>8755</v>
      </c>
      <c r="B2294" s="1" t="s">
        <v>8756</v>
      </c>
      <c r="C2294" s="1" t="str">
        <f>VLOOKUP(B2294,店铺SKU信息!E:F,2,0)</f>
        <v>AGCY6812-Red-L</v>
      </c>
      <c r="D2294" s="1" t="s">
        <v>8757</v>
      </c>
      <c r="E2294" s="1" t="s">
        <v>8743</v>
      </c>
      <c r="F2294" s="1" t="s">
        <v>7352</v>
      </c>
      <c r="G2294" s="1">
        <v>13.07</v>
      </c>
      <c r="H2294" s="1">
        <v>10.28</v>
      </c>
      <c r="I2294" s="1">
        <v>0.79</v>
      </c>
      <c r="J2294" s="1" t="s">
        <v>7353</v>
      </c>
      <c r="K2294" s="1">
        <v>0.2</v>
      </c>
      <c r="L2294" s="1" t="s">
        <v>7354</v>
      </c>
      <c r="M2294" s="1">
        <v>6.1400000000000003E-2</v>
      </c>
      <c r="N2294" s="1" t="s">
        <v>7355</v>
      </c>
      <c r="O2294" s="1" t="s">
        <v>7356</v>
      </c>
      <c r="P2294" s="1">
        <v>1.94</v>
      </c>
      <c r="Q2294" s="1">
        <v>0.26</v>
      </c>
      <c r="R2294" s="1">
        <v>0.10299999999999999</v>
      </c>
      <c r="S2294" s="38">
        <v>43678</v>
      </c>
      <c r="T2294" s="1">
        <v>0.69</v>
      </c>
      <c r="U2294" s="1" t="s">
        <v>7357</v>
      </c>
      <c r="V2294" s="1">
        <v>7.1099999999999997E-2</v>
      </c>
      <c r="W2294" s="1" t="s">
        <v>7358</v>
      </c>
      <c r="X2294" s="1" t="b">
        <v>0</v>
      </c>
      <c r="Y2294" s="1" t="b">
        <v>0</v>
      </c>
    </row>
    <row r="2295" spans="1:25" x14ac:dyDescent="0.25">
      <c r="A2295" s="1" t="s">
        <v>7428</v>
      </c>
      <c r="B2295" s="1" t="s">
        <v>7429</v>
      </c>
      <c r="C2295" s="1" t="str">
        <f>VLOOKUP(B2295,店铺SKU信息!E:F,2,0)</f>
        <v>AGM48999-Purple-3XL</v>
      </c>
      <c r="D2295" s="1" t="s">
        <v>2926</v>
      </c>
      <c r="E2295" s="1" t="s">
        <v>8743</v>
      </c>
      <c r="F2295" s="1" t="s">
        <v>7352</v>
      </c>
      <c r="G2295" s="1">
        <v>11.7</v>
      </c>
      <c r="H2295" s="1">
        <v>9.5</v>
      </c>
      <c r="I2295" s="1">
        <v>1.7</v>
      </c>
      <c r="J2295" s="1" t="s">
        <v>7353</v>
      </c>
      <c r="K2295" s="1">
        <v>0.9</v>
      </c>
      <c r="L2295" s="1" t="s">
        <v>7354</v>
      </c>
      <c r="M2295" s="1">
        <v>0.1091</v>
      </c>
      <c r="N2295" s="1" t="s">
        <v>7355</v>
      </c>
      <c r="O2295" s="1" t="s">
        <v>7356</v>
      </c>
      <c r="P2295" s="1">
        <v>1</v>
      </c>
      <c r="Q2295" s="1">
        <v>0</v>
      </c>
      <c r="R2295" s="1">
        <v>0.1091</v>
      </c>
      <c r="S2295" s="38">
        <v>43678</v>
      </c>
      <c r="T2295" s="1">
        <v>0.69</v>
      </c>
      <c r="U2295" s="1" t="s">
        <v>7357</v>
      </c>
      <c r="V2295" s="1">
        <v>7.5300000000000006E-2</v>
      </c>
      <c r="W2295" s="1" t="s">
        <v>7358</v>
      </c>
      <c r="X2295" s="1" t="b">
        <v>0</v>
      </c>
      <c r="Y2295" s="1" t="b">
        <v>0</v>
      </c>
    </row>
    <row r="2296" spans="1:25" x14ac:dyDescent="0.25">
      <c r="A2296" s="1" t="s">
        <v>7470</v>
      </c>
      <c r="B2296" s="1" t="s">
        <v>7471</v>
      </c>
      <c r="C2296" s="1" t="str">
        <f>VLOOKUP(B2296,店铺SKU信息!E:F,2,0)</f>
        <v>AGM4896-Purple-4XL</v>
      </c>
      <c r="D2296" s="1" t="s">
        <v>2619</v>
      </c>
      <c r="E2296" s="1" t="s">
        <v>8743</v>
      </c>
      <c r="F2296" s="1" t="s">
        <v>7352</v>
      </c>
      <c r="G2296" s="1">
        <v>13.7</v>
      </c>
      <c r="H2296" s="1">
        <v>3.9</v>
      </c>
      <c r="I2296" s="1">
        <v>2.1</v>
      </c>
      <c r="J2296" s="1" t="s">
        <v>7353</v>
      </c>
      <c r="K2296" s="1">
        <v>1.05</v>
      </c>
      <c r="L2296" s="1" t="s">
        <v>7354</v>
      </c>
      <c r="M2296" s="1">
        <v>6.4799999999999996E-2</v>
      </c>
      <c r="N2296" s="1" t="s">
        <v>7355</v>
      </c>
      <c r="O2296" s="1" t="s">
        <v>7356</v>
      </c>
      <c r="P2296" s="1">
        <v>2</v>
      </c>
      <c r="Q2296" s="1">
        <v>0</v>
      </c>
      <c r="R2296" s="1">
        <v>0.12970000000000001</v>
      </c>
      <c r="S2296" s="38">
        <v>43678</v>
      </c>
      <c r="T2296" s="1">
        <v>0.69</v>
      </c>
      <c r="U2296" s="1" t="s">
        <v>7357</v>
      </c>
      <c r="V2296" s="1">
        <v>8.9499999999999996E-2</v>
      </c>
      <c r="W2296" s="1" t="s">
        <v>7358</v>
      </c>
      <c r="X2296" s="1" t="b">
        <v>0</v>
      </c>
      <c r="Y2296" s="1" t="b">
        <v>0</v>
      </c>
    </row>
    <row r="2297" spans="1:25" x14ac:dyDescent="0.25">
      <c r="A2297" s="1" t="s">
        <v>7906</v>
      </c>
      <c r="B2297" s="1" t="s">
        <v>7907</v>
      </c>
      <c r="C2297" s="1" t="str">
        <f>VLOOKUP(B2297,店铺SKU信息!E:F,2,0)</f>
        <v>AGCY6820-White-S</v>
      </c>
      <c r="D2297" s="1" t="s">
        <v>3198</v>
      </c>
      <c r="E2297" s="1" t="s">
        <v>8743</v>
      </c>
      <c r="F2297" s="1" t="s">
        <v>7352</v>
      </c>
      <c r="G2297" s="1">
        <v>13.07</v>
      </c>
      <c r="H2297" s="1">
        <v>10.28</v>
      </c>
      <c r="I2297" s="1">
        <v>0.79</v>
      </c>
      <c r="J2297" s="1" t="s">
        <v>7353</v>
      </c>
      <c r="K2297" s="1">
        <v>0.2</v>
      </c>
      <c r="L2297" s="1" t="s">
        <v>7354</v>
      </c>
      <c r="M2297" s="1">
        <v>6.1400000000000003E-2</v>
      </c>
      <c r="N2297" s="1" t="s">
        <v>7355</v>
      </c>
      <c r="O2297" s="1" t="s">
        <v>7356</v>
      </c>
      <c r="P2297" s="1">
        <v>0.16</v>
      </c>
      <c r="Q2297" s="1">
        <v>0</v>
      </c>
      <c r="R2297" s="1">
        <v>9.9000000000000008E-3</v>
      </c>
      <c r="S2297" s="38">
        <v>43678</v>
      </c>
      <c r="T2297" s="1">
        <v>0.69</v>
      </c>
      <c r="U2297" s="1" t="s">
        <v>7357</v>
      </c>
      <c r="V2297" s="1">
        <v>6.7999999999999996E-3</v>
      </c>
      <c r="W2297" s="1" t="s">
        <v>7358</v>
      </c>
      <c r="X2297" s="1" t="b">
        <v>0</v>
      </c>
      <c r="Y2297" s="1" t="b">
        <v>0</v>
      </c>
    </row>
    <row r="2298" spans="1:25" x14ac:dyDescent="0.25">
      <c r="A2298" s="1" t="s">
        <v>7936</v>
      </c>
      <c r="B2298" s="1" t="s">
        <v>7937</v>
      </c>
      <c r="C2298" s="1" t="str">
        <f>VLOOKUP(B2298,店铺SKU信息!E:F,2,0)</f>
        <v>AGCY41011-White-M</v>
      </c>
      <c r="D2298" s="1" t="s">
        <v>3604</v>
      </c>
      <c r="E2298" s="1" t="s">
        <v>8743</v>
      </c>
      <c r="F2298" s="1" t="s">
        <v>7352</v>
      </c>
      <c r="G2298" s="1">
        <v>12.48</v>
      </c>
      <c r="H2298" s="1">
        <v>9.41</v>
      </c>
      <c r="I2298" s="1">
        <v>1.33</v>
      </c>
      <c r="J2298" s="1" t="s">
        <v>7353</v>
      </c>
      <c r="K2298" s="1">
        <v>0.57999999999999996</v>
      </c>
      <c r="L2298" s="1" t="s">
        <v>7354</v>
      </c>
      <c r="M2298" s="1">
        <v>9.06E-2</v>
      </c>
      <c r="N2298" s="1" t="s">
        <v>7355</v>
      </c>
      <c r="O2298" s="1" t="s">
        <v>7356</v>
      </c>
      <c r="P2298" s="1">
        <v>3.65</v>
      </c>
      <c r="Q2298" s="1">
        <v>0</v>
      </c>
      <c r="R2298" s="1">
        <v>0.33040000000000003</v>
      </c>
      <c r="S2298" s="38">
        <v>43678</v>
      </c>
      <c r="T2298" s="1">
        <v>0.69</v>
      </c>
      <c r="U2298" s="1" t="s">
        <v>7357</v>
      </c>
      <c r="V2298" s="1">
        <v>0.22800000000000001</v>
      </c>
      <c r="W2298" s="1" t="s">
        <v>7358</v>
      </c>
      <c r="X2298" s="1" t="b">
        <v>0</v>
      </c>
      <c r="Y2298" s="1" t="b">
        <v>0</v>
      </c>
    </row>
    <row r="2299" spans="1:25" x14ac:dyDescent="0.25">
      <c r="A2299" s="1" t="s">
        <v>8210</v>
      </c>
      <c r="B2299" s="1" t="s">
        <v>8211</v>
      </c>
      <c r="C2299" s="1" t="str">
        <f>VLOOKUP(B2299,店铺SKU信息!E:F,2,0)</f>
        <v>AGCY1031-Navy Stripe-XXL</v>
      </c>
      <c r="D2299" s="1" t="s">
        <v>8212</v>
      </c>
      <c r="E2299" s="1" t="s">
        <v>8743</v>
      </c>
      <c r="F2299" s="1" t="s">
        <v>7352</v>
      </c>
      <c r="G2299" s="1">
        <v>12.7</v>
      </c>
      <c r="H2299" s="1">
        <v>6.4</v>
      </c>
      <c r="I2299" s="1">
        <v>1.1000000000000001</v>
      </c>
      <c r="J2299" s="1" t="s">
        <v>7353</v>
      </c>
      <c r="K2299" s="1">
        <v>0.35</v>
      </c>
      <c r="L2299" s="1" t="s">
        <v>7354</v>
      </c>
      <c r="M2299" s="1">
        <v>5.1700000000000003E-2</v>
      </c>
      <c r="N2299" s="1" t="s">
        <v>7355</v>
      </c>
      <c r="O2299" s="1" t="s">
        <v>7356</v>
      </c>
      <c r="P2299" s="1">
        <v>0.19</v>
      </c>
      <c r="Q2299" s="1">
        <v>0</v>
      </c>
      <c r="R2299" s="1">
        <v>0.01</v>
      </c>
      <c r="S2299" s="38">
        <v>43678</v>
      </c>
      <c r="T2299" s="1">
        <v>0.69</v>
      </c>
      <c r="U2299" s="1" t="s">
        <v>7357</v>
      </c>
      <c r="V2299" s="1">
        <v>6.8999999999999999E-3</v>
      </c>
      <c r="W2299" s="1" t="s">
        <v>7358</v>
      </c>
      <c r="X2299" s="1" t="b">
        <v>0</v>
      </c>
      <c r="Y2299" s="1" t="b">
        <v>0</v>
      </c>
    </row>
    <row r="2300" spans="1:25" x14ac:dyDescent="0.25">
      <c r="A2300" s="1" t="s">
        <v>7395</v>
      </c>
      <c r="B2300" s="1" t="s">
        <v>7396</v>
      </c>
      <c r="C2300" s="1" t="str">
        <f>VLOOKUP(B2300,店铺SKU信息!E:F,2,0)</f>
        <v>AGM48999-Purple-2XL</v>
      </c>
      <c r="D2300" s="1" t="s">
        <v>2887</v>
      </c>
      <c r="E2300" s="1" t="s">
        <v>8743</v>
      </c>
      <c r="F2300" s="1" t="s">
        <v>7352</v>
      </c>
      <c r="G2300" s="1">
        <v>11.7</v>
      </c>
      <c r="H2300" s="1">
        <v>9.5</v>
      </c>
      <c r="I2300" s="1">
        <v>1.7</v>
      </c>
      <c r="J2300" s="1" t="s">
        <v>7353</v>
      </c>
      <c r="K2300" s="1">
        <v>0.9</v>
      </c>
      <c r="L2300" s="1" t="s">
        <v>7354</v>
      </c>
      <c r="M2300" s="1">
        <v>0.1091</v>
      </c>
      <c r="N2300" s="1" t="s">
        <v>7355</v>
      </c>
      <c r="O2300" s="1" t="s">
        <v>7356</v>
      </c>
      <c r="P2300" s="1">
        <v>0.26</v>
      </c>
      <c r="Q2300" s="1">
        <v>0</v>
      </c>
      <c r="R2300" s="1">
        <v>2.81E-2</v>
      </c>
      <c r="S2300" s="38">
        <v>43678</v>
      </c>
      <c r="T2300" s="1">
        <v>0.69</v>
      </c>
      <c r="U2300" s="1" t="s">
        <v>7357</v>
      </c>
      <c r="V2300" s="1">
        <v>1.9400000000000001E-2</v>
      </c>
      <c r="W2300" s="1" t="s">
        <v>7358</v>
      </c>
      <c r="X2300" s="1" t="b">
        <v>0</v>
      </c>
      <c r="Y2300" s="1" t="b">
        <v>0</v>
      </c>
    </row>
    <row r="2301" spans="1:25" x14ac:dyDescent="0.25">
      <c r="A2301" s="1" t="s">
        <v>8338</v>
      </c>
      <c r="B2301" s="1" t="s">
        <v>8339</v>
      </c>
      <c r="C2301" s="1" t="str">
        <f>VLOOKUP(B2301,店铺SKU信息!E:F,2,0)</f>
        <v>AGCY1031-Black Stripe-L</v>
      </c>
      <c r="D2301" s="1" t="s">
        <v>3791</v>
      </c>
      <c r="E2301" s="1" t="s">
        <v>8743</v>
      </c>
      <c r="F2301" s="1" t="s">
        <v>7352</v>
      </c>
      <c r="G2301" s="1">
        <v>9.3000000000000007</v>
      </c>
      <c r="H2301" s="1">
        <v>2.2999999999999998</v>
      </c>
      <c r="I2301" s="1">
        <v>1.6</v>
      </c>
      <c r="J2301" s="1" t="s">
        <v>7353</v>
      </c>
      <c r="K2301" s="1">
        <v>0.25</v>
      </c>
      <c r="L2301" s="1" t="s">
        <v>7354</v>
      </c>
      <c r="M2301" s="1">
        <v>1.9800000000000002E-2</v>
      </c>
      <c r="N2301" s="1" t="s">
        <v>7355</v>
      </c>
      <c r="O2301" s="1" t="s">
        <v>7356</v>
      </c>
      <c r="P2301" s="1">
        <v>1</v>
      </c>
      <c r="Q2301" s="1">
        <v>0</v>
      </c>
      <c r="R2301" s="1">
        <v>1.9800000000000002E-2</v>
      </c>
      <c r="S2301" s="38">
        <v>43678</v>
      </c>
      <c r="T2301" s="1">
        <v>0.69</v>
      </c>
      <c r="U2301" s="1" t="s">
        <v>7357</v>
      </c>
      <c r="V2301" s="1">
        <v>1.37E-2</v>
      </c>
      <c r="W2301" s="1" t="s">
        <v>7358</v>
      </c>
      <c r="X2301" s="1" t="b">
        <v>0</v>
      </c>
      <c r="Y2301" s="1" t="b">
        <v>0</v>
      </c>
    </row>
    <row r="2302" spans="1:25" x14ac:dyDescent="0.25">
      <c r="A2302" s="1" t="s">
        <v>8370</v>
      </c>
      <c r="B2302" s="1" t="s">
        <v>8371</v>
      </c>
      <c r="C2302" s="1" t="str">
        <f>VLOOKUP(B2302,店铺SKU信息!E:F,2,0)</f>
        <v>AGCY41166-Black and White-S</v>
      </c>
      <c r="D2302" s="1" t="s">
        <v>8372</v>
      </c>
      <c r="E2302" s="1" t="s">
        <v>8743</v>
      </c>
      <c r="F2302" s="1" t="s">
        <v>7352</v>
      </c>
      <c r="G2302" s="1">
        <v>11</v>
      </c>
      <c r="H2302" s="1">
        <v>9.3000000000000007</v>
      </c>
      <c r="I2302" s="1">
        <v>0.7</v>
      </c>
      <c r="J2302" s="1" t="s">
        <v>7353</v>
      </c>
      <c r="K2302" s="1">
        <v>0.35</v>
      </c>
      <c r="L2302" s="1" t="s">
        <v>7354</v>
      </c>
      <c r="M2302" s="1">
        <v>4.1300000000000003E-2</v>
      </c>
      <c r="N2302" s="1" t="s">
        <v>7355</v>
      </c>
      <c r="O2302" s="1" t="s">
        <v>7356</v>
      </c>
      <c r="P2302" s="1">
        <v>0.1</v>
      </c>
      <c r="Q2302" s="1">
        <v>0</v>
      </c>
      <c r="R2302" s="1">
        <v>4.0000000000000001E-3</v>
      </c>
      <c r="S2302" s="38">
        <v>43678</v>
      </c>
      <c r="T2302" s="1">
        <v>0.69</v>
      </c>
      <c r="U2302" s="1" t="s">
        <v>7357</v>
      </c>
      <c r="V2302" s="1">
        <v>2.8E-3</v>
      </c>
      <c r="W2302" s="1" t="s">
        <v>7358</v>
      </c>
      <c r="X2302" s="1" t="b">
        <v>0</v>
      </c>
      <c r="Y2302" s="1" t="b">
        <v>0</v>
      </c>
    </row>
    <row r="2303" spans="1:25" x14ac:dyDescent="0.25">
      <c r="A2303" s="1" t="s">
        <v>7504</v>
      </c>
      <c r="B2303" s="1" t="s">
        <v>7505</v>
      </c>
      <c r="C2303" s="1" t="str">
        <f>VLOOKUP(B2303,店铺SKU信息!E:F,2,0)</f>
        <v>AGM4896-Navy Blue-XL</v>
      </c>
      <c r="D2303" s="1" t="s">
        <v>4650</v>
      </c>
      <c r="E2303" s="1" t="s">
        <v>8743</v>
      </c>
      <c r="F2303" s="1" t="s">
        <v>7352</v>
      </c>
      <c r="G2303" s="1">
        <v>13.7</v>
      </c>
      <c r="H2303" s="1">
        <v>3.9</v>
      </c>
      <c r="I2303" s="1">
        <v>2.1</v>
      </c>
      <c r="J2303" s="1" t="s">
        <v>7353</v>
      </c>
      <c r="K2303" s="1">
        <v>1.05</v>
      </c>
      <c r="L2303" s="1" t="s">
        <v>7354</v>
      </c>
      <c r="M2303" s="1">
        <v>6.4799999999999996E-2</v>
      </c>
      <c r="N2303" s="1" t="s">
        <v>7355</v>
      </c>
      <c r="O2303" s="1" t="s">
        <v>7356</v>
      </c>
      <c r="P2303" s="1">
        <v>1.68</v>
      </c>
      <c r="Q2303" s="1">
        <v>0</v>
      </c>
      <c r="R2303" s="1">
        <v>0.1087</v>
      </c>
      <c r="S2303" s="38">
        <v>43678</v>
      </c>
      <c r="T2303" s="1">
        <v>0.69</v>
      </c>
      <c r="U2303" s="1" t="s">
        <v>7357</v>
      </c>
      <c r="V2303" s="1">
        <v>7.4999999999999997E-2</v>
      </c>
      <c r="W2303" s="1" t="s">
        <v>7358</v>
      </c>
      <c r="X2303" s="1" t="b">
        <v>0</v>
      </c>
      <c r="Y2303" s="1" t="b">
        <v>0</v>
      </c>
    </row>
    <row r="2304" spans="1:25" x14ac:dyDescent="0.25">
      <c r="A2304" s="1" t="s">
        <v>7456</v>
      </c>
      <c r="B2304" s="1" t="s">
        <v>7457</v>
      </c>
      <c r="C2304" s="1" t="str">
        <f>VLOOKUP(B2304,店铺SKU信息!E:F,2,0)</f>
        <v>AGM48999-Purple-XL</v>
      </c>
      <c r="D2304" s="1" t="s">
        <v>2636</v>
      </c>
      <c r="E2304" s="1" t="s">
        <v>8743</v>
      </c>
      <c r="F2304" s="1" t="s">
        <v>7352</v>
      </c>
      <c r="G2304" s="1">
        <v>11.7</v>
      </c>
      <c r="H2304" s="1">
        <v>9.5</v>
      </c>
      <c r="I2304" s="1">
        <v>1.7</v>
      </c>
      <c r="J2304" s="1" t="s">
        <v>7353</v>
      </c>
      <c r="K2304" s="1">
        <v>0.9</v>
      </c>
      <c r="L2304" s="1" t="s">
        <v>7354</v>
      </c>
      <c r="M2304" s="1">
        <v>0.1091</v>
      </c>
      <c r="N2304" s="1" t="s">
        <v>7355</v>
      </c>
      <c r="O2304" s="1" t="s">
        <v>7356</v>
      </c>
      <c r="P2304" s="1">
        <v>1</v>
      </c>
      <c r="Q2304" s="1">
        <v>0</v>
      </c>
      <c r="R2304" s="1">
        <v>0.1091</v>
      </c>
      <c r="S2304" s="38">
        <v>43678</v>
      </c>
      <c r="T2304" s="1">
        <v>0.69</v>
      </c>
      <c r="U2304" s="1" t="s">
        <v>7357</v>
      </c>
      <c r="V2304" s="1">
        <v>7.5300000000000006E-2</v>
      </c>
      <c r="W2304" s="1" t="s">
        <v>7358</v>
      </c>
      <c r="X2304" s="1" t="b">
        <v>0</v>
      </c>
      <c r="Y2304" s="1" t="b">
        <v>0</v>
      </c>
    </row>
    <row r="2305" spans="1:25" x14ac:dyDescent="0.25">
      <c r="A2305" s="1" t="s">
        <v>7405</v>
      </c>
      <c r="B2305" s="1" t="s">
        <v>7406</v>
      </c>
      <c r="C2305" s="1" t="str">
        <f>VLOOKUP(B2305,店铺SKU信息!E:F,2,0)</f>
        <v>AGM48999-Navy Blue-4XL</v>
      </c>
      <c r="D2305" s="1" t="s">
        <v>6086</v>
      </c>
      <c r="E2305" s="1" t="s">
        <v>8743</v>
      </c>
      <c r="F2305" s="1" t="s">
        <v>7352</v>
      </c>
      <c r="G2305" s="1">
        <v>11.7</v>
      </c>
      <c r="H2305" s="1">
        <v>9.5</v>
      </c>
      <c r="I2305" s="1">
        <v>1.7</v>
      </c>
      <c r="J2305" s="1" t="s">
        <v>7353</v>
      </c>
      <c r="K2305" s="1">
        <v>0.9</v>
      </c>
      <c r="L2305" s="1" t="s">
        <v>7354</v>
      </c>
      <c r="M2305" s="1">
        <v>0.1091</v>
      </c>
      <c r="N2305" s="1" t="s">
        <v>7355</v>
      </c>
      <c r="O2305" s="1" t="s">
        <v>7356</v>
      </c>
      <c r="P2305" s="1">
        <v>1.94</v>
      </c>
      <c r="Q2305" s="1">
        <v>0</v>
      </c>
      <c r="R2305" s="1">
        <v>0.21110000000000001</v>
      </c>
      <c r="S2305" s="38">
        <v>43678</v>
      </c>
      <c r="T2305" s="1">
        <v>0.69</v>
      </c>
      <c r="U2305" s="1" t="s">
        <v>7357</v>
      </c>
      <c r="V2305" s="1">
        <v>0.1457</v>
      </c>
      <c r="W2305" s="1" t="s">
        <v>7358</v>
      </c>
      <c r="X2305" s="1" t="b">
        <v>0</v>
      </c>
      <c r="Y2305" s="1" t="b">
        <v>0</v>
      </c>
    </row>
    <row r="2306" spans="1:25" x14ac:dyDescent="0.25">
      <c r="A2306" s="1" t="s">
        <v>8350</v>
      </c>
      <c r="B2306" s="1" t="s">
        <v>8351</v>
      </c>
      <c r="C2306" s="1" t="str">
        <f>VLOOKUP(B2306,店铺SKU信息!E:F,2,0)</f>
        <v>AGCY6754-White-M</v>
      </c>
      <c r="D2306" s="1" t="s">
        <v>8352</v>
      </c>
      <c r="E2306" s="1" t="s">
        <v>8743</v>
      </c>
      <c r="F2306" s="1" t="s">
        <v>7352</v>
      </c>
      <c r="G2306" s="1">
        <v>9.4</v>
      </c>
      <c r="H2306" s="1">
        <v>5.9</v>
      </c>
      <c r="I2306" s="1">
        <v>2.59</v>
      </c>
      <c r="J2306" s="1" t="s">
        <v>7353</v>
      </c>
      <c r="K2306" s="1">
        <v>0.6</v>
      </c>
      <c r="L2306" s="1" t="s">
        <v>7354</v>
      </c>
      <c r="M2306" s="1">
        <v>8.3199999999999996E-2</v>
      </c>
      <c r="N2306" s="1" t="s">
        <v>7355</v>
      </c>
      <c r="O2306" s="1" t="s">
        <v>7356</v>
      </c>
      <c r="P2306" s="1">
        <v>0.55000000000000004</v>
      </c>
      <c r="Q2306" s="1">
        <v>0.06</v>
      </c>
      <c r="R2306" s="1">
        <v>4.0300000000000002E-2</v>
      </c>
      <c r="S2306" s="38">
        <v>43678</v>
      </c>
      <c r="T2306" s="1">
        <v>0.69</v>
      </c>
      <c r="U2306" s="1" t="s">
        <v>7357</v>
      </c>
      <c r="V2306" s="1">
        <v>2.7799999999999998E-2</v>
      </c>
      <c r="W2306" s="1" t="s">
        <v>7358</v>
      </c>
      <c r="X2306" s="1" t="b">
        <v>0</v>
      </c>
      <c r="Y2306" s="1" t="b">
        <v>0</v>
      </c>
    </row>
    <row r="2307" spans="1:25" x14ac:dyDescent="0.25">
      <c r="A2307" s="1" t="s">
        <v>8562</v>
      </c>
      <c r="B2307" s="1" t="s">
        <v>8563</v>
      </c>
      <c r="C2307" s="1" t="str">
        <f>VLOOKUP(B2307,店铺SKU信息!E:F,2,0)</f>
        <v>AGCY4062-Dark Green-L</v>
      </c>
      <c r="D2307" s="1" t="s">
        <v>8564</v>
      </c>
      <c r="E2307" s="1" t="s">
        <v>8743</v>
      </c>
      <c r="F2307" s="1" t="s">
        <v>7352</v>
      </c>
      <c r="G2307" s="1">
        <v>11.65</v>
      </c>
      <c r="H2307" s="1">
        <v>9.4499999999999993</v>
      </c>
      <c r="I2307" s="1">
        <v>1.25</v>
      </c>
      <c r="J2307" s="1" t="s">
        <v>7353</v>
      </c>
      <c r="K2307" s="1">
        <v>0.28999999999999998</v>
      </c>
      <c r="L2307" s="1" t="s">
        <v>7354</v>
      </c>
      <c r="M2307" s="1">
        <v>7.9500000000000001E-2</v>
      </c>
      <c r="N2307" s="1" t="s">
        <v>7355</v>
      </c>
      <c r="O2307" s="1" t="s">
        <v>7356</v>
      </c>
      <c r="P2307" s="1">
        <v>0.52</v>
      </c>
      <c r="Q2307" s="1">
        <v>0</v>
      </c>
      <c r="R2307" s="1">
        <v>4.1000000000000002E-2</v>
      </c>
      <c r="S2307" s="38">
        <v>43678</v>
      </c>
      <c r="T2307" s="1">
        <v>0.69</v>
      </c>
      <c r="U2307" s="1" t="s">
        <v>7357</v>
      </c>
      <c r="V2307" s="1">
        <v>2.8299999999999999E-2</v>
      </c>
      <c r="W2307" s="1" t="s">
        <v>7358</v>
      </c>
      <c r="X2307" s="1" t="b">
        <v>0</v>
      </c>
      <c r="Y2307" s="1" t="b">
        <v>0</v>
      </c>
    </row>
    <row r="2308" spans="1:25" x14ac:dyDescent="0.25">
      <c r="A2308" s="1" t="s">
        <v>7349</v>
      </c>
      <c r="B2308" s="1" t="s">
        <v>7350</v>
      </c>
      <c r="C2308" s="1" t="str">
        <f>VLOOKUP(B2308,店铺SKU信息!E:F,2,0)</f>
        <v>AGM4896-Black-4XL</v>
      </c>
      <c r="D2308" s="1" t="s">
        <v>2944</v>
      </c>
      <c r="E2308" s="1" t="s">
        <v>8743</v>
      </c>
      <c r="F2308" s="1" t="s">
        <v>7352</v>
      </c>
      <c r="G2308" s="1">
        <v>13.69</v>
      </c>
      <c r="H2308" s="1">
        <v>3.9</v>
      </c>
      <c r="I2308" s="1">
        <v>2.1</v>
      </c>
      <c r="J2308" s="1" t="s">
        <v>7353</v>
      </c>
      <c r="K2308" s="1">
        <v>1.05</v>
      </c>
      <c r="L2308" s="1" t="s">
        <v>7354</v>
      </c>
      <c r="M2308" s="1">
        <v>6.4799999999999996E-2</v>
      </c>
      <c r="N2308" s="1" t="s">
        <v>7355</v>
      </c>
      <c r="O2308" s="1" t="s">
        <v>7356</v>
      </c>
      <c r="P2308" s="1">
        <v>7.42</v>
      </c>
      <c r="Q2308" s="1">
        <v>0</v>
      </c>
      <c r="R2308" s="1">
        <v>0.48089999999999999</v>
      </c>
      <c r="S2308" s="38">
        <v>43678</v>
      </c>
      <c r="T2308" s="1">
        <v>0.69</v>
      </c>
      <c r="U2308" s="1" t="s">
        <v>7357</v>
      </c>
      <c r="V2308" s="1">
        <v>0.33179999999999998</v>
      </c>
      <c r="W2308" s="1" t="s">
        <v>7358</v>
      </c>
      <c r="X2308" s="1" t="b">
        <v>0</v>
      </c>
      <c r="Y2308" s="1" t="b">
        <v>0</v>
      </c>
    </row>
    <row r="2309" spans="1:25" x14ac:dyDescent="0.25">
      <c r="A2309" s="1" t="s">
        <v>8010</v>
      </c>
      <c r="B2309" s="1" t="s">
        <v>8011</v>
      </c>
      <c r="C2309" s="1" t="str">
        <f>VLOOKUP(B2309,店铺SKU信息!E:F,2,0)</f>
        <v>AGM1926-Navy Blue-XL</v>
      </c>
      <c r="D2309" s="1" t="s">
        <v>3572</v>
      </c>
      <c r="E2309" s="1" t="s">
        <v>8743</v>
      </c>
      <c r="F2309" s="1" t="s">
        <v>7352</v>
      </c>
      <c r="G2309" s="1">
        <v>9.5</v>
      </c>
      <c r="H2309" s="1">
        <v>5.19</v>
      </c>
      <c r="I2309" s="1">
        <v>1.59</v>
      </c>
      <c r="J2309" s="1" t="s">
        <v>7353</v>
      </c>
      <c r="K2309" s="1">
        <v>0.75</v>
      </c>
      <c r="L2309" s="1" t="s">
        <v>7354</v>
      </c>
      <c r="M2309" s="1">
        <v>4.5499999999999999E-2</v>
      </c>
      <c r="N2309" s="1" t="s">
        <v>7355</v>
      </c>
      <c r="O2309" s="1" t="s">
        <v>7356</v>
      </c>
      <c r="P2309" s="1">
        <v>5.84</v>
      </c>
      <c r="Q2309" s="1">
        <v>0</v>
      </c>
      <c r="R2309" s="1">
        <v>0.26569999999999999</v>
      </c>
      <c r="S2309" s="38">
        <v>43678</v>
      </c>
      <c r="T2309" s="1">
        <v>0.69</v>
      </c>
      <c r="U2309" s="1" t="s">
        <v>7357</v>
      </c>
      <c r="V2309" s="1">
        <v>0.18329999999999999</v>
      </c>
      <c r="W2309" s="1" t="s">
        <v>7358</v>
      </c>
      <c r="X2309" s="1" t="b">
        <v>0</v>
      </c>
      <c r="Y2309" s="1" t="b">
        <v>0</v>
      </c>
    </row>
    <row r="2310" spans="1:25" x14ac:dyDescent="0.25">
      <c r="A2310" s="1" t="s">
        <v>8705</v>
      </c>
      <c r="B2310" s="1" t="s">
        <v>8706</v>
      </c>
      <c r="C2310" s="1" t="str">
        <f>VLOOKUP(B2310,店铺SKU信息!E:F,2,0)</f>
        <v>AGCY1031-Pink Stripe-XL</v>
      </c>
      <c r="D2310" s="1" t="s">
        <v>8707</v>
      </c>
      <c r="E2310" s="1" t="s">
        <v>8743</v>
      </c>
      <c r="F2310" s="1" t="s">
        <v>7352</v>
      </c>
      <c r="G2310" s="1">
        <v>9.8000000000000007</v>
      </c>
      <c r="H2310" s="1">
        <v>5.4</v>
      </c>
      <c r="I2310" s="1">
        <v>1.5</v>
      </c>
      <c r="J2310" s="1" t="s">
        <v>7353</v>
      </c>
      <c r="K2310" s="1">
        <v>0.35</v>
      </c>
      <c r="L2310" s="1" t="s">
        <v>7354</v>
      </c>
      <c r="M2310" s="1">
        <v>4.5900000000000003E-2</v>
      </c>
      <c r="N2310" s="1" t="s">
        <v>7355</v>
      </c>
      <c r="O2310" s="1" t="s">
        <v>7356</v>
      </c>
      <c r="P2310" s="1">
        <v>1</v>
      </c>
      <c r="Q2310" s="1">
        <v>0</v>
      </c>
      <c r="R2310" s="1">
        <v>4.5900000000000003E-2</v>
      </c>
      <c r="S2310" s="38">
        <v>43678</v>
      </c>
      <c r="T2310" s="1">
        <v>0.69</v>
      </c>
      <c r="U2310" s="1" t="s">
        <v>7357</v>
      </c>
      <c r="V2310" s="1">
        <v>3.1699999999999999E-2</v>
      </c>
      <c r="W2310" s="1" t="s">
        <v>7358</v>
      </c>
      <c r="X2310" s="1" t="b">
        <v>0</v>
      </c>
      <c r="Y2310" s="1" t="b">
        <v>0</v>
      </c>
    </row>
    <row r="2311" spans="1:25" x14ac:dyDescent="0.25">
      <c r="A2311" s="1" t="s">
        <v>7382</v>
      </c>
      <c r="B2311" s="1" t="s">
        <v>7383</v>
      </c>
      <c r="C2311" s="1" t="str">
        <f>VLOOKUP(B2311,店铺SKU信息!E:F,2,0)</f>
        <v>AGM48999-Burgundy-2XL</v>
      </c>
      <c r="D2311" s="1" t="s">
        <v>4034</v>
      </c>
      <c r="E2311" s="1" t="s">
        <v>8743</v>
      </c>
      <c r="F2311" s="1" t="s">
        <v>7352</v>
      </c>
      <c r="G2311" s="1">
        <v>11.7</v>
      </c>
      <c r="H2311" s="1">
        <v>9.5</v>
      </c>
      <c r="I2311" s="1">
        <v>1.7</v>
      </c>
      <c r="J2311" s="1" t="s">
        <v>7353</v>
      </c>
      <c r="K2311" s="1">
        <v>0.9</v>
      </c>
      <c r="L2311" s="1" t="s">
        <v>7354</v>
      </c>
      <c r="M2311" s="1">
        <v>0.1091</v>
      </c>
      <c r="N2311" s="1" t="s">
        <v>7355</v>
      </c>
      <c r="O2311" s="1" t="s">
        <v>7356</v>
      </c>
      <c r="P2311" s="1">
        <v>1.77</v>
      </c>
      <c r="Q2311" s="1">
        <v>0</v>
      </c>
      <c r="R2311" s="1">
        <v>0.19350000000000001</v>
      </c>
      <c r="S2311" s="38">
        <v>43678</v>
      </c>
      <c r="T2311" s="1">
        <v>0.69</v>
      </c>
      <c r="U2311" s="1" t="s">
        <v>7357</v>
      </c>
      <c r="V2311" s="1">
        <v>0.13350000000000001</v>
      </c>
      <c r="W2311" s="1" t="s">
        <v>7358</v>
      </c>
      <c r="X2311" s="1" t="b">
        <v>0</v>
      </c>
      <c r="Y2311" s="1" t="b">
        <v>0</v>
      </c>
    </row>
    <row r="2312" spans="1:25" x14ac:dyDescent="0.25">
      <c r="A2312" s="1" t="s">
        <v>8329</v>
      </c>
      <c r="B2312" s="1" t="s">
        <v>8330</v>
      </c>
      <c r="C2312" s="1" t="str">
        <f>VLOOKUP(B2312,店铺SKU信息!E:F,2,0)</f>
        <v>AGCY49199-Black-L</v>
      </c>
      <c r="D2312" s="1" t="s">
        <v>8331</v>
      </c>
      <c r="E2312" s="1" t="s">
        <v>8743</v>
      </c>
      <c r="F2312" s="1" t="s">
        <v>7352</v>
      </c>
      <c r="G2312" s="1">
        <v>11</v>
      </c>
      <c r="H2312" s="1">
        <v>9</v>
      </c>
      <c r="I2312" s="1">
        <v>0.5</v>
      </c>
      <c r="J2312" s="1" t="s">
        <v>7353</v>
      </c>
      <c r="K2312" s="1">
        <v>0.3</v>
      </c>
      <c r="L2312" s="1" t="s">
        <v>7354</v>
      </c>
      <c r="M2312" s="1">
        <v>2.86E-2</v>
      </c>
      <c r="N2312" s="1" t="s">
        <v>7355</v>
      </c>
      <c r="O2312" s="1" t="s">
        <v>7356</v>
      </c>
      <c r="P2312" s="1">
        <v>0.45</v>
      </c>
      <c r="Q2312" s="1">
        <v>0.06</v>
      </c>
      <c r="R2312" s="1">
        <v>1.11E-2</v>
      </c>
      <c r="S2312" s="38">
        <v>43678</v>
      </c>
      <c r="T2312" s="1">
        <v>0.69</v>
      </c>
      <c r="U2312" s="1" t="s">
        <v>7357</v>
      </c>
      <c r="V2312" s="1">
        <v>7.7000000000000002E-3</v>
      </c>
      <c r="W2312" s="1" t="s">
        <v>7358</v>
      </c>
      <c r="X2312" s="1" t="b">
        <v>0</v>
      </c>
      <c r="Y2312" s="1" t="b">
        <v>0</v>
      </c>
    </row>
    <row r="2313" spans="1:25" x14ac:dyDescent="0.25">
      <c r="A2313" s="1" t="s">
        <v>8327</v>
      </c>
      <c r="B2313" s="1" t="s">
        <v>8328</v>
      </c>
      <c r="C2313" s="1" t="str">
        <f>VLOOKUP(B2313,店铺SKU信息!E:F,2,0)</f>
        <v>AGCY4062-Brown-M</v>
      </c>
      <c r="D2313" s="1" t="s">
        <v>4610</v>
      </c>
      <c r="E2313" s="1" t="s">
        <v>8743</v>
      </c>
      <c r="F2313" s="1" t="s">
        <v>7352</v>
      </c>
      <c r="G2313" s="1">
        <v>11.65</v>
      </c>
      <c r="H2313" s="1">
        <v>9.4499999999999993</v>
      </c>
      <c r="I2313" s="1">
        <v>1.25</v>
      </c>
      <c r="J2313" s="1" t="s">
        <v>7353</v>
      </c>
      <c r="K2313" s="1">
        <v>0.28999999999999998</v>
      </c>
      <c r="L2313" s="1" t="s">
        <v>7354</v>
      </c>
      <c r="M2313" s="1">
        <v>7.9500000000000001E-2</v>
      </c>
      <c r="N2313" s="1" t="s">
        <v>7355</v>
      </c>
      <c r="O2313" s="1" t="s">
        <v>7356</v>
      </c>
      <c r="P2313" s="1">
        <v>0.55000000000000004</v>
      </c>
      <c r="Q2313" s="1">
        <v>0</v>
      </c>
      <c r="R2313" s="1">
        <v>4.36E-2</v>
      </c>
      <c r="S2313" s="38">
        <v>43678</v>
      </c>
      <c r="T2313" s="1">
        <v>0.69</v>
      </c>
      <c r="U2313" s="1" t="s">
        <v>7357</v>
      </c>
      <c r="V2313" s="1">
        <v>3.0099999999999998E-2</v>
      </c>
      <c r="W2313" s="1" t="s">
        <v>7358</v>
      </c>
      <c r="X2313" s="1" t="b">
        <v>0</v>
      </c>
      <c r="Y2313" s="1" t="b">
        <v>0</v>
      </c>
    </row>
    <row r="2314" spans="1:25" x14ac:dyDescent="0.25">
      <c r="A2314" s="1" t="s">
        <v>7380</v>
      </c>
      <c r="B2314" s="1" t="s">
        <v>7381</v>
      </c>
      <c r="C2314" s="1" t="str">
        <f>VLOOKUP(B2314,店铺SKU信息!E:F,2,0)</f>
        <v>AGM4896-Burgundy-4XL</v>
      </c>
      <c r="D2314" s="1" t="s">
        <v>2828</v>
      </c>
      <c r="E2314" s="1" t="s">
        <v>8743</v>
      </c>
      <c r="F2314" s="1" t="s">
        <v>7352</v>
      </c>
      <c r="G2314" s="1">
        <v>13.69</v>
      </c>
      <c r="H2314" s="1">
        <v>3.9</v>
      </c>
      <c r="I2314" s="1">
        <v>2.1</v>
      </c>
      <c r="J2314" s="1" t="s">
        <v>7353</v>
      </c>
      <c r="K2314" s="1">
        <v>1.05</v>
      </c>
      <c r="L2314" s="1" t="s">
        <v>7354</v>
      </c>
      <c r="M2314" s="1">
        <v>6.4799999999999996E-2</v>
      </c>
      <c r="N2314" s="1" t="s">
        <v>7355</v>
      </c>
      <c r="O2314" s="1" t="s">
        <v>7356</v>
      </c>
      <c r="P2314" s="1">
        <v>4.26</v>
      </c>
      <c r="Q2314" s="1">
        <v>0</v>
      </c>
      <c r="R2314" s="1">
        <v>0.27600000000000002</v>
      </c>
      <c r="S2314" s="38">
        <v>43678</v>
      </c>
      <c r="T2314" s="1">
        <v>0.69</v>
      </c>
      <c r="U2314" s="1" t="s">
        <v>7357</v>
      </c>
      <c r="V2314" s="1">
        <v>0.19040000000000001</v>
      </c>
      <c r="W2314" s="1" t="s">
        <v>7358</v>
      </c>
      <c r="X2314" s="1" t="b">
        <v>0</v>
      </c>
      <c r="Y2314" s="1" t="b">
        <v>0</v>
      </c>
    </row>
    <row r="2315" spans="1:25" x14ac:dyDescent="0.25">
      <c r="A2315" s="1" t="s">
        <v>8265</v>
      </c>
      <c r="B2315" s="1" t="s">
        <v>8266</v>
      </c>
      <c r="C2315" s="1" t="str">
        <f>VLOOKUP(B2315,店铺SKU信息!E:F,2,0)</f>
        <v>AGCY6706-Red-L</v>
      </c>
      <c r="D2315" s="1" t="s">
        <v>8267</v>
      </c>
      <c r="E2315" s="1" t="s">
        <v>8758</v>
      </c>
      <c r="F2315" s="1" t="s">
        <v>7352</v>
      </c>
      <c r="G2315" s="1">
        <v>12.25</v>
      </c>
      <c r="H2315" s="1">
        <v>9.65</v>
      </c>
      <c r="I2315" s="1">
        <v>1.8</v>
      </c>
      <c r="J2315" s="1" t="s">
        <v>7353</v>
      </c>
      <c r="K2315" s="1">
        <v>0.51</v>
      </c>
      <c r="L2315" s="1" t="s">
        <v>7354</v>
      </c>
      <c r="M2315" s="1">
        <v>0.1231</v>
      </c>
      <c r="N2315" s="1" t="s">
        <v>7355</v>
      </c>
      <c r="O2315" s="1" t="s">
        <v>7356</v>
      </c>
      <c r="P2315" s="1">
        <v>0.1</v>
      </c>
      <c r="Q2315" s="1">
        <v>0</v>
      </c>
      <c r="R2315" s="1">
        <v>1.1900000000000001E-2</v>
      </c>
      <c r="S2315" s="38">
        <v>43678</v>
      </c>
      <c r="T2315" s="1">
        <v>0.69</v>
      </c>
      <c r="U2315" s="1" t="s">
        <v>7357</v>
      </c>
      <c r="V2315" s="1">
        <v>9.1999999999999998E-3</v>
      </c>
      <c r="W2315" s="1" t="s">
        <v>7358</v>
      </c>
      <c r="X2315" s="1" t="b">
        <v>0</v>
      </c>
      <c r="Y2315" s="1" t="b">
        <v>0</v>
      </c>
    </row>
    <row r="2316" spans="1:25" x14ac:dyDescent="0.25">
      <c r="A2316" s="1" t="s">
        <v>7482</v>
      </c>
      <c r="B2316" s="1" t="s">
        <v>7483</v>
      </c>
      <c r="C2316" s="1" t="str">
        <f>VLOOKUP(B2316,店铺SKU信息!E:F,2,0)</f>
        <v>AGM4896-Blue-3XL</v>
      </c>
      <c r="D2316" s="1" t="s">
        <v>3030</v>
      </c>
      <c r="E2316" s="1" t="s">
        <v>8758</v>
      </c>
      <c r="F2316" s="1" t="s">
        <v>7352</v>
      </c>
      <c r="G2316" s="1">
        <v>13.69</v>
      </c>
      <c r="H2316" s="1">
        <v>3.9</v>
      </c>
      <c r="I2316" s="1">
        <v>2.1</v>
      </c>
      <c r="J2316" s="1" t="s">
        <v>7353</v>
      </c>
      <c r="K2316" s="1">
        <v>1.05</v>
      </c>
      <c r="L2316" s="1" t="s">
        <v>7354</v>
      </c>
      <c r="M2316" s="1">
        <v>6.4799999999999996E-2</v>
      </c>
      <c r="N2316" s="1" t="s">
        <v>7355</v>
      </c>
      <c r="O2316" s="1" t="s">
        <v>7356</v>
      </c>
      <c r="P2316" s="1">
        <v>0.1</v>
      </c>
      <c r="Q2316" s="1">
        <v>0</v>
      </c>
      <c r="R2316" s="1">
        <v>6.3E-3</v>
      </c>
      <c r="S2316" s="38">
        <v>43678</v>
      </c>
      <c r="T2316" s="1">
        <v>0.69</v>
      </c>
      <c r="U2316" s="1" t="s">
        <v>7357</v>
      </c>
      <c r="V2316" s="1">
        <v>4.7999999999999996E-3</v>
      </c>
      <c r="W2316" s="1" t="s">
        <v>7358</v>
      </c>
      <c r="X2316" s="1" t="b">
        <v>0</v>
      </c>
      <c r="Y2316" s="1" t="b">
        <v>0</v>
      </c>
    </row>
    <row r="2317" spans="1:25" x14ac:dyDescent="0.25">
      <c r="A2317" s="1" t="s">
        <v>7731</v>
      </c>
      <c r="B2317" s="1" t="s">
        <v>7732</v>
      </c>
      <c r="C2317" s="1" t="str">
        <f>VLOOKUP(B2317,店铺SKU信息!E:F,2,0)</f>
        <v>AGCY6759-Red-L</v>
      </c>
      <c r="D2317" s="1" t="s">
        <v>7733</v>
      </c>
      <c r="E2317" s="1" t="s">
        <v>8758</v>
      </c>
      <c r="F2317" s="1" t="s">
        <v>7352</v>
      </c>
      <c r="G2317" s="1">
        <v>12.99</v>
      </c>
      <c r="H2317" s="1">
        <v>10.25</v>
      </c>
      <c r="I2317" s="1">
        <v>0.87</v>
      </c>
      <c r="J2317" s="1" t="s">
        <v>7353</v>
      </c>
      <c r="K2317" s="1">
        <v>0.25</v>
      </c>
      <c r="L2317" s="1" t="s">
        <v>7354</v>
      </c>
      <c r="M2317" s="1">
        <v>6.7000000000000004E-2</v>
      </c>
      <c r="N2317" s="1" t="s">
        <v>7355</v>
      </c>
      <c r="O2317" s="1" t="s">
        <v>7356</v>
      </c>
      <c r="P2317" s="1">
        <v>0.13</v>
      </c>
      <c r="Q2317" s="1">
        <v>0</v>
      </c>
      <c r="R2317" s="1">
        <v>8.6E-3</v>
      </c>
      <c r="S2317" s="38">
        <v>43678</v>
      </c>
      <c r="T2317" s="1">
        <v>0.69</v>
      </c>
      <c r="U2317" s="1" t="s">
        <v>7357</v>
      </c>
      <c r="V2317" s="1">
        <v>6.6E-3</v>
      </c>
      <c r="W2317" s="1" t="s">
        <v>7358</v>
      </c>
      <c r="X2317" s="1" t="b">
        <v>0</v>
      </c>
      <c r="Y2317" s="1" t="b">
        <v>0</v>
      </c>
    </row>
    <row r="2318" spans="1:25" x14ac:dyDescent="0.25">
      <c r="A2318" s="1" t="s">
        <v>8050</v>
      </c>
      <c r="B2318" s="1" t="s">
        <v>8051</v>
      </c>
      <c r="C2318" s="1" t="str">
        <f>VLOOKUP(B2318,店铺SKU信息!E:F,2,0)</f>
        <v>AGM48899-Black-2XL</v>
      </c>
      <c r="D2318" s="1" t="s">
        <v>3507</v>
      </c>
      <c r="E2318" s="1" t="s">
        <v>8758</v>
      </c>
      <c r="F2318" s="1" t="s">
        <v>7352</v>
      </c>
      <c r="G2318" s="1">
        <v>12.56</v>
      </c>
      <c r="H2318" s="1">
        <v>9.92</v>
      </c>
      <c r="I2318" s="1">
        <v>0.59</v>
      </c>
      <c r="J2318" s="1" t="s">
        <v>7353</v>
      </c>
      <c r="K2318" s="1">
        <v>0.35</v>
      </c>
      <c r="L2318" s="1" t="s">
        <v>7354</v>
      </c>
      <c r="M2318" s="1">
        <v>4.2599999999999999E-2</v>
      </c>
      <c r="N2318" s="1" t="s">
        <v>7355</v>
      </c>
      <c r="O2318" s="1" t="s">
        <v>7356</v>
      </c>
      <c r="P2318" s="1">
        <v>0.1</v>
      </c>
      <c r="Q2318" s="1">
        <v>0</v>
      </c>
      <c r="R2318" s="1">
        <v>4.1000000000000003E-3</v>
      </c>
      <c r="S2318" s="38">
        <v>43678</v>
      </c>
      <c r="T2318" s="1">
        <v>0.69</v>
      </c>
      <c r="U2318" s="1" t="s">
        <v>7357</v>
      </c>
      <c r="V2318" s="1">
        <v>3.0999999999999999E-3</v>
      </c>
      <c r="W2318" s="1" t="s">
        <v>7358</v>
      </c>
      <c r="X2318" s="1" t="b">
        <v>0</v>
      </c>
      <c r="Y2318" s="1" t="b">
        <v>0</v>
      </c>
    </row>
    <row r="2319" spans="1:25" x14ac:dyDescent="0.25">
      <c r="A2319" s="1" t="s">
        <v>7359</v>
      </c>
      <c r="B2319" s="1" t="s">
        <v>7360</v>
      </c>
      <c r="C2319" s="1" t="str">
        <f>VLOOKUP(B2319,店铺SKU信息!E:F,2,0)</f>
        <v>AGM4896-Black-XL</v>
      </c>
      <c r="D2319" s="1" t="s">
        <v>2897</v>
      </c>
      <c r="E2319" s="1" t="s">
        <v>8758</v>
      </c>
      <c r="F2319" s="1" t="s">
        <v>7352</v>
      </c>
      <c r="G2319" s="1">
        <v>13.69</v>
      </c>
      <c r="H2319" s="1">
        <v>3.9</v>
      </c>
      <c r="I2319" s="1">
        <v>2.1</v>
      </c>
      <c r="J2319" s="1" t="s">
        <v>7353</v>
      </c>
      <c r="K2319" s="1">
        <v>1.05</v>
      </c>
      <c r="L2319" s="1" t="s">
        <v>7354</v>
      </c>
      <c r="M2319" s="1">
        <v>6.4799999999999996E-2</v>
      </c>
      <c r="N2319" s="1" t="s">
        <v>7355</v>
      </c>
      <c r="O2319" s="1" t="s">
        <v>7356</v>
      </c>
      <c r="P2319" s="1">
        <v>0.13</v>
      </c>
      <c r="Q2319" s="1">
        <v>0</v>
      </c>
      <c r="R2319" s="1">
        <v>8.3999999999999995E-3</v>
      </c>
      <c r="S2319" s="38">
        <v>43678</v>
      </c>
      <c r="T2319" s="1">
        <v>0.69</v>
      </c>
      <c r="U2319" s="1" t="s">
        <v>7357</v>
      </c>
      <c r="V2319" s="1">
        <v>6.4000000000000003E-3</v>
      </c>
      <c r="W2319" s="1" t="s">
        <v>7358</v>
      </c>
      <c r="X2319" s="1" t="b">
        <v>0</v>
      </c>
      <c r="Y2319" s="1" t="b">
        <v>0</v>
      </c>
    </row>
    <row r="2320" spans="1:25" x14ac:dyDescent="0.25">
      <c r="A2320" s="1" t="s">
        <v>7519</v>
      </c>
      <c r="B2320" s="1" t="s">
        <v>7520</v>
      </c>
      <c r="C2320" s="1" t="str">
        <f>VLOOKUP(B2320,店铺SKU信息!E:F,2,0)</f>
        <v>AGM42599-Red-2XL</v>
      </c>
      <c r="D2320" s="1" t="s">
        <v>4185</v>
      </c>
      <c r="E2320" s="1" t="s">
        <v>8759</v>
      </c>
      <c r="F2320" s="1" t="s">
        <v>7352</v>
      </c>
      <c r="G2320" s="1">
        <v>12.2</v>
      </c>
      <c r="H2320" s="1">
        <v>9.3000000000000007</v>
      </c>
      <c r="I2320" s="1">
        <v>1.2</v>
      </c>
      <c r="J2320" s="1" t="s">
        <v>7353</v>
      </c>
      <c r="K2320" s="1">
        <v>0.5</v>
      </c>
      <c r="L2320" s="1" t="s">
        <v>7354</v>
      </c>
      <c r="M2320" s="1">
        <v>7.8600000000000003E-2</v>
      </c>
      <c r="N2320" s="1" t="s">
        <v>7355</v>
      </c>
      <c r="O2320" s="1" t="s">
        <v>7356</v>
      </c>
      <c r="P2320" s="1">
        <v>2</v>
      </c>
      <c r="Q2320" s="1">
        <v>0</v>
      </c>
      <c r="R2320" s="1">
        <v>0.15709999999999999</v>
      </c>
      <c r="S2320" s="38">
        <v>43678</v>
      </c>
      <c r="T2320" s="1">
        <v>0.69</v>
      </c>
      <c r="U2320" s="1" t="s">
        <v>7357</v>
      </c>
      <c r="V2320" s="1">
        <v>0.1084</v>
      </c>
      <c r="W2320" s="1" t="s">
        <v>7358</v>
      </c>
      <c r="X2320" s="1" t="b">
        <v>0</v>
      </c>
      <c r="Y2320" s="1" t="b">
        <v>0</v>
      </c>
    </row>
    <row r="2321" spans="1:25" x14ac:dyDescent="0.25">
      <c r="A2321" s="1" t="s">
        <v>8301</v>
      </c>
      <c r="B2321" s="1" t="s">
        <v>8302</v>
      </c>
      <c r="C2321" s="1" t="str">
        <f>VLOOKUP(B2321,店铺SKU信息!E:F,2,0)</f>
        <v>AGCY2379-White-M</v>
      </c>
      <c r="D2321" s="1" t="s">
        <v>3025</v>
      </c>
      <c r="E2321" s="1" t="s">
        <v>8759</v>
      </c>
      <c r="F2321" s="1" t="s">
        <v>7352</v>
      </c>
      <c r="G2321" s="1">
        <v>15.34</v>
      </c>
      <c r="H2321" s="1">
        <v>11.85</v>
      </c>
      <c r="I2321" s="1">
        <v>1.95</v>
      </c>
      <c r="J2321" s="1" t="s">
        <v>7353</v>
      </c>
      <c r="K2321" s="1">
        <v>0.4</v>
      </c>
      <c r="L2321" s="1" t="s">
        <v>7354</v>
      </c>
      <c r="M2321" s="1">
        <v>0.20499999999999999</v>
      </c>
      <c r="N2321" s="1" t="s">
        <v>7355</v>
      </c>
      <c r="O2321" s="1" t="s">
        <v>7356</v>
      </c>
      <c r="P2321" s="1">
        <v>0.03</v>
      </c>
      <c r="Q2321" s="1">
        <v>0</v>
      </c>
      <c r="R2321" s="1">
        <v>6.6E-3</v>
      </c>
      <c r="S2321" s="38">
        <v>43678</v>
      </c>
      <c r="T2321" s="1">
        <v>0.69</v>
      </c>
      <c r="U2321" s="1" t="s">
        <v>7357</v>
      </c>
      <c r="V2321" s="1">
        <v>4.5999999999999999E-3</v>
      </c>
      <c r="W2321" s="1" t="s">
        <v>7358</v>
      </c>
      <c r="X2321" s="1" t="b">
        <v>0</v>
      </c>
      <c r="Y2321" s="1" t="b">
        <v>0</v>
      </c>
    </row>
    <row r="2322" spans="1:25" x14ac:dyDescent="0.25">
      <c r="A2322" s="1" t="s">
        <v>8031</v>
      </c>
      <c r="B2322" s="1" t="s">
        <v>8032</v>
      </c>
      <c r="C2322" s="1" t="str">
        <f>VLOOKUP(B2322,店铺SKU信息!E:F,2,0)</f>
        <v>AGM42599-Army Green-XL</v>
      </c>
      <c r="D2322" s="1" t="s">
        <v>8033</v>
      </c>
      <c r="E2322" s="1" t="s">
        <v>8759</v>
      </c>
      <c r="F2322" s="1" t="s">
        <v>7352</v>
      </c>
      <c r="G2322" s="1">
        <v>12.2</v>
      </c>
      <c r="H2322" s="1">
        <v>9.3000000000000007</v>
      </c>
      <c r="I2322" s="1">
        <v>1.2</v>
      </c>
      <c r="J2322" s="1" t="s">
        <v>7353</v>
      </c>
      <c r="K2322" s="1">
        <v>0.5</v>
      </c>
      <c r="L2322" s="1" t="s">
        <v>7354</v>
      </c>
      <c r="M2322" s="1">
        <v>7.8600000000000003E-2</v>
      </c>
      <c r="N2322" s="1" t="s">
        <v>7355</v>
      </c>
      <c r="O2322" s="1" t="s">
        <v>7356</v>
      </c>
      <c r="P2322" s="1">
        <v>2</v>
      </c>
      <c r="Q2322" s="1">
        <v>0</v>
      </c>
      <c r="R2322" s="1">
        <v>0.15709999999999999</v>
      </c>
      <c r="S2322" s="38">
        <v>43678</v>
      </c>
      <c r="T2322" s="1">
        <v>0.69</v>
      </c>
      <c r="U2322" s="1" t="s">
        <v>7357</v>
      </c>
      <c r="V2322" s="1">
        <v>0.1084</v>
      </c>
      <c r="W2322" s="1" t="s">
        <v>7358</v>
      </c>
      <c r="X2322" s="1" t="b">
        <v>0</v>
      </c>
      <c r="Y2322" s="1" t="b">
        <v>0</v>
      </c>
    </row>
    <row r="2323" spans="1:25" x14ac:dyDescent="0.25">
      <c r="A2323" s="1" t="s">
        <v>7548</v>
      </c>
      <c r="B2323" s="1" t="s">
        <v>7549</v>
      </c>
      <c r="C2323" s="1" t="str">
        <f>VLOOKUP(B2323,店铺SKU信息!E:F,2,0)</f>
        <v>AGM42588-Burgundy-XL</v>
      </c>
      <c r="D2323" s="1" t="s">
        <v>7550</v>
      </c>
      <c r="E2323" s="1" t="s">
        <v>8759</v>
      </c>
      <c r="F2323" s="1" t="s">
        <v>7352</v>
      </c>
      <c r="G2323" s="1">
        <v>12.1</v>
      </c>
      <c r="H2323" s="1">
        <v>8.9</v>
      </c>
      <c r="I2323" s="1">
        <v>2.4</v>
      </c>
      <c r="J2323" s="1" t="s">
        <v>7353</v>
      </c>
      <c r="K2323" s="1">
        <v>1.1499999999999999</v>
      </c>
      <c r="L2323" s="1" t="s">
        <v>7354</v>
      </c>
      <c r="M2323" s="1">
        <v>0.14940000000000001</v>
      </c>
      <c r="N2323" s="1" t="s">
        <v>7355</v>
      </c>
      <c r="O2323" s="1" t="s">
        <v>7356</v>
      </c>
      <c r="P2323" s="1">
        <v>1</v>
      </c>
      <c r="Q2323" s="1">
        <v>0</v>
      </c>
      <c r="R2323" s="1">
        <v>0.14940000000000001</v>
      </c>
      <c r="S2323" s="38">
        <v>43678</v>
      </c>
      <c r="T2323" s="1">
        <v>0.69</v>
      </c>
      <c r="U2323" s="1" t="s">
        <v>7357</v>
      </c>
      <c r="V2323" s="1">
        <v>0.1031</v>
      </c>
      <c r="W2323" s="1" t="s">
        <v>7358</v>
      </c>
      <c r="X2323" s="1" t="b">
        <v>0</v>
      </c>
      <c r="Y2323" s="1" t="b">
        <v>0</v>
      </c>
    </row>
    <row r="2324" spans="1:25" x14ac:dyDescent="0.25">
      <c r="A2324" s="1" t="s">
        <v>7728</v>
      </c>
      <c r="B2324" s="1" t="s">
        <v>7729</v>
      </c>
      <c r="C2324" s="1" t="str">
        <f>VLOOKUP(B2324,店铺SKU信息!E:F,2,0)</f>
        <v>AGCY6812-White-L</v>
      </c>
      <c r="D2324" s="1" t="s">
        <v>7730</v>
      </c>
      <c r="E2324" s="1" t="s">
        <v>8759</v>
      </c>
      <c r="F2324" s="1" t="s">
        <v>7352</v>
      </c>
      <c r="G2324" s="1">
        <v>13.07</v>
      </c>
      <c r="H2324" s="1">
        <v>10.28</v>
      </c>
      <c r="I2324" s="1">
        <v>0.79</v>
      </c>
      <c r="J2324" s="1" t="s">
        <v>7353</v>
      </c>
      <c r="K2324" s="1">
        <v>0.2</v>
      </c>
      <c r="L2324" s="1" t="s">
        <v>7354</v>
      </c>
      <c r="M2324" s="1">
        <v>6.1400000000000003E-2</v>
      </c>
      <c r="N2324" s="1" t="s">
        <v>7355</v>
      </c>
      <c r="O2324" s="1" t="s">
        <v>7356</v>
      </c>
      <c r="P2324" s="1">
        <v>0.57999999999999996</v>
      </c>
      <c r="Q2324" s="1">
        <v>0.16</v>
      </c>
      <c r="R2324" s="1">
        <v>2.58E-2</v>
      </c>
      <c r="S2324" s="38">
        <v>43678</v>
      </c>
      <c r="T2324" s="1">
        <v>0.69</v>
      </c>
      <c r="U2324" s="1" t="s">
        <v>7357</v>
      </c>
      <c r="V2324" s="1">
        <v>1.78E-2</v>
      </c>
      <c r="W2324" s="1" t="s">
        <v>7358</v>
      </c>
      <c r="X2324" s="1" t="b">
        <v>0</v>
      </c>
      <c r="Y2324" s="1" t="b">
        <v>0</v>
      </c>
    </row>
    <row r="2325" spans="1:25" x14ac:dyDescent="0.25">
      <c r="A2325" s="1" t="s">
        <v>7585</v>
      </c>
      <c r="B2325" s="1" t="s">
        <v>7586</v>
      </c>
      <c r="C2325" s="1" t="str">
        <f>VLOOKUP(B2325,店铺SKU信息!E:F,2,0)</f>
        <v>AGCY4117-Black-M</v>
      </c>
      <c r="D2325" s="1" t="s">
        <v>7587</v>
      </c>
      <c r="E2325" s="1" t="s">
        <v>8759</v>
      </c>
      <c r="F2325" s="1" t="s">
        <v>7352</v>
      </c>
      <c r="G2325" s="1">
        <v>11.96</v>
      </c>
      <c r="H2325" s="1">
        <v>9.2100000000000009</v>
      </c>
      <c r="I2325" s="1">
        <v>1.38</v>
      </c>
      <c r="J2325" s="1" t="s">
        <v>7353</v>
      </c>
      <c r="K2325" s="1">
        <v>0.24</v>
      </c>
      <c r="L2325" s="1" t="s">
        <v>7354</v>
      </c>
      <c r="M2325" s="1">
        <v>8.7900000000000006E-2</v>
      </c>
      <c r="N2325" s="1" t="s">
        <v>7355</v>
      </c>
      <c r="O2325" s="1" t="s">
        <v>7356</v>
      </c>
      <c r="P2325" s="1">
        <v>0.03</v>
      </c>
      <c r="Q2325" s="1">
        <v>0</v>
      </c>
      <c r="R2325" s="1">
        <v>2.8E-3</v>
      </c>
      <c r="S2325" s="38">
        <v>43678</v>
      </c>
      <c r="T2325" s="1">
        <v>0.69</v>
      </c>
      <c r="U2325" s="1" t="s">
        <v>7357</v>
      </c>
      <c r="V2325" s="1">
        <v>2E-3</v>
      </c>
      <c r="W2325" s="1" t="s">
        <v>7358</v>
      </c>
      <c r="X2325" s="1" t="b">
        <v>0</v>
      </c>
      <c r="Y2325" s="1" t="b">
        <v>0</v>
      </c>
    </row>
    <row r="2326" spans="1:25" x14ac:dyDescent="0.25">
      <c r="A2326" s="1" t="s">
        <v>7687</v>
      </c>
      <c r="B2326" s="1" t="s">
        <v>7688</v>
      </c>
      <c r="C2326" s="1" t="str">
        <f>VLOOKUP(B2326,店铺SKU信息!E:F,2,0)</f>
        <v>AGCY1031-Red Stripe-XXL</v>
      </c>
      <c r="D2326" s="1" t="s">
        <v>4749</v>
      </c>
      <c r="E2326" s="1" t="s">
        <v>8759</v>
      </c>
      <c r="F2326" s="1" t="s">
        <v>7352</v>
      </c>
      <c r="G2326" s="1">
        <v>12.45</v>
      </c>
      <c r="H2326" s="1">
        <v>9.6999999999999993</v>
      </c>
      <c r="I2326" s="1">
        <v>2</v>
      </c>
      <c r="J2326" s="1" t="s">
        <v>7353</v>
      </c>
      <c r="K2326" s="1">
        <v>0.39</v>
      </c>
      <c r="L2326" s="1" t="s">
        <v>7354</v>
      </c>
      <c r="M2326" s="1">
        <v>0.13980000000000001</v>
      </c>
      <c r="N2326" s="1" t="s">
        <v>7355</v>
      </c>
      <c r="O2326" s="1" t="s">
        <v>7356</v>
      </c>
      <c r="P2326" s="1">
        <v>1</v>
      </c>
      <c r="Q2326" s="1">
        <v>0</v>
      </c>
      <c r="R2326" s="1">
        <v>0.13980000000000001</v>
      </c>
      <c r="S2326" s="38">
        <v>43678</v>
      </c>
      <c r="T2326" s="1">
        <v>0.69</v>
      </c>
      <c r="U2326" s="1" t="s">
        <v>7357</v>
      </c>
      <c r="V2326" s="1">
        <v>9.64E-2</v>
      </c>
      <c r="W2326" s="1" t="s">
        <v>7358</v>
      </c>
      <c r="X2326" s="1" t="b">
        <v>0</v>
      </c>
      <c r="Y2326" s="1" t="b">
        <v>0</v>
      </c>
    </row>
    <row r="2327" spans="1:25" x14ac:dyDescent="0.25">
      <c r="A2327" s="1" t="s">
        <v>8447</v>
      </c>
      <c r="B2327" s="1" t="s">
        <v>8448</v>
      </c>
      <c r="C2327" s="1" t="str">
        <f>VLOOKUP(B2327,店铺SKU信息!E:F,2,0)</f>
        <v>AGM19322-Blue-XL</v>
      </c>
      <c r="D2327" s="1" t="s">
        <v>8449</v>
      </c>
      <c r="E2327" s="1" t="s">
        <v>8759</v>
      </c>
      <c r="F2327" s="1" t="s">
        <v>7352</v>
      </c>
      <c r="G2327" s="1">
        <v>11.3</v>
      </c>
      <c r="H2327" s="1">
        <v>8.9</v>
      </c>
      <c r="I2327" s="1">
        <v>1</v>
      </c>
      <c r="J2327" s="1" t="s">
        <v>7353</v>
      </c>
      <c r="K2327" s="1">
        <v>0.55000000000000004</v>
      </c>
      <c r="L2327" s="1" t="s">
        <v>7354</v>
      </c>
      <c r="M2327" s="1">
        <v>5.8200000000000002E-2</v>
      </c>
      <c r="N2327" s="1" t="s">
        <v>7355</v>
      </c>
      <c r="O2327" s="1" t="s">
        <v>7356</v>
      </c>
      <c r="P2327" s="1">
        <v>2.97</v>
      </c>
      <c r="Q2327" s="1">
        <v>0</v>
      </c>
      <c r="R2327" s="1">
        <v>0.17269999999999999</v>
      </c>
      <c r="S2327" s="38">
        <v>43678</v>
      </c>
      <c r="T2327" s="1">
        <v>0.69</v>
      </c>
      <c r="U2327" s="1" t="s">
        <v>7357</v>
      </c>
      <c r="V2327" s="1">
        <v>0.1192</v>
      </c>
      <c r="W2327" s="1" t="s">
        <v>7358</v>
      </c>
      <c r="X2327" s="1" t="b">
        <v>0</v>
      </c>
      <c r="Y2327" s="1" t="b">
        <v>0</v>
      </c>
    </row>
    <row r="2328" spans="1:25" x14ac:dyDescent="0.25">
      <c r="A2328" s="1" t="s">
        <v>7892</v>
      </c>
      <c r="B2328" s="1" t="s">
        <v>7893</v>
      </c>
      <c r="C2328" s="1" t="str">
        <f>VLOOKUP(B2328,店铺SKU信息!E:F,2,0)</f>
        <v>AGM42588-Black-4XL</v>
      </c>
      <c r="D2328" s="1" t="s">
        <v>7894</v>
      </c>
      <c r="E2328" s="1" t="s">
        <v>8759</v>
      </c>
      <c r="F2328" s="1" t="s">
        <v>7352</v>
      </c>
      <c r="G2328" s="1">
        <v>12.1</v>
      </c>
      <c r="H2328" s="1">
        <v>8.9</v>
      </c>
      <c r="I2328" s="1">
        <v>2.4</v>
      </c>
      <c r="J2328" s="1" t="s">
        <v>7353</v>
      </c>
      <c r="K2328" s="1">
        <v>1.1499999999999999</v>
      </c>
      <c r="L2328" s="1" t="s">
        <v>7354</v>
      </c>
      <c r="M2328" s="1">
        <v>0.14960000000000001</v>
      </c>
      <c r="N2328" s="1" t="s">
        <v>7355</v>
      </c>
      <c r="O2328" s="1" t="s">
        <v>7356</v>
      </c>
      <c r="P2328" s="1">
        <v>4</v>
      </c>
      <c r="Q2328" s="1">
        <v>0</v>
      </c>
      <c r="R2328" s="1">
        <v>0.59830000000000005</v>
      </c>
      <c r="S2328" s="38">
        <v>43678</v>
      </c>
      <c r="T2328" s="1">
        <v>0.69</v>
      </c>
      <c r="U2328" s="1" t="s">
        <v>7357</v>
      </c>
      <c r="V2328" s="1">
        <v>0.4128</v>
      </c>
      <c r="W2328" s="1" t="s">
        <v>7358</v>
      </c>
      <c r="X2328" s="1" t="b">
        <v>0</v>
      </c>
      <c r="Y2328" s="1" t="b">
        <v>0</v>
      </c>
    </row>
    <row r="2329" spans="1:25" x14ac:dyDescent="0.25">
      <c r="A2329" s="1" t="s">
        <v>8760</v>
      </c>
      <c r="B2329" s="1" t="s">
        <v>8761</v>
      </c>
      <c r="C2329" s="1" t="str">
        <f>VLOOKUP(B2329,店铺SKU信息!E:F,2,0)</f>
        <v>AGCY1405-White-S</v>
      </c>
      <c r="D2329" s="1" t="s">
        <v>8762</v>
      </c>
      <c r="E2329" s="1" t="s">
        <v>8759</v>
      </c>
      <c r="F2329" s="1" t="s">
        <v>7352</v>
      </c>
      <c r="G2329" s="1">
        <v>13.07</v>
      </c>
      <c r="H2329" s="1">
        <v>10.28</v>
      </c>
      <c r="I2329" s="1">
        <v>0.79</v>
      </c>
      <c r="J2329" s="1" t="s">
        <v>7353</v>
      </c>
      <c r="K2329" s="1">
        <v>0.2</v>
      </c>
      <c r="L2329" s="1" t="s">
        <v>7354</v>
      </c>
      <c r="M2329" s="1">
        <v>6.1400000000000003E-2</v>
      </c>
      <c r="N2329" s="1" t="s">
        <v>7355</v>
      </c>
      <c r="O2329" s="1" t="s">
        <v>7356</v>
      </c>
      <c r="P2329" s="1">
        <v>0.23</v>
      </c>
      <c r="Q2329" s="1">
        <v>0.19</v>
      </c>
      <c r="R2329" s="1">
        <v>2E-3</v>
      </c>
      <c r="S2329" s="38">
        <v>43678</v>
      </c>
      <c r="T2329" s="1">
        <v>0.69</v>
      </c>
      <c r="U2329" s="1" t="s">
        <v>7357</v>
      </c>
      <c r="V2329" s="1">
        <v>1.4E-3</v>
      </c>
      <c r="W2329" s="1" t="s">
        <v>7358</v>
      </c>
      <c r="X2329" s="1" t="b">
        <v>0</v>
      </c>
      <c r="Y2329" s="1" t="b">
        <v>0</v>
      </c>
    </row>
    <row r="2330" spans="1:25" x14ac:dyDescent="0.25">
      <c r="A2330" s="1" t="s">
        <v>8164</v>
      </c>
      <c r="B2330" s="1" t="s">
        <v>8165</v>
      </c>
      <c r="C2330" s="1" t="str">
        <f>VLOOKUP(B2330,店铺SKU信息!E:F,2,0)</f>
        <v>AGM42599-Black-2XL</v>
      </c>
      <c r="D2330" s="1" t="s">
        <v>8166</v>
      </c>
      <c r="E2330" s="1" t="s">
        <v>8759</v>
      </c>
      <c r="F2330" s="1" t="s">
        <v>7352</v>
      </c>
      <c r="G2330" s="1">
        <v>12.2</v>
      </c>
      <c r="H2330" s="1">
        <v>9.3000000000000007</v>
      </c>
      <c r="I2330" s="1">
        <v>1.2</v>
      </c>
      <c r="J2330" s="1" t="s">
        <v>7353</v>
      </c>
      <c r="K2330" s="1">
        <v>0.5</v>
      </c>
      <c r="L2330" s="1" t="s">
        <v>7354</v>
      </c>
      <c r="M2330" s="1">
        <v>7.8600000000000003E-2</v>
      </c>
      <c r="N2330" s="1" t="s">
        <v>7355</v>
      </c>
      <c r="O2330" s="1" t="s">
        <v>7356</v>
      </c>
      <c r="P2330" s="1">
        <v>8</v>
      </c>
      <c r="Q2330" s="1">
        <v>0</v>
      </c>
      <c r="R2330" s="1">
        <v>0.62849999999999995</v>
      </c>
      <c r="S2330" s="38">
        <v>43678</v>
      </c>
      <c r="T2330" s="1">
        <v>0.69</v>
      </c>
      <c r="U2330" s="1" t="s">
        <v>7357</v>
      </c>
      <c r="V2330" s="1">
        <v>0.43359999999999999</v>
      </c>
      <c r="W2330" s="1" t="s">
        <v>7358</v>
      </c>
      <c r="X2330" s="1" t="b">
        <v>0</v>
      </c>
      <c r="Y2330" s="1" t="b">
        <v>0</v>
      </c>
    </row>
    <row r="2331" spans="1:25" x14ac:dyDescent="0.25">
      <c r="A2331" s="1" t="s">
        <v>7521</v>
      </c>
      <c r="B2331" s="1" t="s">
        <v>7522</v>
      </c>
      <c r="C2331" s="1" t="str">
        <f>VLOOKUP(B2331,店铺SKU信息!E:F,2,0)</f>
        <v>AGM42644-White Stripe-4XL</v>
      </c>
      <c r="D2331" s="1" t="s">
        <v>7523</v>
      </c>
      <c r="E2331" s="1" t="s">
        <v>8759</v>
      </c>
      <c r="F2331" s="1" t="s">
        <v>7352</v>
      </c>
      <c r="G2331" s="1">
        <v>12.7</v>
      </c>
      <c r="H2331" s="1">
        <v>9.9</v>
      </c>
      <c r="I2331" s="1">
        <v>0.8</v>
      </c>
      <c r="J2331" s="1" t="s">
        <v>7353</v>
      </c>
      <c r="K2331" s="1">
        <v>0.65</v>
      </c>
      <c r="L2331" s="1" t="s">
        <v>7354</v>
      </c>
      <c r="M2331" s="1">
        <v>5.8099999999999999E-2</v>
      </c>
      <c r="N2331" s="1" t="s">
        <v>7355</v>
      </c>
      <c r="O2331" s="1" t="s">
        <v>7356</v>
      </c>
      <c r="P2331" s="1">
        <v>0.61</v>
      </c>
      <c r="Q2331" s="1">
        <v>0</v>
      </c>
      <c r="R2331" s="1">
        <v>3.56E-2</v>
      </c>
      <c r="S2331" s="38">
        <v>43678</v>
      </c>
      <c r="T2331" s="1">
        <v>0.69</v>
      </c>
      <c r="U2331" s="1" t="s">
        <v>7357</v>
      </c>
      <c r="V2331" s="1">
        <v>2.46E-2</v>
      </c>
      <c r="W2331" s="1" t="s">
        <v>7358</v>
      </c>
      <c r="X2331" s="1" t="b">
        <v>0</v>
      </c>
      <c r="Y2331" s="1" t="b">
        <v>0</v>
      </c>
    </row>
    <row r="2332" spans="1:25" x14ac:dyDescent="0.25">
      <c r="A2332" s="1" t="s">
        <v>8044</v>
      </c>
      <c r="B2332" s="1" t="s">
        <v>8045</v>
      </c>
      <c r="C2332" s="1" t="str">
        <f>VLOOKUP(B2332,店铺SKU信息!E:F,2,0)</f>
        <v>AGM19377-Blue-2XL</v>
      </c>
      <c r="D2332" s="1" t="s">
        <v>8046</v>
      </c>
      <c r="E2332" s="1" t="s">
        <v>8759</v>
      </c>
      <c r="F2332" s="1" t="s">
        <v>7352</v>
      </c>
      <c r="G2332" s="1">
        <v>12.68</v>
      </c>
      <c r="H2332" s="1">
        <v>10.19</v>
      </c>
      <c r="I2332" s="1">
        <v>1.18</v>
      </c>
      <c r="J2332" s="1" t="s">
        <v>7353</v>
      </c>
      <c r="K2332" s="1">
        <v>0.4</v>
      </c>
      <c r="L2332" s="1" t="s">
        <v>7354</v>
      </c>
      <c r="M2332" s="1">
        <v>8.8300000000000003E-2</v>
      </c>
      <c r="N2332" s="1" t="s">
        <v>7355</v>
      </c>
      <c r="O2332" s="1" t="s">
        <v>7356</v>
      </c>
      <c r="P2332" s="1">
        <v>2</v>
      </c>
      <c r="Q2332" s="1">
        <v>0</v>
      </c>
      <c r="R2332" s="1">
        <v>0.17660000000000001</v>
      </c>
      <c r="S2332" s="38">
        <v>43678</v>
      </c>
      <c r="T2332" s="1">
        <v>0.69</v>
      </c>
      <c r="U2332" s="1" t="s">
        <v>7357</v>
      </c>
      <c r="V2332" s="1">
        <v>0.12189999999999999</v>
      </c>
      <c r="W2332" s="1" t="s">
        <v>7358</v>
      </c>
      <c r="X2332" s="1" t="b">
        <v>0</v>
      </c>
      <c r="Y2332" s="1" t="b">
        <v>0</v>
      </c>
    </row>
    <row r="2333" spans="1:25" x14ac:dyDescent="0.25">
      <c r="A2333" s="1" t="s">
        <v>7821</v>
      </c>
      <c r="B2333" s="1" t="s">
        <v>7822</v>
      </c>
      <c r="C2333" s="1" t="str">
        <f>VLOOKUP(B2333,店铺SKU信息!E:F,2,0)</f>
        <v>AGM42544-Burgundy-4XL</v>
      </c>
      <c r="D2333" s="1" t="s">
        <v>7823</v>
      </c>
      <c r="E2333" s="1" t="s">
        <v>8759</v>
      </c>
      <c r="F2333" s="1" t="s">
        <v>7352</v>
      </c>
      <c r="G2333" s="1">
        <v>12.8</v>
      </c>
      <c r="H2333" s="1">
        <v>6</v>
      </c>
      <c r="I2333" s="1">
        <v>2.4</v>
      </c>
      <c r="J2333" s="1" t="s">
        <v>7353</v>
      </c>
      <c r="K2333" s="1">
        <v>0.6</v>
      </c>
      <c r="L2333" s="1" t="s">
        <v>7354</v>
      </c>
      <c r="M2333" s="1">
        <v>0.1066</v>
      </c>
      <c r="N2333" s="1" t="s">
        <v>7355</v>
      </c>
      <c r="O2333" s="1" t="s">
        <v>7356</v>
      </c>
      <c r="P2333" s="1">
        <v>1</v>
      </c>
      <c r="Q2333" s="1">
        <v>0</v>
      </c>
      <c r="R2333" s="1">
        <v>0.1066</v>
      </c>
      <c r="S2333" s="38">
        <v>43678</v>
      </c>
      <c r="T2333" s="1">
        <v>0.69</v>
      </c>
      <c r="U2333" s="1" t="s">
        <v>7357</v>
      </c>
      <c r="V2333" s="1">
        <v>7.3499999999999996E-2</v>
      </c>
      <c r="W2333" s="1" t="s">
        <v>7358</v>
      </c>
      <c r="X2333" s="1" t="b">
        <v>0</v>
      </c>
      <c r="Y2333" s="1" t="b">
        <v>0</v>
      </c>
    </row>
    <row r="2334" spans="1:25" x14ac:dyDescent="0.25">
      <c r="A2334" s="1" t="s">
        <v>8419</v>
      </c>
      <c r="B2334" s="1" t="s">
        <v>8420</v>
      </c>
      <c r="C2334" s="1" t="str">
        <f>VLOOKUP(B2334,店铺SKU信息!E:F,2,0)</f>
        <v>AGCY6769-Red-M</v>
      </c>
      <c r="D2334" s="1" t="s">
        <v>8421</v>
      </c>
      <c r="E2334" s="1" t="s">
        <v>8759</v>
      </c>
      <c r="F2334" s="1" t="s">
        <v>7352</v>
      </c>
      <c r="G2334" s="1">
        <v>12.99</v>
      </c>
      <c r="H2334" s="1">
        <v>10.25</v>
      </c>
      <c r="I2334" s="1">
        <v>0.87</v>
      </c>
      <c r="J2334" s="1" t="s">
        <v>7353</v>
      </c>
      <c r="K2334" s="1">
        <v>0.25</v>
      </c>
      <c r="L2334" s="1" t="s">
        <v>7354</v>
      </c>
      <c r="M2334" s="1">
        <v>6.7000000000000004E-2</v>
      </c>
      <c r="N2334" s="1" t="s">
        <v>7355</v>
      </c>
      <c r="O2334" s="1" t="s">
        <v>7356</v>
      </c>
      <c r="P2334" s="1">
        <v>0.23</v>
      </c>
      <c r="Q2334" s="1">
        <v>0.19</v>
      </c>
      <c r="R2334" s="1">
        <v>2.2000000000000001E-3</v>
      </c>
      <c r="S2334" s="38">
        <v>43678</v>
      </c>
      <c r="T2334" s="1">
        <v>0.69</v>
      </c>
      <c r="U2334" s="1" t="s">
        <v>7357</v>
      </c>
      <c r="V2334" s="1">
        <v>1.5E-3</v>
      </c>
      <c r="W2334" s="1" t="s">
        <v>7358</v>
      </c>
      <c r="X2334" s="1" t="b">
        <v>0</v>
      </c>
      <c r="Y2334" s="1" t="b">
        <v>0</v>
      </c>
    </row>
    <row r="2335" spans="1:25" x14ac:dyDescent="0.25">
      <c r="A2335" s="1" t="s">
        <v>8069</v>
      </c>
      <c r="B2335" s="1" t="s">
        <v>8070</v>
      </c>
      <c r="C2335" s="1" t="str">
        <f>VLOOKUP(B2335,店铺SKU信息!E:F,2,0)</f>
        <v>AGM42599-Red-XL</v>
      </c>
      <c r="D2335" s="1" t="s">
        <v>8071</v>
      </c>
      <c r="E2335" s="1" t="s">
        <v>8759</v>
      </c>
      <c r="F2335" s="1" t="s">
        <v>7352</v>
      </c>
      <c r="G2335" s="1">
        <v>12.2</v>
      </c>
      <c r="H2335" s="1">
        <v>9.3000000000000007</v>
      </c>
      <c r="I2335" s="1">
        <v>1.2</v>
      </c>
      <c r="J2335" s="1" t="s">
        <v>7353</v>
      </c>
      <c r="K2335" s="1">
        <v>0.5</v>
      </c>
      <c r="L2335" s="1" t="s">
        <v>7354</v>
      </c>
      <c r="M2335" s="1">
        <v>7.8600000000000003E-2</v>
      </c>
      <c r="N2335" s="1" t="s">
        <v>7355</v>
      </c>
      <c r="O2335" s="1" t="s">
        <v>7356</v>
      </c>
      <c r="P2335" s="1">
        <v>2</v>
      </c>
      <c r="Q2335" s="1">
        <v>0</v>
      </c>
      <c r="R2335" s="1">
        <v>0.15709999999999999</v>
      </c>
      <c r="S2335" s="38">
        <v>43678</v>
      </c>
      <c r="T2335" s="1">
        <v>0.69</v>
      </c>
      <c r="U2335" s="1" t="s">
        <v>7357</v>
      </c>
      <c r="V2335" s="1">
        <v>0.1084</v>
      </c>
      <c r="W2335" s="1" t="s">
        <v>7358</v>
      </c>
      <c r="X2335" s="1" t="b">
        <v>0</v>
      </c>
      <c r="Y2335" s="1" t="b">
        <v>0</v>
      </c>
    </row>
    <row r="2336" spans="1:25" x14ac:dyDescent="0.25">
      <c r="A2336" s="1" t="s">
        <v>7941</v>
      </c>
      <c r="B2336" s="1" t="s">
        <v>7942</v>
      </c>
      <c r="C2336" s="1" t="str">
        <f>VLOOKUP(B2336,店铺SKU信息!E:F,2,0)</f>
        <v>AGM19333-Pink-XL</v>
      </c>
      <c r="D2336" s="1" t="s">
        <v>7943</v>
      </c>
      <c r="E2336" s="1" t="s">
        <v>8759</v>
      </c>
      <c r="F2336" s="1" t="s">
        <v>7352</v>
      </c>
      <c r="G2336" s="1">
        <v>12.4</v>
      </c>
      <c r="H2336" s="1">
        <v>9.6</v>
      </c>
      <c r="I2336" s="1">
        <v>0.6</v>
      </c>
      <c r="J2336" s="1" t="s">
        <v>7353</v>
      </c>
      <c r="K2336" s="1">
        <v>0.3</v>
      </c>
      <c r="L2336" s="1" t="s">
        <v>7354</v>
      </c>
      <c r="M2336" s="1">
        <v>4.1300000000000003E-2</v>
      </c>
      <c r="N2336" s="1" t="s">
        <v>7355</v>
      </c>
      <c r="O2336" s="1" t="s">
        <v>7356</v>
      </c>
      <c r="P2336" s="1">
        <v>5.48</v>
      </c>
      <c r="Q2336" s="1">
        <v>0</v>
      </c>
      <c r="R2336" s="1">
        <v>0.22670000000000001</v>
      </c>
      <c r="S2336" s="38">
        <v>43678</v>
      </c>
      <c r="T2336" s="1">
        <v>0.69</v>
      </c>
      <c r="U2336" s="1" t="s">
        <v>7357</v>
      </c>
      <c r="V2336" s="1">
        <v>0.15640000000000001</v>
      </c>
      <c r="W2336" s="1" t="s">
        <v>7358</v>
      </c>
      <c r="X2336" s="1" t="b">
        <v>0</v>
      </c>
      <c r="Y2336" s="1" t="b">
        <v>0</v>
      </c>
    </row>
    <row r="2337" spans="1:25" x14ac:dyDescent="0.25">
      <c r="A2337" s="1" t="s">
        <v>7517</v>
      </c>
      <c r="B2337" s="1" t="s">
        <v>7518</v>
      </c>
      <c r="C2337" s="1" t="str">
        <f>VLOOKUP(B2337,店铺SKU信息!E:F,2,0)</f>
        <v>AGM42544-Black-XL</v>
      </c>
      <c r="D2337" s="1" t="s">
        <v>5907</v>
      </c>
      <c r="E2337" s="1" t="s">
        <v>8759</v>
      </c>
      <c r="F2337" s="1" t="s">
        <v>7352</v>
      </c>
      <c r="G2337" s="1">
        <v>12.8</v>
      </c>
      <c r="H2337" s="1">
        <v>6</v>
      </c>
      <c r="I2337" s="1">
        <v>2.4</v>
      </c>
      <c r="J2337" s="1" t="s">
        <v>7353</v>
      </c>
      <c r="K2337" s="1">
        <v>0.6</v>
      </c>
      <c r="L2337" s="1" t="s">
        <v>7354</v>
      </c>
      <c r="M2337" s="1">
        <v>0.1066</v>
      </c>
      <c r="N2337" s="1" t="s">
        <v>7355</v>
      </c>
      <c r="O2337" s="1" t="s">
        <v>7356</v>
      </c>
      <c r="P2337" s="1">
        <v>1</v>
      </c>
      <c r="Q2337" s="1">
        <v>0</v>
      </c>
      <c r="R2337" s="1">
        <v>0.1066</v>
      </c>
      <c r="S2337" s="38">
        <v>43678</v>
      </c>
      <c r="T2337" s="1">
        <v>0.69</v>
      </c>
      <c r="U2337" s="1" t="s">
        <v>7357</v>
      </c>
      <c r="V2337" s="1">
        <v>7.3499999999999996E-2</v>
      </c>
      <c r="W2337" s="1" t="s">
        <v>7358</v>
      </c>
      <c r="X2337" s="1" t="b">
        <v>0</v>
      </c>
      <c r="Y2337" s="1" t="b">
        <v>0</v>
      </c>
    </row>
    <row r="2338" spans="1:25" x14ac:dyDescent="0.25">
      <c r="A2338" s="1" t="s">
        <v>8146</v>
      </c>
      <c r="B2338" s="1" t="s">
        <v>8147</v>
      </c>
      <c r="C2338" s="1" t="str">
        <f>VLOOKUP(B2338,店铺SKU信息!E:F,2,0)</f>
        <v>AGM42566-Purple-XL</v>
      </c>
      <c r="D2338" s="1" t="s">
        <v>8148</v>
      </c>
      <c r="E2338" s="1" t="s">
        <v>8759</v>
      </c>
      <c r="F2338" s="1" t="s">
        <v>7352</v>
      </c>
      <c r="G2338" s="1">
        <v>10.5</v>
      </c>
      <c r="H2338" s="1">
        <v>3.8</v>
      </c>
      <c r="I2338" s="1">
        <v>2.2999999999999998</v>
      </c>
      <c r="J2338" s="1" t="s">
        <v>7353</v>
      </c>
      <c r="K2338" s="1">
        <v>0.6</v>
      </c>
      <c r="L2338" s="1" t="s">
        <v>7354</v>
      </c>
      <c r="M2338" s="1">
        <v>5.3100000000000001E-2</v>
      </c>
      <c r="N2338" s="1" t="s">
        <v>7355</v>
      </c>
      <c r="O2338" s="1" t="s">
        <v>7356</v>
      </c>
      <c r="P2338" s="1">
        <v>0.13</v>
      </c>
      <c r="Q2338" s="1">
        <v>0</v>
      </c>
      <c r="R2338" s="1">
        <v>6.7999999999999996E-3</v>
      </c>
      <c r="S2338" s="38">
        <v>43678</v>
      </c>
      <c r="T2338" s="1">
        <v>0.69</v>
      </c>
      <c r="U2338" s="1" t="s">
        <v>7357</v>
      </c>
      <c r="V2338" s="1">
        <v>4.7000000000000002E-3</v>
      </c>
      <c r="W2338" s="1" t="s">
        <v>7358</v>
      </c>
      <c r="X2338" s="1" t="b">
        <v>0</v>
      </c>
      <c r="Y2338" s="1" t="b">
        <v>0</v>
      </c>
    </row>
    <row r="2339" spans="1:25" x14ac:dyDescent="0.25">
      <c r="A2339" s="1" t="s">
        <v>7363</v>
      </c>
      <c r="B2339" s="1" t="s">
        <v>7364</v>
      </c>
      <c r="C2339" s="1" t="str">
        <f>VLOOKUP(B2339,店铺SKU信息!E:F,2,0)</f>
        <v>AGCY6749-Red-M</v>
      </c>
      <c r="D2339" s="1" t="s">
        <v>3502</v>
      </c>
      <c r="E2339" s="1" t="s">
        <v>8759</v>
      </c>
      <c r="F2339" s="1" t="s">
        <v>7352</v>
      </c>
      <c r="G2339" s="1">
        <v>13.07</v>
      </c>
      <c r="H2339" s="1">
        <v>10.28</v>
      </c>
      <c r="I2339" s="1">
        <v>0.79</v>
      </c>
      <c r="J2339" s="1" t="s">
        <v>7353</v>
      </c>
      <c r="K2339" s="1">
        <v>0.2</v>
      </c>
      <c r="L2339" s="1" t="s">
        <v>7354</v>
      </c>
      <c r="M2339" s="1">
        <v>6.1400000000000003E-2</v>
      </c>
      <c r="N2339" s="1" t="s">
        <v>7355</v>
      </c>
      <c r="O2339" s="1" t="s">
        <v>7356</v>
      </c>
      <c r="P2339" s="1">
        <v>0.03</v>
      </c>
      <c r="Q2339" s="1">
        <v>0</v>
      </c>
      <c r="R2339" s="1">
        <v>2E-3</v>
      </c>
      <c r="S2339" s="38">
        <v>43678</v>
      </c>
      <c r="T2339" s="1">
        <v>0.69</v>
      </c>
      <c r="U2339" s="1" t="s">
        <v>7357</v>
      </c>
      <c r="V2339" s="1">
        <v>1.4E-3</v>
      </c>
      <c r="W2339" s="1" t="s">
        <v>7358</v>
      </c>
      <c r="X2339" s="1" t="b">
        <v>0</v>
      </c>
      <c r="Y2339" s="1" t="b">
        <v>0</v>
      </c>
    </row>
    <row r="2340" spans="1:25" x14ac:dyDescent="0.25">
      <c r="A2340" s="1" t="s">
        <v>8394</v>
      </c>
      <c r="B2340" s="1" t="s">
        <v>8395</v>
      </c>
      <c r="C2340" s="1" t="str">
        <f>VLOOKUP(B2340,店铺SKU信息!E:F,2,0)</f>
        <v>AGCY6705-Black-L</v>
      </c>
      <c r="D2340" s="1" t="s">
        <v>8396</v>
      </c>
      <c r="E2340" s="1" t="s">
        <v>8759</v>
      </c>
      <c r="F2340" s="1" t="s">
        <v>7352</v>
      </c>
      <c r="G2340" s="1">
        <v>12.25</v>
      </c>
      <c r="H2340" s="1">
        <v>9.65</v>
      </c>
      <c r="I2340" s="1">
        <v>1.8</v>
      </c>
      <c r="J2340" s="1" t="s">
        <v>7353</v>
      </c>
      <c r="K2340" s="1">
        <v>0.51</v>
      </c>
      <c r="L2340" s="1" t="s">
        <v>7354</v>
      </c>
      <c r="M2340" s="1">
        <v>0.1231</v>
      </c>
      <c r="N2340" s="1" t="s">
        <v>7355</v>
      </c>
      <c r="O2340" s="1" t="s">
        <v>7356</v>
      </c>
      <c r="P2340" s="1">
        <v>0.57999999999999996</v>
      </c>
      <c r="Q2340" s="1">
        <v>0.16</v>
      </c>
      <c r="R2340" s="1">
        <v>5.16E-2</v>
      </c>
      <c r="S2340" s="38">
        <v>43678</v>
      </c>
      <c r="T2340" s="1">
        <v>0.69</v>
      </c>
      <c r="U2340" s="1" t="s">
        <v>7357</v>
      </c>
      <c r="V2340" s="1">
        <v>3.56E-2</v>
      </c>
      <c r="W2340" s="1" t="s">
        <v>7358</v>
      </c>
      <c r="X2340" s="1" t="b">
        <v>0</v>
      </c>
      <c r="Y2340" s="1" t="b">
        <v>0</v>
      </c>
    </row>
    <row r="2341" spans="1:25" x14ac:dyDescent="0.25">
      <c r="A2341" s="1" t="s">
        <v>7432</v>
      </c>
      <c r="B2341" s="1" t="s">
        <v>7433</v>
      </c>
      <c r="C2341" s="1" t="str">
        <f>VLOOKUP(B2341,店铺SKU信息!E:F,2,0)</f>
        <v>AGM4896-Red-XL</v>
      </c>
      <c r="D2341" s="1" t="s">
        <v>3164</v>
      </c>
      <c r="E2341" s="1" t="s">
        <v>8759</v>
      </c>
      <c r="F2341" s="1" t="s">
        <v>7352</v>
      </c>
      <c r="G2341" s="1">
        <v>13.7</v>
      </c>
      <c r="H2341" s="1">
        <v>3.9</v>
      </c>
      <c r="I2341" s="1">
        <v>2.1</v>
      </c>
      <c r="J2341" s="1" t="s">
        <v>7353</v>
      </c>
      <c r="K2341" s="1">
        <v>1.05</v>
      </c>
      <c r="L2341" s="1" t="s">
        <v>7354</v>
      </c>
      <c r="M2341" s="1">
        <v>6.4799999999999996E-2</v>
      </c>
      <c r="N2341" s="1" t="s">
        <v>7355</v>
      </c>
      <c r="O2341" s="1" t="s">
        <v>7356</v>
      </c>
      <c r="P2341" s="1">
        <v>0.03</v>
      </c>
      <c r="Q2341" s="1">
        <v>0</v>
      </c>
      <c r="R2341" s="1">
        <v>2.0999999999999999E-3</v>
      </c>
      <c r="S2341" s="38">
        <v>43678</v>
      </c>
      <c r="T2341" s="1">
        <v>0.69</v>
      </c>
      <c r="U2341" s="1" t="s">
        <v>7357</v>
      </c>
      <c r="V2341" s="1">
        <v>1.4E-3</v>
      </c>
      <c r="W2341" s="1" t="s">
        <v>7358</v>
      </c>
      <c r="X2341" s="1" t="b">
        <v>0</v>
      </c>
      <c r="Y2341" s="1" t="b">
        <v>0</v>
      </c>
    </row>
    <row r="2342" spans="1:25" x14ac:dyDescent="0.25">
      <c r="A2342" s="1" t="s">
        <v>8144</v>
      </c>
      <c r="B2342" s="1" t="s">
        <v>8145</v>
      </c>
      <c r="C2342" s="1" t="str">
        <f>VLOOKUP(B2342,店铺SKU信息!E:F,2,0)</f>
        <v>AGM42644-Black Stripe-4XL</v>
      </c>
      <c r="D2342" s="1" t="s">
        <v>5202</v>
      </c>
      <c r="E2342" s="1" t="s">
        <v>8759</v>
      </c>
      <c r="F2342" s="1" t="s">
        <v>7352</v>
      </c>
      <c r="G2342" s="1">
        <v>12.7</v>
      </c>
      <c r="H2342" s="1">
        <v>9.9</v>
      </c>
      <c r="I2342" s="1">
        <v>0.8</v>
      </c>
      <c r="J2342" s="1" t="s">
        <v>7353</v>
      </c>
      <c r="K2342" s="1">
        <v>0.65</v>
      </c>
      <c r="L2342" s="1" t="s">
        <v>7354</v>
      </c>
      <c r="M2342" s="1">
        <v>5.8099999999999999E-2</v>
      </c>
      <c r="N2342" s="1" t="s">
        <v>7355</v>
      </c>
      <c r="O2342" s="1" t="s">
        <v>7356</v>
      </c>
      <c r="P2342" s="1">
        <v>3</v>
      </c>
      <c r="Q2342" s="1">
        <v>0</v>
      </c>
      <c r="R2342" s="1">
        <v>0.1744</v>
      </c>
      <c r="S2342" s="38">
        <v>43678</v>
      </c>
      <c r="T2342" s="1">
        <v>0.69</v>
      </c>
      <c r="U2342" s="1" t="s">
        <v>7357</v>
      </c>
      <c r="V2342" s="1">
        <v>0.1203</v>
      </c>
      <c r="W2342" s="1" t="s">
        <v>7358</v>
      </c>
      <c r="X2342" s="1" t="b">
        <v>0</v>
      </c>
      <c r="Y2342" s="1" t="b">
        <v>0</v>
      </c>
    </row>
    <row r="2343" spans="1:25" x14ac:dyDescent="0.25">
      <c r="A2343" s="1" t="s">
        <v>8010</v>
      </c>
      <c r="B2343" s="1" t="s">
        <v>8011</v>
      </c>
      <c r="C2343" s="1" t="str">
        <f>VLOOKUP(B2343,店铺SKU信息!E:F,2,0)</f>
        <v>AGM1926-Navy Blue-XL</v>
      </c>
      <c r="D2343" s="1" t="s">
        <v>3572</v>
      </c>
      <c r="E2343" s="1" t="s">
        <v>8759</v>
      </c>
      <c r="F2343" s="1" t="s">
        <v>7352</v>
      </c>
      <c r="G2343" s="1">
        <v>9.5</v>
      </c>
      <c r="H2343" s="1">
        <v>5.19</v>
      </c>
      <c r="I2343" s="1">
        <v>1.59</v>
      </c>
      <c r="J2343" s="1" t="s">
        <v>7353</v>
      </c>
      <c r="K2343" s="1">
        <v>0.75</v>
      </c>
      <c r="L2343" s="1" t="s">
        <v>7354</v>
      </c>
      <c r="M2343" s="1">
        <v>4.5499999999999999E-2</v>
      </c>
      <c r="N2343" s="1" t="s">
        <v>7355</v>
      </c>
      <c r="O2343" s="1" t="s">
        <v>7356</v>
      </c>
      <c r="P2343" s="1">
        <v>0.03</v>
      </c>
      <c r="Q2343" s="1">
        <v>0</v>
      </c>
      <c r="R2343" s="1">
        <v>1.5E-3</v>
      </c>
      <c r="S2343" s="38">
        <v>43678</v>
      </c>
      <c r="T2343" s="1">
        <v>0.69</v>
      </c>
      <c r="U2343" s="1" t="s">
        <v>7357</v>
      </c>
      <c r="V2343" s="1">
        <v>1E-3</v>
      </c>
      <c r="W2343" s="1" t="s">
        <v>7358</v>
      </c>
      <c r="X2343" s="1" t="b">
        <v>0</v>
      </c>
      <c r="Y2343" s="1" t="b">
        <v>0</v>
      </c>
    </row>
    <row r="2344" spans="1:25" x14ac:dyDescent="0.25">
      <c r="A2344" s="1" t="s">
        <v>8327</v>
      </c>
      <c r="B2344" s="1" t="s">
        <v>8328</v>
      </c>
      <c r="C2344" s="1" t="str">
        <f>VLOOKUP(B2344,店铺SKU信息!E:F,2,0)</f>
        <v>AGCY4062-Brown-M</v>
      </c>
      <c r="D2344" s="1" t="s">
        <v>4610</v>
      </c>
      <c r="E2344" s="1" t="s">
        <v>8759</v>
      </c>
      <c r="F2344" s="1" t="s">
        <v>7352</v>
      </c>
      <c r="G2344" s="1">
        <v>11.65</v>
      </c>
      <c r="H2344" s="1">
        <v>9.4499999999999993</v>
      </c>
      <c r="I2344" s="1">
        <v>1.25</v>
      </c>
      <c r="J2344" s="1" t="s">
        <v>7353</v>
      </c>
      <c r="K2344" s="1">
        <v>0.28999999999999998</v>
      </c>
      <c r="L2344" s="1" t="s">
        <v>7354</v>
      </c>
      <c r="M2344" s="1">
        <v>7.9500000000000001E-2</v>
      </c>
      <c r="N2344" s="1" t="s">
        <v>7355</v>
      </c>
      <c r="O2344" s="1" t="s">
        <v>7356</v>
      </c>
      <c r="P2344" s="1">
        <v>0.03</v>
      </c>
      <c r="Q2344" s="1">
        <v>0</v>
      </c>
      <c r="R2344" s="1">
        <v>2.5999999999999999E-3</v>
      </c>
      <c r="S2344" s="38">
        <v>43678</v>
      </c>
      <c r="T2344" s="1">
        <v>0.69</v>
      </c>
      <c r="U2344" s="1" t="s">
        <v>7357</v>
      </c>
      <c r="V2344" s="1">
        <v>1.8E-3</v>
      </c>
      <c r="W2344" s="1" t="s">
        <v>7358</v>
      </c>
      <c r="X2344" s="1" t="b">
        <v>0</v>
      </c>
      <c r="Y2344" s="1" t="b">
        <v>0</v>
      </c>
    </row>
    <row r="2345" spans="1:25" x14ac:dyDescent="0.25">
      <c r="A2345" s="1" t="s">
        <v>7975</v>
      </c>
      <c r="B2345" s="1" t="s">
        <v>7976</v>
      </c>
      <c r="C2345" s="1" t="str">
        <f>VLOOKUP(B2345,店铺SKU信息!E:F,2,0)</f>
        <v>AGM19333-White-XL</v>
      </c>
      <c r="D2345" s="1" t="s">
        <v>6798</v>
      </c>
      <c r="E2345" s="1" t="s">
        <v>8759</v>
      </c>
      <c r="F2345" s="1" t="s">
        <v>7352</v>
      </c>
      <c r="G2345" s="1">
        <v>12.9</v>
      </c>
      <c r="H2345" s="1">
        <v>9.1</v>
      </c>
      <c r="I2345" s="1">
        <v>0.6</v>
      </c>
      <c r="J2345" s="1" t="s">
        <v>7353</v>
      </c>
      <c r="K2345" s="1">
        <v>0.25</v>
      </c>
      <c r="L2345" s="1" t="s">
        <v>7354</v>
      </c>
      <c r="M2345" s="1">
        <v>4.0800000000000003E-2</v>
      </c>
      <c r="N2345" s="1" t="s">
        <v>7355</v>
      </c>
      <c r="O2345" s="1" t="s">
        <v>7356</v>
      </c>
      <c r="P2345" s="1">
        <v>3.58</v>
      </c>
      <c r="Q2345" s="1">
        <v>0</v>
      </c>
      <c r="R2345" s="1">
        <v>0.1459</v>
      </c>
      <c r="S2345" s="38">
        <v>43678</v>
      </c>
      <c r="T2345" s="1">
        <v>0.69</v>
      </c>
      <c r="U2345" s="1" t="s">
        <v>7357</v>
      </c>
      <c r="V2345" s="1">
        <v>0.1007</v>
      </c>
      <c r="W2345" s="1" t="s">
        <v>7358</v>
      </c>
      <c r="X2345" s="1" t="b">
        <v>0</v>
      </c>
      <c r="Y2345" s="1" t="b">
        <v>0</v>
      </c>
    </row>
    <row r="2346" spans="1:25" x14ac:dyDescent="0.25">
      <c r="A2346" s="1" t="s">
        <v>7789</v>
      </c>
      <c r="B2346" s="1" t="s">
        <v>7790</v>
      </c>
      <c r="C2346" s="1" t="str">
        <f>VLOOKUP(B2346,店铺SKU信息!E:F,2,0)</f>
        <v>AGCY6715-Black-M</v>
      </c>
      <c r="D2346" s="1" t="s">
        <v>7791</v>
      </c>
      <c r="E2346" s="1" t="s">
        <v>8759</v>
      </c>
      <c r="F2346" s="1" t="s">
        <v>7352</v>
      </c>
      <c r="G2346" s="1">
        <v>11.85</v>
      </c>
      <c r="H2346" s="1">
        <v>10</v>
      </c>
      <c r="I2346" s="1">
        <v>1.5</v>
      </c>
      <c r="J2346" s="1" t="s">
        <v>7353</v>
      </c>
      <c r="K2346" s="1">
        <v>0.57999999999999996</v>
      </c>
      <c r="L2346" s="1" t="s">
        <v>7354</v>
      </c>
      <c r="M2346" s="1">
        <v>0.1028</v>
      </c>
      <c r="N2346" s="1" t="s">
        <v>7355</v>
      </c>
      <c r="O2346" s="1" t="s">
        <v>7356</v>
      </c>
      <c r="P2346" s="1">
        <v>0.13</v>
      </c>
      <c r="Q2346" s="1">
        <v>0</v>
      </c>
      <c r="R2346" s="1">
        <v>1.3299999999999999E-2</v>
      </c>
      <c r="S2346" s="38">
        <v>43678</v>
      </c>
      <c r="T2346" s="1">
        <v>0.69</v>
      </c>
      <c r="U2346" s="1" t="s">
        <v>7357</v>
      </c>
      <c r="V2346" s="1">
        <v>9.1999999999999998E-3</v>
      </c>
      <c r="W2346" s="1" t="s">
        <v>7358</v>
      </c>
      <c r="X2346" s="1" t="b">
        <v>0</v>
      </c>
      <c r="Y2346" s="1" t="b">
        <v>0</v>
      </c>
    </row>
    <row r="2347" spans="1:25" x14ac:dyDescent="0.25">
      <c r="A2347" s="1" t="s">
        <v>8270</v>
      </c>
      <c r="B2347" s="1" t="s">
        <v>8271</v>
      </c>
      <c r="C2347" s="1" t="str">
        <f>VLOOKUP(B2347,店铺SKU信息!E:F,2,0)</f>
        <v>AGCY1031-Pink Stripe-S</v>
      </c>
      <c r="D2347" s="1" t="s">
        <v>8272</v>
      </c>
      <c r="E2347" s="1" t="s">
        <v>8759</v>
      </c>
      <c r="F2347" s="1" t="s">
        <v>7352</v>
      </c>
      <c r="G2347" s="1">
        <v>12.4</v>
      </c>
      <c r="H2347" s="1">
        <v>8.5</v>
      </c>
      <c r="I2347" s="1">
        <v>0.5</v>
      </c>
      <c r="J2347" s="1" t="s">
        <v>7353</v>
      </c>
      <c r="K2347" s="1">
        <v>0.3</v>
      </c>
      <c r="L2347" s="1" t="s">
        <v>7354</v>
      </c>
      <c r="M2347" s="1">
        <v>3.0499999999999999E-2</v>
      </c>
      <c r="N2347" s="1" t="s">
        <v>7355</v>
      </c>
      <c r="O2347" s="1" t="s">
        <v>7356</v>
      </c>
      <c r="P2347" s="1">
        <v>0.81</v>
      </c>
      <c r="Q2347" s="1">
        <v>0</v>
      </c>
      <c r="R2347" s="1">
        <v>2.46E-2</v>
      </c>
      <c r="S2347" s="38">
        <v>43678</v>
      </c>
      <c r="T2347" s="1">
        <v>0.69</v>
      </c>
      <c r="U2347" s="1" t="s">
        <v>7357</v>
      </c>
      <c r="V2347" s="1">
        <v>1.7000000000000001E-2</v>
      </c>
      <c r="W2347" s="1" t="s">
        <v>7358</v>
      </c>
      <c r="X2347" s="1" t="b">
        <v>0</v>
      </c>
      <c r="Y2347" s="1" t="b">
        <v>0</v>
      </c>
    </row>
    <row r="2348" spans="1:25" x14ac:dyDescent="0.25">
      <c r="A2348" s="1" t="s">
        <v>8230</v>
      </c>
      <c r="B2348" s="1" t="s">
        <v>8231</v>
      </c>
      <c r="C2348" s="1" t="str">
        <f>VLOOKUP(B2348,店铺SKU信息!E:F,2,0)</f>
        <v>AGCY4062-Black-L</v>
      </c>
      <c r="D2348" s="1" t="s">
        <v>2695</v>
      </c>
      <c r="E2348" s="1" t="s">
        <v>8759</v>
      </c>
      <c r="F2348" s="1" t="s">
        <v>7352</v>
      </c>
      <c r="G2348" s="1">
        <v>11.65</v>
      </c>
      <c r="H2348" s="1">
        <v>9.4499999999999993</v>
      </c>
      <c r="I2348" s="1">
        <v>1.25</v>
      </c>
      <c r="J2348" s="1" t="s">
        <v>7353</v>
      </c>
      <c r="K2348" s="1">
        <v>0.28999999999999998</v>
      </c>
      <c r="L2348" s="1" t="s">
        <v>7354</v>
      </c>
      <c r="M2348" s="1">
        <v>7.9500000000000001E-2</v>
      </c>
      <c r="N2348" s="1" t="s">
        <v>7355</v>
      </c>
      <c r="O2348" s="1" t="s">
        <v>7356</v>
      </c>
      <c r="P2348" s="1">
        <v>0.03</v>
      </c>
      <c r="Q2348" s="1">
        <v>0</v>
      </c>
      <c r="R2348" s="1">
        <v>2.5999999999999999E-3</v>
      </c>
      <c r="S2348" s="38">
        <v>43678</v>
      </c>
      <c r="T2348" s="1">
        <v>0.69</v>
      </c>
      <c r="U2348" s="1" t="s">
        <v>7357</v>
      </c>
      <c r="V2348" s="1">
        <v>1.8E-3</v>
      </c>
      <c r="W2348" s="1" t="s">
        <v>7358</v>
      </c>
      <c r="X2348" s="1" t="b">
        <v>0</v>
      </c>
      <c r="Y2348" s="1" t="b">
        <v>0</v>
      </c>
    </row>
    <row r="2349" spans="1:25" x14ac:dyDescent="0.25">
      <c r="A2349" s="1" t="s">
        <v>7554</v>
      </c>
      <c r="B2349" s="1" t="s">
        <v>7555</v>
      </c>
      <c r="C2349" s="1" t="str">
        <f>VLOOKUP(B2349,店铺SKU信息!E:F,2,0)</f>
        <v>AGM42588-Black-3XL</v>
      </c>
      <c r="D2349" s="1" t="s">
        <v>2918</v>
      </c>
      <c r="E2349" s="1" t="s">
        <v>8759</v>
      </c>
      <c r="F2349" s="1" t="s">
        <v>7352</v>
      </c>
      <c r="G2349" s="1">
        <v>12.1</v>
      </c>
      <c r="H2349" s="1">
        <v>8.9</v>
      </c>
      <c r="I2349" s="1">
        <v>2.4</v>
      </c>
      <c r="J2349" s="1" t="s">
        <v>7353</v>
      </c>
      <c r="K2349" s="1">
        <v>1.1499999999999999</v>
      </c>
      <c r="L2349" s="1" t="s">
        <v>7354</v>
      </c>
      <c r="M2349" s="1">
        <v>0.14940000000000001</v>
      </c>
      <c r="N2349" s="1" t="s">
        <v>7355</v>
      </c>
      <c r="O2349" s="1" t="s">
        <v>7356</v>
      </c>
      <c r="P2349" s="1">
        <v>2</v>
      </c>
      <c r="Q2349" s="1">
        <v>0</v>
      </c>
      <c r="R2349" s="1">
        <v>0.29870000000000002</v>
      </c>
      <c r="S2349" s="38">
        <v>43678</v>
      </c>
      <c r="T2349" s="1">
        <v>0.69</v>
      </c>
      <c r="U2349" s="1" t="s">
        <v>7357</v>
      </c>
      <c r="V2349" s="1">
        <v>0.20610000000000001</v>
      </c>
      <c r="W2349" s="1" t="s">
        <v>7358</v>
      </c>
      <c r="X2349" s="1" t="b">
        <v>0</v>
      </c>
      <c r="Y2349" s="1" t="b">
        <v>0</v>
      </c>
    </row>
    <row r="2350" spans="1:25" x14ac:dyDescent="0.25">
      <c r="A2350" s="1" t="s">
        <v>7380</v>
      </c>
      <c r="B2350" s="1" t="s">
        <v>7381</v>
      </c>
      <c r="C2350" s="1" t="str">
        <f>VLOOKUP(B2350,店铺SKU信息!E:F,2,0)</f>
        <v>AGM4896-Burgundy-4XL</v>
      </c>
      <c r="D2350" s="1" t="s">
        <v>2828</v>
      </c>
      <c r="E2350" s="1" t="s">
        <v>8759</v>
      </c>
      <c r="F2350" s="1" t="s">
        <v>7352</v>
      </c>
      <c r="G2350" s="1">
        <v>13.69</v>
      </c>
      <c r="H2350" s="1">
        <v>3.9</v>
      </c>
      <c r="I2350" s="1">
        <v>2.1</v>
      </c>
      <c r="J2350" s="1" t="s">
        <v>7353</v>
      </c>
      <c r="K2350" s="1">
        <v>1.05</v>
      </c>
      <c r="L2350" s="1" t="s">
        <v>7354</v>
      </c>
      <c r="M2350" s="1">
        <v>6.4799999999999996E-2</v>
      </c>
      <c r="N2350" s="1" t="s">
        <v>7355</v>
      </c>
      <c r="O2350" s="1" t="s">
        <v>7356</v>
      </c>
      <c r="P2350" s="1">
        <v>0.13</v>
      </c>
      <c r="Q2350" s="1">
        <v>0</v>
      </c>
      <c r="R2350" s="1">
        <v>8.3999999999999995E-3</v>
      </c>
      <c r="S2350" s="38">
        <v>43678</v>
      </c>
      <c r="T2350" s="1">
        <v>0.69</v>
      </c>
      <c r="U2350" s="1" t="s">
        <v>7357</v>
      </c>
      <c r="V2350" s="1">
        <v>5.7999999999999996E-3</v>
      </c>
      <c r="W2350" s="1" t="s">
        <v>7358</v>
      </c>
      <c r="X2350" s="1" t="b">
        <v>0</v>
      </c>
      <c r="Y2350" s="1" t="b">
        <v>0</v>
      </c>
    </row>
    <row r="2351" spans="1:25" x14ac:dyDescent="0.25">
      <c r="A2351" s="1" t="s">
        <v>7496</v>
      </c>
      <c r="B2351" s="1" t="s">
        <v>7497</v>
      </c>
      <c r="C2351" s="1" t="str">
        <f>VLOOKUP(B2351,店铺SKU信息!E:F,2,0)</f>
        <v>AGM4896-Red-2XL</v>
      </c>
      <c r="D2351" s="1" t="s">
        <v>2725</v>
      </c>
      <c r="E2351" s="1" t="s">
        <v>8759</v>
      </c>
      <c r="F2351" s="1" t="s">
        <v>7352</v>
      </c>
      <c r="G2351" s="1">
        <v>13.7</v>
      </c>
      <c r="H2351" s="1">
        <v>3.9</v>
      </c>
      <c r="I2351" s="1">
        <v>2.1</v>
      </c>
      <c r="J2351" s="1" t="s">
        <v>7353</v>
      </c>
      <c r="K2351" s="1">
        <v>1.05</v>
      </c>
      <c r="L2351" s="1" t="s">
        <v>7354</v>
      </c>
      <c r="M2351" s="1">
        <v>6.4799999999999996E-2</v>
      </c>
      <c r="N2351" s="1" t="s">
        <v>7355</v>
      </c>
      <c r="O2351" s="1" t="s">
        <v>7356</v>
      </c>
      <c r="P2351" s="1">
        <v>0.03</v>
      </c>
      <c r="Q2351" s="1">
        <v>0</v>
      </c>
      <c r="R2351" s="1">
        <v>2.0999999999999999E-3</v>
      </c>
      <c r="S2351" s="38">
        <v>43678</v>
      </c>
      <c r="T2351" s="1">
        <v>0.69</v>
      </c>
      <c r="U2351" s="1" t="s">
        <v>7357</v>
      </c>
      <c r="V2351" s="1">
        <v>1.4E-3</v>
      </c>
      <c r="W2351" s="1" t="s">
        <v>7358</v>
      </c>
      <c r="X2351" s="1" t="b">
        <v>0</v>
      </c>
      <c r="Y2351" s="1" t="b">
        <v>0</v>
      </c>
    </row>
    <row r="2352" spans="1:25" x14ac:dyDescent="0.25">
      <c r="A2352" s="1" t="s">
        <v>7984</v>
      </c>
      <c r="B2352" s="1" t="s">
        <v>7985</v>
      </c>
      <c r="C2352" s="1" t="str">
        <f>VLOOKUP(B2352,店铺SKU信息!E:F,2,0)</f>
        <v>AGCY4062-Brown-S</v>
      </c>
      <c r="D2352" s="1" t="s">
        <v>4062</v>
      </c>
      <c r="E2352" s="1" t="s">
        <v>8759</v>
      </c>
      <c r="F2352" s="1" t="s">
        <v>7352</v>
      </c>
      <c r="G2352" s="1">
        <v>11.65</v>
      </c>
      <c r="H2352" s="1">
        <v>9.4499999999999993</v>
      </c>
      <c r="I2352" s="1">
        <v>1.25</v>
      </c>
      <c r="J2352" s="1" t="s">
        <v>7353</v>
      </c>
      <c r="K2352" s="1">
        <v>0.28999999999999998</v>
      </c>
      <c r="L2352" s="1" t="s">
        <v>7354</v>
      </c>
      <c r="M2352" s="1">
        <v>7.9500000000000001E-2</v>
      </c>
      <c r="N2352" s="1" t="s">
        <v>7355</v>
      </c>
      <c r="O2352" s="1" t="s">
        <v>7356</v>
      </c>
      <c r="P2352" s="1">
        <v>0.23</v>
      </c>
      <c r="Q2352" s="1">
        <v>0</v>
      </c>
      <c r="R2352" s="1">
        <v>1.7999999999999999E-2</v>
      </c>
      <c r="S2352" s="38">
        <v>43678</v>
      </c>
      <c r="T2352" s="1">
        <v>0.69</v>
      </c>
      <c r="U2352" s="1" t="s">
        <v>7357</v>
      </c>
      <c r="V2352" s="1">
        <v>1.24E-2</v>
      </c>
      <c r="W2352" s="1" t="s">
        <v>7358</v>
      </c>
      <c r="X2352" s="1" t="b">
        <v>0</v>
      </c>
      <c r="Y2352" s="1" t="b">
        <v>0</v>
      </c>
    </row>
    <row r="2353" spans="1:25" x14ac:dyDescent="0.25">
      <c r="A2353" s="1" t="s">
        <v>8109</v>
      </c>
      <c r="B2353" s="1" t="s">
        <v>8110</v>
      </c>
      <c r="C2353" s="1" t="str">
        <f>VLOOKUP(B2353,店铺SKU信息!E:F,2,0)</f>
        <v>AGM42588-Green-4XL</v>
      </c>
      <c r="D2353" s="1" t="s">
        <v>2627</v>
      </c>
      <c r="E2353" s="1" t="s">
        <v>8759</v>
      </c>
      <c r="F2353" s="1" t="s">
        <v>7352</v>
      </c>
      <c r="G2353" s="1">
        <v>12.1</v>
      </c>
      <c r="H2353" s="1">
        <v>8.9</v>
      </c>
      <c r="I2353" s="1">
        <v>2.4</v>
      </c>
      <c r="J2353" s="1" t="s">
        <v>7353</v>
      </c>
      <c r="K2353" s="1">
        <v>1.1499999999999999</v>
      </c>
      <c r="L2353" s="1" t="s">
        <v>7354</v>
      </c>
      <c r="M2353" s="1">
        <v>0.14940000000000001</v>
      </c>
      <c r="N2353" s="1" t="s">
        <v>7355</v>
      </c>
      <c r="O2353" s="1" t="s">
        <v>7356</v>
      </c>
      <c r="P2353" s="1">
        <v>2</v>
      </c>
      <c r="Q2353" s="1">
        <v>0</v>
      </c>
      <c r="R2353" s="1">
        <v>0.29870000000000002</v>
      </c>
      <c r="S2353" s="38">
        <v>43678</v>
      </c>
      <c r="T2353" s="1">
        <v>0.69</v>
      </c>
      <c r="U2353" s="1" t="s">
        <v>7357</v>
      </c>
      <c r="V2353" s="1">
        <v>0.20610000000000001</v>
      </c>
      <c r="W2353" s="1" t="s">
        <v>7358</v>
      </c>
      <c r="X2353" s="1" t="b">
        <v>0</v>
      </c>
      <c r="Y2353" s="1" t="b">
        <v>0</v>
      </c>
    </row>
    <row r="2354" spans="1:25" x14ac:dyDescent="0.25">
      <c r="A2354" s="1" t="s">
        <v>7936</v>
      </c>
      <c r="B2354" s="1" t="s">
        <v>7937</v>
      </c>
      <c r="C2354" s="1" t="str">
        <f>VLOOKUP(B2354,店铺SKU信息!E:F,2,0)</f>
        <v>AGCY41011-White-M</v>
      </c>
      <c r="D2354" s="1" t="s">
        <v>3604</v>
      </c>
      <c r="E2354" s="1" t="s">
        <v>8759</v>
      </c>
      <c r="F2354" s="1" t="s">
        <v>7352</v>
      </c>
      <c r="G2354" s="1">
        <v>12.48</v>
      </c>
      <c r="H2354" s="1">
        <v>9.41</v>
      </c>
      <c r="I2354" s="1">
        <v>1.33</v>
      </c>
      <c r="J2354" s="1" t="s">
        <v>7353</v>
      </c>
      <c r="K2354" s="1">
        <v>0.57999999999999996</v>
      </c>
      <c r="L2354" s="1" t="s">
        <v>7354</v>
      </c>
      <c r="M2354" s="1">
        <v>9.06E-2</v>
      </c>
      <c r="N2354" s="1" t="s">
        <v>7355</v>
      </c>
      <c r="O2354" s="1" t="s">
        <v>7356</v>
      </c>
      <c r="P2354" s="1">
        <v>1.48</v>
      </c>
      <c r="Q2354" s="1">
        <v>0</v>
      </c>
      <c r="R2354" s="1">
        <v>0.13450000000000001</v>
      </c>
      <c r="S2354" s="38">
        <v>43678</v>
      </c>
      <c r="T2354" s="1">
        <v>0.69</v>
      </c>
      <c r="U2354" s="1" t="s">
        <v>7357</v>
      </c>
      <c r="V2354" s="1">
        <v>9.2799999999999994E-2</v>
      </c>
      <c r="W2354" s="1" t="s">
        <v>7358</v>
      </c>
      <c r="X2354" s="1" t="b">
        <v>0</v>
      </c>
      <c r="Y2354" s="1" t="b">
        <v>0</v>
      </c>
    </row>
    <row r="2355" spans="1:25" x14ac:dyDescent="0.25">
      <c r="A2355" s="1" t="s">
        <v>7430</v>
      </c>
      <c r="B2355" s="1" t="s">
        <v>7431</v>
      </c>
      <c r="C2355" s="1" t="str">
        <f>VLOOKUP(B2355,店铺SKU信息!E:F,2,0)</f>
        <v>AGM48999-White-4XL</v>
      </c>
      <c r="D2355" s="1" t="s">
        <v>2676</v>
      </c>
      <c r="E2355" s="1" t="s">
        <v>8759</v>
      </c>
      <c r="F2355" s="1" t="s">
        <v>7352</v>
      </c>
      <c r="G2355" s="1">
        <v>11.7</v>
      </c>
      <c r="H2355" s="1">
        <v>9.5</v>
      </c>
      <c r="I2355" s="1">
        <v>1.7</v>
      </c>
      <c r="J2355" s="1" t="s">
        <v>7353</v>
      </c>
      <c r="K2355" s="1">
        <v>0.9</v>
      </c>
      <c r="L2355" s="1" t="s">
        <v>7354</v>
      </c>
      <c r="M2355" s="1">
        <v>0.1091</v>
      </c>
      <c r="N2355" s="1" t="s">
        <v>7355</v>
      </c>
      <c r="O2355" s="1" t="s">
        <v>7356</v>
      </c>
      <c r="P2355" s="1">
        <v>0.84</v>
      </c>
      <c r="Q2355" s="1">
        <v>0</v>
      </c>
      <c r="R2355" s="1">
        <v>9.1499999999999998E-2</v>
      </c>
      <c r="S2355" s="38">
        <v>43678</v>
      </c>
      <c r="T2355" s="1">
        <v>0.69</v>
      </c>
      <c r="U2355" s="1" t="s">
        <v>7357</v>
      </c>
      <c r="V2355" s="1">
        <v>6.3100000000000003E-2</v>
      </c>
      <c r="W2355" s="1" t="s">
        <v>7358</v>
      </c>
      <c r="X2355" s="1" t="b">
        <v>0</v>
      </c>
      <c r="Y2355" s="1" t="b">
        <v>0</v>
      </c>
    </row>
    <row r="2356" spans="1:25" x14ac:dyDescent="0.25">
      <c r="A2356" s="1" t="s">
        <v>8286</v>
      </c>
      <c r="B2356" s="1" t="s">
        <v>8287</v>
      </c>
      <c r="C2356" s="1" t="str">
        <f>VLOOKUP(B2356,店铺SKU信息!E:F,2,0)</f>
        <v>AGCY6876-White-M</v>
      </c>
      <c r="D2356" s="1" t="s">
        <v>5642</v>
      </c>
      <c r="E2356" s="1" t="s">
        <v>8759</v>
      </c>
      <c r="F2356" s="1" t="s">
        <v>7352</v>
      </c>
      <c r="G2356" s="1">
        <v>13.94</v>
      </c>
      <c r="H2356" s="1">
        <v>10.24</v>
      </c>
      <c r="I2356" s="1">
        <v>0.31</v>
      </c>
      <c r="J2356" s="1" t="s">
        <v>7353</v>
      </c>
      <c r="K2356" s="1">
        <v>0.5</v>
      </c>
      <c r="L2356" s="1" t="s">
        <v>7354</v>
      </c>
      <c r="M2356" s="1">
        <v>2.5600000000000001E-2</v>
      </c>
      <c r="N2356" s="1" t="s">
        <v>7355</v>
      </c>
      <c r="O2356" s="1" t="s">
        <v>7356</v>
      </c>
      <c r="P2356" s="1">
        <v>0.16</v>
      </c>
      <c r="Q2356" s="1">
        <v>0</v>
      </c>
      <c r="R2356" s="1">
        <v>4.1000000000000003E-3</v>
      </c>
      <c r="S2356" s="38">
        <v>43678</v>
      </c>
      <c r="T2356" s="1">
        <v>0.69</v>
      </c>
      <c r="U2356" s="1" t="s">
        <v>7357</v>
      </c>
      <c r="V2356" s="1">
        <v>2.8E-3</v>
      </c>
      <c r="W2356" s="1" t="s">
        <v>7358</v>
      </c>
      <c r="X2356" s="1" t="b">
        <v>0</v>
      </c>
      <c r="Y2356" s="1" t="b">
        <v>0</v>
      </c>
    </row>
    <row r="2357" spans="1:25" x14ac:dyDescent="0.25">
      <c r="A2357" s="1" t="s">
        <v>7532</v>
      </c>
      <c r="B2357" s="1" t="s">
        <v>7533</v>
      </c>
      <c r="C2357" s="1" t="str">
        <f>VLOOKUP(B2357,店铺SKU信息!E:F,2,0)</f>
        <v>AGM42588-Green-3XL</v>
      </c>
      <c r="D2357" s="1" t="s">
        <v>7534</v>
      </c>
      <c r="E2357" s="1" t="s">
        <v>8759</v>
      </c>
      <c r="F2357" s="1" t="s">
        <v>7352</v>
      </c>
      <c r="G2357" s="1">
        <v>12.1</v>
      </c>
      <c r="H2357" s="1">
        <v>8.9</v>
      </c>
      <c r="I2357" s="1">
        <v>2.4</v>
      </c>
      <c r="J2357" s="1" t="s">
        <v>7353</v>
      </c>
      <c r="K2357" s="1">
        <v>1.1499999999999999</v>
      </c>
      <c r="L2357" s="1" t="s">
        <v>7354</v>
      </c>
      <c r="M2357" s="1">
        <v>0.14940000000000001</v>
      </c>
      <c r="N2357" s="1" t="s">
        <v>7355</v>
      </c>
      <c r="O2357" s="1" t="s">
        <v>7356</v>
      </c>
      <c r="P2357" s="1">
        <v>2</v>
      </c>
      <c r="Q2357" s="1">
        <v>0</v>
      </c>
      <c r="R2357" s="1">
        <v>0.29870000000000002</v>
      </c>
      <c r="S2357" s="38">
        <v>43678</v>
      </c>
      <c r="T2357" s="1">
        <v>0.69</v>
      </c>
      <c r="U2357" s="1" t="s">
        <v>7357</v>
      </c>
      <c r="V2357" s="1">
        <v>0.20610000000000001</v>
      </c>
      <c r="W2357" s="1" t="s">
        <v>7358</v>
      </c>
      <c r="X2357" s="1" t="b">
        <v>0</v>
      </c>
      <c r="Y2357" s="1" t="b">
        <v>0</v>
      </c>
    </row>
    <row r="2358" spans="1:25" x14ac:dyDescent="0.25">
      <c r="A2358" s="1" t="s">
        <v>8181</v>
      </c>
      <c r="B2358" s="1" t="s">
        <v>8182</v>
      </c>
      <c r="C2358" s="1" t="str">
        <f>VLOOKUP(B2358,店铺SKU信息!E:F,2,0)</f>
        <v>AGM42544-Burgundy-2XL</v>
      </c>
      <c r="D2358" s="1" t="s">
        <v>8183</v>
      </c>
      <c r="E2358" s="1" t="s">
        <v>8759</v>
      </c>
      <c r="F2358" s="1" t="s">
        <v>7352</v>
      </c>
      <c r="G2358" s="1">
        <v>12.8</v>
      </c>
      <c r="H2358" s="1">
        <v>6</v>
      </c>
      <c r="I2358" s="1">
        <v>2.4</v>
      </c>
      <c r="J2358" s="1" t="s">
        <v>7353</v>
      </c>
      <c r="K2358" s="1">
        <v>0.6</v>
      </c>
      <c r="L2358" s="1" t="s">
        <v>7354</v>
      </c>
      <c r="M2358" s="1">
        <v>0.1066</v>
      </c>
      <c r="N2358" s="1" t="s">
        <v>7355</v>
      </c>
      <c r="O2358" s="1" t="s">
        <v>7356</v>
      </c>
      <c r="P2358" s="1">
        <v>1</v>
      </c>
      <c r="Q2358" s="1">
        <v>0</v>
      </c>
      <c r="R2358" s="1">
        <v>0.1066</v>
      </c>
      <c r="S2358" s="38">
        <v>43678</v>
      </c>
      <c r="T2358" s="1">
        <v>0.69</v>
      </c>
      <c r="U2358" s="1" t="s">
        <v>7357</v>
      </c>
      <c r="V2358" s="1">
        <v>7.3499999999999996E-2</v>
      </c>
      <c r="W2358" s="1" t="s">
        <v>7358</v>
      </c>
      <c r="X2358" s="1" t="b">
        <v>0</v>
      </c>
      <c r="Y2358" s="1" t="b">
        <v>0</v>
      </c>
    </row>
    <row r="2359" spans="1:25" x14ac:dyDescent="0.25">
      <c r="A2359" s="1" t="s">
        <v>7925</v>
      </c>
      <c r="B2359" s="1" t="s">
        <v>7926</v>
      </c>
      <c r="C2359" s="1" t="str">
        <f>VLOOKUP(B2359,店铺SKU信息!E:F,2,0)</f>
        <v>AGCY6749-Black-L</v>
      </c>
      <c r="D2359" s="1" t="s">
        <v>7927</v>
      </c>
      <c r="E2359" s="1" t="s">
        <v>8759</v>
      </c>
      <c r="F2359" s="1" t="s">
        <v>7352</v>
      </c>
      <c r="G2359" s="1">
        <v>13.07</v>
      </c>
      <c r="H2359" s="1">
        <v>10.28</v>
      </c>
      <c r="I2359" s="1">
        <v>0.79</v>
      </c>
      <c r="J2359" s="1" t="s">
        <v>7353</v>
      </c>
      <c r="K2359" s="1">
        <v>0.2</v>
      </c>
      <c r="L2359" s="1" t="s">
        <v>7354</v>
      </c>
      <c r="M2359" s="1">
        <v>6.1400000000000003E-2</v>
      </c>
      <c r="N2359" s="1" t="s">
        <v>7355</v>
      </c>
      <c r="O2359" s="1" t="s">
        <v>7356</v>
      </c>
      <c r="P2359" s="1">
        <v>0.19</v>
      </c>
      <c r="Q2359" s="1">
        <v>0</v>
      </c>
      <c r="R2359" s="1">
        <v>1.1900000000000001E-2</v>
      </c>
      <c r="S2359" s="38">
        <v>43678</v>
      </c>
      <c r="T2359" s="1">
        <v>0.69</v>
      </c>
      <c r="U2359" s="1" t="s">
        <v>7357</v>
      </c>
      <c r="V2359" s="1">
        <v>8.2000000000000007E-3</v>
      </c>
      <c r="W2359" s="1" t="s">
        <v>7358</v>
      </c>
      <c r="X2359" s="1" t="b">
        <v>0</v>
      </c>
      <c r="Y2359" s="1" t="b">
        <v>0</v>
      </c>
    </row>
    <row r="2360" spans="1:25" x14ac:dyDescent="0.25">
      <c r="A2360" s="1" t="s">
        <v>7426</v>
      </c>
      <c r="B2360" s="1" t="s">
        <v>7427</v>
      </c>
      <c r="C2360" s="1" t="str">
        <f>VLOOKUP(B2360,店铺SKU信息!E:F,2,0)</f>
        <v>AGM1926-Black-4XL</v>
      </c>
      <c r="D2360" s="1" t="s">
        <v>2959</v>
      </c>
      <c r="E2360" s="1" t="s">
        <v>8759</v>
      </c>
      <c r="F2360" s="1" t="s">
        <v>7352</v>
      </c>
      <c r="G2360" s="1">
        <v>9.5</v>
      </c>
      <c r="H2360" s="1">
        <v>5.19</v>
      </c>
      <c r="I2360" s="1">
        <v>1.59</v>
      </c>
      <c r="J2360" s="1" t="s">
        <v>7353</v>
      </c>
      <c r="K2360" s="1">
        <v>0.75</v>
      </c>
      <c r="L2360" s="1" t="s">
        <v>7354</v>
      </c>
      <c r="M2360" s="1">
        <v>4.5499999999999999E-2</v>
      </c>
      <c r="N2360" s="1" t="s">
        <v>7355</v>
      </c>
      <c r="O2360" s="1" t="s">
        <v>7356</v>
      </c>
      <c r="P2360" s="1">
        <v>0.42</v>
      </c>
      <c r="Q2360" s="1">
        <v>0</v>
      </c>
      <c r="R2360" s="1">
        <v>1.9099999999999999E-2</v>
      </c>
      <c r="S2360" s="38">
        <v>43678</v>
      </c>
      <c r="T2360" s="1">
        <v>0.69</v>
      </c>
      <c r="U2360" s="1" t="s">
        <v>7357</v>
      </c>
      <c r="V2360" s="1">
        <v>1.32E-2</v>
      </c>
      <c r="W2360" s="1" t="s">
        <v>7358</v>
      </c>
      <c r="X2360" s="1" t="b">
        <v>0</v>
      </c>
      <c r="Y2360" s="1" t="b">
        <v>0</v>
      </c>
    </row>
    <row r="2361" spans="1:25" x14ac:dyDescent="0.25">
      <c r="A2361" s="1" t="s">
        <v>7887</v>
      </c>
      <c r="B2361" s="1" t="s">
        <v>7888</v>
      </c>
      <c r="C2361" s="1" t="str">
        <f>VLOOKUP(B2361,店铺SKU信息!E:F,2,0)</f>
        <v>AGCY4063-Blue-S</v>
      </c>
      <c r="D2361" s="1" t="s">
        <v>3071</v>
      </c>
      <c r="E2361" s="1" t="s">
        <v>8759</v>
      </c>
      <c r="F2361" s="1" t="s">
        <v>7352</v>
      </c>
      <c r="G2361" s="1">
        <v>13.07</v>
      </c>
      <c r="H2361" s="1">
        <v>10.28</v>
      </c>
      <c r="I2361" s="1">
        <v>0.79</v>
      </c>
      <c r="J2361" s="1" t="s">
        <v>7353</v>
      </c>
      <c r="K2361" s="1">
        <v>0.2</v>
      </c>
      <c r="L2361" s="1" t="s">
        <v>7354</v>
      </c>
      <c r="M2361" s="1">
        <v>6.1400000000000003E-2</v>
      </c>
      <c r="N2361" s="1" t="s">
        <v>7355</v>
      </c>
      <c r="O2361" s="1" t="s">
        <v>7356</v>
      </c>
      <c r="P2361" s="1">
        <v>0.26</v>
      </c>
      <c r="Q2361" s="1">
        <v>0</v>
      </c>
      <c r="R2361" s="1">
        <v>1.5900000000000001E-2</v>
      </c>
      <c r="S2361" s="38">
        <v>43678</v>
      </c>
      <c r="T2361" s="1">
        <v>0.69</v>
      </c>
      <c r="U2361" s="1" t="s">
        <v>7357</v>
      </c>
      <c r="V2361" s="1">
        <v>1.09E-2</v>
      </c>
      <c r="W2361" s="1" t="s">
        <v>7358</v>
      </c>
      <c r="X2361" s="1" t="b">
        <v>0</v>
      </c>
      <c r="Y2361" s="1" t="b">
        <v>0</v>
      </c>
    </row>
    <row r="2362" spans="1:25" x14ac:dyDescent="0.25">
      <c r="A2362" s="1" t="s">
        <v>8179</v>
      </c>
      <c r="B2362" s="1" t="s">
        <v>8180</v>
      </c>
      <c r="C2362" s="1" t="str">
        <f>VLOOKUP(B2362,店铺SKU信息!E:F,2,0)</f>
        <v>AGM19322-Black-XL</v>
      </c>
      <c r="D2362" s="1" t="s">
        <v>2784</v>
      </c>
      <c r="E2362" s="1" t="s">
        <v>8759</v>
      </c>
      <c r="F2362" s="1" t="s">
        <v>7352</v>
      </c>
      <c r="G2362" s="1">
        <v>11.38</v>
      </c>
      <c r="H2362" s="1">
        <v>9.5299999999999994</v>
      </c>
      <c r="I2362" s="1">
        <v>1.1200000000000001</v>
      </c>
      <c r="J2362" s="1" t="s">
        <v>7353</v>
      </c>
      <c r="K2362" s="1">
        <v>0.57999999999999996</v>
      </c>
      <c r="L2362" s="1" t="s">
        <v>7354</v>
      </c>
      <c r="M2362" s="1">
        <v>7.0099999999999996E-2</v>
      </c>
      <c r="N2362" s="1" t="s">
        <v>7355</v>
      </c>
      <c r="O2362" s="1" t="s">
        <v>7356</v>
      </c>
      <c r="P2362" s="1">
        <v>3</v>
      </c>
      <c r="Q2362" s="1">
        <v>0</v>
      </c>
      <c r="R2362" s="1">
        <v>0.2104</v>
      </c>
      <c r="S2362" s="38">
        <v>43678</v>
      </c>
      <c r="T2362" s="1">
        <v>0.69</v>
      </c>
      <c r="U2362" s="1" t="s">
        <v>7357</v>
      </c>
      <c r="V2362" s="1">
        <v>0.1452</v>
      </c>
      <c r="W2362" s="1" t="s">
        <v>7358</v>
      </c>
      <c r="X2362" s="1" t="b">
        <v>0</v>
      </c>
      <c r="Y2362" s="1" t="b">
        <v>0</v>
      </c>
    </row>
    <row r="2363" spans="1:25" x14ac:dyDescent="0.25">
      <c r="A2363" s="1" t="s">
        <v>8335</v>
      </c>
      <c r="B2363" s="1" t="s">
        <v>8336</v>
      </c>
      <c r="C2363" s="1" t="str">
        <f>VLOOKUP(B2363,店铺SKU信息!E:F,2,0)</f>
        <v>AGM19322-Blue-3XL</v>
      </c>
      <c r="D2363" s="1" t="s">
        <v>8337</v>
      </c>
      <c r="E2363" s="1" t="s">
        <v>8759</v>
      </c>
      <c r="F2363" s="1" t="s">
        <v>7352</v>
      </c>
      <c r="G2363" s="1">
        <v>12</v>
      </c>
      <c r="H2363" s="1">
        <v>9.5</v>
      </c>
      <c r="I2363" s="1">
        <v>1.3</v>
      </c>
      <c r="J2363" s="1" t="s">
        <v>7353</v>
      </c>
      <c r="K2363" s="1">
        <v>0.65</v>
      </c>
      <c r="L2363" s="1" t="s">
        <v>7354</v>
      </c>
      <c r="M2363" s="1">
        <v>8.5800000000000001E-2</v>
      </c>
      <c r="N2363" s="1" t="s">
        <v>7355</v>
      </c>
      <c r="O2363" s="1" t="s">
        <v>7356</v>
      </c>
      <c r="P2363" s="1">
        <v>5.48</v>
      </c>
      <c r="Q2363" s="1">
        <v>0</v>
      </c>
      <c r="R2363" s="1">
        <v>0.4703</v>
      </c>
      <c r="S2363" s="38">
        <v>43678</v>
      </c>
      <c r="T2363" s="1">
        <v>0.69</v>
      </c>
      <c r="U2363" s="1" t="s">
        <v>7357</v>
      </c>
      <c r="V2363" s="1">
        <v>0.32450000000000001</v>
      </c>
      <c r="W2363" s="1" t="s">
        <v>7358</v>
      </c>
      <c r="X2363" s="1" t="b">
        <v>0</v>
      </c>
      <c r="Y2363" s="1" t="b">
        <v>0</v>
      </c>
    </row>
    <row r="2364" spans="1:25" x14ac:dyDescent="0.25">
      <c r="A2364" s="1" t="s">
        <v>8100</v>
      </c>
      <c r="B2364" s="1" t="s">
        <v>8101</v>
      </c>
      <c r="C2364" s="1" t="str">
        <f>VLOOKUP(B2364,店铺SKU信息!E:F,2,0)</f>
        <v>AGM42588-Black-2XL</v>
      </c>
      <c r="D2364" s="1" t="s">
        <v>2838</v>
      </c>
      <c r="E2364" s="1" t="s">
        <v>8759</v>
      </c>
      <c r="F2364" s="1" t="s">
        <v>7352</v>
      </c>
      <c r="G2364" s="1">
        <v>12.1</v>
      </c>
      <c r="H2364" s="1">
        <v>8.9</v>
      </c>
      <c r="I2364" s="1">
        <v>2.4</v>
      </c>
      <c r="J2364" s="1" t="s">
        <v>7353</v>
      </c>
      <c r="K2364" s="1">
        <v>1.1499999999999999</v>
      </c>
      <c r="L2364" s="1" t="s">
        <v>7354</v>
      </c>
      <c r="M2364" s="1">
        <v>0.14940000000000001</v>
      </c>
      <c r="N2364" s="1" t="s">
        <v>7355</v>
      </c>
      <c r="O2364" s="1" t="s">
        <v>7356</v>
      </c>
      <c r="P2364" s="1">
        <v>2</v>
      </c>
      <c r="Q2364" s="1">
        <v>0</v>
      </c>
      <c r="R2364" s="1">
        <v>0.29870000000000002</v>
      </c>
      <c r="S2364" s="38">
        <v>43678</v>
      </c>
      <c r="T2364" s="1">
        <v>0.69</v>
      </c>
      <c r="U2364" s="1" t="s">
        <v>7357</v>
      </c>
      <c r="V2364" s="1">
        <v>0.20610000000000001</v>
      </c>
      <c r="W2364" s="1" t="s">
        <v>7358</v>
      </c>
      <c r="X2364" s="1" t="b">
        <v>0</v>
      </c>
      <c r="Y2364" s="1" t="b">
        <v>0</v>
      </c>
    </row>
    <row r="2365" spans="1:25" x14ac:dyDescent="0.25">
      <c r="A2365" s="1" t="s">
        <v>8084</v>
      </c>
      <c r="B2365" s="1" t="s">
        <v>8085</v>
      </c>
      <c r="C2365" s="1" t="str">
        <f>VLOOKUP(B2365,店铺SKU信息!E:F,2,0)</f>
        <v>AGM42600-Burgundy-2XL</v>
      </c>
      <c r="D2365" s="1" t="s">
        <v>8086</v>
      </c>
      <c r="E2365" s="1" t="s">
        <v>8759</v>
      </c>
      <c r="F2365" s="1" t="s">
        <v>7352</v>
      </c>
      <c r="G2365" s="1">
        <v>12.85</v>
      </c>
      <c r="H2365" s="1">
        <v>9.0399999999999991</v>
      </c>
      <c r="I2365" s="1">
        <v>1.65</v>
      </c>
      <c r="J2365" s="1" t="s">
        <v>7353</v>
      </c>
      <c r="K2365" s="1">
        <v>0.45</v>
      </c>
      <c r="L2365" s="1" t="s">
        <v>7354</v>
      </c>
      <c r="M2365" s="1">
        <v>0.1109</v>
      </c>
      <c r="N2365" s="1" t="s">
        <v>7355</v>
      </c>
      <c r="O2365" s="1" t="s">
        <v>7356</v>
      </c>
      <c r="P2365" s="1">
        <v>1</v>
      </c>
      <c r="Q2365" s="1">
        <v>0</v>
      </c>
      <c r="R2365" s="1">
        <v>0.1109</v>
      </c>
      <c r="S2365" s="38">
        <v>43678</v>
      </c>
      <c r="T2365" s="1">
        <v>0.69</v>
      </c>
      <c r="U2365" s="1" t="s">
        <v>7357</v>
      </c>
      <c r="V2365" s="1">
        <v>7.6499999999999999E-2</v>
      </c>
      <c r="W2365" s="1" t="s">
        <v>7358</v>
      </c>
      <c r="X2365" s="1" t="b">
        <v>0</v>
      </c>
      <c r="Y2365" s="1" t="b">
        <v>0</v>
      </c>
    </row>
    <row r="2366" spans="1:25" x14ac:dyDescent="0.25">
      <c r="A2366" s="1" t="s">
        <v>8075</v>
      </c>
      <c r="B2366" s="1" t="s">
        <v>8076</v>
      </c>
      <c r="C2366" s="1" t="str">
        <f>VLOOKUP(B2366,店铺SKU信息!E:F,2,0)</f>
        <v>AGM42600-Red-2XL</v>
      </c>
      <c r="D2366" s="1" t="s">
        <v>8077</v>
      </c>
      <c r="E2366" s="1" t="s">
        <v>8759</v>
      </c>
      <c r="F2366" s="1" t="s">
        <v>7352</v>
      </c>
      <c r="G2366" s="1">
        <v>12.85</v>
      </c>
      <c r="H2366" s="1">
        <v>9.0399999999999991</v>
      </c>
      <c r="I2366" s="1">
        <v>1.65</v>
      </c>
      <c r="J2366" s="1" t="s">
        <v>7353</v>
      </c>
      <c r="K2366" s="1">
        <v>0.45</v>
      </c>
      <c r="L2366" s="1" t="s">
        <v>7354</v>
      </c>
      <c r="M2366" s="1">
        <v>0.1109</v>
      </c>
      <c r="N2366" s="1" t="s">
        <v>7355</v>
      </c>
      <c r="O2366" s="1" t="s">
        <v>7356</v>
      </c>
      <c r="P2366" s="1">
        <v>1</v>
      </c>
      <c r="Q2366" s="1">
        <v>0</v>
      </c>
      <c r="R2366" s="1">
        <v>0.1109</v>
      </c>
      <c r="S2366" s="38">
        <v>43678</v>
      </c>
      <c r="T2366" s="1">
        <v>0.69</v>
      </c>
      <c r="U2366" s="1" t="s">
        <v>7357</v>
      </c>
      <c r="V2366" s="1">
        <v>7.6499999999999999E-2</v>
      </c>
      <c r="W2366" s="1" t="s">
        <v>7358</v>
      </c>
      <c r="X2366" s="1" t="b">
        <v>0</v>
      </c>
      <c r="Y2366" s="1" t="b">
        <v>0</v>
      </c>
    </row>
    <row r="2367" spans="1:25" x14ac:dyDescent="0.25">
      <c r="A2367" s="1" t="s">
        <v>7817</v>
      </c>
      <c r="B2367" s="1" t="s">
        <v>7818</v>
      </c>
      <c r="C2367" s="1" t="str">
        <f>VLOOKUP(B2367,店铺SKU信息!E:F,2,0)</f>
        <v>AGCY6876-White-L</v>
      </c>
      <c r="D2367" s="1" t="s">
        <v>2756</v>
      </c>
      <c r="E2367" s="1" t="s">
        <v>8759</v>
      </c>
      <c r="F2367" s="1" t="s">
        <v>7352</v>
      </c>
      <c r="G2367" s="1">
        <v>13.94</v>
      </c>
      <c r="H2367" s="1">
        <v>10.24</v>
      </c>
      <c r="I2367" s="1">
        <v>0.31</v>
      </c>
      <c r="J2367" s="1" t="s">
        <v>7353</v>
      </c>
      <c r="K2367" s="1">
        <v>0.5</v>
      </c>
      <c r="L2367" s="1" t="s">
        <v>7354</v>
      </c>
      <c r="M2367" s="1">
        <v>2.5399999999999999E-2</v>
      </c>
      <c r="N2367" s="1" t="s">
        <v>7355</v>
      </c>
      <c r="O2367" s="1" t="s">
        <v>7356</v>
      </c>
      <c r="P2367" s="1">
        <v>0.55000000000000004</v>
      </c>
      <c r="Q2367" s="1">
        <v>0</v>
      </c>
      <c r="R2367" s="1">
        <v>1.3899999999999999E-2</v>
      </c>
      <c r="S2367" s="38">
        <v>43678</v>
      </c>
      <c r="T2367" s="1">
        <v>0.69</v>
      </c>
      <c r="U2367" s="1" t="s">
        <v>7357</v>
      </c>
      <c r="V2367" s="1">
        <v>9.5999999999999992E-3</v>
      </c>
      <c r="W2367" s="1" t="s">
        <v>7358</v>
      </c>
      <c r="X2367" s="1" t="b">
        <v>0</v>
      </c>
      <c r="Y2367" s="1" t="b">
        <v>0</v>
      </c>
    </row>
    <row r="2368" spans="1:25" x14ac:dyDescent="0.25">
      <c r="A2368" s="1" t="s">
        <v>8039</v>
      </c>
      <c r="B2368" s="1" t="s">
        <v>8040</v>
      </c>
      <c r="C2368" s="1" t="str">
        <f>VLOOKUP(B2368,店铺SKU信息!E:F,2,0)</f>
        <v>AGM42600-Burgundy-4XL</v>
      </c>
      <c r="D2368" s="1" t="s">
        <v>5227</v>
      </c>
      <c r="E2368" s="1" t="s">
        <v>8759</v>
      </c>
      <c r="F2368" s="1" t="s">
        <v>7352</v>
      </c>
      <c r="G2368" s="1">
        <v>12.85</v>
      </c>
      <c r="H2368" s="1">
        <v>9.0399999999999991</v>
      </c>
      <c r="I2368" s="1">
        <v>1.65</v>
      </c>
      <c r="J2368" s="1" t="s">
        <v>7353</v>
      </c>
      <c r="K2368" s="1">
        <v>0.45</v>
      </c>
      <c r="L2368" s="1" t="s">
        <v>7354</v>
      </c>
      <c r="M2368" s="1">
        <v>0.1109</v>
      </c>
      <c r="N2368" s="1" t="s">
        <v>7355</v>
      </c>
      <c r="O2368" s="1" t="s">
        <v>7356</v>
      </c>
      <c r="P2368" s="1">
        <v>1</v>
      </c>
      <c r="Q2368" s="1">
        <v>0</v>
      </c>
      <c r="R2368" s="1">
        <v>0.1109</v>
      </c>
      <c r="S2368" s="38">
        <v>43678</v>
      </c>
      <c r="T2368" s="1">
        <v>0.69</v>
      </c>
      <c r="U2368" s="1" t="s">
        <v>7357</v>
      </c>
      <c r="V2368" s="1">
        <v>7.6499999999999999E-2</v>
      </c>
      <c r="W2368" s="1" t="s">
        <v>7358</v>
      </c>
      <c r="X2368" s="1" t="b">
        <v>0</v>
      </c>
      <c r="Y2368" s="1" t="b">
        <v>0</v>
      </c>
    </row>
    <row r="2369" spans="1:25" x14ac:dyDescent="0.25">
      <c r="A2369" s="1" t="s">
        <v>7808</v>
      </c>
      <c r="B2369" s="1" t="s">
        <v>7809</v>
      </c>
      <c r="C2369" s="1" t="str">
        <f>VLOOKUP(B2369,店铺SKU信息!E:F,2,0)</f>
        <v>AGCY49211-Black-M</v>
      </c>
      <c r="D2369" s="1" t="s">
        <v>7810</v>
      </c>
      <c r="E2369" s="1" t="s">
        <v>8759</v>
      </c>
      <c r="F2369" s="1" t="s">
        <v>7352</v>
      </c>
      <c r="G2369" s="1">
        <v>12.9</v>
      </c>
      <c r="H2369" s="1">
        <v>11.1</v>
      </c>
      <c r="I2369" s="1">
        <v>1.45</v>
      </c>
      <c r="J2369" s="1" t="s">
        <v>7353</v>
      </c>
      <c r="K2369" s="1">
        <v>0.55000000000000004</v>
      </c>
      <c r="L2369" s="1" t="s">
        <v>7354</v>
      </c>
      <c r="M2369" s="1">
        <v>0.1202</v>
      </c>
      <c r="N2369" s="1" t="s">
        <v>7355</v>
      </c>
      <c r="O2369" s="1" t="s">
        <v>7356</v>
      </c>
      <c r="P2369" s="1">
        <v>0.57999999999999996</v>
      </c>
      <c r="Q2369" s="1">
        <v>0.16</v>
      </c>
      <c r="R2369" s="1">
        <v>5.04E-2</v>
      </c>
      <c r="S2369" s="38">
        <v>43678</v>
      </c>
      <c r="T2369" s="1">
        <v>0.69</v>
      </c>
      <c r="U2369" s="1" t="s">
        <v>7357</v>
      </c>
      <c r="V2369" s="1">
        <v>3.4799999999999998E-2</v>
      </c>
      <c r="W2369" s="1" t="s">
        <v>7358</v>
      </c>
      <c r="X2369" s="1" t="b">
        <v>0</v>
      </c>
      <c r="Y2369" s="1" t="b">
        <v>0</v>
      </c>
    </row>
    <row r="2370" spans="1:25" x14ac:dyDescent="0.25">
      <c r="A2370" s="1" t="s">
        <v>7543</v>
      </c>
      <c r="B2370" s="1" t="s">
        <v>7544</v>
      </c>
      <c r="C2370" s="1" t="str">
        <f>VLOOKUP(B2370,店铺SKU信息!E:F,2,0)</f>
        <v>AGM42644-White Stripe-3XL</v>
      </c>
      <c r="D2370" s="1" t="s">
        <v>3978</v>
      </c>
      <c r="E2370" s="1" t="s">
        <v>8759</v>
      </c>
      <c r="F2370" s="1" t="s">
        <v>7352</v>
      </c>
      <c r="G2370" s="1">
        <v>12.7</v>
      </c>
      <c r="H2370" s="1">
        <v>9.9</v>
      </c>
      <c r="I2370" s="1">
        <v>0.8</v>
      </c>
      <c r="J2370" s="1" t="s">
        <v>7353</v>
      </c>
      <c r="K2370" s="1">
        <v>0.65</v>
      </c>
      <c r="L2370" s="1" t="s">
        <v>7354</v>
      </c>
      <c r="M2370" s="1">
        <v>5.8099999999999999E-2</v>
      </c>
      <c r="N2370" s="1" t="s">
        <v>7355</v>
      </c>
      <c r="O2370" s="1" t="s">
        <v>7356</v>
      </c>
      <c r="P2370" s="1">
        <v>1</v>
      </c>
      <c r="Q2370" s="1">
        <v>0</v>
      </c>
      <c r="R2370" s="1">
        <v>5.8099999999999999E-2</v>
      </c>
      <c r="S2370" s="38">
        <v>43678</v>
      </c>
      <c r="T2370" s="1">
        <v>0.69</v>
      </c>
      <c r="U2370" s="1" t="s">
        <v>7357</v>
      </c>
      <c r="V2370" s="1">
        <v>4.0099999999999997E-2</v>
      </c>
      <c r="W2370" s="1" t="s">
        <v>7358</v>
      </c>
      <c r="X2370" s="1" t="b">
        <v>0</v>
      </c>
      <c r="Y2370" s="1" t="b">
        <v>0</v>
      </c>
    </row>
    <row r="2371" spans="1:25" x14ac:dyDescent="0.25">
      <c r="A2371" s="1" t="s">
        <v>7758</v>
      </c>
      <c r="B2371" s="1" t="s">
        <v>7759</v>
      </c>
      <c r="C2371" s="1" t="str">
        <f>VLOOKUP(B2371,店铺SKU信息!E:F,2,0)</f>
        <v>AGCY6812-Yellow-L</v>
      </c>
      <c r="D2371" s="1" t="s">
        <v>7760</v>
      </c>
      <c r="E2371" s="1" t="s">
        <v>8759</v>
      </c>
      <c r="F2371" s="1" t="s">
        <v>7352</v>
      </c>
      <c r="G2371" s="1">
        <v>13.07</v>
      </c>
      <c r="H2371" s="1">
        <v>10.28</v>
      </c>
      <c r="I2371" s="1">
        <v>0.79</v>
      </c>
      <c r="J2371" s="1" t="s">
        <v>7353</v>
      </c>
      <c r="K2371" s="1">
        <v>0.2</v>
      </c>
      <c r="L2371" s="1" t="s">
        <v>7354</v>
      </c>
      <c r="M2371" s="1">
        <v>6.1400000000000003E-2</v>
      </c>
      <c r="N2371" s="1" t="s">
        <v>7355</v>
      </c>
      <c r="O2371" s="1" t="s">
        <v>7356</v>
      </c>
      <c r="P2371" s="1">
        <v>0.57999999999999996</v>
      </c>
      <c r="Q2371" s="1">
        <v>0.16</v>
      </c>
      <c r="R2371" s="1">
        <v>2.58E-2</v>
      </c>
      <c r="S2371" s="38">
        <v>43678</v>
      </c>
      <c r="T2371" s="1">
        <v>0.69</v>
      </c>
      <c r="U2371" s="1" t="s">
        <v>7357</v>
      </c>
      <c r="V2371" s="1">
        <v>1.78E-2</v>
      </c>
      <c r="W2371" s="1" t="s">
        <v>7358</v>
      </c>
      <c r="X2371" s="1" t="b">
        <v>0</v>
      </c>
      <c r="Y2371" s="1" t="b">
        <v>0</v>
      </c>
    </row>
    <row r="2372" spans="1:25" x14ac:dyDescent="0.25">
      <c r="A2372" s="1" t="s">
        <v>8102</v>
      </c>
      <c r="B2372" s="1" t="s">
        <v>8103</v>
      </c>
      <c r="C2372" s="1" t="str">
        <f>VLOOKUP(B2372,店铺SKU信息!E:F,2,0)</f>
        <v>AGM42588-Green-XL</v>
      </c>
      <c r="D2372" s="1" t="s">
        <v>8104</v>
      </c>
      <c r="E2372" s="1" t="s">
        <v>8759</v>
      </c>
      <c r="F2372" s="1" t="s">
        <v>7352</v>
      </c>
      <c r="G2372" s="1">
        <v>12.1</v>
      </c>
      <c r="H2372" s="1">
        <v>8.9</v>
      </c>
      <c r="I2372" s="1">
        <v>2.4</v>
      </c>
      <c r="J2372" s="1" t="s">
        <v>7353</v>
      </c>
      <c r="K2372" s="1">
        <v>1.1499999999999999</v>
      </c>
      <c r="L2372" s="1" t="s">
        <v>7354</v>
      </c>
      <c r="M2372" s="1">
        <v>0.14940000000000001</v>
      </c>
      <c r="N2372" s="1" t="s">
        <v>7355</v>
      </c>
      <c r="O2372" s="1" t="s">
        <v>7356</v>
      </c>
      <c r="P2372" s="1">
        <v>0.61</v>
      </c>
      <c r="Q2372" s="1">
        <v>0</v>
      </c>
      <c r="R2372" s="1">
        <v>9.1499999999999998E-2</v>
      </c>
      <c r="S2372" s="38">
        <v>43678</v>
      </c>
      <c r="T2372" s="1">
        <v>0.69</v>
      </c>
      <c r="U2372" s="1" t="s">
        <v>7357</v>
      </c>
      <c r="V2372" s="1">
        <v>6.3200000000000006E-2</v>
      </c>
      <c r="W2372" s="1" t="s">
        <v>7358</v>
      </c>
      <c r="X2372" s="1" t="b">
        <v>0</v>
      </c>
      <c r="Y2372" s="1" t="b">
        <v>0</v>
      </c>
    </row>
    <row r="2373" spans="1:25" x14ac:dyDescent="0.25">
      <c r="A2373" s="1" t="s">
        <v>8125</v>
      </c>
      <c r="B2373" s="1" t="s">
        <v>8126</v>
      </c>
      <c r="C2373" s="1" t="str">
        <f>VLOOKUP(B2373,店铺SKU信息!E:F,2,0)</f>
        <v>AGM42599-Red-3XL</v>
      </c>
      <c r="D2373" s="1" t="s">
        <v>3407</v>
      </c>
      <c r="E2373" s="1" t="s">
        <v>8759</v>
      </c>
      <c r="F2373" s="1" t="s">
        <v>7352</v>
      </c>
      <c r="G2373" s="1">
        <v>12.2</v>
      </c>
      <c r="H2373" s="1">
        <v>9.3000000000000007</v>
      </c>
      <c r="I2373" s="1">
        <v>1.2</v>
      </c>
      <c r="J2373" s="1" t="s">
        <v>7353</v>
      </c>
      <c r="K2373" s="1">
        <v>0.5</v>
      </c>
      <c r="L2373" s="1" t="s">
        <v>7354</v>
      </c>
      <c r="M2373" s="1">
        <v>7.8600000000000003E-2</v>
      </c>
      <c r="N2373" s="1" t="s">
        <v>7355</v>
      </c>
      <c r="O2373" s="1" t="s">
        <v>7356</v>
      </c>
      <c r="P2373" s="1">
        <v>2</v>
      </c>
      <c r="Q2373" s="1">
        <v>0</v>
      </c>
      <c r="R2373" s="1">
        <v>0.15709999999999999</v>
      </c>
      <c r="S2373" s="38">
        <v>43678</v>
      </c>
      <c r="T2373" s="1">
        <v>0.69</v>
      </c>
      <c r="U2373" s="1" t="s">
        <v>7357</v>
      </c>
      <c r="V2373" s="1">
        <v>0.1084</v>
      </c>
      <c r="W2373" s="1" t="s">
        <v>7358</v>
      </c>
      <c r="X2373" s="1" t="b">
        <v>0</v>
      </c>
      <c r="Y2373" s="1" t="b">
        <v>0</v>
      </c>
    </row>
    <row r="2374" spans="1:25" x14ac:dyDescent="0.25">
      <c r="A2374" s="1" t="s">
        <v>7653</v>
      </c>
      <c r="B2374" s="1" t="s">
        <v>7654</v>
      </c>
      <c r="C2374" s="1" t="str">
        <f>VLOOKUP(B2374,店铺SKU信息!E:F,2,0)</f>
        <v>AGCY4063-Blue-M</v>
      </c>
      <c r="D2374" s="1" t="s">
        <v>7655</v>
      </c>
      <c r="E2374" s="1" t="s">
        <v>8759</v>
      </c>
      <c r="F2374" s="1" t="s">
        <v>7352</v>
      </c>
      <c r="G2374" s="1">
        <v>13.07</v>
      </c>
      <c r="H2374" s="1">
        <v>10.28</v>
      </c>
      <c r="I2374" s="1">
        <v>0.79</v>
      </c>
      <c r="J2374" s="1" t="s">
        <v>7353</v>
      </c>
      <c r="K2374" s="1">
        <v>0.2</v>
      </c>
      <c r="L2374" s="1" t="s">
        <v>7354</v>
      </c>
      <c r="M2374" s="1">
        <v>6.1400000000000003E-2</v>
      </c>
      <c r="N2374" s="1" t="s">
        <v>7355</v>
      </c>
      <c r="O2374" s="1" t="s">
        <v>7356</v>
      </c>
      <c r="P2374" s="1">
        <v>1</v>
      </c>
      <c r="Q2374" s="1">
        <v>0</v>
      </c>
      <c r="R2374" s="1">
        <v>6.1400000000000003E-2</v>
      </c>
      <c r="S2374" s="38">
        <v>43678</v>
      </c>
      <c r="T2374" s="1">
        <v>0.69</v>
      </c>
      <c r="U2374" s="1" t="s">
        <v>7357</v>
      </c>
      <c r="V2374" s="1">
        <v>4.24E-2</v>
      </c>
      <c r="W2374" s="1" t="s">
        <v>7358</v>
      </c>
      <c r="X2374" s="1" t="b">
        <v>0</v>
      </c>
      <c r="Y2374" s="1" t="b">
        <v>0</v>
      </c>
    </row>
    <row r="2375" spans="1:25" x14ac:dyDescent="0.25">
      <c r="A2375" s="1" t="s">
        <v>8612</v>
      </c>
      <c r="B2375" s="1" t="s">
        <v>8613</v>
      </c>
      <c r="C2375" s="1" t="str">
        <f>VLOOKUP(B2375,店铺SKU信息!E:F,2,0)</f>
        <v>AGCY1031-Pink Stripe-XXXL</v>
      </c>
      <c r="D2375" s="1" t="s">
        <v>8614</v>
      </c>
      <c r="E2375" s="1" t="s">
        <v>8759</v>
      </c>
      <c r="F2375" s="1" t="s">
        <v>7352</v>
      </c>
      <c r="G2375" s="1">
        <v>12.1</v>
      </c>
      <c r="H2375" s="1">
        <v>9</v>
      </c>
      <c r="I2375" s="1">
        <v>0.5</v>
      </c>
      <c r="J2375" s="1" t="s">
        <v>7353</v>
      </c>
      <c r="K2375" s="1">
        <v>0.4</v>
      </c>
      <c r="L2375" s="1" t="s">
        <v>7354</v>
      </c>
      <c r="M2375" s="1">
        <v>3.15E-2</v>
      </c>
      <c r="N2375" s="1" t="s">
        <v>7355</v>
      </c>
      <c r="O2375" s="1" t="s">
        <v>7356</v>
      </c>
      <c r="P2375" s="1">
        <v>3</v>
      </c>
      <c r="Q2375" s="1">
        <v>0</v>
      </c>
      <c r="R2375" s="1">
        <v>9.4500000000000001E-2</v>
      </c>
      <c r="S2375" s="38">
        <v>43678</v>
      </c>
      <c r="T2375" s="1">
        <v>0.69</v>
      </c>
      <c r="U2375" s="1" t="s">
        <v>7357</v>
      </c>
      <c r="V2375" s="1">
        <v>6.5199999999999994E-2</v>
      </c>
      <c r="W2375" s="1" t="s">
        <v>7358</v>
      </c>
      <c r="X2375" s="1" t="b">
        <v>0</v>
      </c>
      <c r="Y2375" s="1" t="b">
        <v>0</v>
      </c>
    </row>
    <row r="2376" spans="1:25" x14ac:dyDescent="0.25">
      <c r="A2376" s="1" t="s">
        <v>7416</v>
      </c>
      <c r="B2376" s="1" t="s">
        <v>7417</v>
      </c>
      <c r="C2376" s="1" t="str">
        <f>VLOOKUP(B2376,店铺SKU信息!E:F,2,0)</f>
        <v>AGM4896-Burgundy-2XL</v>
      </c>
      <c r="D2376" s="1" t="s">
        <v>2711</v>
      </c>
      <c r="E2376" s="1" t="s">
        <v>8759</v>
      </c>
      <c r="F2376" s="1" t="s">
        <v>7352</v>
      </c>
      <c r="G2376" s="1">
        <v>13.69</v>
      </c>
      <c r="H2376" s="1">
        <v>3.9</v>
      </c>
      <c r="I2376" s="1">
        <v>2.1</v>
      </c>
      <c r="J2376" s="1" t="s">
        <v>7353</v>
      </c>
      <c r="K2376" s="1">
        <v>1.05</v>
      </c>
      <c r="L2376" s="1" t="s">
        <v>7354</v>
      </c>
      <c r="M2376" s="1">
        <v>6.4799999999999996E-2</v>
      </c>
      <c r="N2376" s="1" t="s">
        <v>7355</v>
      </c>
      <c r="O2376" s="1" t="s">
        <v>7356</v>
      </c>
      <c r="P2376" s="1">
        <v>0.03</v>
      </c>
      <c r="Q2376" s="1">
        <v>0</v>
      </c>
      <c r="R2376" s="1">
        <v>2.0999999999999999E-3</v>
      </c>
      <c r="S2376" s="38">
        <v>43678</v>
      </c>
      <c r="T2376" s="1">
        <v>0.69</v>
      </c>
      <c r="U2376" s="1" t="s">
        <v>7357</v>
      </c>
      <c r="V2376" s="1">
        <v>1.4E-3</v>
      </c>
      <c r="W2376" s="1" t="s">
        <v>7358</v>
      </c>
      <c r="X2376" s="1" t="b">
        <v>0</v>
      </c>
      <c r="Y2376" s="1" t="b">
        <v>0</v>
      </c>
    </row>
    <row r="2377" spans="1:25" x14ac:dyDescent="0.25">
      <c r="A2377" s="1" t="s">
        <v>8061</v>
      </c>
      <c r="B2377" s="1" t="s">
        <v>8062</v>
      </c>
      <c r="C2377" s="1" t="str">
        <f>VLOOKUP(B2377,店铺SKU信息!E:F,2,0)</f>
        <v>AGM42588-Green-2XL</v>
      </c>
      <c r="D2377" s="1" t="s">
        <v>8063</v>
      </c>
      <c r="E2377" s="1" t="s">
        <v>8759</v>
      </c>
      <c r="F2377" s="1" t="s">
        <v>7352</v>
      </c>
      <c r="G2377" s="1">
        <v>12.1</v>
      </c>
      <c r="H2377" s="1">
        <v>8.9</v>
      </c>
      <c r="I2377" s="1">
        <v>2.4</v>
      </c>
      <c r="J2377" s="1" t="s">
        <v>7353</v>
      </c>
      <c r="K2377" s="1">
        <v>1.1499999999999999</v>
      </c>
      <c r="L2377" s="1" t="s">
        <v>7354</v>
      </c>
      <c r="M2377" s="1">
        <v>0.14940000000000001</v>
      </c>
      <c r="N2377" s="1" t="s">
        <v>7355</v>
      </c>
      <c r="O2377" s="1" t="s">
        <v>7356</v>
      </c>
      <c r="P2377" s="1">
        <v>1</v>
      </c>
      <c r="Q2377" s="1">
        <v>0</v>
      </c>
      <c r="R2377" s="1">
        <v>0.14940000000000001</v>
      </c>
      <c r="S2377" s="38">
        <v>43678</v>
      </c>
      <c r="T2377" s="1">
        <v>0.69</v>
      </c>
      <c r="U2377" s="1" t="s">
        <v>7357</v>
      </c>
      <c r="V2377" s="1">
        <v>0.1031</v>
      </c>
      <c r="W2377" s="1" t="s">
        <v>7358</v>
      </c>
      <c r="X2377" s="1" t="b">
        <v>0</v>
      </c>
      <c r="Y2377" s="1" t="b">
        <v>0</v>
      </c>
    </row>
    <row r="2378" spans="1:25" x14ac:dyDescent="0.25">
      <c r="A2378" s="1" t="s">
        <v>8210</v>
      </c>
      <c r="B2378" s="1" t="s">
        <v>8211</v>
      </c>
      <c r="C2378" s="1" t="str">
        <f>VLOOKUP(B2378,店铺SKU信息!E:F,2,0)</f>
        <v>AGCY1031-Navy Stripe-XXL</v>
      </c>
      <c r="D2378" s="1" t="s">
        <v>8212</v>
      </c>
      <c r="E2378" s="1" t="s">
        <v>8759</v>
      </c>
      <c r="F2378" s="1" t="s">
        <v>7352</v>
      </c>
      <c r="G2378" s="1">
        <v>12.7</v>
      </c>
      <c r="H2378" s="1">
        <v>6.4</v>
      </c>
      <c r="I2378" s="1">
        <v>1.1000000000000001</v>
      </c>
      <c r="J2378" s="1" t="s">
        <v>7353</v>
      </c>
      <c r="K2378" s="1">
        <v>0.35</v>
      </c>
      <c r="L2378" s="1" t="s">
        <v>7354</v>
      </c>
      <c r="M2378" s="1">
        <v>5.1700000000000003E-2</v>
      </c>
      <c r="N2378" s="1" t="s">
        <v>7355</v>
      </c>
      <c r="O2378" s="1" t="s">
        <v>7356</v>
      </c>
      <c r="P2378" s="1">
        <v>1.1599999999999999</v>
      </c>
      <c r="Q2378" s="1">
        <v>0</v>
      </c>
      <c r="R2378" s="1">
        <v>6.0100000000000001E-2</v>
      </c>
      <c r="S2378" s="38">
        <v>43678</v>
      </c>
      <c r="T2378" s="1">
        <v>0.69</v>
      </c>
      <c r="U2378" s="1" t="s">
        <v>7357</v>
      </c>
      <c r="V2378" s="1">
        <v>4.1500000000000002E-2</v>
      </c>
      <c r="W2378" s="1" t="s">
        <v>7358</v>
      </c>
      <c r="X2378" s="1" t="b">
        <v>0</v>
      </c>
      <c r="Y2378" s="1" t="b">
        <v>0</v>
      </c>
    </row>
    <row r="2379" spans="1:25" x14ac:dyDescent="0.25">
      <c r="A2379" s="1" t="s">
        <v>8763</v>
      </c>
      <c r="B2379" s="1" t="s">
        <v>8764</v>
      </c>
      <c r="C2379" s="1" t="str">
        <f>VLOOKUP(B2379,店铺SKU信息!E:F,2,0)</f>
        <v>AGCY6855-Army Green-L</v>
      </c>
      <c r="D2379" s="1" t="s">
        <v>8765</v>
      </c>
      <c r="E2379" s="1" t="s">
        <v>8759</v>
      </c>
      <c r="F2379" s="1" t="s">
        <v>7352</v>
      </c>
      <c r="G2379" s="1">
        <v>12.6</v>
      </c>
      <c r="H2379" s="1">
        <v>10.25</v>
      </c>
      <c r="I2379" s="1">
        <v>1.02</v>
      </c>
      <c r="J2379" s="1" t="s">
        <v>7353</v>
      </c>
      <c r="K2379" s="1">
        <v>0.3</v>
      </c>
      <c r="L2379" s="1" t="s">
        <v>7354</v>
      </c>
      <c r="M2379" s="1">
        <v>7.6200000000000004E-2</v>
      </c>
      <c r="N2379" s="1" t="s">
        <v>7355</v>
      </c>
      <c r="O2379" s="1" t="s">
        <v>7356</v>
      </c>
      <c r="P2379" s="1">
        <v>0.23</v>
      </c>
      <c r="Q2379" s="1">
        <v>0.19</v>
      </c>
      <c r="R2379" s="1">
        <v>2.5000000000000001E-3</v>
      </c>
      <c r="S2379" s="38">
        <v>43678</v>
      </c>
      <c r="T2379" s="1">
        <v>0.69</v>
      </c>
      <c r="U2379" s="1" t="s">
        <v>7357</v>
      </c>
      <c r="V2379" s="1">
        <v>1.6999999999999999E-3</v>
      </c>
      <c r="W2379" s="1" t="s">
        <v>7358</v>
      </c>
      <c r="X2379" s="1" t="b">
        <v>0</v>
      </c>
      <c r="Y2379" s="1" t="b">
        <v>0</v>
      </c>
    </row>
    <row r="2380" spans="1:25" x14ac:dyDescent="0.25">
      <c r="A2380" s="1" t="s">
        <v>8615</v>
      </c>
      <c r="B2380" s="1" t="s">
        <v>8616</v>
      </c>
      <c r="C2380" s="1" t="str">
        <f>VLOOKUP(B2380,店铺SKU信息!E:F,2,0)</f>
        <v>AGCY6769-White-XL</v>
      </c>
      <c r="D2380" s="1" t="s">
        <v>8617</v>
      </c>
      <c r="E2380" s="1" t="s">
        <v>8759</v>
      </c>
      <c r="F2380" s="1" t="s">
        <v>7352</v>
      </c>
      <c r="G2380" s="1">
        <v>12.2</v>
      </c>
      <c r="H2380" s="1">
        <v>9.1300000000000008</v>
      </c>
      <c r="I2380" s="1">
        <v>0.94</v>
      </c>
      <c r="J2380" s="1" t="s">
        <v>7353</v>
      </c>
      <c r="K2380" s="1">
        <v>0.3</v>
      </c>
      <c r="L2380" s="1" t="s">
        <v>7354</v>
      </c>
      <c r="M2380" s="1">
        <v>6.0400000000000002E-2</v>
      </c>
      <c r="N2380" s="1" t="s">
        <v>7355</v>
      </c>
      <c r="O2380" s="1" t="s">
        <v>7356</v>
      </c>
      <c r="P2380" s="1">
        <v>0.23</v>
      </c>
      <c r="Q2380" s="1">
        <v>0.19</v>
      </c>
      <c r="R2380" s="1">
        <v>1.9E-3</v>
      </c>
      <c r="S2380" s="38">
        <v>43678</v>
      </c>
      <c r="T2380" s="1">
        <v>0.69</v>
      </c>
      <c r="U2380" s="1" t="s">
        <v>7357</v>
      </c>
      <c r="V2380" s="1">
        <v>1.2999999999999999E-3</v>
      </c>
      <c r="W2380" s="1" t="s">
        <v>7358</v>
      </c>
      <c r="X2380" s="1" t="b">
        <v>0</v>
      </c>
      <c r="Y2380" s="1" t="b">
        <v>0</v>
      </c>
    </row>
    <row r="2381" spans="1:25" x14ac:dyDescent="0.25">
      <c r="A2381" s="1" t="s">
        <v>7474</v>
      </c>
      <c r="B2381" s="1" t="s">
        <v>7475</v>
      </c>
      <c r="C2381" s="1" t="str">
        <f>VLOOKUP(B2381,店铺SKU信息!E:F,2,0)</f>
        <v>AGM42644-Black Stripe-XL</v>
      </c>
      <c r="D2381" s="1" t="s">
        <v>3346</v>
      </c>
      <c r="E2381" s="1" t="s">
        <v>8759</v>
      </c>
      <c r="F2381" s="1" t="s">
        <v>7352</v>
      </c>
      <c r="G2381" s="1">
        <v>12.7</v>
      </c>
      <c r="H2381" s="1">
        <v>9.9</v>
      </c>
      <c r="I2381" s="1">
        <v>0.8</v>
      </c>
      <c r="J2381" s="1" t="s">
        <v>7353</v>
      </c>
      <c r="K2381" s="1">
        <v>0.65</v>
      </c>
      <c r="L2381" s="1" t="s">
        <v>7354</v>
      </c>
      <c r="M2381" s="1">
        <v>5.8099999999999999E-2</v>
      </c>
      <c r="N2381" s="1" t="s">
        <v>7355</v>
      </c>
      <c r="O2381" s="1" t="s">
        <v>7356</v>
      </c>
      <c r="P2381" s="1">
        <v>2.23</v>
      </c>
      <c r="Q2381" s="1">
        <v>0</v>
      </c>
      <c r="R2381" s="1">
        <v>0.12939999999999999</v>
      </c>
      <c r="S2381" s="38">
        <v>43678</v>
      </c>
      <c r="T2381" s="1">
        <v>0.69</v>
      </c>
      <c r="U2381" s="1" t="s">
        <v>7357</v>
      </c>
      <c r="V2381" s="1">
        <v>8.9300000000000004E-2</v>
      </c>
      <c r="W2381" s="1" t="s">
        <v>7358</v>
      </c>
      <c r="X2381" s="1" t="b">
        <v>0</v>
      </c>
      <c r="Y2381" s="1" t="b">
        <v>0</v>
      </c>
    </row>
    <row r="2382" spans="1:25" x14ac:dyDescent="0.25">
      <c r="A2382" s="1" t="s">
        <v>8316</v>
      </c>
      <c r="B2382" s="1" t="s">
        <v>8317</v>
      </c>
      <c r="C2382" s="1" t="str">
        <f>VLOOKUP(B2382,店铺SKU信息!E:F,2,0)</f>
        <v>AGM19333-Pink-3XL</v>
      </c>
      <c r="D2382" s="1" t="s">
        <v>7036</v>
      </c>
      <c r="E2382" s="1" t="s">
        <v>8759</v>
      </c>
      <c r="F2382" s="1" t="s">
        <v>7352</v>
      </c>
      <c r="G2382" s="1">
        <v>12.4</v>
      </c>
      <c r="H2382" s="1">
        <v>9.6</v>
      </c>
      <c r="I2382" s="1">
        <v>0.6</v>
      </c>
      <c r="J2382" s="1" t="s">
        <v>7353</v>
      </c>
      <c r="K2382" s="1">
        <v>0.3</v>
      </c>
      <c r="L2382" s="1" t="s">
        <v>7354</v>
      </c>
      <c r="M2382" s="1">
        <v>4.1300000000000003E-2</v>
      </c>
      <c r="N2382" s="1" t="s">
        <v>7355</v>
      </c>
      <c r="O2382" s="1" t="s">
        <v>7356</v>
      </c>
      <c r="P2382" s="1">
        <v>14</v>
      </c>
      <c r="Q2382" s="1">
        <v>0</v>
      </c>
      <c r="R2382" s="1">
        <v>0.57869999999999999</v>
      </c>
      <c r="S2382" s="38">
        <v>43678</v>
      </c>
      <c r="T2382" s="1">
        <v>0.69</v>
      </c>
      <c r="U2382" s="1" t="s">
        <v>7357</v>
      </c>
      <c r="V2382" s="1">
        <v>0.39929999999999999</v>
      </c>
      <c r="W2382" s="1" t="s">
        <v>7358</v>
      </c>
      <c r="X2382" s="1" t="b">
        <v>0</v>
      </c>
      <c r="Y2382" s="1" t="b">
        <v>0</v>
      </c>
    </row>
    <row r="2383" spans="1:25" x14ac:dyDescent="0.25">
      <c r="A2383" s="1" t="s">
        <v>8722</v>
      </c>
      <c r="B2383" s="1" t="s">
        <v>8723</v>
      </c>
      <c r="C2383" s="1" t="str">
        <f>VLOOKUP(B2383,店铺SKU信息!E:F,2,0)</f>
        <v>AGCY6743-Black-S</v>
      </c>
      <c r="D2383" s="1" t="s">
        <v>8724</v>
      </c>
      <c r="E2383" s="1" t="s">
        <v>8759</v>
      </c>
      <c r="F2383" s="1" t="s">
        <v>7352</v>
      </c>
      <c r="G2383" s="1">
        <v>11.85</v>
      </c>
      <c r="H2383" s="1">
        <v>10</v>
      </c>
      <c r="I2383" s="1">
        <v>1.5</v>
      </c>
      <c r="J2383" s="1" t="s">
        <v>7353</v>
      </c>
      <c r="K2383" s="1">
        <v>0.57999999999999996</v>
      </c>
      <c r="L2383" s="1" t="s">
        <v>7354</v>
      </c>
      <c r="M2383" s="1">
        <v>0.1028</v>
      </c>
      <c r="N2383" s="1" t="s">
        <v>7355</v>
      </c>
      <c r="O2383" s="1" t="s">
        <v>7356</v>
      </c>
      <c r="P2383" s="1">
        <v>0.23</v>
      </c>
      <c r="Q2383" s="1">
        <v>0.19</v>
      </c>
      <c r="R2383" s="1">
        <v>3.3E-3</v>
      </c>
      <c r="S2383" s="38">
        <v>43678</v>
      </c>
      <c r="T2383" s="1">
        <v>0.69</v>
      </c>
      <c r="U2383" s="1" t="s">
        <v>7357</v>
      </c>
      <c r="V2383" s="1">
        <v>2.3E-3</v>
      </c>
      <c r="W2383" s="1" t="s">
        <v>7358</v>
      </c>
      <c r="X2383" s="1" t="b">
        <v>0</v>
      </c>
      <c r="Y2383" s="1" t="b">
        <v>0</v>
      </c>
    </row>
    <row r="2384" spans="1:25" x14ac:dyDescent="0.25">
      <c r="A2384" s="1" t="s">
        <v>8107</v>
      </c>
      <c r="B2384" s="1" t="s">
        <v>8108</v>
      </c>
      <c r="C2384" s="1" t="str">
        <f>VLOOKUP(B2384,店铺SKU信息!E:F,2,0)</f>
        <v>AGM19377-Black-4XL</v>
      </c>
      <c r="D2384" s="1" t="s">
        <v>7265</v>
      </c>
      <c r="E2384" s="1" t="s">
        <v>8759</v>
      </c>
      <c r="F2384" s="1" t="s">
        <v>7352</v>
      </c>
      <c r="G2384" s="1">
        <v>12.68</v>
      </c>
      <c r="H2384" s="1">
        <v>10.19</v>
      </c>
      <c r="I2384" s="1">
        <v>1.18</v>
      </c>
      <c r="J2384" s="1" t="s">
        <v>7353</v>
      </c>
      <c r="K2384" s="1">
        <v>0.4</v>
      </c>
      <c r="L2384" s="1" t="s">
        <v>7354</v>
      </c>
      <c r="M2384" s="1">
        <v>8.8300000000000003E-2</v>
      </c>
      <c r="N2384" s="1" t="s">
        <v>7355</v>
      </c>
      <c r="O2384" s="1" t="s">
        <v>7356</v>
      </c>
      <c r="P2384" s="1">
        <v>2</v>
      </c>
      <c r="Q2384" s="1">
        <v>0</v>
      </c>
      <c r="R2384" s="1">
        <v>0.17660000000000001</v>
      </c>
      <c r="S2384" s="38">
        <v>43678</v>
      </c>
      <c r="T2384" s="1">
        <v>0.69</v>
      </c>
      <c r="U2384" s="1" t="s">
        <v>7357</v>
      </c>
      <c r="V2384" s="1">
        <v>0.12189999999999999</v>
      </c>
      <c r="W2384" s="1" t="s">
        <v>7358</v>
      </c>
      <c r="X2384" s="1" t="b">
        <v>0</v>
      </c>
      <c r="Y2384" s="1" t="b">
        <v>0</v>
      </c>
    </row>
    <row r="2385" spans="1:25" x14ac:dyDescent="0.25">
      <c r="A2385" s="1" t="s">
        <v>7502</v>
      </c>
      <c r="B2385" s="1" t="s">
        <v>7503</v>
      </c>
      <c r="C2385" s="1" t="str">
        <f>VLOOKUP(B2385,店铺SKU信息!E:F,2,0)</f>
        <v>AGM4896-Burgundy-3XL</v>
      </c>
      <c r="D2385" s="1" t="s">
        <v>2641</v>
      </c>
      <c r="E2385" s="1" t="s">
        <v>8759</v>
      </c>
      <c r="F2385" s="1" t="s">
        <v>7352</v>
      </c>
      <c r="G2385" s="1">
        <v>13.69</v>
      </c>
      <c r="H2385" s="1">
        <v>3.9</v>
      </c>
      <c r="I2385" s="1">
        <v>2.1</v>
      </c>
      <c r="J2385" s="1" t="s">
        <v>7353</v>
      </c>
      <c r="K2385" s="1">
        <v>1.05</v>
      </c>
      <c r="L2385" s="1" t="s">
        <v>7354</v>
      </c>
      <c r="M2385" s="1">
        <v>6.4799999999999996E-2</v>
      </c>
      <c r="N2385" s="1" t="s">
        <v>7355</v>
      </c>
      <c r="O2385" s="1" t="s">
        <v>7356</v>
      </c>
      <c r="P2385" s="1">
        <v>0.1</v>
      </c>
      <c r="Q2385" s="1">
        <v>0</v>
      </c>
      <c r="R2385" s="1">
        <v>6.3E-3</v>
      </c>
      <c r="S2385" s="38">
        <v>43678</v>
      </c>
      <c r="T2385" s="1">
        <v>0.69</v>
      </c>
      <c r="U2385" s="1" t="s">
        <v>7357</v>
      </c>
      <c r="V2385" s="1">
        <v>4.3E-3</v>
      </c>
      <c r="W2385" s="1" t="s">
        <v>7358</v>
      </c>
      <c r="X2385" s="1" t="b">
        <v>0</v>
      </c>
      <c r="Y2385" s="1" t="b">
        <v>0</v>
      </c>
    </row>
    <row r="2386" spans="1:25" x14ac:dyDescent="0.25">
      <c r="A2386" s="1" t="s">
        <v>8158</v>
      </c>
      <c r="B2386" s="1" t="s">
        <v>8159</v>
      </c>
      <c r="C2386" s="1" t="str">
        <f>VLOOKUP(B2386,店铺SKU信息!E:F,2,0)</f>
        <v>AGM19377-Gray-2XL</v>
      </c>
      <c r="D2386" s="1" t="s">
        <v>8160</v>
      </c>
      <c r="E2386" s="1" t="s">
        <v>8759</v>
      </c>
      <c r="F2386" s="1" t="s">
        <v>7352</v>
      </c>
      <c r="G2386" s="1">
        <v>12.68</v>
      </c>
      <c r="H2386" s="1">
        <v>10.19</v>
      </c>
      <c r="I2386" s="1">
        <v>1.18</v>
      </c>
      <c r="J2386" s="1" t="s">
        <v>7353</v>
      </c>
      <c r="K2386" s="1">
        <v>0.4</v>
      </c>
      <c r="L2386" s="1" t="s">
        <v>7354</v>
      </c>
      <c r="M2386" s="1">
        <v>8.8300000000000003E-2</v>
      </c>
      <c r="N2386" s="1" t="s">
        <v>7355</v>
      </c>
      <c r="O2386" s="1" t="s">
        <v>7356</v>
      </c>
      <c r="P2386" s="1">
        <v>1</v>
      </c>
      <c r="Q2386" s="1">
        <v>0</v>
      </c>
      <c r="R2386" s="1">
        <v>8.8300000000000003E-2</v>
      </c>
      <c r="S2386" s="38">
        <v>43678</v>
      </c>
      <c r="T2386" s="1">
        <v>0.69</v>
      </c>
      <c r="U2386" s="1" t="s">
        <v>7357</v>
      </c>
      <c r="V2386" s="1">
        <v>6.0900000000000003E-2</v>
      </c>
      <c r="W2386" s="1" t="s">
        <v>7358</v>
      </c>
      <c r="X2386" s="1" t="b">
        <v>0</v>
      </c>
      <c r="Y2386" s="1" t="b">
        <v>0</v>
      </c>
    </row>
    <row r="2387" spans="1:25" x14ac:dyDescent="0.25">
      <c r="A2387" s="1" t="s">
        <v>7977</v>
      </c>
      <c r="B2387" s="1" t="s">
        <v>7978</v>
      </c>
      <c r="C2387" s="1" t="str">
        <f>VLOOKUP(B2387,店铺SKU信息!E:F,2,0)</f>
        <v>AGM19333-White-4XL</v>
      </c>
      <c r="D2387" s="1" t="s">
        <v>3365</v>
      </c>
      <c r="E2387" s="1" t="s">
        <v>8759</v>
      </c>
      <c r="F2387" s="1" t="s">
        <v>7352</v>
      </c>
      <c r="G2387" s="1">
        <v>12.4</v>
      </c>
      <c r="H2387" s="1">
        <v>9.3000000000000007</v>
      </c>
      <c r="I2387" s="1">
        <v>1.3</v>
      </c>
      <c r="J2387" s="1" t="s">
        <v>7353</v>
      </c>
      <c r="K2387" s="1">
        <v>0.4</v>
      </c>
      <c r="L2387" s="1" t="s">
        <v>7354</v>
      </c>
      <c r="M2387" s="1">
        <v>8.6800000000000002E-2</v>
      </c>
      <c r="N2387" s="1" t="s">
        <v>7355</v>
      </c>
      <c r="O2387" s="1" t="s">
        <v>7356</v>
      </c>
      <c r="P2387" s="1">
        <v>1.55</v>
      </c>
      <c r="Q2387" s="1">
        <v>0</v>
      </c>
      <c r="R2387" s="1">
        <v>0.1343</v>
      </c>
      <c r="S2387" s="38">
        <v>43678</v>
      </c>
      <c r="T2387" s="1">
        <v>0.69</v>
      </c>
      <c r="U2387" s="1" t="s">
        <v>7357</v>
      </c>
      <c r="V2387" s="1">
        <v>9.2700000000000005E-2</v>
      </c>
      <c r="W2387" s="1" t="s">
        <v>7358</v>
      </c>
      <c r="X2387" s="1" t="b">
        <v>0</v>
      </c>
      <c r="Y2387" s="1" t="b">
        <v>0</v>
      </c>
    </row>
    <row r="2388" spans="1:25" x14ac:dyDescent="0.25">
      <c r="A2388" s="1" t="s">
        <v>8200</v>
      </c>
      <c r="B2388" s="1" t="s">
        <v>8201</v>
      </c>
      <c r="C2388" s="1" t="str">
        <f>VLOOKUP(B2388,店铺SKU信息!E:F,2,0)</f>
        <v>AGM42566-Black-3XL</v>
      </c>
      <c r="D2388" s="1" t="s">
        <v>5653</v>
      </c>
      <c r="E2388" s="1" t="s">
        <v>8759</v>
      </c>
      <c r="F2388" s="1" t="s">
        <v>7352</v>
      </c>
      <c r="G2388" s="1">
        <v>10.5</v>
      </c>
      <c r="H2388" s="1">
        <v>3.8</v>
      </c>
      <c r="I2388" s="1">
        <v>2.2999999999999998</v>
      </c>
      <c r="J2388" s="1" t="s">
        <v>7353</v>
      </c>
      <c r="K2388" s="1">
        <v>0.6</v>
      </c>
      <c r="L2388" s="1" t="s">
        <v>7354</v>
      </c>
      <c r="M2388" s="1">
        <v>5.3100000000000001E-2</v>
      </c>
      <c r="N2388" s="1" t="s">
        <v>7355</v>
      </c>
      <c r="O2388" s="1" t="s">
        <v>7356</v>
      </c>
      <c r="P2388" s="1">
        <v>1</v>
      </c>
      <c r="Q2388" s="1">
        <v>0</v>
      </c>
      <c r="R2388" s="1">
        <v>5.3100000000000001E-2</v>
      </c>
      <c r="S2388" s="38">
        <v>43678</v>
      </c>
      <c r="T2388" s="1">
        <v>0.69</v>
      </c>
      <c r="U2388" s="1" t="s">
        <v>7357</v>
      </c>
      <c r="V2388" s="1">
        <v>3.6600000000000001E-2</v>
      </c>
      <c r="W2388" s="1" t="s">
        <v>7358</v>
      </c>
      <c r="X2388" s="1" t="b">
        <v>0</v>
      </c>
      <c r="Y2388" s="1" t="b">
        <v>0</v>
      </c>
    </row>
    <row r="2389" spans="1:25" x14ac:dyDescent="0.25">
      <c r="A2389" s="1" t="s">
        <v>8026</v>
      </c>
      <c r="B2389" s="1" t="s">
        <v>8027</v>
      </c>
      <c r="C2389" s="1" t="str">
        <f>VLOOKUP(B2389,店铺SKU信息!E:F,2,0)</f>
        <v>AGM42599-Army Green-2XL</v>
      </c>
      <c r="D2389" s="1" t="s">
        <v>4182</v>
      </c>
      <c r="E2389" s="1" t="s">
        <v>8759</v>
      </c>
      <c r="F2389" s="1" t="s">
        <v>7352</v>
      </c>
      <c r="G2389" s="1">
        <v>12.2</v>
      </c>
      <c r="H2389" s="1">
        <v>9.3000000000000007</v>
      </c>
      <c r="I2389" s="1">
        <v>1.2</v>
      </c>
      <c r="J2389" s="1" t="s">
        <v>7353</v>
      </c>
      <c r="K2389" s="1">
        <v>0.5</v>
      </c>
      <c r="L2389" s="1" t="s">
        <v>7354</v>
      </c>
      <c r="M2389" s="1">
        <v>7.8600000000000003E-2</v>
      </c>
      <c r="N2389" s="1" t="s">
        <v>7355</v>
      </c>
      <c r="O2389" s="1" t="s">
        <v>7356</v>
      </c>
      <c r="P2389" s="1">
        <v>3</v>
      </c>
      <c r="Q2389" s="1">
        <v>0</v>
      </c>
      <c r="R2389" s="1">
        <v>0.23569999999999999</v>
      </c>
      <c r="S2389" s="38">
        <v>43678</v>
      </c>
      <c r="T2389" s="1">
        <v>0.69</v>
      </c>
      <c r="U2389" s="1" t="s">
        <v>7357</v>
      </c>
      <c r="V2389" s="1">
        <v>0.16259999999999999</v>
      </c>
      <c r="W2389" s="1" t="s">
        <v>7358</v>
      </c>
      <c r="X2389" s="1" t="b">
        <v>0</v>
      </c>
      <c r="Y2389" s="1" t="b">
        <v>0</v>
      </c>
    </row>
    <row r="2390" spans="1:25" x14ac:dyDescent="0.25">
      <c r="A2390" s="1" t="s">
        <v>7981</v>
      </c>
      <c r="B2390" s="1" t="s">
        <v>7982</v>
      </c>
      <c r="C2390" s="1" t="str">
        <f>VLOOKUP(B2390,店铺SKU信息!E:F,2,0)</f>
        <v>AGCY6812-White-XL</v>
      </c>
      <c r="D2390" s="1" t="s">
        <v>7983</v>
      </c>
      <c r="E2390" s="1" t="s">
        <v>8759</v>
      </c>
      <c r="F2390" s="1" t="s">
        <v>7352</v>
      </c>
      <c r="G2390" s="1">
        <v>13.07</v>
      </c>
      <c r="H2390" s="1">
        <v>10.28</v>
      </c>
      <c r="I2390" s="1">
        <v>0.79</v>
      </c>
      <c r="J2390" s="1" t="s">
        <v>7353</v>
      </c>
      <c r="K2390" s="1">
        <v>0.2</v>
      </c>
      <c r="L2390" s="1" t="s">
        <v>7354</v>
      </c>
      <c r="M2390" s="1">
        <v>6.1400000000000003E-2</v>
      </c>
      <c r="N2390" s="1" t="s">
        <v>7355</v>
      </c>
      <c r="O2390" s="1" t="s">
        <v>7356</v>
      </c>
      <c r="P2390" s="1">
        <v>0.57999999999999996</v>
      </c>
      <c r="Q2390" s="1">
        <v>0.16</v>
      </c>
      <c r="R2390" s="1">
        <v>2.58E-2</v>
      </c>
      <c r="S2390" s="38">
        <v>43678</v>
      </c>
      <c r="T2390" s="1">
        <v>0.69</v>
      </c>
      <c r="U2390" s="1" t="s">
        <v>7357</v>
      </c>
      <c r="V2390" s="1">
        <v>1.78E-2</v>
      </c>
      <c r="W2390" s="1" t="s">
        <v>7358</v>
      </c>
      <c r="X2390" s="1" t="b">
        <v>0</v>
      </c>
      <c r="Y2390" s="1" t="b">
        <v>0</v>
      </c>
    </row>
    <row r="2391" spans="1:25" x14ac:dyDescent="0.25">
      <c r="A2391" s="1" t="s">
        <v>8093</v>
      </c>
      <c r="B2391" s="1" t="s">
        <v>8094</v>
      </c>
      <c r="C2391" s="1" t="str">
        <f>VLOOKUP(B2391,店铺SKU信息!E:F,2,0)</f>
        <v>AGM42544-Black-2XL</v>
      </c>
      <c r="D2391" s="1" t="s">
        <v>8095</v>
      </c>
      <c r="E2391" s="1" t="s">
        <v>8759</v>
      </c>
      <c r="F2391" s="1" t="s">
        <v>7352</v>
      </c>
      <c r="G2391" s="1">
        <v>12.8</v>
      </c>
      <c r="H2391" s="1">
        <v>6</v>
      </c>
      <c r="I2391" s="1">
        <v>2.4</v>
      </c>
      <c r="J2391" s="1" t="s">
        <v>7353</v>
      </c>
      <c r="K2391" s="1">
        <v>0.6</v>
      </c>
      <c r="L2391" s="1" t="s">
        <v>7354</v>
      </c>
      <c r="M2391" s="1">
        <v>0.1066</v>
      </c>
      <c r="N2391" s="1" t="s">
        <v>7355</v>
      </c>
      <c r="O2391" s="1" t="s">
        <v>7356</v>
      </c>
      <c r="P2391" s="1">
        <v>2</v>
      </c>
      <c r="Q2391" s="1">
        <v>0</v>
      </c>
      <c r="R2391" s="1">
        <v>0.21310000000000001</v>
      </c>
      <c r="S2391" s="38">
        <v>43678</v>
      </c>
      <c r="T2391" s="1">
        <v>0.69</v>
      </c>
      <c r="U2391" s="1" t="s">
        <v>7357</v>
      </c>
      <c r="V2391" s="1">
        <v>0.14699999999999999</v>
      </c>
      <c r="W2391" s="1" t="s">
        <v>7358</v>
      </c>
      <c r="X2391" s="1" t="b">
        <v>0</v>
      </c>
      <c r="Y2391" s="1" t="b">
        <v>0</v>
      </c>
    </row>
    <row r="2392" spans="1:25" x14ac:dyDescent="0.25">
      <c r="A2392" s="1" t="s">
        <v>8041</v>
      </c>
      <c r="B2392" s="1" t="s">
        <v>8042</v>
      </c>
      <c r="C2392" s="1" t="str">
        <f>VLOOKUP(B2392,店铺SKU信息!E:F,2,0)</f>
        <v>AGCY6752-Black White Plaid-L</v>
      </c>
      <c r="D2392" s="1" t="s">
        <v>8043</v>
      </c>
      <c r="E2392" s="1" t="s">
        <v>8759</v>
      </c>
      <c r="F2392" s="1" t="s">
        <v>7352</v>
      </c>
      <c r="G2392" s="1">
        <v>13.07</v>
      </c>
      <c r="H2392" s="1">
        <v>10.28</v>
      </c>
      <c r="I2392" s="1">
        <v>0.79</v>
      </c>
      <c r="J2392" s="1" t="s">
        <v>7353</v>
      </c>
      <c r="K2392" s="1">
        <v>0.2</v>
      </c>
      <c r="L2392" s="1" t="s">
        <v>7354</v>
      </c>
      <c r="M2392" s="1">
        <v>6.1400000000000003E-2</v>
      </c>
      <c r="N2392" s="1" t="s">
        <v>7355</v>
      </c>
      <c r="O2392" s="1" t="s">
        <v>7356</v>
      </c>
      <c r="P2392" s="1">
        <v>0.13</v>
      </c>
      <c r="Q2392" s="1">
        <v>0</v>
      </c>
      <c r="R2392" s="1">
        <v>7.9000000000000008E-3</v>
      </c>
      <c r="S2392" s="38">
        <v>43678</v>
      </c>
      <c r="T2392" s="1">
        <v>0.69</v>
      </c>
      <c r="U2392" s="1" t="s">
        <v>7357</v>
      </c>
      <c r="V2392" s="1">
        <v>5.4999999999999997E-3</v>
      </c>
      <c r="W2392" s="1" t="s">
        <v>7358</v>
      </c>
      <c r="X2392" s="1" t="b">
        <v>0</v>
      </c>
      <c r="Y2392" s="1" t="b">
        <v>0</v>
      </c>
    </row>
    <row r="2393" spans="1:25" x14ac:dyDescent="0.25">
      <c r="A2393" s="1" t="s">
        <v>7931</v>
      </c>
      <c r="B2393" s="1" t="s">
        <v>7932</v>
      </c>
      <c r="C2393" s="1" t="str">
        <f>VLOOKUP(B2393,店铺SKU信息!E:F,2,0)</f>
        <v>AGM1926-Navy Blue-3XL</v>
      </c>
      <c r="D2393" s="1" t="s">
        <v>7933</v>
      </c>
      <c r="E2393" s="1" t="s">
        <v>8759</v>
      </c>
      <c r="F2393" s="1" t="s">
        <v>7352</v>
      </c>
      <c r="G2393" s="1">
        <v>9.5</v>
      </c>
      <c r="H2393" s="1">
        <v>5.2</v>
      </c>
      <c r="I2393" s="1">
        <v>1.6</v>
      </c>
      <c r="J2393" s="1" t="s">
        <v>7353</v>
      </c>
      <c r="K2393" s="1">
        <v>0.75</v>
      </c>
      <c r="L2393" s="1" t="s">
        <v>7354</v>
      </c>
      <c r="M2393" s="1">
        <v>4.5600000000000002E-2</v>
      </c>
      <c r="N2393" s="1" t="s">
        <v>7355</v>
      </c>
      <c r="O2393" s="1" t="s">
        <v>7356</v>
      </c>
      <c r="P2393" s="1">
        <v>3</v>
      </c>
      <c r="Q2393" s="1">
        <v>0</v>
      </c>
      <c r="R2393" s="1">
        <v>0.13689999999999999</v>
      </c>
      <c r="S2393" s="38">
        <v>43678</v>
      </c>
      <c r="T2393" s="1">
        <v>0.69</v>
      </c>
      <c r="U2393" s="1" t="s">
        <v>7357</v>
      </c>
      <c r="V2393" s="1">
        <v>9.4500000000000001E-2</v>
      </c>
      <c r="W2393" s="1" t="s">
        <v>7358</v>
      </c>
      <c r="X2393" s="1" t="b">
        <v>0</v>
      </c>
      <c r="Y2393" s="1" t="b">
        <v>0</v>
      </c>
    </row>
    <row r="2394" spans="1:25" x14ac:dyDescent="0.25">
      <c r="A2394" s="1" t="s">
        <v>7368</v>
      </c>
      <c r="B2394" s="1" t="s">
        <v>7369</v>
      </c>
      <c r="C2394" s="1" t="str">
        <f>VLOOKUP(B2394,店铺SKU信息!E:F,2,0)</f>
        <v>AGM48999-White-XL</v>
      </c>
      <c r="D2394" s="1" t="s">
        <v>2717</v>
      </c>
      <c r="E2394" s="1" t="s">
        <v>8759</v>
      </c>
      <c r="F2394" s="1" t="s">
        <v>7352</v>
      </c>
      <c r="G2394" s="1">
        <v>11.7</v>
      </c>
      <c r="H2394" s="1">
        <v>9.5</v>
      </c>
      <c r="I2394" s="1">
        <v>1.7</v>
      </c>
      <c r="J2394" s="1" t="s">
        <v>7353</v>
      </c>
      <c r="K2394" s="1">
        <v>0.9</v>
      </c>
      <c r="L2394" s="1" t="s">
        <v>7354</v>
      </c>
      <c r="M2394" s="1">
        <v>0.1091</v>
      </c>
      <c r="N2394" s="1" t="s">
        <v>7355</v>
      </c>
      <c r="O2394" s="1" t="s">
        <v>7356</v>
      </c>
      <c r="P2394" s="1">
        <v>0.16</v>
      </c>
      <c r="Q2394" s="1">
        <v>0</v>
      </c>
      <c r="R2394" s="1">
        <v>1.7600000000000001E-2</v>
      </c>
      <c r="S2394" s="38">
        <v>43678</v>
      </c>
      <c r="T2394" s="1">
        <v>0.69</v>
      </c>
      <c r="U2394" s="1" t="s">
        <v>7357</v>
      </c>
      <c r="V2394" s="1">
        <v>1.21E-2</v>
      </c>
      <c r="W2394" s="1" t="s">
        <v>7358</v>
      </c>
      <c r="X2394" s="1" t="b">
        <v>0</v>
      </c>
      <c r="Y2394" s="1" t="b">
        <v>0</v>
      </c>
    </row>
    <row r="2395" spans="1:25" x14ac:dyDescent="0.25">
      <c r="A2395" s="1" t="s">
        <v>7921</v>
      </c>
      <c r="B2395" s="1" t="s">
        <v>7922</v>
      </c>
      <c r="C2395" s="1" t="str">
        <f>VLOOKUP(B2395,店铺SKU信息!E:F,2,0)</f>
        <v>AGM1926-Navy Blue-4XL</v>
      </c>
      <c r="D2395" s="1" t="s">
        <v>5526</v>
      </c>
      <c r="E2395" s="1" t="s">
        <v>8759</v>
      </c>
      <c r="F2395" s="1" t="s">
        <v>7352</v>
      </c>
      <c r="G2395" s="1">
        <v>9.5</v>
      </c>
      <c r="H2395" s="1">
        <v>5.19</v>
      </c>
      <c r="I2395" s="1">
        <v>1.59</v>
      </c>
      <c r="J2395" s="1" t="s">
        <v>7353</v>
      </c>
      <c r="K2395" s="1">
        <v>0.75</v>
      </c>
      <c r="L2395" s="1" t="s">
        <v>7354</v>
      </c>
      <c r="M2395" s="1">
        <v>4.5499999999999999E-2</v>
      </c>
      <c r="N2395" s="1" t="s">
        <v>7355</v>
      </c>
      <c r="O2395" s="1" t="s">
        <v>7356</v>
      </c>
      <c r="P2395" s="1">
        <v>1</v>
      </c>
      <c r="Q2395" s="1">
        <v>0</v>
      </c>
      <c r="R2395" s="1">
        <v>4.5499999999999999E-2</v>
      </c>
      <c r="S2395" s="38">
        <v>43678</v>
      </c>
      <c r="T2395" s="1">
        <v>0.69</v>
      </c>
      <c r="U2395" s="1" t="s">
        <v>7357</v>
      </c>
      <c r="V2395" s="1">
        <v>3.1399999999999997E-2</v>
      </c>
      <c r="W2395" s="1" t="s">
        <v>7358</v>
      </c>
      <c r="X2395" s="1" t="b">
        <v>0</v>
      </c>
      <c r="Y2395" s="1" t="b">
        <v>0</v>
      </c>
    </row>
    <row r="2396" spans="1:25" x14ac:dyDescent="0.25">
      <c r="A2396" s="1" t="s">
        <v>8114</v>
      </c>
      <c r="B2396" s="1" t="s">
        <v>8115</v>
      </c>
      <c r="C2396" s="1" t="str">
        <f>VLOOKUP(B2396,店铺SKU信息!E:F,2,0)</f>
        <v>AGM42566-Purple-3XL</v>
      </c>
      <c r="D2396" s="1" t="s">
        <v>8116</v>
      </c>
      <c r="E2396" s="1" t="s">
        <v>8759</v>
      </c>
      <c r="F2396" s="1" t="s">
        <v>7352</v>
      </c>
      <c r="G2396" s="1">
        <v>10.5</v>
      </c>
      <c r="H2396" s="1">
        <v>3.8</v>
      </c>
      <c r="I2396" s="1">
        <v>2.2999999999999998</v>
      </c>
      <c r="J2396" s="1" t="s">
        <v>7353</v>
      </c>
      <c r="K2396" s="1">
        <v>0.6</v>
      </c>
      <c r="L2396" s="1" t="s">
        <v>7354</v>
      </c>
      <c r="M2396" s="1">
        <v>5.3100000000000001E-2</v>
      </c>
      <c r="N2396" s="1" t="s">
        <v>7355</v>
      </c>
      <c r="O2396" s="1" t="s">
        <v>7356</v>
      </c>
      <c r="P2396" s="1">
        <v>1</v>
      </c>
      <c r="Q2396" s="1">
        <v>0</v>
      </c>
      <c r="R2396" s="1">
        <v>5.3100000000000001E-2</v>
      </c>
      <c r="S2396" s="38">
        <v>43678</v>
      </c>
      <c r="T2396" s="1">
        <v>0.69</v>
      </c>
      <c r="U2396" s="1" t="s">
        <v>7357</v>
      </c>
      <c r="V2396" s="1">
        <v>3.6600000000000001E-2</v>
      </c>
      <c r="W2396" s="1" t="s">
        <v>7358</v>
      </c>
      <c r="X2396" s="1" t="b">
        <v>0</v>
      </c>
      <c r="Y2396" s="1" t="b">
        <v>0</v>
      </c>
    </row>
    <row r="2397" spans="1:25" x14ac:dyDescent="0.25">
      <c r="A2397" s="1" t="s">
        <v>8291</v>
      </c>
      <c r="B2397" s="1" t="s">
        <v>8292</v>
      </c>
      <c r="C2397" s="1" t="str">
        <f>VLOOKUP(B2397,店铺SKU信息!E:F,2,0)</f>
        <v>AGCY4117-Black-S</v>
      </c>
      <c r="D2397" s="1" t="s">
        <v>8293</v>
      </c>
      <c r="E2397" s="1" t="s">
        <v>8759</v>
      </c>
      <c r="F2397" s="1" t="s">
        <v>7352</v>
      </c>
      <c r="G2397" s="1">
        <v>11.96</v>
      </c>
      <c r="H2397" s="1">
        <v>9.2100000000000009</v>
      </c>
      <c r="I2397" s="1">
        <v>1.38</v>
      </c>
      <c r="J2397" s="1" t="s">
        <v>7353</v>
      </c>
      <c r="K2397" s="1">
        <v>0.24</v>
      </c>
      <c r="L2397" s="1" t="s">
        <v>7354</v>
      </c>
      <c r="M2397" s="1">
        <v>8.7900000000000006E-2</v>
      </c>
      <c r="N2397" s="1" t="s">
        <v>7355</v>
      </c>
      <c r="O2397" s="1" t="s">
        <v>7356</v>
      </c>
      <c r="P2397" s="1">
        <v>0.19</v>
      </c>
      <c r="Q2397" s="1">
        <v>0</v>
      </c>
      <c r="R2397" s="1">
        <v>1.7000000000000001E-2</v>
      </c>
      <c r="S2397" s="38">
        <v>43678</v>
      </c>
      <c r="T2397" s="1">
        <v>0.69</v>
      </c>
      <c r="U2397" s="1" t="s">
        <v>7357</v>
      </c>
      <c r="V2397" s="1">
        <v>1.17E-2</v>
      </c>
      <c r="W2397" s="1" t="s">
        <v>7358</v>
      </c>
      <c r="X2397" s="1" t="b">
        <v>0</v>
      </c>
      <c r="Y2397" s="1" t="b">
        <v>0</v>
      </c>
    </row>
    <row r="2398" spans="1:25" x14ac:dyDescent="0.25">
      <c r="A2398" s="1" t="s">
        <v>8155</v>
      </c>
      <c r="B2398" s="1" t="s">
        <v>8156</v>
      </c>
      <c r="C2398" s="1" t="str">
        <f>VLOOKUP(B2398,店铺SKU信息!E:F,2,0)</f>
        <v>AGM42644-White Stripe-XL</v>
      </c>
      <c r="D2398" s="1" t="s">
        <v>8157</v>
      </c>
      <c r="E2398" s="1" t="s">
        <v>8759</v>
      </c>
      <c r="F2398" s="1" t="s">
        <v>7352</v>
      </c>
      <c r="G2398" s="1">
        <v>12.7</v>
      </c>
      <c r="H2398" s="1">
        <v>9.9</v>
      </c>
      <c r="I2398" s="1">
        <v>0.8</v>
      </c>
      <c r="J2398" s="1" t="s">
        <v>7353</v>
      </c>
      <c r="K2398" s="1">
        <v>0.65</v>
      </c>
      <c r="L2398" s="1" t="s">
        <v>7354</v>
      </c>
      <c r="M2398" s="1">
        <v>5.8200000000000002E-2</v>
      </c>
      <c r="N2398" s="1" t="s">
        <v>7355</v>
      </c>
      <c r="O2398" s="1" t="s">
        <v>7356</v>
      </c>
      <c r="P2398" s="1">
        <v>1</v>
      </c>
      <c r="Q2398" s="1">
        <v>0</v>
      </c>
      <c r="R2398" s="1">
        <v>5.8200000000000002E-2</v>
      </c>
      <c r="S2398" s="38">
        <v>43678</v>
      </c>
      <c r="T2398" s="1">
        <v>0.69</v>
      </c>
      <c r="U2398" s="1" t="s">
        <v>7357</v>
      </c>
      <c r="V2398" s="1">
        <v>4.02E-2</v>
      </c>
      <c r="W2398" s="1" t="s">
        <v>7358</v>
      </c>
      <c r="X2398" s="1" t="b">
        <v>0</v>
      </c>
      <c r="Y2398" s="1" t="b">
        <v>0</v>
      </c>
    </row>
    <row r="2399" spans="1:25" x14ac:dyDescent="0.25">
      <c r="A2399" s="1" t="s">
        <v>8766</v>
      </c>
      <c r="B2399" s="1" t="s">
        <v>8767</v>
      </c>
      <c r="C2399" s="1" t="str">
        <f>VLOOKUP(B2399,店铺SKU信息!E:F,2,0)</f>
        <v>AGCY1405-Black-S</v>
      </c>
      <c r="D2399" s="1" t="s">
        <v>8768</v>
      </c>
      <c r="E2399" s="1" t="s">
        <v>8759</v>
      </c>
      <c r="F2399" s="1" t="s">
        <v>7352</v>
      </c>
      <c r="G2399" s="1">
        <v>13.07</v>
      </c>
      <c r="H2399" s="1">
        <v>10.28</v>
      </c>
      <c r="I2399" s="1">
        <v>0.79</v>
      </c>
      <c r="J2399" s="1" t="s">
        <v>7353</v>
      </c>
      <c r="K2399" s="1">
        <v>0.2</v>
      </c>
      <c r="L2399" s="1" t="s">
        <v>7354</v>
      </c>
      <c r="M2399" s="1">
        <v>6.1400000000000003E-2</v>
      </c>
      <c r="N2399" s="1" t="s">
        <v>7355</v>
      </c>
      <c r="O2399" s="1" t="s">
        <v>7356</v>
      </c>
      <c r="P2399" s="1">
        <v>0.23</v>
      </c>
      <c r="Q2399" s="1">
        <v>0.19</v>
      </c>
      <c r="R2399" s="1">
        <v>2E-3</v>
      </c>
      <c r="S2399" s="38">
        <v>43678</v>
      </c>
      <c r="T2399" s="1">
        <v>0.69</v>
      </c>
      <c r="U2399" s="1" t="s">
        <v>7357</v>
      </c>
      <c r="V2399" s="1">
        <v>1.4E-3</v>
      </c>
      <c r="W2399" s="1" t="s">
        <v>7358</v>
      </c>
      <c r="X2399" s="1" t="b">
        <v>0</v>
      </c>
      <c r="Y2399" s="1" t="b">
        <v>0</v>
      </c>
    </row>
    <row r="2400" spans="1:25" x14ac:dyDescent="0.25">
      <c r="A2400" s="1" t="s">
        <v>7484</v>
      </c>
      <c r="B2400" s="1" t="s">
        <v>7485</v>
      </c>
      <c r="C2400" s="1" t="str">
        <f>VLOOKUP(B2400,店铺SKU信息!E:F,2,0)</f>
        <v>AGM4896-Burgundy-XL</v>
      </c>
      <c r="D2400" s="1" t="s">
        <v>2776</v>
      </c>
      <c r="E2400" s="1" t="s">
        <v>8759</v>
      </c>
      <c r="F2400" s="1" t="s">
        <v>7352</v>
      </c>
      <c r="G2400" s="1">
        <v>13.69</v>
      </c>
      <c r="H2400" s="1">
        <v>3.9</v>
      </c>
      <c r="I2400" s="1">
        <v>2.1</v>
      </c>
      <c r="J2400" s="1" t="s">
        <v>7353</v>
      </c>
      <c r="K2400" s="1">
        <v>1.05</v>
      </c>
      <c r="L2400" s="1" t="s">
        <v>7354</v>
      </c>
      <c r="M2400" s="1">
        <v>6.4799999999999996E-2</v>
      </c>
      <c r="N2400" s="1" t="s">
        <v>7355</v>
      </c>
      <c r="O2400" s="1" t="s">
        <v>7356</v>
      </c>
      <c r="P2400" s="1">
        <v>0.1</v>
      </c>
      <c r="Q2400" s="1">
        <v>0</v>
      </c>
      <c r="R2400" s="1">
        <v>6.3E-3</v>
      </c>
      <c r="S2400" s="38">
        <v>43678</v>
      </c>
      <c r="T2400" s="1">
        <v>0.69</v>
      </c>
      <c r="U2400" s="1" t="s">
        <v>7357</v>
      </c>
      <c r="V2400" s="1">
        <v>4.3E-3</v>
      </c>
      <c r="W2400" s="1" t="s">
        <v>7358</v>
      </c>
      <c r="X2400" s="1" t="b">
        <v>0</v>
      </c>
      <c r="Y2400" s="1" t="b">
        <v>0</v>
      </c>
    </row>
    <row r="2401" spans="1:25" x14ac:dyDescent="0.25">
      <c r="A2401" s="1" t="s">
        <v>7597</v>
      </c>
      <c r="B2401" s="1" t="s">
        <v>7598</v>
      </c>
      <c r="C2401" s="1" t="str">
        <f>VLOOKUP(B2401,店铺SKU信息!E:F,2,0)</f>
        <v>AGCY4080-Black-S</v>
      </c>
      <c r="D2401" s="1" t="s">
        <v>4778</v>
      </c>
      <c r="E2401" s="1" t="s">
        <v>8759</v>
      </c>
      <c r="F2401" s="1" t="s">
        <v>7352</v>
      </c>
      <c r="G2401" s="1">
        <v>12.25</v>
      </c>
      <c r="H2401" s="1">
        <v>9.65</v>
      </c>
      <c r="I2401" s="1">
        <v>1.8</v>
      </c>
      <c r="J2401" s="1" t="s">
        <v>7353</v>
      </c>
      <c r="K2401" s="1">
        <v>0.51</v>
      </c>
      <c r="L2401" s="1" t="s">
        <v>7354</v>
      </c>
      <c r="M2401" s="1">
        <v>0.1231</v>
      </c>
      <c r="N2401" s="1" t="s">
        <v>7355</v>
      </c>
      <c r="O2401" s="1" t="s">
        <v>7356</v>
      </c>
      <c r="P2401" s="1">
        <v>0.03</v>
      </c>
      <c r="Q2401" s="1">
        <v>0</v>
      </c>
      <c r="R2401" s="1">
        <v>4.0000000000000001E-3</v>
      </c>
      <c r="S2401" s="38">
        <v>43678</v>
      </c>
      <c r="T2401" s="1">
        <v>0.69</v>
      </c>
      <c r="U2401" s="1" t="s">
        <v>7357</v>
      </c>
      <c r="V2401" s="1">
        <v>2.7000000000000001E-3</v>
      </c>
      <c r="W2401" s="1" t="s">
        <v>7358</v>
      </c>
      <c r="X2401" s="1" t="b">
        <v>0</v>
      </c>
      <c r="Y2401" s="1" t="b">
        <v>0</v>
      </c>
    </row>
    <row r="2402" spans="1:25" x14ac:dyDescent="0.25">
      <c r="A2402" s="1" t="s">
        <v>8465</v>
      </c>
      <c r="B2402" s="1" t="s">
        <v>8466</v>
      </c>
      <c r="C2402" s="1" t="str">
        <f>VLOOKUP(B2402,店铺SKU信息!E:F,2,0)</f>
        <v>AGM19322-Blue-2XL</v>
      </c>
      <c r="D2402" s="1" t="s">
        <v>3954</v>
      </c>
      <c r="E2402" s="1" t="s">
        <v>8759</v>
      </c>
      <c r="F2402" s="1" t="s">
        <v>7352</v>
      </c>
      <c r="G2402" s="1">
        <v>12.3</v>
      </c>
      <c r="H2402" s="1">
        <v>9.4</v>
      </c>
      <c r="I2402" s="1">
        <v>1.4</v>
      </c>
      <c r="J2402" s="1" t="s">
        <v>7353</v>
      </c>
      <c r="K2402" s="1">
        <v>0.55000000000000004</v>
      </c>
      <c r="L2402" s="1" t="s">
        <v>7354</v>
      </c>
      <c r="M2402" s="1">
        <v>9.3700000000000006E-2</v>
      </c>
      <c r="N2402" s="1" t="s">
        <v>7355</v>
      </c>
      <c r="O2402" s="1" t="s">
        <v>7356</v>
      </c>
      <c r="P2402" s="1">
        <v>8</v>
      </c>
      <c r="Q2402" s="1">
        <v>0</v>
      </c>
      <c r="R2402" s="1">
        <v>0.74939999999999996</v>
      </c>
      <c r="S2402" s="38">
        <v>43678</v>
      </c>
      <c r="T2402" s="1">
        <v>0.69</v>
      </c>
      <c r="U2402" s="1" t="s">
        <v>7357</v>
      </c>
      <c r="V2402" s="1">
        <v>0.5171</v>
      </c>
      <c r="W2402" s="1" t="s">
        <v>7358</v>
      </c>
      <c r="X2402" s="1" t="b">
        <v>0</v>
      </c>
      <c r="Y2402" s="1" t="b">
        <v>0</v>
      </c>
    </row>
    <row r="2403" spans="1:25" x14ac:dyDescent="0.25">
      <c r="A2403" s="1" t="s">
        <v>8747</v>
      </c>
      <c r="B2403" s="1" t="s">
        <v>8748</v>
      </c>
      <c r="C2403" s="1" t="str">
        <f>VLOOKUP(B2403,店铺SKU信息!E:F,2,0)</f>
        <v>AGCY6812-Red-S</v>
      </c>
      <c r="D2403" s="1" t="s">
        <v>8749</v>
      </c>
      <c r="E2403" s="1" t="s">
        <v>8759</v>
      </c>
      <c r="F2403" s="1" t="s">
        <v>7352</v>
      </c>
      <c r="G2403" s="1">
        <v>13.07</v>
      </c>
      <c r="H2403" s="1">
        <v>10.28</v>
      </c>
      <c r="I2403" s="1">
        <v>0.79</v>
      </c>
      <c r="J2403" s="1" t="s">
        <v>7353</v>
      </c>
      <c r="K2403" s="1">
        <v>0.2</v>
      </c>
      <c r="L2403" s="1" t="s">
        <v>7354</v>
      </c>
      <c r="M2403" s="1">
        <v>6.1400000000000003E-2</v>
      </c>
      <c r="N2403" s="1" t="s">
        <v>7355</v>
      </c>
      <c r="O2403" s="1" t="s">
        <v>7356</v>
      </c>
      <c r="P2403" s="1">
        <v>0.03</v>
      </c>
      <c r="Q2403" s="1">
        <v>0</v>
      </c>
      <c r="R2403" s="1">
        <v>2E-3</v>
      </c>
      <c r="S2403" s="38">
        <v>43678</v>
      </c>
      <c r="T2403" s="1">
        <v>0.69</v>
      </c>
      <c r="U2403" s="1" t="s">
        <v>7357</v>
      </c>
      <c r="V2403" s="1">
        <v>1.4E-3</v>
      </c>
      <c r="W2403" s="1" t="s">
        <v>7358</v>
      </c>
      <c r="X2403" s="1" t="b">
        <v>0</v>
      </c>
      <c r="Y2403" s="1" t="b">
        <v>0</v>
      </c>
    </row>
    <row r="2404" spans="1:25" x14ac:dyDescent="0.25">
      <c r="A2404" s="1" t="s">
        <v>8096</v>
      </c>
      <c r="B2404" s="1" t="s">
        <v>8097</v>
      </c>
      <c r="C2404" s="1" t="str">
        <f>VLOOKUP(B2404,店铺SKU信息!E:F,2,0)</f>
        <v>AGM42588-Burgundy-3XL</v>
      </c>
      <c r="D2404" s="1" t="s">
        <v>3402</v>
      </c>
      <c r="E2404" s="1" t="s">
        <v>8759</v>
      </c>
      <c r="F2404" s="1" t="s">
        <v>7352</v>
      </c>
      <c r="G2404" s="1">
        <v>12.1</v>
      </c>
      <c r="H2404" s="1">
        <v>8.9</v>
      </c>
      <c r="I2404" s="1">
        <v>2.4</v>
      </c>
      <c r="J2404" s="1" t="s">
        <v>7353</v>
      </c>
      <c r="K2404" s="1">
        <v>1.1499999999999999</v>
      </c>
      <c r="L2404" s="1" t="s">
        <v>7354</v>
      </c>
      <c r="M2404" s="1">
        <v>0.14940000000000001</v>
      </c>
      <c r="N2404" s="1" t="s">
        <v>7355</v>
      </c>
      <c r="O2404" s="1" t="s">
        <v>7356</v>
      </c>
      <c r="P2404" s="1">
        <v>2</v>
      </c>
      <c r="Q2404" s="1">
        <v>0</v>
      </c>
      <c r="R2404" s="1">
        <v>0.29870000000000002</v>
      </c>
      <c r="S2404" s="38">
        <v>43678</v>
      </c>
      <c r="T2404" s="1">
        <v>0.69</v>
      </c>
      <c r="U2404" s="1" t="s">
        <v>7357</v>
      </c>
      <c r="V2404" s="1">
        <v>0.20610000000000001</v>
      </c>
      <c r="W2404" s="1" t="s">
        <v>7358</v>
      </c>
      <c r="X2404" s="1" t="b">
        <v>0</v>
      </c>
      <c r="Y2404" s="1" t="b">
        <v>0</v>
      </c>
    </row>
    <row r="2405" spans="1:25" x14ac:dyDescent="0.25">
      <c r="A2405" s="1" t="s">
        <v>7660</v>
      </c>
      <c r="B2405" s="1" t="s">
        <v>7661</v>
      </c>
      <c r="C2405" s="1" t="str">
        <f>VLOOKUP(B2405,店铺SKU信息!E:F,2,0)</f>
        <v>AGCY2379-Pink-M</v>
      </c>
      <c r="D2405" s="1" t="s">
        <v>7662</v>
      </c>
      <c r="E2405" s="1" t="s">
        <v>8759</v>
      </c>
      <c r="F2405" s="1" t="s">
        <v>7352</v>
      </c>
      <c r="G2405" s="1">
        <v>15.34</v>
      </c>
      <c r="H2405" s="1">
        <v>11.85</v>
      </c>
      <c r="I2405" s="1">
        <v>1.95</v>
      </c>
      <c r="J2405" s="1" t="s">
        <v>7353</v>
      </c>
      <c r="K2405" s="1">
        <v>0.4</v>
      </c>
      <c r="L2405" s="1" t="s">
        <v>7354</v>
      </c>
      <c r="M2405" s="1">
        <v>0.20499999999999999</v>
      </c>
      <c r="N2405" s="1" t="s">
        <v>7355</v>
      </c>
      <c r="O2405" s="1" t="s">
        <v>7356</v>
      </c>
      <c r="P2405" s="1">
        <v>1</v>
      </c>
      <c r="Q2405" s="1">
        <v>0</v>
      </c>
      <c r="R2405" s="1">
        <v>0.20499999999999999</v>
      </c>
      <c r="S2405" s="38">
        <v>43678</v>
      </c>
      <c r="T2405" s="1">
        <v>0.69</v>
      </c>
      <c r="U2405" s="1" t="s">
        <v>7357</v>
      </c>
      <c r="V2405" s="1">
        <v>0.1414</v>
      </c>
      <c r="W2405" s="1" t="s">
        <v>7358</v>
      </c>
      <c r="X2405" s="1" t="b">
        <v>0</v>
      </c>
      <c r="Y2405" s="1" t="b">
        <v>0</v>
      </c>
    </row>
    <row r="2406" spans="1:25" x14ac:dyDescent="0.25">
      <c r="A2406" s="1" t="s">
        <v>8769</v>
      </c>
      <c r="B2406" s="1" t="s">
        <v>8770</v>
      </c>
      <c r="C2406" s="1" t="str">
        <f>VLOOKUP(B2406,店铺SKU信息!E:F,2,0)</f>
        <v>AGCY67833-Black-L</v>
      </c>
      <c r="D2406" s="1" t="s">
        <v>3698</v>
      </c>
      <c r="E2406" s="1" t="s">
        <v>8759</v>
      </c>
      <c r="F2406" s="1" t="s">
        <v>7352</v>
      </c>
      <c r="G2406" s="1">
        <v>13.07</v>
      </c>
      <c r="H2406" s="1">
        <v>10.28</v>
      </c>
      <c r="I2406" s="1">
        <v>0.79</v>
      </c>
      <c r="J2406" s="1" t="s">
        <v>7353</v>
      </c>
      <c r="K2406" s="1">
        <v>0.2</v>
      </c>
      <c r="L2406" s="1" t="s">
        <v>7354</v>
      </c>
      <c r="M2406" s="1">
        <v>6.1400000000000003E-2</v>
      </c>
      <c r="N2406" s="1" t="s">
        <v>7355</v>
      </c>
      <c r="O2406" s="1" t="s">
        <v>7356</v>
      </c>
      <c r="P2406" s="1">
        <v>0.23</v>
      </c>
      <c r="Q2406" s="1">
        <v>0.19</v>
      </c>
      <c r="R2406" s="1">
        <v>2E-3</v>
      </c>
      <c r="S2406" s="38">
        <v>43678</v>
      </c>
      <c r="T2406" s="1">
        <v>0.69</v>
      </c>
      <c r="U2406" s="1" t="s">
        <v>7357</v>
      </c>
      <c r="V2406" s="1">
        <v>1.4E-3</v>
      </c>
      <c r="W2406" s="1" t="s">
        <v>7358</v>
      </c>
      <c r="X2406" s="1" t="b">
        <v>0</v>
      </c>
      <c r="Y2406" s="1" t="b">
        <v>0</v>
      </c>
    </row>
    <row r="2407" spans="1:25" x14ac:dyDescent="0.25">
      <c r="A2407" s="1" t="s">
        <v>8238</v>
      </c>
      <c r="B2407" s="1" t="s">
        <v>8239</v>
      </c>
      <c r="C2407" s="1" t="str">
        <f>VLOOKUP(B2407,店铺SKU信息!E:F,2,0)</f>
        <v>AGM19322-Black-4XL</v>
      </c>
      <c r="D2407" s="1" t="s">
        <v>3972</v>
      </c>
      <c r="E2407" s="1" t="s">
        <v>8759</v>
      </c>
      <c r="F2407" s="1" t="s">
        <v>7352</v>
      </c>
      <c r="G2407" s="1">
        <v>11.7</v>
      </c>
      <c r="H2407" s="1">
        <v>9.5</v>
      </c>
      <c r="I2407" s="1">
        <v>1.4</v>
      </c>
      <c r="J2407" s="1" t="s">
        <v>7353</v>
      </c>
      <c r="K2407" s="1">
        <v>0.55000000000000004</v>
      </c>
      <c r="L2407" s="1" t="s">
        <v>7354</v>
      </c>
      <c r="M2407" s="1">
        <v>9.01E-2</v>
      </c>
      <c r="N2407" s="1" t="s">
        <v>7355</v>
      </c>
      <c r="O2407" s="1" t="s">
        <v>7356</v>
      </c>
      <c r="P2407" s="1">
        <v>4.9400000000000004</v>
      </c>
      <c r="Q2407" s="1">
        <v>0</v>
      </c>
      <c r="R2407" s="1">
        <v>0.44450000000000001</v>
      </c>
      <c r="S2407" s="38">
        <v>43678</v>
      </c>
      <c r="T2407" s="1">
        <v>0.69</v>
      </c>
      <c r="U2407" s="1" t="s">
        <v>7357</v>
      </c>
      <c r="V2407" s="1">
        <v>0.30669999999999997</v>
      </c>
      <c r="W2407" s="1" t="s">
        <v>7358</v>
      </c>
      <c r="X2407" s="1" t="b">
        <v>0</v>
      </c>
      <c r="Y2407" s="1" t="b">
        <v>0</v>
      </c>
    </row>
    <row r="2408" spans="1:25" x14ac:dyDescent="0.25">
      <c r="A2408" s="1" t="s">
        <v>8169</v>
      </c>
      <c r="B2408" s="1" t="s">
        <v>8170</v>
      </c>
      <c r="C2408" s="1" t="str">
        <f>VLOOKUP(B2408,店铺SKU信息!E:F,2,0)</f>
        <v>AGCY4117-White-XL</v>
      </c>
      <c r="D2408" s="1" t="s">
        <v>8171</v>
      </c>
      <c r="E2408" s="1" t="s">
        <v>8759</v>
      </c>
      <c r="F2408" s="1" t="s">
        <v>7352</v>
      </c>
      <c r="G2408" s="1">
        <v>11.96</v>
      </c>
      <c r="H2408" s="1">
        <v>9.2100000000000009</v>
      </c>
      <c r="I2408" s="1">
        <v>1.38</v>
      </c>
      <c r="J2408" s="1" t="s">
        <v>7353</v>
      </c>
      <c r="K2408" s="1">
        <v>0.24</v>
      </c>
      <c r="L2408" s="1" t="s">
        <v>7354</v>
      </c>
      <c r="M2408" s="1">
        <v>8.7900000000000006E-2</v>
      </c>
      <c r="N2408" s="1" t="s">
        <v>7355</v>
      </c>
      <c r="O2408" s="1" t="s">
        <v>7356</v>
      </c>
      <c r="P2408" s="1">
        <v>0.57999999999999996</v>
      </c>
      <c r="Q2408" s="1">
        <v>0.16</v>
      </c>
      <c r="R2408" s="1">
        <v>3.6799999999999999E-2</v>
      </c>
      <c r="S2408" s="38">
        <v>43678</v>
      </c>
      <c r="T2408" s="1">
        <v>0.69</v>
      </c>
      <c r="U2408" s="1" t="s">
        <v>7357</v>
      </c>
      <c r="V2408" s="1">
        <v>2.5399999999999999E-2</v>
      </c>
      <c r="W2408" s="1" t="s">
        <v>7358</v>
      </c>
      <c r="X2408" s="1" t="b">
        <v>0</v>
      </c>
      <c r="Y2408" s="1" t="b">
        <v>0</v>
      </c>
    </row>
    <row r="2409" spans="1:25" x14ac:dyDescent="0.25">
      <c r="A2409" s="1" t="s">
        <v>7889</v>
      </c>
      <c r="B2409" s="1" t="s">
        <v>7890</v>
      </c>
      <c r="C2409" s="1" t="str">
        <f>VLOOKUP(B2409,店铺SKU信息!E:F,2,0)</f>
        <v>AGM42644-Black Stripe-2XL</v>
      </c>
      <c r="D2409" s="1" t="s">
        <v>4966</v>
      </c>
      <c r="E2409" s="1" t="s">
        <v>8759</v>
      </c>
      <c r="F2409" s="1" t="s">
        <v>7352</v>
      </c>
      <c r="G2409" s="1">
        <v>12.7</v>
      </c>
      <c r="H2409" s="1">
        <v>9.9</v>
      </c>
      <c r="I2409" s="1">
        <v>0.8</v>
      </c>
      <c r="J2409" s="1" t="s">
        <v>7353</v>
      </c>
      <c r="K2409" s="1">
        <v>0.65</v>
      </c>
      <c r="L2409" s="1" t="s">
        <v>7354</v>
      </c>
      <c r="M2409" s="1">
        <v>5.8099999999999999E-2</v>
      </c>
      <c r="N2409" s="1" t="s">
        <v>7355</v>
      </c>
      <c r="O2409" s="1" t="s">
        <v>7356</v>
      </c>
      <c r="P2409" s="1">
        <v>3</v>
      </c>
      <c r="Q2409" s="1">
        <v>0</v>
      </c>
      <c r="R2409" s="1">
        <v>0.1744</v>
      </c>
      <c r="S2409" s="38">
        <v>43678</v>
      </c>
      <c r="T2409" s="1">
        <v>0.69</v>
      </c>
      <c r="U2409" s="1" t="s">
        <v>7357</v>
      </c>
      <c r="V2409" s="1">
        <v>0.1203</v>
      </c>
      <c r="W2409" s="1" t="s">
        <v>7358</v>
      </c>
      <c r="X2409" s="1" t="b">
        <v>0</v>
      </c>
      <c r="Y2409" s="1" t="b">
        <v>0</v>
      </c>
    </row>
    <row r="2410" spans="1:25" x14ac:dyDescent="0.25">
      <c r="A2410" s="1" t="s">
        <v>7986</v>
      </c>
      <c r="B2410" s="1" t="s">
        <v>7987</v>
      </c>
      <c r="C2410" s="1" t="str">
        <f>VLOOKUP(B2410,店铺SKU信息!E:F,2,0)</f>
        <v>AGCY6876-White-S</v>
      </c>
      <c r="D2410" s="1" t="s">
        <v>4837</v>
      </c>
      <c r="E2410" s="1" t="s">
        <v>8759</v>
      </c>
      <c r="F2410" s="1" t="s">
        <v>7352</v>
      </c>
      <c r="G2410" s="1">
        <v>13.94</v>
      </c>
      <c r="H2410" s="1">
        <v>10.24</v>
      </c>
      <c r="I2410" s="1">
        <v>0.31</v>
      </c>
      <c r="J2410" s="1" t="s">
        <v>7353</v>
      </c>
      <c r="K2410" s="1">
        <v>0.5</v>
      </c>
      <c r="L2410" s="1" t="s">
        <v>7354</v>
      </c>
      <c r="M2410" s="1">
        <v>2.5600000000000001E-2</v>
      </c>
      <c r="N2410" s="1" t="s">
        <v>7355</v>
      </c>
      <c r="O2410" s="1" t="s">
        <v>7356</v>
      </c>
      <c r="P2410" s="1">
        <v>0.19</v>
      </c>
      <c r="Q2410" s="1">
        <v>0</v>
      </c>
      <c r="R2410" s="1">
        <v>5.0000000000000001E-3</v>
      </c>
      <c r="S2410" s="38">
        <v>43678</v>
      </c>
      <c r="T2410" s="1">
        <v>0.69</v>
      </c>
      <c r="U2410" s="1" t="s">
        <v>7357</v>
      </c>
      <c r="V2410" s="1">
        <v>3.3999999999999998E-3</v>
      </c>
      <c r="W2410" s="1" t="s">
        <v>7358</v>
      </c>
      <c r="X2410" s="1" t="b">
        <v>0</v>
      </c>
      <c r="Y2410" s="1" t="b">
        <v>0</v>
      </c>
    </row>
    <row r="2411" spans="1:25" x14ac:dyDescent="0.25">
      <c r="A2411" s="1" t="s">
        <v>7566</v>
      </c>
      <c r="B2411" s="1" t="s">
        <v>7567</v>
      </c>
      <c r="C2411" s="1" t="str">
        <f>VLOOKUP(B2411,店铺SKU信息!E:F,2,0)</f>
        <v>AGM19333-Black-2XL</v>
      </c>
      <c r="D2411" s="1" t="s">
        <v>4774</v>
      </c>
      <c r="E2411" s="1" t="s">
        <v>8759</v>
      </c>
      <c r="F2411" s="1" t="s">
        <v>7352</v>
      </c>
      <c r="G2411" s="1">
        <v>12.53</v>
      </c>
      <c r="H2411" s="1">
        <v>9.4700000000000006</v>
      </c>
      <c r="I2411" s="1">
        <v>0.88</v>
      </c>
      <c r="J2411" s="1" t="s">
        <v>7353</v>
      </c>
      <c r="K2411" s="1">
        <v>0.35</v>
      </c>
      <c r="L2411" s="1" t="s">
        <v>7354</v>
      </c>
      <c r="M2411" s="1">
        <v>6.0299999999999999E-2</v>
      </c>
      <c r="N2411" s="1" t="s">
        <v>7355</v>
      </c>
      <c r="O2411" s="1" t="s">
        <v>7356</v>
      </c>
      <c r="P2411" s="1">
        <v>9.42</v>
      </c>
      <c r="Q2411" s="1">
        <v>0</v>
      </c>
      <c r="R2411" s="1">
        <v>0.56779999999999997</v>
      </c>
      <c r="S2411" s="38">
        <v>43678</v>
      </c>
      <c r="T2411" s="1">
        <v>0.69</v>
      </c>
      <c r="U2411" s="1" t="s">
        <v>7357</v>
      </c>
      <c r="V2411" s="1">
        <v>0.39179999999999998</v>
      </c>
      <c r="W2411" s="1" t="s">
        <v>7358</v>
      </c>
      <c r="X2411" s="1" t="b">
        <v>0</v>
      </c>
      <c r="Y2411" s="1" t="b">
        <v>0</v>
      </c>
    </row>
    <row r="2412" spans="1:25" x14ac:dyDescent="0.25">
      <c r="A2412" s="1" t="s">
        <v>7448</v>
      </c>
      <c r="B2412" s="1" t="s">
        <v>7449</v>
      </c>
      <c r="C2412" s="1" t="str">
        <f>VLOOKUP(B2412,店铺SKU信息!E:F,2,0)</f>
        <v>AGM4896-Blue-4XL</v>
      </c>
      <c r="D2412" s="1" t="s">
        <v>3089</v>
      </c>
      <c r="E2412" s="1" t="s">
        <v>8759</v>
      </c>
      <c r="F2412" s="1" t="s">
        <v>7352</v>
      </c>
      <c r="G2412" s="1">
        <v>13.7</v>
      </c>
      <c r="H2412" s="1">
        <v>3.9</v>
      </c>
      <c r="I2412" s="1">
        <v>2.1</v>
      </c>
      <c r="J2412" s="1" t="s">
        <v>7353</v>
      </c>
      <c r="K2412" s="1">
        <v>1.05</v>
      </c>
      <c r="L2412" s="1" t="s">
        <v>7354</v>
      </c>
      <c r="M2412" s="1">
        <v>6.4799999999999996E-2</v>
      </c>
      <c r="N2412" s="1" t="s">
        <v>7355</v>
      </c>
      <c r="O2412" s="1" t="s">
        <v>7356</v>
      </c>
      <c r="P2412" s="1">
        <v>0.35</v>
      </c>
      <c r="Q2412" s="1">
        <v>0</v>
      </c>
      <c r="R2412" s="1">
        <v>2.3E-2</v>
      </c>
      <c r="S2412" s="38">
        <v>43678</v>
      </c>
      <c r="T2412" s="1">
        <v>0.69</v>
      </c>
      <c r="U2412" s="1" t="s">
        <v>7357</v>
      </c>
      <c r="V2412" s="1">
        <v>1.5900000000000001E-2</v>
      </c>
      <c r="W2412" s="1" t="s">
        <v>7358</v>
      </c>
      <c r="X2412" s="1" t="b">
        <v>0</v>
      </c>
      <c r="Y2412" s="1" t="b">
        <v>0</v>
      </c>
    </row>
    <row r="2413" spans="1:25" x14ac:dyDescent="0.25">
      <c r="A2413" s="1" t="s">
        <v>8130</v>
      </c>
      <c r="B2413" s="1" t="s">
        <v>8131</v>
      </c>
      <c r="C2413" s="1" t="str">
        <f>VLOOKUP(B2413,店铺SKU信息!E:F,2,0)</f>
        <v>AGM42599-Black-4XL</v>
      </c>
      <c r="D2413" s="1" t="s">
        <v>8132</v>
      </c>
      <c r="E2413" s="1" t="s">
        <v>8759</v>
      </c>
      <c r="F2413" s="1" t="s">
        <v>7352</v>
      </c>
      <c r="G2413" s="1">
        <v>12.2</v>
      </c>
      <c r="H2413" s="1">
        <v>9.3000000000000007</v>
      </c>
      <c r="I2413" s="1">
        <v>1.2</v>
      </c>
      <c r="J2413" s="1" t="s">
        <v>7353</v>
      </c>
      <c r="K2413" s="1">
        <v>0.5</v>
      </c>
      <c r="L2413" s="1" t="s">
        <v>7354</v>
      </c>
      <c r="M2413" s="1">
        <v>7.8600000000000003E-2</v>
      </c>
      <c r="N2413" s="1" t="s">
        <v>7355</v>
      </c>
      <c r="O2413" s="1" t="s">
        <v>7356</v>
      </c>
      <c r="P2413" s="1">
        <v>2</v>
      </c>
      <c r="Q2413" s="1">
        <v>0</v>
      </c>
      <c r="R2413" s="1">
        <v>0.15709999999999999</v>
      </c>
      <c r="S2413" s="38">
        <v>43678</v>
      </c>
      <c r="T2413" s="1">
        <v>0.69</v>
      </c>
      <c r="U2413" s="1" t="s">
        <v>7357</v>
      </c>
      <c r="V2413" s="1">
        <v>0.1084</v>
      </c>
      <c r="W2413" s="1" t="s">
        <v>7358</v>
      </c>
      <c r="X2413" s="1" t="b">
        <v>0</v>
      </c>
      <c r="Y2413" s="1" t="b">
        <v>0</v>
      </c>
    </row>
    <row r="2414" spans="1:25" x14ac:dyDescent="0.25">
      <c r="A2414" s="1" t="s">
        <v>7968</v>
      </c>
      <c r="B2414" s="1" t="s">
        <v>7969</v>
      </c>
      <c r="C2414" s="1" t="str">
        <f>VLOOKUP(B2414,店铺SKU信息!E:F,2,0)</f>
        <v>AGM19333-Pink-2XL</v>
      </c>
      <c r="D2414" s="1" t="s">
        <v>6227</v>
      </c>
      <c r="E2414" s="1" t="s">
        <v>8759</v>
      </c>
      <c r="F2414" s="1" t="s">
        <v>7352</v>
      </c>
      <c r="G2414" s="1">
        <v>12.7</v>
      </c>
      <c r="H2414" s="1">
        <v>9.5</v>
      </c>
      <c r="I2414" s="1">
        <v>0.8</v>
      </c>
      <c r="J2414" s="1" t="s">
        <v>7353</v>
      </c>
      <c r="K2414" s="1">
        <v>0.35</v>
      </c>
      <c r="L2414" s="1" t="s">
        <v>7354</v>
      </c>
      <c r="M2414" s="1">
        <v>5.5899999999999998E-2</v>
      </c>
      <c r="N2414" s="1" t="s">
        <v>7355</v>
      </c>
      <c r="O2414" s="1" t="s">
        <v>7356</v>
      </c>
      <c r="P2414" s="1">
        <v>5.23</v>
      </c>
      <c r="Q2414" s="1">
        <v>0</v>
      </c>
      <c r="R2414" s="1">
        <v>0.29189999999999999</v>
      </c>
      <c r="S2414" s="38">
        <v>43678</v>
      </c>
      <c r="T2414" s="1">
        <v>0.69</v>
      </c>
      <c r="U2414" s="1" t="s">
        <v>7357</v>
      </c>
      <c r="V2414" s="1">
        <v>0.2014</v>
      </c>
      <c r="W2414" s="1" t="s">
        <v>7358</v>
      </c>
      <c r="X2414" s="1" t="b">
        <v>0</v>
      </c>
      <c r="Y2414" s="1" t="b">
        <v>0</v>
      </c>
    </row>
    <row r="2415" spans="1:25" x14ac:dyDescent="0.25">
      <c r="A2415" s="1" t="s">
        <v>8098</v>
      </c>
      <c r="B2415" s="1" t="s">
        <v>8099</v>
      </c>
      <c r="C2415" s="1" t="str">
        <f>VLOOKUP(B2415,店铺SKU信息!E:F,2,0)</f>
        <v>AGM42600-Black-4XL</v>
      </c>
      <c r="D2415" s="1" t="s">
        <v>5530</v>
      </c>
      <c r="E2415" s="1" t="s">
        <v>8759</v>
      </c>
      <c r="F2415" s="1" t="s">
        <v>7352</v>
      </c>
      <c r="G2415" s="1">
        <v>12.85</v>
      </c>
      <c r="H2415" s="1">
        <v>9.0399999999999991</v>
      </c>
      <c r="I2415" s="1">
        <v>1.65</v>
      </c>
      <c r="J2415" s="1" t="s">
        <v>7353</v>
      </c>
      <c r="K2415" s="1">
        <v>0.45</v>
      </c>
      <c r="L2415" s="1" t="s">
        <v>7354</v>
      </c>
      <c r="M2415" s="1">
        <v>0.1109</v>
      </c>
      <c r="N2415" s="1" t="s">
        <v>7355</v>
      </c>
      <c r="O2415" s="1" t="s">
        <v>7356</v>
      </c>
      <c r="P2415" s="1">
        <v>1</v>
      </c>
      <c r="Q2415" s="1">
        <v>0</v>
      </c>
      <c r="R2415" s="1">
        <v>0.1109</v>
      </c>
      <c r="S2415" s="38">
        <v>43678</v>
      </c>
      <c r="T2415" s="1">
        <v>0.69</v>
      </c>
      <c r="U2415" s="1" t="s">
        <v>7357</v>
      </c>
      <c r="V2415" s="1">
        <v>7.6499999999999999E-2</v>
      </c>
      <c r="W2415" s="1" t="s">
        <v>7358</v>
      </c>
      <c r="X2415" s="1" t="b">
        <v>0</v>
      </c>
      <c r="Y2415" s="1" t="b">
        <v>0</v>
      </c>
    </row>
    <row r="2416" spans="1:25" x14ac:dyDescent="0.25">
      <c r="A2416" s="1" t="s">
        <v>7916</v>
      </c>
      <c r="B2416" s="1" t="s">
        <v>7917</v>
      </c>
      <c r="C2416" s="1" t="str">
        <f>VLOOKUP(B2416,店铺SKU信息!E:F,2,0)</f>
        <v>AGCY6876-Black-M</v>
      </c>
      <c r="D2416" s="1" t="s">
        <v>3539</v>
      </c>
      <c r="E2416" s="1" t="s">
        <v>8759</v>
      </c>
      <c r="F2416" s="1" t="s">
        <v>7352</v>
      </c>
      <c r="G2416" s="1">
        <v>13.94</v>
      </c>
      <c r="H2416" s="1">
        <v>10.24</v>
      </c>
      <c r="I2416" s="1">
        <v>0.31</v>
      </c>
      <c r="J2416" s="1" t="s">
        <v>7353</v>
      </c>
      <c r="K2416" s="1">
        <v>0.5</v>
      </c>
      <c r="L2416" s="1" t="s">
        <v>7354</v>
      </c>
      <c r="M2416" s="1">
        <v>2.5600000000000001E-2</v>
      </c>
      <c r="N2416" s="1" t="s">
        <v>7355</v>
      </c>
      <c r="O2416" s="1" t="s">
        <v>7356</v>
      </c>
      <c r="P2416" s="1">
        <v>0.57999999999999996</v>
      </c>
      <c r="Q2416" s="1">
        <v>0</v>
      </c>
      <c r="R2416" s="1">
        <v>1.49E-2</v>
      </c>
      <c r="S2416" s="38">
        <v>43678</v>
      </c>
      <c r="T2416" s="1">
        <v>0.69</v>
      </c>
      <c r="U2416" s="1" t="s">
        <v>7357</v>
      </c>
      <c r="V2416" s="1">
        <v>1.03E-2</v>
      </c>
      <c r="W2416" s="1" t="s">
        <v>7358</v>
      </c>
      <c r="X2416" s="1" t="b">
        <v>0</v>
      </c>
      <c r="Y2416" s="1" t="b">
        <v>0</v>
      </c>
    </row>
    <row r="2417" spans="1:25" x14ac:dyDescent="0.25">
      <c r="A2417" s="1" t="s">
        <v>8174</v>
      </c>
      <c r="B2417" s="1" t="s">
        <v>8175</v>
      </c>
      <c r="C2417" s="1" t="str">
        <f>VLOOKUP(B2417,店铺SKU信息!E:F,2,0)</f>
        <v>AGM42599-Black-3XL</v>
      </c>
      <c r="D2417" s="1" t="s">
        <v>8176</v>
      </c>
      <c r="E2417" s="1" t="s">
        <v>8759</v>
      </c>
      <c r="F2417" s="1" t="s">
        <v>7352</v>
      </c>
      <c r="G2417" s="1">
        <v>12.2</v>
      </c>
      <c r="H2417" s="1">
        <v>9.3000000000000007</v>
      </c>
      <c r="I2417" s="1">
        <v>1.2</v>
      </c>
      <c r="J2417" s="1" t="s">
        <v>7353</v>
      </c>
      <c r="K2417" s="1">
        <v>0.5</v>
      </c>
      <c r="L2417" s="1" t="s">
        <v>7354</v>
      </c>
      <c r="M2417" s="1">
        <v>7.8600000000000003E-2</v>
      </c>
      <c r="N2417" s="1" t="s">
        <v>7355</v>
      </c>
      <c r="O2417" s="1" t="s">
        <v>7356</v>
      </c>
      <c r="P2417" s="1">
        <v>14</v>
      </c>
      <c r="Q2417" s="1">
        <v>0</v>
      </c>
      <c r="R2417" s="1">
        <v>1.0998000000000001</v>
      </c>
      <c r="S2417" s="38">
        <v>43678</v>
      </c>
      <c r="T2417" s="1">
        <v>0.69</v>
      </c>
      <c r="U2417" s="1" t="s">
        <v>7357</v>
      </c>
      <c r="V2417" s="1">
        <v>0.75939999999999996</v>
      </c>
      <c r="W2417" s="1" t="s">
        <v>7358</v>
      </c>
      <c r="X2417" s="1" t="b">
        <v>0</v>
      </c>
      <c r="Y2417" s="1" t="b">
        <v>0</v>
      </c>
    </row>
    <row r="2418" spans="1:25" x14ac:dyDescent="0.25">
      <c r="A2418" s="1" t="s">
        <v>7795</v>
      </c>
      <c r="B2418" s="1" t="s">
        <v>7796</v>
      </c>
      <c r="C2418" s="1" t="str">
        <f>VLOOKUP(B2418,店铺SKU信息!E:F,2,0)</f>
        <v>AGCY41011-Gray-L</v>
      </c>
      <c r="D2418" s="1" t="s">
        <v>7797</v>
      </c>
      <c r="E2418" s="1" t="s">
        <v>8759</v>
      </c>
      <c r="F2418" s="1" t="s">
        <v>7352</v>
      </c>
      <c r="G2418" s="1">
        <v>12.48</v>
      </c>
      <c r="H2418" s="1">
        <v>9.41</v>
      </c>
      <c r="I2418" s="1">
        <v>1.33</v>
      </c>
      <c r="J2418" s="1" t="s">
        <v>7353</v>
      </c>
      <c r="K2418" s="1">
        <v>0.57999999999999996</v>
      </c>
      <c r="L2418" s="1" t="s">
        <v>7354</v>
      </c>
      <c r="M2418" s="1">
        <v>9.06E-2</v>
      </c>
      <c r="N2418" s="1" t="s">
        <v>7355</v>
      </c>
      <c r="O2418" s="1" t="s">
        <v>7356</v>
      </c>
      <c r="P2418" s="1">
        <v>0.55000000000000004</v>
      </c>
      <c r="Q2418" s="1">
        <v>0</v>
      </c>
      <c r="R2418" s="1">
        <v>4.9700000000000001E-2</v>
      </c>
      <c r="S2418" s="38">
        <v>43678</v>
      </c>
      <c r="T2418" s="1">
        <v>0.69</v>
      </c>
      <c r="U2418" s="1" t="s">
        <v>7357</v>
      </c>
      <c r="V2418" s="1">
        <v>3.4299999999999997E-2</v>
      </c>
      <c r="W2418" s="1" t="s">
        <v>7358</v>
      </c>
      <c r="X2418" s="1" t="b">
        <v>0</v>
      </c>
      <c r="Y2418" s="1" t="b">
        <v>0</v>
      </c>
    </row>
    <row r="2419" spans="1:25" x14ac:dyDescent="0.25">
      <c r="A2419" s="1" t="s">
        <v>7676</v>
      </c>
      <c r="B2419" s="1" t="s">
        <v>7677</v>
      </c>
      <c r="C2419" s="1" t="str">
        <f>VLOOKUP(B2419,店铺SKU信息!E:F,2,0)</f>
        <v>AGM42566-Black-4XL</v>
      </c>
      <c r="D2419" s="1" t="s">
        <v>7678</v>
      </c>
      <c r="E2419" s="1" t="s">
        <v>8759</v>
      </c>
      <c r="F2419" s="1" t="s">
        <v>7352</v>
      </c>
      <c r="G2419" s="1">
        <v>10.5</v>
      </c>
      <c r="H2419" s="1">
        <v>3.8</v>
      </c>
      <c r="I2419" s="1">
        <v>2.2999999999999998</v>
      </c>
      <c r="J2419" s="1" t="s">
        <v>7353</v>
      </c>
      <c r="K2419" s="1">
        <v>0.6</v>
      </c>
      <c r="L2419" s="1" t="s">
        <v>7354</v>
      </c>
      <c r="M2419" s="1">
        <v>5.3100000000000001E-2</v>
      </c>
      <c r="N2419" s="1" t="s">
        <v>7355</v>
      </c>
      <c r="O2419" s="1" t="s">
        <v>7356</v>
      </c>
      <c r="P2419" s="1">
        <v>1</v>
      </c>
      <c r="Q2419" s="1">
        <v>0</v>
      </c>
      <c r="R2419" s="1">
        <v>5.3100000000000001E-2</v>
      </c>
      <c r="S2419" s="38">
        <v>43678</v>
      </c>
      <c r="T2419" s="1">
        <v>0.69</v>
      </c>
      <c r="U2419" s="1" t="s">
        <v>7357</v>
      </c>
      <c r="V2419" s="1">
        <v>3.6600000000000001E-2</v>
      </c>
      <c r="W2419" s="1" t="s">
        <v>7358</v>
      </c>
      <c r="X2419" s="1" t="b">
        <v>0</v>
      </c>
      <c r="Y2419" s="1" t="b">
        <v>0</v>
      </c>
    </row>
    <row r="2420" spans="1:25" x14ac:dyDescent="0.25">
      <c r="A2420" s="1" t="s">
        <v>8471</v>
      </c>
      <c r="B2420" s="1" t="s">
        <v>8472</v>
      </c>
      <c r="C2420" s="1" t="str">
        <f>VLOOKUP(B2420,店铺SKU信息!E:F,2,0)</f>
        <v>AGM19322-Blue-4XL</v>
      </c>
      <c r="D2420" s="1" t="s">
        <v>5441</v>
      </c>
      <c r="E2420" s="1" t="s">
        <v>8759</v>
      </c>
      <c r="F2420" s="1" t="s">
        <v>7352</v>
      </c>
      <c r="G2420" s="1">
        <v>11.2</v>
      </c>
      <c r="H2420" s="1">
        <v>9.6999999999999993</v>
      </c>
      <c r="I2420" s="1">
        <v>0.8</v>
      </c>
      <c r="J2420" s="1" t="s">
        <v>7353</v>
      </c>
      <c r="K2420" s="1">
        <v>0.65</v>
      </c>
      <c r="L2420" s="1" t="s">
        <v>7354</v>
      </c>
      <c r="M2420" s="1">
        <v>5.0299999999999997E-2</v>
      </c>
      <c r="N2420" s="1" t="s">
        <v>7355</v>
      </c>
      <c r="O2420" s="1" t="s">
        <v>7356</v>
      </c>
      <c r="P2420" s="1">
        <v>7.81</v>
      </c>
      <c r="Q2420" s="1">
        <v>0</v>
      </c>
      <c r="R2420" s="1">
        <v>0.3926</v>
      </c>
      <c r="S2420" s="38">
        <v>43678</v>
      </c>
      <c r="T2420" s="1">
        <v>0.69</v>
      </c>
      <c r="U2420" s="1" t="s">
        <v>7357</v>
      </c>
      <c r="V2420" s="1">
        <v>0.27089999999999997</v>
      </c>
      <c r="W2420" s="1" t="s">
        <v>7358</v>
      </c>
      <c r="X2420" s="1" t="b">
        <v>0</v>
      </c>
      <c r="Y2420" s="1" t="b">
        <v>0</v>
      </c>
    </row>
    <row r="2421" spans="1:25" x14ac:dyDescent="0.25">
      <c r="A2421" s="1" t="s">
        <v>8771</v>
      </c>
      <c r="B2421" s="1" t="s">
        <v>8772</v>
      </c>
      <c r="C2421" s="1" t="str">
        <f>VLOOKUP(B2421,店铺SKU信息!E:F,2,0)</f>
        <v>AGCY49199-Purple-S</v>
      </c>
      <c r="D2421" s="1" t="s">
        <v>8773</v>
      </c>
      <c r="E2421" s="1" t="s">
        <v>8759</v>
      </c>
      <c r="F2421" s="1" t="s">
        <v>7352</v>
      </c>
      <c r="G2421" s="1">
        <v>11</v>
      </c>
      <c r="H2421" s="1">
        <v>9</v>
      </c>
      <c r="I2421" s="1">
        <v>0.5</v>
      </c>
      <c r="J2421" s="1" t="s">
        <v>7353</v>
      </c>
      <c r="K2421" s="1">
        <v>0.3</v>
      </c>
      <c r="L2421" s="1" t="s">
        <v>7354</v>
      </c>
      <c r="M2421" s="1">
        <v>2.86E-2</v>
      </c>
      <c r="N2421" s="1" t="s">
        <v>7355</v>
      </c>
      <c r="O2421" s="1" t="s">
        <v>7356</v>
      </c>
      <c r="P2421" s="1">
        <v>0.57999999999999996</v>
      </c>
      <c r="Q2421" s="1">
        <v>0.16</v>
      </c>
      <c r="R2421" s="1">
        <v>1.2E-2</v>
      </c>
      <c r="S2421" s="38">
        <v>43678</v>
      </c>
      <c r="T2421" s="1">
        <v>0.69</v>
      </c>
      <c r="U2421" s="1" t="s">
        <v>7357</v>
      </c>
      <c r="V2421" s="1">
        <v>8.3000000000000001E-3</v>
      </c>
      <c r="W2421" s="1" t="s">
        <v>7358</v>
      </c>
      <c r="X2421" s="1" t="b">
        <v>0</v>
      </c>
      <c r="Y2421" s="1" t="b">
        <v>0</v>
      </c>
    </row>
    <row r="2422" spans="1:25" x14ac:dyDescent="0.25">
      <c r="A2422" s="1" t="s">
        <v>8224</v>
      </c>
      <c r="B2422" s="1" t="s">
        <v>8225</v>
      </c>
      <c r="C2422" s="1" t="str">
        <f>VLOOKUP(B2422,店铺SKU信息!E:F,2,0)</f>
        <v>AGCY4063-Black-M</v>
      </c>
      <c r="D2422" s="1" t="s">
        <v>8226</v>
      </c>
      <c r="E2422" s="1" t="s">
        <v>8759</v>
      </c>
      <c r="F2422" s="1" t="s">
        <v>7352</v>
      </c>
      <c r="G2422" s="1">
        <v>13.07</v>
      </c>
      <c r="H2422" s="1">
        <v>10.28</v>
      </c>
      <c r="I2422" s="1">
        <v>0.79</v>
      </c>
      <c r="J2422" s="1" t="s">
        <v>7353</v>
      </c>
      <c r="K2422" s="1">
        <v>0.2</v>
      </c>
      <c r="L2422" s="1" t="s">
        <v>7354</v>
      </c>
      <c r="M2422" s="1">
        <v>6.1400000000000003E-2</v>
      </c>
      <c r="N2422" s="1" t="s">
        <v>7355</v>
      </c>
      <c r="O2422" s="1" t="s">
        <v>7356</v>
      </c>
      <c r="P2422" s="1">
        <v>0.06</v>
      </c>
      <c r="Q2422" s="1">
        <v>0</v>
      </c>
      <c r="R2422" s="1">
        <v>4.0000000000000001E-3</v>
      </c>
      <c r="S2422" s="38">
        <v>43678</v>
      </c>
      <c r="T2422" s="1">
        <v>0.69</v>
      </c>
      <c r="U2422" s="1" t="s">
        <v>7357</v>
      </c>
      <c r="V2422" s="1">
        <v>2.7000000000000001E-3</v>
      </c>
      <c r="W2422" s="1" t="s">
        <v>7358</v>
      </c>
      <c r="X2422" s="1" t="b">
        <v>0</v>
      </c>
      <c r="Y2422" s="1" t="b">
        <v>0</v>
      </c>
    </row>
    <row r="2423" spans="1:25" x14ac:dyDescent="0.25">
      <c r="A2423" s="1" t="s">
        <v>7880</v>
      </c>
      <c r="B2423" s="1" t="s">
        <v>7881</v>
      </c>
      <c r="C2423" s="1" t="str">
        <f>VLOOKUP(B2423,店铺SKU信息!E:F,2,0)</f>
        <v>AGM42566-Black-2XL</v>
      </c>
      <c r="D2423" s="1" t="s">
        <v>7882</v>
      </c>
      <c r="E2423" s="1" t="s">
        <v>8759</v>
      </c>
      <c r="F2423" s="1" t="s">
        <v>7352</v>
      </c>
      <c r="G2423" s="1">
        <v>10.5</v>
      </c>
      <c r="H2423" s="1">
        <v>3.8</v>
      </c>
      <c r="I2423" s="1">
        <v>2.2999999999999998</v>
      </c>
      <c r="J2423" s="1" t="s">
        <v>7353</v>
      </c>
      <c r="K2423" s="1">
        <v>0.6</v>
      </c>
      <c r="L2423" s="1" t="s">
        <v>7354</v>
      </c>
      <c r="M2423" s="1">
        <v>5.3100000000000001E-2</v>
      </c>
      <c r="N2423" s="1" t="s">
        <v>7355</v>
      </c>
      <c r="O2423" s="1" t="s">
        <v>7356</v>
      </c>
      <c r="P2423" s="1">
        <v>1</v>
      </c>
      <c r="Q2423" s="1">
        <v>0</v>
      </c>
      <c r="R2423" s="1">
        <v>5.3100000000000001E-2</v>
      </c>
      <c r="S2423" s="38">
        <v>43678</v>
      </c>
      <c r="T2423" s="1">
        <v>0.69</v>
      </c>
      <c r="U2423" s="1" t="s">
        <v>7357</v>
      </c>
      <c r="V2423" s="1">
        <v>3.6600000000000001E-2</v>
      </c>
      <c r="W2423" s="1" t="s">
        <v>7358</v>
      </c>
      <c r="X2423" s="1" t="b">
        <v>0</v>
      </c>
      <c r="Y2423" s="1" t="b">
        <v>0</v>
      </c>
    </row>
    <row r="2424" spans="1:25" x14ac:dyDescent="0.25">
      <c r="A2424" s="1" t="s">
        <v>7897</v>
      </c>
      <c r="B2424" s="1" t="s">
        <v>7898</v>
      </c>
      <c r="C2424" s="1" t="str">
        <f>VLOOKUP(B2424,店铺SKU信息!E:F,2,0)</f>
        <v>AGM42644-Black Stripe-3XL</v>
      </c>
      <c r="D2424" s="1" t="s">
        <v>5430</v>
      </c>
      <c r="E2424" s="1" t="s">
        <v>8759</v>
      </c>
      <c r="F2424" s="1" t="s">
        <v>7352</v>
      </c>
      <c r="G2424" s="1">
        <v>12.7</v>
      </c>
      <c r="H2424" s="1">
        <v>9.9</v>
      </c>
      <c r="I2424" s="1">
        <v>0.8</v>
      </c>
      <c r="J2424" s="1" t="s">
        <v>7353</v>
      </c>
      <c r="K2424" s="1">
        <v>0.65</v>
      </c>
      <c r="L2424" s="1" t="s">
        <v>7354</v>
      </c>
      <c r="M2424" s="1">
        <v>5.8099999999999999E-2</v>
      </c>
      <c r="N2424" s="1" t="s">
        <v>7355</v>
      </c>
      <c r="O2424" s="1" t="s">
        <v>7356</v>
      </c>
      <c r="P2424" s="1">
        <v>3</v>
      </c>
      <c r="Q2424" s="1">
        <v>0</v>
      </c>
      <c r="R2424" s="1">
        <v>0.1744</v>
      </c>
      <c r="S2424" s="38">
        <v>43678</v>
      </c>
      <c r="T2424" s="1">
        <v>0.69</v>
      </c>
      <c r="U2424" s="1" t="s">
        <v>7357</v>
      </c>
      <c r="V2424" s="1">
        <v>0.1203</v>
      </c>
      <c r="W2424" s="1" t="s">
        <v>7358</v>
      </c>
      <c r="X2424" s="1" t="b">
        <v>0</v>
      </c>
      <c r="Y2424" s="1" t="b">
        <v>0</v>
      </c>
    </row>
    <row r="2425" spans="1:25" x14ac:dyDescent="0.25">
      <c r="A2425" s="1" t="s">
        <v>8117</v>
      </c>
      <c r="B2425" s="1" t="s">
        <v>8118</v>
      </c>
      <c r="C2425" s="1" t="str">
        <f>VLOOKUP(B2425,店铺SKU信息!E:F,2,0)</f>
        <v>AGM42599-Black-XL</v>
      </c>
      <c r="D2425" s="1" t="s">
        <v>8119</v>
      </c>
      <c r="E2425" s="1" t="s">
        <v>8759</v>
      </c>
      <c r="F2425" s="1" t="s">
        <v>7352</v>
      </c>
      <c r="G2425" s="1">
        <v>12.2</v>
      </c>
      <c r="H2425" s="1">
        <v>9.3000000000000007</v>
      </c>
      <c r="I2425" s="1">
        <v>1.2</v>
      </c>
      <c r="J2425" s="1" t="s">
        <v>7353</v>
      </c>
      <c r="K2425" s="1">
        <v>0.5</v>
      </c>
      <c r="L2425" s="1" t="s">
        <v>7354</v>
      </c>
      <c r="M2425" s="1">
        <v>7.8600000000000003E-2</v>
      </c>
      <c r="N2425" s="1" t="s">
        <v>7355</v>
      </c>
      <c r="O2425" s="1" t="s">
        <v>7356</v>
      </c>
      <c r="P2425" s="1">
        <v>1</v>
      </c>
      <c r="Q2425" s="1">
        <v>0</v>
      </c>
      <c r="R2425" s="1">
        <v>7.8600000000000003E-2</v>
      </c>
      <c r="S2425" s="38">
        <v>43678</v>
      </c>
      <c r="T2425" s="1">
        <v>0.69</v>
      </c>
      <c r="U2425" s="1" t="s">
        <v>7357</v>
      </c>
      <c r="V2425" s="1">
        <v>5.4199999999999998E-2</v>
      </c>
      <c r="W2425" s="1" t="s">
        <v>7358</v>
      </c>
      <c r="X2425" s="1" t="b">
        <v>0</v>
      </c>
      <c r="Y2425" s="1" t="b">
        <v>0</v>
      </c>
    </row>
    <row r="2426" spans="1:25" x14ac:dyDescent="0.25">
      <c r="A2426" s="1" t="s">
        <v>8078</v>
      </c>
      <c r="B2426" s="1" t="s">
        <v>8079</v>
      </c>
      <c r="C2426" s="1" t="str">
        <f>VLOOKUP(B2426,店铺SKU信息!E:F,2,0)</f>
        <v>AGM19377-Black-3XL</v>
      </c>
      <c r="D2426" s="1" t="s">
        <v>8080</v>
      </c>
      <c r="E2426" s="1" t="s">
        <v>8759</v>
      </c>
      <c r="F2426" s="1" t="s">
        <v>7352</v>
      </c>
      <c r="G2426" s="1">
        <v>12.68</v>
      </c>
      <c r="H2426" s="1">
        <v>10.19</v>
      </c>
      <c r="I2426" s="1">
        <v>1.18</v>
      </c>
      <c r="J2426" s="1" t="s">
        <v>7353</v>
      </c>
      <c r="K2426" s="1">
        <v>0.4</v>
      </c>
      <c r="L2426" s="1" t="s">
        <v>7354</v>
      </c>
      <c r="M2426" s="1">
        <v>8.8300000000000003E-2</v>
      </c>
      <c r="N2426" s="1" t="s">
        <v>7355</v>
      </c>
      <c r="O2426" s="1" t="s">
        <v>7356</v>
      </c>
      <c r="P2426" s="1">
        <v>0.03</v>
      </c>
      <c r="Q2426" s="1">
        <v>0</v>
      </c>
      <c r="R2426" s="1">
        <v>2.8E-3</v>
      </c>
      <c r="S2426" s="38">
        <v>43678</v>
      </c>
      <c r="T2426" s="1">
        <v>0.69</v>
      </c>
      <c r="U2426" s="1" t="s">
        <v>7357</v>
      </c>
      <c r="V2426" s="1">
        <v>2E-3</v>
      </c>
      <c r="W2426" s="1" t="s">
        <v>7358</v>
      </c>
      <c r="X2426" s="1" t="b">
        <v>0</v>
      </c>
      <c r="Y2426" s="1" t="b">
        <v>0</v>
      </c>
    </row>
    <row r="2427" spans="1:25" x14ac:dyDescent="0.25">
      <c r="A2427" s="1" t="s">
        <v>7872</v>
      </c>
      <c r="B2427" s="1" t="s">
        <v>7873</v>
      </c>
      <c r="C2427" s="1" t="str">
        <f>VLOOKUP(B2427,店铺SKU信息!E:F,2,0)</f>
        <v>AGM42544-Purple-4XL</v>
      </c>
      <c r="D2427" s="1" t="s">
        <v>7874</v>
      </c>
      <c r="E2427" s="1" t="s">
        <v>8759</v>
      </c>
      <c r="F2427" s="1" t="s">
        <v>7352</v>
      </c>
      <c r="G2427" s="1">
        <v>12.8</v>
      </c>
      <c r="H2427" s="1">
        <v>6</v>
      </c>
      <c r="I2427" s="1">
        <v>2.4</v>
      </c>
      <c r="J2427" s="1" t="s">
        <v>7353</v>
      </c>
      <c r="K2427" s="1">
        <v>0.6</v>
      </c>
      <c r="L2427" s="1" t="s">
        <v>7354</v>
      </c>
      <c r="M2427" s="1">
        <v>0.1067</v>
      </c>
      <c r="N2427" s="1" t="s">
        <v>7355</v>
      </c>
      <c r="O2427" s="1" t="s">
        <v>7356</v>
      </c>
      <c r="P2427" s="1">
        <v>1</v>
      </c>
      <c r="Q2427" s="1">
        <v>0</v>
      </c>
      <c r="R2427" s="1">
        <v>0.1067</v>
      </c>
      <c r="S2427" s="38">
        <v>43678</v>
      </c>
      <c r="T2427" s="1">
        <v>0.69</v>
      </c>
      <c r="U2427" s="1" t="s">
        <v>7357</v>
      </c>
      <c r="V2427" s="1">
        <v>7.3599999999999999E-2</v>
      </c>
      <c r="W2427" s="1" t="s">
        <v>7358</v>
      </c>
      <c r="X2427" s="1" t="b">
        <v>0</v>
      </c>
      <c r="Y2427" s="1" t="b">
        <v>0</v>
      </c>
    </row>
    <row r="2428" spans="1:25" x14ac:dyDescent="0.25">
      <c r="A2428" s="1" t="s">
        <v>8149</v>
      </c>
      <c r="B2428" s="1" t="s">
        <v>8150</v>
      </c>
      <c r="C2428" s="1" t="str">
        <f>VLOOKUP(B2428,店铺SKU信息!E:F,2,0)</f>
        <v>AGM42544-Purple-3XL</v>
      </c>
      <c r="D2428" s="1" t="s">
        <v>8151</v>
      </c>
      <c r="E2428" s="1" t="s">
        <v>8759</v>
      </c>
      <c r="F2428" s="1" t="s">
        <v>7352</v>
      </c>
      <c r="G2428" s="1">
        <v>12.8</v>
      </c>
      <c r="H2428" s="1">
        <v>6</v>
      </c>
      <c r="I2428" s="1">
        <v>2.4</v>
      </c>
      <c r="J2428" s="1" t="s">
        <v>7353</v>
      </c>
      <c r="K2428" s="1">
        <v>0.6</v>
      </c>
      <c r="L2428" s="1" t="s">
        <v>7354</v>
      </c>
      <c r="M2428" s="1">
        <v>0.1066</v>
      </c>
      <c r="N2428" s="1" t="s">
        <v>7355</v>
      </c>
      <c r="O2428" s="1" t="s">
        <v>7356</v>
      </c>
      <c r="P2428" s="1">
        <v>1</v>
      </c>
      <c r="Q2428" s="1">
        <v>0</v>
      </c>
      <c r="R2428" s="1">
        <v>0.1066</v>
      </c>
      <c r="S2428" s="38">
        <v>43678</v>
      </c>
      <c r="T2428" s="1">
        <v>0.69</v>
      </c>
      <c r="U2428" s="1" t="s">
        <v>7357</v>
      </c>
      <c r="V2428" s="1">
        <v>7.3499999999999996E-2</v>
      </c>
      <c r="W2428" s="1" t="s">
        <v>7358</v>
      </c>
      <c r="X2428" s="1" t="b">
        <v>0</v>
      </c>
      <c r="Y2428" s="1" t="b">
        <v>0</v>
      </c>
    </row>
    <row r="2429" spans="1:25" x14ac:dyDescent="0.25">
      <c r="A2429" s="1" t="s">
        <v>7895</v>
      </c>
      <c r="B2429" s="1" t="s">
        <v>7896</v>
      </c>
      <c r="C2429" s="1" t="str">
        <f>VLOOKUP(B2429,店铺SKU信息!E:F,2,0)</f>
        <v>AGM42588-Burgundy-2XL</v>
      </c>
      <c r="D2429" s="1" t="s">
        <v>2834</v>
      </c>
      <c r="E2429" s="1" t="s">
        <v>8759</v>
      </c>
      <c r="F2429" s="1" t="s">
        <v>7352</v>
      </c>
      <c r="G2429" s="1">
        <v>12.1</v>
      </c>
      <c r="H2429" s="1">
        <v>8.9</v>
      </c>
      <c r="I2429" s="1">
        <v>2.4</v>
      </c>
      <c r="J2429" s="1" t="s">
        <v>7353</v>
      </c>
      <c r="K2429" s="1">
        <v>1.1499999999999999</v>
      </c>
      <c r="L2429" s="1" t="s">
        <v>7354</v>
      </c>
      <c r="M2429" s="1">
        <v>0.14940000000000001</v>
      </c>
      <c r="N2429" s="1" t="s">
        <v>7355</v>
      </c>
      <c r="O2429" s="1" t="s">
        <v>7356</v>
      </c>
      <c r="P2429" s="1">
        <v>3</v>
      </c>
      <c r="Q2429" s="1">
        <v>0</v>
      </c>
      <c r="R2429" s="1">
        <v>0.4481</v>
      </c>
      <c r="S2429" s="38">
        <v>43678</v>
      </c>
      <c r="T2429" s="1">
        <v>0.69</v>
      </c>
      <c r="U2429" s="1" t="s">
        <v>7357</v>
      </c>
      <c r="V2429" s="1">
        <v>0.30919999999999997</v>
      </c>
      <c r="W2429" s="1" t="s">
        <v>7358</v>
      </c>
      <c r="X2429" s="1" t="b">
        <v>0</v>
      </c>
      <c r="Y2429" s="1" t="b">
        <v>0</v>
      </c>
    </row>
    <row r="2430" spans="1:25" x14ac:dyDescent="0.25">
      <c r="A2430" s="1" t="s">
        <v>7570</v>
      </c>
      <c r="B2430" s="1" t="s">
        <v>7571</v>
      </c>
      <c r="C2430" s="1" t="str">
        <f>VLOOKUP(B2430,店铺SKU信息!E:F,2,0)</f>
        <v>AGCY4117-Red-XL</v>
      </c>
      <c r="D2430" s="1" t="s">
        <v>7572</v>
      </c>
      <c r="E2430" s="1" t="s">
        <v>8759</v>
      </c>
      <c r="F2430" s="1" t="s">
        <v>7352</v>
      </c>
      <c r="G2430" s="1">
        <v>11.96</v>
      </c>
      <c r="H2430" s="1">
        <v>9.2100000000000009</v>
      </c>
      <c r="I2430" s="1">
        <v>1.38</v>
      </c>
      <c r="J2430" s="1" t="s">
        <v>7353</v>
      </c>
      <c r="K2430" s="1">
        <v>0.24</v>
      </c>
      <c r="L2430" s="1" t="s">
        <v>7354</v>
      </c>
      <c r="M2430" s="1">
        <v>8.7900000000000006E-2</v>
      </c>
      <c r="N2430" s="1" t="s">
        <v>7355</v>
      </c>
      <c r="O2430" s="1" t="s">
        <v>7356</v>
      </c>
      <c r="P2430" s="1">
        <v>0.57999999999999996</v>
      </c>
      <c r="Q2430" s="1">
        <v>0.16</v>
      </c>
      <c r="R2430" s="1">
        <v>3.6799999999999999E-2</v>
      </c>
      <c r="S2430" s="38">
        <v>43678</v>
      </c>
      <c r="T2430" s="1">
        <v>0.69</v>
      </c>
      <c r="U2430" s="1" t="s">
        <v>7357</v>
      </c>
      <c r="V2430" s="1">
        <v>2.5399999999999999E-2</v>
      </c>
      <c r="W2430" s="1" t="s">
        <v>7358</v>
      </c>
      <c r="X2430" s="1" t="b">
        <v>0</v>
      </c>
      <c r="Y2430" s="1" t="b">
        <v>0</v>
      </c>
    </row>
    <row r="2431" spans="1:25" x14ac:dyDescent="0.25">
      <c r="A2431" s="1" t="s">
        <v>8161</v>
      </c>
      <c r="B2431" s="1" t="s">
        <v>8162</v>
      </c>
      <c r="C2431" s="1" t="str">
        <f>VLOOKUP(B2431,店铺SKU信息!E:F,2,0)</f>
        <v>AGM19377-Blue-3XL</v>
      </c>
      <c r="D2431" s="1" t="s">
        <v>8163</v>
      </c>
      <c r="E2431" s="1" t="s">
        <v>8759</v>
      </c>
      <c r="F2431" s="1" t="s">
        <v>7352</v>
      </c>
      <c r="G2431" s="1">
        <v>12.68</v>
      </c>
      <c r="H2431" s="1">
        <v>10.19</v>
      </c>
      <c r="I2431" s="1">
        <v>1.18</v>
      </c>
      <c r="J2431" s="1" t="s">
        <v>7353</v>
      </c>
      <c r="K2431" s="1">
        <v>0.4</v>
      </c>
      <c r="L2431" s="1" t="s">
        <v>7354</v>
      </c>
      <c r="M2431" s="1">
        <v>8.8300000000000003E-2</v>
      </c>
      <c r="N2431" s="1" t="s">
        <v>7355</v>
      </c>
      <c r="O2431" s="1" t="s">
        <v>7356</v>
      </c>
      <c r="P2431" s="1">
        <v>1</v>
      </c>
      <c r="Q2431" s="1">
        <v>0</v>
      </c>
      <c r="R2431" s="1">
        <v>8.8300000000000003E-2</v>
      </c>
      <c r="S2431" s="38">
        <v>43678</v>
      </c>
      <c r="T2431" s="1">
        <v>0.69</v>
      </c>
      <c r="U2431" s="1" t="s">
        <v>7357</v>
      </c>
      <c r="V2431" s="1">
        <v>6.0900000000000003E-2</v>
      </c>
      <c r="W2431" s="1" t="s">
        <v>7358</v>
      </c>
      <c r="X2431" s="1" t="b">
        <v>0</v>
      </c>
      <c r="Y2431" s="1" t="b">
        <v>0</v>
      </c>
    </row>
    <row r="2432" spans="1:25" x14ac:dyDescent="0.25">
      <c r="A2432" s="1" t="s">
        <v>8308</v>
      </c>
      <c r="B2432" s="1" t="s">
        <v>8309</v>
      </c>
      <c r="C2432" s="1" t="str">
        <f>VLOOKUP(B2432,店铺SKU信息!E:F,2,0)</f>
        <v>AGCY6820-White-XL</v>
      </c>
      <c r="D2432" s="1" t="s">
        <v>8310</v>
      </c>
      <c r="E2432" s="1" t="s">
        <v>8759</v>
      </c>
      <c r="F2432" s="1" t="s">
        <v>7352</v>
      </c>
      <c r="G2432" s="1">
        <v>13.07</v>
      </c>
      <c r="H2432" s="1">
        <v>10.28</v>
      </c>
      <c r="I2432" s="1">
        <v>0.79</v>
      </c>
      <c r="J2432" s="1" t="s">
        <v>7353</v>
      </c>
      <c r="K2432" s="1">
        <v>0.2</v>
      </c>
      <c r="L2432" s="1" t="s">
        <v>7354</v>
      </c>
      <c r="M2432" s="1">
        <v>6.1400000000000003E-2</v>
      </c>
      <c r="N2432" s="1" t="s">
        <v>7355</v>
      </c>
      <c r="O2432" s="1" t="s">
        <v>7356</v>
      </c>
      <c r="P2432" s="1">
        <v>0.65</v>
      </c>
      <c r="Q2432" s="1">
        <v>0</v>
      </c>
      <c r="R2432" s="1">
        <v>3.9600000000000003E-2</v>
      </c>
      <c r="S2432" s="38">
        <v>43678</v>
      </c>
      <c r="T2432" s="1">
        <v>0.69</v>
      </c>
      <c r="U2432" s="1" t="s">
        <v>7357</v>
      </c>
      <c r="V2432" s="1">
        <v>2.7300000000000001E-2</v>
      </c>
      <c r="W2432" s="1" t="s">
        <v>7358</v>
      </c>
      <c r="X2432" s="1" t="b">
        <v>0</v>
      </c>
      <c r="Y2432" s="1" t="b">
        <v>0</v>
      </c>
    </row>
    <row r="2433" spans="1:25" x14ac:dyDescent="0.25">
      <c r="A2433" s="1" t="s">
        <v>8020</v>
      </c>
      <c r="B2433" s="1" t="s">
        <v>8021</v>
      </c>
      <c r="C2433" s="1" t="str">
        <f>VLOOKUP(B2433,店铺SKU信息!E:F,2,0)</f>
        <v>AGM42544-Black-4XL</v>
      </c>
      <c r="D2433" s="1" t="s">
        <v>8022</v>
      </c>
      <c r="E2433" s="1" t="s">
        <v>8759</v>
      </c>
      <c r="F2433" s="1" t="s">
        <v>7352</v>
      </c>
      <c r="G2433" s="1">
        <v>12.8</v>
      </c>
      <c r="H2433" s="1">
        <v>6</v>
      </c>
      <c r="I2433" s="1">
        <v>2.4</v>
      </c>
      <c r="J2433" s="1" t="s">
        <v>7353</v>
      </c>
      <c r="K2433" s="1">
        <v>0.6</v>
      </c>
      <c r="L2433" s="1" t="s">
        <v>7354</v>
      </c>
      <c r="M2433" s="1">
        <v>0.1066</v>
      </c>
      <c r="N2433" s="1" t="s">
        <v>7355</v>
      </c>
      <c r="O2433" s="1" t="s">
        <v>7356</v>
      </c>
      <c r="P2433" s="1">
        <v>2</v>
      </c>
      <c r="Q2433" s="1">
        <v>0</v>
      </c>
      <c r="R2433" s="1">
        <v>0.21310000000000001</v>
      </c>
      <c r="S2433" s="38">
        <v>43678</v>
      </c>
      <c r="T2433" s="1">
        <v>0.69</v>
      </c>
      <c r="U2433" s="1" t="s">
        <v>7357</v>
      </c>
      <c r="V2433" s="1">
        <v>0.14699999999999999</v>
      </c>
      <c r="W2433" s="1" t="s">
        <v>7358</v>
      </c>
      <c r="X2433" s="1" t="b">
        <v>0</v>
      </c>
      <c r="Y2433" s="1" t="b">
        <v>0</v>
      </c>
    </row>
    <row r="2434" spans="1:25" x14ac:dyDescent="0.25">
      <c r="A2434" s="1" t="s">
        <v>7436</v>
      </c>
      <c r="B2434" s="1" t="s">
        <v>7437</v>
      </c>
      <c r="C2434" s="1" t="str">
        <f>VLOOKUP(B2434,店铺SKU信息!E:F,2,0)</f>
        <v>AGM1926-Yellow-3XL</v>
      </c>
      <c r="D2434" s="1" t="s">
        <v>2985</v>
      </c>
      <c r="E2434" s="1" t="s">
        <v>8759</v>
      </c>
      <c r="F2434" s="1" t="s">
        <v>7352</v>
      </c>
      <c r="G2434" s="1">
        <v>9.5</v>
      </c>
      <c r="H2434" s="1">
        <v>5.2</v>
      </c>
      <c r="I2434" s="1">
        <v>1.6</v>
      </c>
      <c r="J2434" s="1" t="s">
        <v>7353</v>
      </c>
      <c r="K2434" s="1">
        <v>0.75</v>
      </c>
      <c r="L2434" s="1" t="s">
        <v>7354</v>
      </c>
      <c r="M2434" s="1">
        <v>4.5600000000000002E-2</v>
      </c>
      <c r="N2434" s="1" t="s">
        <v>7355</v>
      </c>
      <c r="O2434" s="1" t="s">
        <v>7356</v>
      </c>
      <c r="P2434" s="1">
        <v>0.03</v>
      </c>
      <c r="Q2434" s="1">
        <v>0</v>
      </c>
      <c r="R2434" s="1">
        <v>1.5E-3</v>
      </c>
      <c r="S2434" s="38">
        <v>43678</v>
      </c>
      <c r="T2434" s="1">
        <v>0.69</v>
      </c>
      <c r="U2434" s="1" t="s">
        <v>7357</v>
      </c>
      <c r="V2434" s="1">
        <v>1E-3</v>
      </c>
      <c r="W2434" s="1" t="s">
        <v>7358</v>
      </c>
      <c r="X2434" s="1" t="b">
        <v>0</v>
      </c>
      <c r="Y2434" s="1" t="b">
        <v>0</v>
      </c>
    </row>
    <row r="2435" spans="1:25" x14ac:dyDescent="0.25">
      <c r="A2435" s="1" t="s">
        <v>7524</v>
      </c>
      <c r="B2435" s="1" t="s">
        <v>7525</v>
      </c>
      <c r="C2435" s="1" t="str">
        <f>VLOOKUP(B2435,店铺SKU信息!E:F,2,0)</f>
        <v>AGCY4064-Black-L</v>
      </c>
      <c r="D2435" s="1" t="s">
        <v>7526</v>
      </c>
      <c r="E2435" s="1" t="s">
        <v>8759</v>
      </c>
      <c r="F2435" s="1" t="s">
        <v>7352</v>
      </c>
      <c r="G2435" s="1">
        <v>12.24</v>
      </c>
      <c r="H2435" s="1">
        <v>9.65</v>
      </c>
      <c r="I2435" s="1">
        <v>1.8</v>
      </c>
      <c r="J2435" s="1" t="s">
        <v>7353</v>
      </c>
      <c r="K2435" s="1">
        <v>0.51</v>
      </c>
      <c r="L2435" s="1" t="s">
        <v>7354</v>
      </c>
      <c r="M2435" s="1">
        <v>0.123</v>
      </c>
      <c r="N2435" s="1" t="s">
        <v>7355</v>
      </c>
      <c r="O2435" s="1" t="s">
        <v>7356</v>
      </c>
      <c r="P2435" s="1">
        <v>0.57999999999999996</v>
      </c>
      <c r="Q2435" s="1">
        <v>0.16</v>
      </c>
      <c r="R2435" s="1">
        <v>5.16E-2</v>
      </c>
      <c r="S2435" s="38">
        <v>43678</v>
      </c>
      <c r="T2435" s="1">
        <v>0.69</v>
      </c>
      <c r="U2435" s="1" t="s">
        <v>7357</v>
      </c>
      <c r="V2435" s="1">
        <v>3.56E-2</v>
      </c>
      <c r="W2435" s="1" t="s">
        <v>7358</v>
      </c>
      <c r="X2435" s="1" t="b">
        <v>0</v>
      </c>
      <c r="Y2435" s="1" t="b">
        <v>0</v>
      </c>
    </row>
    <row r="2436" spans="1:25" x14ac:dyDescent="0.25">
      <c r="A2436" s="1" t="s">
        <v>8123</v>
      </c>
      <c r="B2436" s="1" t="s">
        <v>8124</v>
      </c>
      <c r="C2436" s="1" t="str">
        <f>VLOOKUP(B2436,店铺SKU信息!E:F,2,0)</f>
        <v>AGM42599-Army Green-4XL</v>
      </c>
      <c r="D2436" s="1" t="s">
        <v>6620</v>
      </c>
      <c r="E2436" s="1" t="s">
        <v>8759</v>
      </c>
      <c r="F2436" s="1" t="s">
        <v>7352</v>
      </c>
      <c r="G2436" s="1">
        <v>12.2</v>
      </c>
      <c r="H2436" s="1">
        <v>9.3000000000000007</v>
      </c>
      <c r="I2436" s="1">
        <v>1.2</v>
      </c>
      <c r="J2436" s="1" t="s">
        <v>7353</v>
      </c>
      <c r="K2436" s="1">
        <v>0.5</v>
      </c>
      <c r="L2436" s="1" t="s">
        <v>7354</v>
      </c>
      <c r="M2436" s="1">
        <v>7.8600000000000003E-2</v>
      </c>
      <c r="N2436" s="1" t="s">
        <v>7355</v>
      </c>
      <c r="O2436" s="1" t="s">
        <v>7356</v>
      </c>
      <c r="P2436" s="1">
        <v>2</v>
      </c>
      <c r="Q2436" s="1">
        <v>0</v>
      </c>
      <c r="R2436" s="1">
        <v>0.15709999999999999</v>
      </c>
      <c r="S2436" s="38">
        <v>43678</v>
      </c>
      <c r="T2436" s="1">
        <v>0.69</v>
      </c>
      <c r="U2436" s="1" t="s">
        <v>7357</v>
      </c>
      <c r="V2436" s="1">
        <v>0.1084</v>
      </c>
      <c r="W2436" s="1" t="s">
        <v>7358</v>
      </c>
      <c r="X2436" s="1" t="b">
        <v>0</v>
      </c>
      <c r="Y2436" s="1" t="b">
        <v>0</v>
      </c>
    </row>
    <row r="2437" spans="1:25" x14ac:dyDescent="0.25">
      <c r="A2437" s="1" t="s">
        <v>7413</v>
      </c>
      <c r="B2437" s="1" t="s">
        <v>7414</v>
      </c>
      <c r="C2437" s="1" t="str">
        <f>VLOOKUP(B2437,店铺SKU信息!E:F,2,0)</f>
        <v>AGM42599-Red-4XL</v>
      </c>
      <c r="D2437" s="1" t="s">
        <v>7415</v>
      </c>
      <c r="E2437" s="1" t="s">
        <v>8759</v>
      </c>
      <c r="F2437" s="1" t="s">
        <v>7352</v>
      </c>
      <c r="G2437" s="1">
        <v>12.2</v>
      </c>
      <c r="H2437" s="1">
        <v>9.3000000000000007</v>
      </c>
      <c r="I2437" s="1">
        <v>1.2</v>
      </c>
      <c r="J2437" s="1" t="s">
        <v>7353</v>
      </c>
      <c r="K2437" s="1">
        <v>0.5</v>
      </c>
      <c r="L2437" s="1" t="s">
        <v>7354</v>
      </c>
      <c r="M2437" s="1">
        <v>7.8799999999999995E-2</v>
      </c>
      <c r="N2437" s="1" t="s">
        <v>7355</v>
      </c>
      <c r="O2437" s="1" t="s">
        <v>7356</v>
      </c>
      <c r="P2437" s="1">
        <v>2</v>
      </c>
      <c r="Q2437" s="1">
        <v>0</v>
      </c>
      <c r="R2437" s="1">
        <v>0.15759999999999999</v>
      </c>
      <c r="S2437" s="38">
        <v>43678</v>
      </c>
      <c r="T2437" s="1">
        <v>0.69</v>
      </c>
      <c r="U2437" s="1" t="s">
        <v>7357</v>
      </c>
      <c r="V2437" s="1">
        <v>0.1087</v>
      </c>
      <c r="W2437" s="1" t="s">
        <v>7358</v>
      </c>
      <c r="X2437" s="1" t="b">
        <v>0</v>
      </c>
      <c r="Y2437" s="1" t="b">
        <v>0</v>
      </c>
    </row>
    <row r="2438" spans="1:25" x14ac:dyDescent="0.25">
      <c r="A2438" s="1" t="s">
        <v>8774</v>
      </c>
      <c r="B2438" s="1" t="s">
        <v>8775</v>
      </c>
      <c r="C2438" s="1" t="str">
        <f>VLOOKUP(B2438,店铺SKU信息!E:F,2,0)</f>
        <v>AGCY1031-Pink Stripe-M</v>
      </c>
      <c r="D2438" s="1" t="s">
        <v>8776</v>
      </c>
      <c r="E2438" s="1" t="s">
        <v>8759</v>
      </c>
      <c r="F2438" s="1" t="s">
        <v>7352</v>
      </c>
      <c r="G2438" s="1">
        <v>10</v>
      </c>
      <c r="H2438" s="1">
        <v>6</v>
      </c>
      <c r="I2438" s="1">
        <v>1.3</v>
      </c>
      <c r="J2438" s="1" t="s">
        <v>7353</v>
      </c>
      <c r="K2438" s="1">
        <v>0.32</v>
      </c>
      <c r="L2438" s="1" t="s">
        <v>7354</v>
      </c>
      <c r="M2438" s="1">
        <v>4.5100000000000001E-2</v>
      </c>
      <c r="N2438" s="1" t="s">
        <v>7355</v>
      </c>
      <c r="O2438" s="1" t="s">
        <v>7356</v>
      </c>
      <c r="P2438" s="1">
        <v>1.03</v>
      </c>
      <c r="Q2438" s="1">
        <v>0</v>
      </c>
      <c r="R2438" s="1">
        <v>4.6600000000000003E-2</v>
      </c>
      <c r="S2438" s="38">
        <v>43678</v>
      </c>
      <c r="T2438" s="1">
        <v>0.69</v>
      </c>
      <c r="U2438" s="1" t="s">
        <v>7357</v>
      </c>
      <c r="V2438" s="1">
        <v>3.2199999999999999E-2</v>
      </c>
      <c r="W2438" s="1" t="s">
        <v>7358</v>
      </c>
      <c r="X2438" s="1" t="b">
        <v>0</v>
      </c>
      <c r="Y2438" s="1" t="b">
        <v>0</v>
      </c>
    </row>
    <row r="2439" spans="1:25" x14ac:dyDescent="0.25">
      <c r="A2439" s="1" t="s">
        <v>7761</v>
      </c>
      <c r="B2439" s="1" t="s">
        <v>7762</v>
      </c>
      <c r="C2439" s="1" t="str">
        <f>VLOOKUP(B2439,店铺SKU信息!E:F,2,0)</f>
        <v>AGCY6758-Black-S</v>
      </c>
      <c r="D2439" s="1" t="s">
        <v>2660</v>
      </c>
      <c r="E2439" s="1" t="s">
        <v>8759</v>
      </c>
      <c r="F2439" s="1" t="s">
        <v>7352</v>
      </c>
      <c r="G2439" s="1">
        <v>11.03</v>
      </c>
      <c r="H2439" s="1">
        <v>8.6</v>
      </c>
      <c r="I2439" s="1">
        <v>2.56</v>
      </c>
      <c r="J2439" s="1" t="s">
        <v>7353</v>
      </c>
      <c r="K2439" s="1">
        <v>0.66</v>
      </c>
      <c r="L2439" s="1" t="s">
        <v>7354</v>
      </c>
      <c r="M2439" s="1">
        <v>0.14069999999999999</v>
      </c>
      <c r="N2439" s="1" t="s">
        <v>7355</v>
      </c>
      <c r="O2439" s="1" t="s">
        <v>7356</v>
      </c>
      <c r="P2439" s="1">
        <v>0.06</v>
      </c>
      <c r="Q2439" s="1">
        <v>0</v>
      </c>
      <c r="R2439" s="1">
        <v>9.1000000000000004E-3</v>
      </c>
      <c r="S2439" s="38">
        <v>43678</v>
      </c>
      <c r="T2439" s="1">
        <v>0.69</v>
      </c>
      <c r="U2439" s="1" t="s">
        <v>7357</v>
      </c>
      <c r="V2439" s="1">
        <v>6.3E-3</v>
      </c>
      <c r="W2439" s="1" t="s">
        <v>7358</v>
      </c>
      <c r="X2439" s="1" t="b">
        <v>0</v>
      </c>
      <c r="Y2439" s="1" t="b">
        <v>0</v>
      </c>
    </row>
    <row r="2440" spans="1:25" x14ac:dyDescent="0.25">
      <c r="A2440" s="1" t="s">
        <v>8052</v>
      </c>
      <c r="B2440" s="1" t="s">
        <v>8053</v>
      </c>
      <c r="C2440" s="1" t="str">
        <f>VLOOKUP(B2440,店铺SKU信息!E:F,2,0)</f>
        <v>AGM42599-Army Green-3XL</v>
      </c>
      <c r="D2440" s="1" t="s">
        <v>8054</v>
      </c>
      <c r="E2440" s="1" t="s">
        <v>8759</v>
      </c>
      <c r="F2440" s="1" t="s">
        <v>7352</v>
      </c>
      <c r="G2440" s="1">
        <v>12.2</v>
      </c>
      <c r="H2440" s="1">
        <v>9.3000000000000007</v>
      </c>
      <c r="I2440" s="1">
        <v>1.2</v>
      </c>
      <c r="J2440" s="1" t="s">
        <v>7353</v>
      </c>
      <c r="K2440" s="1">
        <v>0.5</v>
      </c>
      <c r="L2440" s="1" t="s">
        <v>7354</v>
      </c>
      <c r="M2440" s="1">
        <v>7.8600000000000003E-2</v>
      </c>
      <c r="N2440" s="1" t="s">
        <v>7355</v>
      </c>
      <c r="O2440" s="1" t="s">
        <v>7356</v>
      </c>
      <c r="P2440" s="1">
        <v>3</v>
      </c>
      <c r="Q2440" s="1">
        <v>0</v>
      </c>
      <c r="R2440" s="1">
        <v>0.23569999999999999</v>
      </c>
      <c r="S2440" s="38">
        <v>43678</v>
      </c>
      <c r="T2440" s="1">
        <v>0.69</v>
      </c>
      <c r="U2440" s="1" t="s">
        <v>7357</v>
      </c>
      <c r="V2440" s="1">
        <v>0.16259999999999999</v>
      </c>
      <c r="W2440" s="1" t="s">
        <v>7358</v>
      </c>
      <c r="X2440" s="1" t="b">
        <v>0</v>
      </c>
      <c r="Y2440" s="1" t="b">
        <v>0</v>
      </c>
    </row>
    <row r="2441" spans="1:25" x14ac:dyDescent="0.25">
      <c r="A2441" s="1" t="s">
        <v>8187</v>
      </c>
      <c r="B2441" s="1" t="s">
        <v>8188</v>
      </c>
      <c r="C2441" s="1" t="str">
        <f>VLOOKUP(B2441,店铺SKU信息!E:F,2,0)</f>
        <v>AGM42566-Purple-2XL</v>
      </c>
      <c r="D2441" s="1" t="s">
        <v>8189</v>
      </c>
      <c r="E2441" s="1" t="s">
        <v>8759</v>
      </c>
      <c r="F2441" s="1" t="s">
        <v>7352</v>
      </c>
      <c r="G2441" s="1">
        <v>10.5</v>
      </c>
      <c r="H2441" s="1">
        <v>3.8</v>
      </c>
      <c r="I2441" s="1">
        <v>2.2999999999999998</v>
      </c>
      <c r="J2441" s="1" t="s">
        <v>7353</v>
      </c>
      <c r="K2441" s="1">
        <v>0.6</v>
      </c>
      <c r="L2441" s="1" t="s">
        <v>7354</v>
      </c>
      <c r="M2441" s="1">
        <v>5.3100000000000001E-2</v>
      </c>
      <c r="N2441" s="1" t="s">
        <v>7355</v>
      </c>
      <c r="O2441" s="1" t="s">
        <v>7356</v>
      </c>
      <c r="P2441" s="1">
        <v>2</v>
      </c>
      <c r="Q2441" s="1">
        <v>0</v>
      </c>
      <c r="R2441" s="1">
        <v>0.1062</v>
      </c>
      <c r="S2441" s="38">
        <v>43678</v>
      </c>
      <c r="T2441" s="1">
        <v>0.69</v>
      </c>
      <c r="U2441" s="1" t="s">
        <v>7357</v>
      </c>
      <c r="V2441" s="1">
        <v>7.3300000000000004E-2</v>
      </c>
      <c r="W2441" s="1" t="s">
        <v>7358</v>
      </c>
      <c r="X2441" s="1" t="b">
        <v>0</v>
      </c>
      <c r="Y2441" s="1" t="b">
        <v>0</v>
      </c>
    </row>
    <row r="2442" spans="1:25" x14ac:dyDescent="0.25">
      <c r="A2442" s="1" t="s">
        <v>7964</v>
      </c>
      <c r="B2442" s="1" t="s">
        <v>7965</v>
      </c>
      <c r="C2442" s="1" t="str">
        <f>VLOOKUP(B2442,店铺SKU信息!E:F,2,0)</f>
        <v>AGM1926-Navy Blue-2XL</v>
      </c>
      <c r="D2442" s="1" t="s">
        <v>2903</v>
      </c>
      <c r="E2442" s="1" t="s">
        <v>8759</v>
      </c>
      <c r="F2442" s="1" t="s">
        <v>7352</v>
      </c>
      <c r="G2442" s="1">
        <v>9.5</v>
      </c>
      <c r="H2442" s="1">
        <v>5.19</v>
      </c>
      <c r="I2442" s="1">
        <v>1.59</v>
      </c>
      <c r="J2442" s="1" t="s">
        <v>7353</v>
      </c>
      <c r="K2442" s="1">
        <v>0.75</v>
      </c>
      <c r="L2442" s="1" t="s">
        <v>7354</v>
      </c>
      <c r="M2442" s="1">
        <v>4.5499999999999999E-2</v>
      </c>
      <c r="N2442" s="1" t="s">
        <v>7355</v>
      </c>
      <c r="O2442" s="1" t="s">
        <v>7356</v>
      </c>
      <c r="P2442" s="1">
        <v>0.19</v>
      </c>
      <c r="Q2442" s="1">
        <v>0</v>
      </c>
      <c r="R2442" s="1">
        <v>8.8000000000000005E-3</v>
      </c>
      <c r="S2442" s="38">
        <v>43678</v>
      </c>
      <c r="T2442" s="1">
        <v>0.69</v>
      </c>
      <c r="U2442" s="1" t="s">
        <v>7357</v>
      </c>
      <c r="V2442" s="1">
        <v>6.1000000000000004E-3</v>
      </c>
      <c r="W2442" s="1" t="s">
        <v>7358</v>
      </c>
      <c r="X2442" s="1" t="b">
        <v>0</v>
      </c>
      <c r="Y2442" s="1" t="b">
        <v>0</v>
      </c>
    </row>
    <row r="2443" spans="1:25" x14ac:dyDescent="0.25">
      <c r="A2443" s="1" t="s">
        <v>7868</v>
      </c>
      <c r="B2443" s="1" t="s">
        <v>7869</v>
      </c>
      <c r="C2443" s="1" t="str">
        <f>VLOOKUP(B2443,店铺SKU信息!E:F,2,0)</f>
        <v>AGCY4062-Black-S</v>
      </c>
      <c r="D2443" s="1" t="s">
        <v>4135</v>
      </c>
      <c r="E2443" s="1" t="s">
        <v>8759</v>
      </c>
      <c r="F2443" s="1" t="s">
        <v>7352</v>
      </c>
      <c r="G2443" s="1">
        <v>11.65</v>
      </c>
      <c r="H2443" s="1">
        <v>9.4499999999999993</v>
      </c>
      <c r="I2443" s="1">
        <v>1.25</v>
      </c>
      <c r="J2443" s="1" t="s">
        <v>7353</v>
      </c>
      <c r="K2443" s="1">
        <v>0.28999999999999998</v>
      </c>
      <c r="L2443" s="1" t="s">
        <v>7354</v>
      </c>
      <c r="M2443" s="1">
        <v>7.9500000000000001E-2</v>
      </c>
      <c r="N2443" s="1" t="s">
        <v>7355</v>
      </c>
      <c r="O2443" s="1" t="s">
        <v>7356</v>
      </c>
      <c r="P2443" s="1">
        <v>0.03</v>
      </c>
      <c r="Q2443" s="1">
        <v>0</v>
      </c>
      <c r="R2443" s="1">
        <v>2.5999999999999999E-3</v>
      </c>
      <c r="S2443" s="38">
        <v>43678</v>
      </c>
      <c r="T2443" s="1">
        <v>0.69</v>
      </c>
      <c r="U2443" s="1" t="s">
        <v>7357</v>
      </c>
      <c r="V2443" s="1">
        <v>1.8E-3</v>
      </c>
      <c r="W2443" s="1" t="s">
        <v>7358</v>
      </c>
      <c r="X2443" s="1" t="b">
        <v>0</v>
      </c>
      <c r="Y2443" s="1" t="b">
        <v>0</v>
      </c>
    </row>
    <row r="2444" spans="1:25" x14ac:dyDescent="0.25">
      <c r="A2444" s="1" t="s">
        <v>7906</v>
      </c>
      <c r="B2444" s="1" t="s">
        <v>7907</v>
      </c>
      <c r="C2444" s="1" t="str">
        <f>VLOOKUP(B2444,店铺SKU信息!E:F,2,0)</f>
        <v>AGCY6820-White-S</v>
      </c>
      <c r="D2444" s="1" t="s">
        <v>3198</v>
      </c>
      <c r="E2444" s="1" t="s">
        <v>8759</v>
      </c>
      <c r="F2444" s="1" t="s">
        <v>7352</v>
      </c>
      <c r="G2444" s="1">
        <v>13.07</v>
      </c>
      <c r="H2444" s="1">
        <v>10.28</v>
      </c>
      <c r="I2444" s="1">
        <v>0.79</v>
      </c>
      <c r="J2444" s="1" t="s">
        <v>7353</v>
      </c>
      <c r="K2444" s="1">
        <v>0.2</v>
      </c>
      <c r="L2444" s="1" t="s">
        <v>7354</v>
      </c>
      <c r="M2444" s="1">
        <v>6.1400000000000003E-2</v>
      </c>
      <c r="N2444" s="1" t="s">
        <v>7355</v>
      </c>
      <c r="O2444" s="1" t="s">
        <v>7356</v>
      </c>
      <c r="P2444" s="1">
        <v>0.28999999999999998</v>
      </c>
      <c r="Q2444" s="1">
        <v>0</v>
      </c>
      <c r="R2444" s="1">
        <v>1.78E-2</v>
      </c>
      <c r="S2444" s="38">
        <v>43678</v>
      </c>
      <c r="T2444" s="1">
        <v>0.69</v>
      </c>
      <c r="U2444" s="1" t="s">
        <v>7357</v>
      </c>
      <c r="V2444" s="1">
        <v>1.23E-2</v>
      </c>
      <c r="W2444" s="1" t="s">
        <v>7358</v>
      </c>
      <c r="X2444" s="1" t="b">
        <v>0</v>
      </c>
      <c r="Y2444" s="1" t="b">
        <v>0</v>
      </c>
    </row>
    <row r="2445" spans="1:25" x14ac:dyDescent="0.25">
      <c r="A2445" s="1" t="s">
        <v>8058</v>
      </c>
      <c r="B2445" s="1" t="s">
        <v>8059</v>
      </c>
      <c r="C2445" s="1" t="str">
        <f>VLOOKUP(B2445,店铺SKU信息!E:F,2,0)</f>
        <v>AGM42588-Burgundy-4XL</v>
      </c>
      <c r="D2445" s="1" t="s">
        <v>8060</v>
      </c>
      <c r="E2445" s="1" t="s">
        <v>8759</v>
      </c>
      <c r="F2445" s="1" t="s">
        <v>7352</v>
      </c>
      <c r="G2445" s="1">
        <v>12.1</v>
      </c>
      <c r="H2445" s="1">
        <v>8.9</v>
      </c>
      <c r="I2445" s="1">
        <v>2.4</v>
      </c>
      <c r="J2445" s="1" t="s">
        <v>7353</v>
      </c>
      <c r="K2445" s="1">
        <v>1.1499999999999999</v>
      </c>
      <c r="L2445" s="1" t="s">
        <v>7354</v>
      </c>
      <c r="M2445" s="1">
        <v>0.14940000000000001</v>
      </c>
      <c r="N2445" s="1" t="s">
        <v>7355</v>
      </c>
      <c r="O2445" s="1" t="s">
        <v>7356</v>
      </c>
      <c r="P2445" s="1">
        <v>2</v>
      </c>
      <c r="Q2445" s="1">
        <v>0</v>
      </c>
      <c r="R2445" s="1">
        <v>0.29870000000000002</v>
      </c>
      <c r="S2445" s="38">
        <v>43678</v>
      </c>
      <c r="T2445" s="1">
        <v>0.69</v>
      </c>
      <c r="U2445" s="1" t="s">
        <v>7357</v>
      </c>
      <c r="V2445" s="1">
        <v>0.20610000000000001</v>
      </c>
      <c r="W2445" s="1" t="s">
        <v>7358</v>
      </c>
      <c r="X2445" s="1" t="b">
        <v>0</v>
      </c>
      <c r="Y2445" s="1" t="b">
        <v>0</v>
      </c>
    </row>
    <row r="2446" spans="1:25" x14ac:dyDescent="0.25">
      <c r="A2446" s="1" t="s">
        <v>8096</v>
      </c>
      <c r="B2446" s="1" t="s">
        <v>8097</v>
      </c>
      <c r="C2446" s="1" t="str">
        <f>VLOOKUP(B2446,店铺SKU信息!E:F,2,0)</f>
        <v>AGM42588-Burgundy-3XL</v>
      </c>
      <c r="D2446" s="1" t="s">
        <v>3402</v>
      </c>
      <c r="E2446" s="1" t="s">
        <v>8777</v>
      </c>
      <c r="F2446" s="1" t="s">
        <v>7352</v>
      </c>
      <c r="G2446" s="1">
        <v>12.1</v>
      </c>
      <c r="H2446" s="1">
        <v>8.9</v>
      </c>
      <c r="I2446" s="1">
        <v>2.4</v>
      </c>
      <c r="J2446" s="1" t="s">
        <v>7353</v>
      </c>
      <c r="K2446" s="1">
        <v>1.1499999999999999</v>
      </c>
      <c r="L2446" s="1" t="s">
        <v>7354</v>
      </c>
      <c r="M2446" s="1">
        <v>0.14940000000000001</v>
      </c>
      <c r="N2446" s="1" t="s">
        <v>7355</v>
      </c>
      <c r="O2446" s="1" t="s">
        <v>7356</v>
      </c>
      <c r="P2446" s="1">
        <v>1</v>
      </c>
      <c r="Q2446" s="1">
        <v>0</v>
      </c>
      <c r="R2446" s="1">
        <v>0.14940000000000001</v>
      </c>
      <c r="S2446" s="38">
        <v>43678</v>
      </c>
      <c r="T2446" s="1">
        <v>0.69</v>
      </c>
      <c r="U2446" s="1" t="s">
        <v>7357</v>
      </c>
      <c r="V2446" s="1">
        <v>0.1031</v>
      </c>
      <c r="W2446" s="1" t="s">
        <v>7358</v>
      </c>
      <c r="X2446" s="1" t="b">
        <v>0</v>
      </c>
      <c r="Y2446" s="1" t="b">
        <v>0</v>
      </c>
    </row>
    <row r="2447" spans="1:25" x14ac:dyDescent="0.25">
      <c r="A2447" s="1" t="s">
        <v>8482</v>
      </c>
      <c r="B2447" s="1" t="s">
        <v>8483</v>
      </c>
      <c r="C2447" s="1" t="str">
        <f>VLOOKUP(B2447,店铺SKU信息!E:F,2,0)</f>
        <v>AGM19299-Black-3XL</v>
      </c>
      <c r="D2447" s="1" t="s">
        <v>5042</v>
      </c>
      <c r="E2447" s="1" t="s">
        <v>8777</v>
      </c>
      <c r="F2447" s="1" t="s">
        <v>7352</v>
      </c>
      <c r="G2447" s="1">
        <v>12.35</v>
      </c>
      <c r="H2447" s="1">
        <v>11.6</v>
      </c>
      <c r="I2447" s="1">
        <v>1.95</v>
      </c>
      <c r="J2447" s="1" t="s">
        <v>7353</v>
      </c>
      <c r="K2447" s="1">
        <v>0.93</v>
      </c>
      <c r="L2447" s="1" t="s">
        <v>7354</v>
      </c>
      <c r="M2447" s="1">
        <v>0.16170000000000001</v>
      </c>
      <c r="N2447" s="1" t="s">
        <v>7355</v>
      </c>
      <c r="O2447" s="1" t="s">
        <v>7356</v>
      </c>
      <c r="P2447" s="1">
        <v>1</v>
      </c>
      <c r="Q2447" s="1">
        <v>0</v>
      </c>
      <c r="R2447" s="1">
        <v>0.16170000000000001</v>
      </c>
      <c r="S2447" s="38">
        <v>43678</v>
      </c>
      <c r="T2447" s="1">
        <v>0.69</v>
      </c>
      <c r="U2447" s="1" t="s">
        <v>7357</v>
      </c>
      <c r="V2447" s="1">
        <v>0.1147</v>
      </c>
      <c r="W2447" s="1" t="s">
        <v>7358</v>
      </c>
      <c r="X2447" s="1" t="b">
        <v>0</v>
      </c>
      <c r="Y2447" s="1" t="b">
        <v>0</v>
      </c>
    </row>
    <row r="2448" spans="1:25" x14ac:dyDescent="0.25">
      <c r="A2448" s="1" t="s">
        <v>8058</v>
      </c>
      <c r="B2448" s="1" t="s">
        <v>8059</v>
      </c>
      <c r="C2448" s="1" t="str">
        <f>VLOOKUP(B2448,店铺SKU信息!E:F,2,0)</f>
        <v>AGM42588-Burgundy-4XL</v>
      </c>
      <c r="D2448" s="1" t="s">
        <v>8060</v>
      </c>
      <c r="E2448" s="1" t="s">
        <v>8777</v>
      </c>
      <c r="F2448" s="1" t="s">
        <v>7352</v>
      </c>
      <c r="G2448" s="1">
        <v>12.1</v>
      </c>
      <c r="H2448" s="1">
        <v>8.9</v>
      </c>
      <c r="I2448" s="1">
        <v>2.4</v>
      </c>
      <c r="J2448" s="1" t="s">
        <v>7353</v>
      </c>
      <c r="K2448" s="1">
        <v>1.1499999999999999</v>
      </c>
      <c r="L2448" s="1" t="s">
        <v>7354</v>
      </c>
      <c r="M2448" s="1">
        <v>0.14940000000000001</v>
      </c>
      <c r="N2448" s="1" t="s">
        <v>7355</v>
      </c>
      <c r="O2448" s="1" t="s">
        <v>7356</v>
      </c>
      <c r="P2448" s="1">
        <v>1</v>
      </c>
      <c r="Q2448" s="1">
        <v>0</v>
      </c>
      <c r="R2448" s="1">
        <v>0.14940000000000001</v>
      </c>
      <c r="S2448" s="38">
        <v>43678</v>
      </c>
      <c r="T2448" s="1">
        <v>0.69</v>
      </c>
      <c r="U2448" s="1" t="s">
        <v>7357</v>
      </c>
      <c r="V2448" s="1">
        <v>0.1031</v>
      </c>
      <c r="W2448" s="1" t="s">
        <v>7358</v>
      </c>
      <c r="X2448" s="1" t="b">
        <v>0</v>
      </c>
      <c r="Y2448" s="1" t="b">
        <v>0</v>
      </c>
    </row>
    <row r="2449" spans="1:25" x14ac:dyDescent="0.25">
      <c r="A2449" s="1" t="s">
        <v>8204</v>
      </c>
      <c r="B2449" s="1" t="s">
        <v>8205</v>
      </c>
      <c r="C2449" s="1" t="str">
        <f>VLOOKUP(B2449,店铺SKU信息!E:F,2,0)</f>
        <v>AGM19299-Black-2XL</v>
      </c>
      <c r="D2449" s="1" t="s">
        <v>3440</v>
      </c>
      <c r="E2449" s="1" t="s">
        <v>8777</v>
      </c>
      <c r="F2449" s="1" t="s">
        <v>7352</v>
      </c>
      <c r="G2449" s="1">
        <v>11.35</v>
      </c>
      <c r="H2449" s="1">
        <v>10.35</v>
      </c>
      <c r="I2449" s="1">
        <v>2.2999999999999998</v>
      </c>
      <c r="J2449" s="1" t="s">
        <v>7353</v>
      </c>
      <c r="K2449" s="1">
        <v>0.88</v>
      </c>
      <c r="L2449" s="1" t="s">
        <v>7354</v>
      </c>
      <c r="M2449" s="1">
        <v>0.15640000000000001</v>
      </c>
      <c r="N2449" s="1" t="s">
        <v>7355</v>
      </c>
      <c r="O2449" s="1" t="s">
        <v>7356</v>
      </c>
      <c r="P2449" s="1">
        <v>1</v>
      </c>
      <c r="Q2449" s="1">
        <v>0</v>
      </c>
      <c r="R2449" s="1">
        <v>0.15640000000000001</v>
      </c>
      <c r="S2449" s="38">
        <v>43678</v>
      </c>
      <c r="T2449" s="1">
        <v>0.69</v>
      </c>
      <c r="U2449" s="1" t="s">
        <v>7357</v>
      </c>
      <c r="V2449" s="1">
        <v>0.1079</v>
      </c>
      <c r="W2449" s="1" t="s">
        <v>7358</v>
      </c>
      <c r="X2449" s="1" t="b">
        <v>0</v>
      </c>
      <c r="Y2449" s="1" t="b">
        <v>0</v>
      </c>
    </row>
    <row r="2450" spans="1:25" x14ac:dyDescent="0.25">
      <c r="A2450" s="1" t="s">
        <v>8109</v>
      </c>
      <c r="B2450" s="1" t="s">
        <v>8110</v>
      </c>
      <c r="C2450" s="1" t="str">
        <f>VLOOKUP(B2450,店铺SKU信息!E:F,2,0)</f>
        <v>AGM42588-Green-4XL</v>
      </c>
      <c r="D2450" s="1" t="s">
        <v>2627</v>
      </c>
      <c r="E2450" s="1" t="s">
        <v>8777</v>
      </c>
      <c r="F2450" s="1" t="s">
        <v>7352</v>
      </c>
      <c r="G2450" s="1">
        <v>12.1</v>
      </c>
      <c r="H2450" s="1">
        <v>8.9</v>
      </c>
      <c r="I2450" s="1">
        <v>2.4</v>
      </c>
      <c r="J2450" s="1" t="s">
        <v>7353</v>
      </c>
      <c r="K2450" s="1">
        <v>1.1499999999999999</v>
      </c>
      <c r="L2450" s="1" t="s">
        <v>7354</v>
      </c>
      <c r="M2450" s="1">
        <v>0.14940000000000001</v>
      </c>
      <c r="N2450" s="1" t="s">
        <v>7355</v>
      </c>
      <c r="O2450" s="1" t="s">
        <v>7356</v>
      </c>
      <c r="P2450" s="1">
        <v>0.03</v>
      </c>
      <c r="Q2450" s="1">
        <v>0</v>
      </c>
      <c r="R2450" s="1">
        <v>4.7999999999999996E-3</v>
      </c>
      <c r="S2450" s="38">
        <v>43678</v>
      </c>
      <c r="T2450" s="1">
        <v>0.69</v>
      </c>
      <c r="U2450" s="1" t="s">
        <v>7357</v>
      </c>
      <c r="V2450" s="1">
        <v>3.3E-3</v>
      </c>
      <c r="W2450" s="1" t="s">
        <v>7358</v>
      </c>
      <c r="X2450" s="1" t="b">
        <v>0</v>
      </c>
      <c r="Y2450" s="1" t="b">
        <v>0</v>
      </c>
    </row>
    <row r="2451" spans="1:25" x14ac:dyDescent="0.25">
      <c r="A2451" s="1" t="s">
        <v>8487</v>
      </c>
      <c r="B2451" s="1" t="s">
        <v>8488</v>
      </c>
      <c r="C2451" s="1" t="str">
        <f>VLOOKUP(B2451,店铺SKU信息!E:F,2,0)</f>
        <v>AGM19299-Blue-2XL</v>
      </c>
      <c r="D2451" s="1" t="s">
        <v>8489</v>
      </c>
      <c r="E2451" s="1" t="s">
        <v>8777</v>
      </c>
      <c r="F2451" s="1" t="s">
        <v>7352</v>
      </c>
      <c r="G2451" s="1">
        <v>11.75</v>
      </c>
      <c r="H2451" s="1">
        <v>9.85</v>
      </c>
      <c r="I2451" s="1">
        <v>1.95</v>
      </c>
      <c r="J2451" s="1" t="s">
        <v>7353</v>
      </c>
      <c r="K2451" s="1">
        <v>0.81</v>
      </c>
      <c r="L2451" s="1" t="s">
        <v>7354</v>
      </c>
      <c r="M2451" s="1">
        <v>0.13059999999999999</v>
      </c>
      <c r="N2451" s="1" t="s">
        <v>7355</v>
      </c>
      <c r="O2451" s="1" t="s">
        <v>7356</v>
      </c>
      <c r="P2451" s="1">
        <v>0.57999999999999996</v>
      </c>
      <c r="Q2451" s="1">
        <v>0</v>
      </c>
      <c r="R2451" s="1">
        <v>7.5800000000000006E-2</v>
      </c>
      <c r="S2451" s="38">
        <v>43678</v>
      </c>
      <c r="T2451" s="1">
        <v>0.69</v>
      </c>
      <c r="U2451" s="1" t="s">
        <v>7357</v>
      </c>
      <c r="V2451" s="1">
        <v>5.2299999999999999E-2</v>
      </c>
      <c r="W2451" s="1" t="s">
        <v>7358</v>
      </c>
      <c r="X2451" s="1" t="b">
        <v>0</v>
      </c>
      <c r="Y2451" s="1" t="b">
        <v>0</v>
      </c>
    </row>
    <row r="2452" spans="1:25" x14ac:dyDescent="0.25">
      <c r="A2452" s="1" t="s">
        <v>8220</v>
      </c>
      <c r="B2452" s="1" t="s">
        <v>8221</v>
      </c>
      <c r="C2452" s="1" t="str">
        <f>VLOOKUP(B2452,店铺SKU信息!E:F,2,0)</f>
        <v>AGM19299-Blue-XL</v>
      </c>
      <c r="D2452" s="1" t="s">
        <v>8222</v>
      </c>
      <c r="E2452" s="1" t="s">
        <v>8777</v>
      </c>
      <c r="F2452" s="1" t="s">
        <v>7352</v>
      </c>
      <c r="G2452" s="1">
        <v>11.7</v>
      </c>
      <c r="H2452" s="1">
        <v>10.9</v>
      </c>
      <c r="I2452" s="1">
        <v>1.6</v>
      </c>
      <c r="J2452" s="1" t="s">
        <v>7353</v>
      </c>
      <c r="K2452" s="1">
        <v>0.78</v>
      </c>
      <c r="L2452" s="1" t="s">
        <v>7354</v>
      </c>
      <c r="M2452" s="1">
        <v>0.1181</v>
      </c>
      <c r="N2452" s="1" t="s">
        <v>7355</v>
      </c>
      <c r="O2452" s="1" t="s">
        <v>7356</v>
      </c>
      <c r="P2452" s="1">
        <v>1</v>
      </c>
      <c r="Q2452" s="1">
        <v>0</v>
      </c>
      <c r="R2452" s="1">
        <v>0.1181</v>
      </c>
      <c r="S2452" s="38">
        <v>43678</v>
      </c>
      <c r="T2452" s="1">
        <v>0.69</v>
      </c>
      <c r="U2452" s="1" t="s">
        <v>7357</v>
      </c>
      <c r="V2452" s="1">
        <v>8.1500000000000003E-2</v>
      </c>
      <c r="W2452" s="1" t="s">
        <v>7358</v>
      </c>
      <c r="X2452" s="1" t="b">
        <v>0</v>
      </c>
      <c r="Y2452" s="1" t="b">
        <v>0</v>
      </c>
    </row>
    <row r="2453" spans="1:25" x14ac:dyDescent="0.25">
      <c r="A2453" s="1" t="s">
        <v>7636</v>
      </c>
      <c r="B2453" s="1" t="s">
        <v>7637</v>
      </c>
      <c r="C2453" s="1" t="str">
        <f>VLOOKUP(B2453,店铺SKU信息!E:F,2,0)</f>
        <v>AGCY6820-Black-M</v>
      </c>
      <c r="D2453" s="1" t="s">
        <v>3119</v>
      </c>
      <c r="E2453" s="1" t="s">
        <v>8777</v>
      </c>
      <c r="F2453" s="1" t="s">
        <v>7352</v>
      </c>
      <c r="G2453" s="1">
        <v>13.07</v>
      </c>
      <c r="H2453" s="1">
        <v>10.28</v>
      </c>
      <c r="I2453" s="1">
        <v>0.79</v>
      </c>
      <c r="J2453" s="1" t="s">
        <v>7353</v>
      </c>
      <c r="K2453" s="1">
        <v>0.2</v>
      </c>
      <c r="L2453" s="1" t="s">
        <v>7354</v>
      </c>
      <c r="M2453" s="1">
        <v>6.1400000000000003E-2</v>
      </c>
      <c r="N2453" s="1" t="s">
        <v>7355</v>
      </c>
      <c r="O2453" s="1" t="s">
        <v>7356</v>
      </c>
      <c r="P2453" s="1">
        <v>0.81</v>
      </c>
      <c r="Q2453" s="1">
        <v>0</v>
      </c>
      <c r="R2453" s="1">
        <v>4.9500000000000002E-2</v>
      </c>
      <c r="S2453" s="38">
        <v>43678</v>
      </c>
      <c r="T2453" s="1">
        <v>0.69</v>
      </c>
      <c r="U2453" s="1" t="s">
        <v>7357</v>
      </c>
      <c r="V2453" s="1">
        <v>3.4200000000000001E-2</v>
      </c>
      <c r="W2453" s="1" t="s">
        <v>7358</v>
      </c>
      <c r="X2453" s="1" t="b">
        <v>0</v>
      </c>
      <c r="Y2453" s="1" t="b">
        <v>0</v>
      </c>
    </row>
    <row r="2454" spans="1:25" x14ac:dyDescent="0.25">
      <c r="A2454" s="1" t="s">
        <v>7607</v>
      </c>
      <c r="B2454" s="1" t="s">
        <v>7608</v>
      </c>
      <c r="C2454" s="1" t="str">
        <f>VLOOKUP(B2454,店铺SKU信息!E:F,2,0)</f>
        <v>AGCY6705-Black-S</v>
      </c>
      <c r="D2454" s="1" t="s">
        <v>7609</v>
      </c>
      <c r="E2454" s="1" t="s">
        <v>8778</v>
      </c>
      <c r="F2454" s="1" t="s">
        <v>7352</v>
      </c>
      <c r="G2454" s="1">
        <v>12.25</v>
      </c>
      <c r="H2454" s="1">
        <v>9.65</v>
      </c>
      <c r="I2454" s="1">
        <v>1.8</v>
      </c>
      <c r="J2454" s="1" t="s">
        <v>7353</v>
      </c>
      <c r="K2454" s="1">
        <v>0.51</v>
      </c>
      <c r="L2454" s="1" t="s">
        <v>7354</v>
      </c>
      <c r="M2454" s="1">
        <v>0.1231</v>
      </c>
      <c r="N2454" s="1" t="s">
        <v>7355</v>
      </c>
      <c r="O2454" s="1" t="s">
        <v>7356</v>
      </c>
      <c r="P2454" s="1">
        <v>0.61</v>
      </c>
      <c r="Q2454" s="1">
        <v>0.19</v>
      </c>
      <c r="R2454" s="1">
        <v>5.16E-2</v>
      </c>
      <c r="S2454" s="38">
        <v>43678</v>
      </c>
      <c r="T2454" s="1">
        <v>0.69</v>
      </c>
      <c r="U2454" s="1" t="s">
        <v>7357</v>
      </c>
      <c r="V2454" s="1">
        <v>3.56E-2</v>
      </c>
      <c r="W2454" s="1" t="s">
        <v>7358</v>
      </c>
      <c r="X2454" s="1" t="b">
        <v>0</v>
      </c>
      <c r="Y2454" s="1" t="b">
        <v>0</v>
      </c>
    </row>
    <row r="2455" spans="1:25" x14ac:dyDescent="0.25">
      <c r="A2455" s="1" t="s">
        <v>8705</v>
      </c>
      <c r="B2455" s="1" t="s">
        <v>8706</v>
      </c>
      <c r="C2455" s="1" t="str">
        <f>VLOOKUP(B2455,店铺SKU信息!E:F,2,0)</f>
        <v>AGCY1031-Pink Stripe-XL</v>
      </c>
      <c r="D2455" s="1" t="s">
        <v>8707</v>
      </c>
      <c r="E2455" s="1" t="s">
        <v>8778</v>
      </c>
      <c r="F2455" s="1" t="s">
        <v>7352</v>
      </c>
      <c r="G2455" s="1">
        <v>9.8000000000000007</v>
      </c>
      <c r="H2455" s="1">
        <v>5.4</v>
      </c>
      <c r="I2455" s="1">
        <v>1.5</v>
      </c>
      <c r="J2455" s="1" t="s">
        <v>7353</v>
      </c>
      <c r="K2455" s="1">
        <v>0.35</v>
      </c>
      <c r="L2455" s="1" t="s">
        <v>7354</v>
      </c>
      <c r="M2455" s="1">
        <v>4.5900000000000003E-2</v>
      </c>
      <c r="N2455" s="1" t="s">
        <v>7355</v>
      </c>
      <c r="O2455" s="1" t="s">
        <v>7356</v>
      </c>
      <c r="P2455" s="1">
        <v>1</v>
      </c>
      <c r="Q2455" s="1">
        <v>0</v>
      </c>
      <c r="R2455" s="1">
        <v>4.5900000000000003E-2</v>
      </c>
      <c r="S2455" s="38">
        <v>43678</v>
      </c>
      <c r="T2455" s="1">
        <v>0.69</v>
      </c>
      <c r="U2455" s="1" t="s">
        <v>7357</v>
      </c>
      <c r="V2455" s="1">
        <v>3.1699999999999999E-2</v>
      </c>
      <c r="W2455" s="1" t="s">
        <v>7358</v>
      </c>
      <c r="X2455" s="1" t="b">
        <v>0</v>
      </c>
      <c r="Y2455" s="1" t="b">
        <v>0</v>
      </c>
    </row>
    <row r="2456" spans="1:25" x14ac:dyDescent="0.25">
      <c r="A2456" s="1" t="s">
        <v>7502</v>
      </c>
      <c r="B2456" s="1" t="s">
        <v>7503</v>
      </c>
      <c r="C2456" s="1" t="str">
        <f>VLOOKUP(B2456,店铺SKU信息!E:F,2,0)</f>
        <v>AGM4896-Burgundy-3XL</v>
      </c>
      <c r="D2456" s="1" t="s">
        <v>2641</v>
      </c>
      <c r="E2456" s="1" t="s">
        <v>8778</v>
      </c>
      <c r="F2456" s="1" t="s">
        <v>7352</v>
      </c>
      <c r="G2456" s="1">
        <v>13.69</v>
      </c>
      <c r="H2456" s="1">
        <v>3.9</v>
      </c>
      <c r="I2456" s="1">
        <v>2.1</v>
      </c>
      <c r="J2456" s="1" t="s">
        <v>7353</v>
      </c>
      <c r="K2456" s="1">
        <v>1.05</v>
      </c>
      <c r="L2456" s="1" t="s">
        <v>7354</v>
      </c>
      <c r="M2456" s="1">
        <v>6.4799999999999996E-2</v>
      </c>
      <c r="N2456" s="1" t="s">
        <v>7355</v>
      </c>
      <c r="O2456" s="1" t="s">
        <v>7356</v>
      </c>
      <c r="P2456" s="1">
        <v>2.52</v>
      </c>
      <c r="Q2456" s="1">
        <v>0</v>
      </c>
      <c r="R2456" s="1">
        <v>0.16309999999999999</v>
      </c>
      <c r="S2456" s="38">
        <v>43678</v>
      </c>
      <c r="T2456" s="1">
        <v>0.69</v>
      </c>
      <c r="U2456" s="1" t="s">
        <v>7357</v>
      </c>
      <c r="V2456" s="1">
        <v>0.1125</v>
      </c>
      <c r="W2456" s="1" t="s">
        <v>7358</v>
      </c>
      <c r="X2456" s="1" t="b">
        <v>0</v>
      </c>
      <c r="Y2456" s="1" t="b">
        <v>0</v>
      </c>
    </row>
    <row r="2457" spans="1:25" x14ac:dyDescent="0.25">
      <c r="A2457" s="1" t="s">
        <v>7482</v>
      </c>
      <c r="B2457" s="1" t="s">
        <v>7483</v>
      </c>
      <c r="C2457" s="1" t="str">
        <f>VLOOKUP(B2457,店铺SKU信息!E:F,2,0)</f>
        <v>AGM4896-Blue-3XL</v>
      </c>
      <c r="D2457" s="1" t="s">
        <v>3030</v>
      </c>
      <c r="E2457" s="1" t="s">
        <v>8778</v>
      </c>
      <c r="F2457" s="1" t="s">
        <v>7352</v>
      </c>
      <c r="G2457" s="1">
        <v>13.69</v>
      </c>
      <c r="H2457" s="1">
        <v>3.9</v>
      </c>
      <c r="I2457" s="1">
        <v>2.1</v>
      </c>
      <c r="J2457" s="1" t="s">
        <v>7353</v>
      </c>
      <c r="K2457" s="1">
        <v>1.05</v>
      </c>
      <c r="L2457" s="1" t="s">
        <v>7354</v>
      </c>
      <c r="M2457" s="1">
        <v>6.4799999999999996E-2</v>
      </c>
      <c r="N2457" s="1" t="s">
        <v>7355</v>
      </c>
      <c r="O2457" s="1" t="s">
        <v>7356</v>
      </c>
      <c r="P2457" s="1">
        <v>2.87</v>
      </c>
      <c r="Q2457" s="1">
        <v>0</v>
      </c>
      <c r="R2457" s="1">
        <v>0.18609999999999999</v>
      </c>
      <c r="S2457" s="38">
        <v>43678</v>
      </c>
      <c r="T2457" s="1">
        <v>0.69</v>
      </c>
      <c r="U2457" s="1" t="s">
        <v>7357</v>
      </c>
      <c r="V2457" s="1">
        <v>0.12839999999999999</v>
      </c>
      <c r="W2457" s="1" t="s">
        <v>7358</v>
      </c>
      <c r="X2457" s="1" t="b">
        <v>0</v>
      </c>
      <c r="Y2457" s="1" t="b">
        <v>0</v>
      </c>
    </row>
    <row r="2458" spans="1:25" x14ac:dyDescent="0.25">
      <c r="A2458" s="1" t="s">
        <v>8202</v>
      </c>
      <c r="B2458" s="1" t="s">
        <v>8203</v>
      </c>
      <c r="C2458" s="1" t="str">
        <f>VLOOKUP(B2458,店铺SKU信息!E:F,2,0)</f>
        <v>AGM19299-Black-XL</v>
      </c>
      <c r="D2458" s="1" t="s">
        <v>4207</v>
      </c>
      <c r="E2458" s="1" t="s">
        <v>8778</v>
      </c>
      <c r="F2458" s="1" t="s">
        <v>7352</v>
      </c>
      <c r="G2458" s="1">
        <v>11.55</v>
      </c>
      <c r="H2458" s="1">
        <v>11.4</v>
      </c>
      <c r="I2458" s="1">
        <v>1.95</v>
      </c>
      <c r="J2458" s="1" t="s">
        <v>7353</v>
      </c>
      <c r="K2458" s="1">
        <v>0.85</v>
      </c>
      <c r="L2458" s="1" t="s">
        <v>7354</v>
      </c>
      <c r="M2458" s="1">
        <v>0.14860000000000001</v>
      </c>
      <c r="N2458" s="1" t="s">
        <v>7355</v>
      </c>
      <c r="O2458" s="1" t="s">
        <v>7356</v>
      </c>
      <c r="P2458" s="1">
        <v>1.42</v>
      </c>
      <c r="Q2458" s="1">
        <v>0</v>
      </c>
      <c r="R2458" s="1">
        <v>0.2109</v>
      </c>
      <c r="S2458" s="38">
        <v>43678</v>
      </c>
      <c r="T2458" s="1">
        <v>0.69</v>
      </c>
      <c r="U2458" s="1" t="s">
        <v>7357</v>
      </c>
      <c r="V2458" s="1">
        <v>0.14549999999999999</v>
      </c>
      <c r="W2458" s="1" t="s">
        <v>7358</v>
      </c>
      <c r="X2458" s="1" t="b">
        <v>0</v>
      </c>
      <c r="Y2458" s="1" t="b">
        <v>0</v>
      </c>
    </row>
    <row r="2459" spans="1:25" x14ac:dyDescent="0.25">
      <c r="A2459" s="1" t="s">
        <v>7676</v>
      </c>
      <c r="B2459" s="1" t="s">
        <v>7677</v>
      </c>
      <c r="C2459" s="1" t="str">
        <f>VLOOKUP(B2459,店铺SKU信息!E:F,2,0)</f>
        <v>AGM42566-Black-4XL</v>
      </c>
      <c r="D2459" s="1" t="s">
        <v>7678</v>
      </c>
      <c r="E2459" s="1" t="s">
        <v>8778</v>
      </c>
      <c r="F2459" s="1" t="s">
        <v>7352</v>
      </c>
      <c r="G2459" s="1">
        <v>10.5</v>
      </c>
      <c r="H2459" s="1">
        <v>3.8</v>
      </c>
      <c r="I2459" s="1">
        <v>2.2999999999999998</v>
      </c>
      <c r="J2459" s="1" t="s">
        <v>7353</v>
      </c>
      <c r="K2459" s="1">
        <v>0.6</v>
      </c>
      <c r="L2459" s="1" t="s">
        <v>7354</v>
      </c>
      <c r="M2459" s="1">
        <v>5.3100000000000001E-2</v>
      </c>
      <c r="N2459" s="1" t="s">
        <v>7355</v>
      </c>
      <c r="O2459" s="1" t="s">
        <v>7356</v>
      </c>
      <c r="P2459" s="1">
        <v>2.13</v>
      </c>
      <c r="Q2459" s="1">
        <v>0</v>
      </c>
      <c r="R2459" s="1">
        <v>0.113</v>
      </c>
      <c r="S2459" s="38">
        <v>43678</v>
      </c>
      <c r="T2459" s="1">
        <v>0.69</v>
      </c>
      <c r="U2459" s="1" t="s">
        <v>7357</v>
      </c>
      <c r="V2459" s="1">
        <v>7.8E-2</v>
      </c>
      <c r="W2459" s="1" t="s">
        <v>7358</v>
      </c>
      <c r="X2459" s="1" t="b">
        <v>0</v>
      </c>
      <c r="Y2459" s="1" t="b">
        <v>0</v>
      </c>
    </row>
    <row r="2460" spans="1:25" x14ac:dyDescent="0.25">
      <c r="A2460" s="1" t="s">
        <v>7851</v>
      </c>
      <c r="B2460" s="1" t="s">
        <v>7852</v>
      </c>
      <c r="C2460" s="1" t="str">
        <f>VLOOKUP(B2460,店铺SKU信息!E:F,2,0)</f>
        <v>AGCY4016-Black-L</v>
      </c>
      <c r="D2460" s="1" t="s">
        <v>7853</v>
      </c>
      <c r="E2460" s="1" t="s">
        <v>8778</v>
      </c>
      <c r="F2460" s="1" t="s">
        <v>7352</v>
      </c>
      <c r="G2460" s="1">
        <v>12.83</v>
      </c>
      <c r="H2460" s="1">
        <v>10.11</v>
      </c>
      <c r="I2460" s="1">
        <v>1.02</v>
      </c>
      <c r="J2460" s="1" t="s">
        <v>7353</v>
      </c>
      <c r="K2460" s="1">
        <v>0.43</v>
      </c>
      <c r="L2460" s="1" t="s">
        <v>7354</v>
      </c>
      <c r="M2460" s="1">
        <v>7.6899999999999996E-2</v>
      </c>
      <c r="N2460" s="1" t="s">
        <v>7355</v>
      </c>
      <c r="O2460" s="1" t="s">
        <v>7356</v>
      </c>
      <c r="P2460" s="1">
        <v>0.57999999999999996</v>
      </c>
      <c r="Q2460" s="1">
        <v>0.16</v>
      </c>
      <c r="R2460" s="1">
        <v>3.2199999999999999E-2</v>
      </c>
      <c r="S2460" s="38">
        <v>43678</v>
      </c>
      <c r="T2460" s="1">
        <v>0.69</v>
      </c>
      <c r="U2460" s="1" t="s">
        <v>7357</v>
      </c>
      <c r="V2460" s="1">
        <v>2.23E-2</v>
      </c>
      <c r="W2460" s="1" t="s">
        <v>7358</v>
      </c>
      <c r="X2460" s="1" t="b">
        <v>0</v>
      </c>
      <c r="Y2460" s="1" t="b">
        <v>0</v>
      </c>
    </row>
    <row r="2461" spans="1:25" x14ac:dyDescent="0.25">
      <c r="A2461" s="1" t="s">
        <v>7361</v>
      </c>
      <c r="B2461" s="1" t="s">
        <v>7362</v>
      </c>
      <c r="C2461" s="1" t="str">
        <f>VLOOKUP(B2461,店铺SKU信息!E:F,2,0)</f>
        <v>AGM48999-White-3XL</v>
      </c>
      <c r="D2461" s="1" t="s">
        <v>2980</v>
      </c>
      <c r="E2461" s="1" t="s">
        <v>8778</v>
      </c>
      <c r="F2461" s="1" t="s">
        <v>7352</v>
      </c>
      <c r="G2461" s="1">
        <v>11.7</v>
      </c>
      <c r="H2461" s="1">
        <v>9.5</v>
      </c>
      <c r="I2461" s="1">
        <v>1.7</v>
      </c>
      <c r="J2461" s="1" t="s">
        <v>7353</v>
      </c>
      <c r="K2461" s="1">
        <v>0.9</v>
      </c>
      <c r="L2461" s="1" t="s">
        <v>7354</v>
      </c>
      <c r="M2461" s="1">
        <v>0.1091</v>
      </c>
      <c r="N2461" s="1" t="s">
        <v>7355</v>
      </c>
      <c r="O2461" s="1" t="s">
        <v>7356</v>
      </c>
      <c r="P2461" s="1">
        <v>0.65</v>
      </c>
      <c r="Q2461" s="1">
        <v>0</v>
      </c>
      <c r="R2461" s="1">
        <v>7.0400000000000004E-2</v>
      </c>
      <c r="S2461" s="38">
        <v>43678</v>
      </c>
      <c r="T2461" s="1">
        <v>0.69</v>
      </c>
      <c r="U2461" s="1" t="s">
        <v>7357</v>
      </c>
      <c r="V2461" s="1">
        <v>4.8599999999999997E-2</v>
      </c>
      <c r="W2461" s="1" t="s">
        <v>7358</v>
      </c>
      <c r="X2461" s="1" t="b">
        <v>0</v>
      </c>
      <c r="Y2461" s="1" t="b">
        <v>0</v>
      </c>
    </row>
    <row r="2462" spans="1:25" x14ac:dyDescent="0.25">
      <c r="A2462" s="1" t="s">
        <v>7872</v>
      </c>
      <c r="B2462" s="1" t="s">
        <v>7873</v>
      </c>
      <c r="C2462" s="1" t="str">
        <f>VLOOKUP(B2462,店铺SKU信息!E:F,2,0)</f>
        <v>AGM42544-Purple-4XL</v>
      </c>
      <c r="D2462" s="1" t="s">
        <v>7874</v>
      </c>
      <c r="E2462" s="1" t="s">
        <v>8778</v>
      </c>
      <c r="F2462" s="1" t="s">
        <v>7352</v>
      </c>
      <c r="G2462" s="1">
        <v>12.8</v>
      </c>
      <c r="H2462" s="1">
        <v>6</v>
      </c>
      <c r="I2462" s="1">
        <v>2.4</v>
      </c>
      <c r="J2462" s="1" t="s">
        <v>7353</v>
      </c>
      <c r="K2462" s="1">
        <v>0.6</v>
      </c>
      <c r="L2462" s="1" t="s">
        <v>7354</v>
      </c>
      <c r="M2462" s="1">
        <v>0.1067</v>
      </c>
      <c r="N2462" s="1" t="s">
        <v>7355</v>
      </c>
      <c r="O2462" s="1" t="s">
        <v>7356</v>
      </c>
      <c r="P2462" s="1">
        <v>3</v>
      </c>
      <c r="Q2462" s="1">
        <v>0</v>
      </c>
      <c r="R2462" s="1">
        <v>0.32</v>
      </c>
      <c r="S2462" s="38">
        <v>43678</v>
      </c>
      <c r="T2462" s="1">
        <v>0.69</v>
      </c>
      <c r="U2462" s="1" t="s">
        <v>7357</v>
      </c>
      <c r="V2462" s="1">
        <v>0.2208</v>
      </c>
      <c r="W2462" s="1" t="s">
        <v>7358</v>
      </c>
      <c r="X2462" s="1" t="b">
        <v>0</v>
      </c>
      <c r="Y2462" s="1" t="b">
        <v>0</v>
      </c>
    </row>
    <row r="2463" spans="1:25" x14ac:dyDescent="0.25">
      <c r="A2463" s="1" t="s">
        <v>8010</v>
      </c>
      <c r="B2463" s="1" t="s">
        <v>8011</v>
      </c>
      <c r="C2463" s="1" t="str">
        <f>VLOOKUP(B2463,店铺SKU信息!E:F,2,0)</f>
        <v>AGM1926-Navy Blue-XL</v>
      </c>
      <c r="D2463" s="1" t="s">
        <v>3572</v>
      </c>
      <c r="E2463" s="1" t="s">
        <v>8778</v>
      </c>
      <c r="F2463" s="1" t="s">
        <v>7352</v>
      </c>
      <c r="G2463" s="1">
        <v>9.5</v>
      </c>
      <c r="H2463" s="1">
        <v>5.19</v>
      </c>
      <c r="I2463" s="1">
        <v>1.59</v>
      </c>
      <c r="J2463" s="1" t="s">
        <v>7353</v>
      </c>
      <c r="K2463" s="1">
        <v>0.75</v>
      </c>
      <c r="L2463" s="1" t="s">
        <v>7354</v>
      </c>
      <c r="M2463" s="1">
        <v>4.5499999999999999E-2</v>
      </c>
      <c r="N2463" s="1" t="s">
        <v>7355</v>
      </c>
      <c r="O2463" s="1" t="s">
        <v>7356</v>
      </c>
      <c r="P2463" s="1">
        <v>0.13</v>
      </c>
      <c r="Q2463" s="1">
        <v>0</v>
      </c>
      <c r="R2463" s="1">
        <v>5.8999999999999999E-3</v>
      </c>
      <c r="S2463" s="38">
        <v>43678</v>
      </c>
      <c r="T2463" s="1">
        <v>0.69</v>
      </c>
      <c r="U2463" s="1" t="s">
        <v>7357</v>
      </c>
      <c r="V2463" s="1">
        <v>4.1000000000000003E-3</v>
      </c>
      <c r="W2463" s="1" t="s">
        <v>7358</v>
      </c>
      <c r="X2463" s="1" t="b">
        <v>0</v>
      </c>
      <c r="Y2463" s="1" t="b">
        <v>0</v>
      </c>
    </row>
    <row r="2464" spans="1:25" x14ac:dyDescent="0.25">
      <c r="A2464" s="1" t="s">
        <v>7723</v>
      </c>
      <c r="B2464" s="1" t="s">
        <v>7724</v>
      </c>
      <c r="C2464" s="1" t="str">
        <f>VLOOKUP(B2464,店铺SKU信息!E:F,2,0)</f>
        <v>AGCY41011-Black-XL</v>
      </c>
      <c r="D2464" s="1" t="s">
        <v>4809</v>
      </c>
      <c r="E2464" s="1" t="s">
        <v>8778</v>
      </c>
      <c r="F2464" s="1" t="s">
        <v>7352</v>
      </c>
      <c r="G2464" s="1">
        <v>12.48</v>
      </c>
      <c r="H2464" s="1">
        <v>9.41</v>
      </c>
      <c r="I2464" s="1">
        <v>1.33</v>
      </c>
      <c r="J2464" s="1" t="s">
        <v>7353</v>
      </c>
      <c r="K2464" s="1">
        <v>0.57999999999999996</v>
      </c>
      <c r="L2464" s="1" t="s">
        <v>7354</v>
      </c>
      <c r="M2464" s="1">
        <v>9.06E-2</v>
      </c>
      <c r="N2464" s="1" t="s">
        <v>7355</v>
      </c>
      <c r="O2464" s="1" t="s">
        <v>7356</v>
      </c>
      <c r="P2464" s="1">
        <v>3</v>
      </c>
      <c r="Q2464" s="1">
        <v>0</v>
      </c>
      <c r="R2464" s="1">
        <v>0.27189999999999998</v>
      </c>
      <c r="S2464" s="38">
        <v>43678</v>
      </c>
      <c r="T2464" s="1">
        <v>0.69</v>
      </c>
      <c r="U2464" s="1" t="s">
        <v>7357</v>
      </c>
      <c r="V2464" s="1">
        <v>0.18759999999999999</v>
      </c>
      <c r="W2464" s="1" t="s">
        <v>7358</v>
      </c>
      <c r="X2464" s="1" t="b">
        <v>0</v>
      </c>
      <c r="Y2464" s="1" t="b">
        <v>0</v>
      </c>
    </row>
    <row r="2465" spans="1:25" x14ac:dyDescent="0.25">
      <c r="A2465" s="1" t="s">
        <v>8296</v>
      </c>
      <c r="B2465" s="1" t="s">
        <v>8297</v>
      </c>
      <c r="C2465" s="1" t="str">
        <f>VLOOKUP(B2465,店铺SKU信息!E:F,2,0)</f>
        <v>AGCY4117-White-M</v>
      </c>
      <c r="D2465" s="1" t="s">
        <v>8298</v>
      </c>
      <c r="E2465" s="1" t="s">
        <v>8778</v>
      </c>
      <c r="F2465" s="1" t="s">
        <v>7352</v>
      </c>
      <c r="G2465" s="1">
        <v>11.96</v>
      </c>
      <c r="H2465" s="1">
        <v>9.2100000000000009</v>
      </c>
      <c r="I2465" s="1">
        <v>1.38</v>
      </c>
      <c r="J2465" s="1" t="s">
        <v>7353</v>
      </c>
      <c r="K2465" s="1">
        <v>0.24</v>
      </c>
      <c r="L2465" s="1" t="s">
        <v>7354</v>
      </c>
      <c r="M2465" s="1">
        <v>8.7900000000000006E-2</v>
      </c>
      <c r="N2465" s="1" t="s">
        <v>7355</v>
      </c>
      <c r="O2465" s="1" t="s">
        <v>7356</v>
      </c>
      <c r="P2465" s="1">
        <v>0.48</v>
      </c>
      <c r="Q2465" s="1">
        <v>0.06</v>
      </c>
      <c r="R2465" s="1">
        <v>3.6799999999999999E-2</v>
      </c>
      <c r="S2465" s="38">
        <v>43678</v>
      </c>
      <c r="T2465" s="1">
        <v>0.69</v>
      </c>
      <c r="U2465" s="1" t="s">
        <v>7357</v>
      </c>
      <c r="V2465" s="1">
        <v>2.5399999999999999E-2</v>
      </c>
      <c r="W2465" s="1" t="s">
        <v>7358</v>
      </c>
      <c r="X2465" s="1" t="b">
        <v>0</v>
      </c>
      <c r="Y2465" s="1" t="b">
        <v>0</v>
      </c>
    </row>
    <row r="2466" spans="1:25" x14ac:dyDescent="0.25">
      <c r="A2466" s="1" t="s">
        <v>8487</v>
      </c>
      <c r="B2466" s="1" t="s">
        <v>8488</v>
      </c>
      <c r="C2466" s="1" t="str">
        <f>VLOOKUP(B2466,店铺SKU信息!E:F,2,0)</f>
        <v>AGM19299-Blue-2XL</v>
      </c>
      <c r="D2466" s="1" t="s">
        <v>8489</v>
      </c>
      <c r="E2466" s="1" t="s">
        <v>8778</v>
      </c>
      <c r="F2466" s="1" t="s">
        <v>7352</v>
      </c>
      <c r="G2466" s="1">
        <v>11.75</v>
      </c>
      <c r="H2466" s="1">
        <v>9.85</v>
      </c>
      <c r="I2466" s="1">
        <v>1.95</v>
      </c>
      <c r="J2466" s="1" t="s">
        <v>7353</v>
      </c>
      <c r="K2466" s="1">
        <v>0.81</v>
      </c>
      <c r="L2466" s="1" t="s">
        <v>7354</v>
      </c>
      <c r="M2466" s="1">
        <v>0.13059999999999999</v>
      </c>
      <c r="N2466" s="1" t="s">
        <v>7355</v>
      </c>
      <c r="O2466" s="1" t="s">
        <v>7356</v>
      </c>
      <c r="P2466" s="1">
        <v>3</v>
      </c>
      <c r="Q2466" s="1">
        <v>0</v>
      </c>
      <c r="R2466" s="1">
        <v>0.39179999999999998</v>
      </c>
      <c r="S2466" s="38">
        <v>43678</v>
      </c>
      <c r="T2466" s="1">
        <v>0.69</v>
      </c>
      <c r="U2466" s="1" t="s">
        <v>7357</v>
      </c>
      <c r="V2466" s="1">
        <v>0.27039999999999997</v>
      </c>
      <c r="W2466" s="1" t="s">
        <v>7358</v>
      </c>
      <c r="X2466" s="1" t="b">
        <v>0</v>
      </c>
      <c r="Y2466" s="1" t="b">
        <v>0</v>
      </c>
    </row>
    <row r="2467" spans="1:25" x14ac:dyDescent="0.25">
      <c r="A2467" s="1" t="s">
        <v>8028</v>
      </c>
      <c r="B2467" s="1" t="s">
        <v>8029</v>
      </c>
      <c r="C2467" s="1" t="str">
        <f>VLOOKUP(B2467,店铺SKU信息!E:F,2,0)</f>
        <v>AGCY1031-Black Stripe-S</v>
      </c>
      <c r="D2467" s="1" t="s">
        <v>8030</v>
      </c>
      <c r="E2467" s="1" t="s">
        <v>8778</v>
      </c>
      <c r="F2467" s="1" t="s">
        <v>7352</v>
      </c>
      <c r="G2467" s="1">
        <v>11.3</v>
      </c>
      <c r="H2467" s="1">
        <v>9.3000000000000007</v>
      </c>
      <c r="I2467" s="1">
        <v>1.6</v>
      </c>
      <c r="J2467" s="1" t="s">
        <v>7353</v>
      </c>
      <c r="K2467" s="1">
        <v>0.35</v>
      </c>
      <c r="L2467" s="1" t="s">
        <v>7354</v>
      </c>
      <c r="M2467" s="1">
        <v>9.7299999999999998E-2</v>
      </c>
      <c r="N2467" s="1" t="s">
        <v>7355</v>
      </c>
      <c r="O2467" s="1" t="s">
        <v>7356</v>
      </c>
      <c r="P2467" s="1">
        <v>1</v>
      </c>
      <c r="Q2467" s="1">
        <v>0</v>
      </c>
      <c r="R2467" s="1">
        <v>9.7299999999999998E-2</v>
      </c>
      <c r="S2467" s="38">
        <v>43678</v>
      </c>
      <c r="T2467" s="1">
        <v>0.69</v>
      </c>
      <c r="U2467" s="1" t="s">
        <v>7357</v>
      </c>
      <c r="V2467" s="1">
        <v>6.7100000000000007E-2</v>
      </c>
      <c r="W2467" s="1" t="s">
        <v>7358</v>
      </c>
      <c r="X2467" s="1" t="b">
        <v>0</v>
      </c>
      <c r="Y2467" s="1" t="b">
        <v>0</v>
      </c>
    </row>
    <row r="2468" spans="1:25" x14ac:dyDescent="0.25">
      <c r="A2468" s="1" t="s">
        <v>7411</v>
      </c>
      <c r="B2468" s="1" t="s">
        <v>7412</v>
      </c>
      <c r="C2468" s="1" t="str">
        <f>VLOOKUP(B2468,店铺SKU信息!E:F,2,0)</f>
        <v>AGM48999-Blue-XL</v>
      </c>
      <c r="D2468" s="1" t="s">
        <v>4459</v>
      </c>
      <c r="E2468" s="1" t="s">
        <v>8778</v>
      </c>
      <c r="F2468" s="1" t="s">
        <v>7352</v>
      </c>
      <c r="G2468" s="1">
        <v>11.7</v>
      </c>
      <c r="H2468" s="1">
        <v>9.5</v>
      </c>
      <c r="I2468" s="1">
        <v>1.7</v>
      </c>
      <c r="J2468" s="1" t="s">
        <v>7353</v>
      </c>
      <c r="K2468" s="1">
        <v>0.9</v>
      </c>
      <c r="L2468" s="1" t="s">
        <v>7354</v>
      </c>
      <c r="M2468" s="1">
        <v>0.1091</v>
      </c>
      <c r="N2468" s="1" t="s">
        <v>7355</v>
      </c>
      <c r="O2468" s="1" t="s">
        <v>7356</v>
      </c>
      <c r="P2468" s="1">
        <v>17.16</v>
      </c>
      <c r="Q2468" s="1">
        <v>0</v>
      </c>
      <c r="R2468" s="1">
        <v>1.8717999999999999</v>
      </c>
      <c r="S2468" s="38">
        <v>43678</v>
      </c>
      <c r="T2468" s="1">
        <v>0.69</v>
      </c>
      <c r="U2468" s="1" t="s">
        <v>7357</v>
      </c>
      <c r="V2468" s="1">
        <v>1.2916000000000001</v>
      </c>
      <c r="W2468" s="1" t="s">
        <v>7358</v>
      </c>
      <c r="X2468" s="1" t="b">
        <v>0</v>
      </c>
      <c r="Y2468" s="1" t="b">
        <v>0</v>
      </c>
    </row>
    <row r="2469" spans="1:25" x14ac:dyDescent="0.25">
      <c r="A2469" s="1" t="s">
        <v>8779</v>
      </c>
      <c r="B2469" s="1" t="s">
        <v>8780</v>
      </c>
      <c r="C2469" s="1" t="str">
        <f>VLOOKUP(B2469,店铺SKU信息!E:F,2,0)</f>
        <v>AGCY4016-White-L</v>
      </c>
      <c r="D2469" s="1" t="s">
        <v>8781</v>
      </c>
      <c r="E2469" s="1" t="s">
        <v>8778</v>
      </c>
      <c r="F2469" s="1" t="s">
        <v>7352</v>
      </c>
      <c r="G2469" s="1">
        <v>12.83</v>
      </c>
      <c r="H2469" s="1">
        <v>10.11</v>
      </c>
      <c r="I2469" s="1">
        <v>1.02</v>
      </c>
      <c r="J2469" s="1" t="s">
        <v>7353</v>
      </c>
      <c r="K2469" s="1">
        <v>0.43</v>
      </c>
      <c r="L2469" s="1" t="s">
        <v>7354</v>
      </c>
      <c r="M2469" s="1">
        <v>7.6899999999999996E-2</v>
      </c>
      <c r="N2469" s="1" t="s">
        <v>7355</v>
      </c>
      <c r="O2469" s="1" t="s">
        <v>7356</v>
      </c>
      <c r="P2469" s="1">
        <v>1.68</v>
      </c>
      <c r="Q2469" s="1">
        <v>0.42</v>
      </c>
      <c r="R2469" s="1">
        <v>9.6699999999999994E-2</v>
      </c>
      <c r="S2469" s="38">
        <v>43678</v>
      </c>
      <c r="T2469" s="1">
        <v>0.69</v>
      </c>
      <c r="U2469" s="1" t="s">
        <v>7357</v>
      </c>
      <c r="V2469" s="1">
        <v>6.6799999999999998E-2</v>
      </c>
      <c r="W2469" s="1" t="s">
        <v>7358</v>
      </c>
      <c r="X2469" s="1" t="b">
        <v>0</v>
      </c>
      <c r="Y2469" s="1" t="b">
        <v>0</v>
      </c>
    </row>
    <row r="2470" spans="1:25" x14ac:dyDescent="0.25">
      <c r="A2470" s="1" t="s">
        <v>7692</v>
      </c>
      <c r="B2470" s="1" t="s">
        <v>7693</v>
      </c>
      <c r="C2470" s="1" t="str">
        <f>VLOOKUP(B2470,店铺SKU信息!E:F,2,0)</f>
        <v>AGCY4016-Black-XL</v>
      </c>
      <c r="D2470" s="1" t="s">
        <v>7694</v>
      </c>
      <c r="E2470" s="1" t="s">
        <v>8778</v>
      </c>
      <c r="F2470" s="1" t="s">
        <v>7352</v>
      </c>
      <c r="G2470" s="1">
        <v>12.83</v>
      </c>
      <c r="H2470" s="1">
        <v>10.11</v>
      </c>
      <c r="I2470" s="1">
        <v>1.02</v>
      </c>
      <c r="J2470" s="1" t="s">
        <v>7353</v>
      </c>
      <c r="K2470" s="1">
        <v>0.43</v>
      </c>
      <c r="L2470" s="1" t="s">
        <v>7354</v>
      </c>
      <c r="M2470" s="1">
        <v>7.6899999999999996E-2</v>
      </c>
      <c r="N2470" s="1" t="s">
        <v>7355</v>
      </c>
      <c r="O2470" s="1" t="s">
        <v>7356</v>
      </c>
      <c r="P2470" s="1">
        <v>0.26</v>
      </c>
      <c r="Q2470" s="1">
        <v>0</v>
      </c>
      <c r="R2470" s="1">
        <v>1.9800000000000002E-2</v>
      </c>
      <c r="S2470" s="38">
        <v>43678</v>
      </c>
      <c r="T2470" s="1">
        <v>0.69</v>
      </c>
      <c r="U2470" s="1" t="s">
        <v>7357</v>
      </c>
      <c r="V2470" s="1">
        <v>1.37E-2</v>
      </c>
      <c r="W2470" s="1" t="s">
        <v>7358</v>
      </c>
      <c r="X2470" s="1" t="b">
        <v>0</v>
      </c>
      <c r="Y2470" s="1" t="b">
        <v>0</v>
      </c>
    </row>
    <row r="2471" spans="1:25" x14ac:dyDescent="0.25">
      <c r="A2471" s="1" t="s">
        <v>7835</v>
      </c>
      <c r="B2471" s="1" t="s">
        <v>7836</v>
      </c>
      <c r="C2471" s="1" t="str">
        <f>VLOOKUP(B2471,店铺SKU信息!E:F,2,0)</f>
        <v>AGCY4063-White-L</v>
      </c>
      <c r="D2471" s="1" t="s">
        <v>4586</v>
      </c>
      <c r="E2471" s="1" t="s">
        <v>8778</v>
      </c>
      <c r="F2471" s="1" t="s">
        <v>7352</v>
      </c>
      <c r="G2471" s="1">
        <v>13.07</v>
      </c>
      <c r="H2471" s="1">
        <v>10.28</v>
      </c>
      <c r="I2471" s="1">
        <v>0.79</v>
      </c>
      <c r="J2471" s="1" t="s">
        <v>7353</v>
      </c>
      <c r="K2471" s="1">
        <v>0.2</v>
      </c>
      <c r="L2471" s="1" t="s">
        <v>7354</v>
      </c>
      <c r="M2471" s="1">
        <v>6.1400000000000003E-2</v>
      </c>
      <c r="N2471" s="1" t="s">
        <v>7355</v>
      </c>
      <c r="O2471" s="1" t="s">
        <v>7356</v>
      </c>
      <c r="P2471" s="1">
        <v>1</v>
      </c>
      <c r="Q2471" s="1">
        <v>0</v>
      </c>
      <c r="R2471" s="1">
        <v>6.1400000000000003E-2</v>
      </c>
      <c r="S2471" s="38">
        <v>43678</v>
      </c>
      <c r="T2471" s="1">
        <v>0.69</v>
      </c>
      <c r="U2471" s="1" t="s">
        <v>7357</v>
      </c>
      <c r="V2471" s="1">
        <v>4.24E-2</v>
      </c>
      <c r="W2471" s="1" t="s">
        <v>7358</v>
      </c>
      <c r="X2471" s="1" t="b">
        <v>0</v>
      </c>
      <c r="Y2471" s="1" t="b">
        <v>0</v>
      </c>
    </row>
    <row r="2472" spans="1:25" x14ac:dyDescent="0.25">
      <c r="A2472" s="1" t="s">
        <v>8208</v>
      </c>
      <c r="B2472" s="1" t="s">
        <v>8209</v>
      </c>
      <c r="C2472" s="1" t="str">
        <f>VLOOKUP(B2472,店铺SKU信息!E:F,2,0)</f>
        <v>AGM42544-Purple-XL</v>
      </c>
      <c r="D2472" s="1" t="s">
        <v>2972</v>
      </c>
      <c r="E2472" s="1" t="s">
        <v>8778</v>
      </c>
      <c r="F2472" s="1" t="s">
        <v>7352</v>
      </c>
      <c r="G2472" s="1">
        <v>12.8</v>
      </c>
      <c r="H2472" s="1">
        <v>6</v>
      </c>
      <c r="I2472" s="1">
        <v>2.4</v>
      </c>
      <c r="J2472" s="1" t="s">
        <v>7353</v>
      </c>
      <c r="K2472" s="1">
        <v>0.6</v>
      </c>
      <c r="L2472" s="1" t="s">
        <v>7354</v>
      </c>
      <c r="M2472" s="1">
        <v>0.1066</v>
      </c>
      <c r="N2472" s="1" t="s">
        <v>7355</v>
      </c>
      <c r="O2472" s="1" t="s">
        <v>7356</v>
      </c>
      <c r="P2472" s="1">
        <v>3</v>
      </c>
      <c r="Q2472" s="1">
        <v>0</v>
      </c>
      <c r="R2472" s="1">
        <v>0.31969999999999998</v>
      </c>
      <c r="S2472" s="38">
        <v>43678</v>
      </c>
      <c r="T2472" s="1">
        <v>0.69</v>
      </c>
      <c r="U2472" s="1" t="s">
        <v>7357</v>
      </c>
      <c r="V2472" s="1">
        <v>0.22059999999999999</v>
      </c>
      <c r="W2472" s="1" t="s">
        <v>7358</v>
      </c>
      <c r="X2472" s="1" t="b">
        <v>0</v>
      </c>
      <c r="Y2472" s="1" t="b">
        <v>0</v>
      </c>
    </row>
    <row r="2473" spans="1:25" x14ac:dyDescent="0.25">
      <c r="A2473" s="1" t="s">
        <v>7582</v>
      </c>
      <c r="B2473" s="1" t="s">
        <v>7583</v>
      </c>
      <c r="C2473" s="1" t="str">
        <f>VLOOKUP(B2473,店铺SKU信息!E:F,2,0)</f>
        <v>AGCY6843-Red White Striped-L</v>
      </c>
      <c r="D2473" s="1" t="s">
        <v>7584</v>
      </c>
      <c r="E2473" s="1" t="s">
        <v>8778</v>
      </c>
      <c r="F2473" s="1" t="s">
        <v>7352</v>
      </c>
      <c r="G2473" s="1">
        <v>13.07</v>
      </c>
      <c r="H2473" s="1">
        <v>10.28</v>
      </c>
      <c r="I2473" s="1">
        <v>0.79</v>
      </c>
      <c r="J2473" s="1" t="s">
        <v>7353</v>
      </c>
      <c r="K2473" s="1">
        <v>0.2</v>
      </c>
      <c r="L2473" s="1" t="s">
        <v>7354</v>
      </c>
      <c r="M2473" s="1">
        <v>6.1400000000000003E-2</v>
      </c>
      <c r="N2473" s="1" t="s">
        <v>7355</v>
      </c>
      <c r="O2473" s="1" t="s">
        <v>7356</v>
      </c>
      <c r="P2473" s="1">
        <v>0.13</v>
      </c>
      <c r="Q2473" s="1">
        <v>0</v>
      </c>
      <c r="R2473" s="1">
        <v>7.9000000000000008E-3</v>
      </c>
      <c r="S2473" s="38">
        <v>43678</v>
      </c>
      <c r="T2473" s="1">
        <v>0.69</v>
      </c>
      <c r="U2473" s="1" t="s">
        <v>7357</v>
      </c>
      <c r="V2473" s="1">
        <v>5.4999999999999997E-3</v>
      </c>
      <c r="W2473" s="1" t="s">
        <v>7358</v>
      </c>
      <c r="X2473" s="1" t="b">
        <v>0</v>
      </c>
      <c r="Y2473" s="1" t="b">
        <v>0</v>
      </c>
    </row>
    <row r="2474" spans="1:25" x14ac:dyDescent="0.25">
      <c r="A2474" s="1" t="s">
        <v>7663</v>
      </c>
      <c r="B2474" s="1" t="s">
        <v>7664</v>
      </c>
      <c r="C2474" s="1" t="str">
        <f>VLOOKUP(B2474,店铺SKU信息!E:F,2,0)</f>
        <v>AGCY6758-Black-L</v>
      </c>
      <c r="D2474" s="1" t="s">
        <v>2660</v>
      </c>
      <c r="E2474" s="1" t="s">
        <v>8778</v>
      </c>
      <c r="F2474" s="1" t="s">
        <v>7352</v>
      </c>
      <c r="G2474" s="1">
        <v>11.9</v>
      </c>
      <c r="H2474" s="1">
        <v>10.1</v>
      </c>
      <c r="I2474" s="1">
        <v>2.2000000000000002</v>
      </c>
      <c r="J2474" s="1" t="s">
        <v>7353</v>
      </c>
      <c r="K2474" s="1">
        <v>0.65</v>
      </c>
      <c r="L2474" s="1" t="s">
        <v>7354</v>
      </c>
      <c r="M2474" s="1">
        <v>0.1527</v>
      </c>
      <c r="N2474" s="1" t="s">
        <v>7355</v>
      </c>
      <c r="O2474" s="1" t="s">
        <v>7356</v>
      </c>
      <c r="P2474" s="1">
        <v>0.42</v>
      </c>
      <c r="Q2474" s="1">
        <v>0</v>
      </c>
      <c r="R2474" s="1">
        <v>6.4100000000000004E-2</v>
      </c>
      <c r="S2474" s="38">
        <v>43678</v>
      </c>
      <c r="T2474" s="1">
        <v>0.69</v>
      </c>
      <c r="U2474" s="1" t="s">
        <v>7357</v>
      </c>
      <c r="V2474" s="1">
        <v>4.4200000000000003E-2</v>
      </c>
      <c r="W2474" s="1" t="s">
        <v>7358</v>
      </c>
      <c r="X2474" s="1" t="b">
        <v>0</v>
      </c>
      <c r="Y2474" s="1" t="b">
        <v>0</v>
      </c>
    </row>
    <row r="2475" spans="1:25" x14ac:dyDescent="0.25">
      <c r="A2475" s="1" t="s">
        <v>7359</v>
      </c>
      <c r="B2475" s="1" t="s">
        <v>7360</v>
      </c>
      <c r="C2475" s="1" t="str">
        <f>VLOOKUP(B2475,店铺SKU信息!E:F,2,0)</f>
        <v>AGM4896-Black-XL</v>
      </c>
      <c r="D2475" s="1" t="s">
        <v>2897</v>
      </c>
      <c r="E2475" s="1" t="s">
        <v>8778</v>
      </c>
      <c r="F2475" s="1" t="s">
        <v>7352</v>
      </c>
      <c r="G2475" s="1">
        <v>13.69</v>
      </c>
      <c r="H2475" s="1">
        <v>3.9</v>
      </c>
      <c r="I2475" s="1">
        <v>2.1</v>
      </c>
      <c r="J2475" s="1" t="s">
        <v>7353</v>
      </c>
      <c r="K2475" s="1">
        <v>1.05</v>
      </c>
      <c r="L2475" s="1" t="s">
        <v>7354</v>
      </c>
      <c r="M2475" s="1">
        <v>6.4799999999999996E-2</v>
      </c>
      <c r="N2475" s="1" t="s">
        <v>7355</v>
      </c>
      <c r="O2475" s="1" t="s">
        <v>7356</v>
      </c>
      <c r="P2475" s="1">
        <v>0.77</v>
      </c>
      <c r="Q2475" s="1">
        <v>0</v>
      </c>
      <c r="R2475" s="1">
        <v>5.0200000000000002E-2</v>
      </c>
      <c r="S2475" s="38">
        <v>43678</v>
      </c>
      <c r="T2475" s="1">
        <v>0.69</v>
      </c>
      <c r="U2475" s="1" t="s">
        <v>7357</v>
      </c>
      <c r="V2475" s="1">
        <v>3.4599999999999999E-2</v>
      </c>
      <c r="W2475" s="1" t="s">
        <v>7358</v>
      </c>
      <c r="X2475" s="1" t="b">
        <v>0</v>
      </c>
      <c r="Y2475" s="1" t="b">
        <v>0</v>
      </c>
    </row>
    <row r="2476" spans="1:25" x14ac:dyDescent="0.25">
      <c r="A2476" s="1" t="s">
        <v>7498</v>
      </c>
      <c r="B2476" s="1" t="s">
        <v>7499</v>
      </c>
      <c r="C2476" s="1" t="str">
        <f>VLOOKUP(B2476,店铺SKU信息!E:F,2,0)</f>
        <v>AGM48999-Black-4XL</v>
      </c>
      <c r="D2476" s="1" t="s">
        <v>3917</v>
      </c>
      <c r="E2476" s="1" t="s">
        <v>8778</v>
      </c>
      <c r="F2476" s="1" t="s">
        <v>7352</v>
      </c>
      <c r="G2476" s="1">
        <v>11.7</v>
      </c>
      <c r="H2476" s="1">
        <v>9.5</v>
      </c>
      <c r="I2476" s="1">
        <v>1.7</v>
      </c>
      <c r="J2476" s="1" t="s">
        <v>7353</v>
      </c>
      <c r="K2476" s="1">
        <v>0.9</v>
      </c>
      <c r="L2476" s="1" t="s">
        <v>7354</v>
      </c>
      <c r="M2476" s="1">
        <v>0.1091</v>
      </c>
      <c r="N2476" s="1" t="s">
        <v>7355</v>
      </c>
      <c r="O2476" s="1" t="s">
        <v>7356</v>
      </c>
      <c r="P2476" s="1">
        <v>23.97</v>
      </c>
      <c r="Q2476" s="1">
        <v>0</v>
      </c>
      <c r="R2476" s="1">
        <v>2.6141999999999999</v>
      </c>
      <c r="S2476" s="38">
        <v>43678</v>
      </c>
      <c r="T2476" s="1">
        <v>0.69</v>
      </c>
      <c r="U2476" s="1" t="s">
        <v>7357</v>
      </c>
      <c r="V2476" s="1">
        <v>1.7998000000000001</v>
      </c>
      <c r="W2476" s="1" t="s">
        <v>7358</v>
      </c>
      <c r="X2476" s="1" t="b">
        <v>0</v>
      </c>
      <c r="Y2476" s="1" t="b">
        <v>0</v>
      </c>
    </row>
    <row r="2477" spans="1:25" x14ac:dyDescent="0.25">
      <c r="A2477" s="1" t="s">
        <v>7752</v>
      </c>
      <c r="B2477" s="1" t="s">
        <v>7753</v>
      </c>
      <c r="C2477" s="1" t="str">
        <f>VLOOKUP(B2477,店铺SKU信息!E:F,2,0)</f>
        <v>AGCY6705-Red-M</v>
      </c>
      <c r="D2477" s="1" t="s">
        <v>7754</v>
      </c>
      <c r="E2477" s="1" t="s">
        <v>8778</v>
      </c>
      <c r="F2477" s="1" t="s">
        <v>7352</v>
      </c>
      <c r="G2477" s="1">
        <v>12.25</v>
      </c>
      <c r="H2477" s="1">
        <v>9.65</v>
      </c>
      <c r="I2477" s="1">
        <v>1.8</v>
      </c>
      <c r="J2477" s="1" t="s">
        <v>7353</v>
      </c>
      <c r="K2477" s="1">
        <v>0.51</v>
      </c>
      <c r="L2477" s="1" t="s">
        <v>7354</v>
      </c>
      <c r="M2477" s="1">
        <v>0.1231</v>
      </c>
      <c r="N2477" s="1" t="s">
        <v>7355</v>
      </c>
      <c r="O2477" s="1" t="s">
        <v>7356</v>
      </c>
      <c r="P2477" s="1">
        <v>1.84</v>
      </c>
      <c r="Q2477" s="1">
        <v>0.57999999999999996</v>
      </c>
      <c r="R2477" s="1">
        <v>0.15479999999999999</v>
      </c>
      <c r="S2477" s="38">
        <v>43678</v>
      </c>
      <c r="T2477" s="1">
        <v>0.69</v>
      </c>
      <c r="U2477" s="1" t="s">
        <v>7357</v>
      </c>
      <c r="V2477" s="1">
        <v>0.10680000000000001</v>
      </c>
      <c r="W2477" s="1" t="s">
        <v>7358</v>
      </c>
      <c r="X2477" s="1" t="b">
        <v>0</v>
      </c>
      <c r="Y2477" s="1" t="b">
        <v>0</v>
      </c>
    </row>
    <row r="2478" spans="1:25" x14ac:dyDescent="0.25">
      <c r="A2478" s="1" t="s">
        <v>7775</v>
      </c>
      <c r="B2478" s="1" t="s">
        <v>7776</v>
      </c>
      <c r="C2478" s="1" t="str">
        <f>VLOOKUP(B2478,店铺SKU信息!E:F,2,0)</f>
        <v>AGCY4080-Gray-M</v>
      </c>
      <c r="D2478" s="1" t="s">
        <v>7777</v>
      </c>
      <c r="E2478" s="1" t="s">
        <v>8778</v>
      </c>
      <c r="F2478" s="1" t="s">
        <v>7352</v>
      </c>
      <c r="G2478" s="1">
        <v>12.25</v>
      </c>
      <c r="H2478" s="1">
        <v>9.65</v>
      </c>
      <c r="I2478" s="1">
        <v>1.8</v>
      </c>
      <c r="J2478" s="1" t="s">
        <v>7353</v>
      </c>
      <c r="K2478" s="1">
        <v>0.51</v>
      </c>
      <c r="L2478" s="1" t="s">
        <v>7354</v>
      </c>
      <c r="M2478" s="1">
        <v>0.1231</v>
      </c>
      <c r="N2478" s="1" t="s">
        <v>7355</v>
      </c>
      <c r="O2478" s="1" t="s">
        <v>7356</v>
      </c>
      <c r="P2478" s="1">
        <v>0.57999999999999996</v>
      </c>
      <c r="Q2478" s="1">
        <v>0.16</v>
      </c>
      <c r="R2478" s="1">
        <v>5.16E-2</v>
      </c>
      <c r="S2478" s="38">
        <v>43678</v>
      </c>
      <c r="T2478" s="1">
        <v>0.69</v>
      </c>
      <c r="U2478" s="1" t="s">
        <v>7357</v>
      </c>
      <c r="V2478" s="1">
        <v>3.56E-2</v>
      </c>
      <c r="W2478" s="1" t="s">
        <v>7358</v>
      </c>
      <c r="X2478" s="1" t="b">
        <v>0</v>
      </c>
      <c r="Y2478" s="1" t="b">
        <v>0</v>
      </c>
    </row>
    <row r="2479" spans="1:25" x14ac:dyDescent="0.25">
      <c r="A2479" s="1" t="s">
        <v>8265</v>
      </c>
      <c r="B2479" s="1" t="s">
        <v>8266</v>
      </c>
      <c r="C2479" s="1" t="str">
        <f>VLOOKUP(B2479,店铺SKU信息!E:F,2,0)</f>
        <v>AGCY6706-Red-L</v>
      </c>
      <c r="D2479" s="1" t="s">
        <v>8267</v>
      </c>
      <c r="E2479" s="1" t="s">
        <v>8778</v>
      </c>
      <c r="F2479" s="1" t="s">
        <v>7352</v>
      </c>
      <c r="G2479" s="1">
        <v>12.25</v>
      </c>
      <c r="H2479" s="1">
        <v>9.65</v>
      </c>
      <c r="I2479" s="1">
        <v>1.8</v>
      </c>
      <c r="J2479" s="1" t="s">
        <v>7353</v>
      </c>
      <c r="K2479" s="1">
        <v>0.51</v>
      </c>
      <c r="L2479" s="1" t="s">
        <v>7354</v>
      </c>
      <c r="M2479" s="1">
        <v>0.1231</v>
      </c>
      <c r="N2479" s="1" t="s">
        <v>7355</v>
      </c>
      <c r="O2479" s="1" t="s">
        <v>7356</v>
      </c>
      <c r="P2479" s="1">
        <v>0.26</v>
      </c>
      <c r="Q2479" s="1">
        <v>0</v>
      </c>
      <c r="R2479" s="1">
        <v>3.1800000000000002E-2</v>
      </c>
      <c r="S2479" s="38">
        <v>43678</v>
      </c>
      <c r="T2479" s="1">
        <v>0.69</v>
      </c>
      <c r="U2479" s="1" t="s">
        <v>7357</v>
      </c>
      <c r="V2479" s="1">
        <v>2.1899999999999999E-2</v>
      </c>
      <c r="W2479" s="1" t="s">
        <v>7358</v>
      </c>
      <c r="X2479" s="1" t="b">
        <v>0</v>
      </c>
      <c r="Y2479" s="1" t="b">
        <v>0</v>
      </c>
    </row>
    <row r="2480" spans="1:25" x14ac:dyDescent="0.25">
      <c r="A2480" s="1" t="s">
        <v>7687</v>
      </c>
      <c r="B2480" s="1" t="s">
        <v>7688</v>
      </c>
      <c r="C2480" s="1" t="str">
        <f>VLOOKUP(B2480,店铺SKU信息!E:F,2,0)</f>
        <v>AGCY1031-Red Stripe-XXL</v>
      </c>
      <c r="D2480" s="1" t="s">
        <v>4749</v>
      </c>
      <c r="E2480" s="1" t="s">
        <v>8778</v>
      </c>
      <c r="F2480" s="1" t="s">
        <v>7352</v>
      </c>
      <c r="G2480" s="1">
        <v>12.45</v>
      </c>
      <c r="H2480" s="1">
        <v>9.6999999999999993</v>
      </c>
      <c r="I2480" s="1">
        <v>2</v>
      </c>
      <c r="J2480" s="1" t="s">
        <v>7353</v>
      </c>
      <c r="K2480" s="1">
        <v>0.39</v>
      </c>
      <c r="L2480" s="1" t="s">
        <v>7354</v>
      </c>
      <c r="M2480" s="1">
        <v>0.13980000000000001</v>
      </c>
      <c r="N2480" s="1" t="s">
        <v>7355</v>
      </c>
      <c r="O2480" s="1" t="s">
        <v>7356</v>
      </c>
      <c r="P2480" s="1">
        <v>1</v>
      </c>
      <c r="Q2480" s="1">
        <v>0</v>
      </c>
      <c r="R2480" s="1">
        <v>0.13980000000000001</v>
      </c>
      <c r="S2480" s="38">
        <v>43678</v>
      </c>
      <c r="T2480" s="1">
        <v>0.69</v>
      </c>
      <c r="U2480" s="1" t="s">
        <v>7357</v>
      </c>
      <c r="V2480" s="1">
        <v>9.64E-2</v>
      </c>
      <c r="W2480" s="1" t="s">
        <v>7358</v>
      </c>
      <c r="X2480" s="1" t="b">
        <v>0</v>
      </c>
      <c r="Y2480" s="1" t="b">
        <v>0</v>
      </c>
    </row>
    <row r="2481" spans="1:25" x14ac:dyDescent="0.25">
      <c r="A2481" s="1" t="s">
        <v>8693</v>
      </c>
      <c r="B2481" s="1" t="s">
        <v>8694</v>
      </c>
      <c r="C2481" s="1" t="str">
        <f>VLOOKUP(B2481,店铺SKU信息!E:F,2,0)</f>
        <v>AGCY4016-White-S</v>
      </c>
      <c r="D2481" s="1" t="s">
        <v>8695</v>
      </c>
      <c r="E2481" s="1" t="s">
        <v>8778</v>
      </c>
      <c r="F2481" s="1" t="s">
        <v>7352</v>
      </c>
      <c r="G2481" s="1">
        <v>12.83</v>
      </c>
      <c r="H2481" s="1">
        <v>10.11</v>
      </c>
      <c r="I2481" s="1">
        <v>1.02</v>
      </c>
      <c r="J2481" s="1" t="s">
        <v>7353</v>
      </c>
      <c r="K2481" s="1">
        <v>0.43</v>
      </c>
      <c r="L2481" s="1" t="s">
        <v>7354</v>
      </c>
      <c r="M2481" s="1">
        <v>7.6899999999999996E-2</v>
      </c>
      <c r="N2481" s="1" t="s">
        <v>7355</v>
      </c>
      <c r="O2481" s="1" t="s">
        <v>7356</v>
      </c>
      <c r="P2481" s="1">
        <v>1.06</v>
      </c>
      <c r="Q2481" s="1">
        <v>0.23</v>
      </c>
      <c r="R2481" s="1">
        <v>6.4500000000000002E-2</v>
      </c>
      <c r="S2481" s="38">
        <v>43678</v>
      </c>
      <c r="T2481" s="1">
        <v>0.69</v>
      </c>
      <c r="U2481" s="1" t="s">
        <v>7357</v>
      </c>
      <c r="V2481" s="1">
        <v>4.4499999999999998E-2</v>
      </c>
      <c r="W2481" s="1" t="s">
        <v>7358</v>
      </c>
      <c r="X2481" s="1" t="b">
        <v>0</v>
      </c>
      <c r="Y2481" s="1" t="b">
        <v>0</v>
      </c>
    </row>
    <row r="2482" spans="1:25" x14ac:dyDescent="0.25">
      <c r="A2482" s="1" t="s">
        <v>7921</v>
      </c>
      <c r="B2482" s="1" t="s">
        <v>7922</v>
      </c>
      <c r="C2482" s="1" t="str">
        <f>VLOOKUP(B2482,店铺SKU信息!E:F,2,0)</f>
        <v>AGM1926-Navy Blue-4XL</v>
      </c>
      <c r="D2482" s="1" t="s">
        <v>5526</v>
      </c>
      <c r="E2482" s="1" t="s">
        <v>8778</v>
      </c>
      <c r="F2482" s="1" t="s">
        <v>7352</v>
      </c>
      <c r="G2482" s="1">
        <v>9.5</v>
      </c>
      <c r="H2482" s="1">
        <v>5.19</v>
      </c>
      <c r="I2482" s="1">
        <v>1.59</v>
      </c>
      <c r="J2482" s="1" t="s">
        <v>7353</v>
      </c>
      <c r="K2482" s="1">
        <v>0.75</v>
      </c>
      <c r="L2482" s="1" t="s">
        <v>7354</v>
      </c>
      <c r="M2482" s="1">
        <v>4.5499999999999999E-2</v>
      </c>
      <c r="N2482" s="1" t="s">
        <v>7355</v>
      </c>
      <c r="O2482" s="1" t="s">
        <v>7356</v>
      </c>
      <c r="P2482" s="1">
        <v>0.94</v>
      </c>
      <c r="Q2482" s="1">
        <v>0</v>
      </c>
      <c r="R2482" s="1">
        <v>4.2599999999999999E-2</v>
      </c>
      <c r="S2482" s="38">
        <v>43678</v>
      </c>
      <c r="T2482" s="1">
        <v>0.69</v>
      </c>
      <c r="U2482" s="1" t="s">
        <v>7357</v>
      </c>
      <c r="V2482" s="1">
        <v>2.9399999999999999E-2</v>
      </c>
      <c r="W2482" s="1" t="s">
        <v>7358</v>
      </c>
      <c r="X2482" s="1" t="b">
        <v>0</v>
      </c>
      <c r="Y2482" s="1" t="b">
        <v>0</v>
      </c>
    </row>
    <row r="2483" spans="1:25" x14ac:dyDescent="0.25">
      <c r="A2483" s="1" t="s">
        <v>7819</v>
      </c>
      <c r="B2483" s="1" t="s">
        <v>7820</v>
      </c>
      <c r="C2483" s="1" t="str">
        <f>VLOOKUP(B2483,店铺SKU信息!E:F,2,0)</f>
        <v>AGCY4062-Black-M</v>
      </c>
      <c r="D2483" s="1" t="s">
        <v>7031</v>
      </c>
      <c r="E2483" s="1" t="s">
        <v>8778</v>
      </c>
      <c r="F2483" s="1" t="s">
        <v>7352</v>
      </c>
      <c r="G2483" s="1">
        <v>11.65</v>
      </c>
      <c r="H2483" s="1">
        <v>9.4499999999999993</v>
      </c>
      <c r="I2483" s="1">
        <v>1.25</v>
      </c>
      <c r="J2483" s="1" t="s">
        <v>7353</v>
      </c>
      <c r="K2483" s="1">
        <v>0.28999999999999998</v>
      </c>
      <c r="L2483" s="1" t="s">
        <v>7354</v>
      </c>
      <c r="M2483" s="1">
        <v>7.9500000000000001E-2</v>
      </c>
      <c r="N2483" s="1" t="s">
        <v>7355</v>
      </c>
      <c r="O2483" s="1" t="s">
        <v>7356</v>
      </c>
      <c r="P2483" s="1">
        <v>3.32</v>
      </c>
      <c r="Q2483" s="1">
        <v>0</v>
      </c>
      <c r="R2483" s="1">
        <v>0.2641</v>
      </c>
      <c r="S2483" s="38">
        <v>43678</v>
      </c>
      <c r="T2483" s="1">
        <v>0.69</v>
      </c>
      <c r="U2483" s="1" t="s">
        <v>7357</v>
      </c>
      <c r="V2483" s="1">
        <v>0.18229999999999999</v>
      </c>
      <c r="W2483" s="1" t="s">
        <v>7358</v>
      </c>
      <c r="X2483" s="1" t="b">
        <v>0</v>
      </c>
      <c r="Y2483" s="1" t="b">
        <v>0</v>
      </c>
    </row>
    <row r="2484" spans="1:25" x14ac:dyDescent="0.25">
      <c r="A2484" s="1" t="s">
        <v>8782</v>
      </c>
      <c r="B2484" s="1" t="s">
        <v>8783</v>
      </c>
      <c r="C2484" s="1" t="str">
        <f>VLOOKUP(B2484,店铺SKU信息!E:F,2,0)</f>
        <v>AGCY4117-Yellow-S</v>
      </c>
      <c r="D2484" s="1" t="s">
        <v>8784</v>
      </c>
      <c r="E2484" s="1" t="s">
        <v>8778</v>
      </c>
      <c r="F2484" s="1" t="s">
        <v>7352</v>
      </c>
      <c r="G2484" s="1">
        <v>11.96</v>
      </c>
      <c r="H2484" s="1">
        <v>9.2100000000000009</v>
      </c>
      <c r="I2484" s="1">
        <v>1.38</v>
      </c>
      <c r="J2484" s="1" t="s">
        <v>7353</v>
      </c>
      <c r="K2484" s="1">
        <v>0.24</v>
      </c>
      <c r="L2484" s="1" t="s">
        <v>7354</v>
      </c>
      <c r="M2484" s="1">
        <v>8.7900000000000006E-2</v>
      </c>
      <c r="N2484" s="1" t="s">
        <v>7355</v>
      </c>
      <c r="O2484" s="1" t="s">
        <v>7356</v>
      </c>
      <c r="P2484" s="1">
        <v>1.94</v>
      </c>
      <c r="Q2484" s="1">
        <v>0.48</v>
      </c>
      <c r="R2484" s="1">
        <v>0.1275</v>
      </c>
      <c r="S2484" s="38">
        <v>43678</v>
      </c>
      <c r="T2484" s="1">
        <v>0.69</v>
      </c>
      <c r="U2484" s="1" t="s">
        <v>7357</v>
      </c>
      <c r="V2484" s="1">
        <v>8.7999999999999995E-2</v>
      </c>
      <c r="W2484" s="1" t="s">
        <v>7358</v>
      </c>
      <c r="X2484" s="1" t="b">
        <v>0</v>
      </c>
      <c r="Y2484" s="1" t="b">
        <v>0</v>
      </c>
    </row>
    <row r="2485" spans="1:25" x14ac:dyDescent="0.25">
      <c r="A2485" s="1" t="s">
        <v>7806</v>
      </c>
      <c r="B2485" s="1" t="s">
        <v>7807</v>
      </c>
      <c r="C2485" s="1" t="str">
        <f>VLOOKUP(B2485,店铺SKU信息!E:F,2,0)</f>
        <v>AGCY4063-White-XL</v>
      </c>
      <c r="D2485" s="1" t="s">
        <v>2975</v>
      </c>
      <c r="E2485" s="1" t="s">
        <v>8778</v>
      </c>
      <c r="F2485" s="1" t="s">
        <v>7352</v>
      </c>
      <c r="G2485" s="1">
        <v>13.07</v>
      </c>
      <c r="H2485" s="1">
        <v>10.28</v>
      </c>
      <c r="I2485" s="1">
        <v>0.79</v>
      </c>
      <c r="J2485" s="1" t="s">
        <v>7353</v>
      </c>
      <c r="K2485" s="1">
        <v>0.2</v>
      </c>
      <c r="L2485" s="1" t="s">
        <v>7354</v>
      </c>
      <c r="M2485" s="1">
        <v>6.1400000000000003E-2</v>
      </c>
      <c r="N2485" s="1" t="s">
        <v>7355</v>
      </c>
      <c r="O2485" s="1" t="s">
        <v>7356</v>
      </c>
      <c r="P2485" s="1">
        <v>2</v>
      </c>
      <c r="Q2485" s="1">
        <v>0</v>
      </c>
      <c r="R2485" s="1">
        <v>0.1229</v>
      </c>
      <c r="S2485" s="38">
        <v>43678</v>
      </c>
      <c r="T2485" s="1">
        <v>0.69</v>
      </c>
      <c r="U2485" s="1" t="s">
        <v>7357</v>
      </c>
      <c r="V2485" s="1">
        <v>8.48E-2</v>
      </c>
      <c r="W2485" s="1" t="s">
        <v>7358</v>
      </c>
      <c r="X2485" s="1" t="b">
        <v>0</v>
      </c>
      <c r="Y2485" s="1" t="b">
        <v>0</v>
      </c>
    </row>
    <row r="2486" spans="1:25" x14ac:dyDescent="0.25">
      <c r="A2486" s="1" t="s">
        <v>7875</v>
      </c>
      <c r="B2486" s="1" t="s">
        <v>7876</v>
      </c>
      <c r="C2486" s="1" t="str">
        <f>VLOOKUP(B2486,店铺SKU信息!E:F,2,0)</f>
        <v>AGCY4063-Black-XL</v>
      </c>
      <c r="D2486" s="1" t="s">
        <v>5790</v>
      </c>
      <c r="E2486" s="1" t="s">
        <v>8778</v>
      </c>
      <c r="F2486" s="1" t="s">
        <v>7352</v>
      </c>
      <c r="G2486" s="1">
        <v>13.07</v>
      </c>
      <c r="H2486" s="1">
        <v>10.28</v>
      </c>
      <c r="I2486" s="1">
        <v>0.79</v>
      </c>
      <c r="J2486" s="1" t="s">
        <v>7353</v>
      </c>
      <c r="K2486" s="1">
        <v>0.2</v>
      </c>
      <c r="L2486" s="1" t="s">
        <v>7354</v>
      </c>
      <c r="M2486" s="1">
        <v>6.1400000000000003E-2</v>
      </c>
      <c r="N2486" s="1" t="s">
        <v>7355</v>
      </c>
      <c r="O2486" s="1" t="s">
        <v>7356</v>
      </c>
      <c r="P2486" s="1">
        <v>5</v>
      </c>
      <c r="Q2486" s="1">
        <v>0</v>
      </c>
      <c r="R2486" s="1">
        <v>0.30709999999999998</v>
      </c>
      <c r="S2486" s="38">
        <v>43678</v>
      </c>
      <c r="T2486" s="1">
        <v>0.69</v>
      </c>
      <c r="U2486" s="1" t="s">
        <v>7357</v>
      </c>
      <c r="V2486" s="1">
        <v>0.21190000000000001</v>
      </c>
      <c r="W2486" s="1" t="s">
        <v>7358</v>
      </c>
      <c r="X2486" s="1" t="b">
        <v>0</v>
      </c>
      <c r="Y2486" s="1" t="b">
        <v>0</v>
      </c>
    </row>
    <row r="2487" spans="1:25" x14ac:dyDescent="0.25">
      <c r="A2487" s="1" t="s">
        <v>7706</v>
      </c>
      <c r="B2487" s="1" t="s">
        <v>7707</v>
      </c>
      <c r="C2487" s="1" t="str">
        <f>VLOOKUP(B2487,店铺SKU信息!E:F,2,0)</f>
        <v>AGCY6812-Burgundy-S</v>
      </c>
      <c r="D2487" s="1" t="s">
        <v>7708</v>
      </c>
      <c r="E2487" s="1" t="s">
        <v>8778</v>
      </c>
      <c r="F2487" s="1" t="s">
        <v>7352</v>
      </c>
      <c r="G2487" s="1">
        <v>13.07</v>
      </c>
      <c r="H2487" s="1">
        <v>10.28</v>
      </c>
      <c r="I2487" s="1">
        <v>0.79</v>
      </c>
      <c r="J2487" s="1" t="s">
        <v>7353</v>
      </c>
      <c r="K2487" s="1">
        <v>0.2</v>
      </c>
      <c r="L2487" s="1" t="s">
        <v>7354</v>
      </c>
      <c r="M2487" s="1">
        <v>6.1400000000000003E-2</v>
      </c>
      <c r="N2487" s="1" t="s">
        <v>7355</v>
      </c>
      <c r="O2487" s="1" t="s">
        <v>7356</v>
      </c>
      <c r="P2487" s="1">
        <v>0.57999999999999996</v>
      </c>
      <c r="Q2487" s="1">
        <v>0.16</v>
      </c>
      <c r="R2487" s="1">
        <v>2.58E-2</v>
      </c>
      <c r="S2487" s="38">
        <v>43678</v>
      </c>
      <c r="T2487" s="1">
        <v>0.69</v>
      </c>
      <c r="U2487" s="1" t="s">
        <v>7357</v>
      </c>
      <c r="V2487" s="1">
        <v>1.78E-2</v>
      </c>
      <c r="W2487" s="1" t="s">
        <v>7358</v>
      </c>
      <c r="X2487" s="1" t="b">
        <v>0</v>
      </c>
      <c r="Y2487" s="1" t="b">
        <v>0</v>
      </c>
    </row>
    <row r="2488" spans="1:25" x14ac:dyDescent="0.25">
      <c r="A2488" s="1" t="s">
        <v>7743</v>
      </c>
      <c r="B2488" s="1" t="s">
        <v>7744</v>
      </c>
      <c r="C2488" s="1" t="str">
        <f>VLOOKUP(B2488,店铺SKU信息!E:F,2,0)</f>
        <v>AGCY1031-Red Stripe-S</v>
      </c>
      <c r="D2488" s="1" t="s">
        <v>7745</v>
      </c>
      <c r="E2488" s="1" t="s">
        <v>8778</v>
      </c>
      <c r="F2488" s="1" t="s">
        <v>7352</v>
      </c>
      <c r="G2488" s="1">
        <v>12.85</v>
      </c>
      <c r="H2488" s="1">
        <v>9.65</v>
      </c>
      <c r="I2488" s="1">
        <v>0.9</v>
      </c>
      <c r="J2488" s="1" t="s">
        <v>7353</v>
      </c>
      <c r="K2488" s="1">
        <v>0.35</v>
      </c>
      <c r="L2488" s="1" t="s">
        <v>7354</v>
      </c>
      <c r="M2488" s="1">
        <v>6.4600000000000005E-2</v>
      </c>
      <c r="N2488" s="1" t="s">
        <v>7355</v>
      </c>
      <c r="O2488" s="1" t="s">
        <v>7356</v>
      </c>
      <c r="P2488" s="1">
        <v>4</v>
      </c>
      <c r="Q2488" s="1">
        <v>0</v>
      </c>
      <c r="R2488" s="1">
        <v>0.25829999999999997</v>
      </c>
      <c r="S2488" s="38">
        <v>43678</v>
      </c>
      <c r="T2488" s="1">
        <v>0.69</v>
      </c>
      <c r="U2488" s="1" t="s">
        <v>7357</v>
      </c>
      <c r="V2488" s="1">
        <v>0.17829999999999999</v>
      </c>
      <c r="W2488" s="1" t="s">
        <v>7358</v>
      </c>
      <c r="X2488" s="1" t="b">
        <v>0</v>
      </c>
      <c r="Y2488" s="1" t="b">
        <v>0</v>
      </c>
    </row>
    <row r="2489" spans="1:25" x14ac:dyDescent="0.25">
      <c r="A2489" s="1" t="s">
        <v>7416</v>
      </c>
      <c r="B2489" s="1" t="s">
        <v>7417</v>
      </c>
      <c r="C2489" s="1" t="str">
        <f>VLOOKUP(B2489,店铺SKU信息!E:F,2,0)</f>
        <v>AGM4896-Burgundy-2XL</v>
      </c>
      <c r="D2489" s="1" t="s">
        <v>2711</v>
      </c>
      <c r="E2489" s="1" t="s">
        <v>8778</v>
      </c>
      <c r="F2489" s="1" t="s">
        <v>7352</v>
      </c>
      <c r="G2489" s="1">
        <v>13.69</v>
      </c>
      <c r="H2489" s="1">
        <v>3.9</v>
      </c>
      <c r="I2489" s="1">
        <v>2.1</v>
      </c>
      <c r="J2489" s="1" t="s">
        <v>7353</v>
      </c>
      <c r="K2489" s="1">
        <v>1.05</v>
      </c>
      <c r="L2489" s="1" t="s">
        <v>7354</v>
      </c>
      <c r="M2489" s="1">
        <v>6.4799999999999996E-2</v>
      </c>
      <c r="N2489" s="1" t="s">
        <v>7355</v>
      </c>
      <c r="O2489" s="1" t="s">
        <v>7356</v>
      </c>
      <c r="P2489" s="1">
        <v>1.45</v>
      </c>
      <c r="Q2489" s="1">
        <v>0</v>
      </c>
      <c r="R2489" s="1">
        <v>9.4100000000000003E-2</v>
      </c>
      <c r="S2489" s="38">
        <v>43678</v>
      </c>
      <c r="T2489" s="1">
        <v>0.69</v>
      </c>
      <c r="U2489" s="1" t="s">
        <v>7357</v>
      </c>
      <c r="V2489" s="1">
        <v>6.4899999999999999E-2</v>
      </c>
      <c r="W2489" s="1" t="s">
        <v>7358</v>
      </c>
      <c r="X2489" s="1" t="b">
        <v>0</v>
      </c>
      <c r="Y2489" s="1" t="b">
        <v>0</v>
      </c>
    </row>
    <row r="2490" spans="1:25" x14ac:dyDescent="0.25">
      <c r="A2490" s="1" t="s">
        <v>8194</v>
      </c>
      <c r="B2490" s="1" t="s">
        <v>8195</v>
      </c>
      <c r="C2490" s="1" t="str">
        <f>VLOOKUP(B2490,店铺SKU信息!E:F,2,0)</f>
        <v>AGM42566-Purple-4XL</v>
      </c>
      <c r="D2490" s="1" t="s">
        <v>8196</v>
      </c>
      <c r="E2490" s="1" t="s">
        <v>8778</v>
      </c>
      <c r="F2490" s="1" t="s">
        <v>7352</v>
      </c>
      <c r="G2490" s="1">
        <v>10.5</v>
      </c>
      <c r="H2490" s="1">
        <v>3.8</v>
      </c>
      <c r="I2490" s="1">
        <v>2.2999999999999998</v>
      </c>
      <c r="J2490" s="1" t="s">
        <v>7353</v>
      </c>
      <c r="K2490" s="1">
        <v>0.6</v>
      </c>
      <c r="L2490" s="1" t="s">
        <v>7354</v>
      </c>
      <c r="M2490" s="1">
        <v>5.3100000000000001E-2</v>
      </c>
      <c r="N2490" s="1" t="s">
        <v>7355</v>
      </c>
      <c r="O2490" s="1" t="s">
        <v>7356</v>
      </c>
      <c r="P2490" s="1">
        <v>2.13</v>
      </c>
      <c r="Q2490" s="1">
        <v>0</v>
      </c>
      <c r="R2490" s="1">
        <v>0.11310000000000001</v>
      </c>
      <c r="S2490" s="38">
        <v>43678</v>
      </c>
      <c r="T2490" s="1">
        <v>0.69</v>
      </c>
      <c r="U2490" s="1" t="s">
        <v>7357</v>
      </c>
      <c r="V2490" s="1">
        <v>7.8E-2</v>
      </c>
      <c r="W2490" s="1" t="s">
        <v>7358</v>
      </c>
      <c r="X2490" s="1" t="b">
        <v>0</v>
      </c>
      <c r="Y2490" s="1" t="b">
        <v>0</v>
      </c>
    </row>
    <row r="2491" spans="1:25" x14ac:dyDescent="0.25">
      <c r="A2491" s="1" t="s">
        <v>7737</v>
      </c>
      <c r="B2491" s="1" t="s">
        <v>7738</v>
      </c>
      <c r="C2491" s="1" t="str">
        <f>VLOOKUP(B2491,店铺SKU信息!E:F,2,0)</f>
        <v>AGM42544-Burgundy-XL</v>
      </c>
      <c r="D2491" s="1" t="s">
        <v>7739</v>
      </c>
      <c r="E2491" s="1" t="s">
        <v>8778</v>
      </c>
      <c r="F2491" s="1" t="s">
        <v>7352</v>
      </c>
      <c r="G2491" s="1">
        <v>12.8</v>
      </c>
      <c r="H2491" s="1">
        <v>6</v>
      </c>
      <c r="I2491" s="1">
        <v>2.4</v>
      </c>
      <c r="J2491" s="1" t="s">
        <v>7353</v>
      </c>
      <c r="K2491" s="1">
        <v>0.6</v>
      </c>
      <c r="L2491" s="1" t="s">
        <v>7354</v>
      </c>
      <c r="M2491" s="1">
        <v>0.1066</v>
      </c>
      <c r="N2491" s="1" t="s">
        <v>7355</v>
      </c>
      <c r="O2491" s="1" t="s">
        <v>7356</v>
      </c>
      <c r="P2491" s="1">
        <v>3</v>
      </c>
      <c r="Q2491" s="1">
        <v>0</v>
      </c>
      <c r="R2491" s="1">
        <v>0.31969999999999998</v>
      </c>
      <c r="S2491" s="38">
        <v>43678</v>
      </c>
      <c r="T2491" s="1">
        <v>0.69</v>
      </c>
      <c r="U2491" s="1" t="s">
        <v>7357</v>
      </c>
      <c r="V2491" s="1">
        <v>0.22059999999999999</v>
      </c>
      <c r="W2491" s="1" t="s">
        <v>7358</v>
      </c>
      <c r="X2491" s="1" t="b">
        <v>0</v>
      </c>
      <c r="Y2491" s="1" t="b">
        <v>0</v>
      </c>
    </row>
    <row r="2492" spans="1:25" x14ac:dyDescent="0.25">
      <c r="A2492" s="1" t="s">
        <v>7746</v>
      </c>
      <c r="B2492" s="1" t="s">
        <v>7747</v>
      </c>
      <c r="C2492" s="1" t="str">
        <f>VLOOKUP(B2492,店铺SKU信息!E:F,2,0)</f>
        <v>AGCY4063-Gray-XL</v>
      </c>
      <c r="D2492" s="1" t="s">
        <v>7748</v>
      </c>
      <c r="E2492" s="1" t="s">
        <v>8778</v>
      </c>
      <c r="F2492" s="1" t="s">
        <v>7352</v>
      </c>
      <c r="G2492" s="1">
        <v>13.07</v>
      </c>
      <c r="H2492" s="1">
        <v>10.28</v>
      </c>
      <c r="I2492" s="1">
        <v>0.79</v>
      </c>
      <c r="J2492" s="1" t="s">
        <v>7353</v>
      </c>
      <c r="K2492" s="1">
        <v>0.2</v>
      </c>
      <c r="L2492" s="1" t="s">
        <v>7354</v>
      </c>
      <c r="M2492" s="1">
        <v>6.1400000000000003E-2</v>
      </c>
      <c r="N2492" s="1" t="s">
        <v>7355</v>
      </c>
      <c r="O2492" s="1" t="s">
        <v>7356</v>
      </c>
      <c r="P2492" s="1">
        <v>5</v>
      </c>
      <c r="Q2492" s="1">
        <v>0</v>
      </c>
      <c r="R2492" s="1">
        <v>0.30709999999999998</v>
      </c>
      <c r="S2492" s="38">
        <v>43678</v>
      </c>
      <c r="T2492" s="1">
        <v>0.69</v>
      </c>
      <c r="U2492" s="1" t="s">
        <v>7357</v>
      </c>
      <c r="V2492" s="1">
        <v>0.21190000000000001</v>
      </c>
      <c r="W2492" s="1" t="s">
        <v>7358</v>
      </c>
      <c r="X2492" s="1" t="b">
        <v>0</v>
      </c>
      <c r="Y2492" s="1" t="b">
        <v>0</v>
      </c>
    </row>
    <row r="2493" spans="1:25" x14ac:dyDescent="0.25">
      <c r="A2493" s="1" t="s">
        <v>7840</v>
      </c>
      <c r="B2493" s="1" t="s">
        <v>7841</v>
      </c>
      <c r="C2493" s="1" t="str">
        <f>VLOOKUP(B2493,店铺SKU信息!E:F,2,0)</f>
        <v>AGCY1031-Red Stripe-M</v>
      </c>
      <c r="D2493" s="1" t="s">
        <v>7842</v>
      </c>
      <c r="E2493" s="1" t="s">
        <v>8778</v>
      </c>
      <c r="F2493" s="1" t="s">
        <v>7352</v>
      </c>
      <c r="G2493" s="1">
        <v>11.95</v>
      </c>
      <c r="H2493" s="1">
        <v>9.25</v>
      </c>
      <c r="I2493" s="1">
        <v>2.2000000000000002</v>
      </c>
      <c r="J2493" s="1" t="s">
        <v>7353</v>
      </c>
      <c r="K2493" s="1">
        <v>0.35</v>
      </c>
      <c r="L2493" s="1" t="s">
        <v>7354</v>
      </c>
      <c r="M2493" s="1">
        <v>0.14069999999999999</v>
      </c>
      <c r="N2493" s="1" t="s">
        <v>7355</v>
      </c>
      <c r="O2493" s="1" t="s">
        <v>7356</v>
      </c>
      <c r="P2493" s="1">
        <v>3</v>
      </c>
      <c r="Q2493" s="1">
        <v>0</v>
      </c>
      <c r="R2493" s="1">
        <v>0.42220000000000002</v>
      </c>
      <c r="S2493" s="38">
        <v>43678</v>
      </c>
      <c r="T2493" s="1">
        <v>0.69</v>
      </c>
      <c r="U2493" s="1" t="s">
        <v>7357</v>
      </c>
      <c r="V2493" s="1">
        <v>0.2913</v>
      </c>
      <c r="W2493" s="1" t="s">
        <v>7358</v>
      </c>
      <c r="X2493" s="1" t="b">
        <v>0</v>
      </c>
      <c r="Y2493" s="1" t="b">
        <v>0</v>
      </c>
    </row>
    <row r="2494" spans="1:25" x14ac:dyDescent="0.25">
      <c r="A2494" s="1" t="s">
        <v>8642</v>
      </c>
      <c r="B2494" s="1" t="s">
        <v>8643</v>
      </c>
      <c r="C2494" s="1" t="str">
        <f>VLOOKUP(B2494,店铺SKU信息!E:F,2,0)</f>
        <v>AGCY4064-Gray-S</v>
      </c>
      <c r="D2494" s="1" t="s">
        <v>8644</v>
      </c>
      <c r="E2494" s="1" t="s">
        <v>8778</v>
      </c>
      <c r="F2494" s="1" t="s">
        <v>7352</v>
      </c>
      <c r="G2494" s="1">
        <v>12.25</v>
      </c>
      <c r="H2494" s="1">
        <v>9.65</v>
      </c>
      <c r="I2494" s="1">
        <v>1.8</v>
      </c>
      <c r="J2494" s="1" t="s">
        <v>7353</v>
      </c>
      <c r="K2494" s="1">
        <v>0.51</v>
      </c>
      <c r="L2494" s="1" t="s">
        <v>7354</v>
      </c>
      <c r="M2494" s="1">
        <v>0.1231</v>
      </c>
      <c r="N2494" s="1" t="s">
        <v>7355</v>
      </c>
      <c r="O2494" s="1" t="s">
        <v>7356</v>
      </c>
      <c r="P2494" s="1">
        <v>0.57999999999999996</v>
      </c>
      <c r="Q2494" s="1">
        <v>0.16</v>
      </c>
      <c r="R2494" s="1">
        <v>5.16E-2</v>
      </c>
      <c r="S2494" s="38">
        <v>43678</v>
      </c>
      <c r="T2494" s="1">
        <v>0.69</v>
      </c>
      <c r="U2494" s="1" t="s">
        <v>7357</v>
      </c>
      <c r="V2494" s="1">
        <v>3.56E-2</v>
      </c>
      <c r="W2494" s="1" t="s">
        <v>7358</v>
      </c>
      <c r="X2494" s="1" t="b">
        <v>0</v>
      </c>
      <c r="Y2494" s="1" t="b">
        <v>0</v>
      </c>
    </row>
    <row r="2495" spans="1:25" x14ac:dyDescent="0.25">
      <c r="A2495" s="1" t="s">
        <v>7713</v>
      </c>
      <c r="B2495" s="1" t="s">
        <v>7714</v>
      </c>
      <c r="C2495" s="1" t="str">
        <f>VLOOKUP(B2495,店铺SKU信息!E:F,2,0)</f>
        <v>AGCY6715-White-M</v>
      </c>
      <c r="D2495" s="1" t="s">
        <v>3419</v>
      </c>
      <c r="E2495" s="1" t="s">
        <v>8778</v>
      </c>
      <c r="F2495" s="1" t="s">
        <v>7352</v>
      </c>
      <c r="G2495" s="1">
        <v>11.85</v>
      </c>
      <c r="H2495" s="1">
        <v>10</v>
      </c>
      <c r="I2495" s="1">
        <v>1.5</v>
      </c>
      <c r="J2495" s="1" t="s">
        <v>7353</v>
      </c>
      <c r="K2495" s="1">
        <v>0.57999999999999996</v>
      </c>
      <c r="L2495" s="1" t="s">
        <v>7354</v>
      </c>
      <c r="M2495" s="1">
        <v>0.1028</v>
      </c>
      <c r="N2495" s="1" t="s">
        <v>7355</v>
      </c>
      <c r="O2495" s="1" t="s">
        <v>7356</v>
      </c>
      <c r="P2495" s="1">
        <v>1.1299999999999999</v>
      </c>
      <c r="Q2495" s="1">
        <v>0.06</v>
      </c>
      <c r="R2495" s="1">
        <v>0.1094</v>
      </c>
      <c r="S2495" s="38">
        <v>43678</v>
      </c>
      <c r="T2495" s="1">
        <v>0.69</v>
      </c>
      <c r="U2495" s="1" t="s">
        <v>7357</v>
      </c>
      <c r="V2495" s="1">
        <v>7.5499999999999998E-2</v>
      </c>
      <c r="W2495" s="1" t="s">
        <v>7358</v>
      </c>
      <c r="X2495" s="1" t="b">
        <v>0</v>
      </c>
      <c r="Y2495" s="1" t="b">
        <v>0</v>
      </c>
    </row>
    <row r="2496" spans="1:25" x14ac:dyDescent="0.25">
      <c r="A2496" s="1" t="s">
        <v>7440</v>
      </c>
      <c r="B2496" s="1" t="s">
        <v>7441</v>
      </c>
      <c r="C2496" s="1" t="str">
        <f>VLOOKUP(B2496,店铺SKU信息!E:F,2,0)</f>
        <v>AGM48999-Blue-3XL</v>
      </c>
      <c r="D2496" s="1" t="s">
        <v>5208</v>
      </c>
      <c r="E2496" s="1" t="s">
        <v>8778</v>
      </c>
      <c r="F2496" s="1" t="s">
        <v>7352</v>
      </c>
      <c r="G2496" s="1">
        <v>11.7</v>
      </c>
      <c r="H2496" s="1">
        <v>9.5</v>
      </c>
      <c r="I2496" s="1">
        <v>1.7</v>
      </c>
      <c r="J2496" s="1" t="s">
        <v>7353</v>
      </c>
      <c r="K2496" s="1">
        <v>0.9</v>
      </c>
      <c r="L2496" s="1" t="s">
        <v>7354</v>
      </c>
      <c r="M2496" s="1">
        <v>0.1091</v>
      </c>
      <c r="N2496" s="1" t="s">
        <v>7355</v>
      </c>
      <c r="O2496" s="1" t="s">
        <v>7356</v>
      </c>
      <c r="P2496" s="1">
        <v>6.1</v>
      </c>
      <c r="Q2496" s="1">
        <v>0</v>
      </c>
      <c r="R2496" s="1">
        <v>0.66500000000000004</v>
      </c>
      <c r="S2496" s="38">
        <v>43678</v>
      </c>
      <c r="T2496" s="1">
        <v>0.69</v>
      </c>
      <c r="U2496" s="1" t="s">
        <v>7357</v>
      </c>
      <c r="V2496" s="1">
        <v>0.45879999999999999</v>
      </c>
      <c r="W2496" s="1" t="s">
        <v>7358</v>
      </c>
      <c r="X2496" s="1" t="b">
        <v>0</v>
      </c>
      <c r="Y2496" s="1" t="b">
        <v>0</v>
      </c>
    </row>
    <row r="2497" spans="1:25" x14ac:dyDescent="0.25">
      <c r="A2497" s="1" t="s">
        <v>8149</v>
      </c>
      <c r="B2497" s="1" t="s">
        <v>8150</v>
      </c>
      <c r="C2497" s="1" t="str">
        <f>VLOOKUP(B2497,店铺SKU信息!E:F,2,0)</f>
        <v>AGM42544-Purple-3XL</v>
      </c>
      <c r="D2497" s="1" t="s">
        <v>8151</v>
      </c>
      <c r="E2497" s="1" t="s">
        <v>8778</v>
      </c>
      <c r="F2497" s="1" t="s">
        <v>7352</v>
      </c>
      <c r="G2497" s="1">
        <v>12.8</v>
      </c>
      <c r="H2497" s="1">
        <v>6</v>
      </c>
      <c r="I2497" s="1">
        <v>2.4</v>
      </c>
      <c r="J2497" s="1" t="s">
        <v>7353</v>
      </c>
      <c r="K2497" s="1">
        <v>0.6</v>
      </c>
      <c r="L2497" s="1" t="s">
        <v>7354</v>
      </c>
      <c r="M2497" s="1">
        <v>0.1066</v>
      </c>
      <c r="N2497" s="1" t="s">
        <v>7355</v>
      </c>
      <c r="O2497" s="1" t="s">
        <v>7356</v>
      </c>
      <c r="P2497" s="1">
        <v>3</v>
      </c>
      <c r="Q2497" s="1">
        <v>0</v>
      </c>
      <c r="R2497" s="1">
        <v>0.31969999999999998</v>
      </c>
      <c r="S2497" s="38">
        <v>43678</v>
      </c>
      <c r="T2497" s="1">
        <v>0.69</v>
      </c>
      <c r="U2497" s="1" t="s">
        <v>7357</v>
      </c>
      <c r="V2497" s="1">
        <v>0.22059999999999999</v>
      </c>
      <c r="W2497" s="1" t="s">
        <v>7358</v>
      </c>
      <c r="X2497" s="1" t="b">
        <v>0</v>
      </c>
      <c r="Y2497" s="1" t="b">
        <v>0</v>
      </c>
    </row>
    <row r="2498" spans="1:25" x14ac:dyDescent="0.25">
      <c r="A2498" s="1" t="s">
        <v>7428</v>
      </c>
      <c r="B2498" s="1" t="s">
        <v>7429</v>
      </c>
      <c r="C2498" s="1" t="str">
        <f>VLOOKUP(B2498,店铺SKU信息!E:F,2,0)</f>
        <v>AGM48999-Purple-3XL</v>
      </c>
      <c r="D2498" s="1" t="s">
        <v>2926</v>
      </c>
      <c r="E2498" s="1" t="s">
        <v>8778</v>
      </c>
      <c r="F2498" s="1" t="s">
        <v>7352</v>
      </c>
      <c r="G2498" s="1">
        <v>11.7</v>
      </c>
      <c r="H2498" s="1">
        <v>9.5</v>
      </c>
      <c r="I2498" s="1">
        <v>1.7</v>
      </c>
      <c r="J2498" s="1" t="s">
        <v>7353</v>
      </c>
      <c r="K2498" s="1">
        <v>0.9</v>
      </c>
      <c r="L2498" s="1" t="s">
        <v>7354</v>
      </c>
      <c r="M2498" s="1">
        <v>0.1091</v>
      </c>
      <c r="N2498" s="1" t="s">
        <v>7355</v>
      </c>
      <c r="O2498" s="1" t="s">
        <v>7356</v>
      </c>
      <c r="P2498" s="1">
        <v>0.48</v>
      </c>
      <c r="Q2498" s="1">
        <v>0</v>
      </c>
      <c r="R2498" s="1">
        <v>5.28E-2</v>
      </c>
      <c r="S2498" s="38">
        <v>43678</v>
      </c>
      <c r="T2498" s="1">
        <v>0.69</v>
      </c>
      <c r="U2498" s="1" t="s">
        <v>7357</v>
      </c>
      <c r="V2498" s="1">
        <v>3.6400000000000002E-2</v>
      </c>
      <c r="W2498" s="1" t="s">
        <v>7358</v>
      </c>
      <c r="X2498" s="1" t="b">
        <v>0</v>
      </c>
      <c r="Y2498" s="1" t="b">
        <v>0</v>
      </c>
    </row>
    <row r="2499" spans="1:25" x14ac:dyDescent="0.25">
      <c r="A2499" s="1" t="s">
        <v>8139</v>
      </c>
      <c r="B2499" s="1" t="s">
        <v>8140</v>
      </c>
      <c r="C2499" s="1" t="str">
        <f>VLOOKUP(B2499,店铺SKU信息!E:F,2,0)</f>
        <v>AGM42544-Purple-2XL</v>
      </c>
      <c r="D2499" s="1" t="s">
        <v>2968</v>
      </c>
      <c r="E2499" s="1" t="s">
        <v>8778</v>
      </c>
      <c r="F2499" s="1" t="s">
        <v>7352</v>
      </c>
      <c r="G2499" s="1">
        <v>12.8</v>
      </c>
      <c r="H2499" s="1">
        <v>6</v>
      </c>
      <c r="I2499" s="1">
        <v>2.4</v>
      </c>
      <c r="J2499" s="1" t="s">
        <v>7353</v>
      </c>
      <c r="K2499" s="1">
        <v>0.6</v>
      </c>
      <c r="L2499" s="1" t="s">
        <v>7354</v>
      </c>
      <c r="M2499" s="1">
        <v>0.1066</v>
      </c>
      <c r="N2499" s="1" t="s">
        <v>7355</v>
      </c>
      <c r="O2499" s="1" t="s">
        <v>7356</v>
      </c>
      <c r="P2499" s="1">
        <v>3</v>
      </c>
      <c r="Q2499" s="1">
        <v>0</v>
      </c>
      <c r="R2499" s="1">
        <v>0.31969999999999998</v>
      </c>
      <c r="S2499" s="38">
        <v>43678</v>
      </c>
      <c r="T2499" s="1">
        <v>0.69</v>
      </c>
      <c r="U2499" s="1" t="s">
        <v>7357</v>
      </c>
      <c r="V2499" s="1">
        <v>0.22059999999999999</v>
      </c>
      <c r="W2499" s="1" t="s">
        <v>7358</v>
      </c>
      <c r="X2499" s="1" t="b">
        <v>0</v>
      </c>
      <c r="Y2499" s="1" t="b">
        <v>0</v>
      </c>
    </row>
    <row r="2500" spans="1:25" x14ac:dyDescent="0.25">
      <c r="A2500" s="1" t="s">
        <v>7758</v>
      </c>
      <c r="B2500" s="1" t="s">
        <v>7759</v>
      </c>
      <c r="C2500" s="1" t="str">
        <f>VLOOKUP(B2500,店铺SKU信息!E:F,2,0)</f>
        <v>AGCY6812-Yellow-L</v>
      </c>
      <c r="D2500" s="1" t="s">
        <v>7760</v>
      </c>
      <c r="E2500" s="1" t="s">
        <v>8778</v>
      </c>
      <c r="F2500" s="1" t="s">
        <v>7352</v>
      </c>
      <c r="G2500" s="1">
        <v>13.07</v>
      </c>
      <c r="H2500" s="1">
        <v>10.28</v>
      </c>
      <c r="I2500" s="1">
        <v>0.79</v>
      </c>
      <c r="J2500" s="1" t="s">
        <v>7353</v>
      </c>
      <c r="K2500" s="1">
        <v>0.2</v>
      </c>
      <c r="L2500" s="1" t="s">
        <v>7354</v>
      </c>
      <c r="M2500" s="1">
        <v>6.1400000000000003E-2</v>
      </c>
      <c r="N2500" s="1" t="s">
        <v>7355</v>
      </c>
      <c r="O2500" s="1" t="s">
        <v>7356</v>
      </c>
      <c r="P2500" s="1">
        <v>0.57999999999999996</v>
      </c>
      <c r="Q2500" s="1">
        <v>0.16</v>
      </c>
      <c r="R2500" s="1">
        <v>2.58E-2</v>
      </c>
      <c r="S2500" s="38">
        <v>43678</v>
      </c>
      <c r="T2500" s="1">
        <v>0.69</v>
      </c>
      <c r="U2500" s="1" t="s">
        <v>7357</v>
      </c>
      <c r="V2500" s="1">
        <v>1.78E-2</v>
      </c>
      <c r="W2500" s="1" t="s">
        <v>7358</v>
      </c>
      <c r="X2500" s="1" t="b">
        <v>0</v>
      </c>
      <c r="Y2500" s="1" t="b">
        <v>0</v>
      </c>
    </row>
    <row r="2501" spans="1:25" x14ac:dyDescent="0.25">
      <c r="A2501" s="1" t="s">
        <v>7999</v>
      </c>
      <c r="B2501" s="1" t="s">
        <v>8000</v>
      </c>
      <c r="C2501" s="1" t="str">
        <f>VLOOKUP(B2501,店铺SKU信息!E:F,2,0)</f>
        <v>AGCY6706-Black-S</v>
      </c>
      <c r="D2501" s="1" t="s">
        <v>8001</v>
      </c>
      <c r="E2501" s="1" t="s">
        <v>8778</v>
      </c>
      <c r="F2501" s="1" t="s">
        <v>7352</v>
      </c>
      <c r="G2501" s="1">
        <v>12.25</v>
      </c>
      <c r="H2501" s="1">
        <v>9.65</v>
      </c>
      <c r="I2501" s="1">
        <v>1.8</v>
      </c>
      <c r="J2501" s="1" t="s">
        <v>7353</v>
      </c>
      <c r="K2501" s="1">
        <v>0.51</v>
      </c>
      <c r="L2501" s="1" t="s">
        <v>7354</v>
      </c>
      <c r="M2501" s="1">
        <v>0.1231</v>
      </c>
      <c r="N2501" s="1" t="s">
        <v>7355</v>
      </c>
      <c r="O2501" s="1" t="s">
        <v>7356</v>
      </c>
      <c r="P2501" s="1">
        <v>0.28999999999999998</v>
      </c>
      <c r="Q2501" s="1">
        <v>0</v>
      </c>
      <c r="R2501" s="1">
        <v>3.5700000000000003E-2</v>
      </c>
      <c r="S2501" s="38">
        <v>43678</v>
      </c>
      <c r="T2501" s="1">
        <v>0.69</v>
      </c>
      <c r="U2501" s="1" t="s">
        <v>7357</v>
      </c>
      <c r="V2501" s="1">
        <v>2.47E-2</v>
      </c>
      <c r="W2501" s="1" t="s">
        <v>7358</v>
      </c>
      <c r="X2501" s="1" t="b">
        <v>0</v>
      </c>
      <c r="Y2501" s="1" t="b">
        <v>0</v>
      </c>
    </row>
    <row r="2502" spans="1:25" x14ac:dyDescent="0.25">
      <c r="A2502" s="1" t="s">
        <v>7403</v>
      </c>
      <c r="B2502" s="1" t="s">
        <v>7404</v>
      </c>
      <c r="C2502" s="1" t="str">
        <f>VLOOKUP(B2502,店铺SKU信息!E:F,2,0)</f>
        <v>AGM4896-Red-4XL</v>
      </c>
      <c r="D2502" s="1" t="s">
        <v>2862</v>
      </c>
      <c r="E2502" s="1" t="s">
        <v>8778</v>
      </c>
      <c r="F2502" s="1" t="s">
        <v>7352</v>
      </c>
      <c r="G2502" s="1">
        <v>13.7</v>
      </c>
      <c r="H2502" s="1">
        <v>3.9</v>
      </c>
      <c r="I2502" s="1">
        <v>2.1</v>
      </c>
      <c r="J2502" s="1" t="s">
        <v>7353</v>
      </c>
      <c r="K2502" s="1">
        <v>1.05</v>
      </c>
      <c r="L2502" s="1" t="s">
        <v>7354</v>
      </c>
      <c r="M2502" s="1">
        <v>6.4799999999999996E-2</v>
      </c>
      <c r="N2502" s="1" t="s">
        <v>7355</v>
      </c>
      <c r="O2502" s="1" t="s">
        <v>7356</v>
      </c>
      <c r="P2502" s="1">
        <v>1.74</v>
      </c>
      <c r="Q2502" s="1">
        <v>0</v>
      </c>
      <c r="R2502" s="1">
        <v>0.1129</v>
      </c>
      <c r="S2502" s="38">
        <v>43678</v>
      </c>
      <c r="T2502" s="1">
        <v>0.69</v>
      </c>
      <c r="U2502" s="1" t="s">
        <v>7357</v>
      </c>
      <c r="V2502" s="1">
        <v>7.7899999999999997E-2</v>
      </c>
      <c r="W2502" s="1" t="s">
        <v>7358</v>
      </c>
      <c r="X2502" s="1" t="b">
        <v>0</v>
      </c>
      <c r="Y2502" s="1" t="b">
        <v>0</v>
      </c>
    </row>
    <row r="2503" spans="1:25" x14ac:dyDescent="0.25">
      <c r="A2503" s="1" t="s">
        <v>7798</v>
      </c>
      <c r="B2503" s="1" t="s">
        <v>7799</v>
      </c>
      <c r="C2503" s="1" t="str">
        <f>VLOOKUP(B2503,店铺SKU信息!E:F,2,0)</f>
        <v>AGM42544-Burgundy-3XL</v>
      </c>
      <c r="D2503" s="1" t="s">
        <v>7800</v>
      </c>
      <c r="E2503" s="1" t="s">
        <v>8778</v>
      </c>
      <c r="F2503" s="1" t="s">
        <v>7352</v>
      </c>
      <c r="G2503" s="1">
        <v>12.8</v>
      </c>
      <c r="H2503" s="1">
        <v>6</v>
      </c>
      <c r="I2503" s="1">
        <v>2.4</v>
      </c>
      <c r="J2503" s="1" t="s">
        <v>7353</v>
      </c>
      <c r="K2503" s="1">
        <v>0.6</v>
      </c>
      <c r="L2503" s="1" t="s">
        <v>7354</v>
      </c>
      <c r="M2503" s="1">
        <v>0.1066</v>
      </c>
      <c r="N2503" s="1" t="s">
        <v>7355</v>
      </c>
      <c r="O2503" s="1" t="s">
        <v>7356</v>
      </c>
      <c r="P2503" s="1">
        <v>3</v>
      </c>
      <c r="Q2503" s="1">
        <v>0</v>
      </c>
      <c r="R2503" s="1">
        <v>0.31969999999999998</v>
      </c>
      <c r="S2503" s="38">
        <v>43678</v>
      </c>
      <c r="T2503" s="1">
        <v>0.69</v>
      </c>
      <c r="U2503" s="1" t="s">
        <v>7357</v>
      </c>
      <c r="V2503" s="1">
        <v>0.22059999999999999</v>
      </c>
      <c r="W2503" s="1" t="s">
        <v>7358</v>
      </c>
      <c r="X2503" s="1" t="b">
        <v>0</v>
      </c>
      <c r="Y2503" s="1" t="b">
        <v>0</v>
      </c>
    </row>
    <row r="2504" spans="1:25" x14ac:dyDescent="0.25">
      <c r="A2504" s="1" t="s">
        <v>7644</v>
      </c>
      <c r="B2504" s="1" t="s">
        <v>7645</v>
      </c>
      <c r="C2504" s="1" t="str">
        <f>VLOOKUP(B2504,店铺SKU信息!E:F,2,0)</f>
        <v>AGCY4063-Blue-XL</v>
      </c>
      <c r="D2504" s="1" t="s">
        <v>7646</v>
      </c>
      <c r="E2504" s="1" t="s">
        <v>8778</v>
      </c>
      <c r="F2504" s="1" t="s">
        <v>7352</v>
      </c>
      <c r="G2504" s="1">
        <v>13.07</v>
      </c>
      <c r="H2504" s="1">
        <v>10.28</v>
      </c>
      <c r="I2504" s="1">
        <v>0.79</v>
      </c>
      <c r="J2504" s="1" t="s">
        <v>7353</v>
      </c>
      <c r="K2504" s="1">
        <v>0.2</v>
      </c>
      <c r="L2504" s="1" t="s">
        <v>7354</v>
      </c>
      <c r="M2504" s="1">
        <v>6.1400000000000003E-2</v>
      </c>
      <c r="N2504" s="1" t="s">
        <v>7355</v>
      </c>
      <c r="O2504" s="1" t="s">
        <v>7356</v>
      </c>
      <c r="P2504" s="1">
        <v>5</v>
      </c>
      <c r="Q2504" s="1">
        <v>0</v>
      </c>
      <c r="R2504" s="1">
        <v>0.30709999999999998</v>
      </c>
      <c r="S2504" s="38">
        <v>43678</v>
      </c>
      <c r="T2504" s="1">
        <v>0.69</v>
      </c>
      <c r="U2504" s="1" t="s">
        <v>7357</v>
      </c>
      <c r="V2504" s="1">
        <v>0.21190000000000001</v>
      </c>
      <c r="W2504" s="1" t="s">
        <v>7358</v>
      </c>
      <c r="X2504" s="1" t="b">
        <v>0</v>
      </c>
      <c r="Y2504" s="1" t="b">
        <v>0</v>
      </c>
    </row>
    <row r="2505" spans="1:25" x14ac:dyDescent="0.25">
      <c r="A2505" s="1" t="s">
        <v>8215</v>
      </c>
      <c r="B2505" s="1" t="s">
        <v>8216</v>
      </c>
      <c r="C2505" s="1" t="str">
        <f>VLOOKUP(B2505,店铺SKU信息!E:F,2,0)</f>
        <v>AGCY6749-White-XL</v>
      </c>
      <c r="D2505" s="1" t="s">
        <v>4679</v>
      </c>
      <c r="E2505" s="1" t="s">
        <v>8778</v>
      </c>
      <c r="F2505" s="1" t="s">
        <v>7352</v>
      </c>
      <c r="G2505" s="1">
        <v>13.07</v>
      </c>
      <c r="H2505" s="1">
        <v>10.28</v>
      </c>
      <c r="I2505" s="1">
        <v>0.79</v>
      </c>
      <c r="J2505" s="1" t="s">
        <v>7353</v>
      </c>
      <c r="K2505" s="1">
        <v>0.2</v>
      </c>
      <c r="L2505" s="1" t="s">
        <v>7354</v>
      </c>
      <c r="M2505" s="1">
        <v>6.1400000000000003E-2</v>
      </c>
      <c r="N2505" s="1" t="s">
        <v>7355</v>
      </c>
      <c r="O2505" s="1" t="s">
        <v>7356</v>
      </c>
      <c r="P2505" s="1">
        <v>0.26</v>
      </c>
      <c r="Q2505" s="1">
        <v>0</v>
      </c>
      <c r="R2505" s="1">
        <v>1.5900000000000001E-2</v>
      </c>
      <c r="S2505" s="38">
        <v>43678</v>
      </c>
      <c r="T2505" s="1">
        <v>0.69</v>
      </c>
      <c r="U2505" s="1" t="s">
        <v>7357</v>
      </c>
      <c r="V2505" s="1">
        <v>1.09E-2</v>
      </c>
      <c r="W2505" s="1" t="s">
        <v>7358</v>
      </c>
      <c r="X2505" s="1" t="b">
        <v>0</v>
      </c>
      <c r="Y2505" s="1" t="b">
        <v>0</v>
      </c>
    </row>
    <row r="2506" spans="1:25" x14ac:dyDescent="0.25">
      <c r="A2506" s="1" t="s">
        <v>7755</v>
      </c>
      <c r="B2506" s="1" t="s">
        <v>7756</v>
      </c>
      <c r="C2506" s="1" t="str">
        <f>VLOOKUP(B2506,店铺SKU信息!E:F,2,0)</f>
        <v>AGCY49211-Black-XL</v>
      </c>
      <c r="D2506" s="1" t="s">
        <v>7757</v>
      </c>
      <c r="E2506" s="1" t="s">
        <v>8778</v>
      </c>
      <c r="F2506" s="1" t="s">
        <v>7352</v>
      </c>
      <c r="G2506" s="1">
        <v>12.65</v>
      </c>
      <c r="H2506" s="1">
        <v>11.15</v>
      </c>
      <c r="I2506" s="1">
        <v>1.55</v>
      </c>
      <c r="J2506" s="1" t="s">
        <v>7353</v>
      </c>
      <c r="K2506" s="1">
        <v>0.61</v>
      </c>
      <c r="L2506" s="1" t="s">
        <v>7354</v>
      </c>
      <c r="M2506" s="1">
        <v>0.1265</v>
      </c>
      <c r="N2506" s="1" t="s">
        <v>7355</v>
      </c>
      <c r="O2506" s="1" t="s">
        <v>7356</v>
      </c>
      <c r="P2506" s="1">
        <v>1.23</v>
      </c>
      <c r="Q2506" s="1">
        <v>0.39</v>
      </c>
      <c r="R2506" s="1">
        <v>0.1061</v>
      </c>
      <c r="S2506" s="38">
        <v>43678</v>
      </c>
      <c r="T2506" s="1">
        <v>0.69</v>
      </c>
      <c r="U2506" s="1" t="s">
        <v>7357</v>
      </c>
      <c r="V2506" s="1">
        <v>7.3200000000000001E-2</v>
      </c>
      <c r="W2506" s="1" t="s">
        <v>7358</v>
      </c>
      <c r="X2506" s="1" t="b">
        <v>0</v>
      </c>
      <c r="Y2506" s="1" t="b">
        <v>0</v>
      </c>
    </row>
    <row r="2507" spans="1:25" x14ac:dyDescent="0.25">
      <c r="A2507" s="1" t="s">
        <v>7578</v>
      </c>
      <c r="B2507" s="1" t="s">
        <v>7579</v>
      </c>
      <c r="C2507" s="1" t="str">
        <f>VLOOKUP(B2507,店铺SKU信息!E:F,2,0)</f>
        <v>AGCY4117-Red-L</v>
      </c>
      <c r="D2507" s="1" t="s">
        <v>7580</v>
      </c>
      <c r="E2507" s="1" t="s">
        <v>8778</v>
      </c>
      <c r="F2507" s="1" t="s">
        <v>7352</v>
      </c>
      <c r="G2507" s="1">
        <v>11.96</v>
      </c>
      <c r="H2507" s="1">
        <v>9.2100000000000009</v>
      </c>
      <c r="I2507" s="1">
        <v>1.38</v>
      </c>
      <c r="J2507" s="1" t="s">
        <v>7353</v>
      </c>
      <c r="K2507" s="1">
        <v>0.24</v>
      </c>
      <c r="L2507" s="1" t="s">
        <v>7354</v>
      </c>
      <c r="M2507" s="1">
        <v>8.7900000000000006E-2</v>
      </c>
      <c r="N2507" s="1" t="s">
        <v>7355</v>
      </c>
      <c r="O2507" s="1" t="s">
        <v>7356</v>
      </c>
      <c r="P2507" s="1">
        <v>0.57999999999999996</v>
      </c>
      <c r="Q2507" s="1">
        <v>0.16</v>
      </c>
      <c r="R2507" s="1">
        <v>3.6799999999999999E-2</v>
      </c>
      <c r="S2507" s="38">
        <v>43678</v>
      </c>
      <c r="T2507" s="1">
        <v>0.69</v>
      </c>
      <c r="U2507" s="1" t="s">
        <v>7357</v>
      </c>
      <c r="V2507" s="1">
        <v>2.5399999999999999E-2</v>
      </c>
      <c r="W2507" s="1" t="s">
        <v>7358</v>
      </c>
      <c r="X2507" s="1" t="b">
        <v>0</v>
      </c>
      <c r="Y2507" s="1" t="b">
        <v>0</v>
      </c>
    </row>
    <row r="2508" spans="1:25" x14ac:dyDescent="0.25">
      <c r="A2508" s="1" t="s">
        <v>8580</v>
      </c>
      <c r="B2508" s="1" t="s">
        <v>8581</v>
      </c>
      <c r="C2508" s="1" t="str">
        <f>VLOOKUP(B2508,店铺SKU信息!E:F,2,0)</f>
        <v>AGCY6812-Green-XL</v>
      </c>
      <c r="D2508" s="1" t="s">
        <v>8582</v>
      </c>
      <c r="E2508" s="1" t="s">
        <v>8778</v>
      </c>
      <c r="F2508" s="1" t="s">
        <v>7352</v>
      </c>
      <c r="G2508" s="1">
        <v>13.07</v>
      </c>
      <c r="H2508" s="1">
        <v>10.28</v>
      </c>
      <c r="I2508" s="1">
        <v>0.79</v>
      </c>
      <c r="J2508" s="1" t="s">
        <v>7353</v>
      </c>
      <c r="K2508" s="1">
        <v>0.2</v>
      </c>
      <c r="L2508" s="1" t="s">
        <v>7354</v>
      </c>
      <c r="M2508" s="1">
        <v>6.1400000000000003E-2</v>
      </c>
      <c r="N2508" s="1" t="s">
        <v>7355</v>
      </c>
      <c r="O2508" s="1" t="s">
        <v>7356</v>
      </c>
      <c r="P2508" s="1">
        <v>0.97</v>
      </c>
      <c r="Q2508" s="1">
        <v>0.13</v>
      </c>
      <c r="R2508" s="1">
        <v>5.1499999999999997E-2</v>
      </c>
      <c r="S2508" s="38">
        <v>43678</v>
      </c>
      <c r="T2508" s="1">
        <v>0.69</v>
      </c>
      <c r="U2508" s="1" t="s">
        <v>7357</v>
      </c>
      <c r="V2508" s="1">
        <v>3.5499999999999997E-2</v>
      </c>
      <c r="W2508" s="1" t="s">
        <v>7358</v>
      </c>
      <c r="X2508" s="1" t="b">
        <v>0</v>
      </c>
      <c r="Y2508" s="1" t="b">
        <v>0</v>
      </c>
    </row>
    <row r="2509" spans="1:25" x14ac:dyDescent="0.25">
      <c r="A2509" s="1" t="s">
        <v>8785</v>
      </c>
      <c r="B2509" s="1" t="s">
        <v>8786</v>
      </c>
      <c r="C2509" s="1" t="str">
        <f>VLOOKUP(B2509,店铺SKU信息!E:F,2,0)</f>
        <v>AGCY3919-White-L</v>
      </c>
      <c r="D2509" s="1" t="s">
        <v>8787</v>
      </c>
      <c r="E2509" s="1" t="s">
        <v>8778</v>
      </c>
      <c r="F2509" s="1" t="s">
        <v>7352</v>
      </c>
      <c r="G2509" s="1">
        <v>13.07</v>
      </c>
      <c r="H2509" s="1">
        <v>10.28</v>
      </c>
      <c r="I2509" s="1">
        <v>0.79</v>
      </c>
      <c r="J2509" s="1" t="s">
        <v>7353</v>
      </c>
      <c r="K2509" s="1">
        <v>0.2</v>
      </c>
      <c r="L2509" s="1" t="s">
        <v>7354</v>
      </c>
      <c r="M2509" s="1">
        <v>6.1400000000000003E-2</v>
      </c>
      <c r="N2509" s="1" t="s">
        <v>7355</v>
      </c>
      <c r="O2509" s="1" t="s">
        <v>7356</v>
      </c>
      <c r="P2509" s="1">
        <v>0.65</v>
      </c>
      <c r="Q2509" s="1">
        <v>0</v>
      </c>
      <c r="R2509" s="1">
        <v>3.9600000000000003E-2</v>
      </c>
      <c r="S2509" s="38">
        <v>43678</v>
      </c>
      <c r="T2509" s="1">
        <v>0.69</v>
      </c>
      <c r="U2509" s="1" t="s">
        <v>7357</v>
      </c>
      <c r="V2509" s="1">
        <v>2.7300000000000001E-2</v>
      </c>
      <c r="W2509" s="1" t="s">
        <v>7358</v>
      </c>
      <c r="X2509" s="1" t="b">
        <v>0</v>
      </c>
      <c r="Y2509" s="1" t="b">
        <v>0</v>
      </c>
    </row>
    <row r="2510" spans="1:25" x14ac:dyDescent="0.25">
      <c r="A2510" s="1" t="s">
        <v>7784</v>
      </c>
      <c r="B2510" s="1" t="s">
        <v>7785</v>
      </c>
      <c r="C2510" s="1" t="str">
        <f>VLOOKUP(B2510,店铺SKU信息!E:F,2,0)</f>
        <v>AGM42600-Burgundy-3XL</v>
      </c>
      <c r="D2510" s="1" t="s">
        <v>4432</v>
      </c>
      <c r="E2510" s="1" t="s">
        <v>8778</v>
      </c>
      <c r="F2510" s="1" t="s">
        <v>7352</v>
      </c>
      <c r="G2510" s="1">
        <v>12.85</v>
      </c>
      <c r="H2510" s="1">
        <v>9.0399999999999991</v>
      </c>
      <c r="I2510" s="1">
        <v>1.65</v>
      </c>
      <c r="J2510" s="1" t="s">
        <v>7353</v>
      </c>
      <c r="K2510" s="1">
        <v>0.45</v>
      </c>
      <c r="L2510" s="1" t="s">
        <v>7354</v>
      </c>
      <c r="M2510" s="1">
        <v>0.1109</v>
      </c>
      <c r="N2510" s="1" t="s">
        <v>7355</v>
      </c>
      <c r="O2510" s="1" t="s">
        <v>7356</v>
      </c>
      <c r="P2510" s="1">
        <v>2.1</v>
      </c>
      <c r="Q2510" s="1">
        <v>0</v>
      </c>
      <c r="R2510" s="1">
        <v>0.2324</v>
      </c>
      <c r="S2510" s="38">
        <v>43678</v>
      </c>
      <c r="T2510" s="1">
        <v>0.69</v>
      </c>
      <c r="U2510" s="1" t="s">
        <v>7357</v>
      </c>
      <c r="V2510" s="1">
        <v>0.16039999999999999</v>
      </c>
      <c r="W2510" s="1" t="s">
        <v>7358</v>
      </c>
      <c r="X2510" s="1" t="b">
        <v>0</v>
      </c>
      <c r="Y2510" s="1" t="b">
        <v>0</v>
      </c>
    </row>
    <row r="2511" spans="1:25" x14ac:dyDescent="0.25">
      <c r="A2511" s="1" t="s">
        <v>7957</v>
      </c>
      <c r="B2511" s="1" t="s">
        <v>7958</v>
      </c>
      <c r="C2511" s="1" t="str">
        <f>VLOOKUP(B2511,店铺SKU信息!E:F,2,0)</f>
        <v>AGCY6715-White-S</v>
      </c>
      <c r="D2511" s="1" t="s">
        <v>7959</v>
      </c>
      <c r="E2511" s="1" t="s">
        <v>8778</v>
      </c>
      <c r="F2511" s="1" t="s">
        <v>7352</v>
      </c>
      <c r="G2511" s="1">
        <v>11.85</v>
      </c>
      <c r="H2511" s="1">
        <v>10</v>
      </c>
      <c r="I2511" s="1">
        <v>1.5</v>
      </c>
      <c r="J2511" s="1" t="s">
        <v>7353</v>
      </c>
      <c r="K2511" s="1">
        <v>0.57999999999999996</v>
      </c>
      <c r="L2511" s="1" t="s">
        <v>7354</v>
      </c>
      <c r="M2511" s="1">
        <v>0.1028</v>
      </c>
      <c r="N2511" s="1" t="s">
        <v>7355</v>
      </c>
      <c r="O2511" s="1" t="s">
        <v>7356</v>
      </c>
      <c r="P2511" s="1">
        <v>0.45</v>
      </c>
      <c r="Q2511" s="1">
        <v>0.13</v>
      </c>
      <c r="R2511" s="1">
        <v>3.32E-2</v>
      </c>
      <c r="S2511" s="38">
        <v>43678</v>
      </c>
      <c r="T2511" s="1">
        <v>0.69</v>
      </c>
      <c r="U2511" s="1" t="s">
        <v>7357</v>
      </c>
      <c r="V2511" s="1">
        <v>2.29E-2</v>
      </c>
      <c r="W2511" s="1" t="s">
        <v>7358</v>
      </c>
      <c r="X2511" s="1" t="b">
        <v>0</v>
      </c>
      <c r="Y2511" s="1" t="b">
        <v>0</v>
      </c>
    </row>
    <row r="2512" spans="1:25" x14ac:dyDescent="0.25">
      <c r="A2512" s="1" t="s">
        <v>7889</v>
      </c>
      <c r="B2512" s="1" t="s">
        <v>7890</v>
      </c>
      <c r="C2512" s="1" t="str">
        <f>VLOOKUP(B2512,店铺SKU信息!E:F,2,0)</f>
        <v>AGM42644-Black Stripe-2XL</v>
      </c>
      <c r="D2512" s="1" t="s">
        <v>4966</v>
      </c>
      <c r="E2512" s="1" t="s">
        <v>8778</v>
      </c>
      <c r="F2512" s="1" t="s">
        <v>7352</v>
      </c>
      <c r="G2512" s="1">
        <v>12.7</v>
      </c>
      <c r="H2512" s="1">
        <v>9.9</v>
      </c>
      <c r="I2512" s="1">
        <v>0.8</v>
      </c>
      <c r="J2512" s="1" t="s">
        <v>7353</v>
      </c>
      <c r="K2512" s="1">
        <v>0.65</v>
      </c>
      <c r="L2512" s="1" t="s">
        <v>7354</v>
      </c>
      <c r="M2512" s="1">
        <v>5.8099999999999999E-2</v>
      </c>
      <c r="N2512" s="1" t="s">
        <v>7355</v>
      </c>
      <c r="O2512" s="1" t="s">
        <v>7356</v>
      </c>
      <c r="P2512" s="1">
        <v>0.1</v>
      </c>
      <c r="Q2512" s="1">
        <v>0</v>
      </c>
      <c r="R2512" s="1">
        <v>5.5999999999999999E-3</v>
      </c>
      <c r="S2512" s="38">
        <v>43678</v>
      </c>
      <c r="T2512" s="1">
        <v>0.69</v>
      </c>
      <c r="U2512" s="1" t="s">
        <v>7357</v>
      </c>
      <c r="V2512" s="1">
        <v>3.8999999999999998E-3</v>
      </c>
      <c r="W2512" s="1" t="s">
        <v>7358</v>
      </c>
      <c r="X2512" s="1" t="b">
        <v>0</v>
      </c>
      <c r="Y2512" s="1" t="b">
        <v>0</v>
      </c>
    </row>
    <row r="2513" spans="1:25" x14ac:dyDescent="0.25">
      <c r="A2513" s="1" t="s">
        <v>7843</v>
      </c>
      <c r="B2513" s="1" t="s">
        <v>7844</v>
      </c>
      <c r="C2513" s="1" t="str">
        <f>VLOOKUP(B2513,店铺SKU信息!E:F,2,0)</f>
        <v>AGCY6876-Black-L</v>
      </c>
      <c r="D2513" s="1" t="s">
        <v>3285</v>
      </c>
      <c r="E2513" s="1" t="s">
        <v>8778</v>
      </c>
      <c r="F2513" s="1" t="s">
        <v>7352</v>
      </c>
      <c r="G2513" s="1">
        <v>11.45</v>
      </c>
      <c r="H2513" s="1">
        <v>10.199999999999999</v>
      </c>
      <c r="I2513" s="1">
        <v>1.95</v>
      </c>
      <c r="J2513" s="1" t="s">
        <v>7353</v>
      </c>
      <c r="K2513" s="1">
        <v>0.55000000000000004</v>
      </c>
      <c r="L2513" s="1" t="s">
        <v>7354</v>
      </c>
      <c r="M2513" s="1">
        <v>0.13170000000000001</v>
      </c>
      <c r="N2513" s="1" t="s">
        <v>7355</v>
      </c>
      <c r="O2513" s="1" t="s">
        <v>7356</v>
      </c>
      <c r="P2513" s="1">
        <v>3</v>
      </c>
      <c r="Q2513" s="1">
        <v>0</v>
      </c>
      <c r="R2513" s="1">
        <v>0.39500000000000002</v>
      </c>
      <c r="S2513" s="38">
        <v>43678</v>
      </c>
      <c r="T2513" s="1">
        <v>0.69</v>
      </c>
      <c r="U2513" s="1" t="s">
        <v>7357</v>
      </c>
      <c r="V2513" s="1">
        <v>0.27250000000000002</v>
      </c>
      <c r="W2513" s="1" t="s">
        <v>7358</v>
      </c>
      <c r="X2513" s="1" t="b">
        <v>0</v>
      </c>
      <c r="Y2513" s="1" t="b">
        <v>0</v>
      </c>
    </row>
    <row r="2514" spans="1:25" x14ac:dyDescent="0.25">
      <c r="A2514" s="1" t="s">
        <v>7916</v>
      </c>
      <c r="B2514" s="1" t="s">
        <v>7917</v>
      </c>
      <c r="C2514" s="1" t="str">
        <f>VLOOKUP(B2514,店铺SKU信息!E:F,2,0)</f>
        <v>AGCY6876-Black-M</v>
      </c>
      <c r="D2514" s="1" t="s">
        <v>3539</v>
      </c>
      <c r="E2514" s="1" t="s">
        <v>8778</v>
      </c>
      <c r="F2514" s="1" t="s">
        <v>7352</v>
      </c>
      <c r="G2514" s="1">
        <v>13.94</v>
      </c>
      <c r="H2514" s="1">
        <v>10.24</v>
      </c>
      <c r="I2514" s="1">
        <v>0.31</v>
      </c>
      <c r="J2514" s="1" t="s">
        <v>7353</v>
      </c>
      <c r="K2514" s="1">
        <v>0.5</v>
      </c>
      <c r="L2514" s="1" t="s">
        <v>7354</v>
      </c>
      <c r="M2514" s="1">
        <v>2.5600000000000001E-2</v>
      </c>
      <c r="N2514" s="1" t="s">
        <v>7355</v>
      </c>
      <c r="O2514" s="1" t="s">
        <v>7356</v>
      </c>
      <c r="P2514" s="1">
        <v>0.9</v>
      </c>
      <c r="Q2514" s="1">
        <v>0</v>
      </c>
      <c r="R2514" s="1">
        <v>2.3099999999999999E-2</v>
      </c>
      <c r="S2514" s="38">
        <v>43678</v>
      </c>
      <c r="T2514" s="1">
        <v>0.69</v>
      </c>
      <c r="U2514" s="1" t="s">
        <v>7357</v>
      </c>
      <c r="V2514" s="1">
        <v>1.6E-2</v>
      </c>
      <c r="W2514" s="1" t="s">
        <v>7358</v>
      </c>
      <c r="X2514" s="1" t="b">
        <v>0</v>
      </c>
      <c r="Y2514" s="1" t="b">
        <v>0</v>
      </c>
    </row>
    <row r="2515" spans="1:25" x14ac:dyDescent="0.25">
      <c r="A2515" s="1" t="s">
        <v>8181</v>
      </c>
      <c r="B2515" s="1" t="s">
        <v>8182</v>
      </c>
      <c r="C2515" s="1" t="str">
        <f>VLOOKUP(B2515,店铺SKU信息!E:F,2,0)</f>
        <v>AGM42544-Burgundy-2XL</v>
      </c>
      <c r="D2515" s="1" t="s">
        <v>8183</v>
      </c>
      <c r="E2515" s="1" t="s">
        <v>8778</v>
      </c>
      <c r="F2515" s="1" t="s">
        <v>7352</v>
      </c>
      <c r="G2515" s="1">
        <v>12.8</v>
      </c>
      <c r="H2515" s="1">
        <v>6</v>
      </c>
      <c r="I2515" s="1">
        <v>2.4</v>
      </c>
      <c r="J2515" s="1" t="s">
        <v>7353</v>
      </c>
      <c r="K2515" s="1">
        <v>0.6</v>
      </c>
      <c r="L2515" s="1" t="s">
        <v>7354</v>
      </c>
      <c r="M2515" s="1">
        <v>0.1066</v>
      </c>
      <c r="N2515" s="1" t="s">
        <v>7355</v>
      </c>
      <c r="O2515" s="1" t="s">
        <v>7356</v>
      </c>
      <c r="P2515" s="1">
        <v>3</v>
      </c>
      <c r="Q2515" s="1">
        <v>0</v>
      </c>
      <c r="R2515" s="1">
        <v>0.31969999999999998</v>
      </c>
      <c r="S2515" s="38">
        <v>43678</v>
      </c>
      <c r="T2515" s="1">
        <v>0.69</v>
      </c>
      <c r="U2515" s="1" t="s">
        <v>7357</v>
      </c>
      <c r="V2515" s="1">
        <v>0.22059999999999999</v>
      </c>
      <c r="W2515" s="1" t="s">
        <v>7358</v>
      </c>
      <c r="X2515" s="1" t="b">
        <v>0</v>
      </c>
      <c r="Y2515" s="1" t="b">
        <v>0</v>
      </c>
    </row>
    <row r="2516" spans="1:25" x14ac:dyDescent="0.25">
      <c r="A2516" s="1" t="s">
        <v>8200</v>
      </c>
      <c r="B2516" s="1" t="s">
        <v>8201</v>
      </c>
      <c r="C2516" s="1" t="str">
        <f>VLOOKUP(B2516,店铺SKU信息!E:F,2,0)</f>
        <v>AGM42566-Black-3XL</v>
      </c>
      <c r="D2516" s="1" t="s">
        <v>5653</v>
      </c>
      <c r="E2516" s="1" t="s">
        <v>8778</v>
      </c>
      <c r="F2516" s="1" t="s">
        <v>7352</v>
      </c>
      <c r="G2516" s="1">
        <v>10.5</v>
      </c>
      <c r="H2516" s="1">
        <v>3.8</v>
      </c>
      <c r="I2516" s="1">
        <v>2.2999999999999998</v>
      </c>
      <c r="J2516" s="1" t="s">
        <v>7353</v>
      </c>
      <c r="K2516" s="1">
        <v>0.6</v>
      </c>
      <c r="L2516" s="1" t="s">
        <v>7354</v>
      </c>
      <c r="M2516" s="1">
        <v>5.3100000000000001E-2</v>
      </c>
      <c r="N2516" s="1" t="s">
        <v>7355</v>
      </c>
      <c r="O2516" s="1" t="s">
        <v>7356</v>
      </c>
      <c r="P2516" s="1">
        <v>3</v>
      </c>
      <c r="Q2516" s="1">
        <v>0</v>
      </c>
      <c r="R2516" s="1">
        <v>0.15920000000000001</v>
      </c>
      <c r="S2516" s="38">
        <v>43678</v>
      </c>
      <c r="T2516" s="1">
        <v>0.69</v>
      </c>
      <c r="U2516" s="1" t="s">
        <v>7357</v>
      </c>
      <c r="V2516" s="1">
        <v>0.1099</v>
      </c>
      <c r="W2516" s="1" t="s">
        <v>7358</v>
      </c>
      <c r="X2516" s="1" t="b">
        <v>0</v>
      </c>
      <c r="Y2516" s="1" t="b">
        <v>0</v>
      </c>
    </row>
    <row r="2517" spans="1:25" x14ac:dyDescent="0.25">
      <c r="A2517" s="1" t="s">
        <v>7363</v>
      </c>
      <c r="B2517" s="1" t="s">
        <v>7364</v>
      </c>
      <c r="C2517" s="1" t="str">
        <f>VLOOKUP(B2517,店铺SKU信息!E:F,2,0)</f>
        <v>AGCY6749-Red-M</v>
      </c>
      <c r="D2517" s="1" t="s">
        <v>3502</v>
      </c>
      <c r="E2517" s="1" t="s">
        <v>8778</v>
      </c>
      <c r="F2517" s="1" t="s">
        <v>7352</v>
      </c>
      <c r="G2517" s="1">
        <v>13.07</v>
      </c>
      <c r="H2517" s="1">
        <v>10.28</v>
      </c>
      <c r="I2517" s="1">
        <v>0.79</v>
      </c>
      <c r="J2517" s="1" t="s">
        <v>7353</v>
      </c>
      <c r="K2517" s="1">
        <v>0.2</v>
      </c>
      <c r="L2517" s="1" t="s">
        <v>7354</v>
      </c>
      <c r="M2517" s="1">
        <v>6.1400000000000003E-2</v>
      </c>
      <c r="N2517" s="1" t="s">
        <v>7355</v>
      </c>
      <c r="O2517" s="1" t="s">
        <v>7356</v>
      </c>
      <c r="P2517" s="1">
        <v>0.52</v>
      </c>
      <c r="Q2517" s="1">
        <v>0</v>
      </c>
      <c r="R2517" s="1">
        <v>3.1699999999999999E-2</v>
      </c>
      <c r="S2517" s="38">
        <v>43678</v>
      </c>
      <c r="T2517" s="1">
        <v>0.69</v>
      </c>
      <c r="U2517" s="1" t="s">
        <v>7357</v>
      </c>
      <c r="V2517" s="1">
        <v>2.1899999999999999E-2</v>
      </c>
      <c r="W2517" s="1" t="s">
        <v>7358</v>
      </c>
      <c r="X2517" s="1" t="b">
        <v>0</v>
      </c>
      <c r="Y2517" s="1" t="b">
        <v>0</v>
      </c>
    </row>
    <row r="2518" spans="1:25" x14ac:dyDescent="0.25">
      <c r="A2518" s="1" t="s">
        <v>7804</v>
      </c>
      <c r="B2518" s="1" t="s">
        <v>7805</v>
      </c>
      <c r="C2518" s="1" t="str">
        <f>VLOOKUP(B2518,店铺SKU信息!E:F,2,0)</f>
        <v>AGCY41011-White-XL</v>
      </c>
      <c r="D2518" s="1" t="s">
        <v>2681</v>
      </c>
      <c r="E2518" s="1" t="s">
        <v>8778</v>
      </c>
      <c r="F2518" s="1" t="s">
        <v>7352</v>
      </c>
      <c r="G2518" s="1">
        <v>12.48</v>
      </c>
      <c r="H2518" s="1">
        <v>9.41</v>
      </c>
      <c r="I2518" s="1">
        <v>1.33</v>
      </c>
      <c r="J2518" s="1" t="s">
        <v>7353</v>
      </c>
      <c r="K2518" s="1">
        <v>0.57999999999999996</v>
      </c>
      <c r="L2518" s="1" t="s">
        <v>7354</v>
      </c>
      <c r="M2518" s="1">
        <v>9.06E-2</v>
      </c>
      <c r="N2518" s="1" t="s">
        <v>7355</v>
      </c>
      <c r="O2518" s="1" t="s">
        <v>7356</v>
      </c>
      <c r="P2518" s="1">
        <v>3</v>
      </c>
      <c r="Q2518" s="1">
        <v>0</v>
      </c>
      <c r="R2518" s="1">
        <v>0.27189999999999998</v>
      </c>
      <c r="S2518" s="38">
        <v>43678</v>
      </c>
      <c r="T2518" s="1">
        <v>0.69</v>
      </c>
      <c r="U2518" s="1" t="s">
        <v>7357</v>
      </c>
      <c r="V2518" s="1">
        <v>0.18759999999999999</v>
      </c>
      <c r="W2518" s="1" t="s">
        <v>7358</v>
      </c>
      <c r="X2518" s="1" t="b">
        <v>0</v>
      </c>
      <c r="Y2518" s="1" t="b">
        <v>0</v>
      </c>
    </row>
    <row r="2519" spans="1:25" x14ac:dyDescent="0.25">
      <c r="A2519" s="1" t="s">
        <v>7814</v>
      </c>
      <c r="B2519" s="1" t="s">
        <v>7815</v>
      </c>
      <c r="C2519" s="1" t="str">
        <f>VLOOKUP(B2519,店铺SKU信息!E:F,2,0)</f>
        <v>AGCY4080-Orange-S</v>
      </c>
      <c r="D2519" s="1" t="s">
        <v>7816</v>
      </c>
      <c r="E2519" s="1" t="s">
        <v>8778</v>
      </c>
      <c r="F2519" s="1" t="s">
        <v>7352</v>
      </c>
      <c r="G2519" s="1">
        <v>12.25</v>
      </c>
      <c r="H2519" s="1">
        <v>9.65</v>
      </c>
      <c r="I2519" s="1">
        <v>1.8</v>
      </c>
      <c r="J2519" s="1" t="s">
        <v>7353</v>
      </c>
      <c r="K2519" s="1">
        <v>0.51</v>
      </c>
      <c r="L2519" s="1" t="s">
        <v>7354</v>
      </c>
      <c r="M2519" s="1">
        <v>0.1231</v>
      </c>
      <c r="N2519" s="1" t="s">
        <v>7355</v>
      </c>
      <c r="O2519" s="1" t="s">
        <v>7356</v>
      </c>
      <c r="P2519" s="1">
        <v>1.45</v>
      </c>
      <c r="Q2519" s="1">
        <v>0.19</v>
      </c>
      <c r="R2519" s="1">
        <v>0.15479999999999999</v>
      </c>
      <c r="S2519" s="38">
        <v>43678</v>
      </c>
      <c r="T2519" s="1">
        <v>0.69</v>
      </c>
      <c r="U2519" s="1" t="s">
        <v>7357</v>
      </c>
      <c r="V2519" s="1">
        <v>0.10680000000000001</v>
      </c>
      <c r="W2519" s="1" t="s">
        <v>7358</v>
      </c>
      <c r="X2519" s="1" t="b">
        <v>0</v>
      </c>
      <c r="Y2519" s="1" t="b">
        <v>0</v>
      </c>
    </row>
    <row r="2520" spans="1:25" x14ac:dyDescent="0.25">
      <c r="A2520" s="1" t="s">
        <v>7665</v>
      </c>
      <c r="B2520" s="1" t="s">
        <v>7666</v>
      </c>
      <c r="C2520" s="1" t="str">
        <f>VLOOKUP(B2520,店铺SKU信息!E:F,2,0)</f>
        <v>AGCY6758-Black-XL</v>
      </c>
      <c r="D2520" s="1" t="s">
        <v>2660</v>
      </c>
      <c r="E2520" s="1" t="s">
        <v>8778</v>
      </c>
      <c r="F2520" s="1" t="s">
        <v>7352</v>
      </c>
      <c r="G2520" s="1">
        <v>10.199999999999999</v>
      </c>
      <c r="H2520" s="1">
        <v>7</v>
      </c>
      <c r="I2520" s="1">
        <v>2.7</v>
      </c>
      <c r="J2520" s="1" t="s">
        <v>7353</v>
      </c>
      <c r="K2520" s="1">
        <v>0.7</v>
      </c>
      <c r="L2520" s="1" t="s">
        <v>7354</v>
      </c>
      <c r="M2520" s="1">
        <v>0.1114</v>
      </c>
      <c r="N2520" s="1" t="s">
        <v>7355</v>
      </c>
      <c r="O2520" s="1" t="s">
        <v>7356</v>
      </c>
      <c r="P2520" s="1">
        <v>9.0299999999999994</v>
      </c>
      <c r="Q2520" s="1">
        <v>0.39</v>
      </c>
      <c r="R2520" s="1">
        <v>0.96309999999999996</v>
      </c>
      <c r="S2520" s="38">
        <v>43678</v>
      </c>
      <c r="T2520" s="1">
        <v>0.69</v>
      </c>
      <c r="U2520" s="1" t="s">
        <v>7357</v>
      </c>
      <c r="V2520" s="1">
        <v>0.66449999999999998</v>
      </c>
      <c r="W2520" s="1" t="s">
        <v>7358</v>
      </c>
      <c r="X2520" s="1" t="b">
        <v>0</v>
      </c>
      <c r="Y2520" s="1" t="b">
        <v>0</v>
      </c>
    </row>
    <row r="2521" spans="1:25" x14ac:dyDescent="0.25">
      <c r="A2521" s="1" t="s">
        <v>7711</v>
      </c>
      <c r="B2521" s="1" t="s">
        <v>7712</v>
      </c>
      <c r="C2521" s="1" t="str">
        <f>VLOOKUP(B2521,店铺SKU信息!E:F,2,0)</f>
        <v>AGCY4063-Gray-M</v>
      </c>
      <c r="D2521" s="1" t="s">
        <v>3483</v>
      </c>
      <c r="E2521" s="1" t="s">
        <v>8778</v>
      </c>
      <c r="F2521" s="1" t="s">
        <v>7352</v>
      </c>
      <c r="G2521" s="1">
        <v>13.07</v>
      </c>
      <c r="H2521" s="1">
        <v>10.28</v>
      </c>
      <c r="I2521" s="1">
        <v>0.79</v>
      </c>
      <c r="J2521" s="1" t="s">
        <v>7353</v>
      </c>
      <c r="K2521" s="1">
        <v>0.2</v>
      </c>
      <c r="L2521" s="1" t="s">
        <v>7354</v>
      </c>
      <c r="M2521" s="1">
        <v>6.1400000000000003E-2</v>
      </c>
      <c r="N2521" s="1" t="s">
        <v>7355</v>
      </c>
      <c r="O2521" s="1" t="s">
        <v>7356</v>
      </c>
      <c r="P2521" s="1">
        <v>2</v>
      </c>
      <c r="Q2521" s="1">
        <v>0</v>
      </c>
      <c r="R2521" s="1">
        <v>0.1229</v>
      </c>
      <c r="S2521" s="38">
        <v>43678</v>
      </c>
      <c r="T2521" s="1">
        <v>0.69</v>
      </c>
      <c r="U2521" s="1" t="s">
        <v>7357</v>
      </c>
      <c r="V2521" s="1">
        <v>8.48E-2</v>
      </c>
      <c r="W2521" s="1" t="s">
        <v>7358</v>
      </c>
      <c r="X2521" s="1" t="b">
        <v>0</v>
      </c>
      <c r="Y2521" s="1" t="b">
        <v>0</v>
      </c>
    </row>
    <row r="2522" spans="1:25" x14ac:dyDescent="0.25">
      <c r="A2522" s="1" t="s">
        <v>8308</v>
      </c>
      <c r="B2522" s="1" t="s">
        <v>8309</v>
      </c>
      <c r="C2522" s="1" t="str">
        <f>VLOOKUP(B2522,店铺SKU信息!E:F,2,0)</f>
        <v>AGCY6820-White-XL</v>
      </c>
      <c r="D2522" s="1" t="s">
        <v>8310</v>
      </c>
      <c r="E2522" s="1" t="s">
        <v>8778</v>
      </c>
      <c r="F2522" s="1" t="s">
        <v>7352</v>
      </c>
      <c r="G2522" s="1">
        <v>13.07</v>
      </c>
      <c r="H2522" s="1">
        <v>10.28</v>
      </c>
      <c r="I2522" s="1">
        <v>0.79</v>
      </c>
      <c r="J2522" s="1" t="s">
        <v>7353</v>
      </c>
      <c r="K2522" s="1">
        <v>0.2</v>
      </c>
      <c r="L2522" s="1" t="s">
        <v>7354</v>
      </c>
      <c r="M2522" s="1">
        <v>6.1400000000000003E-2</v>
      </c>
      <c r="N2522" s="1" t="s">
        <v>7355</v>
      </c>
      <c r="O2522" s="1" t="s">
        <v>7356</v>
      </c>
      <c r="P2522" s="1">
        <v>0.52</v>
      </c>
      <c r="Q2522" s="1">
        <v>0</v>
      </c>
      <c r="R2522" s="1">
        <v>3.1699999999999999E-2</v>
      </c>
      <c r="S2522" s="38">
        <v>43678</v>
      </c>
      <c r="T2522" s="1">
        <v>0.69</v>
      </c>
      <c r="U2522" s="1" t="s">
        <v>7357</v>
      </c>
      <c r="V2522" s="1">
        <v>2.1899999999999999E-2</v>
      </c>
      <c r="W2522" s="1" t="s">
        <v>7358</v>
      </c>
      <c r="X2522" s="1" t="b">
        <v>0</v>
      </c>
      <c r="Y2522" s="1" t="b">
        <v>0</v>
      </c>
    </row>
    <row r="2523" spans="1:25" x14ac:dyDescent="0.25">
      <c r="A2523" s="1" t="s">
        <v>7486</v>
      </c>
      <c r="B2523" s="1" t="s">
        <v>7487</v>
      </c>
      <c r="C2523" s="1" t="str">
        <f>VLOOKUP(B2523,店铺SKU信息!E:F,2,0)</f>
        <v>AGM48999-Black-3XL</v>
      </c>
      <c r="D2523" s="1" t="s">
        <v>3744</v>
      </c>
      <c r="E2523" s="1" t="s">
        <v>8778</v>
      </c>
      <c r="F2523" s="1" t="s">
        <v>7352</v>
      </c>
      <c r="G2523" s="1">
        <v>11.7</v>
      </c>
      <c r="H2523" s="1">
        <v>9.5</v>
      </c>
      <c r="I2523" s="1">
        <v>1.7</v>
      </c>
      <c r="J2523" s="1" t="s">
        <v>7353</v>
      </c>
      <c r="K2523" s="1">
        <v>0.9</v>
      </c>
      <c r="L2523" s="1" t="s">
        <v>7354</v>
      </c>
      <c r="M2523" s="1">
        <v>0.1091</v>
      </c>
      <c r="N2523" s="1" t="s">
        <v>7355</v>
      </c>
      <c r="O2523" s="1" t="s">
        <v>7356</v>
      </c>
      <c r="P2523" s="1">
        <v>1.39</v>
      </c>
      <c r="Q2523" s="1">
        <v>0</v>
      </c>
      <c r="R2523" s="1">
        <v>0.15129999999999999</v>
      </c>
      <c r="S2523" s="38">
        <v>43678</v>
      </c>
      <c r="T2523" s="1">
        <v>0.69</v>
      </c>
      <c r="U2523" s="1" t="s">
        <v>7357</v>
      </c>
      <c r="V2523" s="1">
        <v>0.10440000000000001</v>
      </c>
      <c r="W2523" s="1" t="s">
        <v>7358</v>
      </c>
      <c r="X2523" s="1" t="b">
        <v>0</v>
      </c>
      <c r="Y2523" s="1" t="b">
        <v>0</v>
      </c>
    </row>
    <row r="2524" spans="1:25" x14ac:dyDescent="0.25">
      <c r="A2524" s="1" t="s">
        <v>7970</v>
      </c>
      <c r="B2524" s="1" t="s">
        <v>7971</v>
      </c>
      <c r="C2524" s="1" t="str">
        <f>VLOOKUP(B2524,店铺SKU信息!E:F,2,0)</f>
        <v>AGCY49255-Black-S</v>
      </c>
      <c r="D2524" s="1" t="s">
        <v>7972</v>
      </c>
      <c r="E2524" s="1" t="s">
        <v>8778</v>
      </c>
      <c r="F2524" s="1" t="s">
        <v>7352</v>
      </c>
      <c r="G2524" s="1">
        <v>12.3</v>
      </c>
      <c r="H2524" s="1">
        <v>8.9</v>
      </c>
      <c r="I2524" s="1">
        <v>1.3</v>
      </c>
      <c r="J2524" s="1" t="s">
        <v>7353</v>
      </c>
      <c r="K2524" s="1">
        <v>0.55000000000000004</v>
      </c>
      <c r="L2524" s="1" t="s">
        <v>7354</v>
      </c>
      <c r="M2524" s="1">
        <v>8.2000000000000003E-2</v>
      </c>
      <c r="N2524" s="1" t="s">
        <v>7355</v>
      </c>
      <c r="O2524" s="1" t="s">
        <v>7356</v>
      </c>
      <c r="P2524" s="1">
        <v>0.61</v>
      </c>
      <c r="Q2524" s="1">
        <v>0.19</v>
      </c>
      <c r="R2524" s="1">
        <v>3.44E-2</v>
      </c>
      <c r="S2524" s="38">
        <v>43678</v>
      </c>
      <c r="T2524" s="1">
        <v>0.69</v>
      </c>
      <c r="U2524" s="1" t="s">
        <v>7357</v>
      </c>
      <c r="V2524" s="1">
        <v>2.3699999999999999E-2</v>
      </c>
      <c r="W2524" s="1" t="s">
        <v>7358</v>
      </c>
      <c r="X2524" s="1" t="b">
        <v>0</v>
      </c>
      <c r="Y2524" s="1" t="b">
        <v>0</v>
      </c>
    </row>
    <row r="2525" spans="1:25" x14ac:dyDescent="0.25">
      <c r="A2525" s="1" t="s">
        <v>7450</v>
      </c>
      <c r="B2525" s="1" t="s">
        <v>7451</v>
      </c>
      <c r="C2525" s="1" t="str">
        <f>VLOOKUP(B2525,店铺SKU信息!E:F,2,0)</f>
        <v>AGCY6770-Red-XL</v>
      </c>
      <c r="D2525" s="1" t="s">
        <v>6081</v>
      </c>
      <c r="E2525" s="1" t="s">
        <v>8778</v>
      </c>
      <c r="F2525" s="1" t="s">
        <v>7352</v>
      </c>
      <c r="G2525" s="1">
        <v>13.07</v>
      </c>
      <c r="H2525" s="1">
        <v>10.28</v>
      </c>
      <c r="I2525" s="1">
        <v>0.79</v>
      </c>
      <c r="J2525" s="1" t="s">
        <v>7353</v>
      </c>
      <c r="K2525" s="1">
        <v>0.2</v>
      </c>
      <c r="L2525" s="1" t="s">
        <v>7354</v>
      </c>
      <c r="M2525" s="1">
        <v>6.1400000000000003E-2</v>
      </c>
      <c r="N2525" s="1" t="s">
        <v>7355</v>
      </c>
      <c r="O2525" s="1" t="s">
        <v>7356</v>
      </c>
      <c r="P2525" s="1">
        <v>2.61</v>
      </c>
      <c r="Q2525" s="1">
        <v>0</v>
      </c>
      <c r="R2525" s="1">
        <v>0.1605</v>
      </c>
      <c r="S2525" s="38">
        <v>43678</v>
      </c>
      <c r="T2525" s="1">
        <v>0.69</v>
      </c>
      <c r="U2525" s="1" t="s">
        <v>7357</v>
      </c>
      <c r="V2525" s="1">
        <v>0.11070000000000001</v>
      </c>
      <c r="W2525" s="1" t="s">
        <v>7358</v>
      </c>
      <c r="X2525" s="1" t="b">
        <v>0</v>
      </c>
      <c r="Y2525" s="1" t="b">
        <v>0</v>
      </c>
    </row>
    <row r="2526" spans="1:25" x14ac:dyDescent="0.25">
      <c r="A2526" s="1" t="s">
        <v>8220</v>
      </c>
      <c r="B2526" s="1" t="s">
        <v>8221</v>
      </c>
      <c r="C2526" s="1" t="str">
        <f>VLOOKUP(B2526,店铺SKU信息!E:F,2,0)</f>
        <v>AGM19299-Blue-XL</v>
      </c>
      <c r="D2526" s="1" t="s">
        <v>8222</v>
      </c>
      <c r="E2526" s="1" t="s">
        <v>8778</v>
      </c>
      <c r="F2526" s="1" t="s">
        <v>7352</v>
      </c>
      <c r="G2526" s="1">
        <v>11.7</v>
      </c>
      <c r="H2526" s="1">
        <v>10.9</v>
      </c>
      <c r="I2526" s="1">
        <v>1.6</v>
      </c>
      <c r="J2526" s="1" t="s">
        <v>7353</v>
      </c>
      <c r="K2526" s="1">
        <v>0.78</v>
      </c>
      <c r="L2526" s="1" t="s">
        <v>7354</v>
      </c>
      <c r="M2526" s="1">
        <v>0.1181</v>
      </c>
      <c r="N2526" s="1" t="s">
        <v>7355</v>
      </c>
      <c r="O2526" s="1" t="s">
        <v>7356</v>
      </c>
      <c r="P2526" s="1">
        <v>2</v>
      </c>
      <c r="Q2526" s="1">
        <v>0</v>
      </c>
      <c r="R2526" s="1">
        <v>0.23619999999999999</v>
      </c>
      <c r="S2526" s="38">
        <v>43678</v>
      </c>
      <c r="T2526" s="1">
        <v>0.69</v>
      </c>
      <c r="U2526" s="1" t="s">
        <v>7357</v>
      </c>
      <c r="V2526" s="1">
        <v>0.16300000000000001</v>
      </c>
      <c r="W2526" s="1" t="s">
        <v>7358</v>
      </c>
      <c r="X2526" s="1" t="b">
        <v>0</v>
      </c>
      <c r="Y2526" s="1" t="b">
        <v>0</v>
      </c>
    </row>
    <row r="2527" spans="1:25" x14ac:dyDescent="0.25">
      <c r="A2527" s="1" t="s">
        <v>7496</v>
      </c>
      <c r="B2527" s="1" t="s">
        <v>7497</v>
      </c>
      <c r="C2527" s="1" t="str">
        <f>VLOOKUP(B2527,店铺SKU信息!E:F,2,0)</f>
        <v>AGM4896-Red-2XL</v>
      </c>
      <c r="D2527" s="1" t="s">
        <v>2725</v>
      </c>
      <c r="E2527" s="1" t="s">
        <v>8778</v>
      </c>
      <c r="F2527" s="1" t="s">
        <v>7352</v>
      </c>
      <c r="G2527" s="1">
        <v>13.7</v>
      </c>
      <c r="H2527" s="1">
        <v>3.9</v>
      </c>
      <c r="I2527" s="1">
        <v>2.1</v>
      </c>
      <c r="J2527" s="1" t="s">
        <v>7353</v>
      </c>
      <c r="K2527" s="1">
        <v>1.05</v>
      </c>
      <c r="L2527" s="1" t="s">
        <v>7354</v>
      </c>
      <c r="M2527" s="1">
        <v>6.4799999999999996E-2</v>
      </c>
      <c r="N2527" s="1" t="s">
        <v>7355</v>
      </c>
      <c r="O2527" s="1" t="s">
        <v>7356</v>
      </c>
      <c r="P2527" s="1">
        <v>1.71</v>
      </c>
      <c r="Q2527" s="1">
        <v>0</v>
      </c>
      <c r="R2527" s="1">
        <v>0.1108</v>
      </c>
      <c r="S2527" s="38">
        <v>43678</v>
      </c>
      <c r="T2527" s="1">
        <v>0.69</v>
      </c>
      <c r="U2527" s="1" t="s">
        <v>7357</v>
      </c>
      <c r="V2527" s="1">
        <v>7.6499999999999999E-2</v>
      </c>
      <c r="W2527" s="1" t="s">
        <v>7358</v>
      </c>
      <c r="X2527" s="1" t="b">
        <v>0</v>
      </c>
      <c r="Y2527" s="1" t="b">
        <v>0</v>
      </c>
    </row>
    <row r="2528" spans="1:25" x14ac:dyDescent="0.25">
      <c r="A2528" s="1" t="s">
        <v>7407</v>
      </c>
      <c r="B2528" s="1" t="s">
        <v>7408</v>
      </c>
      <c r="C2528" s="1" t="str">
        <f>VLOOKUP(B2528,店铺SKU信息!E:F,2,0)</f>
        <v>AGM4896-Purple-2XL</v>
      </c>
      <c r="D2528" s="1" t="s">
        <v>4684</v>
      </c>
      <c r="E2528" s="1" t="s">
        <v>8778</v>
      </c>
      <c r="F2528" s="1" t="s">
        <v>7352</v>
      </c>
      <c r="G2528" s="1">
        <v>13.7</v>
      </c>
      <c r="H2528" s="1">
        <v>3.9</v>
      </c>
      <c r="I2528" s="1">
        <v>2.1</v>
      </c>
      <c r="J2528" s="1" t="s">
        <v>7353</v>
      </c>
      <c r="K2528" s="1">
        <v>1.05</v>
      </c>
      <c r="L2528" s="1" t="s">
        <v>7354</v>
      </c>
      <c r="M2528" s="1">
        <v>6.4799999999999996E-2</v>
      </c>
      <c r="N2528" s="1" t="s">
        <v>7355</v>
      </c>
      <c r="O2528" s="1" t="s">
        <v>7356</v>
      </c>
      <c r="P2528" s="1">
        <v>0.28999999999999998</v>
      </c>
      <c r="Q2528" s="1">
        <v>0</v>
      </c>
      <c r="R2528" s="1">
        <v>1.8800000000000001E-2</v>
      </c>
      <c r="S2528" s="38">
        <v>43678</v>
      </c>
      <c r="T2528" s="1">
        <v>0.69</v>
      </c>
      <c r="U2528" s="1" t="s">
        <v>7357</v>
      </c>
      <c r="V2528" s="1">
        <v>1.2999999999999999E-2</v>
      </c>
      <c r="W2528" s="1" t="s">
        <v>7358</v>
      </c>
      <c r="X2528" s="1" t="b">
        <v>0</v>
      </c>
      <c r="Y2528" s="1" t="b">
        <v>0</v>
      </c>
    </row>
    <row r="2529" spans="1:25" x14ac:dyDescent="0.25">
      <c r="A2529" s="1" t="s">
        <v>8247</v>
      </c>
      <c r="B2529" s="1" t="s">
        <v>8248</v>
      </c>
      <c r="C2529" s="1" t="str">
        <f>VLOOKUP(B2529,店铺SKU信息!E:F,2,0)</f>
        <v>AGCY6843-Red White Striped-S</v>
      </c>
      <c r="D2529" s="1" t="s">
        <v>8249</v>
      </c>
      <c r="E2529" s="1" t="s">
        <v>8778</v>
      </c>
      <c r="F2529" s="1" t="s">
        <v>7352</v>
      </c>
      <c r="G2529" s="1">
        <v>13.07</v>
      </c>
      <c r="H2529" s="1">
        <v>10.28</v>
      </c>
      <c r="I2529" s="1">
        <v>0.79</v>
      </c>
      <c r="J2529" s="1" t="s">
        <v>7353</v>
      </c>
      <c r="K2529" s="1">
        <v>0.2</v>
      </c>
      <c r="L2529" s="1" t="s">
        <v>7354</v>
      </c>
      <c r="M2529" s="1">
        <v>6.1400000000000003E-2</v>
      </c>
      <c r="N2529" s="1" t="s">
        <v>7355</v>
      </c>
      <c r="O2529" s="1" t="s">
        <v>7356</v>
      </c>
      <c r="P2529" s="1">
        <v>0.26</v>
      </c>
      <c r="Q2529" s="1">
        <v>0</v>
      </c>
      <c r="R2529" s="1">
        <v>1.5900000000000001E-2</v>
      </c>
      <c r="S2529" s="38">
        <v>43678</v>
      </c>
      <c r="T2529" s="1">
        <v>0.69</v>
      </c>
      <c r="U2529" s="1" t="s">
        <v>7357</v>
      </c>
      <c r="V2529" s="1">
        <v>1.09E-2</v>
      </c>
      <c r="W2529" s="1" t="s">
        <v>7358</v>
      </c>
      <c r="X2529" s="1" t="b">
        <v>0</v>
      </c>
      <c r="Y2529" s="1" t="b">
        <v>0</v>
      </c>
    </row>
    <row r="2530" spans="1:25" x14ac:dyDescent="0.25">
      <c r="A2530" s="1" t="s">
        <v>7861</v>
      </c>
      <c r="B2530" s="1" t="s">
        <v>7862</v>
      </c>
      <c r="C2530" s="1" t="str">
        <f>VLOOKUP(B2530,店铺SKU信息!E:F,2,0)</f>
        <v>AGM42600-Black-3XL</v>
      </c>
      <c r="D2530" s="1" t="s">
        <v>3261</v>
      </c>
      <c r="E2530" s="1" t="s">
        <v>8778</v>
      </c>
      <c r="F2530" s="1" t="s">
        <v>7352</v>
      </c>
      <c r="G2530" s="1">
        <v>12.85</v>
      </c>
      <c r="H2530" s="1">
        <v>9.0399999999999991</v>
      </c>
      <c r="I2530" s="1">
        <v>1.65</v>
      </c>
      <c r="J2530" s="1" t="s">
        <v>7353</v>
      </c>
      <c r="K2530" s="1">
        <v>0.45</v>
      </c>
      <c r="L2530" s="1" t="s">
        <v>7354</v>
      </c>
      <c r="M2530" s="1">
        <v>0.1109</v>
      </c>
      <c r="N2530" s="1" t="s">
        <v>7355</v>
      </c>
      <c r="O2530" s="1" t="s">
        <v>7356</v>
      </c>
      <c r="P2530" s="1">
        <v>3</v>
      </c>
      <c r="Q2530" s="1">
        <v>0</v>
      </c>
      <c r="R2530" s="1">
        <v>0.33260000000000001</v>
      </c>
      <c r="S2530" s="38">
        <v>43678</v>
      </c>
      <c r="T2530" s="1">
        <v>0.69</v>
      </c>
      <c r="U2530" s="1" t="s">
        <v>7357</v>
      </c>
      <c r="V2530" s="1">
        <v>0.22950000000000001</v>
      </c>
      <c r="W2530" s="1" t="s">
        <v>7358</v>
      </c>
      <c r="X2530" s="1" t="b">
        <v>0</v>
      </c>
      <c r="Y2530" s="1" t="b">
        <v>0</v>
      </c>
    </row>
    <row r="2531" spans="1:25" x14ac:dyDescent="0.25">
      <c r="A2531" s="1" t="s">
        <v>7763</v>
      </c>
      <c r="B2531" s="1" t="s">
        <v>7764</v>
      </c>
      <c r="C2531" s="1" t="str">
        <f>VLOOKUP(B2531,店铺SKU信息!E:F,2,0)</f>
        <v>AGCY41011-Gray-XL</v>
      </c>
      <c r="D2531" s="1" t="s">
        <v>7765</v>
      </c>
      <c r="E2531" s="1" t="s">
        <v>8778</v>
      </c>
      <c r="F2531" s="1" t="s">
        <v>7352</v>
      </c>
      <c r="G2531" s="1">
        <v>12.48</v>
      </c>
      <c r="H2531" s="1">
        <v>9.41</v>
      </c>
      <c r="I2531" s="1">
        <v>1.33</v>
      </c>
      <c r="J2531" s="1" t="s">
        <v>7353</v>
      </c>
      <c r="K2531" s="1">
        <v>0.57999999999999996</v>
      </c>
      <c r="L2531" s="1" t="s">
        <v>7354</v>
      </c>
      <c r="M2531" s="1">
        <v>9.06E-2</v>
      </c>
      <c r="N2531" s="1" t="s">
        <v>7355</v>
      </c>
      <c r="O2531" s="1" t="s">
        <v>7356</v>
      </c>
      <c r="P2531" s="1">
        <v>5</v>
      </c>
      <c r="Q2531" s="1">
        <v>0</v>
      </c>
      <c r="R2531" s="1">
        <v>0.45319999999999999</v>
      </c>
      <c r="S2531" s="38">
        <v>43678</v>
      </c>
      <c r="T2531" s="1">
        <v>0.69</v>
      </c>
      <c r="U2531" s="1" t="s">
        <v>7357</v>
      </c>
      <c r="V2531" s="1">
        <v>0.31269999999999998</v>
      </c>
      <c r="W2531" s="1" t="s">
        <v>7358</v>
      </c>
      <c r="X2531" s="1" t="b">
        <v>0</v>
      </c>
      <c r="Y2531" s="1" t="b">
        <v>0</v>
      </c>
    </row>
    <row r="2532" spans="1:25" x14ac:dyDescent="0.25">
      <c r="A2532" s="1" t="s">
        <v>8012</v>
      </c>
      <c r="B2532" s="1" t="s">
        <v>8013</v>
      </c>
      <c r="C2532" s="1" t="str">
        <f>VLOOKUP(B2532,店铺SKU信息!E:F,2,0)</f>
        <v>AGCY1031-Navy Stripe-S</v>
      </c>
      <c r="D2532" s="1" t="s">
        <v>3183</v>
      </c>
      <c r="E2532" s="1" t="s">
        <v>8778</v>
      </c>
      <c r="F2532" s="1" t="s">
        <v>7352</v>
      </c>
      <c r="G2532" s="1">
        <v>11.6</v>
      </c>
      <c r="H2532" s="1">
        <v>8.1</v>
      </c>
      <c r="I2532" s="1">
        <v>2.4</v>
      </c>
      <c r="J2532" s="1" t="s">
        <v>7353</v>
      </c>
      <c r="K2532" s="1">
        <v>0.3</v>
      </c>
      <c r="L2532" s="1" t="s">
        <v>7354</v>
      </c>
      <c r="M2532" s="1">
        <v>0.1305</v>
      </c>
      <c r="N2532" s="1" t="s">
        <v>7355</v>
      </c>
      <c r="O2532" s="1" t="s">
        <v>7356</v>
      </c>
      <c r="P2532" s="1">
        <v>1.81</v>
      </c>
      <c r="Q2532" s="1">
        <v>0</v>
      </c>
      <c r="R2532" s="1">
        <v>0.23569999999999999</v>
      </c>
      <c r="S2532" s="38">
        <v>43678</v>
      </c>
      <c r="T2532" s="1">
        <v>0.69</v>
      </c>
      <c r="U2532" s="1" t="s">
        <v>7357</v>
      </c>
      <c r="V2532" s="1">
        <v>0.16270000000000001</v>
      </c>
      <c r="W2532" s="1" t="s">
        <v>7358</v>
      </c>
      <c r="X2532" s="1" t="b">
        <v>0</v>
      </c>
      <c r="Y2532" s="1" t="b">
        <v>0</v>
      </c>
    </row>
    <row r="2533" spans="1:25" x14ac:dyDescent="0.25">
      <c r="A2533" s="1" t="s">
        <v>7870</v>
      </c>
      <c r="B2533" s="1" t="s">
        <v>7871</v>
      </c>
      <c r="C2533" s="1" t="str">
        <f>VLOOKUP(B2533,店铺SKU信息!E:F,2,0)</f>
        <v>AGM42600-Red-XL</v>
      </c>
      <c r="D2533" s="1" t="s">
        <v>6262</v>
      </c>
      <c r="E2533" s="1" t="s">
        <v>8778</v>
      </c>
      <c r="F2533" s="1" t="s">
        <v>7352</v>
      </c>
      <c r="G2533" s="1">
        <v>12.85</v>
      </c>
      <c r="H2533" s="1">
        <v>9.0399999999999991</v>
      </c>
      <c r="I2533" s="1">
        <v>1.65</v>
      </c>
      <c r="J2533" s="1" t="s">
        <v>7353</v>
      </c>
      <c r="K2533" s="1">
        <v>0.45</v>
      </c>
      <c r="L2533" s="1" t="s">
        <v>7354</v>
      </c>
      <c r="M2533" s="1">
        <v>0.1109</v>
      </c>
      <c r="N2533" s="1" t="s">
        <v>7355</v>
      </c>
      <c r="O2533" s="1" t="s">
        <v>7356</v>
      </c>
      <c r="P2533" s="1">
        <v>3</v>
      </c>
      <c r="Q2533" s="1">
        <v>0</v>
      </c>
      <c r="R2533" s="1">
        <v>0.33260000000000001</v>
      </c>
      <c r="S2533" s="38">
        <v>43678</v>
      </c>
      <c r="T2533" s="1">
        <v>0.69</v>
      </c>
      <c r="U2533" s="1" t="s">
        <v>7357</v>
      </c>
      <c r="V2533" s="1">
        <v>0.22950000000000001</v>
      </c>
      <c r="W2533" s="1" t="s">
        <v>7358</v>
      </c>
      <c r="X2533" s="1" t="b">
        <v>0</v>
      </c>
      <c r="Y2533" s="1" t="b">
        <v>0</v>
      </c>
    </row>
    <row r="2534" spans="1:25" x14ac:dyDescent="0.25">
      <c r="A2534" s="1" t="s">
        <v>7837</v>
      </c>
      <c r="B2534" s="1" t="s">
        <v>7838</v>
      </c>
      <c r="C2534" s="1" t="str">
        <f>VLOOKUP(B2534,店铺SKU信息!E:F,2,0)</f>
        <v>AGCY6749-Red-S</v>
      </c>
      <c r="D2534" s="1" t="s">
        <v>7839</v>
      </c>
      <c r="E2534" s="1" t="s">
        <v>8778</v>
      </c>
      <c r="F2534" s="1" t="s">
        <v>7352</v>
      </c>
      <c r="G2534" s="1">
        <v>13.07</v>
      </c>
      <c r="H2534" s="1">
        <v>10.28</v>
      </c>
      <c r="I2534" s="1">
        <v>0.79</v>
      </c>
      <c r="J2534" s="1" t="s">
        <v>7353</v>
      </c>
      <c r="K2534" s="1">
        <v>0.2</v>
      </c>
      <c r="L2534" s="1" t="s">
        <v>7354</v>
      </c>
      <c r="M2534" s="1">
        <v>6.1400000000000003E-2</v>
      </c>
      <c r="N2534" s="1" t="s">
        <v>7355</v>
      </c>
      <c r="O2534" s="1" t="s">
        <v>7356</v>
      </c>
      <c r="P2534" s="1">
        <v>0.28999999999999998</v>
      </c>
      <c r="Q2534" s="1">
        <v>0</v>
      </c>
      <c r="R2534" s="1">
        <v>1.78E-2</v>
      </c>
      <c r="S2534" s="38">
        <v>43678</v>
      </c>
      <c r="T2534" s="1">
        <v>0.69</v>
      </c>
      <c r="U2534" s="1" t="s">
        <v>7357</v>
      </c>
      <c r="V2534" s="1">
        <v>1.23E-2</v>
      </c>
      <c r="W2534" s="1" t="s">
        <v>7358</v>
      </c>
      <c r="X2534" s="1" t="b">
        <v>0</v>
      </c>
      <c r="Y2534" s="1" t="b">
        <v>0</v>
      </c>
    </row>
    <row r="2535" spans="1:25" x14ac:dyDescent="0.25">
      <c r="A2535" s="1" t="s">
        <v>8241</v>
      </c>
      <c r="B2535" s="1" t="s">
        <v>8242</v>
      </c>
      <c r="C2535" s="1" t="str">
        <f>VLOOKUP(B2535,店铺SKU信息!E:F,2,0)</f>
        <v>AGCY1031-Navy Stripe-XXXL</v>
      </c>
      <c r="D2535" s="1" t="s">
        <v>8243</v>
      </c>
      <c r="E2535" s="1" t="s">
        <v>8778</v>
      </c>
      <c r="F2535" s="1" t="s">
        <v>7352</v>
      </c>
      <c r="G2535" s="1">
        <v>11.8</v>
      </c>
      <c r="H2535" s="1">
        <v>6.5</v>
      </c>
      <c r="I2535" s="1">
        <v>1</v>
      </c>
      <c r="J2535" s="1" t="s">
        <v>7353</v>
      </c>
      <c r="K2535" s="1">
        <v>0.4</v>
      </c>
      <c r="L2535" s="1" t="s">
        <v>7354</v>
      </c>
      <c r="M2535" s="1">
        <v>4.4400000000000002E-2</v>
      </c>
      <c r="N2535" s="1" t="s">
        <v>7355</v>
      </c>
      <c r="O2535" s="1" t="s">
        <v>7356</v>
      </c>
      <c r="P2535" s="1">
        <v>0.84</v>
      </c>
      <c r="Q2535" s="1">
        <v>0</v>
      </c>
      <c r="R2535" s="1">
        <v>3.7199999999999997E-2</v>
      </c>
      <c r="S2535" s="38">
        <v>43678</v>
      </c>
      <c r="T2535" s="1">
        <v>0.69</v>
      </c>
      <c r="U2535" s="1" t="s">
        <v>7357</v>
      </c>
      <c r="V2535" s="1">
        <v>2.5700000000000001E-2</v>
      </c>
      <c r="W2535" s="1" t="s">
        <v>7358</v>
      </c>
      <c r="X2535" s="1" t="b">
        <v>0</v>
      </c>
      <c r="Y2535" s="1" t="b">
        <v>0</v>
      </c>
    </row>
    <row r="2536" spans="1:25" x14ac:dyDescent="0.25">
      <c r="A2536" s="1" t="s">
        <v>7382</v>
      </c>
      <c r="B2536" s="1" t="s">
        <v>7383</v>
      </c>
      <c r="C2536" s="1" t="str">
        <f>VLOOKUP(B2536,店铺SKU信息!E:F,2,0)</f>
        <v>AGM48999-Burgundy-2XL</v>
      </c>
      <c r="D2536" s="1" t="s">
        <v>4034</v>
      </c>
      <c r="E2536" s="1" t="s">
        <v>8778</v>
      </c>
      <c r="F2536" s="1" t="s">
        <v>7352</v>
      </c>
      <c r="G2536" s="1">
        <v>11.7</v>
      </c>
      <c r="H2536" s="1">
        <v>9.5</v>
      </c>
      <c r="I2536" s="1">
        <v>1.7</v>
      </c>
      <c r="J2536" s="1" t="s">
        <v>7353</v>
      </c>
      <c r="K2536" s="1">
        <v>0.9</v>
      </c>
      <c r="L2536" s="1" t="s">
        <v>7354</v>
      </c>
      <c r="M2536" s="1">
        <v>0.1091</v>
      </c>
      <c r="N2536" s="1" t="s">
        <v>7355</v>
      </c>
      <c r="O2536" s="1" t="s">
        <v>7356</v>
      </c>
      <c r="P2536" s="1">
        <v>1.74</v>
      </c>
      <c r="Q2536" s="1">
        <v>0</v>
      </c>
      <c r="R2536" s="1">
        <v>0.19</v>
      </c>
      <c r="S2536" s="38">
        <v>43678</v>
      </c>
      <c r="T2536" s="1">
        <v>0.69</v>
      </c>
      <c r="U2536" s="1" t="s">
        <v>7357</v>
      </c>
      <c r="V2536" s="1">
        <v>0.13109999999999999</v>
      </c>
      <c r="W2536" s="1" t="s">
        <v>7358</v>
      </c>
      <c r="X2536" s="1" t="b">
        <v>0</v>
      </c>
      <c r="Y2536" s="1" t="b">
        <v>0</v>
      </c>
    </row>
    <row r="2537" spans="1:25" x14ac:dyDescent="0.25">
      <c r="A2537" s="1" t="s">
        <v>7725</v>
      </c>
      <c r="B2537" s="1" t="s">
        <v>7726</v>
      </c>
      <c r="C2537" s="1" t="str">
        <f>VLOOKUP(B2537,店铺SKU信息!E:F,2,0)</f>
        <v>AGM42566-Burgundy-2XL</v>
      </c>
      <c r="D2537" s="1" t="s">
        <v>7727</v>
      </c>
      <c r="E2537" s="1" t="s">
        <v>8778</v>
      </c>
      <c r="F2537" s="1" t="s">
        <v>7352</v>
      </c>
      <c r="G2537" s="1">
        <v>10.5</v>
      </c>
      <c r="H2537" s="1">
        <v>3.8</v>
      </c>
      <c r="I2537" s="1">
        <v>2.2999999999999998</v>
      </c>
      <c r="J2537" s="1" t="s">
        <v>7353</v>
      </c>
      <c r="K2537" s="1">
        <v>0.6</v>
      </c>
      <c r="L2537" s="1" t="s">
        <v>7354</v>
      </c>
      <c r="M2537" s="1">
        <v>5.3100000000000001E-2</v>
      </c>
      <c r="N2537" s="1" t="s">
        <v>7355</v>
      </c>
      <c r="O2537" s="1" t="s">
        <v>7356</v>
      </c>
      <c r="P2537" s="1">
        <v>3</v>
      </c>
      <c r="Q2537" s="1">
        <v>0</v>
      </c>
      <c r="R2537" s="1">
        <v>0.15920000000000001</v>
      </c>
      <c r="S2537" s="38">
        <v>43678</v>
      </c>
      <c r="T2537" s="1">
        <v>0.69</v>
      </c>
      <c r="U2537" s="1" t="s">
        <v>7357</v>
      </c>
      <c r="V2537" s="1">
        <v>0.1099</v>
      </c>
      <c r="W2537" s="1" t="s">
        <v>7358</v>
      </c>
      <c r="X2537" s="1" t="b">
        <v>0</v>
      </c>
      <c r="Y2537" s="1" t="b">
        <v>0</v>
      </c>
    </row>
    <row r="2538" spans="1:25" x14ac:dyDescent="0.25">
      <c r="A2538" s="1" t="s">
        <v>7772</v>
      </c>
      <c r="B2538" s="1" t="s">
        <v>7773</v>
      </c>
      <c r="C2538" s="1" t="str">
        <f>VLOOKUP(B2538,店铺SKU信息!E:F,2,0)</f>
        <v>AGCY41011-Gray-M</v>
      </c>
      <c r="D2538" s="1" t="s">
        <v>7774</v>
      </c>
      <c r="E2538" s="1" t="s">
        <v>8778</v>
      </c>
      <c r="F2538" s="1" t="s">
        <v>7352</v>
      </c>
      <c r="G2538" s="1">
        <v>12.48</v>
      </c>
      <c r="H2538" s="1">
        <v>9.41</v>
      </c>
      <c r="I2538" s="1">
        <v>1.33</v>
      </c>
      <c r="J2538" s="1" t="s">
        <v>7353</v>
      </c>
      <c r="K2538" s="1">
        <v>0.57999999999999996</v>
      </c>
      <c r="L2538" s="1" t="s">
        <v>7354</v>
      </c>
      <c r="M2538" s="1">
        <v>9.06E-2</v>
      </c>
      <c r="N2538" s="1" t="s">
        <v>7355</v>
      </c>
      <c r="O2538" s="1" t="s">
        <v>7356</v>
      </c>
      <c r="P2538" s="1">
        <v>1</v>
      </c>
      <c r="Q2538" s="1">
        <v>0</v>
      </c>
      <c r="R2538" s="1">
        <v>9.06E-2</v>
      </c>
      <c r="S2538" s="38">
        <v>43678</v>
      </c>
      <c r="T2538" s="1">
        <v>0.69</v>
      </c>
      <c r="U2538" s="1" t="s">
        <v>7357</v>
      </c>
      <c r="V2538" s="1">
        <v>6.25E-2</v>
      </c>
      <c r="W2538" s="1" t="s">
        <v>7358</v>
      </c>
      <c r="X2538" s="1" t="b">
        <v>0</v>
      </c>
      <c r="Y2538" s="1" t="b">
        <v>0</v>
      </c>
    </row>
    <row r="2539" spans="1:25" x14ac:dyDescent="0.25">
      <c r="A2539" s="1" t="s">
        <v>7944</v>
      </c>
      <c r="B2539" s="1" t="s">
        <v>7945</v>
      </c>
      <c r="C2539" s="1" t="str">
        <f>VLOOKUP(B2539,店铺SKU信息!E:F,2,0)</f>
        <v>AGCY2379-Pink-L</v>
      </c>
      <c r="D2539" s="1" t="s">
        <v>4068</v>
      </c>
      <c r="E2539" s="1" t="s">
        <v>8778</v>
      </c>
      <c r="F2539" s="1" t="s">
        <v>7352</v>
      </c>
      <c r="G2539" s="1">
        <v>15.34</v>
      </c>
      <c r="H2539" s="1">
        <v>11.85</v>
      </c>
      <c r="I2539" s="1">
        <v>1.95</v>
      </c>
      <c r="J2539" s="1" t="s">
        <v>7353</v>
      </c>
      <c r="K2539" s="1">
        <v>0.4</v>
      </c>
      <c r="L2539" s="1" t="s">
        <v>7354</v>
      </c>
      <c r="M2539" s="1">
        <v>0.20499999999999999</v>
      </c>
      <c r="N2539" s="1" t="s">
        <v>7355</v>
      </c>
      <c r="O2539" s="1" t="s">
        <v>7356</v>
      </c>
      <c r="P2539" s="1">
        <v>2.81</v>
      </c>
      <c r="Q2539" s="1">
        <v>0</v>
      </c>
      <c r="R2539" s="1">
        <v>0.57530000000000003</v>
      </c>
      <c r="S2539" s="38">
        <v>43678</v>
      </c>
      <c r="T2539" s="1">
        <v>0.69</v>
      </c>
      <c r="U2539" s="1" t="s">
        <v>7357</v>
      </c>
      <c r="V2539" s="1">
        <v>0.39689999999999998</v>
      </c>
      <c r="W2539" s="1" t="s">
        <v>7358</v>
      </c>
      <c r="X2539" s="1" t="b">
        <v>0</v>
      </c>
      <c r="Y2539" s="1" t="b">
        <v>0</v>
      </c>
    </row>
    <row r="2540" spans="1:25" x14ac:dyDescent="0.25">
      <c r="A2540" s="1" t="s">
        <v>7821</v>
      </c>
      <c r="B2540" s="1" t="s">
        <v>7822</v>
      </c>
      <c r="C2540" s="1" t="str">
        <f>VLOOKUP(B2540,店铺SKU信息!E:F,2,0)</f>
        <v>AGM42544-Burgundy-4XL</v>
      </c>
      <c r="D2540" s="1" t="s">
        <v>7823</v>
      </c>
      <c r="E2540" s="1" t="s">
        <v>8778</v>
      </c>
      <c r="F2540" s="1" t="s">
        <v>7352</v>
      </c>
      <c r="G2540" s="1">
        <v>12.8</v>
      </c>
      <c r="H2540" s="1">
        <v>6</v>
      </c>
      <c r="I2540" s="1">
        <v>2.4</v>
      </c>
      <c r="J2540" s="1" t="s">
        <v>7353</v>
      </c>
      <c r="K2540" s="1">
        <v>0.6</v>
      </c>
      <c r="L2540" s="1" t="s">
        <v>7354</v>
      </c>
      <c r="M2540" s="1">
        <v>0.1066</v>
      </c>
      <c r="N2540" s="1" t="s">
        <v>7355</v>
      </c>
      <c r="O2540" s="1" t="s">
        <v>7356</v>
      </c>
      <c r="P2540" s="1">
        <v>3</v>
      </c>
      <c r="Q2540" s="1">
        <v>0</v>
      </c>
      <c r="R2540" s="1">
        <v>0.31969999999999998</v>
      </c>
      <c r="S2540" s="38">
        <v>43678</v>
      </c>
      <c r="T2540" s="1">
        <v>0.69</v>
      </c>
      <c r="U2540" s="1" t="s">
        <v>7357</v>
      </c>
      <c r="V2540" s="1">
        <v>0.22059999999999999</v>
      </c>
      <c r="W2540" s="1" t="s">
        <v>7358</v>
      </c>
      <c r="X2540" s="1" t="b">
        <v>0</v>
      </c>
      <c r="Y2540" s="1" t="b">
        <v>0</v>
      </c>
    </row>
    <row r="2541" spans="1:25" x14ac:dyDescent="0.25">
      <c r="A2541" s="1" t="s">
        <v>7845</v>
      </c>
      <c r="B2541" s="1" t="s">
        <v>7846</v>
      </c>
      <c r="C2541" s="1" t="str">
        <f>VLOOKUP(B2541,店铺SKU信息!E:F,2,0)</f>
        <v>AGM42600-Red-3XL</v>
      </c>
      <c r="D2541" s="1" t="s">
        <v>7847</v>
      </c>
      <c r="E2541" s="1" t="s">
        <v>8778</v>
      </c>
      <c r="F2541" s="1" t="s">
        <v>7352</v>
      </c>
      <c r="G2541" s="1">
        <v>12.85</v>
      </c>
      <c r="H2541" s="1">
        <v>9.0399999999999991</v>
      </c>
      <c r="I2541" s="1">
        <v>1.65</v>
      </c>
      <c r="J2541" s="1" t="s">
        <v>7353</v>
      </c>
      <c r="K2541" s="1">
        <v>0.45</v>
      </c>
      <c r="L2541" s="1" t="s">
        <v>7354</v>
      </c>
      <c r="M2541" s="1">
        <v>0.1109</v>
      </c>
      <c r="N2541" s="1" t="s">
        <v>7355</v>
      </c>
      <c r="O2541" s="1" t="s">
        <v>7356</v>
      </c>
      <c r="P2541" s="1">
        <v>3</v>
      </c>
      <c r="Q2541" s="1">
        <v>0</v>
      </c>
      <c r="R2541" s="1">
        <v>0.33260000000000001</v>
      </c>
      <c r="S2541" s="38">
        <v>43678</v>
      </c>
      <c r="T2541" s="1">
        <v>0.69</v>
      </c>
      <c r="U2541" s="1" t="s">
        <v>7357</v>
      </c>
      <c r="V2541" s="1">
        <v>0.22950000000000001</v>
      </c>
      <c r="W2541" s="1" t="s">
        <v>7358</v>
      </c>
      <c r="X2541" s="1" t="b">
        <v>0</v>
      </c>
      <c r="Y2541" s="1" t="b">
        <v>0</v>
      </c>
    </row>
    <row r="2542" spans="1:25" x14ac:dyDescent="0.25">
      <c r="A2542" s="1" t="s">
        <v>7689</v>
      </c>
      <c r="B2542" s="1" t="s">
        <v>7690</v>
      </c>
      <c r="C2542" s="1" t="str">
        <f>VLOOKUP(B2542,店铺SKU信息!E:F,2,0)</f>
        <v>AGCY49255-Black-XL</v>
      </c>
      <c r="D2542" s="1" t="s">
        <v>7691</v>
      </c>
      <c r="E2542" s="1" t="s">
        <v>8778</v>
      </c>
      <c r="F2542" s="1" t="s">
        <v>7352</v>
      </c>
      <c r="G2542" s="1">
        <v>12.3</v>
      </c>
      <c r="H2542" s="1">
        <v>8.9</v>
      </c>
      <c r="I2542" s="1">
        <v>1.3</v>
      </c>
      <c r="J2542" s="1" t="s">
        <v>7353</v>
      </c>
      <c r="K2542" s="1">
        <v>0.55000000000000004</v>
      </c>
      <c r="L2542" s="1" t="s">
        <v>7354</v>
      </c>
      <c r="M2542" s="1">
        <v>8.2299999999999998E-2</v>
      </c>
      <c r="N2542" s="1" t="s">
        <v>7355</v>
      </c>
      <c r="O2542" s="1" t="s">
        <v>7356</v>
      </c>
      <c r="P2542" s="1">
        <v>0.77</v>
      </c>
      <c r="Q2542" s="1">
        <v>0.19</v>
      </c>
      <c r="R2542" s="1">
        <v>4.7800000000000002E-2</v>
      </c>
      <c r="S2542" s="38">
        <v>43678</v>
      </c>
      <c r="T2542" s="1">
        <v>0.69</v>
      </c>
      <c r="U2542" s="1" t="s">
        <v>7357</v>
      </c>
      <c r="V2542" s="1">
        <v>3.3000000000000002E-2</v>
      </c>
      <c r="W2542" s="1" t="s">
        <v>7358</v>
      </c>
      <c r="X2542" s="1" t="b">
        <v>0</v>
      </c>
      <c r="Y2542" s="1" t="b">
        <v>0</v>
      </c>
    </row>
    <row r="2543" spans="1:25" x14ac:dyDescent="0.25">
      <c r="A2543" s="1" t="s">
        <v>8250</v>
      </c>
      <c r="B2543" s="1" t="s">
        <v>8251</v>
      </c>
      <c r="C2543" s="1" t="str">
        <f>VLOOKUP(B2543,店铺SKU信息!E:F,2,0)</f>
        <v>AGCY6759-Black-S</v>
      </c>
      <c r="D2543" s="1" t="s">
        <v>8252</v>
      </c>
      <c r="E2543" s="1" t="s">
        <v>8778</v>
      </c>
      <c r="F2543" s="1" t="s">
        <v>7352</v>
      </c>
      <c r="G2543" s="1">
        <v>12.99</v>
      </c>
      <c r="H2543" s="1">
        <v>10.25</v>
      </c>
      <c r="I2543" s="1">
        <v>0.87</v>
      </c>
      <c r="J2543" s="1" t="s">
        <v>7353</v>
      </c>
      <c r="K2543" s="1">
        <v>0.25</v>
      </c>
      <c r="L2543" s="1" t="s">
        <v>7354</v>
      </c>
      <c r="M2543" s="1">
        <v>6.7000000000000004E-2</v>
      </c>
      <c r="N2543" s="1" t="s">
        <v>7355</v>
      </c>
      <c r="O2543" s="1" t="s">
        <v>7356</v>
      </c>
      <c r="P2543" s="1">
        <v>0.28999999999999998</v>
      </c>
      <c r="Q2543" s="1">
        <v>0.06</v>
      </c>
      <c r="R2543" s="1">
        <v>1.5100000000000001E-2</v>
      </c>
      <c r="S2543" s="38">
        <v>43678</v>
      </c>
      <c r="T2543" s="1">
        <v>0.69</v>
      </c>
      <c r="U2543" s="1" t="s">
        <v>7357</v>
      </c>
      <c r="V2543" s="1">
        <v>1.04E-2</v>
      </c>
      <c r="W2543" s="1" t="s">
        <v>7358</v>
      </c>
      <c r="X2543" s="1" t="b">
        <v>0</v>
      </c>
      <c r="Y2543" s="1" t="b">
        <v>0</v>
      </c>
    </row>
    <row r="2544" spans="1:25" x14ac:dyDescent="0.25">
      <c r="A2544" s="1" t="s">
        <v>7597</v>
      </c>
      <c r="B2544" s="1" t="s">
        <v>7598</v>
      </c>
      <c r="C2544" s="1" t="str">
        <f>VLOOKUP(B2544,店铺SKU信息!E:F,2,0)</f>
        <v>AGCY4080-Black-S</v>
      </c>
      <c r="D2544" s="1" t="s">
        <v>4778</v>
      </c>
      <c r="E2544" s="1" t="s">
        <v>8778</v>
      </c>
      <c r="F2544" s="1" t="s">
        <v>7352</v>
      </c>
      <c r="G2544" s="1">
        <v>12.25</v>
      </c>
      <c r="H2544" s="1">
        <v>9.65</v>
      </c>
      <c r="I2544" s="1">
        <v>1.8</v>
      </c>
      <c r="J2544" s="1" t="s">
        <v>7353</v>
      </c>
      <c r="K2544" s="1">
        <v>0.51</v>
      </c>
      <c r="L2544" s="1" t="s">
        <v>7354</v>
      </c>
      <c r="M2544" s="1">
        <v>0.1231</v>
      </c>
      <c r="N2544" s="1" t="s">
        <v>7355</v>
      </c>
      <c r="O2544" s="1" t="s">
        <v>7356</v>
      </c>
      <c r="P2544" s="1">
        <v>0.03</v>
      </c>
      <c r="Q2544" s="1">
        <v>0</v>
      </c>
      <c r="R2544" s="1">
        <v>4.0000000000000001E-3</v>
      </c>
      <c r="S2544" s="38">
        <v>43678</v>
      </c>
      <c r="T2544" s="1">
        <v>0.69</v>
      </c>
      <c r="U2544" s="1" t="s">
        <v>7357</v>
      </c>
      <c r="V2544" s="1">
        <v>2.7000000000000001E-3</v>
      </c>
      <c r="W2544" s="1" t="s">
        <v>7358</v>
      </c>
      <c r="X2544" s="1" t="b">
        <v>0</v>
      </c>
      <c r="Y2544" s="1" t="b">
        <v>0</v>
      </c>
    </row>
    <row r="2545" spans="1:25" x14ac:dyDescent="0.25">
      <c r="A2545" s="1" t="s">
        <v>8384</v>
      </c>
      <c r="B2545" s="1" t="s">
        <v>8385</v>
      </c>
      <c r="C2545" s="1" t="str">
        <f>VLOOKUP(B2545,店铺SKU信息!E:F,2,0)</f>
        <v>AGCY6812-Yellow-S</v>
      </c>
      <c r="D2545" s="1" t="s">
        <v>8386</v>
      </c>
      <c r="E2545" s="1" t="s">
        <v>8778</v>
      </c>
      <c r="F2545" s="1" t="s">
        <v>7352</v>
      </c>
      <c r="G2545" s="1">
        <v>13.07</v>
      </c>
      <c r="H2545" s="1">
        <v>10.28</v>
      </c>
      <c r="I2545" s="1">
        <v>0.79</v>
      </c>
      <c r="J2545" s="1" t="s">
        <v>7353</v>
      </c>
      <c r="K2545" s="1">
        <v>0.2</v>
      </c>
      <c r="L2545" s="1" t="s">
        <v>7354</v>
      </c>
      <c r="M2545" s="1">
        <v>6.1400000000000003E-2</v>
      </c>
      <c r="N2545" s="1" t="s">
        <v>7355</v>
      </c>
      <c r="O2545" s="1" t="s">
        <v>7356</v>
      </c>
      <c r="P2545" s="1">
        <v>0.68</v>
      </c>
      <c r="Q2545" s="1">
        <v>0.26</v>
      </c>
      <c r="R2545" s="1">
        <v>2.58E-2</v>
      </c>
      <c r="S2545" s="38">
        <v>43678</v>
      </c>
      <c r="T2545" s="1">
        <v>0.69</v>
      </c>
      <c r="U2545" s="1" t="s">
        <v>7357</v>
      </c>
      <c r="V2545" s="1">
        <v>1.78E-2</v>
      </c>
      <c r="W2545" s="1" t="s">
        <v>7358</v>
      </c>
      <c r="X2545" s="1" t="b">
        <v>0</v>
      </c>
      <c r="Y2545" s="1" t="b">
        <v>0</v>
      </c>
    </row>
    <row r="2546" spans="1:25" x14ac:dyDescent="0.25">
      <c r="A2546" s="1" t="s">
        <v>8288</v>
      </c>
      <c r="B2546" s="1" t="s">
        <v>8289</v>
      </c>
      <c r="C2546" s="1" t="str">
        <f>VLOOKUP(B2546,店铺SKU信息!E:F,2,0)</f>
        <v>AGCY6820-White-L</v>
      </c>
      <c r="D2546" s="1" t="s">
        <v>5785</v>
      </c>
      <c r="E2546" s="1" t="s">
        <v>8778</v>
      </c>
      <c r="F2546" s="1" t="s">
        <v>7352</v>
      </c>
      <c r="G2546" s="1">
        <v>13.07</v>
      </c>
      <c r="H2546" s="1">
        <v>10.28</v>
      </c>
      <c r="I2546" s="1">
        <v>0.79</v>
      </c>
      <c r="J2546" s="1" t="s">
        <v>7353</v>
      </c>
      <c r="K2546" s="1">
        <v>0.2</v>
      </c>
      <c r="L2546" s="1" t="s">
        <v>7354</v>
      </c>
      <c r="M2546" s="1">
        <v>6.1400000000000003E-2</v>
      </c>
      <c r="N2546" s="1" t="s">
        <v>7355</v>
      </c>
      <c r="O2546" s="1" t="s">
        <v>7356</v>
      </c>
      <c r="P2546" s="1">
        <v>0.65</v>
      </c>
      <c r="Q2546" s="1">
        <v>0</v>
      </c>
      <c r="R2546" s="1">
        <v>3.9600000000000003E-2</v>
      </c>
      <c r="S2546" s="38">
        <v>43678</v>
      </c>
      <c r="T2546" s="1">
        <v>0.69</v>
      </c>
      <c r="U2546" s="1" t="s">
        <v>7357</v>
      </c>
      <c r="V2546" s="1">
        <v>2.7300000000000001E-2</v>
      </c>
      <c r="W2546" s="1" t="s">
        <v>7358</v>
      </c>
      <c r="X2546" s="1" t="b">
        <v>0</v>
      </c>
      <c r="Y2546" s="1" t="b">
        <v>0</v>
      </c>
    </row>
    <row r="2547" spans="1:25" x14ac:dyDescent="0.25">
      <c r="A2547" s="1" t="s">
        <v>7623</v>
      </c>
      <c r="B2547" s="1" t="s">
        <v>7624</v>
      </c>
      <c r="C2547" s="1" t="str">
        <f>VLOOKUP(B2547,店铺SKU信息!E:F,2,0)</f>
        <v>AGCY4064-Navy Blue-L</v>
      </c>
      <c r="D2547" s="1" t="s">
        <v>7625</v>
      </c>
      <c r="E2547" s="1" t="s">
        <v>8778</v>
      </c>
      <c r="F2547" s="1" t="s">
        <v>7352</v>
      </c>
      <c r="G2547" s="1">
        <v>12.25</v>
      </c>
      <c r="H2547" s="1">
        <v>9.65</v>
      </c>
      <c r="I2547" s="1">
        <v>1.8</v>
      </c>
      <c r="J2547" s="1" t="s">
        <v>7353</v>
      </c>
      <c r="K2547" s="1">
        <v>0.51</v>
      </c>
      <c r="L2547" s="1" t="s">
        <v>7354</v>
      </c>
      <c r="M2547" s="1">
        <v>0.1231</v>
      </c>
      <c r="N2547" s="1" t="s">
        <v>7355</v>
      </c>
      <c r="O2547" s="1" t="s">
        <v>7356</v>
      </c>
      <c r="P2547" s="1">
        <v>0.57999999999999996</v>
      </c>
      <c r="Q2547" s="1">
        <v>0.16</v>
      </c>
      <c r="R2547" s="1">
        <v>5.16E-2</v>
      </c>
      <c r="S2547" s="38">
        <v>43678</v>
      </c>
      <c r="T2547" s="1">
        <v>0.69</v>
      </c>
      <c r="U2547" s="1" t="s">
        <v>7357</v>
      </c>
      <c r="V2547" s="1">
        <v>3.56E-2</v>
      </c>
      <c r="W2547" s="1" t="s">
        <v>7358</v>
      </c>
      <c r="X2547" s="1" t="b">
        <v>0</v>
      </c>
      <c r="Y2547" s="1" t="b">
        <v>0</v>
      </c>
    </row>
    <row r="2548" spans="1:25" x14ac:dyDescent="0.25">
      <c r="A2548" s="1" t="s">
        <v>8500</v>
      </c>
      <c r="B2548" s="1" t="s">
        <v>8501</v>
      </c>
      <c r="C2548" s="1" t="str">
        <f>VLOOKUP(B2548,店铺SKU信息!E:F,2,0)</f>
        <v>AGCY1031-Black Stripe-XL</v>
      </c>
      <c r="D2548" s="1" t="s">
        <v>8502</v>
      </c>
      <c r="E2548" s="1" t="s">
        <v>8778</v>
      </c>
      <c r="F2548" s="1" t="s">
        <v>7352</v>
      </c>
      <c r="G2548" s="1">
        <v>13</v>
      </c>
      <c r="H2548" s="1">
        <v>9</v>
      </c>
      <c r="I2548" s="1">
        <v>0.9</v>
      </c>
      <c r="J2548" s="1" t="s">
        <v>7353</v>
      </c>
      <c r="K2548" s="1">
        <v>0.41</v>
      </c>
      <c r="L2548" s="1" t="s">
        <v>7354</v>
      </c>
      <c r="M2548" s="1">
        <v>6.0900000000000003E-2</v>
      </c>
      <c r="N2548" s="1" t="s">
        <v>7355</v>
      </c>
      <c r="O2548" s="1" t="s">
        <v>7356</v>
      </c>
      <c r="P2548" s="1">
        <v>1</v>
      </c>
      <c r="Q2548" s="1">
        <v>0</v>
      </c>
      <c r="R2548" s="1">
        <v>6.0900000000000003E-2</v>
      </c>
      <c r="S2548" s="38">
        <v>43678</v>
      </c>
      <c r="T2548" s="1">
        <v>0.69</v>
      </c>
      <c r="U2548" s="1" t="s">
        <v>7357</v>
      </c>
      <c r="V2548" s="1">
        <v>4.2000000000000003E-2</v>
      </c>
      <c r="W2548" s="1" t="s">
        <v>7358</v>
      </c>
      <c r="X2548" s="1" t="b">
        <v>0</v>
      </c>
      <c r="Y2548" s="1" t="b">
        <v>0</v>
      </c>
    </row>
    <row r="2549" spans="1:25" x14ac:dyDescent="0.25">
      <c r="A2549" s="1" t="s">
        <v>8213</v>
      </c>
      <c r="B2549" s="1" t="s">
        <v>8214</v>
      </c>
      <c r="C2549" s="1" t="str">
        <f>VLOOKUP(B2549,店铺SKU信息!E:F,2,0)</f>
        <v>AGM42622-Black-2XL</v>
      </c>
      <c r="D2549" s="1" t="s">
        <v>5213</v>
      </c>
      <c r="E2549" s="1" t="s">
        <v>8778</v>
      </c>
      <c r="F2549" s="1" t="s">
        <v>7352</v>
      </c>
      <c r="G2549" s="1">
        <v>12.5</v>
      </c>
      <c r="H2549" s="1">
        <v>8.58</v>
      </c>
      <c r="I2549" s="1">
        <v>1.5</v>
      </c>
      <c r="J2549" s="1" t="s">
        <v>7353</v>
      </c>
      <c r="K2549" s="1">
        <v>0.45</v>
      </c>
      <c r="L2549" s="1" t="s">
        <v>7354</v>
      </c>
      <c r="M2549" s="1">
        <v>9.3100000000000002E-2</v>
      </c>
      <c r="N2549" s="1" t="s">
        <v>7355</v>
      </c>
      <c r="O2549" s="1" t="s">
        <v>7356</v>
      </c>
      <c r="P2549" s="1">
        <v>3</v>
      </c>
      <c r="Q2549" s="1">
        <v>0</v>
      </c>
      <c r="R2549" s="1">
        <v>0.27929999999999999</v>
      </c>
      <c r="S2549" s="38">
        <v>43678</v>
      </c>
      <c r="T2549" s="1">
        <v>0.69</v>
      </c>
      <c r="U2549" s="1" t="s">
        <v>7357</v>
      </c>
      <c r="V2549" s="1">
        <v>0.19270000000000001</v>
      </c>
      <c r="W2549" s="1" t="s">
        <v>7358</v>
      </c>
      <c r="X2549" s="1" t="b">
        <v>0</v>
      </c>
      <c r="Y2549" s="1" t="b">
        <v>0</v>
      </c>
    </row>
    <row r="2550" spans="1:25" x14ac:dyDescent="0.25">
      <c r="A2550" s="1" t="s">
        <v>7906</v>
      </c>
      <c r="B2550" s="1" t="s">
        <v>7907</v>
      </c>
      <c r="C2550" s="1" t="str">
        <f>VLOOKUP(B2550,店铺SKU信息!E:F,2,0)</f>
        <v>AGCY6820-White-S</v>
      </c>
      <c r="D2550" s="1" t="s">
        <v>3198</v>
      </c>
      <c r="E2550" s="1" t="s">
        <v>8778</v>
      </c>
      <c r="F2550" s="1" t="s">
        <v>7352</v>
      </c>
      <c r="G2550" s="1">
        <v>13.07</v>
      </c>
      <c r="H2550" s="1">
        <v>10.28</v>
      </c>
      <c r="I2550" s="1">
        <v>0.79</v>
      </c>
      <c r="J2550" s="1" t="s">
        <v>7353</v>
      </c>
      <c r="K2550" s="1">
        <v>0.2</v>
      </c>
      <c r="L2550" s="1" t="s">
        <v>7354</v>
      </c>
      <c r="M2550" s="1">
        <v>6.1400000000000003E-2</v>
      </c>
      <c r="N2550" s="1" t="s">
        <v>7355</v>
      </c>
      <c r="O2550" s="1" t="s">
        <v>7356</v>
      </c>
      <c r="P2550" s="1">
        <v>0.42</v>
      </c>
      <c r="Q2550" s="1">
        <v>0</v>
      </c>
      <c r="R2550" s="1">
        <v>2.58E-2</v>
      </c>
      <c r="S2550" s="38">
        <v>43678</v>
      </c>
      <c r="T2550" s="1">
        <v>0.69</v>
      </c>
      <c r="U2550" s="1" t="s">
        <v>7357</v>
      </c>
      <c r="V2550" s="1">
        <v>1.78E-2</v>
      </c>
      <c r="W2550" s="1" t="s">
        <v>7358</v>
      </c>
      <c r="X2550" s="1" t="b">
        <v>0</v>
      </c>
      <c r="Y2550" s="1" t="b">
        <v>0</v>
      </c>
    </row>
    <row r="2551" spans="1:25" x14ac:dyDescent="0.25">
      <c r="A2551" s="1" t="s">
        <v>7386</v>
      </c>
      <c r="B2551" s="1" t="s">
        <v>7387</v>
      </c>
      <c r="C2551" s="1" t="str">
        <f>VLOOKUP(B2551,店铺SKU信息!E:F,2,0)</f>
        <v>AGM48999-Burgundy-3XL</v>
      </c>
      <c r="D2551" s="1" t="s">
        <v>3808</v>
      </c>
      <c r="E2551" s="1" t="s">
        <v>8778</v>
      </c>
      <c r="F2551" s="1" t="s">
        <v>7352</v>
      </c>
      <c r="G2551" s="1">
        <v>11.7</v>
      </c>
      <c r="H2551" s="1">
        <v>9.5</v>
      </c>
      <c r="I2551" s="1">
        <v>1.7</v>
      </c>
      <c r="J2551" s="1" t="s">
        <v>7353</v>
      </c>
      <c r="K2551" s="1">
        <v>0.9</v>
      </c>
      <c r="L2551" s="1" t="s">
        <v>7354</v>
      </c>
      <c r="M2551" s="1">
        <v>0.1091</v>
      </c>
      <c r="N2551" s="1" t="s">
        <v>7355</v>
      </c>
      <c r="O2551" s="1" t="s">
        <v>7356</v>
      </c>
      <c r="P2551" s="1">
        <v>1.55</v>
      </c>
      <c r="Q2551" s="1">
        <v>0</v>
      </c>
      <c r="R2551" s="1">
        <v>0.16889999999999999</v>
      </c>
      <c r="S2551" s="38">
        <v>43678</v>
      </c>
      <c r="T2551" s="1">
        <v>0.69</v>
      </c>
      <c r="U2551" s="1" t="s">
        <v>7357</v>
      </c>
      <c r="V2551" s="1">
        <v>0.11650000000000001</v>
      </c>
      <c r="W2551" s="1" t="s">
        <v>7358</v>
      </c>
      <c r="X2551" s="1" t="b">
        <v>0</v>
      </c>
      <c r="Y2551" s="1" t="b">
        <v>0</v>
      </c>
    </row>
    <row r="2552" spans="1:25" x14ac:dyDescent="0.25">
      <c r="A2552" s="1" t="s">
        <v>7604</v>
      </c>
      <c r="B2552" s="1" t="s">
        <v>7605</v>
      </c>
      <c r="C2552" s="1" t="str">
        <f>VLOOKUP(B2552,店铺SKU信息!E:F,2,0)</f>
        <v>AGCY49211-White-M</v>
      </c>
      <c r="D2552" s="1" t="s">
        <v>7606</v>
      </c>
      <c r="E2552" s="1" t="s">
        <v>8778</v>
      </c>
      <c r="F2552" s="1" t="s">
        <v>7352</v>
      </c>
      <c r="G2552" s="1">
        <v>11.6</v>
      </c>
      <c r="H2552" s="1">
        <v>8.8000000000000007</v>
      </c>
      <c r="I2552" s="1">
        <v>2.2000000000000002</v>
      </c>
      <c r="J2552" s="1" t="s">
        <v>7353</v>
      </c>
      <c r="K2552" s="1">
        <v>0.5</v>
      </c>
      <c r="L2552" s="1" t="s">
        <v>7354</v>
      </c>
      <c r="M2552" s="1">
        <v>0.13</v>
      </c>
      <c r="N2552" s="1" t="s">
        <v>7355</v>
      </c>
      <c r="O2552" s="1" t="s">
        <v>7356</v>
      </c>
      <c r="P2552" s="1">
        <v>0.1</v>
      </c>
      <c r="Q2552" s="1">
        <v>0</v>
      </c>
      <c r="R2552" s="1">
        <v>1.26E-2</v>
      </c>
      <c r="S2552" s="38">
        <v>43678</v>
      </c>
      <c r="T2552" s="1">
        <v>0.69</v>
      </c>
      <c r="U2552" s="1" t="s">
        <v>7357</v>
      </c>
      <c r="V2552" s="1">
        <v>8.6999999999999994E-3</v>
      </c>
      <c r="W2552" s="1" t="s">
        <v>7358</v>
      </c>
      <c r="X2552" s="1" t="b">
        <v>0</v>
      </c>
      <c r="Y2552" s="1" t="b">
        <v>0</v>
      </c>
    </row>
    <row r="2553" spans="1:25" x14ac:dyDescent="0.25">
      <c r="A2553" s="1" t="s">
        <v>8728</v>
      </c>
      <c r="B2553" s="1" t="s">
        <v>8729</v>
      </c>
      <c r="C2553" s="1" t="str">
        <f>VLOOKUP(B2553,店铺SKU信息!E:F,2,0)</f>
        <v>AGCY6812-Yellow-XL</v>
      </c>
      <c r="D2553" s="1" t="s">
        <v>8730</v>
      </c>
      <c r="E2553" s="1" t="s">
        <v>8778</v>
      </c>
      <c r="F2553" s="1" t="s">
        <v>7352</v>
      </c>
      <c r="G2553" s="1">
        <v>13.07</v>
      </c>
      <c r="H2553" s="1">
        <v>10.28</v>
      </c>
      <c r="I2553" s="1">
        <v>0.79</v>
      </c>
      <c r="J2553" s="1" t="s">
        <v>7353</v>
      </c>
      <c r="K2553" s="1">
        <v>0.2</v>
      </c>
      <c r="L2553" s="1" t="s">
        <v>7354</v>
      </c>
      <c r="M2553" s="1">
        <v>6.1199999999999997E-2</v>
      </c>
      <c r="N2553" s="1" t="s">
        <v>7355</v>
      </c>
      <c r="O2553" s="1" t="s">
        <v>7356</v>
      </c>
      <c r="P2553" s="1">
        <v>0.48</v>
      </c>
      <c r="Q2553" s="1">
        <v>0.06</v>
      </c>
      <c r="R2553" s="1">
        <v>2.5700000000000001E-2</v>
      </c>
      <c r="S2553" s="38">
        <v>43678</v>
      </c>
      <c r="T2553" s="1">
        <v>0.69</v>
      </c>
      <c r="U2553" s="1" t="s">
        <v>7357</v>
      </c>
      <c r="V2553" s="1">
        <v>1.77E-2</v>
      </c>
      <c r="W2553" s="1" t="s">
        <v>7358</v>
      </c>
      <c r="X2553" s="1" t="b">
        <v>0</v>
      </c>
      <c r="Y2553" s="1" t="b">
        <v>0</v>
      </c>
    </row>
    <row r="2554" spans="1:25" x14ac:dyDescent="0.25">
      <c r="A2554" s="1" t="s">
        <v>8445</v>
      </c>
      <c r="B2554" s="1" t="s">
        <v>8446</v>
      </c>
      <c r="C2554" s="1" t="str">
        <f>VLOOKUP(B2554,店铺SKU信息!E:F,2,0)</f>
        <v>AGCY1031-Red Stripe-L</v>
      </c>
      <c r="D2554" s="1" t="s">
        <v>3838</v>
      </c>
      <c r="E2554" s="1" t="s">
        <v>8778</v>
      </c>
      <c r="F2554" s="1" t="s">
        <v>7352</v>
      </c>
      <c r="G2554" s="1">
        <v>12.8</v>
      </c>
      <c r="H2554" s="1">
        <v>10.1</v>
      </c>
      <c r="I2554" s="1">
        <v>1.3</v>
      </c>
      <c r="J2554" s="1" t="s">
        <v>7353</v>
      </c>
      <c r="K2554" s="1">
        <v>0.35</v>
      </c>
      <c r="L2554" s="1" t="s">
        <v>7354</v>
      </c>
      <c r="M2554" s="1">
        <v>9.7299999999999998E-2</v>
      </c>
      <c r="N2554" s="1" t="s">
        <v>7355</v>
      </c>
      <c r="O2554" s="1" t="s">
        <v>7356</v>
      </c>
      <c r="P2554" s="1">
        <v>1</v>
      </c>
      <c r="Q2554" s="1">
        <v>0</v>
      </c>
      <c r="R2554" s="1">
        <v>9.7299999999999998E-2</v>
      </c>
      <c r="S2554" s="38">
        <v>43678</v>
      </c>
      <c r="T2554" s="1">
        <v>0.69</v>
      </c>
      <c r="U2554" s="1" t="s">
        <v>7357</v>
      </c>
      <c r="V2554" s="1">
        <v>6.7100000000000007E-2</v>
      </c>
      <c r="W2554" s="1" t="s">
        <v>7358</v>
      </c>
      <c r="X2554" s="1" t="b">
        <v>0</v>
      </c>
      <c r="Y2554" s="1" t="b">
        <v>0</v>
      </c>
    </row>
    <row r="2555" spans="1:25" x14ac:dyDescent="0.25">
      <c r="A2555" s="1" t="s">
        <v>7936</v>
      </c>
      <c r="B2555" s="1" t="s">
        <v>7937</v>
      </c>
      <c r="C2555" s="1" t="str">
        <f>VLOOKUP(B2555,店铺SKU信息!E:F,2,0)</f>
        <v>AGCY41011-White-M</v>
      </c>
      <c r="D2555" s="1" t="s">
        <v>3604</v>
      </c>
      <c r="E2555" s="1" t="s">
        <v>8778</v>
      </c>
      <c r="F2555" s="1" t="s">
        <v>7352</v>
      </c>
      <c r="G2555" s="1">
        <v>12.48</v>
      </c>
      <c r="H2555" s="1">
        <v>9.41</v>
      </c>
      <c r="I2555" s="1">
        <v>1.33</v>
      </c>
      <c r="J2555" s="1" t="s">
        <v>7353</v>
      </c>
      <c r="K2555" s="1">
        <v>0.57999999999999996</v>
      </c>
      <c r="L2555" s="1" t="s">
        <v>7354</v>
      </c>
      <c r="M2555" s="1">
        <v>9.06E-2</v>
      </c>
      <c r="N2555" s="1" t="s">
        <v>7355</v>
      </c>
      <c r="O2555" s="1" t="s">
        <v>7356</v>
      </c>
      <c r="P2555" s="1">
        <v>0.35</v>
      </c>
      <c r="Q2555" s="1">
        <v>0</v>
      </c>
      <c r="R2555" s="1">
        <v>3.2199999999999999E-2</v>
      </c>
      <c r="S2555" s="38">
        <v>43678</v>
      </c>
      <c r="T2555" s="1">
        <v>0.69</v>
      </c>
      <c r="U2555" s="1" t="s">
        <v>7357</v>
      </c>
      <c r="V2555" s="1">
        <v>2.2200000000000001E-2</v>
      </c>
      <c r="W2555" s="1" t="s">
        <v>7358</v>
      </c>
      <c r="X2555" s="1" t="b">
        <v>0</v>
      </c>
      <c r="Y2555" s="1" t="b">
        <v>0</v>
      </c>
    </row>
    <row r="2556" spans="1:25" x14ac:dyDescent="0.25">
      <c r="A2556" s="1" t="s">
        <v>7653</v>
      </c>
      <c r="B2556" s="1" t="s">
        <v>7654</v>
      </c>
      <c r="C2556" s="1" t="str">
        <f>VLOOKUP(B2556,店铺SKU信息!E:F,2,0)</f>
        <v>AGCY4063-Blue-M</v>
      </c>
      <c r="D2556" s="1" t="s">
        <v>7655</v>
      </c>
      <c r="E2556" s="1" t="s">
        <v>8778</v>
      </c>
      <c r="F2556" s="1" t="s">
        <v>7352</v>
      </c>
      <c r="G2556" s="1">
        <v>13.07</v>
      </c>
      <c r="H2556" s="1">
        <v>10.28</v>
      </c>
      <c r="I2556" s="1">
        <v>0.79</v>
      </c>
      <c r="J2556" s="1" t="s">
        <v>7353</v>
      </c>
      <c r="K2556" s="1">
        <v>0.2</v>
      </c>
      <c r="L2556" s="1" t="s">
        <v>7354</v>
      </c>
      <c r="M2556" s="1">
        <v>6.1400000000000003E-2</v>
      </c>
      <c r="N2556" s="1" t="s">
        <v>7355</v>
      </c>
      <c r="O2556" s="1" t="s">
        <v>7356</v>
      </c>
      <c r="P2556" s="1">
        <v>3</v>
      </c>
      <c r="Q2556" s="1">
        <v>0</v>
      </c>
      <c r="R2556" s="1">
        <v>0.18429999999999999</v>
      </c>
      <c r="S2556" s="38">
        <v>43678</v>
      </c>
      <c r="T2556" s="1">
        <v>0.69</v>
      </c>
      <c r="U2556" s="1" t="s">
        <v>7357</v>
      </c>
      <c r="V2556" s="1">
        <v>0.12720000000000001</v>
      </c>
      <c r="W2556" s="1" t="s">
        <v>7358</v>
      </c>
      <c r="X2556" s="1" t="b">
        <v>0</v>
      </c>
      <c r="Y2556" s="1" t="b">
        <v>0</v>
      </c>
    </row>
    <row r="2557" spans="1:25" x14ac:dyDescent="0.25">
      <c r="A2557" s="1" t="s">
        <v>7494</v>
      </c>
      <c r="B2557" s="1" t="s">
        <v>7495</v>
      </c>
      <c r="C2557" s="1" t="str">
        <f>VLOOKUP(B2557,店铺SKU信息!E:F,2,0)</f>
        <v>AGM4896-Purple-XL</v>
      </c>
      <c r="D2557" s="1" t="s">
        <v>2882</v>
      </c>
      <c r="E2557" s="1" t="s">
        <v>8778</v>
      </c>
      <c r="F2557" s="1" t="s">
        <v>7352</v>
      </c>
      <c r="G2557" s="1">
        <v>13.7</v>
      </c>
      <c r="H2557" s="1">
        <v>3.9</v>
      </c>
      <c r="I2557" s="1">
        <v>2.1</v>
      </c>
      <c r="J2557" s="1" t="s">
        <v>7353</v>
      </c>
      <c r="K2557" s="1">
        <v>1.05</v>
      </c>
      <c r="L2557" s="1" t="s">
        <v>7354</v>
      </c>
      <c r="M2557" s="1">
        <v>6.4799999999999996E-2</v>
      </c>
      <c r="N2557" s="1" t="s">
        <v>7355</v>
      </c>
      <c r="O2557" s="1" t="s">
        <v>7356</v>
      </c>
      <c r="P2557" s="1">
        <v>0.19</v>
      </c>
      <c r="Q2557" s="1">
        <v>0</v>
      </c>
      <c r="R2557" s="1">
        <v>1.2500000000000001E-2</v>
      </c>
      <c r="S2557" s="38">
        <v>43678</v>
      </c>
      <c r="T2557" s="1">
        <v>0.69</v>
      </c>
      <c r="U2557" s="1" t="s">
        <v>7357</v>
      </c>
      <c r="V2557" s="1">
        <v>8.6999999999999994E-3</v>
      </c>
      <c r="W2557" s="1" t="s">
        <v>7358</v>
      </c>
      <c r="X2557" s="1" t="b">
        <v>0</v>
      </c>
      <c r="Y2557" s="1" t="b">
        <v>0</v>
      </c>
    </row>
    <row r="2558" spans="1:25" x14ac:dyDescent="0.25">
      <c r="A2558" s="1" t="s">
        <v>7658</v>
      </c>
      <c r="B2558" s="1" t="s">
        <v>7659</v>
      </c>
      <c r="C2558" s="1" t="str">
        <f>VLOOKUP(B2558,店铺SKU信息!E:F,2,0)</f>
        <v>AGCY6812-Black-S</v>
      </c>
      <c r="D2558" s="1" t="s">
        <v>5658</v>
      </c>
      <c r="E2558" s="1" t="s">
        <v>8778</v>
      </c>
      <c r="F2558" s="1" t="s">
        <v>7352</v>
      </c>
      <c r="G2558" s="1">
        <v>13.07</v>
      </c>
      <c r="H2558" s="1">
        <v>10.28</v>
      </c>
      <c r="I2558" s="1">
        <v>0.79</v>
      </c>
      <c r="J2558" s="1" t="s">
        <v>7353</v>
      </c>
      <c r="K2558" s="1">
        <v>0.2</v>
      </c>
      <c r="L2558" s="1" t="s">
        <v>7354</v>
      </c>
      <c r="M2558" s="1">
        <v>6.1400000000000003E-2</v>
      </c>
      <c r="N2558" s="1" t="s">
        <v>7355</v>
      </c>
      <c r="O2558" s="1" t="s">
        <v>7356</v>
      </c>
      <c r="P2558" s="1">
        <v>1.39</v>
      </c>
      <c r="Q2558" s="1">
        <v>0.35</v>
      </c>
      <c r="R2558" s="1">
        <v>6.3399999999999998E-2</v>
      </c>
      <c r="S2558" s="38">
        <v>43678</v>
      </c>
      <c r="T2558" s="1">
        <v>0.69</v>
      </c>
      <c r="U2558" s="1" t="s">
        <v>7357</v>
      </c>
      <c r="V2558" s="1">
        <v>4.3799999999999999E-2</v>
      </c>
      <c r="W2558" s="1" t="s">
        <v>7358</v>
      </c>
      <c r="X2558" s="1" t="b">
        <v>0</v>
      </c>
      <c r="Y2558" s="1" t="b">
        <v>0</v>
      </c>
    </row>
    <row r="2559" spans="1:25" x14ac:dyDescent="0.25">
      <c r="A2559" s="1" t="s">
        <v>8598</v>
      </c>
      <c r="B2559" s="1" t="s">
        <v>8599</v>
      </c>
      <c r="C2559" s="1" t="str">
        <f>VLOOKUP(B2559,店铺SKU信息!E:F,2,0)</f>
        <v>AGCY41011-Black-XXL</v>
      </c>
      <c r="D2559" s="1" t="s">
        <v>8600</v>
      </c>
      <c r="E2559" s="1" t="s">
        <v>8778</v>
      </c>
      <c r="F2559" s="1" t="s">
        <v>7352</v>
      </c>
      <c r="G2559" s="1">
        <v>12.48</v>
      </c>
      <c r="H2559" s="1">
        <v>9.41</v>
      </c>
      <c r="I2559" s="1">
        <v>1.33</v>
      </c>
      <c r="J2559" s="1" t="s">
        <v>7353</v>
      </c>
      <c r="K2559" s="1">
        <v>0.57999999999999996</v>
      </c>
      <c r="L2559" s="1" t="s">
        <v>7354</v>
      </c>
      <c r="M2559" s="1">
        <v>9.06E-2</v>
      </c>
      <c r="N2559" s="1" t="s">
        <v>7355</v>
      </c>
      <c r="O2559" s="1" t="s">
        <v>7356</v>
      </c>
      <c r="P2559" s="1">
        <v>3.94</v>
      </c>
      <c r="Q2559" s="1">
        <v>0</v>
      </c>
      <c r="R2559" s="1">
        <v>0.35670000000000002</v>
      </c>
      <c r="S2559" s="38">
        <v>43678</v>
      </c>
      <c r="T2559" s="1">
        <v>0.69</v>
      </c>
      <c r="U2559" s="1" t="s">
        <v>7357</v>
      </c>
      <c r="V2559" s="1">
        <v>0.24610000000000001</v>
      </c>
      <c r="W2559" s="1" t="s">
        <v>7358</v>
      </c>
      <c r="X2559" s="1" t="b">
        <v>0</v>
      </c>
      <c r="Y2559" s="1" t="b">
        <v>0</v>
      </c>
    </row>
    <row r="2560" spans="1:25" x14ac:dyDescent="0.25">
      <c r="A2560" s="1" t="s">
        <v>8744</v>
      </c>
      <c r="B2560" s="1" t="s">
        <v>8745</v>
      </c>
      <c r="C2560" s="1" t="str">
        <f>VLOOKUP(B2560,店铺SKU信息!E:F,2,0)</f>
        <v>AGCY6705-Black-M</v>
      </c>
      <c r="D2560" s="1" t="s">
        <v>8746</v>
      </c>
      <c r="E2560" s="1" t="s">
        <v>8778</v>
      </c>
      <c r="F2560" s="1" t="s">
        <v>7352</v>
      </c>
      <c r="G2560" s="1">
        <v>12.25</v>
      </c>
      <c r="H2560" s="1">
        <v>9.65</v>
      </c>
      <c r="I2560" s="1">
        <v>1.8</v>
      </c>
      <c r="J2560" s="1" t="s">
        <v>7353</v>
      </c>
      <c r="K2560" s="1">
        <v>0.51</v>
      </c>
      <c r="L2560" s="1" t="s">
        <v>7354</v>
      </c>
      <c r="M2560" s="1">
        <v>0.1231</v>
      </c>
      <c r="N2560" s="1" t="s">
        <v>7355</v>
      </c>
      <c r="O2560" s="1" t="s">
        <v>7356</v>
      </c>
      <c r="P2560" s="1">
        <v>0.57999999999999996</v>
      </c>
      <c r="Q2560" s="1">
        <v>0.16</v>
      </c>
      <c r="R2560" s="1">
        <v>5.16E-2</v>
      </c>
      <c r="S2560" s="38">
        <v>43678</v>
      </c>
      <c r="T2560" s="1">
        <v>0.69</v>
      </c>
      <c r="U2560" s="1" t="s">
        <v>7357</v>
      </c>
      <c r="V2560" s="1">
        <v>3.56E-2</v>
      </c>
      <c r="W2560" s="1" t="s">
        <v>7358</v>
      </c>
      <c r="X2560" s="1" t="b">
        <v>0</v>
      </c>
      <c r="Y2560" s="1" t="b">
        <v>0</v>
      </c>
    </row>
    <row r="2561" spans="1:25" x14ac:dyDescent="0.25">
      <c r="A2561" s="1" t="s">
        <v>8788</v>
      </c>
      <c r="B2561" s="1" t="s">
        <v>8789</v>
      </c>
      <c r="C2561" s="1" t="str">
        <f>VLOOKUP(B2561,店铺SKU信息!E:F,2,0)</f>
        <v>AGCY2379-Pink-S</v>
      </c>
      <c r="D2561" s="1" t="s">
        <v>4173</v>
      </c>
      <c r="E2561" s="1" t="s">
        <v>8778</v>
      </c>
      <c r="F2561" s="1" t="s">
        <v>7352</v>
      </c>
      <c r="G2561" s="1">
        <v>15.34</v>
      </c>
      <c r="H2561" s="1">
        <v>11.85</v>
      </c>
      <c r="I2561" s="1">
        <v>1.95</v>
      </c>
      <c r="J2561" s="1" t="s">
        <v>7353</v>
      </c>
      <c r="K2561" s="1">
        <v>0.4</v>
      </c>
      <c r="L2561" s="1" t="s">
        <v>7354</v>
      </c>
      <c r="M2561" s="1">
        <v>0.20499999999999999</v>
      </c>
      <c r="N2561" s="1" t="s">
        <v>7355</v>
      </c>
      <c r="O2561" s="1" t="s">
        <v>7356</v>
      </c>
      <c r="P2561" s="1">
        <v>3</v>
      </c>
      <c r="Q2561" s="1">
        <v>0</v>
      </c>
      <c r="R2561" s="1">
        <v>0.6149</v>
      </c>
      <c r="S2561" s="38">
        <v>43678</v>
      </c>
      <c r="T2561" s="1">
        <v>0.69</v>
      </c>
      <c r="U2561" s="1" t="s">
        <v>7357</v>
      </c>
      <c r="V2561" s="1">
        <v>0.42430000000000001</v>
      </c>
      <c r="W2561" s="1" t="s">
        <v>7358</v>
      </c>
      <c r="X2561" s="1" t="b">
        <v>0</v>
      </c>
      <c r="Y2561" s="1" t="b">
        <v>0</v>
      </c>
    </row>
    <row r="2562" spans="1:25" x14ac:dyDescent="0.25">
      <c r="A2562" s="1" t="s">
        <v>7734</v>
      </c>
      <c r="B2562" s="1" t="s">
        <v>7735</v>
      </c>
      <c r="C2562" s="1" t="str">
        <f>VLOOKUP(B2562,店铺SKU信息!E:F,2,0)</f>
        <v>AGCY4063-Gray-L</v>
      </c>
      <c r="D2562" s="1" t="s">
        <v>7736</v>
      </c>
      <c r="E2562" s="1" t="s">
        <v>8778</v>
      </c>
      <c r="F2562" s="1" t="s">
        <v>7352</v>
      </c>
      <c r="G2562" s="1">
        <v>13.07</v>
      </c>
      <c r="H2562" s="1">
        <v>10.28</v>
      </c>
      <c r="I2562" s="1">
        <v>0.79</v>
      </c>
      <c r="J2562" s="1" t="s">
        <v>7353</v>
      </c>
      <c r="K2562" s="1">
        <v>0.2</v>
      </c>
      <c r="L2562" s="1" t="s">
        <v>7354</v>
      </c>
      <c r="M2562" s="1">
        <v>6.1400000000000003E-2</v>
      </c>
      <c r="N2562" s="1" t="s">
        <v>7355</v>
      </c>
      <c r="O2562" s="1" t="s">
        <v>7356</v>
      </c>
      <c r="P2562" s="1">
        <v>5</v>
      </c>
      <c r="Q2562" s="1">
        <v>0</v>
      </c>
      <c r="R2562" s="1">
        <v>0.30709999999999998</v>
      </c>
      <c r="S2562" s="38">
        <v>43678</v>
      </c>
      <c r="T2562" s="1">
        <v>0.69</v>
      </c>
      <c r="U2562" s="1" t="s">
        <v>7357</v>
      </c>
      <c r="V2562" s="1">
        <v>0.21190000000000001</v>
      </c>
      <c r="W2562" s="1" t="s">
        <v>7358</v>
      </c>
      <c r="X2562" s="1" t="b">
        <v>0</v>
      </c>
      <c r="Y2562" s="1" t="b">
        <v>0</v>
      </c>
    </row>
    <row r="2563" spans="1:25" x14ac:dyDescent="0.25">
      <c r="A2563" s="1" t="s">
        <v>8716</v>
      </c>
      <c r="B2563" s="1" t="s">
        <v>8717</v>
      </c>
      <c r="C2563" s="1" t="str">
        <f>VLOOKUP(B2563,店铺SKU信息!E:F,2,0)</f>
        <v>AGCY4080-Black-M</v>
      </c>
      <c r="D2563" s="1" t="s">
        <v>8718</v>
      </c>
      <c r="E2563" s="1" t="s">
        <v>8778</v>
      </c>
      <c r="F2563" s="1" t="s">
        <v>7352</v>
      </c>
      <c r="G2563" s="1">
        <v>12.25</v>
      </c>
      <c r="H2563" s="1">
        <v>9.65</v>
      </c>
      <c r="I2563" s="1">
        <v>1.8</v>
      </c>
      <c r="J2563" s="1" t="s">
        <v>7353</v>
      </c>
      <c r="K2563" s="1">
        <v>0.51</v>
      </c>
      <c r="L2563" s="1" t="s">
        <v>7354</v>
      </c>
      <c r="M2563" s="1">
        <v>0.1231</v>
      </c>
      <c r="N2563" s="1" t="s">
        <v>7355</v>
      </c>
      <c r="O2563" s="1" t="s">
        <v>7356</v>
      </c>
      <c r="P2563" s="1">
        <v>1.45</v>
      </c>
      <c r="Q2563" s="1">
        <v>0.19</v>
      </c>
      <c r="R2563" s="1">
        <v>0.15479999999999999</v>
      </c>
      <c r="S2563" s="38">
        <v>43678</v>
      </c>
      <c r="T2563" s="1">
        <v>0.69</v>
      </c>
      <c r="U2563" s="1" t="s">
        <v>7357</v>
      </c>
      <c r="V2563" s="1">
        <v>0.10680000000000001</v>
      </c>
      <c r="W2563" s="1" t="s">
        <v>7358</v>
      </c>
      <c r="X2563" s="1" t="b">
        <v>0</v>
      </c>
      <c r="Y2563" s="1" t="b">
        <v>0</v>
      </c>
    </row>
    <row r="2564" spans="1:25" x14ac:dyDescent="0.25">
      <c r="A2564" s="1" t="s">
        <v>7880</v>
      </c>
      <c r="B2564" s="1" t="s">
        <v>7881</v>
      </c>
      <c r="C2564" s="1" t="str">
        <f>VLOOKUP(B2564,店铺SKU信息!E:F,2,0)</f>
        <v>AGM42566-Black-2XL</v>
      </c>
      <c r="D2564" s="1" t="s">
        <v>7882</v>
      </c>
      <c r="E2564" s="1" t="s">
        <v>8778</v>
      </c>
      <c r="F2564" s="1" t="s">
        <v>7352</v>
      </c>
      <c r="G2564" s="1">
        <v>10.5</v>
      </c>
      <c r="H2564" s="1">
        <v>3.8</v>
      </c>
      <c r="I2564" s="1">
        <v>2.2999999999999998</v>
      </c>
      <c r="J2564" s="1" t="s">
        <v>7353</v>
      </c>
      <c r="K2564" s="1">
        <v>0.6</v>
      </c>
      <c r="L2564" s="1" t="s">
        <v>7354</v>
      </c>
      <c r="M2564" s="1">
        <v>5.3100000000000001E-2</v>
      </c>
      <c r="N2564" s="1" t="s">
        <v>7355</v>
      </c>
      <c r="O2564" s="1" t="s">
        <v>7356</v>
      </c>
      <c r="P2564" s="1">
        <v>3</v>
      </c>
      <c r="Q2564" s="1">
        <v>0</v>
      </c>
      <c r="R2564" s="1">
        <v>0.15920000000000001</v>
      </c>
      <c r="S2564" s="38">
        <v>43678</v>
      </c>
      <c r="T2564" s="1">
        <v>0.69</v>
      </c>
      <c r="U2564" s="1" t="s">
        <v>7357</v>
      </c>
      <c r="V2564" s="1">
        <v>0.1099</v>
      </c>
      <c r="W2564" s="1" t="s">
        <v>7358</v>
      </c>
      <c r="X2564" s="1" t="b">
        <v>0</v>
      </c>
      <c r="Y2564" s="1" t="b">
        <v>0</v>
      </c>
    </row>
    <row r="2565" spans="1:25" x14ac:dyDescent="0.25">
      <c r="A2565" s="1" t="s">
        <v>8026</v>
      </c>
      <c r="B2565" s="1" t="s">
        <v>8027</v>
      </c>
      <c r="C2565" s="1" t="str">
        <f>VLOOKUP(B2565,店铺SKU信息!E:F,2,0)</f>
        <v>AGM42599-Army Green-2XL</v>
      </c>
      <c r="D2565" s="1" t="s">
        <v>4182</v>
      </c>
      <c r="E2565" s="1" t="s">
        <v>8778</v>
      </c>
      <c r="F2565" s="1" t="s">
        <v>7352</v>
      </c>
      <c r="G2565" s="1">
        <v>12.2</v>
      </c>
      <c r="H2565" s="1">
        <v>9.3000000000000007</v>
      </c>
      <c r="I2565" s="1">
        <v>1.2</v>
      </c>
      <c r="J2565" s="1" t="s">
        <v>7353</v>
      </c>
      <c r="K2565" s="1">
        <v>0.5</v>
      </c>
      <c r="L2565" s="1" t="s">
        <v>7354</v>
      </c>
      <c r="M2565" s="1">
        <v>7.8600000000000003E-2</v>
      </c>
      <c r="N2565" s="1" t="s">
        <v>7355</v>
      </c>
      <c r="O2565" s="1" t="s">
        <v>7356</v>
      </c>
      <c r="P2565" s="1">
        <v>0.71</v>
      </c>
      <c r="Q2565" s="1">
        <v>0</v>
      </c>
      <c r="R2565" s="1">
        <v>5.5800000000000002E-2</v>
      </c>
      <c r="S2565" s="38">
        <v>43678</v>
      </c>
      <c r="T2565" s="1">
        <v>0.69</v>
      </c>
      <c r="U2565" s="1" t="s">
        <v>7357</v>
      </c>
      <c r="V2565" s="1">
        <v>3.85E-2</v>
      </c>
      <c r="W2565" s="1" t="s">
        <v>7358</v>
      </c>
      <c r="X2565" s="1" t="b">
        <v>0</v>
      </c>
      <c r="Y2565" s="1" t="b">
        <v>0</v>
      </c>
    </row>
    <row r="2566" spans="1:25" x14ac:dyDescent="0.25">
      <c r="A2566" s="1" t="s">
        <v>7452</v>
      </c>
      <c r="B2566" s="1" t="s">
        <v>7453</v>
      </c>
      <c r="C2566" s="1" t="str">
        <f>VLOOKUP(B2566,店铺SKU信息!E:F,2,0)</f>
        <v>AGCY6770-Red-S</v>
      </c>
      <c r="D2566" s="1" t="s">
        <v>2818</v>
      </c>
      <c r="E2566" s="1" t="s">
        <v>8778</v>
      </c>
      <c r="F2566" s="1" t="s">
        <v>7352</v>
      </c>
      <c r="G2566" s="1">
        <v>13.07</v>
      </c>
      <c r="H2566" s="1">
        <v>10.28</v>
      </c>
      <c r="I2566" s="1">
        <v>0.79</v>
      </c>
      <c r="J2566" s="1" t="s">
        <v>7353</v>
      </c>
      <c r="K2566" s="1">
        <v>0.2</v>
      </c>
      <c r="L2566" s="1" t="s">
        <v>7354</v>
      </c>
      <c r="M2566" s="1">
        <v>6.1400000000000003E-2</v>
      </c>
      <c r="N2566" s="1" t="s">
        <v>7355</v>
      </c>
      <c r="O2566" s="1" t="s">
        <v>7356</v>
      </c>
      <c r="P2566" s="1">
        <v>2.81</v>
      </c>
      <c r="Q2566" s="1">
        <v>0</v>
      </c>
      <c r="R2566" s="1">
        <v>0.1724</v>
      </c>
      <c r="S2566" s="38">
        <v>43678</v>
      </c>
      <c r="T2566" s="1">
        <v>0.69</v>
      </c>
      <c r="U2566" s="1" t="s">
        <v>7357</v>
      </c>
      <c r="V2566" s="1">
        <v>0.11890000000000001</v>
      </c>
      <c r="W2566" s="1" t="s">
        <v>7358</v>
      </c>
      <c r="X2566" s="1" t="b">
        <v>0</v>
      </c>
      <c r="Y2566" s="1" t="b">
        <v>0</v>
      </c>
    </row>
    <row r="2567" spans="1:25" x14ac:dyDescent="0.25">
      <c r="A2567" s="1" t="s">
        <v>7887</v>
      </c>
      <c r="B2567" s="1" t="s">
        <v>7888</v>
      </c>
      <c r="C2567" s="1" t="str">
        <f>VLOOKUP(B2567,店铺SKU信息!E:F,2,0)</f>
        <v>AGCY4063-Blue-S</v>
      </c>
      <c r="D2567" s="1" t="s">
        <v>3071</v>
      </c>
      <c r="E2567" s="1" t="s">
        <v>8778</v>
      </c>
      <c r="F2567" s="1" t="s">
        <v>7352</v>
      </c>
      <c r="G2567" s="1">
        <v>13.07</v>
      </c>
      <c r="H2567" s="1">
        <v>10.28</v>
      </c>
      <c r="I2567" s="1">
        <v>0.79</v>
      </c>
      <c r="J2567" s="1" t="s">
        <v>7353</v>
      </c>
      <c r="K2567" s="1">
        <v>0.2</v>
      </c>
      <c r="L2567" s="1" t="s">
        <v>7354</v>
      </c>
      <c r="M2567" s="1">
        <v>6.1400000000000003E-2</v>
      </c>
      <c r="N2567" s="1" t="s">
        <v>7355</v>
      </c>
      <c r="O2567" s="1" t="s">
        <v>7356</v>
      </c>
      <c r="P2567" s="1">
        <v>1</v>
      </c>
      <c r="Q2567" s="1">
        <v>0</v>
      </c>
      <c r="R2567" s="1">
        <v>6.1400000000000003E-2</v>
      </c>
      <c r="S2567" s="38">
        <v>43678</v>
      </c>
      <c r="T2567" s="1">
        <v>0.69</v>
      </c>
      <c r="U2567" s="1" t="s">
        <v>7357</v>
      </c>
      <c r="V2567" s="1">
        <v>4.24E-2</v>
      </c>
      <c r="W2567" s="1" t="s">
        <v>7358</v>
      </c>
      <c r="X2567" s="1" t="b">
        <v>0</v>
      </c>
      <c r="Y2567" s="1" t="b">
        <v>0</v>
      </c>
    </row>
    <row r="2568" spans="1:25" x14ac:dyDescent="0.25">
      <c r="A2568" s="1" t="s">
        <v>8304</v>
      </c>
      <c r="B2568" s="1" t="s">
        <v>8305</v>
      </c>
      <c r="C2568" s="1" t="str">
        <f>VLOOKUP(B2568,店铺SKU信息!E:F,2,0)</f>
        <v>AGM19299-Black-4XL</v>
      </c>
      <c r="D2568" s="1" t="s">
        <v>3084</v>
      </c>
      <c r="E2568" s="1" t="s">
        <v>8778</v>
      </c>
      <c r="F2568" s="1" t="s">
        <v>7352</v>
      </c>
      <c r="G2568" s="1">
        <v>11.65</v>
      </c>
      <c r="H2568" s="1">
        <v>9.65</v>
      </c>
      <c r="I2568" s="1">
        <v>2.1</v>
      </c>
      <c r="J2568" s="1" t="s">
        <v>7353</v>
      </c>
      <c r="K2568" s="1">
        <v>0.96</v>
      </c>
      <c r="L2568" s="1" t="s">
        <v>7354</v>
      </c>
      <c r="M2568" s="1">
        <v>0.1366</v>
      </c>
      <c r="N2568" s="1" t="s">
        <v>7355</v>
      </c>
      <c r="O2568" s="1" t="s">
        <v>7356</v>
      </c>
      <c r="P2568" s="1">
        <v>1.94</v>
      </c>
      <c r="Q2568" s="1">
        <v>0</v>
      </c>
      <c r="R2568" s="1">
        <v>0.26440000000000002</v>
      </c>
      <c r="S2568" s="38">
        <v>43678</v>
      </c>
      <c r="T2568" s="1">
        <v>0.69</v>
      </c>
      <c r="U2568" s="1" t="s">
        <v>7357</v>
      </c>
      <c r="V2568" s="1">
        <v>0.1825</v>
      </c>
      <c r="W2568" s="1" t="s">
        <v>7358</v>
      </c>
      <c r="X2568" s="1" t="b">
        <v>0</v>
      </c>
      <c r="Y2568" s="1" t="b">
        <v>0</v>
      </c>
    </row>
    <row r="2569" spans="1:25" x14ac:dyDescent="0.25">
      <c r="A2569" s="1" t="s">
        <v>7682</v>
      </c>
      <c r="B2569" s="1" t="s">
        <v>7683</v>
      </c>
      <c r="C2569" s="1" t="str">
        <f>VLOOKUP(B2569,店铺SKU信息!E:F,2,0)</f>
        <v>AGM42566-Burgundy-XL</v>
      </c>
      <c r="D2569" s="1" t="s">
        <v>7684</v>
      </c>
      <c r="E2569" s="1" t="s">
        <v>8778</v>
      </c>
      <c r="F2569" s="1" t="s">
        <v>7352</v>
      </c>
      <c r="G2569" s="1">
        <v>10.5</v>
      </c>
      <c r="H2569" s="1">
        <v>3.8</v>
      </c>
      <c r="I2569" s="1">
        <v>2.2999999999999998</v>
      </c>
      <c r="J2569" s="1" t="s">
        <v>7353</v>
      </c>
      <c r="K2569" s="1">
        <v>0.6</v>
      </c>
      <c r="L2569" s="1" t="s">
        <v>7354</v>
      </c>
      <c r="M2569" s="1">
        <v>5.3100000000000001E-2</v>
      </c>
      <c r="N2569" s="1" t="s">
        <v>7355</v>
      </c>
      <c r="O2569" s="1" t="s">
        <v>7356</v>
      </c>
      <c r="P2569" s="1">
        <v>3</v>
      </c>
      <c r="Q2569" s="1">
        <v>0</v>
      </c>
      <c r="R2569" s="1">
        <v>0.15920000000000001</v>
      </c>
      <c r="S2569" s="38">
        <v>43678</v>
      </c>
      <c r="T2569" s="1">
        <v>0.69</v>
      </c>
      <c r="U2569" s="1" t="s">
        <v>7357</v>
      </c>
      <c r="V2569" s="1">
        <v>0.1099</v>
      </c>
      <c r="W2569" s="1" t="s">
        <v>7358</v>
      </c>
      <c r="X2569" s="1" t="b">
        <v>0</v>
      </c>
      <c r="Y2569" s="1" t="b">
        <v>0</v>
      </c>
    </row>
    <row r="2570" spans="1:25" x14ac:dyDescent="0.25">
      <c r="A2570" s="1" t="s">
        <v>7766</v>
      </c>
      <c r="B2570" s="1" t="s">
        <v>7767</v>
      </c>
      <c r="C2570" s="1" t="str">
        <f>VLOOKUP(B2570,店铺SKU信息!E:F,2,0)</f>
        <v>AGM42600-Black-2XL</v>
      </c>
      <c r="D2570" s="1" t="s">
        <v>7768</v>
      </c>
      <c r="E2570" s="1" t="s">
        <v>8778</v>
      </c>
      <c r="F2570" s="1" t="s">
        <v>7352</v>
      </c>
      <c r="G2570" s="1">
        <v>12.85</v>
      </c>
      <c r="H2570" s="1">
        <v>9.0399999999999991</v>
      </c>
      <c r="I2570" s="1">
        <v>1.65</v>
      </c>
      <c r="J2570" s="1" t="s">
        <v>7353</v>
      </c>
      <c r="K2570" s="1">
        <v>0.45</v>
      </c>
      <c r="L2570" s="1" t="s">
        <v>7354</v>
      </c>
      <c r="M2570" s="1">
        <v>0.1109</v>
      </c>
      <c r="N2570" s="1" t="s">
        <v>7355</v>
      </c>
      <c r="O2570" s="1" t="s">
        <v>7356</v>
      </c>
      <c r="P2570" s="1">
        <v>3</v>
      </c>
      <c r="Q2570" s="1">
        <v>0</v>
      </c>
      <c r="R2570" s="1">
        <v>0.33260000000000001</v>
      </c>
      <c r="S2570" s="38">
        <v>43678</v>
      </c>
      <c r="T2570" s="1">
        <v>0.69</v>
      </c>
      <c r="U2570" s="1" t="s">
        <v>7357</v>
      </c>
      <c r="V2570" s="1">
        <v>0.22950000000000001</v>
      </c>
      <c r="W2570" s="1" t="s">
        <v>7358</v>
      </c>
      <c r="X2570" s="1" t="b">
        <v>0</v>
      </c>
      <c r="Y2570" s="1" t="b">
        <v>0</v>
      </c>
    </row>
    <row r="2571" spans="1:25" x14ac:dyDescent="0.25">
      <c r="A2571" s="1" t="s">
        <v>7749</v>
      </c>
      <c r="B2571" s="1" t="s">
        <v>7750</v>
      </c>
      <c r="C2571" s="1" t="str">
        <f>VLOOKUP(B2571,店铺SKU信息!E:F,2,0)</f>
        <v>AGCY6705-Red-L</v>
      </c>
      <c r="D2571" s="1" t="s">
        <v>7751</v>
      </c>
      <c r="E2571" s="1" t="s">
        <v>8778</v>
      </c>
      <c r="F2571" s="1" t="s">
        <v>7352</v>
      </c>
      <c r="G2571" s="1">
        <v>12.25</v>
      </c>
      <c r="H2571" s="1">
        <v>9.65</v>
      </c>
      <c r="I2571" s="1">
        <v>1.8</v>
      </c>
      <c r="J2571" s="1" t="s">
        <v>7353</v>
      </c>
      <c r="K2571" s="1">
        <v>0.51</v>
      </c>
      <c r="L2571" s="1" t="s">
        <v>7354</v>
      </c>
      <c r="M2571" s="1">
        <v>0.1231</v>
      </c>
      <c r="N2571" s="1" t="s">
        <v>7355</v>
      </c>
      <c r="O2571" s="1" t="s">
        <v>7356</v>
      </c>
      <c r="P2571" s="1">
        <v>1.23</v>
      </c>
      <c r="Q2571" s="1">
        <v>0.39</v>
      </c>
      <c r="R2571" s="1">
        <v>0.1032</v>
      </c>
      <c r="S2571" s="38">
        <v>43678</v>
      </c>
      <c r="T2571" s="1">
        <v>0.69</v>
      </c>
      <c r="U2571" s="1" t="s">
        <v>7357</v>
      </c>
      <c r="V2571" s="1">
        <v>7.1199999999999999E-2</v>
      </c>
      <c r="W2571" s="1" t="s">
        <v>7358</v>
      </c>
      <c r="X2571" s="1" t="b">
        <v>0</v>
      </c>
      <c r="Y2571" s="1" t="b">
        <v>0</v>
      </c>
    </row>
    <row r="2572" spans="1:25" x14ac:dyDescent="0.25">
      <c r="A2572" s="1" t="s">
        <v>8105</v>
      </c>
      <c r="B2572" s="1" t="s">
        <v>8106</v>
      </c>
      <c r="C2572" s="1" t="str">
        <f>VLOOKUP(B2572,店铺SKU信息!E:F,2,0)</f>
        <v>AGCY41011-Black-S</v>
      </c>
      <c r="D2572" s="1" t="s">
        <v>3886</v>
      </c>
      <c r="E2572" s="1" t="s">
        <v>8778</v>
      </c>
      <c r="F2572" s="1" t="s">
        <v>7352</v>
      </c>
      <c r="G2572" s="1">
        <v>12.48</v>
      </c>
      <c r="H2572" s="1">
        <v>9.41</v>
      </c>
      <c r="I2572" s="1">
        <v>1.33</v>
      </c>
      <c r="J2572" s="1" t="s">
        <v>7353</v>
      </c>
      <c r="K2572" s="1">
        <v>0.57999999999999996</v>
      </c>
      <c r="L2572" s="1" t="s">
        <v>7354</v>
      </c>
      <c r="M2572" s="1">
        <v>9.06E-2</v>
      </c>
      <c r="N2572" s="1" t="s">
        <v>7355</v>
      </c>
      <c r="O2572" s="1" t="s">
        <v>7356</v>
      </c>
      <c r="P2572" s="1">
        <v>1</v>
      </c>
      <c r="Q2572" s="1">
        <v>0</v>
      </c>
      <c r="R2572" s="1">
        <v>9.06E-2</v>
      </c>
      <c r="S2572" s="38">
        <v>43678</v>
      </c>
      <c r="T2572" s="1">
        <v>0.69</v>
      </c>
      <c r="U2572" s="1" t="s">
        <v>7357</v>
      </c>
      <c r="V2572" s="1">
        <v>6.25E-2</v>
      </c>
      <c r="W2572" s="1" t="s">
        <v>7358</v>
      </c>
      <c r="X2572" s="1" t="b">
        <v>0</v>
      </c>
      <c r="Y2572" s="1" t="b">
        <v>0</v>
      </c>
    </row>
    <row r="2573" spans="1:25" x14ac:dyDescent="0.25">
      <c r="A2573" s="1" t="s">
        <v>7480</v>
      </c>
      <c r="B2573" s="1" t="s">
        <v>7481</v>
      </c>
      <c r="C2573" s="1" t="str">
        <f>VLOOKUP(B2573,店铺SKU信息!E:F,2,0)</f>
        <v>AGM1926-Black-XL</v>
      </c>
      <c r="D2573" s="1" t="s">
        <v>3904</v>
      </c>
      <c r="E2573" s="1" t="s">
        <v>8778</v>
      </c>
      <c r="F2573" s="1" t="s">
        <v>7352</v>
      </c>
      <c r="G2573" s="1">
        <v>9.5</v>
      </c>
      <c r="H2573" s="1">
        <v>5.19</v>
      </c>
      <c r="I2573" s="1">
        <v>1.59</v>
      </c>
      <c r="J2573" s="1" t="s">
        <v>7353</v>
      </c>
      <c r="K2573" s="1">
        <v>0.75</v>
      </c>
      <c r="L2573" s="1" t="s">
        <v>7354</v>
      </c>
      <c r="M2573" s="1">
        <v>4.5499999999999999E-2</v>
      </c>
      <c r="N2573" s="1" t="s">
        <v>7355</v>
      </c>
      <c r="O2573" s="1" t="s">
        <v>7356</v>
      </c>
      <c r="P2573" s="1">
        <v>14.48</v>
      </c>
      <c r="Q2573" s="1">
        <v>0</v>
      </c>
      <c r="R2573" s="1">
        <v>0.65900000000000003</v>
      </c>
      <c r="S2573" s="38">
        <v>43678</v>
      </c>
      <c r="T2573" s="1">
        <v>0.69</v>
      </c>
      <c r="U2573" s="1" t="s">
        <v>7357</v>
      </c>
      <c r="V2573" s="1">
        <v>0.45469999999999999</v>
      </c>
      <c r="W2573" s="1" t="s">
        <v>7358</v>
      </c>
      <c r="X2573" s="1" t="b">
        <v>0</v>
      </c>
      <c r="Y2573" s="1" t="b">
        <v>0</v>
      </c>
    </row>
    <row r="2574" spans="1:25" x14ac:dyDescent="0.25">
      <c r="A2574" s="1" t="s">
        <v>7424</v>
      </c>
      <c r="B2574" s="1" t="s">
        <v>7425</v>
      </c>
      <c r="C2574" s="1" t="str">
        <f>VLOOKUP(B2574,店铺SKU信息!E:F,2,0)</f>
        <v>AGM48999-Blue-4XL</v>
      </c>
      <c r="D2574" s="1" t="s">
        <v>3753</v>
      </c>
      <c r="E2574" s="1" t="s">
        <v>8778</v>
      </c>
      <c r="F2574" s="1" t="s">
        <v>7352</v>
      </c>
      <c r="G2574" s="1">
        <v>11.7</v>
      </c>
      <c r="H2574" s="1">
        <v>9.5</v>
      </c>
      <c r="I2574" s="1">
        <v>1.7</v>
      </c>
      <c r="J2574" s="1" t="s">
        <v>7353</v>
      </c>
      <c r="K2574" s="1">
        <v>0.9</v>
      </c>
      <c r="L2574" s="1" t="s">
        <v>7354</v>
      </c>
      <c r="M2574" s="1">
        <v>0.1091</v>
      </c>
      <c r="N2574" s="1" t="s">
        <v>7355</v>
      </c>
      <c r="O2574" s="1" t="s">
        <v>7356</v>
      </c>
      <c r="P2574" s="1">
        <v>21.35</v>
      </c>
      <c r="Q2574" s="1">
        <v>0</v>
      </c>
      <c r="R2574" s="1">
        <v>2.3292000000000002</v>
      </c>
      <c r="S2574" s="38">
        <v>43678</v>
      </c>
      <c r="T2574" s="1">
        <v>0.69</v>
      </c>
      <c r="U2574" s="1" t="s">
        <v>7357</v>
      </c>
      <c r="V2574" s="1">
        <v>1.6072</v>
      </c>
      <c r="W2574" s="1" t="s">
        <v>7358</v>
      </c>
      <c r="X2574" s="1" t="b">
        <v>0</v>
      </c>
      <c r="Y2574" s="1" t="b">
        <v>0</v>
      </c>
    </row>
    <row r="2575" spans="1:25" x14ac:dyDescent="0.25">
      <c r="A2575" s="1" t="s">
        <v>7829</v>
      </c>
      <c r="B2575" s="1" t="s">
        <v>7830</v>
      </c>
      <c r="C2575" s="1" t="str">
        <f>VLOOKUP(B2575,店铺SKU信息!E:F,2,0)</f>
        <v>AGCY4063-Army Green-XL</v>
      </c>
      <c r="D2575" s="1" t="s">
        <v>7831</v>
      </c>
      <c r="E2575" s="1" t="s">
        <v>8778</v>
      </c>
      <c r="F2575" s="1" t="s">
        <v>7352</v>
      </c>
      <c r="G2575" s="1">
        <v>13.07</v>
      </c>
      <c r="H2575" s="1">
        <v>10.28</v>
      </c>
      <c r="I2575" s="1">
        <v>0.79</v>
      </c>
      <c r="J2575" s="1" t="s">
        <v>7353</v>
      </c>
      <c r="K2575" s="1">
        <v>0.2</v>
      </c>
      <c r="L2575" s="1" t="s">
        <v>7354</v>
      </c>
      <c r="M2575" s="1">
        <v>6.1400000000000003E-2</v>
      </c>
      <c r="N2575" s="1" t="s">
        <v>7355</v>
      </c>
      <c r="O2575" s="1" t="s">
        <v>7356</v>
      </c>
      <c r="P2575" s="1">
        <v>2</v>
      </c>
      <c r="Q2575" s="1">
        <v>0</v>
      </c>
      <c r="R2575" s="1">
        <v>0.1229</v>
      </c>
      <c r="S2575" s="38">
        <v>43678</v>
      </c>
      <c r="T2575" s="1">
        <v>0.69</v>
      </c>
      <c r="U2575" s="1" t="s">
        <v>7357</v>
      </c>
      <c r="V2575" s="1">
        <v>8.48E-2</v>
      </c>
      <c r="W2575" s="1" t="s">
        <v>7358</v>
      </c>
      <c r="X2575" s="1" t="b">
        <v>0</v>
      </c>
      <c r="Y2575" s="1" t="b">
        <v>0</v>
      </c>
    </row>
    <row r="2576" spans="1:25" x14ac:dyDescent="0.25">
      <c r="A2576" s="1" t="s">
        <v>7432</v>
      </c>
      <c r="B2576" s="1" t="s">
        <v>7433</v>
      </c>
      <c r="C2576" s="1" t="str">
        <f>VLOOKUP(B2576,店铺SKU信息!E:F,2,0)</f>
        <v>AGM4896-Red-XL</v>
      </c>
      <c r="D2576" s="1" t="s">
        <v>3164</v>
      </c>
      <c r="E2576" s="1" t="s">
        <v>8778</v>
      </c>
      <c r="F2576" s="1" t="s">
        <v>7352</v>
      </c>
      <c r="G2576" s="1">
        <v>13.7</v>
      </c>
      <c r="H2576" s="1">
        <v>3.9</v>
      </c>
      <c r="I2576" s="1">
        <v>2.1</v>
      </c>
      <c r="J2576" s="1" t="s">
        <v>7353</v>
      </c>
      <c r="K2576" s="1">
        <v>1.05</v>
      </c>
      <c r="L2576" s="1" t="s">
        <v>7354</v>
      </c>
      <c r="M2576" s="1">
        <v>6.4799999999999996E-2</v>
      </c>
      <c r="N2576" s="1" t="s">
        <v>7355</v>
      </c>
      <c r="O2576" s="1" t="s">
        <v>7356</v>
      </c>
      <c r="P2576" s="1">
        <v>1.74</v>
      </c>
      <c r="Q2576" s="1">
        <v>0</v>
      </c>
      <c r="R2576" s="1">
        <v>0.1129</v>
      </c>
      <c r="S2576" s="38">
        <v>43678</v>
      </c>
      <c r="T2576" s="1">
        <v>0.69</v>
      </c>
      <c r="U2576" s="1" t="s">
        <v>7357</v>
      </c>
      <c r="V2576" s="1">
        <v>7.7899999999999997E-2</v>
      </c>
      <c r="W2576" s="1" t="s">
        <v>7358</v>
      </c>
      <c r="X2576" s="1" t="b">
        <v>0</v>
      </c>
      <c r="Y2576" s="1" t="b">
        <v>0</v>
      </c>
    </row>
    <row r="2577" spans="1:25" x14ac:dyDescent="0.25">
      <c r="A2577" s="1" t="s">
        <v>7426</v>
      </c>
      <c r="B2577" s="1" t="s">
        <v>7427</v>
      </c>
      <c r="C2577" s="1" t="str">
        <f>VLOOKUP(B2577,店铺SKU信息!E:F,2,0)</f>
        <v>AGM1926-Black-4XL</v>
      </c>
      <c r="D2577" s="1" t="s">
        <v>2959</v>
      </c>
      <c r="E2577" s="1" t="s">
        <v>8778</v>
      </c>
      <c r="F2577" s="1" t="s">
        <v>7352</v>
      </c>
      <c r="G2577" s="1">
        <v>9.5</v>
      </c>
      <c r="H2577" s="1">
        <v>5.19</v>
      </c>
      <c r="I2577" s="1">
        <v>1.59</v>
      </c>
      <c r="J2577" s="1" t="s">
        <v>7353</v>
      </c>
      <c r="K2577" s="1">
        <v>0.75</v>
      </c>
      <c r="L2577" s="1" t="s">
        <v>7354</v>
      </c>
      <c r="M2577" s="1">
        <v>4.5499999999999999E-2</v>
      </c>
      <c r="N2577" s="1" t="s">
        <v>7355</v>
      </c>
      <c r="O2577" s="1" t="s">
        <v>7356</v>
      </c>
      <c r="P2577" s="1">
        <v>0.81</v>
      </c>
      <c r="Q2577" s="1">
        <v>0</v>
      </c>
      <c r="R2577" s="1">
        <v>3.6700000000000003E-2</v>
      </c>
      <c r="S2577" s="38">
        <v>43678</v>
      </c>
      <c r="T2577" s="1">
        <v>0.69</v>
      </c>
      <c r="U2577" s="1" t="s">
        <v>7357</v>
      </c>
      <c r="V2577" s="1">
        <v>2.53E-2</v>
      </c>
      <c r="W2577" s="1" t="s">
        <v>7358</v>
      </c>
      <c r="X2577" s="1" t="b">
        <v>0</v>
      </c>
      <c r="Y2577" s="1" t="b">
        <v>0</v>
      </c>
    </row>
    <row r="2578" spans="1:25" x14ac:dyDescent="0.25">
      <c r="A2578" s="1" t="s">
        <v>7576</v>
      </c>
      <c r="B2578" s="1" t="s">
        <v>7577</v>
      </c>
      <c r="C2578" s="1" t="str">
        <f>VLOOKUP(B2578,店铺SKU信息!E:F,2,0)</f>
        <v>AGCY6820-White-M</v>
      </c>
      <c r="D2578" s="1" t="s">
        <v>2666</v>
      </c>
      <c r="E2578" s="1" t="s">
        <v>8778</v>
      </c>
      <c r="F2578" s="1" t="s">
        <v>7352</v>
      </c>
      <c r="G2578" s="1">
        <v>13.07</v>
      </c>
      <c r="H2578" s="1">
        <v>10.28</v>
      </c>
      <c r="I2578" s="1">
        <v>0.79</v>
      </c>
      <c r="J2578" s="1" t="s">
        <v>7353</v>
      </c>
      <c r="K2578" s="1">
        <v>0.2</v>
      </c>
      <c r="L2578" s="1" t="s">
        <v>7354</v>
      </c>
      <c r="M2578" s="1">
        <v>6.1400000000000003E-2</v>
      </c>
      <c r="N2578" s="1" t="s">
        <v>7355</v>
      </c>
      <c r="O2578" s="1" t="s">
        <v>7356</v>
      </c>
      <c r="P2578" s="1">
        <v>0.06</v>
      </c>
      <c r="Q2578" s="1">
        <v>0</v>
      </c>
      <c r="R2578" s="1">
        <v>4.0000000000000001E-3</v>
      </c>
      <c r="S2578" s="38">
        <v>43678</v>
      </c>
      <c r="T2578" s="1">
        <v>0.69</v>
      </c>
      <c r="U2578" s="1" t="s">
        <v>7357</v>
      </c>
      <c r="V2578" s="1">
        <v>2.7000000000000001E-3</v>
      </c>
      <c r="W2578" s="1" t="s">
        <v>7358</v>
      </c>
      <c r="X2578" s="1" t="b">
        <v>0</v>
      </c>
      <c r="Y2578" s="1" t="b">
        <v>0</v>
      </c>
    </row>
    <row r="2579" spans="1:25" x14ac:dyDescent="0.25">
      <c r="A2579" s="1" t="s">
        <v>7740</v>
      </c>
      <c r="B2579" s="1" t="s">
        <v>7741</v>
      </c>
      <c r="C2579" s="1" t="str">
        <f>VLOOKUP(B2579,店铺SKU信息!E:F,2,0)</f>
        <v>AGCY4016-Black-M</v>
      </c>
      <c r="D2579" s="1" t="s">
        <v>7742</v>
      </c>
      <c r="E2579" s="1" t="s">
        <v>8778</v>
      </c>
      <c r="F2579" s="1" t="s">
        <v>7352</v>
      </c>
      <c r="G2579" s="1">
        <v>12.83</v>
      </c>
      <c r="H2579" s="1">
        <v>10.11</v>
      </c>
      <c r="I2579" s="1">
        <v>1.02</v>
      </c>
      <c r="J2579" s="1" t="s">
        <v>7353</v>
      </c>
      <c r="K2579" s="1">
        <v>0.43</v>
      </c>
      <c r="L2579" s="1" t="s">
        <v>7354</v>
      </c>
      <c r="M2579" s="1">
        <v>7.6899999999999996E-2</v>
      </c>
      <c r="N2579" s="1" t="s">
        <v>7355</v>
      </c>
      <c r="O2579" s="1" t="s">
        <v>7356</v>
      </c>
      <c r="P2579" s="1">
        <v>0.57999999999999996</v>
      </c>
      <c r="Q2579" s="1">
        <v>0.16</v>
      </c>
      <c r="R2579" s="1">
        <v>3.2199999999999999E-2</v>
      </c>
      <c r="S2579" s="38">
        <v>43678</v>
      </c>
      <c r="T2579" s="1">
        <v>0.69</v>
      </c>
      <c r="U2579" s="1" t="s">
        <v>7357</v>
      </c>
      <c r="V2579" s="1">
        <v>2.23E-2</v>
      </c>
      <c r="W2579" s="1" t="s">
        <v>7358</v>
      </c>
      <c r="X2579" s="1" t="b">
        <v>0</v>
      </c>
      <c r="Y2579" s="1" t="b">
        <v>0</v>
      </c>
    </row>
    <row r="2580" spans="1:25" x14ac:dyDescent="0.25">
      <c r="A2580" s="1" t="s">
        <v>7349</v>
      </c>
      <c r="B2580" s="1" t="s">
        <v>7350</v>
      </c>
      <c r="C2580" s="1" t="str">
        <f>VLOOKUP(B2580,店铺SKU信息!E:F,2,0)</f>
        <v>AGM4896-Black-4XL</v>
      </c>
      <c r="D2580" s="1" t="s">
        <v>2944</v>
      </c>
      <c r="E2580" s="1" t="s">
        <v>8778</v>
      </c>
      <c r="F2580" s="1" t="s">
        <v>7352</v>
      </c>
      <c r="G2580" s="1">
        <v>13.69</v>
      </c>
      <c r="H2580" s="1">
        <v>3.9</v>
      </c>
      <c r="I2580" s="1">
        <v>2.1</v>
      </c>
      <c r="J2580" s="1" t="s">
        <v>7353</v>
      </c>
      <c r="K2580" s="1">
        <v>1.05</v>
      </c>
      <c r="L2580" s="1" t="s">
        <v>7354</v>
      </c>
      <c r="M2580" s="1">
        <v>6.4799999999999996E-2</v>
      </c>
      <c r="N2580" s="1" t="s">
        <v>7355</v>
      </c>
      <c r="O2580" s="1" t="s">
        <v>7356</v>
      </c>
      <c r="P2580" s="1">
        <v>0.57999999999999996</v>
      </c>
      <c r="Q2580" s="1">
        <v>0</v>
      </c>
      <c r="R2580" s="1">
        <v>3.7600000000000001E-2</v>
      </c>
      <c r="S2580" s="38">
        <v>43678</v>
      </c>
      <c r="T2580" s="1">
        <v>0.69</v>
      </c>
      <c r="U2580" s="1" t="s">
        <v>7357</v>
      </c>
      <c r="V2580" s="1">
        <v>2.5999999999999999E-2</v>
      </c>
      <c r="W2580" s="1" t="s">
        <v>7358</v>
      </c>
      <c r="X2580" s="1" t="b">
        <v>0</v>
      </c>
      <c r="Y2580" s="1" t="b">
        <v>0</v>
      </c>
    </row>
    <row r="2581" spans="1:25" x14ac:dyDescent="0.25">
      <c r="A2581" s="1" t="s">
        <v>7826</v>
      </c>
      <c r="B2581" s="1" t="s">
        <v>7827</v>
      </c>
      <c r="C2581" s="1" t="str">
        <f>VLOOKUP(B2581,店铺SKU信息!E:F,2,0)</f>
        <v>AGM42566-Burgundy-3XL</v>
      </c>
      <c r="D2581" s="1" t="s">
        <v>7828</v>
      </c>
      <c r="E2581" s="1" t="s">
        <v>8778</v>
      </c>
      <c r="F2581" s="1" t="s">
        <v>7352</v>
      </c>
      <c r="G2581" s="1">
        <v>10.5</v>
      </c>
      <c r="H2581" s="1">
        <v>3.8</v>
      </c>
      <c r="I2581" s="1">
        <v>2.2999999999999998</v>
      </c>
      <c r="J2581" s="1" t="s">
        <v>7353</v>
      </c>
      <c r="K2581" s="1">
        <v>0.6</v>
      </c>
      <c r="L2581" s="1" t="s">
        <v>7354</v>
      </c>
      <c r="M2581" s="1">
        <v>5.3100000000000001E-2</v>
      </c>
      <c r="N2581" s="1" t="s">
        <v>7355</v>
      </c>
      <c r="O2581" s="1" t="s">
        <v>7356</v>
      </c>
      <c r="P2581" s="1">
        <v>3</v>
      </c>
      <c r="Q2581" s="1">
        <v>0</v>
      </c>
      <c r="R2581" s="1">
        <v>0.15920000000000001</v>
      </c>
      <c r="S2581" s="38">
        <v>43678</v>
      </c>
      <c r="T2581" s="1">
        <v>0.69</v>
      </c>
      <c r="U2581" s="1" t="s">
        <v>7357</v>
      </c>
      <c r="V2581" s="1">
        <v>0.1099</v>
      </c>
      <c r="W2581" s="1" t="s">
        <v>7358</v>
      </c>
      <c r="X2581" s="1" t="b">
        <v>0</v>
      </c>
      <c r="Y2581" s="1" t="b">
        <v>0</v>
      </c>
    </row>
    <row r="2582" spans="1:25" x14ac:dyDescent="0.25">
      <c r="A2582" s="1" t="s">
        <v>7530</v>
      </c>
      <c r="B2582" s="1" t="s">
        <v>7531</v>
      </c>
      <c r="C2582" s="1" t="str">
        <f>VLOOKUP(B2582,店铺SKU信息!E:F,2,0)</f>
        <v>AGCY2379-Black-M</v>
      </c>
      <c r="D2582" s="1" t="s">
        <v>3019</v>
      </c>
      <c r="E2582" s="1" t="s">
        <v>8778</v>
      </c>
      <c r="F2582" s="1" t="s">
        <v>7352</v>
      </c>
      <c r="G2582" s="1">
        <v>15.34</v>
      </c>
      <c r="H2582" s="1">
        <v>11.85</v>
      </c>
      <c r="I2582" s="1">
        <v>1.95</v>
      </c>
      <c r="J2582" s="1" t="s">
        <v>7353</v>
      </c>
      <c r="K2582" s="1">
        <v>0.4</v>
      </c>
      <c r="L2582" s="1" t="s">
        <v>7354</v>
      </c>
      <c r="M2582" s="1">
        <v>0.20499999999999999</v>
      </c>
      <c r="N2582" s="1" t="s">
        <v>7355</v>
      </c>
      <c r="O2582" s="1" t="s">
        <v>7356</v>
      </c>
      <c r="P2582" s="1">
        <v>0.68</v>
      </c>
      <c r="Q2582" s="1">
        <v>0</v>
      </c>
      <c r="R2582" s="1">
        <v>0.1389</v>
      </c>
      <c r="S2582" s="38">
        <v>43678</v>
      </c>
      <c r="T2582" s="1">
        <v>0.69</v>
      </c>
      <c r="U2582" s="1" t="s">
        <v>7357</v>
      </c>
      <c r="V2582" s="1">
        <v>9.5799999999999996E-2</v>
      </c>
      <c r="W2582" s="1" t="s">
        <v>7358</v>
      </c>
      <c r="X2582" s="1" t="b">
        <v>0</v>
      </c>
      <c r="Y2582" s="1" t="b">
        <v>0</v>
      </c>
    </row>
    <row r="2583" spans="1:25" x14ac:dyDescent="0.25">
      <c r="A2583" s="1" t="s">
        <v>7375</v>
      </c>
      <c r="B2583" s="1" t="s">
        <v>7376</v>
      </c>
      <c r="C2583" s="1" t="str">
        <f>VLOOKUP(B2583,店铺SKU信息!E:F,2,0)</f>
        <v>AGM4896-Blue-XL</v>
      </c>
      <c r="D2583" s="1" t="s">
        <v>2931</v>
      </c>
      <c r="E2583" s="1" t="s">
        <v>8778</v>
      </c>
      <c r="F2583" s="1" t="s">
        <v>7352</v>
      </c>
      <c r="G2583" s="1">
        <v>13.69</v>
      </c>
      <c r="H2583" s="1">
        <v>3.9</v>
      </c>
      <c r="I2583" s="1">
        <v>2.1</v>
      </c>
      <c r="J2583" s="1" t="s">
        <v>7353</v>
      </c>
      <c r="K2583" s="1">
        <v>1.05</v>
      </c>
      <c r="L2583" s="1" t="s">
        <v>7354</v>
      </c>
      <c r="M2583" s="1">
        <v>6.4799999999999996E-2</v>
      </c>
      <c r="N2583" s="1" t="s">
        <v>7355</v>
      </c>
      <c r="O2583" s="1" t="s">
        <v>7356</v>
      </c>
      <c r="P2583" s="1">
        <v>4.6100000000000003</v>
      </c>
      <c r="Q2583" s="1">
        <v>0</v>
      </c>
      <c r="R2583" s="1">
        <v>0.29899999999999999</v>
      </c>
      <c r="S2583" s="38">
        <v>43678</v>
      </c>
      <c r="T2583" s="1">
        <v>0.69</v>
      </c>
      <c r="U2583" s="1" t="s">
        <v>7357</v>
      </c>
      <c r="V2583" s="1">
        <v>0.20630000000000001</v>
      </c>
      <c r="W2583" s="1" t="s">
        <v>7358</v>
      </c>
      <c r="X2583" s="1" t="b">
        <v>0</v>
      </c>
      <c r="Y2583" s="1" t="b">
        <v>0</v>
      </c>
    </row>
    <row r="2584" spans="1:25" x14ac:dyDescent="0.25">
      <c r="A2584" s="1" t="s">
        <v>7573</v>
      </c>
      <c r="B2584" s="1" t="s">
        <v>7574</v>
      </c>
      <c r="C2584" s="1" t="str">
        <f>VLOOKUP(B2584,店铺SKU信息!E:F,2,0)</f>
        <v>AGCY6812-Yellow-M</v>
      </c>
      <c r="D2584" s="1" t="s">
        <v>7575</v>
      </c>
      <c r="E2584" s="1" t="s">
        <v>8778</v>
      </c>
      <c r="F2584" s="1" t="s">
        <v>7352</v>
      </c>
      <c r="G2584" s="1">
        <v>13.07</v>
      </c>
      <c r="H2584" s="1">
        <v>10.28</v>
      </c>
      <c r="I2584" s="1">
        <v>0.79</v>
      </c>
      <c r="J2584" s="1" t="s">
        <v>7353</v>
      </c>
      <c r="K2584" s="1">
        <v>0.2</v>
      </c>
      <c r="L2584" s="1" t="s">
        <v>7354</v>
      </c>
      <c r="M2584" s="1">
        <v>6.1400000000000003E-2</v>
      </c>
      <c r="N2584" s="1" t="s">
        <v>7355</v>
      </c>
      <c r="O2584" s="1" t="s">
        <v>7356</v>
      </c>
      <c r="P2584" s="1">
        <v>1.84</v>
      </c>
      <c r="Q2584" s="1">
        <v>0.57999999999999996</v>
      </c>
      <c r="R2584" s="1">
        <v>7.7299999999999994E-2</v>
      </c>
      <c r="S2584" s="38">
        <v>43678</v>
      </c>
      <c r="T2584" s="1">
        <v>0.69</v>
      </c>
      <c r="U2584" s="1" t="s">
        <v>7357</v>
      </c>
      <c r="V2584" s="1">
        <v>5.33E-2</v>
      </c>
      <c r="W2584" s="1" t="s">
        <v>7358</v>
      </c>
      <c r="X2584" s="1" t="b">
        <v>0</v>
      </c>
      <c r="Y2584" s="1" t="b">
        <v>0</v>
      </c>
    </row>
    <row r="2585" spans="1:25" x14ac:dyDescent="0.25">
      <c r="A2585" s="1" t="s">
        <v>7384</v>
      </c>
      <c r="B2585" s="1" t="s">
        <v>7385</v>
      </c>
      <c r="C2585" s="1" t="str">
        <f>VLOOKUP(B2585,店铺SKU信息!E:F,2,0)</f>
        <v>AGM4896-Navy Blue-3XL</v>
      </c>
      <c r="D2585" s="1" t="s">
        <v>3065</v>
      </c>
      <c r="E2585" s="1" t="s">
        <v>8778</v>
      </c>
      <c r="F2585" s="1" t="s">
        <v>7352</v>
      </c>
      <c r="G2585" s="1">
        <v>13.7</v>
      </c>
      <c r="H2585" s="1">
        <v>3.9</v>
      </c>
      <c r="I2585" s="1">
        <v>2.1</v>
      </c>
      <c r="J2585" s="1" t="s">
        <v>7353</v>
      </c>
      <c r="K2585" s="1">
        <v>1.05</v>
      </c>
      <c r="L2585" s="1" t="s">
        <v>7354</v>
      </c>
      <c r="M2585" s="1">
        <v>6.4799999999999996E-2</v>
      </c>
      <c r="N2585" s="1" t="s">
        <v>7355</v>
      </c>
      <c r="O2585" s="1" t="s">
        <v>7356</v>
      </c>
      <c r="P2585" s="1">
        <v>2.61</v>
      </c>
      <c r="Q2585" s="1">
        <v>0</v>
      </c>
      <c r="R2585" s="1">
        <v>0.1694</v>
      </c>
      <c r="S2585" s="38">
        <v>43678</v>
      </c>
      <c r="T2585" s="1">
        <v>0.69</v>
      </c>
      <c r="U2585" s="1" t="s">
        <v>7357</v>
      </c>
      <c r="V2585" s="1">
        <v>0.1169</v>
      </c>
      <c r="W2585" s="1" t="s">
        <v>7358</v>
      </c>
      <c r="X2585" s="1" t="b">
        <v>0</v>
      </c>
      <c r="Y2585" s="1" t="b">
        <v>0</v>
      </c>
    </row>
    <row r="2586" spans="1:25" x14ac:dyDescent="0.25">
      <c r="A2586" s="1" t="s">
        <v>7438</v>
      </c>
      <c r="B2586" s="1" t="s">
        <v>7439</v>
      </c>
      <c r="C2586" s="1" t="str">
        <f>VLOOKUP(B2586,店铺SKU信息!E:F,2,0)</f>
        <v>AGM1926-Black-2XL</v>
      </c>
      <c r="D2586" s="1" t="s">
        <v>2700</v>
      </c>
      <c r="E2586" s="1" t="s">
        <v>8778</v>
      </c>
      <c r="F2586" s="1" t="s">
        <v>7352</v>
      </c>
      <c r="G2586" s="1">
        <v>9.5</v>
      </c>
      <c r="H2586" s="1">
        <v>5.19</v>
      </c>
      <c r="I2586" s="1">
        <v>1.59</v>
      </c>
      <c r="J2586" s="1" t="s">
        <v>7353</v>
      </c>
      <c r="K2586" s="1">
        <v>0.75</v>
      </c>
      <c r="L2586" s="1" t="s">
        <v>7354</v>
      </c>
      <c r="M2586" s="1">
        <v>4.5499999999999999E-2</v>
      </c>
      <c r="N2586" s="1" t="s">
        <v>7355</v>
      </c>
      <c r="O2586" s="1" t="s">
        <v>7356</v>
      </c>
      <c r="P2586" s="1">
        <v>0.06</v>
      </c>
      <c r="Q2586" s="1">
        <v>0</v>
      </c>
      <c r="R2586" s="1">
        <v>2.8999999999999998E-3</v>
      </c>
      <c r="S2586" s="38">
        <v>43678</v>
      </c>
      <c r="T2586" s="1">
        <v>0.69</v>
      </c>
      <c r="U2586" s="1" t="s">
        <v>7357</v>
      </c>
      <c r="V2586" s="1">
        <v>2E-3</v>
      </c>
      <c r="W2586" s="1" t="s">
        <v>7358</v>
      </c>
      <c r="X2586" s="1" t="b">
        <v>0</v>
      </c>
      <c r="Y2586" s="1" t="b">
        <v>0</v>
      </c>
    </row>
    <row r="2587" spans="1:25" x14ac:dyDescent="0.25">
      <c r="A2587" s="1" t="s">
        <v>7628</v>
      </c>
      <c r="B2587" s="1" t="s">
        <v>7629</v>
      </c>
      <c r="C2587" s="1" t="str">
        <f>VLOOKUP(B2587,店铺SKU信息!E:F,2,0)</f>
        <v>AGCY4064-Navy Blue-S</v>
      </c>
      <c r="D2587" s="1" t="s">
        <v>7630</v>
      </c>
      <c r="E2587" s="1" t="s">
        <v>8778</v>
      </c>
      <c r="F2587" s="1" t="s">
        <v>7352</v>
      </c>
      <c r="G2587" s="1">
        <v>12.25</v>
      </c>
      <c r="H2587" s="1">
        <v>9.65</v>
      </c>
      <c r="I2587" s="1">
        <v>1.8</v>
      </c>
      <c r="J2587" s="1" t="s">
        <v>7353</v>
      </c>
      <c r="K2587" s="1">
        <v>0.51</v>
      </c>
      <c r="L2587" s="1" t="s">
        <v>7354</v>
      </c>
      <c r="M2587" s="1">
        <v>0.1231</v>
      </c>
      <c r="N2587" s="1" t="s">
        <v>7355</v>
      </c>
      <c r="O2587" s="1" t="s">
        <v>7356</v>
      </c>
      <c r="P2587" s="1">
        <v>0.57999999999999996</v>
      </c>
      <c r="Q2587" s="1">
        <v>0.16</v>
      </c>
      <c r="R2587" s="1">
        <v>5.16E-2</v>
      </c>
      <c r="S2587" s="38">
        <v>43678</v>
      </c>
      <c r="T2587" s="1">
        <v>0.69</v>
      </c>
      <c r="U2587" s="1" t="s">
        <v>7357</v>
      </c>
      <c r="V2587" s="1">
        <v>3.56E-2</v>
      </c>
      <c r="W2587" s="1" t="s">
        <v>7358</v>
      </c>
      <c r="X2587" s="1" t="b">
        <v>0</v>
      </c>
      <c r="Y2587" s="1" t="b">
        <v>0</v>
      </c>
    </row>
    <row r="2588" spans="1:25" x14ac:dyDescent="0.25">
      <c r="A2588" s="1" t="s">
        <v>7903</v>
      </c>
      <c r="B2588" s="1" t="s">
        <v>7904</v>
      </c>
      <c r="C2588" s="1" t="str">
        <f>VLOOKUP(B2588,店铺SKU信息!E:F,2,0)</f>
        <v>AGCY4063-Army Green-S</v>
      </c>
      <c r="D2588" s="1" t="s">
        <v>7026</v>
      </c>
      <c r="E2588" s="1" t="s">
        <v>8778</v>
      </c>
      <c r="F2588" s="1" t="s">
        <v>7352</v>
      </c>
      <c r="G2588" s="1">
        <v>13.07</v>
      </c>
      <c r="H2588" s="1">
        <v>10.28</v>
      </c>
      <c r="I2588" s="1">
        <v>0.79</v>
      </c>
      <c r="J2588" s="1" t="s">
        <v>7353</v>
      </c>
      <c r="K2588" s="1">
        <v>0.2</v>
      </c>
      <c r="L2588" s="1" t="s">
        <v>7354</v>
      </c>
      <c r="M2588" s="1">
        <v>6.1400000000000003E-2</v>
      </c>
      <c r="N2588" s="1" t="s">
        <v>7355</v>
      </c>
      <c r="O2588" s="1" t="s">
        <v>7356</v>
      </c>
      <c r="P2588" s="1">
        <v>1</v>
      </c>
      <c r="Q2588" s="1">
        <v>0</v>
      </c>
      <c r="R2588" s="1">
        <v>6.1400000000000003E-2</v>
      </c>
      <c r="S2588" s="38">
        <v>43678</v>
      </c>
      <c r="T2588" s="1">
        <v>0.69</v>
      </c>
      <c r="U2588" s="1" t="s">
        <v>7357</v>
      </c>
      <c r="V2588" s="1">
        <v>4.24E-2</v>
      </c>
      <c r="W2588" s="1" t="s">
        <v>7358</v>
      </c>
      <c r="X2588" s="1" t="b">
        <v>0</v>
      </c>
      <c r="Y2588" s="1" t="b">
        <v>0</v>
      </c>
    </row>
    <row r="2589" spans="1:25" x14ac:dyDescent="0.25">
      <c r="A2589" s="1" t="s">
        <v>7703</v>
      </c>
      <c r="B2589" s="1" t="s">
        <v>7704</v>
      </c>
      <c r="C2589" s="1" t="str">
        <f>VLOOKUP(B2589,店铺SKU信息!E:F,2,0)</f>
        <v>AGCY4064-Navy Blue-M</v>
      </c>
      <c r="D2589" s="1" t="s">
        <v>7705</v>
      </c>
      <c r="E2589" s="1" t="s">
        <v>8778</v>
      </c>
      <c r="F2589" s="1" t="s">
        <v>7352</v>
      </c>
      <c r="G2589" s="1">
        <v>12.25</v>
      </c>
      <c r="H2589" s="1">
        <v>9.65</v>
      </c>
      <c r="I2589" s="1">
        <v>1.8</v>
      </c>
      <c r="J2589" s="1" t="s">
        <v>7353</v>
      </c>
      <c r="K2589" s="1">
        <v>0.51</v>
      </c>
      <c r="L2589" s="1" t="s">
        <v>7354</v>
      </c>
      <c r="M2589" s="1">
        <v>0.1231</v>
      </c>
      <c r="N2589" s="1" t="s">
        <v>7355</v>
      </c>
      <c r="O2589" s="1" t="s">
        <v>7356</v>
      </c>
      <c r="P2589" s="1">
        <v>0.48</v>
      </c>
      <c r="Q2589" s="1">
        <v>0.06</v>
      </c>
      <c r="R2589" s="1">
        <v>5.16E-2</v>
      </c>
      <c r="S2589" s="38">
        <v>43678</v>
      </c>
      <c r="T2589" s="1">
        <v>0.69</v>
      </c>
      <c r="U2589" s="1" t="s">
        <v>7357</v>
      </c>
      <c r="V2589" s="1">
        <v>3.56E-2</v>
      </c>
      <c r="W2589" s="1" t="s">
        <v>7358</v>
      </c>
      <c r="X2589" s="1" t="b">
        <v>0</v>
      </c>
      <c r="Y2589" s="1" t="b">
        <v>0</v>
      </c>
    </row>
    <row r="2590" spans="1:25" x14ac:dyDescent="0.25">
      <c r="A2590" s="1" t="s">
        <v>8204</v>
      </c>
      <c r="B2590" s="1" t="s">
        <v>8205</v>
      </c>
      <c r="C2590" s="1" t="str">
        <f>VLOOKUP(B2590,店铺SKU信息!E:F,2,0)</f>
        <v>AGM19299-Black-2XL</v>
      </c>
      <c r="D2590" s="1" t="s">
        <v>3440</v>
      </c>
      <c r="E2590" s="1" t="s">
        <v>8778</v>
      </c>
      <c r="F2590" s="1" t="s">
        <v>7352</v>
      </c>
      <c r="G2590" s="1">
        <v>11.35</v>
      </c>
      <c r="H2590" s="1">
        <v>10.35</v>
      </c>
      <c r="I2590" s="1">
        <v>2.2999999999999998</v>
      </c>
      <c r="J2590" s="1" t="s">
        <v>7353</v>
      </c>
      <c r="K2590" s="1">
        <v>0.88</v>
      </c>
      <c r="L2590" s="1" t="s">
        <v>7354</v>
      </c>
      <c r="M2590" s="1">
        <v>0.15640000000000001</v>
      </c>
      <c r="N2590" s="1" t="s">
        <v>7355</v>
      </c>
      <c r="O2590" s="1" t="s">
        <v>7356</v>
      </c>
      <c r="P2590" s="1">
        <v>2</v>
      </c>
      <c r="Q2590" s="1">
        <v>0</v>
      </c>
      <c r="R2590" s="1">
        <v>0.31269999999999998</v>
      </c>
      <c r="S2590" s="38">
        <v>43678</v>
      </c>
      <c r="T2590" s="1">
        <v>0.69</v>
      </c>
      <c r="U2590" s="1" t="s">
        <v>7357</v>
      </c>
      <c r="V2590" s="1">
        <v>0.21579999999999999</v>
      </c>
      <c r="W2590" s="1" t="s">
        <v>7358</v>
      </c>
      <c r="X2590" s="1" t="b">
        <v>0</v>
      </c>
      <c r="Y2590" s="1" t="b">
        <v>0</v>
      </c>
    </row>
    <row r="2591" spans="1:25" x14ac:dyDescent="0.25">
      <c r="A2591" s="1" t="s">
        <v>7500</v>
      </c>
      <c r="B2591" s="1" t="s">
        <v>7501</v>
      </c>
      <c r="C2591" s="1" t="str">
        <f>VLOOKUP(B2591,店铺SKU信息!E:F,2,0)</f>
        <v>AGM48999-Black-2XL</v>
      </c>
      <c r="D2591" s="1" t="s">
        <v>2813</v>
      </c>
      <c r="E2591" s="1" t="s">
        <v>8778</v>
      </c>
      <c r="F2591" s="1" t="s">
        <v>7352</v>
      </c>
      <c r="G2591" s="1">
        <v>11.7</v>
      </c>
      <c r="H2591" s="1">
        <v>9.5</v>
      </c>
      <c r="I2591" s="1">
        <v>1.7</v>
      </c>
      <c r="J2591" s="1" t="s">
        <v>7353</v>
      </c>
      <c r="K2591" s="1">
        <v>0.9</v>
      </c>
      <c r="L2591" s="1" t="s">
        <v>7354</v>
      </c>
      <c r="M2591" s="1">
        <v>0.10929999999999999</v>
      </c>
      <c r="N2591" s="1" t="s">
        <v>7355</v>
      </c>
      <c r="O2591" s="1" t="s">
        <v>7356</v>
      </c>
      <c r="P2591" s="1">
        <v>3.74</v>
      </c>
      <c r="Q2591" s="1">
        <v>0</v>
      </c>
      <c r="R2591" s="1">
        <v>0.40920000000000001</v>
      </c>
      <c r="S2591" s="38">
        <v>43678</v>
      </c>
      <c r="T2591" s="1">
        <v>0.69</v>
      </c>
      <c r="U2591" s="1" t="s">
        <v>7357</v>
      </c>
      <c r="V2591" s="1">
        <v>0.2823</v>
      </c>
      <c r="W2591" s="1" t="s">
        <v>7358</v>
      </c>
      <c r="X2591" s="1" t="b">
        <v>0</v>
      </c>
      <c r="Y2591" s="1" t="b">
        <v>0</v>
      </c>
    </row>
    <row r="2592" spans="1:25" x14ac:dyDescent="0.25">
      <c r="A2592" s="1" t="s">
        <v>7660</v>
      </c>
      <c r="B2592" s="1" t="s">
        <v>7661</v>
      </c>
      <c r="C2592" s="1" t="str">
        <f>VLOOKUP(B2592,店铺SKU信息!E:F,2,0)</f>
        <v>AGCY2379-Pink-M</v>
      </c>
      <c r="D2592" s="1" t="s">
        <v>7662</v>
      </c>
      <c r="E2592" s="1" t="s">
        <v>8778</v>
      </c>
      <c r="F2592" s="1" t="s">
        <v>7352</v>
      </c>
      <c r="G2592" s="1">
        <v>15.34</v>
      </c>
      <c r="H2592" s="1">
        <v>11.85</v>
      </c>
      <c r="I2592" s="1">
        <v>1.95</v>
      </c>
      <c r="J2592" s="1" t="s">
        <v>7353</v>
      </c>
      <c r="K2592" s="1">
        <v>0.4</v>
      </c>
      <c r="L2592" s="1" t="s">
        <v>7354</v>
      </c>
      <c r="M2592" s="1">
        <v>0.20499999999999999</v>
      </c>
      <c r="N2592" s="1" t="s">
        <v>7355</v>
      </c>
      <c r="O2592" s="1" t="s">
        <v>7356</v>
      </c>
      <c r="P2592" s="1">
        <v>1.74</v>
      </c>
      <c r="Q2592" s="1">
        <v>0</v>
      </c>
      <c r="R2592" s="1">
        <v>0.35709999999999997</v>
      </c>
      <c r="S2592" s="38">
        <v>43678</v>
      </c>
      <c r="T2592" s="1">
        <v>0.69</v>
      </c>
      <c r="U2592" s="1" t="s">
        <v>7357</v>
      </c>
      <c r="V2592" s="1">
        <v>0.24640000000000001</v>
      </c>
      <c r="W2592" s="1" t="s">
        <v>7358</v>
      </c>
      <c r="X2592" s="1" t="b">
        <v>0</v>
      </c>
      <c r="Y2592" s="1" t="b">
        <v>0</v>
      </c>
    </row>
    <row r="2593" spans="1:25" x14ac:dyDescent="0.25">
      <c r="A2593" s="1" t="s">
        <v>7801</v>
      </c>
      <c r="B2593" s="1" t="s">
        <v>7802</v>
      </c>
      <c r="C2593" s="1" t="str">
        <f>VLOOKUP(B2593,店铺SKU信息!E:F,2,0)</f>
        <v>AGM42600-Red-4XL</v>
      </c>
      <c r="D2593" s="1" t="s">
        <v>7803</v>
      </c>
      <c r="E2593" s="1" t="s">
        <v>8778</v>
      </c>
      <c r="F2593" s="1" t="s">
        <v>7352</v>
      </c>
      <c r="G2593" s="1">
        <v>12.85</v>
      </c>
      <c r="H2593" s="1">
        <v>9.0399999999999991</v>
      </c>
      <c r="I2593" s="1">
        <v>1.65</v>
      </c>
      <c r="J2593" s="1" t="s">
        <v>7353</v>
      </c>
      <c r="K2593" s="1">
        <v>0.45</v>
      </c>
      <c r="L2593" s="1" t="s">
        <v>7354</v>
      </c>
      <c r="M2593" s="1">
        <v>0.1109</v>
      </c>
      <c r="N2593" s="1" t="s">
        <v>7355</v>
      </c>
      <c r="O2593" s="1" t="s">
        <v>7356</v>
      </c>
      <c r="P2593" s="1">
        <v>3</v>
      </c>
      <c r="Q2593" s="1">
        <v>0</v>
      </c>
      <c r="R2593" s="1">
        <v>0.33260000000000001</v>
      </c>
      <c r="S2593" s="38">
        <v>43678</v>
      </c>
      <c r="T2593" s="1">
        <v>0.69</v>
      </c>
      <c r="U2593" s="1" t="s">
        <v>7357</v>
      </c>
      <c r="V2593" s="1">
        <v>0.22950000000000001</v>
      </c>
      <c r="W2593" s="1" t="s">
        <v>7358</v>
      </c>
      <c r="X2593" s="1" t="b">
        <v>0</v>
      </c>
      <c r="Y2593" s="1" t="b">
        <v>0</v>
      </c>
    </row>
    <row r="2594" spans="1:25" x14ac:dyDescent="0.25">
      <c r="A2594" s="1" t="s">
        <v>7700</v>
      </c>
      <c r="B2594" s="1" t="s">
        <v>7701</v>
      </c>
      <c r="C2594" s="1" t="str">
        <f>VLOOKUP(B2594,店铺SKU信息!E:F,2,0)</f>
        <v>AGM42600-Black-XL</v>
      </c>
      <c r="D2594" s="1" t="s">
        <v>7702</v>
      </c>
      <c r="E2594" s="1" t="s">
        <v>8778</v>
      </c>
      <c r="F2594" s="1" t="s">
        <v>7352</v>
      </c>
      <c r="G2594" s="1">
        <v>12.85</v>
      </c>
      <c r="H2594" s="1">
        <v>9.0399999999999991</v>
      </c>
      <c r="I2594" s="1">
        <v>1.65</v>
      </c>
      <c r="J2594" s="1" t="s">
        <v>7353</v>
      </c>
      <c r="K2594" s="1">
        <v>0.45</v>
      </c>
      <c r="L2594" s="1" t="s">
        <v>7354</v>
      </c>
      <c r="M2594" s="1">
        <v>0.1109</v>
      </c>
      <c r="N2594" s="1" t="s">
        <v>7355</v>
      </c>
      <c r="O2594" s="1" t="s">
        <v>7356</v>
      </c>
      <c r="P2594" s="1">
        <v>3</v>
      </c>
      <c r="Q2594" s="1">
        <v>0</v>
      </c>
      <c r="R2594" s="1">
        <v>0.33260000000000001</v>
      </c>
      <c r="S2594" s="38">
        <v>43678</v>
      </c>
      <c r="T2594" s="1">
        <v>0.69</v>
      </c>
      <c r="U2594" s="1" t="s">
        <v>7357</v>
      </c>
      <c r="V2594" s="1">
        <v>0.22950000000000001</v>
      </c>
      <c r="W2594" s="1" t="s">
        <v>7358</v>
      </c>
      <c r="X2594" s="1" t="b">
        <v>0</v>
      </c>
      <c r="Y2594" s="1" t="b">
        <v>0</v>
      </c>
    </row>
    <row r="2595" spans="1:25" x14ac:dyDescent="0.25">
      <c r="A2595" s="1" t="s">
        <v>8253</v>
      </c>
      <c r="B2595" s="1" t="s">
        <v>8254</v>
      </c>
      <c r="C2595" s="1" t="str">
        <f>VLOOKUP(B2595,店铺SKU信息!E:F,2,0)</f>
        <v>AGCY49255-Black-L</v>
      </c>
      <c r="D2595" s="1" t="s">
        <v>8255</v>
      </c>
      <c r="E2595" s="1" t="s">
        <v>8778</v>
      </c>
      <c r="F2595" s="1" t="s">
        <v>7352</v>
      </c>
      <c r="G2595" s="1">
        <v>12.3</v>
      </c>
      <c r="H2595" s="1">
        <v>8.9</v>
      </c>
      <c r="I2595" s="1">
        <v>1.3</v>
      </c>
      <c r="J2595" s="1" t="s">
        <v>7353</v>
      </c>
      <c r="K2595" s="1">
        <v>0.55000000000000004</v>
      </c>
      <c r="L2595" s="1" t="s">
        <v>7354</v>
      </c>
      <c r="M2595" s="1">
        <v>8.2000000000000003E-2</v>
      </c>
      <c r="N2595" s="1" t="s">
        <v>7355</v>
      </c>
      <c r="O2595" s="1" t="s">
        <v>7356</v>
      </c>
      <c r="P2595" s="1">
        <v>0.23</v>
      </c>
      <c r="Q2595" s="1">
        <v>0.06</v>
      </c>
      <c r="R2595" s="1">
        <v>1.32E-2</v>
      </c>
      <c r="S2595" s="38">
        <v>43678</v>
      </c>
      <c r="T2595" s="1">
        <v>0.69</v>
      </c>
      <c r="U2595" s="1" t="s">
        <v>7357</v>
      </c>
      <c r="V2595" s="1">
        <v>9.1000000000000004E-3</v>
      </c>
      <c r="W2595" s="1" t="s">
        <v>7358</v>
      </c>
      <c r="X2595" s="1" t="b">
        <v>0</v>
      </c>
      <c r="Y2595" s="1" t="b">
        <v>0</v>
      </c>
    </row>
    <row r="2596" spans="1:25" x14ac:dyDescent="0.25">
      <c r="A2596" s="1" t="s">
        <v>7409</v>
      </c>
      <c r="B2596" s="1" t="s">
        <v>7410</v>
      </c>
      <c r="C2596" s="1" t="str">
        <f>VLOOKUP(B2596,店铺SKU信息!E:F,2,0)</f>
        <v>AGM4896-Red-3XL</v>
      </c>
      <c r="D2596" s="1" t="s">
        <v>3004</v>
      </c>
      <c r="E2596" s="1" t="s">
        <v>8778</v>
      </c>
      <c r="F2596" s="1" t="s">
        <v>7352</v>
      </c>
      <c r="G2596" s="1">
        <v>13.7</v>
      </c>
      <c r="H2596" s="1">
        <v>3.9</v>
      </c>
      <c r="I2596" s="1">
        <v>2.1</v>
      </c>
      <c r="J2596" s="1" t="s">
        <v>7353</v>
      </c>
      <c r="K2596" s="1">
        <v>1.05</v>
      </c>
      <c r="L2596" s="1" t="s">
        <v>7354</v>
      </c>
      <c r="M2596" s="1">
        <v>6.4799999999999996E-2</v>
      </c>
      <c r="N2596" s="1" t="s">
        <v>7355</v>
      </c>
      <c r="O2596" s="1" t="s">
        <v>7356</v>
      </c>
      <c r="P2596" s="1">
        <v>1.74</v>
      </c>
      <c r="Q2596" s="1">
        <v>0</v>
      </c>
      <c r="R2596" s="1">
        <v>0.1129</v>
      </c>
      <c r="S2596" s="38">
        <v>43678</v>
      </c>
      <c r="T2596" s="1">
        <v>0.69</v>
      </c>
      <c r="U2596" s="1" t="s">
        <v>7357</v>
      </c>
      <c r="V2596" s="1">
        <v>7.7899999999999997E-2</v>
      </c>
      <c r="W2596" s="1" t="s">
        <v>7358</v>
      </c>
      <c r="X2596" s="1" t="b">
        <v>0</v>
      </c>
      <c r="Y2596" s="1" t="b">
        <v>0</v>
      </c>
    </row>
    <row r="2597" spans="1:25" x14ac:dyDescent="0.25">
      <c r="A2597" s="1" t="s">
        <v>7380</v>
      </c>
      <c r="B2597" s="1" t="s">
        <v>7381</v>
      </c>
      <c r="C2597" s="1" t="str">
        <f>VLOOKUP(B2597,店铺SKU信息!E:F,2,0)</f>
        <v>AGM4896-Burgundy-4XL</v>
      </c>
      <c r="D2597" s="1" t="s">
        <v>2828</v>
      </c>
      <c r="E2597" s="1" t="s">
        <v>8778</v>
      </c>
      <c r="F2597" s="1" t="s">
        <v>7352</v>
      </c>
      <c r="G2597" s="1">
        <v>13.69</v>
      </c>
      <c r="H2597" s="1">
        <v>3.9</v>
      </c>
      <c r="I2597" s="1">
        <v>2.1</v>
      </c>
      <c r="J2597" s="1" t="s">
        <v>7353</v>
      </c>
      <c r="K2597" s="1">
        <v>1.05</v>
      </c>
      <c r="L2597" s="1" t="s">
        <v>7354</v>
      </c>
      <c r="M2597" s="1">
        <v>6.4799999999999996E-2</v>
      </c>
      <c r="N2597" s="1" t="s">
        <v>7355</v>
      </c>
      <c r="O2597" s="1" t="s">
        <v>7356</v>
      </c>
      <c r="P2597" s="1">
        <v>3.39</v>
      </c>
      <c r="Q2597" s="1">
        <v>0</v>
      </c>
      <c r="R2597" s="1">
        <v>0.2195</v>
      </c>
      <c r="S2597" s="38">
        <v>43678</v>
      </c>
      <c r="T2597" s="1">
        <v>0.69</v>
      </c>
      <c r="U2597" s="1" t="s">
        <v>7357</v>
      </c>
      <c r="V2597" s="1">
        <v>0.1515</v>
      </c>
      <c r="W2597" s="1" t="s">
        <v>7358</v>
      </c>
      <c r="X2597" s="1" t="b">
        <v>0</v>
      </c>
      <c r="Y2597" s="1" t="b">
        <v>0</v>
      </c>
    </row>
    <row r="2598" spans="1:25" x14ac:dyDescent="0.25">
      <c r="A2598" s="1" t="s">
        <v>7877</v>
      </c>
      <c r="B2598" s="1" t="s">
        <v>7878</v>
      </c>
      <c r="C2598" s="1" t="str">
        <f>VLOOKUP(B2598,店铺SKU信息!E:F,2,0)</f>
        <v>AGCY41011-Gray-XXL</v>
      </c>
      <c r="D2598" s="1" t="s">
        <v>7879</v>
      </c>
      <c r="E2598" s="1" t="s">
        <v>8778</v>
      </c>
      <c r="F2598" s="1" t="s">
        <v>7352</v>
      </c>
      <c r="G2598" s="1">
        <v>12.48</v>
      </c>
      <c r="H2598" s="1">
        <v>9.41</v>
      </c>
      <c r="I2598" s="1">
        <v>1.33</v>
      </c>
      <c r="J2598" s="1" t="s">
        <v>7353</v>
      </c>
      <c r="K2598" s="1">
        <v>0.57999999999999996</v>
      </c>
      <c r="L2598" s="1" t="s">
        <v>7354</v>
      </c>
      <c r="M2598" s="1">
        <v>9.06E-2</v>
      </c>
      <c r="N2598" s="1" t="s">
        <v>7355</v>
      </c>
      <c r="O2598" s="1" t="s">
        <v>7356</v>
      </c>
      <c r="P2598" s="1">
        <v>5</v>
      </c>
      <c r="Q2598" s="1">
        <v>0</v>
      </c>
      <c r="R2598" s="1">
        <v>0.45319999999999999</v>
      </c>
      <c r="S2598" s="38">
        <v>43678</v>
      </c>
      <c r="T2598" s="1">
        <v>0.69</v>
      </c>
      <c r="U2598" s="1" t="s">
        <v>7357</v>
      </c>
      <c r="V2598" s="1">
        <v>0.31269999999999998</v>
      </c>
      <c r="W2598" s="1" t="s">
        <v>7358</v>
      </c>
      <c r="X2598" s="1" t="b">
        <v>0</v>
      </c>
      <c r="Y2598" s="1" t="b">
        <v>0</v>
      </c>
    </row>
    <row r="2599" spans="1:25" x14ac:dyDescent="0.25">
      <c r="A2599" s="1" t="s">
        <v>8519</v>
      </c>
      <c r="B2599" s="1" t="s">
        <v>8520</v>
      </c>
      <c r="C2599" s="1" t="str">
        <f>VLOOKUP(B2599,店铺SKU信息!E:F,2,0)</f>
        <v>AGCY1031-Red Stripe-XXXL</v>
      </c>
      <c r="D2599" s="1" t="s">
        <v>8521</v>
      </c>
      <c r="E2599" s="1" t="s">
        <v>8778</v>
      </c>
      <c r="F2599" s="1" t="s">
        <v>7352</v>
      </c>
      <c r="G2599" s="1">
        <v>12.4</v>
      </c>
      <c r="H2599" s="1">
        <v>9.6</v>
      </c>
      <c r="I2599" s="1">
        <v>0.6</v>
      </c>
      <c r="J2599" s="1" t="s">
        <v>7353</v>
      </c>
      <c r="K2599" s="1">
        <v>0.4</v>
      </c>
      <c r="L2599" s="1" t="s">
        <v>7354</v>
      </c>
      <c r="M2599" s="1">
        <v>4.1300000000000003E-2</v>
      </c>
      <c r="N2599" s="1" t="s">
        <v>7355</v>
      </c>
      <c r="O2599" s="1" t="s">
        <v>7356</v>
      </c>
      <c r="P2599" s="1">
        <v>1</v>
      </c>
      <c r="Q2599" s="1">
        <v>0</v>
      </c>
      <c r="R2599" s="1">
        <v>4.1300000000000003E-2</v>
      </c>
      <c r="S2599" s="38">
        <v>43678</v>
      </c>
      <c r="T2599" s="1">
        <v>0.69</v>
      </c>
      <c r="U2599" s="1" t="s">
        <v>7357</v>
      </c>
      <c r="V2599" s="1">
        <v>2.8500000000000001E-2</v>
      </c>
      <c r="W2599" s="1" t="s">
        <v>7358</v>
      </c>
      <c r="X2599" s="1" t="b">
        <v>0</v>
      </c>
      <c r="Y2599" s="1" t="b">
        <v>0</v>
      </c>
    </row>
    <row r="2600" spans="1:25" x14ac:dyDescent="0.25">
      <c r="A2600" s="1" t="s">
        <v>7448</v>
      </c>
      <c r="B2600" s="1" t="s">
        <v>7449</v>
      </c>
      <c r="C2600" s="1" t="str">
        <f>VLOOKUP(B2600,店铺SKU信息!E:F,2,0)</f>
        <v>AGM4896-Blue-4XL</v>
      </c>
      <c r="D2600" s="1" t="s">
        <v>3089</v>
      </c>
      <c r="E2600" s="1" t="s">
        <v>8778</v>
      </c>
      <c r="F2600" s="1" t="s">
        <v>7352</v>
      </c>
      <c r="G2600" s="1">
        <v>13.7</v>
      </c>
      <c r="H2600" s="1">
        <v>3.9</v>
      </c>
      <c r="I2600" s="1">
        <v>2.1</v>
      </c>
      <c r="J2600" s="1" t="s">
        <v>7353</v>
      </c>
      <c r="K2600" s="1">
        <v>1.05</v>
      </c>
      <c r="L2600" s="1" t="s">
        <v>7354</v>
      </c>
      <c r="M2600" s="1">
        <v>6.4799999999999996E-2</v>
      </c>
      <c r="N2600" s="1" t="s">
        <v>7355</v>
      </c>
      <c r="O2600" s="1" t="s">
        <v>7356</v>
      </c>
      <c r="P2600" s="1">
        <v>4.3499999999999996</v>
      </c>
      <c r="Q2600" s="1">
        <v>0</v>
      </c>
      <c r="R2600" s="1">
        <v>0.2823</v>
      </c>
      <c r="S2600" s="38">
        <v>43678</v>
      </c>
      <c r="T2600" s="1">
        <v>0.69</v>
      </c>
      <c r="U2600" s="1" t="s">
        <v>7357</v>
      </c>
      <c r="V2600" s="1">
        <v>0.1948</v>
      </c>
      <c r="W2600" s="1" t="s">
        <v>7358</v>
      </c>
      <c r="X2600" s="1" t="b">
        <v>0</v>
      </c>
      <c r="Y2600" s="1" t="b">
        <v>0</v>
      </c>
    </row>
    <row r="2601" spans="1:25" x14ac:dyDescent="0.25">
      <c r="A2601" s="1" t="s">
        <v>7373</v>
      </c>
      <c r="B2601" s="1" t="s">
        <v>7374</v>
      </c>
      <c r="C2601" s="1" t="str">
        <f>VLOOKUP(B2601,店铺SKU信息!E:F,2,0)</f>
        <v>AGCY6752-Red White Plaid-M</v>
      </c>
      <c r="D2601" s="1" t="s">
        <v>3014</v>
      </c>
      <c r="E2601" s="1" t="s">
        <v>8778</v>
      </c>
      <c r="F2601" s="1" t="s">
        <v>7352</v>
      </c>
      <c r="G2601" s="1">
        <v>13.07</v>
      </c>
      <c r="H2601" s="1">
        <v>10.28</v>
      </c>
      <c r="I2601" s="1">
        <v>0.79</v>
      </c>
      <c r="J2601" s="1" t="s">
        <v>7353</v>
      </c>
      <c r="K2601" s="1">
        <v>0.2</v>
      </c>
      <c r="L2601" s="1" t="s">
        <v>7354</v>
      </c>
      <c r="M2601" s="1">
        <v>6.1400000000000003E-2</v>
      </c>
      <c r="N2601" s="1" t="s">
        <v>7355</v>
      </c>
      <c r="O2601" s="1" t="s">
        <v>7356</v>
      </c>
      <c r="P2601" s="1">
        <v>0.87</v>
      </c>
      <c r="Q2601" s="1">
        <v>0</v>
      </c>
      <c r="R2601" s="1">
        <v>5.3499999999999999E-2</v>
      </c>
      <c r="S2601" s="38">
        <v>43678</v>
      </c>
      <c r="T2601" s="1">
        <v>0.69</v>
      </c>
      <c r="U2601" s="1" t="s">
        <v>7357</v>
      </c>
      <c r="V2601" s="1">
        <v>3.6900000000000002E-2</v>
      </c>
      <c r="W2601" s="1" t="s">
        <v>7358</v>
      </c>
      <c r="X2601" s="1" t="b">
        <v>0</v>
      </c>
      <c r="Y2601" s="1" t="b">
        <v>0</v>
      </c>
    </row>
    <row r="2602" spans="1:25" x14ac:dyDescent="0.25">
      <c r="A2602" s="1" t="s">
        <v>7795</v>
      </c>
      <c r="B2602" s="1" t="s">
        <v>7796</v>
      </c>
      <c r="C2602" s="1" t="str">
        <f>VLOOKUP(B2602,店铺SKU信息!E:F,2,0)</f>
        <v>AGCY41011-Gray-L</v>
      </c>
      <c r="D2602" s="1" t="s">
        <v>7797</v>
      </c>
      <c r="E2602" s="1" t="s">
        <v>8778</v>
      </c>
      <c r="F2602" s="1" t="s">
        <v>7352</v>
      </c>
      <c r="G2602" s="1">
        <v>12.48</v>
      </c>
      <c r="H2602" s="1">
        <v>9.41</v>
      </c>
      <c r="I2602" s="1">
        <v>1.33</v>
      </c>
      <c r="J2602" s="1" t="s">
        <v>7353</v>
      </c>
      <c r="K2602" s="1">
        <v>0.57999999999999996</v>
      </c>
      <c r="L2602" s="1" t="s">
        <v>7354</v>
      </c>
      <c r="M2602" s="1">
        <v>9.06E-2</v>
      </c>
      <c r="N2602" s="1" t="s">
        <v>7355</v>
      </c>
      <c r="O2602" s="1" t="s">
        <v>7356</v>
      </c>
      <c r="P2602" s="1">
        <v>3</v>
      </c>
      <c r="Q2602" s="1">
        <v>0</v>
      </c>
      <c r="R2602" s="1">
        <v>0.27189999999999998</v>
      </c>
      <c r="S2602" s="38">
        <v>43678</v>
      </c>
      <c r="T2602" s="1">
        <v>0.69</v>
      </c>
      <c r="U2602" s="1" t="s">
        <v>7357</v>
      </c>
      <c r="V2602" s="1">
        <v>0.18759999999999999</v>
      </c>
      <c r="W2602" s="1" t="s">
        <v>7358</v>
      </c>
      <c r="X2602" s="1" t="b">
        <v>0</v>
      </c>
      <c r="Y2602" s="1" t="b">
        <v>0</v>
      </c>
    </row>
    <row r="2603" spans="1:25" x14ac:dyDescent="0.25">
      <c r="A2603" s="1" t="s">
        <v>8790</v>
      </c>
      <c r="B2603" s="1" t="s">
        <v>8791</v>
      </c>
      <c r="C2603" s="1" t="str">
        <f>VLOOKUP(B2603,店铺SKU信息!E:F,2,0)</f>
        <v>AGCY4016-White-M</v>
      </c>
      <c r="D2603" s="1" t="s">
        <v>8792</v>
      </c>
      <c r="E2603" s="1" t="s">
        <v>8778</v>
      </c>
      <c r="F2603" s="1" t="s">
        <v>7352</v>
      </c>
      <c r="G2603" s="1">
        <v>12.83</v>
      </c>
      <c r="H2603" s="1">
        <v>10.11</v>
      </c>
      <c r="I2603" s="1">
        <v>1.02</v>
      </c>
      <c r="J2603" s="1" t="s">
        <v>7353</v>
      </c>
      <c r="K2603" s="1">
        <v>0.43</v>
      </c>
      <c r="L2603" s="1" t="s">
        <v>7354</v>
      </c>
      <c r="M2603" s="1">
        <v>7.6899999999999996E-2</v>
      </c>
      <c r="N2603" s="1" t="s">
        <v>7355</v>
      </c>
      <c r="O2603" s="1" t="s">
        <v>7356</v>
      </c>
      <c r="P2603" s="1">
        <v>1.1599999999999999</v>
      </c>
      <c r="Q2603" s="1">
        <v>0.32</v>
      </c>
      <c r="R2603" s="1">
        <v>6.4500000000000002E-2</v>
      </c>
      <c r="S2603" s="38">
        <v>43678</v>
      </c>
      <c r="T2603" s="1">
        <v>0.69</v>
      </c>
      <c r="U2603" s="1" t="s">
        <v>7357</v>
      </c>
      <c r="V2603" s="1">
        <v>4.4499999999999998E-2</v>
      </c>
      <c r="W2603" s="1" t="s">
        <v>7358</v>
      </c>
      <c r="X2603" s="1" t="b">
        <v>0</v>
      </c>
      <c r="Y2603" s="1" t="b">
        <v>0</v>
      </c>
    </row>
    <row r="2604" spans="1:25" x14ac:dyDescent="0.25">
      <c r="A2604" s="1" t="s">
        <v>7718</v>
      </c>
      <c r="B2604" s="1" t="s">
        <v>7719</v>
      </c>
      <c r="C2604" s="1" t="str">
        <f>VLOOKUP(B2604,店铺SKU信息!E:F,2,0)</f>
        <v>AGM42600-Burgundy-XL</v>
      </c>
      <c r="D2604" s="1" t="s">
        <v>7720</v>
      </c>
      <c r="E2604" s="1" t="s">
        <v>8778</v>
      </c>
      <c r="F2604" s="1" t="s">
        <v>7352</v>
      </c>
      <c r="G2604" s="1">
        <v>12.85</v>
      </c>
      <c r="H2604" s="1">
        <v>9.0399999999999991</v>
      </c>
      <c r="I2604" s="1">
        <v>1.65</v>
      </c>
      <c r="J2604" s="1" t="s">
        <v>7353</v>
      </c>
      <c r="K2604" s="1">
        <v>0.45</v>
      </c>
      <c r="L2604" s="1" t="s">
        <v>7354</v>
      </c>
      <c r="M2604" s="1">
        <v>0.1109</v>
      </c>
      <c r="N2604" s="1" t="s">
        <v>7355</v>
      </c>
      <c r="O2604" s="1" t="s">
        <v>7356</v>
      </c>
      <c r="P2604" s="1">
        <v>2.65</v>
      </c>
      <c r="Q2604" s="1">
        <v>0</v>
      </c>
      <c r="R2604" s="1">
        <v>0.29339999999999999</v>
      </c>
      <c r="S2604" s="38">
        <v>43678</v>
      </c>
      <c r="T2604" s="1">
        <v>0.69</v>
      </c>
      <c r="U2604" s="1" t="s">
        <v>7357</v>
      </c>
      <c r="V2604" s="1">
        <v>0.2024</v>
      </c>
      <c r="W2604" s="1" t="s">
        <v>7358</v>
      </c>
      <c r="X2604" s="1" t="b">
        <v>0</v>
      </c>
      <c r="Y2604" s="1" t="b">
        <v>0</v>
      </c>
    </row>
    <row r="2605" spans="1:25" x14ac:dyDescent="0.25">
      <c r="A2605" s="1" t="s">
        <v>7656</v>
      </c>
      <c r="B2605" s="1" t="s">
        <v>7657</v>
      </c>
      <c r="C2605" s="1" t="str">
        <f>VLOOKUP(B2605,店铺SKU信息!E:F,2,0)</f>
        <v>AGCY41011-Red-XL</v>
      </c>
      <c r="D2605" s="1" t="s">
        <v>3711</v>
      </c>
      <c r="E2605" s="1" t="s">
        <v>8778</v>
      </c>
      <c r="F2605" s="1" t="s">
        <v>7352</v>
      </c>
      <c r="G2605" s="1">
        <v>12.48</v>
      </c>
      <c r="H2605" s="1">
        <v>9.41</v>
      </c>
      <c r="I2605" s="1">
        <v>1.33</v>
      </c>
      <c r="J2605" s="1" t="s">
        <v>7353</v>
      </c>
      <c r="K2605" s="1">
        <v>0.57999999999999996</v>
      </c>
      <c r="L2605" s="1" t="s">
        <v>7354</v>
      </c>
      <c r="M2605" s="1">
        <v>9.06E-2</v>
      </c>
      <c r="N2605" s="1" t="s">
        <v>7355</v>
      </c>
      <c r="O2605" s="1" t="s">
        <v>7356</v>
      </c>
      <c r="P2605" s="1">
        <v>3</v>
      </c>
      <c r="Q2605" s="1">
        <v>0</v>
      </c>
      <c r="R2605" s="1">
        <v>0.27189999999999998</v>
      </c>
      <c r="S2605" s="38">
        <v>43678</v>
      </c>
      <c r="T2605" s="1">
        <v>0.69</v>
      </c>
      <c r="U2605" s="1" t="s">
        <v>7357</v>
      </c>
      <c r="V2605" s="1">
        <v>0.18759999999999999</v>
      </c>
      <c r="W2605" s="1" t="s">
        <v>7358</v>
      </c>
      <c r="X2605" s="1" t="b">
        <v>0</v>
      </c>
      <c r="Y2605" s="1" t="b">
        <v>0</v>
      </c>
    </row>
    <row r="2606" spans="1:25" x14ac:dyDescent="0.25">
      <c r="A2606" s="1" t="s">
        <v>7472</v>
      </c>
      <c r="B2606" s="1" t="s">
        <v>7473</v>
      </c>
      <c r="C2606" s="1" t="str">
        <f>VLOOKUP(B2606,店铺SKU信息!E:F,2,0)</f>
        <v>AGM4896-Navy Blue-2XL</v>
      </c>
      <c r="D2606" s="1" t="s">
        <v>2687</v>
      </c>
      <c r="E2606" s="1" t="s">
        <v>8778</v>
      </c>
      <c r="F2606" s="1" t="s">
        <v>7352</v>
      </c>
      <c r="G2606" s="1">
        <v>13.7</v>
      </c>
      <c r="H2606" s="1">
        <v>3.9</v>
      </c>
      <c r="I2606" s="1">
        <v>2.1</v>
      </c>
      <c r="J2606" s="1" t="s">
        <v>7353</v>
      </c>
      <c r="K2606" s="1">
        <v>1.05</v>
      </c>
      <c r="L2606" s="1" t="s">
        <v>7354</v>
      </c>
      <c r="M2606" s="1">
        <v>6.4799999999999996E-2</v>
      </c>
      <c r="N2606" s="1" t="s">
        <v>7355</v>
      </c>
      <c r="O2606" s="1" t="s">
        <v>7356</v>
      </c>
      <c r="P2606" s="1">
        <v>2.42</v>
      </c>
      <c r="Q2606" s="1">
        <v>0</v>
      </c>
      <c r="R2606" s="1">
        <v>0.15679999999999999</v>
      </c>
      <c r="S2606" s="38">
        <v>43678</v>
      </c>
      <c r="T2606" s="1">
        <v>0.69</v>
      </c>
      <c r="U2606" s="1" t="s">
        <v>7357</v>
      </c>
      <c r="V2606" s="1">
        <v>0.1082</v>
      </c>
      <c r="W2606" s="1" t="s">
        <v>7358</v>
      </c>
      <c r="X2606" s="1" t="b">
        <v>0</v>
      </c>
      <c r="Y2606" s="1" t="b">
        <v>0</v>
      </c>
    </row>
    <row r="2607" spans="1:25" x14ac:dyDescent="0.25">
      <c r="A2607" s="1" t="s">
        <v>7478</v>
      </c>
      <c r="B2607" s="1" t="s">
        <v>7479</v>
      </c>
      <c r="C2607" s="1" t="str">
        <f>VLOOKUP(B2607,店铺SKU信息!E:F,2,0)</f>
        <v>AGCY6770-Red-L</v>
      </c>
      <c r="D2607" s="1" t="s">
        <v>4261</v>
      </c>
      <c r="E2607" s="1" t="s">
        <v>8778</v>
      </c>
      <c r="F2607" s="1" t="s">
        <v>7352</v>
      </c>
      <c r="G2607" s="1">
        <v>13.07</v>
      </c>
      <c r="H2607" s="1">
        <v>10.28</v>
      </c>
      <c r="I2607" s="1">
        <v>0.79</v>
      </c>
      <c r="J2607" s="1" t="s">
        <v>7353</v>
      </c>
      <c r="K2607" s="1">
        <v>0.2</v>
      </c>
      <c r="L2607" s="1" t="s">
        <v>7354</v>
      </c>
      <c r="M2607" s="1">
        <v>6.1400000000000003E-2</v>
      </c>
      <c r="N2607" s="1" t="s">
        <v>7355</v>
      </c>
      <c r="O2607" s="1" t="s">
        <v>7356</v>
      </c>
      <c r="P2607" s="1">
        <v>17.420000000000002</v>
      </c>
      <c r="Q2607" s="1">
        <v>0</v>
      </c>
      <c r="R2607" s="1">
        <v>1.07</v>
      </c>
      <c r="S2607" s="38">
        <v>43678</v>
      </c>
      <c r="T2607" s="1">
        <v>0.69</v>
      </c>
      <c r="U2607" s="1" t="s">
        <v>7357</v>
      </c>
      <c r="V2607" s="1">
        <v>0.73829999999999996</v>
      </c>
      <c r="W2607" s="1" t="s">
        <v>7358</v>
      </c>
      <c r="X2607" s="1" t="b">
        <v>0</v>
      </c>
      <c r="Y2607" s="1" t="b">
        <v>0</v>
      </c>
    </row>
    <row r="2608" spans="1:25" x14ac:dyDescent="0.25">
      <c r="A2608" s="1" t="s">
        <v>8034</v>
      </c>
      <c r="B2608" s="1" t="s">
        <v>8035</v>
      </c>
      <c r="C2608" s="1" t="str">
        <f>VLOOKUP(B2608,店铺SKU信息!E:F,2,0)</f>
        <v>AGM42566-Burgundy-4XL</v>
      </c>
      <c r="D2608" s="1" t="s">
        <v>7162</v>
      </c>
      <c r="E2608" s="1" t="s">
        <v>8778</v>
      </c>
      <c r="F2608" s="1" t="s">
        <v>7352</v>
      </c>
      <c r="G2608" s="1">
        <v>10.5</v>
      </c>
      <c r="H2608" s="1">
        <v>3.8</v>
      </c>
      <c r="I2608" s="1">
        <v>2.2999999999999998</v>
      </c>
      <c r="J2608" s="1" t="s">
        <v>7353</v>
      </c>
      <c r="K2608" s="1">
        <v>0.6</v>
      </c>
      <c r="L2608" s="1" t="s">
        <v>7354</v>
      </c>
      <c r="M2608" s="1">
        <v>5.3100000000000001E-2</v>
      </c>
      <c r="N2608" s="1" t="s">
        <v>7355</v>
      </c>
      <c r="O2608" s="1" t="s">
        <v>7356</v>
      </c>
      <c r="P2608" s="1">
        <v>2.2599999999999998</v>
      </c>
      <c r="Q2608" s="1">
        <v>0</v>
      </c>
      <c r="R2608" s="1">
        <v>0.11990000000000001</v>
      </c>
      <c r="S2608" s="38">
        <v>43678</v>
      </c>
      <c r="T2608" s="1">
        <v>0.69</v>
      </c>
      <c r="U2608" s="1" t="s">
        <v>7357</v>
      </c>
      <c r="V2608" s="1">
        <v>8.2699999999999996E-2</v>
      </c>
      <c r="W2608" s="1" t="s">
        <v>7358</v>
      </c>
      <c r="X2608" s="1" t="b">
        <v>0</v>
      </c>
      <c r="Y2608" s="1" t="b">
        <v>0</v>
      </c>
    </row>
    <row r="2609" spans="1:25" x14ac:dyDescent="0.25">
      <c r="A2609" s="1" t="s">
        <v>7673</v>
      </c>
      <c r="B2609" s="1" t="s">
        <v>7674</v>
      </c>
      <c r="C2609" s="1" t="str">
        <f>VLOOKUP(B2609,店铺SKU信息!E:F,2,0)</f>
        <v>AGM42544-Black-3XL</v>
      </c>
      <c r="D2609" s="1" t="s">
        <v>7675</v>
      </c>
      <c r="E2609" s="1" t="s">
        <v>8778</v>
      </c>
      <c r="F2609" s="1" t="s">
        <v>7352</v>
      </c>
      <c r="G2609" s="1">
        <v>12.8</v>
      </c>
      <c r="H2609" s="1">
        <v>6</v>
      </c>
      <c r="I2609" s="1">
        <v>2.4</v>
      </c>
      <c r="J2609" s="1" t="s">
        <v>7353</v>
      </c>
      <c r="K2609" s="1">
        <v>0.6</v>
      </c>
      <c r="L2609" s="1" t="s">
        <v>7354</v>
      </c>
      <c r="M2609" s="1">
        <v>0.1066</v>
      </c>
      <c r="N2609" s="1" t="s">
        <v>7355</v>
      </c>
      <c r="O2609" s="1" t="s">
        <v>7356</v>
      </c>
      <c r="P2609" s="1">
        <v>3</v>
      </c>
      <c r="Q2609" s="1">
        <v>0</v>
      </c>
      <c r="R2609" s="1">
        <v>0.31969999999999998</v>
      </c>
      <c r="S2609" s="38">
        <v>43678</v>
      </c>
      <c r="T2609" s="1">
        <v>0.69</v>
      </c>
      <c r="U2609" s="1" t="s">
        <v>7357</v>
      </c>
      <c r="V2609" s="1">
        <v>0.22059999999999999</v>
      </c>
      <c r="W2609" s="1" t="s">
        <v>7358</v>
      </c>
      <c r="X2609" s="1" t="b">
        <v>0</v>
      </c>
      <c r="Y2609" s="1" t="b">
        <v>0</v>
      </c>
    </row>
    <row r="2610" spans="1:25" x14ac:dyDescent="0.25">
      <c r="A2610" s="1" t="s">
        <v>7854</v>
      </c>
      <c r="B2610" s="1" t="s">
        <v>7855</v>
      </c>
      <c r="C2610" s="1" t="str">
        <f>VLOOKUP(B2610,店铺SKU信息!E:F,2,0)</f>
        <v>AGCY41011-White-XXL</v>
      </c>
      <c r="D2610" s="1" t="s">
        <v>4281</v>
      </c>
      <c r="E2610" s="1" t="s">
        <v>8778</v>
      </c>
      <c r="F2610" s="1" t="s">
        <v>7352</v>
      </c>
      <c r="G2610" s="1">
        <v>12.48</v>
      </c>
      <c r="H2610" s="1">
        <v>9.41</v>
      </c>
      <c r="I2610" s="1">
        <v>1.33</v>
      </c>
      <c r="J2610" s="1" t="s">
        <v>7353</v>
      </c>
      <c r="K2610" s="1">
        <v>0.57999999999999996</v>
      </c>
      <c r="L2610" s="1" t="s">
        <v>7354</v>
      </c>
      <c r="M2610" s="1">
        <v>9.06E-2</v>
      </c>
      <c r="N2610" s="1" t="s">
        <v>7355</v>
      </c>
      <c r="O2610" s="1" t="s">
        <v>7356</v>
      </c>
      <c r="P2610" s="1">
        <v>3</v>
      </c>
      <c r="Q2610" s="1">
        <v>0</v>
      </c>
      <c r="R2610" s="1">
        <v>0.27189999999999998</v>
      </c>
      <c r="S2610" s="38">
        <v>43678</v>
      </c>
      <c r="T2610" s="1">
        <v>0.69</v>
      </c>
      <c r="U2610" s="1" t="s">
        <v>7357</v>
      </c>
      <c r="V2610" s="1">
        <v>0.18759999999999999</v>
      </c>
      <c r="W2610" s="1" t="s">
        <v>7358</v>
      </c>
      <c r="X2610" s="1" t="b">
        <v>0</v>
      </c>
      <c r="Y2610" s="1" t="b">
        <v>0</v>
      </c>
    </row>
    <row r="2611" spans="1:25" x14ac:dyDescent="0.25">
      <c r="A2611" s="1" t="s">
        <v>7650</v>
      </c>
      <c r="B2611" s="1" t="s">
        <v>7651</v>
      </c>
      <c r="C2611" s="1" t="str">
        <f>VLOOKUP(B2611,店铺SKU信息!E:F,2,0)</f>
        <v>AGCY4063-Blue-L</v>
      </c>
      <c r="D2611" s="1" t="s">
        <v>7652</v>
      </c>
      <c r="E2611" s="1" t="s">
        <v>8778</v>
      </c>
      <c r="F2611" s="1" t="s">
        <v>7352</v>
      </c>
      <c r="G2611" s="1">
        <v>13.07</v>
      </c>
      <c r="H2611" s="1">
        <v>10.28</v>
      </c>
      <c r="I2611" s="1">
        <v>0.79</v>
      </c>
      <c r="J2611" s="1" t="s">
        <v>7353</v>
      </c>
      <c r="K2611" s="1">
        <v>0.2</v>
      </c>
      <c r="L2611" s="1" t="s">
        <v>7354</v>
      </c>
      <c r="M2611" s="1">
        <v>6.1400000000000003E-2</v>
      </c>
      <c r="N2611" s="1" t="s">
        <v>7355</v>
      </c>
      <c r="O2611" s="1" t="s">
        <v>7356</v>
      </c>
      <c r="P2611" s="1">
        <v>2</v>
      </c>
      <c r="Q2611" s="1">
        <v>0</v>
      </c>
      <c r="R2611" s="1">
        <v>0.1229</v>
      </c>
      <c r="S2611" s="38">
        <v>43678</v>
      </c>
      <c r="T2611" s="1">
        <v>0.69</v>
      </c>
      <c r="U2611" s="1" t="s">
        <v>7357</v>
      </c>
      <c r="V2611" s="1">
        <v>8.48E-2</v>
      </c>
      <c r="W2611" s="1" t="s">
        <v>7358</v>
      </c>
      <c r="X2611" s="1" t="b">
        <v>0</v>
      </c>
      <c r="Y2611" s="1" t="b">
        <v>0</v>
      </c>
    </row>
    <row r="2612" spans="1:25" x14ac:dyDescent="0.25">
      <c r="A2612" s="1" t="s">
        <v>7832</v>
      </c>
      <c r="B2612" s="1" t="s">
        <v>7833</v>
      </c>
      <c r="C2612" s="1" t="str">
        <f>VLOOKUP(B2612,店铺SKU信息!E:F,2,0)</f>
        <v>AGCY1031-Red Stripe-XL</v>
      </c>
      <c r="D2612" s="1" t="s">
        <v>7834</v>
      </c>
      <c r="E2612" s="1" t="s">
        <v>8778</v>
      </c>
      <c r="F2612" s="1" t="s">
        <v>7352</v>
      </c>
      <c r="G2612" s="1">
        <v>12.6</v>
      </c>
      <c r="H2612" s="1">
        <v>9.3000000000000007</v>
      </c>
      <c r="I2612" s="1">
        <v>0.7</v>
      </c>
      <c r="J2612" s="1" t="s">
        <v>7353</v>
      </c>
      <c r="K2612" s="1">
        <v>0.37</v>
      </c>
      <c r="L2612" s="1" t="s">
        <v>7354</v>
      </c>
      <c r="M2612" s="1">
        <v>4.7500000000000001E-2</v>
      </c>
      <c r="N2612" s="1" t="s">
        <v>7355</v>
      </c>
      <c r="O2612" s="1" t="s">
        <v>7356</v>
      </c>
      <c r="P2612" s="1">
        <v>1</v>
      </c>
      <c r="Q2612" s="1">
        <v>0</v>
      </c>
      <c r="R2612" s="1">
        <v>4.7500000000000001E-2</v>
      </c>
      <c r="S2612" s="38">
        <v>43678</v>
      </c>
      <c r="T2612" s="1">
        <v>0.69</v>
      </c>
      <c r="U2612" s="1" t="s">
        <v>7357</v>
      </c>
      <c r="V2612" s="1">
        <v>3.2800000000000003E-2</v>
      </c>
      <c r="W2612" s="1" t="s">
        <v>7358</v>
      </c>
      <c r="X2612" s="1" t="b">
        <v>0</v>
      </c>
      <c r="Y2612" s="1" t="b">
        <v>0</v>
      </c>
    </row>
    <row r="2613" spans="1:25" x14ac:dyDescent="0.25">
      <c r="A2613" s="1" t="s">
        <v>8507</v>
      </c>
      <c r="B2613" s="1" t="s">
        <v>8508</v>
      </c>
      <c r="C2613" s="1" t="str">
        <f>VLOOKUP(B2613,店铺SKU信息!E:F,2,0)</f>
        <v>AGCY4064-Gray-M</v>
      </c>
      <c r="D2613" s="1" t="s">
        <v>8509</v>
      </c>
      <c r="E2613" s="1" t="s">
        <v>8778</v>
      </c>
      <c r="F2613" s="1" t="s">
        <v>7352</v>
      </c>
      <c r="G2613" s="1">
        <v>12.25</v>
      </c>
      <c r="H2613" s="1">
        <v>9.65</v>
      </c>
      <c r="I2613" s="1">
        <v>1.8</v>
      </c>
      <c r="J2613" s="1" t="s">
        <v>7353</v>
      </c>
      <c r="K2613" s="1">
        <v>0.51</v>
      </c>
      <c r="L2613" s="1" t="s">
        <v>7354</v>
      </c>
      <c r="M2613" s="1">
        <v>0.1231</v>
      </c>
      <c r="N2613" s="1" t="s">
        <v>7355</v>
      </c>
      <c r="O2613" s="1" t="s">
        <v>7356</v>
      </c>
      <c r="P2613" s="1">
        <v>0.48</v>
      </c>
      <c r="Q2613" s="1">
        <v>0.06</v>
      </c>
      <c r="R2613" s="1">
        <v>5.16E-2</v>
      </c>
      <c r="S2613" s="38">
        <v>43678</v>
      </c>
      <c r="T2613" s="1">
        <v>0.69</v>
      </c>
      <c r="U2613" s="1" t="s">
        <v>7357</v>
      </c>
      <c r="V2613" s="1">
        <v>3.56E-2</v>
      </c>
      <c r="W2613" s="1" t="s">
        <v>7358</v>
      </c>
      <c r="X2613" s="1" t="b">
        <v>0</v>
      </c>
      <c r="Y2613" s="1" t="b">
        <v>0</v>
      </c>
    </row>
    <row r="2614" spans="1:25" x14ac:dyDescent="0.25">
      <c r="A2614" s="1" t="s">
        <v>7460</v>
      </c>
      <c r="B2614" s="1" t="s">
        <v>7461</v>
      </c>
      <c r="C2614" s="1" t="str">
        <f>VLOOKUP(B2614,店铺SKU信息!E:F,2,0)</f>
        <v>AGCY6752-Red White Plaid-S</v>
      </c>
      <c r="D2614" s="1" t="s">
        <v>7462</v>
      </c>
      <c r="E2614" s="1" t="s">
        <v>8778</v>
      </c>
      <c r="F2614" s="1" t="s">
        <v>7352</v>
      </c>
      <c r="G2614" s="1">
        <v>13.07</v>
      </c>
      <c r="H2614" s="1">
        <v>10.28</v>
      </c>
      <c r="I2614" s="1">
        <v>0.79</v>
      </c>
      <c r="J2614" s="1" t="s">
        <v>7353</v>
      </c>
      <c r="K2614" s="1">
        <v>0.2</v>
      </c>
      <c r="L2614" s="1" t="s">
        <v>7354</v>
      </c>
      <c r="M2614" s="1">
        <v>6.1400000000000003E-2</v>
      </c>
      <c r="N2614" s="1" t="s">
        <v>7355</v>
      </c>
      <c r="O2614" s="1" t="s">
        <v>7356</v>
      </c>
      <c r="P2614" s="1">
        <v>0.68</v>
      </c>
      <c r="Q2614" s="1">
        <v>0</v>
      </c>
      <c r="R2614" s="1">
        <v>4.1599999999999998E-2</v>
      </c>
      <c r="S2614" s="38">
        <v>43678</v>
      </c>
      <c r="T2614" s="1">
        <v>0.69</v>
      </c>
      <c r="U2614" s="1" t="s">
        <v>7357</v>
      </c>
      <c r="V2614" s="1">
        <v>2.87E-2</v>
      </c>
      <c r="W2614" s="1" t="s">
        <v>7358</v>
      </c>
      <c r="X2614" s="1" t="b">
        <v>0</v>
      </c>
      <c r="Y2614" s="1" t="b">
        <v>0</v>
      </c>
    </row>
    <row r="2615" spans="1:25" x14ac:dyDescent="0.25">
      <c r="A2615" s="1" t="s">
        <v>8484</v>
      </c>
      <c r="B2615" s="1" t="s">
        <v>8485</v>
      </c>
      <c r="C2615" s="1" t="str">
        <f>VLOOKUP(B2615,店铺SKU信息!E:F,2,0)</f>
        <v>AGM19299-Blue-3XL</v>
      </c>
      <c r="D2615" s="1" t="s">
        <v>8486</v>
      </c>
      <c r="E2615" s="1" t="s">
        <v>8778</v>
      </c>
      <c r="F2615" s="1" t="s">
        <v>7352</v>
      </c>
      <c r="G2615" s="1">
        <v>11.7</v>
      </c>
      <c r="H2615" s="1">
        <v>9.6999999999999993</v>
      </c>
      <c r="I2615" s="1">
        <v>1.9</v>
      </c>
      <c r="J2615" s="1" t="s">
        <v>7353</v>
      </c>
      <c r="K2615" s="1">
        <v>0.83</v>
      </c>
      <c r="L2615" s="1" t="s">
        <v>7354</v>
      </c>
      <c r="M2615" s="1">
        <v>0.12479999999999999</v>
      </c>
      <c r="N2615" s="1" t="s">
        <v>7355</v>
      </c>
      <c r="O2615" s="1" t="s">
        <v>7356</v>
      </c>
      <c r="P2615" s="1">
        <v>3</v>
      </c>
      <c r="Q2615" s="1">
        <v>0</v>
      </c>
      <c r="R2615" s="1">
        <v>0.37440000000000001</v>
      </c>
      <c r="S2615" s="38">
        <v>43678</v>
      </c>
      <c r="T2615" s="1">
        <v>0.69</v>
      </c>
      <c r="U2615" s="1" t="s">
        <v>7357</v>
      </c>
      <c r="V2615" s="1">
        <v>0.25829999999999997</v>
      </c>
      <c r="W2615" s="1" t="s">
        <v>7358</v>
      </c>
      <c r="X2615" s="1" t="b">
        <v>0</v>
      </c>
      <c r="Y2615" s="1" t="b">
        <v>0</v>
      </c>
    </row>
    <row r="2616" spans="1:25" x14ac:dyDescent="0.25">
      <c r="A2616" s="1" t="s">
        <v>8005</v>
      </c>
      <c r="B2616" s="1" t="s">
        <v>8006</v>
      </c>
      <c r="C2616" s="1" t="str">
        <f>VLOOKUP(B2616,店铺SKU信息!E:F,2,0)</f>
        <v>AGCY4117-White-S</v>
      </c>
      <c r="D2616" s="1" t="s">
        <v>8007</v>
      </c>
      <c r="E2616" s="1" t="s">
        <v>8778</v>
      </c>
      <c r="F2616" s="1" t="s">
        <v>7352</v>
      </c>
      <c r="G2616" s="1">
        <v>11.96</v>
      </c>
      <c r="H2616" s="1">
        <v>9.2100000000000009</v>
      </c>
      <c r="I2616" s="1">
        <v>1.38</v>
      </c>
      <c r="J2616" s="1" t="s">
        <v>7353</v>
      </c>
      <c r="K2616" s="1">
        <v>0.24</v>
      </c>
      <c r="L2616" s="1" t="s">
        <v>7354</v>
      </c>
      <c r="M2616" s="1">
        <v>8.7900000000000006E-2</v>
      </c>
      <c r="N2616" s="1" t="s">
        <v>7355</v>
      </c>
      <c r="O2616" s="1" t="s">
        <v>7356</v>
      </c>
      <c r="P2616" s="1">
        <v>0.48</v>
      </c>
      <c r="Q2616" s="1">
        <v>0.06</v>
      </c>
      <c r="R2616" s="1">
        <v>3.6799999999999999E-2</v>
      </c>
      <c r="S2616" s="38">
        <v>43678</v>
      </c>
      <c r="T2616" s="1">
        <v>0.69</v>
      </c>
      <c r="U2616" s="1" t="s">
        <v>7357</v>
      </c>
      <c r="V2616" s="1">
        <v>2.5399999999999999E-2</v>
      </c>
      <c r="W2616" s="1" t="s">
        <v>7358</v>
      </c>
      <c r="X2616" s="1" t="b">
        <v>0</v>
      </c>
      <c r="Y2616" s="1" t="b">
        <v>0</v>
      </c>
    </row>
    <row r="2617" spans="1:25" x14ac:dyDescent="0.25">
      <c r="A2617" s="1" t="s">
        <v>7715</v>
      </c>
      <c r="B2617" s="1" t="s">
        <v>7716</v>
      </c>
      <c r="C2617" s="1" t="str">
        <f>VLOOKUP(B2617,店铺SKU信息!E:F,2,0)</f>
        <v>AGCY6715-Black-L</v>
      </c>
      <c r="D2617" s="1" t="s">
        <v>7717</v>
      </c>
      <c r="E2617" s="1" t="s">
        <v>8778</v>
      </c>
      <c r="F2617" s="1" t="s">
        <v>7352</v>
      </c>
      <c r="G2617" s="1">
        <v>11.85</v>
      </c>
      <c r="H2617" s="1">
        <v>10</v>
      </c>
      <c r="I2617" s="1">
        <v>1.5</v>
      </c>
      <c r="J2617" s="1" t="s">
        <v>7353</v>
      </c>
      <c r="K2617" s="1">
        <v>0.57999999999999996</v>
      </c>
      <c r="L2617" s="1" t="s">
        <v>7354</v>
      </c>
      <c r="M2617" s="1">
        <v>0.1028</v>
      </c>
      <c r="N2617" s="1" t="s">
        <v>7355</v>
      </c>
      <c r="O2617" s="1" t="s">
        <v>7356</v>
      </c>
      <c r="P2617" s="1">
        <v>0.16</v>
      </c>
      <c r="Q2617" s="1">
        <v>0</v>
      </c>
      <c r="R2617" s="1">
        <v>1.66E-2</v>
      </c>
      <c r="S2617" s="38">
        <v>43678</v>
      </c>
      <c r="T2617" s="1">
        <v>0.69</v>
      </c>
      <c r="U2617" s="1" t="s">
        <v>7357</v>
      </c>
      <c r="V2617" s="1">
        <v>1.14E-2</v>
      </c>
      <c r="W2617" s="1" t="s">
        <v>7358</v>
      </c>
      <c r="X2617" s="1" t="b">
        <v>0</v>
      </c>
      <c r="Y2617" s="1" t="b">
        <v>0</v>
      </c>
    </row>
    <row r="2618" spans="1:25" x14ac:dyDescent="0.25">
      <c r="A2618" s="1" t="s">
        <v>7728</v>
      </c>
      <c r="B2618" s="1" t="s">
        <v>7729</v>
      </c>
      <c r="C2618" s="1" t="str">
        <f>VLOOKUP(B2618,店铺SKU信息!E:F,2,0)</f>
        <v>AGCY6812-White-L</v>
      </c>
      <c r="D2618" s="1" t="s">
        <v>7730</v>
      </c>
      <c r="E2618" s="1" t="s">
        <v>8778</v>
      </c>
      <c r="F2618" s="1" t="s">
        <v>7352</v>
      </c>
      <c r="G2618" s="1">
        <v>13.07</v>
      </c>
      <c r="H2618" s="1">
        <v>10.28</v>
      </c>
      <c r="I2618" s="1">
        <v>0.79</v>
      </c>
      <c r="J2618" s="1" t="s">
        <v>7353</v>
      </c>
      <c r="K2618" s="1">
        <v>0.2</v>
      </c>
      <c r="L2618" s="1" t="s">
        <v>7354</v>
      </c>
      <c r="M2618" s="1">
        <v>6.1400000000000003E-2</v>
      </c>
      <c r="N2618" s="1" t="s">
        <v>7355</v>
      </c>
      <c r="O2618" s="1" t="s">
        <v>7356</v>
      </c>
      <c r="P2618" s="1">
        <v>0.61</v>
      </c>
      <c r="Q2618" s="1">
        <v>0.19</v>
      </c>
      <c r="R2618" s="1">
        <v>2.58E-2</v>
      </c>
      <c r="S2618" s="38">
        <v>43678</v>
      </c>
      <c r="T2618" s="1">
        <v>0.69</v>
      </c>
      <c r="U2618" s="1" t="s">
        <v>7357</v>
      </c>
      <c r="V2618" s="1">
        <v>1.78E-2</v>
      </c>
      <c r="W2618" s="1" t="s">
        <v>7358</v>
      </c>
      <c r="X2618" s="1" t="b">
        <v>0</v>
      </c>
      <c r="Y2618" s="1" t="b">
        <v>0</v>
      </c>
    </row>
    <row r="2619" spans="1:25" x14ac:dyDescent="0.25">
      <c r="A2619" s="1" t="s">
        <v>7420</v>
      </c>
      <c r="B2619" s="1" t="s">
        <v>7421</v>
      </c>
      <c r="C2619" s="1" t="str">
        <f>VLOOKUP(B2619,店铺SKU信息!E:F,2,0)</f>
        <v>AGM4896-Navy Blue-4XL</v>
      </c>
      <c r="D2619" s="1" t="s">
        <v>3191</v>
      </c>
      <c r="E2619" s="1" t="s">
        <v>8778</v>
      </c>
      <c r="F2619" s="1" t="s">
        <v>7352</v>
      </c>
      <c r="G2619" s="1">
        <v>13.7</v>
      </c>
      <c r="H2619" s="1">
        <v>3.9</v>
      </c>
      <c r="I2619" s="1">
        <v>2.1</v>
      </c>
      <c r="J2619" s="1" t="s">
        <v>7353</v>
      </c>
      <c r="K2619" s="1">
        <v>1.05</v>
      </c>
      <c r="L2619" s="1" t="s">
        <v>7354</v>
      </c>
      <c r="M2619" s="1">
        <v>6.4799999999999996E-2</v>
      </c>
      <c r="N2619" s="1" t="s">
        <v>7355</v>
      </c>
      <c r="O2619" s="1" t="s">
        <v>7356</v>
      </c>
      <c r="P2619" s="1">
        <v>2.61</v>
      </c>
      <c r="Q2619" s="1">
        <v>0</v>
      </c>
      <c r="R2619" s="1">
        <v>0.1694</v>
      </c>
      <c r="S2619" s="38">
        <v>43678</v>
      </c>
      <c r="T2619" s="1">
        <v>0.69</v>
      </c>
      <c r="U2619" s="1" t="s">
        <v>7357</v>
      </c>
      <c r="V2619" s="1">
        <v>0.1169</v>
      </c>
      <c r="W2619" s="1" t="s">
        <v>7358</v>
      </c>
      <c r="X2619" s="1" t="b">
        <v>0</v>
      </c>
      <c r="Y2619" s="1" t="b">
        <v>0</v>
      </c>
    </row>
    <row r="2620" spans="1:25" x14ac:dyDescent="0.25">
      <c r="A2620" s="1" t="s">
        <v>7454</v>
      </c>
      <c r="B2620" s="1" t="s">
        <v>7455</v>
      </c>
      <c r="C2620" s="1" t="str">
        <f>VLOOKUP(B2620,店铺SKU信息!E:F,2,0)</f>
        <v>AGM4896-Blue-2XL</v>
      </c>
      <c r="D2620" s="1" t="s">
        <v>2823</v>
      </c>
      <c r="E2620" s="1" t="s">
        <v>8778</v>
      </c>
      <c r="F2620" s="1" t="s">
        <v>7352</v>
      </c>
      <c r="G2620" s="1">
        <v>13.69</v>
      </c>
      <c r="H2620" s="1">
        <v>3.9</v>
      </c>
      <c r="I2620" s="1">
        <v>2.1</v>
      </c>
      <c r="J2620" s="1" t="s">
        <v>7353</v>
      </c>
      <c r="K2620" s="1">
        <v>1.05</v>
      </c>
      <c r="L2620" s="1" t="s">
        <v>7354</v>
      </c>
      <c r="M2620" s="1">
        <v>6.4799999999999996E-2</v>
      </c>
      <c r="N2620" s="1" t="s">
        <v>7355</v>
      </c>
      <c r="O2620" s="1" t="s">
        <v>7356</v>
      </c>
      <c r="P2620" s="1">
        <v>0.74</v>
      </c>
      <c r="Q2620" s="1">
        <v>0</v>
      </c>
      <c r="R2620" s="1">
        <v>4.8099999999999997E-2</v>
      </c>
      <c r="S2620" s="38">
        <v>43678</v>
      </c>
      <c r="T2620" s="1">
        <v>0.69</v>
      </c>
      <c r="U2620" s="1" t="s">
        <v>7357</v>
      </c>
      <c r="V2620" s="1">
        <v>3.32E-2</v>
      </c>
      <c r="W2620" s="1" t="s">
        <v>7358</v>
      </c>
      <c r="X2620" s="1" t="b">
        <v>0</v>
      </c>
      <c r="Y2620" s="1" t="b">
        <v>0</v>
      </c>
    </row>
    <row r="2621" spans="1:25" x14ac:dyDescent="0.25">
      <c r="A2621" s="1" t="s">
        <v>8793</v>
      </c>
      <c r="B2621" s="1" t="s">
        <v>8794</v>
      </c>
      <c r="C2621" s="1" t="str">
        <f>VLOOKUP(B2621,店铺SKU信息!E:F,2,0)</f>
        <v>AGCY6765-Yellow-M</v>
      </c>
      <c r="D2621" s="1" t="s">
        <v>8795</v>
      </c>
      <c r="E2621" s="1" t="s">
        <v>8778</v>
      </c>
      <c r="F2621" s="1" t="s">
        <v>7352</v>
      </c>
      <c r="G2621" s="1">
        <v>12.44</v>
      </c>
      <c r="H2621" s="1">
        <v>10.24</v>
      </c>
      <c r="I2621" s="1">
        <v>0.87</v>
      </c>
      <c r="J2621" s="1" t="s">
        <v>7353</v>
      </c>
      <c r="K2621" s="1">
        <v>0.35</v>
      </c>
      <c r="L2621" s="1" t="s">
        <v>7354</v>
      </c>
      <c r="M2621" s="1">
        <v>6.4100000000000004E-2</v>
      </c>
      <c r="N2621" s="1" t="s">
        <v>7355</v>
      </c>
      <c r="O2621" s="1" t="s">
        <v>7356</v>
      </c>
      <c r="P2621" s="1">
        <v>1</v>
      </c>
      <c r="Q2621" s="1">
        <v>0.06</v>
      </c>
      <c r="R2621" s="1">
        <v>0.06</v>
      </c>
      <c r="S2621" s="38">
        <v>43678</v>
      </c>
      <c r="T2621" s="1">
        <v>0.69</v>
      </c>
      <c r="U2621" s="1" t="s">
        <v>7357</v>
      </c>
      <c r="V2621" s="1">
        <v>4.1399999999999999E-2</v>
      </c>
      <c r="W2621" s="1" t="s">
        <v>7358</v>
      </c>
      <c r="X2621" s="1" t="b">
        <v>0</v>
      </c>
      <c r="Y2621" s="1" t="b">
        <v>0</v>
      </c>
    </row>
    <row r="2622" spans="1:25" x14ac:dyDescent="0.25">
      <c r="A2622" s="1" t="s">
        <v>7698</v>
      </c>
      <c r="B2622" s="1" t="s">
        <v>7699</v>
      </c>
      <c r="C2622" s="1" t="str">
        <f>VLOOKUP(B2622,店铺SKU信息!E:F,2,0)</f>
        <v>AGCY41011-Red-L</v>
      </c>
      <c r="D2622" s="1" t="s">
        <v>3562</v>
      </c>
      <c r="E2622" s="1" t="s">
        <v>8778</v>
      </c>
      <c r="F2622" s="1" t="s">
        <v>7352</v>
      </c>
      <c r="G2622" s="1">
        <v>12.48</v>
      </c>
      <c r="H2622" s="1">
        <v>9.41</v>
      </c>
      <c r="I2622" s="1">
        <v>1.33</v>
      </c>
      <c r="J2622" s="1" t="s">
        <v>7353</v>
      </c>
      <c r="K2622" s="1">
        <v>0.57999999999999996</v>
      </c>
      <c r="L2622" s="1" t="s">
        <v>7354</v>
      </c>
      <c r="M2622" s="1">
        <v>9.06E-2</v>
      </c>
      <c r="N2622" s="1" t="s">
        <v>7355</v>
      </c>
      <c r="O2622" s="1" t="s">
        <v>7356</v>
      </c>
      <c r="P2622" s="1">
        <v>2</v>
      </c>
      <c r="Q2622" s="1">
        <v>0</v>
      </c>
      <c r="R2622" s="1">
        <v>0.18129999999999999</v>
      </c>
      <c r="S2622" s="38">
        <v>43678</v>
      </c>
      <c r="T2622" s="1">
        <v>0.69</v>
      </c>
      <c r="U2622" s="1" t="s">
        <v>7357</v>
      </c>
      <c r="V2622" s="1">
        <v>0.12509999999999999</v>
      </c>
      <c r="W2622" s="1" t="s">
        <v>7358</v>
      </c>
      <c r="X2622" s="1" t="b">
        <v>0</v>
      </c>
      <c r="Y2622" s="1" t="b">
        <v>0</v>
      </c>
    </row>
    <row r="2623" spans="1:25" x14ac:dyDescent="0.25">
      <c r="A2623" s="1" t="s">
        <v>7484</v>
      </c>
      <c r="B2623" s="1" t="s">
        <v>7485</v>
      </c>
      <c r="C2623" s="1" t="str">
        <f>VLOOKUP(B2623,店铺SKU信息!E:F,2,0)</f>
        <v>AGM4896-Burgundy-XL</v>
      </c>
      <c r="D2623" s="1" t="s">
        <v>2776</v>
      </c>
      <c r="E2623" s="1" t="s">
        <v>8778</v>
      </c>
      <c r="F2623" s="1" t="s">
        <v>7352</v>
      </c>
      <c r="G2623" s="1">
        <v>13.69</v>
      </c>
      <c r="H2623" s="1">
        <v>3.9</v>
      </c>
      <c r="I2623" s="1">
        <v>2.1</v>
      </c>
      <c r="J2623" s="1" t="s">
        <v>7353</v>
      </c>
      <c r="K2623" s="1">
        <v>1.05</v>
      </c>
      <c r="L2623" s="1" t="s">
        <v>7354</v>
      </c>
      <c r="M2623" s="1">
        <v>6.4799999999999996E-2</v>
      </c>
      <c r="N2623" s="1" t="s">
        <v>7355</v>
      </c>
      <c r="O2623" s="1" t="s">
        <v>7356</v>
      </c>
      <c r="P2623" s="1">
        <v>8.65</v>
      </c>
      <c r="Q2623" s="1">
        <v>0</v>
      </c>
      <c r="R2623" s="1">
        <v>0.56030000000000002</v>
      </c>
      <c r="S2623" s="38">
        <v>43678</v>
      </c>
      <c r="T2623" s="1">
        <v>0.69</v>
      </c>
      <c r="U2623" s="1" t="s">
        <v>7357</v>
      </c>
      <c r="V2623" s="1">
        <v>0.3866</v>
      </c>
      <c r="W2623" s="1" t="s">
        <v>7358</v>
      </c>
      <c r="X2623" s="1" t="b">
        <v>0</v>
      </c>
      <c r="Y2623" s="1" t="b">
        <v>0</v>
      </c>
    </row>
    <row r="2624" spans="1:25" x14ac:dyDescent="0.25">
      <c r="A2624" s="1" t="s">
        <v>7476</v>
      </c>
      <c r="B2624" s="1" t="s">
        <v>7477</v>
      </c>
      <c r="C2624" s="1" t="str">
        <f>VLOOKUP(B2624,店铺SKU信息!E:F,2,0)</f>
        <v>AGM48999-Black-XL</v>
      </c>
      <c r="D2624" s="1" t="s">
        <v>3106</v>
      </c>
      <c r="E2624" s="1" t="s">
        <v>8778</v>
      </c>
      <c r="F2624" s="1" t="s">
        <v>7352</v>
      </c>
      <c r="G2624" s="1">
        <v>11.7</v>
      </c>
      <c r="H2624" s="1">
        <v>9.5</v>
      </c>
      <c r="I2624" s="1">
        <v>1.7</v>
      </c>
      <c r="J2624" s="1" t="s">
        <v>7353</v>
      </c>
      <c r="K2624" s="1">
        <v>0.9</v>
      </c>
      <c r="L2624" s="1" t="s">
        <v>7354</v>
      </c>
      <c r="M2624" s="1">
        <v>0.1091</v>
      </c>
      <c r="N2624" s="1" t="s">
        <v>7355</v>
      </c>
      <c r="O2624" s="1" t="s">
        <v>7356</v>
      </c>
      <c r="P2624" s="1">
        <v>19.39</v>
      </c>
      <c r="Q2624" s="1">
        <v>0</v>
      </c>
      <c r="R2624" s="1">
        <v>2.1145999999999998</v>
      </c>
      <c r="S2624" s="38">
        <v>43678</v>
      </c>
      <c r="T2624" s="1">
        <v>0.69</v>
      </c>
      <c r="U2624" s="1" t="s">
        <v>7357</v>
      </c>
      <c r="V2624" s="1">
        <v>1.4591000000000001</v>
      </c>
      <c r="W2624" s="1" t="s">
        <v>7358</v>
      </c>
      <c r="X2624" s="1" t="b">
        <v>0</v>
      </c>
      <c r="Y2624" s="1" t="b">
        <v>0</v>
      </c>
    </row>
    <row r="2625" spans="1:25" x14ac:dyDescent="0.25">
      <c r="A2625" s="1" t="s">
        <v>7488</v>
      </c>
      <c r="B2625" s="1" t="s">
        <v>7489</v>
      </c>
      <c r="C2625" s="1" t="str">
        <f>VLOOKUP(B2625,店铺SKU信息!E:F,2,0)</f>
        <v>AGCY6770-Red-M</v>
      </c>
      <c r="D2625" s="1" t="s">
        <v>4201</v>
      </c>
      <c r="E2625" s="1" t="s">
        <v>8778</v>
      </c>
      <c r="F2625" s="1" t="s">
        <v>7352</v>
      </c>
      <c r="G2625" s="1">
        <v>13.07</v>
      </c>
      <c r="H2625" s="1">
        <v>10.28</v>
      </c>
      <c r="I2625" s="1">
        <v>0.79</v>
      </c>
      <c r="J2625" s="1" t="s">
        <v>7353</v>
      </c>
      <c r="K2625" s="1">
        <v>0.2</v>
      </c>
      <c r="L2625" s="1" t="s">
        <v>7354</v>
      </c>
      <c r="M2625" s="1">
        <v>6.1400000000000003E-2</v>
      </c>
      <c r="N2625" s="1" t="s">
        <v>7355</v>
      </c>
      <c r="O2625" s="1" t="s">
        <v>7356</v>
      </c>
      <c r="P2625" s="1">
        <v>6.65</v>
      </c>
      <c r="Q2625" s="1">
        <v>0</v>
      </c>
      <c r="R2625" s="1">
        <v>0.40820000000000001</v>
      </c>
      <c r="S2625" s="38">
        <v>43678</v>
      </c>
      <c r="T2625" s="1">
        <v>0.69</v>
      </c>
      <c r="U2625" s="1" t="s">
        <v>7357</v>
      </c>
      <c r="V2625" s="1">
        <v>0.28160000000000002</v>
      </c>
      <c r="W2625" s="1" t="s">
        <v>7358</v>
      </c>
      <c r="X2625" s="1" t="b">
        <v>0</v>
      </c>
      <c r="Y2625" s="1" t="b">
        <v>0</v>
      </c>
    </row>
    <row r="2626" spans="1:25" x14ac:dyDescent="0.25">
      <c r="A2626" s="1" t="s">
        <v>7679</v>
      </c>
      <c r="B2626" s="1" t="s">
        <v>7680</v>
      </c>
      <c r="C2626" s="1" t="str">
        <f>VLOOKUP(B2626,店铺SKU信息!E:F,2,0)</f>
        <v>AGCY6812-Burgundy-XL</v>
      </c>
      <c r="D2626" s="1" t="s">
        <v>7681</v>
      </c>
      <c r="E2626" s="1" t="s">
        <v>8778</v>
      </c>
      <c r="F2626" s="1" t="s">
        <v>7352</v>
      </c>
      <c r="G2626" s="1">
        <v>13.07</v>
      </c>
      <c r="H2626" s="1">
        <v>10.28</v>
      </c>
      <c r="I2626" s="1">
        <v>0.79</v>
      </c>
      <c r="J2626" s="1" t="s">
        <v>7353</v>
      </c>
      <c r="K2626" s="1">
        <v>0.2</v>
      </c>
      <c r="L2626" s="1" t="s">
        <v>7354</v>
      </c>
      <c r="M2626" s="1">
        <v>6.1400000000000003E-2</v>
      </c>
      <c r="N2626" s="1" t="s">
        <v>7355</v>
      </c>
      <c r="O2626" s="1" t="s">
        <v>7356</v>
      </c>
      <c r="P2626" s="1">
        <v>1.74</v>
      </c>
      <c r="Q2626" s="1">
        <v>0.48</v>
      </c>
      <c r="R2626" s="1">
        <v>7.7299999999999994E-2</v>
      </c>
      <c r="S2626" s="38">
        <v>43678</v>
      </c>
      <c r="T2626" s="1">
        <v>0.69</v>
      </c>
      <c r="U2626" s="1" t="s">
        <v>7357</v>
      </c>
      <c r="V2626" s="1">
        <v>5.33E-2</v>
      </c>
      <c r="W2626" s="1" t="s">
        <v>7358</v>
      </c>
      <c r="X2626" s="1" t="b">
        <v>0</v>
      </c>
      <c r="Y2626" s="1" t="b">
        <v>0</v>
      </c>
    </row>
    <row r="2627" spans="1:25" x14ac:dyDescent="0.25">
      <c r="A2627" s="1" t="s">
        <v>7863</v>
      </c>
      <c r="B2627" s="1" t="s">
        <v>7864</v>
      </c>
      <c r="C2627" s="1" t="str">
        <f>VLOOKUP(B2627,店铺SKU信息!E:F,2,0)</f>
        <v>AGCY4062-Pink-S</v>
      </c>
      <c r="D2627" s="1" t="s">
        <v>3557</v>
      </c>
      <c r="E2627" s="1" t="s">
        <v>8778</v>
      </c>
      <c r="F2627" s="1" t="s">
        <v>7352</v>
      </c>
      <c r="G2627" s="1">
        <v>11.65</v>
      </c>
      <c r="H2627" s="1">
        <v>9.4499999999999993</v>
      </c>
      <c r="I2627" s="1">
        <v>1.25</v>
      </c>
      <c r="J2627" s="1" t="s">
        <v>7353</v>
      </c>
      <c r="K2627" s="1">
        <v>0.28999999999999998</v>
      </c>
      <c r="L2627" s="1" t="s">
        <v>7354</v>
      </c>
      <c r="M2627" s="1">
        <v>7.9500000000000001E-2</v>
      </c>
      <c r="N2627" s="1" t="s">
        <v>7355</v>
      </c>
      <c r="O2627" s="1" t="s">
        <v>7356</v>
      </c>
      <c r="P2627" s="1">
        <v>3</v>
      </c>
      <c r="Q2627" s="1">
        <v>0</v>
      </c>
      <c r="R2627" s="1">
        <v>0.23849999999999999</v>
      </c>
      <c r="S2627" s="38">
        <v>43678</v>
      </c>
      <c r="T2627" s="1">
        <v>0.69</v>
      </c>
      <c r="U2627" s="1" t="s">
        <v>7357</v>
      </c>
      <c r="V2627" s="1">
        <v>0.1646</v>
      </c>
      <c r="W2627" s="1" t="s">
        <v>7358</v>
      </c>
      <c r="X2627" s="1" t="b">
        <v>0</v>
      </c>
      <c r="Y2627" s="1" t="b">
        <v>0</v>
      </c>
    </row>
    <row r="2628" spans="1:25" x14ac:dyDescent="0.25">
      <c r="A2628" s="1" t="s">
        <v>7808</v>
      </c>
      <c r="B2628" s="1" t="s">
        <v>7809</v>
      </c>
      <c r="C2628" s="1" t="str">
        <f>VLOOKUP(B2628,店铺SKU信息!E:F,2,0)</f>
        <v>AGCY49211-Black-M</v>
      </c>
      <c r="D2628" s="1" t="s">
        <v>7810</v>
      </c>
      <c r="E2628" s="1" t="s">
        <v>8778</v>
      </c>
      <c r="F2628" s="1" t="s">
        <v>7352</v>
      </c>
      <c r="G2628" s="1">
        <v>12.9</v>
      </c>
      <c r="H2628" s="1">
        <v>11.1</v>
      </c>
      <c r="I2628" s="1">
        <v>1.45</v>
      </c>
      <c r="J2628" s="1" t="s">
        <v>7353</v>
      </c>
      <c r="K2628" s="1">
        <v>0.55000000000000004</v>
      </c>
      <c r="L2628" s="1" t="s">
        <v>7354</v>
      </c>
      <c r="M2628" s="1">
        <v>0.1202</v>
      </c>
      <c r="N2628" s="1" t="s">
        <v>7355</v>
      </c>
      <c r="O2628" s="1" t="s">
        <v>7356</v>
      </c>
      <c r="P2628" s="1">
        <v>1.23</v>
      </c>
      <c r="Q2628" s="1">
        <v>0.39</v>
      </c>
      <c r="R2628" s="1">
        <v>0.1008</v>
      </c>
      <c r="S2628" s="38">
        <v>43678</v>
      </c>
      <c r="T2628" s="1">
        <v>0.69</v>
      </c>
      <c r="U2628" s="1" t="s">
        <v>7357</v>
      </c>
      <c r="V2628" s="1">
        <v>6.9500000000000006E-2</v>
      </c>
      <c r="W2628" s="1" t="s">
        <v>7358</v>
      </c>
      <c r="X2628" s="1" t="b">
        <v>0</v>
      </c>
      <c r="Y2628" s="1" t="b">
        <v>0</v>
      </c>
    </row>
    <row r="2629" spans="1:25" x14ac:dyDescent="0.25">
      <c r="A2629" s="1" t="s">
        <v>8482</v>
      </c>
      <c r="B2629" s="1" t="s">
        <v>8483</v>
      </c>
      <c r="C2629" s="1" t="str">
        <f>VLOOKUP(B2629,店铺SKU信息!E:F,2,0)</f>
        <v>AGM19299-Black-3XL</v>
      </c>
      <c r="D2629" s="1" t="s">
        <v>5042</v>
      </c>
      <c r="E2629" s="1" t="s">
        <v>8778</v>
      </c>
      <c r="F2629" s="1" t="s">
        <v>7352</v>
      </c>
      <c r="G2629" s="1">
        <v>12.35</v>
      </c>
      <c r="H2629" s="1">
        <v>11.6</v>
      </c>
      <c r="I2629" s="1">
        <v>1.95</v>
      </c>
      <c r="J2629" s="1" t="s">
        <v>7353</v>
      </c>
      <c r="K2629" s="1">
        <v>0.93</v>
      </c>
      <c r="L2629" s="1" t="s">
        <v>7354</v>
      </c>
      <c r="M2629" s="1">
        <v>0.16170000000000001</v>
      </c>
      <c r="N2629" s="1" t="s">
        <v>7355</v>
      </c>
      <c r="O2629" s="1" t="s">
        <v>7356</v>
      </c>
      <c r="P2629" s="1">
        <v>3</v>
      </c>
      <c r="Q2629" s="1">
        <v>0</v>
      </c>
      <c r="R2629" s="1">
        <v>0.48499999999999999</v>
      </c>
      <c r="S2629" s="38">
        <v>43678</v>
      </c>
      <c r="T2629" s="1">
        <v>0.69</v>
      </c>
      <c r="U2629" s="1" t="s">
        <v>7357</v>
      </c>
      <c r="V2629" s="1">
        <v>0.33460000000000001</v>
      </c>
      <c r="W2629" s="1" t="s">
        <v>7358</v>
      </c>
      <c r="X2629" s="1" t="b">
        <v>0</v>
      </c>
      <c r="Y2629" s="1" t="b">
        <v>0</v>
      </c>
    </row>
    <row r="2630" spans="1:25" x14ac:dyDescent="0.25">
      <c r="A2630" s="1" t="s">
        <v>7883</v>
      </c>
      <c r="B2630" s="1" t="s">
        <v>7884</v>
      </c>
      <c r="C2630" s="1" t="str">
        <f>VLOOKUP(B2630,店铺SKU信息!E:F,2,0)</f>
        <v>AGCY41011-Red-XXL</v>
      </c>
      <c r="D2630" s="1" t="s">
        <v>5624</v>
      </c>
      <c r="E2630" s="1" t="s">
        <v>8778</v>
      </c>
      <c r="F2630" s="1" t="s">
        <v>7352</v>
      </c>
      <c r="G2630" s="1">
        <v>12.48</v>
      </c>
      <c r="H2630" s="1">
        <v>9.41</v>
      </c>
      <c r="I2630" s="1">
        <v>1.33</v>
      </c>
      <c r="J2630" s="1" t="s">
        <v>7353</v>
      </c>
      <c r="K2630" s="1">
        <v>0.57999999999999996</v>
      </c>
      <c r="L2630" s="1" t="s">
        <v>7354</v>
      </c>
      <c r="M2630" s="1">
        <v>9.06E-2</v>
      </c>
      <c r="N2630" s="1" t="s">
        <v>7355</v>
      </c>
      <c r="O2630" s="1" t="s">
        <v>7356</v>
      </c>
      <c r="P2630" s="1">
        <v>4</v>
      </c>
      <c r="Q2630" s="1">
        <v>0</v>
      </c>
      <c r="R2630" s="1">
        <v>0.36249999999999999</v>
      </c>
      <c r="S2630" s="38">
        <v>43678</v>
      </c>
      <c r="T2630" s="1">
        <v>0.69</v>
      </c>
      <c r="U2630" s="1" t="s">
        <v>7357</v>
      </c>
      <c r="V2630" s="1">
        <v>0.25019999999999998</v>
      </c>
      <c r="W2630" s="1" t="s">
        <v>7358</v>
      </c>
      <c r="X2630" s="1" t="b">
        <v>0</v>
      </c>
      <c r="Y2630" s="1" t="b">
        <v>0</v>
      </c>
    </row>
    <row r="2631" spans="1:25" x14ac:dyDescent="0.25">
      <c r="A2631" s="1" t="s">
        <v>7667</v>
      </c>
      <c r="B2631" s="1" t="s">
        <v>7668</v>
      </c>
      <c r="C2631" s="1" t="str">
        <f>VLOOKUP(B2631,店铺SKU信息!E:F,2,0)</f>
        <v>AGM42566-Black-XL</v>
      </c>
      <c r="D2631" s="1" t="s">
        <v>7669</v>
      </c>
      <c r="E2631" s="1" t="s">
        <v>8778</v>
      </c>
      <c r="F2631" s="1" t="s">
        <v>7352</v>
      </c>
      <c r="G2631" s="1">
        <v>10.5</v>
      </c>
      <c r="H2631" s="1">
        <v>3.8</v>
      </c>
      <c r="I2631" s="1">
        <v>2.2999999999999998</v>
      </c>
      <c r="J2631" s="1" t="s">
        <v>7353</v>
      </c>
      <c r="K2631" s="1">
        <v>0.6</v>
      </c>
      <c r="L2631" s="1" t="s">
        <v>7354</v>
      </c>
      <c r="M2631" s="1">
        <v>5.3100000000000001E-2</v>
      </c>
      <c r="N2631" s="1" t="s">
        <v>7355</v>
      </c>
      <c r="O2631" s="1" t="s">
        <v>7356</v>
      </c>
      <c r="P2631" s="1">
        <v>2</v>
      </c>
      <c r="Q2631" s="1">
        <v>0</v>
      </c>
      <c r="R2631" s="1">
        <v>0.1062</v>
      </c>
      <c r="S2631" s="38">
        <v>43678</v>
      </c>
      <c r="T2631" s="1">
        <v>0.69</v>
      </c>
      <c r="U2631" s="1" t="s">
        <v>7357</v>
      </c>
      <c r="V2631" s="1">
        <v>7.3200000000000001E-2</v>
      </c>
      <c r="W2631" s="1" t="s">
        <v>7358</v>
      </c>
      <c r="X2631" s="1" t="b">
        <v>0</v>
      </c>
      <c r="Y2631" s="1" t="b">
        <v>0</v>
      </c>
    </row>
    <row r="2632" spans="1:25" x14ac:dyDescent="0.25">
      <c r="A2632" s="1" t="s">
        <v>8008</v>
      </c>
      <c r="B2632" s="1" t="s">
        <v>8009</v>
      </c>
      <c r="C2632" s="1" t="str">
        <f>VLOOKUP(B2632,店铺SKU信息!E:F,2,0)</f>
        <v>AGCY41011-White-L</v>
      </c>
      <c r="D2632" s="1" t="s">
        <v>6630</v>
      </c>
      <c r="E2632" s="1" t="s">
        <v>8778</v>
      </c>
      <c r="F2632" s="1" t="s">
        <v>7352</v>
      </c>
      <c r="G2632" s="1">
        <v>12.48</v>
      </c>
      <c r="H2632" s="1">
        <v>9.41</v>
      </c>
      <c r="I2632" s="1">
        <v>1.33</v>
      </c>
      <c r="J2632" s="1" t="s">
        <v>7353</v>
      </c>
      <c r="K2632" s="1">
        <v>0.57999999999999996</v>
      </c>
      <c r="L2632" s="1" t="s">
        <v>7354</v>
      </c>
      <c r="M2632" s="1">
        <v>9.06E-2</v>
      </c>
      <c r="N2632" s="1" t="s">
        <v>7355</v>
      </c>
      <c r="O2632" s="1" t="s">
        <v>7356</v>
      </c>
      <c r="P2632" s="1">
        <v>5.9</v>
      </c>
      <c r="Q2632" s="1">
        <v>0</v>
      </c>
      <c r="R2632" s="1">
        <v>0.53500000000000003</v>
      </c>
      <c r="S2632" s="38">
        <v>43678</v>
      </c>
      <c r="T2632" s="1">
        <v>0.69</v>
      </c>
      <c r="U2632" s="1" t="s">
        <v>7357</v>
      </c>
      <c r="V2632" s="1">
        <v>0.36919999999999997</v>
      </c>
      <c r="W2632" s="1" t="s">
        <v>7358</v>
      </c>
      <c r="X2632" s="1" t="b">
        <v>0</v>
      </c>
      <c r="Y2632" s="1" t="b">
        <v>0</v>
      </c>
    </row>
    <row r="2633" spans="1:25" x14ac:dyDescent="0.25">
      <c r="A2633" s="1" t="s">
        <v>8796</v>
      </c>
      <c r="B2633" s="1" t="s">
        <v>8797</v>
      </c>
      <c r="C2633" s="1" t="str">
        <f>VLOOKUP(B2633,店铺SKU信息!E:F,2,0)</f>
        <v>AGCY4016-White-XL</v>
      </c>
      <c r="D2633" s="1" t="s">
        <v>8798</v>
      </c>
      <c r="E2633" s="1" t="s">
        <v>8778</v>
      </c>
      <c r="F2633" s="1" t="s">
        <v>7352</v>
      </c>
      <c r="G2633" s="1">
        <v>12.83</v>
      </c>
      <c r="H2633" s="1">
        <v>10.11</v>
      </c>
      <c r="I2633" s="1">
        <v>1.02</v>
      </c>
      <c r="J2633" s="1" t="s">
        <v>7353</v>
      </c>
      <c r="K2633" s="1">
        <v>0.43</v>
      </c>
      <c r="L2633" s="1" t="s">
        <v>7354</v>
      </c>
      <c r="M2633" s="1">
        <v>7.6899999999999996E-2</v>
      </c>
      <c r="N2633" s="1" t="s">
        <v>7355</v>
      </c>
      <c r="O2633" s="1" t="s">
        <v>7356</v>
      </c>
      <c r="P2633" s="1">
        <v>1.74</v>
      </c>
      <c r="Q2633" s="1">
        <v>0.48</v>
      </c>
      <c r="R2633" s="1">
        <v>9.6699999999999994E-2</v>
      </c>
      <c r="S2633" s="38">
        <v>43678</v>
      </c>
      <c r="T2633" s="1">
        <v>0.69</v>
      </c>
      <c r="U2633" s="1" t="s">
        <v>7357</v>
      </c>
      <c r="V2633" s="1">
        <v>6.6799999999999998E-2</v>
      </c>
      <c r="W2633" s="1" t="s">
        <v>7358</v>
      </c>
      <c r="X2633" s="1" t="b">
        <v>0</v>
      </c>
      <c r="Y2633" s="1" t="b">
        <v>0</v>
      </c>
    </row>
    <row r="2634" spans="1:25" x14ac:dyDescent="0.25">
      <c r="A2634" s="1" t="s">
        <v>7931</v>
      </c>
      <c r="B2634" s="1" t="s">
        <v>7932</v>
      </c>
      <c r="C2634" s="1" t="str">
        <f>VLOOKUP(B2634,店铺SKU信息!E:F,2,0)</f>
        <v>AGM1926-Navy Blue-3XL</v>
      </c>
      <c r="D2634" s="1" t="s">
        <v>7933</v>
      </c>
      <c r="E2634" s="1" t="s">
        <v>8778</v>
      </c>
      <c r="F2634" s="1" t="s">
        <v>7352</v>
      </c>
      <c r="G2634" s="1">
        <v>9.5</v>
      </c>
      <c r="H2634" s="1">
        <v>5.2</v>
      </c>
      <c r="I2634" s="1">
        <v>1.6</v>
      </c>
      <c r="J2634" s="1" t="s">
        <v>7353</v>
      </c>
      <c r="K2634" s="1">
        <v>0.75</v>
      </c>
      <c r="L2634" s="1" t="s">
        <v>7354</v>
      </c>
      <c r="M2634" s="1">
        <v>4.5600000000000002E-2</v>
      </c>
      <c r="N2634" s="1" t="s">
        <v>7355</v>
      </c>
      <c r="O2634" s="1" t="s">
        <v>7356</v>
      </c>
      <c r="P2634" s="1">
        <v>0.32</v>
      </c>
      <c r="Q2634" s="1">
        <v>0</v>
      </c>
      <c r="R2634" s="1">
        <v>1.47E-2</v>
      </c>
      <c r="S2634" s="38">
        <v>43678</v>
      </c>
      <c r="T2634" s="1">
        <v>0.69</v>
      </c>
      <c r="U2634" s="1" t="s">
        <v>7357</v>
      </c>
      <c r="V2634" s="1">
        <v>1.0200000000000001E-2</v>
      </c>
      <c r="W2634" s="1" t="s">
        <v>7358</v>
      </c>
      <c r="X2634" s="1" t="b">
        <v>0</v>
      </c>
      <c r="Y2634" s="1" t="b">
        <v>0</v>
      </c>
    </row>
    <row r="2635" spans="1:25" x14ac:dyDescent="0.25">
      <c r="A2635" s="1" t="s">
        <v>8184</v>
      </c>
      <c r="B2635" s="1" t="s">
        <v>8185</v>
      </c>
      <c r="C2635" s="1" t="str">
        <f>VLOOKUP(B2635,店铺SKU信息!E:F,2,0)</f>
        <v>AGM19299-Blue-4XL</v>
      </c>
      <c r="D2635" s="1" t="s">
        <v>8186</v>
      </c>
      <c r="E2635" s="1" t="s">
        <v>8778</v>
      </c>
      <c r="F2635" s="1" t="s">
        <v>7352</v>
      </c>
      <c r="G2635" s="1">
        <v>11.6</v>
      </c>
      <c r="H2635" s="1">
        <v>9.3000000000000007</v>
      </c>
      <c r="I2635" s="1">
        <v>1.7</v>
      </c>
      <c r="J2635" s="1" t="s">
        <v>7353</v>
      </c>
      <c r="K2635" s="1">
        <v>0.87</v>
      </c>
      <c r="L2635" s="1" t="s">
        <v>7354</v>
      </c>
      <c r="M2635" s="1">
        <v>0.1061</v>
      </c>
      <c r="N2635" s="1" t="s">
        <v>7355</v>
      </c>
      <c r="O2635" s="1" t="s">
        <v>7356</v>
      </c>
      <c r="P2635" s="1">
        <v>3</v>
      </c>
      <c r="Q2635" s="1">
        <v>0</v>
      </c>
      <c r="R2635" s="1">
        <v>0.31840000000000002</v>
      </c>
      <c r="S2635" s="38">
        <v>43678</v>
      </c>
      <c r="T2635" s="1">
        <v>0.69</v>
      </c>
      <c r="U2635" s="1" t="s">
        <v>7357</v>
      </c>
      <c r="V2635" s="1">
        <v>0.21970000000000001</v>
      </c>
      <c r="W2635" s="1" t="s">
        <v>7358</v>
      </c>
      <c r="X2635" s="1" t="b">
        <v>0</v>
      </c>
      <c r="Y2635" s="1" t="b">
        <v>0</v>
      </c>
    </row>
    <row r="2636" spans="1:25" x14ac:dyDescent="0.25">
      <c r="A2636" s="1" t="s">
        <v>7504</v>
      </c>
      <c r="B2636" s="1" t="s">
        <v>7505</v>
      </c>
      <c r="C2636" s="1" t="str">
        <f>VLOOKUP(B2636,店铺SKU信息!E:F,2,0)</f>
        <v>AGM4896-Navy Blue-XL</v>
      </c>
      <c r="D2636" s="1" t="s">
        <v>4650</v>
      </c>
      <c r="E2636" s="1" t="s">
        <v>8778</v>
      </c>
      <c r="F2636" s="1" t="s">
        <v>7352</v>
      </c>
      <c r="G2636" s="1">
        <v>13.7</v>
      </c>
      <c r="H2636" s="1">
        <v>3.9</v>
      </c>
      <c r="I2636" s="1">
        <v>2.1</v>
      </c>
      <c r="J2636" s="1" t="s">
        <v>7353</v>
      </c>
      <c r="K2636" s="1">
        <v>1.05</v>
      </c>
      <c r="L2636" s="1" t="s">
        <v>7354</v>
      </c>
      <c r="M2636" s="1">
        <v>6.4799999999999996E-2</v>
      </c>
      <c r="N2636" s="1" t="s">
        <v>7355</v>
      </c>
      <c r="O2636" s="1" t="s">
        <v>7356</v>
      </c>
      <c r="P2636" s="1">
        <v>2.61</v>
      </c>
      <c r="Q2636" s="1">
        <v>0</v>
      </c>
      <c r="R2636" s="1">
        <v>0.1694</v>
      </c>
      <c r="S2636" s="38">
        <v>43678</v>
      </c>
      <c r="T2636" s="1">
        <v>0.69</v>
      </c>
      <c r="U2636" s="1" t="s">
        <v>7357</v>
      </c>
      <c r="V2636" s="1">
        <v>0.1169</v>
      </c>
      <c r="W2636" s="1" t="s">
        <v>7358</v>
      </c>
      <c r="X2636" s="1" t="b">
        <v>0</v>
      </c>
      <c r="Y2636" s="1" t="b">
        <v>0</v>
      </c>
    </row>
    <row r="2637" spans="1:25" x14ac:dyDescent="0.25">
      <c r="A2637" s="1" t="s">
        <v>8169</v>
      </c>
      <c r="B2637" s="1" t="s">
        <v>8170</v>
      </c>
      <c r="C2637" s="1" t="str">
        <f>VLOOKUP(B2637,店铺SKU信息!E:F,2,0)</f>
        <v>AGCY4117-White-XL</v>
      </c>
      <c r="D2637" s="1" t="s">
        <v>8171</v>
      </c>
      <c r="E2637" s="1" t="s">
        <v>8778</v>
      </c>
      <c r="F2637" s="1" t="s">
        <v>7352</v>
      </c>
      <c r="G2637" s="1">
        <v>11.96</v>
      </c>
      <c r="H2637" s="1">
        <v>9.2100000000000009</v>
      </c>
      <c r="I2637" s="1">
        <v>1.38</v>
      </c>
      <c r="J2637" s="1" t="s">
        <v>7353</v>
      </c>
      <c r="K2637" s="1">
        <v>0.24</v>
      </c>
      <c r="L2637" s="1" t="s">
        <v>7354</v>
      </c>
      <c r="M2637" s="1">
        <v>8.7900000000000006E-2</v>
      </c>
      <c r="N2637" s="1" t="s">
        <v>7355</v>
      </c>
      <c r="O2637" s="1" t="s">
        <v>7356</v>
      </c>
      <c r="P2637" s="1">
        <v>1.84</v>
      </c>
      <c r="Q2637" s="1">
        <v>0.57999999999999996</v>
      </c>
      <c r="R2637" s="1">
        <v>0.1105</v>
      </c>
      <c r="S2637" s="38">
        <v>43678</v>
      </c>
      <c r="T2637" s="1">
        <v>0.69</v>
      </c>
      <c r="U2637" s="1" t="s">
        <v>7357</v>
      </c>
      <c r="V2637" s="1">
        <v>7.6300000000000007E-2</v>
      </c>
      <c r="W2637" s="1" t="s">
        <v>7358</v>
      </c>
      <c r="X2637" s="1" t="b">
        <v>0</v>
      </c>
      <c r="Y2637" s="1" t="b">
        <v>0</v>
      </c>
    </row>
    <row r="2638" spans="1:25" x14ac:dyDescent="0.25">
      <c r="A2638" s="1" t="s">
        <v>7897</v>
      </c>
      <c r="B2638" s="1" t="s">
        <v>7898</v>
      </c>
      <c r="C2638" s="1" t="str">
        <f>VLOOKUP(B2638,店铺SKU信息!E:F,2,0)</f>
        <v>AGM42644-Black Stripe-3XL</v>
      </c>
      <c r="D2638" s="1" t="s">
        <v>5430</v>
      </c>
      <c r="E2638" s="1" t="s">
        <v>8799</v>
      </c>
      <c r="F2638" s="1" t="s">
        <v>7352</v>
      </c>
      <c r="G2638" s="1">
        <v>12.7</v>
      </c>
      <c r="H2638" s="1">
        <v>9.9</v>
      </c>
      <c r="I2638" s="1">
        <v>0.8</v>
      </c>
      <c r="J2638" s="1" t="s">
        <v>7353</v>
      </c>
      <c r="K2638" s="1">
        <v>0.65</v>
      </c>
      <c r="L2638" s="1" t="s">
        <v>7354</v>
      </c>
      <c r="M2638" s="1">
        <v>5.8099999999999999E-2</v>
      </c>
      <c r="N2638" s="1" t="s">
        <v>7355</v>
      </c>
      <c r="O2638" s="1" t="s">
        <v>7356</v>
      </c>
      <c r="P2638" s="1">
        <v>0.16</v>
      </c>
      <c r="Q2638" s="1">
        <v>0</v>
      </c>
      <c r="R2638" s="1">
        <v>9.4000000000000004E-3</v>
      </c>
      <c r="S2638" s="38">
        <v>43678</v>
      </c>
      <c r="T2638" s="1">
        <v>0.69</v>
      </c>
      <c r="U2638" s="1" t="s">
        <v>7357</v>
      </c>
      <c r="V2638" s="1">
        <v>6.4999999999999997E-3</v>
      </c>
      <c r="W2638" s="1" t="s">
        <v>7358</v>
      </c>
      <c r="X2638" s="1" t="b">
        <v>0</v>
      </c>
      <c r="Y2638" s="1" t="b">
        <v>0</v>
      </c>
    </row>
    <row r="2639" spans="1:25" x14ac:dyDescent="0.25">
      <c r="A2639" s="1" t="s">
        <v>8144</v>
      </c>
      <c r="B2639" s="1" t="s">
        <v>8145</v>
      </c>
      <c r="C2639" s="1" t="str">
        <f>VLOOKUP(B2639,店铺SKU信息!E:F,2,0)</f>
        <v>AGM42644-Black Stripe-4XL</v>
      </c>
      <c r="D2639" s="1" t="s">
        <v>5202</v>
      </c>
      <c r="E2639" s="1" t="s">
        <v>8799</v>
      </c>
      <c r="F2639" s="1" t="s">
        <v>7352</v>
      </c>
      <c r="G2639" s="1">
        <v>12.7</v>
      </c>
      <c r="H2639" s="1">
        <v>9.9</v>
      </c>
      <c r="I2639" s="1">
        <v>0.8</v>
      </c>
      <c r="J2639" s="1" t="s">
        <v>7353</v>
      </c>
      <c r="K2639" s="1">
        <v>0.65</v>
      </c>
      <c r="L2639" s="1" t="s">
        <v>7354</v>
      </c>
      <c r="M2639" s="1">
        <v>5.8099999999999999E-2</v>
      </c>
      <c r="N2639" s="1" t="s">
        <v>7355</v>
      </c>
      <c r="O2639" s="1" t="s">
        <v>7356</v>
      </c>
      <c r="P2639" s="1">
        <v>0.81</v>
      </c>
      <c r="Q2639" s="1">
        <v>0</v>
      </c>
      <c r="R2639" s="1">
        <v>4.6899999999999997E-2</v>
      </c>
      <c r="S2639" s="38">
        <v>43678</v>
      </c>
      <c r="T2639" s="1">
        <v>0.69</v>
      </c>
      <c r="U2639" s="1" t="s">
        <v>7357</v>
      </c>
      <c r="V2639" s="1">
        <v>3.2300000000000002E-2</v>
      </c>
      <c r="W2639" s="1" t="s">
        <v>7358</v>
      </c>
      <c r="X2639" s="1" t="b">
        <v>0</v>
      </c>
      <c r="Y2639" s="1" t="b">
        <v>0</v>
      </c>
    </row>
    <row r="2640" spans="1:25" x14ac:dyDescent="0.25">
      <c r="A2640" s="1" t="s">
        <v>7636</v>
      </c>
      <c r="B2640" s="1" t="s">
        <v>7637</v>
      </c>
      <c r="C2640" s="1" t="str">
        <f>VLOOKUP(B2640,店铺SKU信息!E:F,2,0)</f>
        <v>AGCY6820-Black-M</v>
      </c>
      <c r="D2640" s="1" t="s">
        <v>3119</v>
      </c>
      <c r="E2640" s="1" t="s">
        <v>8799</v>
      </c>
      <c r="F2640" s="1" t="s">
        <v>7352</v>
      </c>
      <c r="G2640" s="1">
        <v>13.07</v>
      </c>
      <c r="H2640" s="1">
        <v>10.28</v>
      </c>
      <c r="I2640" s="1">
        <v>0.79</v>
      </c>
      <c r="J2640" s="1" t="s">
        <v>7353</v>
      </c>
      <c r="K2640" s="1">
        <v>0.2</v>
      </c>
      <c r="L2640" s="1" t="s">
        <v>7354</v>
      </c>
      <c r="M2640" s="1">
        <v>6.1400000000000003E-2</v>
      </c>
      <c r="N2640" s="1" t="s">
        <v>7355</v>
      </c>
      <c r="O2640" s="1" t="s">
        <v>7356</v>
      </c>
      <c r="P2640" s="1">
        <v>0.68</v>
      </c>
      <c r="Q2640" s="1">
        <v>0</v>
      </c>
      <c r="R2640" s="1">
        <v>4.1599999999999998E-2</v>
      </c>
      <c r="S2640" s="38">
        <v>43678</v>
      </c>
      <c r="T2640" s="1">
        <v>0.69</v>
      </c>
      <c r="U2640" s="1" t="s">
        <v>7357</v>
      </c>
      <c r="V2640" s="1">
        <v>2.87E-2</v>
      </c>
      <c r="W2640" s="1" t="s">
        <v>7358</v>
      </c>
      <c r="X2640" s="1" t="b">
        <v>0</v>
      </c>
      <c r="Y2640" s="1" t="b">
        <v>0</v>
      </c>
    </row>
    <row r="2641" spans="1:25" x14ac:dyDescent="0.25">
      <c r="A2641" s="1" t="s">
        <v>8296</v>
      </c>
      <c r="B2641" s="1" t="s">
        <v>8297</v>
      </c>
      <c r="C2641" s="1" t="str">
        <f>VLOOKUP(B2641,店铺SKU信息!E:F,2,0)</f>
        <v>AGCY4117-White-M</v>
      </c>
      <c r="D2641" s="1" t="s">
        <v>8298</v>
      </c>
      <c r="E2641" s="1" t="s">
        <v>8799</v>
      </c>
      <c r="F2641" s="1" t="s">
        <v>7352</v>
      </c>
      <c r="G2641" s="1">
        <v>11.96</v>
      </c>
      <c r="H2641" s="1">
        <v>9.2100000000000009</v>
      </c>
      <c r="I2641" s="1">
        <v>1.38</v>
      </c>
      <c r="J2641" s="1" t="s">
        <v>7353</v>
      </c>
      <c r="K2641" s="1">
        <v>0.24</v>
      </c>
      <c r="L2641" s="1" t="s">
        <v>7354</v>
      </c>
      <c r="M2641" s="1">
        <v>8.7900000000000006E-2</v>
      </c>
      <c r="N2641" s="1" t="s">
        <v>7355</v>
      </c>
      <c r="O2641" s="1" t="s">
        <v>7356</v>
      </c>
      <c r="P2641" s="1">
        <v>0.87</v>
      </c>
      <c r="Q2641" s="1">
        <v>0.45</v>
      </c>
      <c r="R2641" s="1">
        <v>3.6799999999999999E-2</v>
      </c>
      <c r="S2641" s="38">
        <v>43678</v>
      </c>
      <c r="T2641" s="1">
        <v>0.69</v>
      </c>
      <c r="U2641" s="1" t="s">
        <v>7357</v>
      </c>
      <c r="V2641" s="1">
        <v>2.5399999999999999E-2</v>
      </c>
      <c r="W2641" s="1" t="s">
        <v>7358</v>
      </c>
      <c r="X2641" s="1" t="b">
        <v>0</v>
      </c>
      <c r="Y2641" s="1" t="b">
        <v>0</v>
      </c>
    </row>
    <row r="2642" spans="1:25" x14ac:dyDescent="0.25">
      <c r="A2642" s="1" t="s">
        <v>8028</v>
      </c>
      <c r="B2642" s="1" t="s">
        <v>8029</v>
      </c>
      <c r="C2642" s="1" t="str">
        <f>VLOOKUP(B2642,店铺SKU信息!E:F,2,0)</f>
        <v>AGCY1031-Black Stripe-S</v>
      </c>
      <c r="D2642" s="1" t="s">
        <v>8030</v>
      </c>
      <c r="E2642" s="1" t="s">
        <v>8799</v>
      </c>
      <c r="F2642" s="1" t="s">
        <v>7352</v>
      </c>
      <c r="G2642" s="1">
        <v>11.3</v>
      </c>
      <c r="H2642" s="1">
        <v>9.3000000000000007</v>
      </c>
      <c r="I2642" s="1">
        <v>1.6</v>
      </c>
      <c r="J2642" s="1" t="s">
        <v>7353</v>
      </c>
      <c r="K2642" s="1">
        <v>0.35</v>
      </c>
      <c r="L2642" s="1" t="s">
        <v>7354</v>
      </c>
      <c r="M2642" s="1">
        <v>9.7299999999999998E-2</v>
      </c>
      <c r="N2642" s="1" t="s">
        <v>7355</v>
      </c>
      <c r="O2642" s="1" t="s">
        <v>7356</v>
      </c>
      <c r="P2642" s="1">
        <v>5</v>
      </c>
      <c r="Q2642" s="1">
        <v>0</v>
      </c>
      <c r="R2642" s="1">
        <v>0.48649999999999999</v>
      </c>
      <c r="S2642" s="38">
        <v>43678</v>
      </c>
      <c r="T2642" s="1">
        <v>0.69</v>
      </c>
      <c r="U2642" s="1" t="s">
        <v>7357</v>
      </c>
      <c r="V2642" s="1">
        <v>0.33450000000000002</v>
      </c>
      <c r="W2642" s="1" t="s">
        <v>7358</v>
      </c>
      <c r="X2642" s="1" t="b">
        <v>0</v>
      </c>
      <c r="Y2642" s="1" t="b">
        <v>0</v>
      </c>
    </row>
    <row r="2643" spans="1:25" x14ac:dyDescent="0.25">
      <c r="A2643" s="1" t="s">
        <v>7981</v>
      </c>
      <c r="B2643" s="1" t="s">
        <v>7982</v>
      </c>
      <c r="C2643" s="1" t="str">
        <f>VLOOKUP(B2643,店铺SKU信息!E:F,2,0)</f>
        <v>AGCY6812-White-XL</v>
      </c>
      <c r="D2643" s="1" t="s">
        <v>7983</v>
      </c>
      <c r="E2643" s="1" t="s">
        <v>8799</v>
      </c>
      <c r="F2643" s="1" t="s">
        <v>7352</v>
      </c>
      <c r="G2643" s="1">
        <v>13.07</v>
      </c>
      <c r="H2643" s="1">
        <v>10.28</v>
      </c>
      <c r="I2643" s="1">
        <v>0.79</v>
      </c>
      <c r="J2643" s="1" t="s">
        <v>7353</v>
      </c>
      <c r="K2643" s="1">
        <v>0.2</v>
      </c>
      <c r="L2643" s="1" t="s">
        <v>7354</v>
      </c>
      <c r="M2643" s="1">
        <v>6.1400000000000003E-2</v>
      </c>
      <c r="N2643" s="1" t="s">
        <v>7355</v>
      </c>
      <c r="O2643" s="1" t="s">
        <v>7356</v>
      </c>
      <c r="P2643" s="1">
        <v>0.94</v>
      </c>
      <c r="Q2643" s="1">
        <v>0.52</v>
      </c>
      <c r="R2643" s="1">
        <v>2.58E-2</v>
      </c>
      <c r="S2643" s="38">
        <v>43678</v>
      </c>
      <c r="T2643" s="1">
        <v>0.69</v>
      </c>
      <c r="U2643" s="1" t="s">
        <v>7357</v>
      </c>
      <c r="V2643" s="1">
        <v>1.78E-2</v>
      </c>
      <c r="W2643" s="1" t="s">
        <v>7358</v>
      </c>
      <c r="X2643" s="1" t="b">
        <v>0</v>
      </c>
      <c r="Y2643" s="1" t="b">
        <v>0</v>
      </c>
    </row>
    <row r="2644" spans="1:25" x14ac:dyDescent="0.25">
      <c r="A2644" s="1" t="s">
        <v>7889</v>
      </c>
      <c r="B2644" s="1" t="s">
        <v>7890</v>
      </c>
      <c r="C2644" s="1" t="str">
        <f>VLOOKUP(B2644,店铺SKU信息!E:F,2,0)</f>
        <v>AGM42644-Black Stripe-2XL</v>
      </c>
      <c r="D2644" s="1" t="s">
        <v>4966</v>
      </c>
      <c r="E2644" s="1" t="s">
        <v>8799</v>
      </c>
      <c r="F2644" s="1" t="s">
        <v>7352</v>
      </c>
      <c r="G2644" s="1">
        <v>12.7</v>
      </c>
      <c r="H2644" s="1">
        <v>9.9</v>
      </c>
      <c r="I2644" s="1">
        <v>0.8</v>
      </c>
      <c r="J2644" s="1" t="s">
        <v>7353</v>
      </c>
      <c r="K2644" s="1">
        <v>0.65</v>
      </c>
      <c r="L2644" s="1" t="s">
        <v>7354</v>
      </c>
      <c r="M2644" s="1">
        <v>5.8099999999999999E-2</v>
      </c>
      <c r="N2644" s="1" t="s">
        <v>7355</v>
      </c>
      <c r="O2644" s="1" t="s">
        <v>7356</v>
      </c>
      <c r="P2644" s="1">
        <v>1.87</v>
      </c>
      <c r="Q2644" s="1">
        <v>0</v>
      </c>
      <c r="R2644" s="1">
        <v>0.1087</v>
      </c>
      <c r="S2644" s="38">
        <v>43678</v>
      </c>
      <c r="T2644" s="1">
        <v>0.69</v>
      </c>
      <c r="U2644" s="1" t="s">
        <v>7357</v>
      </c>
      <c r="V2644" s="1">
        <v>7.4999999999999997E-2</v>
      </c>
      <c r="W2644" s="1" t="s">
        <v>7358</v>
      </c>
      <c r="X2644" s="1" t="b">
        <v>0</v>
      </c>
      <c r="Y2644" s="1" t="b">
        <v>0</v>
      </c>
    </row>
    <row r="2645" spans="1:25" x14ac:dyDescent="0.25">
      <c r="A2645" s="1" t="s">
        <v>8005</v>
      </c>
      <c r="B2645" s="1" t="s">
        <v>8006</v>
      </c>
      <c r="C2645" s="1" t="str">
        <f>VLOOKUP(B2645,店铺SKU信息!E:F,2,0)</f>
        <v>AGCY4117-White-S</v>
      </c>
      <c r="D2645" s="1" t="s">
        <v>8007</v>
      </c>
      <c r="E2645" s="1" t="s">
        <v>8799</v>
      </c>
      <c r="F2645" s="1" t="s">
        <v>7352</v>
      </c>
      <c r="G2645" s="1">
        <v>11.96</v>
      </c>
      <c r="H2645" s="1">
        <v>9.2100000000000009</v>
      </c>
      <c r="I2645" s="1">
        <v>1.38</v>
      </c>
      <c r="J2645" s="1" t="s">
        <v>7353</v>
      </c>
      <c r="K2645" s="1">
        <v>0.24</v>
      </c>
      <c r="L2645" s="1" t="s">
        <v>7354</v>
      </c>
      <c r="M2645" s="1">
        <v>8.7900000000000006E-2</v>
      </c>
      <c r="N2645" s="1" t="s">
        <v>7355</v>
      </c>
      <c r="O2645" s="1" t="s">
        <v>7356</v>
      </c>
      <c r="P2645" s="1">
        <v>0.9</v>
      </c>
      <c r="Q2645" s="1">
        <v>0.48</v>
      </c>
      <c r="R2645" s="1">
        <v>3.6799999999999999E-2</v>
      </c>
      <c r="S2645" s="38">
        <v>43678</v>
      </c>
      <c r="T2645" s="1">
        <v>0.69</v>
      </c>
      <c r="U2645" s="1" t="s">
        <v>7357</v>
      </c>
      <c r="V2645" s="1">
        <v>2.5399999999999999E-2</v>
      </c>
      <c r="W2645" s="1" t="s">
        <v>7358</v>
      </c>
      <c r="X2645" s="1" t="b">
        <v>0</v>
      </c>
      <c r="Y2645" s="1" t="b">
        <v>0</v>
      </c>
    </row>
    <row r="2646" spans="1:25" x14ac:dyDescent="0.25">
      <c r="A2646" s="1" t="s">
        <v>8012</v>
      </c>
      <c r="B2646" s="1" t="s">
        <v>8013</v>
      </c>
      <c r="C2646" s="1" t="str">
        <f>VLOOKUP(B2646,店铺SKU信息!E:F,2,0)</f>
        <v>AGCY1031-Navy Stripe-S</v>
      </c>
      <c r="D2646" s="1" t="s">
        <v>3183</v>
      </c>
      <c r="E2646" s="1" t="s">
        <v>8799</v>
      </c>
      <c r="F2646" s="1" t="s">
        <v>7352</v>
      </c>
      <c r="G2646" s="1">
        <v>11.6</v>
      </c>
      <c r="H2646" s="1">
        <v>8.1</v>
      </c>
      <c r="I2646" s="1">
        <v>2.4</v>
      </c>
      <c r="J2646" s="1" t="s">
        <v>7353</v>
      </c>
      <c r="K2646" s="1">
        <v>0.3</v>
      </c>
      <c r="L2646" s="1" t="s">
        <v>7354</v>
      </c>
      <c r="M2646" s="1">
        <v>0.1305</v>
      </c>
      <c r="N2646" s="1" t="s">
        <v>7355</v>
      </c>
      <c r="O2646" s="1" t="s">
        <v>7356</v>
      </c>
      <c r="P2646" s="1">
        <v>1.55</v>
      </c>
      <c r="Q2646" s="1">
        <v>0</v>
      </c>
      <c r="R2646" s="1">
        <v>0.2021</v>
      </c>
      <c r="S2646" s="38">
        <v>43678</v>
      </c>
      <c r="T2646" s="1">
        <v>0.69</v>
      </c>
      <c r="U2646" s="1" t="s">
        <v>7357</v>
      </c>
      <c r="V2646" s="1">
        <v>0.1394</v>
      </c>
      <c r="W2646" s="1" t="s">
        <v>7358</v>
      </c>
      <c r="X2646" s="1" t="b">
        <v>0</v>
      </c>
      <c r="Y2646" s="1" t="b">
        <v>0</v>
      </c>
    </row>
    <row r="2647" spans="1:25" x14ac:dyDescent="0.25">
      <c r="A2647" s="1" t="s">
        <v>8210</v>
      </c>
      <c r="B2647" s="1" t="s">
        <v>8211</v>
      </c>
      <c r="C2647" s="1" t="str">
        <f>VLOOKUP(B2647,店铺SKU信息!E:F,2,0)</f>
        <v>AGCY1031-Navy Stripe-XXL</v>
      </c>
      <c r="D2647" s="1" t="s">
        <v>8212</v>
      </c>
      <c r="E2647" s="1" t="s">
        <v>8799</v>
      </c>
      <c r="F2647" s="1" t="s">
        <v>7352</v>
      </c>
      <c r="G2647" s="1">
        <v>12.7</v>
      </c>
      <c r="H2647" s="1">
        <v>6.4</v>
      </c>
      <c r="I2647" s="1">
        <v>1.1000000000000001</v>
      </c>
      <c r="J2647" s="1" t="s">
        <v>7353</v>
      </c>
      <c r="K2647" s="1">
        <v>0.35</v>
      </c>
      <c r="L2647" s="1" t="s">
        <v>7354</v>
      </c>
      <c r="M2647" s="1">
        <v>5.1700000000000003E-2</v>
      </c>
      <c r="N2647" s="1" t="s">
        <v>7355</v>
      </c>
      <c r="O2647" s="1" t="s">
        <v>7356</v>
      </c>
      <c r="P2647" s="1">
        <v>1</v>
      </c>
      <c r="Q2647" s="1">
        <v>0</v>
      </c>
      <c r="R2647" s="1">
        <v>5.1700000000000003E-2</v>
      </c>
      <c r="S2647" s="38">
        <v>43678</v>
      </c>
      <c r="T2647" s="1">
        <v>0.69</v>
      </c>
      <c r="U2647" s="1" t="s">
        <v>7357</v>
      </c>
      <c r="V2647" s="1">
        <v>3.5700000000000003E-2</v>
      </c>
      <c r="W2647" s="1" t="s">
        <v>7358</v>
      </c>
      <c r="X2647" s="1" t="b">
        <v>0</v>
      </c>
      <c r="Y2647" s="1" t="b">
        <v>0</v>
      </c>
    </row>
    <row r="2648" spans="1:25" x14ac:dyDescent="0.25">
      <c r="A2648" s="1" t="s">
        <v>7545</v>
      </c>
      <c r="B2648" s="1" t="s">
        <v>7546</v>
      </c>
      <c r="C2648" s="1" t="str">
        <f>VLOOKUP(B2648,店铺SKU信息!E:F,2,0)</f>
        <v>AGCY6812-Red-XL</v>
      </c>
      <c r="D2648" s="1" t="s">
        <v>7547</v>
      </c>
      <c r="E2648" s="1" t="s">
        <v>8799</v>
      </c>
      <c r="F2648" s="1" t="s">
        <v>7352</v>
      </c>
      <c r="G2648" s="1">
        <v>13.07</v>
      </c>
      <c r="H2648" s="1">
        <v>10.28</v>
      </c>
      <c r="I2648" s="1">
        <v>0.79</v>
      </c>
      <c r="J2648" s="1" t="s">
        <v>7353</v>
      </c>
      <c r="K2648" s="1">
        <v>0.2</v>
      </c>
      <c r="L2648" s="1" t="s">
        <v>7354</v>
      </c>
      <c r="M2648" s="1">
        <v>6.1400000000000003E-2</v>
      </c>
      <c r="N2648" s="1" t="s">
        <v>7355</v>
      </c>
      <c r="O2648" s="1" t="s">
        <v>7356</v>
      </c>
      <c r="P2648" s="1">
        <v>0.32</v>
      </c>
      <c r="Q2648" s="1">
        <v>0</v>
      </c>
      <c r="R2648" s="1">
        <v>1.9800000000000002E-2</v>
      </c>
      <c r="S2648" s="38">
        <v>43678</v>
      </c>
      <c r="T2648" s="1">
        <v>0.69</v>
      </c>
      <c r="U2648" s="1" t="s">
        <v>7357</v>
      </c>
      <c r="V2648" s="1">
        <v>1.37E-2</v>
      </c>
      <c r="W2648" s="1" t="s">
        <v>7358</v>
      </c>
      <c r="X2648" s="1" t="b">
        <v>0</v>
      </c>
      <c r="Y2648" s="1" t="b">
        <v>0</v>
      </c>
    </row>
    <row r="2649" spans="1:25" x14ac:dyDescent="0.25">
      <c r="A2649" s="1" t="s">
        <v>7568</v>
      </c>
      <c r="B2649" s="1" t="s">
        <v>7569</v>
      </c>
      <c r="C2649" s="1" t="str">
        <f>VLOOKUP(B2649,店铺SKU信息!E:F,2,0)</f>
        <v>AGCY6820-Black-S</v>
      </c>
      <c r="D2649" s="1" t="s">
        <v>4096</v>
      </c>
      <c r="E2649" s="1" t="s">
        <v>8799</v>
      </c>
      <c r="F2649" s="1" t="s">
        <v>7352</v>
      </c>
      <c r="G2649" s="1">
        <v>13.07</v>
      </c>
      <c r="H2649" s="1">
        <v>10.28</v>
      </c>
      <c r="I2649" s="1">
        <v>0.79</v>
      </c>
      <c r="J2649" s="1" t="s">
        <v>7353</v>
      </c>
      <c r="K2649" s="1">
        <v>0.2</v>
      </c>
      <c r="L2649" s="1" t="s">
        <v>7354</v>
      </c>
      <c r="M2649" s="1">
        <v>6.1400000000000003E-2</v>
      </c>
      <c r="N2649" s="1" t="s">
        <v>7355</v>
      </c>
      <c r="O2649" s="1" t="s">
        <v>7356</v>
      </c>
      <c r="P2649" s="1">
        <v>0.13</v>
      </c>
      <c r="Q2649" s="1">
        <v>0</v>
      </c>
      <c r="R2649" s="1">
        <v>7.9000000000000008E-3</v>
      </c>
      <c r="S2649" s="38">
        <v>43678</v>
      </c>
      <c r="T2649" s="1">
        <v>0.69</v>
      </c>
      <c r="U2649" s="1" t="s">
        <v>7357</v>
      </c>
      <c r="V2649" s="1">
        <v>5.4999999999999997E-3</v>
      </c>
      <c r="W2649" s="1" t="s">
        <v>7358</v>
      </c>
      <c r="X2649" s="1" t="b">
        <v>0</v>
      </c>
      <c r="Y2649" s="1" t="b">
        <v>0</v>
      </c>
    </row>
    <row r="2650" spans="1:25" x14ac:dyDescent="0.25">
      <c r="A2650" s="1" t="s">
        <v>7938</v>
      </c>
      <c r="B2650" s="1" t="s">
        <v>7939</v>
      </c>
      <c r="C2650" s="1" t="str">
        <f>VLOOKUP(B2650,店铺SKU信息!E:F,2,0)</f>
        <v>AGCY4117-Black-L</v>
      </c>
      <c r="D2650" s="1" t="s">
        <v>7940</v>
      </c>
      <c r="E2650" s="1" t="s">
        <v>8799</v>
      </c>
      <c r="F2650" s="1" t="s">
        <v>7352</v>
      </c>
      <c r="G2650" s="1">
        <v>11.96</v>
      </c>
      <c r="H2650" s="1">
        <v>9.2100000000000009</v>
      </c>
      <c r="I2650" s="1">
        <v>1.38</v>
      </c>
      <c r="J2650" s="1" t="s">
        <v>7353</v>
      </c>
      <c r="K2650" s="1">
        <v>0.24</v>
      </c>
      <c r="L2650" s="1" t="s">
        <v>7354</v>
      </c>
      <c r="M2650" s="1">
        <v>8.7900000000000006E-2</v>
      </c>
      <c r="N2650" s="1" t="s">
        <v>7355</v>
      </c>
      <c r="O2650" s="1" t="s">
        <v>7356</v>
      </c>
      <c r="P2650" s="1">
        <v>0.87</v>
      </c>
      <c r="Q2650" s="1">
        <v>0.45</v>
      </c>
      <c r="R2650" s="1">
        <v>3.6799999999999999E-2</v>
      </c>
      <c r="S2650" s="38">
        <v>43678</v>
      </c>
      <c r="T2650" s="1">
        <v>0.69</v>
      </c>
      <c r="U2650" s="1" t="s">
        <v>7357</v>
      </c>
      <c r="V2650" s="1">
        <v>2.5399999999999999E-2</v>
      </c>
      <c r="W2650" s="1" t="s">
        <v>7358</v>
      </c>
      <c r="X2650" s="1" t="b">
        <v>0</v>
      </c>
      <c r="Y2650" s="1" t="b">
        <v>0</v>
      </c>
    </row>
    <row r="2651" spans="1:25" x14ac:dyDescent="0.25">
      <c r="A2651" s="1" t="s">
        <v>7578</v>
      </c>
      <c r="B2651" s="1" t="s">
        <v>7579</v>
      </c>
      <c r="C2651" s="1" t="str">
        <f>VLOOKUP(B2651,店铺SKU信息!E:F,2,0)</f>
        <v>AGCY4117-Red-L</v>
      </c>
      <c r="D2651" s="1" t="s">
        <v>7580</v>
      </c>
      <c r="E2651" s="1" t="s">
        <v>8799</v>
      </c>
      <c r="F2651" s="1" t="s">
        <v>7352</v>
      </c>
      <c r="G2651" s="1">
        <v>11.96</v>
      </c>
      <c r="H2651" s="1">
        <v>9.2100000000000009</v>
      </c>
      <c r="I2651" s="1">
        <v>1.38</v>
      </c>
      <c r="J2651" s="1" t="s">
        <v>7353</v>
      </c>
      <c r="K2651" s="1">
        <v>0.24</v>
      </c>
      <c r="L2651" s="1" t="s">
        <v>7354</v>
      </c>
      <c r="M2651" s="1">
        <v>8.7900000000000006E-2</v>
      </c>
      <c r="N2651" s="1" t="s">
        <v>7355</v>
      </c>
      <c r="O2651" s="1" t="s">
        <v>7356</v>
      </c>
      <c r="P2651" s="1">
        <v>0.87</v>
      </c>
      <c r="Q2651" s="1">
        <v>0.45</v>
      </c>
      <c r="R2651" s="1">
        <v>3.6799999999999999E-2</v>
      </c>
      <c r="S2651" s="38">
        <v>43678</v>
      </c>
      <c r="T2651" s="1">
        <v>0.69</v>
      </c>
      <c r="U2651" s="1" t="s">
        <v>7357</v>
      </c>
      <c r="V2651" s="1">
        <v>2.5399999999999999E-2</v>
      </c>
      <c r="W2651" s="1" t="s">
        <v>7358</v>
      </c>
      <c r="X2651" s="1" t="b">
        <v>0</v>
      </c>
      <c r="Y2651" s="1" t="b">
        <v>0</v>
      </c>
    </row>
    <row r="2652" spans="1:25" x14ac:dyDescent="0.25">
      <c r="A2652" s="1" t="s">
        <v>8169</v>
      </c>
      <c r="B2652" s="1" t="s">
        <v>8170</v>
      </c>
      <c r="C2652" s="1" t="str">
        <f>VLOOKUP(B2652,店铺SKU信息!E:F,2,0)</f>
        <v>AGCY4117-White-XL</v>
      </c>
      <c r="D2652" s="1" t="s">
        <v>8171</v>
      </c>
      <c r="E2652" s="1" t="s">
        <v>8799</v>
      </c>
      <c r="F2652" s="1" t="s">
        <v>7352</v>
      </c>
      <c r="G2652" s="1">
        <v>11.96</v>
      </c>
      <c r="H2652" s="1">
        <v>9.2100000000000009</v>
      </c>
      <c r="I2652" s="1">
        <v>1.38</v>
      </c>
      <c r="J2652" s="1" t="s">
        <v>7353</v>
      </c>
      <c r="K2652" s="1">
        <v>0.24</v>
      </c>
      <c r="L2652" s="1" t="s">
        <v>7354</v>
      </c>
      <c r="M2652" s="1">
        <v>8.7900000000000006E-2</v>
      </c>
      <c r="N2652" s="1" t="s">
        <v>7355</v>
      </c>
      <c r="O2652" s="1" t="s">
        <v>7356</v>
      </c>
      <c r="P2652" s="1">
        <v>0.87</v>
      </c>
      <c r="Q2652" s="1">
        <v>0.45</v>
      </c>
      <c r="R2652" s="1">
        <v>3.6799999999999999E-2</v>
      </c>
      <c r="S2652" s="38">
        <v>43678</v>
      </c>
      <c r="T2652" s="1">
        <v>0.69</v>
      </c>
      <c r="U2652" s="1" t="s">
        <v>7357</v>
      </c>
      <c r="V2652" s="1">
        <v>2.5399999999999999E-2</v>
      </c>
      <c r="W2652" s="1" t="s">
        <v>7358</v>
      </c>
      <c r="X2652" s="1" t="b">
        <v>0</v>
      </c>
      <c r="Y2652" s="1" t="b">
        <v>0</v>
      </c>
    </row>
    <row r="2653" spans="1:25" x14ac:dyDescent="0.25">
      <c r="A2653" s="1" t="s">
        <v>8002</v>
      </c>
      <c r="B2653" s="1" t="s">
        <v>8003</v>
      </c>
      <c r="C2653" s="1" t="str">
        <f>VLOOKUP(B2653,店铺SKU信息!E:F,2,0)</f>
        <v>AGCY1031-Black Stripe-XXL</v>
      </c>
      <c r="D2653" s="1" t="s">
        <v>8004</v>
      </c>
      <c r="E2653" s="1" t="s">
        <v>8799</v>
      </c>
      <c r="F2653" s="1" t="s">
        <v>7352</v>
      </c>
      <c r="G2653" s="1">
        <v>13</v>
      </c>
      <c r="H2653" s="1">
        <v>10</v>
      </c>
      <c r="I2653" s="1">
        <v>0.5</v>
      </c>
      <c r="J2653" s="1" t="s">
        <v>7353</v>
      </c>
      <c r="K2653" s="1">
        <v>0.4</v>
      </c>
      <c r="L2653" s="1" t="s">
        <v>7354</v>
      </c>
      <c r="M2653" s="1">
        <v>3.7600000000000001E-2</v>
      </c>
      <c r="N2653" s="1" t="s">
        <v>7355</v>
      </c>
      <c r="O2653" s="1" t="s">
        <v>7356</v>
      </c>
      <c r="P2653" s="1">
        <v>1</v>
      </c>
      <c r="Q2653" s="1">
        <v>0</v>
      </c>
      <c r="R2653" s="1">
        <v>3.7600000000000001E-2</v>
      </c>
      <c r="S2653" s="38">
        <v>43678</v>
      </c>
      <c r="T2653" s="1">
        <v>0.69</v>
      </c>
      <c r="U2653" s="1" t="s">
        <v>7357</v>
      </c>
      <c r="V2653" s="1">
        <v>2.5999999999999999E-2</v>
      </c>
      <c r="W2653" s="1" t="s">
        <v>7358</v>
      </c>
      <c r="X2653" s="1" t="b">
        <v>0</v>
      </c>
      <c r="Y2653" s="1" t="b">
        <v>0</v>
      </c>
    </row>
    <row r="2654" spans="1:25" x14ac:dyDescent="0.25">
      <c r="A2654" s="1" t="s">
        <v>7551</v>
      </c>
      <c r="B2654" s="1" t="s">
        <v>7552</v>
      </c>
      <c r="C2654" s="1" t="str">
        <f>VLOOKUP(B2654,店铺SKU信息!E:F,2,0)</f>
        <v>AGCY6715-Black-S</v>
      </c>
      <c r="D2654" s="1" t="s">
        <v>7553</v>
      </c>
      <c r="E2654" s="1" t="s">
        <v>8799</v>
      </c>
      <c r="F2654" s="1" t="s">
        <v>7352</v>
      </c>
      <c r="G2654" s="1">
        <v>11.85</v>
      </c>
      <c r="H2654" s="1">
        <v>10</v>
      </c>
      <c r="I2654" s="1">
        <v>1.5</v>
      </c>
      <c r="J2654" s="1" t="s">
        <v>7353</v>
      </c>
      <c r="K2654" s="1">
        <v>0.57999999999999996</v>
      </c>
      <c r="L2654" s="1" t="s">
        <v>7354</v>
      </c>
      <c r="M2654" s="1">
        <v>0.1028</v>
      </c>
      <c r="N2654" s="1" t="s">
        <v>7355</v>
      </c>
      <c r="O2654" s="1" t="s">
        <v>7356</v>
      </c>
      <c r="P2654" s="1">
        <v>0.45</v>
      </c>
      <c r="Q2654" s="1">
        <v>0</v>
      </c>
      <c r="R2654" s="1">
        <v>4.6399999999999997E-2</v>
      </c>
      <c r="S2654" s="38">
        <v>43678</v>
      </c>
      <c r="T2654" s="1">
        <v>0.69</v>
      </c>
      <c r="U2654" s="1" t="s">
        <v>7357</v>
      </c>
      <c r="V2654" s="1">
        <v>3.2000000000000001E-2</v>
      </c>
      <c r="W2654" s="1" t="s">
        <v>7358</v>
      </c>
      <c r="X2654" s="1" t="b">
        <v>0</v>
      </c>
      <c r="Y2654" s="1" t="b">
        <v>0</v>
      </c>
    </row>
    <row r="2655" spans="1:25" x14ac:dyDescent="0.25">
      <c r="A2655" s="1" t="s">
        <v>8155</v>
      </c>
      <c r="B2655" s="1" t="s">
        <v>8156</v>
      </c>
      <c r="C2655" s="1" t="str">
        <f>VLOOKUP(B2655,店铺SKU信息!E:F,2,0)</f>
        <v>AGM42644-White Stripe-XL</v>
      </c>
      <c r="D2655" s="1" t="s">
        <v>8157</v>
      </c>
      <c r="E2655" s="1" t="s">
        <v>8799</v>
      </c>
      <c r="F2655" s="1" t="s">
        <v>7352</v>
      </c>
      <c r="G2655" s="1">
        <v>12.7</v>
      </c>
      <c r="H2655" s="1">
        <v>9.9</v>
      </c>
      <c r="I2655" s="1">
        <v>0.8</v>
      </c>
      <c r="J2655" s="1" t="s">
        <v>7353</v>
      </c>
      <c r="K2655" s="1">
        <v>0.65</v>
      </c>
      <c r="L2655" s="1" t="s">
        <v>7354</v>
      </c>
      <c r="M2655" s="1">
        <v>5.8200000000000002E-2</v>
      </c>
      <c r="N2655" s="1" t="s">
        <v>7355</v>
      </c>
      <c r="O2655" s="1" t="s">
        <v>7356</v>
      </c>
      <c r="P2655" s="1">
        <v>0.77</v>
      </c>
      <c r="Q2655" s="1">
        <v>0</v>
      </c>
      <c r="R2655" s="1">
        <v>4.5100000000000001E-2</v>
      </c>
      <c r="S2655" s="38">
        <v>43678</v>
      </c>
      <c r="T2655" s="1">
        <v>0.69</v>
      </c>
      <c r="U2655" s="1" t="s">
        <v>7357</v>
      </c>
      <c r="V2655" s="1">
        <v>3.1099999999999999E-2</v>
      </c>
      <c r="W2655" s="1" t="s">
        <v>7358</v>
      </c>
      <c r="X2655" s="1" t="b">
        <v>0</v>
      </c>
      <c r="Y2655" s="1" t="b">
        <v>0</v>
      </c>
    </row>
    <row r="2656" spans="1:25" x14ac:dyDescent="0.25">
      <c r="A2656" s="1" t="s">
        <v>7474</v>
      </c>
      <c r="B2656" s="1" t="s">
        <v>7475</v>
      </c>
      <c r="C2656" s="1" t="str">
        <f>VLOOKUP(B2656,店铺SKU信息!E:F,2,0)</f>
        <v>AGM42644-Black Stripe-XL</v>
      </c>
      <c r="D2656" s="1" t="s">
        <v>3346</v>
      </c>
      <c r="E2656" s="1" t="s">
        <v>8799</v>
      </c>
      <c r="F2656" s="1" t="s">
        <v>7352</v>
      </c>
      <c r="G2656" s="1">
        <v>12.7</v>
      </c>
      <c r="H2656" s="1">
        <v>9.9</v>
      </c>
      <c r="I2656" s="1">
        <v>0.8</v>
      </c>
      <c r="J2656" s="1" t="s">
        <v>7353</v>
      </c>
      <c r="K2656" s="1">
        <v>0.65</v>
      </c>
      <c r="L2656" s="1" t="s">
        <v>7354</v>
      </c>
      <c r="M2656" s="1">
        <v>5.8099999999999999E-2</v>
      </c>
      <c r="N2656" s="1" t="s">
        <v>7355</v>
      </c>
      <c r="O2656" s="1" t="s">
        <v>7356</v>
      </c>
      <c r="P2656" s="1">
        <v>1.61</v>
      </c>
      <c r="Q2656" s="1">
        <v>0</v>
      </c>
      <c r="R2656" s="1">
        <v>9.3700000000000006E-2</v>
      </c>
      <c r="S2656" s="38">
        <v>43678</v>
      </c>
      <c r="T2656" s="1">
        <v>0.69</v>
      </c>
      <c r="U2656" s="1" t="s">
        <v>7357</v>
      </c>
      <c r="V2656" s="1">
        <v>6.4699999999999994E-2</v>
      </c>
      <c r="W2656" s="1" t="s">
        <v>7358</v>
      </c>
      <c r="X2656" s="1" t="b">
        <v>0</v>
      </c>
      <c r="Y2656" s="1" t="b">
        <v>0</v>
      </c>
    </row>
  </sheetData>
  <phoneticPr fontId="10" type="noConversion"/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5"/>
  <sheetViews>
    <sheetView topLeftCell="E1" workbookViewId="0">
      <selection activeCell="M1" sqref="M1"/>
    </sheetView>
  </sheetViews>
  <sheetFormatPr defaultColWidth="9" defaultRowHeight="14.4" x14ac:dyDescent="0.25"/>
  <cols>
    <col min="1" max="2" width="12.77734375" style="20" customWidth="1"/>
    <col min="3" max="3" width="13.88671875" style="20" customWidth="1"/>
    <col min="4" max="4" width="8.88671875" style="20" customWidth="1"/>
    <col min="5" max="5" width="15.5546875" style="20" customWidth="1"/>
    <col min="6" max="6" width="15.21875" style="20" customWidth="1"/>
    <col min="7" max="7" width="37.6640625" style="20" customWidth="1"/>
    <col min="8" max="8" width="15.21875" style="20" customWidth="1"/>
    <col min="9" max="9" width="11.6640625" style="20" customWidth="1"/>
    <col min="10" max="10" width="6.21875" style="20" customWidth="1"/>
    <col min="11" max="11" width="20.33203125" style="20" customWidth="1"/>
    <col min="12" max="12" width="18.5546875" style="20" customWidth="1"/>
    <col min="13" max="13" width="9" style="20" customWidth="1"/>
    <col min="14" max="14" width="16.6640625" style="20" customWidth="1"/>
    <col min="15" max="15" width="35.21875" style="20" customWidth="1"/>
    <col min="16" max="16" width="37.88671875" style="20" customWidth="1"/>
    <col min="17" max="17" width="20.5546875" style="20" customWidth="1"/>
    <col min="18" max="18" width="19.109375" style="20" customWidth="1"/>
    <col min="19" max="19" width="21" style="20" customWidth="1"/>
    <col min="20" max="20" width="28.109375" style="20" customWidth="1"/>
    <col min="21" max="21" width="23.6640625" style="20" customWidth="1"/>
    <col min="22" max="22" width="25.6640625" style="20" customWidth="1"/>
    <col min="23" max="23" width="21.21875" style="20" customWidth="1"/>
    <col min="24" max="16384" width="9" style="20"/>
  </cols>
  <sheetData>
    <row r="1" spans="1:23" x14ac:dyDescent="0.25">
      <c r="A1" s="20" t="s">
        <v>8800</v>
      </c>
      <c r="B1" s="20" t="s">
        <v>8801</v>
      </c>
      <c r="C1" s="20" t="s">
        <v>8802</v>
      </c>
      <c r="D1" s="20" t="s">
        <v>8803</v>
      </c>
      <c r="E1" s="20" t="s">
        <v>8804</v>
      </c>
      <c r="F1" s="20" t="s">
        <v>8805</v>
      </c>
      <c r="G1" s="20" t="s">
        <v>8806</v>
      </c>
      <c r="H1" s="20" t="s">
        <v>8807</v>
      </c>
      <c r="I1" s="20" t="s">
        <v>8808</v>
      </c>
      <c r="J1" s="20" t="s">
        <v>8809</v>
      </c>
      <c r="K1" s="20" t="s">
        <v>8810</v>
      </c>
      <c r="L1" s="20" t="s">
        <v>8811</v>
      </c>
      <c r="M1" s="20" t="s">
        <v>10720</v>
      </c>
      <c r="N1" s="20" t="s">
        <v>8812</v>
      </c>
      <c r="O1" s="20" t="s">
        <v>8813</v>
      </c>
      <c r="P1" s="20" t="s">
        <v>8814</v>
      </c>
      <c r="Q1" s="20" t="s">
        <v>8815</v>
      </c>
      <c r="R1" s="20" t="s">
        <v>8816</v>
      </c>
      <c r="S1" s="20" t="s">
        <v>8817</v>
      </c>
      <c r="T1" s="20" t="s">
        <v>8818</v>
      </c>
      <c r="U1" s="20" t="s">
        <v>8819</v>
      </c>
      <c r="V1" s="20" t="s">
        <v>8820</v>
      </c>
      <c r="W1" s="20" t="s">
        <v>8821</v>
      </c>
    </row>
    <row r="2" spans="1:23" x14ac:dyDescent="0.25">
      <c r="A2" s="32">
        <v>43709</v>
      </c>
      <c r="B2" s="32">
        <v>43738</v>
      </c>
      <c r="C2" s="33" t="s">
        <v>8822</v>
      </c>
      <c r="D2" s="33" t="s">
        <v>7357</v>
      </c>
      <c r="E2" s="33" t="s">
        <v>8823</v>
      </c>
      <c r="F2" s="33" t="s">
        <v>8824</v>
      </c>
      <c r="G2" s="33" t="s">
        <v>1356</v>
      </c>
      <c r="H2" s="33" t="s">
        <v>7359</v>
      </c>
      <c r="I2" s="34">
        <v>973</v>
      </c>
      <c r="J2" s="34">
        <v>7</v>
      </c>
      <c r="K2" s="35">
        <v>7.1942446043165497E-3</v>
      </c>
      <c r="L2" s="36">
        <v>0.244285714285714</v>
      </c>
      <c r="M2" s="36">
        <v>1.71</v>
      </c>
      <c r="N2" s="36">
        <v>22.99</v>
      </c>
      <c r="O2" s="35">
        <v>7.43801652892562E-2</v>
      </c>
      <c r="P2" s="37">
        <v>13.4444444444444</v>
      </c>
      <c r="Q2" s="34">
        <v>1</v>
      </c>
      <c r="R2" s="34">
        <v>1</v>
      </c>
      <c r="S2" s="35">
        <v>0.14285714285714299</v>
      </c>
      <c r="T2" s="34">
        <v>0</v>
      </c>
      <c r="U2" s="34">
        <v>1</v>
      </c>
      <c r="V2" s="36">
        <v>0</v>
      </c>
      <c r="W2" s="36">
        <v>22.99</v>
      </c>
    </row>
    <row r="3" spans="1:23" x14ac:dyDescent="0.25">
      <c r="A3" s="32">
        <v>43709</v>
      </c>
      <c r="B3" s="32">
        <v>43738</v>
      </c>
      <c r="C3" s="33" t="s">
        <v>8822</v>
      </c>
      <c r="D3" s="33" t="s">
        <v>7357</v>
      </c>
      <c r="E3" s="33" t="s">
        <v>8823</v>
      </c>
      <c r="F3" s="33" t="s">
        <v>8824</v>
      </c>
      <c r="G3" s="33" t="s">
        <v>1364</v>
      </c>
      <c r="H3" s="33" t="s">
        <v>7375</v>
      </c>
      <c r="I3" s="34">
        <v>69624</v>
      </c>
      <c r="J3" s="34">
        <v>162</v>
      </c>
      <c r="K3" s="35">
        <v>2.3267838676318498E-3</v>
      </c>
      <c r="L3" s="36">
        <v>0.239320987654321</v>
      </c>
      <c r="M3" s="36">
        <v>38.770000000000003</v>
      </c>
      <c r="N3" s="36">
        <v>232.9</v>
      </c>
      <c r="O3" s="35">
        <v>0.166466294547016</v>
      </c>
      <c r="P3" s="37">
        <v>6.0072220789269997</v>
      </c>
      <c r="Q3" s="34">
        <v>10</v>
      </c>
      <c r="R3" s="34">
        <v>10</v>
      </c>
      <c r="S3" s="35">
        <v>6.1728395061728399E-2</v>
      </c>
      <c r="T3" s="34">
        <v>0</v>
      </c>
      <c r="U3" s="34">
        <v>10</v>
      </c>
      <c r="V3" s="36">
        <v>0</v>
      </c>
      <c r="W3" s="36">
        <v>232.9</v>
      </c>
    </row>
    <row r="4" spans="1:23" x14ac:dyDescent="0.25">
      <c r="A4" s="32">
        <v>43709</v>
      </c>
      <c r="B4" s="32">
        <v>43738</v>
      </c>
      <c r="C4" s="33" t="s">
        <v>8822</v>
      </c>
      <c r="D4" s="33" t="s">
        <v>7357</v>
      </c>
      <c r="E4" s="33" t="s">
        <v>8823</v>
      </c>
      <c r="F4" s="33" t="s">
        <v>8824</v>
      </c>
      <c r="G4" s="33" t="s">
        <v>1372</v>
      </c>
      <c r="H4" s="33" t="s">
        <v>7484</v>
      </c>
      <c r="I4" s="34">
        <v>6385</v>
      </c>
      <c r="J4" s="34">
        <v>41</v>
      </c>
      <c r="K4" s="35">
        <v>6.4212999216914602E-3</v>
      </c>
      <c r="L4" s="36">
        <v>0.276341463414634</v>
      </c>
      <c r="M4" s="36">
        <v>11.33</v>
      </c>
      <c r="N4" s="36">
        <v>68.97</v>
      </c>
      <c r="O4" s="35">
        <v>0.16427432216905899</v>
      </c>
      <c r="P4" s="37">
        <v>6.0873786407767003</v>
      </c>
      <c r="Q4" s="34">
        <v>3</v>
      </c>
      <c r="R4" s="34">
        <v>3</v>
      </c>
      <c r="S4" s="35">
        <v>7.3170731707317097E-2</v>
      </c>
      <c r="T4" s="34">
        <v>0</v>
      </c>
      <c r="U4" s="34">
        <v>3</v>
      </c>
      <c r="V4" s="36">
        <v>0</v>
      </c>
      <c r="W4" s="36">
        <v>68.97</v>
      </c>
    </row>
    <row r="5" spans="1:23" x14ac:dyDescent="0.25">
      <c r="A5" s="32">
        <v>43709</v>
      </c>
      <c r="B5" s="32">
        <v>43736</v>
      </c>
      <c r="C5" s="33" t="s">
        <v>8822</v>
      </c>
      <c r="D5" s="33" t="s">
        <v>7357</v>
      </c>
      <c r="E5" s="33" t="s">
        <v>8823</v>
      </c>
      <c r="F5" s="33" t="s">
        <v>8824</v>
      </c>
      <c r="G5" s="33" t="s">
        <v>1350</v>
      </c>
      <c r="H5" s="33" t="s">
        <v>7388</v>
      </c>
      <c r="I5" s="34">
        <v>2782</v>
      </c>
      <c r="J5" s="34">
        <v>36</v>
      </c>
      <c r="K5" s="35">
        <v>1.294033069734E-2</v>
      </c>
      <c r="L5" s="36">
        <v>0.25694444444444398</v>
      </c>
      <c r="M5" s="36">
        <v>9.25</v>
      </c>
      <c r="N5" s="36">
        <v>91.96</v>
      </c>
      <c r="O5" s="35">
        <v>0.100587211831231</v>
      </c>
      <c r="P5" s="37">
        <v>9.9416216216216196</v>
      </c>
      <c r="Q5" s="34">
        <v>4</v>
      </c>
      <c r="R5" s="34">
        <v>4</v>
      </c>
      <c r="S5" s="35">
        <v>0.11111111111111099</v>
      </c>
      <c r="T5" s="34">
        <v>1</v>
      </c>
      <c r="U5" s="34">
        <v>3</v>
      </c>
      <c r="V5" s="36">
        <v>22.99</v>
      </c>
      <c r="W5" s="36">
        <v>68.97</v>
      </c>
    </row>
    <row r="6" spans="1:23" x14ac:dyDescent="0.25">
      <c r="A6" s="32">
        <v>43709</v>
      </c>
      <c r="B6" s="32">
        <v>43738</v>
      </c>
      <c r="C6" s="33" t="s">
        <v>8822</v>
      </c>
      <c r="D6" s="33" t="s">
        <v>7357</v>
      </c>
      <c r="E6" s="33" t="s">
        <v>8823</v>
      </c>
      <c r="F6" s="33" t="s">
        <v>8824</v>
      </c>
      <c r="G6" s="33" t="s">
        <v>1358</v>
      </c>
      <c r="H6" s="33" t="s">
        <v>7454</v>
      </c>
      <c r="I6" s="34">
        <v>487</v>
      </c>
      <c r="J6" s="34">
        <v>5</v>
      </c>
      <c r="K6" s="35">
        <v>1.02669404517454E-2</v>
      </c>
      <c r="L6" s="36">
        <v>0.224</v>
      </c>
      <c r="M6" s="36">
        <v>1.1200000000000001</v>
      </c>
      <c r="N6" s="36">
        <v>0</v>
      </c>
      <c r="P6" s="37">
        <v>0</v>
      </c>
      <c r="Q6" s="34">
        <v>0</v>
      </c>
      <c r="R6" s="34">
        <v>0</v>
      </c>
      <c r="S6" s="35">
        <v>0</v>
      </c>
      <c r="T6" s="34">
        <v>0</v>
      </c>
      <c r="U6" s="34">
        <v>0</v>
      </c>
      <c r="V6" s="36">
        <v>0</v>
      </c>
      <c r="W6" s="36">
        <v>0</v>
      </c>
    </row>
    <row r="7" spans="1:23" x14ac:dyDescent="0.25">
      <c r="A7" s="32">
        <v>43709</v>
      </c>
      <c r="B7" s="32">
        <v>43738</v>
      </c>
      <c r="C7" s="33" t="s">
        <v>8822</v>
      </c>
      <c r="D7" s="33" t="s">
        <v>7357</v>
      </c>
      <c r="E7" s="33" t="s">
        <v>8823</v>
      </c>
      <c r="F7" s="33" t="s">
        <v>8824</v>
      </c>
      <c r="G7" s="33" t="s">
        <v>1366</v>
      </c>
      <c r="H7" s="33" t="s">
        <v>7416</v>
      </c>
      <c r="I7" s="34">
        <v>2506</v>
      </c>
      <c r="J7" s="34">
        <v>40</v>
      </c>
      <c r="K7" s="35">
        <v>1.5961691939345601E-2</v>
      </c>
      <c r="L7" s="36">
        <v>0.26350000000000001</v>
      </c>
      <c r="M7" s="36">
        <v>10.54</v>
      </c>
      <c r="N7" s="36">
        <v>0</v>
      </c>
      <c r="P7" s="37">
        <v>0</v>
      </c>
      <c r="Q7" s="34">
        <v>0</v>
      </c>
      <c r="R7" s="34">
        <v>0</v>
      </c>
      <c r="S7" s="35">
        <v>0</v>
      </c>
      <c r="T7" s="34">
        <v>0</v>
      </c>
      <c r="U7" s="34">
        <v>0</v>
      </c>
      <c r="V7" s="36">
        <v>0</v>
      </c>
      <c r="W7" s="36">
        <v>0</v>
      </c>
    </row>
    <row r="8" spans="1:23" x14ac:dyDescent="0.25">
      <c r="A8" s="32">
        <v>43709</v>
      </c>
      <c r="B8" s="32">
        <v>43738</v>
      </c>
      <c r="C8" s="33" t="s">
        <v>8822</v>
      </c>
      <c r="D8" s="33" t="s">
        <v>7357</v>
      </c>
      <c r="E8" s="33" t="s">
        <v>8823</v>
      </c>
      <c r="F8" s="33" t="s">
        <v>8824</v>
      </c>
      <c r="G8" s="33" t="s">
        <v>1352</v>
      </c>
      <c r="H8" s="33" t="s">
        <v>7370</v>
      </c>
      <c r="I8" s="34">
        <v>1018</v>
      </c>
      <c r="J8" s="34">
        <v>10</v>
      </c>
      <c r="K8" s="35">
        <v>9.8231827111984298E-3</v>
      </c>
      <c r="L8" s="36">
        <v>0.28799999999999998</v>
      </c>
      <c r="M8" s="36">
        <v>2.88</v>
      </c>
      <c r="N8" s="36">
        <v>22.99</v>
      </c>
      <c r="O8" s="35">
        <v>0.12527185732927401</v>
      </c>
      <c r="P8" s="37">
        <v>7.9826388888888902</v>
      </c>
      <c r="Q8" s="34">
        <v>1</v>
      </c>
      <c r="R8" s="34">
        <v>1</v>
      </c>
      <c r="S8" s="35">
        <v>0.1</v>
      </c>
      <c r="T8" s="34">
        <v>0</v>
      </c>
      <c r="U8" s="34">
        <v>1</v>
      </c>
      <c r="V8" s="36">
        <v>0</v>
      </c>
      <c r="W8" s="36">
        <v>22.99</v>
      </c>
    </row>
    <row r="9" spans="1:23" x14ac:dyDescent="0.25">
      <c r="A9" s="32">
        <v>43709</v>
      </c>
      <c r="B9" s="32">
        <v>43737</v>
      </c>
      <c r="C9" s="33" t="s">
        <v>8822</v>
      </c>
      <c r="D9" s="33" t="s">
        <v>7357</v>
      </c>
      <c r="E9" s="33" t="s">
        <v>8823</v>
      </c>
      <c r="F9" s="33" t="s">
        <v>8824</v>
      </c>
      <c r="G9" s="33" t="s">
        <v>1360</v>
      </c>
      <c r="H9" s="33" t="s">
        <v>7482</v>
      </c>
      <c r="I9" s="34">
        <v>284</v>
      </c>
      <c r="J9" s="34">
        <v>4</v>
      </c>
      <c r="K9" s="35">
        <v>1.4084507042253501E-2</v>
      </c>
      <c r="L9" s="36">
        <v>0.21249999999999999</v>
      </c>
      <c r="M9" s="36">
        <v>0.85</v>
      </c>
      <c r="N9" s="36">
        <v>0</v>
      </c>
      <c r="P9" s="37">
        <v>0</v>
      </c>
      <c r="Q9" s="34">
        <v>0</v>
      </c>
      <c r="R9" s="34">
        <v>0</v>
      </c>
      <c r="S9" s="35">
        <v>0</v>
      </c>
      <c r="T9" s="34">
        <v>0</v>
      </c>
      <c r="U9" s="34">
        <v>0</v>
      </c>
      <c r="V9" s="36">
        <v>0</v>
      </c>
      <c r="W9" s="36">
        <v>0</v>
      </c>
    </row>
    <row r="10" spans="1:23" x14ac:dyDescent="0.25">
      <c r="A10" s="32">
        <v>43709</v>
      </c>
      <c r="B10" s="32">
        <v>43738</v>
      </c>
      <c r="C10" s="33" t="s">
        <v>8822</v>
      </c>
      <c r="D10" s="33" t="s">
        <v>7357</v>
      </c>
      <c r="E10" s="33" t="s">
        <v>8823</v>
      </c>
      <c r="F10" s="33" t="s">
        <v>8824</v>
      </c>
      <c r="G10" s="33" t="s">
        <v>1368</v>
      </c>
      <c r="H10" s="33" t="s">
        <v>7502</v>
      </c>
      <c r="I10" s="34">
        <v>40652</v>
      </c>
      <c r="J10" s="34">
        <v>160</v>
      </c>
      <c r="K10" s="35">
        <v>3.9358457148479797E-3</v>
      </c>
      <c r="L10" s="36">
        <v>0.22343750000000001</v>
      </c>
      <c r="M10" s="36">
        <v>35.75</v>
      </c>
      <c r="N10" s="36">
        <v>206.91</v>
      </c>
      <c r="O10" s="35">
        <v>0.17278043593833101</v>
      </c>
      <c r="P10" s="37">
        <v>5.7876923076923097</v>
      </c>
      <c r="Q10" s="34">
        <v>9</v>
      </c>
      <c r="R10" s="34">
        <v>9</v>
      </c>
      <c r="S10" s="35">
        <v>5.6250000000000001E-2</v>
      </c>
      <c r="T10" s="34">
        <v>1</v>
      </c>
      <c r="U10" s="34">
        <v>8</v>
      </c>
      <c r="V10" s="36">
        <v>22.99</v>
      </c>
      <c r="W10" s="36">
        <v>183.92</v>
      </c>
    </row>
    <row r="11" spans="1:23" x14ac:dyDescent="0.25">
      <c r="A11" s="32">
        <v>43709</v>
      </c>
      <c r="B11" s="32">
        <v>43738</v>
      </c>
      <c r="C11" s="33" t="s">
        <v>8822</v>
      </c>
      <c r="D11" s="33" t="s">
        <v>7357</v>
      </c>
      <c r="E11" s="33" t="s">
        <v>8823</v>
      </c>
      <c r="F11" s="33" t="s">
        <v>8824</v>
      </c>
      <c r="G11" s="33" t="s">
        <v>1354</v>
      </c>
      <c r="H11" s="33" t="s">
        <v>7349</v>
      </c>
      <c r="I11" s="34">
        <v>7268</v>
      </c>
      <c r="J11" s="34">
        <v>103</v>
      </c>
      <c r="K11" s="35">
        <v>1.41717116125482E-2</v>
      </c>
      <c r="L11" s="36">
        <v>0.274271844660194</v>
      </c>
      <c r="M11" s="36">
        <v>28.25</v>
      </c>
      <c r="N11" s="36">
        <v>235.9</v>
      </c>
      <c r="O11" s="35">
        <v>0.119754133107249</v>
      </c>
      <c r="P11" s="37">
        <v>8.3504424778761006</v>
      </c>
      <c r="Q11" s="34">
        <v>10</v>
      </c>
      <c r="R11" s="34">
        <v>10</v>
      </c>
      <c r="S11" s="35">
        <v>9.7087378640776698E-2</v>
      </c>
      <c r="T11" s="34">
        <v>1</v>
      </c>
      <c r="U11" s="34">
        <v>9</v>
      </c>
      <c r="V11" s="36">
        <v>22.99</v>
      </c>
      <c r="W11" s="36">
        <v>212.91</v>
      </c>
    </row>
    <row r="12" spans="1:23" x14ac:dyDescent="0.25">
      <c r="A12" s="32">
        <v>43709</v>
      </c>
      <c r="B12" s="32">
        <v>43738</v>
      </c>
      <c r="C12" s="33" t="s">
        <v>8822</v>
      </c>
      <c r="D12" s="33" t="s">
        <v>7357</v>
      </c>
      <c r="E12" s="33" t="s">
        <v>8823</v>
      </c>
      <c r="F12" s="33" t="s">
        <v>8824</v>
      </c>
      <c r="G12" s="33" t="s">
        <v>1362</v>
      </c>
      <c r="H12" s="33" t="s">
        <v>7448</v>
      </c>
      <c r="I12" s="34">
        <v>1517</v>
      </c>
      <c r="J12" s="34">
        <v>36</v>
      </c>
      <c r="K12" s="35">
        <v>2.3731048121291998E-2</v>
      </c>
      <c r="L12" s="36">
        <v>0.27500000000000002</v>
      </c>
      <c r="M12" s="36">
        <v>9.9</v>
      </c>
      <c r="N12" s="36">
        <v>68.97</v>
      </c>
      <c r="O12" s="35">
        <v>0.143540669856459</v>
      </c>
      <c r="P12" s="37">
        <v>6.9666666666666703</v>
      </c>
      <c r="Q12" s="34">
        <v>3</v>
      </c>
      <c r="R12" s="34">
        <v>3</v>
      </c>
      <c r="S12" s="35">
        <v>8.3333333333333301E-2</v>
      </c>
      <c r="T12" s="34">
        <v>0</v>
      </c>
      <c r="U12" s="34">
        <v>3</v>
      </c>
      <c r="V12" s="36">
        <v>0</v>
      </c>
      <c r="W12" s="36">
        <v>68.97</v>
      </c>
    </row>
    <row r="13" spans="1:23" x14ac:dyDescent="0.25">
      <c r="A13" s="32">
        <v>43709</v>
      </c>
      <c r="B13" s="32">
        <v>43738</v>
      </c>
      <c r="C13" s="33" t="s">
        <v>8822</v>
      </c>
      <c r="D13" s="33" t="s">
        <v>7357</v>
      </c>
      <c r="E13" s="33" t="s">
        <v>8823</v>
      </c>
      <c r="F13" s="33" t="s">
        <v>8824</v>
      </c>
      <c r="G13" s="33" t="s">
        <v>1370</v>
      </c>
      <c r="H13" s="33" t="s">
        <v>7380</v>
      </c>
      <c r="I13" s="34">
        <v>16936</v>
      </c>
      <c r="J13" s="34">
        <v>182</v>
      </c>
      <c r="K13" s="35">
        <v>1.0746339159187501E-2</v>
      </c>
      <c r="L13" s="36">
        <v>0.253846153846154</v>
      </c>
      <c r="M13" s="36">
        <v>46.2</v>
      </c>
      <c r="N13" s="36">
        <v>341.85</v>
      </c>
      <c r="O13" s="35">
        <v>0.13514699429574401</v>
      </c>
      <c r="P13" s="37">
        <v>7.3993506493506498</v>
      </c>
      <c r="Q13" s="34">
        <v>15</v>
      </c>
      <c r="R13" s="34">
        <v>15</v>
      </c>
      <c r="S13" s="35">
        <v>8.2417582417582402E-2</v>
      </c>
      <c r="T13" s="34">
        <v>0</v>
      </c>
      <c r="U13" s="34">
        <v>15</v>
      </c>
      <c r="V13" s="36">
        <v>0</v>
      </c>
      <c r="W13" s="36">
        <v>341.85</v>
      </c>
    </row>
    <row r="14" spans="1:23" x14ac:dyDescent="0.25">
      <c r="A14" s="32">
        <v>43709</v>
      </c>
      <c r="B14" s="32">
        <v>43711</v>
      </c>
      <c r="C14" s="33" t="s">
        <v>8822</v>
      </c>
      <c r="D14" s="33" t="s">
        <v>7357</v>
      </c>
      <c r="E14" s="33" t="s">
        <v>8823</v>
      </c>
      <c r="F14" s="33" t="s">
        <v>8825</v>
      </c>
      <c r="G14" s="33" t="s">
        <v>398</v>
      </c>
      <c r="H14" s="33" t="s">
        <v>7480</v>
      </c>
      <c r="I14" s="34">
        <v>175</v>
      </c>
      <c r="J14" s="34">
        <v>3</v>
      </c>
      <c r="K14" s="35">
        <v>1.7142857142857099E-2</v>
      </c>
      <c r="L14" s="36">
        <v>0.25333333333333302</v>
      </c>
      <c r="M14" s="36">
        <v>0.76</v>
      </c>
      <c r="N14" s="36">
        <v>0</v>
      </c>
      <c r="P14" s="37">
        <v>0</v>
      </c>
      <c r="Q14" s="34">
        <v>0</v>
      </c>
      <c r="R14" s="34">
        <v>0</v>
      </c>
      <c r="S14" s="35">
        <v>0</v>
      </c>
      <c r="T14" s="34">
        <v>0</v>
      </c>
      <c r="U14" s="34">
        <v>0</v>
      </c>
      <c r="V14" s="36">
        <v>0</v>
      </c>
      <c r="W14" s="36">
        <v>0</v>
      </c>
    </row>
    <row r="15" spans="1:23" x14ac:dyDescent="0.25">
      <c r="A15" s="32">
        <v>43709</v>
      </c>
      <c r="B15" s="32">
        <v>43711</v>
      </c>
      <c r="C15" s="33" t="s">
        <v>8822</v>
      </c>
      <c r="D15" s="33" t="s">
        <v>7357</v>
      </c>
      <c r="E15" s="33" t="s">
        <v>8823</v>
      </c>
      <c r="F15" s="33" t="s">
        <v>8825</v>
      </c>
      <c r="G15" s="33" t="s">
        <v>406</v>
      </c>
      <c r="H15" s="33" t="s">
        <v>8010</v>
      </c>
      <c r="I15" s="34">
        <v>302</v>
      </c>
      <c r="J15" s="34">
        <v>2</v>
      </c>
      <c r="K15" s="35">
        <v>6.6225165562913899E-3</v>
      </c>
      <c r="L15" s="36">
        <v>0.28000000000000003</v>
      </c>
      <c r="M15" s="36">
        <v>0.56000000000000005</v>
      </c>
      <c r="N15" s="36">
        <v>0</v>
      </c>
      <c r="P15" s="37">
        <v>0</v>
      </c>
      <c r="Q15" s="34">
        <v>0</v>
      </c>
      <c r="R15" s="34">
        <v>0</v>
      </c>
      <c r="S15" s="35">
        <v>0</v>
      </c>
      <c r="T15" s="34">
        <v>0</v>
      </c>
      <c r="U15" s="34">
        <v>0</v>
      </c>
      <c r="V15" s="36">
        <v>0</v>
      </c>
      <c r="W15" s="36">
        <v>0</v>
      </c>
    </row>
    <row r="16" spans="1:23" x14ac:dyDescent="0.25">
      <c r="A16" s="32">
        <v>43709</v>
      </c>
      <c r="B16" s="32">
        <v>43711</v>
      </c>
      <c r="C16" s="33" t="s">
        <v>8822</v>
      </c>
      <c r="D16" s="33" t="s">
        <v>7357</v>
      </c>
      <c r="E16" s="33" t="s">
        <v>8823</v>
      </c>
      <c r="F16" s="33" t="s">
        <v>8825</v>
      </c>
      <c r="G16" s="33" t="s">
        <v>392</v>
      </c>
      <c r="H16" s="33" t="s">
        <v>7438</v>
      </c>
      <c r="I16" s="34">
        <v>275</v>
      </c>
      <c r="J16" s="34">
        <v>1</v>
      </c>
      <c r="K16" s="35">
        <v>3.6363636363636398E-3</v>
      </c>
      <c r="L16" s="36">
        <v>0.17</v>
      </c>
      <c r="M16" s="36">
        <v>0.17</v>
      </c>
      <c r="N16" s="36">
        <v>0</v>
      </c>
      <c r="P16" s="37">
        <v>0</v>
      </c>
      <c r="Q16" s="34">
        <v>0</v>
      </c>
      <c r="R16" s="34">
        <v>0</v>
      </c>
      <c r="S16" s="35">
        <v>0</v>
      </c>
      <c r="T16" s="34">
        <v>0</v>
      </c>
      <c r="U16" s="34">
        <v>0</v>
      </c>
      <c r="V16" s="36">
        <v>0</v>
      </c>
      <c r="W16" s="36">
        <v>0</v>
      </c>
    </row>
    <row r="17" spans="1:23" x14ac:dyDescent="0.25">
      <c r="A17" s="32">
        <v>43709</v>
      </c>
      <c r="B17" s="32">
        <v>43711</v>
      </c>
      <c r="C17" s="33" t="s">
        <v>8822</v>
      </c>
      <c r="D17" s="33" t="s">
        <v>7357</v>
      </c>
      <c r="E17" s="33" t="s">
        <v>8823</v>
      </c>
      <c r="F17" s="33" t="s">
        <v>8825</v>
      </c>
      <c r="G17" s="33" t="s">
        <v>400</v>
      </c>
      <c r="H17" s="33" t="s">
        <v>7964</v>
      </c>
      <c r="I17" s="34">
        <v>55</v>
      </c>
      <c r="J17" s="34">
        <v>1</v>
      </c>
      <c r="K17" s="35">
        <v>1.8181818181818198E-2</v>
      </c>
      <c r="L17" s="36">
        <v>0.28000000000000003</v>
      </c>
      <c r="M17" s="36">
        <v>0.28000000000000003</v>
      </c>
      <c r="N17" s="36">
        <v>0</v>
      </c>
      <c r="P17" s="37">
        <v>0</v>
      </c>
      <c r="Q17" s="34">
        <v>0</v>
      </c>
      <c r="R17" s="34">
        <v>0</v>
      </c>
      <c r="S17" s="35">
        <v>0</v>
      </c>
      <c r="T17" s="34">
        <v>0</v>
      </c>
      <c r="U17" s="34">
        <v>0</v>
      </c>
      <c r="V17" s="36">
        <v>0</v>
      </c>
      <c r="W17" s="36">
        <v>0</v>
      </c>
    </row>
    <row r="18" spans="1:23" x14ac:dyDescent="0.25">
      <c r="A18" s="32">
        <v>43709</v>
      </c>
      <c r="B18" s="32">
        <v>43711</v>
      </c>
      <c r="C18" s="33" t="s">
        <v>8822</v>
      </c>
      <c r="D18" s="33" t="s">
        <v>7357</v>
      </c>
      <c r="E18" s="33" t="s">
        <v>8823</v>
      </c>
      <c r="F18" s="33" t="s">
        <v>8825</v>
      </c>
      <c r="G18" s="33" t="s">
        <v>394</v>
      </c>
      <c r="H18" s="33" t="s">
        <v>7399</v>
      </c>
      <c r="I18" s="34">
        <v>116</v>
      </c>
      <c r="J18" s="34">
        <v>0</v>
      </c>
      <c r="K18" s="35">
        <v>0</v>
      </c>
      <c r="M18" s="36">
        <v>0</v>
      </c>
      <c r="N18" s="36">
        <v>0</v>
      </c>
      <c r="Q18" s="34">
        <v>0</v>
      </c>
      <c r="R18" s="34">
        <v>0</v>
      </c>
      <c r="T18" s="34">
        <v>0</v>
      </c>
      <c r="U18" s="34">
        <v>0</v>
      </c>
      <c r="V18" s="36">
        <v>0</v>
      </c>
      <c r="W18" s="36">
        <v>0</v>
      </c>
    </row>
    <row r="19" spans="1:23" x14ac:dyDescent="0.25">
      <c r="A19" s="32">
        <v>43709</v>
      </c>
      <c r="B19" s="32">
        <v>43711</v>
      </c>
      <c r="C19" s="33" t="s">
        <v>8822</v>
      </c>
      <c r="D19" s="33" t="s">
        <v>7357</v>
      </c>
      <c r="E19" s="33" t="s">
        <v>8823</v>
      </c>
      <c r="F19" s="33" t="s">
        <v>8825</v>
      </c>
      <c r="G19" s="33" t="s">
        <v>402</v>
      </c>
      <c r="H19" s="33" t="s">
        <v>7931</v>
      </c>
      <c r="I19" s="34">
        <v>21</v>
      </c>
      <c r="J19" s="34">
        <v>0</v>
      </c>
      <c r="K19" s="35">
        <v>0</v>
      </c>
      <c r="M19" s="36">
        <v>0</v>
      </c>
      <c r="N19" s="36">
        <v>0</v>
      </c>
      <c r="Q19" s="34">
        <v>0</v>
      </c>
      <c r="R19" s="34">
        <v>0</v>
      </c>
      <c r="T19" s="34">
        <v>0</v>
      </c>
      <c r="U19" s="34">
        <v>0</v>
      </c>
      <c r="V19" s="36">
        <v>0</v>
      </c>
      <c r="W19" s="36">
        <v>0</v>
      </c>
    </row>
    <row r="20" spans="1:23" x14ac:dyDescent="0.25">
      <c r="A20" s="32">
        <v>43709</v>
      </c>
      <c r="B20" s="32">
        <v>43719</v>
      </c>
      <c r="C20" s="33" t="s">
        <v>8822</v>
      </c>
      <c r="D20" s="33" t="s">
        <v>7357</v>
      </c>
      <c r="E20" s="33" t="s">
        <v>8823</v>
      </c>
      <c r="F20" s="33" t="s">
        <v>8825</v>
      </c>
      <c r="G20" s="33" t="s">
        <v>396</v>
      </c>
      <c r="H20" s="33" t="s">
        <v>7426</v>
      </c>
      <c r="I20" s="34">
        <v>6547</v>
      </c>
      <c r="J20" s="34">
        <v>31</v>
      </c>
      <c r="K20" s="35">
        <v>4.7349931266228804E-3</v>
      </c>
      <c r="L20" s="36">
        <v>0.260645161290323</v>
      </c>
      <c r="M20" s="36">
        <v>8.08</v>
      </c>
      <c r="N20" s="36">
        <v>0</v>
      </c>
      <c r="P20" s="37">
        <v>0</v>
      </c>
      <c r="Q20" s="34">
        <v>0</v>
      </c>
      <c r="R20" s="34">
        <v>0</v>
      </c>
      <c r="S20" s="35">
        <v>0</v>
      </c>
      <c r="T20" s="34">
        <v>0</v>
      </c>
      <c r="U20" s="34">
        <v>0</v>
      </c>
      <c r="V20" s="36">
        <v>0</v>
      </c>
      <c r="W20" s="36">
        <v>0</v>
      </c>
    </row>
    <row r="21" spans="1:23" x14ac:dyDescent="0.25">
      <c r="A21" s="32">
        <v>43709</v>
      </c>
      <c r="B21" s="32">
        <v>43711</v>
      </c>
      <c r="C21" s="33" t="s">
        <v>8822</v>
      </c>
      <c r="D21" s="33" t="s">
        <v>7357</v>
      </c>
      <c r="E21" s="33" t="s">
        <v>8823</v>
      </c>
      <c r="F21" s="33" t="s">
        <v>8825</v>
      </c>
      <c r="G21" s="33" t="s">
        <v>404</v>
      </c>
      <c r="H21" s="33" t="s">
        <v>7921</v>
      </c>
      <c r="I21" s="34">
        <v>48</v>
      </c>
      <c r="J21" s="34">
        <v>0</v>
      </c>
      <c r="K21" s="35">
        <v>0</v>
      </c>
      <c r="M21" s="36">
        <v>0</v>
      </c>
      <c r="N21" s="36">
        <v>0</v>
      </c>
      <c r="Q21" s="34">
        <v>0</v>
      </c>
      <c r="R21" s="34">
        <v>0</v>
      </c>
      <c r="T21" s="34">
        <v>0</v>
      </c>
      <c r="U21" s="34">
        <v>0</v>
      </c>
      <c r="V21" s="36">
        <v>0</v>
      </c>
      <c r="W21" s="36">
        <v>0</v>
      </c>
    </row>
    <row r="22" spans="1:23" x14ac:dyDescent="0.25">
      <c r="A22" s="32">
        <v>43709</v>
      </c>
      <c r="B22" s="32">
        <v>43738</v>
      </c>
      <c r="C22" s="33" t="s">
        <v>8826</v>
      </c>
      <c r="D22" s="33" t="s">
        <v>7357</v>
      </c>
      <c r="E22" s="33" t="s">
        <v>8827</v>
      </c>
      <c r="F22" s="33" t="s">
        <v>8828</v>
      </c>
      <c r="G22" s="33" t="s">
        <v>1100</v>
      </c>
      <c r="H22" s="33" t="s">
        <v>7667</v>
      </c>
      <c r="I22" s="34">
        <v>193</v>
      </c>
      <c r="J22" s="34">
        <v>1</v>
      </c>
      <c r="K22" s="35">
        <v>5.1813471502590702E-3</v>
      </c>
      <c r="L22" s="36">
        <v>0.27</v>
      </c>
      <c r="M22" s="36">
        <v>0.27</v>
      </c>
      <c r="N22" s="36">
        <v>0</v>
      </c>
      <c r="P22" s="37">
        <v>0</v>
      </c>
      <c r="Q22" s="34">
        <v>0</v>
      </c>
      <c r="R22" s="34">
        <v>0</v>
      </c>
      <c r="S22" s="35">
        <v>0</v>
      </c>
      <c r="T22" s="34">
        <v>0</v>
      </c>
      <c r="U22" s="34">
        <v>0</v>
      </c>
      <c r="V22" s="36">
        <v>0</v>
      </c>
      <c r="W22" s="36">
        <v>0</v>
      </c>
    </row>
    <row r="23" spans="1:23" x14ac:dyDescent="0.25">
      <c r="A23" s="32">
        <v>43709</v>
      </c>
      <c r="B23" s="32">
        <v>43738</v>
      </c>
      <c r="C23" s="33" t="s">
        <v>8826</v>
      </c>
      <c r="D23" s="33" t="s">
        <v>7357</v>
      </c>
      <c r="E23" s="33" t="s">
        <v>8827</v>
      </c>
      <c r="F23" s="33" t="s">
        <v>8828</v>
      </c>
      <c r="G23" s="33" t="s">
        <v>1108</v>
      </c>
      <c r="H23" s="33" t="s">
        <v>7682</v>
      </c>
      <c r="I23" s="34">
        <v>444</v>
      </c>
      <c r="J23" s="34">
        <v>3</v>
      </c>
      <c r="K23" s="35">
        <v>6.7567567567567597E-3</v>
      </c>
      <c r="L23" s="36">
        <v>0.19666666666666699</v>
      </c>
      <c r="M23" s="36">
        <v>0.59</v>
      </c>
      <c r="N23" s="36">
        <v>0</v>
      </c>
      <c r="P23" s="37">
        <v>0</v>
      </c>
      <c r="Q23" s="34">
        <v>0</v>
      </c>
      <c r="R23" s="34">
        <v>0</v>
      </c>
      <c r="S23" s="35">
        <v>0</v>
      </c>
      <c r="T23" s="34">
        <v>0</v>
      </c>
      <c r="U23" s="34">
        <v>0</v>
      </c>
      <c r="V23" s="36">
        <v>0</v>
      </c>
      <c r="W23" s="36">
        <v>0</v>
      </c>
    </row>
    <row r="24" spans="1:23" x14ac:dyDescent="0.25">
      <c r="A24" s="32">
        <v>43709</v>
      </c>
      <c r="B24" s="32">
        <v>43737</v>
      </c>
      <c r="C24" s="33" t="s">
        <v>8826</v>
      </c>
      <c r="D24" s="33" t="s">
        <v>7357</v>
      </c>
      <c r="E24" s="33" t="s">
        <v>8827</v>
      </c>
      <c r="F24" s="33" t="s">
        <v>8828</v>
      </c>
      <c r="G24" s="33" t="s">
        <v>1094</v>
      </c>
      <c r="H24" s="33" t="s">
        <v>7880</v>
      </c>
      <c r="I24" s="34">
        <v>139</v>
      </c>
      <c r="J24" s="34">
        <v>2</v>
      </c>
      <c r="K24" s="35">
        <v>1.4388489208633099E-2</v>
      </c>
      <c r="L24" s="36">
        <v>0.41499999999999998</v>
      </c>
      <c r="M24" s="36">
        <v>0.83</v>
      </c>
      <c r="N24" s="36">
        <v>0</v>
      </c>
      <c r="P24" s="37">
        <v>0</v>
      </c>
      <c r="Q24" s="34">
        <v>0</v>
      </c>
      <c r="R24" s="34">
        <v>0</v>
      </c>
      <c r="S24" s="35">
        <v>0</v>
      </c>
      <c r="T24" s="34">
        <v>0</v>
      </c>
      <c r="U24" s="34">
        <v>0</v>
      </c>
      <c r="V24" s="36">
        <v>0</v>
      </c>
      <c r="W24" s="36">
        <v>0</v>
      </c>
    </row>
    <row r="25" spans="1:23" x14ac:dyDescent="0.25">
      <c r="A25" s="32">
        <v>43709</v>
      </c>
      <c r="B25" s="32">
        <v>43737</v>
      </c>
      <c r="C25" s="33" t="s">
        <v>8826</v>
      </c>
      <c r="D25" s="33" t="s">
        <v>7357</v>
      </c>
      <c r="E25" s="33" t="s">
        <v>8827</v>
      </c>
      <c r="F25" s="33" t="s">
        <v>8828</v>
      </c>
      <c r="G25" s="33" t="s">
        <v>1102</v>
      </c>
      <c r="H25" s="33" t="s">
        <v>7725</v>
      </c>
      <c r="I25" s="34">
        <v>41</v>
      </c>
      <c r="J25" s="34">
        <v>0</v>
      </c>
      <c r="K25" s="35">
        <v>0</v>
      </c>
      <c r="M25" s="36">
        <v>0</v>
      </c>
      <c r="N25" s="36">
        <v>0</v>
      </c>
      <c r="Q25" s="34">
        <v>0</v>
      </c>
      <c r="R25" s="34">
        <v>0</v>
      </c>
      <c r="T25" s="34">
        <v>0</v>
      </c>
      <c r="U25" s="34">
        <v>0</v>
      </c>
      <c r="V25" s="36">
        <v>0</v>
      </c>
      <c r="W25" s="36">
        <v>0</v>
      </c>
    </row>
    <row r="26" spans="1:23" x14ac:dyDescent="0.25">
      <c r="A26" s="32">
        <v>43709</v>
      </c>
      <c r="B26" s="32">
        <v>43738</v>
      </c>
      <c r="C26" s="33" t="s">
        <v>8826</v>
      </c>
      <c r="D26" s="33" t="s">
        <v>7357</v>
      </c>
      <c r="E26" s="33" t="s">
        <v>8827</v>
      </c>
      <c r="F26" s="33" t="s">
        <v>8828</v>
      </c>
      <c r="G26" s="33" t="s">
        <v>1096</v>
      </c>
      <c r="H26" s="33" t="s">
        <v>8200</v>
      </c>
      <c r="I26" s="34">
        <v>116</v>
      </c>
      <c r="J26" s="34">
        <v>1</v>
      </c>
      <c r="K26" s="35">
        <v>8.6206896551724102E-3</v>
      </c>
      <c r="L26" s="36">
        <v>0.27</v>
      </c>
      <c r="M26" s="36">
        <v>0.27</v>
      </c>
      <c r="N26" s="36">
        <v>0</v>
      </c>
      <c r="P26" s="37">
        <v>0</v>
      </c>
      <c r="Q26" s="34">
        <v>0</v>
      </c>
      <c r="R26" s="34">
        <v>0</v>
      </c>
      <c r="S26" s="35">
        <v>0</v>
      </c>
      <c r="T26" s="34">
        <v>0</v>
      </c>
      <c r="U26" s="34">
        <v>0</v>
      </c>
      <c r="V26" s="36">
        <v>0</v>
      </c>
      <c r="W26" s="36">
        <v>0</v>
      </c>
    </row>
    <row r="27" spans="1:23" x14ac:dyDescent="0.25">
      <c r="A27" s="32">
        <v>43709</v>
      </c>
      <c r="B27" s="32">
        <v>43738</v>
      </c>
      <c r="C27" s="33" t="s">
        <v>8826</v>
      </c>
      <c r="D27" s="33" t="s">
        <v>7357</v>
      </c>
      <c r="E27" s="33" t="s">
        <v>8827</v>
      </c>
      <c r="F27" s="33" t="s">
        <v>8828</v>
      </c>
      <c r="G27" s="33" t="s">
        <v>1104</v>
      </c>
      <c r="H27" s="33" t="s">
        <v>7826</v>
      </c>
      <c r="I27" s="34">
        <v>164</v>
      </c>
      <c r="J27" s="34">
        <v>0</v>
      </c>
      <c r="K27" s="35">
        <v>0</v>
      </c>
      <c r="M27" s="36">
        <v>0</v>
      </c>
      <c r="N27" s="36">
        <v>0</v>
      </c>
      <c r="Q27" s="34">
        <v>0</v>
      </c>
      <c r="R27" s="34">
        <v>0</v>
      </c>
      <c r="T27" s="34">
        <v>0</v>
      </c>
      <c r="U27" s="34">
        <v>0</v>
      </c>
      <c r="V27" s="36">
        <v>0</v>
      </c>
      <c r="W27" s="36">
        <v>0</v>
      </c>
    </row>
    <row r="28" spans="1:23" x14ac:dyDescent="0.25">
      <c r="A28" s="32">
        <v>43709</v>
      </c>
      <c r="B28" s="32">
        <v>43738</v>
      </c>
      <c r="C28" s="33" t="s">
        <v>8826</v>
      </c>
      <c r="D28" s="33" t="s">
        <v>7357</v>
      </c>
      <c r="E28" s="33" t="s">
        <v>8827</v>
      </c>
      <c r="F28" s="33" t="s">
        <v>8828</v>
      </c>
      <c r="G28" s="33" t="s">
        <v>1098</v>
      </c>
      <c r="H28" s="33" t="s">
        <v>7676</v>
      </c>
      <c r="I28" s="34">
        <v>473</v>
      </c>
      <c r="J28" s="34">
        <v>3</v>
      </c>
      <c r="K28" s="35">
        <v>6.3424947145877403E-3</v>
      </c>
      <c r="L28" s="36">
        <v>0.30666666666666698</v>
      </c>
      <c r="M28" s="36">
        <v>0.92</v>
      </c>
      <c r="N28" s="36">
        <v>0</v>
      </c>
      <c r="P28" s="37">
        <v>0</v>
      </c>
      <c r="Q28" s="34">
        <v>0</v>
      </c>
      <c r="R28" s="34">
        <v>0</v>
      </c>
      <c r="S28" s="35">
        <v>0</v>
      </c>
      <c r="T28" s="34">
        <v>0</v>
      </c>
      <c r="U28" s="34">
        <v>0</v>
      </c>
      <c r="V28" s="36">
        <v>0</v>
      </c>
      <c r="W28" s="36">
        <v>0</v>
      </c>
    </row>
    <row r="29" spans="1:23" x14ac:dyDescent="0.25">
      <c r="A29" s="32">
        <v>43709</v>
      </c>
      <c r="B29" s="32">
        <v>43738</v>
      </c>
      <c r="C29" s="33" t="s">
        <v>8826</v>
      </c>
      <c r="D29" s="33" t="s">
        <v>7357</v>
      </c>
      <c r="E29" s="33" t="s">
        <v>8827</v>
      </c>
      <c r="F29" s="33" t="s">
        <v>8828</v>
      </c>
      <c r="G29" s="33" t="s">
        <v>1106</v>
      </c>
      <c r="H29" s="33" t="s">
        <v>8034</v>
      </c>
      <c r="I29" s="34">
        <v>189</v>
      </c>
      <c r="J29" s="34">
        <v>1</v>
      </c>
      <c r="K29" s="35">
        <v>5.2910052910052898E-3</v>
      </c>
      <c r="L29" s="36">
        <v>0.32</v>
      </c>
      <c r="M29" s="36">
        <v>0.32</v>
      </c>
      <c r="N29" s="36">
        <v>0</v>
      </c>
      <c r="P29" s="37">
        <v>0</v>
      </c>
      <c r="Q29" s="34">
        <v>0</v>
      </c>
      <c r="R29" s="34">
        <v>0</v>
      </c>
      <c r="S29" s="35">
        <v>0</v>
      </c>
      <c r="T29" s="34">
        <v>0</v>
      </c>
      <c r="U29" s="34">
        <v>0</v>
      </c>
      <c r="V29" s="36">
        <v>0</v>
      </c>
      <c r="W29" s="36">
        <v>0</v>
      </c>
    </row>
    <row r="30" spans="1:23" x14ac:dyDescent="0.25">
      <c r="A30" s="32">
        <v>43709</v>
      </c>
      <c r="B30" s="32">
        <v>43738</v>
      </c>
      <c r="C30" s="33" t="s">
        <v>8826</v>
      </c>
      <c r="D30" s="33" t="s">
        <v>7357</v>
      </c>
      <c r="E30" s="33" t="s">
        <v>8827</v>
      </c>
      <c r="F30" s="33" t="s">
        <v>8828</v>
      </c>
      <c r="G30" s="33" t="s">
        <v>1114</v>
      </c>
      <c r="H30" s="33" t="s">
        <v>8194</v>
      </c>
      <c r="I30" s="34">
        <v>7265</v>
      </c>
      <c r="J30" s="34">
        <v>9</v>
      </c>
      <c r="K30" s="35">
        <v>1.2388162422573999E-3</v>
      </c>
      <c r="L30" s="36">
        <v>0.29888888888888898</v>
      </c>
      <c r="M30" s="36">
        <v>2.69</v>
      </c>
      <c r="N30" s="36">
        <v>0</v>
      </c>
      <c r="P30" s="37">
        <v>0</v>
      </c>
      <c r="Q30" s="34">
        <v>0</v>
      </c>
      <c r="R30" s="34">
        <v>0</v>
      </c>
      <c r="S30" s="35">
        <v>0</v>
      </c>
      <c r="T30" s="34">
        <v>0</v>
      </c>
      <c r="U30" s="34">
        <v>0</v>
      </c>
      <c r="V30" s="36">
        <v>0</v>
      </c>
      <c r="W30" s="36">
        <v>0</v>
      </c>
    </row>
    <row r="31" spans="1:23" x14ac:dyDescent="0.25">
      <c r="A31" s="32">
        <v>43709</v>
      </c>
      <c r="B31" s="32">
        <v>43738</v>
      </c>
      <c r="C31" s="33" t="s">
        <v>8826</v>
      </c>
      <c r="D31" s="33" t="s">
        <v>7357</v>
      </c>
      <c r="E31" s="33" t="s">
        <v>8827</v>
      </c>
      <c r="F31" s="33" t="s">
        <v>8829</v>
      </c>
      <c r="G31" s="33" t="s">
        <v>1084</v>
      </c>
      <c r="H31" s="33" t="s">
        <v>7737</v>
      </c>
      <c r="I31" s="34">
        <v>2428</v>
      </c>
      <c r="J31" s="34">
        <v>10</v>
      </c>
      <c r="K31" s="35">
        <v>4.1186161449752899E-3</v>
      </c>
      <c r="L31" s="36">
        <v>0.36</v>
      </c>
      <c r="M31" s="36">
        <v>3.6</v>
      </c>
      <c r="N31" s="36">
        <v>0</v>
      </c>
      <c r="P31" s="37">
        <v>0</v>
      </c>
      <c r="Q31" s="34">
        <v>0</v>
      </c>
      <c r="R31" s="34">
        <v>0</v>
      </c>
      <c r="S31" s="35">
        <v>0</v>
      </c>
      <c r="T31" s="34">
        <v>0</v>
      </c>
      <c r="U31" s="34">
        <v>0</v>
      </c>
      <c r="V31" s="36">
        <v>0</v>
      </c>
      <c r="W31" s="36">
        <v>0</v>
      </c>
    </row>
    <row r="32" spans="1:23" x14ac:dyDescent="0.25">
      <c r="A32" s="32">
        <v>43709</v>
      </c>
      <c r="B32" s="32">
        <v>43738</v>
      </c>
      <c r="C32" s="33" t="s">
        <v>8826</v>
      </c>
      <c r="D32" s="33" t="s">
        <v>7357</v>
      </c>
      <c r="E32" s="33" t="s">
        <v>8827</v>
      </c>
      <c r="F32" s="33" t="s">
        <v>8829</v>
      </c>
      <c r="G32" s="33" t="s">
        <v>1092</v>
      </c>
      <c r="H32" s="33" t="s">
        <v>8208</v>
      </c>
      <c r="I32" s="34">
        <v>687</v>
      </c>
      <c r="J32" s="34">
        <v>1</v>
      </c>
      <c r="K32" s="35">
        <v>1.4556040756914101E-3</v>
      </c>
      <c r="L32" s="36">
        <v>0.22</v>
      </c>
      <c r="M32" s="36">
        <v>0.22</v>
      </c>
      <c r="N32" s="36">
        <v>0</v>
      </c>
      <c r="P32" s="37">
        <v>0</v>
      </c>
      <c r="Q32" s="34">
        <v>0</v>
      </c>
      <c r="R32" s="34">
        <v>0</v>
      </c>
      <c r="S32" s="35">
        <v>0</v>
      </c>
      <c r="T32" s="34">
        <v>0</v>
      </c>
      <c r="U32" s="34">
        <v>0</v>
      </c>
      <c r="V32" s="36">
        <v>0</v>
      </c>
      <c r="W32" s="36">
        <v>0</v>
      </c>
    </row>
    <row r="33" spans="1:23" x14ac:dyDescent="0.25">
      <c r="A33" s="32">
        <v>43709</v>
      </c>
      <c r="B33" s="32">
        <v>43738</v>
      </c>
      <c r="C33" s="33" t="s">
        <v>8826</v>
      </c>
      <c r="D33" s="33" t="s">
        <v>7357</v>
      </c>
      <c r="E33" s="33" t="s">
        <v>8827</v>
      </c>
      <c r="F33" s="33" t="s">
        <v>8829</v>
      </c>
      <c r="G33" s="33" t="s">
        <v>1078</v>
      </c>
      <c r="H33" s="33" t="s">
        <v>8181</v>
      </c>
      <c r="I33" s="34">
        <v>373</v>
      </c>
      <c r="J33" s="34">
        <v>1</v>
      </c>
      <c r="K33" s="35">
        <v>2.6809651474530801E-3</v>
      </c>
      <c r="L33" s="36">
        <v>0.45</v>
      </c>
      <c r="M33" s="36">
        <v>0.45</v>
      </c>
      <c r="N33" s="36">
        <v>0</v>
      </c>
      <c r="P33" s="37">
        <v>0</v>
      </c>
      <c r="Q33" s="34">
        <v>0</v>
      </c>
      <c r="R33" s="34">
        <v>0</v>
      </c>
      <c r="S33" s="35">
        <v>0</v>
      </c>
      <c r="T33" s="34">
        <v>0</v>
      </c>
      <c r="U33" s="34">
        <v>0</v>
      </c>
      <c r="V33" s="36">
        <v>0</v>
      </c>
      <c r="W33" s="36">
        <v>0</v>
      </c>
    </row>
    <row r="34" spans="1:23" x14ac:dyDescent="0.25">
      <c r="A34" s="32">
        <v>43709</v>
      </c>
      <c r="B34" s="32">
        <v>43738</v>
      </c>
      <c r="C34" s="33" t="s">
        <v>8826</v>
      </c>
      <c r="D34" s="33" t="s">
        <v>7357</v>
      </c>
      <c r="E34" s="33" t="s">
        <v>8827</v>
      </c>
      <c r="F34" s="33" t="s">
        <v>8829</v>
      </c>
      <c r="G34" s="33" t="s">
        <v>1086</v>
      </c>
      <c r="H34" s="33" t="s">
        <v>8139</v>
      </c>
      <c r="I34" s="34">
        <v>147</v>
      </c>
      <c r="J34" s="34">
        <v>1</v>
      </c>
      <c r="K34" s="35">
        <v>6.8027210884353704E-3</v>
      </c>
      <c r="L34" s="36">
        <v>0.22</v>
      </c>
      <c r="M34" s="36">
        <v>0.22</v>
      </c>
      <c r="N34" s="36">
        <v>0</v>
      </c>
      <c r="P34" s="37">
        <v>0</v>
      </c>
      <c r="Q34" s="34">
        <v>0</v>
      </c>
      <c r="R34" s="34">
        <v>0</v>
      </c>
      <c r="S34" s="35">
        <v>0</v>
      </c>
      <c r="T34" s="34">
        <v>0</v>
      </c>
      <c r="U34" s="34">
        <v>0</v>
      </c>
      <c r="V34" s="36">
        <v>0</v>
      </c>
      <c r="W34" s="36">
        <v>0</v>
      </c>
    </row>
    <row r="35" spans="1:23" x14ac:dyDescent="0.25">
      <c r="A35" s="32">
        <v>43711</v>
      </c>
      <c r="B35" s="32">
        <v>43738</v>
      </c>
      <c r="C35" s="33" t="s">
        <v>8826</v>
      </c>
      <c r="D35" s="33" t="s">
        <v>7357</v>
      </c>
      <c r="E35" s="33" t="s">
        <v>8827</v>
      </c>
      <c r="F35" s="33" t="s">
        <v>8829</v>
      </c>
      <c r="G35" s="33" t="s">
        <v>1080</v>
      </c>
      <c r="H35" s="33" t="s">
        <v>7798</v>
      </c>
      <c r="I35" s="34">
        <v>157</v>
      </c>
      <c r="J35" s="34">
        <v>0</v>
      </c>
      <c r="K35" s="35">
        <v>0</v>
      </c>
      <c r="M35" s="36">
        <v>0</v>
      </c>
      <c r="N35" s="36">
        <v>0</v>
      </c>
      <c r="Q35" s="34">
        <v>0</v>
      </c>
      <c r="R35" s="34">
        <v>0</v>
      </c>
      <c r="T35" s="34">
        <v>0</v>
      </c>
      <c r="U35" s="34">
        <v>0</v>
      </c>
      <c r="V35" s="36">
        <v>0</v>
      </c>
      <c r="W35" s="36">
        <v>0</v>
      </c>
    </row>
    <row r="36" spans="1:23" x14ac:dyDescent="0.25">
      <c r="A36" s="32">
        <v>43709</v>
      </c>
      <c r="B36" s="32">
        <v>43738</v>
      </c>
      <c r="C36" s="33" t="s">
        <v>8826</v>
      </c>
      <c r="D36" s="33" t="s">
        <v>7357</v>
      </c>
      <c r="E36" s="33" t="s">
        <v>8827</v>
      </c>
      <c r="F36" s="33" t="s">
        <v>8829</v>
      </c>
      <c r="G36" s="33" t="s">
        <v>1088</v>
      </c>
      <c r="H36" s="33" t="s">
        <v>8149</v>
      </c>
      <c r="I36" s="34">
        <v>271</v>
      </c>
      <c r="J36" s="34">
        <v>0</v>
      </c>
      <c r="K36" s="35">
        <v>0</v>
      </c>
      <c r="M36" s="36">
        <v>0</v>
      </c>
      <c r="N36" s="36">
        <v>0</v>
      </c>
      <c r="Q36" s="34">
        <v>0</v>
      </c>
      <c r="R36" s="34">
        <v>0</v>
      </c>
      <c r="T36" s="34">
        <v>0</v>
      </c>
      <c r="U36" s="34">
        <v>0</v>
      </c>
      <c r="V36" s="36">
        <v>0</v>
      </c>
      <c r="W36" s="36">
        <v>0</v>
      </c>
    </row>
    <row r="37" spans="1:23" x14ac:dyDescent="0.25">
      <c r="A37" s="32">
        <v>43709</v>
      </c>
      <c r="B37" s="32">
        <v>43738</v>
      </c>
      <c r="C37" s="33" t="s">
        <v>8826</v>
      </c>
      <c r="D37" s="33" t="s">
        <v>7357</v>
      </c>
      <c r="E37" s="33" t="s">
        <v>8827</v>
      </c>
      <c r="F37" s="33" t="s">
        <v>8829</v>
      </c>
      <c r="G37" s="33" t="s">
        <v>1072</v>
      </c>
      <c r="H37" s="33" t="s">
        <v>7673</v>
      </c>
      <c r="I37" s="34">
        <v>104</v>
      </c>
      <c r="J37" s="34">
        <v>0</v>
      </c>
      <c r="K37" s="35">
        <v>0</v>
      </c>
      <c r="M37" s="36">
        <v>0</v>
      </c>
      <c r="N37" s="36">
        <v>0</v>
      </c>
      <c r="Q37" s="34">
        <v>0</v>
      </c>
      <c r="R37" s="34">
        <v>0</v>
      </c>
      <c r="T37" s="34">
        <v>0</v>
      </c>
      <c r="U37" s="34">
        <v>0</v>
      </c>
      <c r="V37" s="36">
        <v>0</v>
      </c>
      <c r="W37" s="36">
        <v>0</v>
      </c>
    </row>
    <row r="38" spans="1:23" x14ac:dyDescent="0.25">
      <c r="A38" s="32">
        <v>43709</v>
      </c>
      <c r="B38" s="32">
        <v>43738</v>
      </c>
      <c r="C38" s="33" t="s">
        <v>8826</v>
      </c>
      <c r="D38" s="33" t="s">
        <v>7357</v>
      </c>
      <c r="E38" s="33" t="s">
        <v>8827</v>
      </c>
      <c r="F38" s="33" t="s">
        <v>8829</v>
      </c>
      <c r="G38" s="33" t="s">
        <v>1082</v>
      </c>
      <c r="H38" s="33" t="s">
        <v>7821</v>
      </c>
      <c r="I38" s="34">
        <v>125</v>
      </c>
      <c r="J38" s="34">
        <v>1</v>
      </c>
      <c r="K38" s="35">
        <v>8.0000000000000002E-3</v>
      </c>
      <c r="L38" s="36">
        <v>0.17</v>
      </c>
      <c r="M38" s="36">
        <v>0.17</v>
      </c>
      <c r="N38" s="36">
        <v>0</v>
      </c>
      <c r="P38" s="37">
        <v>0</v>
      </c>
      <c r="Q38" s="34">
        <v>0</v>
      </c>
      <c r="R38" s="34">
        <v>0</v>
      </c>
      <c r="S38" s="35">
        <v>0</v>
      </c>
      <c r="T38" s="34">
        <v>0</v>
      </c>
      <c r="U38" s="34">
        <v>0</v>
      </c>
      <c r="V38" s="36">
        <v>0</v>
      </c>
      <c r="W38" s="36">
        <v>0</v>
      </c>
    </row>
    <row r="39" spans="1:23" x14ac:dyDescent="0.25">
      <c r="A39" s="32">
        <v>43709</v>
      </c>
      <c r="B39" s="32">
        <v>43738</v>
      </c>
      <c r="C39" s="33" t="s">
        <v>8826</v>
      </c>
      <c r="D39" s="33" t="s">
        <v>7357</v>
      </c>
      <c r="E39" s="33" t="s">
        <v>8827</v>
      </c>
      <c r="F39" s="33" t="s">
        <v>8829</v>
      </c>
      <c r="G39" s="33" t="s">
        <v>1090</v>
      </c>
      <c r="H39" s="33" t="s">
        <v>7872</v>
      </c>
      <c r="I39" s="34">
        <v>3596</v>
      </c>
      <c r="J39" s="34">
        <v>5</v>
      </c>
      <c r="K39" s="35">
        <v>1.39043381535039E-3</v>
      </c>
      <c r="L39" s="36">
        <v>0.19400000000000001</v>
      </c>
      <c r="M39" s="36">
        <v>0.97</v>
      </c>
      <c r="N39" s="36">
        <v>0</v>
      </c>
      <c r="P39" s="37">
        <v>0</v>
      </c>
      <c r="Q39" s="34">
        <v>0</v>
      </c>
      <c r="R39" s="34">
        <v>0</v>
      </c>
      <c r="S39" s="35">
        <v>0</v>
      </c>
      <c r="T39" s="34">
        <v>0</v>
      </c>
      <c r="U39" s="34">
        <v>0</v>
      </c>
      <c r="V39" s="36">
        <v>0</v>
      </c>
      <c r="W39" s="36">
        <v>0</v>
      </c>
    </row>
    <row r="40" spans="1:23" x14ac:dyDescent="0.25">
      <c r="A40" s="32">
        <v>43709</v>
      </c>
      <c r="B40" s="32">
        <v>43738</v>
      </c>
      <c r="C40" s="33" t="s">
        <v>8822</v>
      </c>
      <c r="D40" s="33" t="s">
        <v>7357</v>
      </c>
      <c r="E40" s="33" t="s">
        <v>8823</v>
      </c>
      <c r="F40" s="33" t="s">
        <v>8830</v>
      </c>
      <c r="G40" s="33" t="s">
        <v>1404</v>
      </c>
      <c r="H40" s="33" t="s">
        <v>7476</v>
      </c>
      <c r="I40" s="34">
        <v>11795</v>
      </c>
      <c r="J40" s="34">
        <v>79</v>
      </c>
      <c r="K40" s="35">
        <v>6.6977532852903797E-3</v>
      </c>
      <c r="L40" s="36">
        <v>0.25063291139240501</v>
      </c>
      <c r="M40" s="36">
        <v>19.8</v>
      </c>
      <c r="N40" s="36">
        <v>48.98</v>
      </c>
      <c r="O40" s="35">
        <v>0.40424663127807298</v>
      </c>
      <c r="P40" s="37">
        <v>2.4737373737373698</v>
      </c>
      <c r="Q40" s="34">
        <v>2</v>
      </c>
      <c r="R40" s="34">
        <v>2</v>
      </c>
      <c r="S40" s="35">
        <v>2.53164556962025E-2</v>
      </c>
      <c r="T40" s="34">
        <v>0</v>
      </c>
      <c r="U40" s="34">
        <v>2</v>
      </c>
      <c r="V40" s="36">
        <v>0</v>
      </c>
      <c r="W40" s="36">
        <v>48.98</v>
      </c>
    </row>
    <row r="41" spans="1:23" x14ac:dyDescent="0.25">
      <c r="A41" s="32">
        <v>43709</v>
      </c>
      <c r="B41" s="32">
        <v>43738</v>
      </c>
      <c r="C41" s="33" t="s">
        <v>8822</v>
      </c>
      <c r="D41" s="33" t="s">
        <v>7357</v>
      </c>
      <c r="E41" s="33" t="s">
        <v>8823</v>
      </c>
      <c r="F41" s="33" t="s">
        <v>8830</v>
      </c>
      <c r="G41" s="33" t="s">
        <v>1420</v>
      </c>
      <c r="H41" s="33" t="s">
        <v>7456</v>
      </c>
      <c r="I41" s="34">
        <v>5486</v>
      </c>
      <c r="J41" s="34">
        <v>13</v>
      </c>
      <c r="K41" s="35">
        <v>2.3696682464455E-3</v>
      </c>
      <c r="L41" s="36">
        <v>0.21461538461538501</v>
      </c>
      <c r="M41" s="36">
        <v>2.79</v>
      </c>
      <c r="N41" s="36">
        <v>0</v>
      </c>
      <c r="P41" s="37">
        <v>0</v>
      </c>
      <c r="Q41" s="34">
        <v>0</v>
      </c>
      <c r="R41" s="34">
        <v>0</v>
      </c>
      <c r="S41" s="35">
        <v>0</v>
      </c>
      <c r="T41" s="34">
        <v>0</v>
      </c>
      <c r="U41" s="34">
        <v>0</v>
      </c>
      <c r="V41" s="36">
        <v>0</v>
      </c>
      <c r="W41" s="36">
        <v>0</v>
      </c>
    </row>
    <row r="42" spans="1:23" x14ac:dyDescent="0.25">
      <c r="A42" s="32">
        <v>43709</v>
      </c>
      <c r="B42" s="32">
        <v>43738</v>
      </c>
      <c r="C42" s="33" t="s">
        <v>8822</v>
      </c>
      <c r="D42" s="33" t="s">
        <v>7357</v>
      </c>
      <c r="E42" s="33" t="s">
        <v>8823</v>
      </c>
      <c r="F42" s="33" t="s">
        <v>8830</v>
      </c>
      <c r="G42" s="33" t="s">
        <v>1428</v>
      </c>
      <c r="H42" s="33" t="s">
        <v>7368</v>
      </c>
      <c r="I42" s="34">
        <v>121830</v>
      </c>
      <c r="J42" s="34">
        <v>994</v>
      </c>
      <c r="K42" s="35">
        <v>8.1589099564967592E-3</v>
      </c>
      <c r="L42" s="36">
        <v>0.22836016096579501</v>
      </c>
      <c r="M42" s="36">
        <v>226.99</v>
      </c>
      <c r="N42" s="36">
        <v>1005.61</v>
      </c>
      <c r="O42" s="35">
        <v>0.22572369009854701</v>
      </c>
      <c r="P42" s="37">
        <v>4.4301951627824998</v>
      </c>
      <c r="Q42" s="34">
        <v>39</v>
      </c>
      <c r="R42" s="34">
        <v>39</v>
      </c>
      <c r="S42" s="35">
        <v>3.9235412474849102E-2</v>
      </c>
      <c r="T42" s="34">
        <v>5</v>
      </c>
      <c r="U42" s="34">
        <v>34</v>
      </c>
      <c r="V42" s="36">
        <v>126.95</v>
      </c>
      <c r="W42" s="36">
        <v>878.66</v>
      </c>
    </row>
    <row r="43" spans="1:23" x14ac:dyDescent="0.25">
      <c r="A43" s="32">
        <v>43709</v>
      </c>
      <c r="B43" s="32">
        <v>43738</v>
      </c>
      <c r="C43" s="33" t="s">
        <v>8822</v>
      </c>
      <c r="D43" s="33" t="s">
        <v>7357</v>
      </c>
      <c r="E43" s="33" t="s">
        <v>8823</v>
      </c>
      <c r="F43" s="33" t="s">
        <v>8830</v>
      </c>
      <c r="G43" s="33" t="s">
        <v>1398</v>
      </c>
      <c r="H43" s="33" t="s">
        <v>7500</v>
      </c>
      <c r="I43" s="34">
        <v>1036</v>
      </c>
      <c r="J43" s="34">
        <v>3</v>
      </c>
      <c r="K43" s="35">
        <v>2.8957528957528999E-3</v>
      </c>
      <c r="L43" s="36">
        <v>0.19666666666666699</v>
      </c>
      <c r="M43" s="36">
        <v>0.59</v>
      </c>
      <c r="N43" s="36">
        <v>0</v>
      </c>
      <c r="P43" s="37">
        <v>0</v>
      </c>
      <c r="Q43" s="34">
        <v>0</v>
      </c>
      <c r="R43" s="34">
        <v>0</v>
      </c>
      <c r="S43" s="35">
        <v>0</v>
      </c>
      <c r="T43" s="34">
        <v>0</v>
      </c>
      <c r="U43" s="34">
        <v>0</v>
      </c>
      <c r="V43" s="36">
        <v>0</v>
      </c>
      <c r="W43" s="36">
        <v>0</v>
      </c>
    </row>
    <row r="44" spans="1:23" x14ac:dyDescent="0.25">
      <c r="A44" s="32">
        <v>43709</v>
      </c>
      <c r="B44" s="32">
        <v>43738</v>
      </c>
      <c r="C44" s="33" t="s">
        <v>8822</v>
      </c>
      <c r="D44" s="33" t="s">
        <v>7357</v>
      </c>
      <c r="E44" s="33" t="s">
        <v>8823</v>
      </c>
      <c r="F44" s="33" t="s">
        <v>8830</v>
      </c>
      <c r="G44" s="33" t="s">
        <v>1414</v>
      </c>
      <c r="H44" s="33" t="s">
        <v>7395</v>
      </c>
      <c r="I44" s="34">
        <v>30937</v>
      </c>
      <c r="J44" s="34">
        <v>108</v>
      </c>
      <c r="K44" s="35">
        <v>3.4909655105537099E-3</v>
      </c>
      <c r="L44" s="36">
        <v>0.22972222222222199</v>
      </c>
      <c r="M44" s="36">
        <v>24.81</v>
      </c>
      <c r="N44" s="36">
        <v>25.99</v>
      </c>
      <c r="O44" s="35">
        <v>0.95459792227779905</v>
      </c>
      <c r="P44" s="37">
        <v>1.0475614671503399</v>
      </c>
      <c r="Q44" s="34">
        <v>1</v>
      </c>
      <c r="R44" s="34">
        <v>1</v>
      </c>
      <c r="S44" s="35">
        <v>9.2592592592592605E-3</v>
      </c>
      <c r="T44" s="34">
        <v>0</v>
      </c>
      <c r="U44" s="34">
        <v>1</v>
      </c>
      <c r="V44" s="36">
        <v>0</v>
      </c>
      <c r="W44" s="36">
        <v>25.99</v>
      </c>
    </row>
    <row r="45" spans="1:23" x14ac:dyDescent="0.25">
      <c r="A45" s="32">
        <v>43709</v>
      </c>
      <c r="B45" s="32">
        <v>43738</v>
      </c>
      <c r="C45" s="33" t="s">
        <v>8822</v>
      </c>
      <c r="D45" s="33" t="s">
        <v>7357</v>
      </c>
      <c r="E45" s="33" t="s">
        <v>8823</v>
      </c>
      <c r="F45" s="33" t="s">
        <v>8830</v>
      </c>
      <c r="G45" s="33" t="s">
        <v>1406</v>
      </c>
      <c r="H45" s="33" t="s">
        <v>7824</v>
      </c>
      <c r="I45" s="34">
        <v>891</v>
      </c>
      <c r="J45" s="34">
        <v>12</v>
      </c>
      <c r="K45" s="35">
        <v>1.34680134680135E-2</v>
      </c>
      <c r="L45" s="36">
        <v>0.20833333333333301</v>
      </c>
      <c r="M45" s="36">
        <v>2.5</v>
      </c>
      <c r="N45" s="36">
        <v>0</v>
      </c>
      <c r="P45" s="37">
        <v>0</v>
      </c>
      <c r="Q45" s="34">
        <v>0</v>
      </c>
      <c r="R45" s="34">
        <v>0</v>
      </c>
      <c r="S45" s="35">
        <v>0</v>
      </c>
      <c r="T45" s="34">
        <v>0</v>
      </c>
      <c r="U45" s="34">
        <v>0</v>
      </c>
      <c r="V45" s="36">
        <v>0</v>
      </c>
      <c r="W45" s="36">
        <v>0</v>
      </c>
    </row>
    <row r="46" spans="1:23" x14ac:dyDescent="0.25">
      <c r="A46" s="32">
        <v>43709</v>
      </c>
      <c r="B46" s="32">
        <v>43738</v>
      </c>
      <c r="C46" s="33" t="s">
        <v>8822</v>
      </c>
      <c r="D46" s="33" t="s">
        <v>7357</v>
      </c>
      <c r="E46" s="33" t="s">
        <v>8823</v>
      </c>
      <c r="F46" s="33" t="s">
        <v>8830</v>
      </c>
      <c r="G46" s="33" t="s">
        <v>1400</v>
      </c>
      <c r="H46" s="33" t="s">
        <v>7486</v>
      </c>
      <c r="I46" s="34">
        <v>2207</v>
      </c>
      <c r="J46" s="34">
        <v>10</v>
      </c>
      <c r="K46" s="35">
        <v>4.5310376076121402E-3</v>
      </c>
      <c r="L46" s="36">
        <v>0.23</v>
      </c>
      <c r="M46" s="36">
        <v>2.2999999999999998</v>
      </c>
      <c r="N46" s="36">
        <v>0</v>
      </c>
      <c r="P46" s="37">
        <v>0</v>
      </c>
      <c r="Q46" s="34">
        <v>0</v>
      </c>
      <c r="R46" s="34">
        <v>0</v>
      </c>
      <c r="S46" s="35">
        <v>0</v>
      </c>
      <c r="T46" s="34">
        <v>0</v>
      </c>
      <c r="U46" s="34">
        <v>0</v>
      </c>
      <c r="V46" s="36">
        <v>0</v>
      </c>
      <c r="W46" s="36">
        <v>0</v>
      </c>
    </row>
    <row r="47" spans="1:23" x14ac:dyDescent="0.25">
      <c r="A47" s="32">
        <v>43709</v>
      </c>
      <c r="B47" s="32">
        <v>43738</v>
      </c>
      <c r="C47" s="33" t="s">
        <v>8822</v>
      </c>
      <c r="D47" s="33" t="s">
        <v>7357</v>
      </c>
      <c r="E47" s="33" t="s">
        <v>8823</v>
      </c>
      <c r="F47" s="33" t="s">
        <v>8830</v>
      </c>
      <c r="G47" s="33" t="s">
        <v>1416</v>
      </c>
      <c r="H47" s="33" t="s">
        <v>7428</v>
      </c>
      <c r="I47" s="34">
        <v>3386</v>
      </c>
      <c r="J47" s="34">
        <v>17</v>
      </c>
      <c r="K47" s="35">
        <v>5.0206733608978097E-3</v>
      </c>
      <c r="L47" s="36">
        <v>0.214117647058824</v>
      </c>
      <c r="M47" s="36">
        <v>3.64</v>
      </c>
      <c r="N47" s="36">
        <v>25.99</v>
      </c>
      <c r="O47" s="35">
        <v>0.14005386687187399</v>
      </c>
      <c r="P47" s="37">
        <v>7.1401098901098896</v>
      </c>
      <c r="Q47" s="34">
        <v>1</v>
      </c>
      <c r="R47" s="34">
        <v>1</v>
      </c>
      <c r="S47" s="35">
        <v>5.8823529411764698E-2</v>
      </c>
      <c r="T47" s="34">
        <v>1</v>
      </c>
      <c r="U47" s="34">
        <v>0</v>
      </c>
      <c r="V47" s="36">
        <v>25.99</v>
      </c>
      <c r="W47" s="36">
        <v>0</v>
      </c>
    </row>
    <row r="48" spans="1:23" x14ac:dyDescent="0.25">
      <c r="A48" s="32">
        <v>43709</v>
      </c>
      <c r="B48" s="32">
        <v>43738</v>
      </c>
      <c r="C48" s="33" t="s">
        <v>8822</v>
      </c>
      <c r="D48" s="33" t="s">
        <v>7357</v>
      </c>
      <c r="E48" s="33" t="s">
        <v>8823</v>
      </c>
      <c r="F48" s="33" t="s">
        <v>8830</v>
      </c>
      <c r="G48" s="33" t="s">
        <v>1408</v>
      </c>
      <c r="H48" s="33" t="s">
        <v>7440</v>
      </c>
      <c r="I48" s="34">
        <v>713</v>
      </c>
      <c r="J48" s="34">
        <v>3</v>
      </c>
      <c r="K48" s="35">
        <v>4.2075736325385702E-3</v>
      </c>
      <c r="L48" s="36">
        <v>0.266666666666667</v>
      </c>
      <c r="M48" s="36">
        <v>0.8</v>
      </c>
      <c r="N48" s="36">
        <v>0</v>
      </c>
      <c r="P48" s="37">
        <v>0</v>
      </c>
      <c r="Q48" s="34">
        <v>0</v>
      </c>
      <c r="R48" s="34">
        <v>0</v>
      </c>
      <c r="S48" s="35">
        <v>0</v>
      </c>
      <c r="T48" s="34">
        <v>0</v>
      </c>
      <c r="U48" s="34">
        <v>0</v>
      </c>
      <c r="V48" s="36">
        <v>0</v>
      </c>
      <c r="W48" s="36">
        <v>0</v>
      </c>
    </row>
    <row r="49" spans="1:23" x14ac:dyDescent="0.25">
      <c r="A49" s="32">
        <v>43709</v>
      </c>
      <c r="B49" s="32">
        <v>43738</v>
      </c>
      <c r="C49" s="33" t="s">
        <v>8822</v>
      </c>
      <c r="D49" s="33" t="s">
        <v>7357</v>
      </c>
      <c r="E49" s="33" t="s">
        <v>8823</v>
      </c>
      <c r="F49" s="33" t="s">
        <v>8830</v>
      </c>
      <c r="G49" s="33" t="s">
        <v>1402</v>
      </c>
      <c r="H49" s="33" t="s">
        <v>7498</v>
      </c>
      <c r="I49" s="34">
        <v>3540</v>
      </c>
      <c r="J49" s="34">
        <v>30</v>
      </c>
      <c r="K49" s="35">
        <v>8.4745762711864406E-3</v>
      </c>
      <c r="L49" s="36">
        <v>0.25533333333333302</v>
      </c>
      <c r="M49" s="36">
        <v>7.66</v>
      </c>
      <c r="N49" s="36">
        <v>48.98</v>
      </c>
      <c r="O49" s="35">
        <v>0.15639036341363799</v>
      </c>
      <c r="P49" s="37">
        <v>6.3942558746736298</v>
      </c>
      <c r="Q49" s="34">
        <v>2</v>
      </c>
      <c r="R49" s="34">
        <v>2</v>
      </c>
      <c r="S49" s="35">
        <v>6.6666666666666693E-2</v>
      </c>
      <c r="T49" s="34">
        <v>0</v>
      </c>
      <c r="U49" s="34">
        <v>2</v>
      </c>
      <c r="V49" s="36">
        <v>0</v>
      </c>
      <c r="W49" s="36">
        <v>48.98</v>
      </c>
    </row>
    <row r="50" spans="1:23" x14ac:dyDescent="0.25">
      <c r="A50" s="32">
        <v>43709</v>
      </c>
      <c r="B50" s="32">
        <v>43738</v>
      </c>
      <c r="C50" s="33" t="s">
        <v>8822</v>
      </c>
      <c r="D50" s="33" t="s">
        <v>7357</v>
      </c>
      <c r="E50" s="33" t="s">
        <v>8823</v>
      </c>
      <c r="F50" s="33" t="s">
        <v>8830</v>
      </c>
      <c r="G50" s="33" t="s">
        <v>1418</v>
      </c>
      <c r="H50" s="33" t="s">
        <v>7434</v>
      </c>
      <c r="I50" s="34">
        <v>159138</v>
      </c>
      <c r="J50" s="34">
        <v>435</v>
      </c>
      <c r="K50" s="35">
        <v>2.7334766052105699E-3</v>
      </c>
      <c r="L50" s="36">
        <v>0.230252873563218</v>
      </c>
      <c r="M50" s="36">
        <v>100.16</v>
      </c>
      <c r="N50" s="36">
        <v>392.84</v>
      </c>
      <c r="O50" s="35">
        <v>0.25496385296813001</v>
      </c>
      <c r="P50" s="37">
        <v>3.9221246006389801</v>
      </c>
      <c r="Q50" s="34">
        <v>16</v>
      </c>
      <c r="R50" s="34">
        <v>16</v>
      </c>
      <c r="S50" s="35">
        <v>3.6781609195402298E-2</v>
      </c>
      <c r="T50" s="34">
        <v>0</v>
      </c>
      <c r="U50" s="34">
        <v>16</v>
      </c>
      <c r="V50" s="36">
        <v>0</v>
      </c>
      <c r="W50" s="36">
        <v>392.84</v>
      </c>
    </row>
    <row r="51" spans="1:23" x14ac:dyDescent="0.25">
      <c r="A51" s="32">
        <v>43709</v>
      </c>
      <c r="B51" s="32">
        <v>43738</v>
      </c>
      <c r="C51" s="33" t="s">
        <v>8822</v>
      </c>
      <c r="D51" s="33" t="s">
        <v>7357</v>
      </c>
      <c r="E51" s="33" t="s">
        <v>8823</v>
      </c>
      <c r="F51" s="33" t="s">
        <v>8830</v>
      </c>
      <c r="G51" s="33" t="s">
        <v>1410</v>
      </c>
      <c r="H51" s="33" t="s">
        <v>7424</v>
      </c>
      <c r="I51" s="34">
        <v>286</v>
      </c>
      <c r="J51" s="34">
        <v>1</v>
      </c>
      <c r="K51" s="35">
        <v>3.4965034965035E-3</v>
      </c>
      <c r="L51" s="36">
        <v>0.06</v>
      </c>
      <c r="M51" s="36">
        <v>0.06</v>
      </c>
      <c r="N51" s="36">
        <v>0</v>
      </c>
      <c r="P51" s="37">
        <v>0</v>
      </c>
      <c r="Q51" s="34">
        <v>0</v>
      </c>
      <c r="R51" s="34">
        <v>0</v>
      </c>
      <c r="S51" s="35">
        <v>0</v>
      </c>
      <c r="T51" s="34">
        <v>0</v>
      </c>
      <c r="U51" s="34">
        <v>0</v>
      </c>
      <c r="V51" s="36">
        <v>0</v>
      </c>
      <c r="W51" s="36">
        <v>0</v>
      </c>
    </row>
    <row r="52" spans="1:23" x14ac:dyDescent="0.25">
      <c r="A52" s="32">
        <v>43709</v>
      </c>
      <c r="B52" s="32">
        <v>43738</v>
      </c>
      <c r="C52" s="33" t="s">
        <v>8822</v>
      </c>
      <c r="D52" s="33" t="s">
        <v>7357</v>
      </c>
      <c r="E52" s="33" t="s">
        <v>8823</v>
      </c>
      <c r="F52" s="33" t="s">
        <v>8830</v>
      </c>
      <c r="G52" s="33" t="s">
        <v>1426</v>
      </c>
      <c r="H52" s="33" t="s">
        <v>7430</v>
      </c>
      <c r="I52" s="34">
        <v>13603</v>
      </c>
      <c r="J52" s="34">
        <v>137</v>
      </c>
      <c r="K52" s="35">
        <v>1.0071307799750099E-2</v>
      </c>
      <c r="L52" s="36">
        <v>0.22897810218978101</v>
      </c>
      <c r="M52" s="36">
        <v>31.37</v>
      </c>
      <c r="N52" s="36">
        <v>25.99</v>
      </c>
      <c r="O52" s="35">
        <v>1.20700269334359</v>
      </c>
      <c r="P52" s="37">
        <v>0.82849856550844803</v>
      </c>
      <c r="Q52" s="34">
        <v>1</v>
      </c>
      <c r="R52" s="34">
        <v>1</v>
      </c>
      <c r="S52" s="35">
        <v>7.2992700729926996E-3</v>
      </c>
      <c r="T52" s="34">
        <v>0</v>
      </c>
      <c r="U52" s="34">
        <v>1</v>
      </c>
      <c r="V52" s="36">
        <v>0</v>
      </c>
      <c r="W52" s="36">
        <v>25.99</v>
      </c>
    </row>
    <row r="53" spans="1:23" x14ac:dyDescent="0.25">
      <c r="A53" s="32">
        <v>43709</v>
      </c>
      <c r="B53" s="32">
        <v>43738</v>
      </c>
      <c r="C53" s="33" t="s">
        <v>8826</v>
      </c>
      <c r="D53" s="33" t="s">
        <v>7357</v>
      </c>
      <c r="E53" s="33" t="s">
        <v>8827</v>
      </c>
      <c r="F53" s="33" t="s">
        <v>8829</v>
      </c>
      <c r="G53" s="33" t="s">
        <v>1074</v>
      </c>
      <c r="H53" s="33" t="s">
        <v>8020</v>
      </c>
      <c r="I53" s="34">
        <v>285</v>
      </c>
      <c r="J53" s="34">
        <v>0</v>
      </c>
      <c r="K53" s="35">
        <v>0</v>
      </c>
      <c r="M53" s="36">
        <v>0</v>
      </c>
      <c r="N53" s="36">
        <v>0</v>
      </c>
      <c r="Q53" s="34">
        <v>0</v>
      </c>
      <c r="R53" s="34">
        <v>0</v>
      </c>
      <c r="T53" s="34">
        <v>0</v>
      </c>
      <c r="U53" s="34">
        <v>0</v>
      </c>
      <c r="V53" s="36">
        <v>0</v>
      </c>
      <c r="W53" s="36">
        <v>0</v>
      </c>
    </row>
    <row r="54" spans="1:23" x14ac:dyDescent="0.25">
      <c r="A54" s="32">
        <v>43709</v>
      </c>
      <c r="B54" s="32">
        <v>43737</v>
      </c>
      <c r="C54" s="33" t="s">
        <v>8826</v>
      </c>
      <c r="D54" s="33" t="s">
        <v>7357</v>
      </c>
      <c r="E54" s="33" t="s">
        <v>8827</v>
      </c>
      <c r="F54" s="33" t="s">
        <v>8829</v>
      </c>
      <c r="G54" s="33" t="s">
        <v>1070</v>
      </c>
      <c r="H54" s="33" t="s">
        <v>8093</v>
      </c>
      <c r="I54" s="34">
        <v>24</v>
      </c>
      <c r="J54" s="34">
        <v>0</v>
      </c>
      <c r="K54" s="35">
        <v>0</v>
      </c>
      <c r="M54" s="36">
        <v>0</v>
      </c>
      <c r="N54" s="36">
        <v>0</v>
      </c>
      <c r="Q54" s="34">
        <v>0</v>
      </c>
      <c r="R54" s="34">
        <v>0</v>
      </c>
      <c r="T54" s="34">
        <v>0</v>
      </c>
      <c r="U54" s="34">
        <v>0</v>
      </c>
      <c r="V54" s="36">
        <v>0</v>
      </c>
      <c r="W54" s="36">
        <v>0</v>
      </c>
    </row>
    <row r="55" spans="1:23" x14ac:dyDescent="0.25">
      <c r="A55" s="32">
        <v>43709</v>
      </c>
      <c r="B55" s="32">
        <v>43737</v>
      </c>
      <c r="C55" s="33" t="s">
        <v>8826</v>
      </c>
      <c r="D55" s="33" t="s">
        <v>7357</v>
      </c>
      <c r="E55" s="33" t="s">
        <v>8827</v>
      </c>
      <c r="F55" s="33" t="s">
        <v>8829</v>
      </c>
      <c r="G55" s="33" t="s">
        <v>1076</v>
      </c>
      <c r="H55" s="33" t="s">
        <v>7517</v>
      </c>
      <c r="I55" s="34">
        <v>56</v>
      </c>
      <c r="J55" s="34">
        <v>0</v>
      </c>
      <c r="K55" s="35">
        <v>0</v>
      </c>
      <c r="M55" s="36">
        <v>0</v>
      </c>
      <c r="N55" s="36">
        <v>0</v>
      </c>
      <c r="Q55" s="34">
        <v>0</v>
      </c>
      <c r="R55" s="34">
        <v>0</v>
      </c>
      <c r="T55" s="34">
        <v>0</v>
      </c>
      <c r="U55" s="34">
        <v>0</v>
      </c>
      <c r="V55" s="36">
        <v>0</v>
      </c>
      <c r="W55" s="36">
        <v>0</v>
      </c>
    </row>
    <row r="56" spans="1:23" x14ac:dyDescent="0.25">
      <c r="A56" s="32">
        <v>43709</v>
      </c>
      <c r="B56" s="32">
        <v>43738</v>
      </c>
      <c r="C56" s="33" t="s">
        <v>8826</v>
      </c>
      <c r="D56" s="33" t="s">
        <v>7357</v>
      </c>
      <c r="E56" s="33" t="s">
        <v>8827</v>
      </c>
      <c r="F56" s="33" t="s">
        <v>8831</v>
      </c>
      <c r="G56" s="33" t="s">
        <v>1204</v>
      </c>
      <c r="H56" s="33" t="s">
        <v>7474</v>
      </c>
      <c r="I56" s="34">
        <v>1335</v>
      </c>
      <c r="J56" s="34">
        <v>4</v>
      </c>
      <c r="K56" s="35">
        <v>2.9962546816479402E-3</v>
      </c>
      <c r="L56" s="36">
        <v>0.20250000000000001</v>
      </c>
      <c r="M56" s="36">
        <v>0.81</v>
      </c>
      <c r="N56" s="36">
        <v>0</v>
      </c>
      <c r="P56" s="37">
        <v>0</v>
      </c>
      <c r="Q56" s="34">
        <v>0</v>
      </c>
      <c r="R56" s="34">
        <v>0</v>
      </c>
      <c r="S56" s="35">
        <v>0</v>
      </c>
      <c r="T56" s="34">
        <v>0</v>
      </c>
      <c r="U56" s="34">
        <v>0</v>
      </c>
      <c r="V56" s="36">
        <v>0</v>
      </c>
      <c r="W56" s="36">
        <v>0</v>
      </c>
    </row>
    <row r="57" spans="1:23" x14ac:dyDescent="0.25">
      <c r="A57" s="32">
        <v>43709</v>
      </c>
      <c r="B57" s="32">
        <v>43738</v>
      </c>
      <c r="C57" s="33" t="s">
        <v>8826</v>
      </c>
      <c r="D57" s="33" t="s">
        <v>7357</v>
      </c>
      <c r="E57" s="33" t="s">
        <v>8827</v>
      </c>
      <c r="F57" s="33" t="s">
        <v>8831</v>
      </c>
      <c r="G57" s="33" t="s">
        <v>1212</v>
      </c>
      <c r="H57" s="33" t="s">
        <v>8155</v>
      </c>
      <c r="I57" s="34">
        <v>10699</v>
      </c>
      <c r="J57" s="34">
        <v>45</v>
      </c>
      <c r="K57" s="35">
        <v>4.2060005608000701E-3</v>
      </c>
      <c r="L57" s="36">
        <v>0.260888888888889</v>
      </c>
      <c r="M57" s="36">
        <v>11.74</v>
      </c>
      <c r="N57" s="36">
        <v>0</v>
      </c>
      <c r="P57" s="37">
        <v>0</v>
      </c>
      <c r="Q57" s="34">
        <v>0</v>
      </c>
      <c r="R57" s="34">
        <v>0</v>
      </c>
      <c r="S57" s="35">
        <v>0</v>
      </c>
      <c r="T57" s="34">
        <v>0</v>
      </c>
      <c r="U57" s="34">
        <v>0</v>
      </c>
      <c r="V57" s="36">
        <v>0</v>
      </c>
      <c r="W57" s="36">
        <v>0</v>
      </c>
    </row>
    <row r="58" spans="1:23" x14ac:dyDescent="0.25">
      <c r="A58" s="32">
        <v>43709</v>
      </c>
      <c r="B58" s="32">
        <v>43738</v>
      </c>
      <c r="C58" s="33" t="s">
        <v>8826</v>
      </c>
      <c r="D58" s="33" t="s">
        <v>7357</v>
      </c>
      <c r="E58" s="33" t="s">
        <v>8827</v>
      </c>
      <c r="F58" s="33" t="s">
        <v>8831</v>
      </c>
      <c r="G58" s="33" t="s">
        <v>1198</v>
      </c>
      <c r="H58" s="33" t="s">
        <v>7889</v>
      </c>
      <c r="I58" s="34">
        <v>38135</v>
      </c>
      <c r="J58" s="34">
        <v>130</v>
      </c>
      <c r="K58" s="35">
        <v>3.4089419168742601E-3</v>
      </c>
      <c r="L58" s="36">
        <v>0.227846153846154</v>
      </c>
      <c r="M58" s="36">
        <v>29.62</v>
      </c>
      <c r="N58" s="36">
        <v>19.989999999999998</v>
      </c>
      <c r="O58" s="35">
        <v>1.48174087043522</v>
      </c>
      <c r="P58" s="37">
        <v>0.67488183659689405</v>
      </c>
      <c r="Q58" s="34">
        <v>1</v>
      </c>
      <c r="R58" s="34">
        <v>1</v>
      </c>
      <c r="S58" s="35">
        <v>7.6923076923076901E-3</v>
      </c>
      <c r="T58" s="34">
        <v>0</v>
      </c>
      <c r="U58" s="34">
        <v>1</v>
      </c>
      <c r="V58" s="36">
        <v>0</v>
      </c>
      <c r="W58" s="36">
        <v>19.989999999999998</v>
      </c>
    </row>
    <row r="59" spans="1:23" x14ac:dyDescent="0.25">
      <c r="A59" s="32">
        <v>43709</v>
      </c>
      <c r="B59" s="32">
        <v>43738</v>
      </c>
      <c r="C59" s="33" t="s">
        <v>8826</v>
      </c>
      <c r="D59" s="33" t="s">
        <v>7357</v>
      </c>
      <c r="E59" s="33" t="s">
        <v>8827</v>
      </c>
      <c r="F59" s="33" t="s">
        <v>8831</v>
      </c>
      <c r="G59" s="33" t="s">
        <v>1206</v>
      </c>
      <c r="H59" s="33" t="s">
        <v>8064</v>
      </c>
      <c r="I59" s="34">
        <v>7161</v>
      </c>
      <c r="J59" s="34">
        <v>21</v>
      </c>
      <c r="K59" s="35">
        <v>2.9325513196480899E-3</v>
      </c>
      <c r="L59" s="36">
        <v>0.20142857142857101</v>
      </c>
      <c r="M59" s="36">
        <v>4.2300000000000004</v>
      </c>
      <c r="N59" s="36">
        <v>0</v>
      </c>
      <c r="P59" s="37">
        <v>0</v>
      </c>
      <c r="Q59" s="34">
        <v>0</v>
      </c>
      <c r="R59" s="34">
        <v>0</v>
      </c>
      <c r="S59" s="35">
        <v>0</v>
      </c>
      <c r="T59" s="34">
        <v>0</v>
      </c>
      <c r="U59" s="34">
        <v>0</v>
      </c>
      <c r="V59" s="36">
        <v>0</v>
      </c>
      <c r="W59" s="36">
        <v>0</v>
      </c>
    </row>
    <row r="60" spans="1:23" x14ac:dyDescent="0.25">
      <c r="A60" s="32">
        <v>43709</v>
      </c>
      <c r="B60" s="32">
        <v>43738</v>
      </c>
      <c r="C60" s="33" t="s">
        <v>8826</v>
      </c>
      <c r="D60" s="33" t="s">
        <v>7357</v>
      </c>
      <c r="E60" s="33" t="s">
        <v>8827</v>
      </c>
      <c r="F60" s="33" t="s">
        <v>8831</v>
      </c>
      <c r="G60" s="33" t="s">
        <v>1200</v>
      </c>
      <c r="H60" s="33" t="s">
        <v>7897</v>
      </c>
      <c r="I60" s="34">
        <v>30795</v>
      </c>
      <c r="J60" s="34">
        <v>121</v>
      </c>
      <c r="K60" s="35">
        <v>3.9292092872219497E-3</v>
      </c>
      <c r="L60" s="36">
        <v>0.25677685950413198</v>
      </c>
      <c r="M60" s="36">
        <v>31.07</v>
      </c>
      <c r="N60" s="36">
        <v>0</v>
      </c>
      <c r="P60" s="37">
        <v>0</v>
      </c>
      <c r="Q60" s="34">
        <v>0</v>
      </c>
      <c r="R60" s="34">
        <v>0</v>
      </c>
      <c r="S60" s="35">
        <v>0</v>
      </c>
      <c r="T60" s="34">
        <v>0</v>
      </c>
      <c r="U60" s="34">
        <v>0</v>
      </c>
      <c r="V60" s="36">
        <v>0</v>
      </c>
      <c r="W60" s="36">
        <v>0</v>
      </c>
    </row>
    <row r="61" spans="1:23" x14ac:dyDescent="0.25">
      <c r="A61" s="32">
        <v>43709</v>
      </c>
      <c r="B61" s="32">
        <v>43738</v>
      </c>
      <c r="C61" s="33" t="s">
        <v>8826</v>
      </c>
      <c r="D61" s="33" t="s">
        <v>7357</v>
      </c>
      <c r="E61" s="33" t="s">
        <v>8827</v>
      </c>
      <c r="F61" s="33" t="s">
        <v>8831</v>
      </c>
      <c r="G61" s="33" t="s">
        <v>1208</v>
      </c>
      <c r="H61" s="33" t="s">
        <v>7543</v>
      </c>
      <c r="I61" s="34">
        <v>3358</v>
      </c>
      <c r="J61" s="34">
        <v>40</v>
      </c>
      <c r="K61" s="35">
        <v>1.19118522930316E-2</v>
      </c>
      <c r="L61" s="36">
        <v>0.29125000000000001</v>
      </c>
      <c r="M61" s="36">
        <v>11.65</v>
      </c>
      <c r="N61" s="36">
        <v>76.959999999999994</v>
      </c>
      <c r="O61" s="35">
        <v>0.15137733887733901</v>
      </c>
      <c r="P61" s="37">
        <v>6.6060085836909899</v>
      </c>
      <c r="Q61" s="34">
        <v>4</v>
      </c>
      <c r="R61" s="34">
        <v>4</v>
      </c>
      <c r="S61" s="35">
        <v>0.1</v>
      </c>
      <c r="T61" s="34">
        <v>2</v>
      </c>
      <c r="U61" s="34">
        <v>2</v>
      </c>
      <c r="V61" s="36">
        <v>39.979999999999997</v>
      </c>
      <c r="W61" s="36">
        <v>36.979999999999997</v>
      </c>
    </row>
    <row r="62" spans="1:23" x14ac:dyDescent="0.25">
      <c r="A62" s="32">
        <v>43709</v>
      </c>
      <c r="B62" s="32">
        <v>43738</v>
      </c>
      <c r="C62" s="33" t="s">
        <v>8826</v>
      </c>
      <c r="D62" s="33" t="s">
        <v>7357</v>
      </c>
      <c r="E62" s="33" t="s">
        <v>8827</v>
      </c>
      <c r="F62" s="33" t="s">
        <v>8831</v>
      </c>
      <c r="G62" s="33" t="s">
        <v>1202</v>
      </c>
      <c r="H62" s="33" t="s">
        <v>8144</v>
      </c>
      <c r="I62" s="34">
        <v>2139</v>
      </c>
      <c r="J62" s="34">
        <v>17</v>
      </c>
      <c r="K62" s="35">
        <v>7.9476390836839602E-3</v>
      </c>
      <c r="L62" s="36">
        <v>0.188235294117647</v>
      </c>
      <c r="M62" s="36">
        <v>3.2</v>
      </c>
      <c r="N62" s="36">
        <v>0</v>
      </c>
      <c r="P62" s="37">
        <v>0</v>
      </c>
      <c r="Q62" s="34">
        <v>0</v>
      </c>
      <c r="R62" s="34">
        <v>0</v>
      </c>
      <c r="S62" s="35">
        <v>0</v>
      </c>
      <c r="T62" s="34">
        <v>0</v>
      </c>
      <c r="U62" s="34">
        <v>0</v>
      </c>
      <c r="V62" s="36">
        <v>0</v>
      </c>
      <c r="W62" s="36">
        <v>0</v>
      </c>
    </row>
    <row r="63" spans="1:23" x14ac:dyDescent="0.25">
      <c r="A63" s="32">
        <v>43709</v>
      </c>
      <c r="B63" s="32">
        <v>43738</v>
      </c>
      <c r="C63" s="33" t="s">
        <v>8826</v>
      </c>
      <c r="D63" s="33" t="s">
        <v>7357</v>
      </c>
      <c r="E63" s="33" t="s">
        <v>8827</v>
      </c>
      <c r="F63" s="33" t="s">
        <v>8831</v>
      </c>
      <c r="G63" s="33" t="s">
        <v>1210</v>
      </c>
      <c r="H63" s="33" t="s">
        <v>7521</v>
      </c>
      <c r="I63" s="34">
        <v>1975</v>
      </c>
      <c r="J63" s="34">
        <v>5</v>
      </c>
      <c r="K63" s="35">
        <v>2.5316455696202502E-3</v>
      </c>
      <c r="L63" s="36">
        <v>0.21</v>
      </c>
      <c r="M63" s="36">
        <v>1.05</v>
      </c>
      <c r="N63" s="36">
        <v>0</v>
      </c>
      <c r="P63" s="37">
        <v>0</v>
      </c>
      <c r="Q63" s="34">
        <v>0</v>
      </c>
      <c r="R63" s="34">
        <v>0</v>
      </c>
      <c r="S63" s="35">
        <v>0</v>
      </c>
      <c r="T63" s="34">
        <v>0</v>
      </c>
      <c r="U63" s="34">
        <v>0</v>
      </c>
      <c r="V63" s="36">
        <v>0</v>
      </c>
      <c r="W63" s="36">
        <v>0</v>
      </c>
    </row>
    <row r="64" spans="1:23" x14ac:dyDescent="0.25">
      <c r="A64" s="32">
        <v>43709</v>
      </c>
      <c r="B64" s="32">
        <v>43738</v>
      </c>
      <c r="C64" s="33" t="s">
        <v>8826</v>
      </c>
      <c r="D64" s="33" t="s">
        <v>7357</v>
      </c>
      <c r="E64" s="33" t="s">
        <v>8827</v>
      </c>
      <c r="F64" s="33" t="s">
        <v>8828</v>
      </c>
      <c r="G64" s="33" t="s">
        <v>1110</v>
      </c>
      <c r="H64" s="33" t="s">
        <v>8187</v>
      </c>
      <c r="I64" s="34">
        <v>853</v>
      </c>
      <c r="J64" s="34">
        <v>2</v>
      </c>
      <c r="K64" s="35">
        <v>2.3446658851113702E-3</v>
      </c>
      <c r="L64" s="36">
        <v>0.35499999999999998</v>
      </c>
      <c r="M64" s="36">
        <v>0.71</v>
      </c>
      <c r="N64" s="36">
        <v>17.09</v>
      </c>
      <c r="O64" s="35">
        <v>4.1544763019309497E-2</v>
      </c>
      <c r="P64" s="37">
        <v>24.0704225352113</v>
      </c>
      <c r="Q64" s="34">
        <v>1</v>
      </c>
      <c r="R64" s="34">
        <v>1</v>
      </c>
      <c r="S64" s="35">
        <v>0.5</v>
      </c>
      <c r="T64" s="34">
        <v>0</v>
      </c>
      <c r="U64" s="34">
        <v>1</v>
      </c>
      <c r="V64" s="36">
        <v>0</v>
      </c>
      <c r="W64" s="36">
        <v>17.09</v>
      </c>
    </row>
    <row r="65" spans="1:23" x14ac:dyDescent="0.25">
      <c r="A65" s="32">
        <v>43709</v>
      </c>
      <c r="B65" s="32">
        <v>43738</v>
      </c>
      <c r="C65" s="33" t="s">
        <v>8826</v>
      </c>
      <c r="D65" s="33" t="s">
        <v>7357</v>
      </c>
      <c r="E65" s="33" t="s">
        <v>8827</v>
      </c>
      <c r="F65" s="33" t="s">
        <v>8828</v>
      </c>
      <c r="G65" s="33" t="s">
        <v>1112</v>
      </c>
      <c r="H65" s="33" t="s">
        <v>8114</v>
      </c>
      <c r="I65" s="34">
        <v>944</v>
      </c>
      <c r="J65" s="34">
        <v>3</v>
      </c>
      <c r="K65" s="35">
        <v>3.1779661016949198E-3</v>
      </c>
      <c r="L65" s="36">
        <v>0.21333333333333299</v>
      </c>
      <c r="M65" s="36">
        <v>0.64</v>
      </c>
      <c r="N65" s="36">
        <v>0</v>
      </c>
      <c r="P65" s="37">
        <v>0</v>
      </c>
      <c r="Q65" s="34">
        <v>0</v>
      </c>
      <c r="R65" s="34">
        <v>0</v>
      </c>
      <c r="S65" s="35">
        <v>0</v>
      </c>
      <c r="T65" s="34">
        <v>0</v>
      </c>
      <c r="U65" s="34">
        <v>0</v>
      </c>
      <c r="V65" s="36">
        <v>0</v>
      </c>
      <c r="W65" s="36">
        <v>0</v>
      </c>
    </row>
    <row r="66" spans="1:23" x14ac:dyDescent="0.25">
      <c r="A66" s="32">
        <v>43709</v>
      </c>
      <c r="B66" s="32">
        <v>43738</v>
      </c>
      <c r="C66" s="33" t="s">
        <v>8826</v>
      </c>
      <c r="D66" s="33" t="s">
        <v>7357</v>
      </c>
      <c r="E66" s="33" t="s">
        <v>8827</v>
      </c>
      <c r="F66" s="33" t="s">
        <v>8828</v>
      </c>
      <c r="G66" s="33" t="s">
        <v>1116</v>
      </c>
      <c r="H66" s="33" t="s">
        <v>8146</v>
      </c>
      <c r="I66" s="34">
        <v>1458</v>
      </c>
      <c r="J66" s="34">
        <v>4</v>
      </c>
      <c r="K66" s="35">
        <v>2.7434842249657101E-3</v>
      </c>
      <c r="L66" s="36">
        <v>0.19750000000000001</v>
      </c>
      <c r="M66" s="36">
        <v>0.79</v>
      </c>
      <c r="N66" s="36">
        <v>0</v>
      </c>
      <c r="P66" s="37">
        <v>0</v>
      </c>
      <c r="Q66" s="34">
        <v>0</v>
      </c>
      <c r="R66" s="34">
        <v>0</v>
      </c>
      <c r="S66" s="35">
        <v>0</v>
      </c>
      <c r="T66" s="34">
        <v>0</v>
      </c>
      <c r="U66" s="34">
        <v>0</v>
      </c>
      <c r="V66" s="36">
        <v>0</v>
      </c>
      <c r="W66" s="36">
        <v>0</v>
      </c>
    </row>
    <row r="67" spans="1:23" x14ac:dyDescent="0.25">
      <c r="A67" s="32">
        <v>43709</v>
      </c>
      <c r="B67" s="32">
        <v>43738</v>
      </c>
      <c r="C67" s="33" t="s">
        <v>8822</v>
      </c>
      <c r="D67" s="33" t="s">
        <v>7357</v>
      </c>
      <c r="E67" s="33" t="s">
        <v>8823</v>
      </c>
      <c r="F67" s="33" t="s">
        <v>8830</v>
      </c>
      <c r="G67" s="33" t="s">
        <v>1424</v>
      </c>
      <c r="H67" s="33" t="s">
        <v>7361</v>
      </c>
      <c r="I67" s="34">
        <v>7705</v>
      </c>
      <c r="J67" s="34">
        <v>103</v>
      </c>
      <c r="K67" s="35">
        <v>1.3367942894224501E-2</v>
      </c>
      <c r="L67" s="36">
        <v>0.244174757281553</v>
      </c>
      <c r="M67" s="36">
        <v>25.15</v>
      </c>
      <c r="N67" s="36">
        <v>100.96</v>
      </c>
      <c r="O67" s="35">
        <v>0.24910855784469099</v>
      </c>
      <c r="P67" s="37">
        <v>4.0143141153081503</v>
      </c>
      <c r="Q67" s="34">
        <v>4</v>
      </c>
      <c r="R67" s="34">
        <v>4</v>
      </c>
      <c r="S67" s="35">
        <v>3.8834951456310697E-2</v>
      </c>
      <c r="T67" s="34">
        <v>2</v>
      </c>
      <c r="U67" s="34">
        <v>2</v>
      </c>
      <c r="V67" s="36">
        <v>51.98</v>
      </c>
      <c r="W67" s="36">
        <v>48.98</v>
      </c>
    </row>
    <row r="68" spans="1:23" x14ac:dyDescent="0.25">
      <c r="A68" s="32">
        <v>43709</v>
      </c>
      <c r="B68" s="32">
        <v>43738</v>
      </c>
      <c r="C68" s="33" t="s">
        <v>8822</v>
      </c>
      <c r="D68" s="33" t="s">
        <v>7357</v>
      </c>
      <c r="E68" s="33" t="s">
        <v>8823</v>
      </c>
      <c r="F68" s="33" t="s">
        <v>8830</v>
      </c>
      <c r="G68" s="33" t="s">
        <v>1412</v>
      </c>
      <c r="H68" s="33" t="s">
        <v>7411</v>
      </c>
      <c r="I68" s="34">
        <v>1619</v>
      </c>
      <c r="J68" s="34">
        <v>6</v>
      </c>
      <c r="K68" s="35">
        <v>3.7059913526868399E-3</v>
      </c>
      <c r="L68" s="36">
        <v>0.228333333333333</v>
      </c>
      <c r="M68" s="36">
        <v>1.37</v>
      </c>
      <c r="N68" s="36">
        <v>0</v>
      </c>
      <c r="P68" s="37">
        <v>0</v>
      </c>
      <c r="Q68" s="34">
        <v>0</v>
      </c>
      <c r="R68" s="34">
        <v>0</v>
      </c>
      <c r="S68" s="35">
        <v>0</v>
      </c>
      <c r="T68" s="34">
        <v>0</v>
      </c>
      <c r="U68" s="34">
        <v>0</v>
      </c>
      <c r="V68" s="36">
        <v>0</v>
      </c>
      <c r="W68" s="36">
        <v>0</v>
      </c>
    </row>
    <row r="69" spans="1:23" x14ac:dyDescent="0.25">
      <c r="A69" s="32">
        <v>43709</v>
      </c>
      <c r="B69" s="32">
        <v>43738</v>
      </c>
      <c r="C69" s="33" t="s">
        <v>8822</v>
      </c>
      <c r="D69" s="33" t="s">
        <v>7357</v>
      </c>
      <c r="E69" s="33" t="s">
        <v>8823</v>
      </c>
      <c r="F69" s="33" t="s">
        <v>8830</v>
      </c>
      <c r="G69" s="33" t="s">
        <v>1422</v>
      </c>
      <c r="H69" s="33" t="s">
        <v>7442</v>
      </c>
      <c r="I69" s="34">
        <v>16826</v>
      </c>
      <c r="J69" s="34">
        <v>118</v>
      </c>
      <c r="K69" s="35">
        <v>7.0129561393082098E-3</v>
      </c>
      <c r="L69" s="36">
        <v>0.24720338983050899</v>
      </c>
      <c r="M69" s="36">
        <v>29.17</v>
      </c>
      <c r="N69" s="36">
        <v>77.97</v>
      </c>
      <c r="O69" s="35">
        <v>0.374118250609209</v>
      </c>
      <c r="P69" s="37">
        <v>2.6729516626671201</v>
      </c>
      <c r="Q69" s="34">
        <v>3</v>
      </c>
      <c r="R69" s="34">
        <v>3</v>
      </c>
      <c r="S69" s="35">
        <v>2.5423728813559299E-2</v>
      </c>
      <c r="T69" s="34">
        <v>1</v>
      </c>
      <c r="U69" s="34">
        <v>2</v>
      </c>
      <c r="V69" s="36">
        <v>25.99</v>
      </c>
      <c r="W69" s="36">
        <v>51.98</v>
      </c>
    </row>
    <row r="70" spans="1:23" x14ac:dyDescent="0.25">
      <c r="A70" s="32">
        <v>43709</v>
      </c>
      <c r="B70" s="32">
        <v>43731</v>
      </c>
      <c r="C70" s="33" t="s">
        <v>8826</v>
      </c>
      <c r="D70" s="33" t="s">
        <v>7357</v>
      </c>
      <c r="E70" s="33" t="s">
        <v>8827</v>
      </c>
      <c r="F70" s="33" t="s">
        <v>8832</v>
      </c>
      <c r="G70" s="33" t="s">
        <v>1172</v>
      </c>
      <c r="H70" s="33" t="s">
        <v>7700</v>
      </c>
      <c r="I70" s="34">
        <v>43</v>
      </c>
      <c r="J70" s="34">
        <v>0</v>
      </c>
      <c r="K70" s="35">
        <v>0</v>
      </c>
      <c r="M70" s="36">
        <v>0</v>
      </c>
      <c r="N70" s="36">
        <v>0</v>
      </c>
      <c r="Q70" s="34">
        <v>0</v>
      </c>
      <c r="R70" s="34">
        <v>0</v>
      </c>
      <c r="T70" s="34">
        <v>0</v>
      </c>
      <c r="U70" s="34">
        <v>0</v>
      </c>
      <c r="V70" s="36">
        <v>0</v>
      </c>
      <c r="W70" s="36">
        <v>0</v>
      </c>
    </row>
    <row r="71" spans="1:23" x14ac:dyDescent="0.25">
      <c r="A71" s="32">
        <v>43709</v>
      </c>
      <c r="B71" s="32">
        <v>43731</v>
      </c>
      <c r="C71" s="33" t="s">
        <v>8826</v>
      </c>
      <c r="D71" s="33" t="s">
        <v>7357</v>
      </c>
      <c r="E71" s="33" t="s">
        <v>8827</v>
      </c>
      <c r="F71" s="33" t="s">
        <v>8832</v>
      </c>
      <c r="G71" s="33" t="s">
        <v>1180</v>
      </c>
      <c r="H71" s="33" t="s">
        <v>7718</v>
      </c>
      <c r="I71" s="34">
        <v>427</v>
      </c>
      <c r="J71" s="34">
        <v>0</v>
      </c>
      <c r="K71" s="35">
        <v>0</v>
      </c>
      <c r="M71" s="36">
        <v>0</v>
      </c>
      <c r="N71" s="36">
        <v>0</v>
      </c>
      <c r="Q71" s="34">
        <v>0</v>
      </c>
      <c r="R71" s="34">
        <v>0</v>
      </c>
      <c r="T71" s="34">
        <v>0</v>
      </c>
      <c r="U71" s="34">
        <v>0</v>
      </c>
      <c r="V71" s="36">
        <v>0</v>
      </c>
      <c r="W71" s="36">
        <v>0</v>
      </c>
    </row>
    <row r="72" spans="1:23" x14ac:dyDescent="0.25">
      <c r="A72" s="32">
        <v>43709</v>
      </c>
      <c r="B72" s="32">
        <v>43733</v>
      </c>
      <c r="C72" s="33" t="s">
        <v>8826</v>
      </c>
      <c r="D72" s="33" t="s">
        <v>7357</v>
      </c>
      <c r="E72" s="33" t="s">
        <v>8827</v>
      </c>
      <c r="F72" s="33" t="s">
        <v>8832</v>
      </c>
      <c r="G72" s="33" t="s">
        <v>1188</v>
      </c>
      <c r="H72" s="33" t="s">
        <v>7870</v>
      </c>
      <c r="I72" s="34">
        <v>127</v>
      </c>
      <c r="J72" s="34">
        <v>0</v>
      </c>
      <c r="K72" s="35">
        <v>0</v>
      </c>
      <c r="M72" s="36">
        <v>0</v>
      </c>
      <c r="N72" s="36">
        <v>0</v>
      </c>
      <c r="Q72" s="34">
        <v>0</v>
      </c>
      <c r="R72" s="34">
        <v>0</v>
      </c>
      <c r="T72" s="34">
        <v>0</v>
      </c>
      <c r="U72" s="34">
        <v>0</v>
      </c>
      <c r="V72" s="36">
        <v>0</v>
      </c>
      <c r="W72" s="36">
        <v>0</v>
      </c>
    </row>
    <row r="73" spans="1:23" x14ac:dyDescent="0.25">
      <c r="A73" s="32">
        <v>43709</v>
      </c>
      <c r="B73" s="32">
        <v>43738</v>
      </c>
      <c r="C73" s="33" t="s">
        <v>8826</v>
      </c>
      <c r="D73" s="33" t="s">
        <v>7357</v>
      </c>
      <c r="E73" s="33" t="s">
        <v>8827</v>
      </c>
      <c r="F73" s="33" t="s">
        <v>8832</v>
      </c>
      <c r="G73" s="33" t="s">
        <v>1166</v>
      </c>
      <c r="H73" s="33" t="s">
        <v>7766</v>
      </c>
      <c r="I73" s="34">
        <v>167</v>
      </c>
      <c r="J73" s="34">
        <v>0</v>
      </c>
      <c r="K73" s="35">
        <v>0</v>
      </c>
      <c r="M73" s="36">
        <v>0</v>
      </c>
      <c r="N73" s="36">
        <v>0</v>
      </c>
      <c r="Q73" s="34">
        <v>0</v>
      </c>
      <c r="R73" s="34">
        <v>0</v>
      </c>
      <c r="T73" s="34">
        <v>0</v>
      </c>
      <c r="U73" s="34">
        <v>0</v>
      </c>
      <c r="V73" s="36">
        <v>0</v>
      </c>
      <c r="W73" s="36">
        <v>0</v>
      </c>
    </row>
    <row r="74" spans="1:23" x14ac:dyDescent="0.25">
      <c r="A74" s="32">
        <v>43709</v>
      </c>
      <c r="B74" s="32">
        <v>43731</v>
      </c>
      <c r="C74" s="33" t="s">
        <v>8826</v>
      </c>
      <c r="D74" s="33" t="s">
        <v>7357</v>
      </c>
      <c r="E74" s="33" t="s">
        <v>8827</v>
      </c>
      <c r="F74" s="33" t="s">
        <v>8832</v>
      </c>
      <c r="G74" s="33" t="s">
        <v>1182</v>
      </c>
      <c r="H74" s="33" t="s">
        <v>8075</v>
      </c>
      <c r="I74" s="34">
        <v>6</v>
      </c>
      <c r="J74" s="34">
        <v>0</v>
      </c>
      <c r="K74" s="35">
        <v>0</v>
      </c>
      <c r="M74" s="36">
        <v>0</v>
      </c>
      <c r="N74" s="36">
        <v>0</v>
      </c>
      <c r="Q74" s="34">
        <v>0</v>
      </c>
      <c r="R74" s="34">
        <v>0</v>
      </c>
      <c r="T74" s="34">
        <v>0</v>
      </c>
      <c r="U74" s="34">
        <v>0</v>
      </c>
      <c r="V74" s="36">
        <v>0</v>
      </c>
      <c r="W74" s="36">
        <v>0</v>
      </c>
    </row>
    <row r="75" spans="1:23" x14ac:dyDescent="0.25">
      <c r="A75" s="32">
        <v>43709</v>
      </c>
      <c r="B75" s="32">
        <v>43733</v>
      </c>
      <c r="C75" s="33" t="s">
        <v>8826</v>
      </c>
      <c r="D75" s="33" t="s">
        <v>7357</v>
      </c>
      <c r="E75" s="33" t="s">
        <v>8827</v>
      </c>
      <c r="F75" s="33" t="s">
        <v>8832</v>
      </c>
      <c r="G75" s="33" t="s">
        <v>1168</v>
      </c>
      <c r="H75" s="33" t="s">
        <v>7861</v>
      </c>
      <c r="I75" s="34">
        <v>86</v>
      </c>
      <c r="J75" s="34">
        <v>0</v>
      </c>
      <c r="K75" s="35">
        <v>0</v>
      </c>
      <c r="M75" s="36">
        <v>0</v>
      </c>
      <c r="N75" s="36">
        <v>0</v>
      </c>
      <c r="Q75" s="34">
        <v>0</v>
      </c>
      <c r="R75" s="34">
        <v>0</v>
      </c>
      <c r="T75" s="34">
        <v>0</v>
      </c>
      <c r="U75" s="34">
        <v>0</v>
      </c>
      <c r="V75" s="36">
        <v>0</v>
      </c>
      <c r="W75" s="36">
        <v>0</v>
      </c>
    </row>
    <row r="76" spans="1:23" x14ac:dyDescent="0.25">
      <c r="A76" s="32">
        <v>43709</v>
      </c>
      <c r="B76" s="32">
        <v>43738</v>
      </c>
      <c r="C76" s="33" t="s">
        <v>8826</v>
      </c>
      <c r="D76" s="33" t="s">
        <v>7357</v>
      </c>
      <c r="E76" s="33" t="s">
        <v>8827</v>
      </c>
      <c r="F76" s="33" t="s">
        <v>8832</v>
      </c>
      <c r="G76" s="33" t="s">
        <v>1176</v>
      </c>
      <c r="H76" s="33" t="s">
        <v>7784</v>
      </c>
      <c r="I76" s="34">
        <v>796</v>
      </c>
      <c r="J76" s="34">
        <v>0</v>
      </c>
      <c r="K76" s="35">
        <v>0</v>
      </c>
      <c r="M76" s="36">
        <v>0</v>
      </c>
      <c r="N76" s="36">
        <v>0</v>
      </c>
      <c r="Q76" s="34">
        <v>0</v>
      </c>
      <c r="R76" s="34">
        <v>0</v>
      </c>
      <c r="T76" s="34">
        <v>0</v>
      </c>
      <c r="U76" s="34">
        <v>0</v>
      </c>
      <c r="V76" s="36">
        <v>0</v>
      </c>
      <c r="W76" s="36">
        <v>0</v>
      </c>
    </row>
    <row r="77" spans="1:23" x14ac:dyDescent="0.25">
      <c r="A77" s="32">
        <v>43709</v>
      </c>
      <c r="B77" s="32">
        <v>43731</v>
      </c>
      <c r="C77" s="33" t="s">
        <v>8826</v>
      </c>
      <c r="D77" s="33" t="s">
        <v>7357</v>
      </c>
      <c r="E77" s="33" t="s">
        <v>8827</v>
      </c>
      <c r="F77" s="33" t="s">
        <v>8832</v>
      </c>
      <c r="G77" s="33" t="s">
        <v>1184</v>
      </c>
      <c r="H77" s="33" t="s">
        <v>7845</v>
      </c>
      <c r="I77" s="34">
        <v>10</v>
      </c>
      <c r="J77" s="34">
        <v>0</v>
      </c>
      <c r="K77" s="35">
        <v>0</v>
      </c>
      <c r="M77" s="36">
        <v>0</v>
      </c>
      <c r="N77" s="36">
        <v>0</v>
      </c>
      <c r="Q77" s="34">
        <v>0</v>
      </c>
      <c r="R77" s="34">
        <v>0</v>
      </c>
      <c r="T77" s="34">
        <v>0</v>
      </c>
      <c r="U77" s="34">
        <v>0</v>
      </c>
      <c r="V77" s="36">
        <v>0</v>
      </c>
      <c r="W77" s="36">
        <v>0</v>
      </c>
    </row>
    <row r="78" spans="1:23" x14ac:dyDescent="0.25">
      <c r="A78" s="32">
        <v>43709</v>
      </c>
      <c r="B78" s="32">
        <v>43738</v>
      </c>
      <c r="C78" s="33" t="s">
        <v>8826</v>
      </c>
      <c r="D78" s="33" t="s">
        <v>7357</v>
      </c>
      <c r="E78" s="33" t="s">
        <v>8827</v>
      </c>
      <c r="F78" s="33" t="s">
        <v>8832</v>
      </c>
      <c r="G78" s="33" t="s">
        <v>1186</v>
      </c>
      <c r="H78" s="33" t="s">
        <v>7801</v>
      </c>
      <c r="I78" s="34">
        <v>74</v>
      </c>
      <c r="J78" s="34">
        <v>0</v>
      </c>
      <c r="K78" s="35">
        <v>0</v>
      </c>
      <c r="M78" s="36">
        <v>0</v>
      </c>
      <c r="N78" s="36">
        <v>0</v>
      </c>
      <c r="Q78" s="34">
        <v>0</v>
      </c>
      <c r="R78" s="34">
        <v>0</v>
      </c>
      <c r="T78" s="34">
        <v>0</v>
      </c>
      <c r="U78" s="34">
        <v>0</v>
      </c>
      <c r="V78" s="36">
        <v>0</v>
      </c>
      <c r="W78" s="36">
        <v>0</v>
      </c>
    </row>
    <row r="79" spans="1:23" x14ac:dyDescent="0.25">
      <c r="A79" s="32">
        <v>43709</v>
      </c>
      <c r="B79" s="32">
        <v>43738</v>
      </c>
      <c r="C79" s="33" t="s">
        <v>8826</v>
      </c>
      <c r="D79" s="33" t="s">
        <v>7357</v>
      </c>
      <c r="E79" s="33" t="s">
        <v>8827</v>
      </c>
      <c r="F79" s="33" t="s">
        <v>8833</v>
      </c>
      <c r="G79" s="33" t="s">
        <v>1128</v>
      </c>
      <c r="H79" s="33" t="s">
        <v>8096</v>
      </c>
      <c r="I79" s="34">
        <v>311</v>
      </c>
      <c r="J79" s="34">
        <v>2</v>
      </c>
      <c r="K79" s="35">
        <v>6.4308681672025697E-3</v>
      </c>
      <c r="L79" s="36">
        <v>0.47499999999999998</v>
      </c>
      <c r="M79" s="36">
        <v>0.95</v>
      </c>
      <c r="N79" s="36">
        <v>0</v>
      </c>
      <c r="P79" s="37">
        <v>0</v>
      </c>
      <c r="Q79" s="34">
        <v>0</v>
      </c>
      <c r="R79" s="34">
        <v>0</v>
      </c>
      <c r="S79" s="35">
        <v>0</v>
      </c>
      <c r="T79" s="34">
        <v>0</v>
      </c>
      <c r="U79" s="34">
        <v>0</v>
      </c>
      <c r="V79" s="36">
        <v>0</v>
      </c>
      <c r="W79" s="36">
        <v>0</v>
      </c>
    </row>
    <row r="80" spans="1:23" x14ac:dyDescent="0.25">
      <c r="A80" s="32">
        <v>43709</v>
      </c>
      <c r="B80" s="32">
        <v>43738</v>
      </c>
      <c r="C80" s="33" t="s">
        <v>8826</v>
      </c>
      <c r="D80" s="33" t="s">
        <v>7357</v>
      </c>
      <c r="E80" s="33" t="s">
        <v>8827</v>
      </c>
      <c r="F80" s="33" t="s">
        <v>8833</v>
      </c>
      <c r="G80" s="33" t="s">
        <v>1118</v>
      </c>
      <c r="H80" s="33" t="s">
        <v>8100</v>
      </c>
      <c r="I80" s="34">
        <v>567</v>
      </c>
      <c r="J80" s="34">
        <v>2</v>
      </c>
      <c r="K80" s="35">
        <v>3.5273368606701899E-3</v>
      </c>
      <c r="L80" s="36">
        <v>0.19500000000000001</v>
      </c>
      <c r="M80" s="36">
        <v>0.39</v>
      </c>
      <c r="N80" s="36">
        <v>0</v>
      </c>
      <c r="P80" s="37">
        <v>0</v>
      </c>
      <c r="Q80" s="34">
        <v>0</v>
      </c>
      <c r="R80" s="34">
        <v>0</v>
      </c>
      <c r="S80" s="35">
        <v>0</v>
      </c>
      <c r="T80" s="34">
        <v>0</v>
      </c>
      <c r="U80" s="34">
        <v>0</v>
      </c>
      <c r="V80" s="36">
        <v>0</v>
      </c>
      <c r="W80" s="36">
        <v>0</v>
      </c>
    </row>
    <row r="81" spans="1:23" x14ac:dyDescent="0.25">
      <c r="A81" s="32">
        <v>43710</v>
      </c>
      <c r="B81" s="32">
        <v>43738</v>
      </c>
      <c r="C81" s="33" t="s">
        <v>8826</v>
      </c>
      <c r="D81" s="33" t="s">
        <v>7357</v>
      </c>
      <c r="E81" s="33" t="s">
        <v>8827</v>
      </c>
      <c r="F81" s="33" t="s">
        <v>8833</v>
      </c>
      <c r="G81" s="33" t="s">
        <v>1124</v>
      </c>
      <c r="H81" s="33" t="s">
        <v>7899</v>
      </c>
      <c r="I81" s="34">
        <v>183</v>
      </c>
      <c r="J81" s="34">
        <v>0</v>
      </c>
      <c r="K81" s="35">
        <v>0</v>
      </c>
      <c r="M81" s="36">
        <v>0</v>
      </c>
      <c r="N81" s="36">
        <v>0</v>
      </c>
      <c r="Q81" s="34">
        <v>0</v>
      </c>
      <c r="R81" s="34">
        <v>0</v>
      </c>
      <c r="T81" s="34">
        <v>0</v>
      </c>
      <c r="U81" s="34">
        <v>0</v>
      </c>
      <c r="V81" s="36">
        <v>0</v>
      </c>
      <c r="W81" s="36">
        <v>0</v>
      </c>
    </row>
    <row r="82" spans="1:23" x14ac:dyDescent="0.25">
      <c r="A82" s="32">
        <v>43709</v>
      </c>
      <c r="B82" s="32">
        <v>43738</v>
      </c>
      <c r="C82" s="33" t="s">
        <v>8826</v>
      </c>
      <c r="D82" s="33" t="s">
        <v>7357</v>
      </c>
      <c r="E82" s="33" t="s">
        <v>8827</v>
      </c>
      <c r="F82" s="33" t="s">
        <v>8834</v>
      </c>
      <c r="G82" s="33" t="s">
        <v>1158</v>
      </c>
      <c r="H82" s="33" t="s">
        <v>7519</v>
      </c>
      <c r="I82" s="34">
        <v>10071</v>
      </c>
      <c r="J82" s="34">
        <v>58</v>
      </c>
      <c r="K82" s="35">
        <v>5.7591103167510703E-3</v>
      </c>
      <c r="L82" s="36">
        <v>0.40310344827586198</v>
      </c>
      <c r="M82" s="36">
        <v>23.38</v>
      </c>
      <c r="N82" s="36">
        <v>34.18</v>
      </c>
      <c r="O82" s="35">
        <v>0.68402574605032196</v>
      </c>
      <c r="P82" s="37">
        <v>1.4619332763045301</v>
      </c>
      <c r="Q82" s="34">
        <v>2</v>
      </c>
      <c r="R82" s="34">
        <v>2</v>
      </c>
      <c r="S82" s="35">
        <v>3.4482758620689703E-2</v>
      </c>
      <c r="T82" s="34">
        <v>1</v>
      </c>
      <c r="U82" s="34">
        <v>1</v>
      </c>
      <c r="V82" s="36">
        <v>17.09</v>
      </c>
      <c r="W82" s="36">
        <v>17.09</v>
      </c>
    </row>
    <row r="83" spans="1:23" x14ac:dyDescent="0.25">
      <c r="A83" s="32">
        <v>43709</v>
      </c>
      <c r="B83" s="32">
        <v>43738</v>
      </c>
      <c r="C83" s="33" t="s">
        <v>8826</v>
      </c>
      <c r="D83" s="33" t="s">
        <v>7357</v>
      </c>
      <c r="E83" s="33" t="s">
        <v>8827</v>
      </c>
      <c r="F83" s="33" t="s">
        <v>8834</v>
      </c>
      <c r="G83" s="33" t="s">
        <v>1152</v>
      </c>
      <c r="H83" s="33" t="s">
        <v>8174</v>
      </c>
      <c r="I83" s="34">
        <v>386</v>
      </c>
      <c r="J83" s="34">
        <v>1</v>
      </c>
      <c r="K83" s="35">
        <v>2.5906735751295299E-3</v>
      </c>
      <c r="L83" s="36">
        <v>0.28000000000000003</v>
      </c>
      <c r="M83" s="36">
        <v>0.28000000000000003</v>
      </c>
      <c r="N83" s="36">
        <v>17.09</v>
      </c>
      <c r="O83" s="35">
        <v>1.6383850204798101E-2</v>
      </c>
      <c r="P83" s="37">
        <v>61.035714285714299</v>
      </c>
      <c r="Q83" s="34">
        <v>1</v>
      </c>
      <c r="R83" s="34">
        <v>1</v>
      </c>
      <c r="S83" s="35">
        <v>1</v>
      </c>
      <c r="T83" s="34">
        <v>0</v>
      </c>
      <c r="U83" s="34">
        <v>1</v>
      </c>
      <c r="V83" s="36">
        <v>0</v>
      </c>
      <c r="W83" s="36">
        <v>17.09</v>
      </c>
    </row>
    <row r="84" spans="1:23" x14ac:dyDescent="0.25">
      <c r="A84" s="32">
        <v>43709</v>
      </c>
      <c r="B84" s="32">
        <v>43738</v>
      </c>
      <c r="C84" s="33" t="s">
        <v>8826</v>
      </c>
      <c r="D84" s="33" t="s">
        <v>7357</v>
      </c>
      <c r="E84" s="33" t="s">
        <v>8827</v>
      </c>
      <c r="F84" s="33" t="s">
        <v>8834</v>
      </c>
      <c r="G84" s="33" t="s">
        <v>1148</v>
      </c>
      <c r="H84" s="33" t="s">
        <v>8031</v>
      </c>
      <c r="I84" s="34">
        <v>4939</v>
      </c>
      <c r="J84" s="34">
        <v>9</v>
      </c>
      <c r="K84" s="35">
        <v>1.8222312208949201E-3</v>
      </c>
      <c r="L84" s="36">
        <v>0.31555555555555598</v>
      </c>
      <c r="M84" s="36">
        <v>2.84</v>
      </c>
      <c r="N84" s="36">
        <v>0</v>
      </c>
      <c r="P84" s="37">
        <v>0</v>
      </c>
      <c r="Q84" s="34">
        <v>0</v>
      </c>
      <c r="R84" s="34">
        <v>0</v>
      </c>
      <c r="S84" s="35">
        <v>0</v>
      </c>
      <c r="T84" s="34">
        <v>0</v>
      </c>
      <c r="U84" s="34">
        <v>0</v>
      </c>
      <c r="V84" s="36">
        <v>0</v>
      </c>
      <c r="W84" s="36">
        <v>0</v>
      </c>
    </row>
    <row r="85" spans="1:23" x14ac:dyDescent="0.25">
      <c r="A85" s="32">
        <v>43709</v>
      </c>
      <c r="B85" s="32">
        <v>43738</v>
      </c>
      <c r="C85" s="33" t="s">
        <v>8826</v>
      </c>
      <c r="D85" s="33" t="s">
        <v>7357</v>
      </c>
      <c r="E85" s="33" t="s">
        <v>8827</v>
      </c>
      <c r="F85" s="33" t="s">
        <v>8834</v>
      </c>
      <c r="G85" s="33" t="s">
        <v>1156</v>
      </c>
      <c r="H85" s="33" t="s">
        <v>8117</v>
      </c>
      <c r="I85" s="34">
        <v>2417</v>
      </c>
      <c r="J85" s="34">
        <v>5</v>
      </c>
      <c r="K85" s="35">
        <v>2.0686801820438598E-3</v>
      </c>
      <c r="L85" s="36">
        <v>0.312</v>
      </c>
      <c r="M85" s="36">
        <v>1.56</v>
      </c>
      <c r="N85" s="36">
        <v>0</v>
      </c>
      <c r="P85" s="37">
        <v>0</v>
      </c>
      <c r="Q85" s="34">
        <v>0</v>
      </c>
      <c r="R85" s="34">
        <v>0</v>
      </c>
      <c r="S85" s="35">
        <v>0</v>
      </c>
      <c r="T85" s="34">
        <v>0</v>
      </c>
      <c r="U85" s="34">
        <v>0</v>
      </c>
      <c r="V85" s="36">
        <v>0</v>
      </c>
      <c r="W85" s="36">
        <v>0</v>
      </c>
    </row>
    <row r="86" spans="1:23" x14ac:dyDescent="0.25">
      <c r="A86" s="32">
        <v>43709</v>
      </c>
      <c r="B86" s="32">
        <v>43738</v>
      </c>
      <c r="C86" s="33" t="s">
        <v>8826</v>
      </c>
      <c r="D86" s="33" t="s">
        <v>7357</v>
      </c>
      <c r="E86" s="33" t="s">
        <v>8827</v>
      </c>
      <c r="F86" s="33" t="s">
        <v>8834</v>
      </c>
      <c r="G86" s="33" t="s">
        <v>1164</v>
      </c>
      <c r="H86" s="33" t="s">
        <v>8069</v>
      </c>
      <c r="I86" s="34">
        <v>199</v>
      </c>
      <c r="J86" s="34">
        <v>1</v>
      </c>
      <c r="K86" s="35">
        <v>5.0251256281407001E-3</v>
      </c>
      <c r="L86" s="36">
        <v>0.25</v>
      </c>
      <c r="M86" s="36">
        <v>0.25</v>
      </c>
      <c r="N86" s="36">
        <v>0</v>
      </c>
      <c r="P86" s="37">
        <v>0</v>
      </c>
      <c r="Q86" s="34">
        <v>0</v>
      </c>
      <c r="R86" s="34">
        <v>0</v>
      </c>
      <c r="S86" s="35">
        <v>0</v>
      </c>
      <c r="T86" s="34">
        <v>0</v>
      </c>
      <c r="U86" s="34">
        <v>0</v>
      </c>
      <c r="V86" s="36">
        <v>0</v>
      </c>
      <c r="W86" s="36">
        <v>0</v>
      </c>
    </row>
    <row r="87" spans="1:23" x14ac:dyDescent="0.25">
      <c r="A87" s="32">
        <v>43709</v>
      </c>
      <c r="B87" s="32">
        <v>43738</v>
      </c>
      <c r="C87" s="33" t="s">
        <v>8826</v>
      </c>
      <c r="D87" s="33" t="s">
        <v>7357</v>
      </c>
      <c r="E87" s="33" t="s">
        <v>8827</v>
      </c>
      <c r="F87" s="33" t="s">
        <v>8834</v>
      </c>
      <c r="G87" s="33" t="s">
        <v>1142</v>
      </c>
      <c r="H87" s="33" t="s">
        <v>8026</v>
      </c>
      <c r="I87" s="34">
        <v>285</v>
      </c>
      <c r="J87" s="34">
        <v>1</v>
      </c>
      <c r="K87" s="35">
        <v>3.5087719298245602E-3</v>
      </c>
      <c r="L87" s="36">
        <v>0.48</v>
      </c>
      <c r="M87" s="36">
        <v>0.48</v>
      </c>
      <c r="N87" s="36">
        <v>0</v>
      </c>
      <c r="P87" s="37">
        <v>0</v>
      </c>
      <c r="Q87" s="34">
        <v>0</v>
      </c>
      <c r="R87" s="34">
        <v>0</v>
      </c>
      <c r="S87" s="35">
        <v>0</v>
      </c>
      <c r="T87" s="34">
        <v>0</v>
      </c>
      <c r="U87" s="34">
        <v>0</v>
      </c>
      <c r="V87" s="36">
        <v>0</v>
      </c>
      <c r="W87" s="36">
        <v>0</v>
      </c>
    </row>
    <row r="88" spans="1:23" x14ac:dyDescent="0.25">
      <c r="A88" s="32">
        <v>43709</v>
      </c>
      <c r="B88" s="32">
        <v>43738</v>
      </c>
      <c r="C88" s="33" t="s">
        <v>8826</v>
      </c>
      <c r="D88" s="33" t="s">
        <v>7357</v>
      </c>
      <c r="E88" s="33" t="s">
        <v>8827</v>
      </c>
      <c r="F88" s="33" t="s">
        <v>8834</v>
      </c>
      <c r="G88" s="33" t="s">
        <v>1150</v>
      </c>
      <c r="H88" s="33" t="s">
        <v>8164</v>
      </c>
      <c r="I88" s="34">
        <v>843</v>
      </c>
      <c r="J88" s="34">
        <v>0</v>
      </c>
      <c r="K88" s="35">
        <v>0</v>
      </c>
      <c r="M88" s="36">
        <v>0</v>
      </c>
      <c r="N88" s="36">
        <v>0</v>
      </c>
      <c r="Q88" s="34">
        <v>0</v>
      </c>
      <c r="R88" s="34">
        <v>0</v>
      </c>
      <c r="T88" s="34">
        <v>0</v>
      </c>
      <c r="U88" s="34">
        <v>0</v>
      </c>
      <c r="V88" s="36">
        <v>0</v>
      </c>
      <c r="W88" s="36">
        <v>0</v>
      </c>
    </row>
    <row r="89" spans="1:23" x14ac:dyDescent="0.25">
      <c r="A89" s="32">
        <v>43709</v>
      </c>
      <c r="B89" s="32">
        <v>43738</v>
      </c>
      <c r="C89" s="33" t="s">
        <v>8826</v>
      </c>
      <c r="D89" s="33" t="s">
        <v>7357</v>
      </c>
      <c r="E89" s="33" t="s">
        <v>8827</v>
      </c>
      <c r="F89" s="33" t="s">
        <v>8834</v>
      </c>
      <c r="G89" s="33" t="s">
        <v>1144</v>
      </c>
      <c r="H89" s="33" t="s">
        <v>8052</v>
      </c>
      <c r="I89" s="34">
        <v>374</v>
      </c>
      <c r="J89" s="34">
        <v>1</v>
      </c>
      <c r="K89" s="35">
        <v>2.6737967914438501E-3</v>
      </c>
      <c r="L89" s="36">
        <v>0.45</v>
      </c>
      <c r="M89" s="36">
        <v>0.45</v>
      </c>
      <c r="N89" s="36">
        <v>0</v>
      </c>
      <c r="P89" s="37">
        <v>0</v>
      </c>
      <c r="Q89" s="34">
        <v>0</v>
      </c>
      <c r="R89" s="34">
        <v>0</v>
      </c>
      <c r="S89" s="35">
        <v>0</v>
      </c>
      <c r="T89" s="34">
        <v>0</v>
      </c>
      <c r="U89" s="34">
        <v>0</v>
      </c>
      <c r="V89" s="36">
        <v>0</v>
      </c>
      <c r="W89" s="36">
        <v>0</v>
      </c>
    </row>
    <row r="90" spans="1:23" x14ac:dyDescent="0.25">
      <c r="A90" s="32">
        <v>43709</v>
      </c>
      <c r="B90" s="32">
        <v>43738</v>
      </c>
      <c r="C90" s="33" t="s">
        <v>8826</v>
      </c>
      <c r="D90" s="33" t="s">
        <v>7357</v>
      </c>
      <c r="E90" s="33" t="s">
        <v>8827</v>
      </c>
      <c r="F90" s="33" t="s">
        <v>8834</v>
      </c>
      <c r="G90" s="33" t="s">
        <v>1160</v>
      </c>
      <c r="H90" s="33" t="s">
        <v>8125</v>
      </c>
      <c r="I90" s="34">
        <v>247</v>
      </c>
      <c r="J90" s="34">
        <v>5</v>
      </c>
      <c r="K90" s="35">
        <v>2.0242914979757099E-2</v>
      </c>
      <c r="L90" s="36">
        <v>0.21199999999999999</v>
      </c>
      <c r="M90" s="36">
        <v>1.06</v>
      </c>
      <c r="N90" s="36">
        <v>0</v>
      </c>
      <c r="P90" s="37">
        <v>0</v>
      </c>
      <c r="Q90" s="34">
        <v>0</v>
      </c>
      <c r="R90" s="34">
        <v>0</v>
      </c>
      <c r="S90" s="35">
        <v>0</v>
      </c>
      <c r="T90" s="34">
        <v>0</v>
      </c>
      <c r="U90" s="34">
        <v>0</v>
      </c>
      <c r="V90" s="36">
        <v>0</v>
      </c>
      <c r="W90" s="36">
        <v>0</v>
      </c>
    </row>
    <row r="91" spans="1:23" x14ac:dyDescent="0.25">
      <c r="A91" s="32">
        <v>43709</v>
      </c>
      <c r="B91" s="32">
        <v>43738</v>
      </c>
      <c r="C91" s="33" t="s">
        <v>8826</v>
      </c>
      <c r="D91" s="33" t="s">
        <v>7357</v>
      </c>
      <c r="E91" s="33" t="s">
        <v>8827</v>
      </c>
      <c r="F91" s="33" t="s">
        <v>8834</v>
      </c>
      <c r="G91" s="33" t="s">
        <v>1146</v>
      </c>
      <c r="H91" s="33" t="s">
        <v>8123</v>
      </c>
      <c r="I91" s="34">
        <v>4335</v>
      </c>
      <c r="J91" s="34">
        <v>4</v>
      </c>
      <c r="K91" s="35">
        <v>9.2272202998846598E-4</v>
      </c>
      <c r="L91" s="36">
        <v>0.22750000000000001</v>
      </c>
      <c r="M91" s="36">
        <v>0.91</v>
      </c>
      <c r="N91" s="36">
        <v>0</v>
      </c>
      <c r="P91" s="37">
        <v>0</v>
      </c>
      <c r="Q91" s="34">
        <v>0</v>
      </c>
      <c r="R91" s="34">
        <v>0</v>
      </c>
      <c r="S91" s="35">
        <v>0</v>
      </c>
      <c r="T91" s="34">
        <v>0</v>
      </c>
      <c r="U91" s="34">
        <v>0</v>
      </c>
      <c r="V91" s="36">
        <v>0</v>
      </c>
      <c r="W91" s="36">
        <v>0</v>
      </c>
    </row>
    <row r="92" spans="1:23" x14ac:dyDescent="0.25">
      <c r="A92" s="32">
        <v>43709</v>
      </c>
      <c r="B92" s="32">
        <v>43738</v>
      </c>
      <c r="C92" s="33" t="s">
        <v>8826</v>
      </c>
      <c r="D92" s="33" t="s">
        <v>7357</v>
      </c>
      <c r="E92" s="33" t="s">
        <v>8827</v>
      </c>
      <c r="F92" s="33" t="s">
        <v>8834</v>
      </c>
      <c r="G92" s="33" t="s">
        <v>1154</v>
      </c>
      <c r="H92" s="33" t="s">
        <v>8130</v>
      </c>
      <c r="I92" s="34">
        <v>3143</v>
      </c>
      <c r="J92" s="34">
        <v>6</v>
      </c>
      <c r="K92" s="35">
        <v>1.90900413617563E-3</v>
      </c>
      <c r="L92" s="36">
        <v>0.185</v>
      </c>
      <c r="M92" s="36">
        <v>1.1100000000000001</v>
      </c>
      <c r="N92" s="36">
        <v>0</v>
      </c>
      <c r="P92" s="37">
        <v>0</v>
      </c>
      <c r="Q92" s="34">
        <v>0</v>
      </c>
      <c r="R92" s="34">
        <v>0</v>
      </c>
      <c r="S92" s="35">
        <v>0</v>
      </c>
      <c r="T92" s="34">
        <v>0</v>
      </c>
      <c r="U92" s="34">
        <v>0</v>
      </c>
      <c r="V92" s="36">
        <v>0</v>
      </c>
      <c r="W92" s="36">
        <v>0</v>
      </c>
    </row>
    <row r="93" spans="1:23" x14ac:dyDescent="0.25">
      <c r="A93" s="32">
        <v>43709</v>
      </c>
      <c r="B93" s="32">
        <v>43738</v>
      </c>
      <c r="C93" s="33" t="s">
        <v>8826</v>
      </c>
      <c r="D93" s="33" t="s">
        <v>7357</v>
      </c>
      <c r="E93" s="33" t="s">
        <v>8827</v>
      </c>
      <c r="F93" s="33" t="s">
        <v>8834</v>
      </c>
      <c r="G93" s="33" t="s">
        <v>1162</v>
      </c>
      <c r="H93" s="33" t="s">
        <v>7413</v>
      </c>
      <c r="I93" s="34">
        <v>2317</v>
      </c>
      <c r="J93" s="34">
        <v>4</v>
      </c>
      <c r="K93" s="35">
        <v>1.72637030643073E-3</v>
      </c>
      <c r="L93" s="36">
        <v>0.35</v>
      </c>
      <c r="M93" s="36">
        <v>1.4</v>
      </c>
      <c r="N93" s="36">
        <v>0</v>
      </c>
      <c r="P93" s="37">
        <v>0</v>
      </c>
      <c r="Q93" s="34">
        <v>0</v>
      </c>
      <c r="R93" s="34">
        <v>0</v>
      </c>
      <c r="S93" s="35">
        <v>0</v>
      </c>
      <c r="T93" s="34">
        <v>0</v>
      </c>
      <c r="U93" s="34">
        <v>0</v>
      </c>
      <c r="V93" s="36">
        <v>0</v>
      </c>
      <c r="W93" s="36">
        <v>0</v>
      </c>
    </row>
    <row r="94" spans="1:23" x14ac:dyDescent="0.25">
      <c r="A94" s="32">
        <v>43709</v>
      </c>
      <c r="B94" s="32">
        <v>43732</v>
      </c>
      <c r="C94" s="33" t="s">
        <v>8826</v>
      </c>
      <c r="D94" s="33" t="s">
        <v>7357</v>
      </c>
      <c r="E94" s="33" t="s">
        <v>8827</v>
      </c>
      <c r="F94" s="33" t="s">
        <v>8832</v>
      </c>
      <c r="G94" s="33" t="s">
        <v>1170</v>
      </c>
      <c r="H94" s="33" t="s">
        <v>8098</v>
      </c>
      <c r="I94" s="34">
        <v>36</v>
      </c>
      <c r="J94" s="34">
        <v>0</v>
      </c>
      <c r="K94" s="35">
        <v>0</v>
      </c>
      <c r="M94" s="36">
        <v>0</v>
      </c>
      <c r="N94" s="36">
        <v>0</v>
      </c>
      <c r="Q94" s="34">
        <v>0</v>
      </c>
      <c r="R94" s="34">
        <v>0</v>
      </c>
      <c r="T94" s="34">
        <v>0</v>
      </c>
      <c r="U94" s="34">
        <v>0</v>
      </c>
      <c r="V94" s="36">
        <v>0</v>
      </c>
      <c r="W94" s="36">
        <v>0</v>
      </c>
    </row>
    <row r="95" spans="1:23" x14ac:dyDescent="0.25">
      <c r="A95" s="32">
        <v>43710</v>
      </c>
      <c r="B95" s="32">
        <v>43731</v>
      </c>
      <c r="C95" s="33" t="s">
        <v>8826</v>
      </c>
      <c r="D95" s="33" t="s">
        <v>7357</v>
      </c>
      <c r="E95" s="33" t="s">
        <v>8827</v>
      </c>
      <c r="F95" s="33" t="s">
        <v>8832</v>
      </c>
      <c r="G95" s="33" t="s">
        <v>1178</v>
      </c>
      <c r="H95" s="33" t="s">
        <v>8039</v>
      </c>
      <c r="I95" s="34">
        <v>10</v>
      </c>
      <c r="J95" s="34">
        <v>0</v>
      </c>
      <c r="K95" s="35">
        <v>0</v>
      </c>
      <c r="M95" s="36">
        <v>0</v>
      </c>
      <c r="N95" s="36">
        <v>0</v>
      </c>
      <c r="Q95" s="34">
        <v>0</v>
      </c>
      <c r="R95" s="34">
        <v>0</v>
      </c>
      <c r="T95" s="34">
        <v>0</v>
      </c>
      <c r="U95" s="34">
        <v>0</v>
      </c>
      <c r="V95" s="36">
        <v>0</v>
      </c>
      <c r="W95" s="36">
        <v>0</v>
      </c>
    </row>
    <row r="96" spans="1:23" x14ac:dyDescent="0.25">
      <c r="A96" s="32">
        <v>43709</v>
      </c>
      <c r="B96" s="32">
        <v>43733</v>
      </c>
      <c r="C96" s="33" t="s">
        <v>8826</v>
      </c>
      <c r="D96" s="33" t="s">
        <v>7357</v>
      </c>
      <c r="E96" s="33" t="s">
        <v>8827</v>
      </c>
      <c r="F96" s="33" t="s">
        <v>8832</v>
      </c>
      <c r="G96" s="33" t="s">
        <v>1174</v>
      </c>
      <c r="H96" s="33" t="s">
        <v>8084</v>
      </c>
      <c r="I96" s="34">
        <v>24</v>
      </c>
      <c r="J96" s="34">
        <v>0</v>
      </c>
      <c r="K96" s="35">
        <v>0</v>
      </c>
      <c r="M96" s="36">
        <v>0</v>
      </c>
      <c r="N96" s="36">
        <v>0</v>
      </c>
      <c r="Q96" s="34">
        <v>0</v>
      </c>
      <c r="R96" s="34">
        <v>0</v>
      </c>
      <c r="T96" s="34">
        <v>0</v>
      </c>
      <c r="U96" s="34">
        <v>0</v>
      </c>
      <c r="V96" s="36">
        <v>0</v>
      </c>
      <c r="W96" s="36">
        <v>0</v>
      </c>
    </row>
    <row r="97" spans="1:23" x14ac:dyDescent="0.25">
      <c r="A97" s="32">
        <v>43709</v>
      </c>
      <c r="B97" s="32">
        <v>43738</v>
      </c>
      <c r="C97" s="33" t="s">
        <v>8826</v>
      </c>
      <c r="D97" s="33" t="s">
        <v>7357</v>
      </c>
      <c r="E97" s="33" t="s">
        <v>8827</v>
      </c>
      <c r="F97" s="33" t="s">
        <v>8833</v>
      </c>
      <c r="G97" s="33" t="s">
        <v>1140</v>
      </c>
      <c r="H97" s="33" t="s">
        <v>8102</v>
      </c>
      <c r="I97" s="34">
        <v>3150</v>
      </c>
      <c r="J97" s="34">
        <v>33</v>
      </c>
      <c r="K97" s="35">
        <v>1.04761904761905E-2</v>
      </c>
      <c r="L97" s="36">
        <v>0.39303030303030301</v>
      </c>
      <c r="M97" s="36">
        <v>12.97</v>
      </c>
      <c r="N97" s="36">
        <v>0</v>
      </c>
      <c r="P97" s="37">
        <v>0</v>
      </c>
      <c r="Q97" s="34">
        <v>0</v>
      </c>
      <c r="R97" s="34">
        <v>0</v>
      </c>
      <c r="S97" s="35">
        <v>0</v>
      </c>
      <c r="T97" s="34">
        <v>0</v>
      </c>
      <c r="U97" s="34">
        <v>0</v>
      </c>
      <c r="V97" s="36">
        <v>0</v>
      </c>
      <c r="W97" s="36">
        <v>0</v>
      </c>
    </row>
    <row r="98" spans="1:23" x14ac:dyDescent="0.25">
      <c r="A98" s="32">
        <v>43709</v>
      </c>
      <c r="B98" s="32">
        <v>43738</v>
      </c>
      <c r="C98" s="33" t="s">
        <v>8826</v>
      </c>
      <c r="D98" s="33" t="s">
        <v>7357</v>
      </c>
      <c r="E98" s="33" t="s">
        <v>8827</v>
      </c>
      <c r="F98" s="33" t="s">
        <v>8833</v>
      </c>
      <c r="G98" s="33" t="s">
        <v>1132</v>
      </c>
      <c r="H98" s="33" t="s">
        <v>7548</v>
      </c>
      <c r="I98" s="34">
        <v>3925</v>
      </c>
      <c r="J98" s="34">
        <v>1</v>
      </c>
      <c r="K98" s="35">
        <v>2.5477707006369403E-4</v>
      </c>
      <c r="L98" s="36">
        <v>0.43</v>
      </c>
      <c r="M98" s="36">
        <v>0.43</v>
      </c>
      <c r="N98" s="36">
        <v>0</v>
      </c>
      <c r="P98" s="37">
        <v>0</v>
      </c>
      <c r="Q98" s="34">
        <v>0</v>
      </c>
      <c r="R98" s="34">
        <v>0</v>
      </c>
      <c r="S98" s="35">
        <v>0</v>
      </c>
      <c r="T98" s="34">
        <v>0</v>
      </c>
      <c r="U98" s="34">
        <v>0</v>
      </c>
      <c r="V98" s="36">
        <v>0</v>
      </c>
      <c r="W98" s="36">
        <v>0</v>
      </c>
    </row>
    <row r="99" spans="1:23" x14ac:dyDescent="0.25">
      <c r="A99" s="32">
        <v>43709</v>
      </c>
      <c r="B99" s="32">
        <v>43738</v>
      </c>
      <c r="C99" s="33" t="s">
        <v>8826</v>
      </c>
      <c r="D99" s="33" t="s">
        <v>7357</v>
      </c>
      <c r="E99" s="33" t="s">
        <v>8827</v>
      </c>
      <c r="F99" s="33" t="s">
        <v>8833</v>
      </c>
      <c r="G99" s="33" t="s">
        <v>1134</v>
      </c>
      <c r="H99" s="33" t="s">
        <v>8061</v>
      </c>
      <c r="I99" s="34">
        <v>1800</v>
      </c>
      <c r="J99" s="34">
        <v>12</v>
      </c>
      <c r="K99" s="35">
        <v>6.6666666666666697E-3</v>
      </c>
      <c r="L99" s="36">
        <v>0.30416666666666697</v>
      </c>
      <c r="M99" s="36">
        <v>3.65</v>
      </c>
      <c r="N99" s="36">
        <v>0</v>
      </c>
      <c r="P99" s="37">
        <v>0</v>
      </c>
      <c r="Q99" s="34">
        <v>0</v>
      </c>
      <c r="R99" s="34">
        <v>0</v>
      </c>
      <c r="S99" s="35">
        <v>0</v>
      </c>
      <c r="T99" s="34">
        <v>0</v>
      </c>
      <c r="U99" s="34">
        <v>0</v>
      </c>
      <c r="V99" s="36">
        <v>0</v>
      </c>
      <c r="W99" s="36">
        <v>0</v>
      </c>
    </row>
    <row r="100" spans="1:23" x14ac:dyDescent="0.25">
      <c r="A100" s="32">
        <v>43709</v>
      </c>
      <c r="B100" s="32">
        <v>43736</v>
      </c>
      <c r="C100" s="33" t="s">
        <v>8826</v>
      </c>
      <c r="D100" s="33" t="s">
        <v>7357</v>
      </c>
      <c r="E100" s="33" t="s">
        <v>8827</v>
      </c>
      <c r="F100" s="33" t="s">
        <v>8833</v>
      </c>
      <c r="G100" s="33" t="s">
        <v>1136</v>
      </c>
      <c r="H100" s="33" t="s">
        <v>7532</v>
      </c>
      <c r="I100" s="34">
        <v>225</v>
      </c>
      <c r="J100" s="34">
        <v>2</v>
      </c>
      <c r="K100" s="35">
        <v>8.8888888888888906E-3</v>
      </c>
      <c r="L100" s="36">
        <v>0.48</v>
      </c>
      <c r="M100" s="36">
        <v>0.96</v>
      </c>
      <c r="N100" s="36">
        <v>17.09</v>
      </c>
      <c r="O100" s="35">
        <v>5.6173200702164999E-2</v>
      </c>
      <c r="P100" s="37">
        <v>17.8020833333333</v>
      </c>
      <c r="Q100" s="34">
        <v>1</v>
      </c>
      <c r="R100" s="34">
        <v>1</v>
      </c>
      <c r="S100" s="35">
        <v>0.5</v>
      </c>
      <c r="T100" s="34">
        <v>0</v>
      </c>
      <c r="U100" s="34">
        <v>1</v>
      </c>
      <c r="V100" s="36">
        <v>0</v>
      </c>
      <c r="W100" s="36">
        <v>17.09</v>
      </c>
    </row>
    <row r="101" spans="1:23" x14ac:dyDescent="0.25">
      <c r="A101" s="32">
        <v>43709</v>
      </c>
      <c r="B101" s="32">
        <v>43738</v>
      </c>
      <c r="C101" s="33" t="s">
        <v>8826</v>
      </c>
      <c r="D101" s="33" t="s">
        <v>7357</v>
      </c>
      <c r="E101" s="33" t="s">
        <v>8827</v>
      </c>
      <c r="F101" s="33" t="s">
        <v>8833</v>
      </c>
      <c r="G101" s="33" t="s">
        <v>1138</v>
      </c>
      <c r="H101" s="33" t="s">
        <v>8109</v>
      </c>
      <c r="I101" s="34">
        <v>2547</v>
      </c>
      <c r="J101" s="34">
        <v>3</v>
      </c>
      <c r="K101" s="35">
        <v>1.1778563015312101E-3</v>
      </c>
      <c r="L101" s="36">
        <v>0.233333333333333</v>
      </c>
      <c r="M101" s="36">
        <v>0.7</v>
      </c>
      <c r="N101" s="36">
        <v>0</v>
      </c>
      <c r="P101" s="37">
        <v>0</v>
      </c>
      <c r="Q101" s="34">
        <v>0</v>
      </c>
      <c r="R101" s="34">
        <v>0</v>
      </c>
      <c r="S101" s="35">
        <v>0</v>
      </c>
      <c r="T101" s="34">
        <v>0</v>
      </c>
      <c r="U101" s="34">
        <v>0</v>
      </c>
      <c r="V101" s="36">
        <v>0</v>
      </c>
      <c r="W101" s="36">
        <v>0</v>
      </c>
    </row>
    <row r="102" spans="1:23" x14ac:dyDescent="0.25">
      <c r="A102" s="32">
        <v>43709</v>
      </c>
      <c r="B102" s="32">
        <v>43738</v>
      </c>
      <c r="C102" s="33" t="s">
        <v>8826</v>
      </c>
      <c r="D102" s="33" t="s">
        <v>7357</v>
      </c>
      <c r="E102" s="33" t="s">
        <v>8827</v>
      </c>
      <c r="F102" s="33" t="s">
        <v>8833</v>
      </c>
      <c r="G102" s="33" t="s">
        <v>1130</v>
      </c>
      <c r="H102" s="33" t="s">
        <v>8058</v>
      </c>
      <c r="I102" s="34">
        <v>1339</v>
      </c>
      <c r="J102" s="34">
        <v>4</v>
      </c>
      <c r="K102" s="35">
        <v>2.98730395817774E-3</v>
      </c>
      <c r="L102" s="36">
        <v>0.26</v>
      </c>
      <c r="M102" s="36">
        <v>1.04</v>
      </c>
      <c r="N102" s="36">
        <v>0</v>
      </c>
      <c r="P102" s="37">
        <v>0</v>
      </c>
      <c r="Q102" s="34">
        <v>0</v>
      </c>
      <c r="R102" s="34">
        <v>0</v>
      </c>
      <c r="S102" s="35">
        <v>0</v>
      </c>
      <c r="T102" s="34">
        <v>0</v>
      </c>
      <c r="U102" s="34">
        <v>0</v>
      </c>
      <c r="V102" s="36">
        <v>0</v>
      </c>
      <c r="W102" s="36">
        <v>0</v>
      </c>
    </row>
    <row r="103" spans="1:23" x14ac:dyDescent="0.25">
      <c r="A103" s="32">
        <v>43709</v>
      </c>
      <c r="B103" s="32">
        <v>43738</v>
      </c>
      <c r="C103" s="33" t="s">
        <v>8826</v>
      </c>
      <c r="D103" s="33" t="s">
        <v>7357</v>
      </c>
      <c r="E103" s="33" t="s">
        <v>8827</v>
      </c>
      <c r="F103" s="33" t="s">
        <v>8833</v>
      </c>
      <c r="G103" s="33" t="s">
        <v>1122</v>
      </c>
      <c r="H103" s="33" t="s">
        <v>7892</v>
      </c>
      <c r="I103" s="34">
        <v>926</v>
      </c>
      <c r="J103" s="34">
        <v>0</v>
      </c>
      <c r="K103" s="35">
        <v>0</v>
      </c>
      <c r="M103" s="36">
        <v>0</v>
      </c>
      <c r="N103" s="36">
        <v>0</v>
      </c>
      <c r="Q103" s="34">
        <v>0</v>
      </c>
      <c r="R103" s="34">
        <v>0</v>
      </c>
      <c r="T103" s="34">
        <v>0</v>
      </c>
      <c r="U103" s="34">
        <v>0</v>
      </c>
      <c r="V103" s="36">
        <v>0</v>
      </c>
      <c r="W103" s="36">
        <v>0</v>
      </c>
    </row>
    <row r="104" spans="1:23" x14ac:dyDescent="0.25">
      <c r="A104" s="32">
        <v>43709</v>
      </c>
      <c r="B104" s="32">
        <v>43738</v>
      </c>
      <c r="C104" s="33" t="s">
        <v>8826</v>
      </c>
      <c r="D104" s="33" t="s">
        <v>7357</v>
      </c>
      <c r="E104" s="33" t="s">
        <v>8827</v>
      </c>
      <c r="F104" s="33" t="s">
        <v>8835</v>
      </c>
      <c r="G104" s="33" t="s">
        <v>1196</v>
      </c>
      <c r="H104" s="33" t="s">
        <v>8198</v>
      </c>
      <c r="I104" s="34">
        <v>536</v>
      </c>
      <c r="J104" s="34">
        <v>3</v>
      </c>
      <c r="K104" s="35">
        <v>5.5970149253731297E-3</v>
      </c>
      <c r="L104" s="36">
        <v>0.34666666666666701</v>
      </c>
      <c r="M104" s="36">
        <v>1.04</v>
      </c>
      <c r="N104" s="36">
        <v>0</v>
      </c>
      <c r="P104" s="37">
        <v>0</v>
      </c>
      <c r="Q104" s="34">
        <v>0</v>
      </c>
      <c r="R104" s="34">
        <v>0</v>
      </c>
      <c r="S104" s="35">
        <v>0</v>
      </c>
      <c r="T104" s="34">
        <v>0</v>
      </c>
      <c r="U104" s="34">
        <v>0</v>
      </c>
      <c r="V104" s="36">
        <v>0</v>
      </c>
      <c r="W104" s="36">
        <v>0</v>
      </c>
    </row>
    <row r="105" spans="1:23" x14ac:dyDescent="0.25">
      <c r="A105" s="32">
        <v>43711</v>
      </c>
      <c r="B105" s="32">
        <v>43730</v>
      </c>
      <c r="C105" s="33" t="s">
        <v>8826</v>
      </c>
      <c r="D105" s="33" t="s">
        <v>7357</v>
      </c>
      <c r="E105" s="33" t="s">
        <v>8827</v>
      </c>
      <c r="F105" s="33" t="s">
        <v>8835</v>
      </c>
      <c r="G105" s="33" t="s">
        <v>1190</v>
      </c>
      <c r="H105" s="33" t="s">
        <v>8213</v>
      </c>
      <c r="I105" s="34">
        <v>67</v>
      </c>
      <c r="J105" s="34">
        <v>0</v>
      </c>
      <c r="K105" s="35">
        <v>0</v>
      </c>
      <c r="M105" s="36">
        <v>0</v>
      </c>
      <c r="N105" s="36">
        <v>0</v>
      </c>
      <c r="Q105" s="34">
        <v>0</v>
      </c>
      <c r="R105" s="34">
        <v>0</v>
      </c>
      <c r="T105" s="34">
        <v>0</v>
      </c>
      <c r="U105" s="34">
        <v>0</v>
      </c>
      <c r="V105" s="36">
        <v>0</v>
      </c>
      <c r="W105" s="36">
        <v>0</v>
      </c>
    </row>
    <row r="106" spans="1:23" x14ac:dyDescent="0.25">
      <c r="A106" s="32">
        <v>43711</v>
      </c>
      <c r="B106" s="32">
        <v>43730</v>
      </c>
      <c r="C106" s="33" t="s">
        <v>8826</v>
      </c>
      <c r="D106" s="33" t="s">
        <v>7357</v>
      </c>
      <c r="E106" s="33" t="s">
        <v>8827</v>
      </c>
      <c r="F106" s="33" t="s">
        <v>8835</v>
      </c>
      <c r="G106" s="33" t="s">
        <v>1192</v>
      </c>
      <c r="H106" s="33" t="s">
        <v>8206</v>
      </c>
      <c r="I106" s="34">
        <v>569</v>
      </c>
      <c r="J106" s="34">
        <v>7</v>
      </c>
      <c r="K106" s="35">
        <v>1.23022847100176E-2</v>
      </c>
      <c r="L106" s="36">
        <v>0.28142857142857097</v>
      </c>
      <c r="M106" s="36">
        <v>1.97</v>
      </c>
      <c r="N106" s="36">
        <v>0</v>
      </c>
      <c r="P106" s="37">
        <v>0</v>
      </c>
      <c r="Q106" s="34">
        <v>0</v>
      </c>
      <c r="R106" s="34">
        <v>0</v>
      </c>
      <c r="S106" s="35">
        <v>0</v>
      </c>
      <c r="T106" s="34">
        <v>0</v>
      </c>
      <c r="U106" s="34">
        <v>0</v>
      </c>
      <c r="V106" s="36">
        <v>0</v>
      </c>
      <c r="W106" s="36">
        <v>0</v>
      </c>
    </row>
    <row r="107" spans="1:23" x14ac:dyDescent="0.25">
      <c r="A107" s="32">
        <v>43711</v>
      </c>
      <c r="B107" s="32">
        <v>43737</v>
      </c>
      <c r="C107" s="33" t="s">
        <v>8826</v>
      </c>
      <c r="D107" s="33" t="s">
        <v>7357</v>
      </c>
      <c r="E107" s="33" t="s">
        <v>8827</v>
      </c>
      <c r="F107" s="33" t="s">
        <v>8835</v>
      </c>
      <c r="G107" s="33" t="s">
        <v>1194</v>
      </c>
      <c r="H107" s="33" t="s">
        <v>8217</v>
      </c>
      <c r="I107" s="34">
        <v>358</v>
      </c>
      <c r="J107" s="34">
        <v>0</v>
      </c>
      <c r="K107" s="35">
        <v>0</v>
      </c>
      <c r="M107" s="36">
        <v>0</v>
      </c>
      <c r="N107" s="36">
        <v>0</v>
      </c>
      <c r="Q107" s="34">
        <v>0</v>
      </c>
      <c r="R107" s="34">
        <v>0</v>
      </c>
      <c r="T107" s="34">
        <v>0</v>
      </c>
      <c r="U107" s="34">
        <v>0</v>
      </c>
      <c r="V107" s="36">
        <v>0</v>
      </c>
      <c r="W107" s="36">
        <v>0</v>
      </c>
    </row>
    <row r="108" spans="1:23" x14ac:dyDescent="0.25">
      <c r="A108" s="32">
        <v>43711</v>
      </c>
      <c r="B108" s="32">
        <v>43732</v>
      </c>
      <c r="C108" s="33" t="s">
        <v>8826</v>
      </c>
      <c r="D108" s="33" t="s">
        <v>7357</v>
      </c>
      <c r="E108" s="33" t="s">
        <v>8827</v>
      </c>
      <c r="F108" s="33" t="s">
        <v>8836</v>
      </c>
      <c r="G108" s="33" t="s">
        <v>510</v>
      </c>
      <c r="H108" s="33" t="s">
        <v>8036</v>
      </c>
      <c r="I108" s="34">
        <v>22</v>
      </c>
      <c r="J108" s="34">
        <v>0</v>
      </c>
      <c r="K108" s="35">
        <v>0</v>
      </c>
      <c r="M108" s="36">
        <v>0</v>
      </c>
      <c r="N108" s="36">
        <v>0</v>
      </c>
      <c r="Q108" s="34">
        <v>0</v>
      </c>
      <c r="R108" s="34">
        <v>0</v>
      </c>
      <c r="T108" s="34">
        <v>0</v>
      </c>
      <c r="U108" s="34">
        <v>0</v>
      </c>
      <c r="V108" s="36">
        <v>0</v>
      </c>
      <c r="W108" s="36">
        <v>0</v>
      </c>
    </row>
    <row r="109" spans="1:23" x14ac:dyDescent="0.25">
      <c r="A109" s="32">
        <v>43711</v>
      </c>
      <c r="B109" s="32">
        <v>43732</v>
      </c>
      <c r="C109" s="33" t="s">
        <v>8826</v>
      </c>
      <c r="D109" s="33" t="s">
        <v>7357</v>
      </c>
      <c r="E109" s="33" t="s">
        <v>8827</v>
      </c>
      <c r="F109" s="33" t="s">
        <v>8836</v>
      </c>
      <c r="G109" s="33" t="s">
        <v>518</v>
      </c>
      <c r="H109" s="33" t="s">
        <v>8087</v>
      </c>
      <c r="I109" s="34">
        <v>49</v>
      </c>
      <c r="J109" s="34">
        <v>0</v>
      </c>
      <c r="K109" s="35">
        <v>0</v>
      </c>
      <c r="M109" s="36">
        <v>0</v>
      </c>
      <c r="N109" s="36">
        <v>0</v>
      </c>
      <c r="Q109" s="34">
        <v>0</v>
      </c>
      <c r="R109" s="34">
        <v>0</v>
      </c>
      <c r="T109" s="34">
        <v>0</v>
      </c>
      <c r="U109" s="34">
        <v>0</v>
      </c>
      <c r="V109" s="36">
        <v>0</v>
      </c>
      <c r="W109" s="36">
        <v>0</v>
      </c>
    </row>
    <row r="110" spans="1:23" x14ac:dyDescent="0.25">
      <c r="A110" s="32">
        <v>43711</v>
      </c>
      <c r="B110" s="32">
        <v>43732</v>
      </c>
      <c r="C110" s="33" t="s">
        <v>8826</v>
      </c>
      <c r="D110" s="33" t="s">
        <v>7357</v>
      </c>
      <c r="E110" s="33" t="s">
        <v>8827</v>
      </c>
      <c r="F110" s="33" t="s">
        <v>8836</v>
      </c>
      <c r="G110" s="33" t="s">
        <v>526</v>
      </c>
      <c r="H110" s="33" t="s">
        <v>8127</v>
      </c>
      <c r="I110" s="34">
        <v>31</v>
      </c>
      <c r="J110" s="34">
        <v>0</v>
      </c>
      <c r="K110" s="35">
        <v>0</v>
      </c>
      <c r="M110" s="36">
        <v>0</v>
      </c>
      <c r="N110" s="36">
        <v>0</v>
      </c>
      <c r="Q110" s="34">
        <v>0</v>
      </c>
      <c r="R110" s="34">
        <v>0</v>
      </c>
      <c r="T110" s="34">
        <v>0</v>
      </c>
      <c r="U110" s="34">
        <v>0</v>
      </c>
      <c r="V110" s="36">
        <v>0</v>
      </c>
      <c r="W110" s="36">
        <v>0</v>
      </c>
    </row>
    <row r="111" spans="1:23" x14ac:dyDescent="0.25">
      <c r="A111" s="32">
        <v>43710</v>
      </c>
      <c r="B111" s="32">
        <v>43732</v>
      </c>
      <c r="C111" s="33" t="s">
        <v>8826</v>
      </c>
      <c r="D111" s="33" t="s">
        <v>7357</v>
      </c>
      <c r="E111" s="33" t="s">
        <v>8827</v>
      </c>
      <c r="F111" s="33" t="s">
        <v>8836</v>
      </c>
      <c r="G111" s="33" t="s">
        <v>504</v>
      </c>
      <c r="H111" s="33" t="s">
        <v>8072</v>
      </c>
      <c r="I111" s="34">
        <v>14</v>
      </c>
      <c r="J111" s="34">
        <v>0</v>
      </c>
      <c r="K111" s="35">
        <v>0</v>
      </c>
      <c r="M111" s="36">
        <v>0</v>
      </c>
      <c r="N111" s="36">
        <v>0</v>
      </c>
      <c r="Q111" s="34">
        <v>0</v>
      </c>
      <c r="R111" s="34">
        <v>0</v>
      </c>
      <c r="T111" s="34">
        <v>0</v>
      </c>
      <c r="U111" s="34">
        <v>0</v>
      </c>
      <c r="V111" s="36">
        <v>0</v>
      </c>
      <c r="W111" s="36">
        <v>0</v>
      </c>
    </row>
    <row r="112" spans="1:23" x14ac:dyDescent="0.25">
      <c r="A112" s="32">
        <v>43711</v>
      </c>
      <c r="B112" s="32">
        <v>43732</v>
      </c>
      <c r="C112" s="33" t="s">
        <v>8826</v>
      </c>
      <c r="D112" s="33" t="s">
        <v>7357</v>
      </c>
      <c r="E112" s="33" t="s">
        <v>8827</v>
      </c>
      <c r="F112" s="33" t="s">
        <v>8836</v>
      </c>
      <c r="G112" s="33" t="s">
        <v>512</v>
      </c>
      <c r="H112" s="33" t="s">
        <v>8044</v>
      </c>
      <c r="I112" s="34">
        <v>14</v>
      </c>
      <c r="J112" s="34">
        <v>0</v>
      </c>
      <c r="K112" s="35">
        <v>0</v>
      </c>
      <c r="M112" s="36">
        <v>0</v>
      </c>
      <c r="N112" s="36">
        <v>0</v>
      </c>
      <c r="Q112" s="34">
        <v>0</v>
      </c>
      <c r="R112" s="34">
        <v>0</v>
      </c>
      <c r="T112" s="34">
        <v>0</v>
      </c>
      <c r="U112" s="34">
        <v>0</v>
      </c>
      <c r="V112" s="36">
        <v>0</v>
      </c>
      <c r="W112" s="36">
        <v>0</v>
      </c>
    </row>
    <row r="113" spans="1:23" x14ac:dyDescent="0.25">
      <c r="A113" s="32">
        <v>43710</v>
      </c>
      <c r="B113" s="32">
        <v>43732</v>
      </c>
      <c r="C113" s="33" t="s">
        <v>8826</v>
      </c>
      <c r="D113" s="33" t="s">
        <v>7357</v>
      </c>
      <c r="E113" s="33" t="s">
        <v>8827</v>
      </c>
      <c r="F113" s="33" t="s">
        <v>8836</v>
      </c>
      <c r="G113" s="33" t="s">
        <v>520</v>
      </c>
      <c r="H113" s="33" t="s">
        <v>8158</v>
      </c>
      <c r="I113" s="34">
        <v>73</v>
      </c>
      <c r="J113" s="34">
        <v>0</v>
      </c>
      <c r="K113" s="35">
        <v>0</v>
      </c>
      <c r="M113" s="36">
        <v>0</v>
      </c>
      <c r="N113" s="36">
        <v>0</v>
      </c>
      <c r="Q113" s="34">
        <v>0</v>
      </c>
      <c r="R113" s="34">
        <v>0</v>
      </c>
      <c r="T113" s="34">
        <v>0</v>
      </c>
      <c r="U113" s="34">
        <v>0</v>
      </c>
      <c r="V113" s="36">
        <v>0</v>
      </c>
      <c r="W113" s="36">
        <v>0</v>
      </c>
    </row>
    <row r="114" spans="1:23" x14ac:dyDescent="0.25">
      <c r="A114" s="32">
        <v>43711</v>
      </c>
      <c r="B114" s="32">
        <v>43732</v>
      </c>
      <c r="C114" s="33" t="s">
        <v>8826</v>
      </c>
      <c r="D114" s="33" t="s">
        <v>7357</v>
      </c>
      <c r="E114" s="33" t="s">
        <v>8827</v>
      </c>
      <c r="F114" s="33" t="s">
        <v>8836</v>
      </c>
      <c r="G114" s="33" t="s">
        <v>506</v>
      </c>
      <c r="H114" s="33" t="s">
        <v>8078</v>
      </c>
      <c r="I114" s="34">
        <v>12</v>
      </c>
      <c r="J114" s="34">
        <v>0</v>
      </c>
      <c r="K114" s="35">
        <v>0</v>
      </c>
      <c r="M114" s="36">
        <v>0</v>
      </c>
      <c r="N114" s="36">
        <v>0</v>
      </c>
      <c r="Q114" s="34">
        <v>0</v>
      </c>
      <c r="R114" s="34">
        <v>0</v>
      </c>
      <c r="T114" s="34">
        <v>0</v>
      </c>
      <c r="U114" s="34">
        <v>0</v>
      </c>
      <c r="V114" s="36">
        <v>0</v>
      </c>
      <c r="W114" s="36">
        <v>0</v>
      </c>
    </row>
    <row r="115" spans="1:23" x14ac:dyDescent="0.25">
      <c r="A115" s="32">
        <v>43711</v>
      </c>
      <c r="B115" s="32">
        <v>43733</v>
      </c>
      <c r="C115" s="33" t="s">
        <v>8826</v>
      </c>
      <c r="D115" s="33" t="s">
        <v>7357</v>
      </c>
      <c r="E115" s="33" t="s">
        <v>8827</v>
      </c>
      <c r="F115" s="33" t="s">
        <v>8836</v>
      </c>
      <c r="G115" s="33" t="s">
        <v>514</v>
      </c>
      <c r="H115" s="33" t="s">
        <v>8161</v>
      </c>
      <c r="I115" s="34">
        <v>44</v>
      </c>
      <c r="J115" s="34">
        <v>0</v>
      </c>
      <c r="K115" s="35">
        <v>0</v>
      </c>
      <c r="M115" s="36">
        <v>0</v>
      </c>
      <c r="N115" s="36">
        <v>0</v>
      </c>
      <c r="Q115" s="34">
        <v>0</v>
      </c>
      <c r="R115" s="34">
        <v>0</v>
      </c>
      <c r="T115" s="34">
        <v>0</v>
      </c>
      <c r="U115" s="34">
        <v>0</v>
      </c>
      <c r="V115" s="36">
        <v>0</v>
      </c>
      <c r="W115" s="36">
        <v>0</v>
      </c>
    </row>
    <row r="116" spans="1:23" x14ac:dyDescent="0.25">
      <c r="A116" s="32">
        <v>43710</v>
      </c>
      <c r="B116" s="32">
        <v>43732</v>
      </c>
      <c r="C116" s="33" t="s">
        <v>8826</v>
      </c>
      <c r="D116" s="33" t="s">
        <v>7357</v>
      </c>
      <c r="E116" s="33" t="s">
        <v>8827</v>
      </c>
      <c r="F116" s="33" t="s">
        <v>8836</v>
      </c>
      <c r="G116" s="33" t="s">
        <v>522</v>
      </c>
      <c r="H116" s="33" t="s">
        <v>8023</v>
      </c>
      <c r="I116" s="34">
        <v>29</v>
      </c>
      <c r="J116" s="34">
        <v>0</v>
      </c>
      <c r="K116" s="35">
        <v>0</v>
      </c>
      <c r="M116" s="36">
        <v>0</v>
      </c>
      <c r="N116" s="36">
        <v>0</v>
      </c>
      <c r="Q116" s="34">
        <v>0</v>
      </c>
      <c r="R116" s="34">
        <v>0</v>
      </c>
      <c r="T116" s="34">
        <v>0</v>
      </c>
      <c r="U116" s="34">
        <v>0</v>
      </c>
      <c r="V116" s="36">
        <v>0</v>
      </c>
      <c r="W116" s="36">
        <v>0</v>
      </c>
    </row>
    <row r="117" spans="1:23" x14ac:dyDescent="0.25">
      <c r="A117" s="32">
        <v>43709</v>
      </c>
      <c r="B117" s="32">
        <v>43732</v>
      </c>
      <c r="C117" s="33" t="s">
        <v>8826</v>
      </c>
      <c r="D117" s="33" t="s">
        <v>7357</v>
      </c>
      <c r="E117" s="33" t="s">
        <v>8827</v>
      </c>
      <c r="F117" s="33" t="s">
        <v>8836</v>
      </c>
      <c r="G117" s="33" t="s">
        <v>508</v>
      </c>
      <c r="H117" s="33" t="s">
        <v>8107</v>
      </c>
      <c r="I117" s="34">
        <v>114</v>
      </c>
      <c r="J117" s="34">
        <v>0</v>
      </c>
      <c r="K117" s="35">
        <v>0</v>
      </c>
      <c r="M117" s="36">
        <v>0</v>
      </c>
      <c r="N117" s="36">
        <v>0</v>
      </c>
      <c r="Q117" s="34">
        <v>0</v>
      </c>
      <c r="R117" s="34">
        <v>0</v>
      </c>
      <c r="T117" s="34">
        <v>0</v>
      </c>
      <c r="U117" s="34">
        <v>0</v>
      </c>
      <c r="V117" s="36">
        <v>0</v>
      </c>
      <c r="W117" s="36">
        <v>0</v>
      </c>
    </row>
    <row r="118" spans="1:23" x14ac:dyDescent="0.25">
      <c r="A118" s="32">
        <v>43711</v>
      </c>
      <c r="B118" s="32">
        <v>43732</v>
      </c>
      <c r="C118" s="33" t="s">
        <v>8826</v>
      </c>
      <c r="D118" s="33" t="s">
        <v>7357</v>
      </c>
      <c r="E118" s="33" t="s">
        <v>8827</v>
      </c>
      <c r="F118" s="33" t="s">
        <v>8836</v>
      </c>
      <c r="G118" s="33" t="s">
        <v>516</v>
      </c>
      <c r="H118" s="33" t="s">
        <v>8136</v>
      </c>
      <c r="I118" s="34">
        <v>206</v>
      </c>
      <c r="J118" s="34">
        <v>0</v>
      </c>
      <c r="K118" s="35">
        <v>0</v>
      </c>
      <c r="M118" s="36">
        <v>0</v>
      </c>
      <c r="N118" s="36">
        <v>0</v>
      </c>
      <c r="Q118" s="34">
        <v>0</v>
      </c>
      <c r="R118" s="34">
        <v>0</v>
      </c>
      <c r="T118" s="34">
        <v>0</v>
      </c>
      <c r="U118" s="34">
        <v>0</v>
      </c>
      <c r="V118" s="36">
        <v>0</v>
      </c>
      <c r="W118" s="36">
        <v>0</v>
      </c>
    </row>
    <row r="119" spans="1:23" x14ac:dyDescent="0.25">
      <c r="A119" s="32">
        <v>43711</v>
      </c>
      <c r="B119" s="32">
        <v>43733</v>
      </c>
      <c r="C119" s="33" t="s">
        <v>8826</v>
      </c>
      <c r="D119" s="33" t="s">
        <v>7357</v>
      </c>
      <c r="E119" s="33" t="s">
        <v>8827</v>
      </c>
      <c r="F119" s="33" t="s">
        <v>8836</v>
      </c>
      <c r="G119" s="33" t="s">
        <v>524</v>
      </c>
      <c r="H119" s="33" t="s">
        <v>8090</v>
      </c>
      <c r="I119" s="34">
        <v>334</v>
      </c>
      <c r="J119" s="34">
        <v>0</v>
      </c>
      <c r="K119" s="35">
        <v>0</v>
      </c>
      <c r="M119" s="36">
        <v>0</v>
      </c>
      <c r="N119" s="36">
        <v>0</v>
      </c>
      <c r="Q119" s="34">
        <v>0</v>
      </c>
      <c r="R119" s="34">
        <v>0</v>
      </c>
      <c r="T119" s="34">
        <v>0</v>
      </c>
      <c r="U119" s="34">
        <v>0</v>
      </c>
      <c r="V119" s="36">
        <v>0</v>
      </c>
      <c r="W119" s="36">
        <v>0</v>
      </c>
    </row>
    <row r="120" spans="1:23" x14ac:dyDescent="0.25">
      <c r="A120" s="32">
        <v>43709</v>
      </c>
      <c r="B120" s="32">
        <v>43736</v>
      </c>
      <c r="C120" s="33" t="s">
        <v>8826</v>
      </c>
      <c r="D120" s="33" t="s">
        <v>7357</v>
      </c>
      <c r="E120" s="33" t="s">
        <v>8827</v>
      </c>
      <c r="F120" s="33" t="s">
        <v>8837</v>
      </c>
      <c r="G120" s="33" t="s">
        <v>470</v>
      </c>
      <c r="H120" s="33" t="s">
        <v>7721</v>
      </c>
      <c r="I120" s="34">
        <v>504</v>
      </c>
      <c r="J120" s="34">
        <v>2</v>
      </c>
      <c r="K120" s="35">
        <v>3.9682539682539698E-3</v>
      </c>
      <c r="L120" s="36">
        <v>0.26500000000000001</v>
      </c>
      <c r="M120" s="36">
        <v>0.53</v>
      </c>
      <c r="N120" s="36">
        <v>0</v>
      </c>
      <c r="P120" s="37">
        <v>0</v>
      </c>
      <c r="Q120" s="34">
        <v>0</v>
      </c>
      <c r="R120" s="34">
        <v>0</v>
      </c>
      <c r="S120" s="35">
        <v>0</v>
      </c>
      <c r="T120" s="34">
        <v>0</v>
      </c>
      <c r="U120" s="34">
        <v>0</v>
      </c>
      <c r="V120" s="36">
        <v>0</v>
      </c>
      <c r="W120" s="36">
        <v>0</v>
      </c>
    </row>
    <row r="121" spans="1:23" x14ac:dyDescent="0.25">
      <c r="A121" s="32">
        <v>43709</v>
      </c>
      <c r="B121" s="32">
        <v>43738</v>
      </c>
      <c r="C121" s="33" t="s">
        <v>8826</v>
      </c>
      <c r="D121" s="33" t="s">
        <v>7357</v>
      </c>
      <c r="E121" s="33" t="s">
        <v>8827</v>
      </c>
      <c r="F121" s="33" t="s">
        <v>8837</v>
      </c>
      <c r="G121" s="33" t="s">
        <v>486</v>
      </c>
      <c r="H121" s="33" t="s">
        <v>7975</v>
      </c>
      <c r="I121" s="34">
        <v>1473</v>
      </c>
      <c r="J121" s="34">
        <v>5</v>
      </c>
      <c r="K121" s="35">
        <v>3.3944331296673499E-3</v>
      </c>
      <c r="L121" s="36">
        <v>0.224</v>
      </c>
      <c r="M121" s="36">
        <v>1.1200000000000001</v>
      </c>
      <c r="N121" s="36">
        <v>0</v>
      </c>
      <c r="P121" s="37">
        <v>0</v>
      </c>
      <c r="Q121" s="34">
        <v>0</v>
      </c>
      <c r="R121" s="34">
        <v>0</v>
      </c>
      <c r="S121" s="35">
        <v>0</v>
      </c>
      <c r="T121" s="34">
        <v>0</v>
      </c>
      <c r="U121" s="34">
        <v>0</v>
      </c>
      <c r="V121" s="36">
        <v>0</v>
      </c>
      <c r="W121" s="36">
        <v>0</v>
      </c>
    </row>
    <row r="122" spans="1:23" x14ac:dyDescent="0.25">
      <c r="A122" s="32">
        <v>43709</v>
      </c>
      <c r="B122" s="32">
        <v>43738</v>
      </c>
      <c r="C122" s="33" t="s">
        <v>8826</v>
      </c>
      <c r="D122" s="33" t="s">
        <v>7357</v>
      </c>
      <c r="E122" s="33" t="s">
        <v>8827</v>
      </c>
      <c r="F122" s="33" t="s">
        <v>8837</v>
      </c>
      <c r="G122" s="33" t="s">
        <v>464</v>
      </c>
      <c r="H122" s="33" t="s">
        <v>7566</v>
      </c>
      <c r="I122" s="34">
        <v>10511</v>
      </c>
      <c r="J122" s="34">
        <v>37</v>
      </c>
      <c r="K122" s="35">
        <v>3.5201217771858098E-3</v>
      </c>
      <c r="L122" s="36">
        <v>0.321621621621622</v>
      </c>
      <c r="M122" s="36">
        <v>11.9</v>
      </c>
      <c r="N122" s="36">
        <v>39.979999999999997</v>
      </c>
      <c r="O122" s="35">
        <v>0.29764882441220603</v>
      </c>
      <c r="P122" s="37">
        <v>3.3596638655462199</v>
      </c>
      <c r="Q122" s="34">
        <v>2</v>
      </c>
      <c r="R122" s="34">
        <v>2</v>
      </c>
      <c r="S122" s="35">
        <v>5.4054054054054099E-2</v>
      </c>
      <c r="T122" s="34">
        <v>0</v>
      </c>
      <c r="U122" s="34">
        <v>2</v>
      </c>
      <c r="V122" s="36">
        <v>0</v>
      </c>
      <c r="W122" s="36">
        <v>39.979999999999997</v>
      </c>
    </row>
    <row r="123" spans="1:23" x14ac:dyDescent="0.25">
      <c r="A123" s="32">
        <v>43709</v>
      </c>
      <c r="B123" s="32">
        <v>43736</v>
      </c>
      <c r="C123" s="33" t="s">
        <v>8826</v>
      </c>
      <c r="D123" s="33" t="s">
        <v>7357</v>
      </c>
      <c r="E123" s="33" t="s">
        <v>8827</v>
      </c>
      <c r="F123" s="33" t="s">
        <v>8837</v>
      </c>
      <c r="G123" s="33" t="s">
        <v>480</v>
      </c>
      <c r="H123" s="33" t="s">
        <v>8172</v>
      </c>
      <c r="I123" s="34">
        <v>585</v>
      </c>
      <c r="J123" s="34">
        <v>0</v>
      </c>
      <c r="K123" s="35">
        <v>0</v>
      </c>
      <c r="M123" s="36">
        <v>0</v>
      </c>
      <c r="N123" s="36">
        <v>0</v>
      </c>
      <c r="Q123" s="34">
        <v>0</v>
      </c>
      <c r="R123" s="34">
        <v>0</v>
      </c>
      <c r="T123" s="34">
        <v>0</v>
      </c>
      <c r="U123" s="34">
        <v>0</v>
      </c>
      <c r="V123" s="36">
        <v>0</v>
      </c>
      <c r="W123" s="36">
        <v>0</v>
      </c>
    </row>
    <row r="124" spans="1:23" x14ac:dyDescent="0.25">
      <c r="A124" s="32">
        <v>43709</v>
      </c>
      <c r="B124" s="32">
        <v>43736</v>
      </c>
      <c r="C124" s="33" t="s">
        <v>8826</v>
      </c>
      <c r="D124" s="33" t="s">
        <v>7357</v>
      </c>
      <c r="E124" s="33" t="s">
        <v>8827</v>
      </c>
      <c r="F124" s="33" t="s">
        <v>8837</v>
      </c>
      <c r="G124" s="33" t="s">
        <v>472</v>
      </c>
      <c r="H124" s="33" t="s">
        <v>7968</v>
      </c>
      <c r="I124" s="34">
        <v>610</v>
      </c>
      <c r="J124" s="34">
        <v>1</v>
      </c>
      <c r="K124" s="35">
        <v>1.63934426229508E-3</v>
      </c>
      <c r="L124" s="36">
        <v>0.06</v>
      </c>
      <c r="M124" s="36">
        <v>0.06</v>
      </c>
      <c r="N124" s="36">
        <v>0</v>
      </c>
      <c r="P124" s="37">
        <v>0</v>
      </c>
      <c r="Q124" s="34">
        <v>0</v>
      </c>
      <c r="R124" s="34">
        <v>0</v>
      </c>
      <c r="S124" s="35">
        <v>0</v>
      </c>
      <c r="T124" s="34">
        <v>0</v>
      </c>
      <c r="U124" s="34">
        <v>0</v>
      </c>
      <c r="V124" s="36">
        <v>0</v>
      </c>
      <c r="W124" s="36">
        <v>0</v>
      </c>
    </row>
    <row r="125" spans="1:23" x14ac:dyDescent="0.25">
      <c r="A125" s="32">
        <v>43709</v>
      </c>
      <c r="B125" s="32">
        <v>43736</v>
      </c>
      <c r="C125" s="33" t="s">
        <v>8826</v>
      </c>
      <c r="D125" s="33" t="s">
        <v>7357</v>
      </c>
      <c r="E125" s="33" t="s">
        <v>8827</v>
      </c>
      <c r="F125" s="33" t="s">
        <v>8837</v>
      </c>
      <c r="G125" s="33" t="s">
        <v>466</v>
      </c>
      <c r="H125" s="33" t="s">
        <v>8389</v>
      </c>
      <c r="I125" s="34">
        <v>377</v>
      </c>
      <c r="J125" s="34">
        <v>0</v>
      </c>
      <c r="K125" s="35">
        <v>0</v>
      </c>
      <c r="M125" s="36">
        <v>0</v>
      </c>
      <c r="N125" s="36">
        <v>0</v>
      </c>
      <c r="Q125" s="34">
        <v>0</v>
      </c>
      <c r="R125" s="34">
        <v>0</v>
      </c>
      <c r="T125" s="34">
        <v>0</v>
      </c>
      <c r="U125" s="34">
        <v>0</v>
      </c>
      <c r="V125" s="36">
        <v>0</v>
      </c>
      <c r="W125" s="36">
        <v>0</v>
      </c>
    </row>
    <row r="126" spans="1:23" x14ac:dyDescent="0.25">
      <c r="A126" s="32">
        <v>43709</v>
      </c>
      <c r="B126" s="32">
        <v>43736</v>
      </c>
      <c r="C126" s="33" t="s">
        <v>8826</v>
      </c>
      <c r="D126" s="33" t="s">
        <v>7357</v>
      </c>
      <c r="E126" s="33" t="s">
        <v>8827</v>
      </c>
      <c r="F126" s="33" t="s">
        <v>8837</v>
      </c>
      <c r="G126" s="33" t="s">
        <v>482</v>
      </c>
      <c r="H126" s="33" t="s">
        <v>8190</v>
      </c>
      <c r="I126" s="34">
        <v>609</v>
      </c>
      <c r="J126" s="34">
        <v>6</v>
      </c>
      <c r="K126" s="35">
        <v>9.8522167487684695E-3</v>
      </c>
      <c r="L126" s="36">
        <v>0.31333333333333302</v>
      </c>
      <c r="M126" s="36">
        <v>1.88</v>
      </c>
      <c r="N126" s="36">
        <v>0</v>
      </c>
      <c r="P126" s="37">
        <v>0</v>
      </c>
      <c r="Q126" s="34">
        <v>0</v>
      </c>
      <c r="R126" s="34">
        <v>0</v>
      </c>
      <c r="S126" s="35">
        <v>0</v>
      </c>
      <c r="T126" s="34">
        <v>0</v>
      </c>
      <c r="U126" s="34">
        <v>0</v>
      </c>
      <c r="V126" s="36">
        <v>0</v>
      </c>
      <c r="W126" s="36">
        <v>0</v>
      </c>
    </row>
    <row r="127" spans="1:23" x14ac:dyDescent="0.25">
      <c r="A127" s="32">
        <v>43709</v>
      </c>
      <c r="B127" s="32">
        <v>43736</v>
      </c>
      <c r="C127" s="33" t="s">
        <v>8826</v>
      </c>
      <c r="D127" s="33" t="s">
        <v>7357</v>
      </c>
      <c r="E127" s="33" t="s">
        <v>8827</v>
      </c>
      <c r="F127" s="33" t="s">
        <v>8837</v>
      </c>
      <c r="G127" s="33" t="s">
        <v>468</v>
      </c>
      <c r="H127" s="33" t="s">
        <v>7685</v>
      </c>
      <c r="I127" s="34">
        <v>258</v>
      </c>
      <c r="J127" s="34">
        <v>1</v>
      </c>
      <c r="K127" s="35">
        <v>3.8759689922480598E-3</v>
      </c>
      <c r="L127" s="36">
        <v>0.36</v>
      </c>
      <c r="M127" s="36">
        <v>0.36</v>
      </c>
      <c r="N127" s="36">
        <v>0</v>
      </c>
      <c r="P127" s="37">
        <v>0</v>
      </c>
      <c r="Q127" s="34">
        <v>0</v>
      </c>
      <c r="R127" s="34">
        <v>0</v>
      </c>
      <c r="S127" s="35">
        <v>0</v>
      </c>
      <c r="T127" s="34">
        <v>0</v>
      </c>
      <c r="U127" s="34">
        <v>0</v>
      </c>
      <c r="V127" s="36">
        <v>0</v>
      </c>
      <c r="W127" s="36">
        <v>0</v>
      </c>
    </row>
    <row r="128" spans="1:23" x14ac:dyDescent="0.25">
      <c r="A128" s="32">
        <v>43709</v>
      </c>
      <c r="B128" s="32">
        <v>43738</v>
      </c>
      <c r="C128" s="33" t="s">
        <v>8826</v>
      </c>
      <c r="D128" s="33" t="s">
        <v>7357</v>
      </c>
      <c r="E128" s="33" t="s">
        <v>8827</v>
      </c>
      <c r="F128" s="33" t="s">
        <v>8837</v>
      </c>
      <c r="G128" s="33" t="s">
        <v>476</v>
      </c>
      <c r="H128" s="33" t="s">
        <v>8192</v>
      </c>
      <c r="I128" s="34">
        <v>1730</v>
      </c>
      <c r="J128" s="34">
        <v>10</v>
      </c>
      <c r="K128" s="35">
        <v>5.78034682080925E-3</v>
      </c>
      <c r="L128" s="36">
        <v>0.315</v>
      </c>
      <c r="M128" s="36">
        <v>3.15</v>
      </c>
      <c r="N128" s="36">
        <v>0</v>
      </c>
      <c r="P128" s="37">
        <v>0</v>
      </c>
      <c r="Q128" s="34">
        <v>0</v>
      </c>
      <c r="R128" s="34">
        <v>0</v>
      </c>
      <c r="S128" s="35">
        <v>0</v>
      </c>
      <c r="T128" s="34">
        <v>0</v>
      </c>
      <c r="U128" s="34">
        <v>0</v>
      </c>
      <c r="V128" s="36">
        <v>0</v>
      </c>
      <c r="W128" s="36">
        <v>0</v>
      </c>
    </row>
    <row r="129" spans="1:23" x14ac:dyDescent="0.25">
      <c r="A129" s="32">
        <v>43710</v>
      </c>
      <c r="B129" s="32">
        <v>43738</v>
      </c>
      <c r="C129" s="33" t="s">
        <v>8826</v>
      </c>
      <c r="D129" s="33" t="s">
        <v>7357</v>
      </c>
      <c r="E129" s="33" t="s">
        <v>8827</v>
      </c>
      <c r="F129" s="33" t="s">
        <v>8838</v>
      </c>
      <c r="G129" s="33" t="s">
        <v>1348</v>
      </c>
      <c r="H129" s="33" t="s">
        <v>7510</v>
      </c>
      <c r="I129" s="34">
        <v>210</v>
      </c>
      <c r="J129" s="34">
        <v>0</v>
      </c>
      <c r="K129" s="35">
        <v>0</v>
      </c>
      <c r="M129" s="36">
        <v>0</v>
      </c>
      <c r="N129" s="36">
        <v>0</v>
      </c>
      <c r="Q129" s="34">
        <v>0</v>
      </c>
      <c r="R129" s="34">
        <v>0</v>
      </c>
      <c r="T129" s="34">
        <v>0</v>
      </c>
      <c r="U129" s="34">
        <v>0</v>
      </c>
      <c r="V129" s="36">
        <v>0</v>
      </c>
      <c r="W129" s="36">
        <v>0</v>
      </c>
    </row>
    <row r="130" spans="1:23" x14ac:dyDescent="0.25">
      <c r="A130" s="32">
        <v>43709</v>
      </c>
      <c r="B130" s="32">
        <v>43738</v>
      </c>
      <c r="C130" s="33" t="s">
        <v>8826</v>
      </c>
      <c r="D130" s="33" t="s">
        <v>7357</v>
      </c>
      <c r="E130" s="33" t="s">
        <v>8827</v>
      </c>
      <c r="F130" s="33" t="s">
        <v>8838</v>
      </c>
      <c r="G130" s="33" t="s">
        <v>1340</v>
      </c>
      <c r="H130" s="33" t="s">
        <v>7535</v>
      </c>
      <c r="I130" s="34">
        <v>76</v>
      </c>
      <c r="J130" s="34">
        <v>0</v>
      </c>
      <c r="K130" s="35">
        <v>0</v>
      </c>
      <c r="M130" s="36">
        <v>0</v>
      </c>
      <c r="N130" s="36">
        <v>0</v>
      </c>
      <c r="Q130" s="34">
        <v>0</v>
      </c>
      <c r="R130" s="34">
        <v>0</v>
      </c>
      <c r="T130" s="34">
        <v>0</v>
      </c>
      <c r="U130" s="34">
        <v>0</v>
      </c>
      <c r="V130" s="36">
        <v>0</v>
      </c>
      <c r="W130" s="36">
        <v>0</v>
      </c>
    </row>
    <row r="131" spans="1:23" x14ac:dyDescent="0.25">
      <c r="A131" s="32">
        <v>43709</v>
      </c>
      <c r="B131" s="32">
        <v>43738</v>
      </c>
      <c r="C131" s="33" t="s">
        <v>8826</v>
      </c>
      <c r="D131" s="33" t="s">
        <v>7357</v>
      </c>
      <c r="E131" s="33" t="s">
        <v>8827</v>
      </c>
      <c r="F131" s="33" t="s">
        <v>8838</v>
      </c>
      <c r="G131" s="33" t="s">
        <v>1342</v>
      </c>
      <c r="H131" s="33" t="s">
        <v>7558</v>
      </c>
      <c r="I131" s="34">
        <v>381</v>
      </c>
      <c r="J131" s="34">
        <v>3</v>
      </c>
      <c r="K131" s="35">
        <v>7.8740157480314994E-3</v>
      </c>
      <c r="L131" s="36">
        <v>0.32666666666666699</v>
      </c>
      <c r="M131" s="36">
        <v>0.98</v>
      </c>
      <c r="N131" s="36">
        <v>0</v>
      </c>
      <c r="P131" s="37">
        <v>0</v>
      </c>
      <c r="Q131" s="34">
        <v>0</v>
      </c>
      <c r="R131" s="34">
        <v>0</v>
      </c>
      <c r="S131" s="35">
        <v>0</v>
      </c>
      <c r="T131" s="34">
        <v>0</v>
      </c>
      <c r="U131" s="34">
        <v>0</v>
      </c>
      <c r="V131" s="36">
        <v>0</v>
      </c>
      <c r="W131" s="36">
        <v>0</v>
      </c>
    </row>
    <row r="132" spans="1:23" x14ac:dyDescent="0.25">
      <c r="A132" s="32">
        <v>43709</v>
      </c>
      <c r="B132" s="32">
        <v>43738</v>
      </c>
      <c r="C132" s="33" t="s">
        <v>8826</v>
      </c>
      <c r="D132" s="33" t="s">
        <v>7357</v>
      </c>
      <c r="E132" s="33" t="s">
        <v>8827</v>
      </c>
      <c r="F132" s="33" t="s">
        <v>8838</v>
      </c>
      <c r="G132" s="33" t="s">
        <v>1344</v>
      </c>
      <c r="H132" s="33" t="s">
        <v>8141</v>
      </c>
      <c r="I132" s="34">
        <v>44</v>
      </c>
      <c r="J132" s="34">
        <v>0</v>
      </c>
      <c r="K132" s="35">
        <v>0</v>
      </c>
      <c r="M132" s="36">
        <v>0</v>
      </c>
      <c r="N132" s="36">
        <v>0</v>
      </c>
      <c r="Q132" s="34">
        <v>0</v>
      </c>
      <c r="R132" s="34">
        <v>0</v>
      </c>
      <c r="T132" s="34">
        <v>0</v>
      </c>
      <c r="U132" s="34">
        <v>0</v>
      </c>
      <c r="V132" s="36">
        <v>0</v>
      </c>
      <c r="W132" s="36">
        <v>0</v>
      </c>
    </row>
    <row r="133" spans="1:23" x14ac:dyDescent="0.25">
      <c r="A133" s="32">
        <v>43710</v>
      </c>
      <c r="B133" s="32">
        <v>43738</v>
      </c>
      <c r="C133" s="33" t="s">
        <v>8826</v>
      </c>
      <c r="D133" s="33" t="s">
        <v>7357</v>
      </c>
      <c r="E133" s="33" t="s">
        <v>8827</v>
      </c>
      <c r="F133" s="33" t="s">
        <v>8838</v>
      </c>
      <c r="G133" s="33" t="s">
        <v>1346</v>
      </c>
      <c r="H133" s="33" t="s">
        <v>8152</v>
      </c>
      <c r="I133" s="34">
        <v>19</v>
      </c>
      <c r="J133" s="34">
        <v>0</v>
      </c>
      <c r="K133" s="35">
        <v>0</v>
      </c>
      <c r="M133" s="36">
        <v>0</v>
      </c>
      <c r="N133" s="36">
        <v>0</v>
      </c>
      <c r="Q133" s="34">
        <v>0</v>
      </c>
      <c r="R133" s="34">
        <v>0</v>
      </c>
      <c r="T133" s="34">
        <v>0</v>
      </c>
      <c r="U133" s="34">
        <v>0</v>
      </c>
      <c r="V133" s="36">
        <v>0</v>
      </c>
      <c r="W133" s="36">
        <v>0</v>
      </c>
    </row>
    <row r="134" spans="1:23" x14ac:dyDescent="0.25">
      <c r="A134" s="32">
        <v>43709</v>
      </c>
      <c r="B134" s="32">
        <v>43738</v>
      </c>
      <c r="C134" s="33" t="s">
        <v>8826</v>
      </c>
      <c r="D134" s="33" t="s">
        <v>7357</v>
      </c>
      <c r="E134" s="33" t="s">
        <v>8827</v>
      </c>
      <c r="F134" s="33" t="s">
        <v>8838</v>
      </c>
      <c r="G134" s="33" t="s">
        <v>1338</v>
      </c>
      <c r="H134" s="33" t="s">
        <v>8111</v>
      </c>
      <c r="I134" s="34">
        <v>43</v>
      </c>
      <c r="J134" s="34">
        <v>1</v>
      </c>
      <c r="K134" s="35">
        <v>2.32558139534884E-2</v>
      </c>
      <c r="L134" s="36">
        <v>0.14000000000000001</v>
      </c>
      <c r="M134" s="36">
        <v>0.14000000000000001</v>
      </c>
      <c r="N134" s="36">
        <v>0</v>
      </c>
      <c r="P134" s="37">
        <v>0</v>
      </c>
      <c r="Q134" s="34">
        <v>0</v>
      </c>
      <c r="R134" s="34">
        <v>0</v>
      </c>
      <c r="S134" s="35">
        <v>0</v>
      </c>
      <c r="T134" s="34">
        <v>0</v>
      </c>
      <c r="U134" s="34">
        <v>0</v>
      </c>
      <c r="V134" s="36">
        <v>0</v>
      </c>
      <c r="W134" s="36">
        <v>0</v>
      </c>
    </row>
    <row r="135" spans="1:23" x14ac:dyDescent="0.25">
      <c r="A135" s="32">
        <v>43709</v>
      </c>
      <c r="B135" s="32">
        <v>43738</v>
      </c>
      <c r="C135" s="33" t="s">
        <v>8826</v>
      </c>
      <c r="D135" s="33" t="s">
        <v>7357</v>
      </c>
      <c r="E135" s="33" t="s">
        <v>8827</v>
      </c>
      <c r="F135" s="33" t="s">
        <v>8838</v>
      </c>
      <c r="G135" s="33" t="s">
        <v>1336</v>
      </c>
      <c r="H135" s="33" t="s">
        <v>8120</v>
      </c>
      <c r="I135" s="34">
        <v>506</v>
      </c>
      <c r="J135" s="34">
        <v>2</v>
      </c>
      <c r="K135" s="35">
        <v>3.9525691699604697E-3</v>
      </c>
      <c r="L135" s="36">
        <v>0.28499999999999998</v>
      </c>
      <c r="M135" s="36">
        <v>0.56999999999999995</v>
      </c>
      <c r="N135" s="36">
        <v>0</v>
      </c>
      <c r="P135" s="37">
        <v>0</v>
      </c>
      <c r="Q135" s="34">
        <v>0</v>
      </c>
      <c r="R135" s="34">
        <v>0</v>
      </c>
      <c r="S135" s="35">
        <v>0</v>
      </c>
      <c r="T135" s="34">
        <v>0</v>
      </c>
      <c r="U135" s="34">
        <v>0</v>
      </c>
      <c r="V135" s="36">
        <v>0</v>
      </c>
      <c r="W135" s="36">
        <v>0</v>
      </c>
    </row>
    <row r="136" spans="1:23" x14ac:dyDescent="0.25">
      <c r="A136" s="32">
        <v>43709</v>
      </c>
      <c r="B136" s="32">
        <v>43738</v>
      </c>
      <c r="C136" s="33" t="s">
        <v>8826</v>
      </c>
      <c r="D136" s="33" t="s">
        <v>7357</v>
      </c>
      <c r="E136" s="33" t="s">
        <v>8827</v>
      </c>
      <c r="F136" s="33" t="s">
        <v>8838</v>
      </c>
      <c r="G136" s="33" t="s">
        <v>1334</v>
      </c>
      <c r="H136" s="33" t="s">
        <v>8050</v>
      </c>
      <c r="I136" s="34">
        <v>785</v>
      </c>
      <c r="J136" s="34">
        <v>10</v>
      </c>
      <c r="K136" s="35">
        <v>1.27388535031847E-2</v>
      </c>
      <c r="L136" s="36">
        <v>0.27800000000000002</v>
      </c>
      <c r="M136" s="36">
        <v>2.78</v>
      </c>
      <c r="N136" s="36">
        <v>0</v>
      </c>
      <c r="P136" s="37">
        <v>0</v>
      </c>
      <c r="Q136" s="34">
        <v>0</v>
      </c>
      <c r="R136" s="34">
        <v>0</v>
      </c>
      <c r="S136" s="35">
        <v>0</v>
      </c>
      <c r="T136" s="34">
        <v>0</v>
      </c>
      <c r="U136" s="34">
        <v>0</v>
      </c>
      <c r="V136" s="36">
        <v>0</v>
      </c>
      <c r="W136" s="36">
        <v>0</v>
      </c>
    </row>
    <row r="137" spans="1:23" x14ac:dyDescent="0.25">
      <c r="A137" s="32">
        <v>43709</v>
      </c>
      <c r="B137" s="32">
        <v>43738</v>
      </c>
      <c r="C137" s="33" t="s">
        <v>8826</v>
      </c>
      <c r="D137" s="33" t="s">
        <v>7357</v>
      </c>
      <c r="E137" s="33" t="s">
        <v>8827</v>
      </c>
      <c r="F137" s="33" t="s">
        <v>8837</v>
      </c>
      <c r="G137" s="33" t="s">
        <v>478</v>
      </c>
      <c r="H137" s="33" t="s">
        <v>7941</v>
      </c>
      <c r="I137" s="34">
        <v>2033</v>
      </c>
      <c r="J137" s="34">
        <v>3</v>
      </c>
      <c r="K137" s="35">
        <v>1.4756517461879E-3</v>
      </c>
      <c r="L137" s="36">
        <v>0.206666666666667</v>
      </c>
      <c r="M137" s="36">
        <v>0.62</v>
      </c>
      <c r="N137" s="36">
        <v>0</v>
      </c>
      <c r="P137" s="37">
        <v>0</v>
      </c>
      <c r="Q137" s="34">
        <v>0</v>
      </c>
      <c r="R137" s="34">
        <v>0</v>
      </c>
      <c r="S137" s="35">
        <v>0</v>
      </c>
      <c r="T137" s="34">
        <v>0</v>
      </c>
      <c r="U137" s="34">
        <v>0</v>
      </c>
      <c r="V137" s="36">
        <v>0</v>
      </c>
      <c r="W137" s="36">
        <v>0</v>
      </c>
    </row>
    <row r="138" spans="1:23" x14ac:dyDescent="0.25">
      <c r="A138" s="32">
        <v>43709</v>
      </c>
      <c r="B138" s="32">
        <v>43736</v>
      </c>
      <c r="C138" s="33" t="s">
        <v>8826</v>
      </c>
      <c r="D138" s="33" t="s">
        <v>7357</v>
      </c>
      <c r="E138" s="33" t="s">
        <v>8827</v>
      </c>
      <c r="F138" s="33" t="s">
        <v>8837</v>
      </c>
      <c r="G138" s="33" t="s">
        <v>474</v>
      </c>
      <c r="H138" s="33" t="s">
        <v>8316</v>
      </c>
      <c r="I138" s="34">
        <v>488</v>
      </c>
      <c r="J138" s="34">
        <v>6</v>
      </c>
      <c r="K138" s="35">
        <v>1.2295081967213101E-2</v>
      </c>
      <c r="L138" s="36">
        <v>0.18833333333333299</v>
      </c>
      <c r="M138" s="36">
        <v>1.1299999999999999</v>
      </c>
      <c r="N138" s="36">
        <v>19.989999999999998</v>
      </c>
      <c r="O138" s="35">
        <v>5.6528264132065999E-2</v>
      </c>
      <c r="P138" s="37">
        <v>17.6902654867257</v>
      </c>
      <c r="Q138" s="34">
        <v>1</v>
      </c>
      <c r="R138" s="34">
        <v>1</v>
      </c>
      <c r="S138" s="35">
        <v>0.16666666666666699</v>
      </c>
      <c r="T138" s="34">
        <v>1</v>
      </c>
      <c r="U138" s="34">
        <v>0</v>
      </c>
      <c r="V138" s="36">
        <v>19.989999999999998</v>
      </c>
      <c r="W138" s="36">
        <v>0</v>
      </c>
    </row>
    <row r="139" spans="1:23" x14ac:dyDescent="0.25">
      <c r="A139" s="32">
        <v>43709</v>
      </c>
      <c r="B139" s="32">
        <v>43736</v>
      </c>
      <c r="C139" s="33" t="s">
        <v>8826</v>
      </c>
      <c r="D139" s="33" t="s">
        <v>7357</v>
      </c>
      <c r="E139" s="33" t="s">
        <v>8827</v>
      </c>
      <c r="F139" s="33" t="s">
        <v>8837</v>
      </c>
      <c r="G139" s="33" t="s">
        <v>484</v>
      </c>
      <c r="H139" s="33" t="s">
        <v>7977</v>
      </c>
      <c r="I139" s="34">
        <v>395</v>
      </c>
      <c r="J139" s="34">
        <v>0</v>
      </c>
      <c r="K139" s="35">
        <v>0</v>
      </c>
      <c r="M139" s="36">
        <v>0</v>
      </c>
      <c r="N139" s="36">
        <v>0</v>
      </c>
      <c r="Q139" s="34">
        <v>0</v>
      </c>
      <c r="R139" s="34">
        <v>0</v>
      </c>
      <c r="T139" s="34">
        <v>0</v>
      </c>
      <c r="U139" s="34">
        <v>0</v>
      </c>
      <c r="V139" s="36">
        <v>0</v>
      </c>
      <c r="W139" s="36">
        <v>0</v>
      </c>
    </row>
    <row r="140" spans="1:23" x14ac:dyDescent="0.25">
      <c r="A140" s="32">
        <v>43709</v>
      </c>
      <c r="B140" s="32">
        <v>43738</v>
      </c>
      <c r="C140" s="33" t="s">
        <v>8822</v>
      </c>
      <c r="D140" s="33" t="s">
        <v>7357</v>
      </c>
      <c r="E140" s="33" t="s">
        <v>8823</v>
      </c>
      <c r="F140" s="33" t="s">
        <v>8824</v>
      </c>
      <c r="G140" s="33" t="s">
        <v>1388</v>
      </c>
      <c r="H140" s="33" t="s">
        <v>7494</v>
      </c>
      <c r="I140" s="34">
        <v>2389</v>
      </c>
      <c r="J140" s="34">
        <v>31</v>
      </c>
      <c r="K140" s="35">
        <v>1.2976140644621201E-2</v>
      </c>
      <c r="L140" s="36">
        <v>0.21580645161290299</v>
      </c>
      <c r="M140" s="36">
        <v>6.69</v>
      </c>
      <c r="N140" s="36">
        <v>45.98</v>
      </c>
      <c r="O140" s="35">
        <v>0.14549804262722901</v>
      </c>
      <c r="P140" s="37">
        <v>6.8729446935724896</v>
      </c>
      <c r="Q140" s="34">
        <v>2</v>
      </c>
      <c r="R140" s="34">
        <v>2</v>
      </c>
      <c r="S140" s="35">
        <v>6.4516129032258104E-2</v>
      </c>
      <c r="T140" s="34">
        <v>1</v>
      </c>
      <c r="U140" s="34">
        <v>1</v>
      </c>
      <c r="V140" s="36">
        <v>22.99</v>
      </c>
      <c r="W140" s="36">
        <v>22.99</v>
      </c>
    </row>
    <row r="141" spans="1:23" x14ac:dyDescent="0.25">
      <c r="A141" s="32">
        <v>43709</v>
      </c>
      <c r="B141" s="32">
        <v>43738</v>
      </c>
      <c r="C141" s="33" t="s">
        <v>8822</v>
      </c>
      <c r="D141" s="33" t="s">
        <v>7357</v>
      </c>
      <c r="E141" s="33" t="s">
        <v>8823</v>
      </c>
      <c r="F141" s="33" t="s">
        <v>8824</v>
      </c>
      <c r="G141" s="33" t="s">
        <v>1386</v>
      </c>
      <c r="H141" s="33" t="s">
        <v>7470</v>
      </c>
      <c r="I141" s="34">
        <v>920</v>
      </c>
      <c r="J141" s="34">
        <v>5</v>
      </c>
      <c r="K141" s="35">
        <v>5.4347826086956503E-3</v>
      </c>
      <c r="L141" s="36">
        <v>0.26</v>
      </c>
      <c r="M141" s="36">
        <v>1.3</v>
      </c>
      <c r="N141" s="36">
        <v>0</v>
      </c>
      <c r="P141" s="37">
        <v>0</v>
      </c>
      <c r="Q141" s="34">
        <v>0</v>
      </c>
      <c r="R141" s="34">
        <v>0</v>
      </c>
      <c r="S141" s="35">
        <v>0</v>
      </c>
      <c r="T141" s="34">
        <v>0</v>
      </c>
      <c r="U141" s="34">
        <v>0</v>
      </c>
      <c r="V141" s="36">
        <v>0</v>
      </c>
      <c r="W141" s="36">
        <v>0</v>
      </c>
    </row>
    <row r="142" spans="1:23" x14ac:dyDescent="0.25">
      <c r="A142" s="32">
        <v>43709</v>
      </c>
      <c r="B142" s="32">
        <v>43738</v>
      </c>
      <c r="C142" s="33" t="s">
        <v>8822</v>
      </c>
      <c r="D142" s="33" t="s">
        <v>7357</v>
      </c>
      <c r="E142" s="33" t="s">
        <v>8823</v>
      </c>
      <c r="F142" s="33" t="s">
        <v>8824</v>
      </c>
      <c r="G142" s="33" t="s">
        <v>1384</v>
      </c>
      <c r="H142" s="33" t="s">
        <v>7468</v>
      </c>
      <c r="I142" s="34">
        <v>1918</v>
      </c>
      <c r="J142" s="34">
        <v>23</v>
      </c>
      <c r="K142" s="35">
        <v>1.19916579770594E-2</v>
      </c>
      <c r="L142" s="36">
        <v>0.25</v>
      </c>
      <c r="M142" s="36">
        <v>5.75</v>
      </c>
      <c r="N142" s="36">
        <v>0</v>
      </c>
      <c r="P142" s="37">
        <v>0</v>
      </c>
      <c r="Q142" s="34">
        <v>0</v>
      </c>
      <c r="R142" s="34">
        <v>0</v>
      </c>
      <c r="S142" s="35">
        <v>0</v>
      </c>
      <c r="T142" s="34">
        <v>0</v>
      </c>
      <c r="U142" s="34">
        <v>0</v>
      </c>
      <c r="V142" s="36">
        <v>0</v>
      </c>
      <c r="W142" s="36">
        <v>0</v>
      </c>
    </row>
    <row r="143" spans="1:23" x14ac:dyDescent="0.25">
      <c r="A143" s="32">
        <v>43709</v>
      </c>
      <c r="B143" s="32">
        <v>43738</v>
      </c>
      <c r="C143" s="33" t="s">
        <v>8822</v>
      </c>
      <c r="D143" s="33" t="s">
        <v>7357</v>
      </c>
      <c r="E143" s="33" t="s">
        <v>8823</v>
      </c>
      <c r="F143" s="33" t="s">
        <v>8824</v>
      </c>
      <c r="G143" s="33" t="s">
        <v>1382</v>
      </c>
      <c r="H143" s="33" t="s">
        <v>7407</v>
      </c>
      <c r="I143" s="34">
        <v>89836</v>
      </c>
      <c r="J143" s="34">
        <v>265</v>
      </c>
      <c r="K143" s="35">
        <v>2.94981967140122E-3</v>
      </c>
      <c r="L143" s="36">
        <v>0.23743396226415101</v>
      </c>
      <c r="M143" s="36">
        <v>62.92</v>
      </c>
      <c r="N143" s="36">
        <v>344.85</v>
      </c>
      <c r="O143" s="35">
        <v>0.18245614035087701</v>
      </c>
      <c r="P143" s="37">
        <v>5.4807692307692299</v>
      </c>
      <c r="Q143" s="34">
        <v>14</v>
      </c>
      <c r="R143" s="34">
        <v>15</v>
      </c>
      <c r="S143" s="35">
        <v>5.2830188679245299E-2</v>
      </c>
      <c r="T143" s="34">
        <v>0</v>
      </c>
      <c r="U143" s="34">
        <v>15</v>
      </c>
      <c r="V143" s="36">
        <v>0</v>
      </c>
      <c r="W143" s="36">
        <v>344.85</v>
      </c>
    </row>
    <row r="144" spans="1:23" x14ac:dyDescent="0.25">
      <c r="A144" s="32">
        <v>43709</v>
      </c>
      <c r="B144" s="32">
        <v>43738</v>
      </c>
      <c r="C144" s="33" t="s">
        <v>8822</v>
      </c>
      <c r="D144" s="33" t="s">
        <v>7357</v>
      </c>
      <c r="E144" s="33" t="s">
        <v>8823</v>
      </c>
      <c r="F144" s="33" t="s">
        <v>8824</v>
      </c>
      <c r="G144" s="33" t="s">
        <v>1380</v>
      </c>
      <c r="H144" s="33" t="s">
        <v>7504</v>
      </c>
      <c r="I144" s="34">
        <v>579</v>
      </c>
      <c r="J144" s="34">
        <v>2</v>
      </c>
      <c r="K144" s="35">
        <v>3.45423143350604E-3</v>
      </c>
      <c r="L144" s="36">
        <v>0.30499999999999999</v>
      </c>
      <c r="M144" s="36">
        <v>0.61</v>
      </c>
      <c r="N144" s="36">
        <v>0</v>
      </c>
      <c r="P144" s="37">
        <v>0</v>
      </c>
      <c r="Q144" s="34">
        <v>0</v>
      </c>
      <c r="R144" s="34">
        <v>0</v>
      </c>
      <c r="S144" s="35">
        <v>0</v>
      </c>
      <c r="T144" s="34">
        <v>0</v>
      </c>
      <c r="U144" s="34">
        <v>0</v>
      </c>
      <c r="V144" s="36">
        <v>0</v>
      </c>
      <c r="W144" s="36">
        <v>0</v>
      </c>
    </row>
    <row r="145" spans="1:23" x14ac:dyDescent="0.25">
      <c r="A145" s="32">
        <v>43709</v>
      </c>
      <c r="B145" s="32">
        <v>43738</v>
      </c>
      <c r="C145" s="33" t="s">
        <v>8822</v>
      </c>
      <c r="D145" s="33" t="s">
        <v>7357</v>
      </c>
      <c r="E145" s="33" t="s">
        <v>8823</v>
      </c>
      <c r="F145" s="33" t="s">
        <v>8824</v>
      </c>
      <c r="G145" s="33" t="s">
        <v>1378</v>
      </c>
      <c r="H145" s="33" t="s">
        <v>7420</v>
      </c>
      <c r="I145" s="34">
        <v>138110</v>
      </c>
      <c r="J145" s="34">
        <v>355</v>
      </c>
      <c r="K145" s="35">
        <v>2.5704148866845301E-3</v>
      </c>
      <c r="L145" s="36">
        <v>0.26554929577464798</v>
      </c>
      <c r="M145" s="36">
        <v>94.27</v>
      </c>
      <c r="N145" s="36">
        <v>734.28</v>
      </c>
      <c r="O145" s="35">
        <v>0.12838426758184901</v>
      </c>
      <c r="P145" s="37">
        <v>7.7891163678795001</v>
      </c>
      <c r="Q145" s="34">
        <v>32</v>
      </c>
      <c r="R145" s="34">
        <v>32</v>
      </c>
      <c r="S145" s="35">
        <v>9.0140845070422498E-2</v>
      </c>
      <c r="T145" s="34">
        <v>2</v>
      </c>
      <c r="U145" s="34">
        <v>30</v>
      </c>
      <c r="V145" s="36">
        <v>45.98</v>
      </c>
      <c r="W145" s="36">
        <v>688.3</v>
      </c>
    </row>
    <row r="146" spans="1:23" x14ac:dyDescent="0.25">
      <c r="A146" s="32">
        <v>43709</v>
      </c>
      <c r="B146" s="32">
        <v>43738</v>
      </c>
      <c r="C146" s="33" t="s">
        <v>8822</v>
      </c>
      <c r="D146" s="33" t="s">
        <v>7357</v>
      </c>
      <c r="E146" s="33" t="s">
        <v>8823</v>
      </c>
      <c r="F146" s="33" t="s">
        <v>8824</v>
      </c>
      <c r="G146" s="33" t="s">
        <v>1392</v>
      </c>
      <c r="H146" s="33" t="s">
        <v>7409</v>
      </c>
      <c r="I146" s="34">
        <v>3649</v>
      </c>
      <c r="J146" s="34">
        <v>44</v>
      </c>
      <c r="K146" s="35">
        <v>1.2058098109071E-2</v>
      </c>
      <c r="L146" s="36">
        <v>0.23681818181818201</v>
      </c>
      <c r="M146" s="36">
        <v>10.42</v>
      </c>
      <c r="N146" s="36">
        <v>91.96</v>
      </c>
      <c r="O146" s="35">
        <v>0.11331013484123501</v>
      </c>
      <c r="P146" s="37">
        <v>8.8253358925143903</v>
      </c>
      <c r="Q146" s="34">
        <v>4</v>
      </c>
      <c r="R146" s="34">
        <v>4</v>
      </c>
      <c r="S146" s="35">
        <v>9.0909090909090898E-2</v>
      </c>
      <c r="T146" s="34">
        <v>2</v>
      </c>
      <c r="U146" s="34">
        <v>2</v>
      </c>
      <c r="V146" s="36">
        <v>45.98</v>
      </c>
      <c r="W146" s="36">
        <v>45.98</v>
      </c>
    </row>
    <row r="147" spans="1:23" x14ac:dyDescent="0.25">
      <c r="A147" s="32">
        <v>43709</v>
      </c>
      <c r="B147" s="32">
        <v>43732</v>
      </c>
      <c r="C147" s="33" t="s">
        <v>8822</v>
      </c>
      <c r="D147" s="33" t="s">
        <v>7357</v>
      </c>
      <c r="E147" s="33" t="s">
        <v>8823</v>
      </c>
      <c r="F147" s="33" t="s">
        <v>8824</v>
      </c>
      <c r="G147" s="33" t="s">
        <v>1390</v>
      </c>
      <c r="H147" s="33" t="s">
        <v>7496</v>
      </c>
      <c r="I147" s="34">
        <v>12042</v>
      </c>
      <c r="J147" s="34">
        <v>78</v>
      </c>
      <c r="K147" s="35">
        <v>6.4773293472845097E-3</v>
      </c>
      <c r="L147" s="36">
        <v>0.231538461538462</v>
      </c>
      <c r="M147" s="36">
        <v>18.059999999999999</v>
      </c>
      <c r="N147" s="36">
        <v>111.95</v>
      </c>
      <c r="O147" s="35">
        <v>0.16132201875837399</v>
      </c>
      <c r="P147" s="37">
        <v>6.1987818383167204</v>
      </c>
      <c r="Q147" s="34">
        <v>5</v>
      </c>
      <c r="R147" s="34">
        <v>5</v>
      </c>
      <c r="S147" s="35">
        <v>6.4102564102564097E-2</v>
      </c>
      <c r="T147" s="34">
        <v>2</v>
      </c>
      <c r="U147" s="34">
        <v>3</v>
      </c>
      <c r="V147" s="36">
        <v>45.98</v>
      </c>
      <c r="W147" s="36">
        <v>65.97</v>
      </c>
    </row>
    <row r="148" spans="1:23" x14ac:dyDescent="0.25">
      <c r="A148" s="32">
        <v>43709</v>
      </c>
      <c r="B148" s="32">
        <v>43731</v>
      </c>
      <c r="C148" s="33" t="s">
        <v>8822</v>
      </c>
      <c r="D148" s="33" t="s">
        <v>7357</v>
      </c>
      <c r="E148" s="33" t="s">
        <v>8823</v>
      </c>
      <c r="F148" s="33" t="s">
        <v>8824</v>
      </c>
      <c r="G148" s="33" t="s">
        <v>1374</v>
      </c>
      <c r="H148" s="33" t="s">
        <v>7472</v>
      </c>
      <c r="I148" s="34">
        <v>2426</v>
      </c>
      <c r="J148" s="34">
        <v>42</v>
      </c>
      <c r="K148" s="35">
        <v>1.7312448474855701E-2</v>
      </c>
      <c r="L148" s="36">
        <v>0.25666666666666699</v>
      </c>
      <c r="M148" s="36">
        <v>10.78</v>
      </c>
      <c r="N148" s="36">
        <v>137.94</v>
      </c>
      <c r="O148" s="35">
        <v>7.81499202551834E-2</v>
      </c>
      <c r="P148" s="37">
        <v>12.7959183673469</v>
      </c>
      <c r="Q148" s="34">
        <v>6</v>
      </c>
      <c r="R148" s="34">
        <v>6</v>
      </c>
      <c r="S148" s="35">
        <v>0.14285714285714299</v>
      </c>
      <c r="T148" s="34">
        <v>0</v>
      </c>
      <c r="U148" s="34">
        <v>6</v>
      </c>
      <c r="V148" s="36">
        <v>0</v>
      </c>
      <c r="W148" s="36">
        <v>137.94</v>
      </c>
    </row>
    <row r="149" spans="1:23" x14ac:dyDescent="0.25">
      <c r="A149" s="32">
        <v>43709</v>
      </c>
      <c r="B149" s="32">
        <v>43738</v>
      </c>
      <c r="C149" s="33" t="s">
        <v>8822</v>
      </c>
      <c r="D149" s="33" t="s">
        <v>7357</v>
      </c>
      <c r="E149" s="33" t="s">
        <v>8823</v>
      </c>
      <c r="F149" s="33" t="s">
        <v>8824</v>
      </c>
      <c r="G149" s="33" t="s">
        <v>1376</v>
      </c>
      <c r="H149" s="33" t="s">
        <v>7384</v>
      </c>
      <c r="I149" s="34">
        <v>626</v>
      </c>
      <c r="J149" s="34">
        <v>3</v>
      </c>
      <c r="K149" s="35">
        <v>4.7923322683706103E-3</v>
      </c>
      <c r="L149" s="36">
        <v>0.29666666666666702</v>
      </c>
      <c r="M149" s="36">
        <v>0.89</v>
      </c>
      <c r="N149" s="36">
        <v>22.99</v>
      </c>
      <c r="O149" s="35">
        <v>3.8712483688560201E-2</v>
      </c>
      <c r="P149" s="37">
        <v>25.831460674157299</v>
      </c>
      <c r="Q149" s="34">
        <v>1</v>
      </c>
      <c r="R149" s="34">
        <v>1</v>
      </c>
      <c r="S149" s="35">
        <v>0.33333333333333298</v>
      </c>
      <c r="T149" s="34">
        <v>0</v>
      </c>
      <c r="U149" s="34">
        <v>1</v>
      </c>
      <c r="V149" s="36">
        <v>0</v>
      </c>
      <c r="W149" s="36">
        <v>22.99</v>
      </c>
    </row>
    <row r="150" spans="1:23" x14ac:dyDescent="0.25">
      <c r="A150" s="32">
        <v>43709</v>
      </c>
      <c r="B150" s="32">
        <v>43738</v>
      </c>
      <c r="C150" s="33" t="s">
        <v>8822</v>
      </c>
      <c r="D150" s="33" t="s">
        <v>7357</v>
      </c>
      <c r="E150" s="33" t="s">
        <v>8823</v>
      </c>
      <c r="F150" s="33" t="s">
        <v>8824</v>
      </c>
      <c r="G150" s="33" t="s">
        <v>1396</v>
      </c>
      <c r="H150" s="33" t="s">
        <v>7432</v>
      </c>
      <c r="I150" s="34">
        <v>38475</v>
      </c>
      <c r="J150" s="34">
        <v>271</v>
      </c>
      <c r="K150" s="35">
        <v>7.04353476283301E-3</v>
      </c>
      <c r="L150" s="36">
        <v>0.216863468634686</v>
      </c>
      <c r="M150" s="36">
        <v>58.77</v>
      </c>
      <c r="N150" s="36">
        <v>554.76</v>
      </c>
      <c r="O150" s="35">
        <v>0.10593770279039599</v>
      </c>
      <c r="P150" s="37">
        <v>9.4395099540581899</v>
      </c>
      <c r="Q150" s="34">
        <v>24</v>
      </c>
      <c r="R150" s="34">
        <v>24</v>
      </c>
      <c r="S150" s="35">
        <v>8.8560885608856096E-2</v>
      </c>
      <c r="T150" s="34">
        <v>2</v>
      </c>
      <c r="U150" s="34">
        <v>22</v>
      </c>
      <c r="V150" s="36">
        <v>45.98</v>
      </c>
      <c r="W150" s="36">
        <v>508.78</v>
      </c>
    </row>
    <row r="151" spans="1:23" x14ac:dyDescent="0.25">
      <c r="A151" s="32">
        <v>43709</v>
      </c>
      <c r="B151" s="32">
        <v>43738</v>
      </c>
      <c r="C151" s="33" t="s">
        <v>8822</v>
      </c>
      <c r="D151" s="33" t="s">
        <v>7357</v>
      </c>
      <c r="E151" s="33" t="s">
        <v>8823</v>
      </c>
      <c r="F151" s="33" t="s">
        <v>8830</v>
      </c>
      <c r="G151" s="33" t="s">
        <v>1434</v>
      </c>
      <c r="H151" s="33" t="s">
        <v>7422</v>
      </c>
      <c r="I151" s="34">
        <v>5128</v>
      </c>
      <c r="J151" s="34">
        <v>62</v>
      </c>
      <c r="K151" s="35">
        <v>1.20904836193448E-2</v>
      </c>
      <c r="L151" s="36">
        <v>0.24129032258064501</v>
      </c>
      <c r="M151" s="36">
        <v>14.96</v>
      </c>
      <c r="N151" s="36">
        <v>71.97</v>
      </c>
      <c r="O151" s="35">
        <v>0.207864387939419</v>
      </c>
      <c r="P151" s="37">
        <v>4.81082887700535</v>
      </c>
      <c r="Q151" s="34">
        <v>3</v>
      </c>
      <c r="R151" s="34">
        <v>3</v>
      </c>
      <c r="S151" s="35">
        <v>4.8387096774193498E-2</v>
      </c>
      <c r="T151" s="34">
        <v>0</v>
      </c>
      <c r="U151" s="34">
        <v>3</v>
      </c>
      <c r="V151" s="36">
        <v>0</v>
      </c>
      <c r="W151" s="36">
        <v>71.97</v>
      </c>
    </row>
    <row r="152" spans="1:23" x14ac:dyDescent="0.25">
      <c r="A152" s="32">
        <v>43709</v>
      </c>
      <c r="B152" s="32">
        <v>43738</v>
      </c>
      <c r="C152" s="33" t="s">
        <v>8822</v>
      </c>
      <c r="D152" s="33" t="s">
        <v>7357</v>
      </c>
      <c r="E152" s="33" t="s">
        <v>8823</v>
      </c>
      <c r="F152" s="33" t="s">
        <v>8830</v>
      </c>
      <c r="G152" s="33" t="s">
        <v>1440</v>
      </c>
      <c r="H152" s="33" t="s">
        <v>7458</v>
      </c>
      <c r="I152" s="34">
        <v>1981</v>
      </c>
      <c r="J152" s="34">
        <v>15</v>
      </c>
      <c r="K152" s="35">
        <v>7.5719333669863704E-3</v>
      </c>
      <c r="L152" s="36">
        <v>0.24866666666666701</v>
      </c>
      <c r="M152" s="36">
        <v>3.73</v>
      </c>
      <c r="N152" s="36">
        <v>0</v>
      </c>
      <c r="P152" s="37">
        <v>0</v>
      </c>
      <c r="Q152" s="34">
        <v>0</v>
      </c>
      <c r="R152" s="34">
        <v>0</v>
      </c>
      <c r="S152" s="35">
        <v>0</v>
      </c>
      <c r="T152" s="34">
        <v>0</v>
      </c>
      <c r="U152" s="34">
        <v>0</v>
      </c>
      <c r="V152" s="36">
        <v>0</v>
      </c>
      <c r="W152" s="36">
        <v>0</v>
      </c>
    </row>
    <row r="153" spans="1:23" x14ac:dyDescent="0.25">
      <c r="A153" s="32">
        <v>43709</v>
      </c>
      <c r="B153" s="32">
        <v>43738</v>
      </c>
      <c r="C153" s="33" t="s">
        <v>8822</v>
      </c>
      <c r="D153" s="33" t="s">
        <v>7357</v>
      </c>
      <c r="E153" s="33" t="s">
        <v>8823</v>
      </c>
      <c r="F153" s="33" t="s">
        <v>8830</v>
      </c>
      <c r="G153" s="33" t="s">
        <v>1432</v>
      </c>
      <c r="H153" s="33" t="s">
        <v>7386</v>
      </c>
      <c r="I153" s="34">
        <v>2274</v>
      </c>
      <c r="J153" s="34">
        <v>12</v>
      </c>
      <c r="K153" s="35">
        <v>5.2770448548812698E-3</v>
      </c>
      <c r="L153" s="36">
        <v>0.211666666666667</v>
      </c>
      <c r="M153" s="36">
        <v>2.54</v>
      </c>
      <c r="N153" s="36">
        <v>0</v>
      </c>
      <c r="P153" s="37">
        <v>0</v>
      </c>
      <c r="Q153" s="34">
        <v>0</v>
      </c>
      <c r="R153" s="34">
        <v>0</v>
      </c>
      <c r="S153" s="35">
        <v>0</v>
      </c>
      <c r="T153" s="34">
        <v>0</v>
      </c>
      <c r="U153" s="34">
        <v>0</v>
      </c>
      <c r="V153" s="36">
        <v>0</v>
      </c>
      <c r="W153" s="36">
        <v>0</v>
      </c>
    </row>
    <row r="154" spans="1:23" x14ac:dyDescent="0.25">
      <c r="A154" s="32">
        <v>43709</v>
      </c>
      <c r="B154" s="32">
        <v>43738</v>
      </c>
      <c r="C154" s="33" t="s">
        <v>8822</v>
      </c>
      <c r="D154" s="33" t="s">
        <v>7357</v>
      </c>
      <c r="E154" s="33" t="s">
        <v>8823</v>
      </c>
      <c r="F154" s="33" t="s">
        <v>8830</v>
      </c>
      <c r="G154" s="33" t="s">
        <v>1444</v>
      </c>
      <c r="H154" s="33" t="s">
        <v>7506</v>
      </c>
      <c r="I154" s="34">
        <v>64506</v>
      </c>
      <c r="J154" s="34">
        <v>302</v>
      </c>
      <c r="K154" s="35">
        <v>4.6817350324000898E-3</v>
      </c>
      <c r="L154" s="36">
        <v>0.245198675496689</v>
      </c>
      <c r="M154" s="36">
        <v>74.05</v>
      </c>
      <c r="N154" s="36">
        <v>276.89</v>
      </c>
      <c r="O154" s="35">
        <v>0.26743472136949697</v>
      </c>
      <c r="P154" s="37">
        <v>3.7392302498311998</v>
      </c>
      <c r="Q154" s="34">
        <v>11</v>
      </c>
      <c r="R154" s="34">
        <v>11</v>
      </c>
      <c r="S154" s="35">
        <v>3.6423841059602599E-2</v>
      </c>
      <c r="T154" s="34">
        <v>2</v>
      </c>
      <c r="U154" s="34">
        <v>9</v>
      </c>
      <c r="V154" s="36">
        <v>51.98</v>
      </c>
      <c r="W154" s="36">
        <v>224.91</v>
      </c>
    </row>
    <row r="155" spans="1:23" x14ac:dyDescent="0.25">
      <c r="A155" s="32">
        <v>43709</v>
      </c>
      <c r="B155" s="32">
        <v>43738</v>
      </c>
      <c r="C155" s="33" t="s">
        <v>8822</v>
      </c>
      <c r="D155" s="33" t="s">
        <v>7357</v>
      </c>
      <c r="E155" s="33" t="s">
        <v>8823</v>
      </c>
      <c r="F155" s="33" t="s">
        <v>8830</v>
      </c>
      <c r="G155" s="33" t="s">
        <v>1438</v>
      </c>
      <c r="H155" s="33" t="s">
        <v>7444</v>
      </c>
      <c r="I155" s="34">
        <v>2966</v>
      </c>
      <c r="J155" s="34">
        <v>23</v>
      </c>
      <c r="K155" s="35">
        <v>7.7545515846257603E-3</v>
      </c>
      <c r="L155" s="36">
        <v>0.247826086956522</v>
      </c>
      <c r="M155" s="36">
        <v>5.7</v>
      </c>
      <c r="N155" s="36">
        <v>25.99</v>
      </c>
      <c r="O155" s="35">
        <v>0.21931512120046201</v>
      </c>
      <c r="P155" s="37">
        <v>4.5596491228070199</v>
      </c>
      <c r="Q155" s="34">
        <v>1</v>
      </c>
      <c r="R155" s="34">
        <v>1</v>
      </c>
      <c r="S155" s="35">
        <v>4.3478260869565202E-2</v>
      </c>
      <c r="T155" s="34">
        <v>0</v>
      </c>
      <c r="U155" s="34">
        <v>1</v>
      </c>
      <c r="V155" s="36">
        <v>0</v>
      </c>
      <c r="W155" s="36">
        <v>25.99</v>
      </c>
    </row>
    <row r="156" spans="1:23" x14ac:dyDescent="0.25">
      <c r="A156" s="32">
        <v>43709</v>
      </c>
      <c r="B156" s="32">
        <v>43738</v>
      </c>
      <c r="C156" s="33" t="s">
        <v>8822</v>
      </c>
      <c r="D156" s="33" t="s">
        <v>7357</v>
      </c>
      <c r="E156" s="33" t="s">
        <v>8823</v>
      </c>
      <c r="F156" s="33" t="s">
        <v>8830</v>
      </c>
      <c r="G156" s="33" t="s">
        <v>1430</v>
      </c>
      <c r="H156" s="33" t="s">
        <v>7382</v>
      </c>
      <c r="I156" s="34">
        <v>10737</v>
      </c>
      <c r="J156" s="34">
        <v>50</v>
      </c>
      <c r="K156" s="35">
        <v>4.6567942628294697E-3</v>
      </c>
      <c r="L156" s="36">
        <v>0.24779999999999999</v>
      </c>
      <c r="M156" s="36">
        <v>12.39</v>
      </c>
      <c r="N156" s="36">
        <v>0</v>
      </c>
      <c r="P156" s="37">
        <v>0</v>
      </c>
      <c r="Q156" s="34">
        <v>0</v>
      </c>
      <c r="R156" s="34">
        <v>0</v>
      </c>
      <c r="S156" s="35">
        <v>0</v>
      </c>
      <c r="T156" s="34">
        <v>0</v>
      </c>
      <c r="U156" s="34">
        <v>0</v>
      </c>
      <c r="V156" s="36">
        <v>0</v>
      </c>
      <c r="W156" s="36">
        <v>0</v>
      </c>
    </row>
    <row r="157" spans="1:23" x14ac:dyDescent="0.25">
      <c r="A157" s="32">
        <v>43709</v>
      </c>
      <c r="B157" s="32">
        <v>43738</v>
      </c>
      <c r="C157" s="33" t="s">
        <v>8822</v>
      </c>
      <c r="D157" s="33" t="s">
        <v>7357</v>
      </c>
      <c r="E157" s="33" t="s">
        <v>8823</v>
      </c>
      <c r="F157" s="33" t="s">
        <v>8830</v>
      </c>
      <c r="G157" s="33" t="s">
        <v>1436</v>
      </c>
      <c r="H157" s="33" t="s">
        <v>7463</v>
      </c>
      <c r="I157" s="34">
        <v>49882</v>
      </c>
      <c r="J157" s="34">
        <v>361</v>
      </c>
      <c r="K157" s="35">
        <v>7.2370795076380301E-3</v>
      </c>
      <c r="L157" s="36">
        <v>0.237479224376731</v>
      </c>
      <c r="M157" s="36">
        <v>85.73</v>
      </c>
      <c r="N157" s="36">
        <v>433.83</v>
      </c>
      <c r="O157" s="35">
        <v>0.19761196782149701</v>
      </c>
      <c r="P157" s="37">
        <v>5.0604222559197503</v>
      </c>
      <c r="Q157" s="34">
        <v>17</v>
      </c>
      <c r="R157" s="34">
        <v>17</v>
      </c>
      <c r="S157" s="35">
        <v>4.7091412742382301E-2</v>
      </c>
      <c r="T157" s="34">
        <v>2</v>
      </c>
      <c r="U157" s="34">
        <v>15</v>
      </c>
      <c r="V157" s="36">
        <v>51.98</v>
      </c>
      <c r="W157" s="36">
        <v>381.85</v>
      </c>
    </row>
    <row r="158" spans="1:23" x14ac:dyDescent="0.25">
      <c r="A158" s="32">
        <v>43709</v>
      </c>
      <c r="B158" s="32">
        <v>43738</v>
      </c>
      <c r="C158" s="33" t="s">
        <v>8826</v>
      </c>
      <c r="D158" s="33" t="s">
        <v>7357</v>
      </c>
      <c r="E158" s="33" t="s">
        <v>8839</v>
      </c>
      <c r="F158" s="33" t="s">
        <v>8839</v>
      </c>
      <c r="G158" s="33" t="s">
        <v>1220</v>
      </c>
      <c r="H158" s="33" t="s">
        <v>7991</v>
      </c>
      <c r="I158" s="34">
        <v>348</v>
      </c>
      <c r="J158" s="34">
        <v>1</v>
      </c>
      <c r="K158" s="35">
        <v>2.8735632183907998E-3</v>
      </c>
      <c r="L158" s="36">
        <v>0.4</v>
      </c>
      <c r="M158" s="36">
        <v>0.4</v>
      </c>
      <c r="N158" s="36">
        <v>0</v>
      </c>
      <c r="P158" s="37">
        <v>0</v>
      </c>
      <c r="Q158" s="34">
        <v>0</v>
      </c>
      <c r="R158" s="34">
        <v>0</v>
      </c>
      <c r="S158" s="35">
        <v>0</v>
      </c>
      <c r="T158" s="34">
        <v>0</v>
      </c>
      <c r="U158" s="34">
        <v>0</v>
      </c>
      <c r="V158" s="36">
        <v>0</v>
      </c>
      <c r="W158" s="36">
        <v>0</v>
      </c>
    </row>
    <row r="159" spans="1:23" x14ac:dyDescent="0.25">
      <c r="A159" s="32">
        <v>43709</v>
      </c>
      <c r="B159" s="32">
        <v>43738</v>
      </c>
      <c r="C159" s="33" t="s">
        <v>8826</v>
      </c>
      <c r="D159" s="33" t="s">
        <v>7357</v>
      </c>
      <c r="E159" s="33" t="s">
        <v>8839</v>
      </c>
      <c r="F159" s="33" t="s">
        <v>8839</v>
      </c>
      <c r="G159" s="33" t="s">
        <v>1228</v>
      </c>
      <c r="H159" s="33" t="s">
        <v>7988</v>
      </c>
      <c r="I159" s="34">
        <v>1716</v>
      </c>
      <c r="J159" s="34">
        <v>5</v>
      </c>
      <c r="K159" s="35">
        <v>2.9137529137529101E-3</v>
      </c>
      <c r="L159" s="36">
        <v>0.31</v>
      </c>
      <c r="M159" s="36">
        <v>1.55</v>
      </c>
      <c r="N159" s="36">
        <v>0</v>
      </c>
      <c r="P159" s="37">
        <v>0</v>
      </c>
      <c r="Q159" s="34">
        <v>0</v>
      </c>
      <c r="R159" s="34">
        <v>0</v>
      </c>
      <c r="S159" s="35">
        <v>0</v>
      </c>
      <c r="T159" s="34">
        <v>0</v>
      </c>
      <c r="U159" s="34">
        <v>0</v>
      </c>
      <c r="V159" s="36">
        <v>0</v>
      </c>
      <c r="W159" s="36">
        <v>0</v>
      </c>
    </row>
    <row r="160" spans="1:23" x14ac:dyDescent="0.25">
      <c r="A160" s="32">
        <v>43709</v>
      </c>
      <c r="B160" s="32">
        <v>43738</v>
      </c>
      <c r="C160" s="33" t="s">
        <v>8826</v>
      </c>
      <c r="D160" s="33" t="s">
        <v>7357</v>
      </c>
      <c r="E160" s="33" t="s">
        <v>8839</v>
      </c>
      <c r="F160" s="33" t="s">
        <v>8839</v>
      </c>
      <c r="G160" s="33" t="s">
        <v>1236</v>
      </c>
      <c r="H160" s="33" t="s">
        <v>7923</v>
      </c>
      <c r="I160" s="34">
        <v>22902</v>
      </c>
      <c r="J160" s="34">
        <v>66</v>
      </c>
      <c r="K160" s="35">
        <v>2.8818443804034602E-3</v>
      </c>
      <c r="L160" s="36">
        <v>0.28909090909090901</v>
      </c>
      <c r="M160" s="36">
        <v>19.079999999999998</v>
      </c>
      <c r="N160" s="36">
        <v>20.99</v>
      </c>
      <c r="O160" s="35">
        <v>0.909004287756075</v>
      </c>
      <c r="P160" s="37">
        <v>1.1001048218029299</v>
      </c>
      <c r="Q160" s="34">
        <v>1</v>
      </c>
      <c r="R160" s="34">
        <v>1</v>
      </c>
      <c r="S160" s="35">
        <v>1.5151515151515201E-2</v>
      </c>
      <c r="T160" s="34">
        <v>1</v>
      </c>
      <c r="U160" s="34">
        <v>0</v>
      </c>
      <c r="V160" s="36">
        <v>20.99</v>
      </c>
      <c r="W160" s="36">
        <v>0</v>
      </c>
    </row>
    <row r="161" spans="1:23" x14ac:dyDescent="0.25">
      <c r="A161" s="32">
        <v>43709</v>
      </c>
      <c r="B161" s="32">
        <v>43738</v>
      </c>
      <c r="C161" s="33" t="s">
        <v>8826</v>
      </c>
      <c r="D161" s="33" t="s">
        <v>7357</v>
      </c>
      <c r="E161" s="33" t="s">
        <v>8839</v>
      </c>
      <c r="F161" s="33" t="s">
        <v>8839</v>
      </c>
      <c r="G161" s="33" t="s">
        <v>1214</v>
      </c>
      <c r="H161" s="33" t="s">
        <v>7960</v>
      </c>
      <c r="I161" s="34">
        <v>8372</v>
      </c>
      <c r="J161" s="34">
        <v>52</v>
      </c>
      <c r="K161" s="35">
        <v>6.2111801242236003E-3</v>
      </c>
      <c r="L161" s="36">
        <v>0.25980769230769202</v>
      </c>
      <c r="M161" s="36">
        <v>13.51</v>
      </c>
      <c r="N161" s="36">
        <v>41.98</v>
      </c>
      <c r="O161" s="35">
        <v>0.32181991424487799</v>
      </c>
      <c r="P161" s="37">
        <v>3.1073279052553699</v>
      </c>
      <c r="Q161" s="34">
        <v>2</v>
      </c>
      <c r="R161" s="34">
        <v>2</v>
      </c>
      <c r="S161" s="35">
        <v>3.8461538461538498E-2</v>
      </c>
      <c r="T161" s="34">
        <v>0</v>
      </c>
      <c r="U161" s="34">
        <v>2</v>
      </c>
      <c r="V161" s="36">
        <v>0</v>
      </c>
      <c r="W161" s="36">
        <v>41.98</v>
      </c>
    </row>
    <row r="162" spans="1:23" x14ac:dyDescent="0.25">
      <c r="A162" s="32">
        <v>43709</v>
      </c>
      <c r="B162" s="32">
        <v>43738</v>
      </c>
      <c r="C162" s="33" t="s">
        <v>8826</v>
      </c>
      <c r="D162" s="33" t="s">
        <v>7357</v>
      </c>
      <c r="E162" s="33" t="s">
        <v>8839</v>
      </c>
      <c r="F162" s="33" t="s">
        <v>8839</v>
      </c>
      <c r="G162" s="33" t="s">
        <v>1222</v>
      </c>
      <c r="H162" s="33" t="s">
        <v>7993</v>
      </c>
      <c r="I162" s="34">
        <v>800</v>
      </c>
      <c r="J162" s="34">
        <v>4</v>
      </c>
      <c r="K162" s="35">
        <v>5.0000000000000001E-3</v>
      </c>
      <c r="L162" s="36">
        <v>0.26500000000000001</v>
      </c>
      <c r="M162" s="36">
        <v>1.06</v>
      </c>
      <c r="N162" s="36">
        <v>0</v>
      </c>
      <c r="P162" s="37">
        <v>0</v>
      </c>
      <c r="Q162" s="34">
        <v>0</v>
      </c>
      <c r="R162" s="34">
        <v>0</v>
      </c>
      <c r="S162" s="35">
        <v>0</v>
      </c>
      <c r="T162" s="34">
        <v>0</v>
      </c>
      <c r="U162" s="34">
        <v>0</v>
      </c>
      <c r="V162" s="36">
        <v>0</v>
      </c>
      <c r="W162" s="36">
        <v>0</v>
      </c>
    </row>
    <row r="163" spans="1:23" x14ac:dyDescent="0.25">
      <c r="A163" s="32">
        <v>43709</v>
      </c>
      <c r="B163" s="32">
        <v>43738</v>
      </c>
      <c r="C163" s="33" t="s">
        <v>8826</v>
      </c>
      <c r="D163" s="33" t="s">
        <v>7357</v>
      </c>
      <c r="E163" s="33" t="s">
        <v>8839</v>
      </c>
      <c r="F163" s="33" t="s">
        <v>8839</v>
      </c>
      <c r="G163" s="33" t="s">
        <v>1230</v>
      </c>
      <c r="H163" s="33" t="s">
        <v>7588</v>
      </c>
      <c r="I163" s="34">
        <v>6537</v>
      </c>
      <c r="J163" s="34">
        <v>54</v>
      </c>
      <c r="K163" s="35">
        <v>8.26067003212483E-3</v>
      </c>
      <c r="L163" s="36">
        <v>0.26851851851851799</v>
      </c>
      <c r="M163" s="36">
        <v>14.5</v>
      </c>
      <c r="N163" s="36">
        <v>41.98</v>
      </c>
      <c r="O163" s="35">
        <v>0.34540257265364499</v>
      </c>
      <c r="P163" s="37">
        <v>2.8951724137930999</v>
      </c>
      <c r="Q163" s="34">
        <v>2</v>
      </c>
      <c r="R163" s="34">
        <v>2</v>
      </c>
      <c r="S163" s="35">
        <v>3.7037037037037E-2</v>
      </c>
      <c r="T163" s="34">
        <v>0</v>
      </c>
      <c r="U163" s="34">
        <v>2</v>
      </c>
      <c r="V163" s="36">
        <v>0</v>
      </c>
      <c r="W163" s="36">
        <v>41.98</v>
      </c>
    </row>
    <row r="164" spans="1:23" x14ac:dyDescent="0.25">
      <c r="A164" s="32">
        <v>43709</v>
      </c>
      <c r="B164" s="32">
        <v>43738</v>
      </c>
      <c r="C164" s="33" t="s">
        <v>8826</v>
      </c>
      <c r="D164" s="33" t="s">
        <v>7357</v>
      </c>
      <c r="E164" s="33" t="s">
        <v>8839</v>
      </c>
      <c r="F164" s="33" t="s">
        <v>8839</v>
      </c>
      <c r="G164" s="33" t="s">
        <v>1216</v>
      </c>
      <c r="H164" s="33" t="s">
        <v>7979</v>
      </c>
      <c r="I164" s="34">
        <v>6123</v>
      </c>
      <c r="J164" s="34">
        <v>18</v>
      </c>
      <c r="K164" s="35">
        <v>2.9397354238118599E-3</v>
      </c>
      <c r="L164" s="36">
        <v>0.25055555555555598</v>
      </c>
      <c r="M164" s="36">
        <v>4.51</v>
      </c>
      <c r="N164" s="36">
        <v>60.97</v>
      </c>
      <c r="O164" s="35">
        <v>7.3970805314088894E-2</v>
      </c>
      <c r="P164" s="37">
        <v>13.5188470066519</v>
      </c>
      <c r="Q164" s="34">
        <v>3</v>
      </c>
      <c r="R164" s="34">
        <v>3</v>
      </c>
      <c r="S164" s="35">
        <v>0.16666666666666699</v>
      </c>
      <c r="T164" s="34">
        <v>0</v>
      </c>
      <c r="U164" s="34">
        <v>3</v>
      </c>
      <c r="V164" s="36">
        <v>0</v>
      </c>
      <c r="W164" s="36">
        <v>60.97</v>
      </c>
    </row>
    <row r="165" spans="1:23" x14ac:dyDescent="0.25">
      <c r="A165" s="32">
        <v>43709</v>
      </c>
      <c r="B165" s="32">
        <v>43738</v>
      </c>
      <c r="C165" s="33" t="s">
        <v>8826</v>
      </c>
      <c r="D165" s="33" t="s">
        <v>7357</v>
      </c>
      <c r="E165" s="33" t="s">
        <v>8839</v>
      </c>
      <c r="F165" s="33" t="s">
        <v>8839</v>
      </c>
      <c r="G165" s="33" t="s">
        <v>1224</v>
      </c>
      <c r="H165" s="33" t="s">
        <v>7934</v>
      </c>
      <c r="I165" s="34">
        <v>15131</v>
      </c>
      <c r="J165" s="34">
        <v>54</v>
      </c>
      <c r="K165" s="35">
        <v>3.5688321987971702E-3</v>
      </c>
      <c r="L165" s="36">
        <v>0.27888888888888902</v>
      </c>
      <c r="M165" s="36">
        <v>15.06</v>
      </c>
      <c r="N165" s="36">
        <v>41.98</v>
      </c>
      <c r="O165" s="35">
        <v>0.35874225821819899</v>
      </c>
      <c r="P165" s="37">
        <v>2.7875166002656</v>
      </c>
      <c r="Q165" s="34">
        <v>2</v>
      </c>
      <c r="R165" s="34">
        <v>2</v>
      </c>
      <c r="S165" s="35">
        <v>3.7037037037037E-2</v>
      </c>
      <c r="T165" s="34">
        <v>0</v>
      </c>
      <c r="U165" s="34">
        <v>2</v>
      </c>
      <c r="V165" s="36">
        <v>0</v>
      </c>
      <c r="W165" s="36">
        <v>41.98</v>
      </c>
    </row>
    <row r="166" spans="1:23" x14ac:dyDescent="0.25">
      <c r="A166" s="32">
        <v>43709</v>
      </c>
      <c r="B166" s="32">
        <v>43738</v>
      </c>
      <c r="C166" s="33" t="s">
        <v>8826</v>
      </c>
      <c r="D166" s="33" t="s">
        <v>7357</v>
      </c>
      <c r="E166" s="33" t="s">
        <v>8839</v>
      </c>
      <c r="F166" s="33" t="s">
        <v>8839</v>
      </c>
      <c r="G166" s="33" t="s">
        <v>1232</v>
      </c>
      <c r="H166" s="33" t="s">
        <v>7973</v>
      </c>
      <c r="I166" s="34">
        <v>825</v>
      </c>
      <c r="J166" s="34">
        <v>1</v>
      </c>
      <c r="K166" s="35">
        <v>1.21212121212121E-3</v>
      </c>
      <c r="L166" s="36">
        <v>0.16</v>
      </c>
      <c r="M166" s="36">
        <v>0.16</v>
      </c>
      <c r="N166" s="36">
        <v>0</v>
      </c>
      <c r="P166" s="37">
        <v>0</v>
      </c>
      <c r="Q166" s="34">
        <v>0</v>
      </c>
      <c r="R166" s="34">
        <v>0</v>
      </c>
      <c r="S166" s="35">
        <v>0</v>
      </c>
      <c r="T166" s="34">
        <v>0</v>
      </c>
      <c r="U166" s="34">
        <v>0</v>
      </c>
      <c r="V166" s="36">
        <v>0</v>
      </c>
      <c r="W166" s="36">
        <v>0</v>
      </c>
    </row>
    <row r="167" spans="1:23" x14ac:dyDescent="0.25">
      <c r="A167" s="32">
        <v>43709</v>
      </c>
      <c r="B167" s="32">
        <v>43738</v>
      </c>
      <c r="C167" s="33" t="s">
        <v>8826</v>
      </c>
      <c r="D167" s="33" t="s">
        <v>7357</v>
      </c>
      <c r="E167" s="33" t="s">
        <v>8839</v>
      </c>
      <c r="F167" s="33" t="s">
        <v>8839</v>
      </c>
      <c r="G167" s="33" t="s">
        <v>1218</v>
      </c>
      <c r="H167" s="33" t="s">
        <v>7946</v>
      </c>
      <c r="I167" s="34">
        <v>844</v>
      </c>
      <c r="J167" s="34">
        <v>2</v>
      </c>
      <c r="K167" s="35">
        <v>2.3696682464455E-3</v>
      </c>
      <c r="L167" s="36">
        <v>0.4</v>
      </c>
      <c r="M167" s="36">
        <v>0.8</v>
      </c>
      <c r="N167" s="36">
        <v>0</v>
      </c>
      <c r="P167" s="37">
        <v>0</v>
      </c>
      <c r="Q167" s="34">
        <v>0</v>
      </c>
      <c r="R167" s="34">
        <v>0</v>
      </c>
      <c r="S167" s="35">
        <v>0</v>
      </c>
      <c r="T167" s="34">
        <v>0</v>
      </c>
      <c r="U167" s="34">
        <v>0</v>
      </c>
      <c r="V167" s="36">
        <v>0</v>
      </c>
      <c r="W167" s="36">
        <v>0</v>
      </c>
    </row>
    <row r="168" spans="1:23" x14ac:dyDescent="0.25">
      <c r="A168" s="32">
        <v>43709</v>
      </c>
      <c r="B168" s="32">
        <v>43738</v>
      </c>
      <c r="C168" s="33" t="s">
        <v>8826</v>
      </c>
      <c r="D168" s="33" t="s">
        <v>7357</v>
      </c>
      <c r="E168" s="33" t="s">
        <v>8839</v>
      </c>
      <c r="F168" s="33" t="s">
        <v>8839</v>
      </c>
      <c r="G168" s="33" t="s">
        <v>1226</v>
      </c>
      <c r="H168" s="33" t="s">
        <v>7919</v>
      </c>
      <c r="I168" s="34">
        <v>1497</v>
      </c>
      <c r="J168" s="34">
        <v>8</v>
      </c>
      <c r="K168" s="35">
        <v>5.3440213760855004E-3</v>
      </c>
      <c r="L168" s="36">
        <v>0.23250000000000001</v>
      </c>
      <c r="M168" s="36">
        <v>1.86</v>
      </c>
      <c r="N168" s="36">
        <v>20.99</v>
      </c>
      <c r="O168" s="35">
        <v>8.8613625535969506E-2</v>
      </c>
      <c r="P168" s="37">
        <v>11.284946236559099</v>
      </c>
      <c r="Q168" s="34">
        <v>1</v>
      </c>
      <c r="R168" s="34">
        <v>1</v>
      </c>
      <c r="S168" s="35">
        <v>0.125</v>
      </c>
      <c r="T168" s="34">
        <v>0</v>
      </c>
      <c r="U168" s="34">
        <v>1</v>
      </c>
      <c r="V168" s="36">
        <v>0</v>
      </c>
      <c r="W168" s="36">
        <v>20.99</v>
      </c>
    </row>
    <row r="169" spans="1:23" x14ac:dyDescent="0.25">
      <c r="A169" s="32">
        <v>43709</v>
      </c>
      <c r="B169" s="32">
        <v>43738</v>
      </c>
      <c r="C169" s="33" t="s">
        <v>8826</v>
      </c>
      <c r="D169" s="33" t="s">
        <v>7357</v>
      </c>
      <c r="E169" s="33" t="s">
        <v>8839</v>
      </c>
      <c r="F169" s="33" t="s">
        <v>8839</v>
      </c>
      <c r="G169" s="33" t="s">
        <v>1234</v>
      </c>
      <c r="H169" s="33" t="s">
        <v>7966</v>
      </c>
      <c r="I169" s="34">
        <v>8246</v>
      </c>
      <c r="J169" s="34">
        <v>27</v>
      </c>
      <c r="K169" s="35">
        <v>3.2743148193063302E-3</v>
      </c>
      <c r="L169" s="36">
        <v>0.28074074074074101</v>
      </c>
      <c r="M169" s="36">
        <v>7.58</v>
      </c>
      <c r="N169" s="36">
        <v>83.96</v>
      </c>
      <c r="O169" s="35">
        <v>9.0281086231538799E-2</v>
      </c>
      <c r="P169" s="37">
        <v>11.0765171503958</v>
      </c>
      <c r="Q169" s="34">
        <v>3</v>
      </c>
      <c r="R169" s="34">
        <v>4</v>
      </c>
      <c r="S169" s="35">
        <v>0.11111111111111099</v>
      </c>
      <c r="T169" s="34">
        <v>0</v>
      </c>
      <c r="U169" s="34">
        <v>4</v>
      </c>
      <c r="V169" s="36">
        <v>0</v>
      </c>
      <c r="W169" s="36">
        <v>83.96</v>
      </c>
    </row>
    <row r="170" spans="1:23" x14ac:dyDescent="0.25">
      <c r="A170" s="32">
        <v>43709</v>
      </c>
      <c r="B170" s="32">
        <v>43738</v>
      </c>
      <c r="C170" s="33" t="s">
        <v>8826</v>
      </c>
      <c r="D170" s="33" t="s">
        <v>7357</v>
      </c>
      <c r="E170" s="33" t="s">
        <v>8840</v>
      </c>
      <c r="F170" s="33" t="s">
        <v>8840</v>
      </c>
      <c r="G170" s="33" t="s">
        <v>1204</v>
      </c>
      <c r="H170" s="33" t="s">
        <v>7474</v>
      </c>
      <c r="I170" s="34">
        <v>119</v>
      </c>
      <c r="J170" s="34">
        <v>0</v>
      </c>
      <c r="K170" s="35">
        <v>0</v>
      </c>
      <c r="M170" s="36">
        <v>0</v>
      </c>
      <c r="N170" s="36">
        <v>0</v>
      </c>
      <c r="Q170" s="34">
        <v>0</v>
      </c>
      <c r="R170" s="34">
        <v>0</v>
      </c>
      <c r="T170" s="34">
        <v>0</v>
      </c>
      <c r="U170" s="34">
        <v>0</v>
      </c>
      <c r="V170" s="36">
        <v>0</v>
      </c>
      <c r="W170" s="36">
        <v>0</v>
      </c>
    </row>
    <row r="171" spans="1:23" x14ac:dyDescent="0.25">
      <c r="A171" s="32">
        <v>43709</v>
      </c>
      <c r="B171" s="32">
        <v>43738</v>
      </c>
      <c r="C171" s="33" t="s">
        <v>8826</v>
      </c>
      <c r="D171" s="33" t="s">
        <v>7357</v>
      </c>
      <c r="E171" s="33" t="s">
        <v>8840</v>
      </c>
      <c r="F171" s="33" t="s">
        <v>8840</v>
      </c>
      <c r="G171" s="33" t="s">
        <v>1212</v>
      </c>
      <c r="H171" s="33" t="s">
        <v>8155</v>
      </c>
      <c r="I171" s="34">
        <v>6909</v>
      </c>
      <c r="J171" s="34">
        <v>18</v>
      </c>
      <c r="K171" s="35">
        <v>2.60529743812419E-3</v>
      </c>
      <c r="L171" s="36">
        <v>0.25722222222222202</v>
      </c>
      <c r="M171" s="36">
        <v>4.63</v>
      </c>
      <c r="N171" s="36">
        <v>19.989999999999998</v>
      </c>
      <c r="O171" s="35">
        <v>0.231615807903952</v>
      </c>
      <c r="P171" s="37">
        <v>4.3174946004319601</v>
      </c>
      <c r="Q171" s="34">
        <v>1</v>
      </c>
      <c r="R171" s="34">
        <v>1</v>
      </c>
      <c r="S171" s="35">
        <v>5.5555555555555601E-2</v>
      </c>
      <c r="T171" s="34">
        <v>0</v>
      </c>
      <c r="U171" s="34">
        <v>1</v>
      </c>
      <c r="V171" s="36">
        <v>0</v>
      </c>
      <c r="W171" s="36">
        <v>19.989999999999998</v>
      </c>
    </row>
    <row r="172" spans="1:23" x14ac:dyDescent="0.25">
      <c r="A172" s="32">
        <v>43709</v>
      </c>
      <c r="B172" s="32">
        <v>43738</v>
      </c>
      <c r="C172" s="33" t="s">
        <v>8826</v>
      </c>
      <c r="D172" s="33" t="s">
        <v>7357</v>
      </c>
      <c r="E172" s="33" t="s">
        <v>8840</v>
      </c>
      <c r="F172" s="33" t="s">
        <v>8840</v>
      </c>
      <c r="G172" s="33" t="s">
        <v>1198</v>
      </c>
      <c r="H172" s="33" t="s">
        <v>7889</v>
      </c>
      <c r="I172" s="34">
        <v>9189</v>
      </c>
      <c r="J172" s="34">
        <v>23</v>
      </c>
      <c r="K172" s="35">
        <v>2.5029927086734102E-3</v>
      </c>
      <c r="L172" s="36">
        <v>0.226521739130435</v>
      </c>
      <c r="M172" s="36">
        <v>5.21</v>
      </c>
      <c r="N172" s="36">
        <v>0</v>
      </c>
      <c r="P172" s="37">
        <v>0</v>
      </c>
      <c r="Q172" s="34">
        <v>0</v>
      </c>
      <c r="R172" s="34">
        <v>0</v>
      </c>
      <c r="S172" s="35">
        <v>0</v>
      </c>
      <c r="T172" s="34">
        <v>0</v>
      </c>
      <c r="U172" s="34">
        <v>0</v>
      </c>
      <c r="V172" s="36">
        <v>0</v>
      </c>
      <c r="W172" s="36">
        <v>0</v>
      </c>
    </row>
    <row r="173" spans="1:23" x14ac:dyDescent="0.25">
      <c r="A173" s="32">
        <v>43709</v>
      </c>
      <c r="B173" s="32">
        <v>43738</v>
      </c>
      <c r="C173" s="33" t="s">
        <v>8826</v>
      </c>
      <c r="D173" s="33" t="s">
        <v>7357</v>
      </c>
      <c r="E173" s="33" t="s">
        <v>8840</v>
      </c>
      <c r="F173" s="33" t="s">
        <v>8840</v>
      </c>
      <c r="G173" s="33" t="s">
        <v>1206</v>
      </c>
      <c r="H173" s="33" t="s">
        <v>8064</v>
      </c>
      <c r="I173" s="34">
        <v>5006</v>
      </c>
      <c r="J173" s="34">
        <v>19</v>
      </c>
      <c r="K173" s="35">
        <v>3.7954454654414698E-3</v>
      </c>
      <c r="L173" s="36">
        <v>0.21</v>
      </c>
      <c r="M173" s="36">
        <v>3.99</v>
      </c>
      <c r="N173" s="36">
        <v>25.99</v>
      </c>
      <c r="O173" s="35">
        <v>0.15352058484032299</v>
      </c>
      <c r="P173" s="37">
        <v>6.5137844611528797</v>
      </c>
      <c r="Q173" s="34">
        <v>1</v>
      </c>
      <c r="R173" s="34">
        <v>1</v>
      </c>
      <c r="S173" s="35">
        <v>5.2631578947368397E-2</v>
      </c>
      <c r="T173" s="34">
        <v>0</v>
      </c>
      <c r="U173" s="34">
        <v>1</v>
      </c>
      <c r="V173" s="36">
        <v>0</v>
      </c>
      <c r="W173" s="36">
        <v>25.99</v>
      </c>
    </row>
    <row r="174" spans="1:23" x14ac:dyDescent="0.25">
      <c r="A174" s="32">
        <v>43709</v>
      </c>
      <c r="B174" s="32">
        <v>43738</v>
      </c>
      <c r="C174" s="33" t="s">
        <v>8826</v>
      </c>
      <c r="D174" s="33" t="s">
        <v>7357</v>
      </c>
      <c r="E174" s="33" t="s">
        <v>8840</v>
      </c>
      <c r="F174" s="33" t="s">
        <v>8840</v>
      </c>
      <c r="G174" s="33" t="s">
        <v>1200</v>
      </c>
      <c r="H174" s="33" t="s">
        <v>7897</v>
      </c>
      <c r="I174" s="34">
        <v>5562</v>
      </c>
      <c r="J174" s="34">
        <v>38</v>
      </c>
      <c r="K174" s="35">
        <v>6.8320747932398397E-3</v>
      </c>
      <c r="L174" s="36">
        <v>0.255</v>
      </c>
      <c r="M174" s="36">
        <v>9.69</v>
      </c>
      <c r="N174" s="36">
        <v>19.989999999999998</v>
      </c>
      <c r="O174" s="35">
        <v>0.48474237118559299</v>
      </c>
      <c r="P174" s="37">
        <v>2.0629514963880302</v>
      </c>
      <c r="Q174" s="34">
        <v>1</v>
      </c>
      <c r="R174" s="34">
        <v>1</v>
      </c>
      <c r="S174" s="35">
        <v>2.6315789473684199E-2</v>
      </c>
      <c r="T174" s="34">
        <v>1</v>
      </c>
      <c r="U174" s="34">
        <v>0</v>
      </c>
      <c r="V174" s="36">
        <v>19.989999999999998</v>
      </c>
      <c r="W174" s="36">
        <v>0</v>
      </c>
    </row>
    <row r="175" spans="1:23" x14ac:dyDescent="0.25">
      <c r="A175" s="32">
        <v>43709</v>
      </c>
      <c r="B175" s="32">
        <v>43738</v>
      </c>
      <c r="C175" s="33" t="s">
        <v>8826</v>
      </c>
      <c r="D175" s="33" t="s">
        <v>7357</v>
      </c>
      <c r="E175" s="33" t="s">
        <v>8840</v>
      </c>
      <c r="F175" s="33" t="s">
        <v>8840</v>
      </c>
      <c r="G175" s="33" t="s">
        <v>1208</v>
      </c>
      <c r="H175" s="33" t="s">
        <v>7543</v>
      </c>
      <c r="I175" s="34">
        <v>1895</v>
      </c>
      <c r="J175" s="34">
        <v>17</v>
      </c>
      <c r="K175" s="35">
        <v>8.9709762532981501E-3</v>
      </c>
      <c r="L175" s="36">
        <v>0.29411764705882398</v>
      </c>
      <c r="M175" s="36">
        <v>5</v>
      </c>
      <c r="N175" s="36">
        <v>0</v>
      </c>
      <c r="P175" s="37">
        <v>0</v>
      </c>
      <c r="Q175" s="34">
        <v>0</v>
      </c>
      <c r="R175" s="34">
        <v>0</v>
      </c>
      <c r="S175" s="35">
        <v>0</v>
      </c>
      <c r="T175" s="34">
        <v>0</v>
      </c>
      <c r="U175" s="34">
        <v>0</v>
      </c>
      <c r="V175" s="36">
        <v>0</v>
      </c>
      <c r="W175" s="36">
        <v>0</v>
      </c>
    </row>
    <row r="176" spans="1:23" x14ac:dyDescent="0.25">
      <c r="A176" s="32">
        <v>43709</v>
      </c>
      <c r="B176" s="32">
        <v>43738</v>
      </c>
      <c r="C176" s="33" t="s">
        <v>8826</v>
      </c>
      <c r="D176" s="33" t="s">
        <v>7357</v>
      </c>
      <c r="E176" s="33" t="s">
        <v>8840</v>
      </c>
      <c r="F176" s="33" t="s">
        <v>8840</v>
      </c>
      <c r="G176" s="33" t="s">
        <v>1202</v>
      </c>
      <c r="H176" s="33" t="s">
        <v>8144</v>
      </c>
      <c r="I176" s="34">
        <v>1049</v>
      </c>
      <c r="J176" s="34">
        <v>8</v>
      </c>
      <c r="K176" s="35">
        <v>7.6263107721639698E-3</v>
      </c>
      <c r="L176" s="36">
        <v>0.20499999999999999</v>
      </c>
      <c r="M176" s="36">
        <v>1.64</v>
      </c>
      <c r="N176" s="36">
        <v>0</v>
      </c>
      <c r="P176" s="37">
        <v>0</v>
      </c>
      <c r="Q176" s="34">
        <v>0</v>
      </c>
      <c r="R176" s="34">
        <v>0</v>
      </c>
      <c r="S176" s="35">
        <v>0</v>
      </c>
      <c r="T176" s="34">
        <v>0</v>
      </c>
      <c r="U176" s="34">
        <v>0</v>
      </c>
      <c r="V176" s="36">
        <v>0</v>
      </c>
      <c r="W176" s="36">
        <v>0</v>
      </c>
    </row>
    <row r="177" spans="1:23" x14ac:dyDescent="0.25">
      <c r="A177" s="32">
        <v>43709</v>
      </c>
      <c r="B177" s="32">
        <v>43738</v>
      </c>
      <c r="C177" s="33" t="s">
        <v>8826</v>
      </c>
      <c r="D177" s="33" t="s">
        <v>7357</v>
      </c>
      <c r="E177" s="33" t="s">
        <v>8840</v>
      </c>
      <c r="F177" s="33" t="s">
        <v>8840</v>
      </c>
      <c r="G177" s="33" t="s">
        <v>1210</v>
      </c>
      <c r="H177" s="33" t="s">
        <v>7521</v>
      </c>
      <c r="I177" s="34">
        <v>1060</v>
      </c>
      <c r="J177" s="34">
        <v>4</v>
      </c>
      <c r="K177" s="35">
        <v>3.77358490566038E-3</v>
      </c>
      <c r="L177" s="36">
        <v>0.14749999999999999</v>
      </c>
      <c r="M177" s="36">
        <v>0.59</v>
      </c>
      <c r="N177" s="36">
        <v>0</v>
      </c>
      <c r="P177" s="37">
        <v>0</v>
      </c>
      <c r="Q177" s="34">
        <v>0</v>
      </c>
      <c r="R177" s="34">
        <v>0</v>
      </c>
      <c r="S177" s="35">
        <v>0</v>
      </c>
      <c r="T177" s="34">
        <v>0</v>
      </c>
      <c r="U177" s="34">
        <v>0</v>
      </c>
      <c r="V177" s="36">
        <v>0</v>
      </c>
      <c r="W177" s="36">
        <v>0</v>
      </c>
    </row>
    <row r="178" spans="1:23" x14ac:dyDescent="0.25">
      <c r="A178" s="32">
        <v>43709</v>
      </c>
      <c r="B178" s="32">
        <v>43738</v>
      </c>
      <c r="C178" s="33" t="s">
        <v>8826</v>
      </c>
      <c r="D178" s="33" t="s">
        <v>7357</v>
      </c>
      <c r="E178" s="33" t="s">
        <v>8836</v>
      </c>
      <c r="F178" s="33" t="s">
        <v>8836</v>
      </c>
      <c r="G178" s="33" t="s">
        <v>510</v>
      </c>
      <c r="H178" s="33" t="s">
        <v>8036</v>
      </c>
      <c r="I178" s="34">
        <v>1049</v>
      </c>
      <c r="J178" s="34">
        <v>2</v>
      </c>
      <c r="K178" s="35">
        <v>1.9065776930409901E-3</v>
      </c>
      <c r="L178" s="36">
        <v>6.5000000000000002E-2</v>
      </c>
      <c r="M178" s="36">
        <v>0.13</v>
      </c>
      <c r="N178" s="36">
        <v>0</v>
      </c>
      <c r="P178" s="37">
        <v>0</v>
      </c>
      <c r="Q178" s="34">
        <v>0</v>
      </c>
      <c r="R178" s="34">
        <v>0</v>
      </c>
      <c r="S178" s="35">
        <v>0</v>
      </c>
      <c r="T178" s="34">
        <v>0</v>
      </c>
      <c r="U178" s="34">
        <v>0</v>
      </c>
      <c r="V178" s="36">
        <v>0</v>
      </c>
      <c r="W178" s="36">
        <v>0</v>
      </c>
    </row>
    <row r="179" spans="1:23" x14ac:dyDescent="0.25">
      <c r="A179" s="32">
        <v>43709</v>
      </c>
      <c r="B179" s="32">
        <v>43738</v>
      </c>
      <c r="C179" s="33" t="s">
        <v>8826</v>
      </c>
      <c r="D179" s="33" t="s">
        <v>7357</v>
      </c>
      <c r="E179" s="33" t="s">
        <v>8836</v>
      </c>
      <c r="F179" s="33" t="s">
        <v>8836</v>
      </c>
      <c r="G179" s="33" t="s">
        <v>518</v>
      </c>
      <c r="H179" s="33" t="s">
        <v>8087</v>
      </c>
      <c r="I179" s="34">
        <v>2962</v>
      </c>
      <c r="J179" s="34">
        <v>4</v>
      </c>
      <c r="K179" s="35">
        <v>1.3504388926401101E-3</v>
      </c>
      <c r="L179" s="36">
        <v>0.1825</v>
      </c>
      <c r="M179" s="36">
        <v>0.73</v>
      </c>
      <c r="N179" s="36">
        <v>0</v>
      </c>
      <c r="P179" s="37">
        <v>0</v>
      </c>
      <c r="Q179" s="34">
        <v>0</v>
      </c>
      <c r="R179" s="34">
        <v>0</v>
      </c>
      <c r="S179" s="35">
        <v>0</v>
      </c>
      <c r="T179" s="34">
        <v>0</v>
      </c>
      <c r="U179" s="34">
        <v>0</v>
      </c>
      <c r="V179" s="36">
        <v>0</v>
      </c>
      <c r="W179" s="36">
        <v>0</v>
      </c>
    </row>
    <row r="180" spans="1:23" x14ac:dyDescent="0.25">
      <c r="A180" s="32">
        <v>43709</v>
      </c>
      <c r="B180" s="32">
        <v>43738</v>
      </c>
      <c r="C180" s="33" t="s">
        <v>8826</v>
      </c>
      <c r="D180" s="33" t="s">
        <v>7357</v>
      </c>
      <c r="E180" s="33" t="s">
        <v>8836</v>
      </c>
      <c r="F180" s="33" t="s">
        <v>8836</v>
      </c>
      <c r="G180" s="33" t="s">
        <v>526</v>
      </c>
      <c r="H180" s="33" t="s">
        <v>8127</v>
      </c>
      <c r="I180" s="34">
        <v>2976</v>
      </c>
      <c r="J180" s="34">
        <v>5</v>
      </c>
      <c r="K180" s="35">
        <v>1.68010752688172E-3</v>
      </c>
      <c r="L180" s="36">
        <v>0.20599999999999999</v>
      </c>
      <c r="M180" s="36">
        <v>1.03</v>
      </c>
      <c r="N180" s="36">
        <v>0</v>
      </c>
      <c r="P180" s="37">
        <v>0</v>
      </c>
      <c r="Q180" s="34">
        <v>0</v>
      </c>
      <c r="R180" s="34">
        <v>0</v>
      </c>
      <c r="S180" s="35">
        <v>0</v>
      </c>
      <c r="T180" s="34">
        <v>0</v>
      </c>
      <c r="U180" s="34">
        <v>0</v>
      </c>
      <c r="V180" s="36">
        <v>0</v>
      </c>
      <c r="W180" s="36">
        <v>0</v>
      </c>
    </row>
    <row r="181" spans="1:23" x14ac:dyDescent="0.25">
      <c r="A181" s="32">
        <v>43709</v>
      </c>
      <c r="B181" s="32">
        <v>43738</v>
      </c>
      <c r="C181" s="33" t="s">
        <v>8826</v>
      </c>
      <c r="D181" s="33" t="s">
        <v>7357</v>
      </c>
      <c r="E181" s="33" t="s">
        <v>8836</v>
      </c>
      <c r="F181" s="33" t="s">
        <v>8836</v>
      </c>
      <c r="G181" s="33" t="s">
        <v>504</v>
      </c>
      <c r="H181" s="33" t="s">
        <v>8072</v>
      </c>
      <c r="I181" s="34">
        <v>733</v>
      </c>
      <c r="J181" s="34">
        <v>1</v>
      </c>
      <c r="K181" s="35">
        <v>1.36425648021828E-3</v>
      </c>
      <c r="L181" s="36">
        <v>0.38</v>
      </c>
      <c r="M181" s="36">
        <v>0.38</v>
      </c>
      <c r="N181" s="36">
        <v>0</v>
      </c>
      <c r="P181" s="37">
        <v>0</v>
      </c>
      <c r="Q181" s="34">
        <v>0</v>
      </c>
      <c r="R181" s="34">
        <v>0</v>
      </c>
      <c r="S181" s="35">
        <v>0</v>
      </c>
      <c r="T181" s="34">
        <v>0</v>
      </c>
      <c r="U181" s="34">
        <v>0</v>
      </c>
      <c r="V181" s="36">
        <v>0</v>
      </c>
      <c r="W181" s="36">
        <v>0</v>
      </c>
    </row>
    <row r="182" spans="1:23" x14ac:dyDescent="0.25">
      <c r="A182" s="32">
        <v>43709</v>
      </c>
      <c r="B182" s="32">
        <v>43738</v>
      </c>
      <c r="C182" s="33" t="s">
        <v>8826</v>
      </c>
      <c r="D182" s="33" t="s">
        <v>7357</v>
      </c>
      <c r="E182" s="33" t="s">
        <v>8836</v>
      </c>
      <c r="F182" s="33" t="s">
        <v>8836</v>
      </c>
      <c r="G182" s="33" t="s">
        <v>512</v>
      </c>
      <c r="H182" s="33" t="s">
        <v>8044</v>
      </c>
      <c r="I182" s="34">
        <v>946</v>
      </c>
      <c r="J182" s="34">
        <v>4</v>
      </c>
      <c r="K182" s="35">
        <v>4.2283298097251596E-3</v>
      </c>
      <c r="L182" s="36">
        <v>0.1575</v>
      </c>
      <c r="M182" s="36">
        <v>0.63</v>
      </c>
      <c r="N182" s="36">
        <v>0</v>
      </c>
      <c r="P182" s="37">
        <v>0</v>
      </c>
      <c r="Q182" s="34">
        <v>0</v>
      </c>
      <c r="R182" s="34">
        <v>0</v>
      </c>
      <c r="S182" s="35">
        <v>0</v>
      </c>
      <c r="T182" s="34">
        <v>0</v>
      </c>
      <c r="U182" s="34">
        <v>0</v>
      </c>
      <c r="V182" s="36">
        <v>0</v>
      </c>
      <c r="W182" s="36">
        <v>0</v>
      </c>
    </row>
    <row r="183" spans="1:23" x14ac:dyDescent="0.25">
      <c r="A183" s="32">
        <v>43709</v>
      </c>
      <c r="B183" s="32">
        <v>43738</v>
      </c>
      <c r="C183" s="33" t="s">
        <v>8826</v>
      </c>
      <c r="D183" s="33" t="s">
        <v>7357</v>
      </c>
      <c r="E183" s="33" t="s">
        <v>8836</v>
      </c>
      <c r="F183" s="33" t="s">
        <v>8836</v>
      </c>
      <c r="G183" s="33" t="s">
        <v>520</v>
      </c>
      <c r="H183" s="33" t="s">
        <v>8158</v>
      </c>
      <c r="I183" s="34">
        <v>3895</v>
      </c>
      <c r="J183" s="34">
        <v>25</v>
      </c>
      <c r="K183" s="35">
        <v>6.4184852374839499E-3</v>
      </c>
      <c r="L183" s="36">
        <v>0.25679999999999997</v>
      </c>
      <c r="M183" s="36">
        <v>6.42</v>
      </c>
      <c r="N183" s="36">
        <v>18.989999999999998</v>
      </c>
      <c r="O183" s="35">
        <v>0.33807266982622403</v>
      </c>
      <c r="P183" s="37">
        <v>2.9579439252336401</v>
      </c>
      <c r="Q183" s="34">
        <v>1</v>
      </c>
      <c r="R183" s="34">
        <v>1</v>
      </c>
      <c r="S183" s="35">
        <v>0.04</v>
      </c>
      <c r="T183" s="34">
        <v>0</v>
      </c>
      <c r="U183" s="34">
        <v>1</v>
      </c>
      <c r="V183" s="36">
        <v>0</v>
      </c>
      <c r="W183" s="36">
        <v>18.989999999999998</v>
      </c>
    </row>
    <row r="184" spans="1:23" x14ac:dyDescent="0.25">
      <c r="A184" s="32">
        <v>43709</v>
      </c>
      <c r="B184" s="32">
        <v>43738</v>
      </c>
      <c r="C184" s="33" t="s">
        <v>8826</v>
      </c>
      <c r="D184" s="33" t="s">
        <v>7357</v>
      </c>
      <c r="E184" s="33" t="s">
        <v>8836</v>
      </c>
      <c r="F184" s="33" t="s">
        <v>8836</v>
      </c>
      <c r="G184" s="33" t="s">
        <v>506</v>
      </c>
      <c r="H184" s="33" t="s">
        <v>8078</v>
      </c>
      <c r="I184" s="34">
        <v>994</v>
      </c>
      <c r="J184" s="34">
        <v>1</v>
      </c>
      <c r="K184" s="35">
        <v>1.00603621730382E-3</v>
      </c>
      <c r="L184" s="36">
        <v>0.17</v>
      </c>
      <c r="M184" s="36">
        <v>0.17</v>
      </c>
      <c r="N184" s="36">
        <v>0</v>
      </c>
      <c r="P184" s="37">
        <v>0</v>
      </c>
      <c r="Q184" s="34">
        <v>0</v>
      </c>
      <c r="R184" s="34">
        <v>0</v>
      </c>
      <c r="S184" s="35">
        <v>0</v>
      </c>
      <c r="T184" s="34">
        <v>0</v>
      </c>
      <c r="U184" s="34">
        <v>0</v>
      </c>
      <c r="V184" s="36">
        <v>0</v>
      </c>
      <c r="W184" s="36">
        <v>0</v>
      </c>
    </row>
    <row r="185" spans="1:23" x14ac:dyDescent="0.25">
      <c r="A185" s="32">
        <v>43709</v>
      </c>
      <c r="B185" s="32">
        <v>43738</v>
      </c>
      <c r="C185" s="33" t="s">
        <v>8826</v>
      </c>
      <c r="D185" s="33" t="s">
        <v>7357</v>
      </c>
      <c r="E185" s="33" t="s">
        <v>8836</v>
      </c>
      <c r="F185" s="33" t="s">
        <v>8836</v>
      </c>
      <c r="G185" s="33" t="s">
        <v>514</v>
      </c>
      <c r="H185" s="33" t="s">
        <v>8161</v>
      </c>
      <c r="I185" s="34">
        <v>3831</v>
      </c>
      <c r="J185" s="34">
        <v>5</v>
      </c>
      <c r="K185" s="35">
        <v>1.3051422605063999E-3</v>
      </c>
      <c r="L185" s="36">
        <v>0.17799999999999999</v>
      </c>
      <c r="M185" s="36">
        <v>0.89</v>
      </c>
      <c r="N185" s="36">
        <v>0</v>
      </c>
      <c r="P185" s="37">
        <v>0</v>
      </c>
      <c r="Q185" s="34">
        <v>0</v>
      </c>
      <c r="R185" s="34">
        <v>0</v>
      </c>
      <c r="S185" s="35">
        <v>0</v>
      </c>
      <c r="T185" s="34">
        <v>0</v>
      </c>
      <c r="U185" s="34">
        <v>0</v>
      </c>
      <c r="V185" s="36">
        <v>0</v>
      </c>
      <c r="W185" s="36">
        <v>0</v>
      </c>
    </row>
    <row r="186" spans="1:23" x14ac:dyDescent="0.25">
      <c r="A186" s="32">
        <v>43709</v>
      </c>
      <c r="B186" s="32">
        <v>43738</v>
      </c>
      <c r="C186" s="33" t="s">
        <v>8826</v>
      </c>
      <c r="D186" s="33" t="s">
        <v>7357</v>
      </c>
      <c r="E186" s="33" t="s">
        <v>8836</v>
      </c>
      <c r="F186" s="33" t="s">
        <v>8836</v>
      </c>
      <c r="G186" s="33" t="s">
        <v>522</v>
      </c>
      <c r="H186" s="33" t="s">
        <v>8023</v>
      </c>
      <c r="I186" s="34">
        <v>2110</v>
      </c>
      <c r="J186" s="34">
        <v>1</v>
      </c>
      <c r="K186" s="35">
        <v>4.7393364928909997E-4</v>
      </c>
      <c r="L186" s="36">
        <v>0.28999999999999998</v>
      </c>
      <c r="M186" s="36">
        <v>0.28999999999999998</v>
      </c>
      <c r="N186" s="36">
        <v>0</v>
      </c>
      <c r="P186" s="37">
        <v>0</v>
      </c>
      <c r="Q186" s="34">
        <v>0</v>
      </c>
      <c r="R186" s="34">
        <v>0</v>
      </c>
      <c r="S186" s="35">
        <v>0</v>
      </c>
      <c r="T186" s="34">
        <v>0</v>
      </c>
      <c r="U186" s="34">
        <v>0</v>
      </c>
      <c r="V186" s="36">
        <v>0</v>
      </c>
      <c r="W186" s="36">
        <v>0</v>
      </c>
    </row>
    <row r="187" spans="1:23" x14ac:dyDescent="0.25">
      <c r="A187" s="32">
        <v>43709</v>
      </c>
      <c r="B187" s="32">
        <v>43738</v>
      </c>
      <c r="C187" s="33" t="s">
        <v>8826</v>
      </c>
      <c r="D187" s="33" t="s">
        <v>7357</v>
      </c>
      <c r="E187" s="33" t="s">
        <v>8836</v>
      </c>
      <c r="F187" s="33" t="s">
        <v>8836</v>
      </c>
      <c r="G187" s="33" t="s">
        <v>508</v>
      </c>
      <c r="H187" s="33" t="s">
        <v>8107</v>
      </c>
      <c r="I187" s="34">
        <v>14718</v>
      </c>
      <c r="J187" s="34">
        <v>12</v>
      </c>
      <c r="K187" s="35">
        <v>8.1532816958825895E-4</v>
      </c>
      <c r="L187" s="36">
        <v>0.19083333333333299</v>
      </c>
      <c r="M187" s="36">
        <v>2.29</v>
      </c>
      <c r="N187" s="36">
        <v>0</v>
      </c>
      <c r="P187" s="37">
        <v>0</v>
      </c>
      <c r="Q187" s="34">
        <v>0</v>
      </c>
      <c r="R187" s="34">
        <v>0</v>
      </c>
      <c r="S187" s="35">
        <v>0</v>
      </c>
      <c r="T187" s="34">
        <v>0</v>
      </c>
      <c r="U187" s="34">
        <v>0</v>
      </c>
      <c r="V187" s="36">
        <v>0</v>
      </c>
      <c r="W187" s="36">
        <v>0</v>
      </c>
    </row>
    <row r="188" spans="1:23" x14ac:dyDescent="0.25">
      <c r="A188" s="32">
        <v>43709</v>
      </c>
      <c r="B188" s="32">
        <v>43738</v>
      </c>
      <c r="C188" s="33" t="s">
        <v>8826</v>
      </c>
      <c r="D188" s="33" t="s">
        <v>7357</v>
      </c>
      <c r="E188" s="33" t="s">
        <v>8836</v>
      </c>
      <c r="F188" s="33" t="s">
        <v>8836</v>
      </c>
      <c r="G188" s="33" t="s">
        <v>516</v>
      </c>
      <c r="H188" s="33" t="s">
        <v>8136</v>
      </c>
      <c r="I188" s="34">
        <v>15726</v>
      </c>
      <c r="J188" s="34">
        <v>15</v>
      </c>
      <c r="K188" s="35">
        <v>9.5383441434566995E-4</v>
      </c>
      <c r="L188" s="36">
        <v>0.17333333333333301</v>
      </c>
      <c r="M188" s="36">
        <v>2.6</v>
      </c>
      <c r="N188" s="36">
        <v>0</v>
      </c>
      <c r="P188" s="37">
        <v>0</v>
      </c>
      <c r="Q188" s="34">
        <v>0</v>
      </c>
      <c r="R188" s="34">
        <v>0</v>
      </c>
      <c r="S188" s="35">
        <v>0</v>
      </c>
      <c r="T188" s="34">
        <v>0</v>
      </c>
      <c r="U188" s="34">
        <v>0</v>
      </c>
      <c r="V188" s="36">
        <v>0</v>
      </c>
      <c r="W188" s="36">
        <v>0</v>
      </c>
    </row>
    <row r="189" spans="1:23" x14ac:dyDescent="0.25">
      <c r="A189" s="32">
        <v>43709</v>
      </c>
      <c r="B189" s="32">
        <v>43738</v>
      </c>
      <c r="C189" s="33" t="s">
        <v>8826</v>
      </c>
      <c r="D189" s="33" t="s">
        <v>7357</v>
      </c>
      <c r="E189" s="33" t="s">
        <v>8836</v>
      </c>
      <c r="F189" s="33" t="s">
        <v>8836</v>
      </c>
      <c r="G189" s="33" t="s">
        <v>524</v>
      </c>
      <c r="H189" s="33" t="s">
        <v>8090</v>
      </c>
      <c r="I189" s="34">
        <v>27032</v>
      </c>
      <c r="J189" s="34">
        <v>33</v>
      </c>
      <c r="K189" s="35">
        <v>1.2207753773305699E-3</v>
      </c>
      <c r="L189" s="36">
        <v>0.18969696969697</v>
      </c>
      <c r="M189" s="36">
        <v>6.26</v>
      </c>
      <c r="N189" s="36">
        <v>0</v>
      </c>
      <c r="P189" s="37">
        <v>0</v>
      </c>
      <c r="Q189" s="34">
        <v>0</v>
      </c>
      <c r="R189" s="34">
        <v>0</v>
      </c>
      <c r="S189" s="35">
        <v>0</v>
      </c>
      <c r="T189" s="34">
        <v>0</v>
      </c>
      <c r="U189" s="34">
        <v>0</v>
      </c>
      <c r="V189" s="36">
        <v>0</v>
      </c>
      <c r="W189" s="36">
        <v>0</v>
      </c>
    </row>
    <row r="190" spans="1:23" x14ac:dyDescent="0.25">
      <c r="A190" s="32">
        <v>43709</v>
      </c>
      <c r="B190" s="32">
        <v>43738</v>
      </c>
      <c r="C190" s="33" t="s">
        <v>8826</v>
      </c>
      <c r="D190" s="33" t="s">
        <v>7357</v>
      </c>
      <c r="E190" s="33" t="s">
        <v>8841</v>
      </c>
      <c r="F190" s="33" t="s">
        <v>8841</v>
      </c>
      <c r="G190" s="33" t="s">
        <v>1172</v>
      </c>
      <c r="H190" s="33" t="s">
        <v>7700</v>
      </c>
      <c r="I190" s="34">
        <v>810</v>
      </c>
      <c r="J190" s="34">
        <v>3</v>
      </c>
      <c r="K190" s="35">
        <v>3.7037037037036999E-3</v>
      </c>
      <c r="L190" s="36">
        <v>0.24</v>
      </c>
      <c r="M190" s="36">
        <v>0.72</v>
      </c>
      <c r="N190" s="36">
        <v>0</v>
      </c>
      <c r="P190" s="37">
        <v>0</v>
      </c>
      <c r="Q190" s="34">
        <v>0</v>
      </c>
      <c r="R190" s="34">
        <v>0</v>
      </c>
      <c r="S190" s="35">
        <v>0</v>
      </c>
      <c r="T190" s="34">
        <v>0</v>
      </c>
      <c r="U190" s="34">
        <v>0</v>
      </c>
      <c r="V190" s="36">
        <v>0</v>
      </c>
      <c r="W190" s="36">
        <v>0</v>
      </c>
    </row>
    <row r="191" spans="1:23" x14ac:dyDescent="0.25">
      <c r="A191" s="32">
        <v>43709</v>
      </c>
      <c r="B191" s="32">
        <v>43738</v>
      </c>
      <c r="C191" s="33" t="s">
        <v>8826</v>
      </c>
      <c r="D191" s="33" t="s">
        <v>7357</v>
      </c>
      <c r="E191" s="33" t="s">
        <v>8841</v>
      </c>
      <c r="F191" s="33" t="s">
        <v>8841</v>
      </c>
      <c r="G191" s="33" t="s">
        <v>1180</v>
      </c>
      <c r="H191" s="33" t="s">
        <v>7718</v>
      </c>
      <c r="I191" s="34">
        <v>977</v>
      </c>
      <c r="J191" s="34">
        <v>2</v>
      </c>
      <c r="K191" s="35">
        <v>2.04708290685773E-3</v>
      </c>
      <c r="L191" s="36">
        <v>0.24</v>
      </c>
      <c r="M191" s="36">
        <v>0.48</v>
      </c>
      <c r="N191" s="36">
        <v>34.18</v>
      </c>
      <c r="O191" s="35">
        <v>1.40433001755413E-2</v>
      </c>
      <c r="P191" s="37">
        <v>71.2083333333333</v>
      </c>
      <c r="Q191" s="34">
        <v>2</v>
      </c>
      <c r="R191" s="34">
        <v>2</v>
      </c>
      <c r="S191" s="35">
        <v>1</v>
      </c>
      <c r="T191" s="34">
        <v>0</v>
      </c>
      <c r="U191" s="34">
        <v>2</v>
      </c>
      <c r="V191" s="36">
        <v>0</v>
      </c>
      <c r="W191" s="36">
        <v>34.18</v>
      </c>
    </row>
    <row r="192" spans="1:23" x14ac:dyDescent="0.25">
      <c r="A192" s="32">
        <v>43709</v>
      </c>
      <c r="B192" s="32">
        <v>43738</v>
      </c>
      <c r="C192" s="33" t="s">
        <v>8826</v>
      </c>
      <c r="D192" s="33" t="s">
        <v>7357</v>
      </c>
      <c r="E192" s="33" t="s">
        <v>8841</v>
      </c>
      <c r="F192" s="33" t="s">
        <v>8841</v>
      </c>
      <c r="G192" s="33" t="s">
        <v>1188</v>
      </c>
      <c r="H192" s="33" t="s">
        <v>7870</v>
      </c>
      <c r="I192" s="34">
        <v>1180</v>
      </c>
      <c r="J192" s="34">
        <v>6</v>
      </c>
      <c r="K192" s="35">
        <v>5.0847457627118597E-3</v>
      </c>
      <c r="L192" s="36">
        <v>0.193333333333333</v>
      </c>
      <c r="M192" s="36">
        <v>1.1599999999999999</v>
      </c>
      <c r="N192" s="36">
        <v>0</v>
      </c>
      <c r="P192" s="37">
        <v>0</v>
      </c>
      <c r="Q192" s="34">
        <v>0</v>
      </c>
      <c r="R192" s="34">
        <v>0</v>
      </c>
      <c r="S192" s="35">
        <v>0</v>
      </c>
      <c r="T192" s="34">
        <v>0</v>
      </c>
      <c r="U192" s="34">
        <v>0</v>
      </c>
      <c r="V192" s="36">
        <v>0</v>
      </c>
      <c r="W192" s="36">
        <v>0</v>
      </c>
    </row>
    <row r="193" spans="1:23" x14ac:dyDescent="0.25">
      <c r="A193" s="32">
        <v>43709</v>
      </c>
      <c r="B193" s="32">
        <v>43738</v>
      </c>
      <c r="C193" s="33" t="s">
        <v>8826</v>
      </c>
      <c r="D193" s="33" t="s">
        <v>7357</v>
      </c>
      <c r="E193" s="33" t="s">
        <v>8841</v>
      </c>
      <c r="F193" s="33" t="s">
        <v>8841</v>
      </c>
      <c r="G193" s="33" t="s">
        <v>1166</v>
      </c>
      <c r="H193" s="33" t="s">
        <v>7766</v>
      </c>
      <c r="I193" s="34">
        <v>8801</v>
      </c>
      <c r="J193" s="34">
        <v>26</v>
      </c>
      <c r="K193" s="35">
        <v>2.9542097488921698E-3</v>
      </c>
      <c r="L193" s="36">
        <v>0.29038461538461502</v>
      </c>
      <c r="M193" s="36">
        <v>7.55</v>
      </c>
      <c r="N193" s="36">
        <v>0</v>
      </c>
      <c r="P193" s="37">
        <v>0</v>
      </c>
      <c r="Q193" s="34">
        <v>0</v>
      </c>
      <c r="R193" s="34">
        <v>0</v>
      </c>
      <c r="S193" s="35">
        <v>0</v>
      </c>
      <c r="T193" s="34">
        <v>0</v>
      </c>
      <c r="U193" s="34">
        <v>0</v>
      </c>
      <c r="V193" s="36">
        <v>0</v>
      </c>
      <c r="W193" s="36">
        <v>0</v>
      </c>
    </row>
    <row r="194" spans="1:23" x14ac:dyDescent="0.25">
      <c r="A194" s="32">
        <v>43709</v>
      </c>
      <c r="B194" s="32">
        <v>43738</v>
      </c>
      <c r="C194" s="33" t="s">
        <v>8826</v>
      </c>
      <c r="D194" s="33" t="s">
        <v>7357</v>
      </c>
      <c r="E194" s="33" t="s">
        <v>8841</v>
      </c>
      <c r="F194" s="33" t="s">
        <v>8841</v>
      </c>
      <c r="G194" s="33" t="s">
        <v>1174</v>
      </c>
      <c r="H194" s="33" t="s">
        <v>8084</v>
      </c>
      <c r="I194" s="34">
        <v>154</v>
      </c>
      <c r="J194" s="34">
        <v>1</v>
      </c>
      <c r="K194" s="35">
        <v>6.4935064935064896E-3</v>
      </c>
      <c r="L194" s="36">
        <v>0.27</v>
      </c>
      <c r="M194" s="36">
        <v>0.27</v>
      </c>
      <c r="N194" s="36">
        <v>0</v>
      </c>
      <c r="P194" s="37">
        <v>0</v>
      </c>
      <c r="Q194" s="34">
        <v>0</v>
      </c>
      <c r="R194" s="34">
        <v>0</v>
      </c>
      <c r="S194" s="35">
        <v>0</v>
      </c>
      <c r="T194" s="34">
        <v>0</v>
      </c>
      <c r="U194" s="34">
        <v>0</v>
      </c>
      <c r="V194" s="36">
        <v>0</v>
      </c>
      <c r="W194" s="36">
        <v>0</v>
      </c>
    </row>
    <row r="195" spans="1:23" x14ac:dyDescent="0.25">
      <c r="A195" s="32">
        <v>43709</v>
      </c>
      <c r="B195" s="32">
        <v>43738</v>
      </c>
      <c r="C195" s="33" t="s">
        <v>8826</v>
      </c>
      <c r="D195" s="33" t="s">
        <v>7357</v>
      </c>
      <c r="E195" s="33" t="s">
        <v>8841</v>
      </c>
      <c r="F195" s="33" t="s">
        <v>8841</v>
      </c>
      <c r="G195" s="33" t="s">
        <v>1182</v>
      </c>
      <c r="H195" s="33" t="s">
        <v>8075</v>
      </c>
      <c r="I195" s="34">
        <v>297</v>
      </c>
      <c r="J195" s="34">
        <v>1</v>
      </c>
      <c r="K195" s="35">
        <v>3.3670033670033699E-3</v>
      </c>
      <c r="L195" s="36">
        <v>0.4</v>
      </c>
      <c r="M195" s="36">
        <v>0.4</v>
      </c>
      <c r="N195" s="36">
        <v>0</v>
      </c>
      <c r="P195" s="37">
        <v>0</v>
      </c>
      <c r="Q195" s="34">
        <v>0</v>
      </c>
      <c r="R195" s="34">
        <v>0</v>
      </c>
      <c r="S195" s="35">
        <v>0</v>
      </c>
      <c r="T195" s="34">
        <v>0</v>
      </c>
      <c r="U195" s="34">
        <v>0</v>
      </c>
      <c r="V195" s="36">
        <v>0</v>
      </c>
      <c r="W195" s="36">
        <v>0</v>
      </c>
    </row>
    <row r="196" spans="1:23" x14ac:dyDescent="0.25">
      <c r="A196" s="32">
        <v>43709</v>
      </c>
      <c r="B196" s="32">
        <v>43738</v>
      </c>
      <c r="C196" s="33" t="s">
        <v>8826</v>
      </c>
      <c r="D196" s="33" t="s">
        <v>7357</v>
      </c>
      <c r="E196" s="33" t="s">
        <v>8841</v>
      </c>
      <c r="F196" s="33" t="s">
        <v>8841</v>
      </c>
      <c r="G196" s="33" t="s">
        <v>1168</v>
      </c>
      <c r="H196" s="33" t="s">
        <v>7861</v>
      </c>
      <c r="I196" s="34">
        <v>1388</v>
      </c>
      <c r="J196" s="34">
        <v>9</v>
      </c>
      <c r="K196" s="35">
        <v>6.4841498559077802E-3</v>
      </c>
      <c r="L196" s="36">
        <v>0.33888888888888902</v>
      </c>
      <c r="M196" s="36">
        <v>3.05</v>
      </c>
      <c r="N196" s="36">
        <v>0</v>
      </c>
      <c r="P196" s="37">
        <v>0</v>
      </c>
      <c r="Q196" s="34">
        <v>0</v>
      </c>
      <c r="R196" s="34">
        <v>0</v>
      </c>
      <c r="S196" s="35">
        <v>0</v>
      </c>
      <c r="T196" s="34">
        <v>0</v>
      </c>
      <c r="U196" s="34">
        <v>0</v>
      </c>
      <c r="V196" s="36">
        <v>0</v>
      </c>
      <c r="W196" s="36">
        <v>0</v>
      </c>
    </row>
    <row r="197" spans="1:23" x14ac:dyDescent="0.25">
      <c r="A197" s="32">
        <v>43709</v>
      </c>
      <c r="B197" s="32">
        <v>43738</v>
      </c>
      <c r="C197" s="33" t="s">
        <v>8826</v>
      </c>
      <c r="D197" s="33" t="s">
        <v>7357</v>
      </c>
      <c r="E197" s="33" t="s">
        <v>8841</v>
      </c>
      <c r="F197" s="33" t="s">
        <v>8841</v>
      </c>
      <c r="G197" s="33" t="s">
        <v>1176</v>
      </c>
      <c r="H197" s="33" t="s">
        <v>7784</v>
      </c>
      <c r="I197" s="34">
        <v>8693</v>
      </c>
      <c r="J197" s="34">
        <v>28</v>
      </c>
      <c r="K197" s="35">
        <v>3.2209823996318899E-3</v>
      </c>
      <c r="L197" s="36">
        <v>0.30035714285714299</v>
      </c>
      <c r="M197" s="36">
        <v>8.41</v>
      </c>
      <c r="N197" s="36">
        <v>34.18</v>
      </c>
      <c r="O197" s="35">
        <v>0.246050321825629</v>
      </c>
      <c r="P197" s="37">
        <v>4.0642092746730096</v>
      </c>
      <c r="Q197" s="34">
        <v>2</v>
      </c>
      <c r="R197" s="34">
        <v>2</v>
      </c>
      <c r="S197" s="35">
        <v>7.1428571428571397E-2</v>
      </c>
      <c r="T197" s="34">
        <v>1</v>
      </c>
      <c r="U197" s="34">
        <v>1</v>
      </c>
      <c r="V197" s="36">
        <v>17.09</v>
      </c>
      <c r="W197" s="36">
        <v>17.09</v>
      </c>
    </row>
    <row r="198" spans="1:23" x14ac:dyDescent="0.25">
      <c r="A198" s="32">
        <v>43709</v>
      </c>
      <c r="B198" s="32">
        <v>43738</v>
      </c>
      <c r="C198" s="33" t="s">
        <v>8826</v>
      </c>
      <c r="D198" s="33" t="s">
        <v>7357</v>
      </c>
      <c r="E198" s="33" t="s">
        <v>8841</v>
      </c>
      <c r="F198" s="33" t="s">
        <v>8841</v>
      </c>
      <c r="G198" s="33" t="s">
        <v>1184</v>
      </c>
      <c r="H198" s="33" t="s">
        <v>7845</v>
      </c>
      <c r="I198" s="34">
        <v>1072</v>
      </c>
      <c r="J198" s="34">
        <v>5</v>
      </c>
      <c r="K198" s="35">
        <v>4.6641791044776098E-3</v>
      </c>
      <c r="L198" s="36">
        <v>0.27600000000000002</v>
      </c>
      <c r="M198" s="36">
        <v>1.38</v>
      </c>
      <c r="N198" s="36">
        <v>0</v>
      </c>
      <c r="P198" s="37">
        <v>0</v>
      </c>
      <c r="Q198" s="34">
        <v>0</v>
      </c>
      <c r="R198" s="34">
        <v>0</v>
      </c>
      <c r="S198" s="35">
        <v>0</v>
      </c>
      <c r="T198" s="34">
        <v>0</v>
      </c>
      <c r="U198" s="34">
        <v>0</v>
      </c>
      <c r="V198" s="36">
        <v>0</v>
      </c>
      <c r="W198" s="36">
        <v>0</v>
      </c>
    </row>
    <row r="199" spans="1:23" x14ac:dyDescent="0.25">
      <c r="A199" s="32">
        <v>43709</v>
      </c>
      <c r="B199" s="32">
        <v>43738</v>
      </c>
      <c r="C199" s="33" t="s">
        <v>8826</v>
      </c>
      <c r="D199" s="33" t="s">
        <v>7357</v>
      </c>
      <c r="E199" s="33" t="s">
        <v>8841</v>
      </c>
      <c r="F199" s="33" t="s">
        <v>8841</v>
      </c>
      <c r="G199" s="33" t="s">
        <v>1170</v>
      </c>
      <c r="H199" s="33" t="s">
        <v>8098</v>
      </c>
      <c r="I199" s="34">
        <v>1549</v>
      </c>
      <c r="J199" s="34">
        <v>6</v>
      </c>
      <c r="K199" s="35">
        <v>3.8734667527437101E-3</v>
      </c>
      <c r="L199" s="36">
        <v>0.20166666666666699</v>
      </c>
      <c r="M199" s="36">
        <v>1.21</v>
      </c>
      <c r="N199" s="36">
        <v>17.09</v>
      </c>
      <c r="O199" s="35">
        <v>7.0801638385020502E-2</v>
      </c>
      <c r="P199" s="37">
        <v>14.123966942148799</v>
      </c>
      <c r="Q199" s="34">
        <v>1</v>
      </c>
      <c r="R199" s="34">
        <v>1</v>
      </c>
      <c r="S199" s="35">
        <v>0.16666666666666699</v>
      </c>
      <c r="T199" s="34">
        <v>1</v>
      </c>
      <c r="U199" s="34">
        <v>0</v>
      </c>
      <c r="V199" s="36">
        <v>17.09</v>
      </c>
      <c r="W199" s="36">
        <v>0</v>
      </c>
    </row>
    <row r="200" spans="1:23" x14ac:dyDescent="0.25">
      <c r="A200" s="32">
        <v>43709</v>
      </c>
      <c r="B200" s="32">
        <v>43738</v>
      </c>
      <c r="C200" s="33" t="s">
        <v>8826</v>
      </c>
      <c r="D200" s="33" t="s">
        <v>7357</v>
      </c>
      <c r="E200" s="33" t="s">
        <v>8841</v>
      </c>
      <c r="F200" s="33" t="s">
        <v>8841</v>
      </c>
      <c r="G200" s="33" t="s">
        <v>1178</v>
      </c>
      <c r="H200" s="33" t="s">
        <v>8039</v>
      </c>
      <c r="I200" s="34">
        <v>357</v>
      </c>
      <c r="J200" s="34">
        <v>1</v>
      </c>
      <c r="K200" s="35">
        <v>2.80112044817927E-3</v>
      </c>
      <c r="L200" s="36">
        <v>0.23</v>
      </c>
      <c r="M200" s="36">
        <v>0.23</v>
      </c>
      <c r="N200" s="36">
        <v>0</v>
      </c>
      <c r="P200" s="37">
        <v>0</v>
      </c>
      <c r="Q200" s="34">
        <v>0</v>
      </c>
      <c r="R200" s="34">
        <v>0</v>
      </c>
      <c r="S200" s="35">
        <v>0</v>
      </c>
      <c r="T200" s="34">
        <v>0</v>
      </c>
      <c r="U200" s="34">
        <v>0</v>
      </c>
      <c r="V200" s="36">
        <v>0</v>
      </c>
      <c r="W200" s="36">
        <v>0</v>
      </c>
    </row>
    <row r="201" spans="1:23" x14ac:dyDescent="0.25">
      <c r="A201" s="32">
        <v>43709</v>
      </c>
      <c r="B201" s="32">
        <v>43738</v>
      </c>
      <c r="C201" s="33" t="s">
        <v>8826</v>
      </c>
      <c r="D201" s="33" t="s">
        <v>7357</v>
      </c>
      <c r="E201" s="33" t="s">
        <v>8841</v>
      </c>
      <c r="F201" s="33" t="s">
        <v>8841</v>
      </c>
      <c r="G201" s="33" t="s">
        <v>1186</v>
      </c>
      <c r="H201" s="33" t="s">
        <v>7801</v>
      </c>
      <c r="I201" s="34">
        <v>2968</v>
      </c>
      <c r="J201" s="34">
        <v>21</v>
      </c>
      <c r="K201" s="35">
        <v>7.0754716981132103E-3</v>
      </c>
      <c r="L201" s="36">
        <v>0.30571428571428599</v>
      </c>
      <c r="M201" s="36">
        <v>6.42</v>
      </c>
      <c r="N201" s="36">
        <v>0</v>
      </c>
      <c r="P201" s="37">
        <v>0</v>
      </c>
      <c r="Q201" s="34">
        <v>0</v>
      </c>
      <c r="R201" s="34">
        <v>0</v>
      </c>
      <c r="S201" s="35">
        <v>0</v>
      </c>
      <c r="T201" s="34">
        <v>0</v>
      </c>
      <c r="U201" s="34">
        <v>0</v>
      </c>
      <c r="V201" s="36">
        <v>0</v>
      </c>
      <c r="W201" s="36">
        <v>0</v>
      </c>
    </row>
    <row r="202" spans="1:23" x14ac:dyDescent="0.25">
      <c r="A202" s="32">
        <v>43709</v>
      </c>
      <c r="B202" s="32">
        <v>43738</v>
      </c>
      <c r="C202" s="33" t="s">
        <v>8826</v>
      </c>
      <c r="D202" s="33" t="s">
        <v>7357</v>
      </c>
      <c r="E202" s="33" t="s">
        <v>8837</v>
      </c>
      <c r="F202" s="33" t="s">
        <v>8837</v>
      </c>
      <c r="G202" s="33" t="s">
        <v>470</v>
      </c>
      <c r="H202" s="33" t="s">
        <v>7721</v>
      </c>
      <c r="I202" s="34">
        <v>1679</v>
      </c>
      <c r="J202" s="34">
        <v>7</v>
      </c>
      <c r="K202" s="35">
        <v>4.1691483025610501E-3</v>
      </c>
      <c r="L202" s="36">
        <v>0.26428571428571401</v>
      </c>
      <c r="M202" s="36">
        <v>1.85</v>
      </c>
      <c r="N202" s="36">
        <v>0</v>
      </c>
      <c r="P202" s="37">
        <v>0</v>
      </c>
      <c r="Q202" s="34">
        <v>0</v>
      </c>
      <c r="R202" s="34">
        <v>0</v>
      </c>
      <c r="S202" s="35">
        <v>0</v>
      </c>
      <c r="T202" s="34">
        <v>0</v>
      </c>
      <c r="U202" s="34">
        <v>0</v>
      </c>
      <c r="V202" s="36">
        <v>0</v>
      </c>
      <c r="W202" s="36">
        <v>0</v>
      </c>
    </row>
    <row r="203" spans="1:23" x14ac:dyDescent="0.25">
      <c r="A203" s="32">
        <v>43709</v>
      </c>
      <c r="B203" s="32">
        <v>43738</v>
      </c>
      <c r="C203" s="33" t="s">
        <v>8826</v>
      </c>
      <c r="D203" s="33" t="s">
        <v>7357</v>
      </c>
      <c r="E203" s="33" t="s">
        <v>8837</v>
      </c>
      <c r="F203" s="33" t="s">
        <v>8837</v>
      </c>
      <c r="G203" s="33" t="s">
        <v>478</v>
      </c>
      <c r="H203" s="33" t="s">
        <v>7941</v>
      </c>
      <c r="I203" s="34">
        <v>1850</v>
      </c>
      <c r="J203" s="34">
        <v>4</v>
      </c>
      <c r="K203" s="35">
        <v>2.16216216216216E-3</v>
      </c>
      <c r="L203" s="36">
        <v>0.17499999999999999</v>
      </c>
      <c r="M203" s="36">
        <v>0.7</v>
      </c>
      <c r="N203" s="36">
        <v>0</v>
      </c>
      <c r="P203" s="37">
        <v>0</v>
      </c>
      <c r="Q203" s="34">
        <v>0</v>
      </c>
      <c r="R203" s="34">
        <v>0</v>
      </c>
      <c r="S203" s="35">
        <v>0</v>
      </c>
      <c r="T203" s="34">
        <v>0</v>
      </c>
      <c r="U203" s="34">
        <v>0</v>
      </c>
      <c r="V203" s="36">
        <v>0</v>
      </c>
      <c r="W203" s="36">
        <v>0</v>
      </c>
    </row>
    <row r="204" spans="1:23" x14ac:dyDescent="0.25">
      <c r="A204" s="32">
        <v>43709</v>
      </c>
      <c r="B204" s="32">
        <v>43738</v>
      </c>
      <c r="C204" s="33" t="s">
        <v>8826</v>
      </c>
      <c r="D204" s="33" t="s">
        <v>7357</v>
      </c>
      <c r="E204" s="33" t="s">
        <v>8837</v>
      </c>
      <c r="F204" s="33" t="s">
        <v>8837</v>
      </c>
      <c r="G204" s="33" t="s">
        <v>486</v>
      </c>
      <c r="H204" s="33" t="s">
        <v>7975</v>
      </c>
      <c r="I204" s="34">
        <v>2008</v>
      </c>
      <c r="J204" s="34">
        <v>5</v>
      </c>
      <c r="K204" s="35">
        <v>2.4900398406374502E-3</v>
      </c>
      <c r="L204" s="36">
        <v>0.254</v>
      </c>
      <c r="M204" s="36">
        <v>1.27</v>
      </c>
      <c r="N204" s="36">
        <v>19.989999999999998</v>
      </c>
      <c r="O204" s="35">
        <v>6.3531765882941502E-2</v>
      </c>
      <c r="P204" s="37">
        <v>15.740157480315</v>
      </c>
      <c r="Q204" s="34">
        <v>1</v>
      </c>
      <c r="R204" s="34">
        <v>1</v>
      </c>
      <c r="S204" s="35">
        <v>0.2</v>
      </c>
      <c r="T204" s="34">
        <v>0</v>
      </c>
      <c r="U204" s="34">
        <v>1</v>
      </c>
      <c r="V204" s="36">
        <v>0</v>
      </c>
      <c r="W204" s="36">
        <v>19.989999999999998</v>
      </c>
    </row>
    <row r="205" spans="1:23" x14ac:dyDescent="0.25">
      <c r="A205" s="32">
        <v>43709</v>
      </c>
      <c r="B205" s="32">
        <v>43738</v>
      </c>
      <c r="C205" s="33" t="s">
        <v>8826</v>
      </c>
      <c r="D205" s="33" t="s">
        <v>7357</v>
      </c>
      <c r="E205" s="33" t="s">
        <v>8837</v>
      </c>
      <c r="F205" s="33" t="s">
        <v>8837</v>
      </c>
      <c r="G205" s="33" t="s">
        <v>464</v>
      </c>
      <c r="H205" s="33" t="s">
        <v>7566</v>
      </c>
      <c r="I205" s="34">
        <v>14588</v>
      </c>
      <c r="J205" s="34">
        <v>52</v>
      </c>
      <c r="K205" s="35">
        <v>3.5645736221551999E-3</v>
      </c>
      <c r="L205" s="36">
        <v>0.26346153846153803</v>
      </c>
      <c r="M205" s="36">
        <v>13.7</v>
      </c>
      <c r="N205" s="36">
        <v>19.989999999999998</v>
      </c>
      <c r="O205" s="35">
        <v>0.68534267133566795</v>
      </c>
      <c r="P205" s="37">
        <v>1.4591240875912399</v>
      </c>
      <c r="Q205" s="34">
        <v>1</v>
      </c>
      <c r="R205" s="34">
        <v>1</v>
      </c>
      <c r="S205" s="35">
        <v>1.9230769230769201E-2</v>
      </c>
      <c r="T205" s="34">
        <v>1</v>
      </c>
      <c r="U205" s="34">
        <v>0</v>
      </c>
      <c r="V205" s="36">
        <v>19.989999999999998</v>
      </c>
      <c r="W205" s="36">
        <v>0</v>
      </c>
    </row>
    <row r="206" spans="1:23" x14ac:dyDescent="0.25">
      <c r="A206" s="32">
        <v>43709</v>
      </c>
      <c r="B206" s="32">
        <v>43738</v>
      </c>
      <c r="C206" s="33" t="s">
        <v>8826</v>
      </c>
      <c r="D206" s="33" t="s">
        <v>7357</v>
      </c>
      <c r="E206" s="33" t="s">
        <v>8837</v>
      </c>
      <c r="F206" s="33" t="s">
        <v>8837</v>
      </c>
      <c r="G206" s="33" t="s">
        <v>472</v>
      </c>
      <c r="H206" s="33" t="s">
        <v>7968</v>
      </c>
      <c r="I206" s="34">
        <v>1594</v>
      </c>
      <c r="J206" s="34">
        <v>3</v>
      </c>
      <c r="K206" s="35">
        <v>1.88205771643664E-3</v>
      </c>
      <c r="L206" s="36">
        <v>0.14000000000000001</v>
      </c>
      <c r="M206" s="36">
        <v>0.42</v>
      </c>
      <c r="N206" s="36">
        <v>0</v>
      </c>
      <c r="P206" s="37">
        <v>0</v>
      </c>
      <c r="Q206" s="34">
        <v>0</v>
      </c>
      <c r="R206" s="34">
        <v>0</v>
      </c>
      <c r="S206" s="35">
        <v>0</v>
      </c>
      <c r="T206" s="34">
        <v>0</v>
      </c>
      <c r="U206" s="34">
        <v>0</v>
      </c>
      <c r="V206" s="36">
        <v>0</v>
      </c>
      <c r="W206" s="36">
        <v>0</v>
      </c>
    </row>
    <row r="207" spans="1:23" x14ac:dyDescent="0.25">
      <c r="A207" s="32">
        <v>43709</v>
      </c>
      <c r="B207" s="32">
        <v>43738</v>
      </c>
      <c r="C207" s="33" t="s">
        <v>8826</v>
      </c>
      <c r="D207" s="33" t="s">
        <v>7357</v>
      </c>
      <c r="E207" s="33" t="s">
        <v>8837</v>
      </c>
      <c r="F207" s="33" t="s">
        <v>8837</v>
      </c>
      <c r="G207" s="33" t="s">
        <v>480</v>
      </c>
      <c r="H207" s="33" t="s">
        <v>8172</v>
      </c>
      <c r="I207" s="34">
        <v>1420</v>
      </c>
      <c r="J207" s="34">
        <v>1</v>
      </c>
      <c r="K207" s="35">
        <v>7.0422535211267599E-4</v>
      </c>
      <c r="L207" s="36">
        <v>0.28000000000000003</v>
      </c>
      <c r="M207" s="36">
        <v>0.28000000000000003</v>
      </c>
      <c r="N207" s="36">
        <v>0</v>
      </c>
      <c r="P207" s="37">
        <v>0</v>
      </c>
      <c r="Q207" s="34">
        <v>0</v>
      </c>
      <c r="R207" s="34">
        <v>0</v>
      </c>
      <c r="S207" s="35">
        <v>0</v>
      </c>
      <c r="T207" s="34">
        <v>0</v>
      </c>
      <c r="U207" s="34">
        <v>0</v>
      </c>
      <c r="V207" s="36">
        <v>0</v>
      </c>
      <c r="W207" s="36">
        <v>0</v>
      </c>
    </row>
    <row r="208" spans="1:23" x14ac:dyDescent="0.25">
      <c r="A208" s="32">
        <v>43709</v>
      </c>
      <c r="B208" s="32">
        <v>43738</v>
      </c>
      <c r="C208" s="33" t="s">
        <v>8826</v>
      </c>
      <c r="D208" s="33" t="s">
        <v>7357</v>
      </c>
      <c r="E208" s="33" t="s">
        <v>8837</v>
      </c>
      <c r="F208" s="33" t="s">
        <v>8837</v>
      </c>
      <c r="G208" s="33" t="s">
        <v>466</v>
      </c>
      <c r="H208" s="33" t="s">
        <v>8389</v>
      </c>
      <c r="I208" s="34">
        <v>903</v>
      </c>
      <c r="J208" s="34">
        <v>2</v>
      </c>
      <c r="K208" s="35">
        <v>2.2148394241417501E-3</v>
      </c>
      <c r="L208" s="36">
        <v>0.20499999999999999</v>
      </c>
      <c r="M208" s="36">
        <v>0.41</v>
      </c>
      <c r="N208" s="36">
        <v>0</v>
      </c>
      <c r="P208" s="37">
        <v>0</v>
      </c>
      <c r="Q208" s="34">
        <v>0</v>
      </c>
      <c r="R208" s="34">
        <v>0</v>
      </c>
      <c r="S208" s="35">
        <v>0</v>
      </c>
      <c r="T208" s="34">
        <v>0</v>
      </c>
      <c r="U208" s="34">
        <v>0</v>
      </c>
      <c r="V208" s="36">
        <v>0</v>
      </c>
      <c r="W208" s="36">
        <v>0</v>
      </c>
    </row>
    <row r="209" spans="1:23" x14ac:dyDescent="0.25">
      <c r="A209" s="32">
        <v>43709</v>
      </c>
      <c r="B209" s="32">
        <v>43738</v>
      </c>
      <c r="C209" s="33" t="s">
        <v>8826</v>
      </c>
      <c r="D209" s="33" t="s">
        <v>7357</v>
      </c>
      <c r="E209" s="33" t="s">
        <v>8837</v>
      </c>
      <c r="F209" s="33" t="s">
        <v>8837</v>
      </c>
      <c r="G209" s="33" t="s">
        <v>474</v>
      </c>
      <c r="H209" s="33" t="s">
        <v>8316</v>
      </c>
      <c r="I209" s="34">
        <v>2399</v>
      </c>
      <c r="J209" s="34">
        <v>6</v>
      </c>
      <c r="K209" s="35">
        <v>2.5010421008753599E-3</v>
      </c>
      <c r="L209" s="36">
        <v>0.21</v>
      </c>
      <c r="M209" s="36">
        <v>1.26</v>
      </c>
      <c r="N209" s="36">
        <v>19.989999999999998</v>
      </c>
      <c r="O209" s="35">
        <v>6.3031515757879006E-2</v>
      </c>
      <c r="P209" s="37">
        <v>15.865079365079399</v>
      </c>
      <c r="Q209" s="34">
        <v>1</v>
      </c>
      <c r="R209" s="34">
        <v>1</v>
      </c>
      <c r="S209" s="35">
        <v>0.16666666666666699</v>
      </c>
      <c r="T209" s="34">
        <v>0</v>
      </c>
      <c r="U209" s="34">
        <v>1</v>
      </c>
      <c r="V209" s="36">
        <v>0</v>
      </c>
      <c r="W209" s="36">
        <v>19.989999999999998</v>
      </c>
    </row>
    <row r="210" spans="1:23" x14ac:dyDescent="0.25">
      <c r="A210" s="32">
        <v>43709</v>
      </c>
      <c r="B210" s="32">
        <v>43738</v>
      </c>
      <c r="C210" s="33" t="s">
        <v>8826</v>
      </c>
      <c r="D210" s="33" t="s">
        <v>7357</v>
      </c>
      <c r="E210" s="33" t="s">
        <v>8837</v>
      </c>
      <c r="F210" s="33" t="s">
        <v>8837</v>
      </c>
      <c r="G210" s="33" t="s">
        <v>482</v>
      </c>
      <c r="H210" s="33" t="s">
        <v>8190</v>
      </c>
      <c r="I210" s="34">
        <v>1197</v>
      </c>
      <c r="J210" s="34">
        <v>7</v>
      </c>
      <c r="K210" s="35">
        <v>5.8479532163742704E-3</v>
      </c>
      <c r="L210" s="36">
        <v>0.20142857142857101</v>
      </c>
      <c r="M210" s="36">
        <v>1.41</v>
      </c>
      <c r="N210" s="36">
        <v>0</v>
      </c>
      <c r="P210" s="37">
        <v>0</v>
      </c>
      <c r="Q210" s="34">
        <v>0</v>
      </c>
      <c r="R210" s="34">
        <v>0</v>
      </c>
      <c r="S210" s="35">
        <v>0</v>
      </c>
      <c r="T210" s="34">
        <v>0</v>
      </c>
      <c r="U210" s="34">
        <v>0</v>
      </c>
      <c r="V210" s="36">
        <v>0</v>
      </c>
      <c r="W210" s="36">
        <v>0</v>
      </c>
    </row>
    <row r="211" spans="1:23" x14ac:dyDescent="0.25">
      <c r="A211" s="32">
        <v>43709</v>
      </c>
      <c r="B211" s="32">
        <v>43738</v>
      </c>
      <c r="C211" s="33" t="s">
        <v>8826</v>
      </c>
      <c r="D211" s="33" t="s">
        <v>7357</v>
      </c>
      <c r="E211" s="33" t="s">
        <v>8837</v>
      </c>
      <c r="F211" s="33" t="s">
        <v>8837</v>
      </c>
      <c r="G211" s="33" t="s">
        <v>468</v>
      </c>
      <c r="H211" s="33" t="s">
        <v>7685</v>
      </c>
      <c r="I211" s="34">
        <v>811</v>
      </c>
      <c r="J211" s="34">
        <v>1</v>
      </c>
      <c r="K211" s="35">
        <v>1.2330456226880399E-3</v>
      </c>
      <c r="L211" s="36">
        <v>0.37</v>
      </c>
      <c r="M211" s="36">
        <v>0.37</v>
      </c>
      <c r="N211" s="36">
        <v>0</v>
      </c>
      <c r="P211" s="37">
        <v>0</v>
      </c>
      <c r="Q211" s="34">
        <v>0</v>
      </c>
      <c r="R211" s="34">
        <v>0</v>
      </c>
      <c r="S211" s="35">
        <v>0</v>
      </c>
      <c r="T211" s="34">
        <v>0</v>
      </c>
      <c r="U211" s="34">
        <v>0</v>
      </c>
      <c r="V211" s="36">
        <v>0</v>
      </c>
      <c r="W211" s="36">
        <v>0</v>
      </c>
    </row>
    <row r="212" spans="1:23" x14ac:dyDescent="0.25">
      <c r="A212" s="32">
        <v>43709</v>
      </c>
      <c r="B212" s="32">
        <v>43738</v>
      </c>
      <c r="C212" s="33" t="s">
        <v>8826</v>
      </c>
      <c r="D212" s="33" t="s">
        <v>7357</v>
      </c>
      <c r="E212" s="33" t="s">
        <v>8837</v>
      </c>
      <c r="F212" s="33" t="s">
        <v>8837</v>
      </c>
      <c r="G212" s="33" t="s">
        <v>476</v>
      </c>
      <c r="H212" s="33" t="s">
        <v>8192</v>
      </c>
      <c r="I212" s="34">
        <v>2910</v>
      </c>
      <c r="J212" s="34">
        <v>5</v>
      </c>
      <c r="K212" s="35">
        <v>1.7182130584192401E-3</v>
      </c>
      <c r="L212" s="36">
        <v>0.23200000000000001</v>
      </c>
      <c r="M212" s="36">
        <v>1.1599999999999999</v>
      </c>
      <c r="N212" s="36">
        <v>0</v>
      </c>
      <c r="P212" s="37">
        <v>0</v>
      </c>
      <c r="Q212" s="34">
        <v>0</v>
      </c>
      <c r="R212" s="34">
        <v>0</v>
      </c>
      <c r="S212" s="35">
        <v>0</v>
      </c>
      <c r="T212" s="34">
        <v>0</v>
      </c>
      <c r="U212" s="34">
        <v>0</v>
      </c>
      <c r="V212" s="36">
        <v>0</v>
      </c>
      <c r="W212" s="36">
        <v>0</v>
      </c>
    </row>
    <row r="213" spans="1:23" x14ac:dyDescent="0.25">
      <c r="A213" s="32">
        <v>43709</v>
      </c>
      <c r="B213" s="32">
        <v>43738</v>
      </c>
      <c r="C213" s="33" t="s">
        <v>8826</v>
      </c>
      <c r="D213" s="33" t="s">
        <v>7357</v>
      </c>
      <c r="E213" s="33" t="s">
        <v>8837</v>
      </c>
      <c r="F213" s="33" t="s">
        <v>8837</v>
      </c>
      <c r="G213" s="33" t="s">
        <v>484</v>
      </c>
      <c r="H213" s="33" t="s">
        <v>7977</v>
      </c>
      <c r="I213" s="34">
        <v>1147</v>
      </c>
      <c r="J213" s="34">
        <v>2</v>
      </c>
      <c r="K213" s="35">
        <v>1.7436791630340001E-3</v>
      </c>
      <c r="L213" s="36">
        <v>0.14000000000000001</v>
      </c>
      <c r="M213" s="36">
        <v>0.28000000000000003</v>
      </c>
      <c r="N213" s="36">
        <v>0</v>
      </c>
      <c r="P213" s="37">
        <v>0</v>
      </c>
      <c r="Q213" s="34">
        <v>0</v>
      </c>
      <c r="R213" s="34">
        <v>0</v>
      </c>
      <c r="S213" s="35">
        <v>0</v>
      </c>
      <c r="T213" s="34">
        <v>0</v>
      </c>
      <c r="U213" s="34">
        <v>0</v>
      </c>
      <c r="V213" s="36">
        <v>0</v>
      </c>
      <c r="W213" s="36">
        <v>0</v>
      </c>
    </row>
    <row r="214" spans="1:23" x14ac:dyDescent="0.25">
      <c r="A214" s="32">
        <v>43709</v>
      </c>
      <c r="B214" s="32">
        <v>43738</v>
      </c>
      <c r="C214" s="33" t="s">
        <v>8826</v>
      </c>
      <c r="D214" s="33" t="s">
        <v>7357</v>
      </c>
      <c r="E214" s="33" t="s">
        <v>8842</v>
      </c>
      <c r="F214" s="33" t="s">
        <v>8842</v>
      </c>
      <c r="G214" s="33" t="s">
        <v>1076</v>
      </c>
      <c r="H214" s="33" t="s">
        <v>7517</v>
      </c>
      <c r="I214" s="34">
        <v>73</v>
      </c>
      <c r="J214" s="34">
        <v>0</v>
      </c>
      <c r="K214" s="35">
        <v>0</v>
      </c>
      <c r="M214" s="36">
        <v>0</v>
      </c>
      <c r="N214" s="36">
        <v>0</v>
      </c>
      <c r="Q214" s="34">
        <v>0</v>
      </c>
      <c r="R214" s="34">
        <v>0</v>
      </c>
      <c r="T214" s="34">
        <v>0</v>
      </c>
      <c r="U214" s="34">
        <v>0</v>
      </c>
      <c r="V214" s="36">
        <v>0</v>
      </c>
      <c r="W214" s="36">
        <v>0</v>
      </c>
    </row>
    <row r="215" spans="1:23" x14ac:dyDescent="0.25">
      <c r="A215" s="32">
        <v>43709</v>
      </c>
      <c r="B215" s="32">
        <v>43738</v>
      </c>
      <c r="C215" s="33" t="s">
        <v>8826</v>
      </c>
      <c r="D215" s="33" t="s">
        <v>7357</v>
      </c>
      <c r="E215" s="33" t="s">
        <v>8842</v>
      </c>
      <c r="F215" s="33" t="s">
        <v>8842</v>
      </c>
      <c r="G215" s="33" t="s">
        <v>1084</v>
      </c>
      <c r="H215" s="33" t="s">
        <v>7737</v>
      </c>
      <c r="I215" s="34">
        <v>1380</v>
      </c>
      <c r="J215" s="34">
        <v>5</v>
      </c>
      <c r="K215" s="35">
        <v>3.6231884057971002E-3</v>
      </c>
      <c r="L215" s="36">
        <v>0.30399999999999999</v>
      </c>
      <c r="M215" s="36">
        <v>1.52</v>
      </c>
      <c r="N215" s="36">
        <v>0</v>
      </c>
      <c r="P215" s="37">
        <v>0</v>
      </c>
      <c r="Q215" s="34">
        <v>0</v>
      </c>
      <c r="R215" s="34">
        <v>0</v>
      </c>
      <c r="S215" s="35">
        <v>0</v>
      </c>
      <c r="T215" s="34">
        <v>0</v>
      </c>
      <c r="U215" s="34">
        <v>0</v>
      </c>
      <c r="V215" s="36">
        <v>0</v>
      </c>
      <c r="W215" s="36">
        <v>0</v>
      </c>
    </row>
    <row r="216" spans="1:23" x14ac:dyDescent="0.25">
      <c r="A216" s="32">
        <v>43709</v>
      </c>
      <c r="B216" s="32">
        <v>43738</v>
      </c>
      <c r="C216" s="33" t="s">
        <v>8826</v>
      </c>
      <c r="D216" s="33" t="s">
        <v>7357</v>
      </c>
      <c r="E216" s="33" t="s">
        <v>8842</v>
      </c>
      <c r="F216" s="33" t="s">
        <v>8842</v>
      </c>
      <c r="G216" s="33" t="s">
        <v>1092</v>
      </c>
      <c r="H216" s="33" t="s">
        <v>8208</v>
      </c>
      <c r="I216" s="34">
        <v>760</v>
      </c>
      <c r="J216" s="34">
        <v>1</v>
      </c>
      <c r="K216" s="35">
        <v>1.3157894736842101E-3</v>
      </c>
      <c r="L216" s="36">
        <v>0.26</v>
      </c>
      <c r="M216" s="36">
        <v>0.26</v>
      </c>
      <c r="N216" s="36">
        <v>0</v>
      </c>
      <c r="P216" s="37">
        <v>0</v>
      </c>
      <c r="Q216" s="34">
        <v>0</v>
      </c>
      <c r="R216" s="34">
        <v>0</v>
      </c>
      <c r="S216" s="35">
        <v>0</v>
      </c>
      <c r="T216" s="34">
        <v>0</v>
      </c>
      <c r="U216" s="34">
        <v>0</v>
      </c>
      <c r="V216" s="36">
        <v>0</v>
      </c>
      <c r="W216" s="36">
        <v>0</v>
      </c>
    </row>
    <row r="217" spans="1:23" x14ac:dyDescent="0.25">
      <c r="A217" s="32">
        <v>43709</v>
      </c>
      <c r="B217" s="32">
        <v>43738</v>
      </c>
      <c r="C217" s="33" t="s">
        <v>8826</v>
      </c>
      <c r="D217" s="33" t="s">
        <v>7357</v>
      </c>
      <c r="E217" s="33" t="s">
        <v>8842</v>
      </c>
      <c r="F217" s="33" t="s">
        <v>8842</v>
      </c>
      <c r="G217" s="33" t="s">
        <v>1070</v>
      </c>
      <c r="H217" s="33" t="s">
        <v>8093</v>
      </c>
      <c r="I217" s="34">
        <v>92</v>
      </c>
      <c r="J217" s="34">
        <v>0</v>
      </c>
      <c r="K217" s="35">
        <v>0</v>
      </c>
      <c r="M217" s="36">
        <v>0</v>
      </c>
      <c r="N217" s="36">
        <v>0</v>
      </c>
      <c r="Q217" s="34">
        <v>0</v>
      </c>
      <c r="R217" s="34">
        <v>0</v>
      </c>
      <c r="T217" s="34">
        <v>0</v>
      </c>
      <c r="U217" s="34">
        <v>0</v>
      </c>
      <c r="V217" s="36">
        <v>0</v>
      </c>
      <c r="W217" s="36">
        <v>0</v>
      </c>
    </row>
    <row r="218" spans="1:23" x14ac:dyDescent="0.25">
      <c r="A218" s="32">
        <v>43709</v>
      </c>
      <c r="B218" s="32">
        <v>43738</v>
      </c>
      <c r="C218" s="33" t="s">
        <v>8826</v>
      </c>
      <c r="D218" s="33" t="s">
        <v>7357</v>
      </c>
      <c r="E218" s="33" t="s">
        <v>8842</v>
      </c>
      <c r="F218" s="33" t="s">
        <v>8842</v>
      </c>
      <c r="G218" s="33" t="s">
        <v>1078</v>
      </c>
      <c r="H218" s="33" t="s">
        <v>8181</v>
      </c>
      <c r="I218" s="34">
        <v>805</v>
      </c>
      <c r="J218" s="34">
        <v>0</v>
      </c>
      <c r="K218" s="35">
        <v>0</v>
      </c>
      <c r="M218" s="36">
        <v>0</v>
      </c>
      <c r="N218" s="36">
        <v>0</v>
      </c>
      <c r="Q218" s="34">
        <v>0</v>
      </c>
      <c r="R218" s="34">
        <v>0</v>
      </c>
      <c r="T218" s="34">
        <v>0</v>
      </c>
      <c r="U218" s="34">
        <v>0</v>
      </c>
      <c r="V218" s="36">
        <v>0</v>
      </c>
      <c r="W218" s="36">
        <v>0</v>
      </c>
    </row>
    <row r="219" spans="1:23" x14ac:dyDescent="0.25">
      <c r="A219" s="32">
        <v>43709</v>
      </c>
      <c r="B219" s="32">
        <v>43738</v>
      </c>
      <c r="C219" s="33" t="s">
        <v>8826</v>
      </c>
      <c r="D219" s="33" t="s">
        <v>7357</v>
      </c>
      <c r="E219" s="33" t="s">
        <v>8842</v>
      </c>
      <c r="F219" s="33" t="s">
        <v>8842</v>
      </c>
      <c r="G219" s="33" t="s">
        <v>1086</v>
      </c>
      <c r="H219" s="33" t="s">
        <v>8139</v>
      </c>
      <c r="I219" s="34">
        <v>163</v>
      </c>
      <c r="J219" s="34">
        <v>1</v>
      </c>
      <c r="K219" s="35">
        <v>6.13496932515337E-3</v>
      </c>
      <c r="L219" s="36">
        <v>0.23</v>
      </c>
      <c r="M219" s="36">
        <v>0.23</v>
      </c>
      <c r="N219" s="36">
        <v>0</v>
      </c>
      <c r="P219" s="37">
        <v>0</v>
      </c>
      <c r="Q219" s="34">
        <v>0</v>
      </c>
      <c r="R219" s="34">
        <v>0</v>
      </c>
      <c r="S219" s="35">
        <v>0</v>
      </c>
      <c r="T219" s="34">
        <v>0</v>
      </c>
      <c r="U219" s="34">
        <v>0</v>
      </c>
      <c r="V219" s="36">
        <v>0</v>
      </c>
      <c r="W219" s="36">
        <v>0</v>
      </c>
    </row>
    <row r="220" spans="1:23" x14ac:dyDescent="0.25">
      <c r="A220" s="32">
        <v>43709</v>
      </c>
      <c r="B220" s="32">
        <v>43738</v>
      </c>
      <c r="C220" s="33" t="s">
        <v>8826</v>
      </c>
      <c r="D220" s="33" t="s">
        <v>7357</v>
      </c>
      <c r="E220" s="33" t="s">
        <v>8842</v>
      </c>
      <c r="F220" s="33" t="s">
        <v>8842</v>
      </c>
      <c r="G220" s="33" t="s">
        <v>1072</v>
      </c>
      <c r="H220" s="33" t="s">
        <v>7673</v>
      </c>
      <c r="I220" s="34">
        <v>76</v>
      </c>
      <c r="J220" s="34">
        <v>0</v>
      </c>
      <c r="K220" s="35">
        <v>0</v>
      </c>
      <c r="M220" s="36">
        <v>0</v>
      </c>
      <c r="N220" s="36">
        <v>0</v>
      </c>
      <c r="Q220" s="34">
        <v>0</v>
      </c>
      <c r="R220" s="34">
        <v>0</v>
      </c>
      <c r="T220" s="34">
        <v>0</v>
      </c>
      <c r="U220" s="34">
        <v>0</v>
      </c>
      <c r="V220" s="36">
        <v>0</v>
      </c>
      <c r="W220" s="36">
        <v>0</v>
      </c>
    </row>
    <row r="221" spans="1:23" x14ac:dyDescent="0.25">
      <c r="A221" s="32">
        <v>43709</v>
      </c>
      <c r="B221" s="32">
        <v>43738</v>
      </c>
      <c r="C221" s="33" t="s">
        <v>8826</v>
      </c>
      <c r="D221" s="33" t="s">
        <v>7357</v>
      </c>
      <c r="E221" s="33" t="s">
        <v>8842</v>
      </c>
      <c r="F221" s="33" t="s">
        <v>8842</v>
      </c>
      <c r="G221" s="33" t="s">
        <v>1080</v>
      </c>
      <c r="H221" s="33" t="s">
        <v>7798</v>
      </c>
      <c r="I221" s="34">
        <v>132</v>
      </c>
      <c r="J221" s="34">
        <v>1</v>
      </c>
      <c r="K221" s="35">
        <v>7.5757575757575803E-3</v>
      </c>
      <c r="L221" s="36">
        <v>0.23</v>
      </c>
      <c r="M221" s="36">
        <v>0.23</v>
      </c>
      <c r="N221" s="36">
        <v>0</v>
      </c>
      <c r="P221" s="37">
        <v>0</v>
      </c>
      <c r="Q221" s="34">
        <v>0</v>
      </c>
      <c r="R221" s="34">
        <v>0</v>
      </c>
      <c r="S221" s="35">
        <v>0</v>
      </c>
      <c r="T221" s="34">
        <v>0</v>
      </c>
      <c r="U221" s="34">
        <v>0</v>
      </c>
      <c r="V221" s="36">
        <v>0</v>
      </c>
      <c r="W221" s="36">
        <v>0</v>
      </c>
    </row>
    <row r="222" spans="1:23" x14ac:dyDescent="0.25">
      <c r="A222" s="32">
        <v>43709</v>
      </c>
      <c r="B222" s="32">
        <v>43738</v>
      </c>
      <c r="C222" s="33" t="s">
        <v>8826</v>
      </c>
      <c r="D222" s="33" t="s">
        <v>7357</v>
      </c>
      <c r="E222" s="33" t="s">
        <v>8842</v>
      </c>
      <c r="F222" s="33" t="s">
        <v>8842</v>
      </c>
      <c r="G222" s="33" t="s">
        <v>1088</v>
      </c>
      <c r="H222" s="33" t="s">
        <v>8149</v>
      </c>
      <c r="I222" s="34">
        <v>351</v>
      </c>
      <c r="J222" s="34">
        <v>1</v>
      </c>
      <c r="K222" s="35">
        <v>2.84900284900285E-3</v>
      </c>
      <c r="L222" s="36">
        <v>0.4</v>
      </c>
      <c r="M222" s="36">
        <v>0.4</v>
      </c>
      <c r="N222" s="36">
        <v>0</v>
      </c>
      <c r="P222" s="37">
        <v>0</v>
      </c>
      <c r="Q222" s="34">
        <v>0</v>
      </c>
      <c r="R222" s="34">
        <v>0</v>
      </c>
      <c r="S222" s="35">
        <v>0</v>
      </c>
      <c r="T222" s="34">
        <v>0</v>
      </c>
      <c r="U222" s="34">
        <v>0</v>
      </c>
      <c r="V222" s="36">
        <v>0</v>
      </c>
      <c r="W222" s="36">
        <v>0</v>
      </c>
    </row>
    <row r="223" spans="1:23" x14ac:dyDescent="0.25">
      <c r="A223" s="32">
        <v>43709</v>
      </c>
      <c r="B223" s="32">
        <v>43738</v>
      </c>
      <c r="C223" s="33" t="s">
        <v>8826</v>
      </c>
      <c r="D223" s="33" t="s">
        <v>7357</v>
      </c>
      <c r="E223" s="33" t="s">
        <v>8842</v>
      </c>
      <c r="F223" s="33" t="s">
        <v>8842</v>
      </c>
      <c r="G223" s="33" t="s">
        <v>1074</v>
      </c>
      <c r="H223" s="33" t="s">
        <v>8020</v>
      </c>
      <c r="I223" s="34">
        <v>190</v>
      </c>
      <c r="J223" s="34">
        <v>0</v>
      </c>
      <c r="K223" s="35">
        <v>0</v>
      </c>
      <c r="M223" s="36">
        <v>0</v>
      </c>
      <c r="N223" s="36">
        <v>0</v>
      </c>
      <c r="Q223" s="34">
        <v>0</v>
      </c>
      <c r="R223" s="34">
        <v>0</v>
      </c>
      <c r="T223" s="34">
        <v>0</v>
      </c>
      <c r="U223" s="34">
        <v>0</v>
      </c>
      <c r="V223" s="36">
        <v>0</v>
      </c>
      <c r="W223" s="36">
        <v>0</v>
      </c>
    </row>
    <row r="224" spans="1:23" x14ac:dyDescent="0.25">
      <c r="A224" s="32">
        <v>43709</v>
      </c>
      <c r="B224" s="32">
        <v>43738</v>
      </c>
      <c r="C224" s="33" t="s">
        <v>8826</v>
      </c>
      <c r="D224" s="33" t="s">
        <v>7357</v>
      </c>
      <c r="E224" s="33" t="s">
        <v>8842</v>
      </c>
      <c r="F224" s="33" t="s">
        <v>8842</v>
      </c>
      <c r="G224" s="33" t="s">
        <v>1082</v>
      </c>
      <c r="H224" s="33" t="s">
        <v>7821</v>
      </c>
      <c r="I224" s="34">
        <v>220</v>
      </c>
      <c r="J224" s="34">
        <v>0</v>
      </c>
      <c r="K224" s="35">
        <v>0</v>
      </c>
      <c r="M224" s="36">
        <v>0</v>
      </c>
      <c r="N224" s="36">
        <v>0</v>
      </c>
      <c r="Q224" s="34">
        <v>0</v>
      </c>
      <c r="R224" s="34">
        <v>0</v>
      </c>
      <c r="T224" s="34">
        <v>0</v>
      </c>
      <c r="U224" s="34">
        <v>0</v>
      </c>
      <c r="V224" s="36">
        <v>0</v>
      </c>
      <c r="W224" s="36">
        <v>0</v>
      </c>
    </row>
    <row r="225" spans="1:23" x14ac:dyDescent="0.25">
      <c r="A225" s="32">
        <v>43709</v>
      </c>
      <c r="B225" s="32">
        <v>43738</v>
      </c>
      <c r="C225" s="33" t="s">
        <v>8826</v>
      </c>
      <c r="D225" s="33" t="s">
        <v>7357</v>
      </c>
      <c r="E225" s="33" t="s">
        <v>8842</v>
      </c>
      <c r="F225" s="33" t="s">
        <v>8842</v>
      </c>
      <c r="G225" s="33" t="s">
        <v>1090</v>
      </c>
      <c r="H225" s="33" t="s">
        <v>7872</v>
      </c>
      <c r="I225" s="34">
        <v>2210</v>
      </c>
      <c r="J225" s="34">
        <v>5</v>
      </c>
      <c r="K225" s="35">
        <v>2.26244343891403E-3</v>
      </c>
      <c r="L225" s="36">
        <v>0.252</v>
      </c>
      <c r="M225" s="36">
        <v>1.26</v>
      </c>
      <c r="N225" s="36">
        <v>34.18</v>
      </c>
      <c r="O225" s="35">
        <v>3.6863662960795802E-2</v>
      </c>
      <c r="P225" s="37">
        <v>27.126984126984102</v>
      </c>
      <c r="Q225" s="34">
        <v>2</v>
      </c>
      <c r="R225" s="34">
        <v>2</v>
      </c>
      <c r="S225" s="35">
        <v>0.4</v>
      </c>
      <c r="T225" s="34">
        <v>0</v>
      </c>
      <c r="U225" s="34">
        <v>2</v>
      </c>
      <c r="V225" s="36">
        <v>0</v>
      </c>
      <c r="W225" s="36">
        <v>34.18</v>
      </c>
    </row>
    <row r="226" spans="1:23" x14ac:dyDescent="0.25">
      <c r="A226" s="32">
        <v>43709</v>
      </c>
      <c r="B226" s="32">
        <v>43738</v>
      </c>
      <c r="C226" s="33" t="s">
        <v>8826</v>
      </c>
      <c r="D226" s="33" t="s">
        <v>7357</v>
      </c>
      <c r="E226" s="33" t="s">
        <v>8843</v>
      </c>
      <c r="F226" s="33" t="s">
        <v>8843</v>
      </c>
      <c r="G226" s="33" t="s">
        <v>1100</v>
      </c>
      <c r="H226" s="33" t="s">
        <v>7667</v>
      </c>
      <c r="I226" s="34">
        <v>261</v>
      </c>
      <c r="J226" s="34">
        <v>1</v>
      </c>
      <c r="K226" s="35">
        <v>3.83141762452107E-3</v>
      </c>
      <c r="L226" s="36">
        <v>0.38</v>
      </c>
      <c r="M226" s="36">
        <v>0.38</v>
      </c>
      <c r="N226" s="36">
        <v>0</v>
      </c>
      <c r="P226" s="37">
        <v>0</v>
      </c>
      <c r="Q226" s="34">
        <v>0</v>
      </c>
      <c r="R226" s="34">
        <v>0</v>
      </c>
      <c r="S226" s="35">
        <v>0</v>
      </c>
      <c r="T226" s="34">
        <v>0</v>
      </c>
      <c r="U226" s="34">
        <v>0</v>
      </c>
      <c r="V226" s="36">
        <v>0</v>
      </c>
      <c r="W226" s="36">
        <v>0</v>
      </c>
    </row>
    <row r="227" spans="1:23" x14ac:dyDescent="0.25">
      <c r="A227" s="32">
        <v>43709</v>
      </c>
      <c r="B227" s="32">
        <v>43738</v>
      </c>
      <c r="C227" s="33" t="s">
        <v>8826</v>
      </c>
      <c r="D227" s="33" t="s">
        <v>7357</v>
      </c>
      <c r="E227" s="33" t="s">
        <v>8843</v>
      </c>
      <c r="F227" s="33" t="s">
        <v>8843</v>
      </c>
      <c r="G227" s="33" t="s">
        <v>1108</v>
      </c>
      <c r="H227" s="33" t="s">
        <v>7682</v>
      </c>
      <c r="I227" s="34">
        <v>676</v>
      </c>
      <c r="J227" s="34">
        <v>1</v>
      </c>
      <c r="K227" s="35">
        <v>1.4792899408283999E-3</v>
      </c>
      <c r="L227" s="36">
        <v>0.23</v>
      </c>
      <c r="M227" s="36">
        <v>0.23</v>
      </c>
      <c r="N227" s="36">
        <v>0</v>
      </c>
      <c r="P227" s="37">
        <v>0</v>
      </c>
      <c r="Q227" s="34">
        <v>0</v>
      </c>
      <c r="R227" s="34">
        <v>0</v>
      </c>
      <c r="S227" s="35">
        <v>0</v>
      </c>
      <c r="T227" s="34">
        <v>0</v>
      </c>
      <c r="U227" s="34">
        <v>0</v>
      </c>
      <c r="V227" s="36">
        <v>0</v>
      </c>
      <c r="W227" s="36">
        <v>0</v>
      </c>
    </row>
    <row r="228" spans="1:23" x14ac:dyDescent="0.25">
      <c r="A228" s="32">
        <v>43709</v>
      </c>
      <c r="B228" s="32">
        <v>43738</v>
      </c>
      <c r="C228" s="33" t="s">
        <v>8826</v>
      </c>
      <c r="D228" s="33" t="s">
        <v>7357</v>
      </c>
      <c r="E228" s="33" t="s">
        <v>8843</v>
      </c>
      <c r="F228" s="33" t="s">
        <v>8843</v>
      </c>
      <c r="G228" s="33" t="s">
        <v>1116</v>
      </c>
      <c r="H228" s="33" t="s">
        <v>8146</v>
      </c>
      <c r="I228" s="34">
        <v>3140</v>
      </c>
      <c r="J228" s="34">
        <v>5</v>
      </c>
      <c r="K228" s="35">
        <v>1.5923566878980899E-3</v>
      </c>
      <c r="L228" s="36">
        <v>0.23599999999999999</v>
      </c>
      <c r="M228" s="36">
        <v>1.18</v>
      </c>
      <c r="N228" s="36">
        <v>0</v>
      </c>
      <c r="P228" s="37">
        <v>0</v>
      </c>
      <c r="Q228" s="34">
        <v>0</v>
      </c>
      <c r="R228" s="34">
        <v>0</v>
      </c>
      <c r="S228" s="35">
        <v>0</v>
      </c>
      <c r="T228" s="34">
        <v>0</v>
      </c>
      <c r="U228" s="34">
        <v>0</v>
      </c>
      <c r="V228" s="36">
        <v>0</v>
      </c>
      <c r="W228" s="36">
        <v>0</v>
      </c>
    </row>
    <row r="229" spans="1:23" x14ac:dyDescent="0.25">
      <c r="A229" s="32">
        <v>43709</v>
      </c>
      <c r="B229" s="32">
        <v>43738</v>
      </c>
      <c r="C229" s="33" t="s">
        <v>8826</v>
      </c>
      <c r="D229" s="33" t="s">
        <v>7357</v>
      </c>
      <c r="E229" s="33" t="s">
        <v>8843</v>
      </c>
      <c r="F229" s="33" t="s">
        <v>8843</v>
      </c>
      <c r="G229" s="33" t="s">
        <v>1094</v>
      </c>
      <c r="H229" s="33" t="s">
        <v>7880</v>
      </c>
      <c r="I229" s="34">
        <v>307</v>
      </c>
      <c r="J229" s="34">
        <v>0</v>
      </c>
      <c r="K229" s="35">
        <v>0</v>
      </c>
      <c r="M229" s="36">
        <v>0</v>
      </c>
      <c r="N229" s="36">
        <v>0</v>
      </c>
      <c r="Q229" s="34">
        <v>0</v>
      </c>
      <c r="R229" s="34">
        <v>0</v>
      </c>
      <c r="T229" s="34">
        <v>0</v>
      </c>
      <c r="U229" s="34">
        <v>0</v>
      </c>
      <c r="V229" s="36">
        <v>0</v>
      </c>
      <c r="W229" s="36">
        <v>0</v>
      </c>
    </row>
    <row r="230" spans="1:23" x14ac:dyDescent="0.25">
      <c r="A230" s="32">
        <v>43709</v>
      </c>
      <c r="B230" s="32">
        <v>43738</v>
      </c>
      <c r="C230" s="33" t="s">
        <v>8826</v>
      </c>
      <c r="D230" s="33" t="s">
        <v>7357</v>
      </c>
      <c r="E230" s="33" t="s">
        <v>8843</v>
      </c>
      <c r="F230" s="33" t="s">
        <v>8843</v>
      </c>
      <c r="G230" s="33" t="s">
        <v>1102</v>
      </c>
      <c r="H230" s="33" t="s">
        <v>7725</v>
      </c>
      <c r="I230" s="34">
        <v>186</v>
      </c>
      <c r="J230" s="34">
        <v>0</v>
      </c>
      <c r="K230" s="35">
        <v>0</v>
      </c>
      <c r="M230" s="36">
        <v>0</v>
      </c>
      <c r="N230" s="36">
        <v>0</v>
      </c>
      <c r="Q230" s="34">
        <v>0</v>
      </c>
      <c r="R230" s="34">
        <v>0</v>
      </c>
      <c r="T230" s="34">
        <v>0</v>
      </c>
      <c r="U230" s="34">
        <v>0</v>
      </c>
      <c r="V230" s="36">
        <v>0</v>
      </c>
      <c r="W230" s="36">
        <v>0</v>
      </c>
    </row>
    <row r="231" spans="1:23" x14ac:dyDescent="0.25">
      <c r="A231" s="32">
        <v>43709</v>
      </c>
      <c r="B231" s="32">
        <v>43738</v>
      </c>
      <c r="C231" s="33" t="s">
        <v>8826</v>
      </c>
      <c r="D231" s="33" t="s">
        <v>7357</v>
      </c>
      <c r="E231" s="33" t="s">
        <v>8843</v>
      </c>
      <c r="F231" s="33" t="s">
        <v>8843</v>
      </c>
      <c r="G231" s="33" t="s">
        <v>1110</v>
      </c>
      <c r="H231" s="33" t="s">
        <v>8187</v>
      </c>
      <c r="I231" s="34">
        <v>2097</v>
      </c>
      <c r="J231" s="34">
        <v>2</v>
      </c>
      <c r="K231" s="35">
        <v>9.5374344301382902E-4</v>
      </c>
      <c r="L231" s="36">
        <v>0.36499999999999999</v>
      </c>
      <c r="M231" s="36">
        <v>0.73</v>
      </c>
      <c r="N231" s="36">
        <v>0</v>
      </c>
      <c r="P231" s="37">
        <v>0</v>
      </c>
      <c r="Q231" s="34">
        <v>0</v>
      </c>
      <c r="R231" s="34">
        <v>0</v>
      </c>
      <c r="S231" s="35">
        <v>0</v>
      </c>
      <c r="T231" s="34">
        <v>0</v>
      </c>
      <c r="U231" s="34">
        <v>0</v>
      </c>
      <c r="V231" s="36">
        <v>0</v>
      </c>
      <c r="W231" s="36">
        <v>0</v>
      </c>
    </row>
    <row r="232" spans="1:23" x14ac:dyDescent="0.25">
      <c r="A232" s="32">
        <v>43709</v>
      </c>
      <c r="B232" s="32">
        <v>43738</v>
      </c>
      <c r="C232" s="33" t="s">
        <v>8826</v>
      </c>
      <c r="D232" s="33" t="s">
        <v>7357</v>
      </c>
      <c r="E232" s="33" t="s">
        <v>8843</v>
      </c>
      <c r="F232" s="33" t="s">
        <v>8843</v>
      </c>
      <c r="G232" s="33" t="s">
        <v>1096</v>
      </c>
      <c r="H232" s="33" t="s">
        <v>8200</v>
      </c>
      <c r="I232" s="34">
        <v>143</v>
      </c>
      <c r="J232" s="34">
        <v>0</v>
      </c>
      <c r="K232" s="35">
        <v>0</v>
      </c>
      <c r="M232" s="36">
        <v>0</v>
      </c>
      <c r="N232" s="36">
        <v>0</v>
      </c>
      <c r="Q232" s="34">
        <v>0</v>
      </c>
      <c r="R232" s="34">
        <v>0</v>
      </c>
      <c r="T232" s="34">
        <v>0</v>
      </c>
      <c r="U232" s="34">
        <v>0</v>
      </c>
      <c r="V232" s="36">
        <v>0</v>
      </c>
      <c r="W232" s="36">
        <v>0</v>
      </c>
    </row>
    <row r="233" spans="1:23" x14ac:dyDescent="0.25">
      <c r="A233" s="32">
        <v>43709</v>
      </c>
      <c r="B233" s="32">
        <v>43738</v>
      </c>
      <c r="C233" s="33" t="s">
        <v>8826</v>
      </c>
      <c r="D233" s="33" t="s">
        <v>7357</v>
      </c>
      <c r="E233" s="33" t="s">
        <v>8843</v>
      </c>
      <c r="F233" s="33" t="s">
        <v>8843</v>
      </c>
      <c r="G233" s="33" t="s">
        <v>1104</v>
      </c>
      <c r="H233" s="33" t="s">
        <v>7826</v>
      </c>
      <c r="I233" s="34">
        <v>161</v>
      </c>
      <c r="J233" s="34">
        <v>2</v>
      </c>
      <c r="K233" s="35">
        <v>1.2422360248447201E-2</v>
      </c>
      <c r="L233" s="36">
        <v>0.38500000000000001</v>
      </c>
      <c r="M233" s="36">
        <v>0.77</v>
      </c>
      <c r="N233" s="36">
        <v>0</v>
      </c>
      <c r="P233" s="37">
        <v>0</v>
      </c>
      <c r="Q233" s="34">
        <v>0</v>
      </c>
      <c r="R233" s="34">
        <v>0</v>
      </c>
      <c r="S233" s="35">
        <v>0</v>
      </c>
      <c r="T233" s="34">
        <v>0</v>
      </c>
      <c r="U233" s="34">
        <v>0</v>
      </c>
      <c r="V233" s="36">
        <v>0</v>
      </c>
      <c r="W233" s="36">
        <v>0</v>
      </c>
    </row>
    <row r="234" spans="1:23" x14ac:dyDescent="0.25">
      <c r="A234" s="32">
        <v>43709</v>
      </c>
      <c r="B234" s="32">
        <v>43738</v>
      </c>
      <c r="C234" s="33" t="s">
        <v>8826</v>
      </c>
      <c r="D234" s="33" t="s">
        <v>7357</v>
      </c>
      <c r="E234" s="33" t="s">
        <v>8843</v>
      </c>
      <c r="F234" s="33" t="s">
        <v>8843</v>
      </c>
      <c r="G234" s="33" t="s">
        <v>1112</v>
      </c>
      <c r="H234" s="33" t="s">
        <v>8114</v>
      </c>
      <c r="I234" s="34">
        <v>1239</v>
      </c>
      <c r="J234" s="34">
        <v>0</v>
      </c>
      <c r="K234" s="35">
        <v>0</v>
      </c>
      <c r="M234" s="36">
        <v>0</v>
      </c>
      <c r="N234" s="36">
        <v>0</v>
      </c>
      <c r="Q234" s="34">
        <v>0</v>
      </c>
      <c r="R234" s="34">
        <v>0</v>
      </c>
      <c r="T234" s="34">
        <v>0</v>
      </c>
      <c r="U234" s="34">
        <v>0</v>
      </c>
      <c r="V234" s="36">
        <v>0</v>
      </c>
      <c r="W234" s="36">
        <v>0</v>
      </c>
    </row>
    <row r="235" spans="1:23" x14ac:dyDescent="0.25">
      <c r="A235" s="32">
        <v>43709</v>
      </c>
      <c r="B235" s="32">
        <v>43738</v>
      </c>
      <c r="C235" s="33" t="s">
        <v>8826</v>
      </c>
      <c r="D235" s="33" t="s">
        <v>7357</v>
      </c>
      <c r="E235" s="33" t="s">
        <v>8843</v>
      </c>
      <c r="F235" s="33" t="s">
        <v>8843</v>
      </c>
      <c r="G235" s="33" t="s">
        <v>1098</v>
      </c>
      <c r="H235" s="33" t="s">
        <v>7676</v>
      </c>
      <c r="I235" s="34">
        <v>743</v>
      </c>
      <c r="J235" s="34">
        <v>1</v>
      </c>
      <c r="K235" s="35">
        <v>1.3458950201884301E-3</v>
      </c>
      <c r="L235" s="36">
        <v>0.4</v>
      </c>
      <c r="M235" s="36">
        <v>0.4</v>
      </c>
      <c r="N235" s="36">
        <v>0</v>
      </c>
      <c r="P235" s="37">
        <v>0</v>
      </c>
      <c r="Q235" s="34">
        <v>0</v>
      </c>
      <c r="R235" s="34">
        <v>0</v>
      </c>
      <c r="S235" s="35">
        <v>0</v>
      </c>
      <c r="T235" s="34">
        <v>0</v>
      </c>
      <c r="U235" s="34">
        <v>0</v>
      </c>
      <c r="V235" s="36">
        <v>0</v>
      </c>
      <c r="W235" s="36">
        <v>0</v>
      </c>
    </row>
    <row r="236" spans="1:23" x14ac:dyDescent="0.25">
      <c r="A236" s="32">
        <v>43709</v>
      </c>
      <c r="B236" s="32">
        <v>43738</v>
      </c>
      <c r="C236" s="33" t="s">
        <v>8826</v>
      </c>
      <c r="D236" s="33" t="s">
        <v>7357</v>
      </c>
      <c r="E236" s="33" t="s">
        <v>8843</v>
      </c>
      <c r="F236" s="33" t="s">
        <v>8843</v>
      </c>
      <c r="G236" s="33" t="s">
        <v>1106</v>
      </c>
      <c r="H236" s="33" t="s">
        <v>8034</v>
      </c>
      <c r="I236" s="34">
        <v>181</v>
      </c>
      <c r="J236" s="34">
        <v>2</v>
      </c>
      <c r="K236" s="35">
        <v>1.1049723756906099E-2</v>
      </c>
      <c r="L236" s="36">
        <v>0.125</v>
      </c>
      <c r="M236" s="36">
        <v>0.25</v>
      </c>
      <c r="N236" s="36">
        <v>0</v>
      </c>
      <c r="P236" s="37">
        <v>0</v>
      </c>
      <c r="Q236" s="34">
        <v>0</v>
      </c>
      <c r="R236" s="34">
        <v>0</v>
      </c>
      <c r="S236" s="35">
        <v>0</v>
      </c>
      <c r="T236" s="34">
        <v>0</v>
      </c>
      <c r="U236" s="34">
        <v>0</v>
      </c>
      <c r="V236" s="36">
        <v>0</v>
      </c>
      <c r="W236" s="36">
        <v>0</v>
      </c>
    </row>
    <row r="237" spans="1:23" x14ac:dyDescent="0.25">
      <c r="A237" s="32">
        <v>43709</v>
      </c>
      <c r="B237" s="32">
        <v>43738</v>
      </c>
      <c r="C237" s="33" t="s">
        <v>8826</v>
      </c>
      <c r="D237" s="33" t="s">
        <v>7357</v>
      </c>
      <c r="E237" s="33" t="s">
        <v>8843</v>
      </c>
      <c r="F237" s="33" t="s">
        <v>8843</v>
      </c>
      <c r="G237" s="33" t="s">
        <v>1114</v>
      </c>
      <c r="H237" s="33" t="s">
        <v>8194</v>
      </c>
      <c r="I237" s="34">
        <v>6390</v>
      </c>
      <c r="J237" s="34">
        <v>2</v>
      </c>
      <c r="K237" s="35">
        <v>3.1298904538341199E-4</v>
      </c>
      <c r="L237" s="36">
        <v>0.31</v>
      </c>
      <c r="M237" s="36">
        <v>0.62</v>
      </c>
      <c r="N237" s="36">
        <v>0</v>
      </c>
      <c r="P237" s="37">
        <v>0</v>
      </c>
      <c r="Q237" s="34">
        <v>0</v>
      </c>
      <c r="R237" s="34">
        <v>0</v>
      </c>
      <c r="S237" s="35">
        <v>0</v>
      </c>
      <c r="T237" s="34">
        <v>0</v>
      </c>
      <c r="U237" s="34">
        <v>0</v>
      </c>
      <c r="V237" s="36">
        <v>0</v>
      </c>
      <c r="W237" s="36">
        <v>0</v>
      </c>
    </row>
    <row r="238" spans="1:23" x14ac:dyDescent="0.25">
      <c r="A238" s="32">
        <v>43709</v>
      </c>
      <c r="B238" s="32">
        <v>43738</v>
      </c>
      <c r="C238" s="33" t="s">
        <v>8826</v>
      </c>
      <c r="D238" s="33" t="s">
        <v>7357</v>
      </c>
      <c r="E238" s="33" t="s">
        <v>8844</v>
      </c>
      <c r="F238" s="33" t="s">
        <v>8844</v>
      </c>
      <c r="G238" s="33" t="s">
        <v>1196</v>
      </c>
      <c r="H238" s="33" t="s">
        <v>8198</v>
      </c>
      <c r="I238" s="34">
        <v>15755</v>
      </c>
      <c r="J238" s="34">
        <v>36</v>
      </c>
      <c r="K238" s="35">
        <v>2.2849888924151101E-3</v>
      </c>
      <c r="L238" s="36">
        <v>0.336666666666667</v>
      </c>
      <c r="M238" s="36">
        <v>12.12</v>
      </c>
      <c r="N238" s="36">
        <v>51.27</v>
      </c>
      <c r="O238" s="35">
        <v>0.23639555295494399</v>
      </c>
      <c r="P238" s="37">
        <v>4.2301980198019802</v>
      </c>
      <c r="Q238" s="34">
        <v>3</v>
      </c>
      <c r="R238" s="34">
        <v>3</v>
      </c>
      <c r="S238" s="35">
        <v>8.3333333333333301E-2</v>
      </c>
      <c r="T238" s="34">
        <v>0</v>
      </c>
      <c r="U238" s="34">
        <v>3</v>
      </c>
      <c r="V238" s="36">
        <v>0</v>
      </c>
      <c r="W238" s="36">
        <v>51.27</v>
      </c>
    </row>
    <row r="239" spans="1:23" x14ac:dyDescent="0.25">
      <c r="A239" s="32">
        <v>43709</v>
      </c>
      <c r="B239" s="32">
        <v>43738</v>
      </c>
      <c r="C239" s="33" t="s">
        <v>8826</v>
      </c>
      <c r="D239" s="33" t="s">
        <v>7357</v>
      </c>
      <c r="E239" s="33" t="s">
        <v>8844</v>
      </c>
      <c r="F239" s="33" t="s">
        <v>8844</v>
      </c>
      <c r="G239" s="33" t="s">
        <v>1190</v>
      </c>
      <c r="H239" s="33" t="s">
        <v>8213</v>
      </c>
      <c r="I239" s="34">
        <v>4568</v>
      </c>
      <c r="J239" s="34">
        <v>28</v>
      </c>
      <c r="K239" s="35">
        <v>6.1295971978984204E-3</v>
      </c>
      <c r="L239" s="36">
        <v>0.27678571428571402</v>
      </c>
      <c r="M239" s="36">
        <v>7.75</v>
      </c>
      <c r="N239" s="36">
        <v>34.18</v>
      </c>
      <c r="O239" s="35">
        <v>0.22674078408425999</v>
      </c>
      <c r="P239" s="37">
        <v>4.4103225806451603</v>
      </c>
      <c r="Q239" s="34">
        <v>2</v>
      </c>
      <c r="R239" s="34">
        <v>2</v>
      </c>
      <c r="S239" s="35">
        <v>7.1428571428571397E-2</v>
      </c>
      <c r="T239" s="34">
        <v>1</v>
      </c>
      <c r="U239" s="34">
        <v>1</v>
      </c>
      <c r="V239" s="36">
        <v>17.09</v>
      </c>
      <c r="W239" s="36">
        <v>17.09</v>
      </c>
    </row>
    <row r="240" spans="1:23" x14ac:dyDescent="0.25">
      <c r="A240" s="32">
        <v>43709</v>
      </c>
      <c r="B240" s="32">
        <v>43738</v>
      </c>
      <c r="C240" s="33" t="s">
        <v>8826</v>
      </c>
      <c r="D240" s="33" t="s">
        <v>7357</v>
      </c>
      <c r="E240" s="33" t="s">
        <v>8844</v>
      </c>
      <c r="F240" s="33" t="s">
        <v>8844</v>
      </c>
      <c r="G240" s="33" t="s">
        <v>1192</v>
      </c>
      <c r="H240" s="33" t="s">
        <v>8206</v>
      </c>
      <c r="I240" s="34">
        <v>8507</v>
      </c>
      <c r="J240" s="34">
        <v>68</v>
      </c>
      <c r="K240" s="35">
        <v>7.9934171858469499E-3</v>
      </c>
      <c r="L240" s="36">
        <v>0.29161764705882398</v>
      </c>
      <c r="M240" s="36">
        <v>19.829999999999998</v>
      </c>
      <c r="N240" s="36">
        <v>85.45</v>
      </c>
      <c r="O240" s="35">
        <v>0.23206553540081901</v>
      </c>
      <c r="P240" s="37">
        <v>4.3091275844679799</v>
      </c>
      <c r="Q240" s="34">
        <v>5</v>
      </c>
      <c r="R240" s="34">
        <v>5</v>
      </c>
      <c r="S240" s="35">
        <v>7.3529411764705899E-2</v>
      </c>
      <c r="T240" s="34">
        <v>2</v>
      </c>
      <c r="U240" s="34">
        <v>3</v>
      </c>
      <c r="V240" s="36">
        <v>34.18</v>
      </c>
      <c r="W240" s="36">
        <v>51.27</v>
      </c>
    </row>
    <row r="241" spans="1:23" x14ac:dyDescent="0.25">
      <c r="A241" s="32">
        <v>43709</v>
      </c>
      <c r="B241" s="32">
        <v>43738</v>
      </c>
      <c r="C241" s="33" t="s">
        <v>8826</v>
      </c>
      <c r="D241" s="33" t="s">
        <v>7357</v>
      </c>
      <c r="E241" s="33" t="s">
        <v>8844</v>
      </c>
      <c r="F241" s="33" t="s">
        <v>8844</v>
      </c>
      <c r="G241" s="33" t="s">
        <v>1194</v>
      </c>
      <c r="H241" s="33" t="s">
        <v>8217</v>
      </c>
      <c r="I241" s="34">
        <v>25635</v>
      </c>
      <c r="J241" s="34">
        <v>37</v>
      </c>
      <c r="K241" s="35">
        <v>1.4433391847084101E-3</v>
      </c>
      <c r="L241" s="36">
        <v>0.30648648648648702</v>
      </c>
      <c r="M241" s="36">
        <v>11.34</v>
      </c>
      <c r="N241" s="36">
        <v>0</v>
      </c>
      <c r="P241" s="37">
        <v>0</v>
      </c>
      <c r="Q241" s="34">
        <v>0</v>
      </c>
      <c r="R241" s="34">
        <v>0</v>
      </c>
      <c r="S241" s="35">
        <v>0</v>
      </c>
      <c r="T241" s="34">
        <v>0</v>
      </c>
      <c r="U241" s="34">
        <v>0</v>
      </c>
      <c r="V241" s="36">
        <v>0</v>
      </c>
      <c r="W241" s="36">
        <v>0</v>
      </c>
    </row>
    <row r="242" spans="1:23" x14ac:dyDescent="0.25">
      <c r="A242" s="32">
        <v>43709</v>
      </c>
      <c r="B242" s="32">
        <v>43738</v>
      </c>
      <c r="C242" s="33" t="s">
        <v>8826</v>
      </c>
      <c r="D242" s="33" t="s">
        <v>7357</v>
      </c>
      <c r="E242" s="33" t="s">
        <v>8845</v>
      </c>
      <c r="F242" s="33" t="s">
        <v>8845</v>
      </c>
      <c r="G242" s="33" t="s">
        <v>1124</v>
      </c>
      <c r="H242" s="33" t="s">
        <v>7899</v>
      </c>
      <c r="I242" s="34">
        <v>205</v>
      </c>
      <c r="J242" s="34">
        <v>0</v>
      </c>
      <c r="K242" s="35">
        <v>0</v>
      </c>
      <c r="M242" s="36">
        <v>0</v>
      </c>
      <c r="N242" s="36">
        <v>0</v>
      </c>
      <c r="Q242" s="34">
        <v>0</v>
      </c>
      <c r="R242" s="34">
        <v>0</v>
      </c>
      <c r="T242" s="34">
        <v>0</v>
      </c>
      <c r="U242" s="34">
        <v>0</v>
      </c>
      <c r="V242" s="36">
        <v>0</v>
      </c>
      <c r="W242" s="36">
        <v>0</v>
      </c>
    </row>
    <row r="243" spans="1:23" x14ac:dyDescent="0.25">
      <c r="A243" s="32">
        <v>43709</v>
      </c>
      <c r="B243" s="32">
        <v>43738</v>
      </c>
      <c r="C243" s="33" t="s">
        <v>8826</v>
      </c>
      <c r="D243" s="33" t="s">
        <v>7357</v>
      </c>
      <c r="E243" s="33" t="s">
        <v>8845</v>
      </c>
      <c r="F243" s="33" t="s">
        <v>8845</v>
      </c>
      <c r="G243" s="33" t="s">
        <v>1132</v>
      </c>
      <c r="H243" s="33" t="s">
        <v>7548</v>
      </c>
      <c r="I243" s="34">
        <v>347</v>
      </c>
      <c r="J243" s="34">
        <v>0</v>
      </c>
      <c r="K243" s="35">
        <v>0</v>
      </c>
      <c r="M243" s="36">
        <v>0</v>
      </c>
      <c r="N243" s="36">
        <v>0</v>
      </c>
      <c r="Q243" s="34">
        <v>0</v>
      </c>
      <c r="R243" s="34">
        <v>0</v>
      </c>
      <c r="T243" s="34">
        <v>0</v>
      </c>
      <c r="U243" s="34">
        <v>0</v>
      </c>
      <c r="V243" s="36">
        <v>0</v>
      </c>
      <c r="W243" s="36">
        <v>0</v>
      </c>
    </row>
    <row r="244" spans="1:23" x14ac:dyDescent="0.25">
      <c r="A244" s="32">
        <v>43709</v>
      </c>
      <c r="B244" s="32">
        <v>43738</v>
      </c>
      <c r="C244" s="33" t="s">
        <v>8826</v>
      </c>
      <c r="D244" s="33" t="s">
        <v>7357</v>
      </c>
      <c r="E244" s="33" t="s">
        <v>8845</v>
      </c>
      <c r="F244" s="33" t="s">
        <v>8845</v>
      </c>
      <c r="G244" s="33" t="s">
        <v>1140</v>
      </c>
      <c r="H244" s="33" t="s">
        <v>8102</v>
      </c>
      <c r="I244" s="34">
        <v>1707</v>
      </c>
      <c r="J244" s="34">
        <v>10</v>
      </c>
      <c r="K244" s="35">
        <v>5.8582308142940799E-3</v>
      </c>
      <c r="L244" s="36">
        <v>0.24399999999999999</v>
      </c>
      <c r="M244" s="36">
        <v>2.44</v>
      </c>
      <c r="N244" s="36">
        <v>17.09</v>
      </c>
      <c r="O244" s="35">
        <v>0.14277355178466899</v>
      </c>
      <c r="P244" s="37">
        <v>7.0040983606557399</v>
      </c>
      <c r="Q244" s="34">
        <v>1</v>
      </c>
      <c r="R244" s="34">
        <v>1</v>
      </c>
      <c r="S244" s="35">
        <v>0.1</v>
      </c>
      <c r="T244" s="34">
        <v>0</v>
      </c>
      <c r="U244" s="34">
        <v>1</v>
      </c>
      <c r="V244" s="36">
        <v>0</v>
      </c>
      <c r="W244" s="36">
        <v>17.09</v>
      </c>
    </row>
    <row r="245" spans="1:23" x14ac:dyDescent="0.25">
      <c r="A245" s="32">
        <v>43709</v>
      </c>
      <c r="B245" s="32">
        <v>43738</v>
      </c>
      <c r="C245" s="33" t="s">
        <v>8826</v>
      </c>
      <c r="D245" s="33" t="s">
        <v>7357</v>
      </c>
      <c r="E245" s="33" t="s">
        <v>8845</v>
      </c>
      <c r="F245" s="33" t="s">
        <v>8845</v>
      </c>
      <c r="G245" s="33" t="s">
        <v>1118</v>
      </c>
      <c r="H245" s="33" t="s">
        <v>8100</v>
      </c>
      <c r="I245" s="34">
        <v>57</v>
      </c>
      <c r="J245" s="34">
        <v>1</v>
      </c>
      <c r="K245" s="35">
        <v>1.7543859649122799E-2</v>
      </c>
      <c r="L245" s="36">
        <v>0.4</v>
      </c>
      <c r="M245" s="36">
        <v>0.4</v>
      </c>
      <c r="N245" s="36">
        <v>0</v>
      </c>
      <c r="P245" s="37">
        <v>0</v>
      </c>
      <c r="Q245" s="34">
        <v>0</v>
      </c>
      <c r="R245" s="34">
        <v>0</v>
      </c>
      <c r="S245" s="35">
        <v>0</v>
      </c>
      <c r="T245" s="34">
        <v>0</v>
      </c>
      <c r="U245" s="34">
        <v>0</v>
      </c>
      <c r="V245" s="36">
        <v>0</v>
      </c>
      <c r="W245" s="36">
        <v>0</v>
      </c>
    </row>
    <row r="246" spans="1:23" x14ac:dyDescent="0.25">
      <c r="A246" s="32">
        <v>43709</v>
      </c>
      <c r="B246" s="32">
        <v>43738</v>
      </c>
      <c r="C246" s="33" t="s">
        <v>8826</v>
      </c>
      <c r="D246" s="33" t="s">
        <v>7357</v>
      </c>
      <c r="E246" s="33" t="s">
        <v>8845</v>
      </c>
      <c r="F246" s="33" t="s">
        <v>8845</v>
      </c>
      <c r="G246" s="33" t="s">
        <v>1126</v>
      </c>
      <c r="H246" s="33" t="s">
        <v>7895</v>
      </c>
      <c r="I246" s="34">
        <v>122</v>
      </c>
      <c r="J246" s="34">
        <v>1</v>
      </c>
      <c r="K246" s="35">
        <v>8.1967213114754103E-3</v>
      </c>
      <c r="L246" s="36">
        <v>0.32</v>
      </c>
      <c r="M246" s="36">
        <v>0.32</v>
      </c>
      <c r="N246" s="36">
        <v>0</v>
      </c>
      <c r="P246" s="37">
        <v>0</v>
      </c>
      <c r="Q246" s="34">
        <v>0</v>
      </c>
      <c r="R246" s="34">
        <v>0</v>
      </c>
      <c r="S246" s="35">
        <v>0</v>
      </c>
      <c r="T246" s="34">
        <v>0</v>
      </c>
      <c r="U246" s="34">
        <v>0</v>
      </c>
      <c r="V246" s="36">
        <v>0</v>
      </c>
      <c r="W246" s="36">
        <v>0</v>
      </c>
    </row>
    <row r="247" spans="1:23" x14ac:dyDescent="0.25">
      <c r="A247" s="32">
        <v>43709</v>
      </c>
      <c r="B247" s="32">
        <v>43738</v>
      </c>
      <c r="C247" s="33" t="s">
        <v>8826</v>
      </c>
      <c r="D247" s="33" t="s">
        <v>7357</v>
      </c>
      <c r="E247" s="33" t="s">
        <v>8845</v>
      </c>
      <c r="F247" s="33" t="s">
        <v>8845</v>
      </c>
      <c r="G247" s="33" t="s">
        <v>1134</v>
      </c>
      <c r="H247" s="33" t="s">
        <v>8061</v>
      </c>
      <c r="I247" s="34">
        <v>376</v>
      </c>
      <c r="J247" s="34">
        <v>2</v>
      </c>
      <c r="K247" s="35">
        <v>5.31914893617021E-3</v>
      </c>
      <c r="L247" s="36">
        <v>0.315</v>
      </c>
      <c r="M247" s="36">
        <v>0.63</v>
      </c>
      <c r="N247" s="36">
        <v>0</v>
      </c>
      <c r="P247" s="37">
        <v>0</v>
      </c>
      <c r="Q247" s="34">
        <v>0</v>
      </c>
      <c r="R247" s="34">
        <v>0</v>
      </c>
      <c r="S247" s="35">
        <v>0</v>
      </c>
      <c r="T247" s="34">
        <v>0</v>
      </c>
      <c r="U247" s="34">
        <v>0</v>
      </c>
      <c r="V247" s="36">
        <v>0</v>
      </c>
      <c r="W247" s="36">
        <v>0</v>
      </c>
    </row>
    <row r="248" spans="1:23" x14ac:dyDescent="0.25">
      <c r="A248" s="32">
        <v>43709</v>
      </c>
      <c r="B248" s="32">
        <v>43738</v>
      </c>
      <c r="C248" s="33" t="s">
        <v>8826</v>
      </c>
      <c r="D248" s="33" t="s">
        <v>7357</v>
      </c>
      <c r="E248" s="33" t="s">
        <v>8845</v>
      </c>
      <c r="F248" s="33" t="s">
        <v>8845</v>
      </c>
      <c r="G248" s="33" t="s">
        <v>1120</v>
      </c>
      <c r="H248" s="33" t="s">
        <v>7554</v>
      </c>
      <c r="I248" s="34">
        <v>120</v>
      </c>
      <c r="J248" s="34">
        <v>1</v>
      </c>
      <c r="K248" s="35">
        <v>8.3333333333333297E-3</v>
      </c>
      <c r="L248" s="36">
        <v>0.2</v>
      </c>
      <c r="M248" s="36">
        <v>0.2</v>
      </c>
      <c r="N248" s="36">
        <v>0</v>
      </c>
      <c r="P248" s="37">
        <v>0</v>
      </c>
      <c r="Q248" s="34">
        <v>0</v>
      </c>
      <c r="R248" s="34">
        <v>0</v>
      </c>
      <c r="S248" s="35">
        <v>0</v>
      </c>
      <c r="T248" s="34">
        <v>0</v>
      </c>
      <c r="U248" s="34">
        <v>0</v>
      </c>
      <c r="V248" s="36">
        <v>0</v>
      </c>
      <c r="W248" s="36">
        <v>0</v>
      </c>
    </row>
    <row r="249" spans="1:23" x14ac:dyDescent="0.25">
      <c r="A249" s="32">
        <v>43709</v>
      </c>
      <c r="B249" s="32">
        <v>43738</v>
      </c>
      <c r="C249" s="33" t="s">
        <v>8826</v>
      </c>
      <c r="D249" s="33" t="s">
        <v>7357</v>
      </c>
      <c r="E249" s="33" t="s">
        <v>8845</v>
      </c>
      <c r="F249" s="33" t="s">
        <v>8845</v>
      </c>
      <c r="G249" s="33" t="s">
        <v>1128</v>
      </c>
      <c r="H249" s="33" t="s">
        <v>8096</v>
      </c>
      <c r="I249" s="34">
        <v>71</v>
      </c>
      <c r="J249" s="34">
        <v>0</v>
      </c>
      <c r="K249" s="35">
        <v>0</v>
      </c>
      <c r="M249" s="36">
        <v>0</v>
      </c>
      <c r="N249" s="36">
        <v>0</v>
      </c>
      <c r="Q249" s="34">
        <v>0</v>
      </c>
      <c r="R249" s="34">
        <v>0</v>
      </c>
      <c r="T249" s="34">
        <v>0</v>
      </c>
      <c r="U249" s="34">
        <v>0</v>
      </c>
      <c r="V249" s="36">
        <v>0</v>
      </c>
      <c r="W249" s="36">
        <v>0</v>
      </c>
    </row>
    <row r="250" spans="1:23" x14ac:dyDescent="0.25">
      <c r="A250" s="32">
        <v>43709</v>
      </c>
      <c r="B250" s="32">
        <v>43738</v>
      </c>
      <c r="C250" s="33" t="s">
        <v>8826</v>
      </c>
      <c r="D250" s="33" t="s">
        <v>7357</v>
      </c>
      <c r="E250" s="33" t="s">
        <v>8845</v>
      </c>
      <c r="F250" s="33" t="s">
        <v>8845</v>
      </c>
      <c r="G250" s="33" t="s">
        <v>1136</v>
      </c>
      <c r="H250" s="33" t="s">
        <v>7532</v>
      </c>
      <c r="I250" s="34">
        <v>60</v>
      </c>
      <c r="J250" s="34">
        <v>0</v>
      </c>
      <c r="K250" s="35">
        <v>0</v>
      </c>
      <c r="M250" s="36">
        <v>0</v>
      </c>
      <c r="N250" s="36">
        <v>0</v>
      </c>
      <c r="Q250" s="34">
        <v>0</v>
      </c>
      <c r="R250" s="34">
        <v>0</v>
      </c>
      <c r="T250" s="34">
        <v>0</v>
      </c>
      <c r="U250" s="34">
        <v>0</v>
      </c>
      <c r="V250" s="36">
        <v>0</v>
      </c>
      <c r="W250" s="36">
        <v>0</v>
      </c>
    </row>
    <row r="251" spans="1:23" x14ac:dyDescent="0.25">
      <c r="A251" s="32">
        <v>43709</v>
      </c>
      <c r="B251" s="32">
        <v>43738</v>
      </c>
      <c r="C251" s="33" t="s">
        <v>8826</v>
      </c>
      <c r="D251" s="33" t="s">
        <v>7357</v>
      </c>
      <c r="E251" s="33" t="s">
        <v>8845</v>
      </c>
      <c r="F251" s="33" t="s">
        <v>8845</v>
      </c>
      <c r="G251" s="33" t="s">
        <v>1122</v>
      </c>
      <c r="H251" s="33" t="s">
        <v>7892</v>
      </c>
      <c r="I251" s="34">
        <v>342</v>
      </c>
      <c r="J251" s="34">
        <v>0</v>
      </c>
      <c r="K251" s="35">
        <v>0</v>
      </c>
      <c r="M251" s="36">
        <v>0</v>
      </c>
      <c r="N251" s="36">
        <v>0</v>
      </c>
      <c r="Q251" s="34">
        <v>0</v>
      </c>
      <c r="R251" s="34">
        <v>0</v>
      </c>
      <c r="T251" s="34">
        <v>0</v>
      </c>
      <c r="U251" s="34">
        <v>0</v>
      </c>
      <c r="V251" s="36">
        <v>0</v>
      </c>
      <c r="W251" s="36">
        <v>0</v>
      </c>
    </row>
    <row r="252" spans="1:23" x14ac:dyDescent="0.25">
      <c r="A252" s="32">
        <v>43709</v>
      </c>
      <c r="B252" s="32">
        <v>43738</v>
      </c>
      <c r="C252" s="33" t="s">
        <v>8826</v>
      </c>
      <c r="D252" s="33" t="s">
        <v>7357</v>
      </c>
      <c r="E252" s="33" t="s">
        <v>8845</v>
      </c>
      <c r="F252" s="33" t="s">
        <v>8845</v>
      </c>
      <c r="G252" s="33" t="s">
        <v>1130</v>
      </c>
      <c r="H252" s="33" t="s">
        <v>8058</v>
      </c>
      <c r="I252" s="34">
        <v>481</v>
      </c>
      <c r="J252" s="34">
        <v>0</v>
      </c>
      <c r="K252" s="35">
        <v>0</v>
      </c>
      <c r="M252" s="36">
        <v>0</v>
      </c>
      <c r="N252" s="36">
        <v>0</v>
      </c>
      <c r="Q252" s="34">
        <v>0</v>
      </c>
      <c r="R252" s="34">
        <v>0</v>
      </c>
      <c r="T252" s="34">
        <v>0</v>
      </c>
      <c r="U252" s="34">
        <v>0</v>
      </c>
      <c r="V252" s="36">
        <v>0</v>
      </c>
      <c r="W252" s="36">
        <v>0</v>
      </c>
    </row>
    <row r="253" spans="1:23" x14ac:dyDescent="0.25">
      <c r="A253" s="32">
        <v>43709</v>
      </c>
      <c r="B253" s="32">
        <v>43738</v>
      </c>
      <c r="C253" s="33" t="s">
        <v>8826</v>
      </c>
      <c r="D253" s="33" t="s">
        <v>7357</v>
      </c>
      <c r="E253" s="33" t="s">
        <v>8845</v>
      </c>
      <c r="F253" s="33" t="s">
        <v>8845</v>
      </c>
      <c r="G253" s="33" t="s">
        <v>1138</v>
      </c>
      <c r="H253" s="33" t="s">
        <v>8109</v>
      </c>
      <c r="I253" s="34">
        <v>858</v>
      </c>
      <c r="J253" s="34">
        <v>2</v>
      </c>
      <c r="K253" s="35">
        <v>2.3310023310023301E-3</v>
      </c>
      <c r="L253" s="36">
        <v>0.39</v>
      </c>
      <c r="M253" s="36">
        <v>0.78</v>
      </c>
      <c r="N253" s="36">
        <v>0</v>
      </c>
      <c r="P253" s="37">
        <v>0</v>
      </c>
      <c r="Q253" s="34">
        <v>0</v>
      </c>
      <c r="R253" s="34">
        <v>0</v>
      </c>
      <c r="S253" s="35">
        <v>0</v>
      </c>
      <c r="T253" s="34">
        <v>0</v>
      </c>
      <c r="U253" s="34">
        <v>0</v>
      </c>
      <c r="V253" s="36">
        <v>0</v>
      </c>
      <c r="W253" s="36">
        <v>0</v>
      </c>
    </row>
    <row r="254" spans="1:23" x14ac:dyDescent="0.25">
      <c r="A254" s="32">
        <v>43709</v>
      </c>
      <c r="B254" s="32">
        <v>43738</v>
      </c>
      <c r="C254" s="33" t="s">
        <v>8826</v>
      </c>
      <c r="D254" s="33" t="s">
        <v>7357</v>
      </c>
      <c r="E254" s="33" t="s">
        <v>8846</v>
      </c>
      <c r="F254" s="33" t="s">
        <v>8846</v>
      </c>
      <c r="G254" s="33" t="s">
        <v>1148</v>
      </c>
      <c r="H254" s="33" t="s">
        <v>8031</v>
      </c>
      <c r="I254" s="34">
        <v>5348</v>
      </c>
      <c r="J254" s="34">
        <v>6</v>
      </c>
      <c r="K254" s="35">
        <v>1.1219147344801799E-3</v>
      </c>
      <c r="L254" s="36">
        <v>0.31333333333333302</v>
      </c>
      <c r="M254" s="36">
        <v>1.88</v>
      </c>
      <c r="N254" s="36">
        <v>0</v>
      </c>
      <c r="P254" s="37">
        <v>0</v>
      </c>
      <c r="Q254" s="34">
        <v>0</v>
      </c>
      <c r="R254" s="34">
        <v>0</v>
      </c>
      <c r="S254" s="35">
        <v>0</v>
      </c>
      <c r="T254" s="34">
        <v>0</v>
      </c>
      <c r="U254" s="34">
        <v>0</v>
      </c>
      <c r="V254" s="36">
        <v>0</v>
      </c>
      <c r="W254" s="36">
        <v>0</v>
      </c>
    </row>
    <row r="255" spans="1:23" x14ac:dyDescent="0.25">
      <c r="A255" s="32">
        <v>43709</v>
      </c>
      <c r="B255" s="32">
        <v>43738</v>
      </c>
      <c r="C255" s="33" t="s">
        <v>8826</v>
      </c>
      <c r="D255" s="33" t="s">
        <v>7357</v>
      </c>
      <c r="E255" s="33" t="s">
        <v>8846</v>
      </c>
      <c r="F255" s="33" t="s">
        <v>8846</v>
      </c>
      <c r="G255" s="33" t="s">
        <v>1156</v>
      </c>
      <c r="H255" s="33" t="s">
        <v>8117</v>
      </c>
      <c r="I255" s="34">
        <v>1002</v>
      </c>
      <c r="J255" s="34">
        <v>1</v>
      </c>
      <c r="K255" s="35">
        <v>9.9800399201596798E-4</v>
      </c>
      <c r="L255" s="36">
        <v>0.37</v>
      </c>
      <c r="M255" s="36">
        <v>0.37</v>
      </c>
      <c r="N255" s="36">
        <v>0</v>
      </c>
      <c r="P255" s="37">
        <v>0</v>
      </c>
      <c r="Q255" s="34">
        <v>0</v>
      </c>
      <c r="R255" s="34">
        <v>0</v>
      </c>
      <c r="S255" s="35">
        <v>0</v>
      </c>
      <c r="T255" s="34">
        <v>0</v>
      </c>
      <c r="U255" s="34">
        <v>0</v>
      </c>
      <c r="V255" s="36">
        <v>0</v>
      </c>
      <c r="W255" s="36">
        <v>0</v>
      </c>
    </row>
    <row r="256" spans="1:23" x14ac:dyDescent="0.25">
      <c r="A256" s="32">
        <v>43709</v>
      </c>
      <c r="B256" s="32">
        <v>43738</v>
      </c>
      <c r="C256" s="33" t="s">
        <v>8826</v>
      </c>
      <c r="D256" s="33" t="s">
        <v>7357</v>
      </c>
      <c r="E256" s="33" t="s">
        <v>8846</v>
      </c>
      <c r="F256" s="33" t="s">
        <v>8846</v>
      </c>
      <c r="G256" s="33" t="s">
        <v>1164</v>
      </c>
      <c r="H256" s="33" t="s">
        <v>8069</v>
      </c>
      <c r="I256" s="34">
        <v>127</v>
      </c>
      <c r="J256" s="34">
        <v>0</v>
      </c>
      <c r="K256" s="35">
        <v>0</v>
      </c>
      <c r="M256" s="36">
        <v>0</v>
      </c>
      <c r="N256" s="36">
        <v>0</v>
      </c>
      <c r="Q256" s="34">
        <v>0</v>
      </c>
      <c r="R256" s="34">
        <v>0</v>
      </c>
      <c r="T256" s="34">
        <v>0</v>
      </c>
      <c r="U256" s="34">
        <v>0</v>
      </c>
      <c r="V256" s="36">
        <v>0</v>
      </c>
      <c r="W256" s="36">
        <v>0</v>
      </c>
    </row>
    <row r="257" spans="1:23" x14ac:dyDescent="0.25">
      <c r="A257" s="32">
        <v>43709</v>
      </c>
      <c r="B257" s="32">
        <v>43738</v>
      </c>
      <c r="C257" s="33" t="s">
        <v>8826</v>
      </c>
      <c r="D257" s="33" t="s">
        <v>7357</v>
      </c>
      <c r="E257" s="33" t="s">
        <v>8846</v>
      </c>
      <c r="F257" s="33" t="s">
        <v>8846</v>
      </c>
      <c r="G257" s="33" t="s">
        <v>1142</v>
      </c>
      <c r="H257" s="33" t="s">
        <v>8026</v>
      </c>
      <c r="I257" s="34">
        <v>95</v>
      </c>
      <c r="J257" s="34">
        <v>0</v>
      </c>
      <c r="K257" s="35">
        <v>0</v>
      </c>
      <c r="M257" s="36">
        <v>0</v>
      </c>
      <c r="N257" s="36">
        <v>0</v>
      </c>
      <c r="Q257" s="34">
        <v>0</v>
      </c>
      <c r="R257" s="34">
        <v>0</v>
      </c>
      <c r="T257" s="34">
        <v>0</v>
      </c>
      <c r="U257" s="34">
        <v>0</v>
      </c>
      <c r="V257" s="36">
        <v>0</v>
      </c>
      <c r="W257" s="36">
        <v>0</v>
      </c>
    </row>
    <row r="258" spans="1:23" x14ac:dyDescent="0.25">
      <c r="A258" s="32">
        <v>43709</v>
      </c>
      <c r="B258" s="32">
        <v>43738</v>
      </c>
      <c r="C258" s="33" t="s">
        <v>8826</v>
      </c>
      <c r="D258" s="33" t="s">
        <v>7357</v>
      </c>
      <c r="E258" s="33" t="s">
        <v>8846</v>
      </c>
      <c r="F258" s="33" t="s">
        <v>8846</v>
      </c>
      <c r="G258" s="33" t="s">
        <v>1150</v>
      </c>
      <c r="H258" s="33" t="s">
        <v>8164</v>
      </c>
      <c r="I258" s="34">
        <v>499</v>
      </c>
      <c r="J258" s="34">
        <v>1</v>
      </c>
      <c r="K258" s="35">
        <v>2.0040080160320601E-3</v>
      </c>
      <c r="L258" s="36">
        <v>0.24</v>
      </c>
      <c r="M258" s="36">
        <v>0.24</v>
      </c>
      <c r="N258" s="36">
        <v>0</v>
      </c>
      <c r="P258" s="37">
        <v>0</v>
      </c>
      <c r="Q258" s="34">
        <v>0</v>
      </c>
      <c r="R258" s="34">
        <v>0</v>
      </c>
      <c r="S258" s="35">
        <v>0</v>
      </c>
      <c r="T258" s="34">
        <v>0</v>
      </c>
      <c r="U258" s="34">
        <v>0</v>
      </c>
      <c r="V258" s="36">
        <v>0</v>
      </c>
      <c r="W258" s="36">
        <v>0</v>
      </c>
    </row>
    <row r="259" spans="1:23" x14ac:dyDescent="0.25">
      <c r="A259" s="32">
        <v>43709</v>
      </c>
      <c r="B259" s="32">
        <v>43738</v>
      </c>
      <c r="C259" s="33" t="s">
        <v>8826</v>
      </c>
      <c r="D259" s="33" t="s">
        <v>7357</v>
      </c>
      <c r="E259" s="33" t="s">
        <v>8846</v>
      </c>
      <c r="F259" s="33" t="s">
        <v>8846</v>
      </c>
      <c r="G259" s="33" t="s">
        <v>1158</v>
      </c>
      <c r="H259" s="33" t="s">
        <v>7519</v>
      </c>
      <c r="I259" s="34">
        <v>4841</v>
      </c>
      <c r="J259" s="34">
        <v>25</v>
      </c>
      <c r="K259" s="35">
        <v>5.1642222681264199E-3</v>
      </c>
      <c r="L259" s="36">
        <v>0.30159999999999998</v>
      </c>
      <c r="M259" s="36">
        <v>7.54</v>
      </c>
      <c r="N259" s="36">
        <v>0</v>
      </c>
      <c r="P259" s="37">
        <v>0</v>
      </c>
      <c r="Q259" s="34">
        <v>0</v>
      </c>
      <c r="R259" s="34">
        <v>0</v>
      </c>
      <c r="S259" s="35">
        <v>0</v>
      </c>
      <c r="T259" s="34">
        <v>0</v>
      </c>
      <c r="U259" s="34">
        <v>0</v>
      </c>
      <c r="V259" s="36">
        <v>0</v>
      </c>
      <c r="W259" s="36">
        <v>0</v>
      </c>
    </row>
    <row r="260" spans="1:23" x14ac:dyDescent="0.25">
      <c r="A260" s="32">
        <v>43709</v>
      </c>
      <c r="B260" s="32">
        <v>43738</v>
      </c>
      <c r="C260" s="33" t="s">
        <v>8826</v>
      </c>
      <c r="D260" s="33" t="s">
        <v>7357</v>
      </c>
      <c r="E260" s="33" t="s">
        <v>8846</v>
      </c>
      <c r="F260" s="33" t="s">
        <v>8846</v>
      </c>
      <c r="G260" s="33" t="s">
        <v>1144</v>
      </c>
      <c r="H260" s="33" t="s">
        <v>8052</v>
      </c>
      <c r="I260" s="34">
        <v>235</v>
      </c>
      <c r="J260" s="34">
        <v>1</v>
      </c>
      <c r="K260" s="35">
        <v>4.2553191489361703E-3</v>
      </c>
      <c r="L260" s="36">
        <v>0.18</v>
      </c>
      <c r="M260" s="36">
        <v>0.18</v>
      </c>
      <c r="N260" s="36">
        <v>0</v>
      </c>
      <c r="P260" s="37">
        <v>0</v>
      </c>
      <c r="Q260" s="34">
        <v>0</v>
      </c>
      <c r="R260" s="34">
        <v>0</v>
      </c>
      <c r="S260" s="35">
        <v>0</v>
      </c>
      <c r="T260" s="34">
        <v>0</v>
      </c>
      <c r="U260" s="34">
        <v>0</v>
      </c>
      <c r="V260" s="36">
        <v>0</v>
      </c>
      <c r="W260" s="36">
        <v>0</v>
      </c>
    </row>
    <row r="261" spans="1:23" x14ac:dyDescent="0.25">
      <c r="A261" s="32">
        <v>43709</v>
      </c>
      <c r="B261" s="32">
        <v>43738</v>
      </c>
      <c r="C261" s="33" t="s">
        <v>8826</v>
      </c>
      <c r="D261" s="33" t="s">
        <v>7357</v>
      </c>
      <c r="E261" s="33" t="s">
        <v>8846</v>
      </c>
      <c r="F261" s="33" t="s">
        <v>8846</v>
      </c>
      <c r="G261" s="33" t="s">
        <v>1152</v>
      </c>
      <c r="H261" s="33" t="s">
        <v>8174</v>
      </c>
      <c r="I261" s="34">
        <v>304</v>
      </c>
      <c r="J261" s="34">
        <v>1</v>
      </c>
      <c r="K261" s="35">
        <v>3.28947368421053E-3</v>
      </c>
      <c r="L261" s="36">
        <v>0.19</v>
      </c>
      <c r="M261" s="36">
        <v>0.19</v>
      </c>
      <c r="N261" s="36">
        <v>0</v>
      </c>
      <c r="P261" s="37">
        <v>0</v>
      </c>
      <c r="Q261" s="34">
        <v>0</v>
      </c>
      <c r="R261" s="34">
        <v>0</v>
      </c>
      <c r="S261" s="35">
        <v>0</v>
      </c>
      <c r="T261" s="34">
        <v>0</v>
      </c>
      <c r="U261" s="34">
        <v>0</v>
      </c>
      <c r="V261" s="36">
        <v>0</v>
      </c>
      <c r="W261" s="36">
        <v>0</v>
      </c>
    </row>
    <row r="262" spans="1:23" x14ac:dyDescent="0.25">
      <c r="A262" s="32">
        <v>43709</v>
      </c>
      <c r="B262" s="32">
        <v>43738</v>
      </c>
      <c r="C262" s="33" t="s">
        <v>8826</v>
      </c>
      <c r="D262" s="33" t="s">
        <v>7357</v>
      </c>
      <c r="E262" s="33" t="s">
        <v>8846</v>
      </c>
      <c r="F262" s="33" t="s">
        <v>8846</v>
      </c>
      <c r="G262" s="33" t="s">
        <v>1160</v>
      </c>
      <c r="H262" s="33" t="s">
        <v>8125</v>
      </c>
      <c r="I262" s="34">
        <v>81</v>
      </c>
      <c r="J262" s="34">
        <v>1</v>
      </c>
      <c r="K262" s="35">
        <v>1.2345679012345699E-2</v>
      </c>
      <c r="L262" s="36">
        <v>0.23</v>
      </c>
      <c r="M262" s="36">
        <v>0.23</v>
      </c>
      <c r="N262" s="36">
        <v>0</v>
      </c>
      <c r="P262" s="37">
        <v>0</v>
      </c>
      <c r="Q262" s="34">
        <v>0</v>
      </c>
      <c r="R262" s="34">
        <v>0</v>
      </c>
      <c r="S262" s="35">
        <v>0</v>
      </c>
      <c r="T262" s="34">
        <v>0</v>
      </c>
      <c r="U262" s="34">
        <v>0</v>
      </c>
      <c r="V262" s="36">
        <v>0</v>
      </c>
      <c r="W262" s="36">
        <v>0</v>
      </c>
    </row>
    <row r="263" spans="1:23" x14ac:dyDescent="0.25">
      <c r="A263" s="32">
        <v>43709</v>
      </c>
      <c r="B263" s="32">
        <v>43738</v>
      </c>
      <c r="C263" s="33" t="s">
        <v>8826</v>
      </c>
      <c r="D263" s="33" t="s">
        <v>7357</v>
      </c>
      <c r="E263" s="33" t="s">
        <v>8846</v>
      </c>
      <c r="F263" s="33" t="s">
        <v>8846</v>
      </c>
      <c r="G263" s="33" t="s">
        <v>1146</v>
      </c>
      <c r="H263" s="33" t="s">
        <v>8123</v>
      </c>
      <c r="I263" s="34">
        <v>2008</v>
      </c>
      <c r="J263" s="34">
        <v>2</v>
      </c>
      <c r="K263" s="35">
        <v>9.9601593625498006E-4</v>
      </c>
      <c r="L263" s="36">
        <v>0.245</v>
      </c>
      <c r="M263" s="36">
        <v>0.49</v>
      </c>
      <c r="N263" s="36">
        <v>0</v>
      </c>
      <c r="P263" s="37">
        <v>0</v>
      </c>
      <c r="Q263" s="34">
        <v>0</v>
      </c>
      <c r="R263" s="34">
        <v>0</v>
      </c>
      <c r="S263" s="35">
        <v>0</v>
      </c>
      <c r="T263" s="34">
        <v>0</v>
      </c>
      <c r="U263" s="34">
        <v>0</v>
      </c>
      <c r="V263" s="36">
        <v>0</v>
      </c>
      <c r="W263" s="36">
        <v>0</v>
      </c>
    </row>
    <row r="264" spans="1:23" x14ac:dyDescent="0.25">
      <c r="A264" s="32">
        <v>43709</v>
      </c>
      <c r="B264" s="32">
        <v>43738</v>
      </c>
      <c r="C264" s="33" t="s">
        <v>8826</v>
      </c>
      <c r="D264" s="33" t="s">
        <v>7357</v>
      </c>
      <c r="E264" s="33" t="s">
        <v>8846</v>
      </c>
      <c r="F264" s="33" t="s">
        <v>8846</v>
      </c>
      <c r="G264" s="33" t="s">
        <v>1154</v>
      </c>
      <c r="H264" s="33" t="s">
        <v>8130</v>
      </c>
      <c r="I264" s="34">
        <v>1602</v>
      </c>
      <c r="J264" s="34">
        <v>4</v>
      </c>
      <c r="K264" s="35">
        <v>2.49687890137328E-3</v>
      </c>
      <c r="L264" s="36">
        <v>0.22</v>
      </c>
      <c r="M264" s="36">
        <v>0.88</v>
      </c>
      <c r="N264" s="36">
        <v>0</v>
      </c>
      <c r="P264" s="37">
        <v>0</v>
      </c>
      <c r="Q264" s="34">
        <v>0</v>
      </c>
      <c r="R264" s="34">
        <v>0</v>
      </c>
      <c r="S264" s="35">
        <v>0</v>
      </c>
      <c r="T264" s="34">
        <v>0</v>
      </c>
      <c r="U264" s="34">
        <v>0</v>
      </c>
      <c r="V264" s="36">
        <v>0</v>
      </c>
      <c r="W264" s="36">
        <v>0</v>
      </c>
    </row>
    <row r="265" spans="1:23" x14ac:dyDescent="0.25">
      <c r="A265" s="32">
        <v>43709</v>
      </c>
      <c r="B265" s="32">
        <v>43738</v>
      </c>
      <c r="C265" s="33" t="s">
        <v>8826</v>
      </c>
      <c r="D265" s="33" t="s">
        <v>7357</v>
      </c>
      <c r="E265" s="33" t="s">
        <v>8846</v>
      </c>
      <c r="F265" s="33" t="s">
        <v>8846</v>
      </c>
      <c r="G265" s="33" t="s">
        <v>1162</v>
      </c>
      <c r="H265" s="33" t="s">
        <v>7413</v>
      </c>
      <c r="I265" s="34">
        <v>843</v>
      </c>
      <c r="J265" s="34">
        <v>0</v>
      </c>
      <c r="K265" s="35">
        <v>0</v>
      </c>
      <c r="M265" s="36">
        <v>0</v>
      </c>
      <c r="N265" s="36">
        <v>0</v>
      </c>
      <c r="Q265" s="34">
        <v>0</v>
      </c>
      <c r="R265" s="34">
        <v>0</v>
      </c>
      <c r="T265" s="34">
        <v>0</v>
      </c>
      <c r="U265" s="34">
        <v>0</v>
      </c>
      <c r="V265" s="36">
        <v>0</v>
      </c>
      <c r="W265" s="36">
        <v>0</v>
      </c>
    </row>
    <row r="266" spans="1:23" x14ac:dyDescent="0.25">
      <c r="A266" s="32">
        <v>43709</v>
      </c>
      <c r="B266" s="32">
        <v>43738</v>
      </c>
      <c r="C266" s="33" t="s">
        <v>8826</v>
      </c>
      <c r="D266" s="33" t="s">
        <v>7357</v>
      </c>
      <c r="E266" s="33" t="s">
        <v>8847</v>
      </c>
      <c r="F266" s="33" t="s">
        <v>8847</v>
      </c>
      <c r="G266" s="33" t="s">
        <v>430</v>
      </c>
      <c r="H266" s="33" t="s">
        <v>8202</v>
      </c>
      <c r="I266" s="34">
        <v>13954</v>
      </c>
      <c r="J266" s="34">
        <v>48</v>
      </c>
      <c r="K266" s="35">
        <v>3.4398738712913901E-3</v>
      </c>
      <c r="L266" s="36">
        <v>0.261041666666667</v>
      </c>
      <c r="M266" s="36">
        <v>12.53</v>
      </c>
      <c r="N266" s="36">
        <v>21.59</v>
      </c>
      <c r="O266" s="35">
        <v>0.58036127836961604</v>
      </c>
      <c r="P266" s="37">
        <v>1.7230646448523499</v>
      </c>
      <c r="Q266" s="34">
        <v>1</v>
      </c>
      <c r="R266" s="34">
        <v>1</v>
      </c>
      <c r="S266" s="35">
        <v>2.0833333333333301E-2</v>
      </c>
      <c r="T266" s="34">
        <v>0</v>
      </c>
      <c r="U266" s="34">
        <v>1</v>
      </c>
      <c r="V266" s="36">
        <v>0</v>
      </c>
      <c r="W266" s="36">
        <v>21.59</v>
      </c>
    </row>
    <row r="267" spans="1:23" x14ac:dyDescent="0.25">
      <c r="A267" s="32">
        <v>43709</v>
      </c>
      <c r="B267" s="32">
        <v>43738</v>
      </c>
      <c r="C267" s="33" t="s">
        <v>8826</v>
      </c>
      <c r="D267" s="33" t="s">
        <v>7357</v>
      </c>
      <c r="E267" s="33" t="s">
        <v>8847</v>
      </c>
      <c r="F267" s="33" t="s">
        <v>8847</v>
      </c>
      <c r="G267" s="33" t="s">
        <v>438</v>
      </c>
      <c r="H267" s="33" t="s">
        <v>8220</v>
      </c>
      <c r="I267" s="34">
        <v>1853</v>
      </c>
      <c r="J267" s="34">
        <v>4</v>
      </c>
      <c r="K267" s="35">
        <v>2.1586616297895301E-3</v>
      </c>
      <c r="L267" s="36">
        <v>0.23749999999999999</v>
      </c>
      <c r="M267" s="36">
        <v>0.95</v>
      </c>
      <c r="N267" s="36">
        <v>0</v>
      </c>
      <c r="P267" s="37">
        <v>0</v>
      </c>
      <c r="Q267" s="34">
        <v>0</v>
      </c>
      <c r="R267" s="34">
        <v>0</v>
      </c>
      <c r="S267" s="35">
        <v>0</v>
      </c>
      <c r="T267" s="34">
        <v>0</v>
      </c>
      <c r="U267" s="34">
        <v>0</v>
      </c>
      <c r="V267" s="36">
        <v>0</v>
      </c>
      <c r="W267" s="36">
        <v>0</v>
      </c>
    </row>
    <row r="268" spans="1:23" x14ac:dyDescent="0.25">
      <c r="A268" s="32">
        <v>43709</v>
      </c>
      <c r="B268" s="32">
        <v>43738</v>
      </c>
      <c r="C268" s="33" t="s">
        <v>8826</v>
      </c>
      <c r="D268" s="33" t="s">
        <v>7357</v>
      </c>
      <c r="E268" s="33" t="s">
        <v>8847</v>
      </c>
      <c r="F268" s="33" t="s">
        <v>8847</v>
      </c>
      <c r="G268" s="33" t="s">
        <v>424</v>
      </c>
      <c r="H268" s="33" t="s">
        <v>8204</v>
      </c>
      <c r="I268" s="34">
        <v>1697</v>
      </c>
      <c r="J268" s="34">
        <v>5</v>
      </c>
      <c r="K268" s="35">
        <v>2.9463759575721902E-3</v>
      </c>
      <c r="L268" s="36">
        <v>0.33200000000000002</v>
      </c>
      <c r="M268" s="36">
        <v>1.66</v>
      </c>
      <c r="N268" s="36">
        <v>42.58</v>
      </c>
      <c r="O268" s="35">
        <v>3.8985439173320799E-2</v>
      </c>
      <c r="P268" s="37">
        <v>25.650602409638601</v>
      </c>
      <c r="Q268" s="34">
        <v>2</v>
      </c>
      <c r="R268" s="34">
        <v>2</v>
      </c>
      <c r="S268" s="35">
        <v>0.4</v>
      </c>
      <c r="T268" s="34">
        <v>0</v>
      </c>
      <c r="U268" s="34">
        <v>2</v>
      </c>
      <c r="V268" s="36">
        <v>0</v>
      </c>
      <c r="W268" s="36">
        <v>42.58</v>
      </c>
    </row>
    <row r="269" spans="1:23" x14ac:dyDescent="0.25">
      <c r="A269" s="32">
        <v>43709</v>
      </c>
      <c r="B269" s="32">
        <v>43738</v>
      </c>
      <c r="C269" s="33" t="s">
        <v>8826</v>
      </c>
      <c r="D269" s="33" t="s">
        <v>7357</v>
      </c>
      <c r="E269" s="33" t="s">
        <v>8847</v>
      </c>
      <c r="F269" s="33" t="s">
        <v>8847</v>
      </c>
      <c r="G269" s="33" t="s">
        <v>432</v>
      </c>
      <c r="H269" s="33" t="s">
        <v>8487</v>
      </c>
      <c r="I269" s="34">
        <v>997</v>
      </c>
      <c r="J269" s="34">
        <v>4</v>
      </c>
      <c r="K269" s="35">
        <v>4.0120361083249697E-3</v>
      </c>
      <c r="L269" s="36">
        <v>0.27250000000000002</v>
      </c>
      <c r="M269" s="36">
        <v>1.0900000000000001</v>
      </c>
      <c r="N269" s="36">
        <v>0</v>
      </c>
      <c r="P269" s="37">
        <v>0</v>
      </c>
      <c r="Q269" s="34">
        <v>0</v>
      </c>
      <c r="R269" s="34">
        <v>0</v>
      </c>
      <c r="S269" s="35">
        <v>0</v>
      </c>
      <c r="T269" s="34">
        <v>0</v>
      </c>
      <c r="U269" s="34">
        <v>0</v>
      </c>
      <c r="V269" s="36">
        <v>0</v>
      </c>
      <c r="W269" s="36">
        <v>0</v>
      </c>
    </row>
    <row r="270" spans="1:23" x14ac:dyDescent="0.25">
      <c r="A270" s="32">
        <v>43709</v>
      </c>
      <c r="B270" s="32">
        <v>43738</v>
      </c>
      <c r="C270" s="33" t="s">
        <v>8826</v>
      </c>
      <c r="D270" s="33" t="s">
        <v>7357</v>
      </c>
      <c r="E270" s="33" t="s">
        <v>8847</v>
      </c>
      <c r="F270" s="33" t="s">
        <v>8847</v>
      </c>
      <c r="G270" s="33" t="s">
        <v>426</v>
      </c>
      <c r="H270" s="33" t="s">
        <v>8482</v>
      </c>
      <c r="I270" s="34">
        <v>26281</v>
      </c>
      <c r="J270" s="34">
        <v>96</v>
      </c>
      <c r="K270" s="35">
        <v>3.6528290399908698E-3</v>
      </c>
      <c r="L270" s="36">
        <v>0.25916666666666699</v>
      </c>
      <c r="M270" s="36">
        <v>24.88</v>
      </c>
      <c r="N270" s="36">
        <v>43.18</v>
      </c>
      <c r="O270" s="35">
        <v>0.57619268179712801</v>
      </c>
      <c r="P270" s="37">
        <v>1.73553054662379</v>
      </c>
      <c r="Q270" s="34">
        <v>2</v>
      </c>
      <c r="R270" s="34">
        <v>2</v>
      </c>
      <c r="S270" s="35">
        <v>2.0833333333333301E-2</v>
      </c>
      <c r="T270" s="34">
        <v>0</v>
      </c>
      <c r="U270" s="34">
        <v>2</v>
      </c>
      <c r="V270" s="36">
        <v>0</v>
      </c>
      <c r="W270" s="36">
        <v>43.18</v>
      </c>
    </row>
    <row r="271" spans="1:23" x14ac:dyDescent="0.25">
      <c r="A271" s="32">
        <v>43709</v>
      </c>
      <c r="B271" s="32">
        <v>43738</v>
      </c>
      <c r="C271" s="33" t="s">
        <v>8826</v>
      </c>
      <c r="D271" s="33" t="s">
        <v>7357</v>
      </c>
      <c r="E271" s="33" t="s">
        <v>8847</v>
      </c>
      <c r="F271" s="33" t="s">
        <v>8847</v>
      </c>
      <c r="G271" s="33" t="s">
        <v>434</v>
      </c>
      <c r="H271" s="33" t="s">
        <v>8484</v>
      </c>
      <c r="I271" s="34">
        <v>17677</v>
      </c>
      <c r="J271" s="34">
        <v>72</v>
      </c>
      <c r="K271" s="35">
        <v>4.0730893251117303E-3</v>
      </c>
      <c r="L271" s="36">
        <v>0.24583333333333299</v>
      </c>
      <c r="M271" s="36">
        <v>17.7</v>
      </c>
      <c r="N271" s="36">
        <v>43.18</v>
      </c>
      <c r="O271" s="35">
        <v>0.40991199629458103</v>
      </c>
      <c r="P271" s="37">
        <v>2.4395480225988702</v>
      </c>
      <c r="Q271" s="34">
        <v>2</v>
      </c>
      <c r="R271" s="34">
        <v>2</v>
      </c>
      <c r="S271" s="35">
        <v>2.7777777777777801E-2</v>
      </c>
      <c r="T271" s="34">
        <v>0</v>
      </c>
      <c r="U271" s="34">
        <v>2</v>
      </c>
      <c r="V271" s="36">
        <v>0</v>
      </c>
      <c r="W271" s="36">
        <v>43.18</v>
      </c>
    </row>
    <row r="272" spans="1:23" x14ac:dyDescent="0.25">
      <c r="A272" s="32">
        <v>43709</v>
      </c>
      <c r="B272" s="32">
        <v>43738</v>
      </c>
      <c r="C272" s="33" t="s">
        <v>8826</v>
      </c>
      <c r="D272" s="33" t="s">
        <v>7357</v>
      </c>
      <c r="E272" s="33" t="s">
        <v>8847</v>
      </c>
      <c r="F272" s="33" t="s">
        <v>8847</v>
      </c>
      <c r="G272" s="33" t="s">
        <v>428</v>
      </c>
      <c r="H272" s="33" t="s">
        <v>8304</v>
      </c>
      <c r="I272" s="34">
        <v>11054</v>
      </c>
      <c r="J272" s="34">
        <v>35</v>
      </c>
      <c r="K272" s="35">
        <v>3.16627465170979E-3</v>
      </c>
      <c r="L272" s="36">
        <v>0.26228571428571401</v>
      </c>
      <c r="M272" s="36">
        <v>9.18</v>
      </c>
      <c r="N272" s="36">
        <v>21.59</v>
      </c>
      <c r="O272" s="35">
        <v>0.42519685039370098</v>
      </c>
      <c r="P272" s="37">
        <v>2.3518518518518499</v>
      </c>
      <c r="Q272" s="34">
        <v>1</v>
      </c>
      <c r="R272" s="34">
        <v>1</v>
      </c>
      <c r="S272" s="35">
        <v>2.8571428571428598E-2</v>
      </c>
      <c r="T272" s="34">
        <v>0</v>
      </c>
      <c r="U272" s="34">
        <v>1</v>
      </c>
      <c r="V272" s="36">
        <v>0</v>
      </c>
      <c r="W272" s="36">
        <v>21.59</v>
      </c>
    </row>
    <row r="273" spans="1:23" x14ac:dyDescent="0.25">
      <c r="A273" s="32">
        <v>43709</v>
      </c>
      <c r="B273" s="32">
        <v>43738</v>
      </c>
      <c r="C273" s="33" t="s">
        <v>8826</v>
      </c>
      <c r="D273" s="33" t="s">
        <v>7357</v>
      </c>
      <c r="E273" s="33" t="s">
        <v>8847</v>
      </c>
      <c r="F273" s="33" t="s">
        <v>8847</v>
      </c>
      <c r="G273" s="33" t="s">
        <v>436</v>
      </c>
      <c r="H273" s="33" t="s">
        <v>8184</v>
      </c>
      <c r="I273" s="34">
        <v>3188</v>
      </c>
      <c r="J273" s="34">
        <v>17</v>
      </c>
      <c r="K273" s="35">
        <v>5.3324968632371397E-3</v>
      </c>
      <c r="L273" s="36">
        <v>0.27</v>
      </c>
      <c r="M273" s="36">
        <v>4.59</v>
      </c>
      <c r="N273" s="36">
        <v>0</v>
      </c>
      <c r="P273" s="37">
        <v>0</v>
      </c>
      <c r="Q273" s="34">
        <v>0</v>
      </c>
      <c r="R273" s="34">
        <v>0</v>
      </c>
      <c r="S273" s="35">
        <v>0</v>
      </c>
      <c r="T273" s="34">
        <v>0</v>
      </c>
      <c r="U273" s="34">
        <v>0</v>
      </c>
      <c r="V273" s="36">
        <v>0</v>
      </c>
      <c r="W273" s="36">
        <v>0</v>
      </c>
    </row>
    <row r="274" spans="1:23" x14ac:dyDescent="0.25">
      <c r="A274" s="32">
        <v>43709</v>
      </c>
      <c r="B274" s="32">
        <v>43738</v>
      </c>
      <c r="C274" s="33" t="s">
        <v>8826</v>
      </c>
      <c r="D274" s="33" t="s">
        <v>7357</v>
      </c>
      <c r="E274" s="33" t="s">
        <v>8848</v>
      </c>
      <c r="F274" s="33" t="s">
        <v>8848</v>
      </c>
      <c r="G274" s="33" t="s">
        <v>454</v>
      </c>
      <c r="H274" s="33" t="s">
        <v>8179</v>
      </c>
      <c r="I274" s="34">
        <v>6622</v>
      </c>
      <c r="J274" s="34">
        <v>34</v>
      </c>
      <c r="K274" s="35">
        <v>5.1344004832376902E-3</v>
      </c>
      <c r="L274" s="36">
        <v>0.3</v>
      </c>
      <c r="M274" s="36">
        <v>10.199999999999999</v>
      </c>
      <c r="N274" s="36">
        <v>20.99</v>
      </c>
      <c r="O274" s="35">
        <v>0.48594568842305902</v>
      </c>
      <c r="P274" s="37">
        <v>2.0578431372549</v>
      </c>
      <c r="Q274" s="34">
        <v>1</v>
      </c>
      <c r="R274" s="34">
        <v>1</v>
      </c>
      <c r="S274" s="35">
        <v>2.94117647058823E-2</v>
      </c>
      <c r="T274" s="34">
        <v>1</v>
      </c>
      <c r="U274" s="34">
        <v>0</v>
      </c>
      <c r="V274" s="36">
        <v>20.99</v>
      </c>
      <c r="W274" s="36">
        <v>0</v>
      </c>
    </row>
    <row r="275" spans="1:23" x14ac:dyDescent="0.25">
      <c r="A275" s="32">
        <v>43709</v>
      </c>
      <c r="B275" s="32">
        <v>43738</v>
      </c>
      <c r="C275" s="33" t="s">
        <v>8826</v>
      </c>
      <c r="D275" s="33" t="s">
        <v>7357</v>
      </c>
      <c r="E275" s="33" t="s">
        <v>8848</v>
      </c>
      <c r="F275" s="33" t="s">
        <v>8848</v>
      </c>
      <c r="G275" s="33" t="s">
        <v>462</v>
      </c>
      <c r="H275" s="33" t="s">
        <v>8447</v>
      </c>
      <c r="I275" s="34">
        <v>2052</v>
      </c>
      <c r="J275" s="34">
        <v>10</v>
      </c>
      <c r="K275" s="35">
        <v>4.8732943469785598E-3</v>
      </c>
      <c r="L275" s="36">
        <v>0.17899999999999999</v>
      </c>
      <c r="M275" s="36">
        <v>1.79</v>
      </c>
      <c r="N275" s="36">
        <v>0</v>
      </c>
      <c r="P275" s="37">
        <v>0</v>
      </c>
      <c r="Q275" s="34">
        <v>0</v>
      </c>
      <c r="R275" s="34">
        <v>0</v>
      </c>
      <c r="S275" s="35">
        <v>0</v>
      </c>
      <c r="T275" s="34">
        <v>0</v>
      </c>
      <c r="U275" s="34">
        <v>0</v>
      </c>
      <c r="V275" s="36">
        <v>0</v>
      </c>
      <c r="W275" s="36">
        <v>0</v>
      </c>
    </row>
    <row r="276" spans="1:23" x14ac:dyDescent="0.25">
      <c r="A276" s="32">
        <v>43709</v>
      </c>
      <c r="B276" s="32">
        <v>43738</v>
      </c>
      <c r="C276" s="33" t="s">
        <v>8826</v>
      </c>
      <c r="D276" s="33" t="s">
        <v>7357</v>
      </c>
      <c r="E276" s="33" t="s">
        <v>8848</v>
      </c>
      <c r="F276" s="33" t="s">
        <v>8848</v>
      </c>
      <c r="G276" s="33" t="s">
        <v>448</v>
      </c>
      <c r="H276" s="33" t="s">
        <v>8463</v>
      </c>
      <c r="I276" s="34">
        <v>970</v>
      </c>
      <c r="J276" s="34">
        <v>12</v>
      </c>
      <c r="K276" s="35">
        <v>1.2371134020618599E-2</v>
      </c>
      <c r="L276" s="36">
        <v>0.3075</v>
      </c>
      <c r="M276" s="36">
        <v>3.69</v>
      </c>
      <c r="N276" s="36">
        <v>0</v>
      </c>
      <c r="P276" s="37">
        <v>0</v>
      </c>
      <c r="Q276" s="34">
        <v>0</v>
      </c>
      <c r="R276" s="34">
        <v>0</v>
      </c>
      <c r="S276" s="35">
        <v>0</v>
      </c>
      <c r="T276" s="34">
        <v>0</v>
      </c>
      <c r="U276" s="34">
        <v>0</v>
      </c>
      <c r="V276" s="36">
        <v>0</v>
      </c>
      <c r="W276" s="36">
        <v>0</v>
      </c>
    </row>
    <row r="277" spans="1:23" x14ac:dyDescent="0.25">
      <c r="A277" s="32">
        <v>43709</v>
      </c>
      <c r="B277" s="32">
        <v>43738</v>
      </c>
      <c r="C277" s="33" t="s">
        <v>8826</v>
      </c>
      <c r="D277" s="33" t="s">
        <v>7357</v>
      </c>
      <c r="E277" s="33" t="s">
        <v>8848</v>
      </c>
      <c r="F277" s="33" t="s">
        <v>8848</v>
      </c>
      <c r="G277" s="33" t="s">
        <v>456</v>
      </c>
      <c r="H277" s="33" t="s">
        <v>8465</v>
      </c>
      <c r="I277" s="34">
        <v>16401</v>
      </c>
      <c r="J277" s="34">
        <v>41</v>
      </c>
      <c r="K277" s="35">
        <v>2.4998475702701101E-3</v>
      </c>
      <c r="L277" s="36">
        <v>0.23585365853658499</v>
      </c>
      <c r="M277" s="36">
        <v>9.67</v>
      </c>
      <c r="N277" s="36">
        <v>20.99</v>
      </c>
      <c r="O277" s="35">
        <v>0.46069556931872302</v>
      </c>
      <c r="P277" s="37">
        <v>2.1706308169596702</v>
      </c>
      <c r="Q277" s="34">
        <v>1</v>
      </c>
      <c r="R277" s="34">
        <v>1</v>
      </c>
      <c r="S277" s="35">
        <v>2.4390243902439001E-2</v>
      </c>
      <c r="T277" s="34">
        <v>1</v>
      </c>
      <c r="U277" s="34">
        <v>0</v>
      </c>
      <c r="V277" s="36">
        <v>20.99</v>
      </c>
      <c r="W277" s="36">
        <v>0</v>
      </c>
    </row>
    <row r="278" spans="1:23" x14ac:dyDescent="0.25">
      <c r="A278" s="32">
        <v>43709</v>
      </c>
      <c r="B278" s="32">
        <v>43738</v>
      </c>
      <c r="C278" s="33" t="s">
        <v>8826</v>
      </c>
      <c r="D278" s="33" t="s">
        <v>7357</v>
      </c>
      <c r="E278" s="33" t="s">
        <v>8848</v>
      </c>
      <c r="F278" s="33" t="s">
        <v>8848</v>
      </c>
      <c r="G278" s="33" t="s">
        <v>450</v>
      </c>
      <c r="H278" s="33" t="s">
        <v>8177</v>
      </c>
      <c r="I278" s="34">
        <v>2067</v>
      </c>
      <c r="J278" s="34">
        <v>14</v>
      </c>
      <c r="K278" s="35">
        <v>6.7731011127237497E-3</v>
      </c>
      <c r="L278" s="36">
        <v>0.27</v>
      </c>
      <c r="M278" s="36">
        <v>3.78</v>
      </c>
      <c r="N278" s="36">
        <v>0</v>
      </c>
      <c r="P278" s="37">
        <v>0</v>
      </c>
      <c r="Q278" s="34">
        <v>0</v>
      </c>
      <c r="R278" s="34">
        <v>0</v>
      </c>
      <c r="S278" s="35">
        <v>0</v>
      </c>
      <c r="T278" s="34">
        <v>0</v>
      </c>
      <c r="U278" s="34">
        <v>0</v>
      </c>
      <c r="V278" s="36">
        <v>0</v>
      </c>
      <c r="W278" s="36">
        <v>0</v>
      </c>
    </row>
    <row r="279" spans="1:23" x14ac:dyDescent="0.25">
      <c r="A279" s="32">
        <v>43709</v>
      </c>
      <c r="B279" s="32">
        <v>43738</v>
      </c>
      <c r="C279" s="33" t="s">
        <v>8826</v>
      </c>
      <c r="D279" s="33" t="s">
        <v>7357</v>
      </c>
      <c r="E279" s="33" t="s">
        <v>8848</v>
      </c>
      <c r="F279" s="33" t="s">
        <v>8848</v>
      </c>
      <c r="G279" s="33" t="s">
        <v>458</v>
      </c>
      <c r="H279" s="33" t="s">
        <v>8335</v>
      </c>
      <c r="I279" s="34">
        <v>695</v>
      </c>
      <c r="J279" s="34">
        <v>2</v>
      </c>
      <c r="K279" s="35">
        <v>2.8776978417266201E-3</v>
      </c>
      <c r="L279" s="36">
        <v>0.32</v>
      </c>
      <c r="M279" s="36">
        <v>0.64</v>
      </c>
      <c r="N279" s="36">
        <v>0</v>
      </c>
      <c r="P279" s="37">
        <v>0</v>
      </c>
      <c r="Q279" s="34">
        <v>0</v>
      </c>
      <c r="R279" s="34">
        <v>0</v>
      </c>
      <c r="S279" s="35">
        <v>0</v>
      </c>
      <c r="T279" s="34">
        <v>0</v>
      </c>
      <c r="U279" s="34">
        <v>0</v>
      </c>
      <c r="V279" s="36">
        <v>0</v>
      </c>
      <c r="W279" s="36">
        <v>0</v>
      </c>
    </row>
    <row r="280" spans="1:23" x14ac:dyDescent="0.25">
      <c r="A280" s="32">
        <v>43709</v>
      </c>
      <c r="B280" s="32">
        <v>43738</v>
      </c>
      <c r="C280" s="33" t="s">
        <v>8826</v>
      </c>
      <c r="D280" s="33" t="s">
        <v>7357</v>
      </c>
      <c r="E280" s="33" t="s">
        <v>8848</v>
      </c>
      <c r="F280" s="33" t="s">
        <v>8848</v>
      </c>
      <c r="G280" s="33" t="s">
        <v>452</v>
      </c>
      <c r="H280" s="33" t="s">
        <v>8238</v>
      </c>
      <c r="I280" s="34">
        <v>28021</v>
      </c>
      <c r="J280" s="34">
        <v>169</v>
      </c>
      <c r="K280" s="35">
        <v>6.0311908925448797E-3</v>
      </c>
      <c r="L280" s="36">
        <v>0.25449704142011798</v>
      </c>
      <c r="M280" s="36">
        <v>43.01</v>
      </c>
      <c r="N280" s="36">
        <v>136.93</v>
      </c>
      <c r="O280" s="35">
        <v>0.31410209596144001</v>
      </c>
      <c r="P280" s="37">
        <v>3.1836782143687499</v>
      </c>
      <c r="Q280" s="34">
        <v>7</v>
      </c>
      <c r="R280" s="34">
        <v>7</v>
      </c>
      <c r="S280" s="35">
        <v>4.1420118343195297E-2</v>
      </c>
      <c r="T280" s="34">
        <v>0</v>
      </c>
      <c r="U280" s="34">
        <v>7</v>
      </c>
      <c r="V280" s="36">
        <v>0</v>
      </c>
      <c r="W280" s="36">
        <v>136.93</v>
      </c>
    </row>
    <row r="281" spans="1:23" x14ac:dyDescent="0.25">
      <c r="A281" s="32">
        <v>43709</v>
      </c>
      <c r="B281" s="32">
        <v>43738</v>
      </c>
      <c r="C281" s="33" t="s">
        <v>8826</v>
      </c>
      <c r="D281" s="33" t="s">
        <v>7357</v>
      </c>
      <c r="E281" s="33" t="s">
        <v>8848</v>
      </c>
      <c r="F281" s="33" t="s">
        <v>8848</v>
      </c>
      <c r="G281" s="33" t="s">
        <v>460</v>
      </c>
      <c r="H281" s="33" t="s">
        <v>8471</v>
      </c>
      <c r="I281" s="34">
        <v>2355</v>
      </c>
      <c r="J281" s="34">
        <v>4</v>
      </c>
      <c r="K281" s="35">
        <v>1.69851380042463E-3</v>
      </c>
      <c r="L281" s="36">
        <v>0.19500000000000001</v>
      </c>
      <c r="M281" s="36">
        <v>0.78</v>
      </c>
      <c r="N281" s="36">
        <v>0</v>
      </c>
      <c r="P281" s="37">
        <v>0</v>
      </c>
      <c r="Q281" s="34">
        <v>0</v>
      </c>
      <c r="R281" s="34">
        <v>0</v>
      </c>
      <c r="S281" s="35">
        <v>0</v>
      </c>
      <c r="T281" s="34">
        <v>0</v>
      </c>
      <c r="U281" s="34">
        <v>0</v>
      </c>
      <c r="V281" s="36">
        <v>0</v>
      </c>
      <c r="W281" s="36">
        <v>0</v>
      </c>
    </row>
    <row r="282" spans="1:23" x14ac:dyDescent="0.25">
      <c r="A282" s="32">
        <v>43709</v>
      </c>
      <c r="B282" s="32">
        <v>43738</v>
      </c>
      <c r="C282" s="33" t="s">
        <v>8826</v>
      </c>
      <c r="D282" s="33" t="s">
        <v>7357</v>
      </c>
      <c r="E282" s="33" t="s">
        <v>8849</v>
      </c>
      <c r="F282" s="33" t="s">
        <v>8849</v>
      </c>
      <c r="G282" s="33" t="s">
        <v>494</v>
      </c>
      <c r="H282" s="33" t="s">
        <v>8365</v>
      </c>
      <c r="I282" s="34">
        <v>420</v>
      </c>
      <c r="J282" s="34">
        <v>0</v>
      </c>
      <c r="K282" s="35">
        <v>0</v>
      </c>
      <c r="M282" s="36">
        <v>0</v>
      </c>
      <c r="N282" s="36">
        <v>0</v>
      </c>
      <c r="Q282" s="34">
        <v>0</v>
      </c>
      <c r="R282" s="34">
        <v>0</v>
      </c>
      <c r="T282" s="34">
        <v>0</v>
      </c>
      <c r="U282" s="34">
        <v>0</v>
      </c>
      <c r="V282" s="36">
        <v>0</v>
      </c>
      <c r="W282" s="36">
        <v>0</v>
      </c>
    </row>
    <row r="283" spans="1:23" x14ac:dyDescent="0.25">
      <c r="A283" s="32">
        <v>43710</v>
      </c>
      <c r="B283" s="32">
        <v>43738</v>
      </c>
      <c r="C283" s="33" t="s">
        <v>8826</v>
      </c>
      <c r="D283" s="33" t="s">
        <v>7357</v>
      </c>
      <c r="E283" s="33" t="s">
        <v>8849</v>
      </c>
      <c r="F283" s="33" t="s">
        <v>8849</v>
      </c>
      <c r="G283" s="33" t="s">
        <v>502</v>
      </c>
      <c r="H283" s="33" t="s">
        <v>8453</v>
      </c>
      <c r="I283" s="34">
        <v>1357</v>
      </c>
      <c r="J283" s="34">
        <v>7</v>
      </c>
      <c r="K283" s="35">
        <v>5.1584377302874001E-3</v>
      </c>
      <c r="L283" s="36">
        <v>0.29285714285714298</v>
      </c>
      <c r="M283" s="36">
        <v>2.0499999999999998</v>
      </c>
      <c r="N283" s="36">
        <v>20.99</v>
      </c>
      <c r="O283" s="35">
        <v>9.7665555026202999E-2</v>
      </c>
      <c r="P283" s="37">
        <v>10.2390243902439</v>
      </c>
      <c r="Q283" s="34">
        <v>1</v>
      </c>
      <c r="R283" s="34">
        <v>1</v>
      </c>
      <c r="S283" s="35">
        <v>0.14285714285714299</v>
      </c>
      <c r="T283" s="34">
        <v>1</v>
      </c>
      <c r="U283" s="34">
        <v>0</v>
      </c>
      <c r="V283" s="36">
        <v>20.99</v>
      </c>
      <c r="W283" s="36">
        <v>0</v>
      </c>
    </row>
    <row r="284" spans="1:23" x14ac:dyDescent="0.25">
      <c r="A284" s="32">
        <v>43709</v>
      </c>
      <c r="B284" s="32">
        <v>43738</v>
      </c>
      <c r="C284" s="33" t="s">
        <v>8826</v>
      </c>
      <c r="D284" s="33" t="s">
        <v>7357</v>
      </c>
      <c r="E284" s="33" t="s">
        <v>8849</v>
      </c>
      <c r="F284" s="33" t="s">
        <v>8849</v>
      </c>
      <c r="G284" s="33" t="s">
        <v>488</v>
      </c>
      <c r="H284" s="33" t="s">
        <v>8469</v>
      </c>
      <c r="I284" s="34">
        <v>4814</v>
      </c>
      <c r="J284" s="34">
        <v>29</v>
      </c>
      <c r="K284" s="35">
        <v>6.0240963855421699E-3</v>
      </c>
      <c r="L284" s="36">
        <v>0.28620689655172399</v>
      </c>
      <c r="M284" s="36">
        <v>8.3000000000000007</v>
      </c>
      <c r="N284" s="36">
        <v>0</v>
      </c>
      <c r="P284" s="37">
        <v>0</v>
      </c>
      <c r="Q284" s="34">
        <v>0</v>
      </c>
      <c r="R284" s="34">
        <v>0</v>
      </c>
      <c r="S284" s="35">
        <v>0</v>
      </c>
      <c r="T284" s="34">
        <v>0</v>
      </c>
      <c r="U284" s="34">
        <v>0</v>
      </c>
      <c r="V284" s="36">
        <v>0</v>
      </c>
      <c r="W284" s="36">
        <v>0</v>
      </c>
    </row>
    <row r="285" spans="1:23" x14ac:dyDescent="0.25">
      <c r="A285" s="32">
        <v>43710</v>
      </c>
      <c r="B285" s="32">
        <v>43738</v>
      </c>
      <c r="C285" s="33" t="s">
        <v>8826</v>
      </c>
      <c r="D285" s="33" t="s">
        <v>7357</v>
      </c>
      <c r="E285" s="33" t="s">
        <v>8849</v>
      </c>
      <c r="F285" s="33" t="s">
        <v>8849</v>
      </c>
      <c r="G285" s="33" t="s">
        <v>496</v>
      </c>
      <c r="H285" s="33" t="s">
        <v>8467</v>
      </c>
      <c r="I285" s="34">
        <v>451</v>
      </c>
      <c r="J285" s="34">
        <v>5</v>
      </c>
      <c r="K285" s="35">
        <v>1.10864745011086E-2</v>
      </c>
      <c r="L285" s="36">
        <v>0.26200000000000001</v>
      </c>
      <c r="M285" s="36">
        <v>1.31</v>
      </c>
      <c r="N285" s="36">
        <v>0</v>
      </c>
      <c r="P285" s="37">
        <v>0</v>
      </c>
      <c r="Q285" s="34">
        <v>0</v>
      </c>
      <c r="R285" s="34">
        <v>0</v>
      </c>
      <c r="S285" s="35">
        <v>0</v>
      </c>
      <c r="T285" s="34">
        <v>0</v>
      </c>
      <c r="U285" s="34">
        <v>0</v>
      </c>
      <c r="V285" s="36">
        <v>0</v>
      </c>
      <c r="W285" s="36">
        <v>0</v>
      </c>
    </row>
    <row r="286" spans="1:23" x14ac:dyDescent="0.25">
      <c r="A286" s="32">
        <v>43709</v>
      </c>
      <c r="B286" s="32">
        <v>43738</v>
      </c>
      <c r="C286" s="33" t="s">
        <v>8826</v>
      </c>
      <c r="D286" s="33" t="s">
        <v>7357</v>
      </c>
      <c r="E286" s="33" t="s">
        <v>8849</v>
      </c>
      <c r="F286" s="33" t="s">
        <v>8849</v>
      </c>
      <c r="G286" s="33" t="s">
        <v>490</v>
      </c>
      <c r="H286" s="33" t="s">
        <v>8363</v>
      </c>
      <c r="I286" s="34">
        <v>23606</v>
      </c>
      <c r="J286" s="34">
        <v>224</v>
      </c>
      <c r="K286" s="35">
        <v>9.4891129373887995E-3</v>
      </c>
      <c r="L286" s="36">
        <v>0.26535714285714301</v>
      </c>
      <c r="M286" s="36">
        <v>59.44</v>
      </c>
      <c r="N286" s="36">
        <v>266.87</v>
      </c>
      <c r="O286" s="35">
        <v>0.22273016824671199</v>
      </c>
      <c r="P286" s="37">
        <v>4.4897375504710597</v>
      </c>
      <c r="Q286" s="34">
        <v>13</v>
      </c>
      <c r="R286" s="34">
        <v>13</v>
      </c>
      <c r="S286" s="35">
        <v>5.8035714285714302E-2</v>
      </c>
      <c r="T286" s="34">
        <v>2</v>
      </c>
      <c r="U286" s="34">
        <v>11</v>
      </c>
      <c r="V286" s="36">
        <v>38.979999999999997</v>
      </c>
      <c r="W286" s="36">
        <v>227.89</v>
      </c>
    </row>
    <row r="287" spans="1:23" x14ac:dyDescent="0.25">
      <c r="A287" s="32">
        <v>43709</v>
      </c>
      <c r="B287" s="32">
        <v>43738</v>
      </c>
      <c r="C287" s="33" t="s">
        <v>8826</v>
      </c>
      <c r="D287" s="33" t="s">
        <v>7357</v>
      </c>
      <c r="E287" s="33" t="s">
        <v>8849</v>
      </c>
      <c r="F287" s="33" t="s">
        <v>8849</v>
      </c>
      <c r="G287" s="33" t="s">
        <v>498</v>
      </c>
      <c r="H287" s="33" t="s">
        <v>8387</v>
      </c>
      <c r="I287" s="34">
        <v>9488</v>
      </c>
      <c r="J287" s="34">
        <v>110</v>
      </c>
      <c r="K287" s="35">
        <v>1.1593591905564899E-2</v>
      </c>
      <c r="L287" s="36">
        <v>0.28227272727272701</v>
      </c>
      <c r="M287" s="36">
        <v>31.05</v>
      </c>
      <c r="N287" s="36">
        <v>137.93</v>
      </c>
      <c r="O287" s="35">
        <v>0.225114188356413</v>
      </c>
      <c r="P287" s="37">
        <v>4.4421900161030603</v>
      </c>
      <c r="Q287" s="34">
        <v>7</v>
      </c>
      <c r="R287" s="34">
        <v>7</v>
      </c>
      <c r="S287" s="35">
        <v>6.3636363636363602E-2</v>
      </c>
      <c r="T287" s="34">
        <v>0</v>
      </c>
      <c r="U287" s="34">
        <v>7</v>
      </c>
      <c r="V287" s="36">
        <v>0</v>
      </c>
      <c r="W287" s="36">
        <v>137.93</v>
      </c>
    </row>
    <row r="288" spans="1:23" x14ac:dyDescent="0.25">
      <c r="A288" s="32">
        <v>43709</v>
      </c>
      <c r="B288" s="32">
        <v>43738</v>
      </c>
      <c r="C288" s="33" t="s">
        <v>8826</v>
      </c>
      <c r="D288" s="33" t="s">
        <v>7357</v>
      </c>
      <c r="E288" s="33" t="s">
        <v>8849</v>
      </c>
      <c r="F288" s="33" t="s">
        <v>8849</v>
      </c>
      <c r="G288" s="33" t="s">
        <v>492</v>
      </c>
      <c r="H288" s="33" t="s">
        <v>8400</v>
      </c>
      <c r="I288" s="34">
        <v>412</v>
      </c>
      <c r="J288" s="34">
        <v>2</v>
      </c>
      <c r="K288" s="35">
        <v>4.8543689320388302E-3</v>
      </c>
      <c r="L288" s="36">
        <v>0.32</v>
      </c>
      <c r="M288" s="36">
        <v>0.64</v>
      </c>
      <c r="N288" s="36">
        <v>0</v>
      </c>
      <c r="P288" s="37">
        <v>0</v>
      </c>
      <c r="Q288" s="34">
        <v>0</v>
      </c>
      <c r="R288" s="34">
        <v>0</v>
      </c>
      <c r="S288" s="35">
        <v>0</v>
      </c>
      <c r="T288" s="34">
        <v>0</v>
      </c>
      <c r="U288" s="34">
        <v>0</v>
      </c>
      <c r="V288" s="36">
        <v>0</v>
      </c>
      <c r="W288" s="36">
        <v>0</v>
      </c>
    </row>
    <row r="289" spans="1:23" x14ac:dyDescent="0.25">
      <c r="A289" s="32">
        <v>43710</v>
      </c>
      <c r="B289" s="32">
        <v>43738</v>
      </c>
      <c r="C289" s="33" t="s">
        <v>8826</v>
      </c>
      <c r="D289" s="33" t="s">
        <v>7357</v>
      </c>
      <c r="E289" s="33" t="s">
        <v>8849</v>
      </c>
      <c r="F289" s="33" t="s">
        <v>8849</v>
      </c>
      <c r="G289" s="33" t="s">
        <v>500</v>
      </c>
      <c r="H289" s="33" t="s">
        <v>8461</v>
      </c>
      <c r="I289" s="34">
        <v>2627</v>
      </c>
      <c r="J289" s="34">
        <v>18</v>
      </c>
      <c r="K289" s="35">
        <v>6.8519223448800896E-3</v>
      </c>
      <c r="L289" s="36">
        <v>0.29944444444444401</v>
      </c>
      <c r="M289" s="36">
        <v>5.39</v>
      </c>
      <c r="N289" s="36">
        <v>20.99</v>
      </c>
      <c r="O289" s="35">
        <v>0.25678894711767503</v>
      </c>
      <c r="P289" s="37">
        <v>3.89424860853432</v>
      </c>
      <c r="Q289" s="34">
        <v>1</v>
      </c>
      <c r="R289" s="34">
        <v>1</v>
      </c>
      <c r="S289" s="35">
        <v>5.5555555555555601E-2</v>
      </c>
      <c r="T289" s="34">
        <v>0</v>
      </c>
      <c r="U289" s="34">
        <v>1</v>
      </c>
      <c r="V289" s="36">
        <v>0</v>
      </c>
      <c r="W289" s="36">
        <v>20.99</v>
      </c>
    </row>
    <row r="290" spans="1:23" x14ac:dyDescent="0.25">
      <c r="A290" s="32">
        <v>43709</v>
      </c>
      <c r="B290" s="32">
        <v>43738</v>
      </c>
      <c r="C290" s="33" t="s">
        <v>8826</v>
      </c>
      <c r="D290" s="33" t="s">
        <v>7357</v>
      </c>
      <c r="E290" s="33" t="s">
        <v>8838</v>
      </c>
      <c r="F290" s="33" t="s">
        <v>8838</v>
      </c>
      <c r="G290" s="33" t="s">
        <v>1340</v>
      </c>
      <c r="H290" s="33" t="s">
        <v>7535</v>
      </c>
      <c r="I290" s="34">
        <v>3867</v>
      </c>
      <c r="J290" s="34">
        <v>20</v>
      </c>
      <c r="K290" s="35">
        <v>5.1719679337988104E-3</v>
      </c>
      <c r="L290" s="36">
        <v>0.43099999999999999</v>
      </c>
      <c r="M290" s="36">
        <v>8.6199999999999992</v>
      </c>
      <c r="N290" s="36">
        <v>0</v>
      </c>
      <c r="P290" s="37">
        <v>0</v>
      </c>
      <c r="Q290" s="34">
        <v>0</v>
      </c>
      <c r="R290" s="34">
        <v>0</v>
      </c>
      <c r="S290" s="35">
        <v>0</v>
      </c>
      <c r="T290" s="34">
        <v>0</v>
      </c>
      <c r="U290" s="34">
        <v>0</v>
      </c>
      <c r="V290" s="36">
        <v>0</v>
      </c>
      <c r="W290" s="36">
        <v>0</v>
      </c>
    </row>
    <row r="291" spans="1:23" x14ac:dyDescent="0.25">
      <c r="A291" s="32">
        <v>43709</v>
      </c>
      <c r="B291" s="32">
        <v>43738</v>
      </c>
      <c r="C291" s="33" t="s">
        <v>8826</v>
      </c>
      <c r="D291" s="33" t="s">
        <v>7357</v>
      </c>
      <c r="E291" s="33" t="s">
        <v>8838</v>
      </c>
      <c r="F291" s="33" t="s">
        <v>8838</v>
      </c>
      <c r="G291" s="33" t="s">
        <v>1348</v>
      </c>
      <c r="H291" s="33" t="s">
        <v>7510</v>
      </c>
      <c r="I291" s="34">
        <v>1510</v>
      </c>
      <c r="J291" s="34">
        <v>8</v>
      </c>
      <c r="K291" s="35">
        <v>5.29801324503311E-3</v>
      </c>
      <c r="L291" s="36">
        <v>0.42125000000000001</v>
      </c>
      <c r="M291" s="36">
        <v>3.37</v>
      </c>
      <c r="N291" s="36">
        <v>17.09</v>
      </c>
      <c r="O291" s="35">
        <v>0.19719133996489199</v>
      </c>
      <c r="P291" s="37">
        <v>5.0712166172106796</v>
      </c>
      <c r="Q291" s="34">
        <v>1</v>
      </c>
      <c r="R291" s="34">
        <v>1</v>
      </c>
      <c r="S291" s="35">
        <v>0.125</v>
      </c>
      <c r="T291" s="34">
        <v>0</v>
      </c>
      <c r="U291" s="34">
        <v>1</v>
      </c>
      <c r="V291" s="36">
        <v>0</v>
      </c>
      <c r="W291" s="36">
        <v>17.09</v>
      </c>
    </row>
    <row r="292" spans="1:23" x14ac:dyDescent="0.25">
      <c r="A292" s="32">
        <v>43709</v>
      </c>
      <c r="B292" s="32">
        <v>43738</v>
      </c>
      <c r="C292" s="33" t="s">
        <v>8826</v>
      </c>
      <c r="D292" s="33" t="s">
        <v>7357</v>
      </c>
      <c r="E292" s="33" t="s">
        <v>8838</v>
      </c>
      <c r="F292" s="33" t="s">
        <v>8838</v>
      </c>
      <c r="G292" s="33" t="s">
        <v>1334</v>
      </c>
      <c r="H292" s="33" t="s">
        <v>8050</v>
      </c>
      <c r="I292" s="34">
        <v>4249</v>
      </c>
      <c r="J292" s="34">
        <v>27</v>
      </c>
      <c r="K292" s="35">
        <v>6.3544363379618701E-3</v>
      </c>
      <c r="L292" s="36">
        <v>0.341481481481481</v>
      </c>
      <c r="M292" s="36">
        <v>9.2200000000000006</v>
      </c>
      <c r="N292" s="36">
        <v>0</v>
      </c>
      <c r="P292" s="37">
        <v>0</v>
      </c>
      <c r="Q292" s="34">
        <v>0</v>
      </c>
      <c r="R292" s="34">
        <v>0</v>
      </c>
      <c r="S292" s="35">
        <v>0</v>
      </c>
      <c r="T292" s="34">
        <v>0</v>
      </c>
      <c r="U292" s="34">
        <v>0</v>
      </c>
      <c r="V292" s="36">
        <v>0</v>
      </c>
      <c r="W292" s="36">
        <v>0</v>
      </c>
    </row>
    <row r="293" spans="1:23" x14ac:dyDescent="0.25">
      <c r="A293" s="32">
        <v>43709</v>
      </c>
      <c r="B293" s="32">
        <v>43738</v>
      </c>
      <c r="C293" s="33" t="s">
        <v>8826</v>
      </c>
      <c r="D293" s="33" t="s">
        <v>7357</v>
      </c>
      <c r="E293" s="33" t="s">
        <v>8838</v>
      </c>
      <c r="F293" s="33" t="s">
        <v>8838</v>
      </c>
      <c r="G293" s="33" t="s">
        <v>1342</v>
      </c>
      <c r="H293" s="33" t="s">
        <v>7558</v>
      </c>
      <c r="I293" s="34">
        <v>1828</v>
      </c>
      <c r="J293" s="34">
        <v>8</v>
      </c>
      <c r="K293" s="35">
        <v>4.3763676148796497E-3</v>
      </c>
      <c r="L293" s="36">
        <v>0.3775</v>
      </c>
      <c r="M293" s="36">
        <v>3.02</v>
      </c>
      <c r="N293" s="36">
        <v>0</v>
      </c>
      <c r="P293" s="37">
        <v>0</v>
      </c>
      <c r="Q293" s="34">
        <v>0</v>
      </c>
      <c r="R293" s="34">
        <v>0</v>
      </c>
      <c r="S293" s="35">
        <v>0</v>
      </c>
      <c r="T293" s="34">
        <v>0</v>
      </c>
      <c r="U293" s="34">
        <v>0</v>
      </c>
      <c r="V293" s="36">
        <v>0</v>
      </c>
      <c r="W293" s="36">
        <v>0</v>
      </c>
    </row>
    <row r="294" spans="1:23" x14ac:dyDescent="0.25">
      <c r="A294" s="32">
        <v>43709</v>
      </c>
      <c r="B294" s="32">
        <v>43738</v>
      </c>
      <c r="C294" s="33" t="s">
        <v>8826</v>
      </c>
      <c r="D294" s="33" t="s">
        <v>7357</v>
      </c>
      <c r="E294" s="33" t="s">
        <v>8838</v>
      </c>
      <c r="F294" s="33" t="s">
        <v>8838</v>
      </c>
      <c r="G294" s="33" t="s">
        <v>1336</v>
      </c>
      <c r="H294" s="33" t="s">
        <v>8120</v>
      </c>
      <c r="I294" s="34">
        <v>2821</v>
      </c>
      <c r="J294" s="34">
        <v>22</v>
      </c>
      <c r="K294" s="35">
        <v>7.7986529599432799E-3</v>
      </c>
      <c r="L294" s="36">
        <v>0.34363636363636402</v>
      </c>
      <c r="M294" s="36">
        <v>7.56</v>
      </c>
      <c r="N294" s="36">
        <v>0</v>
      </c>
      <c r="P294" s="37">
        <v>0</v>
      </c>
      <c r="Q294" s="34">
        <v>0</v>
      </c>
      <c r="R294" s="34">
        <v>0</v>
      </c>
      <c r="S294" s="35">
        <v>0</v>
      </c>
      <c r="T294" s="34">
        <v>0</v>
      </c>
      <c r="U294" s="34">
        <v>0</v>
      </c>
      <c r="V294" s="36">
        <v>0</v>
      </c>
      <c r="W294" s="36">
        <v>0</v>
      </c>
    </row>
    <row r="295" spans="1:23" x14ac:dyDescent="0.25">
      <c r="A295" s="32">
        <v>43709</v>
      </c>
      <c r="B295" s="32">
        <v>43738</v>
      </c>
      <c r="C295" s="33" t="s">
        <v>8826</v>
      </c>
      <c r="D295" s="33" t="s">
        <v>7357</v>
      </c>
      <c r="E295" s="33" t="s">
        <v>8838</v>
      </c>
      <c r="F295" s="33" t="s">
        <v>8838</v>
      </c>
      <c r="G295" s="33" t="s">
        <v>1344</v>
      </c>
      <c r="H295" s="33" t="s">
        <v>8141</v>
      </c>
      <c r="I295" s="34">
        <v>1595</v>
      </c>
      <c r="J295" s="34">
        <v>3</v>
      </c>
      <c r="K295" s="35">
        <v>1.88087774294671E-3</v>
      </c>
      <c r="L295" s="36">
        <v>0.36333333333333301</v>
      </c>
      <c r="M295" s="36">
        <v>1.0900000000000001</v>
      </c>
      <c r="N295" s="36">
        <v>0</v>
      </c>
      <c r="P295" s="37">
        <v>0</v>
      </c>
      <c r="Q295" s="34">
        <v>0</v>
      </c>
      <c r="R295" s="34">
        <v>0</v>
      </c>
      <c r="S295" s="35">
        <v>0</v>
      </c>
      <c r="T295" s="34">
        <v>0</v>
      </c>
      <c r="U295" s="34">
        <v>0</v>
      </c>
      <c r="V295" s="36">
        <v>0</v>
      </c>
      <c r="W295" s="36">
        <v>0</v>
      </c>
    </row>
    <row r="296" spans="1:23" x14ac:dyDescent="0.25">
      <c r="A296" s="32">
        <v>43709</v>
      </c>
      <c r="B296" s="32">
        <v>43738</v>
      </c>
      <c r="C296" s="33" t="s">
        <v>8826</v>
      </c>
      <c r="D296" s="33" t="s">
        <v>7357</v>
      </c>
      <c r="E296" s="33" t="s">
        <v>8838</v>
      </c>
      <c r="F296" s="33" t="s">
        <v>8838</v>
      </c>
      <c r="G296" s="33" t="s">
        <v>1338</v>
      </c>
      <c r="H296" s="33" t="s">
        <v>8111</v>
      </c>
      <c r="I296" s="34">
        <v>561</v>
      </c>
      <c r="J296" s="34">
        <v>3</v>
      </c>
      <c r="K296" s="35">
        <v>5.3475935828877002E-3</v>
      </c>
      <c r="L296" s="36">
        <v>0.41</v>
      </c>
      <c r="M296" s="36">
        <v>1.23</v>
      </c>
      <c r="N296" s="36">
        <v>0</v>
      </c>
      <c r="P296" s="37">
        <v>0</v>
      </c>
      <c r="Q296" s="34">
        <v>0</v>
      </c>
      <c r="R296" s="34">
        <v>0</v>
      </c>
      <c r="S296" s="35">
        <v>0</v>
      </c>
      <c r="T296" s="34">
        <v>0</v>
      </c>
      <c r="U296" s="34">
        <v>0</v>
      </c>
      <c r="V296" s="36">
        <v>0</v>
      </c>
      <c r="W296" s="36">
        <v>0</v>
      </c>
    </row>
    <row r="297" spans="1:23" x14ac:dyDescent="0.25">
      <c r="A297" s="32">
        <v>43709</v>
      </c>
      <c r="B297" s="32">
        <v>43738</v>
      </c>
      <c r="C297" s="33" t="s">
        <v>8826</v>
      </c>
      <c r="D297" s="33" t="s">
        <v>7357</v>
      </c>
      <c r="E297" s="33" t="s">
        <v>8838</v>
      </c>
      <c r="F297" s="33" t="s">
        <v>8838</v>
      </c>
      <c r="G297" s="33" t="s">
        <v>1346</v>
      </c>
      <c r="H297" s="33" t="s">
        <v>8152</v>
      </c>
      <c r="I297" s="34">
        <v>190</v>
      </c>
      <c r="J297" s="34">
        <v>1</v>
      </c>
      <c r="K297" s="35">
        <v>5.2631578947368403E-3</v>
      </c>
      <c r="L297" s="36">
        <v>0.3</v>
      </c>
      <c r="M297" s="36">
        <v>0.3</v>
      </c>
      <c r="N297" s="36">
        <v>0</v>
      </c>
      <c r="P297" s="37">
        <v>0</v>
      </c>
      <c r="Q297" s="34">
        <v>0</v>
      </c>
      <c r="R297" s="34">
        <v>0</v>
      </c>
      <c r="S297" s="35">
        <v>0</v>
      </c>
      <c r="T297" s="34">
        <v>0</v>
      </c>
      <c r="U297" s="34">
        <v>0</v>
      </c>
      <c r="V297" s="36">
        <v>0</v>
      </c>
      <c r="W297" s="36">
        <v>0</v>
      </c>
    </row>
    <row r="298" spans="1:23" x14ac:dyDescent="0.25">
      <c r="A298" s="32">
        <v>43724</v>
      </c>
      <c r="B298" s="32">
        <v>43724</v>
      </c>
      <c r="C298" s="33" t="s">
        <v>8826</v>
      </c>
      <c r="D298" s="33" t="s">
        <v>7357</v>
      </c>
      <c r="E298" s="33" t="s">
        <v>8850</v>
      </c>
      <c r="F298" s="33" t="s">
        <v>8824</v>
      </c>
      <c r="G298" s="33" t="s">
        <v>1370</v>
      </c>
      <c r="H298" s="33" t="s">
        <v>7380</v>
      </c>
      <c r="I298" s="34">
        <v>0</v>
      </c>
      <c r="J298" s="34">
        <v>0</v>
      </c>
      <c r="M298" s="36">
        <v>0</v>
      </c>
      <c r="N298" s="36">
        <v>0</v>
      </c>
      <c r="Q298" s="34">
        <v>0</v>
      </c>
      <c r="R298" s="34">
        <v>0</v>
      </c>
      <c r="T298" s="34">
        <v>0</v>
      </c>
      <c r="U298" s="34">
        <v>0</v>
      </c>
      <c r="V298" s="36">
        <v>0</v>
      </c>
      <c r="W298" s="36">
        <v>0</v>
      </c>
    </row>
    <row r="299" spans="1:23" x14ac:dyDescent="0.25">
      <c r="A299" s="32">
        <v>43709</v>
      </c>
      <c r="B299" s="32">
        <v>43711</v>
      </c>
      <c r="C299" s="33" t="s">
        <v>8826</v>
      </c>
      <c r="D299" s="33" t="s">
        <v>7357</v>
      </c>
      <c r="E299" s="33" t="s">
        <v>8825</v>
      </c>
      <c r="F299" s="33" t="s">
        <v>8825</v>
      </c>
      <c r="G299" s="33" t="s">
        <v>414</v>
      </c>
      <c r="H299" s="33" t="s">
        <v>7390</v>
      </c>
      <c r="I299" s="34">
        <v>69</v>
      </c>
      <c r="J299" s="34">
        <v>0</v>
      </c>
      <c r="K299" s="35">
        <v>0</v>
      </c>
      <c r="M299" s="36">
        <v>0</v>
      </c>
      <c r="N299" s="36">
        <v>0</v>
      </c>
      <c r="Q299" s="34">
        <v>0</v>
      </c>
      <c r="R299" s="34">
        <v>0</v>
      </c>
      <c r="T299" s="34">
        <v>0</v>
      </c>
      <c r="U299" s="34">
        <v>0</v>
      </c>
      <c r="V299" s="36">
        <v>0</v>
      </c>
      <c r="W299" s="36">
        <v>0</v>
      </c>
    </row>
    <row r="300" spans="1:23" x14ac:dyDescent="0.25">
      <c r="A300" s="32">
        <v>43709</v>
      </c>
      <c r="B300" s="32">
        <v>43711</v>
      </c>
      <c r="C300" s="33" t="s">
        <v>8826</v>
      </c>
      <c r="D300" s="33" t="s">
        <v>7357</v>
      </c>
      <c r="E300" s="33" t="s">
        <v>8825</v>
      </c>
      <c r="F300" s="33" t="s">
        <v>8825</v>
      </c>
      <c r="G300" s="33" t="s">
        <v>406</v>
      </c>
      <c r="H300" s="33" t="s">
        <v>8010</v>
      </c>
      <c r="I300" s="34">
        <v>66</v>
      </c>
      <c r="J300" s="34">
        <v>0</v>
      </c>
      <c r="K300" s="35">
        <v>0</v>
      </c>
      <c r="M300" s="36">
        <v>0</v>
      </c>
      <c r="N300" s="36">
        <v>0</v>
      </c>
      <c r="Q300" s="34">
        <v>0</v>
      </c>
      <c r="R300" s="34">
        <v>0</v>
      </c>
      <c r="T300" s="34">
        <v>0</v>
      </c>
      <c r="U300" s="34">
        <v>0</v>
      </c>
      <c r="V300" s="36">
        <v>0</v>
      </c>
      <c r="W300" s="36">
        <v>0</v>
      </c>
    </row>
    <row r="301" spans="1:23" x14ac:dyDescent="0.25">
      <c r="A301" s="32">
        <v>43709</v>
      </c>
      <c r="B301" s="32">
        <v>43711</v>
      </c>
      <c r="C301" s="33" t="s">
        <v>8826</v>
      </c>
      <c r="D301" s="33" t="s">
        <v>7357</v>
      </c>
      <c r="E301" s="33" t="s">
        <v>8825</v>
      </c>
      <c r="F301" s="33" t="s">
        <v>8825</v>
      </c>
      <c r="G301" s="33" t="s">
        <v>398</v>
      </c>
      <c r="H301" s="33" t="s">
        <v>7480</v>
      </c>
      <c r="I301" s="34">
        <v>302</v>
      </c>
      <c r="J301" s="34">
        <v>3</v>
      </c>
      <c r="K301" s="35">
        <v>9.93377483443709E-3</v>
      </c>
      <c r="L301" s="36">
        <v>0.35666666666666702</v>
      </c>
      <c r="M301" s="36">
        <v>1.07</v>
      </c>
      <c r="N301" s="36">
        <v>0</v>
      </c>
      <c r="P301" s="37">
        <v>0</v>
      </c>
      <c r="Q301" s="34">
        <v>0</v>
      </c>
      <c r="R301" s="34">
        <v>0</v>
      </c>
      <c r="S301" s="35">
        <v>0</v>
      </c>
      <c r="T301" s="34">
        <v>0</v>
      </c>
      <c r="U301" s="34">
        <v>0</v>
      </c>
      <c r="V301" s="36">
        <v>0</v>
      </c>
      <c r="W301" s="36">
        <v>0</v>
      </c>
    </row>
    <row r="302" spans="1:23" x14ac:dyDescent="0.25">
      <c r="A302" s="32">
        <v>43709</v>
      </c>
      <c r="B302" s="32">
        <v>43711</v>
      </c>
      <c r="C302" s="33" t="s">
        <v>8826</v>
      </c>
      <c r="D302" s="33" t="s">
        <v>7357</v>
      </c>
      <c r="E302" s="33" t="s">
        <v>8825</v>
      </c>
      <c r="F302" s="33" t="s">
        <v>8825</v>
      </c>
      <c r="G302" s="33" t="s">
        <v>408</v>
      </c>
      <c r="H302" s="33" t="s">
        <v>7490</v>
      </c>
      <c r="I302" s="34">
        <v>27</v>
      </c>
      <c r="J302" s="34">
        <v>0</v>
      </c>
      <c r="K302" s="35">
        <v>0</v>
      </c>
      <c r="M302" s="36">
        <v>0</v>
      </c>
      <c r="N302" s="36">
        <v>0</v>
      </c>
      <c r="Q302" s="34">
        <v>0</v>
      </c>
      <c r="R302" s="34">
        <v>0</v>
      </c>
      <c r="T302" s="34">
        <v>0</v>
      </c>
      <c r="U302" s="34">
        <v>0</v>
      </c>
      <c r="V302" s="36">
        <v>0</v>
      </c>
      <c r="W302" s="36">
        <v>0</v>
      </c>
    </row>
    <row r="303" spans="1:23" x14ac:dyDescent="0.25">
      <c r="A303" s="32">
        <v>43709</v>
      </c>
      <c r="B303" s="32">
        <v>43711</v>
      </c>
      <c r="C303" s="33" t="s">
        <v>8826</v>
      </c>
      <c r="D303" s="33" t="s">
        <v>7357</v>
      </c>
      <c r="E303" s="33" t="s">
        <v>8825</v>
      </c>
      <c r="F303" s="33" t="s">
        <v>8825</v>
      </c>
      <c r="G303" s="33" t="s">
        <v>400</v>
      </c>
      <c r="H303" s="33" t="s">
        <v>7964</v>
      </c>
      <c r="I303" s="34">
        <v>59</v>
      </c>
      <c r="J303" s="34">
        <v>0</v>
      </c>
      <c r="K303" s="35">
        <v>0</v>
      </c>
      <c r="M303" s="36">
        <v>0</v>
      </c>
      <c r="N303" s="36">
        <v>0</v>
      </c>
      <c r="Q303" s="34">
        <v>0</v>
      </c>
      <c r="R303" s="34">
        <v>0</v>
      </c>
      <c r="T303" s="34">
        <v>0</v>
      </c>
      <c r="U303" s="34">
        <v>0</v>
      </c>
      <c r="V303" s="36">
        <v>0</v>
      </c>
      <c r="W303" s="36">
        <v>0</v>
      </c>
    </row>
    <row r="304" spans="1:23" x14ac:dyDescent="0.25">
      <c r="A304" s="32">
        <v>43709</v>
      </c>
      <c r="B304" s="32">
        <v>43711</v>
      </c>
      <c r="C304" s="33" t="s">
        <v>8826</v>
      </c>
      <c r="D304" s="33" t="s">
        <v>7357</v>
      </c>
      <c r="E304" s="33" t="s">
        <v>8825</v>
      </c>
      <c r="F304" s="33" t="s">
        <v>8825</v>
      </c>
      <c r="G304" s="33" t="s">
        <v>392</v>
      </c>
      <c r="H304" s="33" t="s">
        <v>7438</v>
      </c>
      <c r="I304" s="34">
        <v>61</v>
      </c>
      <c r="J304" s="34">
        <v>0</v>
      </c>
      <c r="K304" s="35">
        <v>0</v>
      </c>
      <c r="M304" s="36">
        <v>0</v>
      </c>
      <c r="N304" s="36">
        <v>0</v>
      </c>
      <c r="Q304" s="34">
        <v>0</v>
      </c>
      <c r="R304" s="34">
        <v>0</v>
      </c>
      <c r="T304" s="34">
        <v>0</v>
      </c>
      <c r="U304" s="34">
        <v>0</v>
      </c>
      <c r="V304" s="36">
        <v>0</v>
      </c>
      <c r="W304" s="36">
        <v>0</v>
      </c>
    </row>
    <row r="305" spans="1:23" x14ac:dyDescent="0.25">
      <c r="A305" s="32">
        <v>43709</v>
      </c>
      <c r="B305" s="32">
        <v>43711</v>
      </c>
      <c r="C305" s="33" t="s">
        <v>8826</v>
      </c>
      <c r="D305" s="33" t="s">
        <v>7357</v>
      </c>
      <c r="E305" s="33" t="s">
        <v>8825</v>
      </c>
      <c r="F305" s="33" t="s">
        <v>8825</v>
      </c>
      <c r="G305" s="33" t="s">
        <v>416</v>
      </c>
      <c r="H305" s="33" t="s">
        <v>7465</v>
      </c>
      <c r="I305" s="34">
        <v>245</v>
      </c>
      <c r="J305" s="34">
        <v>0</v>
      </c>
      <c r="K305" s="35">
        <v>0</v>
      </c>
      <c r="M305" s="36">
        <v>0</v>
      </c>
      <c r="N305" s="36">
        <v>0</v>
      </c>
      <c r="Q305" s="34">
        <v>0</v>
      </c>
      <c r="R305" s="34">
        <v>0</v>
      </c>
      <c r="T305" s="34">
        <v>0</v>
      </c>
      <c r="U305" s="34">
        <v>0</v>
      </c>
      <c r="V305" s="36">
        <v>0</v>
      </c>
      <c r="W305" s="36">
        <v>0</v>
      </c>
    </row>
    <row r="306" spans="1:23" x14ac:dyDescent="0.25">
      <c r="A306" s="32">
        <v>43710</v>
      </c>
      <c r="B306" s="32">
        <v>43711</v>
      </c>
      <c r="C306" s="33" t="s">
        <v>8826</v>
      </c>
      <c r="D306" s="33" t="s">
        <v>7357</v>
      </c>
      <c r="E306" s="33" t="s">
        <v>8825</v>
      </c>
      <c r="F306" s="33" t="s">
        <v>8825</v>
      </c>
      <c r="G306" s="33" t="s">
        <v>410</v>
      </c>
      <c r="H306" s="33" t="s">
        <v>7418</v>
      </c>
      <c r="I306" s="34">
        <v>510</v>
      </c>
      <c r="J306" s="34">
        <v>0</v>
      </c>
      <c r="K306" s="35">
        <v>0</v>
      </c>
      <c r="M306" s="36">
        <v>0</v>
      </c>
      <c r="N306" s="36">
        <v>0</v>
      </c>
      <c r="Q306" s="34">
        <v>0</v>
      </c>
      <c r="R306" s="34">
        <v>0</v>
      </c>
      <c r="T306" s="34">
        <v>0</v>
      </c>
      <c r="U306" s="34">
        <v>0</v>
      </c>
      <c r="V306" s="36">
        <v>0</v>
      </c>
      <c r="W306" s="36">
        <v>0</v>
      </c>
    </row>
    <row r="307" spans="1:23" x14ac:dyDescent="0.25">
      <c r="A307" s="32">
        <v>43710</v>
      </c>
      <c r="B307" s="32">
        <v>43711</v>
      </c>
      <c r="C307" s="33" t="s">
        <v>8826</v>
      </c>
      <c r="D307" s="33" t="s">
        <v>7357</v>
      </c>
      <c r="E307" s="33" t="s">
        <v>8825</v>
      </c>
      <c r="F307" s="33" t="s">
        <v>8825</v>
      </c>
      <c r="G307" s="33" t="s">
        <v>402</v>
      </c>
      <c r="H307" s="33" t="s">
        <v>7931</v>
      </c>
      <c r="I307" s="34">
        <v>30</v>
      </c>
      <c r="J307" s="34">
        <v>0</v>
      </c>
      <c r="K307" s="35">
        <v>0</v>
      </c>
      <c r="M307" s="36">
        <v>0</v>
      </c>
      <c r="N307" s="36">
        <v>0</v>
      </c>
      <c r="Q307" s="34">
        <v>0</v>
      </c>
      <c r="R307" s="34">
        <v>0</v>
      </c>
      <c r="T307" s="34">
        <v>0</v>
      </c>
      <c r="U307" s="34">
        <v>0</v>
      </c>
      <c r="V307" s="36">
        <v>0</v>
      </c>
      <c r="W307" s="36">
        <v>0</v>
      </c>
    </row>
    <row r="308" spans="1:23" x14ac:dyDescent="0.25">
      <c r="A308" s="32">
        <v>43710</v>
      </c>
      <c r="B308" s="32">
        <v>43711</v>
      </c>
      <c r="C308" s="33" t="s">
        <v>8826</v>
      </c>
      <c r="D308" s="33" t="s">
        <v>7357</v>
      </c>
      <c r="E308" s="33" t="s">
        <v>8825</v>
      </c>
      <c r="F308" s="33" t="s">
        <v>8825</v>
      </c>
      <c r="G308" s="33" t="s">
        <v>412</v>
      </c>
      <c r="H308" s="33" t="s">
        <v>7446</v>
      </c>
      <c r="I308" s="34">
        <v>205</v>
      </c>
      <c r="J308" s="34">
        <v>1</v>
      </c>
      <c r="K308" s="35">
        <v>4.8780487804877997E-3</v>
      </c>
      <c r="L308" s="36">
        <v>0.16</v>
      </c>
      <c r="M308" s="36">
        <v>0.16</v>
      </c>
      <c r="N308" s="36">
        <v>0</v>
      </c>
      <c r="P308" s="37">
        <v>0</v>
      </c>
      <c r="Q308" s="34">
        <v>0</v>
      </c>
      <c r="R308" s="34">
        <v>0</v>
      </c>
      <c r="S308" s="35">
        <v>0</v>
      </c>
      <c r="T308" s="34">
        <v>0</v>
      </c>
      <c r="U308" s="34">
        <v>0</v>
      </c>
      <c r="V308" s="36">
        <v>0</v>
      </c>
      <c r="W308" s="36">
        <v>0</v>
      </c>
    </row>
    <row r="309" spans="1:23" x14ac:dyDescent="0.25">
      <c r="A309" s="32">
        <v>43709</v>
      </c>
      <c r="B309" s="32">
        <v>43711</v>
      </c>
      <c r="C309" s="33" t="s">
        <v>8826</v>
      </c>
      <c r="D309" s="33" t="s">
        <v>7357</v>
      </c>
      <c r="E309" s="33" t="s">
        <v>8825</v>
      </c>
      <c r="F309" s="33" t="s">
        <v>8825</v>
      </c>
      <c r="G309" s="33" t="s">
        <v>404</v>
      </c>
      <c r="H309" s="33" t="s">
        <v>7921</v>
      </c>
      <c r="I309" s="34">
        <v>76</v>
      </c>
      <c r="J309" s="34">
        <v>0</v>
      </c>
      <c r="K309" s="35">
        <v>0</v>
      </c>
      <c r="M309" s="36">
        <v>0</v>
      </c>
      <c r="N309" s="36">
        <v>0</v>
      </c>
      <c r="Q309" s="34">
        <v>0</v>
      </c>
      <c r="R309" s="34">
        <v>0</v>
      </c>
      <c r="T309" s="34">
        <v>0</v>
      </c>
      <c r="U309" s="34">
        <v>0</v>
      </c>
      <c r="V309" s="36">
        <v>0</v>
      </c>
      <c r="W309" s="36">
        <v>0</v>
      </c>
    </row>
    <row r="310" spans="1:23" x14ac:dyDescent="0.25">
      <c r="A310" s="32">
        <v>43709</v>
      </c>
      <c r="B310" s="32">
        <v>43711</v>
      </c>
      <c r="C310" s="33" t="s">
        <v>8826</v>
      </c>
      <c r="D310" s="33" t="s">
        <v>7357</v>
      </c>
      <c r="E310" s="33" t="s">
        <v>8825</v>
      </c>
      <c r="F310" s="33" t="s">
        <v>8825</v>
      </c>
      <c r="G310" s="33" t="s">
        <v>396</v>
      </c>
      <c r="H310" s="33" t="s">
        <v>7426</v>
      </c>
      <c r="I310" s="34">
        <v>1408</v>
      </c>
      <c r="J310" s="34">
        <v>13</v>
      </c>
      <c r="K310" s="35">
        <v>9.2329545454545494E-3</v>
      </c>
      <c r="L310" s="36">
        <v>0.246923076923077</v>
      </c>
      <c r="M310" s="36">
        <v>3.21</v>
      </c>
      <c r="N310" s="36">
        <v>20.99</v>
      </c>
      <c r="O310" s="35">
        <v>0.15292996665078601</v>
      </c>
      <c r="P310" s="37">
        <v>6.5389408099688504</v>
      </c>
      <c r="Q310" s="34">
        <v>1</v>
      </c>
      <c r="R310" s="34">
        <v>1</v>
      </c>
      <c r="S310" s="35">
        <v>7.69230769230769E-2</v>
      </c>
      <c r="T310" s="34">
        <v>1</v>
      </c>
      <c r="U310" s="34">
        <v>0</v>
      </c>
      <c r="V310" s="36">
        <v>20.99</v>
      </c>
      <c r="W310" s="36">
        <v>0</v>
      </c>
    </row>
    <row r="311" spans="1:23" x14ac:dyDescent="0.25">
      <c r="A311" s="32">
        <v>43709</v>
      </c>
      <c r="B311" s="32">
        <v>43711</v>
      </c>
      <c r="C311" s="33" t="s">
        <v>8822</v>
      </c>
      <c r="D311" s="33" t="s">
        <v>7357</v>
      </c>
      <c r="E311" s="33" t="s">
        <v>8823</v>
      </c>
      <c r="F311" s="33" t="s">
        <v>8825</v>
      </c>
      <c r="G311" s="33" t="s">
        <v>414</v>
      </c>
      <c r="H311" s="33" t="s">
        <v>7390</v>
      </c>
      <c r="I311" s="34">
        <v>38</v>
      </c>
      <c r="J311" s="34">
        <v>0</v>
      </c>
      <c r="K311" s="35">
        <v>0</v>
      </c>
      <c r="M311" s="36">
        <v>0</v>
      </c>
      <c r="N311" s="36">
        <v>0</v>
      </c>
      <c r="Q311" s="34">
        <v>0</v>
      </c>
      <c r="R311" s="34">
        <v>0</v>
      </c>
      <c r="T311" s="34">
        <v>0</v>
      </c>
      <c r="U311" s="34">
        <v>0</v>
      </c>
      <c r="V311" s="36">
        <v>0</v>
      </c>
      <c r="W311" s="36">
        <v>0</v>
      </c>
    </row>
    <row r="312" spans="1:23" x14ac:dyDescent="0.25">
      <c r="A312" s="32">
        <v>43709</v>
      </c>
      <c r="B312" s="32">
        <v>43711</v>
      </c>
      <c r="C312" s="33" t="s">
        <v>8822</v>
      </c>
      <c r="D312" s="33" t="s">
        <v>7357</v>
      </c>
      <c r="E312" s="33" t="s">
        <v>8823</v>
      </c>
      <c r="F312" s="33" t="s">
        <v>8825</v>
      </c>
      <c r="G312" s="33" t="s">
        <v>408</v>
      </c>
      <c r="H312" s="33" t="s">
        <v>7490</v>
      </c>
      <c r="I312" s="34">
        <v>27</v>
      </c>
      <c r="J312" s="34">
        <v>0</v>
      </c>
      <c r="K312" s="35">
        <v>0</v>
      </c>
      <c r="M312" s="36">
        <v>0</v>
      </c>
      <c r="N312" s="36">
        <v>0</v>
      </c>
      <c r="Q312" s="34">
        <v>0</v>
      </c>
      <c r="R312" s="34">
        <v>0</v>
      </c>
      <c r="T312" s="34">
        <v>0</v>
      </c>
      <c r="U312" s="34">
        <v>0</v>
      </c>
      <c r="V312" s="36">
        <v>0</v>
      </c>
      <c r="W312" s="36">
        <v>0</v>
      </c>
    </row>
    <row r="313" spans="1:23" x14ac:dyDescent="0.25">
      <c r="A313" s="32">
        <v>43709</v>
      </c>
      <c r="B313" s="32">
        <v>43711</v>
      </c>
      <c r="C313" s="33" t="s">
        <v>8822</v>
      </c>
      <c r="D313" s="33" t="s">
        <v>7357</v>
      </c>
      <c r="E313" s="33" t="s">
        <v>8823</v>
      </c>
      <c r="F313" s="33" t="s">
        <v>8825</v>
      </c>
      <c r="G313" s="33" t="s">
        <v>420</v>
      </c>
      <c r="H313" s="33" t="s">
        <v>7401</v>
      </c>
      <c r="I313" s="34">
        <v>22</v>
      </c>
      <c r="J313" s="34">
        <v>0</v>
      </c>
      <c r="K313" s="35">
        <v>0</v>
      </c>
      <c r="M313" s="36">
        <v>0</v>
      </c>
      <c r="N313" s="36">
        <v>0</v>
      </c>
      <c r="Q313" s="34">
        <v>0</v>
      </c>
      <c r="R313" s="34">
        <v>0</v>
      </c>
      <c r="T313" s="34">
        <v>0</v>
      </c>
      <c r="U313" s="34">
        <v>0</v>
      </c>
      <c r="V313" s="36">
        <v>0</v>
      </c>
      <c r="W313" s="36">
        <v>0</v>
      </c>
    </row>
    <row r="314" spans="1:23" x14ac:dyDescent="0.25">
      <c r="A314" s="32">
        <v>43709</v>
      </c>
      <c r="B314" s="32">
        <v>43711</v>
      </c>
      <c r="C314" s="33" t="s">
        <v>8822</v>
      </c>
      <c r="D314" s="33" t="s">
        <v>7357</v>
      </c>
      <c r="E314" s="33" t="s">
        <v>8823</v>
      </c>
      <c r="F314" s="33" t="s">
        <v>8825</v>
      </c>
      <c r="G314" s="33" t="s">
        <v>410</v>
      </c>
      <c r="H314" s="33" t="s">
        <v>7418</v>
      </c>
      <c r="I314" s="34">
        <v>41</v>
      </c>
      <c r="J314" s="34">
        <v>0</v>
      </c>
      <c r="K314" s="35">
        <v>0</v>
      </c>
      <c r="M314" s="36">
        <v>0</v>
      </c>
      <c r="N314" s="36">
        <v>0</v>
      </c>
      <c r="Q314" s="34">
        <v>0</v>
      </c>
      <c r="R314" s="34">
        <v>0</v>
      </c>
      <c r="T314" s="34">
        <v>0</v>
      </c>
      <c r="U314" s="34">
        <v>0</v>
      </c>
      <c r="V314" s="36">
        <v>0</v>
      </c>
      <c r="W314" s="36">
        <v>0</v>
      </c>
    </row>
    <row r="315" spans="1:23" x14ac:dyDescent="0.25">
      <c r="A315" s="32">
        <v>43709</v>
      </c>
      <c r="B315" s="32">
        <v>43711</v>
      </c>
      <c r="C315" s="33" t="s">
        <v>8822</v>
      </c>
      <c r="D315" s="33" t="s">
        <v>7357</v>
      </c>
      <c r="E315" s="33" t="s">
        <v>8823</v>
      </c>
      <c r="F315" s="33" t="s">
        <v>8825</v>
      </c>
      <c r="G315" s="33" t="s">
        <v>412</v>
      </c>
      <c r="H315" s="33" t="s">
        <v>7446</v>
      </c>
      <c r="I315" s="34">
        <v>10</v>
      </c>
      <c r="J315" s="34">
        <v>0</v>
      </c>
      <c r="K315" s="35">
        <v>0</v>
      </c>
      <c r="M315" s="36">
        <v>0</v>
      </c>
      <c r="N315" s="36">
        <v>0</v>
      </c>
      <c r="Q315" s="34">
        <v>0</v>
      </c>
      <c r="R315" s="34">
        <v>0</v>
      </c>
      <c r="T315" s="34">
        <v>0</v>
      </c>
      <c r="U315" s="34">
        <v>0</v>
      </c>
      <c r="V315" s="36">
        <v>0</v>
      </c>
      <c r="W315" s="36">
        <v>0</v>
      </c>
    </row>
    <row r="316" spans="1:23" x14ac:dyDescent="0.25">
      <c r="A316" s="32">
        <v>43709</v>
      </c>
      <c r="B316" s="32">
        <v>43711</v>
      </c>
      <c r="C316" s="33" t="s">
        <v>8822</v>
      </c>
      <c r="D316" s="33" t="s">
        <v>7357</v>
      </c>
      <c r="E316" s="33" t="s">
        <v>8823</v>
      </c>
      <c r="F316" s="33" t="s">
        <v>8825</v>
      </c>
      <c r="G316" s="33" t="s">
        <v>418</v>
      </c>
      <c r="H316" s="33" t="s">
        <v>7436</v>
      </c>
      <c r="I316" s="34">
        <v>51</v>
      </c>
      <c r="J316" s="34">
        <v>1</v>
      </c>
      <c r="K316" s="35">
        <v>1.9607843137254902E-2</v>
      </c>
      <c r="L316" s="36">
        <v>0.18</v>
      </c>
      <c r="M316" s="36">
        <v>0.18</v>
      </c>
      <c r="N316" s="36">
        <v>0</v>
      </c>
      <c r="P316" s="37">
        <v>0</v>
      </c>
      <c r="Q316" s="34">
        <v>0</v>
      </c>
      <c r="R316" s="34">
        <v>0</v>
      </c>
      <c r="S316" s="35">
        <v>0</v>
      </c>
      <c r="T316" s="34">
        <v>0</v>
      </c>
      <c r="U316" s="34">
        <v>0</v>
      </c>
      <c r="V316" s="36">
        <v>0</v>
      </c>
      <c r="W316" s="36">
        <v>0</v>
      </c>
    </row>
    <row r="317" spans="1:23" x14ac:dyDescent="0.25">
      <c r="A317" s="32">
        <v>43709</v>
      </c>
      <c r="B317" s="32">
        <v>43711</v>
      </c>
      <c r="C317" s="33" t="s">
        <v>8822</v>
      </c>
      <c r="D317" s="33" t="s">
        <v>7357</v>
      </c>
      <c r="E317" s="33" t="s">
        <v>8823</v>
      </c>
      <c r="F317" s="33" t="s">
        <v>8825</v>
      </c>
      <c r="G317" s="33" t="s">
        <v>416</v>
      </c>
      <c r="H317" s="33" t="s">
        <v>7465</v>
      </c>
      <c r="I317" s="34">
        <v>27</v>
      </c>
      <c r="J317" s="34">
        <v>0</v>
      </c>
      <c r="K317" s="35">
        <v>0</v>
      </c>
      <c r="M317" s="36">
        <v>0</v>
      </c>
      <c r="N317" s="36">
        <v>0</v>
      </c>
      <c r="Q317" s="34">
        <v>0</v>
      </c>
      <c r="R317" s="34">
        <v>0</v>
      </c>
      <c r="T317" s="34">
        <v>0</v>
      </c>
      <c r="U317" s="34">
        <v>0</v>
      </c>
      <c r="V317" s="36">
        <v>0</v>
      </c>
      <c r="W317" s="36">
        <v>0</v>
      </c>
    </row>
    <row r="318" spans="1:23" x14ac:dyDescent="0.25">
      <c r="A318" s="32">
        <v>43709</v>
      </c>
      <c r="B318" s="32">
        <v>43711</v>
      </c>
      <c r="C318" s="33" t="s">
        <v>8822</v>
      </c>
      <c r="D318" s="33" t="s">
        <v>7357</v>
      </c>
      <c r="E318" s="33" t="s">
        <v>8823</v>
      </c>
      <c r="F318" s="33" t="s">
        <v>8825</v>
      </c>
      <c r="G318" s="33" t="s">
        <v>422</v>
      </c>
      <c r="H318" s="33" t="s">
        <v>7508</v>
      </c>
      <c r="I318" s="34">
        <v>142</v>
      </c>
      <c r="J318" s="34">
        <v>0</v>
      </c>
      <c r="K318" s="35">
        <v>0</v>
      </c>
      <c r="M318" s="36">
        <v>0</v>
      </c>
      <c r="N318" s="36">
        <v>0</v>
      </c>
      <c r="Q318" s="34">
        <v>0</v>
      </c>
      <c r="R318" s="34">
        <v>0</v>
      </c>
      <c r="T318" s="34">
        <v>0</v>
      </c>
      <c r="U318" s="34">
        <v>0</v>
      </c>
      <c r="V318" s="36">
        <v>0</v>
      </c>
      <c r="W318" s="36">
        <v>0</v>
      </c>
    </row>
    <row r="319" spans="1:23" x14ac:dyDescent="0.25">
      <c r="A319" s="32">
        <v>43709</v>
      </c>
      <c r="B319" s="32">
        <v>43738</v>
      </c>
      <c r="C319" s="33" t="s">
        <v>8822</v>
      </c>
      <c r="D319" s="33" t="s">
        <v>7357</v>
      </c>
      <c r="E319" s="33" t="s">
        <v>8823</v>
      </c>
      <c r="F319" s="33" t="s">
        <v>8824</v>
      </c>
      <c r="G319" s="33" t="s">
        <v>1394</v>
      </c>
      <c r="H319" s="33" t="s">
        <v>7403</v>
      </c>
      <c r="I319" s="34">
        <v>7892</v>
      </c>
      <c r="J319" s="34">
        <v>70</v>
      </c>
      <c r="K319" s="35">
        <v>8.8697415103902704E-3</v>
      </c>
      <c r="L319" s="36">
        <v>0.216</v>
      </c>
      <c r="M319" s="36">
        <v>15.12</v>
      </c>
      <c r="N319" s="36">
        <v>91.96</v>
      </c>
      <c r="O319" s="35">
        <v>0.164419312744672</v>
      </c>
      <c r="P319" s="37">
        <v>6.0820105820105796</v>
      </c>
      <c r="Q319" s="34">
        <v>4</v>
      </c>
      <c r="R319" s="34">
        <v>4</v>
      </c>
      <c r="S319" s="35">
        <v>5.7142857142857099E-2</v>
      </c>
      <c r="T319" s="34">
        <v>1</v>
      </c>
      <c r="U319" s="34">
        <v>3</v>
      </c>
      <c r="V319" s="36">
        <v>22.99</v>
      </c>
      <c r="W319" s="36">
        <v>68.97</v>
      </c>
    </row>
    <row r="320" spans="1:23" x14ac:dyDescent="0.25">
      <c r="A320" s="32">
        <v>43709</v>
      </c>
      <c r="B320" s="32">
        <v>43738</v>
      </c>
      <c r="C320" s="33" t="s">
        <v>8822</v>
      </c>
      <c r="D320" s="33" t="s">
        <v>7357</v>
      </c>
      <c r="E320" s="33" t="s">
        <v>8823</v>
      </c>
      <c r="F320" s="33" t="s">
        <v>8830</v>
      </c>
      <c r="G320" s="33" t="s">
        <v>1442</v>
      </c>
      <c r="H320" s="33" t="s">
        <v>7405</v>
      </c>
      <c r="I320" s="34">
        <v>8988</v>
      </c>
      <c r="J320" s="34">
        <v>121</v>
      </c>
      <c r="K320" s="35">
        <v>1.34623943035158E-2</v>
      </c>
      <c r="L320" s="36">
        <v>0.24942148760330601</v>
      </c>
      <c r="M320" s="36">
        <v>30.18</v>
      </c>
      <c r="N320" s="36">
        <v>227.91</v>
      </c>
      <c r="O320" s="35">
        <v>0.13242069237856999</v>
      </c>
      <c r="P320" s="37">
        <v>7.5516898608349896</v>
      </c>
      <c r="Q320" s="34">
        <v>9</v>
      </c>
      <c r="R320" s="34">
        <v>9</v>
      </c>
      <c r="S320" s="35">
        <v>7.43801652892562E-2</v>
      </c>
      <c r="T320" s="34">
        <v>0</v>
      </c>
      <c r="U320" s="34">
        <v>9</v>
      </c>
      <c r="V320" s="36">
        <v>0</v>
      </c>
      <c r="W320" s="36">
        <v>227.91</v>
      </c>
    </row>
    <row r="321" spans="1:23" x14ac:dyDescent="0.25">
      <c r="A321" s="32">
        <v>43711</v>
      </c>
      <c r="B321" s="32">
        <v>43738</v>
      </c>
      <c r="C321" s="33" t="s">
        <v>8826</v>
      </c>
      <c r="D321" s="33" t="s">
        <v>7357</v>
      </c>
      <c r="E321" s="33" t="s">
        <v>8825</v>
      </c>
      <c r="F321" s="33" t="s">
        <v>8851</v>
      </c>
      <c r="G321" s="33" t="s">
        <v>398</v>
      </c>
      <c r="H321" s="33" t="s">
        <v>7480</v>
      </c>
      <c r="I321" s="34">
        <v>6746</v>
      </c>
      <c r="J321" s="34">
        <v>124</v>
      </c>
      <c r="K321" s="35">
        <v>1.8381262970649299E-2</v>
      </c>
      <c r="L321" s="36">
        <v>0.266129032258065</v>
      </c>
      <c r="M321" s="36">
        <v>33</v>
      </c>
      <c r="N321" s="36">
        <v>81.96</v>
      </c>
      <c r="O321" s="35">
        <v>0.40263543191800899</v>
      </c>
      <c r="P321" s="37">
        <v>2.4836363636363599</v>
      </c>
      <c r="Q321" s="34">
        <v>4</v>
      </c>
      <c r="R321" s="34">
        <v>4</v>
      </c>
      <c r="S321" s="35">
        <v>3.2258064516128997E-2</v>
      </c>
      <c r="T321" s="34">
        <v>2</v>
      </c>
      <c r="U321" s="34">
        <v>2</v>
      </c>
      <c r="V321" s="36">
        <v>39.979999999999997</v>
      </c>
      <c r="W321" s="36">
        <v>41.98</v>
      </c>
    </row>
    <row r="322" spans="1:23" x14ac:dyDescent="0.25">
      <c r="A322" s="32">
        <v>43711</v>
      </c>
      <c r="B322" s="32">
        <v>43738</v>
      </c>
      <c r="C322" s="33" t="s">
        <v>8826</v>
      </c>
      <c r="D322" s="33" t="s">
        <v>7357</v>
      </c>
      <c r="E322" s="33" t="s">
        <v>8825</v>
      </c>
      <c r="F322" s="33" t="s">
        <v>8851</v>
      </c>
      <c r="G322" s="33" t="s">
        <v>414</v>
      </c>
      <c r="H322" s="33" t="s">
        <v>7390</v>
      </c>
      <c r="I322" s="34">
        <v>482</v>
      </c>
      <c r="J322" s="34">
        <v>3</v>
      </c>
      <c r="K322" s="35">
        <v>6.2240663900414899E-3</v>
      </c>
      <c r="L322" s="36">
        <v>0.24666666666666701</v>
      </c>
      <c r="M322" s="36">
        <v>0.74</v>
      </c>
      <c r="N322" s="36">
        <v>0</v>
      </c>
      <c r="P322" s="37">
        <v>0</v>
      </c>
      <c r="Q322" s="34">
        <v>0</v>
      </c>
      <c r="R322" s="34">
        <v>0</v>
      </c>
      <c r="S322" s="35">
        <v>0</v>
      </c>
      <c r="T322" s="34">
        <v>0</v>
      </c>
      <c r="U322" s="34">
        <v>0</v>
      </c>
      <c r="V322" s="36">
        <v>0</v>
      </c>
      <c r="W322" s="36">
        <v>0</v>
      </c>
    </row>
    <row r="323" spans="1:23" x14ac:dyDescent="0.25">
      <c r="A323" s="32">
        <v>43711</v>
      </c>
      <c r="B323" s="32">
        <v>43738</v>
      </c>
      <c r="C323" s="33" t="s">
        <v>8826</v>
      </c>
      <c r="D323" s="33" t="s">
        <v>7357</v>
      </c>
      <c r="E323" s="33" t="s">
        <v>8825</v>
      </c>
      <c r="F323" s="33" t="s">
        <v>8851</v>
      </c>
      <c r="G323" s="33" t="s">
        <v>406</v>
      </c>
      <c r="H323" s="33" t="s">
        <v>8010</v>
      </c>
      <c r="I323" s="34">
        <v>7807</v>
      </c>
      <c r="J323" s="34">
        <v>34</v>
      </c>
      <c r="K323" s="35">
        <v>4.3550659664403704E-3</v>
      </c>
      <c r="L323" s="36">
        <v>0.20941176470588199</v>
      </c>
      <c r="M323" s="36">
        <v>7.12</v>
      </c>
      <c r="N323" s="36">
        <v>0</v>
      </c>
      <c r="P323" s="37">
        <v>0</v>
      </c>
      <c r="Q323" s="34">
        <v>0</v>
      </c>
      <c r="R323" s="34">
        <v>0</v>
      </c>
      <c r="S323" s="35">
        <v>0</v>
      </c>
      <c r="T323" s="34">
        <v>0</v>
      </c>
      <c r="U323" s="34">
        <v>0</v>
      </c>
      <c r="V323" s="36">
        <v>0</v>
      </c>
      <c r="W323" s="36">
        <v>0</v>
      </c>
    </row>
    <row r="324" spans="1:23" x14ac:dyDescent="0.25">
      <c r="A324" s="32">
        <v>43711</v>
      </c>
      <c r="B324" s="32">
        <v>43738</v>
      </c>
      <c r="C324" s="33" t="s">
        <v>8826</v>
      </c>
      <c r="D324" s="33" t="s">
        <v>7357</v>
      </c>
      <c r="E324" s="33" t="s">
        <v>8825</v>
      </c>
      <c r="F324" s="33" t="s">
        <v>8851</v>
      </c>
      <c r="G324" s="33" t="s">
        <v>422</v>
      </c>
      <c r="H324" s="33" t="s">
        <v>7508</v>
      </c>
      <c r="I324" s="34">
        <v>6737</v>
      </c>
      <c r="J324" s="34">
        <v>25</v>
      </c>
      <c r="K324" s="35">
        <v>3.71085052694077E-3</v>
      </c>
      <c r="L324" s="36">
        <v>0.18840000000000001</v>
      </c>
      <c r="M324" s="36">
        <v>4.71</v>
      </c>
      <c r="N324" s="36">
        <v>0</v>
      </c>
      <c r="P324" s="37">
        <v>0</v>
      </c>
      <c r="Q324" s="34">
        <v>0</v>
      </c>
      <c r="R324" s="34">
        <v>0</v>
      </c>
      <c r="S324" s="35">
        <v>0</v>
      </c>
      <c r="T324" s="34">
        <v>0</v>
      </c>
      <c r="U324" s="34">
        <v>0</v>
      </c>
      <c r="V324" s="36">
        <v>0</v>
      </c>
      <c r="W324" s="36">
        <v>0</v>
      </c>
    </row>
    <row r="325" spans="1:23" x14ac:dyDescent="0.25">
      <c r="A325" s="32">
        <v>43711</v>
      </c>
      <c r="B325" s="32">
        <v>43738</v>
      </c>
      <c r="C325" s="33" t="s">
        <v>8826</v>
      </c>
      <c r="D325" s="33" t="s">
        <v>7357</v>
      </c>
      <c r="E325" s="33" t="s">
        <v>8825</v>
      </c>
      <c r="F325" s="33" t="s">
        <v>8851</v>
      </c>
      <c r="G325" s="33" t="s">
        <v>392</v>
      </c>
      <c r="H325" s="33" t="s">
        <v>7438</v>
      </c>
      <c r="I325" s="34">
        <v>5242</v>
      </c>
      <c r="J325" s="34">
        <v>39</v>
      </c>
      <c r="K325" s="35">
        <v>7.4399084318962196E-3</v>
      </c>
      <c r="L325" s="36">
        <v>0.20615384615384599</v>
      </c>
      <c r="M325" s="36">
        <v>8.0399999999999991</v>
      </c>
      <c r="N325" s="36">
        <v>19.989999999999998</v>
      </c>
      <c r="O325" s="35">
        <v>0.40220110055027503</v>
      </c>
      <c r="P325" s="37">
        <v>2.4863184079602001</v>
      </c>
      <c r="Q325" s="34">
        <v>1</v>
      </c>
      <c r="R325" s="34">
        <v>1</v>
      </c>
      <c r="S325" s="35">
        <v>2.5641025641025599E-2</v>
      </c>
      <c r="T325" s="34">
        <v>0</v>
      </c>
      <c r="U325" s="34">
        <v>1</v>
      </c>
      <c r="V325" s="36">
        <v>0</v>
      </c>
      <c r="W325" s="36">
        <v>19.989999999999998</v>
      </c>
    </row>
    <row r="326" spans="1:23" x14ac:dyDescent="0.25">
      <c r="A326" s="32">
        <v>43711</v>
      </c>
      <c r="B326" s="32">
        <v>43738</v>
      </c>
      <c r="C326" s="33" t="s">
        <v>8826</v>
      </c>
      <c r="D326" s="33" t="s">
        <v>7357</v>
      </c>
      <c r="E326" s="33" t="s">
        <v>8825</v>
      </c>
      <c r="F326" s="33" t="s">
        <v>8851</v>
      </c>
      <c r="G326" s="33" t="s">
        <v>408</v>
      </c>
      <c r="H326" s="33" t="s">
        <v>7490</v>
      </c>
      <c r="I326" s="34">
        <v>785</v>
      </c>
      <c r="J326" s="34">
        <v>5</v>
      </c>
      <c r="K326" s="35">
        <v>6.3694267515923596E-3</v>
      </c>
      <c r="L326" s="36">
        <v>0.27400000000000002</v>
      </c>
      <c r="M326" s="36">
        <v>1.37</v>
      </c>
      <c r="N326" s="36">
        <v>0</v>
      </c>
      <c r="P326" s="37">
        <v>0</v>
      </c>
      <c r="Q326" s="34">
        <v>0</v>
      </c>
      <c r="R326" s="34">
        <v>0</v>
      </c>
      <c r="S326" s="35">
        <v>0</v>
      </c>
      <c r="T326" s="34">
        <v>0</v>
      </c>
      <c r="U326" s="34">
        <v>0</v>
      </c>
      <c r="V326" s="36">
        <v>0</v>
      </c>
      <c r="W326" s="36">
        <v>0</v>
      </c>
    </row>
    <row r="327" spans="1:23" x14ac:dyDescent="0.25">
      <c r="A327" s="32">
        <v>43711</v>
      </c>
      <c r="B327" s="32">
        <v>43738</v>
      </c>
      <c r="C327" s="33" t="s">
        <v>8826</v>
      </c>
      <c r="D327" s="33" t="s">
        <v>7357</v>
      </c>
      <c r="E327" s="33" t="s">
        <v>8825</v>
      </c>
      <c r="F327" s="33" t="s">
        <v>8851</v>
      </c>
      <c r="G327" s="33" t="s">
        <v>400</v>
      </c>
      <c r="H327" s="33" t="s">
        <v>7964</v>
      </c>
      <c r="I327" s="34">
        <v>578</v>
      </c>
      <c r="J327" s="34">
        <v>1</v>
      </c>
      <c r="K327" s="35">
        <v>1.7301038062283701E-3</v>
      </c>
      <c r="L327" s="36">
        <v>0.16</v>
      </c>
      <c r="M327" s="36">
        <v>0.16</v>
      </c>
      <c r="N327" s="36">
        <v>0</v>
      </c>
      <c r="P327" s="37">
        <v>0</v>
      </c>
      <c r="Q327" s="34">
        <v>0</v>
      </c>
      <c r="R327" s="34">
        <v>0</v>
      </c>
      <c r="S327" s="35">
        <v>0</v>
      </c>
      <c r="T327" s="34">
        <v>0</v>
      </c>
      <c r="U327" s="34">
        <v>0</v>
      </c>
      <c r="V327" s="36">
        <v>0</v>
      </c>
      <c r="W327" s="36">
        <v>0</v>
      </c>
    </row>
    <row r="328" spans="1:23" x14ac:dyDescent="0.25">
      <c r="A328" s="32">
        <v>43711</v>
      </c>
      <c r="B328" s="32">
        <v>43738</v>
      </c>
      <c r="C328" s="33" t="s">
        <v>8826</v>
      </c>
      <c r="D328" s="33" t="s">
        <v>7357</v>
      </c>
      <c r="E328" s="33" t="s">
        <v>8825</v>
      </c>
      <c r="F328" s="33" t="s">
        <v>8851</v>
      </c>
      <c r="G328" s="33" t="s">
        <v>416</v>
      </c>
      <c r="H328" s="33" t="s">
        <v>7465</v>
      </c>
      <c r="I328" s="34">
        <v>305</v>
      </c>
      <c r="J328" s="34">
        <v>2</v>
      </c>
      <c r="K328" s="35">
        <v>6.5573770491803296E-3</v>
      </c>
      <c r="L328" s="36">
        <v>0.39500000000000002</v>
      </c>
      <c r="M328" s="36">
        <v>0.79</v>
      </c>
      <c r="N328" s="36">
        <v>20.99</v>
      </c>
      <c r="O328" s="35">
        <v>3.7636969985707501E-2</v>
      </c>
      <c r="P328" s="37">
        <v>26.569620253164601</v>
      </c>
      <c r="Q328" s="34">
        <v>1</v>
      </c>
      <c r="R328" s="34">
        <v>1</v>
      </c>
      <c r="S328" s="35">
        <v>0.5</v>
      </c>
      <c r="T328" s="34">
        <v>0</v>
      </c>
      <c r="U328" s="34">
        <v>1</v>
      </c>
      <c r="V328" s="36">
        <v>0</v>
      </c>
      <c r="W328" s="36">
        <v>20.99</v>
      </c>
    </row>
    <row r="329" spans="1:23" x14ac:dyDescent="0.25">
      <c r="A329" s="32">
        <v>43711</v>
      </c>
      <c r="B329" s="32">
        <v>43738</v>
      </c>
      <c r="C329" s="33" t="s">
        <v>8826</v>
      </c>
      <c r="D329" s="33" t="s">
        <v>7357</v>
      </c>
      <c r="E329" s="33" t="s">
        <v>8825</v>
      </c>
      <c r="F329" s="33" t="s">
        <v>8851</v>
      </c>
      <c r="G329" s="33" t="s">
        <v>394</v>
      </c>
      <c r="H329" s="33" t="s">
        <v>7399</v>
      </c>
      <c r="I329" s="34">
        <v>1494</v>
      </c>
      <c r="J329" s="34">
        <v>11</v>
      </c>
      <c r="K329" s="35">
        <v>7.3627844712182101E-3</v>
      </c>
      <c r="L329" s="36">
        <v>0.26909090909090899</v>
      </c>
      <c r="M329" s="36">
        <v>2.96</v>
      </c>
      <c r="N329" s="36">
        <v>0</v>
      </c>
      <c r="P329" s="37">
        <v>0</v>
      </c>
      <c r="Q329" s="34">
        <v>0</v>
      </c>
      <c r="R329" s="34">
        <v>0</v>
      </c>
      <c r="S329" s="35">
        <v>0</v>
      </c>
      <c r="T329" s="34">
        <v>0</v>
      </c>
      <c r="U329" s="34">
        <v>0</v>
      </c>
      <c r="V329" s="36">
        <v>0</v>
      </c>
      <c r="W329" s="36">
        <v>0</v>
      </c>
    </row>
    <row r="330" spans="1:23" x14ac:dyDescent="0.25">
      <c r="A330" s="32">
        <v>43711</v>
      </c>
      <c r="B330" s="32">
        <v>43738</v>
      </c>
      <c r="C330" s="33" t="s">
        <v>8826</v>
      </c>
      <c r="D330" s="33" t="s">
        <v>7357</v>
      </c>
      <c r="E330" s="33" t="s">
        <v>8825</v>
      </c>
      <c r="F330" s="33" t="s">
        <v>8851</v>
      </c>
      <c r="G330" s="33" t="s">
        <v>410</v>
      </c>
      <c r="H330" s="33" t="s">
        <v>7418</v>
      </c>
      <c r="I330" s="34">
        <v>1170</v>
      </c>
      <c r="J330" s="34">
        <v>7</v>
      </c>
      <c r="K330" s="35">
        <v>5.9829059829059799E-3</v>
      </c>
      <c r="L330" s="36">
        <v>0.14142857142857099</v>
      </c>
      <c r="M330" s="36">
        <v>0.99</v>
      </c>
      <c r="N330" s="36">
        <v>0</v>
      </c>
      <c r="P330" s="37">
        <v>0</v>
      </c>
      <c r="Q330" s="34">
        <v>0</v>
      </c>
      <c r="R330" s="34">
        <v>0</v>
      </c>
      <c r="S330" s="35">
        <v>0</v>
      </c>
      <c r="T330" s="34">
        <v>0</v>
      </c>
      <c r="U330" s="34">
        <v>0</v>
      </c>
      <c r="V330" s="36">
        <v>0</v>
      </c>
      <c r="W330" s="36">
        <v>0</v>
      </c>
    </row>
    <row r="331" spans="1:23" x14ac:dyDescent="0.25">
      <c r="A331" s="32">
        <v>43711</v>
      </c>
      <c r="B331" s="32">
        <v>43738</v>
      </c>
      <c r="C331" s="33" t="s">
        <v>8826</v>
      </c>
      <c r="D331" s="33" t="s">
        <v>7357</v>
      </c>
      <c r="E331" s="33" t="s">
        <v>8825</v>
      </c>
      <c r="F331" s="33" t="s">
        <v>8851</v>
      </c>
      <c r="G331" s="33" t="s">
        <v>402</v>
      </c>
      <c r="H331" s="33" t="s">
        <v>7931</v>
      </c>
      <c r="I331" s="34">
        <v>930</v>
      </c>
      <c r="J331" s="34">
        <v>13</v>
      </c>
      <c r="K331" s="35">
        <v>1.3978494623655901E-2</v>
      </c>
      <c r="L331" s="36">
        <v>0.234615384615385</v>
      </c>
      <c r="M331" s="36">
        <v>3.05</v>
      </c>
      <c r="N331" s="36">
        <v>19.989999999999998</v>
      </c>
      <c r="O331" s="35">
        <v>0.15257628814407201</v>
      </c>
      <c r="P331" s="37">
        <v>6.5540983606557397</v>
      </c>
      <c r="Q331" s="34">
        <v>1</v>
      </c>
      <c r="R331" s="34">
        <v>1</v>
      </c>
      <c r="S331" s="35">
        <v>7.69230769230769E-2</v>
      </c>
      <c r="T331" s="34">
        <v>0</v>
      </c>
      <c r="U331" s="34">
        <v>1</v>
      </c>
      <c r="V331" s="36">
        <v>0</v>
      </c>
      <c r="W331" s="36">
        <v>19.989999999999998</v>
      </c>
    </row>
    <row r="332" spans="1:23" x14ac:dyDescent="0.25">
      <c r="A332" s="32">
        <v>43711</v>
      </c>
      <c r="B332" s="32">
        <v>43738</v>
      </c>
      <c r="C332" s="33" t="s">
        <v>8826</v>
      </c>
      <c r="D332" s="33" t="s">
        <v>7357</v>
      </c>
      <c r="E332" s="33" t="s">
        <v>8825</v>
      </c>
      <c r="F332" s="33" t="s">
        <v>8851</v>
      </c>
      <c r="G332" s="33" t="s">
        <v>418</v>
      </c>
      <c r="H332" s="33" t="s">
        <v>7436</v>
      </c>
      <c r="I332" s="34">
        <v>240</v>
      </c>
      <c r="J332" s="34">
        <v>0</v>
      </c>
      <c r="K332" s="35">
        <v>0</v>
      </c>
      <c r="M332" s="36">
        <v>0</v>
      </c>
      <c r="N332" s="36">
        <v>0</v>
      </c>
      <c r="Q332" s="34">
        <v>0</v>
      </c>
      <c r="R332" s="34">
        <v>0</v>
      </c>
      <c r="T332" s="34">
        <v>0</v>
      </c>
      <c r="U332" s="34">
        <v>0</v>
      </c>
      <c r="V332" s="36">
        <v>0</v>
      </c>
      <c r="W332" s="36">
        <v>0</v>
      </c>
    </row>
    <row r="333" spans="1:23" x14ac:dyDescent="0.25">
      <c r="A333" s="32">
        <v>43711</v>
      </c>
      <c r="B333" s="32">
        <v>43738</v>
      </c>
      <c r="C333" s="33" t="s">
        <v>8826</v>
      </c>
      <c r="D333" s="33" t="s">
        <v>7357</v>
      </c>
      <c r="E333" s="33" t="s">
        <v>8825</v>
      </c>
      <c r="F333" s="33" t="s">
        <v>8851</v>
      </c>
      <c r="G333" s="33" t="s">
        <v>396</v>
      </c>
      <c r="H333" s="33" t="s">
        <v>7426</v>
      </c>
      <c r="I333" s="34">
        <v>74526</v>
      </c>
      <c r="J333" s="34">
        <v>488</v>
      </c>
      <c r="K333" s="35">
        <v>6.5480503448460898E-3</v>
      </c>
      <c r="L333" s="36">
        <v>0.21135245901639299</v>
      </c>
      <c r="M333" s="36">
        <v>103.14</v>
      </c>
      <c r="N333" s="36">
        <v>308.85000000000002</v>
      </c>
      <c r="O333" s="35">
        <v>0.33394851869839698</v>
      </c>
      <c r="P333" s="37">
        <v>2.9944735311227499</v>
      </c>
      <c r="Q333" s="34">
        <v>15</v>
      </c>
      <c r="R333" s="34">
        <v>15</v>
      </c>
      <c r="S333" s="35">
        <v>3.07377049180328E-2</v>
      </c>
      <c r="T333" s="34">
        <v>0</v>
      </c>
      <c r="U333" s="34">
        <v>15</v>
      </c>
      <c r="V333" s="36">
        <v>0</v>
      </c>
      <c r="W333" s="36">
        <v>308.85000000000002</v>
      </c>
    </row>
    <row r="334" spans="1:23" x14ac:dyDescent="0.25">
      <c r="A334" s="32">
        <v>43711</v>
      </c>
      <c r="B334" s="32">
        <v>43738</v>
      </c>
      <c r="C334" s="33" t="s">
        <v>8826</v>
      </c>
      <c r="D334" s="33" t="s">
        <v>7357</v>
      </c>
      <c r="E334" s="33" t="s">
        <v>8825</v>
      </c>
      <c r="F334" s="33" t="s">
        <v>8851</v>
      </c>
      <c r="G334" s="33" t="s">
        <v>412</v>
      </c>
      <c r="H334" s="33" t="s">
        <v>7446</v>
      </c>
      <c r="I334" s="34">
        <v>208</v>
      </c>
      <c r="J334" s="34">
        <v>0</v>
      </c>
      <c r="K334" s="35">
        <v>0</v>
      </c>
      <c r="M334" s="36">
        <v>0</v>
      </c>
      <c r="N334" s="36">
        <v>0</v>
      </c>
      <c r="Q334" s="34">
        <v>0</v>
      </c>
      <c r="R334" s="34">
        <v>0</v>
      </c>
      <c r="T334" s="34">
        <v>0</v>
      </c>
      <c r="U334" s="34">
        <v>0</v>
      </c>
      <c r="V334" s="36">
        <v>0</v>
      </c>
      <c r="W334" s="36">
        <v>0</v>
      </c>
    </row>
    <row r="335" spans="1:23" x14ac:dyDescent="0.25">
      <c r="A335" s="32">
        <v>43711</v>
      </c>
      <c r="B335" s="32">
        <v>43738</v>
      </c>
      <c r="C335" s="33" t="s">
        <v>8826</v>
      </c>
      <c r="D335" s="33" t="s">
        <v>7357</v>
      </c>
      <c r="E335" s="33" t="s">
        <v>8825</v>
      </c>
      <c r="F335" s="33" t="s">
        <v>8851</v>
      </c>
      <c r="G335" s="33" t="s">
        <v>404</v>
      </c>
      <c r="H335" s="33" t="s">
        <v>7921</v>
      </c>
      <c r="I335" s="34">
        <v>1612</v>
      </c>
      <c r="J335" s="34">
        <v>10</v>
      </c>
      <c r="K335" s="35">
        <v>6.2034739454094297E-3</v>
      </c>
      <c r="L335" s="36">
        <v>0.16700000000000001</v>
      </c>
      <c r="M335" s="36">
        <v>1.67</v>
      </c>
      <c r="N335" s="36">
        <v>0</v>
      </c>
      <c r="P335" s="37">
        <v>0</v>
      </c>
      <c r="Q335" s="34">
        <v>0</v>
      </c>
      <c r="R335" s="34">
        <v>0</v>
      </c>
      <c r="S335" s="35">
        <v>0</v>
      </c>
      <c r="T335" s="34">
        <v>0</v>
      </c>
      <c r="U335" s="34">
        <v>0</v>
      </c>
      <c r="V335" s="36">
        <v>0</v>
      </c>
      <c r="W335" s="36">
        <v>0</v>
      </c>
    </row>
    <row r="336" spans="1:23" x14ac:dyDescent="0.25">
      <c r="A336" s="32">
        <v>43711</v>
      </c>
      <c r="B336" s="32">
        <v>43738</v>
      </c>
      <c r="C336" s="33" t="s">
        <v>8826</v>
      </c>
      <c r="D336" s="33" t="s">
        <v>7357</v>
      </c>
      <c r="E336" s="33" t="s">
        <v>8825</v>
      </c>
      <c r="F336" s="33" t="s">
        <v>8851</v>
      </c>
      <c r="G336" s="33" t="s">
        <v>420</v>
      </c>
      <c r="H336" s="33" t="s">
        <v>7401</v>
      </c>
      <c r="I336" s="34">
        <v>169</v>
      </c>
      <c r="J336" s="34">
        <v>1</v>
      </c>
      <c r="K336" s="35">
        <v>5.9171597633136102E-3</v>
      </c>
      <c r="L336" s="36">
        <v>0.36</v>
      </c>
      <c r="M336" s="36">
        <v>0.36</v>
      </c>
      <c r="N336" s="36">
        <v>0</v>
      </c>
      <c r="P336" s="37">
        <v>0</v>
      </c>
      <c r="Q336" s="34">
        <v>0</v>
      </c>
      <c r="R336" s="34">
        <v>0</v>
      </c>
      <c r="S336" s="35">
        <v>0</v>
      </c>
      <c r="T336" s="34">
        <v>0</v>
      </c>
      <c r="U336" s="34">
        <v>0</v>
      </c>
      <c r="V336" s="36">
        <v>0</v>
      </c>
      <c r="W336" s="36">
        <v>0</v>
      </c>
    </row>
    <row r="337" spans="1:23" x14ac:dyDescent="0.25">
      <c r="A337" s="32">
        <v>43720</v>
      </c>
      <c r="B337" s="32">
        <v>43738</v>
      </c>
      <c r="C337" s="33" t="s">
        <v>8826</v>
      </c>
      <c r="D337" s="33" t="s">
        <v>7357</v>
      </c>
      <c r="E337" s="33" t="s">
        <v>8852</v>
      </c>
      <c r="F337" s="33" t="s">
        <v>8853</v>
      </c>
      <c r="G337" s="33" t="s">
        <v>214</v>
      </c>
      <c r="H337" s="33" t="s">
        <v>8854</v>
      </c>
      <c r="I337" s="34">
        <v>5931</v>
      </c>
      <c r="J337" s="34">
        <v>14</v>
      </c>
      <c r="K337" s="35">
        <v>2.3604788399932599E-3</v>
      </c>
      <c r="L337" s="36">
        <v>0.310714285714286</v>
      </c>
      <c r="M337" s="36">
        <v>4.3499999999999996</v>
      </c>
      <c r="N337" s="36">
        <v>0</v>
      </c>
      <c r="P337" s="37">
        <v>0</v>
      </c>
      <c r="Q337" s="34">
        <v>0</v>
      </c>
      <c r="R337" s="34">
        <v>0</v>
      </c>
      <c r="S337" s="35">
        <v>0</v>
      </c>
      <c r="T337" s="34">
        <v>0</v>
      </c>
      <c r="U337" s="34">
        <v>0</v>
      </c>
      <c r="V337" s="36">
        <v>0</v>
      </c>
      <c r="W337" s="36">
        <v>0</v>
      </c>
    </row>
    <row r="338" spans="1:23" x14ac:dyDescent="0.25">
      <c r="A338" s="32">
        <v>43720</v>
      </c>
      <c r="B338" s="32">
        <v>43738</v>
      </c>
      <c r="C338" s="33" t="s">
        <v>8826</v>
      </c>
      <c r="D338" s="33" t="s">
        <v>7357</v>
      </c>
      <c r="E338" s="33" t="s">
        <v>8852</v>
      </c>
      <c r="F338" s="33" t="s">
        <v>8853</v>
      </c>
      <c r="G338" s="33" t="s">
        <v>198</v>
      </c>
      <c r="H338" s="33" t="s">
        <v>8855</v>
      </c>
      <c r="I338" s="34">
        <v>1281</v>
      </c>
      <c r="J338" s="34">
        <v>1</v>
      </c>
      <c r="K338" s="35">
        <v>7.8064012490241998E-4</v>
      </c>
      <c r="L338" s="36">
        <v>0.48</v>
      </c>
      <c r="M338" s="36">
        <v>0.48</v>
      </c>
      <c r="N338" s="36">
        <v>0</v>
      </c>
      <c r="P338" s="37">
        <v>0</v>
      </c>
      <c r="Q338" s="34">
        <v>0</v>
      </c>
      <c r="R338" s="34">
        <v>0</v>
      </c>
      <c r="S338" s="35">
        <v>0</v>
      </c>
      <c r="T338" s="34">
        <v>0</v>
      </c>
      <c r="U338" s="34">
        <v>0</v>
      </c>
      <c r="V338" s="36">
        <v>0</v>
      </c>
      <c r="W338" s="36">
        <v>0</v>
      </c>
    </row>
    <row r="339" spans="1:23" x14ac:dyDescent="0.25">
      <c r="A339" s="32">
        <v>43720</v>
      </c>
      <c r="B339" s="32">
        <v>43738</v>
      </c>
      <c r="C339" s="33" t="s">
        <v>8826</v>
      </c>
      <c r="D339" s="33" t="s">
        <v>7357</v>
      </c>
      <c r="E339" s="33" t="s">
        <v>8852</v>
      </c>
      <c r="F339" s="33" t="s">
        <v>8853</v>
      </c>
      <c r="G339" s="33" t="s">
        <v>208</v>
      </c>
      <c r="H339" s="33" t="s">
        <v>8856</v>
      </c>
      <c r="I339" s="34">
        <v>5441</v>
      </c>
      <c r="J339" s="34">
        <v>16</v>
      </c>
      <c r="K339" s="35">
        <v>2.9406359125160801E-3</v>
      </c>
      <c r="L339" s="36">
        <v>0.31562499999999999</v>
      </c>
      <c r="M339" s="36">
        <v>5.05</v>
      </c>
      <c r="N339" s="36">
        <v>0</v>
      </c>
      <c r="P339" s="37">
        <v>0</v>
      </c>
      <c r="Q339" s="34">
        <v>0</v>
      </c>
      <c r="R339" s="34">
        <v>0</v>
      </c>
      <c r="S339" s="35">
        <v>0</v>
      </c>
      <c r="T339" s="34">
        <v>0</v>
      </c>
      <c r="U339" s="34">
        <v>0</v>
      </c>
      <c r="V339" s="36">
        <v>0</v>
      </c>
      <c r="W339" s="36">
        <v>0</v>
      </c>
    </row>
    <row r="340" spans="1:23" x14ac:dyDescent="0.25">
      <c r="A340" s="32">
        <v>43721</v>
      </c>
      <c r="B340" s="32">
        <v>43738</v>
      </c>
      <c r="C340" s="33" t="s">
        <v>8826</v>
      </c>
      <c r="D340" s="33" t="s">
        <v>7357</v>
      </c>
      <c r="E340" s="33" t="s">
        <v>8852</v>
      </c>
      <c r="F340" s="33" t="s">
        <v>8853</v>
      </c>
      <c r="G340" s="33" t="s">
        <v>204</v>
      </c>
      <c r="H340" s="33" t="s">
        <v>8857</v>
      </c>
      <c r="I340" s="34">
        <v>1699</v>
      </c>
      <c r="J340" s="34">
        <v>3</v>
      </c>
      <c r="K340" s="35">
        <v>1.7657445556209499E-3</v>
      </c>
      <c r="L340" s="36">
        <v>0.25666666666666699</v>
      </c>
      <c r="M340" s="36">
        <v>0.77</v>
      </c>
      <c r="N340" s="36">
        <v>0</v>
      </c>
      <c r="P340" s="37">
        <v>0</v>
      </c>
      <c r="Q340" s="34">
        <v>0</v>
      </c>
      <c r="R340" s="34">
        <v>0</v>
      </c>
      <c r="S340" s="35">
        <v>0</v>
      </c>
      <c r="T340" s="34">
        <v>0</v>
      </c>
      <c r="U340" s="34">
        <v>0</v>
      </c>
      <c r="V340" s="36">
        <v>0</v>
      </c>
      <c r="W340" s="36">
        <v>0</v>
      </c>
    </row>
    <row r="341" spans="1:23" x14ac:dyDescent="0.25">
      <c r="A341" s="32">
        <v>43721</v>
      </c>
      <c r="B341" s="32">
        <v>43738</v>
      </c>
      <c r="C341" s="33" t="s">
        <v>8826</v>
      </c>
      <c r="D341" s="33" t="s">
        <v>7357</v>
      </c>
      <c r="E341" s="33" t="s">
        <v>8852</v>
      </c>
      <c r="F341" s="33" t="s">
        <v>8853</v>
      </c>
      <c r="G341" s="33" t="s">
        <v>212</v>
      </c>
      <c r="H341" s="33" t="s">
        <v>8858</v>
      </c>
      <c r="I341" s="34">
        <v>5833</v>
      </c>
      <c r="J341" s="34">
        <v>16</v>
      </c>
      <c r="K341" s="35">
        <v>2.7430138865078002E-3</v>
      </c>
      <c r="L341" s="36">
        <v>0.34</v>
      </c>
      <c r="M341" s="36">
        <v>5.44</v>
      </c>
      <c r="N341" s="36">
        <v>0</v>
      </c>
      <c r="P341" s="37">
        <v>0</v>
      </c>
      <c r="Q341" s="34">
        <v>0</v>
      </c>
      <c r="R341" s="34">
        <v>0</v>
      </c>
      <c r="S341" s="35">
        <v>0</v>
      </c>
      <c r="T341" s="34">
        <v>0</v>
      </c>
      <c r="U341" s="34">
        <v>0</v>
      </c>
      <c r="V341" s="36">
        <v>0</v>
      </c>
      <c r="W341" s="36">
        <v>0</v>
      </c>
    </row>
    <row r="342" spans="1:23" x14ac:dyDescent="0.25">
      <c r="A342" s="32">
        <v>43720</v>
      </c>
      <c r="B342" s="32">
        <v>43738</v>
      </c>
      <c r="C342" s="33" t="s">
        <v>8826</v>
      </c>
      <c r="D342" s="33" t="s">
        <v>7357</v>
      </c>
      <c r="E342" s="33" t="s">
        <v>8852</v>
      </c>
      <c r="F342" s="33" t="s">
        <v>8853</v>
      </c>
      <c r="G342" s="33" t="s">
        <v>202</v>
      </c>
      <c r="H342" s="33" t="s">
        <v>8859</v>
      </c>
      <c r="I342" s="34">
        <v>1014</v>
      </c>
      <c r="J342" s="34">
        <v>3</v>
      </c>
      <c r="K342" s="35">
        <v>2.9585798816567999E-3</v>
      </c>
      <c r="L342" s="36">
        <v>0.30333333333333301</v>
      </c>
      <c r="M342" s="36">
        <v>0.91</v>
      </c>
      <c r="N342" s="36">
        <v>0</v>
      </c>
      <c r="P342" s="37">
        <v>0</v>
      </c>
      <c r="Q342" s="34">
        <v>0</v>
      </c>
      <c r="R342" s="34">
        <v>0</v>
      </c>
      <c r="S342" s="35">
        <v>0</v>
      </c>
      <c r="T342" s="34">
        <v>0</v>
      </c>
      <c r="U342" s="34">
        <v>0</v>
      </c>
      <c r="V342" s="36">
        <v>0</v>
      </c>
      <c r="W342" s="36">
        <v>0</v>
      </c>
    </row>
    <row r="343" spans="1:23" x14ac:dyDescent="0.25">
      <c r="A343" s="32">
        <v>43720</v>
      </c>
      <c r="B343" s="32">
        <v>43738</v>
      </c>
      <c r="C343" s="33" t="s">
        <v>8826</v>
      </c>
      <c r="D343" s="33" t="s">
        <v>7357</v>
      </c>
      <c r="E343" s="33" t="s">
        <v>8852</v>
      </c>
      <c r="F343" s="33" t="s">
        <v>8853</v>
      </c>
      <c r="G343" s="33" t="s">
        <v>210</v>
      </c>
      <c r="H343" s="33" t="s">
        <v>8860</v>
      </c>
      <c r="I343" s="34">
        <v>6913</v>
      </c>
      <c r="J343" s="34">
        <v>15</v>
      </c>
      <c r="K343" s="35">
        <v>2.16982496745263E-3</v>
      </c>
      <c r="L343" s="36">
        <v>0.355333333333333</v>
      </c>
      <c r="M343" s="36">
        <v>5.33</v>
      </c>
      <c r="N343" s="36">
        <v>0</v>
      </c>
      <c r="P343" s="37">
        <v>0</v>
      </c>
      <c r="Q343" s="34">
        <v>0</v>
      </c>
      <c r="R343" s="34">
        <v>0</v>
      </c>
      <c r="S343" s="35">
        <v>0</v>
      </c>
      <c r="T343" s="34">
        <v>0</v>
      </c>
      <c r="U343" s="34">
        <v>0</v>
      </c>
      <c r="V343" s="36">
        <v>0</v>
      </c>
      <c r="W343" s="36">
        <v>0</v>
      </c>
    </row>
    <row r="344" spans="1:23" x14ac:dyDescent="0.25">
      <c r="A344" s="32">
        <v>43720</v>
      </c>
      <c r="B344" s="32">
        <v>43738</v>
      </c>
      <c r="C344" s="33" t="s">
        <v>8826</v>
      </c>
      <c r="D344" s="33" t="s">
        <v>7357</v>
      </c>
      <c r="E344" s="33" t="s">
        <v>8852</v>
      </c>
      <c r="F344" s="33" t="s">
        <v>8853</v>
      </c>
      <c r="G344" s="33" t="s">
        <v>200</v>
      </c>
      <c r="H344" s="33" t="s">
        <v>8861</v>
      </c>
      <c r="I344" s="34">
        <v>12681</v>
      </c>
      <c r="J344" s="34">
        <v>51</v>
      </c>
      <c r="K344" s="35">
        <v>4.0217648450437699E-3</v>
      </c>
      <c r="L344" s="36">
        <v>0.355686274509804</v>
      </c>
      <c r="M344" s="36">
        <v>18.14</v>
      </c>
      <c r="N344" s="36">
        <v>28.99</v>
      </c>
      <c r="O344" s="35">
        <v>0.625733011383236</v>
      </c>
      <c r="P344" s="37">
        <v>1.5981256890849</v>
      </c>
      <c r="Q344" s="34">
        <v>1</v>
      </c>
      <c r="R344" s="34">
        <v>1</v>
      </c>
      <c r="S344" s="35">
        <v>1.9607843137254902E-2</v>
      </c>
      <c r="T344" s="34">
        <v>0</v>
      </c>
      <c r="U344" s="34">
        <v>1</v>
      </c>
      <c r="V344" s="36">
        <v>0</v>
      </c>
      <c r="W344" s="36">
        <v>28.99</v>
      </c>
    </row>
    <row r="345" spans="1:23" x14ac:dyDescent="0.25">
      <c r="A345" s="32">
        <v>43721</v>
      </c>
      <c r="B345" s="32">
        <v>43738</v>
      </c>
      <c r="C345" s="33" t="s">
        <v>8826</v>
      </c>
      <c r="D345" s="33" t="s">
        <v>7357</v>
      </c>
      <c r="E345" s="33" t="s">
        <v>8852</v>
      </c>
      <c r="F345" s="33" t="s">
        <v>8853</v>
      </c>
      <c r="G345" s="33" t="s">
        <v>206</v>
      </c>
      <c r="H345" s="33" t="s">
        <v>8862</v>
      </c>
      <c r="I345" s="34">
        <v>1920</v>
      </c>
      <c r="J345" s="34">
        <v>5</v>
      </c>
      <c r="K345" s="35">
        <v>2.60416666666667E-3</v>
      </c>
      <c r="L345" s="36">
        <v>0.32400000000000001</v>
      </c>
      <c r="M345" s="36">
        <v>1.62</v>
      </c>
      <c r="N345" s="36">
        <v>0</v>
      </c>
      <c r="P345" s="37">
        <v>0</v>
      </c>
      <c r="Q345" s="34">
        <v>0</v>
      </c>
      <c r="R345" s="34">
        <v>0</v>
      </c>
      <c r="S345" s="35">
        <v>0</v>
      </c>
      <c r="T345" s="34">
        <v>0</v>
      </c>
      <c r="U345" s="34">
        <v>0</v>
      </c>
      <c r="V345" s="36">
        <v>0</v>
      </c>
      <c r="W345" s="36">
        <v>0</v>
      </c>
    </row>
    <row r="346" spans="1:23" x14ac:dyDescent="0.25">
      <c r="A346" s="32">
        <v>43720</v>
      </c>
      <c r="B346" s="32">
        <v>43738</v>
      </c>
      <c r="C346" s="33" t="s">
        <v>8826</v>
      </c>
      <c r="D346" s="33" t="s">
        <v>7357</v>
      </c>
      <c r="E346" s="33" t="s">
        <v>8852</v>
      </c>
      <c r="F346" s="33" t="s">
        <v>8853</v>
      </c>
      <c r="G346" s="33" t="s">
        <v>187</v>
      </c>
      <c r="H346" s="33" t="s">
        <v>8863</v>
      </c>
      <c r="I346" s="34">
        <v>2426</v>
      </c>
      <c r="J346" s="34">
        <v>11</v>
      </c>
      <c r="K346" s="35">
        <v>4.5342126957955498E-3</v>
      </c>
      <c r="L346" s="36">
        <v>0.34272727272727299</v>
      </c>
      <c r="M346" s="36">
        <v>3.77</v>
      </c>
      <c r="N346" s="36">
        <v>0</v>
      </c>
      <c r="P346" s="37">
        <v>0</v>
      </c>
      <c r="Q346" s="34">
        <v>0</v>
      </c>
      <c r="R346" s="34">
        <v>0</v>
      </c>
      <c r="S346" s="35">
        <v>0</v>
      </c>
      <c r="T346" s="34">
        <v>0</v>
      </c>
      <c r="U346" s="34">
        <v>0</v>
      </c>
      <c r="V346" s="36">
        <v>0</v>
      </c>
      <c r="W346" s="36">
        <v>0</v>
      </c>
    </row>
    <row r="347" spans="1:23" x14ac:dyDescent="0.25">
      <c r="A347" s="32">
        <v>43720</v>
      </c>
      <c r="B347" s="32">
        <v>43738</v>
      </c>
      <c r="C347" s="33" t="s">
        <v>8826</v>
      </c>
      <c r="D347" s="33" t="s">
        <v>7357</v>
      </c>
      <c r="E347" s="33" t="s">
        <v>8852</v>
      </c>
      <c r="F347" s="33" t="s">
        <v>8853</v>
      </c>
      <c r="G347" s="33" t="s">
        <v>196</v>
      </c>
      <c r="H347" s="33" t="s">
        <v>8864</v>
      </c>
      <c r="I347" s="34">
        <v>1135</v>
      </c>
      <c r="J347" s="34">
        <v>1</v>
      </c>
      <c r="K347" s="35">
        <v>8.81057268722467E-4</v>
      </c>
      <c r="L347" s="36">
        <v>0.39</v>
      </c>
      <c r="M347" s="36">
        <v>0.39</v>
      </c>
      <c r="N347" s="36">
        <v>0</v>
      </c>
      <c r="P347" s="37">
        <v>0</v>
      </c>
      <c r="Q347" s="34">
        <v>0</v>
      </c>
      <c r="R347" s="34">
        <v>0</v>
      </c>
      <c r="S347" s="35">
        <v>0</v>
      </c>
      <c r="T347" s="34">
        <v>0</v>
      </c>
      <c r="U347" s="34">
        <v>0</v>
      </c>
      <c r="V347" s="36">
        <v>0</v>
      </c>
      <c r="W347" s="36">
        <v>0</v>
      </c>
    </row>
    <row r="348" spans="1:23" x14ac:dyDescent="0.25">
      <c r="A348" s="32">
        <v>43720</v>
      </c>
      <c r="B348" s="32">
        <v>43738</v>
      </c>
      <c r="C348" s="33" t="s">
        <v>8826</v>
      </c>
      <c r="D348" s="33" t="s">
        <v>7357</v>
      </c>
      <c r="E348" s="33" t="s">
        <v>8852</v>
      </c>
      <c r="F348" s="33" t="s">
        <v>8853</v>
      </c>
      <c r="G348" s="33" t="s">
        <v>185</v>
      </c>
      <c r="H348" s="33" t="s">
        <v>8865</v>
      </c>
      <c r="I348" s="34">
        <v>2235</v>
      </c>
      <c r="J348" s="34">
        <v>6</v>
      </c>
      <c r="K348" s="35">
        <v>2.6845637583892599E-3</v>
      </c>
      <c r="L348" s="36">
        <v>0.38500000000000001</v>
      </c>
      <c r="M348" s="36">
        <v>2.31</v>
      </c>
      <c r="N348" s="36">
        <v>0</v>
      </c>
      <c r="P348" s="37">
        <v>0</v>
      </c>
      <c r="Q348" s="34">
        <v>0</v>
      </c>
      <c r="R348" s="34">
        <v>0</v>
      </c>
      <c r="S348" s="35">
        <v>0</v>
      </c>
      <c r="T348" s="34">
        <v>0</v>
      </c>
      <c r="U348" s="34">
        <v>0</v>
      </c>
      <c r="V348" s="36">
        <v>0</v>
      </c>
      <c r="W348" s="36">
        <v>0</v>
      </c>
    </row>
    <row r="349" spans="1:23" x14ac:dyDescent="0.25">
      <c r="A349" s="32">
        <v>43721</v>
      </c>
      <c r="B349" s="32">
        <v>43738</v>
      </c>
      <c r="C349" s="33" t="s">
        <v>8826</v>
      </c>
      <c r="D349" s="33" t="s">
        <v>7357</v>
      </c>
      <c r="E349" s="33" t="s">
        <v>8852</v>
      </c>
      <c r="F349" s="33" t="s">
        <v>8853</v>
      </c>
      <c r="G349" s="33" t="s">
        <v>182</v>
      </c>
      <c r="H349" s="33" t="s">
        <v>8866</v>
      </c>
      <c r="I349" s="34">
        <v>8617</v>
      </c>
      <c r="J349" s="34">
        <v>84</v>
      </c>
      <c r="K349" s="35">
        <v>9.7481722177091799E-3</v>
      </c>
      <c r="L349" s="36">
        <v>0.36809523809523798</v>
      </c>
      <c r="M349" s="36">
        <v>30.92</v>
      </c>
      <c r="N349" s="36">
        <v>77.97</v>
      </c>
      <c r="O349" s="35">
        <v>0.39656278055662397</v>
      </c>
      <c r="P349" s="37">
        <v>2.5216688227684299</v>
      </c>
      <c r="Q349" s="34">
        <v>3</v>
      </c>
      <c r="R349" s="34">
        <v>3</v>
      </c>
      <c r="S349" s="35">
        <v>3.5714285714285698E-2</v>
      </c>
      <c r="T349" s="34">
        <v>0</v>
      </c>
      <c r="U349" s="34">
        <v>3</v>
      </c>
      <c r="V349" s="36">
        <v>0</v>
      </c>
      <c r="W349" s="36">
        <v>77.97</v>
      </c>
    </row>
    <row r="350" spans="1:23" x14ac:dyDescent="0.25">
      <c r="A350" s="32">
        <v>43721</v>
      </c>
      <c r="B350" s="32">
        <v>43738</v>
      </c>
      <c r="C350" s="33" t="s">
        <v>8826</v>
      </c>
      <c r="D350" s="33" t="s">
        <v>7357</v>
      </c>
      <c r="E350" s="33" t="s">
        <v>8852</v>
      </c>
      <c r="F350" s="33" t="s">
        <v>8853</v>
      </c>
      <c r="G350" s="33" t="s">
        <v>191</v>
      </c>
      <c r="H350" s="33" t="s">
        <v>8867</v>
      </c>
      <c r="I350" s="34">
        <v>1184</v>
      </c>
      <c r="J350" s="34">
        <v>4</v>
      </c>
      <c r="K350" s="35">
        <v>3.3783783783783799E-3</v>
      </c>
      <c r="L350" s="36">
        <v>0.39</v>
      </c>
      <c r="M350" s="36">
        <v>1.56</v>
      </c>
      <c r="N350" s="36">
        <v>0</v>
      </c>
      <c r="P350" s="37">
        <v>0</v>
      </c>
      <c r="Q350" s="34">
        <v>0</v>
      </c>
      <c r="R350" s="34">
        <v>0</v>
      </c>
      <c r="S350" s="35">
        <v>0</v>
      </c>
      <c r="T350" s="34">
        <v>0</v>
      </c>
      <c r="U350" s="34">
        <v>0</v>
      </c>
      <c r="V350" s="36">
        <v>0</v>
      </c>
      <c r="W350" s="36">
        <v>0</v>
      </c>
    </row>
    <row r="351" spans="1:23" x14ac:dyDescent="0.25">
      <c r="A351" s="32">
        <v>43721</v>
      </c>
      <c r="B351" s="32">
        <v>43738</v>
      </c>
      <c r="C351" s="33" t="s">
        <v>8826</v>
      </c>
      <c r="D351" s="33" t="s">
        <v>7357</v>
      </c>
      <c r="E351" s="33" t="s">
        <v>8852</v>
      </c>
      <c r="F351" s="33" t="s">
        <v>8853</v>
      </c>
      <c r="G351" s="33" t="s">
        <v>189</v>
      </c>
      <c r="H351" s="33" t="s">
        <v>8868</v>
      </c>
      <c r="I351" s="34">
        <v>3537</v>
      </c>
      <c r="J351" s="34">
        <v>9</v>
      </c>
      <c r="K351" s="35">
        <v>2.5445292620865098E-3</v>
      </c>
      <c r="L351" s="36">
        <v>0.38555555555555598</v>
      </c>
      <c r="M351" s="36">
        <v>3.47</v>
      </c>
      <c r="N351" s="36">
        <v>0</v>
      </c>
      <c r="P351" s="37">
        <v>0</v>
      </c>
      <c r="Q351" s="34">
        <v>0</v>
      </c>
      <c r="R351" s="34">
        <v>0</v>
      </c>
      <c r="S351" s="35">
        <v>0</v>
      </c>
      <c r="T351" s="34">
        <v>0</v>
      </c>
      <c r="U351" s="34">
        <v>0</v>
      </c>
      <c r="V351" s="36">
        <v>0</v>
      </c>
      <c r="W351" s="36">
        <v>0</v>
      </c>
    </row>
    <row r="352" spans="1:23" x14ac:dyDescent="0.25">
      <c r="A352" s="32">
        <v>43720</v>
      </c>
      <c r="B352" s="32">
        <v>43738</v>
      </c>
      <c r="C352" s="33" t="s">
        <v>8826</v>
      </c>
      <c r="D352" s="33" t="s">
        <v>7357</v>
      </c>
      <c r="E352" s="33" t="s">
        <v>8869</v>
      </c>
      <c r="F352" s="33" t="s">
        <v>8870</v>
      </c>
      <c r="G352" s="33" t="s">
        <v>270</v>
      </c>
      <c r="H352" s="33" t="s">
        <v>8871</v>
      </c>
      <c r="I352" s="34">
        <v>2239</v>
      </c>
      <c r="J352" s="34">
        <v>3</v>
      </c>
      <c r="K352" s="35">
        <v>1.3398838767306801E-3</v>
      </c>
      <c r="L352" s="36">
        <v>0.48666666666666702</v>
      </c>
      <c r="M352" s="36">
        <v>1.46</v>
      </c>
      <c r="N352" s="36">
        <v>0</v>
      </c>
      <c r="P352" s="37">
        <v>0</v>
      </c>
      <c r="Q352" s="34">
        <v>0</v>
      </c>
      <c r="R352" s="34">
        <v>0</v>
      </c>
      <c r="S352" s="35">
        <v>0</v>
      </c>
      <c r="T352" s="34">
        <v>0</v>
      </c>
      <c r="U352" s="34">
        <v>0</v>
      </c>
      <c r="V352" s="36">
        <v>0</v>
      </c>
      <c r="W352" s="36">
        <v>0</v>
      </c>
    </row>
    <row r="353" spans="1:23" x14ac:dyDescent="0.25">
      <c r="A353" s="32">
        <v>43720</v>
      </c>
      <c r="B353" s="32">
        <v>43738</v>
      </c>
      <c r="C353" s="33" t="s">
        <v>8826</v>
      </c>
      <c r="D353" s="33" t="s">
        <v>7357</v>
      </c>
      <c r="E353" s="33" t="s">
        <v>8872</v>
      </c>
      <c r="F353" s="33" t="s">
        <v>8873</v>
      </c>
      <c r="G353" s="33" t="s">
        <v>134</v>
      </c>
      <c r="H353" s="33" t="s">
        <v>8874</v>
      </c>
      <c r="I353" s="34">
        <v>4852</v>
      </c>
      <c r="J353" s="34">
        <v>17</v>
      </c>
      <c r="K353" s="35">
        <v>3.5037098103874701E-3</v>
      </c>
      <c r="L353" s="36">
        <v>0.36705882352941199</v>
      </c>
      <c r="M353" s="36">
        <v>6.24</v>
      </c>
      <c r="N353" s="36">
        <v>0</v>
      </c>
      <c r="P353" s="37">
        <v>0</v>
      </c>
      <c r="Q353" s="34">
        <v>0</v>
      </c>
      <c r="R353" s="34">
        <v>0</v>
      </c>
      <c r="S353" s="35">
        <v>0</v>
      </c>
      <c r="T353" s="34">
        <v>0</v>
      </c>
      <c r="U353" s="34">
        <v>0</v>
      </c>
      <c r="V353" s="36">
        <v>0</v>
      </c>
      <c r="W353" s="36">
        <v>0</v>
      </c>
    </row>
    <row r="354" spans="1:23" x14ac:dyDescent="0.25">
      <c r="A354" s="32">
        <v>43720</v>
      </c>
      <c r="B354" s="32">
        <v>43738</v>
      </c>
      <c r="C354" s="33" t="s">
        <v>8826</v>
      </c>
      <c r="D354" s="33" t="s">
        <v>7357</v>
      </c>
      <c r="E354" s="33" t="s">
        <v>8852</v>
      </c>
      <c r="F354" s="33" t="s">
        <v>8853</v>
      </c>
      <c r="G354" s="33" t="s">
        <v>194</v>
      </c>
      <c r="H354" s="33" t="s">
        <v>8875</v>
      </c>
      <c r="I354" s="34">
        <v>1794</v>
      </c>
      <c r="J354" s="34">
        <v>2</v>
      </c>
      <c r="K354" s="35">
        <v>1.11482720178372E-3</v>
      </c>
      <c r="L354" s="36">
        <v>0.28999999999999998</v>
      </c>
      <c r="M354" s="36">
        <v>0.57999999999999996</v>
      </c>
      <c r="N354" s="36">
        <v>0</v>
      </c>
      <c r="P354" s="37">
        <v>0</v>
      </c>
      <c r="Q354" s="34">
        <v>0</v>
      </c>
      <c r="R354" s="34">
        <v>0</v>
      </c>
      <c r="S354" s="35">
        <v>0</v>
      </c>
      <c r="T354" s="34">
        <v>0</v>
      </c>
      <c r="U354" s="34">
        <v>0</v>
      </c>
      <c r="V354" s="36">
        <v>0</v>
      </c>
      <c r="W354" s="36">
        <v>0</v>
      </c>
    </row>
    <row r="355" spans="1:23" x14ac:dyDescent="0.25">
      <c r="A355" s="32">
        <v>43721</v>
      </c>
      <c r="B355" s="32">
        <v>43738</v>
      </c>
      <c r="C355" s="33" t="s">
        <v>8826</v>
      </c>
      <c r="D355" s="33" t="s">
        <v>7357</v>
      </c>
      <c r="E355" s="33" t="s">
        <v>8869</v>
      </c>
      <c r="F355" s="33" t="s">
        <v>8870</v>
      </c>
      <c r="G355" s="33" t="s">
        <v>257</v>
      </c>
      <c r="H355" s="33" t="s">
        <v>8876</v>
      </c>
      <c r="I355" s="34">
        <v>3905</v>
      </c>
      <c r="J355" s="34">
        <v>9</v>
      </c>
      <c r="K355" s="35">
        <v>2.30473751600512E-3</v>
      </c>
      <c r="L355" s="36">
        <v>0.413333333333333</v>
      </c>
      <c r="M355" s="36">
        <v>3.72</v>
      </c>
      <c r="N355" s="36">
        <v>0</v>
      </c>
      <c r="P355" s="37">
        <v>0</v>
      </c>
      <c r="Q355" s="34">
        <v>0</v>
      </c>
      <c r="R355" s="34">
        <v>0</v>
      </c>
      <c r="S355" s="35">
        <v>0</v>
      </c>
      <c r="T355" s="34">
        <v>0</v>
      </c>
      <c r="U355" s="34">
        <v>0</v>
      </c>
      <c r="V355" s="36">
        <v>0</v>
      </c>
      <c r="W355" s="36">
        <v>0</v>
      </c>
    </row>
    <row r="356" spans="1:23" x14ac:dyDescent="0.25">
      <c r="A356" s="32">
        <v>43721</v>
      </c>
      <c r="B356" s="32">
        <v>43738</v>
      </c>
      <c r="C356" s="33" t="s">
        <v>8826</v>
      </c>
      <c r="D356" s="33" t="s">
        <v>7357</v>
      </c>
      <c r="E356" s="33" t="s">
        <v>8869</v>
      </c>
      <c r="F356" s="33" t="s">
        <v>8870</v>
      </c>
      <c r="G356" s="33" t="s">
        <v>272</v>
      </c>
      <c r="H356" s="33" t="s">
        <v>8877</v>
      </c>
      <c r="I356" s="34">
        <v>1505</v>
      </c>
      <c r="J356" s="34">
        <v>2</v>
      </c>
      <c r="K356" s="35">
        <v>1.3289036544850499E-3</v>
      </c>
      <c r="L356" s="36">
        <v>0.33</v>
      </c>
      <c r="M356" s="36">
        <v>0.66</v>
      </c>
      <c r="N356" s="36">
        <v>0</v>
      </c>
      <c r="P356" s="37">
        <v>0</v>
      </c>
      <c r="Q356" s="34">
        <v>0</v>
      </c>
      <c r="R356" s="34">
        <v>0</v>
      </c>
      <c r="S356" s="35">
        <v>0</v>
      </c>
      <c r="T356" s="34">
        <v>0</v>
      </c>
      <c r="U356" s="34">
        <v>0</v>
      </c>
      <c r="V356" s="36">
        <v>0</v>
      </c>
      <c r="W356" s="36">
        <v>0</v>
      </c>
    </row>
    <row r="357" spans="1:23" x14ac:dyDescent="0.25">
      <c r="A357" s="32">
        <v>43720</v>
      </c>
      <c r="B357" s="32">
        <v>43738</v>
      </c>
      <c r="C357" s="33" t="s">
        <v>8826</v>
      </c>
      <c r="D357" s="33" t="s">
        <v>7357</v>
      </c>
      <c r="E357" s="33" t="s">
        <v>8869</v>
      </c>
      <c r="F357" s="33" t="s">
        <v>8870</v>
      </c>
      <c r="G357" s="33" t="s">
        <v>280</v>
      </c>
      <c r="H357" s="33" t="s">
        <v>8878</v>
      </c>
      <c r="I357" s="34">
        <v>2386</v>
      </c>
      <c r="J357" s="34">
        <v>4</v>
      </c>
      <c r="K357" s="35">
        <v>1.6764459346186101E-3</v>
      </c>
      <c r="L357" s="36">
        <v>0.38750000000000001</v>
      </c>
      <c r="M357" s="36">
        <v>1.55</v>
      </c>
      <c r="N357" s="36">
        <v>0</v>
      </c>
      <c r="P357" s="37">
        <v>0</v>
      </c>
      <c r="Q357" s="34">
        <v>0</v>
      </c>
      <c r="R357" s="34">
        <v>0</v>
      </c>
      <c r="S357" s="35">
        <v>0</v>
      </c>
      <c r="T357" s="34">
        <v>0</v>
      </c>
      <c r="U357" s="34">
        <v>0</v>
      </c>
      <c r="V357" s="36">
        <v>0</v>
      </c>
      <c r="W357" s="36">
        <v>0</v>
      </c>
    </row>
    <row r="358" spans="1:23" x14ac:dyDescent="0.25">
      <c r="A358" s="32">
        <v>43720</v>
      </c>
      <c r="B358" s="32">
        <v>43738</v>
      </c>
      <c r="C358" s="33" t="s">
        <v>8826</v>
      </c>
      <c r="D358" s="33" t="s">
        <v>7357</v>
      </c>
      <c r="E358" s="33" t="s">
        <v>8869</v>
      </c>
      <c r="F358" s="33" t="s">
        <v>8870</v>
      </c>
      <c r="G358" s="33" t="s">
        <v>276</v>
      </c>
      <c r="H358" s="33" t="s">
        <v>8879</v>
      </c>
      <c r="I358" s="34">
        <v>2522</v>
      </c>
      <c r="J358" s="34">
        <v>4</v>
      </c>
      <c r="K358" s="35">
        <v>1.58604282315623E-3</v>
      </c>
      <c r="L358" s="36">
        <v>0.37</v>
      </c>
      <c r="M358" s="36">
        <v>1.48</v>
      </c>
      <c r="N358" s="36">
        <v>0</v>
      </c>
      <c r="P358" s="37">
        <v>0</v>
      </c>
      <c r="Q358" s="34">
        <v>0</v>
      </c>
      <c r="R358" s="34">
        <v>0</v>
      </c>
      <c r="S358" s="35">
        <v>0</v>
      </c>
      <c r="T358" s="34">
        <v>0</v>
      </c>
      <c r="U358" s="34">
        <v>0</v>
      </c>
      <c r="V358" s="36">
        <v>0</v>
      </c>
      <c r="W358" s="36">
        <v>0</v>
      </c>
    </row>
    <row r="359" spans="1:23" x14ac:dyDescent="0.25">
      <c r="A359" s="32">
        <v>43720</v>
      </c>
      <c r="B359" s="32">
        <v>43738</v>
      </c>
      <c r="C359" s="33" t="s">
        <v>8826</v>
      </c>
      <c r="D359" s="33" t="s">
        <v>7357</v>
      </c>
      <c r="E359" s="33" t="s">
        <v>8869</v>
      </c>
      <c r="F359" s="33" t="s">
        <v>8870</v>
      </c>
      <c r="G359" s="33" t="s">
        <v>278</v>
      </c>
      <c r="H359" s="33" t="s">
        <v>8880</v>
      </c>
      <c r="I359" s="34">
        <v>3370</v>
      </c>
      <c r="J359" s="34">
        <v>13</v>
      </c>
      <c r="K359" s="35">
        <v>3.8575667655786302E-3</v>
      </c>
      <c r="L359" s="36">
        <v>0.346923076923077</v>
      </c>
      <c r="M359" s="36">
        <v>4.51</v>
      </c>
      <c r="N359" s="36">
        <v>0</v>
      </c>
      <c r="P359" s="37">
        <v>0</v>
      </c>
      <c r="Q359" s="34">
        <v>0</v>
      </c>
      <c r="R359" s="34">
        <v>0</v>
      </c>
      <c r="S359" s="35">
        <v>0</v>
      </c>
      <c r="T359" s="34">
        <v>0</v>
      </c>
      <c r="U359" s="34">
        <v>0</v>
      </c>
      <c r="V359" s="36">
        <v>0</v>
      </c>
      <c r="W359" s="36">
        <v>0</v>
      </c>
    </row>
    <row r="360" spans="1:23" x14ac:dyDescent="0.25">
      <c r="A360" s="32">
        <v>43720</v>
      </c>
      <c r="B360" s="32">
        <v>43738</v>
      </c>
      <c r="C360" s="33" t="s">
        <v>8826</v>
      </c>
      <c r="D360" s="33" t="s">
        <v>7357</v>
      </c>
      <c r="E360" s="33" t="s">
        <v>8869</v>
      </c>
      <c r="F360" s="33" t="s">
        <v>8870</v>
      </c>
      <c r="G360" s="33" t="s">
        <v>268</v>
      </c>
      <c r="H360" s="33" t="s">
        <v>8881</v>
      </c>
      <c r="I360" s="34">
        <v>1651</v>
      </c>
      <c r="J360" s="34">
        <v>2</v>
      </c>
      <c r="K360" s="35">
        <v>1.2113870381586899E-3</v>
      </c>
      <c r="L360" s="36">
        <v>0.38</v>
      </c>
      <c r="M360" s="36">
        <v>0.76</v>
      </c>
      <c r="N360" s="36">
        <v>0</v>
      </c>
      <c r="P360" s="37">
        <v>0</v>
      </c>
      <c r="Q360" s="34">
        <v>0</v>
      </c>
      <c r="R360" s="34">
        <v>0</v>
      </c>
      <c r="S360" s="35">
        <v>0</v>
      </c>
      <c r="T360" s="34">
        <v>0</v>
      </c>
      <c r="U360" s="34">
        <v>0</v>
      </c>
      <c r="V360" s="36">
        <v>0</v>
      </c>
      <c r="W360" s="36">
        <v>0</v>
      </c>
    </row>
    <row r="361" spans="1:23" x14ac:dyDescent="0.25">
      <c r="A361" s="32">
        <v>43721</v>
      </c>
      <c r="B361" s="32">
        <v>43738</v>
      </c>
      <c r="C361" s="33" t="s">
        <v>8826</v>
      </c>
      <c r="D361" s="33" t="s">
        <v>7357</v>
      </c>
      <c r="E361" s="33" t="s">
        <v>8869</v>
      </c>
      <c r="F361" s="33" t="s">
        <v>8870</v>
      </c>
      <c r="G361" s="33" t="s">
        <v>282</v>
      </c>
      <c r="H361" s="33" t="s">
        <v>8882</v>
      </c>
      <c r="I361" s="34">
        <v>2408</v>
      </c>
      <c r="J361" s="34">
        <v>10</v>
      </c>
      <c r="K361" s="35">
        <v>4.1528239202657802E-3</v>
      </c>
      <c r="L361" s="36">
        <v>0.33900000000000002</v>
      </c>
      <c r="M361" s="36">
        <v>3.39</v>
      </c>
      <c r="N361" s="36">
        <v>0</v>
      </c>
      <c r="P361" s="37">
        <v>0</v>
      </c>
      <c r="Q361" s="34">
        <v>0</v>
      </c>
      <c r="R361" s="34">
        <v>0</v>
      </c>
      <c r="S361" s="35">
        <v>0</v>
      </c>
      <c r="T361" s="34">
        <v>0</v>
      </c>
      <c r="U361" s="34">
        <v>0</v>
      </c>
      <c r="V361" s="36">
        <v>0</v>
      </c>
      <c r="W361" s="36">
        <v>0</v>
      </c>
    </row>
    <row r="362" spans="1:23" x14ac:dyDescent="0.25">
      <c r="A362" s="32">
        <v>43721</v>
      </c>
      <c r="B362" s="32">
        <v>43738</v>
      </c>
      <c r="C362" s="33" t="s">
        <v>8826</v>
      </c>
      <c r="D362" s="33" t="s">
        <v>7357</v>
      </c>
      <c r="E362" s="33" t="s">
        <v>8869</v>
      </c>
      <c r="F362" s="33" t="s">
        <v>8870</v>
      </c>
      <c r="G362" s="33" t="s">
        <v>262</v>
      </c>
      <c r="H362" s="33" t="s">
        <v>8883</v>
      </c>
      <c r="I362" s="34">
        <v>1327</v>
      </c>
      <c r="J362" s="34">
        <v>6</v>
      </c>
      <c r="K362" s="35">
        <v>4.5214770158251696E-3</v>
      </c>
      <c r="L362" s="36">
        <v>0.41</v>
      </c>
      <c r="M362" s="36">
        <v>2.46</v>
      </c>
      <c r="N362" s="36">
        <v>28.99</v>
      </c>
      <c r="O362" s="35">
        <v>8.4856847188685802E-2</v>
      </c>
      <c r="P362" s="37">
        <v>11.7845528455285</v>
      </c>
      <c r="Q362" s="34">
        <v>1</v>
      </c>
      <c r="R362" s="34">
        <v>1</v>
      </c>
      <c r="S362" s="35">
        <v>0.16666666666666699</v>
      </c>
      <c r="T362" s="34">
        <v>0</v>
      </c>
      <c r="U362" s="34">
        <v>1</v>
      </c>
      <c r="V362" s="36">
        <v>0</v>
      </c>
      <c r="W362" s="36">
        <v>28.99</v>
      </c>
    </row>
    <row r="363" spans="1:23" x14ac:dyDescent="0.25">
      <c r="A363" s="32">
        <v>43721</v>
      </c>
      <c r="B363" s="32">
        <v>43738</v>
      </c>
      <c r="C363" s="33" t="s">
        <v>8826</v>
      </c>
      <c r="D363" s="33" t="s">
        <v>7357</v>
      </c>
      <c r="E363" s="33" t="s">
        <v>8869</v>
      </c>
      <c r="F363" s="33" t="s">
        <v>8870</v>
      </c>
      <c r="G363" s="33" t="s">
        <v>255</v>
      </c>
      <c r="H363" s="33" t="s">
        <v>8884</v>
      </c>
      <c r="I363" s="34">
        <v>4009</v>
      </c>
      <c r="J363" s="34">
        <v>4</v>
      </c>
      <c r="K363" s="35">
        <v>9.9775505113494601E-4</v>
      </c>
      <c r="L363" s="36">
        <v>0.39</v>
      </c>
      <c r="M363" s="36">
        <v>1.56</v>
      </c>
      <c r="N363" s="36">
        <v>0</v>
      </c>
      <c r="P363" s="37">
        <v>0</v>
      </c>
      <c r="Q363" s="34">
        <v>0</v>
      </c>
      <c r="R363" s="34">
        <v>0</v>
      </c>
      <c r="S363" s="35">
        <v>0</v>
      </c>
      <c r="T363" s="34">
        <v>0</v>
      </c>
      <c r="U363" s="34">
        <v>0</v>
      </c>
      <c r="V363" s="36">
        <v>0</v>
      </c>
      <c r="W363" s="36">
        <v>0</v>
      </c>
    </row>
    <row r="364" spans="1:23" x14ac:dyDescent="0.25">
      <c r="A364" s="32">
        <v>43721</v>
      </c>
      <c r="B364" s="32">
        <v>43738</v>
      </c>
      <c r="C364" s="33" t="s">
        <v>8826</v>
      </c>
      <c r="D364" s="33" t="s">
        <v>7357</v>
      </c>
      <c r="E364" s="33" t="s">
        <v>8869</v>
      </c>
      <c r="F364" s="33" t="s">
        <v>8870</v>
      </c>
      <c r="G364" s="33" t="s">
        <v>264</v>
      </c>
      <c r="H364" s="33" t="s">
        <v>8885</v>
      </c>
      <c r="I364" s="34">
        <v>1541</v>
      </c>
      <c r="J364" s="34">
        <v>5</v>
      </c>
      <c r="K364" s="35">
        <v>3.2446463335496401E-3</v>
      </c>
      <c r="L364" s="36">
        <v>0.47599999999999998</v>
      </c>
      <c r="M364" s="36">
        <v>2.38</v>
      </c>
      <c r="N364" s="36">
        <v>0</v>
      </c>
      <c r="P364" s="37">
        <v>0</v>
      </c>
      <c r="Q364" s="34">
        <v>0</v>
      </c>
      <c r="R364" s="34">
        <v>0</v>
      </c>
      <c r="S364" s="35">
        <v>0</v>
      </c>
      <c r="T364" s="34">
        <v>0</v>
      </c>
      <c r="U364" s="34">
        <v>0</v>
      </c>
      <c r="V364" s="36">
        <v>0</v>
      </c>
      <c r="W364" s="36">
        <v>0</v>
      </c>
    </row>
    <row r="365" spans="1:23" x14ac:dyDescent="0.25">
      <c r="A365" s="32">
        <v>43720</v>
      </c>
      <c r="B365" s="32">
        <v>43738</v>
      </c>
      <c r="C365" s="33" t="s">
        <v>8826</v>
      </c>
      <c r="D365" s="33" t="s">
        <v>7357</v>
      </c>
      <c r="E365" s="33" t="s">
        <v>8869</v>
      </c>
      <c r="F365" s="33" t="s">
        <v>8870</v>
      </c>
      <c r="G365" s="33" t="s">
        <v>253</v>
      </c>
      <c r="H365" s="33" t="s">
        <v>8886</v>
      </c>
      <c r="I365" s="34">
        <v>5023</v>
      </c>
      <c r="J365" s="34">
        <v>5</v>
      </c>
      <c r="K365" s="35">
        <v>9.9542106310969501E-4</v>
      </c>
      <c r="L365" s="36">
        <v>0.41599999999999998</v>
      </c>
      <c r="M365" s="36">
        <v>2.08</v>
      </c>
      <c r="N365" s="36">
        <v>0</v>
      </c>
      <c r="P365" s="37">
        <v>0</v>
      </c>
      <c r="Q365" s="34">
        <v>0</v>
      </c>
      <c r="R365" s="34">
        <v>0</v>
      </c>
      <c r="S365" s="35">
        <v>0</v>
      </c>
      <c r="T365" s="34">
        <v>0</v>
      </c>
      <c r="U365" s="34">
        <v>0</v>
      </c>
      <c r="V365" s="36">
        <v>0</v>
      </c>
      <c r="W365" s="36">
        <v>0</v>
      </c>
    </row>
    <row r="366" spans="1:23" x14ac:dyDescent="0.25">
      <c r="A366" s="32">
        <v>43721</v>
      </c>
      <c r="B366" s="32">
        <v>43738</v>
      </c>
      <c r="C366" s="33" t="s">
        <v>8826</v>
      </c>
      <c r="D366" s="33" t="s">
        <v>7357</v>
      </c>
      <c r="E366" s="33" t="s">
        <v>8869</v>
      </c>
      <c r="F366" s="33" t="s">
        <v>8870</v>
      </c>
      <c r="G366" s="33" t="s">
        <v>259</v>
      </c>
      <c r="H366" s="33" t="s">
        <v>8887</v>
      </c>
      <c r="I366" s="34">
        <v>6156</v>
      </c>
      <c r="J366" s="34">
        <v>22</v>
      </c>
      <c r="K366" s="35">
        <v>3.5737491877842801E-3</v>
      </c>
      <c r="L366" s="36">
        <v>0.32318181818181801</v>
      </c>
      <c r="M366" s="36">
        <v>7.11</v>
      </c>
      <c r="N366" s="36">
        <v>0</v>
      </c>
      <c r="P366" s="37">
        <v>0</v>
      </c>
      <c r="Q366" s="34">
        <v>0</v>
      </c>
      <c r="R366" s="34">
        <v>0</v>
      </c>
      <c r="S366" s="35">
        <v>0</v>
      </c>
      <c r="T366" s="34">
        <v>0</v>
      </c>
      <c r="U366" s="34">
        <v>0</v>
      </c>
      <c r="V366" s="36">
        <v>0</v>
      </c>
      <c r="W366" s="36">
        <v>0</v>
      </c>
    </row>
    <row r="367" spans="1:23" x14ac:dyDescent="0.25">
      <c r="A367" s="32">
        <v>43721</v>
      </c>
      <c r="B367" s="32">
        <v>43738</v>
      </c>
      <c r="C367" s="33" t="s">
        <v>8826</v>
      </c>
      <c r="D367" s="33" t="s">
        <v>7357</v>
      </c>
      <c r="E367" s="33" t="s">
        <v>8869</v>
      </c>
      <c r="F367" s="33" t="s">
        <v>8870</v>
      </c>
      <c r="G367" s="33" t="s">
        <v>250</v>
      </c>
      <c r="H367" s="33" t="s">
        <v>8888</v>
      </c>
      <c r="I367" s="34">
        <v>5727</v>
      </c>
      <c r="J367" s="34">
        <v>19</v>
      </c>
      <c r="K367" s="35">
        <v>3.3176182992840902E-3</v>
      </c>
      <c r="L367" s="36">
        <v>0.38526315789473697</v>
      </c>
      <c r="M367" s="36">
        <v>7.32</v>
      </c>
      <c r="N367" s="36">
        <v>28.99</v>
      </c>
      <c r="O367" s="35">
        <v>0.25250086236633301</v>
      </c>
      <c r="P367" s="37">
        <v>3.9603825136611999</v>
      </c>
      <c r="Q367" s="34">
        <v>1</v>
      </c>
      <c r="R367" s="34">
        <v>1</v>
      </c>
      <c r="S367" s="35">
        <v>5.2631578947368397E-2</v>
      </c>
      <c r="T367" s="34">
        <v>0</v>
      </c>
      <c r="U367" s="34">
        <v>1</v>
      </c>
      <c r="V367" s="36">
        <v>0</v>
      </c>
      <c r="W367" s="36">
        <v>28.99</v>
      </c>
    </row>
    <row r="368" spans="1:23" x14ac:dyDescent="0.25">
      <c r="A368" s="32">
        <v>43721</v>
      </c>
      <c r="B368" s="32">
        <v>43738</v>
      </c>
      <c r="C368" s="33" t="s">
        <v>8826</v>
      </c>
      <c r="D368" s="33" t="s">
        <v>7357</v>
      </c>
      <c r="E368" s="33" t="s">
        <v>8869</v>
      </c>
      <c r="F368" s="33" t="s">
        <v>8870</v>
      </c>
      <c r="G368" s="33" t="s">
        <v>266</v>
      </c>
      <c r="H368" s="33" t="s">
        <v>8889</v>
      </c>
      <c r="I368" s="34">
        <v>22310</v>
      </c>
      <c r="J368" s="34">
        <v>59</v>
      </c>
      <c r="K368" s="35">
        <v>2.6445540116539698E-3</v>
      </c>
      <c r="L368" s="36">
        <v>0.35186440677966102</v>
      </c>
      <c r="M368" s="36">
        <v>20.76</v>
      </c>
      <c r="N368" s="36">
        <v>0</v>
      </c>
      <c r="P368" s="37">
        <v>0</v>
      </c>
      <c r="Q368" s="34">
        <v>0</v>
      </c>
      <c r="R368" s="34">
        <v>0</v>
      </c>
      <c r="S368" s="35">
        <v>0</v>
      </c>
      <c r="T368" s="34">
        <v>0</v>
      </c>
      <c r="U368" s="34">
        <v>0</v>
      </c>
      <c r="V368" s="36">
        <v>0</v>
      </c>
      <c r="W368" s="36">
        <v>0</v>
      </c>
    </row>
    <row r="369" spans="1:23" x14ac:dyDescent="0.25">
      <c r="A369" s="32">
        <v>43721</v>
      </c>
      <c r="B369" s="32">
        <v>43738</v>
      </c>
      <c r="C369" s="33" t="s">
        <v>8826</v>
      </c>
      <c r="D369" s="33" t="s">
        <v>7357</v>
      </c>
      <c r="E369" s="33" t="s">
        <v>8869</v>
      </c>
      <c r="F369" s="33" t="s">
        <v>8870</v>
      </c>
      <c r="G369" s="33" t="s">
        <v>274</v>
      </c>
      <c r="H369" s="33" t="s">
        <v>8890</v>
      </c>
      <c r="I369" s="34">
        <v>1576</v>
      </c>
      <c r="J369" s="34">
        <v>4</v>
      </c>
      <c r="K369" s="35">
        <v>2.5380710659898501E-3</v>
      </c>
      <c r="L369" s="36">
        <v>0.215</v>
      </c>
      <c r="M369" s="36">
        <v>0.86</v>
      </c>
      <c r="N369" s="36">
        <v>0</v>
      </c>
      <c r="P369" s="37">
        <v>0</v>
      </c>
      <c r="Q369" s="34">
        <v>0</v>
      </c>
      <c r="R369" s="34">
        <v>0</v>
      </c>
      <c r="S369" s="35">
        <v>0</v>
      </c>
      <c r="T369" s="34">
        <v>0</v>
      </c>
      <c r="U369" s="34">
        <v>0</v>
      </c>
      <c r="V369" s="36">
        <v>0</v>
      </c>
      <c r="W369" s="36">
        <v>0</v>
      </c>
    </row>
    <row r="370" spans="1:23" x14ac:dyDescent="0.25">
      <c r="A370" s="32">
        <v>43720</v>
      </c>
      <c r="B370" s="32">
        <v>43738</v>
      </c>
      <c r="C370" s="33" t="s">
        <v>8826</v>
      </c>
      <c r="D370" s="33" t="s">
        <v>7357</v>
      </c>
      <c r="E370" s="33" t="s">
        <v>8872</v>
      </c>
      <c r="F370" s="33" t="s">
        <v>8873</v>
      </c>
      <c r="G370" s="33" t="s">
        <v>126</v>
      </c>
      <c r="H370" s="33" t="s">
        <v>8891</v>
      </c>
      <c r="I370" s="34">
        <v>2655</v>
      </c>
      <c r="J370" s="34">
        <v>16</v>
      </c>
      <c r="K370" s="35">
        <v>6.0263653483992501E-3</v>
      </c>
      <c r="L370" s="36">
        <v>0.36312499999999998</v>
      </c>
      <c r="M370" s="36">
        <v>5.81</v>
      </c>
      <c r="N370" s="36">
        <v>0</v>
      </c>
      <c r="P370" s="37">
        <v>0</v>
      </c>
      <c r="Q370" s="34">
        <v>0</v>
      </c>
      <c r="R370" s="34">
        <v>0</v>
      </c>
      <c r="S370" s="35">
        <v>0</v>
      </c>
      <c r="T370" s="34">
        <v>0</v>
      </c>
      <c r="U370" s="34">
        <v>0</v>
      </c>
      <c r="V370" s="36">
        <v>0</v>
      </c>
      <c r="W370" s="36">
        <v>0</v>
      </c>
    </row>
    <row r="371" spans="1:23" x14ac:dyDescent="0.25">
      <c r="A371" s="32">
        <v>43720</v>
      </c>
      <c r="B371" s="32">
        <v>43738</v>
      </c>
      <c r="C371" s="33" t="s">
        <v>8826</v>
      </c>
      <c r="D371" s="33" t="s">
        <v>7357</v>
      </c>
      <c r="E371" s="33" t="s">
        <v>8872</v>
      </c>
      <c r="F371" s="33" t="s">
        <v>8873</v>
      </c>
      <c r="G371" s="33" t="s">
        <v>123</v>
      </c>
      <c r="H371" s="33" t="s">
        <v>8892</v>
      </c>
      <c r="I371" s="34">
        <v>3377</v>
      </c>
      <c r="J371" s="34">
        <v>15</v>
      </c>
      <c r="K371" s="35">
        <v>4.4418122594018401E-3</v>
      </c>
      <c r="L371" s="36">
        <v>0.33600000000000002</v>
      </c>
      <c r="M371" s="36">
        <v>5.04</v>
      </c>
      <c r="N371" s="36">
        <v>0</v>
      </c>
      <c r="P371" s="37">
        <v>0</v>
      </c>
      <c r="Q371" s="34">
        <v>0</v>
      </c>
      <c r="R371" s="34">
        <v>0</v>
      </c>
      <c r="S371" s="35">
        <v>0</v>
      </c>
      <c r="T371" s="34">
        <v>0</v>
      </c>
      <c r="U371" s="34">
        <v>0</v>
      </c>
      <c r="V371" s="36">
        <v>0</v>
      </c>
      <c r="W371" s="36">
        <v>0</v>
      </c>
    </row>
    <row r="372" spans="1:23" x14ac:dyDescent="0.25">
      <c r="A372" s="32">
        <v>43721</v>
      </c>
      <c r="B372" s="32">
        <v>43738</v>
      </c>
      <c r="C372" s="33" t="s">
        <v>8826</v>
      </c>
      <c r="D372" s="33" t="s">
        <v>7357</v>
      </c>
      <c r="E372" s="33" t="s">
        <v>8872</v>
      </c>
      <c r="F372" s="33" t="s">
        <v>8873</v>
      </c>
      <c r="G372" s="33" t="s">
        <v>146</v>
      </c>
      <c r="H372" s="33" t="s">
        <v>8893</v>
      </c>
      <c r="I372" s="34">
        <v>742</v>
      </c>
      <c r="J372" s="34">
        <v>2</v>
      </c>
      <c r="K372" s="35">
        <v>2.6954177897574099E-3</v>
      </c>
      <c r="L372" s="36">
        <v>0.42</v>
      </c>
      <c r="M372" s="36">
        <v>0.84</v>
      </c>
      <c r="N372" s="36">
        <v>26.99</v>
      </c>
      <c r="O372" s="35">
        <v>3.1122638014079301E-2</v>
      </c>
      <c r="P372" s="37">
        <v>32.130952380952401</v>
      </c>
      <c r="Q372" s="34">
        <v>1</v>
      </c>
      <c r="R372" s="34">
        <v>1</v>
      </c>
      <c r="S372" s="35">
        <v>0.5</v>
      </c>
      <c r="T372" s="34">
        <v>0</v>
      </c>
      <c r="U372" s="34">
        <v>1</v>
      </c>
      <c r="V372" s="36">
        <v>0</v>
      </c>
      <c r="W372" s="36">
        <v>26.99</v>
      </c>
    </row>
    <row r="373" spans="1:23" x14ac:dyDescent="0.25">
      <c r="A373" s="32">
        <v>43720</v>
      </c>
      <c r="B373" s="32">
        <v>43738</v>
      </c>
      <c r="C373" s="33" t="s">
        <v>8826</v>
      </c>
      <c r="D373" s="33" t="s">
        <v>7357</v>
      </c>
      <c r="E373" s="33" t="s">
        <v>8872</v>
      </c>
      <c r="F373" s="33" t="s">
        <v>8873</v>
      </c>
      <c r="G373" s="33" t="s">
        <v>138</v>
      </c>
      <c r="H373" s="33" t="s">
        <v>8894</v>
      </c>
      <c r="I373" s="34">
        <v>2433</v>
      </c>
      <c r="J373" s="34">
        <v>5</v>
      </c>
      <c r="K373" s="35">
        <v>2.0550760378133998E-3</v>
      </c>
      <c r="L373" s="36">
        <v>0.378</v>
      </c>
      <c r="M373" s="36">
        <v>1.89</v>
      </c>
      <c r="N373" s="36">
        <v>0</v>
      </c>
      <c r="P373" s="37">
        <v>0</v>
      </c>
      <c r="Q373" s="34">
        <v>0</v>
      </c>
      <c r="R373" s="34">
        <v>0</v>
      </c>
      <c r="S373" s="35">
        <v>0</v>
      </c>
      <c r="T373" s="34">
        <v>0</v>
      </c>
      <c r="U373" s="34">
        <v>0</v>
      </c>
      <c r="V373" s="36">
        <v>0</v>
      </c>
      <c r="W373" s="36">
        <v>0</v>
      </c>
    </row>
    <row r="374" spans="1:23" x14ac:dyDescent="0.25">
      <c r="A374" s="32">
        <v>43720</v>
      </c>
      <c r="B374" s="32">
        <v>43738</v>
      </c>
      <c r="C374" s="33" t="s">
        <v>8826</v>
      </c>
      <c r="D374" s="33" t="s">
        <v>7357</v>
      </c>
      <c r="E374" s="33" t="s">
        <v>8872</v>
      </c>
      <c r="F374" s="33" t="s">
        <v>8873</v>
      </c>
      <c r="G374" s="33" t="s">
        <v>136</v>
      </c>
      <c r="H374" s="33" t="s">
        <v>8895</v>
      </c>
      <c r="I374" s="34">
        <v>2327</v>
      </c>
      <c r="J374" s="34">
        <v>3</v>
      </c>
      <c r="K374" s="35">
        <v>1.28921357971637E-3</v>
      </c>
      <c r="L374" s="36">
        <v>0.27</v>
      </c>
      <c r="M374" s="36">
        <v>0.81</v>
      </c>
      <c r="N374" s="36">
        <v>0</v>
      </c>
      <c r="P374" s="37">
        <v>0</v>
      </c>
      <c r="Q374" s="34">
        <v>0</v>
      </c>
      <c r="R374" s="34">
        <v>0</v>
      </c>
      <c r="S374" s="35">
        <v>0</v>
      </c>
      <c r="T374" s="34">
        <v>0</v>
      </c>
      <c r="U374" s="34">
        <v>0</v>
      </c>
      <c r="V374" s="36">
        <v>0</v>
      </c>
      <c r="W374" s="36">
        <v>0</v>
      </c>
    </row>
    <row r="375" spans="1:23" x14ac:dyDescent="0.25">
      <c r="A375" s="32">
        <v>43721</v>
      </c>
      <c r="B375" s="32">
        <v>43738</v>
      </c>
      <c r="C375" s="33" t="s">
        <v>8826</v>
      </c>
      <c r="D375" s="33" t="s">
        <v>7357</v>
      </c>
      <c r="E375" s="33" t="s">
        <v>8872</v>
      </c>
      <c r="F375" s="33" t="s">
        <v>8873</v>
      </c>
      <c r="G375" s="33" t="s">
        <v>132</v>
      </c>
      <c r="H375" s="33" t="s">
        <v>8896</v>
      </c>
      <c r="I375" s="34">
        <v>2654</v>
      </c>
      <c r="J375" s="34">
        <v>6</v>
      </c>
      <c r="K375" s="35">
        <v>2.26073850791258E-3</v>
      </c>
      <c r="L375" s="36">
        <v>0.35666666666666702</v>
      </c>
      <c r="M375" s="36">
        <v>2.14</v>
      </c>
      <c r="N375" s="36">
        <v>26.99</v>
      </c>
      <c r="O375" s="35">
        <v>7.9288625416821107E-2</v>
      </c>
      <c r="P375" s="37">
        <v>12.612149532710299</v>
      </c>
      <c r="Q375" s="34">
        <v>1</v>
      </c>
      <c r="R375" s="34">
        <v>1</v>
      </c>
      <c r="S375" s="35">
        <v>0.16666666666666699</v>
      </c>
      <c r="T375" s="34">
        <v>0</v>
      </c>
      <c r="U375" s="34">
        <v>1</v>
      </c>
      <c r="V375" s="36">
        <v>0</v>
      </c>
      <c r="W375" s="36">
        <v>26.99</v>
      </c>
    </row>
    <row r="376" spans="1:23" x14ac:dyDescent="0.25">
      <c r="A376" s="32">
        <v>43720</v>
      </c>
      <c r="B376" s="32">
        <v>43738</v>
      </c>
      <c r="C376" s="33" t="s">
        <v>8826</v>
      </c>
      <c r="D376" s="33" t="s">
        <v>7357</v>
      </c>
      <c r="E376" s="33" t="s">
        <v>8872</v>
      </c>
      <c r="F376" s="33" t="s">
        <v>8873</v>
      </c>
      <c r="G376" s="33" t="s">
        <v>130</v>
      </c>
      <c r="H376" s="33" t="s">
        <v>8897</v>
      </c>
      <c r="I376" s="34">
        <v>2443</v>
      </c>
      <c r="J376" s="34">
        <v>10</v>
      </c>
      <c r="K376" s="35">
        <v>4.0933278755628296E-3</v>
      </c>
      <c r="L376" s="36">
        <v>0.36699999999999999</v>
      </c>
      <c r="M376" s="36">
        <v>3.67</v>
      </c>
      <c r="N376" s="36">
        <v>0</v>
      </c>
      <c r="P376" s="37">
        <v>0</v>
      </c>
      <c r="Q376" s="34">
        <v>0</v>
      </c>
      <c r="R376" s="34">
        <v>0</v>
      </c>
      <c r="S376" s="35">
        <v>0</v>
      </c>
      <c r="T376" s="34">
        <v>0</v>
      </c>
      <c r="U376" s="34">
        <v>0</v>
      </c>
      <c r="V376" s="36">
        <v>0</v>
      </c>
      <c r="W376" s="36">
        <v>0</v>
      </c>
    </row>
    <row r="377" spans="1:23" x14ac:dyDescent="0.25">
      <c r="A377" s="32">
        <v>43720</v>
      </c>
      <c r="B377" s="32">
        <v>43738</v>
      </c>
      <c r="C377" s="33" t="s">
        <v>8826</v>
      </c>
      <c r="D377" s="33" t="s">
        <v>7357</v>
      </c>
      <c r="E377" s="33" t="s">
        <v>8872</v>
      </c>
      <c r="F377" s="33" t="s">
        <v>8873</v>
      </c>
      <c r="G377" s="33" t="s">
        <v>121</v>
      </c>
      <c r="H377" s="33" t="s">
        <v>8898</v>
      </c>
      <c r="I377" s="34">
        <v>1891</v>
      </c>
      <c r="J377" s="34">
        <v>10</v>
      </c>
      <c r="K377" s="35">
        <v>5.28820729772607E-3</v>
      </c>
      <c r="L377" s="36">
        <v>0.4</v>
      </c>
      <c r="M377" s="36">
        <v>4</v>
      </c>
      <c r="N377" s="36">
        <v>0</v>
      </c>
      <c r="P377" s="37">
        <v>0</v>
      </c>
      <c r="Q377" s="34">
        <v>0</v>
      </c>
      <c r="R377" s="34">
        <v>0</v>
      </c>
      <c r="S377" s="35">
        <v>0</v>
      </c>
      <c r="T377" s="34">
        <v>0</v>
      </c>
      <c r="U377" s="34">
        <v>0</v>
      </c>
      <c r="V377" s="36">
        <v>0</v>
      </c>
      <c r="W377" s="36">
        <v>0</v>
      </c>
    </row>
    <row r="378" spans="1:23" x14ac:dyDescent="0.25">
      <c r="A378" s="32">
        <v>43721</v>
      </c>
      <c r="B378" s="32">
        <v>43738</v>
      </c>
      <c r="C378" s="33" t="s">
        <v>8826</v>
      </c>
      <c r="D378" s="33" t="s">
        <v>7357</v>
      </c>
      <c r="E378" s="33" t="s">
        <v>8872</v>
      </c>
      <c r="F378" s="33" t="s">
        <v>8873</v>
      </c>
      <c r="G378" s="33" t="s">
        <v>140</v>
      </c>
      <c r="H378" s="33" t="s">
        <v>8899</v>
      </c>
      <c r="I378" s="34">
        <v>4246</v>
      </c>
      <c r="J378" s="34">
        <v>10</v>
      </c>
      <c r="K378" s="35">
        <v>2.3551577955723E-3</v>
      </c>
      <c r="L378" s="36">
        <v>0.375</v>
      </c>
      <c r="M378" s="36">
        <v>3.75</v>
      </c>
      <c r="N378" s="36">
        <v>0</v>
      </c>
      <c r="P378" s="37">
        <v>0</v>
      </c>
      <c r="Q378" s="34">
        <v>0</v>
      </c>
      <c r="R378" s="34">
        <v>0</v>
      </c>
      <c r="S378" s="35">
        <v>0</v>
      </c>
      <c r="T378" s="34">
        <v>0</v>
      </c>
      <c r="U378" s="34">
        <v>0</v>
      </c>
      <c r="V378" s="36">
        <v>0</v>
      </c>
      <c r="W378" s="36">
        <v>0</v>
      </c>
    </row>
    <row r="379" spans="1:23" x14ac:dyDescent="0.25">
      <c r="A379" s="32">
        <v>43721</v>
      </c>
      <c r="B379" s="32">
        <v>43738</v>
      </c>
      <c r="C379" s="33" t="s">
        <v>8826</v>
      </c>
      <c r="D379" s="33" t="s">
        <v>7357</v>
      </c>
      <c r="E379" s="33" t="s">
        <v>8872</v>
      </c>
      <c r="F379" s="33" t="s">
        <v>8873</v>
      </c>
      <c r="G379" s="33" t="s">
        <v>142</v>
      </c>
      <c r="H379" s="33" t="s">
        <v>8900</v>
      </c>
      <c r="I379" s="34">
        <v>604</v>
      </c>
      <c r="J379" s="34">
        <v>0</v>
      </c>
      <c r="K379" s="35">
        <v>0</v>
      </c>
      <c r="M379" s="36">
        <v>0</v>
      </c>
      <c r="N379" s="36">
        <v>0</v>
      </c>
      <c r="Q379" s="34">
        <v>0</v>
      </c>
      <c r="R379" s="34">
        <v>0</v>
      </c>
      <c r="T379" s="34">
        <v>0</v>
      </c>
      <c r="U379" s="34">
        <v>0</v>
      </c>
      <c r="V379" s="36">
        <v>0</v>
      </c>
      <c r="W379" s="36">
        <v>0</v>
      </c>
    </row>
    <row r="380" spans="1:23" x14ac:dyDescent="0.25">
      <c r="A380" s="32">
        <v>43721</v>
      </c>
      <c r="B380" s="32">
        <v>43738</v>
      </c>
      <c r="C380" s="33" t="s">
        <v>8826</v>
      </c>
      <c r="D380" s="33" t="s">
        <v>7357</v>
      </c>
      <c r="E380" s="33" t="s">
        <v>8872</v>
      </c>
      <c r="F380" s="33" t="s">
        <v>8873</v>
      </c>
      <c r="G380" s="33" t="s">
        <v>144</v>
      </c>
      <c r="H380" s="33" t="s">
        <v>8901</v>
      </c>
      <c r="I380" s="34">
        <v>593</v>
      </c>
      <c r="J380" s="34">
        <v>2</v>
      </c>
      <c r="K380" s="35">
        <v>3.3726812816188899E-3</v>
      </c>
      <c r="L380" s="36">
        <v>0.41</v>
      </c>
      <c r="M380" s="36">
        <v>0.82</v>
      </c>
      <c r="N380" s="36">
        <v>0</v>
      </c>
      <c r="P380" s="37">
        <v>0</v>
      </c>
      <c r="Q380" s="34">
        <v>0</v>
      </c>
      <c r="R380" s="34">
        <v>0</v>
      </c>
      <c r="S380" s="35">
        <v>0</v>
      </c>
      <c r="T380" s="34">
        <v>0</v>
      </c>
      <c r="U380" s="34">
        <v>0</v>
      </c>
      <c r="V380" s="36">
        <v>0</v>
      </c>
      <c r="W380" s="36">
        <v>0</v>
      </c>
    </row>
    <row r="381" spans="1:23" x14ac:dyDescent="0.25">
      <c r="A381" s="32">
        <v>43720</v>
      </c>
      <c r="B381" s="32">
        <v>43738</v>
      </c>
      <c r="C381" s="33" t="s">
        <v>8826</v>
      </c>
      <c r="D381" s="33" t="s">
        <v>7357</v>
      </c>
      <c r="E381" s="33" t="s">
        <v>8872</v>
      </c>
      <c r="F381" s="33" t="s">
        <v>8873</v>
      </c>
      <c r="G381" s="33" t="s">
        <v>114</v>
      </c>
      <c r="H381" s="33" t="s">
        <v>8902</v>
      </c>
      <c r="I381" s="34">
        <v>6589</v>
      </c>
      <c r="J381" s="34">
        <v>61</v>
      </c>
      <c r="K381" s="35">
        <v>9.2578539990893893E-3</v>
      </c>
      <c r="L381" s="36">
        <v>0.39180327868852499</v>
      </c>
      <c r="M381" s="36">
        <v>23.9</v>
      </c>
      <c r="N381" s="36">
        <v>93.96</v>
      </c>
      <c r="O381" s="35">
        <v>0.25436355896126001</v>
      </c>
      <c r="P381" s="37">
        <v>3.9313807531380802</v>
      </c>
      <c r="Q381" s="34">
        <v>4</v>
      </c>
      <c r="R381" s="34">
        <v>4</v>
      </c>
      <c r="S381" s="35">
        <v>6.5573770491803296E-2</v>
      </c>
      <c r="T381" s="34">
        <v>2</v>
      </c>
      <c r="U381" s="34">
        <v>2</v>
      </c>
      <c r="V381" s="36">
        <v>39.979999999999997</v>
      </c>
      <c r="W381" s="36">
        <v>53.98</v>
      </c>
    </row>
    <row r="382" spans="1:23" x14ac:dyDescent="0.25">
      <c r="A382" s="32">
        <v>43720</v>
      </c>
      <c r="B382" s="32">
        <v>43738</v>
      </c>
      <c r="C382" s="33" t="s">
        <v>8826</v>
      </c>
      <c r="D382" s="33" t="s">
        <v>7357</v>
      </c>
      <c r="E382" s="33" t="s">
        <v>8872</v>
      </c>
      <c r="F382" s="33" t="s">
        <v>8873</v>
      </c>
      <c r="G382" s="33" t="s">
        <v>117</v>
      </c>
      <c r="H382" s="33" t="s">
        <v>8903</v>
      </c>
      <c r="I382" s="34">
        <v>1072</v>
      </c>
      <c r="J382" s="34">
        <v>3</v>
      </c>
      <c r="K382" s="35">
        <v>2.79850746268657E-3</v>
      </c>
      <c r="L382" s="36">
        <v>0.353333333333333</v>
      </c>
      <c r="M382" s="36">
        <v>1.06</v>
      </c>
      <c r="N382" s="36">
        <v>0</v>
      </c>
      <c r="P382" s="37">
        <v>0</v>
      </c>
      <c r="Q382" s="34">
        <v>0</v>
      </c>
      <c r="R382" s="34">
        <v>0</v>
      </c>
      <c r="S382" s="35">
        <v>0</v>
      </c>
      <c r="T382" s="34">
        <v>0</v>
      </c>
      <c r="U382" s="34">
        <v>0</v>
      </c>
      <c r="V382" s="36">
        <v>0</v>
      </c>
      <c r="W382" s="36">
        <v>0</v>
      </c>
    </row>
    <row r="383" spans="1:23" x14ac:dyDescent="0.25">
      <c r="A383" s="32">
        <v>43720</v>
      </c>
      <c r="B383" s="32">
        <v>43738</v>
      </c>
      <c r="C383" s="33" t="s">
        <v>8826</v>
      </c>
      <c r="D383" s="33" t="s">
        <v>7357</v>
      </c>
      <c r="E383" s="33" t="s">
        <v>8872</v>
      </c>
      <c r="F383" s="33" t="s">
        <v>8873</v>
      </c>
      <c r="G383" s="33" t="s">
        <v>128</v>
      </c>
      <c r="H383" s="33" t="s">
        <v>8904</v>
      </c>
      <c r="I383" s="34">
        <v>4480</v>
      </c>
      <c r="J383" s="34">
        <v>26</v>
      </c>
      <c r="K383" s="35">
        <v>5.8035714285714296E-3</v>
      </c>
      <c r="L383" s="36">
        <v>0.33884615384615402</v>
      </c>
      <c r="M383" s="36">
        <v>8.81</v>
      </c>
      <c r="N383" s="36">
        <v>19.989999999999998</v>
      </c>
      <c r="O383" s="35">
        <v>0.44072036018008998</v>
      </c>
      <c r="P383" s="37">
        <v>2.2690124858115799</v>
      </c>
      <c r="Q383" s="34">
        <v>1</v>
      </c>
      <c r="R383" s="34">
        <v>1</v>
      </c>
      <c r="S383" s="35">
        <v>3.8461538461538498E-2</v>
      </c>
      <c r="T383" s="34">
        <v>0</v>
      </c>
      <c r="U383" s="34">
        <v>1</v>
      </c>
      <c r="V383" s="36">
        <v>0</v>
      </c>
      <c r="W383" s="36">
        <v>19.989999999999998</v>
      </c>
    </row>
    <row r="384" spans="1:23" x14ac:dyDescent="0.25">
      <c r="A384" s="32">
        <v>43720</v>
      </c>
      <c r="B384" s="32">
        <v>43738</v>
      </c>
      <c r="C384" s="33" t="s">
        <v>8826</v>
      </c>
      <c r="D384" s="33" t="s">
        <v>7357</v>
      </c>
      <c r="E384" s="33" t="s">
        <v>8872</v>
      </c>
      <c r="F384" s="33" t="s">
        <v>8873</v>
      </c>
      <c r="G384" s="33" t="s">
        <v>119</v>
      </c>
      <c r="H384" s="33" t="s">
        <v>8905</v>
      </c>
      <c r="I384" s="34">
        <v>947</v>
      </c>
      <c r="J384" s="34">
        <v>1</v>
      </c>
      <c r="K384" s="35">
        <v>1.05596620908131E-3</v>
      </c>
      <c r="L384" s="36">
        <v>0.46</v>
      </c>
      <c r="M384" s="36">
        <v>0.46</v>
      </c>
      <c r="N384" s="36">
        <v>0</v>
      </c>
      <c r="P384" s="37">
        <v>0</v>
      </c>
      <c r="Q384" s="34">
        <v>0</v>
      </c>
      <c r="R384" s="34">
        <v>0</v>
      </c>
      <c r="S384" s="35">
        <v>0</v>
      </c>
      <c r="T384" s="34">
        <v>0</v>
      </c>
      <c r="U384" s="34">
        <v>0</v>
      </c>
      <c r="V384" s="36">
        <v>0</v>
      </c>
      <c r="W384" s="36">
        <v>0</v>
      </c>
    </row>
    <row r="385" spans="1:23" x14ac:dyDescent="0.25">
      <c r="A385" s="32">
        <v>43728</v>
      </c>
      <c r="B385" s="32">
        <v>43738</v>
      </c>
      <c r="C385" s="33" t="s">
        <v>8826</v>
      </c>
      <c r="D385" s="33" t="s">
        <v>7357</v>
      </c>
      <c r="E385" s="33" t="s">
        <v>8906</v>
      </c>
      <c r="F385" s="33" t="s">
        <v>8907</v>
      </c>
      <c r="G385" s="33" t="s">
        <v>172</v>
      </c>
      <c r="H385" s="33" t="s">
        <v>8908</v>
      </c>
      <c r="I385" s="34">
        <v>2844</v>
      </c>
      <c r="J385" s="34">
        <v>1</v>
      </c>
      <c r="K385" s="35">
        <v>3.5161744022503501E-4</v>
      </c>
      <c r="L385" s="36">
        <v>0.21</v>
      </c>
      <c r="M385" s="36">
        <v>0.21</v>
      </c>
      <c r="N385" s="36">
        <v>0</v>
      </c>
      <c r="P385" s="37">
        <v>0</v>
      </c>
      <c r="Q385" s="34">
        <v>0</v>
      </c>
      <c r="R385" s="34">
        <v>0</v>
      </c>
      <c r="S385" s="35">
        <v>0</v>
      </c>
      <c r="T385" s="34">
        <v>0</v>
      </c>
      <c r="U385" s="34">
        <v>0</v>
      </c>
      <c r="V385" s="36">
        <v>0</v>
      </c>
      <c r="W385" s="36">
        <v>0</v>
      </c>
    </row>
    <row r="386" spans="1:23" x14ac:dyDescent="0.25">
      <c r="A386" s="32">
        <v>43728</v>
      </c>
      <c r="B386" s="32">
        <v>43738</v>
      </c>
      <c r="C386" s="33" t="s">
        <v>8826</v>
      </c>
      <c r="D386" s="33" t="s">
        <v>7357</v>
      </c>
      <c r="E386" s="33" t="s">
        <v>8906</v>
      </c>
      <c r="F386" s="33" t="s">
        <v>8907</v>
      </c>
      <c r="G386" s="33" t="s">
        <v>174</v>
      </c>
      <c r="H386" s="33" t="s">
        <v>8909</v>
      </c>
      <c r="I386" s="34">
        <v>1411</v>
      </c>
      <c r="J386" s="34">
        <v>4</v>
      </c>
      <c r="K386" s="35">
        <v>2.8348688873139601E-3</v>
      </c>
      <c r="L386" s="36">
        <v>0.28000000000000003</v>
      </c>
      <c r="M386" s="36">
        <v>1.1200000000000001</v>
      </c>
      <c r="N386" s="36">
        <v>0</v>
      </c>
      <c r="P386" s="37">
        <v>0</v>
      </c>
      <c r="Q386" s="34">
        <v>0</v>
      </c>
      <c r="R386" s="34">
        <v>0</v>
      </c>
      <c r="S386" s="35">
        <v>0</v>
      </c>
      <c r="T386" s="34">
        <v>0</v>
      </c>
      <c r="U386" s="34">
        <v>0</v>
      </c>
      <c r="V386" s="36">
        <v>0</v>
      </c>
      <c r="W386" s="36">
        <v>0</v>
      </c>
    </row>
    <row r="387" spans="1:23" x14ac:dyDescent="0.25">
      <c r="A387" s="32">
        <v>43728</v>
      </c>
      <c r="B387" s="32">
        <v>43738</v>
      </c>
      <c r="C387" s="33" t="s">
        <v>8826</v>
      </c>
      <c r="D387" s="33" t="s">
        <v>7357</v>
      </c>
      <c r="E387" s="33" t="s">
        <v>8906</v>
      </c>
      <c r="F387" s="33" t="s">
        <v>8907</v>
      </c>
      <c r="G387" s="33" t="s">
        <v>176</v>
      </c>
      <c r="H387" s="33" t="s">
        <v>8910</v>
      </c>
      <c r="I387" s="34">
        <v>1438</v>
      </c>
      <c r="J387" s="34">
        <v>6</v>
      </c>
      <c r="K387" s="35">
        <v>4.1724617524339404E-3</v>
      </c>
      <c r="L387" s="36">
        <v>0.211666666666667</v>
      </c>
      <c r="M387" s="36">
        <v>1.27</v>
      </c>
      <c r="N387" s="36">
        <v>0</v>
      </c>
      <c r="P387" s="37">
        <v>0</v>
      </c>
      <c r="Q387" s="34">
        <v>0</v>
      </c>
      <c r="R387" s="34">
        <v>0</v>
      </c>
      <c r="S387" s="35">
        <v>0</v>
      </c>
      <c r="T387" s="34">
        <v>0</v>
      </c>
      <c r="U387" s="34">
        <v>0</v>
      </c>
      <c r="V387" s="36">
        <v>0</v>
      </c>
      <c r="W387" s="36">
        <v>0</v>
      </c>
    </row>
    <row r="388" spans="1:23" x14ac:dyDescent="0.25">
      <c r="A388" s="32">
        <v>43731</v>
      </c>
      <c r="B388" s="32">
        <v>43738</v>
      </c>
      <c r="C388" s="33" t="s">
        <v>8826</v>
      </c>
      <c r="D388" s="33" t="s">
        <v>7357</v>
      </c>
      <c r="E388" s="33" t="s">
        <v>8906</v>
      </c>
      <c r="F388" s="33" t="s">
        <v>8907</v>
      </c>
      <c r="G388" s="33" t="s">
        <v>157</v>
      </c>
      <c r="H388" s="33" t="s">
        <v>8911</v>
      </c>
      <c r="I388" s="34">
        <v>871</v>
      </c>
      <c r="J388" s="34">
        <v>3</v>
      </c>
      <c r="K388" s="35">
        <v>3.4443168771527001E-3</v>
      </c>
      <c r="L388" s="36">
        <v>0.15</v>
      </c>
      <c r="M388" s="36">
        <v>0.45</v>
      </c>
      <c r="N388" s="36">
        <v>0</v>
      </c>
      <c r="P388" s="37">
        <v>0</v>
      </c>
      <c r="Q388" s="34">
        <v>0</v>
      </c>
      <c r="R388" s="34">
        <v>0</v>
      </c>
      <c r="S388" s="35">
        <v>0</v>
      </c>
      <c r="T388" s="34">
        <v>0</v>
      </c>
      <c r="U388" s="34">
        <v>0</v>
      </c>
      <c r="V388" s="36">
        <v>0</v>
      </c>
      <c r="W388" s="36">
        <v>0</v>
      </c>
    </row>
    <row r="389" spans="1:23" x14ac:dyDescent="0.25">
      <c r="A389" s="32">
        <v>43733</v>
      </c>
      <c r="B389" s="32">
        <v>43738</v>
      </c>
      <c r="C389" s="33" t="s">
        <v>8826</v>
      </c>
      <c r="D389" s="33" t="s">
        <v>7357</v>
      </c>
      <c r="E389" s="33" t="s">
        <v>8906</v>
      </c>
      <c r="F389" s="33" t="s">
        <v>8907</v>
      </c>
      <c r="G389" s="33" t="s">
        <v>166</v>
      </c>
      <c r="H389" s="33" t="s">
        <v>8912</v>
      </c>
      <c r="I389" s="34">
        <v>367</v>
      </c>
      <c r="J389" s="34">
        <v>1</v>
      </c>
      <c r="K389" s="35">
        <v>2.7247956403269801E-3</v>
      </c>
      <c r="L389" s="36">
        <v>0.4</v>
      </c>
      <c r="M389" s="36">
        <v>0.4</v>
      </c>
      <c r="N389" s="36">
        <v>0</v>
      </c>
      <c r="P389" s="37">
        <v>0</v>
      </c>
      <c r="Q389" s="34">
        <v>0</v>
      </c>
      <c r="R389" s="34">
        <v>0</v>
      </c>
      <c r="S389" s="35">
        <v>0</v>
      </c>
      <c r="T389" s="34">
        <v>0</v>
      </c>
      <c r="U389" s="34">
        <v>0</v>
      </c>
      <c r="V389" s="36">
        <v>0</v>
      </c>
      <c r="W389" s="36">
        <v>0</v>
      </c>
    </row>
    <row r="390" spans="1:23" x14ac:dyDescent="0.25">
      <c r="A390" s="32">
        <v>43732</v>
      </c>
      <c r="B390" s="32">
        <v>43738</v>
      </c>
      <c r="C390" s="33" t="s">
        <v>8826</v>
      </c>
      <c r="D390" s="33" t="s">
        <v>7357</v>
      </c>
      <c r="E390" s="33" t="s">
        <v>8906</v>
      </c>
      <c r="F390" s="33" t="s">
        <v>8907</v>
      </c>
      <c r="G390" s="33" t="s">
        <v>153</v>
      </c>
      <c r="H390" s="33" t="s">
        <v>8913</v>
      </c>
      <c r="I390" s="34">
        <v>779</v>
      </c>
      <c r="J390" s="34">
        <v>4</v>
      </c>
      <c r="K390" s="35">
        <v>5.1347881899871601E-3</v>
      </c>
      <c r="L390" s="36">
        <v>0.22750000000000001</v>
      </c>
      <c r="M390" s="36">
        <v>0.91</v>
      </c>
      <c r="N390" s="36">
        <v>0</v>
      </c>
      <c r="P390" s="37">
        <v>0</v>
      </c>
      <c r="Q390" s="34">
        <v>0</v>
      </c>
      <c r="R390" s="34">
        <v>0</v>
      </c>
      <c r="S390" s="35">
        <v>0</v>
      </c>
      <c r="T390" s="34">
        <v>0</v>
      </c>
      <c r="U390" s="34">
        <v>0</v>
      </c>
      <c r="V390" s="36">
        <v>0</v>
      </c>
      <c r="W390" s="36">
        <v>0</v>
      </c>
    </row>
    <row r="391" spans="1:23" x14ac:dyDescent="0.25">
      <c r="A391" s="32">
        <v>43730</v>
      </c>
      <c r="B391" s="32">
        <v>43738</v>
      </c>
      <c r="C391" s="33" t="s">
        <v>8826</v>
      </c>
      <c r="D391" s="33" t="s">
        <v>7357</v>
      </c>
      <c r="E391" s="33" t="s">
        <v>8906</v>
      </c>
      <c r="F391" s="33" t="s">
        <v>8907</v>
      </c>
      <c r="G391" s="33" t="s">
        <v>178</v>
      </c>
      <c r="H391" s="33" t="s">
        <v>8914</v>
      </c>
      <c r="I391" s="34">
        <v>972</v>
      </c>
      <c r="J391" s="34">
        <v>4</v>
      </c>
      <c r="K391" s="35">
        <v>4.11522633744856E-3</v>
      </c>
      <c r="L391" s="36">
        <v>0.27500000000000002</v>
      </c>
      <c r="M391" s="36">
        <v>1.1000000000000001</v>
      </c>
      <c r="N391" s="36">
        <v>0</v>
      </c>
      <c r="P391" s="37">
        <v>0</v>
      </c>
      <c r="Q391" s="34">
        <v>0</v>
      </c>
      <c r="R391" s="34">
        <v>0</v>
      </c>
      <c r="S391" s="35">
        <v>0</v>
      </c>
      <c r="T391" s="34">
        <v>0</v>
      </c>
      <c r="U391" s="34">
        <v>0</v>
      </c>
      <c r="V391" s="36">
        <v>0</v>
      </c>
      <c r="W391" s="36">
        <v>0</v>
      </c>
    </row>
    <row r="392" spans="1:23" x14ac:dyDescent="0.25">
      <c r="A392" s="32">
        <v>43730</v>
      </c>
      <c r="B392" s="32">
        <v>43738</v>
      </c>
      <c r="C392" s="33" t="s">
        <v>8826</v>
      </c>
      <c r="D392" s="33" t="s">
        <v>7357</v>
      </c>
      <c r="E392" s="33" t="s">
        <v>8906</v>
      </c>
      <c r="F392" s="33" t="s">
        <v>8907</v>
      </c>
      <c r="G392" s="33" t="s">
        <v>155</v>
      </c>
      <c r="H392" s="33" t="s">
        <v>8915</v>
      </c>
      <c r="I392" s="34">
        <v>3968</v>
      </c>
      <c r="J392" s="34">
        <v>11</v>
      </c>
      <c r="K392" s="35">
        <v>2.7721774193548402E-3</v>
      </c>
      <c r="L392" s="36">
        <v>0.29363636363636397</v>
      </c>
      <c r="M392" s="36">
        <v>3.23</v>
      </c>
      <c r="N392" s="36">
        <v>0</v>
      </c>
      <c r="P392" s="37">
        <v>0</v>
      </c>
      <c r="Q392" s="34">
        <v>0</v>
      </c>
      <c r="R392" s="34">
        <v>0</v>
      </c>
      <c r="S392" s="35">
        <v>0</v>
      </c>
      <c r="T392" s="34">
        <v>0</v>
      </c>
      <c r="U392" s="34">
        <v>0</v>
      </c>
      <c r="V392" s="36">
        <v>0</v>
      </c>
      <c r="W392" s="36">
        <v>0</v>
      </c>
    </row>
    <row r="393" spans="1:23" x14ac:dyDescent="0.25">
      <c r="A393" s="32">
        <v>43733</v>
      </c>
      <c r="B393" s="32">
        <v>43738</v>
      </c>
      <c r="C393" s="33" t="s">
        <v>8826</v>
      </c>
      <c r="D393" s="33" t="s">
        <v>7357</v>
      </c>
      <c r="E393" s="33" t="s">
        <v>8906</v>
      </c>
      <c r="F393" s="33" t="s">
        <v>8907</v>
      </c>
      <c r="G393" s="33" t="s">
        <v>164</v>
      </c>
      <c r="H393" s="33" t="s">
        <v>8916</v>
      </c>
      <c r="I393" s="34">
        <v>293</v>
      </c>
      <c r="J393" s="34">
        <v>1</v>
      </c>
      <c r="K393" s="35">
        <v>3.4129692832764501E-3</v>
      </c>
      <c r="L393" s="36">
        <v>0.22</v>
      </c>
      <c r="M393" s="36">
        <v>0.22</v>
      </c>
      <c r="N393" s="36">
        <v>0</v>
      </c>
      <c r="P393" s="37">
        <v>0</v>
      </c>
      <c r="Q393" s="34">
        <v>0</v>
      </c>
      <c r="R393" s="34">
        <v>0</v>
      </c>
      <c r="S393" s="35">
        <v>0</v>
      </c>
      <c r="T393" s="34">
        <v>0</v>
      </c>
      <c r="U393" s="34">
        <v>0</v>
      </c>
      <c r="V393" s="36">
        <v>0</v>
      </c>
      <c r="W393" s="36">
        <v>0</v>
      </c>
    </row>
    <row r="394" spans="1:23" x14ac:dyDescent="0.25">
      <c r="A394" s="32">
        <v>43733</v>
      </c>
      <c r="B394" s="32">
        <v>43738</v>
      </c>
      <c r="C394" s="33" t="s">
        <v>8826</v>
      </c>
      <c r="D394" s="33" t="s">
        <v>7357</v>
      </c>
      <c r="E394" s="33" t="s">
        <v>8906</v>
      </c>
      <c r="F394" s="33" t="s">
        <v>8907</v>
      </c>
      <c r="G394" s="33" t="s">
        <v>160</v>
      </c>
      <c r="H394" s="33" t="s">
        <v>8917</v>
      </c>
      <c r="I394" s="34">
        <v>281</v>
      </c>
      <c r="J394" s="34">
        <v>1</v>
      </c>
      <c r="K394" s="35">
        <v>3.5587188612099599E-3</v>
      </c>
      <c r="L394" s="36">
        <v>0.16</v>
      </c>
      <c r="M394" s="36">
        <v>0.16</v>
      </c>
      <c r="N394" s="36">
        <v>0</v>
      </c>
      <c r="P394" s="37">
        <v>0</v>
      </c>
      <c r="Q394" s="34">
        <v>0</v>
      </c>
      <c r="R394" s="34">
        <v>0</v>
      </c>
      <c r="S394" s="35">
        <v>0</v>
      </c>
      <c r="T394" s="34">
        <v>0</v>
      </c>
      <c r="U394" s="34">
        <v>0</v>
      </c>
      <c r="V394" s="36">
        <v>0</v>
      </c>
      <c r="W394" s="36">
        <v>0</v>
      </c>
    </row>
    <row r="395" spans="1:23" x14ac:dyDescent="0.25">
      <c r="A395" s="32">
        <v>43733</v>
      </c>
      <c r="B395" s="32">
        <v>43738</v>
      </c>
      <c r="C395" s="33" t="s">
        <v>8826</v>
      </c>
      <c r="D395" s="33" t="s">
        <v>7357</v>
      </c>
      <c r="E395" s="33" t="s">
        <v>8906</v>
      </c>
      <c r="F395" s="33" t="s">
        <v>8907</v>
      </c>
      <c r="G395" s="33" t="s">
        <v>170</v>
      </c>
      <c r="H395" s="33" t="s">
        <v>8918</v>
      </c>
      <c r="I395" s="34">
        <v>370</v>
      </c>
      <c r="J395" s="34">
        <v>0</v>
      </c>
      <c r="K395" s="35">
        <v>0</v>
      </c>
      <c r="M395" s="36">
        <v>0</v>
      </c>
      <c r="N395" s="36">
        <v>0</v>
      </c>
      <c r="Q395" s="34">
        <v>0</v>
      </c>
      <c r="R395" s="34">
        <v>0</v>
      </c>
      <c r="T395" s="34">
        <v>0</v>
      </c>
      <c r="U395" s="34">
        <v>0</v>
      </c>
      <c r="V395" s="36">
        <v>0</v>
      </c>
      <c r="W395" s="36">
        <v>0</v>
      </c>
    </row>
    <row r="396" spans="1:23" x14ac:dyDescent="0.25">
      <c r="A396" s="32">
        <v>43731</v>
      </c>
      <c r="B396" s="32">
        <v>43738</v>
      </c>
      <c r="C396" s="33" t="s">
        <v>8826</v>
      </c>
      <c r="D396" s="33" t="s">
        <v>7357</v>
      </c>
      <c r="E396" s="33" t="s">
        <v>8906</v>
      </c>
      <c r="F396" s="33" t="s">
        <v>8907</v>
      </c>
      <c r="G396" s="33" t="s">
        <v>180</v>
      </c>
      <c r="H396" s="33" t="s">
        <v>8919</v>
      </c>
      <c r="I396" s="34">
        <v>967</v>
      </c>
      <c r="J396" s="34">
        <v>1</v>
      </c>
      <c r="K396" s="35">
        <v>1.03412616339193E-3</v>
      </c>
      <c r="L396" s="36">
        <v>0.4</v>
      </c>
      <c r="M396" s="36">
        <v>0.4</v>
      </c>
      <c r="N396" s="36">
        <v>0</v>
      </c>
      <c r="P396" s="37">
        <v>0</v>
      </c>
      <c r="Q396" s="34">
        <v>0</v>
      </c>
      <c r="R396" s="34">
        <v>0</v>
      </c>
      <c r="S396" s="35">
        <v>0</v>
      </c>
      <c r="T396" s="34">
        <v>0</v>
      </c>
      <c r="U396" s="34">
        <v>0</v>
      </c>
      <c r="V396" s="36">
        <v>0</v>
      </c>
      <c r="W396" s="36">
        <v>0</v>
      </c>
    </row>
    <row r="397" spans="1:23" x14ac:dyDescent="0.25">
      <c r="A397" s="32">
        <v>43733</v>
      </c>
      <c r="B397" s="32">
        <v>43738</v>
      </c>
      <c r="C397" s="33" t="s">
        <v>8826</v>
      </c>
      <c r="D397" s="33" t="s">
        <v>7357</v>
      </c>
      <c r="E397" s="33" t="s">
        <v>8906</v>
      </c>
      <c r="F397" s="33" t="s">
        <v>8907</v>
      </c>
      <c r="G397" s="33" t="s">
        <v>162</v>
      </c>
      <c r="H397" s="33" t="s">
        <v>8920</v>
      </c>
      <c r="I397" s="34">
        <v>276</v>
      </c>
      <c r="J397" s="34">
        <v>0</v>
      </c>
      <c r="K397" s="35">
        <v>0</v>
      </c>
      <c r="M397" s="36">
        <v>0</v>
      </c>
      <c r="N397" s="36">
        <v>0</v>
      </c>
      <c r="Q397" s="34">
        <v>0</v>
      </c>
      <c r="R397" s="34">
        <v>0</v>
      </c>
      <c r="T397" s="34">
        <v>0</v>
      </c>
      <c r="U397" s="34">
        <v>0</v>
      </c>
      <c r="V397" s="36">
        <v>0</v>
      </c>
      <c r="W397" s="36">
        <v>0</v>
      </c>
    </row>
    <row r="398" spans="1:23" x14ac:dyDescent="0.25">
      <c r="A398" s="32">
        <v>43728</v>
      </c>
      <c r="B398" s="32">
        <v>43738</v>
      </c>
      <c r="C398" s="33" t="s">
        <v>8826</v>
      </c>
      <c r="D398" s="33" t="s">
        <v>7357</v>
      </c>
      <c r="E398" s="33" t="s">
        <v>8921</v>
      </c>
      <c r="F398" s="33" t="s">
        <v>8922</v>
      </c>
      <c r="G398" s="33" t="s">
        <v>223</v>
      </c>
      <c r="H398" s="33" t="s">
        <v>8923</v>
      </c>
      <c r="I398" s="34">
        <v>438</v>
      </c>
      <c r="J398" s="34">
        <v>2</v>
      </c>
      <c r="K398" s="35">
        <v>4.5662100456621002E-3</v>
      </c>
      <c r="L398" s="36">
        <v>0.3</v>
      </c>
      <c r="M398" s="36">
        <v>0.6</v>
      </c>
      <c r="N398" s="36">
        <v>0</v>
      </c>
      <c r="P398" s="37">
        <v>0</v>
      </c>
      <c r="Q398" s="34">
        <v>0</v>
      </c>
      <c r="R398" s="34">
        <v>0</v>
      </c>
      <c r="S398" s="35">
        <v>0</v>
      </c>
      <c r="T398" s="34">
        <v>0</v>
      </c>
      <c r="U398" s="34">
        <v>0</v>
      </c>
      <c r="V398" s="36">
        <v>0</v>
      </c>
      <c r="W398" s="36">
        <v>0</v>
      </c>
    </row>
    <row r="399" spans="1:23" x14ac:dyDescent="0.25">
      <c r="A399" s="32">
        <v>43729</v>
      </c>
      <c r="B399" s="32">
        <v>43738</v>
      </c>
      <c r="C399" s="33" t="s">
        <v>8826</v>
      </c>
      <c r="D399" s="33" t="s">
        <v>7357</v>
      </c>
      <c r="E399" s="33" t="s">
        <v>8921</v>
      </c>
      <c r="F399" s="33" t="s">
        <v>8922</v>
      </c>
      <c r="G399" s="33" t="s">
        <v>216</v>
      </c>
      <c r="H399" s="33" t="s">
        <v>8924</v>
      </c>
      <c r="I399" s="34">
        <v>256</v>
      </c>
      <c r="J399" s="34">
        <v>4</v>
      </c>
      <c r="K399" s="35">
        <v>1.5625E-2</v>
      </c>
      <c r="L399" s="36">
        <v>0.34</v>
      </c>
      <c r="M399" s="36">
        <v>1.36</v>
      </c>
      <c r="N399" s="36">
        <v>0</v>
      </c>
      <c r="P399" s="37">
        <v>0</v>
      </c>
      <c r="Q399" s="34">
        <v>0</v>
      </c>
      <c r="R399" s="34">
        <v>0</v>
      </c>
      <c r="S399" s="35">
        <v>0</v>
      </c>
      <c r="T399" s="34">
        <v>0</v>
      </c>
      <c r="U399" s="34">
        <v>0</v>
      </c>
      <c r="V399" s="36">
        <v>0</v>
      </c>
      <c r="W399" s="36">
        <v>0</v>
      </c>
    </row>
    <row r="400" spans="1:23" x14ac:dyDescent="0.25">
      <c r="A400" s="32">
        <v>43729</v>
      </c>
      <c r="B400" s="32">
        <v>43738</v>
      </c>
      <c r="C400" s="33" t="s">
        <v>8826</v>
      </c>
      <c r="D400" s="33" t="s">
        <v>7357</v>
      </c>
      <c r="E400" s="33" t="s">
        <v>8921</v>
      </c>
      <c r="F400" s="33" t="s">
        <v>8922</v>
      </c>
      <c r="G400" s="33" t="s">
        <v>225</v>
      </c>
      <c r="H400" s="33" t="s">
        <v>8925</v>
      </c>
      <c r="I400" s="34">
        <v>136</v>
      </c>
      <c r="J400" s="34">
        <v>0</v>
      </c>
      <c r="K400" s="35">
        <v>0</v>
      </c>
      <c r="M400" s="36">
        <v>0</v>
      </c>
      <c r="N400" s="36">
        <v>0</v>
      </c>
      <c r="Q400" s="34">
        <v>0</v>
      </c>
      <c r="R400" s="34">
        <v>0</v>
      </c>
      <c r="T400" s="34">
        <v>0</v>
      </c>
      <c r="U400" s="34">
        <v>0</v>
      </c>
      <c r="V400" s="36">
        <v>0</v>
      </c>
      <c r="W400" s="36">
        <v>0</v>
      </c>
    </row>
    <row r="401" spans="1:23" x14ac:dyDescent="0.25">
      <c r="A401" s="32">
        <v>43729</v>
      </c>
      <c r="B401" s="32">
        <v>43738</v>
      </c>
      <c r="C401" s="33" t="s">
        <v>8826</v>
      </c>
      <c r="D401" s="33" t="s">
        <v>7357</v>
      </c>
      <c r="E401" s="33" t="s">
        <v>8921</v>
      </c>
      <c r="F401" s="33" t="s">
        <v>8922</v>
      </c>
      <c r="G401" s="33" t="s">
        <v>219</v>
      </c>
      <c r="H401" s="33" t="s">
        <v>8926</v>
      </c>
      <c r="I401" s="34">
        <v>177</v>
      </c>
      <c r="J401" s="34">
        <v>1</v>
      </c>
      <c r="K401" s="35">
        <v>5.6497175141242903E-3</v>
      </c>
      <c r="L401" s="36">
        <v>0.4</v>
      </c>
      <c r="M401" s="36">
        <v>0.4</v>
      </c>
      <c r="N401" s="36">
        <v>0</v>
      </c>
      <c r="P401" s="37">
        <v>0</v>
      </c>
      <c r="Q401" s="34">
        <v>0</v>
      </c>
      <c r="R401" s="34">
        <v>0</v>
      </c>
      <c r="S401" s="35">
        <v>0</v>
      </c>
      <c r="T401" s="34">
        <v>0</v>
      </c>
      <c r="U401" s="34">
        <v>0</v>
      </c>
      <c r="V401" s="36">
        <v>0</v>
      </c>
      <c r="W401" s="36">
        <v>0</v>
      </c>
    </row>
    <row r="402" spans="1:23" x14ac:dyDescent="0.25">
      <c r="A402" s="32">
        <v>43728</v>
      </c>
      <c r="B402" s="32">
        <v>43738</v>
      </c>
      <c r="C402" s="33" t="s">
        <v>8826</v>
      </c>
      <c r="D402" s="33" t="s">
        <v>7357</v>
      </c>
      <c r="E402" s="33" t="s">
        <v>8921</v>
      </c>
      <c r="F402" s="33" t="s">
        <v>8922</v>
      </c>
      <c r="G402" s="33" t="s">
        <v>221</v>
      </c>
      <c r="H402" s="33" t="s">
        <v>8927</v>
      </c>
      <c r="I402" s="34">
        <v>112</v>
      </c>
      <c r="J402" s="34">
        <v>3</v>
      </c>
      <c r="K402" s="35">
        <v>2.6785714285714302E-2</v>
      </c>
      <c r="L402" s="36">
        <v>0.293333333333333</v>
      </c>
      <c r="M402" s="36">
        <v>0.88</v>
      </c>
      <c r="N402" s="36">
        <v>0</v>
      </c>
      <c r="P402" s="37">
        <v>0</v>
      </c>
      <c r="Q402" s="34">
        <v>0</v>
      </c>
      <c r="R402" s="34">
        <v>0</v>
      </c>
      <c r="S402" s="35">
        <v>0</v>
      </c>
      <c r="T402" s="34">
        <v>0</v>
      </c>
      <c r="U402" s="34">
        <v>0</v>
      </c>
      <c r="V402" s="36">
        <v>0</v>
      </c>
      <c r="W402" s="36">
        <v>0</v>
      </c>
    </row>
    <row r="403" spans="1:23" x14ac:dyDescent="0.25">
      <c r="A403" s="32">
        <v>43730</v>
      </c>
      <c r="B403" s="32">
        <v>43738</v>
      </c>
      <c r="C403" s="33" t="s">
        <v>8826</v>
      </c>
      <c r="D403" s="33" t="s">
        <v>7357</v>
      </c>
      <c r="E403" s="33" t="s">
        <v>8921</v>
      </c>
      <c r="F403" s="33" t="s">
        <v>8922</v>
      </c>
      <c r="G403" s="33" t="s">
        <v>232</v>
      </c>
      <c r="H403" s="33" t="s">
        <v>8928</v>
      </c>
      <c r="I403" s="34">
        <v>105</v>
      </c>
      <c r="J403" s="34">
        <v>1</v>
      </c>
      <c r="K403" s="35">
        <v>9.5238095238095195E-3</v>
      </c>
      <c r="L403" s="36">
        <v>0.16</v>
      </c>
      <c r="M403" s="36">
        <v>0.16</v>
      </c>
      <c r="N403" s="36">
        <v>0</v>
      </c>
      <c r="P403" s="37">
        <v>0</v>
      </c>
      <c r="Q403" s="34">
        <v>0</v>
      </c>
      <c r="R403" s="34">
        <v>0</v>
      </c>
      <c r="S403" s="35">
        <v>0</v>
      </c>
      <c r="T403" s="34">
        <v>0</v>
      </c>
      <c r="U403" s="34">
        <v>0</v>
      </c>
      <c r="V403" s="36">
        <v>0</v>
      </c>
      <c r="W403" s="36">
        <v>0</v>
      </c>
    </row>
    <row r="404" spans="1:23" x14ac:dyDescent="0.25">
      <c r="A404" s="32">
        <v>43729</v>
      </c>
      <c r="B404" s="32">
        <v>43738</v>
      </c>
      <c r="C404" s="33" t="s">
        <v>8826</v>
      </c>
      <c r="D404" s="33" t="s">
        <v>7357</v>
      </c>
      <c r="E404" s="33" t="s">
        <v>8921</v>
      </c>
      <c r="F404" s="33" t="s">
        <v>8922</v>
      </c>
      <c r="G404" s="33" t="s">
        <v>230</v>
      </c>
      <c r="H404" s="33" t="s">
        <v>8929</v>
      </c>
      <c r="I404" s="34">
        <v>153</v>
      </c>
      <c r="J404" s="34">
        <v>0</v>
      </c>
      <c r="K404" s="35">
        <v>0</v>
      </c>
      <c r="M404" s="36">
        <v>0</v>
      </c>
      <c r="N404" s="36">
        <v>0</v>
      </c>
      <c r="Q404" s="34">
        <v>0</v>
      </c>
      <c r="R404" s="34">
        <v>0</v>
      </c>
      <c r="T404" s="34">
        <v>0</v>
      </c>
      <c r="U404" s="34">
        <v>0</v>
      </c>
      <c r="V404" s="36">
        <v>0</v>
      </c>
      <c r="W404" s="36">
        <v>0</v>
      </c>
    </row>
    <row r="405" spans="1:23" x14ac:dyDescent="0.25">
      <c r="A405" s="32">
        <v>43730</v>
      </c>
      <c r="B405" s="32">
        <v>43738</v>
      </c>
      <c r="C405" s="33" t="s">
        <v>8826</v>
      </c>
      <c r="D405" s="33" t="s">
        <v>7357</v>
      </c>
      <c r="E405" s="33" t="s">
        <v>8921</v>
      </c>
      <c r="F405" s="33" t="s">
        <v>8922</v>
      </c>
      <c r="G405" s="33" t="s">
        <v>248</v>
      </c>
      <c r="H405" s="33" t="s">
        <v>8930</v>
      </c>
      <c r="I405" s="34">
        <v>721</v>
      </c>
      <c r="J405" s="34">
        <v>0</v>
      </c>
      <c r="K405" s="35">
        <v>0</v>
      </c>
      <c r="M405" s="36">
        <v>0</v>
      </c>
      <c r="N405" s="36">
        <v>0</v>
      </c>
      <c r="Q405" s="34">
        <v>0</v>
      </c>
      <c r="R405" s="34">
        <v>0</v>
      </c>
      <c r="T405" s="34">
        <v>0</v>
      </c>
      <c r="U405" s="34">
        <v>0</v>
      </c>
      <c r="V405" s="36">
        <v>0</v>
      </c>
      <c r="W405" s="36">
        <v>0</v>
      </c>
    </row>
    <row r="406" spans="1:23" x14ac:dyDescent="0.25">
      <c r="A406" s="32">
        <v>43730</v>
      </c>
      <c r="B406" s="32">
        <v>43738</v>
      </c>
      <c r="C406" s="33" t="s">
        <v>8826</v>
      </c>
      <c r="D406" s="33" t="s">
        <v>7357</v>
      </c>
      <c r="E406" s="33" t="s">
        <v>8921</v>
      </c>
      <c r="F406" s="33" t="s">
        <v>8922</v>
      </c>
      <c r="G406" s="33" t="s">
        <v>242</v>
      </c>
      <c r="H406" s="33" t="s">
        <v>8931</v>
      </c>
      <c r="I406" s="34">
        <v>651</v>
      </c>
      <c r="J406" s="34">
        <v>2</v>
      </c>
      <c r="K406" s="35">
        <v>3.07219662058372E-3</v>
      </c>
      <c r="L406" s="36">
        <v>0.14499999999999999</v>
      </c>
      <c r="M406" s="36">
        <v>0.28999999999999998</v>
      </c>
      <c r="N406" s="36">
        <v>0</v>
      </c>
      <c r="P406" s="37">
        <v>0</v>
      </c>
      <c r="Q406" s="34">
        <v>0</v>
      </c>
      <c r="R406" s="34">
        <v>0</v>
      </c>
      <c r="S406" s="35">
        <v>0</v>
      </c>
      <c r="T406" s="34">
        <v>0</v>
      </c>
      <c r="U406" s="34">
        <v>0</v>
      </c>
      <c r="V406" s="36">
        <v>0</v>
      </c>
      <c r="W406" s="36">
        <v>0</v>
      </c>
    </row>
    <row r="407" spans="1:23" x14ac:dyDescent="0.25">
      <c r="A407" s="32">
        <v>43729</v>
      </c>
      <c r="B407" s="32">
        <v>43738</v>
      </c>
      <c r="C407" s="33" t="s">
        <v>8826</v>
      </c>
      <c r="D407" s="33" t="s">
        <v>7357</v>
      </c>
      <c r="E407" s="33" t="s">
        <v>8921</v>
      </c>
      <c r="F407" s="33" t="s">
        <v>8922</v>
      </c>
      <c r="G407" s="33" t="s">
        <v>228</v>
      </c>
      <c r="H407" s="33" t="s">
        <v>8932</v>
      </c>
      <c r="I407" s="34">
        <v>145</v>
      </c>
      <c r="J407" s="34">
        <v>0</v>
      </c>
      <c r="K407" s="35">
        <v>0</v>
      </c>
      <c r="M407" s="36">
        <v>0</v>
      </c>
      <c r="N407" s="36">
        <v>0</v>
      </c>
      <c r="Q407" s="34">
        <v>0</v>
      </c>
      <c r="R407" s="34">
        <v>0</v>
      </c>
      <c r="T407" s="34">
        <v>0</v>
      </c>
      <c r="U407" s="34">
        <v>0</v>
      </c>
      <c r="V407" s="36">
        <v>0</v>
      </c>
      <c r="W407" s="36">
        <v>0</v>
      </c>
    </row>
    <row r="408" spans="1:23" x14ac:dyDescent="0.25">
      <c r="A408" s="32">
        <v>43730</v>
      </c>
      <c r="B408" s="32">
        <v>43738</v>
      </c>
      <c r="C408" s="33" t="s">
        <v>8826</v>
      </c>
      <c r="D408" s="33" t="s">
        <v>7357</v>
      </c>
      <c r="E408" s="33" t="s">
        <v>8921</v>
      </c>
      <c r="F408" s="33" t="s">
        <v>8922</v>
      </c>
      <c r="G408" s="33" t="s">
        <v>238</v>
      </c>
      <c r="H408" s="33" t="s">
        <v>8933</v>
      </c>
      <c r="I408" s="34">
        <v>126</v>
      </c>
      <c r="J408" s="34">
        <v>0</v>
      </c>
      <c r="K408" s="35">
        <v>0</v>
      </c>
      <c r="M408" s="36">
        <v>0</v>
      </c>
      <c r="N408" s="36">
        <v>0</v>
      </c>
      <c r="Q408" s="34">
        <v>0</v>
      </c>
      <c r="R408" s="34">
        <v>0</v>
      </c>
      <c r="T408" s="34">
        <v>0</v>
      </c>
      <c r="U408" s="34">
        <v>0</v>
      </c>
      <c r="V408" s="36">
        <v>0</v>
      </c>
      <c r="W408" s="36">
        <v>0</v>
      </c>
    </row>
    <row r="409" spans="1:23" x14ac:dyDescent="0.25">
      <c r="A409" s="32">
        <v>43730</v>
      </c>
      <c r="B409" s="32">
        <v>43738</v>
      </c>
      <c r="C409" s="33" t="s">
        <v>8826</v>
      </c>
      <c r="D409" s="33" t="s">
        <v>7357</v>
      </c>
      <c r="E409" s="33" t="s">
        <v>8921</v>
      </c>
      <c r="F409" s="33" t="s">
        <v>8922</v>
      </c>
      <c r="G409" s="33" t="s">
        <v>234</v>
      </c>
      <c r="H409" s="33" t="s">
        <v>8934</v>
      </c>
      <c r="I409" s="34">
        <v>93</v>
      </c>
      <c r="J409" s="34">
        <v>0</v>
      </c>
      <c r="K409" s="35">
        <v>0</v>
      </c>
      <c r="M409" s="36">
        <v>0</v>
      </c>
      <c r="N409" s="36">
        <v>0</v>
      </c>
      <c r="Q409" s="34">
        <v>0</v>
      </c>
      <c r="R409" s="34">
        <v>0</v>
      </c>
      <c r="T409" s="34">
        <v>0</v>
      </c>
      <c r="U409" s="34">
        <v>0</v>
      </c>
      <c r="V409" s="36">
        <v>0</v>
      </c>
      <c r="W409" s="36">
        <v>0</v>
      </c>
    </row>
    <row r="410" spans="1:23" x14ac:dyDescent="0.25">
      <c r="A410" s="32">
        <v>43730</v>
      </c>
      <c r="B410" s="32">
        <v>43738</v>
      </c>
      <c r="C410" s="33" t="s">
        <v>8826</v>
      </c>
      <c r="D410" s="33" t="s">
        <v>7357</v>
      </c>
      <c r="E410" s="33" t="s">
        <v>8921</v>
      </c>
      <c r="F410" s="33" t="s">
        <v>8922</v>
      </c>
      <c r="G410" s="33" t="s">
        <v>236</v>
      </c>
      <c r="H410" s="33" t="s">
        <v>8935</v>
      </c>
      <c r="I410" s="34">
        <v>112</v>
      </c>
      <c r="J410" s="34">
        <v>0</v>
      </c>
      <c r="K410" s="35">
        <v>0</v>
      </c>
      <c r="M410" s="36">
        <v>0</v>
      </c>
      <c r="N410" s="36">
        <v>0</v>
      </c>
      <c r="Q410" s="34">
        <v>0</v>
      </c>
      <c r="R410" s="34">
        <v>0</v>
      </c>
      <c r="T410" s="34">
        <v>0</v>
      </c>
      <c r="U410" s="34">
        <v>0</v>
      </c>
      <c r="V410" s="36">
        <v>0</v>
      </c>
      <c r="W410" s="36">
        <v>0</v>
      </c>
    </row>
    <row r="411" spans="1:23" x14ac:dyDescent="0.25">
      <c r="A411" s="32">
        <v>43730</v>
      </c>
      <c r="B411" s="32">
        <v>43738</v>
      </c>
      <c r="C411" s="33" t="s">
        <v>8826</v>
      </c>
      <c r="D411" s="33" t="s">
        <v>7357</v>
      </c>
      <c r="E411" s="33" t="s">
        <v>8921</v>
      </c>
      <c r="F411" s="33" t="s">
        <v>8922</v>
      </c>
      <c r="G411" s="33" t="s">
        <v>246</v>
      </c>
      <c r="H411" s="33" t="s">
        <v>8936</v>
      </c>
      <c r="I411" s="34">
        <v>721</v>
      </c>
      <c r="J411" s="34">
        <v>2</v>
      </c>
      <c r="K411" s="35">
        <v>2.7739251040221902E-3</v>
      </c>
      <c r="L411" s="36">
        <v>0.4</v>
      </c>
      <c r="M411" s="36">
        <v>0.8</v>
      </c>
      <c r="N411" s="36">
        <v>0</v>
      </c>
      <c r="P411" s="37">
        <v>0</v>
      </c>
      <c r="Q411" s="34">
        <v>0</v>
      </c>
      <c r="R411" s="34">
        <v>0</v>
      </c>
      <c r="S411" s="35">
        <v>0</v>
      </c>
      <c r="T411" s="34">
        <v>0</v>
      </c>
      <c r="U411" s="34">
        <v>0</v>
      </c>
      <c r="V411" s="36">
        <v>0</v>
      </c>
      <c r="W411" s="36">
        <v>0</v>
      </c>
    </row>
    <row r="412" spans="1:23" x14ac:dyDescent="0.25">
      <c r="A412" s="32">
        <v>43730</v>
      </c>
      <c r="B412" s="32">
        <v>43738</v>
      </c>
      <c r="C412" s="33" t="s">
        <v>8826</v>
      </c>
      <c r="D412" s="33" t="s">
        <v>7357</v>
      </c>
      <c r="E412" s="33" t="s">
        <v>8921</v>
      </c>
      <c r="F412" s="33" t="s">
        <v>8922</v>
      </c>
      <c r="G412" s="33" t="s">
        <v>240</v>
      </c>
      <c r="H412" s="33" t="s">
        <v>8937</v>
      </c>
      <c r="I412" s="34">
        <v>109</v>
      </c>
      <c r="J412" s="34">
        <v>0</v>
      </c>
      <c r="K412" s="35">
        <v>0</v>
      </c>
      <c r="M412" s="36">
        <v>0</v>
      </c>
      <c r="N412" s="36">
        <v>0</v>
      </c>
      <c r="Q412" s="34">
        <v>0</v>
      </c>
      <c r="R412" s="34">
        <v>0</v>
      </c>
      <c r="T412" s="34">
        <v>0</v>
      </c>
      <c r="U412" s="34">
        <v>0</v>
      </c>
      <c r="V412" s="36">
        <v>0</v>
      </c>
      <c r="W412" s="36">
        <v>0</v>
      </c>
    </row>
    <row r="413" spans="1:23" x14ac:dyDescent="0.25">
      <c r="A413" s="32">
        <v>43730</v>
      </c>
      <c r="B413" s="32">
        <v>43738</v>
      </c>
      <c r="C413" s="33" t="s">
        <v>8826</v>
      </c>
      <c r="D413" s="33" t="s">
        <v>7357</v>
      </c>
      <c r="E413" s="33" t="s">
        <v>8921</v>
      </c>
      <c r="F413" s="33" t="s">
        <v>8922</v>
      </c>
      <c r="G413" s="33" t="s">
        <v>244</v>
      </c>
      <c r="H413" s="33" t="s">
        <v>8938</v>
      </c>
      <c r="I413" s="34">
        <v>728</v>
      </c>
      <c r="J413" s="34">
        <v>0</v>
      </c>
      <c r="K413" s="35">
        <v>0</v>
      </c>
      <c r="M413" s="36">
        <v>0</v>
      </c>
      <c r="N413" s="36">
        <v>0</v>
      </c>
      <c r="Q413" s="34">
        <v>0</v>
      </c>
      <c r="R413" s="34">
        <v>0</v>
      </c>
      <c r="T413" s="34">
        <v>0</v>
      </c>
      <c r="U413" s="34">
        <v>0</v>
      </c>
      <c r="V413" s="36">
        <v>0</v>
      </c>
      <c r="W413" s="36">
        <v>0</v>
      </c>
    </row>
    <row r="414" spans="1:23" x14ac:dyDescent="0.25">
      <c r="A414" s="32">
        <v>43730</v>
      </c>
      <c r="B414" s="32">
        <v>43738</v>
      </c>
      <c r="C414" s="33" t="s">
        <v>8826</v>
      </c>
      <c r="D414" s="33" t="s">
        <v>7357</v>
      </c>
      <c r="E414" s="33" t="s">
        <v>8939</v>
      </c>
      <c r="F414" s="33" t="s">
        <v>8940</v>
      </c>
      <c r="G414" s="33" t="s">
        <v>534</v>
      </c>
      <c r="H414" s="33" t="s">
        <v>8941</v>
      </c>
      <c r="I414" s="34">
        <v>4334</v>
      </c>
      <c r="J414" s="34">
        <v>12</v>
      </c>
      <c r="K414" s="35">
        <v>2.7688047992616501E-3</v>
      </c>
      <c r="L414" s="36">
        <v>0.3725</v>
      </c>
      <c r="M414" s="36">
        <v>4.47</v>
      </c>
      <c r="N414" s="36">
        <v>0</v>
      </c>
      <c r="P414" s="37">
        <v>0</v>
      </c>
      <c r="Q414" s="34">
        <v>0</v>
      </c>
      <c r="R414" s="34">
        <v>0</v>
      </c>
      <c r="S414" s="35">
        <v>0</v>
      </c>
      <c r="T414" s="34">
        <v>0</v>
      </c>
      <c r="U414" s="34">
        <v>0</v>
      </c>
      <c r="V414" s="36">
        <v>0</v>
      </c>
      <c r="W414" s="36">
        <v>0</v>
      </c>
    </row>
    <row r="415" spans="1:23" x14ac:dyDescent="0.25">
      <c r="A415" s="32">
        <v>43730</v>
      </c>
      <c r="B415" s="32">
        <v>43738</v>
      </c>
      <c r="C415" s="33" t="s">
        <v>8826</v>
      </c>
      <c r="D415" s="33" t="s">
        <v>7357</v>
      </c>
      <c r="E415" s="33" t="s">
        <v>8939</v>
      </c>
      <c r="F415" s="33" t="s">
        <v>8940</v>
      </c>
      <c r="G415" s="33" t="s">
        <v>542</v>
      </c>
      <c r="H415" s="33" t="s">
        <v>8942</v>
      </c>
      <c r="I415" s="34">
        <v>6876</v>
      </c>
      <c r="J415" s="34">
        <v>16</v>
      </c>
      <c r="K415" s="35">
        <v>2.3269342641070402E-3</v>
      </c>
      <c r="L415" s="36">
        <v>0.39812500000000001</v>
      </c>
      <c r="M415" s="36">
        <v>6.37</v>
      </c>
      <c r="N415" s="36">
        <v>0</v>
      </c>
      <c r="P415" s="37">
        <v>0</v>
      </c>
      <c r="Q415" s="34">
        <v>0</v>
      </c>
      <c r="R415" s="34">
        <v>0</v>
      </c>
      <c r="S415" s="35">
        <v>0</v>
      </c>
      <c r="T415" s="34">
        <v>0</v>
      </c>
      <c r="U415" s="34">
        <v>0</v>
      </c>
      <c r="V415" s="36">
        <v>0</v>
      </c>
      <c r="W415" s="36">
        <v>0</v>
      </c>
    </row>
    <row r="416" spans="1:23" x14ac:dyDescent="0.25">
      <c r="A416" s="32">
        <v>43730</v>
      </c>
      <c r="B416" s="32">
        <v>43738</v>
      </c>
      <c r="C416" s="33" t="s">
        <v>8826</v>
      </c>
      <c r="D416" s="33" t="s">
        <v>7357</v>
      </c>
      <c r="E416" s="33" t="s">
        <v>8939</v>
      </c>
      <c r="F416" s="33" t="s">
        <v>8940</v>
      </c>
      <c r="G416" s="33" t="s">
        <v>550</v>
      </c>
      <c r="H416" s="33" t="s">
        <v>8943</v>
      </c>
      <c r="I416" s="34">
        <v>11127</v>
      </c>
      <c r="J416" s="34">
        <v>23</v>
      </c>
      <c r="K416" s="35">
        <v>2.0670441268985399E-3</v>
      </c>
      <c r="L416" s="36">
        <v>0.36173913043478301</v>
      </c>
      <c r="M416" s="36">
        <v>8.32</v>
      </c>
      <c r="N416" s="36">
        <v>0</v>
      </c>
      <c r="P416" s="37">
        <v>0</v>
      </c>
      <c r="Q416" s="34">
        <v>0</v>
      </c>
      <c r="R416" s="34">
        <v>0</v>
      </c>
      <c r="S416" s="35">
        <v>0</v>
      </c>
      <c r="T416" s="34">
        <v>0</v>
      </c>
      <c r="U416" s="34">
        <v>0</v>
      </c>
      <c r="V416" s="36">
        <v>0</v>
      </c>
      <c r="W416" s="36">
        <v>0</v>
      </c>
    </row>
    <row r="417" spans="1:23" x14ac:dyDescent="0.25">
      <c r="A417" s="32">
        <v>43730</v>
      </c>
      <c r="B417" s="32">
        <v>43738</v>
      </c>
      <c r="C417" s="33" t="s">
        <v>8826</v>
      </c>
      <c r="D417" s="33" t="s">
        <v>7357</v>
      </c>
      <c r="E417" s="33" t="s">
        <v>8939</v>
      </c>
      <c r="F417" s="33" t="s">
        <v>8940</v>
      </c>
      <c r="G417" s="33" t="s">
        <v>528</v>
      </c>
      <c r="H417" s="33" t="s">
        <v>8944</v>
      </c>
      <c r="I417" s="34">
        <v>2124</v>
      </c>
      <c r="J417" s="34">
        <v>6</v>
      </c>
      <c r="K417" s="35">
        <v>2.8248587570621499E-3</v>
      </c>
      <c r="L417" s="36">
        <v>0.32</v>
      </c>
      <c r="M417" s="36">
        <v>1.92</v>
      </c>
      <c r="N417" s="36">
        <v>0</v>
      </c>
      <c r="P417" s="37">
        <v>0</v>
      </c>
      <c r="Q417" s="34">
        <v>0</v>
      </c>
      <c r="R417" s="34">
        <v>0</v>
      </c>
      <c r="S417" s="35">
        <v>0</v>
      </c>
      <c r="T417" s="34">
        <v>0</v>
      </c>
      <c r="U417" s="34">
        <v>0</v>
      </c>
      <c r="V417" s="36">
        <v>0</v>
      </c>
      <c r="W417" s="36">
        <v>0</v>
      </c>
    </row>
    <row r="418" spans="1:23" x14ac:dyDescent="0.25">
      <c r="A418" s="32">
        <v>43730</v>
      </c>
      <c r="B418" s="32">
        <v>43738</v>
      </c>
      <c r="C418" s="33" t="s">
        <v>8826</v>
      </c>
      <c r="D418" s="33" t="s">
        <v>7357</v>
      </c>
      <c r="E418" s="33" t="s">
        <v>8939</v>
      </c>
      <c r="F418" s="33" t="s">
        <v>8940</v>
      </c>
      <c r="G418" s="33" t="s">
        <v>536</v>
      </c>
      <c r="H418" s="33" t="s">
        <v>8945</v>
      </c>
      <c r="I418" s="34">
        <v>2423</v>
      </c>
      <c r="J418" s="34">
        <v>6</v>
      </c>
      <c r="K418" s="35">
        <v>2.4762690879075499E-3</v>
      </c>
      <c r="L418" s="36">
        <v>0.28000000000000003</v>
      </c>
      <c r="M418" s="36">
        <v>1.68</v>
      </c>
      <c r="N418" s="36">
        <v>0</v>
      </c>
      <c r="P418" s="37">
        <v>0</v>
      </c>
      <c r="Q418" s="34">
        <v>0</v>
      </c>
      <c r="R418" s="34">
        <v>0</v>
      </c>
      <c r="S418" s="35">
        <v>0</v>
      </c>
      <c r="T418" s="34">
        <v>0</v>
      </c>
      <c r="U418" s="34">
        <v>0</v>
      </c>
      <c r="V418" s="36">
        <v>0</v>
      </c>
      <c r="W418" s="36">
        <v>0</v>
      </c>
    </row>
    <row r="419" spans="1:23" x14ac:dyDescent="0.25">
      <c r="A419" s="32">
        <v>43730</v>
      </c>
      <c r="B419" s="32">
        <v>43738</v>
      </c>
      <c r="C419" s="33" t="s">
        <v>8826</v>
      </c>
      <c r="D419" s="33" t="s">
        <v>7357</v>
      </c>
      <c r="E419" s="33" t="s">
        <v>8939</v>
      </c>
      <c r="F419" s="33" t="s">
        <v>8940</v>
      </c>
      <c r="G419" s="33" t="s">
        <v>544</v>
      </c>
      <c r="H419" s="33" t="s">
        <v>8946</v>
      </c>
      <c r="I419" s="34">
        <v>5200</v>
      </c>
      <c r="J419" s="34">
        <v>12</v>
      </c>
      <c r="K419" s="35">
        <v>2.3076923076923101E-3</v>
      </c>
      <c r="L419" s="36">
        <v>0.32583333333333298</v>
      </c>
      <c r="M419" s="36">
        <v>3.91</v>
      </c>
      <c r="N419" s="36">
        <v>0</v>
      </c>
      <c r="P419" s="37">
        <v>0</v>
      </c>
      <c r="Q419" s="34">
        <v>0</v>
      </c>
      <c r="R419" s="34">
        <v>0</v>
      </c>
      <c r="S419" s="35">
        <v>0</v>
      </c>
      <c r="T419" s="34">
        <v>0</v>
      </c>
      <c r="U419" s="34">
        <v>0</v>
      </c>
      <c r="V419" s="36">
        <v>0</v>
      </c>
      <c r="W419" s="36">
        <v>0</v>
      </c>
    </row>
    <row r="420" spans="1:23" x14ac:dyDescent="0.25">
      <c r="A420" s="32">
        <v>43730</v>
      </c>
      <c r="B420" s="32">
        <v>43738</v>
      </c>
      <c r="C420" s="33" t="s">
        <v>8826</v>
      </c>
      <c r="D420" s="33" t="s">
        <v>7357</v>
      </c>
      <c r="E420" s="33" t="s">
        <v>8939</v>
      </c>
      <c r="F420" s="33" t="s">
        <v>8940</v>
      </c>
      <c r="G420" s="33" t="s">
        <v>530</v>
      </c>
      <c r="H420" s="33" t="s">
        <v>8947</v>
      </c>
      <c r="I420" s="34">
        <v>1206</v>
      </c>
      <c r="J420" s="34">
        <v>7</v>
      </c>
      <c r="K420" s="35">
        <v>5.8043117744610304E-3</v>
      </c>
      <c r="L420" s="36">
        <v>0.372857142857143</v>
      </c>
      <c r="M420" s="36">
        <v>2.61</v>
      </c>
      <c r="N420" s="36">
        <v>0</v>
      </c>
      <c r="P420" s="37">
        <v>0</v>
      </c>
      <c r="Q420" s="34">
        <v>0</v>
      </c>
      <c r="R420" s="34">
        <v>0</v>
      </c>
      <c r="S420" s="35">
        <v>0</v>
      </c>
      <c r="T420" s="34">
        <v>0</v>
      </c>
      <c r="U420" s="34">
        <v>0</v>
      </c>
      <c r="V420" s="36">
        <v>0</v>
      </c>
      <c r="W420" s="36">
        <v>0</v>
      </c>
    </row>
    <row r="421" spans="1:23" x14ac:dyDescent="0.25">
      <c r="A421" s="32">
        <v>43730</v>
      </c>
      <c r="B421" s="32">
        <v>43738</v>
      </c>
      <c r="C421" s="33" t="s">
        <v>8826</v>
      </c>
      <c r="D421" s="33" t="s">
        <v>7357</v>
      </c>
      <c r="E421" s="33" t="s">
        <v>8939</v>
      </c>
      <c r="F421" s="33" t="s">
        <v>8940</v>
      </c>
      <c r="G421" s="33" t="s">
        <v>538</v>
      </c>
      <c r="H421" s="33" t="s">
        <v>8948</v>
      </c>
      <c r="I421" s="34">
        <v>1515</v>
      </c>
      <c r="J421" s="34">
        <v>4</v>
      </c>
      <c r="K421" s="35">
        <v>2.6402640264026399E-3</v>
      </c>
      <c r="L421" s="36">
        <v>0.34</v>
      </c>
      <c r="M421" s="36">
        <v>1.36</v>
      </c>
      <c r="N421" s="36">
        <v>0</v>
      </c>
      <c r="P421" s="37">
        <v>0</v>
      </c>
      <c r="Q421" s="34">
        <v>0</v>
      </c>
      <c r="R421" s="34">
        <v>0</v>
      </c>
      <c r="S421" s="35">
        <v>0</v>
      </c>
      <c r="T421" s="34">
        <v>0</v>
      </c>
      <c r="U421" s="34">
        <v>0</v>
      </c>
      <c r="V421" s="36">
        <v>0</v>
      </c>
      <c r="W421" s="36">
        <v>0</v>
      </c>
    </row>
    <row r="422" spans="1:23" x14ac:dyDescent="0.25">
      <c r="A422" s="32">
        <v>43730</v>
      </c>
      <c r="B422" s="32">
        <v>43738</v>
      </c>
      <c r="C422" s="33" t="s">
        <v>8826</v>
      </c>
      <c r="D422" s="33" t="s">
        <v>7357</v>
      </c>
      <c r="E422" s="33" t="s">
        <v>8939</v>
      </c>
      <c r="F422" s="33" t="s">
        <v>8940</v>
      </c>
      <c r="G422" s="33" t="s">
        <v>546</v>
      </c>
      <c r="H422" s="33" t="s">
        <v>8949</v>
      </c>
      <c r="I422" s="34">
        <v>2031</v>
      </c>
      <c r="J422" s="34">
        <v>5</v>
      </c>
      <c r="K422" s="35">
        <v>2.4618414574101399E-3</v>
      </c>
      <c r="L422" s="36">
        <v>0.45</v>
      </c>
      <c r="M422" s="36">
        <v>2.25</v>
      </c>
      <c r="N422" s="36">
        <v>0</v>
      </c>
      <c r="P422" s="37">
        <v>0</v>
      </c>
      <c r="Q422" s="34">
        <v>0</v>
      </c>
      <c r="R422" s="34">
        <v>0</v>
      </c>
      <c r="S422" s="35">
        <v>0</v>
      </c>
      <c r="T422" s="34">
        <v>0</v>
      </c>
      <c r="U422" s="34">
        <v>0</v>
      </c>
      <c r="V422" s="36">
        <v>0</v>
      </c>
      <c r="W422" s="36">
        <v>0</v>
      </c>
    </row>
    <row r="423" spans="1:23" x14ac:dyDescent="0.25">
      <c r="A423" s="32">
        <v>43730</v>
      </c>
      <c r="B423" s="32">
        <v>43738</v>
      </c>
      <c r="C423" s="33" t="s">
        <v>8826</v>
      </c>
      <c r="D423" s="33" t="s">
        <v>7357</v>
      </c>
      <c r="E423" s="33" t="s">
        <v>8939</v>
      </c>
      <c r="F423" s="33" t="s">
        <v>8940</v>
      </c>
      <c r="G423" s="33" t="s">
        <v>532</v>
      </c>
      <c r="H423" s="33" t="s">
        <v>8950</v>
      </c>
      <c r="I423" s="34">
        <v>1011</v>
      </c>
      <c r="J423" s="34">
        <v>0</v>
      </c>
      <c r="K423" s="35">
        <v>0</v>
      </c>
      <c r="M423" s="36">
        <v>0</v>
      </c>
      <c r="N423" s="36">
        <v>0</v>
      </c>
      <c r="Q423" s="34">
        <v>0</v>
      </c>
      <c r="R423" s="34">
        <v>0</v>
      </c>
      <c r="T423" s="34">
        <v>0</v>
      </c>
      <c r="U423" s="34">
        <v>0</v>
      </c>
      <c r="V423" s="36">
        <v>0</v>
      </c>
      <c r="W423" s="36">
        <v>0</v>
      </c>
    </row>
    <row r="424" spans="1:23" x14ac:dyDescent="0.25">
      <c r="A424" s="32">
        <v>43730</v>
      </c>
      <c r="B424" s="32">
        <v>43738</v>
      </c>
      <c r="C424" s="33" t="s">
        <v>8826</v>
      </c>
      <c r="D424" s="33" t="s">
        <v>7357</v>
      </c>
      <c r="E424" s="33" t="s">
        <v>8939</v>
      </c>
      <c r="F424" s="33" t="s">
        <v>8940</v>
      </c>
      <c r="G424" s="33" t="s">
        <v>540</v>
      </c>
      <c r="H424" s="33" t="s">
        <v>8951</v>
      </c>
      <c r="I424" s="34">
        <v>1298</v>
      </c>
      <c r="J424" s="34">
        <v>8</v>
      </c>
      <c r="K424" s="35">
        <v>6.1633281972264999E-3</v>
      </c>
      <c r="L424" s="36">
        <v>0.36125000000000002</v>
      </c>
      <c r="M424" s="36">
        <v>2.89</v>
      </c>
      <c r="N424" s="36">
        <v>0</v>
      </c>
      <c r="P424" s="37">
        <v>0</v>
      </c>
      <c r="Q424" s="34">
        <v>0</v>
      </c>
      <c r="R424" s="34">
        <v>0</v>
      </c>
      <c r="S424" s="35">
        <v>0</v>
      </c>
      <c r="T424" s="34">
        <v>0</v>
      </c>
      <c r="U424" s="34">
        <v>0</v>
      </c>
      <c r="V424" s="36">
        <v>0</v>
      </c>
      <c r="W424" s="36">
        <v>0</v>
      </c>
    </row>
    <row r="425" spans="1:23" x14ac:dyDescent="0.25">
      <c r="A425" s="32">
        <v>43730</v>
      </c>
      <c r="B425" s="32">
        <v>43738</v>
      </c>
      <c r="C425" s="33" t="s">
        <v>8826</v>
      </c>
      <c r="D425" s="33" t="s">
        <v>7357</v>
      </c>
      <c r="E425" s="33" t="s">
        <v>8939</v>
      </c>
      <c r="F425" s="33" t="s">
        <v>8940</v>
      </c>
      <c r="G425" s="33" t="s">
        <v>548</v>
      </c>
      <c r="H425" s="33" t="s">
        <v>8952</v>
      </c>
      <c r="I425" s="34">
        <v>2015</v>
      </c>
      <c r="J425" s="34">
        <v>8</v>
      </c>
      <c r="K425" s="35">
        <v>3.9702233250620304E-3</v>
      </c>
      <c r="L425" s="36">
        <v>0.23125000000000001</v>
      </c>
      <c r="M425" s="36">
        <v>1.85</v>
      </c>
      <c r="N425" s="36">
        <v>27.99</v>
      </c>
      <c r="O425" s="35">
        <v>6.6095033940693104E-2</v>
      </c>
      <c r="P425" s="37">
        <v>15.1297297297297</v>
      </c>
      <c r="Q425" s="34">
        <v>1</v>
      </c>
      <c r="R425" s="34">
        <v>1</v>
      </c>
      <c r="S425" s="35">
        <v>0.125</v>
      </c>
      <c r="T425" s="34">
        <v>1</v>
      </c>
      <c r="U425" s="34">
        <v>0</v>
      </c>
      <c r="V425" s="36">
        <v>27.99</v>
      </c>
      <c r="W425" s="36">
        <v>0</v>
      </c>
    </row>
  </sheetData>
  <phoneticPr fontId="10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2"/>
  <sheetViews>
    <sheetView workbookViewId="0">
      <selection activeCell="F2" sqref="F2:F4"/>
    </sheetView>
  </sheetViews>
  <sheetFormatPr defaultColWidth="9" defaultRowHeight="14.4" x14ac:dyDescent="0.25"/>
  <cols>
    <col min="1" max="1" width="23.77734375" customWidth="1"/>
    <col min="2" max="2" width="28.21875" customWidth="1"/>
    <col min="7" max="7" width="21.77734375" style="29" customWidth="1"/>
    <col min="8" max="8" width="9" style="29"/>
  </cols>
  <sheetData>
    <row r="1" spans="1:14" ht="15.6" x14ac:dyDescent="0.25">
      <c r="A1" t="s">
        <v>2608</v>
      </c>
      <c r="B1" s="1" t="s">
        <v>43</v>
      </c>
      <c r="C1" t="s">
        <v>2615</v>
      </c>
      <c r="N1" t="s">
        <v>8953</v>
      </c>
    </row>
    <row r="2" spans="1:14" ht="15.6" x14ac:dyDescent="0.25">
      <c r="A2" s="29" t="s">
        <v>2652</v>
      </c>
      <c r="B2" s="1" t="s">
        <v>580</v>
      </c>
      <c r="C2">
        <v>-3.68</v>
      </c>
      <c r="F2" t="s">
        <v>8954</v>
      </c>
    </row>
    <row r="3" spans="1:14" ht="15.6" x14ac:dyDescent="0.25">
      <c r="A3" s="29" t="s">
        <v>2657</v>
      </c>
      <c r="B3" s="1" t="s">
        <v>2176</v>
      </c>
      <c r="C3">
        <v>-3.68</v>
      </c>
      <c r="F3" t="s">
        <v>2651</v>
      </c>
    </row>
    <row r="4" spans="1:14" ht="15.6" x14ac:dyDescent="0.25">
      <c r="A4" s="29" t="s">
        <v>2750</v>
      </c>
      <c r="B4" s="1" t="s">
        <v>2450</v>
      </c>
      <c r="C4">
        <v>-3.59</v>
      </c>
      <c r="F4" t="s">
        <v>8955</v>
      </c>
    </row>
    <row r="5" spans="1:14" ht="15.6" x14ac:dyDescent="0.25">
      <c r="A5" s="29" t="s">
        <v>2752</v>
      </c>
      <c r="B5" s="1" t="s">
        <v>730</v>
      </c>
      <c r="C5">
        <v>-3.59</v>
      </c>
    </row>
    <row r="6" spans="1:14" ht="15.6" x14ac:dyDescent="0.25">
      <c r="A6" s="29" t="s">
        <v>2766</v>
      </c>
      <c r="B6" s="1" t="s">
        <v>464</v>
      </c>
      <c r="C6">
        <v>-3.59</v>
      </c>
    </row>
    <row r="7" spans="1:14" ht="15.6" x14ac:dyDescent="0.25">
      <c r="A7" s="29" t="s">
        <v>2804</v>
      </c>
      <c r="B7" s="1" t="s">
        <v>732</v>
      </c>
      <c r="C7">
        <v>-3.59</v>
      </c>
    </row>
    <row r="8" spans="1:14" ht="15.6" x14ac:dyDescent="0.25">
      <c r="A8" s="29" t="s">
        <v>2806</v>
      </c>
      <c r="B8" s="1" t="s">
        <v>738</v>
      </c>
      <c r="C8">
        <v>-3.59</v>
      </c>
    </row>
    <row r="9" spans="1:14" ht="15.6" x14ac:dyDescent="0.25">
      <c r="A9" t="s">
        <v>2808</v>
      </c>
      <c r="B9" s="1" t="s">
        <v>1350</v>
      </c>
      <c r="C9">
        <v>-5.16</v>
      </c>
    </row>
    <row r="10" spans="1:14" ht="15.6" x14ac:dyDescent="0.25">
      <c r="A10" s="29" t="s">
        <v>2810</v>
      </c>
      <c r="B10" s="1" t="s">
        <v>756</v>
      </c>
      <c r="C10">
        <v>-3.59</v>
      </c>
    </row>
    <row r="11" spans="1:14" ht="15.6" x14ac:dyDescent="0.25">
      <c r="A11" s="29" t="s">
        <v>2865</v>
      </c>
      <c r="B11" s="1" t="s">
        <v>1368</v>
      </c>
      <c r="C11">
        <v>-5.16</v>
      </c>
    </row>
    <row r="12" spans="1:14" ht="15.6" x14ac:dyDescent="0.25">
      <c r="A12" s="29" t="s">
        <v>2870</v>
      </c>
      <c r="B12" s="1" t="s">
        <v>2174</v>
      </c>
      <c r="C12">
        <v>-3.68</v>
      </c>
    </row>
    <row r="13" spans="1:14" ht="15.6" x14ac:dyDescent="0.25">
      <c r="A13" s="29" t="s">
        <v>2923</v>
      </c>
      <c r="B13" s="1" t="s">
        <v>1410</v>
      </c>
      <c r="C13">
        <v>-5.16</v>
      </c>
    </row>
    <row r="14" spans="1:14" ht="15.6" x14ac:dyDescent="0.25">
      <c r="A14" s="29" t="s">
        <v>2947</v>
      </c>
      <c r="B14" s="1" t="s">
        <v>394</v>
      </c>
      <c r="C14">
        <v>-3.68</v>
      </c>
    </row>
    <row r="15" spans="1:14" ht="15.6" x14ac:dyDescent="0.25">
      <c r="A15" s="29" t="s">
        <v>2947</v>
      </c>
      <c r="B15" s="1" t="s">
        <v>392</v>
      </c>
      <c r="C15">
        <v>-3.68</v>
      </c>
    </row>
    <row r="16" spans="1:14" ht="15.6" x14ac:dyDescent="0.25">
      <c r="A16" s="29" t="s">
        <v>2950</v>
      </c>
      <c r="B16" s="1" t="s">
        <v>396</v>
      </c>
      <c r="C16">
        <v>-3.68</v>
      </c>
    </row>
    <row r="17" spans="1:3" ht="15.6" x14ac:dyDescent="0.25">
      <c r="A17" s="29" t="s">
        <v>3152</v>
      </c>
      <c r="B17" s="1" t="s">
        <v>2256</v>
      </c>
      <c r="C17">
        <v>-3.59</v>
      </c>
    </row>
    <row r="18" spans="1:3" ht="15.6" x14ac:dyDescent="0.25">
      <c r="A18" s="29" t="s">
        <v>3157</v>
      </c>
      <c r="B18" s="1" t="s">
        <v>1438</v>
      </c>
      <c r="C18">
        <v>-5.16</v>
      </c>
    </row>
    <row r="19" spans="1:3" ht="15.6" x14ac:dyDescent="0.25">
      <c r="A19" s="29" t="s">
        <v>3277</v>
      </c>
      <c r="B19" s="1" t="s">
        <v>2232</v>
      </c>
      <c r="C19">
        <v>-3.59</v>
      </c>
    </row>
    <row r="20" spans="1:3" ht="15.6" x14ac:dyDescent="0.25">
      <c r="A20" s="29" t="s">
        <v>3298</v>
      </c>
      <c r="B20" s="1" t="s">
        <v>2576</v>
      </c>
      <c r="C20">
        <v>-2.88</v>
      </c>
    </row>
    <row r="21" spans="1:3" ht="15.6" x14ac:dyDescent="0.25">
      <c r="A21" t="s">
        <v>3377</v>
      </c>
      <c r="B21" s="1" t="s">
        <v>1398</v>
      </c>
      <c r="C21">
        <v>-5.16</v>
      </c>
    </row>
    <row r="22" spans="1:3" ht="15.6" x14ac:dyDescent="0.25">
      <c r="A22" t="s">
        <v>3399</v>
      </c>
      <c r="B22" s="1" t="s">
        <v>1398</v>
      </c>
      <c r="C22">
        <v>-5.16</v>
      </c>
    </row>
    <row r="23" spans="1:3" ht="15.6" x14ac:dyDescent="0.25">
      <c r="A23" t="s">
        <v>3412</v>
      </c>
      <c r="B23" s="1" t="s">
        <v>2174</v>
      </c>
      <c r="C23">
        <v>-3.68</v>
      </c>
    </row>
    <row r="24" spans="1:3" ht="15.6" x14ac:dyDescent="0.25">
      <c r="A24" t="s">
        <v>3453</v>
      </c>
      <c r="B24" s="1" t="s">
        <v>392</v>
      </c>
      <c r="C24">
        <v>-3.68</v>
      </c>
    </row>
    <row r="25" spans="1:3" ht="15.6" x14ac:dyDescent="0.25">
      <c r="A25" t="s">
        <v>3465</v>
      </c>
      <c r="B25" s="1" t="s">
        <v>1420</v>
      </c>
      <c r="C25">
        <v>-5.16</v>
      </c>
    </row>
    <row r="26" spans="1:3" ht="15.6" x14ac:dyDescent="0.25">
      <c r="A26" t="s">
        <v>3467</v>
      </c>
      <c r="B26" s="1" t="s">
        <v>392</v>
      </c>
      <c r="C26">
        <v>-3.68</v>
      </c>
    </row>
    <row r="27" spans="1:3" ht="15.6" x14ac:dyDescent="0.25">
      <c r="A27" t="s">
        <v>3480</v>
      </c>
      <c r="B27" s="1" t="s">
        <v>2174</v>
      </c>
      <c r="C27">
        <v>-3.68</v>
      </c>
    </row>
    <row r="28" spans="1:3" ht="15.6" x14ac:dyDescent="0.25">
      <c r="A28" t="s">
        <v>3495</v>
      </c>
      <c r="B28" s="1" t="s">
        <v>1400</v>
      </c>
      <c r="C28">
        <v>-5.16</v>
      </c>
    </row>
    <row r="29" spans="1:3" ht="15.6" x14ac:dyDescent="0.25">
      <c r="A29" t="s">
        <v>3064</v>
      </c>
      <c r="B29" s="1" t="s">
        <v>1376</v>
      </c>
      <c r="C29">
        <v>-5.16</v>
      </c>
    </row>
    <row r="30" spans="1:3" ht="15.6" x14ac:dyDescent="0.25">
      <c r="A30" t="s">
        <v>3536</v>
      </c>
      <c r="B30" s="1" t="s">
        <v>1380</v>
      </c>
      <c r="C30">
        <v>-5.16</v>
      </c>
    </row>
    <row r="31" spans="1:3" ht="15.6" x14ac:dyDescent="0.25">
      <c r="A31" t="s">
        <v>3545</v>
      </c>
      <c r="B31" s="1" t="s">
        <v>578</v>
      </c>
      <c r="C31">
        <v>-3.68</v>
      </c>
    </row>
    <row r="32" spans="1:3" ht="15.6" x14ac:dyDescent="0.25">
      <c r="A32" t="s">
        <v>3554</v>
      </c>
      <c r="B32" s="1" t="s">
        <v>1404</v>
      </c>
      <c r="C32">
        <v>-5.16</v>
      </c>
    </row>
    <row r="33" spans="1:3" ht="15.6" x14ac:dyDescent="0.25">
      <c r="A33" t="s">
        <v>3569</v>
      </c>
      <c r="B33" s="1" t="s">
        <v>448</v>
      </c>
      <c r="C33">
        <v>-3.68</v>
      </c>
    </row>
    <row r="34" spans="1:3" ht="15.6" x14ac:dyDescent="0.25">
      <c r="A34" t="s">
        <v>2984</v>
      </c>
      <c r="B34" s="1" t="s">
        <v>418</v>
      </c>
      <c r="C34">
        <v>-3.68</v>
      </c>
    </row>
    <row r="35" spans="1:3" ht="15.6" x14ac:dyDescent="0.25">
      <c r="A35" t="s">
        <v>3661</v>
      </c>
      <c r="B35" s="1" t="s">
        <v>496</v>
      </c>
      <c r="C35">
        <v>-3.68</v>
      </c>
    </row>
    <row r="36" spans="1:3" ht="15.6" x14ac:dyDescent="0.25">
      <c r="A36" t="s">
        <v>3695</v>
      </c>
      <c r="B36" s="1" t="s">
        <v>1414</v>
      </c>
      <c r="C36">
        <v>-5.16</v>
      </c>
    </row>
    <row r="37" spans="1:3" ht="15.6" x14ac:dyDescent="0.25">
      <c r="A37" t="s">
        <v>3024</v>
      </c>
      <c r="B37" s="1" t="s">
        <v>578</v>
      </c>
      <c r="C37">
        <v>-3.68</v>
      </c>
    </row>
    <row r="38" spans="1:3" ht="15.6" x14ac:dyDescent="0.25">
      <c r="A38" t="s">
        <v>3708</v>
      </c>
      <c r="B38" s="1" t="s">
        <v>2172</v>
      </c>
      <c r="C38">
        <v>-3.68</v>
      </c>
    </row>
    <row r="39" spans="1:3" ht="15.6" x14ac:dyDescent="0.25">
      <c r="A39" t="s">
        <v>3760</v>
      </c>
      <c r="B39" s="1" t="s">
        <v>2454</v>
      </c>
      <c r="C39">
        <v>-3.59</v>
      </c>
    </row>
    <row r="40" spans="1:3" ht="15.6" x14ac:dyDescent="0.25">
      <c r="A40" t="s">
        <v>3768</v>
      </c>
      <c r="B40" s="1" t="s">
        <v>1352</v>
      </c>
      <c r="C40">
        <v>-5.16</v>
      </c>
    </row>
    <row r="41" spans="1:3" ht="15.6" x14ac:dyDescent="0.25">
      <c r="A41" t="s">
        <v>3798</v>
      </c>
      <c r="B41" s="1" t="s">
        <v>2128</v>
      </c>
      <c r="C41">
        <v>-3.59</v>
      </c>
    </row>
    <row r="42" spans="1:3" ht="15.6" x14ac:dyDescent="0.25">
      <c r="A42" t="s">
        <v>3805</v>
      </c>
      <c r="B42" s="1" t="s">
        <v>2174</v>
      </c>
      <c r="C42">
        <v>-3.68</v>
      </c>
    </row>
    <row r="43" spans="1:3" ht="15.6" x14ac:dyDescent="0.25">
      <c r="A43" t="s">
        <v>3847</v>
      </c>
      <c r="B43" s="1" t="s">
        <v>2172</v>
      </c>
      <c r="C43">
        <v>-3.68</v>
      </c>
    </row>
    <row r="44" spans="1:3" ht="15.6" x14ac:dyDescent="0.25">
      <c r="A44" t="s">
        <v>3985</v>
      </c>
      <c r="B44" s="1" t="s">
        <v>1434</v>
      </c>
      <c r="C44">
        <v>-5.16</v>
      </c>
    </row>
    <row r="45" spans="1:3" ht="15.6" x14ac:dyDescent="0.25">
      <c r="A45" t="s">
        <v>3985</v>
      </c>
      <c r="B45" s="1" t="s">
        <v>1434</v>
      </c>
      <c r="C45">
        <v>-5.16</v>
      </c>
    </row>
    <row r="46" spans="1:3" ht="15.6" x14ac:dyDescent="0.25">
      <c r="A46" t="s">
        <v>4115</v>
      </c>
      <c r="B46" s="1" t="s">
        <v>1416</v>
      </c>
      <c r="C46">
        <v>-5.16</v>
      </c>
    </row>
    <row r="47" spans="1:3" ht="15.6" x14ac:dyDescent="0.25">
      <c r="A47" t="s">
        <v>4235</v>
      </c>
      <c r="B47" s="1" t="s">
        <v>2268</v>
      </c>
      <c r="C47">
        <v>-3.59</v>
      </c>
    </row>
    <row r="48" spans="1:3" ht="15.6" x14ac:dyDescent="0.25">
      <c r="A48" t="s">
        <v>4240</v>
      </c>
      <c r="B48" s="1" t="s">
        <v>1424</v>
      </c>
      <c r="C48">
        <v>-5.16</v>
      </c>
    </row>
    <row r="49" spans="1:3" ht="15.6" x14ac:dyDescent="0.25">
      <c r="A49" t="s">
        <v>4242</v>
      </c>
      <c r="B49" s="1" t="s">
        <v>1414</v>
      </c>
      <c r="C49">
        <v>-5.16</v>
      </c>
    </row>
    <row r="50" spans="1:3" ht="15.6" x14ac:dyDescent="0.25">
      <c r="A50" t="s">
        <v>4268</v>
      </c>
      <c r="B50" s="1" t="s">
        <v>2170</v>
      </c>
      <c r="C50">
        <v>-3.68</v>
      </c>
    </row>
    <row r="51" spans="1:3" ht="15.6" x14ac:dyDescent="0.25">
      <c r="A51" t="s">
        <v>3957</v>
      </c>
      <c r="B51" s="1" t="s">
        <v>392</v>
      </c>
      <c r="C51">
        <v>-3.68</v>
      </c>
    </row>
    <row r="52" spans="1:3" ht="15.6" x14ac:dyDescent="0.25">
      <c r="A52" t="s">
        <v>4284</v>
      </c>
      <c r="B52" s="1" t="s">
        <v>1364</v>
      </c>
      <c r="C52">
        <v>-5.16</v>
      </c>
    </row>
    <row r="53" spans="1:3" ht="15.6" x14ac:dyDescent="0.25">
      <c r="A53" t="s">
        <v>4326</v>
      </c>
      <c r="B53" s="1" t="s">
        <v>1422</v>
      </c>
      <c r="C53">
        <v>-5.16</v>
      </c>
    </row>
    <row r="54" spans="1:3" ht="15.6" x14ac:dyDescent="0.25">
      <c r="A54" t="s">
        <v>3148</v>
      </c>
      <c r="B54" s="1" t="s">
        <v>2176</v>
      </c>
      <c r="C54">
        <v>-3.68</v>
      </c>
    </row>
    <row r="55" spans="1:3" ht="15.6" x14ac:dyDescent="0.25">
      <c r="A55" t="s">
        <v>4386</v>
      </c>
      <c r="B55" s="1" t="s">
        <v>1974</v>
      </c>
      <c r="C55">
        <v>-3.68</v>
      </c>
    </row>
    <row r="56" spans="1:3" ht="15.6" x14ac:dyDescent="0.25">
      <c r="A56" t="s">
        <v>4404</v>
      </c>
      <c r="B56" s="1" t="s">
        <v>1416</v>
      </c>
      <c r="C56">
        <v>-5.16</v>
      </c>
    </row>
    <row r="57" spans="1:3" ht="15.6" x14ac:dyDescent="0.25">
      <c r="A57" t="s">
        <v>4404</v>
      </c>
      <c r="B57" s="1" t="s">
        <v>1416</v>
      </c>
      <c r="C57">
        <v>-5.16</v>
      </c>
    </row>
    <row r="58" spans="1:3" ht="15.6" x14ac:dyDescent="0.25">
      <c r="A58" t="s">
        <v>4436</v>
      </c>
      <c r="B58" s="1" t="s">
        <v>1366</v>
      </c>
      <c r="C58">
        <v>-5.16</v>
      </c>
    </row>
    <row r="59" spans="1:3" ht="15.6" x14ac:dyDescent="0.25">
      <c r="A59" t="s">
        <v>4438</v>
      </c>
      <c r="B59" s="1" t="s">
        <v>1368</v>
      </c>
      <c r="C59">
        <v>-5.16</v>
      </c>
    </row>
    <row r="60" spans="1:3" ht="15.6" x14ac:dyDescent="0.25">
      <c r="A60" t="s">
        <v>3491</v>
      </c>
      <c r="B60" s="1" t="s">
        <v>2174</v>
      </c>
      <c r="C60">
        <v>-3.68</v>
      </c>
    </row>
    <row r="61" spans="1:3" ht="15.6" x14ac:dyDescent="0.25">
      <c r="A61" t="s">
        <v>2699</v>
      </c>
      <c r="B61" s="1" t="s">
        <v>392</v>
      </c>
      <c r="C61">
        <v>-3.68</v>
      </c>
    </row>
    <row r="62" spans="1:3" ht="15.6" x14ac:dyDescent="0.25">
      <c r="A62" t="s">
        <v>3449</v>
      </c>
      <c r="B62" s="1" t="s">
        <v>2170</v>
      </c>
      <c r="C62">
        <v>-3.68</v>
      </c>
    </row>
    <row r="63" spans="1:3" ht="15.6" x14ac:dyDescent="0.25">
      <c r="A63" t="s">
        <v>3290</v>
      </c>
      <c r="B63" s="1" t="s">
        <v>468</v>
      </c>
      <c r="C63">
        <v>-2.81</v>
      </c>
    </row>
    <row r="64" spans="1:3" ht="15.6" x14ac:dyDescent="0.25">
      <c r="A64" t="s">
        <v>4603</v>
      </c>
      <c r="B64" s="1" t="s">
        <v>2124</v>
      </c>
      <c r="C64">
        <v>-3.59</v>
      </c>
    </row>
    <row r="65" spans="1:3" ht="15.6" x14ac:dyDescent="0.25">
      <c r="A65" t="s">
        <v>4624</v>
      </c>
      <c r="B65" s="1" t="s">
        <v>1370</v>
      </c>
      <c r="C65">
        <v>-5.16</v>
      </c>
    </row>
    <row r="66" spans="1:3" ht="15.6" x14ac:dyDescent="0.25">
      <c r="A66" t="s">
        <v>3088</v>
      </c>
      <c r="B66" s="1" t="s">
        <v>1362</v>
      </c>
      <c r="C66">
        <v>-5.16</v>
      </c>
    </row>
    <row r="67" spans="1:3" ht="15.6" x14ac:dyDescent="0.25">
      <c r="A67" t="s">
        <v>4634</v>
      </c>
      <c r="B67" s="1" t="s">
        <v>1360</v>
      </c>
      <c r="C67">
        <v>-5.16</v>
      </c>
    </row>
    <row r="68" spans="1:3" ht="15.6" x14ac:dyDescent="0.25">
      <c r="A68" t="s">
        <v>4647</v>
      </c>
      <c r="B68" s="1" t="s">
        <v>2174</v>
      </c>
      <c r="C68">
        <v>-3.68</v>
      </c>
    </row>
    <row r="69" spans="1:3" ht="15.6" x14ac:dyDescent="0.25">
      <c r="A69" t="s">
        <v>3431</v>
      </c>
      <c r="B69" s="1" t="s">
        <v>392</v>
      </c>
      <c r="C69">
        <v>-3.68</v>
      </c>
    </row>
    <row r="70" spans="1:3" ht="15.6" x14ac:dyDescent="0.25">
      <c r="A70" t="s">
        <v>3586</v>
      </c>
      <c r="B70" s="1" t="s">
        <v>1404</v>
      </c>
      <c r="C70">
        <v>-5.16</v>
      </c>
    </row>
    <row r="71" spans="1:3" ht="15.6" x14ac:dyDescent="0.25">
      <c r="A71" t="s">
        <v>4708</v>
      </c>
      <c r="B71" s="1" t="s">
        <v>2582</v>
      </c>
      <c r="C71">
        <v>-2.88</v>
      </c>
    </row>
    <row r="72" spans="1:3" ht="15.6" x14ac:dyDescent="0.25">
      <c r="A72" t="s">
        <v>3820</v>
      </c>
      <c r="B72" s="1" t="s">
        <v>1366</v>
      </c>
      <c r="C72">
        <v>-5.16</v>
      </c>
    </row>
    <row r="73" spans="1:3" ht="15.6" x14ac:dyDescent="0.25">
      <c r="A73" t="s">
        <v>4719</v>
      </c>
      <c r="B73" s="1" t="s">
        <v>2170</v>
      </c>
      <c r="C73">
        <v>-3.68</v>
      </c>
    </row>
    <row r="74" spans="1:3" ht="15.6" x14ac:dyDescent="0.25">
      <c r="A74" t="s">
        <v>4769</v>
      </c>
      <c r="B74" s="1" t="s">
        <v>1420</v>
      </c>
      <c r="C74">
        <v>-5.16</v>
      </c>
    </row>
    <row r="75" spans="1:3" ht="15.6" x14ac:dyDescent="0.25">
      <c r="A75" t="s">
        <v>2877</v>
      </c>
      <c r="B75" s="1" t="s">
        <v>1422</v>
      </c>
      <c r="C75">
        <v>-5.16</v>
      </c>
    </row>
    <row r="76" spans="1:3" ht="15.6" x14ac:dyDescent="0.25">
      <c r="A76" t="s">
        <v>4806</v>
      </c>
      <c r="B76" s="1" t="s">
        <v>480</v>
      </c>
      <c r="C76">
        <v>-2.81</v>
      </c>
    </row>
    <row r="77" spans="1:3" ht="15.6" x14ac:dyDescent="0.25">
      <c r="A77" t="s">
        <v>4828</v>
      </c>
      <c r="B77" s="1" t="s">
        <v>2582</v>
      </c>
      <c r="C77">
        <v>-2.88</v>
      </c>
    </row>
    <row r="78" spans="1:3" ht="15.6" x14ac:dyDescent="0.25">
      <c r="A78" t="s">
        <v>3092</v>
      </c>
      <c r="B78" s="1" t="s">
        <v>568</v>
      </c>
      <c r="C78">
        <v>-3.68</v>
      </c>
    </row>
    <row r="79" spans="1:3" ht="15.6" x14ac:dyDescent="0.25">
      <c r="A79" t="s">
        <v>3473</v>
      </c>
      <c r="B79" s="1" t="s">
        <v>1404</v>
      </c>
      <c r="C79">
        <v>-5.16</v>
      </c>
    </row>
    <row r="80" spans="1:3" ht="15.6" x14ac:dyDescent="0.25">
      <c r="A80" t="s">
        <v>4835</v>
      </c>
      <c r="B80" s="1" t="s">
        <v>1366</v>
      </c>
      <c r="C80">
        <v>-5.16</v>
      </c>
    </row>
    <row r="81" spans="1:3" ht="15.6" x14ac:dyDescent="0.25">
      <c r="A81" t="s">
        <v>3182</v>
      </c>
      <c r="B81" s="1" t="s">
        <v>348</v>
      </c>
      <c r="C81">
        <v>-3.59</v>
      </c>
    </row>
    <row r="82" spans="1:3" ht="15.6" x14ac:dyDescent="0.25">
      <c r="A82" t="s">
        <v>3264</v>
      </c>
      <c r="B82" s="1" t="s">
        <v>2120</v>
      </c>
      <c r="C82">
        <v>-3.59</v>
      </c>
    </row>
    <row r="83" spans="1:3" ht="15.6" x14ac:dyDescent="0.25">
      <c r="A83" t="s">
        <v>4982</v>
      </c>
      <c r="B83" s="1" t="s">
        <v>1500</v>
      </c>
      <c r="C83">
        <v>-3.68</v>
      </c>
    </row>
    <row r="84" spans="1:3" ht="15.6" x14ac:dyDescent="0.25">
      <c r="A84" t="s">
        <v>3702</v>
      </c>
      <c r="B84" s="1" t="s">
        <v>1404</v>
      </c>
      <c r="C84">
        <v>-5.16</v>
      </c>
    </row>
    <row r="85" spans="1:3" ht="15.6" x14ac:dyDescent="0.25">
      <c r="A85" t="s">
        <v>4219</v>
      </c>
      <c r="B85" s="1" t="s">
        <v>1426</v>
      </c>
      <c r="C85">
        <v>-5.16</v>
      </c>
    </row>
    <row r="86" spans="1:3" ht="15.6" x14ac:dyDescent="0.25">
      <c r="A86" t="s">
        <v>2963</v>
      </c>
      <c r="B86" s="1" t="s">
        <v>1406</v>
      </c>
      <c r="C86">
        <v>-5.16</v>
      </c>
    </row>
    <row r="87" spans="1:3" ht="15.6" x14ac:dyDescent="0.25">
      <c r="A87" t="s">
        <v>3061</v>
      </c>
      <c r="B87" s="1" t="s">
        <v>2176</v>
      </c>
      <c r="C87">
        <v>-3.68</v>
      </c>
    </row>
    <row r="88" spans="1:3" ht="15.6" x14ac:dyDescent="0.25">
      <c r="A88" t="s">
        <v>3300</v>
      </c>
      <c r="B88" s="1" t="s">
        <v>498</v>
      </c>
      <c r="C88">
        <v>-3.68</v>
      </c>
    </row>
    <row r="89" spans="1:3" ht="15.6" x14ac:dyDescent="0.25">
      <c r="A89" t="s">
        <v>5027</v>
      </c>
      <c r="B89" s="1" t="s">
        <v>1360</v>
      </c>
      <c r="C89">
        <v>-5.16</v>
      </c>
    </row>
    <row r="90" spans="1:3" ht="15.6" x14ac:dyDescent="0.25">
      <c r="A90" t="s">
        <v>2812</v>
      </c>
      <c r="B90" s="1" t="s">
        <v>1398</v>
      </c>
      <c r="C90">
        <v>-5.16</v>
      </c>
    </row>
    <row r="91" spans="1:3" ht="15.6" x14ac:dyDescent="0.25">
      <c r="A91" t="s">
        <v>3940</v>
      </c>
      <c r="B91" s="1" t="s">
        <v>488</v>
      </c>
      <c r="C91">
        <v>-3.68</v>
      </c>
    </row>
    <row r="92" spans="1:3" ht="15.6" x14ac:dyDescent="0.25">
      <c r="A92" t="s">
        <v>3295</v>
      </c>
      <c r="B92" s="1" t="s">
        <v>1424</v>
      </c>
      <c r="C92">
        <v>-5.16</v>
      </c>
    </row>
    <row r="93" spans="1:3" ht="15.6" x14ac:dyDescent="0.25">
      <c r="A93" t="s">
        <v>3457</v>
      </c>
      <c r="B93" s="1" t="s">
        <v>1390</v>
      </c>
      <c r="C93">
        <v>-5.16</v>
      </c>
    </row>
    <row r="94" spans="1:3" ht="15.6" x14ac:dyDescent="0.25">
      <c r="A94" t="s">
        <v>5193</v>
      </c>
      <c r="B94" s="1" t="s">
        <v>1440</v>
      </c>
      <c r="C94">
        <v>-5.16</v>
      </c>
    </row>
    <row r="95" spans="1:3" ht="15.6" x14ac:dyDescent="0.25">
      <c r="A95" t="s">
        <v>3710</v>
      </c>
      <c r="B95" s="1" t="s">
        <v>884</v>
      </c>
      <c r="C95">
        <v>-3.68</v>
      </c>
    </row>
    <row r="96" spans="1:3" ht="15.6" x14ac:dyDescent="0.25">
      <c r="A96" t="s">
        <v>2735</v>
      </c>
      <c r="B96" s="1" t="s">
        <v>1444</v>
      </c>
      <c r="C96">
        <v>-5.16</v>
      </c>
    </row>
    <row r="97" spans="1:3" ht="15.6" x14ac:dyDescent="0.25">
      <c r="A97" t="s">
        <v>3193</v>
      </c>
      <c r="B97" s="1" t="s">
        <v>1438</v>
      </c>
      <c r="C97">
        <v>-5.16</v>
      </c>
    </row>
    <row r="98" spans="1:3" ht="15.6" x14ac:dyDescent="0.25">
      <c r="A98" t="s">
        <v>4125</v>
      </c>
      <c r="B98" s="1" t="s">
        <v>1370</v>
      </c>
      <c r="C98">
        <v>-5.16</v>
      </c>
    </row>
    <row r="99" spans="1:3" ht="15.6" x14ac:dyDescent="0.25">
      <c r="A99" t="s">
        <v>5263</v>
      </c>
      <c r="B99" s="1" t="s">
        <v>1426</v>
      </c>
      <c r="C99">
        <v>-5.16</v>
      </c>
    </row>
    <row r="100" spans="1:3" ht="15.6" x14ac:dyDescent="0.25">
      <c r="A100" t="s">
        <v>5266</v>
      </c>
      <c r="B100" s="1" t="s">
        <v>1428</v>
      </c>
      <c r="C100">
        <v>-5.16</v>
      </c>
    </row>
    <row r="101" spans="1:3" ht="15.6" x14ac:dyDescent="0.25">
      <c r="A101" t="s">
        <v>3595</v>
      </c>
      <c r="B101" s="1" t="s">
        <v>1360</v>
      </c>
      <c r="C101">
        <v>-5.16</v>
      </c>
    </row>
    <row r="102" spans="1:3" ht="15.6" x14ac:dyDescent="0.25">
      <c r="A102" t="s">
        <v>5292</v>
      </c>
      <c r="B102" s="1" t="s">
        <v>2124</v>
      </c>
      <c r="C102">
        <v>-3.59</v>
      </c>
    </row>
    <row r="103" spans="1:3" ht="15.6" x14ac:dyDescent="0.25">
      <c r="A103" t="s">
        <v>3013</v>
      </c>
      <c r="B103" s="1" t="s">
        <v>2148</v>
      </c>
      <c r="C103">
        <v>-3.59</v>
      </c>
    </row>
    <row r="104" spans="1:3" ht="15.6" x14ac:dyDescent="0.25">
      <c r="A104" t="s">
        <v>3949</v>
      </c>
      <c r="B104" s="1" t="s">
        <v>1440</v>
      </c>
      <c r="C104">
        <v>-5.16</v>
      </c>
    </row>
    <row r="105" spans="1:3" ht="15.6" x14ac:dyDescent="0.25">
      <c r="A105" t="s">
        <v>5416</v>
      </c>
      <c r="B105" s="1" t="s">
        <v>1216</v>
      </c>
      <c r="C105">
        <v>-3.68</v>
      </c>
    </row>
    <row r="106" spans="1:3" ht="15.6" x14ac:dyDescent="0.25">
      <c r="A106" t="s">
        <v>5438</v>
      </c>
      <c r="B106" s="1" t="s">
        <v>1438</v>
      </c>
      <c r="C106">
        <v>-5.16</v>
      </c>
    </row>
    <row r="107" spans="1:3" ht="15.6" x14ac:dyDescent="0.25">
      <c r="A107" t="s">
        <v>4978</v>
      </c>
      <c r="B107" s="1" t="s">
        <v>888</v>
      </c>
      <c r="C107">
        <v>-3.68</v>
      </c>
    </row>
    <row r="108" spans="1:3" ht="15.6" x14ac:dyDescent="0.25">
      <c r="A108" t="s">
        <v>4978</v>
      </c>
      <c r="B108" s="1" t="s">
        <v>888</v>
      </c>
      <c r="C108">
        <v>-3.68</v>
      </c>
    </row>
    <row r="109" spans="1:3" ht="15.6" x14ac:dyDescent="0.25">
      <c r="A109" t="s">
        <v>5586</v>
      </c>
      <c r="B109" s="1" t="s">
        <v>1364</v>
      </c>
      <c r="C109">
        <v>-5.16</v>
      </c>
    </row>
    <row r="110" spans="1:3" ht="15.6" x14ac:dyDescent="0.25">
      <c r="A110" t="s">
        <v>3042</v>
      </c>
      <c r="B110" s="1" t="s">
        <v>1352</v>
      </c>
      <c r="C110">
        <v>-5.16</v>
      </c>
    </row>
    <row r="111" spans="1:3" ht="15.6" x14ac:dyDescent="0.25">
      <c r="A111" t="s">
        <v>2822</v>
      </c>
      <c r="B111" s="1" t="s">
        <v>1358</v>
      </c>
      <c r="C111">
        <v>-5.16</v>
      </c>
    </row>
    <row r="112" spans="1:3" ht="15.6" x14ac:dyDescent="0.25">
      <c r="A112" t="s">
        <v>2861</v>
      </c>
      <c r="B112" s="1" t="s">
        <v>1394</v>
      </c>
      <c r="C112">
        <v>-5.16</v>
      </c>
    </row>
    <row r="113" spans="1:3" ht="15.6" x14ac:dyDescent="0.25">
      <c r="A113" t="s">
        <v>3008</v>
      </c>
      <c r="B113" s="1" t="s">
        <v>1418</v>
      </c>
      <c r="C113">
        <v>-5.16</v>
      </c>
    </row>
    <row r="114" spans="1:3" ht="15.6" x14ac:dyDescent="0.25">
      <c r="A114" t="s">
        <v>4498</v>
      </c>
      <c r="B114" s="1" t="s">
        <v>1352</v>
      </c>
      <c r="C114">
        <v>-5.16</v>
      </c>
    </row>
    <row r="115" spans="1:3" ht="15.6" x14ac:dyDescent="0.25">
      <c r="A115" t="s">
        <v>3418</v>
      </c>
      <c r="B115" s="1" t="s">
        <v>1978</v>
      </c>
      <c r="C115">
        <v>-3.68</v>
      </c>
    </row>
    <row r="116" spans="1:3" ht="15.6" x14ac:dyDescent="0.25">
      <c r="A116" t="s">
        <v>4244</v>
      </c>
      <c r="B116" s="1" t="s">
        <v>1364</v>
      </c>
      <c r="C116">
        <v>-5.16</v>
      </c>
    </row>
    <row r="117" spans="1:3" ht="15.6" x14ac:dyDescent="0.25">
      <c r="A117" t="s">
        <v>2848</v>
      </c>
      <c r="B117" s="1" t="s">
        <v>922</v>
      </c>
      <c r="C117">
        <v>-3.59</v>
      </c>
    </row>
    <row r="118" spans="1:3" ht="15.6" x14ac:dyDescent="0.25">
      <c r="A118" t="s">
        <v>2848</v>
      </c>
      <c r="B118" s="1" t="s">
        <v>922</v>
      </c>
      <c r="C118">
        <v>-3.59</v>
      </c>
    </row>
    <row r="119" spans="1:3" ht="15.6" x14ac:dyDescent="0.25">
      <c r="A119" t="s">
        <v>4055</v>
      </c>
      <c r="B119" s="1" t="s">
        <v>1406</v>
      </c>
      <c r="C119">
        <v>-5.16</v>
      </c>
    </row>
    <row r="120" spans="1:3" ht="15.6" x14ac:dyDescent="0.25">
      <c r="A120" t="s">
        <v>3987</v>
      </c>
      <c r="B120" s="1" t="s">
        <v>2462</v>
      </c>
      <c r="C120">
        <v>-3.59</v>
      </c>
    </row>
    <row r="121" spans="1:3" ht="15.6" x14ac:dyDescent="0.25">
      <c r="A121" t="s">
        <v>3317</v>
      </c>
      <c r="B121" s="1" t="s">
        <v>502</v>
      </c>
      <c r="C121">
        <v>-3.68</v>
      </c>
    </row>
    <row r="122" spans="1:3" ht="15.6" x14ac:dyDescent="0.25">
      <c r="A122" t="s">
        <v>2659</v>
      </c>
      <c r="B122" s="1" t="s">
        <v>2174</v>
      </c>
      <c r="C122">
        <v>-3.68</v>
      </c>
    </row>
    <row r="123" spans="1:3" ht="15.6" x14ac:dyDescent="0.25">
      <c r="A123" t="s">
        <v>4371</v>
      </c>
      <c r="B123" s="1" t="s">
        <v>1356</v>
      </c>
      <c r="C123">
        <v>-5.16</v>
      </c>
    </row>
    <row r="124" spans="1:3" ht="15.6" x14ac:dyDescent="0.25">
      <c r="A124" t="s">
        <v>4371</v>
      </c>
      <c r="B124" s="1" t="s">
        <v>1356</v>
      </c>
      <c r="C124">
        <v>-5.16</v>
      </c>
    </row>
    <row r="125" spans="1:3" ht="15.6" x14ac:dyDescent="0.25">
      <c r="A125" t="s">
        <v>3971</v>
      </c>
      <c r="B125" s="1" t="s">
        <v>452</v>
      </c>
      <c r="C125">
        <v>-3.68</v>
      </c>
    </row>
    <row r="126" spans="1:3" ht="15.6" x14ac:dyDescent="0.25">
      <c r="A126" t="s">
        <v>5246</v>
      </c>
      <c r="B126" s="1" t="s">
        <v>2176</v>
      </c>
      <c r="C126">
        <v>-3.68</v>
      </c>
    </row>
    <row r="127" spans="1:3" ht="15.6" x14ac:dyDescent="0.25">
      <c r="A127" t="s">
        <v>3206</v>
      </c>
      <c r="B127" s="1" t="s">
        <v>1368</v>
      </c>
      <c r="C127">
        <v>-5.16</v>
      </c>
    </row>
    <row r="128" spans="1:3" ht="15.6" x14ac:dyDescent="0.25">
      <c r="A128" t="s">
        <v>3526</v>
      </c>
      <c r="B128" s="1" t="s">
        <v>1378</v>
      </c>
      <c r="C128">
        <v>-5.16</v>
      </c>
    </row>
    <row r="129" spans="1:3" ht="15.6" x14ac:dyDescent="0.25">
      <c r="A129" t="s">
        <v>4699</v>
      </c>
      <c r="B129" s="1" t="s">
        <v>1422</v>
      </c>
      <c r="C129">
        <v>-5.16</v>
      </c>
    </row>
    <row r="130" spans="1:3" ht="15.6" x14ac:dyDescent="0.25">
      <c r="A130" t="s">
        <v>2768</v>
      </c>
      <c r="B130" s="1" t="s">
        <v>2174</v>
      </c>
      <c r="C130">
        <v>-3.68</v>
      </c>
    </row>
    <row r="131" spans="1:3" ht="15.6" x14ac:dyDescent="0.25">
      <c r="A131" t="s">
        <v>3748</v>
      </c>
      <c r="B131" s="1" t="s">
        <v>2462</v>
      </c>
      <c r="C131">
        <v>-3.59</v>
      </c>
    </row>
    <row r="132" spans="1:3" ht="15.6" x14ac:dyDescent="0.25">
      <c r="A132" t="s">
        <v>3715</v>
      </c>
      <c r="B132" s="1" t="s">
        <v>1364</v>
      </c>
      <c r="C132">
        <v>-5.16</v>
      </c>
    </row>
    <row r="133" spans="1:3" ht="15.6" x14ac:dyDescent="0.25">
      <c r="A133" t="s">
        <v>4704</v>
      </c>
      <c r="B133" s="1" t="s">
        <v>1428</v>
      </c>
      <c r="C133">
        <v>-5.16</v>
      </c>
    </row>
    <row r="134" spans="1:3" ht="15.6" x14ac:dyDescent="0.25">
      <c r="A134" t="s">
        <v>3828</v>
      </c>
      <c r="B134" s="1" t="s">
        <v>332</v>
      </c>
      <c r="C134">
        <v>-3.59</v>
      </c>
    </row>
    <row r="135" spans="1:3" ht="15.6" x14ac:dyDescent="0.25">
      <c r="A135" t="s">
        <v>3168</v>
      </c>
      <c r="B135" s="1" t="s">
        <v>1370</v>
      </c>
      <c r="C135">
        <v>-5.16</v>
      </c>
    </row>
    <row r="136" spans="1:3" ht="15.6" x14ac:dyDescent="0.25">
      <c r="A136" t="s">
        <v>3663</v>
      </c>
      <c r="B136" s="1" t="s">
        <v>2268</v>
      </c>
      <c r="C136">
        <v>-3.59</v>
      </c>
    </row>
    <row r="137" spans="1:3" ht="15.6" x14ac:dyDescent="0.25">
      <c r="A137" t="s">
        <v>2917</v>
      </c>
      <c r="B137" s="1" t="s">
        <v>1120</v>
      </c>
      <c r="C137">
        <v>-5.66</v>
      </c>
    </row>
    <row r="138" spans="1:3" ht="15.6" x14ac:dyDescent="0.25">
      <c r="A138" t="s">
        <v>4675</v>
      </c>
      <c r="B138" s="1" t="s">
        <v>1426</v>
      </c>
      <c r="C138">
        <v>-5.16</v>
      </c>
    </row>
    <row r="139" spans="1:3" ht="15.6" x14ac:dyDescent="0.25">
      <c r="A139" t="s">
        <v>5641</v>
      </c>
      <c r="B139" s="1" t="s">
        <v>2580</v>
      </c>
      <c r="C139">
        <v>-2.88</v>
      </c>
    </row>
    <row r="140" spans="1:3" ht="15.6" x14ac:dyDescent="0.25">
      <c r="A140" t="s">
        <v>4076</v>
      </c>
      <c r="B140" s="1" t="s">
        <v>1366</v>
      </c>
      <c r="C140">
        <v>-5.16</v>
      </c>
    </row>
    <row r="141" spans="1:3" ht="15.6" x14ac:dyDescent="0.25">
      <c r="A141" t="s">
        <v>4737</v>
      </c>
      <c r="B141" s="1" t="s">
        <v>1392</v>
      </c>
      <c r="C141">
        <v>-5.16</v>
      </c>
    </row>
    <row r="142" spans="1:3" ht="15.6" x14ac:dyDescent="0.25">
      <c r="A142" t="s">
        <v>4482</v>
      </c>
      <c r="B142" s="1" t="s">
        <v>1208</v>
      </c>
      <c r="C142">
        <v>-3.68</v>
      </c>
    </row>
    <row r="143" spans="1:3" ht="15.6" x14ac:dyDescent="0.25">
      <c r="A143" t="s">
        <v>5155</v>
      </c>
      <c r="B143" s="1" t="s">
        <v>1368</v>
      </c>
      <c r="C143">
        <v>-5.16</v>
      </c>
    </row>
    <row r="144" spans="1:3" ht="15.6" x14ac:dyDescent="0.25">
      <c r="A144" t="s">
        <v>4678</v>
      </c>
      <c r="B144" s="1" t="s">
        <v>2132</v>
      </c>
      <c r="C144">
        <v>-3.59</v>
      </c>
    </row>
    <row r="145" spans="1:3" ht="15.6" x14ac:dyDescent="0.25">
      <c r="A145" t="s">
        <v>4304</v>
      </c>
      <c r="B145" s="1" t="s">
        <v>1368</v>
      </c>
      <c r="C145">
        <v>-5.16</v>
      </c>
    </row>
    <row r="146" spans="1:3" ht="15.6" x14ac:dyDescent="0.25">
      <c r="A146" t="s">
        <v>4354</v>
      </c>
      <c r="B146" s="1" t="s">
        <v>2266</v>
      </c>
      <c r="C146">
        <v>-3.59</v>
      </c>
    </row>
    <row r="147" spans="1:3" ht="15.6" x14ac:dyDescent="0.25">
      <c r="A147" t="s">
        <v>3923</v>
      </c>
      <c r="B147" s="1" t="s">
        <v>484</v>
      </c>
      <c r="C147">
        <v>-3.68</v>
      </c>
    </row>
    <row r="148" spans="1:3" ht="15.6" x14ac:dyDescent="0.25">
      <c r="A148" t="s">
        <v>4454</v>
      </c>
      <c r="B148" s="1" t="s">
        <v>1350</v>
      </c>
      <c r="C148">
        <v>-5.16</v>
      </c>
    </row>
    <row r="149" spans="1:3" ht="15.6" x14ac:dyDescent="0.25">
      <c r="A149" t="s">
        <v>4689</v>
      </c>
      <c r="B149" s="1" t="s">
        <v>862</v>
      </c>
      <c r="C149">
        <v>-3.68</v>
      </c>
    </row>
    <row r="150" spans="1:3" ht="15.6" x14ac:dyDescent="0.25">
      <c r="A150" t="s">
        <v>5054</v>
      </c>
      <c r="B150" s="1" t="s">
        <v>802</v>
      </c>
      <c r="C150">
        <v>-3.59</v>
      </c>
    </row>
    <row r="151" spans="1:3" ht="15.6" x14ac:dyDescent="0.25">
      <c r="A151" t="s">
        <v>6457</v>
      </c>
      <c r="B151" s="1" t="s">
        <v>1370</v>
      </c>
      <c r="C151">
        <v>-5.16</v>
      </c>
    </row>
    <row r="152" spans="1:3" ht="15.6" x14ac:dyDescent="0.25">
      <c r="A152" t="s">
        <v>4583</v>
      </c>
      <c r="B152" s="1" t="s">
        <v>1358</v>
      </c>
      <c r="C152">
        <v>-5.16</v>
      </c>
    </row>
    <row r="153" spans="1:3" ht="15.6" x14ac:dyDescent="0.25">
      <c r="A153" t="s">
        <v>4421</v>
      </c>
      <c r="B153" s="1" t="s">
        <v>394</v>
      </c>
      <c r="C153">
        <v>-3.68</v>
      </c>
    </row>
    <row r="154" spans="1:3" ht="15.6" x14ac:dyDescent="0.25">
      <c r="A154" t="s">
        <v>4464</v>
      </c>
      <c r="B154" s="1" t="s">
        <v>1422</v>
      </c>
      <c r="C154">
        <v>-5.16</v>
      </c>
    </row>
    <row r="155" spans="1:3" ht="15.6" x14ac:dyDescent="0.25">
      <c r="A155" t="s">
        <v>2640</v>
      </c>
      <c r="B155" s="1" t="s">
        <v>1358</v>
      </c>
      <c r="C155">
        <v>-5.16</v>
      </c>
    </row>
    <row r="156" spans="1:3" ht="15.6" x14ac:dyDescent="0.25">
      <c r="A156" t="s">
        <v>2640</v>
      </c>
      <c r="B156" s="1" t="s">
        <v>1358</v>
      </c>
      <c r="C156">
        <v>-5.16</v>
      </c>
    </row>
    <row r="157" spans="1:3" ht="15.6" x14ac:dyDescent="0.25">
      <c r="A157" t="s">
        <v>2640</v>
      </c>
      <c r="B157" s="1" t="s">
        <v>1358</v>
      </c>
      <c r="C157">
        <v>-5.16</v>
      </c>
    </row>
    <row r="158" spans="1:3" ht="15.6" x14ac:dyDescent="0.25">
      <c r="A158" t="s">
        <v>2640</v>
      </c>
      <c r="B158" s="1" t="s">
        <v>1358</v>
      </c>
      <c r="C158">
        <v>-5.16</v>
      </c>
    </row>
    <row r="159" spans="1:3" ht="15.6" x14ac:dyDescent="0.25">
      <c r="A159" t="s">
        <v>4921</v>
      </c>
      <c r="B159" s="1" t="s">
        <v>1398</v>
      </c>
      <c r="C159">
        <v>-5.16</v>
      </c>
    </row>
    <row r="160" spans="1:3" ht="15.6" x14ac:dyDescent="0.25">
      <c r="A160" t="s">
        <v>4863</v>
      </c>
      <c r="B160" s="1" t="s">
        <v>412</v>
      </c>
      <c r="C160">
        <v>-3.68</v>
      </c>
    </row>
    <row r="161" spans="1:3" ht="15.6" x14ac:dyDescent="0.25">
      <c r="A161" t="s">
        <v>4863</v>
      </c>
      <c r="B161" s="1" t="s">
        <v>412</v>
      </c>
      <c r="C161">
        <v>-3.68</v>
      </c>
    </row>
    <row r="162" spans="1:3" ht="15.6" x14ac:dyDescent="0.25">
      <c r="A162" t="s">
        <v>4211</v>
      </c>
      <c r="B162" s="1" t="s">
        <v>1354</v>
      </c>
      <c r="C162">
        <v>-5.16</v>
      </c>
    </row>
    <row r="163" spans="1:3" ht="15.6" x14ac:dyDescent="0.25">
      <c r="A163" t="s">
        <v>3175</v>
      </c>
      <c r="B163" s="1" t="s">
        <v>1354</v>
      </c>
      <c r="C163">
        <v>-5.16</v>
      </c>
    </row>
    <row r="164" spans="1:3" ht="15.6" x14ac:dyDescent="0.25">
      <c r="A164" t="s">
        <v>3920</v>
      </c>
      <c r="B164" s="1" t="s">
        <v>1372</v>
      </c>
      <c r="C164">
        <v>-5.16</v>
      </c>
    </row>
    <row r="165" spans="1:3" ht="15.6" x14ac:dyDescent="0.25">
      <c r="A165" t="s">
        <v>2741</v>
      </c>
      <c r="B165" s="1" t="s">
        <v>1366</v>
      </c>
      <c r="C165">
        <v>-5.16</v>
      </c>
    </row>
    <row r="166" spans="1:3" ht="15.6" x14ac:dyDescent="0.25">
      <c r="A166" t="s">
        <v>4571</v>
      </c>
      <c r="B166" s="1" t="s">
        <v>1416</v>
      </c>
      <c r="C166">
        <v>-5.16</v>
      </c>
    </row>
    <row r="167" spans="1:3" ht="15.6" x14ac:dyDescent="0.25">
      <c r="A167" t="s">
        <v>4072</v>
      </c>
      <c r="B167" s="1" t="s">
        <v>392</v>
      </c>
      <c r="C167">
        <v>-3.68</v>
      </c>
    </row>
    <row r="168" spans="1:3" ht="15.6" x14ac:dyDescent="0.25">
      <c r="A168" t="s">
        <v>2728</v>
      </c>
      <c r="B168" s="1" t="s">
        <v>1438</v>
      </c>
      <c r="C168">
        <v>-5.16</v>
      </c>
    </row>
    <row r="169" spans="1:3" ht="15.6" x14ac:dyDescent="0.25">
      <c r="A169" t="s">
        <v>2728</v>
      </c>
      <c r="B169" s="1" t="s">
        <v>1438</v>
      </c>
      <c r="C169">
        <v>-5.16</v>
      </c>
    </row>
    <row r="170" spans="1:3" ht="15.6" x14ac:dyDescent="0.25">
      <c r="A170" t="s">
        <v>5073</v>
      </c>
      <c r="B170" s="1" t="s">
        <v>1440</v>
      </c>
      <c r="C170">
        <v>-5.16</v>
      </c>
    </row>
    <row r="171" spans="1:3" ht="15.6" x14ac:dyDescent="0.25">
      <c r="A171" t="s">
        <v>4473</v>
      </c>
      <c r="B171" s="1" t="s">
        <v>578</v>
      </c>
      <c r="C171">
        <v>-3.68</v>
      </c>
    </row>
    <row r="172" spans="1:3" ht="15.6" x14ac:dyDescent="0.25">
      <c r="A172" t="s">
        <v>4010</v>
      </c>
      <c r="B172" s="1" t="s">
        <v>1352</v>
      </c>
      <c r="C172">
        <v>-5.16</v>
      </c>
    </row>
    <row r="173" spans="1:3" ht="15.6" x14ac:dyDescent="0.25">
      <c r="A173" t="s">
        <v>4975</v>
      </c>
      <c r="B173" s="1" t="s">
        <v>1436</v>
      </c>
      <c r="C173">
        <v>-5.16</v>
      </c>
    </row>
    <row r="174" spans="1:3" ht="15.6" x14ac:dyDescent="0.25">
      <c r="A174" t="s">
        <v>5795</v>
      </c>
      <c r="B174" s="1" t="s">
        <v>2144</v>
      </c>
      <c r="C174">
        <v>-3.59</v>
      </c>
    </row>
    <row r="175" spans="1:3" ht="15.6" x14ac:dyDescent="0.25">
      <c r="A175" t="s">
        <v>5105</v>
      </c>
      <c r="B175" s="1" t="s">
        <v>1400</v>
      </c>
      <c r="C175">
        <v>-5.16</v>
      </c>
    </row>
    <row r="176" spans="1:3" ht="15.6" x14ac:dyDescent="0.25">
      <c r="A176" t="s">
        <v>3556</v>
      </c>
      <c r="B176" s="1" t="s">
        <v>762</v>
      </c>
      <c r="C176">
        <v>-3.59</v>
      </c>
    </row>
    <row r="177" spans="1:3" ht="15.6" x14ac:dyDescent="0.25">
      <c r="A177" t="s">
        <v>2881</v>
      </c>
      <c r="B177" s="1" t="s">
        <v>1388</v>
      </c>
      <c r="C177">
        <v>-5.16</v>
      </c>
    </row>
    <row r="178" spans="1:3" ht="15.6" x14ac:dyDescent="0.25">
      <c r="A178" t="s">
        <v>5196</v>
      </c>
      <c r="B178" s="1" t="s">
        <v>568</v>
      </c>
      <c r="C178">
        <v>-3.68</v>
      </c>
    </row>
    <row r="179" spans="1:3" ht="15.6" x14ac:dyDescent="0.25">
      <c r="A179" t="s">
        <v>4711</v>
      </c>
      <c r="B179" s="1" t="s">
        <v>1354</v>
      </c>
      <c r="C179">
        <v>-5.16</v>
      </c>
    </row>
    <row r="180" spans="1:3" ht="15.6" x14ac:dyDescent="0.25">
      <c r="A180" t="s">
        <v>5600</v>
      </c>
      <c r="B180" s="1" t="s">
        <v>1400</v>
      </c>
      <c r="C180">
        <v>-5.16</v>
      </c>
    </row>
    <row r="181" spans="1:3" ht="15.6" x14ac:dyDescent="0.25">
      <c r="A181" t="s">
        <v>4954</v>
      </c>
      <c r="B181" s="1" t="s">
        <v>1424</v>
      </c>
      <c r="C181">
        <v>-5.16</v>
      </c>
    </row>
    <row r="182" spans="1:3" ht="15.6" x14ac:dyDescent="0.25">
      <c r="A182" t="s">
        <v>4359</v>
      </c>
      <c r="B182" s="1" t="s">
        <v>396</v>
      </c>
      <c r="C182">
        <v>-3.68</v>
      </c>
    </row>
    <row r="183" spans="1:3" ht="15.6" x14ac:dyDescent="0.25">
      <c r="A183" t="s">
        <v>4058</v>
      </c>
      <c r="B183" s="1" t="s">
        <v>1438</v>
      </c>
      <c r="C183">
        <v>-5.16</v>
      </c>
    </row>
    <row r="184" spans="1:3" ht="15.6" x14ac:dyDescent="0.25">
      <c r="A184" t="s">
        <v>3916</v>
      </c>
      <c r="B184" s="1" t="s">
        <v>1402</v>
      </c>
      <c r="C184">
        <v>-5.16</v>
      </c>
    </row>
    <row r="185" spans="1:3" ht="15.6" x14ac:dyDescent="0.25">
      <c r="A185" t="s">
        <v>3482</v>
      </c>
      <c r="B185" s="1" t="s">
        <v>790</v>
      </c>
      <c r="C185">
        <v>-3.59</v>
      </c>
    </row>
    <row r="186" spans="1:3" ht="15.6" x14ac:dyDescent="0.25">
      <c r="A186" t="s">
        <v>6956</v>
      </c>
      <c r="B186" s="1" t="s">
        <v>472</v>
      </c>
      <c r="C186">
        <v>-3.59</v>
      </c>
    </row>
    <row r="187" spans="1:3" ht="15.6" x14ac:dyDescent="0.25">
      <c r="A187" t="s">
        <v>4808</v>
      </c>
      <c r="B187" s="1" t="s">
        <v>866</v>
      </c>
      <c r="C187">
        <v>-3.68</v>
      </c>
    </row>
    <row r="188" spans="1:3" ht="15.6" x14ac:dyDescent="0.25">
      <c r="A188" t="s">
        <v>5350</v>
      </c>
      <c r="B188" s="1" t="s">
        <v>1400</v>
      </c>
      <c r="C188">
        <v>-5.16</v>
      </c>
    </row>
    <row r="189" spans="1:3" ht="15.6" x14ac:dyDescent="0.25">
      <c r="A189" t="s">
        <v>3968</v>
      </c>
      <c r="B189" s="1" t="s">
        <v>1434</v>
      </c>
      <c r="C189">
        <v>-5.16</v>
      </c>
    </row>
    <row r="190" spans="1:3" ht="15.6" x14ac:dyDescent="0.25">
      <c r="A190" t="s">
        <v>4626</v>
      </c>
      <c r="B190" s="1" t="s">
        <v>2170</v>
      </c>
      <c r="C190">
        <v>-3.68</v>
      </c>
    </row>
    <row r="191" spans="1:3" ht="15.6" x14ac:dyDescent="0.25">
      <c r="A191" t="s">
        <v>4100</v>
      </c>
      <c r="B191" s="1" t="s">
        <v>1358</v>
      </c>
      <c r="C191">
        <v>-5.16</v>
      </c>
    </row>
    <row r="192" spans="1:3" ht="15.6" x14ac:dyDescent="0.25">
      <c r="A192" t="s">
        <v>2967</v>
      </c>
      <c r="B192" s="1" t="s">
        <v>1092</v>
      </c>
      <c r="C192">
        <v>-3.68</v>
      </c>
    </row>
    <row r="193" spans="1:3" ht="15.6" x14ac:dyDescent="0.25">
      <c r="A193" t="s">
        <v>2967</v>
      </c>
      <c r="B193" s="1" t="s">
        <v>1092</v>
      </c>
      <c r="C193">
        <v>-3.68</v>
      </c>
    </row>
    <row r="194" spans="1:3" ht="15.6" x14ac:dyDescent="0.25">
      <c r="A194" t="s">
        <v>3635</v>
      </c>
      <c r="B194" s="1" t="s">
        <v>580</v>
      </c>
      <c r="C194">
        <v>-3.68</v>
      </c>
    </row>
    <row r="195" spans="1:3" ht="15.6" x14ac:dyDescent="0.25">
      <c r="A195" t="s">
        <v>5510</v>
      </c>
      <c r="B195" s="1" t="s">
        <v>404</v>
      </c>
      <c r="C195">
        <v>-3.68</v>
      </c>
    </row>
    <row r="196" spans="1:3" ht="15.6" x14ac:dyDescent="0.25">
      <c r="A196" t="s">
        <v>5255</v>
      </c>
      <c r="B196" s="1" t="s">
        <v>1410</v>
      </c>
      <c r="C196">
        <v>-5.16</v>
      </c>
    </row>
    <row r="197" spans="1:3" ht="15.6" x14ac:dyDescent="0.25">
      <c r="A197" t="s">
        <v>5510</v>
      </c>
      <c r="B197" s="1" t="s">
        <v>404</v>
      </c>
      <c r="C197">
        <v>-3.68</v>
      </c>
    </row>
    <row r="198" spans="1:3" ht="15.6" x14ac:dyDescent="0.25">
      <c r="A198" t="s">
        <v>5426</v>
      </c>
      <c r="B198" s="1" t="s">
        <v>2170</v>
      </c>
      <c r="C198">
        <v>-3.68</v>
      </c>
    </row>
    <row r="199" spans="1:3" ht="15.6" x14ac:dyDescent="0.25">
      <c r="A199" t="s">
        <v>2686</v>
      </c>
      <c r="B199" s="1" t="s">
        <v>1374</v>
      </c>
      <c r="C199">
        <v>-5.16</v>
      </c>
    </row>
    <row r="200" spans="1:3" ht="15.6" x14ac:dyDescent="0.25">
      <c r="A200" t="s">
        <v>5347</v>
      </c>
      <c r="B200" s="1" t="s">
        <v>2174</v>
      </c>
      <c r="C200">
        <v>-3.68</v>
      </c>
    </row>
    <row r="201" spans="1:3" ht="15.6" x14ac:dyDescent="0.25">
      <c r="A201" t="s">
        <v>2640</v>
      </c>
      <c r="B201" s="1" t="s">
        <v>1358</v>
      </c>
      <c r="C201">
        <v>-5.16</v>
      </c>
    </row>
    <row r="202" spans="1:3" ht="15.6" x14ac:dyDescent="0.25">
      <c r="A202" t="s">
        <v>2640</v>
      </c>
      <c r="B202" s="1" t="s">
        <v>1358</v>
      </c>
      <c r="C202">
        <v>-5.16</v>
      </c>
    </row>
  </sheetData>
  <phoneticPr fontId="10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1"/>
  <sheetViews>
    <sheetView workbookViewId="0">
      <selection activeCell="F6" sqref="F6"/>
    </sheetView>
  </sheetViews>
  <sheetFormatPr defaultColWidth="9" defaultRowHeight="14.4" x14ac:dyDescent="0.25"/>
  <cols>
    <col min="1" max="1" width="17.77734375" customWidth="1"/>
    <col min="2" max="2" width="33.21875" customWidth="1"/>
    <col min="5" max="5" width="13.77734375" customWidth="1"/>
    <col min="6" max="6" width="28.44140625" style="29" customWidth="1"/>
  </cols>
  <sheetData>
    <row r="1" spans="1:10" x14ac:dyDescent="0.25">
      <c r="A1" t="s">
        <v>2608</v>
      </c>
      <c r="B1" s="30" t="s">
        <v>2609</v>
      </c>
      <c r="C1" t="s">
        <v>96</v>
      </c>
      <c r="D1" s="30" t="s">
        <v>8956</v>
      </c>
      <c r="I1" s="31"/>
      <c r="J1" s="29"/>
    </row>
    <row r="2" spans="1:10" x14ac:dyDescent="0.25">
      <c r="A2" s="31" t="s">
        <v>3047</v>
      </c>
      <c r="B2" s="31" t="s">
        <v>1996</v>
      </c>
      <c r="C2" s="31">
        <v>9</v>
      </c>
      <c r="D2" s="31">
        <v>1.35</v>
      </c>
      <c r="F2" t="s">
        <v>8954</v>
      </c>
      <c r="I2" s="31"/>
      <c r="J2" s="29"/>
    </row>
    <row r="3" spans="1:10" x14ac:dyDescent="0.25">
      <c r="A3" s="31" t="s">
        <v>3047</v>
      </c>
      <c r="B3" s="31" t="s">
        <v>1986</v>
      </c>
      <c r="C3" s="31">
        <v>3</v>
      </c>
      <c r="D3" s="31">
        <v>0.45</v>
      </c>
      <c r="F3" t="s">
        <v>79</v>
      </c>
      <c r="I3" s="31"/>
      <c r="J3" s="29"/>
    </row>
    <row r="4" spans="1:10" x14ac:dyDescent="0.25">
      <c r="A4" s="31" t="s">
        <v>3047</v>
      </c>
      <c r="B4" s="31" t="s">
        <v>1982</v>
      </c>
      <c r="C4" s="31">
        <v>4</v>
      </c>
      <c r="D4" s="31">
        <v>0.6</v>
      </c>
      <c r="F4" t="s">
        <v>8957</v>
      </c>
      <c r="I4" s="31"/>
      <c r="J4" s="29"/>
    </row>
    <row r="5" spans="1:10" x14ac:dyDescent="0.25">
      <c r="A5" s="31" t="s">
        <v>3047</v>
      </c>
      <c r="B5" s="31" t="s">
        <v>1990</v>
      </c>
      <c r="C5" s="31">
        <v>4</v>
      </c>
      <c r="D5" s="31">
        <v>0.6</v>
      </c>
      <c r="I5" s="31"/>
      <c r="J5" s="29"/>
    </row>
    <row r="6" spans="1:10" x14ac:dyDescent="0.25">
      <c r="A6" s="31" t="s">
        <v>3047</v>
      </c>
      <c r="B6" s="31" t="s">
        <v>1984</v>
      </c>
      <c r="C6" s="31">
        <v>4</v>
      </c>
      <c r="D6" s="31">
        <v>0.6</v>
      </c>
      <c r="I6" s="31"/>
      <c r="J6" s="29"/>
    </row>
    <row r="7" spans="1:10" x14ac:dyDescent="0.25">
      <c r="A7" s="31" t="s">
        <v>3047</v>
      </c>
      <c r="B7" s="31" t="s">
        <v>1994</v>
      </c>
      <c r="C7" s="31">
        <v>1</v>
      </c>
      <c r="D7" s="31">
        <v>0.15</v>
      </c>
      <c r="I7" s="31"/>
      <c r="J7" s="29"/>
    </row>
    <row r="8" spans="1:10" x14ac:dyDescent="0.25">
      <c r="A8" s="31" t="s">
        <v>3047</v>
      </c>
      <c r="B8" s="31" t="s">
        <v>1992</v>
      </c>
      <c r="C8" s="31">
        <v>4</v>
      </c>
      <c r="D8" s="31">
        <v>0.6</v>
      </c>
      <c r="I8" s="31"/>
      <c r="J8" s="29"/>
    </row>
    <row r="9" spans="1:10" x14ac:dyDescent="0.25">
      <c r="A9" s="31" t="s">
        <v>3047</v>
      </c>
      <c r="B9" s="31" t="s">
        <v>1988</v>
      </c>
      <c r="C9" s="31">
        <v>3</v>
      </c>
      <c r="D9" s="31">
        <v>0.45</v>
      </c>
      <c r="I9" s="31"/>
      <c r="J9" s="29"/>
    </row>
    <row r="10" spans="1:10" x14ac:dyDescent="0.25">
      <c r="A10" s="31" t="s">
        <v>3047</v>
      </c>
      <c r="B10" s="31" t="s">
        <v>1282</v>
      </c>
      <c r="C10" s="31">
        <v>2</v>
      </c>
      <c r="D10" s="31">
        <v>0.3</v>
      </c>
      <c r="I10" s="31"/>
      <c r="J10" s="29"/>
    </row>
    <row r="11" spans="1:10" x14ac:dyDescent="0.25">
      <c r="A11" s="31" t="s">
        <v>3047</v>
      </c>
      <c r="B11" s="31" t="s">
        <v>1260</v>
      </c>
      <c r="C11" s="31">
        <v>4</v>
      </c>
      <c r="D11" s="31">
        <v>0.6</v>
      </c>
      <c r="I11" s="31"/>
      <c r="J11" s="29"/>
    </row>
    <row r="12" spans="1:10" x14ac:dyDescent="0.25">
      <c r="A12" s="31" t="s">
        <v>3047</v>
      </c>
      <c r="B12" s="31" t="s">
        <v>1284</v>
      </c>
      <c r="C12" s="31">
        <v>2</v>
      </c>
      <c r="D12" s="31">
        <v>0.3</v>
      </c>
      <c r="I12" s="31"/>
      <c r="J12" s="29"/>
    </row>
    <row r="13" spans="1:10" x14ac:dyDescent="0.25">
      <c r="A13" s="31" t="s">
        <v>3047</v>
      </c>
      <c r="B13" s="31" t="s">
        <v>1586</v>
      </c>
      <c r="C13" s="31">
        <v>3</v>
      </c>
      <c r="D13" s="31">
        <v>0.45</v>
      </c>
      <c r="I13" s="31"/>
      <c r="J13" s="29"/>
    </row>
    <row r="14" spans="1:10" x14ac:dyDescent="0.25">
      <c r="A14" s="31" t="s">
        <v>3047</v>
      </c>
      <c r="B14" s="31" t="s">
        <v>1264</v>
      </c>
      <c r="C14" s="31">
        <v>5</v>
      </c>
      <c r="D14" s="31">
        <v>0.75</v>
      </c>
      <c r="I14" s="31"/>
      <c r="J14" s="29"/>
    </row>
    <row r="15" spans="1:10" x14ac:dyDescent="0.25">
      <c r="A15" s="31" t="s">
        <v>3047</v>
      </c>
      <c r="B15" s="31" t="s">
        <v>1590</v>
      </c>
      <c r="C15" s="31">
        <v>4</v>
      </c>
      <c r="D15" s="31">
        <v>0.6</v>
      </c>
      <c r="I15" s="31"/>
      <c r="J15" s="29"/>
    </row>
    <row r="16" spans="1:10" x14ac:dyDescent="0.25">
      <c r="A16" s="31" t="s">
        <v>3047</v>
      </c>
      <c r="B16" s="31" t="s">
        <v>1262</v>
      </c>
      <c r="C16" s="31">
        <v>4</v>
      </c>
      <c r="D16" s="31">
        <v>0.6</v>
      </c>
      <c r="I16" s="31"/>
      <c r="J16" s="29"/>
    </row>
    <row r="17" spans="1:10" x14ac:dyDescent="0.25">
      <c r="A17" s="31" t="s">
        <v>3047</v>
      </c>
      <c r="B17" s="31" t="s">
        <v>1518</v>
      </c>
      <c r="C17" s="31">
        <v>2</v>
      </c>
      <c r="D17" s="31">
        <v>0.3</v>
      </c>
      <c r="I17" s="31"/>
      <c r="J17" s="29"/>
    </row>
    <row r="18" spans="1:10" x14ac:dyDescent="0.25">
      <c r="A18" s="31" t="s">
        <v>3047</v>
      </c>
      <c r="B18" s="31" t="s">
        <v>1244</v>
      </c>
      <c r="C18" s="31">
        <v>4</v>
      </c>
      <c r="D18" s="31">
        <v>0.6</v>
      </c>
      <c r="I18" s="31"/>
      <c r="J18" s="29"/>
    </row>
    <row r="19" spans="1:10" x14ac:dyDescent="0.25">
      <c r="A19" s="31" t="s">
        <v>3047</v>
      </c>
      <c r="B19" s="31" t="s">
        <v>1522</v>
      </c>
      <c r="C19" s="31">
        <v>3</v>
      </c>
      <c r="D19" s="31">
        <v>0.45</v>
      </c>
      <c r="I19" s="31"/>
      <c r="J19" s="29"/>
    </row>
    <row r="20" spans="1:10" x14ac:dyDescent="0.25">
      <c r="A20" s="31" t="s">
        <v>3047</v>
      </c>
      <c r="B20" s="31" t="s">
        <v>1276</v>
      </c>
      <c r="C20" s="31">
        <v>3</v>
      </c>
      <c r="D20" s="31">
        <v>0.45</v>
      </c>
      <c r="I20" s="31"/>
      <c r="J20" s="29"/>
    </row>
    <row r="21" spans="1:10" x14ac:dyDescent="0.25">
      <c r="A21" s="31" t="s">
        <v>3047</v>
      </c>
      <c r="B21" s="31" t="s">
        <v>1250</v>
      </c>
      <c r="C21" s="31">
        <v>5</v>
      </c>
      <c r="D21" s="31">
        <v>0.75</v>
      </c>
      <c r="I21" s="31"/>
      <c r="J21" s="29"/>
    </row>
    <row r="22" spans="1:10" x14ac:dyDescent="0.25">
      <c r="A22" s="31" t="s">
        <v>3047</v>
      </c>
      <c r="B22" s="31" t="s">
        <v>1582</v>
      </c>
      <c r="C22" s="31">
        <v>3</v>
      </c>
      <c r="D22" s="31">
        <v>0.45</v>
      </c>
      <c r="I22" s="31"/>
      <c r="J22" s="29"/>
    </row>
    <row r="23" spans="1:10" x14ac:dyDescent="0.25">
      <c r="A23" s="31" t="s">
        <v>3047</v>
      </c>
      <c r="B23" s="31" t="s">
        <v>1596</v>
      </c>
      <c r="C23" s="31">
        <v>5</v>
      </c>
      <c r="D23" s="31">
        <v>0.75</v>
      </c>
      <c r="I23" s="31"/>
      <c r="J23" s="29"/>
    </row>
    <row r="24" spans="1:10" x14ac:dyDescent="0.25">
      <c r="A24" s="31" t="s">
        <v>3047</v>
      </c>
      <c r="B24" s="31" t="s">
        <v>1248</v>
      </c>
      <c r="C24" s="31">
        <v>5</v>
      </c>
      <c r="D24" s="31">
        <v>0.75</v>
      </c>
      <c r="I24" s="31"/>
      <c r="J24" s="29"/>
    </row>
    <row r="25" spans="1:10" x14ac:dyDescent="0.25">
      <c r="A25" s="31" t="s">
        <v>3047</v>
      </c>
      <c r="B25" s="31" t="s">
        <v>1584</v>
      </c>
      <c r="C25" s="31">
        <v>4</v>
      </c>
      <c r="D25" s="31">
        <v>0.6</v>
      </c>
      <c r="I25" s="31"/>
      <c r="J25" s="29"/>
    </row>
    <row r="26" spans="1:10" x14ac:dyDescent="0.25">
      <c r="A26" s="31" t="s">
        <v>3047</v>
      </c>
      <c r="B26" s="31" t="s">
        <v>1594</v>
      </c>
      <c r="C26" s="31">
        <v>5</v>
      </c>
      <c r="D26" s="31">
        <v>0.75</v>
      </c>
      <c r="I26" s="31"/>
      <c r="J26" s="29"/>
    </row>
    <row r="27" spans="1:10" x14ac:dyDescent="0.25">
      <c r="A27" s="31" t="s">
        <v>3047</v>
      </c>
      <c r="B27" s="31" t="s">
        <v>1258</v>
      </c>
      <c r="C27" s="31">
        <v>3</v>
      </c>
      <c r="D27" s="31">
        <v>0.45</v>
      </c>
      <c r="I27" s="31"/>
      <c r="J27" s="29"/>
    </row>
    <row r="28" spans="1:10" x14ac:dyDescent="0.25">
      <c r="A28" s="31" t="s">
        <v>3047</v>
      </c>
      <c r="B28" s="31" t="s">
        <v>1592</v>
      </c>
      <c r="C28" s="31">
        <v>5</v>
      </c>
      <c r="D28" s="31">
        <v>0.75</v>
      </c>
      <c r="I28" s="31"/>
      <c r="J28" s="29"/>
    </row>
    <row r="29" spans="1:10" x14ac:dyDescent="0.25">
      <c r="A29" s="31" t="s">
        <v>3047</v>
      </c>
      <c r="B29" s="31" t="s">
        <v>1280</v>
      </c>
      <c r="C29" s="31">
        <v>1</v>
      </c>
      <c r="D29" s="31">
        <v>0.15</v>
      </c>
      <c r="I29" s="31"/>
      <c r="J29" s="29"/>
    </row>
    <row r="30" spans="1:10" x14ac:dyDescent="0.25">
      <c r="A30" s="31" t="s">
        <v>3047</v>
      </c>
      <c r="B30" s="31" t="s">
        <v>1530</v>
      </c>
      <c r="C30" s="31">
        <v>4</v>
      </c>
      <c r="D30" s="31">
        <v>0.6</v>
      </c>
      <c r="I30" s="31"/>
      <c r="J30" s="29"/>
    </row>
    <row r="31" spans="1:10" x14ac:dyDescent="0.25">
      <c r="A31" s="31" t="s">
        <v>3047</v>
      </c>
      <c r="B31" s="31" t="s">
        <v>1526</v>
      </c>
      <c r="C31" s="31">
        <v>1</v>
      </c>
      <c r="D31" s="31">
        <v>0.15</v>
      </c>
      <c r="I31" s="31"/>
      <c r="J31" s="29"/>
    </row>
    <row r="32" spans="1:10" x14ac:dyDescent="0.25">
      <c r="A32" s="31" t="s">
        <v>3047</v>
      </c>
      <c r="B32" s="31" t="s">
        <v>1270</v>
      </c>
      <c r="C32" s="31">
        <v>4</v>
      </c>
      <c r="D32" s="31">
        <v>0.6</v>
      </c>
      <c r="I32" s="31"/>
      <c r="J32" s="29"/>
    </row>
    <row r="33" spans="1:10" x14ac:dyDescent="0.25">
      <c r="A33" s="31" t="s">
        <v>3047</v>
      </c>
      <c r="B33" s="31" t="s">
        <v>1278</v>
      </c>
      <c r="C33" s="31">
        <v>2</v>
      </c>
      <c r="D33" s="31">
        <v>0.3</v>
      </c>
      <c r="I33" s="31"/>
      <c r="J33" s="29"/>
    </row>
    <row r="34" spans="1:10" x14ac:dyDescent="0.25">
      <c r="A34" s="31" t="s">
        <v>3047</v>
      </c>
      <c r="B34" s="31" t="s">
        <v>1528</v>
      </c>
      <c r="C34" s="31">
        <v>4</v>
      </c>
      <c r="D34" s="31">
        <v>0.6</v>
      </c>
      <c r="I34" s="31"/>
      <c r="J34" s="29"/>
    </row>
    <row r="35" spans="1:10" x14ac:dyDescent="0.25">
      <c r="A35" s="31" t="s">
        <v>3047</v>
      </c>
      <c r="B35" s="31" t="s">
        <v>1272</v>
      </c>
      <c r="C35" s="31">
        <v>4</v>
      </c>
      <c r="D35" s="31">
        <v>0.6</v>
      </c>
      <c r="I35" s="31"/>
      <c r="J35" s="29"/>
    </row>
    <row r="36" spans="1:10" x14ac:dyDescent="0.25">
      <c r="A36" s="31" t="s">
        <v>3047</v>
      </c>
      <c r="B36" s="31" t="s">
        <v>1246</v>
      </c>
      <c r="C36" s="31">
        <v>5</v>
      </c>
      <c r="D36" s="31">
        <v>0.75</v>
      </c>
      <c r="I36" s="31"/>
      <c r="J36" s="29"/>
    </row>
    <row r="37" spans="1:10" x14ac:dyDescent="0.25">
      <c r="A37" s="31" t="s">
        <v>3047</v>
      </c>
      <c r="B37" s="31" t="s">
        <v>1268</v>
      </c>
      <c r="C37" s="31">
        <v>5</v>
      </c>
      <c r="D37" s="31">
        <v>0.75</v>
      </c>
      <c r="I37" s="31"/>
      <c r="J37" s="29"/>
    </row>
    <row r="38" spans="1:10" x14ac:dyDescent="0.25">
      <c r="A38" s="31" t="s">
        <v>3047</v>
      </c>
      <c r="B38" s="31" t="s">
        <v>1588</v>
      </c>
      <c r="C38" s="31">
        <v>1</v>
      </c>
      <c r="D38" s="31">
        <v>0.15</v>
      </c>
      <c r="I38" s="31"/>
      <c r="J38" s="29"/>
    </row>
    <row r="39" spans="1:10" x14ac:dyDescent="0.25">
      <c r="A39" s="31" t="s">
        <v>3047</v>
      </c>
      <c r="B39" s="31" t="s">
        <v>1520</v>
      </c>
      <c r="C39" s="31">
        <v>2</v>
      </c>
      <c r="D39" s="31">
        <v>0.3</v>
      </c>
      <c r="I39" s="31"/>
      <c r="J39" s="29"/>
    </row>
    <row r="40" spans="1:10" x14ac:dyDescent="0.25">
      <c r="A40" s="31" t="s">
        <v>3047</v>
      </c>
      <c r="B40" s="31" t="s">
        <v>1252</v>
      </c>
      <c r="C40" s="31">
        <v>5</v>
      </c>
      <c r="D40" s="31">
        <v>0.75</v>
      </c>
      <c r="I40" s="31"/>
      <c r="J40" s="29"/>
    </row>
    <row r="41" spans="1:10" x14ac:dyDescent="0.25">
      <c r="A41" s="31" t="s">
        <v>3047</v>
      </c>
      <c r="B41" s="31" t="s">
        <v>1524</v>
      </c>
      <c r="C41" s="31">
        <v>4</v>
      </c>
      <c r="D41" s="31">
        <v>0.6</v>
      </c>
      <c r="I41" s="31"/>
      <c r="J41" s="29"/>
    </row>
    <row r="42" spans="1:10" x14ac:dyDescent="0.25">
      <c r="A42" s="31" t="s">
        <v>3047</v>
      </c>
      <c r="B42" s="31" t="s">
        <v>1726</v>
      </c>
      <c r="C42" s="31">
        <v>5</v>
      </c>
      <c r="D42" s="31">
        <v>0.75</v>
      </c>
      <c r="I42" s="31"/>
      <c r="J42" s="29"/>
    </row>
    <row r="43" spans="1:10" x14ac:dyDescent="0.25">
      <c r="A43" s="31" t="s">
        <v>3047</v>
      </c>
      <c r="B43" s="31" t="s">
        <v>1724</v>
      </c>
      <c r="C43" s="31">
        <v>13</v>
      </c>
      <c r="D43" s="31">
        <v>1.95</v>
      </c>
      <c r="I43" s="31"/>
      <c r="J43" s="29"/>
    </row>
    <row r="44" spans="1:10" x14ac:dyDescent="0.25">
      <c r="A44" s="31" t="s">
        <v>3047</v>
      </c>
      <c r="B44" s="31" t="s">
        <v>1692</v>
      </c>
      <c r="C44" s="31">
        <v>6</v>
      </c>
      <c r="D44" s="31">
        <v>0.9</v>
      </c>
      <c r="I44" s="31"/>
      <c r="J44" s="29"/>
    </row>
    <row r="45" spans="1:10" x14ac:dyDescent="0.25">
      <c r="A45" s="31" t="s">
        <v>3047</v>
      </c>
      <c r="B45" s="31" t="s">
        <v>1738</v>
      </c>
      <c r="C45" s="31">
        <v>5</v>
      </c>
      <c r="D45" s="31">
        <v>0.75</v>
      </c>
      <c r="I45" s="31"/>
      <c r="J45" s="29"/>
    </row>
    <row r="46" spans="1:10" x14ac:dyDescent="0.25">
      <c r="A46" s="31" t="s">
        <v>3047</v>
      </c>
      <c r="B46" s="31" t="s">
        <v>1688</v>
      </c>
      <c r="C46" s="31">
        <v>3</v>
      </c>
      <c r="D46" s="31">
        <v>0.45</v>
      </c>
      <c r="I46" s="31"/>
      <c r="J46" s="29"/>
    </row>
    <row r="47" spans="1:10" x14ac:dyDescent="0.25">
      <c r="A47" s="31" t="s">
        <v>3047</v>
      </c>
      <c r="B47" s="31" t="s">
        <v>1736</v>
      </c>
      <c r="C47" s="31">
        <v>4</v>
      </c>
      <c r="D47" s="31">
        <v>0.6</v>
      </c>
      <c r="I47" s="31"/>
      <c r="J47" s="29"/>
    </row>
    <row r="48" spans="1:10" x14ac:dyDescent="0.25">
      <c r="A48" s="31" t="s">
        <v>3047</v>
      </c>
      <c r="B48" s="31" t="s">
        <v>1714</v>
      </c>
      <c r="C48" s="31">
        <v>5</v>
      </c>
      <c r="D48" s="31">
        <v>0.75</v>
      </c>
      <c r="I48" s="31"/>
      <c r="J48" s="29"/>
    </row>
    <row r="49" spans="1:10" x14ac:dyDescent="0.25">
      <c r="A49" s="31" t="s">
        <v>3047</v>
      </c>
      <c r="B49" s="31" t="s">
        <v>1718</v>
      </c>
      <c r="C49" s="31">
        <v>5</v>
      </c>
      <c r="D49" s="31">
        <v>0.75</v>
      </c>
      <c r="I49" s="31"/>
      <c r="J49" s="29"/>
    </row>
    <row r="50" spans="1:10" x14ac:dyDescent="0.25">
      <c r="A50" s="31" t="s">
        <v>3047</v>
      </c>
      <c r="B50" s="31" t="s">
        <v>1626</v>
      </c>
      <c r="C50" s="31">
        <v>5</v>
      </c>
      <c r="D50" s="31">
        <v>0.75</v>
      </c>
      <c r="I50" s="31"/>
      <c r="J50" s="29"/>
    </row>
    <row r="51" spans="1:10" x14ac:dyDescent="0.25">
      <c r="A51" s="31" t="s">
        <v>3047</v>
      </c>
      <c r="B51" s="31" t="s">
        <v>1634</v>
      </c>
      <c r="C51" s="31">
        <v>5</v>
      </c>
      <c r="D51" s="31">
        <v>0.75</v>
      </c>
      <c r="I51" s="31"/>
      <c r="J51" s="29"/>
    </row>
    <row r="52" spans="1:10" x14ac:dyDescent="0.25">
      <c r="A52" s="31" t="s">
        <v>3047</v>
      </c>
      <c r="B52" s="31" t="s">
        <v>1712</v>
      </c>
      <c r="C52" s="31">
        <v>5</v>
      </c>
      <c r="D52" s="31">
        <v>0.75</v>
      </c>
      <c r="I52" s="31"/>
      <c r="J52" s="29"/>
    </row>
    <row r="53" spans="1:10" x14ac:dyDescent="0.25">
      <c r="A53" s="31" t="s">
        <v>3047</v>
      </c>
      <c r="B53" s="31" t="s">
        <v>1660</v>
      </c>
      <c r="C53" s="31">
        <v>4</v>
      </c>
      <c r="D53" s="31">
        <v>0.6</v>
      </c>
      <c r="I53" s="31"/>
      <c r="J53" s="29"/>
    </row>
    <row r="54" spans="1:10" x14ac:dyDescent="0.25">
      <c r="A54" s="31" t="s">
        <v>3047</v>
      </c>
      <c r="B54" s="31" t="s">
        <v>1698</v>
      </c>
      <c r="C54" s="31">
        <v>2</v>
      </c>
      <c r="D54" s="31">
        <v>0.3</v>
      </c>
      <c r="I54" s="31"/>
      <c r="J54" s="29"/>
    </row>
    <row r="55" spans="1:10" x14ac:dyDescent="0.25">
      <c r="A55" s="31" t="s">
        <v>3047</v>
      </c>
      <c r="B55" s="31" t="s">
        <v>1628</v>
      </c>
      <c r="C55" s="31">
        <v>5</v>
      </c>
      <c r="D55" s="31">
        <v>0.75</v>
      </c>
      <c r="I55" s="31"/>
      <c r="J55" s="29"/>
    </row>
    <row r="56" spans="1:10" x14ac:dyDescent="0.25">
      <c r="A56" s="31" t="s">
        <v>3047</v>
      </c>
      <c r="B56" s="31" t="s">
        <v>1696</v>
      </c>
      <c r="C56" s="31">
        <v>5</v>
      </c>
      <c r="D56" s="31">
        <v>0.75</v>
      </c>
      <c r="I56" s="31"/>
      <c r="J56" s="29"/>
    </row>
    <row r="57" spans="1:10" x14ac:dyDescent="0.25">
      <c r="A57" s="31" t="s">
        <v>3047</v>
      </c>
      <c r="B57" s="31" t="s">
        <v>1720</v>
      </c>
      <c r="C57" s="31">
        <v>5</v>
      </c>
      <c r="D57" s="31">
        <v>0.75</v>
      </c>
      <c r="I57" s="31"/>
      <c r="J57" s="29"/>
    </row>
    <row r="58" spans="1:10" x14ac:dyDescent="0.25">
      <c r="A58" s="31" t="s">
        <v>3047</v>
      </c>
      <c r="B58" s="31" t="s">
        <v>1636</v>
      </c>
      <c r="C58" s="31">
        <v>5</v>
      </c>
      <c r="D58" s="31">
        <v>0.75</v>
      </c>
      <c r="I58" s="31"/>
      <c r="J58" s="29"/>
    </row>
    <row r="59" spans="1:10" x14ac:dyDescent="0.25">
      <c r="A59" s="31" t="s">
        <v>3047</v>
      </c>
      <c r="B59" s="31" t="s">
        <v>1728</v>
      </c>
      <c r="C59" s="31">
        <v>5</v>
      </c>
      <c r="D59" s="31">
        <v>0.75</v>
      </c>
      <c r="I59" s="31"/>
      <c r="J59" s="29"/>
    </row>
    <row r="60" spans="1:10" x14ac:dyDescent="0.25">
      <c r="A60" s="31" t="s">
        <v>3047</v>
      </c>
      <c r="B60" s="31" t="s">
        <v>1662</v>
      </c>
      <c r="C60" s="31">
        <v>4</v>
      </c>
      <c r="D60" s="31">
        <v>0.6</v>
      </c>
      <c r="I60" s="31"/>
      <c r="J60" s="29"/>
    </row>
    <row r="61" spans="1:10" x14ac:dyDescent="0.25">
      <c r="A61" s="31" t="s">
        <v>3047</v>
      </c>
      <c r="B61" s="31" t="s">
        <v>1664</v>
      </c>
      <c r="C61" s="31">
        <v>1</v>
      </c>
      <c r="D61" s="31">
        <v>0.15</v>
      </c>
      <c r="I61" s="31"/>
      <c r="J61" s="29"/>
    </row>
    <row r="62" spans="1:10" x14ac:dyDescent="0.25">
      <c r="A62" s="31" t="s">
        <v>3047</v>
      </c>
      <c r="B62" s="31" t="s">
        <v>1654</v>
      </c>
      <c r="C62" s="31">
        <v>5</v>
      </c>
      <c r="D62" s="31">
        <v>0.75</v>
      </c>
      <c r="I62" s="31"/>
      <c r="J62" s="29"/>
    </row>
    <row r="63" spans="1:10" x14ac:dyDescent="0.25">
      <c r="A63" s="31" t="s">
        <v>3047</v>
      </c>
      <c r="B63" s="31" t="s">
        <v>1730</v>
      </c>
      <c r="C63" s="31">
        <v>5</v>
      </c>
      <c r="D63" s="31">
        <v>0.75</v>
      </c>
      <c r="I63" s="31"/>
      <c r="J63" s="29"/>
    </row>
    <row r="64" spans="1:10" x14ac:dyDescent="0.25">
      <c r="A64" s="31" t="s">
        <v>3047</v>
      </c>
      <c r="B64" s="31" t="s">
        <v>1732</v>
      </c>
      <c r="C64" s="31">
        <v>5</v>
      </c>
      <c r="D64" s="31">
        <v>0.75</v>
      </c>
      <c r="I64" s="31"/>
      <c r="J64" s="29"/>
    </row>
    <row r="65" spans="1:10" x14ac:dyDescent="0.25">
      <c r="A65" s="31" t="s">
        <v>3047</v>
      </c>
      <c r="B65" s="31" t="s">
        <v>1700</v>
      </c>
      <c r="C65" s="31">
        <v>4</v>
      </c>
      <c r="D65" s="31">
        <v>0.6</v>
      </c>
      <c r="I65" s="31"/>
      <c r="J65" s="29"/>
    </row>
    <row r="66" spans="1:10" x14ac:dyDescent="0.25">
      <c r="A66" s="31" t="s">
        <v>3047</v>
      </c>
      <c r="B66" s="31" t="s">
        <v>1702</v>
      </c>
      <c r="C66" s="31">
        <v>5</v>
      </c>
      <c r="D66" s="31">
        <v>0.75</v>
      </c>
      <c r="I66" s="31"/>
      <c r="J66" s="29"/>
    </row>
    <row r="67" spans="1:10" x14ac:dyDescent="0.25">
      <c r="A67" s="31" t="s">
        <v>3047</v>
      </c>
      <c r="B67" s="31" t="s">
        <v>1686</v>
      </c>
      <c r="C67" s="31">
        <v>5</v>
      </c>
      <c r="D67" s="31">
        <v>0.75</v>
      </c>
      <c r="I67" s="31"/>
      <c r="J67" s="29"/>
    </row>
    <row r="68" spans="1:10" x14ac:dyDescent="0.25">
      <c r="A68" s="31" t="s">
        <v>3047</v>
      </c>
      <c r="B68" s="31" t="s">
        <v>1666</v>
      </c>
      <c r="C68" s="31">
        <v>5</v>
      </c>
      <c r="D68" s="31">
        <v>0.75</v>
      </c>
      <c r="I68" s="31"/>
      <c r="J68" s="29"/>
    </row>
    <row r="69" spans="1:10" x14ac:dyDescent="0.25">
      <c r="A69" s="31" t="s">
        <v>3047</v>
      </c>
      <c r="B69" s="31" t="s">
        <v>1708</v>
      </c>
      <c r="C69" s="31">
        <v>5</v>
      </c>
      <c r="D69" s="31">
        <v>0.75</v>
      </c>
      <c r="I69" s="31"/>
      <c r="J69" s="29"/>
    </row>
    <row r="70" spans="1:10" x14ac:dyDescent="0.25">
      <c r="A70" s="31" t="s">
        <v>3047</v>
      </c>
      <c r="B70" s="31" t="s">
        <v>1624</v>
      </c>
      <c r="C70" s="31">
        <v>3</v>
      </c>
      <c r="D70" s="31">
        <v>0.45</v>
      </c>
      <c r="I70" s="31"/>
      <c r="J70" s="29"/>
    </row>
    <row r="71" spans="1:10" x14ac:dyDescent="0.25">
      <c r="A71" s="31" t="s">
        <v>3047</v>
      </c>
      <c r="B71" s="31" t="s">
        <v>1622</v>
      </c>
      <c r="C71" s="31">
        <v>4</v>
      </c>
      <c r="D71" s="31">
        <v>0.6</v>
      </c>
      <c r="I71" s="31"/>
      <c r="J71" s="29"/>
    </row>
    <row r="72" spans="1:10" x14ac:dyDescent="0.25">
      <c r="A72" s="31" t="s">
        <v>3047</v>
      </c>
      <c r="B72" s="31" t="s">
        <v>1710</v>
      </c>
      <c r="C72" s="31">
        <v>5</v>
      </c>
      <c r="D72" s="31">
        <v>0.75</v>
      </c>
      <c r="I72" s="31"/>
      <c r="J72" s="29"/>
    </row>
    <row r="73" spans="1:10" x14ac:dyDescent="0.25">
      <c r="A73" s="31" t="s">
        <v>3047</v>
      </c>
      <c r="B73" s="31" t="s">
        <v>1734</v>
      </c>
      <c r="C73" s="31">
        <v>5</v>
      </c>
      <c r="D73" s="31">
        <v>0.75</v>
      </c>
      <c r="I73" s="31"/>
      <c r="J73" s="29"/>
    </row>
    <row r="74" spans="1:10" x14ac:dyDescent="0.25">
      <c r="A74" s="31" t="s">
        <v>3047</v>
      </c>
      <c r="B74" s="31" t="s">
        <v>1690</v>
      </c>
      <c r="C74" s="31">
        <v>3</v>
      </c>
      <c r="D74" s="31">
        <v>0.45</v>
      </c>
      <c r="I74" s="31"/>
      <c r="J74" s="29"/>
    </row>
    <row r="75" spans="1:10" x14ac:dyDescent="0.25">
      <c r="A75" s="31" t="s">
        <v>3047</v>
      </c>
      <c r="B75" s="31" t="s">
        <v>1694</v>
      </c>
      <c r="C75" s="31">
        <v>5</v>
      </c>
      <c r="D75" s="31">
        <v>0.75</v>
      </c>
      <c r="I75" s="31"/>
      <c r="J75" s="29"/>
    </row>
    <row r="76" spans="1:10" x14ac:dyDescent="0.25">
      <c r="A76" s="31" t="s">
        <v>3047</v>
      </c>
      <c r="B76" s="31" t="s">
        <v>1658</v>
      </c>
      <c r="C76" s="31">
        <v>5</v>
      </c>
      <c r="D76" s="31">
        <v>0.75</v>
      </c>
      <c r="I76" s="31"/>
      <c r="J76" s="29"/>
    </row>
    <row r="77" spans="1:10" x14ac:dyDescent="0.25">
      <c r="A77" s="31" t="s">
        <v>3047</v>
      </c>
      <c r="B77" s="31" t="s">
        <v>1740</v>
      </c>
      <c r="C77" s="31">
        <v>5</v>
      </c>
      <c r="D77" s="31">
        <v>0.75</v>
      </c>
      <c r="I77" s="31"/>
      <c r="J77" s="29"/>
    </row>
    <row r="78" spans="1:10" x14ac:dyDescent="0.25">
      <c r="A78" s="31" t="s">
        <v>3047</v>
      </c>
      <c r="B78" s="31" t="s">
        <v>1630</v>
      </c>
      <c r="C78" s="31">
        <v>5</v>
      </c>
      <c r="D78" s="31">
        <v>0.75</v>
      </c>
      <c r="I78" s="31"/>
      <c r="J78" s="29"/>
    </row>
    <row r="79" spans="1:10" x14ac:dyDescent="0.25">
      <c r="A79" s="31" t="s">
        <v>3047</v>
      </c>
      <c r="B79" s="31" t="s">
        <v>1706</v>
      </c>
      <c r="C79" s="31">
        <v>5</v>
      </c>
      <c r="D79" s="31">
        <v>0.75</v>
      </c>
      <c r="I79" s="31"/>
      <c r="J79" s="29"/>
    </row>
    <row r="80" spans="1:10" x14ac:dyDescent="0.25">
      <c r="A80" s="31" t="s">
        <v>3047</v>
      </c>
      <c r="B80" s="31" t="s">
        <v>1632</v>
      </c>
      <c r="C80" s="31">
        <v>5</v>
      </c>
      <c r="D80" s="31">
        <v>0.75</v>
      </c>
      <c r="I80" s="31"/>
      <c r="J80" s="29"/>
    </row>
    <row r="81" spans="1:10" x14ac:dyDescent="0.25">
      <c r="A81" s="31" t="s">
        <v>3047</v>
      </c>
      <c r="B81" s="31" t="s">
        <v>1704</v>
      </c>
      <c r="C81" s="31">
        <v>5</v>
      </c>
      <c r="D81" s="31">
        <v>0.75</v>
      </c>
      <c r="I81" s="31"/>
      <c r="J81" s="29"/>
    </row>
    <row r="82" spans="1:10" x14ac:dyDescent="0.25">
      <c r="A82" s="31" t="s">
        <v>3047</v>
      </c>
      <c r="B82" s="31" t="s">
        <v>1656</v>
      </c>
      <c r="C82" s="31">
        <v>5</v>
      </c>
      <c r="D82" s="31">
        <v>0.75</v>
      </c>
      <c r="I82" s="31"/>
      <c r="J82" s="29"/>
    </row>
    <row r="83" spans="1:10" x14ac:dyDescent="0.25">
      <c r="A83" s="31" t="s">
        <v>3047</v>
      </c>
      <c r="B83" s="31" t="s">
        <v>1716</v>
      </c>
      <c r="C83" s="31">
        <v>5</v>
      </c>
      <c r="D83" s="31">
        <v>0.75</v>
      </c>
      <c r="I83" s="31"/>
      <c r="J83" s="29"/>
    </row>
    <row r="84" spans="1:10" x14ac:dyDescent="0.25">
      <c r="A84" s="31" t="s">
        <v>3552</v>
      </c>
      <c r="B84" s="31" t="s">
        <v>2176</v>
      </c>
      <c r="C84" s="31">
        <v>1</v>
      </c>
      <c r="D84" s="31">
        <v>0.15</v>
      </c>
      <c r="I84" s="31"/>
      <c r="J84" s="29"/>
    </row>
    <row r="85" spans="1:10" x14ac:dyDescent="0.25">
      <c r="A85" s="31">
        <v>190831787</v>
      </c>
      <c r="B85" s="31" t="s">
        <v>2260</v>
      </c>
      <c r="C85" s="31">
        <v>1</v>
      </c>
      <c r="D85" s="31">
        <v>0.15</v>
      </c>
      <c r="I85" s="31"/>
      <c r="J85" s="29"/>
    </row>
    <row r="86" spans="1:10" x14ac:dyDescent="0.25">
      <c r="A86" s="31">
        <v>190831787</v>
      </c>
      <c r="B86" s="31" t="s">
        <v>2226</v>
      </c>
      <c r="C86" s="31">
        <v>1</v>
      </c>
      <c r="D86" s="31">
        <v>0.15</v>
      </c>
      <c r="I86" s="31"/>
      <c r="J86" s="29"/>
    </row>
    <row r="87" spans="1:10" x14ac:dyDescent="0.25">
      <c r="A87" s="31">
        <v>190831787</v>
      </c>
      <c r="B87" s="31" t="s">
        <v>2228</v>
      </c>
      <c r="C87" s="31">
        <v>1</v>
      </c>
      <c r="D87" s="31">
        <v>0.15</v>
      </c>
      <c r="I87" s="31"/>
      <c r="J87" s="29"/>
    </row>
    <row r="88" spans="1:10" x14ac:dyDescent="0.25">
      <c r="A88" s="31">
        <v>190831787</v>
      </c>
      <c r="B88" s="31" t="s">
        <v>940</v>
      </c>
      <c r="C88" s="31">
        <v>1</v>
      </c>
      <c r="D88" s="31">
        <v>0.15</v>
      </c>
      <c r="I88" s="31"/>
      <c r="J88" s="29"/>
    </row>
    <row r="89" spans="1:10" x14ac:dyDescent="0.25">
      <c r="A89" s="31">
        <v>190831787</v>
      </c>
      <c r="B89" s="31" t="s">
        <v>1012</v>
      </c>
      <c r="C89" s="31">
        <v>1</v>
      </c>
      <c r="D89" s="31">
        <v>0.15</v>
      </c>
      <c r="I89" s="31"/>
      <c r="J89" s="29"/>
    </row>
    <row r="90" spans="1:10" x14ac:dyDescent="0.25">
      <c r="A90" s="31">
        <v>190831787</v>
      </c>
      <c r="B90" s="31" t="s">
        <v>1014</v>
      </c>
      <c r="C90" s="31">
        <v>1</v>
      </c>
      <c r="D90" s="31">
        <v>0.15</v>
      </c>
      <c r="I90" s="31"/>
      <c r="J90" s="29"/>
    </row>
    <row r="91" spans="1:10" x14ac:dyDescent="0.25">
      <c r="A91" s="31">
        <v>190831787</v>
      </c>
      <c r="B91" s="31" t="s">
        <v>920</v>
      </c>
      <c r="C91" s="31">
        <v>1</v>
      </c>
      <c r="D91" s="31">
        <v>0.15</v>
      </c>
      <c r="I91" s="31"/>
      <c r="J91" s="29"/>
    </row>
    <row r="92" spans="1:10" x14ac:dyDescent="0.25">
      <c r="A92" s="31">
        <v>190831787</v>
      </c>
      <c r="B92" s="31" t="s">
        <v>1052</v>
      </c>
      <c r="C92" s="31">
        <v>1</v>
      </c>
      <c r="D92" s="31">
        <v>0.15</v>
      </c>
      <c r="I92" s="31"/>
      <c r="J92" s="29"/>
    </row>
    <row r="93" spans="1:10" x14ac:dyDescent="0.25">
      <c r="A93" s="31">
        <v>190831787</v>
      </c>
      <c r="B93" s="31" t="s">
        <v>2164</v>
      </c>
      <c r="C93" s="31">
        <v>1</v>
      </c>
      <c r="D93" s="31">
        <v>0.15</v>
      </c>
      <c r="I93" s="31"/>
      <c r="J93" s="29"/>
    </row>
    <row r="94" spans="1:10" x14ac:dyDescent="0.25">
      <c r="A94" s="31">
        <v>190831787</v>
      </c>
      <c r="B94" s="31" t="s">
        <v>2562</v>
      </c>
      <c r="C94" s="31">
        <v>1</v>
      </c>
      <c r="D94" s="31">
        <v>0.15</v>
      </c>
      <c r="I94" s="31"/>
      <c r="J94" s="29"/>
    </row>
    <row r="95" spans="1:10" x14ac:dyDescent="0.25">
      <c r="A95" s="31">
        <v>190831787</v>
      </c>
      <c r="B95" s="31" t="s">
        <v>836</v>
      </c>
      <c r="C95" s="31">
        <v>1</v>
      </c>
      <c r="D95" s="31">
        <v>0.15</v>
      </c>
      <c r="I95" s="31"/>
      <c r="J95" s="29"/>
    </row>
    <row r="96" spans="1:10" x14ac:dyDescent="0.25">
      <c r="A96" s="31">
        <v>190831787</v>
      </c>
      <c r="B96" s="31" t="s">
        <v>2530</v>
      </c>
      <c r="C96" s="31">
        <v>1</v>
      </c>
      <c r="D96" s="31">
        <v>0.15</v>
      </c>
      <c r="I96" s="31"/>
      <c r="J96" s="29"/>
    </row>
    <row r="97" spans="1:10" x14ac:dyDescent="0.25">
      <c r="A97" s="31">
        <v>190831787</v>
      </c>
      <c r="B97" s="31" t="s">
        <v>818</v>
      </c>
      <c r="C97" s="31">
        <v>1</v>
      </c>
      <c r="D97" s="31">
        <v>0.15</v>
      </c>
      <c r="I97" s="31"/>
      <c r="J97" s="29"/>
    </row>
    <row r="98" spans="1:10" x14ac:dyDescent="0.25">
      <c r="A98" s="31">
        <v>190831787</v>
      </c>
      <c r="B98" s="31" t="s">
        <v>2476</v>
      </c>
      <c r="C98" s="31">
        <v>2</v>
      </c>
      <c r="D98" s="31">
        <v>0.3</v>
      </c>
      <c r="I98" s="31"/>
      <c r="J98" s="29"/>
    </row>
    <row r="99" spans="1:10" x14ac:dyDescent="0.25">
      <c r="A99" s="31">
        <v>190831787</v>
      </c>
      <c r="B99" s="31" t="s">
        <v>2338</v>
      </c>
      <c r="C99" s="31">
        <v>1</v>
      </c>
      <c r="D99" s="31">
        <v>0.15</v>
      </c>
      <c r="I99" s="31"/>
      <c r="J99" s="29"/>
    </row>
    <row r="100" spans="1:10" x14ac:dyDescent="0.25">
      <c r="A100" s="31">
        <v>190831787</v>
      </c>
      <c r="B100" s="31" t="s">
        <v>2242</v>
      </c>
      <c r="C100" s="31">
        <v>1</v>
      </c>
      <c r="D100" s="31">
        <v>0.15</v>
      </c>
      <c r="I100" s="31"/>
      <c r="J100" s="29"/>
    </row>
    <row r="101" spans="1:10" x14ac:dyDescent="0.25">
      <c r="A101" s="31">
        <v>190831787</v>
      </c>
      <c r="B101" s="31" t="s">
        <v>2250</v>
      </c>
      <c r="C101" s="31">
        <v>1</v>
      </c>
      <c r="D101" s="31">
        <v>0.15</v>
      </c>
      <c r="I101" s="31"/>
      <c r="J101" s="29"/>
    </row>
    <row r="102" spans="1:10" x14ac:dyDescent="0.25">
      <c r="A102" s="31">
        <v>190831787</v>
      </c>
      <c r="B102" s="31" t="s">
        <v>1254</v>
      </c>
      <c r="C102" s="31">
        <v>5</v>
      </c>
      <c r="D102" s="31">
        <v>0.75</v>
      </c>
      <c r="I102" s="31"/>
      <c r="J102" s="29"/>
    </row>
    <row r="103" spans="1:10" x14ac:dyDescent="0.25">
      <c r="A103" s="31">
        <v>190831787</v>
      </c>
      <c r="B103" s="31" t="s">
        <v>1562</v>
      </c>
      <c r="C103" s="31">
        <v>1</v>
      </c>
      <c r="D103" s="31">
        <v>0.15</v>
      </c>
      <c r="I103" s="31"/>
      <c r="J103" s="29"/>
    </row>
    <row r="104" spans="1:10" x14ac:dyDescent="0.25">
      <c r="A104" s="31">
        <v>190831787</v>
      </c>
      <c r="B104" s="31" t="s">
        <v>1274</v>
      </c>
      <c r="C104" s="31">
        <v>5</v>
      </c>
      <c r="D104" s="31">
        <v>0.75</v>
      </c>
      <c r="I104" s="31"/>
      <c r="J104" s="29"/>
    </row>
    <row r="105" spans="1:10" x14ac:dyDescent="0.25">
      <c r="A105" s="31">
        <v>190831787</v>
      </c>
      <c r="B105" s="31" t="s">
        <v>1258</v>
      </c>
      <c r="C105" s="31">
        <v>1</v>
      </c>
      <c r="D105" s="31">
        <v>0.15</v>
      </c>
      <c r="I105" s="31"/>
      <c r="J105" s="29"/>
    </row>
    <row r="106" spans="1:10" x14ac:dyDescent="0.25">
      <c r="A106" s="31">
        <v>190831787</v>
      </c>
      <c r="B106" s="31" t="s">
        <v>1256</v>
      </c>
      <c r="C106" s="31">
        <v>5</v>
      </c>
      <c r="D106" s="31">
        <v>0.75</v>
      </c>
      <c r="I106" s="31"/>
      <c r="J106" s="29"/>
    </row>
    <row r="107" spans="1:10" x14ac:dyDescent="0.25">
      <c r="A107" s="31">
        <v>190831787</v>
      </c>
      <c r="B107" s="31" t="s">
        <v>1270</v>
      </c>
      <c r="C107" s="31">
        <v>1</v>
      </c>
      <c r="D107" s="31">
        <v>0.15</v>
      </c>
      <c r="I107" s="31"/>
      <c r="J107" s="29"/>
    </row>
    <row r="108" spans="1:10" x14ac:dyDescent="0.25">
      <c r="A108" s="31">
        <v>190831787</v>
      </c>
      <c r="B108" s="31" t="s">
        <v>1266</v>
      </c>
      <c r="C108" s="31">
        <v>5</v>
      </c>
      <c r="D108" s="31">
        <v>0.75</v>
      </c>
      <c r="I108" s="31"/>
      <c r="J108" s="29"/>
    </row>
    <row r="109" spans="1:10" x14ac:dyDescent="0.25">
      <c r="A109" s="31">
        <v>190831787</v>
      </c>
      <c r="B109" s="31" t="s">
        <v>1558</v>
      </c>
      <c r="C109" s="31">
        <v>1</v>
      </c>
      <c r="D109" s="31">
        <v>0.15</v>
      </c>
      <c r="I109" s="31"/>
      <c r="J109" s="29"/>
    </row>
    <row r="110" spans="1:10" x14ac:dyDescent="0.25">
      <c r="A110" s="31">
        <v>190831787</v>
      </c>
      <c r="B110" s="31" t="s">
        <v>914</v>
      </c>
      <c r="C110" s="31">
        <v>1</v>
      </c>
      <c r="D110" s="31">
        <v>0.15</v>
      </c>
      <c r="I110" s="31"/>
      <c r="J110" s="29"/>
    </row>
    <row r="111" spans="1:10" x14ac:dyDescent="0.25">
      <c r="A111" s="31" t="s">
        <v>8958</v>
      </c>
      <c r="B111" s="31" t="s">
        <v>376</v>
      </c>
      <c r="C111" s="31">
        <v>0</v>
      </c>
      <c r="D111" s="31"/>
      <c r="I111" s="31"/>
      <c r="J111" s="29"/>
    </row>
    <row r="112" spans="1:10" x14ac:dyDescent="0.25">
      <c r="A112" s="31" t="s">
        <v>8958</v>
      </c>
      <c r="B112" s="31" t="s">
        <v>374</v>
      </c>
      <c r="C112" s="31">
        <v>1</v>
      </c>
      <c r="D112" s="31"/>
      <c r="I112" s="31"/>
      <c r="J112" s="29"/>
    </row>
    <row r="113" spans="1:10" x14ac:dyDescent="0.25">
      <c r="A113" s="31" t="s">
        <v>4932</v>
      </c>
      <c r="B113" s="31" t="s">
        <v>2394</v>
      </c>
      <c r="C113" s="31">
        <v>9</v>
      </c>
      <c r="D113" s="31">
        <v>1.35</v>
      </c>
      <c r="I113" s="31"/>
      <c r="J113" s="29"/>
    </row>
    <row r="114" spans="1:10" x14ac:dyDescent="0.25">
      <c r="A114" s="31" t="s">
        <v>4932</v>
      </c>
      <c r="B114" s="31" t="s">
        <v>2188</v>
      </c>
      <c r="C114" s="31">
        <v>9</v>
      </c>
      <c r="D114" s="31">
        <v>1.35</v>
      </c>
      <c r="I114" s="31"/>
      <c r="J114" s="29"/>
    </row>
    <row r="115" spans="1:10" x14ac:dyDescent="0.25">
      <c r="A115" s="31" t="s">
        <v>4932</v>
      </c>
      <c r="B115" s="31" t="s">
        <v>2352</v>
      </c>
      <c r="C115" s="31">
        <v>6</v>
      </c>
      <c r="D115" s="31">
        <v>0.9</v>
      </c>
      <c r="I115" s="31"/>
      <c r="J115" s="29"/>
    </row>
    <row r="116" spans="1:10" x14ac:dyDescent="0.25">
      <c r="A116" s="31" t="s">
        <v>4932</v>
      </c>
      <c r="B116" s="31" t="s">
        <v>2384</v>
      </c>
      <c r="C116" s="31">
        <v>11</v>
      </c>
      <c r="D116" s="31">
        <v>1.65</v>
      </c>
      <c r="I116" s="31"/>
      <c r="J116" s="29"/>
    </row>
    <row r="117" spans="1:10" x14ac:dyDescent="0.25">
      <c r="A117" s="31" t="s">
        <v>4932</v>
      </c>
      <c r="B117" s="31" t="s">
        <v>2398</v>
      </c>
      <c r="C117" s="31">
        <v>5</v>
      </c>
      <c r="D117" s="31">
        <v>0.75</v>
      </c>
      <c r="I117" s="31"/>
      <c r="J117" s="29"/>
    </row>
    <row r="118" spans="1:10" x14ac:dyDescent="0.25">
      <c r="A118" s="31" t="s">
        <v>4932</v>
      </c>
      <c r="B118" s="31" t="s">
        <v>2350</v>
      </c>
      <c r="C118" s="31">
        <v>6</v>
      </c>
      <c r="D118" s="31">
        <v>0.9</v>
      </c>
      <c r="I118" s="31"/>
      <c r="J118" s="29"/>
    </row>
    <row r="119" spans="1:10" x14ac:dyDescent="0.25">
      <c r="A119" s="31" t="s">
        <v>4932</v>
      </c>
      <c r="B119" s="31" t="s">
        <v>2192</v>
      </c>
      <c r="C119" s="31">
        <v>14</v>
      </c>
      <c r="D119" s="31">
        <v>2.1</v>
      </c>
      <c r="I119" s="31"/>
      <c r="J119" s="29"/>
    </row>
    <row r="120" spans="1:10" x14ac:dyDescent="0.25">
      <c r="A120" s="31" t="s">
        <v>4932</v>
      </c>
      <c r="B120" s="31" t="s">
        <v>2400</v>
      </c>
      <c r="C120" s="31">
        <v>4</v>
      </c>
      <c r="D120" s="31">
        <v>0.6</v>
      </c>
      <c r="I120" s="31"/>
      <c r="J120" s="29"/>
    </row>
    <row r="121" spans="1:10" x14ac:dyDescent="0.25">
      <c r="A121" s="31" t="s">
        <v>4932</v>
      </c>
      <c r="B121" s="31" t="s">
        <v>2190</v>
      </c>
      <c r="C121" s="31">
        <v>9</v>
      </c>
      <c r="D121" s="31">
        <v>1.35</v>
      </c>
      <c r="I121" s="31"/>
      <c r="J121" s="29"/>
    </row>
    <row r="122" spans="1:10" x14ac:dyDescent="0.25">
      <c r="A122" s="31" t="s">
        <v>4932</v>
      </c>
      <c r="B122" s="31" t="s">
        <v>2348</v>
      </c>
      <c r="C122" s="31">
        <v>3</v>
      </c>
      <c r="D122" s="31">
        <v>0.45</v>
      </c>
      <c r="I122" s="31"/>
      <c r="J122" s="29"/>
    </row>
    <row r="123" spans="1:10" x14ac:dyDescent="0.25">
      <c r="A123" s="31" t="s">
        <v>4932</v>
      </c>
      <c r="B123" s="31" t="s">
        <v>2380</v>
      </c>
      <c r="C123" s="31">
        <v>4</v>
      </c>
      <c r="D123" s="31">
        <v>0.6</v>
      </c>
      <c r="I123" s="31"/>
      <c r="J123" s="29"/>
    </row>
    <row r="124" spans="1:10" x14ac:dyDescent="0.25">
      <c r="A124" s="31" t="s">
        <v>4932</v>
      </c>
      <c r="B124" s="31" t="s">
        <v>2194</v>
      </c>
      <c r="C124" s="31">
        <v>2</v>
      </c>
      <c r="D124" s="31">
        <v>0.3</v>
      </c>
      <c r="I124" s="31"/>
      <c r="J124" s="29"/>
    </row>
    <row r="125" spans="1:10" x14ac:dyDescent="0.25">
      <c r="A125" s="31" t="s">
        <v>4932</v>
      </c>
      <c r="B125" s="31" t="s">
        <v>2346</v>
      </c>
      <c r="C125" s="31">
        <v>5</v>
      </c>
      <c r="D125" s="31">
        <v>0.75</v>
      </c>
      <c r="I125" s="31"/>
      <c r="J125" s="29"/>
    </row>
    <row r="126" spans="1:10" x14ac:dyDescent="0.25">
      <c r="A126" s="31" t="s">
        <v>4932</v>
      </c>
      <c r="B126" s="31" t="s">
        <v>2396</v>
      </c>
      <c r="C126" s="31">
        <v>10</v>
      </c>
      <c r="D126" s="31">
        <v>1.5</v>
      </c>
      <c r="I126" s="31"/>
      <c r="J126" s="29"/>
    </row>
    <row r="127" spans="1:10" x14ac:dyDescent="0.25">
      <c r="A127" s="31" t="s">
        <v>4932</v>
      </c>
      <c r="B127" s="31" t="s">
        <v>2186</v>
      </c>
      <c r="C127" s="31">
        <v>11</v>
      </c>
      <c r="D127" s="31">
        <v>1.65</v>
      </c>
      <c r="I127" s="31"/>
      <c r="J127" s="29"/>
    </row>
    <row r="128" spans="1:10" x14ac:dyDescent="0.25">
      <c r="A128" s="31" t="s">
        <v>4932</v>
      </c>
      <c r="B128" s="31" t="s">
        <v>708</v>
      </c>
      <c r="C128" s="31">
        <v>3</v>
      </c>
      <c r="D128" s="31">
        <v>0.45</v>
      </c>
      <c r="I128" s="31"/>
      <c r="J128" s="29"/>
    </row>
    <row r="129" spans="1:10" x14ac:dyDescent="0.25">
      <c r="A129" s="31" t="s">
        <v>4932</v>
      </c>
      <c r="B129" s="31" t="s">
        <v>940</v>
      </c>
      <c r="C129" s="31">
        <v>2</v>
      </c>
      <c r="D129" s="31">
        <v>0.3</v>
      </c>
      <c r="I129" s="31"/>
      <c r="J129" s="29"/>
    </row>
    <row r="130" spans="1:10" x14ac:dyDescent="0.25">
      <c r="A130" s="31" t="s">
        <v>4932</v>
      </c>
      <c r="B130" s="31" t="s">
        <v>716</v>
      </c>
      <c r="C130" s="31">
        <v>2</v>
      </c>
      <c r="D130" s="31">
        <v>0.3</v>
      </c>
      <c r="I130" s="31"/>
      <c r="J130" s="29"/>
    </row>
    <row r="131" spans="1:10" x14ac:dyDescent="0.25">
      <c r="A131" s="31" t="s">
        <v>4932</v>
      </c>
      <c r="B131" s="31" t="s">
        <v>934</v>
      </c>
      <c r="C131" s="31">
        <v>4</v>
      </c>
      <c r="D131" s="31">
        <v>0.6</v>
      </c>
      <c r="I131" s="31"/>
      <c r="J131" s="29"/>
    </row>
    <row r="132" spans="1:10" x14ac:dyDescent="0.25">
      <c r="A132" s="31" t="s">
        <v>4932</v>
      </c>
      <c r="B132" s="31" t="s">
        <v>714</v>
      </c>
      <c r="C132" s="31">
        <v>3</v>
      </c>
      <c r="D132" s="31">
        <v>0.45</v>
      </c>
      <c r="I132" s="31"/>
      <c r="J132" s="29"/>
    </row>
    <row r="133" spans="1:10" x14ac:dyDescent="0.25">
      <c r="A133" s="31" t="s">
        <v>4932</v>
      </c>
      <c r="B133" s="31" t="s">
        <v>938</v>
      </c>
      <c r="C133" s="31">
        <v>9</v>
      </c>
      <c r="D133" s="31">
        <v>1.35</v>
      </c>
      <c r="I133" s="31"/>
      <c r="J133" s="29"/>
    </row>
    <row r="134" spans="1:10" x14ac:dyDescent="0.25">
      <c r="A134" s="31" t="s">
        <v>4932</v>
      </c>
      <c r="B134" s="31" t="s">
        <v>704</v>
      </c>
      <c r="C134" s="31">
        <v>3</v>
      </c>
      <c r="D134" s="31">
        <v>0.45</v>
      </c>
      <c r="I134" s="31"/>
      <c r="J134" s="29"/>
    </row>
    <row r="135" spans="1:10" x14ac:dyDescent="0.25">
      <c r="A135" s="31" t="s">
        <v>4932</v>
      </c>
      <c r="B135" s="31" t="s">
        <v>922</v>
      </c>
      <c r="C135" s="31">
        <v>2</v>
      </c>
      <c r="D135" s="31">
        <v>0.3</v>
      </c>
      <c r="I135" s="31"/>
      <c r="J135" s="29"/>
    </row>
    <row r="136" spans="1:10" x14ac:dyDescent="0.25">
      <c r="A136" s="31" t="s">
        <v>4932</v>
      </c>
      <c r="B136" s="31" t="s">
        <v>932</v>
      </c>
      <c r="C136" s="31">
        <v>6</v>
      </c>
      <c r="D136" s="31">
        <v>0.9</v>
      </c>
      <c r="I136" s="31"/>
      <c r="J136" s="29"/>
    </row>
    <row r="137" spans="1:10" x14ac:dyDescent="0.25">
      <c r="A137" s="31" t="s">
        <v>4932</v>
      </c>
      <c r="B137" s="31" t="s">
        <v>930</v>
      </c>
      <c r="C137" s="31">
        <v>4</v>
      </c>
      <c r="D137" s="31">
        <v>0.6</v>
      </c>
      <c r="I137" s="31"/>
      <c r="J137" s="29"/>
    </row>
    <row r="138" spans="1:10" x14ac:dyDescent="0.25">
      <c r="A138" s="31" t="s">
        <v>4932</v>
      </c>
      <c r="B138" s="31" t="s">
        <v>918</v>
      </c>
      <c r="C138" s="31">
        <v>1</v>
      </c>
      <c r="D138" s="31">
        <v>0.15</v>
      </c>
      <c r="I138" s="31"/>
      <c r="J138" s="29"/>
    </row>
    <row r="139" spans="1:10" x14ac:dyDescent="0.25">
      <c r="A139" s="31" t="s">
        <v>4932</v>
      </c>
      <c r="B139" s="31" t="s">
        <v>944</v>
      </c>
      <c r="C139" s="31">
        <v>3</v>
      </c>
      <c r="D139" s="31">
        <v>0.45</v>
      </c>
      <c r="I139" s="31"/>
      <c r="J139" s="29"/>
    </row>
    <row r="140" spans="1:10" x14ac:dyDescent="0.25">
      <c r="A140" s="31" t="s">
        <v>4932</v>
      </c>
      <c r="B140" s="31" t="s">
        <v>936</v>
      </c>
      <c r="C140" s="31">
        <v>5</v>
      </c>
      <c r="D140" s="31">
        <v>0.75</v>
      </c>
      <c r="I140" s="31"/>
      <c r="J140" s="29"/>
    </row>
    <row r="141" spans="1:10" x14ac:dyDescent="0.25">
      <c r="A141" s="31" t="s">
        <v>4932</v>
      </c>
      <c r="B141" s="31" t="s">
        <v>712</v>
      </c>
      <c r="C141" s="31">
        <v>3</v>
      </c>
      <c r="D141" s="31">
        <v>0.45</v>
      </c>
      <c r="I141" s="31"/>
      <c r="J141" s="29"/>
    </row>
    <row r="142" spans="1:10" x14ac:dyDescent="0.25">
      <c r="A142" s="31" t="s">
        <v>4932</v>
      </c>
      <c r="B142" s="31" t="s">
        <v>710</v>
      </c>
      <c r="C142" s="31">
        <v>5</v>
      </c>
      <c r="D142" s="31">
        <v>0.75</v>
      </c>
      <c r="I142" s="31"/>
      <c r="J142" s="29"/>
    </row>
    <row r="143" spans="1:10" x14ac:dyDescent="0.25">
      <c r="A143" s="31" t="s">
        <v>4932</v>
      </c>
      <c r="B143" s="31" t="s">
        <v>720</v>
      </c>
      <c r="C143" s="31">
        <v>3</v>
      </c>
      <c r="D143" s="31">
        <v>0.45</v>
      </c>
      <c r="I143" s="31"/>
      <c r="J143" s="29"/>
    </row>
    <row r="144" spans="1:10" x14ac:dyDescent="0.25">
      <c r="A144" s="31" t="s">
        <v>4932</v>
      </c>
      <c r="B144" s="31" t="s">
        <v>718</v>
      </c>
      <c r="C144" s="31">
        <v>3</v>
      </c>
      <c r="D144" s="31">
        <v>0.45</v>
      </c>
      <c r="I144" s="31"/>
      <c r="J144" s="29"/>
    </row>
    <row r="145" spans="1:10" x14ac:dyDescent="0.25">
      <c r="A145" s="31" t="s">
        <v>4932</v>
      </c>
      <c r="B145" s="31" t="s">
        <v>706</v>
      </c>
      <c r="C145" s="31">
        <v>4</v>
      </c>
      <c r="D145" s="31">
        <v>0.6</v>
      </c>
      <c r="I145" s="31"/>
      <c r="J145" s="29"/>
    </row>
    <row r="146" spans="1:10" x14ac:dyDescent="0.25">
      <c r="A146" s="31" t="s">
        <v>4932</v>
      </c>
      <c r="B146" s="31" t="s">
        <v>946</v>
      </c>
      <c r="C146" s="31">
        <v>2</v>
      </c>
      <c r="D146" s="31">
        <v>0.3</v>
      </c>
      <c r="I146" s="31"/>
      <c r="J146" s="29"/>
    </row>
    <row r="147" spans="1:10" x14ac:dyDescent="0.25">
      <c r="A147" s="31" t="s">
        <v>4932</v>
      </c>
      <c r="B147" s="31" t="s">
        <v>924</v>
      </c>
      <c r="C147" s="31">
        <v>13</v>
      </c>
      <c r="D147" s="31">
        <v>1.95</v>
      </c>
      <c r="I147" s="31"/>
      <c r="J147" s="29"/>
    </row>
    <row r="148" spans="1:10" x14ac:dyDescent="0.25">
      <c r="A148" s="31" t="s">
        <v>4932</v>
      </c>
      <c r="B148" s="31" t="s">
        <v>804</v>
      </c>
      <c r="C148" s="31">
        <v>17</v>
      </c>
      <c r="D148" s="31">
        <v>2.5499999999999998</v>
      </c>
      <c r="I148" s="31"/>
      <c r="J148" s="29"/>
    </row>
    <row r="149" spans="1:10" x14ac:dyDescent="0.25">
      <c r="A149" s="31" t="s">
        <v>4932</v>
      </c>
      <c r="B149" s="31" t="s">
        <v>844</v>
      </c>
      <c r="C149" s="31">
        <v>10</v>
      </c>
      <c r="D149" s="31">
        <v>1.5</v>
      </c>
      <c r="I149" s="31"/>
      <c r="J149" s="29"/>
    </row>
    <row r="150" spans="1:10" x14ac:dyDescent="0.25">
      <c r="A150" s="31" t="s">
        <v>4932</v>
      </c>
      <c r="B150" s="31" t="s">
        <v>810</v>
      </c>
      <c r="C150" s="31">
        <v>7</v>
      </c>
      <c r="D150" s="31">
        <v>1.05</v>
      </c>
      <c r="I150" s="31"/>
      <c r="J150" s="29"/>
    </row>
    <row r="151" spans="1:10" x14ac:dyDescent="0.25">
      <c r="A151" s="31" t="s">
        <v>4932</v>
      </c>
      <c r="B151" s="31" t="s">
        <v>1964</v>
      </c>
      <c r="C151" s="31">
        <v>4</v>
      </c>
      <c r="D151" s="31">
        <v>0.6</v>
      </c>
      <c r="I151" s="31"/>
      <c r="J151" s="29"/>
    </row>
    <row r="152" spans="1:10" x14ac:dyDescent="0.25">
      <c r="A152" s="31" t="s">
        <v>4932</v>
      </c>
      <c r="B152" s="31" t="s">
        <v>854</v>
      </c>
      <c r="C152" s="31">
        <v>8</v>
      </c>
      <c r="D152" s="31">
        <v>1.2</v>
      </c>
      <c r="I152" s="31"/>
      <c r="J152" s="29"/>
    </row>
    <row r="153" spans="1:10" x14ac:dyDescent="0.25">
      <c r="A153" s="31" t="s">
        <v>4932</v>
      </c>
      <c r="B153" s="31" t="s">
        <v>824</v>
      </c>
      <c r="C153" s="31">
        <v>6</v>
      </c>
      <c r="D153" s="31">
        <v>0.9</v>
      </c>
      <c r="I153" s="31"/>
      <c r="J153" s="29"/>
    </row>
    <row r="154" spans="1:10" x14ac:dyDescent="0.25">
      <c r="A154" s="31" t="s">
        <v>4932</v>
      </c>
      <c r="B154" s="31" t="s">
        <v>1948</v>
      </c>
      <c r="C154" s="31">
        <v>11</v>
      </c>
      <c r="D154" s="31">
        <v>1.65</v>
      </c>
      <c r="I154" s="31"/>
      <c r="J154" s="29"/>
    </row>
    <row r="155" spans="1:10" x14ac:dyDescent="0.25">
      <c r="A155" s="31" t="s">
        <v>4932</v>
      </c>
      <c r="B155" s="31" t="s">
        <v>846</v>
      </c>
      <c r="C155" s="31">
        <v>5</v>
      </c>
      <c r="D155" s="31">
        <v>0.75</v>
      </c>
      <c r="I155" s="31"/>
      <c r="J155" s="29"/>
    </row>
    <row r="156" spans="1:10" x14ac:dyDescent="0.25">
      <c r="A156" s="31" t="s">
        <v>4932</v>
      </c>
      <c r="B156" s="31" t="s">
        <v>1956</v>
      </c>
      <c r="C156" s="31">
        <v>7</v>
      </c>
      <c r="D156" s="31">
        <v>1.05</v>
      </c>
      <c r="I156" s="31"/>
      <c r="J156" s="29"/>
    </row>
    <row r="157" spans="1:10" x14ac:dyDescent="0.25">
      <c r="A157" s="31" t="s">
        <v>4932</v>
      </c>
      <c r="B157" s="31" t="s">
        <v>826</v>
      </c>
      <c r="C157" s="31">
        <v>4</v>
      </c>
      <c r="D157" s="31">
        <v>0.6</v>
      </c>
      <c r="I157" s="31"/>
      <c r="J157" s="29"/>
    </row>
    <row r="158" spans="1:10" x14ac:dyDescent="0.25">
      <c r="A158" s="31" t="s">
        <v>4932</v>
      </c>
      <c r="B158" s="31" t="s">
        <v>1950</v>
      </c>
      <c r="C158" s="31">
        <v>10</v>
      </c>
      <c r="D158" s="31">
        <v>1.5</v>
      </c>
      <c r="I158" s="31"/>
      <c r="J158" s="29"/>
    </row>
    <row r="159" spans="1:10" x14ac:dyDescent="0.25">
      <c r="A159" s="31" t="s">
        <v>4932</v>
      </c>
      <c r="B159" s="31" t="s">
        <v>814</v>
      </c>
      <c r="C159" s="31">
        <v>8</v>
      </c>
      <c r="D159" s="31">
        <v>1.2</v>
      </c>
      <c r="I159" s="31"/>
      <c r="J159" s="29"/>
    </row>
    <row r="160" spans="1:10" x14ac:dyDescent="0.25">
      <c r="A160" s="31" t="s">
        <v>4932</v>
      </c>
      <c r="B160" s="31" t="s">
        <v>1958</v>
      </c>
      <c r="C160" s="31">
        <v>2</v>
      </c>
      <c r="D160" s="31">
        <v>0.3</v>
      </c>
      <c r="I160" s="31"/>
      <c r="J160" s="29"/>
    </row>
    <row r="161" spans="1:10" x14ac:dyDescent="0.25">
      <c r="A161" s="31" t="s">
        <v>4932</v>
      </c>
      <c r="B161" s="31" t="s">
        <v>1966</v>
      </c>
      <c r="C161" s="31">
        <v>13</v>
      </c>
      <c r="D161" s="31">
        <v>1.95</v>
      </c>
      <c r="I161" s="31"/>
      <c r="J161" s="29"/>
    </row>
    <row r="162" spans="1:10" x14ac:dyDescent="0.25">
      <c r="A162" s="31" t="s">
        <v>4932</v>
      </c>
      <c r="B162" s="31" t="s">
        <v>1960</v>
      </c>
      <c r="C162" s="31">
        <v>5</v>
      </c>
      <c r="D162" s="31">
        <v>0.75</v>
      </c>
      <c r="I162" s="31"/>
      <c r="J162" s="29"/>
    </row>
    <row r="163" spans="1:10" x14ac:dyDescent="0.25">
      <c r="A163" s="31" t="s">
        <v>4932</v>
      </c>
      <c r="B163" s="31" t="s">
        <v>836</v>
      </c>
      <c r="C163" s="31">
        <v>5</v>
      </c>
      <c r="D163" s="31">
        <v>0.75</v>
      </c>
      <c r="I163" s="31"/>
      <c r="J163" s="29"/>
    </row>
    <row r="164" spans="1:10" x14ac:dyDescent="0.25">
      <c r="A164" s="31" t="s">
        <v>4932</v>
      </c>
      <c r="B164" s="31" t="s">
        <v>822</v>
      </c>
      <c r="C164" s="31">
        <v>12</v>
      </c>
      <c r="D164" s="31">
        <v>1.8</v>
      </c>
      <c r="I164" s="31"/>
      <c r="J164" s="29"/>
    </row>
    <row r="165" spans="1:10" x14ac:dyDescent="0.25">
      <c r="A165" s="31" t="s">
        <v>4932</v>
      </c>
      <c r="B165" s="31" t="s">
        <v>832</v>
      </c>
      <c r="C165" s="31">
        <v>5</v>
      </c>
      <c r="D165" s="31">
        <v>0.75</v>
      </c>
      <c r="I165" s="31"/>
      <c r="J165" s="29"/>
    </row>
    <row r="166" spans="1:10" x14ac:dyDescent="0.25">
      <c r="A166" s="31" t="s">
        <v>4932</v>
      </c>
      <c r="B166" s="31" t="s">
        <v>828</v>
      </c>
      <c r="C166" s="31">
        <v>7</v>
      </c>
      <c r="D166" s="31">
        <v>1.05</v>
      </c>
      <c r="I166" s="31"/>
      <c r="J166" s="29"/>
    </row>
    <row r="167" spans="1:10" x14ac:dyDescent="0.25">
      <c r="A167" s="31" t="s">
        <v>4932</v>
      </c>
      <c r="B167" s="31" t="s">
        <v>848</v>
      </c>
      <c r="C167" s="31">
        <v>5</v>
      </c>
      <c r="D167" s="31">
        <v>0.75</v>
      </c>
      <c r="I167" s="31"/>
      <c r="J167" s="29"/>
    </row>
    <row r="168" spans="1:10" x14ac:dyDescent="0.25">
      <c r="A168" s="31" t="s">
        <v>4932</v>
      </c>
      <c r="B168" s="31" t="s">
        <v>840</v>
      </c>
      <c r="C168" s="31">
        <v>11</v>
      </c>
      <c r="D168" s="31">
        <v>1.65</v>
      </c>
      <c r="I168" s="31"/>
      <c r="J168" s="29"/>
    </row>
    <row r="169" spans="1:10" x14ac:dyDescent="0.25">
      <c r="A169" s="31" t="s">
        <v>4932</v>
      </c>
      <c r="B169" s="31" t="s">
        <v>818</v>
      </c>
      <c r="C169" s="31">
        <v>10</v>
      </c>
      <c r="D169" s="31">
        <v>1.5</v>
      </c>
      <c r="I169" s="31"/>
      <c r="J169" s="29"/>
    </row>
    <row r="170" spans="1:10" x14ac:dyDescent="0.25">
      <c r="A170" s="31" t="s">
        <v>4932</v>
      </c>
      <c r="B170" s="31" t="s">
        <v>816</v>
      </c>
      <c r="C170" s="31">
        <v>10</v>
      </c>
      <c r="D170" s="31">
        <v>1.5</v>
      </c>
      <c r="I170" s="31"/>
      <c r="J170" s="29"/>
    </row>
    <row r="171" spans="1:10" x14ac:dyDescent="0.25">
      <c r="A171" s="31" t="s">
        <v>4932</v>
      </c>
      <c r="B171" s="31" t="s">
        <v>838</v>
      </c>
      <c r="C171" s="31">
        <v>5</v>
      </c>
      <c r="D171" s="31">
        <v>0.75</v>
      </c>
      <c r="I171" s="31"/>
      <c r="J171" s="29"/>
    </row>
    <row r="172" spans="1:10" x14ac:dyDescent="0.25">
      <c r="A172" s="31" t="s">
        <v>4932</v>
      </c>
      <c r="B172" s="31" t="s">
        <v>1962</v>
      </c>
      <c r="C172" s="31">
        <v>2</v>
      </c>
      <c r="D172" s="31">
        <v>0.3</v>
      </c>
      <c r="I172" s="31"/>
      <c r="J172" s="29"/>
    </row>
    <row r="173" spans="1:10" x14ac:dyDescent="0.25">
      <c r="A173" s="31" t="s">
        <v>4932</v>
      </c>
      <c r="B173" s="31" t="s">
        <v>1954</v>
      </c>
      <c r="C173" s="31">
        <v>8</v>
      </c>
      <c r="D173" s="31">
        <v>1.2</v>
      </c>
      <c r="I173" s="31"/>
      <c r="J173" s="29"/>
    </row>
    <row r="174" spans="1:10" x14ac:dyDescent="0.25">
      <c r="A174" s="31" t="s">
        <v>4932</v>
      </c>
      <c r="B174" s="31" t="s">
        <v>852</v>
      </c>
      <c r="C174" s="31">
        <v>10</v>
      </c>
      <c r="D174" s="31">
        <v>1.5</v>
      </c>
      <c r="I174" s="31"/>
      <c r="J174" s="29"/>
    </row>
    <row r="175" spans="1:10" x14ac:dyDescent="0.25">
      <c r="A175" s="31" t="s">
        <v>4932</v>
      </c>
      <c r="B175" s="31" t="s">
        <v>812</v>
      </c>
      <c r="C175" s="31">
        <v>10</v>
      </c>
      <c r="D175" s="31">
        <v>1.5</v>
      </c>
      <c r="I175" s="31"/>
      <c r="J175" s="29"/>
    </row>
    <row r="176" spans="1:10" x14ac:dyDescent="0.25">
      <c r="A176" s="31" t="s">
        <v>4932</v>
      </c>
      <c r="B176" s="31" t="s">
        <v>1968</v>
      </c>
      <c r="C176" s="31">
        <v>1</v>
      </c>
      <c r="D176" s="31">
        <v>0.15</v>
      </c>
      <c r="I176" s="31"/>
      <c r="J176" s="29"/>
    </row>
    <row r="177" spans="1:10" x14ac:dyDescent="0.25">
      <c r="A177" s="31" t="s">
        <v>4932</v>
      </c>
      <c r="B177" s="31" t="s">
        <v>820</v>
      </c>
      <c r="C177" s="31">
        <v>9</v>
      </c>
      <c r="D177" s="31">
        <v>1.35</v>
      </c>
      <c r="I177" s="31"/>
      <c r="J177" s="29"/>
    </row>
    <row r="178" spans="1:10" x14ac:dyDescent="0.25">
      <c r="A178" s="31" t="s">
        <v>4932</v>
      </c>
      <c r="B178" s="31" t="s">
        <v>842</v>
      </c>
      <c r="C178" s="31">
        <v>8</v>
      </c>
      <c r="D178" s="31">
        <v>1.2</v>
      </c>
      <c r="I178" s="31"/>
      <c r="J178" s="29"/>
    </row>
    <row r="179" spans="1:10" x14ac:dyDescent="0.25">
      <c r="A179" s="31" t="s">
        <v>4932</v>
      </c>
      <c r="B179" s="31" t="s">
        <v>830</v>
      </c>
      <c r="C179" s="31">
        <v>13</v>
      </c>
      <c r="D179" s="31">
        <v>1.95</v>
      </c>
      <c r="I179" s="31"/>
      <c r="J179" s="29"/>
    </row>
    <row r="180" spans="1:10" x14ac:dyDescent="0.25">
      <c r="A180" s="31" t="s">
        <v>4932</v>
      </c>
      <c r="B180" s="31" t="s">
        <v>850</v>
      </c>
      <c r="C180" s="31">
        <v>15</v>
      </c>
      <c r="D180" s="31">
        <v>2.25</v>
      </c>
      <c r="I180" s="31"/>
      <c r="J180" s="29"/>
    </row>
    <row r="181" spans="1:10" x14ac:dyDescent="0.25">
      <c r="A181" s="31" t="s">
        <v>4932</v>
      </c>
      <c r="B181" s="31" t="s">
        <v>1946</v>
      </c>
      <c r="C181" s="31">
        <v>3</v>
      </c>
      <c r="D181" s="31">
        <v>0.45</v>
      </c>
      <c r="I181" s="31"/>
      <c r="J181" s="29"/>
    </row>
    <row r="182" spans="1:10" x14ac:dyDescent="0.25">
      <c r="A182" s="31" t="s">
        <v>4932</v>
      </c>
      <c r="B182" s="31" t="s">
        <v>1952</v>
      </c>
      <c r="C182" s="31">
        <v>6</v>
      </c>
      <c r="D182" s="31">
        <v>0.9</v>
      </c>
      <c r="I182" s="31"/>
      <c r="J182" s="29"/>
    </row>
    <row r="183" spans="1:10" x14ac:dyDescent="0.25">
      <c r="A183" s="31" t="s">
        <v>4932</v>
      </c>
      <c r="B183" s="31" t="s">
        <v>2372</v>
      </c>
      <c r="C183" s="31">
        <v>3</v>
      </c>
      <c r="D183" s="31">
        <v>0.45</v>
      </c>
      <c r="I183" s="31"/>
      <c r="J183" s="29"/>
    </row>
    <row r="184" spans="1:10" x14ac:dyDescent="0.25">
      <c r="A184" s="31" t="s">
        <v>4932</v>
      </c>
      <c r="B184" s="31" t="s">
        <v>2356</v>
      </c>
      <c r="C184" s="31">
        <v>8</v>
      </c>
      <c r="D184" s="31">
        <v>1.2</v>
      </c>
      <c r="I184" s="31"/>
      <c r="J184" s="29"/>
    </row>
    <row r="185" spans="1:10" x14ac:dyDescent="0.25">
      <c r="A185" s="31" t="s">
        <v>4932</v>
      </c>
      <c r="B185" s="31" t="s">
        <v>2392</v>
      </c>
      <c r="C185" s="31">
        <v>5</v>
      </c>
      <c r="D185" s="31">
        <v>0.75</v>
      </c>
      <c r="I185" s="31"/>
      <c r="J185" s="29"/>
    </row>
    <row r="186" spans="1:10" x14ac:dyDescent="0.25">
      <c r="A186" s="31" t="s">
        <v>4932</v>
      </c>
      <c r="B186" s="31" t="s">
        <v>2386</v>
      </c>
      <c r="C186" s="31">
        <v>5</v>
      </c>
      <c r="D186" s="31">
        <v>0.75</v>
      </c>
      <c r="I186" s="31"/>
      <c r="J186" s="29"/>
    </row>
    <row r="187" spans="1:10" x14ac:dyDescent="0.25">
      <c r="A187" s="31" t="s">
        <v>4932</v>
      </c>
      <c r="B187" s="31" t="s">
        <v>2378</v>
      </c>
      <c r="C187" s="31">
        <v>5</v>
      </c>
      <c r="D187" s="31">
        <v>0.75</v>
      </c>
      <c r="I187" s="31"/>
      <c r="J187" s="29"/>
    </row>
    <row r="188" spans="1:10" x14ac:dyDescent="0.25">
      <c r="A188" s="31" t="s">
        <v>4932</v>
      </c>
      <c r="B188" s="31" t="s">
        <v>2390</v>
      </c>
      <c r="C188" s="31">
        <v>3</v>
      </c>
      <c r="D188" s="31">
        <v>0.45</v>
      </c>
      <c r="I188" s="31"/>
      <c r="J188" s="29"/>
    </row>
    <row r="189" spans="1:10" x14ac:dyDescent="0.25">
      <c r="A189" s="31" t="s">
        <v>4932</v>
      </c>
      <c r="B189" s="31" t="s">
        <v>2362</v>
      </c>
      <c r="C189" s="31">
        <v>5</v>
      </c>
      <c r="D189" s="31">
        <v>0.75</v>
      </c>
      <c r="I189" s="31"/>
      <c r="J189" s="29"/>
    </row>
    <row r="190" spans="1:10" x14ac:dyDescent="0.25">
      <c r="A190" s="31" t="s">
        <v>4932</v>
      </c>
      <c r="B190" s="31" t="s">
        <v>2374</v>
      </c>
      <c r="C190" s="31">
        <v>5</v>
      </c>
      <c r="D190" s="31">
        <v>0.75</v>
      </c>
      <c r="I190" s="31"/>
      <c r="J190" s="29"/>
    </row>
    <row r="191" spans="1:10" x14ac:dyDescent="0.25">
      <c r="A191" s="31" t="s">
        <v>4932</v>
      </c>
      <c r="B191" s="31" t="s">
        <v>2354</v>
      </c>
      <c r="C191" s="31">
        <v>4</v>
      </c>
      <c r="D191" s="31">
        <v>0.6</v>
      </c>
      <c r="I191" s="31"/>
      <c r="J191" s="29"/>
    </row>
    <row r="192" spans="1:10" x14ac:dyDescent="0.25">
      <c r="A192" s="31" t="s">
        <v>4932</v>
      </c>
      <c r="B192" s="31" t="s">
        <v>2358</v>
      </c>
      <c r="C192" s="31">
        <v>1</v>
      </c>
      <c r="D192" s="31">
        <v>0.15</v>
      </c>
      <c r="I192" s="31"/>
      <c r="J192" s="29"/>
    </row>
    <row r="193" spans="1:10" x14ac:dyDescent="0.25">
      <c r="A193" s="31" t="s">
        <v>4932</v>
      </c>
      <c r="B193" s="31" t="s">
        <v>2370</v>
      </c>
      <c r="C193" s="31">
        <v>3</v>
      </c>
      <c r="D193" s="31">
        <v>0.45</v>
      </c>
      <c r="I193" s="31"/>
      <c r="J193" s="29"/>
    </row>
    <row r="194" spans="1:10" x14ac:dyDescent="0.25">
      <c r="A194" s="31" t="s">
        <v>4932</v>
      </c>
      <c r="B194" s="31" t="s">
        <v>2360</v>
      </c>
      <c r="C194" s="31">
        <v>4</v>
      </c>
      <c r="D194" s="31">
        <v>0.6</v>
      </c>
      <c r="I194" s="31"/>
      <c r="J194" s="29"/>
    </row>
    <row r="195" spans="1:10" x14ac:dyDescent="0.25">
      <c r="A195" s="31" t="s">
        <v>4932</v>
      </c>
      <c r="B195" s="31" t="s">
        <v>2366</v>
      </c>
      <c r="C195" s="31">
        <v>3</v>
      </c>
      <c r="D195" s="31">
        <v>0.45</v>
      </c>
      <c r="I195" s="31"/>
      <c r="J195" s="29"/>
    </row>
    <row r="196" spans="1:10" x14ac:dyDescent="0.25">
      <c r="A196" s="31" t="s">
        <v>4932</v>
      </c>
      <c r="B196" s="31" t="s">
        <v>2376</v>
      </c>
      <c r="C196" s="31">
        <v>3</v>
      </c>
      <c r="D196" s="31">
        <v>0.45</v>
      </c>
      <c r="I196" s="31"/>
      <c r="J196" s="29"/>
    </row>
    <row r="197" spans="1:10" x14ac:dyDescent="0.25">
      <c r="A197" s="31" t="s">
        <v>4932</v>
      </c>
      <c r="B197" s="31" t="s">
        <v>2364</v>
      </c>
      <c r="C197" s="31">
        <v>1</v>
      </c>
      <c r="D197" s="31">
        <v>0.15</v>
      </c>
      <c r="I197" s="31"/>
      <c r="J197" s="29"/>
    </row>
    <row r="198" spans="1:10" x14ac:dyDescent="0.25">
      <c r="A198" s="31" t="s">
        <v>4932</v>
      </c>
      <c r="B198" s="31" t="s">
        <v>2178</v>
      </c>
      <c r="C198" s="31">
        <v>6</v>
      </c>
      <c r="D198" s="31">
        <v>0.9</v>
      </c>
      <c r="I198" s="31"/>
      <c r="J198" s="29"/>
    </row>
    <row r="199" spans="1:10" x14ac:dyDescent="0.25">
      <c r="A199" s="31" t="s">
        <v>4932</v>
      </c>
      <c r="B199" s="31" t="s">
        <v>2184</v>
      </c>
      <c r="C199" s="31">
        <v>2</v>
      </c>
      <c r="D199" s="31">
        <v>0.3</v>
      </c>
      <c r="I199" s="31"/>
      <c r="J199" s="29"/>
    </row>
    <row r="200" spans="1:10" x14ac:dyDescent="0.25">
      <c r="A200" s="31" t="s">
        <v>4932</v>
      </c>
      <c r="B200" s="31" t="s">
        <v>2182</v>
      </c>
      <c r="C200" s="31">
        <v>8</v>
      </c>
      <c r="D200" s="31">
        <v>1.2</v>
      </c>
      <c r="I200" s="31"/>
      <c r="J200" s="29"/>
    </row>
    <row r="201" spans="1:10" x14ac:dyDescent="0.25">
      <c r="A201" s="31" t="s">
        <v>4932</v>
      </c>
      <c r="B201" s="31" t="s">
        <v>1460</v>
      </c>
      <c r="C201" s="31">
        <v>4</v>
      </c>
      <c r="D201" s="31">
        <v>0.6</v>
      </c>
      <c r="I201" s="31"/>
      <c r="J201" s="29"/>
    </row>
    <row r="202" spans="1:10" x14ac:dyDescent="0.25">
      <c r="A202" s="31" t="s">
        <v>4932</v>
      </c>
      <c r="B202" s="31" t="s">
        <v>1450</v>
      </c>
      <c r="C202" s="31">
        <v>1</v>
      </c>
      <c r="D202" s="31">
        <v>0.15</v>
      </c>
      <c r="I202" s="31"/>
      <c r="J202" s="29"/>
    </row>
    <row r="203" spans="1:10" x14ac:dyDescent="0.25">
      <c r="A203" s="31" t="s">
        <v>4932</v>
      </c>
      <c r="B203" s="31" t="s">
        <v>1506</v>
      </c>
      <c r="C203" s="31">
        <v>4</v>
      </c>
      <c r="D203" s="31">
        <v>0.6</v>
      </c>
      <c r="I203" s="31"/>
      <c r="J203" s="29"/>
    </row>
    <row r="204" spans="1:10" x14ac:dyDescent="0.25">
      <c r="A204" s="31" t="s">
        <v>4932</v>
      </c>
      <c r="B204" s="31" t="s">
        <v>1566</v>
      </c>
      <c r="C204" s="31">
        <v>7</v>
      </c>
      <c r="D204" s="31">
        <v>1.05</v>
      </c>
      <c r="I204" s="31"/>
      <c r="J204" s="29"/>
    </row>
    <row r="205" spans="1:10" x14ac:dyDescent="0.25">
      <c r="A205" s="31" t="s">
        <v>4932</v>
      </c>
      <c r="B205" s="31" t="s">
        <v>1458</v>
      </c>
      <c r="C205" s="31">
        <v>5</v>
      </c>
      <c r="D205" s="31">
        <v>0.75</v>
      </c>
      <c r="I205" s="31"/>
      <c r="J205" s="29"/>
    </row>
    <row r="206" spans="1:10" x14ac:dyDescent="0.25">
      <c r="A206" s="31" t="s">
        <v>4932</v>
      </c>
      <c r="B206" s="31" t="s">
        <v>1462</v>
      </c>
      <c r="C206" s="31">
        <v>1</v>
      </c>
      <c r="D206" s="31">
        <v>0.15</v>
      </c>
      <c r="I206" s="31"/>
      <c r="J206" s="29"/>
    </row>
    <row r="207" spans="1:10" x14ac:dyDescent="0.25">
      <c r="A207" s="31" t="s">
        <v>4932</v>
      </c>
      <c r="B207" s="31" t="s">
        <v>1464</v>
      </c>
      <c r="C207" s="31">
        <v>3</v>
      </c>
      <c r="D207" s="31">
        <v>0.45</v>
      </c>
      <c r="I207" s="31"/>
      <c r="J207" s="29"/>
    </row>
    <row r="208" spans="1:10" x14ac:dyDescent="0.25">
      <c r="A208" s="31" t="s">
        <v>4932</v>
      </c>
      <c r="B208" s="31" t="s">
        <v>1570</v>
      </c>
      <c r="C208" s="31">
        <v>4</v>
      </c>
      <c r="D208" s="31">
        <v>0.6</v>
      </c>
      <c r="I208" s="31"/>
      <c r="J208" s="29"/>
    </row>
    <row r="209" spans="1:10" x14ac:dyDescent="0.25">
      <c r="A209" s="31" t="s">
        <v>4932</v>
      </c>
      <c r="B209" s="31" t="s">
        <v>1448</v>
      </c>
      <c r="C209" s="31">
        <v>4</v>
      </c>
      <c r="D209" s="31">
        <v>0.6</v>
      </c>
      <c r="I209" s="31"/>
      <c r="J209" s="29"/>
    </row>
    <row r="210" spans="1:10" x14ac:dyDescent="0.25">
      <c r="A210" s="31" t="s">
        <v>4932</v>
      </c>
      <c r="B210" s="31" t="s">
        <v>1562</v>
      </c>
      <c r="C210" s="31">
        <v>2</v>
      </c>
      <c r="D210" s="31">
        <v>0.3</v>
      </c>
      <c r="I210" s="31"/>
      <c r="J210" s="29"/>
    </row>
    <row r="211" spans="1:10" x14ac:dyDescent="0.25">
      <c r="A211" s="31" t="s">
        <v>4932</v>
      </c>
      <c r="B211" s="31" t="s">
        <v>1490</v>
      </c>
      <c r="C211" s="31">
        <v>3</v>
      </c>
      <c r="D211" s="31">
        <v>0.45</v>
      </c>
      <c r="I211" s="31"/>
      <c r="J211" s="29"/>
    </row>
    <row r="212" spans="1:10" x14ac:dyDescent="0.25">
      <c r="A212" s="31" t="s">
        <v>4932</v>
      </c>
      <c r="B212" s="31" t="s">
        <v>1568</v>
      </c>
      <c r="C212" s="31">
        <v>8</v>
      </c>
      <c r="D212" s="31">
        <v>1.2</v>
      </c>
      <c r="I212" s="31"/>
      <c r="J212" s="29"/>
    </row>
    <row r="213" spans="1:10" x14ac:dyDescent="0.25">
      <c r="A213" s="31" t="s">
        <v>4932</v>
      </c>
      <c r="B213" s="31" t="s">
        <v>1502</v>
      </c>
      <c r="C213" s="31">
        <v>1</v>
      </c>
      <c r="D213" s="31">
        <v>0.15</v>
      </c>
      <c r="I213" s="31"/>
      <c r="J213" s="29"/>
    </row>
    <row r="214" spans="1:10" x14ac:dyDescent="0.25">
      <c r="A214" s="31" t="s">
        <v>4932</v>
      </c>
      <c r="B214" s="31" t="s">
        <v>1452</v>
      </c>
      <c r="C214" s="31">
        <v>2</v>
      </c>
      <c r="D214" s="31">
        <v>0.3</v>
      </c>
      <c r="I214" s="31"/>
      <c r="J214" s="29"/>
    </row>
    <row r="215" spans="1:10" x14ac:dyDescent="0.25">
      <c r="A215" s="31" t="s">
        <v>4932</v>
      </c>
      <c r="B215" s="31" t="s">
        <v>1488</v>
      </c>
      <c r="C215" s="31">
        <v>9</v>
      </c>
      <c r="D215" s="31">
        <v>1.35</v>
      </c>
      <c r="I215" s="31"/>
      <c r="J215" s="29"/>
    </row>
    <row r="216" spans="1:10" x14ac:dyDescent="0.25">
      <c r="A216" s="31" t="s">
        <v>4932</v>
      </c>
      <c r="B216" s="31" t="s">
        <v>1492</v>
      </c>
      <c r="C216" s="31">
        <v>7</v>
      </c>
      <c r="D216" s="31">
        <v>1.05</v>
      </c>
      <c r="I216" s="31"/>
      <c r="J216" s="29"/>
    </row>
    <row r="217" spans="1:10" x14ac:dyDescent="0.25">
      <c r="A217" s="31" t="s">
        <v>4932</v>
      </c>
      <c r="B217" s="31" t="s">
        <v>1504</v>
      </c>
      <c r="C217" s="31">
        <v>2</v>
      </c>
      <c r="D217" s="31">
        <v>0.3</v>
      </c>
      <c r="I217" s="31"/>
      <c r="J217" s="29"/>
    </row>
    <row r="218" spans="1:10" x14ac:dyDescent="0.25">
      <c r="A218" s="31" t="s">
        <v>4932</v>
      </c>
      <c r="B218" s="31" t="s">
        <v>1572</v>
      </c>
      <c r="C218" s="31">
        <v>4</v>
      </c>
      <c r="D218" s="31">
        <v>0.6</v>
      </c>
      <c r="I218" s="31"/>
      <c r="J218" s="29"/>
    </row>
    <row r="219" spans="1:10" x14ac:dyDescent="0.25">
      <c r="A219" s="31" t="s">
        <v>4932</v>
      </c>
      <c r="B219" s="31" t="s">
        <v>1564</v>
      </c>
      <c r="C219" s="31">
        <v>4</v>
      </c>
      <c r="D219" s="31">
        <v>0.6</v>
      </c>
      <c r="I219" s="31"/>
      <c r="J219" s="29"/>
    </row>
    <row r="220" spans="1:10" x14ac:dyDescent="0.25">
      <c r="A220" s="31" t="s">
        <v>4932</v>
      </c>
      <c r="B220" s="31" t="s">
        <v>1486</v>
      </c>
      <c r="C220" s="31">
        <v>5</v>
      </c>
      <c r="D220" s="31">
        <v>0.75</v>
      </c>
      <c r="I220" s="31"/>
      <c r="J220" s="29"/>
    </row>
    <row r="221" spans="1:10" x14ac:dyDescent="0.25">
      <c r="A221" s="31" t="s">
        <v>4932</v>
      </c>
      <c r="B221" s="31" t="s">
        <v>1456</v>
      </c>
      <c r="C221" s="31">
        <v>1</v>
      </c>
      <c r="D221" s="31">
        <v>0.15</v>
      </c>
      <c r="I221" s="31"/>
      <c r="J221" s="29"/>
    </row>
    <row r="222" spans="1:10" x14ac:dyDescent="0.25">
      <c r="A222" s="31" t="s">
        <v>4932</v>
      </c>
      <c r="B222" s="31" t="s">
        <v>1454</v>
      </c>
      <c r="C222" s="31">
        <v>1</v>
      </c>
      <c r="D222" s="31">
        <v>0.15</v>
      </c>
      <c r="I222" s="31"/>
      <c r="J222" s="29"/>
    </row>
    <row r="223" spans="1:10" x14ac:dyDescent="0.25">
      <c r="A223" s="31" t="s">
        <v>4932</v>
      </c>
      <c r="B223" s="31" t="s">
        <v>914</v>
      </c>
      <c r="C223" s="31">
        <v>2</v>
      </c>
      <c r="D223" s="31">
        <v>0.3</v>
      </c>
      <c r="I223" s="31"/>
      <c r="J223" s="29"/>
    </row>
    <row r="224" spans="1:10" x14ac:dyDescent="0.25">
      <c r="A224" s="31" t="s">
        <v>4932</v>
      </c>
      <c r="B224" s="31" t="s">
        <v>312</v>
      </c>
      <c r="C224" s="31">
        <v>5</v>
      </c>
      <c r="D224" s="31">
        <v>0</v>
      </c>
      <c r="I224" s="31"/>
      <c r="J224" s="29"/>
    </row>
    <row r="225" spans="1:10" x14ac:dyDescent="0.25">
      <c r="A225" s="31" t="s">
        <v>4932</v>
      </c>
      <c r="B225" s="31" t="s">
        <v>288</v>
      </c>
      <c r="C225" s="31">
        <v>4</v>
      </c>
      <c r="D225" s="31">
        <v>0</v>
      </c>
      <c r="I225" s="31"/>
      <c r="J225" s="29"/>
    </row>
    <row r="226" spans="1:10" x14ac:dyDescent="0.25">
      <c r="A226" s="31" t="s">
        <v>4932</v>
      </c>
      <c r="B226" s="31" t="s">
        <v>320</v>
      </c>
      <c r="C226" s="31">
        <v>5</v>
      </c>
      <c r="D226" s="31">
        <v>0</v>
      </c>
      <c r="I226" s="31"/>
      <c r="J226" s="29"/>
    </row>
    <row r="227" spans="1:10" x14ac:dyDescent="0.25">
      <c r="A227" s="31" t="s">
        <v>4932</v>
      </c>
      <c r="B227" s="31" t="s">
        <v>326</v>
      </c>
      <c r="C227" s="31">
        <v>5</v>
      </c>
      <c r="D227" s="31">
        <v>0</v>
      </c>
      <c r="I227" s="31"/>
      <c r="J227" s="29"/>
    </row>
    <row r="228" spans="1:10" x14ac:dyDescent="0.25">
      <c r="A228" s="31" t="s">
        <v>4932</v>
      </c>
      <c r="B228" s="31" t="s">
        <v>286</v>
      </c>
      <c r="C228" s="31">
        <v>5</v>
      </c>
      <c r="D228" s="31">
        <v>0</v>
      </c>
      <c r="I228" s="31"/>
      <c r="J228" s="29"/>
    </row>
    <row r="229" spans="1:10" x14ac:dyDescent="0.25">
      <c r="A229" s="31" t="s">
        <v>4932</v>
      </c>
      <c r="B229" s="31" t="s">
        <v>284</v>
      </c>
      <c r="C229" s="31">
        <v>5</v>
      </c>
      <c r="D229" s="31">
        <v>0</v>
      </c>
      <c r="I229" s="31"/>
      <c r="J229" s="29"/>
    </row>
    <row r="230" spans="1:10" x14ac:dyDescent="0.25">
      <c r="A230" s="31" t="s">
        <v>4932</v>
      </c>
      <c r="B230" s="31" t="s">
        <v>324</v>
      </c>
      <c r="C230" s="31">
        <v>5</v>
      </c>
      <c r="D230" s="31">
        <v>0</v>
      </c>
      <c r="I230" s="31"/>
      <c r="J230" s="29"/>
    </row>
    <row r="231" spans="1:10" x14ac:dyDescent="0.25">
      <c r="A231" s="31" t="s">
        <v>4932</v>
      </c>
      <c r="B231" s="31" t="s">
        <v>296</v>
      </c>
      <c r="C231" s="31">
        <v>2</v>
      </c>
      <c r="D231" s="31">
        <v>0</v>
      </c>
      <c r="I231" s="31"/>
      <c r="J231" s="29"/>
    </row>
    <row r="232" spans="1:10" x14ac:dyDescent="0.25">
      <c r="A232" s="31" t="s">
        <v>4932</v>
      </c>
      <c r="B232" s="31" t="s">
        <v>308</v>
      </c>
      <c r="C232" s="31">
        <v>1</v>
      </c>
      <c r="D232" s="31">
        <v>0</v>
      </c>
      <c r="I232" s="31"/>
      <c r="J232" s="29"/>
    </row>
    <row r="233" spans="1:10" x14ac:dyDescent="0.25">
      <c r="A233" s="31" t="s">
        <v>4932</v>
      </c>
      <c r="B233" s="31" t="s">
        <v>302</v>
      </c>
      <c r="C233" s="31">
        <v>3</v>
      </c>
      <c r="D233" s="31">
        <v>0</v>
      </c>
      <c r="I233" s="31"/>
      <c r="J233" s="29"/>
    </row>
    <row r="234" spans="1:10" x14ac:dyDescent="0.25">
      <c r="A234" s="31" t="s">
        <v>4932</v>
      </c>
      <c r="B234" s="31" t="s">
        <v>328</v>
      </c>
      <c r="C234" s="31">
        <v>5</v>
      </c>
      <c r="D234" s="31">
        <v>0</v>
      </c>
      <c r="I234" s="31"/>
      <c r="J234" s="29"/>
    </row>
    <row r="235" spans="1:10" x14ac:dyDescent="0.25">
      <c r="A235" s="31" t="s">
        <v>4932</v>
      </c>
      <c r="B235" s="31" t="s">
        <v>310</v>
      </c>
      <c r="C235" s="31">
        <v>5</v>
      </c>
      <c r="D235" s="31">
        <v>0</v>
      </c>
      <c r="I235" s="31"/>
      <c r="J235" s="29"/>
    </row>
    <row r="236" spans="1:10" x14ac:dyDescent="0.25">
      <c r="A236" s="31" t="s">
        <v>4932</v>
      </c>
      <c r="B236" s="31" t="s">
        <v>306</v>
      </c>
      <c r="C236" s="31">
        <v>3</v>
      </c>
      <c r="D236" s="31">
        <v>0</v>
      </c>
      <c r="I236" s="31"/>
      <c r="J236" s="29"/>
    </row>
    <row r="237" spans="1:10" x14ac:dyDescent="0.25">
      <c r="A237" s="31" t="s">
        <v>4932</v>
      </c>
      <c r="B237" s="31" t="s">
        <v>330</v>
      </c>
      <c r="C237" s="31">
        <v>5</v>
      </c>
      <c r="D237" s="31">
        <v>0</v>
      </c>
      <c r="I237" s="31"/>
      <c r="J237" s="29"/>
    </row>
    <row r="238" spans="1:10" x14ac:dyDescent="0.25">
      <c r="A238" s="31" t="s">
        <v>4932</v>
      </c>
      <c r="B238" s="31" t="s">
        <v>298</v>
      </c>
      <c r="C238" s="31">
        <v>1</v>
      </c>
      <c r="D238" s="31">
        <v>0</v>
      </c>
      <c r="I238" s="31"/>
      <c r="J238" s="29"/>
    </row>
    <row r="239" spans="1:10" x14ac:dyDescent="0.25">
      <c r="A239" s="31" t="s">
        <v>4932</v>
      </c>
      <c r="B239" s="31" t="s">
        <v>322</v>
      </c>
      <c r="C239" s="31">
        <v>5</v>
      </c>
      <c r="D239" s="31">
        <v>0</v>
      </c>
      <c r="I239" s="31"/>
      <c r="J239" s="29"/>
    </row>
    <row r="240" spans="1:10" x14ac:dyDescent="0.25">
      <c r="A240" s="31" t="s">
        <v>4932</v>
      </c>
      <c r="B240" s="31" t="s">
        <v>300</v>
      </c>
      <c r="C240" s="31">
        <v>3</v>
      </c>
      <c r="D240" s="31">
        <v>0</v>
      </c>
      <c r="I240" s="31"/>
      <c r="J240" s="29"/>
    </row>
    <row r="241" spans="1:10" x14ac:dyDescent="0.25">
      <c r="A241" s="31" t="s">
        <v>4932</v>
      </c>
      <c r="B241" s="31" t="s">
        <v>314</v>
      </c>
      <c r="C241" s="31">
        <v>5</v>
      </c>
      <c r="D241" s="31">
        <v>0</v>
      </c>
      <c r="I241" s="31"/>
      <c r="J241" s="29"/>
    </row>
    <row r="242" spans="1:10" x14ac:dyDescent="0.25">
      <c r="A242" s="31" t="s">
        <v>4932</v>
      </c>
      <c r="B242" s="31" t="s">
        <v>304</v>
      </c>
      <c r="C242" s="31">
        <v>3</v>
      </c>
      <c r="D242" s="31">
        <v>0</v>
      </c>
      <c r="I242" s="31"/>
      <c r="J242" s="29"/>
    </row>
    <row r="243" spans="1:10" x14ac:dyDescent="0.25">
      <c r="A243" s="31" t="s">
        <v>4932</v>
      </c>
      <c r="B243" s="31" t="s">
        <v>292</v>
      </c>
      <c r="C243" s="31">
        <v>5</v>
      </c>
      <c r="D243" s="31">
        <v>0</v>
      </c>
      <c r="I243" s="31"/>
      <c r="J243" s="29"/>
    </row>
    <row r="244" spans="1:10" x14ac:dyDescent="0.25">
      <c r="A244" s="31" t="s">
        <v>4932</v>
      </c>
      <c r="B244" s="31" t="s">
        <v>294</v>
      </c>
      <c r="C244" s="31">
        <v>2</v>
      </c>
      <c r="D244" s="31">
        <v>0</v>
      </c>
      <c r="I244" s="31"/>
      <c r="J244" s="29"/>
    </row>
    <row r="245" spans="1:10" x14ac:dyDescent="0.25">
      <c r="A245" s="31" t="s">
        <v>4932</v>
      </c>
      <c r="B245" s="31" t="s">
        <v>290</v>
      </c>
      <c r="C245" s="31">
        <v>4</v>
      </c>
      <c r="D245" s="31">
        <v>0</v>
      </c>
      <c r="I245" s="31"/>
      <c r="J245" s="29"/>
    </row>
    <row r="246" spans="1:10" x14ac:dyDescent="0.25">
      <c r="A246" s="31" t="s">
        <v>8959</v>
      </c>
      <c r="B246" s="31" t="s">
        <v>2174</v>
      </c>
      <c r="C246" s="31">
        <v>0</v>
      </c>
      <c r="D246" s="31"/>
      <c r="I246" s="31"/>
      <c r="J246" s="29"/>
    </row>
    <row r="247" spans="1:10" x14ac:dyDescent="0.25">
      <c r="A247" s="31" t="s">
        <v>8959</v>
      </c>
      <c r="B247" s="31" t="s">
        <v>1350</v>
      </c>
      <c r="C247" s="31">
        <v>1</v>
      </c>
      <c r="D247" s="31"/>
      <c r="I247" s="31"/>
      <c r="J247" s="29"/>
    </row>
    <row r="248" spans="1:10" x14ac:dyDescent="0.25">
      <c r="A248" s="31" t="s">
        <v>8959</v>
      </c>
      <c r="B248" s="31" t="s">
        <v>1428</v>
      </c>
      <c r="C248" s="31">
        <v>0</v>
      </c>
      <c r="D248" s="31"/>
      <c r="I248" s="31"/>
      <c r="J248" s="29"/>
    </row>
    <row r="249" spans="1:10" x14ac:dyDescent="0.25">
      <c r="A249" s="31" t="s">
        <v>8959</v>
      </c>
      <c r="B249" s="31" t="s">
        <v>1420</v>
      </c>
      <c r="C249" s="31">
        <v>1</v>
      </c>
      <c r="D249" s="31"/>
      <c r="I249" s="31"/>
      <c r="J249" s="29"/>
    </row>
    <row r="250" spans="1:10" x14ac:dyDescent="0.25">
      <c r="A250" s="31" t="s">
        <v>5671</v>
      </c>
      <c r="B250" s="31" t="s">
        <v>2238</v>
      </c>
      <c r="C250" s="31">
        <v>5</v>
      </c>
      <c r="D250" s="31">
        <v>0.75</v>
      </c>
      <c r="I250" s="31"/>
      <c r="J250" s="29"/>
    </row>
    <row r="251" spans="1:10" x14ac:dyDescent="0.25">
      <c r="A251" s="31" t="s">
        <v>5671</v>
      </c>
      <c r="B251" s="31" t="s">
        <v>2234</v>
      </c>
      <c r="C251" s="31">
        <v>4</v>
      </c>
      <c r="D251" s="31">
        <v>0.6</v>
      </c>
      <c r="I251" s="31"/>
      <c r="J251" s="29"/>
    </row>
    <row r="252" spans="1:10" x14ac:dyDescent="0.25">
      <c r="A252" s="31" t="s">
        <v>5671</v>
      </c>
      <c r="B252" s="31" t="s">
        <v>2232</v>
      </c>
      <c r="C252" s="31">
        <v>11</v>
      </c>
      <c r="D252" s="31">
        <v>1.65</v>
      </c>
      <c r="I252" s="31"/>
      <c r="J252" s="29"/>
    </row>
    <row r="253" spans="1:10" x14ac:dyDescent="0.25">
      <c r="A253" s="31" t="s">
        <v>5671</v>
      </c>
      <c r="B253" s="31" t="s">
        <v>2176</v>
      </c>
      <c r="C253" s="31">
        <v>7</v>
      </c>
      <c r="D253" s="31">
        <v>1.05</v>
      </c>
      <c r="I253" s="31"/>
      <c r="J253" s="29"/>
    </row>
    <row r="254" spans="1:10" x14ac:dyDescent="0.25">
      <c r="A254" s="31" t="s">
        <v>5671</v>
      </c>
      <c r="B254" s="31" t="s">
        <v>2170</v>
      </c>
      <c r="C254" s="31">
        <v>2</v>
      </c>
      <c r="D254" s="31">
        <v>0.3</v>
      </c>
      <c r="I254" s="31"/>
      <c r="J254" s="29"/>
    </row>
    <row r="255" spans="1:10" x14ac:dyDescent="0.25">
      <c r="A255" s="31" t="s">
        <v>5671</v>
      </c>
      <c r="B255" s="31" t="s">
        <v>2124</v>
      </c>
      <c r="C255" s="31">
        <v>0</v>
      </c>
      <c r="D255" s="31"/>
      <c r="I255" s="31"/>
      <c r="J255" s="29"/>
    </row>
    <row r="256" spans="1:10" x14ac:dyDescent="0.25">
      <c r="A256" s="31" t="s">
        <v>5671</v>
      </c>
      <c r="B256" s="31" t="s">
        <v>2124</v>
      </c>
      <c r="C256" s="31">
        <v>1</v>
      </c>
      <c r="D256" s="31">
        <v>0.15</v>
      </c>
      <c r="I256" s="31"/>
      <c r="J256" s="29"/>
    </row>
    <row r="257" spans="1:10" x14ac:dyDescent="0.25">
      <c r="A257" s="31" t="s">
        <v>5671</v>
      </c>
      <c r="B257" s="31" t="s">
        <v>2122</v>
      </c>
      <c r="C257" s="31">
        <v>2</v>
      </c>
      <c r="D257" s="31">
        <v>0.3</v>
      </c>
      <c r="I257" s="31"/>
      <c r="J257" s="29"/>
    </row>
    <row r="258" spans="1:10" x14ac:dyDescent="0.25">
      <c r="A258" s="31" t="s">
        <v>5671</v>
      </c>
      <c r="B258" s="31" t="s">
        <v>2150</v>
      </c>
      <c r="C258" s="31">
        <v>3</v>
      </c>
      <c r="D258" s="31">
        <v>0.45</v>
      </c>
      <c r="I258" s="31"/>
      <c r="J258" s="29"/>
    </row>
    <row r="259" spans="1:10" x14ac:dyDescent="0.25">
      <c r="A259" s="31" t="s">
        <v>5671</v>
      </c>
      <c r="B259" s="31" t="s">
        <v>2146</v>
      </c>
      <c r="C259" s="31">
        <v>1</v>
      </c>
      <c r="D259" s="31">
        <v>0.15</v>
      </c>
      <c r="I259" s="31"/>
      <c r="J259" s="29"/>
    </row>
    <row r="260" spans="1:10" x14ac:dyDescent="0.25">
      <c r="A260" s="31" t="s">
        <v>5671</v>
      </c>
      <c r="B260" s="31" t="s">
        <v>2148</v>
      </c>
      <c r="C260" s="31">
        <v>8</v>
      </c>
      <c r="D260" s="31">
        <v>1.2</v>
      </c>
      <c r="I260" s="31"/>
      <c r="J260" s="29"/>
    </row>
    <row r="261" spans="1:10" x14ac:dyDescent="0.25">
      <c r="A261" s="31" t="s">
        <v>5671</v>
      </c>
      <c r="B261" s="31" t="s">
        <v>2120</v>
      </c>
      <c r="C261" s="31">
        <v>5</v>
      </c>
      <c r="D261" s="31">
        <v>0.75</v>
      </c>
      <c r="I261" s="31"/>
      <c r="J261" s="29"/>
    </row>
    <row r="262" spans="1:10" x14ac:dyDescent="0.25">
      <c r="A262" s="31" t="s">
        <v>5671</v>
      </c>
      <c r="B262" s="31" t="s">
        <v>1974</v>
      </c>
      <c r="C262" s="31">
        <v>1</v>
      </c>
      <c r="D262" s="31">
        <v>0.15</v>
      </c>
      <c r="I262" s="31"/>
      <c r="J262" s="29"/>
    </row>
    <row r="263" spans="1:10" x14ac:dyDescent="0.25">
      <c r="A263" s="31" t="s">
        <v>5671</v>
      </c>
      <c r="B263" s="31" t="s">
        <v>1980</v>
      </c>
      <c r="C263" s="31">
        <v>4</v>
      </c>
      <c r="D263" s="31">
        <v>0.6</v>
      </c>
      <c r="I263" s="31"/>
      <c r="J263" s="29"/>
    </row>
    <row r="264" spans="1:10" x14ac:dyDescent="0.25">
      <c r="A264" s="31" t="s">
        <v>5671</v>
      </c>
      <c r="B264" s="31" t="s">
        <v>1976</v>
      </c>
      <c r="C264" s="31">
        <v>6</v>
      </c>
      <c r="D264" s="31">
        <v>0.9</v>
      </c>
      <c r="I264" s="31"/>
      <c r="J264" s="29"/>
    </row>
    <row r="265" spans="1:10" x14ac:dyDescent="0.25">
      <c r="A265" s="31" t="s">
        <v>5671</v>
      </c>
      <c r="B265" s="31" t="s">
        <v>1978</v>
      </c>
      <c r="C265" s="31">
        <v>4</v>
      </c>
      <c r="D265" s="31">
        <v>0.6</v>
      </c>
      <c r="I265" s="31"/>
      <c r="J265" s="29"/>
    </row>
    <row r="266" spans="1:10" x14ac:dyDescent="0.25">
      <c r="A266" s="31" t="s">
        <v>5846</v>
      </c>
      <c r="B266" s="31" t="s">
        <v>1356</v>
      </c>
      <c r="C266" s="31">
        <v>1</v>
      </c>
      <c r="D266" s="31">
        <v>0.15</v>
      </c>
      <c r="I266" s="31"/>
      <c r="J266" s="29"/>
    </row>
    <row r="267" spans="1:10" x14ac:dyDescent="0.25">
      <c r="A267" s="31" t="s">
        <v>5846</v>
      </c>
      <c r="B267" s="31" t="s">
        <v>1428</v>
      </c>
      <c r="C267" s="31">
        <v>0</v>
      </c>
      <c r="D267" s="31"/>
      <c r="I267" s="31"/>
      <c r="J267" s="29"/>
    </row>
    <row r="268" spans="1:10" x14ac:dyDescent="0.25">
      <c r="A268" s="31" t="s">
        <v>8960</v>
      </c>
      <c r="B268" s="31" t="s">
        <v>392</v>
      </c>
      <c r="C268" s="31">
        <v>1</v>
      </c>
      <c r="D268" s="31"/>
      <c r="I268" s="31"/>
      <c r="J268" s="29"/>
    </row>
    <row r="269" spans="1:10" x14ac:dyDescent="0.25">
      <c r="A269" s="31" t="s">
        <v>8960</v>
      </c>
      <c r="B269" s="31" t="s">
        <v>1356</v>
      </c>
      <c r="C269" s="31">
        <v>0</v>
      </c>
      <c r="D269" s="31"/>
      <c r="I269" s="31"/>
      <c r="J269" s="29"/>
    </row>
    <row r="270" spans="1:10" x14ac:dyDescent="0.25">
      <c r="A270" s="31" t="s">
        <v>8960</v>
      </c>
      <c r="B270" s="31" t="s">
        <v>1364</v>
      </c>
      <c r="C270" s="31">
        <v>0</v>
      </c>
      <c r="D270" s="31"/>
      <c r="I270" s="31"/>
      <c r="J270" s="29"/>
    </row>
    <row r="271" spans="1:10" x14ac:dyDescent="0.25">
      <c r="A271" s="31" t="s">
        <v>8961</v>
      </c>
      <c r="B271" s="31" t="s">
        <v>568</v>
      </c>
      <c r="C271" s="31">
        <v>0</v>
      </c>
      <c r="D271" s="31"/>
    </row>
  </sheetData>
  <phoneticPr fontId="10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5"/>
  <sheetViews>
    <sheetView workbookViewId="0">
      <selection activeCell="L2" sqref="L2"/>
    </sheetView>
  </sheetViews>
  <sheetFormatPr defaultColWidth="9" defaultRowHeight="14.4" x14ac:dyDescent="0.25"/>
  <cols>
    <col min="1" max="1" width="38.77734375" customWidth="1"/>
    <col min="2" max="2" width="21" customWidth="1"/>
    <col min="3" max="3" width="14.6640625" style="25" customWidth="1"/>
    <col min="6" max="6" width="11.33203125"/>
    <col min="7" max="7" width="14.6640625"/>
  </cols>
  <sheetData>
    <row r="1" spans="1:12" ht="15.6" x14ac:dyDescent="0.25">
      <c r="A1" s="1" t="s">
        <v>2608</v>
      </c>
      <c r="B1" t="s">
        <v>2610</v>
      </c>
      <c r="C1" s="25" t="s">
        <v>44</v>
      </c>
      <c r="D1" t="s">
        <v>2615</v>
      </c>
      <c r="F1" t="s">
        <v>44</v>
      </c>
      <c r="G1" t="s">
        <v>8962</v>
      </c>
      <c r="H1" t="s">
        <v>8963</v>
      </c>
      <c r="I1" t="s">
        <v>8964</v>
      </c>
    </row>
    <row r="2" spans="1:12" ht="15.6" x14ac:dyDescent="0.25">
      <c r="A2" s="26" t="s">
        <v>6689</v>
      </c>
      <c r="B2" s="27" t="s">
        <v>6690</v>
      </c>
      <c r="C2" s="28" t="s">
        <v>8965</v>
      </c>
      <c r="D2" s="27">
        <v>-0.6</v>
      </c>
      <c r="F2" s="24">
        <v>1926</v>
      </c>
      <c r="G2">
        <f>COUNTIF(总计总表!F:F,F2)</f>
        <v>16</v>
      </c>
      <c r="H2">
        <v>-19.2</v>
      </c>
      <c r="I2">
        <f>H2/G2</f>
        <v>-1.2</v>
      </c>
      <c r="L2" t="s">
        <v>8966</v>
      </c>
    </row>
    <row r="3" spans="1:12" ht="15.6" x14ac:dyDescent="0.25">
      <c r="A3" s="26" t="s">
        <v>6689</v>
      </c>
      <c r="B3" s="27" t="s">
        <v>6690</v>
      </c>
      <c r="C3" s="28" t="s">
        <v>8965</v>
      </c>
      <c r="D3" s="27">
        <v>-0.6</v>
      </c>
      <c r="F3" s="24">
        <v>1929</v>
      </c>
      <c r="G3">
        <f>COUNTIF(总计总表!F:F,F3)</f>
        <v>12</v>
      </c>
      <c r="H3">
        <v>-5.4</v>
      </c>
      <c r="I3">
        <f t="shared" ref="I3:I13" si="0">H3/G3</f>
        <v>-0.45</v>
      </c>
    </row>
    <row r="4" spans="1:12" ht="15.6" x14ac:dyDescent="0.25">
      <c r="A4" s="26" t="s">
        <v>6033</v>
      </c>
      <c r="B4" s="27" t="s">
        <v>6034</v>
      </c>
      <c r="C4" s="25" t="s">
        <v>8873</v>
      </c>
      <c r="D4" s="27">
        <v>-1.2</v>
      </c>
      <c r="F4" s="24">
        <v>1932</v>
      </c>
      <c r="G4">
        <f>COUNTIF(总计总表!F:F,F4)</f>
        <v>8</v>
      </c>
      <c r="H4">
        <v>-6</v>
      </c>
      <c r="I4">
        <f t="shared" si="0"/>
        <v>-0.75</v>
      </c>
    </row>
    <row r="5" spans="1:12" ht="15.6" x14ac:dyDescent="0.25">
      <c r="A5" s="26" t="s">
        <v>6146</v>
      </c>
      <c r="B5" s="27" t="s">
        <v>6147</v>
      </c>
      <c r="C5" s="25" t="s">
        <v>8853</v>
      </c>
      <c r="D5" s="27">
        <v>-0.6</v>
      </c>
      <c r="F5" s="24">
        <v>1933</v>
      </c>
      <c r="G5">
        <f>COUNTIF(总计总表!F:F,F5)</f>
        <v>12</v>
      </c>
      <c r="H5">
        <v>-1.8</v>
      </c>
      <c r="I5">
        <f t="shared" si="0"/>
        <v>-0.15</v>
      </c>
    </row>
    <row r="6" spans="1:12" ht="15.6" x14ac:dyDescent="0.25">
      <c r="A6" s="26" t="s">
        <v>2789</v>
      </c>
      <c r="B6" s="27" t="s">
        <v>2790</v>
      </c>
      <c r="C6" s="25">
        <v>1926</v>
      </c>
      <c r="D6" s="27">
        <v>-0.6</v>
      </c>
      <c r="F6" s="24">
        <v>1935</v>
      </c>
      <c r="G6">
        <f>COUNTIF(总计总表!F:F,F6)</f>
        <v>8</v>
      </c>
      <c r="H6">
        <v>-12</v>
      </c>
      <c r="I6">
        <f t="shared" si="0"/>
        <v>-1.5</v>
      </c>
    </row>
    <row r="7" spans="1:12" ht="15.6" x14ac:dyDescent="0.25">
      <c r="A7" s="26" t="s">
        <v>2789</v>
      </c>
      <c r="B7" s="27" t="s">
        <v>2790</v>
      </c>
      <c r="C7" s="25">
        <v>1926</v>
      </c>
      <c r="D7" s="27">
        <v>-0.6</v>
      </c>
      <c r="F7" s="24">
        <v>4258</v>
      </c>
      <c r="G7">
        <f>COUNTIF(总计总表!F:F,F7)</f>
        <v>12</v>
      </c>
      <c r="H7">
        <v>-2.4</v>
      </c>
      <c r="I7">
        <f t="shared" si="0"/>
        <v>-0.19999999999999998</v>
      </c>
    </row>
    <row r="8" spans="1:12" ht="15.6" x14ac:dyDescent="0.25">
      <c r="A8" s="26" t="s">
        <v>2789</v>
      </c>
      <c r="B8" s="27" t="s">
        <v>2790</v>
      </c>
      <c r="C8" s="25">
        <v>1926</v>
      </c>
      <c r="D8" s="27">
        <v>-0.6</v>
      </c>
      <c r="F8" s="24">
        <v>4259</v>
      </c>
      <c r="G8">
        <f>COUNTIF(总计总表!F:F,F8)</f>
        <v>12</v>
      </c>
      <c r="H8">
        <v>-2.4</v>
      </c>
      <c r="I8">
        <f t="shared" si="0"/>
        <v>-0.19999999999999998</v>
      </c>
    </row>
    <row r="9" spans="1:12" ht="15.6" x14ac:dyDescent="0.25">
      <c r="A9" s="26" t="s">
        <v>2789</v>
      </c>
      <c r="B9" s="27" t="s">
        <v>2790</v>
      </c>
      <c r="C9" s="25">
        <v>1926</v>
      </c>
      <c r="D9" s="27">
        <v>-0.6</v>
      </c>
      <c r="F9" s="24">
        <v>4262</v>
      </c>
      <c r="G9">
        <f>COUNTIF(总计总表!F:F,F9)</f>
        <v>4</v>
      </c>
      <c r="H9">
        <v>-0.6</v>
      </c>
      <c r="I9">
        <f t="shared" si="0"/>
        <v>-0.15</v>
      </c>
    </row>
    <row r="10" spans="1:12" ht="15.6" x14ac:dyDescent="0.25">
      <c r="A10" s="26" t="s">
        <v>2789</v>
      </c>
      <c r="B10" s="27" t="s">
        <v>2790</v>
      </c>
      <c r="C10" s="25">
        <v>1926</v>
      </c>
      <c r="D10" s="27">
        <v>-0.6</v>
      </c>
      <c r="F10" s="24">
        <v>4264</v>
      </c>
      <c r="G10">
        <f>COUNTIF(总计总表!F:F,F10)</f>
        <v>8</v>
      </c>
      <c r="H10">
        <v>-4.2</v>
      </c>
      <c r="I10">
        <f t="shared" si="0"/>
        <v>-0.52500000000000002</v>
      </c>
    </row>
    <row r="11" spans="1:12" ht="15.6" x14ac:dyDescent="0.25">
      <c r="A11" s="26" t="s">
        <v>2789</v>
      </c>
      <c r="B11" s="27" t="s">
        <v>2790</v>
      </c>
      <c r="C11" s="25">
        <v>1926</v>
      </c>
      <c r="D11" s="27">
        <v>-0.6</v>
      </c>
      <c r="F11" s="24">
        <v>4265</v>
      </c>
      <c r="G11">
        <f>COUNTIF(总计总表!F:F,F11)</f>
        <v>12</v>
      </c>
      <c r="H11">
        <v>-12.6</v>
      </c>
      <c r="I11">
        <f t="shared" si="0"/>
        <v>-1.05</v>
      </c>
    </row>
    <row r="12" spans="1:12" ht="15.6" x14ac:dyDescent="0.25">
      <c r="A12" s="26" t="s">
        <v>2789</v>
      </c>
      <c r="B12" s="27" t="s">
        <v>2790</v>
      </c>
      <c r="C12" s="25">
        <v>1926</v>
      </c>
      <c r="D12" s="27">
        <v>-0.6</v>
      </c>
      <c r="F12" s="24">
        <v>4896</v>
      </c>
      <c r="G12">
        <f>COUNTIF(总计总表!F:F,F12)</f>
        <v>24</v>
      </c>
      <c r="H12">
        <v>-7.2</v>
      </c>
      <c r="I12">
        <f t="shared" si="0"/>
        <v>-0.3</v>
      </c>
    </row>
    <row r="13" spans="1:12" ht="15.6" x14ac:dyDescent="0.25">
      <c r="A13" s="26" t="s">
        <v>2789</v>
      </c>
      <c r="B13" s="27" t="s">
        <v>2790</v>
      </c>
      <c r="C13" s="25">
        <v>1926</v>
      </c>
      <c r="D13" s="27">
        <v>-0.6</v>
      </c>
      <c r="F13" s="24">
        <v>4899</v>
      </c>
      <c r="G13">
        <f>COUNTIF(总计总表!F:F,F13)</f>
        <v>24</v>
      </c>
      <c r="H13">
        <v>-9.6</v>
      </c>
      <c r="I13">
        <f t="shared" si="0"/>
        <v>-0.39999999999999997</v>
      </c>
    </row>
    <row r="14" spans="1:12" ht="15.6" x14ac:dyDescent="0.25">
      <c r="A14" s="26" t="s">
        <v>2789</v>
      </c>
      <c r="B14" s="27" t="s">
        <v>2790</v>
      </c>
      <c r="C14" s="25">
        <v>1926</v>
      </c>
      <c r="D14" s="27">
        <v>-0.6</v>
      </c>
      <c r="F14" t="s">
        <v>115</v>
      </c>
      <c r="G14">
        <v>4</v>
      </c>
      <c r="H14" s="92">
        <v>-1.2</v>
      </c>
      <c r="I14">
        <v>-7.4999999999999997E-2</v>
      </c>
    </row>
    <row r="15" spans="1:12" ht="15.6" x14ac:dyDescent="0.25">
      <c r="A15" s="26" t="s">
        <v>2789</v>
      </c>
      <c r="B15" s="27" t="s">
        <v>2790</v>
      </c>
      <c r="C15" s="25">
        <v>1926</v>
      </c>
      <c r="D15" s="27">
        <v>-1.8</v>
      </c>
      <c r="F15" t="s">
        <v>124</v>
      </c>
      <c r="G15">
        <v>12</v>
      </c>
      <c r="H15" s="92"/>
      <c r="I15">
        <v>-7.4999999999999997E-2</v>
      </c>
    </row>
    <row r="16" spans="1:12" ht="15.6" x14ac:dyDescent="0.25">
      <c r="A16" s="26" t="s">
        <v>2789</v>
      </c>
      <c r="B16" s="27" t="s">
        <v>2790</v>
      </c>
      <c r="C16" s="25">
        <v>1926</v>
      </c>
      <c r="D16" s="27">
        <v>-0.6</v>
      </c>
      <c r="F16" t="s">
        <v>183</v>
      </c>
      <c r="G16">
        <f>COUNTIF(总计总表!F:F,F16)</f>
        <v>4</v>
      </c>
      <c r="H16" s="92">
        <v>-0.6</v>
      </c>
      <c r="I16">
        <f>H16/(G16+G17)</f>
        <v>-3.7499999999999999E-2</v>
      </c>
    </row>
    <row r="17" spans="1:9" ht="15.6" x14ac:dyDescent="0.25">
      <c r="A17" s="26" t="s">
        <v>2789</v>
      </c>
      <c r="B17" s="27" t="s">
        <v>2790</v>
      </c>
      <c r="C17" s="25">
        <v>1926</v>
      </c>
      <c r="D17" s="27">
        <v>-1.2</v>
      </c>
      <c r="F17" t="s">
        <v>192</v>
      </c>
      <c r="G17">
        <f>COUNTIF(总计总表!F:F,F17)</f>
        <v>12</v>
      </c>
      <c r="H17" s="92"/>
      <c r="I17">
        <v>-3.7499999999999999E-2</v>
      </c>
    </row>
    <row r="18" spans="1:9" ht="15.6" x14ac:dyDescent="0.25">
      <c r="A18" s="26" t="s">
        <v>2789</v>
      </c>
      <c r="B18" s="27" t="s">
        <v>2790</v>
      </c>
      <c r="C18" s="25">
        <v>1926</v>
      </c>
      <c r="D18" s="27">
        <v>-0.6</v>
      </c>
      <c r="F18" t="s">
        <v>217</v>
      </c>
      <c r="G18">
        <f>COUNTIF(总计总表!F:F,F18)</f>
        <v>4</v>
      </c>
      <c r="H18" s="92">
        <v>-1.2</v>
      </c>
      <c r="I18">
        <f>H18/(G18+G19)</f>
        <v>-7.4999999999999997E-2</v>
      </c>
    </row>
    <row r="19" spans="1:9" ht="15.6" x14ac:dyDescent="0.25">
      <c r="A19" s="26" t="s">
        <v>2789</v>
      </c>
      <c r="B19" s="27" t="s">
        <v>2790</v>
      </c>
      <c r="C19" s="25">
        <v>1926</v>
      </c>
      <c r="D19" s="27">
        <v>-2.4</v>
      </c>
      <c r="F19" t="s">
        <v>226</v>
      </c>
      <c r="G19">
        <f>COUNTIF(总计总表!F:F,F19)</f>
        <v>12</v>
      </c>
      <c r="H19" s="92"/>
      <c r="I19">
        <v>-7.4999999999999997E-2</v>
      </c>
    </row>
    <row r="20" spans="1:9" ht="15.6" x14ac:dyDescent="0.25">
      <c r="A20" s="26" t="s">
        <v>2789</v>
      </c>
      <c r="B20" s="27" t="s">
        <v>2790</v>
      </c>
      <c r="C20" s="25">
        <v>1926</v>
      </c>
      <c r="D20" s="27">
        <v>-1.2</v>
      </c>
      <c r="G20" t="s">
        <v>57</v>
      </c>
      <c r="H20">
        <f>SUM(H2:H18)</f>
        <v>-86.399999999999991</v>
      </c>
    </row>
    <row r="21" spans="1:9" ht="15.6" x14ac:dyDescent="0.25">
      <c r="A21" s="26" t="s">
        <v>2789</v>
      </c>
      <c r="B21" s="27" t="s">
        <v>2790</v>
      </c>
      <c r="C21" s="25">
        <v>1926</v>
      </c>
      <c r="D21" s="27">
        <v>-1.2</v>
      </c>
    </row>
    <row r="22" spans="1:9" ht="15.6" x14ac:dyDescent="0.25">
      <c r="A22" s="26" t="s">
        <v>2789</v>
      </c>
      <c r="B22" s="27" t="s">
        <v>2790</v>
      </c>
      <c r="C22" s="25">
        <v>1926</v>
      </c>
      <c r="D22" s="27">
        <v>-1.2</v>
      </c>
    </row>
    <row r="23" spans="1:9" ht="15.6" x14ac:dyDescent="0.25">
      <c r="A23" s="26" t="s">
        <v>2789</v>
      </c>
      <c r="B23" s="27" t="s">
        <v>2790</v>
      </c>
      <c r="C23" s="25">
        <v>1926</v>
      </c>
      <c r="D23" s="27">
        <v>-1.8</v>
      </c>
    </row>
    <row r="24" spans="1:9" ht="15.6" x14ac:dyDescent="0.25">
      <c r="A24" s="26" t="s">
        <v>2789</v>
      </c>
      <c r="B24" s="27" t="s">
        <v>2790</v>
      </c>
      <c r="C24" s="25">
        <v>1926</v>
      </c>
      <c r="D24" s="27">
        <v>-1.8</v>
      </c>
    </row>
    <row r="25" spans="1:9" ht="15.6" x14ac:dyDescent="0.25">
      <c r="A25" s="26" t="s">
        <v>2913</v>
      </c>
      <c r="B25" s="27" t="s">
        <v>2914</v>
      </c>
      <c r="C25" s="25">
        <v>1929</v>
      </c>
      <c r="D25" s="27">
        <v>-0.6</v>
      </c>
    </row>
    <row r="26" spans="1:9" ht="15.6" x14ac:dyDescent="0.25">
      <c r="A26" s="26" t="s">
        <v>2913</v>
      </c>
      <c r="B26" s="27" t="s">
        <v>2914</v>
      </c>
      <c r="C26" s="25">
        <v>1929</v>
      </c>
      <c r="D26" s="27">
        <v>-0.6</v>
      </c>
    </row>
    <row r="27" spans="1:9" ht="15.6" x14ac:dyDescent="0.25">
      <c r="A27" s="26" t="s">
        <v>2913</v>
      </c>
      <c r="B27" s="27" t="s">
        <v>2914</v>
      </c>
      <c r="C27" s="25">
        <v>1929</v>
      </c>
      <c r="D27" s="27">
        <v>-0.6</v>
      </c>
    </row>
    <row r="28" spans="1:9" ht="15.6" x14ac:dyDescent="0.25">
      <c r="A28" s="26" t="s">
        <v>2913</v>
      </c>
      <c r="B28" s="27" t="s">
        <v>2914</v>
      </c>
      <c r="C28" s="25">
        <v>1929</v>
      </c>
      <c r="D28" s="27">
        <v>-0.6</v>
      </c>
    </row>
    <row r="29" spans="1:9" ht="15.6" x14ac:dyDescent="0.25">
      <c r="A29" s="26" t="s">
        <v>2913</v>
      </c>
      <c r="B29" s="27" t="s">
        <v>2914</v>
      </c>
      <c r="C29" s="25">
        <v>1929</v>
      </c>
      <c r="D29" s="27">
        <v>-0.6</v>
      </c>
    </row>
    <row r="30" spans="1:9" ht="15.6" x14ac:dyDescent="0.25">
      <c r="A30" s="26" t="s">
        <v>2913</v>
      </c>
      <c r="B30" s="27" t="s">
        <v>2914</v>
      </c>
      <c r="C30" s="25">
        <v>1929</v>
      </c>
      <c r="D30" s="27">
        <v>-1.8</v>
      </c>
    </row>
    <row r="31" spans="1:9" ht="15.6" x14ac:dyDescent="0.25">
      <c r="A31" s="26" t="s">
        <v>2913</v>
      </c>
      <c r="B31" s="27" t="s">
        <v>2914</v>
      </c>
      <c r="C31" s="25">
        <v>1929</v>
      </c>
      <c r="D31" s="27">
        <v>-0.6</v>
      </c>
    </row>
    <row r="32" spans="1:9" ht="15.6" x14ac:dyDescent="0.25">
      <c r="A32" s="26" t="s">
        <v>3374</v>
      </c>
      <c r="B32" s="27" t="s">
        <v>3375</v>
      </c>
      <c r="C32" s="25">
        <v>1932</v>
      </c>
      <c r="D32" s="27">
        <v>-0.6</v>
      </c>
    </row>
    <row r="33" spans="1:4" ht="15.6" x14ac:dyDescent="0.25">
      <c r="A33" s="26" t="s">
        <v>3374</v>
      </c>
      <c r="B33" s="27" t="s">
        <v>3375</v>
      </c>
      <c r="C33" s="25">
        <v>1932</v>
      </c>
      <c r="D33" s="27">
        <v>-0.6</v>
      </c>
    </row>
    <row r="34" spans="1:4" ht="15.6" x14ac:dyDescent="0.25">
      <c r="A34" s="26" t="s">
        <v>3374</v>
      </c>
      <c r="B34" s="27" t="s">
        <v>3375</v>
      </c>
      <c r="C34" s="25">
        <v>1932</v>
      </c>
      <c r="D34" s="27">
        <v>-0.6</v>
      </c>
    </row>
    <row r="35" spans="1:4" ht="15.6" x14ac:dyDescent="0.25">
      <c r="A35" s="26" t="s">
        <v>3374</v>
      </c>
      <c r="B35" s="27" t="s">
        <v>3375</v>
      </c>
      <c r="C35" s="25">
        <v>1932</v>
      </c>
      <c r="D35" s="27">
        <v>-0.6</v>
      </c>
    </row>
    <row r="36" spans="1:4" ht="15.6" x14ac:dyDescent="0.25">
      <c r="A36" s="26" t="s">
        <v>3374</v>
      </c>
      <c r="B36" s="27" t="s">
        <v>3375</v>
      </c>
      <c r="C36" s="25">
        <v>1932</v>
      </c>
      <c r="D36" s="27">
        <v>-0.6</v>
      </c>
    </row>
    <row r="37" spans="1:4" ht="15.6" x14ac:dyDescent="0.25">
      <c r="A37" s="26" t="s">
        <v>3374</v>
      </c>
      <c r="B37" s="27" t="s">
        <v>3375</v>
      </c>
      <c r="C37" s="25">
        <v>1932</v>
      </c>
      <c r="D37" s="27">
        <v>-0.6</v>
      </c>
    </row>
    <row r="38" spans="1:4" ht="15.6" x14ac:dyDescent="0.25">
      <c r="A38" s="26" t="s">
        <v>3374</v>
      </c>
      <c r="B38" s="27" t="s">
        <v>3375</v>
      </c>
      <c r="C38" s="25">
        <v>1932</v>
      </c>
      <c r="D38" s="27">
        <v>-0.6</v>
      </c>
    </row>
    <row r="39" spans="1:4" ht="15.6" x14ac:dyDescent="0.25">
      <c r="A39" s="26" t="s">
        <v>3374</v>
      </c>
      <c r="B39" s="27" t="s">
        <v>3375</v>
      </c>
      <c r="C39" s="25">
        <v>1932</v>
      </c>
      <c r="D39" s="27">
        <v>-1.8</v>
      </c>
    </row>
    <row r="40" spans="1:4" ht="15.6" x14ac:dyDescent="0.25">
      <c r="A40" s="26" t="s">
        <v>2794</v>
      </c>
      <c r="B40" s="27" t="s">
        <v>2795</v>
      </c>
      <c r="C40" s="25">
        <v>1933</v>
      </c>
      <c r="D40" s="27">
        <v>-0.6</v>
      </c>
    </row>
    <row r="41" spans="1:4" ht="15.6" x14ac:dyDescent="0.25">
      <c r="A41" s="26" t="s">
        <v>6687</v>
      </c>
      <c r="B41" s="27" t="s">
        <v>2795</v>
      </c>
      <c r="C41" s="25">
        <v>1933</v>
      </c>
      <c r="D41" s="27">
        <v>-0.6</v>
      </c>
    </row>
    <row r="42" spans="1:4" ht="15.6" x14ac:dyDescent="0.25">
      <c r="A42" s="26" t="s">
        <v>6687</v>
      </c>
      <c r="B42" s="27" t="s">
        <v>2795</v>
      </c>
      <c r="C42" s="25">
        <v>1933</v>
      </c>
      <c r="D42" s="27">
        <v>-0.6</v>
      </c>
    </row>
    <row r="43" spans="1:4" ht="15.6" x14ac:dyDescent="0.25">
      <c r="A43" s="26" t="s">
        <v>3787</v>
      </c>
      <c r="B43" s="27" t="s">
        <v>3788</v>
      </c>
      <c r="C43" s="25">
        <v>1935</v>
      </c>
      <c r="D43" s="27">
        <v>-1.2</v>
      </c>
    </row>
    <row r="44" spans="1:4" ht="15.6" x14ac:dyDescent="0.25">
      <c r="A44" s="26" t="s">
        <v>3787</v>
      </c>
      <c r="B44" s="27" t="s">
        <v>3788</v>
      </c>
      <c r="C44" s="25">
        <v>1935</v>
      </c>
      <c r="D44" s="27">
        <v>-1.2</v>
      </c>
    </row>
    <row r="45" spans="1:4" ht="15.6" x14ac:dyDescent="0.25">
      <c r="A45" s="26" t="s">
        <v>3787</v>
      </c>
      <c r="B45" s="27" t="s">
        <v>3788</v>
      </c>
      <c r="C45" s="25">
        <v>1935</v>
      </c>
      <c r="D45" s="27">
        <v>-1.8</v>
      </c>
    </row>
    <row r="46" spans="1:4" ht="15.6" x14ac:dyDescent="0.25">
      <c r="A46" s="26" t="s">
        <v>3787</v>
      </c>
      <c r="B46" s="27" t="s">
        <v>3788</v>
      </c>
      <c r="C46" s="25">
        <v>1935</v>
      </c>
      <c r="D46" s="27">
        <v>-0.6</v>
      </c>
    </row>
    <row r="47" spans="1:4" ht="15.6" x14ac:dyDescent="0.25">
      <c r="A47" s="26" t="s">
        <v>3787</v>
      </c>
      <c r="B47" s="27" t="s">
        <v>3788</v>
      </c>
      <c r="C47" s="25">
        <v>1935</v>
      </c>
      <c r="D47" s="27">
        <v>-0.6</v>
      </c>
    </row>
    <row r="48" spans="1:4" ht="15.6" x14ac:dyDescent="0.25">
      <c r="A48" s="26" t="s">
        <v>3787</v>
      </c>
      <c r="B48" s="27" t="s">
        <v>3788</v>
      </c>
      <c r="C48" s="25">
        <v>1935</v>
      </c>
      <c r="D48" s="27">
        <v>-1.2</v>
      </c>
    </row>
    <row r="49" spans="1:4" ht="15.6" x14ac:dyDescent="0.25">
      <c r="A49" s="26" t="s">
        <v>3787</v>
      </c>
      <c r="B49" s="27" t="s">
        <v>3788</v>
      </c>
      <c r="C49" s="25">
        <v>1935</v>
      </c>
      <c r="D49" s="27">
        <v>-0.6</v>
      </c>
    </row>
    <row r="50" spans="1:4" ht="15.6" x14ac:dyDescent="0.25">
      <c r="A50" s="26" t="s">
        <v>3787</v>
      </c>
      <c r="B50" s="27" t="s">
        <v>3788</v>
      </c>
      <c r="C50" s="25">
        <v>1935</v>
      </c>
      <c r="D50" s="27">
        <v>-1.8</v>
      </c>
    </row>
    <row r="51" spans="1:4" ht="15.6" x14ac:dyDescent="0.25">
      <c r="A51" s="26" t="s">
        <v>3787</v>
      </c>
      <c r="B51" s="27" t="s">
        <v>3788</v>
      </c>
      <c r="C51" s="25">
        <v>1935</v>
      </c>
      <c r="D51" s="27">
        <v>-0.6</v>
      </c>
    </row>
    <row r="52" spans="1:4" ht="15.6" x14ac:dyDescent="0.25">
      <c r="A52" s="26" t="s">
        <v>3787</v>
      </c>
      <c r="B52" s="27" t="s">
        <v>3788</v>
      </c>
      <c r="C52" s="25">
        <v>1935</v>
      </c>
      <c r="D52" s="27">
        <v>-0.6</v>
      </c>
    </row>
    <row r="53" spans="1:4" ht="15.6" x14ac:dyDescent="0.25">
      <c r="A53" s="26" t="s">
        <v>3787</v>
      </c>
      <c r="B53" s="27" t="s">
        <v>3788</v>
      </c>
      <c r="C53" s="25">
        <v>1935</v>
      </c>
      <c r="D53" s="27">
        <v>-0.6</v>
      </c>
    </row>
    <row r="54" spans="1:4" ht="15.6" x14ac:dyDescent="0.25">
      <c r="A54" s="26" t="s">
        <v>3787</v>
      </c>
      <c r="B54" s="27" t="s">
        <v>3788</v>
      </c>
      <c r="C54" s="25">
        <v>1935</v>
      </c>
      <c r="D54" s="27">
        <v>-0.6</v>
      </c>
    </row>
    <row r="55" spans="1:4" ht="15.6" x14ac:dyDescent="0.25">
      <c r="A55" s="26" t="s">
        <v>3787</v>
      </c>
      <c r="B55" s="27" t="s">
        <v>3788</v>
      </c>
      <c r="C55" s="25">
        <v>1935</v>
      </c>
      <c r="D55" s="27">
        <v>-0.6</v>
      </c>
    </row>
    <row r="56" spans="1:4" ht="15.6" x14ac:dyDescent="0.25">
      <c r="A56" s="26" t="s">
        <v>3154</v>
      </c>
      <c r="B56" s="27" t="s">
        <v>3155</v>
      </c>
      <c r="C56" s="25">
        <v>4258</v>
      </c>
      <c r="D56" s="27">
        <v>-0.6</v>
      </c>
    </row>
    <row r="57" spans="1:4" ht="15.6" x14ac:dyDescent="0.25">
      <c r="A57" s="26" t="s">
        <v>3154</v>
      </c>
      <c r="B57" s="27" t="s">
        <v>3155</v>
      </c>
      <c r="C57" s="25">
        <v>4258</v>
      </c>
      <c r="D57" s="27">
        <v>-0.6</v>
      </c>
    </row>
    <row r="58" spans="1:4" ht="15.6" x14ac:dyDescent="0.25">
      <c r="A58" s="26" t="s">
        <v>3154</v>
      </c>
      <c r="B58" s="27" t="s">
        <v>3155</v>
      </c>
      <c r="C58" s="25">
        <v>4258</v>
      </c>
      <c r="D58" s="27">
        <v>-0.6</v>
      </c>
    </row>
    <row r="59" spans="1:4" ht="15.6" x14ac:dyDescent="0.25">
      <c r="A59" s="26" t="s">
        <v>3154</v>
      </c>
      <c r="B59" s="27" t="s">
        <v>3155</v>
      </c>
      <c r="C59" s="25">
        <v>4258</v>
      </c>
      <c r="D59" s="27">
        <v>-0.6</v>
      </c>
    </row>
    <row r="60" spans="1:4" ht="15.6" x14ac:dyDescent="0.25">
      <c r="A60" s="26" t="s">
        <v>3775</v>
      </c>
      <c r="B60" s="27" t="s">
        <v>3776</v>
      </c>
      <c r="C60" s="25">
        <v>4259</v>
      </c>
      <c r="D60" s="27">
        <v>-0.6</v>
      </c>
    </row>
    <row r="61" spans="1:4" ht="15.6" x14ac:dyDescent="0.25">
      <c r="A61" s="26" t="s">
        <v>3775</v>
      </c>
      <c r="B61" s="27" t="s">
        <v>3776</v>
      </c>
      <c r="C61" s="25">
        <v>4259</v>
      </c>
      <c r="D61" s="27">
        <v>-0.6</v>
      </c>
    </row>
    <row r="62" spans="1:4" ht="15.6" x14ac:dyDescent="0.25">
      <c r="A62" s="26" t="s">
        <v>3775</v>
      </c>
      <c r="B62" s="27" t="s">
        <v>3776</v>
      </c>
      <c r="C62" s="25">
        <v>4259</v>
      </c>
      <c r="D62" s="27">
        <v>-0.6</v>
      </c>
    </row>
    <row r="63" spans="1:4" ht="15.6" x14ac:dyDescent="0.25">
      <c r="A63" s="26" t="s">
        <v>3775</v>
      </c>
      <c r="B63" s="27" t="s">
        <v>3776</v>
      </c>
      <c r="C63" s="25">
        <v>4259</v>
      </c>
      <c r="D63" s="27">
        <v>-0.6</v>
      </c>
    </row>
    <row r="64" spans="1:4" ht="15.6" x14ac:dyDescent="0.25">
      <c r="A64" s="26" t="s">
        <v>6020</v>
      </c>
      <c r="B64" s="27" t="s">
        <v>6021</v>
      </c>
      <c r="C64" s="25">
        <v>4262</v>
      </c>
      <c r="D64" s="27">
        <v>-0.6</v>
      </c>
    </row>
    <row r="65" spans="1:4" ht="15.6" x14ac:dyDescent="0.25">
      <c r="A65" s="26" t="s">
        <v>3778</v>
      </c>
      <c r="B65" s="27" t="s">
        <v>3779</v>
      </c>
      <c r="C65" s="25">
        <v>4264</v>
      </c>
      <c r="D65" s="27">
        <v>-0.6</v>
      </c>
    </row>
    <row r="66" spans="1:4" ht="15.6" x14ac:dyDescent="0.25">
      <c r="A66" s="26" t="s">
        <v>3778</v>
      </c>
      <c r="B66" s="27" t="s">
        <v>3779</v>
      </c>
      <c r="C66" s="25">
        <v>4264</v>
      </c>
      <c r="D66" s="27">
        <v>-0.6</v>
      </c>
    </row>
    <row r="67" spans="1:4" ht="15.6" x14ac:dyDescent="0.25">
      <c r="A67" s="26" t="s">
        <v>3778</v>
      </c>
      <c r="B67" s="27" t="s">
        <v>3779</v>
      </c>
      <c r="C67" s="25">
        <v>4264</v>
      </c>
      <c r="D67" s="27">
        <v>-0.6</v>
      </c>
    </row>
    <row r="68" spans="1:4" ht="15.6" x14ac:dyDescent="0.25">
      <c r="A68" s="26" t="s">
        <v>3778</v>
      </c>
      <c r="B68" s="27" t="s">
        <v>3779</v>
      </c>
      <c r="C68" s="25">
        <v>4264</v>
      </c>
      <c r="D68" s="27">
        <v>-0.6</v>
      </c>
    </row>
    <row r="69" spans="1:4" ht="15.6" x14ac:dyDescent="0.25">
      <c r="A69" s="26" t="s">
        <v>3778</v>
      </c>
      <c r="B69" s="27" t="s">
        <v>3779</v>
      </c>
      <c r="C69" s="25">
        <v>4264</v>
      </c>
      <c r="D69" s="27">
        <v>-1.8</v>
      </c>
    </row>
    <row r="70" spans="1:4" ht="15.6" x14ac:dyDescent="0.25">
      <c r="A70" s="26" t="s">
        <v>2654</v>
      </c>
      <c r="B70" s="27" t="s">
        <v>2655</v>
      </c>
      <c r="C70" s="25">
        <v>4265</v>
      </c>
      <c r="D70" s="27">
        <v>-0.6</v>
      </c>
    </row>
    <row r="71" spans="1:4" ht="15.6" x14ac:dyDescent="0.25">
      <c r="A71" s="26" t="s">
        <v>2654</v>
      </c>
      <c r="B71" s="27" t="s">
        <v>2655</v>
      </c>
      <c r="C71" s="25">
        <v>4265</v>
      </c>
      <c r="D71" s="27">
        <v>-0.6</v>
      </c>
    </row>
    <row r="72" spans="1:4" ht="15.6" x14ac:dyDescent="0.25">
      <c r="A72" s="26" t="s">
        <v>2654</v>
      </c>
      <c r="B72" s="27" t="s">
        <v>2655</v>
      </c>
      <c r="C72" s="25">
        <v>4265</v>
      </c>
      <c r="D72" s="27">
        <v>-1.2</v>
      </c>
    </row>
    <row r="73" spans="1:4" ht="15.6" x14ac:dyDescent="0.25">
      <c r="A73" s="26" t="s">
        <v>2654</v>
      </c>
      <c r="B73" s="27" t="s">
        <v>2655</v>
      </c>
      <c r="C73" s="25">
        <v>4265</v>
      </c>
      <c r="D73" s="27">
        <v>-1.2</v>
      </c>
    </row>
    <row r="74" spans="1:4" ht="15.6" x14ac:dyDescent="0.25">
      <c r="A74" s="26" t="s">
        <v>2654</v>
      </c>
      <c r="B74" s="27" t="s">
        <v>2655</v>
      </c>
      <c r="C74" s="25">
        <v>4265</v>
      </c>
      <c r="D74" s="27">
        <v>-1.2</v>
      </c>
    </row>
    <row r="75" spans="1:4" ht="15.6" x14ac:dyDescent="0.25">
      <c r="A75" s="26" t="s">
        <v>2654</v>
      </c>
      <c r="B75" s="27" t="s">
        <v>2655</v>
      </c>
      <c r="C75" s="25">
        <v>4265</v>
      </c>
      <c r="D75" s="27">
        <v>-1.2</v>
      </c>
    </row>
    <row r="76" spans="1:4" ht="15.6" x14ac:dyDescent="0.25">
      <c r="A76" s="26" t="s">
        <v>2654</v>
      </c>
      <c r="B76" s="27" t="s">
        <v>2655</v>
      </c>
      <c r="C76" s="25">
        <v>4265</v>
      </c>
      <c r="D76" s="27">
        <v>-1.8</v>
      </c>
    </row>
    <row r="77" spans="1:4" ht="15.6" x14ac:dyDescent="0.25">
      <c r="A77" s="26" t="s">
        <v>2654</v>
      </c>
      <c r="B77" s="27" t="s">
        <v>2655</v>
      </c>
      <c r="C77" s="25">
        <v>4265</v>
      </c>
      <c r="D77" s="27">
        <v>-1.2</v>
      </c>
    </row>
    <row r="78" spans="1:4" ht="15.6" x14ac:dyDescent="0.25">
      <c r="A78" s="26" t="s">
        <v>2654</v>
      </c>
      <c r="B78" s="27" t="s">
        <v>2655</v>
      </c>
      <c r="C78" s="25">
        <v>4265</v>
      </c>
      <c r="D78" s="27">
        <v>-1.2</v>
      </c>
    </row>
    <row r="79" spans="1:4" ht="15.6" x14ac:dyDescent="0.25">
      <c r="A79" s="1" t="s">
        <v>2654</v>
      </c>
      <c r="B79" t="s">
        <v>2655</v>
      </c>
      <c r="C79" s="25">
        <v>4265</v>
      </c>
      <c r="D79">
        <v>-0.6</v>
      </c>
    </row>
    <row r="80" spans="1:4" ht="15.6" x14ac:dyDescent="0.25">
      <c r="A80" s="26" t="s">
        <v>2654</v>
      </c>
      <c r="B80" s="27" t="s">
        <v>2655</v>
      </c>
      <c r="C80" s="25">
        <v>4265</v>
      </c>
      <c r="D80" s="27">
        <v>-0.6</v>
      </c>
    </row>
    <row r="81" spans="1:4" ht="15.6" x14ac:dyDescent="0.25">
      <c r="A81" s="26" t="s">
        <v>2654</v>
      </c>
      <c r="B81" s="27" t="s">
        <v>2655</v>
      </c>
      <c r="C81" s="25">
        <v>4265</v>
      </c>
      <c r="D81" s="27">
        <v>-0.6</v>
      </c>
    </row>
    <row r="82" spans="1:4" ht="15.6" x14ac:dyDescent="0.25">
      <c r="A82" s="26" t="s">
        <v>3854</v>
      </c>
      <c r="B82" s="27" t="s">
        <v>3855</v>
      </c>
      <c r="C82" s="25">
        <v>4265</v>
      </c>
      <c r="D82" s="27">
        <v>-0.6</v>
      </c>
    </row>
    <row r="83" spans="1:4" ht="15.6" x14ac:dyDescent="0.25">
      <c r="A83" s="26" t="s">
        <v>2936</v>
      </c>
      <c r="B83" s="27" t="s">
        <v>2937</v>
      </c>
      <c r="C83" s="25">
        <v>4896</v>
      </c>
      <c r="D83" s="27">
        <v>-0.6</v>
      </c>
    </row>
    <row r="84" spans="1:4" ht="15.6" x14ac:dyDescent="0.25">
      <c r="A84" s="26" t="s">
        <v>2936</v>
      </c>
      <c r="B84" s="27" t="s">
        <v>2937</v>
      </c>
      <c r="C84" s="25">
        <v>4896</v>
      </c>
      <c r="D84" s="27">
        <v>-1.2</v>
      </c>
    </row>
    <row r="85" spans="1:4" ht="15.6" x14ac:dyDescent="0.25">
      <c r="A85" s="26" t="s">
        <v>2936</v>
      </c>
      <c r="B85" s="27" t="s">
        <v>2937</v>
      </c>
      <c r="C85" s="25">
        <v>4896</v>
      </c>
      <c r="D85" s="27">
        <v>-1.8</v>
      </c>
    </row>
    <row r="86" spans="1:4" ht="15.6" x14ac:dyDescent="0.25">
      <c r="A86" s="26" t="s">
        <v>2936</v>
      </c>
      <c r="B86" s="27" t="s">
        <v>2937</v>
      </c>
      <c r="C86" s="25">
        <v>4896</v>
      </c>
      <c r="D86" s="27">
        <v>-1.2</v>
      </c>
    </row>
    <row r="87" spans="1:4" ht="15.6" x14ac:dyDescent="0.25">
      <c r="A87" s="26" t="s">
        <v>2936</v>
      </c>
      <c r="B87" s="27" t="s">
        <v>2937</v>
      </c>
      <c r="C87" s="25">
        <v>4896</v>
      </c>
      <c r="D87" s="27">
        <v>-1.2</v>
      </c>
    </row>
    <row r="88" spans="1:4" ht="15.6" x14ac:dyDescent="0.25">
      <c r="A88" s="26" t="s">
        <v>2936</v>
      </c>
      <c r="B88" s="27" t="s">
        <v>2937</v>
      </c>
      <c r="C88" s="25">
        <v>4896</v>
      </c>
      <c r="D88" s="27">
        <v>-0.6</v>
      </c>
    </row>
    <row r="89" spans="1:4" ht="15.6" x14ac:dyDescent="0.25">
      <c r="A89" s="26" t="s">
        <v>2936</v>
      </c>
      <c r="B89" s="27" t="s">
        <v>2937</v>
      </c>
      <c r="C89" s="25">
        <v>4896</v>
      </c>
      <c r="D89" s="27">
        <v>-0.6</v>
      </c>
    </row>
    <row r="90" spans="1:4" ht="15.6" x14ac:dyDescent="0.25">
      <c r="A90" s="26" t="s">
        <v>3144</v>
      </c>
      <c r="B90" s="27" t="s">
        <v>3145</v>
      </c>
      <c r="C90" s="25">
        <v>4899</v>
      </c>
      <c r="D90" s="27">
        <v>-1.2</v>
      </c>
    </row>
    <row r="91" spans="1:4" ht="15.6" x14ac:dyDescent="0.25">
      <c r="A91" s="26" t="s">
        <v>3144</v>
      </c>
      <c r="B91" s="27" t="s">
        <v>3145</v>
      </c>
      <c r="C91" s="25">
        <v>4899</v>
      </c>
      <c r="D91" s="27">
        <v>-1.8</v>
      </c>
    </row>
    <row r="92" spans="1:4" ht="15.6" x14ac:dyDescent="0.25">
      <c r="A92" s="26" t="s">
        <v>3144</v>
      </c>
      <c r="B92" s="27" t="s">
        <v>3145</v>
      </c>
      <c r="C92" s="25">
        <v>4899</v>
      </c>
      <c r="D92" s="27">
        <v>-0.6</v>
      </c>
    </row>
    <row r="93" spans="1:4" ht="15.6" x14ac:dyDescent="0.25">
      <c r="A93" s="26" t="s">
        <v>3144</v>
      </c>
      <c r="B93" s="27" t="s">
        <v>3145</v>
      </c>
      <c r="C93" s="25">
        <v>4899</v>
      </c>
      <c r="D93" s="27">
        <v>-1.2</v>
      </c>
    </row>
    <row r="94" spans="1:4" ht="15.6" x14ac:dyDescent="0.25">
      <c r="A94" s="26" t="s">
        <v>3144</v>
      </c>
      <c r="B94" s="27" t="s">
        <v>3145</v>
      </c>
      <c r="C94" s="25">
        <v>4899</v>
      </c>
      <c r="D94" s="27">
        <v>-1.2</v>
      </c>
    </row>
    <row r="95" spans="1:4" ht="15.6" x14ac:dyDescent="0.25">
      <c r="A95" s="26" t="s">
        <v>3144</v>
      </c>
      <c r="B95" s="27" t="s">
        <v>3145</v>
      </c>
      <c r="C95" s="25">
        <v>4899</v>
      </c>
      <c r="D95" s="27">
        <v>-3.6</v>
      </c>
    </row>
  </sheetData>
  <autoFilter ref="A1:D95"/>
  <mergeCells count="3">
    <mergeCell ref="H14:H15"/>
    <mergeCell ref="H16:H17"/>
    <mergeCell ref="H18:H19"/>
  </mergeCells>
  <phoneticPr fontId="10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tabSelected="1" workbookViewId="0">
      <selection activeCell="B2" sqref="B2"/>
    </sheetView>
  </sheetViews>
  <sheetFormatPr defaultColWidth="9" defaultRowHeight="14.4" x14ac:dyDescent="0.25"/>
  <cols>
    <col min="1" max="1" width="14.6640625" customWidth="1"/>
    <col min="2" max="2" width="44" customWidth="1"/>
  </cols>
  <sheetData>
    <row r="1" spans="1:8" ht="15.6" x14ac:dyDescent="0.25">
      <c r="A1" t="s">
        <v>44</v>
      </c>
      <c r="B1" s="1" t="s">
        <v>2610</v>
      </c>
      <c r="C1" t="s">
        <v>2615</v>
      </c>
      <c r="E1" t="s">
        <v>44</v>
      </c>
      <c r="F1" t="s">
        <v>8962</v>
      </c>
      <c r="G1" t="s">
        <v>8963</v>
      </c>
      <c r="H1" t="s">
        <v>8964</v>
      </c>
    </row>
    <row r="2" spans="1:8" ht="15.6" x14ac:dyDescent="0.25">
      <c r="A2" s="24">
        <v>4258</v>
      </c>
      <c r="B2" s="1" t="s">
        <v>10723</v>
      </c>
      <c r="C2" s="1">
        <v>-60</v>
      </c>
      <c r="E2">
        <v>4258</v>
      </c>
      <c r="F2">
        <v>12</v>
      </c>
      <c r="G2">
        <v>-60</v>
      </c>
      <c r="H2">
        <f>G2/F2</f>
        <v>-5</v>
      </c>
    </row>
    <row r="3" spans="1:8" ht="15.6" x14ac:dyDescent="0.25">
      <c r="A3" s="24">
        <v>1937</v>
      </c>
      <c r="B3" s="1" t="s">
        <v>6907</v>
      </c>
      <c r="C3" s="1">
        <v>-60</v>
      </c>
      <c r="E3">
        <v>1937</v>
      </c>
      <c r="F3">
        <v>12</v>
      </c>
      <c r="G3">
        <v>-60</v>
      </c>
      <c r="H3">
        <f>G3/F3</f>
        <v>-5</v>
      </c>
    </row>
  </sheetData>
  <phoneticPr fontId="10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3"/>
  <sheetViews>
    <sheetView workbookViewId="0">
      <selection activeCell="O2" sqref="O2"/>
    </sheetView>
  </sheetViews>
  <sheetFormatPr defaultColWidth="9" defaultRowHeight="15.6" x14ac:dyDescent="0.25"/>
  <cols>
    <col min="1" max="1" width="16.44140625" style="1" customWidth="1"/>
    <col min="2" max="2" width="18" style="1" customWidth="1"/>
    <col min="3" max="3" width="10.44140625" style="1" customWidth="1"/>
    <col min="4" max="19" width="9" style="1"/>
    <col min="20" max="20" width="11.77734375" style="1" customWidth="1"/>
    <col min="21" max="16384" width="9" style="1"/>
  </cols>
  <sheetData>
    <row r="1" spans="1:15" x14ac:dyDescent="0.25">
      <c r="A1" s="1" t="s">
        <v>8967</v>
      </c>
      <c r="B1" s="1" t="s">
        <v>8968</v>
      </c>
      <c r="C1" s="1" t="s">
        <v>44</v>
      </c>
      <c r="D1" s="1" t="s">
        <v>46</v>
      </c>
      <c r="E1" s="1" t="s">
        <v>8969</v>
      </c>
      <c r="F1" s="1" t="s">
        <v>8970</v>
      </c>
      <c r="G1" s="1" t="s">
        <v>57</v>
      </c>
      <c r="H1" s="1" t="s">
        <v>8971</v>
      </c>
    </row>
    <row r="2" spans="1:15" x14ac:dyDescent="0.25">
      <c r="A2" s="1" t="s">
        <v>568</v>
      </c>
      <c r="B2" s="1" t="s">
        <v>567</v>
      </c>
      <c r="C2" s="1">
        <v>2379</v>
      </c>
      <c r="D2" s="22">
        <v>1</v>
      </c>
      <c r="E2" s="22">
        <f>VLOOKUP(C2,'9.3成本表'!C:L,10,0)</f>
        <v>21</v>
      </c>
      <c r="F2" s="22">
        <v>13.26</v>
      </c>
      <c r="G2" s="22">
        <f>D2*E2+D2*F2</f>
        <v>34.26</v>
      </c>
      <c r="H2" s="1" t="s">
        <v>8972</v>
      </c>
      <c r="I2" s="1" t="s">
        <v>8973</v>
      </c>
      <c r="J2" s="22"/>
      <c r="O2" s="1" t="s">
        <v>8974</v>
      </c>
    </row>
    <row r="3" spans="1:15" x14ac:dyDescent="0.25">
      <c r="A3" s="1" t="s">
        <v>392</v>
      </c>
      <c r="B3" s="1" t="s">
        <v>391</v>
      </c>
      <c r="C3" s="1">
        <v>1926</v>
      </c>
      <c r="D3" s="22">
        <v>1</v>
      </c>
      <c r="E3" s="22">
        <f>VLOOKUP(C3,'9.3成本表'!C:L,10,0)</f>
        <v>17.899999999999999</v>
      </c>
      <c r="F3" s="22">
        <v>13.26</v>
      </c>
      <c r="G3" s="22">
        <f t="shared" ref="G3:G13" si="0">D3*E3+D3*F3</f>
        <v>31.159999999999997</v>
      </c>
      <c r="H3" s="1" t="s">
        <v>8972</v>
      </c>
      <c r="I3" s="1" t="s">
        <v>8973</v>
      </c>
      <c r="J3" s="22"/>
    </row>
    <row r="4" spans="1:15" x14ac:dyDescent="0.25">
      <c r="A4" s="1" t="s">
        <v>1356</v>
      </c>
      <c r="B4" s="1" t="s">
        <v>1355</v>
      </c>
      <c r="C4" s="1">
        <v>4896</v>
      </c>
      <c r="D4" s="22">
        <v>1</v>
      </c>
      <c r="E4" s="22">
        <f>VLOOKUP(C4,'9.3成本表'!C:L,10,0)</f>
        <v>22.4</v>
      </c>
      <c r="F4" s="22">
        <v>13.26</v>
      </c>
      <c r="G4" s="22">
        <f t="shared" si="0"/>
        <v>35.659999999999997</v>
      </c>
      <c r="H4" s="1" t="s">
        <v>8972</v>
      </c>
      <c r="I4" s="1" t="s">
        <v>8973</v>
      </c>
      <c r="J4" s="22"/>
    </row>
    <row r="5" spans="1:15" x14ac:dyDescent="0.25">
      <c r="A5" s="1" t="s">
        <v>1364</v>
      </c>
      <c r="B5" s="1" t="s">
        <v>1363</v>
      </c>
      <c r="C5" s="1">
        <v>4896</v>
      </c>
      <c r="D5" s="22">
        <v>1</v>
      </c>
      <c r="E5" s="22">
        <f>VLOOKUP(C5,'9.3成本表'!C:L,10,0)</f>
        <v>22.4</v>
      </c>
      <c r="F5" s="22">
        <v>13.26</v>
      </c>
      <c r="G5" s="22">
        <f t="shared" si="0"/>
        <v>35.659999999999997</v>
      </c>
      <c r="H5" s="1" t="s">
        <v>8972</v>
      </c>
      <c r="I5" s="1" t="s">
        <v>8973</v>
      </c>
      <c r="J5" s="22"/>
    </row>
    <row r="6" spans="1:15" x14ac:dyDescent="0.25">
      <c r="A6" s="1" t="s">
        <v>2174</v>
      </c>
      <c r="B6" s="1" t="s">
        <v>2173</v>
      </c>
      <c r="C6" s="1">
        <v>6758</v>
      </c>
      <c r="D6" s="22">
        <v>1</v>
      </c>
      <c r="E6" s="22">
        <f>VLOOKUP(C6,'9.3成本表'!C:L,10,0)</f>
        <v>25.4</v>
      </c>
      <c r="F6" s="22">
        <v>13.26</v>
      </c>
      <c r="G6" s="22">
        <f t="shared" si="0"/>
        <v>38.659999999999997</v>
      </c>
      <c r="H6" s="1" t="s">
        <v>8972</v>
      </c>
      <c r="I6" s="1" t="s">
        <v>8973</v>
      </c>
      <c r="J6" s="22"/>
    </row>
    <row r="7" spans="1:15" x14ac:dyDescent="0.25">
      <c r="A7" s="1" t="s">
        <v>1350</v>
      </c>
      <c r="B7" s="1" t="s">
        <v>1349</v>
      </c>
      <c r="C7" s="1">
        <v>4896</v>
      </c>
      <c r="D7" s="22">
        <v>1</v>
      </c>
      <c r="E7" s="22">
        <f>VLOOKUP(C7,'9.3成本表'!C:L,10,0)</f>
        <v>22.4</v>
      </c>
      <c r="F7" s="22">
        <v>13.26</v>
      </c>
      <c r="G7" s="22">
        <f t="shared" si="0"/>
        <v>35.659999999999997</v>
      </c>
      <c r="H7" s="1" t="s">
        <v>8972</v>
      </c>
      <c r="I7" s="1" t="s">
        <v>8973</v>
      </c>
      <c r="J7" s="22"/>
    </row>
    <row r="8" spans="1:15" x14ac:dyDescent="0.25">
      <c r="A8" s="1" t="s">
        <v>1428</v>
      </c>
      <c r="B8" s="1" t="s">
        <v>1427</v>
      </c>
      <c r="C8" s="1">
        <v>4899</v>
      </c>
      <c r="D8" s="22">
        <v>1</v>
      </c>
      <c r="E8" s="22">
        <f>VLOOKUP(C8,'9.3成本表'!C:L,10,0)</f>
        <v>22.9</v>
      </c>
      <c r="F8" s="22">
        <v>13.26</v>
      </c>
      <c r="G8" s="22">
        <f t="shared" si="0"/>
        <v>36.159999999999997</v>
      </c>
      <c r="H8" s="1" t="s">
        <v>8972</v>
      </c>
      <c r="I8" s="1" t="s">
        <v>8973</v>
      </c>
      <c r="J8" s="22"/>
    </row>
    <row r="9" spans="1:15" x14ac:dyDescent="0.25">
      <c r="A9" s="1" t="s">
        <v>1420</v>
      </c>
      <c r="B9" s="1" t="s">
        <v>1419</v>
      </c>
      <c r="C9" s="1">
        <v>4899</v>
      </c>
      <c r="D9" s="22">
        <v>1</v>
      </c>
      <c r="E9" s="22">
        <f>VLOOKUP(C9,'9.3成本表'!C:L,10,0)</f>
        <v>22.9</v>
      </c>
      <c r="F9" s="22">
        <v>13.26</v>
      </c>
      <c r="G9" s="22">
        <f t="shared" si="0"/>
        <v>36.159999999999997</v>
      </c>
      <c r="H9" s="1" t="s">
        <v>8972</v>
      </c>
      <c r="I9" s="1" t="s">
        <v>8973</v>
      </c>
      <c r="J9" s="22"/>
    </row>
    <row r="10" spans="1:15" x14ac:dyDescent="0.25">
      <c r="A10" s="1" t="s">
        <v>376</v>
      </c>
      <c r="B10" s="1" t="s">
        <v>375</v>
      </c>
      <c r="C10" s="1">
        <v>1031</v>
      </c>
      <c r="D10" s="22">
        <v>1</v>
      </c>
      <c r="E10" s="22">
        <f>VLOOKUP(C10,'9.3成本表'!C:L,10,0)</f>
        <v>12.7</v>
      </c>
      <c r="F10" s="22">
        <v>13.26</v>
      </c>
      <c r="G10" s="22">
        <f t="shared" si="0"/>
        <v>25.96</v>
      </c>
      <c r="H10" s="1" t="s">
        <v>8975</v>
      </c>
      <c r="I10" s="1" t="s">
        <v>8976</v>
      </c>
      <c r="J10" s="22"/>
    </row>
    <row r="11" spans="1:15" x14ac:dyDescent="0.25">
      <c r="A11" s="1" t="s">
        <v>374</v>
      </c>
      <c r="B11" s="1" t="s">
        <v>373</v>
      </c>
      <c r="C11" s="1">
        <v>1031</v>
      </c>
      <c r="D11" s="22">
        <v>3</v>
      </c>
      <c r="E11" s="22">
        <f>VLOOKUP(C11,'9.3成本表'!C:L,10,0)</f>
        <v>12.7</v>
      </c>
      <c r="F11" s="22">
        <v>13.26</v>
      </c>
      <c r="G11" s="22">
        <f t="shared" si="0"/>
        <v>77.88</v>
      </c>
      <c r="H11" s="1" t="s">
        <v>8975</v>
      </c>
      <c r="I11" s="1" t="s">
        <v>8976</v>
      </c>
      <c r="J11" s="22"/>
    </row>
    <row r="12" spans="1:15" x14ac:dyDescent="0.25">
      <c r="A12" s="1" t="s">
        <v>1356</v>
      </c>
      <c r="B12" s="1" t="s">
        <v>1355</v>
      </c>
      <c r="C12" s="1">
        <v>4896</v>
      </c>
      <c r="D12" s="22">
        <v>1</v>
      </c>
      <c r="E12" s="22">
        <f>VLOOKUP(C12,'9.3成本表'!C:L,10,0)</f>
        <v>22.4</v>
      </c>
      <c r="F12" s="22">
        <v>13.26</v>
      </c>
      <c r="G12" s="22">
        <f t="shared" si="0"/>
        <v>35.659999999999997</v>
      </c>
      <c r="H12" s="1" t="s">
        <v>8972</v>
      </c>
      <c r="I12" s="1" t="s">
        <v>8973</v>
      </c>
      <c r="J12" s="22"/>
    </row>
    <row r="13" spans="1:15" x14ac:dyDescent="0.25">
      <c r="A13" s="1" t="s">
        <v>1428</v>
      </c>
      <c r="B13" s="1" t="s">
        <v>1427</v>
      </c>
      <c r="C13" s="1">
        <v>4899</v>
      </c>
      <c r="D13" s="22">
        <v>1</v>
      </c>
      <c r="E13" s="22">
        <f>VLOOKUP(C13,'9.3成本表'!C:L,10,0)</f>
        <v>22.9</v>
      </c>
      <c r="F13" s="22">
        <v>13.26</v>
      </c>
      <c r="G13" s="22">
        <f t="shared" si="0"/>
        <v>36.159999999999997</v>
      </c>
      <c r="H13" s="1" t="s">
        <v>8972</v>
      </c>
      <c r="I13" s="1" t="s">
        <v>8973</v>
      </c>
      <c r="J13" s="22"/>
    </row>
    <row r="14" spans="1:15" x14ac:dyDescent="0.25">
      <c r="I14" s="22"/>
      <c r="J14" s="22"/>
    </row>
    <row r="15" spans="1:15" x14ac:dyDescent="0.25">
      <c r="I15" s="22"/>
      <c r="J15" s="22"/>
    </row>
    <row r="16" spans="1:15" x14ac:dyDescent="0.25">
      <c r="I16" s="22"/>
      <c r="J16" s="22"/>
    </row>
    <row r="17" spans="9:10" x14ac:dyDescent="0.25">
      <c r="I17" s="22"/>
      <c r="J17" s="22"/>
    </row>
    <row r="18" spans="9:10" x14ac:dyDescent="0.25">
      <c r="I18" s="22"/>
      <c r="J18" s="22"/>
    </row>
    <row r="19" spans="9:10" x14ac:dyDescent="0.25">
      <c r="I19" s="22"/>
      <c r="J19" s="22"/>
    </row>
    <row r="20" spans="9:10" x14ac:dyDescent="0.25">
      <c r="I20" s="22"/>
      <c r="J20" s="22"/>
    </row>
    <row r="21" spans="9:10" x14ac:dyDescent="0.25">
      <c r="I21" s="22"/>
      <c r="J21" s="22"/>
    </row>
    <row r="22" spans="9:10" x14ac:dyDescent="0.25">
      <c r="I22" s="22"/>
      <c r="J22" s="22"/>
    </row>
    <row r="23" spans="9:10" x14ac:dyDescent="0.25">
      <c r="I23" s="22"/>
      <c r="J23" s="22"/>
    </row>
    <row r="24" spans="9:10" x14ac:dyDescent="0.25">
      <c r="I24" s="22"/>
      <c r="J24" s="22"/>
    </row>
    <row r="25" spans="9:10" x14ac:dyDescent="0.25">
      <c r="I25" s="22"/>
      <c r="J25" s="22"/>
    </row>
    <row r="26" spans="9:10" x14ac:dyDescent="0.25">
      <c r="I26" s="22"/>
      <c r="J26" s="22"/>
    </row>
    <row r="27" spans="9:10" x14ac:dyDescent="0.25">
      <c r="I27" s="22"/>
      <c r="J27" s="22"/>
    </row>
    <row r="28" spans="9:10" x14ac:dyDescent="0.25">
      <c r="I28" s="22"/>
      <c r="J28" s="22"/>
    </row>
    <row r="29" spans="9:10" x14ac:dyDescent="0.25">
      <c r="I29" s="22"/>
      <c r="J29" s="22"/>
    </row>
    <row r="30" spans="9:10" x14ac:dyDescent="0.25">
      <c r="I30" s="22"/>
      <c r="J30" s="22"/>
    </row>
    <row r="31" spans="9:10" x14ac:dyDescent="0.25">
      <c r="I31" s="22"/>
      <c r="J31" s="22"/>
    </row>
    <row r="32" spans="9:10" x14ac:dyDescent="0.25">
      <c r="I32" s="22"/>
      <c r="J32" s="22"/>
    </row>
    <row r="33" spans="9:10" x14ac:dyDescent="0.25">
      <c r="I33" s="22"/>
      <c r="J33" s="22"/>
    </row>
    <row r="34" spans="9:10" x14ac:dyDescent="0.25">
      <c r="I34" s="22"/>
      <c r="J34" s="22"/>
    </row>
    <row r="35" spans="9:10" x14ac:dyDescent="0.25">
      <c r="I35" s="22"/>
      <c r="J35" s="22"/>
    </row>
    <row r="36" spans="9:10" x14ac:dyDescent="0.25">
      <c r="I36" s="22"/>
      <c r="J36" s="22"/>
    </row>
    <row r="37" spans="9:10" x14ac:dyDescent="0.25">
      <c r="I37" s="22"/>
      <c r="J37" s="22"/>
    </row>
    <row r="38" spans="9:10" x14ac:dyDescent="0.25">
      <c r="I38" s="22"/>
      <c r="J38" s="22"/>
    </row>
    <row r="39" spans="9:10" x14ac:dyDescent="0.25">
      <c r="I39" s="22"/>
      <c r="J39" s="22"/>
    </row>
    <row r="40" spans="9:10" x14ac:dyDescent="0.25">
      <c r="I40" s="22"/>
      <c r="J40" s="22"/>
    </row>
    <row r="41" spans="9:10" x14ac:dyDescent="0.25">
      <c r="I41" s="22"/>
      <c r="J41" s="22"/>
    </row>
    <row r="42" spans="9:10" x14ac:dyDescent="0.25">
      <c r="I42" s="22"/>
      <c r="J42" s="22"/>
    </row>
    <row r="43" spans="9:10" x14ac:dyDescent="0.25">
      <c r="I43" s="22"/>
      <c r="J43" s="22"/>
    </row>
    <row r="44" spans="9:10" x14ac:dyDescent="0.25">
      <c r="I44" s="22"/>
      <c r="J44" s="22"/>
    </row>
    <row r="45" spans="9:10" x14ac:dyDescent="0.25">
      <c r="I45" s="22"/>
      <c r="J45" s="22"/>
    </row>
    <row r="46" spans="9:10" x14ac:dyDescent="0.25">
      <c r="I46" s="22"/>
      <c r="J46" s="22"/>
    </row>
    <row r="47" spans="9:10" x14ac:dyDescent="0.25">
      <c r="I47" s="22"/>
      <c r="J47" s="22"/>
    </row>
    <row r="48" spans="9:10" x14ac:dyDescent="0.25">
      <c r="I48" s="22"/>
      <c r="J48" s="22"/>
    </row>
    <row r="49" spans="9:10" x14ac:dyDescent="0.25">
      <c r="I49" s="22"/>
      <c r="J49" s="22"/>
    </row>
    <row r="50" spans="9:10" x14ac:dyDescent="0.25">
      <c r="I50" s="22"/>
      <c r="J50" s="22"/>
    </row>
    <row r="51" spans="9:10" x14ac:dyDescent="0.25">
      <c r="I51" s="22"/>
      <c r="J51" s="22"/>
    </row>
    <row r="52" spans="9:10" x14ac:dyDescent="0.25">
      <c r="I52" s="22"/>
      <c r="J52" s="22"/>
    </row>
    <row r="53" spans="9:10" x14ac:dyDescent="0.25">
      <c r="I53" s="22"/>
      <c r="J53" s="22"/>
    </row>
    <row r="54" spans="9:10" x14ac:dyDescent="0.25">
      <c r="I54" s="22"/>
      <c r="J54" s="22"/>
    </row>
    <row r="55" spans="9:10" x14ac:dyDescent="0.25">
      <c r="I55" s="22"/>
      <c r="J55" s="22"/>
    </row>
    <row r="56" spans="9:10" x14ac:dyDescent="0.25">
      <c r="I56" s="22"/>
      <c r="J56" s="22"/>
    </row>
    <row r="57" spans="9:10" x14ac:dyDescent="0.25">
      <c r="I57" s="22"/>
      <c r="J57" s="22"/>
    </row>
    <row r="58" spans="9:10" x14ac:dyDescent="0.25">
      <c r="I58" s="22"/>
      <c r="J58" s="22"/>
    </row>
    <row r="59" spans="9:10" x14ac:dyDescent="0.25">
      <c r="I59" s="22"/>
      <c r="J59" s="22"/>
    </row>
    <row r="60" spans="9:10" x14ac:dyDescent="0.25">
      <c r="I60" s="22"/>
      <c r="J60" s="22"/>
    </row>
    <row r="61" spans="9:10" x14ac:dyDescent="0.25">
      <c r="I61" s="22"/>
      <c r="J61" s="22"/>
    </row>
    <row r="62" spans="9:10" x14ac:dyDescent="0.25">
      <c r="I62" s="22"/>
      <c r="J62" s="22"/>
    </row>
    <row r="63" spans="9:10" x14ac:dyDescent="0.25">
      <c r="I63" s="22"/>
      <c r="J63" s="22"/>
    </row>
    <row r="64" spans="9:10" x14ac:dyDescent="0.25">
      <c r="I64" s="22"/>
      <c r="J64" s="22"/>
    </row>
    <row r="65" spans="9:10" x14ac:dyDescent="0.25">
      <c r="I65" s="22"/>
      <c r="J65" s="22"/>
    </row>
    <row r="66" spans="9:10" x14ac:dyDescent="0.25">
      <c r="I66" s="22"/>
      <c r="J66" s="22"/>
    </row>
    <row r="67" spans="9:10" x14ac:dyDescent="0.25">
      <c r="I67" s="22"/>
      <c r="J67" s="22"/>
    </row>
    <row r="68" spans="9:10" x14ac:dyDescent="0.25">
      <c r="I68" s="22"/>
      <c r="J68" s="22"/>
    </row>
    <row r="69" spans="9:10" x14ac:dyDescent="0.25">
      <c r="I69" s="22"/>
      <c r="J69" s="22"/>
    </row>
    <row r="70" spans="9:10" x14ac:dyDescent="0.25">
      <c r="I70" s="22"/>
      <c r="J70" s="22"/>
    </row>
    <row r="71" spans="9:10" x14ac:dyDescent="0.25">
      <c r="I71" s="22"/>
      <c r="J71" s="22"/>
    </row>
    <row r="72" spans="9:10" x14ac:dyDescent="0.25">
      <c r="I72" s="22"/>
      <c r="J72" s="22"/>
    </row>
    <row r="73" spans="9:10" x14ac:dyDescent="0.25">
      <c r="I73" s="22"/>
      <c r="J73" s="22"/>
    </row>
    <row r="74" spans="9:10" x14ac:dyDescent="0.25">
      <c r="I74" s="22"/>
      <c r="J74" s="22"/>
    </row>
    <row r="75" spans="9:10" x14ac:dyDescent="0.25">
      <c r="I75" s="22"/>
      <c r="J75" s="22"/>
    </row>
    <row r="76" spans="9:10" x14ac:dyDescent="0.25">
      <c r="I76" s="22"/>
      <c r="J76" s="22"/>
    </row>
    <row r="77" spans="9:10" x14ac:dyDescent="0.25">
      <c r="I77" s="22"/>
      <c r="J77" s="22"/>
    </row>
    <row r="78" spans="9:10" x14ac:dyDescent="0.25">
      <c r="I78" s="22"/>
      <c r="J78" s="22"/>
    </row>
    <row r="79" spans="9:10" x14ac:dyDescent="0.25">
      <c r="I79" s="22"/>
      <c r="J79" s="22"/>
    </row>
    <row r="80" spans="9:10" x14ac:dyDescent="0.25">
      <c r="I80" s="22"/>
      <c r="J80" s="22"/>
    </row>
    <row r="81" spans="9:10" x14ac:dyDescent="0.25">
      <c r="I81" s="22"/>
      <c r="J81" s="22"/>
    </row>
    <row r="82" spans="9:10" x14ac:dyDescent="0.25">
      <c r="I82" s="22"/>
      <c r="J82" s="22"/>
    </row>
    <row r="83" spans="9:10" x14ac:dyDescent="0.25">
      <c r="I83" s="22"/>
      <c r="J83" s="22"/>
    </row>
    <row r="84" spans="9:10" x14ac:dyDescent="0.25">
      <c r="I84" s="22"/>
      <c r="J84" s="22"/>
    </row>
    <row r="85" spans="9:10" x14ac:dyDescent="0.25">
      <c r="I85" s="22"/>
      <c r="J85" s="22"/>
    </row>
    <row r="86" spans="9:10" x14ac:dyDescent="0.25">
      <c r="I86" s="22"/>
      <c r="J86" s="22"/>
    </row>
    <row r="87" spans="9:10" x14ac:dyDescent="0.25">
      <c r="I87" s="22"/>
      <c r="J87" s="22"/>
    </row>
    <row r="88" spans="9:10" x14ac:dyDescent="0.25">
      <c r="I88" s="22"/>
      <c r="J88" s="22"/>
    </row>
    <row r="89" spans="9:10" x14ac:dyDescent="0.25">
      <c r="I89" s="22"/>
      <c r="J89" s="22"/>
    </row>
    <row r="90" spans="9:10" x14ac:dyDescent="0.25">
      <c r="I90" s="22"/>
      <c r="J90" s="22"/>
    </row>
    <row r="91" spans="9:10" x14ac:dyDescent="0.25">
      <c r="I91" s="22"/>
      <c r="J91" s="22"/>
    </row>
    <row r="92" spans="9:10" x14ac:dyDescent="0.25">
      <c r="I92" s="22"/>
      <c r="J92" s="22"/>
    </row>
    <row r="93" spans="9:10" x14ac:dyDescent="0.25">
      <c r="I93" s="22"/>
      <c r="J93" s="22"/>
    </row>
    <row r="94" spans="9:10" x14ac:dyDescent="0.25">
      <c r="I94" s="22"/>
      <c r="J94" s="22"/>
    </row>
    <row r="95" spans="9:10" x14ac:dyDescent="0.25">
      <c r="I95" s="22"/>
      <c r="J95" s="22"/>
    </row>
    <row r="96" spans="9:10" x14ac:dyDescent="0.25">
      <c r="I96" s="22"/>
      <c r="J96" s="22"/>
    </row>
    <row r="97" spans="9:12" x14ac:dyDescent="0.25">
      <c r="I97" s="22"/>
      <c r="J97" s="22"/>
      <c r="L97" s="23"/>
    </row>
    <row r="98" spans="9:12" x14ac:dyDescent="0.25">
      <c r="I98" s="22"/>
      <c r="J98" s="22"/>
    </row>
    <row r="99" spans="9:12" x14ac:dyDescent="0.25">
      <c r="I99" s="22"/>
      <c r="J99" s="22"/>
    </row>
    <row r="100" spans="9:12" x14ac:dyDescent="0.25">
      <c r="I100" s="22"/>
      <c r="J100" s="22"/>
    </row>
    <row r="101" spans="9:12" x14ac:dyDescent="0.25">
      <c r="I101" s="22"/>
      <c r="J101" s="22"/>
    </row>
    <row r="102" spans="9:12" x14ac:dyDescent="0.25">
      <c r="I102" s="22"/>
      <c r="J102" s="22"/>
    </row>
    <row r="103" spans="9:12" x14ac:dyDescent="0.25">
      <c r="I103" s="22"/>
      <c r="J103" s="22"/>
    </row>
    <row r="104" spans="9:12" x14ac:dyDescent="0.25">
      <c r="I104" s="22"/>
      <c r="J104" s="22"/>
    </row>
    <row r="105" spans="9:12" x14ac:dyDescent="0.25">
      <c r="I105" s="22"/>
      <c r="J105" s="22"/>
    </row>
    <row r="106" spans="9:12" x14ac:dyDescent="0.25">
      <c r="I106" s="22"/>
      <c r="J106" s="22"/>
    </row>
    <row r="107" spans="9:12" x14ac:dyDescent="0.25">
      <c r="I107" s="22"/>
      <c r="J107" s="22"/>
    </row>
    <row r="108" spans="9:12" x14ac:dyDescent="0.25">
      <c r="I108" s="22"/>
      <c r="J108" s="22"/>
    </row>
    <row r="109" spans="9:12" x14ac:dyDescent="0.25">
      <c r="I109" s="22"/>
      <c r="J109" s="22"/>
    </row>
    <row r="110" spans="9:12" x14ac:dyDescent="0.25">
      <c r="I110" s="22"/>
      <c r="J110" s="22"/>
    </row>
    <row r="111" spans="9:12" x14ac:dyDescent="0.25">
      <c r="I111" s="22"/>
      <c r="J111" s="22"/>
    </row>
    <row r="112" spans="9:12" x14ac:dyDescent="0.25">
      <c r="I112" s="22"/>
      <c r="J112" s="22"/>
    </row>
    <row r="113" spans="9:10" x14ac:dyDescent="0.25">
      <c r="I113" s="22"/>
      <c r="J113" s="22"/>
    </row>
    <row r="114" spans="9:10" x14ac:dyDescent="0.25">
      <c r="I114" s="22"/>
      <c r="J114" s="22"/>
    </row>
    <row r="115" spans="9:10" x14ac:dyDescent="0.25">
      <c r="I115" s="22"/>
      <c r="J115" s="22"/>
    </row>
    <row r="116" spans="9:10" x14ac:dyDescent="0.25">
      <c r="I116" s="22"/>
      <c r="J116" s="22"/>
    </row>
    <row r="117" spans="9:10" x14ac:dyDescent="0.25">
      <c r="I117" s="22"/>
      <c r="J117" s="22"/>
    </row>
    <row r="118" spans="9:10" x14ac:dyDescent="0.25">
      <c r="I118" s="22"/>
      <c r="J118" s="22"/>
    </row>
    <row r="119" spans="9:10" x14ac:dyDescent="0.25">
      <c r="I119" s="22"/>
      <c r="J119" s="22"/>
    </row>
    <row r="120" spans="9:10" x14ac:dyDescent="0.25">
      <c r="I120" s="22"/>
      <c r="J120" s="22"/>
    </row>
    <row r="121" spans="9:10" x14ac:dyDescent="0.25">
      <c r="I121" s="22"/>
      <c r="J121" s="22"/>
    </row>
    <row r="122" spans="9:10" x14ac:dyDescent="0.25">
      <c r="I122" s="22"/>
      <c r="J122" s="22"/>
    </row>
    <row r="123" spans="9:10" x14ac:dyDescent="0.25">
      <c r="I123" s="22"/>
      <c r="J123" s="22"/>
    </row>
    <row r="124" spans="9:10" x14ac:dyDescent="0.25">
      <c r="I124" s="22"/>
      <c r="J124" s="22"/>
    </row>
    <row r="125" spans="9:10" x14ac:dyDescent="0.25">
      <c r="I125" s="22"/>
      <c r="J125" s="22"/>
    </row>
    <row r="126" spans="9:10" x14ac:dyDescent="0.25">
      <c r="I126" s="22"/>
      <c r="J126" s="22"/>
    </row>
    <row r="127" spans="9:10" x14ac:dyDescent="0.25">
      <c r="I127" s="22"/>
      <c r="J127" s="22"/>
    </row>
    <row r="128" spans="9:10" x14ac:dyDescent="0.25">
      <c r="I128" s="22"/>
      <c r="J128" s="22"/>
    </row>
    <row r="129" spans="9:10" x14ac:dyDescent="0.25">
      <c r="I129" s="22"/>
      <c r="J129" s="22"/>
    </row>
    <row r="130" spans="9:10" x14ac:dyDescent="0.25">
      <c r="I130" s="22"/>
      <c r="J130" s="22"/>
    </row>
    <row r="131" spans="9:10" x14ac:dyDescent="0.25">
      <c r="I131" s="22"/>
      <c r="J131" s="22"/>
    </row>
    <row r="132" spans="9:10" x14ac:dyDescent="0.25">
      <c r="I132" s="22"/>
      <c r="J132" s="22"/>
    </row>
    <row r="133" spans="9:10" x14ac:dyDescent="0.25">
      <c r="I133" s="22"/>
      <c r="J133" s="22"/>
    </row>
    <row r="134" spans="9:10" x14ac:dyDescent="0.25">
      <c r="I134" s="22"/>
      <c r="J134" s="22"/>
    </row>
    <row r="135" spans="9:10" x14ac:dyDescent="0.25">
      <c r="I135" s="22"/>
      <c r="J135" s="22"/>
    </row>
    <row r="136" spans="9:10" x14ac:dyDescent="0.25">
      <c r="I136" s="22"/>
      <c r="J136" s="22"/>
    </row>
    <row r="137" spans="9:10" x14ac:dyDescent="0.25">
      <c r="I137" s="22"/>
      <c r="J137" s="22"/>
    </row>
    <row r="138" spans="9:10" x14ac:dyDescent="0.25">
      <c r="I138" s="22"/>
      <c r="J138" s="22"/>
    </row>
    <row r="139" spans="9:10" x14ac:dyDescent="0.25">
      <c r="I139" s="22"/>
      <c r="J139" s="22"/>
    </row>
    <row r="140" spans="9:10" x14ac:dyDescent="0.25">
      <c r="I140" s="22"/>
      <c r="J140" s="22"/>
    </row>
    <row r="141" spans="9:10" x14ac:dyDescent="0.25">
      <c r="I141" s="22"/>
      <c r="J141" s="22"/>
    </row>
    <row r="142" spans="9:10" x14ac:dyDescent="0.25">
      <c r="I142" s="22"/>
      <c r="J142" s="22"/>
    </row>
    <row r="143" spans="9:10" x14ac:dyDescent="0.25">
      <c r="I143" s="22"/>
      <c r="J143" s="22"/>
    </row>
    <row r="144" spans="9:10" x14ac:dyDescent="0.25">
      <c r="I144" s="22"/>
      <c r="J144" s="22"/>
    </row>
    <row r="145" spans="9:10" x14ac:dyDescent="0.25">
      <c r="I145" s="22"/>
      <c r="J145" s="22"/>
    </row>
    <row r="146" spans="9:10" x14ac:dyDescent="0.25">
      <c r="I146" s="22"/>
      <c r="J146" s="22"/>
    </row>
    <row r="147" spans="9:10" x14ac:dyDescent="0.25">
      <c r="I147" s="22"/>
      <c r="J147" s="22"/>
    </row>
    <row r="148" spans="9:10" x14ac:dyDescent="0.25">
      <c r="I148" s="22"/>
      <c r="J148" s="22"/>
    </row>
    <row r="149" spans="9:10" x14ac:dyDescent="0.25">
      <c r="I149" s="22"/>
      <c r="J149" s="22"/>
    </row>
    <row r="150" spans="9:10" x14ac:dyDescent="0.25">
      <c r="I150" s="22"/>
      <c r="J150" s="22"/>
    </row>
    <row r="151" spans="9:10" x14ac:dyDescent="0.25">
      <c r="I151" s="22"/>
      <c r="J151" s="22"/>
    </row>
    <row r="152" spans="9:10" x14ac:dyDescent="0.25">
      <c r="I152" s="22"/>
      <c r="J152" s="22"/>
    </row>
    <row r="153" spans="9:10" x14ac:dyDescent="0.25">
      <c r="I153" s="22"/>
      <c r="J153" s="22"/>
    </row>
    <row r="154" spans="9:10" x14ac:dyDescent="0.25">
      <c r="I154" s="22"/>
      <c r="J154" s="22"/>
    </row>
    <row r="155" spans="9:10" x14ac:dyDescent="0.25">
      <c r="I155" s="22"/>
      <c r="J155" s="22"/>
    </row>
    <row r="156" spans="9:10" x14ac:dyDescent="0.25">
      <c r="I156" s="22"/>
      <c r="J156" s="22"/>
    </row>
    <row r="157" spans="9:10" x14ac:dyDescent="0.25">
      <c r="I157" s="22"/>
      <c r="J157" s="22"/>
    </row>
    <row r="158" spans="9:10" x14ac:dyDescent="0.25">
      <c r="I158" s="22"/>
      <c r="J158" s="22"/>
    </row>
    <row r="159" spans="9:10" x14ac:dyDescent="0.25">
      <c r="I159" s="22"/>
      <c r="J159" s="22"/>
    </row>
    <row r="160" spans="9:10" x14ac:dyDescent="0.25">
      <c r="I160" s="22"/>
      <c r="J160" s="22"/>
    </row>
    <row r="161" spans="9:10" x14ac:dyDescent="0.25">
      <c r="I161" s="22"/>
      <c r="J161" s="22"/>
    </row>
    <row r="162" spans="9:10" x14ac:dyDescent="0.25">
      <c r="I162" s="22"/>
      <c r="J162" s="22"/>
    </row>
    <row r="163" spans="9:10" x14ac:dyDescent="0.25">
      <c r="I163" s="22"/>
      <c r="J163" s="22"/>
    </row>
    <row r="164" spans="9:10" x14ac:dyDescent="0.25">
      <c r="I164" s="22"/>
      <c r="J164" s="22"/>
    </row>
    <row r="165" spans="9:10" x14ac:dyDescent="0.25">
      <c r="I165" s="22"/>
      <c r="J165" s="22"/>
    </row>
    <row r="166" spans="9:10" x14ac:dyDescent="0.25">
      <c r="I166" s="22"/>
      <c r="J166" s="22"/>
    </row>
    <row r="167" spans="9:10" x14ac:dyDescent="0.25">
      <c r="I167" s="22"/>
      <c r="J167" s="22"/>
    </row>
    <row r="168" spans="9:10" x14ac:dyDescent="0.25">
      <c r="I168" s="22"/>
      <c r="J168" s="22"/>
    </row>
    <row r="169" spans="9:10" x14ac:dyDescent="0.25">
      <c r="I169" s="22"/>
      <c r="J169" s="22"/>
    </row>
    <row r="170" spans="9:10" x14ac:dyDescent="0.25">
      <c r="I170" s="22"/>
      <c r="J170" s="22"/>
    </row>
    <row r="171" spans="9:10" x14ac:dyDescent="0.25">
      <c r="I171" s="22"/>
      <c r="J171" s="22"/>
    </row>
    <row r="172" spans="9:10" x14ac:dyDescent="0.25">
      <c r="I172" s="22"/>
      <c r="J172" s="22"/>
    </row>
    <row r="173" spans="9:10" x14ac:dyDescent="0.25">
      <c r="I173" s="22"/>
      <c r="J173" s="22"/>
    </row>
    <row r="174" spans="9:10" x14ac:dyDescent="0.25">
      <c r="I174" s="22"/>
      <c r="J174" s="22"/>
    </row>
    <row r="175" spans="9:10" x14ac:dyDescent="0.25">
      <c r="I175" s="22"/>
      <c r="J175" s="22"/>
    </row>
    <row r="176" spans="9:10" x14ac:dyDescent="0.25">
      <c r="I176" s="22"/>
      <c r="J176" s="22"/>
    </row>
    <row r="177" spans="9:10" x14ac:dyDescent="0.25">
      <c r="I177" s="22"/>
      <c r="J177" s="22"/>
    </row>
    <row r="178" spans="9:10" x14ac:dyDescent="0.25">
      <c r="I178" s="22"/>
      <c r="J178" s="22"/>
    </row>
    <row r="179" spans="9:10" x14ac:dyDescent="0.25">
      <c r="I179" s="22"/>
      <c r="J179" s="22"/>
    </row>
    <row r="180" spans="9:10" x14ac:dyDescent="0.25">
      <c r="I180" s="22"/>
      <c r="J180" s="22"/>
    </row>
    <row r="181" spans="9:10" x14ac:dyDescent="0.25">
      <c r="I181" s="22"/>
      <c r="J181" s="22"/>
    </row>
    <row r="182" spans="9:10" x14ac:dyDescent="0.25">
      <c r="I182" s="22"/>
      <c r="J182" s="22"/>
    </row>
    <row r="183" spans="9:10" x14ac:dyDescent="0.25">
      <c r="I183" s="22"/>
      <c r="J183" s="22"/>
    </row>
    <row r="184" spans="9:10" x14ac:dyDescent="0.25">
      <c r="I184" s="22"/>
      <c r="J184" s="22"/>
    </row>
    <row r="185" spans="9:10" x14ac:dyDescent="0.25">
      <c r="I185" s="22"/>
      <c r="J185" s="22"/>
    </row>
    <row r="186" spans="9:10" x14ac:dyDescent="0.25">
      <c r="I186" s="22"/>
      <c r="J186" s="22"/>
    </row>
    <row r="187" spans="9:10" x14ac:dyDescent="0.25">
      <c r="I187" s="22"/>
      <c r="J187" s="22"/>
    </row>
    <row r="188" spans="9:10" x14ac:dyDescent="0.25">
      <c r="I188" s="22"/>
      <c r="J188" s="22"/>
    </row>
    <row r="189" spans="9:10" x14ac:dyDescent="0.25">
      <c r="I189" s="22"/>
      <c r="J189" s="22"/>
    </row>
    <row r="190" spans="9:10" x14ac:dyDescent="0.25">
      <c r="I190" s="22"/>
      <c r="J190" s="22"/>
    </row>
    <row r="191" spans="9:10" x14ac:dyDescent="0.25">
      <c r="I191" s="22"/>
      <c r="J191" s="22"/>
    </row>
    <row r="192" spans="9:10" x14ac:dyDescent="0.25">
      <c r="I192" s="22"/>
      <c r="J192" s="22"/>
    </row>
    <row r="193" spans="9:10" x14ac:dyDescent="0.25">
      <c r="I193" s="22"/>
      <c r="J193" s="22"/>
    </row>
    <row r="194" spans="9:10" x14ac:dyDescent="0.25">
      <c r="I194" s="22"/>
      <c r="J194" s="22"/>
    </row>
    <row r="195" spans="9:10" x14ac:dyDescent="0.25">
      <c r="I195" s="22"/>
      <c r="J195" s="22"/>
    </row>
    <row r="196" spans="9:10" x14ac:dyDescent="0.25">
      <c r="I196" s="22"/>
      <c r="J196" s="22"/>
    </row>
    <row r="197" spans="9:10" x14ac:dyDescent="0.25">
      <c r="I197" s="22"/>
      <c r="J197" s="22"/>
    </row>
    <row r="198" spans="9:10" x14ac:dyDescent="0.25">
      <c r="I198" s="22"/>
      <c r="J198" s="22"/>
    </row>
    <row r="199" spans="9:10" x14ac:dyDescent="0.25">
      <c r="I199" s="22"/>
      <c r="J199" s="22"/>
    </row>
    <row r="200" spans="9:10" x14ac:dyDescent="0.25">
      <c r="I200" s="22"/>
      <c r="J200" s="22"/>
    </row>
    <row r="201" spans="9:10" x14ac:dyDescent="0.25">
      <c r="I201" s="22"/>
      <c r="J201" s="22"/>
    </row>
    <row r="202" spans="9:10" x14ac:dyDescent="0.25">
      <c r="I202" s="22"/>
      <c r="J202" s="22"/>
    </row>
    <row r="203" spans="9:10" x14ac:dyDescent="0.25">
      <c r="I203" s="22"/>
      <c r="J203" s="22"/>
    </row>
    <row r="204" spans="9:10" x14ac:dyDescent="0.25">
      <c r="I204" s="22"/>
      <c r="J204" s="22"/>
    </row>
    <row r="205" spans="9:10" x14ac:dyDescent="0.25">
      <c r="I205" s="22"/>
      <c r="J205" s="22"/>
    </row>
    <row r="206" spans="9:10" x14ac:dyDescent="0.25">
      <c r="I206" s="22"/>
      <c r="J206" s="22"/>
    </row>
    <row r="207" spans="9:10" x14ac:dyDescent="0.25">
      <c r="I207" s="22"/>
      <c r="J207" s="22"/>
    </row>
    <row r="208" spans="9:10" x14ac:dyDescent="0.25">
      <c r="I208" s="22"/>
      <c r="J208" s="22"/>
    </row>
    <row r="209" spans="9:10" x14ac:dyDescent="0.25">
      <c r="I209" s="22"/>
      <c r="J209" s="22"/>
    </row>
    <row r="210" spans="9:10" x14ac:dyDescent="0.25">
      <c r="I210" s="22"/>
      <c r="J210" s="22"/>
    </row>
    <row r="211" spans="9:10" x14ac:dyDescent="0.25">
      <c r="I211" s="22"/>
      <c r="J211" s="22"/>
    </row>
    <row r="212" spans="9:10" x14ac:dyDescent="0.25">
      <c r="I212" s="22"/>
      <c r="J212" s="22"/>
    </row>
    <row r="213" spans="9:10" x14ac:dyDescent="0.25">
      <c r="I213" s="22"/>
      <c r="J213" s="22"/>
    </row>
    <row r="214" spans="9:10" x14ac:dyDescent="0.25">
      <c r="I214" s="22"/>
      <c r="J214" s="22"/>
    </row>
    <row r="215" spans="9:10" x14ac:dyDescent="0.25">
      <c r="I215" s="22"/>
      <c r="J215" s="22"/>
    </row>
    <row r="216" spans="9:10" x14ac:dyDescent="0.25">
      <c r="I216" s="22"/>
      <c r="J216" s="22"/>
    </row>
    <row r="217" spans="9:10" x14ac:dyDescent="0.25">
      <c r="I217" s="22"/>
      <c r="J217" s="22"/>
    </row>
    <row r="218" spans="9:10" x14ac:dyDescent="0.25">
      <c r="I218" s="22"/>
      <c r="J218" s="22"/>
    </row>
    <row r="219" spans="9:10" x14ac:dyDescent="0.25">
      <c r="I219" s="22"/>
      <c r="J219" s="22"/>
    </row>
    <row r="220" spans="9:10" x14ac:dyDescent="0.25">
      <c r="I220" s="22"/>
      <c r="J220" s="22"/>
    </row>
    <row r="221" spans="9:10" x14ac:dyDescent="0.25">
      <c r="I221" s="22"/>
      <c r="J221" s="22"/>
    </row>
    <row r="222" spans="9:10" x14ac:dyDescent="0.25">
      <c r="I222" s="22"/>
      <c r="J222" s="22"/>
    </row>
    <row r="223" spans="9:10" x14ac:dyDescent="0.25">
      <c r="I223" s="22"/>
      <c r="J223" s="22"/>
    </row>
    <row r="224" spans="9:10" x14ac:dyDescent="0.25">
      <c r="I224" s="22"/>
      <c r="J224" s="22"/>
    </row>
    <row r="225" spans="9:10" x14ac:dyDescent="0.25">
      <c r="I225" s="22"/>
      <c r="J225" s="22"/>
    </row>
    <row r="226" spans="9:10" x14ac:dyDescent="0.25">
      <c r="I226" s="22"/>
      <c r="J226" s="22"/>
    </row>
    <row r="227" spans="9:10" x14ac:dyDescent="0.25">
      <c r="I227" s="22"/>
      <c r="J227" s="22"/>
    </row>
    <row r="228" spans="9:10" x14ac:dyDescent="0.25">
      <c r="I228" s="22"/>
      <c r="J228" s="22"/>
    </row>
    <row r="229" spans="9:10" x14ac:dyDescent="0.25">
      <c r="I229" s="22"/>
      <c r="J229" s="22"/>
    </row>
    <row r="230" spans="9:10" x14ac:dyDescent="0.25">
      <c r="I230" s="22"/>
      <c r="J230" s="22"/>
    </row>
    <row r="231" spans="9:10" x14ac:dyDescent="0.25">
      <c r="I231" s="22"/>
      <c r="J231" s="22"/>
    </row>
    <row r="232" spans="9:10" x14ac:dyDescent="0.25">
      <c r="I232" s="22"/>
      <c r="J232" s="22"/>
    </row>
    <row r="233" spans="9:10" x14ac:dyDescent="0.25">
      <c r="I233" s="22"/>
      <c r="J233" s="22"/>
    </row>
    <row r="234" spans="9:10" x14ac:dyDescent="0.25">
      <c r="I234" s="22"/>
      <c r="J234" s="22"/>
    </row>
    <row r="235" spans="9:10" x14ac:dyDescent="0.25">
      <c r="I235" s="22"/>
      <c r="J235" s="22"/>
    </row>
    <row r="236" spans="9:10" x14ac:dyDescent="0.25">
      <c r="I236" s="22"/>
      <c r="J236" s="22"/>
    </row>
    <row r="237" spans="9:10" x14ac:dyDescent="0.25">
      <c r="I237" s="22"/>
      <c r="J237" s="22"/>
    </row>
    <row r="238" spans="9:10" x14ac:dyDescent="0.25">
      <c r="I238" s="22"/>
      <c r="J238" s="22"/>
    </row>
    <row r="239" spans="9:10" x14ac:dyDescent="0.25">
      <c r="I239" s="22"/>
      <c r="J239" s="22"/>
    </row>
    <row r="240" spans="9:10" x14ac:dyDescent="0.25">
      <c r="I240" s="22"/>
      <c r="J240" s="22"/>
    </row>
    <row r="241" spans="9:10" x14ac:dyDescent="0.25">
      <c r="I241" s="22"/>
      <c r="J241" s="22"/>
    </row>
    <row r="242" spans="9:10" x14ac:dyDescent="0.25">
      <c r="I242" s="22"/>
      <c r="J242" s="22"/>
    </row>
    <row r="243" spans="9:10" x14ac:dyDescent="0.25">
      <c r="I243" s="22"/>
      <c r="J243" s="22"/>
    </row>
    <row r="244" spans="9:10" x14ac:dyDescent="0.25">
      <c r="I244" s="22"/>
      <c r="J244" s="22"/>
    </row>
    <row r="245" spans="9:10" x14ac:dyDescent="0.25">
      <c r="I245" s="22"/>
      <c r="J245" s="22"/>
    </row>
    <row r="246" spans="9:10" x14ac:dyDescent="0.25">
      <c r="I246" s="22"/>
      <c r="J246" s="22"/>
    </row>
    <row r="247" spans="9:10" x14ac:dyDescent="0.25">
      <c r="I247" s="22"/>
      <c r="J247" s="22"/>
    </row>
    <row r="248" spans="9:10" x14ac:dyDescent="0.25">
      <c r="I248" s="22"/>
      <c r="J248" s="22"/>
    </row>
    <row r="249" spans="9:10" x14ac:dyDescent="0.25">
      <c r="I249" s="22"/>
      <c r="J249" s="22"/>
    </row>
    <row r="250" spans="9:10" x14ac:dyDescent="0.25">
      <c r="I250" s="22"/>
      <c r="J250" s="22"/>
    </row>
    <row r="251" spans="9:10" x14ac:dyDescent="0.25">
      <c r="I251" s="22"/>
      <c r="J251" s="22"/>
    </row>
    <row r="252" spans="9:10" x14ac:dyDescent="0.25">
      <c r="I252" s="22"/>
      <c r="J252" s="22"/>
    </row>
    <row r="253" spans="9:10" x14ac:dyDescent="0.25">
      <c r="I253" s="22"/>
      <c r="J253" s="22"/>
    </row>
    <row r="254" spans="9:10" x14ac:dyDescent="0.25">
      <c r="I254" s="22"/>
      <c r="J254" s="22"/>
    </row>
    <row r="255" spans="9:10" x14ac:dyDescent="0.25">
      <c r="I255" s="22"/>
      <c r="J255" s="22"/>
    </row>
    <row r="256" spans="9:10" x14ac:dyDescent="0.25">
      <c r="I256" s="22"/>
      <c r="J256" s="22"/>
    </row>
    <row r="257" spans="9:10" x14ac:dyDescent="0.25">
      <c r="I257" s="22"/>
      <c r="J257" s="22"/>
    </row>
    <row r="258" spans="9:10" x14ac:dyDescent="0.25">
      <c r="I258" s="22"/>
      <c r="J258" s="22"/>
    </row>
    <row r="259" spans="9:10" x14ac:dyDescent="0.25">
      <c r="I259" s="22"/>
      <c r="J259" s="22"/>
    </row>
    <row r="260" spans="9:10" x14ac:dyDescent="0.25">
      <c r="I260" s="22"/>
      <c r="J260" s="22"/>
    </row>
    <row r="261" spans="9:10" x14ac:dyDescent="0.25">
      <c r="I261" s="22"/>
      <c r="J261" s="22"/>
    </row>
    <row r="262" spans="9:10" x14ac:dyDescent="0.25">
      <c r="I262" s="22"/>
      <c r="J262" s="22"/>
    </row>
    <row r="263" spans="9:10" x14ac:dyDescent="0.25">
      <c r="I263" s="22"/>
      <c r="J263" s="22"/>
    </row>
    <row r="264" spans="9:10" x14ac:dyDescent="0.25">
      <c r="I264" s="22"/>
      <c r="J264" s="22"/>
    </row>
    <row r="265" spans="9:10" x14ac:dyDescent="0.25">
      <c r="I265" s="22"/>
      <c r="J265" s="22"/>
    </row>
    <row r="266" spans="9:10" x14ac:dyDescent="0.25">
      <c r="I266" s="22"/>
      <c r="J266" s="22"/>
    </row>
    <row r="267" spans="9:10" x14ac:dyDescent="0.25">
      <c r="I267" s="22"/>
      <c r="J267" s="22"/>
    </row>
    <row r="268" spans="9:10" x14ac:dyDescent="0.25">
      <c r="I268" s="22"/>
      <c r="J268" s="22"/>
    </row>
    <row r="269" spans="9:10" x14ac:dyDescent="0.25">
      <c r="I269" s="22"/>
      <c r="J269" s="22"/>
    </row>
    <row r="270" spans="9:10" x14ac:dyDescent="0.25">
      <c r="I270" s="22"/>
      <c r="J270" s="22"/>
    </row>
    <row r="271" spans="9:10" x14ac:dyDescent="0.25">
      <c r="I271" s="22"/>
      <c r="J271" s="22"/>
    </row>
    <row r="272" spans="9:10" x14ac:dyDescent="0.25">
      <c r="I272" s="22"/>
      <c r="J272" s="22"/>
    </row>
    <row r="273" spans="9:10" x14ac:dyDescent="0.25">
      <c r="I273" s="22"/>
      <c r="J273" s="22"/>
    </row>
    <row r="274" spans="9:10" x14ac:dyDescent="0.25">
      <c r="I274" s="22"/>
      <c r="J274" s="22"/>
    </row>
    <row r="275" spans="9:10" x14ac:dyDescent="0.25">
      <c r="I275" s="22"/>
      <c r="J275" s="22"/>
    </row>
    <row r="276" spans="9:10" x14ac:dyDescent="0.25">
      <c r="I276" s="22"/>
      <c r="J276" s="22"/>
    </row>
    <row r="277" spans="9:10" x14ac:dyDescent="0.25">
      <c r="I277" s="22"/>
      <c r="J277" s="22"/>
    </row>
    <row r="278" spans="9:10" x14ac:dyDescent="0.25">
      <c r="I278" s="22"/>
      <c r="J278" s="22"/>
    </row>
    <row r="279" spans="9:10" x14ac:dyDescent="0.25">
      <c r="I279" s="22"/>
      <c r="J279" s="22"/>
    </row>
    <row r="280" spans="9:10" x14ac:dyDescent="0.25">
      <c r="I280" s="22"/>
      <c r="J280" s="22"/>
    </row>
    <row r="281" spans="9:10" x14ac:dyDescent="0.25">
      <c r="I281" s="22"/>
      <c r="J281" s="22"/>
    </row>
    <row r="282" spans="9:10" x14ac:dyDescent="0.25">
      <c r="I282" s="22"/>
      <c r="J282" s="22"/>
    </row>
    <row r="283" spans="9:10" x14ac:dyDescent="0.25">
      <c r="I283" s="22"/>
      <c r="J283" s="22"/>
    </row>
    <row r="284" spans="9:10" x14ac:dyDescent="0.25">
      <c r="I284" s="22"/>
      <c r="J284" s="22"/>
    </row>
    <row r="285" spans="9:10" x14ac:dyDescent="0.25">
      <c r="I285" s="22"/>
      <c r="J285" s="22"/>
    </row>
    <row r="286" spans="9:10" x14ac:dyDescent="0.25">
      <c r="I286" s="22"/>
      <c r="J286" s="22"/>
    </row>
    <row r="287" spans="9:10" x14ac:dyDescent="0.25">
      <c r="I287" s="22"/>
      <c r="J287" s="22"/>
    </row>
    <row r="288" spans="9:10" x14ac:dyDescent="0.25">
      <c r="I288" s="22"/>
      <c r="J288" s="22"/>
    </row>
    <row r="289" spans="9:10" x14ac:dyDescent="0.25">
      <c r="I289" s="22"/>
      <c r="J289" s="22"/>
    </row>
    <row r="290" spans="9:10" x14ac:dyDescent="0.25">
      <c r="I290" s="22"/>
      <c r="J290" s="22"/>
    </row>
    <row r="291" spans="9:10" x14ac:dyDescent="0.25">
      <c r="I291" s="22"/>
      <c r="J291" s="22"/>
    </row>
    <row r="292" spans="9:10" x14ac:dyDescent="0.25">
      <c r="I292" s="22"/>
      <c r="J292" s="22"/>
    </row>
    <row r="293" spans="9:10" x14ac:dyDescent="0.25">
      <c r="I293" s="22"/>
      <c r="J293" s="22"/>
    </row>
    <row r="294" spans="9:10" x14ac:dyDescent="0.25">
      <c r="I294" s="22"/>
      <c r="J294" s="22"/>
    </row>
    <row r="295" spans="9:10" x14ac:dyDescent="0.25">
      <c r="I295" s="22"/>
      <c r="J295" s="22"/>
    </row>
    <row r="296" spans="9:10" x14ac:dyDescent="0.25">
      <c r="I296" s="22"/>
      <c r="J296" s="22"/>
    </row>
    <row r="297" spans="9:10" x14ac:dyDescent="0.25">
      <c r="I297" s="22"/>
      <c r="J297" s="22"/>
    </row>
    <row r="298" spans="9:10" x14ac:dyDescent="0.25">
      <c r="I298" s="22"/>
      <c r="J298" s="22"/>
    </row>
    <row r="299" spans="9:10" x14ac:dyDescent="0.25">
      <c r="I299" s="22"/>
      <c r="J299" s="22"/>
    </row>
    <row r="300" spans="9:10" x14ac:dyDescent="0.25">
      <c r="I300" s="22"/>
      <c r="J300" s="22"/>
    </row>
    <row r="301" spans="9:10" x14ac:dyDescent="0.25">
      <c r="I301" s="22"/>
      <c r="J301" s="22"/>
    </row>
    <row r="302" spans="9:10" x14ac:dyDescent="0.25">
      <c r="I302" s="22"/>
      <c r="J302" s="22"/>
    </row>
    <row r="303" spans="9:10" x14ac:dyDescent="0.25">
      <c r="I303" s="22"/>
      <c r="J303" s="22"/>
    </row>
    <row r="304" spans="9:10" x14ac:dyDescent="0.25">
      <c r="I304" s="22"/>
      <c r="J304" s="22"/>
    </row>
    <row r="305" spans="9:10" x14ac:dyDescent="0.25">
      <c r="I305" s="22"/>
      <c r="J305" s="22"/>
    </row>
    <row r="306" spans="9:10" x14ac:dyDescent="0.25">
      <c r="I306" s="22"/>
      <c r="J306" s="22"/>
    </row>
    <row r="307" spans="9:10" x14ac:dyDescent="0.25">
      <c r="I307" s="22"/>
      <c r="J307" s="22"/>
    </row>
    <row r="308" spans="9:10" x14ac:dyDescent="0.25">
      <c r="I308" s="22"/>
      <c r="J308" s="22"/>
    </row>
    <row r="309" spans="9:10" x14ac:dyDescent="0.25">
      <c r="I309" s="22"/>
      <c r="J309" s="22"/>
    </row>
    <row r="310" spans="9:10" x14ac:dyDescent="0.25">
      <c r="I310" s="22"/>
      <c r="J310" s="22"/>
    </row>
    <row r="311" spans="9:10" x14ac:dyDescent="0.25">
      <c r="I311" s="22"/>
      <c r="J311" s="22"/>
    </row>
    <row r="312" spans="9:10" x14ac:dyDescent="0.25">
      <c r="I312" s="22"/>
      <c r="J312" s="22"/>
    </row>
    <row r="313" spans="9:10" x14ac:dyDescent="0.25">
      <c r="I313" s="22"/>
      <c r="J313" s="22"/>
    </row>
    <row r="314" spans="9:10" x14ac:dyDescent="0.25">
      <c r="I314" s="22"/>
      <c r="J314" s="22"/>
    </row>
    <row r="315" spans="9:10" x14ac:dyDescent="0.25">
      <c r="I315" s="22"/>
      <c r="J315" s="22"/>
    </row>
    <row r="316" spans="9:10" x14ac:dyDescent="0.25">
      <c r="I316" s="22"/>
      <c r="J316" s="22"/>
    </row>
    <row r="317" spans="9:10" x14ac:dyDescent="0.25">
      <c r="I317" s="22"/>
      <c r="J317" s="22"/>
    </row>
    <row r="318" spans="9:10" x14ac:dyDescent="0.25">
      <c r="I318" s="22"/>
      <c r="J318" s="22"/>
    </row>
    <row r="319" spans="9:10" x14ac:dyDescent="0.25">
      <c r="I319" s="22"/>
      <c r="J319" s="22"/>
    </row>
    <row r="320" spans="9:10" x14ac:dyDescent="0.25">
      <c r="I320" s="22"/>
      <c r="J320" s="22"/>
    </row>
    <row r="321" spans="9:10" x14ac:dyDescent="0.25">
      <c r="I321" s="22"/>
      <c r="J321" s="22"/>
    </row>
    <row r="322" spans="9:10" x14ac:dyDescent="0.25">
      <c r="I322" s="22"/>
      <c r="J322" s="22"/>
    </row>
    <row r="323" spans="9:10" x14ac:dyDescent="0.25">
      <c r="I323" s="22"/>
      <c r="J323" s="22"/>
    </row>
    <row r="324" spans="9:10" x14ac:dyDescent="0.25">
      <c r="I324" s="22"/>
      <c r="J324" s="22"/>
    </row>
    <row r="325" spans="9:10" x14ac:dyDescent="0.25">
      <c r="I325" s="22"/>
      <c r="J325" s="22"/>
    </row>
    <row r="326" spans="9:10" x14ac:dyDescent="0.25">
      <c r="I326" s="22"/>
      <c r="J326" s="22"/>
    </row>
    <row r="327" spans="9:10" x14ac:dyDescent="0.25">
      <c r="I327" s="22"/>
      <c r="J327" s="22"/>
    </row>
    <row r="328" spans="9:10" x14ac:dyDescent="0.25">
      <c r="I328" s="22"/>
      <c r="J328" s="22"/>
    </row>
    <row r="329" spans="9:10" x14ac:dyDescent="0.25">
      <c r="I329" s="22"/>
      <c r="J329" s="22"/>
    </row>
    <row r="330" spans="9:10" x14ac:dyDescent="0.25">
      <c r="I330" s="22"/>
      <c r="J330" s="22"/>
    </row>
    <row r="331" spans="9:10" x14ac:dyDescent="0.25">
      <c r="I331" s="22"/>
      <c r="J331" s="22"/>
    </row>
    <row r="332" spans="9:10" x14ac:dyDescent="0.25">
      <c r="I332" s="22"/>
      <c r="J332" s="22"/>
    </row>
    <row r="333" spans="9:10" x14ac:dyDescent="0.25">
      <c r="I333" s="22"/>
      <c r="J333" s="22"/>
    </row>
    <row r="334" spans="9:10" x14ac:dyDescent="0.25">
      <c r="I334" s="22"/>
      <c r="J334" s="22"/>
    </row>
    <row r="335" spans="9:10" x14ac:dyDescent="0.25">
      <c r="I335" s="22"/>
      <c r="J335" s="22"/>
    </row>
    <row r="336" spans="9:10" x14ac:dyDescent="0.25">
      <c r="I336" s="22"/>
      <c r="J336" s="22"/>
    </row>
    <row r="337" spans="9:10" x14ac:dyDescent="0.25">
      <c r="I337" s="22"/>
      <c r="J337" s="22"/>
    </row>
    <row r="338" spans="9:10" x14ac:dyDescent="0.25">
      <c r="I338" s="22"/>
      <c r="J338" s="22"/>
    </row>
    <row r="339" spans="9:10" x14ac:dyDescent="0.25">
      <c r="I339" s="22"/>
      <c r="J339" s="22"/>
    </row>
    <row r="340" spans="9:10" x14ac:dyDescent="0.25">
      <c r="I340" s="22"/>
      <c r="J340" s="22"/>
    </row>
    <row r="341" spans="9:10" x14ac:dyDescent="0.25">
      <c r="I341" s="22"/>
      <c r="J341" s="22"/>
    </row>
    <row r="342" spans="9:10" x14ac:dyDescent="0.25">
      <c r="I342" s="22"/>
      <c r="J342" s="22"/>
    </row>
    <row r="343" spans="9:10" x14ac:dyDescent="0.25">
      <c r="I343" s="22"/>
      <c r="J343" s="22"/>
    </row>
    <row r="344" spans="9:10" x14ac:dyDescent="0.25">
      <c r="I344" s="22"/>
      <c r="J344" s="22"/>
    </row>
    <row r="345" spans="9:10" x14ac:dyDescent="0.25">
      <c r="I345" s="22"/>
      <c r="J345" s="22"/>
    </row>
    <row r="346" spans="9:10" x14ac:dyDescent="0.25">
      <c r="I346" s="22"/>
      <c r="J346" s="22"/>
    </row>
    <row r="347" spans="9:10" x14ac:dyDescent="0.25">
      <c r="I347" s="22"/>
      <c r="J347" s="22"/>
    </row>
    <row r="348" spans="9:10" x14ac:dyDescent="0.25">
      <c r="I348" s="22"/>
      <c r="J348" s="22"/>
    </row>
    <row r="349" spans="9:10" x14ac:dyDescent="0.25">
      <c r="I349" s="22"/>
      <c r="J349" s="22"/>
    </row>
    <row r="350" spans="9:10" x14ac:dyDescent="0.25">
      <c r="I350" s="22"/>
      <c r="J350" s="22"/>
    </row>
    <row r="351" spans="9:10" x14ac:dyDescent="0.25">
      <c r="I351" s="22"/>
      <c r="J351" s="22"/>
    </row>
    <row r="352" spans="9:10" x14ac:dyDescent="0.25">
      <c r="I352" s="22"/>
      <c r="J352" s="22"/>
    </row>
    <row r="353" spans="9:10" x14ac:dyDescent="0.25">
      <c r="I353" s="22"/>
      <c r="J353" s="22"/>
    </row>
    <row r="354" spans="9:10" x14ac:dyDescent="0.25">
      <c r="I354" s="22"/>
      <c r="J354" s="22"/>
    </row>
    <row r="355" spans="9:10" x14ac:dyDescent="0.25">
      <c r="I355" s="22"/>
      <c r="J355" s="22"/>
    </row>
    <row r="356" spans="9:10" x14ac:dyDescent="0.25">
      <c r="I356" s="22"/>
      <c r="J356" s="22"/>
    </row>
    <row r="357" spans="9:10" x14ac:dyDescent="0.25">
      <c r="I357" s="22"/>
      <c r="J357" s="22"/>
    </row>
    <row r="358" spans="9:10" x14ac:dyDescent="0.25">
      <c r="I358" s="22"/>
      <c r="J358" s="22"/>
    </row>
    <row r="359" spans="9:10" x14ac:dyDescent="0.25">
      <c r="I359" s="22"/>
      <c r="J359" s="22"/>
    </row>
    <row r="360" spans="9:10" x14ac:dyDescent="0.25">
      <c r="I360" s="22"/>
      <c r="J360" s="22"/>
    </row>
    <row r="361" spans="9:10" x14ac:dyDescent="0.25">
      <c r="I361" s="22"/>
      <c r="J361" s="22"/>
    </row>
    <row r="362" spans="9:10" x14ac:dyDescent="0.25">
      <c r="I362" s="22"/>
      <c r="J362" s="22"/>
    </row>
    <row r="363" spans="9:10" x14ac:dyDescent="0.25">
      <c r="I363" s="22"/>
      <c r="J363" s="22"/>
    </row>
    <row r="364" spans="9:10" x14ac:dyDescent="0.25">
      <c r="I364" s="22"/>
      <c r="J364" s="22"/>
    </row>
    <row r="365" spans="9:10" x14ac:dyDescent="0.25">
      <c r="I365" s="22"/>
      <c r="J365" s="22"/>
    </row>
    <row r="366" spans="9:10" x14ac:dyDescent="0.25">
      <c r="I366" s="22"/>
      <c r="J366" s="22"/>
    </row>
    <row r="367" spans="9:10" x14ac:dyDescent="0.25">
      <c r="I367" s="22"/>
      <c r="J367" s="22"/>
    </row>
    <row r="368" spans="9:10" x14ac:dyDescent="0.25">
      <c r="I368" s="22"/>
      <c r="J368" s="22"/>
    </row>
    <row r="369" spans="9:10" x14ac:dyDescent="0.25">
      <c r="I369" s="22"/>
      <c r="J369" s="22"/>
    </row>
    <row r="370" spans="9:10" x14ac:dyDescent="0.25">
      <c r="I370" s="22"/>
      <c r="J370" s="22"/>
    </row>
    <row r="371" spans="9:10" x14ac:dyDescent="0.25">
      <c r="I371" s="22"/>
      <c r="J371" s="22"/>
    </row>
    <row r="372" spans="9:10" x14ac:dyDescent="0.25">
      <c r="I372" s="22"/>
      <c r="J372" s="22"/>
    </row>
    <row r="373" spans="9:10" x14ac:dyDescent="0.25">
      <c r="I373" s="22"/>
      <c r="J373" s="22"/>
    </row>
    <row r="374" spans="9:10" x14ac:dyDescent="0.25">
      <c r="I374" s="22"/>
      <c r="J374" s="22"/>
    </row>
    <row r="375" spans="9:10" x14ac:dyDescent="0.25">
      <c r="I375" s="22"/>
      <c r="J375" s="22"/>
    </row>
    <row r="376" spans="9:10" x14ac:dyDescent="0.25">
      <c r="I376" s="22"/>
      <c r="J376" s="22"/>
    </row>
    <row r="377" spans="9:10" x14ac:dyDescent="0.25">
      <c r="I377" s="22"/>
      <c r="J377" s="22"/>
    </row>
    <row r="378" spans="9:10" x14ac:dyDescent="0.25">
      <c r="I378" s="22"/>
      <c r="J378" s="22"/>
    </row>
    <row r="379" spans="9:10" x14ac:dyDescent="0.25">
      <c r="I379" s="22"/>
      <c r="J379" s="22"/>
    </row>
    <row r="380" spans="9:10" x14ac:dyDescent="0.25">
      <c r="I380" s="22"/>
      <c r="J380" s="22"/>
    </row>
    <row r="381" spans="9:10" x14ac:dyDescent="0.25">
      <c r="I381" s="22"/>
      <c r="J381" s="22"/>
    </row>
    <row r="382" spans="9:10" x14ac:dyDescent="0.25">
      <c r="I382" s="22"/>
      <c r="J382" s="22"/>
    </row>
    <row r="383" spans="9:10" x14ac:dyDescent="0.25">
      <c r="I383" s="22"/>
      <c r="J383" s="22"/>
    </row>
    <row r="384" spans="9:10" x14ac:dyDescent="0.25">
      <c r="I384" s="22"/>
      <c r="J384" s="22"/>
    </row>
    <row r="385" spans="9:10" x14ac:dyDescent="0.25">
      <c r="I385" s="22"/>
      <c r="J385" s="22"/>
    </row>
    <row r="386" spans="9:10" x14ac:dyDescent="0.25">
      <c r="I386" s="22"/>
      <c r="J386" s="22"/>
    </row>
    <row r="387" spans="9:10" x14ac:dyDescent="0.25">
      <c r="I387" s="22"/>
      <c r="J387" s="22"/>
    </row>
    <row r="388" spans="9:10" x14ac:dyDescent="0.25">
      <c r="I388" s="22"/>
      <c r="J388" s="22"/>
    </row>
    <row r="389" spans="9:10" x14ac:dyDescent="0.25">
      <c r="I389" s="22"/>
      <c r="J389" s="22"/>
    </row>
    <row r="390" spans="9:10" x14ac:dyDescent="0.25">
      <c r="I390" s="22"/>
      <c r="J390" s="22"/>
    </row>
    <row r="391" spans="9:10" x14ac:dyDescent="0.25">
      <c r="I391" s="22"/>
      <c r="J391" s="22"/>
    </row>
    <row r="392" spans="9:10" x14ac:dyDescent="0.25">
      <c r="I392" s="22"/>
      <c r="J392" s="22"/>
    </row>
    <row r="393" spans="9:10" x14ac:dyDescent="0.25">
      <c r="I393" s="22"/>
      <c r="J393" s="22"/>
    </row>
    <row r="394" spans="9:10" x14ac:dyDescent="0.25">
      <c r="I394" s="22"/>
      <c r="J394" s="22"/>
    </row>
    <row r="395" spans="9:10" x14ac:dyDescent="0.25">
      <c r="I395" s="22"/>
      <c r="J395" s="22"/>
    </row>
    <row r="396" spans="9:10" x14ac:dyDescent="0.25">
      <c r="I396" s="22"/>
      <c r="J396" s="22"/>
    </row>
    <row r="397" spans="9:10" x14ac:dyDescent="0.25">
      <c r="I397" s="22"/>
      <c r="J397" s="22"/>
    </row>
    <row r="398" spans="9:10" x14ac:dyDescent="0.25">
      <c r="I398" s="22"/>
      <c r="J398" s="22"/>
    </row>
    <row r="399" spans="9:10" x14ac:dyDescent="0.25">
      <c r="I399" s="22"/>
      <c r="J399" s="22"/>
    </row>
    <row r="400" spans="9:10" x14ac:dyDescent="0.25">
      <c r="I400" s="22"/>
      <c r="J400" s="22"/>
    </row>
    <row r="401" spans="9:10" x14ac:dyDescent="0.25">
      <c r="I401" s="22"/>
      <c r="J401" s="22"/>
    </row>
    <row r="402" spans="9:10" x14ac:dyDescent="0.25">
      <c r="I402" s="22"/>
      <c r="J402" s="22"/>
    </row>
    <row r="403" spans="9:10" x14ac:dyDescent="0.25">
      <c r="I403" s="22"/>
      <c r="J403" s="22"/>
    </row>
    <row r="404" spans="9:10" x14ac:dyDescent="0.25">
      <c r="I404" s="22"/>
      <c r="J404" s="22"/>
    </row>
    <row r="405" spans="9:10" x14ac:dyDescent="0.25">
      <c r="I405" s="22"/>
      <c r="J405" s="22"/>
    </row>
    <row r="406" spans="9:10" x14ac:dyDescent="0.25">
      <c r="I406" s="22"/>
      <c r="J406" s="22"/>
    </row>
    <row r="407" spans="9:10" x14ac:dyDescent="0.25">
      <c r="I407" s="22"/>
      <c r="J407" s="22"/>
    </row>
    <row r="408" spans="9:10" x14ac:dyDescent="0.25">
      <c r="I408" s="22"/>
      <c r="J408" s="22"/>
    </row>
    <row r="409" spans="9:10" x14ac:dyDescent="0.25">
      <c r="I409" s="22"/>
      <c r="J409" s="22"/>
    </row>
    <row r="410" spans="9:10" x14ac:dyDescent="0.25">
      <c r="I410" s="22"/>
      <c r="J410" s="22"/>
    </row>
    <row r="411" spans="9:10" x14ac:dyDescent="0.25">
      <c r="I411" s="22"/>
      <c r="J411" s="22"/>
    </row>
    <row r="412" spans="9:10" x14ac:dyDescent="0.25">
      <c r="I412" s="22"/>
      <c r="J412" s="22"/>
    </row>
    <row r="413" spans="9:10" x14ac:dyDescent="0.25">
      <c r="I413" s="22"/>
      <c r="J413" s="22"/>
    </row>
    <row r="414" spans="9:10" x14ac:dyDescent="0.25">
      <c r="I414" s="22"/>
      <c r="J414" s="22"/>
    </row>
    <row r="415" spans="9:10" x14ac:dyDescent="0.25">
      <c r="I415" s="22"/>
      <c r="J415" s="22"/>
    </row>
    <row r="416" spans="9:10" x14ac:dyDescent="0.25">
      <c r="I416" s="22"/>
      <c r="J416" s="22"/>
    </row>
    <row r="417" spans="9:10" x14ac:dyDescent="0.25">
      <c r="I417" s="22"/>
      <c r="J417" s="22"/>
    </row>
    <row r="418" spans="9:10" x14ac:dyDescent="0.25">
      <c r="I418" s="22"/>
      <c r="J418" s="22"/>
    </row>
    <row r="419" spans="9:10" x14ac:dyDescent="0.25">
      <c r="I419" s="22"/>
      <c r="J419" s="22"/>
    </row>
    <row r="420" spans="9:10" x14ac:dyDescent="0.25">
      <c r="I420" s="22"/>
      <c r="J420" s="22"/>
    </row>
    <row r="421" spans="9:10" x14ac:dyDescent="0.25">
      <c r="I421" s="22"/>
      <c r="J421" s="22"/>
    </row>
    <row r="422" spans="9:10" x14ac:dyDescent="0.25">
      <c r="I422" s="22"/>
      <c r="J422" s="22"/>
    </row>
    <row r="423" spans="9:10" x14ac:dyDescent="0.25">
      <c r="I423" s="22"/>
      <c r="J423" s="22"/>
    </row>
    <row r="424" spans="9:10" x14ac:dyDescent="0.25">
      <c r="I424" s="22"/>
      <c r="J424" s="22"/>
    </row>
    <row r="425" spans="9:10" x14ac:dyDescent="0.25">
      <c r="I425" s="22"/>
      <c r="J425" s="22"/>
    </row>
    <row r="426" spans="9:10" x14ac:dyDescent="0.25">
      <c r="I426" s="22"/>
      <c r="J426" s="22"/>
    </row>
    <row r="427" spans="9:10" x14ac:dyDescent="0.25">
      <c r="I427" s="22"/>
      <c r="J427" s="22"/>
    </row>
    <row r="428" spans="9:10" x14ac:dyDescent="0.25">
      <c r="I428" s="22"/>
      <c r="J428" s="22"/>
    </row>
    <row r="429" spans="9:10" x14ac:dyDescent="0.25">
      <c r="I429" s="22"/>
      <c r="J429" s="22"/>
    </row>
    <row r="430" spans="9:10" x14ac:dyDescent="0.25">
      <c r="I430" s="22"/>
      <c r="J430" s="22"/>
    </row>
    <row r="431" spans="9:10" x14ac:dyDescent="0.25">
      <c r="I431" s="22"/>
      <c r="J431" s="22"/>
    </row>
    <row r="432" spans="9:10" x14ac:dyDescent="0.25">
      <c r="I432" s="22"/>
      <c r="J432" s="22"/>
    </row>
    <row r="433" spans="9:10" x14ac:dyDescent="0.25">
      <c r="I433" s="22"/>
      <c r="J433" s="22"/>
    </row>
    <row r="434" spans="9:10" x14ac:dyDescent="0.25">
      <c r="I434" s="22"/>
      <c r="J434" s="22"/>
    </row>
    <row r="435" spans="9:10" x14ac:dyDescent="0.25">
      <c r="I435" s="22"/>
      <c r="J435" s="22"/>
    </row>
    <row r="436" spans="9:10" x14ac:dyDescent="0.25">
      <c r="I436" s="22"/>
      <c r="J436" s="22"/>
    </row>
    <row r="437" spans="9:10" x14ac:dyDescent="0.25">
      <c r="I437" s="22"/>
      <c r="J437" s="22"/>
    </row>
    <row r="438" spans="9:10" x14ac:dyDescent="0.25">
      <c r="I438" s="22"/>
      <c r="J438" s="22"/>
    </row>
    <row r="439" spans="9:10" x14ac:dyDescent="0.25">
      <c r="I439" s="22"/>
      <c r="J439" s="22"/>
    </row>
    <row r="440" spans="9:10" x14ac:dyDescent="0.25">
      <c r="I440" s="22"/>
      <c r="J440" s="22"/>
    </row>
    <row r="441" spans="9:10" x14ac:dyDescent="0.25">
      <c r="I441" s="22"/>
      <c r="J441" s="22"/>
    </row>
    <row r="442" spans="9:10" x14ac:dyDescent="0.25">
      <c r="I442" s="22"/>
      <c r="J442" s="22"/>
    </row>
    <row r="443" spans="9:10" x14ac:dyDescent="0.25">
      <c r="I443" s="22"/>
      <c r="J443" s="22"/>
    </row>
    <row r="444" spans="9:10" x14ac:dyDescent="0.25">
      <c r="I444" s="22"/>
      <c r="J444" s="22"/>
    </row>
    <row r="445" spans="9:10" x14ac:dyDescent="0.25">
      <c r="I445" s="22"/>
      <c r="J445" s="22"/>
    </row>
    <row r="446" spans="9:10" x14ac:dyDescent="0.25">
      <c r="I446" s="22"/>
      <c r="J446" s="22"/>
    </row>
    <row r="447" spans="9:10" x14ac:dyDescent="0.25">
      <c r="I447" s="22"/>
      <c r="J447" s="22"/>
    </row>
    <row r="448" spans="9:10" x14ac:dyDescent="0.25">
      <c r="I448" s="22"/>
      <c r="J448" s="22"/>
    </row>
    <row r="449" spans="9:10" x14ac:dyDescent="0.25">
      <c r="I449" s="22"/>
      <c r="J449" s="22"/>
    </row>
    <row r="450" spans="9:10" x14ac:dyDescent="0.25">
      <c r="I450" s="22"/>
      <c r="J450" s="22"/>
    </row>
    <row r="451" spans="9:10" x14ac:dyDescent="0.25">
      <c r="I451" s="22"/>
      <c r="J451" s="22"/>
    </row>
    <row r="452" spans="9:10" x14ac:dyDescent="0.25">
      <c r="I452" s="22"/>
      <c r="J452" s="22"/>
    </row>
    <row r="453" spans="9:10" x14ac:dyDescent="0.25">
      <c r="I453" s="22"/>
      <c r="J453" s="22"/>
    </row>
    <row r="454" spans="9:10" x14ac:dyDescent="0.25">
      <c r="I454" s="22"/>
      <c r="J454" s="22"/>
    </row>
    <row r="455" spans="9:10" x14ac:dyDescent="0.25">
      <c r="I455" s="22"/>
      <c r="J455" s="22"/>
    </row>
    <row r="456" spans="9:10" x14ac:dyDescent="0.25">
      <c r="I456" s="22"/>
      <c r="J456" s="22"/>
    </row>
    <row r="457" spans="9:10" x14ac:dyDescent="0.25">
      <c r="I457" s="22"/>
      <c r="J457" s="22"/>
    </row>
    <row r="458" spans="9:10" x14ac:dyDescent="0.25">
      <c r="I458" s="22"/>
      <c r="J458" s="22"/>
    </row>
    <row r="459" spans="9:10" x14ac:dyDescent="0.25">
      <c r="I459" s="22"/>
      <c r="J459" s="22"/>
    </row>
    <row r="460" spans="9:10" x14ac:dyDescent="0.25">
      <c r="I460" s="22"/>
      <c r="J460" s="22"/>
    </row>
    <row r="461" spans="9:10" x14ac:dyDescent="0.25">
      <c r="I461" s="22"/>
      <c r="J461" s="22"/>
    </row>
    <row r="462" spans="9:10" x14ac:dyDescent="0.25">
      <c r="I462" s="22"/>
      <c r="J462" s="22"/>
    </row>
    <row r="463" spans="9:10" x14ac:dyDescent="0.25">
      <c r="I463" s="22"/>
      <c r="J463" s="22"/>
    </row>
    <row r="464" spans="9:10" x14ac:dyDescent="0.25">
      <c r="I464" s="22"/>
      <c r="J464" s="22"/>
    </row>
    <row r="465" spans="9:10" x14ac:dyDescent="0.25">
      <c r="I465" s="22"/>
      <c r="J465" s="22"/>
    </row>
    <row r="466" spans="9:10" x14ac:dyDescent="0.25">
      <c r="I466" s="22"/>
      <c r="J466" s="22"/>
    </row>
    <row r="467" spans="9:10" x14ac:dyDescent="0.25">
      <c r="I467" s="22"/>
      <c r="J467" s="22"/>
    </row>
    <row r="468" spans="9:10" x14ac:dyDescent="0.25">
      <c r="I468" s="22"/>
      <c r="J468" s="22"/>
    </row>
    <row r="469" spans="9:10" x14ac:dyDescent="0.25">
      <c r="I469" s="22"/>
      <c r="J469" s="22"/>
    </row>
    <row r="470" spans="9:10" x14ac:dyDescent="0.25">
      <c r="I470" s="22"/>
      <c r="J470" s="22"/>
    </row>
    <row r="471" spans="9:10" x14ac:dyDescent="0.25">
      <c r="I471" s="22"/>
      <c r="J471" s="22"/>
    </row>
    <row r="472" spans="9:10" x14ac:dyDescent="0.25">
      <c r="I472" s="22"/>
      <c r="J472" s="22"/>
    </row>
    <row r="473" spans="9:10" x14ac:dyDescent="0.25">
      <c r="I473" s="22"/>
      <c r="J473" s="22"/>
    </row>
    <row r="474" spans="9:10" x14ac:dyDescent="0.25">
      <c r="I474" s="22"/>
      <c r="J474" s="22"/>
    </row>
    <row r="475" spans="9:10" x14ac:dyDescent="0.25">
      <c r="I475" s="22"/>
      <c r="J475" s="22"/>
    </row>
    <row r="476" spans="9:10" x14ac:dyDescent="0.25">
      <c r="I476" s="22"/>
      <c r="J476" s="22"/>
    </row>
    <row r="477" spans="9:10" x14ac:dyDescent="0.25">
      <c r="I477" s="22"/>
      <c r="J477" s="22"/>
    </row>
    <row r="478" spans="9:10" x14ac:dyDescent="0.25">
      <c r="I478" s="22"/>
      <c r="J478" s="22"/>
    </row>
    <row r="479" spans="9:10" x14ac:dyDescent="0.25">
      <c r="I479" s="22"/>
      <c r="J479" s="22"/>
    </row>
    <row r="480" spans="9:10" x14ac:dyDescent="0.25">
      <c r="I480" s="22"/>
      <c r="J480" s="22"/>
    </row>
    <row r="481" spans="9:10" x14ac:dyDescent="0.25">
      <c r="I481" s="22"/>
      <c r="J481" s="22"/>
    </row>
    <row r="482" spans="9:10" x14ac:dyDescent="0.25">
      <c r="I482" s="22"/>
      <c r="J482" s="22"/>
    </row>
    <row r="483" spans="9:10" x14ac:dyDescent="0.25">
      <c r="I483" s="22"/>
      <c r="J483" s="22"/>
    </row>
    <row r="484" spans="9:10" x14ac:dyDescent="0.25">
      <c r="I484" s="22"/>
      <c r="J484" s="22"/>
    </row>
    <row r="485" spans="9:10" x14ac:dyDescent="0.25">
      <c r="I485" s="22"/>
      <c r="J485" s="22"/>
    </row>
    <row r="486" spans="9:10" x14ac:dyDescent="0.25">
      <c r="I486" s="22"/>
      <c r="J486" s="22"/>
    </row>
    <row r="487" spans="9:10" x14ac:dyDescent="0.25">
      <c r="I487" s="22"/>
      <c r="J487" s="22"/>
    </row>
    <row r="488" spans="9:10" x14ac:dyDescent="0.25">
      <c r="I488" s="22"/>
      <c r="J488" s="22"/>
    </row>
    <row r="489" spans="9:10" x14ac:dyDescent="0.25">
      <c r="I489" s="22"/>
      <c r="J489" s="22"/>
    </row>
    <row r="490" spans="9:10" x14ac:dyDescent="0.25">
      <c r="I490" s="22"/>
      <c r="J490" s="22"/>
    </row>
    <row r="491" spans="9:10" x14ac:dyDescent="0.25">
      <c r="I491" s="22"/>
      <c r="J491" s="22"/>
    </row>
    <row r="492" spans="9:10" x14ac:dyDescent="0.25">
      <c r="I492" s="22"/>
      <c r="J492" s="22"/>
    </row>
    <row r="493" spans="9:10" x14ac:dyDescent="0.25">
      <c r="I493" s="22"/>
      <c r="J493" s="22"/>
    </row>
    <row r="494" spans="9:10" x14ac:dyDescent="0.25">
      <c r="I494" s="22"/>
      <c r="J494" s="22"/>
    </row>
    <row r="495" spans="9:10" x14ac:dyDescent="0.25">
      <c r="I495" s="22"/>
      <c r="J495" s="22"/>
    </row>
    <row r="496" spans="9:10" x14ac:dyDescent="0.25">
      <c r="I496" s="22"/>
      <c r="J496" s="22"/>
    </row>
    <row r="497" spans="9:10" x14ac:dyDescent="0.25">
      <c r="I497" s="22"/>
      <c r="J497" s="22"/>
    </row>
    <row r="498" spans="9:10" x14ac:dyDescent="0.25">
      <c r="I498" s="22"/>
      <c r="J498" s="22"/>
    </row>
    <row r="499" spans="9:10" x14ac:dyDescent="0.25">
      <c r="I499" s="22"/>
      <c r="J499" s="22"/>
    </row>
    <row r="500" spans="9:10" x14ac:dyDescent="0.25">
      <c r="I500" s="22"/>
      <c r="J500" s="22"/>
    </row>
    <row r="501" spans="9:10" x14ac:dyDescent="0.25">
      <c r="I501" s="22"/>
      <c r="J501" s="22"/>
    </row>
    <row r="502" spans="9:10" x14ac:dyDescent="0.25">
      <c r="I502" s="22"/>
      <c r="J502" s="22"/>
    </row>
    <row r="503" spans="9:10" x14ac:dyDescent="0.25">
      <c r="I503" s="22"/>
      <c r="J503" s="22"/>
    </row>
    <row r="504" spans="9:10" x14ac:dyDescent="0.25">
      <c r="I504" s="22"/>
      <c r="J504" s="22"/>
    </row>
    <row r="505" spans="9:10" x14ac:dyDescent="0.25">
      <c r="I505" s="22"/>
      <c r="J505" s="22"/>
    </row>
    <row r="506" spans="9:10" x14ac:dyDescent="0.25">
      <c r="I506" s="22"/>
      <c r="J506" s="22"/>
    </row>
    <row r="507" spans="9:10" x14ac:dyDescent="0.25">
      <c r="I507" s="22"/>
      <c r="J507" s="22"/>
    </row>
    <row r="508" spans="9:10" x14ac:dyDescent="0.25">
      <c r="I508" s="22"/>
      <c r="J508" s="22"/>
    </row>
    <row r="509" spans="9:10" x14ac:dyDescent="0.25">
      <c r="I509" s="22"/>
      <c r="J509" s="22"/>
    </row>
    <row r="510" spans="9:10" x14ac:dyDescent="0.25">
      <c r="I510" s="22"/>
      <c r="J510" s="22"/>
    </row>
    <row r="511" spans="9:10" x14ac:dyDescent="0.25">
      <c r="I511" s="22"/>
      <c r="J511" s="22"/>
    </row>
    <row r="512" spans="9:10" x14ac:dyDescent="0.25">
      <c r="I512" s="22"/>
      <c r="J512" s="22"/>
    </row>
    <row r="513" spans="9:10" x14ac:dyDescent="0.25">
      <c r="I513" s="22"/>
      <c r="J513" s="22"/>
    </row>
    <row r="514" spans="9:10" x14ac:dyDescent="0.25">
      <c r="I514" s="22"/>
      <c r="J514" s="22"/>
    </row>
    <row r="515" spans="9:10" x14ac:dyDescent="0.25">
      <c r="I515" s="22"/>
      <c r="J515" s="22"/>
    </row>
    <row r="516" spans="9:10" x14ac:dyDescent="0.25">
      <c r="I516" s="22"/>
      <c r="J516" s="22"/>
    </row>
    <row r="517" spans="9:10" x14ac:dyDescent="0.25">
      <c r="I517" s="22"/>
      <c r="J517" s="22"/>
    </row>
    <row r="518" spans="9:10" x14ac:dyDescent="0.25">
      <c r="I518" s="22"/>
      <c r="J518" s="22"/>
    </row>
    <row r="519" spans="9:10" x14ac:dyDescent="0.25">
      <c r="I519" s="22"/>
      <c r="J519" s="22"/>
    </row>
    <row r="520" spans="9:10" x14ac:dyDescent="0.25">
      <c r="I520" s="22"/>
      <c r="J520" s="22"/>
    </row>
    <row r="521" spans="9:10" x14ac:dyDescent="0.25">
      <c r="I521" s="22"/>
      <c r="J521" s="22"/>
    </row>
    <row r="522" spans="9:10" x14ac:dyDescent="0.25">
      <c r="I522" s="22"/>
      <c r="J522" s="22"/>
    </row>
    <row r="523" spans="9:10" x14ac:dyDescent="0.25">
      <c r="I523" s="22"/>
      <c r="J523" s="22"/>
    </row>
    <row r="524" spans="9:10" x14ac:dyDescent="0.25">
      <c r="I524" s="22"/>
      <c r="J524" s="22"/>
    </row>
    <row r="525" spans="9:10" x14ac:dyDescent="0.25">
      <c r="I525" s="22"/>
      <c r="J525" s="22"/>
    </row>
    <row r="526" spans="9:10" x14ac:dyDescent="0.25">
      <c r="I526" s="22"/>
      <c r="J526" s="22"/>
    </row>
    <row r="527" spans="9:10" x14ac:dyDescent="0.25">
      <c r="I527" s="22"/>
      <c r="J527" s="22"/>
    </row>
    <row r="528" spans="9:10" x14ac:dyDescent="0.25">
      <c r="I528" s="22"/>
      <c r="J528" s="22"/>
    </row>
    <row r="529" spans="9:10" x14ac:dyDescent="0.25">
      <c r="I529" s="22"/>
      <c r="J529" s="22"/>
    </row>
    <row r="530" spans="9:10" x14ac:dyDescent="0.25">
      <c r="I530" s="22"/>
      <c r="J530" s="22"/>
    </row>
    <row r="531" spans="9:10" x14ac:dyDescent="0.25">
      <c r="I531" s="22"/>
      <c r="J531" s="22"/>
    </row>
    <row r="532" spans="9:10" x14ac:dyDescent="0.25">
      <c r="I532" s="22"/>
      <c r="J532" s="22"/>
    </row>
    <row r="533" spans="9:10" x14ac:dyDescent="0.25">
      <c r="I533" s="22"/>
      <c r="J533" s="22"/>
    </row>
    <row r="534" spans="9:10" x14ac:dyDescent="0.25">
      <c r="I534" s="22"/>
      <c r="J534" s="22"/>
    </row>
    <row r="535" spans="9:10" x14ac:dyDescent="0.25">
      <c r="I535" s="22"/>
      <c r="J535" s="22"/>
    </row>
    <row r="536" spans="9:10" x14ac:dyDescent="0.25">
      <c r="I536" s="22"/>
      <c r="J536" s="22"/>
    </row>
    <row r="537" spans="9:10" x14ac:dyDescent="0.25">
      <c r="I537" s="22"/>
      <c r="J537" s="22"/>
    </row>
    <row r="538" spans="9:10" x14ac:dyDescent="0.25">
      <c r="I538" s="22"/>
      <c r="J538" s="22"/>
    </row>
    <row r="539" spans="9:10" x14ac:dyDescent="0.25">
      <c r="I539" s="22"/>
      <c r="J539" s="22"/>
    </row>
    <row r="540" spans="9:10" x14ac:dyDescent="0.25">
      <c r="I540" s="22"/>
      <c r="J540" s="22"/>
    </row>
    <row r="541" spans="9:10" x14ac:dyDescent="0.25">
      <c r="I541" s="22"/>
      <c r="J541" s="22"/>
    </row>
    <row r="542" spans="9:10" x14ac:dyDescent="0.25">
      <c r="I542" s="22"/>
      <c r="J542" s="22"/>
    </row>
    <row r="543" spans="9:10" x14ac:dyDescent="0.25">
      <c r="I543" s="22"/>
      <c r="J543" s="22"/>
    </row>
    <row r="544" spans="9:10" x14ac:dyDescent="0.25">
      <c r="I544" s="22"/>
      <c r="J544" s="22"/>
    </row>
    <row r="545" spans="9:10" x14ac:dyDescent="0.25">
      <c r="I545" s="22"/>
      <c r="J545" s="22"/>
    </row>
    <row r="546" spans="9:10" x14ac:dyDescent="0.25">
      <c r="I546" s="22"/>
      <c r="J546" s="22"/>
    </row>
    <row r="547" spans="9:10" x14ac:dyDescent="0.25">
      <c r="I547" s="22"/>
      <c r="J547" s="22"/>
    </row>
    <row r="548" spans="9:10" x14ac:dyDescent="0.25">
      <c r="I548" s="22"/>
      <c r="J548" s="22"/>
    </row>
    <row r="549" spans="9:10" x14ac:dyDescent="0.25">
      <c r="I549" s="22"/>
      <c r="J549" s="22"/>
    </row>
    <row r="550" spans="9:10" x14ac:dyDescent="0.25">
      <c r="I550" s="22"/>
      <c r="J550" s="22"/>
    </row>
    <row r="551" spans="9:10" x14ac:dyDescent="0.25">
      <c r="I551" s="22"/>
      <c r="J551" s="22"/>
    </row>
    <row r="552" spans="9:10" x14ac:dyDescent="0.25">
      <c r="I552" s="22"/>
      <c r="J552" s="22"/>
    </row>
    <row r="553" spans="9:10" x14ac:dyDescent="0.25">
      <c r="I553" s="22"/>
      <c r="J553" s="22"/>
    </row>
    <row r="554" spans="9:10" x14ac:dyDescent="0.25">
      <c r="I554" s="22"/>
      <c r="J554" s="22"/>
    </row>
    <row r="555" spans="9:10" x14ac:dyDescent="0.25">
      <c r="I555" s="22"/>
      <c r="J555" s="22"/>
    </row>
    <row r="556" spans="9:10" x14ac:dyDescent="0.25">
      <c r="I556" s="22"/>
      <c r="J556" s="22"/>
    </row>
    <row r="557" spans="9:10" x14ac:dyDescent="0.25">
      <c r="I557" s="22"/>
      <c r="J557" s="22"/>
    </row>
    <row r="558" spans="9:10" x14ac:dyDescent="0.25">
      <c r="I558" s="22"/>
      <c r="J558" s="22"/>
    </row>
    <row r="559" spans="9:10" x14ac:dyDescent="0.25">
      <c r="I559" s="22"/>
      <c r="J559" s="22"/>
    </row>
    <row r="560" spans="9:10" x14ac:dyDescent="0.25">
      <c r="I560" s="22"/>
      <c r="J560" s="22"/>
    </row>
    <row r="561" spans="9:10" x14ac:dyDescent="0.25">
      <c r="I561" s="22"/>
      <c r="J561" s="22"/>
    </row>
    <row r="562" spans="9:10" x14ac:dyDescent="0.25">
      <c r="I562" s="22"/>
      <c r="J562" s="22"/>
    </row>
    <row r="563" spans="9:10" x14ac:dyDescent="0.25">
      <c r="I563" s="22"/>
      <c r="J563" s="22"/>
    </row>
    <row r="564" spans="9:10" x14ac:dyDescent="0.25">
      <c r="I564" s="22"/>
      <c r="J564" s="22"/>
    </row>
    <row r="565" spans="9:10" x14ac:dyDescent="0.25">
      <c r="I565" s="22"/>
      <c r="J565" s="22"/>
    </row>
    <row r="566" spans="9:10" x14ac:dyDescent="0.25">
      <c r="I566" s="22"/>
      <c r="J566" s="22"/>
    </row>
    <row r="567" spans="9:10" x14ac:dyDescent="0.25">
      <c r="I567" s="22"/>
      <c r="J567" s="22"/>
    </row>
    <row r="568" spans="9:10" x14ac:dyDescent="0.25">
      <c r="I568" s="22"/>
      <c r="J568" s="22"/>
    </row>
    <row r="569" spans="9:10" x14ac:dyDescent="0.25">
      <c r="I569" s="22"/>
      <c r="J569" s="22"/>
    </row>
    <row r="570" spans="9:10" x14ac:dyDescent="0.25">
      <c r="I570" s="22"/>
      <c r="J570" s="22"/>
    </row>
    <row r="571" spans="9:10" x14ac:dyDescent="0.25">
      <c r="I571" s="22"/>
      <c r="J571" s="22"/>
    </row>
    <row r="572" spans="9:10" x14ac:dyDescent="0.25">
      <c r="I572" s="22"/>
      <c r="J572" s="22"/>
    </row>
    <row r="573" spans="9:10" x14ac:dyDescent="0.25">
      <c r="I573" s="22"/>
      <c r="J573" s="22"/>
    </row>
    <row r="574" spans="9:10" x14ac:dyDescent="0.25">
      <c r="I574" s="22"/>
      <c r="J574" s="22"/>
    </row>
    <row r="575" spans="9:10" x14ac:dyDescent="0.25">
      <c r="I575" s="22"/>
      <c r="J575" s="22"/>
    </row>
    <row r="576" spans="9:10" x14ac:dyDescent="0.25">
      <c r="I576" s="22"/>
      <c r="J576" s="22"/>
    </row>
    <row r="577" spans="9:10" x14ac:dyDescent="0.25">
      <c r="I577" s="22"/>
      <c r="J577" s="22"/>
    </row>
    <row r="578" spans="9:10" x14ac:dyDescent="0.25">
      <c r="I578" s="22"/>
      <c r="J578" s="22"/>
    </row>
    <row r="579" spans="9:10" x14ac:dyDescent="0.25">
      <c r="I579" s="22"/>
      <c r="J579" s="22"/>
    </row>
    <row r="580" spans="9:10" x14ac:dyDescent="0.25">
      <c r="I580" s="22"/>
      <c r="J580" s="22"/>
    </row>
    <row r="581" spans="9:10" x14ac:dyDescent="0.25">
      <c r="I581" s="22"/>
      <c r="J581" s="22"/>
    </row>
    <row r="582" spans="9:10" x14ac:dyDescent="0.25">
      <c r="I582" s="22"/>
      <c r="J582" s="22"/>
    </row>
    <row r="583" spans="9:10" x14ac:dyDescent="0.25">
      <c r="I583" s="22"/>
      <c r="J583" s="22"/>
    </row>
    <row r="584" spans="9:10" x14ac:dyDescent="0.25">
      <c r="I584" s="22"/>
      <c r="J584" s="22"/>
    </row>
    <row r="585" spans="9:10" x14ac:dyDescent="0.25">
      <c r="I585" s="22"/>
      <c r="J585" s="22"/>
    </row>
    <row r="586" spans="9:10" x14ac:dyDescent="0.25">
      <c r="I586" s="22"/>
      <c r="J586" s="22"/>
    </row>
    <row r="587" spans="9:10" x14ac:dyDescent="0.25">
      <c r="I587" s="22"/>
      <c r="J587" s="22"/>
    </row>
    <row r="588" spans="9:10" x14ac:dyDescent="0.25">
      <c r="I588" s="22"/>
      <c r="J588" s="22"/>
    </row>
    <row r="589" spans="9:10" x14ac:dyDescent="0.25">
      <c r="I589" s="22"/>
      <c r="J589" s="22"/>
    </row>
    <row r="590" spans="9:10" x14ac:dyDescent="0.25">
      <c r="I590" s="22"/>
      <c r="J590" s="22"/>
    </row>
    <row r="591" spans="9:10" x14ac:dyDescent="0.25">
      <c r="I591" s="22"/>
      <c r="J591" s="22"/>
    </row>
    <row r="592" spans="9:10" x14ac:dyDescent="0.25">
      <c r="I592" s="22"/>
      <c r="J592" s="22"/>
    </row>
    <row r="593" spans="9:10" x14ac:dyDescent="0.25">
      <c r="I593" s="22"/>
      <c r="J593" s="22"/>
    </row>
    <row r="594" spans="9:10" x14ac:dyDescent="0.25">
      <c r="I594" s="22"/>
      <c r="J594" s="22"/>
    </row>
    <row r="595" spans="9:10" x14ac:dyDescent="0.25">
      <c r="I595" s="22"/>
      <c r="J595" s="22"/>
    </row>
    <row r="596" spans="9:10" x14ac:dyDescent="0.25">
      <c r="I596" s="22"/>
      <c r="J596" s="22"/>
    </row>
    <row r="597" spans="9:10" x14ac:dyDescent="0.25">
      <c r="I597" s="22"/>
      <c r="J597" s="22"/>
    </row>
    <row r="598" spans="9:10" x14ac:dyDescent="0.25">
      <c r="I598" s="22"/>
      <c r="J598" s="22"/>
    </row>
    <row r="599" spans="9:10" x14ac:dyDescent="0.25">
      <c r="I599" s="22"/>
      <c r="J599" s="22"/>
    </row>
    <row r="600" spans="9:10" x14ac:dyDescent="0.25">
      <c r="I600" s="22"/>
      <c r="J600" s="22"/>
    </row>
    <row r="601" spans="9:10" x14ac:dyDescent="0.25">
      <c r="I601" s="22"/>
      <c r="J601" s="22"/>
    </row>
    <row r="602" spans="9:10" x14ac:dyDescent="0.25">
      <c r="I602" s="22"/>
      <c r="J602" s="22"/>
    </row>
    <row r="603" spans="9:10" x14ac:dyDescent="0.25">
      <c r="I603" s="22"/>
      <c r="J603" s="22"/>
    </row>
    <row r="604" spans="9:10" x14ac:dyDescent="0.25">
      <c r="I604" s="22"/>
      <c r="J604" s="22"/>
    </row>
    <row r="605" spans="9:10" x14ac:dyDescent="0.25">
      <c r="I605" s="22"/>
      <c r="J605" s="22"/>
    </row>
    <row r="606" spans="9:10" x14ac:dyDescent="0.25">
      <c r="I606" s="22"/>
      <c r="J606" s="22"/>
    </row>
    <row r="607" spans="9:10" x14ac:dyDescent="0.25">
      <c r="I607" s="22"/>
      <c r="J607" s="22"/>
    </row>
    <row r="608" spans="9:10" x14ac:dyDescent="0.25">
      <c r="I608" s="22"/>
      <c r="J608" s="22"/>
    </row>
    <row r="609" spans="9:10" x14ac:dyDescent="0.25">
      <c r="I609" s="22"/>
      <c r="J609" s="22"/>
    </row>
    <row r="610" spans="9:10" x14ac:dyDescent="0.25">
      <c r="I610" s="22"/>
      <c r="J610" s="22"/>
    </row>
    <row r="611" spans="9:10" x14ac:dyDescent="0.25">
      <c r="I611" s="22"/>
      <c r="J611" s="22"/>
    </row>
    <row r="612" spans="9:10" x14ac:dyDescent="0.25">
      <c r="I612" s="22"/>
      <c r="J612" s="22"/>
    </row>
    <row r="613" spans="9:10" x14ac:dyDescent="0.25">
      <c r="I613" s="22"/>
      <c r="J613" s="22"/>
    </row>
    <row r="614" spans="9:10" x14ac:dyDescent="0.25">
      <c r="I614" s="22"/>
      <c r="J614" s="22"/>
    </row>
    <row r="615" spans="9:10" x14ac:dyDescent="0.25">
      <c r="I615" s="22"/>
      <c r="J615" s="22"/>
    </row>
    <row r="616" spans="9:10" x14ac:dyDescent="0.25">
      <c r="I616" s="22"/>
      <c r="J616" s="22"/>
    </row>
    <row r="617" spans="9:10" x14ac:dyDescent="0.25">
      <c r="I617" s="22"/>
      <c r="J617" s="22"/>
    </row>
    <row r="618" spans="9:10" x14ac:dyDescent="0.25">
      <c r="I618" s="22"/>
      <c r="J618" s="22"/>
    </row>
    <row r="619" spans="9:10" x14ac:dyDescent="0.25">
      <c r="I619" s="22"/>
      <c r="J619" s="22"/>
    </row>
    <row r="620" spans="9:10" x14ac:dyDescent="0.25">
      <c r="I620" s="22"/>
      <c r="J620" s="22"/>
    </row>
    <row r="621" spans="9:10" x14ac:dyDescent="0.25">
      <c r="I621" s="22"/>
      <c r="J621" s="22"/>
    </row>
    <row r="622" spans="9:10" x14ac:dyDescent="0.25">
      <c r="I622" s="22"/>
      <c r="J622" s="22"/>
    </row>
    <row r="623" spans="9:10" x14ac:dyDescent="0.25">
      <c r="I623" s="22"/>
      <c r="J623" s="22"/>
    </row>
    <row r="624" spans="9:10" x14ac:dyDescent="0.25">
      <c r="I624" s="22"/>
      <c r="J624" s="22"/>
    </row>
    <row r="625" spans="9:10" x14ac:dyDescent="0.25">
      <c r="I625" s="22"/>
      <c r="J625" s="22"/>
    </row>
    <row r="626" spans="9:10" x14ac:dyDescent="0.25">
      <c r="I626" s="22"/>
      <c r="J626" s="22"/>
    </row>
    <row r="627" spans="9:10" x14ac:dyDescent="0.25">
      <c r="I627" s="22"/>
      <c r="J627" s="22"/>
    </row>
    <row r="628" spans="9:10" x14ac:dyDescent="0.25">
      <c r="I628" s="22"/>
      <c r="J628" s="22"/>
    </row>
    <row r="629" spans="9:10" x14ac:dyDescent="0.25">
      <c r="I629" s="22"/>
      <c r="J629" s="22"/>
    </row>
    <row r="630" spans="9:10" x14ac:dyDescent="0.25">
      <c r="I630" s="22"/>
      <c r="J630" s="22"/>
    </row>
    <row r="631" spans="9:10" x14ac:dyDescent="0.25">
      <c r="I631" s="22"/>
      <c r="J631" s="22"/>
    </row>
    <row r="632" spans="9:10" x14ac:dyDescent="0.25">
      <c r="I632" s="22"/>
      <c r="J632" s="22"/>
    </row>
    <row r="633" spans="9:10" x14ac:dyDescent="0.25">
      <c r="I633" s="22"/>
      <c r="J633" s="22"/>
    </row>
    <row r="634" spans="9:10" x14ac:dyDescent="0.25">
      <c r="I634" s="22"/>
      <c r="J634" s="22"/>
    </row>
    <row r="635" spans="9:10" x14ac:dyDescent="0.25">
      <c r="I635" s="22"/>
      <c r="J635" s="22"/>
    </row>
    <row r="636" spans="9:10" x14ac:dyDescent="0.25">
      <c r="I636" s="22"/>
      <c r="J636" s="22"/>
    </row>
    <row r="637" spans="9:10" x14ac:dyDescent="0.25">
      <c r="I637" s="22"/>
      <c r="J637" s="22"/>
    </row>
    <row r="638" spans="9:10" x14ac:dyDescent="0.25">
      <c r="I638" s="22"/>
      <c r="J638" s="22"/>
    </row>
    <row r="639" spans="9:10" x14ac:dyDescent="0.25">
      <c r="I639" s="22"/>
      <c r="J639" s="22"/>
    </row>
    <row r="640" spans="9:10" x14ac:dyDescent="0.25">
      <c r="I640" s="22"/>
      <c r="J640" s="22"/>
    </row>
    <row r="641" spans="9:10" x14ac:dyDescent="0.25">
      <c r="I641" s="22"/>
      <c r="J641" s="22"/>
    </row>
    <row r="642" spans="9:10" x14ac:dyDescent="0.25">
      <c r="I642" s="22"/>
      <c r="J642" s="22"/>
    </row>
    <row r="643" spans="9:10" x14ac:dyDescent="0.25">
      <c r="I643" s="22"/>
      <c r="J643" s="22"/>
    </row>
  </sheetData>
  <phoneticPr fontId="10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8262"/>
  <sheetViews>
    <sheetView workbookViewId="0">
      <selection activeCell="D1" sqref="D1:D1048576"/>
    </sheetView>
  </sheetViews>
  <sheetFormatPr defaultColWidth="21" defaultRowHeight="14.4" x14ac:dyDescent="0.25"/>
  <cols>
    <col min="1" max="3" width="21" style="20"/>
    <col min="4" max="4" width="21" style="21"/>
    <col min="5" max="16383" width="21" style="20"/>
  </cols>
  <sheetData>
    <row r="1" spans="1:10" s="20" customFormat="1" x14ac:dyDescent="0.25">
      <c r="A1" s="20" t="s">
        <v>8977</v>
      </c>
      <c r="B1" s="20" t="s">
        <v>42</v>
      </c>
      <c r="C1" s="20" t="s">
        <v>8978</v>
      </c>
      <c r="D1" s="21" t="s">
        <v>44</v>
      </c>
      <c r="E1" s="20" t="s">
        <v>8979</v>
      </c>
      <c r="F1" s="20" t="s">
        <v>8978</v>
      </c>
      <c r="G1" s="20" t="s">
        <v>8980</v>
      </c>
      <c r="H1" s="20" t="s">
        <v>8981</v>
      </c>
      <c r="I1" s="20" t="s">
        <v>8982</v>
      </c>
      <c r="J1" s="20" t="s">
        <v>8983</v>
      </c>
    </row>
    <row r="2" spans="1:10" s="20" customFormat="1" x14ac:dyDescent="0.25">
      <c r="A2" s="20" t="s">
        <v>8984</v>
      </c>
      <c r="B2" s="20" t="s">
        <v>113</v>
      </c>
      <c r="C2" s="20" t="s">
        <v>114</v>
      </c>
      <c r="D2" s="21" t="s">
        <v>115</v>
      </c>
      <c r="E2" s="20" t="s">
        <v>8985</v>
      </c>
      <c r="F2" s="20" t="s">
        <v>114</v>
      </c>
      <c r="G2" s="20" t="s">
        <v>8902</v>
      </c>
      <c r="I2" s="20" t="s">
        <v>5059</v>
      </c>
      <c r="J2" s="20" t="s">
        <v>8986</v>
      </c>
    </row>
    <row r="3" spans="1:10" s="20" customFormat="1" x14ac:dyDescent="0.25">
      <c r="A3" s="20" t="s">
        <v>8984</v>
      </c>
      <c r="B3" s="20" t="s">
        <v>116</v>
      </c>
      <c r="C3" s="20" t="s">
        <v>117</v>
      </c>
      <c r="D3" s="21" t="s">
        <v>115</v>
      </c>
      <c r="E3" s="20" t="s">
        <v>8987</v>
      </c>
      <c r="F3" s="20" t="s">
        <v>117</v>
      </c>
      <c r="G3" s="20" t="s">
        <v>8903</v>
      </c>
      <c r="I3" s="20" t="s">
        <v>5703</v>
      </c>
      <c r="J3" s="20" t="s">
        <v>8986</v>
      </c>
    </row>
    <row r="4" spans="1:10" s="20" customFormat="1" x14ac:dyDescent="0.25">
      <c r="A4" s="20" t="s">
        <v>8984</v>
      </c>
      <c r="B4" s="20" t="s">
        <v>118</v>
      </c>
      <c r="C4" s="20" t="s">
        <v>119</v>
      </c>
      <c r="D4" s="21" t="s">
        <v>115</v>
      </c>
      <c r="E4" s="20" t="s">
        <v>8988</v>
      </c>
      <c r="F4" s="20" t="s">
        <v>119</v>
      </c>
      <c r="G4" s="20" t="s">
        <v>8905</v>
      </c>
      <c r="I4" s="20" t="s">
        <v>5519</v>
      </c>
      <c r="J4" s="20" t="s">
        <v>8986</v>
      </c>
    </row>
    <row r="5" spans="1:10" s="20" customFormat="1" x14ac:dyDescent="0.25">
      <c r="A5" s="20" t="s">
        <v>8984</v>
      </c>
      <c r="B5" s="20" t="s">
        <v>120</v>
      </c>
      <c r="C5" s="20" t="s">
        <v>121</v>
      </c>
      <c r="D5" s="21" t="s">
        <v>115</v>
      </c>
      <c r="E5" s="20" t="s">
        <v>8989</v>
      </c>
      <c r="F5" s="20" t="s">
        <v>121</v>
      </c>
      <c r="G5" s="20" t="s">
        <v>8898</v>
      </c>
      <c r="I5" s="20" t="s">
        <v>8990</v>
      </c>
      <c r="J5" s="20" t="s">
        <v>8986</v>
      </c>
    </row>
    <row r="6" spans="1:10" s="20" customFormat="1" x14ac:dyDescent="0.25">
      <c r="A6" s="20" t="s">
        <v>8984</v>
      </c>
      <c r="B6" s="20" t="s">
        <v>122</v>
      </c>
      <c r="C6" s="20" t="s">
        <v>123</v>
      </c>
      <c r="D6" s="21" t="s">
        <v>124</v>
      </c>
      <c r="E6" s="20" t="s">
        <v>8991</v>
      </c>
      <c r="F6" s="20" t="s">
        <v>123</v>
      </c>
      <c r="G6" s="20" t="s">
        <v>8892</v>
      </c>
      <c r="I6" s="20" t="s">
        <v>8992</v>
      </c>
      <c r="J6" s="20" t="s">
        <v>8986</v>
      </c>
    </row>
    <row r="7" spans="1:10" s="20" customFormat="1" x14ac:dyDescent="0.25">
      <c r="A7" s="20" t="s">
        <v>8984</v>
      </c>
      <c r="B7" s="20" t="s">
        <v>125</v>
      </c>
      <c r="C7" s="20" t="s">
        <v>126</v>
      </c>
      <c r="D7" s="21" t="s">
        <v>124</v>
      </c>
      <c r="E7" s="20" t="s">
        <v>8993</v>
      </c>
      <c r="F7" s="20" t="s">
        <v>126</v>
      </c>
      <c r="G7" s="20" t="s">
        <v>8891</v>
      </c>
      <c r="I7" s="20" t="s">
        <v>8994</v>
      </c>
      <c r="J7" s="20" t="s">
        <v>8986</v>
      </c>
    </row>
    <row r="8" spans="1:10" s="20" customFormat="1" x14ac:dyDescent="0.25">
      <c r="A8" s="20" t="s">
        <v>8984</v>
      </c>
      <c r="B8" s="20" t="s">
        <v>127</v>
      </c>
      <c r="C8" s="20" t="s">
        <v>128</v>
      </c>
      <c r="D8" s="21" t="s">
        <v>124</v>
      </c>
      <c r="E8" s="20" t="s">
        <v>8995</v>
      </c>
      <c r="F8" s="20" t="s">
        <v>128</v>
      </c>
      <c r="G8" s="20" t="s">
        <v>8904</v>
      </c>
      <c r="I8" s="20" t="s">
        <v>8996</v>
      </c>
      <c r="J8" s="20" t="s">
        <v>8986</v>
      </c>
    </row>
    <row r="9" spans="1:10" s="20" customFormat="1" x14ac:dyDescent="0.25">
      <c r="A9" s="20" t="s">
        <v>8984</v>
      </c>
      <c r="B9" s="20" t="s">
        <v>129</v>
      </c>
      <c r="C9" s="20" t="s">
        <v>130</v>
      </c>
      <c r="D9" s="21" t="s">
        <v>124</v>
      </c>
      <c r="E9" s="20" t="s">
        <v>8997</v>
      </c>
      <c r="F9" s="20" t="s">
        <v>130</v>
      </c>
      <c r="G9" s="20" t="s">
        <v>8897</v>
      </c>
      <c r="I9" s="20" t="s">
        <v>8998</v>
      </c>
      <c r="J9" s="20" t="s">
        <v>8986</v>
      </c>
    </row>
    <row r="10" spans="1:10" s="20" customFormat="1" x14ac:dyDescent="0.25">
      <c r="A10" s="20" t="s">
        <v>8984</v>
      </c>
      <c r="B10" s="20" t="s">
        <v>131</v>
      </c>
      <c r="C10" s="20" t="s">
        <v>132</v>
      </c>
      <c r="D10" s="21" t="s">
        <v>124</v>
      </c>
      <c r="E10" s="20" t="s">
        <v>8999</v>
      </c>
      <c r="F10" s="20" t="s">
        <v>132</v>
      </c>
      <c r="G10" s="20" t="s">
        <v>8896</v>
      </c>
      <c r="I10" s="20" t="s">
        <v>9000</v>
      </c>
      <c r="J10" s="20" t="s">
        <v>8986</v>
      </c>
    </row>
    <row r="11" spans="1:10" s="20" customFormat="1" x14ac:dyDescent="0.25">
      <c r="A11" s="20" t="s">
        <v>8984</v>
      </c>
      <c r="B11" s="20" t="s">
        <v>133</v>
      </c>
      <c r="C11" s="20" t="s">
        <v>134</v>
      </c>
      <c r="D11" s="21" t="s">
        <v>124</v>
      </c>
      <c r="E11" s="20" t="s">
        <v>9001</v>
      </c>
      <c r="F11" s="20" t="s">
        <v>134</v>
      </c>
      <c r="G11" s="20" t="s">
        <v>8874</v>
      </c>
      <c r="I11" s="20" t="s">
        <v>9002</v>
      </c>
      <c r="J11" s="20" t="s">
        <v>8986</v>
      </c>
    </row>
    <row r="12" spans="1:10" s="20" customFormat="1" x14ac:dyDescent="0.25">
      <c r="A12" s="20" t="s">
        <v>8984</v>
      </c>
      <c r="B12" s="20" t="s">
        <v>135</v>
      </c>
      <c r="C12" s="20" t="s">
        <v>136</v>
      </c>
      <c r="D12" s="21" t="s">
        <v>124</v>
      </c>
      <c r="E12" s="20" t="s">
        <v>9003</v>
      </c>
      <c r="F12" s="20" t="s">
        <v>136</v>
      </c>
      <c r="G12" s="20" t="s">
        <v>8895</v>
      </c>
      <c r="I12" s="20" t="s">
        <v>9004</v>
      </c>
      <c r="J12" s="20" t="s">
        <v>8986</v>
      </c>
    </row>
    <row r="13" spans="1:10" s="20" customFormat="1" x14ac:dyDescent="0.25">
      <c r="A13" s="20" t="s">
        <v>8984</v>
      </c>
      <c r="B13" s="20" t="s">
        <v>137</v>
      </c>
      <c r="C13" s="20" t="s">
        <v>138</v>
      </c>
      <c r="D13" s="21" t="s">
        <v>124</v>
      </c>
      <c r="E13" s="20" t="s">
        <v>9005</v>
      </c>
      <c r="F13" s="20" t="s">
        <v>138</v>
      </c>
      <c r="G13" s="20" t="s">
        <v>8894</v>
      </c>
      <c r="I13" s="20" t="s">
        <v>9006</v>
      </c>
      <c r="J13" s="20" t="s">
        <v>8986</v>
      </c>
    </row>
    <row r="14" spans="1:10" s="20" customFormat="1" x14ac:dyDescent="0.25">
      <c r="A14" s="20" t="s">
        <v>8984</v>
      </c>
      <c r="B14" s="20" t="s">
        <v>139</v>
      </c>
      <c r="C14" s="20" t="s">
        <v>140</v>
      </c>
      <c r="D14" s="21" t="s">
        <v>124</v>
      </c>
      <c r="E14" s="20" t="s">
        <v>9007</v>
      </c>
      <c r="F14" s="20" t="s">
        <v>140</v>
      </c>
      <c r="G14" s="20" t="s">
        <v>8899</v>
      </c>
      <c r="I14" s="20" t="s">
        <v>9008</v>
      </c>
      <c r="J14" s="20" t="s">
        <v>8986</v>
      </c>
    </row>
    <row r="15" spans="1:10" s="20" customFormat="1" x14ac:dyDescent="0.25">
      <c r="A15" s="20" t="s">
        <v>8984</v>
      </c>
      <c r="B15" s="20" t="s">
        <v>141</v>
      </c>
      <c r="C15" s="20" t="s">
        <v>142</v>
      </c>
      <c r="D15" s="21" t="s">
        <v>124</v>
      </c>
      <c r="E15" s="20" t="s">
        <v>9009</v>
      </c>
      <c r="F15" s="20" t="s">
        <v>142</v>
      </c>
      <c r="G15" s="20" t="s">
        <v>8900</v>
      </c>
      <c r="I15" s="20" t="s">
        <v>9010</v>
      </c>
      <c r="J15" s="20" t="s">
        <v>8986</v>
      </c>
    </row>
    <row r="16" spans="1:10" s="20" customFormat="1" x14ac:dyDescent="0.25">
      <c r="A16" s="20" t="s">
        <v>8984</v>
      </c>
      <c r="B16" s="20" t="s">
        <v>143</v>
      </c>
      <c r="C16" s="20" t="s">
        <v>144</v>
      </c>
      <c r="D16" s="21" t="s">
        <v>124</v>
      </c>
      <c r="E16" s="20" t="s">
        <v>9011</v>
      </c>
      <c r="F16" s="20" t="s">
        <v>144</v>
      </c>
      <c r="G16" s="20" t="s">
        <v>8901</v>
      </c>
      <c r="I16" s="20" t="s">
        <v>9012</v>
      </c>
      <c r="J16" s="20" t="s">
        <v>8986</v>
      </c>
    </row>
    <row r="17" spans="1:10" s="20" customFormat="1" x14ac:dyDescent="0.25">
      <c r="A17" s="20" t="s">
        <v>8984</v>
      </c>
      <c r="B17" s="20" t="s">
        <v>145</v>
      </c>
      <c r="C17" s="20" t="s">
        <v>146</v>
      </c>
      <c r="D17" s="21" t="s">
        <v>124</v>
      </c>
      <c r="E17" s="20" t="s">
        <v>9013</v>
      </c>
      <c r="F17" s="20" t="s">
        <v>146</v>
      </c>
      <c r="G17" s="20" t="s">
        <v>8893</v>
      </c>
      <c r="I17" s="20" t="s">
        <v>9014</v>
      </c>
      <c r="J17" s="20" t="s">
        <v>8986</v>
      </c>
    </row>
    <row r="18" spans="1:10" s="20" customFormat="1" x14ac:dyDescent="0.25">
      <c r="A18" s="20" t="s">
        <v>8984</v>
      </c>
      <c r="B18" s="20" t="s">
        <v>147</v>
      </c>
      <c r="C18" s="20" t="s">
        <v>148</v>
      </c>
      <c r="D18" s="21" t="s">
        <v>149</v>
      </c>
      <c r="E18" s="20" t="s">
        <v>9015</v>
      </c>
      <c r="F18" s="20" t="s">
        <v>148</v>
      </c>
      <c r="G18" s="20" t="s">
        <v>9016</v>
      </c>
      <c r="H18" s="20" t="s">
        <v>9017</v>
      </c>
      <c r="I18" s="20" t="s">
        <v>9018</v>
      </c>
      <c r="J18" s="20" t="s">
        <v>8986</v>
      </c>
    </row>
    <row r="19" spans="1:10" s="20" customFormat="1" x14ac:dyDescent="0.25">
      <c r="A19" s="20" t="s">
        <v>8984</v>
      </c>
      <c r="B19" s="20" t="s">
        <v>150</v>
      </c>
      <c r="C19" s="20" t="s">
        <v>151</v>
      </c>
      <c r="D19" s="21" t="s">
        <v>149</v>
      </c>
      <c r="E19" s="20" t="s">
        <v>9019</v>
      </c>
      <c r="F19" s="20" t="s">
        <v>151</v>
      </c>
      <c r="G19" s="20" t="s">
        <v>9020</v>
      </c>
      <c r="H19" s="20" t="s">
        <v>9017</v>
      </c>
      <c r="I19" s="20" t="s">
        <v>9021</v>
      </c>
      <c r="J19" s="20" t="s">
        <v>8986</v>
      </c>
    </row>
    <row r="20" spans="1:10" s="20" customFormat="1" x14ac:dyDescent="0.25">
      <c r="A20" s="20" t="s">
        <v>8984</v>
      </c>
      <c r="B20" s="20" t="s">
        <v>152</v>
      </c>
      <c r="C20" s="20" t="s">
        <v>153</v>
      </c>
      <c r="D20" s="21" t="s">
        <v>149</v>
      </c>
      <c r="E20" s="20" t="s">
        <v>9022</v>
      </c>
      <c r="F20" s="20" t="s">
        <v>153</v>
      </c>
      <c r="G20" s="20" t="s">
        <v>8913</v>
      </c>
      <c r="H20" s="20" t="s">
        <v>9017</v>
      </c>
      <c r="I20" s="20" t="s">
        <v>9023</v>
      </c>
      <c r="J20" s="20" t="s">
        <v>8986</v>
      </c>
    </row>
    <row r="21" spans="1:10" s="20" customFormat="1" x14ac:dyDescent="0.25">
      <c r="A21" s="20" t="s">
        <v>8984</v>
      </c>
      <c r="B21" s="20" t="s">
        <v>154</v>
      </c>
      <c r="C21" s="20" t="s">
        <v>155</v>
      </c>
      <c r="D21" s="21" t="s">
        <v>149</v>
      </c>
      <c r="E21" s="20" t="s">
        <v>9024</v>
      </c>
      <c r="F21" s="20" t="s">
        <v>155</v>
      </c>
      <c r="G21" s="20" t="s">
        <v>8915</v>
      </c>
      <c r="H21" s="20" t="s">
        <v>9017</v>
      </c>
      <c r="I21" s="20" t="s">
        <v>9025</v>
      </c>
      <c r="J21" s="20" t="s">
        <v>8986</v>
      </c>
    </row>
    <row r="22" spans="1:10" s="20" customFormat="1" x14ac:dyDescent="0.25">
      <c r="A22" s="20" t="s">
        <v>8984</v>
      </c>
      <c r="B22" s="20" t="s">
        <v>156</v>
      </c>
      <c r="C22" s="20" t="s">
        <v>157</v>
      </c>
      <c r="D22" s="21" t="s">
        <v>158</v>
      </c>
      <c r="E22" s="20" t="s">
        <v>9026</v>
      </c>
      <c r="F22" s="20" t="s">
        <v>157</v>
      </c>
      <c r="G22" s="20" t="s">
        <v>8911</v>
      </c>
      <c r="H22" s="20" t="s">
        <v>9017</v>
      </c>
      <c r="I22" s="20" t="s">
        <v>9027</v>
      </c>
      <c r="J22" s="20" t="s">
        <v>8986</v>
      </c>
    </row>
    <row r="23" spans="1:10" s="20" customFormat="1" x14ac:dyDescent="0.25">
      <c r="A23" s="20" t="s">
        <v>8984</v>
      </c>
      <c r="B23" s="20" t="s">
        <v>159</v>
      </c>
      <c r="C23" s="20" t="s">
        <v>160</v>
      </c>
      <c r="D23" s="21" t="s">
        <v>158</v>
      </c>
      <c r="E23" s="20" t="s">
        <v>9028</v>
      </c>
      <c r="F23" s="20" t="s">
        <v>160</v>
      </c>
      <c r="G23" s="20" t="s">
        <v>8917</v>
      </c>
      <c r="H23" s="20" t="s">
        <v>9017</v>
      </c>
      <c r="I23" s="20" t="s">
        <v>9029</v>
      </c>
      <c r="J23" s="20" t="s">
        <v>8986</v>
      </c>
    </row>
    <row r="24" spans="1:10" s="20" customFormat="1" x14ac:dyDescent="0.25">
      <c r="A24" s="20" t="s">
        <v>8984</v>
      </c>
      <c r="B24" s="20" t="s">
        <v>161</v>
      </c>
      <c r="C24" s="20" t="s">
        <v>162</v>
      </c>
      <c r="D24" s="21" t="s">
        <v>158</v>
      </c>
      <c r="E24" s="20" t="s">
        <v>9030</v>
      </c>
      <c r="F24" s="20" t="s">
        <v>162</v>
      </c>
      <c r="G24" s="20" t="s">
        <v>8920</v>
      </c>
      <c r="H24" s="20" t="s">
        <v>9017</v>
      </c>
      <c r="I24" s="20" t="s">
        <v>9031</v>
      </c>
      <c r="J24" s="20" t="s">
        <v>8986</v>
      </c>
    </row>
    <row r="25" spans="1:10" s="20" customFormat="1" x14ac:dyDescent="0.25">
      <c r="A25" s="20" t="s">
        <v>8984</v>
      </c>
      <c r="B25" s="20" t="s">
        <v>163</v>
      </c>
      <c r="C25" s="20" t="s">
        <v>164</v>
      </c>
      <c r="D25" s="21" t="s">
        <v>158</v>
      </c>
      <c r="E25" s="20" t="s">
        <v>9032</v>
      </c>
      <c r="F25" s="20" t="s">
        <v>164</v>
      </c>
      <c r="G25" s="20" t="s">
        <v>8916</v>
      </c>
      <c r="H25" s="20" t="s">
        <v>9017</v>
      </c>
      <c r="I25" s="20" t="s">
        <v>9033</v>
      </c>
      <c r="J25" s="20" t="s">
        <v>8986</v>
      </c>
    </row>
    <row r="26" spans="1:10" s="20" customFormat="1" x14ac:dyDescent="0.25">
      <c r="A26" s="20" t="s">
        <v>8984</v>
      </c>
      <c r="B26" s="20" t="s">
        <v>165</v>
      </c>
      <c r="C26" s="20" t="s">
        <v>166</v>
      </c>
      <c r="D26" s="21" t="s">
        <v>158</v>
      </c>
      <c r="E26" s="20" t="s">
        <v>9034</v>
      </c>
      <c r="F26" s="20" t="s">
        <v>166</v>
      </c>
      <c r="G26" s="20" t="s">
        <v>8912</v>
      </c>
      <c r="H26" s="20" t="s">
        <v>9017</v>
      </c>
      <c r="I26" s="20" t="s">
        <v>9035</v>
      </c>
      <c r="J26" s="20" t="s">
        <v>8986</v>
      </c>
    </row>
    <row r="27" spans="1:10" s="20" customFormat="1" x14ac:dyDescent="0.25">
      <c r="A27" s="20" t="s">
        <v>8984</v>
      </c>
      <c r="B27" s="20" t="s">
        <v>167</v>
      </c>
      <c r="C27" s="20" t="s">
        <v>168</v>
      </c>
      <c r="D27" s="21" t="s">
        <v>158</v>
      </c>
      <c r="E27" s="20" t="s">
        <v>9036</v>
      </c>
      <c r="F27" s="20" t="s">
        <v>168</v>
      </c>
      <c r="G27" s="20" t="s">
        <v>9037</v>
      </c>
      <c r="H27" s="20" t="s">
        <v>9017</v>
      </c>
      <c r="I27" s="20" t="s">
        <v>9038</v>
      </c>
      <c r="J27" s="20" t="s">
        <v>8986</v>
      </c>
    </row>
    <row r="28" spans="1:10" s="20" customFormat="1" x14ac:dyDescent="0.25">
      <c r="A28" s="20" t="s">
        <v>8984</v>
      </c>
      <c r="B28" s="20" t="s">
        <v>169</v>
      </c>
      <c r="C28" s="20" t="s">
        <v>170</v>
      </c>
      <c r="D28" s="21" t="s">
        <v>158</v>
      </c>
      <c r="E28" s="20" t="s">
        <v>9039</v>
      </c>
      <c r="F28" s="20" t="s">
        <v>170</v>
      </c>
      <c r="G28" s="20" t="s">
        <v>8918</v>
      </c>
      <c r="H28" s="20" t="s">
        <v>9017</v>
      </c>
      <c r="I28" s="20" t="s">
        <v>9040</v>
      </c>
      <c r="J28" s="20" t="s">
        <v>8986</v>
      </c>
    </row>
    <row r="29" spans="1:10" s="20" customFormat="1" x14ac:dyDescent="0.25">
      <c r="A29" s="20" t="s">
        <v>8984</v>
      </c>
      <c r="B29" s="20" t="s">
        <v>171</v>
      </c>
      <c r="C29" s="20" t="s">
        <v>172</v>
      </c>
      <c r="D29" s="21" t="s">
        <v>158</v>
      </c>
      <c r="E29" s="20" t="s">
        <v>9041</v>
      </c>
      <c r="F29" s="20" t="s">
        <v>172</v>
      </c>
      <c r="G29" s="20" t="s">
        <v>8908</v>
      </c>
      <c r="H29" s="20" t="s">
        <v>9017</v>
      </c>
      <c r="I29" s="20" t="s">
        <v>9042</v>
      </c>
      <c r="J29" s="20" t="s">
        <v>8986</v>
      </c>
    </row>
    <row r="30" spans="1:10" s="20" customFormat="1" x14ac:dyDescent="0.25">
      <c r="A30" s="20" t="s">
        <v>8984</v>
      </c>
      <c r="B30" s="20" t="s">
        <v>173</v>
      </c>
      <c r="C30" s="20" t="s">
        <v>174</v>
      </c>
      <c r="D30" s="21" t="s">
        <v>158</v>
      </c>
      <c r="E30" s="20" t="s">
        <v>9043</v>
      </c>
      <c r="F30" s="20" t="s">
        <v>174</v>
      </c>
      <c r="G30" s="20" t="s">
        <v>8909</v>
      </c>
      <c r="H30" s="20" t="s">
        <v>9017</v>
      </c>
      <c r="I30" s="20" t="s">
        <v>9044</v>
      </c>
      <c r="J30" s="20" t="s">
        <v>8986</v>
      </c>
    </row>
    <row r="31" spans="1:10" s="20" customFormat="1" x14ac:dyDescent="0.25">
      <c r="A31" s="20" t="s">
        <v>8984</v>
      </c>
      <c r="B31" s="20" t="s">
        <v>175</v>
      </c>
      <c r="C31" s="20" t="s">
        <v>176</v>
      </c>
      <c r="D31" s="21" t="s">
        <v>158</v>
      </c>
      <c r="E31" s="20" t="s">
        <v>9045</v>
      </c>
      <c r="F31" s="20" t="s">
        <v>176</v>
      </c>
      <c r="G31" s="20" t="s">
        <v>8910</v>
      </c>
      <c r="H31" s="20" t="s">
        <v>9017</v>
      </c>
      <c r="I31" s="20" t="s">
        <v>9046</v>
      </c>
      <c r="J31" s="20" t="s">
        <v>8986</v>
      </c>
    </row>
    <row r="32" spans="1:10" s="20" customFormat="1" x14ac:dyDescent="0.25">
      <c r="A32" s="20" t="s">
        <v>8984</v>
      </c>
      <c r="B32" s="20" t="s">
        <v>177</v>
      </c>
      <c r="C32" s="20" t="s">
        <v>178</v>
      </c>
      <c r="D32" s="21" t="s">
        <v>158</v>
      </c>
      <c r="E32" s="20" t="s">
        <v>9047</v>
      </c>
      <c r="F32" s="20" t="s">
        <v>178</v>
      </c>
      <c r="G32" s="20" t="s">
        <v>8914</v>
      </c>
      <c r="H32" s="20" t="s">
        <v>9017</v>
      </c>
      <c r="I32" s="20" t="s">
        <v>9048</v>
      </c>
      <c r="J32" s="20" t="s">
        <v>8986</v>
      </c>
    </row>
    <row r="33" spans="1:10" s="20" customFormat="1" x14ac:dyDescent="0.25">
      <c r="A33" s="20" t="s">
        <v>8984</v>
      </c>
      <c r="B33" s="20" t="s">
        <v>179</v>
      </c>
      <c r="C33" s="20" t="s">
        <v>180</v>
      </c>
      <c r="D33" s="21" t="s">
        <v>158</v>
      </c>
      <c r="E33" s="20" t="s">
        <v>9049</v>
      </c>
      <c r="F33" s="20" t="s">
        <v>180</v>
      </c>
      <c r="G33" s="20" t="s">
        <v>8919</v>
      </c>
      <c r="H33" s="20" t="s">
        <v>9017</v>
      </c>
      <c r="I33" s="20" t="s">
        <v>9050</v>
      </c>
      <c r="J33" s="20" t="s">
        <v>8986</v>
      </c>
    </row>
    <row r="34" spans="1:10" s="20" customFormat="1" x14ac:dyDescent="0.25">
      <c r="A34" s="20" t="s">
        <v>8984</v>
      </c>
      <c r="B34" s="20" t="s">
        <v>181</v>
      </c>
      <c r="C34" s="20" t="s">
        <v>182</v>
      </c>
      <c r="D34" s="21" t="s">
        <v>183</v>
      </c>
      <c r="E34" s="20" t="s">
        <v>9051</v>
      </c>
      <c r="F34" s="20" t="s">
        <v>182</v>
      </c>
      <c r="G34" s="20" t="s">
        <v>8866</v>
      </c>
      <c r="I34" s="20" t="s">
        <v>9052</v>
      </c>
      <c r="J34" s="20" t="s">
        <v>8986</v>
      </c>
    </row>
    <row r="35" spans="1:10" s="20" customFormat="1" x14ac:dyDescent="0.25">
      <c r="A35" s="20" t="s">
        <v>8984</v>
      </c>
      <c r="B35" s="20" t="s">
        <v>184</v>
      </c>
      <c r="C35" s="20" t="s">
        <v>185</v>
      </c>
      <c r="D35" s="21" t="s">
        <v>183</v>
      </c>
      <c r="E35" s="20" t="s">
        <v>9053</v>
      </c>
      <c r="F35" s="20" t="s">
        <v>185</v>
      </c>
      <c r="G35" s="20" t="s">
        <v>8865</v>
      </c>
      <c r="I35" s="20" t="s">
        <v>9054</v>
      </c>
      <c r="J35" s="20" t="s">
        <v>8986</v>
      </c>
    </row>
    <row r="36" spans="1:10" s="20" customFormat="1" x14ac:dyDescent="0.25">
      <c r="A36" s="20" t="s">
        <v>8984</v>
      </c>
      <c r="B36" s="20" t="s">
        <v>186</v>
      </c>
      <c r="C36" s="20" t="s">
        <v>187</v>
      </c>
      <c r="D36" s="21" t="s">
        <v>183</v>
      </c>
      <c r="E36" s="20" t="s">
        <v>9055</v>
      </c>
      <c r="F36" s="20" t="s">
        <v>187</v>
      </c>
      <c r="G36" s="20" t="s">
        <v>8863</v>
      </c>
      <c r="I36" s="20" t="s">
        <v>9056</v>
      </c>
      <c r="J36" s="20" t="s">
        <v>8986</v>
      </c>
    </row>
    <row r="37" spans="1:10" s="20" customFormat="1" x14ac:dyDescent="0.25">
      <c r="A37" s="20" t="s">
        <v>8984</v>
      </c>
      <c r="B37" s="20" t="s">
        <v>188</v>
      </c>
      <c r="C37" s="20" t="s">
        <v>189</v>
      </c>
      <c r="D37" s="21" t="s">
        <v>183</v>
      </c>
      <c r="E37" s="20" t="s">
        <v>9057</v>
      </c>
      <c r="F37" s="20" t="s">
        <v>189</v>
      </c>
      <c r="G37" s="20" t="s">
        <v>8868</v>
      </c>
      <c r="I37" s="20" t="s">
        <v>9058</v>
      </c>
      <c r="J37" s="20" t="s">
        <v>8986</v>
      </c>
    </row>
    <row r="38" spans="1:10" s="20" customFormat="1" x14ac:dyDescent="0.25">
      <c r="A38" s="20" t="s">
        <v>8984</v>
      </c>
      <c r="B38" s="20" t="s">
        <v>190</v>
      </c>
      <c r="C38" s="20" t="s">
        <v>191</v>
      </c>
      <c r="D38" s="21" t="s">
        <v>192</v>
      </c>
      <c r="E38" s="20" t="s">
        <v>9059</v>
      </c>
      <c r="F38" s="20" t="s">
        <v>191</v>
      </c>
      <c r="G38" s="20" t="s">
        <v>8867</v>
      </c>
      <c r="I38" s="20" t="s">
        <v>9060</v>
      </c>
      <c r="J38" s="20" t="s">
        <v>8986</v>
      </c>
    </row>
    <row r="39" spans="1:10" s="20" customFormat="1" x14ac:dyDescent="0.25">
      <c r="A39" s="20" t="s">
        <v>8984</v>
      </c>
      <c r="B39" s="20" t="s">
        <v>193</v>
      </c>
      <c r="C39" s="20" t="s">
        <v>194</v>
      </c>
      <c r="D39" s="21" t="s">
        <v>192</v>
      </c>
      <c r="E39" s="20" t="s">
        <v>9061</v>
      </c>
      <c r="F39" s="20" t="s">
        <v>194</v>
      </c>
      <c r="G39" s="20" t="s">
        <v>8875</v>
      </c>
      <c r="I39" s="20" t="s">
        <v>9062</v>
      </c>
      <c r="J39" s="20" t="s">
        <v>8986</v>
      </c>
    </row>
    <row r="40" spans="1:10" s="20" customFormat="1" x14ac:dyDescent="0.25">
      <c r="A40" s="20" t="s">
        <v>8984</v>
      </c>
      <c r="B40" s="20" t="s">
        <v>195</v>
      </c>
      <c r="C40" s="20" t="s">
        <v>196</v>
      </c>
      <c r="D40" s="21" t="s">
        <v>192</v>
      </c>
      <c r="E40" s="20" t="s">
        <v>9063</v>
      </c>
      <c r="F40" s="20" t="s">
        <v>196</v>
      </c>
      <c r="G40" s="20" t="s">
        <v>8864</v>
      </c>
      <c r="I40" s="20" t="s">
        <v>9064</v>
      </c>
      <c r="J40" s="20" t="s">
        <v>8986</v>
      </c>
    </row>
    <row r="41" spans="1:10" s="20" customFormat="1" x14ac:dyDescent="0.25">
      <c r="A41" s="20" t="s">
        <v>8984</v>
      </c>
      <c r="B41" s="20" t="s">
        <v>197</v>
      </c>
      <c r="C41" s="20" t="s">
        <v>198</v>
      </c>
      <c r="D41" s="21" t="s">
        <v>192</v>
      </c>
      <c r="E41" s="20" t="s">
        <v>9065</v>
      </c>
      <c r="F41" s="20" t="s">
        <v>198</v>
      </c>
      <c r="G41" s="20" t="s">
        <v>8855</v>
      </c>
      <c r="I41" s="20" t="s">
        <v>9066</v>
      </c>
      <c r="J41" s="20" t="s">
        <v>8986</v>
      </c>
    </row>
    <row r="42" spans="1:10" s="20" customFormat="1" x14ac:dyDescent="0.25">
      <c r="A42" s="20" t="s">
        <v>8984</v>
      </c>
      <c r="B42" s="20" t="s">
        <v>199</v>
      </c>
      <c r="C42" s="20" t="s">
        <v>200</v>
      </c>
      <c r="D42" s="21" t="s">
        <v>192</v>
      </c>
      <c r="E42" s="20" t="s">
        <v>9067</v>
      </c>
      <c r="F42" s="20" t="s">
        <v>200</v>
      </c>
      <c r="G42" s="20" t="s">
        <v>8861</v>
      </c>
      <c r="I42" s="20" t="s">
        <v>9068</v>
      </c>
      <c r="J42" s="20" t="s">
        <v>8986</v>
      </c>
    </row>
    <row r="43" spans="1:10" s="20" customFormat="1" x14ac:dyDescent="0.25">
      <c r="A43" s="20" t="s">
        <v>8984</v>
      </c>
      <c r="B43" s="20" t="s">
        <v>201</v>
      </c>
      <c r="C43" s="20" t="s">
        <v>202</v>
      </c>
      <c r="D43" s="21" t="s">
        <v>192</v>
      </c>
      <c r="E43" s="20" t="s">
        <v>9069</v>
      </c>
      <c r="F43" s="20" t="s">
        <v>202</v>
      </c>
      <c r="G43" s="20" t="s">
        <v>8859</v>
      </c>
      <c r="I43" s="20" t="s">
        <v>9070</v>
      </c>
      <c r="J43" s="20" t="s">
        <v>8986</v>
      </c>
    </row>
    <row r="44" spans="1:10" s="20" customFormat="1" x14ac:dyDescent="0.25">
      <c r="A44" s="20" t="s">
        <v>8984</v>
      </c>
      <c r="B44" s="20" t="s">
        <v>203</v>
      </c>
      <c r="C44" s="20" t="s">
        <v>204</v>
      </c>
      <c r="D44" s="21" t="s">
        <v>192</v>
      </c>
      <c r="E44" s="20" t="s">
        <v>9071</v>
      </c>
      <c r="F44" s="20" t="s">
        <v>204</v>
      </c>
      <c r="G44" s="20" t="s">
        <v>8857</v>
      </c>
      <c r="I44" s="20" t="s">
        <v>9072</v>
      </c>
      <c r="J44" s="20" t="s">
        <v>8986</v>
      </c>
    </row>
    <row r="45" spans="1:10" s="20" customFormat="1" x14ac:dyDescent="0.25">
      <c r="A45" s="20" t="s">
        <v>8984</v>
      </c>
      <c r="B45" s="20" t="s">
        <v>205</v>
      </c>
      <c r="C45" s="20" t="s">
        <v>206</v>
      </c>
      <c r="D45" s="21" t="s">
        <v>192</v>
      </c>
      <c r="E45" s="20" t="s">
        <v>9073</v>
      </c>
      <c r="F45" s="20" t="s">
        <v>206</v>
      </c>
      <c r="G45" s="20" t="s">
        <v>8862</v>
      </c>
      <c r="I45" s="20" t="s">
        <v>9074</v>
      </c>
      <c r="J45" s="20" t="s">
        <v>8986</v>
      </c>
    </row>
    <row r="46" spans="1:10" s="20" customFormat="1" x14ac:dyDescent="0.25">
      <c r="A46" s="20" t="s">
        <v>8984</v>
      </c>
      <c r="B46" s="20" t="s">
        <v>207</v>
      </c>
      <c r="C46" s="20" t="s">
        <v>208</v>
      </c>
      <c r="D46" s="21" t="s">
        <v>192</v>
      </c>
      <c r="E46" s="20" t="s">
        <v>9075</v>
      </c>
      <c r="F46" s="20" t="s">
        <v>208</v>
      </c>
      <c r="G46" s="20" t="s">
        <v>8856</v>
      </c>
      <c r="I46" s="20" t="s">
        <v>9076</v>
      </c>
      <c r="J46" s="20" t="s">
        <v>8986</v>
      </c>
    </row>
    <row r="47" spans="1:10" s="20" customFormat="1" x14ac:dyDescent="0.25">
      <c r="A47" s="20" t="s">
        <v>8984</v>
      </c>
      <c r="B47" s="20" t="s">
        <v>209</v>
      </c>
      <c r="C47" s="20" t="s">
        <v>210</v>
      </c>
      <c r="D47" s="21" t="s">
        <v>192</v>
      </c>
      <c r="E47" s="20" t="s">
        <v>9077</v>
      </c>
      <c r="F47" s="20" t="s">
        <v>210</v>
      </c>
      <c r="G47" s="20" t="s">
        <v>8860</v>
      </c>
      <c r="I47" s="20" t="s">
        <v>9078</v>
      </c>
      <c r="J47" s="20" t="s">
        <v>8986</v>
      </c>
    </row>
    <row r="48" spans="1:10" s="20" customFormat="1" x14ac:dyDescent="0.25">
      <c r="A48" s="20" t="s">
        <v>8984</v>
      </c>
      <c r="B48" s="20" t="s">
        <v>211</v>
      </c>
      <c r="C48" s="20" t="s">
        <v>212</v>
      </c>
      <c r="D48" s="21" t="s">
        <v>192</v>
      </c>
      <c r="E48" s="20" t="s">
        <v>9079</v>
      </c>
      <c r="F48" s="20" t="s">
        <v>212</v>
      </c>
      <c r="G48" s="20" t="s">
        <v>8858</v>
      </c>
      <c r="I48" s="20" t="s">
        <v>9080</v>
      </c>
      <c r="J48" s="20" t="s">
        <v>8986</v>
      </c>
    </row>
    <row r="49" spans="1:10" s="20" customFormat="1" x14ac:dyDescent="0.25">
      <c r="A49" s="20" t="s">
        <v>8984</v>
      </c>
      <c r="B49" s="20" t="s">
        <v>213</v>
      </c>
      <c r="C49" s="20" t="s">
        <v>214</v>
      </c>
      <c r="D49" s="21" t="s">
        <v>192</v>
      </c>
      <c r="E49" s="20" t="s">
        <v>9081</v>
      </c>
      <c r="F49" s="20" t="s">
        <v>214</v>
      </c>
      <c r="G49" s="20" t="s">
        <v>8854</v>
      </c>
      <c r="I49" s="20" t="s">
        <v>9082</v>
      </c>
      <c r="J49" s="20" t="s">
        <v>8986</v>
      </c>
    </row>
    <row r="50" spans="1:10" s="20" customFormat="1" x14ac:dyDescent="0.25">
      <c r="A50" s="20" t="s">
        <v>8984</v>
      </c>
      <c r="B50" s="20" t="s">
        <v>215</v>
      </c>
      <c r="C50" s="20" t="s">
        <v>216</v>
      </c>
      <c r="D50" s="21" t="s">
        <v>217</v>
      </c>
      <c r="E50" s="20" t="s">
        <v>9083</v>
      </c>
      <c r="F50" s="20" t="s">
        <v>216</v>
      </c>
      <c r="G50" s="20" t="s">
        <v>8924</v>
      </c>
      <c r="H50" s="20" t="s">
        <v>9084</v>
      </c>
      <c r="I50" s="20" t="s">
        <v>9085</v>
      </c>
      <c r="J50" s="20" t="s">
        <v>8986</v>
      </c>
    </row>
    <row r="51" spans="1:10" s="20" customFormat="1" x14ac:dyDescent="0.25">
      <c r="A51" s="20" t="s">
        <v>8984</v>
      </c>
      <c r="B51" s="20" t="s">
        <v>218</v>
      </c>
      <c r="C51" s="20" t="s">
        <v>219</v>
      </c>
      <c r="D51" s="21" t="s">
        <v>217</v>
      </c>
      <c r="E51" s="20" t="s">
        <v>9086</v>
      </c>
      <c r="F51" s="20" t="s">
        <v>219</v>
      </c>
      <c r="G51" s="20" t="s">
        <v>8926</v>
      </c>
      <c r="H51" s="20" t="s">
        <v>9084</v>
      </c>
      <c r="I51" s="20" t="s">
        <v>9087</v>
      </c>
      <c r="J51" s="20" t="s">
        <v>8986</v>
      </c>
    </row>
    <row r="52" spans="1:10" s="20" customFormat="1" x14ac:dyDescent="0.25">
      <c r="A52" s="20" t="s">
        <v>8984</v>
      </c>
      <c r="B52" s="20" t="s">
        <v>220</v>
      </c>
      <c r="C52" s="20" t="s">
        <v>221</v>
      </c>
      <c r="D52" s="21" t="s">
        <v>217</v>
      </c>
      <c r="E52" s="20" t="s">
        <v>9088</v>
      </c>
      <c r="F52" s="20" t="s">
        <v>221</v>
      </c>
      <c r="G52" s="20" t="s">
        <v>8927</v>
      </c>
      <c r="H52" s="20" t="s">
        <v>9084</v>
      </c>
      <c r="I52" s="20" t="s">
        <v>9089</v>
      </c>
      <c r="J52" s="20" t="s">
        <v>8986</v>
      </c>
    </row>
    <row r="53" spans="1:10" s="20" customFormat="1" x14ac:dyDescent="0.25">
      <c r="A53" s="20" t="s">
        <v>8984</v>
      </c>
      <c r="B53" s="20" t="s">
        <v>222</v>
      </c>
      <c r="C53" s="20" t="s">
        <v>223</v>
      </c>
      <c r="D53" s="21" t="s">
        <v>217</v>
      </c>
      <c r="E53" s="20" t="s">
        <v>9090</v>
      </c>
      <c r="F53" s="20" t="s">
        <v>223</v>
      </c>
      <c r="G53" s="20" t="s">
        <v>8923</v>
      </c>
      <c r="H53" s="20" t="s">
        <v>9084</v>
      </c>
      <c r="I53" s="20" t="s">
        <v>9091</v>
      </c>
      <c r="J53" s="20" t="s">
        <v>8986</v>
      </c>
    </row>
    <row r="54" spans="1:10" s="20" customFormat="1" x14ac:dyDescent="0.25">
      <c r="A54" s="20" t="s">
        <v>8984</v>
      </c>
      <c r="B54" s="20" t="s">
        <v>224</v>
      </c>
      <c r="C54" s="20" t="s">
        <v>225</v>
      </c>
      <c r="D54" s="21" t="s">
        <v>226</v>
      </c>
      <c r="E54" s="20" t="s">
        <v>9092</v>
      </c>
      <c r="F54" s="20" t="s">
        <v>225</v>
      </c>
      <c r="G54" s="20" t="s">
        <v>8925</v>
      </c>
      <c r="H54" s="20" t="s">
        <v>9084</v>
      </c>
      <c r="I54" s="20" t="s">
        <v>9093</v>
      </c>
      <c r="J54" s="20" t="s">
        <v>8986</v>
      </c>
    </row>
    <row r="55" spans="1:10" s="20" customFormat="1" x14ac:dyDescent="0.25">
      <c r="A55" s="20" t="s">
        <v>8984</v>
      </c>
      <c r="B55" s="20" t="s">
        <v>227</v>
      </c>
      <c r="C55" s="20" t="s">
        <v>228</v>
      </c>
      <c r="D55" s="21" t="s">
        <v>226</v>
      </c>
      <c r="E55" s="20" t="s">
        <v>9094</v>
      </c>
      <c r="F55" s="20" t="s">
        <v>228</v>
      </c>
      <c r="G55" s="20" t="s">
        <v>8932</v>
      </c>
      <c r="H55" s="20" t="s">
        <v>9084</v>
      </c>
      <c r="I55" s="20" t="s">
        <v>9095</v>
      </c>
      <c r="J55" s="20" t="s">
        <v>8986</v>
      </c>
    </row>
    <row r="56" spans="1:10" s="20" customFormat="1" x14ac:dyDescent="0.25">
      <c r="A56" s="20" t="s">
        <v>8984</v>
      </c>
      <c r="B56" s="20" t="s">
        <v>229</v>
      </c>
      <c r="C56" s="20" t="s">
        <v>230</v>
      </c>
      <c r="D56" s="21" t="s">
        <v>226</v>
      </c>
      <c r="E56" s="20" t="s">
        <v>9096</v>
      </c>
      <c r="F56" s="20" t="s">
        <v>230</v>
      </c>
      <c r="G56" s="20" t="s">
        <v>8929</v>
      </c>
      <c r="H56" s="20" t="s">
        <v>9084</v>
      </c>
      <c r="I56" s="20" t="s">
        <v>9097</v>
      </c>
      <c r="J56" s="20" t="s">
        <v>8986</v>
      </c>
    </row>
    <row r="57" spans="1:10" s="20" customFormat="1" x14ac:dyDescent="0.25">
      <c r="A57" s="20" t="s">
        <v>8984</v>
      </c>
      <c r="B57" s="20" t="s">
        <v>231</v>
      </c>
      <c r="C57" s="20" t="s">
        <v>232</v>
      </c>
      <c r="D57" s="21" t="s">
        <v>226</v>
      </c>
      <c r="E57" s="20" t="s">
        <v>9098</v>
      </c>
      <c r="F57" s="20" t="s">
        <v>232</v>
      </c>
      <c r="G57" s="20" t="s">
        <v>8928</v>
      </c>
      <c r="H57" s="20" t="s">
        <v>9084</v>
      </c>
      <c r="I57" s="20" t="s">
        <v>9099</v>
      </c>
      <c r="J57" s="20" t="s">
        <v>8986</v>
      </c>
    </row>
    <row r="58" spans="1:10" s="20" customFormat="1" x14ac:dyDescent="0.25">
      <c r="A58" s="20" t="s">
        <v>8984</v>
      </c>
      <c r="B58" s="20" t="s">
        <v>233</v>
      </c>
      <c r="C58" s="20" t="s">
        <v>234</v>
      </c>
      <c r="D58" s="21" t="s">
        <v>226</v>
      </c>
      <c r="E58" s="20" t="s">
        <v>9100</v>
      </c>
      <c r="F58" s="20" t="s">
        <v>234</v>
      </c>
      <c r="G58" s="20" t="s">
        <v>8934</v>
      </c>
      <c r="H58" s="20" t="s">
        <v>9084</v>
      </c>
      <c r="I58" s="20" t="s">
        <v>9101</v>
      </c>
      <c r="J58" s="20" t="s">
        <v>8986</v>
      </c>
    </row>
    <row r="59" spans="1:10" s="20" customFormat="1" x14ac:dyDescent="0.25">
      <c r="A59" s="20" t="s">
        <v>8984</v>
      </c>
      <c r="B59" s="20" t="s">
        <v>235</v>
      </c>
      <c r="C59" s="20" t="s">
        <v>236</v>
      </c>
      <c r="D59" s="21" t="s">
        <v>226</v>
      </c>
      <c r="E59" s="20" t="s">
        <v>9102</v>
      </c>
      <c r="F59" s="20" t="s">
        <v>236</v>
      </c>
      <c r="G59" s="20" t="s">
        <v>8935</v>
      </c>
      <c r="H59" s="20" t="s">
        <v>9084</v>
      </c>
      <c r="I59" s="20" t="s">
        <v>9103</v>
      </c>
      <c r="J59" s="20" t="s">
        <v>8986</v>
      </c>
    </row>
    <row r="60" spans="1:10" s="20" customFormat="1" x14ac:dyDescent="0.25">
      <c r="A60" s="20" t="s">
        <v>8984</v>
      </c>
      <c r="B60" s="20" t="s">
        <v>237</v>
      </c>
      <c r="C60" s="20" t="s">
        <v>238</v>
      </c>
      <c r="D60" s="21" t="s">
        <v>226</v>
      </c>
      <c r="E60" s="20" t="s">
        <v>9104</v>
      </c>
      <c r="F60" s="20" t="s">
        <v>238</v>
      </c>
      <c r="G60" s="20" t="s">
        <v>8933</v>
      </c>
      <c r="H60" s="20" t="s">
        <v>9084</v>
      </c>
      <c r="I60" s="20" t="s">
        <v>9105</v>
      </c>
      <c r="J60" s="20" t="s">
        <v>8986</v>
      </c>
    </row>
    <row r="61" spans="1:10" s="20" customFormat="1" x14ac:dyDescent="0.25">
      <c r="A61" s="20" t="s">
        <v>8984</v>
      </c>
      <c r="B61" s="20" t="s">
        <v>239</v>
      </c>
      <c r="C61" s="20" t="s">
        <v>240</v>
      </c>
      <c r="D61" s="21" t="s">
        <v>226</v>
      </c>
      <c r="E61" s="20" t="s">
        <v>9106</v>
      </c>
      <c r="F61" s="20" t="s">
        <v>240</v>
      </c>
      <c r="G61" s="20" t="s">
        <v>8937</v>
      </c>
      <c r="H61" s="20" t="s">
        <v>9084</v>
      </c>
      <c r="I61" s="20" t="s">
        <v>9107</v>
      </c>
      <c r="J61" s="20" t="s">
        <v>8986</v>
      </c>
    </row>
    <row r="62" spans="1:10" s="20" customFormat="1" x14ac:dyDescent="0.25">
      <c r="A62" s="20" t="s">
        <v>8984</v>
      </c>
      <c r="B62" s="20" t="s">
        <v>241</v>
      </c>
      <c r="C62" s="20" t="s">
        <v>242</v>
      </c>
      <c r="D62" s="21" t="s">
        <v>226</v>
      </c>
      <c r="E62" s="20" t="s">
        <v>9108</v>
      </c>
      <c r="F62" s="20" t="s">
        <v>242</v>
      </c>
      <c r="G62" s="20" t="s">
        <v>8931</v>
      </c>
      <c r="H62" s="20" t="s">
        <v>9084</v>
      </c>
      <c r="I62" s="20" t="s">
        <v>9109</v>
      </c>
      <c r="J62" s="20" t="s">
        <v>8986</v>
      </c>
    </row>
    <row r="63" spans="1:10" s="20" customFormat="1" x14ac:dyDescent="0.25">
      <c r="A63" s="20" t="s">
        <v>8984</v>
      </c>
      <c r="B63" s="20" t="s">
        <v>243</v>
      </c>
      <c r="C63" s="20" t="s">
        <v>244</v>
      </c>
      <c r="D63" s="21" t="s">
        <v>226</v>
      </c>
      <c r="E63" s="20" t="s">
        <v>9110</v>
      </c>
      <c r="F63" s="20" t="s">
        <v>244</v>
      </c>
      <c r="G63" s="20" t="s">
        <v>8938</v>
      </c>
      <c r="H63" s="20" t="s">
        <v>9084</v>
      </c>
      <c r="I63" s="20" t="s">
        <v>9111</v>
      </c>
      <c r="J63" s="20" t="s">
        <v>8986</v>
      </c>
    </row>
    <row r="64" spans="1:10" s="20" customFormat="1" x14ac:dyDescent="0.25">
      <c r="A64" s="20" t="s">
        <v>8984</v>
      </c>
      <c r="B64" s="20" t="s">
        <v>245</v>
      </c>
      <c r="C64" s="20" t="s">
        <v>246</v>
      </c>
      <c r="D64" s="21" t="s">
        <v>226</v>
      </c>
      <c r="E64" s="20" t="s">
        <v>9112</v>
      </c>
      <c r="F64" s="20" t="s">
        <v>246</v>
      </c>
      <c r="G64" s="20" t="s">
        <v>8936</v>
      </c>
      <c r="H64" s="20" t="s">
        <v>9084</v>
      </c>
      <c r="I64" s="20" t="s">
        <v>9113</v>
      </c>
      <c r="J64" s="20" t="s">
        <v>8986</v>
      </c>
    </row>
    <row r="65" spans="1:10" s="20" customFormat="1" x14ac:dyDescent="0.25">
      <c r="A65" s="20" t="s">
        <v>8984</v>
      </c>
      <c r="B65" s="20" t="s">
        <v>247</v>
      </c>
      <c r="C65" s="20" t="s">
        <v>248</v>
      </c>
      <c r="D65" s="21" t="s">
        <v>226</v>
      </c>
      <c r="E65" s="20" t="s">
        <v>9114</v>
      </c>
      <c r="F65" s="20" t="s">
        <v>248</v>
      </c>
      <c r="G65" s="20" t="s">
        <v>8930</v>
      </c>
      <c r="H65" s="20" t="s">
        <v>9084</v>
      </c>
      <c r="I65" s="20" t="s">
        <v>9115</v>
      </c>
      <c r="J65" s="20" t="s">
        <v>8986</v>
      </c>
    </row>
    <row r="66" spans="1:10" s="20" customFormat="1" x14ac:dyDescent="0.25">
      <c r="A66" s="20" t="s">
        <v>8984</v>
      </c>
      <c r="B66" s="20" t="s">
        <v>249</v>
      </c>
      <c r="C66" s="20" t="s">
        <v>250</v>
      </c>
      <c r="D66" s="21" t="s">
        <v>251</v>
      </c>
      <c r="E66" s="20" t="s">
        <v>9116</v>
      </c>
      <c r="F66" s="20" t="s">
        <v>250</v>
      </c>
      <c r="G66" s="20" t="s">
        <v>8888</v>
      </c>
      <c r="I66" s="20" t="s">
        <v>9117</v>
      </c>
      <c r="J66" s="20" t="s">
        <v>8986</v>
      </c>
    </row>
    <row r="67" spans="1:10" s="20" customFormat="1" x14ac:dyDescent="0.25">
      <c r="A67" s="20" t="s">
        <v>8984</v>
      </c>
      <c r="B67" s="20" t="s">
        <v>252</v>
      </c>
      <c r="C67" s="20" t="s">
        <v>253</v>
      </c>
      <c r="D67" s="21" t="s">
        <v>251</v>
      </c>
      <c r="E67" s="20" t="s">
        <v>9118</v>
      </c>
      <c r="F67" s="20" t="s">
        <v>253</v>
      </c>
      <c r="G67" s="20" t="s">
        <v>8886</v>
      </c>
      <c r="I67" s="20" t="s">
        <v>6723</v>
      </c>
      <c r="J67" s="20" t="s">
        <v>8986</v>
      </c>
    </row>
    <row r="68" spans="1:10" s="20" customFormat="1" x14ac:dyDescent="0.25">
      <c r="A68" s="20" t="s">
        <v>8984</v>
      </c>
      <c r="B68" s="20" t="s">
        <v>254</v>
      </c>
      <c r="C68" s="20" t="s">
        <v>255</v>
      </c>
      <c r="D68" s="21" t="s">
        <v>251</v>
      </c>
      <c r="E68" s="20" t="s">
        <v>9119</v>
      </c>
      <c r="F68" s="20" t="s">
        <v>255</v>
      </c>
      <c r="G68" s="20" t="s">
        <v>8884</v>
      </c>
      <c r="I68" s="20" t="s">
        <v>9120</v>
      </c>
      <c r="J68" s="20" t="s">
        <v>8986</v>
      </c>
    </row>
    <row r="69" spans="1:10" s="20" customFormat="1" x14ac:dyDescent="0.25">
      <c r="A69" s="20" t="s">
        <v>8984</v>
      </c>
      <c r="B69" s="20" t="s">
        <v>256</v>
      </c>
      <c r="C69" s="20" t="s">
        <v>257</v>
      </c>
      <c r="D69" s="21" t="s">
        <v>251</v>
      </c>
      <c r="E69" s="20" t="s">
        <v>9121</v>
      </c>
      <c r="F69" s="20" t="s">
        <v>257</v>
      </c>
      <c r="G69" s="20" t="s">
        <v>8876</v>
      </c>
      <c r="I69" s="20" t="s">
        <v>6187</v>
      </c>
      <c r="J69" s="20" t="s">
        <v>8986</v>
      </c>
    </row>
    <row r="70" spans="1:10" s="20" customFormat="1" x14ac:dyDescent="0.25">
      <c r="A70" s="20" t="s">
        <v>8984</v>
      </c>
      <c r="B70" s="20" t="s">
        <v>258</v>
      </c>
      <c r="C70" s="20" t="s">
        <v>259</v>
      </c>
      <c r="D70" s="21" t="s">
        <v>260</v>
      </c>
      <c r="E70" s="20" t="s">
        <v>9122</v>
      </c>
      <c r="F70" s="20" t="s">
        <v>259</v>
      </c>
      <c r="G70" s="20" t="s">
        <v>8887</v>
      </c>
      <c r="I70" s="20" t="s">
        <v>9123</v>
      </c>
      <c r="J70" s="20" t="s">
        <v>8986</v>
      </c>
    </row>
    <row r="71" spans="1:10" s="20" customFormat="1" x14ac:dyDescent="0.25">
      <c r="A71" s="20" t="s">
        <v>8984</v>
      </c>
      <c r="B71" s="20" t="s">
        <v>261</v>
      </c>
      <c r="C71" s="20" t="s">
        <v>262</v>
      </c>
      <c r="D71" s="21" t="s">
        <v>260</v>
      </c>
      <c r="E71" s="20" t="s">
        <v>9124</v>
      </c>
      <c r="F71" s="20" t="s">
        <v>262</v>
      </c>
      <c r="G71" s="20" t="s">
        <v>8883</v>
      </c>
      <c r="I71" s="20" t="s">
        <v>9125</v>
      </c>
      <c r="J71" s="20" t="s">
        <v>8986</v>
      </c>
    </row>
    <row r="72" spans="1:10" s="20" customFormat="1" x14ac:dyDescent="0.25">
      <c r="A72" s="20" t="s">
        <v>8984</v>
      </c>
      <c r="B72" s="20" t="s">
        <v>263</v>
      </c>
      <c r="C72" s="20" t="s">
        <v>264</v>
      </c>
      <c r="D72" s="21" t="s">
        <v>260</v>
      </c>
      <c r="E72" s="20" t="s">
        <v>9126</v>
      </c>
      <c r="F72" s="20" t="s">
        <v>264</v>
      </c>
      <c r="G72" s="20" t="s">
        <v>8885</v>
      </c>
      <c r="I72" s="20" t="s">
        <v>6127</v>
      </c>
      <c r="J72" s="20" t="s">
        <v>8986</v>
      </c>
    </row>
    <row r="73" spans="1:10" s="20" customFormat="1" x14ac:dyDescent="0.25">
      <c r="A73" s="20" t="s">
        <v>8984</v>
      </c>
      <c r="B73" s="20" t="s">
        <v>265</v>
      </c>
      <c r="C73" s="20" t="s">
        <v>266</v>
      </c>
      <c r="D73" s="21" t="s">
        <v>260</v>
      </c>
      <c r="E73" s="20" t="s">
        <v>9127</v>
      </c>
      <c r="F73" s="20" t="s">
        <v>266</v>
      </c>
      <c r="G73" s="20" t="s">
        <v>8889</v>
      </c>
      <c r="I73" s="20" t="s">
        <v>9128</v>
      </c>
      <c r="J73" s="20" t="s">
        <v>8986</v>
      </c>
    </row>
    <row r="74" spans="1:10" s="20" customFormat="1" x14ac:dyDescent="0.25">
      <c r="A74" s="20" t="s">
        <v>8984</v>
      </c>
      <c r="B74" s="20" t="s">
        <v>267</v>
      </c>
      <c r="C74" s="20" t="s">
        <v>268</v>
      </c>
      <c r="D74" s="21" t="s">
        <v>260</v>
      </c>
      <c r="E74" s="20" t="s">
        <v>9129</v>
      </c>
      <c r="F74" s="20" t="s">
        <v>268</v>
      </c>
      <c r="G74" s="20" t="s">
        <v>8881</v>
      </c>
      <c r="I74" s="20" t="s">
        <v>9130</v>
      </c>
      <c r="J74" s="20" t="s">
        <v>8986</v>
      </c>
    </row>
    <row r="75" spans="1:10" s="20" customFormat="1" x14ac:dyDescent="0.25">
      <c r="A75" s="20" t="s">
        <v>8984</v>
      </c>
      <c r="B75" s="20" t="s">
        <v>269</v>
      </c>
      <c r="C75" s="20" t="s">
        <v>270</v>
      </c>
      <c r="D75" s="21" t="s">
        <v>260</v>
      </c>
      <c r="E75" s="20" t="s">
        <v>9131</v>
      </c>
      <c r="F75" s="20" t="s">
        <v>270</v>
      </c>
      <c r="G75" s="20" t="s">
        <v>8871</v>
      </c>
      <c r="I75" s="20" t="s">
        <v>9132</v>
      </c>
      <c r="J75" s="20" t="s">
        <v>8986</v>
      </c>
    </row>
    <row r="76" spans="1:10" s="20" customFormat="1" x14ac:dyDescent="0.25">
      <c r="A76" s="20" t="s">
        <v>8984</v>
      </c>
      <c r="B76" s="20" t="s">
        <v>271</v>
      </c>
      <c r="C76" s="20" t="s">
        <v>272</v>
      </c>
      <c r="D76" s="21" t="s">
        <v>260</v>
      </c>
      <c r="E76" s="20" t="s">
        <v>9133</v>
      </c>
      <c r="F76" s="20" t="s">
        <v>272</v>
      </c>
      <c r="G76" s="20" t="s">
        <v>8877</v>
      </c>
      <c r="I76" s="20" t="s">
        <v>9134</v>
      </c>
      <c r="J76" s="20" t="s">
        <v>8986</v>
      </c>
    </row>
    <row r="77" spans="1:10" s="20" customFormat="1" x14ac:dyDescent="0.25">
      <c r="A77" s="20" t="s">
        <v>8984</v>
      </c>
      <c r="B77" s="20" t="s">
        <v>273</v>
      </c>
      <c r="C77" s="20" t="s">
        <v>274</v>
      </c>
      <c r="D77" s="21" t="s">
        <v>260</v>
      </c>
      <c r="E77" s="20" t="s">
        <v>9135</v>
      </c>
      <c r="F77" s="20" t="s">
        <v>274</v>
      </c>
      <c r="G77" s="20" t="s">
        <v>8890</v>
      </c>
      <c r="I77" s="20" t="s">
        <v>9136</v>
      </c>
      <c r="J77" s="20" t="s">
        <v>8986</v>
      </c>
    </row>
    <row r="78" spans="1:10" s="20" customFormat="1" x14ac:dyDescent="0.25">
      <c r="A78" s="20" t="s">
        <v>8984</v>
      </c>
      <c r="B78" s="20" t="s">
        <v>275</v>
      </c>
      <c r="C78" s="20" t="s">
        <v>276</v>
      </c>
      <c r="D78" s="21" t="s">
        <v>260</v>
      </c>
      <c r="E78" s="20" t="s">
        <v>9137</v>
      </c>
      <c r="F78" s="20" t="s">
        <v>276</v>
      </c>
      <c r="G78" s="20" t="s">
        <v>8879</v>
      </c>
      <c r="I78" s="20" t="s">
        <v>9138</v>
      </c>
      <c r="J78" s="20" t="s">
        <v>8986</v>
      </c>
    </row>
    <row r="79" spans="1:10" s="20" customFormat="1" x14ac:dyDescent="0.25">
      <c r="A79" s="20" t="s">
        <v>8984</v>
      </c>
      <c r="B79" s="20" t="s">
        <v>277</v>
      </c>
      <c r="C79" s="20" t="s">
        <v>278</v>
      </c>
      <c r="D79" s="21" t="s">
        <v>260</v>
      </c>
      <c r="E79" s="20" t="s">
        <v>9139</v>
      </c>
      <c r="F79" s="20" t="s">
        <v>278</v>
      </c>
      <c r="G79" s="20" t="s">
        <v>8880</v>
      </c>
      <c r="I79" s="20" t="s">
        <v>9140</v>
      </c>
      <c r="J79" s="20" t="s">
        <v>8986</v>
      </c>
    </row>
    <row r="80" spans="1:10" s="20" customFormat="1" x14ac:dyDescent="0.25">
      <c r="A80" s="20" t="s">
        <v>8984</v>
      </c>
      <c r="B80" s="20" t="s">
        <v>279</v>
      </c>
      <c r="C80" s="20" t="s">
        <v>280</v>
      </c>
      <c r="D80" s="21" t="s">
        <v>260</v>
      </c>
      <c r="E80" s="20" t="s">
        <v>9141</v>
      </c>
      <c r="F80" s="20" t="s">
        <v>280</v>
      </c>
      <c r="G80" s="20" t="s">
        <v>8878</v>
      </c>
      <c r="I80" s="20" t="s">
        <v>9142</v>
      </c>
      <c r="J80" s="20" t="s">
        <v>8986</v>
      </c>
    </row>
    <row r="81" spans="1:10" s="20" customFormat="1" x14ac:dyDescent="0.25">
      <c r="A81" s="20" t="s">
        <v>8984</v>
      </c>
      <c r="B81" s="20" t="s">
        <v>281</v>
      </c>
      <c r="C81" s="20" t="s">
        <v>282</v>
      </c>
      <c r="D81" s="21" t="s">
        <v>260</v>
      </c>
      <c r="E81" s="20" t="s">
        <v>9143</v>
      </c>
      <c r="F81" s="20" t="s">
        <v>282</v>
      </c>
      <c r="G81" s="20" t="s">
        <v>8882</v>
      </c>
      <c r="I81" s="20" t="s">
        <v>9144</v>
      </c>
      <c r="J81" s="20" t="s">
        <v>8986</v>
      </c>
    </row>
    <row r="82" spans="1:10" s="20" customFormat="1" x14ac:dyDescent="0.25">
      <c r="A82" s="20" t="s">
        <v>8984</v>
      </c>
      <c r="B82" s="20" t="s">
        <v>283</v>
      </c>
      <c r="C82" s="20" t="s">
        <v>284</v>
      </c>
      <c r="D82" s="21">
        <v>1004</v>
      </c>
      <c r="E82" s="20" t="s">
        <v>9145</v>
      </c>
      <c r="F82" s="20" t="s">
        <v>284</v>
      </c>
      <c r="I82" s="20" t="s">
        <v>9146</v>
      </c>
      <c r="J82" s="20" t="s">
        <v>8986</v>
      </c>
    </row>
    <row r="83" spans="1:10" s="20" customFormat="1" x14ac:dyDescent="0.25">
      <c r="A83" s="20" t="s">
        <v>8984</v>
      </c>
      <c r="B83" s="20" t="s">
        <v>285</v>
      </c>
      <c r="C83" s="20" t="s">
        <v>286</v>
      </c>
      <c r="D83" s="21">
        <v>1004</v>
      </c>
      <c r="E83" s="20" t="s">
        <v>9147</v>
      </c>
      <c r="F83" s="20" t="s">
        <v>286</v>
      </c>
      <c r="I83" s="20" t="s">
        <v>9148</v>
      </c>
      <c r="J83" s="20" t="s">
        <v>8986</v>
      </c>
    </row>
    <row r="84" spans="1:10" s="20" customFormat="1" x14ac:dyDescent="0.25">
      <c r="A84" s="20" t="s">
        <v>8984</v>
      </c>
      <c r="B84" s="20" t="s">
        <v>287</v>
      </c>
      <c r="C84" s="20" t="s">
        <v>288</v>
      </c>
      <c r="D84" s="21">
        <v>1004</v>
      </c>
      <c r="E84" s="20" t="s">
        <v>9149</v>
      </c>
      <c r="F84" s="20" t="s">
        <v>288</v>
      </c>
      <c r="I84" s="20" t="s">
        <v>9150</v>
      </c>
      <c r="J84" s="20" t="s">
        <v>8986</v>
      </c>
    </row>
    <row r="85" spans="1:10" s="20" customFormat="1" x14ac:dyDescent="0.25">
      <c r="A85" s="20" t="s">
        <v>8984</v>
      </c>
      <c r="B85" s="20" t="s">
        <v>289</v>
      </c>
      <c r="C85" s="20" t="s">
        <v>290</v>
      </c>
      <c r="D85" s="21">
        <v>1004</v>
      </c>
      <c r="E85" s="20" t="s">
        <v>9151</v>
      </c>
      <c r="F85" s="20" t="s">
        <v>290</v>
      </c>
      <c r="I85" s="20" t="s">
        <v>9152</v>
      </c>
      <c r="J85" s="20" t="s">
        <v>8986</v>
      </c>
    </row>
    <row r="86" spans="1:10" s="20" customFormat="1" x14ac:dyDescent="0.25">
      <c r="A86" s="20" t="s">
        <v>8984</v>
      </c>
      <c r="B86" s="20" t="s">
        <v>291</v>
      </c>
      <c r="C86" s="20" t="s">
        <v>292</v>
      </c>
      <c r="D86" s="21">
        <v>1004</v>
      </c>
      <c r="E86" s="20" t="s">
        <v>9153</v>
      </c>
      <c r="F86" s="20" t="s">
        <v>292</v>
      </c>
      <c r="I86" s="20" t="s">
        <v>9154</v>
      </c>
      <c r="J86" s="20" t="s">
        <v>8986</v>
      </c>
    </row>
    <row r="87" spans="1:10" s="20" customFormat="1" x14ac:dyDescent="0.25">
      <c r="A87" s="20" t="s">
        <v>8984</v>
      </c>
      <c r="B87" s="20" t="s">
        <v>293</v>
      </c>
      <c r="C87" s="20" t="s">
        <v>294</v>
      </c>
      <c r="D87" s="21">
        <v>1004</v>
      </c>
      <c r="E87" s="20" t="s">
        <v>9155</v>
      </c>
      <c r="F87" s="20" t="s">
        <v>294</v>
      </c>
      <c r="I87" s="20" t="s">
        <v>9156</v>
      </c>
      <c r="J87" s="20" t="s">
        <v>8986</v>
      </c>
    </row>
    <row r="88" spans="1:10" s="20" customFormat="1" x14ac:dyDescent="0.25">
      <c r="A88" s="20" t="s">
        <v>8984</v>
      </c>
      <c r="B88" s="20" t="s">
        <v>295</v>
      </c>
      <c r="C88" s="20" t="s">
        <v>296</v>
      </c>
      <c r="D88" s="21">
        <v>1005</v>
      </c>
      <c r="E88" s="20" t="s">
        <v>9157</v>
      </c>
      <c r="F88" s="20" t="s">
        <v>296</v>
      </c>
      <c r="I88" s="20" t="s">
        <v>9158</v>
      </c>
      <c r="J88" s="20" t="s">
        <v>8986</v>
      </c>
    </row>
    <row r="89" spans="1:10" s="20" customFormat="1" x14ac:dyDescent="0.25">
      <c r="A89" s="20" t="s">
        <v>8984</v>
      </c>
      <c r="B89" s="20" t="s">
        <v>297</v>
      </c>
      <c r="C89" s="20" t="s">
        <v>298</v>
      </c>
      <c r="D89" s="21">
        <v>1005</v>
      </c>
      <c r="E89" s="20" t="s">
        <v>9159</v>
      </c>
      <c r="F89" s="20" t="s">
        <v>298</v>
      </c>
      <c r="I89" s="20" t="s">
        <v>9160</v>
      </c>
      <c r="J89" s="20" t="s">
        <v>8986</v>
      </c>
    </row>
    <row r="90" spans="1:10" s="20" customFormat="1" x14ac:dyDescent="0.25">
      <c r="A90" s="20" t="s">
        <v>8984</v>
      </c>
      <c r="B90" s="20" t="s">
        <v>299</v>
      </c>
      <c r="C90" s="20" t="s">
        <v>300</v>
      </c>
      <c r="D90" s="21">
        <v>1005</v>
      </c>
      <c r="E90" s="20" t="s">
        <v>9161</v>
      </c>
      <c r="F90" s="20" t="s">
        <v>300</v>
      </c>
      <c r="I90" s="20" t="s">
        <v>9162</v>
      </c>
      <c r="J90" s="20" t="s">
        <v>8986</v>
      </c>
    </row>
    <row r="91" spans="1:10" s="20" customFormat="1" x14ac:dyDescent="0.25">
      <c r="A91" s="20" t="s">
        <v>8984</v>
      </c>
      <c r="B91" s="20" t="s">
        <v>301</v>
      </c>
      <c r="C91" s="20" t="s">
        <v>302</v>
      </c>
      <c r="D91" s="21">
        <v>1005</v>
      </c>
      <c r="E91" s="20" t="s">
        <v>9163</v>
      </c>
      <c r="F91" s="20" t="s">
        <v>302</v>
      </c>
      <c r="I91" s="20" t="s">
        <v>9164</v>
      </c>
      <c r="J91" s="20" t="s">
        <v>8986</v>
      </c>
    </row>
    <row r="92" spans="1:10" s="20" customFormat="1" x14ac:dyDescent="0.25">
      <c r="A92" s="20" t="s">
        <v>8984</v>
      </c>
      <c r="B92" s="20" t="s">
        <v>303</v>
      </c>
      <c r="C92" s="20" t="s">
        <v>304</v>
      </c>
      <c r="D92" s="21">
        <v>1005</v>
      </c>
      <c r="E92" s="20" t="s">
        <v>9165</v>
      </c>
      <c r="F92" s="20" t="s">
        <v>304</v>
      </c>
      <c r="I92" s="20" t="s">
        <v>9166</v>
      </c>
      <c r="J92" s="20" t="s">
        <v>8986</v>
      </c>
    </row>
    <row r="93" spans="1:10" s="20" customFormat="1" x14ac:dyDescent="0.25">
      <c r="A93" s="20" t="s">
        <v>8984</v>
      </c>
      <c r="B93" s="20" t="s">
        <v>305</v>
      </c>
      <c r="C93" s="20" t="s">
        <v>306</v>
      </c>
      <c r="D93" s="21">
        <v>1005</v>
      </c>
      <c r="E93" s="20" t="s">
        <v>9167</v>
      </c>
      <c r="F93" s="20" t="s">
        <v>306</v>
      </c>
      <c r="I93" s="20" t="s">
        <v>9168</v>
      </c>
      <c r="J93" s="20" t="s">
        <v>8986</v>
      </c>
    </row>
    <row r="94" spans="1:10" s="20" customFormat="1" x14ac:dyDescent="0.25">
      <c r="A94" s="20" t="s">
        <v>8984</v>
      </c>
      <c r="B94" s="20" t="s">
        <v>307</v>
      </c>
      <c r="C94" s="20" t="s">
        <v>308</v>
      </c>
      <c r="D94" s="21">
        <v>1008</v>
      </c>
      <c r="E94" s="20" t="s">
        <v>9169</v>
      </c>
      <c r="F94" s="20" t="s">
        <v>308</v>
      </c>
      <c r="I94" s="20" t="s">
        <v>9170</v>
      </c>
      <c r="J94" s="20" t="s">
        <v>8986</v>
      </c>
    </row>
    <row r="95" spans="1:10" s="20" customFormat="1" x14ac:dyDescent="0.25">
      <c r="A95" s="20" t="s">
        <v>8984</v>
      </c>
      <c r="B95" s="20" t="s">
        <v>309</v>
      </c>
      <c r="C95" s="20" t="s">
        <v>310</v>
      </c>
      <c r="D95" s="21">
        <v>1008</v>
      </c>
      <c r="E95" s="20" t="s">
        <v>9171</v>
      </c>
      <c r="F95" s="20" t="s">
        <v>310</v>
      </c>
      <c r="I95" s="20" t="s">
        <v>9172</v>
      </c>
      <c r="J95" s="20" t="s">
        <v>8986</v>
      </c>
    </row>
    <row r="96" spans="1:10" s="20" customFormat="1" x14ac:dyDescent="0.25">
      <c r="A96" s="20" t="s">
        <v>8984</v>
      </c>
      <c r="B96" s="20" t="s">
        <v>311</v>
      </c>
      <c r="C96" s="20" t="s">
        <v>312</v>
      </c>
      <c r="D96" s="21">
        <v>1008</v>
      </c>
      <c r="E96" s="20" t="s">
        <v>9173</v>
      </c>
      <c r="F96" s="20" t="s">
        <v>312</v>
      </c>
      <c r="I96" s="20" t="s">
        <v>9174</v>
      </c>
      <c r="J96" s="20" t="s">
        <v>8986</v>
      </c>
    </row>
    <row r="97" spans="1:10" s="20" customFormat="1" x14ac:dyDescent="0.25">
      <c r="A97" s="20" t="s">
        <v>8984</v>
      </c>
      <c r="B97" s="20" t="s">
        <v>313</v>
      </c>
      <c r="C97" s="20" t="s">
        <v>314</v>
      </c>
      <c r="D97" s="21">
        <v>1008</v>
      </c>
      <c r="E97" s="20" t="s">
        <v>9175</v>
      </c>
      <c r="F97" s="20" t="s">
        <v>314</v>
      </c>
      <c r="I97" s="20" t="s">
        <v>9176</v>
      </c>
      <c r="J97" s="20" t="s">
        <v>8986</v>
      </c>
    </row>
    <row r="98" spans="1:10" s="20" customFormat="1" x14ac:dyDescent="0.25">
      <c r="A98" s="20" t="s">
        <v>8984</v>
      </c>
      <c r="B98" s="20" t="s">
        <v>315</v>
      </c>
      <c r="C98" s="20" t="s">
        <v>316</v>
      </c>
      <c r="D98" s="21">
        <v>1008</v>
      </c>
      <c r="E98" s="20" t="s">
        <v>9177</v>
      </c>
      <c r="F98" s="20" t="s">
        <v>316</v>
      </c>
      <c r="I98" s="20" t="s">
        <v>9178</v>
      </c>
      <c r="J98" s="20" t="s">
        <v>8986</v>
      </c>
    </row>
    <row r="99" spans="1:10" s="20" customFormat="1" x14ac:dyDescent="0.25">
      <c r="A99" s="20" t="s">
        <v>8984</v>
      </c>
      <c r="B99" s="20" t="s">
        <v>317</v>
      </c>
      <c r="C99" s="20" t="s">
        <v>318</v>
      </c>
      <c r="D99" s="21">
        <v>1008</v>
      </c>
      <c r="E99" s="20" t="s">
        <v>9179</v>
      </c>
      <c r="F99" s="20" t="s">
        <v>318</v>
      </c>
      <c r="I99" s="20" t="s">
        <v>9180</v>
      </c>
      <c r="J99" s="20" t="s">
        <v>8986</v>
      </c>
    </row>
    <row r="100" spans="1:10" s="20" customFormat="1" x14ac:dyDescent="0.25">
      <c r="A100" s="20" t="s">
        <v>8984</v>
      </c>
      <c r="B100" s="20" t="s">
        <v>319</v>
      </c>
      <c r="C100" s="20" t="s">
        <v>320</v>
      </c>
      <c r="D100" s="21">
        <v>1011</v>
      </c>
      <c r="E100" s="20" t="s">
        <v>9181</v>
      </c>
      <c r="F100" s="20" t="s">
        <v>320</v>
      </c>
      <c r="I100" s="20" t="s">
        <v>9182</v>
      </c>
      <c r="J100" s="20" t="s">
        <v>8986</v>
      </c>
    </row>
    <row r="101" spans="1:10" s="20" customFormat="1" x14ac:dyDescent="0.25">
      <c r="A101" s="20" t="s">
        <v>8984</v>
      </c>
      <c r="B101" s="20" t="s">
        <v>321</v>
      </c>
      <c r="C101" s="20" t="s">
        <v>322</v>
      </c>
      <c r="D101" s="21">
        <v>1011</v>
      </c>
      <c r="E101" s="20" t="s">
        <v>9183</v>
      </c>
      <c r="F101" s="20" t="s">
        <v>322</v>
      </c>
      <c r="I101" s="20" t="s">
        <v>9184</v>
      </c>
      <c r="J101" s="20" t="s">
        <v>8986</v>
      </c>
    </row>
    <row r="102" spans="1:10" s="20" customFormat="1" x14ac:dyDescent="0.25">
      <c r="A102" s="20" t="s">
        <v>8984</v>
      </c>
      <c r="B102" s="20" t="s">
        <v>323</v>
      </c>
      <c r="C102" s="20" t="s">
        <v>324</v>
      </c>
      <c r="D102" s="21">
        <v>1011</v>
      </c>
      <c r="E102" s="20" t="s">
        <v>9185</v>
      </c>
      <c r="F102" s="20" t="s">
        <v>324</v>
      </c>
      <c r="I102" s="20" t="s">
        <v>9186</v>
      </c>
      <c r="J102" s="20" t="s">
        <v>8986</v>
      </c>
    </row>
    <row r="103" spans="1:10" s="20" customFormat="1" x14ac:dyDescent="0.25">
      <c r="A103" s="20" t="s">
        <v>8984</v>
      </c>
      <c r="B103" s="20" t="s">
        <v>325</v>
      </c>
      <c r="C103" s="20" t="s">
        <v>326</v>
      </c>
      <c r="D103" s="21">
        <v>1011</v>
      </c>
      <c r="E103" s="20" t="s">
        <v>9187</v>
      </c>
      <c r="F103" s="20" t="s">
        <v>326</v>
      </c>
      <c r="I103" s="20" t="s">
        <v>9182</v>
      </c>
      <c r="J103" s="20" t="s">
        <v>8986</v>
      </c>
    </row>
    <row r="104" spans="1:10" s="20" customFormat="1" x14ac:dyDescent="0.25">
      <c r="A104" s="20" t="s">
        <v>8984</v>
      </c>
      <c r="B104" s="20" t="s">
        <v>327</v>
      </c>
      <c r="C104" s="20" t="s">
        <v>328</v>
      </c>
      <c r="D104" s="21">
        <v>1011</v>
      </c>
      <c r="E104" s="20" t="s">
        <v>9188</v>
      </c>
      <c r="F104" s="20" t="s">
        <v>328</v>
      </c>
      <c r="I104" s="20" t="s">
        <v>9184</v>
      </c>
      <c r="J104" s="20" t="s">
        <v>8986</v>
      </c>
    </row>
    <row r="105" spans="1:10" s="20" customFormat="1" x14ac:dyDescent="0.25">
      <c r="A105" s="20" t="s">
        <v>8984</v>
      </c>
      <c r="B105" s="20" t="s">
        <v>329</v>
      </c>
      <c r="C105" s="20" t="s">
        <v>330</v>
      </c>
      <c r="D105" s="21">
        <v>1011</v>
      </c>
      <c r="E105" s="20" t="s">
        <v>9189</v>
      </c>
      <c r="F105" s="20" t="s">
        <v>330</v>
      </c>
      <c r="I105" s="20" t="s">
        <v>9186</v>
      </c>
      <c r="J105" s="20" t="s">
        <v>8986</v>
      </c>
    </row>
    <row r="106" spans="1:10" s="20" customFormat="1" x14ac:dyDescent="0.25">
      <c r="A106" s="20" t="s">
        <v>8984</v>
      </c>
      <c r="B106" s="20" t="s">
        <v>331</v>
      </c>
      <c r="C106" s="20" t="s">
        <v>332</v>
      </c>
      <c r="D106" s="21">
        <v>1031</v>
      </c>
      <c r="E106" s="20" t="s">
        <v>8339</v>
      </c>
      <c r="F106" s="20" t="s">
        <v>332</v>
      </c>
      <c r="I106" s="20" t="s">
        <v>9190</v>
      </c>
      <c r="J106" s="20" t="s">
        <v>8986</v>
      </c>
    </row>
    <row r="107" spans="1:10" s="20" customFormat="1" x14ac:dyDescent="0.25">
      <c r="A107" s="20" t="s">
        <v>8984</v>
      </c>
      <c r="B107" s="20" t="s">
        <v>333</v>
      </c>
      <c r="C107" s="20" t="s">
        <v>334</v>
      </c>
      <c r="D107" s="21">
        <v>1031</v>
      </c>
      <c r="E107" s="20" t="s">
        <v>8751</v>
      </c>
      <c r="F107" s="20" t="s">
        <v>334</v>
      </c>
      <c r="I107" s="20" t="s">
        <v>9191</v>
      </c>
      <c r="J107" s="20" t="s">
        <v>8986</v>
      </c>
    </row>
    <row r="108" spans="1:10" s="20" customFormat="1" x14ac:dyDescent="0.25">
      <c r="A108" s="20" t="s">
        <v>8984</v>
      </c>
      <c r="B108" s="20" t="s">
        <v>335</v>
      </c>
      <c r="C108" s="20" t="s">
        <v>336</v>
      </c>
      <c r="D108" s="21">
        <v>1031</v>
      </c>
      <c r="E108" s="20" t="s">
        <v>8029</v>
      </c>
      <c r="F108" s="20" t="s">
        <v>336</v>
      </c>
      <c r="I108" s="20" t="s">
        <v>9192</v>
      </c>
      <c r="J108" s="20" t="s">
        <v>8986</v>
      </c>
    </row>
    <row r="109" spans="1:10" s="20" customFormat="1" x14ac:dyDescent="0.25">
      <c r="A109" s="20" t="s">
        <v>8984</v>
      </c>
      <c r="B109" s="20" t="s">
        <v>337</v>
      </c>
      <c r="C109" s="20" t="s">
        <v>338</v>
      </c>
      <c r="D109" s="21">
        <v>1031</v>
      </c>
      <c r="E109" s="20" t="s">
        <v>8501</v>
      </c>
      <c r="F109" s="20" t="s">
        <v>338</v>
      </c>
      <c r="I109" s="20" t="s">
        <v>9193</v>
      </c>
      <c r="J109" s="20" t="s">
        <v>8986</v>
      </c>
    </row>
    <row r="110" spans="1:10" s="20" customFormat="1" x14ac:dyDescent="0.25">
      <c r="A110" s="20" t="s">
        <v>8984</v>
      </c>
      <c r="B110" s="20" t="s">
        <v>339</v>
      </c>
      <c r="C110" s="20" t="s">
        <v>340</v>
      </c>
      <c r="D110" s="21">
        <v>1031</v>
      </c>
      <c r="E110" s="20" t="s">
        <v>8003</v>
      </c>
      <c r="F110" s="20" t="s">
        <v>340</v>
      </c>
      <c r="I110" s="20" t="s">
        <v>9194</v>
      </c>
      <c r="J110" s="20" t="s">
        <v>8986</v>
      </c>
    </row>
    <row r="111" spans="1:10" s="20" customFormat="1" x14ac:dyDescent="0.25">
      <c r="A111" s="20" t="s">
        <v>8984</v>
      </c>
      <c r="B111" s="20" t="s">
        <v>341</v>
      </c>
      <c r="C111" s="20" t="s">
        <v>342</v>
      </c>
      <c r="D111" s="21">
        <v>1031</v>
      </c>
      <c r="E111" s="20" t="s">
        <v>9195</v>
      </c>
      <c r="F111" s="20" t="s">
        <v>342</v>
      </c>
      <c r="I111" s="20" t="s">
        <v>9196</v>
      </c>
      <c r="J111" s="20" t="s">
        <v>8986</v>
      </c>
    </row>
    <row r="112" spans="1:10" s="20" customFormat="1" x14ac:dyDescent="0.25">
      <c r="A112" s="20" t="s">
        <v>8984</v>
      </c>
      <c r="B112" s="20" t="s">
        <v>343</v>
      </c>
      <c r="C112" s="20" t="s">
        <v>344</v>
      </c>
      <c r="D112" s="21">
        <v>1031</v>
      </c>
      <c r="E112" s="20" t="s">
        <v>9197</v>
      </c>
      <c r="F112" s="20" t="s">
        <v>344</v>
      </c>
      <c r="I112" s="20" t="s">
        <v>9198</v>
      </c>
      <c r="J112" s="20" t="s">
        <v>8986</v>
      </c>
    </row>
    <row r="113" spans="1:10" s="20" customFormat="1" x14ac:dyDescent="0.25">
      <c r="A113" s="20" t="s">
        <v>8984</v>
      </c>
      <c r="B113" s="20" t="s">
        <v>345</v>
      </c>
      <c r="C113" s="20" t="s">
        <v>346</v>
      </c>
      <c r="D113" s="21">
        <v>1031</v>
      </c>
      <c r="E113" s="20" t="s">
        <v>9199</v>
      </c>
      <c r="F113" s="20" t="s">
        <v>346</v>
      </c>
      <c r="I113" s="20" t="s">
        <v>9200</v>
      </c>
      <c r="J113" s="20" t="s">
        <v>8986</v>
      </c>
    </row>
    <row r="114" spans="1:10" s="20" customFormat="1" x14ac:dyDescent="0.25">
      <c r="A114" s="20" t="s">
        <v>8984</v>
      </c>
      <c r="B114" s="20" t="s">
        <v>347</v>
      </c>
      <c r="C114" s="20" t="s">
        <v>348</v>
      </c>
      <c r="D114" s="21">
        <v>1031</v>
      </c>
      <c r="E114" s="20" t="s">
        <v>8013</v>
      </c>
      <c r="F114" s="20" t="s">
        <v>348</v>
      </c>
      <c r="I114" s="20" t="s">
        <v>9201</v>
      </c>
      <c r="J114" s="20" t="s">
        <v>8986</v>
      </c>
    </row>
    <row r="115" spans="1:10" s="20" customFormat="1" x14ac:dyDescent="0.25">
      <c r="A115" s="20" t="s">
        <v>8984</v>
      </c>
      <c r="B115" s="20" t="s">
        <v>349</v>
      </c>
      <c r="C115" s="20" t="s">
        <v>350</v>
      </c>
      <c r="D115" s="21">
        <v>1031</v>
      </c>
      <c r="E115" s="20" t="s">
        <v>8048</v>
      </c>
      <c r="F115" s="20" t="s">
        <v>350</v>
      </c>
      <c r="I115" s="20" t="s">
        <v>9202</v>
      </c>
      <c r="J115" s="20" t="s">
        <v>8986</v>
      </c>
    </row>
    <row r="116" spans="1:10" s="20" customFormat="1" x14ac:dyDescent="0.25">
      <c r="A116" s="20" t="s">
        <v>8984</v>
      </c>
      <c r="B116" s="20" t="s">
        <v>351</v>
      </c>
      <c r="C116" s="20" t="s">
        <v>352</v>
      </c>
      <c r="D116" s="21">
        <v>1031</v>
      </c>
      <c r="E116" s="20" t="s">
        <v>8211</v>
      </c>
      <c r="F116" s="20" t="s">
        <v>352</v>
      </c>
      <c r="I116" s="20" t="s">
        <v>9203</v>
      </c>
      <c r="J116" s="20" t="s">
        <v>8986</v>
      </c>
    </row>
    <row r="117" spans="1:10" s="20" customFormat="1" x14ac:dyDescent="0.25">
      <c r="A117" s="20" t="s">
        <v>8984</v>
      </c>
      <c r="B117" s="20" t="s">
        <v>353</v>
      </c>
      <c r="C117" s="20" t="s">
        <v>354</v>
      </c>
      <c r="D117" s="21">
        <v>1031</v>
      </c>
      <c r="E117" s="20" t="s">
        <v>8242</v>
      </c>
      <c r="F117" s="20" t="s">
        <v>354</v>
      </c>
      <c r="I117" s="20" t="s">
        <v>9204</v>
      </c>
      <c r="J117" s="20" t="s">
        <v>8986</v>
      </c>
    </row>
    <row r="118" spans="1:10" s="20" customFormat="1" x14ac:dyDescent="0.25">
      <c r="A118" s="20" t="s">
        <v>8984</v>
      </c>
      <c r="B118" s="20" t="s">
        <v>355</v>
      </c>
      <c r="C118" s="20" t="s">
        <v>356</v>
      </c>
      <c r="D118" s="21">
        <v>1031</v>
      </c>
      <c r="E118" s="20" t="s">
        <v>8732</v>
      </c>
      <c r="F118" s="20" t="s">
        <v>356</v>
      </c>
      <c r="I118" s="20" t="s">
        <v>9205</v>
      </c>
      <c r="J118" s="20" t="s">
        <v>8986</v>
      </c>
    </row>
    <row r="119" spans="1:10" s="20" customFormat="1" x14ac:dyDescent="0.25">
      <c r="A119" s="20" t="s">
        <v>8984</v>
      </c>
      <c r="B119" s="20" t="s">
        <v>357</v>
      </c>
      <c r="C119" s="20" t="s">
        <v>358</v>
      </c>
      <c r="D119" s="21">
        <v>1031</v>
      </c>
      <c r="E119" s="20" t="s">
        <v>8775</v>
      </c>
      <c r="F119" s="20" t="s">
        <v>358</v>
      </c>
      <c r="I119" s="20" t="s">
        <v>9206</v>
      </c>
      <c r="J119" s="20" t="s">
        <v>8986</v>
      </c>
    </row>
    <row r="120" spans="1:10" s="20" customFormat="1" x14ac:dyDescent="0.25">
      <c r="A120" s="20" t="s">
        <v>8984</v>
      </c>
      <c r="B120" s="20" t="s">
        <v>359</v>
      </c>
      <c r="C120" s="20" t="s">
        <v>360</v>
      </c>
      <c r="D120" s="21">
        <v>1031</v>
      </c>
      <c r="E120" s="20" t="s">
        <v>8271</v>
      </c>
      <c r="F120" s="20" t="s">
        <v>360</v>
      </c>
      <c r="I120" s="20" t="s">
        <v>9207</v>
      </c>
      <c r="J120" s="20" t="s">
        <v>8986</v>
      </c>
    </row>
    <row r="121" spans="1:10" s="20" customFormat="1" x14ac:dyDescent="0.25">
      <c r="A121" s="20" t="s">
        <v>8984</v>
      </c>
      <c r="B121" s="20" t="s">
        <v>361</v>
      </c>
      <c r="C121" s="20" t="s">
        <v>362</v>
      </c>
      <c r="D121" s="21">
        <v>1031</v>
      </c>
      <c r="E121" s="20" t="s">
        <v>8706</v>
      </c>
      <c r="F121" s="20" t="s">
        <v>362</v>
      </c>
      <c r="I121" s="20" t="s">
        <v>9208</v>
      </c>
      <c r="J121" s="20" t="s">
        <v>8986</v>
      </c>
    </row>
    <row r="122" spans="1:10" s="20" customFormat="1" x14ac:dyDescent="0.25">
      <c r="A122" s="20" t="s">
        <v>8984</v>
      </c>
      <c r="B122" s="20" t="s">
        <v>363</v>
      </c>
      <c r="C122" s="20" t="s">
        <v>364</v>
      </c>
      <c r="D122" s="21">
        <v>1031</v>
      </c>
      <c r="E122" s="20" t="s">
        <v>8233</v>
      </c>
      <c r="F122" s="20" t="s">
        <v>364</v>
      </c>
      <c r="I122" s="20" t="s">
        <v>9209</v>
      </c>
      <c r="J122" s="20" t="s">
        <v>8986</v>
      </c>
    </row>
    <row r="123" spans="1:10" s="20" customFormat="1" x14ac:dyDescent="0.25">
      <c r="A123" s="20" t="s">
        <v>8984</v>
      </c>
      <c r="B123" s="20" t="s">
        <v>365</v>
      </c>
      <c r="C123" s="20" t="s">
        <v>366</v>
      </c>
      <c r="D123" s="21">
        <v>1031</v>
      </c>
      <c r="E123" s="20" t="s">
        <v>8613</v>
      </c>
      <c r="F123" s="20" t="s">
        <v>366</v>
      </c>
      <c r="I123" s="20" t="s">
        <v>9210</v>
      </c>
      <c r="J123" s="20" t="s">
        <v>8986</v>
      </c>
    </row>
    <row r="124" spans="1:10" s="20" customFormat="1" x14ac:dyDescent="0.25">
      <c r="A124" s="20" t="s">
        <v>8984</v>
      </c>
      <c r="B124" s="20" t="s">
        <v>367</v>
      </c>
      <c r="C124" s="20" t="s">
        <v>368</v>
      </c>
      <c r="D124" s="21">
        <v>1031</v>
      </c>
      <c r="E124" s="20" t="s">
        <v>8446</v>
      </c>
      <c r="F124" s="20" t="s">
        <v>368</v>
      </c>
      <c r="I124" s="20" t="s">
        <v>9211</v>
      </c>
      <c r="J124" s="20" t="s">
        <v>8986</v>
      </c>
    </row>
    <row r="125" spans="1:10" s="20" customFormat="1" x14ac:dyDescent="0.25">
      <c r="A125" s="20" t="s">
        <v>8984</v>
      </c>
      <c r="B125" s="20" t="s">
        <v>369</v>
      </c>
      <c r="C125" s="20" t="s">
        <v>370</v>
      </c>
      <c r="D125" s="21">
        <v>1031</v>
      </c>
      <c r="E125" s="20" t="s">
        <v>7841</v>
      </c>
      <c r="F125" s="20" t="s">
        <v>370</v>
      </c>
      <c r="I125" s="20" t="s">
        <v>9212</v>
      </c>
      <c r="J125" s="20" t="s">
        <v>8986</v>
      </c>
    </row>
    <row r="126" spans="1:10" s="20" customFormat="1" x14ac:dyDescent="0.25">
      <c r="A126" s="20" t="s">
        <v>8984</v>
      </c>
      <c r="B126" s="20" t="s">
        <v>371</v>
      </c>
      <c r="C126" s="20" t="s">
        <v>372</v>
      </c>
      <c r="D126" s="21">
        <v>1031</v>
      </c>
      <c r="E126" s="20" t="s">
        <v>7744</v>
      </c>
      <c r="F126" s="20" t="s">
        <v>372</v>
      </c>
      <c r="I126" s="20" t="s">
        <v>9213</v>
      </c>
      <c r="J126" s="20" t="s">
        <v>8986</v>
      </c>
    </row>
    <row r="127" spans="1:10" s="20" customFormat="1" x14ac:dyDescent="0.25">
      <c r="A127" s="20" t="s">
        <v>8984</v>
      </c>
      <c r="B127" s="20" t="s">
        <v>373</v>
      </c>
      <c r="C127" s="20" t="s">
        <v>374</v>
      </c>
      <c r="D127" s="21">
        <v>1031</v>
      </c>
      <c r="E127" s="20" t="s">
        <v>7833</v>
      </c>
      <c r="F127" s="20" t="s">
        <v>374</v>
      </c>
      <c r="I127" s="20" t="s">
        <v>9214</v>
      </c>
      <c r="J127" s="20" t="s">
        <v>8986</v>
      </c>
    </row>
    <row r="128" spans="1:10" s="20" customFormat="1" x14ac:dyDescent="0.25">
      <c r="A128" s="20" t="s">
        <v>8984</v>
      </c>
      <c r="B128" s="20" t="s">
        <v>375</v>
      </c>
      <c r="C128" s="20" t="s">
        <v>376</v>
      </c>
      <c r="D128" s="21">
        <v>1031</v>
      </c>
      <c r="E128" s="20" t="s">
        <v>7688</v>
      </c>
      <c r="F128" s="20" t="s">
        <v>376</v>
      </c>
      <c r="I128" s="20" t="s">
        <v>9215</v>
      </c>
      <c r="J128" s="20" t="s">
        <v>8986</v>
      </c>
    </row>
    <row r="129" spans="1:10" s="20" customFormat="1" x14ac:dyDescent="0.25">
      <c r="A129" s="20" t="s">
        <v>8984</v>
      </c>
      <c r="B129" s="20" t="s">
        <v>377</v>
      </c>
      <c r="C129" s="20" t="s">
        <v>378</v>
      </c>
      <c r="D129" s="21">
        <v>1031</v>
      </c>
      <c r="E129" s="20" t="s">
        <v>8520</v>
      </c>
      <c r="F129" s="20" t="s">
        <v>378</v>
      </c>
      <c r="I129" s="20" t="s">
        <v>9216</v>
      </c>
      <c r="J129" s="20" t="s">
        <v>8986</v>
      </c>
    </row>
    <row r="130" spans="1:10" s="20" customFormat="1" x14ac:dyDescent="0.25">
      <c r="A130" s="20" t="s">
        <v>8984</v>
      </c>
      <c r="B130" s="20" t="s">
        <v>379</v>
      </c>
      <c r="C130" s="20" t="s">
        <v>380</v>
      </c>
      <c r="D130" s="21">
        <v>1405</v>
      </c>
      <c r="E130" s="20" t="s">
        <v>9217</v>
      </c>
      <c r="F130" s="20" t="s">
        <v>380</v>
      </c>
      <c r="I130" s="20" t="s">
        <v>9218</v>
      </c>
      <c r="J130" s="20" t="s">
        <v>8986</v>
      </c>
    </row>
    <row r="131" spans="1:10" s="20" customFormat="1" x14ac:dyDescent="0.25">
      <c r="A131" s="20" t="s">
        <v>8984</v>
      </c>
      <c r="B131" s="20" t="s">
        <v>381</v>
      </c>
      <c r="C131" s="20" t="s">
        <v>382</v>
      </c>
      <c r="D131" s="21">
        <v>1405</v>
      </c>
      <c r="E131" s="20" t="s">
        <v>9219</v>
      </c>
      <c r="F131" s="20" t="s">
        <v>382</v>
      </c>
      <c r="I131" s="20" t="s">
        <v>9218</v>
      </c>
      <c r="J131" s="20" t="s">
        <v>8986</v>
      </c>
    </row>
    <row r="132" spans="1:10" s="20" customFormat="1" x14ac:dyDescent="0.25">
      <c r="A132" s="20" t="s">
        <v>8984</v>
      </c>
      <c r="B132" s="20" t="s">
        <v>383</v>
      </c>
      <c r="C132" s="20" t="s">
        <v>384</v>
      </c>
      <c r="D132" s="21">
        <v>1405</v>
      </c>
      <c r="E132" s="20" t="s">
        <v>8767</v>
      </c>
      <c r="F132" s="20" t="s">
        <v>384</v>
      </c>
      <c r="I132" s="20" t="s">
        <v>9218</v>
      </c>
      <c r="J132" s="20" t="s">
        <v>8986</v>
      </c>
    </row>
    <row r="133" spans="1:10" s="20" customFormat="1" x14ac:dyDescent="0.25">
      <c r="A133" s="20" t="s">
        <v>8984</v>
      </c>
      <c r="B133" s="20" t="s">
        <v>385</v>
      </c>
      <c r="C133" s="20" t="s">
        <v>386</v>
      </c>
      <c r="D133" s="21">
        <v>1405</v>
      </c>
      <c r="E133" s="20" t="s">
        <v>9220</v>
      </c>
      <c r="F133" s="20" t="s">
        <v>386</v>
      </c>
      <c r="I133" s="20" t="s">
        <v>9218</v>
      </c>
      <c r="J133" s="20" t="s">
        <v>8986</v>
      </c>
    </row>
    <row r="134" spans="1:10" s="20" customFormat="1" x14ac:dyDescent="0.25">
      <c r="A134" s="20" t="s">
        <v>8984</v>
      </c>
      <c r="B134" s="20" t="s">
        <v>387</v>
      </c>
      <c r="C134" s="20" t="s">
        <v>388</v>
      </c>
      <c r="D134" s="21">
        <v>1405</v>
      </c>
      <c r="E134" s="20" t="s">
        <v>9221</v>
      </c>
      <c r="F134" s="20" t="s">
        <v>388</v>
      </c>
      <c r="I134" s="20" t="s">
        <v>9218</v>
      </c>
      <c r="J134" s="20" t="s">
        <v>8986</v>
      </c>
    </row>
    <row r="135" spans="1:10" s="20" customFormat="1" x14ac:dyDescent="0.25">
      <c r="A135" s="20" t="s">
        <v>8984</v>
      </c>
      <c r="B135" s="20" t="s">
        <v>389</v>
      </c>
      <c r="C135" s="20" t="s">
        <v>390</v>
      </c>
      <c r="D135" s="21">
        <v>1405</v>
      </c>
      <c r="E135" s="20" t="s">
        <v>8761</v>
      </c>
      <c r="F135" s="20" t="s">
        <v>390</v>
      </c>
      <c r="I135" s="20" t="s">
        <v>9218</v>
      </c>
      <c r="J135" s="20" t="s">
        <v>8986</v>
      </c>
    </row>
    <row r="136" spans="1:10" s="20" customFormat="1" x14ac:dyDescent="0.25">
      <c r="A136" s="20" t="s">
        <v>8984</v>
      </c>
      <c r="B136" s="20" t="s">
        <v>391</v>
      </c>
      <c r="C136" s="20" t="s">
        <v>392</v>
      </c>
      <c r="D136" s="21">
        <v>1926</v>
      </c>
      <c r="E136" s="20" t="s">
        <v>7439</v>
      </c>
      <c r="F136" s="20" t="s">
        <v>392</v>
      </c>
      <c r="I136" s="20" t="s">
        <v>9222</v>
      </c>
      <c r="J136" s="20" t="s">
        <v>8986</v>
      </c>
    </row>
    <row r="137" spans="1:10" s="20" customFormat="1" x14ac:dyDescent="0.25">
      <c r="A137" s="20" t="s">
        <v>8984</v>
      </c>
      <c r="B137" s="20" t="s">
        <v>393</v>
      </c>
      <c r="C137" s="20" t="s">
        <v>394</v>
      </c>
      <c r="D137" s="21">
        <v>1926</v>
      </c>
      <c r="E137" s="20" t="s">
        <v>7400</v>
      </c>
      <c r="F137" s="20" t="s">
        <v>394</v>
      </c>
      <c r="I137" s="20" t="s">
        <v>9223</v>
      </c>
      <c r="J137" s="20" t="s">
        <v>8986</v>
      </c>
    </row>
    <row r="138" spans="1:10" s="20" customFormat="1" x14ac:dyDescent="0.25">
      <c r="A138" s="20" t="s">
        <v>8984</v>
      </c>
      <c r="B138" s="20" t="s">
        <v>395</v>
      </c>
      <c r="C138" s="20" t="s">
        <v>396</v>
      </c>
      <c r="D138" s="21">
        <v>1926</v>
      </c>
      <c r="E138" s="20" t="s">
        <v>7427</v>
      </c>
      <c r="F138" s="20" t="s">
        <v>396</v>
      </c>
      <c r="I138" s="20" t="s">
        <v>9224</v>
      </c>
      <c r="J138" s="20" t="s">
        <v>8986</v>
      </c>
    </row>
    <row r="139" spans="1:10" s="20" customFormat="1" x14ac:dyDescent="0.25">
      <c r="A139" s="20" t="s">
        <v>8984</v>
      </c>
      <c r="B139" s="20" t="s">
        <v>397</v>
      </c>
      <c r="C139" s="20" t="s">
        <v>398</v>
      </c>
      <c r="D139" s="21">
        <v>1926</v>
      </c>
      <c r="E139" s="20" t="s">
        <v>7481</v>
      </c>
      <c r="F139" s="20" t="s">
        <v>398</v>
      </c>
      <c r="I139" s="20" t="s">
        <v>9225</v>
      </c>
      <c r="J139" s="20" t="s">
        <v>8986</v>
      </c>
    </row>
    <row r="140" spans="1:10" s="20" customFormat="1" x14ac:dyDescent="0.25">
      <c r="A140" s="20" t="s">
        <v>8984</v>
      </c>
      <c r="B140" s="20" t="s">
        <v>399</v>
      </c>
      <c r="C140" s="20" t="s">
        <v>400</v>
      </c>
      <c r="D140" s="21">
        <v>1926</v>
      </c>
      <c r="E140" s="20" t="s">
        <v>7965</v>
      </c>
      <c r="F140" s="20" t="s">
        <v>400</v>
      </c>
      <c r="I140" s="20" t="s">
        <v>9226</v>
      </c>
      <c r="J140" s="20" t="s">
        <v>8986</v>
      </c>
    </row>
    <row r="141" spans="1:10" s="20" customFormat="1" x14ac:dyDescent="0.25">
      <c r="A141" s="20" t="s">
        <v>8984</v>
      </c>
      <c r="B141" s="20" t="s">
        <v>401</v>
      </c>
      <c r="C141" s="20" t="s">
        <v>402</v>
      </c>
      <c r="D141" s="21">
        <v>1926</v>
      </c>
      <c r="E141" s="20" t="s">
        <v>7932</v>
      </c>
      <c r="F141" s="20" t="s">
        <v>402</v>
      </c>
      <c r="I141" s="20" t="s">
        <v>9227</v>
      </c>
      <c r="J141" s="20" t="s">
        <v>8986</v>
      </c>
    </row>
    <row r="142" spans="1:10" s="20" customFormat="1" x14ac:dyDescent="0.25">
      <c r="A142" s="20" t="s">
        <v>8984</v>
      </c>
      <c r="B142" s="20" t="s">
        <v>403</v>
      </c>
      <c r="C142" s="20" t="s">
        <v>404</v>
      </c>
      <c r="D142" s="21">
        <v>1926</v>
      </c>
      <c r="E142" s="20" t="s">
        <v>7922</v>
      </c>
      <c r="F142" s="20" t="s">
        <v>404</v>
      </c>
      <c r="I142" s="20" t="s">
        <v>9228</v>
      </c>
      <c r="J142" s="20" t="s">
        <v>8986</v>
      </c>
    </row>
    <row r="143" spans="1:10" s="20" customFormat="1" x14ac:dyDescent="0.25">
      <c r="A143" s="20" t="s">
        <v>8984</v>
      </c>
      <c r="B143" s="20" t="s">
        <v>405</v>
      </c>
      <c r="C143" s="20" t="s">
        <v>406</v>
      </c>
      <c r="D143" s="21">
        <v>1926</v>
      </c>
      <c r="E143" s="20" t="s">
        <v>8011</v>
      </c>
      <c r="F143" s="20" t="s">
        <v>406</v>
      </c>
      <c r="I143" s="20" t="s">
        <v>9229</v>
      </c>
      <c r="J143" s="20" t="s">
        <v>8986</v>
      </c>
    </row>
    <row r="144" spans="1:10" s="20" customFormat="1" x14ac:dyDescent="0.25">
      <c r="A144" s="20" t="s">
        <v>8984</v>
      </c>
      <c r="B144" s="20" t="s">
        <v>407</v>
      </c>
      <c r="C144" s="20" t="s">
        <v>408</v>
      </c>
      <c r="D144" s="21">
        <v>1926</v>
      </c>
      <c r="E144" s="20" t="s">
        <v>7491</v>
      </c>
      <c r="F144" s="20" t="s">
        <v>408</v>
      </c>
      <c r="I144" s="20" t="s">
        <v>2798</v>
      </c>
      <c r="J144" s="20" t="s">
        <v>8986</v>
      </c>
    </row>
    <row r="145" spans="1:10" s="20" customFormat="1" x14ac:dyDescent="0.25">
      <c r="A145" s="20" t="s">
        <v>8984</v>
      </c>
      <c r="B145" s="20" t="s">
        <v>409</v>
      </c>
      <c r="C145" s="20" t="s">
        <v>410</v>
      </c>
      <c r="D145" s="21">
        <v>1926</v>
      </c>
      <c r="E145" s="20" t="s">
        <v>7419</v>
      </c>
      <c r="F145" s="20" t="s">
        <v>410</v>
      </c>
      <c r="I145" s="20" t="s">
        <v>3514</v>
      </c>
      <c r="J145" s="20" t="s">
        <v>8986</v>
      </c>
    </row>
    <row r="146" spans="1:10" s="20" customFormat="1" x14ac:dyDescent="0.25">
      <c r="A146" s="20" t="s">
        <v>8984</v>
      </c>
      <c r="B146" s="20" t="s">
        <v>411</v>
      </c>
      <c r="C146" s="20" t="s">
        <v>412</v>
      </c>
      <c r="D146" s="21">
        <v>1926</v>
      </c>
      <c r="E146" s="20" t="s">
        <v>7447</v>
      </c>
      <c r="F146" s="20" t="s">
        <v>412</v>
      </c>
      <c r="I146" s="20" t="s">
        <v>2762</v>
      </c>
      <c r="J146" s="20" t="s">
        <v>8986</v>
      </c>
    </row>
    <row r="147" spans="1:10" s="20" customFormat="1" x14ac:dyDescent="0.25">
      <c r="A147" s="20" t="s">
        <v>8984</v>
      </c>
      <c r="B147" s="20" t="s">
        <v>413</v>
      </c>
      <c r="C147" s="20" t="s">
        <v>414</v>
      </c>
      <c r="D147" s="21">
        <v>1926</v>
      </c>
      <c r="E147" s="20" t="s">
        <v>7391</v>
      </c>
      <c r="F147" s="20" t="s">
        <v>414</v>
      </c>
      <c r="I147" s="20" t="s">
        <v>5918</v>
      </c>
      <c r="J147" s="20" t="s">
        <v>8986</v>
      </c>
    </row>
    <row r="148" spans="1:10" s="20" customFormat="1" x14ac:dyDescent="0.25">
      <c r="A148" s="20" t="s">
        <v>8984</v>
      </c>
      <c r="B148" s="20" t="s">
        <v>415</v>
      </c>
      <c r="C148" s="20" t="s">
        <v>416</v>
      </c>
      <c r="D148" s="21">
        <v>1926</v>
      </c>
      <c r="E148" s="20" t="s">
        <v>7466</v>
      </c>
      <c r="F148" s="20" t="s">
        <v>416</v>
      </c>
      <c r="I148" s="20" t="s">
        <v>7467</v>
      </c>
      <c r="J148" s="20" t="s">
        <v>8986</v>
      </c>
    </row>
    <row r="149" spans="1:10" s="20" customFormat="1" x14ac:dyDescent="0.25">
      <c r="A149" s="20" t="s">
        <v>8984</v>
      </c>
      <c r="B149" s="20" t="s">
        <v>417</v>
      </c>
      <c r="C149" s="20" t="s">
        <v>418</v>
      </c>
      <c r="D149" s="21">
        <v>1926</v>
      </c>
      <c r="E149" s="20" t="s">
        <v>7437</v>
      </c>
      <c r="F149" s="20" t="s">
        <v>418</v>
      </c>
      <c r="I149" s="20" t="s">
        <v>2985</v>
      </c>
      <c r="J149" s="20" t="s">
        <v>8986</v>
      </c>
    </row>
    <row r="150" spans="1:10" s="20" customFormat="1" x14ac:dyDescent="0.25">
      <c r="A150" s="20" t="s">
        <v>8984</v>
      </c>
      <c r="B150" s="20" t="s">
        <v>419</v>
      </c>
      <c r="C150" s="20" t="s">
        <v>420</v>
      </c>
      <c r="D150" s="21">
        <v>1926</v>
      </c>
      <c r="E150" s="20" t="s">
        <v>7402</v>
      </c>
      <c r="F150" s="20" t="s">
        <v>420</v>
      </c>
      <c r="I150" s="20" t="s">
        <v>7101</v>
      </c>
      <c r="J150" s="20" t="s">
        <v>8986</v>
      </c>
    </row>
    <row r="151" spans="1:10" s="20" customFormat="1" x14ac:dyDescent="0.25">
      <c r="A151" s="20" t="s">
        <v>8984</v>
      </c>
      <c r="B151" s="20" t="s">
        <v>421</v>
      </c>
      <c r="C151" s="20" t="s">
        <v>422</v>
      </c>
      <c r="D151" s="21">
        <v>1926</v>
      </c>
      <c r="E151" s="20" t="s">
        <v>7509</v>
      </c>
      <c r="F151" s="20" t="s">
        <v>422</v>
      </c>
      <c r="I151" s="20" t="s">
        <v>6466</v>
      </c>
      <c r="J151" s="20" t="s">
        <v>8986</v>
      </c>
    </row>
    <row r="152" spans="1:10" s="20" customFormat="1" x14ac:dyDescent="0.25">
      <c r="A152" s="20" t="s">
        <v>8984</v>
      </c>
      <c r="B152" s="20" t="s">
        <v>423</v>
      </c>
      <c r="C152" s="20" t="s">
        <v>424</v>
      </c>
      <c r="D152" s="21">
        <v>1929</v>
      </c>
      <c r="E152" s="20" t="s">
        <v>8205</v>
      </c>
      <c r="F152" s="20" t="s">
        <v>424</v>
      </c>
      <c r="I152" s="20" t="s">
        <v>9230</v>
      </c>
      <c r="J152" s="20" t="s">
        <v>8986</v>
      </c>
    </row>
    <row r="153" spans="1:10" s="20" customFormat="1" x14ac:dyDescent="0.25">
      <c r="A153" s="20" t="s">
        <v>8984</v>
      </c>
      <c r="B153" s="20" t="s">
        <v>425</v>
      </c>
      <c r="C153" s="20" t="s">
        <v>426</v>
      </c>
      <c r="D153" s="21">
        <v>1929</v>
      </c>
      <c r="E153" s="20" t="s">
        <v>8483</v>
      </c>
      <c r="F153" s="20" t="s">
        <v>426</v>
      </c>
      <c r="I153" s="20" t="s">
        <v>9231</v>
      </c>
      <c r="J153" s="20" t="s">
        <v>8986</v>
      </c>
    </row>
    <row r="154" spans="1:10" s="20" customFormat="1" x14ac:dyDescent="0.25">
      <c r="A154" s="20" t="s">
        <v>8984</v>
      </c>
      <c r="B154" s="20" t="s">
        <v>427</v>
      </c>
      <c r="C154" s="20" t="s">
        <v>428</v>
      </c>
      <c r="D154" s="21">
        <v>1929</v>
      </c>
      <c r="E154" s="20" t="s">
        <v>8305</v>
      </c>
      <c r="F154" s="20" t="s">
        <v>428</v>
      </c>
      <c r="I154" s="20" t="s">
        <v>9232</v>
      </c>
      <c r="J154" s="20" t="s">
        <v>8986</v>
      </c>
    </row>
    <row r="155" spans="1:10" s="20" customFormat="1" x14ac:dyDescent="0.25">
      <c r="A155" s="20" t="s">
        <v>8984</v>
      </c>
      <c r="B155" s="20" t="s">
        <v>429</v>
      </c>
      <c r="C155" s="20" t="s">
        <v>430</v>
      </c>
      <c r="D155" s="21">
        <v>1929</v>
      </c>
      <c r="E155" s="20" t="s">
        <v>8203</v>
      </c>
      <c r="F155" s="20" t="s">
        <v>430</v>
      </c>
      <c r="I155" s="20" t="s">
        <v>9233</v>
      </c>
      <c r="J155" s="20" t="s">
        <v>8986</v>
      </c>
    </row>
    <row r="156" spans="1:10" s="20" customFormat="1" x14ac:dyDescent="0.25">
      <c r="A156" s="20" t="s">
        <v>8984</v>
      </c>
      <c r="B156" s="20" t="s">
        <v>431</v>
      </c>
      <c r="C156" s="20" t="s">
        <v>432</v>
      </c>
      <c r="D156" s="21">
        <v>1929</v>
      </c>
      <c r="E156" s="20" t="s">
        <v>8488</v>
      </c>
      <c r="F156" s="20" t="s">
        <v>432</v>
      </c>
      <c r="I156" s="20" t="s">
        <v>9234</v>
      </c>
      <c r="J156" s="20" t="s">
        <v>8986</v>
      </c>
    </row>
    <row r="157" spans="1:10" s="20" customFormat="1" x14ac:dyDescent="0.25">
      <c r="A157" s="20" t="s">
        <v>8984</v>
      </c>
      <c r="B157" s="20" t="s">
        <v>433</v>
      </c>
      <c r="C157" s="20" t="s">
        <v>434</v>
      </c>
      <c r="D157" s="21">
        <v>1929</v>
      </c>
      <c r="E157" s="20" t="s">
        <v>8485</v>
      </c>
      <c r="F157" s="20" t="s">
        <v>434</v>
      </c>
      <c r="I157" s="20" t="s">
        <v>9235</v>
      </c>
      <c r="J157" s="20" t="s">
        <v>8986</v>
      </c>
    </row>
    <row r="158" spans="1:10" s="20" customFormat="1" x14ac:dyDescent="0.25">
      <c r="A158" s="20" t="s">
        <v>8984</v>
      </c>
      <c r="B158" s="20" t="s">
        <v>435</v>
      </c>
      <c r="C158" s="20" t="s">
        <v>436</v>
      </c>
      <c r="D158" s="21">
        <v>1929</v>
      </c>
      <c r="E158" s="20" t="s">
        <v>8185</v>
      </c>
      <c r="F158" s="20" t="s">
        <v>436</v>
      </c>
      <c r="I158" s="20" t="s">
        <v>9236</v>
      </c>
      <c r="J158" s="20" t="s">
        <v>8986</v>
      </c>
    </row>
    <row r="159" spans="1:10" s="20" customFormat="1" x14ac:dyDescent="0.25">
      <c r="A159" s="20" t="s">
        <v>8984</v>
      </c>
      <c r="B159" s="20" t="s">
        <v>437</v>
      </c>
      <c r="C159" s="20" t="s">
        <v>438</v>
      </c>
      <c r="D159" s="21">
        <v>1929</v>
      </c>
      <c r="E159" s="20" t="s">
        <v>8221</v>
      </c>
      <c r="F159" s="20" t="s">
        <v>438</v>
      </c>
      <c r="I159" s="20" t="s">
        <v>9237</v>
      </c>
      <c r="J159" s="20" t="s">
        <v>8986</v>
      </c>
    </row>
    <row r="160" spans="1:10" s="20" customFormat="1" x14ac:dyDescent="0.25">
      <c r="A160" s="20" t="s">
        <v>8984</v>
      </c>
      <c r="B160" s="20" t="s">
        <v>439</v>
      </c>
      <c r="C160" s="20" t="s">
        <v>440</v>
      </c>
      <c r="D160" s="21">
        <v>1929</v>
      </c>
      <c r="E160" s="20" t="s">
        <v>9238</v>
      </c>
      <c r="F160" s="20" t="s">
        <v>440</v>
      </c>
      <c r="I160" s="20" t="s">
        <v>9239</v>
      </c>
      <c r="J160" s="20" t="s">
        <v>8986</v>
      </c>
    </row>
    <row r="161" spans="1:10" s="20" customFormat="1" x14ac:dyDescent="0.25">
      <c r="A161" s="20" t="s">
        <v>8984</v>
      </c>
      <c r="B161" s="20" t="s">
        <v>441</v>
      </c>
      <c r="C161" s="20" t="s">
        <v>442</v>
      </c>
      <c r="D161" s="21">
        <v>1929</v>
      </c>
      <c r="E161" s="20" t="s">
        <v>9240</v>
      </c>
      <c r="F161" s="20" t="s">
        <v>442</v>
      </c>
      <c r="I161" s="20" t="s">
        <v>9241</v>
      </c>
      <c r="J161" s="20" t="s">
        <v>8986</v>
      </c>
    </row>
    <row r="162" spans="1:10" s="20" customFormat="1" x14ac:dyDescent="0.25">
      <c r="A162" s="20" t="s">
        <v>8984</v>
      </c>
      <c r="B162" s="20" t="s">
        <v>443</v>
      </c>
      <c r="C162" s="20" t="s">
        <v>444</v>
      </c>
      <c r="D162" s="21">
        <v>1929</v>
      </c>
      <c r="E162" s="20" t="s">
        <v>9242</v>
      </c>
      <c r="F162" s="20" t="s">
        <v>444</v>
      </c>
      <c r="I162" s="20" t="s">
        <v>9243</v>
      </c>
      <c r="J162" s="20" t="s">
        <v>8986</v>
      </c>
    </row>
    <row r="163" spans="1:10" s="20" customFormat="1" x14ac:dyDescent="0.25">
      <c r="A163" s="20" t="s">
        <v>8984</v>
      </c>
      <c r="B163" s="20" t="s">
        <v>445</v>
      </c>
      <c r="C163" s="20" t="s">
        <v>446</v>
      </c>
      <c r="D163" s="21">
        <v>1929</v>
      </c>
      <c r="E163" s="20" t="s">
        <v>9244</v>
      </c>
      <c r="F163" s="20" t="s">
        <v>446</v>
      </c>
      <c r="I163" s="20" t="s">
        <v>9245</v>
      </c>
      <c r="J163" s="20" t="s">
        <v>8986</v>
      </c>
    </row>
    <row r="164" spans="1:10" s="20" customFormat="1" x14ac:dyDescent="0.25">
      <c r="A164" s="20" t="s">
        <v>8984</v>
      </c>
      <c r="B164" s="20" t="s">
        <v>447</v>
      </c>
      <c r="C164" s="20" t="s">
        <v>448</v>
      </c>
      <c r="D164" s="21">
        <v>1932</v>
      </c>
      <c r="E164" s="20" t="s">
        <v>8464</v>
      </c>
      <c r="F164" s="20" t="s">
        <v>448</v>
      </c>
      <c r="I164" s="20" t="s">
        <v>3860</v>
      </c>
      <c r="J164" s="20" t="s">
        <v>8986</v>
      </c>
    </row>
    <row r="165" spans="1:10" s="20" customFormat="1" x14ac:dyDescent="0.25">
      <c r="A165" s="20" t="s">
        <v>8984</v>
      </c>
      <c r="B165" s="20" t="s">
        <v>449</v>
      </c>
      <c r="C165" s="20" t="s">
        <v>450</v>
      </c>
      <c r="D165" s="21">
        <v>1932</v>
      </c>
      <c r="E165" s="20" t="s">
        <v>8178</v>
      </c>
      <c r="F165" s="20" t="s">
        <v>450</v>
      </c>
      <c r="I165" s="20" t="s">
        <v>5547</v>
      </c>
      <c r="J165" s="20" t="s">
        <v>8986</v>
      </c>
    </row>
    <row r="166" spans="1:10" s="20" customFormat="1" x14ac:dyDescent="0.25">
      <c r="A166" s="20" t="s">
        <v>8984</v>
      </c>
      <c r="B166" s="20" t="s">
        <v>451</v>
      </c>
      <c r="C166" s="20" t="s">
        <v>452</v>
      </c>
      <c r="D166" s="21">
        <v>1932</v>
      </c>
      <c r="E166" s="20" t="s">
        <v>8239</v>
      </c>
      <c r="F166" s="20" t="s">
        <v>452</v>
      </c>
      <c r="I166" s="20" t="s">
        <v>3972</v>
      </c>
      <c r="J166" s="20" t="s">
        <v>8986</v>
      </c>
    </row>
    <row r="167" spans="1:10" s="20" customFormat="1" x14ac:dyDescent="0.25">
      <c r="A167" s="20" t="s">
        <v>8984</v>
      </c>
      <c r="B167" s="20" t="s">
        <v>453</v>
      </c>
      <c r="C167" s="20" t="s">
        <v>454</v>
      </c>
      <c r="D167" s="21">
        <v>1932</v>
      </c>
      <c r="E167" s="20" t="s">
        <v>8180</v>
      </c>
      <c r="F167" s="20" t="s">
        <v>454</v>
      </c>
      <c r="I167" s="20" t="s">
        <v>2784</v>
      </c>
      <c r="J167" s="20" t="s">
        <v>8986</v>
      </c>
    </row>
    <row r="168" spans="1:10" s="20" customFormat="1" x14ac:dyDescent="0.25">
      <c r="A168" s="20" t="s">
        <v>8984</v>
      </c>
      <c r="B168" s="20" t="s">
        <v>455</v>
      </c>
      <c r="C168" s="20" t="s">
        <v>456</v>
      </c>
      <c r="D168" s="21">
        <v>1932</v>
      </c>
      <c r="E168" s="20" t="s">
        <v>8466</v>
      </c>
      <c r="F168" s="20" t="s">
        <v>456</v>
      </c>
      <c r="I168" s="20" t="s">
        <v>3954</v>
      </c>
      <c r="J168" s="20" t="s">
        <v>8986</v>
      </c>
    </row>
    <row r="169" spans="1:10" s="20" customFormat="1" x14ac:dyDescent="0.25">
      <c r="A169" s="20" t="s">
        <v>8984</v>
      </c>
      <c r="B169" s="20" t="s">
        <v>457</v>
      </c>
      <c r="C169" s="20" t="s">
        <v>458</v>
      </c>
      <c r="D169" s="21">
        <v>1932</v>
      </c>
      <c r="E169" s="20" t="s">
        <v>8336</v>
      </c>
      <c r="F169" s="20" t="s">
        <v>458</v>
      </c>
      <c r="I169" s="20" t="s">
        <v>8337</v>
      </c>
      <c r="J169" s="20" t="s">
        <v>8986</v>
      </c>
    </row>
    <row r="170" spans="1:10" s="20" customFormat="1" x14ac:dyDescent="0.25">
      <c r="A170" s="20" t="s">
        <v>8984</v>
      </c>
      <c r="B170" s="20" t="s">
        <v>459</v>
      </c>
      <c r="C170" s="20" t="s">
        <v>460</v>
      </c>
      <c r="D170" s="21">
        <v>1932</v>
      </c>
      <c r="E170" s="20" t="s">
        <v>8472</v>
      </c>
      <c r="F170" s="20" t="s">
        <v>460</v>
      </c>
      <c r="I170" s="20" t="s">
        <v>5441</v>
      </c>
      <c r="J170" s="20" t="s">
        <v>8986</v>
      </c>
    </row>
    <row r="171" spans="1:10" s="20" customFormat="1" x14ac:dyDescent="0.25">
      <c r="A171" s="20" t="s">
        <v>8984</v>
      </c>
      <c r="B171" s="20" t="s">
        <v>461</v>
      </c>
      <c r="C171" s="20" t="s">
        <v>462</v>
      </c>
      <c r="D171" s="21">
        <v>1932</v>
      </c>
      <c r="E171" s="20" t="s">
        <v>8448</v>
      </c>
      <c r="F171" s="20" t="s">
        <v>462</v>
      </c>
      <c r="I171" s="20" t="s">
        <v>8449</v>
      </c>
      <c r="J171" s="20" t="s">
        <v>8986</v>
      </c>
    </row>
    <row r="172" spans="1:10" s="20" customFormat="1" x14ac:dyDescent="0.25">
      <c r="A172" s="20" t="s">
        <v>8984</v>
      </c>
      <c r="B172" s="20" t="s">
        <v>463</v>
      </c>
      <c r="C172" s="20" t="s">
        <v>464</v>
      </c>
      <c r="D172" s="21">
        <v>1933</v>
      </c>
      <c r="E172" s="20" t="s">
        <v>7567</v>
      </c>
      <c r="F172" s="20" t="s">
        <v>464</v>
      </c>
      <c r="I172" s="20" t="s">
        <v>4774</v>
      </c>
      <c r="J172" s="20" t="s">
        <v>8986</v>
      </c>
    </row>
    <row r="173" spans="1:10" s="20" customFormat="1" x14ac:dyDescent="0.25">
      <c r="A173" s="20" t="s">
        <v>8984</v>
      </c>
      <c r="B173" s="20" t="s">
        <v>465</v>
      </c>
      <c r="C173" s="20" t="s">
        <v>466</v>
      </c>
      <c r="D173" s="21">
        <v>1933</v>
      </c>
      <c r="E173" s="20" t="s">
        <v>8390</v>
      </c>
      <c r="F173" s="20" t="s">
        <v>466</v>
      </c>
      <c r="I173" s="20" t="s">
        <v>3099</v>
      </c>
      <c r="J173" s="20" t="s">
        <v>8986</v>
      </c>
    </row>
    <row r="174" spans="1:10" s="20" customFormat="1" x14ac:dyDescent="0.25">
      <c r="A174" s="20" t="s">
        <v>8984</v>
      </c>
      <c r="B174" s="20" t="s">
        <v>467</v>
      </c>
      <c r="C174" s="20" t="s">
        <v>468</v>
      </c>
      <c r="D174" s="21">
        <v>1933</v>
      </c>
      <c r="E174" s="20" t="s">
        <v>7686</v>
      </c>
      <c r="F174" s="20" t="s">
        <v>468</v>
      </c>
      <c r="I174" s="20" t="s">
        <v>3291</v>
      </c>
      <c r="J174" s="20" t="s">
        <v>8986</v>
      </c>
    </row>
    <row r="175" spans="1:10" s="20" customFormat="1" x14ac:dyDescent="0.25">
      <c r="A175" s="20" t="s">
        <v>8984</v>
      </c>
      <c r="B175" s="20" t="s">
        <v>469</v>
      </c>
      <c r="C175" s="20" t="s">
        <v>470</v>
      </c>
      <c r="D175" s="21">
        <v>1933</v>
      </c>
      <c r="E175" s="20" t="s">
        <v>7722</v>
      </c>
      <c r="F175" s="20" t="s">
        <v>470</v>
      </c>
      <c r="I175" s="20" t="s">
        <v>6484</v>
      </c>
      <c r="J175" s="20" t="s">
        <v>8986</v>
      </c>
    </row>
    <row r="176" spans="1:10" s="20" customFormat="1" x14ac:dyDescent="0.25">
      <c r="A176" s="20" t="s">
        <v>8984</v>
      </c>
      <c r="B176" s="20" t="s">
        <v>471</v>
      </c>
      <c r="C176" s="20" t="s">
        <v>472</v>
      </c>
      <c r="D176" s="21">
        <v>1933</v>
      </c>
      <c r="E176" s="20" t="s">
        <v>7969</v>
      </c>
      <c r="F176" s="20" t="s">
        <v>472</v>
      </c>
      <c r="I176" s="20" t="s">
        <v>6227</v>
      </c>
      <c r="J176" s="20" t="s">
        <v>8986</v>
      </c>
    </row>
    <row r="177" spans="1:10" s="20" customFormat="1" x14ac:dyDescent="0.25">
      <c r="A177" s="20" t="s">
        <v>8984</v>
      </c>
      <c r="B177" s="20" t="s">
        <v>473</v>
      </c>
      <c r="C177" s="20" t="s">
        <v>474</v>
      </c>
      <c r="D177" s="21">
        <v>1933</v>
      </c>
      <c r="E177" s="20" t="s">
        <v>8317</v>
      </c>
      <c r="F177" s="20" t="s">
        <v>474</v>
      </c>
      <c r="I177" s="20" t="s">
        <v>7036</v>
      </c>
      <c r="J177" s="20" t="s">
        <v>8986</v>
      </c>
    </row>
    <row r="178" spans="1:10" s="20" customFormat="1" x14ac:dyDescent="0.25">
      <c r="A178" s="20" t="s">
        <v>8984</v>
      </c>
      <c r="B178" s="20" t="s">
        <v>475</v>
      </c>
      <c r="C178" s="20" t="s">
        <v>476</v>
      </c>
      <c r="D178" s="21">
        <v>1933</v>
      </c>
      <c r="E178" s="20" t="s">
        <v>8193</v>
      </c>
      <c r="F178" s="20" t="s">
        <v>476</v>
      </c>
      <c r="I178" s="20" t="s">
        <v>6638</v>
      </c>
      <c r="J178" s="20" t="s">
        <v>8986</v>
      </c>
    </row>
    <row r="179" spans="1:10" s="20" customFormat="1" x14ac:dyDescent="0.25">
      <c r="A179" s="20" t="s">
        <v>8984</v>
      </c>
      <c r="B179" s="20" t="s">
        <v>477</v>
      </c>
      <c r="C179" s="20" t="s">
        <v>478</v>
      </c>
      <c r="D179" s="21">
        <v>1933</v>
      </c>
      <c r="E179" s="20" t="s">
        <v>7942</v>
      </c>
      <c r="F179" s="20" t="s">
        <v>478</v>
      </c>
      <c r="I179" s="20" t="s">
        <v>9246</v>
      </c>
      <c r="J179" s="20" t="s">
        <v>8986</v>
      </c>
    </row>
    <row r="180" spans="1:10" s="20" customFormat="1" x14ac:dyDescent="0.25">
      <c r="A180" s="20" t="s">
        <v>8984</v>
      </c>
      <c r="B180" s="20" t="s">
        <v>479</v>
      </c>
      <c r="C180" s="20" t="s">
        <v>480</v>
      </c>
      <c r="D180" s="21">
        <v>1933</v>
      </c>
      <c r="E180" s="20" t="s">
        <v>8173</v>
      </c>
      <c r="F180" s="20" t="s">
        <v>480</v>
      </c>
      <c r="I180" s="20" t="s">
        <v>9247</v>
      </c>
      <c r="J180" s="20" t="s">
        <v>8986</v>
      </c>
    </row>
    <row r="181" spans="1:10" s="20" customFormat="1" x14ac:dyDescent="0.25">
      <c r="A181" s="20" t="s">
        <v>8984</v>
      </c>
      <c r="B181" s="20" t="s">
        <v>481</v>
      </c>
      <c r="C181" s="20" t="s">
        <v>482</v>
      </c>
      <c r="D181" s="21">
        <v>1933</v>
      </c>
      <c r="E181" s="20" t="s">
        <v>8191</v>
      </c>
      <c r="F181" s="20" t="s">
        <v>482</v>
      </c>
      <c r="I181" s="20" t="s">
        <v>9248</v>
      </c>
      <c r="J181" s="20" t="s">
        <v>8986</v>
      </c>
    </row>
    <row r="182" spans="1:10" s="20" customFormat="1" x14ac:dyDescent="0.25">
      <c r="A182" s="20" t="s">
        <v>8984</v>
      </c>
      <c r="B182" s="20" t="s">
        <v>483</v>
      </c>
      <c r="C182" s="20" t="s">
        <v>484</v>
      </c>
      <c r="D182" s="21">
        <v>1933</v>
      </c>
      <c r="E182" s="20" t="s">
        <v>7978</v>
      </c>
      <c r="F182" s="20" t="s">
        <v>484</v>
      </c>
      <c r="I182" s="20" t="s">
        <v>9249</v>
      </c>
      <c r="J182" s="20" t="s">
        <v>8986</v>
      </c>
    </row>
    <row r="183" spans="1:10" s="20" customFormat="1" x14ac:dyDescent="0.25">
      <c r="A183" s="20" t="s">
        <v>8984</v>
      </c>
      <c r="B183" s="20" t="s">
        <v>485</v>
      </c>
      <c r="C183" s="20" t="s">
        <v>486</v>
      </c>
      <c r="D183" s="21">
        <v>1933</v>
      </c>
      <c r="E183" s="20" t="s">
        <v>7976</v>
      </c>
      <c r="F183" s="20" t="s">
        <v>486</v>
      </c>
      <c r="I183" s="20" t="s">
        <v>9250</v>
      </c>
      <c r="J183" s="20" t="s">
        <v>8986</v>
      </c>
    </row>
    <row r="184" spans="1:10" s="20" customFormat="1" x14ac:dyDescent="0.25">
      <c r="A184" s="20" t="s">
        <v>8984</v>
      </c>
      <c r="B184" s="20" t="s">
        <v>487</v>
      </c>
      <c r="C184" s="20" t="s">
        <v>488</v>
      </c>
      <c r="D184" s="21">
        <v>1935</v>
      </c>
      <c r="E184" s="20" t="s">
        <v>8470</v>
      </c>
      <c r="F184" s="20" t="s">
        <v>488</v>
      </c>
      <c r="I184" s="20" t="s">
        <v>3941</v>
      </c>
      <c r="J184" s="20" t="s">
        <v>8986</v>
      </c>
    </row>
    <row r="185" spans="1:10" s="20" customFormat="1" x14ac:dyDescent="0.25">
      <c r="A185" s="20" t="s">
        <v>8984</v>
      </c>
      <c r="B185" s="20" t="s">
        <v>489</v>
      </c>
      <c r="C185" s="20" t="s">
        <v>490</v>
      </c>
      <c r="D185" s="21">
        <v>1935</v>
      </c>
      <c r="E185" s="20" t="s">
        <v>8364</v>
      </c>
      <c r="F185" s="20" t="s">
        <v>490</v>
      </c>
      <c r="I185" s="20" t="s">
        <v>3622</v>
      </c>
      <c r="J185" s="20" t="s">
        <v>8986</v>
      </c>
    </row>
    <row r="186" spans="1:10" s="20" customFormat="1" x14ac:dyDescent="0.25">
      <c r="A186" s="20" t="s">
        <v>8984</v>
      </c>
      <c r="B186" s="20" t="s">
        <v>491</v>
      </c>
      <c r="C186" s="20" t="s">
        <v>492</v>
      </c>
      <c r="D186" s="21">
        <v>1935</v>
      </c>
      <c r="E186" s="20" t="s">
        <v>8401</v>
      </c>
      <c r="F186" s="20" t="s">
        <v>492</v>
      </c>
      <c r="I186" s="20" t="s">
        <v>8402</v>
      </c>
      <c r="J186" s="20" t="s">
        <v>8986</v>
      </c>
    </row>
    <row r="187" spans="1:10" s="20" customFormat="1" x14ac:dyDescent="0.25">
      <c r="A187" s="20" t="s">
        <v>8984</v>
      </c>
      <c r="B187" s="20" t="s">
        <v>493</v>
      </c>
      <c r="C187" s="20" t="s">
        <v>494</v>
      </c>
      <c r="D187" s="21">
        <v>1935</v>
      </c>
      <c r="E187" s="20" t="s">
        <v>8366</v>
      </c>
      <c r="F187" s="20" t="s">
        <v>494</v>
      </c>
      <c r="I187" s="20" t="s">
        <v>3932</v>
      </c>
      <c r="J187" s="20" t="s">
        <v>8986</v>
      </c>
    </row>
    <row r="188" spans="1:10" s="20" customFormat="1" x14ac:dyDescent="0.25">
      <c r="A188" s="20" t="s">
        <v>8984</v>
      </c>
      <c r="B188" s="20" t="s">
        <v>495</v>
      </c>
      <c r="C188" s="20" t="s">
        <v>496</v>
      </c>
      <c r="D188" s="21">
        <v>1935</v>
      </c>
      <c r="E188" s="20" t="s">
        <v>8468</v>
      </c>
      <c r="F188" s="20" t="s">
        <v>496</v>
      </c>
      <c r="I188" s="20" t="s">
        <v>9251</v>
      </c>
      <c r="J188" s="20" t="s">
        <v>8986</v>
      </c>
    </row>
    <row r="189" spans="1:10" s="20" customFormat="1" x14ac:dyDescent="0.25">
      <c r="A189" s="20" t="s">
        <v>8984</v>
      </c>
      <c r="B189" s="20" t="s">
        <v>497</v>
      </c>
      <c r="C189" s="20" t="s">
        <v>498</v>
      </c>
      <c r="D189" s="21">
        <v>1935</v>
      </c>
      <c r="E189" s="20" t="s">
        <v>8388</v>
      </c>
      <c r="F189" s="20" t="s">
        <v>498</v>
      </c>
      <c r="I189" s="20" t="s">
        <v>9252</v>
      </c>
      <c r="J189" s="20" t="s">
        <v>8986</v>
      </c>
    </row>
    <row r="190" spans="1:10" s="20" customFormat="1" x14ac:dyDescent="0.25">
      <c r="A190" s="20" t="s">
        <v>8984</v>
      </c>
      <c r="B190" s="20" t="s">
        <v>499</v>
      </c>
      <c r="C190" s="20" t="s">
        <v>500</v>
      </c>
      <c r="D190" s="21">
        <v>1935</v>
      </c>
      <c r="E190" s="20" t="s">
        <v>8462</v>
      </c>
      <c r="F190" s="20" t="s">
        <v>500</v>
      </c>
      <c r="I190" s="20" t="s">
        <v>9253</v>
      </c>
      <c r="J190" s="20" t="s">
        <v>8986</v>
      </c>
    </row>
    <row r="191" spans="1:10" s="20" customFormat="1" x14ac:dyDescent="0.25">
      <c r="A191" s="20" t="s">
        <v>8984</v>
      </c>
      <c r="B191" s="20" t="s">
        <v>501</v>
      </c>
      <c r="C191" s="20" t="s">
        <v>502</v>
      </c>
      <c r="D191" s="21">
        <v>1935</v>
      </c>
      <c r="E191" s="20" t="s">
        <v>8454</v>
      </c>
      <c r="F191" s="20" t="s">
        <v>502</v>
      </c>
      <c r="I191" s="20" t="s">
        <v>9254</v>
      </c>
      <c r="J191" s="20" t="s">
        <v>8986</v>
      </c>
    </row>
    <row r="192" spans="1:10" s="20" customFormat="1" x14ac:dyDescent="0.25">
      <c r="A192" s="20" t="s">
        <v>8984</v>
      </c>
      <c r="B192" s="20" t="s">
        <v>503</v>
      </c>
      <c r="C192" s="20" t="s">
        <v>504</v>
      </c>
      <c r="D192" s="21">
        <v>1937</v>
      </c>
      <c r="E192" s="20" t="s">
        <v>8073</v>
      </c>
      <c r="F192" s="20" t="s">
        <v>504</v>
      </c>
      <c r="I192" s="20" t="s">
        <v>8074</v>
      </c>
      <c r="J192" s="20" t="s">
        <v>8986</v>
      </c>
    </row>
    <row r="193" spans="1:10" s="20" customFormat="1" x14ac:dyDescent="0.25">
      <c r="A193" s="20" t="s">
        <v>8984</v>
      </c>
      <c r="B193" s="20" t="s">
        <v>505</v>
      </c>
      <c r="C193" s="20" t="s">
        <v>506</v>
      </c>
      <c r="D193" s="21">
        <v>1937</v>
      </c>
      <c r="E193" s="20" t="s">
        <v>8079</v>
      </c>
      <c r="F193" s="20" t="s">
        <v>506</v>
      </c>
      <c r="I193" s="20" t="s">
        <v>8080</v>
      </c>
      <c r="J193" s="20" t="s">
        <v>8986</v>
      </c>
    </row>
    <row r="194" spans="1:10" s="20" customFormat="1" x14ac:dyDescent="0.25">
      <c r="A194" s="20" t="s">
        <v>8984</v>
      </c>
      <c r="B194" s="20" t="s">
        <v>507</v>
      </c>
      <c r="C194" s="20" t="s">
        <v>508</v>
      </c>
      <c r="D194" s="21">
        <v>1937</v>
      </c>
      <c r="E194" s="20" t="s">
        <v>8108</v>
      </c>
      <c r="F194" s="20" t="s">
        <v>508</v>
      </c>
      <c r="I194" s="20" t="s">
        <v>7265</v>
      </c>
      <c r="J194" s="20" t="s">
        <v>8986</v>
      </c>
    </row>
    <row r="195" spans="1:10" s="20" customFormat="1" x14ac:dyDescent="0.25">
      <c r="A195" s="20" t="s">
        <v>8984</v>
      </c>
      <c r="B195" s="20" t="s">
        <v>509</v>
      </c>
      <c r="C195" s="20" t="s">
        <v>510</v>
      </c>
      <c r="D195" s="21">
        <v>1937</v>
      </c>
      <c r="E195" s="20" t="s">
        <v>8037</v>
      </c>
      <c r="F195" s="20" t="s">
        <v>510</v>
      </c>
      <c r="I195" s="20" t="s">
        <v>8038</v>
      </c>
      <c r="J195" s="20" t="s">
        <v>8986</v>
      </c>
    </row>
    <row r="196" spans="1:10" s="20" customFormat="1" x14ac:dyDescent="0.25">
      <c r="A196" s="20" t="s">
        <v>8984</v>
      </c>
      <c r="B196" s="20" t="s">
        <v>511</v>
      </c>
      <c r="C196" s="20" t="s">
        <v>512</v>
      </c>
      <c r="D196" s="21">
        <v>1937</v>
      </c>
      <c r="E196" s="20" t="s">
        <v>8045</v>
      </c>
      <c r="F196" s="20" t="s">
        <v>512</v>
      </c>
      <c r="I196" s="20" t="s">
        <v>8046</v>
      </c>
      <c r="J196" s="20" t="s">
        <v>8986</v>
      </c>
    </row>
    <row r="197" spans="1:10" s="20" customFormat="1" x14ac:dyDescent="0.25">
      <c r="A197" s="20" t="s">
        <v>8984</v>
      </c>
      <c r="B197" s="20" t="s">
        <v>513</v>
      </c>
      <c r="C197" s="20" t="s">
        <v>514</v>
      </c>
      <c r="D197" s="21">
        <v>1937</v>
      </c>
      <c r="E197" s="20" t="s">
        <v>8162</v>
      </c>
      <c r="F197" s="20" t="s">
        <v>514</v>
      </c>
      <c r="I197" s="20" t="s">
        <v>8163</v>
      </c>
      <c r="J197" s="20" t="s">
        <v>8986</v>
      </c>
    </row>
    <row r="198" spans="1:10" s="20" customFormat="1" x14ac:dyDescent="0.25">
      <c r="A198" s="20" t="s">
        <v>8984</v>
      </c>
      <c r="B198" s="20" t="s">
        <v>515</v>
      </c>
      <c r="C198" s="20" t="s">
        <v>516</v>
      </c>
      <c r="D198" s="21">
        <v>1937</v>
      </c>
      <c r="E198" s="20" t="s">
        <v>8137</v>
      </c>
      <c r="F198" s="20" t="s">
        <v>516</v>
      </c>
      <c r="I198" s="20" t="s">
        <v>8138</v>
      </c>
      <c r="J198" s="20" t="s">
        <v>8986</v>
      </c>
    </row>
    <row r="199" spans="1:10" s="20" customFormat="1" x14ac:dyDescent="0.25">
      <c r="A199" s="20" t="s">
        <v>8984</v>
      </c>
      <c r="B199" s="20" t="s">
        <v>517</v>
      </c>
      <c r="C199" s="20" t="s">
        <v>518</v>
      </c>
      <c r="D199" s="21">
        <v>1937</v>
      </c>
      <c r="E199" s="20" t="s">
        <v>8088</v>
      </c>
      <c r="F199" s="20" t="s">
        <v>518</v>
      </c>
      <c r="I199" s="20" t="s">
        <v>8089</v>
      </c>
      <c r="J199" s="20" t="s">
        <v>8986</v>
      </c>
    </row>
    <row r="200" spans="1:10" s="20" customFormat="1" x14ac:dyDescent="0.25">
      <c r="A200" s="20" t="s">
        <v>8984</v>
      </c>
      <c r="B200" s="20" t="s">
        <v>519</v>
      </c>
      <c r="C200" s="20" t="s">
        <v>520</v>
      </c>
      <c r="D200" s="21">
        <v>1937</v>
      </c>
      <c r="E200" s="20" t="s">
        <v>8159</v>
      </c>
      <c r="F200" s="20" t="s">
        <v>520</v>
      </c>
      <c r="I200" s="20" t="s">
        <v>8160</v>
      </c>
      <c r="J200" s="20" t="s">
        <v>8986</v>
      </c>
    </row>
    <row r="201" spans="1:10" s="20" customFormat="1" x14ac:dyDescent="0.25">
      <c r="A201" s="20" t="s">
        <v>8984</v>
      </c>
      <c r="B201" s="20" t="s">
        <v>521</v>
      </c>
      <c r="C201" s="20" t="s">
        <v>522</v>
      </c>
      <c r="D201" s="21">
        <v>1937</v>
      </c>
      <c r="E201" s="20" t="s">
        <v>8024</v>
      </c>
      <c r="F201" s="20" t="s">
        <v>522</v>
      </c>
      <c r="I201" s="20" t="s">
        <v>8025</v>
      </c>
      <c r="J201" s="20" t="s">
        <v>8986</v>
      </c>
    </row>
    <row r="202" spans="1:10" s="20" customFormat="1" x14ac:dyDescent="0.25">
      <c r="A202" s="20" t="s">
        <v>8984</v>
      </c>
      <c r="B202" s="20" t="s">
        <v>523</v>
      </c>
      <c r="C202" s="20" t="s">
        <v>524</v>
      </c>
      <c r="D202" s="21">
        <v>1937</v>
      </c>
      <c r="E202" s="20" t="s">
        <v>8091</v>
      </c>
      <c r="F202" s="20" t="s">
        <v>524</v>
      </c>
      <c r="I202" s="20" t="s">
        <v>8092</v>
      </c>
      <c r="J202" s="20" t="s">
        <v>8986</v>
      </c>
    </row>
    <row r="203" spans="1:10" s="20" customFormat="1" x14ac:dyDescent="0.25">
      <c r="A203" s="20" t="s">
        <v>8984</v>
      </c>
      <c r="B203" s="20" t="s">
        <v>525</v>
      </c>
      <c r="C203" s="20" t="s">
        <v>526</v>
      </c>
      <c r="D203" s="21">
        <v>1937</v>
      </c>
      <c r="E203" s="20" t="s">
        <v>8128</v>
      </c>
      <c r="F203" s="20" t="s">
        <v>526</v>
      </c>
      <c r="I203" s="20" t="s">
        <v>8129</v>
      </c>
      <c r="J203" s="20" t="s">
        <v>8986</v>
      </c>
    </row>
    <row r="204" spans="1:10" s="20" customFormat="1" x14ac:dyDescent="0.25">
      <c r="A204" s="20" t="s">
        <v>8984</v>
      </c>
      <c r="B204" s="20" t="s">
        <v>527</v>
      </c>
      <c r="C204" s="20" t="s">
        <v>528</v>
      </c>
      <c r="D204" s="21">
        <v>1979</v>
      </c>
      <c r="E204" s="20" t="s">
        <v>9255</v>
      </c>
      <c r="F204" s="20" t="s">
        <v>528</v>
      </c>
      <c r="G204" s="20" t="s">
        <v>8944</v>
      </c>
      <c r="H204" s="20" t="s">
        <v>9256</v>
      </c>
      <c r="I204" s="20" t="s">
        <v>9257</v>
      </c>
      <c r="J204" s="20" t="s">
        <v>8986</v>
      </c>
    </row>
    <row r="205" spans="1:10" s="20" customFormat="1" x14ac:dyDescent="0.25">
      <c r="A205" s="20" t="s">
        <v>8984</v>
      </c>
      <c r="B205" s="20" t="s">
        <v>529</v>
      </c>
      <c r="C205" s="20" t="s">
        <v>530</v>
      </c>
      <c r="D205" s="21">
        <v>1979</v>
      </c>
      <c r="E205" s="20" t="s">
        <v>9258</v>
      </c>
      <c r="F205" s="20" t="s">
        <v>530</v>
      </c>
      <c r="G205" s="20" t="s">
        <v>8947</v>
      </c>
      <c r="H205" s="20" t="s">
        <v>9256</v>
      </c>
      <c r="I205" s="20" t="s">
        <v>9259</v>
      </c>
      <c r="J205" s="20" t="s">
        <v>8986</v>
      </c>
    </row>
    <row r="206" spans="1:10" s="20" customFormat="1" x14ac:dyDescent="0.25">
      <c r="A206" s="20" t="s">
        <v>8984</v>
      </c>
      <c r="B206" s="20" t="s">
        <v>531</v>
      </c>
      <c r="C206" s="20" t="s">
        <v>532</v>
      </c>
      <c r="D206" s="21">
        <v>1979</v>
      </c>
      <c r="E206" s="20" t="s">
        <v>9260</v>
      </c>
      <c r="F206" s="20" t="s">
        <v>532</v>
      </c>
      <c r="G206" s="20" t="s">
        <v>8950</v>
      </c>
      <c r="H206" s="20" t="s">
        <v>9256</v>
      </c>
      <c r="I206" s="20" t="s">
        <v>9261</v>
      </c>
      <c r="J206" s="20" t="s">
        <v>8986</v>
      </c>
    </row>
    <row r="207" spans="1:10" s="20" customFormat="1" x14ac:dyDescent="0.25">
      <c r="A207" s="20" t="s">
        <v>8984</v>
      </c>
      <c r="B207" s="20" t="s">
        <v>533</v>
      </c>
      <c r="C207" s="20" t="s">
        <v>534</v>
      </c>
      <c r="D207" s="21">
        <v>1979</v>
      </c>
      <c r="E207" s="20" t="s">
        <v>9262</v>
      </c>
      <c r="F207" s="20" t="s">
        <v>534</v>
      </c>
      <c r="G207" s="20" t="s">
        <v>8941</v>
      </c>
      <c r="H207" s="20" t="s">
        <v>9256</v>
      </c>
      <c r="I207" s="20" t="s">
        <v>9263</v>
      </c>
      <c r="J207" s="20" t="s">
        <v>8986</v>
      </c>
    </row>
    <row r="208" spans="1:10" s="20" customFormat="1" x14ac:dyDescent="0.25">
      <c r="A208" s="20" t="s">
        <v>8984</v>
      </c>
      <c r="B208" s="20" t="s">
        <v>535</v>
      </c>
      <c r="C208" s="20" t="s">
        <v>536</v>
      </c>
      <c r="D208" s="21">
        <v>1979</v>
      </c>
      <c r="E208" s="20" t="s">
        <v>9264</v>
      </c>
      <c r="F208" s="20" t="s">
        <v>536</v>
      </c>
      <c r="G208" s="20" t="s">
        <v>8945</v>
      </c>
      <c r="H208" s="20" t="s">
        <v>9256</v>
      </c>
      <c r="I208" s="20" t="s">
        <v>9265</v>
      </c>
      <c r="J208" s="20" t="s">
        <v>8986</v>
      </c>
    </row>
    <row r="209" spans="1:10" s="20" customFormat="1" x14ac:dyDescent="0.25">
      <c r="A209" s="20" t="s">
        <v>8984</v>
      </c>
      <c r="B209" s="20" t="s">
        <v>537</v>
      </c>
      <c r="C209" s="20" t="s">
        <v>538</v>
      </c>
      <c r="D209" s="21">
        <v>1979</v>
      </c>
      <c r="E209" s="20" t="s">
        <v>9266</v>
      </c>
      <c r="F209" s="20" t="s">
        <v>538</v>
      </c>
      <c r="G209" s="20" t="s">
        <v>8948</v>
      </c>
      <c r="H209" s="20" t="s">
        <v>9256</v>
      </c>
      <c r="I209" s="20" t="s">
        <v>9267</v>
      </c>
      <c r="J209" s="20" t="s">
        <v>8986</v>
      </c>
    </row>
    <row r="210" spans="1:10" s="20" customFormat="1" x14ac:dyDescent="0.25">
      <c r="A210" s="20" t="s">
        <v>8984</v>
      </c>
      <c r="B210" s="20" t="s">
        <v>539</v>
      </c>
      <c r="C210" s="20" t="s">
        <v>540</v>
      </c>
      <c r="D210" s="21">
        <v>1979</v>
      </c>
      <c r="E210" s="20" t="s">
        <v>9268</v>
      </c>
      <c r="F210" s="20" t="s">
        <v>540</v>
      </c>
      <c r="G210" s="20" t="s">
        <v>8951</v>
      </c>
      <c r="H210" s="20" t="s">
        <v>9256</v>
      </c>
      <c r="I210" s="20" t="s">
        <v>9269</v>
      </c>
      <c r="J210" s="20" t="s">
        <v>8986</v>
      </c>
    </row>
    <row r="211" spans="1:10" s="20" customFormat="1" x14ac:dyDescent="0.25">
      <c r="A211" s="20" t="s">
        <v>8984</v>
      </c>
      <c r="B211" s="20" t="s">
        <v>541</v>
      </c>
      <c r="C211" s="20" t="s">
        <v>542</v>
      </c>
      <c r="D211" s="21">
        <v>1979</v>
      </c>
      <c r="E211" s="20" t="s">
        <v>9270</v>
      </c>
      <c r="F211" s="20" t="s">
        <v>542</v>
      </c>
      <c r="G211" s="20" t="s">
        <v>8942</v>
      </c>
      <c r="H211" s="20" t="s">
        <v>9256</v>
      </c>
      <c r="I211" s="20" t="s">
        <v>9271</v>
      </c>
      <c r="J211" s="20" t="s">
        <v>8986</v>
      </c>
    </row>
    <row r="212" spans="1:10" s="20" customFormat="1" x14ac:dyDescent="0.25">
      <c r="A212" s="20" t="s">
        <v>8984</v>
      </c>
      <c r="B212" s="20" t="s">
        <v>543</v>
      </c>
      <c r="C212" s="20" t="s">
        <v>544</v>
      </c>
      <c r="D212" s="21">
        <v>1979</v>
      </c>
      <c r="E212" s="20" t="s">
        <v>9272</v>
      </c>
      <c r="F212" s="20" t="s">
        <v>544</v>
      </c>
      <c r="G212" s="20" t="s">
        <v>8946</v>
      </c>
      <c r="H212" s="20" t="s">
        <v>9256</v>
      </c>
      <c r="I212" s="20" t="s">
        <v>9273</v>
      </c>
      <c r="J212" s="20" t="s">
        <v>8986</v>
      </c>
    </row>
    <row r="213" spans="1:10" s="20" customFormat="1" x14ac:dyDescent="0.25">
      <c r="A213" s="20" t="s">
        <v>8984</v>
      </c>
      <c r="B213" s="20" t="s">
        <v>545</v>
      </c>
      <c r="C213" s="20" t="s">
        <v>546</v>
      </c>
      <c r="D213" s="21">
        <v>1979</v>
      </c>
      <c r="E213" s="20" t="s">
        <v>9274</v>
      </c>
      <c r="F213" s="20" t="s">
        <v>546</v>
      </c>
      <c r="G213" s="20" t="s">
        <v>8949</v>
      </c>
      <c r="H213" s="20" t="s">
        <v>9256</v>
      </c>
      <c r="I213" s="20" t="s">
        <v>9275</v>
      </c>
      <c r="J213" s="20" t="s">
        <v>8986</v>
      </c>
    </row>
    <row r="214" spans="1:10" s="20" customFormat="1" x14ac:dyDescent="0.25">
      <c r="A214" s="20" t="s">
        <v>8984</v>
      </c>
      <c r="B214" s="20" t="s">
        <v>547</v>
      </c>
      <c r="C214" s="20" t="s">
        <v>548</v>
      </c>
      <c r="D214" s="21">
        <v>1979</v>
      </c>
      <c r="E214" s="20" t="s">
        <v>9276</v>
      </c>
      <c r="F214" s="20" t="s">
        <v>548</v>
      </c>
      <c r="G214" s="20" t="s">
        <v>8952</v>
      </c>
      <c r="H214" s="20" t="s">
        <v>9256</v>
      </c>
      <c r="I214" s="20" t="s">
        <v>9277</v>
      </c>
      <c r="J214" s="20" t="s">
        <v>8986</v>
      </c>
    </row>
    <row r="215" spans="1:10" s="20" customFormat="1" x14ac:dyDescent="0.25">
      <c r="A215" s="20" t="s">
        <v>8984</v>
      </c>
      <c r="B215" s="20" t="s">
        <v>549</v>
      </c>
      <c r="C215" s="20" t="s">
        <v>550</v>
      </c>
      <c r="D215" s="21">
        <v>1979</v>
      </c>
      <c r="E215" s="20" t="s">
        <v>9278</v>
      </c>
      <c r="F215" s="20" t="s">
        <v>550</v>
      </c>
      <c r="G215" s="20" t="s">
        <v>8943</v>
      </c>
      <c r="H215" s="20" t="s">
        <v>9256</v>
      </c>
      <c r="I215" s="20" t="s">
        <v>9279</v>
      </c>
      <c r="J215" s="20" t="s">
        <v>8986</v>
      </c>
    </row>
    <row r="216" spans="1:10" s="20" customFormat="1" x14ac:dyDescent="0.25">
      <c r="A216" s="20" t="s">
        <v>8984</v>
      </c>
      <c r="B216" s="20" t="s">
        <v>551</v>
      </c>
      <c r="C216" s="20" t="s">
        <v>552</v>
      </c>
      <c r="D216" s="21">
        <v>1979</v>
      </c>
      <c r="E216" s="20" t="s">
        <v>9280</v>
      </c>
      <c r="F216" s="20" t="s">
        <v>552</v>
      </c>
      <c r="G216" s="20" t="s">
        <v>9281</v>
      </c>
      <c r="H216" s="20" t="s">
        <v>9256</v>
      </c>
      <c r="I216" s="20" t="s">
        <v>9282</v>
      </c>
      <c r="J216" s="20" t="s">
        <v>8986</v>
      </c>
    </row>
    <row r="217" spans="1:10" s="20" customFormat="1" x14ac:dyDescent="0.25">
      <c r="A217" s="20" t="s">
        <v>8984</v>
      </c>
      <c r="B217" s="20" t="s">
        <v>553</v>
      </c>
      <c r="C217" s="20" t="s">
        <v>554</v>
      </c>
      <c r="D217" s="21">
        <v>1979</v>
      </c>
      <c r="E217" s="20" t="s">
        <v>9283</v>
      </c>
      <c r="F217" s="20" t="s">
        <v>554</v>
      </c>
      <c r="G217" s="20" t="s">
        <v>9284</v>
      </c>
      <c r="H217" s="20" t="s">
        <v>9256</v>
      </c>
      <c r="I217" s="20" t="s">
        <v>9285</v>
      </c>
      <c r="J217" s="20" t="s">
        <v>8986</v>
      </c>
    </row>
    <row r="218" spans="1:10" s="20" customFormat="1" x14ac:dyDescent="0.25">
      <c r="A218" s="20" t="s">
        <v>8984</v>
      </c>
      <c r="B218" s="20" t="s">
        <v>555</v>
      </c>
      <c r="C218" s="20" t="s">
        <v>556</v>
      </c>
      <c r="D218" s="21">
        <v>1979</v>
      </c>
      <c r="E218" s="20" t="s">
        <v>9286</v>
      </c>
      <c r="F218" s="20" t="s">
        <v>556</v>
      </c>
      <c r="G218" s="20" t="s">
        <v>9287</v>
      </c>
      <c r="H218" s="20" t="s">
        <v>9256</v>
      </c>
      <c r="I218" s="20" t="s">
        <v>9288</v>
      </c>
      <c r="J218" s="20" t="s">
        <v>8986</v>
      </c>
    </row>
    <row r="219" spans="1:10" s="20" customFormat="1" x14ac:dyDescent="0.25">
      <c r="A219" s="20" t="s">
        <v>8984</v>
      </c>
      <c r="B219" s="20" t="s">
        <v>557</v>
      </c>
      <c r="C219" s="20" t="s">
        <v>558</v>
      </c>
      <c r="D219" s="21">
        <v>1979</v>
      </c>
      <c r="E219" s="20" t="s">
        <v>9289</v>
      </c>
      <c r="F219" s="20" t="s">
        <v>558</v>
      </c>
      <c r="G219" s="20" t="s">
        <v>9290</v>
      </c>
      <c r="H219" s="20" t="s">
        <v>9256</v>
      </c>
      <c r="I219" s="20" t="s">
        <v>9291</v>
      </c>
      <c r="J219" s="20" t="s">
        <v>8986</v>
      </c>
    </row>
    <row r="220" spans="1:10" s="20" customFormat="1" x14ac:dyDescent="0.25">
      <c r="A220" s="20" t="s">
        <v>8984</v>
      </c>
      <c r="B220" s="20" t="s">
        <v>559</v>
      </c>
      <c r="C220" s="20" t="s">
        <v>560</v>
      </c>
      <c r="D220" s="21">
        <v>2062</v>
      </c>
      <c r="E220" s="20" t="s">
        <v>9292</v>
      </c>
      <c r="F220" s="20" t="s">
        <v>560</v>
      </c>
      <c r="I220" s="20" t="s">
        <v>9293</v>
      </c>
      <c r="J220" s="20" t="s">
        <v>8986</v>
      </c>
    </row>
    <row r="221" spans="1:10" s="20" customFormat="1" x14ac:dyDescent="0.25">
      <c r="A221" s="20" t="s">
        <v>8984</v>
      </c>
      <c r="B221" s="20" t="s">
        <v>561</v>
      </c>
      <c r="C221" s="20" t="s">
        <v>562</v>
      </c>
      <c r="D221" s="21">
        <v>2062</v>
      </c>
      <c r="E221" s="20" t="s">
        <v>9294</v>
      </c>
      <c r="F221" s="20" t="s">
        <v>562</v>
      </c>
      <c r="I221" s="20" t="s">
        <v>9295</v>
      </c>
      <c r="J221" s="20" t="s">
        <v>8986</v>
      </c>
    </row>
    <row r="222" spans="1:10" s="20" customFormat="1" x14ac:dyDescent="0.25">
      <c r="A222" s="20" t="s">
        <v>8984</v>
      </c>
      <c r="B222" s="20" t="s">
        <v>563</v>
      </c>
      <c r="C222" s="20" t="s">
        <v>564</v>
      </c>
      <c r="D222" s="21">
        <v>2062</v>
      </c>
      <c r="E222" s="20" t="s">
        <v>9296</v>
      </c>
      <c r="F222" s="20" t="s">
        <v>564</v>
      </c>
      <c r="I222" s="20" t="s">
        <v>9297</v>
      </c>
      <c r="J222" s="20" t="s">
        <v>8986</v>
      </c>
    </row>
    <row r="223" spans="1:10" s="20" customFormat="1" x14ac:dyDescent="0.25">
      <c r="A223" s="20" t="s">
        <v>8984</v>
      </c>
      <c r="B223" s="20" t="s">
        <v>565</v>
      </c>
      <c r="C223" s="20" t="s">
        <v>566</v>
      </c>
      <c r="D223" s="21">
        <v>2379</v>
      </c>
      <c r="E223" s="20" t="s">
        <v>9298</v>
      </c>
      <c r="F223" s="20" t="s">
        <v>566</v>
      </c>
      <c r="I223" s="20" t="s">
        <v>9299</v>
      </c>
      <c r="J223" s="20" t="s">
        <v>8986</v>
      </c>
    </row>
    <row r="224" spans="1:10" s="20" customFormat="1" x14ac:dyDescent="0.25">
      <c r="A224" s="20" t="s">
        <v>8984</v>
      </c>
      <c r="B224" s="20" t="s">
        <v>567</v>
      </c>
      <c r="C224" s="20" t="s">
        <v>568</v>
      </c>
      <c r="D224" s="21">
        <v>2379</v>
      </c>
      <c r="E224" s="20" t="s">
        <v>7531</v>
      </c>
      <c r="F224" s="20" t="s">
        <v>568</v>
      </c>
      <c r="I224" s="20" t="s">
        <v>3019</v>
      </c>
      <c r="J224" s="20" t="s">
        <v>8986</v>
      </c>
    </row>
    <row r="225" spans="1:10" s="20" customFormat="1" x14ac:dyDescent="0.25">
      <c r="A225" s="20" t="s">
        <v>8984</v>
      </c>
      <c r="B225" s="20" t="s">
        <v>569</v>
      </c>
      <c r="C225" s="20" t="s">
        <v>570</v>
      </c>
      <c r="D225" s="21">
        <v>2379</v>
      </c>
      <c r="E225" s="20" t="s">
        <v>7632</v>
      </c>
      <c r="F225" s="20" t="s">
        <v>570</v>
      </c>
      <c r="I225" s="20" t="s">
        <v>3280</v>
      </c>
      <c r="J225" s="20" t="s">
        <v>8986</v>
      </c>
    </row>
    <row r="226" spans="1:10" s="20" customFormat="1" x14ac:dyDescent="0.25">
      <c r="A226" s="20" t="s">
        <v>8984</v>
      </c>
      <c r="B226" s="20" t="s">
        <v>571</v>
      </c>
      <c r="C226" s="20" t="s">
        <v>572</v>
      </c>
      <c r="D226" s="21">
        <v>2379</v>
      </c>
      <c r="E226" s="20" t="s">
        <v>7945</v>
      </c>
      <c r="F226" s="20" t="s">
        <v>572</v>
      </c>
      <c r="I226" s="20" t="s">
        <v>4068</v>
      </c>
      <c r="J226" s="20" t="s">
        <v>8986</v>
      </c>
    </row>
    <row r="227" spans="1:10" s="20" customFormat="1" x14ac:dyDescent="0.25">
      <c r="A227" s="20" t="s">
        <v>8984</v>
      </c>
      <c r="B227" s="20" t="s">
        <v>573</v>
      </c>
      <c r="C227" s="20" t="s">
        <v>574</v>
      </c>
      <c r="D227" s="21">
        <v>2379</v>
      </c>
      <c r="E227" s="20" t="s">
        <v>7661</v>
      </c>
      <c r="F227" s="20" t="s">
        <v>574</v>
      </c>
      <c r="I227" s="20" t="s">
        <v>7662</v>
      </c>
      <c r="J227" s="20" t="s">
        <v>8986</v>
      </c>
    </row>
    <row r="228" spans="1:10" s="20" customFormat="1" x14ac:dyDescent="0.25">
      <c r="A228" s="20" t="s">
        <v>8984</v>
      </c>
      <c r="B228" s="20" t="s">
        <v>575</v>
      </c>
      <c r="C228" s="20" t="s">
        <v>576</v>
      </c>
      <c r="D228" s="21">
        <v>2379</v>
      </c>
      <c r="E228" s="20" t="s">
        <v>8789</v>
      </c>
      <c r="F228" s="20" t="s">
        <v>576</v>
      </c>
      <c r="I228" s="20" t="s">
        <v>4173</v>
      </c>
      <c r="J228" s="20" t="s">
        <v>8986</v>
      </c>
    </row>
    <row r="229" spans="1:10" s="20" customFormat="1" x14ac:dyDescent="0.25">
      <c r="A229" s="20" t="s">
        <v>8984</v>
      </c>
      <c r="B229" s="20" t="s">
        <v>577</v>
      </c>
      <c r="C229" s="20" t="s">
        <v>578</v>
      </c>
      <c r="D229" s="21">
        <v>2379</v>
      </c>
      <c r="E229" s="20" t="s">
        <v>8302</v>
      </c>
      <c r="F229" s="20" t="s">
        <v>578</v>
      </c>
      <c r="I229" s="20" t="s">
        <v>3025</v>
      </c>
      <c r="J229" s="20" t="s">
        <v>8986</v>
      </c>
    </row>
    <row r="230" spans="1:10" s="20" customFormat="1" x14ac:dyDescent="0.25">
      <c r="A230" s="20" t="s">
        <v>8984</v>
      </c>
      <c r="B230" s="20" t="s">
        <v>579</v>
      </c>
      <c r="C230" s="20" t="s">
        <v>580</v>
      </c>
      <c r="D230" s="21">
        <v>2379</v>
      </c>
      <c r="E230" s="20" t="s">
        <v>7627</v>
      </c>
      <c r="F230" s="20" t="s">
        <v>580</v>
      </c>
      <c r="I230" s="20" t="s">
        <v>2706</v>
      </c>
      <c r="J230" s="20" t="s">
        <v>8986</v>
      </c>
    </row>
    <row r="231" spans="1:10" s="20" customFormat="1" x14ac:dyDescent="0.25">
      <c r="A231" s="20" t="s">
        <v>8984</v>
      </c>
      <c r="B231" s="20" t="s">
        <v>581</v>
      </c>
      <c r="C231" s="20" t="s">
        <v>582</v>
      </c>
      <c r="D231" s="21">
        <v>2379</v>
      </c>
      <c r="E231" s="20" t="s">
        <v>9300</v>
      </c>
      <c r="F231" s="20" t="s">
        <v>582</v>
      </c>
      <c r="I231" s="20" t="s">
        <v>9301</v>
      </c>
      <c r="J231" s="20" t="s">
        <v>8986</v>
      </c>
    </row>
    <row r="232" spans="1:10" s="20" customFormat="1" x14ac:dyDescent="0.25">
      <c r="A232" s="20" t="s">
        <v>8984</v>
      </c>
      <c r="B232" s="20" t="s">
        <v>583</v>
      </c>
      <c r="C232" s="20" t="s">
        <v>584</v>
      </c>
      <c r="D232" s="21">
        <v>3021</v>
      </c>
      <c r="E232" s="20" t="s">
        <v>8546</v>
      </c>
      <c r="F232" s="20" t="s">
        <v>584</v>
      </c>
      <c r="I232" s="20" t="s">
        <v>9302</v>
      </c>
      <c r="J232" s="20" t="s">
        <v>8986</v>
      </c>
    </row>
    <row r="233" spans="1:10" s="20" customFormat="1" x14ac:dyDescent="0.25">
      <c r="A233" s="20" t="s">
        <v>8984</v>
      </c>
      <c r="B233" s="20" t="s">
        <v>585</v>
      </c>
      <c r="C233" s="20" t="s">
        <v>586</v>
      </c>
      <c r="D233" s="21">
        <v>3021</v>
      </c>
      <c r="E233" s="20" t="s">
        <v>8549</v>
      </c>
      <c r="F233" s="20" t="s">
        <v>586</v>
      </c>
      <c r="I233" s="20" t="s">
        <v>9303</v>
      </c>
      <c r="J233" s="20" t="s">
        <v>8986</v>
      </c>
    </row>
    <row r="234" spans="1:10" s="20" customFormat="1" x14ac:dyDescent="0.25">
      <c r="A234" s="20" t="s">
        <v>8984</v>
      </c>
      <c r="B234" s="20" t="s">
        <v>587</v>
      </c>
      <c r="C234" s="20" t="s">
        <v>588</v>
      </c>
      <c r="D234" s="21">
        <v>3021</v>
      </c>
      <c r="E234" s="20" t="s">
        <v>8587</v>
      </c>
      <c r="F234" s="20" t="s">
        <v>588</v>
      </c>
      <c r="I234" s="20" t="s">
        <v>9304</v>
      </c>
      <c r="J234" s="20" t="s">
        <v>8986</v>
      </c>
    </row>
    <row r="235" spans="1:10" s="20" customFormat="1" x14ac:dyDescent="0.25">
      <c r="A235" s="20" t="s">
        <v>8984</v>
      </c>
      <c r="B235" s="20" t="s">
        <v>589</v>
      </c>
      <c r="C235" s="20" t="s">
        <v>590</v>
      </c>
      <c r="D235" s="21">
        <v>3021</v>
      </c>
      <c r="E235" s="20" t="s">
        <v>9305</v>
      </c>
      <c r="F235" s="20" t="s">
        <v>590</v>
      </c>
      <c r="I235" s="20" t="s">
        <v>9306</v>
      </c>
      <c r="J235" s="20" t="s">
        <v>8986</v>
      </c>
    </row>
    <row r="236" spans="1:10" s="20" customFormat="1" x14ac:dyDescent="0.25">
      <c r="A236" s="20" t="s">
        <v>8984</v>
      </c>
      <c r="B236" s="20" t="s">
        <v>591</v>
      </c>
      <c r="C236" s="20" t="s">
        <v>592</v>
      </c>
      <c r="D236" s="21">
        <v>3021</v>
      </c>
      <c r="E236" s="20" t="s">
        <v>8634</v>
      </c>
      <c r="F236" s="20" t="s">
        <v>592</v>
      </c>
      <c r="I236" s="20" t="s">
        <v>9307</v>
      </c>
      <c r="J236" s="20" t="s">
        <v>8986</v>
      </c>
    </row>
    <row r="237" spans="1:10" s="20" customFormat="1" x14ac:dyDescent="0.25">
      <c r="A237" s="20" t="s">
        <v>8984</v>
      </c>
      <c r="B237" s="20" t="s">
        <v>593</v>
      </c>
      <c r="C237" s="20" t="s">
        <v>594</v>
      </c>
      <c r="D237" s="21">
        <v>3021</v>
      </c>
      <c r="E237" s="20" t="s">
        <v>8738</v>
      </c>
      <c r="F237" s="20" t="s">
        <v>594</v>
      </c>
      <c r="I237" s="20" t="s">
        <v>9308</v>
      </c>
      <c r="J237" s="20" t="s">
        <v>8986</v>
      </c>
    </row>
    <row r="238" spans="1:10" s="20" customFormat="1" x14ac:dyDescent="0.25">
      <c r="A238" s="20" t="s">
        <v>8984</v>
      </c>
      <c r="B238" s="20" t="s">
        <v>595</v>
      </c>
      <c r="C238" s="20" t="s">
        <v>596</v>
      </c>
      <c r="D238" s="21">
        <v>3021</v>
      </c>
      <c r="E238" s="20" t="s">
        <v>9309</v>
      </c>
      <c r="F238" s="20" t="s">
        <v>596</v>
      </c>
      <c r="I238" s="20" t="s">
        <v>9310</v>
      </c>
      <c r="J238" s="20" t="s">
        <v>8986</v>
      </c>
    </row>
    <row r="239" spans="1:10" s="20" customFormat="1" x14ac:dyDescent="0.25">
      <c r="A239" s="20" t="s">
        <v>8984</v>
      </c>
      <c r="B239" s="20" t="s">
        <v>597</v>
      </c>
      <c r="C239" s="20" t="s">
        <v>598</v>
      </c>
      <c r="D239" s="21">
        <v>3021</v>
      </c>
      <c r="E239" s="20" t="s">
        <v>9311</v>
      </c>
      <c r="F239" s="20" t="s">
        <v>598</v>
      </c>
      <c r="I239" s="20" t="s">
        <v>9312</v>
      </c>
      <c r="J239" s="20" t="s">
        <v>8986</v>
      </c>
    </row>
    <row r="240" spans="1:10" s="20" customFormat="1" x14ac:dyDescent="0.25">
      <c r="A240" s="20" t="s">
        <v>8984</v>
      </c>
      <c r="B240" s="20" t="s">
        <v>599</v>
      </c>
      <c r="C240" s="20" t="s">
        <v>600</v>
      </c>
      <c r="D240" s="21">
        <v>3021</v>
      </c>
      <c r="E240" s="20" t="s">
        <v>8682</v>
      </c>
      <c r="F240" s="20" t="s">
        <v>600</v>
      </c>
      <c r="I240" s="20" t="s">
        <v>9313</v>
      </c>
      <c r="J240" s="20" t="s">
        <v>8986</v>
      </c>
    </row>
    <row r="241" spans="1:10" s="20" customFormat="1" x14ac:dyDescent="0.25">
      <c r="A241" s="20" t="s">
        <v>8984</v>
      </c>
      <c r="B241" s="20" t="s">
        <v>601</v>
      </c>
      <c r="C241" s="20" t="s">
        <v>602</v>
      </c>
      <c r="D241" s="21">
        <v>3021</v>
      </c>
      <c r="E241" s="20" t="s">
        <v>8552</v>
      </c>
      <c r="F241" s="20" t="s">
        <v>602</v>
      </c>
      <c r="I241" s="20" t="s">
        <v>9314</v>
      </c>
      <c r="J241" s="20" t="s">
        <v>8986</v>
      </c>
    </row>
    <row r="242" spans="1:10" s="20" customFormat="1" x14ac:dyDescent="0.25">
      <c r="A242" s="20" t="s">
        <v>8984</v>
      </c>
      <c r="B242" s="20" t="s">
        <v>603</v>
      </c>
      <c r="C242" s="20" t="s">
        <v>604</v>
      </c>
      <c r="D242" s="21">
        <v>3022</v>
      </c>
      <c r="E242" s="20" t="s">
        <v>9315</v>
      </c>
      <c r="F242" s="20" t="s">
        <v>604</v>
      </c>
      <c r="I242" s="20" t="s">
        <v>9316</v>
      </c>
      <c r="J242" s="20" t="s">
        <v>8986</v>
      </c>
    </row>
    <row r="243" spans="1:10" s="20" customFormat="1" x14ac:dyDescent="0.25">
      <c r="A243" s="20" t="s">
        <v>8984</v>
      </c>
      <c r="B243" s="20" t="s">
        <v>605</v>
      </c>
      <c r="C243" s="20" t="s">
        <v>606</v>
      </c>
      <c r="D243" s="21">
        <v>3022</v>
      </c>
      <c r="E243" s="20" t="s">
        <v>9317</v>
      </c>
      <c r="F243" s="20" t="s">
        <v>606</v>
      </c>
      <c r="I243" s="20" t="s">
        <v>9318</v>
      </c>
      <c r="J243" s="20" t="s">
        <v>8986</v>
      </c>
    </row>
    <row r="244" spans="1:10" s="20" customFormat="1" x14ac:dyDescent="0.25">
      <c r="A244" s="20" t="s">
        <v>8984</v>
      </c>
      <c r="B244" s="20" t="s">
        <v>607</v>
      </c>
      <c r="C244" s="20" t="s">
        <v>608</v>
      </c>
      <c r="D244" s="21">
        <v>3022</v>
      </c>
      <c r="E244" s="20" t="s">
        <v>9319</v>
      </c>
      <c r="F244" s="20" t="s">
        <v>608</v>
      </c>
      <c r="I244" s="20" t="s">
        <v>9320</v>
      </c>
      <c r="J244" s="20" t="s">
        <v>8986</v>
      </c>
    </row>
    <row r="245" spans="1:10" s="20" customFormat="1" x14ac:dyDescent="0.25">
      <c r="A245" s="20" t="s">
        <v>8984</v>
      </c>
      <c r="B245" s="20" t="s">
        <v>609</v>
      </c>
      <c r="C245" s="20" t="s">
        <v>610</v>
      </c>
      <c r="D245" s="21">
        <v>3022</v>
      </c>
      <c r="E245" s="20" t="s">
        <v>9321</v>
      </c>
      <c r="F245" s="20" t="s">
        <v>610</v>
      </c>
      <c r="I245" s="20" t="s">
        <v>9322</v>
      </c>
      <c r="J245" s="20" t="s">
        <v>8986</v>
      </c>
    </row>
    <row r="246" spans="1:10" s="20" customFormat="1" x14ac:dyDescent="0.25">
      <c r="A246" s="20" t="s">
        <v>8984</v>
      </c>
      <c r="B246" s="20" t="s">
        <v>611</v>
      </c>
      <c r="C246" s="20" t="s">
        <v>612</v>
      </c>
      <c r="D246" s="21">
        <v>3022</v>
      </c>
      <c r="E246" s="20" t="s">
        <v>8529</v>
      </c>
      <c r="F246" s="20" t="s">
        <v>612</v>
      </c>
      <c r="I246" s="20" t="s">
        <v>9323</v>
      </c>
      <c r="J246" s="20" t="s">
        <v>8986</v>
      </c>
    </row>
    <row r="247" spans="1:10" s="20" customFormat="1" x14ac:dyDescent="0.25">
      <c r="A247" s="20" t="s">
        <v>8984</v>
      </c>
      <c r="B247" s="20" t="s">
        <v>613</v>
      </c>
      <c r="C247" s="20" t="s">
        <v>614</v>
      </c>
      <c r="D247" s="21">
        <v>3022</v>
      </c>
      <c r="E247" s="20" t="s">
        <v>8688</v>
      </c>
      <c r="F247" s="20" t="s">
        <v>614</v>
      </c>
      <c r="I247" s="20" t="s">
        <v>9324</v>
      </c>
      <c r="J247" s="20" t="s">
        <v>8986</v>
      </c>
    </row>
    <row r="248" spans="1:10" s="20" customFormat="1" x14ac:dyDescent="0.25">
      <c r="A248" s="20" t="s">
        <v>8984</v>
      </c>
      <c r="B248" s="20" t="s">
        <v>615</v>
      </c>
      <c r="C248" s="20" t="s">
        <v>616</v>
      </c>
      <c r="D248" s="21">
        <v>3022</v>
      </c>
      <c r="E248" s="20" t="s">
        <v>8637</v>
      </c>
      <c r="F248" s="20" t="s">
        <v>616</v>
      </c>
      <c r="I248" s="20" t="s">
        <v>9325</v>
      </c>
      <c r="J248" s="20" t="s">
        <v>8986</v>
      </c>
    </row>
    <row r="249" spans="1:10" s="20" customFormat="1" x14ac:dyDescent="0.25">
      <c r="A249" s="20" t="s">
        <v>8984</v>
      </c>
      <c r="B249" s="20" t="s">
        <v>617</v>
      </c>
      <c r="C249" s="20" t="s">
        <v>618</v>
      </c>
      <c r="D249" s="21">
        <v>3022</v>
      </c>
      <c r="E249" s="20" t="s">
        <v>8511</v>
      </c>
      <c r="F249" s="20" t="s">
        <v>618</v>
      </c>
      <c r="I249" s="20" t="s">
        <v>9326</v>
      </c>
      <c r="J249" s="20" t="s">
        <v>8986</v>
      </c>
    </row>
    <row r="250" spans="1:10" s="20" customFormat="1" x14ac:dyDescent="0.25">
      <c r="A250" s="20" t="s">
        <v>8984</v>
      </c>
      <c r="B250" s="20" t="s">
        <v>619</v>
      </c>
      <c r="C250" s="20" t="s">
        <v>620</v>
      </c>
      <c r="D250" s="21">
        <v>3022</v>
      </c>
      <c r="E250" s="20" t="s">
        <v>8720</v>
      </c>
      <c r="F250" s="20" t="s">
        <v>620</v>
      </c>
      <c r="I250" s="20" t="s">
        <v>9327</v>
      </c>
      <c r="J250" s="20" t="s">
        <v>8986</v>
      </c>
    </row>
    <row r="251" spans="1:10" s="20" customFormat="1" x14ac:dyDescent="0.25">
      <c r="A251" s="20" t="s">
        <v>8984</v>
      </c>
      <c r="B251" s="20" t="s">
        <v>621</v>
      </c>
      <c r="C251" s="20" t="s">
        <v>622</v>
      </c>
      <c r="D251" s="21">
        <v>3022</v>
      </c>
      <c r="E251" s="20" t="s">
        <v>8700</v>
      </c>
      <c r="F251" s="20" t="s">
        <v>622</v>
      </c>
      <c r="I251" s="20" t="s">
        <v>9328</v>
      </c>
      <c r="J251" s="20" t="s">
        <v>8986</v>
      </c>
    </row>
    <row r="252" spans="1:10" s="20" customFormat="1" x14ac:dyDescent="0.25">
      <c r="A252" s="20" t="s">
        <v>8984</v>
      </c>
      <c r="B252" s="20" t="s">
        <v>623</v>
      </c>
      <c r="C252" s="20" t="s">
        <v>624</v>
      </c>
      <c r="D252" s="21">
        <v>3839</v>
      </c>
      <c r="E252" s="20" t="s">
        <v>9329</v>
      </c>
      <c r="F252" s="20" t="s">
        <v>624</v>
      </c>
      <c r="I252" s="20" t="s">
        <v>9330</v>
      </c>
      <c r="J252" s="20" t="s">
        <v>8986</v>
      </c>
    </row>
    <row r="253" spans="1:10" s="20" customFormat="1" x14ac:dyDescent="0.25">
      <c r="A253" s="20" t="s">
        <v>8984</v>
      </c>
      <c r="B253" s="20" t="s">
        <v>625</v>
      </c>
      <c r="C253" s="20" t="s">
        <v>626</v>
      </c>
      <c r="D253" s="21">
        <v>3839</v>
      </c>
      <c r="E253" s="20" t="s">
        <v>9331</v>
      </c>
      <c r="F253" s="20" t="s">
        <v>626</v>
      </c>
      <c r="I253" s="20" t="s">
        <v>9332</v>
      </c>
      <c r="J253" s="20" t="s">
        <v>8986</v>
      </c>
    </row>
    <row r="254" spans="1:10" s="20" customFormat="1" x14ac:dyDescent="0.25">
      <c r="A254" s="20" t="s">
        <v>8984</v>
      </c>
      <c r="B254" s="20" t="s">
        <v>627</v>
      </c>
      <c r="C254" s="20" t="s">
        <v>628</v>
      </c>
      <c r="D254" s="21">
        <v>3839</v>
      </c>
      <c r="E254" s="20" t="s">
        <v>9333</v>
      </c>
      <c r="F254" s="20" t="s">
        <v>628</v>
      </c>
      <c r="I254" s="20" t="s">
        <v>9334</v>
      </c>
      <c r="J254" s="20" t="s">
        <v>8986</v>
      </c>
    </row>
    <row r="255" spans="1:10" s="20" customFormat="1" x14ac:dyDescent="0.25">
      <c r="A255" s="20" t="s">
        <v>8984</v>
      </c>
      <c r="B255" s="20" t="s">
        <v>629</v>
      </c>
      <c r="C255" s="20" t="s">
        <v>630</v>
      </c>
      <c r="D255" s="21">
        <v>3869</v>
      </c>
      <c r="E255" s="20" t="s">
        <v>9335</v>
      </c>
      <c r="F255" s="20" t="s">
        <v>630</v>
      </c>
      <c r="I255" s="20" t="s">
        <v>9336</v>
      </c>
      <c r="J255" s="20" t="s">
        <v>8986</v>
      </c>
    </row>
    <row r="256" spans="1:10" s="20" customFormat="1" x14ac:dyDescent="0.25">
      <c r="A256" s="20" t="s">
        <v>8984</v>
      </c>
      <c r="B256" s="20" t="s">
        <v>631</v>
      </c>
      <c r="C256" s="20" t="s">
        <v>632</v>
      </c>
      <c r="D256" s="21">
        <v>3869</v>
      </c>
      <c r="E256" s="20" t="s">
        <v>9337</v>
      </c>
      <c r="F256" s="20" t="s">
        <v>632</v>
      </c>
      <c r="I256" s="20" t="s">
        <v>9338</v>
      </c>
      <c r="J256" s="20" t="s">
        <v>8986</v>
      </c>
    </row>
    <row r="257" spans="1:10" s="20" customFormat="1" x14ac:dyDescent="0.25">
      <c r="A257" s="20" t="s">
        <v>8984</v>
      </c>
      <c r="B257" s="20" t="s">
        <v>633</v>
      </c>
      <c r="C257" s="20" t="s">
        <v>634</v>
      </c>
      <c r="D257" s="21">
        <v>3869</v>
      </c>
      <c r="E257" s="20" t="s">
        <v>9339</v>
      </c>
      <c r="F257" s="20" t="s">
        <v>634</v>
      </c>
      <c r="I257" s="20" t="s">
        <v>9340</v>
      </c>
      <c r="J257" s="20" t="s">
        <v>8986</v>
      </c>
    </row>
    <row r="258" spans="1:10" s="20" customFormat="1" x14ac:dyDescent="0.25">
      <c r="A258" s="20" t="s">
        <v>8984</v>
      </c>
      <c r="B258" s="20" t="s">
        <v>635</v>
      </c>
      <c r="C258" s="20" t="s">
        <v>636</v>
      </c>
      <c r="D258" s="21">
        <v>3883</v>
      </c>
      <c r="E258" s="20" t="s">
        <v>9341</v>
      </c>
      <c r="F258" s="20" t="s">
        <v>636</v>
      </c>
      <c r="I258" s="20" t="s">
        <v>9342</v>
      </c>
      <c r="J258" s="20" t="s">
        <v>8986</v>
      </c>
    </row>
    <row r="259" spans="1:10" s="20" customFormat="1" x14ac:dyDescent="0.25">
      <c r="A259" s="20" t="s">
        <v>8984</v>
      </c>
      <c r="B259" s="20" t="s">
        <v>637</v>
      </c>
      <c r="C259" s="20" t="s">
        <v>638</v>
      </c>
      <c r="D259" s="21">
        <v>3883</v>
      </c>
      <c r="E259" s="20" t="s">
        <v>9343</v>
      </c>
      <c r="F259" s="20" t="s">
        <v>638</v>
      </c>
      <c r="I259" s="20" t="s">
        <v>9344</v>
      </c>
      <c r="J259" s="20" t="s">
        <v>8986</v>
      </c>
    </row>
    <row r="260" spans="1:10" s="20" customFormat="1" x14ac:dyDescent="0.25">
      <c r="A260" s="20" t="s">
        <v>8984</v>
      </c>
      <c r="B260" s="20" t="s">
        <v>639</v>
      </c>
      <c r="C260" s="20" t="s">
        <v>640</v>
      </c>
      <c r="D260" s="21">
        <v>3883</v>
      </c>
      <c r="E260" s="20" t="s">
        <v>9345</v>
      </c>
      <c r="F260" s="20" t="s">
        <v>640</v>
      </c>
      <c r="I260" s="20" t="s">
        <v>9346</v>
      </c>
      <c r="J260" s="20" t="s">
        <v>8986</v>
      </c>
    </row>
    <row r="261" spans="1:10" s="20" customFormat="1" x14ac:dyDescent="0.25">
      <c r="A261" s="20" t="s">
        <v>8984</v>
      </c>
      <c r="B261" s="20" t="s">
        <v>641</v>
      </c>
      <c r="C261" s="20" t="s">
        <v>642</v>
      </c>
      <c r="D261" s="21">
        <v>3884</v>
      </c>
      <c r="E261" s="20" t="s">
        <v>9347</v>
      </c>
      <c r="F261" s="20" t="s">
        <v>642</v>
      </c>
      <c r="I261" s="20" t="s">
        <v>9348</v>
      </c>
      <c r="J261" s="20" t="s">
        <v>8986</v>
      </c>
    </row>
    <row r="262" spans="1:10" s="20" customFormat="1" x14ac:dyDescent="0.25">
      <c r="A262" s="20" t="s">
        <v>8984</v>
      </c>
      <c r="B262" s="20" t="s">
        <v>643</v>
      </c>
      <c r="C262" s="20" t="s">
        <v>644</v>
      </c>
      <c r="D262" s="21">
        <v>3884</v>
      </c>
      <c r="E262" s="20" t="s">
        <v>9349</v>
      </c>
      <c r="F262" s="20" t="s">
        <v>644</v>
      </c>
      <c r="I262" s="20" t="s">
        <v>9350</v>
      </c>
      <c r="J262" s="20" t="s">
        <v>8986</v>
      </c>
    </row>
    <row r="263" spans="1:10" s="20" customFormat="1" x14ac:dyDescent="0.25">
      <c r="A263" s="20" t="s">
        <v>8984</v>
      </c>
      <c r="B263" s="20" t="s">
        <v>645</v>
      </c>
      <c r="C263" s="20" t="s">
        <v>646</v>
      </c>
      <c r="D263" s="21">
        <v>3884</v>
      </c>
      <c r="E263" s="20" t="s">
        <v>9351</v>
      </c>
      <c r="F263" s="20" t="s">
        <v>646</v>
      </c>
      <c r="I263" s="20" t="s">
        <v>9352</v>
      </c>
      <c r="J263" s="20" t="s">
        <v>8986</v>
      </c>
    </row>
    <row r="264" spans="1:10" s="20" customFormat="1" x14ac:dyDescent="0.25">
      <c r="A264" s="20" t="s">
        <v>8984</v>
      </c>
      <c r="B264" s="20" t="s">
        <v>647</v>
      </c>
      <c r="C264" s="20" t="s">
        <v>648</v>
      </c>
      <c r="D264" s="21">
        <v>3919</v>
      </c>
      <c r="E264" s="20" t="s">
        <v>8786</v>
      </c>
      <c r="F264" s="20" t="s">
        <v>648</v>
      </c>
      <c r="I264" s="20" t="s">
        <v>9353</v>
      </c>
      <c r="J264" s="20" t="s">
        <v>8986</v>
      </c>
    </row>
    <row r="265" spans="1:10" s="20" customFormat="1" x14ac:dyDescent="0.25">
      <c r="A265" s="20" t="s">
        <v>8984</v>
      </c>
      <c r="B265" s="20" t="s">
        <v>649</v>
      </c>
      <c r="C265" s="20" t="s">
        <v>650</v>
      </c>
      <c r="D265" s="21">
        <v>3919</v>
      </c>
      <c r="E265" s="20" t="s">
        <v>9354</v>
      </c>
      <c r="F265" s="20" t="s">
        <v>650</v>
      </c>
      <c r="I265" s="20" t="s">
        <v>9355</v>
      </c>
      <c r="J265" s="20" t="s">
        <v>8986</v>
      </c>
    </row>
    <row r="266" spans="1:10" s="20" customFormat="1" x14ac:dyDescent="0.25">
      <c r="A266" s="20" t="s">
        <v>8984</v>
      </c>
      <c r="B266" s="20" t="s">
        <v>651</v>
      </c>
      <c r="C266" s="20" t="s">
        <v>652</v>
      </c>
      <c r="D266" s="21">
        <v>3919</v>
      </c>
      <c r="E266" s="20" t="s">
        <v>9356</v>
      </c>
      <c r="F266" s="20" t="s">
        <v>652</v>
      </c>
      <c r="I266" s="20" t="s">
        <v>9357</v>
      </c>
      <c r="J266" s="20" t="s">
        <v>8986</v>
      </c>
    </row>
    <row r="267" spans="1:10" s="20" customFormat="1" x14ac:dyDescent="0.25">
      <c r="A267" s="20" t="s">
        <v>8984</v>
      </c>
      <c r="B267" s="20" t="s">
        <v>653</v>
      </c>
      <c r="C267" s="20" t="s">
        <v>654</v>
      </c>
      <c r="D267" s="21">
        <v>3931</v>
      </c>
      <c r="E267" s="20" t="s">
        <v>9358</v>
      </c>
      <c r="F267" s="20" t="s">
        <v>654</v>
      </c>
      <c r="I267" s="20" t="s">
        <v>9359</v>
      </c>
      <c r="J267" s="20" t="s">
        <v>8986</v>
      </c>
    </row>
    <row r="268" spans="1:10" s="20" customFormat="1" x14ac:dyDescent="0.25">
      <c r="A268" s="20" t="s">
        <v>8984</v>
      </c>
      <c r="B268" s="20" t="s">
        <v>655</v>
      </c>
      <c r="C268" s="20" t="s">
        <v>656</v>
      </c>
      <c r="D268" s="21">
        <v>3931</v>
      </c>
      <c r="E268" s="20" t="s">
        <v>9360</v>
      </c>
      <c r="F268" s="20" t="s">
        <v>656</v>
      </c>
      <c r="I268" s="20" t="s">
        <v>9361</v>
      </c>
      <c r="J268" s="20" t="s">
        <v>8986</v>
      </c>
    </row>
    <row r="269" spans="1:10" s="20" customFormat="1" x14ac:dyDescent="0.25">
      <c r="A269" s="20" t="s">
        <v>8984</v>
      </c>
      <c r="B269" s="20" t="s">
        <v>657</v>
      </c>
      <c r="C269" s="20" t="s">
        <v>658</v>
      </c>
      <c r="D269" s="21">
        <v>3931</v>
      </c>
      <c r="E269" s="20" t="s">
        <v>9362</v>
      </c>
      <c r="F269" s="20" t="s">
        <v>658</v>
      </c>
      <c r="I269" s="20" t="s">
        <v>9363</v>
      </c>
      <c r="J269" s="20" t="s">
        <v>8986</v>
      </c>
    </row>
    <row r="270" spans="1:10" s="20" customFormat="1" x14ac:dyDescent="0.25">
      <c r="A270" s="20" t="s">
        <v>8984</v>
      </c>
      <c r="B270" s="20" t="s">
        <v>659</v>
      </c>
      <c r="C270" s="20" t="s">
        <v>660</v>
      </c>
      <c r="D270" s="21">
        <v>3931</v>
      </c>
      <c r="E270" s="20" t="s">
        <v>9364</v>
      </c>
      <c r="F270" s="20" t="s">
        <v>660</v>
      </c>
      <c r="I270" s="20" t="s">
        <v>9365</v>
      </c>
      <c r="J270" s="20" t="s">
        <v>8986</v>
      </c>
    </row>
    <row r="271" spans="1:10" s="20" customFormat="1" x14ac:dyDescent="0.25">
      <c r="A271" s="20" t="s">
        <v>8984</v>
      </c>
      <c r="B271" s="20" t="s">
        <v>661</v>
      </c>
      <c r="C271" s="20" t="s">
        <v>662</v>
      </c>
      <c r="D271" s="21">
        <v>3931</v>
      </c>
      <c r="E271" s="20" t="s">
        <v>9366</v>
      </c>
      <c r="F271" s="20" t="s">
        <v>662</v>
      </c>
      <c r="I271" s="20" t="s">
        <v>9367</v>
      </c>
      <c r="J271" s="20" t="s">
        <v>8986</v>
      </c>
    </row>
    <row r="272" spans="1:10" s="20" customFormat="1" x14ac:dyDescent="0.25">
      <c r="A272" s="20" t="s">
        <v>8984</v>
      </c>
      <c r="B272" s="20" t="s">
        <v>663</v>
      </c>
      <c r="C272" s="20" t="s">
        <v>664</v>
      </c>
      <c r="D272" s="21">
        <v>3931</v>
      </c>
      <c r="E272" s="20" t="s">
        <v>9368</v>
      </c>
      <c r="F272" s="20" t="s">
        <v>664</v>
      </c>
      <c r="I272" s="20" t="s">
        <v>9369</v>
      </c>
      <c r="J272" s="20" t="s">
        <v>8986</v>
      </c>
    </row>
    <row r="273" spans="1:10" s="20" customFormat="1" x14ac:dyDescent="0.25">
      <c r="A273" s="20" t="s">
        <v>8984</v>
      </c>
      <c r="B273" s="20" t="s">
        <v>665</v>
      </c>
      <c r="C273" s="20" t="s">
        <v>666</v>
      </c>
      <c r="D273" s="21">
        <v>3931</v>
      </c>
      <c r="E273" s="20" t="s">
        <v>9370</v>
      </c>
      <c r="F273" s="20" t="s">
        <v>666</v>
      </c>
      <c r="I273" s="20" t="s">
        <v>9371</v>
      </c>
      <c r="J273" s="20" t="s">
        <v>8986</v>
      </c>
    </row>
    <row r="274" spans="1:10" s="20" customFormat="1" x14ac:dyDescent="0.25">
      <c r="A274" s="20" t="s">
        <v>8984</v>
      </c>
      <c r="B274" s="20" t="s">
        <v>667</v>
      </c>
      <c r="C274" s="20" t="s">
        <v>668</v>
      </c>
      <c r="D274" s="21">
        <v>3931</v>
      </c>
      <c r="E274" s="20" t="s">
        <v>9372</v>
      </c>
      <c r="F274" s="20" t="s">
        <v>668</v>
      </c>
      <c r="I274" s="20" t="s">
        <v>9373</v>
      </c>
      <c r="J274" s="20" t="s">
        <v>8986</v>
      </c>
    </row>
    <row r="275" spans="1:10" s="20" customFormat="1" x14ac:dyDescent="0.25">
      <c r="A275" s="20" t="s">
        <v>8984</v>
      </c>
      <c r="B275" s="20" t="s">
        <v>669</v>
      </c>
      <c r="C275" s="20" t="s">
        <v>670</v>
      </c>
      <c r="D275" s="21">
        <v>3931</v>
      </c>
      <c r="E275" s="20" t="s">
        <v>9374</v>
      </c>
      <c r="F275" s="20" t="s">
        <v>670</v>
      </c>
      <c r="I275" s="20" t="s">
        <v>9375</v>
      </c>
      <c r="J275" s="20" t="s">
        <v>8986</v>
      </c>
    </row>
    <row r="276" spans="1:10" s="20" customFormat="1" x14ac:dyDescent="0.25">
      <c r="A276" s="20" t="s">
        <v>8984</v>
      </c>
      <c r="B276" s="20" t="s">
        <v>671</v>
      </c>
      <c r="C276" s="20" t="s">
        <v>672</v>
      </c>
      <c r="D276" s="21">
        <v>4014</v>
      </c>
      <c r="E276" s="20" t="s">
        <v>9376</v>
      </c>
      <c r="F276" s="20" t="s">
        <v>672</v>
      </c>
      <c r="I276" s="20" t="s">
        <v>9377</v>
      </c>
      <c r="J276" s="20" t="s">
        <v>8986</v>
      </c>
    </row>
    <row r="277" spans="1:10" s="20" customFormat="1" x14ac:dyDescent="0.25">
      <c r="A277" s="20" t="s">
        <v>8984</v>
      </c>
      <c r="B277" s="20" t="s">
        <v>673</v>
      </c>
      <c r="C277" s="20" t="s">
        <v>674</v>
      </c>
      <c r="D277" s="21">
        <v>4014</v>
      </c>
      <c r="E277" s="20" t="s">
        <v>9378</v>
      </c>
      <c r="F277" s="20" t="s">
        <v>674</v>
      </c>
      <c r="I277" s="20" t="s">
        <v>9379</v>
      </c>
      <c r="J277" s="20" t="s">
        <v>8986</v>
      </c>
    </row>
    <row r="278" spans="1:10" s="20" customFormat="1" x14ac:dyDescent="0.25">
      <c r="A278" s="20" t="s">
        <v>8984</v>
      </c>
      <c r="B278" s="20" t="s">
        <v>675</v>
      </c>
      <c r="C278" s="20" t="s">
        <v>676</v>
      </c>
      <c r="D278" s="21">
        <v>4014</v>
      </c>
      <c r="E278" s="20" t="s">
        <v>9380</v>
      </c>
      <c r="F278" s="20" t="s">
        <v>676</v>
      </c>
      <c r="I278" s="20" t="s">
        <v>9381</v>
      </c>
      <c r="J278" s="20" t="s">
        <v>8986</v>
      </c>
    </row>
    <row r="279" spans="1:10" s="20" customFormat="1" x14ac:dyDescent="0.25">
      <c r="A279" s="20" t="s">
        <v>8984</v>
      </c>
      <c r="B279" s="20" t="s">
        <v>677</v>
      </c>
      <c r="C279" s="20" t="s">
        <v>678</v>
      </c>
      <c r="D279" s="21">
        <v>4014</v>
      </c>
      <c r="E279" s="20" t="s">
        <v>9382</v>
      </c>
      <c r="F279" s="20" t="s">
        <v>678</v>
      </c>
      <c r="I279" s="20" t="s">
        <v>9383</v>
      </c>
      <c r="J279" s="20" t="s">
        <v>8986</v>
      </c>
    </row>
    <row r="280" spans="1:10" s="20" customFormat="1" x14ac:dyDescent="0.25">
      <c r="A280" s="20" t="s">
        <v>8984</v>
      </c>
      <c r="B280" s="20" t="s">
        <v>679</v>
      </c>
      <c r="C280" s="20" t="s">
        <v>680</v>
      </c>
      <c r="D280" s="21">
        <v>4014</v>
      </c>
      <c r="E280" s="20" t="s">
        <v>9384</v>
      </c>
      <c r="F280" s="20" t="s">
        <v>680</v>
      </c>
      <c r="I280" s="20" t="s">
        <v>9385</v>
      </c>
      <c r="J280" s="20" t="s">
        <v>8986</v>
      </c>
    </row>
    <row r="281" spans="1:10" s="20" customFormat="1" x14ac:dyDescent="0.25">
      <c r="A281" s="20" t="s">
        <v>8984</v>
      </c>
      <c r="B281" s="20" t="s">
        <v>681</v>
      </c>
      <c r="C281" s="20" t="s">
        <v>682</v>
      </c>
      <c r="D281" s="21">
        <v>4014</v>
      </c>
      <c r="E281" s="20" t="s">
        <v>9386</v>
      </c>
      <c r="F281" s="20" t="s">
        <v>682</v>
      </c>
      <c r="I281" s="20" t="s">
        <v>9387</v>
      </c>
      <c r="J281" s="20" t="s">
        <v>8986</v>
      </c>
    </row>
    <row r="282" spans="1:10" s="20" customFormat="1" x14ac:dyDescent="0.25">
      <c r="A282" s="20" t="s">
        <v>8984</v>
      </c>
      <c r="B282" s="20" t="s">
        <v>683</v>
      </c>
      <c r="C282" s="20" t="s">
        <v>684</v>
      </c>
      <c r="D282" s="21">
        <v>4014</v>
      </c>
      <c r="E282" s="20" t="s">
        <v>9388</v>
      </c>
      <c r="F282" s="20" t="s">
        <v>684</v>
      </c>
      <c r="I282" s="20" t="s">
        <v>9389</v>
      </c>
      <c r="J282" s="20" t="s">
        <v>8986</v>
      </c>
    </row>
    <row r="283" spans="1:10" s="20" customFormat="1" x14ac:dyDescent="0.25">
      <c r="A283" s="20" t="s">
        <v>8984</v>
      </c>
      <c r="B283" s="20" t="s">
        <v>685</v>
      </c>
      <c r="C283" s="20" t="s">
        <v>686</v>
      </c>
      <c r="D283" s="21">
        <v>4014</v>
      </c>
      <c r="E283" s="20" t="s">
        <v>9390</v>
      </c>
      <c r="F283" s="20" t="s">
        <v>686</v>
      </c>
      <c r="I283" s="20" t="s">
        <v>9391</v>
      </c>
      <c r="J283" s="20" t="s">
        <v>8986</v>
      </c>
    </row>
    <row r="284" spans="1:10" s="20" customFormat="1" x14ac:dyDescent="0.25">
      <c r="A284" s="20" t="s">
        <v>8984</v>
      </c>
      <c r="B284" s="20" t="s">
        <v>687</v>
      </c>
      <c r="C284" s="20" t="s">
        <v>688</v>
      </c>
      <c r="D284" s="21">
        <v>4014</v>
      </c>
      <c r="E284" s="20" t="s">
        <v>9392</v>
      </c>
      <c r="F284" s="20" t="s">
        <v>688</v>
      </c>
      <c r="I284" s="20" t="s">
        <v>9393</v>
      </c>
      <c r="J284" s="20" t="s">
        <v>8986</v>
      </c>
    </row>
    <row r="285" spans="1:10" s="20" customFormat="1" x14ac:dyDescent="0.25">
      <c r="A285" s="20" t="s">
        <v>8984</v>
      </c>
      <c r="B285" s="20" t="s">
        <v>689</v>
      </c>
      <c r="C285" s="20" t="s">
        <v>690</v>
      </c>
      <c r="D285" s="21">
        <v>4014</v>
      </c>
      <c r="E285" s="20" t="s">
        <v>9394</v>
      </c>
      <c r="F285" s="20" t="s">
        <v>690</v>
      </c>
      <c r="I285" s="20" t="s">
        <v>9395</v>
      </c>
      <c r="J285" s="20" t="s">
        <v>8986</v>
      </c>
    </row>
    <row r="286" spans="1:10" s="20" customFormat="1" x14ac:dyDescent="0.25">
      <c r="A286" s="20" t="s">
        <v>8984</v>
      </c>
      <c r="B286" s="20" t="s">
        <v>691</v>
      </c>
      <c r="C286" s="20" t="s">
        <v>692</v>
      </c>
      <c r="D286" s="21">
        <v>4014</v>
      </c>
      <c r="E286" s="20" t="s">
        <v>9396</v>
      </c>
      <c r="F286" s="20" t="s">
        <v>692</v>
      </c>
      <c r="I286" s="20" t="s">
        <v>9397</v>
      </c>
      <c r="J286" s="20" t="s">
        <v>8986</v>
      </c>
    </row>
    <row r="287" spans="1:10" s="20" customFormat="1" x14ac:dyDescent="0.25">
      <c r="A287" s="20" t="s">
        <v>8984</v>
      </c>
      <c r="B287" s="20" t="s">
        <v>693</v>
      </c>
      <c r="C287" s="20" t="s">
        <v>694</v>
      </c>
      <c r="D287" s="21">
        <v>4014</v>
      </c>
      <c r="E287" s="20" t="s">
        <v>9398</v>
      </c>
      <c r="F287" s="20" t="s">
        <v>694</v>
      </c>
      <c r="I287" s="20" t="s">
        <v>9399</v>
      </c>
      <c r="J287" s="20" t="s">
        <v>8986</v>
      </c>
    </row>
    <row r="288" spans="1:10" s="20" customFormat="1" x14ac:dyDescent="0.25">
      <c r="A288" s="20" t="s">
        <v>8984</v>
      </c>
      <c r="B288" s="20" t="s">
        <v>695</v>
      </c>
      <c r="C288" s="20" t="s">
        <v>696</v>
      </c>
      <c r="D288" s="21">
        <v>4014</v>
      </c>
      <c r="E288" s="20" t="s">
        <v>9400</v>
      </c>
      <c r="F288" s="20" t="s">
        <v>696</v>
      </c>
      <c r="I288" s="20" t="s">
        <v>9401</v>
      </c>
      <c r="J288" s="20" t="s">
        <v>8986</v>
      </c>
    </row>
    <row r="289" spans="1:10" s="20" customFormat="1" x14ac:dyDescent="0.25">
      <c r="A289" s="20" t="s">
        <v>8984</v>
      </c>
      <c r="B289" s="20" t="s">
        <v>697</v>
      </c>
      <c r="C289" s="20" t="s">
        <v>698</v>
      </c>
      <c r="D289" s="21">
        <v>4014</v>
      </c>
      <c r="E289" s="20" t="s">
        <v>9402</v>
      </c>
      <c r="F289" s="20" t="s">
        <v>698</v>
      </c>
      <c r="I289" s="20" t="s">
        <v>9403</v>
      </c>
      <c r="J289" s="20" t="s">
        <v>8986</v>
      </c>
    </row>
    <row r="290" spans="1:10" s="20" customFormat="1" x14ac:dyDescent="0.25">
      <c r="A290" s="20" t="s">
        <v>8984</v>
      </c>
      <c r="B290" s="20" t="s">
        <v>699</v>
      </c>
      <c r="C290" s="20" t="s">
        <v>700</v>
      </c>
      <c r="D290" s="21">
        <v>4014</v>
      </c>
      <c r="E290" s="20" t="s">
        <v>9404</v>
      </c>
      <c r="F290" s="20" t="s">
        <v>700</v>
      </c>
      <c r="I290" s="20" t="s">
        <v>9405</v>
      </c>
      <c r="J290" s="20" t="s">
        <v>8986</v>
      </c>
    </row>
    <row r="291" spans="1:10" s="20" customFormat="1" x14ac:dyDescent="0.25">
      <c r="A291" s="20" t="s">
        <v>8984</v>
      </c>
      <c r="B291" s="20" t="s">
        <v>701</v>
      </c>
      <c r="C291" s="20" t="s">
        <v>702</v>
      </c>
      <c r="D291" s="21">
        <v>4014</v>
      </c>
      <c r="E291" s="20" t="s">
        <v>9406</v>
      </c>
      <c r="F291" s="20" t="s">
        <v>702</v>
      </c>
      <c r="I291" s="20" t="s">
        <v>9407</v>
      </c>
      <c r="J291" s="20" t="s">
        <v>8986</v>
      </c>
    </row>
    <row r="292" spans="1:10" s="20" customFormat="1" x14ac:dyDescent="0.25">
      <c r="A292" s="20" t="s">
        <v>8984</v>
      </c>
      <c r="B292" s="20" t="s">
        <v>703</v>
      </c>
      <c r="C292" s="20" t="s">
        <v>704</v>
      </c>
      <c r="D292" s="21">
        <v>4016</v>
      </c>
      <c r="E292" s="20" t="s">
        <v>7852</v>
      </c>
      <c r="F292" s="20" t="s">
        <v>704</v>
      </c>
      <c r="I292" s="20" t="s">
        <v>9408</v>
      </c>
      <c r="J292" s="20" t="s">
        <v>8986</v>
      </c>
    </row>
    <row r="293" spans="1:10" s="20" customFormat="1" x14ac:dyDescent="0.25">
      <c r="A293" s="20" t="s">
        <v>8984</v>
      </c>
      <c r="B293" s="20" t="s">
        <v>705</v>
      </c>
      <c r="C293" s="20" t="s">
        <v>706</v>
      </c>
      <c r="D293" s="21">
        <v>4016</v>
      </c>
      <c r="E293" s="20" t="s">
        <v>7741</v>
      </c>
      <c r="F293" s="20" t="s">
        <v>706</v>
      </c>
      <c r="I293" s="20" t="s">
        <v>9409</v>
      </c>
      <c r="J293" s="20" t="s">
        <v>8986</v>
      </c>
    </row>
    <row r="294" spans="1:10" s="20" customFormat="1" x14ac:dyDescent="0.25">
      <c r="A294" s="20" t="s">
        <v>8984</v>
      </c>
      <c r="B294" s="20" t="s">
        <v>707</v>
      </c>
      <c r="C294" s="20" t="s">
        <v>708</v>
      </c>
      <c r="D294" s="21">
        <v>4016</v>
      </c>
      <c r="E294" s="20" t="s">
        <v>7693</v>
      </c>
      <c r="F294" s="20" t="s">
        <v>708</v>
      </c>
      <c r="I294" s="20" t="s">
        <v>9410</v>
      </c>
      <c r="J294" s="20" t="s">
        <v>8986</v>
      </c>
    </row>
    <row r="295" spans="1:10" s="20" customFormat="1" x14ac:dyDescent="0.25">
      <c r="A295" s="20" t="s">
        <v>8984</v>
      </c>
      <c r="B295" s="20" t="s">
        <v>709</v>
      </c>
      <c r="C295" s="20" t="s">
        <v>710</v>
      </c>
      <c r="D295" s="21">
        <v>4016</v>
      </c>
      <c r="E295" s="20" t="s">
        <v>7857</v>
      </c>
      <c r="F295" s="20" t="s">
        <v>710</v>
      </c>
      <c r="I295" s="20" t="s">
        <v>9411</v>
      </c>
      <c r="J295" s="20" t="s">
        <v>8986</v>
      </c>
    </row>
    <row r="296" spans="1:10" s="20" customFormat="1" x14ac:dyDescent="0.25">
      <c r="A296" s="20" t="s">
        <v>8984</v>
      </c>
      <c r="B296" s="20" t="s">
        <v>711</v>
      </c>
      <c r="C296" s="20" t="s">
        <v>712</v>
      </c>
      <c r="D296" s="21">
        <v>4016</v>
      </c>
      <c r="E296" s="20" t="s">
        <v>7793</v>
      </c>
      <c r="F296" s="20" t="s">
        <v>712</v>
      </c>
      <c r="I296" s="20" t="s">
        <v>9412</v>
      </c>
      <c r="J296" s="20" t="s">
        <v>8986</v>
      </c>
    </row>
    <row r="297" spans="1:10" s="20" customFormat="1" x14ac:dyDescent="0.25">
      <c r="A297" s="20" t="s">
        <v>8984</v>
      </c>
      <c r="B297" s="20" t="s">
        <v>713</v>
      </c>
      <c r="C297" s="20" t="s">
        <v>714</v>
      </c>
      <c r="D297" s="21">
        <v>4016</v>
      </c>
      <c r="E297" s="20" t="s">
        <v>8780</v>
      </c>
      <c r="F297" s="20" t="s">
        <v>714</v>
      </c>
      <c r="I297" s="20" t="s">
        <v>9413</v>
      </c>
      <c r="J297" s="20" t="s">
        <v>8986</v>
      </c>
    </row>
    <row r="298" spans="1:10" s="20" customFormat="1" x14ac:dyDescent="0.25">
      <c r="A298" s="20" t="s">
        <v>8984</v>
      </c>
      <c r="B298" s="20" t="s">
        <v>715</v>
      </c>
      <c r="C298" s="20" t="s">
        <v>716</v>
      </c>
      <c r="D298" s="21">
        <v>4016</v>
      </c>
      <c r="E298" s="20" t="s">
        <v>8791</v>
      </c>
      <c r="F298" s="20" t="s">
        <v>716</v>
      </c>
      <c r="I298" s="20" t="s">
        <v>9414</v>
      </c>
      <c r="J298" s="20" t="s">
        <v>8986</v>
      </c>
    </row>
    <row r="299" spans="1:10" s="20" customFormat="1" x14ac:dyDescent="0.25">
      <c r="A299" s="20" t="s">
        <v>8984</v>
      </c>
      <c r="B299" s="20" t="s">
        <v>717</v>
      </c>
      <c r="C299" s="20" t="s">
        <v>718</v>
      </c>
      <c r="D299" s="21">
        <v>4016</v>
      </c>
      <c r="E299" s="20" t="s">
        <v>8694</v>
      </c>
      <c r="F299" s="20" t="s">
        <v>718</v>
      </c>
      <c r="I299" s="20" t="s">
        <v>9415</v>
      </c>
      <c r="J299" s="20" t="s">
        <v>8986</v>
      </c>
    </row>
    <row r="300" spans="1:10" s="20" customFormat="1" x14ac:dyDescent="0.25">
      <c r="A300" s="20" t="s">
        <v>8984</v>
      </c>
      <c r="B300" s="20" t="s">
        <v>719</v>
      </c>
      <c r="C300" s="20" t="s">
        <v>720</v>
      </c>
      <c r="D300" s="21">
        <v>4016</v>
      </c>
      <c r="E300" s="20" t="s">
        <v>8797</v>
      </c>
      <c r="F300" s="20" t="s">
        <v>720</v>
      </c>
      <c r="I300" s="20" t="s">
        <v>9416</v>
      </c>
      <c r="J300" s="20" t="s">
        <v>8986</v>
      </c>
    </row>
    <row r="301" spans="1:10" s="20" customFormat="1" x14ac:dyDescent="0.25">
      <c r="A301" s="20" t="s">
        <v>8984</v>
      </c>
      <c r="B301" s="20" t="s">
        <v>721</v>
      </c>
      <c r="C301" s="20" t="s">
        <v>722</v>
      </c>
      <c r="D301" s="21">
        <v>4016</v>
      </c>
      <c r="E301" s="20" t="s">
        <v>9417</v>
      </c>
      <c r="F301" s="20" t="s">
        <v>722</v>
      </c>
      <c r="I301" s="20" t="s">
        <v>9418</v>
      </c>
      <c r="J301" s="20" t="s">
        <v>8986</v>
      </c>
    </row>
    <row r="302" spans="1:10" s="20" customFormat="1" x14ac:dyDescent="0.25">
      <c r="A302" s="20" t="s">
        <v>8984</v>
      </c>
      <c r="B302" s="20" t="s">
        <v>723</v>
      </c>
      <c r="C302" s="20" t="s">
        <v>724</v>
      </c>
      <c r="D302" s="21">
        <v>4016</v>
      </c>
      <c r="E302" s="20" t="s">
        <v>9419</v>
      </c>
      <c r="F302" s="20" t="s">
        <v>724</v>
      </c>
      <c r="I302" s="20" t="s">
        <v>9420</v>
      </c>
      <c r="J302" s="20" t="s">
        <v>8986</v>
      </c>
    </row>
    <row r="303" spans="1:10" s="20" customFormat="1" x14ac:dyDescent="0.25">
      <c r="A303" s="20" t="s">
        <v>8984</v>
      </c>
      <c r="B303" s="20" t="s">
        <v>725</v>
      </c>
      <c r="C303" s="20" t="s">
        <v>726</v>
      </c>
      <c r="D303" s="21">
        <v>4016</v>
      </c>
      <c r="E303" s="20" t="s">
        <v>9421</v>
      </c>
      <c r="F303" s="20" t="s">
        <v>726</v>
      </c>
      <c r="I303" s="20" t="s">
        <v>9422</v>
      </c>
      <c r="J303" s="20" t="s">
        <v>8986</v>
      </c>
    </row>
    <row r="304" spans="1:10" s="20" customFormat="1" x14ac:dyDescent="0.25">
      <c r="A304" s="20" t="s">
        <v>8984</v>
      </c>
      <c r="B304" s="20" t="s">
        <v>727</v>
      </c>
      <c r="C304" s="20" t="s">
        <v>728</v>
      </c>
      <c r="D304" s="21">
        <v>4062</v>
      </c>
      <c r="E304" s="20" t="s">
        <v>8231</v>
      </c>
      <c r="F304" s="20" t="s">
        <v>728</v>
      </c>
      <c r="I304" s="20" t="s">
        <v>9423</v>
      </c>
      <c r="J304" s="20" t="s">
        <v>8986</v>
      </c>
    </row>
    <row r="305" spans="1:10" s="20" customFormat="1" x14ac:dyDescent="0.25">
      <c r="A305" s="20" t="s">
        <v>8984</v>
      </c>
      <c r="B305" s="20" t="s">
        <v>729</v>
      </c>
      <c r="C305" s="20" t="s">
        <v>730</v>
      </c>
      <c r="D305" s="21">
        <v>4062</v>
      </c>
      <c r="E305" s="20" t="s">
        <v>7820</v>
      </c>
      <c r="F305" s="20" t="s">
        <v>730</v>
      </c>
      <c r="I305" s="20" t="s">
        <v>9424</v>
      </c>
      <c r="J305" s="20" t="s">
        <v>8986</v>
      </c>
    </row>
    <row r="306" spans="1:10" s="20" customFormat="1" x14ac:dyDescent="0.25">
      <c r="A306" s="20" t="s">
        <v>8984</v>
      </c>
      <c r="B306" s="20" t="s">
        <v>731</v>
      </c>
      <c r="C306" s="20" t="s">
        <v>732</v>
      </c>
      <c r="D306" s="21">
        <v>4062</v>
      </c>
      <c r="E306" s="20" t="s">
        <v>7869</v>
      </c>
      <c r="F306" s="20" t="s">
        <v>732</v>
      </c>
      <c r="I306" s="20" t="s">
        <v>9425</v>
      </c>
      <c r="J306" s="20" t="s">
        <v>8986</v>
      </c>
    </row>
    <row r="307" spans="1:10" s="20" customFormat="1" x14ac:dyDescent="0.25">
      <c r="A307" s="20" t="s">
        <v>8984</v>
      </c>
      <c r="B307" s="20" t="s">
        <v>733</v>
      </c>
      <c r="C307" s="20" t="s">
        <v>734</v>
      </c>
      <c r="D307" s="21">
        <v>4062</v>
      </c>
      <c r="E307" s="20" t="s">
        <v>8541</v>
      </c>
      <c r="F307" s="20" t="s">
        <v>734</v>
      </c>
      <c r="I307" s="20" t="s">
        <v>9426</v>
      </c>
      <c r="J307" s="20" t="s">
        <v>8986</v>
      </c>
    </row>
    <row r="308" spans="1:10" s="20" customFormat="1" x14ac:dyDescent="0.25">
      <c r="A308" s="20" t="s">
        <v>8984</v>
      </c>
      <c r="B308" s="20" t="s">
        <v>735</v>
      </c>
      <c r="C308" s="20" t="s">
        <v>736</v>
      </c>
      <c r="D308" s="21">
        <v>4062</v>
      </c>
      <c r="E308" s="20" t="s">
        <v>8328</v>
      </c>
      <c r="F308" s="20" t="s">
        <v>736</v>
      </c>
      <c r="I308" s="20" t="s">
        <v>9427</v>
      </c>
      <c r="J308" s="20" t="s">
        <v>8986</v>
      </c>
    </row>
    <row r="309" spans="1:10" s="20" customFormat="1" x14ac:dyDescent="0.25">
      <c r="A309" s="20" t="s">
        <v>8984</v>
      </c>
      <c r="B309" s="20" t="s">
        <v>737</v>
      </c>
      <c r="C309" s="20" t="s">
        <v>738</v>
      </c>
      <c r="D309" s="21">
        <v>4062</v>
      </c>
      <c r="E309" s="20" t="s">
        <v>7985</v>
      </c>
      <c r="F309" s="20" t="s">
        <v>738</v>
      </c>
      <c r="I309" s="20" t="s">
        <v>9428</v>
      </c>
      <c r="J309" s="20" t="s">
        <v>8986</v>
      </c>
    </row>
    <row r="310" spans="1:10" s="20" customFormat="1" x14ac:dyDescent="0.25">
      <c r="A310" s="20" t="s">
        <v>8984</v>
      </c>
      <c r="B310" s="20" t="s">
        <v>739</v>
      </c>
      <c r="C310" s="20" t="s">
        <v>740</v>
      </c>
      <c r="D310" s="21">
        <v>4062</v>
      </c>
      <c r="E310" s="20" t="s">
        <v>8563</v>
      </c>
      <c r="F310" s="20" t="s">
        <v>740</v>
      </c>
      <c r="I310" s="20" t="s">
        <v>9429</v>
      </c>
      <c r="J310" s="20" t="s">
        <v>8986</v>
      </c>
    </row>
    <row r="311" spans="1:10" s="20" customFormat="1" x14ac:dyDescent="0.25">
      <c r="A311" s="20" t="s">
        <v>8984</v>
      </c>
      <c r="B311" s="20" t="s">
        <v>741</v>
      </c>
      <c r="C311" s="20" t="s">
        <v>742</v>
      </c>
      <c r="D311" s="21">
        <v>4062</v>
      </c>
      <c r="E311" s="20" t="s">
        <v>8561</v>
      </c>
      <c r="F311" s="20" t="s">
        <v>742</v>
      </c>
      <c r="I311" s="20" t="s">
        <v>9430</v>
      </c>
      <c r="J311" s="20" t="s">
        <v>8986</v>
      </c>
    </row>
    <row r="312" spans="1:10" s="20" customFormat="1" x14ac:dyDescent="0.25">
      <c r="A312" s="20" t="s">
        <v>8984</v>
      </c>
      <c r="B312" s="20" t="s">
        <v>743</v>
      </c>
      <c r="C312" s="20" t="s">
        <v>744</v>
      </c>
      <c r="D312" s="21">
        <v>4062</v>
      </c>
      <c r="E312" s="20" t="s">
        <v>8269</v>
      </c>
      <c r="F312" s="20" t="s">
        <v>744</v>
      </c>
      <c r="I312" s="20" t="s">
        <v>9431</v>
      </c>
      <c r="J312" s="20" t="s">
        <v>8986</v>
      </c>
    </row>
    <row r="313" spans="1:10" s="20" customFormat="1" x14ac:dyDescent="0.25">
      <c r="A313" s="20" t="s">
        <v>8984</v>
      </c>
      <c r="B313" s="20" t="s">
        <v>745</v>
      </c>
      <c r="C313" s="20" t="s">
        <v>746</v>
      </c>
      <c r="D313" s="21">
        <v>4062</v>
      </c>
      <c r="E313" s="20" t="s">
        <v>8535</v>
      </c>
      <c r="F313" s="20" t="s">
        <v>746</v>
      </c>
      <c r="I313" s="20" t="s">
        <v>9432</v>
      </c>
      <c r="J313" s="20" t="s">
        <v>8986</v>
      </c>
    </row>
    <row r="314" spans="1:10" s="20" customFormat="1" x14ac:dyDescent="0.25">
      <c r="A314" s="20" t="s">
        <v>8984</v>
      </c>
      <c r="B314" s="20" t="s">
        <v>747</v>
      </c>
      <c r="C314" s="20" t="s">
        <v>748</v>
      </c>
      <c r="D314" s="21">
        <v>4062</v>
      </c>
      <c r="E314" s="20" t="s">
        <v>7963</v>
      </c>
      <c r="F314" s="20" t="s">
        <v>748</v>
      </c>
      <c r="I314" s="20" t="s">
        <v>9433</v>
      </c>
      <c r="J314" s="20" t="s">
        <v>8986</v>
      </c>
    </row>
    <row r="315" spans="1:10" s="20" customFormat="1" x14ac:dyDescent="0.25">
      <c r="A315" s="20" t="s">
        <v>8984</v>
      </c>
      <c r="B315" s="20" t="s">
        <v>749</v>
      </c>
      <c r="C315" s="20" t="s">
        <v>750</v>
      </c>
      <c r="D315" s="21">
        <v>4062</v>
      </c>
      <c r="E315" s="20" t="s">
        <v>8258</v>
      </c>
      <c r="F315" s="20" t="s">
        <v>750</v>
      </c>
      <c r="I315" s="20" t="s">
        <v>9434</v>
      </c>
      <c r="J315" s="20" t="s">
        <v>8986</v>
      </c>
    </row>
    <row r="316" spans="1:10" s="20" customFormat="1" x14ac:dyDescent="0.25">
      <c r="A316" s="20" t="s">
        <v>8984</v>
      </c>
      <c r="B316" s="20" t="s">
        <v>751</v>
      </c>
      <c r="C316" s="20" t="s">
        <v>752</v>
      </c>
      <c r="D316" s="21">
        <v>4062</v>
      </c>
      <c r="E316" s="20" t="s">
        <v>8676</v>
      </c>
      <c r="F316" s="20" t="s">
        <v>752</v>
      </c>
      <c r="I316" s="20" t="s">
        <v>9435</v>
      </c>
      <c r="J316" s="20" t="s">
        <v>8986</v>
      </c>
    </row>
    <row r="317" spans="1:10" s="20" customFormat="1" x14ac:dyDescent="0.25">
      <c r="A317" s="20" t="s">
        <v>8984</v>
      </c>
      <c r="B317" s="20" t="s">
        <v>753</v>
      </c>
      <c r="C317" s="20" t="s">
        <v>754</v>
      </c>
      <c r="D317" s="21">
        <v>4062</v>
      </c>
      <c r="E317" s="20" t="s">
        <v>8714</v>
      </c>
      <c r="F317" s="20" t="s">
        <v>754</v>
      </c>
      <c r="I317" s="20" t="s">
        <v>9436</v>
      </c>
      <c r="J317" s="20" t="s">
        <v>8986</v>
      </c>
    </row>
    <row r="318" spans="1:10" s="20" customFormat="1" x14ac:dyDescent="0.25">
      <c r="A318" s="20" t="s">
        <v>8984</v>
      </c>
      <c r="B318" s="20" t="s">
        <v>755</v>
      </c>
      <c r="C318" s="20" t="s">
        <v>756</v>
      </c>
      <c r="D318" s="21">
        <v>4062</v>
      </c>
      <c r="E318" s="20" t="s">
        <v>8611</v>
      </c>
      <c r="F318" s="20" t="s">
        <v>756</v>
      </c>
      <c r="I318" s="20" t="s">
        <v>9437</v>
      </c>
      <c r="J318" s="20" t="s">
        <v>8986</v>
      </c>
    </row>
    <row r="319" spans="1:10" s="20" customFormat="1" x14ac:dyDescent="0.25">
      <c r="A319" s="20" t="s">
        <v>8984</v>
      </c>
      <c r="B319" s="20" t="s">
        <v>757</v>
      </c>
      <c r="C319" s="20" t="s">
        <v>758</v>
      </c>
      <c r="D319" s="21">
        <v>4062</v>
      </c>
      <c r="E319" s="20" t="s">
        <v>8517</v>
      </c>
      <c r="F319" s="20" t="s">
        <v>758</v>
      </c>
      <c r="I319" s="20" t="s">
        <v>9438</v>
      </c>
      <c r="J319" s="20" t="s">
        <v>8986</v>
      </c>
    </row>
    <row r="320" spans="1:10" s="20" customFormat="1" x14ac:dyDescent="0.25">
      <c r="A320" s="20" t="s">
        <v>8984</v>
      </c>
      <c r="B320" s="20" t="s">
        <v>759</v>
      </c>
      <c r="C320" s="20" t="s">
        <v>760</v>
      </c>
      <c r="D320" s="21">
        <v>4062</v>
      </c>
      <c r="E320" s="20" t="s">
        <v>8459</v>
      </c>
      <c r="F320" s="20" t="s">
        <v>760</v>
      </c>
      <c r="I320" s="20" t="s">
        <v>9439</v>
      </c>
      <c r="J320" s="20" t="s">
        <v>8986</v>
      </c>
    </row>
    <row r="321" spans="1:10" s="20" customFormat="1" x14ac:dyDescent="0.25">
      <c r="A321" s="20" t="s">
        <v>8984</v>
      </c>
      <c r="B321" s="20" t="s">
        <v>761</v>
      </c>
      <c r="C321" s="20" t="s">
        <v>762</v>
      </c>
      <c r="D321" s="21">
        <v>4062</v>
      </c>
      <c r="E321" s="20" t="s">
        <v>7864</v>
      </c>
      <c r="F321" s="20" t="s">
        <v>762</v>
      </c>
      <c r="I321" s="20" t="s">
        <v>9440</v>
      </c>
      <c r="J321" s="20" t="s">
        <v>8986</v>
      </c>
    </row>
    <row r="322" spans="1:10" s="20" customFormat="1" x14ac:dyDescent="0.25">
      <c r="A322" s="20" t="s">
        <v>8984</v>
      </c>
      <c r="B322" s="20" t="s">
        <v>763</v>
      </c>
      <c r="C322" s="20" t="s">
        <v>764</v>
      </c>
      <c r="D322" s="21">
        <v>4063</v>
      </c>
      <c r="E322" s="20" t="s">
        <v>7860</v>
      </c>
      <c r="F322" s="20" t="s">
        <v>764</v>
      </c>
      <c r="I322" s="20" t="s">
        <v>9441</v>
      </c>
      <c r="J322" s="20" t="s">
        <v>8986</v>
      </c>
    </row>
    <row r="323" spans="1:10" s="20" customFormat="1" x14ac:dyDescent="0.25">
      <c r="A323" s="20" t="s">
        <v>8984</v>
      </c>
      <c r="B323" s="20" t="s">
        <v>765</v>
      </c>
      <c r="C323" s="20" t="s">
        <v>766</v>
      </c>
      <c r="D323" s="21">
        <v>4063</v>
      </c>
      <c r="E323" s="20" t="s">
        <v>7710</v>
      </c>
      <c r="F323" s="20" t="s">
        <v>766</v>
      </c>
      <c r="I323" s="20" t="s">
        <v>9442</v>
      </c>
      <c r="J323" s="20" t="s">
        <v>8986</v>
      </c>
    </row>
    <row r="324" spans="1:10" s="20" customFormat="1" x14ac:dyDescent="0.25">
      <c r="A324" s="20" t="s">
        <v>8984</v>
      </c>
      <c r="B324" s="20" t="s">
        <v>767</v>
      </c>
      <c r="C324" s="20" t="s">
        <v>768</v>
      </c>
      <c r="D324" s="21">
        <v>4063</v>
      </c>
      <c r="E324" s="20" t="s">
        <v>7904</v>
      </c>
      <c r="F324" s="20" t="s">
        <v>768</v>
      </c>
      <c r="I324" s="20" t="s">
        <v>9443</v>
      </c>
      <c r="J324" s="20" t="s">
        <v>8986</v>
      </c>
    </row>
    <row r="325" spans="1:10" s="20" customFormat="1" x14ac:dyDescent="0.25">
      <c r="A325" s="20" t="s">
        <v>8984</v>
      </c>
      <c r="B325" s="20" t="s">
        <v>769</v>
      </c>
      <c r="C325" s="20" t="s">
        <v>770</v>
      </c>
      <c r="D325" s="21">
        <v>4063</v>
      </c>
      <c r="E325" s="20" t="s">
        <v>7830</v>
      </c>
      <c r="F325" s="20" t="s">
        <v>770</v>
      </c>
      <c r="I325" s="20" t="s">
        <v>9444</v>
      </c>
      <c r="J325" s="20" t="s">
        <v>8986</v>
      </c>
    </row>
    <row r="326" spans="1:10" s="20" customFormat="1" x14ac:dyDescent="0.25">
      <c r="A326" s="20" t="s">
        <v>8984</v>
      </c>
      <c r="B326" s="20" t="s">
        <v>771</v>
      </c>
      <c r="C326" s="20" t="s">
        <v>772</v>
      </c>
      <c r="D326" s="21">
        <v>4063</v>
      </c>
      <c r="E326" s="20" t="s">
        <v>7649</v>
      </c>
      <c r="F326" s="20" t="s">
        <v>772</v>
      </c>
      <c r="I326" s="20" t="s">
        <v>9445</v>
      </c>
      <c r="J326" s="20" t="s">
        <v>8986</v>
      </c>
    </row>
    <row r="327" spans="1:10" s="20" customFormat="1" x14ac:dyDescent="0.25">
      <c r="A327" s="20" t="s">
        <v>8984</v>
      </c>
      <c r="B327" s="20" t="s">
        <v>773</v>
      </c>
      <c r="C327" s="20" t="s">
        <v>774</v>
      </c>
      <c r="D327" s="21">
        <v>4063</v>
      </c>
      <c r="E327" s="20" t="s">
        <v>8225</v>
      </c>
      <c r="F327" s="20" t="s">
        <v>774</v>
      </c>
      <c r="I327" s="20" t="s">
        <v>9446</v>
      </c>
      <c r="J327" s="20" t="s">
        <v>8986</v>
      </c>
    </row>
    <row r="328" spans="1:10" s="20" customFormat="1" x14ac:dyDescent="0.25">
      <c r="A328" s="20" t="s">
        <v>8984</v>
      </c>
      <c r="B328" s="20" t="s">
        <v>775</v>
      </c>
      <c r="C328" s="20" t="s">
        <v>776</v>
      </c>
      <c r="D328" s="21">
        <v>4063</v>
      </c>
      <c r="E328" s="20" t="s">
        <v>7619</v>
      </c>
      <c r="F328" s="20" t="s">
        <v>776</v>
      </c>
      <c r="I328" s="20" t="s">
        <v>9447</v>
      </c>
      <c r="J328" s="20" t="s">
        <v>8986</v>
      </c>
    </row>
    <row r="329" spans="1:10" s="20" customFormat="1" x14ac:dyDescent="0.25">
      <c r="A329" s="20" t="s">
        <v>8984</v>
      </c>
      <c r="B329" s="20" t="s">
        <v>777</v>
      </c>
      <c r="C329" s="20" t="s">
        <v>778</v>
      </c>
      <c r="D329" s="21">
        <v>4063</v>
      </c>
      <c r="E329" s="20" t="s">
        <v>7876</v>
      </c>
      <c r="F329" s="20" t="s">
        <v>778</v>
      </c>
      <c r="I329" s="20" t="s">
        <v>8550</v>
      </c>
      <c r="J329" s="20" t="s">
        <v>8986</v>
      </c>
    </row>
    <row r="330" spans="1:10" s="20" customFormat="1" x14ac:dyDescent="0.25">
      <c r="A330" s="20" t="s">
        <v>8984</v>
      </c>
      <c r="B330" s="20" t="s">
        <v>779</v>
      </c>
      <c r="C330" s="20" t="s">
        <v>780</v>
      </c>
      <c r="D330" s="21">
        <v>4063</v>
      </c>
      <c r="E330" s="20" t="s">
        <v>7651</v>
      </c>
      <c r="F330" s="20" t="s">
        <v>780</v>
      </c>
      <c r="I330" s="20" t="s">
        <v>9448</v>
      </c>
      <c r="J330" s="20" t="s">
        <v>8986</v>
      </c>
    </row>
    <row r="331" spans="1:10" s="20" customFormat="1" x14ac:dyDescent="0.25">
      <c r="A331" s="20" t="s">
        <v>8984</v>
      </c>
      <c r="B331" s="20" t="s">
        <v>781</v>
      </c>
      <c r="C331" s="20" t="s">
        <v>782</v>
      </c>
      <c r="D331" s="21">
        <v>4063</v>
      </c>
      <c r="E331" s="20" t="s">
        <v>7654</v>
      </c>
      <c r="F331" s="20" t="s">
        <v>782</v>
      </c>
      <c r="I331" s="20" t="s">
        <v>9449</v>
      </c>
      <c r="J331" s="20" t="s">
        <v>8986</v>
      </c>
    </row>
    <row r="332" spans="1:10" s="20" customFormat="1" x14ac:dyDescent="0.25">
      <c r="A332" s="20" t="s">
        <v>8984</v>
      </c>
      <c r="B332" s="20" t="s">
        <v>783</v>
      </c>
      <c r="C332" s="20" t="s">
        <v>784</v>
      </c>
      <c r="D332" s="21">
        <v>4063</v>
      </c>
      <c r="E332" s="20" t="s">
        <v>7888</v>
      </c>
      <c r="F332" s="20" t="s">
        <v>784</v>
      </c>
      <c r="I332" s="20" t="s">
        <v>9450</v>
      </c>
      <c r="J332" s="20" t="s">
        <v>8986</v>
      </c>
    </row>
    <row r="333" spans="1:10" s="20" customFormat="1" x14ac:dyDescent="0.25">
      <c r="A333" s="20" t="s">
        <v>8984</v>
      </c>
      <c r="B333" s="20" t="s">
        <v>785</v>
      </c>
      <c r="C333" s="20" t="s">
        <v>786</v>
      </c>
      <c r="D333" s="21">
        <v>4063</v>
      </c>
      <c r="E333" s="20" t="s">
        <v>7645</v>
      </c>
      <c r="F333" s="20" t="s">
        <v>786</v>
      </c>
      <c r="I333" s="20" t="s">
        <v>9451</v>
      </c>
      <c r="J333" s="20" t="s">
        <v>8986</v>
      </c>
    </row>
    <row r="334" spans="1:10" s="20" customFormat="1" x14ac:dyDescent="0.25">
      <c r="A334" s="20" t="s">
        <v>8984</v>
      </c>
      <c r="B334" s="20" t="s">
        <v>787</v>
      </c>
      <c r="C334" s="20" t="s">
        <v>788</v>
      </c>
      <c r="D334" s="21">
        <v>4063</v>
      </c>
      <c r="E334" s="20" t="s">
        <v>7735</v>
      </c>
      <c r="F334" s="20" t="s">
        <v>788</v>
      </c>
      <c r="I334" s="20" t="s">
        <v>9452</v>
      </c>
      <c r="J334" s="20" t="s">
        <v>8986</v>
      </c>
    </row>
    <row r="335" spans="1:10" s="20" customFormat="1" x14ac:dyDescent="0.25">
      <c r="A335" s="20" t="s">
        <v>8984</v>
      </c>
      <c r="B335" s="20" t="s">
        <v>789</v>
      </c>
      <c r="C335" s="20" t="s">
        <v>790</v>
      </c>
      <c r="D335" s="21">
        <v>4063</v>
      </c>
      <c r="E335" s="20" t="s">
        <v>7712</v>
      </c>
      <c r="F335" s="20" t="s">
        <v>790</v>
      </c>
      <c r="I335" s="20" t="s">
        <v>9453</v>
      </c>
      <c r="J335" s="20" t="s">
        <v>8986</v>
      </c>
    </row>
    <row r="336" spans="1:10" s="20" customFormat="1" x14ac:dyDescent="0.25">
      <c r="A336" s="20" t="s">
        <v>8984</v>
      </c>
      <c r="B336" s="20" t="s">
        <v>791</v>
      </c>
      <c r="C336" s="20" t="s">
        <v>792</v>
      </c>
      <c r="D336" s="21">
        <v>4063</v>
      </c>
      <c r="E336" s="20" t="s">
        <v>8377</v>
      </c>
      <c r="F336" s="20" t="s">
        <v>792</v>
      </c>
      <c r="I336" s="20" t="s">
        <v>9454</v>
      </c>
      <c r="J336" s="20" t="s">
        <v>8986</v>
      </c>
    </row>
    <row r="337" spans="1:10" s="20" customFormat="1" x14ac:dyDescent="0.25">
      <c r="A337" s="20" t="s">
        <v>8984</v>
      </c>
      <c r="B337" s="20" t="s">
        <v>793</v>
      </c>
      <c r="C337" s="20" t="s">
        <v>794</v>
      </c>
      <c r="D337" s="21">
        <v>4063</v>
      </c>
      <c r="E337" s="20" t="s">
        <v>7747</v>
      </c>
      <c r="F337" s="20" t="s">
        <v>794</v>
      </c>
      <c r="I337" s="20" t="s">
        <v>9455</v>
      </c>
      <c r="J337" s="20" t="s">
        <v>8986</v>
      </c>
    </row>
    <row r="338" spans="1:10" s="20" customFormat="1" x14ac:dyDescent="0.25">
      <c r="A338" s="20" t="s">
        <v>8984</v>
      </c>
      <c r="B338" s="20" t="s">
        <v>795</v>
      </c>
      <c r="C338" s="20" t="s">
        <v>796</v>
      </c>
      <c r="D338" s="21">
        <v>4063</v>
      </c>
      <c r="E338" s="20" t="s">
        <v>7836</v>
      </c>
      <c r="F338" s="20" t="s">
        <v>796</v>
      </c>
      <c r="I338" s="20" t="s">
        <v>9456</v>
      </c>
      <c r="J338" s="20" t="s">
        <v>8986</v>
      </c>
    </row>
    <row r="339" spans="1:10" s="20" customFormat="1" x14ac:dyDescent="0.25">
      <c r="A339" s="20" t="s">
        <v>8984</v>
      </c>
      <c r="B339" s="20" t="s">
        <v>797</v>
      </c>
      <c r="C339" s="20" t="s">
        <v>798</v>
      </c>
      <c r="D339" s="21">
        <v>4063</v>
      </c>
      <c r="E339" s="20" t="s">
        <v>8236</v>
      </c>
      <c r="F339" s="20" t="s">
        <v>798</v>
      </c>
      <c r="I339" s="20" t="s">
        <v>9457</v>
      </c>
      <c r="J339" s="20" t="s">
        <v>8986</v>
      </c>
    </row>
    <row r="340" spans="1:10" s="20" customFormat="1" x14ac:dyDescent="0.25">
      <c r="A340" s="20" t="s">
        <v>8984</v>
      </c>
      <c r="B340" s="20" t="s">
        <v>799</v>
      </c>
      <c r="C340" s="20" t="s">
        <v>800</v>
      </c>
      <c r="D340" s="21">
        <v>4063</v>
      </c>
      <c r="E340" s="20" t="s">
        <v>8300</v>
      </c>
      <c r="F340" s="20" t="s">
        <v>800</v>
      </c>
      <c r="I340" s="20" t="s">
        <v>9458</v>
      </c>
      <c r="J340" s="20" t="s">
        <v>8986</v>
      </c>
    </row>
    <row r="341" spans="1:10" s="20" customFormat="1" x14ac:dyDescent="0.25">
      <c r="A341" s="20" t="s">
        <v>8984</v>
      </c>
      <c r="B341" s="20" t="s">
        <v>801</v>
      </c>
      <c r="C341" s="20" t="s">
        <v>802</v>
      </c>
      <c r="D341" s="21">
        <v>4063</v>
      </c>
      <c r="E341" s="20" t="s">
        <v>7807</v>
      </c>
      <c r="F341" s="20" t="s">
        <v>802</v>
      </c>
      <c r="I341" s="20" t="s">
        <v>9459</v>
      </c>
      <c r="J341" s="20" t="s">
        <v>8986</v>
      </c>
    </row>
    <row r="342" spans="1:10" s="20" customFormat="1" x14ac:dyDescent="0.25">
      <c r="A342" s="20" t="s">
        <v>8984</v>
      </c>
      <c r="B342" s="20" t="s">
        <v>803</v>
      </c>
      <c r="C342" s="20" t="s">
        <v>804</v>
      </c>
      <c r="D342" s="21">
        <v>4064</v>
      </c>
      <c r="E342" s="20" t="s">
        <v>7525</v>
      </c>
      <c r="F342" s="20" t="s">
        <v>804</v>
      </c>
      <c r="I342" s="20" t="s">
        <v>9460</v>
      </c>
      <c r="J342" s="20" t="s">
        <v>8986</v>
      </c>
    </row>
    <row r="343" spans="1:10" s="20" customFormat="1" x14ac:dyDescent="0.25">
      <c r="A343" s="20" t="s">
        <v>8984</v>
      </c>
      <c r="B343" s="20" t="s">
        <v>805</v>
      </c>
      <c r="C343" s="20" t="s">
        <v>806</v>
      </c>
      <c r="D343" s="21">
        <v>4064</v>
      </c>
      <c r="E343" s="20" t="s">
        <v>9461</v>
      </c>
      <c r="F343" s="20" t="s">
        <v>806</v>
      </c>
      <c r="I343" s="20" t="s">
        <v>9462</v>
      </c>
      <c r="J343" s="20" t="s">
        <v>8986</v>
      </c>
    </row>
    <row r="344" spans="1:10" s="20" customFormat="1" x14ac:dyDescent="0.25">
      <c r="A344" s="20" t="s">
        <v>8984</v>
      </c>
      <c r="B344" s="20" t="s">
        <v>807</v>
      </c>
      <c r="C344" s="20" t="s">
        <v>808</v>
      </c>
      <c r="D344" s="21">
        <v>4064</v>
      </c>
      <c r="E344" s="20" t="s">
        <v>9463</v>
      </c>
      <c r="F344" s="20" t="s">
        <v>808</v>
      </c>
      <c r="I344" s="20" t="s">
        <v>9464</v>
      </c>
      <c r="J344" s="20" t="s">
        <v>8986</v>
      </c>
    </row>
    <row r="345" spans="1:10" s="20" customFormat="1" x14ac:dyDescent="0.25">
      <c r="A345" s="20" t="s">
        <v>8984</v>
      </c>
      <c r="B345" s="20" t="s">
        <v>809</v>
      </c>
      <c r="C345" s="20" t="s">
        <v>810</v>
      </c>
      <c r="D345" s="21">
        <v>4064</v>
      </c>
      <c r="E345" s="20" t="s">
        <v>8555</v>
      </c>
      <c r="F345" s="20" t="s">
        <v>810</v>
      </c>
      <c r="I345" s="20" t="s">
        <v>9465</v>
      </c>
      <c r="J345" s="20" t="s">
        <v>8986</v>
      </c>
    </row>
    <row r="346" spans="1:10" s="20" customFormat="1" x14ac:dyDescent="0.25">
      <c r="A346" s="20" t="s">
        <v>8984</v>
      </c>
      <c r="B346" s="20" t="s">
        <v>811</v>
      </c>
      <c r="C346" s="20" t="s">
        <v>812</v>
      </c>
      <c r="D346" s="21">
        <v>4064</v>
      </c>
      <c r="E346" s="20" t="s">
        <v>8508</v>
      </c>
      <c r="F346" s="20" t="s">
        <v>812</v>
      </c>
      <c r="I346" s="20" t="s">
        <v>9466</v>
      </c>
      <c r="J346" s="20" t="s">
        <v>8986</v>
      </c>
    </row>
    <row r="347" spans="1:10" s="20" customFormat="1" x14ac:dyDescent="0.25">
      <c r="A347" s="20" t="s">
        <v>8984</v>
      </c>
      <c r="B347" s="20" t="s">
        <v>813</v>
      </c>
      <c r="C347" s="20" t="s">
        <v>814</v>
      </c>
      <c r="D347" s="21">
        <v>4064</v>
      </c>
      <c r="E347" s="20" t="s">
        <v>8643</v>
      </c>
      <c r="F347" s="20" t="s">
        <v>814</v>
      </c>
      <c r="I347" s="20" t="s">
        <v>9467</v>
      </c>
      <c r="J347" s="20" t="s">
        <v>8986</v>
      </c>
    </row>
    <row r="348" spans="1:10" s="20" customFormat="1" x14ac:dyDescent="0.25">
      <c r="A348" s="20" t="s">
        <v>8984</v>
      </c>
      <c r="B348" s="20" t="s">
        <v>815</v>
      </c>
      <c r="C348" s="20" t="s">
        <v>816</v>
      </c>
      <c r="D348" s="21">
        <v>4064</v>
      </c>
      <c r="E348" s="20" t="s">
        <v>8631</v>
      </c>
      <c r="F348" s="20" t="s">
        <v>816</v>
      </c>
      <c r="I348" s="20" t="s">
        <v>9468</v>
      </c>
      <c r="J348" s="20" t="s">
        <v>8986</v>
      </c>
    </row>
    <row r="349" spans="1:10" s="20" customFormat="1" x14ac:dyDescent="0.25">
      <c r="A349" s="20" t="s">
        <v>8984</v>
      </c>
      <c r="B349" s="20" t="s">
        <v>817</v>
      </c>
      <c r="C349" s="20" t="s">
        <v>818</v>
      </c>
      <c r="D349" s="21">
        <v>4064</v>
      </c>
      <c r="E349" s="20" t="s">
        <v>7624</v>
      </c>
      <c r="F349" s="20" t="s">
        <v>818</v>
      </c>
      <c r="I349" s="20" t="s">
        <v>9469</v>
      </c>
      <c r="J349" s="20" t="s">
        <v>8986</v>
      </c>
    </row>
    <row r="350" spans="1:10" s="20" customFormat="1" x14ac:dyDescent="0.25">
      <c r="A350" s="20" t="s">
        <v>8984</v>
      </c>
      <c r="B350" s="20" t="s">
        <v>819</v>
      </c>
      <c r="C350" s="20" t="s">
        <v>820</v>
      </c>
      <c r="D350" s="21">
        <v>4064</v>
      </c>
      <c r="E350" s="20" t="s">
        <v>7704</v>
      </c>
      <c r="F350" s="20" t="s">
        <v>820</v>
      </c>
      <c r="I350" s="20" t="s">
        <v>9470</v>
      </c>
      <c r="J350" s="20" t="s">
        <v>8986</v>
      </c>
    </row>
    <row r="351" spans="1:10" s="20" customFormat="1" x14ac:dyDescent="0.25">
      <c r="A351" s="20" t="s">
        <v>8984</v>
      </c>
      <c r="B351" s="20" t="s">
        <v>821</v>
      </c>
      <c r="C351" s="20" t="s">
        <v>822</v>
      </c>
      <c r="D351" s="21">
        <v>4064</v>
      </c>
      <c r="E351" s="20" t="s">
        <v>7629</v>
      </c>
      <c r="F351" s="20" t="s">
        <v>822</v>
      </c>
      <c r="I351" s="20" t="s">
        <v>9471</v>
      </c>
      <c r="J351" s="20" t="s">
        <v>8986</v>
      </c>
    </row>
    <row r="352" spans="1:10" s="20" customFormat="1" x14ac:dyDescent="0.25">
      <c r="A352" s="20" t="s">
        <v>8984</v>
      </c>
      <c r="B352" s="20" t="s">
        <v>823</v>
      </c>
      <c r="C352" s="20" t="s">
        <v>824</v>
      </c>
      <c r="D352" s="21">
        <v>4064</v>
      </c>
      <c r="E352" s="20" t="s">
        <v>8278</v>
      </c>
      <c r="F352" s="20" t="s">
        <v>824</v>
      </c>
      <c r="I352" s="20" t="s">
        <v>9472</v>
      </c>
      <c r="J352" s="20" t="s">
        <v>8986</v>
      </c>
    </row>
    <row r="353" spans="1:10" s="20" customFormat="1" x14ac:dyDescent="0.25">
      <c r="A353" s="20" t="s">
        <v>8984</v>
      </c>
      <c r="B353" s="20" t="s">
        <v>825</v>
      </c>
      <c r="C353" s="20" t="s">
        <v>826</v>
      </c>
      <c r="D353" s="21">
        <v>4064</v>
      </c>
      <c r="E353" s="20" t="s">
        <v>8608</v>
      </c>
      <c r="F353" s="20" t="s">
        <v>826</v>
      </c>
      <c r="I353" s="20" t="s">
        <v>9473</v>
      </c>
      <c r="J353" s="20" t="s">
        <v>8986</v>
      </c>
    </row>
    <row r="354" spans="1:10" s="20" customFormat="1" x14ac:dyDescent="0.25">
      <c r="A354" s="20" t="s">
        <v>8984</v>
      </c>
      <c r="B354" s="20" t="s">
        <v>827</v>
      </c>
      <c r="C354" s="20" t="s">
        <v>828</v>
      </c>
      <c r="D354" s="21">
        <v>4064</v>
      </c>
      <c r="E354" s="20" t="s">
        <v>8526</v>
      </c>
      <c r="F354" s="20" t="s">
        <v>828</v>
      </c>
      <c r="I354" s="20" t="s">
        <v>9474</v>
      </c>
      <c r="J354" s="20" t="s">
        <v>8986</v>
      </c>
    </row>
    <row r="355" spans="1:10" s="20" customFormat="1" x14ac:dyDescent="0.25">
      <c r="A355" s="20" t="s">
        <v>8984</v>
      </c>
      <c r="B355" s="20" t="s">
        <v>829</v>
      </c>
      <c r="C355" s="20" t="s">
        <v>830</v>
      </c>
      <c r="D355" s="21">
        <v>4064</v>
      </c>
      <c r="E355" s="20" t="s">
        <v>7634</v>
      </c>
      <c r="F355" s="20" t="s">
        <v>830</v>
      </c>
      <c r="I355" s="20" t="s">
        <v>9475</v>
      </c>
      <c r="J355" s="20" t="s">
        <v>8986</v>
      </c>
    </row>
    <row r="356" spans="1:10" s="20" customFormat="1" x14ac:dyDescent="0.25">
      <c r="A356" s="20" t="s">
        <v>8984</v>
      </c>
      <c r="B356" s="20" t="s">
        <v>831</v>
      </c>
      <c r="C356" s="20" t="s">
        <v>832</v>
      </c>
      <c r="D356" s="21">
        <v>4064</v>
      </c>
      <c r="E356" s="20" t="s">
        <v>8741</v>
      </c>
      <c r="F356" s="20" t="s">
        <v>832</v>
      </c>
      <c r="I356" s="20" t="s">
        <v>9476</v>
      </c>
      <c r="J356" s="20" t="s">
        <v>8986</v>
      </c>
    </row>
    <row r="357" spans="1:10" s="20" customFormat="1" x14ac:dyDescent="0.25">
      <c r="A357" s="20" t="s">
        <v>8984</v>
      </c>
      <c r="B357" s="20" t="s">
        <v>833</v>
      </c>
      <c r="C357" s="20" t="s">
        <v>834</v>
      </c>
      <c r="D357" s="21">
        <v>4064</v>
      </c>
      <c r="E357" s="20" t="s">
        <v>9477</v>
      </c>
      <c r="F357" s="20" t="s">
        <v>834</v>
      </c>
      <c r="I357" s="20" t="s">
        <v>9478</v>
      </c>
      <c r="J357" s="20" t="s">
        <v>8986</v>
      </c>
    </row>
    <row r="358" spans="1:10" s="20" customFormat="1" x14ac:dyDescent="0.25">
      <c r="A358" s="20" t="s">
        <v>8984</v>
      </c>
      <c r="B358" s="20" t="s">
        <v>835</v>
      </c>
      <c r="C358" s="20" t="s">
        <v>836</v>
      </c>
      <c r="D358" s="21">
        <v>4080</v>
      </c>
      <c r="E358" s="20" t="s">
        <v>7366</v>
      </c>
      <c r="F358" s="20" t="s">
        <v>836</v>
      </c>
      <c r="I358" s="20" t="s">
        <v>9479</v>
      </c>
      <c r="J358" s="20" t="s">
        <v>8986</v>
      </c>
    </row>
    <row r="359" spans="1:10" s="20" customFormat="1" x14ac:dyDescent="0.25">
      <c r="A359" s="20" t="s">
        <v>8984</v>
      </c>
      <c r="B359" s="20" t="s">
        <v>837</v>
      </c>
      <c r="C359" s="20" t="s">
        <v>838</v>
      </c>
      <c r="D359" s="21">
        <v>4080</v>
      </c>
      <c r="E359" s="20" t="s">
        <v>8717</v>
      </c>
      <c r="F359" s="20" t="s">
        <v>838</v>
      </c>
      <c r="I359" s="20" t="s">
        <v>9480</v>
      </c>
      <c r="J359" s="20" t="s">
        <v>8986</v>
      </c>
    </row>
    <row r="360" spans="1:10" s="20" customFormat="1" x14ac:dyDescent="0.25">
      <c r="A360" s="20" t="s">
        <v>8984</v>
      </c>
      <c r="B360" s="20" t="s">
        <v>839</v>
      </c>
      <c r="C360" s="20" t="s">
        <v>840</v>
      </c>
      <c r="D360" s="21">
        <v>4080</v>
      </c>
      <c r="E360" s="20" t="s">
        <v>7598</v>
      </c>
      <c r="F360" s="20" t="s">
        <v>840</v>
      </c>
      <c r="I360" s="20" t="s">
        <v>9481</v>
      </c>
      <c r="J360" s="20" t="s">
        <v>8986</v>
      </c>
    </row>
    <row r="361" spans="1:10" s="20" customFormat="1" x14ac:dyDescent="0.25">
      <c r="A361" s="20" t="s">
        <v>8984</v>
      </c>
      <c r="B361" s="20" t="s">
        <v>841</v>
      </c>
      <c r="C361" s="20" t="s">
        <v>842</v>
      </c>
      <c r="D361" s="21">
        <v>4080</v>
      </c>
      <c r="E361" s="20" t="s">
        <v>8658</v>
      </c>
      <c r="F361" s="20" t="s">
        <v>842</v>
      </c>
      <c r="I361" s="20" t="s">
        <v>9482</v>
      </c>
      <c r="J361" s="20" t="s">
        <v>8986</v>
      </c>
    </row>
    <row r="362" spans="1:10" s="20" customFormat="1" x14ac:dyDescent="0.25">
      <c r="A362" s="20" t="s">
        <v>8984</v>
      </c>
      <c r="B362" s="20" t="s">
        <v>843</v>
      </c>
      <c r="C362" s="20" t="s">
        <v>844</v>
      </c>
      <c r="D362" s="21">
        <v>4080</v>
      </c>
      <c r="E362" s="20" t="s">
        <v>7776</v>
      </c>
      <c r="F362" s="20" t="s">
        <v>844</v>
      </c>
      <c r="I362" s="20" t="s">
        <v>9483</v>
      </c>
      <c r="J362" s="20" t="s">
        <v>8986</v>
      </c>
    </row>
    <row r="363" spans="1:10" s="20" customFormat="1" x14ac:dyDescent="0.25">
      <c r="A363" s="20" t="s">
        <v>8984</v>
      </c>
      <c r="B363" s="20" t="s">
        <v>845</v>
      </c>
      <c r="C363" s="20" t="s">
        <v>846</v>
      </c>
      <c r="D363" s="21">
        <v>4080</v>
      </c>
      <c r="E363" s="20" t="s">
        <v>8451</v>
      </c>
      <c r="F363" s="20" t="s">
        <v>846</v>
      </c>
      <c r="I363" s="20" t="s">
        <v>9484</v>
      </c>
      <c r="J363" s="20" t="s">
        <v>8986</v>
      </c>
    </row>
    <row r="364" spans="1:10" s="20" customFormat="1" x14ac:dyDescent="0.25">
      <c r="A364" s="20" t="s">
        <v>8984</v>
      </c>
      <c r="B364" s="20" t="s">
        <v>847</v>
      </c>
      <c r="C364" s="20" t="s">
        <v>848</v>
      </c>
      <c r="D364" s="21">
        <v>4080</v>
      </c>
      <c r="E364" s="20" t="s">
        <v>8584</v>
      </c>
      <c r="F364" s="20" t="s">
        <v>848</v>
      </c>
      <c r="I364" s="20" t="s">
        <v>9485</v>
      </c>
      <c r="J364" s="20" t="s">
        <v>8986</v>
      </c>
    </row>
    <row r="365" spans="1:10" s="20" customFormat="1" x14ac:dyDescent="0.25">
      <c r="A365" s="20" t="s">
        <v>8984</v>
      </c>
      <c r="B365" s="20" t="s">
        <v>849</v>
      </c>
      <c r="C365" s="20" t="s">
        <v>850</v>
      </c>
      <c r="D365" s="21">
        <v>4080</v>
      </c>
      <c r="E365" s="20" t="s">
        <v>7787</v>
      </c>
      <c r="F365" s="20" t="s">
        <v>850</v>
      </c>
      <c r="I365" s="20" t="s">
        <v>9486</v>
      </c>
      <c r="J365" s="20" t="s">
        <v>8986</v>
      </c>
    </row>
    <row r="366" spans="1:10" s="20" customFormat="1" x14ac:dyDescent="0.25">
      <c r="A366" s="20" t="s">
        <v>8984</v>
      </c>
      <c r="B366" s="20" t="s">
        <v>851</v>
      </c>
      <c r="C366" s="20" t="s">
        <v>852</v>
      </c>
      <c r="D366" s="21">
        <v>4080</v>
      </c>
      <c r="E366" s="20" t="s">
        <v>7815</v>
      </c>
      <c r="F366" s="20" t="s">
        <v>852</v>
      </c>
      <c r="I366" s="20" t="s">
        <v>9487</v>
      </c>
      <c r="J366" s="20" t="s">
        <v>8986</v>
      </c>
    </row>
    <row r="367" spans="1:10" s="20" customFormat="1" x14ac:dyDescent="0.25">
      <c r="A367" s="20" t="s">
        <v>8984</v>
      </c>
      <c r="B367" s="20" t="s">
        <v>853</v>
      </c>
      <c r="C367" s="20" t="s">
        <v>854</v>
      </c>
      <c r="D367" s="21">
        <v>4080</v>
      </c>
      <c r="E367" s="20" t="s">
        <v>7849</v>
      </c>
      <c r="F367" s="20" t="s">
        <v>854</v>
      </c>
      <c r="I367" s="20" t="s">
        <v>9488</v>
      </c>
      <c r="J367" s="20" t="s">
        <v>8986</v>
      </c>
    </row>
    <row r="368" spans="1:10" s="20" customFormat="1" x14ac:dyDescent="0.25">
      <c r="A368" s="20" t="s">
        <v>8984</v>
      </c>
      <c r="B368" s="20" t="s">
        <v>855</v>
      </c>
      <c r="C368" s="20" t="s">
        <v>856</v>
      </c>
      <c r="D368" s="21">
        <v>4080</v>
      </c>
      <c r="E368" s="20" t="s">
        <v>9489</v>
      </c>
      <c r="F368" s="20" t="s">
        <v>856</v>
      </c>
      <c r="I368" s="20" t="s">
        <v>9490</v>
      </c>
      <c r="J368" s="20" t="s">
        <v>8986</v>
      </c>
    </row>
    <row r="369" spans="1:10" s="20" customFormat="1" x14ac:dyDescent="0.25">
      <c r="A369" s="20" t="s">
        <v>8984</v>
      </c>
      <c r="B369" s="20" t="s">
        <v>857</v>
      </c>
      <c r="C369" s="20" t="s">
        <v>858</v>
      </c>
      <c r="D369" s="21">
        <v>4080</v>
      </c>
      <c r="E369" s="20" t="s">
        <v>9491</v>
      </c>
      <c r="F369" s="20" t="s">
        <v>858</v>
      </c>
      <c r="I369" s="20" t="s">
        <v>9484</v>
      </c>
      <c r="J369" s="20" t="s">
        <v>8986</v>
      </c>
    </row>
    <row r="370" spans="1:10" s="20" customFormat="1" x14ac:dyDescent="0.25">
      <c r="A370" s="20" t="s">
        <v>8984</v>
      </c>
      <c r="B370" s="20" t="s">
        <v>859</v>
      </c>
      <c r="C370" s="20" t="s">
        <v>860</v>
      </c>
      <c r="D370" s="21">
        <v>4101</v>
      </c>
      <c r="E370" s="20" t="s">
        <v>8295</v>
      </c>
      <c r="F370" s="20" t="s">
        <v>860</v>
      </c>
      <c r="I370" s="20" t="s">
        <v>9492</v>
      </c>
      <c r="J370" s="20" t="s">
        <v>8986</v>
      </c>
    </row>
    <row r="371" spans="1:10" s="20" customFormat="1" x14ac:dyDescent="0.25">
      <c r="A371" s="20" t="s">
        <v>8984</v>
      </c>
      <c r="B371" s="20" t="s">
        <v>861</v>
      </c>
      <c r="C371" s="20" t="s">
        <v>862</v>
      </c>
      <c r="D371" s="21">
        <v>4101</v>
      </c>
      <c r="E371" s="20" t="s">
        <v>7557</v>
      </c>
      <c r="F371" s="20" t="s">
        <v>862</v>
      </c>
      <c r="I371" s="20" t="s">
        <v>9493</v>
      </c>
      <c r="J371" s="20" t="s">
        <v>8986</v>
      </c>
    </row>
    <row r="372" spans="1:10" s="20" customFormat="1" x14ac:dyDescent="0.25">
      <c r="A372" s="20" t="s">
        <v>8984</v>
      </c>
      <c r="B372" s="20" t="s">
        <v>863</v>
      </c>
      <c r="C372" s="20" t="s">
        <v>864</v>
      </c>
      <c r="D372" s="21">
        <v>4101</v>
      </c>
      <c r="E372" s="20" t="s">
        <v>8106</v>
      </c>
      <c r="F372" s="20" t="s">
        <v>864</v>
      </c>
      <c r="I372" s="20" t="s">
        <v>9494</v>
      </c>
      <c r="J372" s="20" t="s">
        <v>8986</v>
      </c>
    </row>
    <row r="373" spans="1:10" s="20" customFormat="1" x14ac:dyDescent="0.25">
      <c r="A373" s="20" t="s">
        <v>8984</v>
      </c>
      <c r="B373" s="20" t="s">
        <v>865</v>
      </c>
      <c r="C373" s="20" t="s">
        <v>866</v>
      </c>
      <c r="D373" s="21">
        <v>4101</v>
      </c>
      <c r="E373" s="20" t="s">
        <v>7724</v>
      </c>
      <c r="F373" s="20" t="s">
        <v>866</v>
      </c>
      <c r="I373" s="20" t="s">
        <v>9495</v>
      </c>
      <c r="J373" s="20" t="s">
        <v>8986</v>
      </c>
    </row>
    <row r="374" spans="1:10" s="20" customFormat="1" x14ac:dyDescent="0.25">
      <c r="A374" s="20" t="s">
        <v>8984</v>
      </c>
      <c r="B374" s="20" t="s">
        <v>867</v>
      </c>
      <c r="C374" s="20" t="s">
        <v>868</v>
      </c>
      <c r="D374" s="21">
        <v>4101</v>
      </c>
      <c r="E374" s="20" t="s">
        <v>8599</v>
      </c>
      <c r="F374" s="20" t="s">
        <v>868</v>
      </c>
      <c r="I374" s="20" t="s">
        <v>9496</v>
      </c>
      <c r="J374" s="20" t="s">
        <v>8986</v>
      </c>
    </row>
    <row r="375" spans="1:10" s="20" customFormat="1" x14ac:dyDescent="0.25">
      <c r="A375" s="20" t="s">
        <v>8984</v>
      </c>
      <c r="B375" s="20" t="s">
        <v>869</v>
      </c>
      <c r="C375" s="20" t="s">
        <v>870</v>
      </c>
      <c r="D375" s="21">
        <v>4101</v>
      </c>
      <c r="E375" s="20" t="s">
        <v>7796</v>
      </c>
      <c r="F375" s="20" t="s">
        <v>870</v>
      </c>
      <c r="I375" s="20" t="s">
        <v>9497</v>
      </c>
      <c r="J375" s="20" t="s">
        <v>8986</v>
      </c>
    </row>
    <row r="376" spans="1:10" s="20" customFormat="1" x14ac:dyDescent="0.25">
      <c r="A376" s="20" t="s">
        <v>8984</v>
      </c>
      <c r="B376" s="20" t="s">
        <v>871</v>
      </c>
      <c r="C376" s="20" t="s">
        <v>872</v>
      </c>
      <c r="D376" s="21">
        <v>4101</v>
      </c>
      <c r="E376" s="20" t="s">
        <v>7773</v>
      </c>
      <c r="F376" s="20" t="s">
        <v>872</v>
      </c>
      <c r="I376" s="20" t="s">
        <v>9498</v>
      </c>
      <c r="J376" s="20" t="s">
        <v>8986</v>
      </c>
    </row>
    <row r="377" spans="1:10" s="20" customFormat="1" x14ac:dyDescent="0.25">
      <c r="A377" s="20" t="s">
        <v>8984</v>
      </c>
      <c r="B377" s="20" t="s">
        <v>873</v>
      </c>
      <c r="C377" s="20" t="s">
        <v>874</v>
      </c>
      <c r="D377" s="21">
        <v>4101</v>
      </c>
      <c r="E377" s="20" t="s">
        <v>7539</v>
      </c>
      <c r="F377" s="20" t="s">
        <v>874</v>
      </c>
      <c r="I377" s="20" t="s">
        <v>9499</v>
      </c>
      <c r="J377" s="20" t="s">
        <v>8986</v>
      </c>
    </row>
    <row r="378" spans="1:10" s="20" customFormat="1" x14ac:dyDescent="0.25">
      <c r="A378" s="20" t="s">
        <v>8984</v>
      </c>
      <c r="B378" s="20" t="s">
        <v>875</v>
      </c>
      <c r="C378" s="20" t="s">
        <v>876</v>
      </c>
      <c r="D378" s="21">
        <v>4101</v>
      </c>
      <c r="E378" s="20" t="s">
        <v>7764</v>
      </c>
      <c r="F378" s="20" t="s">
        <v>876</v>
      </c>
      <c r="I378" s="20" t="s">
        <v>9500</v>
      </c>
      <c r="J378" s="20" t="s">
        <v>8986</v>
      </c>
    </row>
    <row r="379" spans="1:10" s="20" customFormat="1" x14ac:dyDescent="0.25">
      <c r="A379" s="20" t="s">
        <v>8984</v>
      </c>
      <c r="B379" s="20" t="s">
        <v>877</v>
      </c>
      <c r="C379" s="20" t="s">
        <v>878</v>
      </c>
      <c r="D379" s="21">
        <v>4101</v>
      </c>
      <c r="E379" s="20" t="s">
        <v>7878</v>
      </c>
      <c r="F379" s="20" t="s">
        <v>878</v>
      </c>
      <c r="I379" s="20" t="s">
        <v>9501</v>
      </c>
      <c r="J379" s="20" t="s">
        <v>8986</v>
      </c>
    </row>
    <row r="380" spans="1:10" s="20" customFormat="1" x14ac:dyDescent="0.25">
      <c r="A380" s="20" t="s">
        <v>8984</v>
      </c>
      <c r="B380" s="20" t="s">
        <v>879</v>
      </c>
      <c r="C380" s="20" t="s">
        <v>880</v>
      </c>
      <c r="D380" s="21">
        <v>4101</v>
      </c>
      <c r="E380" s="20" t="s">
        <v>7699</v>
      </c>
      <c r="F380" s="20" t="s">
        <v>880</v>
      </c>
      <c r="I380" s="20" t="s">
        <v>9502</v>
      </c>
      <c r="J380" s="20" t="s">
        <v>8986</v>
      </c>
    </row>
    <row r="381" spans="1:10" s="20" customFormat="1" x14ac:dyDescent="0.25">
      <c r="A381" s="20" t="s">
        <v>8984</v>
      </c>
      <c r="B381" s="20" t="s">
        <v>881</v>
      </c>
      <c r="C381" s="20" t="s">
        <v>882</v>
      </c>
      <c r="D381" s="21">
        <v>4101</v>
      </c>
      <c r="E381" s="20" t="s">
        <v>9503</v>
      </c>
      <c r="F381" s="20" t="s">
        <v>882</v>
      </c>
      <c r="I381" s="20" t="s">
        <v>9504</v>
      </c>
      <c r="J381" s="20" t="s">
        <v>8986</v>
      </c>
    </row>
    <row r="382" spans="1:10" s="20" customFormat="1" x14ac:dyDescent="0.25">
      <c r="A382" s="20" t="s">
        <v>8984</v>
      </c>
      <c r="B382" s="20" t="s">
        <v>883</v>
      </c>
      <c r="C382" s="20" t="s">
        <v>884</v>
      </c>
      <c r="D382" s="21">
        <v>4101</v>
      </c>
      <c r="E382" s="20" t="s">
        <v>7657</v>
      </c>
      <c r="F382" s="20" t="s">
        <v>884</v>
      </c>
      <c r="I382" s="20" t="s">
        <v>9505</v>
      </c>
      <c r="J382" s="20" t="s">
        <v>8986</v>
      </c>
    </row>
    <row r="383" spans="1:10" s="20" customFormat="1" x14ac:dyDescent="0.25">
      <c r="A383" s="20" t="s">
        <v>8984</v>
      </c>
      <c r="B383" s="20" t="s">
        <v>885</v>
      </c>
      <c r="C383" s="20" t="s">
        <v>886</v>
      </c>
      <c r="D383" s="21">
        <v>4101</v>
      </c>
      <c r="E383" s="20" t="s">
        <v>7884</v>
      </c>
      <c r="F383" s="20" t="s">
        <v>886</v>
      </c>
      <c r="I383" s="20" t="s">
        <v>9506</v>
      </c>
      <c r="J383" s="20" t="s">
        <v>8986</v>
      </c>
    </row>
    <row r="384" spans="1:10" s="20" customFormat="1" x14ac:dyDescent="0.25">
      <c r="A384" s="20" t="s">
        <v>8984</v>
      </c>
      <c r="B384" s="20" t="s">
        <v>887</v>
      </c>
      <c r="C384" s="20" t="s">
        <v>888</v>
      </c>
      <c r="D384" s="21">
        <v>4101</v>
      </c>
      <c r="E384" s="20" t="s">
        <v>8009</v>
      </c>
      <c r="F384" s="20" t="s">
        <v>888</v>
      </c>
      <c r="I384" s="20" t="s">
        <v>9507</v>
      </c>
      <c r="J384" s="20" t="s">
        <v>8986</v>
      </c>
    </row>
    <row r="385" spans="1:10" s="20" customFormat="1" x14ac:dyDescent="0.25">
      <c r="A385" s="20" t="s">
        <v>8984</v>
      </c>
      <c r="B385" s="20" t="s">
        <v>889</v>
      </c>
      <c r="C385" s="20" t="s">
        <v>890</v>
      </c>
      <c r="D385" s="21">
        <v>4101</v>
      </c>
      <c r="E385" s="20" t="s">
        <v>7937</v>
      </c>
      <c r="F385" s="20" t="s">
        <v>890</v>
      </c>
      <c r="I385" s="20" t="s">
        <v>9508</v>
      </c>
      <c r="J385" s="20" t="s">
        <v>8986</v>
      </c>
    </row>
    <row r="386" spans="1:10" s="20" customFormat="1" x14ac:dyDescent="0.25">
      <c r="A386" s="20" t="s">
        <v>8984</v>
      </c>
      <c r="B386" s="20" t="s">
        <v>891</v>
      </c>
      <c r="C386" s="20" t="s">
        <v>892</v>
      </c>
      <c r="D386" s="21">
        <v>4101</v>
      </c>
      <c r="E386" s="20" t="s">
        <v>7640</v>
      </c>
      <c r="F386" s="20" t="s">
        <v>892</v>
      </c>
      <c r="I386" s="20" t="s">
        <v>9509</v>
      </c>
      <c r="J386" s="20" t="s">
        <v>8986</v>
      </c>
    </row>
    <row r="387" spans="1:10" s="20" customFormat="1" x14ac:dyDescent="0.25">
      <c r="A387" s="20" t="s">
        <v>8984</v>
      </c>
      <c r="B387" s="20" t="s">
        <v>893</v>
      </c>
      <c r="C387" s="20" t="s">
        <v>894</v>
      </c>
      <c r="D387" s="21">
        <v>4101</v>
      </c>
      <c r="E387" s="20" t="s">
        <v>7805</v>
      </c>
      <c r="F387" s="20" t="s">
        <v>894</v>
      </c>
      <c r="I387" s="20" t="s">
        <v>9510</v>
      </c>
      <c r="J387" s="20" t="s">
        <v>8986</v>
      </c>
    </row>
    <row r="388" spans="1:10" s="20" customFormat="1" x14ac:dyDescent="0.25">
      <c r="A388" s="20" t="s">
        <v>8984</v>
      </c>
      <c r="B388" s="20" t="s">
        <v>895</v>
      </c>
      <c r="C388" s="20" t="s">
        <v>896</v>
      </c>
      <c r="D388" s="21">
        <v>4101</v>
      </c>
      <c r="E388" s="20" t="s">
        <v>7855</v>
      </c>
      <c r="F388" s="20" t="s">
        <v>896</v>
      </c>
      <c r="I388" s="20" t="s">
        <v>9511</v>
      </c>
      <c r="J388" s="20" t="s">
        <v>8986</v>
      </c>
    </row>
    <row r="389" spans="1:10" s="20" customFormat="1" x14ac:dyDescent="0.25">
      <c r="A389" s="20" t="s">
        <v>8984</v>
      </c>
      <c r="B389" s="20" t="s">
        <v>897</v>
      </c>
      <c r="C389" s="20" t="s">
        <v>898</v>
      </c>
      <c r="D389" s="21">
        <v>4101</v>
      </c>
      <c r="E389" s="20" t="s">
        <v>9512</v>
      </c>
      <c r="F389" s="20" t="s">
        <v>898</v>
      </c>
      <c r="I389" s="20" t="s">
        <v>9513</v>
      </c>
      <c r="J389" s="20" t="s">
        <v>8986</v>
      </c>
    </row>
    <row r="390" spans="1:10" s="20" customFormat="1" x14ac:dyDescent="0.25">
      <c r="A390" s="20" t="s">
        <v>8984</v>
      </c>
      <c r="B390" s="20" t="s">
        <v>899</v>
      </c>
      <c r="C390" s="20" t="s">
        <v>900</v>
      </c>
      <c r="D390" s="21">
        <v>4109</v>
      </c>
      <c r="E390" s="20" t="s">
        <v>9514</v>
      </c>
      <c r="F390" s="20" t="s">
        <v>900</v>
      </c>
      <c r="I390" s="20" t="s">
        <v>9218</v>
      </c>
      <c r="J390" s="20" t="s">
        <v>8986</v>
      </c>
    </row>
    <row r="391" spans="1:10" s="20" customFormat="1" x14ac:dyDescent="0.25">
      <c r="A391" s="20" t="s">
        <v>8984</v>
      </c>
      <c r="B391" s="20" t="s">
        <v>901</v>
      </c>
      <c r="C391" s="20" t="s">
        <v>902</v>
      </c>
      <c r="D391" s="21">
        <v>4109</v>
      </c>
      <c r="E391" s="20" t="s">
        <v>9515</v>
      </c>
      <c r="F391" s="20" t="s">
        <v>902</v>
      </c>
      <c r="I391" s="20" t="s">
        <v>9218</v>
      </c>
      <c r="J391" s="20" t="s">
        <v>8986</v>
      </c>
    </row>
    <row r="392" spans="1:10" s="20" customFormat="1" x14ac:dyDescent="0.25">
      <c r="A392" s="20" t="s">
        <v>8984</v>
      </c>
      <c r="B392" s="20" t="s">
        <v>903</v>
      </c>
      <c r="C392" s="20" t="s">
        <v>904</v>
      </c>
      <c r="D392" s="21">
        <v>4109</v>
      </c>
      <c r="E392" s="20" t="s">
        <v>9516</v>
      </c>
      <c r="F392" s="20" t="s">
        <v>904</v>
      </c>
      <c r="I392" s="20" t="s">
        <v>9218</v>
      </c>
      <c r="J392" s="20" t="s">
        <v>8986</v>
      </c>
    </row>
    <row r="393" spans="1:10" s="20" customFormat="1" x14ac:dyDescent="0.25">
      <c r="A393" s="20" t="s">
        <v>8984</v>
      </c>
      <c r="B393" s="20" t="s">
        <v>905</v>
      </c>
      <c r="C393" s="20" t="s">
        <v>906</v>
      </c>
      <c r="D393" s="21">
        <v>4109</v>
      </c>
      <c r="E393" s="20" t="s">
        <v>9517</v>
      </c>
      <c r="F393" s="20" t="s">
        <v>906</v>
      </c>
      <c r="I393" s="20" t="s">
        <v>9218</v>
      </c>
      <c r="J393" s="20" t="s">
        <v>8986</v>
      </c>
    </row>
    <row r="394" spans="1:10" s="20" customFormat="1" x14ac:dyDescent="0.25">
      <c r="A394" s="20" t="s">
        <v>8984</v>
      </c>
      <c r="B394" s="20" t="s">
        <v>907</v>
      </c>
      <c r="C394" s="20" t="s">
        <v>908</v>
      </c>
      <c r="D394" s="21">
        <v>4109</v>
      </c>
      <c r="E394" s="20" t="s">
        <v>9518</v>
      </c>
      <c r="F394" s="20" t="s">
        <v>908</v>
      </c>
      <c r="I394" s="20" t="s">
        <v>9218</v>
      </c>
      <c r="J394" s="20" t="s">
        <v>8986</v>
      </c>
    </row>
    <row r="395" spans="1:10" s="20" customFormat="1" x14ac:dyDescent="0.25">
      <c r="A395" s="20" t="s">
        <v>8984</v>
      </c>
      <c r="B395" s="20" t="s">
        <v>909</v>
      </c>
      <c r="C395" s="20" t="s">
        <v>910</v>
      </c>
      <c r="D395" s="21">
        <v>4109</v>
      </c>
      <c r="E395" s="20" t="s">
        <v>9519</v>
      </c>
      <c r="F395" s="20" t="s">
        <v>910</v>
      </c>
      <c r="I395" s="20" t="s">
        <v>9218</v>
      </c>
      <c r="J395" s="20" t="s">
        <v>8986</v>
      </c>
    </row>
    <row r="396" spans="1:10" s="20" customFormat="1" x14ac:dyDescent="0.25">
      <c r="A396" s="20" t="s">
        <v>8984</v>
      </c>
      <c r="B396" s="20" t="s">
        <v>911</v>
      </c>
      <c r="C396" s="20" t="s">
        <v>912</v>
      </c>
      <c r="D396" s="21">
        <v>4116</v>
      </c>
      <c r="E396" s="20" t="s">
        <v>9520</v>
      </c>
      <c r="F396" s="20" t="s">
        <v>912</v>
      </c>
      <c r="I396" s="20" t="s">
        <v>9521</v>
      </c>
      <c r="J396" s="20" t="s">
        <v>8986</v>
      </c>
    </row>
    <row r="397" spans="1:10" s="20" customFormat="1" x14ac:dyDescent="0.25">
      <c r="A397" s="20" t="s">
        <v>8984</v>
      </c>
      <c r="B397" s="20" t="s">
        <v>913</v>
      </c>
      <c r="C397" s="20" t="s">
        <v>914</v>
      </c>
      <c r="D397" s="21">
        <v>4116</v>
      </c>
      <c r="E397" s="20" t="s">
        <v>8281</v>
      </c>
      <c r="F397" s="20" t="s">
        <v>914</v>
      </c>
      <c r="I397" s="20" t="s">
        <v>9522</v>
      </c>
      <c r="J397" s="20" t="s">
        <v>8986</v>
      </c>
    </row>
    <row r="398" spans="1:10" s="20" customFormat="1" x14ac:dyDescent="0.25">
      <c r="A398" s="20" t="s">
        <v>8984</v>
      </c>
      <c r="B398" s="20" t="s">
        <v>915</v>
      </c>
      <c r="C398" s="20" t="s">
        <v>916</v>
      </c>
      <c r="D398" s="21">
        <v>4116</v>
      </c>
      <c r="E398" s="20" t="s">
        <v>8371</v>
      </c>
      <c r="F398" s="20" t="s">
        <v>916</v>
      </c>
      <c r="I398" s="20" t="s">
        <v>9523</v>
      </c>
      <c r="J398" s="20" t="s">
        <v>8986</v>
      </c>
    </row>
    <row r="399" spans="1:10" s="20" customFormat="1" x14ac:dyDescent="0.25">
      <c r="A399" s="20" t="s">
        <v>8984</v>
      </c>
      <c r="B399" s="20" t="s">
        <v>917</v>
      </c>
      <c r="C399" s="20" t="s">
        <v>918</v>
      </c>
      <c r="D399" s="21">
        <v>4117</v>
      </c>
      <c r="E399" s="20" t="s">
        <v>7939</v>
      </c>
      <c r="F399" s="20" t="s">
        <v>918</v>
      </c>
      <c r="I399" s="20" t="s">
        <v>9524</v>
      </c>
      <c r="J399" s="20" t="s">
        <v>8986</v>
      </c>
    </row>
    <row r="400" spans="1:10" s="20" customFormat="1" x14ac:dyDescent="0.25">
      <c r="A400" s="20" t="s">
        <v>8984</v>
      </c>
      <c r="B400" s="20" t="s">
        <v>919</v>
      </c>
      <c r="C400" s="20" t="s">
        <v>920</v>
      </c>
      <c r="D400" s="21">
        <v>4117</v>
      </c>
      <c r="E400" s="20" t="s">
        <v>7586</v>
      </c>
      <c r="F400" s="20" t="s">
        <v>920</v>
      </c>
      <c r="I400" s="20" t="s">
        <v>9525</v>
      </c>
      <c r="J400" s="20" t="s">
        <v>8986</v>
      </c>
    </row>
    <row r="401" spans="1:10" s="20" customFormat="1" x14ac:dyDescent="0.25">
      <c r="A401" s="20" t="s">
        <v>8984</v>
      </c>
      <c r="B401" s="20" t="s">
        <v>921</v>
      </c>
      <c r="C401" s="20" t="s">
        <v>922</v>
      </c>
      <c r="D401" s="21">
        <v>4117</v>
      </c>
      <c r="E401" s="20" t="s">
        <v>8292</v>
      </c>
      <c r="F401" s="20" t="s">
        <v>922</v>
      </c>
      <c r="I401" s="20" t="s">
        <v>9526</v>
      </c>
      <c r="J401" s="20" t="s">
        <v>8986</v>
      </c>
    </row>
    <row r="402" spans="1:10" s="20" customFormat="1" x14ac:dyDescent="0.25">
      <c r="A402" s="20" t="s">
        <v>8984</v>
      </c>
      <c r="B402" s="20" t="s">
        <v>923</v>
      </c>
      <c r="C402" s="20" t="s">
        <v>924</v>
      </c>
      <c r="D402" s="21">
        <v>4117</v>
      </c>
      <c r="E402" s="20" t="s">
        <v>7579</v>
      </c>
      <c r="F402" s="20" t="s">
        <v>924</v>
      </c>
      <c r="I402" s="20" t="s">
        <v>9527</v>
      </c>
      <c r="J402" s="20" t="s">
        <v>8986</v>
      </c>
    </row>
    <row r="403" spans="1:10" s="20" customFormat="1" x14ac:dyDescent="0.25">
      <c r="A403" s="20" t="s">
        <v>8984</v>
      </c>
      <c r="B403" s="20" t="s">
        <v>925</v>
      </c>
      <c r="C403" s="20" t="s">
        <v>926</v>
      </c>
      <c r="D403" s="21">
        <v>4117</v>
      </c>
      <c r="E403" s="20" t="s">
        <v>9528</v>
      </c>
      <c r="F403" s="20" t="s">
        <v>926</v>
      </c>
      <c r="I403" s="20" t="s">
        <v>9529</v>
      </c>
      <c r="J403" s="20" t="s">
        <v>8986</v>
      </c>
    </row>
    <row r="404" spans="1:10" s="20" customFormat="1" x14ac:dyDescent="0.25">
      <c r="A404" s="20" t="s">
        <v>8984</v>
      </c>
      <c r="B404" s="20" t="s">
        <v>927</v>
      </c>
      <c r="C404" s="20" t="s">
        <v>928</v>
      </c>
      <c r="D404" s="21">
        <v>4117</v>
      </c>
      <c r="E404" s="20" t="s">
        <v>9530</v>
      </c>
      <c r="F404" s="20" t="s">
        <v>928</v>
      </c>
      <c r="I404" s="20" t="s">
        <v>9531</v>
      </c>
      <c r="J404" s="20" t="s">
        <v>8986</v>
      </c>
    </row>
    <row r="405" spans="1:10" s="20" customFormat="1" x14ac:dyDescent="0.25">
      <c r="A405" s="20" t="s">
        <v>8984</v>
      </c>
      <c r="B405" s="20" t="s">
        <v>929</v>
      </c>
      <c r="C405" s="20" t="s">
        <v>930</v>
      </c>
      <c r="D405" s="21">
        <v>4117</v>
      </c>
      <c r="E405" s="20" t="s">
        <v>7571</v>
      </c>
      <c r="F405" s="20" t="s">
        <v>930</v>
      </c>
      <c r="I405" s="20" t="s">
        <v>9532</v>
      </c>
      <c r="J405" s="20" t="s">
        <v>8986</v>
      </c>
    </row>
    <row r="406" spans="1:10" s="20" customFormat="1" x14ac:dyDescent="0.25">
      <c r="A406" s="20" t="s">
        <v>8984</v>
      </c>
      <c r="B406" s="20" t="s">
        <v>931</v>
      </c>
      <c r="C406" s="20" t="s">
        <v>932</v>
      </c>
      <c r="D406" s="21">
        <v>4117</v>
      </c>
      <c r="E406" s="20" t="s">
        <v>7952</v>
      </c>
      <c r="F406" s="20" t="s">
        <v>932</v>
      </c>
      <c r="I406" s="20" t="s">
        <v>9533</v>
      </c>
      <c r="J406" s="20" t="s">
        <v>8986</v>
      </c>
    </row>
    <row r="407" spans="1:10" s="20" customFormat="1" x14ac:dyDescent="0.25">
      <c r="A407" s="20" t="s">
        <v>8984</v>
      </c>
      <c r="B407" s="20" t="s">
        <v>933</v>
      </c>
      <c r="C407" s="20" t="s">
        <v>934</v>
      </c>
      <c r="D407" s="21">
        <v>4117</v>
      </c>
      <c r="E407" s="20" t="s">
        <v>8297</v>
      </c>
      <c r="F407" s="20" t="s">
        <v>934</v>
      </c>
      <c r="I407" s="20" t="s">
        <v>9534</v>
      </c>
      <c r="J407" s="20" t="s">
        <v>8986</v>
      </c>
    </row>
    <row r="408" spans="1:10" s="20" customFormat="1" x14ac:dyDescent="0.25">
      <c r="A408" s="20" t="s">
        <v>8984</v>
      </c>
      <c r="B408" s="20" t="s">
        <v>935</v>
      </c>
      <c r="C408" s="20" t="s">
        <v>936</v>
      </c>
      <c r="D408" s="21">
        <v>4117</v>
      </c>
      <c r="E408" s="20" t="s">
        <v>8006</v>
      </c>
      <c r="F408" s="20" t="s">
        <v>936</v>
      </c>
      <c r="I408" s="20" t="s">
        <v>9535</v>
      </c>
      <c r="J408" s="20" t="s">
        <v>8986</v>
      </c>
    </row>
    <row r="409" spans="1:10" s="20" customFormat="1" x14ac:dyDescent="0.25">
      <c r="A409" s="20" t="s">
        <v>8984</v>
      </c>
      <c r="B409" s="20" t="s">
        <v>937</v>
      </c>
      <c r="C409" s="20" t="s">
        <v>938</v>
      </c>
      <c r="D409" s="21">
        <v>4117</v>
      </c>
      <c r="E409" s="20" t="s">
        <v>8170</v>
      </c>
      <c r="F409" s="20" t="s">
        <v>938</v>
      </c>
      <c r="I409" s="20" t="s">
        <v>9536</v>
      </c>
      <c r="J409" s="20" t="s">
        <v>8986</v>
      </c>
    </row>
    <row r="410" spans="1:10" s="20" customFormat="1" x14ac:dyDescent="0.25">
      <c r="A410" s="20" t="s">
        <v>8984</v>
      </c>
      <c r="B410" s="20" t="s">
        <v>939</v>
      </c>
      <c r="C410" s="20" t="s">
        <v>940</v>
      </c>
      <c r="D410" s="21">
        <v>4117</v>
      </c>
      <c r="E410" s="20" t="s">
        <v>8312</v>
      </c>
      <c r="F410" s="20" t="s">
        <v>940</v>
      </c>
      <c r="I410" s="20" t="s">
        <v>9537</v>
      </c>
      <c r="J410" s="20" t="s">
        <v>8986</v>
      </c>
    </row>
    <row r="411" spans="1:10" s="20" customFormat="1" x14ac:dyDescent="0.25">
      <c r="A411" s="20" t="s">
        <v>8984</v>
      </c>
      <c r="B411" s="20" t="s">
        <v>941</v>
      </c>
      <c r="C411" s="20" t="s">
        <v>942</v>
      </c>
      <c r="D411" s="21">
        <v>4117</v>
      </c>
      <c r="E411" s="20" t="s">
        <v>9538</v>
      </c>
      <c r="F411" s="20" t="s">
        <v>942</v>
      </c>
      <c r="I411" s="20" t="s">
        <v>9539</v>
      </c>
      <c r="J411" s="20" t="s">
        <v>8986</v>
      </c>
    </row>
    <row r="412" spans="1:10" s="20" customFormat="1" x14ac:dyDescent="0.25">
      <c r="A412" s="20" t="s">
        <v>8984</v>
      </c>
      <c r="B412" s="20" t="s">
        <v>943</v>
      </c>
      <c r="C412" s="20" t="s">
        <v>944</v>
      </c>
      <c r="D412" s="21">
        <v>4117</v>
      </c>
      <c r="E412" s="20" t="s">
        <v>8783</v>
      </c>
      <c r="F412" s="20" t="s">
        <v>944</v>
      </c>
      <c r="I412" s="20" t="s">
        <v>9540</v>
      </c>
      <c r="J412" s="20" t="s">
        <v>8986</v>
      </c>
    </row>
    <row r="413" spans="1:10" s="20" customFormat="1" x14ac:dyDescent="0.25">
      <c r="A413" s="20" t="s">
        <v>8984</v>
      </c>
      <c r="B413" s="20" t="s">
        <v>945</v>
      </c>
      <c r="C413" s="20" t="s">
        <v>946</v>
      </c>
      <c r="D413" s="21">
        <v>4117</v>
      </c>
      <c r="E413" s="20" t="s">
        <v>7562</v>
      </c>
      <c r="F413" s="20" t="s">
        <v>946</v>
      </c>
      <c r="I413" s="20" t="s">
        <v>9541</v>
      </c>
      <c r="J413" s="20" t="s">
        <v>8986</v>
      </c>
    </row>
    <row r="414" spans="1:10" s="20" customFormat="1" x14ac:dyDescent="0.25">
      <c r="A414" s="20" t="s">
        <v>8984</v>
      </c>
      <c r="B414" s="20" t="s">
        <v>947</v>
      </c>
      <c r="C414" s="20" t="s">
        <v>948</v>
      </c>
      <c r="D414" s="21">
        <v>4117</v>
      </c>
      <c r="E414" s="20" t="s">
        <v>9542</v>
      </c>
      <c r="F414" s="20" t="s">
        <v>948</v>
      </c>
      <c r="I414" s="20" t="s">
        <v>9543</v>
      </c>
      <c r="J414" s="20" t="s">
        <v>8986</v>
      </c>
    </row>
    <row r="415" spans="1:10" s="20" customFormat="1" x14ac:dyDescent="0.25">
      <c r="A415" s="20" t="s">
        <v>8984</v>
      </c>
      <c r="B415" s="20" t="s">
        <v>949</v>
      </c>
      <c r="C415" s="20" t="s">
        <v>950</v>
      </c>
      <c r="D415" s="21">
        <v>4122</v>
      </c>
      <c r="E415" s="20" t="s">
        <v>9544</v>
      </c>
      <c r="F415" s="20" t="s">
        <v>950</v>
      </c>
      <c r="I415" s="20" t="s">
        <v>9545</v>
      </c>
      <c r="J415" s="20" t="s">
        <v>8986</v>
      </c>
    </row>
    <row r="416" spans="1:10" s="20" customFormat="1" x14ac:dyDescent="0.25">
      <c r="A416" s="20" t="s">
        <v>8984</v>
      </c>
      <c r="B416" s="20" t="s">
        <v>951</v>
      </c>
      <c r="C416" s="20" t="s">
        <v>952</v>
      </c>
      <c r="D416" s="21">
        <v>4122</v>
      </c>
      <c r="E416" s="20" t="s">
        <v>9546</v>
      </c>
      <c r="F416" s="20" t="s">
        <v>952</v>
      </c>
      <c r="I416" s="20" t="s">
        <v>9547</v>
      </c>
      <c r="J416" s="20" t="s">
        <v>8986</v>
      </c>
    </row>
    <row r="417" spans="1:10" s="20" customFormat="1" x14ac:dyDescent="0.25">
      <c r="A417" s="20" t="s">
        <v>8984</v>
      </c>
      <c r="B417" s="20" t="s">
        <v>953</v>
      </c>
      <c r="C417" s="20" t="s">
        <v>954</v>
      </c>
      <c r="D417" s="21">
        <v>4122</v>
      </c>
      <c r="E417" s="20" t="s">
        <v>9548</v>
      </c>
      <c r="F417" s="20" t="s">
        <v>954</v>
      </c>
      <c r="I417" s="20" t="s">
        <v>9549</v>
      </c>
      <c r="J417" s="20" t="s">
        <v>8986</v>
      </c>
    </row>
    <row r="418" spans="1:10" s="20" customFormat="1" x14ac:dyDescent="0.25">
      <c r="A418" s="20" t="s">
        <v>8984</v>
      </c>
      <c r="B418" s="20" t="s">
        <v>955</v>
      </c>
      <c r="C418" s="20" t="s">
        <v>956</v>
      </c>
      <c r="D418" s="21">
        <v>4122</v>
      </c>
      <c r="E418" s="20" t="s">
        <v>9550</v>
      </c>
      <c r="F418" s="20" t="s">
        <v>956</v>
      </c>
      <c r="I418" s="20" t="s">
        <v>9551</v>
      </c>
      <c r="J418" s="20" t="s">
        <v>8986</v>
      </c>
    </row>
    <row r="419" spans="1:10" s="20" customFormat="1" x14ac:dyDescent="0.25">
      <c r="A419" s="20" t="s">
        <v>8984</v>
      </c>
      <c r="B419" s="20" t="s">
        <v>957</v>
      </c>
      <c r="C419" s="20" t="s">
        <v>958</v>
      </c>
      <c r="D419" s="21">
        <v>4122</v>
      </c>
      <c r="E419" s="20" t="s">
        <v>9552</v>
      </c>
      <c r="F419" s="20" t="s">
        <v>958</v>
      </c>
      <c r="I419" s="20" t="s">
        <v>9553</v>
      </c>
      <c r="J419" s="20" t="s">
        <v>8986</v>
      </c>
    </row>
    <row r="420" spans="1:10" s="20" customFormat="1" x14ac:dyDescent="0.25">
      <c r="A420" s="20" t="s">
        <v>8984</v>
      </c>
      <c r="B420" s="20" t="s">
        <v>959</v>
      </c>
      <c r="C420" s="20" t="s">
        <v>960</v>
      </c>
      <c r="D420" s="21">
        <v>4122</v>
      </c>
      <c r="E420" s="20" t="s">
        <v>9554</v>
      </c>
      <c r="F420" s="20" t="s">
        <v>960</v>
      </c>
      <c r="I420" s="20" t="s">
        <v>9555</v>
      </c>
      <c r="J420" s="20" t="s">
        <v>8986</v>
      </c>
    </row>
    <row r="421" spans="1:10" s="20" customFormat="1" x14ac:dyDescent="0.25">
      <c r="A421" s="20" t="s">
        <v>8984</v>
      </c>
      <c r="B421" s="20" t="s">
        <v>961</v>
      </c>
      <c r="C421" s="20" t="s">
        <v>962</v>
      </c>
      <c r="D421" s="21">
        <v>4122</v>
      </c>
      <c r="E421" s="20" t="s">
        <v>9556</v>
      </c>
      <c r="F421" s="20" t="s">
        <v>962</v>
      </c>
      <c r="I421" s="20" t="s">
        <v>9557</v>
      </c>
      <c r="J421" s="20" t="s">
        <v>8986</v>
      </c>
    </row>
    <row r="422" spans="1:10" s="20" customFormat="1" x14ac:dyDescent="0.25">
      <c r="A422" s="20" t="s">
        <v>8984</v>
      </c>
      <c r="B422" s="20" t="s">
        <v>963</v>
      </c>
      <c r="C422" s="20" t="s">
        <v>964</v>
      </c>
      <c r="D422" s="21">
        <v>4122</v>
      </c>
      <c r="E422" s="20" t="s">
        <v>9558</v>
      </c>
      <c r="F422" s="20" t="s">
        <v>964</v>
      </c>
      <c r="I422" s="20" t="s">
        <v>9559</v>
      </c>
      <c r="J422" s="20" t="s">
        <v>8986</v>
      </c>
    </row>
    <row r="423" spans="1:10" s="20" customFormat="1" x14ac:dyDescent="0.25">
      <c r="A423" s="20" t="s">
        <v>8984</v>
      </c>
      <c r="B423" s="20" t="s">
        <v>965</v>
      </c>
      <c r="C423" s="20" t="s">
        <v>966</v>
      </c>
      <c r="D423" s="21">
        <v>4122</v>
      </c>
      <c r="E423" s="20" t="s">
        <v>9560</v>
      </c>
      <c r="F423" s="20" t="s">
        <v>966</v>
      </c>
      <c r="I423" s="20" t="s">
        <v>9561</v>
      </c>
      <c r="J423" s="20" t="s">
        <v>8986</v>
      </c>
    </row>
    <row r="424" spans="1:10" s="20" customFormat="1" x14ac:dyDescent="0.25">
      <c r="A424" s="20" t="s">
        <v>8984</v>
      </c>
      <c r="B424" s="20" t="s">
        <v>967</v>
      </c>
      <c r="C424" s="20" t="s">
        <v>968</v>
      </c>
      <c r="D424" s="21">
        <v>4122</v>
      </c>
      <c r="E424" s="20" t="s">
        <v>9562</v>
      </c>
      <c r="F424" s="20" t="s">
        <v>968</v>
      </c>
      <c r="I424" s="20" t="s">
        <v>9563</v>
      </c>
      <c r="J424" s="20" t="s">
        <v>8986</v>
      </c>
    </row>
    <row r="425" spans="1:10" s="20" customFormat="1" x14ac:dyDescent="0.25">
      <c r="A425" s="20" t="s">
        <v>8984</v>
      </c>
      <c r="B425" s="20" t="s">
        <v>969</v>
      </c>
      <c r="C425" s="20" t="s">
        <v>970</v>
      </c>
      <c r="D425" s="21">
        <v>4122</v>
      </c>
      <c r="E425" s="20" t="s">
        <v>9564</v>
      </c>
      <c r="F425" s="20" t="s">
        <v>970</v>
      </c>
      <c r="I425" s="20" t="s">
        <v>9565</v>
      </c>
      <c r="J425" s="20" t="s">
        <v>8986</v>
      </c>
    </row>
    <row r="426" spans="1:10" s="20" customFormat="1" x14ac:dyDescent="0.25">
      <c r="A426" s="20" t="s">
        <v>8984</v>
      </c>
      <c r="B426" s="20" t="s">
        <v>971</v>
      </c>
      <c r="C426" s="20" t="s">
        <v>972</v>
      </c>
      <c r="D426" s="21">
        <v>4122</v>
      </c>
      <c r="E426" s="20" t="s">
        <v>9566</v>
      </c>
      <c r="F426" s="20" t="s">
        <v>972</v>
      </c>
      <c r="I426" s="20" t="s">
        <v>9567</v>
      </c>
      <c r="J426" s="20" t="s">
        <v>8986</v>
      </c>
    </row>
    <row r="427" spans="1:10" s="20" customFormat="1" x14ac:dyDescent="0.25">
      <c r="A427" s="20" t="s">
        <v>8984</v>
      </c>
      <c r="B427" s="20" t="s">
        <v>973</v>
      </c>
      <c r="C427" s="20" t="s">
        <v>974</v>
      </c>
      <c r="D427" s="21">
        <v>4122</v>
      </c>
      <c r="E427" s="20" t="s">
        <v>9568</v>
      </c>
      <c r="F427" s="20" t="s">
        <v>974</v>
      </c>
      <c r="I427" s="20" t="s">
        <v>9569</v>
      </c>
      <c r="J427" s="20" t="s">
        <v>8986</v>
      </c>
    </row>
    <row r="428" spans="1:10" s="20" customFormat="1" x14ac:dyDescent="0.25">
      <c r="A428" s="20" t="s">
        <v>8984</v>
      </c>
      <c r="B428" s="20" t="s">
        <v>975</v>
      </c>
      <c r="C428" s="20" t="s">
        <v>976</v>
      </c>
      <c r="D428" s="21">
        <v>4122</v>
      </c>
      <c r="E428" s="20" t="s">
        <v>9570</v>
      </c>
      <c r="F428" s="20" t="s">
        <v>976</v>
      </c>
      <c r="I428" s="20" t="s">
        <v>9571</v>
      </c>
      <c r="J428" s="20" t="s">
        <v>8986</v>
      </c>
    </row>
    <row r="429" spans="1:10" s="20" customFormat="1" x14ac:dyDescent="0.25">
      <c r="A429" s="20" t="s">
        <v>8984</v>
      </c>
      <c r="B429" s="20" t="s">
        <v>977</v>
      </c>
      <c r="C429" s="20" t="s">
        <v>978</v>
      </c>
      <c r="D429" s="21">
        <v>4122</v>
      </c>
      <c r="E429" s="20" t="s">
        <v>9572</v>
      </c>
      <c r="F429" s="20" t="s">
        <v>978</v>
      </c>
      <c r="I429" s="20" t="s">
        <v>9573</v>
      </c>
      <c r="J429" s="20" t="s">
        <v>8986</v>
      </c>
    </row>
    <row r="430" spans="1:10" s="20" customFormat="1" x14ac:dyDescent="0.25">
      <c r="A430" s="20" t="s">
        <v>8984</v>
      </c>
      <c r="B430" s="20" t="s">
        <v>979</v>
      </c>
      <c r="C430" s="20" t="s">
        <v>980</v>
      </c>
      <c r="D430" s="21">
        <v>4122</v>
      </c>
      <c r="E430" s="20" t="s">
        <v>9574</v>
      </c>
      <c r="F430" s="20" t="s">
        <v>980</v>
      </c>
      <c r="I430" s="20" t="s">
        <v>9575</v>
      </c>
      <c r="J430" s="20" t="s">
        <v>8986</v>
      </c>
    </row>
    <row r="431" spans="1:10" s="20" customFormat="1" x14ac:dyDescent="0.25">
      <c r="A431" s="20" t="s">
        <v>8984</v>
      </c>
      <c r="B431" s="20" t="s">
        <v>981</v>
      </c>
      <c r="C431" s="20" t="s">
        <v>982</v>
      </c>
      <c r="D431" s="21">
        <v>4122</v>
      </c>
      <c r="E431" s="20" t="s">
        <v>9576</v>
      </c>
      <c r="F431" s="20" t="s">
        <v>982</v>
      </c>
      <c r="I431" s="20" t="s">
        <v>9577</v>
      </c>
      <c r="J431" s="20" t="s">
        <v>8986</v>
      </c>
    </row>
    <row r="432" spans="1:10" s="20" customFormat="1" x14ac:dyDescent="0.25">
      <c r="A432" s="20" t="s">
        <v>8984</v>
      </c>
      <c r="B432" s="20" t="s">
        <v>983</v>
      </c>
      <c r="C432" s="20" t="s">
        <v>984</v>
      </c>
      <c r="D432" s="21">
        <v>4122</v>
      </c>
      <c r="E432" s="20" t="s">
        <v>9578</v>
      </c>
      <c r="F432" s="20" t="s">
        <v>984</v>
      </c>
      <c r="I432" s="20" t="s">
        <v>9579</v>
      </c>
      <c r="J432" s="20" t="s">
        <v>8986</v>
      </c>
    </row>
    <row r="433" spans="1:10" s="20" customFormat="1" x14ac:dyDescent="0.25">
      <c r="A433" s="20" t="s">
        <v>8984</v>
      </c>
      <c r="B433" s="20" t="s">
        <v>985</v>
      </c>
      <c r="C433" s="20" t="s">
        <v>986</v>
      </c>
      <c r="D433" s="21">
        <v>4122</v>
      </c>
      <c r="E433" s="20" t="s">
        <v>9580</v>
      </c>
      <c r="F433" s="20" t="s">
        <v>986</v>
      </c>
      <c r="I433" s="20" t="s">
        <v>9581</v>
      </c>
      <c r="J433" s="20" t="s">
        <v>8986</v>
      </c>
    </row>
    <row r="434" spans="1:10" s="20" customFormat="1" x14ac:dyDescent="0.25">
      <c r="A434" s="20" t="s">
        <v>8984</v>
      </c>
      <c r="B434" s="20" t="s">
        <v>987</v>
      </c>
      <c r="C434" s="20" t="s">
        <v>988</v>
      </c>
      <c r="D434" s="21">
        <v>4122</v>
      </c>
      <c r="E434" s="20" t="s">
        <v>9582</v>
      </c>
      <c r="F434" s="20" t="s">
        <v>988</v>
      </c>
      <c r="I434" s="20" t="s">
        <v>9583</v>
      </c>
      <c r="J434" s="20" t="s">
        <v>8986</v>
      </c>
    </row>
    <row r="435" spans="1:10" s="20" customFormat="1" x14ac:dyDescent="0.25">
      <c r="A435" s="20" t="s">
        <v>8984</v>
      </c>
      <c r="B435" s="20" t="s">
        <v>989</v>
      </c>
      <c r="C435" s="20" t="s">
        <v>990</v>
      </c>
      <c r="D435" s="21">
        <v>4123</v>
      </c>
      <c r="E435" s="20" t="s">
        <v>9584</v>
      </c>
      <c r="F435" s="20" t="s">
        <v>990</v>
      </c>
      <c r="I435" s="20" t="s">
        <v>9585</v>
      </c>
      <c r="J435" s="20" t="s">
        <v>8986</v>
      </c>
    </row>
    <row r="436" spans="1:10" s="20" customFormat="1" x14ac:dyDescent="0.25">
      <c r="A436" s="20" t="s">
        <v>8984</v>
      </c>
      <c r="B436" s="20" t="s">
        <v>991</v>
      </c>
      <c r="C436" s="20" t="s">
        <v>992</v>
      </c>
      <c r="D436" s="21">
        <v>4123</v>
      </c>
      <c r="E436" s="20" t="s">
        <v>9586</v>
      </c>
      <c r="F436" s="20" t="s">
        <v>992</v>
      </c>
      <c r="I436" s="20" t="s">
        <v>9587</v>
      </c>
      <c r="J436" s="20" t="s">
        <v>8986</v>
      </c>
    </row>
    <row r="437" spans="1:10" s="20" customFormat="1" x14ac:dyDescent="0.25">
      <c r="A437" s="20" t="s">
        <v>8984</v>
      </c>
      <c r="B437" s="20" t="s">
        <v>993</v>
      </c>
      <c r="C437" s="20" t="s">
        <v>994</v>
      </c>
      <c r="D437" s="21">
        <v>4123</v>
      </c>
      <c r="E437" s="20" t="s">
        <v>9588</v>
      </c>
      <c r="F437" s="20" t="s">
        <v>994</v>
      </c>
      <c r="I437" s="20" t="s">
        <v>9589</v>
      </c>
      <c r="J437" s="20" t="s">
        <v>8986</v>
      </c>
    </row>
    <row r="438" spans="1:10" s="20" customFormat="1" x14ac:dyDescent="0.25">
      <c r="A438" s="20" t="s">
        <v>8984</v>
      </c>
      <c r="B438" s="20" t="s">
        <v>995</v>
      </c>
      <c r="C438" s="20" t="s">
        <v>996</v>
      </c>
      <c r="D438" s="21">
        <v>4123</v>
      </c>
      <c r="E438" s="20" t="s">
        <v>9590</v>
      </c>
      <c r="F438" s="20" t="s">
        <v>996</v>
      </c>
      <c r="I438" s="20" t="s">
        <v>9591</v>
      </c>
      <c r="J438" s="20" t="s">
        <v>8986</v>
      </c>
    </row>
    <row r="439" spans="1:10" s="20" customFormat="1" x14ac:dyDescent="0.25">
      <c r="A439" s="20" t="s">
        <v>8984</v>
      </c>
      <c r="B439" s="20" t="s">
        <v>997</v>
      </c>
      <c r="C439" s="20" t="s">
        <v>998</v>
      </c>
      <c r="D439" s="21">
        <v>4123</v>
      </c>
      <c r="E439" s="20" t="s">
        <v>9592</v>
      </c>
      <c r="F439" s="20" t="s">
        <v>998</v>
      </c>
      <c r="I439" s="20" t="s">
        <v>9593</v>
      </c>
      <c r="J439" s="20" t="s">
        <v>8986</v>
      </c>
    </row>
    <row r="440" spans="1:10" s="20" customFormat="1" x14ac:dyDescent="0.25">
      <c r="A440" s="20" t="s">
        <v>8984</v>
      </c>
      <c r="B440" s="20" t="s">
        <v>999</v>
      </c>
      <c r="C440" s="20" t="s">
        <v>1000</v>
      </c>
      <c r="D440" s="21">
        <v>4123</v>
      </c>
      <c r="E440" s="20" t="s">
        <v>9594</v>
      </c>
      <c r="F440" s="20" t="s">
        <v>1000</v>
      </c>
      <c r="I440" s="20" t="s">
        <v>9595</v>
      </c>
      <c r="J440" s="20" t="s">
        <v>8986</v>
      </c>
    </row>
    <row r="441" spans="1:10" s="20" customFormat="1" x14ac:dyDescent="0.25">
      <c r="A441" s="20" t="s">
        <v>8984</v>
      </c>
      <c r="B441" s="20" t="s">
        <v>1001</v>
      </c>
      <c r="C441" s="20" t="s">
        <v>1002</v>
      </c>
      <c r="D441" s="21">
        <v>4123</v>
      </c>
      <c r="E441" s="20" t="s">
        <v>9596</v>
      </c>
      <c r="F441" s="20" t="s">
        <v>1002</v>
      </c>
      <c r="I441" s="20" t="s">
        <v>9597</v>
      </c>
      <c r="J441" s="20" t="s">
        <v>8986</v>
      </c>
    </row>
    <row r="442" spans="1:10" s="20" customFormat="1" x14ac:dyDescent="0.25">
      <c r="A442" s="20" t="s">
        <v>8984</v>
      </c>
      <c r="B442" s="20" t="s">
        <v>1003</v>
      </c>
      <c r="C442" s="20" t="s">
        <v>1004</v>
      </c>
      <c r="D442" s="21">
        <v>4123</v>
      </c>
      <c r="E442" s="20" t="s">
        <v>9598</v>
      </c>
      <c r="F442" s="20" t="s">
        <v>1004</v>
      </c>
      <c r="I442" s="20" t="s">
        <v>9599</v>
      </c>
      <c r="J442" s="20" t="s">
        <v>8986</v>
      </c>
    </row>
    <row r="443" spans="1:10" s="20" customFormat="1" x14ac:dyDescent="0.25">
      <c r="A443" s="20" t="s">
        <v>8984</v>
      </c>
      <c r="B443" s="20" t="s">
        <v>1005</v>
      </c>
      <c r="C443" s="20" t="s">
        <v>1006</v>
      </c>
      <c r="D443" s="21">
        <v>4125</v>
      </c>
      <c r="E443" s="20" t="s">
        <v>9600</v>
      </c>
      <c r="F443" s="20" t="s">
        <v>1006</v>
      </c>
      <c r="I443" s="20" t="s">
        <v>9545</v>
      </c>
      <c r="J443" s="20" t="s">
        <v>8986</v>
      </c>
    </row>
    <row r="444" spans="1:10" s="20" customFormat="1" x14ac:dyDescent="0.25">
      <c r="A444" s="20" t="s">
        <v>8984</v>
      </c>
      <c r="B444" s="20" t="s">
        <v>1007</v>
      </c>
      <c r="C444" s="20" t="s">
        <v>1008</v>
      </c>
      <c r="D444" s="21">
        <v>4125</v>
      </c>
      <c r="E444" s="20" t="s">
        <v>9601</v>
      </c>
      <c r="F444" s="20" t="s">
        <v>1008</v>
      </c>
      <c r="I444" s="20" t="s">
        <v>9547</v>
      </c>
      <c r="J444" s="20" t="s">
        <v>8986</v>
      </c>
    </row>
    <row r="445" spans="1:10" s="20" customFormat="1" x14ac:dyDescent="0.25">
      <c r="A445" s="20" t="s">
        <v>8984</v>
      </c>
      <c r="B445" s="20" t="s">
        <v>1009</v>
      </c>
      <c r="C445" s="20" t="s">
        <v>1010</v>
      </c>
      <c r="D445" s="21">
        <v>4125</v>
      </c>
      <c r="E445" s="20" t="s">
        <v>9602</v>
      </c>
      <c r="F445" s="20" t="s">
        <v>1010</v>
      </c>
      <c r="I445" s="20" t="s">
        <v>9549</v>
      </c>
      <c r="J445" s="20" t="s">
        <v>8986</v>
      </c>
    </row>
    <row r="446" spans="1:10" s="20" customFormat="1" x14ac:dyDescent="0.25">
      <c r="A446" s="20" t="s">
        <v>8984</v>
      </c>
      <c r="B446" s="20" t="s">
        <v>1011</v>
      </c>
      <c r="C446" s="20" t="s">
        <v>1012</v>
      </c>
      <c r="D446" s="21">
        <v>4125</v>
      </c>
      <c r="E446" s="20" t="s">
        <v>8333</v>
      </c>
      <c r="F446" s="20" t="s">
        <v>1012</v>
      </c>
      <c r="I446" s="20" t="s">
        <v>9551</v>
      </c>
      <c r="J446" s="20" t="s">
        <v>8986</v>
      </c>
    </row>
    <row r="447" spans="1:10" s="20" customFormat="1" x14ac:dyDescent="0.25">
      <c r="A447" s="20" t="s">
        <v>8984</v>
      </c>
      <c r="B447" s="20" t="s">
        <v>1013</v>
      </c>
      <c r="C447" s="20" t="s">
        <v>1014</v>
      </c>
      <c r="D447" s="21">
        <v>4125</v>
      </c>
      <c r="E447" s="20" t="s">
        <v>8374</v>
      </c>
      <c r="F447" s="20" t="s">
        <v>1014</v>
      </c>
      <c r="I447" s="20" t="s">
        <v>9553</v>
      </c>
      <c r="J447" s="20" t="s">
        <v>8986</v>
      </c>
    </row>
    <row r="448" spans="1:10" s="20" customFormat="1" x14ac:dyDescent="0.25">
      <c r="A448" s="20" t="s">
        <v>8984</v>
      </c>
      <c r="B448" s="20" t="s">
        <v>1015</v>
      </c>
      <c r="C448" s="20" t="s">
        <v>1016</v>
      </c>
      <c r="D448" s="21">
        <v>4125</v>
      </c>
      <c r="E448" s="20" t="s">
        <v>9603</v>
      </c>
      <c r="F448" s="20" t="s">
        <v>1016</v>
      </c>
      <c r="I448" s="20" t="s">
        <v>9555</v>
      </c>
      <c r="J448" s="20" t="s">
        <v>8986</v>
      </c>
    </row>
    <row r="449" spans="1:10" s="20" customFormat="1" x14ac:dyDescent="0.25">
      <c r="A449" s="20" t="s">
        <v>8984</v>
      </c>
      <c r="B449" s="20" t="s">
        <v>1017</v>
      </c>
      <c r="C449" s="20" t="s">
        <v>1018</v>
      </c>
      <c r="D449" s="21">
        <v>4125</v>
      </c>
      <c r="E449" s="20" t="s">
        <v>9604</v>
      </c>
      <c r="F449" s="20" t="s">
        <v>1018</v>
      </c>
      <c r="I449" s="20" t="s">
        <v>9557</v>
      </c>
      <c r="J449" s="20" t="s">
        <v>8986</v>
      </c>
    </row>
    <row r="450" spans="1:10" s="20" customFormat="1" x14ac:dyDescent="0.25">
      <c r="A450" s="20" t="s">
        <v>8984</v>
      </c>
      <c r="B450" s="20" t="s">
        <v>1019</v>
      </c>
      <c r="C450" s="20" t="s">
        <v>1020</v>
      </c>
      <c r="D450" s="21">
        <v>4125</v>
      </c>
      <c r="E450" s="20" t="s">
        <v>9605</v>
      </c>
      <c r="F450" s="20" t="s">
        <v>1020</v>
      </c>
      <c r="I450" s="20" t="s">
        <v>9559</v>
      </c>
      <c r="J450" s="20" t="s">
        <v>8986</v>
      </c>
    </row>
    <row r="451" spans="1:10" s="20" customFormat="1" x14ac:dyDescent="0.25">
      <c r="A451" s="20" t="s">
        <v>8984</v>
      </c>
      <c r="B451" s="20" t="s">
        <v>1021</v>
      </c>
      <c r="C451" s="20" t="s">
        <v>1022</v>
      </c>
      <c r="D451" s="21">
        <v>4125</v>
      </c>
      <c r="E451" s="20" t="s">
        <v>9606</v>
      </c>
      <c r="F451" s="20" t="s">
        <v>1022</v>
      </c>
      <c r="I451" s="20" t="s">
        <v>9569</v>
      </c>
      <c r="J451" s="20" t="s">
        <v>8986</v>
      </c>
    </row>
    <row r="452" spans="1:10" s="20" customFormat="1" x14ac:dyDescent="0.25">
      <c r="A452" s="20" t="s">
        <v>8984</v>
      </c>
      <c r="B452" s="20" t="s">
        <v>1023</v>
      </c>
      <c r="C452" s="20" t="s">
        <v>1024</v>
      </c>
      <c r="D452" s="21">
        <v>4125</v>
      </c>
      <c r="E452" s="20" t="s">
        <v>9607</v>
      </c>
      <c r="F452" s="20" t="s">
        <v>1024</v>
      </c>
      <c r="I452" s="20" t="s">
        <v>9571</v>
      </c>
      <c r="J452" s="20" t="s">
        <v>8986</v>
      </c>
    </row>
    <row r="453" spans="1:10" s="20" customFormat="1" x14ac:dyDescent="0.25">
      <c r="A453" s="20" t="s">
        <v>8984</v>
      </c>
      <c r="B453" s="20" t="s">
        <v>1025</v>
      </c>
      <c r="C453" s="20" t="s">
        <v>1026</v>
      </c>
      <c r="D453" s="21">
        <v>4125</v>
      </c>
      <c r="E453" s="20" t="s">
        <v>9608</v>
      </c>
      <c r="F453" s="20" t="s">
        <v>1026</v>
      </c>
      <c r="I453" s="20" t="s">
        <v>9573</v>
      </c>
      <c r="J453" s="20" t="s">
        <v>8986</v>
      </c>
    </row>
    <row r="454" spans="1:10" s="20" customFormat="1" x14ac:dyDescent="0.25">
      <c r="A454" s="20" t="s">
        <v>8984</v>
      </c>
      <c r="B454" s="20" t="s">
        <v>1027</v>
      </c>
      <c r="C454" s="20" t="s">
        <v>1028</v>
      </c>
      <c r="D454" s="21">
        <v>4125</v>
      </c>
      <c r="E454" s="20" t="s">
        <v>9609</v>
      </c>
      <c r="F454" s="20" t="s">
        <v>1028</v>
      </c>
      <c r="I454" s="20" t="s">
        <v>9575</v>
      </c>
      <c r="J454" s="20" t="s">
        <v>8986</v>
      </c>
    </row>
    <row r="455" spans="1:10" s="20" customFormat="1" x14ac:dyDescent="0.25">
      <c r="A455" s="20" t="s">
        <v>8984</v>
      </c>
      <c r="B455" s="20" t="s">
        <v>1029</v>
      </c>
      <c r="C455" s="20" t="s">
        <v>1030</v>
      </c>
      <c r="D455" s="21">
        <v>4125</v>
      </c>
      <c r="E455" s="20" t="s">
        <v>9610</v>
      </c>
      <c r="F455" s="20" t="s">
        <v>1030</v>
      </c>
      <c r="I455" s="20" t="s">
        <v>9577</v>
      </c>
      <c r="J455" s="20" t="s">
        <v>8986</v>
      </c>
    </row>
    <row r="456" spans="1:10" s="20" customFormat="1" x14ac:dyDescent="0.25">
      <c r="A456" s="20" t="s">
        <v>8984</v>
      </c>
      <c r="B456" s="20" t="s">
        <v>1031</v>
      </c>
      <c r="C456" s="20" t="s">
        <v>1032</v>
      </c>
      <c r="D456" s="21">
        <v>4125</v>
      </c>
      <c r="E456" s="20" t="s">
        <v>9611</v>
      </c>
      <c r="F456" s="20" t="s">
        <v>1032</v>
      </c>
      <c r="I456" s="20" t="s">
        <v>9579</v>
      </c>
      <c r="J456" s="20" t="s">
        <v>8986</v>
      </c>
    </row>
    <row r="457" spans="1:10" s="20" customFormat="1" x14ac:dyDescent="0.25">
      <c r="A457" s="20" t="s">
        <v>8984</v>
      </c>
      <c r="B457" s="20" t="s">
        <v>1033</v>
      </c>
      <c r="C457" s="20" t="s">
        <v>1034</v>
      </c>
      <c r="D457" s="21">
        <v>4125</v>
      </c>
      <c r="E457" s="20" t="s">
        <v>9612</v>
      </c>
      <c r="F457" s="20" t="s">
        <v>1034</v>
      </c>
      <c r="I457" s="20" t="s">
        <v>9581</v>
      </c>
      <c r="J457" s="20" t="s">
        <v>8986</v>
      </c>
    </row>
    <row r="458" spans="1:10" s="20" customFormat="1" x14ac:dyDescent="0.25">
      <c r="A458" s="20" t="s">
        <v>8984</v>
      </c>
      <c r="B458" s="20" t="s">
        <v>1035</v>
      </c>
      <c r="C458" s="20" t="s">
        <v>1036</v>
      </c>
      <c r="D458" s="21">
        <v>4125</v>
      </c>
      <c r="E458" s="20" t="s">
        <v>9613</v>
      </c>
      <c r="F458" s="20" t="s">
        <v>1036</v>
      </c>
      <c r="I458" s="20" t="s">
        <v>9583</v>
      </c>
      <c r="J458" s="20" t="s">
        <v>8986</v>
      </c>
    </row>
    <row r="459" spans="1:10" s="20" customFormat="1" x14ac:dyDescent="0.25">
      <c r="A459" s="20" t="s">
        <v>8984</v>
      </c>
      <c r="B459" s="20" t="s">
        <v>1037</v>
      </c>
      <c r="C459" s="20" t="s">
        <v>1038</v>
      </c>
      <c r="D459" s="21">
        <v>4127</v>
      </c>
      <c r="E459" s="20" t="s">
        <v>9614</v>
      </c>
      <c r="F459" s="20" t="s">
        <v>1038</v>
      </c>
      <c r="I459" s="20" t="s">
        <v>9615</v>
      </c>
      <c r="J459" s="20" t="s">
        <v>8986</v>
      </c>
    </row>
    <row r="460" spans="1:10" s="20" customFormat="1" x14ac:dyDescent="0.25">
      <c r="A460" s="20" t="s">
        <v>8984</v>
      </c>
      <c r="B460" s="20" t="s">
        <v>1039</v>
      </c>
      <c r="C460" s="20" t="s">
        <v>1040</v>
      </c>
      <c r="D460" s="21">
        <v>4127</v>
      </c>
      <c r="E460" s="20" t="s">
        <v>9616</v>
      </c>
      <c r="F460" s="20" t="s">
        <v>1040</v>
      </c>
      <c r="I460" s="20" t="s">
        <v>9617</v>
      </c>
      <c r="J460" s="20" t="s">
        <v>8986</v>
      </c>
    </row>
    <row r="461" spans="1:10" s="20" customFormat="1" x14ac:dyDescent="0.25">
      <c r="A461" s="20" t="s">
        <v>8984</v>
      </c>
      <c r="B461" s="20" t="s">
        <v>1041</v>
      </c>
      <c r="C461" s="20" t="s">
        <v>1042</v>
      </c>
      <c r="D461" s="21">
        <v>4127</v>
      </c>
      <c r="E461" s="20" t="s">
        <v>9618</v>
      </c>
      <c r="F461" s="20" t="s">
        <v>1042</v>
      </c>
      <c r="I461" s="20" t="s">
        <v>9619</v>
      </c>
      <c r="J461" s="20" t="s">
        <v>8986</v>
      </c>
    </row>
    <row r="462" spans="1:10" s="20" customFormat="1" x14ac:dyDescent="0.25">
      <c r="A462" s="20" t="s">
        <v>8984</v>
      </c>
      <c r="B462" s="20" t="s">
        <v>1043</v>
      </c>
      <c r="C462" s="20" t="s">
        <v>1044</v>
      </c>
      <c r="D462" s="21">
        <v>4127</v>
      </c>
      <c r="E462" s="20" t="s">
        <v>9620</v>
      </c>
      <c r="F462" s="20" t="s">
        <v>1044</v>
      </c>
      <c r="I462" s="20" t="s">
        <v>9621</v>
      </c>
      <c r="J462" s="20" t="s">
        <v>8986</v>
      </c>
    </row>
    <row r="463" spans="1:10" s="20" customFormat="1" x14ac:dyDescent="0.25">
      <c r="A463" s="20" t="s">
        <v>8984</v>
      </c>
      <c r="B463" s="20" t="s">
        <v>1045</v>
      </c>
      <c r="C463" s="20" t="s">
        <v>1046</v>
      </c>
      <c r="D463" s="21">
        <v>4127</v>
      </c>
      <c r="E463" s="20" t="s">
        <v>9622</v>
      </c>
      <c r="F463" s="20" t="s">
        <v>1046</v>
      </c>
      <c r="I463" s="20" t="s">
        <v>9623</v>
      </c>
      <c r="J463" s="20" t="s">
        <v>8986</v>
      </c>
    </row>
    <row r="464" spans="1:10" s="20" customFormat="1" x14ac:dyDescent="0.25">
      <c r="A464" s="20" t="s">
        <v>8984</v>
      </c>
      <c r="B464" s="20" t="s">
        <v>1047</v>
      </c>
      <c r="C464" s="20" t="s">
        <v>1048</v>
      </c>
      <c r="D464" s="21">
        <v>4127</v>
      </c>
      <c r="E464" s="20" t="s">
        <v>9624</v>
      </c>
      <c r="F464" s="20" t="s">
        <v>1048</v>
      </c>
      <c r="I464" s="20" t="s">
        <v>9625</v>
      </c>
      <c r="J464" s="20" t="s">
        <v>8986</v>
      </c>
    </row>
    <row r="465" spans="1:10" s="20" customFormat="1" x14ac:dyDescent="0.25">
      <c r="A465" s="20" t="s">
        <v>8984</v>
      </c>
      <c r="B465" s="20" t="s">
        <v>1049</v>
      </c>
      <c r="C465" s="20" t="s">
        <v>1050</v>
      </c>
      <c r="D465" s="21">
        <v>4127</v>
      </c>
      <c r="E465" s="20" t="s">
        <v>9626</v>
      </c>
      <c r="F465" s="20" t="s">
        <v>1050</v>
      </c>
      <c r="I465" s="20" t="s">
        <v>9627</v>
      </c>
      <c r="J465" s="20" t="s">
        <v>8986</v>
      </c>
    </row>
    <row r="466" spans="1:10" s="20" customFormat="1" x14ac:dyDescent="0.25">
      <c r="A466" s="20" t="s">
        <v>8984</v>
      </c>
      <c r="B466" s="20" t="s">
        <v>1051</v>
      </c>
      <c r="C466" s="20" t="s">
        <v>1052</v>
      </c>
      <c r="D466" s="21">
        <v>4127</v>
      </c>
      <c r="E466" s="20" t="s">
        <v>8566</v>
      </c>
      <c r="F466" s="20" t="s">
        <v>1052</v>
      </c>
      <c r="I466" s="20" t="s">
        <v>9628</v>
      </c>
      <c r="J466" s="20" t="s">
        <v>8986</v>
      </c>
    </row>
    <row r="467" spans="1:10" s="20" customFormat="1" x14ac:dyDescent="0.25">
      <c r="A467" s="20" t="s">
        <v>8984</v>
      </c>
      <c r="B467" s="20" t="s">
        <v>1053</v>
      </c>
      <c r="C467" s="20" t="s">
        <v>1054</v>
      </c>
      <c r="D467" s="21">
        <v>4127</v>
      </c>
      <c r="E467" s="20" t="s">
        <v>9629</v>
      </c>
      <c r="F467" s="20" t="s">
        <v>1054</v>
      </c>
      <c r="I467" s="20" t="s">
        <v>9630</v>
      </c>
      <c r="J467" s="20" t="s">
        <v>8986</v>
      </c>
    </row>
    <row r="468" spans="1:10" s="20" customFormat="1" x14ac:dyDescent="0.25">
      <c r="A468" s="20" t="s">
        <v>8984</v>
      </c>
      <c r="B468" s="20" t="s">
        <v>1055</v>
      </c>
      <c r="C468" s="20" t="s">
        <v>1056</v>
      </c>
      <c r="D468" s="21">
        <v>4127</v>
      </c>
      <c r="E468" s="20" t="s">
        <v>9631</v>
      </c>
      <c r="F468" s="20" t="s">
        <v>1056</v>
      </c>
      <c r="I468" s="20" t="s">
        <v>9632</v>
      </c>
      <c r="J468" s="20" t="s">
        <v>8986</v>
      </c>
    </row>
    <row r="469" spans="1:10" s="20" customFormat="1" x14ac:dyDescent="0.25">
      <c r="A469" s="20" t="s">
        <v>8984</v>
      </c>
      <c r="B469" s="20" t="s">
        <v>1057</v>
      </c>
      <c r="C469" s="20" t="s">
        <v>1058</v>
      </c>
      <c r="D469" s="21">
        <v>4127</v>
      </c>
      <c r="E469" s="20" t="s">
        <v>9633</v>
      </c>
      <c r="F469" s="20" t="s">
        <v>1058</v>
      </c>
      <c r="I469" s="20" t="s">
        <v>9634</v>
      </c>
      <c r="J469" s="20" t="s">
        <v>8986</v>
      </c>
    </row>
    <row r="470" spans="1:10" s="20" customFormat="1" x14ac:dyDescent="0.25">
      <c r="A470" s="20" t="s">
        <v>8984</v>
      </c>
      <c r="B470" s="20" t="s">
        <v>1059</v>
      </c>
      <c r="C470" s="20" t="s">
        <v>1060</v>
      </c>
      <c r="D470" s="21">
        <v>4127</v>
      </c>
      <c r="E470" s="20" t="s">
        <v>9635</v>
      </c>
      <c r="F470" s="20" t="s">
        <v>1060</v>
      </c>
      <c r="I470" s="20" t="s">
        <v>9636</v>
      </c>
      <c r="J470" s="20" t="s">
        <v>8986</v>
      </c>
    </row>
    <row r="471" spans="1:10" s="20" customFormat="1" x14ac:dyDescent="0.25">
      <c r="A471" s="20" t="s">
        <v>8984</v>
      </c>
      <c r="B471" s="20" t="s">
        <v>1061</v>
      </c>
      <c r="C471" s="20" t="s">
        <v>1062</v>
      </c>
      <c r="D471" s="21">
        <v>4127</v>
      </c>
      <c r="E471" s="20" t="s">
        <v>9637</v>
      </c>
      <c r="F471" s="20" t="s">
        <v>1062</v>
      </c>
      <c r="I471" s="20" t="s">
        <v>9638</v>
      </c>
      <c r="J471" s="20" t="s">
        <v>8986</v>
      </c>
    </row>
    <row r="472" spans="1:10" s="20" customFormat="1" x14ac:dyDescent="0.25">
      <c r="A472" s="20" t="s">
        <v>8984</v>
      </c>
      <c r="B472" s="20" t="s">
        <v>1063</v>
      </c>
      <c r="C472" s="20" t="s">
        <v>1064</v>
      </c>
      <c r="D472" s="21">
        <v>4127</v>
      </c>
      <c r="E472" s="20" t="s">
        <v>9639</v>
      </c>
      <c r="F472" s="20" t="s">
        <v>1064</v>
      </c>
      <c r="I472" s="20" t="s">
        <v>9640</v>
      </c>
      <c r="J472" s="20" t="s">
        <v>8986</v>
      </c>
    </row>
    <row r="473" spans="1:10" s="20" customFormat="1" x14ac:dyDescent="0.25">
      <c r="A473" s="20" t="s">
        <v>8984</v>
      </c>
      <c r="B473" s="20" t="s">
        <v>1065</v>
      </c>
      <c r="C473" s="20" t="s">
        <v>1066</v>
      </c>
      <c r="D473" s="21">
        <v>4127</v>
      </c>
      <c r="E473" s="20" t="s">
        <v>9641</v>
      </c>
      <c r="F473" s="20" t="s">
        <v>1066</v>
      </c>
      <c r="I473" s="20" t="s">
        <v>9642</v>
      </c>
      <c r="J473" s="20" t="s">
        <v>8986</v>
      </c>
    </row>
    <row r="474" spans="1:10" s="20" customFormat="1" x14ac:dyDescent="0.25">
      <c r="A474" s="20" t="s">
        <v>8984</v>
      </c>
      <c r="B474" s="20" t="s">
        <v>1067</v>
      </c>
      <c r="C474" s="20" t="s">
        <v>1068</v>
      </c>
      <c r="D474" s="21">
        <v>4127</v>
      </c>
      <c r="E474" s="20" t="s">
        <v>9643</v>
      </c>
      <c r="F474" s="20" t="s">
        <v>1068</v>
      </c>
      <c r="I474" s="20" t="s">
        <v>9644</v>
      </c>
      <c r="J474" s="20" t="s">
        <v>8986</v>
      </c>
    </row>
    <row r="475" spans="1:10" s="20" customFormat="1" x14ac:dyDescent="0.25">
      <c r="A475" s="20" t="s">
        <v>8984</v>
      </c>
      <c r="B475" s="20" t="s">
        <v>1069</v>
      </c>
      <c r="C475" s="20" t="s">
        <v>1070</v>
      </c>
      <c r="D475" s="21">
        <v>4254</v>
      </c>
      <c r="E475" s="20" t="s">
        <v>8094</v>
      </c>
      <c r="F475" s="20" t="s">
        <v>1070</v>
      </c>
      <c r="I475" s="20" t="s">
        <v>9645</v>
      </c>
      <c r="J475" s="20" t="s">
        <v>8986</v>
      </c>
    </row>
    <row r="476" spans="1:10" s="20" customFormat="1" x14ac:dyDescent="0.25">
      <c r="A476" s="20" t="s">
        <v>8984</v>
      </c>
      <c r="B476" s="20" t="s">
        <v>1071</v>
      </c>
      <c r="C476" s="20" t="s">
        <v>1072</v>
      </c>
      <c r="D476" s="21">
        <v>4254</v>
      </c>
      <c r="E476" s="20" t="s">
        <v>7674</v>
      </c>
      <c r="F476" s="20" t="s">
        <v>1072</v>
      </c>
      <c r="I476" s="20" t="s">
        <v>9646</v>
      </c>
      <c r="J476" s="20" t="s">
        <v>8986</v>
      </c>
    </row>
    <row r="477" spans="1:10" s="20" customFormat="1" x14ac:dyDescent="0.25">
      <c r="A477" s="20" t="s">
        <v>8984</v>
      </c>
      <c r="B477" s="20" t="s">
        <v>1073</v>
      </c>
      <c r="C477" s="20" t="s">
        <v>1074</v>
      </c>
      <c r="D477" s="21">
        <v>4254</v>
      </c>
      <c r="E477" s="20" t="s">
        <v>8021</v>
      </c>
      <c r="F477" s="20" t="s">
        <v>1074</v>
      </c>
      <c r="I477" s="20" t="s">
        <v>9647</v>
      </c>
      <c r="J477" s="20" t="s">
        <v>8986</v>
      </c>
    </row>
    <row r="478" spans="1:10" s="20" customFormat="1" x14ac:dyDescent="0.25">
      <c r="A478" s="20" t="s">
        <v>8984</v>
      </c>
      <c r="B478" s="20" t="s">
        <v>1075</v>
      </c>
      <c r="C478" s="20" t="s">
        <v>1076</v>
      </c>
      <c r="D478" s="21">
        <v>4254</v>
      </c>
      <c r="E478" s="20" t="s">
        <v>7518</v>
      </c>
      <c r="F478" s="20" t="s">
        <v>1076</v>
      </c>
      <c r="I478" s="20" t="s">
        <v>9648</v>
      </c>
      <c r="J478" s="20" t="s">
        <v>8986</v>
      </c>
    </row>
    <row r="479" spans="1:10" s="20" customFormat="1" x14ac:dyDescent="0.25">
      <c r="A479" s="20" t="s">
        <v>8984</v>
      </c>
      <c r="B479" s="20" t="s">
        <v>1077</v>
      </c>
      <c r="C479" s="20" t="s">
        <v>1078</v>
      </c>
      <c r="D479" s="21">
        <v>4254</v>
      </c>
      <c r="E479" s="20" t="s">
        <v>8182</v>
      </c>
      <c r="F479" s="20" t="s">
        <v>1078</v>
      </c>
      <c r="I479" s="20" t="s">
        <v>9649</v>
      </c>
      <c r="J479" s="20" t="s">
        <v>8986</v>
      </c>
    </row>
    <row r="480" spans="1:10" s="20" customFormat="1" x14ac:dyDescent="0.25">
      <c r="A480" s="20" t="s">
        <v>8984</v>
      </c>
      <c r="B480" s="20" t="s">
        <v>1079</v>
      </c>
      <c r="C480" s="20" t="s">
        <v>1080</v>
      </c>
      <c r="D480" s="21">
        <v>4254</v>
      </c>
      <c r="E480" s="20" t="s">
        <v>7799</v>
      </c>
      <c r="F480" s="20" t="s">
        <v>1080</v>
      </c>
      <c r="I480" s="20" t="s">
        <v>9650</v>
      </c>
      <c r="J480" s="20" t="s">
        <v>8986</v>
      </c>
    </row>
    <row r="481" spans="1:10" s="20" customFormat="1" x14ac:dyDescent="0.25">
      <c r="A481" s="20" t="s">
        <v>8984</v>
      </c>
      <c r="B481" s="20" t="s">
        <v>1081</v>
      </c>
      <c r="C481" s="20" t="s">
        <v>1082</v>
      </c>
      <c r="D481" s="21">
        <v>4254</v>
      </c>
      <c r="E481" s="20" t="s">
        <v>7822</v>
      </c>
      <c r="F481" s="20" t="s">
        <v>1082</v>
      </c>
      <c r="I481" s="20" t="s">
        <v>9651</v>
      </c>
      <c r="J481" s="20" t="s">
        <v>8986</v>
      </c>
    </row>
    <row r="482" spans="1:10" s="20" customFormat="1" x14ac:dyDescent="0.25">
      <c r="A482" s="20" t="s">
        <v>8984</v>
      </c>
      <c r="B482" s="20" t="s">
        <v>1083</v>
      </c>
      <c r="C482" s="20" t="s">
        <v>1084</v>
      </c>
      <c r="D482" s="21">
        <v>4254</v>
      </c>
      <c r="E482" s="20" t="s">
        <v>7738</v>
      </c>
      <c r="F482" s="20" t="s">
        <v>1084</v>
      </c>
      <c r="I482" s="20" t="s">
        <v>9652</v>
      </c>
      <c r="J482" s="20" t="s">
        <v>8986</v>
      </c>
    </row>
    <row r="483" spans="1:10" s="20" customFormat="1" x14ac:dyDescent="0.25">
      <c r="A483" s="20" t="s">
        <v>8984</v>
      </c>
      <c r="B483" s="20" t="s">
        <v>1085</v>
      </c>
      <c r="C483" s="20" t="s">
        <v>1086</v>
      </c>
      <c r="D483" s="21">
        <v>4254</v>
      </c>
      <c r="E483" s="20" t="s">
        <v>8140</v>
      </c>
      <c r="F483" s="20" t="s">
        <v>1086</v>
      </c>
      <c r="I483" s="20" t="s">
        <v>2968</v>
      </c>
      <c r="J483" s="20" t="s">
        <v>8986</v>
      </c>
    </row>
    <row r="484" spans="1:10" s="20" customFormat="1" x14ac:dyDescent="0.25">
      <c r="A484" s="20" t="s">
        <v>8984</v>
      </c>
      <c r="B484" s="20" t="s">
        <v>1087</v>
      </c>
      <c r="C484" s="20" t="s">
        <v>1088</v>
      </c>
      <c r="D484" s="21">
        <v>4254</v>
      </c>
      <c r="E484" s="20" t="s">
        <v>8150</v>
      </c>
      <c r="F484" s="20" t="s">
        <v>1088</v>
      </c>
      <c r="I484" s="20" t="s">
        <v>8151</v>
      </c>
      <c r="J484" s="20" t="s">
        <v>8986</v>
      </c>
    </row>
    <row r="485" spans="1:10" s="20" customFormat="1" x14ac:dyDescent="0.25">
      <c r="A485" s="20" t="s">
        <v>8984</v>
      </c>
      <c r="B485" s="20" t="s">
        <v>1089</v>
      </c>
      <c r="C485" s="20" t="s">
        <v>1090</v>
      </c>
      <c r="D485" s="21">
        <v>4254</v>
      </c>
      <c r="E485" s="20" t="s">
        <v>7873</v>
      </c>
      <c r="F485" s="20" t="s">
        <v>1090</v>
      </c>
      <c r="I485" s="20" t="s">
        <v>7874</v>
      </c>
      <c r="J485" s="20" t="s">
        <v>8986</v>
      </c>
    </row>
    <row r="486" spans="1:10" s="20" customFormat="1" x14ac:dyDescent="0.25">
      <c r="A486" s="20" t="s">
        <v>8984</v>
      </c>
      <c r="B486" s="20" t="s">
        <v>1091</v>
      </c>
      <c r="C486" s="20" t="s">
        <v>1092</v>
      </c>
      <c r="D486" s="21">
        <v>4254</v>
      </c>
      <c r="E486" s="20" t="s">
        <v>8209</v>
      </c>
      <c r="F486" s="20" t="s">
        <v>1092</v>
      </c>
      <c r="I486" s="20" t="s">
        <v>2972</v>
      </c>
      <c r="J486" s="20" t="s">
        <v>8986</v>
      </c>
    </row>
    <row r="487" spans="1:10" s="20" customFormat="1" x14ac:dyDescent="0.25">
      <c r="A487" s="20" t="s">
        <v>8984</v>
      </c>
      <c r="B487" s="20" t="s">
        <v>1093</v>
      </c>
      <c r="C487" s="20" t="s">
        <v>1094</v>
      </c>
      <c r="D487" s="21">
        <v>4256</v>
      </c>
      <c r="E487" s="20" t="s">
        <v>7881</v>
      </c>
      <c r="F487" s="20" t="s">
        <v>1094</v>
      </c>
      <c r="I487" s="20" t="s">
        <v>9653</v>
      </c>
      <c r="J487" s="20" t="s">
        <v>8986</v>
      </c>
    </row>
    <row r="488" spans="1:10" s="20" customFormat="1" x14ac:dyDescent="0.25">
      <c r="A488" s="20" t="s">
        <v>8984</v>
      </c>
      <c r="B488" s="20" t="s">
        <v>1095</v>
      </c>
      <c r="C488" s="20" t="s">
        <v>1096</v>
      </c>
      <c r="D488" s="21">
        <v>4256</v>
      </c>
      <c r="E488" s="20" t="s">
        <v>8201</v>
      </c>
      <c r="F488" s="20" t="s">
        <v>1096</v>
      </c>
      <c r="I488" s="20" t="s">
        <v>9654</v>
      </c>
      <c r="J488" s="20" t="s">
        <v>8986</v>
      </c>
    </row>
    <row r="489" spans="1:10" s="20" customFormat="1" x14ac:dyDescent="0.25">
      <c r="A489" s="20" t="s">
        <v>8984</v>
      </c>
      <c r="B489" s="20" t="s">
        <v>1097</v>
      </c>
      <c r="C489" s="20" t="s">
        <v>1098</v>
      </c>
      <c r="D489" s="21">
        <v>4256</v>
      </c>
      <c r="E489" s="20" t="s">
        <v>7677</v>
      </c>
      <c r="F489" s="20" t="s">
        <v>1098</v>
      </c>
      <c r="I489" s="20" t="s">
        <v>9655</v>
      </c>
      <c r="J489" s="20" t="s">
        <v>8986</v>
      </c>
    </row>
    <row r="490" spans="1:10" s="20" customFormat="1" x14ac:dyDescent="0.25">
      <c r="A490" s="20" t="s">
        <v>8984</v>
      </c>
      <c r="B490" s="20" t="s">
        <v>1099</v>
      </c>
      <c r="C490" s="20" t="s">
        <v>1100</v>
      </c>
      <c r="D490" s="21">
        <v>4256</v>
      </c>
      <c r="E490" s="20" t="s">
        <v>7668</v>
      </c>
      <c r="F490" s="20" t="s">
        <v>1100</v>
      </c>
      <c r="I490" s="20" t="s">
        <v>9656</v>
      </c>
      <c r="J490" s="20" t="s">
        <v>8986</v>
      </c>
    </row>
    <row r="491" spans="1:10" s="20" customFormat="1" x14ac:dyDescent="0.25">
      <c r="A491" s="20" t="s">
        <v>8984</v>
      </c>
      <c r="B491" s="20" t="s">
        <v>1101</v>
      </c>
      <c r="C491" s="20" t="s">
        <v>1102</v>
      </c>
      <c r="D491" s="21">
        <v>4256</v>
      </c>
      <c r="E491" s="20" t="s">
        <v>7726</v>
      </c>
      <c r="F491" s="20" t="s">
        <v>1102</v>
      </c>
      <c r="I491" s="20" t="s">
        <v>9657</v>
      </c>
      <c r="J491" s="20" t="s">
        <v>8986</v>
      </c>
    </row>
    <row r="492" spans="1:10" s="20" customFormat="1" x14ac:dyDescent="0.25">
      <c r="A492" s="20" t="s">
        <v>8984</v>
      </c>
      <c r="B492" s="20" t="s">
        <v>1103</v>
      </c>
      <c r="C492" s="20" t="s">
        <v>1104</v>
      </c>
      <c r="D492" s="21">
        <v>4256</v>
      </c>
      <c r="E492" s="20" t="s">
        <v>7827</v>
      </c>
      <c r="F492" s="20" t="s">
        <v>1104</v>
      </c>
      <c r="I492" s="20" t="s">
        <v>9658</v>
      </c>
      <c r="J492" s="20" t="s">
        <v>8986</v>
      </c>
    </row>
    <row r="493" spans="1:10" s="20" customFormat="1" x14ac:dyDescent="0.25">
      <c r="A493" s="20" t="s">
        <v>8984</v>
      </c>
      <c r="B493" s="20" t="s">
        <v>1105</v>
      </c>
      <c r="C493" s="20" t="s">
        <v>1106</v>
      </c>
      <c r="D493" s="21">
        <v>4256</v>
      </c>
      <c r="E493" s="20" t="s">
        <v>8035</v>
      </c>
      <c r="F493" s="20" t="s">
        <v>1106</v>
      </c>
      <c r="I493" s="20" t="s">
        <v>9659</v>
      </c>
      <c r="J493" s="20" t="s">
        <v>8986</v>
      </c>
    </row>
    <row r="494" spans="1:10" s="20" customFormat="1" x14ac:dyDescent="0.25">
      <c r="A494" s="20" t="s">
        <v>8984</v>
      </c>
      <c r="B494" s="20" t="s">
        <v>1107</v>
      </c>
      <c r="C494" s="20" t="s">
        <v>1108</v>
      </c>
      <c r="D494" s="21">
        <v>4256</v>
      </c>
      <c r="E494" s="20" t="s">
        <v>7683</v>
      </c>
      <c r="F494" s="20" t="s">
        <v>1108</v>
      </c>
      <c r="I494" s="20" t="s">
        <v>9660</v>
      </c>
      <c r="J494" s="20" t="s">
        <v>8986</v>
      </c>
    </row>
    <row r="495" spans="1:10" s="20" customFormat="1" x14ac:dyDescent="0.25">
      <c r="A495" s="20" t="s">
        <v>8984</v>
      </c>
      <c r="B495" s="20" t="s">
        <v>1109</v>
      </c>
      <c r="C495" s="20" t="s">
        <v>1110</v>
      </c>
      <c r="D495" s="21">
        <v>4256</v>
      </c>
      <c r="E495" s="20" t="s">
        <v>8188</v>
      </c>
      <c r="F495" s="20" t="s">
        <v>1110</v>
      </c>
      <c r="I495" s="20" t="s">
        <v>8189</v>
      </c>
      <c r="J495" s="20" t="s">
        <v>8986</v>
      </c>
    </row>
    <row r="496" spans="1:10" s="20" customFormat="1" x14ac:dyDescent="0.25">
      <c r="A496" s="20" t="s">
        <v>8984</v>
      </c>
      <c r="B496" s="20" t="s">
        <v>1111</v>
      </c>
      <c r="C496" s="20" t="s">
        <v>1112</v>
      </c>
      <c r="D496" s="21">
        <v>4256</v>
      </c>
      <c r="E496" s="20" t="s">
        <v>8115</v>
      </c>
      <c r="F496" s="20" t="s">
        <v>1112</v>
      </c>
      <c r="I496" s="20" t="s">
        <v>8116</v>
      </c>
      <c r="J496" s="20" t="s">
        <v>8986</v>
      </c>
    </row>
    <row r="497" spans="1:10" s="20" customFormat="1" x14ac:dyDescent="0.25">
      <c r="A497" s="20" t="s">
        <v>8984</v>
      </c>
      <c r="B497" s="20" t="s">
        <v>1113</v>
      </c>
      <c r="C497" s="20" t="s">
        <v>1114</v>
      </c>
      <c r="D497" s="21">
        <v>4256</v>
      </c>
      <c r="E497" s="20" t="s">
        <v>8195</v>
      </c>
      <c r="F497" s="20" t="s">
        <v>1114</v>
      </c>
      <c r="I497" s="20" t="s">
        <v>8196</v>
      </c>
      <c r="J497" s="20" t="s">
        <v>8986</v>
      </c>
    </row>
    <row r="498" spans="1:10" s="20" customFormat="1" x14ac:dyDescent="0.25">
      <c r="A498" s="20" t="s">
        <v>8984</v>
      </c>
      <c r="B498" s="20" t="s">
        <v>1115</v>
      </c>
      <c r="C498" s="20" t="s">
        <v>1116</v>
      </c>
      <c r="D498" s="21">
        <v>4256</v>
      </c>
      <c r="E498" s="20" t="s">
        <v>8147</v>
      </c>
      <c r="F498" s="20" t="s">
        <v>1116</v>
      </c>
      <c r="I498" s="20" t="s">
        <v>8148</v>
      </c>
      <c r="J498" s="20" t="s">
        <v>8986</v>
      </c>
    </row>
    <row r="499" spans="1:10" s="20" customFormat="1" x14ac:dyDescent="0.25">
      <c r="A499" s="20" t="s">
        <v>8984</v>
      </c>
      <c r="B499" s="20" t="s">
        <v>1117</v>
      </c>
      <c r="C499" s="20" t="s">
        <v>1118</v>
      </c>
      <c r="D499" s="21">
        <v>4258</v>
      </c>
      <c r="E499" s="20" t="s">
        <v>8101</v>
      </c>
      <c r="F499" s="20" t="s">
        <v>1118</v>
      </c>
      <c r="I499" s="20" t="s">
        <v>2838</v>
      </c>
      <c r="J499" s="20" t="s">
        <v>8986</v>
      </c>
    </row>
    <row r="500" spans="1:10" s="20" customFormat="1" x14ac:dyDescent="0.25">
      <c r="A500" s="20" t="s">
        <v>8984</v>
      </c>
      <c r="B500" s="20" t="s">
        <v>1119</v>
      </c>
      <c r="C500" s="20" t="s">
        <v>1120</v>
      </c>
      <c r="D500" s="21">
        <v>4258</v>
      </c>
      <c r="E500" s="20" t="s">
        <v>7555</v>
      </c>
      <c r="F500" s="20" t="s">
        <v>1120</v>
      </c>
      <c r="I500" s="20" t="s">
        <v>2918</v>
      </c>
      <c r="J500" s="20" t="s">
        <v>8986</v>
      </c>
    </row>
    <row r="501" spans="1:10" s="20" customFormat="1" x14ac:dyDescent="0.25">
      <c r="A501" s="20" t="s">
        <v>8984</v>
      </c>
      <c r="B501" s="20" t="s">
        <v>1121</v>
      </c>
      <c r="C501" s="20" t="s">
        <v>1122</v>
      </c>
      <c r="D501" s="21">
        <v>4258</v>
      </c>
      <c r="E501" s="20" t="s">
        <v>7893</v>
      </c>
      <c r="F501" s="20" t="s">
        <v>1122</v>
      </c>
      <c r="I501" s="20" t="s">
        <v>7894</v>
      </c>
      <c r="J501" s="20" t="s">
        <v>8986</v>
      </c>
    </row>
    <row r="502" spans="1:10" s="20" customFormat="1" x14ac:dyDescent="0.25">
      <c r="A502" s="20" t="s">
        <v>8984</v>
      </c>
      <c r="B502" s="20" t="s">
        <v>1123</v>
      </c>
      <c r="C502" s="20" t="s">
        <v>1124</v>
      </c>
      <c r="D502" s="21">
        <v>4258</v>
      </c>
      <c r="E502" s="20" t="s">
        <v>7900</v>
      </c>
      <c r="F502" s="20" t="s">
        <v>1124</v>
      </c>
      <c r="I502" s="20" t="s">
        <v>7901</v>
      </c>
      <c r="J502" s="20" t="s">
        <v>8986</v>
      </c>
    </row>
    <row r="503" spans="1:10" s="20" customFormat="1" x14ac:dyDescent="0.25">
      <c r="A503" s="20" t="s">
        <v>8984</v>
      </c>
      <c r="B503" s="20" t="s">
        <v>1125</v>
      </c>
      <c r="C503" s="20" t="s">
        <v>1126</v>
      </c>
      <c r="D503" s="21">
        <v>4258</v>
      </c>
      <c r="E503" s="20" t="s">
        <v>7896</v>
      </c>
      <c r="F503" s="20" t="s">
        <v>1126</v>
      </c>
      <c r="I503" s="20" t="s">
        <v>2834</v>
      </c>
      <c r="J503" s="20" t="s">
        <v>8986</v>
      </c>
    </row>
    <row r="504" spans="1:10" s="20" customFormat="1" x14ac:dyDescent="0.25">
      <c r="A504" s="20" t="s">
        <v>8984</v>
      </c>
      <c r="B504" s="20" t="s">
        <v>1127</v>
      </c>
      <c r="C504" s="20" t="s">
        <v>1128</v>
      </c>
      <c r="D504" s="21">
        <v>4258</v>
      </c>
      <c r="E504" s="20" t="s">
        <v>8097</v>
      </c>
      <c r="F504" s="20" t="s">
        <v>1128</v>
      </c>
      <c r="I504" s="20" t="s">
        <v>3402</v>
      </c>
      <c r="J504" s="20" t="s">
        <v>8986</v>
      </c>
    </row>
    <row r="505" spans="1:10" s="20" customFormat="1" x14ac:dyDescent="0.25">
      <c r="A505" s="20" t="s">
        <v>8984</v>
      </c>
      <c r="B505" s="20" t="s">
        <v>1129</v>
      </c>
      <c r="C505" s="20" t="s">
        <v>1130</v>
      </c>
      <c r="D505" s="21">
        <v>4258</v>
      </c>
      <c r="E505" s="20" t="s">
        <v>8059</v>
      </c>
      <c r="F505" s="20" t="s">
        <v>1130</v>
      </c>
      <c r="I505" s="20" t="s">
        <v>8060</v>
      </c>
      <c r="J505" s="20" t="s">
        <v>8986</v>
      </c>
    </row>
    <row r="506" spans="1:10" s="20" customFormat="1" x14ac:dyDescent="0.25">
      <c r="A506" s="20" t="s">
        <v>8984</v>
      </c>
      <c r="B506" s="20" t="s">
        <v>1131</v>
      </c>
      <c r="C506" s="20" t="s">
        <v>1132</v>
      </c>
      <c r="D506" s="21">
        <v>4258</v>
      </c>
      <c r="E506" s="20" t="s">
        <v>7549</v>
      </c>
      <c r="F506" s="20" t="s">
        <v>1132</v>
      </c>
      <c r="I506" s="20" t="s">
        <v>7550</v>
      </c>
      <c r="J506" s="20" t="s">
        <v>8986</v>
      </c>
    </row>
    <row r="507" spans="1:10" s="20" customFormat="1" x14ac:dyDescent="0.25">
      <c r="A507" s="20" t="s">
        <v>8984</v>
      </c>
      <c r="B507" s="20" t="s">
        <v>1133</v>
      </c>
      <c r="C507" s="20" t="s">
        <v>1134</v>
      </c>
      <c r="D507" s="21">
        <v>4258</v>
      </c>
      <c r="E507" s="20" t="s">
        <v>8062</v>
      </c>
      <c r="F507" s="20" t="s">
        <v>1134</v>
      </c>
      <c r="I507" s="20" t="s">
        <v>8063</v>
      </c>
      <c r="J507" s="20" t="s">
        <v>8986</v>
      </c>
    </row>
    <row r="508" spans="1:10" s="20" customFormat="1" x14ac:dyDescent="0.25">
      <c r="A508" s="20" t="s">
        <v>8984</v>
      </c>
      <c r="B508" s="20" t="s">
        <v>1135</v>
      </c>
      <c r="C508" s="20" t="s">
        <v>1136</v>
      </c>
      <c r="D508" s="21">
        <v>4258</v>
      </c>
      <c r="E508" s="20" t="s">
        <v>7533</v>
      </c>
      <c r="F508" s="20" t="s">
        <v>1136</v>
      </c>
      <c r="I508" s="20" t="s">
        <v>7534</v>
      </c>
      <c r="J508" s="20" t="s">
        <v>8986</v>
      </c>
    </row>
    <row r="509" spans="1:10" s="20" customFormat="1" x14ac:dyDescent="0.25">
      <c r="A509" s="20" t="s">
        <v>8984</v>
      </c>
      <c r="B509" s="20" t="s">
        <v>1137</v>
      </c>
      <c r="C509" s="20" t="s">
        <v>1138</v>
      </c>
      <c r="D509" s="21">
        <v>4258</v>
      </c>
      <c r="E509" s="20" t="s">
        <v>8110</v>
      </c>
      <c r="F509" s="20" t="s">
        <v>1138</v>
      </c>
      <c r="I509" s="20" t="s">
        <v>2627</v>
      </c>
      <c r="J509" s="20" t="s">
        <v>8986</v>
      </c>
    </row>
    <row r="510" spans="1:10" s="20" customFormat="1" x14ac:dyDescent="0.25">
      <c r="A510" s="20" t="s">
        <v>8984</v>
      </c>
      <c r="B510" s="20" t="s">
        <v>1139</v>
      </c>
      <c r="C510" s="20" t="s">
        <v>1140</v>
      </c>
      <c r="D510" s="21">
        <v>4258</v>
      </c>
      <c r="E510" s="20" t="s">
        <v>8103</v>
      </c>
      <c r="F510" s="20" t="s">
        <v>1140</v>
      </c>
      <c r="I510" s="20" t="s">
        <v>8104</v>
      </c>
      <c r="J510" s="20" t="s">
        <v>8986</v>
      </c>
    </row>
    <row r="511" spans="1:10" s="20" customFormat="1" x14ac:dyDescent="0.25">
      <c r="A511" s="20" t="s">
        <v>8984</v>
      </c>
      <c r="B511" s="20" t="s">
        <v>1141</v>
      </c>
      <c r="C511" s="20" t="s">
        <v>1142</v>
      </c>
      <c r="D511" s="21">
        <v>4259</v>
      </c>
      <c r="E511" s="20" t="s">
        <v>8027</v>
      </c>
      <c r="F511" s="20" t="s">
        <v>1142</v>
      </c>
      <c r="I511" s="20" t="s">
        <v>4182</v>
      </c>
      <c r="J511" s="20" t="s">
        <v>8986</v>
      </c>
    </row>
    <row r="512" spans="1:10" s="20" customFormat="1" x14ac:dyDescent="0.25">
      <c r="A512" s="20" t="s">
        <v>8984</v>
      </c>
      <c r="B512" s="20" t="s">
        <v>1143</v>
      </c>
      <c r="C512" s="20" t="s">
        <v>1144</v>
      </c>
      <c r="D512" s="21">
        <v>4259</v>
      </c>
      <c r="E512" s="20" t="s">
        <v>8053</v>
      </c>
      <c r="F512" s="20" t="s">
        <v>1144</v>
      </c>
      <c r="I512" s="20" t="s">
        <v>8054</v>
      </c>
      <c r="J512" s="20" t="s">
        <v>8986</v>
      </c>
    </row>
    <row r="513" spans="1:10" s="20" customFormat="1" x14ac:dyDescent="0.25">
      <c r="A513" s="20" t="s">
        <v>8984</v>
      </c>
      <c r="B513" s="20" t="s">
        <v>1145</v>
      </c>
      <c r="C513" s="20" t="s">
        <v>1146</v>
      </c>
      <c r="D513" s="21">
        <v>4259</v>
      </c>
      <c r="E513" s="20" t="s">
        <v>8124</v>
      </c>
      <c r="F513" s="20" t="s">
        <v>1146</v>
      </c>
      <c r="I513" s="20" t="s">
        <v>6620</v>
      </c>
      <c r="J513" s="20" t="s">
        <v>8986</v>
      </c>
    </row>
    <row r="514" spans="1:10" s="20" customFormat="1" x14ac:dyDescent="0.25">
      <c r="A514" s="20" t="s">
        <v>8984</v>
      </c>
      <c r="B514" s="20" t="s">
        <v>1147</v>
      </c>
      <c r="C514" s="20" t="s">
        <v>1148</v>
      </c>
      <c r="D514" s="21">
        <v>4259</v>
      </c>
      <c r="E514" s="20" t="s">
        <v>8032</v>
      </c>
      <c r="F514" s="20" t="s">
        <v>1148</v>
      </c>
      <c r="I514" s="20" t="s">
        <v>8033</v>
      </c>
      <c r="J514" s="20" t="s">
        <v>8986</v>
      </c>
    </row>
    <row r="515" spans="1:10" s="20" customFormat="1" x14ac:dyDescent="0.25">
      <c r="A515" s="20" t="s">
        <v>8984</v>
      </c>
      <c r="B515" s="20" t="s">
        <v>1149</v>
      </c>
      <c r="C515" s="20" t="s">
        <v>1150</v>
      </c>
      <c r="D515" s="21">
        <v>4259</v>
      </c>
      <c r="E515" s="20" t="s">
        <v>8165</v>
      </c>
      <c r="F515" s="20" t="s">
        <v>1150</v>
      </c>
      <c r="I515" s="20" t="s">
        <v>8166</v>
      </c>
      <c r="J515" s="20" t="s">
        <v>8986</v>
      </c>
    </row>
    <row r="516" spans="1:10" s="20" customFormat="1" x14ac:dyDescent="0.25">
      <c r="A516" s="20" t="s">
        <v>8984</v>
      </c>
      <c r="B516" s="20" t="s">
        <v>1151</v>
      </c>
      <c r="C516" s="20" t="s">
        <v>1152</v>
      </c>
      <c r="D516" s="21">
        <v>4259</v>
      </c>
      <c r="E516" s="20" t="s">
        <v>8175</v>
      </c>
      <c r="F516" s="20" t="s">
        <v>1152</v>
      </c>
      <c r="I516" s="20" t="s">
        <v>8176</v>
      </c>
      <c r="J516" s="20" t="s">
        <v>8986</v>
      </c>
    </row>
    <row r="517" spans="1:10" s="20" customFormat="1" x14ac:dyDescent="0.25">
      <c r="A517" s="20" t="s">
        <v>8984</v>
      </c>
      <c r="B517" s="20" t="s">
        <v>1153</v>
      </c>
      <c r="C517" s="20" t="s">
        <v>1154</v>
      </c>
      <c r="D517" s="21">
        <v>4259</v>
      </c>
      <c r="E517" s="20" t="s">
        <v>8131</v>
      </c>
      <c r="F517" s="20" t="s">
        <v>1154</v>
      </c>
      <c r="I517" s="20" t="s">
        <v>8132</v>
      </c>
      <c r="J517" s="20" t="s">
        <v>8986</v>
      </c>
    </row>
    <row r="518" spans="1:10" s="20" customFormat="1" x14ac:dyDescent="0.25">
      <c r="A518" s="20" t="s">
        <v>8984</v>
      </c>
      <c r="B518" s="20" t="s">
        <v>1155</v>
      </c>
      <c r="C518" s="20" t="s">
        <v>1156</v>
      </c>
      <c r="D518" s="21">
        <v>4259</v>
      </c>
      <c r="E518" s="20" t="s">
        <v>8118</v>
      </c>
      <c r="F518" s="20" t="s">
        <v>1156</v>
      </c>
      <c r="I518" s="20" t="s">
        <v>8119</v>
      </c>
      <c r="J518" s="20" t="s">
        <v>8986</v>
      </c>
    </row>
    <row r="519" spans="1:10" s="20" customFormat="1" x14ac:dyDescent="0.25">
      <c r="A519" s="20" t="s">
        <v>8984</v>
      </c>
      <c r="B519" s="20" t="s">
        <v>1157</v>
      </c>
      <c r="C519" s="20" t="s">
        <v>1158</v>
      </c>
      <c r="D519" s="21">
        <v>4259</v>
      </c>
      <c r="E519" s="20" t="s">
        <v>7520</v>
      </c>
      <c r="F519" s="20" t="s">
        <v>1158</v>
      </c>
      <c r="I519" s="20" t="s">
        <v>4185</v>
      </c>
      <c r="J519" s="20" t="s">
        <v>8986</v>
      </c>
    </row>
    <row r="520" spans="1:10" s="20" customFormat="1" x14ac:dyDescent="0.25">
      <c r="A520" s="20" t="s">
        <v>8984</v>
      </c>
      <c r="B520" s="20" t="s">
        <v>1159</v>
      </c>
      <c r="C520" s="20" t="s">
        <v>1160</v>
      </c>
      <c r="D520" s="21">
        <v>4259</v>
      </c>
      <c r="E520" s="20" t="s">
        <v>8126</v>
      </c>
      <c r="F520" s="20" t="s">
        <v>1160</v>
      </c>
      <c r="I520" s="20" t="s">
        <v>3407</v>
      </c>
      <c r="J520" s="20" t="s">
        <v>8986</v>
      </c>
    </row>
    <row r="521" spans="1:10" s="20" customFormat="1" x14ac:dyDescent="0.25">
      <c r="A521" s="20" t="s">
        <v>8984</v>
      </c>
      <c r="B521" s="20" t="s">
        <v>1161</v>
      </c>
      <c r="C521" s="20" t="s">
        <v>1162</v>
      </c>
      <c r="D521" s="21">
        <v>4259</v>
      </c>
      <c r="E521" s="20" t="s">
        <v>7414</v>
      </c>
      <c r="F521" s="20" t="s">
        <v>1162</v>
      </c>
      <c r="I521" s="20" t="s">
        <v>7415</v>
      </c>
      <c r="J521" s="20" t="s">
        <v>8986</v>
      </c>
    </row>
    <row r="522" spans="1:10" s="20" customFormat="1" x14ac:dyDescent="0.25">
      <c r="A522" s="20" t="s">
        <v>8984</v>
      </c>
      <c r="B522" s="20" t="s">
        <v>1163</v>
      </c>
      <c r="C522" s="20" t="s">
        <v>1164</v>
      </c>
      <c r="D522" s="21">
        <v>4259</v>
      </c>
      <c r="E522" s="20" t="s">
        <v>8070</v>
      </c>
      <c r="F522" s="20" t="s">
        <v>1164</v>
      </c>
      <c r="I522" s="20" t="s">
        <v>8071</v>
      </c>
      <c r="J522" s="20" t="s">
        <v>8986</v>
      </c>
    </row>
    <row r="523" spans="1:10" s="20" customFormat="1" x14ac:dyDescent="0.25">
      <c r="A523" s="20" t="s">
        <v>8984</v>
      </c>
      <c r="B523" s="20" t="s">
        <v>1165</v>
      </c>
      <c r="C523" s="20" t="s">
        <v>1166</v>
      </c>
      <c r="D523" s="21">
        <v>4260</v>
      </c>
      <c r="E523" s="20" t="s">
        <v>7767</v>
      </c>
      <c r="F523" s="20" t="s">
        <v>1166</v>
      </c>
      <c r="I523" s="20" t="s">
        <v>9661</v>
      </c>
      <c r="J523" s="20" t="s">
        <v>8986</v>
      </c>
    </row>
    <row r="524" spans="1:10" s="20" customFormat="1" x14ac:dyDescent="0.25">
      <c r="A524" s="20" t="s">
        <v>8984</v>
      </c>
      <c r="B524" s="20" t="s">
        <v>1167</v>
      </c>
      <c r="C524" s="20" t="s">
        <v>1168</v>
      </c>
      <c r="D524" s="21">
        <v>4260</v>
      </c>
      <c r="E524" s="20" t="s">
        <v>7862</v>
      </c>
      <c r="F524" s="20" t="s">
        <v>1168</v>
      </c>
      <c r="I524" s="20" t="s">
        <v>9662</v>
      </c>
      <c r="J524" s="20" t="s">
        <v>8986</v>
      </c>
    </row>
    <row r="525" spans="1:10" s="20" customFormat="1" x14ac:dyDescent="0.25">
      <c r="A525" s="20" t="s">
        <v>8984</v>
      </c>
      <c r="B525" s="20" t="s">
        <v>1169</v>
      </c>
      <c r="C525" s="20" t="s">
        <v>1170</v>
      </c>
      <c r="D525" s="21">
        <v>4260</v>
      </c>
      <c r="E525" s="20" t="s">
        <v>8099</v>
      </c>
      <c r="F525" s="20" t="s">
        <v>1170</v>
      </c>
      <c r="I525" s="20" t="s">
        <v>9663</v>
      </c>
      <c r="J525" s="20" t="s">
        <v>8986</v>
      </c>
    </row>
    <row r="526" spans="1:10" s="20" customFormat="1" x14ac:dyDescent="0.25">
      <c r="A526" s="20" t="s">
        <v>8984</v>
      </c>
      <c r="B526" s="20" t="s">
        <v>1171</v>
      </c>
      <c r="C526" s="20" t="s">
        <v>1172</v>
      </c>
      <c r="D526" s="21">
        <v>4260</v>
      </c>
      <c r="E526" s="20" t="s">
        <v>7701</v>
      </c>
      <c r="F526" s="20" t="s">
        <v>1172</v>
      </c>
      <c r="I526" s="20" t="s">
        <v>9664</v>
      </c>
      <c r="J526" s="20" t="s">
        <v>8986</v>
      </c>
    </row>
    <row r="527" spans="1:10" s="20" customFormat="1" x14ac:dyDescent="0.25">
      <c r="A527" s="20" t="s">
        <v>8984</v>
      </c>
      <c r="B527" s="20" t="s">
        <v>1173</v>
      </c>
      <c r="C527" s="20" t="s">
        <v>1174</v>
      </c>
      <c r="D527" s="21">
        <v>4260</v>
      </c>
      <c r="E527" s="20" t="s">
        <v>8085</v>
      </c>
      <c r="F527" s="20" t="s">
        <v>1174</v>
      </c>
      <c r="I527" s="20" t="s">
        <v>9665</v>
      </c>
      <c r="J527" s="20" t="s">
        <v>8986</v>
      </c>
    </row>
    <row r="528" spans="1:10" s="20" customFormat="1" x14ac:dyDescent="0.25">
      <c r="A528" s="20" t="s">
        <v>8984</v>
      </c>
      <c r="B528" s="20" t="s">
        <v>1175</v>
      </c>
      <c r="C528" s="20" t="s">
        <v>1176</v>
      </c>
      <c r="D528" s="21">
        <v>4260</v>
      </c>
      <c r="E528" s="20" t="s">
        <v>7785</v>
      </c>
      <c r="F528" s="20" t="s">
        <v>1176</v>
      </c>
      <c r="I528" s="20" t="s">
        <v>9666</v>
      </c>
      <c r="J528" s="20" t="s">
        <v>8986</v>
      </c>
    </row>
    <row r="529" spans="1:10" s="20" customFormat="1" x14ac:dyDescent="0.25">
      <c r="A529" s="20" t="s">
        <v>8984</v>
      </c>
      <c r="B529" s="20" t="s">
        <v>1177</v>
      </c>
      <c r="C529" s="20" t="s">
        <v>1178</v>
      </c>
      <c r="D529" s="21">
        <v>4260</v>
      </c>
      <c r="E529" s="20" t="s">
        <v>8040</v>
      </c>
      <c r="F529" s="20" t="s">
        <v>1178</v>
      </c>
      <c r="I529" s="20" t="s">
        <v>9667</v>
      </c>
      <c r="J529" s="20" t="s">
        <v>8986</v>
      </c>
    </row>
    <row r="530" spans="1:10" s="20" customFormat="1" x14ac:dyDescent="0.25">
      <c r="A530" s="20" t="s">
        <v>8984</v>
      </c>
      <c r="B530" s="20" t="s">
        <v>1179</v>
      </c>
      <c r="C530" s="20" t="s">
        <v>1180</v>
      </c>
      <c r="D530" s="21">
        <v>4260</v>
      </c>
      <c r="E530" s="20" t="s">
        <v>7719</v>
      </c>
      <c r="F530" s="20" t="s">
        <v>1180</v>
      </c>
      <c r="I530" s="20" t="s">
        <v>9668</v>
      </c>
      <c r="J530" s="20" t="s">
        <v>8986</v>
      </c>
    </row>
    <row r="531" spans="1:10" s="20" customFormat="1" x14ac:dyDescent="0.25">
      <c r="A531" s="20" t="s">
        <v>8984</v>
      </c>
      <c r="B531" s="20" t="s">
        <v>1181</v>
      </c>
      <c r="C531" s="20" t="s">
        <v>1182</v>
      </c>
      <c r="D531" s="21">
        <v>4260</v>
      </c>
      <c r="E531" s="20" t="s">
        <v>8076</v>
      </c>
      <c r="F531" s="20" t="s">
        <v>1182</v>
      </c>
      <c r="I531" s="20" t="s">
        <v>8077</v>
      </c>
      <c r="J531" s="20" t="s">
        <v>8986</v>
      </c>
    </row>
    <row r="532" spans="1:10" s="20" customFormat="1" x14ac:dyDescent="0.25">
      <c r="A532" s="20" t="s">
        <v>8984</v>
      </c>
      <c r="B532" s="20" t="s">
        <v>1183</v>
      </c>
      <c r="C532" s="20" t="s">
        <v>1184</v>
      </c>
      <c r="D532" s="21">
        <v>4260</v>
      </c>
      <c r="E532" s="20" t="s">
        <v>7846</v>
      </c>
      <c r="F532" s="20" t="s">
        <v>1184</v>
      </c>
      <c r="I532" s="20" t="s">
        <v>7847</v>
      </c>
      <c r="J532" s="20" t="s">
        <v>8986</v>
      </c>
    </row>
    <row r="533" spans="1:10" s="20" customFormat="1" x14ac:dyDescent="0.25">
      <c r="A533" s="20" t="s">
        <v>8984</v>
      </c>
      <c r="B533" s="20" t="s">
        <v>1185</v>
      </c>
      <c r="C533" s="20" t="s">
        <v>1186</v>
      </c>
      <c r="D533" s="21">
        <v>4260</v>
      </c>
      <c r="E533" s="20" t="s">
        <v>7802</v>
      </c>
      <c r="F533" s="20" t="s">
        <v>1186</v>
      </c>
      <c r="I533" s="20" t="s">
        <v>7803</v>
      </c>
      <c r="J533" s="20" t="s">
        <v>8986</v>
      </c>
    </row>
    <row r="534" spans="1:10" s="20" customFormat="1" x14ac:dyDescent="0.25">
      <c r="A534" s="20" t="s">
        <v>8984</v>
      </c>
      <c r="B534" s="20" t="s">
        <v>1187</v>
      </c>
      <c r="C534" s="20" t="s">
        <v>1188</v>
      </c>
      <c r="D534" s="21">
        <v>4260</v>
      </c>
      <c r="E534" s="20" t="s">
        <v>7871</v>
      </c>
      <c r="F534" s="20" t="s">
        <v>1188</v>
      </c>
      <c r="I534" s="20" t="s">
        <v>6262</v>
      </c>
      <c r="J534" s="20" t="s">
        <v>8986</v>
      </c>
    </row>
    <row r="535" spans="1:10" s="20" customFormat="1" x14ac:dyDescent="0.25">
      <c r="A535" s="20" t="s">
        <v>8984</v>
      </c>
      <c r="B535" s="20" t="s">
        <v>1189</v>
      </c>
      <c r="C535" s="20" t="s">
        <v>1190</v>
      </c>
      <c r="D535" s="21">
        <v>4262</v>
      </c>
      <c r="E535" s="20" t="s">
        <v>8214</v>
      </c>
      <c r="F535" s="20" t="s">
        <v>1190</v>
      </c>
      <c r="I535" s="20" t="s">
        <v>9669</v>
      </c>
      <c r="J535" s="20" t="s">
        <v>8986</v>
      </c>
    </row>
    <row r="536" spans="1:10" s="20" customFormat="1" x14ac:dyDescent="0.25">
      <c r="A536" s="20" t="s">
        <v>8984</v>
      </c>
      <c r="B536" s="20" t="s">
        <v>1191</v>
      </c>
      <c r="C536" s="20" t="s">
        <v>1192</v>
      </c>
      <c r="D536" s="21">
        <v>4262</v>
      </c>
      <c r="E536" s="20" t="s">
        <v>8207</v>
      </c>
      <c r="F536" s="20" t="s">
        <v>1192</v>
      </c>
      <c r="I536" s="20" t="s">
        <v>9670</v>
      </c>
      <c r="J536" s="20" t="s">
        <v>8986</v>
      </c>
    </row>
    <row r="537" spans="1:10" s="20" customFormat="1" x14ac:dyDescent="0.25">
      <c r="A537" s="20" t="s">
        <v>8984</v>
      </c>
      <c r="B537" s="20" t="s">
        <v>1193</v>
      </c>
      <c r="C537" s="20" t="s">
        <v>1194</v>
      </c>
      <c r="D537" s="21">
        <v>4262</v>
      </c>
      <c r="E537" s="20" t="s">
        <v>8218</v>
      </c>
      <c r="F537" s="20" t="s">
        <v>1194</v>
      </c>
      <c r="I537" s="20" t="s">
        <v>9671</v>
      </c>
      <c r="J537" s="20" t="s">
        <v>8986</v>
      </c>
    </row>
    <row r="538" spans="1:10" s="20" customFormat="1" x14ac:dyDescent="0.25">
      <c r="A538" s="20" t="s">
        <v>8984</v>
      </c>
      <c r="B538" s="20" t="s">
        <v>1195</v>
      </c>
      <c r="C538" s="20" t="s">
        <v>1196</v>
      </c>
      <c r="D538" s="21">
        <v>4262</v>
      </c>
      <c r="E538" s="20" t="s">
        <v>8199</v>
      </c>
      <c r="F538" s="20" t="s">
        <v>1196</v>
      </c>
      <c r="I538" s="20" t="s">
        <v>9672</v>
      </c>
      <c r="J538" s="20" t="s">
        <v>8986</v>
      </c>
    </row>
    <row r="539" spans="1:10" s="20" customFormat="1" x14ac:dyDescent="0.25">
      <c r="A539" s="20" t="s">
        <v>8984</v>
      </c>
      <c r="B539" s="20" t="s">
        <v>1197</v>
      </c>
      <c r="C539" s="20" t="s">
        <v>1198</v>
      </c>
      <c r="D539" s="21">
        <v>4264</v>
      </c>
      <c r="E539" s="20" t="s">
        <v>7890</v>
      </c>
      <c r="F539" s="20" t="s">
        <v>1198</v>
      </c>
      <c r="I539" s="20" t="s">
        <v>9673</v>
      </c>
      <c r="J539" s="20" t="s">
        <v>8986</v>
      </c>
    </row>
    <row r="540" spans="1:10" s="20" customFormat="1" x14ac:dyDescent="0.25">
      <c r="A540" s="20" t="s">
        <v>8984</v>
      </c>
      <c r="B540" s="20" t="s">
        <v>1199</v>
      </c>
      <c r="C540" s="20" t="s">
        <v>1200</v>
      </c>
      <c r="D540" s="21">
        <v>4264</v>
      </c>
      <c r="E540" s="20" t="s">
        <v>7898</v>
      </c>
      <c r="F540" s="20" t="s">
        <v>1200</v>
      </c>
      <c r="I540" s="20" t="s">
        <v>9674</v>
      </c>
      <c r="J540" s="20" t="s">
        <v>8986</v>
      </c>
    </row>
    <row r="541" spans="1:10" s="20" customFormat="1" x14ac:dyDescent="0.25">
      <c r="A541" s="20" t="s">
        <v>8984</v>
      </c>
      <c r="B541" s="20" t="s">
        <v>1201</v>
      </c>
      <c r="C541" s="20" t="s">
        <v>1202</v>
      </c>
      <c r="D541" s="21">
        <v>4264</v>
      </c>
      <c r="E541" s="20" t="s">
        <v>8145</v>
      </c>
      <c r="F541" s="20" t="s">
        <v>1202</v>
      </c>
      <c r="I541" s="20" t="s">
        <v>9675</v>
      </c>
      <c r="J541" s="20" t="s">
        <v>8986</v>
      </c>
    </row>
    <row r="542" spans="1:10" s="20" customFormat="1" x14ac:dyDescent="0.25">
      <c r="A542" s="20" t="s">
        <v>8984</v>
      </c>
      <c r="B542" s="20" t="s">
        <v>1203</v>
      </c>
      <c r="C542" s="20" t="s">
        <v>1204</v>
      </c>
      <c r="D542" s="21">
        <v>4264</v>
      </c>
      <c r="E542" s="20" t="s">
        <v>7475</v>
      </c>
      <c r="F542" s="20" t="s">
        <v>1204</v>
      </c>
      <c r="I542" s="20" t="s">
        <v>9676</v>
      </c>
      <c r="J542" s="20" t="s">
        <v>8986</v>
      </c>
    </row>
    <row r="543" spans="1:10" s="20" customFormat="1" x14ac:dyDescent="0.25">
      <c r="A543" s="20" t="s">
        <v>8984</v>
      </c>
      <c r="B543" s="20" t="s">
        <v>1205</v>
      </c>
      <c r="C543" s="20" t="s">
        <v>1206</v>
      </c>
      <c r="D543" s="21">
        <v>4264</v>
      </c>
      <c r="E543" s="20" t="s">
        <v>8065</v>
      </c>
      <c r="F543" s="20" t="s">
        <v>1206</v>
      </c>
      <c r="I543" s="20" t="s">
        <v>9677</v>
      </c>
      <c r="J543" s="20" t="s">
        <v>8986</v>
      </c>
    </row>
    <row r="544" spans="1:10" s="20" customFormat="1" x14ac:dyDescent="0.25">
      <c r="A544" s="20" t="s">
        <v>8984</v>
      </c>
      <c r="B544" s="20" t="s">
        <v>1207</v>
      </c>
      <c r="C544" s="20" t="s">
        <v>1208</v>
      </c>
      <c r="D544" s="21">
        <v>4264</v>
      </c>
      <c r="E544" s="20" t="s">
        <v>7544</v>
      </c>
      <c r="F544" s="20" t="s">
        <v>1208</v>
      </c>
      <c r="I544" s="20" t="s">
        <v>9678</v>
      </c>
      <c r="J544" s="20" t="s">
        <v>8986</v>
      </c>
    </row>
    <row r="545" spans="1:10" s="20" customFormat="1" x14ac:dyDescent="0.25">
      <c r="A545" s="20" t="s">
        <v>8984</v>
      </c>
      <c r="B545" s="20" t="s">
        <v>1209</v>
      </c>
      <c r="C545" s="20" t="s">
        <v>1210</v>
      </c>
      <c r="D545" s="21">
        <v>4264</v>
      </c>
      <c r="E545" s="20" t="s">
        <v>7522</v>
      </c>
      <c r="F545" s="20" t="s">
        <v>1210</v>
      </c>
      <c r="I545" s="20" t="s">
        <v>9679</v>
      </c>
      <c r="J545" s="20" t="s">
        <v>8986</v>
      </c>
    </row>
    <row r="546" spans="1:10" s="20" customFormat="1" x14ac:dyDescent="0.25">
      <c r="A546" s="20" t="s">
        <v>8984</v>
      </c>
      <c r="B546" s="20" t="s">
        <v>1211</v>
      </c>
      <c r="C546" s="20" t="s">
        <v>1212</v>
      </c>
      <c r="D546" s="21">
        <v>4264</v>
      </c>
      <c r="E546" s="20" t="s">
        <v>8156</v>
      </c>
      <c r="F546" s="20" t="s">
        <v>1212</v>
      </c>
      <c r="I546" s="20" t="s">
        <v>9680</v>
      </c>
      <c r="J546" s="20" t="s">
        <v>8986</v>
      </c>
    </row>
    <row r="547" spans="1:10" s="20" customFormat="1" x14ac:dyDescent="0.25">
      <c r="A547" s="20" t="s">
        <v>8984</v>
      </c>
      <c r="B547" s="20" t="s">
        <v>1213</v>
      </c>
      <c r="C547" s="20" t="s">
        <v>1214</v>
      </c>
      <c r="D547" s="21">
        <v>4265</v>
      </c>
      <c r="E547" s="20" t="s">
        <v>7961</v>
      </c>
      <c r="F547" s="20" t="s">
        <v>1214</v>
      </c>
      <c r="I547" s="20" t="s">
        <v>9681</v>
      </c>
      <c r="J547" s="20" t="s">
        <v>8986</v>
      </c>
    </row>
    <row r="548" spans="1:10" s="20" customFormat="1" x14ac:dyDescent="0.25">
      <c r="A548" s="20" t="s">
        <v>8984</v>
      </c>
      <c r="B548" s="20" t="s">
        <v>1215</v>
      </c>
      <c r="C548" s="20" t="s">
        <v>1216</v>
      </c>
      <c r="D548" s="21">
        <v>4265</v>
      </c>
      <c r="E548" s="20" t="s">
        <v>7980</v>
      </c>
      <c r="F548" s="20" t="s">
        <v>1216</v>
      </c>
      <c r="I548" s="20" t="s">
        <v>9682</v>
      </c>
      <c r="J548" s="20" t="s">
        <v>8986</v>
      </c>
    </row>
    <row r="549" spans="1:10" s="20" customFormat="1" x14ac:dyDescent="0.25">
      <c r="A549" s="20" t="s">
        <v>8984</v>
      </c>
      <c r="B549" s="20" t="s">
        <v>1217</v>
      </c>
      <c r="C549" s="20" t="s">
        <v>1218</v>
      </c>
      <c r="D549" s="21">
        <v>4265</v>
      </c>
      <c r="E549" s="20" t="s">
        <v>7947</v>
      </c>
      <c r="F549" s="20" t="s">
        <v>1218</v>
      </c>
      <c r="I549" s="20" t="s">
        <v>9683</v>
      </c>
      <c r="J549" s="20" t="s">
        <v>8986</v>
      </c>
    </row>
    <row r="550" spans="1:10" s="20" customFormat="1" x14ac:dyDescent="0.25">
      <c r="A550" s="20" t="s">
        <v>8984</v>
      </c>
      <c r="B550" s="20" t="s">
        <v>1219</v>
      </c>
      <c r="C550" s="20" t="s">
        <v>1220</v>
      </c>
      <c r="D550" s="21">
        <v>4265</v>
      </c>
      <c r="E550" s="20" t="s">
        <v>7992</v>
      </c>
      <c r="F550" s="20" t="s">
        <v>1220</v>
      </c>
      <c r="I550" s="20" t="s">
        <v>9684</v>
      </c>
      <c r="J550" s="20" t="s">
        <v>8986</v>
      </c>
    </row>
    <row r="551" spans="1:10" s="20" customFormat="1" x14ac:dyDescent="0.25">
      <c r="A551" s="20" t="s">
        <v>8984</v>
      </c>
      <c r="B551" s="20" t="s">
        <v>1221</v>
      </c>
      <c r="C551" s="20" t="s">
        <v>1222</v>
      </c>
      <c r="D551" s="21">
        <v>4265</v>
      </c>
      <c r="E551" s="20" t="s">
        <v>7994</v>
      </c>
      <c r="F551" s="20" t="s">
        <v>1222</v>
      </c>
      <c r="I551" s="20" t="s">
        <v>9685</v>
      </c>
      <c r="J551" s="20" t="s">
        <v>8986</v>
      </c>
    </row>
    <row r="552" spans="1:10" s="20" customFormat="1" x14ac:dyDescent="0.25">
      <c r="A552" s="20" t="s">
        <v>8984</v>
      </c>
      <c r="B552" s="20" t="s">
        <v>1223</v>
      </c>
      <c r="C552" s="20" t="s">
        <v>1224</v>
      </c>
      <c r="D552" s="21">
        <v>4265</v>
      </c>
      <c r="E552" s="20" t="s">
        <v>7935</v>
      </c>
      <c r="F552" s="20" t="s">
        <v>1224</v>
      </c>
      <c r="I552" s="20" t="s">
        <v>9686</v>
      </c>
      <c r="J552" s="20" t="s">
        <v>8986</v>
      </c>
    </row>
    <row r="553" spans="1:10" s="20" customFormat="1" x14ac:dyDescent="0.25">
      <c r="A553" s="20" t="s">
        <v>8984</v>
      </c>
      <c r="B553" s="20" t="s">
        <v>1225</v>
      </c>
      <c r="C553" s="20" t="s">
        <v>1226</v>
      </c>
      <c r="D553" s="21">
        <v>4265</v>
      </c>
      <c r="E553" s="20" t="s">
        <v>7920</v>
      </c>
      <c r="F553" s="20" t="s">
        <v>1226</v>
      </c>
      <c r="I553" s="20" t="s">
        <v>9687</v>
      </c>
      <c r="J553" s="20" t="s">
        <v>8986</v>
      </c>
    </row>
    <row r="554" spans="1:10" s="20" customFormat="1" x14ac:dyDescent="0.25">
      <c r="A554" s="20" t="s">
        <v>8984</v>
      </c>
      <c r="B554" s="20" t="s">
        <v>1227</v>
      </c>
      <c r="C554" s="20" t="s">
        <v>1228</v>
      </c>
      <c r="D554" s="21">
        <v>4265</v>
      </c>
      <c r="E554" s="20" t="s">
        <v>7989</v>
      </c>
      <c r="F554" s="20" t="s">
        <v>1228</v>
      </c>
      <c r="I554" s="20" t="s">
        <v>9688</v>
      </c>
      <c r="J554" s="20" t="s">
        <v>8986</v>
      </c>
    </row>
    <row r="555" spans="1:10" s="20" customFormat="1" x14ac:dyDescent="0.25">
      <c r="A555" s="20" t="s">
        <v>8984</v>
      </c>
      <c r="B555" s="20" t="s">
        <v>1229</v>
      </c>
      <c r="C555" s="20" t="s">
        <v>1230</v>
      </c>
      <c r="D555" s="21">
        <v>4265</v>
      </c>
      <c r="E555" s="20" t="s">
        <v>7589</v>
      </c>
      <c r="F555" s="20" t="s">
        <v>1230</v>
      </c>
      <c r="I555" s="20" t="s">
        <v>5932</v>
      </c>
      <c r="J555" s="20" t="s">
        <v>8986</v>
      </c>
    </row>
    <row r="556" spans="1:10" s="20" customFormat="1" x14ac:dyDescent="0.25">
      <c r="A556" s="20" t="s">
        <v>8984</v>
      </c>
      <c r="B556" s="20" t="s">
        <v>1231</v>
      </c>
      <c r="C556" s="20" t="s">
        <v>1232</v>
      </c>
      <c r="D556" s="21">
        <v>4265</v>
      </c>
      <c r="E556" s="20" t="s">
        <v>7974</v>
      </c>
      <c r="F556" s="20" t="s">
        <v>1232</v>
      </c>
      <c r="I556" s="20" t="s">
        <v>3548</v>
      </c>
      <c r="J556" s="20" t="s">
        <v>8986</v>
      </c>
    </row>
    <row r="557" spans="1:10" s="20" customFormat="1" x14ac:dyDescent="0.25">
      <c r="A557" s="20" t="s">
        <v>8984</v>
      </c>
      <c r="B557" s="20" t="s">
        <v>1233</v>
      </c>
      <c r="C557" s="20" t="s">
        <v>1234</v>
      </c>
      <c r="D557" s="21">
        <v>4265</v>
      </c>
      <c r="E557" s="20" t="s">
        <v>7967</v>
      </c>
      <c r="F557" s="20" t="s">
        <v>1234</v>
      </c>
      <c r="I557" s="20" t="s">
        <v>3079</v>
      </c>
      <c r="J557" s="20" t="s">
        <v>8986</v>
      </c>
    </row>
    <row r="558" spans="1:10" s="20" customFormat="1" x14ac:dyDescent="0.25">
      <c r="A558" s="20" t="s">
        <v>8984</v>
      </c>
      <c r="B558" s="20" t="s">
        <v>1235</v>
      </c>
      <c r="C558" s="20" t="s">
        <v>1236</v>
      </c>
      <c r="D558" s="21">
        <v>4265</v>
      </c>
      <c r="E558" s="20" t="s">
        <v>7924</v>
      </c>
      <c r="F558" s="20" t="s">
        <v>1236</v>
      </c>
      <c r="I558" s="20" t="s">
        <v>3220</v>
      </c>
      <c r="J558" s="20" t="s">
        <v>8986</v>
      </c>
    </row>
    <row r="559" spans="1:10" s="20" customFormat="1" x14ac:dyDescent="0.25">
      <c r="A559" s="20" t="s">
        <v>8984</v>
      </c>
      <c r="B559" s="20" t="s">
        <v>1237</v>
      </c>
      <c r="C559" s="20" t="s">
        <v>1238</v>
      </c>
      <c r="D559" s="21">
        <v>4430</v>
      </c>
      <c r="E559" s="20" t="s">
        <v>9689</v>
      </c>
      <c r="F559" s="20" t="s">
        <v>1238</v>
      </c>
      <c r="I559" s="20" t="s">
        <v>9690</v>
      </c>
      <c r="J559" s="20" t="s">
        <v>8986</v>
      </c>
    </row>
    <row r="560" spans="1:10" s="20" customFormat="1" x14ac:dyDescent="0.25">
      <c r="A560" s="20" t="s">
        <v>8984</v>
      </c>
      <c r="B560" s="20" t="s">
        <v>1239</v>
      </c>
      <c r="C560" s="20" t="s">
        <v>1240</v>
      </c>
      <c r="D560" s="21">
        <v>4430</v>
      </c>
      <c r="E560" s="20" t="s">
        <v>9691</v>
      </c>
      <c r="F560" s="20" t="s">
        <v>1240</v>
      </c>
      <c r="I560" s="20" t="s">
        <v>9692</v>
      </c>
      <c r="J560" s="20" t="s">
        <v>8986</v>
      </c>
    </row>
    <row r="561" spans="1:10" s="20" customFormat="1" x14ac:dyDescent="0.25">
      <c r="A561" s="20" t="s">
        <v>8984</v>
      </c>
      <c r="B561" s="20" t="s">
        <v>1241</v>
      </c>
      <c r="C561" s="20" t="s">
        <v>1242</v>
      </c>
      <c r="D561" s="21">
        <v>4430</v>
      </c>
      <c r="E561" s="20" t="s">
        <v>9693</v>
      </c>
      <c r="F561" s="20" t="s">
        <v>1242</v>
      </c>
      <c r="I561" s="20" t="s">
        <v>9694</v>
      </c>
      <c r="J561" s="20" t="s">
        <v>8986</v>
      </c>
    </row>
    <row r="562" spans="1:10" s="20" customFormat="1" x14ac:dyDescent="0.25">
      <c r="A562" s="20" t="s">
        <v>8984</v>
      </c>
      <c r="B562" s="20" t="s">
        <v>1243</v>
      </c>
      <c r="C562" s="20" t="s">
        <v>1244</v>
      </c>
      <c r="D562" s="21">
        <v>4614</v>
      </c>
      <c r="E562" s="20" t="s">
        <v>9695</v>
      </c>
      <c r="F562" s="20" t="s">
        <v>1244</v>
      </c>
      <c r="I562" s="20" t="s">
        <v>9696</v>
      </c>
      <c r="J562" s="20" t="s">
        <v>8986</v>
      </c>
    </row>
    <row r="563" spans="1:10" s="20" customFormat="1" x14ac:dyDescent="0.25">
      <c r="A563" s="20" t="s">
        <v>8984</v>
      </c>
      <c r="B563" s="20" t="s">
        <v>1245</v>
      </c>
      <c r="C563" s="20" t="s">
        <v>1246</v>
      </c>
      <c r="D563" s="21">
        <v>4614</v>
      </c>
      <c r="E563" s="20" t="s">
        <v>9697</v>
      </c>
      <c r="F563" s="20" t="s">
        <v>1246</v>
      </c>
      <c r="I563" s="20" t="s">
        <v>9698</v>
      </c>
      <c r="J563" s="20" t="s">
        <v>8986</v>
      </c>
    </row>
    <row r="564" spans="1:10" s="20" customFormat="1" x14ac:dyDescent="0.25">
      <c r="A564" s="20" t="s">
        <v>8984</v>
      </c>
      <c r="B564" s="20" t="s">
        <v>1247</v>
      </c>
      <c r="C564" s="20" t="s">
        <v>1248</v>
      </c>
      <c r="D564" s="21">
        <v>4614</v>
      </c>
      <c r="E564" s="20" t="s">
        <v>9699</v>
      </c>
      <c r="F564" s="20" t="s">
        <v>1248</v>
      </c>
      <c r="I564" s="20" t="s">
        <v>9700</v>
      </c>
      <c r="J564" s="20" t="s">
        <v>8986</v>
      </c>
    </row>
    <row r="565" spans="1:10" s="20" customFormat="1" x14ac:dyDescent="0.25">
      <c r="A565" s="20" t="s">
        <v>8984</v>
      </c>
      <c r="B565" s="20" t="s">
        <v>1249</v>
      </c>
      <c r="C565" s="20" t="s">
        <v>1250</v>
      </c>
      <c r="D565" s="21">
        <v>4614</v>
      </c>
      <c r="E565" s="20" t="s">
        <v>9701</v>
      </c>
      <c r="F565" s="20" t="s">
        <v>1250</v>
      </c>
      <c r="I565" s="20" t="s">
        <v>9702</v>
      </c>
      <c r="J565" s="20" t="s">
        <v>8986</v>
      </c>
    </row>
    <row r="566" spans="1:10" s="20" customFormat="1" x14ac:dyDescent="0.25">
      <c r="A566" s="20" t="s">
        <v>8984</v>
      </c>
      <c r="B566" s="20" t="s">
        <v>1251</v>
      </c>
      <c r="C566" s="20" t="s">
        <v>1252</v>
      </c>
      <c r="D566" s="21">
        <v>4614</v>
      </c>
      <c r="E566" s="20" t="s">
        <v>9703</v>
      </c>
      <c r="F566" s="20" t="s">
        <v>1252</v>
      </c>
      <c r="I566" s="20" t="s">
        <v>9704</v>
      </c>
      <c r="J566" s="20" t="s">
        <v>8986</v>
      </c>
    </row>
    <row r="567" spans="1:10" s="20" customFormat="1" x14ac:dyDescent="0.25">
      <c r="A567" s="20" t="s">
        <v>8984</v>
      </c>
      <c r="B567" s="20" t="s">
        <v>1253</v>
      </c>
      <c r="C567" s="20" t="s">
        <v>1254</v>
      </c>
      <c r="D567" s="21">
        <v>4614</v>
      </c>
      <c r="E567" s="20" t="s">
        <v>7616</v>
      </c>
      <c r="F567" s="20" t="s">
        <v>1254</v>
      </c>
      <c r="I567" s="20" t="s">
        <v>9705</v>
      </c>
      <c r="J567" s="20" t="s">
        <v>8986</v>
      </c>
    </row>
    <row r="568" spans="1:10" s="20" customFormat="1" x14ac:dyDescent="0.25">
      <c r="A568" s="20" t="s">
        <v>8984</v>
      </c>
      <c r="B568" s="20" t="s">
        <v>1255</v>
      </c>
      <c r="C568" s="20" t="s">
        <v>1256</v>
      </c>
      <c r="D568" s="21">
        <v>4614</v>
      </c>
      <c r="E568" s="20" t="s">
        <v>7595</v>
      </c>
      <c r="F568" s="20" t="s">
        <v>1256</v>
      </c>
      <c r="I568" s="20" t="s">
        <v>9706</v>
      </c>
      <c r="J568" s="20" t="s">
        <v>8986</v>
      </c>
    </row>
    <row r="569" spans="1:10" s="20" customFormat="1" x14ac:dyDescent="0.25">
      <c r="A569" s="20" t="s">
        <v>8984</v>
      </c>
      <c r="B569" s="20" t="s">
        <v>1257</v>
      </c>
      <c r="C569" s="20" t="s">
        <v>1258</v>
      </c>
      <c r="D569" s="21">
        <v>4614</v>
      </c>
      <c r="E569" s="20" t="s">
        <v>7611</v>
      </c>
      <c r="F569" s="20" t="s">
        <v>1258</v>
      </c>
      <c r="I569" s="20" t="s">
        <v>9707</v>
      </c>
      <c r="J569" s="20" t="s">
        <v>8986</v>
      </c>
    </row>
    <row r="570" spans="1:10" s="20" customFormat="1" x14ac:dyDescent="0.25">
      <c r="A570" s="20" t="s">
        <v>8984</v>
      </c>
      <c r="B570" s="20" t="s">
        <v>1259</v>
      </c>
      <c r="C570" s="20" t="s">
        <v>1260</v>
      </c>
      <c r="D570" s="21">
        <v>4614</v>
      </c>
      <c r="E570" s="20" t="s">
        <v>9708</v>
      </c>
      <c r="F570" s="20" t="s">
        <v>1260</v>
      </c>
      <c r="I570" s="20" t="s">
        <v>9709</v>
      </c>
      <c r="J570" s="20" t="s">
        <v>8986</v>
      </c>
    </row>
    <row r="571" spans="1:10" s="20" customFormat="1" x14ac:dyDescent="0.25">
      <c r="A571" s="20" t="s">
        <v>8984</v>
      </c>
      <c r="B571" s="20" t="s">
        <v>1261</v>
      </c>
      <c r="C571" s="20" t="s">
        <v>1262</v>
      </c>
      <c r="D571" s="21">
        <v>4614</v>
      </c>
      <c r="E571" s="20" t="s">
        <v>9710</v>
      </c>
      <c r="F571" s="20" t="s">
        <v>1262</v>
      </c>
      <c r="I571" s="20" t="s">
        <v>9711</v>
      </c>
      <c r="J571" s="20" t="s">
        <v>8986</v>
      </c>
    </row>
    <row r="572" spans="1:10" s="20" customFormat="1" x14ac:dyDescent="0.25">
      <c r="A572" s="20" t="s">
        <v>8984</v>
      </c>
      <c r="B572" s="20" t="s">
        <v>1263</v>
      </c>
      <c r="C572" s="20" t="s">
        <v>1264</v>
      </c>
      <c r="D572" s="21">
        <v>4614</v>
      </c>
      <c r="E572" s="20" t="s">
        <v>9712</v>
      </c>
      <c r="F572" s="20" t="s">
        <v>1264</v>
      </c>
      <c r="I572" s="20" t="s">
        <v>9713</v>
      </c>
      <c r="J572" s="20" t="s">
        <v>8986</v>
      </c>
    </row>
    <row r="573" spans="1:10" s="20" customFormat="1" x14ac:dyDescent="0.25">
      <c r="A573" s="20" t="s">
        <v>8984</v>
      </c>
      <c r="B573" s="20" t="s">
        <v>1265</v>
      </c>
      <c r="C573" s="20" t="s">
        <v>1266</v>
      </c>
      <c r="D573" s="21">
        <v>4614</v>
      </c>
      <c r="E573" s="20" t="s">
        <v>7515</v>
      </c>
      <c r="F573" s="20" t="s">
        <v>1266</v>
      </c>
      <c r="I573" s="20" t="s">
        <v>9714</v>
      </c>
      <c r="J573" s="20" t="s">
        <v>8986</v>
      </c>
    </row>
    <row r="574" spans="1:10" s="20" customFormat="1" x14ac:dyDescent="0.25">
      <c r="A574" s="20" t="s">
        <v>8984</v>
      </c>
      <c r="B574" s="20" t="s">
        <v>1267</v>
      </c>
      <c r="C574" s="20" t="s">
        <v>1268</v>
      </c>
      <c r="D574" s="21">
        <v>4614</v>
      </c>
      <c r="E574" s="20" t="s">
        <v>9715</v>
      </c>
      <c r="F574" s="20" t="s">
        <v>1268</v>
      </c>
      <c r="I574" s="20" t="s">
        <v>9716</v>
      </c>
      <c r="J574" s="20" t="s">
        <v>8986</v>
      </c>
    </row>
    <row r="575" spans="1:10" s="20" customFormat="1" x14ac:dyDescent="0.25">
      <c r="A575" s="20" t="s">
        <v>8984</v>
      </c>
      <c r="B575" s="20" t="s">
        <v>1269</v>
      </c>
      <c r="C575" s="20" t="s">
        <v>1270</v>
      </c>
      <c r="D575" s="21">
        <v>4614</v>
      </c>
      <c r="E575" s="20" t="s">
        <v>7541</v>
      </c>
      <c r="F575" s="20" t="s">
        <v>1270</v>
      </c>
      <c r="I575" s="20" t="s">
        <v>9717</v>
      </c>
      <c r="J575" s="20" t="s">
        <v>8986</v>
      </c>
    </row>
    <row r="576" spans="1:10" s="20" customFormat="1" x14ac:dyDescent="0.25">
      <c r="A576" s="20" t="s">
        <v>8984</v>
      </c>
      <c r="B576" s="20" t="s">
        <v>1271</v>
      </c>
      <c r="C576" s="20" t="s">
        <v>1272</v>
      </c>
      <c r="D576" s="21">
        <v>4614</v>
      </c>
      <c r="E576" s="20" t="s">
        <v>9718</v>
      </c>
      <c r="F576" s="20" t="s">
        <v>1272</v>
      </c>
      <c r="I576" s="20" t="s">
        <v>9719</v>
      </c>
      <c r="J576" s="20" t="s">
        <v>8986</v>
      </c>
    </row>
    <row r="577" spans="1:10" s="20" customFormat="1" x14ac:dyDescent="0.25">
      <c r="A577" s="20" t="s">
        <v>8984</v>
      </c>
      <c r="B577" s="20" t="s">
        <v>1273</v>
      </c>
      <c r="C577" s="20" t="s">
        <v>1274</v>
      </c>
      <c r="D577" s="21">
        <v>4614</v>
      </c>
      <c r="E577" s="20" t="s">
        <v>7528</v>
      </c>
      <c r="F577" s="20" t="s">
        <v>1274</v>
      </c>
      <c r="I577" s="20" t="s">
        <v>9720</v>
      </c>
      <c r="J577" s="20" t="s">
        <v>8986</v>
      </c>
    </row>
    <row r="578" spans="1:10" s="20" customFormat="1" x14ac:dyDescent="0.25">
      <c r="A578" s="20" t="s">
        <v>8984</v>
      </c>
      <c r="B578" s="20" t="s">
        <v>1275</v>
      </c>
      <c r="C578" s="20" t="s">
        <v>1276</v>
      </c>
      <c r="D578" s="21">
        <v>4614</v>
      </c>
      <c r="E578" s="20" t="s">
        <v>8628</v>
      </c>
      <c r="F578" s="20" t="s">
        <v>1276</v>
      </c>
      <c r="I578" s="20" t="s">
        <v>9721</v>
      </c>
      <c r="J578" s="20" t="s">
        <v>8986</v>
      </c>
    </row>
    <row r="579" spans="1:10" s="20" customFormat="1" x14ac:dyDescent="0.25">
      <c r="A579" s="20" t="s">
        <v>8984</v>
      </c>
      <c r="B579" s="20" t="s">
        <v>1277</v>
      </c>
      <c r="C579" s="20" t="s">
        <v>1278</v>
      </c>
      <c r="D579" s="21">
        <v>4614</v>
      </c>
      <c r="E579" s="20" t="s">
        <v>9722</v>
      </c>
      <c r="F579" s="20" t="s">
        <v>1278</v>
      </c>
      <c r="I579" s="20" t="s">
        <v>9723</v>
      </c>
      <c r="J579" s="20" t="s">
        <v>8986</v>
      </c>
    </row>
    <row r="580" spans="1:10" s="20" customFormat="1" x14ac:dyDescent="0.25">
      <c r="A580" s="20" t="s">
        <v>8984</v>
      </c>
      <c r="B580" s="20" t="s">
        <v>1279</v>
      </c>
      <c r="C580" s="20" t="s">
        <v>1280</v>
      </c>
      <c r="D580" s="21">
        <v>4614</v>
      </c>
      <c r="E580" s="20" t="s">
        <v>9724</v>
      </c>
      <c r="F580" s="20" t="s">
        <v>1280</v>
      </c>
      <c r="I580" s="20" t="s">
        <v>9725</v>
      </c>
      <c r="J580" s="20" t="s">
        <v>8986</v>
      </c>
    </row>
    <row r="581" spans="1:10" s="20" customFormat="1" x14ac:dyDescent="0.25">
      <c r="A581" s="20" t="s">
        <v>8984</v>
      </c>
      <c r="B581" s="20" t="s">
        <v>1281</v>
      </c>
      <c r="C581" s="20" t="s">
        <v>1282</v>
      </c>
      <c r="D581" s="21">
        <v>4614</v>
      </c>
      <c r="E581" s="20" t="s">
        <v>9726</v>
      </c>
      <c r="F581" s="20" t="s">
        <v>1282</v>
      </c>
      <c r="I581" s="20" t="s">
        <v>9727</v>
      </c>
      <c r="J581" s="20" t="s">
        <v>8986</v>
      </c>
    </row>
    <row r="582" spans="1:10" s="20" customFormat="1" x14ac:dyDescent="0.25">
      <c r="A582" s="20" t="s">
        <v>8984</v>
      </c>
      <c r="B582" s="20" t="s">
        <v>1283</v>
      </c>
      <c r="C582" s="20" t="s">
        <v>1284</v>
      </c>
      <c r="D582" s="21">
        <v>4614</v>
      </c>
      <c r="E582" s="20" t="s">
        <v>9728</v>
      </c>
      <c r="F582" s="20" t="s">
        <v>1284</v>
      </c>
      <c r="I582" s="20" t="s">
        <v>9729</v>
      </c>
      <c r="J582" s="20" t="s">
        <v>8986</v>
      </c>
    </row>
    <row r="583" spans="1:10" s="20" customFormat="1" x14ac:dyDescent="0.25">
      <c r="A583" s="20" t="s">
        <v>8984</v>
      </c>
      <c r="B583" s="20" t="s">
        <v>1285</v>
      </c>
      <c r="C583" s="20" t="s">
        <v>1286</v>
      </c>
      <c r="D583" s="21">
        <v>4614</v>
      </c>
      <c r="E583" s="20" t="s">
        <v>9730</v>
      </c>
      <c r="F583" s="20" t="s">
        <v>1286</v>
      </c>
      <c r="I583" s="20" t="s">
        <v>9731</v>
      </c>
      <c r="J583" s="20" t="s">
        <v>8986</v>
      </c>
    </row>
    <row r="584" spans="1:10" s="20" customFormat="1" x14ac:dyDescent="0.25">
      <c r="A584" s="20" t="s">
        <v>8984</v>
      </c>
      <c r="B584" s="20" t="s">
        <v>1287</v>
      </c>
      <c r="C584" s="20" t="s">
        <v>1288</v>
      </c>
      <c r="D584" s="21">
        <v>4614</v>
      </c>
      <c r="E584" s="20" t="s">
        <v>9732</v>
      </c>
      <c r="F584" s="20" t="s">
        <v>1288</v>
      </c>
      <c r="I584" s="20" t="s">
        <v>9733</v>
      </c>
      <c r="J584" s="20" t="s">
        <v>8986</v>
      </c>
    </row>
    <row r="585" spans="1:10" s="20" customFormat="1" x14ac:dyDescent="0.25">
      <c r="A585" s="20" t="s">
        <v>8984</v>
      </c>
      <c r="B585" s="20" t="s">
        <v>1289</v>
      </c>
      <c r="C585" s="20" t="s">
        <v>1290</v>
      </c>
      <c r="D585" s="21">
        <v>4614</v>
      </c>
      <c r="E585" s="20" t="s">
        <v>9734</v>
      </c>
      <c r="F585" s="20" t="s">
        <v>1290</v>
      </c>
      <c r="I585" s="20" t="s">
        <v>9735</v>
      </c>
      <c r="J585" s="20" t="s">
        <v>8986</v>
      </c>
    </row>
    <row r="586" spans="1:10" s="20" customFormat="1" x14ac:dyDescent="0.25">
      <c r="A586" s="20" t="s">
        <v>8984</v>
      </c>
      <c r="B586" s="20" t="s">
        <v>1291</v>
      </c>
      <c r="C586" s="20" t="s">
        <v>1292</v>
      </c>
      <c r="D586" s="21">
        <v>4614</v>
      </c>
      <c r="E586" s="20" t="s">
        <v>9736</v>
      </c>
      <c r="F586" s="20" t="s">
        <v>1292</v>
      </c>
      <c r="I586" s="20" t="s">
        <v>9737</v>
      </c>
      <c r="J586" s="20" t="s">
        <v>8986</v>
      </c>
    </row>
    <row r="587" spans="1:10" s="20" customFormat="1" x14ac:dyDescent="0.25">
      <c r="A587" s="20" t="s">
        <v>8984</v>
      </c>
      <c r="B587" s="20" t="s">
        <v>1293</v>
      </c>
      <c r="C587" s="20" t="s">
        <v>1294</v>
      </c>
      <c r="D587" s="21">
        <v>4614</v>
      </c>
      <c r="E587" s="20" t="s">
        <v>9738</v>
      </c>
      <c r="F587" s="20" t="s">
        <v>1294</v>
      </c>
      <c r="I587" s="20" t="s">
        <v>9739</v>
      </c>
      <c r="J587" s="20" t="s">
        <v>8986</v>
      </c>
    </row>
    <row r="588" spans="1:10" s="20" customFormat="1" x14ac:dyDescent="0.25">
      <c r="A588" s="20" t="s">
        <v>8984</v>
      </c>
      <c r="B588" s="20" t="s">
        <v>1295</v>
      </c>
      <c r="C588" s="20" t="s">
        <v>1296</v>
      </c>
      <c r="D588" s="21">
        <v>4614</v>
      </c>
      <c r="E588" s="20" t="s">
        <v>9740</v>
      </c>
      <c r="F588" s="20" t="s">
        <v>1296</v>
      </c>
      <c r="I588" s="20" t="s">
        <v>9741</v>
      </c>
      <c r="J588" s="20" t="s">
        <v>8986</v>
      </c>
    </row>
    <row r="589" spans="1:10" s="20" customFormat="1" x14ac:dyDescent="0.25">
      <c r="A589" s="20" t="s">
        <v>8984</v>
      </c>
      <c r="B589" s="20" t="s">
        <v>1297</v>
      </c>
      <c r="C589" s="20" t="s">
        <v>1298</v>
      </c>
      <c r="D589" s="21">
        <v>4614</v>
      </c>
      <c r="E589" s="20" t="s">
        <v>9742</v>
      </c>
      <c r="F589" s="20" t="s">
        <v>1298</v>
      </c>
      <c r="I589" s="20" t="s">
        <v>9743</v>
      </c>
      <c r="J589" s="20" t="s">
        <v>8986</v>
      </c>
    </row>
    <row r="590" spans="1:10" s="20" customFormat="1" x14ac:dyDescent="0.25">
      <c r="A590" s="20" t="s">
        <v>8984</v>
      </c>
      <c r="B590" s="20" t="s">
        <v>1299</v>
      </c>
      <c r="C590" s="20" t="s">
        <v>1300</v>
      </c>
      <c r="D590" s="21">
        <v>4614</v>
      </c>
      <c r="E590" s="20" t="s">
        <v>9744</v>
      </c>
      <c r="F590" s="20" t="s">
        <v>1300</v>
      </c>
      <c r="I590" s="20" t="s">
        <v>9745</v>
      </c>
      <c r="J590" s="20" t="s">
        <v>8986</v>
      </c>
    </row>
    <row r="591" spans="1:10" s="20" customFormat="1" x14ac:dyDescent="0.25">
      <c r="A591" s="20" t="s">
        <v>8984</v>
      </c>
      <c r="B591" s="20" t="s">
        <v>1301</v>
      </c>
      <c r="C591" s="20" t="s">
        <v>1302</v>
      </c>
      <c r="D591" s="21">
        <v>4614</v>
      </c>
      <c r="E591" s="20" t="s">
        <v>9746</v>
      </c>
      <c r="F591" s="20" t="s">
        <v>1302</v>
      </c>
      <c r="I591" s="20" t="s">
        <v>9747</v>
      </c>
      <c r="J591" s="20" t="s">
        <v>8986</v>
      </c>
    </row>
    <row r="592" spans="1:10" s="20" customFormat="1" x14ac:dyDescent="0.25">
      <c r="A592" s="20" t="s">
        <v>8984</v>
      </c>
      <c r="B592" s="20" t="s">
        <v>1303</v>
      </c>
      <c r="C592" s="20" t="s">
        <v>1304</v>
      </c>
      <c r="D592" s="21">
        <v>4835</v>
      </c>
      <c r="E592" s="20" t="s">
        <v>9748</v>
      </c>
      <c r="F592" s="20" t="s">
        <v>1304</v>
      </c>
      <c r="I592" s="20" t="s">
        <v>9749</v>
      </c>
      <c r="J592" s="20" t="s">
        <v>8986</v>
      </c>
    </row>
    <row r="593" spans="1:10" s="20" customFormat="1" x14ac:dyDescent="0.25">
      <c r="A593" s="20" t="s">
        <v>8984</v>
      </c>
      <c r="B593" s="20" t="s">
        <v>1305</v>
      </c>
      <c r="C593" s="20" t="s">
        <v>1306</v>
      </c>
      <c r="D593" s="21">
        <v>4835</v>
      </c>
      <c r="E593" s="20" t="s">
        <v>9750</v>
      </c>
      <c r="F593" s="20" t="s">
        <v>1306</v>
      </c>
      <c r="I593" s="20" t="s">
        <v>9751</v>
      </c>
      <c r="J593" s="20" t="s">
        <v>8986</v>
      </c>
    </row>
    <row r="594" spans="1:10" s="20" customFormat="1" x14ac:dyDescent="0.25">
      <c r="A594" s="20" t="s">
        <v>8984</v>
      </c>
      <c r="B594" s="20" t="s">
        <v>1307</v>
      </c>
      <c r="C594" s="20" t="s">
        <v>1308</v>
      </c>
      <c r="D594" s="21">
        <v>4835</v>
      </c>
      <c r="E594" s="20" t="s">
        <v>9752</v>
      </c>
      <c r="F594" s="20" t="s">
        <v>1308</v>
      </c>
      <c r="I594" s="20" t="s">
        <v>9753</v>
      </c>
      <c r="J594" s="20" t="s">
        <v>8986</v>
      </c>
    </row>
    <row r="595" spans="1:10" s="20" customFormat="1" x14ac:dyDescent="0.25">
      <c r="A595" s="20" t="s">
        <v>8984</v>
      </c>
      <c r="B595" s="20" t="s">
        <v>1309</v>
      </c>
      <c r="C595" s="20" t="s">
        <v>1310</v>
      </c>
      <c r="D595" s="21">
        <v>4835</v>
      </c>
      <c r="E595" s="20" t="s">
        <v>9754</v>
      </c>
      <c r="F595" s="20" t="s">
        <v>1310</v>
      </c>
      <c r="I595" s="20" t="s">
        <v>9755</v>
      </c>
      <c r="J595" s="20" t="s">
        <v>8986</v>
      </c>
    </row>
    <row r="596" spans="1:10" s="20" customFormat="1" x14ac:dyDescent="0.25">
      <c r="A596" s="20" t="s">
        <v>8984</v>
      </c>
      <c r="B596" s="20" t="s">
        <v>1311</v>
      </c>
      <c r="C596" s="20" t="s">
        <v>1312</v>
      </c>
      <c r="D596" s="21">
        <v>4835</v>
      </c>
      <c r="E596" s="20" t="s">
        <v>9756</v>
      </c>
      <c r="F596" s="20" t="s">
        <v>1312</v>
      </c>
      <c r="I596" s="20" t="s">
        <v>9757</v>
      </c>
      <c r="J596" s="20" t="s">
        <v>8986</v>
      </c>
    </row>
    <row r="597" spans="1:10" s="20" customFormat="1" x14ac:dyDescent="0.25">
      <c r="A597" s="20" t="s">
        <v>8984</v>
      </c>
      <c r="B597" s="20" t="s">
        <v>1313</v>
      </c>
      <c r="C597" s="20" t="s">
        <v>1314</v>
      </c>
      <c r="D597" s="21">
        <v>4835</v>
      </c>
      <c r="E597" s="20" t="s">
        <v>9758</v>
      </c>
      <c r="F597" s="20" t="s">
        <v>1314</v>
      </c>
      <c r="I597" s="20" t="s">
        <v>9759</v>
      </c>
      <c r="J597" s="20" t="s">
        <v>8986</v>
      </c>
    </row>
    <row r="598" spans="1:10" s="20" customFormat="1" x14ac:dyDescent="0.25">
      <c r="A598" s="20" t="s">
        <v>8984</v>
      </c>
      <c r="B598" s="20" t="s">
        <v>1315</v>
      </c>
      <c r="C598" s="20" t="s">
        <v>1316</v>
      </c>
      <c r="D598" s="21">
        <v>4835</v>
      </c>
      <c r="E598" s="20" t="s">
        <v>9760</v>
      </c>
      <c r="F598" s="20" t="s">
        <v>1316</v>
      </c>
      <c r="I598" s="20" t="s">
        <v>9761</v>
      </c>
      <c r="J598" s="20" t="s">
        <v>8986</v>
      </c>
    </row>
    <row r="599" spans="1:10" s="20" customFormat="1" x14ac:dyDescent="0.25">
      <c r="A599" s="20" t="s">
        <v>8984</v>
      </c>
      <c r="B599" s="20" t="s">
        <v>1317</v>
      </c>
      <c r="C599" s="20" t="s">
        <v>1318</v>
      </c>
      <c r="D599" s="21">
        <v>4835</v>
      </c>
      <c r="E599" s="20" t="s">
        <v>9762</v>
      </c>
      <c r="F599" s="20" t="s">
        <v>1318</v>
      </c>
      <c r="I599" s="20" t="s">
        <v>9763</v>
      </c>
      <c r="J599" s="20" t="s">
        <v>8986</v>
      </c>
    </row>
    <row r="600" spans="1:10" s="20" customFormat="1" x14ac:dyDescent="0.25">
      <c r="A600" s="20" t="s">
        <v>8984</v>
      </c>
      <c r="B600" s="20" t="s">
        <v>1319</v>
      </c>
      <c r="C600" s="20" t="s">
        <v>1320</v>
      </c>
      <c r="D600" s="21">
        <v>4835</v>
      </c>
      <c r="E600" s="20" t="s">
        <v>9764</v>
      </c>
      <c r="F600" s="20" t="s">
        <v>1320</v>
      </c>
      <c r="I600" s="20" t="s">
        <v>9765</v>
      </c>
      <c r="J600" s="20" t="s">
        <v>8986</v>
      </c>
    </row>
    <row r="601" spans="1:10" s="20" customFormat="1" x14ac:dyDescent="0.25">
      <c r="A601" s="20" t="s">
        <v>8984</v>
      </c>
      <c r="B601" s="20" t="s">
        <v>1321</v>
      </c>
      <c r="C601" s="20" t="s">
        <v>1322</v>
      </c>
      <c r="D601" s="21">
        <v>4835</v>
      </c>
      <c r="E601" s="20" t="s">
        <v>9766</v>
      </c>
      <c r="F601" s="20" t="s">
        <v>1322</v>
      </c>
      <c r="I601" s="20" t="s">
        <v>9767</v>
      </c>
      <c r="J601" s="20" t="s">
        <v>8986</v>
      </c>
    </row>
    <row r="602" spans="1:10" s="20" customFormat="1" x14ac:dyDescent="0.25">
      <c r="A602" s="20" t="s">
        <v>8984</v>
      </c>
      <c r="B602" s="20" t="s">
        <v>1323</v>
      </c>
      <c r="C602" s="20" t="s">
        <v>1324</v>
      </c>
      <c r="D602" s="21">
        <v>4835</v>
      </c>
      <c r="E602" s="20" t="s">
        <v>9768</v>
      </c>
      <c r="F602" s="20" t="s">
        <v>1324</v>
      </c>
      <c r="I602" s="20" t="s">
        <v>9769</v>
      </c>
      <c r="J602" s="20" t="s">
        <v>8986</v>
      </c>
    </row>
    <row r="603" spans="1:10" s="20" customFormat="1" x14ac:dyDescent="0.25">
      <c r="A603" s="20" t="s">
        <v>8984</v>
      </c>
      <c r="B603" s="20" t="s">
        <v>1325</v>
      </c>
      <c r="C603" s="20" t="s">
        <v>1326</v>
      </c>
      <c r="D603" s="21">
        <v>4835</v>
      </c>
      <c r="E603" s="20" t="s">
        <v>9770</v>
      </c>
      <c r="F603" s="20" t="s">
        <v>1326</v>
      </c>
      <c r="I603" s="20" t="s">
        <v>9771</v>
      </c>
      <c r="J603" s="20" t="s">
        <v>8986</v>
      </c>
    </row>
    <row r="604" spans="1:10" s="20" customFormat="1" x14ac:dyDescent="0.25">
      <c r="A604" s="20" t="s">
        <v>8984</v>
      </c>
      <c r="B604" s="20" t="s">
        <v>1327</v>
      </c>
      <c r="C604" s="20" t="s">
        <v>1328</v>
      </c>
      <c r="D604" s="21">
        <v>4835</v>
      </c>
      <c r="E604" s="20" t="s">
        <v>9772</v>
      </c>
      <c r="F604" s="20" t="s">
        <v>1328</v>
      </c>
      <c r="I604" s="20" t="s">
        <v>9773</v>
      </c>
      <c r="J604" s="20" t="s">
        <v>8986</v>
      </c>
    </row>
    <row r="605" spans="1:10" s="20" customFormat="1" x14ac:dyDescent="0.25">
      <c r="A605" s="20" t="s">
        <v>8984</v>
      </c>
      <c r="B605" s="20" t="s">
        <v>1329</v>
      </c>
      <c r="C605" s="20" t="s">
        <v>1330</v>
      </c>
      <c r="D605" s="21">
        <v>4835</v>
      </c>
      <c r="E605" s="20" t="s">
        <v>9774</v>
      </c>
      <c r="F605" s="20" t="s">
        <v>1330</v>
      </c>
      <c r="I605" s="20" t="s">
        <v>9775</v>
      </c>
      <c r="J605" s="20" t="s">
        <v>8986</v>
      </c>
    </row>
    <row r="606" spans="1:10" s="20" customFormat="1" x14ac:dyDescent="0.25">
      <c r="A606" s="20" t="s">
        <v>8984</v>
      </c>
      <c r="B606" s="20" t="s">
        <v>1331</v>
      </c>
      <c r="C606" s="20" t="s">
        <v>1332</v>
      </c>
      <c r="D606" s="21">
        <v>4835</v>
      </c>
      <c r="E606" s="20" t="s">
        <v>9776</v>
      </c>
      <c r="F606" s="20" t="s">
        <v>1332</v>
      </c>
      <c r="I606" s="20" t="s">
        <v>9777</v>
      </c>
      <c r="J606" s="20" t="s">
        <v>8986</v>
      </c>
    </row>
    <row r="607" spans="1:10" s="20" customFormat="1" x14ac:dyDescent="0.25">
      <c r="A607" s="20" t="s">
        <v>8984</v>
      </c>
      <c r="B607" s="20" t="s">
        <v>1333</v>
      </c>
      <c r="C607" s="20" t="s">
        <v>1334</v>
      </c>
      <c r="D607" s="21">
        <v>4889</v>
      </c>
      <c r="E607" s="20" t="s">
        <v>8051</v>
      </c>
      <c r="F607" s="20" t="s">
        <v>1334</v>
      </c>
      <c r="I607" s="20" t="s">
        <v>9778</v>
      </c>
      <c r="J607" s="20" t="s">
        <v>8986</v>
      </c>
    </row>
    <row r="608" spans="1:10" s="20" customFormat="1" x14ac:dyDescent="0.25">
      <c r="A608" s="20" t="s">
        <v>8984</v>
      </c>
      <c r="B608" s="20" t="s">
        <v>1335</v>
      </c>
      <c r="C608" s="20" t="s">
        <v>1336</v>
      </c>
      <c r="D608" s="21">
        <v>4889</v>
      </c>
      <c r="E608" s="20" t="s">
        <v>8121</v>
      </c>
      <c r="F608" s="20" t="s">
        <v>1336</v>
      </c>
      <c r="I608" s="20" t="s">
        <v>9779</v>
      </c>
      <c r="J608" s="20" t="s">
        <v>8986</v>
      </c>
    </row>
    <row r="609" spans="1:10" s="20" customFormat="1" x14ac:dyDescent="0.25">
      <c r="A609" s="20" t="s">
        <v>8984</v>
      </c>
      <c r="B609" s="20" t="s">
        <v>1337</v>
      </c>
      <c r="C609" s="20" t="s">
        <v>1338</v>
      </c>
      <c r="D609" s="21">
        <v>4889</v>
      </c>
      <c r="E609" s="20" t="s">
        <v>8112</v>
      </c>
      <c r="F609" s="20" t="s">
        <v>1338</v>
      </c>
      <c r="I609" s="20" t="s">
        <v>9780</v>
      </c>
      <c r="J609" s="20" t="s">
        <v>8986</v>
      </c>
    </row>
    <row r="610" spans="1:10" s="20" customFormat="1" x14ac:dyDescent="0.25">
      <c r="A610" s="20" t="s">
        <v>8984</v>
      </c>
      <c r="B610" s="20" t="s">
        <v>1339</v>
      </c>
      <c r="C610" s="20" t="s">
        <v>1340</v>
      </c>
      <c r="D610" s="21">
        <v>4889</v>
      </c>
      <c r="E610" s="20" t="s">
        <v>7536</v>
      </c>
      <c r="F610" s="20" t="s">
        <v>1340</v>
      </c>
      <c r="I610" s="20" t="s">
        <v>9781</v>
      </c>
      <c r="J610" s="20" t="s">
        <v>8986</v>
      </c>
    </row>
    <row r="611" spans="1:10" s="20" customFormat="1" x14ac:dyDescent="0.25">
      <c r="A611" s="20" t="s">
        <v>8984</v>
      </c>
      <c r="B611" s="20" t="s">
        <v>1341</v>
      </c>
      <c r="C611" s="20" t="s">
        <v>1342</v>
      </c>
      <c r="D611" s="21">
        <v>4889</v>
      </c>
      <c r="E611" s="20" t="s">
        <v>7559</v>
      </c>
      <c r="F611" s="20" t="s">
        <v>1342</v>
      </c>
      <c r="I611" s="20" t="s">
        <v>9782</v>
      </c>
      <c r="J611" s="20" t="s">
        <v>8986</v>
      </c>
    </row>
    <row r="612" spans="1:10" s="20" customFormat="1" x14ac:dyDescent="0.25">
      <c r="A612" s="20" t="s">
        <v>8984</v>
      </c>
      <c r="B612" s="20" t="s">
        <v>1343</v>
      </c>
      <c r="C612" s="20" t="s">
        <v>1344</v>
      </c>
      <c r="D612" s="21">
        <v>4889</v>
      </c>
      <c r="E612" s="20" t="s">
        <v>8142</v>
      </c>
      <c r="F612" s="20" t="s">
        <v>1344</v>
      </c>
      <c r="I612" s="20" t="s">
        <v>9783</v>
      </c>
      <c r="J612" s="20" t="s">
        <v>8986</v>
      </c>
    </row>
    <row r="613" spans="1:10" s="20" customFormat="1" x14ac:dyDescent="0.25">
      <c r="A613" s="20" t="s">
        <v>8984</v>
      </c>
      <c r="B613" s="20" t="s">
        <v>1345</v>
      </c>
      <c r="C613" s="20" t="s">
        <v>1346</v>
      </c>
      <c r="D613" s="21">
        <v>4889</v>
      </c>
      <c r="E613" s="20" t="s">
        <v>8153</v>
      </c>
      <c r="F613" s="20" t="s">
        <v>1346</v>
      </c>
      <c r="I613" s="20" t="s">
        <v>9784</v>
      </c>
      <c r="J613" s="20" t="s">
        <v>8986</v>
      </c>
    </row>
    <row r="614" spans="1:10" s="20" customFormat="1" x14ac:dyDescent="0.25">
      <c r="A614" s="20" t="s">
        <v>8984</v>
      </c>
      <c r="B614" s="20" t="s">
        <v>1347</v>
      </c>
      <c r="C614" s="20" t="s">
        <v>1348</v>
      </c>
      <c r="D614" s="21">
        <v>4889</v>
      </c>
      <c r="E614" s="20" t="s">
        <v>7511</v>
      </c>
      <c r="F614" s="20" t="s">
        <v>1348</v>
      </c>
      <c r="I614" s="20" t="s">
        <v>9785</v>
      </c>
      <c r="J614" s="20" t="s">
        <v>8986</v>
      </c>
    </row>
    <row r="615" spans="1:10" s="20" customFormat="1" x14ac:dyDescent="0.25">
      <c r="A615" s="20" t="s">
        <v>8984</v>
      </c>
      <c r="B615" s="20" t="s">
        <v>1349</v>
      </c>
      <c r="C615" s="20" t="s">
        <v>1350</v>
      </c>
      <c r="D615" s="21">
        <v>4896</v>
      </c>
      <c r="E615" s="20" t="s">
        <v>7389</v>
      </c>
      <c r="F615" s="20" t="s">
        <v>1350</v>
      </c>
      <c r="I615" s="20" t="s">
        <v>9786</v>
      </c>
      <c r="J615" s="20" t="s">
        <v>8986</v>
      </c>
    </row>
    <row r="616" spans="1:10" s="20" customFormat="1" x14ac:dyDescent="0.25">
      <c r="A616" s="20" t="s">
        <v>8984</v>
      </c>
      <c r="B616" s="20" t="s">
        <v>1351</v>
      </c>
      <c r="C616" s="20" t="s">
        <v>1352</v>
      </c>
      <c r="D616" s="21">
        <v>4896</v>
      </c>
      <c r="E616" s="20" t="s">
        <v>7371</v>
      </c>
      <c r="F616" s="20" t="s">
        <v>1352</v>
      </c>
      <c r="I616" s="20" t="s">
        <v>9787</v>
      </c>
      <c r="J616" s="20" t="s">
        <v>8986</v>
      </c>
    </row>
    <row r="617" spans="1:10" s="20" customFormat="1" x14ac:dyDescent="0.25">
      <c r="A617" s="20" t="s">
        <v>8984</v>
      </c>
      <c r="B617" s="20" t="s">
        <v>1353</v>
      </c>
      <c r="C617" s="20" t="s">
        <v>1354</v>
      </c>
      <c r="D617" s="21">
        <v>4896</v>
      </c>
      <c r="E617" s="20" t="s">
        <v>7350</v>
      </c>
      <c r="F617" s="20" t="s">
        <v>1354</v>
      </c>
      <c r="I617" s="20" t="s">
        <v>9788</v>
      </c>
      <c r="J617" s="20" t="s">
        <v>8986</v>
      </c>
    </row>
    <row r="618" spans="1:10" s="20" customFormat="1" x14ac:dyDescent="0.25">
      <c r="A618" s="20" t="s">
        <v>8984</v>
      </c>
      <c r="B618" s="20" t="s">
        <v>1355</v>
      </c>
      <c r="C618" s="20" t="s">
        <v>1356</v>
      </c>
      <c r="D618" s="21">
        <v>4896</v>
      </c>
      <c r="E618" s="20" t="s">
        <v>7360</v>
      </c>
      <c r="F618" s="20" t="s">
        <v>1356</v>
      </c>
      <c r="I618" s="20" t="s">
        <v>9789</v>
      </c>
      <c r="J618" s="20" t="s">
        <v>8986</v>
      </c>
    </row>
    <row r="619" spans="1:10" s="20" customFormat="1" x14ac:dyDescent="0.25">
      <c r="A619" s="20" t="s">
        <v>8984</v>
      </c>
      <c r="B619" s="20" t="s">
        <v>1357</v>
      </c>
      <c r="C619" s="20" t="s">
        <v>1358</v>
      </c>
      <c r="D619" s="21">
        <v>4896</v>
      </c>
      <c r="E619" s="20" t="s">
        <v>7455</v>
      </c>
      <c r="F619" s="20" t="s">
        <v>1358</v>
      </c>
      <c r="I619" s="20" t="s">
        <v>9790</v>
      </c>
      <c r="J619" s="20" t="s">
        <v>8986</v>
      </c>
    </row>
    <row r="620" spans="1:10" s="20" customFormat="1" x14ac:dyDescent="0.25">
      <c r="A620" s="20" t="s">
        <v>8984</v>
      </c>
      <c r="B620" s="20" t="s">
        <v>1359</v>
      </c>
      <c r="C620" s="20" t="s">
        <v>1360</v>
      </c>
      <c r="D620" s="21">
        <v>4896</v>
      </c>
      <c r="E620" s="20" t="s">
        <v>7483</v>
      </c>
      <c r="F620" s="20" t="s">
        <v>1360</v>
      </c>
      <c r="I620" s="20" t="s">
        <v>9791</v>
      </c>
      <c r="J620" s="20" t="s">
        <v>8986</v>
      </c>
    </row>
    <row r="621" spans="1:10" s="20" customFormat="1" x14ac:dyDescent="0.25">
      <c r="A621" s="20" t="s">
        <v>8984</v>
      </c>
      <c r="B621" s="20" t="s">
        <v>1361</v>
      </c>
      <c r="C621" s="20" t="s">
        <v>1362</v>
      </c>
      <c r="D621" s="21">
        <v>4896</v>
      </c>
      <c r="E621" s="20" t="s">
        <v>7449</v>
      </c>
      <c r="F621" s="20" t="s">
        <v>1362</v>
      </c>
      <c r="I621" s="20" t="s">
        <v>9792</v>
      </c>
      <c r="J621" s="20" t="s">
        <v>8986</v>
      </c>
    </row>
    <row r="622" spans="1:10" s="20" customFormat="1" x14ac:dyDescent="0.25">
      <c r="A622" s="20" t="s">
        <v>8984</v>
      </c>
      <c r="B622" s="20" t="s">
        <v>1363</v>
      </c>
      <c r="C622" s="20" t="s">
        <v>1364</v>
      </c>
      <c r="D622" s="21">
        <v>4896</v>
      </c>
      <c r="E622" s="20" t="s">
        <v>7376</v>
      </c>
      <c r="F622" s="20" t="s">
        <v>1364</v>
      </c>
      <c r="I622" s="20" t="s">
        <v>9793</v>
      </c>
      <c r="J622" s="20" t="s">
        <v>8986</v>
      </c>
    </row>
    <row r="623" spans="1:10" s="20" customFormat="1" x14ac:dyDescent="0.25">
      <c r="A623" s="20" t="s">
        <v>8984</v>
      </c>
      <c r="B623" s="20" t="s">
        <v>1365</v>
      </c>
      <c r="C623" s="20" t="s">
        <v>1366</v>
      </c>
      <c r="D623" s="21">
        <v>4896</v>
      </c>
      <c r="E623" s="20" t="s">
        <v>7417</v>
      </c>
      <c r="F623" s="20" t="s">
        <v>1366</v>
      </c>
      <c r="I623" s="20" t="s">
        <v>9794</v>
      </c>
      <c r="J623" s="20" t="s">
        <v>8986</v>
      </c>
    </row>
    <row r="624" spans="1:10" s="20" customFormat="1" x14ac:dyDescent="0.25">
      <c r="A624" s="20" t="s">
        <v>8984</v>
      </c>
      <c r="B624" s="20" t="s">
        <v>1367</v>
      </c>
      <c r="C624" s="20" t="s">
        <v>1368</v>
      </c>
      <c r="D624" s="21">
        <v>4896</v>
      </c>
      <c r="E624" s="20" t="s">
        <v>7503</v>
      </c>
      <c r="F624" s="20" t="s">
        <v>1368</v>
      </c>
      <c r="I624" s="20" t="s">
        <v>9795</v>
      </c>
      <c r="J624" s="20" t="s">
        <v>8986</v>
      </c>
    </row>
    <row r="625" spans="1:10" s="20" customFormat="1" x14ac:dyDescent="0.25">
      <c r="A625" s="20" t="s">
        <v>8984</v>
      </c>
      <c r="B625" s="20" t="s">
        <v>1369</v>
      </c>
      <c r="C625" s="20" t="s">
        <v>1370</v>
      </c>
      <c r="D625" s="21">
        <v>4896</v>
      </c>
      <c r="E625" s="20" t="s">
        <v>7381</v>
      </c>
      <c r="F625" s="20" t="s">
        <v>1370</v>
      </c>
      <c r="I625" s="20" t="s">
        <v>9796</v>
      </c>
      <c r="J625" s="20" t="s">
        <v>8986</v>
      </c>
    </row>
    <row r="626" spans="1:10" s="20" customFormat="1" x14ac:dyDescent="0.25">
      <c r="A626" s="20" t="s">
        <v>8984</v>
      </c>
      <c r="B626" s="20" t="s">
        <v>1371</v>
      </c>
      <c r="C626" s="20" t="s">
        <v>1372</v>
      </c>
      <c r="D626" s="21">
        <v>4896</v>
      </c>
      <c r="E626" s="20" t="s">
        <v>7485</v>
      </c>
      <c r="F626" s="20" t="s">
        <v>1372</v>
      </c>
      <c r="I626" s="20" t="s">
        <v>9797</v>
      </c>
      <c r="J626" s="20" t="s">
        <v>8986</v>
      </c>
    </row>
    <row r="627" spans="1:10" s="20" customFormat="1" x14ac:dyDescent="0.25">
      <c r="A627" s="20" t="s">
        <v>8984</v>
      </c>
      <c r="B627" s="20" t="s">
        <v>1373</v>
      </c>
      <c r="C627" s="20" t="s">
        <v>1374</v>
      </c>
      <c r="D627" s="21">
        <v>4896</v>
      </c>
      <c r="E627" s="20" t="s">
        <v>7473</v>
      </c>
      <c r="F627" s="20" t="s">
        <v>1374</v>
      </c>
      <c r="I627" s="20" t="s">
        <v>2687</v>
      </c>
      <c r="J627" s="20" t="s">
        <v>8986</v>
      </c>
    </row>
    <row r="628" spans="1:10" s="20" customFormat="1" x14ac:dyDescent="0.25">
      <c r="A628" s="20" t="s">
        <v>8984</v>
      </c>
      <c r="B628" s="20" t="s">
        <v>1375</v>
      </c>
      <c r="C628" s="20" t="s">
        <v>1376</v>
      </c>
      <c r="D628" s="21">
        <v>4896</v>
      </c>
      <c r="E628" s="20" t="s">
        <v>7385</v>
      </c>
      <c r="F628" s="20" t="s">
        <v>1376</v>
      </c>
      <c r="I628" s="20" t="s">
        <v>3065</v>
      </c>
      <c r="J628" s="20" t="s">
        <v>8986</v>
      </c>
    </row>
    <row r="629" spans="1:10" s="20" customFormat="1" x14ac:dyDescent="0.25">
      <c r="A629" s="20" t="s">
        <v>8984</v>
      </c>
      <c r="B629" s="20" t="s">
        <v>1377</v>
      </c>
      <c r="C629" s="20" t="s">
        <v>1378</v>
      </c>
      <c r="D629" s="21">
        <v>4896</v>
      </c>
      <c r="E629" s="20" t="s">
        <v>7421</v>
      </c>
      <c r="F629" s="20" t="s">
        <v>1378</v>
      </c>
      <c r="I629" s="20" t="s">
        <v>3191</v>
      </c>
      <c r="J629" s="20" t="s">
        <v>8986</v>
      </c>
    </row>
    <row r="630" spans="1:10" s="20" customFormat="1" x14ac:dyDescent="0.25">
      <c r="A630" s="20" t="s">
        <v>8984</v>
      </c>
      <c r="B630" s="20" t="s">
        <v>1379</v>
      </c>
      <c r="C630" s="20" t="s">
        <v>1380</v>
      </c>
      <c r="D630" s="21">
        <v>4896</v>
      </c>
      <c r="E630" s="20" t="s">
        <v>7505</v>
      </c>
      <c r="F630" s="20" t="s">
        <v>1380</v>
      </c>
      <c r="I630" s="20" t="s">
        <v>4650</v>
      </c>
      <c r="J630" s="20" t="s">
        <v>8986</v>
      </c>
    </row>
    <row r="631" spans="1:10" s="20" customFormat="1" x14ac:dyDescent="0.25">
      <c r="A631" s="20" t="s">
        <v>8984</v>
      </c>
      <c r="B631" s="20" t="s">
        <v>1381</v>
      </c>
      <c r="C631" s="20" t="s">
        <v>1382</v>
      </c>
      <c r="D631" s="21">
        <v>4896</v>
      </c>
      <c r="E631" s="20" t="s">
        <v>7408</v>
      </c>
      <c r="F631" s="20" t="s">
        <v>1382</v>
      </c>
      <c r="I631" s="20" t="s">
        <v>4684</v>
      </c>
      <c r="J631" s="20" t="s">
        <v>8986</v>
      </c>
    </row>
    <row r="632" spans="1:10" s="20" customFormat="1" x14ac:dyDescent="0.25">
      <c r="A632" s="20" t="s">
        <v>8984</v>
      </c>
      <c r="B632" s="20" t="s">
        <v>1383</v>
      </c>
      <c r="C632" s="20" t="s">
        <v>1384</v>
      </c>
      <c r="D632" s="21">
        <v>4896</v>
      </c>
      <c r="E632" s="20" t="s">
        <v>7469</v>
      </c>
      <c r="F632" s="20" t="s">
        <v>1384</v>
      </c>
      <c r="I632" s="20" t="s">
        <v>5523</v>
      </c>
      <c r="J632" s="20" t="s">
        <v>8986</v>
      </c>
    </row>
    <row r="633" spans="1:10" s="20" customFormat="1" x14ac:dyDescent="0.25">
      <c r="A633" s="20" t="s">
        <v>8984</v>
      </c>
      <c r="B633" s="20" t="s">
        <v>1385</v>
      </c>
      <c r="C633" s="20" t="s">
        <v>1386</v>
      </c>
      <c r="D633" s="21">
        <v>4896</v>
      </c>
      <c r="E633" s="20" t="s">
        <v>7471</v>
      </c>
      <c r="F633" s="20" t="s">
        <v>1386</v>
      </c>
      <c r="I633" s="20" t="s">
        <v>2619</v>
      </c>
      <c r="J633" s="20" t="s">
        <v>8986</v>
      </c>
    </row>
    <row r="634" spans="1:10" s="20" customFormat="1" x14ac:dyDescent="0.25">
      <c r="A634" s="20" t="s">
        <v>8984</v>
      </c>
      <c r="B634" s="20" t="s">
        <v>1387</v>
      </c>
      <c r="C634" s="20" t="s">
        <v>1388</v>
      </c>
      <c r="D634" s="21">
        <v>4896</v>
      </c>
      <c r="E634" s="20" t="s">
        <v>7495</v>
      </c>
      <c r="F634" s="20" t="s">
        <v>1388</v>
      </c>
      <c r="I634" s="20" t="s">
        <v>2882</v>
      </c>
      <c r="J634" s="20" t="s">
        <v>8986</v>
      </c>
    </row>
    <row r="635" spans="1:10" s="20" customFormat="1" x14ac:dyDescent="0.25">
      <c r="A635" s="20" t="s">
        <v>8984</v>
      </c>
      <c r="B635" s="20" t="s">
        <v>1389</v>
      </c>
      <c r="C635" s="20" t="s">
        <v>1390</v>
      </c>
      <c r="D635" s="21">
        <v>4896</v>
      </c>
      <c r="E635" s="20" t="s">
        <v>7497</v>
      </c>
      <c r="F635" s="20" t="s">
        <v>1390</v>
      </c>
      <c r="I635" s="20" t="s">
        <v>2725</v>
      </c>
      <c r="J635" s="20" t="s">
        <v>8986</v>
      </c>
    </row>
    <row r="636" spans="1:10" s="20" customFormat="1" x14ac:dyDescent="0.25">
      <c r="A636" s="20" t="s">
        <v>8984</v>
      </c>
      <c r="B636" s="20" t="s">
        <v>1391</v>
      </c>
      <c r="C636" s="20" t="s">
        <v>1392</v>
      </c>
      <c r="D636" s="21">
        <v>4896</v>
      </c>
      <c r="E636" s="20" t="s">
        <v>7410</v>
      </c>
      <c r="F636" s="20" t="s">
        <v>1392</v>
      </c>
      <c r="I636" s="20" t="s">
        <v>3004</v>
      </c>
      <c r="J636" s="20" t="s">
        <v>8986</v>
      </c>
    </row>
    <row r="637" spans="1:10" s="20" customFormat="1" x14ac:dyDescent="0.25">
      <c r="A637" s="20" t="s">
        <v>8984</v>
      </c>
      <c r="B637" s="20" t="s">
        <v>1393</v>
      </c>
      <c r="C637" s="20" t="s">
        <v>1394</v>
      </c>
      <c r="D637" s="21">
        <v>4896</v>
      </c>
      <c r="E637" s="20" t="s">
        <v>7404</v>
      </c>
      <c r="F637" s="20" t="s">
        <v>1394</v>
      </c>
      <c r="I637" s="20" t="s">
        <v>2862</v>
      </c>
      <c r="J637" s="20" t="s">
        <v>8986</v>
      </c>
    </row>
    <row r="638" spans="1:10" s="20" customFormat="1" x14ac:dyDescent="0.25">
      <c r="A638" s="20" t="s">
        <v>8984</v>
      </c>
      <c r="B638" s="20" t="s">
        <v>1395</v>
      </c>
      <c r="C638" s="20" t="s">
        <v>1396</v>
      </c>
      <c r="D638" s="21">
        <v>4896</v>
      </c>
      <c r="E638" s="20" t="s">
        <v>7433</v>
      </c>
      <c r="F638" s="20" t="s">
        <v>1396</v>
      </c>
      <c r="I638" s="20" t="s">
        <v>3164</v>
      </c>
      <c r="J638" s="20" t="s">
        <v>8986</v>
      </c>
    </row>
    <row r="639" spans="1:10" s="20" customFormat="1" x14ac:dyDescent="0.25">
      <c r="A639" s="20" t="s">
        <v>8984</v>
      </c>
      <c r="B639" s="20" t="s">
        <v>1397</v>
      </c>
      <c r="C639" s="20" t="s">
        <v>1398</v>
      </c>
      <c r="D639" s="21">
        <v>4899</v>
      </c>
      <c r="E639" s="20" t="s">
        <v>7501</v>
      </c>
      <c r="F639" s="20" t="s">
        <v>1398</v>
      </c>
      <c r="I639" s="20" t="s">
        <v>9798</v>
      </c>
      <c r="J639" s="20" t="s">
        <v>8986</v>
      </c>
    </row>
    <row r="640" spans="1:10" s="20" customFormat="1" x14ac:dyDescent="0.25">
      <c r="A640" s="20" t="s">
        <v>8984</v>
      </c>
      <c r="B640" s="20" t="s">
        <v>1399</v>
      </c>
      <c r="C640" s="20" t="s">
        <v>1400</v>
      </c>
      <c r="D640" s="21">
        <v>4899</v>
      </c>
      <c r="E640" s="20" t="s">
        <v>7487</v>
      </c>
      <c r="F640" s="20" t="s">
        <v>1400</v>
      </c>
      <c r="I640" s="20" t="s">
        <v>9799</v>
      </c>
      <c r="J640" s="20" t="s">
        <v>8986</v>
      </c>
    </row>
    <row r="641" spans="1:10" s="20" customFormat="1" x14ac:dyDescent="0.25">
      <c r="A641" s="20" t="s">
        <v>8984</v>
      </c>
      <c r="B641" s="20" t="s">
        <v>1401</v>
      </c>
      <c r="C641" s="20" t="s">
        <v>1402</v>
      </c>
      <c r="D641" s="21">
        <v>4899</v>
      </c>
      <c r="E641" s="20" t="s">
        <v>7499</v>
      </c>
      <c r="F641" s="20" t="s">
        <v>1402</v>
      </c>
      <c r="I641" s="20" t="s">
        <v>9800</v>
      </c>
      <c r="J641" s="20" t="s">
        <v>8986</v>
      </c>
    </row>
    <row r="642" spans="1:10" s="20" customFormat="1" x14ac:dyDescent="0.25">
      <c r="A642" s="20" t="s">
        <v>8984</v>
      </c>
      <c r="B642" s="20" t="s">
        <v>1403</v>
      </c>
      <c r="C642" s="20" t="s">
        <v>1404</v>
      </c>
      <c r="D642" s="21">
        <v>4899</v>
      </c>
      <c r="E642" s="20" t="s">
        <v>7477</v>
      </c>
      <c r="F642" s="20" t="s">
        <v>1404</v>
      </c>
      <c r="I642" s="20" t="s">
        <v>9801</v>
      </c>
      <c r="J642" s="20" t="s">
        <v>8986</v>
      </c>
    </row>
    <row r="643" spans="1:10" s="20" customFormat="1" x14ac:dyDescent="0.25">
      <c r="A643" s="20" t="s">
        <v>8984</v>
      </c>
      <c r="B643" s="20" t="s">
        <v>1405</v>
      </c>
      <c r="C643" s="20" t="s">
        <v>1406</v>
      </c>
      <c r="D643" s="21">
        <v>4899</v>
      </c>
      <c r="E643" s="20" t="s">
        <v>7825</v>
      </c>
      <c r="F643" s="20" t="s">
        <v>1406</v>
      </c>
      <c r="I643" s="20" t="s">
        <v>9802</v>
      </c>
      <c r="J643" s="20" t="s">
        <v>8986</v>
      </c>
    </row>
    <row r="644" spans="1:10" s="20" customFormat="1" x14ac:dyDescent="0.25">
      <c r="A644" s="20" t="s">
        <v>8984</v>
      </c>
      <c r="B644" s="20" t="s">
        <v>1407</v>
      </c>
      <c r="C644" s="20" t="s">
        <v>1408</v>
      </c>
      <c r="D644" s="21">
        <v>4899</v>
      </c>
      <c r="E644" s="20" t="s">
        <v>7441</v>
      </c>
      <c r="F644" s="20" t="s">
        <v>1408</v>
      </c>
      <c r="I644" s="20" t="s">
        <v>9803</v>
      </c>
      <c r="J644" s="20" t="s">
        <v>8986</v>
      </c>
    </row>
    <row r="645" spans="1:10" s="20" customFormat="1" x14ac:dyDescent="0.25">
      <c r="A645" s="20" t="s">
        <v>8984</v>
      </c>
      <c r="B645" s="20" t="s">
        <v>1409</v>
      </c>
      <c r="C645" s="20" t="s">
        <v>1410</v>
      </c>
      <c r="D645" s="21">
        <v>4899</v>
      </c>
      <c r="E645" s="20" t="s">
        <v>7425</v>
      </c>
      <c r="F645" s="20" t="s">
        <v>1410</v>
      </c>
      <c r="I645" s="20" t="s">
        <v>9804</v>
      </c>
      <c r="J645" s="20" t="s">
        <v>8986</v>
      </c>
    </row>
    <row r="646" spans="1:10" s="20" customFormat="1" x14ac:dyDescent="0.25">
      <c r="A646" s="20" t="s">
        <v>8984</v>
      </c>
      <c r="B646" s="20" t="s">
        <v>1411</v>
      </c>
      <c r="C646" s="20" t="s">
        <v>1412</v>
      </c>
      <c r="D646" s="21">
        <v>4899</v>
      </c>
      <c r="E646" s="20" t="s">
        <v>7412</v>
      </c>
      <c r="F646" s="20" t="s">
        <v>1412</v>
      </c>
      <c r="I646" s="20" t="s">
        <v>9805</v>
      </c>
      <c r="J646" s="20" t="s">
        <v>8986</v>
      </c>
    </row>
    <row r="647" spans="1:10" s="20" customFormat="1" x14ac:dyDescent="0.25">
      <c r="A647" s="20" t="s">
        <v>8984</v>
      </c>
      <c r="B647" s="20" t="s">
        <v>1413</v>
      </c>
      <c r="C647" s="20" t="s">
        <v>1414</v>
      </c>
      <c r="D647" s="21">
        <v>4899</v>
      </c>
      <c r="E647" s="20" t="s">
        <v>7396</v>
      </c>
      <c r="F647" s="20" t="s">
        <v>1414</v>
      </c>
      <c r="I647" s="20" t="s">
        <v>2887</v>
      </c>
      <c r="J647" s="20" t="s">
        <v>8986</v>
      </c>
    </row>
    <row r="648" spans="1:10" s="20" customFormat="1" x14ac:dyDescent="0.25">
      <c r="A648" s="20" t="s">
        <v>8984</v>
      </c>
      <c r="B648" s="20" t="s">
        <v>1415</v>
      </c>
      <c r="C648" s="20" t="s">
        <v>1416</v>
      </c>
      <c r="D648" s="21">
        <v>4899</v>
      </c>
      <c r="E648" s="20" t="s">
        <v>7429</v>
      </c>
      <c r="F648" s="20" t="s">
        <v>1416</v>
      </c>
      <c r="I648" s="20" t="s">
        <v>2926</v>
      </c>
      <c r="J648" s="20" t="s">
        <v>8986</v>
      </c>
    </row>
    <row r="649" spans="1:10" s="20" customFormat="1" x14ac:dyDescent="0.25">
      <c r="A649" s="20" t="s">
        <v>8984</v>
      </c>
      <c r="B649" s="20" t="s">
        <v>1417</v>
      </c>
      <c r="C649" s="20" t="s">
        <v>1418</v>
      </c>
      <c r="D649" s="21">
        <v>4899</v>
      </c>
      <c r="E649" s="20" t="s">
        <v>7435</v>
      </c>
      <c r="F649" s="20" t="s">
        <v>1418</v>
      </c>
      <c r="I649" s="20" t="s">
        <v>3009</v>
      </c>
      <c r="J649" s="20" t="s">
        <v>8986</v>
      </c>
    </row>
    <row r="650" spans="1:10" s="20" customFormat="1" x14ac:dyDescent="0.25">
      <c r="A650" s="20" t="s">
        <v>8984</v>
      </c>
      <c r="B650" s="20" t="s">
        <v>1419</v>
      </c>
      <c r="C650" s="20" t="s">
        <v>1420</v>
      </c>
      <c r="D650" s="21">
        <v>4899</v>
      </c>
      <c r="E650" s="20" t="s">
        <v>7457</v>
      </c>
      <c r="F650" s="20" t="s">
        <v>1420</v>
      </c>
      <c r="I650" s="20" t="s">
        <v>2636</v>
      </c>
      <c r="J650" s="20" t="s">
        <v>8986</v>
      </c>
    </row>
    <row r="651" spans="1:10" s="20" customFormat="1" x14ac:dyDescent="0.25">
      <c r="A651" s="20" t="s">
        <v>8984</v>
      </c>
      <c r="B651" s="20" t="s">
        <v>1421</v>
      </c>
      <c r="C651" s="20" t="s">
        <v>1422</v>
      </c>
      <c r="D651" s="21">
        <v>4899</v>
      </c>
      <c r="E651" s="20" t="s">
        <v>7443</v>
      </c>
      <c r="F651" s="20" t="s">
        <v>1422</v>
      </c>
      <c r="I651" s="20" t="s">
        <v>9806</v>
      </c>
      <c r="J651" s="20" t="s">
        <v>8986</v>
      </c>
    </row>
    <row r="652" spans="1:10" s="20" customFormat="1" x14ac:dyDescent="0.25">
      <c r="A652" s="20" t="s">
        <v>8984</v>
      </c>
      <c r="B652" s="20" t="s">
        <v>1423</v>
      </c>
      <c r="C652" s="20" t="s">
        <v>1424</v>
      </c>
      <c r="D652" s="21">
        <v>4899</v>
      </c>
      <c r="E652" s="20" t="s">
        <v>7362</v>
      </c>
      <c r="F652" s="20" t="s">
        <v>1424</v>
      </c>
      <c r="I652" s="20" t="s">
        <v>9807</v>
      </c>
      <c r="J652" s="20" t="s">
        <v>8986</v>
      </c>
    </row>
    <row r="653" spans="1:10" s="20" customFormat="1" x14ac:dyDescent="0.25">
      <c r="A653" s="20" t="s">
        <v>8984</v>
      </c>
      <c r="B653" s="20" t="s">
        <v>1425</v>
      </c>
      <c r="C653" s="20" t="s">
        <v>1426</v>
      </c>
      <c r="D653" s="21">
        <v>4899</v>
      </c>
      <c r="E653" s="20" t="s">
        <v>7431</v>
      </c>
      <c r="F653" s="20" t="s">
        <v>1426</v>
      </c>
      <c r="I653" s="20" t="s">
        <v>9808</v>
      </c>
      <c r="J653" s="20" t="s">
        <v>8986</v>
      </c>
    </row>
    <row r="654" spans="1:10" s="20" customFormat="1" x14ac:dyDescent="0.25">
      <c r="A654" s="20" t="s">
        <v>8984</v>
      </c>
      <c r="B654" s="20" t="s">
        <v>1427</v>
      </c>
      <c r="C654" s="20" t="s">
        <v>1428</v>
      </c>
      <c r="D654" s="21">
        <v>4899</v>
      </c>
      <c r="E654" s="20" t="s">
        <v>7369</v>
      </c>
      <c r="F654" s="20" t="s">
        <v>1428</v>
      </c>
      <c r="I654" s="20" t="s">
        <v>9809</v>
      </c>
      <c r="J654" s="20" t="s">
        <v>8986</v>
      </c>
    </row>
    <row r="655" spans="1:10" s="20" customFormat="1" x14ac:dyDescent="0.25">
      <c r="A655" s="20" t="s">
        <v>8984</v>
      </c>
      <c r="B655" s="20" t="s">
        <v>1429</v>
      </c>
      <c r="C655" s="20" t="s">
        <v>1430</v>
      </c>
      <c r="D655" s="21">
        <v>4899</v>
      </c>
      <c r="E655" s="20" t="s">
        <v>7383</v>
      </c>
      <c r="F655" s="20" t="s">
        <v>1430</v>
      </c>
      <c r="I655" s="20" t="s">
        <v>4034</v>
      </c>
      <c r="J655" s="20" t="s">
        <v>8986</v>
      </c>
    </row>
    <row r="656" spans="1:10" s="20" customFormat="1" x14ac:dyDescent="0.25">
      <c r="A656" s="20" t="s">
        <v>8984</v>
      </c>
      <c r="B656" s="20" t="s">
        <v>1431</v>
      </c>
      <c r="C656" s="20" t="s">
        <v>1432</v>
      </c>
      <c r="D656" s="21">
        <v>4899</v>
      </c>
      <c r="E656" s="20" t="s">
        <v>7387</v>
      </c>
      <c r="F656" s="20" t="s">
        <v>1432</v>
      </c>
      <c r="I656" s="20" t="s">
        <v>3808</v>
      </c>
      <c r="J656" s="20" t="s">
        <v>8986</v>
      </c>
    </row>
    <row r="657" spans="1:10" s="20" customFormat="1" x14ac:dyDescent="0.25">
      <c r="A657" s="20" t="s">
        <v>8984</v>
      </c>
      <c r="B657" s="20" t="s">
        <v>1433</v>
      </c>
      <c r="C657" s="20" t="s">
        <v>1434</v>
      </c>
      <c r="D657" s="21">
        <v>4899</v>
      </c>
      <c r="E657" s="20" t="s">
        <v>7423</v>
      </c>
      <c r="F657" s="20" t="s">
        <v>1434</v>
      </c>
      <c r="I657" s="20" t="s">
        <v>3869</v>
      </c>
      <c r="J657" s="20" t="s">
        <v>8986</v>
      </c>
    </row>
    <row r="658" spans="1:10" s="20" customFormat="1" x14ac:dyDescent="0.25">
      <c r="A658" s="20" t="s">
        <v>8984</v>
      </c>
      <c r="B658" s="20" t="s">
        <v>1435</v>
      </c>
      <c r="C658" s="20" t="s">
        <v>1436</v>
      </c>
      <c r="D658" s="21">
        <v>4899</v>
      </c>
      <c r="E658" s="20" t="s">
        <v>7464</v>
      </c>
      <c r="F658" s="20" t="s">
        <v>1436</v>
      </c>
      <c r="I658" s="20" t="s">
        <v>3613</v>
      </c>
      <c r="J658" s="20" t="s">
        <v>8986</v>
      </c>
    </row>
    <row r="659" spans="1:10" s="20" customFormat="1" x14ac:dyDescent="0.25">
      <c r="A659" s="20" t="s">
        <v>8984</v>
      </c>
      <c r="B659" s="20" t="s">
        <v>1437</v>
      </c>
      <c r="C659" s="20" t="s">
        <v>1438</v>
      </c>
      <c r="D659" s="21">
        <v>4899</v>
      </c>
      <c r="E659" s="20" t="s">
        <v>7445</v>
      </c>
      <c r="F659" s="20" t="s">
        <v>1438</v>
      </c>
      <c r="I659" s="20" t="s">
        <v>2729</v>
      </c>
      <c r="J659" s="20" t="s">
        <v>8986</v>
      </c>
    </row>
    <row r="660" spans="1:10" s="20" customFormat="1" x14ac:dyDescent="0.25">
      <c r="A660" s="20" t="s">
        <v>8984</v>
      </c>
      <c r="B660" s="20" t="s">
        <v>1439</v>
      </c>
      <c r="C660" s="20" t="s">
        <v>1440</v>
      </c>
      <c r="D660" s="21">
        <v>4899</v>
      </c>
      <c r="E660" s="20" t="s">
        <v>7459</v>
      </c>
      <c r="F660" s="20" t="s">
        <v>1440</v>
      </c>
      <c r="I660" s="20" t="s">
        <v>2846</v>
      </c>
      <c r="J660" s="20" t="s">
        <v>8986</v>
      </c>
    </row>
    <row r="661" spans="1:10" s="20" customFormat="1" x14ac:dyDescent="0.25">
      <c r="A661" s="20" t="s">
        <v>8984</v>
      </c>
      <c r="B661" s="20" t="s">
        <v>1441</v>
      </c>
      <c r="C661" s="20" t="s">
        <v>1442</v>
      </c>
      <c r="D661" s="21">
        <v>4899</v>
      </c>
      <c r="E661" s="20" t="s">
        <v>7406</v>
      </c>
      <c r="F661" s="20" t="s">
        <v>1442</v>
      </c>
      <c r="I661" s="20" t="s">
        <v>6086</v>
      </c>
      <c r="J661" s="20" t="s">
        <v>8986</v>
      </c>
    </row>
    <row r="662" spans="1:10" s="20" customFormat="1" x14ac:dyDescent="0.25">
      <c r="A662" s="20" t="s">
        <v>8984</v>
      </c>
      <c r="B662" s="20" t="s">
        <v>1443</v>
      </c>
      <c r="C662" s="20" t="s">
        <v>1444</v>
      </c>
      <c r="D662" s="21">
        <v>4899</v>
      </c>
      <c r="E662" s="20" t="s">
        <v>7507</v>
      </c>
      <c r="F662" s="20" t="s">
        <v>1444</v>
      </c>
      <c r="I662" s="20" t="s">
        <v>2736</v>
      </c>
      <c r="J662" s="20" t="s">
        <v>8986</v>
      </c>
    </row>
    <row r="663" spans="1:10" s="20" customFormat="1" x14ac:dyDescent="0.25">
      <c r="A663" s="20" t="s">
        <v>8984</v>
      </c>
      <c r="B663" s="20" t="s">
        <v>1445</v>
      </c>
      <c r="C663" s="20" t="s">
        <v>1446</v>
      </c>
      <c r="D663" s="21">
        <v>4919</v>
      </c>
      <c r="E663" s="20" t="s">
        <v>8392</v>
      </c>
      <c r="F663" s="20" t="s">
        <v>1446</v>
      </c>
      <c r="I663" s="20" t="s">
        <v>9810</v>
      </c>
      <c r="J663" s="20" t="s">
        <v>8986</v>
      </c>
    </row>
    <row r="664" spans="1:10" s="20" customFormat="1" x14ac:dyDescent="0.25">
      <c r="A664" s="20" t="s">
        <v>8984</v>
      </c>
      <c r="B664" s="20" t="s">
        <v>1447</v>
      </c>
      <c r="C664" s="20" t="s">
        <v>1448</v>
      </c>
      <c r="D664" s="21">
        <v>4919</v>
      </c>
      <c r="E664" s="20" t="s">
        <v>8330</v>
      </c>
      <c r="F664" s="20" t="s">
        <v>1448</v>
      </c>
      <c r="I664" s="20" t="s">
        <v>9811</v>
      </c>
      <c r="J664" s="20" t="s">
        <v>8986</v>
      </c>
    </row>
    <row r="665" spans="1:10" s="20" customFormat="1" x14ac:dyDescent="0.25">
      <c r="A665" s="20" t="s">
        <v>8984</v>
      </c>
      <c r="B665" s="20" t="s">
        <v>1449</v>
      </c>
      <c r="C665" s="20" t="s">
        <v>1450</v>
      </c>
      <c r="D665" s="21">
        <v>4919</v>
      </c>
      <c r="E665" s="20" t="s">
        <v>8622</v>
      </c>
      <c r="F665" s="20" t="s">
        <v>1450</v>
      </c>
      <c r="I665" s="20" t="s">
        <v>9812</v>
      </c>
      <c r="J665" s="20" t="s">
        <v>8986</v>
      </c>
    </row>
    <row r="666" spans="1:10" s="20" customFormat="1" x14ac:dyDescent="0.25">
      <c r="A666" s="20" t="s">
        <v>8984</v>
      </c>
      <c r="B666" s="20" t="s">
        <v>1451</v>
      </c>
      <c r="C666" s="20" t="s">
        <v>1452</v>
      </c>
      <c r="D666" s="21">
        <v>4919</v>
      </c>
      <c r="E666" s="20" t="s">
        <v>8404</v>
      </c>
      <c r="F666" s="20" t="s">
        <v>1452</v>
      </c>
      <c r="I666" s="20" t="s">
        <v>9813</v>
      </c>
      <c r="J666" s="20" t="s">
        <v>8986</v>
      </c>
    </row>
    <row r="667" spans="1:10" s="20" customFormat="1" x14ac:dyDescent="0.25">
      <c r="A667" s="20" t="s">
        <v>8984</v>
      </c>
      <c r="B667" s="20" t="s">
        <v>1453</v>
      </c>
      <c r="C667" s="20" t="s">
        <v>1454</v>
      </c>
      <c r="D667" s="21">
        <v>4919</v>
      </c>
      <c r="E667" s="20" t="s">
        <v>8667</v>
      </c>
      <c r="F667" s="20" t="s">
        <v>1454</v>
      </c>
      <c r="I667" s="20" t="s">
        <v>9814</v>
      </c>
      <c r="J667" s="20" t="s">
        <v>8986</v>
      </c>
    </row>
    <row r="668" spans="1:10" s="20" customFormat="1" x14ac:dyDescent="0.25">
      <c r="A668" s="20" t="s">
        <v>8984</v>
      </c>
      <c r="B668" s="20" t="s">
        <v>1455</v>
      </c>
      <c r="C668" s="20" t="s">
        <v>1456</v>
      </c>
      <c r="D668" s="21">
        <v>4919</v>
      </c>
      <c r="E668" s="20" t="s">
        <v>8398</v>
      </c>
      <c r="F668" s="20" t="s">
        <v>1456</v>
      </c>
      <c r="I668" s="20" t="s">
        <v>9815</v>
      </c>
      <c r="J668" s="20" t="s">
        <v>8986</v>
      </c>
    </row>
    <row r="669" spans="1:10" s="20" customFormat="1" x14ac:dyDescent="0.25">
      <c r="A669" s="20" t="s">
        <v>8984</v>
      </c>
      <c r="B669" s="20" t="s">
        <v>1457</v>
      </c>
      <c r="C669" s="20" t="s">
        <v>1458</v>
      </c>
      <c r="D669" s="21">
        <v>4919</v>
      </c>
      <c r="E669" s="20" t="s">
        <v>8382</v>
      </c>
      <c r="F669" s="20" t="s">
        <v>1458</v>
      </c>
      <c r="I669" s="20" t="s">
        <v>9816</v>
      </c>
      <c r="J669" s="20" t="s">
        <v>8986</v>
      </c>
    </row>
    <row r="670" spans="1:10" s="20" customFormat="1" x14ac:dyDescent="0.25">
      <c r="A670" s="20" t="s">
        <v>8984</v>
      </c>
      <c r="B670" s="20" t="s">
        <v>1459</v>
      </c>
      <c r="C670" s="20" t="s">
        <v>1460</v>
      </c>
      <c r="D670" s="21">
        <v>4919</v>
      </c>
      <c r="E670" s="20" t="s">
        <v>8368</v>
      </c>
      <c r="F670" s="20" t="s">
        <v>1460</v>
      </c>
      <c r="I670" s="20" t="s">
        <v>9817</v>
      </c>
      <c r="J670" s="20" t="s">
        <v>8986</v>
      </c>
    </row>
    <row r="671" spans="1:10" s="20" customFormat="1" x14ac:dyDescent="0.25">
      <c r="A671" s="20" t="s">
        <v>8984</v>
      </c>
      <c r="B671" s="20" t="s">
        <v>1461</v>
      </c>
      <c r="C671" s="20" t="s">
        <v>1462</v>
      </c>
      <c r="D671" s="21">
        <v>4919</v>
      </c>
      <c r="E671" s="20" t="s">
        <v>8772</v>
      </c>
      <c r="F671" s="20" t="s">
        <v>1462</v>
      </c>
      <c r="I671" s="20" t="s">
        <v>8773</v>
      </c>
      <c r="J671" s="20" t="s">
        <v>8986</v>
      </c>
    </row>
    <row r="672" spans="1:10" s="20" customFormat="1" x14ac:dyDescent="0.25">
      <c r="A672" s="20" t="s">
        <v>8984</v>
      </c>
      <c r="B672" s="20" t="s">
        <v>1463</v>
      </c>
      <c r="C672" s="20" t="s">
        <v>1464</v>
      </c>
      <c r="D672" s="21">
        <v>4919</v>
      </c>
      <c r="E672" s="20" t="s">
        <v>8379</v>
      </c>
      <c r="F672" s="20" t="s">
        <v>1464</v>
      </c>
      <c r="I672" s="20" t="s">
        <v>8380</v>
      </c>
      <c r="J672" s="20" t="s">
        <v>8986</v>
      </c>
    </row>
    <row r="673" spans="1:10" s="20" customFormat="1" x14ac:dyDescent="0.25">
      <c r="A673" s="20" t="s">
        <v>8984</v>
      </c>
      <c r="B673" s="20" t="s">
        <v>1465</v>
      </c>
      <c r="C673" s="20" t="s">
        <v>1466</v>
      </c>
      <c r="D673" s="21">
        <v>4919</v>
      </c>
      <c r="E673" s="20" t="s">
        <v>9818</v>
      </c>
      <c r="F673" s="20" t="s">
        <v>1466</v>
      </c>
      <c r="I673" s="20" t="s">
        <v>9819</v>
      </c>
      <c r="J673" s="20" t="s">
        <v>8986</v>
      </c>
    </row>
    <row r="674" spans="1:10" s="20" customFormat="1" x14ac:dyDescent="0.25">
      <c r="A674" s="20" t="s">
        <v>8984</v>
      </c>
      <c r="B674" s="20" t="s">
        <v>1467</v>
      </c>
      <c r="C674" s="20" t="s">
        <v>1468</v>
      </c>
      <c r="D674" s="21">
        <v>4919</v>
      </c>
      <c r="E674" s="20" t="s">
        <v>9820</v>
      </c>
      <c r="F674" s="20" t="s">
        <v>1468</v>
      </c>
      <c r="I674" s="20" t="s">
        <v>9821</v>
      </c>
      <c r="J674" s="20" t="s">
        <v>8986</v>
      </c>
    </row>
    <row r="675" spans="1:10" s="20" customFormat="1" x14ac:dyDescent="0.25">
      <c r="A675" s="20" t="s">
        <v>8984</v>
      </c>
      <c r="B675" s="20" t="s">
        <v>1469</v>
      </c>
      <c r="C675" s="20" t="s">
        <v>1470</v>
      </c>
      <c r="D675" s="21">
        <v>4919</v>
      </c>
      <c r="E675" s="20" t="s">
        <v>9822</v>
      </c>
      <c r="F675" s="20" t="s">
        <v>1470</v>
      </c>
      <c r="I675" s="20" t="s">
        <v>9823</v>
      </c>
      <c r="J675" s="20" t="s">
        <v>8986</v>
      </c>
    </row>
    <row r="676" spans="1:10" s="20" customFormat="1" x14ac:dyDescent="0.25">
      <c r="A676" s="20" t="s">
        <v>8984</v>
      </c>
      <c r="B676" s="20" t="s">
        <v>1471</v>
      </c>
      <c r="C676" s="20" t="s">
        <v>1472</v>
      </c>
      <c r="D676" s="21">
        <v>4919</v>
      </c>
      <c r="E676" s="20" t="s">
        <v>9824</v>
      </c>
      <c r="F676" s="20" t="s">
        <v>1472</v>
      </c>
      <c r="I676" s="20" t="s">
        <v>9825</v>
      </c>
      <c r="J676" s="20" t="s">
        <v>8986</v>
      </c>
    </row>
    <row r="677" spans="1:10" s="20" customFormat="1" x14ac:dyDescent="0.25">
      <c r="A677" s="20" t="s">
        <v>8984</v>
      </c>
      <c r="B677" s="20" t="s">
        <v>1473</v>
      </c>
      <c r="C677" s="20" t="s">
        <v>1474</v>
      </c>
      <c r="D677" s="21">
        <v>4919</v>
      </c>
      <c r="E677" s="20" t="s">
        <v>9826</v>
      </c>
      <c r="F677" s="20" t="s">
        <v>1474</v>
      </c>
      <c r="I677" s="20" t="s">
        <v>9827</v>
      </c>
      <c r="J677" s="20" t="s">
        <v>8986</v>
      </c>
    </row>
    <row r="678" spans="1:10" s="20" customFormat="1" x14ac:dyDescent="0.25">
      <c r="A678" s="20" t="s">
        <v>8984</v>
      </c>
      <c r="B678" s="20" t="s">
        <v>1475</v>
      </c>
      <c r="C678" s="20" t="s">
        <v>1476</v>
      </c>
      <c r="D678" s="21">
        <v>4919</v>
      </c>
      <c r="E678" s="20" t="s">
        <v>9828</v>
      </c>
      <c r="F678" s="20" t="s">
        <v>1476</v>
      </c>
      <c r="I678" s="20" t="s">
        <v>9829</v>
      </c>
      <c r="J678" s="20" t="s">
        <v>8986</v>
      </c>
    </row>
    <row r="679" spans="1:10" s="20" customFormat="1" x14ac:dyDescent="0.25">
      <c r="A679" s="20" t="s">
        <v>8984</v>
      </c>
      <c r="B679" s="20" t="s">
        <v>1477</v>
      </c>
      <c r="C679" s="20" t="s">
        <v>1478</v>
      </c>
      <c r="D679" s="21">
        <v>4919</v>
      </c>
      <c r="E679" s="20" t="s">
        <v>9830</v>
      </c>
      <c r="F679" s="20" t="s">
        <v>1478</v>
      </c>
      <c r="I679" s="20" t="s">
        <v>9831</v>
      </c>
      <c r="J679" s="20" t="s">
        <v>8986</v>
      </c>
    </row>
    <row r="680" spans="1:10" s="20" customFormat="1" x14ac:dyDescent="0.25">
      <c r="A680" s="20" t="s">
        <v>8984</v>
      </c>
      <c r="B680" s="20" t="s">
        <v>1479</v>
      </c>
      <c r="C680" s="20" t="s">
        <v>1480</v>
      </c>
      <c r="D680" s="21">
        <v>4919</v>
      </c>
      <c r="E680" s="20" t="s">
        <v>9832</v>
      </c>
      <c r="F680" s="20" t="s">
        <v>1480</v>
      </c>
      <c r="I680" s="20" t="s">
        <v>9833</v>
      </c>
      <c r="J680" s="20" t="s">
        <v>8986</v>
      </c>
    </row>
    <row r="681" spans="1:10" s="20" customFormat="1" x14ac:dyDescent="0.25">
      <c r="A681" s="20" t="s">
        <v>8984</v>
      </c>
      <c r="B681" s="20" t="s">
        <v>1481</v>
      </c>
      <c r="C681" s="20" t="s">
        <v>1482</v>
      </c>
      <c r="D681" s="21">
        <v>4919</v>
      </c>
      <c r="E681" s="20" t="s">
        <v>9834</v>
      </c>
      <c r="F681" s="20" t="s">
        <v>1482</v>
      </c>
      <c r="I681" s="20" t="s">
        <v>9835</v>
      </c>
      <c r="J681" s="20" t="s">
        <v>8986</v>
      </c>
    </row>
    <row r="682" spans="1:10" s="20" customFormat="1" x14ac:dyDescent="0.25">
      <c r="A682" s="20" t="s">
        <v>8984</v>
      </c>
      <c r="B682" s="20" t="s">
        <v>1483</v>
      </c>
      <c r="C682" s="20" t="s">
        <v>1484</v>
      </c>
      <c r="D682" s="21">
        <v>4919</v>
      </c>
      <c r="E682" s="20" t="s">
        <v>9836</v>
      </c>
      <c r="F682" s="20" t="s">
        <v>1484</v>
      </c>
      <c r="I682" s="20" t="s">
        <v>9837</v>
      </c>
      <c r="J682" s="20" t="s">
        <v>8986</v>
      </c>
    </row>
    <row r="683" spans="1:10" s="20" customFormat="1" x14ac:dyDescent="0.25">
      <c r="A683" s="20" t="s">
        <v>8984</v>
      </c>
      <c r="B683" s="20" t="s">
        <v>1485</v>
      </c>
      <c r="C683" s="20" t="s">
        <v>1486</v>
      </c>
      <c r="D683" s="21">
        <v>4921</v>
      </c>
      <c r="E683" s="20" t="s">
        <v>8407</v>
      </c>
      <c r="F683" s="20" t="s">
        <v>1486</v>
      </c>
      <c r="I683" s="20" t="s">
        <v>8408</v>
      </c>
      <c r="J683" s="20" t="s">
        <v>8986</v>
      </c>
    </row>
    <row r="684" spans="1:10" s="20" customFormat="1" x14ac:dyDescent="0.25">
      <c r="A684" s="20" t="s">
        <v>8984</v>
      </c>
      <c r="B684" s="20" t="s">
        <v>1487</v>
      </c>
      <c r="C684" s="20" t="s">
        <v>1488</v>
      </c>
      <c r="D684" s="21">
        <v>4921</v>
      </c>
      <c r="E684" s="20" t="s">
        <v>7809</v>
      </c>
      <c r="F684" s="20" t="s">
        <v>1488</v>
      </c>
      <c r="I684" s="20" t="s">
        <v>7810</v>
      </c>
      <c r="J684" s="20" t="s">
        <v>8986</v>
      </c>
    </row>
    <row r="685" spans="1:10" s="20" customFormat="1" x14ac:dyDescent="0.25">
      <c r="A685" s="20" t="s">
        <v>8984</v>
      </c>
      <c r="B685" s="20" t="s">
        <v>1489</v>
      </c>
      <c r="C685" s="20" t="s">
        <v>1490</v>
      </c>
      <c r="D685" s="21">
        <v>4921</v>
      </c>
      <c r="E685" s="20" t="s">
        <v>8410</v>
      </c>
      <c r="F685" s="20" t="s">
        <v>1490</v>
      </c>
      <c r="I685" s="20" t="s">
        <v>8411</v>
      </c>
      <c r="J685" s="20" t="s">
        <v>8986</v>
      </c>
    </row>
    <row r="686" spans="1:10" s="20" customFormat="1" x14ac:dyDescent="0.25">
      <c r="A686" s="20" t="s">
        <v>8984</v>
      </c>
      <c r="B686" s="20" t="s">
        <v>1491</v>
      </c>
      <c r="C686" s="20" t="s">
        <v>1492</v>
      </c>
      <c r="D686" s="21">
        <v>4921</v>
      </c>
      <c r="E686" s="20" t="s">
        <v>7756</v>
      </c>
      <c r="F686" s="20" t="s">
        <v>1492</v>
      </c>
      <c r="I686" s="20" t="s">
        <v>7757</v>
      </c>
      <c r="J686" s="20" t="s">
        <v>8986</v>
      </c>
    </row>
    <row r="687" spans="1:10" s="20" customFormat="1" x14ac:dyDescent="0.25">
      <c r="A687" s="20" t="s">
        <v>8984</v>
      </c>
      <c r="B687" s="20" t="s">
        <v>1493</v>
      </c>
      <c r="C687" s="20" t="s">
        <v>1494</v>
      </c>
      <c r="D687" s="21">
        <v>4921</v>
      </c>
      <c r="E687" s="20" t="s">
        <v>8228</v>
      </c>
      <c r="F687" s="20" t="s">
        <v>1494</v>
      </c>
      <c r="I687" s="20" t="s">
        <v>8229</v>
      </c>
      <c r="J687" s="20" t="s">
        <v>8986</v>
      </c>
    </row>
    <row r="688" spans="1:10" s="20" customFormat="1" x14ac:dyDescent="0.25">
      <c r="A688" s="20" t="s">
        <v>8984</v>
      </c>
      <c r="B688" s="20" t="s">
        <v>1495</v>
      </c>
      <c r="C688" s="20" t="s">
        <v>1496</v>
      </c>
      <c r="D688" s="21">
        <v>4921</v>
      </c>
      <c r="E688" s="20" t="s">
        <v>8260</v>
      </c>
      <c r="F688" s="20" t="s">
        <v>1496</v>
      </c>
      <c r="I688" s="20" t="s">
        <v>8261</v>
      </c>
      <c r="J688" s="20" t="s">
        <v>8986</v>
      </c>
    </row>
    <row r="689" spans="1:10" s="20" customFormat="1" x14ac:dyDescent="0.25">
      <c r="A689" s="20" t="s">
        <v>8984</v>
      </c>
      <c r="B689" s="20" t="s">
        <v>1497</v>
      </c>
      <c r="C689" s="20" t="s">
        <v>1498</v>
      </c>
      <c r="D689" s="21">
        <v>4921</v>
      </c>
      <c r="E689" s="20" t="s">
        <v>8354</v>
      </c>
      <c r="F689" s="20" t="s">
        <v>1498</v>
      </c>
      <c r="I689" s="20" t="s">
        <v>8355</v>
      </c>
      <c r="J689" s="20" t="s">
        <v>8986</v>
      </c>
    </row>
    <row r="690" spans="1:10" s="20" customFormat="1" x14ac:dyDescent="0.25">
      <c r="A690" s="20" t="s">
        <v>8984</v>
      </c>
      <c r="B690" s="20" t="s">
        <v>1499</v>
      </c>
      <c r="C690" s="20" t="s">
        <v>1500</v>
      </c>
      <c r="D690" s="21">
        <v>4921</v>
      </c>
      <c r="E690" s="20" t="s">
        <v>8346</v>
      </c>
      <c r="F690" s="20" t="s">
        <v>1500</v>
      </c>
      <c r="I690" s="20" t="s">
        <v>4990</v>
      </c>
      <c r="J690" s="20" t="s">
        <v>8986</v>
      </c>
    </row>
    <row r="691" spans="1:10" s="20" customFormat="1" x14ac:dyDescent="0.25">
      <c r="A691" s="20" t="s">
        <v>8984</v>
      </c>
      <c r="B691" s="20" t="s">
        <v>1501</v>
      </c>
      <c r="C691" s="20" t="s">
        <v>1502</v>
      </c>
      <c r="D691" s="21">
        <v>4921</v>
      </c>
      <c r="E691" s="20" t="s">
        <v>8493</v>
      </c>
      <c r="F691" s="20" t="s">
        <v>1502</v>
      </c>
      <c r="I691" s="20" t="s">
        <v>8494</v>
      </c>
      <c r="J691" s="20" t="s">
        <v>8986</v>
      </c>
    </row>
    <row r="692" spans="1:10" s="20" customFormat="1" x14ac:dyDescent="0.25">
      <c r="A692" s="20" t="s">
        <v>8984</v>
      </c>
      <c r="B692" s="20" t="s">
        <v>1503</v>
      </c>
      <c r="C692" s="20" t="s">
        <v>1504</v>
      </c>
      <c r="D692" s="21">
        <v>4921</v>
      </c>
      <c r="E692" s="20" t="s">
        <v>7605</v>
      </c>
      <c r="F692" s="20" t="s">
        <v>1504</v>
      </c>
      <c r="I692" s="20" t="s">
        <v>7606</v>
      </c>
      <c r="J692" s="20" t="s">
        <v>8986</v>
      </c>
    </row>
    <row r="693" spans="1:10" s="20" customFormat="1" x14ac:dyDescent="0.25">
      <c r="A693" s="20" t="s">
        <v>8984</v>
      </c>
      <c r="B693" s="20" t="s">
        <v>1505</v>
      </c>
      <c r="C693" s="20" t="s">
        <v>1506</v>
      </c>
      <c r="D693" s="21">
        <v>4921</v>
      </c>
      <c r="E693" s="20" t="s">
        <v>7621</v>
      </c>
      <c r="F693" s="20" t="s">
        <v>1506</v>
      </c>
      <c r="I693" s="20" t="s">
        <v>7622</v>
      </c>
      <c r="J693" s="20" t="s">
        <v>8986</v>
      </c>
    </row>
    <row r="694" spans="1:10" s="20" customFormat="1" x14ac:dyDescent="0.25">
      <c r="A694" s="20" t="s">
        <v>8984</v>
      </c>
      <c r="B694" s="20" t="s">
        <v>1507</v>
      </c>
      <c r="C694" s="20" t="s">
        <v>1508</v>
      </c>
      <c r="D694" s="21">
        <v>4921</v>
      </c>
      <c r="E694" s="20" t="s">
        <v>9838</v>
      </c>
      <c r="F694" s="20" t="s">
        <v>1508</v>
      </c>
      <c r="I694" s="20" t="s">
        <v>9839</v>
      </c>
      <c r="J694" s="20" t="s">
        <v>8986</v>
      </c>
    </row>
    <row r="695" spans="1:10" s="20" customFormat="1" x14ac:dyDescent="0.25">
      <c r="A695" s="20" t="s">
        <v>8984</v>
      </c>
      <c r="B695" s="20" t="s">
        <v>1509</v>
      </c>
      <c r="C695" s="20" t="s">
        <v>1510</v>
      </c>
      <c r="D695" s="21">
        <v>4921</v>
      </c>
      <c r="E695" s="20" t="s">
        <v>9840</v>
      </c>
      <c r="F695" s="20" t="s">
        <v>1510</v>
      </c>
      <c r="I695" s="20" t="s">
        <v>9841</v>
      </c>
      <c r="J695" s="20" t="s">
        <v>8986</v>
      </c>
    </row>
    <row r="696" spans="1:10" s="20" customFormat="1" x14ac:dyDescent="0.25">
      <c r="A696" s="20" t="s">
        <v>8984</v>
      </c>
      <c r="B696" s="20" t="s">
        <v>1511</v>
      </c>
      <c r="C696" s="20" t="s">
        <v>1512</v>
      </c>
      <c r="D696" s="21">
        <v>4921</v>
      </c>
      <c r="E696" s="20" t="s">
        <v>9842</v>
      </c>
      <c r="F696" s="20" t="s">
        <v>1512</v>
      </c>
      <c r="I696" s="20" t="s">
        <v>9843</v>
      </c>
      <c r="J696" s="20" t="s">
        <v>8986</v>
      </c>
    </row>
    <row r="697" spans="1:10" s="20" customFormat="1" x14ac:dyDescent="0.25">
      <c r="A697" s="20" t="s">
        <v>8984</v>
      </c>
      <c r="B697" s="20" t="s">
        <v>1513</v>
      </c>
      <c r="C697" s="20" t="s">
        <v>1514</v>
      </c>
      <c r="D697" s="21">
        <v>4921</v>
      </c>
      <c r="E697" s="20" t="s">
        <v>9844</v>
      </c>
      <c r="F697" s="20" t="s">
        <v>1514</v>
      </c>
      <c r="I697" s="20" t="s">
        <v>9845</v>
      </c>
      <c r="J697" s="20" t="s">
        <v>8986</v>
      </c>
    </row>
    <row r="698" spans="1:10" s="20" customFormat="1" x14ac:dyDescent="0.25">
      <c r="A698" s="20" t="s">
        <v>8984</v>
      </c>
      <c r="B698" s="20" t="s">
        <v>1515</v>
      </c>
      <c r="C698" s="20" t="s">
        <v>1516</v>
      </c>
      <c r="D698" s="21">
        <v>4921</v>
      </c>
      <c r="E698" s="20" t="s">
        <v>9846</v>
      </c>
      <c r="F698" s="20" t="s">
        <v>1516</v>
      </c>
      <c r="I698" s="20" t="s">
        <v>9847</v>
      </c>
      <c r="J698" s="20" t="s">
        <v>8986</v>
      </c>
    </row>
    <row r="699" spans="1:10" s="20" customFormat="1" x14ac:dyDescent="0.25">
      <c r="A699" s="20" t="s">
        <v>8984</v>
      </c>
      <c r="B699" s="20" t="s">
        <v>1517</v>
      </c>
      <c r="C699" s="20" t="s">
        <v>1518</v>
      </c>
      <c r="D699" s="21">
        <v>4922</v>
      </c>
      <c r="E699" s="20" t="s">
        <v>9848</v>
      </c>
      <c r="F699" s="20" t="s">
        <v>1518</v>
      </c>
      <c r="I699" s="20" t="s">
        <v>9849</v>
      </c>
      <c r="J699" s="20" t="s">
        <v>8986</v>
      </c>
    </row>
    <row r="700" spans="1:10" s="20" customFormat="1" x14ac:dyDescent="0.25">
      <c r="A700" s="20" t="s">
        <v>8984</v>
      </c>
      <c r="B700" s="20" t="s">
        <v>1519</v>
      </c>
      <c r="C700" s="20" t="s">
        <v>1520</v>
      </c>
      <c r="D700" s="21">
        <v>4922</v>
      </c>
      <c r="E700" s="20" t="s">
        <v>9850</v>
      </c>
      <c r="F700" s="20" t="s">
        <v>1520</v>
      </c>
      <c r="I700" s="20" t="s">
        <v>9851</v>
      </c>
      <c r="J700" s="20" t="s">
        <v>8986</v>
      </c>
    </row>
    <row r="701" spans="1:10" s="20" customFormat="1" x14ac:dyDescent="0.25">
      <c r="A701" s="20" t="s">
        <v>8984</v>
      </c>
      <c r="B701" s="20" t="s">
        <v>1521</v>
      </c>
      <c r="C701" s="20" t="s">
        <v>1522</v>
      </c>
      <c r="D701" s="21">
        <v>4922</v>
      </c>
      <c r="E701" s="20" t="s">
        <v>9852</v>
      </c>
      <c r="F701" s="20" t="s">
        <v>1522</v>
      </c>
      <c r="I701" s="20" t="s">
        <v>9853</v>
      </c>
      <c r="J701" s="20" t="s">
        <v>8986</v>
      </c>
    </row>
    <row r="702" spans="1:10" s="20" customFormat="1" x14ac:dyDescent="0.25">
      <c r="A702" s="20" t="s">
        <v>8984</v>
      </c>
      <c r="B702" s="20" t="s">
        <v>1523</v>
      </c>
      <c r="C702" s="20" t="s">
        <v>1524</v>
      </c>
      <c r="D702" s="21">
        <v>4922</v>
      </c>
      <c r="E702" s="20" t="s">
        <v>9854</v>
      </c>
      <c r="F702" s="20" t="s">
        <v>1524</v>
      </c>
      <c r="I702" s="20" t="s">
        <v>9855</v>
      </c>
      <c r="J702" s="20" t="s">
        <v>8986</v>
      </c>
    </row>
    <row r="703" spans="1:10" s="20" customFormat="1" x14ac:dyDescent="0.25">
      <c r="A703" s="20" t="s">
        <v>8984</v>
      </c>
      <c r="B703" s="20" t="s">
        <v>1525</v>
      </c>
      <c r="C703" s="20" t="s">
        <v>1526</v>
      </c>
      <c r="D703" s="21">
        <v>4922</v>
      </c>
      <c r="E703" s="20" t="s">
        <v>9856</v>
      </c>
      <c r="F703" s="20" t="s">
        <v>1526</v>
      </c>
      <c r="I703" s="20" t="s">
        <v>9857</v>
      </c>
      <c r="J703" s="20" t="s">
        <v>8986</v>
      </c>
    </row>
    <row r="704" spans="1:10" s="20" customFormat="1" x14ac:dyDescent="0.25">
      <c r="A704" s="20" t="s">
        <v>8984</v>
      </c>
      <c r="B704" s="20" t="s">
        <v>1527</v>
      </c>
      <c r="C704" s="20" t="s">
        <v>1528</v>
      </c>
      <c r="D704" s="21">
        <v>4922</v>
      </c>
      <c r="E704" s="20" t="s">
        <v>9858</v>
      </c>
      <c r="F704" s="20" t="s">
        <v>1528</v>
      </c>
      <c r="I704" s="20" t="s">
        <v>9859</v>
      </c>
      <c r="J704" s="20" t="s">
        <v>8986</v>
      </c>
    </row>
    <row r="705" spans="1:10" s="20" customFormat="1" x14ac:dyDescent="0.25">
      <c r="A705" s="20" t="s">
        <v>8984</v>
      </c>
      <c r="B705" s="20" t="s">
        <v>1529</v>
      </c>
      <c r="C705" s="20" t="s">
        <v>1530</v>
      </c>
      <c r="D705" s="21">
        <v>4922</v>
      </c>
      <c r="E705" s="20" t="s">
        <v>9860</v>
      </c>
      <c r="F705" s="20" t="s">
        <v>1530</v>
      </c>
      <c r="I705" s="20" t="s">
        <v>9861</v>
      </c>
      <c r="J705" s="20" t="s">
        <v>8986</v>
      </c>
    </row>
    <row r="706" spans="1:10" s="20" customFormat="1" x14ac:dyDescent="0.25">
      <c r="A706" s="20" t="s">
        <v>8984</v>
      </c>
      <c r="B706" s="20" t="s">
        <v>1531</v>
      </c>
      <c r="C706" s="20" t="s">
        <v>1532</v>
      </c>
      <c r="D706" s="21">
        <v>4922</v>
      </c>
      <c r="E706" s="20" t="s">
        <v>9862</v>
      </c>
      <c r="F706" s="20" t="s">
        <v>1532</v>
      </c>
      <c r="I706" s="20" t="s">
        <v>9863</v>
      </c>
      <c r="J706" s="20" t="s">
        <v>8986</v>
      </c>
    </row>
    <row r="707" spans="1:10" s="20" customFormat="1" x14ac:dyDescent="0.25">
      <c r="A707" s="20" t="s">
        <v>8984</v>
      </c>
      <c r="B707" s="20" t="s">
        <v>1533</v>
      </c>
      <c r="C707" s="20" t="s">
        <v>1534</v>
      </c>
      <c r="D707" s="21">
        <v>4922</v>
      </c>
      <c r="E707" s="20" t="s">
        <v>9864</v>
      </c>
      <c r="F707" s="20" t="s">
        <v>1534</v>
      </c>
      <c r="I707" s="20" t="s">
        <v>9865</v>
      </c>
      <c r="J707" s="20" t="s">
        <v>8986</v>
      </c>
    </row>
    <row r="708" spans="1:10" s="20" customFormat="1" x14ac:dyDescent="0.25">
      <c r="A708" s="20" t="s">
        <v>8984</v>
      </c>
      <c r="B708" s="20" t="s">
        <v>1535</v>
      </c>
      <c r="C708" s="20" t="s">
        <v>1536</v>
      </c>
      <c r="D708" s="21">
        <v>4922</v>
      </c>
      <c r="E708" s="20" t="s">
        <v>9866</v>
      </c>
      <c r="F708" s="20" t="s">
        <v>1536</v>
      </c>
      <c r="I708" s="20" t="s">
        <v>9867</v>
      </c>
      <c r="J708" s="20" t="s">
        <v>8986</v>
      </c>
    </row>
    <row r="709" spans="1:10" s="20" customFormat="1" x14ac:dyDescent="0.25">
      <c r="A709" s="20" t="s">
        <v>8984</v>
      </c>
      <c r="B709" s="20" t="s">
        <v>1537</v>
      </c>
      <c r="C709" s="20" t="s">
        <v>1538</v>
      </c>
      <c r="D709" s="21">
        <v>4922</v>
      </c>
      <c r="E709" s="20" t="s">
        <v>9868</v>
      </c>
      <c r="F709" s="20" t="s">
        <v>1538</v>
      </c>
      <c r="I709" s="20" t="s">
        <v>9869</v>
      </c>
      <c r="J709" s="20" t="s">
        <v>8986</v>
      </c>
    </row>
    <row r="710" spans="1:10" s="20" customFormat="1" x14ac:dyDescent="0.25">
      <c r="A710" s="20" t="s">
        <v>8984</v>
      </c>
      <c r="B710" s="20" t="s">
        <v>1539</v>
      </c>
      <c r="C710" s="20" t="s">
        <v>1540</v>
      </c>
      <c r="D710" s="21">
        <v>4922</v>
      </c>
      <c r="E710" s="20" t="s">
        <v>9870</v>
      </c>
      <c r="F710" s="20" t="s">
        <v>1540</v>
      </c>
      <c r="I710" s="20" t="s">
        <v>9871</v>
      </c>
      <c r="J710" s="20" t="s">
        <v>8986</v>
      </c>
    </row>
    <row r="711" spans="1:10" s="20" customFormat="1" x14ac:dyDescent="0.25">
      <c r="A711" s="20" t="s">
        <v>8984</v>
      </c>
      <c r="B711" s="20" t="s">
        <v>1541</v>
      </c>
      <c r="C711" s="20" t="s">
        <v>1542</v>
      </c>
      <c r="D711" s="21">
        <v>4924</v>
      </c>
      <c r="E711" s="20" t="s">
        <v>9872</v>
      </c>
      <c r="F711" s="20" t="s">
        <v>1542</v>
      </c>
      <c r="I711" s="20" t="s">
        <v>9873</v>
      </c>
      <c r="J711" s="20" t="s">
        <v>8986</v>
      </c>
    </row>
    <row r="712" spans="1:10" s="20" customFormat="1" x14ac:dyDescent="0.25">
      <c r="A712" s="20" t="s">
        <v>8984</v>
      </c>
      <c r="B712" s="20" t="s">
        <v>1543</v>
      </c>
      <c r="C712" s="20" t="s">
        <v>1544</v>
      </c>
      <c r="D712" s="21">
        <v>4924</v>
      </c>
      <c r="E712" s="20" t="s">
        <v>9874</v>
      </c>
      <c r="F712" s="20" t="s">
        <v>1544</v>
      </c>
      <c r="I712" s="20" t="s">
        <v>9875</v>
      </c>
      <c r="J712" s="20" t="s">
        <v>8986</v>
      </c>
    </row>
    <row r="713" spans="1:10" s="20" customFormat="1" x14ac:dyDescent="0.25">
      <c r="A713" s="20" t="s">
        <v>8984</v>
      </c>
      <c r="B713" s="20" t="s">
        <v>1545</v>
      </c>
      <c r="C713" s="20" t="s">
        <v>1546</v>
      </c>
      <c r="D713" s="21">
        <v>4924</v>
      </c>
      <c r="E713" s="20" t="s">
        <v>9876</v>
      </c>
      <c r="F713" s="20" t="s">
        <v>1546</v>
      </c>
      <c r="I713" s="20" t="s">
        <v>9877</v>
      </c>
      <c r="J713" s="20" t="s">
        <v>8986</v>
      </c>
    </row>
    <row r="714" spans="1:10" s="20" customFormat="1" x14ac:dyDescent="0.25">
      <c r="A714" s="20" t="s">
        <v>8984</v>
      </c>
      <c r="B714" s="20" t="s">
        <v>1547</v>
      </c>
      <c r="C714" s="20" t="s">
        <v>1548</v>
      </c>
      <c r="D714" s="21">
        <v>4924</v>
      </c>
      <c r="E714" s="20" t="s">
        <v>9878</v>
      </c>
      <c r="F714" s="20" t="s">
        <v>1548</v>
      </c>
      <c r="I714" s="20" t="s">
        <v>9879</v>
      </c>
      <c r="J714" s="20" t="s">
        <v>8986</v>
      </c>
    </row>
    <row r="715" spans="1:10" s="20" customFormat="1" x14ac:dyDescent="0.25">
      <c r="A715" s="20" t="s">
        <v>8984</v>
      </c>
      <c r="B715" s="20" t="s">
        <v>1549</v>
      </c>
      <c r="C715" s="20" t="s">
        <v>1550</v>
      </c>
      <c r="D715" s="21">
        <v>4924</v>
      </c>
      <c r="E715" s="20" t="s">
        <v>9880</v>
      </c>
      <c r="F715" s="20" t="s">
        <v>1550</v>
      </c>
      <c r="I715" s="20" t="s">
        <v>9881</v>
      </c>
      <c r="J715" s="20" t="s">
        <v>8986</v>
      </c>
    </row>
    <row r="716" spans="1:10" s="20" customFormat="1" x14ac:dyDescent="0.25">
      <c r="A716" s="20" t="s">
        <v>8984</v>
      </c>
      <c r="B716" s="20" t="s">
        <v>1551</v>
      </c>
      <c r="C716" s="20" t="s">
        <v>1552</v>
      </c>
      <c r="D716" s="21">
        <v>4924</v>
      </c>
      <c r="E716" s="20" t="s">
        <v>9882</v>
      </c>
      <c r="F716" s="20" t="s">
        <v>1552</v>
      </c>
      <c r="I716" s="20" t="s">
        <v>9883</v>
      </c>
      <c r="J716" s="20" t="s">
        <v>8986</v>
      </c>
    </row>
    <row r="717" spans="1:10" s="20" customFormat="1" x14ac:dyDescent="0.25">
      <c r="A717" s="20" t="s">
        <v>8984</v>
      </c>
      <c r="B717" s="20" t="s">
        <v>1553</v>
      </c>
      <c r="C717" s="20" t="s">
        <v>1554</v>
      </c>
      <c r="D717" s="21">
        <v>4924</v>
      </c>
      <c r="E717" s="20" t="s">
        <v>9884</v>
      </c>
      <c r="F717" s="20" t="s">
        <v>1554</v>
      </c>
      <c r="I717" s="20" t="s">
        <v>9885</v>
      </c>
      <c r="J717" s="20" t="s">
        <v>8986</v>
      </c>
    </row>
    <row r="718" spans="1:10" s="20" customFormat="1" x14ac:dyDescent="0.25">
      <c r="A718" s="20" t="s">
        <v>8984</v>
      </c>
      <c r="B718" s="20" t="s">
        <v>1555</v>
      </c>
      <c r="C718" s="20" t="s">
        <v>1556</v>
      </c>
      <c r="D718" s="21">
        <v>4924</v>
      </c>
      <c r="E718" s="20" t="s">
        <v>9886</v>
      </c>
      <c r="F718" s="20" t="s">
        <v>1556</v>
      </c>
      <c r="I718" s="20" t="s">
        <v>9887</v>
      </c>
      <c r="J718" s="20" t="s">
        <v>8986</v>
      </c>
    </row>
    <row r="719" spans="1:10" s="20" customFormat="1" x14ac:dyDescent="0.25">
      <c r="A719" s="20" t="s">
        <v>8984</v>
      </c>
      <c r="B719" s="20" t="s">
        <v>1557</v>
      </c>
      <c r="C719" s="20" t="s">
        <v>1558</v>
      </c>
      <c r="D719" s="21">
        <v>4925</v>
      </c>
      <c r="E719" s="20" t="s">
        <v>8254</v>
      </c>
      <c r="F719" s="20" t="s">
        <v>1558</v>
      </c>
      <c r="I719" s="20" t="s">
        <v>9888</v>
      </c>
      <c r="J719" s="20" t="s">
        <v>8986</v>
      </c>
    </row>
    <row r="720" spans="1:10" s="20" customFormat="1" x14ac:dyDescent="0.25">
      <c r="A720" s="20" t="s">
        <v>8984</v>
      </c>
      <c r="B720" s="20" t="s">
        <v>1559</v>
      </c>
      <c r="C720" s="20" t="s">
        <v>1560</v>
      </c>
      <c r="D720" s="21">
        <v>4925</v>
      </c>
      <c r="E720" s="20" t="s">
        <v>7949</v>
      </c>
      <c r="F720" s="20" t="s">
        <v>1560</v>
      </c>
      <c r="I720" s="20" t="s">
        <v>9889</v>
      </c>
      <c r="J720" s="20" t="s">
        <v>8986</v>
      </c>
    </row>
    <row r="721" spans="1:10" s="20" customFormat="1" x14ac:dyDescent="0.25">
      <c r="A721" s="20" t="s">
        <v>8984</v>
      </c>
      <c r="B721" s="20" t="s">
        <v>1561</v>
      </c>
      <c r="C721" s="20" t="s">
        <v>1562</v>
      </c>
      <c r="D721" s="21">
        <v>4925</v>
      </c>
      <c r="E721" s="20" t="s">
        <v>7971</v>
      </c>
      <c r="F721" s="20" t="s">
        <v>1562</v>
      </c>
      <c r="I721" s="20" t="s">
        <v>9890</v>
      </c>
      <c r="J721" s="20" t="s">
        <v>8986</v>
      </c>
    </row>
    <row r="722" spans="1:10" s="20" customFormat="1" x14ac:dyDescent="0.25">
      <c r="A722" s="20" t="s">
        <v>8984</v>
      </c>
      <c r="B722" s="20" t="s">
        <v>1563</v>
      </c>
      <c r="C722" s="20" t="s">
        <v>1564</v>
      </c>
      <c r="D722" s="21">
        <v>4925</v>
      </c>
      <c r="E722" s="20" t="s">
        <v>7690</v>
      </c>
      <c r="F722" s="20" t="s">
        <v>1564</v>
      </c>
      <c r="I722" s="20" t="s">
        <v>9891</v>
      </c>
      <c r="J722" s="20" t="s">
        <v>8986</v>
      </c>
    </row>
    <row r="723" spans="1:10" s="20" customFormat="1" x14ac:dyDescent="0.25">
      <c r="A723" s="20" t="s">
        <v>8984</v>
      </c>
      <c r="B723" s="20" t="s">
        <v>1565</v>
      </c>
      <c r="C723" s="20" t="s">
        <v>1566</v>
      </c>
      <c r="D723" s="21">
        <v>4925</v>
      </c>
      <c r="E723" s="20" t="s">
        <v>7866</v>
      </c>
      <c r="F723" s="20" t="s">
        <v>1566</v>
      </c>
      <c r="I723" s="20" t="s">
        <v>9892</v>
      </c>
      <c r="J723" s="20" t="s">
        <v>8986</v>
      </c>
    </row>
    <row r="724" spans="1:10" s="20" customFormat="1" x14ac:dyDescent="0.25">
      <c r="A724" s="20" t="s">
        <v>8984</v>
      </c>
      <c r="B724" s="20" t="s">
        <v>1567</v>
      </c>
      <c r="C724" s="20" t="s">
        <v>1568</v>
      </c>
      <c r="D724" s="21">
        <v>4925</v>
      </c>
      <c r="E724" s="20" t="s">
        <v>7929</v>
      </c>
      <c r="F724" s="20" t="s">
        <v>1568</v>
      </c>
      <c r="I724" s="20" t="s">
        <v>9893</v>
      </c>
      <c r="J724" s="20" t="s">
        <v>8986</v>
      </c>
    </row>
    <row r="725" spans="1:10" s="20" customFormat="1" x14ac:dyDescent="0.25">
      <c r="A725" s="20" t="s">
        <v>8984</v>
      </c>
      <c r="B725" s="20" t="s">
        <v>1569</v>
      </c>
      <c r="C725" s="20" t="s">
        <v>1570</v>
      </c>
      <c r="D725" s="21">
        <v>4925</v>
      </c>
      <c r="E725" s="20" t="s">
        <v>8456</v>
      </c>
      <c r="F725" s="20" t="s">
        <v>1570</v>
      </c>
      <c r="I725" s="20" t="s">
        <v>9894</v>
      </c>
      <c r="J725" s="20" t="s">
        <v>8986</v>
      </c>
    </row>
    <row r="726" spans="1:10" s="20" customFormat="1" x14ac:dyDescent="0.25">
      <c r="A726" s="20" t="s">
        <v>8984</v>
      </c>
      <c r="B726" s="20" t="s">
        <v>1571</v>
      </c>
      <c r="C726" s="20" t="s">
        <v>1572</v>
      </c>
      <c r="D726" s="21">
        <v>4925</v>
      </c>
      <c r="E726" s="20" t="s">
        <v>8480</v>
      </c>
      <c r="F726" s="20" t="s">
        <v>1572</v>
      </c>
      <c r="I726" s="20" t="s">
        <v>9895</v>
      </c>
      <c r="J726" s="20" t="s">
        <v>8986</v>
      </c>
    </row>
    <row r="727" spans="1:10" s="20" customFormat="1" x14ac:dyDescent="0.25">
      <c r="A727" s="20" t="s">
        <v>8984</v>
      </c>
      <c r="B727" s="20" t="s">
        <v>1573</v>
      </c>
      <c r="C727" s="20" t="s">
        <v>1574</v>
      </c>
      <c r="D727" s="21">
        <v>4925</v>
      </c>
      <c r="E727" s="20" t="s">
        <v>9896</v>
      </c>
      <c r="F727" s="20" t="s">
        <v>1574</v>
      </c>
      <c r="I727" s="20" t="s">
        <v>9897</v>
      </c>
      <c r="J727" s="20" t="s">
        <v>8986</v>
      </c>
    </row>
    <row r="728" spans="1:10" s="20" customFormat="1" x14ac:dyDescent="0.25">
      <c r="A728" s="20" t="s">
        <v>8984</v>
      </c>
      <c r="B728" s="20" t="s">
        <v>1575</v>
      </c>
      <c r="C728" s="20" t="s">
        <v>1576</v>
      </c>
      <c r="D728" s="21">
        <v>4925</v>
      </c>
      <c r="E728" s="20" t="s">
        <v>9898</v>
      </c>
      <c r="F728" s="20" t="s">
        <v>1576</v>
      </c>
      <c r="I728" s="20" t="s">
        <v>9899</v>
      </c>
      <c r="J728" s="20" t="s">
        <v>8986</v>
      </c>
    </row>
    <row r="729" spans="1:10" s="20" customFormat="1" x14ac:dyDescent="0.25">
      <c r="A729" s="20" t="s">
        <v>8984</v>
      </c>
      <c r="B729" s="20" t="s">
        <v>1577</v>
      </c>
      <c r="C729" s="20" t="s">
        <v>1578</v>
      </c>
      <c r="D729" s="21">
        <v>4925</v>
      </c>
      <c r="E729" s="20" t="s">
        <v>9900</v>
      </c>
      <c r="F729" s="20" t="s">
        <v>1578</v>
      </c>
      <c r="I729" s="20" t="s">
        <v>9901</v>
      </c>
      <c r="J729" s="20" t="s">
        <v>8986</v>
      </c>
    </row>
    <row r="730" spans="1:10" s="20" customFormat="1" x14ac:dyDescent="0.25">
      <c r="A730" s="20" t="s">
        <v>8984</v>
      </c>
      <c r="B730" s="20" t="s">
        <v>1579</v>
      </c>
      <c r="C730" s="20" t="s">
        <v>1580</v>
      </c>
      <c r="D730" s="21">
        <v>4925</v>
      </c>
      <c r="E730" s="20" t="s">
        <v>9902</v>
      </c>
      <c r="F730" s="20" t="s">
        <v>1580</v>
      </c>
      <c r="I730" s="20" t="s">
        <v>9903</v>
      </c>
      <c r="J730" s="20" t="s">
        <v>8986</v>
      </c>
    </row>
    <row r="731" spans="1:10" s="20" customFormat="1" x14ac:dyDescent="0.25">
      <c r="A731" s="20" t="s">
        <v>8984</v>
      </c>
      <c r="B731" s="20" t="s">
        <v>1581</v>
      </c>
      <c r="C731" s="20" t="s">
        <v>1582</v>
      </c>
      <c r="D731" s="21">
        <v>4928</v>
      </c>
      <c r="E731" s="20" t="s">
        <v>9904</v>
      </c>
      <c r="F731" s="20" t="s">
        <v>1582</v>
      </c>
      <c r="I731" s="20" t="s">
        <v>9905</v>
      </c>
      <c r="J731" s="20" t="s">
        <v>8986</v>
      </c>
    </row>
    <row r="732" spans="1:10" s="20" customFormat="1" x14ac:dyDescent="0.25">
      <c r="A732" s="20" t="s">
        <v>8984</v>
      </c>
      <c r="B732" s="20" t="s">
        <v>1583</v>
      </c>
      <c r="C732" s="20" t="s">
        <v>1584</v>
      </c>
      <c r="D732" s="21">
        <v>4928</v>
      </c>
      <c r="E732" s="20" t="s">
        <v>9906</v>
      </c>
      <c r="F732" s="20" t="s">
        <v>1584</v>
      </c>
      <c r="I732" s="20" t="s">
        <v>9907</v>
      </c>
      <c r="J732" s="20" t="s">
        <v>8986</v>
      </c>
    </row>
    <row r="733" spans="1:10" s="20" customFormat="1" x14ac:dyDescent="0.25">
      <c r="A733" s="20" t="s">
        <v>8984</v>
      </c>
      <c r="B733" s="20" t="s">
        <v>1585</v>
      </c>
      <c r="C733" s="20" t="s">
        <v>1586</v>
      </c>
      <c r="D733" s="21">
        <v>4928</v>
      </c>
      <c r="E733" s="20" t="s">
        <v>9908</v>
      </c>
      <c r="F733" s="20" t="s">
        <v>1586</v>
      </c>
      <c r="I733" s="20" t="s">
        <v>9909</v>
      </c>
      <c r="J733" s="20" t="s">
        <v>8986</v>
      </c>
    </row>
    <row r="734" spans="1:10" s="20" customFormat="1" x14ac:dyDescent="0.25">
      <c r="A734" s="20" t="s">
        <v>8984</v>
      </c>
      <c r="B734" s="20" t="s">
        <v>1587</v>
      </c>
      <c r="C734" s="20" t="s">
        <v>1588</v>
      </c>
      <c r="D734" s="21">
        <v>4928</v>
      </c>
      <c r="E734" s="20" t="s">
        <v>9910</v>
      </c>
      <c r="F734" s="20" t="s">
        <v>1588</v>
      </c>
      <c r="I734" s="20" t="s">
        <v>9911</v>
      </c>
      <c r="J734" s="20" t="s">
        <v>8986</v>
      </c>
    </row>
    <row r="735" spans="1:10" s="20" customFormat="1" x14ac:dyDescent="0.25">
      <c r="A735" s="20" t="s">
        <v>8984</v>
      </c>
      <c r="B735" s="20" t="s">
        <v>1589</v>
      </c>
      <c r="C735" s="20" t="s">
        <v>1590</v>
      </c>
      <c r="D735" s="21">
        <v>4928</v>
      </c>
      <c r="E735" s="20" t="s">
        <v>8320</v>
      </c>
      <c r="F735" s="20" t="s">
        <v>1590</v>
      </c>
      <c r="I735" s="20" t="s">
        <v>8321</v>
      </c>
      <c r="J735" s="20" t="s">
        <v>8986</v>
      </c>
    </row>
    <row r="736" spans="1:10" s="20" customFormat="1" x14ac:dyDescent="0.25">
      <c r="A736" s="20" t="s">
        <v>8984</v>
      </c>
      <c r="B736" s="20" t="s">
        <v>1591</v>
      </c>
      <c r="C736" s="20" t="s">
        <v>1592</v>
      </c>
      <c r="D736" s="21">
        <v>4928</v>
      </c>
      <c r="E736" s="20" t="s">
        <v>9912</v>
      </c>
      <c r="F736" s="20" t="s">
        <v>1592</v>
      </c>
      <c r="I736" s="20" t="s">
        <v>9913</v>
      </c>
      <c r="J736" s="20" t="s">
        <v>8986</v>
      </c>
    </row>
    <row r="737" spans="1:10" s="20" customFormat="1" x14ac:dyDescent="0.25">
      <c r="A737" s="20" t="s">
        <v>8984</v>
      </c>
      <c r="B737" s="20" t="s">
        <v>1593</v>
      </c>
      <c r="C737" s="20" t="s">
        <v>1594</v>
      </c>
      <c r="D737" s="21">
        <v>4928</v>
      </c>
      <c r="E737" s="20" t="s">
        <v>9914</v>
      </c>
      <c r="F737" s="20" t="s">
        <v>1594</v>
      </c>
      <c r="I737" s="20" t="s">
        <v>9915</v>
      </c>
      <c r="J737" s="20" t="s">
        <v>8986</v>
      </c>
    </row>
    <row r="738" spans="1:10" s="20" customFormat="1" x14ac:dyDescent="0.25">
      <c r="A738" s="20" t="s">
        <v>8984</v>
      </c>
      <c r="B738" s="20" t="s">
        <v>1595</v>
      </c>
      <c r="C738" s="20" t="s">
        <v>1596</v>
      </c>
      <c r="D738" s="21">
        <v>4928</v>
      </c>
      <c r="E738" s="20" t="s">
        <v>9916</v>
      </c>
      <c r="F738" s="20" t="s">
        <v>1596</v>
      </c>
      <c r="I738" s="20" t="s">
        <v>9917</v>
      </c>
      <c r="J738" s="20" t="s">
        <v>8986</v>
      </c>
    </row>
    <row r="739" spans="1:10" s="20" customFormat="1" x14ac:dyDescent="0.25">
      <c r="A739" s="20" t="s">
        <v>8984</v>
      </c>
      <c r="B739" s="20" t="s">
        <v>1597</v>
      </c>
      <c r="C739" s="20" t="s">
        <v>1598</v>
      </c>
      <c r="D739" s="21">
        <v>4928</v>
      </c>
      <c r="E739" s="20" t="s">
        <v>9918</v>
      </c>
      <c r="F739" s="20" t="s">
        <v>1598</v>
      </c>
      <c r="I739" s="20" t="s">
        <v>9919</v>
      </c>
      <c r="J739" s="20" t="s">
        <v>8986</v>
      </c>
    </row>
    <row r="740" spans="1:10" s="20" customFormat="1" x14ac:dyDescent="0.25">
      <c r="A740" s="20" t="s">
        <v>8984</v>
      </c>
      <c r="B740" s="20" t="s">
        <v>1599</v>
      </c>
      <c r="C740" s="20" t="s">
        <v>1600</v>
      </c>
      <c r="D740" s="21">
        <v>4928</v>
      </c>
      <c r="E740" s="20" t="s">
        <v>9920</v>
      </c>
      <c r="F740" s="20" t="s">
        <v>1600</v>
      </c>
      <c r="I740" s="20" t="s">
        <v>9921</v>
      </c>
      <c r="J740" s="20" t="s">
        <v>8986</v>
      </c>
    </row>
    <row r="741" spans="1:10" s="20" customFormat="1" x14ac:dyDescent="0.25">
      <c r="A741" s="20" t="s">
        <v>8984</v>
      </c>
      <c r="B741" s="20" t="s">
        <v>1601</v>
      </c>
      <c r="C741" s="20" t="s">
        <v>1602</v>
      </c>
      <c r="D741" s="21">
        <v>4928</v>
      </c>
      <c r="E741" s="20" t="s">
        <v>9922</v>
      </c>
      <c r="F741" s="20" t="s">
        <v>1602</v>
      </c>
      <c r="I741" s="20" t="s">
        <v>9923</v>
      </c>
      <c r="J741" s="20" t="s">
        <v>8986</v>
      </c>
    </row>
    <row r="742" spans="1:10" s="20" customFormat="1" x14ac:dyDescent="0.25">
      <c r="A742" s="20" t="s">
        <v>8984</v>
      </c>
      <c r="B742" s="20" t="s">
        <v>1603</v>
      </c>
      <c r="C742" s="20" t="s">
        <v>1604</v>
      </c>
      <c r="D742" s="21">
        <v>4928</v>
      </c>
      <c r="E742" s="20" t="s">
        <v>9924</v>
      </c>
      <c r="F742" s="20" t="s">
        <v>1604</v>
      </c>
      <c r="I742" s="20" t="s">
        <v>9925</v>
      </c>
      <c r="J742" s="20" t="s">
        <v>8986</v>
      </c>
    </row>
    <row r="743" spans="1:10" s="20" customFormat="1" x14ac:dyDescent="0.25">
      <c r="A743" s="20" t="s">
        <v>8984</v>
      </c>
      <c r="B743" s="20" t="s">
        <v>1605</v>
      </c>
      <c r="C743" s="20" t="s">
        <v>1606</v>
      </c>
      <c r="D743" s="21">
        <v>4929</v>
      </c>
      <c r="E743" s="20" t="s">
        <v>9926</v>
      </c>
      <c r="F743" s="20" t="s">
        <v>1606</v>
      </c>
      <c r="I743" s="20" t="s">
        <v>9927</v>
      </c>
      <c r="J743" s="20" t="s">
        <v>8986</v>
      </c>
    </row>
    <row r="744" spans="1:10" s="20" customFormat="1" x14ac:dyDescent="0.25">
      <c r="A744" s="20" t="s">
        <v>8984</v>
      </c>
      <c r="B744" s="20" t="s">
        <v>1607</v>
      </c>
      <c r="C744" s="20" t="s">
        <v>1608</v>
      </c>
      <c r="D744" s="21">
        <v>4929</v>
      </c>
      <c r="E744" s="20" t="s">
        <v>9928</v>
      </c>
      <c r="F744" s="20" t="s">
        <v>1608</v>
      </c>
      <c r="I744" s="20" t="s">
        <v>9929</v>
      </c>
      <c r="J744" s="20" t="s">
        <v>8986</v>
      </c>
    </row>
    <row r="745" spans="1:10" s="20" customFormat="1" x14ac:dyDescent="0.25">
      <c r="A745" s="20" t="s">
        <v>8984</v>
      </c>
      <c r="B745" s="20" t="s">
        <v>1609</v>
      </c>
      <c r="C745" s="20" t="s">
        <v>1610</v>
      </c>
      <c r="D745" s="21">
        <v>4929</v>
      </c>
      <c r="E745" s="20" t="s">
        <v>9930</v>
      </c>
      <c r="F745" s="20" t="s">
        <v>1610</v>
      </c>
      <c r="I745" s="20" t="s">
        <v>9931</v>
      </c>
      <c r="J745" s="20" t="s">
        <v>8986</v>
      </c>
    </row>
    <row r="746" spans="1:10" s="20" customFormat="1" x14ac:dyDescent="0.25">
      <c r="A746" s="20" t="s">
        <v>8984</v>
      </c>
      <c r="B746" s="20" t="s">
        <v>1611</v>
      </c>
      <c r="C746" s="20" t="s">
        <v>1612</v>
      </c>
      <c r="D746" s="21">
        <v>4929</v>
      </c>
      <c r="E746" s="20" t="s">
        <v>9932</v>
      </c>
      <c r="F746" s="20" t="s">
        <v>1612</v>
      </c>
      <c r="I746" s="20" t="s">
        <v>9933</v>
      </c>
      <c r="J746" s="20" t="s">
        <v>8986</v>
      </c>
    </row>
    <row r="747" spans="1:10" s="20" customFormat="1" x14ac:dyDescent="0.25">
      <c r="A747" s="20" t="s">
        <v>8984</v>
      </c>
      <c r="B747" s="20" t="s">
        <v>1613</v>
      </c>
      <c r="C747" s="20" t="s">
        <v>1614</v>
      </c>
      <c r="D747" s="21">
        <v>4929</v>
      </c>
      <c r="E747" s="20" t="s">
        <v>9934</v>
      </c>
      <c r="F747" s="20" t="s">
        <v>1614</v>
      </c>
      <c r="I747" s="20" t="s">
        <v>9935</v>
      </c>
      <c r="J747" s="20" t="s">
        <v>8986</v>
      </c>
    </row>
    <row r="748" spans="1:10" s="20" customFormat="1" x14ac:dyDescent="0.25">
      <c r="A748" s="20" t="s">
        <v>8984</v>
      </c>
      <c r="B748" s="20" t="s">
        <v>1615</v>
      </c>
      <c r="C748" s="20" t="s">
        <v>1616</v>
      </c>
      <c r="D748" s="21">
        <v>4929</v>
      </c>
      <c r="E748" s="20" t="s">
        <v>9936</v>
      </c>
      <c r="F748" s="20" t="s">
        <v>1616</v>
      </c>
      <c r="I748" s="20" t="s">
        <v>9937</v>
      </c>
      <c r="J748" s="20" t="s">
        <v>8986</v>
      </c>
    </row>
    <row r="749" spans="1:10" s="20" customFormat="1" x14ac:dyDescent="0.25">
      <c r="A749" s="20" t="s">
        <v>8984</v>
      </c>
      <c r="B749" s="20" t="s">
        <v>1617</v>
      </c>
      <c r="C749" s="20" t="s">
        <v>1618</v>
      </c>
      <c r="D749" s="21">
        <v>4929</v>
      </c>
      <c r="E749" s="20" t="s">
        <v>9938</v>
      </c>
      <c r="F749" s="20" t="s">
        <v>1618</v>
      </c>
      <c r="I749" s="20" t="s">
        <v>9939</v>
      </c>
      <c r="J749" s="20" t="s">
        <v>8986</v>
      </c>
    </row>
    <row r="750" spans="1:10" s="20" customFormat="1" x14ac:dyDescent="0.25">
      <c r="A750" s="20" t="s">
        <v>8984</v>
      </c>
      <c r="B750" s="20" t="s">
        <v>1619</v>
      </c>
      <c r="C750" s="20" t="s">
        <v>1620</v>
      </c>
      <c r="D750" s="21">
        <v>4929</v>
      </c>
      <c r="E750" s="20" t="s">
        <v>9940</v>
      </c>
      <c r="F750" s="20" t="s">
        <v>1620</v>
      </c>
      <c r="I750" s="20" t="s">
        <v>9941</v>
      </c>
      <c r="J750" s="20" t="s">
        <v>8986</v>
      </c>
    </row>
    <row r="751" spans="1:10" s="20" customFormat="1" x14ac:dyDescent="0.25">
      <c r="A751" s="20" t="s">
        <v>8984</v>
      </c>
      <c r="B751" s="20" t="s">
        <v>1621</v>
      </c>
      <c r="C751" s="20" t="s">
        <v>1622</v>
      </c>
      <c r="D751" s="21">
        <v>4930</v>
      </c>
      <c r="E751" s="20" t="s">
        <v>9942</v>
      </c>
      <c r="F751" s="20" t="s">
        <v>1622</v>
      </c>
      <c r="I751" s="20" t="s">
        <v>9943</v>
      </c>
      <c r="J751" s="20" t="s">
        <v>8986</v>
      </c>
    </row>
    <row r="752" spans="1:10" s="20" customFormat="1" x14ac:dyDescent="0.25">
      <c r="A752" s="20" t="s">
        <v>8984</v>
      </c>
      <c r="B752" s="20" t="s">
        <v>1623</v>
      </c>
      <c r="C752" s="20" t="s">
        <v>1624</v>
      </c>
      <c r="D752" s="21">
        <v>4930</v>
      </c>
      <c r="E752" s="20" t="s">
        <v>9944</v>
      </c>
      <c r="F752" s="20" t="s">
        <v>1624</v>
      </c>
      <c r="I752" s="20" t="s">
        <v>9945</v>
      </c>
      <c r="J752" s="20" t="s">
        <v>8986</v>
      </c>
    </row>
    <row r="753" spans="1:10" s="20" customFormat="1" x14ac:dyDescent="0.25">
      <c r="A753" s="20" t="s">
        <v>8984</v>
      </c>
      <c r="B753" s="20" t="s">
        <v>1625</v>
      </c>
      <c r="C753" s="20" t="s">
        <v>1626</v>
      </c>
      <c r="D753" s="21">
        <v>4930</v>
      </c>
      <c r="E753" s="20" t="s">
        <v>9946</v>
      </c>
      <c r="F753" s="20" t="s">
        <v>1626</v>
      </c>
      <c r="I753" s="20" t="s">
        <v>9947</v>
      </c>
      <c r="J753" s="20" t="s">
        <v>8986</v>
      </c>
    </row>
    <row r="754" spans="1:10" s="20" customFormat="1" x14ac:dyDescent="0.25">
      <c r="A754" s="20" t="s">
        <v>8984</v>
      </c>
      <c r="B754" s="20" t="s">
        <v>1627</v>
      </c>
      <c r="C754" s="20" t="s">
        <v>1628</v>
      </c>
      <c r="D754" s="21">
        <v>4930</v>
      </c>
      <c r="E754" s="20" t="s">
        <v>9948</v>
      </c>
      <c r="F754" s="20" t="s">
        <v>1628</v>
      </c>
      <c r="I754" s="20" t="s">
        <v>9949</v>
      </c>
      <c r="J754" s="20" t="s">
        <v>8986</v>
      </c>
    </row>
    <row r="755" spans="1:10" s="20" customFormat="1" x14ac:dyDescent="0.25">
      <c r="A755" s="20" t="s">
        <v>8984</v>
      </c>
      <c r="B755" s="20" t="s">
        <v>1629</v>
      </c>
      <c r="C755" s="20" t="s">
        <v>1630</v>
      </c>
      <c r="D755" s="21">
        <v>4930</v>
      </c>
      <c r="E755" s="20" t="s">
        <v>9950</v>
      </c>
      <c r="F755" s="20" t="s">
        <v>1630</v>
      </c>
      <c r="I755" s="20" t="s">
        <v>9943</v>
      </c>
      <c r="J755" s="20" t="s">
        <v>8986</v>
      </c>
    </row>
    <row r="756" spans="1:10" s="20" customFormat="1" x14ac:dyDescent="0.25">
      <c r="A756" s="20" t="s">
        <v>8984</v>
      </c>
      <c r="B756" s="20" t="s">
        <v>1631</v>
      </c>
      <c r="C756" s="20" t="s">
        <v>1632</v>
      </c>
      <c r="D756" s="21">
        <v>4930</v>
      </c>
      <c r="E756" s="20" t="s">
        <v>9951</v>
      </c>
      <c r="F756" s="20" t="s">
        <v>1632</v>
      </c>
      <c r="I756" s="20" t="s">
        <v>9945</v>
      </c>
      <c r="J756" s="20" t="s">
        <v>8986</v>
      </c>
    </row>
    <row r="757" spans="1:10" s="20" customFormat="1" x14ac:dyDescent="0.25">
      <c r="A757" s="20" t="s">
        <v>8984</v>
      </c>
      <c r="B757" s="20" t="s">
        <v>1633</v>
      </c>
      <c r="C757" s="20" t="s">
        <v>1634</v>
      </c>
      <c r="D757" s="21">
        <v>4930</v>
      </c>
      <c r="E757" s="20" t="s">
        <v>9952</v>
      </c>
      <c r="F757" s="20" t="s">
        <v>1634</v>
      </c>
      <c r="I757" s="20" t="s">
        <v>9947</v>
      </c>
      <c r="J757" s="20" t="s">
        <v>8986</v>
      </c>
    </row>
    <row r="758" spans="1:10" s="20" customFormat="1" x14ac:dyDescent="0.25">
      <c r="A758" s="20" t="s">
        <v>8984</v>
      </c>
      <c r="B758" s="20" t="s">
        <v>1635</v>
      </c>
      <c r="C758" s="20" t="s">
        <v>1636</v>
      </c>
      <c r="D758" s="21">
        <v>4930</v>
      </c>
      <c r="E758" s="20" t="s">
        <v>9953</v>
      </c>
      <c r="F758" s="20" t="s">
        <v>1636</v>
      </c>
      <c r="I758" s="20" t="s">
        <v>9949</v>
      </c>
      <c r="J758" s="20" t="s">
        <v>8986</v>
      </c>
    </row>
    <row r="759" spans="1:10" s="20" customFormat="1" x14ac:dyDescent="0.25">
      <c r="A759" s="20" t="s">
        <v>8984</v>
      </c>
      <c r="B759" s="20" t="s">
        <v>1637</v>
      </c>
      <c r="C759" s="20" t="s">
        <v>1638</v>
      </c>
      <c r="D759" s="21">
        <v>4930</v>
      </c>
      <c r="E759" s="20" t="s">
        <v>9954</v>
      </c>
      <c r="F759" s="20" t="s">
        <v>1638</v>
      </c>
      <c r="I759" s="20" t="s">
        <v>9943</v>
      </c>
      <c r="J759" s="20" t="s">
        <v>8986</v>
      </c>
    </row>
    <row r="760" spans="1:10" s="20" customFormat="1" x14ac:dyDescent="0.25">
      <c r="A760" s="20" t="s">
        <v>8984</v>
      </c>
      <c r="B760" s="20" t="s">
        <v>1639</v>
      </c>
      <c r="C760" s="20" t="s">
        <v>1640</v>
      </c>
      <c r="D760" s="21">
        <v>4930</v>
      </c>
      <c r="E760" s="20" t="s">
        <v>9955</v>
      </c>
      <c r="F760" s="20" t="s">
        <v>1640</v>
      </c>
      <c r="I760" s="20" t="s">
        <v>9945</v>
      </c>
      <c r="J760" s="20" t="s">
        <v>8986</v>
      </c>
    </row>
    <row r="761" spans="1:10" s="20" customFormat="1" x14ac:dyDescent="0.25">
      <c r="A761" s="20" t="s">
        <v>8984</v>
      </c>
      <c r="B761" s="20" t="s">
        <v>1641</v>
      </c>
      <c r="C761" s="20" t="s">
        <v>1642</v>
      </c>
      <c r="D761" s="21">
        <v>4930</v>
      </c>
      <c r="E761" s="20" t="s">
        <v>9956</v>
      </c>
      <c r="F761" s="20" t="s">
        <v>1642</v>
      </c>
      <c r="I761" s="20" t="s">
        <v>9947</v>
      </c>
      <c r="J761" s="20" t="s">
        <v>8986</v>
      </c>
    </row>
    <row r="762" spans="1:10" s="20" customFormat="1" x14ac:dyDescent="0.25">
      <c r="A762" s="20" t="s">
        <v>8984</v>
      </c>
      <c r="B762" s="20" t="s">
        <v>1643</v>
      </c>
      <c r="C762" s="20" t="s">
        <v>1644</v>
      </c>
      <c r="D762" s="21">
        <v>4930</v>
      </c>
      <c r="E762" s="20" t="s">
        <v>9957</v>
      </c>
      <c r="F762" s="20" t="s">
        <v>1644</v>
      </c>
      <c r="I762" s="20" t="s">
        <v>9949</v>
      </c>
      <c r="J762" s="20" t="s">
        <v>8986</v>
      </c>
    </row>
    <row r="763" spans="1:10" s="20" customFormat="1" x14ac:dyDescent="0.25">
      <c r="A763" s="20" t="s">
        <v>8984</v>
      </c>
      <c r="B763" s="20" t="s">
        <v>1645</v>
      </c>
      <c r="C763" s="20" t="s">
        <v>1646</v>
      </c>
      <c r="D763" s="21">
        <v>4930</v>
      </c>
      <c r="E763" s="20" t="s">
        <v>9958</v>
      </c>
      <c r="F763" s="20" t="s">
        <v>1646</v>
      </c>
      <c r="I763" s="20" t="s">
        <v>9943</v>
      </c>
      <c r="J763" s="20" t="s">
        <v>8986</v>
      </c>
    </row>
    <row r="764" spans="1:10" s="20" customFormat="1" x14ac:dyDescent="0.25">
      <c r="A764" s="20" t="s">
        <v>8984</v>
      </c>
      <c r="B764" s="20" t="s">
        <v>1647</v>
      </c>
      <c r="C764" s="20" t="s">
        <v>1648</v>
      </c>
      <c r="D764" s="21">
        <v>4930</v>
      </c>
      <c r="E764" s="20" t="s">
        <v>9959</v>
      </c>
      <c r="F764" s="20" t="s">
        <v>1648</v>
      </c>
      <c r="I764" s="20" t="s">
        <v>9945</v>
      </c>
      <c r="J764" s="20" t="s">
        <v>8986</v>
      </c>
    </row>
    <row r="765" spans="1:10" s="20" customFormat="1" x14ac:dyDescent="0.25">
      <c r="A765" s="20" t="s">
        <v>8984</v>
      </c>
      <c r="B765" s="20" t="s">
        <v>1649</v>
      </c>
      <c r="C765" s="20" t="s">
        <v>1650</v>
      </c>
      <c r="D765" s="21">
        <v>4930</v>
      </c>
      <c r="E765" s="20" t="s">
        <v>9960</v>
      </c>
      <c r="F765" s="20" t="s">
        <v>1650</v>
      </c>
      <c r="I765" s="20" t="s">
        <v>9947</v>
      </c>
      <c r="J765" s="20" t="s">
        <v>8986</v>
      </c>
    </row>
    <row r="766" spans="1:10" s="20" customFormat="1" x14ac:dyDescent="0.25">
      <c r="A766" s="20" t="s">
        <v>8984</v>
      </c>
      <c r="B766" s="20" t="s">
        <v>1651</v>
      </c>
      <c r="C766" s="20" t="s">
        <v>1652</v>
      </c>
      <c r="D766" s="21">
        <v>4930</v>
      </c>
      <c r="E766" s="20" t="s">
        <v>9961</v>
      </c>
      <c r="F766" s="20" t="s">
        <v>1652</v>
      </c>
      <c r="I766" s="20" t="s">
        <v>9949</v>
      </c>
      <c r="J766" s="20" t="s">
        <v>8986</v>
      </c>
    </row>
    <row r="767" spans="1:10" s="20" customFormat="1" x14ac:dyDescent="0.25">
      <c r="A767" s="20" t="s">
        <v>8984</v>
      </c>
      <c r="B767" s="20" t="s">
        <v>1653</v>
      </c>
      <c r="C767" s="20" t="s">
        <v>1654</v>
      </c>
      <c r="D767" s="21">
        <v>4933</v>
      </c>
      <c r="E767" s="20" t="s">
        <v>9962</v>
      </c>
      <c r="F767" s="20" t="s">
        <v>1654</v>
      </c>
      <c r="I767" s="20" t="s">
        <v>9963</v>
      </c>
      <c r="J767" s="20" t="s">
        <v>8986</v>
      </c>
    </row>
    <row r="768" spans="1:10" s="20" customFormat="1" x14ac:dyDescent="0.25">
      <c r="A768" s="20" t="s">
        <v>8984</v>
      </c>
      <c r="B768" s="20" t="s">
        <v>1655</v>
      </c>
      <c r="C768" s="20" t="s">
        <v>1656</v>
      </c>
      <c r="D768" s="21">
        <v>4933</v>
      </c>
      <c r="E768" s="20" t="s">
        <v>9964</v>
      </c>
      <c r="F768" s="20" t="s">
        <v>1656</v>
      </c>
      <c r="I768" s="20" t="s">
        <v>9965</v>
      </c>
      <c r="J768" s="20" t="s">
        <v>8986</v>
      </c>
    </row>
    <row r="769" spans="1:10" s="20" customFormat="1" x14ac:dyDescent="0.25">
      <c r="A769" s="20" t="s">
        <v>8984</v>
      </c>
      <c r="B769" s="20" t="s">
        <v>1657</v>
      </c>
      <c r="C769" s="20" t="s">
        <v>1658</v>
      </c>
      <c r="D769" s="21">
        <v>4933</v>
      </c>
      <c r="E769" s="20" t="s">
        <v>9966</v>
      </c>
      <c r="F769" s="20" t="s">
        <v>1658</v>
      </c>
      <c r="I769" s="20" t="s">
        <v>9967</v>
      </c>
      <c r="J769" s="20" t="s">
        <v>8986</v>
      </c>
    </row>
    <row r="770" spans="1:10" s="20" customFormat="1" x14ac:dyDescent="0.25">
      <c r="A770" s="20" t="s">
        <v>8984</v>
      </c>
      <c r="B770" s="20" t="s">
        <v>1659</v>
      </c>
      <c r="C770" s="20" t="s">
        <v>1660</v>
      </c>
      <c r="D770" s="21">
        <v>4933</v>
      </c>
      <c r="E770" s="20" t="s">
        <v>9968</v>
      </c>
      <c r="F770" s="20" t="s">
        <v>1660</v>
      </c>
      <c r="I770" s="20" t="s">
        <v>9969</v>
      </c>
      <c r="J770" s="20" t="s">
        <v>8986</v>
      </c>
    </row>
    <row r="771" spans="1:10" s="20" customFormat="1" x14ac:dyDescent="0.25">
      <c r="A771" s="20" t="s">
        <v>8984</v>
      </c>
      <c r="B771" s="20" t="s">
        <v>1661</v>
      </c>
      <c r="C771" s="20" t="s">
        <v>1662</v>
      </c>
      <c r="D771" s="21">
        <v>4933</v>
      </c>
      <c r="E771" s="20" t="s">
        <v>9970</v>
      </c>
      <c r="F771" s="20" t="s">
        <v>1662</v>
      </c>
      <c r="I771" s="20" t="s">
        <v>9971</v>
      </c>
      <c r="J771" s="20" t="s">
        <v>8986</v>
      </c>
    </row>
    <row r="772" spans="1:10" s="20" customFormat="1" x14ac:dyDescent="0.25">
      <c r="A772" s="20" t="s">
        <v>8984</v>
      </c>
      <c r="B772" s="20" t="s">
        <v>1663</v>
      </c>
      <c r="C772" s="20" t="s">
        <v>1664</v>
      </c>
      <c r="D772" s="21">
        <v>4933</v>
      </c>
      <c r="E772" s="20" t="s">
        <v>9972</v>
      </c>
      <c r="F772" s="20" t="s">
        <v>1664</v>
      </c>
      <c r="I772" s="20" t="s">
        <v>9973</v>
      </c>
      <c r="J772" s="20" t="s">
        <v>8986</v>
      </c>
    </row>
    <row r="773" spans="1:10" s="20" customFormat="1" x14ac:dyDescent="0.25">
      <c r="A773" s="20" t="s">
        <v>8984</v>
      </c>
      <c r="B773" s="20" t="s">
        <v>1665</v>
      </c>
      <c r="C773" s="20" t="s">
        <v>1666</v>
      </c>
      <c r="D773" s="21">
        <v>4933</v>
      </c>
      <c r="E773" s="20" t="s">
        <v>9974</v>
      </c>
      <c r="F773" s="20" t="s">
        <v>1666</v>
      </c>
      <c r="I773" s="20" t="s">
        <v>9975</v>
      </c>
      <c r="J773" s="20" t="s">
        <v>8986</v>
      </c>
    </row>
    <row r="774" spans="1:10" s="20" customFormat="1" x14ac:dyDescent="0.25">
      <c r="A774" s="20" t="s">
        <v>8984</v>
      </c>
      <c r="B774" s="20" t="s">
        <v>1667</v>
      </c>
      <c r="C774" s="20" t="s">
        <v>1668</v>
      </c>
      <c r="D774" s="21">
        <v>4933</v>
      </c>
      <c r="E774" s="20" t="s">
        <v>9976</v>
      </c>
      <c r="F774" s="20" t="s">
        <v>1668</v>
      </c>
      <c r="I774" s="20" t="s">
        <v>9977</v>
      </c>
      <c r="J774" s="20" t="s">
        <v>8986</v>
      </c>
    </row>
    <row r="775" spans="1:10" s="20" customFormat="1" x14ac:dyDescent="0.25">
      <c r="A775" s="20" t="s">
        <v>8984</v>
      </c>
      <c r="B775" s="20" t="s">
        <v>1669</v>
      </c>
      <c r="C775" s="20" t="s">
        <v>1670</v>
      </c>
      <c r="D775" s="21">
        <v>4933</v>
      </c>
      <c r="E775" s="20" t="s">
        <v>9978</v>
      </c>
      <c r="F775" s="20" t="s">
        <v>1670</v>
      </c>
      <c r="I775" s="20" t="s">
        <v>9979</v>
      </c>
      <c r="J775" s="20" t="s">
        <v>8986</v>
      </c>
    </row>
    <row r="776" spans="1:10" s="20" customFormat="1" x14ac:dyDescent="0.25">
      <c r="A776" s="20" t="s">
        <v>8984</v>
      </c>
      <c r="B776" s="20" t="s">
        <v>1671</v>
      </c>
      <c r="C776" s="20" t="s">
        <v>1672</v>
      </c>
      <c r="D776" s="21">
        <v>4933</v>
      </c>
      <c r="E776" s="20" t="s">
        <v>9980</v>
      </c>
      <c r="F776" s="20" t="s">
        <v>1672</v>
      </c>
      <c r="I776" s="20" t="s">
        <v>9981</v>
      </c>
      <c r="J776" s="20" t="s">
        <v>8986</v>
      </c>
    </row>
    <row r="777" spans="1:10" s="20" customFormat="1" x14ac:dyDescent="0.25">
      <c r="A777" s="20" t="s">
        <v>8984</v>
      </c>
      <c r="B777" s="20" t="s">
        <v>1673</v>
      </c>
      <c r="C777" s="20" t="s">
        <v>1674</v>
      </c>
      <c r="D777" s="21">
        <v>4933</v>
      </c>
      <c r="E777" s="20" t="s">
        <v>9982</v>
      </c>
      <c r="F777" s="20" t="s">
        <v>1674</v>
      </c>
      <c r="I777" s="20" t="s">
        <v>9983</v>
      </c>
      <c r="J777" s="20" t="s">
        <v>8986</v>
      </c>
    </row>
    <row r="778" spans="1:10" s="20" customFormat="1" x14ac:dyDescent="0.25">
      <c r="A778" s="20" t="s">
        <v>8984</v>
      </c>
      <c r="B778" s="20" t="s">
        <v>1675</v>
      </c>
      <c r="C778" s="20" t="s">
        <v>1676</v>
      </c>
      <c r="D778" s="21">
        <v>4933</v>
      </c>
      <c r="E778" s="20" t="s">
        <v>9984</v>
      </c>
      <c r="F778" s="20" t="s">
        <v>1676</v>
      </c>
      <c r="I778" s="20" t="s">
        <v>9985</v>
      </c>
      <c r="J778" s="20" t="s">
        <v>8986</v>
      </c>
    </row>
    <row r="779" spans="1:10" s="20" customFormat="1" x14ac:dyDescent="0.25">
      <c r="A779" s="20" t="s">
        <v>8984</v>
      </c>
      <c r="B779" s="20" t="s">
        <v>1677</v>
      </c>
      <c r="C779" s="20" t="s">
        <v>1678</v>
      </c>
      <c r="D779" s="21">
        <v>4933</v>
      </c>
      <c r="E779" s="20" t="s">
        <v>9986</v>
      </c>
      <c r="F779" s="20" t="s">
        <v>1678</v>
      </c>
      <c r="I779" s="20" t="s">
        <v>9987</v>
      </c>
      <c r="J779" s="20" t="s">
        <v>8986</v>
      </c>
    </row>
    <row r="780" spans="1:10" s="20" customFormat="1" x14ac:dyDescent="0.25">
      <c r="A780" s="20" t="s">
        <v>8984</v>
      </c>
      <c r="B780" s="20" t="s">
        <v>1679</v>
      </c>
      <c r="C780" s="20" t="s">
        <v>1680</v>
      </c>
      <c r="D780" s="21">
        <v>4933</v>
      </c>
      <c r="E780" s="20" t="s">
        <v>9988</v>
      </c>
      <c r="F780" s="20" t="s">
        <v>1680</v>
      </c>
      <c r="I780" s="20" t="s">
        <v>9989</v>
      </c>
      <c r="J780" s="20" t="s">
        <v>8986</v>
      </c>
    </row>
    <row r="781" spans="1:10" s="20" customFormat="1" x14ac:dyDescent="0.25">
      <c r="A781" s="20" t="s">
        <v>8984</v>
      </c>
      <c r="B781" s="20" t="s">
        <v>1681</v>
      </c>
      <c r="C781" s="20" t="s">
        <v>1682</v>
      </c>
      <c r="D781" s="21">
        <v>4933</v>
      </c>
      <c r="E781" s="20" t="s">
        <v>9990</v>
      </c>
      <c r="F781" s="20" t="s">
        <v>1682</v>
      </c>
      <c r="I781" s="20" t="s">
        <v>9991</v>
      </c>
      <c r="J781" s="20" t="s">
        <v>8986</v>
      </c>
    </row>
    <row r="782" spans="1:10" s="20" customFormat="1" x14ac:dyDescent="0.25">
      <c r="A782" s="20" t="s">
        <v>8984</v>
      </c>
      <c r="B782" s="20" t="s">
        <v>1683</v>
      </c>
      <c r="C782" s="20" t="s">
        <v>1684</v>
      </c>
      <c r="D782" s="21">
        <v>4933</v>
      </c>
      <c r="E782" s="20" t="s">
        <v>9992</v>
      </c>
      <c r="F782" s="20" t="s">
        <v>1684</v>
      </c>
      <c r="I782" s="20" t="s">
        <v>9993</v>
      </c>
      <c r="J782" s="20" t="s">
        <v>8986</v>
      </c>
    </row>
    <row r="783" spans="1:10" s="20" customFormat="1" x14ac:dyDescent="0.25">
      <c r="A783" s="20" t="s">
        <v>8984</v>
      </c>
      <c r="B783" s="20" t="s">
        <v>1685</v>
      </c>
      <c r="C783" s="20" t="s">
        <v>1686</v>
      </c>
      <c r="D783" s="21">
        <v>4938</v>
      </c>
      <c r="E783" s="20" t="s">
        <v>9994</v>
      </c>
      <c r="F783" s="20" t="s">
        <v>1686</v>
      </c>
      <c r="I783" s="20" t="s">
        <v>9995</v>
      </c>
      <c r="J783" s="20" t="s">
        <v>8986</v>
      </c>
    </row>
    <row r="784" spans="1:10" s="20" customFormat="1" x14ac:dyDescent="0.25">
      <c r="A784" s="20" t="s">
        <v>8984</v>
      </c>
      <c r="B784" s="20" t="s">
        <v>1687</v>
      </c>
      <c r="C784" s="20" t="s">
        <v>1688</v>
      </c>
      <c r="D784" s="21">
        <v>4938</v>
      </c>
      <c r="E784" s="20" t="s">
        <v>9996</v>
      </c>
      <c r="F784" s="20" t="s">
        <v>1688</v>
      </c>
      <c r="I784" s="20" t="s">
        <v>9997</v>
      </c>
      <c r="J784" s="20" t="s">
        <v>8986</v>
      </c>
    </row>
    <row r="785" spans="1:10" s="20" customFormat="1" x14ac:dyDescent="0.25">
      <c r="A785" s="20" t="s">
        <v>8984</v>
      </c>
      <c r="B785" s="20" t="s">
        <v>1689</v>
      </c>
      <c r="C785" s="20" t="s">
        <v>1690</v>
      </c>
      <c r="D785" s="21">
        <v>4938</v>
      </c>
      <c r="E785" s="20" t="s">
        <v>8685</v>
      </c>
      <c r="F785" s="20" t="s">
        <v>1690</v>
      </c>
      <c r="I785" s="20" t="s">
        <v>8686</v>
      </c>
      <c r="J785" s="20" t="s">
        <v>8986</v>
      </c>
    </row>
    <row r="786" spans="1:10" s="20" customFormat="1" x14ac:dyDescent="0.25">
      <c r="A786" s="20" t="s">
        <v>8984</v>
      </c>
      <c r="B786" s="20" t="s">
        <v>1691</v>
      </c>
      <c r="C786" s="20" t="s">
        <v>1692</v>
      </c>
      <c r="D786" s="21">
        <v>4938</v>
      </c>
      <c r="E786" s="20" t="s">
        <v>9998</v>
      </c>
      <c r="F786" s="20" t="s">
        <v>1692</v>
      </c>
      <c r="I786" s="20" t="s">
        <v>9999</v>
      </c>
      <c r="J786" s="20" t="s">
        <v>8986</v>
      </c>
    </row>
    <row r="787" spans="1:10" s="20" customFormat="1" x14ac:dyDescent="0.25">
      <c r="A787" s="20" t="s">
        <v>8984</v>
      </c>
      <c r="B787" s="20" t="s">
        <v>1693</v>
      </c>
      <c r="C787" s="20" t="s">
        <v>1694</v>
      </c>
      <c r="D787" s="21">
        <v>4938</v>
      </c>
      <c r="E787" s="20" t="s">
        <v>10000</v>
      </c>
      <c r="F787" s="20" t="s">
        <v>1694</v>
      </c>
      <c r="I787" s="20" t="s">
        <v>10001</v>
      </c>
      <c r="J787" s="20" t="s">
        <v>8986</v>
      </c>
    </row>
    <row r="788" spans="1:10" s="20" customFormat="1" x14ac:dyDescent="0.25">
      <c r="A788" s="20" t="s">
        <v>8984</v>
      </c>
      <c r="B788" s="20" t="s">
        <v>1695</v>
      </c>
      <c r="C788" s="20" t="s">
        <v>1696</v>
      </c>
      <c r="D788" s="21">
        <v>4938</v>
      </c>
      <c r="E788" s="20" t="s">
        <v>10002</v>
      </c>
      <c r="F788" s="20" t="s">
        <v>1696</v>
      </c>
      <c r="I788" s="20" t="s">
        <v>10003</v>
      </c>
      <c r="J788" s="20" t="s">
        <v>8986</v>
      </c>
    </row>
    <row r="789" spans="1:10" s="20" customFormat="1" x14ac:dyDescent="0.25">
      <c r="A789" s="20" t="s">
        <v>8984</v>
      </c>
      <c r="B789" s="20" t="s">
        <v>1697</v>
      </c>
      <c r="C789" s="20" t="s">
        <v>1698</v>
      </c>
      <c r="D789" s="21">
        <v>4938</v>
      </c>
      <c r="E789" s="20" t="s">
        <v>10004</v>
      </c>
      <c r="F789" s="20" t="s">
        <v>1698</v>
      </c>
      <c r="I789" s="20" t="s">
        <v>10005</v>
      </c>
      <c r="J789" s="20" t="s">
        <v>8986</v>
      </c>
    </row>
    <row r="790" spans="1:10" s="20" customFormat="1" x14ac:dyDescent="0.25">
      <c r="A790" s="20" t="s">
        <v>8984</v>
      </c>
      <c r="B790" s="20" t="s">
        <v>1699</v>
      </c>
      <c r="C790" s="20" t="s">
        <v>1700</v>
      </c>
      <c r="D790" s="21">
        <v>4938</v>
      </c>
      <c r="E790" s="20" t="s">
        <v>8432</v>
      </c>
      <c r="F790" s="20" t="s">
        <v>1700</v>
      </c>
      <c r="I790" s="20" t="s">
        <v>8433</v>
      </c>
      <c r="J790" s="20" t="s">
        <v>8986</v>
      </c>
    </row>
    <row r="791" spans="1:10" s="20" customFormat="1" x14ac:dyDescent="0.25">
      <c r="A791" s="20" t="s">
        <v>8984</v>
      </c>
      <c r="B791" s="20" t="s">
        <v>1701</v>
      </c>
      <c r="C791" s="20" t="s">
        <v>1702</v>
      </c>
      <c r="D791" s="21">
        <v>4940</v>
      </c>
      <c r="E791" s="20" t="s">
        <v>10006</v>
      </c>
      <c r="F791" s="20" t="s">
        <v>1702</v>
      </c>
      <c r="I791" s="20" t="s">
        <v>10007</v>
      </c>
      <c r="J791" s="20" t="s">
        <v>8986</v>
      </c>
    </row>
    <row r="792" spans="1:10" s="20" customFormat="1" x14ac:dyDescent="0.25">
      <c r="A792" s="20" t="s">
        <v>8984</v>
      </c>
      <c r="B792" s="20" t="s">
        <v>1703</v>
      </c>
      <c r="C792" s="20" t="s">
        <v>1704</v>
      </c>
      <c r="D792" s="21">
        <v>4940</v>
      </c>
      <c r="E792" s="20" t="s">
        <v>10008</v>
      </c>
      <c r="F792" s="20" t="s">
        <v>1704</v>
      </c>
      <c r="I792" s="20" t="s">
        <v>10009</v>
      </c>
      <c r="J792" s="20" t="s">
        <v>8986</v>
      </c>
    </row>
    <row r="793" spans="1:10" s="20" customFormat="1" x14ac:dyDescent="0.25">
      <c r="A793" s="20" t="s">
        <v>8984</v>
      </c>
      <c r="B793" s="20" t="s">
        <v>1705</v>
      </c>
      <c r="C793" s="20" t="s">
        <v>1706</v>
      </c>
      <c r="D793" s="21">
        <v>4940</v>
      </c>
      <c r="E793" s="20" t="s">
        <v>10010</v>
      </c>
      <c r="F793" s="20" t="s">
        <v>1706</v>
      </c>
      <c r="I793" s="20" t="s">
        <v>10011</v>
      </c>
      <c r="J793" s="20" t="s">
        <v>8986</v>
      </c>
    </row>
    <row r="794" spans="1:10" s="20" customFormat="1" x14ac:dyDescent="0.25">
      <c r="A794" s="20" t="s">
        <v>8984</v>
      </c>
      <c r="B794" s="20" t="s">
        <v>1707</v>
      </c>
      <c r="C794" s="20" t="s">
        <v>1708</v>
      </c>
      <c r="D794" s="21">
        <v>4940</v>
      </c>
      <c r="E794" s="20" t="s">
        <v>10012</v>
      </c>
      <c r="F794" s="20" t="s">
        <v>1708</v>
      </c>
      <c r="I794" s="20" t="s">
        <v>10013</v>
      </c>
      <c r="J794" s="20" t="s">
        <v>8986</v>
      </c>
    </row>
    <row r="795" spans="1:10" s="20" customFormat="1" x14ac:dyDescent="0.25">
      <c r="A795" s="20" t="s">
        <v>8984</v>
      </c>
      <c r="B795" s="20" t="s">
        <v>1709</v>
      </c>
      <c r="C795" s="20" t="s">
        <v>1710</v>
      </c>
      <c r="D795" s="21">
        <v>4940</v>
      </c>
      <c r="E795" s="20" t="s">
        <v>10014</v>
      </c>
      <c r="F795" s="20" t="s">
        <v>1710</v>
      </c>
      <c r="I795" s="20" t="s">
        <v>10015</v>
      </c>
      <c r="J795" s="20" t="s">
        <v>8986</v>
      </c>
    </row>
    <row r="796" spans="1:10" s="20" customFormat="1" x14ac:dyDescent="0.25">
      <c r="A796" s="20" t="s">
        <v>8984</v>
      </c>
      <c r="B796" s="20" t="s">
        <v>1711</v>
      </c>
      <c r="C796" s="20" t="s">
        <v>1712</v>
      </c>
      <c r="D796" s="21">
        <v>4940</v>
      </c>
      <c r="E796" s="20" t="s">
        <v>10016</v>
      </c>
      <c r="F796" s="20" t="s">
        <v>1712</v>
      </c>
      <c r="I796" s="20" t="s">
        <v>10017</v>
      </c>
      <c r="J796" s="20" t="s">
        <v>8986</v>
      </c>
    </row>
    <row r="797" spans="1:10" s="20" customFormat="1" x14ac:dyDescent="0.25">
      <c r="A797" s="20" t="s">
        <v>8984</v>
      </c>
      <c r="B797" s="20" t="s">
        <v>1713</v>
      </c>
      <c r="C797" s="20" t="s">
        <v>1714</v>
      </c>
      <c r="D797" s="21">
        <v>4940</v>
      </c>
      <c r="E797" s="20" t="s">
        <v>10018</v>
      </c>
      <c r="F797" s="20" t="s">
        <v>1714</v>
      </c>
      <c r="I797" s="20" t="s">
        <v>10019</v>
      </c>
      <c r="J797" s="20" t="s">
        <v>8986</v>
      </c>
    </row>
    <row r="798" spans="1:10" s="20" customFormat="1" x14ac:dyDescent="0.25">
      <c r="A798" s="20" t="s">
        <v>8984</v>
      </c>
      <c r="B798" s="20" t="s">
        <v>1715</v>
      </c>
      <c r="C798" s="20" t="s">
        <v>1716</v>
      </c>
      <c r="D798" s="21">
        <v>4940</v>
      </c>
      <c r="E798" s="20" t="s">
        <v>10020</v>
      </c>
      <c r="F798" s="20" t="s">
        <v>1716</v>
      </c>
      <c r="I798" s="20" t="s">
        <v>10021</v>
      </c>
      <c r="J798" s="20" t="s">
        <v>8986</v>
      </c>
    </row>
    <row r="799" spans="1:10" s="20" customFormat="1" x14ac:dyDescent="0.25">
      <c r="A799" s="20" t="s">
        <v>8984</v>
      </c>
      <c r="B799" s="20" t="s">
        <v>1717</v>
      </c>
      <c r="C799" s="20" t="s">
        <v>1718</v>
      </c>
      <c r="D799" s="21">
        <v>4944</v>
      </c>
      <c r="E799" s="20" t="s">
        <v>10022</v>
      </c>
      <c r="F799" s="20" t="s">
        <v>1718</v>
      </c>
      <c r="I799" s="20" t="s">
        <v>10023</v>
      </c>
      <c r="J799" s="20" t="s">
        <v>8986</v>
      </c>
    </row>
    <row r="800" spans="1:10" s="20" customFormat="1" x14ac:dyDescent="0.25">
      <c r="A800" s="20" t="s">
        <v>8984</v>
      </c>
      <c r="B800" s="20" t="s">
        <v>1719</v>
      </c>
      <c r="C800" s="20" t="s">
        <v>1720</v>
      </c>
      <c r="D800" s="21">
        <v>4944</v>
      </c>
      <c r="E800" s="20" t="s">
        <v>10024</v>
      </c>
      <c r="F800" s="20" t="s">
        <v>1720</v>
      </c>
      <c r="I800" s="20" t="s">
        <v>10025</v>
      </c>
      <c r="J800" s="20" t="s">
        <v>8986</v>
      </c>
    </row>
    <row r="801" spans="1:10" s="20" customFormat="1" x14ac:dyDescent="0.25">
      <c r="A801" s="20" t="s">
        <v>8984</v>
      </c>
      <c r="B801" s="20" t="s">
        <v>1721</v>
      </c>
      <c r="C801" s="20" t="s">
        <v>1722</v>
      </c>
      <c r="D801" s="21">
        <v>4944</v>
      </c>
      <c r="E801" s="20" t="s">
        <v>10026</v>
      </c>
      <c r="F801" s="20" t="s">
        <v>1722</v>
      </c>
      <c r="I801" s="20" t="s">
        <v>10027</v>
      </c>
      <c r="J801" s="20" t="s">
        <v>8986</v>
      </c>
    </row>
    <row r="802" spans="1:10" s="20" customFormat="1" x14ac:dyDescent="0.25">
      <c r="A802" s="20" t="s">
        <v>8984</v>
      </c>
      <c r="B802" s="20" t="s">
        <v>1723</v>
      </c>
      <c r="C802" s="20" t="s">
        <v>1724</v>
      </c>
      <c r="D802" s="21">
        <v>4944</v>
      </c>
      <c r="E802" s="20" t="s">
        <v>10028</v>
      </c>
      <c r="F802" s="20" t="s">
        <v>1724</v>
      </c>
      <c r="I802" s="20" t="s">
        <v>10029</v>
      </c>
      <c r="J802" s="20" t="s">
        <v>8986</v>
      </c>
    </row>
    <row r="803" spans="1:10" s="20" customFormat="1" x14ac:dyDescent="0.25">
      <c r="A803" s="20" t="s">
        <v>8984</v>
      </c>
      <c r="B803" s="20" t="s">
        <v>1725</v>
      </c>
      <c r="C803" s="20" t="s">
        <v>1726</v>
      </c>
      <c r="D803" s="21">
        <v>4944</v>
      </c>
      <c r="E803" s="20" t="s">
        <v>10030</v>
      </c>
      <c r="F803" s="20" t="s">
        <v>1726</v>
      </c>
      <c r="I803" s="20" t="s">
        <v>10031</v>
      </c>
      <c r="J803" s="20" t="s">
        <v>8986</v>
      </c>
    </row>
    <row r="804" spans="1:10" s="20" customFormat="1" x14ac:dyDescent="0.25">
      <c r="A804" s="20" t="s">
        <v>8984</v>
      </c>
      <c r="B804" s="20" t="s">
        <v>1727</v>
      </c>
      <c r="C804" s="20" t="s">
        <v>1728</v>
      </c>
      <c r="D804" s="21">
        <v>4944</v>
      </c>
      <c r="E804" s="20" t="s">
        <v>10032</v>
      </c>
      <c r="F804" s="20" t="s">
        <v>1728</v>
      </c>
      <c r="I804" s="20" t="s">
        <v>10033</v>
      </c>
      <c r="J804" s="20" t="s">
        <v>8986</v>
      </c>
    </row>
    <row r="805" spans="1:10" s="20" customFormat="1" x14ac:dyDescent="0.25">
      <c r="A805" s="20" t="s">
        <v>8984</v>
      </c>
      <c r="B805" s="20" t="s">
        <v>1729</v>
      </c>
      <c r="C805" s="20" t="s">
        <v>1730</v>
      </c>
      <c r="D805" s="21">
        <v>4944</v>
      </c>
      <c r="E805" s="20" t="s">
        <v>10034</v>
      </c>
      <c r="F805" s="20" t="s">
        <v>1730</v>
      </c>
      <c r="I805" s="20" t="s">
        <v>10035</v>
      </c>
      <c r="J805" s="20" t="s">
        <v>8986</v>
      </c>
    </row>
    <row r="806" spans="1:10" s="20" customFormat="1" x14ac:dyDescent="0.25">
      <c r="A806" s="20" t="s">
        <v>8984</v>
      </c>
      <c r="B806" s="20" t="s">
        <v>1731</v>
      </c>
      <c r="C806" s="20" t="s">
        <v>1732</v>
      </c>
      <c r="D806" s="21">
        <v>4944</v>
      </c>
      <c r="E806" s="20" t="s">
        <v>10036</v>
      </c>
      <c r="F806" s="20" t="s">
        <v>1732</v>
      </c>
      <c r="I806" s="20" t="s">
        <v>10037</v>
      </c>
      <c r="J806" s="20" t="s">
        <v>8986</v>
      </c>
    </row>
    <row r="807" spans="1:10" s="20" customFormat="1" x14ac:dyDescent="0.25">
      <c r="A807" s="20" t="s">
        <v>8984</v>
      </c>
      <c r="B807" s="20" t="s">
        <v>1733</v>
      </c>
      <c r="C807" s="20" t="s">
        <v>1734</v>
      </c>
      <c r="D807" s="21">
        <v>4944</v>
      </c>
      <c r="E807" s="20" t="s">
        <v>10038</v>
      </c>
      <c r="F807" s="20" t="s">
        <v>1734</v>
      </c>
      <c r="I807" s="20" t="s">
        <v>10039</v>
      </c>
      <c r="J807" s="20" t="s">
        <v>8986</v>
      </c>
    </row>
    <row r="808" spans="1:10" s="20" customFormat="1" x14ac:dyDescent="0.25">
      <c r="A808" s="20" t="s">
        <v>8984</v>
      </c>
      <c r="B808" s="20" t="s">
        <v>1735</v>
      </c>
      <c r="C808" s="20" t="s">
        <v>1736</v>
      </c>
      <c r="D808" s="21">
        <v>4944</v>
      </c>
      <c r="E808" s="20" t="s">
        <v>10040</v>
      </c>
      <c r="F808" s="20" t="s">
        <v>1736</v>
      </c>
      <c r="I808" s="20" t="s">
        <v>10041</v>
      </c>
      <c r="J808" s="20" t="s">
        <v>8986</v>
      </c>
    </row>
    <row r="809" spans="1:10" s="20" customFormat="1" x14ac:dyDescent="0.25">
      <c r="A809" s="20" t="s">
        <v>8984</v>
      </c>
      <c r="B809" s="20" t="s">
        <v>1737</v>
      </c>
      <c r="C809" s="20" t="s">
        <v>1738</v>
      </c>
      <c r="D809" s="21">
        <v>4944</v>
      </c>
      <c r="E809" s="20" t="s">
        <v>10042</v>
      </c>
      <c r="F809" s="20" t="s">
        <v>1738</v>
      </c>
      <c r="I809" s="20" t="s">
        <v>10043</v>
      </c>
      <c r="J809" s="20" t="s">
        <v>8986</v>
      </c>
    </row>
    <row r="810" spans="1:10" s="20" customFormat="1" x14ac:dyDescent="0.25">
      <c r="A810" s="20" t="s">
        <v>8984</v>
      </c>
      <c r="B810" s="20" t="s">
        <v>1739</v>
      </c>
      <c r="C810" s="20" t="s">
        <v>1740</v>
      </c>
      <c r="D810" s="21">
        <v>4944</v>
      </c>
      <c r="E810" s="20" t="s">
        <v>10044</v>
      </c>
      <c r="F810" s="20" t="s">
        <v>1740</v>
      </c>
      <c r="I810" s="20" t="s">
        <v>10045</v>
      </c>
      <c r="J810" s="20" t="s">
        <v>8986</v>
      </c>
    </row>
    <row r="811" spans="1:10" s="20" customFormat="1" x14ac:dyDescent="0.25">
      <c r="A811" s="20" t="s">
        <v>8984</v>
      </c>
      <c r="B811" s="20" t="s">
        <v>1741</v>
      </c>
      <c r="C811" s="20" t="s">
        <v>1742</v>
      </c>
      <c r="D811" s="21">
        <v>4944</v>
      </c>
      <c r="E811" s="20" t="s">
        <v>10046</v>
      </c>
      <c r="F811" s="20" t="s">
        <v>1742</v>
      </c>
      <c r="I811" s="20" t="s">
        <v>10047</v>
      </c>
      <c r="J811" s="20" t="s">
        <v>8986</v>
      </c>
    </row>
    <row r="812" spans="1:10" s="20" customFormat="1" x14ac:dyDescent="0.25">
      <c r="A812" s="20" t="s">
        <v>8984</v>
      </c>
      <c r="B812" s="20" t="s">
        <v>1743</v>
      </c>
      <c r="C812" s="20" t="s">
        <v>1744</v>
      </c>
      <c r="D812" s="21">
        <v>4944</v>
      </c>
      <c r="E812" s="20" t="s">
        <v>10048</v>
      </c>
      <c r="F812" s="20" t="s">
        <v>1744</v>
      </c>
      <c r="I812" s="20" t="s">
        <v>10049</v>
      </c>
      <c r="J812" s="20" t="s">
        <v>8986</v>
      </c>
    </row>
    <row r="813" spans="1:10" s="20" customFormat="1" x14ac:dyDescent="0.25">
      <c r="A813" s="20" t="s">
        <v>8984</v>
      </c>
      <c r="B813" s="20" t="s">
        <v>1745</v>
      </c>
      <c r="C813" s="20" t="s">
        <v>1746</v>
      </c>
      <c r="D813" s="21">
        <v>4944</v>
      </c>
      <c r="E813" s="20" t="s">
        <v>10050</v>
      </c>
      <c r="F813" s="20" t="s">
        <v>1746</v>
      </c>
      <c r="I813" s="20" t="s">
        <v>10051</v>
      </c>
      <c r="J813" s="20" t="s">
        <v>8986</v>
      </c>
    </row>
    <row r="814" spans="1:10" s="20" customFormat="1" x14ac:dyDescent="0.25">
      <c r="A814" s="20" t="s">
        <v>8984</v>
      </c>
      <c r="B814" s="20" t="s">
        <v>1747</v>
      </c>
      <c r="C814" s="20" t="s">
        <v>1748</v>
      </c>
      <c r="D814" s="21">
        <v>4944</v>
      </c>
      <c r="E814" s="20" t="s">
        <v>10052</v>
      </c>
      <c r="F814" s="20" t="s">
        <v>1748</v>
      </c>
      <c r="I814" s="20" t="s">
        <v>10053</v>
      </c>
      <c r="J814" s="20" t="s">
        <v>8986</v>
      </c>
    </row>
    <row r="815" spans="1:10" s="20" customFormat="1" x14ac:dyDescent="0.25">
      <c r="A815" s="20" t="s">
        <v>8984</v>
      </c>
      <c r="B815" s="20" t="s">
        <v>1749</v>
      </c>
      <c r="C815" s="20" t="s">
        <v>1750</v>
      </c>
      <c r="D815" s="21">
        <v>6374</v>
      </c>
      <c r="E815" s="20" t="s">
        <v>10054</v>
      </c>
      <c r="F815" s="20" t="s">
        <v>1750</v>
      </c>
      <c r="I815" s="20" t="s">
        <v>10055</v>
      </c>
      <c r="J815" s="20" t="s">
        <v>8986</v>
      </c>
    </row>
    <row r="816" spans="1:10" s="20" customFormat="1" x14ac:dyDescent="0.25">
      <c r="A816" s="20" t="s">
        <v>8984</v>
      </c>
      <c r="B816" s="20" t="s">
        <v>1751</v>
      </c>
      <c r="C816" s="20" t="s">
        <v>1752</v>
      </c>
      <c r="D816" s="21">
        <v>6374</v>
      </c>
      <c r="E816" s="20" t="s">
        <v>10056</v>
      </c>
      <c r="F816" s="20" t="s">
        <v>1752</v>
      </c>
      <c r="I816" s="20" t="s">
        <v>10057</v>
      </c>
      <c r="J816" s="20" t="s">
        <v>8986</v>
      </c>
    </row>
    <row r="817" spans="1:10" s="20" customFormat="1" x14ac:dyDescent="0.25">
      <c r="A817" s="20" t="s">
        <v>8984</v>
      </c>
      <c r="B817" s="20" t="s">
        <v>1753</v>
      </c>
      <c r="C817" s="20" t="s">
        <v>1754</v>
      </c>
      <c r="D817" s="21">
        <v>6374</v>
      </c>
      <c r="E817" s="20" t="s">
        <v>10058</v>
      </c>
      <c r="F817" s="20" t="s">
        <v>1754</v>
      </c>
      <c r="I817" s="20" t="s">
        <v>10059</v>
      </c>
      <c r="J817" s="20" t="s">
        <v>8986</v>
      </c>
    </row>
    <row r="818" spans="1:10" s="20" customFormat="1" x14ac:dyDescent="0.25">
      <c r="A818" s="20" t="s">
        <v>8984</v>
      </c>
      <c r="B818" s="20" t="s">
        <v>1755</v>
      </c>
      <c r="C818" s="20" t="s">
        <v>1756</v>
      </c>
      <c r="D818" s="21">
        <v>6374</v>
      </c>
      <c r="E818" s="20" t="s">
        <v>10060</v>
      </c>
      <c r="F818" s="20" t="s">
        <v>1756</v>
      </c>
      <c r="I818" s="20" t="s">
        <v>10061</v>
      </c>
      <c r="J818" s="20" t="s">
        <v>8986</v>
      </c>
    </row>
    <row r="819" spans="1:10" s="20" customFormat="1" x14ac:dyDescent="0.25">
      <c r="A819" s="20" t="s">
        <v>8984</v>
      </c>
      <c r="B819" s="20" t="s">
        <v>1757</v>
      </c>
      <c r="C819" s="20" t="s">
        <v>1758</v>
      </c>
      <c r="D819" s="21">
        <v>6374</v>
      </c>
      <c r="E819" s="20" t="s">
        <v>10062</v>
      </c>
      <c r="F819" s="20" t="s">
        <v>1758</v>
      </c>
      <c r="I819" s="20" t="s">
        <v>10063</v>
      </c>
      <c r="J819" s="20" t="s">
        <v>8986</v>
      </c>
    </row>
    <row r="820" spans="1:10" s="20" customFormat="1" x14ac:dyDescent="0.25">
      <c r="A820" s="20" t="s">
        <v>8984</v>
      </c>
      <c r="B820" s="20" t="s">
        <v>1759</v>
      </c>
      <c r="C820" s="20" t="s">
        <v>1760</v>
      </c>
      <c r="D820" s="21">
        <v>6374</v>
      </c>
      <c r="E820" s="20" t="s">
        <v>10064</v>
      </c>
      <c r="F820" s="20" t="s">
        <v>1760</v>
      </c>
      <c r="I820" s="20" t="s">
        <v>10065</v>
      </c>
      <c r="J820" s="20" t="s">
        <v>8986</v>
      </c>
    </row>
    <row r="821" spans="1:10" s="20" customFormat="1" x14ac:dyDescent="0.25">
      <c r="A821" s="20" t="s">
        <v>8984</v>
      </c>
      <c r="B821" s="20" t="s">
        <v>1761</v>
      </c>
      <c r="C821" s="20" t="s">
        <v>1762</v>
      </c>
      <c r="D821" s="21">
        <v>6374</v>
      </c>
      <c r="E821" s="20" t="s">
        <v>10066</v>
      </c>
      <c r="F821" s="20" t="s">
        <v>1762</v>
      </c>
      <c r="I821" s="20" t="s">
        <v>10067</v>
      </c>
      <c r="J821" s="20" t="s">
        <v>8986</v>
      </c>
    </row>
    <row r="822" spans="1:10" s="20" customFormat="1" x14ac:dyDescent="0.25">
      <c r="A822" s="20" t="s">
        <v>8984</v>
      </c>
      <c r="B822" s="20" t="s">
        <v>1763</v>
      </c>
      <c r="C822" s="20" t="s">
        <v>1764</v>
      </c>
      <c r="D822" s="21">
        <v>6374</v>
      </c>
      <c r="E822" s="20" t="s">
        <v>10068</v>
      </c>
      <c r="F822" s="20" t="s">
        <v>1764</v>
      </c>
      <c r="I822" s="20" t="s">
        <v>10069</v>
      </c>
      <c r="J822" s="20" t="s">
        <v>8986</v>
      </c>
    </row>
    <row r="823" spans="1:10" s="20" customFormat="1" x14ac:dyDescent="0.25">
      <c r="A823" s="20" t="s">
        <v>8984</v>
      </c>
      <c r="B823" s="20" t="s">
        <v>1765</v>
      </c>
      <c r="C823" s="20" t="s">
        <v>1766</v>
      </c>
      <c r="D823" s="21">
        <v>6374</v>
      </c>
      <c r="E823" s="20" t="s">
        <v>10070</v>
      </c>
      <c r="F823" s="20" t="s">
        <v>1766</v>
      </c>
      <c r="I823" s="20" t="s">
        <v>10071</v>
      </c>
      <c r="J823" s="20" t="s">
        <v>8986</v>
      </c>
    </row>
    <row r="824" spans="1:10" s="20" customFormat="1" x14ac:dyDescent="0.25">
      <c r="A824" s="20" t="s">
        <v>8984</v>
      </c>
      <c r="B824" s="20" t="s">
        <v>1767</v>
      </c>
      <c r="C824" s="20" t="s">
        <v>1768</v>
      </c>
      <c r="D824" s="21">
        <v>6374</v>
      </c>
      <c r="E824" s="20" t="s">
        <v>10072</v>
      </c>
      <c r="F824" s="20" t="s">
        <v>1768</v>
      </c>
      <c r="I824" s="20" t="s">
        <v>10073</v>
      </c>
      <c r="J824" s="20" t="s">
        <v>8986</v>
      </c>
    </row>
    <row r="825" spans="1:10" s="20" customFormat="1" x14ac:dyDescent="0.25">
      <c r="A825" s="20" t="s">
        <v>8984</v>
      </c>
      <c r="B825" s="20" t="s">
        <v>1769</v>
      </c>
      <c r="C825" s="20" t="s">
        <v>1770</v>
      </c>
      <c r="D825" s="21">
        <v>6374</v>
      </c>
      <c r="E825" s="20" t="s">
        <v>10074</v>
      </c>
      <c r="F825" s="20" t="s">
        <v>1770</v>
      </c>
      <c r="I825" s="20" t="s">
        <v>10075</v>
      </c>
      <c r="J825" s="20" t="s">
        <v>8986</v>
      </c>
    </row>
    <row r="826" spans="1:10" s="20" customFormat="1" x14ac:dyDescent="0.25">
      <c r="A826" s="20" t="s">
        <v>8984</v>
      </c>
      <c r="B826" s="20" t="s">
        <v>1771</v>
      </c>
      <c r="C826" s="20" t="s">
        <v>1772</v>
      </c>
      <c r="D826" s="21">
        <v>6374</v>
      </c>
      <c r="E826" s="20" t="s">
        <v>10076</v>
      </c>
      <c r="F826" s="20" t="s">
        <v>1772</v>
      </c>
      <c r="I826" s="20" t="s">
        <v>10077</v>
      </c>
      <c r="J826" s="20" t="s">
        <v>8986</v>
      </c>
    </row>
    <row r="827" spans="1:10" s="20" customFormat="1" x14ac:dyDescent="0.25">
      <c r="A827" s="20" t="s">
        <v>8984</v>
      </c>
      <c r="B827" s="20" t="s">
        <v>1773</v>
      </c>
      <c r="C827" s="20" t="s">
        <v>1774</v>
      </c>
      <c r="D827" s="21">
        <v>6374</v>
      </c>
      <c r="E827" s="20" t="s">
        <v>10078</v>
      </c>
      <c r="F827" s="20" t="s">
        <v>1774</v>
      </c>
      <c r="I827" s="20" t="s">
        <v>10079</v>
      </c>
      <c r="J827" s="20" t="s">
        <v>8986</v>
      </c>
    </row>
    <row r="828" spans="1:10" s="20" customFormat="1" x14ac:dyDescent="0.25">
      <c r="A828" s="20" t="s">
        <v>8984</v>
      </c>
      <c r="B828" s="20" t="s">
        <v>1775</v>
      </c>
      <c r="C828" s="20" t="s">
        <v>1776</v>
      </c>
      <c r="D828" s="21">
        <v>6374</v>
      </c>
      <c r="E828" s="20" t="s">
        <v>10080</v>
      </c>
      <c r="F828" s="20" t="s">
        <v>1776</v>
      </c>
      <c r="I828" s="20" t="s">
        <v>10081</v>
      </c>
      <c r="J828" s="20" t="s">
        <v>8986</v>
      </c>
    </row>
    <row r="829" spans="1:10" s="20" customFormat="1" x14ac:dyDescent="0.25">
      <c r="A829" s="20" t="s">
        <v>8984</v>
      </c>
      <c r="B829" s="20" t="s">
        <v>1777</v>
      </c>
      <c r="C829" s="20" t="s">
        <v>1778</v>
      </c>
      <c r="D829" s="21">
        <v>6374</v>
      </c>
      <c r="E829" s="20" t="s">
        <v>10082</v>
      </c>
      <c r="F829" s="20" t="s">
        <v>1778</v>
      </c>
      <c r="I829" s="20" t="s">
        <v>10083</v>
      </c>
      <c r="J829" s="20" t="s">
        <v>8986</v>
      </c>
    </row>
    <row r="830" spans="1:10" s="20" customFormat="1" x14ac:dyDescent="0.25">
      <c r="A830" s="20" t="s">
        <v>8984</v>
      </c>
      <c r="B830" s="20" t="s">
        <v>1779</v>
      </c>
      <c r="C830" s="20" t="s">
        <v>1780</v>
      </c>
      <c r="D830" s="21">
        <v>6374</v>
      </c>
      <c r="E830" s="20" t="s">
        <v>10084</v>
      </c>
      <c r="F830" s="20" t="s">
        <v>1780</v>
      </c>
      <c r="I830" s="20" t="s">
        <v>10085</v>
      </c>
      <c r="J830" s="20" t="s">
        <v>8986</v>
      </c>
    </row>
    <row r="831" spans="1:10" s="20" customFormat="1" x14ac:dyDescent="0.25">
      <c r="A831" s="20" t="s">
        <v>8984</v>
      </c>
      <c r="B831" s="20" t="s">
        <v>1781</v>
      </c>
      <c r="C831" s="20" t="s">
        <v>1782</v>
      </c>
      <c r="D831" s="21">
        <v>6374</v>
      </c>
      <c r="E831" s="20" t="s">
        <v>10086</v>
      </c>
      <c r="F831" s="20" t="s">
        <v>1782</v>
      </c>
      <c r="I831" s="20" t="s">
        <v>10087</v>
      </c>
      <c r="J831" s="20" t="s">
        <v>8986</v>
      </c>
    </row>
    <row r="832" spans="1:10" s="20" customFormat="1" x14ac:dyDescent="0.25">
      <c r="A832" s="20" t="s">
        <v>8984</v>
      </c>
      <c r="B832" s="20" t="s">
        <v>1783</v>
      </c>
      <c r="C832" s="20" t="s">
        <v>1784</v>
      </c>
      <c r="D832" s="21">
        <v>6374</v>
      </c>
      <c r="E832" s="20" t="s">
        <v>10088</v>
      </c>
      <c r="F832" s="20" t="s">
        <v>1784</v>
      </c>
      <c r="I832" s="20" t="s">
        <v>10089</v>
      </c>
      <c r="J832" s="20" t="s">
        <v>8986</v>
      </c>
    </row>
    <row r="833" spans="1:10" s="20" customFormat="1" x14ac:dyDescent="0.25">
      <c r="A833" s="20" t="s">
        <v>8984</v>
      </c>
      <c r="B833" s="20" t="s">
        <v>1785</v>
      </c>
      <c r="C833" s="20" t="s">
        <v>1786</v>
      </c>
      <c r="D833" s="21">
        <v>6374</v>
      </c>
      <c r="E833" s="20" t="s">
        <v>10090</v>
      </c>
      <c r="F833" s="20" t="s">
        <v>1786</v>
      </c>
      <c r="I833" s="20" t="s">
        <v>10091</v>
      </c>
      <c r="J833" s="20" t="s">
        <v>8986</v>
      </c>
    </row>
    <row r="834" spans="1:10" s="20" customFormat="1" x14ac:dyDescent="0.25">
      <c r="A834" s="20" t="s">
        <v>8984</v>
      </c>
      <c r="B834" s="20" t="s">
        <v>1787</v>
      </c>
      <c r="C834" s="20" t="s">
        <v>1788</v>
      </c>
      <c r="D834" s="21">
        <v>6374</v>
      </c>
      <c r="E834" s="20" t="s">
        <v>10092</v>
      </c>
      <c r="F834" s="20" t="s">
        <v>1788</v>
      </c>
      <c r="I834" s="20" t="s">
        <v>10093</v>
      </c>
      <c r="J834" s="20" t="s">
        <v>8986</v>
      </c>
    </row>
    <row r="835" spans="1:10" s="20" customFormat="1" x14ac:dyDescent="0.25">
      <c r="A835" s="20" t="s">
        <v>8984</v>
      </c>
      <c r="B835" s="20" t="s">
        <v>1789</v>
      </c>
      <c r="C835" s="20" t="s">
        <v>1790</v>
      </c>
      <c r="D835" s="21">
        <v>6374</v>
      </c>
      <c r="E835" s="20" t="s">
        <v>10094</v>
      </c>
      <c r="F835" s="20" t="s">
        <v>1790</v>
      </c>
      <c r="I835" s="20" t="s">
        <v>10095</v>
      </c>
      <c r="J835" s="20" t="s">
        <v>8986</v>
      </c>
    </row>
    <row r="836" spans="1:10" s="20" customFormat="1" x14ac:dyDescent="0.25">
      <c r="A836" s="20" t="s">
        <v>8984</v>
      </c>
      <c r="B836" s="20" t="s">
        <v>1791</v>
      </c>
      <c r="C836" s="20" t="s">
        <v>1792</v>
      </c>
      <c r="D836" s="21">
        <v>6374</v>
      </c>
      <c r="E836" s="20" t="s">
        <v>10096</v>
      </c>
      <c r="F836" s="20" t="s">
        <v>1792</v>
      </c>
      <c r="I836" s="20" t="s">
        <v>10097</v>
      </c>
      <c r="J836" s="20" t="s">
        <v>8986</v>
      </c>
    </row>
    <row r="837" spans="1:10" s="20" customFormat="1" x14ac:dyDescent="0.25">
      <c r="A837" s="20" t="s">
        <v>8984</v>
      </c>
      <c r="B837" s="20" t="s">
        <v>1793</v>
      </c>
      <c r="C837" s="20" t="s">
        <v>1794</v>
      </c>
      <c r="D837" s="21">
        <v>6374</v>
      </c>
      <c r="E837" s="20" t="s">
        <v>10098</v>
      </c>
      <c r="F837" s="20" t="s">
        <v>1794</v>
      </c>
      <c r="I837" s="20" t="s">
        <v>10099</v>
      </c>
      <c r="J837" s="20" t="s">
        <v>8986</v>
      </c>
    </row>
    <row r="838" spans="1:10" s="20" customFormat="1" x14ac:dyDescent="0.25">
      <c r="A838" s="20" t="s">
        <v>8984</v>
      </c>
      <c r="B838" s="20" t="s">
        <v>1795</v>
      </c>
      <c r="C838" s="20" t="s">
        <v>1796</v>
      </c>
      <c r="D838" s="21">
        <v>6374</v>
      </c>
      <c r="E838" s="20" t="s">
        <v>10100</v>
      </c>
      <c r="F838" s="20" t="s">
        <v>1796</v>
      </c>
      <c r="I838" s="20" t="s">
        <v>10101</v>
      </c>
      <c r="J838" s="20" t="s">
        <v>8986</v>
      </c>
    </row>
    <row r="839" spans="1:10" s="20" customFormat="1" x14ac:dyDescent="0.25">
      <c r="A839" s="20" t="s">
        <v>8984</v>
      </c>
      <c r="B839" s="20" t="s">
        <v>1797</v>
      </c>
      <c r="C839" s="20" t="s">
        <v>1798</v>
      </c>
      <c r="D839" s="21">
        <v>6374</v>
      </c>
      <c r="E839" s="20" t="s">
        <v>10102</v>
      </c>
      <c r="F839" s="20" t="s">
        <v>1798</v>
      </c>
      <c r="I839" s="20" t="s">
        <v>10103</v>
      </c>
      <c r="J839" s="20" t="s">
        <v>8986</v>
      </c>
    </row>
    <row r="840" spans="1:10" s="20" customFormat="1" x14ac:dyDescent="0.25">
      <c r="A840" s="20" t="s">
        <v>8984</v>
      </c>
      <c r="B840" s="20" t="s">
        <v>1799</v>
      </c>
      <c r="C840" s="20" t="s">
        <v>1800</v>
      </c>
      <c r="D840" s="21">
        <v>6374</v>
      </c>
      <c r="E840" s="20" t="s">
        <v>10104</v>
      </c>
      <c r="F840" s="20" t="s">
        <v>1800</v>
      </c>
      <c r="I840" s="20" t="s">
        <v>10105</v>
      </c>
      <c r="J840" s="20" t="s">
        <v>8986</v>
      </c>
    </row>
    <row r="841" spans="1:10" s="20" customFormat="1" x14ac:dyDescent="0.25">
      <c r="A841" s="20" t="s">
        <v>8984</v>
      </c>
      <c r="B841" s="20" t="s">
        <v>1801</v>
      </c>
      <c r="C841" s="20" t="s">
        <v>1802</v>
      </c>
      <c r="D841" s="21">
        <v>6374</v>
      </c>
      <c r="E841" s="20" t="s">
        <v>10106</v>
      </c>
      <c r="F841" s="20" t="s">
        <v>1802</v>
      </c>
      <c r="I841" s="20" t="s">
        <v>10107</v>
      </c>
      <c r="J841" s="20" t="s">
        <v>8986</v>
      </c>
    </row>
    <row r="842" spans="1:10" s="20" customFormat="1" x14ac:dyDescent="0.25">
      <c r="A842" s="20" t="s">
        <v>8984</v>
      </c>
      <c r="B842" s="20" t="s">
        <v>1803</v>
      </c>
      <c r="C842" s="20" t="s">
        <v>1804</v>
      </c>
      <c r="D842" s="21">
        <v>6374</v>
      </c>
      <c r="E842" s="20" t="s">
        <v>10108</v>
      </c>
      <c r="F842" s="20" t="s">
        <v>1804</v>
      </c>
      <c r="I842" s="20" t="s">
        <v>10109</v>
      </c>
      <c r="J842" s="20" t="s">
        <v>8986</v>
      </c>
    </row>
    <row r="843" spans="1:10" s="20" customFormat="1" x14ac:dyDescent="0.25">
      <c r="A843" s="20" t="s">
        <v>8984</v>
      </c>
      <c r="B843" s="20" t="s">
        <v>1805</v>
      </c>
      <c r="C843" s="20" t="s">
        <v>1806</v>
      </c>
      <c r="D843" s="21">
        <v>6374</v>
      </c>
      <c r="E843" s="20" t="s">
        <v>10110</v>
      </c>
      <c r="F843" s="20" t="s">
        <v>1806</v>
      </c>
      <c r="I843" s="20" t="s">
        <v>10111</v>
      </c>
      <c r="J843" s="20" t="s">
        <v>8986</v>
      </c>
    </row>
    <row r="844" spans="1:10" s="20" customFormat="1" x14ac:dyDescent="0.25">
      <c r="A844" s="20" t="s">
        <v>8984</v>
      </c>
      <c r="B844" s="20" t="s">
        <v>1807</v>
      </c>
      <c r="C844" s="20" t="s">
        <v>1808</v>
      </c>
      <c r="D844" s="21">
        <v>6374</v>
      </c>
      <c r="E844" s="20" t="s">
        <v>10112</v>
      </c>
      <c r="F844" s="20" t="s">
        <v>1808</v>
      </c>
      <c r="I844" s="20" t="s">
        <v>10113</v>
      </c>
      <c r="J844" s="20" t="s">
        <v>8986</v>
      </c>
    </row>
    <row r="845" spans="1:10" s="20" customFormat="1" x14ac:dyDescent="0.25">
      <c r="A845" s="20" t="s">
        <v>8984</v>
      </c>
      <c r="B845" s="20" t="s">
        <v>1809</v>
      </c>
      <c r="C845" s="20" t="s">
        <v>1810</v>
      </c>
      <c r="D845" s="21">
        <v>6374</v>
      </c>
      <c r="E845" s="20" t="s">
        <v>10114</v>
      </c>
      <c r="F845" s="20" t="s">
        <v>1810</v>
      </c>
      <c r="I845" s="20" t="s">
        <v>10115</v>
      </c>
      <c r="J845" s="20" t="s">
        <v>8986</v>
      </c>
    </row>
    <row r="846" spans="1:10" s="20" customFormat="1" x14ac:dyDescent="0.25">
      <c r="A846" s="20" t="s">
        <v>8984</v>
      </c>
      <c r="B846" s="20" t="s">
        <v>1811</v>
      </c>
      <c r="C846" s="20" t="s">
        <v>1812</v>
      </c>
      <c r="D846" s="21">
        <v>6374</v>
      </c>
      <c r="E846" s="20" t="s">
        <v>10116</v>
      </c>
      <c r="F846" s="20" t="s">
        <v>1812</v>
      </c>
      <c r="I846" s="20" t="s">
        <v>10117</v>
      </c>
      <c r="J846" s="20" t="s">
        <v>8986</v>
      </c>
    </row>
    <row r="847" spans="1:10" s="20" customFormat="1" x14ac:dyDescent="0.25">
      <c r="A847" s="20" t="s">
        <v>8984</v>
      </c>
      <c r="B847" s="20" t="s">
        <v>1813</v>
      </c>
      <c r="C847" s="20" t="s">
        <v>1814</v>
      </c>
      <c r="D847" s="21">
        <v>6374</v>
      </c>
      <c r="E847" s="20" t="s">
        <v>10118</v>
      </c>
      <c r="F847" s="20" t="s">
        <v>1814</v>
      </c>
      <c r="I847" s="20" t="s">
        <v>10119</v>
      </c>
      <c r="J847" s="20" t="s">
        <v>8986</v>
      </c>
    </row>
    <row r="848" spans="1:10" s="20" customFormat="1" x14ac:dyDescent="0.25">
      <c r="A848" s="20" t="s">
        <v>8984</v>
      </c>
      <c r="B848" s="20" t="s">
        <v>1815</v>
      </c>
      <c r="C848" s="20" t="s">
        <v>1816</v>
      </c>
      <c r="D848" s="21">
        <v>6374</v>
      </c>
      <c r="E848" s="20" t="s">
        <v>10120</v>
      </c>
      <c r="F848" s="20" t="s">
        <v>1816</v>
      </c>
      <c r="I848" s="20" t="s">
        <v>10121</v>
      </c>
      <c r="J848" s="20" t="s">
        <v>8986</v>
      </c>
    </row>
    <row r="849" spans="1:10" s="20" customFormat="1" x14ac:dyDescent="0.25">
      <c r="A849" s="20" t="s">
        <v>8984</v>
      </c>
      <c r="B849" s="20" t="s">
        <v>1817</v>
      </c>
      <c r="C849" s="20" t="s">
        <v>1818</v>
      </c>
      <c r="D849" s="21">
        <v>6374</v>
      </c>
      <c r="E849" s="20" t="s">
        <v>10122</v>
      </c>
      <c r="F849" s="20" t="s">
        <v>1818</v>
      </c>
      <c r="I849" s="20" t="s">
        <v>10123</v>
      </c>
      <c r="J849" s="20" t="s">
        <v>8986</v>
      </c>
    </row>
    <row r="850" spans="1:10" s="20" customFormat="1" x14ac:dyDescent="0.25">
      <c r="A850" s="20" t="s">
        <v>8984</v>
      </c>
      <c r="B850" s="20" t="s">
        <v>1819</v>
      </c>
      <c r="C850" s="20" t="s">
        <v>1820</v>
      </c>
      <c r="D850" s="21">
        <v>6374</v>
      </c>
      <c r="E850" s="20" t="s">
        <v>10124</v>
      </c>
      <c r="F850" s="20" t="s">
        <v>1820</v>
      </c>
      <c r="I850" s="20" t="s">
        <v>10125</v>
      </c>
      <c r="J850" s="20" t="s">
        <v>8986</v>
      </c>
    </row>
    <row r="851" spans="1:10" s="20" customFormat="1" x14ac:dyDescent="0.25">
      <c r="A851" s="20" t="s">
        <v>8984</v>
      </c>
      <c r="B851" s="20" t="s">
        <v>1821</v>
      </c>
      <c r="C851" s="20" t="s">
        <v>1822</v>
      </c>
      <c r="D851" s="21">
        <v>6374</v>
      </c>
      <c r="E851" s="20" t="s">
        <v>10126</v>
      </c>
      <c r="F851" s="20" t="s">
        <v>1822</v>
      </c>
      <c r="I851" s="20" t="s">
        <v>10127</v>
      </c>
      <c r="J851" s="20" t="s">
        <v>8986</v>
      </c>
    </row>
    <row r="852" spans="1:10" s="20" customFormat="1" x14ac:dyDescent="0.25">
      <c r="A852" s="20" t="s">
        <v>8984</v>
      </c>
      <c r="B852" s="20" t="s">
        <v>1823</v>
      </c>
      <c r="C852" s="20" t="s">
        <v>1824</v>
      </c>
      <c r="D852" s="21">
        <v>6374</v>
      </c>
      <c r="E852" s="20" t="s">
        <v>10128</v>
      </c>
      <c r="F852" s="20" t="s">
        <v>1824</v>
      </c>
      <c r="I852" s="20" t="s">
        <v>10129</v>
      </c>
      <c r="J852" s="20" t="s">
        <v>8986</v>
      </c>
    </row>
    <row r="853" spans="1:10" s="20" customFormat="1" x14ac:dyDescent="0.25">
      <c r="A853" s="20" t="s">
        <v>8984</v>
      </c>
      <c r="B853" s="20" t="s">
        <v>1825</v>
      </c>
      <c r="C853" s="20" t="s">
        <v>1826</v>
      </c>
      <c r="D853" s="21">
        <v>6374</v>
      </c>
      <c r="E853" s="20" t="s">
        <v>10130</v>
      </c>
      <c r="F853" s="20" t="s">
        <v>1826</v>
      </c>
      <c r="I853" s="20" t="s">
        <v>10131</v>
      </c>
      <c r="J853" s="20" t="s">
        <v>8986</v>
      </c>
    </row>
    <row r="854" spans="1:10" s="20" customFormat="1" x14ac:dyDescent="0.25">
      <c r="A854" s="20" t="s">
        <v>8984</v>
      </c>
      <c r="B854" s="20" t="s">
        <v>1827</v>
      </c>
      <c r="C854" s="20" t="s">
        <v>1828</v>
      </c>
      <c r="D854" s="21">
        <v>6374</v>
      </c>
      <c r="E854" s="20" t="s">
        <v>10132</v>
      </c>
      <c r="F854" s="20" t="s">
        <v>1828</v>
      </c>
      <c r="I854" s="20" t="s">
        <v>10133</v>
      </c>
      <c r="J854" s="20" t="s">
        <v>8986</v>
      </c>
    </row>
    <row r="855" spans="1:10" s="20" customFormat="1" x14ac:dyDescent="0.25">
      <c r="A855" s="20" t="s">
        <v>8984</v>
      </c>
      <c r="B855" s="20" t="s">
        <v>1829</v>
      </c>
      <c r="C855" s="20" t="s">
        <v>1830</v>
      </c>
      <c r="D855" s="21">
        <v>6374</v>
      </c>
      <c r="E855" s="20" t="s">
        <v>10134</v>
      </c>
      <c r="F855" s="20" t="s">
        <v>1830</v>
      </c>
      <c r="I855" s="20" t="s">
        <v>10135</v>
      </c>
      <c r="J855" s="20" t="s">
        <v>8986</v>
      </c>
    </row>
    <row r="856" spans="1:10" s="20" customFormat="1" x14ac:dyDescent="0.25">
      <c r="A856" s="20" t="s">
        <v>8984</v>
      </c>
      <c r="B856" s="20" t="s">
        <v>1831</v>
      </c>
      <c r="C856" s="20" t="s">
        <v>1832</v>
      </c>
      <c r="D856" s="21">
        <v>6374</v>
      </c>
      <c r="E856" s="20" t="s">
        <v>10136</v>
      </c>
      <c r="F856" s="20" t="s">
        <v>1832</v>
      </c>
      <c r="I856" s="20" t="s">
        <v>10137</v>
      </c>
      <c r="J856" s="20" t="s">
        <v>8986</v>
      </c>
    </row>
    <row r="857" spans="1:10" s="20" customFormat="1" x14ac:dyDescent="0.25">
      <c r="A857" s="20" t="s">
        <v>8984</v>
      </c>
      <c r="B857" s="20" t="s">
        <v>1833</v>
      </c>
      <c r="C857" s="20" t="s">
        <v>1834</v>
      </c>
      <c r="D857" s="21">
        <v>6374</v>
      </c>
      <c r="E857" s="20" t="s">
        <v>10138</v>
      </c>
      <c r="F857" s="20" t="s">
        <v>1834</v>
      </c>
      <c r="I857" s="20" t="s">
        <v>10139</v>
      </c>
      <c r="J857" s="20" t="s">
        <v>8986</v>
      </c>
    </row>
    <row r="858" spans="1:10" s="20" customFormat="1" x14ac:dyDescent="0.25">
      <c r="A858" s="20" t="s">
        <v>8984</v>
      </c>
      <c r="B858" s="20" t="s">
        <v>1835</v>
      </c>
      <c r="C858" s="20" t="s">
        <v>1836</v>
      </c>
      <c r="D858" s="21">
        <v>6374</v>
      </c>
      <c r="E858" s="20" t="s">
        <v>10140</v>
      </c>
      <c r="F858" s="20" t="s">
        <v>1836</v>
      </c>
      <c r="I858" s="20" t="s">
        <v>10141</v>
      </c>
      <c r="J858" s="20" t="s">
        <v>8986</v>
      </c>
    </row>
    <row r="859" spans="1:10" s="20" customFormat="1" x14ac:dyDescent="0.25">
      <c r="A859" s="20" t="s">
        <v>8984</v>
      </c>
      <c r="B859" s="20" t="s">
        <v>1837</v>
      </c>
      <c r="C859" s="20" t="s">
        <v>1838</v>
      </c>
      <c r="D859" s="21">
        <v>6374</v>
      </c>
      <c r="E859" s="20" t="s">
        <v>10142</v>
      </c>
      <c r="F859" s="20" t="s">
        <v>1838</v>
      </c>
      <c r="I859" s="20" t="s">
        <v>10143</v>
      </c>
      <c r="J859" s="20" t="s">
        <v>8986</v>
      </c>
    </row>
    <row r="860" spans="1:10" s="20" customFormat="1" x14ac:dyDescent="0.25">
      <c r="A860" s="20" t="s">
        <v>8984</v>
      </c>
      <c r="B860" s="20" t="s">
        <v>1839</v>
      </c>
      <c r="C860" s="20" t="s">
        <v>1840</v>
      </c>
      <c r="D860" s="21">
        <v>6374</v>
      </c>
      <c r="E860" s="20" t="s">
        <v>10144</v>
      </c>
      <c r="F860" s="20" t="s">
        <v>1840</v>
      </c>
      <c r="I860" s="20" t="s">
        <v>10145</v>
      </c>
      <c r="J860" s="20" t="s">
        <v>8986</v>
      </c>
    </row>
    <row r="861" spans="1:10" s="20" customFormat="1" x14ac:dyDescent="0.25">
      <c r="A861" s="20" t="s">
        <v>8984</v>
      </c>
      <c r="B861" s="20" t="s">
        <v>1841</v>
      </c>
      <c r="C861" s="20" t="s">
        <v>1842</v>
      </c>
      <c r="D861" s="21">
        <v>6374</v>
      </c>
      <c r="E861" s="20" t="s">
        <v>10146</v>
      </c>
      <c r="F861" s="20" t="s">
        <v>1842</v>
      </c>
      <c r="I861" s="20" t="s">
        <v>10147</v>
      </c>
      <c r="J861" s="20" t="s">
        <v>8986</v>
      </c>
    </row>
    <row r="862" spans="1:10" s="20" customFormat="1" x14ac:dyDescent="0.25">
      <c r="A862" s="20" t="s">
        <v>8984</v>
      </c>
      <c r="B862" s="20" t="s">
        <v>1843</v>
      </c>
      <c r="C862" s="20" t="s">
        <v>1844</v>
      </c>
      <c r="D862" s="21">
        <v>6374</v>
      </c>
      <c r="E862" s="20" t="s">
        <v>10148</v>
      </c>
      <c r="F862" s="20" t="s">
        <v>1844</v>
      </c>
      <c r="I862" s="20" t="s">
        <v>10149</v>
      </c>
      <c r="J862" s="20" t="s">
        <v>8986</v>
      </c>
    </row>
    <row r="863" spans="1:10" s="20" customFormat="1" x14ac:dyDescent="0.25">
      <c r="A863" s="20" t="s">
        <v>8984</v>
      </c>
      <c r="B863" s="20" t="s">
        <v>1845</v>
      </c>
      <c r="C863" s="20" t="s">
        <v>1846</v>
      </c>
      <c r="D863" s="21">
        <v>6374</v>
      </c>
      <c r="E863" s="20" t="s">
        <v>10150</v>
      </c>
      <c r="F863" s="20" t="s">
        <v>1846</v>
      </c>
      <c r="I863" s="20" t="s">
        <v>10151</v>
      </c>
      <c r="J863" s="20" t="s">
        <v>8986</v>
      </c>
    </row>
    <row r="864" spans="1:10" s="20" customFormat="1" x14ac:dyDescent="0.25">
      <c r="A864" s="20" t="s">
        <v>8984</v>
      </c>
      <c r="B864" s="20" t="s">
        <v>1847</v>
      </c>
      <c r="C864" s="20" t="s">
        <v>1848</v>
      </c>
      <c r="D864" s="21">
        <v>6374</v>
      </c>
      <c r="E864" s="20" t="s">
        <v>10152</v>
      </c>
      <c r="F864" s="20" t="s">
        <v>1848</v>
      </c>
      <c r="I864" s="20" t="s">
        <v>10153</v>
      </c>
      <c r="J864" s="20" t="s">
        <v>8986</v>
      </c>
    </row>
    <row r="865" spans="1:10" s="20" customFormat="1" x14ac:dyDescent="0.25">
      <c r="A865" s="20" t="s">
        <v>8984</v>
      </c>
      <c r="B865" s="20" t="s">
        <v>1849</v>
      </c>
      <c r="C865" s="20" t="s">
        <v>1850</v>
      </c>
      <c r="D865" s="21">
        <v>6374</v>
      </c>
      <c r="E865" s="20" t="s">
        <v>10154</v>
      </c>
      <c r="F865" s="20" t="s">
        <v>1850</v>
      </c>
      <c r="I865" s="20" t="s">
        <v>10155</v>
      </c>
      <c r="J865" s="20" t="s">
        <v>8986</v>
      </c>
    </row>
    <row r="866" spans="1:10" s="20" customFormat="1" x14ac:dyDescent="0.25">
      <c r="A866" s="20" t="s">
        <v>8984</v>
      </c>
      <c r="B866" s="20" t="s">
        <v>1851</v>
      </c>
      <c r="C866" s="20" t="s">
        <v>1852</v>
      </c>
      <c r="D866" s="21">
        <v>6374</v>
      </c>
      <c r="E866" s="20" t="s">
        <v>10156</v>
      </c>
      <c r="F866" s="20" t="s">
        <v>1852</v>
      </c>
      <c r="I866" s="20" t="s">
        <v>10157</v>
      </c>
      <c r="J866" s="20" t="s">
        <v>8986</v>
      </c>
    </row>
    <row r="867" spans="1:10" s="20" customFormat="1" x14ac:dyDescent="0.25">
      <c r="A867" s="20" t="s">
        <v>8984</v>
      </c>
      <c r="B867" s="20" t="s">
        <v>1853</v>
      </c>
      <c r="C867" s="20" t="s">
        <v>1854</v>
      </c>
      <c r="D867" s="21">
        <v>6374</v>
      </c>
      <c r="E867" s="20" t="s">
        <v>10158</v>
      </c>
      <c r="F867" s="20" t="s">
        <v>1854</v>
      </c>
      <c r="I867" s="20" t="s">
        <v>10159</v>
      </c>
      <c r="J867" s="20" t="s">
        <v>8986</v>
      </c>
    </row>
    <row r="868" spans="1:10" s="20" customFormat="1" x14ac:dyDescent="0.25">
      <c r="A868" s="20" t="s">
        <v>8984</v>
      </c>
      <c r="B868" s="20" t="s">
        <v>1855</v>
      </c>
      <c r="C868" s="20" t="s">
        <v>1856</v>
      </c>
      <c r="D868" s="21">
        <v>6374</v>
      </c>
      <c r="E868" s="20" t="s">
        <v>10160</v>
      </c>
      <c r="F868" s="20" t="s">
        <v>1856</v>
      </c>
      <c r="I868" s="20" t="s">
        <v>10161</v>
      </c>
      <c r="J868" s="20" t="s">
        <v>8986</v>
      </c>
    </row>
    <row r="869" spans="1:10" s="20" customFormat="1" x14ac:dyDescent="0.25">
      <c r="A869" s="20" t="s">
        <v>8984</v>
      </c>
      <c r="B869" s="20" t="s">
        <v>1857</v>
      </c>
      <c r="C869" s="20" t="s">
        <v>1858</v>
      </c>
      <c r="D869" s="21">
        <v>6374</v>
      </c>
      <c r="E869" s="20" t="s">
        <v>10162</v>
      </c>
      <c r="F869" s="20" t="s">
        <v>1858</v>
      </c>
      <c r="I869" s="20" t="s">
        <v>10163</v>
      </c>
      <c r="J869" s="20" t="s">
        <v>8986</v>
      </c>
    </row>
    <row r="870" spans="1:10" s="20" customFormat="1" x14ac:dyDescent="0.25">
      <c r="A870" s="20" t="s">
        <v>8984</v>
      </c>
      <c r="B870" s="20" t="s">
        <v>1859</v>
      </c>
      <c r="C870" s="20" t="s">
        <v>1860</v>
      </c>
      <c r="D870" s="21">
        <v>6374</v>
      </c>
      <c r="E870" s="20" t="s">
        <v>10164</v>
      </c>
      <c r="F870" s="20" t="s">
        <v>1860</v>
      </c>
      <c r="I870" s="20" t="s">
        <v>10165</v>
      </c>
      <c r="J870" s="20" t="s">
        <v>8986</v>
      </c>
    </row>
    <row r="871" spans="1:10" s="20" customFormat="1" x14ac:dyDescent="0.25">
      <c r="A871" s="20" t="s">
        <v>8984</v>
      </c>
      <c r="B871" s="20" t="s">
        <v>1861</v>
      </c>
      <c r="C871" s="20" t="s">
        <v>1862</v>
      </c>
      <c r="D871" s="21">
        <v>6374</v>
      </c>
      <c r="E871" s="20" t="s">
        <v>10166</v>
      </c>
      <c r="F871" s="20" t="s">
        <v>1862</v>
      </c>
      <c r="I871" s="20" t="s">
        <v>10167</v>
      </c>
      <c r="J871" s="20" t="s">
        <v>8986</v>
      </c>
    </row>
    <row r="872" spans="1:10" s="20" customFormat="1" x14ac:dyDescent="0.25">
      <c r="A872" s="20" t="s">
        <v>8984</v>
      </c>
      <c r="B872" s="20" t="s">
        <v>1863</v>
      </c>
      <c r="C872" s="20" t="s">
        <v>1864</v>
      </c>
      <c r="D872" s="21">
        <v>6374</v>
      </c>
      <c r="E872" s="20" t="s">
        <v>10168</v>
      </c>
      <c r="F872" s="20" t="s">
        <v>1864</v>
      </c>
      <c r="I872" s="20" t="s">
        <v>10169</v>
      </c>
      <c r="J872" s="20" t="s">
        <v>8986</v>
      </c>
    </row>
    <row r="873" spans="1:10" s="20" customFormat="1" x14ac:dyDescent="0.25">
      <c r="A873" s="20" t="s">
        <v>8984</v>
      </c>
      <c r="B873" s="20" t="s">
        <v>1865</v>
      </c>
      <c r="C873" s="20" t="s">
        <v>1866</v>
      </c>
      <c r="D873" s="21">
        <v>6374</v>
      </c>
      <c r="E873" s="20" t="s">
        <v>10170</v>
      </c>
      <c r="F873" s="20" t="s">
        <v>1866</v>
      </c>
      <c r="I873" s="20" t="s">
        <v>10171</v>
      </c>
      <c r="J873" s="20" t="s">
        <v>8986</v>
      </c>
    </row>
    <row r="874" spans="1:10" s="20" customFormat="1" x14ac:dyDescent="0.25">
      <c r="A874" s="20" t="s">
        <v>8984</v>
      </c>
      <c r="B874" s="20" t="s">
        <v>1867</v>
      </c>
      <c r="C874" s="20" t="s">
        <v>1868</v>
      </c>
      <c r="D874" s="21">
        <v>6374</v>
      </c>
      <c r="E874" s="20" t="s">
        <v>10172</v>
      </c>
      <c r="F874" s="20" t="s">
        <v>1868</v>
      </c>
      <c r="I874" s="20" t="s">
        <v>10173</v>
      </c>
      <c r="J874" s="20" t="s">
        <v>8986</v>
      </c>
    </row>
    <row r="875" spans="1:10" s="20" customFormat="1" x14ac:dyDescent="0.25">
      <c r="A875" s="20" t="s">
        <v>8984</v>
      </c>
      <c r="B875" s="20" t="s">
        <v>1869</v>
      </c>
      <c r="C875" s="20" t="s">
        <v>1870</v>
      </c>
      <c r="D875" s="21">
        <v>6374</v>
      </c>
      <c r="E875" s="20" t="s">
        <v>10174</v>
      </c>
      <c r="F875" s="20" t="s">
        <v>1870</v>
      </c>
      <c r="I875" s="20" t="s">
        <v>10175</v>
      </c>
      <c r="J875" s="20" t="s">
        <v>8986</v>
      </c>
    </row>
    <row r="876" spans="1:10" s="20" customFormat="1" x14ac:dyDescent="0.25">
      <c r="A876" s="20" t="s">
        <v>8984</v>
      </c>
      <c r="B876" s="20" t="s">
        <v>1871</v>
      </c>
      <c r="C876" s="20" t="s">
        <v>1872</v>
      </c>
      <c r="D876" s="21">
        <v>6374</v>
      </c>
      <c r="E876" s="20" t="s">
        <v>10176</v>
      </c>
      <c r="F876" s="20" t="s">
        <v>1872</v>
      </c>
      <c r="I876" s="20" t="s">
        <v>10177</v>
      </c>
      <c r="J876" s="20" t="s">
        <v>8986</v>
      </c>
    </row>
    <row r="877" spans="1:10" s="20" customFormat="1" x14ac:dyDescent="0.25">
      <c r="A877" s="20" t="s">
        <v>8984</v>
      </c>
      <c r="B877" s="20" t="s">
        <v>1873</v>
      </c>
      <c r="C877" s="20" t="s">
        <v>1874</v>
      </c>
      <c r="D877" s="21">
        <v>6374</v>
      </c>
      <c r="E877" s="20" t="s">
        <v>10178</v>
      </c>
      <c r="F877" s="20" t="s">
        <v>1874</v>
      </c>
      <c r="I877" s="20" t="s">
        <v>10179</v>
      </c>
      <c r="J877" s="20" t="s">
        <v>8986</v>
      </c>
    </row>
    <row r="878" spans="1:10" s="20" customFormat="1" x14ac:dyDescent="0.25">
      <c r="A878" s="20" t="s">
        <v>8984</v>
      </c>
      <c r="B878" s="20" t="s">
        <v>1875</v>
      </c>
      <c r="C878" s="20" t="s">
        <v>1876</v>
      </c>
      <c r="D878" s="21">
        <v>6374</v>
      </c>
      <c r="E878" s="20" t="s">
        <v>10180</v>
      </c>
      <c r="F878" s="20" t="s">
        <v>1876</v>
      </c>
      <c r="I878" s="20" t="s">
        <v>10181</v>
      </c>
      <c r="J878" s="20" t="s">
        <v>8986</v>
      </c>
    </row>
    <row r="879" spans="1:10" s="20" customFormat="1" x14ac:dyDescent="0.25">
      <c r="A879" s="20" t="s">
        <v>8984</v>
      </c>
      <c r="B879" s="20" t="s">
        <v>1877</v>
      </c>
      <c r="C879" s="20" t="s">
        <v>1878</v>
      </c>
      <c r="D879" s="21">
        <v>6374</v>
      </c>
      <c r="E879" s="20" t="s">
        <v>10182</v>
      </c>
      <c r="F879" s="20" t="s">
        <v>1878</v>
      </c>
      <c r="I879" s="20" t="s">
        <v>10183</v>
      </c>
      <c r="J879" s="20" t="s">
        <v>8986</v>
      </c>
    </row>
    <row r="880" spans="1:10" s="20" customFormat="1" x14ac:dyDescent="0.25">
      <c r="A880" s="20" t="s">
        <v>8984</v>
      </c>
      <c r="B880" s="20" t="s">
        <v>1879</v>
      </c>
      <c r="C880" s="20" t="s">
        <v>1880</v>
      </c>
      <c r="D880" s="21">
        <v>6374</v>
      </c>
      <c r="E880" s="20" t="s">
        <v>10184</v>
      </c>
      <c r="F880" s="20" t="s">
        <v>1880</v>
      </c>
      <c r="I880" s="20" t="s">
        <v>10185</v>
      </c>
      <c r="J880" s="20" t="s">
        <v>8986</v>
      </c>
    </row>
    <row r="881" spans="1:10" s="20" customFormat="1" x14ac:dyDescent="0.25">
      <c r="A881" s="20" t="s">
        <v>8984</v>
      </c>
      <c r="B881" s="20" t="s">
        <v>1881</v>
      </c>
      <c r="C881" s="20" t="s">
        <v>1882</v>
      </c>
      <c r="D881" s="21">
        <v>6374</v>
      </c>
      <c r="E881" s="20" t="s">
        <v>10186</v>
      </c>
      <c r="F881" s="20" t="s">
        <v>1882</v>
      </c>
      <c r="I881" s="20" t="s">
        <v>10187</v>
      </c>
      <c r="J881" s="20" t="s">
        <v>8986</v>
      </c>
    </row>
    <row r="882" spans="1:10" s="20" customFormat="1" x14ac:dyDescent="0.25">
      <c r="A882" s="20" t="s">
        <v>8984</v>
      </c>
      <c r="B882" s="20" t="s">
        <v>1883</v>
      </c>
      <c r="C882" s="20" t="s">
        <v>1884</v>
      </c>
      <c r="D882" s="21">
        <v>6374</v>
      </c>
      <c r="E882" s="20" t="s">
        <v>10188</v>
      </c>
      <c r="F882" s="20" t="s">
        <v>1884</v>
      </c>
      <c r="I882" s="20" t="s">
        <v>10189</v>
      </c>
      <c r="J882" s="20" t="s">
        <v>8986</v>
      </c>
    </row>
    <row r="883" spans="1:10" s="20" customFormat="1" x14ac:dyDescent="0.25">
      <c r="A883" s="20" t="s">
        <v>8984</v>
      </c>
      <c r="B883" s="20" t="s">
        <v>1885</v>
      </c>
      <c r="C883" s="20" t="s">
        <v>1886</v>
      </c>
      <c r="D883" s="21">
        <v>6374</v>
      </c>
      <c r="E883" s="20" t="s">
        <v>10190</v>
      </c>
      <c r="F883" s="20" t="s">
        <v>1886</v>
      </c>
      <c r="I883" s="20" t="s">
        <v>10191</v>
      </c>
      <c r="J883" s="20" t="s">
        <v>8986</v>
      </c>
    </row>
    <row r="884" spans="1:10" s="20" customFormat="1" x14ac:dyDescent="0.25">
      <c r="A884" s="20" t="s">
        <v>8984</v>
      </c>
      <c r="B884" s="20" t="s">
        <v>1887</v>
      </c>
      <c r="C884" s="20" t="s">
        <v>1888</v>
      </c>
      <c r="D884" s="21">
        <v>6374</v>
      </c>
      <c r="E884" s="20" t="s">
        <v>10192</v>
      </c>
      <c r="F884" s="20" t="s">
        <v>1888</v>
      </c>
      <c r="I884" s="20" t="s">
        <v>10193</v>
      </c>
      <c r="J884" s="20" t="s">
        <v>8986</v>
      </c>
    </row>
    <row r="885" spans="1:10" s="20" customFormat="1" x14ac:dyDescent="0.25">
      <c r="A885" s="20" t="s">
        <v>8984</v>
      </c>
      <c r="B885" s="20" t="s">
        <v>1889</v>
      </c>
      <c r="C885" s="20" t="s">
        <v>1890</v>
      </c>
      <c r="D885" s="21">
        <v>6374</v>
      </c>
      <c r="E885" s="20" t="s">
        <v>10194</v>
      </c>
      <c r="F885" s="20" t="s">
        <v>1890</v>
      </c>
      <c r="I885" s="20" t="s">
        <v>10195</v>
      </c>
      <c r="J885" s="20" t="s">
        <v>8986</v>
      </c>
    </row>
    <row r="886" spans="1:10" s="20" customFormat="1" x14ac:dyDescent="0.25">
      <c r="A886" s="20" t="s">
        <v>8984</v>
      </c>
      <c r="B886" s="20" t="s">
        <v>1891</v>
      </c>
      <c r="C886" s="20" t="s">
        <v>1892</v>
      </c>
      <c r="D886" s="21">
        <v>6374</v>
      </c>
      <c r="E886" s="20" t="s">
        <v>10196</v>
      </c>
      <c r="F886" s="20" t="s">
        <v>1892</v>
      </c>
      <c r="I886" s="20" t="s">
        <v>10197</v>
      </c>
      <c r="J886" s="20" t="s">
        <v>8986</v>
      </c>
    </row>
    <row r="887" spans="1:10" s="20" customFormat="1" x14ac:dyDescent="0.25">
      <c r="A887" s="20" t="s">
        <v>8984</v>
      </c>
      <c r="B887" s="20" t="s">
        <v>1893</v>
      </c>
      <c r="C887" s="20" t="s">
        <v>1894</v>
      </c>
      <c r="D887" s="21">
        <v>6374</v>
      </c>
      <c r="E887" s="20" t="s">
        <v>10198</v>
      </c>
      <c r="F887" s="20" t="s">
        <v>1894</v>
      </c>
      <c r="I887" s="20" t="s">
        <v>10199</v>
      </c>
      <c r="J887" s="20" t="s">
        <v>8986</v>
      </c>
    </row>
    <row r="888" spans="1:10" s="20" customFormat="1" x14ac:dyDescent="0.25">
      <c r="A888" s="20" t="s">
        <v>8984</v>
      </c>
      <c r="B888" s="20" t="s">
        <v>1895</v>
      </c>
      <c r="C888" s="20" t="s">
        <v>1896</v>
      </c>
      <c r="D888" s="21">
        <v>6374</v>
      </c>
      <c r="E888" s="20" t="s">
        <v>10200</v>
      </c>
      <c r="F888" s="20" t="s">
        <v>1896</v>
      </c>
      <c r="I888" s="20" t="s">
        <v>10201</v>
      </c>
      <c r="J888" s="20" t="s">
        <v>8986</v>
      </c>
    </row>
    <row r="889" spans="1:10" s="20" customFormat="1" x14ac:dyDescent="0.25">
      <c r="A889" s="20" t="s">
        <v>8984</v>
      </c>
      <c r="B889" s="20" t="s">
        <v>1897</v>
      </c>
      <c r="C889" s="20" t="s">
        <v>1898</v>
      </c>
      <c r="D889" s="21">
        <v>6374</v>
      </c>
      <c r="E889" s="20" t="s">
        <v>10202</v>
      </c>
      <c r="F889" s="20" t="s">
        <v>1898</v>
      </c>
      <c r="I889" s="20" t="s">
        <v>10203</v>
      </c>
      <c r="J889" s="20" t="s">
        <v>8986</v>
      </c>
    </row>
    <row r="890" spans="1:10" s="20" customFormat="1" x14ac:dyDescent="0.25">
      <c r="A890" s="20" t="s">
        <v>8984</v>
      </c>
      <c r="B890" s="20" t="s">
        <v>1899</v>
      </c>
      <c r="C890" s="20" t="s">
        <v>1900</v>
      </c>
      <c r="D890" s="21">
        <v>6374</v>
      </c>
      <c r="E890" s="20" t="s">
        <v>10204</v>
      </c>
      <c r="F890" s="20" t="s">
        <v>1900</v>
      </c>
      <c r="I890" s="20" t="s">
        <v>10205</v>
      </c>
      <c r="J890" s="20" t="s">
        <v>8986</v>
      </c>
    </row>
    <row r="891" spans="1:10" s="20" customFormat="1" x14ac:dyDescent="0.25">
      <c r="A891" s="20" t="s">
        <v>8984</v>
      </c>
      <c r="B891" s="20" t="s">
        <v>1901</v>
      </c>
      <c r="C891" s="20" t="s">
        <v>1902</v>
      </c>
      <c r="D891" s="21">
        <v>6374</v>
      </c>
      <c r="E891" s="20" t="s">
        <v>10206</v>
      </c>
      <c r="F891" s="20" t="s">
        <v>1902</v>
      </c>
      <c r="I891" s="20" t="s">
        <v>10207</v>
      </c>
      <c r="J891" s="20" t="s">
        <v>8986</v>
      </c>
    </row>
    <row r="892" spans="1:10" s="20" customFormat="1" x14ac:dyDescent="0.25">
      <c r="A892" s="20" t="s">
        <v>8984</v>
      </c>
      <c r="B892" s="20" t="s">
        <v>1903</v>
      </c>
      <c r="C892" s="20" t="s">
        <v>1904</v>
      </c>
      <c r="D892" s="21">
        <v>6374</v>
      </c>
      <c r="E892" s="20" t="s">
        <v>10208</v>
      </c>
      <c r="F892" s="20" t="s">
        <v>1904</v>
      </c>
      <c r="I892" s="20" t="s">
        <v>10209</v>
      </c>
      <c r="J892" s="20" t="s">
        <v>8986</v>
      </c>
    </row>
    <row r="893" spans="1:10" s="20" customFormat="1" x14ac:dyDescent="0.25">
      <c r="A893" s="20" t="s">
        <v>8984</v>
      </c>
      <c r="B893" s="20" t="s">
        <v>1905</v>
      </c>
      <c r="C893" s="20" t="s">
        <v>1906</v>
      </c>
      <c r="D893" s="21">
        <v>6374</v>
      </c>
      <c r="E893" s="20" t="s">
        <v>10210</v>
      </c>
      <c r="F893" s="20" t="s">
        <v>1906</v>
      </c>
      <c r="I893" s="20" t="s">
        <v>10211</v>
      </c>
      <c r="J893" s="20" t="s">
        <v>8986</v>
      </c>
    </row>
    <row r="894" spans="1:10" s="20" customFormat="1" x14ac:dyDescent="0.25">
      <c r="A894" s="20" t="s">
        <v>8984</v>
      </c>
      <c r="B894" s="20" t="s">
        <v>1907</v>
      </c>
      <c r="C894" s="20" t="s">
        <v>1908</v>
      </c>
      <c r="D894" s="21">
        <v>6374</v>
      </c>
      <c r="E894" s="20" t="s">
        <v>10212</v>
      </c>
      <c r="F894" s="20" t="s">
        <v>1908</v>
      </c>
      <c r="I894" s="20" t="s">
        <v>10213</v>
      </c>
      <c r="J894" s="20" t="s">
        <v>8986</v>
      </c>
    </row>
    <row r="895" spans="1:10" s="20" customFormat="1" x14ac:dyDescent="0.25">
      <c r="A895" s="20" t="s">
        <v>8984</v>
      </c>
      <c r="B895" s="20" t="s">
        <v>1909</v>
      </c>
      <c r="C895" s="20" t="s">
        <v>1910</v>
      </c>
      <c r="D895" s="21">
        <v>6701</v>
      </c>
      <c r="E895" s="20" t="s">
        <v>10214</v>
      </c>
      <c r="F895" s="20" t="s">
        <v>1910</v>
      </c>
      <c r="I895" s="20" t="s">
        <v>10215</v>
      </c>
      <c r="J895" s="20" t="s">
        <v>8986</v>
      </c>
    </row>
    <row r="896" spans="1:10" s="20" customFormat="1" x14ac:dyDescent="0.25">
      <c r="A896" s="20" t="s">
        <v>8984</v>
      </c>
      <c r="B896" s="20" t="s">
        <v>1911</v>
      </c>
      <c r="C896" s="20" t="s">
        <v>1912</v>
      </c>
      <c r="D896" s="21">
        <v>6701</v>
      </c>
      <c r="E896" s="20" t="s">
        <v>10216</v>
      </c>
      <c r="F896" s="20" t="s">
        <v>1912</v>
      </c>
      <c r="I896" s="20" t="s">
        <v>10217</v>
      </c>
      <c r="J896" s="20" t="s">
        <v>8986</v>
      </c>
    </row>
    <row r="897" spans="1:10" s="20" customFormat="1" x14ac:dyDescent="0.25">
      <c r="A897" s="20" t="s">
        <v>8984</v>
      </c>
      <c r="B897" s="20" t="s">
        <v>1913</v>
      </c>
      <c r="C897" s="20" t="s">
        <v>1914</v>
      </c>
      <c r="D897" s="21">
        <v>6701</v>
      </c>
      <c r="E897" s="20" t="s">
        <v>10218</v>
      </c>
      <c r="F897" s="20" t="s">
        <v>1914</v>
      </c>
      <c r="I897" s="20" t="s">
        <v>10219</v>
      </c>
      <c r="J897" s="20" t="s">
        <v>8986</v>
      </c>
    </row>
    <row r="898" spans="1:10" s="20" customFormat="1" x14ac:dyDescent="0.25">
      <c r="A898" s="20" t="s">
        <v>8984</v>
      </c>
      <c r="B898" s="20" t="s">
        <v>1915</v>
      </c>
      <c r="C898" s="20" t="s">
        <v>1916</v>
      </c>
      <c r="D898" s="21">
        <v>6701</v>
      </c>
      <c r="E898" s="20" t="s">
        <v>10220</v>
      </c>
      <c r="F898" s="20" t="s">
        <v>1916</v>
      </c>
      <c r="I898" s="20" t="s">
        <v>10221</v>
      </c>
      <c r="J898" s="20" t="s">
        <v>8986</v>
      </c>
    </row>
    <row r="899" spans="1:10" s="20" customFormat="1" x14ac:dyDescent="0.25">
      <c r="A899" s="20" t="s">
        <v>8984</v>
      </c>
      <c r="B899" s="20" t="s">
        <v>1917</v>
      </c>
      <c r="C899" s="20" t="s">
        <v>1918</v>
      </c>
      <c r="D899" s="21">
        <v>6701</v>
      </c>
      <c r="E899" s="20" t="s">
        <v>10222</v>
      </c>
      <c r="F899" s="20" t="s">
        <v>1918</v>
      </c>
      <c r="I899" s="20" t="s">
        <v>10223</v>
      </c>
      <c r="J899" s="20" t="s">
        <v>8986</v>
      </c>
    </row>
    <row r="900" spans="1:10" s="20" customFormat="1" x14ac:dyDescent="0.25">
      <c r="A900" s="20" t="s">
        <v>8984</v>
      </c>
      <c r="B900" s="20" t="s">
        <v>1919</v>
      </c>
      <c r="C900" s="20" t="s">
        <v>1920</v>
      </c>
      <c r="D900" s="21">
        <v>6701</v>
      </c>
      <c r="E900" s="20" t="s">
        <v>10224</v>
      </c>
      <c r="F900" s="20" t="s">
        <v>1920</v>
      </c>
      <c r="I900" s="20" t="s">
        <v>10225</v>
      </c>
      <c r="J900" s="20" t="s">
        <v>8986</v>
      </c>
    </row>
    <row r="901" spans="1:10" s="20" customFormat="1" x14ac:dyDescent="0.25">
      <c r="A901" s="20" t="s">
        <v>8984</v>
      </c>
      <c r="B901" s="20" t="s">
        <v>1921</v>
      </c>
      <c r="C901" s="20" t="s">
        <v>1922</v>
      </c>
      <c r="D901" s="21">
        <v>6701</v>
      </c>
      <c r="E901" s="20" t="s">
        <v>10226</v>
      </c>
      <c r="F901" s="20" t="s">
        <v>1922</v>
      </c>
      <c r="I901" s="20" t="s">
        <v>10227</v>
      </c>
      <c r="J901" s="20" t="s">
        <v>8986</v>
      </c>
    </row>
    <row r="902" spans="1:10" s="20" customFormat="1" x14ac:dyDescent="0.25">
      <c r="A902" s="20" t="s">
        <v>8984</v>
      </c>
      <c r="B902" s="20" t="s">
        <v>1923</v>
      </c>
      <c r="C902" s="20" t="s">
        <v>1924</v>
      </c>
      <c r="D902" s="21">
        <v>6701</v>
      </c>
      <c r="E902" s="20" t="s">
        <v>10228</v>
      </c>
      <c r="F902" s="20" t="s">
        <v>1924</v>
      </c>
      <c r="I902" s="20" t="s">
        <v>10229</v>
      </c>
      <c r="J902" s="20" t="s">
        <v>8986</v>
      </c>
    </row>
    <row r="903" spans="1:10" s="20" customFormat="1" x14ac:dyDescent="0.25">
      <c r="A903" s="20" t="s">
        <v>8984</v>
      </c>
      <c r="B903" s="20" t="s">
        <v>1925</v>
      </c>
      <c r="C903" s="20" t="s">
        <v>1926</v>
      </c>
      <c r="D903" s="21">
        <v>6701</v>
      </c>
      <c r="E903" s="20" t="s">
        <v>10230</v>
      </c>
      <c r="F903" s="20" t="s">
        <v>1926</v>
      </c>
      <c r="I903" s="20" t="s">
        <v>10231</v>
      </c>
      <c r="J903" s="20" t="s">
        <v>8986</v>
      </c>
    </row>
    <row r="904" spans="1:10" s="20" customFormat="1" x14ac:dyDescent="0.25">
      <c r="A904" s="20" t="s">
        <v>8984</v>
      </c>
      <c r="B904" s="20" t="s">
        <v>1927</v>
      </c>
      <c r="C904" s="20" t="s">
        <v>1928</v>
      </c>
      <c r="D904" s="21">
        <v>6701</v>
      </c>
      <c r="E904" s="20" t="s">
        <v>10232</v>
      </c>
      <c r="F904" s="20" t="s">
        <v>1928</v>
      </c>
      <c r="I904" s="20" t="s">
        <v>10233</v>
      </c>
      <c r="J904" s="20" t="s">
        <v>8986</v>
      </c>
    </row>
    <row r="905" spans="1:10" s="20" customFormat="1" x14ac:dyDescent="0.25">
      <c r="A905" s="20" t="s">
        <v>8984</v>
      </c>
      <c r="B905" s="20" t="s">
        <v>1929</v>
      </c>
      <c r="C905" s="20" t="s">
        <v>1930</v>
      </c>
      <c r="D905" s="21">
        <v>6701</v>
      </c>
      <c r="E905" s="20" t="s">
        <v>10234</v>
      </c>
      <c r="F905" s="20" t="s">
        <v>1930</v>
      </c>
      <c r="I905" s="20" t="s">
        <v>10235</v>
      </c>
      <c r="J905" s="20" t="s">
        <v>8986</v>
      </c>
    </row>
    <row r="906" spans="1:10" s="20" customFormat="1" x14ac:dyDescent="0.25">
      <c r="A906" s="20" t="s">
        <v>8984</v>
      </c>
      <c r="B906" s="20" t="s">
        <v>1931</v>
      </c>
      <c r="C906" s="20" t="s">
        <v>1932</v>
      </c>
      <c r="D906" s="21">
        <v>6701</v>
      </c>
      <c r="E906" s="20" t="s">
        <v>10236</v>
      </c>
      <c r="F906" s="20" t="s">
        <v>1932</v>
      </c>
      <c r="I906" s="20" t="s">
        <v>10237</v>
      </c>
      <c r="J906" s="20" t="s">
        <v>8986</v>
      </c>
    </row>
    <row r="907" spans="1:10" s="20" customFormat="1" x14ac:dyDescent="0.25">
      <c r="A907" s="20" t="s">
        <v>8984</v>
      </c>
      <c r="B907" s="20" t="s">
        <v>1933</v>
      </c>
      <c r="C907" s="20" t="s">
        <v>1934</v>
      </c>
      <c r="D907" s="21">
        <v>6701</v>
      </c>
      <c r="E907" s="20" t="s">
        <v>10238</v>
      </c>
      <c r="F907" s="20" t="s">
        <v>1934</v>
      </c>
      <c r="I907" s="20" t="s">
        <v>10239</v>
      </c>
      <c r="J907" s="20" t="s">
        <v>8986</v>
      </c>
    </row>
    <row r="908" spans="1:10" s="20" customFormat="1" x14ac:dyDescent="0.25">
      <c r="A908" s="20" t="s">
        <v>8984</v>
      </c>
      <c r="B908" s="20" t="s">
        <v>1935</v>
      </c>
      <c r="C908" s="20" t="s">
        <v>1936</v>
      </c>
      <c r="D908" s="21">
        <v>6701</v>
      </c>
      <c r="E908" s="20" t="s">
        <v>10240</v>
      </c>
      <c r="F908" s="20" t="s">
        <v>1936</v>
      </c>
      <c r="I908" s="20" t="s">
        <v>10241</v>
      </c>
      <c r="J908" s="20" t="s">
        <v>8986</v>
      </c>
    </row>
    <row r="909" spans="1:10" s="20" customFormat="1" x14ac:dyDescent="0.25">
      <c r="A909" s="20" t="s">
        <v>8984</v>
      </c>
      <c r="B909" s="20" t="s">
        <v>1937</v>
      </c>
      <c r="C909" s="20" t="s">
        <v>1938</v>
      </c>
      <c r="D909" s="21">
        <v>6701</v>
      </c>
      <c r="E909" s="20" t="s">
        <v>10242</v>
      </c>
      <c r="F909" s="20" t="s">
        <v>1938</v>
      </c>
      <c r="I909" s="20" t="s">
        <v>10243</v>
      </c>
      <c r="J909" s="20" t="s">
        <v>8986</v>
      </c>
    </row>
    <row r="910" spans="1:10" s="20" customFormat="1" x14ac:dyDescent="0.25">
      <c r="A910" s="20" t="s">
        <v>8984</v>
      </c>
      <c r="B910" s="20" t="s">
        <v>1939</v>
      </c>
      <c r="C910" s="20" t="s">
        <v>1940</v>
      </c>
      <c r="D910" s="21">
        <v>6701</v>
      </c>
      <c r="E910" s="20" t="s">
        <v>10244</v>
      </c>
      <c r="F910" s="20" t="s">
        <v>1940</v>
      </c>
      <c r="I910" s="20" t="s">
        <v>10245</v>
      </c>
      <c r="J910" s="20" t="s">
        <v>8986</v>
      </c>
    </row>
    <row r="911" spans="1:10" s="20" customFormat="1" x14ac:dyDescent="0.25">
      <c r="A911" s="20" t="s">
        <v>8984</v>
      </c>
      <c r="B911" s="20" t="s">
        <v>1941</v>
      </c>
      <c r="C911" s="20" t="s">
        <v>1942</v>
      </c>
      <c r="D911" s="21">
        <v>6701</v>
      </c>
      <c r="E911" s="20" t="s">
        <v>10246</v>
      </c>
      <c r="F911" s="20" t="s">
        <v>1942</v>
      </c>
      <c r="I911" s="20" t="s">
        <v>10247</v>
      </c>
      <c r="J911" s="20" t="s">
        <v>8986</v>
      </c>
    </row>
    <row r="912" spans="1:10" s="20" customFormat="1" x14ac:dyDescent="0.25">
      <c r="A912" s="20" t="s">
        <v>8984</v>
      </c>
      <c r="B912" s="20" t="s">
        <v>1943</v>
      </c>
      <c r="C912" s="20" t="s">
        <v>1944</v>
      </c>
      <c r="D912" s="21">
        <v>6701</v>
      </c>
      <c r="E912" s="20" t="s">
        <v>10248</v>
      </c>
      <c r="F912" s="20" t="s">
        <v>1944</v>
      </c>
      <c r="I912" s="20" t="s">
        <v>10249</v>
      </c>
      <c r="J912" s="20" t="s">
        <v>8986</v>
      </c>
    </row>
    <row r="913" spans="1:10" s="20" customFormat="1" x14ac:dyDescent="0.25">
      <c r="A913" s="20" t="s">
        <v>8984</v>
      </c>
      <c r="B913" s="20" t="s">
        <v>1945</v>
      </c>
      <c r="C913" s="20" t="s">
        <v>1946</v>
      </c>
      <c r="D913" s="21">
        <v>6705</v>
      </c>
      <c r="E913" s="20" t="s">
        <v>8395</v>
      </c>
      <c r="F913" s="20" t="s">
        <v>1946</v>
      </c>
      <c r="I913" s="20" t="s">
        <v>10250</v>
      </c>
      <c r="J913" s="20" t="s">
        <v>8986</v>
      </c>
    </row>
    <row r="914" spans="1:10" s="20" customFormat="1" x14ac:dyDescent="0.25">
      <c r="A914" s="20" t="s">
        <v>8984</v>
      </c>
      <c r="B914" s="20" t="s">
        <v>1947</v>
      </c>
      <c r="C914" s="20" t="s">
        <v>1948</v>
      </c>
      <c r="D914" s="21">
        <v>6705</v>
      </c>
      <c r="E914" s="20" t="s">
        <v>8745</v>
      </c>
      <c r="F914" s="20" t="s">
        <v>1948</v>
      </c>
      <c r="I914" s="20" t="s">
        <v>10251</v>
      </c>
      <c r="J914" s="20" t="s">
        <v>8986</v>
      </c>
    </row>
    <row r="915" spans="1:10" s="20" customFormat="1" x14ac:dyDescent="0.25">
      <c r="A915" s="20" t="s">
        <v>8984</v>
      </c>
      <c r="B915" s="20" t="s">
        <v>1949</v>
      </c>
      <c r="C915" s="20" t="s">
        <v>1950</v>
      </c>
      <c r="D915" s="21">
        <v>6705</v>
      </c>
      <c r="E915" s="20" t="s">
        <v>7608</v>
      </c>
      <c r="F915" s="20" t="s">
        <v>1950</v>
      </c>
      <c r="I915" s="20" t="s">
        <v>10252</v>
      </c>
      <c r="J915" s="20" t="s">
        <v>8986</v>
      </c>
    </row>
    <row r="916" spans="1:10" s="20" customFormat="1" x14ac:dyDescent="0.25">
      <c r="A916" s="20" t="s">
        <v>8984</v>
      </c>
      <c r="B916" s="20" t="s">
        <v>1951</v>
      </c>
      <c r="C916" s="20" t="s">
        <v>1952</v>
      </c>
      <c r="D916" s="21">
        <v>6705</v>
      </c>
      <c r="E916" s="20" t="s">
        <v>7750</v>
      </c>
      <c r="F916" s="20" t="s">
        <v>1952</v>
      </c>
      <c r="I916" s="20" t="s">
        <v>10253</v>
      </c>
      <c r="J916" s="20" t="s">
        <v>8986</v>
      </c>
    </row>
    <row r="917" spans="1:10" s="20" customFormat="1" x14ac:dyDescent="0.25">
      <c r="A917" s="20" t="s">
        <v>8984</v>
      </c>
      <c r="B917" s="20" t="s">
        <v>1953</v>
      </c>
      <c r="C917" s="20" t="s">
        <v>1954</v>
      </c>
      <c r="D917" s="21">
        <v>6705</v>
      </c>
      <c r="E917" s="20" t="s">
        <v>7753</v>
      </c>
      <c r="F917" s="20" t="s">
        <v>1954</v>
      </c>
      <c r="I917" s="20" t="s">
        <v>10254</v>
      </c>
      <c r="J917" s="20" t="s">
        <v>8986</v>
      </c>
    </row>
    <row r="918" spans="1:10" s="20" customFormat="1" x14ac:dyDescent="0.25">
      <c r="A918" s="20" t="s">
        <v>8984</v>
      </c>
      <c r="B918" s="20" t="s">
        <v>1955</v>
      </c>
      <c r="C918" s="20" t="s">
        <v>1956</v>
      </c>
      <c r="D918" s="21">
        <v>6705</v>
      </c>
      <c r="E918" s="20" t="s">
        <v>7812</v>
      </c>
      <c r="F918" s="20" t="s">
        <v>1956</v>
      </c>
      <c r="I918" s="20" t="s">
        <v>10255</v>
      </c>
      <c r="J918" s="20" t="s">
        <v>8986</v>
      </c>
    </row>
    <row r="919" spans="1:10" s="20" customFormat="1" x14ac:dyDescent="0.25">
      <c r="A919" s="20" t="s">
        <v>8984</v>
      </c>
      <c r="B919" s="20" t="s">
        <v>1957</v>
      </c>
      <c r="C919" s="20" t="s">
        <v>1958</v>
      </c>
      <c r="D919" s="21">
        <v>6706</v>
      </c>
      <c r="E919" s="20" t="s">
        <v>8067</v>
      </c>
      <c r="F919" s="20" t="s">
        <v>1958</v>
      </c>
      <c r="I919" s="20" t="s">
        <v>10256</v>
      </c>
      <c r="J919" s="20" t="s">
        <v>8986</v>
      </c>
    </row>
    <row r="920" spans="1:10" s="20" customFormat="1" x14ac:dyDescent="0.25">
      <c r="A920" s="20" t="s">
        <v>8984</v>
      </c>
      <c r="B920" s="20" t="s">
        <v>1959</v>
      </c>
      <c r="C920" s="20" t="s">
        <v>1960</v>
      </c>
      <c r="D920" s="21">
        <v>6706</v>
      </c>
      <c r="E920" s="20" t="s">
        <v>8134</v>
      </c>
      <c r="F920" s="20" t="s">
        <v>1960</v>
      </c>
      <c r="I920" s="20" t="s">
        <v>10257</v>
      </c>
      <c r="J920" s="20" t="s">
        <v>8986</v>
      </c>
    </row>
    <row r="921" spans="1:10" s="20" customFormat="1" x14ac:dyDescent="0.25">
      <c r="A921" s="20" t="s">
        <v>8984</v>
      </c>
      <c r="B921" s="20" t="s">
        <v>1961</v>
      </c>
      <c r="C921" s="20" t="s">
        <v>1962</v>
      </c>
      <c r="D921" s="21">
        <v>6706</v>
      </c>
      <c r="E921" s="20" t="s">
        <v>8000</v>
      </c>
      <c r="F921" s="20" t="s">
        <v>1962</v>
      </c>
      <c r="I921" s="20" t="s">
        <v>10258</v>
      </c>
      <c r="J921" s="20" t="s">
        <v>8986</v>
      </c>
    </row>
    <row r="922" spans="1:10" s="20" customFormat="1" x14ac:dyDescent="0.25">
      <c r="A922" s="20" t="s">
        <v>8984</v>
      </c>
      <c r="B922" s="20" t="s">
        <v>1963</v>
      </c>
      <c r="C922" s="20" t="s">
        <v>1964</v>
      </c>
      <c r="D922" s="21">
        <v>6706</v>
      </c>
      <c r="E922" s="20" t="s">
        <v>8266</v>
      </c>
      <c r="F922" s="20" t="s">
        <v>1964</v>
      </c>
      <c r="I922" s="20" t="s">
        <v>10259</v>
      </c>
      <c r="J922" s="20" t="s">
        <v>8986</v>
      </c>
    </row>
    <row r="923" spans="1:10" s="20" customFormat="1" x14ac:dyDescent="0.25">
      <c r="A923" s="20" t="s">
        <v>8984</v>
      </c>
      <c r="B923" s="20" t="s">
        <v>1965</v>
      </c>
      <c r="C923" s="20" t="s">
        <v>1966</v>
      </c>
      <c r="D923" s="21">
        <v>6706</v>
      </c>
      <c r="E923" s="20" t="s">
        <v>7955</v>
      </c>
      <c r="F923" s="20" t="s">
        <v>1966</v>
      </c>
      <c r="I923" s="20" t="s">
        <v>10260</v>
      </c>
      <c r="J923" s="20" t="s">
        <v>8986</v>
      </c>
    </row>
    <row r="924" spans="1:10" s="20" customFormat="1" x14ac:dyDescent="0.25">
      <c r="A924" s="20" t="s">
        <v>8984</v>
      </c>
      <c r="B924" s="20" t="s">
        <v>1967</v>
      </c>
      <c r="C924" s="20" t="s">
        <v>1968</v>
      </c>
      <c r="D924" s="21">
        <v>6706</v>
      </c>
      <c r="E924" s="20" t="s">
        <v>7997</v>
      </c>
      <c r="F924" s="20" t="s">
        <v>1968</v>
      </c>
      <c r="I924" s="20" t="s">
        <v>10261</v>
      </c>
      <c r="J924" s="20" t="s">
        <v>8986</v>
      </c>
    </row>
    <row r="925" spans="1:10" s="20" customFormat="1" x14ac:dyDescent="0.25">
      <c r="A925" s="20" t="s">
        <v>8984</v>
      </c>
      <c r="B925" s="20" t="s">
        <v>1969</v>
      </c>
      <c r="C925" s="20" t="s">
        <v>1970</v>
      </c>
      <c r="D925" s="21">
        <v>6715</v>
      </c>
      <c r="E925" s="20" t="s">
        <v>7716</v>
      </c>
      <c r="F925" s="20" t="s">
        <v>1970</v>
      </c>
      <c r="I925" s="20" t="s">
        <v>10262</v>
      </c>
      <c r="J925" s="20" t="s">
        <v>8986</v>
      </c>
    </row>
    <row r="926" spans="1:10" s="20" customFormat="1" x14ac:dyDescent="0.25">
      <c r="A926" s="20" t="s">
        <v>8984</v>
      </c>
      <c r="B926" s="20" t="s">
        <v>1971</v>
      </c>
      <c r="C926" s="20" t="s">
        <v>1972</v>
      </c>
      <c r="D926" s="21">
        <v>6715</v>
      </c>
      <c r="E926" s="20" t="s">
        <v>7790</v>
      </c>
      <c r="F926" s="20" t="s">
        <v>1972</v>
      </c>
      <c r="I926" s="20" t="s">
        <v>10263</v>
      </c>
      <c r="J926" s="20" t="s">
        <v>8986</v>
      </c>
    </row>
    <row r="927" spans="1:10" s="20" customFormat="1" x14ac:dyDescent="0.25">
      <c r="A927" s="20" t="s">
        <v>8984</v>
      </c>
      <c r="B927" s="20" t="s">
        <v>1973</v>
      </c>
      <c r="C927" s="20" t="s">
        <v>1974</v>
      </c>
      <c r="D927" s="21">
        <v>6715</v>
      </c>
      <c r="E927" s="20" t="s">
        <v>7552</v>
      </c>
      <c r="F927" s="20" t="s">
        <v>1974</v>
      </c>
      <c r="I927" s="20" t="s">
        <v>10264</v>
      </c>
      <c r="J927" s="20" t="s">
        <v>8986</v>
      </c>
    </row>
    <row r="928" spans="1:10" s="20" customFormat="1" x14ac:dyDescent="0.25">
      <c r="A928" s="20" t="s">
        <v>8984</v>
      </c>
      <c r="B928" s="20" t="s">
        <v>1975</v>
      </c>
      <c r="C928" s="20" t="s">
        <v>1976</v>
      </c>
      <c r="D928" s="21">
        <v>6715</v>
      </c>
      <c r="E928" s="20" t="s">
        <v>7782</v>
      </c>
      <c r="F928" s="20" t="s">
        <v>1976</v>
      </c>
      <c r="I928" s="20" t="s">
        <v>10265</v>
      </c>
      <c r="J928" s="20" t="s">
        <v>8986</v>
      </c>
    </row>
    <row r="929" spans="1:10" s="20" customFormat="1" x14ac:dyDescent="0.25">
      <c r="A929" s="20" t="s">
        <v>8984</v>
      </c>
      <c r="B929" s="20" t="s">
        <v>1977</v>
      </c>
      <c r="C929" s="20" t="s">
        <v>1978</v>
      </c>
      <c r="D929" s="21">
        <v>6715</v>
      </c>
      <c r="E929" s="20" t="s">
        <v>7714</v>
      </c>
      <c r="F929" s="20" t="s">
        <v>1978</v>
      </c>
      <c r="I929" s="20" t="s">
        <v>10266</v>
      </c>
      <c r="J929" s="20" t="s">
        <v>8986</v>
      </c>
    </row>
    <row r="930" spans="1:10" s="20" customFormat="1" x14ac:dyDescent="0.25">
      <c r="A930" s="20" t="s">
        <v>8984</v>
      </c>
      <c r="B930" s="20" t="s">
        <v>1979</v>
      </c>
      <c r="C930" s="20" t="s">
        <v>1980</v>
      </c>
      <c r="D930" s="21">
        <v>6715</v>
      </c>
      <c r="E930" s="20" t="s">
        <v>7958</v>
      </c>
      <c r="F930" s="20" t="s">
        <v>1980</v>
      </c>
      <c r="I930" s="20" t="s">
        <v>10267</v>
      </c>
      <c r="J930" s="20" t="s">
        <v>8986</v>
      </c>
    </row>
    <row r="931" spans="1:10" s="20" customFormat="1" x14ac:dyDescent="0.25">
      <c r="A931" s="20" t="s">
        <v>8984</v>
      </c>
      <c r="B931" s="20" t="s">
        <v>1981</v>
      </c>
      <c r="C931" s="20" t="s">
        <v>1982</v>
      </c>
      <c r="D931" s="21">
        <v>6728</v>
      </c>
      <c r="E931" s="20" t="s">
        <v>8523</v>
      </c>
      <c r="F931" s="20" t="s">
        <v>1982</v>
      </c>
      <c r="I931" s="20" t="s">
        <v>10268</v>
      </c>
      <c r="J931" s="20" t="s">
        <v>8986</v>
      </c>
    </row>
    <row r="932" spans="1:10" s="20" customFormat="1" x14ac:dyDescent="0.25">
      <c r="A932" s="20" t="s">
        <v>8984</v>
      </c>
      <c r="B932" s="20" t="s">
        <v>1983</v>
      </c>
      <c r="C932" s="20" t="s">
        <v>1984</v>
      </c>
      <c r="D932" s="21">
        <v>6728</v>
      </c>
      <c r="E932" s="20" t="s">
        <v>8703</v>
      </c>
      <c r="F932" s="20" t="s">
        <v>1984</v>
      </c>
      <c r="I932" s="20" t="s">
        <v>10269</v>
      </c>
      <c r="J932" s="20" t="s">
        <v>8986</v>
      </c>
    </row>
    <row r="933" spans="1:10" s="20" customFormat="1" x14ac:dyDescent="0.25">
      <c r="A933" s="20" t="s">
        <v>8984</v>
      </c>
      <c r="B933" s="20" t="s">
        <v>1985</v>
      </c>
      <c r="C933" s="20" t="s">
        <v>1986</v>
      </c>
      <c r="D933" s="21">
        <v>6728</v>
      </c>
      <c r="E933" s="20" t="s">
        <v>8697</v>
      </c>
      <c r="F933" s="20" t="s">
        <v>1986</v>
      </c>
      <c r="I933" s="20" t="s">
        <v>10270</v>
      </c>
      <c r="J933" s="20" t="s">
        <v>8986</v>
      </c>
    </row>
    <row r="934" spans="1:10" s="20" customFormat="1" x14ac:dyDescent="0.25">
      <c r="A934" s="20" t="s">
        <v>8984</v>
      </c>
      <c r="B934" s="20" t="s">
        <v>1987</v>
      </c>
      <c r="C934" s="20" t="s">
        <v>1988</v>
      </c>
      <c r="D934" s="21">
        <v>6728</v>
      </c>
      <c r="E934" s="20" t="s">
        <v>10271</v>
      </c>
      <c r="F934" s="20" t="s">
        <v>1988</v>
      </c>
      <c r="I934" s="20" t="s">
        <v>10272</v>
      </c>
      <c r="J934" s="20" t="s">
        <v>8986</v>
      </c>
    </row>
    <row r="935" spans="1:10" s="20" customFormat="1" x14ac:dyDescent="0.25">
      <c r="A935" s="20" t="s">
        <v>8984</v>
      </c>
      <c r="B935" s="20" t="s">
        <v>1989</v>
      </c>
      <c r="C935" s="20" t="s">
        <v>1990</v>
      </c>
      <c r="D935" s="21">
        <v>6728</v>
      </c>
      <c r="E935" s="20" t="s">
        <v>8649</v>
      </c>
      <c r="F935" s="20" t="s">
        <v>1990</v>
      </c>
      <c r="I935" s="20" t="s">
        <v>10273</v>
      </c>
      <c r="J935" s="20" t="s">
        <v>8986</v>
      </c>
    </row>
    <row r="936" spans="1:10" s="20" customFormat="1" x14ac:dyDescent="0.25">
      <c r="A936" s="20" t="s">
        <v>8984</v>
      </c>
      <c r="B936" s="20" t="s">
        <v>1991</v>
      </c>
      <c r="C936" s="20" t="s">
        <v>1992</v>
      </c>
      <c r="D936" s="21">
        <v>6728</v>
      </c>
      <c r="E936" s="20" t="s">
        <v>10274</v>
      </c>
      <c r="F936" s="20" t="s">
        <v>1992</v>
      </c>
      <c r="I936" s="20" t="s">
        <v>10275</v>
      </c>
      <c r="J936" s="20" t="s">
        <v>8986</v>
      </c>
    </row>
    <row r="937" spans="1:10" s="20" customFormat="1" x14ac:dyDescent="0.25">
      <c r="A937" s="20" t="s">
        <v>8984</v>
      </c>
      <c r="B937" s="20" t="s">
        <v>1993</v>
      </c>
      <c r="C937" s="20" t="s">
        <v>1994</v>
      </c>
      <c r="D937" s="21">
        <v>6728</v>
      </c>
      <c r="E937" s="20" t="s">
        <v>10276</v>
      </c>
      <c r="F937" s="20" t="s">
        <v>1994</v>
      </c>
      <c r="I937" s="20" t="s">
        <v>10277</v>
      </c>
      <c r="J937" s="20" t="s">
        <v>8986</v>
      </c>
    </row>
    <row r="938" spans="1:10" s="20" customFormat="1" x14ac:dyDescent="0.25">
      <c r="A938" s="20" t="s">
        <v>8984</v>
      </c>
      <c r="B938" s="20" t="s">
        <v>1995</v>
      </c>
      <c r="C938" s="20" t="s">
        <v>1996</v>
      </c>
      <c r="D938" s="21">
        <v>6728</v>
      </c>
      <c r="E938" s="20" t="s">
        <v>8569</v>
      </c>
      <c r="F938" s="20" t="s">
        <v>1996</v>
      </c>
      <c r="I938" s="20" t="s">
        <v>10278</v>
      </c>
      <c r="J938" s="20" t="s">
        <v>8986</v>
      </c>
    </row>
    <row r="939" spans="1:10" s="20" customFormat="1" x14ac:dyDescent="0.25">
      <c r="A939" s="20" t="s">
        <v>8984</v>
      </c>
      <c r="B939" s="20" t="s">
        <v>1997</v>
      </c>
      <c r="C939" s="20" t="s">
        <v>1998</v>
      </c>
      <c r="D939" s="21">
        <v>6729</v>
      </c>
      <c r="E939" s="20" t="s">
        <v>10279</v>
      </c>
      <c r="F939" s="20" t="s">
        <v>1998</v>
      </c>
      <c r="I939" s="20" t="s">
        <v>10280</v>
      </c>
      <c r="J939" s="20" t="s">
        <v>8986</v>
      </c>
    </row>
    <row r="940" spans="1:10" s="20" customFormat="1" x14ac:dyDescent="0.25">
      <c r="A940" s="20" t="s">
        <v>8984</v>
      </c>
      <c r="B940" s="20" t="s">
        <v>1999</v>
      </c>
      <c r="C940" s="20" t="s">
        <v>2000</v>
      </c>
      <c r="D940" s="21">
        <v>6729</v>
      </c>
      <c r="E940" s="20" t="s">
        <v>10281</v>
      </c>
      <c r="F940" s="20" t="s">
        <v>2000</v>
      </c>
      <c r="I940" s="20" t="s">
        <v>10282</v>
      </c>
      <c r="J940" s="20" t="s">
        <v>8986</v>
      </c>
    </row>
    <row r="941" spans="1:10" s="20" customFormat="1" x14ac:dyDescent="0.25">
      <c r="A941" s="20" t="s">
        <v>8984</v>
      </c>
      <c r="B941" s="20" t="s">
        <v>2001</v>
      </c>
      <c r="C941" s="20" t="s">
        <v>2002</v>
      </c>
      <c r="D941" s="21">
        <v>6729</v>
      </c>
      <c r="E941" s="20" t="s">
        <v>10283</v>
      </c>
      <c r="F941" s="20" t="s">
        <v>2002</v>
      </c>
      <c r="I941" s="20" t="s">
        <v>10284</v>
      </c>
      <c r="J941" s="20" t="s">
        <v>8986</v>
      </c>
    </row>
    <row r="942" spans="1:10" s="20" customFormat="1" x14ac:dyDescent="0.25">
      <c r="A942" s="20" t="s">
        <v>8984</v>
      </c>
      <c r="B942" s="20" t="s">
        <v>2003</v>
      </c>
      <c r="C942" s="20" t="s">
        <v>2004</v>
      </c>
      <c r="D942" s="21">
        <v>6729</v>
      </c>
      <c r="E942" s="20" t="s">
        <v>10285</v>
      </c>
      <c r="F942" s="20" t="s">
        <v>2004</v>
      </c>
      <c r="I942" s="20" t="s">
        <v>10286</v>
      </c>
      <c r="J942" s="20" t="s">
        <v>8986</v>
      </c>
    </row>
    <row r="943" spans="1:10" s="20" customFormat="1" x14ac:dyDescent="0.25">
      <c r="A943" s="20" t="s">
        <v>8984</v>
      </c>
      <c r="B943" s="20" t="s">
        <v>2005</v>
      </c>
      <c r="C943" s="20" t="s">
        <v>2006</v>
      </c>
      <c r="D943" s="21">
        <v>6729</v>
      </c>
      <c r="E943" s="20" t="s">
        <v>10287</v>
      </c>
      <c r="F943" s="20" t="s">
        <v>2006</v>
      </c>
      <c r="I943" s="20" t="s">
        <v>10288</v>
      </c>
      <c r="J943" s="20" t="s">
        <v>8986</v>
      </c>
    </row>
    <row r="944" spans="1:10" s="20" customFormat="1" x14ac:dyDescent="0.25">
      <c r="A944" s="20" t="s">
        <v>8984</v>
      </c>
      <c r="B944" s="20" t="s">
        <v>2007</v>
      </c>
      <c r="C944" s="20" t="s">
        <v>2008</v>
      </c>
      <c r="D944" s="21">
        <v>6729</v>
      </c>
      <c r="E944" s="20" t="s">
        <v>10289</v>
      </c>
      <c r="F944" s="20" t="s">
        <v>2008</v>
      </c>
      <c r="I944" s="20" t="s">
        <v>10290</v>
      </c>
      <c r="J944" s="20" t="s">
        <v>8986</v>
      </c>
    </row>
    <row r="945" spans="1:10" s="20" customFormat="1" x14ac:dyDescent="0.25">
      <c r="A945" s="20" t="s">
        <v>8984</v>
      </c>
      <c r="B945" s="20" t="s">
        <v>2009</v>
      </c>
      <c r="C945" s="20" t="s">
        <v>2010</v>
      </c>
      <c r="D945" s="21">
        <v>6729</v>
      </c>
      <c r="E945" s="20" t="s">
        <v>10291</v>
      </c>
      <c r="F945" s="20" t="s">
        <v>2010</v>
      </c>
      <c r="I945" s="20" t="s">
        <v>10292</v>
      </c>
      <c r="J945" s="20" t="s">
        <v>8986</v>
      </c>
    </row>
    <row r="946" spans="1:10" s="20" customFormat="1" x14ac:dyDescent="0.25">
      <c r="A946" s="20" t="s">
        <v>8984</v>
      </c>
      <c r="B946" s="20" t="s">
        <v>2011</v>
      </c>
      <c r="C946" s="20" t="s">
        <v>2012</v>
      </c>
      <c r="D946" s="21">
        <v>6729</v>
      </c>
      <c r="E946" s="20" t="s">
        <v>10293</v>
      </c>
      <c r="F946" s="20" t="s">
        <v>2012</v>
      </c>
      <c r="I946" s="20" t="s">
        <v>10294</v>
      </c>
      <c r="J946" s="20" t="s">
        <v>8986</v>
      </c>
    </row>
    <row r="947" spans="1:10" s="20" customFormat="1" x14ac:dyDescent="0.25">
      <c r="A947" s="20" t="s">
        <v>8984</v>
      </c>
      <c r="B947" s="20" t="s">
        <v>2013</v>
      </c>
      <c r="C947" s="20" t="s">
        <v>2014</v>
      </c>
      <c r="D947" s="21">
        <v>6731</v>
      </c>
      <c r="E947" s="20" t="s">
        <v>10295</v>
      </c>
      <c r="F947" s="20" t="s">
        <v>2014</v>
      </c>
      <c r="I947" s="20" t="s">
        <v>10296</v>
      </c>
      <c r="J947" s="20" t="s">
        <v>8986</v>
      </c>
    </row>
    <row r="948" spans="1:10" s="20" customFormat="1" x14ac:dyDescent="0.25">
      <c r="A948" s="20" t="s">
        <v>8984</v>
      </c>
      <c r="B948" s="20" t="s">
        <v>2015</v>
      </c>
      <c r="C948" s="20" t="s">
        <v>2016</v>
      </c>
      <c r="D948" s="21">
        <v>6731</v>
      </c>
      <c r="E948" s="20" t="s">
        <v>10297</v>
      </c>
      <c r="F948" s="20" t="s">
        <v>2016</v>
      </c>
      <c r="I948" s="20" t="s">
        <v>10298</v>
      </c>
      <c r="J948" s="20" t="s">
        <v>8986</v>
      </c>
    </row>
    <row r="949" spans="1:10" s="20" customFormat="1" x14ac:dyDescent="0.25">
      <c r="A949" s="20" t="s">
        <v>8984</v>
      </c>
      <c r="B949" s="20" t="s">
        <v>2017</v>
      </c>
      <c r="C949" s="20" t="s">
        <v>2018</v>
      </c>
      <c r="D949" s="21">
        <v>6731</v>
      </c>
      <c r="E949" s="20" t="s">
        <v>10299</v>
      </c>
      <c r="F949" s="20" t="s">
        <v>2018</v>
      </c>
      <c r="I949" s="20" t="s">
        <v>10300</v>
      </c>
      <c r="J949" s="20" t="s">
        <v>8986</v>
      </c>
    </row>
    <row r="950" spans="1:10" s="20" customFormat="1" x14ac:dyDescent="0.25">
      <c r="A950" s="20" t="s">
        <v>8984</v>
      </c>
      <c r="B950" s="20" t="s">
        <v>2019</v>
      </c>
      <c r="C950" s="20" t="s">
        <v>2020</v>
      </c>
      <c r="D950" s="21">
        <v>6731</v>
      </c>
      <c r="E950" s="20" t="s">
        <v>10301</v>
      </c>
      <c r="F950" s="20" t="s">
        <v>2020</v>
      </c>
      <c r="I950" s="20" t="s">
        <v>10302</v>
      </c>
      <c r="J950" s="20" t="s">
        <v>8986</v>
      </c>
    </row>
    <row r="951" spans="1:10" s="20" customFormat="1" x14ac:dyDescent="0.25">
      <c r="A951" s="20" t="s">
        <v>8984</v>
      </c>
      <c r="B951" s="20" t="s">
        <v>2021</v>
      </c>
      <c r="C951" s="20" t="s">
        <v>2022</v>
      </c>
      <c r="D951" s="21">
        <v>6731</v>
      </c>
      <c r="E951" s="20" t="s">
        <v>10303</v>
      </c>
      <c r="F951" s="20" t="s">
        <v>2022</v>
      </c>
      <c r="I951" s="20" t="s">
        <v>10304</v>
      </c>
      <c r="J951" s="20" t="s">
        <v>8986</v>
      </c>
    </row>
    <row r="952" spans="1:10" s="20" customFormat="1" x14ac:dyDescent="0.25">
      <c r="A952" s="20" t="s">
        <v>8984</v>
      </c>
      <c r="B952" s="20" t="s">
        <v>2023</v>
      </c>
      <c r="C952" s="20" t="s">
        <v>2024</v>
      </c>
      <c r="D952" s="21">
        <v>6731</v>
      </c>
      <c r="E952" s="20" t="s">
        <v>10305</v>
      </c>
      <c r="F952" s="20" t="s">
        <v>2024</v>
      </c>
      <c r="I952" s="20" t="s">
        <v>10306</v>
      </c>
      <c r="J952" s="20" t="s">
        <v>8986</v>
      </c>
    </row>
    <row r="953" spans="1:10" s="20" customFormat="1" x14ac:dyDescent="0.25">
      <c r="A953" s="20" t="s">
        <v>8984</v>
      </c>
      <c r="B953" s="20" t="s">
        <v>2025</v>
      </c>
      <c r="C953" s="20" t="s">
        <v>2026</v>
      </c>
      <c r="D953" s="21">
        <v>6731</v>
      </c>
      <c r="E953" s="20" t="s">
        <v>10307</v>
      </c>
      <c r="F953" s="20" t="s">
        <v>2026</v>
      </c>
      <c r="I953" s="20" t="s">
        <v>10308</v>
      </c>
      <c r="J953" s="20" t="s">
        <v>8986</v>
      </c>
    </row>
    <row r="954" spans="1:10" s="20" customFormat="1" x14ac:dyDescent="0.25">
      <c r="A954" s="20" t="s">
        <v>8984</v>
      </c>
      <c r="B954" s="20" t="s">
        <v>2027</v>
      </c>
      <c r="C954" s="20" t="s">
        <v>2028</v>
      </c>
      <c r="D954" s="21">
        <v>6731</v>
      </c>
      <c r="E954" s="20" t="s">
        <v>10309</v>
      </c>
      <c r="F954" s="20" t="s">
        <v>2028</v>
      </c>
      <c r="I954" s="20" t="s">
        <v>10310</v>
      </c>
      <c r="J954" s="20" t="s">
        <v>8986</v>
      </c>
    </row>
    <row r="955" spans="1:10" s="20" customFormat="1" x14ac:dyDescent="0.25">
      <c r="A955" s="20" t="s">
        <v>8984</v>
      </c>
      <c r="B955" s="20" t="s">
        <v>2029</v>
      </c>
      <c r="C955" s="20" t="s">
        <v>2030</v>
      </c>
      <c r="D955" s="21">
        <v>6731</v>
      </c>
      <c r="E955" s="20" t="s">
        <v>10311</v>
      </c>
      <c r="F955" s="20" t="s">
        <v>2030</v>
      </c>
      <c r="I955" s="20" t="s">
        <v>10312</v>
      </c>
      <c r="J955" s="20" t="s">
        <v>8986</v>
      </c>
    </row>
    <row r="956" spans="1:10" s="20" customFormat="1" x14ac:dyDescent="0.25">
      <c r="A956" s="20" t="s">
        <v>8984</v>
      </c>
      <c r="B956" s="20" t="s">
        <v>2031</v>
      </c>
      <c r="C956" s="20" t="s">
        <v>2032</v>
      </c>
      <c r="D956" s="21">
        <v>6734</v>
      </c>
      <c r="E956" s="20" t="s">
        <v>10313</v>
      </c>
      <c r="F956" s="20" t="s">
        <v>2032</v>
      </c>
      <c r="I956" s="20" t="s">
        <v>10314</v>
      </c>
      <c r="J956" s="20" t="s">
        <v>8986</v>
      </c>
    </row>
    <row r="957" spans="1:10" s="20" customFormat="1" x14ac:dyDescent="0.25">
      <c r="A957" s="20" t="s">
        <v>8984</v>
      </c>
      <c r="B957" s="20" t="s">
        <v>2033</v>
      </c>
      <c r="C957" s="20" t="s">
        <v>2034</v>
      </c>
      <c r="D957" s="21">
        <v>6734</v>
      </c>
      <c r="E957" s="20" t="s">
        <v>10315</v>
      </c>
      <c r="F957" s="20" t="s">
        <v>2034</v>
      </c>
      <c r="I957" s="20" t="s">
        <v>10316</v>
      </c>
      <c r="J957" s="20" t="s">
        <v>8986</v>
      </c>
    </row>
    <row r="958" spans="1:10" s="20" customFormat="1" x14ac:dyDescent="0.25">
      <c r="A958" s="20" t="s">
        <v>8984</v>
      </c>
      <c r="B958" s="20" t="s">
        <v>2035</v>
      </c>
      <c r="C958" s="20" t="s">
        <v>2036</v>
      </c>
      <c r="D958" s="21">
        <v>6734</v>
      </c>
      <c r="E958" s="20" t="s">
        <v>10317</v>
      </c>
      <c r="F958" s="20" t="s">
        <v>2036</v>
      </c>
      <c r="I958" s="20" t="s">
        <v>10318</v>
      </c>
      <c r="J958" s="20" t="s">
        <v>8986</v>
      </c>
    </row>
    <row r="959" spans="1:10" s="20" customFormat="1" x14ac:dyDescent="0.25">
      <c r="A959" s="20" t="s">
        <v>8984</v>
      </c>
      <c r="B959" s="20" t="s">
        <v>2037</v>
      </c>
      <c r="C959" s="20" t="s">
        <v>2038</v>
      </c>
      <c r="D959" s="21">
        <v>6734</v>
      </c>
      <c r="E959" s="20" t="s">
        <v>10319</v>
      </c>
      <c r="F959" s="20" t="s">
        <v>2038</v>
      </c>
      <c r="I959" s="20" t="s">
        <v>10320</v>
      </c>
      <c r="J959" s="20" t="s">
        <v>8986</v>
      </c>
    </row>
    <row r="960" spans="1:10" s="20" customFormat="1" x14ac:dyDescent="0.25">
      <c r="A960" s="20" t="s">
        <v>8984</v>
      </c>
      <c r="B960" s="20" t="s">
        <v>2039</v>
      </c>
      <c r="C960" s="20" t="s">
        <v>2040</v>
      </c>
      <c r="D960" s="21">
        <v>6734</v>
      </c>
      <c r="E960" s="20" t="s">
        <v>8590</v>
      </c>
      <c r="F960" s="20" t="s">
        <v>2040</v>
      </c>
      <c r="I960" s="20" t="s">
        <v>10321</v>
      </c>
      <c r="J960" s="20" t="s">
        <v>8986</v>
      </c>
    </row>
    <row r="961" spans="1:10" s="20" customFormat="1" x14ac:dyDescent="0.25">
      <c r="A961" s="20" t="s">
        <v>8984</v>
      </c>
      <c r="B961" s="20" t="s">
        <v>2041</v>
      </c>
      <c r="C961" s="20" t="s">
        <v>2042</v>
      </c>
      <c r="D961" s="21">
        <v>6734</v>
      </c>
      <c r="E961" s="20" t="s">
        <v>8578</v>
      </c>
      <c r="F961" s="20" t="s">
        <v>2042</v>
      </c>
      <c r="I961" s="20" t="s">
        <v>10322</v>
      </c>
      <c r="J961" s="20" t="s">
        <v>8986</v>
      </c>
    </row>
    <row r="962" spans="1:10" s="20" customFormat="1" x14ac:dyDescent="0.25">
      <c r="A962" s="20" t="s">
        <v>8984</v>
      </c>
      <c r="B962" s="20" t="s">
        <v>2043</v>
      </c>
      <c r="C962" s="20" t="s">
        <v>2044</v>
      </c>
      <c r="D962" s="21">
        <v>6734</v>
      </c>
      <c r="E962" s="20" t="s">
        <v>8572</v>
      </c>
      <c r="F962" s="20" t="s">
        <v>2044</v>
      </c>
      <c r="I962" s="20" t="s">
        <v>10323</v>
      </c>
      <c r="J962" s="20" t="s">
        <v>8986</v>
      </c>
    </row>
    <row r="963" spans="1:10" s="20" customFormat="1" x14ac:dyDescent="0.25">
      <c r="A963" s="20" t="s">
        <v>8984</v>
      </c>
      <c r="B963" s="20" t="s">
        <v>2045</v>
      </c>
      <c r="C963" s="20" t="s">
        <v>2046</v>
      </c>
      <c r="D963" s="21">
        <v>6734</v>
      </c>
      <c r="E963" s="20" t="s">
        <v>8543</v>
      </c>
      <c r="F963" s="20" t="s">
        <v>2046</v>
      </c>
      <c r="I963" s="20" t="s">
        <v>10324</v>
      </c>
      <c r="J963" s="20" t="s">
        <v>8986</v>
      </c>
    </row>
    <row r="964" spans="1:10" s="20" customFormat="1" x14ac:dyDescent="0.25">
      <c r="A964" s="20" t="s">
        <v>8984</v>
      </c>
      <c r="B964" s="20" t="s">
        <v>2047</v>
      </c>
      <c r="C964" s="20" t="s">
        <v>2048</v>
      </c>
      <c r="D964" s="21">
        <v>6734</v>
      </c>
      <c r="E964" s="20" t="s">
        <v>8532</v>
      </c>
      <c r="F964" s="20" t="s">
        <v>2048</v>
      </c>
      <c r="I964" s="20" t="s">
        <v>10325</v>
      </c>
      <c r="J964" s="20" t="s">
        <v>8986</v>
      </c>
    </row>
    <row r="965" spans="1:10" s="20" customFormat="1" x14ac:dyDescent="0.25">
      <c r="A965" s="20" t="s">
        <v>8984</v>
      </c>
      <c r="B965" s="20" t="s">
        <v>2049</v>
      </c>
      <c r="C965" s="20" t="s">
        <v>2050</v>
      </c>
      <c r="D965" s="21">
        <v>6734</v>
      </c>
      <c r="E965" s="20" t="s">
        <v>10326</v>
      </c>
      <c r="F965" s="20" t="s">
        <v>2050</v>
      </c>
      <c r="I965" s="20" t="s">
        <v>10327</v>
      </c>
      <c r="J965" s="20" t="s">
        <v>8986</v>
      </c>
    </row>
    <row r="966" spans="1:10" s="20" customFormat="1" x14ac:dyDescent="0.25">
      <c r="A966" s="20" t="s">
        <v>8984</v>
      </c>
      <c r="B966" s="20" t="s">
        <v>2051</v>
      </c>
      <c r="C966" s="20" t="s">
        <v>2052</v>
      </c>
      <c r="D966" s="21">
        <v>6734</v>
      </c>
      <c r="E966" s="20" t="s">
        <v>10328</v>
      </c>
      <c r="F966" s="20" t="s">
        <v>2052</v>
      </c>
      <c r="I966" s="20" t="s">
        <v>10329</v>
      </c>
      <c r="J966" s="20" t="s">
        <v>8986</v>
      </c>
    </row>
    <row r="967" spans="1:10" s="20" customFormat="1" x14ac:dyDescent="0.25">
      <c r="A967" s="20" t="s">
        <v>8984</v>
      </c>
      <c r="B967" s="20" t="s">
        <v>2053</v>
      </c>
      <c r="C967" s="20" t="s">
        <v>2054</v>
      </c>
      <c r="D967" s="21">
        <v>6734</v>
      </c>
      <c r="E967" s="20" t="s">
        <v>10330</v>
      </c>
      <c r="F967" s="20" t="s">
        <v>2054</v>
      </c>
      <c r="I967" s="20" t="s">
        <v>10331</v>
      </c>
      <c r="J967" s="20" t="s">
        <v>8986</v>
      </c>
    </row>
    <row r="968" spans="1:10" s="20" customFormat="1" x14ac:dyDescent="0.25">
      <c r="A968" s="20" t="s">
        <v>8984</v>
      </c>
      <c r="B968" s="20" t="s">
        <v>2055</v>
      </c>
      <c r="C968" s="20" t="s">
        <v>2056</v>
      </c>
      <c r="D968" s="21">
        <v>6734</v>
      </c>
      <c r="E968" s="20" t="s">
        <v>10332</v>
      </c>
      <c r="F968" s="20" t="s">
        <v>2056</v>
      </c>
      <c r="I968" s="20" t="s">
        <v>10333</v>
      </c>
      <c r="J968" s="20" t="s">
        <v>8986</v>
      </c>
    </row>
    <row r="969" spans="1:10" s="20" customFormat="1" x14ac:dyDescent="0.25">
      <c r="A969" s="20" t="s">
        <v>8984</v>
      </c>
      <c r="B969" s="20" t="s">
        <v>2057</v>
      </c>
      <c r="C969" s="20" t="s">
        <v>2058</v>
      </c>
      <c r="D969" s="21">
        <v>6734</v>
      </c>
      <c r="E969" s="20" t="s">
        <v>10334</v>
      </c>
      <c r="F969" s="20" t="s">
        <v>2058</v>
      </c>
      <c r="I969" s="20" t="s">
        <v>10335</v>
      </c>
      <c r="J969" s="20" t="s">
        <v>8986</v>
      </c>
    </row>
    <row r="970" spans="1:10" s="20" customFormat="1" x14ac:dyDescent="0.25">
      <c r="A970" s="20" t="s">
        <v>8984</v>
      </c>
      <c r="B970" s="20" t="s">
        <v>2059</v>
      </c>
      <c r="C970" s="20" t="s">
        <v>2060</v>
      </c>
      <c r="D970" s="21">
        <v>6734</v>
      </c>
      <c r="E970" s="20" t="s">
        <v>10336</v>
      </c>
      <c r="F970" s="20" t="s">
        <v>2060</v>
      </c>
      <c r="I970" s="20" t="s">
        <v>10337</v>
      </c>
      <c r="J970" s="20" t="s">
        <v>8986</v>
      </c>
    </row>
    <row r="971" spans="1:10" s="20" customFormat="1" x14ac:dyDescent="0.25">
      <c r="A971" s="20" t="s">
        <v>8984</v>
      </c>
      <c r="B971" s="20" t="s">
        <v>2061</v>
      </c>
      <c r="C971" s="20" t="s">
        <v>2062</v>
      </c>
      <c r="D971" s="21">
        <v>6735</v>
      </c>
      <c r="E971" s="20" t="s">
        <v>10338</v>
      </c>
      <c r="F971" s="20" t="s">
        <v>2062</v>
      </c>
      <c r="I971" s="20" t="s">
        <v>10339</v>
      </c>
      <c r="J971" s="20" t="s">
        <v>8986</v>
      </c>
    </row>
    <row r="972" spans="1:10" s="20" customFormat="1" x14ac:dyDescent="0.25">
      <c r="A972" s="20" t="s">
        <v>8984</v>
      </c>
      <c r="B972" s="20" t="s">
        <v>2063</v>
      </c>
      <c r="C972" s="20" t="s">
        <v>2064</v>
      </c>
      <c r="D972" s="21">
        <v>6735</v>
      </c>
      <c r="E972" s="20" t="s">
        <v>10340</v>
      </c>
      <c r="F972" s="20" t="s">
        <v>2064</v>
      </c>
      <c r="I972" s="20" t="s">
        <v>10341</v>
      </c>
      <c r="J972" s="20" t="s">
        <v>8986</v>
      </c>
    </row>
    <row r="973" spans="1:10" s="20" customFormat="1" x14ac:dyDescent="0.25">
      <c r="A973" s="20" t="s">
        <v>8984</v>
      </c>
      <c r="B973" s="20" t="s">
        <v>2065</v>
      </c>
      <c r="C973" s="20" t="s">
        <v>2066</v>
      </c>
      <c r="D973" s="21">
        <v>6735</v>
      </c>
      <c r="E973" s="20" t="s">
        <v>10342</v>
      </c>
      <c r="F973" s="20" t="s">
        <v>2066</v>
      </c>
      <c r="I973" s="20" t="s">
        <v>10343</v>
      </c>
      <c r="J973" s="20" t="s">
        <v>8986</v>
      </c>
    </row>
    <row r="974" spans="1:10" s="20" customFormat="1" x14ac:dyDescent="0.25">
      <c r="A974" s="20" t="s">
        <v>8984</v>
      </c>
      <c r="B974" s="20" t="s">
        <v>2067</v>
      </c>
      <c r="C974" s="20" t="s">
        <v>2068</v>
      </c>
      <c r="D974" s="21">
        <v>6735</v>
      </c>
      <c r="E974" s="20" t="s">
        <v>10344</v>
      </c>
      <c r="F974" s="20" t="s">
        <v>2068</v>
      </c>
      <c r="I974" s="20" t="s">
        <v>10345</v>
      </c>
      <c r="J974" s="20" t="s">
        <v>8986</v>
      </c>
    </row>
    <row r="975" spans="1:10" s="20" customFormat="1" x14ac:dyDescent="0.25">
      <c r="A975" s="20" t="s">
        <v>8984</v>
      </c>
      <c r="B975" s="20" t="s">
        <v>2069</v>
      </c>
      <c r="C975" s="20" t="s">
        <v>2070</v>
      </c>
      <c r="D975" s="21">
        <v>6735</v>
      </c>
      <c r="E975" s="20" t="s">
        <v>10346</v>
      </c>
      <c r="F975" s="20" t="s">
        <v>2070</v>
      </c>
      <c r="I975" s="20" t="s">
        <v>10347</v>
      </c>
      <c r="J975" s="20" t="s">
        <v>8986</v>
      </c>
    </row>
    <row r="976" spans="1:10" s="20" customFormat="1" x14ac:dyDescent="0.25">
      <c r="A976" s="20" t="s">
        <v>8984</v>
      </c>
      <c r="B976" s="20" t="s">
        <v>2071</v>
      </c>
      <c r="C976" s="20" t="s">
        <v>2072</v>
      </c>
      <c r="D976" s="21">
        <v>6735</v>
      </c>
      <c r="E976" s="20" t="s">
        <v>10348</v>
      </c>
      <c r="F976" s="20" t="s">
        <v>2072</v>
      </c>
      <c r="I976" s="20" t="s">
        <v>10349</v>
      </c>
      <c r="J976" s="20" t="s">
        <v>8986</v>
      </c>
    </row>
    <row r="977" spans="1:10" s="20" customFormat="1" x14ac:dyDescent="0.25">
      <c r="A977" s="20" t="s">
        <v>8984</v>
      </c>
      <c r="B977" s="20" t="s">
        <v>2073</v>
      </c>
      <c r="C977" s="20" t="s">
        <v>2074</v>
      </c>
      <c r="D977" s="21">
        <v>6735</v>
      </c>
      <c r="E977" s="20" t="s">
        <v>10350</v>
      </c>
      <c r="F977" s="20" t="s">
        <v>2074</v>
      </c>
      <c r="I977" s="20" t="s">
        <v>10351</v>
      </c>
      <c r="J977" s="20" t="s">
        <v>8986</v>
      </c>
    </row>
    <row r="978" spans="1:10" s="20" customFormat="1" x14ac:dyDescent="0.25">
      <c r="A978" s="20" t="s">
        <v>8984</v>
      </c>
      <c r="B978" s="20" t="s">
        <v>2075</v>
      </c>
      <c r="C978" s="20" t="s">
        <v>2076</v>
      </c>
      <c r="D978" s="21">
        <v>6735</v>
      </c>
      <c r="E978" s="20" t="s">
        <v>10352</v>
      </c>
      <c r="F978" s="20" t="s">
        <v>2076</v>
      </c>
      <c r="I978" s="20" t="s">
        <v>10353</v>
      </c>
      <c r="J978" s="20" t="s">
        <v>8986</v>
      </c>
    </row>
    <row r="979" spans="1:10" s="20" customFormat="1" x14ac:dyDescent="0.25">
      <c r="A979" s="20" t="s">
        <v>8984</v>
      </c>
      <c r="B979" s="20" t="s">
        <v>2077</v>
      </c>
      <c r="C979" s="20" t="s">
        <v>2078</v>
      </c>
      <c r="D979" s="21">
        <v>6735</v>
      </c>
      <c r="E979" s="20" t="s">
        <v>10354</v>
      </c>
      <c r="F979" s="20" t="s">
        <v>2078</v>
      </c>
      <c r="I979" s="20" t="s">
        <v>10355</v>
      </c>
      <c r="J979" s="20" t="s">
        <v>8986</v>
      </c>
    </row>
    <row r="980" spans="1:10" s="20" customFormat="1" x14ac:dyDescent="0.25">
      <c r="A980" s="20" t="s">
        <v>8984</v>
      </c>
      <c r="B980" s="20" t="s">
        <v>2079</v>
      </c>
      <c r="C980" s="20" t="s">
        <v>2080</v>
      </c>
      <c r="D980" s="21">
        <v>6738</v>
      </c>
      <c r="E980" s="20" t="s">
        <v>10356</v>
      </c>
      <c r="F980" s="20" t="s">
        <v>2080</v>
      </c>
      <c r="I980" s="20" t="s">
        <v>9218</v>
      </c>
      <c r="J980" s="20" t="s">
        <v>8986</v>
      </c>
    </row>
    <row r="981" spans="1:10" s="20" customFormat="1" x14ac:dyDescent="0.25">
      <c r="A981" s="20" t="s">
        <v>8984</v>
      </c>
      <c r="B981" s="20" t="s">
        <v>2081</v>
      </c>
      <c r="C981" s="20" t="s">
        <v>2082</v>
      </c>
      <c r="D981" s="21">
        <v>6738</v>
      </c>
      <c r="E981" s="20" t="s">
        <v>10357</v>
      </c>
      <c r="F981" s="20" t="s">
        <v>2082</v>
      </c>
      <c r="I981" s="20" t="s">
        <v>9218</v>
      </c>
      <c r="J981" s="20" t="s">
        <v>8986</v>
      </c>
    </row>
    <row r="982" spans="1:10" s="20" customFormat="1" x14ac:dyDescent="0.25">
      <c r="A982" s="20" t="s">
        <v>8984</v>
      </c>
      <c r="B982" s="20" t="s">
        <v>2083</v>
      </c>
      <c r="C982" s="20" t="s">
        <v>2084</v>
      </c>
      <c r="D982" s="21">
        <v>6738</v>
      </c>
      <c r="E982" s="20" t="s">
        <v>10358</v>
      </c>
      <c r="F982" s="20" t="s">
        <v>2084</v>
      </c>
      <c r="I982" s="20" t="s">
        <v>9218</v>
      </c>
      <c r="J982" s="20" t="s">
        <v>8986</v>
      </c>
    </row>
    <row r="983" spans="1:10" s="20" customFormat="1" x14ac:dyDescent="0.25">
      <c r="A983" s="20" t="s">
        <v>8984</v>
      </c>
      <c r="B983" s="20" t="s">
        <v>2085</v>
      </c>
      <c r="C983" s="20" t="s">
        <v>2086</v>
      </c>
      <c r="D983" s="21">
        <v>6738</v>
      </c>
      <c r="E983" s="20" t="s">
        <v>10359</v>
      </c>
      <c r="F983" s="20" t="s">
        <v>2086</v>
      </c>
      <c r="I983" s="20" t="s">
        <v>9218</v>
      </c>
      <c r="J983" s="20" t="s">
        <v>8986</v>
      </c>
    </row>
    <row r="984" spans="1:10" s="20" customFormat="1" x14ac:dyDescent="0.25">
      <c r="A984" s="20" t="s">
        <v>8984</v>
      </c>
      <c r="B984" s="20" t="s">
        <v>2087</v>
      </c>
      <c r="C984" s="20" t="s">
        <v>2088</v>
      </c>
      <c r="D984" s="21">
        <v>6738</v>
      </c>
      <c r="E984" s="20" t="s">
        <v>10360</v>
      </c>
      <c r="F984" s="20" t="s">
        <v>2088</v>
      </c>
      <c r="I984" s="20" t="s">
        <v>9218</v>
      </c>
      <c r="J984" s="20" t="s">
        <v>8986</v>
      </c>
    </row>
    <row r="985" spans="1:10" s="20" customFormat="1" x14ac:dyDescent="0.25">
      <c r="A985" s="20" t="s">
        <v>8984</v>
      </c>
      <c r="B985" s="20" t="s">
        <v>2089</v>
      </c>
      <c r="C985" s="20" t="s">
        <v>2090</v>
      </c>
      <c r="D985" s="21">
        <v>6738</v>
      </c>
      <c r="E985" s="20" t="s">
        <v>10361</v>
      </c>
      <c r="F985" s="20" t="s">
        <v>2090</v>
      </c>
      <c r="I985" s="20" t="s">
        <v>9218</v>
      </c>
      <c r="J985" s="20" t="s">
        <v>8986</v>
      </c>
    </row>
    <row r="986" spans="1:10" s="20" customFormat="1" x14ac:dyDescent="0.25">
      <c r="A986" s="20" t="s">
        <v>8984</v>
      </c>
      <c r="B986" s="20" t="s">
        <v>2091</v>
      </c>
      <c r="C986" s="20" t="s">
        <v>2092</v>
      </c>
      <c r="D986" s="21">
        <v>6738</v>
      </c>
      <c r="E986" s="20" t="s">
        <v>10362</v>
      </c>
      <c r="F986" s="20" t="s">
        <v>2092</v>
      </c>
      <c r="I986" s="20" t="s">
        <v>9218</v>
      </c>
      <c r="J986" s="20" t="s">
        <v>8986</v>
      </c>
    </row>
    <row r="987" spans="1:10" s="20" customFormat="1" x14ac:dyDescent="0.25">
      <c r="A987" s="20" t="s">
        <v>8984</v>
      </c>
      <c r="B987" s="20" t="s">
        <v>2093</v>
      </c>
      <c r="C987" s="20" t="s">
        <v>2094</v>
      </c>
      <c r="D987" s="21">
        <v>6738</v>
      </c>
      <c r="E987" s="20" t="s">
        <v>10363</v>
      </c>
      <c r="F987" s="20" t="s">
        <v>2094</v>
      </c>
      <c r="I987" s="20" t="s">
        <v>9218</v>
      </c>
      <c r="J987" s="20" t="s">
        <v>8986</v>
      </c>
    </row>
    <row r="988" spans="1:10" s="20" customFormat="1" x14ac:dyDescent="0.25">
      <c r="A988" s="20" t="s">
        <v>8984</v>
      </c>
      <c r="B988" s="20" t="s">
        <v>2095</v>
      </c>
      <c r="C988" s="20" t="s">
        <v>2096</v>
      </c>
      <c r="D988" s="21">
        <v>6738</v>
      </c>
      <c r="E988" s="20" t="s">
        <v>10364</v>
      </c>
      <c r="F988" s="20" t="s">
        <v>2096</v>
      </c>
      <c r="I988" s="20" t="s">
        <v>9218</v>
      </c>
      <c r="J988" s="20" t="s">
        <v>8986</v>
      </c>
    </row>
    <row r="989" spans="1:10" s="20" customFormat="1" x14ac:dyDescent="0.25">
      <c r="A989" s="20" t="s">
        <v>8984</v>
      </c>
      <c r="B989" s="20" t="s">
        <v>2097</v>
      </c>
      <c r="C989" s="20" t="s">
        <v>2098</v>
      </c>
      <c r="D989" s="21">
        <v>6743</v>
      </c>
      <c r="E989" s="20" t="s">
        <v>8593</v>
      </c>
      <c r="F989" s="20" t="s">
        <v>2098</v>
      </c>
      <c r="I989" s="20" t="s">
        <v>10365</v>
      </c>
      <c r="J989" s="20" t="s">
        <v>8986</v>
      </c>
    </row>
    <row r="990" spans="1:10" s="20" customFormat="1" x14ac:dyDescent="0.25">
      <c r="A990" s="20" t="s">
        <v>8984</v>
      </c>
      <c r="B990" s="20" t="s">
        <v>2099</v>
      </c>
      <c r="C990" s="20" t="s">
        <v>2100</v>
      </c>
      <c r="D990" s="21">
        <v>6743</v>
      </c>
      <c r="E990" s="20" t="s">
        <v>8735</v>
      </c>
      <c r="F990" s="20" t="s">
        <v>2100</v>
      </c>
      <c r="I990" s="20" t="s">
        <v>10366</v>
      </c>
      <c r="J990" s="20" t="s">
        <v>8986</v>
      </c>
    </row>
    <row r="991" spans="1:10" s="20" customFormat="1" x14ac:dyDescent="0.25">
      <c r="A991" s="20" t="s">
        <v>8984</v>
      </c>
      <c r="B991" s="20" t="s">
        <v>2101</v>
      </c>
      <c r="C991" s="20" t="s">
        <v>2102</v>
      </c>
      <c r="D991" s="21">
        <v>6743</v>
      </c>
      <c r="E991" s="20" t="s">
        <v>8723</v>
      </c>
      <c r="F991" s="20" t="s">
        <v>2102</v>
      </c>
      <c r="I991" s="20" t="s">
        <v>10367</v>
      </c>
      <c r="J991" s="20" t="s">
        <v>8986</v>
      </c>
    </row>
    <row r="992" spans="1:10" s="20" customFormat="1" x14ac:dyDescent="0.25">
      <c r="A992" s="20" t="s">
        <v>8984</v>
      </c>
      <c r="B992" s="20" t="s">
        <v>2103</v>
      </c>
      <c r="C992" s="20" t="s">
        <v>2104</v>
      </c>
      <c r="D992" s="21">
        <v>6743</v>
      </c>
      <c r="E992" s="20" t="s">
        <v>10368</v>
      </c>
      <c r="F992" s="20" t="s">
        <v>2104</v>
      </c>
      <c r="I992" s="20" t="s">
        <v>10369</v>
      </c>
      <c r="J992" s="20" t="s">
        <v>8986</v>
      </c>
    </row>
    <row r="993" spans="1:10" s="20" customFormat="1" x14ac:dyDescent="0.25">
      <c r="A993" s="20" t="s">
        <v>8984</v>
      </c>
      <c r="B993" s="20" t="s">
        <v>2105</v>
      </c>
      <c r="C993" s="20" t="s">
        <v>2106</v>
      </c>
      <c r="D993" s="21">
        <v>6743</v>
      </c>
      <c r="E993" s="20" t="s">
        <v>10370</v>
      </c>
      <c r="F993" s="20" t="s">
        <v>2106</v>
      </c>
      <c r="I993" s="20" t="s">
        <v>10371</v>
      </c>
      <c r="J993" s="20" t="s">
        <v>8986</v>
      </c>
    </row>
    <row r="994" spans="1:10" s="20" customFormat="1" x14ac:dyDescent="0.25">
      <c r="A994" s="20" t="s">
        <v>8984</v>
      </c>
      <c r="B994" s="20" t="s">
        <v>2107</v>
      </c>
      <c r="C994" s="20" t="s">
        <v>2108</v>
      </c>
      <c r="D994" s="21">
        <v>6743</v>
      </c>
      <c r="E994" s="20" t="s">
        <v>10372</v>
      </c>
      <c r="F994" s="20" t="s">
        <v>2108</v>
      </c>
      <c r="I994" s="20" t="s">
        <v>10373</v>
      </c>
      <c r="J994" s="20" t="s">
        <v>8986</v>
      </c>
    </row>
    <row r="995" spans="1:10" s="20" customFormat="1" x14ac:dyDescent="0.25">
      <c r="A995" s="20" t="s">
        <v>8984</v>
      </c>
      <c r="B995" s="20" t="s">
        <v>2109</v>
      </c>
      <c r="C995" s="20" t="s">
        <v>2110</v>
      </c>
      <c r="D995" s="21">
        <v>6743</v>
      </c>
      <c r="E995" s="20" t="s">
        <v>8709</v>
      </c>
      <c r="F995" s="20" t="s">
        <v>2110</v>
      </c>
      <c r="I995" s="20" t="s">
        <v>10374</v>
      </c>
      <c r="J995" s="20" t="s">
        <v>8986</v>
      </c>
    </row>
    <row r="996" spans="1:10" s="20" customFormat="1" x14ac:dyDescent="0.25">
      <c r="A996" s="20" t="s">
        <v>8984</v>
      </c>
      <c r="B996" s="20" t="s">
        <v>2111</v>
      </c>
      <c r="C996" s="20" t="s">
        <v>2112</v>
      </c>
      <c r="D996" s="21">
        <v>6743</v>
      </c>
      <c r="E996" s="20" t="s">
        <v>8605</v>
      </c>
      <c r="F996" s="20" t="s">
        <v>2112</v>
      </c>
      <c r="I996" s="20" t="s">
        <v>10375</v>
      </c>
      <c r="J996" s="20" t="s">
        <v>8986</v>
      </c>
    </row>
    <row r="997" spans="1:10" s="20" customFormat="1" x14ac:dyDescent="0.25">
      <c r="A997" s="20" t="s">
        <v>8984</v>
      </c>
      <c r="B997" s="20" t="s">
        <v>2113</v>
      </c>
      <c r="C997" s="20" t="s">
        <v>2114</v>
      </c>
      <c r="D997" s="21">
        <v>6743</v>
      </c>
      <c r="E997" s="20" t="s">
        <v>10376</v>
      </c>
      <c r="F997" s="20" t="s">
        <v>2114</v>
      </c>
      <c r="I997" s="20" t="s">
        <v>10377</v>
      </c>
      <c r="J997" s="20" t="s">
        <v>8986</v>
      </c>
    </row>
    <row r="998" spans="1:10" s="20" customFormat="1" x14ac:dyDescent="0.25">
      <c r="A998" s="20" t="s">
        <v>8984</v>
      </c>
      <c r="B998" s="20" t="s">
        <v>2115</v>
      </c>
      <c r="C998" s="20" t="s">
        <v>2116</v>
      </c>
      <c r="D998" s="21">
        <v>6749</v>
      </c>
      <c r="E998" s="20" t="s">
        <v>7926</v>
      </c>
      <c r="F998" s="20" t="s">
        <v>2116</v>
      </c>
      <c r="I998" s="20" t="s">
        <v>9218</v>
      </c>
      <c r="J998" s="20" t="s">
        <v>8986</v>
      </c>
    </row>
    <row r="999" spans="1:10" s="20" customFormat="1" x14ac:dyDescent="0.25">
      <c r="A999" s="20" t="s">
        <v>8984</v>
      </c>
      <c r="B999" s="20" t="s">
        <v>2117</v>
      </c>
      <c r="C999" s="20" t="s">
        <v>2118</v>
      </c>
      <c r="D999" s="21">
        <v>6749</v>
      </c>
      <c r="E999" s="20" t="s">
        <v>7914</v>
      </c>
      <c r="F999" s="20" t="s">
        <v>2118</v>
      </c>
      <c r="I999" s="20" t="s">
        <v>9218</v>
      </c>
      <c r="J999" s="20" t="s">
        <v>8986</v>
      </c>
    </row>
    <row r="1000" spans="1:10" s="20" customFormat="1" x14ac:dyDescent="0.25">
      <c r="A1000" s="20" t="s">
        <v>8984</v>
      </c>
      <c r="B1000" s="20" t="s">
        <v>2119</v>
      </c>
      <c r="C1000" s="20" t="s">
        <v>2120</v>
      </c>
      <c r="D1000" s="21">
        <v>6749</v>
      </c>
      <c r="E1000" s="20" t="s">
        <v>7600</v>
      </c>
      <c r="F1000" s="20" t="s">
        <v>2120</v>
      </c>
      <c r="I1000" s="20" t="s">
        <v>9218</v>
      </c>
      <c r="J1000" s="20" t="s">
        <v>8986</v>
      </c>
    </row>
    <row r="1001" spans="1:10" s="20" customFormat="1" x14ac:dyDescent="0.25">
      <c r="A1001" s="20" t="s">
        <v>8984</v>
      </c>
      <c r="B1001" s="20" t="s">
        <v>2121</v>
      </c>
      <c r="C1001" s="20" t="s">
        <v>2122</v>
      </c>
      <c r="D1001" s="21">
        <v>6749</v>
      </c>
      <c r="E1001" s="20" t="s">
        <v>7591</v>
      </c>
      <c r="F1001" s="20" t="s">
        <v>2122</v>
      </c>
      <c r="I1001" s="20" t="s">
        <v>9218</v>
      </c>
      <c r="J1001" s="20" t="s">
        <v>8986</v>
      </c>
    </row>
    <row r="1002" spans="1:10" s="20" customFormat="1" x14ac:dyDescent="0.25">
      <c r="A1002" s="20" t="s">
        <v>8984</v>
      </c>
      <c r="B1002" s="20" t="s">
        <v>2123</v>
      </c>
      <c r="C1002" s="20" t="s">
        <v>2124</v>
      </c>
      <c r="D1002" s="21">
        <v>6749</v>
      </c>
      <c r="E1002" s="20" t="s">
        <v>7364</v>
      </c>
      <c r="F1002" s="20" t="s">
        <v>2124</v>
      </c>
      <c r="I1002" s="20" t="s">
        <v>9218</v>
      </c>
      <c r="J1002" s="20" t="s">
        <v>8986</v>
      </c>
    </row>
    <row r="1003" spans="1:10" s="20" customFormat="1" x14ac:dyDescent="0.25">
      <c r="A1003" s="20" t="s">
        <v>8984</v>
      </c>
      <c r="B1003" s="20" t="s">
        <v>2125</v>
      </c>
      <c r="C1003" s="20" t="s">
        <v>2126</v>
      </c>
      <c r="D1003" s="21">
        <v>6749</v>
      </c>
      <c r="E1003" s="20" t="s">
        <v>7838</v>
      </c>
      <c r="F1003" s="20" t="s">
        <v>2126</v>
      </c>
      <c r="I1003" s="20" t="s">
        <v>9218</v>
      </c>
      <c r="J1003" s="20" t="s">
        <v>8986</v>
      </c>
    </row>
    <row r="1004" spans="1:10" s="20" customFormat="1" x14ac:dyDescent="0.25">
      <c r="A1004" s="20" t="s">
        <v>8984</v>
      </c>
      <c r="B1004" s="20" t="s">
        <v>2127</v>
      </c>
      <c r="C1004" s="20" t="s">
        <v>2128</v>
      </c>
      <c r="D1004" s="21">
        <v>6749</v>
      </c>
      <c r="E1004" s="20" t="s">
        <v>7643</v>
      </c>
      <c r="F1004" s="20" t="s">
        <v>2128</v>
      </c>
      <c r="I1004" s="20" t="s">
        <v>9218</v>
      </c>
      <c r="J1004" s="20" t="s">
        <v>8986</v>
      </c>
    </row>
    <row r="1005" spans="1:10" s="20" customFormat="1" x14ac:dyDescent="0.25">
      <c r="A1005" s="20" t="s">
        <v>8984</v>
      </c>
      <c r="B1005" s="20" t="s">
        <v>2129</v>
      </c>
      <c r="C1005" s="20" t="s">
        <v>2130</v>
      </c>
      <c r="D1005" s="21">
        <v>6749</v>
      </c>
      <c r="E1005" s="20" t="s">
        <v>10378</v>
      </c>
      <c r="F1005" s="20" t="s">
        <v>2130</v>
      </c>
      <c r="I1005" s="20" t="s">
        <v>9218</v>
      </c>
      <c r="J1005" s="20" t="s">
        <v>8986</v>
      </c>
    </row>
    <row r="1006" spans="1:10" s="20" customFormat="1" x14ac:dyDescent="0.25">
      <c r="A1006" s="20" t="s">
        <v>8984</v>
      </c>
      <c r="B1006" s="20" t="s">
        <v>2131</v>
      </c>
      <c r="C1006" s="20" t="s">
        <v>2132</v>
      </c>
      <c r="D1006" s="21">
        <v>6749</v>
      </c>
      <c r="E1006" s="20" t="s">
        <v>8216</v>
      </c>
      <c r="F1006" s="20" t="s">
        <v>2132</v>
      </c>
      <c r="I1006" s="20" t="s">
        <v>9218</v>
      </c>
      <c r="J1006" s="20" t="s">
        <v>8986</v>
      </c>
    </row>
    <row r="1007" spans="1:10" s="20" customFormat="1" x14ac:dyDescent="0.25">
      <c r="A1007" s="20" t="s">
        <v>8984</v>
      </c>
      <c r="B1007" s="20" t="s">
        <v>2133</v>
      </c>
      <c r="C1007" s="20" t="s">
        <v>2134</v>
      </c>
      <c r="D1007" s="21">
        <v>6749</v>
      </c>
      <c r="E1007" s="20" t="s">
        <v>10379</v>
      </c>
      <c r="F1007" s="20" t="s">
        <v>2134</v>
      </c>
      <c r="I1007" s="20" t="s">
        <v>9218</v>
      </c>
      <c r="J1007" s="20" t="s">
        <v>8986</v>
      </c>
    </row>
    <row r="1008" spans="1:10" s="20" customFormat="1" x14ac:dyDescent="0.25">
      <c r="A1008" s="20" t="s">
        <v>8984</v>
      </c>
      <c r="B1008" s="20" t="s">
        <v>2135</v>
      </c>
      <c r="C1008" s="20" t="s">
        <v>2136</v>
      </c>
      <c r="D1008" s="21">
        <v>6749</v>
      </c>
      <c r="E1008" s="20" t="s">
        <v>10380</v>
      </c>
      <c r="F1008" s="20" t="s">
        <v>2136</v>
      </c>
      <c r="I1008" s="20" t="s">
        <v>9218</v>
      </c>
      <c r="J1008" s="20" t="s">
        <v>8986</v>
      </c>
    </row>
    <row r="1009" spans="1:10" s="20" customFormat="1" x14ac:dyDescent="0.25">
      <c r="A1009" s="20" t="s">
        <v>8984</v>
      </c>
      <c r="B1009" s="20" t="s">
        <v>2137</v>
      </c>
      <c r="C1009" s="20" t="s">
        <v>2138</v>
      </c>
      <c r="D1009" s="21">
        <v>6749</v>
      </c>
      <c r="E1009" s="20" t="s">
        <v>10381</v>
      </c>
      <c r="F1009" s="20" t="s">
        <v>2138</v>
      </c>
      <c r="I1009" s="20" t="s">
        <v>9218</v>
      </c>
      <c r="J1009" s="20" t="s">
        <v>8986</v>
      </c>
    </row>
    <row r="1010" spans="1:10" s="20" customFormat="1" x14ac:dyDescent="0.25">
      <c r="A1010" s="20" t="s">
        <v>8984</v>
      </c>
      <c r="B1010" s="20" t="s">
        <v>2139</v>
      </c>
      <c r="C1010" s="20" t="s">
        <v>2140</v>
      </c>
      <c r="D1010" s="21">
        <v>6752</v>
      </c>
      <c r="E1010" s="20" t="s">
        <v>8042</v>
      </c>
      <c r="F1010" s="20" t="s">
        <v>2140</v>
      </c>
      <c r="I1010" s="20" t="s">
        <v>9218</v>
      </c>
      <c r="J1010" s="20" t="s">
        <v>8986</v>
      </c>
    </row>
    <row r="1011" spans="1:10" s="20" customFormat="1" x14ac:dyDescent="0.25">
      <c r="A1011" s="20" t="s">
        <v>8984</v>
      </c>
      <c r="B1011" s="20" t="s">
        <v>2141</v>
      </c>
      <c r="C1011" s="20" t="s">
        <v>2142</v>
      </c>
      <c r="D1011" s="21">
        <v>6752</v>
      </c>
      <c r="E1011" s="20" t="s">
        <v>7493</v>
      </c>
      <c r="F1011" s="20" t="s">
        <v>2142</v>
      </c>
      <c r="I1011" s="20" t="s">
        <v>9218</v>
      </c>
      <c r="J1011" s="20" t="s">
        <v>8986</v>
      </c>
    </row>
    <row r="1012" spans="1:10" s="20" customFormat="1" x14ac:dyDescent="0.25">
      <c r="A1012" s="20" t="s">
        <v>8984</v>
      </c>
      <c r="B1012" s="20" t="s">
        <v>2143</v>
      </c>
      <c r="C1012" s="20" t="s">
        <v>2144</v>
      </c>
      <c r="D1012" s="21">
        <v>6752</v>
      </c>
      <c r="E1012" s="20" t="s">
        <v>7398</v>
      </c>
      <c r="F1012" s="20" t="s">
        <v>2144</v>
      </c>
      <c r="I1012" s="20" t="s">
        <v>9218</v>
      </c>
      <c r="J1012" s="20" t="s">
        <v>8986</v>
      </c>
    </row>
    <row r="1013" spans="1:10" s="20" customFormat="1" x14ac:dyDescent="0.25">
      <c r="A1013" s="20" t="s">
        <v>8984</v>
      </c>
      <c r="B1013" s="20" t="s">
        <v>2145</v>
      </c>
      <c r="C1013" s="20" t="s">
        <v>2146</v>
      </c>
      <c r="D1013" s="21">
        <v>6752</v>
      </c>
      <c r="E1013" s="20" t="s">
        <v>7671</v>
      </c>
      <c r="F1013" s="20" t="s">
        <v>2146</v>
      </c>
      <c r="I1013" s="20" t="s">
        <v>9218</v>
      </c>
      <c r="J1013" s="20" t="s">
        <v>8986</v>
      </c>
    </row>
    <row r="1014" spans="1:10" s="20" customFormat="1" x14ac:dyDescent="0.25">
      <c r="A1014" s="20" t="s">
        <v>8984</v>
      </c>
      <c r="B1014" s="20" t="s">
        <v>2147</v>
      </c>
      <c r="C1014" s="20" t="s">
        <v>2148</v>
      </c>
      <c r="D1014" s="21">
        <v>6752</v>
      </c>
      <c r="E1014" s="20" t="s">
        <v>7374</v>
      </c>
      <c r="F1014" s="20" t="s">
        <v>2148</v>
      </c>
      <c r="I1014" s="20" t="s">
        <v>9218</v>
      </c>
      <c r="J1014" s="20" t="s">
        <v>8986</v>
      </c>
    </row>
    <row r="1015" spans="1:10" s="20" customFormat="1" x14ac:dyDescent="0.25">
      <c r="A1015" s="20" t="s">
        <v>8984</v>
      </c>
      <c r="B1015" s="20" t="s">
        <v>2149</v>
      </c>
      <c r="C1015" s="20" t="s">
        <v>2150</v>
      </c>
      <c r="D1015" s="21">
        <v>6752</v>
      </c>
      <c r="E1015" s="20" t="s">
        <v>7461</v>
      </c>
      <c r="F1015" s="20" t="s">
        <v>2150</v>
      </c>
      <c r="I1015" s="20" t="s">
        <v>9218</v>
      </c>
      <c r="J1015" s="20" t="s">
        <v>8986</v>
      </c>
    </row>
    <row r="1016" spans="1:10" s="20" customFormat="1" x14ac:dyDescent="0.25">
      <c r="A1016" s="20" t="s">
        <v>8984</v>
      </c>
      <c r="B1016" s="20" t="s">
        <v>2151</v>
      </c>
      <c r="C1016" s="20" t="s">
        <v>2152</v>
      </c>
      <c r="D1016" s="21">
        <v>6754</v>
      </c>
      <c r="E1016" s="20" t="s">
        <v>10382</v>
      </c>
      <c r="F1016" s="20" t="s">
        <v>2152</v>
      </c>
      <c r="I1016" s="20" t="s">
        <v>10383</v>
      </c>
      <c r="J1016" s="20" t="s">
        <v>8986</v>
      </c>
    </row>
    <row r="1017" spans="1:10" s="20" customFormat="1" x14ac:dyDescent="0.25">
      <c r="A1017" s="20" t="s">
        <v>8984</v>
      </c>
      <c r="B1017" s="20" t="s">
        <v>2153</v>
      </c>
      <c r="C1017" s="20" t="s">
        <v>2154</v>
      </c>
      <c r="D1017" s="21">
        <v>6754</v>
      </c>
      <c r="E1017" s="20" t="s">
        <v>8664</v>
      </c>
      <c r="F1017" s="20" t="s">
        <v>2154</v>
      </c>
      <c r="I1017" s="20" t="s">
        <v>8665</v>
      </c>
      <c r="J1017" s="20" t="s">
        <v>8986</v>
      </c>
    </row>
    <row r="1018" spans="1:10" s="20" customFormat="1" x14ac:dyDescent="0.25">
      <c r="A1018" s="20" t="s">
        <v>8984</v>
      </c>
      <c r="B1018" s="20" t="s">
        <v>2155</v>
      </c>
      <c r="C1018" s="20" t="s">
        <v>2156</v>
      </c>
      <c r="D1018" s="21">
        <v>6754</v>
      </c>
      <c r="E1018" s="20" t="s">
        <v>8438</v>
      </c>
      <c r="F1018" s="20" t="s">
        <v>2156</v>
      </c>
      <c r="I1018" s="20" t="s">
        <v>8439</v>
      </c>
      <c r="J1018" s="20" t="s">
        <v>8986</v>
      </c>
    </row>
    <row r="1019" spans="1:10" s="20" customFormat="1" x14ac:dyDescent="0.25">
      <c r="A1019" s="20" t="s">
        <v>8984</v>
      </c>
      <c r="B1019" s="20" t="s">
        <v>2157</v>
      </c>
      <c r="C1019" s="20" t="s">
        <v>2158</v>
      </c>
      <c r="D1019" s="21">
        <v>6754</v>
      </c>
      <c r="E1019" s="20" t="s">
        <v>8056</v>
      </c>
      <c r="F1019" s="20" t="s">
        <v>2158</v>
      </c>
      <c r="I1019" s="20" t="s">
        <v>8057</v>
      </c>
      <c r="J1019" s="20" t="s">
        <v>8986</v>
      </c>
    </row>
    <row r="1020" spans="1:10" s="20" customFormat="1" x14ac:dyDescent="0.25">
      <c r="A1020" s="20" t="s">
        <v>8984</v>
      </c>
      <c r="B1020" s="20" t="s">
        <v>2159</v>
      </c>
      <c r="C1020" s="20" t="s">
        <v>2160</v>
      </c>
      <c r="D1020" s="21">
        <v>6754</v>
      </c>
      <c r="E1020" s="20" t="s">
        <v>10384</v>
      </c>
      <c r="F1020" s="20" t="s">
        <v>2160</v>
      </c>
      <c r="I1020" s="20" t="s">
        <v>10385</v>
      </c>
      <c r="J1020" s="20" t="s">
        <v>8986</v>
      </c>
    </row>
    <row r="1021" spans="1:10" s="20" customFormat="1" x14ac:dyDescent="0.25">
      <c r="A1021" s="20" t="s">
        <v>8984</v>
      </c>
      <c r="B1021" s="20" t="s">
        <v>2161</v>
      </c>
      <c r="C1021" s="20" t="s">
        <v>2162</v>
      </c>
      <c r="D1021" s="21">
        <v>6754</v>
      </c>
      <c r="E1021" s="20" t="s">
        <v>10386</v>
      </c>
      <c r="F1021" s="20" t="s">
        <v>2162</v>
      </c>
      <c r="I1021" s="20" t="s">
        <v>10387</v>
      </c>
      <c r="J1021" s="20" t="s">
        <v>8986</v>
      </c>
    </row>
    <row r="1022" spans="1:10" s="20" customFormat="1" x14ac:dyDescent="0.25">
      <c r="A1022" s="20" t="s">
        <v>8984</v>
      </c>
      <c r="B1022" s="20" t="s">
        <v>2163</v>
      </c>
      <c r="C1022" s="20" t="s">
        <v>2164</v>
      </c>
      <c r="D1022" s="21">
        <v>6754</v>
      </c>
      <c r="E1022" s="20" t="s">
        <v>8351</v>
      </c>
      <c r="F1022" s="20" t="s">
        <v>2164</v>
      </c>
      <c r="I1022" s="20" t="s">
        <v>8352</v>
      </c>
      <c r="J1022" s="20" t="s">
        <v>8986</v>
      </c>
    </row>
    <row r="1023" spans="1:10" s="20" customFormat="1" x14ac:dyDescent="0.25">
      <c r="A1023" s="20" t="s">
        <v>8984</v>
      </c>
      <c r="B1023" s="20" t="s">
        <v>2165</v>
      </c>
      <c r="C1023" s="20" t="s">
        <v>2166</v>
      </c>
      <c r="D1023" s="21">
        <v>6754</v>
      </c>
      <c r="E1023" s="20" t="s">
        <v>10388</v>
      </c>
      <c r="F1023" s="20" t="s">
        <v>2166</v>
      </c>
      <c r="I1023" s="20" t="s">
        <v>10389</v>
      </c>
      <c r="J1023" s="20" t="s">
        <v>8986</v>
      </c>
    </row>
    <row r="1024" spans="1:10" s="20" customFormat="1" x14ac:dyDescent="0.25">
      <c r="A1024" s="20" t="s">
        <v>8984</v>
      </c>
      <c r="B1024" s="20" t="s">
        <v>2167</v>
      </c>
      <c r="C1024" s="20" t="s">
        <v>2168</v>
      </c>
      <c r="D1024" s="21">
        <v>6754</v>
      </c>
      <c r="E1024" s="20" t="s">
        <v>10390</v>
      </c>
      <c r="F1024" s="20" t="s">
        <v>2168</v>
      </c>
      <c r="I1024" s="20" t="s">
        <v>10391</v>
      </c>
      <c r="J1024" s="20" t="s">
        <v>8986</v>
      </c>
    </row>
    <row r="1025" spans="1:10" s="20" customFormat="1" x14ac:dyDescent="0.25">
      <c r="A1025" s="20" t="s">
        <v>8984</v>
      </c>
      <c r="B1025" s="20" t="s">
        <v>2169</v>
      </c>
      <c r="C1025" s="20" t="s">
        <v>2170</v>
      </c>
      <c r="D1025" s="21">
        <v>6758</v>
      </c>
      <c r="E1025" s="20" t="s">
        <v>7664</v>
      </c>
      <c r="F1025" s="20" t="s">
        <v>2170</v>
      </c>
      <c r="I1025" s="20" t="s">
        <v>10392</v>
      </c>
      <c r="J1025" s="20" t="s">
        <v>8986</v>
      </c>
    </row>
    <row r="1026" spans="1:10" s="20" customFormat="1" x14ac:dyDescent="0.25">
      <c r="A1026" s="20" t="s">
        <v>8984</v>
      </c>
      <c r="B1026" s="20" t="s">
        <v>2171</v>
      </c>
      <c r="C1026" s="20" t="s">
        <v>2172</v>
      </c>
      <c r="D1026" s="21">
        <v>6758</v>
      </c>
      <c r="E1026" s="20" t="s">
        <v>7886</v>
      </c>
      <c r="F1026" s="20" t="s">
        <v>2172</v>
      </c>
      <c r="I1026" s="20" t="s">
        <v>10392</v>
      </c>
      <c r="J1026" s="20" t="s">
        <v>8986</v>
      </c>
    </row>
    <row r="1027" spans="1:10" s="20" customFormat="1" x14ac:dyDescent="0.25">
      <c r="A1027" s="20" t="s">
        <v>8984</v>
      </c>
      <c r="B1027" s="20" t="s">
        <v>2173</v>
      </c>
      <c r="C1027" s="20" t="s">
        <v>2174</v>
      </c>
      <c r="D1027" s="21">
        <v>6758</v>
      </c>
      <c r="E1027" s="20" t="s">
        <v>7762</v>
      </c>
      <c r="F1027" s="20" t="s">
        <v>2174</v>
      </c>
      <c r="I1027" s="20" t="s">
        <v>10392</v>
      </c>
      <c r="J1027" s="20" t="s">
        <v>8986</v>
      </c>
    </row>
    <row r="1028" spans="1:10" s="20" customFormat="1" x14ac:dyDescent="0.25">
      <c r="A1028" s="20" t="s">
        <v>8984</v>
      </c>
      <c r="B1028" s="20" t="s">
        <v>2175</v>
      </c>
      <c r="C1028" s="20" t="s">
        <v>2176</v>
      </c>
      <c r="D1028" s="21">
        <v>6758</v>
      </c>
      <c r="E1028" s="20" t="s">
        <v>7666</v>
      </c>
      <c r="F1028" s="20" t="s">
        <v>2176</v>
      </c>
      <c r="I1028" s="20" t="s">
        <v>10392</v>
      </c>
      <c r="J1028" s="20" t="s">
        <v>8986</v>
      </c>
    </row>
    <row r="1029" spans="1:10" s="20" customFormat="1" x14ac:dyDescent="0.25">
      <c r="A1029" s="20" t="s">
        <v>8984</v>
      </c>
      <c r="B1029" s="20" t="s">
        <v>2177</v>
      </c>
      <c r="C1029" s="20" t="s">
        <v>2178</v>
      </c>
      <c r="D1029" s="21">
        <v>6759</v>
      </c>
      <c r="E1029" s="20" t="s">
        <v>7696</v>
      </c>
      <c r="F1029" s="20" t="s">
        <v>2178</v>
      </c>
      <c r="I1029" s="20" t="s">
        <v>10393</v>
      </c>
      <c r="J1029" s="20" t="s">
        <v>8986</v>
      </c>
    </row>
    <row r="1030" spans="1:10" s="20" customFormat="1" x14ac:dyDescent="0.25">
      <c r="A1030" s="20" t="s">
        <v>8984</v>
      </c>
      <c r="B1030" s="20" t="s">
        <v>2179</v>
      </c>
      <c r="C1030" s="20" t="s">
        <v>2180</v>
      </c>
      <c r="D1030" s="21">
        <v>6759</v>
      </c>
      <c r="E1030" s="20" t="s">
        <v>10394</v>
      </c>
      <c r="F1030" s="20" t="s">
        <v>2180</v>
      </c>
      <c r="I1030" s="20" t="s">
        <v>8016</v>
      </c>
      <c r="J1030" s="20" t="s">
        <v>8986</v>
      </c>
    </row>
    <row r="1031" spans="1:10" s="20" customFormat="1" x14ac:dyDescent="0.25">
      <c r="A1031" s="20" t="s">
        <v>8984</v>
      </c>
      <c r="B1031" s="20" t="s">
        <v>2181</v>
      </c>
      <c r="C1031" s="20" t="s">
        <v>2182</v>
      </c>
      <c r="D1031" s="21">
        <v>6759</v>
      </c>
      <c r="E1031" s="20" t="s">
        <v>8251</v>
      </c>
      <c r="F1031" s="20" t="s">
        <v>2182</v>
      </c>
      <c r="I1031" s="20" t="s">
        <v>10395</v>
      </c>
      <c r="J1031" s="20" t="s">
        <v>8986</v>
      </c>
    </row>
    <row r="1032" spans="1:10" s="20" customFormat="1" x14ac:dyDescent="0.25">
      <c r="A1032" s="20" t="s">
        <v>8984</v>
      </c>
      <c r="B1032" s="20" t="s">
        <v>2183</v>
      </c>
      <c r="C1032" s="20" t="s">
        <v>2184</v>
      </c>
      <c r="D1032" s="21">
        <v>6759</v>
      </c>
      <c r="E1032" s="20" t="s">
        <v>8679</v>
      </c>
      <c r="F1032" s="20" t="s">
        <v>2184</v>
      </c>
      <c r="I1032" s="20" t="s">
        <v>10396</v>
      </c>
      <c r="J1032" s="20" t="s">
        <v>8986</v>
      </c>
    </row>
    <row r="1033" spans="1:10" s="20" customFormat="1" x14ac:dyDescent="0.25">
      <c r="A1033" s="20" t="s">
        <v>8984</v>
      </c>
      <c r="B1033" s="20" t="s">
        <v>2185</v>
      </c>
      <c r="C1033" s="20" t="s">
        <v>2186</v>
      </c>
      <c r="D1033" s="21">
        <v>6759</v>
      </c>
      <c r="E1033" s="20" t="s">
        <v>7732</v>
      </c>
      <c r="F1033" s="20" t="s">
        <v>2186</v>
      </c>
      <c r="I1033" s="20" t="s">
        <v>10397</v>
      </c>
      <c r="J1033" s="20" t="s">
        <v>8986</v>
      </c>
    </row>
    <row r="1034" spans="1:10" s="20" customFormat="1" x14ac:dyDescent="0.25">
      <c r="A1034" s="20" t="s">
        <v>8984</v>
      </c>
      <c r="B1034" s="20" t="s">
        <v>2187</v>
      </c>
      <c r="C1034" s="20" t="s">
        <v>2188</v>
      </c>
      <c r="D1034" s="21">
        <v>6759</v>
      </c>
      <c r="E1034" s="20" t="s">
        <v>8284</v>
      </c>
      <c r="F1034" s="20" t="s">
        <v>2188</v>
      </c>
      <c r="I1034" s="20" t="s">
        <v>10398</v>
      </c>
      <c r="J1034" s="20" t="s">
        <v>8986</v>
      </c>
    </row>
    <row r="1035" spans="1:10" s="20" customFormat="1" x14ac:dyDescent="0.25">
      <c r="A1035" s="20" t="s">
        <v>8984</v>
      </c>
      <c r="B1035" s="20" t="s">
        <v>2189</v>
      </c>
      <c r="C1035" s="20" t="s">
        <v>2190</v>
      </c>
      <c r="D1035" s="21">
        <v>6759</v>
      </c>
      <c r="E1035" s="20" t="s">
        <v>8640</v>
      </c>
      <c r="F1035" s="20" t="s">
        <v>2190</v>
      </c>
      <c r="I1035" s="20" t="s">
        <v>10399</v>
      </c>
      <c r="J1035" s="20" t="s">
        <v>8986</v>
      </c>
    </row>
    <row r="1036" spans="1:10" s="20" customFormat="1" x14ac:dyDescent="0.25">
      <c r="A1036" s="20" t="s">
        <v>8984</v>
      </c>
      <c r="B1036" s="20" t="s">
        <v>2191</v>
      </c>
      <c r="C1036" s="20" t="s">
        <v>2192</v>
      </c>
      <c r="D1036" s="21">
        <v>6759</v>
      </c>
      <c r="E1036" s="20" t="s">
        <v>7779</v>
      </c>
      <c r="F1036" s="20" t="s">
        <v>2192</v>
      </c>
      <c r="I1036" s="20" t="s">
        <v>10400</v>
      </c>
      <c r="J1036" s="20" t="s">
        <v>8986</v>
      </c>
    </row>
    <row r="1037" spans="1:10" s="20" customFormat="1" x14ac:dyDescent="0.25">
      <c r="A1037" s="20" t="s">
        <v>8984</v>
      </c>
      <c r="B1037" s="20" t="s">
        <v>2193</v>
      </c>
      <c r="C1037" s="20" t="s">
        <v>2194</v>
      </c>
      <c r="D1037" s="21">
        <v>6759</v>
      </c>
      <c r="E1037" s="20" t="s">
        <v>8275</v>
      </c>
      <c r="F1037" s="20" t="s">
        <v>2194</v>
      </c>
      <c r="I1037" s="20" t="s">
        <v>10401</v>
      </c>
      <c r="J1037" s="20" t="s">
        <v>8986</v>
      </c>
    </row>
    <row r="1038" spans="1:10" s="20" customFormat="1" x14ac:dyDescent="0.25">
      <c r="A1038" s="20" t="s">
        <v>8984</v>
      </c>
      <c r="B1038" s="20" t="s">
        <v>2195</v>
      </c>
      <c r="C1038" s="20" t="s">
        <v>2196</v>
      </c>
      <c r="D1038" s="21">
        <v>6759</v>
      </c>
      <c r="E1038" s="20" t="s">
        <v>10402</v>
      </c>
      <c r="F1038" s="20" t="s">
        <v>2196</v>
      </c>
      <c r="I1038" s="20" t="s">
        <v>10403</v>
      </c>
      <c r="J1038" s="20" t="s">
        <v>8986</v>
      </c>
    </row>
    <row r="1039" spans="1:10" s="20" customFormat="1" x14ac:dyDescent="0.25">
      <c r="A1039" s="20" t="s">
        <v>8984</v>
      </c>
      <c r="B1039" s="20" t="s">
        <v>2197</v>
      </c>
      <c r="C1039" s="20" t="s">
        <v>2198</v>
      </c>
      <c r="D1039" s="21">
        <v>6759</v>
      </c>
      <c r="E1039" s="20" t="s">
        <v>10404</v>
      </c>
      <c r="F1039" s="20" t="s">
        <v>2198</v>
      </c>
      <c r="I1039" s="20" t="s">
        <v>8626</v>
      </c>
      <c r="J1039" s="20" t="s">
        <v>8986</v>
      </c>
    </row>
    <row r="1040" spans="1:10" s="20" customFormat="1" x14ac:dyDescent="0.25">
      <c r="A1040" s="20" t="s">
        <v>8984</v>
      </c>
      <c r="B1040" s="20" t="s">
        <v>2199</v>
      </c>
      <c r="C1040" s="20" t="s">
        <v>2200</v>
      </c>
      <c r="D1040" s="21">
        <v>6759</v>
      </c>
      <c r="E1040" s="20" t="s">
        <v>10405</v>
      </c>
      <c r="F1040" s="20" t="s">
        <v>2200</v>
      </c>
      <c r="I1040" s="20" t="s">
        <v>10406</v>
      </c>
      <c r="J1040" s="20" t="s">
        <v>8986</v>
      </c>
    </row>
    <row r="1041" spans="1:10" s="20" customFormat="1" x14ac:dyDescent="0.25">
      <c r="A1041" s="20" t="s">
        <v>8984</v>
      </c>
      <c r="B1041" s="20" t="s">
        <v>2201</v>
      </c>
      <c r="C1041" s="20" t="s">
        <v>2202</v>
      </c>
      <c r="D1041" s="21">
        <v>6763</v>
      </c>
      <c r="E1041" s="20" t="s">
        <v>10407</v>
      </c>
      <c r="F1041" s="20" t="s">
        <v>2202</v>
      </c>
      <c r="I1041" s="20" t="s">
        <v>10408</v>
      </c>
      <c r="J1041" s="20" t="s">
        <v>8986</v>
      </c>
    </row>
    <row r="1042" spans="1:10" s="20" customFormat="1" x14ac:dyDescent="0.25">
      <c r="A1042" s="20" t="s">
        <v>8984</v>
      </c>
      <c r="B1042" s="20" t="s">
        <v>2203</v>
      </c>
      <c r="C1042" s="20" t="s">
        <v>2204</v>
      </c>
      <c r="D1042" s="21">
        <v>6763</v>
      </c>
      <c r="E1042" s="20" t="s">
        <v>10409</v>
      </c>
      <c r="F1042" s="20" t="s">
        <v>2204</v>
      </c>
      <c r="I1042" s="20" t="s">
        <v>10410</v>
      </c>
      <c r="J1042" s="20" t="s">
        <v>8986</v>
      </c>
    </row>
    <row r="1043" spans="1:10" s="20" customFormat="1" x14ac:dyDescent="0.25">
      <c r="A1043" s="20" t="s">
        <v>8984</v>
      </c>
      <c r="B1043" s="20" t="s">
        <v>2205</v>
      </c>
      <c r="C1043" s="20" t="s">
        <v>2206</v>
      </c>
      <c r="D1043" s="21">
        <v>6763</v>
      </c>
      <c r="E1043" s="20" t="s">
        <v>10411</v>
      </c>
      <c r="F1043" s="20" t="s">
        <v>2206</v>
      </c>
      <c r="I1043" s="20" t="s">
        <v>10412</v>
      </c>
      <c r="J1043" s="20" t="s">
        <v>8986</v>
      </c>
    </row>
    <row r="1044" spans="1:10" s="20" customFormat="1" x14ac:dyDescent="0.25">
      <c r="A1044" s="20" t="s">
        <v>8984</v>
      </c>
      <c r="B1044" s="20" t="s">
        <v>2207</v>
      </c>
      <c r="C1044" s="20" t="s">
        <v>2208</v>
      </c>
      <c r="D1044" s="21">
        <v>6763</v>
      </c>
      <c r="E1044" s="20" t="s">
        <v>10413</v>
      </c>
      <c r="F1044" s="20" t="s">
        <v>2208</v>
      </c>
      <c r="I1044" s="20" t="s">
        <v>10414</v>
      </c>
      <c r="J1044" s="20" t="s">
        <v>8986</v>
      </c>
    </row>
    <row r="1045" spans="1:10" s="20" customFormat="1" x14ac:dyDescent="0.25">
      <c r="A1045" s="20" t="s">
        <v>8984</v>
      </c>
      <c r="B1045" s="20" t="s">
        <v>2209</v>
      </c>
      <c r="C1045" s="20" t="s">
        <v>2210</v>
      </c>
      <c r="D1045" s="21">
        <v>6763</v>
      </c>
      <c r="E1045" s="20" t="s">
        <v>10415</v>
      </c>
      <c r="F1045" s="20" t="s">
        <v>2210</v>
      </c>
      <c r="I1045" s="20" t="s">
        <v>10414</v>
      </c>
      <c r="J1045" s="20" t="s">
        <v>8986</v>
      </c>
    </row>
    <row r="1046" spans="1:10" s="20" customFormat="1" x14ac:dyDescent="0.25">
      <c r="A1046" s="20" t="s">
        <v>8984</v>
      </c>
      <c r="B1046" s="20" t="s">
        <v>2211</v>
      </c>
      <c r="C1046" s="20" t="s">
        <v>2212</v>
      </c>
      <c r="D1046" s="21">
        <v>6763</v>
      </c>
      <c r="E1046" s="20" t="s">
        <v>10416</v>
      </c>
      <c r="F1046" s="20" t="s">
        <v>2212</v>
      </c>
      <c r="I1046" s="20" t="s">
        <v>10414</v>
      </c>
      <c r="J1046" s="20" t="s">
        <v>8986</v>
      </c>
    </row>
    <row r="1047" spans="1:10" s="20" customFormat="1" x14ac:dyDescent="0.25">
      <c r="A1047" s="20" t="s">
        <v>8984</v>
      </c>
      <c r="B1047" s="20" t="s">
        <v>2213</v>
      </c>
      <c r="C1047" s="20" t="s">
        <v>2214</v>
      </c>
      <c r="D1047" s="21">
        <v>6764</v>
      </c>
      <c r="E1047" s="20" t="s">
        <v>10417</v>
      </c>
      <c r="F1047" s="20" t="s">
        <v>2214</v>
      </c>
      <c r="I1047" s="20" t="s">
        <v>10418</v>
      </c>
      <c r="J1047" s="20" t="s">
        <v>8986</v>
      </c>
    </row>
    <row r="1048" spans="1:10" s="20" customFormat="1" x14ac:dyDescent="0.25">
      <c r="A1048" s="20" t="s">
        <v>8984</v>
      </c>
      <c r="B1048" s="20" t="s">
        <v>2215</v>
      </c>
      <c r="C1048" s="20" t="s">
        <v>2216</v>
      </c>
      <c r="D1048" s="21">
        <v>6764</v>
      </c>
      <c r="E1048" s="20" t="s">
        <v>10419</v>
      </c>
      <c r="F1048" s="20" t="s">
        <v>2216</v>
      </c>
      <c r="I1048" s="20" t="s">
        <v>10420</v>
      </c>
      <c r="J1048" s="20" t="s">
        <v>8986</v>
      </c>
    </row>
    <row r="1049" spans="1:10" s="20" customFormat="1" x14ac:dyDescent="0.25">
      <c r="A1049" s="20" t="s">
        <v>8984</v>
      </c>
      <c r="B1049" s="20" t="s">
        <v>2217</v>
      </c>
      <c r="C1049" s="20" t="s">
        <v>2218</v>
      </c>
      <c r="D1049" s="21">
        <v>6764</v>
      </c>
      <c r="E1049" s="20" t="s">
        <v>10421</v>
      </c>
      <c r="F1049" s="20" t="s">
        <v>2218</v>
      </c>
      <c r="I1049" s="20" t="s">
        <v>10422</v>
      </c>
      <c r="J1049" s="20" t="s">
        <v>8986</v>
      </c>
    </row>
    <row r="1050" spans="1:10" s="20" customFormat="1" x14ac:dyDescent="0.25">
      <c r="A1050" s="20" t="s">
        <v>8984</v>
      </c>
      <c r="B1050" s="20" t="s">
        <v>2219</v>
      </c>
      <c r="C1050" s="20" t="s">
        <v>2220</v>
      </c>
      <c r="D1050" s="21">
        <v>6765</v>
      </c>
      <c r="E1050" s="20" t="s">
        <v>10423</v>
      </c>
      <c r="F1050" s="20" t="s">
        <v>2220</v>
      </c>
      <c r="I1050" s="20" t="s">
        <v>10424</v>
      </c>
      <c r="J1050" s="20" t="s">
        <v>8986</v>
      </c>
    </row>
    <row r="1051" spans="1:10" s="20" customFormat="1" x14ac:dyDescent="0.25">
      <c r="A1051" s="20" t="s">
        <v>8984</v>
      </c>
      <c r="B1051" s="20" t="s">
        <v>2221</v>
      </c>
      <c r="C1051" s="20" t="s">
        <v>2222</v>
      </c>
      <c r="D1051" s="21">
        <v>6765</v>
      </c>
      <c r="E1051" s="20" t="s">
        <v>10425</v>
      </c>
      <c r="F1051" s="20" t="s">
        <v>2222</v>
      </c>
      <c r="I1051" s="20" t="s">
        <v>10426</v>
      </c>
      <c r="J1051" s="20" t="s">
        <v>8986</v>
      </c>
    </row>
    <row r="1052" spans="1:10" s="20" customFormat="1" x14ac:dyDescent="0.25">
      <c r="A1052" s="20" t="s">
        <v>8984</v>
      </c>
      <c r="B1052" s="20" t="s">
        <v>2223</v>
      </c>
      <c r="C1052" s="20" t="s">
        <v>2224</v>
      </c>
      <c r="D1052" s="21">
        <v>6765</v>
      </c>
      <c r="E1052" s="20" t="s">
        <v>8426</v>
      </c>
      <c r="F1052" s="20" t="s">
        <v>2224</v>
      </c>
      <c r="I1052" s="20" t="s">
        <v>10427</v>
      </c>
      <c r="J1052" s="20" t="s">
        <v>8986</v>
      </c>
    </row>
    <row r="1053" spans="1:10" s="20" customFormat="1" x14ac:dyDescent="0.25">
      <c r="A1053" s="20" t="s">
        <v>8984</v>
      </c>
      <c r="B1053" s="20" t="s">
        <v>2225</v>
      </c>
      <c r="C1053" s="20" t="s">
        <v>2226</v>
      </c>
      <c r="D1053" s="21">
        <v>6765</v>
      </c>
      <c r="E1053" s="20" t="s">
        <v>8348</v>
      </c>
      <c r="F1053" s="20" t="s">
        <v>2226</v>
      </c>
      <c r="I1053" s="20" t="s">
        <v>10428</v>
      </c>
      <c r="J1053" s="20" t="s">
        <v>8986</v>
      </c>
    </row>
    <row r="1054" spans="1:10" s="20" customFormat="1" x14ac:dyDescent="0.25">
      <c r="A1054" s="20" t="s">
        <v>8984</v>
      </c>
      <c r="B1054" s="20" t="s">
        <v>2227</v>
      </c>
      <c r="C1054" s="20" t="s">
        <v>2228</v>
      </c>
      <c r="D1054" s="21">
        <v>6765</v>
      </c>
      <c r="E1054" s="20" t="s">
        <v>8794</v>
      </c>
      <c r="F1054" s="20" t="s">
        <v>2228</v>
      </c>
      <c r="I1054" s="20" t="s">
        <v>10429</v>
      </c>
      <c r="J1054" s="20" t="s">
        <v>8986</v>
      </c>
    </row>
    <row r="1055" spans="1:10" s="20" customFormat="1" x14ac:dyDescent="0.25">
      <c r="A1055" s="20" t="s">
        <v>8984</v>
      </c>
      <c r="B1055" s="20" t="s">
        <v>2229</v>
      </c>
      <c r="C1055" s="20" t="s">
        <v>2230</v>
      </c>
      <c r="D1055" s="21">
        <v>6765</v>
      </c>
      <c r="E1055" s="20" t="s">
        <v>10430</v>
      </c>
      <c r="F1055" s="20" t="s">
        <v>2230</v>
      </c>
      <c r="I1055" s="20" t="s">
        <v>10431</v>
      </c>
      <c r="J1055" s="20" t="s">
        <v>8986</v>
      </c>
    </row>
    <row r="1056" spans="1:10" s="20" customFormat="1" x14ac:dyDescent="0.25">
      <c r="A1056" s="20" t="s">
        <v>8984</v>
      </c>
      <c r="B1056" s="20" t="s">
        <v>2231</v>
      </c>
      <c r="C1056" s="20" t="s">
        <v>2232</v>
      </c>
      <c r="D1056" s="21">
        <v>6768</v>
      </c>
      <c r="E1056" s="20" t="s">
        <v>8341</v>
      </c>
      <c r="F1056" s="20" t="s">
        <v>2232</v>
      </c>
      <c r="I1056" s="20" t="s">
        <v>10432</v>
      </c>
      <c r="J1056" s="20" t="s">
        <v>8986</v>
      </c>
    </row>
    <row r="1057" spans="1:10" s="20" customFormat="1" x14ac:dyDescent="0.25">
      <c r="A1057" s="20" t="s">
        <v>8984</v>
      </c>
      <c r="B1057" s="20" t="s">
        <v>2233</v>
      </c>
      <c r="C1057" s="20" t="s">
        <v>2234</v>
      </c>
      <c r="D1057" s="21">
        <v>6768</v>
      </c>
      <c r="E1057" s="20" t="s">
        <v>7393</v>
      </c>
      <c r="F1057" s="20" t="s">
        <v>2234</v>
      </c>
      <c r="I1057" s="20" t="s">
        <v>10432</v>
      </c>
      <c r="J1057" s="20" t="s">
        <v>8986</v>
      </c>
    </row>
    <row r="1058" spans="1:10" s="20" customFormat="1" x14ac:dyDescent="0.25">
      <c r="A1058" s="20" t="s">
        <v>8984</v>
      </c>
      <c r="B1058" s="20" t="s">
        <v>2235</v>
      </c>
      <c r="C1058" s="20" t="s">
        <v>2236</v>
      </c>
      <c r="D1058" s="21">
        <v>6768</v>
      </c>
      <c r="E1058" s="20" t="s">
        <v>10433</v>
      </c>
      <c r="F1058" s="20" t="s">
        <v>2236</v>
      </c>
      <c r="I1058" s="20" t="s">
        <v>10432</v>
      </c>
      <c r="J1058" s="20" t="s">
        <v>8986</v>
      </c>
    </row>
    <row r="1059" spans="1:10" s="20" customFormat="1" x14ac:dyDescent="0.25">
      <c r="A1059" s="20" t="s">
        <v>8984</v>
      </c>
      <c r="B1059" s="20" t="s">
        <v>2237</v>
      </c>
      <c r="C1059" s="20" t="s">
        <v>2238</v>
      </c>
      <c r="D1059" s="21">
        <v>6768</v>
      </c>
      <c r="E1059" s="20" t="s">
        <v>7378</v>
      </c>
      <c r="F1059" s="20" t="s">
        <v>2238</v>
      </c>
      <c r="I1059" s="20" t="s">
        <v>10432</v>
      </c>
      <c r="J1059" s="20" t="s">
        <v>8986</v>
      </c>
    </row>
    <row r="1060" spans="1:10" s="20" customFormat="1" x14ac:dyDescent="0.25">
      <c r="A1060" s="20" t="s">
        <v>8984</v>
      </c>
      <c r="B1060" s="20" t="s">
        <v>2239</v>
      </c>
      <c r="C1060" s="20" t="s">
        <v>2240</v>
      </c>
      <c r="D1060" s="21">
        <v>6769</v>
      </c>
      <c r="E1060" s="20" t="s">
        <v>10434</v>
      </c>
      <c r="F1060" s="20" t="s">
        <v>2240</v>
      </c>
      <c r="I1060" s="20" t="s">
        <v>10435</v>
      </c>
      <c r="J1060" s="20" t="s">
        <v>8986</v>
      </c>
    </row>
    <row r="1061" spans="1:10" s="20" customFormat="1" x14ac:dyDescent="0.25">
      <c r="A1061" s="20" t="s">
        <v>8984</v>
      </c>
      <c r="B1061" s="20" t="s">
        <v>2241</v>
      </c>
      <c r="C1061" s="20" t="s">
        <v>2242</v>
      </c>
      <c r="D1061" s="21">
        <v>6769</v>
      </c>
      <c r="E1061" s="20" t="s">
        <v>7911</v>
      </c>
      <c r="F1061" s="20" t="s">
        <v>2242</v>
      </c>
      <c r="I1061" s="20" t="s">
        <v>8016</v>
      </c>
      <c r="J1061" s="20" t="s">
        <v>8986</v>
      </c>
    </row>
    <row r="1062" spans="1:10" s="20" customFormat="1" x14ac:dyDescent="0.25">
      <c r="A1062" s="20" t="s">
        <v>8984</v>
      </c>
      <c r="B1062" s="20" t="s">
        <v>2243</v>
      </c>
      <c r="C1062" s="20" t="s">
        <v>2244</v>
      </c>
      <c r="D1062" s="21">
        <v>6769</v>
      </c>
      <c r="E1062" s="20" t="s">
        <v>8323</v>
      </c>
      <c r="F1062" s="20" t="s">
        <v>2244</v>
      </c>
      <c r="I1062" s="20" t="s">
        <v>10436</v>
      </c>
      <c r="J1062" s="20" t="s">
        <v>8986</v>
      </c>
    </row>
    <row r="1063" spans="1:10" s="20" customFormat="1" x14ac:dyDescent="0.25">
      <c r="A1063" s="20" t="s">
        <v>8984</v>
      </c>
      <c r="B1063" s="20" t="s">
        <v>2245</v>
      </c>
      <c r="C1063" s="20" t="s">
        <v>2246</v>
      </c>
      <c r="D1063" s="21">
        <v>6769</v>
      </c>
      <c r="E1063" s="20" t="s">
        <v>10437</v>
      </c>
      <c r="F1063" s="20" t="s">
        <v>2246</v>
      </c>
      <c r="I1063" s="20" t="s">
        <v>10438</v>
      </c>
      <c r="J1063" s="20" t="s">
        <v>8986</v>
      </c>
    </row>
    <row r="1064" spans="1:10" s="20" customFormat="1" x14ac:dyDescent="0.25">
      <c r="A1064" s="20" t="s">
        <v>8984</v>
      </c>
      <c r="B1064" s="20" t="s">
        <v>2247</v>
      </c>
      <c r="C1064" s="20" t="s">
        <v>2248</v>
      </c>
      <c r="D1064" s="21">
        <v>6769</v>
      </c>
      <c r="E1064" s="20" t="s">
        <v>10439</v>
      </c>
      <c r="F1064" s="20" t="s">
        <v>2248</v>
      </c>
      <c r="I1064" s="20" t="s">
        <v>10440</v>
      </c>
      <c r="J1064" s="20" t="s">
        <v>8986</v>
      </c>
    </row>
    <row r="1065" spans="1:10" s="20" customFormat="1" x14ac:dyDescent="0.25">
      <c r="A1065" s="20" t="s">
        <v>8984</v>
      </c>
      <c r="B1065" s="20" t="s">
        <v>2249</v>
      </c>
      <c r="C1065" s="20" t="s">
        <v>2250</v>
      </c>
      <c r="D1065" s="21">
        <v>6769</v>
      </c>
      <c r="E1065" s="20" t="s">
        <v>8420</v>
      </c>
      <c r="F1065" s="20" t="s">
        <v>2250</v>
      </c>
      <c r="I1065" s="20" t="s">
        <v>10441</v>
      </c>
      <c r="J1065" s="20" t="s">
        <v>8986</v>
      </c>
    </row>
    <row r="1066" spans="1:10" s="20" customFormat="1" x14ac:dyDescent="0.25">
      <c r="A1066" s="20" t="s">
        <v>8984</v>
      </c>
      <c r="B1066" s="20" t="s">
        <v>2251</v>
      </c>
      <c r="C1066" s="20" t="s">
        <v>2252</v>
      </c>
      <c r="D1066" s="21">
        <v>6769</v>
      </c>
      <c r="E1066" s="20" t="s">
        <v>10442</v>
      </c>
      <c r="F1066" s="20" t="s">
        <v>2252</v>
      </c>
      <c r="I1066" s="20" t="s">
        <v>10443</v>
      </c>
      <c r="J1066" s="20" t="s">
        <v>8986</v>
      </c>
    </row>
    <row r="1067" spans="1:10" s="20" customFormat="1" x14ac:dyDescent="0.25">
      <c r="A1067" s="20" t="s">
        <v>8984</v>
      </c>
      <c r="B1067" s="20" t="s">
        <v>2253</v>
      </c>
      <c r="C1067" s="20" t="s">
        <v>2254</v>
      </c>
      <c r="D1067" s="21">
        <v>6769</v>
      </c>
      <c r="E1067" s="20" t="s">
        <v>10444</v>
      </c>
      <c r="F1067" s="20" t="s">
        <v>2254</v>
      </c>
      <c r="I1067" s="20" t="s">
        <v>10445</v>
      </c>
      <c r="J1067" s="20" t="s">
        <v>8986</v>
      </c>
    </row>
    <row r="1068" spans="1:10" s="20" customFormat="1" x14ac:dyDescent="0.25">
      <c r="A1068" s="20" t="s">
        <v>8984</v>
      </c>
      <c r="B1068" s="20" t="s">
        <v>2255</v>
      </c>
      <c r="C1068" s="20" t="s">
        <v>2256</v>
      </c>
      <c r="D1068" s="21">
        <v>6769</v>
      </c>
      <c r="E1068" s="20" t="s">
        <v>7909</v>
      </c>
      <c r="F1068" s="20" t="s">
        <v>2256</v>
      </c>
      <c r="I1068" s="20" t="s">
        <v>10446</v>
      </c>
      <c r="J1068" s="20" t="s">
        <v>8986</v>
      </c>
    </row>
    <row r="1069" spans="1:10" s="20" customFormat="1" x14ac:dyDescent="0.25">
      <c r="A1069" s="20" t="s">
        <v>8984</v>
      </c>
      <c r="B1069" s="20" t="s">
        <v>2257</v>
      </c>
      <c r="C1069" s="20" t="s">
        <v>2258</v>
      </c>
      <c r="D1069" s="21">
        <v>6769</v>
      </c>
      <c r="E1069" s="20" t="s">
        <v>10447</v>
      </c>
      <c r="F1069" s="20" t="s">
        <v>2258</v>
      </c>
      <c r="I1069" s="20" t="s">
        <v>10448</v>
      </c>
      <c r="J1069" s="20" t="s">
        <v>8986</v>
      </c>
    </row>
    <row r="1070" spans="1:10" s="20" customFormat="1" x14ac:dyDescent="0.25">
      <c r="A1070" s="20" t="s">
        <v>8984</v>
      </c>
      <c r="B1070" s="20" t="s">
        <v>2259</v>
      </c>
      <c r="C1070" s="20" t="s">
        <v>2260</v>
      </c>
      <c r="D1070" s="21">
        <v>6769</v>
      </c>
      <c r="E1070" s="20" t="s">
        <v>8616</v>
      </c>
      <c r="F1070" s="20" t="s">
        <v>2260</v>
      </c>
      <c r="I1070" s="20" t="s">
        <v>10446</v>
      </c>
      <c r="J1070" s="20" t="s">
        <v>8986</v>
      </c>
    </row>
    <row r="1071" spans="1:10" s="20" customFormat="1" x14ac:dyDescent="0.25">
      <c r="A1071" s="20" t="s">
        <v>8984</v>
      </c>
      <c r="B1071" s="20" t="s">
        <v>2261</v>
      </c>
      <c r="C1071" s="20" t="s">
        <v>2262</v>
      </c>
      <c r="D1071" s="21">
        <v>6769</v>
      </c>
      <c r="E1071" s="20" t="s">
        <v>10449</v>
      </c>
      <c r="F1071" s="20" t="s">
        <v>2262</v>
      </c>
      <c r="I1071" s="20" t="s">
        <v>10450</v>
      </c>
      <c r="J1071" s="20" t="s">
        <v>8986</v>
      </c>
    </row>
    <row r="1072" spans="1:10" s="20" customFormat="1" x14ac:dyDescent="0.25">
      <c r="A1072" s="20" t="s">
        <v>8984</v>
      </c>
      <c r="B1072" s="20" t="s">
        <v>2263</v>
      </c>
      <c r="C1072" s="20" t="s">
        <v>2264</v>
      </c>
      <c r="D1072" s="21">
        <v>6770</v>
      </c>
      <c r="E1072" s="20" t="s">
        <v>7479</v>
      </c>
      <c r="F1072" s="20" t="s">
        <v>2264</v>
      </c>
      <c r="I1072" s="20" t="s">
        <v>10451</v>
      </c>
      <c r="J1072" s="20" t="s">
        <v>8986</v>
      </c>
    </row>
    <row r="1073" spans="1:10" s="20" customFormat="1" x14ac:dyDescent="0.25">
      <c r="A1073" s="20" t="s">
        <v>8984</v>
      </c>
      <c r="B1073" s="20" t="s">
        <v>2265</v>
      </c>
      <c r="C1073" s="20" t="s">
        <v>2266</v>
      </c>
      <c r="D1073" s="21">
        <v>6770</v>
      </c>
      <c r="E1073" s="20" t="s">
        <v>7489</v>
      </c>
      <c r="F1073" s="20" t="s">
        <v>2266</v>
      </c>
      <c r="I1073" s="20" t="s">
        <v>10452</v>
      </c>
      <c r="J1073" s="20" t="s">
        <v>8986</v>
      </c>
    </row>
    <row r="1074" spans="1:10" s="20" customFormat="1" x14ac:dyDescent="0.25">
      <c r="A1074" s="20" t="s">
        <v>8984</v>
      </c>
      <c r="B1074" s="20" t="s">
        <v>2267</v>
      </c>
      <c r="C1074" s="20" t="s">
        <v>2268</v>
      </c>
      <c r="D1074" s="21">
        <v>6770</v>
      </c>
      <c r="E1074" s="20" t="s">
        <v>7453</v>
      </c>
      <c r="F1074" s="20" t="s">
        <v>2268</v>
      </c>
      <c r="I1074" s="20" t="s">
        <v>10453</v>
      </c>
      <c r="J1074" s="20" t="s">
        <v>8986</v>
      </c>
    </row>
    <row r="1075" spans="1:10" s="20" customFormat="1" x14ac:dyDescent="0.25">
      <c r="A1075" s="20" t="s">
        <v>8984</v>
      </c>
      <c r="B1075" s="20" t="s">
        <v>2269</v>
      </c>
      <c r="C1075" s="20" t="s">
        <v>2270</v>
      </c>
      <c r="D1075" s="21">
        <v>6770</v>
      </c>
      <c r="E1075" s="20" t="s">
        <v>7451</v>
      </c>
      <c r="F1075" s="20" t="s">
        <v>2270</v>
      </c>
      <c r="I1075" s="20" t="s">
        <v>10454</v>
      </c>
      <c r="J1075" s="20" t="s">
        <v>8986</v>
      </c>
    </row>
    <row r="1076" spans="1:10" s="20" customFormat="1" x14ac:dyDescent="0.25">
      <c r="A1076" s="20" t="s">
        <v>8984</v>
      </c>
      <c r="B1076" s="20" t="s">
        <v>2271</v>
      </c>
      <c r="C1076" s="20" t="s">
        <v>2272</v>
      </c>
      <c r="D1076" s="21">
        <v>6772</v>
      </c>
      <c r="E1076" s="20" t="s">
        <v>10455</v>
      </c>
      <c r="F1076" s="20" t="s">
        <v>2272</v>
      </c>
      <c r="I1076" s="20" t="s">
        <v>9218</v>
      </c>
      <c r="J1076" s="20" t="s">
        <v>8986</v>
      </c>
    </row>
    <row r="1077" spans="1:10" s="20" customFormat="1" x14ac:dyDescent="0.25">
      <c r="A1077" s="20" t="s">
        <v>8984</v>
      </c>
      <c r="B1077" s="20" t="s">
        <v>2273</v>
      </c>
      <c r="C1077" s="20" t="s">
        <v>2274</v>
      </c>
      <c r="D1077" s="21">
        <v>6772</v>
      </c>
      <c r="E1077" s="20" t="s">
        <v>10456</v>
      </c>
      <c r="F1077" s="20" t="s">
        <v>2274</v>
      </c>
      <c r="I1077" s="20" t="s">
        <v>9218</v>
      </c>
      <c r="J1077" s="20" t="s">
        <v>8986</v>
      </c>
    </row>
    <row r="1078" spans="1:10" s="20" customFormat="1" x14ac:dyDescent="0.25">
      <c r="A1078" s="20" t="s">
        <v>8984</v>
      </c>
      <c r="B1078" s="20" t="s">
        <v>2275</v>
      </c>
      <c r="C1078" s="20" t="s">
        <v>2276</v>
      </c>
      <c r="D1078" s="21">
        <v>6772</v>
      </c>
      <c r="E1078" s="20" t="s">
        <v>8343</v>
      </c>
      <c r="F1078" s="20" t="s">
        <v>2276</v>
      </c>
      <c r="I1078" s="20" t="s">
        <v>9218</v>
      </c>
      <c r="J1078" s="20" t="s">
        <v>8986</v>
      </c>
    </row>
    <row r="1079" spans="1:10" s="20" customFormat="1" x14ac:dyDescent="0.25">
      <c r="A1079" s="20" t="s">
        <v>8984</v>
      </c>
      <c r="B1079" s="20" t="s">
        <v>2277</v>
      </c>
      <c r="C1079" s="20" t="s">
        <v>2278</v>
      </c>
      <c r="D1079" s="21">
        <v>6772</v>
      </c>
      <c r="E1079" s="20" t="s">
        <v>10457</v>
      </c>
      <c r="F1079" s="20" t="s">
        <v>2278</v>
      </c>
      <c r="I1079" s="20" t="s">
        <v>9218</v>
      </c>
      <c r="J1079" s="20" t="s">
        <v>8986</v>
      </c>
    </row>
    <row r="1080" spans="1:10" s="20" customFormat="1" x14ac:dyDescent="0.25">
      <c r="A1080" s="20" t="s">
        <v>8984</v>
      </c>
      <c r="B1080" s="20" t="s">
        <v>2279</v>
      </c>
      <c r="C1080" s="20" t="s">
        <v>2280</v>
      </c>
      <c r="D1080" s="21">
        <v>6783</v>
      </c>
      <c r="E1080" s="20" t="s">
        <v>8770</v>
      </c>
      <c r="F1080" s="20" t="s">
        <v>2280</v>
      </c>
      <c r="I1080" s="20" t="s">
        <v>10458</v>
      </c>
      <c r="J1080" s="20" t="s">
        <v>8986</v>
      </c>
    </row>
    <row r="1081" spans="1:10" s="20" customFormat="1" x14ac:dyDescent="0.25">
      <c r="A1081" s="20" t="s">
        <v>8984</v>
      </c>
      <c r="B1081" s="20" t="s">
        <v>2281</v>
      </c>
      <c r="C1081" s="20" t="s">
        <v>2282</v>
      </c>
      <c r="D1081" s="21">
        <v>6783</v>
      </c>
      <c r="E1081" s="20" t="s">
        <v>10459</v>
      </c>
      <c r="F1081" s="20" t="s">
        <v>2282</v>
      </c>
      <c r="I1081" s="20" t="s">
        <v>10460</v>
      </c>
      <c r="J1081" s="20" t="s">
        <v>8986</v>
      </c>
    </row>
    <row r="1082" spans="1:10" s="20" customFormat="1" x14ac:dyDescent="0.25">
      <c r="A1082" s="20" t="s">
        <v>8984</v>
      </c>
      <c r="B1082" s="20" t="s">
        <v>2283</v>
      </c>
      <c r="C1082" s="20" t="s">
        <v>2284</v>
      </c>
      <c r="D1082" s="21">
        <v>6783</v>
      </c>
      <c r="E1082" s="20" t="s">
        <v>10461</v>
      </c>
      <c r="F1082" s="20" t="s">
        <v>2284</v>
      </c>
      <c r="I1082" s="20" t="s">
        <v>10462</v>
      </c>
      <c r="J1082" s="20" t="s">
        <v>8986</v>
      </c>
    </row>
    <row r="1083" spans="1:10" s="20" customFormat="1" x14ac:dyDescent="0.25">
      <c r="A1083" s="20" t="s">
        <v>8984</v>
      </c>
      <c r="B1083" s="20" t="s">
        <v>2285</v>
      </c>
      <c r="C1083" s="20" t="s">
        <v>2286</v>
      </c>
      <c r="D1083" s="21">
        <v>6783</v>
      </c>
      <c r="E1083" s="20" t="s">
        <v>10463</v>
      </c>
      <c r="F1083" s="20" t="s">
        <v>2286</v>
      </c>
      <c r="I1083" s="20" t="s">
        <v>10464</v>
      </c>
      <c r="J1083" s="20" t="s">
        <v>8986</v>
      </c>
    </row>
    <row r="1084" spans="1:10" s="20" customFormat="1" x14ac:dyDescent="0.25">
      <c r="A1084" s="20" t="s">
        <v>8984</v>
      </c>
      <c r="B1084" s="20" t="s">
        <v>2287</v>
      </c>
      <c r="C1084" s="20" t="s">
        <v>2288</v>
      </c>
      <c r="D1084" s="21">
        <v>6783</v>
      </c>
      <c r="E1084" s="20" t="s">
        <v>10465</v>
      </c>
      <c r="F1084" s="20" t="s">
        <v>2288</v>
      </c>
      <c r="I1084" s="20" t="s">
        <v>10466</v>
      </c>
      <c r="J1084" s="20" t="s">
        <v>8986</v>
      </c>
    </row>
    <row r="1085" spans="1:10" s="20" customFormat="1" x14ac:dyDescent="0.25">
      <c r="A1085" s="20" t="s">
        <v>8984</v>
      </c>
      <c r="B1085" s="20" t="s">
        <v>2289</v>
      </c>
      <c r="C1085" s="20" t="s">
        <v>2290</v>
      </c>
      <c r="D1085" s="21">
        <v>6783</v>
      </c>
      <c r="E1085" s="20" t="s">
        <v>10467</v>
      </c>
      <c r="F1085" s="20" t="s">
        <v>2290</v>
      </c>
      <c r="I1085" s="20" t="s">
        <v>10468</v>
      </c>
      <c r="J1085" s="20" t="s">
        <v>8986</v>
      </c>
    </row>
    <row r="1086" spans="1:10" s="20" customFormat="1" x14ac:dyDescent="0.25">
      <c r="A1086" s="20" t="s">
        <v>8984</v>
      </c>
      <c r="B1086" s="20" t="s">
        <v>2291</v>
      </c>
      <c r="C1086" s="20" t="s">
        <v>2292</v>
      </c>
      <c r="D1086" s="21">
        <v>6790</v>
      </c>
      <c r="E1086" s="20" t="s">
        <v>8575</v>
      </c>
      <c r="F1086" s="20" t="s">
        <v>2292</v>
      </c>
      <c r="I1086" s="20" t="s">
        <v>10469</v>
      </c>
      <c r="J1086" s="20" t="s">
        <v>8986</v>
      </c>
    </row>
    <row r="1087" spans="1:10" s="20" customFormat="1" x14ac:dyDescent="0.25">
      <c r="A1087" s="20" t="s">
        <v>8984</v>
      </c>
      <c r="B1087" s="20" t="s">
        <v>2293</v>
      </c>
      <c r="C1087" s="20" t="s">
        <v>2294</v>
      </c>
      <c r="D1087" s="21">
        <v>6790</v>
      </c>
      <c r="E1087" s="20" t="s">
        <v>10470</v>
      </c>
      <c r="F1087" s="20" t="s">
        <v>2294</v>
      </c>
      <c r="I1087" s="20" t="s">
        <v>10471</v>
      </c>
      <c r="J1087" s="20" t="s">
        <v>8986</v>
      </c>
    </row>
    <row r="1088" spans="1:10" s="20" customFormat="1" x14ac:dyDescent="0.25">
      <c r="A1088" s="20" t="s">
        <v>8984</v>
      </c>
      <c r="B1088" s="20" t="s">
        <v>2295</v>
      </c>
      <c r="C1088" s="20" t="s">
        <v>2296</v>
      </c>
      <c r="D1088" s="21">
        <v>6790</v>
      </c>
      <c r="E1088" s="20" t="s">
        <v>10472</v>
      </c>
      <c r="F1088" s="20" t="s">
        <v>2296</v>
      </c>
      <c r="I1088" s="20" t="s">
        <v>10473</v>
      </c>
      <c r="J1088" s="20" t="s">
        <v>8986</v>
      </c>
    </row>
    <row r="1089" spans="1:10" s="20" customFormat="1" x14ac:dyDescent="0.25">
      <c r="A1089" s="20" t="s">
        <v>8984</v>
      </c>
      <c r="B1089" s="20" t="s">
        <v>2297</v>
      </c>
      <c r="C1089" s="20" t="s">
        <v>2298</v>
      </c>
      <c r="D1089" s="21">
        <v>6790</v>
      </c>
      <c r="E1089" s="20" t="s">
        <v>8514</v>
      </c>
      <c r="F1089" s="20" t="s">
        <v>2298</v>
      </c>
      <c r="I1089" s="20" t="s">
        <v>10474</v>
      </c>
      <c r="J1089" s="20" t="s">
        <v>8986</v>
      </c>
    </row>
    <row r="1090" spans="1:10" s="20" customFormat="1" x14ac:dyDescent="0.25">
      <c r="A1090" s="20" t="s">
        <v>8984</v>
      </c>
      <c r="B1090" s="20" t="s">
        <v>2299</v>
      </c>
      <c r="C1090" s="20" t="s">
        <v>2300</v>
      </c>
      <c r="D1090" s="21">
        <v>6790</v>
      </c>
      <c r="E1090" s="20" t="s">
        <v>10475</v>
      </c>
      <c r="F1090" s="20" t="s">
        <v>2300</v>
      </c>
      <c r="I1090" s="20" t="s">
        <v>10476</v>
      </c>
      <c r="J1090" s="20" t="s">
        <v>8986</v>
      </c>
    </row>
    <row r="1091" spans="1:10" s="20" customFormat="1" x14ac:dyDescent="0.25">
      <c r="A1091" s="20" t="s">
        <v>8984</v>
      </c>
      <c r="B1091" s="20" t="s">
        <v>2301</v>
      </c>
      <c r="C1091" s="20" t="s">
        <v>2302</v>
      </c>
      <c r="D1091" s="21">
        <v>6790</v>
      </c>
      <c r="E1091" s="20" t="s">
        <v>10477</v>
      </c>
      <c r="F1091" s="20" t="s">
        <v>2302</v>
      </c>
      <c r="I1091" s="20" t="s">
        <v>10478</v>
      </c>
      <c r="J1091" s="20" t="s">
        <v>8986</v>
      </c>
    </row>
    <row r="1092" spans="1:10" s="20" customFormat="1" x14ac:dyDescent="0.25">
      <c r="A1092" s="20" t="s">
        <v>8984</v>
      </c>
      <c r="B1092" s="20" t="s">
        <v>2303</v>
      </c>
      <c r="C1092" s="20" t="s">
        <v>2304</v>
      </c>
      <c r="D1092" s="21">
        <v>6790</v>
      </c>
      <c r="E1092" s="20" t="s">
        <v>10479</v>
      </c>
      <c r="F1092" s="20" t="s">
        <v>2304</v>
      </c>
      <c r="I1092" s="20" t="s">
        <v>10480</v>
      </c>
      <c r="J1092" s="20" t="s">
        <v>8986</v>
      </c>
    </row>
    <row r="1093" spans="1:10" s="20" customFormat="1" x14ac:dyDescent="0.25">
      <c r="A1093" s="20" t="s">
        <v>8984</v>
      </c>
      <c r="B1093" s="20" t="s">
        <v>2305</v>
      </c>
      <c r="C1093" s="20" t="s">
        <v>2306</v>
      </c>
      <c r="D1093" s="21">
        <v>6790</v>
      </c>
      <c r="E1093" s="20" t="s">
        <v>10481</v>
      </c>
      <c r="F1093" s="20" t="s">
        <v>2306</v>
      </c>
      <c r="I1093" s="20" t="s">
        <v>10482</v>
      </c>
      <c r="J1093" s="20" t="s">
        <v>8986</v>
      </c>
    </row>
    <row r="1094" spans="1:10" s="20" customFormat="1" x14ac:dyDescent="0.25">
      <c r="A1094" s="20" t="s">
        <v>8984</v>
      </c>
      <c r="B1094" s="20" t="s">
        <v>2307</v>
      </c>
      <c r="C1094" s="20" t="s">
        <v>2308</v>
      </c>
      <c r="D1094" s="21">
        <v>6790</v>
      </c>
      <c r="E1094" s="20" t="s">
        <v>10483</v>
      </c>
      <c r="F1094" s="20" t="s">
        <v>2308</v>
      </c>
      <c r="I1094" s="20" t="s">
        <v>10484</v>
      </c>
      <c r="J1094" s="20" t="s">
        <v>8986</v>
      </c>
    </row>
    <row r="1095" spans="1:10" s="20" customFormat="1" x14ac:dyDescent="0.25">
      <c r="A1095" s="20" t="s">
        <v>8984</v>
      </c>
      <c r="B1095" s="20" t="s">
        <v>2309</v>
      </c>
      <c r="C1095" s="20" t="s">
        <v>2310</v>
      </c>
      <c r="D1095" s="21">
        <v>6790</v>
      </c>
      <c r="E1095" s="20" t="s">
        <v>10485</v>
      </c>
      <c r="F1095" s="20" t="s">
        <v>2310</v>
      </c>
      <c r="I1095" s="20" t="s">
        <v>10486</v>
      </c>
      <c r="J1095" s="20" t="s">
        <v>8986</v>
      </c>
    </row>
    <row r="1096" spans="1:10" s="20" customFormat="1" x14ac:dyDescent="0.25">
      <c r="A1096" s="20" t="s">
        <v>8984</v>
      </c>
      <c r="B1096" s="20" t="s">
        <v>2311</v>
      </c>
      <c r="C1096" s="20" t="s">
        <v>2312</v>
      </c>
      <c r="D1096" s="21">
        <v>6792</v>
      </c>
      <c r="E1096" s="20" t="s">
        <v>10487</v>
      </c>
      <c r="F1096" s="20" t="s">
        <v>2312</v>
      </c>
      <c r="I1096" s="20" t="s">
        <v>10488</v>
      </c>
      <c r="J1096" s="20" t="s">
        <v>8986</v>
      </c>
    </row>
    <row r="1097" spans="1:10" s="20" customFormat="1" x14ac:dyDescent="0.25">
      <c r="A1097" s="20" t="s">
        <v>8984</v>
      </c>
      <c r="B1097" s="20" t="s">
        <v>2313</v>
      </c>
      <c r="C1097" s="20" t="s">
        <v>2314</v>
      </c>
      <c r="D1097" s="21">
        <v>6792</v>
      </c>
      <c r="E1097" s="20" t="s">
        <v>8417</v>
      </c>
      <c r="F1097" s="20" t="s">
        <v>2314</v>
      </c>
      <c r="I1097" s="20" t="s">
        <v>10489</v>
      </c>
      <c r="J1097" s="20" t="s">
        <v>8986</v>
      </c>
    </row>
    <row r="1098" spans="1:10" s="20" customFormat="1" x14ac:dyDescent="0.25">
      <c r="A1098" s="20" t="s">
        <v>8984</v>
      </c>
      <c r="B1098" s="20" t="s">
        <v>2315</v>
      </c>
      <c r="C1098" s="20" t="s">
        <v>2316</v>
      </c>
      <c r="D1098" s="21">
        <v>6792</v>
      </c>
      <c r="E1098" s="20" t="s">
        <v>10490</v>
      </c>
      <c r="F1098" s="20" t="s">
        <v>2316</v>
      </c>
      <c r="I1098" s="20" t="s">
        <v>10491</v>
      </c>
      <c r="J1098" s="20" t="s">
        <v>8986</v>
      </c>
    </row>
    <row r="1099" spans="1:10" s="20" customFormat="1" x14ac:dyDescent="0.25">
      <c r="A1099" s="20" t="s">
        <v>8984</v>
      </c>
      <c r="B1099" s="20" t="s">
        <v>2317</v>
      </c>
      <c r="C1099" s="20" t="s">
        <v>2318</v>
      </c>
      <c r="D1099" s="21">
        <v>6792</v>
      </c>
      <c r="E1099" s="20" t="s">
        <v>10492</v>
      </c>
      <c r="F1099" s="20" t="s">
        <v>2318</v>
      </c>
      <c r="I1099" s="20" t="s">
        <v>10493</v>
      </c>
      <c r="J1099" s="20" t="s">
        <v>8986</v>
      </c>
    </row>
    <row r="1100" spans="1:10" s="20" customFormat="1" x14ac:dyDescent="0.25">
      <c r="A1100" s="20" t="s">
        <v>8984</v>
      </c>
      <c r="B1100" s="20" t="s">
        <v>2319</v>
      </c>
      <c r="C1100" s="20" t="s">
        <v>2320</v>
      </c>
      <c r="D1100" s="21">
        <v>6798</v>
      </c>
      <c r="E1100" s="20" t="s">
        <v>10494</v>
      </c>
      <c r="F1100" s="20" t="s">
        <v>2320</v>
      </c>
      <c r="I1100" s="20" t="s">
        <v>10495</v>
      </c>
      <c r="J1100" s="20" t="s">
        <v>8986</v>
      </c>
    </row>
    <row r="1101" spans="1:10" s="20" customFormat="1" x14ac:dyDescent="0.25">
      <c r="A1101" s="20" t="s">
        <v>8984</v>
      </c>
      <c r="B1101" s="20" t="s">
        <v>2321</v>
      </c>
      <c r="C1101" s="20" t="s">
        <v>2322</v>
      </c>
      <c r="D1101" s="21">
        <v>6798</v>
      </c>
      <c r="E1101" s="20" t="s">
        <v>10496</v>
      </c>
      <c r="F1101" s="20" t="s">
        <v>2322</v>
      </c>
      <c r="I1101" s="20" t="s">
        <v>10497</v>
      </c>
      <c r="J1101" s="20" t="s">
        <v>8986</v>
      </c>
    </row>
    <row r="1102" spans="1:10" s="20" customFormat="1" x14ac:dyDescent="0.25">
      <c r="A1102" s="20" t="s">
        <v>8984</v>
      </c>
      <c r="B1102" s="20" t="s">
        <v>2323</v>
      </c>
      <c r="C1102" s="20" t="s">
        <v>2324</v>
      </c>
      <c r="D1102" s="21">
        <v>6798</v>
      </c>
      <c r="E1102" s="20" t="s">
        <v>10498</v>
      </c>
      <c r="F1102" s="20" t="s">
        <v>2324</v>
      </c>
      <c r="I1102" s="20" t="s">
        <v>10499</v>
      </c>
      <c r="J1102" s="20" t="s">
        <v>8986</v>
      </c>
    </row>
    <row r="1103" spans="1:10" s="20" customFormat="1" x14ac:dyDescent="0.25">
      <c r="A1103" s="20" t="s">
        <v>8984</v>
      </c>
      <c r="B1103" s="20" t="s">
        <v>2325</v>
      </c>
      <c r="C1103" s="20" t="s">
        <v>2326</v>
      </c>
      <c r="D1103" s="21">
        <v>6798</v>
      </c>
      <c r="E1103" s="20" t="s">
        <v>10500</v>
      </c>
      <c r="F1103" s="20" t="s">
        <v>2326</v>
      </c>
      <c r="I1103" s="20" t="s">
        <v>10501</v>
      </c>
      <c r="J1103" s="20" t="s">
        <v>8986</v>
      </c>
    </row>
    <row r="1104" spans="1:10" s="20" customFormat="1" x14ac:dyDescent="0.25">
      <c r="A1104" s="20" t="s">
        <v>8984</v>
      </c>
      <c r="B1104" s="20" t="s">
        <v>2327</v>
      </c>
      <c r="C1104" s="20" t="s">
        <v>2328</v>
      </c>
      <c r="D1104" s="21">
        <v>6798</v>
      </c>
      <c r="E1104" s="20" t="s">
        <v>10502</v>
      </c>
      <c r="F1104" s="20" t="s">
        <v>2328</v>
      </c>
      <c r="I1104" s="20" t="s">
        <v>10503</v>
      </c>
      <c r="J1104" s="20" t="s">
        <v>8986</v>
      </c>
    </row>
    <row r="1105" spans="1:10" s="20" customFormat="1" x14ac:dyDescent="0.25">
      <c r="A1105" s="20" t="s">
        <v>8984</v>
      </c>
      <c r="B1105" s="20" t="s">
        <v>2329</v>
      </c>
      <c r="C1105" s="20" t="s">
        <v>2330</v>
      </c>
      <c r="D1105" s="21">
        <v>6806</v>
      </c>
      <c r="E1105" s="20" t="s">
        <v>10504</v>
      </c>
      <c r="F1105" s="20" t="s">
        <v>2330</v>
      </c>
      <c r="I1105" s="20" t="s">
        <v>10505</v>
      </c>
      <c r="J1105" s="20" t="s">
        <v>8986</v>
      </c>
    </row>
    <row r="1106" spans="1:10" s="20" customFormat="1" x14ac:dyDescent="0.25">
      <c r="A1106" s="20" t="s">
        <v>8984</v>
      </c>
      <c r="B1106" s="20" t="s">
        <v>2331</v>
      </c>
      <c r="C1106" s="20" t="s">
        <v>2332</v>
      </c>
      <c r="D1106" s="21">
        <v>6806</v>
      </c>
      <c r="E1106" s="20" t="s">
        <v>10506</v>
      </c>
      <c r="F1106" s="20" t="s">
        <v>2332</v>
      </c>
      <c r="I1106" s="20" t="s">
        <v>10507</v>
      </c>
      <c r="J1106" s="20" t="s">
        <v>8986</v>
      </c>
    </row>
    <row r="1107" spans="1:10" s="20" customFormat="1" x14ac:dyDescent="0.25">
      <c r="A1107" s="20" t="s">
        <v>8984</v>
      </c>
      <c r="B1107" s="20" t="s">
        <v>2333</v>
      </c>
      <c r="C1107" s="20" t="s">
        <v>2334</v>
      </c>
      <c r="D1107" s="21">
        <v>6806</v>
      </c>
      <c r="E1107" s="20" t="s">
        <v>10508</v>
      </c>
      <c r="F1107" s="20" t="s">
        <v>2334</v>
      </c>
      <c r="I1107" s="20" t="s">
        <v>10509</v>
      </c>
      <c r="J1107" s="20" t="s">
        <v>8986</v>
      </c>
    </row>
    <row r="1108" spans="1:10" s="20" customFormat="1" x14ac:dyDescent="0.25">
      <c r="A1108" s="20" t="s">
        <v>8984</v>
      </c>
      <c r="B1108" s="20" t="s">
        <v>2335</v>
      </c>
      <c r="C1108" s="20" t="s">
        <v>2336</v>
      </c>
      <c r="D1108" s="21">
        <v>6806</v>
      </c>
      <c r="E1108" s="20" t="s">
        <v>10510</v>
      </c>
      <c r="F1108" s="20" t="s">
        <v>2336</v>
      </c>
      <c r="I1108" s="20" t="s">
        <v>8550</v>
      </c>
      <c r="J1108" s="20" t="s">
        <v>8986</v>
      </c>
    </row>
    <row r="1109" spans="1:10" s="20" customFormat="1" x14ac:dyDescent="0.25">
      <c r="A1109" s="20" t="s">
        <v>8984</v>
      </c>
      <c r="B1109" s="20" t="s">
        <v>2337</v>
      </c>
      <c r="C1109" s="20" t="s">
        <v>2338</v>
      </c>
      <c r="D1109" s="21">
        <v>6806</v>
      </c>
      <c r="E1109" s="20" t="s">
        <v>8602</v>
      </c>
      <c r="F1109" s="20" t="s">
        <v>2338</v>
      </c>
      <c r="I1109" s="20" t="s">
        <v>10511</v>
      </c>
      <c r="J1109" s="20" t="s">
        <v>8986</v>
      </c>
    </row>
    <row r="1110" spans="1:10" s="20" customFormat="1" x14ac:dyDescent="0.25">
      <c r="A1110" s="20" t="s">
        <v>8984</v>
      </c>
      <c r="B1110" s="20" t="s">
        <v>2339</v>
      </c>
      <c r="C1110" s="20" t="s">
        <v>2340</v>
      </c>
      <c r="D1110" s="21">
        <v>6806</v>
      </c>
      <c r="E1110" s="20" t="s">
        <v>10512</v>
      </c>
      <c r="F1110" s="20" t="s">
        <v>2340</v>
      </c>
      <c r="I1110" s="20" t="s">
        <v>10513</v>
      </c>
      <c r="J1110" s="20" t="s">
        <v>8986</v>
      </c>
    </row>
    <row r="1111" spans="1:10" s="20" customFormat="1" x14ac:dyDescent="0.25">
      <c r="A1111" s="20" t="s">
        <v>8984</v>
      </c>
      <c r="B1111" s="20" t="s">
        <v>2341</v>
      </c>
      <c r="C1111" s="20" t="s">
        <v>2342</v>
      </c>
      <c r="D1111" s="21">
        <v>6806</v>
      </c>
      <c r="E1111" s="20" t="s">
        <v>10514</v>
      </c>
      <c r="F1111" s="20" t="s">
        <v>2342</v>
      </c>
      <c r="I1111" s="20" t="s">
        <v>10515</v>
      </c>
      <c r="J1111" s="20" t="s">
        <v>8986</v>
      </c>
    </row>
    <row r="1112" spans="1:10" s="20" customFormat="1" x14ac:dyDescent="0.25">
      <c r="A1112" s="20" t="s">
        <v>8984</v>
      </c>
      <c r="B1112" s="20" t="s">
        <v>2343</v>
      </c>
      <c r="C1112" s="20" t="s">
        <v>2344</v>
      </c>
      <c r="D1112" s="21">
        <v>6806</v>
      </c>
      <c r="E1112" s="20" t="s">
        <v>10516</v>
      </c>
      <c r="F1112" s="20" t="s">
        <v>2344</v>
      </c>
      <c r="I1112" s="20" t="s">
        <v>9459</v>
      </c>
      <c r="J1112" s="20" t="s">
        <v>8986</v>
      </c>
    </row>
    <row r="1113" spans="1:10" s="20" customFormat="1" x14ac:dyDescent="0.25">
      <c r="A1113" s="20" t="s">
        <v>8984</v>
      </c>
      <c r="B1113" s="20" t="s">
        <v>2345</v>
      </c>
      <c r="C1113" s="20" t="s">
        <v>2346</v>
      </c>
      <c r="D1113" s="21">
        <v>6812</v>
      </c>
      <c r="E1113" s="20" t="s">
        <v>8429</v>
      </c>
      <c r="F1113" s="20" t="s">
        <v>2346</v>
      </c>
      <c r="I1113" s="20" t="s">
        <v>10517</v>
      </c>
      <c r="J1113" s="20" t="s">
        <v>8986</v>
      </c>
    </row>
    <row r="1114" spans="1:10" s="20" customFormat="1" x14ac:dyDescent="0.25">
      <c r="A1114" s="20" t="s">
        <v>8984</v>
      </c>
      <c r="B1114" s="20" t="s">
        <v>2347</v>
      </c>
      <c r="C1114" s="20" t="s">
        <v>2348</v>
      </c>
      <c r="D1114" s="21">
        <v>6812</v>
      </c>
      <c r="E1114" s="20" t="s">
        <v>8015</v>
      </c>
      <c r="F1114" s="20" t="s">
        <v>2348</v>
      </c>
      <c r="I1114" s="20" t="s">
        <v>10518</v>
      </c>
      <c r="J1114" s="20" t="s">
        <v>8986</v>
      </c>
    </row>
    <row r="1115" spans="1:10" s="20" customFormat="1" x14ac:dyDescent="0.25">
      <c r="A1115" s="20" t="s">
        <v>8984</v>
      </c>
      <c r="B1115" s="20" t="s">
        <v>2349</v>
      </c>
      <c r="C1115" s="20" t="s">
        <v>2350</v>
      </c>
      <c r="D1115" s="21">
        <v>6812</v>
      </c>
      <c r="E1115" s="20" t="s">
        <v>7659</v>
      </c>
      <c r="F1115" s="20" t="s">
        <v>2350</v>
      </c>
      <c r="I1115" s="20" t="s">
        <v>10519</v>
      </c>
      <c r="J1115" s="20" t="s">
        <v>8986</v>
      </c>
    </row>
    <row r="1116" spans="1:10" s="20" customFormat="1" x14ac:dyDescent="0.25">
      <c r="A1116" s="20" t="s">
        <v>8984</v>
      </c>
      <c r="B1116" s="20" t="s">
        <v>2351</v>
      </c>
      <c r="C1116" s="20" t="s">
        <v>2352</v>
      </c>
      <c r="D1116" s="21">
        <v>6812</v>
      </c>
      <c r="E1116" s="20" t="s">
        <v>7602</v>
      </c>
      <c r="F1116" s="20" t="s">
        <v>2352</v>
      </c>
      <c r="I1116" s="20" t="s">
        <v>10520</v>
      </c>
      <c r="J1116" s="20" t="s">
        <v>8986</v>
      </c>
    </row>
    <row r="1117" spans="1:10" s="20" customFormat="1" x14ac:dyDescent="0.25">
      <c r="A1117" s="20" t="s">
        <v>8984</v>
      </c>
      <c r="B1117" s="20" t="s">
        <v>2353</v>
      </c>
      <c r="C1117" s="20" t="s">
        <v>2354</v>
      </c>
      <c r="D1117" s="21">
        <v>6812</v>
      </c>
      <c r="E1117" s="20" t="s">
        <v>7707</v>
      </c>
      <c r="F1117" s="20" t="s">
        <v>2354</v>
      </c>
      <c r="I1117" s="20" t="s">
        <v>7708</v>
      </c>
      <c r="J1117" s="20" t="s">
        <v>8986</v>
      </c>
    </row>
    <row r="1118" spans="1:10" s="20" customFormat="1" x14ac:dyDescent="0.25">
      <c r="A1118" s="20" t="s">
        <v>8984</v>
      </c>
      <c r="B1118" s="20" t="s">
        <v>2355</v>
      </c>
      <c r="C1118" s="20" t="s">
        <v>2356</v>
      </c>
      <c r="D1118" s="21">
        <v>6812</v>
      </c>
      <c r="E1118" s="20" t="s">
        <v>7680</v>
      </c>
      <c r="F1118" s="20" t="s">
        <v>2356</v>
      </c>
      <c r="I1118" s="20" t="s">
        <v>7681</v>
      </c>
      <c r="J1118" s="20" t="s">
        <v>8986</v>
      </c>
    </row>
    <row r="1119" spans="1:10" s="20" customFormat="1" x14ac:dyDescent="0.25">
      <c r="A1119" s="20" t="s">
        <v>8984</v>
      </c>
      <c r="B1119" s="20" t="s">
        <v>2357</v>
      </c>
      <c r="C1119" s="20" t="s">
        <v>2358</v>
      </c>
      <c r="D1119" s="21">
        <v>6812</v>
      </c>
      <c r="E1119" s="20" t="s">
        <v>8505</v>
      </c>
      <c r="F1119" s="20" t="s">
        <v>2358</v>
      </c>
      <c r="I1119" s="20" t="s">
        <v>8506</v>
      </c>
      <c r="J1119" s="20" t="s">
        <v>8986</v>
      </c>
    </row>
    <row r="1120" spans="1:10" s="20" customFormat="1" x14ac:dyDescent="0.25">
      <c r="A1120" s="20" t="s">
        <v>8984</v>
      </c>
      <c r="B1120" s="20" t="s">
        <v>2359</v>
      </c>
      <c r="C1120" s="20" t="s">
        <v>2360</v>
      </c>
      <c r="D1120" s="21">
        <v>6812</v>
      </c>
      <c r="E1120" s="20" t="s">
        <v>8726</v>
      </c>
      <c r="F1120" s="20" t="s">
        <v>2360</v>
      </c>
      <c r="I1120" s="20" t="s">
        <v>8727</v>
      </c>
      <c r="J1120" s="20" t="s">
        <v>8986</v>
      </c>
    </row>
    <row r="1121" spans="1:10" s="20" customFormat="1" x14ac:dyDescent="0.25">
      <c r="A1121" s="20" t="s">
        <v>8984</v>
      </c>
      <c r="B1121" s="20" t="s">
        <v>2361</v>
      </c>
      <c r="C1121" s="20" t="s">
        <v>2362</v>
      </c>
      <c r="D1121" s="21">
        <v>6812</v>
      </c>
      <c r="E1121" s="20" t="s">
        <v>8670</v>
      </c>
      <c r="F1121" s="20" t="s">
        <v>2362</v>
      </c>
      <c r="I1121" s="20" t="s">
        <v>8671</v>
      </c>
      <c r="J1121" s="20" t="s">
        <v>8986</v>
      </c>
    </row>
    <row r="1122" spans="1:10" s="20" customFormat="1" x14ac:dyDescent="0.25">
      <c r="A1122" s="20" t="s">
        <v>8984</v>
      </c>
      <c r="B1122" s="20" t="s">
        <v>2363</v>
      </c>
      <c r="C1122" s="20" t="s">
        <v>2364</v>
      </c>
      <c r="D1122" s="21">
        <v>6812</v>
      </c>
      <c r="E1122" s="20" t="s">
        <v>8558</v>
      </c>
      <c r="F1122" s="20" t="s">
        <v>2364</v>
      </c>
      <c r="I1122" s="20" t="s">
        <v>8559</v>
      </c>
      <c r="J1122" s="20" t="s">
        <v>8986</v>
      </c>
    </row>
    <row r="1123" spans="1:10" s="20" customFormat="1" x14ac:dyDescent="0.25">
      <c r="A1123" s="20" t="s">
        <v>8984</v>
      </c>
      <c r="B1123" s="20" t="s">
        <v>2365</v>
      </c>
      <c r="C1123" s="20" t="s">
        <v>2366</v>
      </c>
      <c r="D1123" s="21">
        <v>6812</v>
      </c>
      <c r="E1123" s="20" t="s">
        <v>8498</v>
      </c>
      <c r="F1123" s="20" t="s">
        <v>2366</v>
      </c>
      <c r="I1123" s="20" t="s">
        <v>8499</v>
      </c>
      <c r="J1123" s="20" t="s">
        <v>8986</v>
      </c>
    </row>
    <row r="1124" spans="1:10" s="20" customFormat="1" x14ac:dyDescent="0.25">
      <c r="A1124" s="20" t="s">
        <v>8984</v>
      </c>
      <c r="B1124" s="20" t="s">
        <v>2367</v>
      </c>
      <c r="C1124" s="20" t="s">
        <v>2368</v>
      </c>
      <c r="D1124" s="21">
        <v>6812</v>
      </c>
      <c r="E1124" s="20" t="s">
        <v>10521</v>
      </c>
      <c r="F1124" s="20" t="s">
        <v>2368</v>
      </c>
      <c r="I1124" s="20" t="s">
        <v>10522</v>
      </c>
      <c r="J1124" s="20" t="s">
        <v>8986</v>
      </c>
    </row>
    <row r="1125" spans="1:10" s="20" customFormat="1" x14ac:dyDescent="0.25">
      <c r="A1125" s="20" t="s">
        <v>8984</v>
      </c>
      <c r="B1125" s="20" t="s">
        <v>2369</v>
      </c>
      <c r="C1125" s="20" t="s">
        <v>2370</v>
      </c>
      <c r="D1125" s="21">
        <v>6812</v>
      </c>
      <c r="E1125" s="20" t="s">
        <v>8581</v>
      </c>
      <c r="F1125" s="20" t="s">
        <v>2370</v>
      </c>
      <c r="I1125" s="20" t="s">
        <v>8582</v>
      </c>
      <c r="J1125" s="20" t="s">
        <v>8986</v>
      </c>
    </row>
    <row r="1126" spans="1:10" s="20" customFormat="1" x14ac:dyDescent="0.25">
      <c r="A1126" s="20" t="s">
        <v>8984</v>
      </c>
      <c r="B1126" s="20" t="s">
        <v>2371</v>
      </c>
      <c r="C1126" s="20" t="s">
        <v>2372</v>
      </c>
      <c r="D1126" s="21">
        <v>6812</v>
      </c>
      <c r="E1126" s="20" t="s">
        <v>8538</v>
      </c>
      <c r="F1126" s="20" t="s">
        <v>2372</v>
      </c>
      <c r="I1126" s="20" t="s">
        <v>8539</v>
      </c>
      <c r="J1126" s="20" t="s">
        <v>8986</v>
      </c>
    </row>
    <row r="1127" spans="1:10" s="20" customFormat="1" x14ac:dyDescent="0.25">
      <c r="A1127" s="20" t="s">
        <v>8984</v>
      </c>
      <c r="B1127" s="20" t="s">
        <v>2373</v>
      </c>
      <c r="C1127" s="20" t="s">
        <v>2374</v>
      </c>
      <c r="D1127" s="21">
        <v>6812</v>
      </c>
      <c r="E1127" s="20" t="s">
        <v>8619</v>
      </c>
      <c r="F1127" s="20" t="s">
        <v>2374</v>
      </c>
      <c r="I1127" s="20" t="s">
        <v>8620</v>
      </c>
      <c r="J1127" s="20" t="s">
        <v>8986</v>
      </c>
    </row>
    <row r="1128" spans="1:10" s="20" customFormat="1" x14ac:dyDescent="0.25">
      <c r="A1128" s="20" t="s">
        <v>8984</v>
      </c>
      <c r="B1128" s="20" t="s">
        <v>2375</v>
      </c>
      <c r="C1128" s="20" t="s">
        <v>2376</v>
      </c>
      <c r="D1128" s="21">
        <v>6812</v>
      </c>
      <c r="E1128" s="20" t="s">
        <v>8423</v>
      </c>
      <c r="F1128" s="20" t="s">
        <v>2376</v>
      </c>
      <c r="I1128" s="20" t="s">
        <v>8424</v>
      </c>
      <c r="J1128" s="20" t="s">
        <v>8986</v>
      </c>
    </row>
    <row r="1129" spans="1:10" s="20" customFormat="1" x14ac:dyDescent="0.25">
      <c r="A1129" s="20" t="s">
        <v>8984</v>
      </c>
      <c r="B1129" s="20" t="s">
        <v>2377</v>
      </c>
      <c r="C1129" s="20" t="s">
        <v>2378</v>
      </c>
      <c r="D1129" s="21">
        <v>6812</v>
      </c>
      <c r="E1129" s="20" t="s">
        <v>8691</v>
      </c>
      <c r="F1129" s="20" t="s">
        <v>2378</v>
      </c>
      <c r="I1129" s="20" t="s">
        <v>8692</v>
      </c>
      <c r="J1129" s="20" t="s">
        <v>8986</v>
      </c>
    </row>
    <row r="1130" spans="1:10" s="20" customFormat="1" x14ac:dyDescent="0.25">
      <c r="A1130" s="20" t="s">
        <v>8984</v>
      </c>
      <c r="B1130" s="20" t="s">
        <v>2379</v>
      </c>
      <c r="C1130" s="20" t="s">
        <v>2380</v>
      </c>
      <c r="D1130" s="21">
        <v>6812</v>
      </c>
      <c r="E1130" s="20" t="s">
        <v>8756</v>
      </c>
      <c r="F1130" s="20" t="s">
        <v>2380</v>
      </c>
      <c r="I1130" s="20" t="s">
        <v>10523</v>
      </c>
      <c r="J1130" s="20" t="s">
        <v>8986</v>
      </c>
    </row>
    <row r="1131" spans="1:10" s="20" customFormat="1" x14ac:dyDescent="0.25">
      <c r="A1131" s="20" t="s">
        <v>8984</v>
      </c>
      <c r="B1131" s="20" t="s">
        <v>2381</v>
      </c>
      <c r="C1131" s="20" t="s">
        <v>2382</v>
      </c>
      <c r="D1131" s="21">
        <v>6812</v>
      </c>
      <c r="E1131" s="20" t="s">
        <v>8748</v>
      </c>
      <c r="F1131" s="20" t="s">
        <v>2382</v>
      </c>
      <c r="I1131" s="20" t="s">
        <v>10524</v>
      </c>
      <c r="J1131" s="20" t="s">
        <v>8986</v>
      </c>
    </row>
    <row r="1132" spans="1:10" s="20" customFormat="1" x14ac:dyDescent="0.25">
      <c r="A1132" s="20" t="s">
        <v>8984</v>
      </c>
      <c r="B1132" s="20" t="s">
        <v>2383</v>
      </c>
      <c r="C1132" s="20" t="s">
        <v>2384</v>
      </c>
      <c r="D1132" s="21">
        <v>6812</v>
      </c>
      <c r="E1132" s="20" t="s">
        <v>7546</v>
      </c>
      <c r="F1132" s="20" t="s">
        <v>2384</v>
      </c>
      <c r="I1132" s="20" t="s">
        <v>10525</v>
      </c>
      <c r="J1132" s="20" t="s">
        <v>8986</v>
      </c>
    </row>
    <row r="1133" spans="1:10" s="20" customFormat="1" x14ac:dyDescent="0.25">
      <c r="A1133" s="20" t="s">
        <v>8984</v>
      </c>
      <c r="B1133" s="20" t="s">
        <v>2385</v>
      </c>
      <c r="C1133" s="20" t="s">
        <v>2386</v>
      </c>
      <c r="D1133" s="21">
        <v>6812</v>
      </c>
      <c r="E1133" s="20" t="s">
        <v>7729</v>
      </c>
      <c r="F1133" s="20" t="s">
        <v>2386</v>
      </c>
      <c r="I1133" s="20" t="s">
        <v>7730</v>
      </c>
      <c r="J1133" s="20" t="s">
        <v>8986</v>
      </c>
    </row>
    <row r="1134" spans="1:10" s="20" customFormat="1" x14ac:dyDescent="0.25">
      <c r="A1134" s="20" t="s">
        <v>8984</v>
      </c>
      <c r="B1134" s="20" t="s">
        <v>2387</v>
      </c>
      <c r="C1134" s="20" t="s">
        <v>2388</v>
      </c>
      <c r="D1134" s="21">
        <v>6812</v>
      </c>
      <c r="E1134" s="20" t="s">
        <v>8625</v>
      </c>
      <c r="F1134" s="20" t="s">
        <v>2388</v>
      </c>
      <c r="I1134" s="20" t="s">
        <v>8626</v>
      </c>
      <c r="J1134" s="20" t="s">
        <v>8986</v>
      </c>
    </row>
    <row r="1135" spans="1:10" s="20" customFormat="1" x14ac:dyDescent="0.25">
      <c r="A1135" s="20" t="s">
        <v>8984</v>
      </c>
      <c r="B1135" s="20" t="s">
        <v>2389</v>
      </c>
      <c r="C1135" s="20" t="s">
        <v>2390</v>
      </c>
      <c r="D1135" s="21">
        <v>6812</v>
      </c>
      <c r="E1135" s="20" t="s">
        <v>7770</v>
      </c>
      <c r="F1135" s="20" t="s">
        <v>2390</v>
      </c>
      <c r="I1135" s="20" t="s">
        <v>7771</v>
      </c>
      <c r="J1135" s="20" t="s">
        <v>8986</v>
      </c>
    </row>
    <row r="1136" spans="1:10" s="20" customFormat="1" x14ac:dyDescent="0.25">
      <c r="A1136" s="20" t="s">
        <v>8984</v>
      </c>
      <c r="B1136" s="20" t="s">
        <v>2391</v>
      </c>
      <c r="C1136" s="20" t="s">
        <v>2392</v>
      </c>
      <c r="D1136" s="21">
        <v>6812</v>
      </c>
      <c r="E1136" s="20" t="s">
        <v>7982</v>
      </c>
      <c r="F1136" s="20" t="s">
        <v>2392</v>
      </c>
      <c r="I1136" s="20" t="s">
        <v>7983</v>
      </c>
      <c r="J1136" s="20" t="s">
        <v>8986</v>
      </c>
    </row>
    <row r="1137" spans="1:10" s="20" customFormat="1" x14ac:dyDescent="0.25">
      <c r="A1137" s="20" t="s">
        <v>8984</v>
      </c>
      <c r="B1137" s="20" t="s">
        <v>2393</v>
      </c>
      <c r="C1137" s="20" t="s">
        <v>2394</v>
      </c>
      <c r="D1137" s="21">
        <v>6812</v>
      </c>
      <c r="E1137" s="20" t="s">
        <v>7759</v>
      </c>
      <c r="F1137" s="20" t="s">
        <v>2394</v>
      </c>
      <c r="I1137" s="20" t="s">
        <v>10526</v>
      </c>
      <c r="J1137" s="20" t="s">
        <v>8986</v>
      </c>
    </row>
    <row r="1138" spans="1:10" s="20" customFormat="1" x14ac:dyDescent="0.25">
      <c r="A1138" s="20" t="s">
        <v>8984</v>
      </c>
      <c r="B1138" s="20" t="s">
        <v>2395</v>
      </c>
      <c r="C1138" s="20" t="s">
        <v>2396</v>
      </c>
      <c r="D1138" s="21">
        <v>6812</v>
      </c>
      <c r="E1138" s="20" t="s">
        <v>7574</v>
      </c>
      <c r="F1138" s="20" t="s">
        <v>2396</v>
      </c>
      <c r="I1138" s="20" t="s">
        <v>10527</v>
      </c>
      <c r="J1138" s="20" t="s">
        <v>8986</v>
      </c>
    </row>
    <row r="1139" spans="1:10" s="20" customFormat="1" x14ac:dyDescent="0.25">
      <c r="A1139" s="20" t="s">
        <v>8984</v>
      </c>
      <c r="B1139" s="20" t="s">
        <v>2397</v>
      </c>
      <c r="C1139" s="20" t="s">
        <v>2398</v>
      </c>
      <c r="D1139" s="21">
        <v>6812</v>
      </c>
      <c r="E1139" s="20" t="s">
        <v>8385</v>
      </c>
      <c r="F1139" s="20" t="s">
        <v>2398</v>
      </c>
      <c r="I1139" s="20" t="s">
        <v>10528</v>
      </c>
      <c r="J1139" s="20" t="s">
        <v>8986</v>
      </c>
    </row>
    <row r="1140" spans="1:10" s="20" customFormat="1" x14ac:dyDescent="0.25">
      <c r="A1140" s="20" t="s">
        <v>8984</v>
      </c>
      <c r="B1140" s="20" t="s">
        <v>2399</v>
      </c>
      <c r="C1140" s="20" t="s">
        <v>2400</v>
      </c>
      <c r="D1140" s="21">
        <v>6812</v>
      </c>
      <c r="E1140" s="20" t="s">
        <v>8729</v>
      </c>
      <c r="F1140" s="20" t="s">
        <v>2400</v>
      </c>
      <c r="I1140" s="20" t="s">
        <v>10529</v>
      </c>
      <c r="J1140" s="20" t="s">
        <v>8986</v>
      </c>
    </row>
    <row r="1141" spans="1:10" s="20" customFormat="1" x14ac:dyDescent="0.25">
      <c r="A1141" s="20" t="s">
        <v>8984</v>
      </c>
      <c r="B1141" s="20" t="s">
        <v>2401</v>
      </c>
      <c r="C1141" s="20" t="s">
        <v>2402</v>
      </c>
      <c r="D1141" s="21">
        <v>6812</v>
      </c>
      <c r="E1141" s="20" t="s">
        <v>10530</v>
      </c>
      <c r="F1141" s="20" t="s">
        <v>2402</v>
      </c>
      <c r="I1141" s="20" t="s">
        <v>10531</v>
      </c>
      <c r="J1141" s="20" t="s">
        <v>8986</v>
      </c>
    </row>
    <row r="1142" spans="1:10" s="20" customFormat="1" x14ac:dyDescent="0.25">
      <c r="A1142" s="20" t="s">
        <v>8984</v>
      </c>
      <c r="B1142" s="20" t="s">
        <v>2403</v>
      </c>
      <c r="C1142" s="20" t="s">
        <v>2404</v>
      </c>
      <c r="D1142" s="21">
        <v>6812</v>
      </c>
      <c r="E1142" s="20" t="s">
        <v>10532</v>
      </c>
      <c r="F1142" s="20" t="s">
        <v>2404</v>
      </c>
      <c r="I1142" s="20" t="s">
        <v>10533</v>
      </c>
      <c r="J1142" s="20" t="s">
        <v>8986</v>
      </c>
    </row>
    <row r="1143" spans="1:10" s="20" customFormat="1" x14ac:dyDescent="0.25">
      <c r="A1143" s="20" t="s">
        <v>8984</v>
      </c>
      <c r="B1143" s="20" t="s">
        <v>2405</v>
      </c>
      <c r="C1143" s="20" t="s">
        <v>2406</v>
      </c>
      <c r="D1143" s="21">
        <v>6812</v>
      </c>
      <c r="E1143" s="20" t="s">
        <v>10534</v>
      </c>
      <c r="F1143" s="20" t="s">
        <v>2406</v>
      </c>
      <c r="I1143" s="20" t="s">
        <v>10535</v>
      </c>
      <c r="J1143" s="20" t="s">
        <v>8986</v>
      </c>
    </row>
    <row r="1144" spans="1:10" s="20" customFormat="1" x14ac:dyDescent="0.25">
      <c r="A1144" s="20" t="s">
        <v>8984</v>
      </c>
      <c r="B1144" s="20" t="s">
        <v>2407</v>
      </c>
      <c r="C1144" s="20" t="s">
        <v>2408</v>
      </c>
      <c r="D1144" s="21">
        <v>6812</v>
      </c>
      <c r="E1144" s="20" t="s">
        <v>10536</v>
      </c>
      <c r="F1144" s="20" t="s">
        <v>2408</v>
      </c>
      <c r="I1144" s="20" t="s">
        <v>10537</v>
      </c>
      <c r="J1144" s="20" t="s">
        <v>8986</v>
      </c>
    </row>
    <row r="1145" spans="1:10" s="20" customFormat="1" x14ac:dyDescent="0.25">
      <c r="A1145" s="20" t="s">
        <v>8984</v>
      </c>
      <c r="B1145" s="20" t="s">
        <v>2409</v>
      </c>
      <c r="C1145" s="20" t="s">
        <v>2410</v>
      </c>
      <c r="D1145" s="21">
        <v>6814</v>
      </c>
      <c r="E1145" s="20" t="s">
        <v>10538</v>
      </c>
      <c r="F1145" s="20" t="s">
        <v>2410</v>
      </c>
      <c r="I1145" s="20" t="s">
        <v>10539</v>
      </c>
      <c r="J1145" s="20" t="s">
        <v>8986</v>
      </c>
    </row>
    <row r="1146" spans="1:10" s="20" customFormat="1" x14ac:dyDescent="0.25">
      <c r="A1146" s="20" t="s">
        <v>8984</v>
      </c>
      <c r="B1146" s="20" t="s">
        <v>2411</v>
      </c>
      <c r="C1146" s="20" t="s">
        <v>2412</v>
      </c>
      <c r="D1146" s="21">
        <v>6814</v>
      </c>
      <c r="E1146" s="20" t="s">
        <v>10540</v>
      </c>
      <c r="F1146" s="20" t="s">
        <v>2412</v>
      </c>
      <c r="I1146" s="20" t="s">
        <v>10541</v>
      </c>
      <c r="J1146" s="20" t="s">
        <v>8986</v>
      </c>
    </row>
    <row r="1147" spans="1:10" s="20" customFormat="1" x14ac:dyDescent="0.25">
      <c r="A1147" s="20" t="s">
        <v>8984</v>
      </c>
      <c r="B1147" s="20" t="s">
        <v>2413</v>
      </c>
      <c r="C1147" s="20" t="s">
        <v>2414</v>
      </c>
      <c r="D1147" s="21">
        <v>6814</v>
      </c>
      <c r="E1147" s="20" t="s">
        <v>8712</v>
      </c>
      <c r="F1147" s="20" t="s">
        <v>2414</v>
      </c>
      <c r="I1147" s="20" t="s">
        <v>10542</v>
      </c>
      <c r="J1147" s="20" t="s">
        <v>8986</v>
      </c>
    </row>
    <row r="1148" spans="1:10" s="20" customFormat="1" x14ac:dyDescent="0.25">
      <c r="A1148" s="20" t="s">
        <v>8984</v>
      </c>
      <c r="B1148" s="20" t="s">
        <v>2415</v>
      </c>
      <c r="C1148" s="20" t="s">
        <v>2416</v>
      </c>
      <c r="D1148" s="21">
        <v>6814</v>
      </c>
      <c r="E1148" s="20" t="s">
        <v>10543</v>
      </c>
      <c r="F1148" s="20" t="s">
        <v>2416</v>
      </c>
      <c r="I1148" s="20" t="s">
        <v>10544</v>
      </c>
      <c r="J1148" s="20" t="s">
        <v>8986</v>
      </c>
    </row>
    <row r="1149" spans="1:10" s="20" customFormat="1" x14ac:dyDescent="0.25">
      <c r="A1149" s="20" t="s">
        <v>8984</v>
      </c>
      <c r="B1149" s="20" t="s">
        <v>2417</v>
      </c>
      <c r="C1149" s="20" t="s">
        <v>2418</v>
      </c>
      <c r="D1149" s="21">
        <v>6814</v>
      </c>
      <c r="E1149" s="20" t="s">
        <v>10545</v>
      </c>
      <c r="F1149" s="20" t="s">
        <v>2418</v>
      </c>
      <c r="I1149" s="20" t="s">
        <v>10546</v>
      </c>
      <c r="J1149" s="20" t="s">
        <v>8986</v>
      </c>
    </row>
    <row r="1150" spans="1:10" s="20" customFormat="1" x14ac:dyDescent="0.25">
      <c r="A1150" s="20" t="s">
        <v>8984</v>
      </c>
      <c r="B1150" s="20" t="s">
        <v>2419</v>
      </c>
      <c r="C1150" s="20" t="s">
        <v>2420</v>
      </c>
      <c r="D1150" s="21">
        <v>6814</v>
      </c>
      <c r="E1150" s="20" t="s">
        <v>10547</v>
      </c>
      <c r="F1150" s="20" t="s">
        <v>2420</v>
      </c>
      <c r="I1150" s="20" t="s">
        <v>10548</v>
      </c>
      <c r="J1150" s="20" t="s">
        <v>8986</v>
      </c>
    </row>
    <row r="1151" spans="1:10" s="20" customFormat="1" x14ac:dyDescent="0.25">
      <c r="A1151" s="20" t="s">
        <v>8984</v>
      </c>
      <c r="B1151" s="20" t="s">
        <v>2421</v>
      </c>
      <c r="C1151" s="20" t="s">
        <v>2422</v>
      </c>
      <c r="D1151" s="21">
        <v>6817</v>
      </c>
      <c r="E1151" s="20" t="s">
        <v>10549</v>
      </c>
      <c r="F1151" s="20" t="s">
        <v>2422</v>
      </c>
      <c r="I1151" s="20" t="s">
        <v>10550</v>
      </c>
      <c r="J1151" s="20" t="s">
        <v>8986</v>
      </c>
    </row>
    <row r="1152" spans="1:10" s="20" customFormat="1" x14ac:dyDescent="0.25">
      <c r="A1152" s="20" t="s">
        <v>8984</v>
      </c>
      <c r="B1152" s="20" t="s">
        <v>2423</v>
      </c>
      <c r="C1152" s="20" t="s">
        <v>2424</v>
      </c>
      <c r="D1152" s="21">
        <v>6817</v>
      </c>
      <c r="E1152" s="20" t="s">
        <v>8435</v>
      </c>
      <c r="F1152" s="20" t="s">
        <v>2424</v>
      </c>
      <c r="I1152" s="20" t="s">
        <v>10551</v>
      </c>
      <c r="J1152" s="20" t="s">
        <v>8986</v>
      </c>
    </row>
    <row r="1153" spans="1:10" s="20" customFormat="1" x14ac:dyDescent="0.25">
      <c r="A1153" s="20" t="s">
        <v>8984</v>
      </c>
      <c r="B1153" s="20" t="s">
        <v>2425</v>
      </c>
      <c r="C1153" s="20" t="s">
        <v>2426</v>
      </c>
      <c r="D1153" s="21">
        <v>6817</v>
      </c>
      <c r="E1153" s="20" t="s">
        <v>10552</v>
      </c>
      <c r="F1153" s="20" t="s">
        <v>2426</v>
      </c>
      <c r="I1153" s="20" t="s">
        <v>10553</v>
      </c>
      <c r="J1153" s="20" t="s">
        <v>8986</v>
      </c>
    </row>
    <row r="1154" spans="1:10" s="20" customFormat="1" x14ac:dyDescent="0.25">
      <c r="A1154" s="20" t="s">
        <v>8984</v>
      </c>
      <c r="B1154" s="20" t="s">
        <v>2427</v>
      </c>
      <c r="C1154" s="20" t="s">
        <v>2428</v>
      </c>
      <c r="D1154" s="21">
        <v>6817</v>
      </c>
      <c r="E1154" s="20" t="s">
        <v>8441</v>
      </c>
      <c r="F1154" s="20" t="s">
        <v>2428</v>
      </c>
      <c r="I1154" s="20" t="s">
        <v>10554</v>
      </c>
      <c r="J1154" s="20" t="s">
        <v>8986</v>
      </c>
    </row>
    <row r="1155" spans="1:10" s="20" customFormat="1" x14ac:dyDescent="0.25">
      <c r="A1155" s="20" t="s">
        <v>8984</v>
      </c>
      <c r="B1155" s="20" t="s">
        <v>2429</v>
      </c>
      <c r="C1155" s="20" t="s">
        <v>2430</v>
      </c>
      <c r="D1155" s="21">
        <v>6817</v>
      </c>
      <c r="E1155" s="20" t="s">
        <v>10555</v>
      </c>
      <c r="F1155" s="20" t="s">
        <v>2430</v>
      </c>
      <c r="I1155" s="20" t="s">
        <v>10556</v>
      </c>
      <c r="J1155" s="20" t="s">
        <v>8986</v>
      </c>
    </row>
    <row r="1156" spans="1:10" s="20" customFormat="1" x14ac:dyDescent="0.25">
      <c r="A1156" s="20" t="s">
        <v>8984</v>
      </c>
      <c r="B1156" s="20" t="s">
        <v>2431</v>
      </c>
      <c r="C1156" s="20" t="s">
        <v>2432</v>
      </c>
      <c r="D1156" s="21">
        <v>6817</v>
      </c>
      <c r="E1156" s="20" t="s">
        <v>10557</v>
      </c>
      <c r="F1156" s="20" t="s">
        <v>2432</v>
      </c>
      <c r="I1156" s="20" t="s">
        <v>10558</v>
      </c>
      <c r="J1156" s="20" t="s">
        <v>8986</v>
      </c>
    </row>
    <row r="1157" spans="1:10" s="20" customFormat="1" x14ac:dyDescent="0.25">
      <c r="A1157" s="20" t="s">
        <v>8984</v>
      </c>
      <c r="B1157" s="20" t="s">
        <v>2433</v>
      </c>
      <c r="C1157" s="20" t="s">
        <v>2434</v>
      </c>
      <c r="D1157" s="21">
        <v>6817</v>
      </c>
      <c r="E1157" s="20" t="s">
        <v>10559</v>
      </c>
      <c r="F1157" s="20" t="s">
        <v>2434</v>
      </c>
      <c r="I1157" s="20" t="s">
        <v>10560</v>
      </c>
      <c r="J1157" s="20" t="s">
        <v>8986</v>
      </c>
    </row>
    <row r="1158" spans="1:10" s="20" customFormat="1" x14ac:dyDescent="0.25">
      <c r="A1158" s="20" t="s">
        <v>8984</v>
      </c>
      <c r="B1158" s="20" t="s">
        <v>2435</v>
      </c>
      <c r="C1158" s="20" t="s">
        <v>2436</v>
      </c>
      <c r="D1158" s="21">
        <v>6817</v>
      </c>
      <c r="E1158" s="20" t="s">
        <v>10561</v>
      </c>
      <c r="F1158" s="20" t="s">
        <v>2436</v>
      </c>
      <c r="I1158" s="20" t="s">
        <v>10562</v>
      </c>
      <c r="J1158" s="20" t="s">
        <v>8986</v>
      </c>
    </row>
    <row r="1159" spans="1:10" s="20" customFormat="1" x14ac:dyDescent="0.25">
      <c r="A1159" s="20" t="s">
        <v>8984</v>
      </c>
      <c r="B1159" s="20" t="s">
        <v>2437</v>
      </c>
      <c r="C1159" s="20" t="s">
        <v>2438</v>
      </c>
      <c r="D1159" s="21">
        <v>6818</v>
      </c>
      <c r="E1159" s="20" t="s">
        <v>10563</v>
      </c>
      <c r="F1159" s="20" t="s">
        <v>2438</v>
      </c>
      <c r="I1159" s="20" t="s">
        <v>10564</v>
      </c>
      <c r="J1159" s="20" t="s">
        <v>8986</v>
      </c>
    </row>
    <row r="1160" spans="1:10" s="20" customFormat="1" x14ac:dyDescent="0.25">
      <c r="A1160" s="20" t="s">
        <v>8984</v>
      </c>
      <c r="B1160" s="20" t="s">
        <v>2439</v>
      </c>
      <c r="C1160" s="20" t="s">
        <v>2440</v>
      </c>
      <c r="D1160" s="21">
        <v>6818</v>
      </c>
      <c r="E1160" s="20" t="s">
        <v>10565</v>
      </c>
      <c r="F1160" s="20" t="s">
        <v>2440</v>
      </c>
      <c r="I1160" s="20" t="s">
        <v>10566</v>
      </c>
      <c r="J1160" s="20" t="s">
        <v>8986</v>
      </c>
    </row>
    <row r="1161" spans="1:10" s="20" customFormat="1" x14ac:dyDescent="0.25">
      <c r="A1161" s="20" t="s">
        <v>8984</v>
      </c>
      <c r="B1161" s="20" t="s">
        <v>2441</v>
      </c>
      <c r="C1161" s="20" t="s">
        <v>2442</v>
      </c>
      <c r="D1161" s="21">
        <v>6818</v>
      </c>
      <c r="E1161" s="20" t="s">
        <v>10567</v>
      </c>
      <c r="F1161" s="20" t="s">
        <v>2442</v>
      </c>
      <c r="I1161" s="20" t="s">
        <v>10568</v>
      </c>
      <c r="J1161" s="20" t="s">
        <v>8986</v>
      </c>
    </row>
    <row r="1162" spans="1:10" s="20" customFormat="1" x14ac:dyDescent="0.25">
      <c r="A1162" s="20" t="s">
        <v>8984</v>
      </c>
      <c r="B1162" s="20" t="s">
        <v>2443</v>
      </c>
      <c r="C1162" s="20" t="s">
        <v>2444</v>
      </c>
      <c r="D1162" s="21">
        <v>6818</v>
      </c>
      <c r="E1162" s="20" t="s">
        <v>10569</v>
      </c>
      <c r="F1162" s="20" t="s">
        <v>2444</v>
      </c>
      <c r="I1162" s="20" t="s">
        <v>10570</v>
      </c>
      <c r="J1162" s="20" t="s">
        <v>8986</v>
      </c>
    </row>
    <row r="1163" spans="1:10" s="20" customFormat="1" x14ac:dyDescent="0.25">
      <c r="A1163" s="20" t="s">
        <v>8984</v>
      </c>
      <c r="B1163" s="20" t="s">
        <v>2445</v>
      </c>
      <c r="C1163" s="20" t="s">
        <v>2446</v>
      </c>
      <c r="D1163" s="21">
        <v>6818</v>
      </c>
      <c r="E1163" s="20" t="s">
        <v>10571</v>
      </c>
      <c r="F1163" s="20" t="s">
        <v>2446</v>
      </c>
      <c r="I1163" s="20" t="s">
        <v>10572</v>
      </c>
      <c r="J1163" s="20" t="s">
        <v>8986</v>
      </c>
    </row>
    <row r="1164" spans="1:10" s="20" customFormat="1" x14ac:dyDescent="0.25">
      <c r="A1164" s="20" t="s">
        <v>8984</v>
      </c>
      <c r="B1164" s="20" t="s">
        <v>2447</v>
      </c>
      <c r="C1164" s="20" t="s">
        <v>2448</v>
      </c>
      <c r="D1164" s="21">
        <v>6818</v>
      </c>
      <c r="E1164" s="20" t="s">
        <v>10573</v>
      </c>
      <c r="F1164" s="20" t="s">
        <v>2448</v>
      </c>
      <c r="I1164" s="20" t="s">
        <v>10574</v>
      </c>
      <c r="J1164" s="20" t="s">
        <v>8986</v>
      </c>
    </row>
    <row r="1165" spans="1:10" s="20" customFormat="1" x14ac:dyDescent="0.25">
      <c r="A1165" s="20" t="s">
        <v>8984</v>
      </c>
      <c r="B1165" s="20" t="s">
        <v>2449</v>
      </c>
      <c r="C1165" s="20" t="s">
        <v>2450</v>
      </c>
      <c r="D1165" s="21">
        <v>6820</v>
      </c>
      <c r="E1165" s="20" t="s">
        <v>7614</v>
      </c>
      <c r="F1165" s="20" t="s">
        <v>2450</v>
      </c>
      <c r="I1165" s="20" t="s">
        <v>9218</v>
      </c>
      <c r="J1165" s="20" t="s">
        <v>8986</v>
      </c>
    </row>
    <row r="1166" spans="1:10" s="20" customFormat="1" x14ac:dyDescent="0.25">
      <c r="A1166" s="20" t="s">
        <v>8984</v>
      </c>
      <c r="B1166" s="20" t="s">
        <v>2451</v>
      </c>
      <c r="C1166" s="20" t="s">
        <v>2452</v>
      </c>
      <c r="D1166" s="21">
        <v>6820</v>
      </c>
      <c r="E1166" s="20" t="s">
        <v>7637</v>
      </c>
      <c r="F1166" s="20" t="s">
        <v>2452</v>
      </c>
      <c r="I1166" s="20" t="s">
        <v>9218</v>
      </c>
      <c r="J1166" s="20" t="s">
        <v>8986</v>
      </c>
    </row>
    <row r="1167" spans="1:10" s="20" customFormat="1" x14ac:dyDescent="0.25">
      <c r="A1167" s="20" t="s">
        <v>8984</v>
      </c>
      <c r="B1167" s="20" t="s">
        <v>2453</v>
      </c>
      <c r="C1167" s="20" t="s">
        <v>2454</v>
      </c>
      <c r="D1167" s="21">
        <v>6820</v>
      </c>
      <c r="E1167" s="20" t="s">
        <v>7569</v>
      </c>
      <c r="F1167" s="20" t="s">
        <v>2454</v>
      </c>
      <c r="I1167" s="20" t="s">
        <v>9218</v>
      </c>
      <c r="J1167" s="20" t="s">
        <v>8986</v>
      </c>
    </row>
    <row r="1168" spans="1:10" s="20" customFormat="1" x14ac:dyDescent="0.25">
      <c r="A1168" s="20" t="s">
        <v>8984</v>
      </c>
      <c r="B1168" s="20" t="s">
        <v>2455</v>
      </c>
      <c r="C1168" s="20" t="s">
        <v>2456</v>
      </c>
      <c r="D1168" s="21">
        <v>6820</v>
      </c>
      <c r="E1168" s="20" t="s">
        <v>7565</v>
      </c>
      <c r="F1168" s="20" t="s">
        <v>2456</v>
      </c>
      <c r="I1168" s="20" t="s">
        <v>9218</v>
      </c>
      <c r="J1168" s="20" t="s">
        <v>8986</v>
      </c>
    </row>
    <row r="1169" spans="1:10" s="20" customFormat="1" x14ac:dyDescent="0.25">
      <c r="A1169" s="20" t="s">
        <v>8984</v>
      </c>
      <c r="B1169" s="20" t="s">
        <v>2457</v>
      </c>
      <c r="C1169" s="20" t="s">
        <v>2458</v>
      </c>
      <c r="D1169" s="21">
        <v>6820</v>
      </c>
      <c r="E1169" s="20" t="s">
        <v>8289</v>
      </c>
      <c r="F1169" s="20" t="s">
        <v>2458</v>
      </c>
      <c r="I1169" s="20" t="s">
        <v>9218</v>
      </c>
      <c r="J1169" s="20" t="s">
        <v>8986</v>
      </c>
    </row>
    <row r="1170" spans="1:10" s="20" customFormat="1" x14ac:dyDescent="0.25">
      <c r="A1170" s="20" t="s">
        <v>8984</v>
      </c>
      <c r="B1170" s="20" t="s">
        <v>2459</v>
      </c>
      <c r="C1170" s="20" t="s">
        <v>2460</v>
      </c>
      <c r="D1170" s="21">
        <v>6820</v>
      </c>
      <c r="E1170" s="20" t="s">
        <v>7577</v>
      </c>
      <c r="F1170" s="20" t="s">
        <v>2460</v>
      </c>
      <c r="I1170" s="20" t="s">
        <v>9218</v>
      </c>
      <c r="J1170" s="20" t="s">
        <v>8986</v>
      </c>
    </row>
    <row r="1171" spans="1:10" s="20" customFormat="1" x14ac:dyDescent="0.25">
      <c r="A1171" s="20" t="s">
        <v>8984</v>
      </c>
      <c r="B1171" s="20" t="s">
        <v>2461</v>
      </c>
      <c r="C1171" s="20" t="s">
        <v>2462</v>
      </c>
      <c r="D1171" s="21">
        <v>6820</v>
      </c>
      <c r="E1171" s="20" t="s">
        <v>7907</v>
      </c>
      <c r="F1171" s="20" t="s">
        <v>2462</v>
      </c>
      <c r="I1171" s="20" t="s">
        <v>9218</v>
      </c>
      <c r="J1171" s="20" t="s">
        <v>8986</v>
      </c>
    </row>
    <row r="1172" spans="1:10" s="20" customFormat="1" x14ac:dyDescent="0.25">
      <c r="A1172" s="20" t="s">
        <v>8984</v>
      </c>
      <c r="B1172" s="20" t="s">
        <v>2463</v>
      </c>
      <c r="C1172" s="20" t="s">
        <v>2464</v>
      </c>
      <c r="D1172" s="21">
        <v>6820</v>
      </c>
      <c r="E1172" s="20" t="s">
        <v>8309</v>
      </c>
      <c r="F1172" s="20" t="s">
        <v>2464</v>
      </c>
      <c r="I1172" s="20" t="s">
        <v>9218</v>
      </c>
      <c r="J1172" s="20" t="s">
        <v>8986</v>
      </c>
    </row>
    <row r="1173" spans="1:10" s="20" customFormat="1" x14ac:dyDescent="0.25">
      <c r="A1173" s="20" t="s">
        <v>8984</v>
      </c>
      <c r="B1173" s="20" t="s">
        <v>2465</v>
      </c>
      <c r="C1173" s="20" t="s">
        <v>2466</v>
      </c>
      <c r="D1173" s="21">
        <v>6840</v>
      </c>
      <c r="E1173" s="20" t="s">
        <v>10575</v>
      </c>
      <c r="F1173" s="20" t="s">
        <v>2466</v>
      </c>
      <c r="I1173" s="20" t="s">
        <v>10576</v>
      </c>
      <c r="J1173" s="20" t="s">
        <v>8986</v>
      </c>
    </row>
    <row r="1174" spans="1:10" s="20" customFormat="1" x14ac:dyDescent="0.25">
      <c r="A1174" s="20" t="s">
        <v>8984</v>
      </c>
      <c r="B1174" s="20" t="s">
        <v>2467</v>
      </c>
      <c r="C1174" s="20" t="s">
        <v>2468</v>
      </c>
      <c r="D1174" s="21">
        <v>6840</v>
      </c>
      <c r="E1174" s="20" t="s">
        <v>10577</v>
      </c>
      <c r="F1174" s="20" t="s">
        <v>2468</v>
      </c>
      <c r="I1174" s="20" t="s">
        <v>10578</v>
      </c>
      <c r="J1174" s="20" t="s">
        <v>8986</v>
      </c>
    </row>
    <row r="1175" spans="1:10" s="20" customFormat="1" x14ac:dyDescent="0.25">
      <c r="A1175" s="20" t="s">
        <v>8984</v>
      </c>
      <c r="B1175" s="20" t="s">
        <v>2469</v>
      </c>
      <c r="C1175" s="20" t="s">
        <v>2470</v>
      </c>
      <c r="D1175" s="21">
        <v>6840</v>
      </c>
      <c r="E1175" s="20" t="s">
        <v>10579</v>
      </c>
      <c r="F1175" s="20" t="s">
        <v>2470</v>
      </c>
      <c r="I1175" s="20" t="s">
        <v>10580</v>
      </c>
      <c r="J1175" s="20" t="s">
        <v>8986</v>
      </c>
    </row>
    <row r="1176" spans="1:10" s="20" customFormat="1" x14ac:dyDescent="0.25">
      <c r="A1176" s="20" t="s">
        <v>8984</v>
      </c>
      <c r="B1176" s="20" t="s">
        <v>2471</v>
      </c>
      <c r="C1176" s="20" t="s">
        <v>2472</v>
      </c>
      <c r="D1176" s="21">
        <v>6840</v>
      </c>
      <c r="E1176" s="20" t="s">
        <v>10581</v>
      </c>
      <c r="F1176" s="20" t="s">
        <v>2472</v>
      </c>
      <c r="I1176" s="20" t="s">
        <v>10582</v>
      </c>
      <c r="J1176" s="20" t="s">
        <v>8986</v>
      </c>
    </row>
    <row r="1177" spans="1:10" s="20" customFormat="1" x14ac:dyDescent="0.25">
      <c r="A1177" s="20" t="s">
        <v>8984</v>
      </c>
      <c r="B1177" s="20" t="s">
        <v>2473</v>
      </c>
      <c r="C1177" s="20" t="s">
        <v>2474</v>
      </c>
      <c r="D1177" s="21">
        <v>6840</v>
      </c>
      <c r="E1177" s="20" t="s">
        <v>10583</v>
      </c>
      <c r="F1177" s="20" t="s">
        <v>2474</v>
      </c>
      <c r="I1177" s="20" t="s">
        <v>10584</v>
      </c>
      <c r="J1177" s="20" t="s">
        <v>8986</v>
      </c>
    </row>
    <row r="1178" spans="1:10" s="20" customFormat="1" x14ac:dyDescent="0.25">
      <c r="A1178" s="20" t="s">
        <v>8984</v>
      </c>
      <c r="B1178" s="20" t="s">
        <v>2475</v>
      </c>
      <c r="C1178" s="20" t="s">
        <v>2476</v>
      </c>
      <c r="D1178" s="21">
        <v>6840</v>
      </c>
      <c r="E1178" s="20" t="s">
        <v>8360</v>
      </c>
      <c r="F1178" s="20" t="s">
        <v>2476</v>
      </c>
      <c r="I1178" s="20" t="s">
        <v>10585</v>
      </c>
      <c r="J1178" s="20" t="s">
        <v>8986</v>
      </c>
    </row>
    <row r="1179" spans="1:10" s="20" customFormat="1" x14ac:dyDescent="0.25">
      <c r="A1179" s="20" t="s">
        <v>8984</v>
      </c>
      <c r="B1179" s="20" t="s">
        <v>2477</v>
      </c>
      <c r="C1179" s="20" t="s">
        <v>2478</v>
      </c>
      <c r="D1179" s="21">
        <v>6841</v>
      </c>
      <c r="E1179" s="20" t="s">
        <v>10586</v>
      </c>
      <c r="F1179" s="20" t="s">
        <v>2478</v>
      </c>
      <c r="I1179" s="20" t="s">
        <v>10587</v>
      </c>
      <c r="J1179" s="20" t="s">
        <v>8986</v>
      </c>
    </row>
    <row r="1180" spans="1:10" s="20" customFormat="1" x14ac:dyDescent="0.25">
      <c r="A1180" s="20" t="s">
        <v>8984</v>
      </c>
      <c r="B1180" s="20" t="s">
        <v>2479</v>
      </c>
      <c r="C1180" s="20" t="s">
        <v>2480</v>
      </c>
      <c r="D1180" s="21">
        <v>6841</v>
      </c>
      <c r="E1180" s="20" t="s">
        <v>10588</v>
      </c>
      <c r="F1180" s="20" t="s">
        <v>2480</v>
      </c>
      <c r="I1180" s="20" t="s">
        <v>10589</v>
      </c>
      <c r="J1180" s="20" t="s">
        <v>8986</v>
      </c>
    </row>
    <row r="1181" spans="1:10" s="20" customFormat="1" x14ac:dyDescent="0.25">
      <c r="A1181" s="20" t="s">
        <v>8984</v>
      </c>
      <c r="B1181" s="20" t="s">
        <v>2481</v>
      </c>
      <c r="C1181" s="20" t="s">
        <v>2482</v>
      </c>
      <c r="D1181" s="21">
        <v>6841</v>
      </c>
      <c r="E1181" s="20" t="s">
        <v>10590</v>
      </c>
      <c r="F1181" s="20" t="s">
        <v>2482</v>
      </c>
      <c r="I1181" s="20" t="s">
        <v>10591</v>
      </c>
      <c r="J1181" s="20" t="s">
        <v>8986</v>
      </c>
    </row>
    <row r="1182" spans="1:10" s="20" customFormat="1" x14ac:dyDescent="0.25">
      <c r="A1182" s="20" t="s">
        <v>8984</v>
      </c>
      <c r="B1182" s="20" t="s">
        <v>2483</v>
      </c>
      <c r="C1182" s="20" t="s">
        <v>2484</v>
      </c>
      <c r="D1182" s="21">
        <v>6841</v>
      </c>
      <c r="E1182" s="20" t="s">
        <v>10592</v>
      </c>
      <c r="F1182" s="20" t="s">
        <v>2484</v>
      </c>
      <c r="I1182" s="20" t="s">
        <v>10593</v>
      </c>
      <c r="J1182" s="20" t="s">
        <v>8986</v>
      </c>
    </row>
    <row r="1183" spans="1:10" s="20" customFormat="1" x14ac:dyDescent="0.25">
      <c r="A1183" s="20" t="s">
        <v>8984</v>
      </c>
      <c r="B1183" s="20" t="s">
        <v>2485</v>
      </c>
      <c r="C1183" s="20" t="s">
        <v>2486</v>
      </c>
      <c r="D1183" s="21">
        <v>6841</v>
      </c>
      <c r="E1183" s="20" t="s">
        <v>10594</v>
      </c>
      <c r="F1183" s="20" t="s">
        <v>2486</v>
      </c>
      <c r="I1183" s="20" t="s">
        <v>10595</v>
      </c>
      <c r="J1183" s="20" t="s">
        <v>8986</v>
      </c>
    </row>
    <row r="1184" spans="1:10" s="20" customFormat="1" x14ac:dyDescent="0.25">
      <c r="A1184" s="20" t="s">
        <v>8984</v>
      </c>
      <c r="B1184" s="20" t="s">
        <v>2487</v>
      </c>
      <c r="C1184" s="20" t="s">
        <v>2488</v>
      </c>
      <c r="D1184" s="21">
        <v>6841</v>
      </c>
      <c r="E1184" s="20" t="s">
        <v>10596</v>
      </c>
      <c r="F1184" s="20" t="s">
        <v>2488</v>
      </c>
      <c r="I1184" s="20" t="s">
        <v>10597</v>
      </c>
      <c r="J1184" s="20" t="s">
        <v>8986</v>
      </c>
    </row>
    <row r="1185" spans="1:10" s="20" customFormat="1" x14ac:dyDescent="0.25">
      <c r="A1185" s="20" t="s">
        <v>8984</v>
      </c>
      <c r="B1185" s="20" t="s">
        <v>2489</v>
      </c>
      <c r="C1185" s="20" t="s">
        <v>2490</v>
      </c>
      <c r="D1185" s="21">
        <v>6843</v>
      </c>
      <c r="E1185" s="20" t="s">
        <v>7583</v>
      </c>
      <c r="F1185" s="20" t="s">
        <v>2490</v>
      </c>
      <c r="I1185" s="20" t="s">
        <v>9218</v>
      </c>
      <c r="J1185" s="20" t="s">
        <v>8986</v>
      </c>
    </row>
    <row r="1186" spans="1:10" s="20" customFormat="1" x14ac:dyDescent="0.25">
      <c r="A1186" s="20" t="s">
        <v>8984</v>
      </c>
      <c r="B1186" s="20" t="s">
        <v>2491</v>
      </c>
      <c r="C1186" s="20" t="s">
        <v>2492</v>
      </c>
      <c r="D1186" s="21">
        <v>6843</v>
      </c>
      <c r="E1186" s="20" t="s">
        <v>8673</v>
      </c>
      <c r="F1186" s="20" t="s">
        <v>2492</v>
      </c>
      <c r="I1186" s="20" t="s">
        <v>9218</v>
      </c>
      <c r="J1186" s="20" t="s">
        <v>8986</v>
      </c>
    </row>
    <row r="1187" spans="1:10" s="20" customFormat="1" x14ac:dyDescent="0.25">
      <c r="A1187" s="20" t="s">
        <v>8984</v>
      </c>
      <c r="B1187" s="20" t="s">
        <v>2493</v>
      </c>
      <c r="C1187" s="20" t="s">
        <v>2494</v>
      </c>
      <c r="D1187" s="21">
        <v>6843</v>
      </c>
      <c r="E1187" s="20" t="s">
        <v>8248</v>
      </c>
      <c r="F1187" s="20" t="s">
        <v>2494</v>
      </c>
      <c r="I1187" s="20" t="s">
        <v>9218</v>
      </c>
      <c r="J1187" s="20" t="s">
        <v>8986</v>
      </c>
    </row>
    <row r="1188" spans="1:10" s="20" customFormat="1" x14ac:dyDescent="0.25">
      <c r="A1188" s="20" t="s">
        <v>8984</v>
      </c>
      <c r="B1188" s="20" t="s">
        <v>2495</v>
      </c>
      <c r="C1188" s="20" t="s">
        <v>2496</v>
      </c>
      <c r="D1188" s="21">
        <v>6852</v>
      </c>
      <c r="E1188" s="20" t="s">
        <v>10598</v>
      </c>
      <c r="F1188" s="20" t="s">
        <v>2496</v>
      </c>
      <c r="I1188" s="20" t="s">
        <v>10599</v>
      </c>
      <c r="J1188" s="20" t="s">
        <v>8986</v>
      </c>
    </row>
    <row r="1189" spans="1:10" s="20" customFormat="1" x14ac:dyDescent="0.25">
      <c r="A1189" s="20" t="s">
        <v>8984</v>
      </c>
      <c r="B1189" s="20" t="s">
        <v>2497</v>
      </c>
      <c r="C1189" s="20" t="s">
        <v>2498</v>
      </c>
      <c r="D1189" s="21">
        <v>6852</v>
      </c>
      <c r="E1189" s="20" t="s">
        <v>10600</v>
      </c>
      <c r="F1189" s="20" t="s">
        <v>2498</v>
      </c>
      <c r="I1189" s="20" t="s">
        <v>10601</v>
      </c>
      <c r="J1189" s="20" t="s">
        <v>8986</v>
      </c>
    </row>
    <row r="1190" spans="1:10" s="20" customFormat="1" x14ac:dyDescent="0.25">
      <c r="A1190" s="20" t="s">
        <v>8984</v>
      </c>
      <c r="B1190" s="20" t="s">
        <v>2499</v>
      </c>
      <c r="C1190" s="20" t="s">
        <v>2500</v>
      </c>
      <c r="D1190" s="21">
        <v>6852</v>
      </c>
      <c r="E1190" s="20" t="s">
        <v>10602</v>
      </c>
      <c r="F1190" s="20" t="s">
        <v>2500</v>
      </c>
      <c r="I1190" s="20" t="s">
        <v>10603</v>
      </c>
      <c r="J1190" s="20" t="s">
        <v>8986</v>
      </c>
    </row>
    <row r="1191" spans="1:10" s="20" customFormat="1" x14ac:dyDescent="0.25">
      <c r="A1191" s="20" t="s">
        <v>8984</v>
      </c>
      <c r="B1191" s="20" t="s">
        <v>2501</v>
      </c>
      <c r="C1191" s="20" t="s">
        <v>2502</v>
      </c>
      <c r="D1191" s="21">
        <v>6852</v>
      </c>
      <c r="E1191" s="20" t="s">
        <v>10604</v>
      </c>
      <c r="F1191" s="20" t="s">
        <v>2502</v>
      </c>
      <c r="I1191" s="20" t="s">
        <v>10605</v>
      </c>
      <c r="J1191" s="20" t="s">
        <v>8986</v>
      </c>
    </row>
    <row r="1192" spans="1:10" s="20" customFormat="1" x14ac:dyDescent="0.25">
      <c r="A1192" s="20" t="s">
        <v>8984</v>
      </c>
      <c r="B1192" s="20" t="s">
        <v>2503</v>
      </c>
      <c r="C1192" s="20" t="s">
        <v>2504</v>
      </c>
      <c r="D1192" s="21">
        <v>6852</v>
      </c>
      <c r="E1192" s="20" t="s">
        <v>10606</v>
      </c>
      <c r="F1192" s="20" t="s">
        <v>2504</v>
      </c>
      <c r="I1192" s="20" t="s">
        <v>10607</v>
      </c>
      <c r="J1192" s="20" t="s">
        <v>8986</v>
      </c>
    </row>
    <row r="1193" spans="1:10" s="20" customFormat="1" x14ac:dyDescent="0.25">
      <c r="A1193" s="20" t="s">
        <v>8984</v>
      </c>
      <c r="B1193" s="20" t="s">
        <v>2505</v>
      </c>
      <c r="C1193" s="20" t="s">
        <v>2506</v>
      </c>
      <c r="D1193" s="21">
        <v>6852</v>
      </c>
      <c r="E1193" s="20" t="s">
        <v>10608</v>
      </c>
      <c r="F1193" s="20" t="s">
        <v>2506</v>
      </c>
      <c r="I1193" s="20" t="s">
        <v>10609</v>
      </c>
      <c r="J1193" s="20" t="s">
        <v>8986</v>
      </c>
    </row>
    <row r="1194" spans="1:10" s="20" customFormat="1" x14ac:dyDescent="0.25">
      <c r="A1194" s="20" t="s">
        <v>8984</v>
      </c>
      <c r="B1194" s="20" t="s">
        <v>2507</v>
      </c>
      <c r="C1194" s="20" t="s">
        <v>2508</v>
      </c>
      <c r="D1194" s="21">
        <v>6855</v>
      </c>
      <c r="E1194" s="20" t="s">
        <v>8764</v>
      </c>
      <c r="F1194" s="20" t="s">
        <v>2508</v>
      </c>
      <c r="I1194" s="20" t="s">
        <v>10610</v>
      </c>
      <c r="J1194" s="20" t="s">
        <v>8986</v>
      </c>
    </row>
    <row r="1195" spans="1:10" s="20" customFormat="1" x14ac:dyDescent="0.25">
      <c r="A1195" s="20" t="s">
        <v>8984</v>
      </c>
      <c r="B1195" s="20" t="s">
        <v>2509</v>
      </c>
      <c r="C1195" s="20" t="s">
        <v>2510</v>
      </c>
      <c r="D1195" s="21">
        <v>6855</v>
      </c>
      <c r="E1195" s="20" t="s">
        <v>10611</v>
      </c>
      <c r="F1195" s="20" t="s">
        <v>2510</v>
      </c>
      <c r="I1195" s="20" t="s">
        <v>10612</v>
      </c>
      <c r="J1195" s="20" t="s">
        <v>8986</v>
      </c>
    </row>
    <row r="1196" spans="1:10" s="20" customFormat="1" x14ac:dyDescent="0.25">
      <c r="A1196" s="20" t="s">
        <v>8984</v>
      </c>
      <c r="B1196" s="20" t="s">
        <v>2511</v>
      </c>
      <c r="C1196" s="20" t="s">
        <v>2512</v>
      </c>
      <c r="D1196" s="21">
        <v>6855</v>
      </c>
      <c r="E1196" s="20" t="s">
        <v>8082</v>
      </c>
      <c r="F1196" s="20" t="s">
        <v>2512</v>
      </c>
      <c r="I1196" s="20" t="s">
        <v>10613</v>
      </c>
      <c r="J1196" s="20" t="s">
        <v>8986</v>
      </c>
    </row>
    <row r="1197" spans="1:10" s="20" customFormat="1" x14ac:dyDescent="0.25">
      <c r="A1197" s="20" t="s">
        <v>8984</v>
      </c>
      <c r="B1197" s="20" t="s">
        <v>2513</v>
      </c>
      <c r="C1197" s="20" t="s">
        <v>2514</v>
      </c>
      <c r="D1197" s="21">
        <v>6855</v>
      </c>
      <c r="E1197" s="20" t="s">
        <v>10614</v>
      </c>
      <c r="F1197" s="20" t="s">
        <v>2514</v>
      </c>
      <c r="I1197" s="20" t="s">
        <v>10615</v>
      </c>
      <c r="J1197" s="20" t="s">
        <v>8986</v>
      </c>
    </row>
    <row r="1198" spans="1:10" s="20" customFormat="1" x14ac:dyDescent="0.25">
      <c r="A1198" s="20" t="s">
        <v>8984</v>
      </c>
      <c r="B1198" s="20" t="s">
        <v>2515</v>
      </c>
      <c r="C1198" s="20" t="s">
        <v>2516</v>
      </c>
      <c r="D1198" s="21">
        <v>6855</v>
      </c>
      <c r="E1198" s="20" t="s">
        <v>10616</v>
      </c>
      <c r="F1198" s="20" t="s">
        <v>2516</v>
      </c>
      <c r="I1198" s="20" t="s">
        <v>10617</v>
      </c>
      <c r="J1198" s="20" t="s">
        <v>8986</v>
      </c>
    </row>
    <row r="1199" spans="1:10" s="20" customFormat="1" x14ac:dyDescent="0.25">
      <c r="A1199" s="20" t="s">
        <v>8984</v>
      </c>
      <c r="B1199" s="20" t="s">
        <v>2517</v>
      </c>
      <c r="C1199" s="20" t="s">
        <v>2518</v>
      </c>
      <c r="D1199" s="21">
        <v>6855</v>
      </c>
      <c r="E1199" s="20" t="s">
        <v>10618</v>
      </c>
      <c r="F1199" s="20" t="s">
        <v>2518</v>
      </c>
      <c r="I1199" s="20" t="s">
        <v>10619</v>
      </c>
      <c r="J1199" s="20" t="s">
        <v>8986</v>
      </c>
    </row>
    <row r="1200" spans="1:10" s="20" customFormat="1" x14ac:dyDescent="0.25">
      <c r="A1200" s="20" t="s">
        <v>8984</v>
      </c>
      <c r="B1200" s="20" t="s">
        <v>2519</v>
      </c>
      <c r="C1200" s="20" t="s">
        <v>2520</v>
      </c>
      <c r="D1200" s="21">
        <v>6855</v>
      </c>
      <c r="E1200" s="20" t="s">
        <v>10620</v>
      </c>
      <c r="F1200" s="20" t="s">
        <v>2520</v>
      </c>
      <c r="I1200" s="20" t="s">
        <v>10621</v>
      </c>
      <c r="J1200" s="20" t="s">
        <v>8986</v>
      </c>
    </row>
    <row r="1201" spans="1:10" s="20" customFormat="1" x14ac:dyDescent="0.25">
      <c r="A1201" s="20" t="s">
        <v>8984</v>
      </c>
      <c r="B1201" s="20" t="s">
        <v>2521</v>
      </c>
      <c r="C1201" s="20" t="s">
        <v>2522</v>
      </c>
      <c r="D1201" s="21">
        <v>6855</v>
      </c>
      <c r="E1201" s="20" t="s">
        <v>10622</v>
      </c>
      <c r="F1201" s="20" t="s">
        <v>2522</v>
      </c>
      <c r="I1201" s="20" t="s">
        <v>10623</v>
      </c>
      <c r="J1201" s="20" t="s">
        <v>8986</v>
      </c>
    </row>
    <row r="1202" spans="1:10" s="20" customFormat="1" x14ac:dyDescent="0.25">
      <c r="A1202" s="20" t="s">
        <v>8984</v>
      </c>
      <c r="B1202" s="20" t="s">
        <v>2523</v>
      </c>
      <c r="C1202" s="20" t="s">
        <v>2524</v>
      </c>
      <c r="D1202" s="21">
        <v>6869</v>
      </c>
      <c r="E1202" s="20" t="s">
        <v>10624</v>
      </c>
      <c r="F1202" s="20" t="s">
        <v>2524</v>
      </c>
      <c r="I1202" s="20" t="s">
        <v>10625</v>
      </c>
      <c r="J1202" s="20" t="s">
        <v>8986</v>
      </c>
    </row>
    <row r="1203" spans="1:10" s="20" customFormat="1" x14ac:dyDescent="0.25">
      <c r="A1203" s="20" t="s">
        <v>8984</v>
      </c>
      <c r="B1203" s="20" t="s">
        <v>2525</v>
      </c>
      <c r="C1203" s="20" t="s">
        <v>2526</v>
      </c>
      <c r="D1203" s="21">
        <v>6869</v>
      </c>
      <c r="E1203" s="20" t="s">
        <v>10626</v>
      </c>
      <c r="F1203" s="20" t="s">
        <v>2526</v>
      </c>
      <c r="I1203" s="20" t="s">
        <v>10627</v>
      </c>
      <c r="J1203" s="20" t="s">
        <v>8986</v>
      </c>
    </row>
    <row r="1204" spans="1:10" s="20" customFormat="1" x14ac:dyDescent="0.25">
      <c r="A1204" s="20" t="s">
        <v>8984</v>
      </c>
      <c r="B1204" s="20" t="s">
        <v>2527</v>
      </c>
      <c r="C1204" s="20" t="s">
        <v>2528</v>
      </c>
      <c r="D1204" s="21">
        <v>6869</v>
      </c>
      <c r="E1204" s="20" t="s">
        <v>10628</v>
      </c>
      <c r="F1204" s="20" t="s">
        <v>2528</v>
      </c>
      <c r="I1204" s="20" t="s">
        <v>10629</v>
      </c>
      <c r="J1204" s="20" t="s">
        <v>8986</v>
      </c>
    </row>
    <row r="1205" spans="1:10" s="20" customFormat="1" x14ac:dyDescent="0.25">
      <c r="A1205" s="20" t="s">
        <v>8984</v>
      </c>
      <c r="B1205" s="20" t="s">
        <v>2529</v>
      </c>
      <c r="C1205" s="20" t="s">
        <v>2530</v>
      </c>
      <c r="D1205" s="21">
        <v>6869</v>
      </c>
      <c r="E1205" s="20" t="s">
        <v>8655</v>
      </c>
      <c r="F1205" s="20" t="s">
        <v>2530</v>
      </c>
      <c r="I1205" s="20" t="s">
        <v>9423</v>
      </c>
      <c r="J1205" s="20" t="s">
        <v>8986</v>
      </c>
    </row>
    <row r="1206" spans="1:10" s="20" customFormat="1" x14ac:dyDescent="0.25">
      <c r="A1206" s="20" t="s">
        <v>8984</v>
      </c>
      <c r="B1206" s="20" t="s">
        <v>2531</v>
      </c>
      <c r="C1206" s="20" t="s">
        <v>2532</v>
      </c>
      <c r="D1206" s="21">
        <v>6869</v>
      </c>
      <c r="E1206" s="20" t="s">
        <v>10630</v>
      </c>
      <c r="F1206" s="20" t="s">
        <v>2532</v>
      </c>
      <c r="I1206" s="20" t="s">
        <v>9424</v>
      </c>
      <c r="J1206" s="20" t="s">
        <v>8986</v>
      </c>
    </row>
    <row r="1207" spans="1:10" s="20" customFormat="1" x14ac:dyDescent="0.25">
      <c r="A1207" s="20" t="s">
        <v>8984</v>
      </c>
      <c r="B1207" s="20" t="s">
        <v>2533</v>
      </c>
      <c r="C1207" s="20" t="s">
        <v>2534</v>
      </c>
      <c r="D1207" s="21">
        <v>6869</v>
      </c>
      <c r="E1207" s="20" t="s">
        <v>10631</v>
      </c>
      <c r="F1207" s="20" t="s">
        <v>2534</v>
      </c>
      <c r="I1207" s="20" t="s">
        <v>9425</v>
      </c>
      <c r="J1207" s="20" t="s">
        <v>8986</v>
      </c>
    </row>
    <row r="1208" spans="1:10" s="20" customFormat="1" x14ac:dyDescent="0.25">
      <c r="A1208" s="20" t="s">
        <v>8984</v>
      </c>
      <c r="B1208" s="20" t="s">
        <v>2535</v>
      </c>
      <c r="C1208" s="20" t="s">
        <v>2536</v>
      </c>
      <c r="D1208" s="21">
        <v>6869</v>
      </c>
      <c r="E1208" s="20" t="s">
        <v>10632</v>
      </c>
      <c r="F1208" s="20" t="s">
        <v>2536</v>
      </c>
      <c r="I1208" s="20" t="s">
        <v>9432</v>
      </c>
      <c r="J1208" s="20" t="s">
        <v>8986</v>
      </c>
    </row>
    <row r="1209" spans="1:10" s="20" customFormat="1" x14ac:dyDescent="0.25">
      <c r="A1209" s="20" t="s">
        <v>8984</v>
      </c>
      <c r="B1209" s="20" t="s">
        <v>2537</v>
      </c>
      <c r="C1209" s="20" t="s">
        <v>2538</v>
      </c>
      <c r="D1209" s="21">
        <v>6869</v>
      </c>
      <c r="E1209" s="20" t="s">
        <v>10633</v>
      </c>
      <c r="F1209" s="20" t="s">
        <v>2538</v>
      </c>
      <c r="I1209" s="20" t="s">
        <v>9433</v>
      </c>
      <c r="J1209" s="20" t="s">
        <v>8986</v>
      </c>
    </row>
    <row r="1210" spans="1:10" s="20" customFormat="1" x14ac:dyDescent="0.25">
      <c r="A1210" s="20" t="s">
        <v>8984</v>
      </c>
      <c r="B1210" s="20" t="s">
        <v>2539</v>
      </c>
      <c r="C1210" s="20" t="s">
        <v>2540</v>
      </c>
      <c r="D1210" s="21">
        <v>6869</v>
      </c>
      <c r="E1210" s="20" t="s">
        <v>10634</v>
      </c>
      <c r="F1210" s="20" t="s">
        <v>2540</v>
      </c>
      <c r="I1210" s="20" t="s">
        <v>9434</v>
      </c>
      <c r="J1210" s="20" t="s">
        <v>8986</v>
      </c>
    </row>
    <row r="1211" spans="1:10" s="20" customFormat="1" x14ac:dyDescent="0.25">
      <c r="A1211" s="20" t="s">
        <v>8984</v>
      </c>
      <c r="B1211" s="20" t="s">
        <v>2541</v>
      </c>
      <c r="C1211" s="20" t="s">
        <v>2542</v>
      </c>
      <c r="D1211" s="21">
        <v>6869</v>
      </c>
      <c r="E1211" s="20" t="s">
        <v>8652</v>
      </c>
      <c r="F1211" s="20" t="s">
        <v>2542</v>
      </c>
      <c r="I1211" s="20" t="s">
        <v>10635</v>
      </c>
      <c r="J1211" s="20" t="s">
        <v>8986</v>
      </c>
    </row>
    <row r="1212" spans="1:10" s="20" customFormat="1" x14ac:dyDescent="0.25">
      <c r="A1212" s="20" t="s">
        <v>8984</v>
      </c>
      <c r="B1212" s="20" t="s">
        <v>2543</v>
      </c>
      <c r="C1212" s="20" t="s">
        <v>2544</v>
      </c>
      <c r="D1212" s="21">
        <v>6869</v>
      </c>
      <c r="E1212" s="20" t="s">
        <v>8661</v>
      </c>
      <c r="F1212" s="20" t="s">
        <v>2544</v>
      </c>
      <c r="I1212" s="20" t="s">
        <v>10636</v>
      </c>
      <c r="J1212" s="20" t="s">
        <v>8986</v>
      </c>
    </row>
    <row r="1213" spans="1:10" s="20" customFormat="1" x14ac:dyDescent="0.25">
      <c r="A1213" s="20" t="s">
        <v>8984</v>
      </c>
      <c r="B1213" s="20" t="s">
        <v>2545</v>
      </c>
      <c r="C1213" s="20" t="s">
        <v>2546</v>
      </c>
      <c r="D1213" s="21">
        <v>6869</v>
      </c>
      <c r="E1213" s="20" t="s">
        <v>8646</v>
      </c>
      <c r="F1213" s="20" t="s">
        <v>2546</v>
      </c>
      <c r="I1213" s="20" t="s">
        <v>10637</v>
      </c>
      <c r="J1213" s="20" t="s">
        <v>8986</v>
      </c>
    </row>
    <row r="1214" spans="1:10" s="20" customFormat="1" x14ac:dyDescent="0.25">
      <c r="A1214" s="20" t="s">
        <v>8984</v>
      </c>
      <c r="B1214" s="20" t="s">
        <v>2547</v>
      </c>
      <c r="C1214" s="20" t="s">
        <v>2548</v>
      </c>
      <c r="D1214" s="21">
        <v>6870</v>
      </c>
      <c r="E1214" s="20" t="s">
        <v>10638</v>
      </c>
      <c r="F1214" s="20" t="s">
        <v>2548</v>
      </c>
      <c r="I1214" s="20" t="s">
        <v>10639</v>
      </c>
      <c r="J1214" s="20" t="s">
        <v>8986</v>
      </c>
    </row>
    <row r="1215" spans="1:10" s="20" customFormat="1" x14ac:dyDescent="0.25">
      <c r="A1215" s="20" t="s">
        <v>8984</v>
      </c>
      <c r="B1215" s="20" t="s">
        <v>2549</v>
      </c>
      <c r="C1215" s="20" t="s">
        <v>2550</v>
      </c>
      <c r="D1215" s="21">
        <v>6870</v>
      </c>
      <c r="E1215" s="20" t="s">
        <v>10640</v>
      </c>
      <c r="F1215" s="20" t="s">
        <v>2550</v>
      </c>
      <c r="I1215" s="20" t="s">
        <v>10641</v>
      </c>
      <c r="J1215" s="20" t="s">
        <v>8986</v>
      </c>
    </row>
    <row r="1216" spans="1:10" s="20" customFormat="1" x14ac:dyDescent="0.25">
      <c r="A1216" s="20" t="s">
        <v>8984</v>
      </c>
      <c r="B1216" s="20" t="s">
        <v>2551</v>
      </c>
      <c r="C1216" s="20" t="s">
        <v>2552</v>
      </c>
      <c r="D1216" s="21">
        <v>6870</v>
      </c>
      <c r="E1216" s="20" t="s">
        <v>10642</v>
      </c>
      <c r="F1216" s="20" t="s">
        <v>2552</v>
      </c>
      <c r="I1216" s="20" t="s">
        <v>10643</v>
      </c>
      <c r="J1216" s="20" t="s">
        <v>8986</v>
      </c>
    </row>
    <row r="1217" spans="1:10" s="20" customFormat="1" x14ac:dyDescent="0.25">
      <c r="A1217" s="20" t="s">
        <v>8984</v>
      </c>
      <c r="B1217" s="20" t="s">
        <v>2553</v>
      </c>
      <c r="C1217" s="20" t="s">
        <v>2554</v>
      </c>
      <c r="D1217" s="21">
        <v>6872</v>
      </c>
      <c r="E1217" s="20" t="s">
        <v>10644</v>
      </c>
      <c r="F1217" s="20" t="s">
        <v>2554</v>
      </c>
      <c r="I1217" s="20" t="s">
        <v>9218</v>
      </c>
      <c r="J1217" s="20" t="s">
        <v>8986</v>
      </c>
    </row>
    <row r="1218" spans="1:10" s="20" customFormat="1" x14ac:dyDescent="0.25">
      <c r="A1218" s="20" t="s">
        <v>8984</v>
      </c>
      <c r="B1218" s="20" t="s">
        <v>2555</v>
      </c>
      <c r="C1218" s="20" t="s">
        <v>2556</v>
      </c>
      <c r="D1218" s="21">
        <v>6872</v>
      </c>
      <c r="E1218" s="20" t="s">
        <v>10645</v>
      </c>
      <c r="F1218" s="20" t="s">
        <v>2556</v>
      </c>
      <c r="I1218" s="20" t="s">
        <v>9218</v>
      </c>
      <c r="J1218" s="20" t="s">
        <v>8986</v>
      </c>
    </row>
    <row r="1219" spans="1:10" s="20" customFormat="1" x14ac:dyDescent="0.25">
      <c r="A1219" s="20" t="s">
        <v>8984</v>
      </c>
      <c r="B1219" s="20" t="s">
        <v>2557</v>
      </c>
      <c r="C1219" s="20" t="s">
        <v>2558</v>
      </c>
      <c r="D1219" s="21">
        <v>6872</v>
      </c>
      <c r="E1219" s="20" t="s">
        <v>10646</v>
      </c>
      <c r="F1219" s="20" t="s">
        <v>2558</v>
      </c>
      <c r="I1219" s="20" t="s">
        <v>9218</v>
      </c>
      <c r="J1219" s="20" t="s">
        <v>8986</v>
      </c>
    </row>
    <row r="1220" spans="1:10" s="20" customFormat="1" x14ac:dyDescent="0.25">
      <c r="A1220" s="20" t="s">
        <v>8984</v>
      </c>
      <c r="B1220" s="20" t="s">
        <v>2559</v>
      </c>
      <c r="C1220" s="20" t="s">
        <v>2560</v>
      </c>
      <c r="D1220" s="21">
        <v>6872</v>
      </c>
      <c r="E1220" s="20" t="s">
        <v>8245</v>
      </c>
      <c r="F1220" s="20" t="s">
        <v>2560</v>
      </c>
      <c r="I1220" s="20" t="s">
        <v>9218</v>
      </c>
      <c r="J1220" s="20" t="s">
        <v>8986</v>
      </c>
    </row>
    <row r="1221" spans="1:10" s="20" customFormat="1" x14ac:dyDescent="0.25">
      <c r="A1221" s="20" t="s">
        <v>8984</v>
      </c>
      <c r="B1221" s="20" t="s">
        <v>2561</v>
      </c>
      <c r="C1221" s="20" t="s">
        <v>2562</v>
      </c>
      <c r="D1221" s="21">
        <v>6872</v>
      </c>
      <c r="E1221" s="20" t="s">
        <v>8753</v>
      </c>
      <c r="F1221" s="20" t="s">
        <v>2562</v>
      </c>
      <c r="I1221" s="20" t="s">
        <v>9218</v>
      </c>
      <c r="J1221" s="20" t="s">
        <v>8986</v>
      </c>
    </row>
    <row r="1222" spans="1:10" s="20" customFormat="1" x14ac:dyDescent="0.25">
      <c r="A1222" s="20" t="s">
        <v>8984</v>
      </c>
      <c r="B1222" s="20" t="s">
        <v>2563</v>
      </c>
      <c r="C1222" s="20" t="s">
        <v>2564</v>
      </c>
      <c r="D1222" s="21">
        <v>6872</v>
      </c>
      <c r="E1222" s="20" t="s">
        <v>10647</v>
      </c>
      <c r="F1222" s="20" t="s">
        <v>2564</v>
      </c>
      <c r="I1222" s="20" t="s">
        <v>9218</v>
      </c>
      <c r="J1222" s="20" t="s">
        <v>8986</v>
      </c>
    </row>
    <row r="1223" spans="1:10" s="20" customFormat="1" x14ac:dyDescent="0.25">
      <c r="A1223" s="20" t="s">
        <v>8984</v>
      </c>
      <c r="B1223" s="20" t="s">
        <v>2565</v>
      </c>
      <c r="C1223" s="20" t="s">
        <v>2566</v>
      </c>
      <c r="D1223" s="21">
        <v>6875</v>
      </c>
      <c r="E1223" s="20" t="s">
        <v>10648</v>
      </c>
      <c r="F1223" s="20" t="s">
        <v>2566</v>
      </c>
      <c r="I1223" s="20" t="s">
        <v>10649</v>
      </c>
      <c r="J1223" s="20" t="s">
        <v>8986</v>
      </c>
    </row>
    <row r="1224" spans="1:10" s="20" customFormat="1" x14ac:dyDescent="0.25">
      <c r="A1224" s="20" t="s">
        <v>8984</v>
      </c>
      <c r="B1224" s="20" t="s">
        <v>2567</v>
      </c>
      <c r="C1224" s="20" t="s">
        <v>2568</v>
      </c>
      <c r="D1224" s="21">
        <v>6875</v>
      </c>
      <c r="E1224" s="20" t="s">
        <v>10650</v>
      </c>
      <c r="F1224" s="20" t="s">
        <v>2568</v>
      </c>
      <c r="I1224" s="20" t="s">
        <v>10651</v>
      </c>
      <c r="J1224" s="20" t="s">
        <v>8986</v>
      </c>
    </row>
    <row r="1225" spans="1:10" s="20" customFormat="1" x14ac:dyDescent="0.25">
      <c r="A1225" s="20" t="s">
        <v>8984</v>
      </c>
      <c r="B1225" s="20" t="s">
        <v>2569</v>
      </c>
      <c r="C1225" s="20" t="s">
        <v>2570</v>
      </c>
      <c r="D1225" s="21">
        <v>6875</v>
      </c>
      <c r="E1225" s="20" t="s">
        <v>10652</v>
      </c>
      <c r="F1225" s="20" t="s">
        <v>2570</v>
      </c>
      <c r="I1225" s="20" t="s">
        <v>10653</v>
      </c>
      <c r="J1225" s="20" t="s">
        <v>8986</v>
      </c>
    </row>
    <row r="1226" spans="1:10" s="20" customFormat="1" x14ac:dyDescent="0.25">
      <c r="A1226" s="20" t="s">
        <v>8984</v>
      </c>
      <c r="B1226" s="20" t="s">
        <v>2571</v>
      </c>
      <c r="C1226" s="20" t="s">
        <v>2572</v>
      </c>
      <c r="D1226" s="21">
        <v>6876</v>
      </c>
      <c r="E1226" s="20" t="s">
        <v>7844</v>
      </c>
      <c r="F1226" s="20" t="s">
        <v>2572</v>
      </c>
      <c r="I1226" s="20" t="s">
        <v>10654</v>
      </c>
      <c r="J1226" s="20" t="s">
        <v>8986</v>
      </c>
    </row>
    <row r="1227" spans="1:10" s="20" customFormat="1" x14ac:dyDescent="0.25">
      <c r="A1227" s="20" t="s">
        <v>8984</v>
      </c>
      <c r="B1227" s="20" t="s">
        <v>2573</v>
      </c>
      <c r="C1227" s="20" t="s">
        <v>2574</v>
      </c>
      <c r="D1227" s="21">
        <v>6876</v>
      </c>
      <c r="E1227" s="20" t="s">
        <v>7917</v>
      </c>
      <c r="F1227" s="20" t="s">
        <v>2574</v>
      </c>
      <c r="I1227" s="20" t="s">
        <v>10655</v>
      </c>
      <c r="J1227" s="20" t="s">
        <v>8986</v>
      </c>
    </row>
    <row r="1228" spans="1:10" s="20" customFormat="1" x14ac:dyDescent="0.25">
      <c r="A1228" s="20" t="s">
        <v>8984</v>
      </c>
      <c r="B1228" s="20" t="s">
        <v>2575</v>
      </c>
      <c r="C1228" s="20" t="s">
        <v>2576</v>
      </c>
      <c r="D1228" s="21">
        <v>6876</v>
      </c>
      <c r="E1228" s="20" t="s">
        <v>8018</v>
      </c>
      <c r="F1228" s="20" t="s">
        <v>2576</v>
      </c>
      <c r="I1228" s="20" t="s">
        <v>10656</v>
      </c>
      <c r="J1228" s="20" t="s">
        <v>8986</v>
      </c>
    </row>
    <row r="1229" spans="1:10" s="20" customFormat="1" x14ac:dyDescent="0.25">
      <c r="A1229" s="20" t="s">
        <v>8984</v>
      </c>
      <c r="B1229" s="20" t="s">
        <v>2577</v>
      </c>
      <c r="C1229" s="20" t="s">
        <v>2578</v>
      </c>
      <c r="D1229" s="21">
        <v>6876</v>
      </c>
      <c r="E1229" s="20" t="s">
        <v>7818</v>
      </c>
      <c r="F1229" s="20" t="s">
        <v>2578</v>
      </c>
      <c r="I1229" s="20" t="s">
        <v>10657</v>
      </c>
      <c r="J1229" s="20" t="s">
        <v>8986</v>
      </c>
    </row>
    <row r="1230" spans="1:10" s="20" customFormat="1" x14ac:dyDescent="0.25">
      <c r="A1230" s="20" t="s">
        <v>8984</v>
      </c>
      <c r="B1230" s="20" t="s">
        <v>2579</v>
      </c>
      <c r="C1230" s="20" t="s">
        <v>2580</v>
      </c>
      <c r="D1230" s="21">
        <v>6876</v>
      </c>
      <c r="E1230" s="20" t="s">
        <v>8287</v>
      </c>
      <c r="F1230" s="20" t="s">
        <v>2580</v>
      </c>
      <c r="I1230" s="20" t="s">
        <v>10658</v>
      </c>
      <c r="J1230" s="20" t="s">
        <v>8986</v>
      </c>
    </row>
    <row r="1231" spans="1:10" s="20" customFormat="1" x14ac:dyDescent="0.25">
      <c r="A1231" s="20" t="s">
        <v>8984</v>
      </c>
      <c r="B1231" s="20" t="s">
        <v>2581</v>
      </c>
      <c r="C1231" s="20" t="s">
        <v>2582</v>
      </c>
      <c r="D1231" s="21">
        <v>6876</v>
      </c>
      <c r="E1231" s="20" t="s">
        <v>7987</v>
      </c>
      <c r="F1231" s="20" t="s">
        <v>2582</v>
      </c>
      <c r="I1231" s="20" t="s">
        <v>10659</v>
      </c>
      <c r="J1231" s="20" t="s">
        <v>8986</v>
      </c>
    </row>
    <row r="1232" spans="1:10" s="20" customFormat="1" x14ac:dyDescent="0.25">
      <c r="A1232" s="20" t="s">
        <v>8984</v>
      </c>
      <c r="B1232" s="20" t="s">
        <v>2583</v>
      </c>
      <c r="C1232" s="20" t="s">
        <v>2584</v>
      </c>
      <c r="D1232" s="21">
        <v>6877</v>
      </c>
      <c r="E1232" s="20" t="s">
        <v>10660</v>
      </c>
      <c r="F1232" s="20" t="s">
        <v>2584</v>
      </c>
      <c r="I1232" s="20" t="s">
        <v>10661</v>
      </c>
      <c r="J1232" s="20" t="s">
        <v>8986</v>
      </c>
    </row>
    <row r="1233" spans="1:10" s="20" customFormat="1" x14ac:dyDescent="0.25">
      <c r="A1233" s="20" t="s">
        <v>8984</v>
      </c>
      <c r="B1233" s="20" t="s">
        <v>2585</v>
      </c>
      <c r="C1233" s="20" t="s">
        <v>2586</v>
      </c>
      <c r="D1233" s="21">
        <v>6877</v>
      </c>
      <c r="E1233" s="20" t="s">
        <v>10662</v>
      </c>
      <c r="F1233" s="20" t="s">
        <v>2586</v>
      </c>
      <c r="I1233" s="20" t="s">
        <v>10663</v>
      </c>
      <c r="J1233" s="20" t="s">
        <v>8986</v>
      </c>
    </row>
    <row r="1234" spans="1:10" s="20" customFormat="1" x14ac:dyDescent="0.25">
      <c r="A1234" s="20" t="s">
        <v>8984</v>
      </c>
      <c r="B1234" s="20" t="s">
        <v>2587</v>
      </c>
      <c r="C1234" s="20" t="s">
        <v>2588</v>
      </c>
      <c r="D1234" s="21">
        <v>6877</v>
      </c>
      <c r="E1234" s="20" t="s">
        <v>8596</v>
      </c>
      <c r="F1234" s="20" t="s">
        <v>2588</v>
      </c>
      <c r="I1234" s="20" t="s">
        <v>10664</v>
      </c>
      <c r="J1234" s="20" t="s">
        <v>8986</v>
      </c>
    </row>
    <row r="1235" spans="1:10" s="20" customFormat="1" x14ac:dyDescent="0.25">
      <c r="A1235" s="20" t="s">
        <v>8984</v>
      </c>
      <c r="B1235" s="20" t="s">
        <v>2589</v>
      </c>
      <c r="C1235" s="20" t="s">
        <v>2590</v>
      </c>
      <c r="D1235" s="21">
        <v>6877</v>
      </c>
      <c r="E1235" s="20" t="s">
        <v>10665</v>
      </c>
      <c r="F1235" s="20" t="s">
        <v>2590</v>
      </c>
      <c r="I1235" s="20" t="s">
        <v>10666</v>
      </c>
      <c r="J1235" s="20" t="s">
        <v>8986</v>
      </c>
    </row>
    <row r="1236" spans="1:10" s="20" customFormat="1" x14ac:dyDescent="0.25">
      <c r="A1236" s="20" t="s">
        <v>8984</v>
      </c>
      <c r="B1236" s="20" t="s">
        <v>2591</v>
      </c>
      <c r="C1236" s="20" t="s">
        <v>2592</v>
      </c>
      <c r="D1236" s="21">
        <v>6877</v>
      </c>
      <c r="E1236" s="20" t="s">
        <v>10667</v>
      </c>
      <c r="F1236" s="20" t="s">
        <v>2592</v>
      </c>
      <c r="I1236" s="20" t="s">
        <v>10668</v>
      </c>
      <c r="J1236" s="20" t="s">
        <v>8986</v>
      </c>
    </row>
    <row r="1237" spans="1:10" s="20" customFormat="1" x14ac:dyDescent="0.25">
      <c r="A1237" s="20" t="s">
        <v>8984</v>
      </c>
      <c r="B1237" s="20" t="s">
        <v>2593</v>
      </c>
      <c r="C1237" s="20" t="s">
        <v>2594</v>
      </c>
      <c r="D1237" s="21">
        <v>6877</v>
      </c>
      <c r="E1237" s="20" t="s">
        <v>10669</v>
      </c>
      <c r="F1237" s="20" t="s">
        <v>2594</v>
      </c>
      <c r="I1237" s="20" t="s">
        <v>10670</v>
      </c>
      <c r="J1237" s="20" t="s">
        <v>8986</v>
      </c>
    </row>
    <row r="1238" spans="1:10" s="20" customFormat="1" x14ac:dyDescent="0.25">
      <c r="D1238" s="21"/>
    </row>
    <row r="1239" spans="1:10" s="20" customFormat="1" x14ac:dyDescent="0.25">
      <c r="D1239" s="21"/>
    </row>
    <row r="1240" spans="1:10" s="20" customFormat="1" x14ac:dyDescent="0.25">
      <c r="D1240" s="21"/>
    </row>
    <row r="1241" spans="1:10" s="20" customFormat="1" x14ac:dyDescent="0.25">
      <c r="D1241" s="21"/>
    </row>
    <row r="1242" spans="1:10" s="20" customFormat="1" x14ac:dyDescent="0.25">
      <c r="D1242" s="21"/>
    </row>
    <row r="1243" spans="1:10" s="20" customFormat="1" x14ac:dyDescent="0.25">
      <c r="D1243" s="21"/>
    </row>
    <row r="1244" spans="1:10" s="20" customFormat="1" x14ac:dyDescent="0.25">
      <c r="D1244" s="21"/>
    </row>
    <row r="1245" spans="1:10" s="20" customFormat="1" x14ac:dyDescent="0.25">
      <c r="D1245" s="21"/>
    </row>
    <row r="1246" spans="1:10" s="20" customFormat="1" x14ac:dyDescent="0.25">
      <c r="D1246" s="21"/>
    </row>
    <row r="1247" spans="1:10" s="20" customFormat="1" x14ac:dyDescent="0.25">
      <c r="D1247" s="21"/>
    </row>
    <row r="1248" spans="1:10" s="20" customFormat="1" x14ac:dyDescent="0.25">
      <c r="D1248" s="21"/>
    </row>
    <row r="1249" spans="4:4" s="20" customFormat="1" x14ac:dyDescent="0.25">
      <c r="D1249" s="21"/>
    </row>
    <row r="1250" spans="4:4" s="20" customFormat="1" x14ac:dyDescent="0.25">
      <c r="D1250" s="21"/>
    </row>
    <row r="1251" spans="4:4" s="20" customFormat="1" x14ac:dyDescent="0.25">
      <c r="D1251" s="21"/>
    </row>
    <row r="1252" spans="4:4" s="20" customFormat="1" x14ac:dyDescent="0.25">
      <c r="D1252" s="21"/>
    </row>
    <row r="1253" spans="4:4" s="20" customFormat="1" x14ac:dyDescent="0.25">
      <c r="D1253" s="21"/>
    </row>
    <row r="1254" spans="4:4" s="20" customFormat="1" x14ac:dyDescent="0.25">
      <c r="D1254" s="21"/>
    </row>
    <row r="1255" spans="4:4" s="20" customFormat="1" x14ac:dyDescent="0.25">
      <c r="D1255" s="21"/>
    </row>
    <row r="1256" spans="4:4" s="20" customFormat="1" x14ac:dyDescent="0.25">
      <c r="D1256" s="21"/>
    </row>
    <row r="1257" spans="4:4" s="20" customFormat="1" x14ac:dyDescent="0.25">
      <c r="D1257" s="21"/>
    </row>
    <row r="1258" spans="4:4" s="20" customFormat="1" x14ac:dyDescent="0.25">
      <c r="D1258" s="21"/>
    </row>
    <row r="1259" spans="4:4" s="20" customFormat="1" x14ac:dyDescent="0.25">
      <c r="D1259" s="21"/>
    </row>
    <row r="1260" spans="4:4" s="20" customFormat="1" x14ac:dyDescent="0.25">
      <c r="D1260" s="21"/>
    </row>
    <row r="1261" spans="4:4" s="20" customFormat="1" x14ac:dyDescent="0.25">
      <c r="D1261" s="21"/>
    </row>
    <row r="1262" spans="4:4" s="20" customFormat="1" x14ac:dyDescent="0.25">
      <c r="D1262" s="21"/>
    </row>
    <row r="1263" spans="4:4" s="20" customFormat="1" x14ac:dyDescent="0.25">
      <c r="D1263" s="21"/>
    </row>
    <row r="1264" spans="4:4" s="20" customFormat="1" x14ac:dyDescent="0.25">
      <c r="D1264" s="21"/>
    </row>
    <row r="1265" spans="4:4" s="20" customFormat="1" x14ac:dyDescent="0.25">
      <c r="D1265" s="21"/>
    </row>
    <row r="1266" spans="4:4" s="20" customFormat="1" x14ac:dyDescent="0.25">
      <c r="D1266" s="21"/>
    </row>
    <row r="1267" spans="4:4" s="20" customFormat="1" x14ac:dyDescent="0.25">
      <c r="D1267" s="21"/>
    </row>
    <row r="1268" spans="4:4" s="20" customFormat="1" x14ac:dyDescent="0.25">
      <c r="D1268" s="21"/>
    </row>
    <row r="1269" spans="4:4" s="20" customFormat="1" x14ac:dyDescent="0.25">
      <c r="D1269" s="21"/>
    </row>
    <row r="1270" spans="4:4" s="20" customFormat="1" x14ac:dyDescent="0.25">
      <c r="D1270" s="21"/>
    </row>
    <row r="1271" spans="4:4" s="20" customFormat="1" x14ac:dyDescent="0.25">
      <c r="D1271" s="21"/>
    </row>
    <row r="1272" spans="4:4" s="20" customFormat="1" x14ac:dyDescent="0.25">
      <c r="D1272" s="21"/>
    </row>
    <row r="1273" spans="4:4" s="20" customFormat="1" x14ac:dyDescent="0.25">
      <c r="D1273" s="21"/>
    </row>
    <row r="1274" spans="4:4" s="20" customFormat="1" x14ac:dyDescent="0.25">
      <c r="D1274" s="21"/>
    </row>
    <row r="1275" spans="4:4" s="20" customFormat="1" x14ac:dyDescent="0.25">
      <c r="D1275" s="21"/>
    </row>
    <row r="1276" spans="4:4" s="20" customFormat="1" x14ac:dyDescent="0.25">
      <c r="D1276" s="21"/>
    </row>
    <row r="1277" spans="4:4" s="20" customFormat="1" x14ac:dyDescent="0.25">
      <c r="D1277" s="21"/>
    </row>
    <row r="1278" spans="4:4" s="20" customFormat="1" x14ac:dyDescent="0.25">
      <c r="D1278" s="21"/>
    </row>
    <row r="1279" spans="4:4" s="20" customFormat="1" x14ac:dyDescent="0.25">
      <c r="D1279" s="21"/>
    </row>
    <row r="1280" spans="4:4" s="20" customFormat="1" x14ac:dyDescent="0.25">
      <c r="D1280" s="21"/>
    </row>
    <row r="1281" spans="4:4" s="20" customFormat="1" x14ac:dyDescent="0.25">
      <c r="D1281" s="21"/>
    </row>
    <row r="1282" spans="4:4" s="20" customFormat="1" x14ac:dyDescent="0.25">
      <c r="D1282" s="21"/>
    </row>
    <row r="1283" spans="4:4" s="20" customFormat="1" x14ac:dyDescent="0.25">
      <c r="D1283" s="21"/>
    </row>
    <row r="1284" spans="4:4" s="20" customFormat="1" x14ac:dyDescent="0.25">
      <c r="D1284" s="21"/>
    </row>
    <row r="1285" spans="4:4" s="20" customFormat="1" x14ac:dyDescent="0.25">
      <c r="D1285" s="21"/>
    </row>
    <row r="1286" spans="4:4" s="20" customFormat="1" x14ac:dyDescent="0.25">
      <c r="D1286" s="21"/>
    </row>
    <row r="1287" spans="4:4" s="20" customFormat="1" x14ac:dyDescent="0.25">
      <c r="D1287" s="21"/>
    </row>
    <row r="1288" spans="4:4" s="20" customFormat="1" x14ac:dyDescent="0.25">
      <c r="D1288" s="21"/>
    </row>
    <row r="1289" spans="4:4" s="20" customFormat="1" x14ac:dyDescent="0.25">
      <c r="D1289" s="21"/>
    </row>
    <row r="1290" spans="4:4" s="20" customFormat="1" x14ac:dyDescent="0.25">
      <c r="D1290" s="21"/>
    </row>
    <row r="1291" spans="4:4" s="20" customFormat="1" x14ac:dyDescent="0.25">
      <c r="D1291" s="21"/>
    </row>
    <row r="1292" spans="4:4" s="20" customFormat="1" x14ac:dyDescent="0.25">
      <c r="D1292" s="21"/>
    </row>
    <row r="1293" spans="4:4" s="20" customFormat="1" x14ac:dyDescent="0.25">
      <c r="D1293" s="21"/>
    </row>
    <row r="1294" spans="4:4" s="20" customFormat="1" x14ac:dyDescent="0.25">
      <c r="D1294" s="21"/>
    </row>
    <row r="1295" spans="4:4" s="20" customFormat="1" x14ac:dyDescent="0.25">
      <c r="D1295" s="21"/>
    </row>
    <row r="1296" spans="4:4" s="20" customFormat="1" x14ac:dyDescent="0.25">
      <c r="D1296" s="21"/>
    </row>
    <row r="1297" spans="4:4" s="20" customFormat="1" x14ac:dyDescent="0.25">
      <c r="D1297" s="21"/>
    </row>
    <row r="1298" spans="4:4" s="20" customFormat="1" x14ac:dyDescent="0.25">
      <c r="D1298" s="21"/>
    </row>
    <row r="1299" spans="4:4" s="20" customFormat="1" x14ac:dyDescent="0.25">
      <c r="D1299" s="21"/>
    </row>
    <row r="1300" spans="4:4" s="20" customFormat="1" x14ac:dyDescent="0.25">
      <c r="D1300" s="21"/>
    </row>
    <row r="1301" spans="4:4" s="20" customFormat="1" x14ac:dyDescent="0.25">
      <c r="D1301" s="21"/>
    </row>
    <row r="1302" spans="4:4" s="20" customFormat="1" x14ac:dyDescent="0.25">
      <c r="D1302" s="21"/>
    </row>
    <row r="1303" spans="4:4" s="20" customFormat="1" x14ac:dyDescent="0.25">
      <c r="D1303" s="21"/>
    </row>
    <row r="1304" spans="4:4" s="20" customFormat="1" x14ac:dyDescent="0.25">
      <c r="D1304" s="21"/>
    </row>
    <row r="1305" spans="4:4" s="20" customFormat="1" x14ac:dyDescent="0.25">
      <c r="D1305" s="21"/>
    </row>
    <row r="1306" spans="4:4" s="20" customFormat="1" x14ac:dyDescent="0.25">
      <c r="D1306" s="21"/>
    </row>
    <row r="1307" spans="4:4" s="20" customFormat="1" x14ac:dyDescent="0.25">
      <c r="D1307" s="21"/>
    </row>
    <row r="1308" spans="4:4" s="20" customFormat="1" x14ac:dyDescent="0.25">
      <c r="D1308" s="21"/>
    </row>
    <row r="1309" spans="4:4" s="20" customFormat="1" x14ac:dyDescent="0.25">
      <c r="D1309" s="21"/>
    </row>
    <row r="1310" spans="4:4" s="20" customFormat="1" x14ac:dyDescent="0.25">
      <c r="D1310" s="21"/>
    </row>
    <row r="1311" spans="4:4" s="20" customFormat="1" x14ac:dyDescent="0.25">
      <c r="D1311" s="21"/>
    </row>
    <row r="1312" spans="4:4" s="20" customFormat="1" x14ac:dyDescent="0.25">
      <c r="D1312" s="21"/>
    </row>
    <row r="1313" spans="4:4" s="20" customFormat="1" x14ac:dyDescent="0.25">
      <c r="D1313" s="21"/>
    </row>
    <row r="1314" spans="4:4" s="20" customFormat="1" x14ac:dyDescent="0.25">
      <c r="D1314" s="21"/>
    </row>
    <row r="1315" spans="4:4" s="20" customFormat="1" x14ac:dyDescent="0.25">
      <c r="D1315" s="21"/>
    </row>
    <row r="1316" spans="4:4" s="20" customFormat="1" x14ac:dyDescent="0.25">
      <c r="D1316" s="21"/>
    </row>
    <row r="1317" spans="4:4" s="20" customFormat="1" x14ac:dyDescent="0.25">
      <c r="D1317" s="21"/>
    </row>
    <row r="1318" spans="4:4" s="20" customFormat="1" x14ac:dyDescent="0.25">
      <c r="D1318" s="21"/>
    </row>
    <row r="1319" spans="4:4" s="20" customFormat="1" x14ac:dyDescent="0.25">
      <c r="D1319" s="21"/>
    </row>
    <row r="1320" spans="4:4" s="20" customFormat="1" x14ac:dyDescent="0.25">
      <c r="D1320" s="21"/>
    </row>
    <row r="1321" spans="4:4" s="20" customFormat="1" x14ac:dyDescent="0.25">
      <c r="D1321" s="21"/>
    </row>
    <row r="1322" spans="4:4" s="20" customFormat="1" x14ac:dyDescent="0.25">
      <c r="D1322" s="21"/>
    </row>
    <row r="1323" spans="4:4" s="20" customFormat="1" x14ac:dyDescent="0.25">
      <c r="D1323" s="21"/>
    </row>
    <row r="1324" spans="4:4" s="20" customFormat="1" x14ac:dyDescent="0.25">
      <c r="D1324" s="21"/>
    </row>
    <row r="1325" spans="4:4" s="20" customFormat="1" x14ac:dyDescent="0.25">
      <c r="D1325" s="21"/>
    </row>
    <row r="1326" spans="4:4" s="20" customFormat="1" x14ac:dyDescent="0.25">
      <c r="D1326" s="21"/>
    </row>
    <row r="1327" spans="4:4" s="20" customFormat="1" x14ac:dyDescent="0.25">
      <c r="D1327" s="21"/>
    </row>
    <row r="1328" spans="4:4" s="20" customFormat="1" x14ac:dyDescent="0.25">
      <c r="D1328" s="21"/>
    </row>
    <row r="1329" spans="4:4" s="20" customFormat="1" x14ac:dyDescent="0.25">
      <c r="D1329" s="21"/>
    </row>
    <row r="1330" spans="4:4" s="20" customFormat="1" x14ac:dyDescent="0.25">
      <c r="D1330" s="21"/>
    </row>
    <row r="1331" spans="4:4" s="20" customFormat="1" x14ac:dyDescent="0.25">
      <c r="D1331" s="21"/>
    </row>
    <row r="1332" spans="4:4" s="20" customFormat="1" x14ac:dyDescent="0.25">
      <c r="D1332" s="21"/>
    </row>
    <row r="1333" spans="4:4" s="20" customFormat="1" x14ac:dyDescent="0.25">
      <c r="D1333" s="21"/>
    </row>
    <row r="1334" spans="4:4" s="20" customFormat="1" x14ac:dyDescent="0.25">
      <c r="D1334" s="21"/>
    </row>
    <row r="1335" spans="4:4" s="20" customFormat="1" x14ac:dyDescent="0.25">
      <c r="D1335" s="21"/>
    </row>
    <row r="1336" spans="4:4" s="20" customFormat="1" x14ac:dyDescent="0.25">
      <c r="D1336" s="21"/>
    </row>
    <row r="1337" spans="4:4" s="20" customFormat="1" x14ac:dyDescent="0.25">
      <c r="D1337" s="21"/>
    </row>
    <row r="1338" spans="4:4" s="20" customFormat="1" x14ac:dyDescent="0.25">
      <c r="D1338" s="21"/>
    </row>
    <row r="1339" spans="4:4" s="20" customFormat="1" x14ac:dyDescent="0.25">
      <c r="D1339" s="21"/>
    </row>
    <row r="1340" spans="4:4" s="20" customFormat="1" x14ac:dyDescent="0.25">
      <c r="D1340" s="21"/>
    </row>
    <row r="1341" spans="4:4" s="20" customFormat="1" x14ac:dyDescent="0.25">
      <c r="D1341" s="21"/>
    </row>
    <row r="1342" spans="4:4" s="20" customFormat="1" x14ac:dyDescent="0.25">
      <c r="D1342" s="21"/>
    </row>
    <row r="1343" spans="4:4" s="20" customFormat="1" x14ac:dyDescent="0.25">
      <c r="D1343" s="21"/>
    </row>
    <row r="1344" spans="4:4" s="20" customFormat="1" x14ac:dyDescent="0.25">
      <c r="D1344" s="21"/>
    </row>
    <row r="1345" spans="4:4" s="20" customFormat="1" x14ac:dyDescent="0.25">
      <c r="D1345" s="21"/>
    </row>
    <row r="1346" spans="4:4" s="20" customFormat="1" x14ac:dyDescent="0.25">
      <c r="D1346" s="21"/>
    </row>
    <row r="1347" spans="4:4" s="20" customFormat="1" x14ac:dyDescent="0.25">
      <c r="D1347" s="21"/>
    </row>
    <row r="1348" spans="4:4" s="20" customFormat="1" x14ac:dyDescent="0.25">
      <c r="D1348" s="21"/>
    </row>
    <row r="1349" spans="4:4" s="20" customFormat="1" x14ac:dyDescent="0.25">
      <c r="D1349" s="21"/>
    </row>
    <row r="1350" spans="4:4" s="20" customFormat="1" x14ac:dyDescent="0.25">
      <c r="D1350" s="21"/>
    </row>
    <row r="1351" spans="4:4" s="20" customFormat="1" x14ac:dyDescent="0.25">
      <c r="D1351" s="21"/>
    </row>
    <row r="1352" spans="4:4" s="20" customFormat="1" x14ac:dyDescent="0.25">
      <c r="D1352" s="21"/>
    </row>
    <row r="1353" spans="4:4" s="20" customFormat="1" x14ac:dyDescent="0.25">
      <c r="D1353" s="21"/>
    </row>
    <row r="1354" spans="4:4" s="20" customFormat="1" x14ac:dyDescent="0.25">
      <c r="D1354" s="21"/>
    </row>
    <row r="1355" spans="4:4" s="20" customFormat="1" x14ac:dyDescent="0.25">
      <c r="D1355" s="21"/>
    </row>
    <row r="1356" spans="4:4" s="20" customFormat="1" x14ac:dyDescent="0.25">
      <c r="D1356" s="21"/>
    </row>
    <row r="1357" spans="4:4" s="20" customFormat="1" x14ac:dyDescent="0.25">
      <c r="D1357" s="21"/>
    </row>
    <row r="1358" spans="4:4" s="20" customFormat="1" x14ac:dyDescent="0.25">
      <c r="D1358" s="21"/>
    </row>
    <row r="1359" spans="4:4" s="20" customFormat="1" x14ac:dyDescent="0.25">
      <c r="D1359" s="21"/>
    </row>
    <row r="1360" spans="4:4" s="20" customFormat="1" x14ac:dyDescent="0.25">
      <c r="D1360" s="21"/>
    </row>
    <row r="1361" spans="4:4" s="20" customFormat="1" x14ac:dyDescent="0.25">
      <c r="D1361" s="21"/>
    </row>
    <row r="1362" spans="4:4" s="20" customFormat="1" x14ac:dyDescent="0.25">
      <c r="D1362" s="21"/>
    </row>
    <row r="1363" spans="4:4" s="20" customFormat="1" x14ac:dyDescent="0.25">
      <c r="D1363" s="21"/>
    </row>
    <row r="1364" spans="4:4" s="20" customFormat="1" x14ac:dyDescent="0.25">
      <c r="D1364" s="21"/>
    </row>
    <row r="1365" spans="4:4" s="20" customFormat="1" x14ac:dyDescent="0.25">
      <c r="D1365" s="21"/>
    </row>
    <row r="1366" spans="4:4" s="20" customFormat="1" x14ac:dyDescent="0.25">
      <c r="D1366" s="21"/>
    </row>
    <row r="1367" spans="4:4" s="20" customFormat="1" x14ac:dyDescent="0.25">
      <c r="D1367" s="21"/>
    </row>
    <row r="1368" spans="4:4" s="20" customFormat="1" x14ac:dyDescent="0.25">
      <c r="D1368" s="21"/>
    </row>
    <row r="1369" spans="4:4" s="20" customFormat="1" x14ac:dyDescent="0.25">
      <c r="D1369" s="21"/>
    </row>
    <row r="1370" spans="4:4" s="20" customFormat="1" x14ac:dyDescent="0.25">
      <c r="D1370" s="21"/>
    </row>
    <row r="1371" spans="4:4" s="20" customFormat="1" x14ac:dyDescent="0.25">
      <c r="D1371" s="21"/>
    </row>
    <row r="1372" spans="4:4" s="20" customFormat="1" x14ac:dyDescent="0.25">
      <c r="D1372" s="21"/>
    </row>
    <row r="1373" spans="4:4" s="20" customFormat="1" x14ac:dyDescent="0.25">
      <c r="D1373" s="21"/>
    </row>
    <row r="1374" spans="4:4" s="20" customFormat="1" x14ac:dyDescent="0.25">
      <c r="D1374" s="21"/>
    </row>
    <row r="1375" spans="4:4" s="20" customFormat="1" x14ac:dyDescent="0.25">
      <c r="D1375" s="21"/>
    </row>
    <row r="1376" spans="4:4" s="20" customFormat="1" x14ac:dyDescent="0.25">
      <c r="D1376" s="21"/>
    </row>
    <row r="1377" spans="4:4" s="20" customFormat="1" x14ac:dyDescent="0.25">
      <c r="D1377" s="21"/>
    </row>
    <row r="1378" spans="4:4" s="20" customFormat="1" x14ac:dyDescent="0.25">
      <c r="D1378" s="21"/>
    </row>
    <row r="1379" spans="4:4" s="20" customFormat="1" x14ac:dyDescent="0.25">
      <c r="D1379" s="21"/>
    </row>
    <row r="1380" spans="4:4" s="20" customFormat="1" x14ac:dyDescent="0.25">
      <c r="D1380" s="21"/>
    </row>
    <row r="1381" spans="4:4" s="20" customFormat="1" x14ac:dyDescent="0.25">
      <c r="D1381" s="21"/>
    </row>
    <row r="1382" spans="4:4" s="20" customFormat="1" x14ac:dyDescent="0.25">
      <c r="D1382" s="21"/>
    </row>
    <row r="1383" spans="4:4" s="20" customFormat="1" x14ac:dyDescent="0.25">
      <c r="D1383" s="21"/>
    </row>
    <row r="1384" spans="4:4" s="20" customFormat="1" x14ac:dyDescent="0.25">
      <c r="D1384" s="21"/>
    </row>
    <row r="1385" spans="4:4" s="20" customFormat="1" x14ac:dyDescent="0.25">
      <c r="D1385" s="21"/>
    </row>
    <row r="1386" spans="4:4" s="20" customFormat="1" x14ac:dyDescent="0.25">
      <c r="D1386" s="21"/>
    </row>
    <row r="1387" spans="4:4" s="20" customFormat="1" x14ac:dyDescent="0.25">
      <c r="D1387" s="21"/>
    </row>
    <row r="1388" spans="4:4" s="20" customFormat="1" x14ac:dyDescent="0.25">
      <c r="D1388" s="21"/>
    </row>
    <row r="1389" spans="4:4" s="20" customFormat="1" x14ac:dyDescent="0.25">
      <c r="D1389" s="21"/>
    </row>
    <row r="1390" spans="4:4" s="20" customFormat="1" x14ac:dyDescent="0.25">
      <c r="D1390" s="21"/>
    </row>
    <row r="1391" spans="4:4" s="20" customFormat="1" x14ac:dyDescent="0.25">
      <c r="D1391" s="21"/>
    </row>
    <row r="1392" spans="4:4" s="20" customFormat="1" x14ac:dyDescent="0.25">
      <c r="D1392" s="21"/>
    </row>
    <row r="1393" spans="4:4" s="20" customFormat="1" x14ac:dyDescent="0.25">
      <c r="D1393" s="21"/>
    </row>
    <row r="1394" spans="4:4" s="20" customFormat="1" x14ac:dyDescent="0.25">
      <c r="D1394" s="21"/>
    </row>
    <row r="1395" spans="4:4" s="20" customFormat="1" x14ac:dyDescent="0.25">
      <c r="D1395" s="21"/>
    </row>
    <row r="1396" spans="4:4" s="20" customFormat="1" x14ac:dyDescent="0.25">
      <c r="D1396" s="21"/>
    </row>
    <row r="1397" spans="4:4" s="20" customFormat="1" x14ac:dyDescent="0.25">
      <c r="D1397" s="21"/>
    </row>
    <row r="1398" spans="4:4" s="20" customFormat="1" x14ac:dyDescent="0.25">
      <c r="D1398" s="21"/>
    </row>
    <row r="1399" spans="4:4" s="20" customFormat="1" x14ac:dyDescent="0.25">
      <c r="D1399" s="21"/>
    </row>
    <row r="1400" spans="4:4" s="20" customFormat="1" x14ac:dyDescent="0.25">
      <c r="D1400" s="21"/>
    </row>
    <row r="1401" spans="4:4" s="20" customFormat="1" x14ac:dyDescent="0.25">
      <c r="D1401" s="21"/>
    </row>
    <row r="1402" spans="4:4" s="20" customFormat="1" x14ac:dyDescent="0.25">
      <c r="D1402" s="21"/>
    </row>
    <row r="1403" spans="4:4" s="20" customFormat="1" x14ac:dyDescent="0.25">
      <c r="D1403" s="21"/>
    </row>
    <row r="1404" spans="4:4" s="20" customFormat="1" x14ac:dyDescent="0.25">
      <c r="D1404" s="21"/>
    </row>
    <row r="1405" spans="4:4" s="20" customFormat="1" x14ac:dyDescent="0.25">
      <c r="D1405" s="21"/>
    </row>
    <row r="1406" spans="4:4" s="20" customFormat="1" x14ac:dyDescent="0.25">
      <c r="D1406" s="21"/>
    </row>
    <row r="1407" spans="4:4" s="20" customFormat="1" x14ac:dyDescent="0.25">
      <c r="D1407" s="21"/>
    </row>
    <row r="1408" spans="4:4" s="20" customFormat="1" x14ac:dyDescent="0.25">
      <c r="D1408" s="21"/>
    </row>
    <row r="1409" spans="4:4" s="20" customFormat="1" x14ac:dyDescent="0.25">
      <c r="D1409" s="21"/>
    </row>
    <row r="1410" spans="4:4" s="20" customFormat="1" x14ac:dyDescent="0.25">
      <c r="D1410" s="21"/>
    </row>
    <row r="1411" spans="4:4" s="20" customFormat="1" x14ac:dyDescent="0.25">
      <c r="D1411" s="21"/>
    </row>
    <row r="1412" spans="4:4" s="20" customFormat="1" x14ac:dyDescent="0.25">
      <c r="D1412" s="21"/>
    </row>
    <row r="1413" spans="4:4" s="20" customFormat="1" x14ac:dyDescent="0.25">
      <c r="D1413" s="21"/>
    </row>
    <row r="1414" spans="4:4" s="20" customFormat="1" x14ac:dyDescent="0.25">
      <c r="D1414" s="21"/>
    </row>
    <row r="1415" spans="4:4" s="20" customFormat="1" x14ac:dyDescent="0.25">
      <c r="D1415" s="21"/>
    </row>
    <row r="1416" spans="4:4" s="20" customFormat="1" x14ac:dyDescent="0.25">
      <c r="D1416" s="21"/>
    </row>
    <row r="1417" spans="4:4" s="20" customFormat="1" x14ac:dyDescent="0.25">
      <c r="D1417" s="21"/>
    </row>
    <row r="1418" spans="4:4" s="20" customFormat="1" x14ac:dyDescent="0.25">
      <c r="D1418" s="21"/>
    </row>
    <row r="1419" spans="4:4" s="20" customFormat="1" x14ac:dyDescent="0.25">
      <c r="D1419" s="21"/>
    </row>
    <row r="1420" spans="4:4" s="20" customFormat="1" x14ac:dyDescent="0.25">
      <c r="D1420" s="21"/>
    </row>
    <row r="1421" spans="4:4" s="20" customFormat="1" x14ac:dyDescent="0.25">
      <c r="D1421" s="21"/>
    </row>
    <row r="1422" spans="4:4" s="20" customFormat="1" x14ac:dyDescent="0.25">
      <c r="D1422" s="21"/>
    </row>
    <row r="1423" spans="4:4" s="20" customFormat="1" x14ac:dyDescent="0.25">
      <c r="D1423" s="21"/>
    </row>
    <row r="1424" spans="4:4" s="20" customFormat="1" x14ac:dyDescent="0.25">
      <c r="D1424" s="21"/>
    </row>
    <row r="1425" spans="4:4" s="20" customFormat="1" x14ac:dyDescent="0.25">
      <c r="D1425" s="21"/>
    </row>
    <row r="1426" spans="4:4" s="20" customFormat="1" x14ac:dyDescent="0.25">
      <c r="D1426" s="21"/>
    </row>
    <row r="1427" spans="4:4" s="20" customFormat="1" x14ac:dyDescent="0.25">
      <c r="D1427" s="21"/>
    </row>
    <row r="1428" spans="4:4" s="20" customFormat="1" x14ac:dyDescent="0.25">
      <c r="D1428" s="21"/>
    </row>
    <row r="1429" spans="4:4" s="20" customFormat="1" x14ac:dyDescent="0.25">
      <c r="D1429" s="21"/>
    </row>
    <row r="1430" spans="4:4" s="20" customFormat="1" x14ac:dyDescent="0.25">
      <c r="D1430" s="21"/>
    </row>
    <row r="1431" spans="4:4" s="20" customFormat="1" x14ac:dyDescent="0.25">
      <c r="D1431" s="21"/>
    </row>
    <row r="1432" spans="4:4" s="20" customFormat="1" x14ac:dyDescent="0.25">
      <c r="D1432" s="21"/>
    </row>
    <row r="1433" spans="4:4" s="20" customFormat="1" x14ac:dyDescent="0.25">
      <c r="D1433" s="21"/>
    </row>
    <row r="1434" spans="4:4" s="20" customFormat="1" x14ac:dyDescent="0.25">
      <c r="D1434" s="21"/>
    </row>
    <row r="1435" spans="4:4" s="20" customFormat="1" x14ac:dyDescent="0.25">
      <c r="D1435" s="21"/>
    </row>
    <row r="1436" spans="4:4" s="20" customFormat="1" x14ac:dyDescent="0.25">
      <c r="D1436" s="21"/>
    </row>
    <row r="1437" spans="4:4" s="20" customFormat="1" x14ac:dyDescent="0.25">
      <c r="D1437" s="21"/>
    </row>
    <row r="1438" spans="4:4" s="20" customFormat="1" x14ac:dyDescent="0.25">
      <c r="D1438" s="21"/>
    </row>
    <row r="1439" spans="4:4" s="20" customFormat="1" x14ac:dyDescent="0.25">
      <c r="D1439" s="21"/>
    </row>
    <row r="1440" spans="4:4" s="20" customFormat="1" x14ac:dyDescent="0.25">
      <c r="D1440" s="21"/>
    </row>
    <row r="1441" spans="4:4" s="20" customFormat="1" x14ac:dyDescent="0.25">
      <c r="D1441" s="21"/>
    </row>
    <row r="1442" spans="4:4" s="20" customFormat="1" x14ac:dyDescent="0.25">
      <c r="D1442" s="21"/>
    </row>
    <row r="1443" spans="4:4" s="20" customFormat="1" x14ac:dyDescent="0.25">
      <c r="D1443" s="21"/>
    </row>
    <row r="1444" spans="4:4" s="20" customFormat="1" x14ac:dyDescent="0.25">
      <c r="D1444" s="21"/>
    </row>
    <row r="1445" spans="4:4" s="20" customFormat="1" x14ac:dyDescent="0.25">
      <c r="D1445" s="21"/>
    </row>
    <row r="1446" spans="4:4" s="20" customFormat="1" x14ac:dyDescent="0.25">
      <c r="D1446" s="21"/>
    </row>
    <row r="1447" spans="4:4" s="20" customFormat="1" x14ac:dyDescent="0.25">
      <c r="D1447" s="21"/>
    </row>
    <row r="1448" spans="4:4" s="20" customFormat="1" x14ac:dyDescent="0.25">
      <c r="D1448" s="21"/>
    </row>
    <row r="1449" spans="4:4" s="20" customFormat="1" x14ac:dyDescent="0.25">
      <c r="D1449" s="21"/>
    </row>
    <row r="1450" spans="4:4" s="20" customFormat="1" x14ac:dyDescent="0.25">
      <c r="D1450" s="21"/>
    </row>
    <row r="1451" spans="4:4" s="20" customFormat="1" x14ac:dyDescent="0.25">
      <c r="D1451" s="21"/>
    </row>
    <row r="1452" spans="4:4" s="20" customFormat="1" x14ac:dyDescent="0.25">
      <c r="D1452" s="21"/>
    </row>
    <row r="1453" spans="4:4" s="20" customFormat="1" x14ac:dyDescent="0.25">
      <c r="D1453" s="21"/>
    </row>
    <row r="1454" spans="4:4" s="20" customFormat="1" x14ac:dyDescent="0.25">
      <c r="D1454" s="21"/>
    </row>
    <row r="1455" spans="4:4" s="20" customFormat="1" x14ac:dyDescent="0.25">
      <c r="D1455" s="21"/>
    </row>
    <row r="1456" spans="4:4" s="20" customFormat="1" x14ac:dyDescent="0.25">
      <c r="D1456" s="21"/>
    </row>
    <row r="1457" spans="4:4" s="20" customFormat="1" x14ac:dyDescent="0.25">
      <c r="D1457" s="21"/>
    </row>
    <row r="1458" spans="4:4" s="20" customFormat="1" x14ac:dyDescent="0.25">
      <c r="D1458" s="21"/>
    </row>
    <row r="1459" spans="4:4" s="20" customFormat="1" x14ac:dyDescent="0.25">
      <c r="D1459" s="21"/>
    </row>
    <row r="1460" spans="4:4" s="20" customFormat="1" x14ac:dyDescent="0.25">
      <c r="D1460" s="21"/>
    </row>
    <row r="1461" spans="4:4" s="20" customFormat="1" x14ac:dyDescent="0.25">
      <c r="D1461" s="21"/>
    </row>
    <row r="1462" spans="4:4" s="20" customFormat="1" x14ac:dyDescent="0.25">
      <c r="D1462" s="21"/>
    </row>
    <row r="1463" spans="4:4" s="20" customFormat="1" x14ac:dyDescent="0.25">
      <c r="D1463" s="21"/>
    </row>
    <row r="1464" spans="4:4" s="20" customFormat="1" x14ac:dyDescent="0.25">
      <c r="D1464" s="21"/>
    </row>
    <row r="1465" spans="4:4" s="20" customFormat="1" x14ac:dyDescent="0.25">
      <c r="D1465" s="21"/>
    </row>
    <row r="1466" spans="4:4" s="20" customFormat="1" x14ac:dyDescent="0.25">
      <c r="D1466" s="21"/>
    </row>
    <row r="1467" spans="4:4" s="20" customFormat="1" x14ac:dyDescent="0.25">
      <c r="D1467" s="21"/>
    </row>
    <row r="1468" spans="4:4" s="20" customFormat="1" x14ac:dyDescent="0.25">
      <c r="D1468" s="21"/>
    </row>
    <row r="1469" spans="4:4" s="20" customFormat="1" x14ac:dyDescent="0.25">
      <c r="D1469" s="21"/>
    </row>
    <row r="1470" spans="4:4" s="20" customFormat="1" x14ac:dyDescent="0.25">
      <c r="D1470" s="21"/>
    </row>
    <row r="1471" spans="4:4" s="20" customFormat="1" x14ac:dyDescent="0.25">
      <c r="D1471" s="21"/>
    </row>
    <row r="1472" spans="4:4" s="20" customFormat="1" x14ac:dyDescent="0.25">
      <c r="D1472" s="21"/>
    </row>
    <row r="1473" spans="4:4" s="20" customFormat="1" x14ac:dyDescent="0.25">
      <c r="D1473" s="21"/>
    </row>
    <row r="1474" spans="4:4" s="20" customFormat="1" x14ac:dyDescent="0.25">
      <c r="D1474" s="21"/>
    </row>
    <row r="1475" spans="4:4" s="20" customFormat="1" x14ac:dyDescent="0.25">
      <c r="D1475" s="21"/>
    </row>
    <row r="1476" spans="4:4" s="20" customFormat="1" x14ac:dyDescent="0.25">
      <c r="D1476" s="21"/>
    </row>
    <row r="1477" spans="4:4" s="20" customFormat="1" x14ac:dyDescent="0.25">
      <c r="D1477" s="21"/>
    </row>
    <row r="1478" spans="4:4" s="20" customFormat="1" x14ac:dyDescent="0.25">
      <c r="D1478" s="21"/>
    </row>
    <row r="1479" spans="4:4" s="20" customFormat="1" x14ac:dyDescent="0.25">
      <c r="D1479" s="21"/>
    </row>
    <row r="1480" spans="4:4" s="20" customFormat="1" x14ac:dyDescent="0.25">
      <c r="D1480" s="21"/>
    </row>
    <row r="1481" spans="4:4" s="20" customFormat="1" x14ac:dyDescent="0.25">
      <c r="D1481" s="21"/>
    </row>
    <row r="1482" spans="4:4" s="20" customFormat="1" x14ac:dyDescent="0.25">
      <c r="D1482" s="21"/>
    </row>
    <row r="1483" spans="4:4" s="20" customFormat="1" x14ac:dyDescent="0.25">
      <c r="D1483" s="21"/>
    </row>
    <row r="1484" spans="4:4" s="20" customFormat="1" x14ac:dyDescent="0.25">
      <c r="D1484" s="21"/>
    </row>
    <row r="1485" spans="4:4" s="20" customFormat="1" x14ac:dyDescent="0.25">
      <c r="D1485" s="21"/>
    </row>
    <row r="1486" spans="4:4" s="20" customFormat="1" x14ac:dyDescent="0.25">
      <c r="D1486" s="21"/>
    </row>
    <row r="1487" spans="4:4" s="20" customFormat="1" x14ac:dyDescent="0.25">
      <c r="D1487" s="21"/>
    </row>
    <row r="1488" spans="4:4" s="20" customFormat="1" x14ac:dyDescent="0.25">
      <c r="D1488" s="21"/>
    </row>
    <row r="1489" spans="4:4" s="20" customFormat="1" x14ac:dyDescent="0.25">
      <c r="D1489" s="21"/>
    </row>
    <row r="1490" spans="4:4" s="20" customFormat="1" x14ac:dyDescent="0.25">
      <c r="D1490" s="21"/>
    </row>
    <row r="1491" spans="4:4" s="20" customFormat="1" x14ac:dyDescent="0.25">
      <c r="D1491" s="21"/>
    </row>
    <row r="1492" spans="4:4" s="20" customFormat="1" x14ac:dyDescent="0.25">
      <c r="D1492" s="21"/>
    </row>
    <row r="1493" spans="4:4" s="20" customFormat="1" x14ac:dyDescent="0.25">
      <c r="D1493" s="21"/>
    </row>
    <row r="1494" spans="4:4" s="20" customFormat="1" x14ac:dyDescent="0.25">
      <c r="D1494" s="21"/>
    </row>
    <row r="1495" spans="4:4" s="20" customFormat="1" x14ac:dyDescent="0.25">
      <c r="D1495" s="21"/>
    </row>
    <row r="1496" spans="4:4" s="20" customFormat="1" x14ac:dyDescent="0.25">
      <c r="D1496" s="21"/>
    </row>
    <row r="1497" spans="4:4" s="20" customFormat="1" x14ac:dyDescent="0.25">
      <c r="D1497" s="21"/>
    </row>
    <row r="1498" spans="4:4" s="20" customFormat="1" x14ac:dyDescent="0.25">
      <c r="D1498" s="21"/>
    </row>
    <row r="1499" spans="4:4" s="20" customFormat="1" x14ac:dyDescent="0.25">
      <c r="D1499" s="21"/>
    </row>
    <row r="1500" spans="4:4" s="20" customFormat="1" x14ac:dyDescent="0.25">
      <c r="D1500" s="21"/>
    </row>
    <row r="1501" spans="4:4" s="20" customFormat="1" x14ac:dyDescent="0.25">
      <c r="D1501" s="21"/>
    </row>
    <row r="1502" spans="4:4" s="20" customFormat="1" x14ac:dyDescent="0.25">
      <c r="D1502" s="21"/>
    </row>
    <row r="1503" spans="4:4" s="20" customFormat="1" x14ac:dyDescent="0.25">
      <c r="D1503" s="21"/>
    </row>
    <row r="1504" spans="4:4" s="20" customFormat="1" x14ac:dyDescent="0.25">
      <c r="D1504" s="21"/>
    </row>
    <row r="1505" spans="4:4" s="20" customFormat="1" x14ac:dyDescent="0.25">
      <c r="D1505" s="21"/>
    </row>
    <row r="1506" spans="4:4" s="20" customFormat="1" x14ac:dyDescent="0.25">
      <c r="D1506" s="21"/>
    </row>
    <row r="1507" spans="4:4" s="20" customFormat="1" x14ac:dyDescent="0.25">
      <c r="D1507" s="21"/>
    </row>
    <row r="1508" spans="4:4" s="20" customFormat="1" x14ac:dyDescent="0.25">
      <c r="D1508" s="21"/>
    </row>
    <row r="1509" spans="4:4" s="20" customFormat="1" x14ac:dyDescent="0.25">
      <c r="D1509" s="21"/>
    </row>
    <row r="1510" spans="4:4" s="20" customFormat="1" x14ac:dyDescent="0.25">
      <c r="D1510" s="21"/>
    </row>
    <row r="1511" spans="4:4" s="20" customFormat="1" x14ac:dyDescent="0.25">
      <c r="D1511" s="21"/>
    </row>
    <row r="1512" spans="4:4" s="20" customFormat="1" x14ac:dyDescent="0.25">
      <c r="D1512" s="21"/>
    </row>
    <row r="1513" spans="4:4" s="20" customFormat="1" x14ac:dyDescent="0.25">
      <c r="D1513" s="21"/>
    </row>
    <row r="1514" spans="4:4" s="20" customFormat="1" x14ac:dyDescent="0.25">
      <c r="D1514" s="21"/>
    </row>
    <row r="1515" spans="4:4" s="20" customFormat="1" x14ac:dyDescent="0.25">
      <c r="D1515" s="21"/>
    </row>
    <row r="1516" spans="4:4" s="20" customFormat="1" x14ac:dyDescent="0.25">
      <c r="D1516" s="21"/>
    </row>
    <row r="1517" spans="4:4" s="20" customFormat="1" x14ac:dyDescent="0.25">
      <c r="D1517" s="21"/>
    </row>
    <row r="1518" spans="4:4" s="20" customFormat="1" x14ac:dyDescent="0.25">
      <c r="D1518" s="21"/>
    </row>
    <row r="1519" spans="4:4" s="20" customFormat="1" x14ac:dyDescent="0.25">
      <c r="D1519" s="21"/>
    </row>
    <row r="1520" spans="4:4" s="20" customFormat="1" x14ac:dyDescent="0.25">
      <c r="D1520" s="21"/>
    </row>
    <row r="1521" spans="4:4" s="20" customFormat="1" x14ac:dyDescent="0.25">
      <c r="D1521" s="21"/>
    </row>
    <row r="1522" spans="4:4" s="20" customFormat="1" x14ac:dyDescent="0.25">
      <c r="D1522" s="21"/>
    </row>
    <row r="1523" spans="4:4" s="20" customFormat="1" x14ac:dyDescent="0.25">
      <c r="D1523" s="21"/>
    </row>
    <row r="1524" spans="4:4" s="20" customFormat="1" x14ac:dyDescent="0.25">
      <c r="D1524" s="21"/>
    </row>
    <row r="1525" spans="4:4" s="20" customFormat="1" x14ac:dyDescent="0.25">
      <c r="D1525" s="21"/>
    </row>
    <row r="1526" spans="4:4" s="20" customFormat="1" x14ac:dyDescent="0.25">
      <c r="D1526" s="21"/>
    </row>
    <row r="1527" spans="4:4" s="20" customFormat="1" x14ac:dyDescent="0.25">
      <c r="D1527" s="21"/>
    </row>
    <row r="1528" spans="4:4" s="20" customFormat="1" x14ac:dyDescent="0.25">
      <c r="D1528" s="21"/>
    </row>
    <row r="1529" spans="4:4" s="20" customFormat="1" x14ac:dyDescent="0.25">
      <c r="D1529" s="21"/>
    </row>
    <row r="1530" spans="4:4" s="20" customFormat="1" x14ac:dyDescent="0.25">
      <c r="D1530" s="21"/>
    </row>
    <row r="1531" spans="4:4" s="20" customFormat="1" x14ac:dyDescent="0.25">
      <c r="D1531" s="21"/>
    </row>
    <row r="1532" spans="4:4" s="20" customFormat="1" x14ac:dyDescent="0.25">
      <c r="D1532" s="21"/>
    </row>
    <row r="1533" spans="4:4" s="20" customFormat="1" x14ac:dyDescent="0.25">
      <c r="D1533" s="21"/>
    </row>
    <row r="1534" spans="4:4" s="20" customFormat="1" x14ac:dyDescent="0.25">
      <c r="D1534" s="21"/>
    </row>
    <row r="1535" spans="4:4" s="20" customFormat="1" x14ac:dyDescent="0.25">
      <c r="D1535" s="21"/>
    </row>
    <row r="1536" spans="4:4" s="20" customFormat="1" x14ac:dyDescent="0.25">
      <c r="D1536" s="21"/>
    </row>
    <row r="1537" spans="4:4" s="20" customFormat="1" x14ac:dyDescent="0.25">
      <c r="D1537" s="21"/>
    </row>
    <row r="1538" spans="4:4" s="20" customFormat="1" x14ac:dyDescent="0.25">
      <c r="D1538" s="21"/>
    </row>
    <row r="1539" spans="4:4" s="20" customFormat="1" x14ac:dyDescent="0.25">
      <c r="D1539" s="21"/>
    </row>
    <row r="1540" spans="4:4" s="20" customFormat="1" x14ac:dyDescent="0.25">
      <c r="D1540" s="21"/>
    </row>
    <row r="1541" spans="4:4" s="20" customFormat="1" x14ac:dyDescent="0.25">
      <c r="D1541" s="21"/>
    </row>
    <row r="1542" spans="4:4" s="20" customFormat="1" x14ac:dyDescent="0.25">
      <c r="D1542" s="21"/>
    </row>
    <row r="1543" spans="4:4" s="20" customFormat="1" x14ac:dyDescent="0.25">
      <c r="D1543" s="21"/>
    </row>
    <row r="1544" spans="4:4" s="20" customFormat="1" x14ac:dyDescent="0.25">
      <c r="D1544" s="21"/>
    </row>
    <row r="1545" spans="4:4" s="20" customFormat="1" x14ac:dyDescent="0.25">
      <c r="D1545" s="21"/>
    </row>
    <row r="1546" spans="4:4" s="20" customFormat="1" x14ac:dyDescent="0.25">
      <c r="D1546" s="21"/>
    </row>
    <row r="1547" spans="4:4" s="20" customFormat="1" x14ac:dyDescent="0.25">
      <c r="D1547" s="21"/>
    </row>
    <row r="1548" spans="4:4" s="20" customFormat="1" x14ac:dyDescent="0.25">
      <c r="D1548" s="21"/>
    </row>
    <row r="1549" spans="4:4" s="20" customFormat="1" x14ac:dyDescent="0.25">
      <c r="D1549" s="21"/>
    </row>
    <row r="1550" spans="4:4" s="20" customFormat="1" x14ac:dyDescent="0.25">
      <c r="D1550" s="21"/>
    </row>
    <row r="1551" spans="4:4" s="20" customFormat="1" x14ac:dyDescent="0.25">
      <c r="D1551" s="21"/>
    </row>
    <row r="1552" spans="4:4" s="20" customFormat="1" x14ac:dyDescent="0.25">
      <c r="D1552" s="21"/>
    </row>
    <row r="1553" spans="4:4" s="20" customFormat="1" x14ac:dyDescent="0.25">
      <c r="D1553" s="21"/>
    </row>
    <row r="1554" spans="4:4" s="20" customFormat="1" x14ac:dyDescent="0.25">
      <c r="D1554" s="21"/>
    </row>
    <row r="1555" spans="4:4" s="20" customFormat="1" x14ac:dyDescent="0.25">
      <c r="D1555" s="21"/>
    </row>
    <row r="1556" spans="4:4" s="20" customFormat="1" x14ac:dyDescent="0.25">
      <c r="D1556" s="21"/>
    </row>
    <row r="1557" spans="4:4" s="20" customFormat="1" x14ac:dyDescent="0.25">
      <c r="D1557" s="21"/>
    </row>
    <row r="1558" spans="4:4" s="20" customFormat="1" x14ac:dyDescent="0.25">
      <c r="D1558" s="21"/>
    </row>
    <row r="1559" spans="4:4" s="20" customFormat="1" x14ac:dyDescent="0.25">
      <c r="D1559" s="21"/>
    </row>
    <row r="1560" spans="4:4" s="20" customFormat="1" x14ac:dyDescent="0.25">
      <c r="D1560" s="21"/>
    </row>
    <row r="1561" spans="4:4" s="20" customFormat="1" x14ac:dyDescent="0.25">
      <c r="D1561" s="21"/>
    </row>
    <row r="1562" spans="4:4" s="20" customFormat="1" x14ac:dyDescent="0.25">
      <c r="D1562" s="21"/>
    </row>
    <row r="1563" spans="4:4" s="20" customFormat="1" x14ac:dyDescent="0.25">
      <c r="D1563" s="21"/>
    </row>
    <row r="1564" spans="4:4" s="20" customFormat="1" x14ac:dyDescent="0.25">
      <c r="D1564" s="21"/>
    </row>
    <row r="1565" spans="4:4" s="20" customFormat="1" x14ac:dyDescent="0.25">
      <c r="D1565" s="21"/>
    </row>
    <row r="1566" spans="4:4" s="20" customFormat="1" x14ac:dyDescent="0.25">
      <c r="D1566" s="21"/>
    </row>
    <row r="1567" spans="4:4" s="20" customFormat="1" x14ac:dyDescent="0.25">
      <c r="D1567" s="21"/>
    </row>
    <row r="1568" spans="4:4" s="20" customFormat="1" x14ac:dyDescent="0.25">
      <c r="D1568" s="21"/>
    </row>
    <row r="1569" spans="4:4" s="20" customFormat="1" x14ac:dyDescent="0.25">
      <c r="D1569" s="21"/>
    </row>
    <row r="1570" spans="4:4" s="20" customFormat="1" x14ac:dyDescent="0.25">
      <c r="D1570" s="21"/>
    </row>
    <row r="1571" spans="4:4" s="20" customFormat="1" x14ac:dyDescent="0.25">
      <c r="D1571" s="21"/>
    </row>
    <row r="1572" spans="4:4" s="20" customFormat="1" x14ac:dyDescent="0.25">
      <c r="D1572" s="21"/>
    </row>
    <row r="1573" spans="4:4" s="20" customFormat="1" x14ac:dyDescent="0.25">
      <c r="D1573" s="21"/>
    </row>
    <row r="1574" spans="4:4" s="20" customFormat="1" x14ac:dyDescent="0.25">
      <c r="D1574" s="21"/>
    </row>
    <row r="1575" spans="4:4" s="20" customFormat="1" x14ac:dyDescent="0.25">
      <c r="D1575" s="21"/>
    </row>
    <row r="1576" spans="4:4" s="20" customFormat="1" x14ac:dyDescent="0.25">
      <c r="D1576" s="21"/>
    </row>
    <row r="1577" spans="4:4" s="20" customFormat="1" x14ac:dyDescent="0.25">
      <c r="D1577" s="21"/>
    </row>
    <row r="1578" spans="4:4" s="20" customFormat="1" x14ac:dyDescent="0.25">
      <c r="D1578" s="21"/>
    </row>
    <row r="1579" spans="4:4" s="20" customFormat="1" x14ac:dyDescent="0.25">
      <c r="D1579" s="21"/>
    </row>
    <row r="1580" spans="4:4" s="20" customFormat="1" x14ac:dyDescent="0.25">
      <c r="D1580" s="21"/>
    </row>
    <row r="1581" spans="4:4" s="20" customFormat="1" x14ac:dyDescent="0.25">
      <c r="D1581" s="21"/>
    </row>
    <row r="1582" spans="4:4" s="20" customFormat="1" x14ac:dyDescent="0.25">
      <c r="D1582" s="21"/>
    </row>
    <row r="1583" spans="4:4" s="20" customFormat="1" x14ac:dyDescent="0.25">
      <c r="D1583" s="21"/>
    </row>
    <row r="1584" spans="4:4" s="20" customFormat="1" x14ac:dyDescent="0.25">
      <c r="D1584" s="21"/>
    </row>
    <row r="1585" spans="4:4" s="20" customFormat="1" x14ac:dyDescent="0.25">
      <c r="D1585" s="21"/>
    </row>
    <row r="1586" spans="4:4" s="20" customFormat="1" x14ac:dyDescent="0.25">
      <c r="D1586" s="21"/>
    </row>
    <row r="1587" spans="4:4" s="20" customFormat="1" x14ac:dyDescent="0.25">
      <c r="D1587" s="21"/>
    </row>
    <row r="1588" spans="4:4" s="20" customFormat="1" x14ac:dyDescent="0.25">
      <c r="D1588" s="21"/>
    </row>
    <row r="1589" spans="4:4" s="20" customFormat="1" x14ac:dyDescent="0.25">
      <c r="D1589" s="21"/>
    </row>
    <row r="1590" spans="4:4" s="20" customFormat="1" x14ac:dyDescent="0.25">
      <c r="D1590" s="21"/>
    </row>
    <row r="1591" spans="4:4" s="20" customFormat="1" x14ac:dyDescent="0.25">
      <c r="D1591" s="21"/>
    </row>
    <row r="1592" spans="4:4" s="20" customFormat="1" x14ac:dyDescent="0.25">
      <c r="D1592" s="21"/>
    </row>
    <row r="1593" spans="4:4" s="20" customFormat="1" x14ac:dyDescent="0.25">
      <c r="D1593" s="21"/>
    </row>
    <row r="1594" spans="4:4" s="20" customFormat="1" x14ac:dyDescent="0.25">
      <c r="D1594" s="21"/>
    </row>
    <row r="1595" spans="4:4" s="20" customFormat="1" x14ac:dyDescent="0.25">
      <c r="D1595" s="21"/>
    </row>
    <row r="1596" spans="4:4" s="20" customFormat="1" x14ac:dyDescent="0.25">
      <c r="D1596" s="21"/>
    </row>
    <row r="1597" spans="4:4" s="20" customFormat="1" x14ac:dyDescent="0.25">
      <c r="D1597" s="21"/>
    </row>
    <row r="1598" spans="4:4" s="20" customFormat="1" x14ac:dyDescent="0.25">
      <c r="D1598" s="21"/>
    </row>
    <row r="1599" spans="4:4" s="20" customFormat="1" x14ac:dyDescent="0.25">
      <c r="D1599" s="21"/>
    </row>
    <row r="1600" spans="4:4" s="20" customFormat="1" x14ac:dyDescent="0.25">
      <c r="D1600" s="21"/>
    </row>
    <row r="1601" spans="4:4" s="20" customFormat="1" x14ac:dyDescent="0.25">
      <c r="D1601" s="21"/>
    </row>
    <row r="1602" spans="4:4" s="20" customFormat="1" x14ac:dyDescent="0.25">
      <c r="D1602" s="21"/>
    </row>
    <row r="1603" spans="4:4" s="20" customFormat="1" x14ac:dyDescent="0.25">
      <c r="D1603" s="21"/>
    </row>
    <row r="1604" spans="4:4" s="20" customFormat="1" x14ac:dyDescent="0.25">
      <c r="D1604" s="21"/>
    </row>
    <row r="1605" spans="4:4" s="20" customFormat="1" x14ac:dyDescent="0.25">
      <c r="D1605" s="21"/>
    </row>
    <row r="1606" spans="4:4" s="20" customFormat="1" x14ac:dyDescent="0.25">
      <c r="D1606" s="21"/>
    </row>
    <row r="1607" spans="4:4" s="20" customFormat="1" x14ac:dyDescent="0.25">
      <c r="D1607" s="21"/>
    </row>
    <row r="1608" spans="4:4" s="20" customFormat="1" x14ac:dyDescent="0.25">
      <c r="D1608" s="21"/>
    </row>
    <row r="1609" spans="4:4" s="20" customFormat="1" x14ac:dyDescent="0.25">
      <c r="D1609" s="21"/>
    </row>
    <row r="1610" spans="4:4" s="20" customFormat="1" x14ac:dyDescent="0.25">
      <c r="D1610" s="21"/>
    </row>
    <row r="1611" spans="4:4" s="20" customFormat="1" x14ac:dyDescent="0.25">
      <c r="D1611" s="21"/>
    </row>
    <row r="1612" spans="4:4" s="20" customFormat="1" x14ac:dyDescent="0.25">
      <c r="D1612" s="21"/>
    </row>
    <row r="1613" spans="4:4" s="20" customFormat="1" x14ac:dyDescent="0.25">
      <c r="D1613" s="21"/>
    </row>
    <row r="1614" spans="4:4" s="20" customFormat="1" x14ac:dyDescent="0.25">
      <c r="D1614" s="21"/>
    </row>
    <row r="1615" spans="4:4" s="20" customFormat="1" x14ac:dyDescent="0.25">
      <c r="D1615" s="21"/>
    </row>
    <row r="1616" spans="4:4" s="20" customFormat="1" x14ac:dyDescent="0.25">
      <c r="D1616" s="21"/>
    </row>
    <row r="1617" spans="4:4" s="20" customFormat="1" x14ac:dyDescent="0.25">
      <c r="D1617" s="21"/>
    </row>
    <row r="1618" spans="4:4" s="20" customFormat="1" x14ac:dyDescent="0.25">
      <c r="D1618" s="21"/>
    </row>
    <row r="1619" spans="4:4" s="20" customFormat="1" x14ac:dyDescent="0.25">
      <c r="D1619" s="21"/>
    </row>
    <row r="1620" spans="4:4" s="20" customFormat="1" x14ac:dyDescent="0.25">
      <c r="D1620" s="21"/>
    </row>
    <row r="1621" spans="4:4" s="20" customFormat="1" x14ac:dyDescent="0.25">
      <c r="D1621" s="21"/>
    </row>
    <row r="1622" spans="4:4" s="20" customFormat="1" x14ac:dyDescent="0.25">
      <c r="D1622" s="21"/>
    </row>
    <row r="1623" spans="4:4" s="20" customFormat="1" x14ac:dyDescent="0.25">
      <c r="D1623" s="21"/>
    </row>
    <row r="1624" spans="4:4" s="20" customFormat="1" x14ac:dyDescent="0.25">
      <c r="D1624" s="21"/>
    </row>
    <row r="1625" spans="4:4" s="20" customFormat="1" x14ac:dyDescent="0.25">
      <c r="D1625" s="21"/>
    </row>
    <row r="1626" spans="4:4" s="20" customFormat="1" x14ac:dyDescent="0.25">
      <c r="D1626" s="21"/>
    </row>
    <row r="1627" spans="4:4" s="20" customFormat="1" x14ac:dyDescent="0.25">
      <c r="D1627" s="21"/>
    </row>
    <row r="1628" spans="4:4" s="20" customFormat="1" x14ac:dyDescent="0.25">
      <c r="D1628" s="21"/>
    </row>
    <row r="1629" spans="4:4" s="20" customFormat="1" x14ac:dyDescent="0.25">
      <c r="D1629" s="21"/>
    </row>
    <row r="1630" spans="4:4" s="20" customFormat="1" x14ac:dyDescent="0.25">
      <c r="D1630" s="21"/>
    </row>
    <row r="1631" spans="4:4" s="20" customFormat="1" x14ac:dyDescent="0.25">
      <c r="D1631" s="21"/>
    </row>
    <row r="1632" spans="4:4" s="20" customFormat="1" x14ac:dyDescent="0.25">
      <c r="D1632" s="21"/>
    </row>
    <row r="1633" spans="4:4" s="20" customFormat="1" x14ac:dyDescent="0.25">
      <c r="D1633" s="21"/>
    </row>
    <row r="1634" spans="4:4" s="20" customFormat="1" x14ac:dyDescent="0.25">
      <c r="D1634" s="21"/>
    </row>
    <row r="1635" spans="4:4" s="20" customFormat="1" x14ac:dyDescent="0.25">
      <c r="D1635" s="21"/>
    </row>
    <row r="1636" spans="4:4" s="20" customFormat="1" x14ac:dyDescent="0.25">
      <c r="D1636" s="21"/>
    </row>
    <row r="1637" spans="4:4" s="20" customFormat="1" x14ac:dyDescent="0.25">
      <c r="D1637" s="21"/>
    </row>
    <row r="1638" spans="4:4" s="20" customFormat="1" x14ac:dyDescent="0.25">
      <c r="D1638" s="21"/>
    </row>
    <row r="1639" spans="4:4" s="20" customFormat="1" x14ac:dyDescent="0.25">
      <c r="D1639" s="21"/>
    </row>
    <row r="1640" spans="4:4" s="20" customFormat="1" x14ac:dyDescent="0.25">
      <c r="D1640" s="21"/>
    </row>
    <row r="1641" spans="4:4" s="20" customFormat="1" x14ac:dyDescent="0.25">
      <c r="D1641" s="21"/>
    </row>
    <row r="1642" spans="4:4" s="20" customFormat="1" x14ac:dyDescent="0.25">
      <c r="D1642" s="21"/>
    </row>
    <row r="1643" spans="4:4" s="20" customFormat="1" x14ac:dyDescent="0.25">
      <c r="D1643" s="21"/>
    </row>
    <row r="1644" spans="4:4" s="20" customFormat="1" x14ac:dyDescent="0.25">
      <c r="D1644" s="21"/>
    </row>
    <row r="1645" spans="4:4" s="20" customFormat="1" x14ac:dyDescent="0.25">
      <c r="D1645" s="21"/>
    </row>
    <row r="1646" spans="4:4" s="20" customFormat="1" x14ac:dyDescent="0.25">
      <c r="D1646" s="21"/>
    </row>
    <row r="1647" spans="4:4" s="20" customFormat="1" x14ac:dyDescent="0.25">
      <c r="D1647" s="21"/>
    </row>
    <row r="1648" spans="4:4" s="20" customFormat="1" x14ac:dyDescent="0.25">
      <c r="D1648" s="21"/>
    </row>
    <row r="1649" spans="4:4" s="20" customFormat="1" x14ac:dyDescent="0.25">
      <c r="D1649" s="21"/>
    </row>
    <row r="1650" spans="4:4" s="20" customFormat="1" x14ac:dyDescent="0.25">
      <c r="D1650" s="21"/>
    </row>
    <row r="1651" spans="4:4" s="20" customFormat="1" x14ac:dyDescent="0.25">
      <c r="D1651" s="21"/>
    </row>
    <row r="1652" spans="4:4" s="20" customFormat="1" x14ac:dyDescent="0.25">
      <c r="D1652" s="21"/>
    </row>
    <row r="1653" spans="4:4" s="20" customFormat="1" x14ac:dyDescent="0.25">
      <c r="D1653" s="21"/>
    </row>
    <row r="1654" spans="4:4" s="20" customFormat="1" x14ac:dyDescent="0.25">
      <c r="D1654" s="21"/>
    </row>
    <row r="1655" spans="4:4" s="20" customFormat="1" x14ac:dyDescent="0.25">
      <c r="D1655" s="21"/>
    </row>
    <row r="1656" spans="4:4" s="20" customFormat="1" x14ac:dyDescent="0.25">
      <c r="D1656" s="21"/>
    </row>
    <row r="1657" spans="4:4" s="20" customFormat="1" x14ac:dyDescent="0.25">
      <c r="D1657" s="21"/>
    </row>
    <row r="1658" spans="4:4" s="20" customFormat="1" x14ac:dyDescent="0.25">
      <c r="D1658" s="21"/>
    </row>
    <row r="1659" spans="4:4" s="20" customFormat="1" x14ac:dyDescent="0.25">
      <c r="D1659" s="21"/>
    </row>
    <row r="1660" spans="4:4" s="20" customFormat="1" x14ac:dyDescent="0.25">
      <c r="D1660" s="21"/>
    </row>
    <row r="1661" spans="4:4" s="20" customFormat="1" x14ac:dyDescent="0.25">
      <c r="D1661" s="21"/>
    </row>
    <row r="1662" spans="4:4" s="20" customFormat="1" x14ac:dyDescent="0.25">
      <c r="D1662" s="21"/>
    </row>
    <row r="1663" spans="4:4" s="20" customFormat="1" x14ac:dyDescent="0.25">
      <c r="D1663" s="21"/>
    </row>
    <row r="1664" spans="4:4" s="20" customFormat="1" x14ac:dyDescent="0.25">
      <c r="D1664" s="21"/>
    </row>
    <row r="1665" spans="4:4" s="20" customFormat="1" x14ac:dyDescent="0.25">
      <c r="D1665" s="21"/>
    </row>
    <row r="1666" spans="4:4" s="20" customFormat="1" x14ac:dyDescent="0.25">
      <c r="D1666" s="21"/>
    </row>
    <row r="1667" spans="4:4" s="20" customFormat="1" x14ac:dyDescent="0.25">
      <c r="D1667" s="21"/>
    </row>
    <row r="1668" spans="4:4" s="20" customFormat="1" x14ac:dyDescent="0.25">
      <c r="D1668" s="21"/>
    </row>
    <row r="1669" spans="4:4" s="20" customFormat="1" x14ac:dyDescent="0.25">
      <c r="D1669" s="21"/>
    </row>
    <row r="1670" spans="4:4" s="20" customFormat="1" x14ac:dyDescent="0.25">
      <c r="D1670" s="21"/>
    </row>
    <row r="1671" spans="4:4" s="20" customFormat="1" x14ac:dyDescent="0.25">
      <c r="D1671" s="21"/>
    </row>
    <row r="1672" spans="4:4" s="20" customFormat="1" x14ac:dyDescent="0.25">
      <c r="D1672" s="21"/>
    </row>
    <row r="1673" spans="4:4" s="20" customFormat="1" x14ac:dyDescent="0.25">
      <c r="D1673" s="21"/>
    </row>
    <row r="1674" spans="4:4" s="20" customFormat="1" x14ac:dyDescent="0.25">
      <c r="D1674" s="21"/>
    </row>
    <row r="1675" spans="4:4" s="20" customFormat="1" x14ac:dyDescent="0.25">
      <c r="D1675" s="21"/>
    </row>
    <row r="1676" spans="4:4" s="20" customFormat="1" x14ac:dyDescent="0.25">
      <c r="D1676" s="21"/>
    </row>
    <row r="1677" spans="4:4" s="20" customFormat="1" x14ac:dyDescent="0.25">
      <c r="D1677" s="21"/>
    </row>
    <row r="1678" spans="4:4" s="20" customFormat="1" x14ac:dyDescent="0.25">
      <c r="D1678" s="21"/>
    </row>
    <row r="1679" spans="4:4" s="20" customFormat="1" x14ac:dyDescent="0.25">
      <c r="D1679" s="21"/>
    </row>
    <row r="1680" spans="4:4" s="20" customFormat="1" x14ac:dyDescent="0.25">
      <c r="D1680" s="21"/>
    </row>
    <row r="1681" spans="4:4" s="20" customFormat="1" x14ac:dyDescent="0.25">
      <c r="D1681" s="21"/>
    </row>
    <row r="1682" spans="4:4" s="20" customFormat="1" x14ac:dyDescent="0.25">
      <c r="D1682" s="21"/>
    </row>
    <row r="1683" spans="4:4" s="20" customFormat="1" x14ac:dyDescent="0.25">
      <c r="D1683" s="21"/>
    </row>
    <row r="1684" spans="4:4" s="20" customFormat="1" x14ac:dyDescent="0.25">
      <c r="D1684" s="21"/>
    </row>
    <row r="1685" spans="4:4" s="20" customFormat="1" x14ac:dyDescent="0.25">
      <c r="D1685" s="21"/>
    </row>
    <row r="1686" spans="4:4" s="20" customFormat="1" x14ac:dyDescent="0.25">
      <c r="D1686" s="21"/>
    </row>
    <row r="1687" spans="4:4" s="20" customFormat="1" x14ac:dyDescent="0.25">
      <c r="D1687" s="21"/>
    </row>
    <row r="1688" spans="4:4" s="20" customFormat="1" x14ac:dyDescent="0.25">
      <c r="D1688" s="21"/>
    </row>
    <row r="1689" spans="4:4" s="20" customFormat="1" x14ac:dyDescent="0.25">
      <c r="D1689" s="21"/>
    </row>
    <row r="1690" spans="4:4" s="20" customFormat="1" x14ac:dyDescent="0.25">
      <c r="D1690" s="21"/>
    </row>
    <row r="1691" spans="4:4" s="20" customFormat="1" x14ac:dyDescent="0.25">
      <c r="D1691" s="21"/>
    </row>
    <row r="1692" spans="4:4" s="20" customFormat="1" x14ac:dyDescent="0.25">
      <c r="D1692" s="21"/>
    </row>
    <row r="1693" spans="4:4" s="20" customFormat="1" x14ac:dyDescent="0.25">
      <c r="D1693" s="21"/>
    </row>
    <row r="1694" spans="4:4" s="20" customFormat="1" x14ac:dyDescent="0.25">
      <c r="D1694" s="21"/>
    </row>
    <row r="1695" spans="4:4" s="20" customFormat="1" x14ac:dyDescent="0.25">
      <c r="D1695" s="21"/>
    </row>
    <row r="1696" spans="4:4" s="20" customFormat="1" x14ac:dyDescent="0.25">
      <c r="D1696" s="21"/>
    </row>
    <row r="1697" spans="4:4" s="20" customFormat="1" x14ac:dyDescent="0.25">
      <c r="D1697" s="21"/>
    </row>
    <row r="1698" spans="4:4" s="20" customFormat="1" x14ac:dyDescent="0.25">
      <c r="D1698" s="21"/>
    </row>
    <row r="1699" spans="4:4" s="20" customFormat="1" x14ac:dyDescent="0.25">
      <c r="D1699" s="21"/>
    </row>
    <row r="1700" spans="4:4" s="20" customFormat="1" x14ac:dyDescent="0.25">
      <c r="D1700" s="21"/>
    </row>
    <row r="1701" spans="4:4" s="20" customFormat="1" x14ac:dyDescent="0.25">
      <c r="D1701" s="21"/>
    </row>
    <row r="1702" spans="4:4" s="20" customFormat="1" x14ac:dyDescent="0.25">
      <c r="D1702" s="21"/>
    </row>
    <row r="1703" spans="4:4" s="20" customFormat="1" x14ac:dyDescent="0.25">
      <c r="D1703" s="21"/>
    </row>
    <row r="1704" spans="4:4" s="20" customFormat="1" x14ac:dyDescent="0.25">
      <c r="D1704" s="21"/>
    </row>
    <row r="1705" spans="4:4" s="20" customFormat="1" x14ac:dyDescent="0.25">
      <c r="D1705" s="21"/>
    </row>
    <row r="1706" spans="4:4" s="20" customFormat="1" x14ac:dyDescent="0.25">
      <c r="D1706" s="21"/>
    </row>
    <row r="1707" spans="4:4" s="20" customFormat="1" x14ac:dyDescent="0.25">
      <c r="D1707" s="21"/>
    </row>
    <row r="1708" spans="4:4" s="20" customFormat="1" x14ac:dyDescent="0.25">
      <c r="D1708" s="21"/>
    </row>
    <row r="1709" spans="4:4" s="20" customFormat="1" x14ac:dyDescent="0.25">
      <c r="D1709" s="21"/>
    </row>
    <row r="1710" spans="4:4" s="20" customFormat="1" x14ac:dyDescent="0.25">
      <c r="D1710" s="21"/>
    </row>
    <row r="1711" spans="4:4" s="20" customFormat="1" x14ac:dyDescent="0.25">
      <c r="D1711" s="21"/>
    </row>
    <row r="1712" spans="4:4" s="20" customFormat="1" x14ac:dyDescent="0.25">
      <c r="D1712" s="21"/>
    </row>
    <row r="1713" spans="4:4" s="20" customFormat="1" x14ac:dyDescent="0.25">
      <c r="D1713" s="21"/>
    </row>
    <row r="1714" spans="4:4" s="20" customFormat="1" x14ac:dyDescent="0.25">
      <c r="D1714" s="21"/>
    </row>
    <row r="1715" spans="4:4" s="20" customFormat="1" x14ac:dyDescent="0.25">
      <c r="D1715" s="21"/>
    </row>
    <row r="1716" spans="4:4" s="20" customFormat="1" x14ac:dyDescent="0.25">
      <c r="D1716" s="21"/>
    </row>
    <row r="1717" spans="4:4" s="20" customFormat="1" x14ac:dyDescent="0.25">
      <c r="D1717" s="21"/>
    </row>
    <row r="1718" spans="4:4" s="20" customFormat="1" x14ac:dyDescent="0.25">
      <c r="D1718" s="21"/>
    </row>
    <row r="1719" spans="4:4" s="20" customFormat="1" x14ac:dyDescent="0.25">
      <c r="D1719" s="21"/>
    </row>
    <row r="1720" spans="4:4" s="20" customFormat="1" x14ac:dyDescent="0.25">
      <c r="D1720" s="21"/>
    </row>
    <row r="1721" spans="4:4" s="20" customFormat="1" x14ac:dyDescent="0.25">
      <c r="D1721" s="21"/>
    </row>
    <row r="1722" spans="4:4" s="20" customFormat="1" x14ac:dyDescent="0.25">
      <c r="D1722" s="21"/>
    </row>
    <row r="1723" spans="4:4" s="20" customFormat="1" x14ac:dyDescent="0.25">
      <c r="D1723" s="21"/>
    </row>
    <row r="1724" spans="4:4" s="20" customFormat="1" x14ac:dyDescent="0.25">
      <c r="D1724" s="21"/>
    </row>
    <row r="1725" spans="4:4" s="20" customFormat="1" x14ac:dyDescent="0.25">
      <c r="D1725" s="21"/>
    </row>
    <row r="1726" spans="4:4" s="20" customFormat="1" x14ac:dyDescent="0.25">
      <c r="D1726" s="21"/>
    </row>
    <row r="1727" spans="4:4" s="20" customFormat="1" x14ac:dyDescent="0.25">
      <c r="D1727" s="21"/>
    </row>
    <row r="1728" spans="4:4" s="20" customFormat="1" x14ac:dyDescent="0.25">
      <c r="D1728" s="21"/>
    </row>
    <row r="1729" spans="4:4" s="20" customFormat="1" x14ac:dyDescent="0.25">
      <c r="D1729" s="21"/>
    </row>
    <row r="1730" spans="4:4" s="20" customFormat="1" x14ac:dyDescent="0.25">
      <c r="D1730" s="21"/>
    </row>
    <row r="1731" spans="4:4" s="20" customFormat="1" x14ac:dyDescent="0.25">
      <c r="D1731" s="21"/>
    </row>
    <row r="1732" spans="4:4" s="20" customFormat="1" x14ac:dyDescent="0.25">
      <c r="D1732" s="21"/>
    </row>
    <row r="1733" spans="4:4" s="20" customFormat="1" x14ac:dyDescent="0.25">
      <c r="D1733" s="21"/>
    </row>
    <row r="1734" spans="4:4" s="20" customFormat="1" x14ac:dyDescent="0.25">
      <c r="D1734" s="21"/>
    </row>
    <row r="1735" spans="4:4" s="20" customFormat="1" x14ac:dyDescent="0.25">
      <c r="D1735" s="21"/>
    </row>
    <row r="1736" spans="4:4" s="20" customFormat="1" x14ac:dyDescent="0.25">
      <c r="D1736" s="21"/>
    </row>
    <row r="1737" spans="4:4" s="20" customFormat="1" x14ac:dyDescent="0.25">
      <c r="D1737" s="21"/>
    </row>
    <row r="1738" spans="4:4" s="20" customFormat="1" x14ac:dyDescent="0.25">
      <c r="D1738" s="21"/>
    </row>
    <row r="1739" spans="4:4" s="20" customFormat="1" x14ac:dyDescent="0.25">
      <c r="D1739" s="21"/>
    </row>
    <row r="1740" spans="4:4" s="20" customFormat="1" x14ac:dyDescent="0.25">
      <c r="D1740" s="21"/>
    </row>
    <row r="1741" spans="4:4" s="20" customFormat="1" x14ac:dyDescent="0.25">
      <c r="D1741" s="21"/>
    </row>
    <row r="1742" spans="4:4" s="20" customFormat="1" x14ac:dyDescent="0.25">
      <c r="D1742" s="21"/>
    </row>
    <row r="1743" spans="4:4" s="20" customFormat="1" x14ac:dyDescent="0.25">
      <c r="D1743" s="21"/>
    </row>
    <row r="1744" spans="4:4" s="20" customFormat="1" x14ac:dyDescent="0.25">
      <c r="D1744" s="21"/>
    </row>
    <row r="1745" spans="4:4" s="20" customFormat="1" x14ac:dyDescent="0.25">
      <c r="D1745" s="21"/>
    </row>
    <row r="1746" spans="4:4" s="20" customFormat="1" x14ac:dyDescent="0.25">
      <c r="D1746" s="21"/>
    </row>
    <row r="1747" spans="4:4" s="20" customFormat="1" x14ac:dyDescent="0.25">
      <c r="D1747" s="21"/>
    </row>
    <row r="1748" spans="4:4" s="20" customFormat="1" x14ac:dyDescent="0.25">
      <c r="D1748" s="21"/>
    </row>
    <row r="1749" spans="4:4" s="20" customFormat="1" x14ac:dyDescent="0.25">
      <c r="D1749" s="21"/>
    </row>
    <row r="1750" spans="4:4" s="20" customFormat="1" x14ac:dyDescent="0.25">
      <c r="D1750" s="21"/>
    </row>
    <row r="1751" spans="4:4" s="20" customFormat="1" x14ac:dyDescent="0.25">
      <c r="D1751" s="21"/>
    </row>
    <row r="1752" spans="4:4" s="20" customFormat="1" x14ac:dyDescent="0.25">
      <c r="D1752" s="21"/>
    </row>
    <row r="1753" spans="4:4" s="20" customFormat="1" x14ac:dyDescent="0.25">
      <c r="D1753" s="21"/>
    </row>
    <row r="1754" spans="4:4" s="20" customFormat="1" x14ac:dyDescent="0.25">
      <c r="D1754" s="21"/>
    </row>
    <row r="1755" spans="4:4" s="20" customFormat="1" x14ac:dyDescent="0.25">
      <c r="D1755" s="21"/>
    </row>
    <row r="1756" spans="4:4" s="20" customFormat="1" x14ac:dyDescent="0.25">
      <c r="D1756" s="21"/>
    </row>
    <row r="1757" spans="4:4" s="20" customFormat="1" x14ac:dyDescent="0.25">
      <c r="D1757" s="21"/>
    </row>
    <row r="1758" spans="4:4" s="20" customFormat="1" x14ac:dyDescent="0.25">
      <c r="D1758" s="21"/>
    </row>
    <row r="1759" spans="4:4" s="20" customFormat="1" x14ac:dyDescent="0.25">
      <c r="D1759" s="21"/>
    </row>
    <row r="1760" spans="4:4" s="20" customFormat="1" x14ac:dyDescent="0.25">
      <c r="D1760" s="21"/>
    </row>
    <row r="1761" spans="4:4" s="20" customFormat="1" x14ac:dyDescent="0.25">
      <c r="D1761" s="21"/>
    </row>
    <row r="1762" spans="4:4" s="20" customFormat="1" x14ac:dyDescent="0.25">
      <c r="D1762" s="21"/>
    </row>
    <row r="1763" spans="4:4" s="20" customFormat="1" x14ac:dyDescent="0.25">
      <c r="D1763" s="21"/>
    </row>
    <row r="1764" spans="4:4" s="20" customFormat="1" x14ac:dyDescent="0.25">
      <c r="D1764" s="21"/>
    </row>
    <row r="1765" spans="4:4" s="20" customFormat="1" x14ac:dyDescent="0.25">
      <c r="D1765" s="21"/>
    </row>
    <row r="1766" spans="4:4" s="20" customFormat="1" x14ac:dyDescent="0.25">
      <c r="D1766" s="21"/>
    </row>
    <row r="1767" spans="4:4" s="20" customFormat="1" x14ac:dyDescent="0.25">
      <c r="D1767" s="21"/>
    </row>
    <row r="1768" spans="4:4" s="20" customFormat="1" x14ac:dyDescent="0.25">
      <c r="D1768" s="21"/>
    </row>
    <row r="1769" spans="4:4" s="20" customFormat="1" x14ac:dyDescent="0.25">
      <c r="D1769" s="21"/>
    </row>
    <row r="1770" spans="4:4" s="20" customFormat="1" x14ac:dyDescent="0.25">
      <c r="D1770" s="21"/>
    </row>
    <row r="1771" spans="4:4" s="20" customFormat="1" x14ac:dyDescent="0.25">
      <c r="D1771" s="21"/>
    </row>
    <row r="1772" spans="4:4" s="20" customFormat="1" x14ac:dyDescent="0.25">
      <c r="D1772" s="21"/>
    </row>
    <row r="1773" spans="4:4" s="20" customFormat="1" x14ac:dyDescent="0.25">
      <c r="D1773" s="21"/>
    </row>
    <row r="1774" spans="4:4" s="20" customFormat="1" x14ac:dyDescent="0.25">
      <c r="D1774" s="21"/>
    </row>
    <row r="1775" spans="4:4" s="20" customFormat="1" x14ac:dyDescent="0.25">
      <c r="D1775" s="21"/>
    </row>
    <row r="1776" spans="4:4" s="20" customFormat="1" x14ac:dyDescent="0.25">
      <c r="D1776" s="21"/>
    </row>
    <row r="1777" spans="4:4" s="20" customFormat="1" x14ac:dyDescent="0.25">
      <c r="D1777" s="21"/>
    </row>
    <row r="1778" spans="4:4" s="20" customFormat="1" x14ac:dyDescent="0.25">
      <c r="D1778" s="21"/>
    </row>
    <row r="1779" spans="4:4" s="20" customFormat="1" x14ac:dyDescent="0.25">
      <c r="D1779" s="21"/>
    </row>
    <row r="1780" spans="4:4" s="20" customFormat="1" x14ac:dyDescent="0.25">
      <c r="D1780" s="21"/>
    </row>
    <row r="1781" spans="4:4" s="20" customFormat="1" x14ac:dyDescent="0.25">
      <c r="D1781" s="21"/>
    </row>
    <row r="1782" spans="4:4" s="20" customFormat="1" x14ac:dyDescent="0.25">
      <c r="D1782" s="21"/>
    </row>
    <row r="1783" spans="4:4" s="20" customFormat="1" x14ac:dyDescent="0.25">
      <c r="D1783" s="21"/>
    </row>
    <row r="1784" spans="4:4" s="20" customFormat="1" x14ac:dyDescent="0.25">
      <c r="D1784" s="21"/>
    </row>
    <row r="1785" spans="4:4" s="20" customFormat="1" x14ac:dyDescent="0.25">
      <c r="D1785" s="21"/>
    </row>
    <row r="1786" spans="4:4" s="20" customFormat="1" x14ac:dyDescent="0.25">
      <c r="D1786" s="21"/>
    </row>
    <row r="1787" spans="4:4" s="20" customFormat="1" x14ac:dyDescent="0.25">
      <c r="D1787" s="21"/>
    </row>
    <row r="1788" spans="4:4" s="20" customFormat="1" x14ac:dyDescent="0.25">
      <c r="D1788" s="21"/>
    </row>
    <row r="1789" spans="4:4" s="20" customFormat="1" x14ac:dyDescent="0.25">
      <c r="D1789" s="21"/>
    </row>
    <row r="1790" spans="4:4" s="20" customFormat="1" x14ac:dyDescent="0.25">
      <c r="D1790" s="21"/>
    </row>
    <row r="1791" spans="4:4" s="20" customFormat="1" x14ac:dyDescent="0.25">
      <c r="D1791" s="21"/>
    </row>
    <row r="1792" spans="4:4" s="20" customFormat="1" x14ac:dyDescent="0.25">
      <c r="D1792" s="21"/>
    </row>
    <row r="1793" spans="4:4" s="20" customFormat="1" x14ac:dyDescent="0.25">
      <c r="D1793" s="21"/>
    </row>
    <row r="1794" spans="4:4" s="20" customFormat="1" x14ac:dyDescent="0.25">
      <c r="D1794" s="21"/>
    </row>
    <row r="1795" spans="4:4" s="20" customFormat="1" x14ac:dyDescent="0.25">
      <c r="D1795" s="21"/>
    </row>
    <row r="1796" spans="4:4" s="20" customFormat="1" x14ac:dyDescent="0.25">
      <c r="D1796" s="21"/>
    </row>
    <row r="1797" spans="4:4" s="20" customFormat="1" x14ac:dyDescent="0.25">
      <c r="D1797" s="21"/>
    </row>
    <row r="1798" spans="4:4" s="20" customFormat="1" x14ac:dyDescent="0.25">
      <c r="D1798" s="21"/>
    </row>
    <row r="1799" spans="4:4" s="20" customFormat="1" x14ac:dyDescent="0.25">
      <c r="D1799" s="21"/>
    </row>
    <row r="1800" spans="4:4" s="20" customFormat="1" x14ac:dyDescent="0.25">
      <c r="D1800" s="21"/>
    </row>
    <row r="1801" spans="4:4" s="20" customFormat="1" x14ac:dyDescent="0.25">
      <c r="D1801" s="21"/>
    </row>
    <row r="1802" spans="4:4" s="20" customFormat="1" x14ac:dyDescent="0.25">
      <c r="D1802" s="21"/>
    </row>
    <row r="1803" spans="4:4" s="20" customFormat="1" x14ac:dyDescent="0.25">
      <c r="D1803" s="21"/>
    </row>
    <row r="1804" spans="4:4" s="20" customFormat="1" x14ac:dyDescent="0.25">
      <c r="D1804" s="21"/>
    </row>
    <row r="1805" spans="4:4" s="20" customFormat="1" x14ac:dyDescent="0.25">
      <c r="D1805" s="21"/>
    </row>
    <row r="1806" spans="4:4" s="20" customFormat="1" x14ac:dyDescent="0.25">
      <c r="D1806" s="21"/>
    </row>
    <row r="1807" spans="4:4" s="20" customFormat="1" x14ac:dyDescent="0.25">
      <c r="D1807" s="21"/>
    </row>
    <row r="1808" spans="4:4" s="20" customFormat="1" x14ac:dyDescent="0.25">
      <c r="D1808" s="21"/>
    </row>
    <row r="1809" spans="4:4" s="20" customFormat="1" x14ac:dyDescent="0.25">
      <c r="D1809" s="21"/>
    </row>
    <row r="1810" spans="4:4" s="20" customFormat="1" x14ac:dyDescent="0.25">
      <c r="D1810" s="21"/>
    </row>
    <row r="1811" spans="4:4" s="20" customFormat="1" x14ac:dyDescent="0.25">
      <c r="D1811" s="21"/>
    </row>
    <row r="1812" spans="4:4" s="20" customFormat="1" x14ac:dyDescent="0.25">
      <c r="D1812" s="21"/>
    </row>
    <row r="1813" spans="4:4" s="20" customFormat="1" x14ac:dyDescent="0.25">
      <c r="D1813" s="21"/>
    </row>
    <row r="1814" spans="4:4" s="20" customFormat="1" x14ac:dyDescent="0.25">
      <c r="D1814" s="21"/>
    </row>
    <row r="1815" spans="4:4" s="20" customFormat="1" x14ac:dyDescent="0.25">
      <c r="D1815" s="21"/>
    </row>
    <row r="1816" spans="4:4" s="20" customFormat="1" x14ac:dyDescent="0.25">
      <c r="D1816" s="21"/>
    </row>
    <row r="1817" spans="4:4" s="20" customFormat="1" x14ac:dyDescent="0.25">
      <c r="D1817" s="21"/>
    </row>
    <row r="1818" spans="4:4" s="20" customFormat="1" x14ac:dyDescent="0.25">
      <c r="D1818" s="21"/>
    </row>
    <row r="1819" spans="4:4" s="20" customFormat="1" x14ac:dyDescent="0.25">
      <c r="D1819" s="21"/>
    </row>
    <row r="1820" spans="4:4" s="20" customFormat="1" x14ac:dyDescent="0.25">
      <c r="D1820" s="21"/>
    </row>
    <row r="1821" spans="4:4" s="20" customFormat="1" x14ac:dyDescent="0.25">
      <c r="D1821" s="21"/>
    </row>
    <row r="1822" spans="4:4" s="20" customFormat="1" x14ac:dyDescent="0.25">
      <c r="D1822" s="21"/>
    </row>
    <row r="1823" spans="4:4" s="20" customFormat="1" x14ac:dyDescent="0.25">
      <c r="D1823" s="21"/>
    </row>
    <row r="1824" spans="4:4" s="20" customFormat="1" x14ac:dyDescent="0.25">
      <c r="D1824" s="21"/>
    </row>
    <row r="1825" spans="4:4" s="20" customFormat="1" x14ac:dyDescent="0.25">
      <c r="D1825" s="21"/>
    </row>
    <row r="1826" spans="4:4" s="20" customFormat="1" x14ac:dyDescent="0.25">
      <c r="D1826" s="21"/>
    </row>
    <row r="1827" spans="4:4" s="20" customFormat="1" x14ac:dyDescent="0.25">
      <c r="D1827" s="21"/>
    </row>
    <row r="1828" spans="4:4" s="20" customFormat="1" x14ac:dyDescent="0.25">
      <c r="D1828" s="21"/>
    </row>
    <row r="1829" spans="4:4" s="20" customFormat="1" x14ac:dyDescent="0.25">
      <c r="D1829" s="21"/>
    </row>
    <row r="1830" spans="4:4" s="20" customFormat="1" x14ac:dyDescent="0.25">
      <c r="D1830" s="21"/>
    </row>
    <row r="1831" spans="4:4" s="20" customFormat="1" x14ac:dyDescent="0.25">
      <c r="D1831" s="21"/>
    </row>
    <row r="1832" spans="4:4" s="20" customFormat="1" x14ac:dyDescent="0.25">
      <c r="D1832" s="21"/>
    </row>
    <row r="1833" spans="4:4" s="20" customFormat="1" x14ac:dyDescent="0.25">
      <c r="D1833" s="21"/>
    </row>
    <row r="1834" spans="4:4" s="20" customFormat="1" x14ac:dyDescent="0.25">
      <c r="D1834" s="21"/>
    </row>
    <row r="1835" spans="4:4" s="20" customFormat="1" x14ac:dyDescent="0.25">
      <c r="D1835" s="21"/>
    </row>
    <row r="1836" spans="4:4" s="20" customFormat="1" x14ac:dyDescent="0.25">
      <c r="D1836" s="21"/>
    </row>
    <row r="1837" spans="4:4" s="20" customFormat="1" x14ac:dyDescent="0.25">
      <c r="D1837" s="21"/>
    </row>
    <row r="1838" spans="4:4" s="20" customFormat="1" x14ac:dyDescent="0.25">
      <c r="D1838" s="21"/>
    </row>
    <row r="1839" spans="4:4" s="20" customFormat="1" x14ac:dyDescent="0.25">
      <c r="D1839" s="21"/>
    </row>
    <row r="1840" spans="4:4" s="20" customFormat="1" x14ac:dyDescent="0.25">
      <c r="D1840" s="21"/>
    </row>
    <row r="1841" spans="4:4" s="20" customFormat="1" x14ac:dyDescent="0.25">
      <c r="D1841" s="21"/>
    </row>
    <row r="1842" spans="4:4" s="20" customFormat="1" x14ac:dyDescent="0.25">
      <c r="D1842" s="21"/>
    </row>
    <row r="1843" spans="4:4" s="20" customFormat="1" x14ac:dyDescent="0.25">
      <c r="D1843" s="21"/>
    </row>
    <row r="1844" spans="4:4" s="20" customFormat="1" x14ac:dyDescent="0.25">
      <c r="D1844" s="21"/>
    </row>
    <row r="1845" spans="4:4" s="20" customFormat="1" x14ac:dyDescent="0.25">
      <c r="D1845" s="21"/>
    </row>
    <row r="1846" spans="4:4" s="20" customFormat="1" x14ac:dyDescent="0.25">
      <c r="D1846" s="21"/>
    </row>
    <row r="1847" spans="4:4" s="20" customFormat="1" x14ac:dyDescent="0.25">
      <c r="D1847" s="21"/>
    </row>
    <row r="1848" spans="4:4" s="20" customFormat="1" x14ac:dyDescent="0.25">
      <c r="D1848" s="21"/>
    </row>
    <row r="1849" spans="4:4" s="20" customFormat="1" x14ac:dyDescent="0.25">
      <c r="D1849" s="21"/>
    </row>
    <row r="1850" spans="4:4" s="20" customFormat="1" x14ac:dyDescent="0.25">
      <c r="D1850" s="21"/>
    </row>
    <row r="1851" spans="4:4" s="20" customFormat="1" x14ac:dyDescent="0.25">
      <c r="D1851" s="21"/>
    </row>
    <row r="1852" spans="4:4" s="20" customFormat="1" x14ac:dyDescent="0.25">
      <c r="D1852" s="21"/>
    </row>
    <row r="1853" spans="4:4" s="20" customFormat="1" x14ac:dyDescent="0.25">
      <c r="D1853" s="21"/>
    </row>
    <row r="1854" spans="4:4" s="20" customFormat="1" x14ac:dyDescent="0.25">
      <c r="D1854" s="21"/>
    </row>
    <row r="1855" spans="4:4" s="20" customFormat="1" x14ac:dyDescent="0.25">
      <c r="D1855" s="21"/>
    </row>
    <row r="1856" spans="4:4" s="20" customFormat="1" x14ac:dyDescent="0.25">
      <c r="D1856" s="21"/>
    </row>
    <row r="1857" spans="4:4" s="20" customFormat="1" x14ac:dyDescent="0.25">
      <c r="D1857" s="21"/>
    </row>
    <row r="1858" spans="4:4" s="20" customFormat="1" x14ac:dyDescent="0.25">
      <c r="D1858" s="21"/>
    </row>
    <row r="1859" spans="4:4" s="20" customFormat="1" x14ac:dyDescent="0.25">
      <c r="D1859" s="21"/>
    </row>
    <row r="1860" spans="4:4" s="20" customFormat="1" x14ac:dyDescent="0.25">
      <c r="D1860" s="21"/>
    </row>
    <row r="1861" spans="4:4" s="20" customFormat="1" x14ac:dyDescent="0.25">
      <c r="D1861" s="21"/>
    </row>
    <row r="1862" spans="4:4" s="20" customFormat="1" x14ac:dyDescent="0.25">
      <c r="D1862" s="21"/>
    </row>
    <row r="1863" spans="4:4" s="20" customFormat="1" x14ac:dyDescent="0.25">
      <c r="D1863" s="21"/>
    </row>
    <row r="1864" spans="4:4" s="20" customFormat="1" x14ac:dyDescent="0.25">
      <c r="D1864" s="21"/>
    </row>
    <row r="1865" spans="4:4" s="20" customFormat="1" x14ac:dyDescent="0.25">
      <c r="D1865" s="21"/>
    </row>
    <row r="1866" spans="4:4" s="20" customFormat="1" x14ac:dyDescent="0.25">
      <c r="D1866" s="21"/>
    </row>
    <row r="1867" spans="4:4" s="20" customFormat="1" x14ac:dyDescent="0.25">
      <c r="D1867" s="21"/>
    </row>
    <row r="1868" spans="4:4" s="20" customFormat="1" x14ac:dyDescent="0.25">
      <c r="D1868" s="21"/>
    </row>
    <row r="1869" spans="4:4" s="20" customFormat="1" x14ac:dyDescent="0.25">
      <c r="D1869" s="21"/>
    </row>
    <row r="1870" spans="4:4" s="20" customFormat="1" x14ac:dyDescent="0.25">
      <c r="D1870" s="21"/>
    </row>
    <row r="1871" spans="4:4" s="20" customFormat="1" x14ac:dyDescent="0.25">
      <c r="D1871" s="21"/>
    </row>
    <row r="1872" spans="4:4" s="20" customFormat="1" x14ac:dyDescent="0.25">
      <c r="D1872" s="21"/>
    </row>
    <row r="1873" spans="4:4" s="20" customFormat="1" x14ac:dyDescent="0.25">
      <c r="D1873" s="21"/>
    </row>
    <row r="1874" spans="4:4" s="20" customFormat="1" x14ac:dyDescent="0.25">
      <c r="D1874" s="21"/>
    </row>
    <row r="1875" spans="4:4" s="20" customFormat="1" x14ac:dyDescent="0.25">
      <c r="D1875" s="21"/>
    </row>
    <row r="1876" spans="4:4" s="20" customFormat="1" x14ac:dyDescent="0.25">
      <c r="D1876" s="21"/>
    </row>
    <row r="1877" spans="4:4" s="20" customFormat="1" x14ac:dyDescent="0.25">
      <c r="D1877" s="21"/>
    </row>
    <row r="1878" spans="4:4" s="20" customFormat="1" x14ac:dyDescent="0.25">
      <c r="D1878" s="21"/>
    </row>
    <row r="1879" spans="4:4" s="20" customFormat="1" x14ac:dyDescent="0.25">
      <c r="D1879" s="21"/>
    </row>
    <row r="1880" spans="4:4" s="20" customFormat="1" x14ac:dyDescent="0.25">
      <c r="D1880" s="21"/>
    </row>
    <row r="1881" spans="4:4" s="20" customFormat="1" x14ac:dyDescent="0.25">
      <c r="D1881" s="21"/>
    </row>
    <row r="1882" spans="4:4" s="20" customFormat="1" x14ac:dyDescent="0.25">
      <c r="D1882" s="21"/>
    </row>
    <row r="1883" spans="4:4" s="20" customFormat="1" x14ac:dyDescent="0.25">
      <c r="D1883" s="21"/>
    </row>
    <row r="1884" spans="4:4" s="20" customFormat="1" x14ac:dyDescent="0.25">
      <c r="D1884" s="21"/>
    </row>
    <row r="1885" spans="4:4" s="20" customFormat="1" x14ac:dyDescent="0.25">
      <c r="D1885" s="21"/>
    </row>
    <row r="1886" spans="4:4" s="20" customFormat="1" x14ac:dyDescent="0.25">
      <c r="D1886" s="21"/>
    </row>
    <row r="1887" spans="4:4" s="20" customFormat="1" x14ac:dyDescent="0.25">
      <c r="D1887" s="21"/>
    </row>
    <row r="1888" spans="4:4" s="20" customFormat="1" x14ac:dyDescent="0.25">
      <c r="D1888" s="21"/>
    </row>
    <row r="1889" spans="4:4" s="20" customFormat="1" x14ac:dyDescent="0.25">
      <c r="D1889" s="21"/>
    </row>
    <row r="1890" spans="4:4" s="20" customFormat="1" x14ac:dyDescent="0.25">
      <c r="D1890" s="21"/>
    </row>
    <row r="1891" spans="4:4" s="20" customFormat="1" x14ac:dyDescent="0.25">
      <c r="D1891" s="21"/>
    </row>
    <row r="1892" spans="4:4" s="20" customFormat="1" x14ac:dyDescent="0.25">
      <c r="D1892" s="21"/>
    </row>
    <row r="1893" spans="4:4" s="20" customFormat="1" x14ac:dyDescent="0.25">
      <c r="D1893" s="21"/>
    </row>
    <row r="1894" spans="4:4" s="20" customFormat="1" x14ac:dyDescent="0.25">
      <c r="D1894" s="21"/>
    </row>
    <row r="1895" spans="4:4" s="20" customFormat="1" x14ac:dyDescent="0.25">
      <c r="D1895" s="21"/>
    </row>
    <row r="1896" spans="4:4" s="20" customFormat="1" x14ac:dyDescent="0.25">
      <c r="D1896" s="21"/>
    </row>
    <row r="1897" spans="4:4" s="20" customFormat="1" x14ac:dyDescent="0.25">
      <c r="D1897" s="21"/>
    </row>
    <row r="1898" spans="4:4" s="20" customFormat="1" x14ac:dyDescent="0.25">
      <c r="D1898" s="21"/>
    </row>
    <row r="1899" spans="4:4" s="20" customFormat="1" x14ac:dyDescent="0.25">
      <c r="D1899" s="21"/>
    </row>
    <row r="1900" spans="4:4" s="20" customFormat="1" x14ac:dyDescent="0.25">
      <c r="D1900" s="21"/>
    </row>
    <row r="1901" spans="4:4" s="20" customFormat="1" x14ac:dyDescent="0.25">
      <c r="D1901" s="21"/>
    </row>
    <row r="1902" spans="4:4" s="20" customFormat="1" x14ac:dyDescent="0.25">
      <c r="D1902" s="21"/>
    </row>
    <row r="1903" spans="4:4" s="20" customFormat="1" x14ac:dyDescent="0.25">
      <c r="D1903" s="21"/>
    </row>
    <row r="1904" spans="4:4" s="20" customFormat="1" x14ac:dyDescent="0.25">
      <c r="D1904" s="21"/>
    </row>
    <row r="1905" spans="4:4" s="20" customFormat="1" x14ac:dyDescent="0.25">
      <c r="D1905" s="21"/>
    </row>
    <row r="1906" spans="4:4" s="20" customFormat="1" x14ac:dyDescent="0.25">
      <c r="D1906" s="21"/>
    </row>
    <row r="1907" spans="4:4" s="20" customFormat="1" x14ac:dyDescent="0.25">
      <c r="D1907" s="21"/>
    </row>
    <row r="1908" spans="4:4" s="20" customFormat="1" x14ac:dyDescent="0.25">
      <c r="D1908" s="21"/>
    </row>
    <row r="1909" spans="4:4" s="20" customFormat="1" x14ac:dyDescent="0.25">
      <c r="D1909" s="21"/>
    </row>
    <row r="1910" spans="4:4" s="20" customFormat="1" x14ac:dyDescent="0.25">
      <c r="D1910" s="21"/>
    </row>
    <row r="1911" spans="4:4" s="20" customFormat="1" x14ac:dyDescent="0.25">
      <c r="D1911" s="21"/>
    </row>
    <row r="1912" spans="4:4" s="20" customFormat="1" x14ac:dyDescent="0.25">
      <c r="D1912" s="21"/>
    </row>
    <row r="1913" spans="4:4" s="20" customFormat="1" x14ac:dyDescent="0.25">
      <c r="D1913" s="21"/>
    </row>
    <row r="1914" spans="4:4" s="20" customFormat="1" x14ac:dyDescent="0.25">
      <c r="D1914" s="21"/>
    </row>
    <row r="1915" spans="4:4" s="20" customFormat="1" x14ac:dyDescent="0.25">
      <c r="D1915" s="21"/>
    </row>
    <row r="1916" spans="4:4" s="20" customFormat="1" x14ac:dyDescent="0.25">
      <c r="D1916" s="21"/>
    </row>
    <row r="1917" spans="4:4" s="20" customFormat="1" x14ac:dyDescent="0.25">
      <c r="D1917" s="21"/>
    </row>
    <row r="1918" spans="4:4" s="20" customFormat="1" x14ac:dyDescent="0.25">
      <c r="D1918" s="21"/>
    </row>
    <row r="1919" spans="4:4" s="20" customFormat="1" x14ac:dyDescent="0.25">
      <c r="D1919" s="21"/>
    </row>
    <row r="1920" spans="4:4" s="20" customFormat="1" x14ac:dyDescent="0.25">
      <c r="D1920" s="21"/>
    </row>
    <row r="1921" spans="4:4" s="20" customFormat="1" x14ac:dyDescent="0.25">
      <c r="D1921" s="21"/>
    </row>
    <row r="1922" spans="4:4" s="20" customFormat="1" x14ac:dyDescent="0.25">
      <c r="D1922" s="21"/>
    </row>
    <row r="1923" spans="4:4" s="20" customFormat="1" x14ac:dyDescent="0.25">
      <c r="D1923" s="21"/>
    </row>
    <row r="1924" spans="4:4" s="20" customFormat="1" x14ac:dyDescent="0.25">
      <c r="D1924" s="21"/>
    </row>
    <row r="1925" spans="4:4" s="20" customFormat="1" x14ac:dyDescent="0.25">
      <c r="D1925" s="21"/>
    </row>
    <row r="1926" spans="4:4" s="20" customFormat="1" x14ac:dyDescent="0.25">
      <c r="D1926" s="21"/>
    </row>
    <row r="1927" spans="4:4" s="20" customFormat="1" x14ac:dyDescent="0.25">
      <c r="D1927" s="21"/>
    </row>
    <row r="1928" spans="4:4" s="20" customFormat="1" x14ac:dyDescent="0.25">
      <c r="D1928" s="21"/>
    </row>
    <row r="1929" spans="4:4" s="20" customFormat="1" x14ac:dyDescent="0.25">
      <c r="D1929" s="21"/>
    </row>
    <row r="1930" spans="4:4" s="20" customFormat="1" x14ac:dyDescent="0.25">
      <c r="D1930" s="21"/>
    </row>
    <row r="1931" spans="4:4" s="20" customFormat="1" x14ac:dyDescent="0.25">
      <c r="D1931" s="21"/>
    </row>
    <row r="1932" spans="4:4" s="20" customFormat="1" x14ac:dyDescent="0.25">
      <c r="D1932" s="21"/>
    </row>
    <row r="1933" spans="4:4" s="20" customFormat="1" x14ac:dyDescent="0.25">
      <c r="D1933" s="21"/>
    </row>
    <row r="1934" spans="4:4" s="20" customFormat="1" x14ac:dyDescent="0.25">
      <c r="D1934" s="21"/>
    </row>
    <row r="1935" spans="4:4" s="20" customFormat="1" x14ac:dyDescent="0.25">
      <c r="D1935" s="21"/>
    </row>
    <row r="1936" spans="4:4" s="20" customFormat="1" x14ac:dyDescent="0.25">
      <c r="D1936" s="21"/>
    </row>
    <row r="1937" spans="4:4" s="20" customFormat="1" x14ac:dyDescent="0.25">
      <c r="D1937" s="21"/>
    </row>
    <row r="1938" spans="4:4" s="20" customFormat="1" x14ac:dyDescent="0.25">
      <c r="D1938" s="21"/>
    </row>
    <row r="1939" spans="4:4" s="20" customFormat="1" x14ac:dyDescent="0.25">
      <c r="D1939" s="21"/>
    </row>
    <row r="1940" spans="4:4" s="20" customFormat="1" x14ac:dyDescent="0.25">
      <c r="D1940" s="21"/>
    </row>
    <row r="1941" spans="4:4" s="20" customFormat="1" x14ac:dyDescent="0.25">
      <c r="D1941" s="21"/>
    </row>
    <row r="1942" spans="4:4" s="20" customFormat="1" x14ac:dyDescent="0.25">
      <c r="D1942" s="21"/>
    </row>
    <row r="1943" spans="4:4" s="20" customFormat="1" x14ac:dyDescent="0.25">
      <c r="D1943" s="21"/>
    </row>
    <row r="1944" spans="4:4" s="20" customFormat="1" x14ac:dyDescent="0.25">
      <c r="D1944" s="21"/>
    </row>
    <row r="1945" spans="4:4" s="20" customFormat="1" x14ac:dyDescent="0.25">
      <c r="D1945" s="21"/>
    </row>
    <row r="1946" spans="4:4" s="20" customFormat="1" x14ac:dyDescent="0.25">
      <c r="D1946" s="21"/>
    </row>
    <row r="1947" spans="4:4" s="20" customFormat="1" x14ac:dyDescent="0.25">
      <c r="D1947" s="21"/>
    </row>
    <row r="1948" spans="4:4" s="20" customFormat="1" x14ac:dyDescent="0.25">
      <c r="D1948" s="21"/>
    </row>
    <row r="1949" spans="4:4" s="20" customFormat="1" x14ac:dyDescent="0.25">
      <c r="D1949" s="21"/>
    </row>
    <row r="1950" spans="4:4" s="20" customFormat="1" x14ac:dyDescent="0.25">
      <c r="D1950" s="21"/>
    </row>
    <row r="1951" spans="4:4" s="20" customFormat="1" x14ac:dyDescent="0.25">
      <c r="D1951" s="21"/>
    </row>
    <row r="1952" spans="4:4" s="20" customFormat="1" x14ac:dyDescent="0.25">
      <c r="D1952" s="21"/>
    </row>
    <row r="1953" spans="4:4" s="20" customFormat="1" x14ac:dyDescent="0.25">
      <c r="D1953" s="21"/>
    </row>
    <row r="1954" spans="4:4" s="20" customFormat="1" x14ac:dyDescent="0.25">
      <c r="D1954" s="21"/>
    </row>
    <row r="1955" spans="4:4" s="20" customFormat="1" x14ac:dyDescent="0.25">
      <c r="D1955" s="21"/>
    </row>
    <row r="1956" spans="4:4" s="20" customFormat="1" x14ac:dyDescent="0.25">
      <c r="D1956" s="21"/>
    </row>
    <row r="1957" spans="4:4" s="20" customFormat="1" x14ac:dyDescent="0.25">
      <c r="D1957" s="21"/>
    </row>
    <row r="1958" spans="4:4" s="20" customFormat="1" x14ac:dyDescent="0.25">
      <c r="D1958" s="21"/>
    </row>
    <row r="1959" spans="4:4" s="20" customFormat="1" x14ac:dyDescent="0.25">
      <c r="D1959" s="21"/>
    </row>
    <row r="1960" spans="4:4" s="20" customFormat="1" x14ac:dyDescent="0.25">
      <c r="D1960" s="21"/>
    </row>
    <row r="1961" spans="4:4" s="20" customFormat="1" x14ac:dyDescent="0.25">
      <c r="D1961" s="21"/>
    </row>
    <row r="1962" spans="4:4" s="20" customFormat="1" x14ac:dyDescent="0.25">
      <c r="D1962" s="21"/>
    </row>
    <row r="1963" spans="4:4" s="20" customFormat="1" x14ac:dyDescent="0.25">
      <c r="D1963" s="21"/>
    </row>
    <row r="1964" spans="4:4" s="20" customFormat="1" x14ac:dyDescent="0.25">
      <c r="D1964" s="21"/>
    </row>
    <row r="1965" spans="4:4" s="20" customFormat="1" x14ac:dyDescent="0.25">
      <c r="D1965" s="21"/>
    </row>
    <row r="1966" spans="4:4" s="20" customFormat="1" x14ac:dyDescent="0.25">
      <c r="D1966" s="21"/>
    </row>
    <row r="1967" spans="4:4" s="20" customFormat="1" x14ac:dyDescent="0.25">
      <c r="D1967" s="21"/>
    </row>
    <row r="1968" spans="4:4" s="20" customFormat="1" x14ac:dyDescent="0.25">
      <c r="D1968" s="21"/>
    </row>
    <row r="1969" spans="4:4" s="20" customFormat="1" x14ac:dyDescent="0.25">
      <c r="D1969" s="21"/>
    </row>
    <row r="1970" spans="4:4" s="20" customFormat="1" x14ac:dyDescent="0.25">
      <c r="D1970" s="21"/>
    </row>
    <row r="1971" spans="4:4" s="20" customFormat="1" x14ac:dyDescent="0.25">
      <c r="D1971" s="21"/>
    </row>
    <row r="1972" spans="4:4" s="20" customFormat="1" x14ac:dyDescent="0.25">
      <c r="D1972" s="21"/>
    </row>
    <row r="1973" spans="4:4" s="20" customFormat="1" x14ac:dyDescent="0.25">
      <c r="D1973" s="21"/>
    </row>
    <row r="1974" spans="4:4" s="20" customFormat="1" x14ac:dyDescent="0.25">
      <c r="D1974" s="21"/>
    </row>
    <row r="1975" spans="4:4" s="20" customFormat="1" x14ac:dyDescent="0.25">
      <c r="D1975" s="21"/>
    </row>
    <row r="1976" spans="4:4" s="20" customFormat="1" x14ac:dyDescent="0.25">
      <c r="D1976" s="21"/>
    </row>
    <row r="1977" spans="4:4" s="20" customFormat="1" x14ac:dyDescent="0.25">
      <c r="D1977" s="21"/>
    </row>
    <row r="1978" spans="4:4" s="20" customFormat="1" x14ac:dyDescent="0.25">
      <c r="D1978" s="21"/>
    </row>
    <row r="1979" spans="4:4" s="20" customFormat="1" x14ac:dyDescent="0.25">
      <c r="D1979" s="21"/>
    </row>
    <row r="1980" spans="4:4" s="20" customFormat="1" x14ac:dyDescent="0.25">
      <c r="D1980" s="21"/>
    </row>
    <row r="1981" spans="4:4" s="20" customFormat="1" x14ac:dyDescent="0.25">
      <c r="D1981" s="21"/>
    </row>
    <row r="1982" spans="4:4" s="20" customFormat="1" x14ac:dyDescent="0.25">
      <c r="D1982" s="21"/>
    </row>
    <row r="1983" spans="4:4" s="20" customFormat="1" x14ac:dyDescent="0.25">
      <c r="D1983" s="21"/>
    </row>
    <row r="1984" spans="4:4" s="20" customFormat="1" x14ac:dyDescent="0.25">
      <c r="D1984" s="21"/>
    </row>
    <row r="1985" spans="4:4" s="20" customFormat="1" x14ac:dyDescent="0.25">
      <c r="D1985" s="21"/>
    </row>
    <row r="1986" spans="4:4" s="20" customFormat="1" x14ac:dyDescent="0.25">
      <c r="D1986" s="21"/>
    </row>
    <row r="1987" spans="4:4" s="20" customFormat="1" x14ac:dyDescent="0.25">
      <c r="D1987" s="21"/>
    </row>
    <row r="1988" spans="4:4" s="20" customFormat="1" x14ac:dyDescent="0.25">
      <c r="D1988" s="21"/>
    </row>
    <row r="1989" spans="4:4" s="20" customFormat="1" x14ac:dyDescent="0.25">
      <c r="D1989" s="21"/>
    </row>
    <row r="1990" spans="4:4" s="20" customFormat="1" x14ac:dyDescent="0.25">
      <c r="D1990" s="21"/>
    </row>
    <row r="1991" spans="4:4" s="20" customFormat="1" x14ac:dyDescent="0.25">
      <c r="D1991" s="21"/>
    </row>
    <row r="1992" spans="4:4" s="20" customFormat="1" x14ac:dyDescent="0.25">
      <c r="D1992" s="21"/>
    </row>
    <row r="1993" spans="4:4" s="20" customFormat="1" x14ac:dyDescent="0.25">
      <c r="D1993" s="21"/>
    </row>
    <row r="1994" spans="4:4" s="20" customFormat="1" x14ac:dyDescent="0.25">
      <c r="D1994" s="21"/>
    </row>
    <row r="1995" spans="4:4" s="20" customFormat="1" x14ac:dyDescent="0.25">
      <c r="D1995" s="21"/>
    </row>
    <row r="1996" spans="4:4" s="20" customFormat="1" x14ac:dyDescent="0.25">
      <c r="D1996" s="21"/>
    </row>
    <row r="1997" spans="4:4" s="20" customFormat="1" x14ac:dyDescent="0.25">
      <c r="D1997" s="21"/>
    </row>
    <row r="1998" spans="4:4" s="20" customFormat="1" x14ac:dyDescent="0.25">
      <c r="D1998" s="21"/>
    </row>
    <row r="1999" spans="4:4" s="20" customFormat="1" x14ac:dyDescent="0.25">
      <c r="D1999" s="21"/>
    </row>
    <row r="2000" spans="4:4" s="20" customFormat="1" x14ac:dyDescent="0.25">
      <c r="D2000" s="21"/>
    </row>
    <row r="2001" spans="4:4" s="20" customFormat="1" x14ac:dyDescent="0.25">
      <c r="D2001" s="21"/>
    </row>
    <row r="2002" spans="4:4" s="20" customFormat="1" x14ac:dyDescent="0.25">
      <c r="D2002" s="21"/>
    </row>
    <row r="2003" spans="4:4" s="20" customFormat="1" x14ac:dyDescent="0.25">
      <c r="D2003" s="21"/>
    </row>
    <row r="2004" spans="4:4" s="20" customFormat="1" x14ac:dyDescent="0.25">
      <c r="D2004" s="21"/>
    </row>
    <row r="2005" spans="4:4" s="20" customFormat="1" x14ac:dyDescent="0.25">
      <c r="D2005" s="21"/>
    </row>
    <row r="2006" spans="4:4" s="20" customFormat="1" x14ac:dyDescent="0.25">
      <c r="D2006" s="21"/>
    </row>
    <row r="2007" spans="4:4" s="20" customFormat="1" x14ac:dyDescent="0.25">
      <c r="D2007" s="21"/>
    </row>
    <row r="2008" spans="4:4" s="20" customFormat="1" x14ac:dyDescent="0.25">
      <c r="D2008" s="21"/>
    </row>
    <row r="2009" spans="4:4" s="20" customFormat="1" x14ac:dyDescent="0.25">
      <c r="D2009" s="21"/>
    </row>
    <row r="2010" spans="4:4" s="20" customFormat="1" x14ac:dyDescent="0.25">
      <c r="D2010" s="21"/>
    </row>
    <row r="2011" spans="4:4" s="20" customFormat="1" x14ac:dyDescent="0.25">
      <c r="D2011" s="21"/>
    </row>
    <row r="2012" spans="4:4" s="20" customFormat="1" x14ac:dyDescent="0.25">
      <c r="D2012" s="21"/>
    </row>
    <row r="2013" spans="4:4" s="20" customFormat="1" x14ac:dyDescent="0.25">
      <c r="D2013" s="21"/>
    </row>
    <row r="2014" spans="4:4" s="20" customFormat="1" x14ac:dyDescent="0.25">
      <c r="D2014" s="21"/>
    </row>
    <row r="2015" spans="4:4" s="20" customFormat="1" x14ac:dyDescent="0.25">
      <c r="D2015" s="21"/>
    </row>
    <row r="2016" spans="4:4" s="20" customFormat="1" x14ac:dyDescent="0.25">
      <c r="D2016" s="21"/>
    </row>
    <row r="2017" spans="4:4" s="20" customFormat="1" x14ac:dyDescent="0.25">
      <c r="D2017" s="21"/>
    </row>
    <row r="2018" spans="4:4" s="20" customFormat="1" x14ac:dyDescent="0.25">
      <c r="D2018" s="21"/>
    </row>
    <row r="2019" spans="4:4" s="20" customFormat="1" x14ac:dyDescent="0.25">
      <c r="D2019" s="21"/>
    </row>
    <row r="2020" spans="4:4" s="20" customFormat="1" x14ac:dyDescent="0.25">
      <c r="D2020" s="21"/>
    </row>
    <row r="2021" spans="4:4" s="20" customFormat="1" x14ac:dyDescent="0.25">
      <c r="D2021" s="21"/>
    </row>
    <row r="2022" spans="4:4" s="20" customFormat="1" x14ac:dyDescent="0.25">
      <c r="D2022" s="21"/>
    </row>
    <row r="2023" spans="4:4" s="20" customFormat="1" x14ac:dyDescent="0.25">
      <c r="D2023" s="21"/>
    </row>
    <row r="2024" spans="4:4" s="20" customFormat="1" x14ac:dyDescent="0.25">
      <c r="D2024" s="21"/>
    </row>
    <row r="2025" spans="4:4" s="20" customFormat="1" x14ac:dyDescent="0.25">
      <c r="D2025" s="21"/>
    </row>
    <row r="2026" spans="4:4" s="20" customFormat="1" x14ac:dyDescent="0.25">
      <c r="D2026" s="21"/>
    </row>
    <row r="2027" spans="4:4" s="20" customFormat="1" x14ac:dyDescent="0.25">
      <c r="D2027" s="21"/>
    </row>
    <row r="2028" spans="4:4" s="20" customFormat="1" x14ac:dyDescent="0.25">
      <c r="D2028" s="21"/>
    </row>
    <row r="2029" spans="4:4" s="20" customFormat="1" x14ac:dyDescent="0.25">
      <c r="D2029" s="21"/>
    </row>
    <row r="2030" spans="4:4" s="20" customFormat="1" x14ac:dyDescent="0.25">
      <c r="D2030" s="21"/>
    </row>
    <row r="2031" spans="4:4" s="20" customFormat="1" x14ac:dyDescent="0.25">
      <c r="D2031" s="21"/>
    </row>
    <row r="2032" spans="4:4" s="20" customFormat="1" x14ac:dyDescent="0.25">
      <c r="D2032" s="21"/>
    </row>
    <row r="2033" spans="4:4" s="20" customFormat="1" x14ac:dyDescent="0.25">
      <c r="D2033" s="21"/>
    </row>
    <row r="2034" spans="4:4" s="20" customFormat="1" x14ac:dyDescent="0.25">
      <c r="D2034" s="21"/>
    </row>
    <row r="2035" spans="4:4" s="20" customFormat="1" x14ac:dyDescent="0.25">
      <c r="D2035" s="21"/>
    </row>
    <row r="2036" spans="4:4" s="20" customFormat="1" x14ac:dyDescent="0.25">
      <c r="D2036" s="21"/>
    </row>
    <row r="2037" spans="4:4" s="20" customFormat="1" x14ac:dyDescent="0.25">
      <c r="D2037" s="21"/>
    </row>
    <row r="2038" spans="4:4" s="20" customFormat="1" x14ac:dyDescent="0.25">
      <c r="D2038" s="21"/>
    </row>
    <row r="2039" spans="4:4" s="20" customFormat="1" x14ac:dyDescent="0.25">
      <c r="D2039" s="21"/>
    </row>
    <row r="2040" spans="4:4" s="20" customFormat="1" x14ac:dyDescent="0.25">
      <c r="D2040" s="21"/>
    </row>
    <row r="2041" spans="4:4" s="20" customFormat="1" x14ac:dyDescent="0.25">
      <c r="D2041" s="21"/>
    </row>
    <row r="2042" spans="4:4" s="20" customFormat="1" x14ac:dyDescent="0.25">
      <c r="D2042" s="21"/>
    </row>
    <row r="2043" spans="4:4" s="20" customFormat="1" x14ac:dyDescent="0.25">
      <c r="D2043" s="21"/>
    </row>
    <row r="2044" spans="4:4" s="20" customFormat="1" x14ac:dyDescent="0.25">
      <c r="D2044" s="21"/>
    </row>
    <row r="2045" spans="4:4" s="20" customFormat="1" x14ac:dyDescent="0.25">
      <c r="D2045" s="21"/>
    </row>
    <row r="2046" spans="4:4" s="20" customFormat="1" x14ac:dyDescent="0.25">
      <c r="D2046" s="21"/>
    </row>
    <row r="2047" spans="4:4" s="20" customFormat="1" x14ac:dyDescent="0.25">
      <c r="D2047" s="21"/>
    </row>
    <row r="2048" spans="4:4" s="20" customFormat="1" x14ac:dyDescent="0.25">
      <c r="D2048" s="21"/>
    </row>
    <row r="2049" spans="4:4" s="20" customFormat="1" x14ac:dyDescent="0.25">
      <c r="D2049" s="21"/>
    </row>
    <row r="2050" spans="4:4" s="20" customFormat="1" x14ac:dyDescent="0.25">
      <c r="D2050" s="21"/>
    </row>
    <row r="2051" spans="4:4" s="20" customFormat="1" x14ac:dyDescent="0.25">
      <c r="D2051" s="21"/>
    </row>
    <row r="2052" spans="4:4" s="20" customFormat="1" x14ac:dyDescent="0.25">
      <c r="D2052" s="21"/>
    </row>
    <row r="2053" spans="4:4" s="20" customFormat="1" x14ac:dyDescent="0.25">
      <c r="D2053" s="21"/>
    </row>
    <row r="2054" spans="4:4" s="20" customFormat="1" x14ac:dyDescent="0.25">
      <c r="D2054" s="21"/>
    </row>
    <row r="2055" spans="4:4" s="20" customFormat="1" x14ac:dyDescent="0.25">
      <c r="D2055" s="21"/>
    </row>
    <row r="2056" spans="4:4" s="20" customFormat="1" x14ac:dyDescent="0.25">
      <c r="D2056" s="21"/>
    </row>
    <row r="2057" spans="4:4" s="20" customFormat="1" x14ac:dyDescent="0.25">
      <c r="D2057" s="21"/>
    </row>
    <row r="2058" spans="4:4" s="20" customFormat="1" x14ac:dyDescent="0.25">
      <c r="D2058" s="21"/>
    </row>
    <row r="2059" spans="4:4" s="20" customFormat="1" x14ac:dyDescent="0.25">
      <c r="D2059" s="21"/>
    </row>
    <row r="2060" spans="4:4" s="20" customFormat="1" x14ac:dyDescent="0.25">
      <c r="D2060" s="21"/>
    </row>
    <row r="2061" spans="4:4" s="20" customFormat="1" x14ac:dyDescent="0.25">
      <c r="D2061" s="21"/>
    </row>
    <row r="2062" spans="4:4" s="20" customFormat="1" x14ac:dyDescent="0.25">
      <c r="D2062" s="21"/>
    </row>
    <row r="2063" spans="4:4" s="20" customFormat="1" x14ac:dyDescent="0.25">
      <c r="D2063" s="21"/>
    </row>
    <row r="2064" spans="4:4" s="20" customFormat="1" x14ac:dyDescent="0.25">
      <c r="D2064" s="21"/>
    </row>
    <row r="2065" spans="4:4" s="20" customFormat="1" x14ac:dyDescent="0.25">
      <c r="D2065" s="21"/>
    </row>
    <row r="2066" spans="4:4" s="20" customFormat="1" x14ac:dyDescent="0.25">
      <c r="D2066" s="21"/>
    </row>
    <row r="2067" spans="4:4" s="20" customFormat="1" x14ac:dyDescent="0.25">
      <c r="D2067" s="21"/>
    </row>
    <row r="2068" spans="4:4" s="20" customFormat="1" x14ac:dyDescent="0.25">
      <c r="D2068" s="21"/>
    </row>
    <row r="2069" spans="4:4" s="20" customFormat="1" x14ac:dyDescent="0.25">
      <c r="D2069" s="21"/>
    </row>
    <row r="2070" spans="4:4" s="20" customFormat="1" x14ac:dyDescent="0.25">
      <c r="D2070" s="21"/>
    </row>
    <row r="2071" spans="4:4" s="20" customFormat="1" x14ac:dyDescent="0.25">
      <c r="D2071" s="21"/>
    </row>
    <row r="2072" spans="4:4" s="20" customFormat="1" x14ac:dyDescent="0.25">
      <c r="D2072" s="21"/>
    </row>
    <row r="2073" spans="4:4" s="20" customFormat="1" x14ac:dyDescent="0.25">
      <c r="D2073" s="21"/>
    </row>
    <row r="2074" spans="4:4" s="20" customFormat="1" x14ac:dyDescent="0.25">
      <c r="D2074" s="21"/>
    </row>
    <row r="2075" spans="4:4" s="20" customFormat="1" x14ac:dyDescent="0.25">
      <c r="D2075" s="21"/>
    </row>
    <row r="2076" spans="4:4" s="20" customFormat="1" x14ac:dyDescent="0.25">
      <c r="D2076" s="21"/>
    </row>
    <row r="2077" spans="4:4" s="20" customFormat="1" x14ac:dyDescent="0.25">
      <c r="D2077" s="21"/>
    </row>
    <row r="2078" spans="4:4" s="20" customFormat="1" x14ac:dyDescent="0.25">
      <c r="D2078" s="21"/>
    </row>
    <row r="2079" spans="4:4" s="20" customFormat="1" x14ac:dyDescent="0.25">
      <c r="D2079" s="21"/>
    </row>
    <row r="2080" spans="4:4" s="20" customFormat="1" x14ac:dyDescent="0.25">
      <c r="D2080" s="21"/>
    </row>
    <row r="2081" spans="4:4" s="20" customFormat="1" x14ac:dyDescent="0.25">
      <c r="D2081" s="21"/>
    </row>
    <row r="2082" spans="4:4" s="20" customFormat="1" x14ac:dyDescent="0.25">
      <c r="D2082" s="21"/>
    </row>
    <row r="2083" spans="4:4" s="20" customFormat="1" x14ac:dyDescent="0.25">
      <c r="D2083" s="21"/>
    </row>
    <row r="2084" spans="4:4" s="20" customFormat="1" x14ac:dyDescent="0.25">
      <c r="D2084" s="21"/>
    </row>
    <row r="2085" spans="4:4" s="20" customFormat="1" x14ac:dyDescent="0.25">
      <c r="D2085" s="21"/>
    </row>
    <row r="2086" spans="4:4" s="20" customFormat="1" x14ac:dyDescent="0.25">
      <c r="D2086" s="21"/>
    </row>
    <row r="2087" spans="4:4" s="20" customFormat="1" x14ac:dyDescent="0.25">
      <c r="D2087" s="21"/>
    </row>
    <row r="2088" spans="4:4" s="20" customFormat="1" x14ac:dyDescent="0.25">
      <c r="D2088" s="21"/>
    </row>
    <row r="2089" spans="4:4" s="20" customFormat="1" x14ac:dyDescent="0.25">
      <c r="D2089" s="21"/>
    </row>
    <row r="2090" spans="4:4" s="20" customFormat="1" x14ac:dyDescent="0.25">
      <c r="D2090" s="21"/>
    </row>
    <row r="2091" spans="4:4" s="20" customFormat="1" x14ac:dyDescent="0.25">
      <c r="D2091" s="21"/>
    </row>
    <row r="2092" spans="4:4" s="20" customFormat="1" x14ac:dyDescent="0.25">
      <c r="D2092" s="21"/>
    </row>
    <row r="2093" spans="4:4" s="20" customFormat="1" x14ac:dyDescent="0.25">
      <c r="D2093" s="21"/>
    </row>
    <row r="2094" spans="4:4" s="20" customFormat="1" x14ac:dyDescent="0.25">
      <c r="D2094" s="21"/>
    </row>
    <row r="2095" spans="4:4" s="20" customFormat="1" x14ac:dyDescent="0.25">
      <c r="D2095" s="21"/>
    </row>
    <row r="2096" spans="4:4" s="20" customFormat="1" x14ac:dyDescent="0.25">
      <c r="D2096" s="21"/>
    </row>
    <row r="2097" spans="4:4" s="20" customFormat="1" x14ac:dyDescent="0.25">
      <c r="D2097" s="21"/>
    </row>
    <row r="2098" spans="4:4" s="20" customFormat="1" x14ac:dyDescent="0.25">
      <c r="D2098" s="21"/>
    </row>
    <row r="2099" spans="4:4" s="20" customFormat="1" x14ac:dyDescent="0.25">
      <c r="D2099" s="21"/>
    </row>
    <row r="2100" spans="4:4" s="20" customFormat="1" x14ac:dyDescent="0.25">
      <c r="D2100" s="21"/>
    </row>
    <row r="2101" spans="4:4" s="20" customFormat="1" x14ac:dyDescent="0.25">
      <c r="D2101" s="21"/>
    </row>
    <row r="2102" spans="4:4" s="20" customFormat="1" x14ac:dyDescent="0.25">
      <c r="D2102" s="21"/>
    </row>
    <row r="2103" spans="4:4" s="20" customFormat="1" x14ac:dyDescent="0.25">
      <c r="D2103" s="21"/>
    </row>
    <row r="2104" spans="4:4" s="20" customFormat="1" x14ac:dyDescent="0.25">
      <c r="D2104" s="21"/>
    </row>
    <row r="2105" spans="4:4" s="20" customFormat="1" x14ac:dyDescent="0.25">
      <c r="D2105" s="21"/>
    </row>
    <row r="2106" spans="4:4" s="20" customFormat="1" x14ac:dyDescent="0.25">
      <c r="D2106" s="21"/>
    </row>
    <row r="2107" spans="4:4" s="20" customFormat="1" x14ac:dyDescent="0.25">
      <c r="D2107" s="21"/>
    </row>
    <row r="2108" spans="4:4" s="20" customFormat="1" x14ac:dyDescent="0.25">
      <c r="D2108" s="21"/>
    </row>
    <row r="2109" spans="4:4" s="20" customFormat="1" x14ac:dyDescent="0.25">
      <c r="D2109" s="21"/>
    </row>
    <row r="2110" spans="4:4" s="20" customFormat="1" x14ac:dyDescent="0.25">
      <c r="D2110" s="21"/>
    </row>
    <row r="2111" spans="4:4" s="20" customFormat="1" x14ac:dyDescent="0.25">
      <c r="D2111" s="21"/>
    </row>
    <row r="2112" spans="4:4" s="20" customFormat="1" x14ac:dyDescent="0.25">
      <c r="D2112" s="21"/>
    </row>
    <row r="2113" spans="4:4" s="20" customFormat="1" x14ac:dyDescent="0.25">
      <c r="D2113" s="21"/>
    </row>
    <row r="2114" spans="4:4" s="20" customFormat="1" x14ac:dyDescent="0.25">
      <c r="D2114" s="21"/>
    </row>
    <row r="2115" spans="4:4" s="20" customFormat="1" x14ac:dyDescent="0.25">
      <c r="D2115" s="21"/>
    </row>
    <row r="2116" spans="4:4" s="20" customFormat="1" x14ac:dyDescent="0.25">
      <c r="D2116" s="21"/>
    </row>
    <row r="2117" spans="4:4" s="20" customFormat="1" x14ac:dyDescent="0.25">
      <c r="D2117" s="21"/>
    </row>
    <row r="2118" spans="4:4" s="20" customFormat="1" x14ac:dyDescent="0.25">
      <c r="D2118" s="21"/>
    </row>
    <row r="2119" spans="4:4" s="20" customFormat="1" x14ac:dyDescent="0.25">
      <c r="D2119" s="21"/>
    </row>
    <row r="2120" spans="4:4" s="20" customFormat="1" x14ac:dyDescent="0.25">
      <c r="D2120" s="21"/>
    </row>
    <row r="2121" spans="4:4" s="20" customFormat="1" x14ac:dyDescent="0.25">
      <c r="D2121" s="21"/>
    </row>
    <row r="2122" spans="4:4" s="20" customFormat="1" x14ac:dyDescent="0.25">
      <c r="D2122" s="21"/>
    </row>
    <row r="2123" spans="4:4" s="20" customFormat="1" x14ac:dyDescent="0.25">
      <c r="D2123" s="21"/>
    </row>
    <row r="2124" spans="4:4" s="20" customFormat="1" x14ac:dyDescent="0.25">
      <c r="D2124" s="21"/>
    </row>
    <row r="2125" spans="4:4" s="20" customFormat="1" x14ac:dyDescent="0.25">
      <c r="D2125" s="21"/>
    </row>
    <row r="2126" spans="4:4" s="20" customFormat="1" x14ac:dyDescent="0.25">
      <c r="D2126" s="21"/>
    </row>
    <row r="2127" spans="4:4" s="20" customFormat="1" x14ac:dyDescent="0.25">
      <c r="D2127" s="21"/>
    </row>
    <row r="2128" spans="4:4" s="20" customFormat="1" x14ac:dyDescent="0.25">
      <c r="D2128" s="21"/>
    </row>
    <row r="2129" spans="4:4" s="20" customFormat="1" x14ac:dyDescent="0.25">
      <c r="D2129" s="21"/>
    </row>
    <row r="2130" spans="4:4" s="20" customFormat="1" x14ac:dyDescent="0.25">
      <c r="D2130" s="21"/>
    </row>
    <row r="2131" spans="4:4" s="20" customFormat="1" x14ac:dyDescent="0.25">
      <c r="D2131" s="21"/>
    </row>
    <row r="2132" spans="4:4" s="20" customFormat="1" x14ac:dyDescent="0.25">
      <c r="D2132" s="21"/>
    </row>
    <row r="2133" spans="4:4" s="20" customFormat="1" x14ac:dyDescent="0.25">
      <c r="D2133" s="21"/>
    </row>
    <row r="2134" spans="4:4" s="20" customFormat="1" x14ac:dyDescent="0.25">
      <c r="D2134" s="21"/>
    </row>
    <row r="2135" spans="4:4" s="20" customFormat="1" x14ac:dyDescent="0.25">
      <c r="D2135" s="21"/>
    </row>
    <row r="2136" spans="4:4" s="20" customFormat="1" x14ac:dyDescent="0.25">
      <c r="D2136" s="21"/>
    </row>
    <row r="2137" spans="4:4" s="20" customFormat="1" x14ac:dyDescent="0.25">
      <c r="D2137" s="21"/>
    </row>
    <row r="2138" spans="4:4" s="20" customFormat="1" x14ac:dyDescent="0.25">
      <c r="D2138" s="21"/>
    </row>
    <row r="2139" spans="4:4" s="20" customFormat="1" x14ac:dyDescent="0.25">
      <c r="D2139" s="21"/>
    </row>
    <row r="2140" spans="4:4" s="20" customFormat="1" x14ac:dyDescent="0.25">
      <c r="D2140" s="21"/>
    </row>
    <row r="2141" spans="4:4" s="20" customFormat="1" x14ac:dyDescent="0.25">
      <c r="D2141" s="21"/>
    </row>
    <row r="2142" spans="4:4" s="20" customFormat="1" x14ac:dyDescent="0.25">
      <c r="D2142" s="21"/>
    </row>
    <row r="2143" spans="4:4" s="20" customFormat="1" x14ac:dyDescent="0.25">
      <c r="D2143" s="21"/>
    </row>
    <row r="2144" spans="4:4" s="20" customFormat="1" x14ac:dyDescent="0.25">
      <c r="D2144" s="21"/>
    </row>
    <row r="2145" spans="4:4" s="20" customFormat="1" x14ac:dyDescent="0.25">
      <c r="D2145" s="21"/>
    </row>
    <row r="2146" spans="4:4" s="20" customFormat="1" x14ac:dyDescent="0.25">
      <c r="D2146" s="21"/>
    </row>
    <row r="2147" spans="4:4" s="20" customFormat="1" x14ac:dyDescent="0.25">
      <c r="D2147" s="21"/>
    </row>
    <row r="2148" spans="4:4" s="20" customFormat="1" x14ac:dyDescent="0.25">
      <c r="D2148" s="21"/>
    </row>
    <row r="2149" spans="4:4" s="20" customFormat="1" x14ac:dyDescent="0.25">
      <c r="D2149" s="21"/>
    </row>
    <row r="2150" spans="4:4" s="20" customFormat="1" x14ac:dyDescent="0.25">
      <c r="D2150" s="21"/>
    </row>
    <row r="2151" spans="4:4" s="20" customFormat="1" x14ac:dyDescent="0.25">
      <c r="D2151" s="21"/>
    </row>
    <row r="2152" spans="4:4" s="20" customFormat="1" x14ac:dyDescent="0.25">
      <c r="D2152" s="21"/>
    </row>
    <row r="2153" spans="4:4" s="20" customFormat="1" x14ac:dyDescent="0.25">
      <c r="D2153" s="21"/>
    </row>
    <row r="2154" spans="4:4" s="20" customFormat="1" x14ac:dyDescent="0.25">
      <c r="D2154" s="21"/>
    </row>
    <row r="2155" spans="4:4" s="20" customFormat="1" x14ac:dyDescent="0.25">
      <c r="D2155" s="21"/>
    </row>
    <row r="2156" spans="4:4" s="20" customFormat="1" x14ac:dyDescent="0.25">
      <c r="D2156" s="21"/>
    </row>
    <row r="2157" spans="4:4" s="20" customFormat="1" x14ac:dyDescent="0.25">
      <c r="D2157" s="21"/>
    </row>
    <row r="2158" spans="4:4" s="20" customFormat="1" x14ac:dyDescent="0.25">
      <c r="D2158" s="21"/>
    </row>
    <row r="2159" spans="4:4" s="20" customFormat="1" x14ac:dyDescent="0.25">
      <c r="D2159" s="21"/>
    </row>
    <row r="2160" spans="4:4" s="20" customFormat="1" x14ac:dyDescent="0.25">
      <c r="D2160" s="21"/>
    </row>
    <row r="2161" spans="4:4" s="20" customFormat="1" x14ac:dyDescent="0.25">
      <c r="D2161" s="21"/>
    </row>
    <row r="2162" spans="4:4" s="20" customFormat="1" x14ac:dyDescent="0.25">
      <c r="D2162" s="21"/>
    </row>
    <row r="2163" spans="4:4" s="20" customFormat="1" x14ac:dyDescent="0.25">
      <c r="D2163" s="21"/>
    </row>
    <row r="2164" spans="4:4" s="20" customFormat="1" x14ac:dyDescent="0.25">
      <c r="D2164" s="21"/>
    </row>
    <row r="2165" spans="4:4" s="20" customFormat="1" x14ac:dyDescent="0.25">
      <c r="D2165" s="21"/>
    </row>
    <row r="2166" spans="4:4" s="20" customFormat="1" x14ac:dyDescent="0.25">
      <c r="D2166" s="21"/>
    </row>
    <row r="2167" spans="4:4" s="20" customFormat="1" x14ac:dyDescent="0.25">
      <c r="D2167" s="21"/>
    </row>
    <row r="2168" spans="4:4" s="20" customFormat="1" x14ac:dyDescent="0.25">
      <c r="D2168" s="21"/>
    </row>
    <row r="2169" spans="4:4" s="20" customFormat="1" x14ac:dyDescent="0.25">
      <c r="D2169" s="21"/>
    </row>
    <row r="2170" spans="4:4" s="20" customFormat="1" x14ac:dyDescent="0.25">
      <c r="D2170" s="21"/>
    </row>
    <row r="2171" spans="4:4" s="20" customFormat="1" x14ac:dyDescent="0.25">
      <c r="D2171" s="21"/>
    </row>
    <row r="2172" spans="4:4" s="20" customFormat="1" x14ac:dyDescent="0.25">
      <c r="D2172" s="21"/>
    </row>
    <row r="2173" spans="4:4" s="20" customFormat="1" x14ac:dyDescent="0.25">
      <c r="D2173" s="21"/>
    </row>
    <row r="2174" spans="4:4" s="20" customFormat="1" x14ac:dyDescent="0.25">
      <c r="D2174" s="21"/>
    </row>
    <row r="2175" spans="4:4" s="20" customFormat="1" x14ac:dyDescent="0.25">
      <c r="D2175" s="21"/>
    </row>
    <row r="2176" spans="4:4" s="20" customFormat="1" x14ac:dyDescent="0.25">
      <c r="D2176" s="21"/>
    </row>
    <row r="2177" spans="4:4" s="20" customFormat="1" x14ac:dyDescent="0.25">
      <c r="D2177" s="21"/>
    </row>
    <row r="2178" spans="4:4" s="20" customFormat="1" x14ac:dyDescent="0.25">
      <c r="D2178" s="21"/>
    </row>
    <row r="2179" spans="4:4" s="20" customFormat="1" x14ac:dyDescent="0.25">
      <c r="D2179" s="21"/>
    </row>
    <row r="2180" spans="4:4" s="20" customFormat="1" x14ac:dyDescent="0.25">
      <c r="D2180" s="21"/>
    </row>
    <row r="2181" spans="4:4" s="20" customFormat="1" x14ac:dyDescent="0.25">
      <c r="D2181" s="21"/>
    </row>
    <row r="2182" spans="4:4" s="20" customFormat="1" x14ac:dyDescent="0.25">
      <c r="D2182" s="21"/>
    </row>
    <row r="2183" spans="4:4" s="20" customFormat="1" x14ac:dyDescent="0.25">
      <c r="D2183" s="21"/>
    </row>
    <row r="2184" spans="4:4" s="20" customFormat="1" x14ac:dyDescent="0.25">
      <c r="D2184" s="21"/>
    </row>
    <row r="2185" spans="4:4" s="20" customFormat="1" x14ac:dyDescent="0.25">
      <c r="D2185" s="21"/>
    </row>
    <row r="2186" spans="4:4" s="20" customFormat="1" x14ac:dyDescent="0.25">
      <c r="D2186" s="21"/>
    </row>
    <row r="2187" spans="4:4" s="20" customFormat="1" x14ac:dyDescent="0.25">
      <c r="D2187" s="21"/>
    </row>
    <row r="2188" spans="4:4" s="20" customFormat="1" x14ac:dyDescent="0.25">
      <c r="D2188" s="21"/>
    </row>
    <row r="2189" spans="4:4" s="20" customFormat="1" x14ac:dyDescent="0.25">
      <c r="D2189" s="21"/>
    </row>
    <row r="2190" spans="4:4" s="20" customFormat="1" x14ac:dyDescent="0.25">
      <c r="D2190" s="21"/>
    </row>
    <row r="2191" spans="4:4" s="20" customFormat="1" x14ac:dyDescent="0.25">
      <c r="D2191" s="21"/>
    </row>
    <row r="2192" spans="4:4" s="20" customFormat="1" x14ac:dyDescent="0.25">
      <c r="D2192" s="21"/>
    </row>
    <row r="2193" spans="4:4" s="20" customFormat="1" x14ac:dyDescent="0.25">
      <c r="D2193" s="21"/>
    </row>
    <row r="2194" spans="4:4" s="20" customFormat="1" x14ac:dyDescent="0.25">
      <c r="D2194" s="21"/>
    </row>
    <row r="2195" spans="4:4" s="20" customFormat="1" x14ac:dyDescent="0.25">
      <c r="D2195" s="21"/>
    </row>
    <row r="2196" spans="4:4" s="20" customFormat="1" x14ac:dyDescent="0.25">
      <c r="D2196" s="21"/>
    </row>
    <row r="2197" spans="4:4" s="20" customFormat="1" x14ac:dyDescent="0.25">
      <c r="D2197" s="21"/>
    </row>
    <row r="2198" spans="4:4" s="20" customFormat="1" x14ac:dyDescent="0.25">
      <c r="D2198" s="21"/>
    </row>
    <row r="2199" spans="4:4" s="20" customFormat="1" x14ac:dyDescent="0.25">
      <c r="D2199" s="21"/>
    </row>
    <row r="2200" spans="4:4" s="20" customFormat="1" x14ac:dyDescent="0.25">
      <c r="D2200" s="21"/>
    </row>
    <row r="2201" spans="4:4" s="20" customFormat="1" x14ac:dyDescent="0.25">
      <c r="D2201" s="21"/>
    </row>
    <row r="2202" spans="4:4" s="20" customFormat="1" x14ac:dyDescent="0.25">
      <c r="D2202" s="21"/>
    </row>
    <row r="2203" spans="4:4" s="20" customFormat="1" x14ac:dyDescent="0.25">
      <c r="D2203" s="21"/>
    </row>
    <row r="2204" spans="4:4" s="20" customFormat="1" x14ac:dyDescent="0.25">
      <c r="D2204" s="21"/>
    </row>
    <row r="2205" spans="4:4" s="20" customFormat="1" x14ac:dyDescent="0.25">
      <c r="D2205" s="21"/>
    </row>
    <row r="2206" spans="4:4" s="20" customFormat="1" x14ac:dyDescent="0.25">
      <c r="D2206" s="21"/>
    </row>
    <row r="2207" spans="4:4" s="20" customFormat="1" x14ac:dyDescent="0.25">
      <c r="D2207" s="21"/>
    </row>
    <row r="2208" spans="4:4" s="20" customFormat="1" x14ac:dyDescent="0.25">
      <c r="D2208" s="21"/>
    </row>
    <row r="2209" spans="4:4" s="20" customFormat="1" x14ac:dyDescent="0.25">
      <c r="D2209" s="21"/>
    </row>
    <row r="2210" spans="4:4" s="20" customFormat="1" x14ac:dyDescent="0.25">
      <c r="D2210" s="21"/>
    </row>
    <row r="2211" spans="4:4" s="20" customFormat="1" x14ac:dyDescent="0.25">
      <c r="D2211" s="21"/>
    </row>
    <row r="2212" spans="4:4" s="20" customFormat="1" x14ac:dyDescent="0.25">
      <c r="D2212" s="21"/>
    </row>
    <row r="2213" spans="4:4" s="20" customFormat="1" x14ac:dyDescent="0.25">
      <c r="D2213" s="21"/>
    </row>
    <row r="2214" spans="4:4" s="20" customFormat="1" x14ac:dyDescent="0.25">
      <c r="D2214" s="21"/>
    </row>
    <row r="2215" spans="4:4" s="20" customFormat="1" x14ac:dyDescent="0.25">
      <c r="D2215" s="21"/>
    </row>
    <row r="2216" spans="4:4" s="20" customFormat="1" x14ac:dyDescent="0.25">
      <c r="D2216" s="21"/>
    </row>
    <row r="2217" spans="4:4" s="20" customFormat="1" x14ac:dyDescent="0.25">
      <c r="D2217" s="21"/>
    </row>
    <row r="2218" spans="4:4" s="20" customFormat="1" x14ac:dyDescent="0.25">
      <c r="D2218" s="21"/>
    </row>
    <row r="2219" spans="4:4" s="20" customFormat="1" x14ac:dyDescent="0.25">
      <c r="D2219" s="21"/>
    </row>
    <row r="2220" spans="4:4" s="20" customFormat="1" x14ac:dyDescent="0.25">
      <c r="D2220" s="21"/>
    </row>
    <row r="2221" spans="4:4" s="20" customFormat="1" x14ac:dyDescent="0.25">
      <c r="D2221" s="21"/>
    </row>
    <row r="2222" spans="4:4" s="20" customFormat="1" x14ac:dyDescent="0.25">
      <c r="D2222" s="21"/>
    </row>
    <row r="2223" spans="4:4" s="20" customFormat="1" x14ac:dyDescent="0.25">
      <c r="D2223" s="21"/>
    </row>
    <row r="2224" spans="4:4" s="20" customFormat="1" x14ac:dyDescent="0.25">
      <c r="D2224" s="21"/>
    </row>
    <row r="2225" spans="4:4" s="20" customFormat="1" x14ac:dyDescent="0.25">
      <c r="D2225" s="21"/>
    </row>
    <row r="2226" spans="4:4" s="20" customFormat="1" x14ac:dyDescent="0.25">
      <c r="D2226" s="21"/>
    </row>
    <row r="2227" spans="4:4" s="20" customFormat="1" x14ac:dyDescent="0.25">
      <c r="D2227" s="21"/>
    </row>
    <row r="2228" spans="4:4" s="20" customFormat="1" x14ac:dyDescent="0.25">
      <c r="D2228" s="21"/>
    </row>
    <row r="2229" spans="4:4" s="20" customFormat="1" x14ac:dyDescent="0.25">
      <c r="D2229" s="21"/>
    </row>
    <row r="2230" spans="4:4" s="20" customFormat="1" x14ac:dyDescent="0.25">
      <c r="D2230" s="21"/>
    </row>
    <row r="2231" spans="4:4" s="20" customFormat="1" x14ac:dyDescent="0.25">
      <c r="D2231" s="21"/>
    </row>
    <row r="2232" spans="4:4" s="20" customFormat="1" x14ac:dyDescent="0.25">
      <c r="D2232" s="21"/>
    </row>
    <row r="2233" spans="4:4" s="20" customFormat="1" x14ac:dyDescent="0.25">
      <c r="D2233" s="21"/>
    </row>
    <row r="2234" spans="4:4" s="20" customFormat="1" x14ac:dyDescent="0.25">
      <c r="D2234" s="21"/>
    </row>
    <row r="2235" spans="4:4" s="20" customFormat="1" x14ac:dyDescent="0.25">
      <c r="D2235" s="21"/>
    </row>
    <row r="2236" spans="4:4" s="20" customFormat="1" x14ac:dyDescent="0.25">
      <c r="D2236" s="21"/>
    </row>
    <row r="2237" spans="4:4" s="20" customFormat="1" x14ac:dyDescent="0.25">
      <c r="D2237" s="21"/>
    </row>
    <row r="2238" spans="4:4" s="20" customFormat="1" x14ac:dyDescent="0.25">
      <c r="D2238" s="21"/>
    </row>
    <row r="2239" spans="4:4" s="20" customFormat="1" x14ac:dyDescent="0.25">
      <c r="D2239" s="21"/>
    </row>
    <row r="2240" spans="4:4" s="20" customFormat="1" x14ac:dyDescent="0.25">
      <c r="D2240" s="21"/>
    </row>
    <row r="2241" spans="4:4" s="20" customFormat="1" x14ac:dyDescent="0.25">
      <c r="D2241" s="21"/>
    </row>
    <row r="2242" spans="4:4" s="20" customFormat="1" x14ac:dyDescent="0.25">
      <c r="D2242" s="21"/>
    </row>
    <row r="2243" spans="4:4" s="20" customFormat="1" x14ac:dyDescent="0.25">
      <c r="D2243" s="21"/>
    </row>
    <row r="2244" spans="4:4" s="20" customFormat="1" x14ac:dyDescent="0.25">
      <c r="D2244" s="21"/>
    </row>
    <row r="2245" spans="4:4" s="20" customFormat="1" x14ac:dyDescent="0.25">
      <c r="D2245" s="21"/>
    </row>
    <row r="2246" spans="4:4" s="20" customFormat="1" x14ac:dyDescent="0.25">
      <c r="D2246" s="21"/>
    </row>
    <row r="2247" spans="4:4" s="20" customFormat="1" x14ac:dyDescent="0.25">
      <c r="D2247" s="21"/>
    </row>
    <row r="2248" spans="4:4" s="20" customFormat="1" x14ac:dyDescent="0.25">
      <c r="D2248" s="21"/>
    </row>
    <row r="2249" spans="4:4" s="20" customFormat="1" x14ac:dyDescent="0.25">
      <c r="D2249" s="21"/>
    </row>
    <row r="2250" spans="4:4" s="20" customFormat="1" x14ac:dyDescent="0.25">
      <c r="D2250" s="21"/>
    </row>
    <row r="2251" spans="4:4" s="20" customFormat="1" x14ac:dyDescent="0.25">
      <c r="D2251" s="21"/>
    </row>
    <row r="2252" spans="4:4" s="20" customFormat="1" x14ac:dyDescent="0.25">
      <c r="D2252" s="21"/>
    </row>
    <row r="2253" spans="4:4" s="20" customFormat="1" x14ac:dyDescent="0.25">
      <c r="D2253" s="21"/>
    </row>
    <row r="2254" spans="4:4" s="20" customFormat="1" x14ac:dyDescent="0.25">
      <c r="D2254" s="21"/>
    </row>
    <row r="2255" spans="4:4" s="20" customFormat="1" x14ac:dyDescent="0.25">
      <c r="D2255" s="21"/>
    </row>
    <row r="2256" spans="4:4" s="20" customFormat="1" x14ac:dyDescent="0.25">
      <c r="D2256" s="21"/>
    </row>
    <row r="2257" spans="4:4" s="20" customFormat="1" x14ac:dyDescent="0.25">
      <c r="D2257" s="21"/>
    </row>
    <row r="2258" spans="4:4" s="20" customFormat="1" x14ac:dyDescent="0.25">
      <c r="D2258" s="21"/>
    </row>
    <row r="2259" spans="4:4" s="20" customFormat="1" x14ac:dyDescent="0.25">
      <c r="D2259" s="21"/>
    </row>
    <row r="2260" spans="4:4" s="20" customFormat="1" x14ac:dyDescent="0.25">
      <c r="D2260" s="21"/>
    </row>
    <row r="2261" spans="4:4" s="20" customFormat="1" x14ac:dyDescent="0.25">
      <c r="D2261" s="21"/>
    </row>
    <row r="2262" spans="4:4" s="20" customFormat="1" x14ac:dyDescent="0.25">
      <c r="D2262" s="21"/>
    </row>
    <row r="2263" spans="4:4" s="20" customFormat="1" x14ac:dyDescent="0.25">
      <c r="D2263" s="21"/>
    </row>
    <row r="2264" spans="4:4" s="20" customFormat="1" x14ac:dyDescent="0.25">
      <c r="D2264" s="21"/>
    </row>
    <row r="2265" spans="4:4" s="20" customFormat="1" x14ac:dyDescent="0.25">
      <c r="D2265" s="21"/>
    </row>
    <row r="2266" spans="4:4" s="20" customFormat="1" x14ac:dyDescent="0.25">
      <c r="D2266" s="21"/>
    </row>
    <row r="2267" spans="4:4" s="20" customFormat="1" x14ac:dyDescent="0.25">
      <c r="D2267" s="21"/>
    </row>
    <row r="2268" spans="4:4" s="20" customFormat="1" x14ac:dyDescent="0.25">
      <c r="D2268" s="21"/>
    </row>
    <row r="2269" spans="4:4" s="20" customFormat="1" x14ac:dyDescent="0.25">
      <c r="D2269" s="21"/>
    </row>
    <row r="2270" spans="4:4" s="20" customFormat="1" x14ac:dyDescent="0.25">
      <c r="D2270" s="21"/>
    </row>
    <row r="2271" spans="4:4" s="20" customFormat="1" x14ac:dyDescent="0.25">
      <c r="D2271" s="21"/>
    </row>
    <row r="2272" spans="4:4" s="20" customFormat="1" x14ac:dyDescent="0.25">
      <c r="D2272" s="21"/>
    </row>
    <row r="2273" spans="4:4" s="20" customFormat="1" x14ac:dyDescent="0.25">
      <c r="D2273" s="21"/>
    </row>
    <row r="2274" spans="4:4" s="20" customFormat="1" x14ac:dyDescent="0.25">
      <c r="D2274" s="21"/>
    </row>
    <row r="2275" spans="4:4" s="20" customFormat="1" x14ac:dyDescent="0.25">
      <c r="D2275" s="21"/>
    </row>
    <row r="2276" spans="4:4" s="20" customFormat="1" x14ac:dyDescent="0.25">
      <c r="D2276" s="21"/>
    </row>
    <row r="2277" spans="4:4" s="20" customFormat="1" x14ac:dyDescent="0.25">
      <c r="D2277" s="21"/>
    </row>
    <row r="2278" spans="4:4" s="20" customFormat="1" x14ac:dyDescent="0.25">
      <c r="D2278" s="21"/>
    </row>
    <row r="2279" spans="4:4" s="20" customFormat="1" x14ac:dyDescent="0.25">
      <c r="D2279" s="21"/>
    </row>
    <row r="2280" spans="4:4" s="20" customFormat="1" x14ac:dyDescent="0.25">
      <c r="D2280" s="21"/>
    </row>
    <row r="2281" spans="4:4" s="20" customFormat="1" x14ac:dyDescent="0.25">
      <c r="D2281" s="21"/>
    </row>
    <row r="2282" spans="4:4" s="20" customFormat="1" x14ac:dyDescent="0.25">
      <c r="D2282" s="21"/>
    </row>
    <row r="2283" spans="4:4" s="20" customFormat="1" x14ac:dyDescent="0.25">
      <c r="D2283" s="21"/>
    </row>
    <row r="2284" spans="4:4" s="20" customFormat="1" x14ac:dyDescent="0.25">
      <c r="D2284" s="21"/>
    </row>
    <row r="2285" spans="4:4" s="20" customFormat="1" x14ac:dyDescent="0.25">
      <c r="D2285" s="21"/>
    </row>
    <row r="2286" spans="4:4" s="20" customFormat="1" x14ac:dyDescent="0.25">
      <c r="D2286" s="21"/>
    </row>
    <row r="2287" spans="4:4" s="20" customFormat="1" x14ac:dyDescent="0.25">
      <c r="D2287" s="21"/>
    </row>
    <row r="2288" spans="4:4" s="20" customFormat="1" x14ac:dyDescent="0.25">
      <c r="D2288" s="21"/>
    </row>
    <row r="2289" spans="4:4" s="20" customFormat="1" x14ac:dyDescent="0.25">
      <c r="D2289" s="21"/>
    </row>
    <row r="2290" spans="4:4" s="20" customFormat="1" x14ac:dyDescent="0.25">
      <c r="D2290" s="21"/>
    </row>
    <row r="2291" spans="4:4" s="20" customFormat="1" x14ac:dyDescent="0.25">
      <c r="D2291" s="21"/>
    </row>
    <row r="2292" spans="4:4" s="20" customFormat="1" x14ac:dyDescent="0.25">
      <c r="D2292" s="21"/>
    </row>
    <row r="2293" spans="4:4" s="20" customFormat="1" x14ac:dyDescent="0.25">
      <c r="D2293" s="21"/>
    </row>
    <row r="2294" spans="4:4" s="20" customFormat="1" x14ac:dyDescent="0.25">
      <c r="D2294" s="21"/>
    </row>
    <row r="2295" spans="4:4" s="20" customFormat="1" x14ac:dyDescent="0.25">
      <c r="D2295" s="21"/>
    </row>
    <row r="2296" spans="4:4" s="20" customFormat="1" x14ac:dyDescent="0.25">
      <c r="D2296" s="21"/>
    </row>
    <row r="2297" spans="4:4" s="20" customFormat="1" x14ac:dyDescent="0.25">
      <c r="D2297" s="21"/>
    </row>
    <row r="2298" spans="4:4" s="20" customFormat="1" x14ac:dyDescent="0.25">
      <c r="D2298" s="21"/>
    </row>
    <row r="2299" spans="4:4" s="20" customFormat="1" x14ac:dyDescent="0.25">
      <c r="D2299" s="21"/>
    </row>
    <row r="2300" spans="4:4" s="20" customFormat="1" x14ac:dyDescent="0.25">
      <c r="D2300" s="21"/>
    </row>
    <row r="2301" spans="4:4" s="20" customFormat="1" x14ac:dyDescent="0.25">
      <c r="D2301" s="21"/>
    </row>
    <row r="2302" spans="4:4" s="20" customFormat="1" x14ac:dyDescent="0.25">
      <c r="D2302" s="21"/>
    </row>
    <row r="2303" spans="4:4" s="20" customFormat="1" x14ac:dyDescent="0.25">
      <c r="D2303" s="21"/>
    </row>
    <row r="2304" spans="4:4" s="20" customFormat="1" x14ac:dyDescent="0.25">
      <c r="D2304" s="21"/>
    </row>
    <row r="2305" spans="4:4" s="20" customFormat="1" x14ac:dyDescent="0.25">
      <c r="D2305" s="21"/>
    </row>
    <row r="2306" spans="4:4" s="20" customFormat="1" x14ac:dyDescent="0.25">
      <c r="D2306" s="21"/>
    </row>
    <row r="2307" spans="4:4" s="20" customFormat="1" x14ac:dyDescent="0.25">
      <c r="D2307" s="21"/>
    </row>
    <row r="2308" spans="4:4" s="20" customFormat="1" x14ac:dyDescent="0.25">
      <c r="D2308" s="21"/>
    </row>
    <row r="2309" spans="4:4" s="20" customFormat="1" x14ac:dyDescent="0.25">
      <c r="D2309" s="21"/>
    </row>
    <row r="2310" spans="4:4" s="20" customFormat="1" x14ac:dyDescent="0.25">
      <c r="D2310" s="21"/>
    </row>
    <row r="2311" spans="4:4" s="20" customFormat="1" x14ac:dyDescent="0.25">
      <c r="D2311" s="21"/>
    </row>
    <row r="2312" spans="4:4" s="20" customFormat="1" x14ac:dyDescent="0.25">
      <c r="D2312" s="21"/>
    </row>
    <row r="2313" spans="4:4" s="20" customFormat="1" x14ac:dyDescent="0.25">
      <c r="D2313" s="21"/>
    </row>
    <row r="2314" spans="4:4" s="20" customFormat="1" x14ac:dyDescent="0.25">
      <c r="D2314" s="21"/>
    </row>
    <row r="2315" spans="4:4" s="20" customFormat="1" x14ac:dyDescent="0.25">
      <c r="D2315" s="21"/>
    </row>
    <row r="2316" spans="4:4" s="20" customFormat="1" x14ac:dyDescent="0.25">
      <c r="D2316" s="21"/>
    </row>
    <row r="2317" spans="4:4" s="20" customFormat="1" x14ac:dyDescent="0.25">
      <c r="D2317" s="21"/>
    </row>
    <row r="2318" spans="4:4" s="20" customFormat="1" x14ac:dyDescent="0.25">
      <c r="D2318" s="21"/>
    </row>
    <row r="2319" spans="4:4" s="20" customFormat="1" x14ac:dyDescent="0.25">
      <c r="D2319" s="21"/>
    </row>
    <row r="2320" spans="4:4" s="20" customFormat="1" x14ac:dyDescent="0.25">
      <c r="D2320" s="21"/>
    </row>
    <row r="2321" spans="4:4" s="20" customFormat="1" x14ac:dyDescent="0.25">
      <c r="D2321" s="21"/>
    </row>
    <row r="2322" spans="4:4" s="20" customFormat="1" x14ac:dyDescent="0.25">
      <c r="D2322" s="21"/>
    </row>
    <row r="2323" spans="4:4" s="20" customFormat="1" x14ac:dyDescent="0.25">
      <c r="D2323" s="21"/>
    </row>
    <row r="2324" spans="4:4" s="20" customFormat="1" x14ac:dyDescent="0.25">
      <c r="D2324" s="21"/>
    </row>
    <row r="2325" spans="4:4" s="20" customFormat="1" x14ac:dyDescent="0.25">
      <c r="D2325" s="21"/>
    </row>
    <row r="2326" spans="4:4" s="20" customFormat="1" x14ac:dyDescent="0.25">
      <c r="D2326" s="21"/>
    </row>
    <row r="2327" spans="4:4" s="20" customFormat="1" x14ac:dyDescent="0.25">
      <c r="D2327" s="21"/>
    </row>
    <row r="2328" spans="4:4" s="20" customFormat="1" x14ac:dyDescent="0.25">
      <c r="D2328" s="21"/>
    </row>
    <row r="2329" spans="4:4" s="20" customFormat="1" x14ac:dyDescent="0.25">
      <c r="D2329" s="21"/>
    </row>
    <row r="2330" spans="4:4" s="20" customFormat="1" x14ac:dyDescent="0.25">
      <c r="D2330" s="21"/>
    </row>
    <row r="2331" spans="4:4" s="20" customFormat="1" x14ac:dyDescent="0.25">
      <c r="D2331" s="21"/>
    </row>
    <row r="2332" spans="4:4" s="20" customFormat="1" x14ac:dyDescent="0.25">
      <c r="D2332" s="21"/>
    </row>
    <row r="2333" spans="4:4" s="20" customFormat="1" x14ac:dyDescent="0.25">
      <c r="D2333" s="21"/>
    </row>
    <row r="2334" spans="4:4" s="20" customFormat="1" x14ac:dyDescent="0.25">
      <c r="D2334" s="21"/>
    </row>
    <row r="2335" spans="4:4" s="20" customFormat="1" x14ac:dyDescent="0.25">
      <c r="D2335" s="21"/>
    </row>
    <row r="2336" spans="4:4" s="20" customFormat="1" x14ac:dyDescent="0.25">
      <c r="D2336" s="21"/>
    </row>
    <row r="2337" spans="4:4" s="20" customFormat="1" x14ac:dyDescent="0.25">
      <c r="D2337" s="21"/>
    </row>
    <row r="2338" spans="4:4" s="20" customFormat="1" x14ac:dyDescent="0.25">
      <c r="D2338" s="21"/>
    </row>
    <row r="2339" spans="4:4" s="20" customFormat="1" x14ac:dyDescent="0.25">
      <c r="D2339" s="21"/>
    </row>
    <row r="2340" spans="4:4" s="20" customFormat="1" x14ac:dyDescent="0.25">
      <c r="D2340" s="21"/>
    </row>
    <row r="2341" spans="4:4" s="20" customFormat="1" x14ac:dyDescent="0.25">
      <c r="D2341" s="21"/>
    </row>
    <row r="2342" spans="4:4" s="20" customFormat="1" x14ac:dyDescent="0.25">
      <c r="D2342" s="21"/>
    </row>
    <row r="2343" spans="4:4" s="20" customFormat="1" x14ac:dyDescent="0.25">
      <c r="D2343" s="21"/>
    </row>
    <row r="2344" spans="4:4" s="20" customFormat="1" x14ac:dyDescent="0.25">
      <c r="D2344" s="21"/>
    </row>
    <row r="2345" spans="4:4" s="20" customFormat="1" x14ac:dyDescent="0.25">
      <c r="D2345" s="21"/>
    </row>
    <row r="2346" spans="4:4" s="20" customFormat="1" x14ac:dyDescent="0.25">
      <c r="D2346" s="21"/>
    </row>
    <row r="2347" spans="4:4" s="20" customFormat="1" x14ac:dyDescent="0.25">
      <c r="D2347" s="21"/>
    </row>
    <row r="2348" spans="4:4" s="20" customFormat="1" x14ac:dyDescent="0.25">
      <c r="D2348" s="21"/>
    </row>
    <row r="2349" spans="4:4" s="20" customFormat="1" x14ac:dyDescent="0.25">
      <c r="D2349" s="21"/>
    </row>
    <row r="2350" spans="4:4" s="20" customFormat="1" x14ac:dyDescent="0.25">
      <c r="D2350" s="21"/>
    </row>
    <row r="2351" spans="4:4" s="20" customFormat="1" x14ac:dyDescent="0.25">
      <c r="D2351" s="21"/>
    </row>
    <row r="2352" spans="4:4" s="20" customFormat="1" x14ac:dyDescent="0.25">
      <c r="D2352" s="21"/>
    </row>
    <row r="2353" spans="4:4" s="20" customFormat="1" x14ac:dyDescent="0.25">
      <c r="D2353" s="21"/>
    </row>
    <row r="2354" spans="4:4" s="20" customFormat="1" x14ac:dyDescent="0.25">
      <c r="D2354" s="21"/>
    </row>
    <row r="2355" spans="4:4" s="20" customFormat="1" x14ac:dyDescent="0.25">
      <c r="D2355" s="21"/>
    </row>
    <row r="2356" spans="4:4" s="20" customFormat="1" x14ac:dyDescent="0.25">
      <c r="D2356" s="21"/>
    </row>
    <row r="2357" spans="4:4" s="20" customFormat="1" x14ac:dyDescent="0.25">
      <c r="D2357" s="21"/>
    </row>
    <row r="2358" spans="4:4" s="20" customFormat="1" x14ac:dyDescent="0.25">
      <c r="D2358" s="21"/>
    </row>
    <row r="2359" spans="4:4" s="20" customFormat="1" x14ac:dyDescent="0.25">
      <c r="D2359" s="21"/>
    </row>
    <row r="2360" spans="4:4" s="20" customFormat="1" x14ac:dyDescent="0.25">
      <c r="D2360" s="21"/>
    </row>
    <row r="2361" spans="4:4" s="20" customFormat="1" x14ac:dyDescent="0.25">
      <c r="D2361" s="21"/>
    </row>
    <row r="2362" spans="4:4" s="20" customFormat="1" x14ac:dyDescent="0.25">
      <c r="D2362" s="21"/>
    </row>
    <row r="2363" spans="4:4" s="20" customFormat="1" x14ac:dyDescent="0.25">
      <c r="D2363" s="21"/>
    </row>
    <row r="2364" spans="4:4" s="20" customFormat="1" x14ac:dyDescent="0.25">
      <c r="D2364" s="21"/>
    </row>
    <row r="2365" spans="4:4" s="20" customFormat="1" x14ac:dyDescent="0.25">
      <c r="D2365" s="21"/>
    </row>
    <row r="2366" spans="4:4" s="20" customFormat="1" x14ac:dyDescent="0.25">
      <c r="D2366" s="21"/>
    </row>
    <row r="2367" spans="4:4" s="20" customFormat="1" x14ac:dyDescent="0.25">
      <c r="D2367" s="21"/>
    </row>
    <row r="2368" spans="4:4" s="20" customFormat="1" x14ac:dyDescent="0.25">
      <c r="D2368" s="21"/>
    </row>
    <row r="2369" spans="4:4" s="20" customFormat="1" x14ac:dyDescent="0.25">
      <c r="D2369" s="21"/>
    </row>
    <row r="2370" spans="4:4" s="20" customFormat="1" x14ac:dyDescent="0.25">
      <c r="D2370" s="21"/>
    </row>
    <row r="2371" spans="4:4" s="20" customFormat="1" x14ac:dyDescent="0.25">
      <c r="D2371" s="21"/>
    </row>
    <row r="2372" spans="4:4" s="20" customFormat="1" x14ac:dyDescent="0.25">
      <c r="D2372" s="21"/>
    </row>
    <row r="2373" spans="4:4" s="20" customFormat="1" x14ac:dyDescent="0.25">
      <c r="D2373" s="21"/>
    </row>
    <row r="2374" spans="4:4" s="20" customFormat="1" x14ac:dyDescent="0.25">
      <c r="D2374" s="21"/>
    </row>
    <row r="2375" spans="4:4" s="20" customFormat="1" x14ac:dyDescent="0.25">
      <c r="D2375" s="21"/>
    </row>
    <row r="2376" spans="4:4" s="20" customFormat="1" x14ac:dyDescent="0.25">
      <c r="D2376" s="21"/>
    </row>
    <row r="2377" spans="4:4" s="20" customFormat="1" x14ac:dyDescent="0.25">
      <c r="D2377" s="21"/>
    </row>
    <row r="2378" spans="4:4" s="20" customFormat="1" x14ac:dyDescent="0.25">
      <c r="D2378" s="21"/>
    </row>
    <row r="2379" spans="4:4" s="20" customFormat="1" x14ac:dyDescent="0.25">
      <c r="D2379" s="21"/>
    </row>
    <row r="2380" spans="4:4" s="20" customFormat="1" x14ac:dyDescent="0.25">
      <c r="D2380" s="21"/>
    </row>
    <row r="2381" spans="4:4" s="20" customFormat="1" x14ac:dyDescent="0.25">
      <c r="D2381" s="21"/>
    </row>
    <row r="2382" spans="4:4" s="20" customFormat="1" x14ac:dyDescent="0.25">
      <c r="D2382" s="21"/>
    </row>
    <row r="2383" spans="4:4" s="20" customFormat="1" x14ac:dyDescent="0.25">
      <c r="D2383" s="21"/>
    </row>
    <row r="2384" spans="4:4" s="20" customFormat="1" x14ac:dyDescent="0.25">
      <c r="D2384" s="21"/>
    </row>
    <row r="2385" spans="4:4" s="20" customFormat="1" x14ac:dyDescent="0.25">
      <c r="D2385" s="21"/>
    </row>
    <row r="2386" spans="4:4" s="20" customFormat="1" x14ac:dyDescent="0.25">
      <c r="D2386" s="21"/>
    </row>
    <row r="2387" spans="4:4" s="20" customFormat="1" x14ac:dyDescent="0.25">
      <c r="D2387" s="21"/>
    </row>
    <row r="2388" spans="4:4" s="20" customFormat="1" x14ac:dyDescent="0.25">
      <c r="D2388" s="21"/>
    </row>
    <row r="2389" spans="4:4" s="20" customFormat="1" x14ac:dyDescent="0.25">
      <c r="D2389" s="21"/>
    </row>
    <row r="2390" spans="4:4" s="20" customFormat="1" x14ac:dyDescent="0.25">
      <c r="D2390" s="21"/>
    </row>
    <row r="2391" spans="4:4" s="20" customFormat="1" x14ac:dyDescent="0.25">
      <c r="D2391" s="21"/>
    </row>
    <row r="2392" spans="4:4" s="20" customFormat="1" x14ac:dyDescent="0.25">
      <c r="D2392" s="21"/>
    </row>
    <row r="2393" spans="4:4" s="20" customFormat="1" x14ac:dyDescent="0.25">
      <c r="D2393" s="21"/>
    </row>
    <row r="2394" spans="4:4" s="20" customFormat="1" x14ac:dyDescent="0.25">
      <c r="D2394" s="21"/>
    </row>
    <row r="2395" spans="4:4" s="20" customFormat="1" x14ac:dyDescent="0.25">
      <c r="D2395" s="21"/>
    </row>
    <row r="2396" spans="4:4" s="20" customFormat="1" x14ac:dyDescent="0.25">
      <c r="D2396" s="21"/>
    </row>
    <row r="2397" spans="4:4" s="20" customFormat="1" x14ac:dyDescent="0.25">
      <c r="D2397" s="21"/>
    </row>
    <row r="2398" spans="4:4" s="20" customFormat="1" x14ac:dyDescent="0.25">
      <c r="D2398" s="21"/>
    </row>
    <row r="2399" spans="4:4" s="20" customFormat="1" x14ac:dyDescent="0.25">
      <c r="D2399" s="21"/>
    </row>
    <row r="2400" spans="4:4" s="20" customFormat="1" x14ac:dyDescent="0.25">
      <c r="D2400" s="21"/>
    </row>
    <row r="2401" spans="4:4" s="20" customFormat="1" x14ac:dyDescent="0.25">
      <c r="D2401" s="21"/>
    </row>
    <row r="2402" spans="4:4" s="20" customFormat="1" x14ac:dyDescent="0.25">
      <c r="D2402" s="21"/>
    </row>
    <row r="2403" spans="4:4" s="20" customFormat="1" x14ac:dyDescent="0.25">
      <c r="D2403" s="21"/>
    </row>
    <row r="2404" spans="4:4" s="20" customFormat="1" x14ac:dyDescent="0.25">
      <c r="D2404" s="21"/>
    </row>
    <row r="2405" spans="4:4" s="20" customFormat="1" x14ac:dyDescent="0.25">
      <c r="D2405" s="21"/>
    </row>
    <row r="2406" spans="4:4" s="20" customFormat="1" x14ac:dyDescent="0.25">
      <c r="D2406" s="21"/>
    </row>
    <row r="2407" spans="4:4" s="20" customFormat="1" x14ac:dyDescent="0.25">
      <c r="D2407" s="21"/>
    </row>
    <row r="2408" spans="4:4" s="20" customFormat="1" x14ac:dyDescent="0.25">
      <c r="D2408" s="21"/>
    </row>
    <row r="2409" spans="4:4" s="20" customFormat="1" x14ac:dyDescent="0.25">
      <c r="D2409" s="21"/>
    </row>
    <row r="2410" spans="4:4" s="20" customFormat="1" x14ac:dyDescent="0.25">
      <c r="D2410" s="21"/>
    </row>
    <row r="2411" spans="4:4" s="20" customFormat="1" x14ac:dyDescent="0.25">
      <c r="D2411" s="21"/>
    </row>
    <row r="2412" spans="4:4" s="20" customFormat="1" x14ac:dyDescent="0.25">
      <c r="D2412" s="21"/>
    </row>
    <row r="2413" spans="4:4" s="20" customFormat="1" x14ac:dyDescent="0.25">
      <c r="D2413" s="21"/>
    </row>
    <row r="2414" spans="4:4" s="20" customFormat="1" x14ac:dyDescent="0.25">
      <c r="D2414" s="21"/>
    </row>
    <row r="2415" spans="4:4" s="20" customFormat="1" x14ac:dyDescent="0.25">
      <c r="D2415" s="21"/>
    </row>
    <row r="2416" spans="4:4" s="20" customFormat="1" x14ac:dyDescent="0.25">
      <c r="D2416" s="21"/>
    </row>
    <row r="2417" spans="4:4" s="20" customFormat="1" x14ac:dyDescent="0.25">
      <c r="D2417" s="21"/>
    </row>
    <row r="2418" spans="4:4" s="20" customFormat="1" x14ac:dyDescent="0.25">
      <c r="D2418" s="21"/>
    </row>
    <row r="2419" spans="4:4" s="20" customFormat="1" x14ac:dyDescent="0.25">
      <c r="D2419" s="21"/>
    </row>
    <row r="2420" spans="4:4" s="20" customFormat="1" x14ac:dyDescent="0.25">
      <c r="D2420" s="21"/>
    </row>
    <row r="2421" spans="4:4" s="20" customFormat="1" x14ac:dyDescent="0.25">
      <c r="D2421" s="21"/>
    </row>
    <row r="2422" spans="4:4" s="20" customFormat="1" x14ac:dyDescent="0.25">
      <c r="D2422" s="21"/>
    </row>
    <row r="2423" spans="4:4" s="20" customFormat="1" x14ac:dyDescent="0.25">
      <c r="D2423" s="21"/>
    </row>
    <row r="2424" spans="4:4" s="20" customFormat="1" x14ac:dyDescent="0.25">
      <c r="D2424" s="21"/>
    </row>
    <row r="2425" spans="4:4" s="20" customFormat="1" x14ac:dyDescent="0.25">
      <c r="D2425" s="21"/>
    </row>
    <row r="2426" spans="4:4" s="20" customFormat="1" x14ac:dyDescent="0.25">
      <c r="D2426" s="21"/>
    </row>
    <row r="2427" spans="4:4" s="20" customFormat="1" x14ac:dyDescent="0.25">
      <c r="D2427" s="21"/>
    </row>
    <row r="2428" spans="4:4" s="20" customFormat="1" x14ac:dyDescent="0.25">
      <c r="D2428" s="21"/>
    </row>
    <row r="2429" spans="4:4" s="20" customFormat="1" x14ac:dyDescent="0.25">
      <c r="D2429" s="21"/>
    </row>
    <row r="2430" spans="4:4" s="20" customFormat="1" x14ac:dyDescent="0.25">
      <c r="D2430" s="21"/>
    </row>
    <row r="2431" spans="4:4" s="20" customFormat="1" x14ac:dyDescent="0.25">
      <c r="D2431" s="21"/>
    </row>
    <row r="2432" spans="4:4" s="20" customFormat="1" x14ac:dyDescent="0.25">
      <c r="D2432" s="21"/>
    </row>
    <row r="2433" spans="4:4" s="20" customFormat="1" x14ac:dyDescent="0.25">
      <c r="D2433" s="21"/>
    </row>
    <row r="2434" spans="4:4" s="20" customFormat="1" x14ac:dyDescent="0.25">
      <c r="D2434" s="21"/>
    </row>
    <row r="2435" spans="4:4" s="20" customFormat="1" x14ac:dyDescent="0.25">
      <c r="D2435" s="21"/>
    </row>
    <row r="2436" spans="4:4" s="20" customFormat="1" x14ac:dyDescent="0.25">
      <c r="D2436" s="21"/>
    </row>
    <row r="2437" spans="4:4" s="20" customFormat="1" x14ac:dyDescent="0.25">
      <c r="D2437" s="21"/>
    </row>
    <row r="2438" spans="4:4" s="20" customFormat="1" x14ac:dyDescent="0.25">
      <c r="D2438" s="21"/>
    </row>
    <row r="2439" spans="4:4" s="20" customFormat="1" x14ac:dyDescent="0.25">
      <c r="D2439" s="21"/>
    </row>
    <row r="2440" spans="4:4" s="20" customFormat="1" x14ac:dyDescent="0.25">
      <c r="D2440" s="21"/>
    </row>
    <row r="2441" spans="4:4" s="20" customFormat="1" x14ac:dyDescent="0.25">
      <c r="D2441" s="21"/>
    </row>
    <row r="2442" spans="4:4" s="20" customFormat="1" x14ac:dyDescent="0.25">
      <c r="D2442" s="21"/>
    </row>
    <row r="2443" spans="4:4" s="20" customFormat="1" x14ac:dyDescent="0.25">
      <c r="D2443" s="21"/>
    </row>
    <row r="2444" spans="4:4" s="20" customFormat="1" x14ac:dyDescent="0.25">
      <c r="D2444" s="21"/>
    </row>
    <row r="2445" spans="4:4" s="20" customFormat="1" x14ac:dyDescent="0.25">
      <c r="D2445" s="21"/>
    </row>
    <row r="2446" spans="4:4" s="20" customFormat="1" x14ac:dyDescent="0.25">
      <c r="D2446" s="21"/>
    </row>
    <row r="2447" spans="4:4" s="20" customFormat="1" x14ac:dyDescent="0.25">
      <c r="D2447" s="21"/>
    </row>
    <row r="2448" spans="4:4" s="20" customFormat="1" x14ac:dyDescent="0.25">
      <c r="D2448" s="21"/>
    </row>
    <row r="2449" spans="4:4" s="20" customFormat="1" x14ac:dyDescent="0.25">
      <c r="D2449" s="21"/>
    </row>
    <row r="2450" spans="4:4" s="20" customFormat="1" x14ac:dyDescent="0.25">
      <c r="D2450" s="21"/>
    </row>
    <row r="2451" spans="4:4" s="20" customFormat="1" x14ac:dyDescent="0.25">
      <c r="D2451" s="21"/>
    </row>
    <row r="2452" spans="4:4" s="20" customFormat="1" x14ac:dyDescent="0.25">
      <c r="D2452" s="21"/>
    </row>
    <row r="2453" spans="4:4" s="20" customFormat="1" x14ac:dyDescent="0.25">
      <c r="D2453" s="21"/>
    </row>
    <row r="2454" spans="4:4" s="20" customFormat="1" x14ac:dyDescent="0.25">
      <c r="D2454" s="21"/>
    </row>
    <row r="2455" spans="4:4" s="20" customFormat="1" x14ac:dyDescent="0.25">
      <c r="D2455" s="21"/>
    </row>
    <row r="2456" spans="4:4" s="20" customFormat="1" x14ac:dyDescent="0.25">
      <c r="D2456" s="21"/>
    </row>
    <row r="2457" spans="4:4" s="20" customFormat="1" x14ac:dyDescent="0.25">
      <c r="D2457" s="21"/>
    </row>
    <row r="2458" spans="4:4" s="20" customFormat="1" x14ac:dyDescent="0.25">
      <c r="D2458" s="21"/>
    </row>
    <row r="2459" spans="4:4" s="20" customFormat="1" x14ac:dyDescent="0.25">
      <c r="D2459" s="21"/>
    </row>
    <row r="2460" spans="4:4" s="20" customFormat="1" x14ac:dyDescent="0.25">
      <c r="D2460" s="21"/>
    </row>
    <row r="2461" spans="4:4" s="20" customFormat="1" x14ac:dyDescent="0.25">
      <c r="D2461" s="21"/>
    </row>
    <row r="2462" spans="4:4" s="20" customFormat="1" x14ac:dyDescent="0.25">
      <c r="D2462" s="21"/>
    </row>
    <row r="2463" spans="4:4" s="20" customFormat="1" x14ac:dyDescent="0.25">
      <c r="D2463" s="21"/>
    </row>
    <row r="2464" spans="4:4" s="20" customFormat="1" x14ac:dyDescent="0.25">
      <c r="D2464" s="21"/>
    </row>
    <row r="2465" spans="4:4" s="20" customFormat="1" x14ac:dyDescent="0.25">
      <c r="D2465" s="21"/>
    </row>
    <row r="2466" spans="4:4" s="20" customFormat="1" x14ac:dyDescent="0.25">
      <c r="D2466" s="21"/>
    </row>
    <row r="2467" spans="4:4" s="20" customFormat="1" x14ac:dyDescent="0.25">
      <c r="D2467" s="21"/>
    </row>
    <row r="2468" spans="4:4" s="20" customFormat="1" x14ac:dyDescent="0.25">
      <c r="D2468" s="21"/>
    </row>
    <row r="2469" spans="4:4" s="20" customFormat="1" x14ac:dyDescent="0.25">
      <c r="D2469" s="21"/>
    </row>
    <row r="2470" spans="4:4" s="20" customFormat="1" x14ac:dyDescent="0.25">
      <c r="D2470" s="21"/>
    </row>
    <row r="2471" spans="4:4" s="20" customFormat="1" x14ac:dyDescent="0.25">
      <c r="D2471" s="21"/>
    </row>
    <row r="2472" spans="4:4" s="20" customFormat="1" x14ac:dyDescent="0.25">
      <c r="D2472" s="21"/>
    </row>
    <row r="2473" spans="4:4" s="20" customFormat="1" x14ac:dyDescent="0.25">
      <c r="D2473" s="21"/>
    </row>
    <row r="2474" spans="4:4" s="20" customFormat="1" x14ac:dyDescent="0.25">
      <c r="D2474" s="21"/>
    </row>
    <row r="2475" spans="4:4" s="20" customFormat="1" x14ac:dyDescent="0.25">
      <c r="D2475" s="21"/>
    </row>
    <row r="2476" spans="4:4" s="20" customFormat="1" x14ac:dyDescent="0.25">
      <c r="D2476" s="21"/>
    </row>
    <row r="2477" spans="4:4" s="20" customFormat="1" x14ac:dyDescent="0.25">
      <c r="D2477" s="21"/>
    </row>
    <row r="2478" spans="4:4" s="20" customFormat="1" x14ac:dyDescent="0.25">
      <c r="D2478" s="21"/>
    </row>
    <row r="2479" spans="4:4" s="20" customFormat="1" x14ac:dyDescent="0.25">
      <c r="D2479" s="21"/>
    </row>
    <row r="2480" spans="4:4" s="20" customFormat="1" x14ac:dyDescent="0.25">
      <c r="D2480" s="21"/>
    </row>
    <row r="2481" spans="4:4" s="20" customFormat="1" x14ac:dyDescent="0.25">
      <c r="D2481" s="21"/>
    </row>
    <row r="2482" spans="4:4" s="20" customFormat="1" x14ac:dyDescent="0.25">
      <c r="D2482" s="21"/>
    </row>
    <row r="2483" spans="4:4" s="20" customFormat="1" x14ac:dyDescent="0.25">
      <c r="D2483" s="21"/>
    </row>
    <row r="2484" spans="4:4" s="20" customFormat="1" x14ac:dyDescent="0.25">
      <c r="D2484" s="21"/>
    </row>
    <row r="2485" spans="4:4" s="20" customFormat="1" x14ac:dyDescent="0.25">
      <c r="D2485" s="21"/>
    </row>
    <row r="2486" spans="4:4" s="20" customFormat="1" x14ac:dyDescent="0.25">
      <c r="D2486" s="21"/>
    </row>
    <row r="2487" spans="4:4" s="20" customFormat="1" x14ac:dyDescent="0.25">
      <c r="D2487" s="21"/>
    </row>
    <row r="2488" spans="4:4" s="20" customFormat="1" x14ac:dyDescent="0.25">
      <c r="D2488" s="21"/>
    </row>
    <row r="2489" spans="4:4" s="20" customFormat="1" x14ac:dyDescent="0.25">
      <c r="D2489" s="21"/>
    </row>
    <row r="2490" spans="4:4" s="20" customFormat="1" x14ac:dyDescent="0.25">
      <c r="D2490" s="21"/>
    </row>
    <row r="2491" spans="4:4" s="20" customFormat="1" x14ac:dyDescent="0.25">
      <c r="D2491" s="21"/>
    </row>
    <row r="2492" spans="4:4" s="20" customFormat="1" x14ac:dyDescent="0.25">
      <c r="D2492" s="21"/>
    </row>
    <row r="2493" spans="4:4" s="20" customFormat="1" x14ac:dyDescent="0.25">
      <c r="D2493" s="21"/>
    </row>
    <row r="2494" spans="4:4" s="20" customFormat="1" x14ac:dyDescent="0.25">
      <c r="D2494" s="21"/>
    </row>
    <row r="2495" spans="4:4" s="20" customFormat="1" x14ac:dyDescent="0.25">
      <c r="D2495" s="21"/>
    </row>
    <row r="2496" spans="4:4" s="20" customFormat="1" x14ac:dyDescent="0.25">
      <c r="D2496" s="21"/>
    </row>
    <row r="2497" spans="4:4" s="20" customFormat="1" x14ac:dyDescent="0.25">
      <c r="D2497" s="21"/>
    </row>
    <row r="2498" spans="4:4" s="20" customFormat="1" x14ac:dyDescent="0.25">
      <c r="D2498" s="21"/>
    </row>
    <row r="2499" spans="4:4" s="20" customFormat="1" x14ac:dyDescent="0.25">
      <c r="D2499" s="21"/>
    </row>
    <row r="2500" spans="4:4" s="20" customFormat="1" x14ac:dyDescent="0.25">
      <c r="D2500" s="21"/>
    </row>
    <row r="2501" spans="4:4" s="20" customFormat="1" x14ac:dyDescent="0.25">
      <c r="D2501" s="21"/>
    </row>
    <row r="2502" spans="4:4" s="20" customFormat="1" x14ac:dyDescent="0.25">
      <c r="D2502" s="21"/>
    </row>
    <row r="2503" spans="4:4" s="20" customFormat="1" x14ac:dyDescent="0.25">
      <c r="D2503" s="21"/>
    </row>
    <row r="2504" spans="4:4" s="20" customFormat="1" x14ac:dyDescent="0.25">
      <c r="D2504" s="21"/>
    </row>
    <row r="2505" spans="4:4" s="20" customFormat="1" x14ac:dyDescent="0.25">
      <c r="D2505" s="21"/>
    </row>
    <row r="2506" spans="4:4" s="20" customFormat="1" x14ac:dyDescent="0.25">
      <c r="D2506" s="21"/>
    </row>
    <row r="2507" spans="4:4" s="20" customFormat="1" x14ac:dyDescent="0.25">
      <c r="D2507" s="21"/>
    </row>
    <row r="2508" spans="4:4" s="20" customFormat="1" x14ac:dyDescent="0.25">
      <c r="D2508" s="21"/>
    </row>
    <row r="2509" spans="4:4" s="20" customFormat="1" x14ac:dyDescent="0.25">
      <c r="D2509" s="21"/>
    </row>
    <row r="2510" spans="4:4" s="20" customFormat="1" x14ac:dyDescent="0.25">
      <c r="D2510" s="21"/>
    </row>
    <row r="2511" spans="4:4" s="20" customFormat="1" x14ac:dyDescent="0.25">
      <c r="D2511" s="21"/>
    </row>
    <row r="2512" spans="4:4" s="20" customFormat="1" x14ac:dyDescent="0.25">
      <c r="D2512" s="21"/>
    </row>
    <row r="2513" spans="4:4" s="20" customFormat="1" x14ac:dyDescent="0.25">
      <c r="D2513" s="21"/>
    </row>
    <row r="2514" spans="4:4" s="20" customFormat="1" x14ac:dyDescent="0.25">
      <c r="D2514" s="21"/>
    </row>
    <row r="2515" spans="4:4" s="20" customFormat="1" x14ac:dyDescent="0.25">
      <c r="D2515" s="21"/>
    </row>
    <row r="2516" spans="4:4" s="20" customFormat="1" x14ac:dyDescent="0.25">
      <c r="D2516" s="21"/>
    </row>
    <row r="2517" spans="4:4" s="20" customFormat="1" x14ac:dyDescent="0.25">
      <c r="D2517" s="21"/>
    </row>
    <row r="2518" spans="4:4" s="20" customFormat="1" x14ac:dyDescent="0.25">
      <c r="D2518" s="21"/>
    </row>
    <row r="2519" spans="4:4" s="20" customFormat="1" x14ac:dyDescent="0.25">
      <c r="D2519" s="21"/>
    </row>
    <row r="2520" spans="4:4" s="20" customFormat="1" x14ac:dyDescent="0.25">
      <c r="D2520" s="21"/>
    </row>
    <row r="2521" spans="4:4" s="20" customFormat="1" x14ac:dyDescent="0.25">
      <c r="D2521" s="21"/>
    </row>
    <row r="2522" spans="4:4" s="20" customFormat="1" x14ac:dyDescent="0.25">
      <c r="D2522" s="21"/>
    </row>
    <row r="2523" spans="4:4" s="20" customFormat="1" x14ac:dyDescent="0.25">
      <c r="D2523" s="21"/>
    </row>
    <row r="2524" spans="4:4" s="20" customFormat="1" x14ac:dyDescent="0.25">
      <c r="D2524" s="21"/>
    </row>
    <row r="2525" spans="4:4" s="20" customFormat="1" x14ac:dyDescent="0.25">
      <c r="D2525" s="21"/>
    </row>
    <row r="2526" spans="4:4" s="20" customFormat="1" x14ac:dyDescent="0.25">
      <c r="D2526" s="21"/>
    </row>
    <row r="2527" spans="4:4" s="20" customFormat="1" x14ac:dyDescent="0.25">
      <c r="D2527" s="21"/>
    </row>
    <row r="2528" spans="4:4" s="20" customFormat="1" x14ac:dyDescent="0.25">
      <c r="D2528" s="21"/>
    </row>
    <row r="2529" spans="4:4" s="20" customFormat="1" x14ac:dyDescent="0.25">
      <c r="D2529" s="21"/>
    </row>
    <row r="2530" spans="4:4" s="20" customFormat="1" x14ac:dyDescent="0.25">
      <c r="D2530" s="21"/>
    </row>
    <row r="2531" spans="4:4" s="20" customFormat="1" x14ac:dyDescent="0.25">
      <c r="D2531" s="21"/>
    </row>
    <row r="2532" spans="4:4" s="20" customFormat="1" x14ac:dyDescent="0.25">
      <c r="D2532" s="21"/>
    </row>
    <row r="2533" spans="4:4" s="20" customFormat="1" x14ac:dyDescent="0.25">
      <c r="D2533" s="21"/>
    </row>
    <row r="2534" spans="4:4" s="20" customFormat="1" x14ac:dyDescent="0.25">
      <c r="D2534" s="21"/>
    </row>
    <row r="2535" spans="4:4" s="20" customFormat="1" x14ac:dyDescent="0.25">
      <c r="D2535" s="21"/>
    </row>
    <row r="2536" spans="4:4" s="20" customFormat="1" x14ac:dyDescent="0.25">
      <c r="D2536" s="21"/>
    </row>
    <row r="2537" spans="4:4" s="20" customFormat="1" x14ac:dyDescent="0.25">
      <c r="D2537" s="21"/>
    </row>
    <row r="2538" spans="4:4" s="20" customFormat="1" x14ac:dyDescent="0.25">
      <c r="D2538" s="21"/>
    </row>
    <row r="2539" spans="4:4" s="20" customFormat="1" x14ac:dyDescent="0.25">
      <c r="D2539" s="21"/>
    </row>
    <row r="2540" spans="4:4" s="20" customFormat="1" x14ac:dyDescent="0.25">
      <c r="D2540" s="21"/>
    </row>
    <row r="2541" spans="4:4" s="20" customFormat="1" x14ac:dyDescent="0.25">
      <c r="D2541" s="21"/>
    </row>
    <row r="2542" spans="4:4" s="20" customFormat="1" x14ac:dyDescent="0.25">
      <c r="D2542" s="21"/>
    </row>
    <row r="2543" spans="4:4" s="20" customFormat="1" x14ac:dyDescent="0.25">
      <c r="D2543" s="21"/>
    </row>
    <row r="2544" spans="4:4" s="20" customFormat="1" x14ac:dyDescent="0.25">
      <c r="D2544" s="21"/>
    </row>
    <row r="2545" spans="4:4" s="20" customFormat="1" x14ac:dyDescent="0.25">
      <c r="D2545" s="21"/>
    </row>
    <row r="2546" spans="4:4" s="20" customFormat="1" x14ac:dyDescent="0.25">
      <c r="D2546" s="21"/>
    </row>
    <row r="2547" spans="4:4" s="20" customFormat="1" x14ac:dyDescent="0.25">
      <c r="D2547" s="21"/>
    </row>
    <row r="2548" spans="4:4" s="20" customFormat="1" x14ac:dyDescent="0.25">
      <c r="D2548" s="21"/>
    </row>
    <row r="2549" spans="4:4" s="20" customFormat="1" x14ac:dyDescent="0.25">
      <c r="D2549" s="21"/>
    </row>
    <row r="2550" spans="4:4" s="20" customFormat="1" x14ac:dyDescent="0.25">
      <c r="D2550" s="21"/>
    </row>
    <row r="2551" spans="4:4" s="20" customFormat="1" x14ac:dyDescent="0.25">
      <c r="D2551" s="21"/>
    </row>
    <row r="2552" spans="4:4" s="20" customFormat="1" x14ac:dyDescent="0.25">
      <c r="D2552" s="21"/>
    </row>
    <row r="2553" spans="4:4" s="20" customFormat="1" x14ac:dyDescent="0.25">
      <c r="D2553" s="21"/>
    </row>
    <row r="2554" spans="4:4" s="20" customFormat="1" x14ac:dyDescent="0.25">
      <c r="D2554" s="21"/>
    </row>
    <row r="2555" spans="4:4" s="20" customFormat="1" x14ac:dyDescent="0.25">
      <c r="D2555" s="21"/>
    </row>
    <row r="2556" spans="4:4" s="20" customFormat="1" x14ac:dyDescent="0.25">
      <c r="D2556" s="21"/>
    </row>
    <row r="2557" spans="4:4" s="20" customFormat="1" x14ac:dyDescent="0.25">
      <c r="D2557" s="21"/>
    </row>
    <row r="2558" spans="4:4" s="20" customFormat="1" x14ac:dyDescent="0.25">
      <c r="D2558" s="21"/>
    </row>
    <row r="2559" spans="4:4" s="20" customFormat="1" x14ac:dyDescent="0.25">
      <c r="D2559" s="21"/>
    </row>
    <row r="2560" spans="4:4" s="20" customFormat="1" x14ac:dyDescent="0.25">
      <c r="D2560" s="21"/>
    </row>
    <row r="2561" spans="4:4" s="20" customFormat="1" x14ac:dyDescent="0.25">
      <c r="D2561" s="21"/>
    </row>
    <row r="2562" spans="4:4" s="20" customFormat="1" x14ac:dyDescent="0.25">
      <c r="D2562" s="21"/>
    </row>
    <row r="2563" spans="4:4" s="20" customFormat="1" x14ac:dyDescent="0.25">
      <c r="D2563" s="21"/>
    </row>
    <row r="2564" spans="4:4" s="20" customFormat="1" x14ac:dyDescent="0.25">
      <c r="D2564" s="21"/>
    </row>
    <row r="2565" spans="4:4" s="20" customFormat="1" x14ac:dyDescent="0.25">
      <c r="D2565" s="21"/>
    </row>
    <row r="2566" spans="4:4" s="20" customFormat="1" x14ac:dyDescent="0.25">
      <c r="D2566" s="21"/>
    </row>
    <row r="2567" spans="4:4" s="20" customFormat="1" x14ac:dyDescent="0.25">
      <c r="D2567" s="21"/>
    </row>
    <row r="2568" spans="4:4" s="20" customFormat="1" x14ac:dyDescent="0.25">
      <c r="D2568" s="21"/>
    </row>
    <row r="2569" spans="4:4" s="20" customFormat="1" x14ac:dyDescent="0.25">
      <c r="D2569" s="21"/>
    </row>
    <row r="2570" spans="4:4" s="20" customFormat="1" x14ac:dyDescent="0.25">
      <c r="D2570" s="21"/>
    </row>
    <row r="2571" spans="4:4" s="20" customFormat="1" x14ac:dyDescent="0.25">
      <c r="D2571" s="21"/>
    </row>
    <row r="2572" spans="4:4" s="20" customFormat="1" x14ac:dyDescent="0.25">
      <c r="D2572" s="21"/>
    </row>
    <row r="2573" spans="4:4" s="20" customFormat="1" x14ac:dyDescent="0.25">
      <c r="D2573" s="21"/>
    </row>
    <row r="2574" spans="4:4" s="20" customFormat="1" x14ac:dyDescent="0.25">
      <c r="D2574" s="21"/>
    </row>
    <row r="2575" spans="4:4" s="20" customFormat="1" x14ac:dyDescent="0.25">
      <c r="D2575" s="21"/>
    </row>
    <row r="2576" spans="4:4" s="20" customFormat="1" x14ac:dyDescent="0.25">
      <c r="D2576" s="21"/>
    </row>
    <row r="2577" spans="4:4" s="20" customFormat="1" x14ac:dyDescent="0.25">
      <c r="D2577" s="21"/>
    </row>
    <row r="2578" spans="4:4" s="20" customFormat="1" x14ac:dyDescent="0.25">
      <c r="D2578" s="21"/>
    </row>
    <row r="2579" spans="4:4" s="20" customFormat="1" x14ac:dyDescent="0.25">
      <c r="D2579" s="21"/>
    </row>
    <row r="2580" spans="4:4" s="20" customFormat="1" x14ac:dyDescent="0.25">
      <c r="D2580" s="21"/>
    </row>
    <row r="2581" spans="4:4" s="20" customFormat="1" x14ac:dyDescent="0.25">
      <c r="D2581" s="21"/>
    </row>
    <row r="2582" spans="4:4" s="20" customFormat="1" x14ac:dyDescent="0.25">
      <c r="D2582" s="21"/>
    </row>
    <row r="2583" spans="4:4" s="20" customFormat="1" x14ac:dyDescent="0.25">
      <c r="D2583" s="21"/>
    </row>
    <row r="2584" spans="4:4" s="20" customFormat="1" x14ac:dyDescent="0.25">
      <c r="D2584" s="21"/>
    </row>
    <row r="2585" spans="4:4" s="20" customFormat="1" x14ac:dyDescent="0.25">
      <c r="D2585" s="21"/>
    </row>
    <row r="2586" spans="4:4" s="20" customFormat="1" x14ac:dyDescent="0.25">
      <c r="D2586" s="21"/>
    </row>
    <row r="2587" spans="4:4" s="20" customFormat="1" x14ac:dyDescent="0.25">
      <c r="D2587" s="21"/>
    </row>
    <row r="2588" spans="4:4" s="20" customFormat="1" x14ac:dyDescent="0.25">
      <c r="D2588" s="21"/>
    </row>
    <row r="2589" spans="4:4" s="20" customFormat="1" x14ac:dyDescent="0.25">
      <c r="D2589" s="21"/>
    </row>
    <row r="2590" spans="4:4" s="20" customFormat="1" x14ac:dyDescent="0.25">
      <c r="D2590" s="21"/>
    </row>
    <row r="2591" spans="4:4" s="20" customFormat="1" x14ac:dyDescent="0.25">
      <c r="D2591" s="21"/>
    </row>
    <row r="2592" spans="4:4" s="20" customFormat="1" x14ac:dyDescent="0.25">
      <c r="D2592" s="21"/>
    </row>
    <row r="2593" spans="4:4" s="20" customFormat="1" x14ac:dyDescent="0.25">
      <c r="D2593" s="21"/>
    </row>
    <row r="2594" spans="4:4" s="20" customFormat="1" x14ac:dyDescent="0.25">
      <c r="D2594" s="21"/>
    </row>
    <row r="2595" spans="4:4" s="20" customFormat="1" x14ac:dyDescent="0.25">
      <c r="D2595" s="21"/>
    </row>
    <row r="2596" spans="4:4" s="20" customFormat="1" x14ac:dyDescent="0.25">
      <c r="D2596" s="21"/>
    </row>
    <row r="2597" spans="4:4" s="20" customFormat="1" x14ac:dyDescent="0.25">
      <c r="D2597" s="21"/>
    </row>
    <row r="2598" spans="4:4" s="20" customFormat="1" x14ac:dyDescent="0.25">
      <c r="D2598" s="21"/>
    </row>
    <row r="2599" spans="4:4" s="20" customFormat="1" x14ac:dyDescent="0.25">
      <c r="D2599" s="21"/>
    </row>
    <row r="2600" spans="4:4" s="20" customFormat="1" x14ac:dyDescent="0.25">
      <c r="D2600" s="21"/>
    </row>
    <row r="2601" spans="4:4" s="20" customFormat="1" x14ac:dyDescent="0.25">
      <c r="D2601" s="21"/>
    </row>
    <row r="2602" spans="4:4" s="20" customFormat="1" x14ac:dyDescent="0.25">
      <c r="D2602" s="21"/>
    </row>
    <row r="2603" spans="4:4" s="20" customFormat="1" x14ac:dyDescent="0.25">
      <c r="D2603" s="21"/>
    </row>
    <row r="2604" spans="4:4" s="20" customFormat="1" x14ac:dyDescent="0.25">
      <c r="D2604" s="21"/>
    </row>
    <row r="2605" spans="4:4" s="20" customFormat="1" x14ac:dyDescent="0.25">
      <c r="D2605" s="21"/>
    </row>
    <row r="2606" spans="4:4" s="20" customFormat="1" x14ac:dyDescent="0.25">
      <c r="D2606" s="21"/>
    </row>
    <row r="2607" spans="4:4" s="20" customFormat="1" x14ac:dyDescent="0.25">
      <c r="D2607" s="21"/>
    </row>
    <row r="2608" spans="4:4" s="20" customFormat="1" x14ac:dyDescent="0.25">
      <c r="D2608" s="21"/>
    </row>
    <row r="2609" spans="4:4" s="20" customFormat="1" x14ac:dyDescent="0.25">
      <c r="D2609" s="21"/>
    </row>
    <row r="2610" spans="4:4" s="20" customFormat="1" x14ac:dyDescent="0.25">
      <c r="D2610" s="21"/>
    </row>
    <row r="2611" spans="4:4" s="20" customFormat="1" x14ac:dyDescent="0.25">
      <c r="D2611" s="21"/>
    </row>
    <row r="2612" spans="4:4" s="20" customFormat="1" x14ac:dyDescent="0.25">
      <c r="D2612" s="21"/>
    </row>
    <row r="2613" spans="4:4" s="20" customFormat="1" x14ac:dyDescent="0.25">
      <c r="D2613" s="21"/>
    </row>
    <row r="2614" spans="4:4" s="20" customFormat="1" x14ac:dyDescent="0.25">
      <c r="D2614" s="21"/>
    </row>
    <row r="2615" spans="4:4" s="20" customFormat="1" x14ac:dyDescent="0.25">
      <c r="D2615" s="21"/>
    </row>
    <row r="2616" spans="4:4" s="20" customFormat="1" x14ac:dyDescent="0.25">
      <c r="D2616" s="21"/>
    </row>
    <row r="2617" spans="4:4" s="20" customFormat="1" x14ac:dyDescent="0.25">
      <c r="D2617" s="21"/>
    </row>
    <row r="2618" spans="4:4" s="20" customFormat="1" x14ac:dyDescent="0.25">
      <c r="D2618" s="21"/>
    </row>
    <row r="2619" spans="4:4" s="20" customFormat="1" x14ac:dyDescent="0.25">
      <c r="D2619" s="21"/>
    </row>
    <row r="2620" spans="4:4" s="20" customFormat="1" x14ac:dyDescent="0.25">
      <c r="D2620" s="21"/>
    </row>
    <row r="2621" spans="4:4" s="20" customFormat="1" x14ac:dyDescent="0.25">
      <c r="D2621" s="21"/>
    </row>
    <row r="2622" spans="4:4" s="20" customFormat="1" x14ac:dyDescent="0.25">
      <c r="D2622" s="21"/>
    </row>
    <row r="2623" spans="4:4" s="20" customFormat="1" x14ac:dyDescent="0.25">
      <c r="D2623" s="21"/>
    </row>
    <row r="2624" spans="4:4" s="20" customFormat="1" x14ac:dyDescent="0.25">
      <c r="D2624" s="21"/>
    </row>
    <row r="2625" spans="4:4" s="20" customFormat="1" x14ac:dyDescent="0.25">
      <c r="D2625" s="21"/>
    </row>
    <row r="2626" spans="4:4" s="20" customFormat="1" x14ac:dyDescent="0.25">
      <c r="D2626" s="21"/>
    </row>
    <row r="2627" spans="4:4" s="20" customFormat="1" x14ac:dyDescent="0.25">
      <c r="D2627" s="21"/>
    </row>
    <row r="2628" spans="4:4" s="20" customFormat="1" x14ac:dyDescent="0.25">
      <c r="D2628" s="21"/>
    </row>
    <row r="2629" spans="4:4" s="20" customFormat="1" x14ac:dyDescent="0.25">
      <c r="D2629" s="21"/>
    </row>
    <row r="2630" spans="4:4" s="20" customFormat="1" x14ac:dyDescent="0.25">
      <c r="D2630" s="21"/>
    </row>
    <row r="2631" spans="4:4" s="20" customFormat="1" x14ac:dyDescent="0.25">
      <c r="D2631" s="21"/>
    </row>
    <row r="2632" spans="4:4" s="20" customFormat="1" x14ac:dyDescent="0.25">
      <c r="D2632" s="21"/>
    </row>
    <row r="2633" spans="4:4" s="20" customFormat="1" x14ac:dyDescent="0.25">
      <c r="D2633" s="21"/>
    </row>
    <row r="2634" spans="4:4" s="20" customFormat="1" x14ac:dyDescent="0.25">
      <c r="D2634" s="21"/>
    </row>
    <row r="2635" spans="4:4" s="20" customFormat="1" x14ac:dyDescent="0.25">
      <c r="D2635" s="21"/>
    </row>
    <row r="2636" spans="4:4" s="20" customFormat="1" x14ac:dyDescent="0.25">
      <c r="D2636" s="21"/>
    </row>
    <row r="2637" spans="4:4" s="20" customFormat="1" x14ac:dyDescent="0.25">
      <c r="D2637" s="21"/>
    </row>
    <row r="2638" spans="4:4" s="20" customFormat="1" x14ac:dyDescent="0.25">
      <c r="D2638" s="21"/>
    </row>
    <row r="2639" spans="4:4" s="20" customFormat="1" x14ac:dyDescent="0.25">
      <c r="D2639" s="21"/>
    </row>
    <row r="2640" spans="4:4" s="20" customFormat="1" x14ac:dyDescent="0.25">
      <c r="D2640" s="21"/>
    </row>
    <row r="2641" spans="4:4" s="20" customFormat="1" x14ac:dyDescent="0.25">
      <c r="D2641" s="21"/>
    </row>
    <row r="2642" spans="4:4" s="20" customFormat="1" x14ac:dyDescent="0.25">
      <c r="D2642" s="21"/>
    </row>
    <row r="2643" spans="4:4" s="20" customFormat="1" x14ac:dyDescent="0.25">
      <c r="D2643" s="21"/>
    </row>
    <row r="2644" spans="4:4" s="20" customFormat="1" x14ac:dyDescent="0.25">
      <c r="D2644" s="21"/>
    </row>
    <row r="2645" spans="4:4" s="20" customFormat="1" x14ac:dyDescent="0.25">
      <c r="D2645" s="21"/>
    </row>
    <row r="2646" spans="4:4" s="20" customFormat="1" x14ac:dyDescent="0.25">
      <c r="D2646" s="21"/>
    </row>
    <row r="2647" spans="4:4" s="20" customFormat="1" x14ac:dyDescent="0.25">
      <c r="D2647" s="21"/>
    </row>
    <row r="2648" spans="4:4" s="20" customFormat="1" x14ac:dyDescent="0.25">
      <c r="D2648" s="21"/>
    </row>
    <row r="2649" spans="4:4" s="20" customFormat="1" x14ac:dyDescent="0.25">
      <c r="D2649" s="21"/>
    </row>
    <row r="2650" spans="4:4" s="20" customFormat="1" x14ac:dyDescent="0.25">
      <c r="D2650" s="21"/>
    </row>
    <row r="2651" spans="4:4" s="20" customFormat="1" x14ac:dyDescent="0.25">
      <c r="D2651" s="21"/>
    </row>
    <row r="2652" spans="4:4" s="20" customFormat="1" x14ac:dyDescent="0.25">
      <c r="D2652" s="21"/>
    </row>
    <row r="2653" spans="4:4" s="20" customFormat="1" x14ac:dyDescent="0.25">
      <c r="D2653" s="21"/>
    </row>
    <row r="2654" spans="4:4" s="20" customFormat="1" x14ac:dyDescent="0.25">
      <c r="D2654" s="21"/>
    </row>
    <row r="2655" spans="4:4" s="20" customFormat="1" x14ac:dyDescent="0.25">
      <c r="D2655" s="21"/>
    </row>
    <row r="2656" spans="4:4" s="20" customFormat="1" x14ac:dyDescent="0.25">
      <c r="D2656" s="21"/>
    </row>
    <row r="2657" spans="4:4" s="20" customFormat="1" x14ac:dyDescent="0.25">
      <c r="D2657" s="21"/>
    </row>
    <row r="2658" spans="4:4" s="20" customFormat="1" x14ac:dyDescent="0.25">
      <c r="D2658" s="21"/>
    </row>
    <row r="2659" spans="4:4" s="20" customFormat="1" x14ac:dyDescent="0.25">
      <c r="D2659" s="21"/>
    </row>
    <row r="2660" spans="4:4" s="20" customFormat="1" x14ac:dyDescent="0.25">
      <c r="D2660" s="21"/>
    </row>
    <row r="2661" spans="4:4" s="20" customFormat="1" x14ac:dyDescent="0.25">
      <c r="D2661" s="21"/>
    </row>
    <row r="2662" spans="4:4" s="20" customFormat="1" x14ac:dyDescent="0.25">
      <c r="D2662" s="21"/>
    </row>
    <row r="2663" spans="4:4" s="20" customFormat="1" x14ac:dyDescent="0.25">
      <c r="D2663" s="21"/>
    </row>
    <row r="2664" spans="4:4" s="20" customFormat="1" x14ac:dyDescent="0.25">
      <c r="D2664" s="21"/>
    </row>
    <row r="2665" spans="4:4" s="20" customFormat="1" x14ac:dyDescent="0.25">
      <c r="D2665" s="21"/>
    </row>
    <row r="2666" spans="4:4" s="20" customFormat="1" x14ac:dyDescent="0.25">
      <c r="D2666" s="21"/>
    </row>
    <row r="2667" spans="4:4" s="20" customFormat="1" x14ac:dyDescent="0.25">
      <c r="D2667" s="21"/>
    </row>
    <row r="2668" spans="4:4" s="20" customFormat="1" x14ac:dyDescent="0.25">
      <c r="D2668" s="21"/>
    </row>
    <row r="2669" spans="4:4" s="20" customFormat="1" x14ac:dyDescent="0.25">
      <c r="D2669" s="21"/>
    </row>
    <row r="2670" spans="4:4" s="20" customFormat="1" x14ac:dyDescent="0.25">
      <c r="D2670" s="21"/>
    </row>
    <row r="2671" spans="4:4" s="20" customFormat="1" x14ac:dyDescent="0.25">
      <c r="D2671" s="21"/>
    </row>
    <row r="2672" spans="4:4" s="20" customFormat="1" x14ac:dyDescent="0.25">
      <c r="D2672" s="21"/>
    </row>
    <row r="2673" spans="4:4" s="20" customFormat="1" x14ac:dyDescent="0.25">
      <c r="D2673" s="21"/>
    </row>
    <row r="2674" spans="4:4" s="20" customFormat="1" x14ac:dyDescent="0.25">
      <c r="D2674" s="21"/>
    </row>
    <row r="2675" spans="4:4" s="20" customFormat="1" x14ac:dyDescent="0.25">
      <c r="D2675" s="21"/>
    </row>
    <row r="2676" spans="4:4" s="20" customFormat="1" x14ac:dyDescent="0.25">
      <c r="D2676" s="21"/>
    </row>
    <row r="2677" spans="4:4" s="20" customFormat="1" x14ac:dyDescent="0.25">
      <c r="D2677" s="21"/>
    </row>
    <row r="2678" spans="4:4" s="20" customFormat="1" x14ac:dyDescent="0.25">
      <c r="D2678" s="21"/>
    </row>
    <row r="2679" spans="4:4" s="20" customFormat="1" x14ac:dyDescent="0.25">
      <c r="D2679" s="21"/>
    </row>
    <row r="2680" spans="4:4" s="20" customFormat="1" x14ac:dyDescent="0.25">
      <c r="D2680" s="21"/>
    </row>
    <row r="2681" spans="4:4" s="20" customFormat="1" x14ac:dyDescent="0.25">
      <c r="D2681" s="21"/>
    </row>
    <row r="2682" spans="4:4" s="20" customFormat="1" x14ac:dyDescent="0.25">
      <c r="D2682" s="21"/>
    </row>
    <row r="2683" spans="4:4" s="20" customFormat="1" x14ac:dyDescent="0.25">
      <c r="D2683" s="21"/>
    </row>
    <row r="2684" spans="4:4" s="20" customFormat="1" x14ac:dyDescent="0.25">
      <c r="D2684" s="21"/>
    </row>
    <row r="2685" spans="4:4" s="20" customFormat="1" x14ac:dyDescent="0.25">
      <c r="D2685" s="21"/>
    </row>
    <row r="2686" spans="4:4" s="20" customFormat="1" x14ac:dyDescent="0.25">
      <c r="D2686" s="21"/>
    </row>
    <row r="2687" spans="4:4" s="20" customFormat="1" x14ac:dyDescent="0.25">
      <c r="D2687" s="21"/>
    </row>
    <row r="2688" spans="4:4" s="20" customFormat="1" x14ac:dyDescent="0.25">
      <c r="D2688" s="21"/>
    </row>
    <row r="2689" spans="4:4" s="20" customFormat="1" x14ac:dyDescent="0.25">
      <c r="D2689" s="21"/>
    </row>
    <row r="2690" spans="4:4" s="20" customFormat="1" x14ac:dyDescent="0.25">
      <c r="D2690" s="21"/>
    </row>
    <row r="2691" spans="4:4" s="20" customFormat="1" x14ac:dyDescent="0.25">
      <c r="D2691" s="21"/>
    </row>
    <row r="2692" spans="4:4" s="20" customFormat="1" x14ac:dyDescent="0.25">
      <c r="D2692" s="21"/>
    </row>
    <row r="2693" spans="4:4" s="20" customFormat="1" x14ac:dyDescent="0.25">
      <c r="D2693" s="21"/>
    </row>
    <row r="2694" spans="4:4" s="20" customFormat="1" x14ac:dyDescent="0.25">
      <c r="D2694" s="21"/>
    </row>
    <row r="2695" spans="4:4" s="20" customFormat="1" x14ac:dyDescent="0.25">
      <c r="D2695" s="21"/>
    </row>
    <row r="2696" spans="4:4" s="20" customFormat="1" x14ac:dyDescent="0.25">
      <c r="D2696" s="21"/>
    </row>
    <row r="2697" spans="4:4" s="20" customFormat="1" x14ac:dyDescent="0.25">
      <c r="D2697" s="21"/>
    </row>
    <row r="2698" spans="4:4" s="20" customFormat="1" x14ac:dyDescent="0.25">
      <c r="D2698" s="21"/>
    </row>
    <row r="2699" spans="4:4" s="20" customFormat="1" x14ac:dyDescent="0.25">
      <c r="D2699" s="21"/>
    </row>
    <row r="2700" spans="4:4" s="20" customFormat="1" x14ac:dyDescent="0.25">
      <c r="D2700" s="21"/>
    </row>
    <row r="2701" spans="4:4" s="20" customFormat="1" x14ac:dyDescent="0.25">
      <c r="D2701" s="21"/>
    </row>
    <row r="2702" spans="4:4" s="20" customFormat="1" x14ac:dyDescent="0.25">
      <c r="D2702" s="21"/>
    </row>
    <row r="2703" spans="4:4" s="20" customFormat="1" x14ac:dyDescent="0.25">
      <c r="D2703" s="21"/>
    </row>
    <row r="2704" spans="4:4" s="20" customFormat="1" x14ac:dyDescent="0.25">
      <c r="D2704" s="21"/>
    </row>
    <row r="2705" spans="4:4" s="20" customFormat="1" x14ac:dyDescent="0.25">
      <c r="D2705" s="21"/>
    </row>
    <row r="2706" spans="4:4" s="20" customFormat="1" x14ac:dyDescent="0.25">
      <c r="D2706" s="21"/>
    </row>
    <row r="2707" spans="4:4" s="20" customFormat="1" x14ac:dyDescent="0.25">
      <c r="D2707" s="21"/>
    </row>
    <row r="2708" spans="4:4" s="20" customFormat="1" x14ac:dyDescent="0.25">
      <c r="D2708" s="21"/>
    </row>
    <row r="2709" spans="4:4" s="20" customFormat="1" x14ac:dyDescent="0.25">
      <c r="D2709" s="21"/>
    </row>
    <row r="2710" spans="4:4" s="20" customFormat="1" x14ac:dyDescent="0.25">
      <c r="D2710" s="21"/>
    </row>
    <row r="2711" spans="4:4" s="20" customFormat="1" x14ac:dyDescent="0.25">
      <c r="D2711" s="21"/>
    </row>
    <row r="2712" spans="4:4" s="20" customFormat="1" x14ac:dyDescent="0.25">
      <c r="D2712" s="21"/>
    </row>
    <row r="2713" spans="4:4" s="20" customFormat="1" x14ac:dyDescent="0.25">
      <c r="D2713" s="21"/>
    </row>
    <row r="2714" spans="4:4" s="20" customFormat="1" x14ac:dyDescent="0.25">
      <c r="D2714" s="21"/>
    </row>
    <row r="2715" spans="4:4" s="20" customFormat="1" x14ac:dyDescent="0.25">
      <c r="D2715" s="21"/>
    </row>
    <row r="2716" spans="4:4" s="20" customFormat="1" x14ac:dyDescent="0.25">
      <c r="D2716" s="21"/>
    </row>
    <row r="2717" spans="4:4" s="20" customFormat="1" x14ac:dyDescent="0.25">
      <c r="D2717" s="21"/>
    </row>
    <row r="2718" spans="4:4" s="20" customFormat="1" x14ac:dyDescent="0.25">
      <c r="D2718" s="21"/>
    </row>
    <row r="2719" spans="4:4" s="20" customFormat="1" x14ac:dyDescent="0.25">
      <c r="D2719" s="21"/>
    </row>
    <row r="2720" spans="4:4" s="20" customFormat="1" x14ac:dyDescent="0.25">
      <c r="D2720" s="21"/>
    </row>
    <row r="2721" spans="4:4" s="20" customFormat="1" x14ac:dyDescent="0.25">
      <c r="D2721" s="21"/>
    </row>
    <row r="2722" spans="4:4" s="20" customFormat="1" x14ac:dyDescent="0.25">
      <c r="D2722" s="21"/>
    </row>
    <row r="2723" spans="4:4" s="20" customFormat="1" x14ac:dyDescent="0.25">
      <c r="D2723" s="21"/>
    </row>
    <row r="2724" spans="4:4" s="20" customFormat="1" x14ac:dyDescent="0.25">
      <c r="D2724" s="21"/>
    </row>
    <row r="2725" spans="4:4" s="20" customFormat="1" x14ac:dyDescent="0.25">
      <c r="D2725" s="21"/>
    </row>
    <row r="2726" spans="4:4" s="20" customFormat="1" x14ac:dyDescent="0.25">
      <c r="D2726" s="21"/>
    </row>
    <row r="2727" spans="4:4" s="20" customFormat="1" x14ac:dyDescent="0.25">
      <c r="D2727" s="21"/>
    </row>
    <row r="2728" spans="4:4" s="20" customFormat="1" x14ac:dyDescent="0.25">
      <c r="D2728" s="21"/>
    </row>
    <row r="2729" spans="4:4" s="20" customFormat="1" x14ac:dyDescent="0.25">
      <c r="D2729" s="21"/>
    </row>
    <row r="2730" spans="4:4" s="20" customFormat="1" x14ac:dyDescent="0.25">
      <c r="D2730" s="21"/>
    </row>
    <row r="2731" spans="4:4" s="20" customFormat="1" x14ac:dyDescent="0.25">
      <c r="D2731" s="21"/>
    </row>
    <row r="2732" spans="4:4" s="20" customFormat="1" x14ac:dyDescent="0.25">
      <c r="D2732" s="21"/>
    </row>
    <row r="2733" spans="4:4" s="20" customFormat="1" x14ac:dyDescent="0.25">
      <c r="D2733" s="21"/>
    </row>
    <row r="2734" spans="4:4" s="20" customFormat="1" x14ac:dyDescent="0.25">
      <c r="D2734" s="21"/>
    </row>
    <row r="2735" spans="4:4" s="20" customFormat="1" x14ac:dyDescent="0.25">
      <c r="D2735" s="21"/>
    </row>
    <row r="2736" spans="4:4" s="20" customFormat="1" x14ac:dyDescent="0.25">
      <c r="D2736" s="21"/>
    </row>
    <row r="2737" spans="4:4" s="20" customFormat="1" x14ac:dyDescent="0.25">
      <c r="D2737" s="21"/>
    </row>
    <row r="2738" spans="4:4" s="20" customFormat="1" x14ac:dyDescent="0.25">
      <c r="D2738" s="21"/>
    </row>
    <row r="2739" spans="4:4" s="20" customFormat="1" x14ac:dyDescent="0.25">
      <c r="D2739" s="21"/>
    </row>
    <row r="2740" spans="4:4" s="20" customFormat="1" x14ac:dyDescent="0.25">
      <c r="D2740" s="21"/>
    </row>
    <row r="2741" spans="4:4" s="20" customFormat="1" x14ac:dyDescent="0.25">
      <c r="D2741" s="21"/>
    </row>
    <row r="2742" spans="4:4" s="20" customFormat="1" x14ac:dyDescent="0.25">
      <c r="D2742" s="21"/>
    </row>
    <row r="2743" spans="4:4" s="20" customFormat="1" x14ac:dyDescent="0.25">
      <c r="D2743" s="21"/>
    </row>
    <row r="2744" spans="4:4" s="20" customFormat="1" x14ac:dyDescent="0.25">
      <c r="D2744" s="21"/>
    </row>
    <row r="2745" spans="4:4" s="20" customFormat="1" x14ac:dyDescent="0.25">
      <c r="D2745" s="21"/>
    </row>
    <row r="2746" spans="4:4" s="20" customFormat="1" x14ac:dyDescent="0.25">
      <c r="D2746" s="21"/>
    </row>
    <row r="2747" spans="4:4" s="20" customFormat="1" x14ac:dyDescent="0.25">
      <c r="D2747" s="21"/>
    </row>
    <row r="2748" spans="4:4" s="20" customFormat="1" x14ac:dyDescent="0.25">
      <c r="D2748" s="21"/>
    </row>
    <row r="2749" spans="4:4" s="20" customFormat="1" x14ac:dyDescent="0.25">
      <c r="D2749" s="21"/>
    </row>
    <row r="2750" spans="4:4" s="20" customFormat="1" x14ac:dyDescent="0.25">
      <c r="D2750" s="21"/>
    </row>
    <row r="2751" spans="4:4" s="20" customFormat="1" x14ac:dyDescent="0.25">
      <c r="D2751" s="21"/>
    </row>
    <row r="2752" spans="4:4" s="20" customFormat="1" x14ac:dyDescent="0.25">
      <c r="D2752" s="21"/>
    </row>
    <row r="2753" spans="4:4" s="20" customFormat="1" x14ac:dyDescent="0.25">
      <c r="D2753" s="21"/>
    </row>
    <row r="2754" spans="4:4" s="20" customFormat="1" x14ac:dyDescent="0.25">
      <c r="D2754" s="21"/>
    </row>
    <row r="2755" spans="4:4" s="20" customFormat="1" x14ac:dyDescent="0.25">
      <c r="D2755" s="21"/>
    </row>
    <row r="2756" spans="4:4" s="20" customFormat="1" x14ac:dyDescent="0.25">
      <c r="D2756" s="21"/>
    </row>
    <row r="2757" spans="4:4" s="20" customFormat="1" x14ac:dyDescent="0.25">
      <c r="D2757" s="21"/>
    </row>
    <row r="2758" spans="4:4" s="20" customFormat="1" x14ac:dyDescent="0.25">
      <c r="D2758" s="21"/>
    </row>
    <row r="2759" spans="4:4" s="20" customFormat="1" x14ac:dyDescent="0.25">
      <c r="D2759" s="21"/>
    </row>
    <row r="2760" spans="4:4" s="20" customFormat="1" x14ac:dyDescent="0.25">
      <c r="D2760" s="21"/>
    </row>
    <row r="2761" spans="4:4" s="20" customFormat="1" x14ac:dyDescent="0.25">
      <c r="D2761" s="21"/>
    </row>
    <row r="2762" spans="4:4" s="20" customFormat="1" x14ac:dyDescent="0.25">
      <c r="D2762" s="21"/>
    </row>
    <row r="2763" spans="4:4" s="20" customFormat="1" x14ac:dyDescent="0.25">
      <c r="D2763" s="21"/>
    </row>
    <row r="2764" spans="4:4" s="20" customFormat="1" x14ac:dyDescent="0.25">
      <c r="D2764" s="21"/>
    </row>
    <row r="2765" spans="4:4" s="20" customFormat="1" x14ac:dyDescent="0.25">
      <c r="D2765" s="21"/>
    </row>
    <row r="2766" spans="4:4" s="20" customFormat="1" x14ac:dyDescent="0.25">
      <c r="D2766" s="21"/>
    </row>
    <row r="2767" spans="4:4" s="20" customFormat="1" x14ac:dyDescent="0.25">
      <c r="D2767" s="21"/>
    </row>
    <row r="2768" spans="4:4" s="20" customFormat="1" x14ac:dyDescent="0.25">
      <c r="D2768" s="21"/>
    </row>
    <row r="2769" spans="4:4" s="20" customFormat="1" x14ac:dyDescent="0.25">
      <c r="D2769" s="21"/>
    </row>
    <row r="2770" spans="4:4" s="20" customFormat="1" x14ac:dyDescent="0.25">
      <c r="D2770" s="21"/>
    </row>
    <row r="2771" spans="4:4" s="20" customFormat="1" x14ac:dyDescent="0.25">
      <c r="D2771" s="21"/>
    </row>
    <row r="2772" spans="4:4" s="20" customFormat="1" x14ac:dyDescent="0.25">
      <c r="D2772" s="21"/>
    </row>
    <row r="2773" spans="4:4" s="20" customFormat="1" x14ac:dyDescent="0.25">
      <c r="D2773" s="21"/>
    </row>
    <row r="2774" spans="4:4" s="20" customFormat="1" x14ac:dyDescent="0.25">
      <c r="D2774" s="21"/>
    </row>
    <row r="2775" spans="4:4" s="20" customFormat="1" x14ac:dyDescent="0.25">
      <c r="D2775" s="21"/>
    </row>
    <row r="2776" spans="4:4" s="20" customFormat="1" x14ac:dyDescent="0.25">
      <c r="D2776" s="21"/>
    </row>
    <row r="2777" spans="4:4" s="20" customFormat="1" x14ac:dyDescent="0.25">
      <c r="D2777" s="21"/>
    </row>
    <row r="2778" spans="4:4" s="20" customFormat="1" x14ac:dyDescent="0.25">
      <c r="D2778" s="21"/>
    </row>
    <row r="2779" spans="4:4" s="20" customFormat="1" x14ac:dyDescent="0.25">
      <c r="D2779" s="21"/>
    </row>
    <row r="2780" spans="4:4" s="20" customFormat="1" x14ac:dyDescent="0.25">
      <c r="D2780" s="21"/>
    </row>
    <row r="2781" spans="4:4" s="20" customFormat="1" x14ac:dyDescent="0.25">
      <c r="D2781" s="21"/>
    </row>
    <row r="2782" spans="4:4" s="20" customFormat="1" x14ac:dyDescent="0.25">
      <c r="D2782" s="21"/>
    </row>
    <row r="2783" spans="4:4" s="20" customFormat="1" x14ac:dyDescent="0.25">
      <c r="D2783" s="21"/>
    </row>
    <row r="2784" spans="4:4" s="20" customFormat="1" x14ac:dyDescent="0.25">
      <c r="D2784" s="21"/>
    </row>
    <row r="2785" spans="4:4" s="20" customFormat="1" x14ac:dyDescent="0.25">
      <c r="D2785" s="21"/>
    </row>
    <row r="2786" spans="4:4" s="20" customFormat="1" x14ac:dyDescent="0.25">
      <c r="D2786" s="21"/>
    </row>
    <row r="2787" spans="4:4" s="20" customFormat="1" x14ac:dyDescent="0.25">
      <c r="D2787" s="21"/>
    </row>
    <row r="2788" spans="4:4" s="20" customFormat="1" x14ac:dyDescent="0.25">
      <c r="D2788" s="21"/>
    </row>
    <row r="2789" spans="4:4" s="20" customFormat="1" x14ac:dyDescent="0.25">
      <c r="D2789" s="21"/>
    </row>
    <row r="2790" spans="4:4" s="20" customFormat="1" x14ac:dyDescent="0.25">
      <c r="D2790" s="21"/>
    </row>
    <row r="2791" spans="4:4" s="20" customFormat="1" x14ac:dyDescent="0.25">
      <c r="D2791" s="21"/>
    </row>
    <row r="2792" spans="4:4" s="20" customFormat="1" x14ac:dyDescent="0.25">
      <c r="D2792" s="21"/>
    </row>
    <row r="2793" spans="4:4" s="20" customFormat="1" x14ac:dyDescent="0.25">
      <c r="D2793" s="21"/>
    </row>
    <row r="2794" spans="4:4" s="20" customFormat="1" x14ac:dyDescent="0.25">
      <c r="D2794" s="21"/>
    </row>
    <row r="2795" spans="4:4" s="20" customFormat="1" x14ac:dyDescent="0.25">
      <c r="D2795" s="21"/>
    </row>
    <row r="2796" spans="4:4" s="20" customFormat="1" x14ac:dyDescent="0.25">
      <c r="D2796" s="21"/>
    </row>
    <row r="2797" spans="4:4" s="20" customFormat="1" x14ac:dyDescent="0.25">
      <c r="D2797" s="21"/>
    </row>
    <row r="2798" spans="4:4" s="20" customFormat="1" x14ac:dyDescent="0.25">
      <c r="D2798" s="21"/>
    </row>
    <row r="2799" spans="4:4" s="20" customFormat="1" x14ac:dyDescent="0.25">
      <c r="D2799" s="21"/>
    </row>
    <row r="2800" spans="4:4" s="20" customFormat="1" x14ac:dyDescent="0.25">
      <c r="D2800" s="21"/>
    </row>
    <row r="2801" spans="4:4" s="20" customFormat="1" x14ac:dyDescent="0.25">
      <c r="D2801" s="21"/>
    </row>
    <row r="2802" spans="4:4" s="20" customFormat="1" x14ac:dyDescent="0.25">
      <c r="D2802" s="21"/>
    </row>
    <row r="2803" spans="4:4" s="20" customFormat="1" x14ac:dyDescent="0.25">
      <c r="D2803" s="21"/>
    </row>
    <row r="2804" spans="4:4" s="20" customFormat="1" x14ac:dyDescent="0.25">
      <c r="D2804" s="21"/>
    </row>
    <row r="2805" spans="4:4" s="20" customFormat="1" x14ac:dyDescent="0.25">
      <c r="D2805" s="21"/>
    </row>
    <row r="2806" spans="4:4" s="20" customFormat="1" x14ac:dyDescent="0.25">
      <c r="D2806" s="21"/>
    </row>
    <row r="2807" spans="4:4" s="20" customFormat="1" x14ac:dyDescent="0.25">
      <c r="D2807" s="21"/>
    </row>
    <row r="2808" spans="4:4" s="20" customFormat="1" x14ac:dyDescent="0.25">
      <c r="D2808" s="21"/>
    </row>
    <row r="2809" spans="4:4" s="20" customFormat="1" x14ac:dyDescent="0.25">
      <c r="D2809" s="21"/>
    </row>
    <row r="2810" spans="4:4" s="20" customFormat="1" x14ac:dyDescent="0.25">
      <c r="D2810" s="21"/>
    </row>
    <row r="2811" spans="4:4" s="20" customFormat="1" x14ac:dyDescent="0.25">
      <c r="D2811" s="21"/>
    </row>
    <row r="2812" spans="4:4" s="20" customFormat="1" x14ac:dyDescent="0.25">
      <c r="D2812" s="21"/>
    </row>
    <row r="2813" spans="4:4" s="20" customFormat="1" x14ac:dyDescent="0.25">
      <c r="D2813" s="21"/>
    </row>
    <row r="2814" spans="4:4" s="20" customFormat="1" x14ac:dyDescent="0.25">
      <c r="D2814" s="21"/>
    </row>
    <row r="2815" spans="4:4" s="20" customFormat="1" x14ac:dyDescent="0.25">
      <c r="D2815" s="21"/>
    </row>
    <row r="2816" spans="4:4" s="20" customFormat="1" x14ac:dyDescent="0.25">
      <c r="D2816" s="21"/>
    </row>
    <row r="2817" spans="4:4" s="20" customFormat="1" x14ac:dyDescent="0.25">
      <c r="D2817" s="21"/>
    </row>
    <row r="2818" spans="4:4" s="20" customFormat="1" x14ac:dyDescent="0.25">
      <c r="D2818" s="21"/>
    </row>
    <row r="2819" spans="4:4" s="20" customFormat="1" x14ac:dyDescent="0.25">
      <c r="D2819" s="21"/>
    </row>
    <row r="2820" spans="4:4" s="20" customFormat="1" x14ac:dyDescent="0.25">
      <c r="D2820" s="21"/>
    </row>
    <row r="2821" spans="4:4" s="20" customFormat="1" x14ac:dyDescent="0.25">
      <c r="D2821" s="21"/>
    </row>
    <row r="2822" spans="4:4" s="20" customFormat="1" x14ac:dyDescent="0.25">
      <c r="D2822" s="21"/>
    </row>
    <row r="2823" spans="4:4" s="20" customFormat="1" x14ac:dyDescent="0.25">
      <c r="D2823" s="21"/>
    </row>
    <row r="2824" spans="4:4" s="20" customFormat="1" x14ac:dyDescent="0.25">
      <c r="D2824" s="21"/>
    </row>
    <row r="2825" spans="4:4" s="20" customFormat="1" x14ac:dyDescent="0.25">
      <c r="D2825" s="21"/>
    </row>
    <row r="2826" spans="4:4" s="20" customFormat="1" x14ac:dyDescent="0.25">
      <c r="D2826" s="21"/>
    </row>
    <row r="2827" spans="4:4" s="20" customFormat="1" x14ac:dyDescent="0.25">
      <c r="D2827" s="21"/>
    </row>
    <row r="2828" spans="4:4" s="20" customFormat="1" x14ac:dyDescent="0.25">
      <c r="D2828" s="21"/>
    </row>
    <row r="2829" spans="4:4" s="20" customFormat="1" x14ac:dyDescent="0.25">
      <c r="D2829" s="21"/>
    </row>
    <row r="2830" spans="4:4" s="20" customFormat="1" x14ac:dyDescent="0.25">
      <c r="D2830" s="21"/>
    </row>
    <row r="2831" spans="4:4" s="20" customFormat="1" x14ac:dyDescent="0.25">
      <c r="D2831" s="21"/>
    </row>
    <row r="2832" spans="4:4" s="20" customFormat="1" x14ac:dyDescent="0.25">
      <c r="D2832" s="21"/>
    </row>
    <row r="2833" spans="4:4" s="20" customFormat="1" x14ac:dyDescent="0.25">
      <c r="D2833" s="21"/>
    </row>
    <row r="2834" spans="4:4" s="20" customFormat="1" x14ac:dyDescent="0.25">
      <c r="D2834" s="21"/>
    </row>
    <row r="2835" spans="4:4" s="20" customFormat="1" x14ac:dyDescent="0.25">
      <c r="D2835" s="21"/>
    </row>
    <row r="2836" spans="4:4" s="20" customFormat="1" x14ac:dyDescent="0.25">
      <c r="D2836" s="21"/>
    </row>
    <row r="2837" spans="4:4" s="20" customFormat="1" x14ac:dyDescent="0.25">
      <c r="D2837" s="21"/>
    </row>
    <row r="2838" spans="4:4" s="20" customFormat="1" x14ac:dyDescent="0.25">
      <c r="D2838" s="21"/>
    </row>
    <row r="2839" spans="4:4" s="20" customFormat="1" x14ac:dyDescent="0.25">
      <c r="D2839" s="21"/>
    </row>
    <row r="2840" spans="4:4" s="20" customFormat="1" x14ac:dyDescent="0.25">
      <c r="D2840" s="21"/>
    </row>
    <row r="2841" spans="4:4" s="20" customFormat="1" x14ac:dyDescent="0.25">
      <c r="D2841" s="21"/>
    </row>
    <row r="2842" spans="4:4" s="20" customFormat="1" x14ac:dyDescent="0.25">
      <c r="D2842" s="21"/>
    </row>
    <row r="2843" spans="4:4" s="20" customFormat="1" x14ac:dyDescent="0.25">
      <c r="D2843" s="21"/>
    </row>
    <row r="2844" spans="4:4" s="20" customFormat="1" x14ac:dyDescent="0.25">
      <c r="D2844" s="21"/>
    </row>
    <row r="2845" spans="4:4" s="20" customFormat="1" x14ac:dyDescent="0.25">
      <c r="D2845" s="21"/>
    </row>
    <row r="2846" spans="4:4" s="20" customFormat="1" x14ac:dyDescent="0.25">
      <c r="D2846" s="21"/>
    </row>
    <row r="2847" spans="4:4" s="20" customFormat="1" x14ac:dyDescent="0.25">
      <c r="D2847" s="21"/>
    </row>
    <row r="2848" spans="4:4" s="20" customFormat="1" x14ac:dyDescent="0.25">
      <c r="D2848" s="21"/>
    </row>
    <row r="2849" spans="4:4" s="20" customFormat="1" x14ac:dyDescent="0.25">
      <c r="D2849" s="21"/>
    </row>
    <row r="2850" spans="4:4" s="20" customFormat="1" x14ac:dyDescent="0.25">
      <c r="D2850" s="21"/>
    </row>
    <row r="2851" spans="4:4" s="20" customFormat="1" x14ac:dyDescent="0.25">
      <c r="D2851" s="21"/>
    </row>
    <row r="2852" spans="4:4" s="20" customFormat="1" x14ac:dyDescent="0.25">
      <c r="D2852" s="21"/>
    </row>
    <row r="2853" spans="4:4" s="20" customFormat="1" x14ac:dyDescent="0.25">
      <c r="D2853" s="21"/>
    </row>
    <row r="2854" spans="4:4" s="20" customFormat="1" x14ac:dyDescent="0.25">
      <c r="D2854" s="21"/>
    </row>
    <row r="2855" spans="4:4" s="20" customFormat="1" x14ac:dyDescent="0.25">
      <c r="D2855" s="21"/>
    </row>
    <row r="2856" spans="4:4" s="20" customFormat="1" x14ac:dyDescent="0.25">
      <c r="D2856" s="21"/>
    </row>
    <row r="2857" spans="4:4" s="20" customFormat="1" x14ac:dyDescent="0.25">
      <c r="D2857" s="21"/>
    </row>
    <row r="2858" spans="4:4" s="20" customFormat="1" x14ac:dyDescent="0.25">
      <c r="D2858" s="21"/>
    </row>
    <row r="2859" spans="4:4" s="20" customFormat="1" x14ac:dyDescent="0.25">
      <c r="D2859" s="21"/>
    </row>
    <row r="2860" spans="4:4" s="20" customFormat="1" x14ac:dyDescent="0.25">
      <c r="D2860" s="21"/>
    </row>
    <row r="2861" spans="4:4" s="20" customFormat="1" x14ac:dyDescent="0.25">
      <c r="D2861" s="21"/>
    </row>
    <row r="2862" spans="4:4" s="20" customFormat="1" x14ac:dyDescent="0.25">
      <c r="D2862" s="21"/>
    </row>
    <row r="2863" spans="4:4" s="20" customFormat="1" x14ac:dyDescent="0.25">
      <c r="D2863" s="21"/>
    </row>
    <row r="2864" spans="4:4" s="20" customFormat="1" x14ac:dyDescent="0.25">
      <c r="D2864" s="21"/>
    </row>
    <row r="2865" spans="4:4" s="20" customFormat="1" x14ac:dyDescent="0.25">
      <c r="D2865" s="21"/>
    </row>
    <row r="2866" spans="4:4" s="20" customFormat="1" x14ac:dyDescent="0.25">
      <c r="D2866" s="21"/>
    </row>
    <row r="2867" spans="4:4" s="20" customFormat="1" x14ac:dyDescent="0.25">
      <c r="D2867" s="21"/>
    </row>
    <row r="2868" spans="4:4" s="20" customFormat="1" x14ac:dyDescent="0.25">
      <c r="D2868" s="21"/>
    </row>
    <row r="2869" spans="4:4" s="20" customFormat="1" x14ac:dyDescent="0.25">
      <c r="D2869" s="21"/>
    </row>
    <row r="2870" spans="4:4" s="20" customFormat="1" x14ac:dyDescent="0.25">
      <c r="D2870" s="21"/>
    </row>
    <row r="2871" spans="4:4" s="20" customFormat="1" x14ac:dyDescent="0.25">
      <c r="D2871" s="21"/>
    </row>
    <row r="2872" spans="4:4" s="20" customFormat="1" x14ac:dyDescent="0.25">
      <c r="D2872" s="21"/>
    </row>
    <row r="2873" spans="4:4" s="20" customFormat="1" x14ac:dyDescent="0.25">
      <c r="D2873" s="21"/>
    </row>
    <row r="2874" spans="4:4" s="20" customFormat="1" x14ac:dyDescent="0.25">
      <c r="D2874" s="21"/>
    </row>
    <row r="2875" spans="4:4" s="20" customFormat="1" x14ac:dyDescent="0.25">
      <c r="D2875" s="21"/>
    </row>
    <row r="2876" spans="4:4" s="20" customFormat="1" x14ac:dyDescent="0.25">
      <c r="D2876" s="21"/>
    </row>
    <row r="2877" spans="4:4" s="20" customFormat="1" x14ac:dyDescent="0.25">
      <c r="D2877" s="21"/>
    </row>
    <row r="2878" spans="4:4" s="20" customFormat="1" x14ac:dyDescent="0.25">
      <c r="D2878" s="21"/>
    </row>
    <row r="2879" spans="4:4" s="20" customFormat="1" x14ac:dyDescent="0.25">
      <c r="D2879" s="21"/>
    </row>
    <row r="2880" spans="4:4" s="20" customFormat="1" x14ac:dyDescent="0.25">
      <c r="D2880" s="21"/>
    </row>
    <row r="2881" spans="4:4" s="20" customFormat="1" x14ac:dyDescent="0.25">
      <c r="D2881" s="21"/>
    </row>
    <row r="2882" spans="4:4" s="20" customFormat="1" x14ac:dyDescent="0.25">
      <c r="D2882" s="21"/>
    </row>
    <row r="2883" spans="4:4" s="20" customFormat="1" x14ac:dyDescent="0.25">
      <c r="D2883" s="21"/>
    </row>
    <row r="2884" spans="4:4" s="20" customFormat="1" x14ac:dyDescent="0.25">
      <c r="D2884" s="21"/>
    </row>
    <row r="2885" spans="4:4" s="20" customFormat="1" x14ac:dyDescent="0.25">
      <c r="D2885" s="21"/>
    </row>
    <row r="2886" spans="4:4" s="20" customFormat="1" x14ac:dyDescent="0.25">
      <c r="D2886" s="21"/>
    </row>
    <row r="2887" spans="4:4" s="20" customFormat="1" x14ac:dyDescent="0.25">
      <c r="D2887" s="21"/>
    </row>
    <row r="2888" spans="4:4" s="20" customFormat="1" x14ac:dyDescent="0.25">
      <c r="D2888" s="21"/>
    </row>
    <row r="2889" spans="4:4" s="20" customFormat="1" x14ac:dyDescent="0.25">
      <c r="D2889" s="21"/>
    </row>
    <row r="2890" spans="4:4" s="20" customFormat="1" x14ac:dyDescent="0.25">
      <c r="D2890" s="21"/>
    </row>
    <row r="2891" spans="4:4" s="20" customFormat="1" x14ac:dyDescent="0.25">
      <c r="D2891" s="21"/>
    </row>
    <row r="2892" spans="4:4" s="20" customFormat="1" x14ac:dyDescent="0.25">
      <c r="D2892" s="21"/>
    </row>
    <row r="2893" spans="4:4" s="20" customFormat="1" x14ac:dyDescent="0.25">
      <c r="D2893" s="21"/>
    </row>
    <row r="2894" spans="4:4" s="20" customFormat="1" x14ac:dyDescent="0.25">
      <c r="D2894" s="21"/>
    </row>
    <row r="2895" spans="4:4" s="20" customFormat="1" x14ac:dyDescent="0.25">
      <c r="D2895" s="21"/>
    </row>
    <row r="2896" spans="4:4" s="20" customFormat="1" x14ac:dyDescent="0.25">
      <c r="D2896" s="21"/>
    </row>
    <row r="2897" spans="4:4" s="20" customFormat="1" x14ac:dyDescent="0.25">
      <c r="D2897" s="21"/>
    </row>
    <row r="2898" spans="4:4" s="20" customFormat="1" x14ac:dyDescent="0.25">
      <c r="D2898" s="21"/>
    </row>
    <row r="2899" spans="4:4" s="20" customFormat="1" x14ac:dyDescent="0.25">
      <c r="D2899" s="21"/>
    </row>
    <row r="2900" spans="4:4" s="20" customFormat="1" x14ac:dyDescent="0.25">
      <c r="D2900" s="21"/>
    </row>
    <row r="2901" spans="4:4" s="20" customFormat="1" x14ac:dyDescent="0.25">
      <c r="D2901" s="21"/>
    </row>
    <row r="2902" spans="4:4" s="20" customFormat="1" x14ac:dyDescent="0.25">
      <c r="D2902" s="21"/>
    </row>
    <row r="2903" spans="4:4" s="20" customFormat="1" x14ac:dyDescent="0.25">
      <c r="D2903" s="21"/>
    </row>
    <row r="2904" spans="4:4" s="20" customFormat="1" x14ac:dyDescent="0.25">
      <c r="D2904" s="21"/>
    </row>
    <row r="2905" spans="4:4" s="20" customFormat="1" x14ac:dyDescent="0.25">
      <c r="D2905" s="21"/>
    </row>
    <row r="2906" spans="4:4" s="20" customFormat="1" x14ac:dyDescent="0.25">
      <c r="D2906" s="21"/>
    </row>
    <row r="2907" spans="4:4" s="20" customFormat="1" x14ac:dyDescent="0.25">
      <c r="D2907" s="21"/>
    </row>
    <row r="2908" spans="4:4" s="20" customFormat="1" x14ac:dyDescent="0.25">
      <c r="D2908" s="21"/>
    </row>
    <row r="2909" spans="4:4" s="20" customFormat="1" x14ac:dyDescent="0.25">
      <c r="D2909" s="21"/>
    </row>
    <row r="2910" spans="4:4" s="20" customFormat="1" x14ac:dyDescent="0.25">
      <c r="D2910" s="21"/>
    </row>
    <row r="2911" spans="4:4" s="20" customFormat="1" x14ac:dyDescent="0.25">
      <c r="D2911" s="21"/>
    </row>
    <row r="2912" spans="4:4" s="20" customFormat="1" x14ac:dyDescent="0.25">
      <c r="D2912" s="21"/>
    </row>
    <row r="2913" spans="4:4" s="20" customFormat="1" x14ac:dyDescent="0.25">
      <c r="D2913" s="21"/>
    </row>
    <row r="2914" spans="4:4" s="20" customFormat="1" x14ac:dyDescent="0.25">
      <c r="D2914" s="21"/>
    </row>
    <row r="2915" spans="4:4" s="20" customFormat="1" x14ac:dyDescent="0.25">
      <c r="D2915" s="21"/>
    </row>
    <row r="2916" spans="4:4" s="20" customFormat="1" x14ac:dyDescent="0.25">
      <c r="D2916" s="21"/>
    </row>
    <row r="2917" spans="4:4" s="20" customFormat="1" x14ac:dyDescent="0.25">
      <c r="D2917" s="21"/>
    </row>
    <row r="2918" spans="4:4" s="20" customFormat="1" x14ac:dyDescent="0.25">
      <c r="D2918" s="21"/>
    </row>
    <row r="2919" spans="4:4" s="20" customFormat="1" x14ac:dyDescent="0.25">
      <c r="D2919" s="21"/>
    </row>
    <row r="2920" spans="4:4" s="20" customFormat="1" x14ac:dyDescent="0.25">
      <c r="D2920" s="21"/>
    </row>
    <row r="2921" spans="4:4" s="20" customFormat="1" x14ac:dyDescent="0.25">
      <c r="D2921" s="21"/>
    </row>
    <row r="2922" spans="4:4" s="20" customFormat="1" x14ac:dyDescent="0.25">
      <c r="D2922" s="21"/>
    </row>
    <row r="2923" spans="4:4" s="20" customFormat="1" x14ac:dyDescent="0.25">
      <c r="D2923" s="21"/>
    </row>
    <row r="2924" spans="4:4" s="20" customFormat="1" x14ac:dyDescent="0.25">
      <c r="D2924" s="21"/>
    </row>
    <row r="2925" spans="4:4" s="20" customFormat="1" x14ac:dyDescent="0.25">
      <c r="D2925" s="21"/>
    </row>
    <row r="2926" spans="4:4" s="20" customFormat="1" x14ac:dyDescent="0.25">
      <c r="D2926" s="21"/>
    </row>
    <row r="2927" spans="4:4" s="20" customFormat="1" x14ac:dyDescent="0.25">
      <c r="D2927" s="21"/>
    </row>
    <row r="2928" spans="4:4" s="20" customFormat="1" x14ac:dyDescent="0.25">
      <c r="D2928" s="21"/>
    </row>
    <row r="2929" spans="4:4" s="20" customFormat="1" x14ac:dyDescent="0.25">
      <c r="D2929" s="21"/>
    </row>
    <row r="2930" spans="4:4" s="20" customFormat="1" x14ac:dyDescent="0.25">
      <c r="D2930" s="21"/>
    </row>
    <row r="2931" spans="4:4" s="20" customFormat="1" x14ac:dyDescent="0.25">
      <c r="D2931" s="21"/>
    </row>
    <row r="2932" spans="4:4" s="20" customFormat="1" x14ac:dyDescent="0.25">
      <c r="D2932" s="21"/>
    </row>
    <row r="2933" spans="4:4" s="20" customFormat="1" x14ac:dyDescent="0.25">
      <c r="D2933" s="21"/>
    </row>
    <row r="2934" spans="4:4" s="20" customFormat="1" x14ac:dyDescent="0.25">
      <c r="D2934" s="21"/>
    </row>
    <row r="2935" spans="4:4" s="20" customFormat="1" x14ac:dyDescent="0.25">
      <c r="D2935" s="21"/>
    </row>
    <row r="2936" spans="4:4" s="20" customFormat="1" x14ac:dyDescent="0.25">
      <c r="D2936" s="21"/>
    </row>
    <row r="2937" spans="4:4" s="20" customFormat="1" x14ac:dyDescent="0.25">
      <c r="D2937" s="21"/>
    </row>
    <row r="2938" spans="4:4" s="20" customFormat="1" x14ac:dyDescent="0.25">
      <c r="D2938" s="21"/>
    </row>
    <row r="2939" spans="4:4" s="20" customFormat="1" x14ac:dyDescent="0.25">
      <c r="D2939" s="21"/>
    </row>
    <row r="2940" spans="4:4" s="20" customFormat="1" x14ac:dyDescent="0.25">
      <c r="D2940" s="21"/>
    </row>
    <row r="2941" spans="4:4" s="20" customFormat="1" x14ac:dyDescent="0.25">
      <c r="D2941" s="21"/>
    </row>
    <row r="2942" spans="4:4" s="20" customFormat="1" x14ac:dyDescent="0.25">
      <c r="D2942" s="21"/>
    </row>
    <row r="2943" spans="4:4" s="20" customFormat="1" x14ac:dyDescent="0.25">
      <c r="D2943" s="21"/>
    </row>
    <row r="2944" spans="4:4" s="20" customFormat="1" x14ac:dyDescent="0.25">
      <c r="D2944" s="21"/>
    </row>
    <row r="2945" spans="4:4" s="20" customFormat="1" x14ac:dyDescent="0.25">
      <c r="D2945" s="21"/>
    </row>
    <row r="2946" spans="4:4" s="20" customFormat="1" x14ac:dyDescent="0.25">
      <c r="D2946" s="21"/>
    </row>
    <row r="2947" spans="4:4" s="20" customFormat="1" x14ac:dyDescent="0.25">
      <c r="D2947" s="21"/>
    </row>
    <row r="2948" spans="4:4" s="20" customFormat="1" x14ac:dyDescent="0.25">
      <c r="D2948" s="21"/>
    </row>
    <row r="2949" spans="4:4" s="20" customFormat="1" x14ac:dyDescent="0.25">
      <c r="D2949" s="21"/>
    </row>
    <row r="2950" spans="4:4" s="20" customFormat="1" x14ac:dyDescent="0.25">
      <c r="D2950" s="21"/>
    </row>
    <row r="2951" spans="4:4" s="20" customFormat="1" x14ac:dyDescent="0.25">
      <c r="D2951" s="21"/>
    </row>
    <row r="2952" spans="4:4" s="20" customFormat="1" x14ac:dyDescent="0.25">
      <c r="D2952" s="21"/>
    </row>
    <row r="2953" spans="4:4" s="20" customFormat="1" x14ac:dyDescent="0.25">
      <c r="D2953" s="21"/>
    </row>
    <row r="2954" spans="4:4" s="20" customFormat="1" x14ac:dyDescent="0.25">
      <c r="D2954" s="21"/>
    </row>
    <row r="2955" spans="4:4" s="20" customFormat="1" x14ac:dyDescent="0.25">
      <c r="D2955" s="21"/>
    </row>
    <row r="2956" spans="4:4" s="20" customFormat="1" x14ac:dyDescent="0.25">
      <c r="D2956" s="21"/>
    </row>
    <row r="2957" spans="4:4" s="20" customFormat="1" x14ac:dyDescent="0.25">
      <c r="D2957" s="21"/>
    </row>
    <row r="2958" spans="4:4" s="20" customFormat="1" x14ac:dyDescent="0.25">
      <c r="D2958" s="21"/>
    </row>
    <row r="2959" spans="4:4" s="20" customFormat="1" x14ac:dyDescent="0.25">
      <c r="D2959" s="21"/>
    </row>
    <row r="2960" spans="4:4" s="20" customFormat="1" x14ac:dyDescent="0.25">
      <c r="D2960" s="21"/>
    </row>
    <row r="2961" spans="4:4" s="20" customFormat="1" x14ac:dyDescent="0.25">
      <c r="D2961" s="21"/>
    </row>
    <row r="2962" spans="4:4" s="20" customFormat="1" x14ac:dyDescent="0.25">
      <c r="D2962" s="21"/>
    </row>
    <row r="2963" spans="4:4" s="20" customFormat="1" x14ac:dyDescent="0.25">
      <c r="D2963" s="21"/>
    </row>
    <row r="2964" spans="4:4" s="20" customFormat="1" x14ac:dyDescent="0.25">
      <c r="D2964" s="21"/>
    </row>
    <row r="2965" spans="4:4" s="20" customFormat="1" x14ac:dyDescent="0.25">
      <c r="D2965" s="21"/>
    </row>
    <row r="2966" spans="4:4" s="20" customFormat="1" x14ac:dyDescent="0.25">
      <c r="D2966" s="21"/>
    </row>
    <row r="2967" spans="4:4" s="20" customFormat="1" x14ac:dyDescent="0.25">
      <c r="D2967" s="21"/>
    </row>
    <row r="2968" spans="4:4" s="20" customFormat="1" x14ac:dyDescent="0.25">
      <c r="D2968" s="21"/>
    </row>
    <row r="2969" spans="4:4" s="20" customFormat="1" x14ac:dyDescent="0.25">
      <c r="D2969" s="21"/>
    </row>
    <row r="2970" spans="4:4" s="20" customFormat="1" x14ac:dyDescent="0.25">
      <c r="D2970" s="21"/>
    </row>
    <row r="2971" spans="4:4" s="20" customFormat="1" x14ac:dyDescent="0.25">
      <c r="D2971" s="21"/>
    </row>
    <row r="2972" spans="4:4" s="20" customFormat="1" x14ac:dyDescent="0.25">
      <c r="D2972" s="21"/>
    </row>
    <row r="2973" spans="4:4" s="20" customFormat="1" x14ac:dyDescent="0.25">
      <c r="D2973" s="21"/>
    </row>
    <row r="2974" spans="4:4" s="20" customFormat="1" x14ac:dyDescent="0.25">
      <c r="D2974" s="21"/>
    </row>
    <row r="2975" spans="4:4" s="20" customFormat="1" x14ac:dyDescent="0.25">
      <c r="D2975" s="21"/>
    </row>
    <row r="2976" spans="4:4" s="20" customFormat="1" x14ac:dyDescent="0.25">
      <c r="D2976" s="21"/>
    </row>
    <row r="2977" spans="4:4" s="20" customFormat="1" x14ac:dyDescent="0.25">
      <c r="D2977" s="21"/>
    </row>
    <row r="2978" spans="4:4" s="20" customFormat="1" x14ac:dyDescent="0.25">
      <c r="D2978" s="21"/>
    </row>
    <row r="2979" spans="4:4" s="20" customFormat="1" x14ac:dyDescent="0.25">
      <c r="D2979" s="21"/>
    </row>
    <row r="2980" spans="4:4" s="20" customFormat="1" x14ac:dyDescent="0.25">
      <c r="D2980" s="21"/>
    </row>
    <row r="2981" spans="4:4" s="20" customFormat="1" x14ac:dyDescent="0.25">
      <c r="D2981" s="21"/>
    </row>
    <row r="2982" spans="4:4" s="20" customFormat="1" x14ac:dyDescent="0.25">
      <c r="D2982" s="21"/>
    </row>
    <row r="2983" spans="4:4" s="20" customFormat="1" x14ac:dyDescent="0.25">
      <c r="D2983" s="21"/>
    </row>
    <row r="2984" spans="4:4" s="20" customFormat="1" x14ac:dyDescent="0.25">
      <c r="D2984" s="21"/>
    </row>
    <row r="2985" spans="4:4" s="20" customFormat="1" x14ac:dyDescent="0.25">
      <c r="D2985" s="21"/>
    </row>
    <row r="2986" spans="4:4" s="20" customFormat="1" x14ac:dyDescent="0.25">
      <c r="D2986" s="21"/>
    </row>
    <row r="2987" spans="4:4" s="20" customFormat="1" x14ac:dyDescent="0.25">
      <c r="D2987" s="21"/>
    </row>
    <row r="2988" spans="4:4" s="20" customFormat="1" x14ac:dyDescent="0.25">
      <c r="D2988" s="21"/>
    </row>
    <row r="2989" spans="4:4" s="20" customFormat="1" x14ac:dyDescent="0.25">
      <c r="D2989" s="21"/>
    </row>
    <row r="2990" spans="4:4" s="20" customFormat="1" x14ac:dyDescent="0.25">
      <c r="D2990" s="21"/>
    </row>
    <row r="2991" spans="4:4" s="20" customFormat="1" x14ac:dyDescent="0.25">
      <c r="D2991" s="21"/>
    </row>
    <row r="2992" spans="4:4" s="20" customFormat="1" x14ac:dyDescent="0.25">
      <c r="D2992" s="21"/>
    </row>
    <row r="2993" spans="4:4" s="20" customFormat="1" x14ac:dyDescent="0.25">
      <c r="D2993" s="21"/>
    </row>
    <row r="2994" spans="4:4" s="20" customFormat="1" x14ac:dyDescent="0.25">
      <c r="D2994" s="21"/>
    </row>
    <row r="2995" spans="4:4" s="20" customFormat="1" x14ac:dyDescent="0.25">
      <c r="D2995" s="21"/>
    </row>
    <row r="2996" spans="4:4" s="20" customFormat="1" x14ac:dyDescent="0.25">
      <c r="D2996" s="21"/>
    </row>
    <row r="2997" spans="4:4" s="20" customFormat="1" x14ac:dyDescent="0.25">
      <c r="D2997" s="21"/>
    </row>
    <row r="2998" spans="4:4" s="20" customFormat="1" x14ac:dyDescent="0.25">
      <c r="D2998" s="21"/>
    </row>
    <row r="2999" spans="4:4" s="20" customFormat="1" x14ac:dyDescent="0.25">
      <c r="D2999" s="21"/>
    </row>
    <row r="3000" spans="4:4" s="20" customFormat="1" x14ac:dyDescent="0.25">
      <c r="D3000" s="21"/>
    </row>
    <row r="3001" spans="4:4" s="20" customFormat="1" x14ac:dyDescent="0.25">
      <c r="D3001" s="21"/>
    </row>
    <row r="3002" spans="4:4" s="20" customFormat="1" x14ac:dyDescent="0.25">
      <c r="D3002" s="21"/>
    </row>
    <row r="3003" spans="4:4" s="20" customFormat="1" x14ac:dyDescent="0.25">
      <c r="D3003" s="21"/>
    </row>
    <row r="3004" spans="4:4" s="20" customFormat="1" x14ac:dyDescent="0.25">
      <c r="D3004" s="21"/>
    </row>
    <row r="3005" spans="4:4" s="20" customFormat="1" x14ac:dyDescent="0.25">
      <c r="D3005" s="21"/>
    </row>
    <row r="3006" spans="4:4" s="20" customFormat="1" x14ac:dyDescent="0.25">
      <c r="D3006" s="21"/>
    </row>
    <row r="3007" spans="4:4" s="20" customFormat="1" x14ac:dyDescent="0.25">
      <c r="D3007" s="21"/>
    </row>
    <row r="3008" spans="4:4" s="20" customFormat="1" x14ac:dyDescent="0.25">
      <c r="D3008" s="21"/>
    </row>
    <row r="3009" spans="4:4" s="20" customFormat="1" x14ac:dyDescent="0.25">
      <c r="D3009" s="21"/>
    </row>
    <row r="3010" spans="4:4" s="20" customFormat="1" x14ac:dyDescent="0.25">
      <c r="D3010" s="21"/>
    </row>
    <row r="3011" spans="4:4" s="20" customFormat="1" x14ac:dyDescent="0.25">
      <c r="D3011" s="21"/>
    </row>
    <row r="3012" spans="4:4" s="20" customFormat="1" x14ac:dyDescent="0.25">
      <c r="D3012" s="21"/>
    </row>
    <row r="3013" spans="4:4" s="20" customFormat="1" x14ac:dyDescent="0.25">
      <c r="D3013" s="21"/>
    </row>
    <row r="3014" spans="4:4" s="20" customFormat="1" x14ac:dyDescent="0.25">
      <c r="D3014" s="21"/>
    </row>
    <row r="3015" spans="4:4" s="20" customFormat="1" x14ac:dyDescent="0.25">
      <c r="D3015" s="21"/>
    </row>
    <row r="3016" spans="4:4" s="20" customFormat="1" x14ac:dyDescent="0.25">
      <c r="D3016" s="21"/>
    </row>
    <row r="3017" spans="4:4" s="20" customFormat="1" x14ac:dyDescent="0.25">
      <c r="D3017" s="21"/>
    </row>
    <row r="3018" spans="4:4" s="20" customFormat="1" x14ac:dyDescent="0.25">
      <c r="D3018" s="21"/>
    </row>
    <row r="3019" spans="4:4" s="20" customFormat="1" x14ac:dyDescent="0.25">
      <c r="D3019" s="21"/>
    </row>
    <row r="3020" spans="4:4" s="20" customFormat="1" x14ac:dyDescent="0.25">
      <c r="D3020" s="21"/>
    </row>
    <row r="3021" spans="4:4" s="20" customFormat="1" x14ac:dyDescent="0.25">
      <c r="D3021" s="21"/>
    </row>
    <row r="3022" spans="4:4" s="20" customFormat="1" x14ac:dyDescent="0.25">
      <c r="D3022" s="21"/>
    </row>
    <row r="3023" spans="4:4" s="20" customFormat="1" x14ac:dyDescent="0.25">
      <c r="D3023" s="21"/>
    </row>
    <row r="3024" spans="4:4" s="20" customFormat="1" x14ac:dyDescent="0.25">
      <c r="D3024" s="21"/>
    </row>
    <row r="3025" spans="4:4" s="20" customFormat="1" x14ac:dyDescent="0.25">
      <c r="D3025" s="21"/>
    </row>
    <row r="3026" spans="4:4" s="20" customFormat="1" x14ac:dyDescent="0.25">
      <c r="D3026" s="21"/>
    </row>
    <row r="3027" spans="4:4" s="20" customFormat="1" x14ac:dyDescent="0.25">
      <c r="D3027" s="21"/>
    </row>
    <row r="3028" spans="4:4" s="20" customFormat="1" x14ac:dyDescent="0.25">
      <c r="D3028" s="21"/>
    </row>
    <row r="3029" spans="4:4" s="20" customFormat="1" x14ac:dyDescent="0.25">
      <c r="D3029" s="21"/>
    </row>
    <row r="3030" spans="4:4" s="20" customFormat="1" x14ac:dyDescent="0.25">
      <c r="D3030" s="21"/>
    </row>
    <row r="3031" spans="4:4" s="20" customFormat="1" x14ac:dyDescent="0.25">
      <c r="D3031" s="21"/>
    </row>
    <row r="3032" spans="4:4" s="20" customFormat="1" x14ac:dyDescent="0.25">
      <c r="D3032" s="21"/>
    </row>
    <row r="3033" spans="4:4" s="20" customFormat="1" x14ac:dyDescent="0.25">
      <c r="D3033" s="21"/>
    </row>
    <row r="3034" spans="4:4" s="20" customFormat="1" x14ac:dyDescent="0.25">
      <c r="D3034" s="21"/>
    </row>
    <row r="3035" spans="4:4" s="20" customFormat="1" x14ac:dyDescent="0.25">
      <c r="D3035" s="21"/>
    </row>
    <row r="3036" spans="4:4" s="20" customFormat="1" x14ac:dyDescent="0.25">
      <c r="D3036" s="21"/>
    </row>
    <row r="3037" spans="4:4" s="20" customFormat="1" x14ac:dyDescent="0.25">
      <c r="D3037" s="21"/>
    </row>
    <row r="3038" spans="4:4" s="20" customFormat="1" x14ac:dyDescent="0.25">
      <c r="D3038" s="21"/>
    </row>
    <row r="3039" spans="4:4" s="20" customFormat="1" x14ac:dyDescent="0.25">
      <c r="D3039" s="21"/>
    </row>
    <row r="3040" spans="4:4" s="20" customFormat="1" x14ac:dyDescent="0.25">
      <c r="D3040" s="21"/>
    </row>
    <row r="3041" spans="4:4" s="20" customFormat="1" x14ac:dyDescent="0.25">
      <c r="D3041" s="21"/>
    </row>
    <row r="3042" spans="4:4" s="20" customFormat="1" x14ac:dyDescent="0.25">
      <c r="D3042" s="21"/>
    </row>
    <row r="3043" spans="4:4" s="20" customFormat="1" x14ac:dyDescent="0.25">
      <c r="D3043" s="21"/>
    </row>
    <row r="3044" spans="4:4" s="20" customFormat="1" x14ac:dyDescent="0.25">
      <c r="D3044" s="21"/>
    </row>
    <row r="3045" spans="4:4" s="20" customFormat="1" x14ac:dyDescent="0.25">
      <c r="D3045" s="21"/>
    </row>
    <row r="3046" spans="4:4" s="20" customFormat="1" x14ac:dyDescent="0.25">
      <c r="D3046" s="21"/>
    </row>
    <row r="3047" spans="4:4" s="20" customFormat="1" x14ac:dyDescent="0.25">
      <c r="D3047" s="21"/>
    </row>
    <row r="3048" spans="4:4" s="20" customFormat="1" x14ac:dyDescent="0.25">
      <c r="D3048" s="21"/>
    </row>
    <row r="3049" spans="4:4" s="20" customFormat="1" x14ac:dyDescent="0.25">
      <c r="D3049" s="21"/>
    </row>
    <row r="3050" spans="4:4" s="20" customFormat="1" x14ac:dyDescent="0.25">
      <c r="D3050" s="21"/>
    </row>
    <row r="3051" spans="4:4" s="20" customFormat="1" x14ac:dyDescent="0.25">
      <c r="D3051" s="21"/>
    </row>
    <row r="3052" spans="4:4" s="20" customFormat="1" x14ac:dyDescent="0.25">
      <c r="D3052" s="21"/>
    </row>
    <row r="3053" spans="4:4" s="20" customFormat="1" x14ac:dyDescent="0.25">
      <c r="D3053" s="21"/>
    </row>
    <row r="3054" spans="4:4" s="20" customFormat="1" x14ac:dyDescent="0.25">
      <c r="D3054" s="21"/>
    </row>
    <row r="3055" spans="4:4" s="20" customFormat="1" x14ac:dyDescent="0.25">
      <c r="D3055" s="21"/>
    </row>
    <row r="3056" spans="4:4" s="20" customFormat="1" x14ac:dyDescent="0.25">
      <c r="D3056" s="21"/>
    </row>
    <row r="3057" spans="4:4" s="20" customFormat="1" x14ac:dyDescent="0.25">
      <c r="D3057" s="21"/>
    </row>
    <row r="3058" spans="4:4" s="20" customFormat="1" x14ac:dyDescent="0.25">
      <c r="D3058" s="21"/>
    </row>
    <row r="3059" spans="4:4" s="20" customFormat="1" x14ac:dyDescent="0.25">
      <c r="D3059" s="21"/>
    </row>
    <row r="3060" spans="4:4" s="20" customFormat="1" x14ac:dyDescent="0.25">
      <c r="D3060" s="21"/>
    </row>
    <row r="3061" spans="4:4" s="20" customFormat="1" x14ac:dyDescent="0.25">
      <c r="D3061" s="21"/>
    </row>
    <row r="3062" spans="4:4" s="20" customFormat="1" x14ac:dyDescent="0.25">
      <c r="D3062" s="21"/>
    </row>
    <row r="3063" spans="4:4" s="20" customFormat="1" x14ac:dyDescent="0.25">
      <c r="D3063" s="21"/>
    </row>
    <row r="3064" spans="4:4" s="20" customFormat="1" x14ac:dyDescent="0.25">
      <c r="D3064" s="21"/>
    </row>
    <row r="3065" spans="4:4" s="20" customFormat="1" x14ac:dyDescent="0.25">
      <c r="D3065" s="21"/>
    </row>
    <row r="3066" spans="4:4" s="20" customFormat="1" x14ac:dyDescent="0.25">
      <c r="D3066" s="21"/>
    </row>
    <row r="3067" spans="4:4" s="20" customFormat="1" x14ac:dyDescent="0.25">
      <c r="D3067" s="21"/>
    </row>
    <row r="3068" spans="4:4" s="20" customFormat="1" x14ac:dyDescent="0.25">
      <c r="D3068" s="21"/>
    </row>
    <row r="3069" spans="4:4" s="20" customFormat="1" x14ac:dyDescent="0.25">
      <c r="D3069" s="21"/>
    </row>
    <row r="3070" spans="4:4" s="20" customFormat="1" x14ac:dyDescent="0.25">
      <c r="D3070" s="21"/>
    </row>
    <row r="3071" spans="4:4" s="20" customFormat="1" x14ac:dyDescent="0.25">
      <c r="D3071" s="21"/>
    </row>
    <row r="3072" spans="4:4" s="20" customFormat="1" x14ac:dyDescent="0.25">
      <c r="D3072" s="21"/>
    </row>
    <row r="3073" spans="4:4" s="20" customFormat="1" x14ac:dyDescent="0.25">
      <c r="D3073" s="21"/>
    </row>
    <row r="3074" spans="4:4" s="20" customFormat="1" x14ac:dyDescent="0.25">
      <c r="D3074" s="21"/>
    </row>
    <row r="3075" spans="4:4" s="20" customFormat="1" x14ac:dyDescent="0.25">
      <c r="D3075" s="21"/>
    </row>
    <row r="3076" spans="4:4" s="20" customFormat="1" x14ac:dyDescent="0.25">
      <c r="D3076" s="21"/>
    </row>
    <row r="3077" spans="4:4" s="20" customFormat="1" x14ac:dyDescent="0.25">
      <c r="D3077" s="21"/>
    </row>
    <row r="3078" spans="4:4" s="20" customFormat="1" x14ac:dyDescent="0.25">
      <c r="D3078" s="21"/>
    </row>
    <row r="3079" spans="4:4" s="20" customFormat="1" x14ac:dyDescent="0.25">
      <c r="D3079" s="21"/>
    </row>
    <row r="3080" spans="4:4" s="20" customFormat="1" x14ac:dyDescent="0.25">
      <c r="D3080" s="21"/>
    </row>
    <row r="3081" spans="4:4" s="20" customFormat="1" x14ac:dyDescent="0.25">
      <c r="D3081" s="21"/>
    </row>
    <row r="3082" spans="4:4" s="20" customFormat="1" x14ac:dyDescent="0.25">
      <c r="D3082" s="21"/>
    </row>
    <row r="3083" spans="4:4" s="20" customFormat="1" x14ac:dyDescent="0.25">
      <c r="D3083" s="21"/>
    </row>
    <row r="3084" spans="4:4" s="20" customFormat="1" x14ac:dyDescent="0.25">
      <c r="D3084" s="21"/>
    </row>
    <row r="3085" spans="4:4" s="20" customFormat="1" x14ac:dyDescent="0.25">
      <c r="D3085" s="21"/>
    </row>
    <row r="3086" spans="4:4" s="20" customFormat="1" x14ac:dyDescent="0.25">
      <c r="D3086" s="21"/>
    </row>
    <row r="3087" spans="4:4" s="20" customFormat="1" x14ac:dyDescent="0.25">
      <c r="D3087" s="21"/>
    </row>
    <row r="3088" spans="4:4" s="20" customFormat="1" x14ac:dyDescent="0.25">
      <c r="D3088" s="21"/>
    </row>
    <row r="3089" spans="4:4" s="20" customFormat="1" x14ac:dyDescent="0.25">
      <c r="D3089" s="21"/>
    </row>
    <row r="3090" spans="4:4" s="20" customFormat="1" x14ac:dyDescent="0.25">
      <c r="D3090" s="21"/>
    </row>
    <row r="3091" spans="4:4" s="20" customFormat="1" x14ac:dyDescent="0.25">
      <c r="D3091" s="21"/>
    </row>
    <row r="3092" spans="4:4" s="20" customFormat="1" x14ac:dyDescent="0.25">
      <c r="D3092" s="21"/>
    </row>
    <row r="3093" spans="4:4" s="20" customFormat="1" x14ac:dyDescent="0.25">
      <c r="D3093" s="21"/>
    </row>
    <row r="3094" spans="4:4" s="20" customFormat="1" x14ac:dyDescent="0.25">
      <c r="D3094" s="21"/>
    </row>
    <row r="3095" spans="4:4" s="20" customFormat="1" x14ac:dyDescent="0.25">
      <c r="D3095" s="21"/>
    </row>
    <row r="3096" spans="4:4" s="20" customFormat="1" x14ac:dyDescent="0.25">
      <c r="D3096" s="21"/>
    </row>
    <row r="3097" spans="4:4" s="20" customFormat="1" x14ac:dyDescent="0.25">
      <c r="D3097" s="21"/>
    </row>
    <row r="3098" spans="4:4" s="20" customFormat="1" x14ac:dyDescent="0.25">
      <c r="D3098" s="21"/>
    </row>
    <row r="3099" spans="4:4" s="20" customFormat="1" x14ac:dyDescent="0.25">
      <c r="D3099" s="21"/>
    </row>
    <row r="3100" spans="4:4" s="20" customFormat="1" x14ac:dyDescent="0.25">
      <c r="D3100" s="21"/>
    </row>
    <row r="3101" spans="4:4" s="20" customFormat="1" x14ac:dyDescent="0.25">
      <c r="D3101" s="21"/>
    </row>
    <row r="3102" spans="4:4" s="20" customFormat="1" x14ac:dyDescent="0.25">
      <c r="D3102" s="21"/>
    </row>
    <row r="3103" spans="4:4" s="20" customFormat="1" x14ac:dyDescent="0.25">
      <c r="D3103" s="21"/>
    </row>
    <row r="3104" spans="4:4" s="20" customFormat="1" x14ac:dyDescent="0.25">
      <c r="D3104" s="21"/>
    </row>
    <row r="3105" spans="4:4" s="20" customFormat="1" x14ac:dyDescent="0.25">
      <c r="D3105" s="21"/>
    </row>
    <row r="3106" spans="4:4" s="20" customFormat="1" x14ac:dyDescent="0.25">
      <c r="D3106" s="21"/>
    </row>
    <row r="3107" spans="4:4" s="20" customFormat="1" x14ac:dyDescent="0.25">
      <c r="D3107" s="21"/>
    </row>
    <row r="3108" spans="4:4" s="20" customFormat="1" x14ac:dyDescent="0.25">
      <c r="D3108" s="21"/>
    </row>
    <row r="3109" spans="4:4" s="20" customFormat="1" x14ac:dyDescent="0.25">
      <c r="D3109" s="21"/>
    </row>
    <row r="3110" spans="4:4" s="20" customFormat="1" x14ac:dyDescent="0.25">
      <c r="D3110" s="21"/>
    </row>
    <row r="3111" spans="4:4" s="20" customFormat="1" x14ac:dyDescent="0.25">
      <c r="D3111" s="21"/>
    </row>
    <row r="3112" spans="4:4" s="20" customFormat="1" x14ac:dyDescent="0.25">
      <c r="D3112" s="21"/>
    </row>
    <row r="3113" spans="4:4" s="20" customFormat="1" x14ac:dyDescent="0.25">
      <c r="D3113" s="21"/>
    </row>
    <row r="3114" spans="4:4" s="20" customFormat="1" x14ac:dyDescent="0.25">
      <c r="D3114" s="21"/>
    </row>
    <row r="3115" spans="4:4" s="20" customFormat="1" x14ac:dyDescent="0.25">
      <c r="D3115" s="21"/>
    </row>
    <row r="3116" spans="4:4" s="20" customFormat="1" x14ac:dyDescent="0.25">
      <c r="D3116" s="21"/>
    </row>
    <row r="3117" spans="4:4" s="20" customFormat="1" x14ac:dyDescent="0.25">
      <c r="D3117" s="21"/>
    </row>
    <row r="3118" spans="4:4" s="20" customFormat="1" x14ac:dyDescent="0.25">
      <c r="D3118" s="21"/>
    </row>
    <row r="3119" spans="4:4" s="20" customFormat="1" x14ac:dyDescent="0.25">
      <c r="D3119" s="21"/>
    </row>
    <row r="3120" spans="4:4" s="20" customFormat="1" x14ac:dyDescent="0.25">
      <c r="D3120" s="21"/>
    </row>
    <row r="3121" spans="4:4" s="20" customFormat="1" x14ac:dyDescent="0.25">
      <c r="D3121" s="21"/>
    </row>
    <row r="3122" spans="4:4" s="20" customFormat="1" x14ac:dyDescent="0.25">
      <c r="D3122" s="21"/>
    </row>
    <row r="3123" spans="4:4" s="20" customFormat="1" x14ac:dyDescent="0.25">
      <c r="D3123" s="21"/>
    </row>
    <row r="3124" spans="4:4" s="20" customFormat="1" x14ac:dyDescent="0.25">
      <c r="D3124" s="21"/>
    </row>
    <row r="3125" spans="4:4" s="20" customFormat="1" x14ac:dyDescent="0.25">
      <c r="D3125" s="21"/>
    </row>
    <row r="3126" spans="4:4" s="20" customFormat="1" x14ac:dyDescent="0.25">
      <c r="D3126" s="21"/>
    </row>
    <row r="3127" spans="4:4" s="20" customFormat="1" x14ac:dyDescent="0.25">
      <c r="D3127" s="21"/>
    </row>
    <row r="3128" spans="4:4" s="20" customFormat="1" x14ac:dyDescent="0.25">
      <c r="D3128" s="21"/>
    </row>
    <row r="3129" spans="4:4" s="20" customFormat="1" x14ac:dyDescent="0.25">
      <c r="D3129" s="21"/>
    </row>
    <row r="3130" spans="4:4" s="20" customFormat="1" x14ac:dyDescent="0.25">
      <c r="D3130" s="21"/>
    </row>
    <row r="3131" spans="4:4" s="20" customFormat="1" x14ac:dyDescent="0.25">
      <c r="D3131" s="21"/>
    </row>
    <row r="3132" spans="4:4" s="20" customFormat="1" x14ac:dyDescent="0.25">
      <c r="D3132" s="21"/>
    </row>
    <row r="3133" spans="4:4" s="20" customFormat="1" x14ac:dyDescent="0.25">
      <c r="D3133" s="21"/>
    </row>
    <row r="3134" spans="4:4" s="20" customFormat="1" x14ac:dyDescent="0.25">
      <c r="D3134" s="21"/>
    </row>
    <row r="3135" spans="4:4" s="20" customFormat="1" x14ac:dyDescent="0.25">
      <c r="D3135" s="21"/>
    </row>
    <row r="3136" spans="4:4" s="20" customFormat="1" x14ac:dyDescent="0.25">
      <c r="D3136" s="21"/>
    </row>
    <row r="3137" spans="4:4" s="20" customFormat="1" x14ac:dyDescent="0.25">
      <c r="D3137" s="21"/>
    </row>
    <row r="3138" spans="4:4" s="20" customFormat="1" x14ac:dyDescent="0.25">
      <c r="D3138" s="21"/>
    </row>
    <row r="3139" spans="4:4" s="20" customFormat="1" x14ac:dyDescent="0.25">
      <c r="D3139" s="21"/>
    </row>
    <row r="3140" spans="4:4" s="20" customFormat="1" x14ac:dyDescent="0.25">
      <c r="D3140" s="21"/>
    </row>
    <row r="3141" spans="4:4" s="20" customFormat="1" x14ac:dyDescent="0.25">
      <c r="D3141" s="21"/>
    </row>
    <row r="3142" spans="4:4" s="20" customFormat="1" x14ac:dyDescent="0.25">
      <c r="D3142" s="21"/>
    </row>
    <row r="3143" spans="4:4" s="20" customFormat="1" x14ac:dyDescent="0.25">
      <c r="D3143" s="21"/>
    </row>
    <row r="3144" spans="4:4" s="20" customFormat="1" x14ac:dyDescent="0.25">
      <c r="D3144" s="21"/>
    </row>
    <row r="3145" spans="4:4" s="20" customFormat="1" x14ac:dyDescent="0.25">
      <c r="D3145" s="21"/>
    </row>
    <row r="3146" spans="4:4" s="20" customFormat="1" x14ac:dyDescent="0.25">
      <c r="D3146" s="21"/>
    </row>
    <row r="3147" spans="4:4" s="20" customFormat="1" x14ac:dyDescent="0.25">
      <c r="D3147" s="21"/>
    </row>
    <row r="3148" spans="4:4" s="20" customFormat="1" x14ac:dyDescent="0.25">
      <c r="D3148" s="21"/>
    </row>
    <row r="3149" spans="4:4" s="20" customFormat="1" x14ac:dyDescent="0.25">
      <c r="D3149" s="21"/>
    </row>
    <row r="3150" spans="4:4" s="20" customFormat="1" x14ac:dyDescent="0.25">
      <c r="D3150" s="21"/>
    </row>
    <row r="3151" spans="4:4" s="20" customFormat="1" x14ac:dyDescent="0.25">
      <c r="D3151" s="21"/>
    </row>
    <row r="3152" spans="4:4" s="20" customFormat="1" x14ac:dyDescent="0.25">
      <c r="D3152" s="21"/>
    </row>
    <row r="3153" spans="4:4" s="20" customFormat="1" x14ac:dyDescent="0.25">
      <c r="D3153" s="21"/>
    </row>
    <row r="3154" spans="4:4" s="20" customFormat="1" x14ac:dyDescent="0.25">
      <c r="D3154" s="21"/>
    </row>
    <row r="3155" spans="4:4" s="20" customFormat="1" x14ac:dyDescent="0.25">
      <c r="D3155" s="21"/>
    </row>
    <row r="3156" spans="4:4" s="20" customFormat="1" x14ac:dyDescent="0.25">
      <c r="D3156" s="21"/>
    </row>
    <row r="3157" spans="4:4" s="20" customFormat="1" x14ac:dyDescent="0.25">
      <c r="D3157" s="21"/>
    </row>
    <row r="3158" spans="4:4" s="20" customFormat="1" x14ac:dyDescent="0.25">
      <c r="D3158" s="21"/>
    </row>
    <row r="3159" spans="4:4" s="20" customFormat="1" x14ac:dyDescent="0.25">
      <c r="D3159" s="21"/>
    </row>
    <row r="3160" spans="4:4" s="20" customFormat="1" x14ac:dyDescent="0.25">
      <c r="D3160" s="21"/>
    </row>
    <row r="3161" spans="4:4" s="20" customFormat="1" x14ac:dyDescent="0.25">
      <c r="D3161" s="21"/>
    </row>
    <row r="3162" spans="4:4" s="20" customFormat="1" x14ac:dyDescent="0.25">
      <c r="D3162" s="21"/>
    </row>
    <row r="3163" spans="4:4" s="20" customFormat="1" x14ac:dyDescent="0.25">
      <c r="D3163" s="21"/>
    </row>
    <row r="3164" spans="4:4" s="20" customFormat="1" x14ac:dyDescent="0.25">
      <c r="D3164" s="21"/>
    </row>
    <row r="3165" spans="4:4" s="20" customFormat="1" x14ac:dyDescent="0.25">
      <c r="D3165" s="21"/>
    </row>
    <row r="3166" spans="4:4" s="20" customFormat="1" x14ac:dyDescent="0.25">
      <c r="D3166" s="21"/>
    </row>
    <row r="3167" spans="4:4" s="20" customFormat="1" x14ac:dyDescent="0.25">
      <c r="D3167" s="21"/>
    </row>
    <row r="3168" spans="4:4" s="20" customFormat="1" x14ac:dyDescent="0.25">
      <c r="D3168" s="21"/>
    </row>
    <row r="3169" spans="4:4" s="20" customFormat="1" x14ac:dyDescent="0.25">
      <c r="D3169" s="21"/>
    </row>
    <row r="3170" spans="4:4" s="20" customFormat="1" x14ac:dyDescent="0.25">
      <c r="D3170" s="21"/>
    </row>
    <row r="3171" spans="4:4" s="20" customFormat="1" x14ac:dyDescent="0.25">
      <c r="D3171" s="21"/>
    </row>
    <row r="3172" spans="4:4" s="20" customFormat="1" x14ac:dyDescent="0.25">
      <c r="D3172" s="21"/>
    </row>
    <row r="3173" spans="4:4" s="20" customFormat="1" x14ac:dyDescent="0.25">
      <c r="D3173" s="21"/>
    </row>
    <row r="3174" spans="4:4" s="20" customFormat="1" x14ac:dyDescent="0.25">
      <c r="D3174" s="21"/>
    </row>
    <row r="3175" spans="4:4" s="20" customFormat="1" x14ac:dyDescent="0.25">
      <c r="D3175" s="21"/>
    </row>
    <row r="3176" spans="4:4" s="20" customFormat="1" x14ac:dyDescent="0.25">
      <c r="D3176" s="21"/>
    </row>
    <row r="3177" spans="4:4" s="20" customFormat="1" x14ac:dyDescent="0.25">
      <c r="D3177" s="21"/>
    </row>
    <row r="3178" spans="4:4" s="20" customFormat="1" x14ac:dyDescent="0.25">
      <c r="D3178" s="21"/>
    </row>
    <row r="3179" spans="4:4" s="20" customFormat="1" x14ac:dyDescent="0.25">
      <c r="D3179" s="21"/>
    </row>
    <row r="3180" spans="4:4" s="20" customFormat="1" x14ac:dyDescent="0.25">
      <c r="D3180" s="21"/>
    </row>
    <row r="3181" spans="4:4" s="20" customFormat="1" x14ac:dyDescent="0.25">
      <c r="D3181" s="21"/>
    </row>
    <row r="3182" spans="4:4" s="20" customFormat="1" x14ac:dyDescent="0.25">
      <c r="D3182" s="21"/>
    </row>
    <row r="3183" spans="4:4" s="20" customFormat="1" x14ac:dyDescent="0.25">
      <c r="D3183" s="21"/>
    </row>
    <row r="3184" spans="4:4" s="20" customFormat="1" x14ac:dyDescent="0.25">
      <c r="D3184" s="21"/>
    </row>
    <row r="3185" spans="4:4" s="20" customFormat="1" x14ac:dyDescent="0.25">
      <c r="D3185" s="21"/>
    </row>
    <row r="3186" spans="4:4" s="20" customFormat="1" x14ac:dyDescent="0.25">
      <c r="D3186" s="21"/>
    </row>
    <row r="3187" spans="4:4" s="20" customFormat="1" x14ac:dyDescent="0.25">
      <c r="D3187" s="21"/>
    </row>
    <row r="3188" spans="4:4" s="20" customFormat="1" x14ac:dyDescent="0.25">
      <c r="D3188" s="21"/>
    </row>
    <row r="3189" spans="4:4" s="20" customFormat="1" x14ac:dyDescent="0.25">
      <c r="D3189" s="21"/>
    </row>
    <row r="3190" spans="4:4" s="20" customFormat="1" x14ac:dyDescent="0.25">
      <c r="D3190" s="21"/>
    </row>
    <row r="3191" spans="4:4" s="20" customFormat="1" x14ac:dyDescent="0.25">
      <c r="D3191" s="21"/>
    </row>
    <row r="3192" spans="4:4" s="20" customFormat="1" x14ac:dyDescent="0.25">
      <c r="D3192" s="21"/>
    </row>
    <row r="3193" spans="4:4" s="20" customFormat="1" x14ac:dyDescent="0.25">
      <c r="D3193" s="21"/>
    </row>
    <row r="3194" spans="4:4" s="20" customFormat="1" x14ac:dyDescent="0.25">
      <c r="D3194" s="21"/>
    </row>
    <row r="3195" spans="4:4" s="20" customFormat="1" x14ac:dyDescent="0.25">
      <c r="D3195" s="21"/>
    </row>
    <row r="3196" spans="4:4" s="20" customFormat="1" x14ac:dyDescent="0.25">
      <c r="D3196" s="21"/>
    </row>
    <row r="3197" spans="4:4" s="20" customFormat="1" x14ac:dyDescent="0.25">
      <c r="D3197" s="21"/>
    </row>
    <row r="3198" spans="4:4" s="20" customFormat="1" x14ac:dyDescent="0.25">
      <c r="D3198" s="21"/>
    </row>
    <row r="3199" spans="4:4" s="20" customFormat="1" x14ac:dyDescent="0.25">
      <c r="D3199" s="21"/>
    </row>
    <row r="3200" spans="4:4" s="20" customFormat="1" x14ac:dyDescent="0.25">
      <c r="D3200" s="21"/>
    </row>
    <row r="3201" spans="4:4" s="20" customFormat="1" x14ac:dyDescent="0.25">
      <c r="D3201" s="21"/>
    </row>
    <row r="3202" spans="4:4" s="20" customFormat="1" x14ac:dyDescent="0.25">
      <c r="D3202" s="21"/>
    </row>
    <row r="3203" spans="4:4" s="20" customFormat="1" x14ac:dyDescent="0.25">
      <c r="D3203" s="21"/>
    </row>
    <row r="3204" spans="4:4" s="20" customFormat="1" x14ac:dyDescent="0.25">
      <c r="D3204" s="21"/>
    </row>
    <row r="3205" spans="4:4" s="20" customFormat="1" x14ac:dyDescent="0.25">
      <c r="D3205" s="21"/>
    </row>
    <row r="3206" spans="4:4" s="20" customFormat="1" x14ac:dyDescent="0.25">
      <c r="D3206" s="21"/>
    </row>
    <row r="3207" spans="4:4" s="20" customFormat="1" x14ac:dyDescent="0.25">
      <c r="D3207" s="21"/>
    </row>
    <row r="3208" spans="4:4" s="20" customFormat="1" x14ac:dyDescent="0.25">
      <c r="D3208" s="21"/>
    </row>
    <row r="3209" spans="4:4" s="20" customFormat="1" x14ac:dyDescent="0.25">
      <c r="D3209" s="21"/>
    </row>
    <row r="3210" spans="4:4" s="20" customFormat="1" x14ac:dyDescent="0.25">
      <c r="D3210" s="21"/>
    </row>
    <row r="3211" spans="4:4" s="20" customFormat="1" x14ac:dyDescent="0.25">
      <c r="D3211" s="21"/>
    </row>
    <row r="3212" spans="4:4" s="20" customFormat="1" x14ac:dyDescent="0.25">
      <c r="D3212" s="21"/>
    </row>
    <row r="3213" spans="4:4" s="20" customFormat="1" x14ac:dyDescent="0.25">
      <c r="D3213" s="21"/>
    </row>
    <row r="3214" spans="4:4" s="20" customFormat="1" x14ac:dyDescent="0.25">
      <c r="D3214" s="21"/>
    </row>
    <row r="3215" spans="4:4" s="20" customFormat="1" x14ac:dyDescent="0.25">
      <c r="D3215" s="21"/>
    </row>
    <row r="3216" spans="4:4" s="20" customFormat="1" x14ac:dyDescent="0.25">
      <c r="D3216" s="21"/>
    </row>
    <row r="3217" spans="4:4" s="20" customFormat="1" x14ac:dyDescent="0.25">
      <c r="D3217" s="21"/>
    </row>
    <row r="3218" spans="4:4" s="20" customFormat="1" x14ac:dyDescent="0.25">
      <c r="D3218" s="21"/>
    </row>
    <row r="3219" spans="4:4" s="20" customFormat="1" x14ac:dyDescent="0.25">
      <c r="D3219" s="21"/>
    </row>
    <row r="3220" spans="4:4" s="20" customFormat="1" x14ac:dyDescent="0.25">
      <c r="D3220" s="21"/>
    </row>
    <row r="3221" spans="4:4" s="20" customFormat="1" x14ac:dyDescent="0.25">
      <c r="D3221" s="21"/>
    </row>
    <row r="3222" spans="4:4" s="20" customFormat="1" x14ac:dyDescent="0.25">
      <c r="D3222" s="21"/>
    </row>
    <row r="3223" spans="4:4" s="20" customFormat="1" x14ac:dyDescent="0.25">
      <c r="D3223" s="21"/>
    </row>
    <row r="3224" spans="4:4" s="20" customFormat="1" x14ac:dyDescent="0.25">
      <c r="D3224" s="21"/>
    </row>
    <row r="3225" spans="4:4" s="20" customFormat="1" x14ac:dyDescent="0.25">
      <c r="D3225" s="21"/>
    </row>
    <row r="3226" spans="4:4" s="20" customFormat="1" x14ac:dyDescent="0.25">
      <c r="D3226" s="21"/>
    </row>
    <row r="3227" spans="4:4" s="20" customFormat="1" x14ac:dyDescent="0.25">
      <c r="D3227" s="21"/>
    </row>
    <row r="3228" spans="4:4" s="20" customFormat="1" x14ac:dyDescent="0.25">
      <c r="D3228" s="21"/>
    </row>
    <row r="3229" spans="4:4" s="20" customFormat="1" x14ac:dyDescent="0.25">
      <c r="D3229" s="21"/>
    </row>
    <row r="3230" spans="4:4" s="20" customFormat="1" x14ac:dyDescent="0.25">
      <c r="D3230" s="21"/>
    </row>
    <row r="3231" spans="4:4" s="20" customFormat="1" x14ac:dyDescent="0.25">
      <c r="D3231" s="21"/>
    </row>
    <row r="3232" spans="4:4" s="20" customFormat="1" x14ac:dyDescent="0.25">
      <c r="D3232" s="21"/>
    </row>
    <row r="3233" spans="4:4" s="20" customFormat="1" x14ac:dyDescent="0.25">
      <c r="D3233" s="21"/>
    </row>
    <row r="3234" spans="4:4" s="20" customFormat="1" x14ac:dyDescent="0.25">
      <c r="D3234" s="21"/>
    </row>
    <row r="3235" spans="4:4" s="20" customFormat="1" x14ac:dyDescent="0.25">
      <c r="D3235" s="21"/>
    </row>
    <row r="3236" spans="4:4" s="20" customFormat="1" x14ac:dyDescent="0.25">
      <c r="D3236" s="21"/>
    </row>
    <row r="3237" spans="4:4" s="20" customFormat="1" x14ac:dyDescent="0.25">
      <c r="D3237" s="21"/>
    </row>
    <row r="3238" spans="4:4" s="20" customFormat="1" x14ac:dyDescent="0.25">
      <c r="D3238" s="21"/>
    </row>
    <row r="3239" spans="4:4" s="20" customFormat="1" x14ac:dyDescent="0.25">
      <c r="D3239" s="21"/>
    </row>
    <row r="3240" spans="4:4" s="20" customFormat="1" x14ac:dyDescent="0.25">
      <c r="D3240" s="21"/>
    </row>
    <row r="3241" spans="4:4" s="20" customFormat="1" x14ac:dyDescent="0.25">
      <c r="D3241" s="21"/>
    </row>
    <row r="3242" spans="4:4" s="20" customFormat="1" x14ac:dyDescent="0.25">
      <c r="D3242" s="21"/>
    </row>
    <row r="3243" spans="4:4" s="20" customFormat="1" x14ac:dyDescent="0.25">
      <c r="D3243" s="21"/>
    </row>
    <row r="3244" spans="4:4" s="20" customFormat="1" x14ac:dyDescent="0.25">
      <c r="D3244" s="21"/>
    </row>
    <row r="3245" spans="4:4" s="20" customFormat="1" x14ac:dyDescent="0.25">
      <c r="D3245" s="21"/>
    </row>
    <row r="3246" spans="4:4" s="20" customFormat="1" x14ac:dyDescent="0.25">
      <c r="D3246" s="21"/>
    </row>
    <row r="3247" spans="4:4" s="20" customFormat="1" x14ac:dyDescent="0.25">
      <c r="D3247" s="21"/>
    </row>
    <row r="3248" spans="4:4" s="20" customFormat="1" x14ac:dyDescent="0.25">
      <c r="D3248" s="21"/>
    </row>
    <row r="3249" spans="4:4" s="20" customFormat="1" x14ac:dyDescent="0.25">
      <c r="D3249" s="21"/>
    </row>
    <row r="3250" spans="4:4" s="20" customFormat="1" x14ac:dyDescent="0.25">
      <c r="D3250" s="21"/>
    </row>
    <row r="3251" spans="4:4" s="20" customFormat="1" x14ac:dyDescent="0.25">
      <c r="D3251" s="21"/>
    </row>
    <row r="3252" spans="4:4" s="20" customFormat="1" x14ac:dyDescent="0.25">
      <c r="D3252" s="21"/>
    </row>
    <row r="3253" spans="4:4" s="20" customFormat="1" x14ac:dyDescent="0.25">
      <c r="D3253" s="21"/>
    </row>
    <row r="3254" spans="4:4" s="20" customFormat="1" x14ac:dyDescent="0.25">
      <c r="D3254" s="21"/>
    </row>
    <row r="3255" spans="4:4" s="20" customFormat="1" x14ac:dyDescent="0.25">
      <c r="D3255" s="21"/>
    </row>
    <row r="3256" spans="4:4" s="20" customFormat="1" x14ac:dyDescent="0.25">
      <c r="D3256" s="21"/>
    </row>
    <row r="3257" spans="4:4" s="20" customFormat="1" x14ac:dyDescent="0.25">
      <c r="D3257" s="21"/>
    </row>
    <row r="3258" spans="4:4" s="20" customFormat="1" x14ac:dyDescent="0.25">
      <c r="D3258" s="21"/>
    </row>
    <row r="3259" spans="4:4" s="20" customFormat="1" x14ac:dyDescent="0.25">
      <c r="D3259" s="21"/>
    </row>
    <row r="3260" spans="4:4" s="20" customFormat="1" x14ac:dyDescent="0.25">
      <c r="D3260" s="21"/>
    </row>
    <row r="3261" spans="4:4" s="20" customFormat="1" x14ac:dyDescent="0.25">
      <c r="D3261" s="21"/>
    </row>
    <row r="3262" spans="4:4" s="20" customFormat="1" x14ac:dyDescent="0.25">
      <c r="D3262" s="21"/>
    </row>
    <row r="3263" spans="4:4" s="20" customFormat="1" x14ac:dyDescent="0.25">
      <c r="D3263" s="21"/>
    </row>
    <row r="3264" spans="4:4" s="20" customFormat="1" x14ac:dyDescent="0.25">
      <c r="D3264" s="21"/>
    </row>
    <row r="3265" spans="4:4" s="20" customFormat="1" x14ac:dyDescent="0.25">
      <c r="D3265" s="21"/>
    </row>
    <row r="3266" spans="4:4" s="20" customFormat="1" x14ac:dyDescent="0.25">
      <c r="D3266" s="21"/>
    </row>
    <row r="3267" spans="4:4" s="20" customFormat="1" x14ac:dyDescent="0.25">
      <c r="D3267" s="21"/>
    </row>
    <row r="3268" spans="4:4" s="20" customFormat="1" x14ac:dyDescent="0.25">
      <c r="D3268" s="21"/>
    </row>
    <row r="3269" spans="4:4" s="20" customFormat="1" x14ac:dyDescent="0.25">
      <c r="D3269" s="21"/>
    </row>
    <row r="3270" spans="4:4" s="20" customFormat="1" x14ac:dyDescent="0.25">
      <c r="D3270" s="21"/>
    </row>
    <row r="3271" spans="4:4" s="20" customFormat="1" x14ac:dyDescent="0.25">
      <c r="D3271" s="21"/>
    </row>
    <row r="3272" spans="4:4" s="20" customFormat="1" x14ac:dyDescent="0.25">
      <c r="D3272" s="21"/>
    </row>
    <row r="3273" spans="4:4" s="20" customFormat="1" x14ac:dyDescent="0.25">
      <c r="D3273" s="21"/>
    </row>
    <row r="3274" spans="4:4" s="20" customFormat="1" x14ac:dyDescent="0.25">
      <c r="D3274" s="21"/>
    </row>
    <row r="3275" spans="4:4" s="20" customFormat="1" x14ac:dyDescent="0.25">
      <c r="D3275" s="21"/>
    </row>
    <row r="3276" spans="4:4" s="20" customFormat="1" x14ac:dyDescent="0.25">
      <c r="D3276" s="21"/>
    </row>
    <row r="3277" spans="4:4" s="20" customFormat="1" x14ac:dyDescent="0.25">
      <c r="D3277" s="21"/>
    </row>
    <row r="3278" spans="4:4" s="20" customFormat="1" x14ac:dyDescent="0.25">
      <c r="D3278" s="21"/>
    </row>
    <row r="3279" spans="4:4" s="20" customFormat="1" x14ac:dyDescent="0.25">
      <c r="D3279" s="21"/>
    </row>
    <row r="3280" spans="4:4" s="20" customFormat="1" x14ac:dyDescent="0.25">
      <c r="D3280" s="21"/>
    </row>
    <row r="3281" spans="4:4" s="20" customFormat="1" x14ac:dyDescent="0.25">
      <c r="D3281" s="21"/>
    </row>
    <row r="3282" spans="4:4" s="20" customFormat="1" x14ac:dyDescent="0.25">
      <c r="D3282" s="21"/>
    </row>
    <row r="3283" spans="4:4" s="20" customFormat="1" x14ac:dyDescent="0.25">
      <c r="D3283" s="21"/>
    </row>
    <row r="3284" spans="4:4" s="20" customFormat="1" x14ac:dyDescent="0.25">
      <c r="D3284" s="21"/>
    </row>
    <row r="3285" spans="4:4" s="20" customFormat="1" x14ac:dyDescent="0.25">
      <c r="D3285" s="21"/>
    </row>
    <row r="3286" spans="4:4" s="20" customFormat="1" x14ac:dyDescent="0.25">
      <c r="D3286" s="21"/>
    </row>
    <row r="3287" spans="4:4" s="20" customFormat="1" x14ac:dyDescent="0.25">
      <c r="D3287" s="21"/>
    </row>
    <row r="3288" spans="4:4" s="20" customFormat="1" x14ac:dyDescent="0.25">
      <c r="D3288" s="21"/>
    </row>
    <row r="3289" spans="4:4" s="20" customFormat="1" x14ac:dyDescent="0.25">
      <c r="D3289" s="21"/>
    </row>
    <row r="3290" spans="4:4" s="20" customFormat="1" x14ac:dyDescent="0.25">
      <c r="D3290" s="21"/>
    </row>
    <row r="3291" spans="4:4" s="20" customFormat="1" x14ac:dyDescent="0.25">
      <c r="D3291" s="21"/>
    </row>
    <row r="3292" spans="4:4" s="20" customFormat="1" x14ac:dyDescent="0.25">
      <c r="D3292" s="21"/>
    </row>
    <row r="3293" spans="4:4" s="20" customFormat="1" x14ac:dyDescent="0.25">
      <c r="D3293" s="21"/>
    </row>
    <row r="3294" spans="4:4" s="20" customFormat="1" x14ac:dyDescent="0.25">
      <c r="D3294" s="21"/>
    </row>
    <row r="3295" spans="4:4" s="20" customFormat="1" x14ac:dyDescent="0.25">
      <c r="D3295" s="21"/>
    </row>
    <row r="3296" spans="4:4" s="20" customFormat="1" x14ac:dyDescent="0.25">
      <c r="D3296" s="21"/>
    </row>
    <row r="3297" spans="4:4" s="20" customFormat="1" x14ac:dyDescent="0.25">
      <c r="D3297" s="21"/>
    </row>
    <row r="3298" spans="4:4" s="20" customFormat="1" x14ac:dyDescent="0.25">
      <c r="D3298" s="21"/>
    </row>
    <row r="3299" spans="4:4" s="20" customFormat="1" x14ac:dyDescent="0.25">
      <c r="D3299" s="21"/>
    </row>
    <row r="3300" spans="4:4" s="20" customFormat="1" x14ac:dyDescent="0.25">
      <c r="D3300" s="21"/>
    </row>
    <row r="3301" spans="4:4" s="20" customFormat="1" x14ac:dyDescent="0.25">
      <c r="D3301" s="21"/>
    </row>
    <row r="3302" spans="4:4" s="20" customFormat="1" x14ac:dyDescent="0.25">
      <c r="D3302" s="21"/>
    </row>
    <row r="3303" spans="4:4" s="20" customFormat="1" x14ac:dyDescent="0.25">
      <c r="D3303" s="21"/>
    </row>
    <row r="3304" spans="4:4" s="20" customFormat="1" x14ac:dyDescent="0.25">
      <c r="D3304" s="21"/>
    </row>
    <row r="3305" spans="4:4" s="20" customFormat="1" x14ac:dyDescent="0.25">
      <c r="D3305" s="21"/>
    </row>
    <row r="3306" spans="4:4" s="20" customFormat="1" x14ac:dyDescent="0.25">
      <c r="D3306" s="21"/>
    </row>
    <row r="3307" spans="4:4" s="20" customFormat="1" x14ac:dyDescent="0.25">
      <c r="D3307" s="21"/>
    </row>
    <row r="3308" spans="4:4" s="20" customFormat="1" x14ac:dyDescent="0.25">
      <c r="D3308" s="21"/>
    </row>
    <row r="3309" spans="4:4" s="20" customFormat="1" x14ac:dyDescent="0.25">
      <c r="D3309" s="21"/>
    </row>
    <row r="3310" spans="4:4" s="20" customFormat="1" x14ac:dyDescent="0.25">
      <c r="D3310" s="21"/>
    </row>
    <row r="3311" spans="4:4" s="20" customFormat="1" x14ac:dyDescent="0.25">
      <c r="D3311" s="21"/>
    </row>
    <row r="3312" spans="4:4" s="20" customFormat="1" x14ac:dyDescent="0.25">
      <c r="D3312" s="21"/>
    </row>
    <row r="3313" spans="4:4" s="20" customFormat="1" x14ac:dyDescent="0.25">
      <c r="D3313" s="21"/>
    </row>
    <row r="3314" spans="4:4" s="20" customFormat="1" x14ac:dyDescent="0.25">
      <c r="D3314" s="21"/>
    </row>
    <row r="3315" spans="4:4" s="20" customFormat="1" x14ac:dyDescent="0.25">
      <c r="D3315" s="21"/>
    </row>
    <row r="3316" spans="4:4" s="20" customFormat="1" x14ac:dyDescent="0.25">
      <c r="D3316" s="21"/>
    </row>
    <row r="3317" spans="4:4" s="20" customFormat="1" x14ac:dyDescent="0.25">
      <c r="D3317" s="21"/>
    </row>
    <row r="3318" spans="4:4" s="20" customFormat="1" x14ac:dyDescent="0.25">
      <c r="D3318" s="21"/>
    </row>
    <row r="3319" spans="4:4" s="20" customFormat="1" x14ac:dyDescent="0.25">
      <c r="D3319" s="21"/>
    </row>
    <row r="3320" spans="4:4" s="20" customFormat="1" x14ac:dyDescent="0.25">
      <c r="D3320" s="21"/>
    </row>
    <row r="3321" spans="4:4" s="20" customFormat="1" x14ac:dyDescent="0.25">
      <c r="D3321" s="21"/>
    </row>
    <row r="3322" spans="4:4" s="20" customFormat="1" x14ac:dyDescent="0.25">
      <c r="D3322" s="21"/>
    </row>
    <row r="3323" spans="4:4" s="20" customFormat="1" x14ac:dyDescent="0.25">
      <c r="D3323" s="21"/>
    </row>
    <row r="3324" spans="4:4" s="20" customFormat="1" x14ac:dyDescent="0.25">
      <c r="D3324" s="21"/>
    </row>
    <row r="3325" spans="4:4" s="20" customFormat="1" x14ac:dyDescent="0.25">
      <c r="D3325" s="21"/>
    </row>
    <row r="3326" spans="4:4" s="20" customFormat="1" x14ac:dyDescent="0.25">
      <c r="D3326" s="21"/>
    </row>
    <row r="3327" spans="4:4" s="20" customFormat="1" x14ac:dyDescent="0.25">
      <c r="D3327" s="21"/>
    </row>
    <row r="3328" spans="4:4" s="20" customFormat="1" x14ac:dyDescent="0.25">
      <c r="D3328" s="21"/>
    </row>
    <row r="3329" spans="4:4" s="20" customFormat="1" x14ac:dyDescent="0.25">
      <c r="D3329" s="21"/>
    </row>
    <row r="3330" spans="4:4" s="20" customFormat="1" x14ac:dyDescent="0.25">
      <c r="D3330" s="21"/>
    </row>
    <row r="3331" spans="4:4" s="20" customFormat="1" x14ac:dyDescent="0.25">
      <c r="D3331" s="21"/>
    </row>
    <row r="3332" spans="4:4" s="20" customFormat="1" x14ac:dyDescent="0.25">
      <c r="D3332" s="21"/>
    </row>
    <row r="3333" spans="4:4" s="20" customFormat="1" x14ac:dyDescent="0.25">
      <c r="D3333" s="21"/>
    </row>
    <row r="3334" spans="4:4" s="20" customFormat="1" x14ac:dyDescent="0.25">
      <c r="D3334" s="21"/>
    </row>
    <row r="3335" spans="4:4" s="20" customFormat="1" x14ac:dyDescent="0.25">
      <c r="D3335" s="21"/>
    </row>
    <row r="3336" spans="4:4" s="20" customFormat="1" x14ac:dyDescent="0.25">
      <c r="D3336" s="21"/>
    </row>
    <row r="3337" spans="4:4" s="20" customFormat="1" x14ac:dyDescent="0.25">
      <c r="D3337" s="21"/>
    </row>
    <row r="3338" spans="4:4" s="20" customFormat="1" x14ac:dyDescent="0.25">
      <c r="D3338" s="21"/>
    </row>
    <row r="3339" spans="4:4" s="20" customFormat="1" x14ac:dyDescent="0.25">
      <c r="D3339" s="21"/>
    </row>
    <row r="3340" spans="4:4" s="20" customFormat="1" x14ac:dyDescent="0.25">
      <c r="D3340" s="21"/>
    </row>
    <row r="3341" spans="4:4" s="20" customFormat="1" x14ac:dyDescent="0.25">
      <c r="D3341" s="21"/>
    </row>
    <row r="3342" spans="4:4" s="20" customFormat="1" x14ac:dyDescent="0.25">
      <c r="D3342" s="21"/>
    </row>
    <row r="3343" spans="4:4" s="20" customFormat="1" x14ac:dyDescent="0.25">
      <c r="D3343" s="21"/>
    </row>
    <row r="3344" spans="4:4" s="20" customFormat="1" x14ac:dyDescent="0.25">
      <c r="D3344" s="21"/>
    </row>
    <row r="3345" spans="4:4" s="20" customFormat="1" x14ac:dyDescent="0.25">
      <c r="D3345" s="21"/>
    </row>
    <row r="3346" spans="4:4" s="20" customFormat="1" x14ac:dyDescent="0.25">
      <c r="D3346" s="21"/>
    </row>
    <row r="3347" spans="4:4" s="20" customFormat="1" x14ac:dyDescent="0.25">
      <c r="D3347" s="21"/>
    </row>
    <row r="3348" spans="4:4" s="20" customFormat="1" x14ac:dyDescent="0.25">
      <c r="D3348" s="21"/>
    </row>
    <row r="3349" spans="4:4" s="20" customFormat="1" x14ac:dyDescent="0.25">
      <c r="D3349" s="21"/>
    </row>
    <row r="3350" spans="4:4" s="20" customFormat="1" x14ac:dyDescent="0.25">
      <c r="D3350" s="21"/>
    </row>
    <row r="3351" spans="4:4" s="20" customFormat="1" x14ac:dyDescent="0.25">
      <c r="D3351" s="21"/>
    </row>
    <row r="3352" spans="4:4" s="20" customFormat="1" x14ac:dyDescent="0.25">
      <c r="D3352" s="21"/>
    </row>
    <row r="3353" spans="4:4" s="20" customFormat="1" x14ac:dyDescent="0.25">
      <c r="D3353" s="21"/>
    </row>
    <row r="3354" spans="4:4" s="20" customFormat="1" x14ac:dyDescent="0.25">
      <c r="D3354" s="21"/>
    </row>
    <row r="3355" spans="4:4" s="20" customFormat="1" x14ac:dyDescent="0.25">
      <c r="D3355" s="21"/>
    </row>
    <row r="3356" spans="4:4" s="20" customFormat="1" x14ac:dyDescent="0.25">
      <c r="D3356" s="21"/>
    </row>
    <row r="3357" spans="4:4" s="20" customFormat="1" x14ac:dyDescent="0.25">
      <c r="D3357" s="21"/>
    </row>
    <row r="3358" spans="4:4" s="20" customFormat="1" x14ac:dyDescent="0.25">
      <c r="D3358" s="21"/>
    </row>
    <row r="3359" spans="4:4" s="20" customFormat="1" x14ac:dyDescent="0.25">
      <c r="D3359" s="21"/>
    </row>
    <row r="3360" spans="4:4" s="20" customFormat="1" x14ac:dyDescent="0.25">
      <c r="D3360" s="21"/>
    </row>
    <row r="3361" spans="4:4" s="20" customFormat="1" x14ac:dyDescent="0.25">
      <c r="D3361" s="21"/>
    </row>
    <row r="3362" spans="4:4" s="20" customFormat="1" x14ac:dyDescent="0.25">
      <c r="D3362" s="21"/>
    </row>
    <row r="3363" spans="4:4" s="20" customFormat="1" x14ac:dyDescent="0.25">
      <c r="D3363" s="21"/>
    </row>
    <row r="3364" spans="4:4" s="20" customFormat="1" x14ac:dyDescent="0.25">
      <c r="D3364" s="21"/>
    </row>
    <row r="3365" spans="4:4" s="20" customFormat="1" x14ac:dyDescent="0.25">
      <c r="D3365" s="21"/>
    </row>
    <row r="3366" spans="4:4" s="20" customFormat="1" x14ac:dyDescent="0.25">
      <c r="D3366" s="21"/>
    </row>
    <row r="3367" spans="4:4" s="20" customFormat="1" x14ac:dyDescent="0.25">
      <c r="D3367" s="21"/>
    </row>
    <row r="3368" spans="4:4" s="20" customFormat="1" x14ac:dyDescent="0.25">
      <c r="D3368" s="21"/>
    </row>
    <row r="3369" spans="4:4" s="20" customFormat="1" x14ac:dyDescent="0.25">
      <c r="D3369" s="21"/>
    </row>
    <row r="3370" spans="4:4" s="20" customFormat="1" x14ac:dyDescent="0.25">
      <c r="D3370" s="21"/>
    </row>
    <row r="3371" spans="4:4" s="20" customFormat="1" x14ac:dyDescent="0.25">
      <c r="D3371" s="21"/>
    </row>
    <row r="3372" spans="4:4" s="20" customFormat="1" x14ac:dyDescent="0.25">
      <c r="D3372" s="21"/>
    </row>
    <row r="3373" spans="4:4" s="20" customFormat="1" x14ac:dyDescent="0.25">
      <c r="D3373" s="21"/>
    </row>
    <row r="3374" spans="4:4" s="20" customFormat="1" x14ac:dyDescent="0.25">
      <c r="D3374" s="21"/>
    </row>
    <row r="3375" spans="4:4" s="20" customFormat="1" x14ac:dyDescent="0.25">
      <c r="D3375" s="21"/>
    </row>
    <row r="3376" spans="4:4" s="20" customFormat="1" x14ac:dyDescent="0.25">
      <c r="D3376" s="21"/>
    </row>
    <row r="3377" spans="4:4" s="20" customFormat="1" x14ac:dyDescent="0.25">
      <c r="D3377" s="21"/>
    </row>
    <row r="3378" spans="4:4" s="20" customFormat="1" x14ac:dyDescent="0.25">
      <c r="D3378" s="21"/>
    </row>
    <row r="3379" spans="4:4" s="20" customFormat="1" x14ac:dyDescent="0.25">
      <c r="D3379" s="21"/>
    </row>
    <row r="3380" spans="4:4" s="20" customFormat="1" x14ac:dyDescent="0.25">
      <c r="D3380" s="21"/>
    </row>
    <row r="3381" spans="4:4" s="20" customFormat="1" x14ac:dyDescent="0.25">
      <c r="D3381" s="21"/>
    </row>
    <row r="3382" spans="4:4" s="20" customFormat="1" x14ac:dyDescent="0.25">
      <c r="D3382" s="21"/>
    </row>
    <row r="3383" spans="4:4" s="20" customFormat="1" x14ac:dyDescent="0.25">
      <c r="D3383" s="21"/>
    </row>
    <row r="3384" spans="4:4" s="20" customFormat="1" x14ac:dyDescent="0.25">
      <c r="D3384" s="21"/>
    </row>
    <row r="3385" spans="4:4" s="20" customFormat="1" x14ac:dyDescent="0.25">
      <c r="D3385" s="21"/>
    </row>
    <row r="3386" spans="4:4" s="20" customFormat="1" x14ac:dyDescent="0.25">
      <c r="D3386" s="21"/>
    </row>
    <row r="3387" spans="4:4" s="20" customFormat="1" x14ac:dyDescent="0.25">
      <c r="D3387" s="21"/>
    </row>
    <row r="3388" spans="4:4" s="20" customFormat="1" x14ac:dyDescent="0.25">
      <c r="D3388" s="21"/>
    </row>
    <row r="3389" spans="4:4" s="20" customFormat="1" x14ac:dyDescent="0.25">
      <c r="D3389" s="21"/>
    </row>
    <row r="3390" spans="4:4" s="20" customFormat="1" x14ac:dyDescent="0.25">
      <c r="D3390" s="21"/>
    </row>
    <row r="3391" spans="4:4" s="20" customFormat="1" x14ac:dyDescent="0.25">
      <c r="D3391" s="21"/>
    </row>
    <row r="3392" spans="4:4" s="20" customFormat="1" x14ac:dyDescent="0.25">
      <c r="D3392" s="21"/>
    </row>
    <row r="3393" spans="4:4" s="20" customFormat="1" x14ac:dyDescent="0.25">
      <c r="D3393" s="21"/>
    </row>
    <row r="3394" spans="4:4" s="20" customFormat="1" x14ac:dyDescent="0.25">
      <c r="D3394" s="21"/>
    </row>
    <row r="3395" spans="4:4" s="20" customFormat="1" x14ac:dyDescent="0.25">
      <c r="D3395" s="21"/>
    </row>
    <row r="3396" spans="4:4" s="20" customFormat="1" x14ac:dyDescent="0.25">
      <c r="D3396" s="21"/>
    </row>
    <row r="3397" spans="4:4" s="20" customFormat="1" x14ac:dyDescent="0.25">
      <c r="D3397" s="21"/>
    </row>
    <row r="3398" spans="4:4" s="20" customFormat="1" x14ac:dyDescent="0.25">
      <c r="D3398" s="21"/>
    </row>
    <row r="3399" spans="4:4" s="20" customFormat="1" x14ac:dyDescent="0.25">
      <c r="D3399" s="21"/>
    </row>
    <row r="3400" spans="4:4" s="20" customFormat="1" x14ac:dyDescent="0.25">
      <c r="D3400" s="21"/>
    </row>
    <row r="3401" spans="4:4" s="20" customFormat="1" x14ac:dyDescent="0.25">
      <c r="D3401" s="21"/>
    </row>
    <row r="3402" spans="4:4" s="20" customFormat="1" x14ac:dyDescent="0.25">
      <c r="D3402" s="21"/>
    </row>
    <row r="3403" spans="4:4" s="20" customFormat="1" x14ac:dyDescent="0.25">
      <c r="D3403" s="21"/>
    </row>
    <row r="3404" spans="4:4" s="20" customFormat="1" x14ac:dyDescent="0.25">
      <c r="D3404" s="21"/>
    </row>
    <row r="3405" spans="4:4" s="20" customFormat="1" x14ac:dyDescent="0.25">
      <c r="D3405" s="21"/>
    </row>
    <row r="3406" spans="4:4" s="20" customFormat="1" x14ac:dyDescent="0.25">
      <c r="D3406" s="21"/>
    </row>
    <row r="3407" spans="4:4" s="20" customFormat="1" x14ac:dyDescent="0.25">
      <c r="D3407" s="21"/>
    </row>
    <row r="3408" spans="4:4" s="20" customFormat="1" x14ac:dyDescent="0.25">
      <c r="D3408" s="21"/>
    </row>
    <row r="3409" spans="4:4" s="20" customFormat="1" x14ac:dyDescent="0.25">
      <c r="D3409" s="21"/>
    </row>
    <row r="3410" spans="4:4" s="20" customFormat="1" x14ac:dyDescent="0.25">
      <c r="D3410" s="21"/>
    </row>
    <row r="3411" spans="4:4" s="20" customFormat="1" x14ac:dyDescent="0.25">
      <c r="D3411" s="21"/>
    </row>
    <row r="3412" spans="4:4" s="20" customFormat="1" x14ac:dyDescent="0.25">
      <c r="D3412" s="21"/>
    </row>
    <row r="3413" spans="4:4" s="20" customFormat="1" x14ac:dyDescent="0.25">
      <c r="D3413" s="21"/>
    </row>
    <row r="3414" spans="4:4" s="20" customFormat="1" x14ac:dyDescent="0.25">
      <c r="D3414" s="21"/>
    </row>
    <row r="3415" spans="4:4" s="20" customFormat="1" x14ac:dyDescent="0.25">
      <c r="D3415" s="21"/>
    </row>
    <row r="3416" spans="4:4" s="20" customFormat="1" x14ac:dyDescent="0.25">
      <c r="D3416" s="21"/>
    </row>
    <row r="3417" spans="4:4" s="20" customFormat="1" x14ac:dyDescent="0.25">
      <c r="D3417" s="21"/>
    </row>
    <row r="3418" spans="4:4" s="20" customFormat="1" x14ac:dyDescent="0.25">
      <c r="D3418" s="21"/>
    </row>
    <row r="3419" spans="4:4" s="20" customFormat="1" x14ac:dyDescent="0.25">
      <c r="D3419" s="21"/>
    </row>
    <row r="3420" spans="4:4" s="20" customFormat="1" x14ac:dyDescent="0.25">
      <c r="D3420" s="21"/>
    </row>
    <row r="3421" spans="4:4" s="20" customFormat="1" x14ac:dyDescent="0.25">
      <c r="D3421" s="21"/>
    </row>
    <row r="3422" spans="4:4" s="20" customFormat="1" x14ac:dyDescent="0.25">
      <c r="D3422" s="21"/>
    </row>
    <row r="3423" spans="4:4" s="20" customFormat="1" x14ac:dyDescent="0.25">
      <c r="D3423" s="21"/>
    </row>
    <row r="3424" spans="4:4" s="20" customFormat="1" x14ac:dyDescent="0.25">
      <c r="D3424" s="21"/>
    </row>
    <row r="3425" spans="4:4" s="20" customFormat="1" x14ac:dyDescent="0.25">
      <c r="D3425" s="21"/>
    </row>
    <row r="3426" spans="4:4" s="20" customFormat="1" x14ac:dyDescent="0.25">
      <c r="D3426" s="21"/>
    </row>
    <row r="3427" spans="4:4" s="20" customFormat="1" x14ac:dyDescent="0.25">
      <c r="D3427" s="21"/>
    </row>
    <row r="3428" spans="4:4" s="20" customFormat="1" x14ac:dyDescent="0.25">
      <c r="D3428" s="21"/>
    </row>
    <row r="3429" spans="4:4" s="20" customFormat="1" x14ac:dyDescent="0.25">
      <c r="D3429" s="21"/>
    </row>
    <row r="3430" spans="4:4" s="20" customFormat="1" x14ac:dyDescent="0.25">
      <c r="D3430" s="21"/>
    </row>
    <row r="3431" spans="4:4" s="20" customFormat="1" x14ac:dyDescent="0.25">
      <c r="D3431" s="21"/>
    </row>
    <row r="3432" spans="4:4" s="20" customFormat="1" x14ac:dyDescent="0.25">
      <c r="D3432" s="21"/>
    </row>
    <row r="3433" spans="4:4" s="20" customFormat="1" x14ac:dyDescent="0.25">
      <c r="D3433" s="21"/>
    </row>
    <row r="3434" spans="4:4" s="20" customFormat="1" x14ac:dyDescent="0.25">
      <c r="D3434" s="21"/>
    </row>
    <row r="3435" spans="4:4" s="20" customFormat="1" x14ac:dyDescent="0.25">
      <c r="D3435" s="21"/>
    </row>
    <row r="3436" spans="4:4" s="20" customFormat="1" x14ac:dyDescent="0.25">
      <c r="D3436" s="21"/>
    </row>
    <row r="3437" spans="4:4" s="20" customFormat="1" x14ac:dyDescent="0.25">
      <c r="D3437" s="21"/>
    </row>
    <row r="3438" spans="4:4" s="20" customFormat="1" x14ac:dyDescent="0.25">
      <c r="D3438" s="21"/>
    </row>
    <row r="3439" spans="4:4" s="20" customFormat="1" x14ac:dyDescent="0.25">
      <c r="D3439" s="21"/>
    </row>
    <row r="3440" spans="4:4" s="20" customFormat="1" x14ac:dyDescent="0.25">
      <c r="D3440" s="21"/>
    </row>
    <row r="3441" spans="4:4" s="20" customFormat="1" x14ac:dyDescent="0.25">
      <c r="D3441" s="21"/>
    </row>
    <row r="3442" spans="4:4" s="20" customFormat="1" x14ac:dyDescent="0.25">
      <c r="D3442" s="21"/>
    </row>
    <row r="3443" spans="4:4" s="20" customFormat="1" x14ac:dyDescent="0.25">
      <c r="D3443" s="21"/>
    </row>
    <row r="3444" spans="4:4" s="20" customFormat="1" x14ac:dyDescent="0.25">
      <c r="D3444" s="21"/>
    </row>
    <row r="3445" spans="4:4" s="20" customFormat="1" x14ac:dyDescent="0.25">
      <c r="D3445" s="21"/>
    </row>
    <row r="3446" spans="4:4" s="20" customFormat="1" x14ac:dyDescent="0.25">
      <c r="D3446" s="21"/>
    </row>
    <row r="3447" spans="4:4" s="20" customFormat="1" x14ac:dyDescent="0.25">
      <c r="D3447" s="21"/>
    </row>
    <row r="3448" spans="4:4" s="20" customFormat="1" x14ac:dyDescent="0.25">
      <c r="D3448" s="21"/>
    </row>
    <row r="3449" spans="4:4" s="20" customFormat="1" x14ac:dyDescent="0.25">
      <c r="D3449" s="21"/>
    </row>
    <row r="3450" spans="4:4" s="20" customFormat="1" x14ac:dyDescent="0.25">
      <c r="D3450" s="21"/>
    </row>
    <row r="3451" spans="4:4" s="20" customFormat="1" x14ac:dyDescent="0.25">
      <c r="D3451" s="21"/>
    </row>
    <row r="3452" spans="4:4" s="20" customFormat="1" x14ac:dyDescent="0.25">
      <c r="D3452" s="21"/>
    </row>
    <row r="3453" spans="4:4" s="20" customFormat="1" x14ac:dyDescent="0.25">
      <c r="D3453" s="21"/>
    </row>
    <row r="3454" spans="4:4" s="20" customFormat="1" x14ac:dyDescent="0.25">
      <c r="D3454" s="21"/>
    </row>
    <row r="3455" spans="4:4" s="20" customFormat="1" x14ac:dyDescent="0.25">
      <c r="D3455" s="21"/>
    </row>
    <row r="3456" spans="4:4" s="20" customFormat="1" x14ac:dyDescent="0.25">
      <c r="D3456" s="21"/>
    </row>
    <row r="3457" spans="4:4" s="20" customFormat="1" x14ac:dyDescent="0.25">
      <c r="D3457" s="21"/>
    </row>
    <row r="3458" spans="4:4" s="20" customFormat="1" x14ac:dyDescent="0.25">
      <c r="D3458" s="21"/>
    </row>
    <row r="3459" spans="4:4" s="20" customFormat="1" x14ac:dyDescent="0.25">
      <c r="D3459" s="21"/>
    </row>
    <row r="3460" spans="4:4" s="20" customFormat="1" x14ac:dyDescent="0.25">
      <c r="D3460" s="21"/>
    </row>
    <row r="3461" spans="4:4" s="20" customFormat="1" x14ac:dyDescent="0.25">
      <c r="D3461" s="21"/>
    </row>
    <row r="3462" spans="4:4" s="20" customFormat="1" x14ac:dyDescent="0.25">
      <c r="D3462" s="21"/>
    </row>
    <row r="3463" spans="4:4" s="20" customFormat="1" x14ac:dyDescent="0.25">
      <c r="D3463" s="21"/>
    </row>
    <row r="3464" spans="4:4" s="20" customFormat="1" x14ac:dyDescent="0.25">
      <c r="D3464" s="21"/>
    </row>
    <row r="3465" spans="4:4" s="20" customFormat="1" x14ac:dyDescent="0.25">
      <c r="D3465" s="21"/>
    </row>
    <row r="3466" spans="4:4" s="20" customFormat="1" x14ac:dyDescent="0.25">
      <c r="D3466" s="21"/>
    </row>
    <row r="3467" spans="4:4" s="20" customFormat="1" x14ac:dyDescent="0.25">
      <c r="D3467" s="21"/>
    </row>
    <row r="3468" spans="4:4" s="20" customFormat="1" x14ac:dyDescent="0.25">
      <c r="D3468" s="21"/>
    </row>
    <row r="3469" spans="4:4" s="20" customFormat="1" x14ac:dyDescent="0.25">
      <c r="D3469" s="21"/>
    </row>
    <row r="3470" spans="4:4" s="20" customFormat="1" x14ac:dyDescent="0.25">
      <c r="D3470" s="21"/>
    </row>
    <row r="3471" spans="4:4" s="20" customFormat="1" x14ac:dyDescent="0.25">
      <c r="D3471" s="21"/>
    </row>
    <row r="3472" spans="4:4" s="20" customFormat="1" x14ac:dyDescent="0.25">
      <c r="D3472" s="21"/>
    </row>
    <row r="3473" spans="4:4" s="20" customFormat="1" x14ac:dyDescent="0.25">
      <c r="D3473" s="21"/>
    </row>
    <row r="3474" spans="4:4" s="20" customFormat="1" x14ac:dyDescent="0.25">
      <c r="D3474" s="21"/>
    </row>
    <row r="3475" spans="4:4" s="20" customFormat="1" x14ac:dyDescent="0.25">
      <c r="D3475" s="21"/>
    </row>
    <row r="3476" spans="4:4" s="20" customFormat="1" x14ac:dyDescent="0.25">
      <c r="D3476" s="21"/>
    </row>
    <row r="3477" spans="4:4" s="20" customFormat="1" x14ac:dyDescent="0.25">
      <c r="D3477" s="21"/>
    </row>
    <row r="3478" spans="4:4" s="20" customFormat="1" x14ac:dyDescent="0.25">
      <c r="D3478" s="21"/>
    </row>
    <row r="3479" spans="4:4" s="20" customFormat="1" x14ac:dyDescent="0.25">
      <c r="D3479" s="21"/>
    </row>
    <row r="3480" spans="4:4" s="20" customFormat="1" x14ac:dyDescent="0.25">
      <c r="D3480" s="21"/>
    </row>
    <row r="3481" spans="4:4" s="20" customFormat="1" x14ac:dyDescent="0.25">
      <c r="D3481" s="21"/>
    </row>
    <row r="3482" spans="4:4" s="20" customFormat="1" x14ac:dyDescent="0.25">
      <c r="D3482" s="21"/>
    </row>
    <row r="3483" spans="4:4" s="20" customFormat="1" x14ac:dyDescent="0.25">
      <c r="D3483" s="21"/>
    </row>
    <row r="3484" spans="4:4" s="20" customFormat="1" x14ac:dyDescent="0.25">
      <c r="D3484" s="21"/>
    </row>
    <row r="3485" spans="4:4" s="20" customFormat="1" x14ac:dyDescent="0.25">
      <c r="D3485" s="21"/>
    </row>
    <row r="3486" spans="4:4" s="20" customFormat="1" x14ac:dyDescent="0.25">
      <c r="D3486" s="21"/>
    </row>
    <row r="3487" spans="4:4" s="20" customFormat="1" x14ac:dyDescent="0.25">
      <c r="D3487" s="21"/>
    </row>
    <row r="3488" spans="4:4" s="20" customFormat="1" x14ac:dyDescent="0.25">
      <c r="D3488" s="21"/>
    </row>
    <row r="3489" spans="4:4" s="20" customFormat="1" x14ac:dyDescent="0.25">
      <c r="D3489" s="21"/>
    </row>
    <row r="3490" spans="4:4" s="20" customFormat="1" x14ac:dyDescent="0.25">
      <c r="D3490" s="21"/>
    </row>
    <row r="3491" spans="4:4" s="20" customFormat="1" x14ac:dyDescent="0.25">
      <c r="D3491" s="21"/>
    </row>
    <row r="3492" spans="4:4" s="20" customFormat="1" x14ac:dyDescent="0.25">
      <c r="D3492" s="21"/>
    </row>
    <row r="3493" spans="4:4" s="20" customFormat="1" x14ac:dyDescent="0.25">
      <c r="D3493" s="21"/>
    </row>
    <row r="3494" spans="4:4" s="20" customFormat="1" x14ac:dyDescent="0.25">
      <c r="D3494" s="21"/>
    </row>
    <row r="3495" spans="4:4" s="20" customFormat="1" x14ac:dyDescent="0.25">
      <c r="D3495" s="21"/>
    </row>
    <row r="3496" spans="4:4" s="20" customFormat="1" x14ac:dyDescent="0.25">
      <c r="D3496" s="21"/>
    </row>
    <row r="3497" spans="4:4" s="20" customFormat="1" x14ac:dyDescent="0.25">
      <c r="D3497" s="21"/>
    </row>
    <row r="3498" spans="4:4" s="20" customFormat="1" x14ac:dyDescent="0.25">
      <c r="D3498" s="21"/>
    </row>
    <row r="3499" spans="4:4" s="20" customFormat="1" x14ac:dyDescent="0.25">
      <c r="D3499" s="21"/>
    </row>
    <row r="3500" spans="4:4" s="20" customFormat="1" x14ac:dyDescent="0.25">
      <c r="D3500" s="21"/>
    </row>
    <row r="3501" spans="4:4" s="20" customFormat="1" x14ac:dyDescent="0.25">
      <c r="D3501" s="21"/>
    </row>
    <row r="3502" spans="4:4" s="20" customFormat="1" x14ac:dyDescent="0.25">
      <c r="D3502" s="21"/>
    </row>
    <row r="3503" spans="4:4" s="20" customFormat="1" x14ac:dyDescent="0.25">
      <c r="D3503" s="21"/>
    </row>
    <row r="3504" spans="4:4" s="20" customFormat="1" x14ac:dyDescent="0.25">
      <c r="D3504" s="21"/>
    </row>
    <row r="3505" spans="4:4" s="20" customFormat="1" x14ac:dyDescent="0.25">
      <c r="D3505" s="21"/>
    </row>
    <row r="3506" spans="4:4" s="20" customFormat="1" x14ac:dyDescent="0.25">
      <c r="D3506" s="21"/>
    </row>
    <row r="3507" spans="4:4" s="20" customFormat="1" x14ac:dyDescent="0.25">
      <c r="D3507" s="21"/>
    </row>
    <row r="3508" spans="4:4" s="20" customFormat="1" x14ac:dyDescent="0.25">
      <c r="D3508" s="21"/>
    </row>
    <row r="3509" spans="4:4" s="20" customFormat="1" x14ac:dyDescent="0.25">
      <c r="D3509" s="21"/>
    </row>
    <row r="3510" spans="4:4" s="20" customFormat="1" x14ac:dyDescent="0.25">
      <c r="D3510" s="21"/>
    </row>
    <row r="3511" spans="4:4" s="20" customFormat="1" x14ac:dyDescent="0.25">
      <c r="D3511" s="21"/>
    </row>
    <row r="3512" spans="4:4" s="20" customFormat="1" x14ac:dyDescent="0.25">
      <c r="D3512" s="21"/>
    </row>
    <row r="3513" spans="4:4" s="20" customFormat="1" x14ac:dyDescent="0.25">
      <c r="D3513" s="21"/>
    </row>
    <row r="3514" spans="4:4" s="20" customFormat="1" x14ac:dyDescent="0.25">
      <c r="D3514" s="21"/>
    </row>
    <row r="3515" spans="4:4" s="20" customFormat="1" x14ac:dyDescent="0.25">
      <c r="D3515" s="21"/>
    </row>
    <row r="3516" spans="4:4" s="20" customFormat="1" x14ac:dyDescent="0.25">
      <c r="D3516" s="21"/>
    </row>
    <row r="3517" spans="4:4" s="20" customFormat="1" x14ac:dyDescent="0.25">
      <c r="D3517" s="21"/>
    </row>
    <row r="3518" spans="4:4" s="20" customFormat="1" x14ac:dyDescent="0.25">
      <c r="D3518" s="21"/>
    </row>
    <row r="3519" spans="4:4" s="20" customFormat="1" x14ac:dyDescent="0.25">
      <c r="D3519" s="21"/>
    </row>
    <row r="3520" spans="4:4" s="20" customFormat="1" x14ac:dyDescent="0.25">
      <c r="D3520" s="21"/>
    </row>
    <row r="3521" spans="4:4" s="20" customFormat="1" x14ac:dyDescent="0.25">
      <c r="D3521" s="21"/>
    </row>
    <row r="3522" spans="4:4" s="20" customFormat="1" x14ac:dyDescent="0.25">
      <c r="D3522" s="21"/>
    </row>
    <row r="3523" spans="4:4" s="20" customFormat="1" x14ac:dyDescent="0.25">
      <c r="D3523" s="21"/>
    </row>
    <row r="3524" spans="4:4" s="20" customFormat="1" x14ac:dyDescent="0.25">
      <c r="D3524" s="21"/>
    </row>
    <row r="3525" spans="4:4" s="20" customFormat="1" x14ac:dyDescent="0.25">
      <c r="D3525" s="21"/>
    </row>
    <row r="3526" spans="4:4" s="20" customFormat="1" x14ac:dyDescent="0.25">
      <c r="D3526" s="21"/>
    </row>
    <row r="3527" spans="4:4" s="20" customFormat="1" x14ac:dyDescent="0.25">
      <c r="D3527" s="21"/>
    </row>
    <row r="3528" spans="4:4" s="20" customFormat="1" x14ac:dyDescent="0.25">
      <c r="D3528" s="21"/>
    </row>
    <row r="3529" spans="4:4" s="20" customFormat="1" x14ac:dyDescent="0.25">
      <c r="D3529" s="21"/>
    </row>
    <row r="3530" spans="4:4" s="20" customFormat="1" x14ac:dyDescent="0.25">
      <c r="D3530" s="21"/>
    </row>
    <row r="3531" spans="4:4" s="20" customFormat="1" x14ac:dyDescent="0.25">
      <c r="D3531" s="21"/>
    </row>
    <row r="3532" spans="4:4" s="20" customFormat="1" x14ac:dyDescent="0.25">
      <c r="D3532" s="21"/>
    </row>
    <row r="3533" spans="4:4" s="20" customFormat="1" x14ac:dyDescent="0.25">
      <c r="D3533" s="21"/>
    </row>
    <row r="3534" spans="4:4" s="20" customFormat="1" x14ac:dyDescent="0.25">
      <c r="D3534" s="21"/>
    </row>
    <row r="3535" spans="4:4" s="20" customFormat="1" x14ac:dyDescent="0.25">
      <c r="D3535" s="21"/>
    </row>
    <row r="3536" spans="4:4" s="20" customFormat="1" x14ac:dyDescent="0.25">
      <c r="D3536" s="21"/>
    </row>
    <row r="3537" spans="4:4" s="20" customFormat="1" x14ac:dyDescent="0.25">
      <c r="D3537" s="21"/>
    </row>
    <row r="3538" spans="4:4" s="20" customFormat="1" x14ac:dyDescent="0.25">
      <c r="D3538" s="21"/>
    </row>
    <row r="3539" spans="4:4" s="20" customFormat="1" x14ac:dyDescent="0.25">
      <c r="D3539" s="21"/>
    </row>
    <row r="3540" spans="4:4" s="20" customFormat="1" x14ac:dyDescent="0.25">
      <c r="D3540" s="21"/>
    </row>
    <row r="3541" spans="4:4" s="20" customFormat="1" x14ac:dyDescent="0.25">
      <c r="D3541" s="21"/>
    </row>
    <row r="3542" spans="4:4" s="20" customFormat="1" x14ac:dyDescent="0.25">
      <c r="D3542" s="21"/>
    </row>
    <row r="3543" spans="4:4" s="20" customFormat="1" x14ac:dyDescent="0.25">
      <c r="D3543" s="21"/>
    </row>
    <row r="3544" spans="4:4" s="20" customFormat="1" x14ac:dyDescent="0.25">
      <c r="D3544" s="21"/>
    </row>
    <row r="3545" spans="4:4" s="20" customFormat="1" x14ac:dyDescent="0.25">
      <c r="D3545" s="21"/>
    </row>
    <row r="3546" spans="4:4" s="20" customFormat="1" x14ac:dyDescent="0.25">
      <c r="D3546" s="21"/>
    </row>
    <row r="3547" spans="4:4" s="20" customFormat="1" x14ac:dyDescent="0.25">
      <c r="D3547" s="21"/>
    </row>
    <row r="3548" spans="4:4" s="20" customFormat="1" x14ac:dyDescent="0.25">
      <c r="D3548" s="21"/>
    </row>
    <row r="3549" spans="4:4" s="20" customFormat="1" x14ac:dyDescent="0.25">
      <c r="D3549" s="21"/>
    </row>
    <row r="3550" spans="4:4" s="20" customFormat="1" x14ac:dyDescent="0.25">
      <c r="D3550" s="21"/>
    </row>
    <row r="3551" spans="4:4" s="20" customFormat="1" x14ac:dyDescent="0.25">
      <c r="D3551" s="21"/>
    </row>
    <row r="3552" spans="4:4" s="20" customFormat="1" x14ac:dyDescent="0.25">
      <c r="D3552" s="21"/>
    </row>
    <row r="3553" spans="4:4" s="20" customFormat="1" x14ac:dyDescent="0.25">
      <c r="D3553" s="21"/>
    </row>
    <row r="3554" spans="4:4" s="20" customFormat="1" x14ac:dyDescent="0.25">
      <c r="D3554" s="21"/>
    </row>
    <row r="3555" spans="4:4" s="20" customFormat="1" x14ac:dyDescent="0.25">
      <c r="D3555" s="21"/>
    </row>
    <row r="3556" spans="4:4" s="20" customFormat="1" x14ac:dyDescent="0.25">
      <c r="D3556" s="21"/>
    </row>
    <row r="3557" spans="4:4" s="20" customFormat="1" x14ac:dyDescent="0.25">
      <c r="D3557" s="21"/>
    </row>
    <row r="3558" spans="4:4" s="20" customFormat="1" x14ac:dyDescent="0.25">
      <c r="D3558" s="21"/>
    </row>
    <row r="3559" spans="4:4" s="20" customFormat="1" x14ac:dyDescent="0.25">
      <c r="D3559" s="21"/>
    </row>
    <row r="3560" spans="4:4" s="20" customFormat="1" x14ac:dyDescent="0.25">
      <c r="D3560" s="21"/>
    </row>
    <row r="3561" spans="4:4" s="20" customFormat="1" x14ac:dyDescent="0.25">
      <c r="D3561" s="21"/>
    </row>
    <row r="3562" spans="4:4" s="20" customFormat="1" x14ac:dyDescent="0.25">
      <c r="D3562" s="21"/>
    </row>
    <row r="3563" spans="4:4" s="20" customFormat="1" x14ac:dyDescent="0.25">
      <c r="D3563" s="21"/>
    </row>
    <row r="3564" spans="4:4" s="20" customFormat="1" x14ac:dyDescent="0.25">
      <c r="D3564" s="21"/>
    </row>
    <row r="3565" spans="4:4" s="20" customFormat="1" x14ac:dyDescent="0.25">
      <c r="D3565" s="21"/>
    </row>
    <row r="3566" spans="4:4" s="20" customFormat="1" x14ac:dyDescent="0.25">
      <c r="D3566" s="21"/>
    </row>
    <row r="3567" spans="4:4" s="20" customFormat="1" x14ac:dyDescent="0.25">
      <c r="D3567" s="21"/>
    </row>
    <row r="3568" spans="4:4" s="20" customFormat="1" x14ac:dyDescent="0.25">
      <c r="D3568" s="21"/>
    </row>
    <row r="3569" spans="4:4" s="20" customFormat="1" x14ac:dyDescent="0.25">
      <c r="D3569" s="21"/>
    </row>
    <row r="3570" spans="4:4" s="20" customFormat="1" x14ac:dyDescent="0.25">
      <c r="D3570" s="21"/>
    </row>
    <row r="3571" spans="4:4" s="20" customFormat="1" x14ac:dyDescent="0.25">
      <c r="D3571" s="21"/>
    </row>
    <row r="3572" spans="4:4" s="20" customFormat="1" x14ac:dyDescent="0.25">
      <c r="D3572" s="21"/>
    </row>
    <row r="3573" spans="4:4" s="20" customFormat="1" x14ac:dyDescent="0.25">
      <c r="D3573" s="21"/>
    </row>
    <row r="3574" spans="4:4" s="20" customFormat="1" x14ac:dyDescent="0.25">
      <c r="D3574" s="21"/>
    </row>
    <row r="3575" spans="4:4" s="20" customFormat="1" x14ac:dyDescent="0.25">
      <c r="D3575" s="21"/>
    </row>
    <row r="3576" spans="4:4" s="20" customFormat="1" x14ac:dyDescent="0.25">
      <c r="D3576" s="21"/>
    </row>
    <row r="3577" spans="4:4" s="20" customFormat="1" x14ac:dyDescent="0.25">
      <c r="D3577" s="21"/>
    </row>
    <row r="3578" spans="4:4" s="20" customFormat="1" x14ac:dyDescent="0.25">
      <c r="D3578" s="21"/>
    </row>
    <row r="3579" spans="4:4" s="20" customFormat="1" x14ac:dyDescent="0.25">
      <c r="D3579" s="21"/>
    </row>
    <row r="3580" spans="4:4" s="20" customFormat="1" x14ac:dyDescent="0.25">
      <c r="D3580" s="21"/>
    </row>
    <row r="3581" spans="4:4" s="20" customFormat="1" x14ac:dyDescent="0.25">
      <c r="D3581" s="21"/>
    </row>
    <row r="3582" spans="4:4" s="20" customFormat="1" x14ac:dyDescent="0.25">
      <c r="D3582" s="21"/>
    </row>
    <row r="3583" spans="4:4" s="20" customFormat="1" x14ac:dyDescent="0.25">
      <c r="D3583" s="21"/>
    </row>
    <row r="3584" spans="4:4" s="20" customFormat="1" x14ac:dyDescent="0.25">
      <c r="D3584" s="21"/>
    </row>
    <row r="3585" spans="4:4" s="20" customFormat="1" x14ac:dyDescent="0.25">
      <c r="D3585" s="21"/>
    </row>
    <row r="3586" spans="4:4" s="20" customFormat="1" x14ac:dyDescent="0.25">
      <c r="D3586" s="21"/>
    </row>
    <row r="3587" spans="4:4" s="20" customFormat="1" x14ac:dyDescent="0.25">
      <c r="D3587" s="21"/>
    </row>
    <row r="3588" spans="4:4" s="20" customFormat="1" x14ac:dyDescent="0.25">
      <c r="D3588" s="21"/>
    </row>
    <row r="3589" spans="4:4" s="20" customFormat="1" x14ac:dyDescent="0.25">
      <c r="D3589" s="21"/>
    </row>
    <row r="3590" spans="4:4" s="20" customFormat="1" x14ac:dyDescent="0.25">
      <c r="D3590" s="21"/>
    </row>
    <row r="3591" spans="4:4" s="20" customFormat="1" x14ac:dyDescent="0.25">
      <c r="D3591" s="21"/>
    </row>
    <row r="3592" spans="4:4" s="20" customFormat="1" x14ac:dyDescent="0.25">
      <c r="D3592" s="21"/>
    </row>
    <row r="3593" spans="4:4" s="20" customFormat="1" x14ac:dyDescent="0.25">
      <c r="D3593" s="21"/>
    </row>
    <row r="3594" spans="4:4" s="20" customFormat="1" x14ac:dyDescent="0.25">
      <c r="D3594" s="21"/>
    </row>
    <row r="3595" spans="4:4" s="20" customFormat="1" x14ac:dyDescent="0.25">
      <c r="D3595" s="21"/>
    </row>
    <row r="3596" spans="4:4" s="20" customFormat="1" x14ac:dyDescent="0.25">
      <c r="D3596" s="21"/>
    </row>
    <row r="3597" spans="4:4" s="20" customFormat="1" x14ac:dyDescent="0.25">
      <c r="D3597" s="21"/>
    </row>
    <row r="3598" spans="4:4" s="20" customFormat="1" x14ac:dyDescent="0.25">
      <c r="D3598" s="21"/>
    </row>
    <row r="3599" spans="4:4" s="20" customFormat="1" x14ac:dyDescent="0.25">
      <c r="D3599" s="21"/>
    </row>
    <row r="3600" spans="4:4" s="20" customFormat="1" x14ac:dyDescent="0.25">
      <c r="D3600" s="21"/>
    </row>
    <row r="3601" spans="4:4" s="20" customFormat="1" x14ac:dyDescent="0.25">
      <c r="D3601" s="21"/>
    </row>
    <row r="3602" spans="4:4" s="20" customFormat="1" x14ac:dyDescent="0.25">
      <c r="D3602" s="21"/>
    </row>
    <row r="3603" spans="4:4" s="20" customFormat="1" x14ac:dyDescent="0.25">
      <c r="D3603" s="21"/>
    </row>
    <row r="3604" spans="4:4" s="20" customFormat="1" x14ac:dyDescent="0.25">
      <c r="D3604" s="21"/>
    </row>
    <row r="3605" spans="4:4" s="20" customFormat="1" x14ac:dyDescent="0.25">
      <c r="D3605" s="21"/>
    </row>
    <row r="3606" spans="4:4" s="20" customFormat="1" x14ac:dyDescent="0.25">
      <c r="D3606" s="21"/>
    </row>
    <row r="3607" spans="4:4" s="20" customFormat="1" x14ac:dyDescent="0.25">
      <c r="D3607" s="21"/>
    </row>
    <row r="3608" spans="4:4" s="20" customFormat="1" x14ac:dyDescent="0.25">
      <c r="D3608" s="21"/>
    </row>
    <row r="3609" spans="4:4" s="20" customFormat="1" x14ac:dyDescent="0.25">
      <c r="D3609" s="21"/>
    </row>
    <row r="3610" spans="4:4" s="20" customFormat="1" x14ac:dyDescent="0.25">
      <c r="D3610" s="21"/>
    </row>
    <row r="3611" spans="4:4" s="20" customFormat="1" x14ac:dyDescent="0.25">
      <c r="D3611" s="21"/>
    </row>
    <row r="3612" spans="4:4" s="20" customFormat="1" x14ac:dyDescent="0.25">
      <c r="D3612" s="21"/>
    </row>
    <row r="3613" spans="4:4" s="20" customFormat="1" x14ac:dyDescent="0.25">
      <c r="D3613" s="21"/>
    </row>
    <row r="3614" spans="4:4" s="20" customFormat="1" x14ac:dyDescent="0.25">
      <c r="D3614" s="21"/>
    </row>
    <row r="3615" spans="4:4" s="20" customFormat="1" x14ac:dyDescent="0.25">
      <c r="D3615" s="21"/>
    </row>
    <row r="3616" spans="4:4" s="20" customFormat="1" x14ac:dyDescent="0.25">
      <c r="D3616" s="21"/>
    </row>
    <row r="3617" spans="4:4" s="20" customFormat="1" x14ac:dyDescent="0.25">
      <c r="D3617" s="21"/>
    </row>
    <row r="3618" spans="4:4" s="20" customFormat="1" x14ac:dyDescent="0.25">
      <c r="D3618" s="21"/>
    </row>
    <row r="3619" spans="4:4" s="20" customFormat="1" x14ac:dyDescent="0.25">
      <c r="D3619" s="21"/>
    </row>
    <row r="3620" spans="4:4" s="20" customFormat="1" x14ac:dyDescent="0.25">
      <c r="D3620" s="21"/>
    </row>
    <row r="3621" spans="4:4" s="20" customFormat="1" x14ac:dyDescent="0.25">
      <c r="D3621" s="21"/>
    </row>
    <row r="3622" spans="4:4" s="20" customFormat="1" x14ac:dyDescent="0.25">
      <c r="D3622" s="21"/>
    </row>
    <row r="3623" spans="4:4" s="20" customFormat="1" x14ac:dyDescent="0.25">
      <c r="D3623" s="21"/>
    </row>
    <row r="3624" spans="4:4" s="20" customFormat="1" x14ac:dyDescent="0.25">
      <c r="D3624" s="21"/>
    </row>
    <row r="3625" spans="4:4" s="20" customFormat="1" x14ac:dyDescent="0.25">
      <c r="D3625" s="21"/>
    </row>
    <row r="3626" spans="4:4" s="20" customFormat="1" x14ac:dyDescent="0.25">
      <c r="D3626" s="21"/>
    </row>
    <row r="3627" spans="4:4" s="20" customFormat="1" x14ac:dyDescent="0.25">
      <c r="D3627" s="21"/>
    </row>
    <row r="3628" spans="4:4" s="20" customFormat="1" x14ac:dyDescent="0.25">
      <c r="D3628" s="21"/>
    </row>
    <row r="3629" spans="4:4" s="20" customFormat="1" x14ac:dyDescent="0.25">
      <c r="D3629" s="21"/>
    </row>
    <row r="3630" spans="4:4" s="20" customFormat="1" x14ac:dyDescent="0.25">
      <c r="D3630" s="21"/>
    </row>
    <row r="3631" spans="4:4" s="20" customFormat="1" x14ac:dyDescent="0.25">
      <c r="D3631" s="21"/>
    </row>
    <row r="3632" spans="4:4" s="20" customFormat="1" x14ac:dyDescent="0.25">
      <c r="D3632" s="21"/>
    </row>
    <row r="3633" spans="4:4" s="20" customFormat="1" x14ac:dyDescent="0.25">
      <c r="D3633" s="21"/>
    </row>
    <row r="3634" spans="4:4" s="20" customFormat="1" x14ac:dyDescent="0.25">
      <c r="D3634" s="21"/>
    </row>
    <row r="3635" spans="4:4" s="20" customFormat="1" x14ac:dyDescent="0.25">
      <c r="D3635" s="21"/>
    </row>
    <row r="3636" spans="4:4" s="20" customFormat="1" x14ac:dyDescent="0.25">
      <c r="D3636" s="21"/>
    </row>
    <row r="3637" spans="4:4" s="20" customFormat="1" x14ac:dyDescent="0.25">
      <c r="D3637" s="21"/>
    </row>
    <row r="3638" spans="4:4" s="20" customFormat="1" x14ac:dyDescent="0.25">
      <c r="D3638" s="21"/>
    </row>
    <row r="3639" spans="4:4" s="20" customFormat="1" x14ac:dyDescent="0.25">
      <c r="D3639" s="21"/>
    </row>
    <row r="3640" spans="4:4" s="20" customFormat="1" x14ac:dyDescent="0.25">
      <c r="D3640" s="21"/>
    </row>
    <row r="3641" spans="4:4" s="20" customFormat="1" x14ac:dyDescent="0.25">
      <c r="D3641" s="21"/>
    </row>
    <row r="3642" spans="4:4" s="20" customFormat="1" x14ac:dyDescent="0.25">
      <c r="D3642" s="21"/>
    </row>
    <row r="3643" spans="4:4" s="20" customFormat="1" x14ac:dyDescent="0.25">
      <c r="D3643" s="21"/>
    </row>
    <row r="3644" spans="4:4" s="20" customFormat="1" x14ac:dyDescent="0.25">
      <c r="D3644" s="21"/>
    </row>
    <row r="3645" spans="4:4" s="20" customFormat="1" x14ac:dyDescent="0.25">
      <c r="D3645" s="21"/>
    </row>
    <row r="3646" spans="4:4" s="20" customFormat="1" x14ac:dyDescent="0.25">
      <c r="D3646" s="21"/>
    </row>
    <row r="3647" spans="4:4" s="20" customFormat="1" x14ac:dyDescent="0.25">
      <c r="D3647" s="21"/>
    </row>
    <row r="3648" spans="4:4" s="20" customFormat="1" x14ac:dyDescent="0.25">
      <c r="D3648" s="21"/>
    </row>
    <row r="3649" spans="4:4" s="20" customFormat="1" x14ac:dyDescent="0.25">
      <c r="D3649" s="21"/>
    </row>
    <row r="3650" spans="4:4" s="20" customFormat="1" x14ac:dyDescent="0.25">
      <c r="D3650" s="21"/>
    </row>
    <row r="3651" spans="4:4" s="20" customFormat="1" x14ac:dyDescent="0.25">
      <c r="D3651" s="21"/>
    </row>
    <row r="3652" spans="4:4" s="20" customFormat="1" x14ac:dyDescent="0.25">
      <c r="D3652" s="21"/>
    </row>
    <row r="3653" spans="4:4" s="20" customFormat="1" x14ac:dyDescent="0.25">
      <c r="D3653" s="21"/>
    </row>
    <row r="3654" spans="4:4" s="20" customFormat="1" x14ac:dyDescent="0.25">
      <c r="D3654" s="21"/>
    </row>
    <row r="3655" spans="4:4" s="20" customFormat="1" x14ac:dyDescent="0.25">
      <c r="D3655" s="21"/>
    </row>
    <row r="3656" spans="4:4" s="20" customFormat="1" x14ac:dyDescent="0.25">
      <c r="D3656" s="21"/>
    </row>
    <row r="3657" spans="4:4" s="20" customFormat="1" x14ac:dyDescent="0.25">
      <c r="D3657" s="21"/>
    </row>
    <row r="3658" spans="4:4" s="20" customFormat="1" x14ac:dyDescent="0.25">
      <c r="D3658" s="21"/>
    </row>
    <row r="3659" spans="4:4" s="20" customFormat="1" x14ac:dyDescent="0.25">
      <c r="D3659" s="21"/>
    </row>
    <row r="3660" spans="4:4" s="20" customFormat="1" x14ac:dyDescent="0.25">
      <c r="D3660" s="21"/>
    </row>
    <row r="3661" spans="4:4" s="20" customFormat="1" x14ac:dyDescent="0.25">
      <c r="D3661" s="21"/>
    </row>
    <row r="3662" spans="4:4" s="20" customFormat="1" x14ac:dyDescent="0.25">
      <c r="D3662" s="21"/>
    </row>
    <row r="3663" spans="4:4" s="20" customFormat="1" x14ac:dyDescent="0.25">
      <c r="D3663" s="21"/>
    </row>
    <row r="3664" spans="4:4" s="20" customFormat="1" x14ac:dyDescent="0.25">
      <c r="D3664" s="21"/>
    </row>
    <row r="3665" spans="4:4" s="20" customFormat="1" x14ac:dyDescent="0.25">
      <c r="D3665" s="21"/>
    </row>
    <row r="3666" spans="4:4" s="20" customFormat="1" x14ac:dyDescent="0.25">
      <c r="D3666" s="21"/>
    </row>
    <row r="3667" spans="4:4" s="20" customFormat="1" x14ac:dyDescent="0.25">
      <c r="D3667" s="21"/>
    </row>
    <row r="3668" spans="4:4" s="20" customFormat="1" x14ac:dyDescent="0.25">
      <c r="D3668" s="21"/>
    </row>
    <row r="3669" spans="4:4" s="20" customFormat="1" x14ac:dyDescent="0.25">
      <c r="D3669" s="21"/>
    </row>
    <row r="3670" spans="4:4" s="20" customFormat="1" x14ac:dyDescent="0.25">
      <c r="D3670" s="21"/>
    </row>
    <row r="3671" spans="4:4" s="20" customFormat="1" x14ac:dyDescent="0.25">
      <c r="D3671" s="21"/>
    </row>
    <row r="3672" spans="4:4" s="20" customFormat="1" x14ac:dyDescent="0.25">
      <c r="D3672" s="21"/>
    </row>
    <row r="3673" spans="4:4" s="20" customFormat="1" x14ac:dyDescent="0.25">
      <c r="D3673" s="21"/>
    </row>
    <row r="3674" spans="4:4" s="20" customFormat="1" x14ac:dyDescent="0.25">
      <c r="D3674" s="21"/>
    </row>
    <row r="3675" spans="4:4" s="20" customFormat="1" x14ac:dyDescent="0.25">
      <c r="D3675" s="21"/>
    </row>
    <row r="3676" spans="4:4" s="20" customFormat="1" x14ac:dyDescent="0.25">
      <c r="D3676" s="21"/>
    </row>
    <row r="3677" spans="4:4" s="20" customFormat="1" x14ac:dyDescent="0.25">
      <c r="D3677" s="21"/>
    </row>
    <row r="3678" spans="4:4" s="20" customFormat="1" x14ac:dyDescent="0.25">
      <c r="D3678" s="21"/>
    </row>
    <row r="3679" spans="4:4" s="20" customFormat="1" x14ac:dyDescent="0.25">
      <c r="D3679" s="21"/>
    </row>
    <row r="3680" spans="4:4" s="20" customFormat="1" x14ac:dyDescent="0.25">
      <c r="D3680" s="21"/>
    </row>
    <row r="3681" spans="4:4" s="20" customFormat="1" x14ac:dyDescent="0.25">
      <c r="D3681" s="21"/>
    </row>
    <row r="3682" spans="4:4" s="20" customFormat="1" x14ac:dyDescent="0.25">
      <c r="D3682" s="21"/>
    </row>
    <row r="3683" spans="4:4" s="20" customFormat="1" x14ac:dyDescent="0.25">
      <c r="D3683" s="21"/>
    </row>
    <row r="3684" spans="4:4" s="20" customFormat="1" x14ac:dyDescent="0.25">
      <c r="D3684" s="21"/>
    </row>
    <row r="3685" spans="4:4" s="20" customFormat="1" x14ac:dyDescent="0.25">
      <c r="D3685" s="21"/>
    </row>
    <row r="3686" spans="4:4" s="20" customFormat="1" x14ac:dyDescent="0.25">
      <c r="D3686" s="21"/>
    </row>
    <row r="3687" spans="4:4" s="20" customFormat="1" x14ac:dyDescent="0.25">
      <c r="D3687" s="21"/>
    </row>
    <row r="3688" spans="4:4" s="20" customFormat="1" x14ac:dyDescent="0.25">
      <c r="D3688" s="21"/>
    </row>
    <row r="3689" spans="4:4" s="20" customFormat="1" x14ac:dyDescent="0.25">
      <c r="D3689" s="21"/>
    </row>
    <row r="3690" spans="4:4" s="20" customFormat="1" x14ac:dyDescent="0.25">
      <c r="D3690" s="21"/>
    </row>
    <row r="3691" spans="4:4" s="20" customFormat="1" x14ac:dyDescent="0.25">
      <c r="D3691" s="21"/>
    </row>
    <row r="3692" spans="4:4" s="20" customFormat="1" x14ac:dyDescent="0.25">
      <c r="D3692" s="21"/>
    </row>
    <row r="3693" spans="4:4" s="20" customFormat="1" x14ac:dyDescent="0.25">
      <c r="D3693" s="21"/>
    </row>
    <row r="3694" spans="4:4" s="20" customFormat="1" x14ac:dyDescent="0.25">
      <c r="D3694" s="21"/>
    </row>
    <row r="3695" spans="4:4" s="20" customFormat="1" x14ac:dyDescent="0.25">
      <c r="D3695" s="21"/>
    </row>
    <row r="3696" spans="4:4" s="20" customFormat="1" x14ac:dyDescent="0.25">
      <c r="D3696" s="21"/>
    </row>
    <row r="3697" spans="4:4" s="20" customFormat="1" x14ac:dyDescent="0.25">
      <c r="D3697" s="21"/>
    </row>
    <row r="3698" spans="4:4" s="20" customFormat="1" x14ac:dyDescent="0.25">
      <c r="D3698" s="21"/>
    </row>
    <row r="3699" spans="4:4" s="20" customFormat="1" x14ac:dyDescent="0.25">
      <c r="D3699" s="21"/>
    </row>
    <row r="3700" spans="4:4" s="20" customFormat="1" x14ac:dyDescent="0.25">
      <c r="D3700" s="21"/>
    </row>
    <row r="3701" spans="4:4" s="20" customFormat="1" x14ac:dyDescent="0.25">
      <c r="D3701" s="21"/>
    </row>
    <row r="3702" spans="4:4" s="20" customFormat="1" x14ac:dyDescent="0.25">
      <c r="D3702" s="21"/>
    </row>
    <row r="3703" spans="4:4" s="20" customFormat="1" x14ac:dyDescent="0.25">
      <c r="D3703" s="21"/>
    </row>
    <row r="3704" spans="4:4" s="20" customFormat="1" x14ac:dyDescent="0.25">
      <c r="D3704" s="21"/>
    </row>
    <row r="3705" spans="4:4" s="20" customFormat="1" x14ac:dyDescent="0.25">
      <c r="D3705" s="21"/>
    </row>
    <row r="3706" spans="4:4" s="20" customFormat="1" x14ac:dyDescent="0.25">
      <c r="D3706" s="21"/>
    </row>
    <row r="3707" spans="4:4" s="20" customFormat="1" x14ac:dyDescent="0.25">
      <c r="D3707" s="21"/>
    </row>
    <row r="3708" spans="4:4" s="20" customFormat="1" x14ac:dyDescent="0.25">
      <c r="D3708" s="21"/>
    </row>
    <row r="3709" spans="4:4" s="20" customFormat="1" x14ac:dyDescent="0.25">
      <c r="D3709" s="21"/>
    </row>
    <row r="3710" spans="4:4" s="20" customFormat="1" x14ac:dyDescent="0.25">
      <c r="D3710" s="21"/>
    </row>
    <row r="3711" spans="4:4" s="20" customFormat="1" x14ac:dyDescent="0.25">
      <c r="D3711" s="21"/>
    </row>
    <row r="3712" spans="4:4" s="20" customFormat="1" x14ac:dyDescent="0.25">
      <c r="D3712" s="21"/>
    </row>
    <row r="3713" spans="4:4" s="20" customFormat="1" x14ac:dyDescent="0.25">
      <c r="D3713" s="21"/>
    </row>
    <row r="3714" spans="4:4" s="20" customFormat="1" x14ac:dyDescent="0.25">
      <c r="D3714" s="21"/>
    </row>
    <row r="3715" spans="4:4" s="20" customFormat="1" x14ac:dyDescent="0.25">
      <c r="D3715" s="21"/>
    </row>
    <row r="3716" spans="4:4" s="20" customFormat="1" x14ac:dyDescent="0.25">
      <c r="D3716" s="21"/>
    </row>
    <row r="3717" spans="4:4" s="20" customFormat="1" x14ac:dyDescent="0.25">
      <c r="D3717" s="21"/>
    </row>
    <row r="3718" spans="4:4" s="20" customFormat="1" x14ac:dyDescent="0.25">
      <c r="D3718" s="21"/>
    </row>
    <row r="3719" spans="4:4" s="20" customFormat="1" x14ac:dyDescent="0.25">
      <c r="D3719" s="21"/>
    </row>
    <row r="3720" spans="4:4" s="20" customFormat="1" x14ac:dyDescent="0.25">
      <c r="D3720" s="21"/>
    </row>
    <row r="3721" spans="4:4" s="20" customFormat="1" x14ac:dyDescent="0.25">
      <c r="D3721" s="21"/>
    </row>
    <row r="3722" spans="4:4" s="20" customFormat="1" x14ac:dyDescent="0.25">
      <c r="D3722" s="21"/>
    </row>
    <row r="3723" spans="4:4" s="20" customFormat="1" x14ac:dyDescent="0.25">
      <c r="D3723" s="21"/>
    </row>
    <row r="3724" spans="4:4" s="20" customFormat="1" x14ac:dyDescent="0.25">
      <c r="D3724" s="21"/>
    </row>
    <row r="3725" spans="4:4" s="20" customFormat="1" x14ac:dyDescent="0.25">
      <c r="D3725" s="21"/>
    </row>
    <row r="3726" spans="4:4" s="20" customFormat="1" x14ac:dyDescent="0.25">
      <c r="D3726" s="21"/>
    </row>
    <row r="3727" spans="4:4" s="20" customFormat="1" x14ac:dyDescent="0.25">
      <c r="D3727" s="21"/>
    </row>
    <row r="3728" spans="4:4" s="20" customFormat="1" x14ac:dyDescent="0.25">
      <c r="D3728" s="21"/>
    </row>
    <row r="3729" spans="4:4" s="20" customFormat="1" x14ac:dyDescent="0.25">
      <c r="D3729" s="21"/>
    </row>
    <row r="3730" spans="4:4" s="20" customFormat="1" x14ac:dyDescent="0.25">
      <c r="D3730" s="21"/>
    </row>
    <row r="3731" spans="4:4" s="20" customFormat="1" x14ac:dyDescent="0.25">
      <c r="D3731" s="21"/>
    </row>
    <row r="3732" spans="4:4" s="20" customFormat="1" x14ac:dyDescent="0.25">
      <c r="D3732" s="21"/>
    </row>
    <row r="3733" spans="4:4" s="20" customFormat="1" x14ac:dyDescent="0.25">
      <c r="D3733" s="21"/>
    </row>
    <row r="3734" spans="4:4" s="20" customFormat="1" x14ac:dyDescent="0.25">
      <c r="D3734" s="21"/>
    </row>
    <row r="3735" spans="4:4" s="20" customFormat="1" x14ac:dyDescent="0.25">
      <c r="D3735" s="21"/>
    </row>
    <row r="3736" spans="4:4" s="20" customFormat="1" x14ac:dyDescent="0.25">
      <c r="D3736" s="21"/>
    </row>
    <row r="3737" spans="4:4" s="20" customFormat="1" x14ac:dyDescent="0.25">
      <c r="D3737" s="21"/>
    </row>
    <row r="3738" spans="4:4" s="20" customFormat="1" x14ac:dyDescent="0.25">
      <c r="D3738" s="21"/>
    </row>
    <row r="3739" spans="4:4" s="20" customFormat="1" x14ac:dyDescent="0.25">
      <c r="D3739" s="21"/>
    </row>
    <row r="3740" spans="4:4" s="20" customFormat="1" x14ac:dyDescent="0.25">
      <c r="D3740" s="21"/>
    </row>
    <row r="3741" spans="4:4" s="20" customFormat="1" x14ac:dyDescent="0.25">
      <c r="D3741" s="21"/>
    </row>
    <row r="3742" spans="4:4" s="20" customFormat="1" x14ac:dyDescent="0.25">
      <c r="D3742" s="21"/>
    </row>
    <row r="3743" spans="4:4" s="20" customFormat="1" x14ac:dyDescent="0.25">
      <c r="D3743" s="21"/>
    </row>
    <row r="3744" spans="4:4" s="20" customFormat="1" x14ac:dyDescent="0.25">
      <c r="D3744" s="21"/>
    </row>
    <row r="3745" spans="4:4" s="20" customFormat="1" x14ac:dyDescent="0.25">
      <c r="D3745" s="21"/>
    </row>
    <row r="3746" spans="4:4" s="20" customFormat="1" x14ac:dyDescent="0.25">
      <c r="D3746" s="21"/>
    </row>
    <row r="3747" spans="4:4" s="20" customFormat="1" x14ac:dyDescent="0.25">
      <c r="D3747" s="21"/>
    </row>
    <row r="3748" spans="4:4" s="20" customFormat="1" x14ac:dyDescent="0.25">
      <c r="D3748" s="21"/>
    </row>
    <row r="3749" spans="4:4" s="20" customFormat="1" x14ac:dyDescent="0.25">
      <c r="D3749" s="21"/>
    </row>
    <row r="3750" spans="4:4" s="20" customFormat="1" x14ac:dyDescent="0.25">
      <c r="D3750" s="21"/>
    </row>
    <row r="3751" spans="4:4" s="20" customFormat="1" x14ac:dyDescent="0.25">
      <c r="D3751" s="21"/>
    </row>
    <row r="3752" spans="4:4" s="20" customFormat="1" x14ac:dyDescent="0.25">
      <c r="D3752" s="21"/>
    </row>
    <row r="3753" spans="4:4" s="20" customFormat="1" x14ac:dyDescent="0.25">
      <c r="D3753" s="21"/>
    </row>
    <row r="3754" spans="4:4" s="20" customFormat="1" x14ac:dyDescent="0.25">
      <c r="D3754" s="21"/>
    </row>
    <row r="3755" spans="4:4" s="20" customFormat="1" x14ac:dyDescent="0.25">
      <c r="D3755" s="21"/>
    </row>
    <row r="3756" spans="4:4" s="20" customFormat="1" x14ac:dyDescent="0.25">
      <c r="D3756" s="21"/>
    </row>
    <row r="3757" spans="4:4" s="20" customFormat="1" x14ac:dyDescent="0.25">
      <c r="D3757" s="21"/>
    </row>
    <row r="3758" spans="4:4" s="20" customFormat="1" x14ac:dyDescent="0.25">
      <c r="D3758" s="21"/>
    </row>
    <row r="3759" spans="4:4" s="20" customFormat="1" x14ac:dyDescent="0.25">
      <c r="D3759" s="21"/>
    </row>
    <row r="3760" spans="4:4" s="20" customFormat="1" x14ac:dyDescent="0.25">
      <c r="D3760" s="21"/>
    </row>
    <row r="3761" spans="4:4" s="20" customFormat="1" x14ac:dyDescent="0.25">
      <c r="D3761" s="21"/>
    </row>
    <row r="3762" spans="4:4" s="20" customFormat="1" x14ac:dyDescent="0.25">
      <c r="D3762" s="21"/>
    </row>
    <row r="3763" spans="4:4" s="20" customFormat="1" x14ac:dyDescent="0.25">
      <c r="D3763" s="21"/>
    </row>
    <row r="3764" spans="4:4" s="20" customFormat="1" x14ac:dyDescent="0.25">
      <c r="D3764" s="21"/>
    </row>
    <row r="3765" spans="4:4" s="20" customFormat="1" x14ac:dyDescent="0.25">
      <c r="D3765" s="21"/>
    </row>
    <row r="3766" spans="4:4" s="20" customFormat="1" x14ac:dyDescent="0.25">
      <c r="D3766" s="21"/>
    </row>
    <row r="3767" spans="4:4" s="20" customFormat="1" x14ac:dyDescent="0.25">
      <c r="D3767" s="21"/>
    </row>
    <row r="3768" spans="4:4" s="20" customFormat="1" x14ac:dyDescent="0.25">
      <c r="D3768" s="21"/>
    </row>
    <row r="3769" spans="4:4" s="20" customFormat="1" x14ac:dyDescent="0.25">
      <c r="D3769" s="21"/>
    </row>
    <row r="3770" spans="4:4" s="20" customFormat="1" x14ac:dyDescent="0.25">
      <c r="D3770" s="21"/>
    </row>
    <row r="3771" spans="4:4" s="20" customFormat="1" x14ac:dyDescent="0.25">
      <c r="D3771" s="21"/>
    </row>
    <row r="3772" spans="4:4" s="20" customFormat="1" x14ac:dyDescent="0.25">
      <c r="D3772" s="21"/>
    </row>
    <row r="3773" spans="4:4" s="20" customFormat="1" x14ac:dyDescent="0.25">
      <c r="D3773" s="21"/>
    </row>
    <row r="3774" spans="4:4" s="20" customFormat="1" x14ac:dyDescent="0.25">
      <c r="D3774" s="21"/>
    </row>
    <row r="3775" spans="4:4" s="20" customFormat="1" x14ac:dyDescent="0.25">
      <c r="D3775" s="21"/>
    </row>
    <row r="3776" spans="4:4" s="20" customFormat="1" x14ac:dyDescent="0.25">
      <c r="D3776" s="21"/>
    </row>
    <row r="3777" spans="4:4" s="20" customFormat="1" x14ac:dyDescent="0.25">
      <c r="D3777" s="21"/>
    </row>
    <row r="3778" spans="4:4" s="20" customFormat="1" x14ac:dyDescent="0.25">
      <c r="D3778" s="21"/>
    </row>
    <row r="3779" spans="4:4" s="20" customFormat="1" x14ac:dyDescent="0.25">
      <c r="D3779" s="21"/>
    </row>
    <row r="3780" spans="4:4" s="20" customFormat="1" x14ac:dyDescent="0.25">
      <c r="D3780" s="21"/>
    </row>
    <row r="3781" spans="4:4" s="20" customFormat="1" x14ac:dyDescent="0.25">
      <c r="D3781" s="21"/>
    </row>
    <row r="3782" spans="4:4" s="20" customFormat="1" x14ac:dyDescent="0.25">
      <c r="D3782" s="21"/>
    </row>
    <row r="3783" spans="4:4" s="20" customFormat="1" x14ac:dyDescent="0.25">
      <c r="D3783" s="21"/>
    </row>
    <row r="3784" spans="4:4" s="20" customFormat="1" x14ac:dyDescent="0.25">
      <c r="D3784" s="21"/>
    </row>
    <row r="3785" spans="4:4" s="20" customFormat="1" x14ac:dyDescent="0.25">
      <c r="D3785" s="21"/>
    </row>
    <row r="3786" spans="4:4" s="20" customFormat="1" x14ac:dyDescent="0.25">
      <c r="D3786" s="21"/>
    </row>
    <row r="3787" spans="4:4" s="20" customFormat="1" x14ac:dyDescent="0.25">
      <c r="D3787" s="21"/>
    </row>
    <row r="3788" spans="4:4" s="20" customFormat="1" x14ac:dyDescent="0.25">
      <c r="D3788" s="21"/>
    </row>
    <row r="3789" spans="4:4" s="20" customFormat="1" x14ac:dyDescent="0.25">
      <c r="D3789" s="21"/>
    </row>
    <row r="3790" spans="4:4" s="20" customFormat="1" x14ac:dyDescent="0.25">
      <c r="D3790" s="21"/>
    </row>
    <row r="3791" spans="4:4" s="20" customFormat="1" x14ac:dyDescent="0.25">
      <c r="D3791" s="21"/>
    </row>
    <row r="3792" spans="4:4" s="20" customFormat="1" x14ac:dyDescent="0.25">
      <c r="D3792" s="21"/>
    </row>
    <row r="3793" spans="4:4" s="20" customFormat="1" x14ac:dyDescent="0.25">
      <c r="D3793" s="21"/>
    </row>
    <row r="3794" spans="4:4" s="20" customFormat="1" x14ac:dyDescent="0.25">
      <c r="D3794" s="21"/>
    </row>
    <row r="3795" spans="4:4" s="20" customFormat="1" x14ac:dyDescent="0.25">
      <c r="D3795" s="21"/>
    </row>
    <row r="3796" spans="4:4" s="20" customFormat="1" x14ac:dyDescent="0.25">
      <c r="D3796" s="21"/>
    </row>
    <row r="3797" spans="4:4" s="20" customFormat="1" x14ac:dyDescent="0.25">
      <c r="D3797" s="21"/>
    </row>
    <row r="3798" spans="4:4" s="20" customFormat="1" x14ac:dyDescent="0.25">
      <c r="D3798" s="21"/>
    </row>
    <row r="3799" spans="4:4" s="20" customFormat="1" x14ac:dyDescent="0.25">
      <c r="D3799" s="21"/>
    </row>
    <row r="3800" spans="4:4" s="20" customFormat="1" x14ac:dyDescent="0.25">
      <c r="D3800" s="21"/>
    </row>
    <row r="3801" spans="4:4" s="20" customFormat="1" x14ac:dyDescent="0.25">
      <c r="D3801" s="21"/>
    </row>
    <row r="3802" spans="4:4" s="20" customFormat="1" x14ac:dyDescent="0.25">
      <c r="D3802" s="21"/>
    </row>
    <row r="3803" spans="4:4" s="20" customFormat="1" x14ac:dyDescent="0.25">
      <c r="D3803" s="21"/>
    </row>
    <row r="3804" spans="4:4" s="20" customFormat="1" x14ac:dyDescent="0.25">
      <c r="D3804" s="21"/>
    </row>
    <row r="3805" spans="4:4" s="20" customFormat="1" x14ac:dyDescent="0.25">
      <c r="D3805" s="21"/>
    </row>
    <row r="3806" spans="4:4" s="20" customFormat="1" x14ac:dyDescent="0.25">
      <c r="D3806" s="21"/>
    </row>
    <row r="3807" spans="4:4" s="20" customFormat="1" x14ac:dyDescent="0.25">
      <c r="D3807" s="21"/>
    </row>
    <row r="3808" spans="4:4" s="20" customFormat="1" x14ac:dyDescent="0.25">
      <c r="D3808" s="21"/>
    </row>
    <row r="3809" spans="4:4" s="20" customFormat="1" x14ac:dyDescent="0.25">
      <c r="D3809" s="21"/>
    </row>
    <row r="3810" spans="4:4" s="20" customFormat="1" x14ac:dyDescent="0.25">
      <c r="D3810" s="21"/>
    </row>
    <row r="3811" spans="4:4" s="20" customFormat="1" x14ac:dyDescent="0.25">
      <c r="D3811" s="21"/>
    </row>
    <row r="3812" spans="4:4" s="20" customFormat="1" x14ac:dyDescent="0.25">
      <c r="D3812" s="21"/>
    </row>
    <row r="3813" spans="4:4" s="20" customFormat="1" x14ac:dyDescent="0.25">
      <c r="D3813" s="21"/>
    </row>
    <row r="3814" spans="4:4" s="20" customFormat="1" x14ac:dyDescent="0.25">
      <c r="D3814" s="21"/>
    </row>
    <row r="3815" spans="4:4" s="20" customFormat="1" x14ac:dyDescent="0.25">
      <c r="D3815" s="21"/>
    </row>
    <row r="3816" spans="4:4" s="20" customFormat="1" x14ac:dyDescent="0.25">
      <c r="D3816" s="21"/>
    </row>
    <row r="3817" spans="4:4" s="20" customFormat="1" x14ac:dyDescent="0.25">
      <c r="D3817" s="21"/>
    </row>
    <row r="3818" spans="4:4" s="20" customFormat="1" x14ac:dyDescent="0.25">
      <c r="D3818" s="21"/>
    </row>
    <row r="3819" spans="4:4" s="20" customFormat="1" x14ac:dyDescent="0.25">
      <c r="D3819" s="21"/>
    </row>
    <row r="3820" spans="4:4" s="20" customFormat="1" x14ac:dyDescent="0.25">
      <c r="D3820" s="21"/>
    </row>
    <row r="3821" spans="4:4" s="20" customFormat="1" x14ac:dyDescent="0.25">
      <c r="D3821" s="21"/>
    </row>
    <row r="3822" spans="4:4" s="20" customFormat="1" x14ac:dyDescent="0.25">
      <c r="D3822" s="21"/>
    </row>
    <row r="3823" spans="4:4" s="20" customFormat="1" x14ac:dyDescent="0.25">
      <c r="D3823" s="21"/>
    </row>
    <row r="3824" spans="4:4" s="20" customFormat="1" x14ac:dyDescent="0.25">
      <c r="D3824" s="21"/>
    </row>
    <row r="3825" spans="4:4" s="20" customFormat="1" x14ac:dyDescent="0.25">
      <c r="D3825" s="21"/>
    </row>
    <row r="3826" spans="4:4" s="20" customFormat="1" x14ac:dyDescent="0.25">
      <c r="D3826" s="21"/>
    </row>
    <row r="3827" spans="4:4" s="20" customFormat="1" x14ac:dyDescent="0.25">
      <c r="D3827" s="21"/>
    </row>
    <row r="3828" spans="4:4" s="20" customFormat="1" x14ac:dyDescent="0.25">
      <c r="D3828" s="21"/>
    </row>
    <row r="3829" spans="4:4" s="20" customFormat="1" x14ac:dyDescent="0.25">
      <c r="D3829" s="21"/>
    </row>
    <row r="3830" spans="4:4" s="20" customFormat="1" x14ac:dyDescent="0.25">
      <c r="D3830" s="21"/>
    </row>
    <row r="3831" spans="4:4" s="20" customFormat="1" x14ac:dyDescent="0.25">
      <c r="D3831" s="21"/>
    </row>
    <row r="3832" spans="4:4" s="20" customFormat="1" x14ac:dyDescent="0.25">
      <c r="D3832" s="21"/>
    </row>
    <row r="3833" spans="4:4" s="20" customFormat="1" x14ac:dyDescent="0.25">
      <c r="D3833" s="21"/>
    </row>
    <row r="3834" spans="4:4" s="20" customFormat="1" x14ac:dyDescent="0.25">
      <c r="D3834" s="21"/>
    </row>
    <row r="3835" spans="4:4" s="20" customFormat="1" x14ac:dyDescent="0.25">
      <c r="D3835" s="21"/>
    </row>
    <row r="3836" spans="4:4" s="20" customFormat="1" x14ac:dyDescent="0.25">
      <c r="D3836" s="21"/>
    </row>
    <row r="3837" spans="4:4" s="20" customFormat="1" x14ac:dyDescent="0.25">
      <c r="D3837" s="21"/>
    </row>
    <row r="3838" spans="4:4" s="20" customFormat="1" x14ac:dyDescent="0.25">
      <c r="D3838" s="21"/>
    </row>
    <row r="3839" spans="4:4" s="20" customFormat="1" x14ac:dyDescent="0.25">
      <c r="D3839" s="21"/>
    </row>
    <row r="3840" spans="4:4" s="20" customFormat="1" x14ac:dyDescent="0.25">
      <c r="D3840" s="21"/>
    </row>
    <row r="3841" spans="4:4" s="20" customFormat="1" x14ac:dyDescent="0.25">
      <c r="D3841" s="21"/>
    </row>
    <row r="3842" spans="4:4" s="20" customFormat="1" x14ac:dyDescent="0.25">
      <c r="D3842" s="21"/>
    </row>
    <row r="3843" spans="4:4" s="20" customFormat="1" x14ac:dyDescent="0.25">
      <c r="D3843" s="21"/>
    </row>
    <row r="3844" spans="4:4" s="20" customFormat="1" x14ac:dyDescent="0.25">
      <c r="D3844" s="21"/>
    </row>
    <row r="3845" spans="4:4" s="20" customFormat="1" x14ac:dyDescent="0.25">
      <c r="D3845" s="21"/>
    </row>
    <row r="3846" spans="4:4" s="20" customFormat="1" x14ac:dyDescent="0.25">
      <c r="D3846" s="21"/>
    </row>
    <row r="3847" spans="4:4" s="20" customFormat="1" x14ac:dyDescent="0.25">
      <c r="D3847" s="21"/>
    </row>
    <row r="3848" spans="4:4" s="20" customFormat="1" x14ac:dyDescent="0.25">
      <c r="D3848" s="21"/>
    </row>
    <row r="3849" spans="4:4" s="20" customFormat="1" x14ac:dyDescent="0.25">
      <c r="D3849" s="21"/>
    </row>
    <row r="3850" spans="4:4" s="20" customFormat="1" x14ac:dyDescent="0.25">
      <c r="D3850" s="21"/>
    </row>
    <row r="3851" spans="4:4" s="20" customFormat="1" x14ac:dyDescent="0.25">
      <c r="D3851" s="21"/>
    </row>
    <row r="3852" spans="4:4" s="20" customFormat="1" x14ac:dyDescent="0.25">
      <c r="D3852" s="21"/>
    </row>
    <row r="3853" spans="4:4" s="20" customFormat="1" x14ac:dyDescent="0.25">
      <c r="D3853" s="21"/>
    </row>
    <row r="3854" spans="4:4" s="20" customFormat="1" x14ac:dyDescent="0.25">
      <c r="D3854" s="21"/>
    </row>
    <row r="3855" spans="4:4" s="20" customFormat="1" x14ac:dyDescent="0.25">
      <c r="D3855" s="21"/>
    </row>
    <row r="3856" spans="4:4" s="20" customFormat="1" x14ac:dyDescent="0.25">
      <c r="D3856" s="21"/>
    </row>
    <row r="3857" spans="4:4" s="20" customFormat="1" x14ac:dyDescent="0.25">
      <c r="D3857" s="21"/>
    </row>
    <row r="3858" spans="4:4" s="20" customFormat="1" x14ac:dyDescent="0.25">
      <c r="D3858" s="21"/>
    </row>
    <row r="3859" spans="4:4" s="20" customFormat="1" x14ac:dyDescent="0.25">
      <c r="D3859" s="21"/>
    </row>
    <row r="3860" spans="4:4" s="20" customFormat="1" x14ac:dyDescent="0.25">
      <c r="D3860" s="21"/>
    </row>
    <row r="3861" spans="4:4" s="20" customFormat="1" x14ac:dyDescent="0.25">
      <c r="D3861" s="21"/>
    </row>
    <row r="3862" spans="4:4" s="20" customFormat="1" x14ac:dyDescent="0.25">
      <c r="D3862" s="21"/>
    </row>
    <row r="3863" spans="4:4" s="20" customFormat="1" x14ac:dyDescent="0.25">
      <c r="D3863" s="21"/>
    </row>
    <row r="3864" spans="4:4" s="20" customFormat="1" x14ac:dyDescent="0.25">
      <c r="D3864" s="21"/>
    </row>
    <row r="3865" spans="4:4" s="20" customFormat="1" x14ac:dyDescent="0.25">
      <c r="D3865" s="21"/>
    </row>
    <row r="3866" spans="4:4" s="20" customFormat="1" x14ac:dyDescent="0.25">
      <c r="D3866" s="21"/>
    </row>
    <row r="3867" spans="4:4" s="20" customFormat="1" x14ac:dyDescent="0.25">
      <c r="D3867" s="21"/>
    </row>
    <row r="3868" spans="4:4" s="20" customFormat="1" x14ac:dyDescent="0.25">
      <c r="D3868" s="21"/>
    </row>
    <row r="3869" spans="4:4" s="20" customFormat="1" x14ac:dyDescent="0.25">
      <c r="D3869" s="21"/>
    </row>
    <row r="3870" spans="4:4" s="20" customFormat="1" x14ac:dyDescent="0.25">
      <c r="D3870" s="21"/>
    </row>
    <row r="3871" spans="4:4" s="20" customFormat="1" x14ac:dyDescent="0.25">
      <c r="D3871" s="21"/>
    </row>
    <row r="3872" spans="4:4" s="20" customFormat="1" x14ac:dyDescent="0.25">
      <c r="D3872" s="21"/>
    </row>
    <row r="3873" spans="4:4" s="20" customFormat="1" x14ac:dyDescent="0.25">
      <c r="D3873" s="21"/>
    </row>
    <row r="3874" spans="4:4" s="20" customFormat="1" x14ac:dyDescent="0.25">
      <c r="D3874" s="21"/>
    </row>
    <row r="3875" spans="4:4" s="20" customFormat="1" x14ac:dyDescent="0.25">
      <c r="D3875" s="21"/>
    </row>
    <row r="3876" spans="4:4" s="20" customFormat="1" x14ac:dyDescent="0.25">
      <c r="D3876" s="21"/>
    </row>
    <row r="3877" spans="4:4" s="20" customFormat="1" x14ac:dyDescent="0.25">
      <c r="D3877" s="21"/>
    </row>
    <row r="3878" spans="4:4" s="20" customFormat="1" x14ac:dyDescent="0.25">
      <c r="D3878" s="21"/>
    </row>
    <row r="3879" spans="4:4" s="20" customFormat="1" x14ac:dyDescent="0.25">
      <c r="D3879" s="21"/>
    </row>
    <row r="3880" spans="4:4" s="20" customFormat="1" x14ac:dyDescent="0.25">
      <c r="D3880" s="21"/>
    </row>
    <row r="3881" spans="4:4" s="20" customFormat="1" x14ac:dyDescent="0.25">
      <c r="D3881" s="21"/>
    </row>
    <row r="3882" spans="4:4" s="20" customFormat="1" x14ac:dyDescent="0.25">
      <c r="D3882" s="21"/>
    </row>
    <row r="3883" spans="4:4" s="20" customFormat="1" x14ac:dyDescent="0.25">
      <c r="D3883" s="21"/>
    </row>
    <row r="3884" spans="4:4" s="20" customFormat="1" x14ac:dyDescent="0.25">
      <c r="D3884" s="21"/>
    </row>
    <row r="3885" spans="4:4" s="20" customFormat="1" x14ac:dyDescent="0.25">
      <c r="D3885" s="21"/>
    </row>
    <row r="3886" spans="4:4" s="20" customFormat="1" x14ac:dyDescent="0.25">
      <c r="D3886" s="21"/>
    </row>
    <row r="3887" spans="4:4" s="20" customFormat="1" x14ac:dyDescent="0.25">
      <c r="D3887" s="21"/>
    </row>
    <row r="3888" spans="4:4" s="20" customFormat="1" x14ac:dyDescent="0.25">
      <c r="D3888" s="21"/>
    </row>
    <row r="3889" spans="4:4" s="20" customFormat="1" x14ac:dyDescent="0.25">
      <c r="D3889" s="21"/>
    </row>
    <row r="3890" spans="4:4" s="20" customFormat="1" x14ac:dyDescent="0.25">
      <c r="D3890" s="21"/>
    </row>
    <row r="3891" spans="4:4" s="20" customFormat="1" x14ac:dyDescent="0.25">
      <c r="D3891" s="21"/>
    </row>
    <row r="3892" spans="4:4" s="20" customFormat="1" x14ac:dyDescent="0.25">
      <c r="D3892" s="21"/>
    </row>
    <row r="3893" spans="4:4" s="20" customFormat="1" x14ac:dyDescent="0.25">
      <c r="D3893" s="21"/>
    </row>
    <row r="3894" spans="4:4" s="20" customFormat="1" x14ac:dyDescent="0.25">
      <c r="D3894" s="21"/>
    </row>
    <row r="3895" spans="4:4" s="20" customFormat="1" x14ac:dyDescent="0.25">
      <c r="D3895" s="21"/>
    </row>
    <row r="3896" spans="4:4" s="20" customFormat="1" x14ac:dyDescent="0.25">
      <c r="D3896" s="21"/>
    </row>
    <row r="3897" spans="4:4" s="20" customFormat="1" x14ac:dyDescent="0.25">
      <c r="D3897" s="21"/>
    </row>
    <row r="3898" spans="4:4" s="20" customFormat="1" x14ac:dyDescent="0.25">
      <c r="D3898" s="21"/>
    </row>
    <row r="3899" spans="4:4" s="20" customFormat="1" x14ac:dyDescent="0.25">
      <c r="D3899" s="21"/>
    </row>
    <row r="3900" spans="4:4" s="20" customFormat="1" x14ac:dyDescent="0.25">
      <c r="D3900" s="21"/>
    </row>
    <row r="3901" spans="4:4" s="20" customFormat="1" x14ac:dyDescent="0.25">
      <c r="D3901" s="21"/>
    </row>
    <row r="3902" spans="4:4" s="20" customFormat="1" x14ac:dyDescent="0.25">
      <c r="D3902" s="21"/>
    </row>
    <row r="3903" spans="4:4" s="20" customFormat="1" x14ac:dyDescent="0.25">
      <c r="D3903" s="21"/>
    </row>
    <row r="3904" spans="4:4" s="20" customFormat="1" x14ac:dyDescent="0.25">
      <c r="D3904" s="21"/>
    </row>
    <row r="3905" spans="4:4" s="20" customFormat="1" x14ac:dyDescent="0.25">
      <c r="D3905" s="21"/>
    </row>
    <row r="3906" spans="4:4" s="20" customFormat="1" x14ac:dyDescent="0.25">
      <c r="D3906" s="21"/>
    </row>
    <row r="3907" spans="4:4" s="20" customFormat="1" x14ac:dyDescent="0.25">
      <c r="D3907" s="21"/>
    </row>
    <row r="3908" spans="4:4" s="20" customFormat="1" x14ac:dyDescent="0.25">
      <c r="D3908" s="21"/>
    </row>
    <row r="3909" spans="4:4" s="20" customFormat="1" x14ac:dyDescent="0.25">
      <c r="D3909" s="21"/>
    </row>
    <row r="3910" spans="4:4" s="20" customFormat="1" x14ac:dyDescent="0.25">
      <c r="D3910" s="21"/>
    </row>
    <row r="3911" spans="4:4" s="20" customFormat="1" x14ac:dyDescent="0.25">
      <c r="D3911" s="21"/>
    </row>
    <row r="3912" spans="4:4" s="20" customFormat="1" x14ac:dyDescent="0.25">
      <c r="D3912" s="21"/>
    </row>
    <row r="3913" spans="4:4" s="20" customFormat="1" x14ac:dyDescent="0.25">
      <c r="D3913" s="21"/>
    </row>
    <row r="3914" spans="4:4" s="20" customFormat="1" x14ac:dyDescent="0.25">
      <c r="D3914" s="21"/>
    </row>
    <row r="3915" spans="4:4" s="20" customFormat="1" x14ac:dyDescent="0.25">
      <c r="D3915" s="21"/>
    </row>
    <row r="3916" spans="4:4" s="20" customFormat="1" x14ac:dyDescent="0.25">
      <c r="D3916" s="21"/>
    </row>
    <row r="3917" spans="4:4" s="20" customFormat="1" x14ac:dyDescent="0.25">
      <c r="D3917" s="21"/>
    </row>
    <row r="3918" spans="4:4" s="20" customFormat="1" x14ac:dyDescent="0.25">
      <c r="D3918" s="21"/>
    </row>
    <row r="3919" spans="4:4" s="20" customFormat="1" x14ac:dyDescent="0.25">
      <c r="D3919" s="21"/>
    </row>
    <row r="3920" spans="4:4" s="20" customFormat="1" x14ac:dyDescent="0.25">
      <c r="D3920" s="21"/>
    </row>
    <row r="3921" spans="4:4" s="20" customFormat="1" x14ac:dyDescent="0.25">
      <c r="D3921" s="21"/>
    </row>
    <row r="3922" spans="4:4" s="20" customFormat="1" x14ac:dyDescent="0.25">
      <c r="D3922" s="21"/>
    </row>
    <row r="3923" spans="4:4" s="20" customFormat="1" x14ac:dyDescent="0.25">
      <c r="D3923" s="21"/>
    </row>
    <row r="3924" spans="4:4" s="20" customFormat="1" x14ac:dyDescent="0.25">
      <c r="D3924" s="21"/>
    </row>
    <row r="3925" spans="4:4" s="20" customFormat="1" x14ac:dyDescent="0.25">
      <c r="D3925" s="21"/>
    </row>
    <row r="3926" spans="4:4" s="20" customFormat="1" x14ac:dyDescent="0.25">
      <c r="D3926" s="21"/>
    </row>
    <row r="3927" spans="4:4" s="20" customFormat="1" x14ac:dyDescent="0.25">
      <c r="D3927" s="21"/>
    </row>
    <row r="3928" spans="4:4" s="20" customFormat="1" x14ac:dyDescent="0.25">
      <c r="D3928" s="21"/>
    </row>
    <row r="3929" spans="4:4" s="20" customFormat="1" x14ac:dyDescent="0.25">
      <c r="D3929" s="21"/>
    </row>
    <row r="3930" spans="4:4" s="20" customFormat="1" x14ac:dyDescent="0.25">
      <c r="D3930" s="21"/>
    </row>
    <row r="3931" spans="4:4" s="20" customFormat="1" x14ac:dyDescent="0.25">
      <c r="D3931" s="21"/>
    </row>
    <row r="3932" spans="4:4" s="20" customFormat="1" x14ac:dyDescent="0.25">
      <c r="D3932" s="21"/>
    </row>
    <row r="3933" spans="4:4" s="20" customFormat="1" x14ac:dyDescent="0.25">
      <c r="D3933" s="21"/>
    </row>
    <row r="3934" spans="4:4" s="20" customFormat="1" x14ac:dyDescent="0.25">
      <c r="D3934" s="21"/>
    </row>
    <row r="3935" spans="4:4" s="20" customFormat="1" x14ac:dyDescent="0.25">
      <c r="D3935" s="21"/>
    </row>
    <row r="3936" spans="4:4" s="20" customFormat="1" x14ac:dyDescent="0.25">
      <c r="D3936" s="21"/>
    </row>
    <row r="3937" spans="4:4" s="20" customFormat="1" x14ac:dyDescent="0.25">
      <c r="D3937" s="21"/>
    </row>
    <row r="3938" spans="4:4" s="20" customFormat="1" x14ac:dyDescent="0.25">
      <c r="D3938" s="21"/>
    </row>
    <row r="3939" spans="4:4" s="20" customFormat="1" x14ac:dyDescent="0.25">
      <c r="D3939" s="21"/>
    </row>
    <row r="3940" spans="4:4" s="20" customFormat="1" x14ac:dyDescent="0.25">
      <c r="D3940" s="21"/>
    </row>
    <row r="3941" spans="4:4" s="20" customFormat="1" x14ac:dyDescent="0.25">
      <c r="D3941" s="21"/>
    </row>
    <row r="3942" spans="4:4" s="20" customFormat="1" x14ac:dyDescent="0.25">
      <c r="D3942" s="21"/>
    </row>
    <row r="3943" spans="4:4" s="20" customFormat="1" x14ac:dyDescent="0.25">
      <c r="D3943" s="21"/>
    </row>
    <row r="3944" spans="4:4" s="20" customFormat="1" x14ac:dyDescent="0.25">
      <c r="D3944" s="21"/>
    </row>
    <row r="3945" spans="4:4" s="20" customFormat="1" x14ac:dyDescent="0.25">
      <c r="D3945" s="21"/>
    </row>
    <row r="3946" spans="4:4" s="20" customFormat="1" x14ac:dyDescent="0.25">
      <c r="D3946" s="21"/>
    </row>
    <row r="3947" spans="4:4" s="20" customFormat="1" x14ac:dyDescent="0.25">
      <c r="D3947" s="21"/>
    </row>
    <row r="3948" spans="4:4" s="20" customFormat="1" x14ac:dyDescent="0.25">
      <c r="D3948" s="21"/>
    </row>
    <row r="3949" spans="4:4" s="20" customFormat="1" x14ac:dyDescent="0.25">
      <c r="D3949" s="21"/>
    </row>
    <row r="3950" spans="4:4" s="20" customFormat="1" x14ac:dyDescent="0.25">
      <c r="D3950" s="21"/>
    </row>
    <row r="3951" spans="4:4" s="20" customFormat="1" x14ac:dyDescent="0.25">
      <c r="D3951" s="21"/>
    </row>
    <row r="3952" spans="4:4" s="20" customFormat="1" x14ac:dyDescent="0.25">
      <c r="D3952" s="21"/>
    </row>
    <row r="3953" spans="4:4" s="20" customFormat="1" x14ac:dyDescent="0.25">
      <c r="D3953" s="21"/>
    </row>
    <row r="3954" spans="4:4" s="20" customFormat="1" x14ac:dyDescent="0.25">
      <c r="D3954" s="21"/>
    </row>
    <row r="3955" spans="4:4" s="20" customFormat="1" x14ac:dyDescent="0.25">
      <c r="D3955" s="21"/>
    </row>
    <row r="3956" spans="4:4" s="20" customFormat="1" x14ac:dyDescent="0.25">
      <c r="D3956" s="21"/>
    </row>
    <row r="3957" spans="4:4" s="20" customFormat="1" x14ac:dyDescent="0.25">
      <c r="D3957" s="21"/>
    </row>
    <row r="3958" spans="4:4" s="20" customFormat="1" x14ac:dyDescent="0.25">
      <c r="D3958" s="21"/>
    </row>
    <row r="3959" spans="4:4" s="20" customFormat="1" x14ac:dyDescent="0.25">
      <c r="D3959" s="21"/>
    </row>
    <row r="3960" spans="4:4" s="20" customFormat="1" x14ac:dyDescent="0.25">
      <c r="D3960" s="21"/>
    </row>
    <row r="3961" spans="4:4" s="20" customFormat="1" x14ac:dyDescent="0.25">
      <c r="D3961" s="21"/>
    </row>
    <row r="3962" spans="4:4" s="20" customFormat="1" x14ac:dyDescent="0.25">
      <c r="D3962" s="21"/>
    </row>
    <row r="3963" spans="4:4" s="20" customFormat="1" x14ac:dyDescent="0.25">
      <c r="D3963" s="21"/>
    </row>
    <row r="3964" spans="4:4" s="20" customFormat="1" x14ac:dyDescent="0.25">
      <c r="D3964" s="21"/>
    </row>
    <row r="3965" spans="4:4" s="20" customFormat="1" x14ac:dyDescent="0.25">
      <c r="D3965" s="21"/>
    </row>
    <row r="3966" spans="4:4" s="20" customFormat="1" x14ac:dyDescent="0.25">
      <c r="D3966" s="21"/>
    </row>
    <row r="3967" spans="4:4" s="20" customFormat="1" x14ac:dyDescent="0.25">
      <c r="D3967" s="21"/>
    </row>
    <row r="3968" spans="4:4" s="20" customFormat="1" x14ac:dyDescent="0.25">
      <c r="D3968" s="21"/>
    </row>
    <row r="3969" spans="4:4" s="20" customFormat="1" x14ac:dyDescent="0.25">
      <c r="D3969" s="21"/>
    </row>
    <row r="3970" spans="4:4" s="20" customFormat="1" x14ac:dyDescent="0.25">
      <c r="D3970" s="21"/>
    </row>
    <row r="3971" spans="4:4" s="20" customFormat="1" x14ac:dyDescent="0.25">
      <c r="D3971" s="21"/>
    </row>
    <row r="3972" spans="4:4" s="20" customFormat="1" x14ac:dyDescent="0.25">
      <c r="D3972" s="21"/>
    </row>
    <row r="3973" spans="4:4" s="20" customFormat="1" x14ac:dyDescent="0.25">
      <c r="D3973" s="21"/>
    </row>
    <row r="3974" spans="4:4" s="20" customFormat="1" x14ac:dyDescent="0.25">
      <c r="D3974" s="21"/>
    </row>
    <row r="3975" spans="4:4" s="20" customFormat="1" x14ac:dyDescent="0.25">
      <c r="D3975" s="21"/>
    </row>
    <row r="3976" spans="4:4" s="20" customFormat="1" x14ac:dyDescent="0.25">
      <c r="D3976" s="21"/>
    </row>
    <row r="3977" spans="4:4" s="20" customFormat="1" x14ac:dyDescent="0.25">
      <c r="D3977" s="21"/>
    </row>
    <row r="3978" spans="4:4" s="20" customFormat="1" x14ac:dyDescent="0.25">
      <c r="D3978" s="21"/>
    </row>
    <row r="3979" spans="4:4" s="20" customFormat="1" x14ac:dyDescent="0.25">
      <c r="D3979" s="21"/>
    </row>
    <row r="3980" spans="4:4" s="20" customFormat="1" x14ac:dyDescent="0.25">
      <c r="D3980" s="21"/>
    </row>
    <row r="3981" spans="4:4" s="20" customFormat="1" x14ac:dyDescent="0.25">
      <c r="D3981" s="21"/>
    </row>
    <row r="3982" spans="4:4" s="20" customFormat="1" x14ac:dyDescent="0.25">
      <c r="D3982" s="21"/>
    </row>
    <row r="3983" spans="4:4" s="20" customFormat="1" x14ac:dyDescent="0.25">
      <c r="D3983" s="21"/>
    </row>
    <row r="3984" spans="4:4" s="20" customFormat="1" x14ac:dyDescent="0.25">
      <c r="D3984" s="21"/>
    </row>
    <row r="3985" spans="4:4" s="20" customFormat="1" x14ac:dyDescent="0.25">
      <c r="D3985" s="21"/>
    </row>
    <row r="3986" spans="4:4" s="20" customFormat="1" x14ac:dyDescent="0.25">
      <c r="D3986" s="21"/>
    </row>
    <row r="3987" spans="4:4" s="20" customFormat="1" x14ac:dyDescent="0.25">
      <c r="D3987" s="21"/>
    </row>
    <row r="3988" spans="4:4" s="20" customFormat="1" x14ac:dyDescent="0.25">
      <c r="D3988" s="21"/>
    </row>
    <row r="3989" spans="4:4" s="20" customFormat="1" x14ac:dyDescent="0.25">
      <c r="D3989" s="21"/>
    </row>
    <row r="3990" spans="4:4" s="20" customFormat="1" x14ac:dyDescent="0.25">
      <c r="D3990" s="21"/>
    </row>
    <row r="3991" spans="4:4" s="20" customFormat="1" x14ac:dyDescent="0.25">
      <c r="D3991" s="21"/>
    </row>
    <row r="3992" spans="4:4" s="20" customFormat="1" x14ac:dyDescent="0.25">
      <c r="D3992" s="21"/>
    </row>
    <row r="3993" spans="4:4" s="20" customFormat="1" x14ac:dyDescent="0.25">
      <c r="D3993" s="21"/>
    </row>
    <row r="3994" spans="4:4" s="20" customFormat="1" x14ac:dyDescent="0.25">
      <c r="D3994" s="21"/>
    </row>
    <row r="3995" spans="4:4" s="20" customFormat="1" x14ac:dyDescent="0.25">
      <c r="D3995" s="21"/>
    </row>
    <row r="3996" spans="4:4" s="20" customFormat="1" x14ac:dyDescent="0.25">
      <c r="D3996" s="21"/>
    </row>
    <row r="3997" spans="4:4" s="20" customFormat="1" x14ac:dyDescent="0.25">
      <c r="D3997" s="21"/>
    </row>
    <row r="3998" spans="4:4" s="20" customFormat="1" x14ac:dyDescent="0.25">
      <c r="D3998" s="21"/>
    </row>
    <row r="3999" spans="4:4" s="20" customFormat="1" x14ac:dyDescent="0.25">
      <c r="D3999" s="21"/>
    </row>
    <row r="4000" spans="4:4" s="20" customFormat="1" x14ac:dyDescent="0.25">
      <c r="D4000" s="21"/>
    </row>
    <row r="4001" spans="4:4" s="20" customFormat="1" x14ac:dyDescent="0.25">
      <c r="D4001" s="21"/>
    </row>
    <row r="4002" spans="4:4" s="20" customFormat="1" x14ac:dyDescent="0.25">
      <c r="D4002" s="21"/>
    </row>
    <row r="4003" spans="4:4" s="20" customFormat="1" x14ac:dyDescent="0.25">
      <c r="D4003" s="21"/>
    </row>
    <row r="4004" spans="4:4" s="20" customFormat="1" x14ac:dyDescent="0.25">
      <c r="D4004" s="21"/>
    </row>
    <row r="4005" spans="4:4" s="20" customFormat="1" x14ac:dyDescent="0.25">
      <c r="D4005" s="21"/>
    </row>
    <row r="4006" spans="4:4" s="20" customFormat="1" x14ac:dyDescent="0.25">
      <c r="D4006" s="21"/>
    </row>
    <row r="4007" spans="4:4" s="20" customFormat="1" x14ac:dyDescent="0.25">
      <c r="D4007" s="21"/>
    </row>
    <row r="4008" spans="4:4" s="20" customFormat="1" x14ac:dyDescent="0.25">
      <c r="D4008" s="21"/>
    </row>
    <row r="4009" spans="4:4" s="20" customFormat="1" x14ac:dyDescent="0.25">
      <c r="D4009" s="21"/>
    </row>
    <row r="4010" spans="4:4" s="20" customFormat="1" x14ac:dyDescent="0.25">
      <c r="D4010" s="21"/>
    </row>
    <row r="4011" spans="4:4" s="20" customFormat="1" x14ac:dyDescent="0.25">
      <c r="D4011" s="21"/>
    </row>
    <row r="4012" spans="4:4" s="20" customFormat="1" x14ac:dyDescent="0.25">
      <c r="D4012" s="21"/>
    </row>
    <row r="4013" spans="4:4" s="20" customFormat="1" x14ac:dyDescent="0.25">
      <c r="D4013" s="21"/>
    </row>
    <row r="4014" spans="4:4" s="20" customFormat="1" x14ac:dyDescent="0.25">
      <c r="D4014" s="21"/>
    </row>
    <row r="4015" spans="4:4" s="20" customFormat="1" x14ac:dyDescent="0.25">
      <c r="D4015" s="21"/>
    </row>
    <row r="4016" spans="4:4" s="20" customFormat="1" x14ac:dyDescent="0.25">
      <c r="D4016" s="21"/>
    </row>
    <row r="4017" spans="4:4" s="20" customFormat="1" x14ac:dyDescent="0.25">
      <c r="D4017" s="21"/>
    </row>
    <row r="4018" spans="4:4" s="20" customFormat="1" x14ac:dyDescent="0.25">
      <c r="D4018" s="21"/>
    </row>
    <row r="4019" spans="4:4" s="20" customFormat="1" x14ac:dyDescent="0.25">
      <c r="D4019" s="21"/>
    </row>
    <row r="4020" spans="4:4" s="20" customFormat="1" x14ac:dyDescent="0.25">
      <c r="D4020" s="21"/>
    </row>
    <row r="4021" spans="4:4" s="20" customFormat="1" x14ac:dyDescent="0.25">
      <c r="D4021" s="21"/>
    </row>
    <row r="4022" spans="4:4" s="20" customFormat="1" x14ac:dyDescent="0.25">
      <c r="D4022" s="21"/>
    </row>
    <row r="4023" spans="4:4" s="20" customFormat="1" x14ac:dyDescent="0.25">
      <c r="D4023" s="21"/>
    </row>
    <row r="4024" spans="4:4" s="20" customFormat="1" x14ac:dyDescent="0.25">
      <c r="D4024" s="21"/>
    </row>
    <row r="4025" spans="4:4" s="20" customFormat="1" x14ac:dyDescent="0.25">
      <c r="D4025" s="21"/>
    </row>
    <row r="4026" spans="4:4" s="20" customFormat="1" x14ac:dyDescent="0.25">
      <c r="D4026" s="21"/>
    </row>
    <row r="4027" spans="4:4" s="20" customFormat="1" x14ac:dyDescent="0.25">
      <c r="D4027" s="21"/>
    </row>
    <row r="4028" spans="4:4" s="20" customFormat="1" x14ac:dyDescent="0.25">
      <c r="D4028" s="21"/>
    </row>
    <row r="4029" spans="4:4" s="20" customFormat="1" x14ac:dyDescent="0.25">
      <c r="D4029" s="21"/>
    </row>
    <row r="4030" spans="4:4" s="20" customFormat="1" x14ac:dyDescent="0.25">
      <c r="D4030" s="21"/>
    </row>
    <row r="4031" spans="4:4" s="20" customFormat="1" x14ac:dyDescent="0.25">
      <c r="D4031" s="21"/>
    </row>
    <row r="4032" spans="4:4" s="20" customFormat="1" x14ac:dyDescent="0.25">
      <c r="D4032" s="21"/>
    </row>
    <row r="4033" spans="4:4" s="20" customFormat="1" x14ac:dyDescent="0.25">
      <c r="D4033" s="21"/>
    </row>
    <row r="4034" spans="4:4" s="20" customFormat="1" x14ac:dyDescent="0.25">
      <c r="D4034" s="21"/>
    </row>
    <row r="4035" spans="4:4" s="20" customFormat="1" x14ac:dyDescent="0.25">
      <c r="D4035" s="21"/>
    </row>
    <row r="4036" spans="4:4" s="20" customFormat="1" x14ac:dyDescent="0.25">
      <c r="D4036" s="21"/>
    </row>
    <row r="4037" spans="4:4" s="20" customFormat="1" x14ac:dyDescent="0.25">
      <c r="D4037" s="21"/>
    </row>
    <row r="4038" spans="4:4" s="20" customFormat="1" x14ac:dyDescent="0.25">
      <c r="D4038" s="21"/>
    </row>
    <row r="4039" spans="4:4" s="20" customFormat="1" x14ac:dyDescent="0.25">
      <c r="D4039" s="21"/>
    </row>
    <row r="4040" spans="4:4" s="20" customFormat="1" x14ac:dyDescent="0.25">
      <c r="D4040" s="21"/>
    </row>
    <row r="4041" spans="4:4" s="20" customFormat="1" x14ac:dyDescent="0.25">
      <c r="D4041" s="21"/>
    </row>
    <row r="4042" spans="4:4" s="20" customFormat="1" x14ac:dyDescent="0.25">
      <c r="D4042" s="21"/>
    </row>
    <row r="4043" spans="4:4" s="20" customFormat="1" x14ac:dyDescent="0.25">
      <c r="D4043" s="21"/>
    </row>
    <row r="4044" spans="4:4" s="20" customFormat="1" x14ac:dyDescent="0.25">
      <c r="D4044" s="21"/>
    </row>
    <row r="4045" spans="4:4" s="20" customFormat="1" x14ac:dyDescent="0.25">
      <c r="D4045" s="21"/>
    </row>
    <row r="4046" spans="4:4" s="20" customFormat="1" x14ac:dyDescent="0.25">
      <c r="D4046" s="21"/>
    </row>
    <row r="4047" spans="4:4" s="20" customFormat="1" x14ac:dyDescent="0.25">
      <c r="D4047" s="21"/>
    </row>
    <row r="4048" spans="4:4" s="20" customFormat="1" x14ac:dyDescent="0.25">
      <c r="D4048" s="21"/>
    </row>
    <row r="4049" spans="4:4" s="20" customFormat="1" x14ac:dyDescent="0.25">
      <c r="D4049" s="21"/>
    </row>
    <row r="4050" spans="4:4" s="20" customFormat="1" x14ac:dyDescent="0.25">
      <c r="D4050" s="21"/>
    </row>
    <row r="4051" spans="4:4" s="20" customFormat="1" x14ac:dyDescent="0.25">
      <c r="D4051" s="21"/>
    </row>
    <row r="4052" spans="4:4" s="20" customFormat="1" x14ac:dyDescent="0.25">
      <c r="D4052" s="21"/>
    </row>
    <row r="4053" spans="4:4" s="20" customFormat="1" x14ac:dyDescent="0.25">
      <c r="D4053" s="21"/>
    </row>
    <row r="4054" spans="4:4" s="20" customFormat="1" x14ac:dyDescent="0.25">
      <c r="D4054" s="21"/>
    </row>
    <row r="4055" spans="4:4" s="20" customFormat="1" x14ac:dyDescent="0.25">
      <c r="D4055" s="21"/>
    </row>
    <row r="4056" spans="4:4" s="20" customFormat="1" x14ac:dyDescent="0.25">
      <c r="D4056" s="21"/>
    </row>
    <row r="4057" spans="4:4" s="20" customFormat="1" x14ac:dyDescent="0.25">
      <c r="D4057" s="21"/>
    </row>
    <row r="4058" spans="4:4" s="20" customFormat="1" x14ac:dyDescent="0.25">
      <c r="D4058" s="21"/>
    </row>
    <row r="4059" spans="4:4" s="20" customFormat="1" x14ac:dyDescent="0.25">
      <c r="D4059" s="21"/>
    </row>
    <row r="4060" spans="4:4" s="20" customFormat="1" x14ac:dyDescent="0.25">
      <c r="D4060" s="21"/>
    </row>
    <row r="4061" spans="4:4" s="20" customFormat="1" x14ac:dyDescent="0.25">
      <c r="D4061" s="21"/>
    </row>
    <row r="4062" spans="4:4" s="20" customFormat="1" x14ac:dyDescent="0.25">
      <c r="D4062" s="21"/>
    </row>
    <row r="4063" spans="4:4" s="20" customFormat="1" x14ac:dyDescent="0.25">
      <c r="D4063" s="21"/>
    </row>
    <row r="4064" spans="4:4" s="20" customFormat="1" x14ac:dyDescent="0.25">
      <c r="D4064" s="21"/>
    </row>
    <row r="4065" spans="4:4" s="20" customFormat="1" x14ac:dyDescent="0.25">
      <c r="D4065" s="21"/>
    </row>
    <row r="4066" spans="4:4" s="20" customFormat="1" x14ac:dyDescent="0.25">
      <c r="D4066" s="21"/>
    </row>
    <row r="4067" spans="4:4" s="20" customFormat="1" x14ac:dyDescent="0.25">
      <c r="D4067" s="21"/>
    </row>
    <row r="4068" spans="4:4" s="20" customFormat="1" x14ac:dyDescent="0.25">
      <c r="D4068" s="21"/>
    </row>
    <row r="4069" spans="4:4" s="20" customFormat="1" x14ac:dyDescent="0.25">
      <c r="D4069" s="21"/>
    </row>
    <row r="4070" spans="4:4" s="20" customFormat="1" x14ac:dyDescent="0.25">
      <c r="D4070" s="21"/>
    </row>
    <row r="4071" spans="4:4" s="20" customFormat="1" x14ac:dyDescent="0.25">
      <c r="D4071" s="21"/>
    </row>
    <row r="4072" spans="4:4" s="20" customFormat="1" x14ac:dyDescent="0.25">
      <c r="D4072" s="21"/>
    </row>
    <row r="4073" spans="4:4" s="20" customFormat="1" x14ac:dyDescent="0.25">
      <c r="D4073" s="21"/>
    </row>
    <row r="4074" spans="4:4" s="20" customFormat="1" x14ac:dyDescent="0.25">
      <c r="D4074" s="21"/>
    </row>
    <row r="4075" spans="4:4" s="20" customFormat="1" x14ac:dyDescent="0.25">
      <c r="D4075" s="21"/>
    </row>
    <row r="4076" spans="4:4" s="20" customFormat="1" x14ac:dyDescent="0.25">
      <c r="D4076" s="21"/>
    </row>
    <row r="4077" spans="4:4" s="20" customFormat="1" x14ac:dyDescent="0.25">
      <c r="D4077" s="21"/>
    </row>
    <row r="4078" spans="4:4" s="20" customFormat="1" x14ac:dyDescent="0.25">
      <c r="D4078" s="21"/>
    </row>
    <row r="4079" spans="4:4" s="20" customFormat="1" x14ac:dyDescent="0.25">
      <c r="D4079" s="21"/>
    </row>
    <row r="4080" spans="4:4" s="20" customFormat="1" x14ac:dyDescent="0.25">
      <c r="D4080" s="21"/>
    </row>
    <row r="4081" spans="4:4" s="20" customFormat="1" x14ac:dyDescent="0.25">
      <c r="D4081" s="21"/>
    </row>
    <row r="4082" spans="4:4" s="20" customFormat="1" x14ac:dyDescent="0.25">
      <c r="D4082" s="21"/>
    </row>
    <row r="4083" spans="4:4" s="20" customFormat="1" x14ac:dyDescent="0.25">
      <c r="D4083" s="21"/>
    </row>
    <row r="4084" spans="4:4" s="20" customFormat="1" x14ac:dyDescent="0.25">
      <c r="D4084" s="21"/>
    </row>
    <row r="4085" spans="4:4" s="20" customFormat="1" x14ac:dyDescent="0.25">
      <c r="D4085" s="21"/>
    </row>
    <row r="4086" spans="4:4" s="20" customFormat="1" x14ac:dyDescent="0.25">
      <c r="D4086" s="21"/>
    </row>
    <row r="4087" spans="4:4" s="20" customFormat="1" x14ac:dyDescent="0.25">
      <c r="D4087" s="21"/>
    </row>
    <row r="4088" spans="4:4" s="20" customFormat="1" x14ac:dyDescent="0.25">
      <c r="D4088" s="21"/>
    </row>
    <row r="4089" spans="4:4" s="20" customFormat="1" x14ac:dyDescent="0.25">
      <c r="D4089" s="21"/>
    </row>
    <row r="4090" spans="4:4" s="20" customFormat="1" x14ac:dyDescent="0.25">
      <c r="D4090" s="21"/>
    </row>
    <row r="4091" spans="4:4" s="20" customFormat="1" x14ac:dyDescent="0.25">
      <c r="D4091" s="21"/>
    </row>
    <row r="4092" spans="4:4" s="20" customFormat="1" x14ac:dyDescent="0.25">
      <c r="D4092" s="21"/>
    </row>
    <row r="4093" spans="4:4" s="20" customFormat="1" x14ac:dyDescent="0.25">
      <c r="D4093" s="21"/>
    </row>
    <row r="4094" spans="4:4" s="20" customFormat="1" x14ac:dyDescent="0.25">
      <c r="D4094" s="21"/>
    </row>
    <row r="4095" spans="4:4" s="20" customFormat="1" x14ac:dyDescent="0.25">
      <c r="D4095" s="21"/>
    </row>
    <row r="4096" spans="4:4" s="20" customFormat="1" x14ac:dyDescent="0.25">
      <c r="D4096" s="21"/>
    </row>
    <row r="4097" spans="4:4" s="20" customFormat="1" x14ac:dyDescent="0.25">
      <c r="D4097" s="21"/>
    </row>
    <row r="4098" spans="4:4" s="20" customFormat="1" x14ac:dyDescent="0.25">
      <c r="D4098" s="21"/>
    </row>
    <row r="4099" spans="4:4" s="20" customFormat="1" x14ac:dyDescent="0.25">
      <c r="D4099" s="21"/>
    </row>
    <row r="4100" spans="4:4" s="20" customFormat="1" x14ac:dyDescent="0.25">
      <c r="D4100" s="21"/>
    </row>
    <row r="4101" spans="4:4" s="20" customFormat="1" x14ac:dyDescent="0.25">
      <c r="D4101" s="21"/>
    </row>
    <row r="4102" spans="4:4" s="20" customFormat="1" x14ac:dyDescent="0.25">
      <c r="D4102" s="21"/>
    </row>
    <row r="4103" spans="4:4" s="20" customFormat="1" x14ac:dyDescent="0.25">
      <c r="D4103" s="21"/>
    </row>
    <row r="4104" spans="4:4" s="20" customFormat="1" x14ac:dyDescent="0.25">
      <c r="D4104" s="21"/>
    </row>
    <row r="4105" spans="4:4" s="20" customFormat="1" x14ac:dyDescent="0.25">
      <c r="D4105" s="21"/>
    </row>
    <row r="4106" spans="4:4" s="20" customFormat="1" x14ac:dyDescent="0.25">
      <c r="D4106" s="21"/>
    </row>
    <row r="4107" spans="4:4" s="20" customFormat="1" x14ac:dyDescent="0.25">
      <c r="D4107" s="21"/>
    </row>
    <row r="4108" spans="4:4" s="20" customFormat="1" x14ac:dyDescent="0.25">
      <c r="D4108" s="21"/>
    </row>
    <row r="4109" spans="4:4" s="20" customFormat="1" x14ac:dyDescent="0.25">
      <c r="D4109" s="21"/>
    </row>
    <row r="4110" spans="4:4" s="20" customFormat="1" x14ac:dyDescent="0.25">
      <c r="D4110" s="21"/>
    </row>
    <row r="4111" spans="4:4" s="20" customFormat="1" x14ac:dyDescent="0.25">
      <c r="D4111" s="21"/>
    </row>
    <row r="4112" spans="4:4" s="20" customFormat="1" x14ac:dyDescent="0.25">
      <c r="D4112" s="21"/>
    </row>
    <row r="4113" spans="4:4" s="20" customFormat="1" x14ac:dyDescent="0.25">
      <c r="D4113" s="21"/>
    </row>
    <row r="4114" spans="4:4" s="20" customFormat="1" x14ac:dyDescent="0.25">
      <c r="D4114" s="21"/>
    </row>
    <row r="4115" spans="4:4" s="20" customFormat="1" x14ac:dyDescent="0.25">
      <c r="D4115" s="21"/>
    </row>
    <row r="4116" spans="4:4" s="20" customFormat="1" x14ac:dyDescent="0.25">
      <c r="D4116" s="21"/>
    </row>
    <row r="4117" spans="4:4" s="20" customFormat="1" x14ac:dyDescent="0.25">
      <c r="D4117" s="21"/>
    </row>
    <row r="4118" spans="4:4" s="20" customFormat="1" x14ac:dyDescent="0.25">
      <c r="D4118" s="21"/>
    </row>
    <row r="4119" spans="4:4" s="20" customFormat="1" x14ac:dyDescent="0.25">
      <c r="D4119" s="21"/>
    </row>
    <row r="4120" spans="4:4" s="20" customFormat="1" x14ac:dyDescent="0.25">
      <c r="D4120" s="21"/>
    </row>
    <row r="4121" spans="4:4" s="20" customFormat="1" x14ac:dyDescent="0.25">
      <c r="D4121" s="21"/>
    </row>
    <row r="4122" spans="4:4" s="20" customFormat="1" x14ac:dyDescent="0.25">
      <c r="D4122" s="21"/>
    </row>
    <row r="4123" spans="4:4" s="20" customFormat="1" x14ac:dyDescent="0.25">
      <c r="D4123" s="21"/>
    </row>
    <row r="4124" spans="4:4" s="20" customFormat="1" x14ac:dyDescent="0.25">
      <c r="D4124" s="21"/>
    </row>
    <row r="4125" spans="4:4" s="20" customFormat="1" x14ac:dyDescent="0.25">
      <c r="D4125" s="21"/>
    </row>
    <row r="4126" spans="4:4" s="20" customFormat="1" x14ac:dyDescent="0.25">
      <c r="D4126" s="21"/>
    </row>
    <row r="4127" spans="4:4" s="20" customFormat="1" x14ac:dyDescent="0.25">
      <c r="D4127" s="21"/>
    </row>
    <row r="4128" spans="4:4" s="20" customFormat="1" x14ac:dyDescent="0.25">
      <c r="D4128" s="21"/>
    </row>
    <row r="4129" spans="4:4" s="20" customFormat="1" x14ac:dyDescent="0.25">
      <c r="D4129" s="21"/>
    </row>
    <row r="4130" spans="4:4" s="20" customFormat="1" x14ac:dyDescent="0.25">
      <c r="D4130" s="21"/>
    </row>
    <row r="4131" spans="4:4" s="20" customFormat="1" x14ac:dyDescent="0.25">
      <c r="D4131" s="21"/>
    </row>
    <row r="4132" spans="4:4" s="20" customFormat="1" x14ac:dyDescent="0.25">
      <c r="D4132" s="21"/>
    </row>
    <row r="4133" spans="4:4" s="20" customFormat="1" x14ac:dyDescent="0.25">
      <c r="D4133" s="21"/>
    </row>
    <row r="4134" spans="4:4" s="20" customFormat="1" x14ac:dyDescent="0.25">
      <c r="D4134" s="21"/>
    </row>
    <row r="4135" spans="4:4" s="20" customFormat="1" x14ac:dyDescent="0.25">
      <c r="D4135" s="21"/>
    </row>
    <row r="4136" spans="4:4" s="20" customFormat="1" x14ac:dyDescent="0.25">
      <c r="D4136" s="21"/>
    </row>
    <row r="4137" spans="4:4" s="20" customFormat="1" x14ac:dyDescent="0.25">
      <c r="D4137" s="21"/>
    </row>
    <row r="4138" spans="4:4" s="20" customFormat="1" x14ac:dyDescent="0.25">
      <c r="D4138" s="21"/>
    </row>
    <row r="4139" spans="4:4" s="20" customFormat="1" x14ac:dyDescent="0.25">
      <c r="D4139" s="21"/>
    </row>
    <row r="4140" spans="4:4" s="20" customFormat="1" x14ac:dyDescent="0.25">
      <c r="D4140" s="21"/>
    </row>
    <row r="4141" spans="4:4" s="20" customFormat="1" x14ac:dyDescent="0.25">
      <c r="D4141" s="21"/>
    </row>
    <row r="4142" spans="4:4" s="20" customFormat="1" x14ac:dyDescent="0.25">
      <c r="D4142" s="21"/>
    </row>
    <row r="4143" spans="4:4" s="20" customFormat="1" x14ac:dyDescent="0.25">
      <c r="D4143" s="21"/>
    </row>
    <row r="4144" spans="4:4" s="20" customFormat="1" x14ac:dyDescent="0.25">
      <c r="D4144" s="21"/>
    </row>
    <row r="4145" spans="4:4" s="20" customFormat="1" x14ac:dyDescent="0.25">
      <c r="D4145" s="21"/>
    </row>
    <row r="4146" spans="4:4" s="20" customFormat="1" x14ac:dyDescent="0.25">
      <c r="D4146" s="21"/>
    </row>
    <row r="4147" spans="4:4" s="20" customFormat="1" x14ac:dyDescent="0.25">
      <c r="D4147" s="21"/>
    </row>
    <row r="4148" spans="4:4" s="20" customFormat="1" x14ac:dyDescent="0.25">
      <c r="D4148" s="21"/>
    </row>
    <row r="4149" spans="4:4" s="20" customFormat="1" x14ac:dyDescent="0.25">
      <c r="D4149" s="21"/>
    </row>
    <row r="4150" spans="4:4" s="20" customFormat="1" x14ac:dyDescent="0.25">
      <c r="D4150" s="21"/>
    </row>
    <row r="4151" spans="4:4" s="20" customFormat="1" x14ac:dyDescent="0.25">
      <c r="D4151" s="21"/>
    </row>
    <row r="4152" spans="4:4" s="20" customFormat="1" x14ac:dyDescent="0.25">
      <c r="D4152" s="21"/>
    </row>
    <row r="4153" spans="4:4" s="20" customFormat="1" x14ac:dyDescent="0.25">
      <c r="D4153" s="21"/>
    </row>
    <row r="4154" spans="4:4" s="20" customFormat="1" x14ac:dyDescent="0.25">
      <c r="D4154" s="21"/>
    </row>
    <row r="4155" spans="4:4" s="20" customFormat="1" x14ac:dyDescent="0.25">
      <c r="D4155" s="21"/>
    </row>
    <row r="4156" spans="4:4" s="20" customFormat="1" x14ac:dyDescent="0.25">
      <c r="D4156" s="21"/>
    </row>
    <row r="4157" spans="4:4" s="20" customFormat="1" x14ac:dyDescent="0.25">
      <c r="D4157" s="21"/>
    </row>
    <row r="4158" spans="4:4" s="20" customFormat="1" x14ac:dyDescent="0.25">
      <c r="D4158" s="21"/>
    </row>
    <row r="4159" spans="4:4" s="20" customFormat="1" x14ac:dyDescent="0.25">
      <c r="D4159" s="21"/>
    </row>
    <row r="4160" spans="4:4" s="20" customFormat="1" x14ac:dyDescent="0.25">
      <c r="D4160" s="21"/>
    </row>
    <row r="4161" spans="4:4" s="20" customFormat="1" x14ac:dyDescent="0.25">
      <c r="D4161" s="21"/>
    </row>
    <row r="4162" spans="4:4" s="20" customFormat="1" x14ac:dyDescent="0.25">
      <c r="D4162" s="21"/>
    </row>
    <row r="4163" spans="4:4" s="20" customFormat="1" x14ac:dyDescent="0.25">
      <c r="D4163" s="21"/>
    </row>
    <row r="4164" spans="4:4" s="20" customFormat="1" x14ac:dyDescent="0.25">
      <c r="D4164" s="21"/>
    </row>
    <row r="4165" spans="4:4" s="20" customFormat="1" x14ac:dyDescent="0.25">
      <c r="D4165" s="21"/>
    </row>
    <row r="4166" spans="4:4" s="20" customFormat="1" x14ac:dyDescent="0.25">
      <c r="D4166" s="21"/>
    </row>
    <row r="4167" spans="4:4" s="20" customFormat="1" x14ac:dyDescent="0.25">
      <c r="D4167" s="21"/>
    </row>
    <row r="4168" spans="4:4" s="20" customFormat="1" x14ac:dyDescent="0.25">
      <c r="D4168" s="21"/>
    </row>
    <row r="4169" spans="4:4" s="20" customFormat="1" x14ac:dyDescent="0.25">
      <c r="D4169" s="21"/>
    </row>
    <row r="4170" spans="4:4" s="20" customFormat="1" x14ac:dyDescent="0.25">
      <c r="D4170" s="21"/>
    </row>
    <row r="4171" spans="4:4" s="20" customFormat="1" x14ac:dyDescent="0.25">
      <c r="D4171" s="21"/>
    </row>
    <row r="4172" spans="4:4" s="20" customFormat="1" x14ac:dyDescent="0.25">
      <c r="D4172" s="21"/>
    </row>
    <row r="4173" spans="4:4" s="20" customFormat="1" x14ac:dyDescent="0.25">
      <c r="D4173" s="21"/>
    </row>
    <row r="4174" spans="4:4" s="20" customFormat="1" x14ac:dyDescent="0.25">
      <c r="D4174" s="21"/>
    </row>
    <row r="4175" spans="4:4" s="20" customFormat="1" x14ac:dyDescent="0.25">
      <c r="D4175" s="21"/>
    </row>
    <row r="4176" spans="4:4" s="20" customFormat="1" x14ac:dyDescent="0.25">
      <c r="D4176" s="21"/>
    </row>
    <row r="4177" spans="4:4" s="20" customFormat="1" x14ac:dyDescent="0.25">
      <c r="D4177" s="21"/>
    </row>
    <row r="4178" spans="4:4" s="20" customFormat="1" x14ac:dyDescent="0.25">
      <c r="D4178" s="21"/>
    </row>
    <row r="4179" spans="4:4" s="20" customFormat="1" x14ac:dyDescent="0.25">
      <c r="D4179" s="21"/>
    </row>
    <row r="4180" spans="4:4" s="20" customFormat="1" x14ac:dyDescent="0.25">
      <c r="D4180" s="21"/>
    </row>
    <row r="4181" spans="4:4" s="20" customFormat="1" x14ac:dyDescent="0.25">
      <c r="D4181" s="21"/>
    </row>
    <row r="4182" spans="4:4" s="20" customFormat="1" x14ac:dyDescent="0.25">
      <c r="D4182" s="21"/>
    </row>
    <row r="4183" spans="4:4" s="20" customFormat="1" x14ac:dyDescent="0.25">
      <c r="D4183" s="21"/>
    </row>
    <row r="4184" spans="4:4" s="20" customFormat="1" x14ac:dyDescent="0.25">
      <c r="D4184" s="21"/>
    </row>
    <row r="4185" spans="4:4" s="20" customFormat="1" x14ac:dyDescent="0.25">
      <c r="D4185" s="21"/>
    </row>
    <row r="4186" spans="4:4" s="20" customFormat="1" x14ac:dyDescent="0.25">
      <c r="D4186" s="21"/>
    </row>
    <row r="4187" spans="4:4" s="20" customFormat="1" x14ac:dyDescent="0.25">
      <c r="D4187" s="21"/>
    </row>
    <row r="4188" spans="4:4" s="20" customFormat="1" x14ac:dyDescent="0.25">
      <c r="D4188" s="21"/>
    </row>
    <row r="4189" spans="4:4" s="20" customFormat="1" x14ac:dyDescent="0.25">
      <c r="D4189" s="21"/>
    </row>
    <row r="4190" spans="4:4" s="20" customFormat="1" x14ac:dyDescent="0.25">
      <c r="D4190" s="21"/>
    </row>
    <row r="4191" spans="4:4" s="20" customFormat="1" x14ac:dyDescent="0.25">
      <c r="D4191" s="21"/>
    </row>
    <row r="4192" spans="4:4" s="20" customFormat="1" x14ac:dyDescent="0.25">
      <c r="D4192" s="21"/>
    </row>
    <row r="4193" spans="4:4" s="20" customFormat="1" x14ac:dyDescent="0.25">
      <c r="D4193" s="21"/>
    </row>
    <row r="4194" spans="4:4" s="20" customFormat="1" x14ac:dyDescent="0.25">
      <c r="D4194" s="21"/>
    </row>
    <row r="4195" spans="4:4" s="20" customFormat="1" x14ac:dyDescent="0.25">
      <c r="D4195" s="21"/>
    </row>
    <row r="4196" spans="4:4" s="20" customFormat="1" x14ac:dyDescent="0.25">
      <c r="D4196" s="21"/>
    </row>
    <row r="4197" spans="4:4" s="20" customFormat="1" x14ac:dyDescent="0.25">
      <c r="D4197" s="21"/>
    </row>
    <row r="4198" spans="4:4" s="20" customFormat="1" x14ac:dyDescent="0.25">
      <c r="D4198" s="21"/>
    </row>
    <row r="4199" spans="4:4" s="20" customFormat="1" x14ac:dyDescent="0.25">
      <c r="D4199" s="21"/>
    </row>
    <row r="4200" spans="4:4" s="20" customFormat="1" x14ac:dyDescent="0.25">
      <c r="D4200" s="21"/>
    </row>
    <row r="4201" spans="4:4" s="20" customFormat="1" x14ac:dyDescent="0.25">
      <c r="D4201" s="21"/>
    </row>
    <row r="4202" spans="4:4" s="20" customFormat="1" x14ac:dyDescent="0.25">
      <c r="D4202" s="21"/>
    </row>
    <row r="4203" spans="4:4" s="20" customFormat="1" x14ac:dyDescent="0.25">
      <c r="D4203" s="21"/>
    </row>
    <row r="4204" spans="4:4" s="20" customFormat="1" x14ac:dyDescent="0.25">
      <c r="D4204" s="21"/>
    </row>
    <row r="4205" spans="4:4" s="20" customFormat="1" x14ac:dyDescent="0.25">
      <c r="D4205" s="21"/>
    </row>
    <row r="4206" spans="4:4" s="20" customFormat="1" x14ac:dyDescent="0.25">
      <c r="D4206" s="21"/>
    </row>
    <row r="4207" spans="4:4" s="20" customFormat="1" x14ac:dyDescent="0.25">
      <c r="D4207" s="21"/>
    </row>
    <row r="4208" spans="4:4" s="20" customFormat="1" x14ac:dyDescent="0.25">
      <c r="D4208" s="21"/>
    </row>
    <row r="4209" spans="4:4" s="20" customFormat="1" x14ac:dyDescent="0.25">
      <c r="D4209" s="21"/>
    </row>
    <row r="4210" spans="4:4" s="20" customFormat="1" x14ac:dyDescent="0.25">
      <c r="D4210" s="21"/>
    </row>
    <row r="4211" spans="4:4" s="20" customFormat="1" x14ac:dyDescent="0.25">
      <c r="D4211" s="21"/>
    </row>
    <row r="4212" spans="4:4" s="20" customFormat="1" x14ac:dyDescent="0.25">
      <c r="D4212" s="21"/>
    </row>
    <row r="4213" spans="4:4" s="20" customFormat="1" x14ac:dyDescent="0.25">
      <c r="D4213" s="21"/>
    </row>
    <row r="4214" spans="4:4" s="20" customFormat="1" x14ac:dyDescent="0.25">
      <c r="D4214" s="21"/>
    </row>
    <row r="4215" spans="4:4" s="20" customFormat="1" x14ac:dyDescent="0.25">
      <c r="D4215" s="21"/>
    </row>
    <row r="4216" spans="4:4" s="20" customFormat="1" x14ac:dyDescent="0.25">
      <c r="D4216" s="21"/>
    </row>
    <row r="4217" spans="4:4" s="20" customFormat="1" x14ac:dyDescent="0.25">
      <c r="D4217" s="21"/>
    </row>
    <row r="4218" spans="4:4" s="20" customFormat="1" x14ac:dyDescent="0.25">
      <c r="D4218" s="21"/>
    </row>
    <row r="4219" spans="4:4" s="20" customFormat="1" x14ac:dyDescent="0.25">
      <c r="D4219" s="21"/>
    </row>
    <row r="4220" spans="4:4" s="20" customFormat="1" x14ac:dyDescent="0.25">
      <c r="D4220" s="21"/>
    </row>
    <row r="4221" spans="4:4" s="20" customFormat="1" x14ac:dyDescent="0.25">
      <c r="D4221" s="21"/>
    </row>
    <row r="4222" spans="4:4" s="20" customFormat="1" x14ac:dyDescent="0.25">
      <c r="D4222" s="21"/>
    </row>
    <row r="4223" spans="4:4" s="20" customFormat="1" x14ac:dyDescent="0.25">
      <c r="D4223" s="21"/>
    </row>
    <row r="4224" spans="4:4" s="20" customFormat="1" x14ac:dyDescent="0.25">
      <c r="D4224" s="21"/>
    </row>
    <row r="4225" spans="4:4" s="20" customFormat="1" x14ac:dyDescent="0.25">
      <c r="D4225" s="21"/>
    </row>
    <row r="4226" spans="4:4" s="20" customFormat="1" x14ac:dyDescent="0.25">
      <c r="D4226" s="21"/>
    </row>
    <row r="4227" spans="4:4" s="20" customFormat="1" x14ac:dyDescent="0.25">
      <c r="D4227" s="21"/>
    </row>
    <row r="4228" spans="4:4" s="20" customFormat="1" x14ac:dyDescent="0.25">
      <c r="D4228" s="21"/>
    </row>
    <row r="4229" spans="4:4" s="20" customFormat="1" x14ac:dyDescent="0.25">
      <c r="D4229" s="21"/>
    </row>
    <row r="4230" spans="4:4" s="20" customFormat="1" x14ac:dyDescent="0.25">
      <c r="D4230" s="21"/>
    </row>
    <row r="4231" spans="4:4" s="20" customFormat="1" x14ac:dyDescent="0.25">
      <c r="D4231" s="21"/>
    </row>
    <row r="4232" spans="4:4" s="20" customFormat="1" x14ac:dyDescent="0.25">
      <c r="D4232" s="21"/>
    </row>
    <row r="4233" spans="4:4" s="20" customFormat="1" x14ac:dyDescent="0.25">
      <c r="D4233" s="21"/>
    </row>
    <row r="4234" spans="4:4" s="20" customFormat="1" x14ac:dyDescent="0.25">
      <c r="D4234" s="21"/>
    </row>
    <row r="4235" spans="4:4" s="20" customFormat="1" x14ac:dyDescent="0.25">
      <c r="D4235" s="21"/>
    </row>
    <row r="4236" spans="4:4" s="20" customFormat="1" x14ac:dyDescent="0.25">
      <c r="D4236" s="21"/>
    </row>
    <row r="4237" spans="4:4" s="20" customFormat="1" x14ac:dyDescent="0.25">
      <c r="D4237" s="21"/>
    </row>
    <row r="4238" spans="4:4" s="20" customFormat="1" x14ac:dyDescent="0.25">
      <c r="D4238" s="21"/>
    </row>
    <row r="4239" spans="4:4" s="20" customFormat="1" x14ac:dyDescent="0.25">
      <c r="D4239" s="21"/>
    </row>
    <row r="4240" spans="4:4" s="20" customFormat="1" x14ac:dyDescent="0.25">
      <c r="D4240" s="21"/>
    </row>
    <row r="4241" spans="4:4" s="20" customFormat="1" x14ac:dyDescent="0.25">
      <c r="D4241" s="21"/>
    </row>
    <row r="4242" spans="4:4" s="20" customFormat="1" x14ac:dyDescent="0.25">
      <c r="D4242" s="21"/>
    </row>
    <row r="4243" spans="4:4" s="20" customFormat="1" x14ac:dyDescent="0.25">
      <c r="D4243" s="21"/>
    </row>
    <row r="4244" spans="4:4" s="20" customFormat="1" x14ac:dyDescent="0.25">
      <c r="D4244" s="21"/>
    </row>
    <row r="4245" spans="4:4" s="20" customFormat="1" x14ac:dyDescent="0.25">
      <c r="D4245" s="21"/>
    </row>
    <row r="4246" spans="4:4" s="20" customFormat="1" x14ac:dyDescent="0.25">
      <c r="D4246" s="21"/>
    </row>
    <row r="4247" spans="4:4" s="20" customFormat="1" x14ac:dyDescent="0.25">
      <c r="D4247" s="21"/>
    </row>
    <row r="4248" spans="4:4" s="20" customFormat="1" x14ac:dyDescent="0.25">
      <c r="D4248" s="21"/>
    </row>
    <row r="4249" spans="4:4" s="20" customFormat="1" x14ac:dyDescent="0.25">
      <c r="D4249" s="21"/>
    </row>
    <row r="4250" spans="4:4" s="20" customFormat="1" x14ac:dyDescent="0.25">
      <c r="D4250" s="21"/>
    </row>
    <row r="4251" spans="4:4" s="20" customFormat="1" x14ac:dyDescent="0.25">
      <c r="D4251" s="21"/>
    </row>
    <row r="4252" spans="4:4" s="20" customFormat="1" x14ac:dyDescent="0.25">
      <c r="D4252" s="21"/>
    </row>
    <row r="4253" spans="4:4" s="20" customFormat="1" x14ac:dyDescent="0.25">
      <c r="D4253" s="21"/>
    </row>
    <row r="4254" spans="4:4" s="20" customFormat="1" x14ac:dyDescent="0.25">
      <c r="D4254" s="21"/>
    </row>
    <row r="4255" spans="4:4" s="20" customFormat="1" x14ac:dyDescent="0.25">
      <c r="D4255" s="21"/>
    </row>
    <row r="4256" spans="4:4" s="20" customFormat="1" x14ac:dyDescent="0.25">
      <c r="D4256" s="21"/>
    </row>
    <row r="4257" spans="4:4" s="20" customFormat="1" x14ac:dyDescent="0.25">
      <c r="D4257" s="21"/>
    </row>
    <row r="4258" spans="4:4" s="20" customFormat="1" x14ac:dyDescent="0.25">
      <c r="D4258" s="21"/>
    </row>
    <row r="4259" spans="4:4" s="20" customFormat="1" x14ac:dyDescent="0.25">
      <c r="D4259" s="21"/>
    </row>
    <row r="4260" spans="4:4" s="20" customFormat="1" x14ac:dyDescent="0.25">
      <c r="D4260" s="21"/>
    </row>
    <row r="4261" spans="4:4" s="20" customFormat="1" x14ac:dyDescent="0.25">
      <c r="D4261" s="21"/>
    </row>
    <row r="4262" spans="4:4" s="20" customFormat="1" x14ac:dyDescent="0.25">
      <c r="D4262" s="21"/>
    </row>
    <row r="4263" spans="4:4" s="20" customFormat="1" x14ac:dyDescent="0.25">
      <c r="D4263" s="21"/>
    </row>
    <row r="4264" spans="4:4" s="20" customFormat="1" x14ac:dyDescent="0.25">
      <c r="D4264" s="21"/>
    </row>
    <row r="4265" spans="4:4" s="20" customFormat="1" x14ac:dyDescent="0.25">
      <c r="D4265" s="21"/>
    </row>
    <row r="4266" spans="4:4" s="20" customFormat="1" x14ac:dyDescent="0.25">
      <c r="D4266" s="21"/>
    </row>
    <row r="4267" spans="4:4" s="20" customFormat="1" x14ac:dyDescent="0.25">
      <c r="D4267" s="21"/>
    </row>
    <row r="4268" spans="4:4" s="20" customFormat="1" x14ac:dyDescent="0.25">
      <c r="D4268" s="21"/>
    </row>
    <row r="4269" spans="4:4" s="20" customFormat="1" x14ac:dyDescent="0.25">
      <c r="D4269" s="21"/>
    </row>
    <row r="4270" spans="4:4" s="20" customFormat="1" x14ac:dyDescent="0.25">
      <c r="D4270" s="21"/>
    </row>
    <row r="4271" spans="4:4" s="20" customFormat="1" x14ac:dyDescent="0.25">
      <c r="D4271" s="21"/>
    </row>
    <row r="4272" spans="4:4" s="20" customFormat="1" x14ac:dyDescent="0.25">
      <c r="D4272" s="21"/>
    </row>
    <row r="4273" spans="4:4" s="20" customFormat="1" x14ac:dyDescent="0.25">
      <c r="D4273" s="21"/>
    </row>
    <row r="4274" spans="4:4" s="20" customFormat="1" x14ac:dyDescent="0.25">
      <c r="D4274" s="21"/>
    </row>
    <row r="4275" spans="4:4" s="20" customFormat="1" x14ac:dyDescent="0.25">
      <c r="D4275" s="21"/>
    </row>
    <row r="4276" spans="4:4" s="20" customFormat="1" x14ac:dyDescent="0.25">
      <c r="D4276" s="21"/>
    </row>
    <row r="4277" spans="4:4" s="20" customFormat="1" x14ac:dyDescent="0.25">
      <c r="D4277" s="21"/>
    </row>
    <row r="4278" spans="4:4" s="20" customFormat="1" x14ac:dyDescent="0.25">
      <c r="D4278" s="21"/>
    </row>
    <row r="4279" spans="4:4" s="20" customFormat="1" x14ac:dyDescent="0.25">
      <c r="D4279" s="21"/>
    </row>
    <row r="4280" spans="4:4" s="20" customFormat="1" x14ac:dyDescent="0.25">
      <c r="D4280" s="21"/>
    </row>
    <row r="4281" spans="4:4" s="20" customFormat="1" x14ac:dyDescent="0.25">
      <c r="D4281" s="21"/>
    </row>
    <row r="4282" spans="4:4" s="20" customFormat="1" x14ac:dyDescent="0.25">
      <c r="D4282" s="21"/>
    </row>
    <row r="4283" spans="4:4" s="20" customFormat="1" x14ac:dyDescent="0.25">
      <c r="D4283" s="21"/>
    </row>
    <row r="4284" spans="4:4" s="20" customFormat="1" x14ac:dyDescent="0.25">
      <c r="D4284" s="21"/>
    </row>
    <row r="4285" spans="4:4" s="20" customFormat="1" x14ac:dyDescent="0.25">
      <c r="D4285" s="21"/>
    </row>
    <row r="4286" spans="4:4" s="20" customFormat="1" x14ac:dyDescent="0.25">
      <c r="D4286" s="21"/>
    </row>
    <row r="4287" spans="4:4" s="20" customFormat="1" x14ac:dyDescent="0.25">
      <c r="D4287" s="21"/>
    </row>
    <row r="4288" spans="4:4" s="20" customFormat="1" x14ac:dyDescent="0.25">
      <c r="D4288" s="21"/>
    </row>
    <row r="4289" spans="4:4" s="20" customFormat="1" x14ac:dyDescent="0.25">
      <c r="D4289" s="21"/>
    </row>
    <row r="4290" spans="4:4" s="20" customFormat="1" x14ac:dyDescent="0.25">
      <c r="D4290" s="21"/>
    </row>
    <row r="4291" spans="4:4" s="20" customFormat="1" x14ac:dyDescent="0.25">
      <c r="D4291" s="21"/>
    </row>
    <row r="4292" spans="4:4" s="20" customFormat="1" x14ac:dyDescent="0.25">
      <c r="D4292" s="21"/>
    </row>
    <row r="4293" spans="4:4" s="20" customFormat="1" x14ac:dyDescent="0.25">
      <c r="D4293" s="21"/>
    </row>
    <row r="4294" spans="4:4" s="20" customFormat="1" x14ac:dyDescent="0.25">
      <c r="D4294" s="21"/>
    </row>
    <row r="4295" spans="4:4" s="20" customFormat="1" x14ac:dyDescent="0.25">
      <c r="D4295" s="21"/>
    </row>
    <row r="4296" spans="4:4" s="20" customFormat="1" x14ac:dyDescent="0.25">
      <c r="D4296" s="21"/>
    </row>
    <row r="4297" spans="4:4" s="20" customFormat="1" x14ac:dyDescent="0.25">
      <c r="D4297" s="21"/>
    </row>
    <row r="4298" spans="4:4" s="20" customFormat="1" x14ac:dyDescent="0.25">
      <c r="D4298" s="21"/>
    </row>
    <row r="4299" spans="4:4" s="20" customFormat="1" x14ac:dyDescent="0.25">
      <c r="D4299" s="21"/>
    </row>
    <row r="4300" spans="4:4" s="20" customFormat="1" x14ac:dyDescent="0.25">
      <c r="D4300" s="21"/>
    </row>
    <row r="4301" spans="4:4" s="20" customFormat="1" x14ac:dyDescent="0.25">
      <c r="D4301" s="21"/>
    </row>
    <row r="4302" spans="4:4" s="20" customFormat="1" x14ac:dyDescent="0.25">
      <c r="D4302" s="21"/>
    </row>
    <row r="4303" spans="4:4" s="20" customFormat="1" x14ac:dyDescent="0.25">
      <c r="D4303" s="21"/>
    </row>
    <row r="4304" spans="4:4" s="20" customFormat="1" x14ac:dyDescent="0.25">
      <c r="D4304" s="21"/>
    </row>
    <row r="4305" spans="4:4" s="20" customFormat="1" x14ac:dyDescent="0.25">
      <c r="D4305" s="21"/>
    </row>
    <row r="4306" spans="4:4" s="20" customFormat="1" x14ac:dyDescent="0.25">
      <c r="D4306" s="21"/>
    </row>
    <row r="4307" spans="4:4" s="20" customFormat="1" x14ac:dyDescent="0.25">
      <c r="D4307" s="21"/>
    </row>
    <row r="4308" spans="4:4" s="20" customFormat="1" x14ac:dyDescent="0.25">
      <c r="D4308" s="21"/>
    </row>
    <row r="4309" spans="4:4" s="20" customFormat="1" x14ac:dyDescent="0.25">
      <c r="D4309" s="21"/>
    </row>
    <row r="4310" spans="4:4" s="20" customFormat="1" x14ac:dyDescent="0.25">
      <c r="D4310" s="21"/>
    </row>
    <row r="4311" spans="4:4" s="20" customFormat="1" x14ac:dyDescent="0.25">
      <c r="D4311" s="21"/>
    </row>
    <row r="4312" spans="4:4" s="20" customFormat="1" x14ac:dyDescent="0.25">
      <c r="D4312" s="21"/>
    </row>
    <row r="4313" spans="4:4" s="20" customFormat="1" x14ac:dyDescent="0.25">
      <c r="D4313" s="21"/>
    </row>
    <row r="4314" spans="4:4" s="20" customFormat="1" x14ac:dyDescent="0.25">
      <c r="D4314" s="21"/>
    </row>
    <row r="4315" spans="4:4" s="20" customFormat="1" x14ac:dyDescent="0.25">
      <c r="D4315" s="21"/>
    </row>
    <row r="4316" spans="4:4" s="20" customFormat="1" x14ac:dyDescent="0.25">
      <c r="D4316" s="21"/>
    </row>
    <row r="4317" spans="4:4" s="20" customFormat="1" x14ac:dyDescent="0.25">
      <c r="D4317" s="21"/>
    </row>
    <row r="4318" spans="4:4" s="20" customFormat="1" x14ac:dyDescent="0.25">
      <c r="D4318" s="21"/>
    </row>
    <row r="4319" spans="4:4" s="20" customFormat="1" x14ac:dyDescent="0.25">
      <c r="D4319" s="21"/>
    </row>
    <row r="4320" spans="4:4" s="20" customFormat="1" x14ac:dyDescent="0.25">
      <c r="D4320" s="21"/>
    </row>
    <row r="4321" spans="4:4" s="20" customFormat="1" x14ac:dyDescent="0.25">
      <c r="D4321" s="21"/>
    </row>
    <row r="4322" spans="4:4" s="20" customFormat="1" x14ac:dyDescent="0.25">
      <c r="D4322" s="21"/>
    </row>
    <row r="4323" spans="4:4" s="20" customFormat="1" x14ac:dyDescent="0.25">
      <c r="D4323" s="21"/>
    </row>
    <row r="4324" spans="4:4" s="20" customFormat="1" x14ac:dyDescent="0.25">
      <c r="D4324" s="21"/>
    </row>
    <row r="4325" spans="4:4" s="20" customFormat="1" x14ac:dyDescent="0.25">
      <c r="D4325" s="21"/>
    </row>
    <row r="4326" spans="4:4" s="20" customFormat="1" x14ac:dyDescent="0.25">
      <c r="D4326" s="21"/>
    </row>
    <row r="4327" spans="4:4" s="20" customFormat="1" x14ac:dyDescent="0.25">
      <c r="D4327" s="21"/>
    </row>
    <row r="4328" spans="4:4" s="20" customFormat="1" x14ac:dyDescent="0.25">
      <c r="D4328" s="21"/>
    </row>
    <row r="4329" spans="4:4" s="20" customFormat="1" x14ac:dyDescent="0.25">
      <c r="D4329" s="21"/>
    </row>
    <row r="4330" spans="4:4" s="20" customFormat="1" x14ac:dyDescent="0.25">
      <c r="D4330" s="21"/>
    </row>
    <row r="4331" spans="4:4" s="20" customFormat="1" x14ac:dyDescent="0.25">
      <c r="D4331" s="21"/>
    </row>
    <row r="4332" spans="4:4" s="20" customFormat="1" x14ac:dyDescent="0.25">
      <c r="D4332" s="21"/>
    </row>
    <row r="4333" spans="4:4" s="20" customFormat="1" x14ac:dyDescent="0.25">
      <c r="D4333" s="21"/>
    </row>
    <row r="4334" spans="4:4" s="20" customFormat="1" x14ac:dyDescent="0.25">
      <c r="D4334" s="21"/>
    </row>
    <row r="4335" spans="4:4" s="20" customFormat="1" x14ac:dyDescent="0.25">
      <c r="D4335" s="21"/>
    </row>
    <row r="4336" spans="4:4" s="20" customFormat="1" x14ac:dyDescent="0.25">
      <c r="D4336" s="21"/>
    </row>
    <row r="4337" spans="4:4" s="20" customFormat="1" x14ac:dyDescent="0.25">
      <c r="D4337" s="21"/>
    </row>
    <row r="4338" spans="4:4" s="20" customFormat="1" x14ac:dyDescent="0.25">
      <c r="D4338" s="21"/>
    </row>
    <row r="4339" spans="4:4" s="20" customFormat="1" x14ac:dyDescent="0.25">
      <c r="D4339" s="21"/>
    </row>
    <row r="4340" spans="4:4" s="20" customFormat="1" x14ac:dyDescent="0.25">
      <c r="D4340" s="21"/>
    </row>
    <row r="4341" spans="4:4" s="20" customFormat="1" x14ac:dyDescent="0.25">
      <c r="D4341" s="21"/>
    </row>
    <row r="4342" spans="4:4" s="20" customFormat="1" x14ac:dyDescent="0.25">
      <c r="D4342" s="21"/>
    </row>
    <row r="4343" spans="4:4" s="20" customFormat="1" x14ac:dyDescent="0.25">
      <c r="D4343" s="21"/>
    </row>
    <row r="4344" spans="4:4" s="20" customFormat="1" x14ac:dyDescent="0.25">
      <c r="D4344" s="21"/>
    </row>
    <row r="4345" spans="4:4" s="20" customFormat="1" x14ac:dyDescent="0.25">
      <c r="D4345" s="21"/>
    </row>
    <row r="4346" spans="4:4" s="20" customFormat="1" x14ac:dyDescent="0.25">
      <c r="D4346" s="21"/>
    </row>
    <row r="4347" spans="4:4" s="20" customFormat="1" x14ac:dyDescent="0.25">
      <c r="D4347" s="21"/>
    </row>
    <row r="4348" spans="4:4" s="20" customFormat="1" x14ac:dyDescent="0.25">
      <c r="D4348" s="21"/>
    </row>
    <row r="4349" spans="4:4" s="20" customFormat="1" x14ac:dyDescent="0.25">
      <c r="D4349" s="21"/>
    </row>
    <row r="4350" spans="4:4" s="20" customFormat="1" x14ac:dyDescent="0.25">
      <c r="D4350" s="21"/>
    </row>
    <row r="4351" spans="4:4" s="20" customFormat="1" x14ac:dyDescent="0.25">
      <c r="D4351" s="21"/>
    </row>
    <row r="4352" spans="4:4" s="20" customFormat="1" x14ac:dyDescent="0.25">
      <c r="D4352" s="21"/>
    </row>
    <row r="4353" spans="4:4" s="20" customFormat="1" x14ac:dyDescent="0.25">
      <c r="D4353" s="21"/>
    </row>
    <row r="4354" spans="4:4" s="20" customFormat="1" x14ac:dyDescent="0.25">
      <c r="D4354" s="21"/>
    </row>
    <row r="4355" spans="4:4" s="20" customFormat="1" x14ac:dyDescent="0.25">
      <c r="D4355" s="21"/>
    </row>
    <row r="4356" spans="4:4" s="20" customFormat="1" x14ac:dyDescent="0.25">
      <c r="D4356" s="21"/>
    </row>
    <row r="4357" spans="4:4" s="20" customFormat="1" x14ac:dyDescent="0.25">
      <c r="D4357" s="21"/>
    </row>
    <row r="4358" spans="4:4" s="20" customFormat="1" x14ac:dyDescent="0.25">
      <c r="D4358" s="21"/>
    </row>
    <row r="4359" spans="4:4" s="20" customFormat="1" x14ac:dyDescent="0.25">
      <c r="D4359" s="21"/>
    </row>
    <row r="4360" spans="4:4" s="20" customFormat="1" x14ac:dyDescent="0.25">
      <c r="D4360" s="21"/>
    </row>
    <row r="4361" spans="4:4" s="20" customFormat="1" x14ac:dyDescent="0.25">
      <c r="D4361" s="21"/>
    </row>
    <row r="4362" spans="4:4" s="20" customFormat="1" x14ac:dyDescent="0.25">
      <c r="D4362" s="21"/>
    </row>
    <row r="4363" spans="4:4" s="20" customFormat="1" x14ac:dyDescent="0.25">
      <c r="D4363" s="21"/>
    </row>
    <row r="4364" spans="4:4" s="20" customFormat="1" x14ac:dyDescent="0.25">
      <c r="D4364" s="21"/>
    </row>
    <row r="4365" spans="4:4" s="20" customFormat="1" x14ac:dyDescent="0.25">
      <c r="D4365" s="21"/>
    </row>
    <row r="4366" spans="4:4" s="20" customFormat="1" x14ac:dyDescent="0.25">
      <c r="D4366" s="21"/>
    </row>
    <row r="4367" spans="4:4" s="20" customFormat="1" x14ac:dyDescent="0.25">
      <c r="D4367" s="21"/>
    </row>
    <row r="4368" spans="4:4" s="20" customFormat="1" x14ac:dyDescent="0.25">
      <c r="D4368" s="21"/>
    </row>
    <row r="4369" spans="4:4" s="20" customFormat="1" x14ac:dyDescent="0.25">
      <c r="D4369" s="21"/>
    </row>
    <row r="4370" spans="4:4" s="20" customFormat="1" x14ac:dyDescent="0.25">
      <c r="D4370" s="21"/>
    </row>
    <row r="4371" spans="4:4" s="20" customFormat="1" x14ac:dyDescent="0.25">
      <c r="D4371" s="21"/>
    </row>
    <row r="4372" spans="4:4" s="20" customFormat="1" x14ac:dyDescent="0.25">
      <c r="D4372" s="21"/>
    </row>
    <row r="4373" spans="4:4" s="20" customFormat="1" x14ac:dyDescent="0.25">
      <c r="D4373" s="21"/>
    </row>
    <row r="4374" spans="4:4" s="20" customFormat="1" x14ac:dyDescent="0.25">
      <c r="D4374" s="21"/>
    </row>
    <row r="4375" spans="4:4" s="20" customFormat="1" x14ac:dyDescent="0.25">
      <c r="D4375" s="21"/>
    </row>
    <row r="4376" spans="4:4" s="20" customFormat="1" x14ac:dyDescent="0.25">
      <c r="D4376" s="21"/>
    </row>
    <row r="4377" spans="4:4" s="20" customFormat="1" x14ac:dyDescent="0.25">
      <c r="D4377" s="21"/>
    </row>
    <row r="4378" spans="4:4" s="20" customFormat="1" x14ac:dyDescent="0.25">
      <c r="D4378" s="21"/>
    </row>
    <row r="4379" spans="4:4" s="20" customFormat="1" x14ac:dyDescent="0.25">
      <c r="D4379" s="21"/>
    </row>
    <row r="4380" spans="4:4" s="20" customFormat="1" x14ac:dyDescent="0.25">
      <c r="D4380" s="21"/>
    </row>
    <row r="4381" spans="4:4" s="20" customFormat="1" x14ac:dyDescent="0.25">
      <c r="D4381" s="21"/>
    </row>
    <row r="4382" spans="4:4" s="20" customFormat="1" x14ac:dyDescent="0.25">
      <c r="D4382" s="21"/>
    </row>
    <row r="4383" spans="4:4" s="20" customFormat="1" x14ac:dyDescent="0.25">
      <c r="D4383" s="21"/>
    </row>
    <row r="4384" spans="4:4" s="20" customFormat="1" x14ac:dyDescent="0.25">
      <c r="D4384" s="21"/>
    </row>
    <row r="4385" spans="4:4" s="20" customFormat="1" x14ac:dyDescent="0.25">
      <c r="D4385" s="21"/>
    </row>
    <row r="4386" spans="4:4" s="20" customFormat="1" x14ac:dyDescent="0.25">
      <c r="D4386" s="21"/>
    </row>
    <row r="4387" spans="4:4" s="20" customFormat="1" x14ac:dyDescent="0.25">
      <c r="D4387" s="21"/>
    </row>
    <row r="4388" spans="4:4" s="20" customFormat="1" x14ac:dyDescent="0.25">
      <c r="D4388" s="21"/>
    </row>
    <row r="4389" spans="4:4" s="20" customFormat="1" x14ac:dyDescent="0.25">
      <c r="D4389" s="21"/>
    </row>
    <row r="4390" spans="4:4" s="20" customFormat="1" x14ac:dyDescent="0.25">
      <c r="D4390" s="21"/>
    </row>
    <row r="4391" spans="4:4" s="20" customFormat="1" x14ac:dyDescent="0.25">
      <c r="D4391" s="21"/>
    </row>
    <row r="4392" spans="4:4" s="20" customFormat="1" x14ac:dyDescent="0.25">
      <c r="D4392" s="21"/>
    </row>
    <row r="4393" spans="4:4" s="20" customFormat="1" x14ac:dyDescent="0.25">
      <c r="D4393" s="21"/>
    </row>
    <row r="4394" spans="4:4" s="20" customFormat="1" x14ac:dyDescent="0.25">
      <c r="D4394" s="21"/>
    </row>
    <row r="4395" spans="4:4" s="20" customFormat="1" x14ac:dyDescent="0.25">
      <c r="D4395" s="21"/>
    </row>
    <row r="4396" spans="4:4" s="20" customFormat="1" x14ac:dyDescent="0.25">
      <c r="D4396" s="21"/>
    </row>
    <row r="4397" spans="4:4" s="20" customFormat="1" x14ac:dyDescent="0.25">
      <c r="D4397" s="21"/>
    </row>
    <row r="4398" spans="4:4" s="20" customFormat="1" x14ac:dyDescent="0.25">
      <c r="D4398" s="21"/>
    </row>
    <row r="4399" spans="4:4" s="20" customFormat="1" x14ac:dyDescent="0.25">
      <c r="D4399" s="21"/>
    </row>
    <row r="4400" spans="4:4" s="20" customFormat="1" x14ac:dyDescent="0.25">
      <c r="D4400" s="21"/>
    </row>
    <row r="4401" spans="4:4" s="20" customFormat="1" x14ac:dyDescent="0.25">
      <c r="D4401" s="21"/>
    </row>
    <row r="4402" spans="4:4" s="20" customFormat="1" x14ac:dyDescent="0.25">
      <c r="D4402" s="21"/>
    </row>
    <row r="4403" spans="4:4" s="20" customFormat="1" x14ac:dyDescent="0.25">
      <c r="D4403" s="21"/>
    </row>
    <row r="4404" spans="4:4" s="20" customFormat="1" x14ac:dyDescent="0.25">
      <c r="D4404" s="21"/>
    </row>
    <row r="4405" spans="4:4" s="20" customFormat="1" x14ac:dyDescent="0.25">
      <c r="D4405" s="21"/>
    </row>
    <row r="4406" spans="4:4" s="20" customFormat="1" x14ac:dyDescent="0.25">
      <c r="D4406" s="21"/>
    </row>
    <row r="4407" spans="4:4" s="20" customFormat="1" x14ac:dyDescent="0.25">
      <c r="D4407" s="21"/>
    </row>
    <row r="4408" spans="4:4" s="20" customFormat="1" x14ac:dyDescent="0.25">
      <c r="D4408" s="21"/>
    </row>
    <row r="4409" spans="4:4" s="20" customFormat="1" x14ac:dyDescent="0.25">
      <c r="D4409" s="21"/>
    </row>
    <row r="4410" spans="4:4" s="20" customFormat="1" x14ac:dyDescent="0.25">
      <c r="D4410" s="21"/>
    </row>
    <row r="4411" spans="4:4" s="20" customFormat="1" x14ac:dyDescent="0.25">
      <c r="D4411" s="21"/>
    </row>
    <row r="4412" spans="4:4" s="20" customFormat="1" x14ac:dyDescent="0.25">
      <c r="D4412" s="21"/>
    </row>
    <row r="4413" spans="4:4" s="20" customFormat="1" x14ac:dyDescent="0.25">
      <c r="D4413" s="21"/>
    </row>
    <row r="4414" spans="4:4" s="20" customFormat="1" x14ac:dyDescent="0.25">
      <c r="D4414" s="21"/>
    </row>
    <row r="4415" spans="4:4" s="20" customFormat="1" x14ac:dyDescent="0.25">
      <c r="D4415" s="21"/>
    </row>
    <row r="4416" spans="4:4" s="20" customFormat="1" x14ac:dyDescent="0.25">
      <c r="D4416" s="21"/>
    </row>
    <row r="4417" spans="4:4" s="20" customFormat="1" x14ac:dyDescent="0.25">
      <c r="D4417" s="21"/>
    </row>
    <row r="4418" spans="4:4" s="20" customFormat="1" x14ac:dyDescent="0.25">
      <c r="D4418" s="21"/>
    </row>
    <row r="4419" spans="4:4" s="20" customFormat="1" x14ac:dyDescent="0.25">
      <c r="D4419" s="21"/>
    </row>
    <row r="4420" spans="4:4" s="20" customFormat="1" x14ac:dyDescent="0.25">
      <c r="D4420" s="21"/>
    </row>
    <row r="4421" spans="4:4" s="20" customFormat="1" x14ac:dyDescent="0.25">
      <c r="D4421" s="21"/>
    </row>
    <row r="4422" spans="4:4" s="20" customFormat="1" x14ac:dyDescent="0.25">
      <c r="D4422" s="21"/>
    </row>
    <row r="4423" spans="4:4" s="20" customFormat="1" x14ac:dyDescent="0.25">
      <c r="D4423" s="21"/>
    </row>
    <row r="4424" spans="4:4" s="20" customFormat="1" x14ac:dyDescent="0.25">
      <c r="D4424" s="21"/>
    </row>
    <row r="4425" spans="4:4" s="20" customFormat="1" x14ac:dyDescent="0.25">
      <c r="D4425" s="21"/>
    </row>
    <row r="4426" spans="4:4" s="20" customFormat="1" x14ac:dyDescent="0.25">
      <c r="D4426" s="21"/>
    </row>
    <row r="4427" spans="4:4" s="20" customFormat="1" x14ac:dyDescent="0.25">
      <c r="D4427" s="21"/>
    </row>
    <row r="4428" spans="4:4" s="20" customFormat="1" x14ac:dyDescent="0.25">
      <c r="D4428" s="21"/>
    </row>
    <row r="4429" spans="4:4" s="20" customFormat="1" x14ac:dyDescent="0.25">
      <c r="D4429" s="21"/>
    </row>
    <row r="4430" spans="4:4" s="20" customFormat="1" x14ac:dyDescent="0.25">
      <c r="D4430" s="21"/>
    </row>
    <row r="4431" spans="4:4" s="20" customFormat="1" x14ac:dyDescent="0.25">
      <c r="D4431" s="21"/>
    </row>
    <row r="4432" spans="4:4" s="20" customFormat="1" x14ac:dyDescent="0.25">
      <c r="D4432" s="21"/>
    </row>
    <row r="4433" spans="4:4" s="20" customFormat="1" x14ac:dyDescent="0.25">
      <c r="D4433" s="21"/>
    </row>
    <row r="4434" spans="4:4" s="20" customFormat="1" x14ac:dyDescent="0.25">
      <c r="D4434" s="21"/>
    </row>
    <row r="4435" spans="4:4" s="20" customFormat="1" x14ac:dyDescent="0.25">
      <c r="D4435" s="21"/>
    </row>
    <row r="4436" spans="4:4" s="20" customFormat="1" x14ac:dyDescent="0.25">
      <c r="D4436" s="21"/>
    </row>
    <row r="4437" spans="4:4" s="20" customFormat="1" x14ac:dyDescent="0.25">
      <c r="D4437" s="21"/>
    </row>
    <row r="4438" spans="4:4" s="20" customFormat="1" x14ac:dyDescent="0.25">
      <c r="D4438" s="21"/>
    </row>
    <row r="4439" spans="4:4" s="20" customFormat="1" x14ac:dyDescent="0.25">
      <c r="D4439" s="21"/>
    </row>
    <row r="4440" spans="4:4" s="20" customFormat="1" x14ac:dyDescent="0.25">
      <c r="D4440" s="21"/>
    </row>
    <row r="4441" spans="4:4" s="20" customFormat="1" x14ac:dyDescent="0.25">
      <c r="D4441" s="21"/>
    </row>
    <row r="4442" spans="4:4" s="20" customFormat="1" x14ac:dyDescent="0.25">
      <c r="D4442" s="21"/>
    </row>
    <row r="4443" spans="4:4" s="20" customFormat="1" x14ac:dyDescent="0.25">
      <c r="D4443" s="21"/>
    </row>
    <row r="4444" spans="4:4" s="20" customFormat="1" x14ac:dyDescent="0.25">
      <c r="D4444" s="21"/>
    </row>
    <row r="4445" spans="4:4" s="20" customFormat="1" x14ac:dyDescent="0.25">
      <c r="D4445" s="21"/>
    </row>
    <row r="4446" spans="4:4" s="20" customFormat="1" x14ac:dyDescent="0.25">
      <c r="D4446" s="21"/>
    </row>
    <row r="4447" spans="4:4" s="20" customFormat="1" x14ac:dyDescent="0.25">
      <c r="D4447" s="21"/>
    </row>
    <row r="4448" spans="4:4" s="20" customFormat="1" x14ac:dyDescent="0.25">
      <c r="D4448" s="21"/>
    </row>
    <row r="4449" spans="4:4" s="20" customFormat="1" x14ac:dyDescent="0.25">
      <c r="D4449" s="21"/>
    </row>
    <row r="4450" spans="4:4" s="20" customFormat="1" x14ac:dyDescent="0.25">
      <c r="D4450" s="21"/>
    </row>
    <row r="4451" spans="4:4" s="20" customFormat="1" x14ac:dyDescent="0.25">
      <c r="D4451" s="21"/>
    </row>
    <row r="4452" spans="4:4" s="20" customFormat="1" x14ac:dyDescent="0.25">
      <c r="D4452" s="21"/>
    </row>
    <row r="4453" spans="4:4" s="20" customFormat="1" x14ac:dyDescent="0.25">
      <c r="D4453" s="21"/>
    </row>
    <row r="4454" spans="4:4" s="20" customFormat="1" x14ac:dyDescent="0.25">
      <c r="D4454" s="21"/>
    </row>
    <row r="4455" spans="4:4" s="20" customFormat="1" x14ac:dyDescent="0.25">
      <c r="D4455" s="21"/>
    </row>
    <row r="4456" spans="4:4" s="20" customFormat="1" x14ac:dyDescent="0.25">
      <c r="D4456" s="21"/>
    </row>
    <row r="4457" spans="4:4" s="20" customFormat="1" x14ac:dyDescent="0.25">
      <c r="D4457" s="21"/>
    </row>
    <row r="4458" spans="4:4" s="20" customFormat="1" x14ac:dyDescent="0.25">
      <c r="D4458" s="21"/>
    </row>
    <row r="4459" spans="4:4" s="20" customFormat="1" x14ac:dyDescent="0.25">
      <c r="D4459" s="21"/>
    </row>
    <row r="4460" spans="4:4" s="20" customFormat="1" x14ac:dyDescent="0.25">
      <c r="D4460" s="21"/>
    </row>
    <row r="4461" spans="4:4" s="20" customFormat="1" x14ac:dyDescent="0.25">
      <c r="D4461" s="21"/>
    </row>
    <row r="4462" spans="4:4" s="20" customFormat="1" x14ac:dyDescent="0.25">
      <c r="D4462" s="21"/>
    </row>
    <row r="4463" spans="4:4" s="20" customFormat="1" x14ac:dyDescent="0.25">
      <c r="D4463" s="21"/>
    </row>
    <row r="4464" spans="4:4" s="20" customFormat="1" x14ac:dyDescent="0.25">
      <c r="D4464" s="21"/>
    </row>
    <row r="4465" spans="4:4" s="20" customFormat="1" x14ac:dyDescent="0.25">
      <c r="D4465" s="21"/>
    </row>
    <row r="4466" spans="4:4" s="20" customFormat="1" x14ac:dyDescent="0.25">
      <c r="D4466" s="21"/>
    </row>
    <row r="4467" spans="4:4" s="20" customFormat="1" x14ac:dyDescent="0.25">
      <c r="D4467" s="21"/>
    </row>
    <row r="4468" spans="4:4" s="20" customFormat="1" x14ac:dyDescent="0.25">
      <c r="D4468" s="21"/>
    </row>
    <row r="4469" spans="4:4" s="20" customFormat="1" x14ac:dyDescent="0.25">
      <c r="D4469" s="21"/>
    </row>
    <row r="4470" spans="4:4" s="20" customFormat="1" x14ac:dyDescent="0.25">
      <c r="D4470" s="21"/>
    </row>
    <row r="4471" spans="4:4" s="20" customFormat="1" x14ac:dyDescent="0.25">
      <c r="D4471" s="21"/>
    </row>
    <row r="4472" spans="4:4" s="20" customFormat="1" x14ac:dyDescent="0.25">
      <c r="D4472" s="21"/>
    </row>
    <row r="4473" spans="4:4" s="20" customFormat="1" x14ac:dyDescent="0.25">
      <c r="D4473" s="21"/>
    </row>
    <row r="4474" spans="4:4" s="20" customFormat="1" x14ac:dyDescent="0.25">
      <c r="D4474" s="21"/>
    </row>
    <row r="4475" spans="4:4" s="20" customFormat="1" x14ac:dyDescent="0.25">
      <c r="D4475" s="21"/>
    </row>
    <row r="4476" spans="4:4" s="20" customFormat="1" x14ac:dyDescent="0.25">
      <c r="D4476" s="21"/>
    </row>
    <row r="4477" spans="4:4" s="20" customFormat="1" x14ac:dyDescent="0.25">
      <c r="D4477" s="21"/>
    </row>
    <row r="4478" spans="4:4" s="20" customFormat="1" x14ac:dyDescent="0.25">
      <c r="D4478" s="21"/>
    </row>
    <row r="4479" spans="4:4" s="20" customFormat="1" x14ac:dyDescent="0.25">
      <c r="D4479" s="21"/>
    </row>
    <row r="4480" spans="4:4" s="20" customFormat="1" x14ac:dyDescent="0.25">
      <c r="D4480" s="21"/>
    </row>
    <row r="4481" spans="4:4" s="20" customFormat="1" x14ac:dyDescent="0.25">
      <c r="D4481" s="21"/>
    </row>
    <row r="4482" spans="4:4" s="20" customFormat="1" x14ac:dyDescent="0.25">
      <c r="D4482" s="21"/>
    </row>
    <row r="4483" spans="4:4" s="20" customFormat="1" x14ac:dyDescent="0.25">
      <c r="D4483" s="21"/>
    </row>
    <row r="4484" spans="4:4" s="20" customFormat="1" x14ac:dyDescent="0.25">
      <c r="D4484" s="21"/>
    </row>
    <row r="4485" spans="4:4" s="20" customFormat="1" x14ac:dyDescent="0.25">
      <c r="D4485" s="21"/>
    </row>
    <row r="4486" spans="4:4" s="20" customFormat="1" x14ac:dyDescent="0.25">
      <c r="D4486" s="21"/>
    </row>
    <row r="4487" spans="4:4" s="20" customFormat="1" x14ac:dyDescent="0.25">
      <c r="D4487" s="21"/>
    </row>
    <row r="4488" spans="4:4" s="20" customFormat="1" x14ac:dyDescent="0.25">
      <c r="D4488" s="21"/>
    </row>
    <row r="4489" spans="4:4" s="20" customFormat="1" x14ac:dyDescent="0.25">
      <c r="D4489" s="21"/>
    </row>
    <row r="4490" spans="4:4" s="20" customFormat="1" x14ac:dyDescent="0.25">
      <c r="D4490" s="21"/>
    </row>
    <row r="4491" spans="4:4" s="20" customFormat="1" x14ac:dyDescent="0.25">
      <c r="D4491" s="21"/>
    </row>
    <row r="4492" spans="4:4" s="20" customFormat="1" x14ac:dyDescent="0.25">
      <c r="D4492" s="21"/>
    </row>
    <row r="4493" spans="4:4" s="20" customFormat="1" x14ac:dyDescent="0.25">
      <c r="D4493" s="21"/>
    </row>
    <row r="4494" spans="4:4" s="20" customFormat="1" x14ac:dyDescent="0.25">
      <c r="D4494" s="21"/>
    </row>
    <row r="4495" spans="4:4" s="20" customFormat="1" x14ac:dyDescent="0.25">
      <c r="D4495" s="21"/>
    </row>
    <row r="4496" spans="4:4" s="20" customFormat="1" x14ac:dyDescent="0.25">
      <c r="D4496" s="21"/>
    </row>
    <row r="4497" spans="4:4" s="20" customFormat="1" x14ac:dyDescent="0.25">
      <c r="D4497" s="21"/>
    </row>
    <row r="4498" spans="4:4" s="20" customFormat="1" x14ac:dyDescent="0.25">
      <c r="D4498" s="21"/>
    </row>
    <row r="4499" spans="4:4" s="20" customFormat="1" x14ac:dyDescent="0.25">
      <c r="D4499" s="21"/>
    </row>
    <row r="4500" spans="4:4" s="20" customFormat="1" x14ac:dyDescent="0.25">
      <c r="D4500" s="21"/>
    </row>
    <row r="4501" spans="4:4" s="20" customFormat="1" x14ac:dyDescent="0.25">
      <c r="D4501" s="21"/>
    </row>
    <row r="4502" spans="4:4" s="20" customFormat="1" x14ac:dyDescent="0.25">
      <c r="D4502" s="21"/>
    </row>
    <row r="4503" spans="4:4" s="20" customFormat="1" x14ac:dyDescent="0.25">
      <c r="D4503" s="21"/>
    </row>
    <row r="4504" spans="4:4" s="20" customFormat="1" x14ac:dyDescent="0.25">
      <c r="D4504" s="21"/>
    </row>
    <row r="4505" spans="4:4" s="20" customFormat="1" x14ac:dyDescent="0.25">
      <c r="D4505" s="21"/>
    </row>
    <row r="4506" spans="4:4" s="20" customFormat="1" x14ac:dyDescent="0.25">
      <c r="D4506" s="21"/>
    </row>
    <row r="4507" spans="4:4" s="20" customFormat="1" x14ac:dyDescent="0.25">
      <c r="D4507" s="21"/>
    </row>
    <row r="4508" spans="4:4" s="20" customFormat="1" x14ac:dyDescent="0.25">
      <c r="D4508" s="21"/>
    </row>
    <row r="4509" spans="4:4" s="20" customFormat="1" x14ac:dyDescent="0.25">
      <c r="D4509" s="21"/>
    </row>
    <row r="4510" spans="4:4" s="20" customFormat="1" x14ac:dyDescent="0.25">
      <c r="D4510" s="21"/>
    </row>
    <row r="4511" spans="4:4" s="20" customFormat="1" x14ac:dyDescent="0.25">
      <c r="D4511" s="21"/>
    </row>
    <row r="4512" spans="4:4" s="20" customFormat="1" x14ac:dyDescent="0.25">
      <c r="D4512" s="21"/>
    </row>
    <row r="4513" spans="4:4" s="20" customFormat="1" x14ac:dyDescent="0.25">
      <c r="D4513" s="21"/>
    </row>
    <row r="4514" spans="4:4" s="20" customFormat="1" x14ac:dyDescent="0.25">
      <c r="D4514" s="21"/>
    </row>
    <row r="4515" spans="4:4" s="20" customFormat="1" x14ac:dyDescent="0.25">
      <c r="D4515" s="21"/>
    </row>
    <row r="4516" spans="4:4" s="20" customFormat="1" x14ac:dyDescent="0.25">
      <c r="D4516" s="21"/>
    </row>
    <row r="4517" spans="4:4" s="20" customFormat="1" x14ac:dyDescent="0.25">
      <c r="D4517" s="21"/>
    </row>
    <row r="4518" spans="4:4" s="20" customFormat="1" x14ac:dyDescent="0.25">
      <c r="D4518" s="21"/>
    </row>
    <row r="4519" spans="4:4" s="20" customFormat="1" x14ac:dyDescent="0.25">
      <c r="D4519" s="21"/>
    </row>
    <row r="4520" spans="4:4" s="20" customFormat="1" x14ac:dyDescent="0.25">
      <c r="D4520" s="21"/>
    </row>
    <row r="4521" spans="4:4" s="20" customFormat="1" x14ac:dyDescent="0.25">
      <c r="D4521" s="21"/>
    </row>
    <row r="4522" spans="4:4" s="20" customFormat="1" x14ac:dyDescent="0.25">
      <c r="D4522" s="21"/>
    </row>
    <row r="4523" spans="4:4" s="20" customFormat="1" x14ac:dyDescent="0.25">
      <c r="D4523" s="21"/>
    </row>
    <row r="4524" spans="4:4" s="20" customFormat="1" x14ac:dyDescent="0.25">
      <c r="D4524" s="21"/>
    </row>
    <row r="4525" spans="4:4" s="20" customFormat="1" x14ac:dyDescent="0.25">
      <c r="D4525" s="21"/>
    </row>
    <row r="4526" spans="4:4" s="20" customFormat="1" x14ac:dyDescent="0.25">
      <c r="D4526" s="21"/>
    </row>
    <row r="4527" spans="4:4" s="20" customFormat="1" x14ac:dyDescent="0.25">
      <c r="D4527" s="21"/>
    </row>
    <row r="4528" spans="4:4" s="20" customFormat="1" x14ac:dyDescent="0.25">
      <c r="D4528" s="21"/>
    </row>
    <row r="4529" spans="4:4" s="20" customFormat="1" x14ac:dyDescent="0.25">
      <c r="D4529" s="21"/>
    </row>
    <row r="4530" spans="4:4" s="20" customFormat="1" x14ac:dyDescent="0.25">
      <c r="D4530" s="21"/>
    </row>
    <row r="4531" spans="4:4" s="20" customFormat="1" x14ac:dyDescent="0.25">
      <c r="D4531" s="21"/>
    </row>
    <row r="4532" spans="4:4" s="20" customFormat="1" x14ac:dyDescent="0.25">
      <c r="D4532" s="21"/>
    </row>
    <row r="4533" spans="4:4" s="20" customFormat="1" x14ac:dyDescent="0.25">
      <c r="D4533" s="21"/>
    </row>
    <row r="4534" spans="4:4" s="20" customFormat="1" x14ac:dyDescent="0.25">
      <c r="D4534" s="21"/>
    </row>
    <row r="4535" spans="4:4" s="20" customFormat="1" x14ac:dyDescent="0.25">
      <c r="D4535" s="21"/>
    </row>
    <row r="4536" spans="4:4" s="20" customFormat="1" x14ac:dyDescent="0.25">
      <c r="D4536" s="21"/>
    </row>
    <row r="4537" spans="4:4" s="20" customFormat="1" x14ac:dyDescent="0.25">
      <c r="D4537" s="21"/>
    </row>
    <row r="4538" spans="4:4" s="20" customFormat="1" x14ac:dyDescent="0.25">
      <c r="D4538" s="21"/>
    </row>
    <row r="4539" spans="4:4" s="20" customFormat="1" x14ac:dyDescent="0.25">
      <c r="D4539" s="21"/>
    </row>
    <row r="4540" spans="4:4" s="20" customFormat="1" x14ac:dyDescent="0.25">
      <c r="D4540" s="21"/>
    </row>
    <row r="4541" spans="4:4" s="20" customFormat="1" x14ac:dyDescent="0.25">
      <c r="D4541" s="21"/>
    </row>
    <row r="4542" spans="4:4" s="20" customFormat="1" x14ac:dyDescent="0.25">
      <c r="D4542" s="21"/>
    </row>
    <row r="4543" spans="4:4" s="20" customFormat="1" x14ac:dyDescent="0.25">
      <c r="D4543" s="21"/>
    </row>
    <row r="4544" spans="4:4" s="20" customFormat="1" x14ac:dyDescent="0.25">
      <c r="D4544" s="21"/>
    </row>
    <row r="4545" spans="4:4" s="20" customFormat="1" x14ac:dyDescent="0.25">
      <c r="D4545" s="21"/>
    </row>
    <row r="4546" spans="4:4" s="20" customFormat="1" x14ac:dyDescent="0.25">
      <c r="D4546" s="21"/>
    </row>
    <row r="4547" spans="4:4" s="20" customFormat="1" x14ac:dyDescent="0.25">
      <c r="D4547" s="21"/>
    </row>
    <row r="4548" spans="4:4" s="20" customFormat="1" x14ac:dyDescent="0.25">
      <c r="D4548" s="21"/>
    </row>
    <row r="4549" spans="4:4" s="20" customFormat="1" x14ac:dyDescent="0.25">
      <c r="D4549" s="21"/>
    </row>
    <row r="4550" spans="4:4" s="20" customFormat="1" x14ac:dyDescent="0.25">
      <c r="D4550" s="21"/>
    </row>
    <row r="4551" spans="4:4" s="20" customFormat="1" x14ac:dyDescent="0.25">
      <c r="D4551" s="21"/>
    </row>
    <row r="4552" spans="4:4" s="20" customFormat="1" x14ac:dyDescent="0.25">
      <c r="D4552" s="21"/>
    </row>
    <row r="4553" spans="4:4" s="20" customFormat="1" x14ac:dyDescent="0.25">
      <c r="D4553" s="21"/>
    </row>
    <row r="4554" spans="4:4" s="20" customFormat="1" x14ac:dyDescent="0.25">
      <c r="D4554" s="21"/>
    </row>
    <row r="4555" spans="4:4" s="20" customFormat="1" x14ac:dyDescent="0.25">
      <c r="D4555" s="21"/>
    </row>
    <row r="4556" spans="4:4" s="20" customFormat="1" x14ac:dyDescent="0.25">
      <c r="D4556" s="21"/>
    </row>
    <row r="4557" spans="4:4" s="20" customFormat="1" x14ac:dyDescent="0.25">
      <c r="D4557" s="21"/>
    </row>
    <row r="4558" spans="4:4" s="20" customFormat="1" x14ac:dyDescent="0.25">
      <c r="D4558" s="21"/>
    </row>
    <row r="4559" spans="4:4" s="20" customFormat="1" x14ac:dyDescent="0.25">
      <c r="D4559" s="21"/>
    </row>
    <row r="4560" spans="4:4" s="20" customFormat="1" x14ac:dyDescent="0.25">
      <c r="D4560" s="21"/>
    </row>
    <row r="4561" spans="4:4" s="20" customFormat="1" x14ac:dyDescent="0.25">
      <c r="D4561" s="21"/>
    </row>
    <row r="4562" spans="4:4" s="20" customFormat="1" x14ac:dyDescent="0.25">
      <c r="D4562" s="21"/>
    </row>
    <row r="4563" spans="4:4" s="20" customFormat="1" x14ac:dyDescent="0.25">
      <c r="D4563" s="21"/>
    </row>
    <row r="4564" spans="4:4" s="20" customFormat="1" x14ac:dyDescent="0.25">
      <c r="D4564" s="21"/>
    </row>
    <row r="4565" spans="4:4" s="20" customFormat="1" x14ac:dyDescent="0.25">
      <c r="D4565" s="21"/>
    </row>
    <row r="4566" spans="4:4" s="20" customFormat="1" x14ac:dyDescent="0.25">
      <c r="D4566" s="21"/>
    </row>
    <row r="4567" spans="4:4" s="20" customFormat="1" x14ac:dyDescent="0.25">
      <c r="D4567" s="21"/>
    </row>
    <row r="4568" spans="4:4" s="20" customFormat="1" x14ac:dyDescent="0.25">
      <c r="D4568" s="21"/>
    </row>
    <row r="4569" spans="4:4" s="20" customFormat="1" x14ac:dyDescent="0.25">
      <c r="D4569" s="21"/>
    </row>
    <row r="4570" spans="4:4" s="20" customFormat="1" x14ac:dyDescent="0.25">
      <c r="D4570" s="21"/>
    </row>
    <row r="4571" spans="4:4" s="20" customFormat="1" x14ac:dyDescent="0.25">
      <c r="D4571" s="21"/>
    </row>
    <row r="4572" spans="4:4" s="20" customFormat="1" x14ac:dyDescent="0.25">
      <c r="D4572" s="21"/>
    </row>
    <row r="4573" spans="4:4" s="20" customFormat="1" x14ac:dyDescent="0.25">
      <c r="D4573" s="21"/>
    </row>
    <row r="4574" spans="4:4" s="20" customFormat="1" x14ac:dyDescent="0.25">
      <c r="D4574" s="21"/>
    </row>
    <row r="4575" spans="4:4" s="20" customFormat="1" x14ac:dyDescent="0.25">
      <c r="D4575" s="21"/>
    </row>
    <row r="4576" spans="4:4" s="20" customFormat="1" x14ac:dyDescent="0.25">
      <c r="D4576" s="21"/>
    </row>
    <row r="4577" spans="4:4" s="20" customFormat="1" x14ac:dyDescent="0.25">
      <c r="D4577" s="21"/>
    </row>
    <row r="4578" spans="4:4" s="20" customFormat="1" x14ac:dyDescent="0.25">
      <c r="D4578" s="21"/>
    </row>
    <row r="4579" spans="4:4" s="20" customFormat="1" x14ac:dyDescent="0.25">
      <c r="D4579" s="21"/>
    </row>
    <row r="4580" spans="4:4" s="20" customFormat="1" x14ac:dyDescent="0.25">
      <c r="D4580" s="21"/>
    </row>
    <row r="4581" spans="4:4" s="20" customFormat="1" x14ac:dyDescent="0.25">
      <c r="D4581" s="21"/>
    </row>
    <row r="4582" spans="4:4" s="20" customFormat="1" x14ac:dyDescent="0.25">
      <c r="D4582" s="21"/>
    </row>
    <row r="4583" spans="4:4" s="20" customFormat="1" x14ac:dyDescent="0.25">
      <c r="D4583" s="21"/>
    </row>
    <row r="4584" spans="4:4" s="20" customFormat="1" x14ac:dyDescent="0.25">
      <c r="D4584" s="21"/>
    </row>
    <row r="4585" spans="4:4" s="20" customFormat="1" x14ac:dyDescent="0.25">
      <c r="D4585" s="21"/>
    </row>
    <row r="4586" spans="4:4" s="20" customFormat="1" x14ac:dyDescent="0.25">
      <c r="D4586" s="21"/>
    </row>
    <row r="4587" spans="4:4" s="20" customFormat="1" x14ac:dyDescent="0.25">
      <c r="D4587" s="21"/>
    </row>
    <row r="4588" spans="4:4" s="20" customFormat="1" x14ac:dyDescent="0.25">
      <c r="D4588" s="21"/>
    </row>
    <row r="4589" spans="4:4" s="20" customFormat="1" x14ac:dyDescent="0.25">
      <c r="D4589" s="21"/>
    </row>
    <row r="4590" spans="4:4" s="20" customFormat="1" x14ac:dyDescent="0.25">
      <c r="D4590" s="21"/>
    </row>
    <row r="4591" spans="4:4" s="20" customFormat="1" x14ac:dyDescent="0.25">
      <c r="D4591" s="21"/>
    </row>
    <row r="4592" spans="4:4" s="20" customFormat="1" x14ac:dyDescent="0.25">
      <c r="D4592" s="21"/>
    </row>
    <row r="4593" spans="4:4" s="20" customFormat="1" x14ac:dyDescent="0.25">
      <c r="D4593" s="21"/>
    </row>
    <row r="4594" spans="4:4" s="20" customFormat="1" x14ac:dyDescent="0.25">
      <c r="D4594" s="21"/>
    </row>
    <row r="4595" spans="4:4" s="20" customFormat="1" x14ac:dyDescent="0.25">
      <c r="D4595" s="21"/>
    </row>
    <row r="4596" spans="4:4" s="20" customFormat="1" x14ac:dyDescent="0.25">
      <c r="D4596" s="21"/>
    </row>
    <row r="4597" spans="4:4" s="20" customFormat="1" x14ac:dyDescent="0.25">
      <c r="D4597" s="21"/>
    </row>
    <row r="4598" spans="4:4" s="20" customFormat="1" x14ac:dyDescent="0.25">
      <c r="D4598" s="21"/>
    </row>
    <row r="4599" spans="4:4" s="20" customFormat="1" x14ac:dyDescent="0.25">
      <c r="D4599" s="21"/>
    </row>
    <row r="4600" spans="4:4" s="20" customFormat="1" x14ac:dyDescent="0.25">
      <c r="D4600" s="21"/>
    </row>
    <row r="4601" spans="4:4" s="20" customFormat="1" x14ac:dyDescent="0.25">
      <c r="D4601" s="21"/>
    </row>
    <row r="4602" spans="4:4" s="20" customFormat="1" x14ac:dyDescent="0.25">
      <c r="D4602" s="21"/>
    </row>
    <row r="4603" spans="4:4" s="20" customFormat="1" x14ac:dyDescent="0.25">
      <c r="D4603" s="21"/>
    </row>
    <row r="4604" spans="4:4" s="20" customFormat="1" x14ac:dyDescent="0.25">
      <c r="D4604" s="21"/>
    </row>
    <row r="4605" spans="4:4" s="20" customFormat="1" x14ac:dyDescent="0.25">
      <c r="D4605" s="21"/>
    </row>
    <row r="4606" spans="4:4" s="20" customFormat="1" x14ac:dyDescent="0.25">
      <c r="D4606" s="21"/>
    </row>
    <row r="4607" spans="4:4" s="20" customFormat="1" x14ac:dyDescent="0.25">
      <c r="D4607" s="21"/>
    </row>
    <row r="4608" spans="4:4" s="20" customFormat="1" x14ac:dyDescent="0.25">
      <c r="D4608" s="21"/>
    </row>
    <row r="4609" spans="4:4" s="20" customFormat="1" x14ac:dyDescent="0.25">
      <c r="D4609" s="21"/>
    </row>
    <row r="4610" spans="4:4" s="20" customFormat="1" x14ac:dyDescent="0.25">
      <c r="D4610" s="21"/>
    </row>
    <row r="4611" spans="4:4" s="20" customFormat="1" x14ac:dyDescent="0.25">
      <c r="D4611" s="21"/>
    </row>
    <row r="4612" spans="4:4" s="20" customFormat="1" x14ac:dyDescent="0.25">
      <c r="D4612" s="21"/>
    </row>
    <row r="4613" spans="4:4" s="20" customFormat="1" x14ac:dyDescent="0.25">
      <c r="D4613" s="21"/>
    </row>
    <row r="4614" spans="4:4" s="20" customFormat="1" x14ac:dyDescent="0.25">
      <c r="D4614" s="21"/>
    </row>
    <row r="4615" spans="4:4" s="20" customFormat="1" x14ac:dyDescent="0.25">
      <c r="D4615" s="21"/>
    </row>
    <row r="4616" spans="4:4" s="20" customFormat="1" x14ac:dyDescent="0.25">
      <c r="D4616" s="21"/>
    </row>
    <row r="4617" spans="4:4" s="20" customFormat="1" x14ac:dyDescent="0.25">
      <c r="D4617" s="21"/>
    </row>
    <row r="4618" spans="4:4" s="20" customFormat="1" x14ac:dyDescent="0.25">
      <c r="D4618" s="21"/>
    </row>
    <row r="4619" spans="4:4" s="20" customFormat="1" x14ac:dyDescent="0.25">
      <c r="D4619" s="21"/>
    </row>
    <row r="4620" spans="4:4" s="20" customFormat="1" x14ac:dyDescent="0.25">
      <c r="D4620" s="21"/>
    </row>
    <row r="4621" spans="4:4" s="20" customFormat="1" x14ac:dyDescent="0.25">
      <c r="D4621" s="21"/>
    </row>
    <row r="4622" spans="4:4" s="20" customFormat="1" x14ac:dyDescent="0.25">
      <c r="D4622" s="21"/>
    </row>
    <row r="4623" spans="4:4" s="20" customFormat="1" x14ac:dyDescent="0.25">
      <c r="D4623" s="21"/>
    </row>
    <row r="4624" spans="4:4" s="20" customFormat="1" x14ac:dyDescent="0.25">
      <c r="D4624" s="21"/>
    </row>
    <row r="4625" spans="4:4" s="20" customFormat="1" x14ac:dyDescent="0.25">
      <c r="D4625" s="21"/>
    </row>
    <row r="4626" spans="4:4" s="20" customFormat="1" x14ac:dyDescent="0.25">
      <c r="D4626" s="21"/>
    </row>
    <row r="4627" spans="4:4" s="20" customFormat="1" x14ac:dyDescent="0.25">
      <c r="D4627" s="21"/>
    </row>
    <row r="4628" spans="4:4" s="20" customFormat="1" x14ac:dyDescent="0.25">
      <c r="D4628" s="21"/>
    </row>
    <row r="4629" spans="4:4" s="20" customFormat="1" x14ac:dyDescent="0.25">
      <c r="D4629" s="21"/>
    </row>
    <row r="4630" spans="4:4" s="20" customFormat="1" x14ac:dyDescent="0.25">
      <c r="D4630" s="21"/>
    </row>
    <row r="4631" spans="4:4" s="20" customFormat="1" x14ac:dyDescent="0.25">
      <c r="D4631" s="21"/>
    </row>
    <row r="4632" spans="4:4" s="20" customFormat="1" x14ac:dyDescent="0.25">
      <c r="D4632" s="21"/>
    </row>
    <row r="4633" spans="4:4" s="20" customFormat="1" x14ac:dyDescent="0.25">
      <c r="D4633" s="21"/>
    </row>
    <row r="4634" spans="4:4" s="20" customFormat="1" x14ac:dyDescent="0.25">
      <c r="D4634" s="21"/>
    </row>
    <row r="4635" spans="4:4" s="20" customFormat="1" x14ac:dyDescent="0.25">
      <c r="D4635" s="21"/>
    </row>
    <row r="4636" spans="4:4" s="20" customFormat="1" x14ac:dyDescent="0.25">
      <c r="D4636" s="21"/>
    </row>
    <row r="4637" spans="4:4" s="20" customFormat="1" x14ac:dyDescent="0.25">
      <c r="D4637" s="21"/>
    </row>
    <row r="4638" spans="4:4" s="20" customFormat="1" x14ac:dyDescent="0.25">
      <c r="D4638" s="21"/>
    </row>
    <row r="4639" spans="4:4" s="20" customFormat="1" x14ac:dyDescent="0.25">
      <c r="D4639" s="21"/>
    </row>
    <row r="4640" spans="4:4" s="20" customFormat="1" x14ac:dyDescent="0.25">
      <c r="D4640" s="21"/>
    </row>
    <row r="4641" spans="4:4" s="20" customFormat="1" x14ac:dyDescent="0.25">
      <c r="D4641" s="21"/>
    </row>
    <row r="4642" spans="4:4" s="20" customFormat="1" x14ac:dyDescent="0.25">
      <c r="D4642" s="21"/>
    </row>
    <row r="4643" spans="4:4" s="20" customFormat="1" x14ac:dyDescent="0.25">
      <c r="D4643" s="21"/>
    </row>
    <row r="4644" spans="4:4" s="20" customFormat="1" x14ac:dyDescent="0.25">
      <c r="D4644" s="21"/>
    </row>
    <row r="4645" spans="4:4" s="20" customFormat="1" x14ac:dyDescent="0.25">
      <c r="D4645" s="21"/>
    </row>
    <row r="4646" spans="4:4" s="20" customFormat="1" x14ac:dyDescent="0.25">
      <c r="D4646" s="21"/>
    </row>
    <row r="4647" spans="4:4" s="20" customFormat="1" x14ac:dyDescent="0.25">
      <c r="D4647" s="21"/>
    </row>
    <row r="4648" spans="4:4" s="20" customFormat="1" x14ac:dyDescent="0.25">
      <c r="D4648" s="21"/>
    </row>
    <row r="4649" spans="4:4" s="20" customFormat="1" x14ac:dyDescent="0.25">
      <c r="D4649" s="21"/>
    </row>
    <row r="4650" spans="4:4" s="20" customFormat="1" x14ac:dyDescent="0.25">
      <c r="D4650" s="21"/>
    </row>
    <row r="4651" spans="4:4" s="20" customFormat="1" x14ac:dyDescent="0.25">
      <c r="D4651" s="21"/>
    </row>
    <row r="4652" spans="4:4" s="20" customFormat="1" x14ac:dyDescent="0.25">
      <c r="D4652" s="21"/>
    </row>
    <row r="4653" spans="4:4" s="20" customFormat="1" x14ac:dyDescent="0.25">
      <c r="D4653" s="21"/>
    </row>
    <row r="4654" spans="4:4" s="20" customFormat="1" x14ac:dyDescent="0.25">
      <c r="D4654" s="21"/>
    </row>
    <row r="4655" spans="4:4" s="20" customFormat="1" x14ac:dyDescent="0.25">
      <c r="D4655" s="21"/>
    </row>
    <row r="4656" spans="4:4" s="20" customFormat="1" x14ac:dyDescent="0.25">
      <c r="D4656" s="21"/>
    </row>
    <row r="4657" spans="4:4" s="20" customFormat="1" x14ac:dyDescent="0.25">
      <c r="D4657" s="21"/>
    </row>
    <row r="4658" spans="4:4" s="20" customFormat="1" x14ac:dyDescent="0.25">
      <c r="D4658" s="21"/>
    </row>
    <row r="4659" spans="4:4" s="20" customFormat="1" x14ac:dyDescent="0.25">
      <c r="D4659" s="21"/>
    </row>
    <row r="4660" spans="4:4" s="20" customFormat="1" x14ac:dyDescent="0.25">
      <c r="D4660" s="21"/>
    </row>
    <row r="4661" spans="4:4" s="20" customFormat="1" x14ac:dyDescent="0.25">
      <c r="D4661" s="21"/>
    </row>
    <row r="4662" spans="4:4" s="20" customFormat="1" x14ac:dyDescent="0.25">
      <c r="D4662" s="21"/>
    </row>
    <row r="4663" spans="4:4" s="20" customFormat="1" x14ac:dyDescent="0.25">
      <c r="D4663" s="21"/>
    </row>
    <row r="4664" spans="4:4" s="20" customFormat="1" x14ac:dyDescent="0.25">
      <c r="D4664" s="21"/>
    </row>
    <row r="4665" spans="4:4" s="20" customFormat="1" x14ac:dyDescent="0.25">
      <c r="D4665" s="21"/>
    </row>
    <row r="4666" spans="4:4" s="20" customFormat="1" x14ac:dyDescent="0.25">
      <c r="D4666" s="21"/>
    </row>
    <row r="4667" spans="4:4" s="20" customFormat="1" x14ac:dyDescent="0.25">
      <c r="D4667" s="21"/>
    </row>
    <row r="4668" spans="4:4" s="20" customFormat="1" x14ac:dyDescent="0.25">
      <c r="D4668" s="21"/>
    </row>
    <row r="4669" spans="4:4" s="20" customFormat="1" x14ac:dyDescent="0.25">
      <c r="D4669" s="21"/>
    </row>
    <row r="4670" spans="4:4" s="20" customFormat="1" x14ac:dyDescent="0.25">
      <c r="D4670" s="21"/>
    </row>
    <row r="4671" spans="4:4" s="20" customFormat="1" x14ac:dyDescent="0.25">
      <c r="D4671" s="21"/>
    </row>
    <row r="4672" spans="4:4" s="20" customFormat="1" x14ac:dyDescent="0.25">
      <c r="D4672" s="21"/>
    </row>
    <row r="4673" spans="4:4" s="20" customFormat="1" x14ac:dyDescent="0.25">
      <c r="D4673" s="21"/>
    </row>
    <row r="4674" spans="4:4" s="20" customFormat="1" x14ac:dyDescent="0.25">
      <c r="D4674" s="21"/>
    </row>
    <row r="4675" spans="4:4" s="20" customFormat="1" x14ac:dyDescent="0.25">
      <c r="D4675" s="21"/>
    </row>
    <row r="4676" spans="4:4" s="20" customFormat="1" x14ac:dyDescent="0.25">
      <c r="D4676" s="21"/>
    </row>
    <row r="4677" spans="4:4" s="20" customFormat="1" x14ac:dyDescent="0.25">
      <c r="D4677" s="21"/>
    </row>
    <row r="4678" spans="4:4" s="20" customFormat="1" x14ac:dyDescent="0.25">
      <c r="D4678" s="21"/>
    </row>
    <row r="4679" spans="4:4" s="20" customFormat="1" x14ac:dyDescent="0.25">
      <c r="D4679" s="21"/>
    </row>
    <row r="4680" spans="4:4" s="20" customFormat="1" x14ac:dyDescent="0.25">
      <c r="D4680" s="21"/>
    </row>
    <row r="4681" spans="4:4" s="20" customFormat="1" x14ac:dyDescent="0.25">
      <c r="D4681" s="21"/>
    </row>
    <row r="4682" spans="4:4" s="20" customFormat="1" x14ac:dyDescent="0.25">
      <c r="D4682" s="21"/>
    </row>
    <row r="4683" spans="4:4" s="20" customFormat="1" x14ac:dyDescent="0.25">
      <c r="D4683" s="21"/>
    </row>
    <row r="4684" spans="4:4" s="20" customFormat="1" x14ac:dyDescent="0.25">
      <c r="D4684" s="21"/>
    </row>
    <row r="4685" spans="4:4" s="20" customFormat="1" x14ac:dyDescent="0.25">
      <c r="D4685" s="21"/>
    </row>
    <row r="4686" spans="4:4" s="20" customFormat="1" x14ac:dyDescent="0.25">
      <c r="D4686" s="21"/>
    </row>
    <row r="4687" spans="4:4" s="20" customFormat="1" x14ac:dyDescent="0.25">
      <c r="D4687" s="21"/>
    </row>
    <row r="4688" spans="4:4" s="20" customFormat="1" x14ac:dyDescent="0.25">
      <c r="D4688" s="21"/>
    </row>
    <row r="4689" spans="4:4" s="20" customFormat="1" x14ac:dyDescent="0.25">
      <c r="D4689" s="21"/>
    </row>
    <row r="4690" spans="4:4" s="20" customFormat="1" x14ac:dyDescent="0.25">
      <c r="D4690" s="21"/>
    </row>
    <row r="4691" spans="4:4" s="20" customFormat="1" x14ac:dyDescent="0.25">
      <c r="D4691" s="21"/>
    </row>
    <row r="4692" spans="4:4" s="20" customFormat="1" x14ac:dyDescent="0.25">
      <c r="D4692" s="21"/>
    </row>
    <row r="4693" spans="4:4" s="20" customFormat="1" x14ac:dyDescent="0.25">
      <c r="D4693" s="21"/>
    </row>
    <row r="4694" spans="4:4" s="20" customFormat="1" x14ac:dyDescent="0.25">
      <c r="D4694" s="21"/>
    </row>
    <row r="4695" spans="4:4" s="20" customFormat="1" x14ac:dyDescent="0.25">
      <c r="D4695" s="21"/>
    </row>
    <row r="4696" spans="4:4" s="20" customFormat="1" x14ac:dyDescent="0.25">
      <c r="D4696" s="21"/>
    </row>
    <row r="4697" spans="4:4" s="20" customFormat="1" x14ac:dyDescent="0.25">
      <c r="D4697" s="21"/>
    </row>
    <row r="4698" spans="4:4" s="20" customFormat="1" x14ac:dyDescent="0.25">
      <c r="D4698" s="21"/>
    </row>
    <row r="4699" spans="4:4" s="20" customFormat="1" x14ac:dyDescent="0.25">
      <c r="D4699" s="21"/>
    </row>
    <row r="4700" spans="4:4" s="20" customFormat="1" x14ac:dyDescent="0.25">
      <c r="D4700" s="21"/>
    </row>
    <row r="4701" spans="4:4" s="20" customFormat="1" x14ac:dyDescent="0.25">
      <c r="D4701" s="21"/>
    </row>
    <row r="4702" spans="4:4" s="20" customFormat="1" x14ac:dyDescent="0.25">
      <c r="D4702" s="21"/>
    </row>
    <row r="4703" spans="4:4" s="20" customFormat="1" x14ac:dyDescent="0.25">
      <c r="D4703" s="21"/>
    </row>
    <row r="4704" spans="4:4" s="20" customFormat="1" x14ac:dyDescent="0.25">
      <c r="D4704" s="21"/>
    </row>
    <row r="4705" spans="4:4" s="20" customFormat="1" x14ac:dyDescent="0.25">
      <c r="D4705" s="21"/>
    </row>
    <row r="4706" spans="4:4" s="20" customFormat="1" x14ac:dyDescent="0.25">
      <c r="D4706" s="21"/>
    </row>
    <row r="4707" spans="4:4" s="20" customFormat="1" x14ac:dyDescent="0.25">
      <c r="D4707" s="21"/>
    </row>
    <row r="4708" spans="4:4" s="20" customFormat="1" x14ac:dyDescent="0.25">
      <c r="D4708" s="21"/>
    </row>
    <row r="4709" spans="4:4" s="20" customFormat="1" x14ac:dyDescent="0.25">
      <c r="D4709" s="21"/>
    </row>
    <row r="4710" spans="4:4" s="20" customFormat="1" x14ac:dyDescent="0.25">
      <c r="D4710" s="21"/>
    </row>
    <row r="4711" spans="4:4" s="20" customFormat="1" x14ac:dyDescent="0.25">
      <c r="D4711" s="21"/>
    </row>
    <row r="4712" spans="4:4" s="20" customFormat="1" x14ac:dyDescent="0.25">
      <c r="D4712" s="21"/>
    </row>
    <row r="4713" spans="4:4" s="20" customFormat="1" x14ac:dyDescent="0.25">
      <c r="D4713" s="21"/>
    </row>
    <row r="4714" spans="4:4" s="20" customFormat="1" x14ac:dyDescent="0.25">
      <c r="D4714" s="21"/>
    </row>
    <row r="4715" spans="4:4" s="20" customFormat="1" x14ac:dyDescent="0.25">
      <c r="D4715" s="21"/>
    </row>
    <row r="4716" spans="4:4" s="20" customFormat="1" x14ac:dyDescent="0.25">
      <c r="D4716" s="21"/>
    </row>
    <row r="4717" spans="4:4" s="20" customFormat="1" x14ac:dyDescent="0.25">
      <c r="D4717" s="21"/>
    </row>
    <row r="4718" spans="4:4" s="20" customFormat="1" x14ac:dyDescent="0.25">
      <c r="D4718" s="21"/>
    </row>
    <row r="4719" spans="4:4" s="20" customFormat="1" x14ac:dyDescent="0.25">
      <c r="D4719" s="21"/>
    </row>
    <row r="4720" spans="4:4" s="20" customFormat="1" x14ac:dyDescent="0.25">
      <c r="D4720" s="21"/>
    </row>
    <row r="4721" spans="4:4" s="20" customFormat="1" x14ac:dyDescent="0.25">
      <c r="D4721" s="21"/>
    </row>
    <row r="4722" spans="4:4" s="20" customFormat="1" x14ac:dyDescent="0.25">
      <c r="D4722" s="21"/>
    </row>
    <row r="4723" spans="4:4" s="20" customFormat="1" x14ac:dyDescent="0.25">
      <c r="D4723" s="21"/>
    </row>
    <row r="4724" spans="4:4" s="20" customFormat="1" x14ac:dyDescent="0.25">
      <c r="D4724" s="21"/>
    </row>
    <row r="4725" spans="4:4" s="20" customFormat="1" x14ac:dyDescent="0.25">
      <c r="D4725" s="21"/>
    </row>
    <row r="4726" spans="4:4" s="20" customFormat="1" x14ac:dyDescent="0.25">
      <c r="D4726" s="21"/>
    </row>
    <row r="4727" spans="4:4" s="20" customFormat="1" x14ac:dyDescent="0.25">
      <c r="D4727" s="21"/>
    </row>
    <row r="4728" spans="4:4" s="20" customFormat="1" x14ac:dyDescent="0.25">
      <c r="D4728" s="21"/>
    </row>
    <row r="4729" spans="4:4" s="20" customFormat="1" x14ac:dyDescent="0.25">
      <c r="D4729" s="21"/>
    </row>
    <row r="4730" spans="4:4" s="20" customFormat="1" x14ac:dyDescent="0.25">
      <c r="D4730" s="21"/>
    </row>
    <row r="4731" spans="4:4" s="20" customFormat="1" x14ac:dyDescent="0.25">
      <c r="D4731" s="21"/>
    </row>
    <row r="4732" spans="4:4" s="20" customFormat="1" x14ac:dyDescent="0.25">
      <c r="D4732" s="21"/>
    </row>
    <row r="4733" spans="4:4" s="20" customFormat="1" x14ac:dyDescent="0.25">
      <c r="D4733" s="21"/>
    </row>
    <row r="4734" spans="4:4" s="20" customFormat="1" x14ac:dyDescent="0.25">
      <c r="D4734" s="21"/>
    </row>
    <row r="4735" spans="4:4" s="20" customFormat="1" x14ac:dyDescent="0.25">
      <c r="D4735" s="21"/>
    </row>
    <row r="4736" spans="4:4" s="20" customFormat="1" x14ac:dyDescent="0.25">
      <c r="D4736" s="21"/>
    </row>
    <row r="4737" spans="4:4" s="20" customFormat="1" x14ac:dyDescent="0.25">
      <c r="D4737" s="21"/>
    </row>
    <row r="4738" spans="4:4" s="20" customFormat="1" x14ac:dyDescent="0.25">
      <c r="D4738" s="21"/>
    </row>
    <row r="4739" spans="4:4" s="20" customFormat="1" x14ac:dyDescent="0.25">
      <c r="D4739" s="21"/>
    </row>
    <row r="4740" spans="4:4" s="20" customFormat="1" x14ac:dyDescent="0.25">
      <c r="D4740" s="21"/>
    </row>
    <row r="4741" spans="4:4" s="20" customFormat="1" x14ac:dyDescent="0.25">
      <c r="D4741" s="21"/>
    </row>
    <row r="4742" spans="4:4" s="20" customFormat="1" x14ac:dyDescent="0.25">
      <c r="D4742" s="21"/>
    </row>
    <row r="4743" spans="4:4" s="20" customFormat="1" x14ac:dyDescent="0.25">
      <c r="D4743" s="21"/>
    </row>
    <row r="4744" spans="4:4" s="20" customFormat="1" x14ac:dyDescent="0.25">
      <c r="D4744" s="21"/>
    </row>
    <row r="4745" spans="4:4" s="20" customFormat="1" x14ac:dyDescent="0.25">
      <c r="D4745" s="21"/>
    </row>
    <row r="4746" spans="4:4" s="20" customFormat="1" x14ac:dyDescent="0.25">
      <c r="D4746" s="21"/>
    </row>
    <row r="4747" spans="4:4" s="20" customFormat="1" x14ac:dyDescent="0.25">
      <c r="D4747" s="21"/>
    </row>
    <row r="4748" spans="4:4" s="20" customFormat="1" x14ac:dyDescent="0.25">
      <c r="D4748" s="21"/>
    </row>
    <row r="4749" spans="4:4" s="20" customFormat="1" x14ac:dyDescent="0.25">
      <c r="D4749" s="21"/>
    </row>
    <row r="4750" spans="4:4" s="20" customFormat="1" x14ac:dyDescent="0.25">
      <c r="D4750" s="21"/>
    </row>
    <row r="4751" spans="4:4" s="20" customFormat="1" x14ac:dyDescent="0.25">
      <c r="D4751" s="21"/>
    </row>
    <row r="4752" spans="4:4" s="20" customFormat="1" x14ac:dyDescent="0.25">
      <c r="D4752" s="21"/>
    </row>
    <row r="4753" spans="4:4" s="20" customFormat="1" x14ac:dyDescent="0.25">
      <c r="D4753" s="21"/>
    </row>
    <row r="4754" spans="4:4" s="20" customFormat="1" x14ac:dyDescent="0.25">
      <c r="D4754" s="21"/>
    </row>
    <row r="4755" spans="4:4" s="20" customFormat="1" x14ac:dyDescent="0.25">
      <c r="D4755" s="21"/>
    </row>
    <row r="4756" spans="4:4" s="20" customFormat="1" x14ac:dyDescent="0.25">
      <c r="D4756" s="21"/>
    </row>
    <row r="4757" spans="4:4" s="20" customFormat="1" x14ac:dyDescent="0.25">
      <c r="D4757" s="21"/>
    </row>
    <row r="4758" spans="4:4" s="20" customFormat="1" x14ac:dyDescent="0.25">
      <c r="D4758" s="21"/>
    </row>
    <row r="4759" spans="4:4" s="20" customFormat="1" x14ac:dyDescent="0.25">
      <c r="D4759" s="21"/>
    </row>
    <row r="4760" spans="4:4" s="20" customFormat="1" x14ac:dyDescent="0.25">
      <c r="D4760" s="21"/>
    </row>
    <row r="4761" spans="4:4" s="20" customFormat="1" x14ac:dyDescent="0.25">
      <c r="D4761" s="21"/>
    </row>
    <row r="4762" spans="4:4" s="20" customFormat="1" x14ac:dyDescent="0.25">
      <c r="D4762" s="21"/>
    </row>
    <row r="4763" spans="4:4" s="20" customFormat="1" x14ac:dyDescent="0.25">
      <c r="D4763" s="21"/>
    </row>
    <row r="4764" spans="4:4" s="20" customFormat="1" x14ac:dyDescent="0.25">
      <c r="D4764" s="21"/>
    </row>
    <row r="4765" spans="4:4" s="20" customFormat="1" x14ac:dyDescent="0.25">
      <c r="D4765" s="21"/>
    </row>
    <row r="4766" spans="4:4" s="20" customFormat="1" x14ac:dyDescent="0.25">
      <c r="D4766" s="21"/>
    </row>
    <row r="4767" spans="4:4" s="20" customFormat="1" x14ac:dyDescent="0.25">
      <c r="D4767" s="21"/>
    </row>
    <row r="4768" spans="4:4" s="20" customFormat="1" x14ac:dyDescent="0.25">
      <c r="D4768" s="21"/>
    </row>
    <row r="4769" spans="4:4" s="20" customFormat="1" x14ac:dyDescent="0.25">
      <c r="D4769" s="21"/>
    </row>
    <row r="4770" spans="4:4" s="20" customFormat="1" x14ac:dyDescent="0.25">
      <c r="D4770" s="21"/>
    </row>
    <row r="4771" spans="4:4" s="20" customFormat="1" x14ac:dyDescent="0.25">
      <c r="D4771" s="21"/>
    </row>
    <row r="4772" spans="4:4" s="20" customFormat="1" x14ac:dyDescent="0.25">
      <c r="D4772" s="21"/>
    </row>
    <row r="4773" spans="4:4" s="20" customFormat="1" x14ac:dyDescent="0.25">
      <c r="D4773" s="21"/>
    </row>
    <row r="4774" spans="4:4" s="20" customFormat="1" x14ac:dyDescent="0.25">
      <c r="D4774" s="21"/>
    </row>
    <row r="4775" spans="4:4" s="20" customFormat="1" x14ac:dyDescent="0.25">
      <c r="D4775" s="21"/>
    </row>
    <row r="4776" spans="4:4" s="20" customFormat="1" x14ac:dyDescent="0.25">
      <c r="D4776" s="21"/>
    </row>
    <row r="4777" spans="4:4" s="20" customFormat="1" x14ac:dyDescent="0.25">
      <c r="D4777" s="21"/>
    </row>
    <row r="4778" spans="4:4" s="20" customFormat="1" x14ac:dyDescent="0.25">
      <c r="D4778" s="21"/>
    </row>
    <row r="4779" spans="4:4" s="20" customFormat="1" x14ac:dyDescent="0.25">
      <c r="D4779" s="21"/>
    </row>
    <row r="4780" spans="4:4" s="20" customFormat="1" x14ac:dyDescent="0.25">
      <c r="D4780" s="21"/>
    </row>
    <row r="4781" spans="4:4" s="20" customFormat="1" x14ac:dyDescent="0.25">
      <c r="D4781" s="21"/>
    </row>
    <row r="4782" spans="4:4" s="20" customFormat="1" x14ac:dyDescent="0.25">
      <c r="D4782" s="21"/>
    </row>
    <row r="4783" spans="4:4" s="20" customFormat="1" x14ac:dyDescent="0.25">
      <c r="D4783" s="21"/>
    </row>
    <row r="4784" spans="4:4" s="20" customFormat="1" x14ac:dyDescent="0.25">
      <c r="D4784" s="21"/>
    </row>
    <row r="4785" spans="4:4" s="20" customFormat="1" x14ac:dyDescent="0.25">
      <c r="D4785" s="21"/>
    </row>
    <row r="4786" spans="4:4" s="20" customFormat="1" x14ac:dyDescent="0.25">
      <c r="D4786" s="21"/>
    </row>
    <row r="4787" spans="4:4" s="20" customFormat="1" x14ac:dyDescent="0.25">
      <c r="D4787" s="21"/>
    </row>
    <row r="4788" spans="4:4" s="20" customFormat="1" x14ac:dyDescent="0.25">
      <c r="D4788" s="21"/>
    </row>
    <row r="4789" spans="4:4" s="20" customFormat="1" x14ac:dyDescent="0.25">
      <c r="D4789" s="21"/>
    </row>
    <row r="4790" spans="4:4" s="20" customFormat="1" x14ac:dyDescent="0.25">
      <c r="D4790" s="21"/>
    </row>
    <row r="4791" spans="4:4" s="20" customFormat="1" x14ac:dyDescent="0.25">
      <c r="D4791" s="21"/>
    </row>
    <row r="4792" spans="4:4" s="20" customFormat="1" x14ac:dyDescent="0.25">
      <c r="D4792" s="21"/>
    </row>
    <row r="4793" spans="4:4" s="20" customFormat="1" x14ac:dyDescent="0.25">
      <c r="D4793" s="21"/>
    </row>
    <row r="4794" spans="4:4" s="20" customFormat="1" x14ac:dyDescent="0.25">
      <c r="D4794" s="21"/>
    </row>
    <row r="4795" spans="4:4" s="20" customFormat="1" x14ac:dyDescent="0.25">
      <c r="D4795" s="21"/>
    </row>
    <row r="4796" spans="4:4" s="20" customFormat="1" x14ac:dyDescent="0.25">
      <c r="D4796" s="21"/>
    </row>
    <row r="4797" spans="4:4" s="20" customFormat="1" x14ac:dyDescent="0.25">
      <c r="D4797" s="21"/>
    </row>
    <row r="4798" spans="4:4" s="20" customFormat="1" x14ac:dyDescent="0.25">
      <c r="D4798" s="21"/>
    </row>
    <row r="4799" spans="4:4" s="20" customFormat="1" x14ac:dyDescent="0.25">
      <c r="D4799" s="21"/>
    </row>
    <row r="4800" spans="4:4" s="20" customFormat="1" x14ac:dyDescent="0.25">
      <c r="D4800" s="21"/>
    </row>
    <row r="4801" spans="4:4" s="20" customFormat="1" x14ac:dyDescent="0.25">
      <c r="D4801" s="21"/>
    </row>
    <row r="4802" spans="4:4" s="20" customFormat="1" x14ac:dyDescent="0.25">
      <c r="D4802" s="21"/>
    </row>
    <row r="4803" spans="4:4" s="20" customFormat="1" x14ac:dyDescent="0.25">
      <c r="D4803" s="21"/>
    </row>
    <row r="4804" spans="4:4" s="20" customFormat="1" x14ac:dyDescent="0.25">
      <c r="D4804" s="21"/>
    </row>
    <row r="4805" spans="4:4" s="20" customFormat="1" x14ac:dyDescent="0.25">
      <c r="D4805" s="21"/>
    </row>
    <row r="4806" spans="4:4" s="20" customFormat="1" x14ac:dyDescent="0.25">
      <c r="D4806" s="21"/>
    </row>
    <row r="4807" spans="4:4" s="20" customFormat="1" x14ac:dyDescent="0.25">
      <c r="D4807" s="21"/>
    </row>
    <row r="4808" spans="4:4" s="20" customFormat="1" x14ac:dyDescent="0.25">
      <c r="D4808" s="21"/>
    </row>
    <row r="4809" spans="4:4" s="20" customFormat="1" x14ac:dyDescent="0.25">
      <c r="D4809" s="21"/>
    </row>
    <row r="4810" spans="4:4" s="20" customFormat="1" x14ac:dyDescent="0.25">
      <c r="D4810" s="21"/>
    </row>
    <row r="4811" spans="4:4" s="20" customFormat="1" x14ac:dyDescent="0.25">
      <c r="D4811" s="21"/>
    </row>
    <row r="4812" spans="4:4" s="20" customFormat="1" x14ac:dyDescent="0.25">
      <c r="D4812" s="21"/>
    </row>
    <row r="4813" spans="4:4" s="20" customFormat="1" x14ac:dyDescent="0.25">
      <c r="D4813" s="21"/>
    </row>
    <row r="4814" spans="4:4" s="20" customFormat="1" x14ac:dyDescent="0.25">
      <c r="D4814" s="21"/>
    </row>
    <row r="4815" spans="4:4" s="20" customFormat="1" x14ac:dyDescent="0.25">
      <c r="D4815" s="21"/>
    </row>
    <row r="4816" spans="4:4" s="20" customFormat="1" x14ac:dyDescent="0.25">
      <c r="D4816" s="21"/>
    </row>
    <row r="4817" spans="4:4" s="20" customFormat="1" x14ac:dyDescent="0.25">
      <c r="D4817" s="21"/>
    </row>
    <row r="4818" spans="4:4" s="20" customFormat="1" x14ac:dyDescent="0.25">
      <c r="D4818" s="21"/>
    </row>
    <row r="4819" spans="4:4" s="20" customFormat="1" x14ac:dyDescent="0.25">
      <c r="D4819" s="21"/>
    </row>
    <row r="4820" spans="4:4" s="20" customFormat="1" x14ac:dyDescent="0.25">
      <c r="D4820" s="21"/>
    </row>
    <row r="4821" spans="4:4" s="20" customFormat="1" x14ac:dyDescent="0.25">
      <c r="D4821" s="21"/>
    </row>
    <row r="4822" spans="4:4" s="20" customFormat="1" x14ac:dyDescent="0.25">
      <c r="D4822" s="21"/>
    </row>
    <row r="4823" spans="4:4" s="20" customFormat="1" x14ac:dyDescent="0.25">
      <c r="D4823" s="21"/>
    </row>
    <row r="4824" spans="4:4" s="20" customFormat="1" x14ac:dyDescent="0.25">
      <c r="D4824" s="21"/>
    </row>
    <row r="4825" spans="4:4" s="20" customFormat="1" x14ac:dyDescent="0.25">
      <c r="D4825" s="21"/>
    </row>
    <row r="4826" spans="4:4" s="20" customFormat="1" x14ac:dyDescent="0.25">
      <c r="D4826" s="21"/>
    </row>
    <row r="4827" spans="4:4" s="20" customFormat="1" x14ac:dyDescent="0.25">
      <c r="D4827" s="21"/>
    </row>
    <row r="4828" spans="4:4" s="20" customFormat="1" x14ac:dyDescent="0.25">
      <c r="D4828" s="21"/>
    </row>
    <row r="4829" spans="4:4" s="20" customFormat="1" x14ac:dyDescent="0.25">
      <c r="D4829" s="21"/>
    </row>
    <row r="4830" spans="4:4" s="20" customFormat="1" x14ac:dyDescent="0.25">
      <c r="D4830" s="21"/>
    </row>
    <row r="4831" spans="4:4" s="20" customFormat="1" x14ac:dyDescent="0.25">
      <c r="D4831" s="21"/>
    </row>
    <row r="4832" spans="4:4" s="20" customFormat="1" x14ac:dyDescent="0.25">
      <c r="D4832" s="21"/>
    </row>
    <row r="4833" spans="4:4" s="20" customFormat="1" x14ac:dyDescent="0.25">
      <c r="D4833" s="21"/>
    </row>
    <row r="4834" spans="4:4" s="20" customFormat="1" x14ac:dyDescent="0.25">
      <c r="D4834" s="21"/>
    </row>
    <row r="4835" spans="4:4" s="20" customFormat="1" x14ac:dyDescent="0.25">
      <c r="D4835" s="21"/>
    </row>
    <row r="4836" spans="4:4" s="20" customFormat="1" x14ac:dyDescent="0.25">
      <c r="D4836" s="21"/>
    </row>
    <row r="4837" spans="4:4" s="20" customFormat="1" x14ac:dyDescent="0.25">
      <c r="D4837" s="21"/>
    </row>
    <row r="4838" spans="4:4" s="20" customFormat="1" x14ac:dyDescent="0.25">
      <c r="D4838" s="21"/>
    </row>
    <row r="4839" spans="4:4" s="20" customFormat="1" x14ac:dyDescent="0.25">
      <c r="D4839" s="21"/>
    </row>
    <row r="4840" spans="4:4" s="20" customFormat="1" x14ac:dyDescent="0.25">
      <c r="D4840" s="21"/>
    </row>
    <row r="4841" spans="4:4" s="20" customFormat="1" x14ac:dyDescent="0.25">
      <c r="D4841" s="21"/>
    </row>
    <row r="4842" spans="4:4" s="20" customFormat="1" x14ac:dyDescent="0.25">
      <c r="D4842" s="21"/>
    </row>
    <row r="4843" spans="4:4" s="20" customFormat="1" x14ac:dyDescent="0.25">
      <c r="D4843" s="21"/>
    </row>
    <row r="4844" spans="4:4" s="20" customFormat="1" x14ac:dyDescent="0.25">
      <c r="D4844" s="21"/>
    </row>
    <row r="4845" spans="4:4" s="20" customFormat="1" x14ac:dyDescent="0.25">
      <c r="D4845" s="21"/>
    </row>
    <row r="4846" spans="4:4" s="20" customFormat="1" x14ac:dyDescent="0.25">
      <c r="D4846" s="21"/>
    </row>
    <row r="4847" spans="4:4" s="20" customFormat="1" x14ac:dyDescent="0.25">
      <c r="D4847" s="21"/>
    </row>
    <row r="4848" spans="4:4" s="20" customFormat="1" x14ac:dyDescent="0.25">
      <c r="D4848" s="21"/>
    </row>
    <row r="4849" spans="4:4" s="20" customFormat="1" x14ac:dyDescent="0.25">
      <c r="D4849" s="21"/>
    </row>
    <row r="4850" spans="4:4" s="20" customFormat="1" x14ac:dyDescent="0.25">
      <c r="D4850" s="21"/>
    </row>
    <row r="4851" spans="4:4" s="20" customFormat="1" x14ac:dyDescent="0.25">
      <c r="D4851" s="21"/>
    </row>
    <row r="4852" spans="4:4" s="20" customFormat="1" x14ac:dyDescent="0.25">
      <c r="D4852" s="21"/>
    </row>
    <row r="4853" spans="4:4" s="20" customFormat="1" x14ac:dyDescent="0.25">
      <c r="D4853" s="21"/>
    </row>
    <row r="4854" spans="4:4" s="20" customFormat="1" x14ac:dyDescent="0.25">
      <c r="D4854" s="21"/>
    </row>
    <row r="4855" spans="4:4" s="20" customFormat="1" x14ac:dyDescent="0.25">
      <c r="D4855" s="21"/>
    </row>
    <row r="4856" spans="4:4" s="20" customFormat="1" x14ac:dyDescent="0.25">
      <c r="D4856" s="21"/>
    </row>
    <row r="4857" spans="4:4" s="20" customFormat="1" x14ac:dyDescent="0.25">
      <c r="D4857" s="21"/>
    </row>
    <row r="4858" spans="4:4" s="20" customFormat="1" x14ac:dyDescent="0.25">
      <c r="D4858" s="21"/>
    </row>
    <row r="4859" spans="4:4" s="20" customFormat="1" x14ac:dyDescent="0.25">
      <c r="D4859" s="21"/>
    </row>
    <row r="4860" spans="4:4" s="20" customFormat="1" x14ac:dyDescent="0.25">
      <c r="D4860" s="21"/>
    </row>
    <row r="4861" spans="4:4" s="20" customFormat="1" x14ac:dyDescent="0.25">
      <c r="D4861" s="21"/>
    </row>
    <row r="4862" spans="4:4" s="20" customFormat="1" x14ac:dyDescent="0.25">
      <c r="D4862" s="21"/>
    </row>
    <row r="4863" spans="4:4" s="20" customFormat="1" x14ac:dyDescent="0.25">
      <c r="D4863" s="21"/>
    </row>
    <row r="4864" spans="4:4" s="20" customFormat="1" x14ac:dyDescent="0.25">
      <c r="D4864" s="21"/>
    </row>
    <row r="4865" spans="4:4" s="20" customFormat="1" x14ac:dyDescent="0.25">
      <c r="D4865" s="21"/>
    </row>
    <row r="4866" spans="4:4" s="20" customFormat="1" x14ac:dyDescent="0.25">
      <c r="D4866" s="21"/>
    </row>
    <row r="4867" spans="4:4" s="20" customFormat="1" x14ac:dyDescent="0.25">
      <c r="D4867" s="21"/>
    </row>
    <row r="4868" spans="4:4" s="20" customFormat="1" x14ac:dyDescent="0.25">
      <c r="D4868" s="21"/>
    </row>
    <row r="4869" spans="4:4" s="20" customFormat="1" x14ac:dyDescent="0.25">
      <c r="D4869" s="21"/>
    </row>
    <row r="4870" spans="4:4" s="20" customFormat="1" x14ac:dyDescent="0.25">
      <c r="D4870" s="21"/>
    </row>
    <row r="4871" spans="4:4" s="20" customFormat="1" x14ac:dyDescent="0.25">
      <c r="D4871" s="21"/>
    </row>
    <row r="4872" spans="4:4" s="20" customFormat="1" x14ac:dyDescent="0.25">
      <c r="D4872" s="21"/>
    </row>
    <row r="4873" spans="4:4" s="20" customFormat="1" x14ac:dyDescent="0.25">
      <c r="D4873" s="21"/>
    </row>
    <row r="4874" spans="4:4" s="20" customFormat="1" x14ac:dyDescent="0.25">
      <c r="D4874" s="21"/>
    </row>
    <row r="4875" spans="4:4" s="20" customFormat="1" x14ac:dyDescent="0.25">
      <c r="D4875" s="21"/>
    </row>
    <row r="4876" spans="4:4" s="20" customFormat="1" x14ac:dyDescent="0.25">
      <c r="D4876" s="21"/>
    </row>
    <row r="4877" spans="4:4" s="20" customFormat="1" x14ac:dyDescent="0.25">
      <c r="D4877" s="21"/>
    </row>
    <row r="4878" spans="4:4" s="20" customFormat="1" x14ac:dyDescent="0.25">
      <c r="D4878" s="21"/>
    </row>
    <row r="4879" spans="4:4" s="20" customFormat="1" x14ac:dyDescent="0.25">
      <c r="D4879" s="21"/>
    </row>
    <row r="4880" spans="4:4" s="20" customFormat="1" x14ac:dyDescent="0.25">
      <c r="D4880" s="21"/>
    </row>
    <row r="4881" spans="4:4" s="20" customFormat="1" x14ac:dyDescent="0.25">
      <c r="D4881" s="21"/>
    </row>
    <row r="4882" spans="4:4" s="20" customFormat="1" x14ac:dyDescent="0.25">
      <c r="D4882" s="21"/>
    </row>
    <row r="4883" spans="4:4" s="20" customFormat="1" x14ac:dyDescent="0.25">
      <c r="D4883" s="21"/>
    </row>
    <row r="4884" spans="4:4" s="20" customFormat="1" x14ac:dyDescent="0.25">
      <c r="D4884" s="21"/>
    </row>
    <row r="4885" spans="4:4" s="20" customFormat="1" x14ac:dyDescent="0.25">
      <c r="D4885" s="21"/>
    </row>
    <row r="4886" spans="4:4" s="20" customFormat="1" x14ac:dyDescent="0.25">
      <c r="D4886" s="21"/>
    </row>
    <row r="4887" spans="4:4" s="20" customFormat="1" x14ac:dyDescent="0.25">
      <c r="D4887" s="21"/>
    </row>
    <row r="4888" spans="4:4" s="20" customFormat="1" x14ac:dyDescent="0.25">
      <c r="D4888" s="21"/>
    </row>
    <row r="4889" spans="4:4" s="20" customFormat="1" x14ac:dyDescent="0.25">
      <c r="D4889" s="21"/>
    </row>
    <row r="4890" spans="4:4" s="20" customFormat="1" x14ac:dyDescent="0.25">
      <c r="D4890" s="21"/>
    </row>
    <row r="4891" spans="4:4" s="20" customFormat="1" x14ac:dyDescent="0.25">
      <c r="D4891" s="21"/>
    </row>
    <row r="4892" spans="4:4" s="20" customFormat="1" x14ac:dyDescent="0.25">
      <c r="D4892" s="21"/>
    </row>
    <row r="4893" spans="4:4" s="20" customFormat="1" x14ac:dyDescent="0.25">
      <c r="D4893" s="21"/>
    </row>
    <row r="4894" spans="4:4" s="20" customFormat="1" x14ac:dyDescent="0.25">
      <c r="D4894" s="21"/>
    </row>
    <row r="4895" spans="4:4" s="20" customFormat="1" x14ac:dyDescent="0.25">
      <c r="D4895" s="21"/>
    </row>
    <row r="4896" spans="4:4" s="20" customFormat="1" x14ac:dyDescent="0.25">
      <c r="D4896" s="21"/>
    </row>
    <row r="4897" spans="4:4" s="20" customFormat="1" x14ac:dyDescent="0.25">
      <c r="D4897" s="21"/>
    </row>
    <row r="4898" spans="4:4" s="20" customFormat="1" x14ac:dyDescent="0.25">
      <c r="D4898" s="21"/>
    </row>
    <row r="4899" spans="4:4" s="20" customFormat="1" x14ac:dyDescent="0.25">
      <c r="D4899" s="21"/>
    </row>
    <row r="4900" spans="4:4" s="20" customFormat="1" x14ac:dyDescent="0.25">
      <c r="D4900" s="21"/>
    </row>
    <row r="4901" spans="4:4" s="20" customFormat="1" x14ac:dyDescent="0.25">
      <c r="D4901" s="21"/>
    </row>
    <row r="4902" spans="4:4" s="20" customFormat="1" x14ac:dyDescent="0.25">
      <c r="D4902" s="21"/>
    </row>
    <row r="4903" spans="4:4" s="20" customFormat="1" x14ac:dyDescent="0.25">
      <c r="D4903" s="21"/>
    </row>
    <row r="4904" spans="4:4" s="20" customFormat="1" x14ac:dyDescent="0.25">
      <c r="D4904" s="21"/>
    </row>
    <row r="4905" spans="4:4" s="20" customFormat="1" x14ac:dyDescent="0.25">
      <c r="D4905" s="21"/>
    </row>
    <row r="4906" spans="4:4" s="20" customFormat="1" x14ac:dyDescent="0.25">
      <c r="D4906" s="21"/>
    </row>
    <row r="4907" spans="4:4" s="20" customFormat="1" x14ac:dyDescent="0.25">
      <c r="D4907" s="21"/>
    </row>
    <row r="4908" spans="4:4" s="20" customFormat="1" x14ac:dyDescent="0.25">
      <c r="D4908" s="21"/>
    </row>
    <row r="4909" spans="4:4" s="20" customFormat="1" x14ac:dyDescent="0.25">
      <c r="D4909" s="21"/>
    </row>
    <row r="4910" spans="4:4" s="20" customFormat="1" x14ac:dyDescent="0.25">
      <c r="D4910" s="21"/>
    </row>
    <row r="4911" spans="4:4" s="20" customFormat="1" x14ac:dyDescent="0.25">
      <c r="D4911" s="21"/>
    </row>
    <row r="4912" spans="4:4" s="20" customFormat="1" x14ac:dyDescent="0.25">
      <c r="D4912" s="21"/>
    </row>
    <row r="4913" spans="4:4" s="20" customFormat="1" x14ac:dyDescent="0.25">
      <c r="D4913" s="21"/>
    </row>
    <row r="4914" spans="4:4" s="20" customFormat="1" x14ac:dyDescent="0.25">
      <c r="D4914" s="21"/>
    </row>
    <row r="4915" spans="4:4" s="20" customFormat="1" x14ac:dyDescent="0.25">
      <c r="D4915" s="21"/>
    </row>
    <row r="4916" spans="4:4" s="20" customFormat="1" x14ac:dyDescent="0.25">
      <c r="D4916" s="21"/>
    </row>
    <row r="4917" spans="4:4" s="20" customFormat="1" x14ac:dyDescent="0.25">
      <c r="D4917" s="21"/>
    </row>
    <row r="4918" spans="4:4" s="20" customFormat="1" x14ac:dyDescent="0.25">
      <c r="D4918" s="21"/>
    </row>
    <row r="4919" spans="4:4" s="20" customFormat="1" x14ac:dyDescent="0.25">
      <c r="D4919" s="21"/>
    </row>
    <row r="4920" spans="4:4" s="20" customFormat="1" x14ac:dyDescent="0.25">
      <c r="D4920" s="21"/>
    </row>
    <row r="4921" spans="4:4" s="20" customFormat="1" x14ac:dyDescent="0.25">
      <c r="D4921" s="21"/>
    </row>
    <row r="4922" spans="4:4" s="20" customFormat="1" x14ac:dyDescent="0.25">
      <c r="D4922" s="21"/>
    </row>
    <row r="4923" spans="4:4" s="20" customFormat="1" x14ac:dyDescent="0.25">
      <c r="D4923" s="21"/>
    </row>
    <row r="4924" spans="4:4" s="20" customFormat="1" x14ac:dyDescent="0.25">
      <c r="D4924" s="21"/>
    </row>
    <row r="4925" spans="4:4" s="20" customFormat="1" x14ac:dyDescent="0.25">
      <c r="D4925" s="21"/>
    </row>
    <row r="4926" spans="4:4" s="20" customFormat="1" x14ac:dyDescent="0.25">
      <c r="D4926" s="21"/>
    </row>
    <row r="4927" spans="4:4" s="20" customFormat="1" x14ac:dyDescent="0.25">
      <c r="D4927" s="21"/>
    </row>
    <row r="4928" spans="4:4" s="20" customFormat="1" x14ac:dyDescent="0.25">
      <c r="D4928" s="21"/>
    </row>
    <row r="4929" spans="4:4" s="20" customFormat="1" x14ac:dyDescent="0.25">
      <c r="D4929" s="21"/>
    </row>
    <row r="4930" spans="4:4" s="20" customFormat="1" x14ac:dyDescent="0.25">
      <c r="D4930" s="21"/>
    </row>
    <row r="4931" spans="4:4" s="20" customFormat="1" x14ac:dyDescent="0.25">
      <c r="D4931" s="21"/>
    </row>
    <row r="4932" spans="4:4" s="20" customFormat="1" x14ac:dyDescent="0.25">
      <c r="D4932" s="21"/>
    </row>
    <row r="4933" spans="4:4" s="20" customFormat="1" x14ac:dyDescent="0.25">
      <c r="D4933" s="21"/>
    </row>
    <row r="4934" spans="4:4" s="20" customFormat="1" x14ac:dyDescent="0.25">
      <c r="D4934" s="21"/>
    </row>
    <row r="4935" spans="4:4" s="20" customFormat="1" x14ac:dyDescent="0.25">
      <c r="D4935" s="21"/>
    </row>
    <row r="4936" spans="4:4" s="20" customFormat="1" x14ac:dyDescent="0.25">
      <c r="D4936" s="21"/>
    </row>
    <row r="4937" spans="4:4" s="20" customFormat="1" x14ac:dyDescent="0.25">
      <c r="D4937" s="21"/>
    </row>
    <row r="4938" spans="4:4" s="20" customFormat="1" x14ac:dyDescent="0.25">
      <c r="D4938" s="21"/>
    </row>
    <row r="4939" spans="4:4" s="20" customFormat="1" x14ac:dyDescent="0.25">
      <c r="D4939" s="21"/>
    </row>
    <row r="4940" spans="4:4" s="20" customFormat="1" x14ac:dyDescent="0.25">
      <c r="D4940" s="21"/>
    </row>
    <row r="4941" spans="4:4" s="20" customFormat="1" x14ac:dyDescent="0.25">
      <c r="D4941" s="21"/>
    </row>
    <row r="4942" spans="4:4" s="20" customFormat="1" x14ac:dyDescent="0.25">
      <c r="D4942" s="21"/>
    </row>
    <row r="4943" spans="4:4" s="20" customFormat="1" x14ac:dyDescent="0.25">
      <c r="D4943" s="21"/>
    </row>
    <row r="4944" spans="4:4" s="20" customFormat="1" x14ac:dyDescent="0.25">
      <c r="D4944" s="21"/>
    </row>
    <row r="4945" spans="4:4" s="20" customFormat="1" x14ac:dyDescent="0.25">
      <c r="D4945" s="21"/>
    </row>
    <row r="4946" spans="4:4" s="20" customFormat="1" x14ac:dyDescent="0.25">
      <c r="D4946" s="21"/>
    </row>
    <row r="4947" spans="4:4" s="20" customFormat="1" x14ac:dyDescent="0.25">
      <c r="D4947" s="21"/>
    </row>
    <row r="4948" spans="4:4" s="20" customFormat="1" x14ac:dyDescent="0.25">
      <c r="D4948" s="21"/>
    </row>
    <row r="4949" spans="4:4" s="20" customFormat="1" x14ac:dyDescent="0.25">
      <c r="D4949" s="21"/>
    </row>
    <row r="4950" spans="4:4" s="20" customFormat="1" x14ac:dyDescent="0.25">
      <c r="D4950" s="21"/>
    </row>
    <row r="4951" spans="4:4" s="20" customFormat="1" x14ac:dyDescent="0.25">
      <c r="D4951" s="21"/>
    </row>
    <row r="4952" spans="4:4" s="20" customFormat="1" x14ac:dyDescent="0.25">
      <c r="D4952" s="21"/>
    </row>
    <row r="4953" spans="4:4" s="20" customFormat="1" x14ac:dyDescent="0.25">
      <c r="D4953" s="21"/>
    </row>
    <row r="4954" spans="4:4" s="20" customFormat="1" x14ac:dyDescent="0.25">
      <c r="D4954" s="21"/>
    </row>
    <row r="4955" spans="4:4" s="20" customFormat="1" x14ac:dyDescent="0.25">
      <c r="D4955" s="21"/>
    </row>
    <row r="4956" spans="4:4" s="20" customFormat="1" x14ac:dyDescent="0.25">
      <c r="D4956" s="21"/>
    </row>
    <row r="4957" spans="4:4" s="20" customFormat="1" x14ac:dyDescent="0.25">
      <c r="D4957" s="21"/>
    </row>
    <row r="4958" spans="4:4" s="20" customFormat="1" x14ac:dyDescent="0.25">
      <c r="D4958" s="21"/>
    </row>
    <row r="4959" spans="4:4" s="20" customFormat="1" x14ac:dyDescent="0.25">
      <c r="D4959" s="21"/>
    </row>
    <row r="4960" spans="4:4" s="20" customFormat="1" x14ac:dyDescent="0.25">
      <c r="D4960" s="21"/>
    </row>
    <row r="4961" spans="4:4" s="20" customFormat="1" x14ac:dyDescent="0.25">
      <c r="D4961" s="21"/>
    </row>
    <row r="4962" spans="4:4" s="20" customFormat="1" x14ac:dyDescent="0.25">
      <c r="D4962" s="21"/>
    </row>
    <row r="4963" spans="4:4" s="20" customFormat="1" x14ac:dyDescent="0.25">
      <c r="D4963" s="21"/>
    </row>
    <row r="4964" spans="4:4" s="20" customFormat="1" x14ac:dyDescent="0.25">
      <c r="D4964" s="21"/>
    </row>
    <row r="4965" spans="4:4" s="20" customFormat="1" x14ac:dyDescent="0.25">
      <c r="D4965" s="21"/>
    </row>
    <row r="4966" spans="4:4" s="20" customFormat="1" x14ac:dyDescent="0.25">
      <c r="D4966" s="21"/>
    </row>
    <row r="4967" spans="4:4" s="20" customFormat="1" x14ac:dyDescent="0.25">
      <c r="D4967" s="21"/>
    </row>
    <row r="4968" spans="4:4" s="20" customFormat="1" x14ac:dyDescent="0.25">
      <c r="D4968" s="21"/>
    </row>
    <row r="4969" spans="4:4" s="20" customFormat="1" x14ac:dyDescent="0.25">
      <c r="D4969" s="21"/>
    </row>
    <row r="4970" spans="4:4" s="20" customFormat="1" x14ac:dyDescent="0.25">
      <c r="D4970" s="21"/>
    </row>
    <row r="4971" spans="4:4" s="20" customFormat="1" x14ac:dyDescent="0.25">
      <c r="D4971" s="21"/>
    </row>
    <row r="4972" spans="4:4" s="20" customFormat="1" x14ac:dyDescent="0.25">
      <c r="D4972" s="21"/>
    </row>
    <row r="4973" spans="4:4" s="20" customFormat="1" x14ac:dyDescent="0.25">
      <c r="D4973" s="21"/>
    </row>
    <row r="4974" spans="4:4" s="20" customFormat="1" x14ac:dyDescent="0.25">
      <c r="D4974" s="21"/>
    </row>
    <row r="4975" spans="4:4" s="20" customFormat="1" x14ac:dyDescent="0.25">
      <c r="D4975" s="21"/>
    </row>
    <row r="4976" spans="4:4" s="20" customFormat="1" x14ac:dyDescent="0.25">
      <c r="D4976" s="21"/>
    </row>
    <row r="4977" spans="4:4" s="20" customFormat="1" x14ac:dyDescent="0.25">
      <c r="D4977" s="21"/>
    </row>
    <row r="4978" spans="4:4" s="20" customFormat="1" x14ac:dyDescent="0.25">
      <c r="D4978" s="21"/>
    </row>
    <row r="4979" spans="4:4" s="20" customFormat="1" x14ac:dyDescent="0.25">
      <c r="D4979" s="21"/>
    </row>
    <row r="4980" spans="4:4" s="20" customFormat="1" x14ac:dyDescent="0.25">
      <c r="D4980" s="21"/>
    </row>
    <row r="4981" spans="4:4" s="20" customFormat="1" x14ac:dyDescent="0.25">
      <c r="D4981" s="21"/>
    </row>
    <row r="4982" spans="4:4" s="20" customFormat="1" x14ac:dyDescent="0.25">
      <c r="D4982" s="21"/>
    </row>
    <row r="4983" spans="4:4" s="20" customFormat="1" x14ac:dyDescent="0.25">
      <c r="D4983" s="21"/>
    </row>
    <row r="4984" spans="4:4" s="20" customFormat="1" x14ac:dyDescent="0.25">
      <c r="D4984" s="21"/>
    </row>
    <row r="4985" spans="4:4" s="20" customFormat="1" x14ac:dyDescent="0.25">
      <c r="D4985" s="21"/>
    </row>
    <row r="4986" spans="4:4" s="20" customFormat="1" x14ac:dyDescent="0.25">
      <c r="D4986" s="21"/>
    </row>
    <row r="4987" spans="4:4" s="20" customFormat="1" x14ac:dyDescent="0.25">
      <c r="D4987" s="21"/>
    </row>
    <row r="4988" spans="4:4" s="20" customFormat="1" x14ac:dyDescent="0.25">
      <c r="D4988" s="21"/>
    </row>
    <row r="4989" spans="4:4" s="20" customFormat="1" x14ac:dyDescent="0.25">
      <c r="D4989" s="21"/>
    </row>
    <row r="4990" spans="4:4" s="20" customFormat="1" x14ac:dyDescent="0.25">
      <c r="D4990" s="21"/>
    </row>
    <row r="4991" spans="4:4" s="20" customFormat="1" x14ac:dyDescent="0.25">
      <c r="D4991" s="21"/>
    </row>
    <row r="4992" spans="4:4" s="20" customFormat="1" x14ac:dyDescent="0.25">
      <c r="D4992" s="21"/>
    </row>
    <row r="4993" spans="4:4" s="20" customFormat="1" x14ac:dyDescent="0.25">
      <c r="D4993" s="21"/>
    </row>
    <row r="4994" spans="4:4" s="20" customFormat="1" x14ac:dyDescent="0.25">
      <c r="D4994" s="21"/>
    </row>
    <row r="4995" spans="4:4" s="20" customFormat="1" x14ac:dyDescent="0.25">
      <c r="D4995" s="21"/>
    </row>
    <row r="4996" spans="4:4" s="20" customFormat="1" x14ac:dyDescent="0.25">
      <c r="D4996" s="21"/>
    </row>
    <row r="4997" spans="4:4" s="20" customFormat="1" x14ac:dyDescent="0.25">
      <c r="D4997" s="21"/>
    </row>
    <row r="4998" spans="4:4" s="20" customFormat="1" x14ac:dyDescent="0.25">
      <c r="D4998" s="21"/>
    </row>
    <row r="4999" spans="4:4" s="20" customFormat="1" x14ac:dyDescent="0.25">
      <c r="D4999" s="21"/>
    </row>
    <row r="5000" spans="4:4" s="20" customFormat="1" x14ac:dyDescent="0.25">
      <c r="D5000" s="21"/>
    </row>
    <row r="5001" spans="4:4" s="20" customFormat="1" x14ac:dyDescent="0.25">
      <c r="D5001" s="21"/>
    </row>
    <row r="5002" spans="4:4" s="20" customFormat="1" x14ac:dyDescent="0.25">
      <c r="D5002" s="21"/>
    </row>
    <row r="5003" spans="4:4" s="20" customFormat="1" x14ac:dyDescent="0.25">
      <c r="D5003" s="21"/>
    </row>
    <row r="5004" spans="4:4" s="20" customFormat="1" x14ac:dyDescent="0.25">
      <c r="D5004" s="21"/>
    </row>
    <row r="5005" spans="4:4" s="20" customFormat="1" x14ac:dyDescent="0.25">
      <c r="D5005" s="21"/>
    </row>
    <row r="5006" spans="4:4" s="20" customFormat="1" x14ac:dyDescent="0.25">
      <c r="D5006" s="21"/>
    </row>
    <row r="5007" spans="4:4" s="20" customFormat="1" x14ac:dyDescent="0.25">
      <c r="D5007" s="21"/>
    </row>
    <row r="5008" spans="4:4" s="20" customFormat="1" x14ac:dyDescent="0.25">
      <c r="D5008" s="21"/>
    </row>
    <row r="5009" spans="4:4" s="20" customFormat="1" x14ac:dyDescent="0.25">
      <c r="D5009" s="21"/>
    </row>
    <row r="5010" spans="4:4" s="20" customFormat="1" x14ac:dyDescent="0.25">
      <c r="D5010" s="21"/>
    </row>
    <row r="5011" spans="4:4" s="20" customFormat="1" x14ac:dyDescent="0.25">
      <c r="D5011" s="21"/>
    </row>
    <row r="5012" spans="4:4" s="20" customFormat="1" x14ac:dyDescent="0.25">
      <c r="D5012" s="21"/>
    </row>
    <row r="5013" spans="4:4" s="20" customFormat="1" x14ac:dyDescent="0.25">
      <c r="D5013" s="21"/>
    </row>
    <row r="5014" spans="4:4" s="20" customFormat="1" x14ac:dyDescent="0.25">
      <c r="D5014" s="21"/>
    </row>
    <row r="5015" spans="4:4" s="20" customFormat="1" x14ac:dyDescent="0.25">
      <c r="D5015" s="21"/>
    </row>
    <row r="5016" spans="4:4" s="20" customFormat="1" x14ac:dyDescent="0.25">
      <c r="D5016" s="21"/>
    </row>
    <row r="5017" spans="4:4" s="20" customFormat="1" x14ac:dyDescent="0.25">
      <c r="D5017" s="21"/>
    </row>
    <row r="5018" spans="4:4" s="20" customFormat="1" x14ac:dyDescent="0.25">
      <c r="D5018" s="21"/>
    </row>
    <row r="5019" spans="4:4" s="20" customFormat="1" x14ac:dyDescent="0.25">
      <c r="D5019" s="21"/>
    </row>
    <row r="5020" spans="4:4" s="20" customFormat="1" x14ac:dyDescent="0.25">
      <c r="D5020" s="21"/>
    </row>
    <row r="5021" spans="4:4" s="20" customFormat="1" x14ac:dyDescent="0.25">
      <c r="D5021" s="21"/>
    </row>
    <row r="5022" spans="4:4" s="20" customFormat="1" x14ac:dyDescent="0.25">
      <c r="D5022" s="21"/>
    </row>
    <row r="5023" spans="4:4" s="20" customFormat="1" x14ac:dyDescent="0.25">
      <c r="D5023" s="21"/>
    </row>
    <row r="5024" spans="4:4" s="20" customFormat="1" x14ac:dyDescent="0.25">
      <c r="D5024" s="21"/>
    </row>
    <row r="5025" spans="4:4" s="20" customFormat="1" x14ac:dyDescent="0.25">
      <c r="D5025" s="21"/>
    </row>
    <row r="5026" spans="4:4" s="20" customFormat="1" x14ac:dyDescent="0.25">
      <c r="D5026" s="21"/>
    </row>
    <row r="5027" spans="4:4" s="20" customFormat="1" x14ac:dyDescent="0.25">
      <c r="D5027" s="21"/>
    </row>
    <row r="5028" spans="4:4" s="20" customFormat="1" x14ac:dyDescent="0.25">
      <c r="D5028" s="21"/>
    </row>
    <row r="5029" spans="4:4" s="20" customFormat="1" x14ac:dyDescent="0.25">
      <c r="D5029" s="21"/>
    </row>
    <row r="5030" spans="4:4" s="20" customFormat="1" x14ac:dyDescent="0.25">
      <c r="D5030" s="21"/>
    </row>
    <row r="5031" spans="4:4" s="20" customFormat="1" x14ac:dyDescent="0.25">
      <c r="D5031" s="21"/>
    </row>
    <row r="5032" spans="4:4" s="20" customFormat="1" x14ac:dyDescent="0.25">
      <c r="D5032" s="21"/>
    </row>
    <row r="5033" spans="4:4" s="20" customFormat="1" x14ac:dyDescent="0.25">
      <c r="D5033" s="21"/>
    </row>
    <row r="5034" spans="4:4" s="20" customFormat="1" x14ac:dyDescent="0.25">
      <c r="D5034" s="21"/>
    </row>
    <row r="5035" spans="4:4" s="20" customFormat="1" x14ac:dyDescent="0.25">
      <c r="D5035" s="21"/>
    </row>
    <row r="5036" spans="4:4" s="20" customFormat="1" x14ac:dyDescent="0.25">
      <c r="D5036" s="21"/>
    </row>
    <row r="5037" spans="4:4" s="20" customFormat="1" x14ac:dyDescent="0.25">
      <c r="D5037" s="21"/>
    </row>
    <row r="5038" spans="4:4" s="20" customFormat="1" x14ac:dyDescent="0.25">
      <c r="D5038" s="21"/>
    </row>
    <row r="5039" spans="4:4" s="20" customFormat="1" x14ac:dyDescent="0.25">
      <c r="D5039" s="21"/>
    </row>
    <row r="5040" spans="4:4" s="20" customFormat="1" x14ac:dyDescent="0.25">
      <c r="D5040" s="21"/>
    </row>
    <row r="5041" spans="4:4" s="20" customFormat="1" x14ac:dyDescent="0.25">
      <c r="D5041" s="21"/>
    </row>
    <row r="5042" spans="4:4" s="20" customFormat="1" x14ac:dyDescent="0.25">
      <c r="D5042" s="21"/>
    </row>
    <row r="5043" spans="4:4" s="20" customFormat="1" x14ac:dyDescent="0.25">
      <c r="D5043" s="21"/>
    </row>
    <row r="5044" spans="4:4" s="20" customFormat="1" x14ac:dyDescent="0.25">
      <c r="D5044" s="21"/>
    </row>
    <row r="5045" spans="4:4" s="20" customFormat="1" x14ac:dyDescent="0.25">
      <c r="D5045" s="21"/>
    </row>
    <row r="5046" spans="4:4" s="20" customFormat="1" x14ac:dyDescent="0.25">
      <c r="D5046" s="21"/>
    </row>
    <row r="5047" spans="4:4" s="20" customFormat="1" x14ac:dyDescent="0.25">
      <c r="D5047" s="21"/>
    </row>
    <row r="5048" spans="4:4" s="20" customFormat="1" x14ac:dyDescent="0.25">
      <c r="D5048" s="21"/>
    </row>
    <row r="5049" spans="4:4" s="20" customFormat="1" x14ac:dyDescent="0.25">
      <c r="D5049" s="21"/>
    </row>
    <row r="5050" spans="4:4" s="20" customFormat="1" x14ac:dyDescent="0.25">
      <c r="D5050" s="21"/>
    </row>
    <row r="5051" spans="4:4" s="20" customFormat="1" x14ac:dyDescent="0.25">
      <c r="D5051" s="21"/>
    </row>
    <row r="5052" spans="4:4" s="20" customFormat="1" x14ac:dyDescent="0.25">
      <c r="D5052" s="21"/>
    </row>
    <row r="5053" spans="4:4" s="20" customFormat="1" x14ac:dyDescent="0.25">
      <c r="D5053" s="21"/>
    </row>
    <row r="5054" spans="4:4" s="20" customFormat="1" x14ac:dyDescent="0.25">
      <c r="D5054" s="21"/>
    </row>
    <row r="5055" spans="4:4" s="20" customFormat="1" x14ac:dyDescent="0.25">
      <c r="D5055" s="21"/>
    </row>
    <row r="5056" spans="4:4" s="20" customFormat="1" x14ac:dyDescent="0.25">
      <c r="D5056" s="21"/>
    </row>
    <row r="5057" spans="4:4" s="20" customFormat="1" x14ac:dyDescent="0.25">
      <c r="D5057" s="21"/>
    </row>
    <row r="5058" spans="4:4" s="20" customFormat="1" x14ac:dyDescent="0.25">
      <c r="D5058" s="21"/>
    </row>
    <row r="5059" spans="4:4" s="20" customFormat="1" x14ac:dyDescent="0.25">
      <c r="D5059" s="21"/>
    </row>
    <row r="5060" spans="4:4" s="20" customFormat="1" x14ac:dyDescent="0.25">
      <c r="D5060" s="21"/>
    </row>
    <row r="5061" spans="4:4" s="20" customFormat="1" x14ac:dyDescent="0.25">
      <c r="D5061" s="21"/>
    </row>
    <row r="5062" spans="4:4" s="20" customFormat="1" x14ac:dyDescent="0.25">
      <c r="D5062" s="21"/>
    </row>
    <row r="5063" spans="4:4" s="20" customFormat="1" x14ac:dyDescent="0.25">
      <c r="D5063" s="21"/>
    </row>
    <row r="5064" spans="4:4" s="20" customFormat="1" x14ac:dyDescent="0.25">
      <c r="D5064" s="21"/>
    </row>
    <row r="5065" spans="4:4" s="20" customFormat="1" x14ac:dyDescent="0.25">
      <c r="D5065" s="21"/>
    </row>
    <row r="5066" spans="4:4" s="20" customFormat="1" x14ac:dyDescent="0.25">
      <c r="D5066" s="21"/>
    </row>
    <row r="5067" spans="4:4" s="20" customFormat="1" x14ac:dyDescent="0.25">
      <c r="D5067" s="21"/>
    </row>
    <row r="5068" spans="4:4" s="20" customFormat="1" x14ac:dyDescent="0.25">
      <c r="D5068" s="21"/>
    </row>
    <row r="5069" spans="4:4" s="20" customFormat="1" x14ac:dyDescent="0.25">
      <c r="D5069" s="21"/>
    </row>
    <row r="5070" spans="4:4" s="20" customFormat="1" x14ac:dyDescent="0.25">
      <c r="D5070" s="21"/>
    </row>
    <row r="5071" spans="4:4" s="20" customFormat="1" x14ac:dyDescent="0.25">
      <c r="D5071" s="21"/>
    </row>
    <row r="5072" spans="4:4" s="20" customFormat="1" x14ac:dyDescent="0.25">
      <c r="D5072" s="21"/>
    </row>
    <row r="5073" spans="4:4" s="20" customFormat="1" x14ac:dyDescent="0.25">
      <c r="D5073" s="21"/>
    </row>
    <row r="5074" spans="4:4" s="20" customFormat="1" x14ac:dyDescent="0.25">
      <c r="D5074" s="21"/>
    </row>
    <row r="5075" spans="4:4" s="20" customFormat="1" x14ac:dyDescent="0.25">
      <c r="D5075" s="21"/>
    </row>
    <row r="5076" spans="4:4" s="20" customFormat="1" x14ac:dyDescent="0.25">
      <c r="D5076" s="21"/>
    </row>
    <row r="5077" spans="4:4" s="20" customFormat="1" x14ac:dyDescent="0.25">
      <c r="D5077" s="21"/>
    </row>
    <row r="5078" spans="4:4" s="20" customFormat="1" x14ac:dyDescent="0.25">
      <c r="D5078" s="21"/>
    </row>
    <row r="5079" spans="4:4" s="20" customFormat="1" x14ac:dyDescent="0.25">
      <c r="D5079" s="21"/>
    </row>
    <row r="5080" spans="4:4" s="20" customFormat="1" x14ac:dyDescent="0.25">
      <c r="D5080" s="21"/>
    </row>
    <row r="5081" spans="4:4" s="20" customFormat="1" x14ac:dyDescent="0.25">
      <c r="D5081" s="21"/>
    </row>
    <row r="5082" spans="4:4" s="20" customFormat="1" x14ac:dyDescent="0.25">
      <c r="D5082" s="21"/>
    </row>
    <row r="5083" spans="4:4" s="20" customFormat="1" x14ac:dyDescent="0.25">
      <c r="D5083" s="21"/>
    </row>
    <row r="5084" spans="4:4" s="20" customFormat="1" x14ac:dyDescent="0.25">
      <c r="D5084" s="21"/>
    </row>
    <row r="5085" spans="4:4" s="20" customFormat="1" x14ac:dyDescent="0.25">
      <c r="D5085" s="21"/>
    </row>
    <row r="5086" spans="4:4" s="20" customFormat="1" x14ac:dyDescent="0.25">
      <c r="D5086" s="21"/>
    </row>
    <row r="5087" spans="4:4" s="20" customFormat="1" x14ac:dyDescent="0.25">
      <c r="D5087" s="21"/>
    </row>
    <row r="5088" spans="4:4" s="20" customFormat="1" x14ac:dyDescent="0.25">
      <c r="D5088" s="21"/>
    </row>
    <row r="5089" spans="4:4" s="20" customFormat="1" x14ac:dyDescent="0.25">
      <c r="D5089" s="21"/>
    </row>
    <row r="5090" spans="4:4" s="20" customFormat="1" x14ac:dyDescent="0.25">
      <c r="D5090" s="21"/>
    </row>
    <row r="5091" spans="4:4" s="20" customFormat="1" x14ac:dyDescent="0.25">
      <c r="D5091" s="21"/>
    </row>
    <row r="5092" spans="4:4" s="20" customFormat="1" x14ac:dyDescent="0.25">
      <c r="D5092" s="21"/>
    </row>
    <row r="5093" spans="4:4" s="20" customFormat="1" x14ac:dyDescent="0.25">
      <c r="D5093" s="21"/>
    </row>
    <row r="5094" spans="4:4" s="20" customFormat="1" x14ac:dyDescent="0.25">
      <c r="D5094" s="21"/>
    </row>
    <row r="5095" spans="4:4" s="20" customFormat="1" x14ac:dyDescent="0.25">
      <c r="D5095" s="21"/>
    </row>
    <row r="5096" spans="4:4" s="20" customFormat="1" x14ac:dyDescent="0.25">
      <c r="D5096" s="21"/>
    </row>
    <row r="5097" spans="4:4" s="20" customFormat="1" x14ac:dyDescent="0.25">
      <c r="D5097" s="21"/>
    </row>
    <row r="5098" spans="4:4" s="20" customFormat="1" x14ac:dyDescent="0.25">
      <c r="D5098" s="21"/>
    </row>
    <row r="5099" spans="4:4" s="20" customFormat="1" x14ac:dyDescent="0.25">
      <c r="D5099" s="21"/>
    </row>
    <row r="5100" spans="4:4" s="20" customFormat="1" x14ac:dyDescent="0.25">
      <c r="D5100" s="21"/>
    </row>
    <row r="5101" spans="4:4" s="20" customFormat="1" x14ac:dyDescent="0.25">
      <c r="D5101" s="21"/>
    </row>
    <row r="5102" spans="4:4" s="20" customFormat="1" x14ac:dyDescent="0.25">
      <c r="D5102" s="21"/>
    </row>
    <row r="5103" spans="4:4" s="20" customFormat="1" x14ac:dyDescent="0.25">
      <c r="D5103" s="21"/>
    </row>
    <row r="5104" spans="4:4" s="20" customFormat="1" x14ac:dyDescent="0.25">
      <c r="D5104" s="21"/>
    </row>
    <row r="5105" spans="4:4" s="20" customFormat="1" x14ac:dyDescent="0.25">
      <c r="D5105" s="21"/>
    </row>
    <row r="5106" spans="4:4" s="20" customFormat="1" x14ac:dyDescent="0.25">
      <c r="D5106" s="21"/>
    </row>
    <row r="5107" spans="4:4" s="20" customFormat="1" x14ac:dyDescent="0.25">
      <c r="D5107" s="21"/>
    </row>
    <row r="5108" spans="4:4" s="20" customFormat="1" x14ac:dyDescent="0.25">
      <c r="D5108" s="21"/>
    </row>
    <row r="5109" spans="4:4" s="20" customFormat="1" x14ac:dyDescent="0.25">
      <c r="D5109" s="21"/>
    </row>
    <row r="5110" spans="4:4" s="20" customFormat="1" x14ac:dyDescent="0.25">
      <c r="D5110" s="21"/>
    </row>
    <row r="5111" spans="4:4" s="20" customFormat="1" x14ac:dyDescent="0.25">
      <c r="D5111" s="21"/>
    </row>
    <row r="5112" spans="4:4" s="20" customFormat="1" x14ac:dyDescent="0.25">
      <c r="D5112" s="21"/>
    </row>
    <row r="5113" spans="4:4" s="20" customFormat="1" x14ac:dyDescent="0.25">
      <c r="D5113" s="21"/>
    </row>
    <row r="5114" spans="4:4" s="20" customFormat="1" x14ac:dyDescent="0.25">
      <c r="D5114" s="21"/>
    </row>
    <row r="5115" spans="4:4" s="20" customFormat="1" x14ac:dyDescent="0.25">
      <c r="D5115" s="21"/>
    </row>
    <row r="5116" spans="4:4" s="20" customFormat="1" x14ac:dyDescent="0.25">
      <c r="D5116" s="21"/>
    </row>
    <row r="5117" spans="4:4" s="20" customFormat="1" x14ac:dyDescent="0.25">
      <c r="D5117" s="21"/>
    </row>
    <row r="5118" spans="4:4" s="20" customFormat="1" x14ac:dyDescent="0.25">
      <c r="D5118" s="21"/>
    </row>
    <row r="5119" spans="4:4" s="20" customFormat="1" x14ac:dyDescent="0.25">
      <c r="D5119" s="21"/>
    </row>
    <row r="5120" spans="4:4" s="20" customFormat="1" x14ac:dyDescent="0.25">
      <c r="D5120" s="21"/>
    </row>
    <row r="5121" spans="4:4" s="20" customFormat="1" x14ac:dyDescent="0.25">
      <c r="D5121" s="21"/>
    </row>
    <row r="5122" spans="4:4" s="20" customFormat="1" x14ac:dyDescent="0.25">
      <c r="D5122" s="21"/>
    </row>
    <row r="5123" spans="4:4" s="20" customFormat="1" x14ac:dyDescent="0.25">
      <c r="D5123" s="21"/>
    </row>
    <row r="5124" spans="4:4" s="20" customFormat="1" x14ac:dyDescent="0.25">
      <c r="D5124" s="21"/>
    </row>
    <row r="5125" spans="4:4" s="20" customFormat="1" x14ac:dyDescent="0.25">
      <c r="D5125" s="21"/>
    </row>
    <row r="5126" spans="4:4" s="20" customFormat="1" x14ac:dyDescent="0.25">
      <c r="D5126" s="21"/>
    </row>
    <row r="5127" spans="4:4" s="20" customFormat="1" x14ac:dyDescent="0.25">
      <c r="D5127" s="21"/>
    </row>
    <row r="5128" spans="4:4" s="20" customFormat="1" x14ac:dyDescent="0.25">
      <c r="D5128" s="21"/>
    </row>
    <row r="5129" spans="4:4" s="20" customFormat="1" x14ac:dyDescent="0.25">
      <c r="D5129" s="21"/>
    </row>
    <row r="5130" spans="4:4" s="20" customFormat="1" x14ac:dyDescent="0.25">
      <c r="D5130" s="21"/>
    </row>
    <row r="5131" spans="4:4" s="20" customFormat="1" x14ac:dyDescent="0.25">
      <c r="D5131" s="21"/>
    </row>
    <row r="5132" spans="4:4" s="20" customFormat="1" x14ac:dyDescent="0.25">
      <c r="D5132" s="21"/>
    </row>
    <row r="5133" spans="4:4" s="20" customFormat="1" x14ac:dyDescent="0.25">
      <c r="D5133" s="21"/>
    </row>
    <row r="5134" spans="4:4" s="20" customFormat="1" x14ac:dyDescent="0.25">
      <c r="D5134" s="21"/>
    </row>
    <row r="5135" spans="4:4" s="20" customFormat="1" x14ac:dyDescent="0.25">
      <c r="D5135" s="21"/>
    </row>
    <row r="5136" spans="4:4" s="20" customFormat="1" x14ac:dyDescent="0.25">
      <c r="D5136" s="21"/>
    </row>
    <row r="5137" spans="4:4" s="20" customFormat="1" x14ac:dyDescent="0.25">
      <c r="D5137" s="21"/>
    </row>
    <row r="5138" spans="4:4" s="20" customFormat="1" x14ac:dyDescent="0.25">
      <c r="D5138" s="21"/>
    </row>
    <row r="5139" spans="4:4" s="20" customFormat="1" x14ac:dyDescent="0.25">
      <c r="D5139" s="21"/>
    </row>
    <row r="5140" spans="4:4" s="20" customFormat="1" x14ac:dyDescent="0.25">
      <c r="D5140" s="21"/>
    </row>
    <row r="5141" spans="4:4" s="20" customFormat="1" x14ac:dyDescent="0.25">
      <c r="D5141" s="21"/>
    </row>
    <row r="5142" spans="4:4" s="20" customFormat="1" x14ac:dyDescent="0.25">
      <c r="D5142" s="21"/>
    </row>
    <row r="5143" spans="4:4" s="20" customFormat="1" x14ac:dyDescent="0.25">
      <c r="D5143" s="21"/>
    </row>
    <row r="5144" spans="4:4" s="20" customFormat="1" x14ac:dyDescent="0.25">
      <c r="D5144" s="21"/>
    </row>
    <row r="5145" spans="4:4" s="20" customFormat="1" x14ac:dyDescent="0.25">
      <c r="D5145" s="21"/>
    </row>
    <row r="5146" spans="4:4" s="20" customFormat="1" x14ac:dyDescent="0.25">
      <c r="D5146" s="21"/>
    </row>
    <row r="5147" spans="4:4" s="20" customFormat="1" x14ac:dyDescent="0.25">
      <c r="D5147" s="21"/>
    </row>
    <row r="5148" spans="4:4" s="20" customFormat="1" x14ac:dyDescent="0.25">
      <c r="D5148" s="21"/>
    </row>
    <row r="5149" spans="4:4" s="20" customFormat="1" x14ac:dyDescent="0.25">
      <c r="D5149" s="21"/>
    </row>
    <row r="5150" spans="4:4" s="20" customFormat="1" x14ac:dyDescent="0.25">
      <c r="D5150" s="21"/>
    </row>
    <row r="5151" spans="4:4" s="20" customFormat="1" x14ac:dyDescent="0.25">
      <c r="D5151" s="21"/>
    </row>
    <row r="5152" spans="4:4" s="20" customFormat="1" x14ac:dyDescent="0.25">
      <c r="D5152" s="21"/>
    </row>
    <row r="5153" spans="4:4" s="20" customFormat="1" x14ac:dyDescent="0.25">
      <c r="D5153" s="21"/>
    </row>
    <row r="5154" spans="4:4" s="20" customFormat="1" x14ac:dyDescent="0.25">
      <c r="D5154" s="21"/>
    </row>
    <row r="5155" spans="4:4" s="20" customFormat="1" x14ac:dyDescent="0.25">
      <c r="D5155" s="21"/>
    </row>
    <row r="5156" spans="4:4" s="20" customFormat="1" x14ac:dyDescent="0.25">
      <c r="D5156" s="21"/>
    </row>
    <row r="5157" spans="4:4" s="20" customFormat="1" x14ac:dyDescent="0.25">
      <c r="D5157" s="21"/>
    </row>
    <row r="5158" spans="4:4" s="20" customFormat="1" x14ac:dyDescent="0.25">
      <c r="D5158" s="21"/>
    </row>
    <row r="5159" spans="4:4" s="20" customFormat="1" x14ac:dyDescent="0.25">
      <c r="D5159" s="21"/>
    </row>
    <row r="5160" spans="4:4" s="20" customFormat="1" x14ac:dyDescent="0.25">
      <c r="D5160" s="21"/>
    </row>
    <row r="5161" spans="4:4" s="20" customFormat="1" x14ac:dyDescent="0.25">
      <c r="D5161" s="21"/>
    </row>
    <row r="5162" spans="4:4" s="20" customFormat="1" x14ac:dyDescent="0.25">
      <c r="D5162" s="21"/>
    </row>
    <row r="5163" spans="4:4" s="20" customFormat="1" x14ac:dyDescent="0.25">
      <c r="D5163" s="21"/>
    </row>
    <row r="5164" spans="4:4" s="20" customFormat="1" x14ac:dyDescent="0.25">
      <c r="D5164" s="21"/>
    </row>
    <row r="5165" spans="4:4" s="20" customFormat="1" x14ac:dyDescent="0.25">
      <c r="D5165" s="21"/>
    </row>
    <row r="5166" spans="4:4" s="20" customFormat="1" x14ac:dyDescent="0.25">
      <c r="D5166" s="21"/>
    </row>
    <row r="5167" spans="4:4" s="20" customFormat="1" x14ac:dyDescent="0.25">
      <c r="D5167" s="21"/>
    </row>
    <row r="5168" spans="4:4" s="20" customFormat="1" x14ac:dyDescent="0.25">
      <c r="D5168" s="21"/>
    </row>
    <row r="5169" spans="4:4" s="20" customFormat="1" x14ac:dyDescent="0.25">
      <c r="D5169" s="21"/>
    </row>
    <row r="5170" spans="4:4" s="20" customFormat="1" x14ac:dyDescent="0.25">
      <c r="D5170" s="21"/>
    </row>
    <row r="5171" spans="4:4" s="20" customFormat="1" x14ac:dyDescent="0.25">
      <c r="D5171" s="21"/>
    </row>
    <row r="5172" spans="4:4" s="20" customFormat="1" x14ac:dyDescent="0.25">
      <c r="D5172" s="21"/>
    </row>
    <row r="5173" spans="4:4" s="20" customFormat="1" x14ac:dyDescent="0.25">
      <c r="D5173" s="21"/>
    </row>
    <row r="5174" spans="4:4" s="20" customFormat="1" x14ac:dyDescent="0.25">
      <c r="D5174" s="21"/>
    </row>
    <row r="5175" spans="4:4" s="20" customFormat="1" x14ac:dyDescent="0.25">
      <c r="D5175" s="21"/>
    </row>
    <row r="5176" spans="4:4" s="20" customFormat="1" x14ac:dyDescent="0.25">
      <c r="D5176" s="21"/>
    </row>
    <row r="5177" spans="4:4" s="20" customFormat="1" x14ac:dyDescent="0.25">
      <c r="D5177" s="21"/>
    </row>
    <row r="5178" spans="4:4" s="20" customFormat="1" x14ac:dyDescent="0.25">
      <c r="D5178" s="21"/>
    </row>
    <row r="5179" spans="4:4" s="20" customFormat="1" x14ac:dyDescent="0.25">
      <c r="D5179" s="21"/>
    </row>
    <row r="5180" spans="4:4" s="20" customFormat="1" x14ac:dyDescent="0.25">
      <c r="D5180" s="21"/>
    </row>
    <row r="5181" spans="4:4" s="20" customFormat="1" x14ac:dyDescent="0.25">
      <c r="D5181" s="21"/>
    </row>
    <row r="5182" spans="4:4" s="20" customFormat="1" x14ac:dyDescent="0.25">
      <c r="D5182" s="21"/>
    </row>
    <row r="5183" spans="4:4" s="20" customFormat="1" x14ac:dyDescent="0.25">
      <c r="D5183" s="21"/>
    </row>
    <row r="5184" spans="4:4" s="20" customFormat="1" x14ac:dyDescent="0.25">
      <c r="D5184" s="21"/>
    </row>
    <row r="5185" spans="4:4" s="20" customFormat="1" x14ac:dyDescent="0.25">
      <c r="D5185" s="21"/>
    </row>
    <row r="5186" spans="4:4" s="20" customFormat="1" x14ac:dyDescent="0.25">
      <c r="D5186" s="21"/>
    </row>
    <row r="5187" spans="4:4" s="20" customFormat="1" x14ac:dyDescent="0.25">
      <c r="D5187" s="21"/>
    </row>
    <row r="5188" spans="4:4" s="20" customFormat="1" x14ac:dyDescent="0.25">
      <c r="D5188" s="21"/>
    </row>
    <row r="5189" spans="4:4" s="20" customFormat="1" x14ac:dyDescent="0.25">
      <c r="D5189" s="21"/>
    </row>
    <row r="5190" spans="4:4" s="20" customFormat="1" x14ac:dyDescent="0.25">
      <c r="D5190" s="21"/>
    </row>
    <row r="5191" spans="4:4" s="20" customFormat="1" x14ac:dyDescent="0.25">
      <c r="D5191" s="21"/>
    </row>
    <row r="5192" spans="4:4" s="20" customFormat="1" x14ac:dyDescent="0.25">
      <c r="D5192" s="21"/>
    </row>
    <row r="5193" spans="4:4" s="20" customFormat="1" x14ac:dyDescent="0.25">
      <c r="D5193" s="21"/>
    </row>
    <row r="5194" spans="4:4" s="20" customFormat="1" x14ac:dyDescent="0.25">
      <c r="D5194" s="21"/>
    </row>
    <row r="5195" spans="4:4" s="20" customFormat="1" x14ac:dyDescent="0.25">
      <c r="D5195" s="21"/>
    </row>
    <row r="5196" spans="4:4" s="20" customFormat="1" x14ac:dyDescent="0.25">
      <c r="D5196" s="21"/>
    </row>
    <row r="5197" spans="4:4" s="20" customFormat="1" x14ac:dyDescent="0.25">
      <c r="D5197" s="21"/>
    </row>
    <row r="5198" spans="4:4" s="20" customFormat="1" x14ac:dyDescent="0.25">
      <c r="D5198" s="21"/>
    </row>
    <row r="5199" spans="4:4" s="20" customFormat="1" x14ac:dyDescent="0.25">
      <c r="D5199" s="21"/>
    </row>
    <row r="5200" spans="4:4" s="20" customFormat="1" x14ac:dyDescent="0.25">
      <c r="D5200" s="21"/>
    </row>
    <row r="5201" spans="4:4" s="20" customFormat="1" x14ac:dyDescent="0.25">
      <c r="D5201" s="21"/>
    </row>
    <row r="5202" spans="4:4" s="20" customFormat="1" x14ac:dyDescent="0.25">
      <c r="D5202" s="21"/>
    </row>
    <row r="5203" spans="4:4" s="20" customFormat="1" x14ac:dyDescent="0.25">
      <c r="D5203" s="21"/>
    </row>
    <row r="5204" spans="4:4" s="20" customFormat="1" x14ac:dyDescent="0.25">
      <c r="D5204" s="21"/>
    </row>
    <row r="5205" spans="4:4" s="20" customFormat="1" x14ac:dyDescent="0.25">
      <c r="D5205" s="21"/>
    </row>
    <row r="5206" spans="4:4" s="20" customFormat="1" x14ac:dyDescent="0.25">
      <c r="D5206" s="21"/>
    </row>
    <row r="5207" spans="4:4" s="20" customFormat="1" x14ac:dyDescent="0.25">
      <c r="D5207" s="21"/>
    </row>
    <row r="5208" spans="4:4" s="20" customFormat="1" x14ac:dyDescent="0.25">
      <c r="D5208" s="21"/>
    </row>
    <row r="5209" spans="4:4" s="20" customFormat="1" x14ac:dyDescent="0.25">
      <c r="D5209" s="21"/>
    </row>
    <row r="5210" spans="4:4" s="20" customFormat="1" x14ac:dyDescent="0.25">
      <c r="D5210" s="21"/>
    </row>
    <row r="5211" spans="4:4" s="20" customFormat="1" x14ac:dyDescent="0.25">
      <c r="D5211" s="21"/>
    </row>
    <row r="5212" spans="4:4" s="20" customFormat="1" x14ac:dyDescent="0.25">
      <c r="D5212" s="21"/>
    </row>
    <row r="5213" spans="4:4" s="20" customFormat="1" x14ac:dyDescent="0.25">
      <c r="D5213" s="21"/>
    </row>
    <row r="5214" spans="4:4" s="20" customFormat="1" x14ac:dyDescent="0.25">
      <c r="D5214" s="21"/>
    </row>
    <row r="5215" spans="4:4" s="20" customFormat="1" x14ac:dyDescent="0.25">
      <c r="D5215" s="21"/>
    </row>
    <row r="5216" spans="4:4" s="20" customFormat="1" x14ac:dyDescent="0.25">
      <c r="D5216" s="21"/>
    </row>
    <row r="5217" spans="4:4" s="20" customFormat="1" x14ac:dyDescent="0.25">
      <c r="D5217" s="21"/>
    </row>
    <row r="5218" spans="4:4" s="20" customFormat="1" x14ac:dyDescent="0.25">
      <c r="D5218" s="21"/>
    </row>
    <row r="5219" spans="4:4" s="20" customFormat="1" x14ac:dyDescent="0.25">
      <c r="D5219" s="21"/>
    </row>
    <row r="5220" spans="4:4" s="20" customFormat="1" x14ac:dyDescent="0.25">
      <c r="D5220" s="21"/>
    </row>
    <row r="5221" spans="4:4" s="20" customFormat="1" x14ac:dyDescent="0.25">
      <c r="D5221" s="21"/>
    </row>
    <row r="5222" spans="4:4" s="20" customFormat="1" x14ac:dyDescent="0.25">
      <c r="D5222" s="21"/>
    </row>
    <row r="5223" spans="4:4" s="20" customFormat="1" x14ac:dyDescent="0.25">
      <c r="D5223" s="21"/>
    </row>
    <row r="5224" spans="4:4" s="20" customFormat="1" x14ac:dyDescent="0.25">
      <c r="D5224" s="21"/>
    </row>
    <row r="5225" spans="4:4" s="20" customFormat="1" x14ac:dyDescent="0.25">
      <c r="D5225" s="21"/>
    </row>
    <row r="5226" spans="4:4" s="20" customFormat="1" x14ac:dyDescent="0.25">
      <c r="D5226" s="21"/>
    </row>
    <row r="5227" spans="4:4" s="20" customFormat="1" x14ac:dyDescent="0.25">
      <c r="D5227" s="21"/>
    </row>
    <row r="5228" spans="4:4" s="20" customFormat="1" x14ac:dyDescent="0.25">
      <c r="D5228" s="21"/>
    </row>
    <row r="5229" spans="4:4" s="20" customFormat="1" x14ac:dyDescent="0.25">
      <c r="D5229" s="21"/>
    </row>
    <row r="5230" spans="4:4" s="20" customFormat="1" x14ac:dyDescent="0.25">
      <c r="D5230" s="21"/>
    </row>
    <row r="5231" spans="4:4" s="20" customFormat="1" x14ac:dyDescent="0.25">
      <c r="D5231" s="21"/>
    </row>
    <row r="5232" spans="4:4" s="20" customFormat="1" x14ac:dyDescent="0.25">
      <c r="D5232" s="21"/>
    </row>
    <row r="5233" spans="4:4" s="20" customFormat="1" x14ac:dyDescent="0.25">
      <c r="D5233" s="21"/>
    </row>
    <row r="5234" spans="4:4" s="20" customFormat="1" x14ac:dyDescent="0.25">
      <c r="D5234" s="21"/>
    </row>
    <row r="5235" spans="4:4" s="20" customFormat="1" x14ac:dyDescent="0.25">
      <c r="D5235" s="21"/>
    </row>
    <row r="5236" spans="4:4" s="20" customFormat="1" x14ac:dyDescent="0.25">
      <c r="D5236" s="21"/>
    </row>
    <row r="5237" spans="4:4" s="20" customFormat="1" x14ac:dyDescent="0.25">
      <c r="D5237" s="21"/>
    </row>
    <row r="5238" spans="4:4" s="20" customFormat="1" x14ac:dyDescent="0.25">
      <c r="D5238" s="21"/>
    </row>
    <row r="5239" spans="4:4" s="20" customFormat="1" x14ac:dyDescent="0.25">
      <c r="D5239" s="21"/>
    </row>
    <row r="5240" spans="4:4" s="20" customFormat="1" x14ac:dyDescent="0.25">
      <c r="D5240" s="21"/>
    </row>
    <row r="5241" spans="4:4" s="20" customFormat="1" x14ac:dyDescent="0.25">
      <c r="D5241" s="21"/>
    </row>
    <row r="5242" spans="4:4" s="20" customFormat="1" x14ac:dyDescent="0.25">
      <c r="D5242" s="21"/>
    </row>
    <row r="5243" spans="4:4" s="20" customFormat="1" x14ac:dyDescent="0.25">
      <c r="D5243" s="21"/>
    </row>
    <row r="5244" spans="4:4" s="20" customFormat="1" x14ac:dyDescent="0.25">
      <c r="D5244" s="21"/>
    </row>
    <row r="5245" spans="4:4" s="20" customFormat="1" x14ac:dyDescent="0.25">
      <c r="D5245" s="21"/>
    </row>
    <row r="5246" spans="4:4" s="20" customFormat="1" x14ac:dyDescent="0.25">
      <c r="D5246" s="21"/>
    </row>
    <row r="5247" spans="4:4" s="20" customFormat="1" x14ac:dyDescent="0.25">
      <c r="D5247" s="21"/>
    </row>
    <row r="5248" spans="4:4" s="20" customFormat="1" x14ac:dyDescent="0.25">
      <c r="D5248" s="21"/>
    </row>
    <row r="5249" spans="4:4" s="20" customFormat="1" x14ac:dyDescent="0.25">
      <c r="D5249" s="21"/>
    </row>
    <row r="5250" spans="4:4" s="20" customFormat="1" x14ac:dyDescent="0.25">
      <c r="D5250" s="21"/>
    </row>
    <row r="5251" spans="4:4" s="20" customFormat="1" x14ac:dyDescent="0.25">
      <c r="D5251" s="21"/>
    </row>
    <row r="5252" spans="4:4" s="20" customFormat="1" x14ac:dyDescent="0.25">
      <c r="D5252" s="21"/>
    </row>
    <row r="5253" spans="4:4" s="20" customFormat="1" x14ac:dyDescent="0.25">
      <c r="D5253" s="21"/>
    </row>
    <row r="5254" spans="4:4" s="20" customFormat="1" x14ac:dyDescent="0.25">
      <c r="D5254" s="21"/>
    </row>
    <row r="5255" spans="4:4" s="20" customFormat="1" x14ac:dyDescent="0.25">
      <c r="D5255" s="21"/>
    </row>
    <row r="5256" spans="4:4" s="20" customFormat="1" x14ac:dyDescent="0.25">
      <c r="D5256" s="21"/>
    </row>
    <row r="5257" spans="4:4" s="20" customFormat="1" x14ac:dyDescent="0.25">
      <c r="D5257" s="21"/>
    </row>
    <row r="5258" spans="4:4" s="20" customFormat="1" x14ac:dyDescent="0.25">
      <c r="D5258" s="21"/>
    </row>
    <row r="5259" spans="4:4" s="20" customFormat="1" x14ac:dyDescent="0.25">
      <c r="D5259" s="21"/>
    </row>
    <row r="5260" spans="4:4" s="20" customFormat="1" x14ac:dyDescent="0.25">
      <c r="D5260" s="21"/>
    </row>
    <row r="5261" spans="4:4" s="20" customFormat="1" x14ac:dyDescent="0.25">
      <c r="D5261" s="21"/>
    </row>
    <row r="5262" spans="4:4" s="20" customFormat="1" x14ac:dyDescent="0.25">
      <c r="D5262" s="21"/>
    </row>
    <row r="5263" spans="4:4" s="20" customFormat="1" x14ac:dyDescent="0.25">
      <c r="D5263" s="21"/>
    </row>
    <row r="5264" spans="4:4" s="20" customFormat="1" x14ac:dyDescent="0.25">
      <c r="D5264" s="21"/>
    </row>
    <row r="5265" spans="4:4" s="20" customFormat="1" x14ac:dyDescent="0.25">
      <c r="D5265" s="21"/>
    </row>
    <row r="5266" spans="4:4" s="20" customFormat="1" x14ac:dyDescent="0.25">
      <c r="D5266" s="21"/>
    </row>
    <row r="5267" spans="4:4" s="20" customFormat="1" x14ac:dyDescent="0.25">
      <c r="D5267" s="21"/>
    </row>
    <row r="5268" spans="4:4" s="20" customFormat="1" x14ac:dyDescent="0.25">
      <c r="D5268" s="21"/>
    </row>
    <row r="5269" spans="4:4" s="20" customFormat="1" x14ac:dyDescent="0.25">
      <c r="D5269" s="21"/>
    </row>
    <row r="5270" spans="4:4" s="20" customFormat="1" x14ac:dyDescent="0.25">
      <c r="D5270" s="21"/>
    </row>
    <row r="5271" spans="4:4" s="20" customFormat="1" x14ac:dyDescent="0.25">
      <c r="D5271" s="21"/>
    </row>
    <row r="5272" spans="4:4" s="20" customFormat="1" x14ac:dyDescent="0.25">
      <c r="D5272" s="21"/>
    </row>
    <row r="5273" spans="4:4" s="20" customFormat="1" x14ac:dyDescent="0.25">
      <c r="D5273" s="21"/>
    </row>
    <row r="5274" spans="4:4" s="20" customFormat="1" x14ac:dyDescent="0.25">
      <c r="D5274" s="21"/>
    </row>
    <row r="5275" spans="4:4" s="20" customFormat="1" x14ac:dyDescent="0.25">
      <c r="D5275" s="21"/>
    </row>
    <row r="5276" spans="4:4" s="20" customFormat="1" x14ac:dyDescent="0.25">
      <c r="D5276" s="21"/>
    </row>
    <row r="5277" spans="4:4" s="20" customFormat="1" x14ac:dyDescent="0.25">
      <c r="D5277" s="21"/>
    </row>
    <row r="5278" spans="4:4" s="20" customFormat="1" x14ac:dyDescent="0.25">
      <c r="D5278" s="21"/>
    </row>
    <row r="5279" spans="4:4" s="20" customFormat="1" x14ac:dyDescent="0.25">
      <c r="D5279" s="21"/>
    </row>
    <row r="5280" spans="4:4" s="20" customFormat="1" x14ac:dyDescent="0.25">
      <c r="D5280" s="21"/>
    </row>
    <row r="5281" spans="4:4" s="20" customFormat="1" x14ac:dyDescent="0.25">
      <c r="D5281" s="21"/>
    </row>
    <row r="5282" spans="4:4" s="20" customFormat="1" x14ac:dyDescent="0.25">
      <c r="D5282" s="21"/>
    </row>
    <row r="5283" spans="4:4" s="20" customFormat="1" x14ac:dyDescent="0.25">
      <c r="D5283" s="21"/>
    </row>
    <row r="5284" spans="4:4" s="20" customFormat="1" x14ac:dyDescent="0.25">
      <c r="D5284" s="21"/>
    </row>
    <row r="5285" spans="4:4" s="20" customFormat="1" x14ac:dyDescent="0.25">
      <c r="D5285" s="21"/>
    </row>
    <row r="5286" spans="4:4" s="20" customFormat="1" x14ac:dyDescent="0.25">
      <c r="D5286" s="21"/>
    </row>
    <row r="5287" spans="4:4" s="20" customFormat="1" x14ac:dyDescent="0.25">
      <c r="D5287" s="21"/>
    </row>
    <row r="5288" spans="4:4" s="20" customFormat="1" x14ac:dyDescent="0.25">
      <c r="D5288" s="21"/>
    </row>
    <row r="5289" spans="4:4" s="20" customFormat="1" x14ac:dyDescent="0.25">
      <c r="D5289" s="21"/>
    </row>
    <row r="5290" spans="4:4" s="20" customFormat="1" x14ac:dyDescent="0.25">
      <c r="D5290" s="21"/>
    </row>
    <row r="5291" spans="4:4" s="20" customFormat="1" x14ac:dyDescent="0.25">
      <c r="D5291" s="21"/>
    </row>
    <row r="5292" spans="4:4" s="20" customFormat="1" x14ac:dyDescent="0.25">
      <c r="D5292" s="21"/>
    </row>
    <row r="5293" spans="4:4" s="20" customFormat="1" x14ac:dyDescent="0.25">
      <c r="D5293" s="21"/>
    </row>
    <row r="5294" spans="4:4" s="20" customFormat="1" x14ac:dyDescent="0.25">
      <c r="D5294" s="21"/>
    </row>
    <row r="5295" spans="4:4" s="20" customFormat="1" x14ac:dyDescent="0.25">
      <c r="D5295" s="21"/>
    </row>
    <row r="5296" spans="4:4" s="20" customFormat="1" x14ac:dyDescent="0.25">
      <c r="D5296" s="21"/>
    </row>
    <row r="5297" spans="4:4" s="20" customFormat="1" x14ac:dyDescent="0.25">
      <c r="D5297" s="21"/>
    </row>
    <row r="5298" spans="4:4" s="20" customFormat="1" x14ac:dyDescent="0.25">
      <c r="D5298" s="21"/>
    </row>
    <row r="5299" spans="4:4" s="20" customFormat="1" x14ac:dyDescent="0.25">
      <c r="D5299" s="21"/>
    </row>
    <row r="5300" spans="4:4" s="20" customFormat="1" x14ac:dyDescent="0.25">
      <c r="D5300" s="21"/>
    </row>
    <row r="5301" spans="4:4" s="20" customFormat="1" x14ac:dyDescent="0.25">
      <c r="D5301" s="21"/>
    </row>
    <row r="5302" spans="4:4" s="20" customFormat="1" x14ac:dyDescent="0.25">
      <c r="D5302" s="21"/>
    </row>
    <row r="5303" spans="4:4" s="20" customFormat="1" x14ac:dyDescent="0.25">
      <c r="D5303" s="21"/>
    </row>
    <row r="5304" spans="4:4" s="20" customFormat="1" x14ac:dyDescent="0.25">
      <c r="D5304" s="21"/>
    </row>
    <row r="5305" spans="4:4" s="20" customFormat="1" x14ac:dyDescent="0.25">
      <c r="D5305" s="21"/>
    </row>
    <row r="5306" spans="4:4" s="20" customFormat="1" x14ac:dyDescent="0.25">
      <c r="D5306" s="21"/>
    </row>
    <row r="5307" spans="4:4" s="20" customFormat="1" x14ac:dyDescent="0.25">
      <c r="D5307" s="21"/>
    </row>
    <row r="5308" spans="4:4" s="20" customFormat="1" x14ac:dyDescent="0.25">
      <c r="D5308" s="21"/>
    </row>
    <row r="5309" spans="4:4" s="20" customFormat="1" x14ac:dyDescent="0.25">
      <c r="D5309" s="21"/>
    </row>
    <row r="5310" spans="4:4" s="20" customFormat="1" x14ac:dyDescent="0.25">
      <c r="D5310" s="21"/>
    </row>
    <row r="5311" spans="4:4" s="20" customFormat="1" x14ac:dyDescent="0.25">
      <c r="D5311" s="21"/>
    </row>
    <row r="5312" spans="4:4" s="20" customFormat="1" x14ac:dyDescent="0.25">
      <c r="D5312" s="21"/>
    </row>
    <row r="5313" spans="4:4" s="20" customFormat="1" x14ac:dyDescent="0.25">
      <c r="D5313" s="21"/>
    </row>
    <row r="5314" spans="4:4" s="20" customFormat="1" x14ac:dyDescent="0.25">
      <c r="D5314" s="21"/>
    </row>
    <row r="5315" spans="4:4" s="20" customFormat="1" x14ac:dyDescent="0.25">
      <c r="D5315" s="21"/>
    </row>
    <row r="5316" spans="4:4" s="20" customFormat="1" x14ac:dyDescent="0.25">
      <c r="D5316" s="21"/>
    </row>
    <row r="5317" spans="4:4" s="20" customFormat="1" x14ac:dyDescent="0.25">
      <c r="D5317" s="21"/>
    </row>
    <row r="5318" spans="4:4" s="20" customFormat="1" x14ac:dyDescent="0.25">
      <c r="D5318" s="21"/>
    </row>
    <row r="5319" spans="4:4" s="20" customFormat="1" x14ac:dyDescent="0.25">
      <c r="D5319" s="21"/>
    </row>
    <row r="5320" spans="4:4" s="20" customFormat="1" x14ac:dyDescent="0.25">
      <c r="D5320" s="21"/>
    </row>
    <row r="5321" spans="4:4" s="20" customFormat="1" x14ac:dyDescent="0.25">
      <c r="D5321" s="21"/>
    </row>
    <row r="5322" spans="4:4" s="20" customFormat="1" x14ac:dyDescent="0.25">
      <c r="D5322" s="21"/>
    </row>
    <row r="5323" spans="4:4" s="20" customFormat="1" x14ac:dyDescent="0.25">
      <c r="D5323" s="21"/>
    </row>
    <row r="5324" spans="4:4" s="20" customFormat="1" x14ac:dyDescent="0.25">
      <c r="D5324" s="21"/>
    </row>
    <row r="5325" spans="4:4" s="20" customFormat="1" x14ac:dyDescent="0.25">
      <c r="D5325" s="21"/>
    </row>
    <row r="5326" spans="4:4" s="20" customFormat="1" x14ac:dyDescent="0.25">
      <c r="D5326" s="21"/>
    </row>
    <row r="5327" spans="4:4" s="20" customFormat="1" x14ac:dyDescent="0.25">
      <c r="D5327" s="21"/>
    </row>
    <row r="5328" spans="4:4" s="20" customFormat="1" x14ac:dyDescent="0.25">
      <c r="D5328" s="21"/>
    </row>
    <row r="5329" spans="4:4" s="20" customFormat="1" x14ac:dyDescent="0.25">
      <c r="D5329" s="21"/>
    </row>
    <row r="5330" spans="4:4" s="20" customFormat="1" x14ac:dyDescent="0.25">
      <c r="D5330" s="21"/>
    </row>
    <row r="5331" spans="4:4" s="20" customFormat="1" x14ac:dyDescent="0.25">
      <c r="D5331" s="21"/>
    </row>
    <row r="5332" spans="4:4" s="20" customFormat="1" x14ac:dyDescent="0.25">
      <c r="D5332" s="21"/>
    </row>
    <row r="5333" spans="4:4" s="20" customFormat="1" x14ac:dyDescent="0.25">
      <c r="D5333" s="21"/>
    </row>
    <row r="5334" spans="4:4" s="20" customFormat="1" x14ac:dyDescent="0.25">
      <c r="D5334" s="21"/>
    </row>
    <row r="5335" spans="4:4" s="20" customFormat="1" x14ac:dyDescent="0.25">
      <c r="D5335" s="21"/>
    </row>
    <row r="5336" spans="4:4" s="20" customFormat="1" x14ac:dyDescent="0.25">
      <c r="D5336" s="21"/>
    </row>
    <row r="5337" spans="4:4" s="20" customFormat="1" x14ac:dyDescent="0.25">
      <c r="D5337" s="21"/>
    </row>
    <row r="5338" spans="4:4" s="20" customFormat="1" x14ac:dyDescent="0.25">
      <c r="D5338" s="21"/>
    </row>
    <row r="5339" spans="4:4" s="20" customFormat="1" x14ac:dyDescent="0.25">
      <c r="D5339" s="21"/>
    </row>
    <row r="5340" spans="4:4" s="20" customFormat="1" x14ac:dyDescent="0.25">
      <c r="D5340" s="21"/>
    </row>
    <row r="5341" spans="4:4" s="20" customFormat="1" x14ac:dyDescent="0.25">
      <c r="D5341" s="21"/>
    </row>
    <row r="5342" spans="4:4" s="20" customFormat="1" x14ac:dyDescent="0.25">
      <c r="D5342" s="21"/>
    </row>
    <row r="5343" spans="4:4" s="20" customFormat="1" x14ac:dyDescent="0.25">
      <c r="D5343" s="21"/>
    </row>
    <row r="5344" spans="4:4" s="20" customFormat="1" x14ac:dyDescent="0.25">
      <c r="D5344" s="21"/>
    </row>
    <row r="5345" spans="4:4" s="20" customFormat="1" x14ac:dyDescent="0.25">
      <c r="D5345" s="21"/>
    </row>
    <row r="5346" spans="4:4" s="20" customFormat="1" x14ac:dyDescent="0.25">
      <c r="D5346" s="21"/>
    </row>
    <row r="5347" spans="4:4" s="20" customFormat="1" x14ac:dyDescent="0.25">
      <c r="D5347" s="21"/>
    </row>
    <row r="5348" spans="4:4" s="20" customFormat="1" x14ac:dyDescent="0.25">
      <c r="D5348" s="21"/>
    </row>
    <row r="5349" spans="4:4" s="20" customFormat="1" x14ac:dyDescent="0.25">
      <c r="D5349" s="21"/>
    </row>
    <row r="5350" spans="4:4" s="20" customFormat="1" x14ac:dyDescent="0.25">
      <c r="D5350" s="21"/>
    </row>
    <row r="5351" spans="4:4" s="20" customFormat="1" x14ac:dyDescent="0.25">
      <c r="D5351" s="21"/>
    </row>
    <row r="5352" spans="4:4" s="20" customFormat="1" x14ac:dyDescent="0.25">
      <c r="D5352" s="21"/>
    </row>
    <row r="5353" spans="4:4" s="20" customFormat="1" x14ac:dyDescent="0.25">
      <c r="D5353" s="21"/>
    </row>
    <row r="5354" spans="4:4" s="20" customFormat="1" x14ac:dyDescent="0.25">
      <c r="D5354" s="21"/>
    </row>
    <row r="5355" spans="4:4" s="20" customFormat="1" x14ac:dyDescent="0.25">
      <c r="D5355" s="21"/>
    </row>
    <row r="5356" spans="4:4" s="20" customFormat="1" x14ac:dyDescent="0.25">
      <c r="D5356" s="21"/>
    </row>
    <row r="5357" spans="4:4" s="20" customFormat="1" x14ac:dyDescent="0.25">
      <c r="D5357" s="21"/>
    </row>
    <row r="5358" spans="4:4" s="20" customFormat="1" x14ac:dyDescent="0.25">
      <c r="D5358" s="21"/>
    </row>
    <row r="5359" spans="4:4" s="20" customFormat="1" x14ac:dyDescent="0.25">
      <c r="D5359" s="21"/>
    </row>
    <row r="5360" spans="4:4" s="20" customFormat="1" x14ac:dyDescent="0.25">
      <c r="D5360" s="21"/>
    </row>
    <row r="5361" spans="4:4" s="20" customFormat="1" x14ac:dyDescent="0.25">
      <c r="D5361" s="21"/>
    </row>
    <row r="5362" spans="4:4" s="20" customFormat="1" x14ac:dyDescent="0.25">
      <c r="D5362" s="21"/>
    </row>
    <row r="5363" spans="4:4" s="20" customFormat="1" x14ac:dyDescent="0.25">
      <c r="D5363" s="21"/>
    </row>
    <row r="5364" spans="4:4" s="20" customFormat="1" x14ac:dyDescent="0.25">
      <c r="D5364" s="21"/>
    </row>
    <row r="5365" spans="4:4" s="20" customFormat="1" x14ac:dyDescent="0.25">
      <c r="D5365" s="21"/>
    </row>
    <row r="5366" spans="4:4" s="20" customFormat="1" x14ac:dyDescent="0.25">
      <c r="D5366" s="21"/>
    </row>
    <row r="5367" spans="4:4" s="20" customFormat="1" x14ac:dyDescent="0.25">
      <c r="D5367" s="21"/>
    </row>
    <row r="5368" spans="4:4" s="20" customFormat="1" x14ac:dyDescent="0.25">
      <c r="D5368" s="21"/>
    </row>
    <row r="5369" spans="4:4" s="20" customFormat="1" x14ac:dyDescent="0.25">
      <c r="D5369" s="21"/>
    </row>
    <row r="5370" spans="4:4" s="20" customFormat="1" x14ac:dyDescent="0.25">
      <c r="D5370" s="21"/>
    </row>
    <row r="5371" spans="4:4" s="20" customFormat="1" x14ac:dyDescent="0.25">
      <c r="D5371" s="21"/>
    </row>
    <row r="5372" spans="4:4" s="20" customFormat="1" x14ac:dyDescent="0.25">
      <c r="D5372" s="21"/>
    </row>
    <row r="5373" spans="4:4" s="20" customFormat="1" x14ac:dyDescent="0.25">
      <c r="D5373" s="21"/>
    </row>
    <row r="5374" spans="4:4" s="20" customFormat="1" x14ac:dyDescent="0.25">
      <c r="D5374" s="21"/>
    </row>
    <row r="5375" spans="4:4" s="20" customFormat="1" x14ac:dyDescent="0.25">
      <c r="D5375" s="21"/>
    </row>
    <row r="5376" spans="4:4" s="20" customFormat="1" x14ac:dyDescent="0.25">
      <c r="D5376" s="21"/>
    </row>
    <row r="5377" spans="4:4" s="20" customFormat="1" x14ac:dyDescent="0.25">
      <c r="D5377" s="21"/>
    </row>
    <row r="5378" spans="4:4" s="20" customFormat="1" x14ac:dyDescent="0.25">
      <c r="D5378" s="21"/>
    </row>
    <row r="5379" spans="4:4" s="20" customFormat="1" x14ac:dyDescent="0.25">
      <c r="D5379" s="21"/>
    </row>
    <row r="5380" spans="4:4" s="20" customFormat="1" x14ac:dyDescent="0.25">
      <c r="D5380" s="21"/>
    </row>
    <row r="5381" spans="4:4" s="20" customFormat="1" x14ac:dyDescent="0.25">
      <c r="D5381" s="21"/>
    </row>
    <row r="5382" spans="4:4" s="20" customFormat="1" x14ac:dyDescent="0.25">
      <c r="D5382" s="21"/>
    </row>
    <row r="5383" spans="4:4" s="20" customFormat="1" x14ac:dyDescent="0.25">
      <c r="D5383" s="21"/>
    </row>
    <row r="5384" spans="4:4" s="20" customFormat="1" x14ac:dyDescent="0.25">
      <c r="D5384" s="21"/>
    </row>
    <row r="5385" spans="4:4" s="20" customFormat="1" x14ac:dyDescent="0.25">
      <c r="D5385" s="21"/>
    </row>
    <row r="5386" spans="4:4" s="20" customFormat="1" x14ac:dyDescent="0.25">
      <c r="D5386" s="21"/>
    </row>
    <row r="5387" spans="4:4" s="20" customFormat="1" x14ac:dyDescent="0.25">
      <c r="D5387" s="21"/>
    </row>
    <row r="5388" spans="4:4" s="20" customFormat="1" x14ac:dyDescent="0.25">
      <c r="D5388" s="21"/>
    </row>
    <row r="5389" spans="4:4" s="20" customFormat="1" x14ac:dyDescent="0.25">
      <c r="D5389" s="21"/>
    </row>
    <row r="5390" spans="4:4" s="20" customFormat="1" x14ac:dyDescent="0.25">
      <c r="D5390" s="21"/>
    </row>
    <row r="5391" spans="4:4" s="20" customFormat="1" x14ac:dyDescent="0.25">
      <c r="D5391" s="21"/>
    </row>
    <row r="5392" spans="4:4" s="20" customFormat="1" x14ac:dyDescent="0.25">
      <c r="D5392" s="21"/>
    </row>
    <row r="5393" spans="4:4" s="20" customFormat="1" x14ac:dyDescent="0.25">
      <c r="D5393" s="21"/>
    </row>
    <row r="5394" spans="4:4" s="20" customFormat="1" x14ac:dyDescent="0.25">
      <c r="D5394" s="21"/>
    </row>
    <row r="5395" spans="4:4" s="20" customFormat="1" x14ac:dyDescent="0.25">
      <c r="D5395" s="21"/>
    </row>
    <row r="5396" spans="4:4" s="20" customFormat="1" x14ac:dyDescent="0.25">
      <c r="D5396" s="21"/>
    </row>
    <row r="5397" spans="4:4" s="20" customFormat="1" x14ac:dyDescent="0.25">
      <c r="D5397" s="21"/>
    </row>
    <row r="5398" spans="4:4" s="20" customFormat="1" x14ac:dyDescent="0.25">
      <c r="D5398" s="21"/>
    </row>
    <row r="5399" spans="4:4" s="20" customFormat="1" x14ac:dyDescent="0.25">
      <c r="D5399" s="21"/>
    </row>
    <row r="5400" spans="4:4" s="20" customFormat="1" x14ac:dyDescent="0.25">
      <c r="D5400" s="21"/>
    </row>
    <row r="5401" spans="4:4" s="20" customFormat="1" x14ac:dyDescent="0.25">
      <c r="D5401" s="21"/>
    </row>
    <row r="5402" spans="4:4" s="20" customFormat="1" x14ac:dyDescent="0.25">
      <c r="D5402" s="21"/>
    </row>
    <row r="5403" spans="4:4" s="20" customFormat="1" x14ac:dyDescent="0.25">
      <c r="D5403" s="21"/>
    </row>
    <row r="5404" spans="4:4" s="20" customFormat="1" x14ac:dyDescent="0.25">
      <c r="D5404" s="21"/>
    </row>
    <row r="5405" spans="4:4" s="20" customFormat="1" x14ac:dyDescent="0.25">
      <c r="D5405" s="21"/>
    </row>
    <row r="5406" spans="4:4" s="20" customFormat="1" x14ac:dyDescent="0.25">
      <c r="D5406" s="21"/>
    </row>
    <row r="5407" spans="4:4" s="20" customFormat="1" x14ac:dyDescent="0.25">
      <c r="D5407" s="21"/>
    </row>
    <row r="5408" spans="4:4" s="20" customFormat="1" x14ac:dyDescent="0.25">
      <c r="D5408" s="21"/>
    </row>
    <row r="5409" spans="4:4" s="20" customFormat="1" x14ac:dyDescent="0.25">
      <c r="D5409" s="21"/>
    </row>
    <row r="5410" spans="4:4" s="20" customFormat="1" x14ac:dyDescent="0.25">
      <c r="D5410" s="21"/>
    </row>
    <row r="5411" spans="4:4" s="20" customFormat="1" x14ac:dyDescent="0.25">
      <c r="D5411" s="21"/>
    </row>
    <row r="5412" spans="4:4" s="20" customFormat="1" x14ac:dyDescent="0.25">
      <c r="D5412" s="21"/>
    </row>
    <row r="5413" spans="4:4" s="20" customFormat="1" x14ac:dyDescent="0.25">
      <c r="D5413" s="21"/>
    </row>
    <row r="5414" spans="4:4" s="20" customFormat="1" x14ac:dyDescent="0.25">
      <c r="D5414" s="21"/>
    </row>
    <row r="5415" spans="4:4" s="20" customFormat="1" x14ac:dyDescent="0.25">
      <c r="D5415" s="21"/>
    </row>
    <row r="5416" spans="4:4" s="20" customFormat="1" x14ac:dyDescent="0.25">
      <c r="D5416" s="21"/>
    </row>
    <row r="5417" spans="4:4" s="20" customFormat="1" x14ac:dyDescent="0.25">
      <c r="D5417" s="21"/>
    </row>
    <row r="5418" spans="4:4" s="20" customFormat="1" x14ac:dyDescent="0.25">
      <c r="D5418" s="21"/>
    </row>
    <row r="5419" spans="4:4" s="20" customFormat="1" x14ac:dyDescent="0.25">
      <c r="D5419" s="21"/>
    </row>
    <row r="5420" spans="4:4" s="20" customFormat="1" x14ac:dyDescent="0.25">
      <c r="D5420" s="21"/>
    </row>
    <row r="5421" spans="4:4" s="20" customFormat="1" x14ac:dyDescent="0.25">
      <c r="D5421" s="21"/>
    </row>
    <row r="5422" spans="4:4" s="20" customFormat="1" x14ac:dyDescent="0.25">
      <c r="D5422" s="21"/>
    </row>
    <row r="5423" spans="4:4" s="20" customFormat="1" x14ac:dyDescent="0.25">
      <c r="D5423" s="21"/>
    </row>
    <row r="5424" spans="4:4" s="20" customFormat="1" x14ac:dyDescent="0.25">
      <c r="D5424" s="21"/>
    </row>
    <row r="5425" spans="4:4" s="20" customFormat="1" x14ac:dyDescent="0.25">
      <c r="D5425" s="21"/>
    </row>
    <row r="5426" spans="4:4" s="20" customFormat="1" x14ac:dyDescent="0.25">
      <c r="D5426" s="21"/>
    </row>
    <row r="5427" spans="4:4" s="20" customFormat="1" x14ac:dyDescent="0.25">
      <c r="D5427" s="21"/>
    </row>
    <row r="5428" spans="4:4" s="20" customFormat="1" x14ac:dyDescent="0.25">
      <c r="D5428" s="21"/>
    </row>
    <row r="5429" spans="4:4" s="20" customFormat="1" x14ac:dyDescent="0.25">
      <c r="D5429" s="21"/>
    </row>
    <row r="5430" spans="4:4" s="20" customFormat="1" x14ac:dyDescent="0.25">
      <c r="D5430" s="21"/>
    </row>
    <row r="5431" spans="4:4" s="20" customFormat="1" x14ac:dyDescent="0.25">
      <c r="D5431" s="21"/>
    </row>
    <row r="5432" spans="4:4" s="20" customFormat="1" x14ac:dyDescent="0.25">
      <c r="D5432" s="21"/>
    </row>
    <row r="5433" spans="4:4" s="20" customFormat="1" x14ac:dyDescent="0.25">
      <c r="D5433" s="21"/>
    </row>
    <row r="5434" spans="4:4" s="20" customFormat="1" x14ac:dyDescent="0.25">
      <c r="D5434" s="21"/>
    </row>
    <row r="5435" spans="4:4" s="20" customFormat="1" x14ac:dyDescent="0.25">
      <c r="D5435" s="21"/>
    </row>
    <row r="5436" spans="4:4" s="20" customFormat="1" x14ac:dyDescent="0.25">
      <c r="D5436" s="21"/>
    </row>
    <row r="5437" spans="4:4" s="20" customFormat="1" x14ac:dyDescent="0.25">
      <c r="D5437" s="21"/>
    </row>
    <row r="5438" spans="4:4" s="20" customFormat="1" x14ac:dyDescent="0.25">
      <c r="D5438" s="21"/>
    </row>
    <row r="5439" spans="4:4" s="20" customFormat="1" x14ac:dyDescent="0.25">
      <c r="D5439" s="21"/>
    </row>
    <row r="5440" spans="4:4" s="20" customFormat="1" x14ac:dyDescent="0.25">
      <c r="D5440" s="21"/>
    </row>
    <row r="5441" spans="4:4" s="20" customFormat="1" x14ac:dyDescent="0.25">
      <c r="D5441" s="21"/>
    </row>
    <row r="5442" spans="4:4" s="20" customFormat="1" x14ac:dyDescent="0.25">
      <c r="D5442" s="21"/>
    </row>
    <row r="5443" spans="4:4" s="20" customFormat="1" x14ac:dyDescent="0.25">
      <c r="D5443" s="21"/>
    </row>
    <row r="5444" spans="4:4" s="20" customFormat="1" x14ac:dyDescent="0.25">
      <c r="D5444" s="21"/>
    </row>
    <row r="5445" spans="4:4" s="20" customFormat="1" x14ac:dyDescent="0.25">
      <c r="D5445" s="21"/>
    </row>
    <row r="5446" spans="4:4" s="20" customFormat="1" x14ac:dyDescent="0.25">
      <c r="D5446" s="21"/>
    </row>
    <row r="5447" spans="4:4" s="20" customFormat="1" x14ac:dyDescent="0.25">
      <c r="D5447" s="21"/>
    </row>
    <row r="5448" spans="4:4" s="20" customFormat="1" x14ac:dyDescent="0.25">
      <c r="D5448" s="21"/>
    </row>
    <row r="5449" spans="4:4" s="20" customFormat="1" x14ac:dyDescent="0.25">
      <c r="D5449" s="21"/>
    </row>
    <row r="5450" spans="4:4" s="20" customFormat="1" x14ac:dyDescent="0.25">
      <c r="D5450" s="21"/>
    </row>
    <row r="5451" spans="4:4" s="20" customFormat="1" x14ac:dyDescent="0.25">
      <c r="D5451" s="21"/>
    </row>
    <row r="5452" spans="4:4" s="20" customFormat="1" x14ac:dyDescent="0.25">
      <c r="D5452" s="21"/>
    </row>
    <row r="5453" spans="4:4" s="20" customFormat="1" x14ac:dyDescent="0.25">
      <c r="D5453" s="21"/>
    </row>
    <row r="5454" spans="4:4" s="20" customFormat="1" x14ac:dyDescent="0.25">
      <c r="D5454" s="21"/>
    </row>
    <row r="5455" spans="4:4" s="20" customFormat="1" x14ac:dyDescent="0.25">
      <c r="D5455" s="21"/>
    </row>
    <row r="5456" spans="4:4" s="20" customFormat="1" x14ac:dyDescent="0.25">
      <c r="D5456" s="21"/>
    </row>
    <row r="5457" spans="4:4" s="20" customFormat="1" x14ac:dyDescent="0.25">
      <c r="D5457" s="21"/>
    </row>
    <row r="5458" spans="4:4" s="20" customFormat="1" x14ac:dyDescent="0.25">
      <c r="D5458" s="21"/>
    </row>
    <row r="5459" spans="4:4" s="20" customFormat="1" x14ac:dyDescent="0.25">
      <c r="D5459" s="21"/>
    </row>
    <row r="5460" spans="4:4" s="20" customFormat="1" x14ac:dyDescent="0.25">
      <c r="D5460" s="21"/>
    </row>
    <row r="5461" spans="4:4" s="20" customFormat="1" x14ac:dyDescent="0.25">
      <c r="D5461" s="21"/>
    </row>
    <row r="5462" spans="4:4" s="20" customFormat="1" x14ac:dyDescent="0.25">
      <c r="D5462" s="21"/>
    </row>
    <row r="5463" spans="4:4" s="20" customFormat="1" x14ac:dyDescent="0.25">
      <c r="D5463" s="21"/>
    </row>
    <row r="5464" spans="4:4" s="20" customFormat="1" x14ac:dyDescent="0.25">
      <c r="D5464" s="21"/>
    </row>
    <row r="5465" spans="4:4" s="20" customFormat="1" x14ac:dyDescent="0.25">
      <c r="D5465" s="21"/>
    </row>
    <row r="5466" spans="4:4" s="20" customFormat="1" x14ac:dyDescent="0.25">
      <c r="D5466" s="21"/>
    </row>
    <row r="5467" spans="4:4" s="20" customFormat="1" x14ac:dyDescent="0.25">
      <c r="D5467" s="21"/>
    </row>
    <row r="5468" spans="4:4" s="20" customFormat="1" x14ac:dyDescent="0.25">
      <c r="D5468" s="21"/>
    </row>
    <row r="5469" spans="4:4" s="20" customFormat="1" x14ac:dyDescent="0.25">
      <c r="D5469" s="21"/>
    </row>
    <row r="5470" spans="4:4" s="20" customFormat="1" x14ac:dyDescent="0.25">
      <c r="D5470" s="21"/>
    </row>
    <row r="5471" spans="4:4" s="20" customFormat="1" x14ac:dyDescent="0.25">
      <c r="D5471" s="21"/>
    </row>
    <row r="5472" spans="4:4" s="20" customFormat="1" x14ac:dyDescent="0.25">
      <c r="D5472" s="21"/>
    </row>
    <row r="5473" spans="4:4" s="20" customFormat="1" x14ac:dyDescent="0.25">
      <c r="D5473" s="21"/>
    </row>
    <row r="5474" spans="4:4" s="20" customFormat="1" x14ac:dyDescent="0.25">
      <c r="D5474" s="21"/>
    </row>
    <row r="5475" spans="4:4" s="20" customFormat="1" x14ac:dyDescent="0.25">
      <c r="D5475" s="21"/>
    </row>
    <row r="5476" spans="4:4" s="20" customFormat="1" x14ac:dyDescent="0.25">
      <c r="D5476" s="21"/>
    </row>
    <row r="5477" spans="4:4" s="20" customFormat="1" x14ac:dyDescent="0.25">
      <c r="D5477" s="21"/>
    </row>
    <row r="5478" spans="4:4" s="20" customFormat="1" x14ac:dyDescent="0.25">
      <c r="D5478" s="21"/>
    </row>
    <row r="5479" spans="4:4" s="20" customFormat="1" x14ac:dyDescent="0.25">
      <c r="D5479" s="21"/>
    </row>
    <row r="5480" spans="4:4" s="20" customFormat="1" x14ac:dyDescent="0.25">
      <c r="D5480" s="21"/>
    </row>
    <row r="5481" spans="4:4" s="20" customFormat="1" x14ac:dyDescent="0.25">
      <c r="D5481" s="21"/>
    </row>
    <row r="5482" spans="4:4" s="20" customFormat="1" x14ac:dyDescent="0.25">
      <c r="D5482" s="21"/>
    </row>
    <row r="5483" spans="4:4" s="20" customFormat="1" x14ac:dyDescent="0.25">
      <c r="D5483" s="21"/>
    </row>
    <row r="5484" spans="4:4" s="20" customFormat="1" x14ac:dyDescent="0.25">
      <c r="D5484" s="21"/>
    </row>
    <row r="5485" spans="4:4" s="20" customFormat="1" x14ac:dyDescent="0.25">
      <c r="D5485" s="21"/>
    </row>
    <row r="5486" spans="4:4" s="20" customFormat="1" x14ac:dyDescent="0.25">
      <c r="D5486" s="21"/>
    </row>
    <row r="5487" spans="4:4" s="20" customFormat="1" x14ac:dyDescent="0.25">
      <c r="D5487" s="21"/>
    </row>
    <row r="5488" spans="4:4" s="20" customFormat="1" x14ac:dyDescent="0.25">
      <c r="D5488" s="21"/>
    </row>
    <row r="5489" spans="4:4" s="20" customFormat="1" x14ac:dyDescent="0.25">
      <c r="D5489" s="21"/>
    </row>
    <row r="5490" spans="4:4" s="20" customFormat="1" x14ac:dyDescent="0.25">
      <c r="D5490" s="21"/>
    </row>
    <row r="5491" spans="4:4" s="20" customFormat="1" x14ac:dyDescent="0.25">
      <c r="D5491" s="21"/>
    </row>
    <row r="5492" spans="4:4" s="20" customFormat="1" x14ac:dyDescent="0.25">
      <c r="D5492" s="21"/>
    </row>
    <row r="5493" spans="4:4" s="20" customFormat="1" x14ac:dyDescent="0.25">
      <c r="D5493" s="21"/>
    </row>
    <row r="5494" spans="4:4" s="20" customFormat="1" x14ac:dyDescent="0.25">
      <c r="D5494" s="21"/>
    </row>
    <row r="5495" spans="4:4" s="20" customFormat="1" x14ac:dyDescent="0.25">
      <c r="D5495" s="21"/>
    </row>
    <row r="5496" spans="4:4" s="20" customFormat="1" x14ac:dyDescent="0.25">
      <c r="D5496" s="21"/>
    </row>
    <row r="5497" spans="4:4" s="20" customFormat="1" x14ac:dyDescent="0.25">
      <c r="D5497" s="21"/>
    </row>
    <row r="5498" spans="4:4" s="20" customFormat="1" x14ac:dyDescent="0.25">
      <c r="D5498" s="21"/>
    </row>
    <row r="5499" spans="4:4" s="20" customFormat="1" x14ac:dyDescent="0.25">
      <c r="D5499" s="21"/>
    </row>
    <row r="5500" spans="4:4" s="20" customFormat="1" x14ac:dyDescent="0.25">
      <c r="D5500" s="21"/>
    </row>
    <row r="5501" spans="4:4" s="20" customFormat="1" x14ac:dyDescent="0.25">
      <c r="D5501" s="21"/>
    </row>
    <row r="5502" spans="4:4" s="20" customFormat="1" x14ac:dyDescent="0.25">
      <c r="D5502" s="21"/>
    </row>
    <row r="5503" spans="4:4" s="20" customFormat="1" x14ac:dyDescent="0.25">
      <c r="D5503" s="21"/>
    </row>
    <row r="5504" spans="4:4" s="20" customFormat="1" x14ac:dyDescent="0.25">
      <c r="D5504" s="21"/>
    </row>
    <row r="5505" spans="4:4" s="20" customFormat="1" x14ac:dyDescent="0.25">
      <c r="D5505" s="21"/>
    </row>
    <row r="5506" spans="4:4" s="20" customFormat="1" x14ac:dyDescent="0.25">
      <c r="D5506" s="21"/>
    </row>
    <row r="5507" spans="4:4" s="20" customFormat="1" x14ac:dyDescent="0.25">
      <c r="D5507" s="21"/>
    </row>
    <row r="5508" spans="4:4" s="20" customFormat="1" x14ac:dyDescent="0.25">
      <c r="D5508" s="21"/>
    </row>
    <row r="5509" spans="4:4" s="20" customFormat="1" x14ac:dyDescent="0.25">
      <c r="D5509" s="21"/>
    </row>
    <row r="5510" spans="4:4" s="20" customFormat="1" x14ac:dyDescent="0.25">
      <c r="D5510" s="21"/>
    </row>
    <row r="5511" spans="4:4" s="20" customFormat="1" x14ac:dyDescent="0.25">
      <c r="D5511" s="21"/>
    </row>
    <row r="5512" spans="4:4" s="20" customFormat="1" x14ac:dyDescent="0.25">
      <c r="D5512" s="21"/>
    </row>
    <row r="5513" spans="4:4" s="20" customFormat="1" x14ac:dyDescent="0.25">
      <c r="D5513" s="21"/>
    </row>
    <row r="5514" spans="4:4" s="20" customFormat="1" x14ac:dyDescent="0.25">
      <c r="D5514" s="21"/>
    </row>
    <row r="5515" spans="4:4" s="20" customFormat="1" x14ac:dyDescent="0.25">
      <c r="D5515" s="21"/>
    </row>
    <row r="5516" spans="4:4" s="20" customFormat="1" x14ac:dyDescent="0.25">
      <c r="D5516" s="21"/>
    </row>
    <row r="5517" spans="4:4" s="20" customFormat="1" x14ac:dyDescent="0.25">
      <c r="D5517" s="21"/>
    </row>
    <row r="5518" spans="4:4" s="20" customFormat="1" x14ac:dyDescent="0.25">
      <c r="D5518" s="21"/>
    </row>
    <row r="5519" spans="4:4" s="20" customFormat="1" x14ac:dyDescent="0.25">
      <c r="D5519" s="21"/>
    </row>
    <row r="5520" spans="4:4" s="20" customFormat="1" x14ac:dyDescent="0.25">
      <c r="D5520" s="21"/>
    </row>
    <row r="5521" spans="4:4" s="20" customFormat="1" x14ac:dyDescent="0.25">
      <c r="D5521" s="21"/>
    </row>
    <row r="5522" spans="4:4" s="20" customFormat="1" x14ac:dyDescent="0.25">
      <c r="D5522" s="21"/>
    </row>
    <row r="5523" spans="4:4" s="20" customFormat="1" x14ac:dyDescent="0.25">
      <c r="D5523" s="21"/>
    </row>
    <row r="5524" spans="4:4" s="20" customFormat="1" x14ac:dyDescent="0.25">
      <c r="D5524" s="21"/>
    </row>
    <row r="5525" spans="4:4" s="20" customFormat="1" x14ac:dyDescent="0.25">
      <c r="D5525" s="21"/>
    </row>
    <row r="5526" spans="4:4" s="20" customFormat="1" x14ac:dyDescent="0.25">
      <c r="D5526" s="21"/>
    </row>
    <row r="5527" spans="4:4" s="20" customFormat="1" x14ac:dyDescent="0.25">
      <c r="D5527" s="21"/>
    </row>
    <row r="5528" spans="4:4" s="20" customFormat="1" x14ac:dyDescent="0.25">
      <c r="D5528" s="21"/>
    </row>
    <row r="5529" spans="4:4" s="20" customFormat="1" x14ac:dyDescent="0.25">
      <c r="D5529" s="21"/>
    </row>
    <row r="5530" spans="4:4" s="20" customFormat="1" x14ac:dyDescent="0.25">
      <c r="D5530" s="21"/>
    </row>
    <row r="5531" spans="4:4" s="20" customFormat="1" x14ac:dyDescent="0.25">
      <c r="D5531" s="21"/>
    </row>
    <row r="5532" spans="4:4" s="20" customFormat="1" x14ac:dyDescent="0.25">
      <c r="D5532" s="21"/>
    </row>
    <row r="5533" spans="4:4" s="20" customFormat="1" x14ac:dyDescent="0.25">
      <c r="D5533" s="21"/>
    </row>
    <row r="5534" spans="4:4" s="20" customFormat="1" x14ac:dyDescent="0.25">
      <c r="D5534" s="21"/>
    </row>
    <row r="5535" spans="4:4" s="20" customFormat="1" x14ac:dyDescent="0.25">
      <c r="D5535" s="21"/>
    </row>
    <row r="5536" spans="4:4" s="20" customFormat="1" x14ac:dyDescent="0.25">
      <c r="D5536" s="21"/>
    </row>
    <row r="5537" spans="4:4" s="20" customFormat="1" x14ac:dyDescent="0.25">
      <c r="D5537" s="21"/>
    </row>
    <row r="5538" spans="4:4" s="20" customFormat="1" x14ac:dyDescent="0.25">
      <c r="D5538" s="21"/>
    </row>
    <row r="5539" spans="4:4" s="20" customFormat="1" x14ac:dyDescent="0.25">
      <c r="D5539" s="21"/>
    </row>
    <row r="5540" spans="4:4" s="20" customFormat="1" x14ac:dyDescent="0.25">
      <c r="D5540" s="21"/>
    </row>
    <row r="5541" spans="4:4" s="20" customFormat="1" x14ac:dyDescent="0.25">
      <c r="D5541" s="21"/>
    </row>
    <row r="5542" spans="4:4" s="20" customFormat="1" x14ac:dyDescent="0.25">
      <c r="D5542" s="21"/>
    </row>
    <row r="5543" spans="4:4" s="20" customFormat="1" x14ac:dyDescent="0.25">
      <c r="D5543" s="21"/>
    </row>
    <row r="5544" spans="4:4" s="20" customFormat="1" x14ac:dyDescent="0.25">
      <c r="D5544" s="21"/>
    </row>
    <row r="5545" spans="4:4" s="20" customFormat="1" x14ac:dyDescent="0.25">
      <c r="D5545" s="21"/>
    </row>
    <row r="5546" spans="4:4" s="20" customFormat="1" x14ac:dyDescent="0.25">
      <c r="D5546" s="21"/>
    </row>
    <row r="5547" spans="4:4" s="20" customFormat="1" x14ac:dyDescent="0.25">
      <c r="D5547" s="21"/>
    </row>
    <row r="5548" spans="4:4" s="20" customFormat="1" x14ac:dyDescent="0.25">
      <c r="D5548" s="21"/>
    </row>
    <row r="5549" spans="4:4" s="20" customFormat="1" x14ac:dyDescent="0.25">
      <c r="D5549" s="21"/>
    </row>
    <row r="5550" spans="4:4" s="20" customFormat="1" x14ac:dyDescent="0.25">
      <c r="D5550" s="21"/>
    </row>
    <row r="5551" spans="4:4" s="20" customFormat="1" x14ac:dyDescent="0.25">
      <c r="D5551" s="21"/>
    </row>
    <row r="5552" spans="4:4" s="20" customFormat="1" x14ac:dyDescent="0.25">
      <c r="D5552" s="21"/>
    </row>
    <row r="5553" spans="4:4" s="20" customFormat="1" x14ac:dyDescent="0.25">
      <c r="D5553" s="21"/>
    </row>
    <row r="5554" spans="4:4" s="20" customFormat="1" x14ac:dyDescent="0.25">
      <c r="D5554" s="21"/>
    </row>
    <row r="5555" spans="4:4" s="20" customFormat="1" x14ac:dyDescent="0.25">
      <c r="D5555" s="21"/>
    </row>
    <row r="5556" spans="4:4" s="20" customFormat="1" x14ac:dyDescent="0.25">
      <c r="D5556" s="21"/>
    </row>
    <row r="5557" spans="4:4" s="20" customFormat="1" x14ac:dyDescent="0.25">
      <c r="D5557" s="21"/>
    </row>
    <row r="5558" spans="4:4" s="20" customFormat="1" x14ac:dyDescent="0.25">
      <c r="D5558" s="21"/>
    </row>
    <row r="5559" spans="4:4" s="20" customFormat="1" x14ac:dyDescent="0.25">
      <c r="D5559" s="21"/>
    </row>
    <row r="5560" spans="4:4" s="20" customFormat="1" x14ac:dyDescent="0.25">
      <c r="D5560" s="21"/>
    </row>
    <row r="5561" spans="4:4" s="20" customFormat="1" x14ac:dyDescent="0.25">
      <c r="D5561" s="21"/>
    </row>
    <row r="5562" spans="4:4" s="20" customFormat="1" x14ac:dyDescent="0.25">
      <c r="D5562" s="21"/>
    </row>
    <row r="5563" spans="4:4" s="20" customFormat="1" x14ac:dyDescent="0.25">
      <c r="D5563" s="21"/>
    </row>
    <row r="5564" spans="4:4" s="20" customFormat="1" x14ac:dyDescent="0.25">
      <c r="D5564" s="21"/>
    </row>
    <row r="5565" spans="4:4" s="20" customFormat="1" x14ac:dyDescent="0.25">
      <c r="D5565" s="21"/>
    </row>
    <row r="5566" spans="4:4" s="20" customFormat="1" x14ac:dyDescent="0.25">
      <c r="D5566" s="21"/>
    </row>
    <row r="5567" spans="4:4" s="20" customFormat="1" x14ac:dyDescent="0.25">
      <c r="D5567" s="21"/>
    </row>
    <row r="5568" spans="4:4" s="20" customFormat="1" x14ac:dyDescent="0.25">
      <c r="D5568" s="21"/>
    </row>
    <row r="5569" spans="4:4" s="20" customFormat="1" x14ac:dyDescent="0.25">
      <c r="D5569" s="21"/>
    </row>
    <row r="5570" spans="4:4" s="20" customFormat="1" x14ac:dyDescent="0.25">
      <c r="D5570" s="21"/>
    </row>
    <row r="5571" spans="4:4" s="20" customFormat="1" x14ac:dyDescent="0.25">
      <c r="D5571" s="21"/>
    </row>
    <row r="5572" spans="4:4" s="20" customFormat="1" x14ac:dyDescent="0.25">
      <c r="D5572" s="21"/>
    </row>
    <row r="5573" spans="4:4" s="20" customFormat="1" x14ac:dyDescent="0.25">
      <c r="D5573" s="21"/>
    </row>
    <row r="5574" spans="4:4" s="20" customFormat="1" x14ac:dyDescent="0.25">
      <c r="D5574" s="21"/>
    </row>
    <row r="5575" spans="4:4" s="20" customFormat="1" x14ac:dyDescent="0.25">
      <c r="D5575" s="21"/>
    </row>
    <row r="5576" spans="4:4" s="20" customFormat="1" x14ac:dyDescent="0.25">
      <c r="D5576" s="21"/>
    </row>
    <row r="5577" spans="4:4" s="20" customFormat="1" x14ac:dyDescent="0.25">
      <c r="D5577" s="21"/>
    </row>
    <row r="5578" spans="4:4" s="20" customFormat="1" x14ac:dyDescent="0.25">
      <c r="D5578" s="21"/>
    </row>
    <row r="5579" spans="4:4" s="20" customFormat="1" x14ac:dyDescent="0.25">
      <c r="D5579" s="21"/>
    </row>
    <row r="5580" spans="4:4" s="20" customFormat="1" x14ac:dyDescent="0.25">
      <c r="D5580" s="21"/>
    </row>
    <row r="5581" spans="4:4" s="20" customFormat="1" x14ac:dyDescent="0.25">
      <c r="D5581" s="21"/>
    </row>
    <row r="5582" spans="4:4" s="20" customFormat="1" x14ac:dyDescent="0.25">
      <c r="D5582" s="21"/>
    </row>
    <row r="5583" spans="4:4" s="20" customFormat="1" x14ac:dyDescent="0.25">
      <c r="D5583" s="21"/>
    </row>
    <row r="5584" spans="4:4" s="20" customFormat="1" x14ac:dyDescent="0.25">
      <c r="D5584" s="21"/>
    </row>
    <row r="5585" spans="4:4" s="20" customFormat="1" x14ac:dyDescent="0.25">
      <c r="D5585" s="21"/>
    </row>
    <row r="5586" spans="4:4" s="20" customFormat="1" x14ac:dyDescent="0.25">
      <c r="D5586" s="21"/>
    </row>
    <row r="5587" spans="4:4" s="20" customFormat="1" x14ac:dyDescent="0.25">
      <c r="D5587" s="21"/>
    </row>
    <row r="5588" spans="4:4" s="20" customFormat="1" x14ac:dyDescent="0.25">
      <c r="D5588" s="21"/>
    </row>
    <row r="5589" spans="4:4" s="20" customFormat="1" x14ac:dyDescent="0.25">
      <c r="D5589" s="21"/>
    </row>
    <row r="5590" spans="4:4" s="20" customFormat="1" x14ac:dyDescent="0.25">
      <c r="D5590" s="21"/>
    </row>
    <row r="5591" spans="4:4" s="20" customFormat="1" x14ac:dyDescent="0.25">
      <c r="D5591" s="21"/>
    </row>
    <row r="5592" spans="4:4" s="20" customFormat="1" x14ac:dyDescent="0.25">
      <c r="D5592" s="21"/>
    </row>
    <row r="5593" spans="4:4" s="20" customFormat="1" x14ac:dyDescent="0.25">
      <c r="D5593" s="21"/>
    </row>
    <row r="5594" spans="4:4" s="20" customFormat="1" x14ac:dyDescent="0.25">
      <c r="D5594" s="21"/>
    </row>
    <row r="5595" spans="4:4" s="20" customFormat="1" x14ac:dyDescent="0.25">
      <c r="D5595" s="21"/>
    </row>
    <row r="5596" spans="4:4" s="20" customFormat="1" x14ac:dyDescent="0.25">
      <c r="D5596" s="21"/>
    </row>
    <row r="5597" spans="4:4" s="20" customFormat="1" x14ac:dyDescent="0.25">
      <c r="D5597" s="21"/>
    </row>
    <row r="5598" spans="4:4" s="20" customFormat="1" x14ac:dyDescent="0.25">
      <c r="D5598" s="21"/>
    </row>
    <row r="5599" spans="4:4" s="20" customFormat="1" x14ac:dyDescent="0.25">
      <c r="D5599" s="21"/>
    </row>
    <row r="5600" spans="4:4" s="20" customFormat="1" x14ac:dyDescent="0.25">
      <c r="D5600" s="21"/>
    </row>
    <row r="5601" spans="4:4" s="20" customFormat="1" x14ac:dyDescent="0.25">
      <c r="D5601" s="21"/>
    </row>
    <row r="5602" spans="4:4" s="20" customFormat="1" x14ac:dyDescent="0.25">
      <c r="D5602" s="21"/>
    </row>
    <row r="5603" spans="4:4" s="20" customFormat="1" x14ac:dyDescent="0.25">
      <c r="D5603" s="21"/>
    </row>
    <row r="5604" spans="4:4" s="20" customFormat="1" x14ac:dyDescent="0.25">
      <c r="D5604" s="21"/>
    </row>
    <row r="5605" spans="4:4" s="20" customFormat="1" x14ac:dyDescent="0.25">
      <c r="D5605" s="21"/>
    </row>
    <row r="5606" spans="4:4" s="20" customFormat="1" x14ac:dyDescent="0.25">
      <c r="D5606" s="21"/>
    </row>
    <row r="5607" spans="4:4" s="20" customFormat="1" x14ac:dyDescent="0.25">
      <c r="D5607" s="21"/>
    </row>
    <row r="5608" spans="4:4" s="20" customFormat="1" x14ac:dyDescent="0.25">
      <c r="D5608" s="21"/>
    </row>
    <row r="5609" spans="4:4" s="20" customFormat="1" x14ac:dyDescent="0.25">
      <c r="D5609" s="21"/>
    </row>
    <row r="5610" spans="4:4" s="20" customFormat="1" x14ac:dyDescent="0.25">
      <c r="D5610" s="21"/>
    </row>
    <row r="5611" spans="4:4" s="20" customFormat="1" x14ac:dyDescent="0.25">
      <c r="D5611" s="21"/>
    </row>
    <row r="5612" spans="4:4" s="20" customFormat="1" x14ac:dyDescent="0.25">
      <c r="D5612" s="21"/>
    </row>
    <row r="5613" spans="4:4" s="20" customFormat="1" x14ac:dyDescent="0.25">
      <c r="D5613" s="21"/>
    </row>
    <row r="5614" spans="4:4" s="20" customFormat="1" x14ac:dyDescent="0.25">
      <c r="D5614" s="21"/>
    </row>
    <row r="5615" spans="4:4" s="20" customFormat="1" x14ac:dyDescent="0.25">
      <c r="D5615" s="21"/>
    </row>
    <row r="5616" spans="4:4" s="20" customFormat="1" x14ac:dyDescent="0.25">
      <c r="D5616" s="21"/>
    </row>
    <row r="5617" spans="4:4" s="20" customFormat="1" x14ac:dyDescent="0.25">
      <c r="D5617" s="21"/>
    </row>
    <row r="5618" spans="4:4" s="20" customFormat="1" x14ac:dyDescent="0.25">
      <c r="D5618" s="21"/>
    </row>
    <row r="5619" spans="4:4" s="20" customFormat="1" x14ac:dyDescent="0.25">
      <c r="D5619" s="21"/>
    </row>
    <row r="5620" spans="4:4" s="20" customFormat="1" x14ac:dyDescent="0.25">
      <c r="D5620" s="21"/>
    </row>
    <row r="5621" spans="4:4" s="20" customFormat="1" x14ac:dyDescent="0.25">
      <c r="D5621" s="21"/>
    </row>
    <row r="5622" spans="4:4" s="20" customFormat="1" x14ac:dyDescent="0.25">
      <c r="D5622" s="21"/>
    </row>
    <row r="5623" spans="4:4" s="20" customFormat="1" x14ac:dyDescent="0.25">
      <c r="D5623" s="21"/>
    </row>
    <row r="5624" spans="4:4" s="20" customFormat="1" x14ac:dyDescent="0.25">
      <c r="D5624" s="21"/>
    </row>
    <row r="5625" spans="4:4" s="20" customFormat="1" x14ac:dyDescent="0.25">
      <c r="D5625" s="21"/>
    </row>
    <row r="5626" spans="4:4" s="20" customFormat="1" x14ac:dyDescent="0.25">
      <c r="D5626" s="21"/>
    </row>
    <row r="5627" spans="4:4" s="20" customFormat="1" x14ac:dyDescent="0.25">
      <c r="D5627" s="21"/>
    </row>
    <row r="5628" spans="4:4" s="20" customFormat="1" x14ac:dyDescent="0.25">
      <c r="D5628" s="21"/>
    </row>
    <row r="5629" spans="4:4" s="20" customFormat="1" x14ac:dyDescent="0.25">
      <c r="D5629" s="21"/>
    </row>
    <row r="5630" spans="4:4" s="20" customFormat="1" x14ac:dyDescent="0.25">
      <c r="D5630" s="21"/>
    </row>
    <row r="5631" spans="4:4" s="20" customFormat="1" x14ac:dyDescent="0.25">
      <c r="D5631" s="21"/>
    </row>
    <row r="5632" spans="4:4" s="20" customFormat="1" x14ac:dyDescent="0.25">
      <c r="D5632" s="21"/>
    </row>
    <row r="5633" spans="4:4" s="20" customFormat="1" x14ac:dyDescent="0.25">
      <c r="D5633" s="21"/>
    </row>
    <row r="5634" spans="4:4" s="20" customFormat="1" x14ac:dyDescent="0.25">
      <c r="D5634" s="21"/>
    </row>
    <row r="5635" spans="4:4" s="20" customFormat="1" x14ac:dyDescent="0.25">
      <c r="D5635" s="21"/>
    </row>
    <row r="5636" spans="4:4" s="20" customFormat="1" x14ac:dyDescent="0.25">
      <c r="D5636" s="21"/>
    </row>
    <row r="5637" spans="4:4" s="20" customFormat="1" x14ac:dyDescent="0.25">
      <c r="D5637" s="21"/>
    </row>
    <row r="5638" spans="4:4" s="20" customFormat="1" x14ac:dyDescent="0.25">
      <c r="D5638" s="21"/>
    </row>
    <row r="5639" spans="4:4" s="20" customFormat="1" x14ac:dyDescent="0.25">
      <c r="D5639" s="21"/>
    </row>
    <row r="5640" spans="4:4" s="20" customFormat="1" x14ac:dyDescent="0.25">
      <c r="D5640" s="21"/>
    </row>
    <row r="5641" spans="4:4" s="20" customFormat="1" x14ac:dyDescent="0.25">
      <c r="D5641" s="21"/>
    </row>
    <row r="5642" spans="4:4" s="20" customFormat="1" x14ac:dyDescent="0.25">
      <c r="D5642" s="21"/>
    </row>
    <row r="5643" spans="4:4" s="20" customFormat="1" x14ac:dyDescent="0.25">
      <c r="D5643" s="21"/>
    </row>
    <row r="5644" spans="4:4" s="20" customFormat="1" x14ac:dyDescent="0.25">
      <c r="D5644" s="21"/>
    </row>
    <row r="5645" spans="4:4" s="20" customFormat="1" x14ac:dyDescent="0.25">
      <c r="D5645" s="21"/>
    </row>
    <row r="5646" spans="4:4" s="20" customFormat="1" x14ac:dyDescent="0.25">
      <c r="D5646" s="21"/>
    </row>
    <row r="5647" spans="4:4" s="20" customFormat="1" x14ac:dyDescent="0.25">
      <c r="D5647" s="21"/>
    </row>
    <row r="5648" spans="4:4" s="20" customFormat="1" x14ac:dyDescent="0.25">
      <c r="D5648" s="21"/>
    </row>
    <row r="5649" spans="4:4" s="20" customFormat="1" x14ac:dyDescent="0.25">
      <c r="D5649" s="21"/>
    </row>
    <row r="5650" spans="4:4" s="20" customFormat="1" x14ac:dyDescent="0.25">
      <c r="D5650" s="21"/>
    </row>
    <row r="5651" spans="4:4" s="20" customFormat="1" x14ac:dyDescent="0.25">
      <c r="D5651" s="21"/>
    </row>
    <row r="5652" spans="4:4" s="20" customFormat="1" x14ac:dyDescent="0.25">
      <c r="D5652" s="21"/>
    </row>
    <row r="5653" spans="4:4" s="20" customFormat="1" x14ac:dyDescent="0.25">
      <c r="D5653" s="21"/>
    </row>
    <row r="5654" spans="4:4" s="20" customFormat="1" x14ac:dyDescent="0.25">
      <c r="D5654" s="21"/>
    </row>
    <row r="5655" spans="4:4" s="20" customFormat="1" x14ac:dyDescent="0.25">
      <c r="D5655" s="21"/>
    </row>
    <row r="5656" spans="4:4" s="20" customFormat="1" x14ac:dyDescent="0.25">
      <c r="D5656" s="21"/>
    </row>
    <row r="5657" spans="4:4" s="20" customFormat="1" x14ac:dyDescent="0.25">
      <c r="D5657" s="21"/>
    </row>
    <row r="5658" spans="4:4" s="20" customFormat="1" x14ac:dyDescent="0.25">
      <c r="D5658" s="21"/>
    </row>
    <row r="5659" spans="4:4" s="20" customFormat="1" x14ac:dyDescent="0.25">
      <c r="D5659" s="21"/>
    </row>
    <row r="5660" spans="4:4" s="20" customFormat="1" x14ac:dyDescent="0.25">
      <c r="D5660" s="21"/>
    </row>
    <row r="5661" spans="4:4" s="20" customFormat="1" x14ac:dyDescent="0.25">
      <c r="D5661" s="21"/>
    </row>
    <row r="5662" spans="4:4" s="20" customFormat="1" x14ac:dyDescent="0.25">
      <c r="D5662" s="21"/>
    </row>
    <row r="5663" spans="4:4" s="20" customFormat="1" x14ac:dyDescent="0.25">
      <c r="D5663" s="21"/>
    </row>
    <row r="5664" spans="4:4" s="20" customFormat="1" x14ac:dyDescent="0.25">
      <c r="D5664" s="21"/>
    </row>
    <row r="5665" spans="4:4" s="20" customFormat="1" x14ac:dyDescent="0.25">
      <c r="D5665" s="21"/>
    </row>
    <row r="5666" spans="4:4" s="20" customFormat="1" x14ac:dyDescent="0.25">
      <c r="D5666" s="21"/>
    </row>
    <row r="5667" spans="4:4" s="20" customFormat="1" x14ac:dyDescent="0.25">
      <c r="D5667" s="21"/>
    </row>
    <row r="5668" spans="4:4" s="20" customFormat="1" x14ac:dyDescent="0.25">
      <c r="D5668" s="21"/>
    </row>
    <row r="5669" spans="4:4" s="20" customFormat="1" x14ac:dyDescent="0.25">
      <c r="D5669" s="21"/>
    </row>
    <row r="5670" spans="4:4" s="20" customFormat="1" x14ac:dyDescent="0.25">
      <c r="D5670" s="21"/>
    </row>
    <row r="5671" spans="4:4" s="20" customFormat="1" x14ac:dyDescent="0.25">
      <c r="D5671" s="21"/>
    </row>
    <row r="5672" spans="4:4" s="20" customFormat="1" x14ac:dyDescent="0.25">
      <c r="D5672" s="21"/>
    </row>
    <row r="5673" spans="4:4" s="20" customFormat="1" x14ac:dyDescent="0.25">
      <c r="D5673" s="21"/>
    </row>
    <row r="5674" spans="4:4" s="20" customFormat="1" x14ac:dyDescent="0.25">
      <c r="D5674" s="21"/>
    </row>
    <row r="5675" spans="4:4" s="20" customFormat="1" x14ac:dyDescent="0.25">
      <c r="D5675" s="21"/>
    </row>
    <row r="5676" spans="4:4" s="20" customFormat="1" x14ac:dyDescent="0.25">
      <c r="D5676" s="21"/>
    </row>
    <row r="5677" spans="4:4" s="20" customFormat="1" x14ac:dyDescent="0.25">
      <c r="D5677" s="21"/>
    </row>
    <row r="5678" spans="4:4" s="20" customFormat="1" x14ac:dyDescent="0.25">
      <c r="D5678" s="21"/>
    </row>
    <row r="5679" spans="4:4" s="20" customFormat="1" x14ac:dyDescent="0.25">
      <c r="D5679" s="21"/>
    </row>
    <row r="5680" spans="4:4" s="20" customFormat="1" x14ac:dyDescent="0.25">
      <c r="D5680" s="21"/>
    </row>
    <row r="5681" spans="4:4" s="20" customFormat="1" x14ac:dyDescent="0.25">
      <c r="D5681" s="21"/>
    </row>
    <row r="5682" spans="4:4" s="20" customFormat="1" x14ac:dyDescent="0.25">
      <c r="D5682" s="21"/>
    </row>
    <row r="5683" spans="4:4" s="20" customFormat="1" x14ac:dyDescent="0.25">
      <c r="D5683" s="21"/>
    </row>
    <row r="5684" spans="4:4" s="20" customFormat="1" x14ac:dyDescent="0.25">
      <c r="D5684" s="21"/>
    </row>
    <row r="5685" spans="4:4" s="20" customFormat="1" x14ac:dyDescent="0.25">
      <c r="D5685" s="21"/>
    </row>
    <row r="5686" spans="4:4" s="20" customFormat="1" x14ac:dyDescent="0.25">
      <c r="D5686" s="21"/>
    </row>
    <row r="5687" spans="4:4" s="20" customFormat="1" x14ac:dyDescent="0.25">
      <c r="D5687" s="21"/>
    </row>
    <row r="5688" spans="4:4" s="20" customFormat="1" x14ac:dyDescent="0.25">
      <c r="D5688" s="21"/>
    </row>
    <row r="5689" spans="4:4" s="20" customFormat="1" x14ac:dyDescent="0.25">
      <c r="D5689" s="21"/>
    </row>
    <row r="5690" spans="4:4" s="20" customFormat="1" x14ac:dyDescent="0.25">
      <c r="D5690" s="21"/>
    </row>
    <row r="5691" spans="4:4" s="20" customFormat="1" x14ac:dyDescent="0.25">
      <c r="D5691" s="21"/>
    </row>
    <row r="5692" spans="4:4" s="20" customFormat="1" x14ac:dyDescent="0.25">
      <c r="D5692" s="21"/>
    </row>
    <row r="5693" spans="4:4" s="20" customFormat="1" x14ac:dyDescent="0.25">
      <c r="D5693" s="21"/>
    </row>
    <row r="5694" spans="4:4" s="20" customFormat="1" x14ac:dyDescent="0.25">
      <c r="D5694" s="21"/>
    </row>
    <row r="5695" spans="4:4" s="20" customFormat="1" x14ac:dyDescent="0.25">
      <c r="D5695" s="21"/>
    </row>
    <row r="5696" spans="4:4" s="20" customFormat="1" x14ac:dyDescent="0.25">
      <c r="D5696" s="21"/>
    </row>
    <row r="5697" spans="4:4" s="20" customFormat="1" x14ac:dyDescent="0.25">
      <c r="D5697" s="21"/>
    </row>
    <row r="5698" spans="4:4" s="20" customFormat="1" x14ac:dyDescent="0.25">
      <c r="D5698" s="21"/>
    </row>
    <row r="5699" spans="4:4" s="20" customFormat="1" x14ac:dyDescent="0.25">
      <c r="D5699" s="21"/>
    </row>
    <row r="5700" spans="4:4" s="20" customFormat="1" x14ac:dyDescent="0.25">
      <c r="D5700" s="21"/>
    </row>
    <row r="5701" spans="4:4" s="20" customFormat="1" x14ac:dyDescent="0.25">
      <c r="D5701" s="21"/>
    </row>
    <row r="5702" spans="4:4" s="20" customFormat="1" x14ac:dyDescent="0.25">
      <c r="D5702" s="21"/>
    </row>
    <row r="5703" spans="4:4" s="20" customFormat="1" x14ac:dyDescent="0.25">
      <c r="D5703" s="21"/>
    </row>
    <row r="5704" spans="4:4" s="20" customFormat="1" x14ac:dyDescent="0.25">
      <c r="D5704" s="21"/>
    </row>
    <row r="5705" spans="4:4" s="20" customFormat="1" x14ac:dyDescent="0.25">
      <c r="D5705" s="21"/>
    </row>
    <row r="5706" spans="4:4" s="20" customFormat="1" x14ac:dyDescent="0.25">
      <c r="D5706" s="21"/>
    </row>
    <row r="5707" spans="4:4" s="20" customFormat="1" x14ac:dyDescent="0.25">
      <c r="D5707" s="21"/>
    </row>
    <row r="5708" spans="4:4" s="20" customFormat="1" x14ac:dyDescent="0.25">
      <c r="D5708" s="21"/>
    </row>
    <row r="5709" spans="4:4" s="20" customFormat="1" x14ac:dyDescent="0.25">
      <c r="D5709" s="21"/>
    </row>
    <row r="5710" spans="4:4" s="20" customFormat="1" x14ac:dyDescent="0.25">
      <c r="D5710" s="21"/>
    </row>
    <row r="5711" spans="4:4" s="20" customFormat="1" x14ac:dyDescent="0.25">
      <c r="D5711" s="21"/>
    </row>
    <row r="5712" spans="4:4" s="20" customFormat="1" x14ac:dyDescent="0.25">
      <c r="D5712" s="21"/>
    </row>
    <row r="5713" spans="4:4" s="20" customFormat="1" x14ac:dyDescent="0.25">
      <c r="D5713" s="21"/>
    </row>
    <row r="5714" spans="4:4" s="20" customFormat="1" x14ac:dyDescent="0.25">
      <c r="D5714" s="21"/>
    </row>
    <row r="5715" spans="4:4" s="20" customFormat="1" x14ac:dyDescent="0.25">
      <c r="D5715" s="21"/>
    </row>
    <row r="5716" spans="4:4" s="20" customFormat="1" x14ac:dyDescent="0.25">
      <c r="D5716" s="21"/>
    </row>
    <row r="5717" spans="4:4" s="20" customFormat="1" x14ac:dyDescent="0.25">
      <c r="D5717" s="21"/>
    </row>
    <row r="5718" spans="4:4" s="20" customFormat="1" x14ac:dyDescent="0.25">
      <c r="D5718" s="21"/>
    </row>
    <row r="5719" spans="4:4" s="20" customFormat="1" x14ac:dyDescent="0.25">
      <c r="D5719" s="21"/>
    </row>
    <row r="5720" spans="4:4" s="20" customFormat="1" x14ac:dyDescent="0.25">
      <c r="D5720" s="21"/>
    </row>
    <row r="5721" spans="4:4" s="20" customFormat="1" x14ac:dyDescent="0.25">
      <c r="D5721" s="21"/>
    </row>
    <row r="5722" spans="4:4" s="20" customFormat="1" x14ac:dyDescent="0.25">
      <c r="D5722" s="21"/>
    </row>
    <row r="5723" spans="4:4" s="20" customFormat="1" x14ac:dyDescent="0.25">
      <c r="D5723" s="21"/>
    </row>
    <row r="5724" spans="4:4" s="20" customFormat="1" x14ac:dyDescent="0.25">
      <c r="D5724" s="21"/>
    </row>
    <row r="5725" spans="4:4" s="20" customFormat="1" x14ac:dyDescent="0.25">
      <c r="D5725" s="21"/>
    </row>
    <row r="5726" spans="4:4" s="20" customFormat="1" x14ac:dyDescent="0.25">
      <c r="D5726" s="21"/>
    </row>
    <row r="5727" spans="4:4" s="20" customFormat="1" x14ac:dyDescent="0.25">
      <c r="D5727" s="21"/>
    </row>
    <row r="5728" spans="4:4" s="20" customFormat="1" x14ac:dyDescent="0.25">
      <c r="D5728" s="21"/>
    </row>
    <row r="5729" spans="4:4" s="20" customFormat="1" x14ac:dyDescent="0.25">
      <c r="D5729" s="21"/>
    </row>
    <row r="5730" spans="4:4" s="20" customFormat="1" x14ac:dyDescent="0.25">
      <c r="D5730" s="21"/>
    </row>
    <row r="5731" spans="4:4" s="20" customFormat="1" x14ac:dyDescent="0.25">
      <c r="D5731" s="21"/>
    </row>
    <row r="5732" spans="4:4" s="20" customFormat="1" x14ac:dyDescent="0.25">
      <c r="D5732" s="21"/>
    </row>
    <row r="5733" spans="4:4" s="20" customFormat="1" x14ac:dyDescent="0.25">
      <c r="D5733" s="21"/>
    </row>
    <row r="5734" spans="4:4" s="20" customFormat="1" x14ac:dyDescent="0.25">
      <c r="D5734" s="21"/>
    </row>
    <row r="5735" spans="4:4" s="20" customFormat="1" x14ac:dyDescent="0.25">
      <c r="D5735" s="21"/>
    </row>
    <row r="5736" spans="4:4" s="20" customFormat="1" x14ac:dyDescent="0.25">
      <c r="D5736" s="21"/>
    </row>
    <row r="5737" spans="4:4" s="20" customFormat="1" x14ac:dyDescent="0.25">
      <c r="D5737" s="21"/>
    </row>
    <row r="5738" spans="4:4" s="20" customFormat="1" x14ac:dyDescent="0.25">
      <c r="D5738" s="21"/>
    </row>
    <row r="5739" spans="4:4" s="20" customFormat="1" x14ac:dyDescent="0.25">
      <c r="D5739" s="21"/>
    </row>
    <row r="5740" spans="4:4" s="20" customFormat="1" x14ac:dyDescent="0.25">
      <c r="D5740" s="21"/>
    </row>
    <row r="5741" spans="4:4" s="20" customFormat="1" x14ac:dyDescent="0.25">
      <c r="D5741" s="21"/>
    </row>
    <row r="5742" spans="4:4" s="20" customFormat="1" x14ac:dyDescent="0.25">
      <c r="D5742" s="21"/>
    </row>
    <row r="5743" spans="4:4" s="20" customFormat="1" x14ac:dyDescent="0.25">
      <c r="D5743" s="21"/>
    </row>
    <row r="5744" spans="4:4" s="20" customFormat="1" x14ac:dyDescent="0.25">
      <c r="D5744" s="21"/>
    </row>
    <row r="5745" spans="4:4" s="20" customFormat="1" x14ac:dyDescent="0.25">
      <c r="D5745" s="21"/>
    </row>
    <row r="5746" spans="4:4" s="20" customFormat="1" x14ac:dyDescent="0.25">
      <c r="D5746" s="21"/>
    </row>
    <row r="5747" spans="4:4" s="20" customFormat="1" x14ac:dyDescent="0.25">
      <c r="D5747" s="21"/>
    </row>
    <row r="5748" spans="4:4" s="20" customFormat="1" x14ac:dyDescent="0.25">
      <c r="D5748" s="21"/>
    </row>
    <row r="5749" spans="4:4" s="20" customFormat="1" x14ac:dyDescent="0.25">
      <c r="D5749" s="21"/>
    </row>
    <row r="5750" spans="4:4" s="20" customFormat="1" x14ac:dyDescent="0.25">
      <c r="D5750" s="21"/>
    </row>
    <row r="5751" spans="4:4" s="20" customFormat="1" x14ac:dyDescent="0.25">
      <c r="D5751" s="21"/>
    </row>
    <row r="5752" spans="4:4" s="20" customFormat="1" x14ac:dyDescent="0.25">
      <c r="D5752" s="21"/>
    </row>
    <row r="5753" spans="4:4" s="20" customFormat="1" x14ac:dyDescent="0.25">
      <c r="D5753" s="21"/>
    </row>
    <row r="5754" spans="4:4" s="20" customFormat="1" x14ac:dyDescent="0.25">
      <c r="D5754" s="21"/>
    </row>
    <row r="5755" spans="4:4" s="20" customFormat="1" x14ac:dyDescent="0.25">
      <c r="D5755" s="21"/>
    </row>
    <row r="5756" spans="4:4" s="20" customFormat="1" x14ac:dyDescent="0.25">
      <c r="D5756" s="21"/>
    </row>
    <row r="5757" spans="4:4" s="20" customFormat="1" x14ac:dyDescent="0.25">
      <c r="D5757" s="21"/>
    </row>
    <row r="5758" spans="4:4" s="20" customFormat="1" x14ac:dyDescent="0.25">
      <c r="D5758" s="21"/>
    </row>
    <row r="5759" spans="4:4" s="20" customFormat="1" x14ac:dyDescent="0.25">
      <c r="D5759" s="21"/>
    </row>
    <row r="5760" spans="4:4" s="20" customFormat="1" x14ac:dyDescent="0.25">
      <c r="D5760" s="21"/>
    </row>
    <row r="5761" spans="4:4" s="20" customFormat="1" x14ac:dyDescent="0.25">
      <c r="D5761" s="21"/>
    </row>
    <row r="5762" spans="4:4" s="20" customFormat="1" x14ac:dyDescent="0.25">
      <c r="D5762" s="21"/>
    </row>
    <row r="5763" spans="4:4" s="20" customFormat="1" x14ac:dyDescent="0.25">
      <c r="D5763" s="21"/>
    </row>
    <row r="5764" spans="4:4" s="20" customFormat="1" x14ac:dyDescent="0.25">
      <c r="D5764" s="21"/>
    </row>
    <row r="5765" spans="4:4" s="20" customFormat="1" x14ac:dyDescent="0.25">
      <c r="D5765" s="21"/>
    </row>
    <row r="5766" spans="4:4" s="20" customFormat="1" x14ac:dyDescent="0.25">
      <c r="D5766" s="21"/>
    </row>
    <row r="5767" spans="4:4" s="20" customFormat="1" x14ac:dyDescent="0.25">
      <c r="D5767" s="21"/>
    </row>
    <row r="5768" spans="4:4" s="20" customFormat="1" x14ac:dyDescent="0.25">
      <c r="D5768" s="21"/>
    </row>
    <row r="5769" spans="4:4" s="20" customFormat="1" x14ac:dyDescent="0.25">
      <c r="D5769" s="21"/>
    </row>
    <row r="5770" spans="4:4" s="20" customFormat="1" x14ac:dyDescent="0.25">
      <c r="D5770" s="21"/>
    </row>
    <row r="5771" spans="4:4" s="20" customFormat="1" x14ac:dyDescent="0.25">
      <c r="D5771" s="21"/>
    </row>
    <row r="5772" spans="4:4" s="20" customFormat="1" x14ac:dyDescent="0.25">
      <c r="D5772" s="21"/>
    </row>
    <row r="5773" spans="4:4" s="20" customFormat="1" x14ac:dyDescent="0.25">
      <c r="D5773" s="21"/>
    </row>
    <row r="5774" spans="4:4" s="20" customFormat="1" x14ac:dyDescent="0.25">
      <c r="D5774" s="21"/>
    </row>
    <row r="5775" spans="4:4" s="20" customFormat="1" x14ac:dyDescent="0.25">
      <c r="D5775" s="21"/>
    </row>
    <row r="5776" spans="4:4" s="20" customFormat="1" x14ac:dyDescent="0.25">
      <c r="D5776" s="21"/>
    </row>
    <row r="5777" spans="4:4" s="20" customFormat="1" x14ac:dyDescent="0.25">
      <c r="D5777" s="21"/>
    </row>
    <row r="5778" spans="4:4" s="20" customFormat="1" x14ac:dyDescent="0.25">
      <c r="D5778" s="21"/>
    </row>
    <row r="5779" spans="4:4" s="20" customFormat="1" x14ac:dyDescent="0.25">
      <c r="D5779" s="21"/>
    </row>
    <row r="5780" spans="4:4" s="20" customFormat="1" x14ac:dyDescent="0.25">
      <c r="D5780" s="21"/>
    </row>
    <row r="5781" spans="4:4" s="20" customFormat="1" x14ac:dyDescent="0.25">
      <c r="D5781" s="21"/>
    </row>
    <row r="5782" spans="4:4" s="20" customFormat="1" x14ac:dyDescent="0.25">
      <c r="D5782" s="21"/>
    </row>
    <row r="5783" spans="4:4" s="20" customFormat="1" x14ac:dyDescent="0.25">
      <c r="D5783" s="21"/>
    </row>
    <row r="5784" spans="4:4" s="20" customFormat="1" x14ac:dyDescent="0.25">
      <c r="D5784" s="21"/>
    </row>
    <row r="5785" spans="4:4" s="20" customFormat="1" x14ac:dyDescent="0.25">
      <c r="D5785" s="21"/>
    </row>
    <row r="5786" spans="4:4" s="20" customFormat="1" x14ac:dyDescent="0.25">
      <c r="D5786" s="21"/>
    </row>
    <row r="5787" spans="4:4" s="20" customFormat="1" x14ac:dyDescent="0.25">
      <c r="D5787" s="21"/>
    </row>
    <row r="5788" spans="4:4" s="20" customFormat="1" x14ac:dyDescent="0.25">
      <c r="D5788" s="21"/>
    </row>
    <row r="5789" spans="4:4" s="20" customFormat="1" x14ac:dyDescent="0.25">
      <c r="D5789" s="21"/>
    </row>
    <row r="5790" spans="4:4" s="20" customFormat="1" x14ac:dyDescent="0.25">
      <c r="D5790" s="21"/>
    </row>
    <row r="5791" spans="4:4" s="20" customFormat="1" x14ac:dyDescent="0.25">
      <c r="D5791" s="21"/>
    </row>
    <row r="5792" spans="4:4" s="20" customFormat="1" x14ac:dyDescent="0.25">
      <c r="D5792" s="21"/>
    </row>
    <row r="5793" spans="4:4" s="20" customFormat="1" x14ac:dyDescent="0.25">
      <c r="D5793" s="21"/>
    </row>
    <row r="5794" spans="4:4" s="20" customFormat="1" x14ac:dyDescent="0.25">
      <c r="D5794" s="21"/>
    </row>
    <row r="5795" spans="4:4" s="20" customFormat="1" x14ac:dyDescent="0.25">
      <c r="D5795" s="21"/>
    </row>
    <row r="5796" spans="4:4" s="20" customFormat="1" x14ac:dyDescent="0.25">
      <c r="D5796" s="21"/>
    </row>
    <row r="5797" spans="4:4" s="20" customFormat="1" x14ac:dyDescent="0.25">
      <c r="D5797" s="21"/>
    </row>
    <row r="5798" spans="4:4" s="20" customFormat="1" x14ac:dyDescent="0.25">
      <c r="D5798" s="21"/>
    </row>
    <row r="5799" spans="4:4" s="20" customFormat="1" x14ac:dyDescent="0.25">
      <c r="D5799" s="21"/>
    </row>
    <row r="5800" spans="4:4" s="20" customFormat="1" x14ac:dyDescent="0.25">
      <c r="D5800" s="21"/>
    </row>
    <row r="5801" spans="4:4" s="20" customFormat="1" x14ac:dyDescent="0.25">
      <c r="D5801" s="21"/>
    </row>
    <row r="5802" spans="4:4" s="20" customFormat="1" x14ac:dyDescent="0.25">
      <c r="D5802" s="21"/>
    </row>
    <row r="5803" spans="4:4" s="20" customFormat="1" x14ac:dyDescent="0.25">
      <c r="D5803" s="21"/>
    </row>
    <row r="5804" spans="4:4" s="20" customFormat="1" x14ac:dyDescent="0.25">
      <c r="D5804" s="21"/>
    </row>
    <row r="5805" spans="4:4" s="20" customFormat="1" x14ac:dyDescent="0.25">
      <c r="D5805" s="21"/>
    </row>
    <row r="5806" spans="4:4" s="20" customFormat="1" x14ac:dyDescent="0.25">
      <c r="D5806" s="21"/>
    </row>
    <row r="5807" spans="4:4" s="20" customFormat="1" x14ac:dyDescent="0.25">
      <c r="D5807" s="21"/>
    </row>
    <row r="5808" spans="4:4" s="20" customFormat="1" x14ac:dyDescent="0.25">
      <c r="D5808" s="21"/>
    </row>
    <row r="5809" spans="4:4" s="20" customFormat="1" x14ac:dyDescent="0.25">
      <c r="D5809" s="21"/>
    </row>
    <row r="5810" spans="4:4" s="20" customFormat="1" x14ac:dyDescent="0.25">
      <c r="D5810" s="21"/>
    </row>
    <row r="5811" spans="4:4" s="20" customFormat="1" x14ac:dyDescent="0.25">
      <c r="D5811" s="21"/>
    </row>
    <row r="5812" spans="4:4" s="20" customFormat="1" x14ac:dyDescent="0.25">
      <c r="D5812" s="21"/>
    </row>
    <row r="5813" spans="4:4" s="20" customFormat="1" x14ac:dyDescent="0.25">
      <c r="D5813" s="21"/>
    </row>
    <row r="5814" spans="4:4" s="20" customFormat="1" x14ac:dyDescent="0.25">
      <c r="D5814" s="21"/>
    </row>
    <row r="5815" spans="4:4" s="20" customFormat="1" x14ac:dyDescent="0.25">
      <c r="D5815" s="21"/>
    </row>
    <row r="5816" spans="4:4" s="20" customFormat="1" x14ac:dyDescent="0.25">
      <c r="D5816" s="21"/>
    </row>
    <row r="5817" spans="4:4" s="20" customFormat="1" x14ac:dyDescent="0.25">
      <c r="D5817" s="21"/>
    </row>
    <row r="5818" spans="4:4" s="20" customFormat="1" x14ac:dyDescent="0.25">
      <c r="D5818" s="21"/>
    </row>
    <row r="5819" spans="4:4" s="20" customFormat="1" x14ac:dyDescent="0.25">
      <c r="D5819" s="21"/>
    </row>
    <row r="5820" spans="4:4" s="20" customFormat="1" x14ac:dyDescent="0.25">
      <c r="D5820" s="21"/>
    </row>
    <row r="5821" spans="4:4" s="20" customFormat="1" x14ac:dyDescent="0.25">
      <c r="D5821" s="21"/>
    </row>
    <row r="5822" spans="4:4" s="20" customFormat="1" x14ac:dyDescent="0.25">
      <c r="D5822" s="21"/>
    </row>
    <row r="5823" spans="4:4" s="20" customFormat="1" x14ac:dyDescent="0.25">
      <c r="D5823" s="21"/>
    </row>
    <row r="5824" spans="4:4" s="20" customFormat="1" x14ac:dyDescent="0.25">
      <c r="D5824" s="21"/>
    </row>
    <row r="5825" spans="4:4" s="20" customFormat="1" x14ac:dyDescent="0.25">
      <c r="D5825" s="21"/>
    </row>
    <row r="5826" spans="4:4" s="20" customFormat="1" x14ac:dyDescent="0.25">
      <c r="D5826" s="21"/>
    </row>
    <row r="5827" spans="4:4" s="20" customFormat="1" x14ac:dyDescent="0.25">
      <c r="D5827" s="21"/>
    </row>
    <row r="5828" spans="4:4" s="20" customFormat="1" x14ac:dyDescent="0.25">
      <c r="D5828" s="21"/>
    </row>
    <row r="5829" spans="4:4" s="20" customFormat="1" x14ac:dyDescent="0.25">
      <c r="D5829" s="21"/>
    </row>
    <row r="5830" spans="4:4" s="20" customFormat="1" x14ac:dyDescent="0.25">
      <c r="D5830" s="21"/>
    </row>
    <row r="5831" spans="4:4" s="20" customFormat="1" x14ac:dyDescent="0.25">
      <c r="D5831" s="21"/>
    </row>
    <row r="5832" spans="4:4" s="20" customFormat="1" x14ac:dyDescent="0.25">
      <c r="D5832" s="21"/>
    </row>
    <row r="5833" spans="4:4" s="20" customFormat="1" x14ac:dyDescent="0.25">
      <c r="D5833" s="21"/>
    </row>
    <row r="5834" spans="4:4" s="20" customFormat="1" x14ac:dyDescent="0.25">
      <c r="D5834" s="21"/>
    </row>
    <row r="5835" spans="4:4" s="20" customFormat="1" x14ac:dyDescent="0.25">
      <c r="D5835" s="21"/>
    </row>
    <row r="5836" spans="4:4" s="20" customFormat="1" x14ac:dyDescent="0.25">
      <c r="D5836" s="21"/>
    </row>
    <row r="5837" spans="4:4" s="20" customFormat="1" x14ac:dyDescent="0.25">
      <c r="D5837" s="21"/>
    </row>
    <row r="5838" spans="4:4" s="20" customFormat="1" x14ac:dyDescent="0.25">
      <c r="D5838" s="21"/>
    </row>
    <row r="5839" spans="4:4" s="20" customFormat="1" x14ac:dyDescent="0.25">
      <c r="D5839" s="21"/>
    </row>
    <row r="5840" spans="4:4" s="20" customFormat="1" x14ac:dyDescent="0.25">
      <c r="D5840" s="21"/>
    </row>
    <row r="5841" spans="4:4" s="20" customFormat="1" x14ac:dyDescent="0.25">
      <c r="D5841" s="21"/>
    </row>
    <row r="5842" spans="4:4" s="20" customFormat="1" x14ac:dyDescent="0.25">
      <c r="D5842" s="21"/>
    </row>
    <row r="5843" spans="4:4" s="20" customFormat="1" x14ac:dyDescent="0.25">
      <c r="D5843" s="21"/>
    </row>
    <row r="5844" spans="4:4" s="20" customFormat="1" x14ac:dyDescent="0.25">
      <c r="D5844" s="21"/>
    </row>
    <row r="5845" spans="4:4" s="20" customFormat="1" x14ac:dyDescent="0.25">
      <c r="D5845" s="21"/>
    </row>
    <row r="5846" spans="4:4" s="20" customFormat="1" x14ac:dyDescent="0.25">
      <c r="D5846" s="21"/>
    </row>
    <row r="5847" spans="4:4" s="20" customFormat="1" x14ac:dyDescent="0.25">
      <c r="D5847" s="21"/>
    </row>
    <row r="5848" spans="4:4" s="20" customFormat="1" x14ac:dyDescent="0.25">
      <c r="D5848" s="21"/>
    </row>
    <row r="5849" spans="4:4" s="20" customFormat="1" x14ac:dyDescent="0.25">
      <c r="D5849" s="21"/>
    </row>
    <row r="5850" spans="4:4" s="20" customFormat="1" x14ac:dyDescent="0.25">
      <c r="D5850" s="21"/>
    </row>
    <row r="5851" spans="4:4" s="20" customFormat="1" x14ac:dyDescent="0.25">
      <c r="D5851" s="21"/>
    </row>
    <row r="5852" spans="4:4" s="20" customFormat="1" x14ac:dyDescent="0.25">
      <c r="D5852" s="21"/>
    </row>
    <row r="5853" spans="4:4" s="20" customFormat="1" x14ac:dyDescent="0.25">
      <c r="D5853" s="21"/>
    </row>
    <row r="5854" spans="4:4" s="20" customFormat="1" x14ac:dyDescent="0.25">
      <c r="D5854" s="21"/>
    </row>
    <row r="5855" spans="4:4" s="20" customFormat="1" x14ac:dyDescent="0.25">
      <c r="D5855" s="21"/>
    </row>
    <row r="5856" spans="4:4" s="20" customFormat="1" x14ac:dyDescent="0.25">
      <c r="D5856" s="21"/>
    </row>
    <row r="5857" spans="4:4" s="20" customFormat="1" x14ac:dyDescent="0.25">
      <c r="D5857" s="21"/>
    </row>
    <row r="5858" spans="4:4" s="20" customFormat="1" x14ac:dyDescent="0.25">
      <c r="D5858" s="21"/>
    </row>
    <row r="5859" spans="4:4" s="20" customFormat="1" x14ac:dyDescent="0.25">
      <c r="D5859" s="21"/>
    </row>
    <row r="5860" spans="4:4" s="20" customFormat="1" x14ac:dyDescent="0.25">
      <c r="D5860" s="21"/>
    </row>
    <row r="5861" spans="4:4" s="20" customFormat="1" x14ac:dyDescent="0.25">
      <c r="D5861" s="21"/>
    </row>
    <row r="5862" spans="4:4" s="20" customFormat="1" x14ac:dyDescent="0.25">
      <c r="D5862" s="21"/>
    </row>
    <row r="5863" spans="4:4" s="20" customFormat="1" x14ac:dyDescent="0.25">
      <c r="D5863" s="21"/>
    </row>
    <row r="5864" spans="4:4" s="20" customFormat="1" x14ac:dyDescent="0.25">
      <c r="D5864" s="21"/>
    </row>
    <row r="5865" spans="4:4" s="20" customFormat="1" x14ac:dyDescent="0.25">
      <c r="D5865" s="21"/>
    </row>
    <row r="5866" spans="4:4" s="20" customFormat="1" x14ac:dyDescent="0.25">
      <c r="D5866" s="21"/>
    </row>
    <row r="5867" spans="4:4" s="20" customFormat="1" x14ac:dyDescent="0.25">
      <c r="D5867" s="21"/>
    </row>
    <row r="5868" spans="4:4" s="20" customFormat="1" x14ac:dyDescent="0.25">
      <c r="D5868" s="21"/>
    </row>
    <row r="5869" spans="4:4" s="20" customFormat="1" x14ac:dyDescent="0.25">
      <c r="D5869" s="21"/>
    </row>
    <row r="5870" spans="4:4" s="20" customFormat="1" x14ac:dyDescent="0.25">
      <c r="D5870" s="21"/>
    </row>
    <row r="5871" spans="4:4" s="20" customFormat="1" x14ac:dyDescent="0.25">
      <c r="D5871" s="21"/>
    </row>
    <row r="5872" spans="4:4" s="20" customFormat="1" x14ac:dyDescent="0.25">
      <c r="D5872" s="21"/>
    </row>
    <row r="5873" spans="4:4" s="20" customFormat="1" x14ac:dyDescent="0.25">
      <c r="D5873" s="21"/>
    </row>
    <row r="5874" spans="4:4" s="20" customFormat="1" x14ac:dyDescent="0.25">
      <c r="D5874" s="21"/>
    </row>
    <row r="5875" spans="4:4" s="20" customFormat="1" x14ac:dyDescent="0.25">
      <c r="D5875" s="21"/>
    </row>
    <row r="5876" spans="4:4" s="20" customFormat="1" x14ac:dyDescent="0.25">
      <c r="D5876" s="21"/>
    </row>
    <row r="5877" spans="4:4" s="20" customFormat="1" x14ac:dyDescent="0.25">
      <c r="D5877" s="21"/>
    </row>
    <row r="5878" spans="4:4" s="20" customFormat="1" x14ac:dyDescent="0.25">
      <c r="D5878" s="21"/>
    </row>
    <row r="5879" spans="4:4" s="20" customFormat="1" x14ac:dyDescent="0.25">
      <c r="D5879" s="21"/>
    </row>
    <row r="5880" spans="4:4" s="20" customFormat="1" x14ac:dyDescent="0.25">
      <c r="D5880" s="21"/>
    </row>
    <row r="5881" spans="4:4" s="20" customFormat="1" x14ac:dyDescent="0.25">
      <c r="D5881" s="21"/>
    </row>
    <row r="5882" spans="4:4" s="20" customFormat="1" x14ac:dyDescent="0.25">
      <c r="D5882" s="21"/>
    </row>
    <row r="5883" spans="4:4" s="20" customFormat="1" x14ac:dyDescent="0.25">
      <c r="D5883" s="21"/>
    </row>
    <row r="5884" spans="4:4" s="20" customFormat="1" x14ac:dyDescent="0.25">
      <c r="D5884" s="21"/>
    </row>
    <row r="5885" spans="4:4" s="20" customFormat="1" x14ac:dyDescent="0.25">
      <c r="D5885" s="21"/>
    </row>
    <row r="5886" spans="4:4" s="20" customFormat="1" x14ac:dyDescent="0.25">
      <c r="D5886" s="21"/>
    </row>
    <row r="5887" spans="4:4" s="20" customFormat="1" x14ac:dyDescent="0.25">
      <c r="D5887" s="21"/>
    </row>
    <row r="5888" spans="4:4" s="20" customFormat="1" x14ac:dyDescent="0.25">
      <c r="D5888" s="21"/>
    </row>
    <row r="5889" spans="4:4" s="20" customFormat="1" x14ac:dyDescent="0.25">
      <c r="D5889" s="21"/>
    </row>
    <row r="5890" spans="4:4" s="20" customFormat="1" x14ac:dyDescent="0.25">
      <c r="D5890" s="21"/>
    </row>
    <row r="5891" spans="4:4" s="20" customFormat="1" x14ac:dyDescent="0.25">
      <c r="D5891" s="21"/>
    </row>
    <row r="5892" spans="4:4" s="20" customFormat="1" x14ac:dyDescent="0.25">
      <c r="D5892" s="21"/>
    </row>
    <row r="5893" spans="4:4" s="20" customFormat="1" x14ac:dyDescent="0.25">
      <c r="D5893" s="21"/>
    </row>
    <row r="5894" spans="4:4" s="20" customFormat="1" x14ac:dyDescent="0.25">
      <c r="D5894" s="21"/>
    </row>
    <row r="5895" spans="4:4" s="20" customFormat="1" x14ac:dyDescent="0.25">
      <c r="D5895" s="21"/>
    </row>
    <row r="5896" spans="4:4" s="20" customFormat="1" x14ac:dyDescent="0.25">
      <c r="D5896" s="21"/>
    </row>
    <row r="5897" spans="4:4" s="20" customFormat="1" x14ac:dyDescent="0.25">
      <c r="D5897" s="21"/>
    </row>
    <row r="5898" spans="4:4" s="20" customFormat="1" x14ac:dyDescent="0.25">
      <c r="D5898" s="21"/>
    </row>
    <row r="5899" spans="4:4" s="20" customFormat="1" x14ac:dyDescent="0.25">
      <c r="D5899" s="21"/>
    </row>
    <row r="5900" spans="4:4" s="20" customFormat="1" x14ac:dyDescent="0.25">
      <c r="D5900" s="21"/>
    </row>
    <row r="5901" spans="4:4" s="20" customFormat="1" x14ac:dyDescent="0.25">
      <c r="D5901" s="21"/>
    </row>
    <row r="5902" spans="4:4" s="20" customFormat="1" x14ac:dyDescent="0.25">
      <c r="D5902" s="21"/>
    </row>
    <row r="5903" spans="4:4" s="20" customFormat="1" x14ac:dyDescent="0.25">
      <c r="D5903" s="21"/>
    </row>
    <row r="5904" spans="4:4" s="20" customFormat="1" x14ac:dyDescent="0.25">
      <c r="D5904" s="21"/>
    </row>
    <row r="5905" spans="4:4" s="20" customFormat="1" x14ac:dyDescent="0.25">
      <c r="D5905" s="21"/>
    </row>
    <row r="5906" spans="4:4" s="20" customFormat="1" x14ac:dyDescent="0.25">
      <c r="D5906" s="21"/>
    </row>
    <row r="5907" spans="4:4" s="20" customFormat="1" x14ac:dyDescent="0.25">
      <c r="D5907" s="21"/>
    </row>
    <row r="5908" spans="4:4" s="20" customFormat="1" x14ac:dyDescent="0.25">
      <c r="D5908" s="21"/>
    </row>
    <row r="5909" spans="4:4" s="20" customFormat="1" x14ac:dyDescent="0.25">
      <c r="D5909" s="21"/>
    </row>
    <row r="5910" spans="4:4" s="20" customFormat="1" x14ac:dyDescent="0.25">
      <c r="D5910" s="21"/>
    </row>
    <row r="5911" spans="4:4" s="20" customFormat="1" x14ac:dyDescent="0.25">
      <c r="D5911" s="21"/>
    </row>
    <row r="5912" spans="4:4" s="20" customFormat="1" x14ac:dyDescent="0.25">
      <c r="D5912" s="21"/>
    </row>
    <row r="5913" spans="4:4" s="20" customFormat="1" x14ac:dyDescent="0.25">
      <c r="D5913" s="21"/>
    </row>
    <row r="5914" spans="4:4" s="20" customFormat="1" x14ac:dyDescent="0.25">
      <c r="D5914" s="21"/>
    </row>
    <row r="5915" spans="4:4" s="20" customFormat="1" x14ac:dyDescent="0.25">
      <c r="D5915" s="21"/>
    </row>
    <row r="5916" spans="4:4" s="20" customFormat="1" x14ac:dyDescent="0.25">
      <c r="D5916" s="21"/>
    </row>
    <row r="5917" spans="4:4" s="20" customFormat="1" x14ac:dyDescent="0.25">
      <c r="D5917" s="21"/>
    </row>
    <row r="5918" spans="4:4" s="20" customFormat="1" x14ac:dyDescent="0.25">
      <c r="D5918" s="21"/>
    </row>
    <row r="5919" spans="4:4" s="20" customFormat="1" x14ac:dyDescent="0.25">
      <c r="D5919" s="21"/>
    </row>
    <row r="5920" spans="4:4" s="20" customFormat="1" x14ac:dyDescent="0.25">
      <c r="D5920" s="21"/>
    </row>
    <row r="5921" spans="4:4" s="20" customFormat="1" x14ac:dyDescent="0.25">
      <c r="D5921" s="21"/>
    </row>
    <row r="5922" spans="4:4" s="20" customFormat="1" x14ac:dyDescent="0.25">
      <c r="D5922" s="21"/>
    </row>
    <row r="5923" spans="4:4" s="20" customFormat="1" x14ac:dyDescent="0.25">
      <c r="D5923" s="21"/>
    </row>
    <row r="5924" spans="4:4" s="20" customFormat="1" x14ac:dyDescent="0.25">
      <c r="D5924" s="21"/>
    </row>
    <row r="5925" spans="4:4" s="20" customFormat="1" x14ac:dyDescent="0.25">
      <c r="D5925" s="21"/>
    </row>
    <row r="5926" spans="4:4" s="20" customFormat="1" x14ac:dyDescent="0.25">
      <c r="D5926" s="21"/>
    </row>
    <row r="5927" spans="4:4" s="20" customFormat="1" x14ac:dyDescent="0.25">
      <c r="D5927" s="21"/>
    </row>
    <row r="5928" spans="4:4" s="20" customFormat="1" x14ac:dyDescent="0.25">
      <c r="D5928" s="21"/>
    </row>
    <row r="5929" spans="4:4" s="20" customFormat="1" x14ac:dyDescent="0.25">
      <c r="D5929" s="21"/>
    </row>
    <row r="5930" spans="4:4" s="20" customFormat="1" x14ac:dyDescent="0.25">
      <c r="D5930" s="21"/>
    </row>
    <row r="5931" spans="4:4" s="20" customFormat="1" x14ac:dyDescent="0.25">
      <c r="D5931" s="21"/>
    </row>
    <row r="5932" spans="4:4" s="20" customFormat="1" x14ac:dyDescent="0.25">
      <c r="D5932" s="21"/>
    </row>
    <row r="5933" spans="4:4" s="20" customFormat="1" x14ac:dyDescent="0.25">
      <c r="D5933" s="21"/>
    </row>
    <row r="5934" spans="4:4" s="20" customFormat="1" x14ac:dyDescent="0.25">
      <c r="D5934" s="21"/>
    </row>
    <row r="5935" spans="4:4" s="20" customFormat="1" x14ac:dyDescent="0.25">
      <c r="D5935" s="21"/>
    </row>
    <row r="5936" spans="4:4" s="20" customFormat="1" x14ac:dyDescent="0.25">
      <c r="D5936" s="21"/>
    </row>
    <row r="5937" spans="4:4" s="20" customFormat="1" x14ac:dyDescent="0.25">
      <c r="D5937" s="21"/>
    </row>
    <row r="5938" spans="4:4" s="20" customFormat="1" x14ac:dyDescent="0.25">
      <c r="D5938" s="21"/>
    </row>
    <row r="5939" spans="4:4" s="20" customFormat="1" x14ac:dyDescent="0.25">
      <c r="D5939" s="21"/>
    </row>
    <row r="5940" spans="4:4" s="20" customFormat="1" x14ac:dyDescent="0.25">
      <c r="D5940" s="21"/>
    </row>
    <row r="5941" spans="4:4" s="20" customFormat="1" x14ac:dyDescent="0.25">
      <c r="D5941" s="21"/>
    </row>
    <row r="5942" spans="4:4" s="20" customFormat="1" x14ac:dyDescent="0.25">
      <c r="D5942" s="21"/>
    </row>
    <row r="5943" spans="4:4" s="20" customFormat="1" x14ac:dyDescent="0.25">
      <c r="D5943" s="21"/>
    </row>
    <row r="5944" spans="4:4" s="20" customFormat="1" x14ac:dyDescent="0.25">
      <c r="D5944" s="21"/>
    </row>
    <row r="5945" spans="4:4" s="20" customFormat="1" x14ac:dyDescent="0.25">
      <c r="D5945" s="21"/>
    </row>
    <row r="5946" spans="4:4" s="20" customFormat="1" x14ac:dyDescent="0.25">
      <c r="D5946" s="21"/>
    </row>
    <row r="5947" spans="4:4" s="20" customFormat="1" x14ac:dyDescent="0.25">
      <c r="D5947" s="21"/>
    </row>
    <row r="5948" spans="4:4" s="20" customFormat="1" x14ac:dyDescent="0.25">
      <c r="D5948" s="21"/>
    </row>
    <row r="5949" spans="4:4" s="20" customFormat="1" x14ac:dyDescent="0.25">
      <c r="D5949" s="21"/>
    </row>
    <row r="5950" spans="4:4" s="20" customFormat="1" x14ac:dyDescent="0.25">
      <c r="D5950" s="21"/>
    </row>
    <row r="5951" spans="4:4" s="20" customFormat="1" x14ac:dyDescent="0.25">
      <c r="D5951" s="21"/>
    </row>
    <row r="5952" spans="4:4" s="20" customFormat="1" x14ac:dyDescent="0.25">
      <c r="D5952" s="21"/>
    </row>
    <row r="5953" spans="4:4" s="20" customFormat="1" x14ac:dyDescent="0.25">
      <c r="D5953" s="21"/>
    </row>
    <row r="5954" spans="4:4" s="20" customFormat="1" x14ac:dyDescent="0.25">
      <c r="D5954" s="21"/>
    </row>
    <row r="5955" spans="4:4" s="20" customFormat="1" x14ac:dyDescent="0.25">
      <c r="D5955" s="21"/>
    </row>
    <row r="5956" spans="4:4" s="20" customFormat="1" x14ac:dyDescent="0.25">
      <c r="D5956" s="21"/>
    </row>
    <row r="5957" spans="4:4" s="20" customFormat="1" x14ac:dyDescent="0.25">
      <c r="D5957" s="21"/>
    </row>
    <row r="5958" spans="4:4" s="20" customFormat="1" x14ac:dyDescent="0.25">
      <c r="D5958" s="21"/>
    </row>
    <row r="5959" spans="4:4" s="20" customFormat="1" x14ac:dyDescent="0.25">
      <c r="D5959" s="21"/>
    </row>
    <row r="5960" spans="4:4" s="20" customFormat="1" x14ac:dyDescent="0.25">
      <c r="D5960" s="21"/>
    </row>
    <row r="5961" spans="4:4" s="20" customFormat="1" x14ac:dyDescent="0.25">
      <c r="D5961" s="21"/>
    </row>
    <row r="5962" spans="4:4" s="20" customFormat="1" x14ac:dyDescent="0.25">
      <c r="D5962" s="21"/>
    </row>
    <row r="5963" spans="4:4" s="20" customFormat="1" x14ac:dyDescent="0.25">
      <c r="D5963" s="21"/>
    </row>
    <row r="5964" spans="4:4" s="20" customFormat="1" x14ac:dyDescent="0.25">
      <c r="D5964" s="21"/>
    </row>
    <row r="5965" spans="4:4" s="20" customFormat="1" x14ac:dyDescent="0.25">
      <c r="D5965" s="21"/>
    </row>
    <row r="5966" spans="4:4" s="20" customFormat="1" x14ac:dyDescent="0.25">
      <c r="D5966" s="21"/>
    </row>
    <row r="5967" spans="4:4" s="20" customFormat="1" x14ac:dyDescent="0.25">
      <c r="D5967" s="21"/>
    </row>
    <row r="5968" spans="4:4" s="20" customFormat="1" x14ac:dyDescent="0.25">
      <c r="D5968" s="21"/>
    </row>
    <row r="5969" spans="4:4" s="20" customFormat="1" x14ac:dyDescent="0.25">
      <c r="D5969" s="21"/>
    </row>
    <row r="5970" spans="4:4" s="20" customFormat="1" x14ac:dyDescent="0.25">
      <c r="D5970" s="21"/>
    </row>
    <row r="5971" spans="4:4" s="20" customFormat="1" x14ac:dyDescent="0.25">
      <c r="D5971" s="21"/>
    </row>
    <row r="5972" spans="4:4" s="20" customFormat="1" x14ac:dyDescent="0.25">
      <c r="D5972" s="21"/>
    </row>
    <row r="5973" spans="4:4" s="20" customFormat="1" x14ac:dyDescent="0.25">
      <c r="D5973" s="21"/>
    </row>
    <row r="5974" spans="4:4" s="20" customFormat="1" x14ac:dyDescent="0.25">
      <c r="D5974" s="21"/>
    </row>
    <row r="5975" spans="4:4" s="20" customFormat="1" x14ac:dyDescent="0.25">
      <c r="D5975" s="21"/>
    </row>
    <row r="5976" spans="4:4" s="20" customFormat="1" x14ac:dyDescent="0.25">
      <c r="D5976" s="21"/>
    </row>
    <row r="5977" spans="4:4" s="20" customFormat="1" x14ac:dyDescent="0.25">
      <c r="D5977" s="21"/>
    </row>
    <row r="5978" spans="4:4" s="20" customFormat="1" x14ac:dyDescent="0.25">
      <c r="D5978" s="21"/>
    </row>
    <row r="5979" spans="4:4" s="20" customFormat="1" x14ac:dyDescent="0.25">
      <c r="D5979" s="21"/>
    </row>
    <row r="5980" spans="4:4" s="20" customFormat="1" x14ac:dyDescent="0.25">
      <c r="D5980" s="21"/>
    </row>
    <row r="5981" spans="4:4" s="20" customFormat="1" x14ac:dyDescent="0.25">
      <c r="D5981" s="21"/>
    </row>
    <row r="5982" spans="4:4" s="20" customFormat="1" x14ac:dyDescent="0.25">
      <c r="D5982" s="21"/>
    </row>
    <row r="5983" spans="4:4" s="20" customFormat="1" x14ac:dyDescent="0.25">
      <c r="D5983" s="21"/>
    </row>
    <row r="5984" spans="4:4" s="20" customFormat="1" x14ac:dyDescent="0.25">
      <c r="D5984" s="21"/>
    </row>
    <row r="5985" spans="4:4" s="20" customFormat="1" x14ac:dyDescent="0.25">
      <c r="D5985" s="21"/>
    </row>
    <row r="5986" spans="4:4" s="20" customFormat="1" x14ac:dyDescent="0.25">
      <c r="D5986" s="21"/>
    </row>
    <row r="5987" spans="4:4" s="20" customFormat="1" x14ac:dyDescent="0.25">
      <c r="D5987" s="21"/>
    </row>
    <row r="5988" spans="4:4" s="20" customFormat="1" x14ac:dyDescent="0.25">
      <c r="D5988" s="21"/>
    </row>
    <row r="5989" spans="4:4" s="20" customFormat="1" x14ac:dyDescent="0.25">
      <c r="D5989" s="21"/>
    </row>
    <row r="5990" spans="4:4" s="20" customFormat="1" x14ac:dyDescent="0.25">
      <c r="D5990" s="21"/>
    </row>
    <row r="5991" spans="4:4" s="20" customFormat="1" x14ac:dyDescent="0.25">
      <c r="D5991" s="21"/>
    </row>
    <row r="5992" spans="4:4" s="20" customFormat="1" x14ac:dyDescent="0.25">
      <c r="D5992" s="21"/>
    </row>
    <row r="5993" spans="4:4" s="20" customFormat="1" x14ac:dyDescent="0.25">
      <c r="D5993" s="21"/>
    </row>
    <row r="5994" spans="4:4" s="20" customFormat="1" x14ac:dyDescent="0.25">
      <c r="D5994" s="21"/>
    </row>
    <row r="5995" spans="4:4" s="20" customFormat="1" x14ac:dyDescent="0.25">
      <c r="D5995" s="21"/>
    </row>
    <row r="5996" spans="4:4" s="20" customFormat="1" x14ac:dyDescent="0.25">
      <c r="D5996" s="21"/>
    </row>
    <row r="5997" spans="4:4" s="20" customFormat="1" x14ac:dyDescent="0.25">
      <c r="D5997" s="21"/>
    </row>
    <row r="5998" spans="4:4" s="20" customFormat="1" x14ac:dyDescent="0.25">
      <c r="D5998" s="21"/>
    </row>
    <row r="5999" spans="4:4" s="20" customFormat="1" x14ac:dyDescent="0.25">
      <c r="D5999" s="21"/>
    </row>
    <row r="6000" spans="4:4" s="20" customFormat="1" x14ac:dyDescent="0.25">
      <c r="D6000" s="21"/>
    </row>
    <row r="6001" spans="4:4" s="20" customFormat="1" x14ac:dyDescent="0.25">
      <c r="D6001" s="21"/>
    </row>
    <row r="6002" spans="4:4" s="20" customFormat="1" x14ac:dyDescent="0.25">
      <c r="D6002" s="21"/>
    </row>
    <row r="6003" spans="4:4" s="20" customFormat="1" x14ac:dyDescent="0.25">
      <c r="D6003" s="21"/>
    </row>
    <row r="6004" spans="4:4" s="20" customFormat="1" x14ac:dyDescent="0.25">
      <c r="D6004" s="21"/>
    </row>
    <row r="6005" spans="4:4" s="20" customFormat="1" x14ac:dyDescent="0.25">
      <c r="D6005" s="21"/>
    </row>
    <row r="6006" spans="4:4" s="20" customFormat="1" x14ac:dyDescent="0.25">
      <c r="D6006" s="21"/>
    </row>
    <row r="6007" spans="4:4" s="20" customFormat="1" x14ac:dyDescent="0.25">
      <c r="D6007" s="21"/>
    </row>
    <row r="6008" spans="4:4" s="20" customFormat="1" x14ac:dyDescent="0.25">
      <c r="D6008" s="21"/>
    </row>
    <row r="6009" spans="4:4" s="20" customFormat="1" x14ac:dyDescent="0.25">
      <c r="D6009" s="21"/>
    </row>
    <row r="6010" spans="4:4" s="20" customFormat="1" x14ac:dyDescent="0.25">
      <c r="D6010" s="21"/>
    </row>
    <row r="6011" spans="4:4" s="20" customFormat="1" x14ac:dyDescent="0.25">
      <c r="D6011" s="21"/>
    </row>
    <row r="6012" spans="4:4" s="20" customFormat="1" x14ac:dyDescent="0.25">
      <c r="D6012" s="21"/>
    </row>
    <row r="6013" spans="4:4" s="20" customFormat="1" x14ac:dyDescent="0.25">
      <c r="D6013" s="21"/>
    </row>
    <row r="6014" spans="4:4" s="20" customFormat="1" x14ac:dyDescent="0.25">
      <c r="D6014" s="21"/>
    </row>
    <row r="6015" spans="4:4" s="20" customFormat="1" x14ac:dyDescent="0.25">
      <c r="D6015" s="21"/>
    </row>
    <row r="6016" spans="4:4" s="20" customFormat="1" x14ac:dyDescent="0.25">
      <c r="D6016" s="21"/>
    </row>
    <row r="6017" spans="4:4" s="20" customFormat="1" x14ac:dyDescent="0.25">
      <c r="D6017" s="21"/>
    </row>
    <row r="6018" spans="4:4" s="20" customFormat="1" x14ac:dyDescent="0.25">
      <c r="D6018" s="21"/>
    </row>
    <row r="6019" spans="4:4" s="20" customFormat="1" x14ac:dyDescent="0.25">
      <c r="D6019" s="21"/>
    </row>
    <row r="6020" spans="4:4" s="20" customFormat="1" x14ac:dyDescent="0.25">
      <c r="D6020" s="21"/>
    </row>
    <row r="6021" spans="4:4" s="20" customFormat="1" x14ac:dyDescent="0.25">
      <c r="D6021" s="21"/>
    </row>
    <row r="6022" spans="4:4" s="20" customFormat="1" x14ac:dyDescent="0.25">
      <c r="D6022" s="21"/>
    </row>
    <row r="6023" spans="4:4" s="20" customFormat="1" x14ac:dyDescent="0.25">
      <c r="D6023" s="21"/>
    </row>
    <row r="6024" spans="4:4" s="20" customFormat="1" x14ac:dyDescent="0.25">
      <c r="D6024" s="21"/>
    </row>
    <row r="6025" spans="4:4" s="20" customFormat="1" x14ac:dyDescent="0.25">
      <c r="D6025" s="21"/>
    </row>
    <row r="6026" spans="4:4" s="20" customFormat="1" x14ac:dyDescent="0.25">
      <c r="D6026" s="21"/>
    </row>
    <row r="6027" spans="4:4" s="20" customFormat="1" x14ac:dyDescent="0.25">
      <c r="D6027" s="21"/>
    </row>
    <row r="6028" spans="4:4" s="20" customFormat="1" x14ac:dyDescent="0.25">
      <c r="D6028" s="21"/>
    </row>
    <row r="6029" spans="4:4" s="20" customFormat="1" x14ac:dyDescent="0.25">
      <c r="D6029" s="21"/>
    </row>
    <row r="6030" spans="4:4" s="20" customFormat="1" x14ac:dyDescent="0.25">
      <c r="D6030" s="21"/>
    </row>
    <row r="6031" spans="4:4" s="20" customFormat="1" x14ac:dyDescent="0.25">
      <c r="D6031" s="21"/>
    </row>
    <row r="6032" spans="4:4" s="20" customFormat="1" x14ac:dyDescent="0.25">
      <c r="D6032" s="21"/>
    </row>
    <row r="6033" spans="4:4" s="20" customFormat="1" x14ac:dyDescent="0.25">
      <c r="D6033" s="21"/>
    </row>
    <row r="6034" spans="4:4" s="20" customFormat="1" x14ac:dyDescent="0.25">
      <c r="D6034" s="21"/>
    </row>
    <row r="6035" spans="4:4" s="20" customFormat="1" x14ac:dyDescent="0.25">
      <c r="D6035" s="21"/>
    </row>
    <row r="6036" spans="4:4" s="20" customFormat="1" x14ac:dyDescent="0.25">
      <c r="D6036" s="21"/>
    </row>
    <row r="6037" spans="4:4" s="20" customFormat="1" x14ac:dyDescent="0.25">
      <c r="D6037" s="21"/>
    </row>
    <row r="6038" spans="4:4" s="20" customFormat="1" x14ac:dyDescent="0.25">
      <c r="D6038" s="21"/>
    </row>
    <row r="6039" spans="4:4" s="20" customFormat="1" x14ac:dyDescent="0.25">
      <c r="D6039" s="21"/>
    </row>
    <row r="6040" spans="4:4" s="20" customFormat="1" x14ac:dyDescent="0.25">
      <c r="D6040" s="21"/>
    </row>
    <row r="6041" spans="4:4" s="20" customFormat="1" x14ac:dyDescent="0.25">
      <c r="D6041" s="21"/>
    </row>
    <row r="6042" spans="4:4" s="20" customFormat="1" x14ac:dyDescent="0.25">
      <c r="D6042" s="21"/>
    </row>
    <row r="6043" spans="4:4" s="20" customFormat="1" x14ac:dyDescent="0.25">
      <c r="D6043" s="21"/>
    </row>
    <row r="6044" spans="4:4" s="20" customFormat="1" x14ac:dyDescent="0.25">
      <c r="D6044" s="21"/>
    </row>
    <row r="6045" spans="4:4" s="20" customFormat="1" x14ac:dyDescent="0.25">
      <c r="D6045" s="21"/>
    </row>
    <row r="6046" spans="4:4" s="20" customFormat="1" x14ac:dyDescent="0.25">
      <c r="D6046" s="21"/>
    </row>
    <row r="6047" spans="4:4" s="20" customFormat="1" x14ac:dyDescent="0.25">
      <c r="D6047" s="21"/>
    </row>
    <row r="6048" spans="4:4" s="20" customFormat="1" x14ac:dyDescent="0.25">
      <c r="D6048" s="21"/>
    </row>
    <row r="6049" spans="4:4" s="20" customFormat="1" x14ac:dyDescent="0.25">
      <c r="D6049" s="21"/>
    </row>
    <row r="6050" spans="4:4" s="20" customFormat="1" x14ac:dyDescent="0.25">
      <c r="D6050" s="21"/>
    </row>
    <row r="6051" spans="4:4" s="20" customFormat="1" x14ac:dyDescent="0.25">
      <c r="D6051" s="21"/>
    </row>
    <row r="6052" spans="4:4" s="20" customFormat="1" x14ac:dyDescent="0.25">
      <c r="D6052" s="21"/>
    </row>
    <row r="6053" spans="4:4" s="20" customFormat="1" x14ac:dyDescent="0.25">
      <c r="D6053" s="21"/>
    </row>
    <row r="6054" spans="4:4" s="20" customFormat="1" x14ac:dyDescent="0.25">
      <c r="D6054" s="21"/>
    </row>
    <row r="6055" spans="4:4" s="20" customFormat="1" x14ac:dyDescent="0.25">
      <c r="D6055" s="21"/>
    </row>
    <row r="6056" spans="4:4" s="20" customFormat="1" x14ac:dyDescent="0.25">
      <c r="D6056" s="21"/>
    </row>
    <row r="6057" spans="4:4" s="20" customFormat="1" x14ac:dyDescent="0.25">
      <c r="D6057" s="21"/>
    </row>
    <row r="6058" spans="4:4" s="20" customFormat="1" x14ac:dyDescent="0.25">
      <c r="D6058" s="21"/>
    </row>
    <row r="6059" spans="4:4" s="20" customFormat="1" x14ac:dyDescent="0.25">
      <c r="D6059" s="21"/>
    </row>
    <row r="6060" spans="4:4" s="20" customFormat="1" x14ac:dyDescent="0.25">
      <c r="D6060" s="21"/>
    </row>
    <row r="6061" spans="4:4" s="20" customFormat="1" x14ac:dyDescent="0.25">
      <c r="D6061" s="21"/>
    </row>
    <row r="6062" spans="4:4" s="20" customFormat="1" x14ac:dyDescent="0.25">
      <c r="D6062" s="21"/>
    </row>
    <row r="6063" spans="4:4" s="20" customFormat="1" x14ac:dyDescent="0.25">
      <c r="D6063" s="21"/>
    </row>
    <row r="6064" spans="4:4" s="20" customFormat="1" x14ac:dyDescent="0.25">
      <c r="D6064" s="21"/>
    </row>
    <row r="6065" spans="4:4" s="20" customFormat="1" x14ac:dyDescent="0.25">
      <c r="D6065" s="21"/>
    </row>
    <row r="6066" spans="4:4" s="20" customFormat="1" x14ac:dyDescent="0.25">
      <c r="D6066" s="21"/>
    </row>
    <row r="6067" spans="4:4" s="20" customFormat="1" x14ac:dyDescent="0.25">
      <c r="D6067" s="21"/>
    </row>
    <row r="6068" spans="4:4" s="20" customFormat="1" x14ac:dyDescent="0.25">
      <c r="D6068" s="21"/>
    </row>
    <row r="6069" spans="4:4" s="20" customFormat="1" x14ac:dyDescent="0.25">
      <c r="D6069" s="21"/>
    </row>
    <row r="6070" spans="4:4" s="20" customFormat="1" x14ac:dyDescent="0.25">
      <c r="D6070" s="21"/>
    </row>
    <row r="6071" spans="4:4" s="20" customFormat="1" x14ac:dyDescent="0.25">
      <c r="D6071" s="21"/>
    </row>
    <row r="6072" spans="4:4" s="20" customFormat="1" x14ac:dyDescent="0.25">
      <c r="D6072" s="21"/>
    </row>
    <row r="6073" spans="4:4" s="20" customFormat="1" x14ac:dyDescent="0.25">
      <c r="D6073" s="21"/>
    </row>
    <row r="6074" spans="4:4" s="20" customFormat="1" x14ac:dyDescent="0.25">
      <c r="D6074" s="21"/>
    </row>
    <row r="6075" spans="4:4" s="20" customFormat="1" x14ac:dyDescent="0.25">
      <c r="D6075" s="21"/>
    </row>
    <row r="6076" spans="4:4" s="20" customFormat="1" x14ac:dyDescent="0.25">
      <c r="D6076" s="21"/>
    </row>
    <row r="6077" spans="4:4" s="20" customFormat="1" x14ac:dyDescent="0.25">
      <c r="D6077" s="21"/>
    </row>
    <row r="6078" spans="4:4" s="20" customFormat="1" x14ac:dyDescent="0.25">
      <c r="D6078" s="21"/>
    </row>
    <row r="6079" spans="4:4" s="20" customFormat="1" x14ac:dyDescent="0.25">
      <c r="D6079" s="21"/>
    </row>
    <row r="6080" spans="4:4" s="20" customFormat="1" x14ac:dyDescent="0.25">
      <c r="D6080" s="21"/>
    </row>
    <row r="6081" spans="4:4" s="20" customFormat="1" x14ac:dyDescent="0.25">
      <c r="D6081" s="21"/>
    </row>
    <row r="6082" spans="4:4" s="20" customFormat="1" x14ac:dyDescent="0.25">
      <c r="D6082" s="21"/>
    </row>
    <row r="6083" spans="4:4" s="20" customFormat="1" x14ac:dyDescent="0.25">
      <c r="D6083" s="21"/>
    </row>
    <row r="6084" spans="4:4" s="20" customFormat="1" x14ac:dyDescent="0.25">
      <c r="D6084" s="21"/>
    </row>
    <row r="6085" spans="4:4" s="20" customFormat="1" x14ac:dyDescent="0.25">
      <c r="D6085" s="21"/>
    </row>
    <row r="6086" spans="4:4" s="20" customFormat="1" x14ac:dyDescent="0.25">
      <c r="D6086" s="21"/>
    </row>
    <row r="6087" spans="4:4" s="20" customFormat="1" x14ac:dyDescent="0.25">
      <c r="D6087" s="21"/>
    </row>
    <row r="6088" spans="4:4" s="20" customFormat="1" x14ac:dyDescent="0.25">
      <c r="D6088" s="21"/>
    </row>
    <row r="6089" spans="4:4" s="20" customFormat="1" x14ac:dyDescent="0.25">
      <c r="D6089" s="21"/>
    </row>
    <row r="6090" spans="4:4" s="20" customFormat="1" x14ac:dyDescent="0.25">
      <c r="D6090" s="21"/>
    </row>
    <row r="6091" spans="4:4" s="20" customFormat="1" x14ac:dyDescent="0.25">
      <c r="D6091" s="21"/>
    </row>
    <row r="6092" spans="4:4" s="20" customFormat="1" x14ac:dyDescent="0.25">
      <c r="D6092" s="21"/>
    </row>
    <row r="6093" spans="4:4" s="20" customFormat="1" x14ac:dyDescent="0.25">
      <c r="D6093" s="21"/>
    </row>
    <row r="6094" spans="4:4" s="20" customFormat="1" x14ac:dyDescent="0.25">
      <c r="D6094" s="21"/>
    </row>
    <row r="6095" spans="4:4" s="20" customFormat="1" x14ac:dyDescent="0.25">
      <c r="D6095" s="21"/>
    </row>
    <row r="6096" spans="4:4" s="20" customFormat="1" x14ac:dyDescent="0.25">
      <c r="D6096" s="21"/>
    </row>
    <row r="6097" spans="4:4" s="20" customFormat="1" x14ac:dyDescent="0.25">
      <c r="D6097" s="21"/>
    </row>
    <row r="6098" spans="4:4" s="20" customFormat="1" x14ac:dyDescent="0.25">
      <c r="D6098" s="21"/>
    </row>
    <row r="6099" spans="4:4" s="20" customFormat="1" x14ac:dyDescent="0.25">
      <c r="D6099" s="21"/>
    </row>
    <row r="6100" spans="4:4" s="20" customFormat="1" x14ac:dyDescent="0.25">
      <c r="D6100" s="21"/>
    </row>
    <row r="6101" spans="4:4" s="20" customFormat="1" x14ac:dyDescent="0.25">
      <c r="D6101" s="21"/>
    </row>
    <row r="6102" spans="4:4" s="20" customFormat="1" x14ac:dyDescent="0.25">
      <c r="D6102" s="21"/>
    </row>
    <row r="6103" spans="4:4" s="20" customFormat="1" x14ac:dyDescent="0.25">
      <c r="D6103" s="21"/>
    </row>
    <row r="6104" spans="4:4" s="20" customFormat="1" x14ac:dyDescent="0.25">
      <c r="D6104" s="21"/>
    </row>
    <row r="6105" spans="4:4" s="20" customFormat="1" x14ac:dyDescent="0.25">
      <c r="D6105" s="21"/>
    </row>
    <row r="6106" spans="4:4" s="20" customFormat="1" x14ac:dyDescent="0.25">
      <c r="D6106" s="21"/>
    </row>
    <row r="6107" spans="4:4" s="20" customFormat="1" x14ac:dyDescent="0.25">
      <c r="D6107" s="21"/>
    </row>
    <row r="6108" spans="4:4" s="20" customFormat="1" x14ac:dyDescent="0.25">
      <c r="D6108" s="21"/>
    </row>
    <row r="6109" spans="4:4" s="20" customFormat="1" x14ac:dyDescent="0.25">
      <c r="D6109" s="21"/>
    </row>
    <row r="6110" spans="4:4" s="20" customFormat="1" x14ac:dyDescent="0.25">
      <c r="D6110" s="21"/>
    </row>
    <row r="6111" spans="4:4" s="20" customFormat="1" x14ac:dyDescent="0.25">
      <c r="D6111" s="21"/>
    </row>
    <row r="6112" spans="4:4" s="20" customFormat="1" x14ac:dyDescent="0.25">
      <c r="D6112" s="21"/>
    </row>
    <row r="6113" spans="4:4" s="20" customFormat="1" x14ac:dyDescent="0.25">
      <c r="D6113" s="21"/>
    </row>
    <row r="6114" spans="4:4" s="20" customFormat="1" x14ac:dyDescent="0.25">
      <c r="D6114" s="21"/>
    </row>
    <row r="6115" spans="4:4" s="20" customFormat="1" x14ac:dyDescent="0.25">
      <c r="D6115" s="21"/>
    </row>
    <row r="6116" spans="4:4" s="20" customFormat="1" x14ac:dyDescent="0.25">
      <c r="D6116" s="21"/>
    </row>
    <row r="6117" spans="4:4" s="20" customFormat="1" x14ac:dyDescent="0.25">
      <c r="D6117" s="21"/>
    </row>
    <row r="6118" spans="4:4" s="20" customFormat="1" x14ac:dyDescent="0.25">
      <c r="D6118" s="21"/>
    </row>
    <row r="6119" spans="4:4" s="20" customFormat="1" x14ac:dyDescent="0.25">
      <c r="D6119" s="21"/>
    </row>
    <row r="6120" spans="4:4" s="20" customFormat="1" x14ac:dyDescent="0.25">
      <c r="D6120" s="21"/>
    </row>
    <row r="6121" spans="4:4" s="20" customFormat="1" x14ac:dyDescent="0.25">
      <c r="D6121" s="21"/>
    </row>
    <row r="6122" spans="4:4" s="20" customFormat="1" x14ac:dyDescent="0.25">
      <c r="D6122" s="21"/>
    </row>
    <row r="6123" spans="4:4" s="20" customFormat="1" x14ac:dyDescent="0.25">
      <c r="D6123" s="21"/>
    </row>
    <row r="6124" spans="4:4" s="20" customFormat="1" x14ac:dyDescent="0.25">
      <c r="D6124" s="21"/>
    </row>
    <row r="6125" spans="4:4" s="20" customFormat="1" x14ac:dyDescent="0.25">
      <c r="D6125" s="21"/>
    </row>
    <row r="6126" spans="4:4" s="20" customFormat="1" x14ac:dyDescent="0.25">
      <c r="D6126" s="21"/>
    </row>
    <row r="6127" spans="4:4" s="20" customFormat="1" x14ac:dyDescent="0.25">
      <c r="D6127" s="21"/>
    </row>
    <row r="6128" spans="4:4" s="20" customFormat="1" x14ac:dyDescent="0.25">
      <c r="D6128" s="21"/>
    </row>
    <row r="6129" spans="4:4" s="20" customFormat="1" x14ac:dyDescent="0.25">
      <c r="D6129" s="21"/>
    </row>
    <row r="6130" spans="4:4" s="20" customFormat="1" x14ac:dyDescent="0.25">
      <c r="D6130" s="21"/>
    </row>
    <row r="6131" spans="4:4" s="20" customFormat="1" x14ac:dyDescent="0.25">
      <c r="D6131" s="21"/>
    </row>
    <row r="6132" spans="4:4" s="20" customFormat="1" x14ac:dyDescent="0.25">
      <c r="D6132" s="21"/>
    </row>
    <row r="6133" spans="4:4" s="20" customFormat="1" x14ac:dyDescent="0.25">
      <c r="D6133" s="21"/>
    </row>
    <row r="6134" spans="4:4" s="20" customFormat="1" x14ac:dyDescent="0.25">
      <c r="D6134" s="21"/>
    </row>
    <row r="6135" spans="4:4" s="20" customFormat="1" x14ac:dyDescent="0.25">
      <c r="D6135" s="21"/>
    </row>
    <row r="6136" spans="4:4" s="20" customFormat="1" x14ac:dyDescent="0.25">
      <c r="D6136" s="21"/>
    </row>
    <row r="6137" spans="4:4" s="20" customFormat="1" x14ac:dyDescent="0.25">
      <c r="D6137" s="21"/>
    </row>
    <row r="6138" spans="4:4" s="20" customFormat="1" x14ac:dyDescent="0.25">
      <c r="D6138" s="21"/>
    </row>
    <row r="6139" spans="4:4" s="20" customFormat="1" x14ac:dyDescent="0.25">
      <c r="D6139" s="21"/>
    </row>
    <row r="6140" spans="4:4" s="20" customFormat="1" x14ac:dyDescent="0.25">
      <c r="D6140" s="21"/>
    </row>
    <row r="6141" spans="4:4" s="20" customFormat="1" x14ac:dyDescent="0.25">
      <c r="D6141" s="21"/>
    </row>
    <row r="6142" spans="4:4" s="20" customFormat="1" x14ac:dyDescent="0.25">
      <c r="D6142" s="21"/>
    </row>
    <row r="6143" spans="4:4" s="20" customFormat="1" x14ac:dyDescent="0.25">
      <c r="D6143" s="21"/>
    </row>
    <row r="6144" spans="4:4" s="20" customFormat="1" x14ac:dyDescent="0.25">
      <c r="D6144" s="21"/>
    </row>
    <row r="6145" spans="4:4" s="20" customFormat="1" x14ac:dyDescent="0.25">
      <c r="D6145" s="21"/>
    </row>
    <row r="6146" spans="4:4" s="20" customFormat="1" x14ac:dyDescent="0.25">
      <c r="D6146" s="21"/>
    </row>
    <row r="6147" spans="4:4" s="20" customFormat="1" x14ac:dyDescent="0.25">
      <c r="D6147" s="21"/>
    </row>
    <row r="6148" spans="4:4" s="20" customFormat="1" x14ac:dyDescent="0.25">
      <c r="D6148" s="21"/>
    </row>
    <row r="6149" spans="4:4" s="20" customFormat="1" x14ac:dyDescent="0.25">
      <c r="D6149" s="21"/>
    </row>
    <row r="6150" spans="4:4" s="20" customFormat="1" x14ac:dyDescent="0.25">
      <c r="D6150" s="21"/>
    </row>
    <row r="6151" spans="4:4" s="20" customFormat="1" x14ac:dyDescent="0.25">
      <c r="D6151" s="21"/>
    </row>
    <row r="6152" spans="4:4" s="20" customFormat="1" x14ac:dyDescent="0.25">
      <c r="D6152" s="21"/>
    </row>
    <row r="6153" spans="4:4" s="20" customFormat="1" x14ac:dyDescent="0.25">
      <c r="D6153" s="21"/>
    </row>
    <row r="6154" spans="4:4" s="20" customFormat="1" x14ac:dyDescent="0.25">
      <c r="D6154" s="21"/>
    </row>
    <row r="6155" spans="4:4" s="20" customFormat="1" x14ac:dyDescent="0.25">
      <c r="D6155" s="21"/>
    </row>
    <row r="6156" spans="4:4" s="20" customFormat="1" x14ac:dyDescent="0.25">
      <c r="D6156" s="21"/>
    </row>
    <row r="6157" spans="4:4" s="20" customFormat="1" x14ac:dyDescent="0.25">
      <c r="D6157" s="21"/>
    </row>
    <row r="6158" spans="4:4" s="20" customFormat="1" x14ac:dyDescent="0.25">
      <c r="D6158" s="21"/>
    </row>
    <row r="6159" spans="4:4" s="20" customFormat="1" x14ac:dyDescent="0.25">
      <c r="D6159" s="21"/>
    </row>
    <row r="6160" spans="4:4" s="20" customFormat="1" x14ac:dyDescent="0.25">
      <c r="D6160" s="21"/>
    </row>
    <row r="6161" spans="4:4" s="20" customFormat="1" x14ac:dyDescent="0.25">
      <c r="D6161" s="21"/>
    </row>
    <row r="6162" spans="4:4" s="20" customFormat="1" x14ac:dyDescent="0.25">
      <c r="D6162" s="21"/>
    </row>
    <row r="6163" spans="4:4" s="20" customFormat="1" x14ac:dyDescent="0.25">
      <c r="D6163" s="21"/>
    </row>
    <row r="6164" spans="4:4" s="20" customFormat="1" x14ac:dyDescent="0.25">
      <c r="D6164" s="21"/>
    </row>
    <row r="6165" spans="4:4" s="20" customFormat="1" x14ac:dyDescent="0.25">
      <c r="D6165" s="21"/>
    </row>
    <row r="6166" spans="4:4" s="20" customFormat="1" x14ac:dyDescent="0.25">
      <c r="D6166" s="21"/>
    </row>
    <row r="6167" spans="4:4" s="20" customFormat="1" x14ac:dyDescent="0.25">
      <c r="D6167" s="21"/>
    </row>
    <row r="6168" spans="4:4" s="20" customFormat="1" x14ac:dyDescent="0.25">
      <c r="D6168" s="21"/>
    </row>
    <row r="6169" spans="4:4" s="20" customFormat="1" x14ac:dyDescent="0.25">
      <c r="D6169" s="21"/>
    </row>
    <row r="6170" spans="4:4" s="20" customFormat="1" x14ac:dyDescent="0.25">
      <c r="D6170" s="21"/>
    </row>
    <row r="6171" spans="4:4" s="20" customFormat="1" x14ac:dyDescent="0.25">
      <c r="D6171" s="21"/>
    </row>
    <row r="6172" spans="4:4" s="20" customFormat="1" x14ac:dyDescent="0.25">
      <c r="D6172" s="21"/>
    </row>
    <row r="6173" spans="4:4" s="20" customFormat="1" x14ac:dyDescent="0.25">
      <c r="D6173" s="21"/>
    </row>
    <row r="6174" spans="4:4" s="20" customFormat="1" x14ac:dyDescent="0.25">
      <c r="D6174" s="21"/>
    </row>
    <row r="6175" spans="4:4" s="20" customFormat="1" x14ac:dyDescent="0.25">
      <c r="D6175" s="21"/>
    </row>
    <row r="6176" spans="4:4" s="20" customFormat="1" x14ac:dyDescent="0.25">
      <c r="D6176" s="21"/>
    </row>
    <row r="6177" spans="4:4" s="20" customFormat="1" x14ac:dyDescent="0.25">
      <c r="D6177" s="21"/>
    </row>
    <row r="6178" spans="4:4" s="20" customFormat="1" x14ac:dyDescent="0.25">
      <c r="D6178" s="21"/>
    </row>
    <row r="6179" spans="4:4" s="20" customFormat="1" x14ac:dyDescent="0.25">
      <c r="D6179" s="21"/>
    </row>
    <row r="6180" spans="4:4" s="20" customFormat="1" x14ac:dyDescent="0.25">
      <c r="D6180" s="21"/>
    </row>
    <row r="6181" spans="4:4" s="20" customFormat="1" x14ac:dyDescent="0.25">
      <c r="D6181" s="21"/>
    </row>
    <row r="6182" spans="4:4" s="20" customFormat="1" x14ac:dyDescent="0.25">
      <c r="D6182" s="21"/>
    </row>
    <row r="6183" spans="4:4" s="20" customFormat="1" x14ac:dyDescent="0.25">
      <c r="D6183" s="21"/>
    </row>
    <row r="6184" spans="4:4" s="20" customFormat="1" x14ac:dyDescent="0.25">
      <c r="D6184" s="21"/>
    </row>
    <row r="6185" spans="4:4" s="20" customFormat="1" x14ac:dyDescent="0.25">
      <c r="D6185" s="21"/>
    </row>
    <row r="6186" spans="4:4" s="20" customFormat="1" x14ac:dyDescent="0.25">
      <c r="D6186" s="21"/>
    </row>
    <row r="6187" spans="4:4" s="20" customFormat="1" x14ac:dyDescent="0.25">
      <c r="D6187" s="21"/>
    </row>
    <row r="6188" spans="4:4" s="20" customFormat="1" x14ac:dyDescent="0.25">
      <c r="D6188" s="21"/>
    </row>
    <row r="6189" spans="4:4" s="20" customFormat="1" x14ac:dyDescent="0.25">
      <c r="D6189" s="21"/>
    </row>
    <row r="6190" spans="4:4" s="20" customFormat="1" x14ac:dyDescent="0.25">
      <c r="D6190" s="21"/>
    </row>
    <row r="6191" spans="4:4" s="20" customFormat="1" x14ac:dyDescent="0.25">
      <c r="D6191" s="21"/>
    </row>
    <row r="6192" spans="4:4" s="20" customFormat="1" x14ac:dyDescent="0.25">
      <c r="D6192" s="21"/>
    </row>
    <row r="6193" spans="4:4" s="20" customFormat="1" x14ac:dyDescent="0.25">
      <c r="D6193" s="21"/>
    </row>
    <row r="6194" spans="4:4" s="20" customFormat="1" x14ac:dyDescent="0.25">
      <c r="D6194" s="21"/>
    </row>
    <row r="6195" spans="4:4" s="20" customFormat="1" x14ac:dyDescent="0.25">
      <c r="D6195" s="21"/>
    </row>
    <row r="6196" spans="4:4" s="20" customFormat="1" x14ac:dyDescent="0.25">
      <c r="D6196" s="21"/>
    </row>
    <row r="6197" spans="4:4" s="20" customFormat="1" x14ac:dyDescent="0.25">
      <c r="D6197" s="21"/>
    </row>
    <row r="6198" spans="4:4" s="20" customFormat="1" x14ac:dyDescent="0.25">
      <c r="D6198" s="21"/>
    </row>
    <row r="6199" spans="4:4" s="20" customFormat="1" x14ac:dyDescent="0.25">
      <c r="D6199" s="21"/>
    </row>
    <row r="6200" spans="4:4" s="20" customFormat="1" x14ac:dyDescent="0.25">
      <c r="D6200" s="21"/>
    </row>
    <row r="6201" spans="4:4" s="20" customFormat="1" x14ac:dyDescent="0.25">
      <c r="D6201" s="21"/>
    </row>
    <row r="6202" spans="4:4" s="20" customFormat="1" x14ac:dyDescent="0.25">
      <c r="D6202" s="21"/>
    </row>
    <row r="6203" spans="4:4" s="20" customFormat="1" x14ac:dyDescent="0.25">
      <c r="D6203" s="21"/>
    </row>
    <row r="6204" spans="4:4" s="20" customFormat="1" x14ac:dyDescent="0.25">
      <c r="D6204" s="21"/>
    </row>
    <row r="6205" spans="4:4" s="20" customFormat="1" x14ac:dyDescent="0.25">
      <c r="D6205" s="21"/>
    </row>
    <row r="6206" spans="4:4" s="20" customFormat="1" x14ac:dyDescent="0.25">
      <c r="D6206" s="21"/>
    </row>
    <row r="6207" spans="4:4" s="20" customFormat="1" x14ac:dyDescent="0.25">
      <c r="D6207" s="21"/>
    </row>
    <row r="6208" spans="4:4" s="20" customFormat="1" x14ac:dyDescent="0.25">
      <c r="D6208" s="21"/>
    </row>
    <row r="6209" spans="4:4" s="20" customFormat="1" x14ac:dyDescent="0.25">
      <c r="D6209" s="21"/>
    </row>
    <row r="6210" spans="4:4" s="20" customFormat="1" x14ac:dyDescent="0.25">
      <c r="D6210" s="21"/>
    </row>
    <row r="6211" spans="4:4" s="20" customFormat="1" x14ac:dyDescent="0.25">
      <c r="D6211" s="21"/>
    </row>
    <row r="6212" spans="4:4" s="20" customFormat="1" x14ac:dyDescent="0.25">
      <c r="D6212" s="21"/>
    </row>
    <row r="6213" spans="4:4" s="20" customFormat="1" x14ac:dyDescent="0.25">
      <c r="D6213" s="21"/>
    </row>
    <row r="6214" spans="4:4" s="20" customFormat="1" x14ac:dyDescent="0.25">
      <c r="D6214" s="21"/>
    </row>
    <row r="6215" spans="4:4" s="20" customFormat="1" x14ac:dyDescent="0.25">
      <c r="D6215" s="21"/>
    </row>
    <row r="6216" spans="4:4" s="20" customFormat="1" x14ac:dyDescent="0.25">
      <c r="D6216" s="21"/>
    </row>
    <row r="6217" spans="4:4" s="20" customFormat="1" x14ac:dyDescent="0.25">
      <c r="D6217" s="21"/>
    </row>
    <row r="6218" spans="4:4" s="20" customFormat="1" x14ac:dyDescent="0.25">
      <c r="D6218" s="21"/>
    </row>
    <row r="6219" spans="4:4" s="20" customFormat="1" x14ac:dyDescent="0.25">
      <c r="D6219" s="21"/>
    </row>
    <row r="6220" spans="4:4" s="20" customFormat="1" x14ac:dyDescent="0.25">
      <c r="D6220" s="21"/>
    </row>
    <row r="6221" spans="4:4" s="20" customFormat="1" x14ac:dyDescent="0.25">
      <c r="D6221" s="21"/>
    </row>
    <row r="6222" spans="4:4" s="20" customFormat="1" x14ac:dyDescent="0.25">
      <c r="D6222" s="21"/>
    </row>
    <row r="6223" spans="4:4" s="20" customFormat="1" x14ac:dyDescent="0.25">
      <c r="D6223" s="21"/>
    </row>
    <row r="6224" spans="4:4" s="20" customFormat="1" x14ac:dyDescent="0.25">
      <c r="D6224" s="21"/>
    </row>
    <row r="6225" spans="4:4" s="20" customFormat="1" x14ac:dyDescent="0.25">
      <c r="D6225" s="21"/>
    </row>
    <row r="6226" spans="4:4" s="20" customFormat="1" x14ac:dyDescent="0.25">
      <c r="D6226" s="21"/>
    </row>
    <row r="6227" spans="4:4" s="20" customFormat="1" x14ac:dyDescent="0.25">
      <c r="D6227" s="21"/>
    </row>
    <row r="6228" spans="4:4" s="20" customFormat="1" x14ac:dyDescent="0.25">
      <c r="D6228" s="21"/>
    </row>
    <row r="6229" spans="4:4" s="20" customFormat="1" x14ac:dyDescent="0.25">
      <c r="D6229" s="21"/>
    </row>
    <row r="6230" spans="4:4" s="20" customFormat="1" x14ac:dyDescent="0.25">
      <c r="D6230" s="21"/>
    </row>
    <row r="6231" spans="4:4" s="20" customFormat="1" x14ac:dyDescent="0.25">
      <c r="D6231" s="21"/>
    </row>
    <row r="6232" spans="4:4" s="20" customFormat="1" x14ac:dyDescent="0.25">
      <c r="D6232" s="21"/>
    </row>
    <row r="6233" spans="4:4" s="20" customFormat="1" x14ac:dyDescent="0.25">
      <c r="D6233" s="21"/>
    </row>
    <row r="6234" spans="4:4" s="20" customFormat="1" x14ac:dyDescent="0.25">
      <c r="D6234" s="21"/>
    </row>
    <row r="6235" spans="4:4" s="20" customFormat="1" x14ac:dyDescent="0.25">
      <c r="D6235" s="21"/>
    </row>
    <row r="6236" spans="4:4" s="20" customFormat="1" x14ac:dyDescent="0.25">
      <c r="D6236" s="21"/>
    </row>
    <row r="6237" spans="4:4" s="20" customFormat="1" x14ac:dyDescent="0.25">
      <c r="D6237" s="21"/>
    </row>
    <row r="6238" spans="4:4" s="20" customFormat="1" x14ac:dyDescent="0.25">
      <c r="D6238" s="21"/>
    </row>
    <row r="6239" spans="4:4" s="20" customFormat="1" x14ac:dyDescent="0.25">
      <c r="D6239" s="21"/>
    </row>
    <row r="6240" spans="4:4" s="20" customFormat="1" x14ac:dyDescent="0.25">
      <c r="D6240" s="21"/>
    </row>
    <row r="6241" spans="4:4" s="20" customFormat="1" x14ac:dyDescent="0.25">
      <c r="D6241" s="21"/>
    </row>
    <row r="6242" spans="4:4" s="20" customFormat="1" x14ac:dyDescent="0.25">
      <c r="D6242" s="21"/>
    </row>
    <row r="6243" spans="4:4" s="20" customFormat="1" x14ac:dyDescent="0.25">
      <c r="D6243" s="21"/>
    </row>
    <row r="6244" spans="4:4" s="20" customFormat="1" x14ac:dyDescent="0.25">
      <c r="D6244" s="21"/>
    </row>
    <row r="6245" spans="4:4" s="20" customFormat="1" x14ac:dyDescent="0.25">
      <c r="D6245" s="21"/>
    </row>
    <row r="6246" spans="4:4" s="20" customFormat="1" x14ac:dyDescent="0.25">
      <c r="D6246" s="21"/>
    </row>
    <row r="6247" spans="4:4" s="20" customFormat="1" x14ac:dyDescent="0.25">
      <c r="D6247" s="21"/>
    </row>
    <row r="6248" spans="4:4" s="20" customFormat="1" x14ac:dyDescent="0.25">
      <c r="D6248" s="21"/>
    </row>
    <row r="6249" spans="4:4" s="20" customFormat="1" x14ac:dyDescent="0.25">
      <c r="D6249" s="21"/>
    </row>
    <row r="6250" spans="4:4" s="20" customFormat="1" x14ac:dyDescent="0.25">
      <c r="D6250" s="21"/>
    </row>
    <row r="6251" spans="4:4" s="20" customFormat="1" x14ac:dyDescent="0.25">
      <c r="D6251" s="21"/>
    </row>
    <row r="6252" spans="4:4" s="20" customFormat="1" x14ac:dyDescent="0.25">
      <c r="D6252" s="21"/>
    </row>
    <row r="6253" spans="4:4" s="20" customFormat="1" x14ac:dyDescent="0.25">
      <c r="D6253" s="21"/>
    </row>
    <row r="6254" spans="4:4" s="20" customFormat="1" x14ac:dyDescent="0.25">
      <c r="D6254" s="21"/>
    </row>
    <row r="6255" spans="4:4" s="20" customFormat="1" x14ac:dyDescent="0.25">
      <c r="D6255" s="21"/>
    </row>
    <row r="6256" spans="4:4" s="20" customFormat="1" x14ac:dyDescent="0.25">
      <c r="D6256" s="21"/>
    </row>
    <row r="6257" spans="4:4" s="20" customFormat="1" x14ac:dyDescent="0.25">
      <c r="D6257" s="21"/>
    </row>
    <row r="6258" spans="4:4" s="20" customFormat="1" x14ac:dyDescent="0.25">
      <c r="D6258" s="21"/>
    </row>
    <row r="6259" spans="4:4" s="20" customFormat="1" x14ac:dyDescent="0.25">
      <c r="D6259" s="21"/>
    </row>
    <row r="6260" spans="4:4" s="20" customFormat="1" x14ac:dyDescent="0.25">
      <c r="D6260" s="21"/>
    </row>
    <row r="6261" spans="4:4" s="20" customFormat="1" x14ac:dyDescent="0.25">
      <c r="D6261" s="21"/>
    </row>
    <row r="6262" spans="4:4" s="20" customFormat="1" x14ac:dyDescent="0.25">
      <c r="D6262" s="21"/>
    </row>
    <row r="6263" spans="4:4" s="20" customFormat="1" x14ac:dyDescent="0.25">
      <c r="D6263" s="21"/>
    </row>
    <row r="6264" spans="4:4" s="20" customFormat="1" x14ac:dyDescent="0.25">
      <c r="D6264" s="21"/>
    </row>
    <row r="6265" spans="4:4" s="20" customFormat="1" x14ac:dyDescent="0.25">
      <c r="D6265" s="21"/>
    </row>
    <row r="6266" spans="4:4" s="20" customFormat="1" x14ac:dyDescent="0.25">
      <c r="D6266" s="21"/>
    </row>
    <row r="6267" spans="4:4" s="20" customFormat="1" x14ac:dyDescent="0.25">
      <c r="D6267" s="21"/>
    </row>
    <row r="6268" spans="4:4" s="20" customFormat="1" x14ac:dyDescent="0.25">
      <c r="D6268" s="21"/>
    </row>
    <row r="6269" spans="4:4" s="20" customFormat="1" x14ac:dyDescent="0.25">
      <c r="D6269" s="21"/>
    </row>
    <row r="6270" spans="4:4" s="20" customFormat="1" x14ac:dyDescent="0.25">
      <c r="D6270" s="21"/>
    </row>
    <row r="6271" spans="4:4" s="20" customFormat="1" x14ac:dyDescent="0.25">
      <c r="D6271" s="21"/>
    </row>
    <row r="6272" spans="4:4" s="20" customFormat="1" x14ac:dyDescent="0.25">
      <c r="D6272" s="21"/>
    </row>
    <row r="6273" spans="4:4" s="20" customFormat="1" x14ac:dyDescent="0.25">
      <c r="D6273" s="21"/>
    </row>
    <row r="6274" spans="4:4" s="20" customFormat="1" x14ac:dyDescent="0.25">
      <c r="D6274" s="21"/>
    </row>
    <row r="6275" spans="4:4" s="20" customFormat="1" x14ac:dyDescent="0.25">
      <c r="D6275" s="21"/>
    </row>
    <row r="6276" spans="4:4" s="20" customFormat="1" x14ac:dyDescent="0.25">
      <c r="D6276" s="21"/>
    </row>
    <row r="6277" spans="4:4" s="20" customFormat="1" x14ac:dyDescent="0.25">
      <c r="D6277" s="21"/>
    </row>
    <row r="6278" spans="4:4" s="20" customFormat="1" x14ac:dyDescent="0.25">
      <c r="D6278" s="21"/>
    </row>
    <row r="6279" spans="4:4" s="20" customFormat="1" x14ac:dyDescent="0.25">
      <c r="D6279" s="21"/>
    </row>
    <row r="6280" spans="4:4" s="20" customFormat="1" x14ac:dyDescent="0.25">
      <c r="D6280" s="21"/>
    </row>
    <row r="6281" spans="4:4" s="20" customFormat="1" x14ac:dyDescent="0.25">
      <c r="D6281" s="21"/>
    </row>
    <row r="6282" spans="4:4" s="20" customFormat="1" x14ac:dyDescent="0.25">
      <c r="D6282" s="21"/>
    </row>
    <row r="6283" spans="4:4" s="20" customFormat="1" x14ac:dyDescent="0.25">
      <c r="D6283" s="21"/>
    </row>
    <row r="6284" spans="4:4" s="20" customFormat="1" x14ac:dyDescent="0.25">
      <c r="D6284" s="21"/>
    </row>
    <row r="6285" spans="4:4" s="20" customFormat="1" x14ac:dyDescent="0.25">
      <c r="D6285" s="21"/>
    </row>
    <row r="6286" spans="4:4" s="20" customFormat="1" x14ac:dyDescent="0.25">
      <c r="D6286" s="21"/>
    </row>
    <row r="6287" spans="4:4" s="20" customFormat="1" x14ac:dyDescent="0.25">
      <c r="D6287" s="21"/>
    </row>
    <row r="6288" spans="4:4" s="20" customFormat="1" x14ac:dyDescent="0.25">
      <c r="D6288" s="21"/>
    </row>
    <row r="6289" spans="4:4" s="20" customFormat="1" x14ac:dyDescent="0.25">
      <c r="D6289" s="21"/>
    </row>
    <row r="6290" spans="4:4" s="20" customFormat="1" x14ac:dyDescent="0.25">
      <c r="D6290" s="21"/>
    </row>
    <row r="6291" spans="4:4" s="20" customFormat="1" x14ac:dyDescent="0.25">
      <c r="D6291" s="21"/>
    </row>
    <row r="6292" spans="4:4" s="20" customFormat="1" x14ac:dyDescent="0.25">
      <c r="D6292" s="21"/>
    </row>
    <row r="6293" spans="4:4" s="20" customFormat="1" x14ac:dyDescent="0.25">
      <c r="D6293" s="21"/>
    </row>
    <row r="6294" spans="4:4" s="20" customFormat="1" x14ac:dyDescent="0.25">
      <c r="D6294" s="21"/>
    </row>
    <row r="6295" spans="4:4" s="20" customFormat="1" x14ac:dyDescent="0.25">
      <c r="D6295" s="21"/>
    </row>
    <row r="6296" spans="4:4" s="20" customFormat="1" x14ac:dyDescent="0.25">
      <c r="D6296" s="21"/>
    </row>
    <row r="6297" spans="4:4" s="20" customFormat="1" x14ac:dyDescent="0.25">
      <c r="D6297" s="21"/>
    </row>
    <row r="6298" spans="4:4" s="20" customFormat="1" x14ac:dyDescent="0.25">
      <c r="D6298" s="21"/>
    </row>
    <row r="6299" spans="4:4" s="20" customFormat="1" x14ac:dyDescent="0.25">
      <c r="D6299" s="21"/>
    </row>
    <row r="6300" spans="4:4" s="20" customFormat="1" x14ac:dyDescent="0.25">
      <c r="D6300" s="21"/>
    </row>
    <row r="6301" spans="4:4" s="20" customFormat="1" x14ac:dyDescent="0.25">
      <c r="D6301" s="21"/>
    </row>
    <row r="6302" spans="4:4" s="20" customFormat="1" x14ac:dyDescent="0.25">
      <c r="D6302" s="21"/>
    </row>
    <row r="6303" spans="4:4" s="20" customFormat="1" x14ac:dyDescent="0.25">
      <c r="D6303" s="21"/>
    </row>
    <row r="6304" spans="4:4" s="20" customFormat="1" x14ac:dyDescent="0.25">
      <c r="D6304" s="21"/>
    </row>
    <row r="6305" spans="4:4" s="20" customFormat="1" x14ac:dyDescent="0.25">
      <c r="D6305" s="21"/>
    </row>
    <row r="6306" spans="4:4" s="20" customFormat="1" x14ac:dyDescent="0.25">
      <c r="D6306" s="21"/>
    </row>
    <row r="6307" spans="4:4" s="20" customFormat="1" x14ac:dyDescent="0.25">
      <c r="D6307" s="21"/>
    </row>
    <row r="6308" spans="4:4" s="20" customFormat="1" x14ac:dyDescent="0.25">
      <c r="D6308" s="21"/>
    </row>
    <row r="6309" spans="4:4" s="20" customFormat="1" x14ac:dyDescent="0.25">
      <c r="D6309" s="21"/>
    </row>
    <row r="6310" spans="4:4" s="20" customFormat="1" x14ac:dyDescent="0.25">
      <c r="D6310" s="21"/>
    </row>
    <row r="6311" spans="4:4" s="20" customFormat="1" x14ac:dyDescent="0.25">
      <c r="D6311" s="21"/>
    </row>
    <row r="6312" spans="4:4" s="20" customFormat="1" x14ac:dyDescent="0.25">
      <c r="D6312" s="21"/>
    </row>
    <row r="6313" spans="4:4" s="20" customFormat="1" x14ac:dyDescent="0.25">
      <c r="D6313" s="21"/>
    </row>
    <row r="6314" spans="4:4" s="20" customFormat="1" x14ac:dyDescent="0.25">
      <c r="D6314" s="21"/>
    </row>
    <row r="6315" spans="4:4" s="20" customFormat="1" x14ac:dyDescent="0.25">
      <c r="D6315" s="21"/>
    </row>
    <row r="6316" spans="4:4" s="20" customFormat="1" x14ac:dyDescent="0.25">
      <c r="D6316" s="21"/>
    </row>
    <row r="6317" spans="4:4" s="20" customFormat="1" x14ac:dyDescent="0.25">
      <c r="D6317" s="21"/>
    </row>
    <row r="6318" spans="4:4" s="20" customFormat="1" x14ac:dyDescent="0.25">
      <c r="D6318" s="21"/>
    </row>
    <row r="6319" spans="4:4" s="20" customFormat="1" x14ac:dyDescent="0.25">
      <c r="D6319" s="21"/>
    </row>
    <row r="6320" spans="4:4" s="20" customFormat="1" x14ac:dyDescent="0.25">
      <c r="D6320" s="21"/>
    </row>
    <row r="6321" spans="4:4" s="20" customFormat="1" x14ac:dyDescent="0.25">
      <c r="D6321" s="21"/>
    </row>
    <row r="6322" spans="4:4" s="20" customFormat="1" x14ac:dyDescent="0.25">
      <c r="D6322" s="21"/>
    </row>
    <row r="6323" spans="4:4" s="20" customFormat="1" x14ac:dyDescent="0.25">
      <c r="D6323" s="21"/>
    </row>
    <row r="6324" spans="4:4" s="20" customFormat="1" x14ac:dyDescent="0.25">
      <c r="D6324" s="21"/>
    </row>
    <row r="6325" spans="4:4" s="20" customFormat="1" x14ac:dyDescent="0.25">
      <c r="D6325" s="21"/>
    </row>
    <row r="6326" spans="4:4" s="20" customFormat="1" x14ac:dyDescent="0.25">
      <c r="D6326" s="21"/>
    </row>
    <row r="6327" spans="4:4" s="20" customFormat="1" x14ac:dyDescent="0.25">
      <c r="D6327" s="21"/>
    </row>
    <row r="6328" spans="4:4" s="20" customFormat="1" x14ac:dyDescent="0.25">
      <c r="D6328" s="21"/>
    </row>
    <row r="6329" spans="4:4" s="20" customFormat="1" x14ac:dyDescent="0.25">
      <c r="D6329" s="21"/>
    </row>
    <row r="6330" spans="4:4" s="20" customFormat="1" x14ac:dyDescent="0.25">
      <c r="D6330" s="21"/>
    </row>
    <row r="6331" spans="4:4" s="20" customFormat="1" x14ac:dyDescent="0.25">
      <c r="D6331" s="21"/>
    </row>
    <row r="6332" spans="4:4" s="20" customFormat="1" x14ac:dyDescent="0.25">
      <c r="D6332" s="21"/>
    </row>
    <row r="6333" spans="4:4" s="20" customFormat="1" x14ac:dyDescent="0.25">
      <c r="D6333" s="21"/>
    </row>
    <row r="6334" spans="4:4" s="20" customFormat="1" x14ac:dyDescent="0.25">
      <c r="D6334" s="21"/>
    </row>
    <row r="6335" spans="4:4" s="20" customFormat="1" x14ac:dyDescent="0.25">
      <c r="D6335" s="21"/>
    </row>
    <row r="6336" spans="4:4" s="20" customFormat="1" x14ac:dyDescent="0.25">
      <c r="D6336" s="21"/>
    </row>
    <row r="6337" spans="4:4" s="20" customFormat="1" x14ac:dyDescent="0.25">
      <c r="D6337" s="21"/>
    </row>
    <row r="6338" spans="4:4" s="20" customFormat="1" x14ac:dyDescent="0.25">
      <c r="D6338" s="21"/>
    </row>
    <row r="6339" spans="4:4" s="20" customFormat="1" x14ac:dyDescent="0.25">
      <c r="D6339" s="21"/>
    </row>
    <row r="6340" spans="4:4" s="20" customFormat="1" x14ac:dyDescent="0.25">
      <c r="D6340" s="21"/>
    </row>
    <row r="6341" spans="4:4" s="20" customFormat="1" x14ac:dyDescent="0.25">
      <c r="D6341" s="21"/>
    </row>
    <row r="6342" spans="4:4" s="20" customFormat="1" x14ac:dyDescent="0.25">
      <c r="D6342" s="21"/>
    </row>
    <row r="6343" spans="4:4" s="20" customFormat="1" x14ac:dyDescent="0.25">
      <c r="D6343" s="21"/>
    </row>
    <row r="6344" spans="4:4" s="20" customFormat="1" x14ac:dyDescent="0.25">
      <c r="D6344" s="21"/>
    </row>
    <row r="6345" spans="4:4" s="20" customFormat="1" x14ac:dyDescent="0.25">
      <c r="D6345" s="21"/>
    </row>
    <row r="6346" spans="4:4" s="20" customFormat="1" x14ac:dyDescent="0.25">
      <c r="D6346" s="21"/>
    </row>
    <row r="6347" spans="4:4" s="20" customFormat="1" x14ac:dyDescent="0.25">
      <c r="D6347" s="21"/>
    </row>
    <row r="6348" spans="4:4" s="20" customFormat="1" x14ac:dyDescent="0.25">
      <c r="D6348" s="21"/>
    </row>
    <row r="6349" spans="4:4" s="20" customFormat="1" x14ac:dyDescent="0.25">
      <c r="D6349" s="21"/>
    </row>
    <row r="6350" spans="4:4" s="20" customFormat="1" x14ac:dyDescent="0.25">
      <c r="D6350" s="21"/>
    </row>
    <row r="6351" spans="4:4" s="20" customFormat="1" x14ac:dyDescent="0.25">
      <c r="D6351" s="21"/>
    </row>
    <row r="6352" spans="4:4" s="20" customFormat="1" x14ac:dyDescent="0.25">
      <c r="D6352" s="21"/>
    </row>
    <row r="6353" spans="4:4" s="20" customFormat="1" x14ac:dyDescent="0.25">
      <c r="D6353" s="21"/>
    </row>
    <row r="6354" spans="4:4" s="20" customFormat="1" x14ac:dyDescent="0.25">
      <c r="D6354" s="21"/>
    </row>
    <row r="6355" spans="4:4" s="20" customFormat="1" x14ac:dyDescent="0.25">
      <c r="D6355" s="21"/>
    </row>
    <row r="6356" spans="4:4" s="20" customFormat="1" x14ac:dyDescent="0.25">
      <c r="D6356" s="21"/>
    </row>
    <row r="6357" spans="4:4" s="20" customFormat="1" x14ac:dyDescent="0.25">
      <c r="D6357" s="21"/>
    </row>
    <row r="6358" spans="4:4" s="20" customFormat="1" x14ac:dyDescent="0.25">
      <c r="D6358" s="21"/>
    </row>
    <row r="6359" spans="4:4" s="20" customFormat="1" x14ac:dyDescent="0.25">
      <c r="D6359" s="21"/>
    </row>
    <row r="6360" spans="4:4" s="20" customFormat="1" x14ac:dyDescent="0.25">
      <c r="D6360" s="21"/>
    </row>
    <row r="6361" spans="4:4" s="20" customFormat="1" x14ac:dyDescent="0.25">
      <c r="D6361" s="21"/>
    </row>
    <row r="6362" spans="4:4" s="20" customFormat="1" x14ac:dyDescent="0.25">
      <c r="D6362" s="21"/>
    </row>
    <row r="6363" spans="4:4" s="20" customFormat="1" x14ac:dyDescent="0.25">
      <c r="D6363" s="21"/>
    </row>
    <row r="6364" spans="4:4" s="20" customFormat="1" x14ac:dyDescent="0.25">
      <c r="D6364" s="21"/>
    </row>
    <row r="6365" spans="4:4" s="20" customFormat="1" x14ac:dyDescent="0.25">
      <c r="D6365" s="21"/>
    </row>
    <row r="6366" spans="4:4" s="20" customFormat="1" x14ac:dyDescent="0.25">
      <c r="D6366" s="21"/>
    </row>
    <row r="6367" spans="4:4" s="20" customFormat="1" x14ac:dyDescent="0.25">
      <c r="D6367" s="21"/>
    </row>
    <row r="6368" spans="4:4" s="20" customFormat="1" x14ac:dyDescent="0.25">
      <c r="D6368" s="21"/>
    </row>
    <row r="6369" spans="4:4" s="20" customFormat="1" x14ac:dyDescent="0.25">
      <c r="D6369" s="21"/>
    </row>
    <row r="6370" spans="4:4" s="20" customFormat="1" x14ac:dyDescent="0.25">
      <c r="D6370" s="21"/>
    </row>
    <row r="6371" spans="4:4" s="20" customFormat="1" x14ac:dyDescent="0.25">
      <c r="D6371" s="21"/>
    </row>
    <row r="6372" spans="4:4" s="20" customFormat="1" x14ac:dyDescent="0.25">
      <c r="D6372" s="21"/>
    </row>
    <row r="6373" spans="4:4" s="20" customFormat="1" x14ac:dyDescent="0.25">
      <c r="D6373" s="21"/>
    </row>
    <row r="6374" spans="4:4" s="20" customFormat="1" x14ac:dyDescent="0.25">
      <c r="D6374" s="21"/>
    </row>
    <row r="6375" spans="4:4" s="20" customFormat="1" x14ac:dyDescent="0.25">
      <c r="D6375" s="21"/>
    </row>
    <row r="6376" spans="4:4" s="20" customFormat="1" x14ac:dyDescent="0.25">
      <c r="D6376" s="21"/>
    </row>
    <row r="6377" spans="4:4" s="20" customFormat="1" x14ac:dyDescent="0.25">
      <c r="D6377" s="21"/>
    </row>
    <row r="6378" spans="4:4" s="20" customFormat="1" x14ac:dyDescent="0.25">
      <c r="D6378" s="21"/>
    </row>
    <row r="6379" spans="4:4" s="20" customFormat="1" x14ac:dyDescent="0.25">
      <c r="D6379" s="21"/>
    </row>
    <row r="6380" spans="4:4" s="20" customFormat="1" x14ac:dyDescent="0.25">
      <c r="D6380" s="21"/>
    </row>
    <row r="6381" spans="4:4" s="20" customFormat="1" x14ac:dyDescent="0.25">
      <c r="D6381" s="21"/>
    </row>
    <row r="6382" spans="4:4" s="20" customFormat="1" x14ac:dyDescent="0.25">
      <c r="D6382" s="21"/>
    </row>
    <row r="6383" spans="4:4" s="20" customFormat="1" x14ac:dyDescent="0.25">
      <c r="D6383" s="21"/>
    </row>
    <row r="6384" spans="4:4" s="20" customFormat="1" x14ac:dyDescent="0.25">
      <c r="D6384" s="21"/>
    </row>
    <row r="6385" spans="4:4" s="20" customFormat="1" x14ac:dyDescent="0.25">
      <c r="D6385" s="21"/>
    </row>
    <row r="6386" spans="4:4" s="20" customFormat="1" x14ac:dyDescent="0.25">
      <c r="D6386" s="21"/>
    </row>
    <row r="6387" spans="4:4" s="20" customFormat="1" x14ac:dyDescent="0.25">
      <c r="D6387" s="21"/>
    </row>
    <row r="6388" spans="4:4" s="20" customFormat="1" x14ac:dyDescent="0.25">
      <c r="D6388" s="21"/>
    </row>
    <row r="6389" spans="4:4" s="20" customFormat="1" x14ac:dyDescent="0.25">
      <c r="D6389" s="21"/>
    </row>
    <row r="6390" spans="4:4" s="20" customFormat="1" x14ac:dyDescent="0.25">
      <c r="D6390" s="21"/>
    </row>
    <row r="6391" spans="4:4" s="20" customFormat="1" x14ac:dyDescent="0.25">
      <c r="D6391" s="21"/>
    </row>
    <row r="6392" spans="4:4" s="20" customFormat="1" x14ac:dyDescent="0.25">
      <c r="D6392" s="21"/>
    </row>
    <row r="6393" spans="4:4" s="20" customFormat="1" x14ac:dyDescent="0.25">
      <c r="D6393" s="21"/>
    </row>
    <row r="6394" spans="4:4" s="20" customFormat="1" x14ac:dyDescent="0.25">
      <c r="D6394" s="21"/>
    </row>
    <row r="6395" spans="4:4" s="20" customFormat="1" x14ac:dyDescent="0.25">
      <c r="D6395" s="21"/>
    </row>
    <row r="6396" spans="4:4" s="20" customFormat="1" x14ac:dyDescent="0.25">
      <c r="D6396" s="21"/>
    </row>
    <row r="6397" spans="4:4" s="20" customFormat="1" x14ac:dyDescent="0.25">
      <c r="D6397" s="21"/>
    </row>
    <row r="6398" spans="4:4" s="20" customFormat="1" x14ac:dyDescent="0.25">
      <c r="D6398" s="21"/>
    </row>
    <row r="6399" spans="4:4" s="20" customFormat="1" x14ac:dyDescent="0.25">
      <c r="D6399" s="21"/>
    </row>
    <row r="6400" spans="4:4" s="20" customFormat="1" x14ac:dyDescent="0.25">
      <c r="D6400" s="21"/>
    </row>
    <row r="6401" spans="4:4" s="20" customFormat="1" x14ac:dyDescent="0.25">
      <c r="D6401" s="21"/>
    </row>
    <row r="6402" spans="4:4" s="20" customFormat="1" x14ac:dyDescent="0.25">
      <c r="D6402" s="21"/>
    </row>
    <row r="6403" spans="4:4" s="20" customFormat="1" x14ac:dyDescent="0.25">
      <c r="D6403" s="21"/>
    </row>
    <row r="6404" spans="4:4" s="20" customFormat="1" x14ac:dyDescent="0.25">
      <c r="D6404" s="21"/>
    </row>
    <row r="6405" spans="4:4" s="20" customFormat="1" x14ac:dyDescent="0.25">
      <c r="D6405" s="21"/>
    </row>
    <row r="6406" spans="4:4" s="20" customFormat="1" x14ac:dyDescent="0.25">
      <c r="D6406" s="21"/>
    </row>
    <row r="6407" spans="4:4" s="20" customFormat="1" x14ac:dyDescent="0.25">
      <c r="D6407" s="21"/>
    </row>
    <row r="6408" spans="4:4" s="20" customFormat="1" x14ac:dyDescent="0.25">
      <c r="D6408" s="21"/>
    </row>
    <row r="6409" spans="4:4" s="20" customFormat="1" x14ac:dyDescent="0.25">
      <c r="D6409" s="21"/>
    </row>
    <row r="6410" spans="4:4" s="20" customFormat="1" x14ac:dyDescent="0.25">
      <c r="D6410" s="21"/>
    </row>
    <row r="6411" spans="4:4" s="20" customFormat="1" x14ac:dyDescent="0.25">
      <c r="D6411" s="21"/>
    </row>
    <row r="6412" spans="4:4" s="20" customFormat="1" x14ac:dyDescent="0.25">
      <c r="D6412" s="21"/>
    </row>
    <row r="6413" spans="4:4" s="20" customFormat="1" x14ac:dyDescent="0.25">
      <c r="D6413" s="21"/>
    </row>
    <row r="6414" spans="4:4" s="20" customFormat="1" x14ac:dyDescent="0.25">
      <c r="D6414" s="21"/>
    </row>
    <row r="6415" spans="4:4" s="20" customFormat="1" x14ac:dyDescent="0.25">
      <c r="D6415" s="21"/>
    </row>
    <row r="6416" spans="4:4" s="20" customFormat="1" x14ac:dyDescent="0.25">
      <c r="D6416" s="21"/>
    </row>
    <row r="6417" spans="4:4" s="20" customFormat="1" x14ac:dyDescent="0.25">
      <c r="D6417" s="21"/>
    </row>
    <row r="6418" spans="4:4" s="20" customFormat="1" x14ac:dyDescent="0.25">
      <c r="D6418" s="21"/>
    </row>
    <row r="6419" spans="4:4" s="20" customFormat="1" x14ac:dyDescent="0.25">
      <c r="D6419" s="21"/>
    </row>
    <row r="6420" spans="4:4" s="20" customFormat="1" x14ac:dyDescent="0.25">
      <c r="D6420" s="21"/>
    </row>
    <row r="6421" spans="4:4" s="20" customFormat="1" x14ac:dyDescent="0.25">
      <c r="D6421" s="21"/>
    </row>
    <row r="6422" spans="4:4" s="20" customFormat="1" x14ac:dyDescent="0.25">
      <c r="D6422" s="21"/>
    </row>
    <row r="6423" spans="4:4" s="20" customFormat="1" x14ac:dyDescent="0.25">
      <c r="D6423" s="21"/>
    </row>
    <row r="6424" spans="4:4" s="20" customFormat="1" x14ac:dyDescent="0.25">
      <c r="D6424" s="21"/>
    </row>
    <row r="6425" spans="4:4" s="20" customFormat="1" x14ac:dyDescent="0.25">
      <c r="D6425" s="21"/>
    </row>
    <row r="6426" spans="4:4" s="20" customFormat="1" x14ac:dyDescent="0.25">
      <c r="D6426" s="21"/>
    </row>
    <row r="6427" spans="4:4" s="20" customFormat="1" x14ac:dyDescent="0.25">
      <c r="D6427" s="21"/>
    </row>
    <row r="6428" spans="4:4" s="20" customFormat="1" x14ac:dyDescent="0.25">
      <c r="D6428" s="21"/>
    </row>
    <row r="6429" spans="4:4" s="20" customFormat="1" x14ac:dyDescent="0.25">
      <c r="D6429" s="21"/>
    </row>
    <row r="6430" spans="4:4" s="20" customFormat="1" x14ac:dyDescent="0.25">
      <c r="D6430" s="21"/>
    </row>
    <row r="6431" spans="4:4" s="20" customFormat="1" x14ac:dyDescent="0.25">
      <c r="D6431" s="21"/>
    </row>
    <row r="6432" spans="4:4" s="20" customFormat="1" x14ac:dyDescent="0.25">
      <c r="D6432" s="21"/>
    </row>
    <row r="6433" spans="4:4" s="20" customFormat="1" x14ac:dyDescent="0.25">
      <c r="D6433" s="21"/>
    </row>
    <row r="6434" spans="4:4" s="20" customFormat="1" x14ac:dyDescent="0.25">
      <c r="D6434" s="21"/>
    </row>
    <row r="6435" spans="4:4" s="20" customFormat="1" x14ac:dyDescent="0.25">
      <c r="D6435" s="21"/>
    </row>
    <row r="6436" spans="4:4" s="20" customFormat="1" x14ac:dyDescent="0.25">
      <c r="D6436" s="21"/>
    </row>
    <row r="6437" spans="4:4" s="20" customFormat="1" x14ac:dyDescent="0.25">
      <c r="D6437" s="21"/>
    </row>
    <row r="6438" spans="4:4" s="20" customFormat="1" x14ac:dyDescent="0.25">
      <c r="D6438" s="21"/>
    </row>
    <row r="6439" spans="4:4" s="20" customFormat="1" x14ac:dyDescent="0.25">
      <c r="D6439" s="21"/>
    </row>
    <row r="6440" spans="4:4" s="20" customFormat="1" x14ac:dyDescent="0.25">
      <c r="D6440" s="21"/>
    </row>
    <row r="6441" spans="4:4" s="20" customFormat="1" x14ac:dyDescent="0.25">
      <c r="D6441" s="21"/>
    </row>
    <row r="6442" spans="4:4" s="20" customFormat="1" x14ac:dyDescent="0.25">
      <c r="D6442" s="21"/>
    </row>
    <row r="6443" spans="4:4" s="20" customFormat="1" x14ac:dyDescent="0.25">
      <c r="D6443" s="21"/>
    </row>
    <row r="6444" spans="4:4" s="20" customFormat="1" x14ac:dyDescent="0.25">
      <c r="D6444" s="21"/>
    </row>
    <row r="6445" spans="4:4" s="20" customFormat="1" x14ac:dyDescent="0.25">
      <c r="D6445" s="21"/>
    </row>
    <row r="6446" spans="4:4" s="20" customFormat="1" x14ac:dyDescent="0.25">
      <c r="D6446" s="21"/>
    </row>
    <row r="6447" spans="4:4" s="20" customFormat="1" x14ac:dyDescent="0.25">
      <c r="D6447" s="21"/>
    </row>
    <row r="6448" spans="4:4" s="20" customFormat="1" x14ac:dyDescent="0.25">
      <c r="D6448" s="21"/>
    </row>
    <row r="6449" spans="4:4" s="20" customFormat="1" x14ac:dyDescent="0.25">
      <c r="D6449" s="21"/>
    </row>
    <row r="6450" spans="4:4" s="20" customFormat="1" x14ac:dyDescent="0.25">
      <c r="D6450" s="21"/>
    </row>
    <row r="6451" spans="4:4" s="20" customFormat="1" x14ac:dyDescent="0.25">
      <c r="D6451" s="21"/>
    </row>
    <row r="6452" spans="4:4" s="20" customFormat="1" x14ac:dyDescent="0.25">
      <c r="D6452" s="21"/>
    </row>
    <row r="6453" spans="4:4" s="20" customFormat="1" x14ac:dyDescent="0.25">
      <c r="D6453" s="21"/>
    </row>
    <row r="6454" spans="4:4" s="20" customFormat="1" x14ac:dyDescent="0.25">
      <c r="D6454" s="21"/>
    </row>
    <row r="6455" spans="4:4" s="20" customFormat="1" x14ac:dyDescent="0.25">
      <c r="D6455" s="21"/>
    </row>
    <row r="6456" spans="4:4" s="20" customFormat="1" x14ac:dyDescent="0.25">
      <c r="D6456" s="21"/>
    </row>
    <row r="6457" spans="4:4" s="20" customFormat="1" x14ac:dyDescent="0.25">
      <c r="D6457" s="21"/>
    </row>
    <row r="6458" spans="4:4" s="20" customFormat="1" x14ac:dyDescent="0.25">
      <c r="D6458" s="21"/>
    </row>
    <row r="6459" spans="4:4" s="20" customFormat="1" x14ac:dyDescent="0.25">
      <c r="D6459" s="21"/>
    </row>
    <row r="6460" spans="4:4" s="20" customFormat="1" x14ac:dyDescent="0.25">
      <c r="D6460" s="21"/>
    </row>
    <row r="6461" spans="4:4" s="20" customFormat="1" x14ac:dyDescent="0.25">
      <c r="D6461" s="21"/>
    </row>
    <row r="6462" spans="4:4" s="20" customFormat="1" x14ac:dyDescent="0.25">
      <c r="D6462" s="21"/>
    </row>
    <row r="6463" spans="4:4" s="20" customFormat="1" x14ac:dyDescent="0.25">
      <c r="D6463" s="21"/>
    </row>
    <row r="6464" spans="4:4" s="20" customFormat="1" x14ac:dyDescent="0.25">
      <c r="D6464" s="21"/>
    </row>
    <row r="6465" spans="4:4" s="20" customFormat="1" x14ac:dyDescent="0.25">
      <c r="D6465" s="21"/>
    </row>
    <row r="6466" spans="4:4" s="20" customFormat="1" x14ac:dyDescent="0.25">
      <c r="D6466" s="21"/>
    </row>
    <row r="6467" spans="4:4" s="20" customFormat="1" x14ac:dyDescent="0.25">
      <c r="D6467" s="21"/>
    </row>
    <row r="6468" spans="4:4" s="20" customFormat="1" x14ac:dyDescent="0.25">
      <c r="D6468" s="21"/>
    </row>
    <row r="6469" spans="4:4" s="20" customFormat="1" x14ac:dyDescent="0.25">
      <c r="D6469" s="21"/>
    </row>
    <row r="6470" spans="4:4" s="20" customFormat="1" x14ac:dyDescent="0.25">
      <c r="D6470" s="21"/>
    </row>
    <row r="6471" spans="4:4" s="20" customFormat="1" x14ac:dyDescent="0.25">
      <c r="D6471" s="21"/>
    </row>
    <row r="6472" spans="4:4" s="20" customFormat="1" x14ac:dyDescent="0.25">
      <c r="D6472" s="21"/>
    </row>
    <row r="6473" spans="4:4" s="20" customFormat="1" x14ac:dyDescent="0.25">
      <c r="D6473" s="21"/>
    </row>
    <row r="6474" spans="4:4" s="20" customFormat="1" x14ac:dyDescent="0.25">
      <c r="D6474" s="21"/>
    </row>
    <row r="6475" spans="4:4" s="20" customFormat="1" x14ac:dyDescent="0.25">
      <c r="D6475" s="21"/>
    </row>
    <row r="6476" spans="4:4" s="20" customFormat="1" x14ac:dyDescent="0.25">
      <c r="D6476" s="21"/>
    </row>
    <row r="6477" spans="4:4" s="20" customFormat="1" x14ac:dyDescent="0.25">
      <c r="D6477" s="21"/>
    </row>
    <row r="6478" spans="4:4" s="20" customFormat="1" x14ac:dyDescent="0.25">
      <c r="D6478" s="21"/>
    </row>
    <row r="6479" spans="4:4" s="20" customFormat="1" x14ac:dyDescent="0.25">
      <c r="D6479" s="21"/>
    </row>
    <row r="6480" spans="4:4" s="20" customFormat="1" x14ac:dyDescent="0.25">
      <c r="D6480" s="21"/>
    </row>
    <row r="6481" spans="4:4" s="20" customFormat="1" x14ac:dyDescent="0.25">
      <c r="D6481" s="21"/>
    </row>
    <row r="6482" spans="4:4" s="20" customFormat="1" x14ac:dyDescent="0.25">
      <c r="D6482" s="21"/>
    </row>
    <row r="6483" spans="4:4" s="20" customFormat="1" x14ac:dyDescent="0.25">
      <c r="D6483" s="21"/>
    </row>
    <row r="6484" spans="4:4" s="20" customFormat="1" x14ac:dyDescent="0.25">
      <c r="D6484" s="21"/>
    </row>
    <row r="6485" spans="4:4" s="20" customFormat="1" x14ac:dyDescent="0.25">
      <c r="D6485" s="21"/>
    </row>
    <row r="6486" spans="4:4" s="20" customFormat="1" x14ac:dyDescent="0.25">
      <c r="D6486" s="21"/>
    </row>
    <row r="6487" spans="4:4" s="20" customFormat="1" x14ac:dyDescent="0.25">
      <c r="D6487" s="21"/>
    </row>
    <row r="6488" spans="4:4" s="20" customFormat="1" x14ac:dyDescent="0.25">
      <c r="D6488" s="21"/>
    </row>
    <row r="6489" spans="4:4" s="20" customFormat="1" x14ac:dyDescent="0.25">
      <c r="D6489" s="21"/>
    </row>
    <row r="6490" spans="4:4" s="20" customFormat="1" x14ac:dyDescent="0.25">
      <c r="D6490" s="21"/>
    </row>
    <row r="6491" spans="4:4" s="20" customFormat="1" x14ac:dyDescent="0.25">
      <c r="D6491" s="21"/>
    </row>
    <row r="6492" spans="4:4" s="20" customFormat="1" x14ac:dyDescent="0.25">
      <c r="D6492" s="21"/>
    </row>
    <row r="6493" spans="4:4" s="20" customFormat="1" x14ac:dyDescent="0.25">
      <c r="D6493" s="21"/>
    </row>
    <row r="6494" spans="4:4" s="20" customFormat="1" x14ac:dyDescent="0.25">
      <c r="D6494" s="21"/>
    </row>
    <row r="6495" spans="4:4" s="20" customFormat="1" x14ac:dyDescent="0.25">
      <c r="D6495" s="21"/>
    </row>
    <row r="6496" spans="4:4" s="20" customFormat="1" x14ac:dyDescent="0.25">
      <c r="D6496" s="21"/>
    </row>
    <row r="6497" spans="4:4" s="20" customFormat="1" x14ac:dyDescent="0.25">
      <c r="D6497" s="21"/>
    </row>
    <row r="6498" spans="4:4" s="20" customFormat="1" x14ac:dyDescent="0.25">
      <c r="D6498" s="21"/>
    </row>
    <row r="6499" spans="4:4" s="20" customFormat="1" x14ac:dyDescent="0.25">
      <c r="D6499" s="21"/>
    </row>
    <row r="6500" spans="4:4" s="20" customFormat="1" x14ac:dyDescent="0.25">
      <c r="D6500" s="21"/>
    </row>
    <row r="6501" spans="4:4" s="20" customFormat="1" x14ac:dyDescent="0.25">
      <c r="D6501" s="21"/>
    </row>
    <row r="6502" spans="4:4" s="20" customFormat="1" x14ac:dyDescent="0.25">
      <c r="D6502" s="21"/>
    </row>
    <row r="6503" spans="4:4" s="20" customFormat="1" x14ac:dyDescent="0.25">
      <c r="D6503" s="21"/>
    </row>
    <row r="6504" spans="4:4" s="20" customFormat="1" x14ac:dyDescent="0.25">
      <c r="D6504" s="21"/>
    </row>
    <row r="6505" spans="4:4" s="20" customFormat="1" x14ac:dyDescent="0.25">
      <c r="D6505" s="21"/>
    </row>
    <row r="6506" spans="4:4" s="20" customFormat="1" x14ac:dyDescent="0.25">
      <c r="D6506" s="21"/>
    </row>
    <row r="6507" spans="4:4" s="20" customFormat="1" x14ac:dyDescent="0.25">
      <c r="D6507" s="21"/>
    </row>
    <row r="6508" spans="4:4" s="20" customFormat="1" x14ac:dyDescent="0.25">
      <c r="D6508" s="21"/>
    </row>
    <row r="6509" spans="4:4" s="20" customFormat="1" x14ac:dyDescent="0.25">
      <c r="D6509" s="21"/>
    </row>
    <row r="6510" spans="4:4" s="20" customFormat="1" x14ac:dyDescent="0.25">
      <c r="D6510" s="21"/>
    </row>
    <row r="6511" spans="4:4" s="20" customFormat="1" x14ac:dyDescent="0.25">
      <c r="D6511" s="21"/>
    </row>
    <row r="6512" spans="4:4" s="20" customFormat="1" x14ac:dyDescent="0.25">
      <c r="D6512" s="21"/>
    </row>
    <row r="6513" spans="4:4" s="20" customFormat="1" x14ac:dyDescent="0.25">
      <c r="D6513" s="21"/>
    </row>
    <row r="6514" spans="4:4" s="20" customFormat="1" x14ac:dyDescent="0.25">
      <c r="D6514" s="21"/>
    </row>
    <row r="6515" spans="4:4" s="20" customFormat="1" x14ac:dyDescent="0.25">
      <c r="D6515" s="21"/>
    </row>
    <row r="6516" spans="4:4" s="20" customFormat="1" x14ac:dyDescent="0.25">
      <c r="D6516" s="21"/>
    </row>
    <row r="6517" spans="4:4" s="20" customFormat="1" x14ac:dyDescent="0.25">
      <c r="D6517" s="21"/>
    </row>
    <row r="6518" spans="4:4" s="20" customFormat="1" x14ac:dyDescent="0.25">
      <c r="D6518" s="21"/>
    </row>
    <row r="6519" spans="4:4" s="20" customFormat="1" x14ac:dyDescent="0.25">
      <c r="D6519" s="21"/>
    </row>
    <row r="6520" spans="4:4" s="20" customFormat="1" x14ac:dyDescent="0.25">
      <c r="D6520" s="21"/>
    </row>
    <row r="6521" spans="4:4" s="20" customFormat="1" x14ac:dyDescent="0.25">
      <c r="D6521" s="21"/>
    </row>
    <row r="6522" spans="4:4" s="20" customFormat="1" x14ac:dyDescent="0.25">
      <c r="D6522" s="21"/>
    </row>
    <row r="6523" spans="4:4" s="20" customFormat="1" x14ac:dyDescent="0.25">
      <c r="D6523" s="21"/>
    </row>
    <row r="6524" spans="4:4" s="20" customFormat="1" x14ac:dyDescent="0.25">
      <c r="D6524" s="21"/>
    </row>
    <row r="6525" spans="4:4" s="20" customFormat="1" x14ac:dyDescent="0.25">
      <c r="D6525" s="21"/>
    </row>
    <row r="6526" spans="4:4" s="20" customFormat="1" x14ac:dyDescent="0.25">
      <c r="D6526" s="21"/>
    </row>
    <row r="6527" spans="4:4" s="20" customFormat="1" x14ac:dyDescent="0.25">
      <c r="D6527" s="21"/>
    </row>
    <row r="6528" spans="4:4" s="20" customFormat="1" x14ac:dyDescent="0.25">
      <c r="D6528" s="21"/>
    </row>
    <row r="6529" spans="4:4" s="20" customFormat="1" x14ac:dyDescent="0.25">
      <c r="D6529" s="21"/>
    </row>
    <row r="6530" spans="4:4" s="20" customFormat="1" x14ac:dyDescent="0.25">
      <c r="D6530" s="21"/>
    </row>
    <row r="6531" spans="4:4" s="20" customFormat="1" x14ac:dyDescent="0.25">
      <c r="D6531" s="21"/>
    </row>
    <row r="6532" spans="4:4" s="20" customFormat="1" x14ac:dyDescent="0.25">
      <c r="D6532" s="21"/>
    </row>
    <row r="6533" spans="4:4" s="20" customFormat="1" x14ac:dyDescent="0.25">
      <c r="D6533" s="21"/>
    </row>
    <row r="6534" spans="4:4" s="20" customFormat="1" x14ac:dyDescent="0.25">
      <c r="D6534" s="21"/>
    </row>
    <row r="6535" spans="4:4" s="20" customFormat="1" x14ac:dyDescent="0.25">
      <c r="D6535" s="21"/>
    </row>
    <row r="6536" spans="4:4" s="20" customFormat="1" x14ac:dyDescent="0.25">
      <c r="D6536" s="21"/>
    </row>
    <row r="6537" spans="4:4" s="20" customFormat="1" x14ac:dyDescent="0.25">
      <c r="D6537" s="21"/>
    </row>
    <row r="6538" spans="4:4" s="20" customFormat="1" x14ac:dyDescent="0.25">
      <c r="D6538" s="21"/>
    </row>
    <row r="6539" spans="4:4" s="20" customFormat="1" x14ac:dyDescent="0.25">
      <c r="D6539" s="21"/>
    </row>
    <row r="6540" spans="4:4" s="20" customFormat="1" x14ac:dyDescent="0.25">
      <c r="D6540" s="21"/>
    </row>
    <row r="6541" spans="4:4" s="20" customFormat="1" x14ac:dyDescent="0.25">
      <c r="D6541" s="21"/>
    </row>
    <row r="6542" spans="4:4" s="20" customFormat="1" x14ac:dyDescent="0.25">
      <c r="D6542" s="21"/>
    </row>
    <row r="6543" spans="4:4" s="20" customFormat="1" x14ac:dyDescent="0.25">
      <c r="D6543" s="21"/>
    </row>
    <row r="6544" spans="4:4" s="20" customFormat="1" x14ac:dyDescent="0.25">
      <c r="D6544" s="21"/>
    </row>
    <row r="6545" spans="4:4" s="20" customFormat="1" x14ac:dyDescent="0.25">
      <c r="D6545" s="21"/>
    </row>
    <row r="6546" spans="4:4" s="20" customFormat="1" x14ac:dyDescent="0.25">
      <c r="D6546" s="21"/>
    </row>
    <row r="6547" spans="4:4" s="20" customFormat="1" x14ac:dyDescent="0.25">
      <c r="D6547" s="21"/>
    </row>
    <row r="6548" spans="4:4" s="20" customFormat="1" x14ac:dyDescent="0.25">
      <c r="D6548" s="21"/>
    </row>
    <row r="6549" spans="4:4" s="20" customFormat="1" x14ac:dyDescent="0.25">
      <c r="D6549" s="21"/>
    </row>
    <row r="6550" spans="4:4" s="20" customFormat="1" x14ac:dyDescent="0.25">
      <c r="D6550" s="21"/>
    </row>
    <row r="6551" spans="4:4" s="20" customFormat="1" x14ac:dyDescent="0.25">
      <c r="D6551" s="21"/>
    </row>
    <row r="6552" spans="4:4" s="20" customFormat="1" x14ac:dyDescent="0.25">
      <c r="D6552" s="21"/>
    </row>
    <row r="6553" spans="4:4" s="20" customFormat="1" x14ac:dyDescent="0.25">
      <c r="D6553" s="21"/>
    </row>
    <row r="6554" spans="4:4" s="20" customFormat="1" x14ac:dyDescent="0.25">
      <c r="D6554" s="21"/>
    </row>
    <row r="6555" spans="4:4" s="20" customFormat="1" x14ac:dyDescent="0.25">
      <c r="D6555" s="21"/>
    </row>
    <row r="6556" spans="4:4" s="20" customFormat="1" x14ac:dyDescent="0.25">
      <c r="D6556" s="21"/>
    </row>
    <row r="6557" spans="4:4" s="20" customFormat="1" x14ac:dyDescent="0.25">
      <c r="D6557" s="21"/>
    </row>
    <row r="6558" spans="4:4" s="20" customFormat="1" x14ac:dyDescent="0.25">
      <c r="D6558" s="21"/>
    </row>
    <row r="6559" spans="4:4" s="20" customFormat="1" x14ac:dyDescent="0.25">
      <c r="D6559" s="21"/>
    </row>
    <row r="6560" spans="4:4" s="20" customFormat="1" x14ac:dyDescent="0.25">
      <c r="D6560" s="21"/>
    </row>
    <row r="6561" spans="4:4" s="20" customFormat="1" x14ac:dyDescent="0.25">
      <c r="D6561" s="21"/>
    </row>
    <row r="6562" spans="4:4" s="20" customFormat="1" x14ac:dyDescent="0.25">
      <c r="D6562" s="21"/>
    </row>
    <row r="6563" spans="4:4" s="20" customFormat="1" x14ac:dyDescent="0.25">
      <c r="D6563" s="21"/>
    </row>
    <row r="6564" spans="4:4" s="20" customFormat="1" x14ac:dyDescent="0.25">
      <c r="D6564" s="21"/>
    </row>
    <row r="6565" spans="4:4" s="20" customFormat="1" x14ac:dyDescent="0.25">
      <c r="D6565" s="21"/>
    </row>
    <row r="6566" spans="4:4" s="20" customFormat="1" x14ac:dyDescent="0.25">
      <c r="D6566" s="21"/>
    </row>
    <row r="6567" spans="4:4" s="20" customFormat="1" x14ac:dyDescent="0.25">
      <c r="D6567" s="21"/>
    </row>
    <row r="6568" spans="4:4" s="20" customFormat="1" x14ac:dyDescent="0.25">
      <c r="D6568" s="21"/>
    </row>
    <row r="6569" spans="4:4" s="20" customFormat="1" x14ac:dyDescent="0.25">
      <c r="D6569" s="21"/>
    </row>
    <row r="6570" spans="4:4" s="20" customFormat="1" x14ac:dyDescent="0.25">
      <c r="D6570" s="21"/>
    </row>
    <row r="6571" spans="4:4" s="20" customFormat="1" x14ac:dyDescent="0.25">
      <c r="D6571" s="21"/>
    </row>
    <row r="6572" spans="4:4" s="20" customFormat="1" x14ac:dyDescent="0.25">
      <c r="D6572" s="21"/>
    </row>
    <row r="6573" spans="4:4" s="20" customFormat="1" x14ac:dyDescent="0.25">
      <c r="D6573" s="21"/>
    </row>
    <row r="6574" spans="4:4" s="20" customFormat="1" x14ac:dyDescent="0.25">
      <c r="D6574" s="21"/>
    </row>
    <row r="6575" spans="4:4" s="20" customFormat="1" x14ac:dyDescent="0.25">
      <c r="D6575" s="21"/>
    </row>
    <row r="6576" spans="4:4" s="20" customFormat="1" x14ac:dyDescent="0.25">
      <c r="D6576" s="21"/>
    </row>
    <row r="6577" spans="4:4" s="20" customFormat="1" x14ac:dyDescent="0.25">
      <c r="D6577" s="21"/>
    </row>
    <row r="6578" spans="4:4" s="20" customFormat="1" x14ac:dyDescent="0.25">
      <c r="D6578" s="21"/>
    </row>
    <row r="6579" spans="4:4" s="20" customFormat="1" x14ac:dyDescent="0.25">
      <c r="D6579" s="21"/>
    </row>
    <row r="6580" spans="4:4" s="20" customFormat="1" x14ac:dyDescent="0.25">
      <c r="D6580" s="21"/>
    </row>
    <row r="6581" spans="4:4" s="20" customFormat="1" x14ac:dyDescent="0.25">
      <c r="D6581" s="21"/>
    </row>
    <row r="6582" spans="4:4" s="20" customFormat="1" x14ac:dyDescent="0.25">
      <c r="D6582" s="21"/>
    </row>
    <row r="6583" spans="4:4" s="20" customFormat="1" x14ac:dyDescent="0.25">
      <c r="D6583" s="21"/>
    </row>
    <row r="6584" spans="4:4" s="20" customFormat="1" x14ac:dyDescent="0.25">
      <c r="D6584" s="21"/>
    </row>
    <row r="6585" spans="4:4" s="20" customFormat="1" x14ac:dyDescent="0.25">
      <c r="D6585" s="21"/>
    </row>
    <row r="6586" spans="4:4" s="20" customFormat="1" x14ac:dyDescent="0.25">
      <c r="D6586" s="21"/>
    </row>
    <row r="6587" spans="4:4" s="20" customFormat="1" x14ac:dyDescent="0.25">
      <c r="D6587" s="21"/>
    </row>
    <row r="6588" spans="4:4" s="20" customFormat="1" x14ac:dyDescent="0.25">
      <c r="D6588" s="21"/>
    </row>
    <row r="6589" spans="4:4" s="20" customFormat="1" x14ac:dyDescent="0.25">
      <c r="D6589" s="21"/>
    </row>
    <row r="6590" spans="4:4" s="20" customFormat="1" x14ac:dyDescent="0.25">
      <c r="D6590" s="21"/>
    </row>
    <row r="6591" spans="4:4" s="20" customFormat="1" x14ac:dyDescent="0.25">
      <c r="D6591" s="21"/>
    </row>
    <row r="6592" spans="4:4" s="20" customFormat="1" x14ac:dyDescent="0.25">
      <c r="D6592" s="21"/>
    </row>
    <row r="6593" spans="4:4" s="20" customFormat="1" x14ac:dyDescent="0.25">
      <c r="D6593" s="21"/>
    </row>
    <row r="6594" spans="4:4" s="20" customFormat="1" x14ac:dyDescent="0.25">
      <c r="D6594" s="21"/>
    </row>
    <row r="6595" spans="4:4" s="20" customFormat="1" x14ac:dyDescent="0.25">
      <c r="D6595" s="21"/>
    </row>
    <row r="6596" spans="4:4" s="20" customFormat="1" x14ac:dyDescent="0.25">
      <c r="D6596" s="21"/>
    </row>
    <row r="6597" spans="4:4" s="20" customFormat="1" x14ac:dyDescent="0.25">
      <c r="D6597" s="21"/>
    </row>
    <row r="6598" spans="4:4" s="20" customFormat="1" x14ac:dyDescent="0.25">
      <c r="D6598" s="21"/>
    </row>
    <row r="6599" spans="4:4" s="20" customFormat="1" x14ac:dyDescent="0.25">
      <c r="D6599" s="21"/>
    </row>
    <row r="6600" spans="4:4" s="20" customFormat="1" x14ac:dyDescent="0.25">
      <c r="D6600" s="21"/>
    </row>
    <row r="6601" spans="4:4" s="20" customFormat="1" x14ac:dyDescent="0.25">
      <c r="D6601" s="21"/>
    </row>
    <row r="6602" spans="4:4" s="20" customFormat="1" x14ac:dyDescent="0.25">
      <c r="D6602" s="21"/>
    </row>
    <row r="6603" spans="4:4" s="20" customFormat="1" x14ac:dyDescent="0.25">
      <c r="D6603" s="21"/>
    </row>
    <row r="6604" spans="4:4" s="20" customFormat="1" x14ac:dyDescent="0.25">
      <c r="D6604" s="21"/>
    </row>
    <row r="6605" spans="4:4" s="20" customFormat="1" x14ac:dyDescent="0.25">
      <c r="D6605" s="21"/>
    </row>
    <row r="6606" spans="4:4" s="20" customFormat="1" x14ac:dyDescent="0.25">
      <c r="D6606" s="21"/>
    </row>
    <row r="6607" spans="4:4" s="20" customFormat="1" x14ac:dyDescent="0.25">
      <c r="D6607" s="21"/>
    </row>
    <row r="6608" spans="4:4" s="20" customFormat="1" x14ac:dyDescent="0.25">
      <c r="D6608" s="21"/>
    </row>
    <row r="6609" spans="4:4" s="20" customFormat="1" x14ac:dyDescent="0.25">
      <c r="D6609" s="21"/>
    </row>
    <row r="6610" spans="4:4" s="20" customFormat="1" x14ac:dyDescent="0.25">
      <c r="D6610" s="21"/>
    </row>
    <row r="6611" spans="4:4" s="20" customFormat="1" x14ac:dyDescent="0.25">
      <c r="D6611" s="21"/>
    </row>
    <row r="6612" spans="4:4" s="20" customFormat="1" x14ac:dyDescent="0.25">
      <c r="D6612" s="21"/>
    </row>
    <row r="6613" spans="4:4" s="20" customFormat="1" x14ac:dyDescent="0.25">
      <c r="D6613" s="21"/>
    </row>
    <row r="6614" spans="4:4" s="20" customFormat="1" x14ac:dyDescent="0.25">
      <c r="D6614" s="21"/>
    </row>
    <row r="6615" spans="4:4" s="20" customFormat="1" x14ac:dyDescent="0.25">
      <c r="D6615" s="21"/>
    </row>
    <row r="6616" spans="4:4" s="20" customFormat="1" x14ac:dyDescent="0.25">
      <c r="D6616" s="21"/>
    </row>
    <row r="6617" spans="4:4" s="20" customFormat="1" x14ac:dyDescent="0.25">
      <c r="D6617" s="21"/>
    </row>
    <row r="6618" spans="4:4" s="20" customFormat="1" x14ac:dyDescent="0.25">
      <c r="D6618" s="21"/>
    </row>
    <row r="6619" spans="4:4" s="20" customFormat="1" x14ac:dyDescent="0.25">
      <c r="D6619" s="21"/>
    </row>
    <row r="6620" spans="4:4" s="20" customFormat="1" x14ac:dyDescent="0.25">
      <c r="D6620" s="21"/>
    </row>
    <row r="6621" spans="4:4" s="20" customFormat="1" x14ac:dyDescent="0.25">
      <c r="D6621" s="21"/>
    </row>
    <row r="6622" spans="4:4" s="20" customFormat="1" x14ac:dyDescent="0.25">
      <c r="D6622" s="21"/>
    </row>
    <row r="6623" spans="4:4" s="20" customFormat="1" x14ac:dyDescent="0.25">
      <c r="D6623" s="21"/>
    </row>
    <row r="6624" spans="4:4" s="20" customFormat="1" x14ac:dyDescent="0.25">
      <c r="D6624" s="21"/>
    </row>
    <row r="6625" spans="4:4" s="20" customFormat="1" x14ac:dyDescent="0.25">
      <c r="D6625" s="21"/>
    </row>
    <row r="6626" spans="4:4" s="20" customFormat="1" x14ac:dyDescent="0.25">
      <c r="D6626" s="21"/>
    </row>
    <row r="6627" spans="4:4" s="20" customFormat="1" x14ac:dyDescent="0.25">
      <c r="D6627" s="21"/>
    </row>
    <row r="6628" spans="4:4" s="20" customFormat="1" x14ac:dyDescent="0.25">
      <c r="D6628" s="21"/>
    </row>
    <row r="6629" spans="4:4" s="20" customFormat="1" x14ac:dyDescent="0.25">
      <c r="D6629" s="21"/>
    </row>
    <row r="6630" spans="4:4" s="20" customFormat="1" x14ac:dyDescent="0.25">
      <c r="D6630" s="21"/>
    </row>
    <row r="6631" spans="4:4" s="20" customFormat="1" x14ac:dyDescent="0.25">
      <c r="D6631" s="21"/>
    </row>
    <row r="6632" spans="4:4" s="20" customFormat="1" x14ac:dyDescent="0.25">
      <c r="D6632" s="21"/>
    </row>
    <row r="6633" spans="4:4" s="20" customFormat="1" x14ac:dyDescent="0.25">
      <c r="D6633" s="21"/>
    </row>
    <row r="6634" spans="4:4" s="20" customFormat="1" x14ac:dyDescent="0.25">
      <c r="D6634" s="21"/>
    </row>
    <row r="6635" spans="4:4" s="20" customFormat="1" x14ac:dyDescent="0.25">
      <c r="D6635" s="21"/>
    </row>
    <row r="6636" spans="4:4" s="20" customFormat="1" x14ac:dyDescent="0.25">
      <c r="D6636" s="21"/>
    </row>
    <row r="6637" spans="4:4" s="20" customFormat="1" x14ac:dyDescent="0.25">
      <c r="D6637" s="21"/>
    </row>
    <row r="6638" spans="4:4" s="20" customFormat="1" x14ac:dyDescent="0.25">
      <c r="D6638" s="21"/>
    </row>
    <row r="6639" spans="4:4" s="20" customFormat="1" x14ac:dyDescent="0.25">
      <c r="D6639" s="21"/>
    </row>
    <row r="6640" spans="4:4" s="20" customFormat="1" x14ac:dyDescent="0.25">
      <c r="D6640" s="21"/>
    </row>
    <row r="6641" spans="4:4" s="20" customFormat="1" x14ac:dyDescent="0.25">
      <c r="D6641" s="21"/>
    </row>
    <row r="6642" spans="4:4" s="20" customFormat="1" x14ac:dyDescent="0.25">
      <c r="D6642" s="21"/>
    </row>
    <row r="6643" spans="4:4" s="20" customFormat="1" x14ac:dyDescent="0.25">
      <c r="D6643" s="21"/>
    </row>
    <row r="6644" spans="4:4" s="20" customFormat="1" x14ac:dyDescent="0.25">
      <c r="D6644" s="21"/>
    </row>
    <row r="6645" spans="4:4" s="20" customFormat="1" x14ac:dyDescent="0.25">
      <c r="D6645" s="21"/>
    </row>
    <row r="6646" spans="4:4" s="20" customFormat="1" x14ac:dyDescent="0.25">
      <c r="D6646" s="21"/>
    </row>
    <row r="6647" spans="4:4" s="20" customFormat="1" x14ac:dyDescent="0.25">
      <c r="D6647" s="21"/>
    </row>
    <row r="6648" spans="4:4" s="20" customFormat="1" x14ac:dyDescent="0.25">
      <c r="D6648" s="21"/>
    </row>
    <row r="6649" spans="4:4" s="20" customFormat="1" x14ac:dyDescent="0.25">
      <c r="D6649" s="21"/>
    </row>
    <row r="6650" spans="4:4" s="20" customFormat="1" x14ac:dyDescent="0.25">
      <c r="D6650" s="21"/>
    </row>
    <row r="6651" spans="4:4" s="20" customFormat="1" x14ac:dyDescent="0.25">
      <c r="D6651" s="21"/>
    </row>
    <row r="6652" spans="4:4" s="20" customFormat="1" x14ac:dyDescent="0.25">
      <c r="D6652" s="21"/>
    </row>
    <row r="6653" spans="4:4" s="20" customFormat="1" x14ac:dyDescent="0.25">
      <c r="D6653" s="21"/>
    </row>
    <row r="6654" spans="4:4" s="20" customFormat="1" x14ac:dyDescent="0.25">
      <c r="D6654" s="21"/>
    </row>
    <row r="6655" spans="4:4" s="20" customFormat="1" x14ac:dyDescent="0.25">
      <c r="D6655" s="21"/>
    </row>
    <row r="6656" spans="4:4" s="20" customFormat="1" x14ac:dyDescent="0.25">
      <c r="D6656" s="21"/>
    </row>
    <row r="6657" spans="4:4" s="20" customFormat="1" x14ac:dyDescent="0.25">
      <c r="D6657" s="21"/>
    </row>
    <row r="6658" spans="4:4" s="20" customFormat="1" x14ac:dyDescent="0.25">
      <c r="D6658" s="21"/>
    </row>
    <row r="6659" spans="4:4" s="20" customFormat="1" x14ac:dyDescent="0.25">
      <c r="D6659" s="21"/>
    </row>
    <row r="6660" spans="4:4" s="20" customFormat="1" x14ac:dyDescent="0.25">
      <c r="D6660" s="21"/>
    </row>
    <row r="6661" spans="4:4" s="20" customFormat="1" x14ac:dyDescent="0.25">
      <c r="D6661" s="21"/>
    </row>
    <row r="6662" spans="4:4" s="20" customFormat="1" x14ac:dyDescent="0.25">
      <c r="D6662" s="21"/>
    </row>
    <row r="6663" spans="4:4" s="20" customFormat="1" x14ac:dyDescent="0.25">
      <c r="D6663" s="21"/>
    </row>
    <row r="6664" spans="4:4" s="20" customFormat="1" x14ac:dyDescent="0.25">
      <c r="D6664" s="21"/>
    </row>
    <row r="6665" spans="4:4" s="20" customFormat="1" x14ac:dyDescent="0.25">
      <c r="D6665" s="21"/>
    </row>
    <row r="6666" spans="4:4" s="20" customFormat="1" x14ac:dyDescent="0.25">
      <c r="D6666" s="21"/>
    </row>
    <row r="6667" spans="4:4" s="20" customFormat="1" x14ac:dyDescent="0.25">
      <c r="D6667" s="21"/>
    </row>
    <row r="6668" spans="4:4" s="20" customFormat="1" x14ac:dyDescent="0.25">
      <c r="D6668" s="21"/>
    </row>
    <row r="6669" spans="4:4" s="20" customFormat="1" x14ac:dyDescent="0.25">
      <c r="D6669" s="21"/>
    </row>
    <row r="6670" spans="4:4" s="20" customFormat="1" x14ac:dyDescent="0.25">
      <c r="D6670" s="21"/>
    </row>
    <row r="6671" spans="4:4" s="20" customFormat="1" x14ac:dyDescent="0.25">
      <c r="D6671" s="21"/>
    </row>
    <row r="6672" spans="4:4" s="20" customFormat="1" x14ac:dyDescent="0.25">
      <c r="D6672" s="21"/>
    </row>
    <row r="6673" spans="4:4" s="20" customFormat="1" x14ac:dyDescent="0.25">
      <c r="D6673" s="21"/>
    </row>
    <row r="6674" spans="4:4" s="20" customFormat="1" x14ac:dyDescent="0.25">
      <c r="D6674" s="21"/>
    </row>
    <row r="6675" spans="4:4" s="20" customFormat="1" x14ac:dyDescent="0.25">
      <c r="D6675" s="21"/>
    </row>
    <row r="6676" spans="4:4" s="20" customFormat="1" x14ac:dyDescent="0.25">
      <c r="D6676" s="21"/>
    </row>
    <row r="6677" spans="4:4" s="20" customFormat="1" x14ac:dyDescent="0.25">
      <c r="D6677" s="21"/>
    </row>
    <row r="6678" spans="4:4" s="20" customFormat="1" x14ac:dyDescent="0.25">
      <c r="D6678" s="21"/>
    </row>
    <row r="6679" spans="4:4" s="20" customFormat="1" x14ac:dyDescent="0.25">
      <c r="D6679" s="21"/>
    </row>
    <row r="6680" spans="4:4" s="20" customFormat="1" x14ac:dyDescent="0.25">
      <c r="D6680" s="21"/>
    </row>
    <row r="6681" spans="4:4" s="20" customFormat="1" x14ac:dyDescent="0.25">
      <c r="D6681" s="21"/>
    </row>
    <row r="6682" spans="4:4" s="20" customFormat="1" x14ac:dyDescent="0.25">
      <c r="D6682" s="21"/>
    </row>
    <row r="6683" spans="4:4" s="20" customFormat="1" x14ac:dyDescent="0.25">
      <c r="D6683" s="21"/>
    </row>
    <row r="6684" spans="4:4" s="20" customFormat="1" x14ac:dyDescent="0.25">
      <c r="D6684" s="21"/>
    </row>
    <row r="6685" spans="4:4" s="20" customFormat="1" x14ac:dyDescent="0.25">
      <c r="D6685" s="21"/>
    </row>
    <row r="6686" spans="4:4" s="20" customFormat="1" x14ac:dyDescent="0.25">
      <c r="D6686" s="21"/>
    </row>
    <row r="6687" spans="4:4" s="20" customFormat="1" x14ac:dyDescent="0.25">
      <c r="D6687" s="21"/>
    </row>
    <row r="6688" spans="4:4" s="20" customFormat="1" x14ac:dyDescent="0.25">
      <c r="D6688" s="21"/>
    </row>
    <row r="6689" spans="4:4" s="20" customFormat="1" x14ac:dyDescent="0.25">
      <c r="D6689" s="21"/>
    </row>
    <row r="6690" spans="4:4" s="20" customFormat="1" x14ac:dyDescent="0.25">
      <c r="D6690" s="21"/>
    </row>
    <row r="6691" spans="4:4" s="20" customFormat="1" x14ac:dyDescent="0.25">
      <c r="D6691" s="21"/>
    </row>
    <row r="6692" spans="4:4" s="20" customFormat="1" x14ac:dyDescent="0.25">
      <c r="D6692" s="21"/>
    </row>
    <row r="6693" spans="4:4" s="20" customFormat="1" x14ac:dyDescent="0.25">
      <c r="D6693" s="21"/>
    </row>
    <row r="6694" spans="4:4" s="20" customFormat="1" x14ac:dyDescent="0.25">
      <c r="D6694" s="21"/>
    </row>
    <row r="6695" spans="4:4" s="20" customFormat="1" x14ac:dyDescent="0.25">
      <c r="D6695" s="21"/>
    </row>
    <row r="6696" spans="4:4" s="20" customFormat="1" x14ac:dyDescent="0.25">
      <c r="D6696" s="21"/>
    </row>
    <row r="6697" spans="4:4" s="20" customFormat="1" x14ac:dyDescent="0.25">
      <c r="D6697" s="21"/>
    </row>
    <row r="6698" spans="4:4" s="20" customFormat="1" x14ac:dyDescent="0.25">
      <c r="D6698" s="21"/>
    </row>
    <row r="6699" spans="4:4" s="20" customFormat="1" x14ac:dyDescent="0.25">
      <c r="D6699" s="21"/>
    </row>
    <row r="6700" spans="4:4" s="20" customFormat="1" x14ac:dyDescent="0.25">
      <c r="D6700" s="21"/>
    </row>
    <row r="6701" spans="4:4" s="20" customFormat="1" x14ac:dyDescent="0.25">
      <c r="D6701" s="21"/>
    </row>
    <row r="6702" spans="4:4" s="20" customFormat="1" x14ac:dyDescent="0.25">
      <c r="D6702" s="21"/>
    </row>
    <row r="6703" spans="4:4" s="20" customFormat="1" x14ac:dyDescent="0.25">
      <c r="D6703" s="21"/>
    </row>
    <row r="6704" spans="4:4" s="20" customFormat="1" x14ac:dyDescent="0.25">
      <c r="D6704" s="21"/>
    </row>
    <row r="6705" spans="4:4" s="20" customFormat="1" x14ac:dyDescent="0.25">
      <c r="D6705" s="21"/>
    </row>
    <row r="6706" spans="4:4" s="20" customFormat="1" x14ac:dyDescent="0.25">
      <c r="D6706" s="21"/>
    </row>
    <row r="6707" spans="4:4" s="20" customFormat="1" x14ac:dyDescent="0.25">
      <c r="D6707" s="21"/>
    </row>
    <row r="6708" spans="4:4" s="20" customFormat="1" x14ac:dyDescent="0.25">
      <c r="D6708" s="21"/>
    </row>
    <row r="6709" spans="4:4" s="20" customFormat="1" x14ac:dyDescent="0.25">
      <c r="D6709" s="21"/>
    </row>
    <row r="6710" spans="4:4" s="20" customFormat="1" x14ac:dyDescent="0.25">
      <c r="D6710" s="21"/>
    </row>
    <row r="6711" spans="4:4" s="20" customFormat="1" x14ac:dyDescent="0.25">
      <c r="D6711" s="21"/>
    </row>
    <row r="6712" spans="4:4" s="20" customFormat="1" x14ac:dyDescent="0.25">
      <c r="D6712" s="21"/>
    </row>
    <row r="6713" spans="4:4" s="20" customFormat="1" x14ac:dyDescent="0.25">
      <c r="D6713" s="21"/>
    </row>
    <row r="6714" spans="4:4" s="20" customFormat="1" x14ac:dyDescent="0.25">
      <c r="D6714" s="21"/>
    </row>
    <row r="6715" spans="4:4" s="20" customFormat="1" x14ac:dyDescent="0.25">
      <c r="D6715" s="21"/>
    </row>
    <row r="6716" spans="4:4" s="20" customFormat="1" x14ac:dyDescent="0.25">
      <c r="D6716" s="21"/>
    </row>
    <row r="6717" spans="4:4" s="20" customFormat="1" x14ac:dyDescent="0.25">
      <c r="D6717" s="21"/>
    </row>
    <row r="6718" spans="4:4" s="20" customFormat="1" x14ac:dyDescent="0.25">
      <c r="D6718" s="21"/>
    </row>
    <row r="6719" spans="4:4" s="20" customFormat="1" x14ac:dyDescent="0.25">
      <c r="D6719" s="21"/>
    </row>
    <row r="6720" spans="4:4" s="20" customFormat="1" x14ac:dyDescent="0.25">
      <c r="D6720" s="21"/>
    </row>
    <row r="6721" spans="4:4" s="20" customFormat="1" x14ac:dyDescent="0.25">
      <c r="D6721" s="21"/>
    </row>
    <row r="6722" spans="4:4" s="20" customFormat="1" x14ac:dyDescent="0.25">
      <c r="D6722" s="21"/>
    </row>
    <row r="6723" spans="4:4" s="20" customFormat="1" x14ac:dyDescent="0.25">
      <c r="D6723" s="21"/>
    </row>
    <row r="6724" spans="4:4" s="20" customFormat="1" x14ac:dyDescent="0.25">
      <c r="D6724" s="21"/>
    </row>
    <row r="6725" spans="4:4" s="20" customFormat="1" x14ac:dyDescent="0.25">
      <c r="D6725" s="21"/>
    </row>
    <row r="6726" spans="4:4" s="20" customFormat="1" x14ac:dyDescent="0.25">
      <c r="D6726" s="21"/>
    </row>
    <row r="6727" spans="4:4" s="20" customFormat="1" x14ac:dyDescent="0.25">
      <c r="D6727" s="21"/>
    </row>
    <row r="6728" spans="4:4" s="20" customFormat="1" x14ac:dyDescent="0.25">
      <c r="D6728" s="21"/>
    </row>
    <row r="6729" spans="4:4" s="20" customFormat="1" x14ac:dyDescent="0.25">
      <c r="D6729" s="21"/>
    </row>
    <row r="6730" spans="4:4" s="20" customFormat="1" x14ac:dyDescent="0.25">
      <c r="D6730" s="21"/>
    </row>
    <row r="6731" spans="4:4" s="20" customFormat="1" x14ac:dyDescent="0.25">
      <c r="D6731" s="21"/>
    </row>
    <row r="6732" spans="4:4" s="20" customFormat="1" x14ac:dyDescent="0.25">
      <c r="D6732" s="21"/>
    </row>
    <row r="6733" spans="4:4" s="20" customFormat="1" x14ac:dyDescent="0.25">
      <c r="D6733" s="21"/>
    </row>
    <row r="6734" spans="4:4" s="20" customFormat="1" x14ac:dyDescent="0.25">
      <c r="D6734" s="21"/>
    </row>
    <row r="6735" spans="4:4" s="20" customFormat="1" x14ac:dyDescent="0.25">
      <c r="D6735" s="21"/>
    </row>
    <row r="6736" spans="4:4" s="20" customFormat="1" x14ac:dyDescent="0.25">
      <c r="D6736" s="21"/>
    </row>
    <row r="6737" spans="4:4" s="20" customFormat="1" x14ac:dyDescent="0.25">
      <c r="D6737" s="21"/>
    </row>
    <row r="6738" spans="4:4" s="20" customFormat="1" x14ac:dyDescent="0.25">
      <c r="D6738" s="21"/>
    </row>
    <row r="6739" spans="4:4" s="20" customFormat="1" x14ac:dyDescent="0.25">
      <c r="D6739" s="21"/>
    </row>
    <row r="6740" spans="4:4" s="20" customFormat="1" x14ac:dyDescent="0.25">
      <c r="D6740" s="21"/>
    </row>
    <row r="6741" spans="4:4" s="20" customFormat="1" x14ac:dyDescent="0.25">
      <c r="D6741" s="21"/>
    </row>
    <row r="6742" spans="4:4" s="20" customFormat="1" x14ac:dyDescent="0.25">
      <c r="D6742" s="21"/>
    </row>
    <row r="6743" spans="4:4" s="20" customFormat="1" x14ac:dyDescent="0.25">
      <c r="D6743" s="21"/>
    </row>
    <row r="6744" spans="4:4" s="20" customFormat="1" x14ac:dyDescent="0.25">
      <c r="D6744" s="21"/>
    </row>
    <row r="6745" spans="4:4" s="20" customFormat="1" x14ac:dyDescent="0.25">
      <c r="D6745" s="21"/>
    </row>
    <row r="6746" spans="4:4" s="20" customFormat="1" x14ac:dyDescent="0.25">
      <c r="D6746" s="21"/>
    </row>
    <row r="6747" spans="4:4" s="20" customFormat="1" x14ac:dyDescent="0.25">
      <c r="D6747" s="21"/>
    </row>
    <row r="6748" spans="4:4" s="20" customFormat="1" x14ac:dyDescent="0.25">
      <c r="D6748" s="21"/>
    </row>
    <row r="6749" spans="4:4" s="20" customFormat="1" x14ac:dyDescent="0.25">
      <c r="D6749" s="21"/>
    </row>
    <row r="6750" spans="4:4" s="20" customFormat="1" x14ac:dyDescent="0.25">
      <c r="D6750" s="21"/>
    </row>
    <row r="6751" spans="4:4" s="20" customFormat="1" x14ac:dyDescent="0.25">
      <c r="D6751" s="21"/>
    </row>
    <row r="6752" spans="4:4" s="20" customFormat="1" x14ac:dyDescent="0.25">
      <c r="D6752" s="21"/>
    </row>
    <row r="6753" spans="4:4" s="20" customFormat="1" x14ac:dyDescent="0.25">
      <c r="D6753" s="21"/>
    </row>
    <row r="6754" spans="4:4" s="20" customFormat="1" x14ac:dyDescent="0.25">
      <c r="D6754" s="21"/>
    </row>
    <row r="6755" spans="4:4" s="20" customFormat="1" x14ac:dyDescent="0.25">
      <c r="D6755" s="21"/>
    </row>
    <row r="6756" spans="4:4" s="20" customFormat="1" x14ac:dyDescent="0.25">
      <c r="D6756" s="21"/>
    </row>
    <row r="6757" spans="4:4" s="20" customFormat="1" x14ac:dyDescent="0.25">
      <c r="D6757" s="21"/>
    </row>
    <row r="6758" spans="4:4" s="20" customFormat="1" x14ac:dyDescent="0.25">
      <c r="D6758" s="21"/>
    </row>
    <row r="6759" spans="4:4" s="20" customFormat="1" x14ac:dyDescent="0.25">
      <c r="D6759" s="21"/>
    </row>
    <row r="6760" spans="4:4" s="20" customFormat="1" x14ac:dyDescent="0.25">
      <c r="D6760" s="21"/>
    </row>
    <row r="6761" spans="4:4" s="20" customFormat="1" x14ac:dyDescent="0.25">
      <c r="D6761" s="21"/>
    </row>
    <row r="6762" spans="4:4" s="20" customFormat="1" x14ac:dyDescent="0.25">
      <c r="D6762" s="21"/>
    </row>
    <row r="6763" spans="4:4" s="20" customFormat="1" x14ac:dyDescent="0.25">
      <c r="D6763" s="21"/>
    </row>
    <row r="6764" spans="4:4" s="20" customFormat="1" x14ac:dyDescent="0.25">
      <c r="D6764" s="21"/>
    </row>
    <row r="6765" spans="4:4" s="20" customFormat="1" x14ac:dyDescent="0.25">
      <c r="D6765" s="21"/>
    </row>
    <row r="6766" spans="4:4" s="20" customFormat="1" x14ac:dyDescent="0.25">
      <c r="D6766" s="21"/>
    </row>
    <row r="6767" spans="4:4" s="20" customFormat="1" x14ac:dyDescent="0.25">
      <c r="D6767" s="21"/>
    </row>
    <row r="6768" spans="4:4" s="20" customFormat="1" x14ac:dyDescent="0.25">
      <c r="D6768" s="21"/>
    </row>
    <row r="6769" spans="4:4" s="20" customFormat="1" x14ac:dyDescent="0.25">
      <c r="D6769" s="21"/>
    </row>
    <row r="6770" spans="4:4" s="20" customFormat="1" x14ac:dyDescent="0.25">
      <c r="D6770" s="21"/>
    </row>
    <row r="6771" spans="4:4" s="20" customFormat="1" x14ac:dyDescent="0.25">
      <c r="D6771" s="21"/>
    </row>
    <row r="6772" spans="4:4" s="20" customFormat="1" x14ac:dyDescent="0.25">
      <c r="D6772" s="21"/>
    </row>
    <row r="6773" spans="4:4" s="20" customFormat="1" x14ac:dyDescent="0.25">
      <c r="D6773" s="21"/>
    </row>
    <row r="6774" spans="4:4" s="20" customFormat="1" x14ac:dyDescent="0.25">
      <c r="D6774" s="21"/>
    </row>
    <row r="6775" spans="4:4" s="20" customFormat="1" x14ac:dyDescent="0.25">
      <c r="D6775" s="21"/>
    </row>
    <row r="6776" spans="4:4" s="20" customFormat="1" x14ac:dyDescent="0.25">
      <c r="D6776" s="21"/>
    </row>
    <row r="6777" spans="4:4" s="20" customFormat="1" x14ac:dyDescent="0.25">
      <c r="D6777" s="21"/>
    </row>
    <row r="6778" spans="4:4" s="20" customFormat="1" x14ac:dyDescent="0.25">
      <c r="D6778" s="21"/>
    </row>
    <row r="6779" spans="4:4" s="20" customFormat="1" x14ac:dyDescent="0.25">
      <c r="D6779" s="21"/>
    </row>
    <row r="6780" spans="4:4" s="20" customFormat="1" x14ac:dyDescent="0.25">
      <c r="D6780" s="21"/>
    </row>
    <row r="6781" spans="4:4" s="20" customFormat="1" x14ac:dyDescent="0.25">
      <c r="D6781" s="21"/>
    </row>
    <row r="6782" spans="4:4" s="20" customFormat="1" x14ac:dyDescent="0.25">
      <c r="D6782" s="21"/>
    </row>
    <row r="6783" spans="4:4" s="20" customFormat="1" x14ac:dyDescent="0.25">
      <c r="D6783" s="21"/>
    </row>
    <row r="6784" spans="4:4" s="20" customFormat="1" x14ac:dyDescent="0.25">
      <c r="D6784" s="21"/>
    </row>
    <row r="6785" spans="4:4" s="20" customFormat="1" x14ac:dyDescent="0.25">
      <c r="D6785" s="21"/>
    </row>
    <row r="6786" spans="4:4" s="20" customFormat="1" x14ac:dyDescent="0.25">
      <c r="D6786" s="21"/>
    </row>
    <row r="6787" spans="4:4" s="20" customFormat="1" x14ac:dyDescent="0.25">
      <c r="D6787" s="21"/>
    </row>
    <row r="6788" spans="4:4" s="20" customFormat="1" x14ac:dyDescent="0.25">
      <c r="D6788" s="21"/>
    </row>
    <row r="6789" spans="4:4" s="20" customFormat="1" x14ac:dyDescent="0.25">
      <c r="D6789" s="21"/>
    </row>
    <row r="6790" spans="4:4" s="20" customFormat="1" x14ac:dyDescent="0.25">
      <c r="D6790" s="21"/>
    </row>
    <row r="6791" spans="4:4" s="20" customFormat="1" x14ac:dyDescent="0.25">
      <c r="D6791" s="21"/>
    </row>
    <row r="6792" spans="4:4" s="20" customFormat="1" x14ac:dyDescent="0.25">
      <c r="D6792" s="21"/>
    </row>
    <row r="6793" spans="4:4" s="20" customFormat="1" x14ac:dyDescent="0.25">
      <c r="D6793" s="21"/>
    </row>
    <row r="6794" spans="4:4" s="20" customFormat="1" x14ac:dyDescent="0.25">
      <c r="D6794" s="21"/>
    </row>
    <row r="6795" spans="4:4" s="20" customFormat="1" x14ac:dyDescent="0.25">
      <c r="D6795" s="21"/>
    </row>
    <row r="6796" spans="4:4" s="20" customFormat="1" x14ac:dyDescent="0.25">
      <c r="D6796" s="21"/>
    </row>
    <row r="6797" spans="4:4" s="20" customFormat="1" x14ac:dyDescent="0.25">
      <c r="D6797" s="21"/>
    </row>
    <row r="6798" spans="4:4" s="20" customFormat="1" x14ac:dyDescent="0.25">
      <c r="D6798" s="21"/>
    </row>
    <row r="6799" spans="4:4" s="20" customFormat="1" x14ac:dyDescent="0.25">
      <c r="D6799" s="21"/>
    </row>
    <row r="6800" spans="4:4" s="20" customFormat="1" x14ac:dyDescent="0.25">
      <c r="D6800" s="21"/>
    </row>
    <row r="6801" spans="4:4" s="20" customFormat="1" x14ac:dyDescent="0.25">
      <c r="D6801" s="21"/>
    </row>
    <row r="6802" spans="4:4" s="20" customFormat="1" x14ac:dyDescent="0.25">
      <c r="D6802" s="21"/>
    </row>
    <row r="6803" spans="4:4" s="20" customFormat="1" x14ac:dyDescent="0.25">
      <c r="D6803" s="21"/>
    </row>
    <row r="6804" spans="4:4" s="20" customFormat="1" x14ac:dyDescent="0.25">
      <c r="D6804" s="21"/>
    </row>
    <row r="6805" spans="4:4" s="20" customFormat="1" x14ac:dyDescent="0.25">
      <c r="D6805" s="21"/>
    </row>
    <row r="6806" spans="4:4" s="20" customFormat="1" x14ac:dyDescent="0.25">
      <c r="D6806" s="21"/>
    </row>
    <row r="6807" spans="4:4" s="20" customFormat="1" x14ac:dyDescent="0.25">
      <c r="D6807" s="21"/>
    </row>
    <row r="6808" spans="4:4" s="20" customFormat="1" x14ac:dyDescent="0.25">
      <c r="D6808" s="21"/>
    </row>
    <row r="6809" spans="4:4" s="20" customFormat="1" x14ac:dyDescent="0.25">
      <c r="D6809" s="21"/>
    </row>
    <row r="6810" spans="4:4" s="20" customFormat="1" x14ac:dyDescent="0.25">
      <c r="D6810" s="21"/>
    </row>
    <row r="6811" spans="4:4" s="20" customFormat="1" x14ac:dyDescent="0.25">
      <c r="D6811" s="21"/>
    </row>
    <row r="6812" spans="4:4" s="20" customFormat="1" x14ac:dyDescent="0.25">
      <c r="D6812" s="21"/>
    </row>
    <row r="6813" spans="4:4" s="20" customFormat="1" x14ac:dyDescent="0.25">
      <c r="D6813" s="21"/>
    </row>
    <row r="6814" spans="4:4" s="20" customFormat="1" x14ac:dyDescent="0.25">
      <c r="D6814" s="21"/>
    </row>
    <row r="6815" spans="4:4" s="20" customFormat="1" x14ac:dyDescent="0.25">
      <c r="D6815" s="21"/>
    </row>
    <row r="6816" spans="4:4" s="20" customFormat="1" x14ac:dyDescent="0.25">
      <c r="D6816" s="21"/>
    </row>
    <row r="6817" spans="4:4" s="20" customFormat="1" x14ac:dyDescent="0.25">
      <c r="D6817" s="21"/>
    </row>
    <row r="6818" spans="4:4" s="20" customFormat="1" x14ac:dyDescent="0.25">
      <c r="D6818" s="21"/>
    </row>
    <row r="6819" spans="4:4" s="20" customFormat="1" x14ac:dyDescent="0.25">
      <c r="D6819" s="21"/>
    </row>
    <row r="6820" spans="4:4" s="20" customFormat="1" x14ac:dyDescent="0.25">
      <c r="D6820" s="21"/>
    </row>
    <row r="6821" spans="4:4" s="20" customFormat="1" x14ac:dyDescent="0.25">
      <c r="D6821" s="21"/>
    </row>
    <row r="6822" spans="4:4" s="20" customFormat="1" x14ac:dyDescent="0.25">
      <c r="D6822" s="21"/>
    </row>
    <row r="6823" spans="4:4" s="20" customFormat="1" x14ac:dyDescent="0.25">
      <c r="D6823" s="21"/>
    </row>
    <row r="6824" spans="4:4" s="20" customFormat="1" x14ac:dyDescent="0.25">
      <c r="D6824" s="21"/>
    </row>
    <row r="6825" spans="4:4" s="20" customFormat="1" x14ac:dyDescent="0.25">
      <c r="D6825" s="21"/>
    </row>
    <row r="6826" spans="4:4" s="20" customFormat="1" x14ac:dyDescent="0.25">
      <c r="D6826" s="21"/>
    </row>
    <row r="6827" spans="4:4" s="20" customFormat="1" x14ac:dyDescent="0.25">
      <c r="D6827" s="21"/>
    </row>
    <row r="6828" spans="4:4" s="20" customFormat="1" x14ac:dyDescent="0.25">
      <c r="D6828" s="21"/>
    </row>
    <row r="6829" spans="4:4" s="20" customFormat="1" x14ac:dyDescent="0.25">
      <c r="D6829" s="21"/>
    </row>
    <row r="6830" spans="4:4" s="20" customFormat="1" x14ac:dyDescent="0.25">
      <c r="D6830" s="21"/>
    </row>
    <row r="6831" spans="4:4" s="20" customFormat="1" x14ac:dyDescent="0.25">
      <c r="D6831" s="21"/>
    </row>
    <row r="6832" spans="4:4" s="20" customFormat="1" x14ac:dyDescent="0.25">
      <c r="D6832" s="21"/>
    </row>
    <row r="6833" spans="4:4" s="20" customFormat="1" x14ac:dyDescent="0.25">
      <c r="D6833" s="21"/>
    </row>
    <row r="6834" spans="4:4" s="20" customFormat="1" x14ac:dyDescent="0.25">
      <c r="D6834" s="21"/>
    </row>
    <row r="6835" spans="4:4" s="20" customFormat="1" x14ac:dyDescent="0.25">
      <c r="D6835" s="21"/>
    </row>
    <row r="6836" spans="4:4" s="20" customFormat="1" x14ac:dyDescent="0.25">
      <c r="D6836" s="21"/>
    </row>
    <row r="6837" spans="4:4" s="20" customFormat="1" x14ac:dyDescent="0.25">
      <c r="D6837" s="21"/>
    </row>
    <row r="6838" spans="4:4" s="20" customFormat="1" x14ac:dyDescent="0.25">
      <c r="D6838" s="21"/>
    </row>
    <row r="6839" spans="4:4" s="20" customFormat="1" x14ac:dyDescent="0.25">
      <c r="D6839" s="21"/>
    </row>
    <row r="6840" spans="4:4" s="20" customFormat="1" x14ac:dyDescent="0.25">
      <c r="D6840" s="21"/>
    </row>
    <row r="6841" spans="4:4" s="20" customFormat="1" x14ac:dyDescent="0.25">
      <c r="D6841" s="21"/>
    </row>
    <row r="6842" spans="4:4" s="20" customFormat="1" x14ac:dyDescent="0.25">
      <c r="D6842" s="21"/>
    </row>
    <row r="6843" spans="4:4" s="20" customFormat="1" x14ac:dyDescent="0.25">
      <c r="D6843" s="21"/>
    </row>
    <row r="6844" spans="4:4" s="20" customFormat="1" x14ac:dyDescent="0.25">
      <c r="D6844" s="21"/>
    </row>
    <row r="6845" spans="4:4" s="20" customFormat="1" x14ac:dyDescent="0.25">
      <c r="D6845" s="21"/>
    </row>
    <row r="6846" spans="4:4" s="20" customFormat="1" x14ac:dyDescent="0.25">
      <c r="D6846" s="21"/>
    </row>
    <row r="6847" spans="4:4" s="20" customFormat="1" x14ac:dyDescent="0.25">
      <c r="D6847" s="21"/>
    </row>
    <row r="6848" spans="4:4" s="20" customFormat="1" x14ac:dyDescent="0.25">
      <c r="D6848" s="21"/>
    </row>
    <row r="6849" spans="4:4" s="20" customFormat="1" x14ac:dyDescent="0.25">
      <c r="D6849" s="21"/>
    </row>
    <row r="6850" spans="4:4" s="20" customFormat="1" x14ac:dyDescent="0.25">
      <c r="D6850" s="21"/>
    </row>
    <row r="6851" spans="4:4" s="20" customFormat="1" x14ac:dyDescent="0.25">
      <c r="D6851" s="21"/>
    </row>
    <row r="6852" spans="4:4" s="20" customFormat="1" x14ac:dyDescent="0.25">
      <c r="D6852" s="21"/>
    </row>
    <row r="6853" spans="4:4" s="20" customFormat="1" x14ac:dyDescent="0.25">
      <c r="D6853" s="21"/>
    </row>
    <row r="6854" spans="4:4" s="20" customFormat="1" x14ac:dyDescent="0.25">
      <c r="D6854" s="21"/>
    </row>
    <row r="6855" spans="4:4" s="20" customFormat="1" x14ac:dyDescent="0.25">
      <c r="D6855" s="21"/>
    </row>
    <row r="6856" spans="4:4" s="20" customFormat="1" x14ac:dyDescent="0.25">
      <c r="D6856" s="21"/>
    </row>
    <row r="6857" spans="4:4" s="20" customFormat="1" x14ac:dyDescent="0.25">
      <c r="D6857" s="21"/>
    </row>
    <row r="6858" spans="4:4" s="20" customFormat="1" x14ac:dyDescent="0.25">
      <c r="D6858" s="21"/>
    </row>
    <row r="6859" spans="4:4" s="20" customFormat="1" x14ac:dyDescent="0.25">
      <c r="D6859" s="21"/>
    </row>
    <row r="6860" spans="4:4" s="20" customFormat="1" x14ac:dyDescent="0.25">
      <c r="D6860" s="21"/>
    </row>
    <row r="6861" spans="4:4" s="20" customFormat="1" x14ac:dyDescent="0.25">
      <c r="D6861" s="21"/>
    </row>
    <row r="6862" spans="4:4" s="20" customFormat="1" x14ac:dyDescent="0.25">
      <c r="D6862" s="21"/>
    </row>
    <row r="6863" spans="4:4" s="20" customFormat="1" x14ac:dyDescent="0.25">
      <c r="D6863" s="21"/>
    </row>
    <row r="6864" spans="4:4" s="20" customFormat="1" x14ac:dyDescent="0.25">
      <c r="D6864" s="21"/>
    </row>
    <row r="6865" spans="4:4" s="20" customFormat="1" x14ac:dyDescent="0.25">
      <c r="D6865" s="21"/>
    </row>
    <row r="6866" spans="4:4" s="20" customFormat="1" x14ac:dyDescent="0.25">
      <c r="D6866" s="21"/>
    </row>
    <row r="6867" spans="4:4" s="20" customFormat="1" x14ac:dyDescent="0.25">
      <c r="D6867" s="21"/>
    </row>
    <row r="6868" spans="4:4" s="20" customFormat="1" x14ac:dyDescent="0.25">
      <c r="D6868" s="21"/>
    </row>
    <row r="6869" spans="4:4" s="20" customFormat="1" x14ac:dyDescent="0.25">
      <c r="D6869" s="21"/>
    </row>
    <row r="6870" spans="4:4" s="20" customFormat="1" x14ac:dyDescent="0.25">
      <c r="D6870" s="21"/>
    </row>
    <row r="6871" spans="4:4" s="20" customFormat="1" x14ac:dyDescent="0.25">
      <c r="D6871" s="21"/>
    </row>
    <row r="6872" spans="4:4" s="20" customFormat="1" x14ac:dyDescent="0.25">
      <c r="D6872" s="21"/>
    </row>
    <row r="6873" spans="4:4" s="20" customFormat="1" x14ac:dyDescent="0.25">
      <c r="D6873" s="21"/>
    </row>
    <row r="6874" spans="4:4" s="20" customFormat="1" x14ac:dyDescent="0.25">
      <c r="D6874" s="21"/>
    </row>
    <row r="6875" spans="4:4" s="20" customFormat="1" x14ac:dyDescent="0.25">
      <c r="D6875" s="21"/>
    </row>
    <row r="6876" spans="4:4" s="20" customFormat="1" x14ac:dyDescent="0.25">
      <c r="D6876" s="21"/>
    </row>
    <row r="6877" spans="4:4" s="20" customFormat="1" x14ac:dyDescent="0.25">
      <c r="D6877" s="21"/>
    </row>
    <row r="6878" spans="4:4" s="20" customFormat="1" x14ac:dyDescent="0.25">
      <c r="D6878" s="21"/>
    </row>
    <row r="6879" spans="4:4" s="20" customFormat="1" x14ac:dyDescent="0.25">
      <c r="D6879" s="21"/>
    </row>
    <row r="6880" spans="4:4" s="20" customFormat="1" x14ac:dyDescent="0.25">
      <c r="D6880" s="21"/>
    </row>
    <row r="6881" spans="4:4" s="20" customFormat="1" x14ac:dyDescent="0.25">
      <c r="D6881" s="21"/>
    </row>
    <row r="6882" spans="4:4" s="20" customFormat="1" x14ac:dyDescent="0.25">
      <c r="D6882" s="21"/>
    </row>
    <row r="6883" spans="4:4" s="20" customFormat="1" x14ac:dyDescent="0.25">
      <c r="D6883" s="21"/>
    </row>
    <row r="6884" spans="4:4" s="20" customFormat="1" x14ac:dyDescent="0.25">
      <c r="D6884" s="21"/>
    </row>
    <row r="6885" spans="4:4" s="20" customFormat="1" x14ac:dyDescent="0.25">
      <c r="D6885" s="21"/>
    </row>
    <row r="6886" spans="4:4" s="20" customFormat="1" x14ac:dyDescent="0.25">
      <c r="D6886" s="21"/>
    </row>
    <row r="6887" spans="4:4" s="20" customFormat="1" x14ac:dyDescent="0.25">
      <c r="D6887" s="21"/>
    </row>
    <row r="6888" spans="4:4" s="20" customFormat="1" x14ac:dyDescent="0.25">
      <c r="D6888" s="21"/>
    </row>
    <row r="6889" spans="4:4" s="20" customFormat="1" x14ac:dyDescent="0.25">
      <c r="D6889" s="21"/>
    </row>
    <row r="6890" spans="4:4" s="20" customFormat="1" x14ac:dyDescent="0.25">
      <c r="D6890" s="21"/>
    </row>
    <row r="6891" spans="4:4" s="20" customFormat="1" x14ac:dyDescent="0.25">
      <c r="D6891" s="21"/>
    </row>
    <row r="6892" spans="4:4" s="20" customFormat="1" x14ac:dyDescent="0.25">
      <c r="D6892" s="21"/>
    </row>
    <row r="6893" spans="4:4" s="20" customFormat="1" x14ac:dyDescent="0.25">
      <c r="D6893" s="21"/>
    </row>
    <row r="6894" spans="4:4" s="20" customFormat="1" x14ac:dyDescent="0.25">
      <c r="D6894" s="21"/>
    </row>
    <row r="6895" spans="4:4" s="20" customFormat="1" x14ac:dyDescent="0.25">
      <c r="D6895" s="21"/>
    </row>
    <row r="6896" spans="4:4" s="20" customFormat="1" x14ac:dyDescent="0.25">
      <c r="D6896" s="21"/>
    </row>
    <row r="6897" spans="4:4" s="20" customFormat="1" x14ac:dyDescent="0.25">
      <c r="D6897" s="21"/>
    </row>
    <row r="6898" spans="4:4" s="20" customFormat="1" x14ac:dyDescent="0.25">
      <c r="D6898" s="21"/>
    </row>
    <row r="6899" spans="4:4" s="20" customFormat="1" x14ac:dyDescent="0.25">
      <c r="D6899" s="21"/>
    </row>
    <row r="6900" spans="4:4" s="20" customFormat="1" x14ac:dyDescent="0.25">
      <c r="D6900" s="21"/>
    </row>
    <row r="6901" spans="4:4" s="20" customFormat="1" x14ac:dyDescent="0.25">
      <c r="D6901" s="21"/>
    </row>
    <row r="6902" spans="4:4" s="20" customFormat="1" x14ac:dyDescent="0.25">
      <c r="D6902" s="21"/>
    </row>
    <row r="6903" spans="4:4" s="20" customFormat="1" x14ac:dyDescent="0.25">
      <c r="D6903" s="21"/>
    </row>
    <row r="6904" spans="4:4" s="20" customFormat="1" x14ac:dyDescent="0.25">
      <c r="D6904" s="21"/>
    </row>
    <row r="6905" spans="4:4" s="20" customFormat="1" x14ac:dyDescent="0.25">
      <c r="D6905" s="21"/>
    </row>
    <row r="6906" spans="4:4" s="20" customFormat="1" x14ac:dyDescent="0.25">
      <c r="D6906" s="21"/>
    </row>
    <row r="6907" spans="4:4" s="20" customFormat="1" x14ac:dyDescent="0.25">
      <c r="D6907" s="21"/>
    </row>
    <row r="6908" spans="4:4" s="20" customFormat="1" x14ac:dyDescent="0.25">
      <c r="D6908" s="21"/>
    </row>
    <row r="6909" spans="4:4" s="20" customFormat="1" x14ac:dyDescent="0.25">
      <c r="D6909" s="21"/>
    </row>
    <row r="6910" spans="4:4" s="20" customFormat="1" x14ac:dyDescent="0.25">
      <c r="D6910" s="21"/>
    </row>
    <row r="6911" spans="4:4" s="20" customFormat="1" x14ac:dyDescent="0.25">
      <c r="D6911" s="21"/>
    </row>
    <row r="6912" spans="4:4" s="20" customFormat="1" x14ac:dyDescent="0.25">
      <c r="D6912" s="21"/>
    </row>
    <row r="6913" spans="4:4" s="20" customFormat="1" x14ac:dyDescent="0.25">
      <c r="D6913" s="21"/>
    </row>
    <row r="6914" spans="4:4" s="20" customFormat="1" x14ac:dyDescent="0.25">
      <c r="D6914" s="21"/>
    </row>
    <row r="6915" spans="4:4" s="20" customFormat="1" x14ac:dyDescent="0.25">
      <c r="D6915" s="21"/>
    </row>
    <row r="6916" spans="4:4" s="20" customFormat="1" x14ac:dyDescent="0.25">
      <c r="D6916" s="21"/>
    </row>
    <row r="6917" spans="4:4" s="20" customFormat="1" x14ac:dyDescent="0.25">
      <c r="D6917" s="21"/>
    </row>
    <row r="6918" spans="4:4" s="20" customFormat="1" x14ac:dyDescent="0.25">
      <c r="D6918" s="21"/>
    </row>
    <row r="6919" spans="4:4" s="20" customFormat="1" x14ac:dyDescent="0.25">
      <c r="D6919" s="21"/>
    </row>
    <row r="6920" spans="4:4" s="20" customFormat="1" x14ac:dyDescent="0.25">
      <c r="D6920" s="21"/>
    </row>
    <row r="6921" spans="4:4" s="20" customFormat="1" x14ac:dyDescent="0.25">
      <c r="D6921" s="21"/>
    </row>
    <row r="6922" spans="4:4" s="20" customFormat="1" x14ac:dyDescent="0.25">
      <c r="D6922" s="21"/>
    </row>
    <row r="6923" spans="4:4" s="20" customFormat="1" x14ac:dyDescent="0.25">
      <c r="D6923" s="21"/>
    </row>
    <row r="6924" spans="4:4" s="20" customFormat="1" x14ac:dyDescent="0.25">
      <c r="D6924" s="21"/>
    </row>
    <row r="6925" spans="4:4" s="20" customFormat="1" x14ac:dyDescent="0.25">
      <c r="D6925" s="21"/>
    </row>
    <row r="6926" spans="4:4" s="20" customFormat="1" x14ac:dyDescent="0.25">
      <c r="D6926" s="21"/>
    </row>
    <row r="6927" spans="4:4" s="20" customFormat="1" x14ac:dyDescent="0.25">
      <c r="D6927" s="21"/>
    </row>
    <row r="6928" spans="4:4" s="20" customFormat="1" x14ac:dyDescent="0.25">
      <c r="D6928" s="21"/>
    </row>
    <row r="6929" spans="4:4" s="20" customFormat="1" x14ac:dyDescent="0.25">
      <c r="D6929" s="21"/>
    </row>
    <row r="6930" spans="4:4" s="20" customFormat="1" x14ac:dyDescent="0.25">
      <c r="D6930" s="21"/>
    </row>
    <row r="6931" spans="4:4" s="20" customFormat="1" x14ac:dyDescent="0.25">
      <c r="D6931" s="21"/>
    </row>
    <row r="6932" spans="4:4" s="20" customFormat="1" x14ac:dyDescent="0.25">
      <c r="D6932" s="21"/>
    </row>
    <row r="6933" spans="4:4" s="20" customFormat="1" x14ac:dyDescent="0.25">
      <c r="D6933" s="21"/>
    </row>
    <row r="6934" spans="4:4" s="20" customFormat="1" x14ac:dyDescent="0.25">
      <c r="D6934" s="21"/>
    </row>
    <row r="6935" spans="4:4" s="20" customFormat="1" x14ac:dyDescent="0.25">
      <c r="D6935" s="21"/>
    </row>
    <row r="6936" spans="4:4" s="20" customFormat="1" x14ac:dyDescent="0.25">
      <c r="D6936" s="21"/>
    </row>
    <row r="6937" spans="4:4" s="20" customFormat="1" x14ac:dyDescent="0.25">
      <c r="D6937" s="21"/>
    </row>
    <row r="6938" spans="4:4" s="20" customFormat="1" x14ac:dyDescent="0.25">
      <c r="D6938" s="21"/>
    </row>
    <row r="6939" spans="4:4" s="20" customFormat="1" x14ac:dyDescent="0.25">
      <c r="D6939" s="21"/>
    </row>
    <row r="6940" spans="4:4" s="20" customFormat="1" x14ac:dyDescent="0.25">
      <c r="D6940" s="21"/>
    </row>
    <row r="6941" spans="4:4" s="20" customFormat="1" x14ac:dyDescent="0.25">
      <c r="D6941" s="21"/>
    </row>
    <row r="6942" spans="4:4" s="20" customFormat="1" x14ac:dyDescent="0.25">
      <c r="D6942" s="21"/>
    </row>
    <row r="6943" spans="4:4" s="20" customFormat="1" x14ac:dyDescent="0.25">
      <c r="D6943" s="21"/>
    </row>
    <row r="6944" spans="4:4" s="20" customFormat="1" x14ac:dyDescent="0.25">
      <c r="D6944" s="21"/>
    </row>
    <row r="6945" spans="4:4" s="20" customFormat="1" x14ac:dyDescent="0.25">
      <c r="D6945" s="21"/>
    </row>
    <row r="6946" spans="4:4" s="20" customFormat="1" x14ac:dyDescent="0.25">
      <c r="D6946" s="21"/>
    </row>
    <row r="6947" spans="4:4" s="20" customFormat="1" x14ac:dyDescent="0.25">
      <c r="D6947" s="21"/>
    </row>
    <row r="6948" spans="4:4" s="20" customFormat="1" x14ac:dyDescent="0.25">
      <c r="D6948" s="21"/>
    </row>
    <row r="6949" spans="4:4" s="20" customFormat="1" x14ac:dyDescent="0.25">
      <c r="D6949" s="21"/>
    </row>
    <row r="6950" spans="4:4" s="20" customFormat="1" x14ac:dyDescent="0.25">
      <c r="D6950" s="21"/>
    </row>
    <row r="6951" spans="4:4" s="20" customFormat="1" x14ac:dyDescent="0.25">
      <c r="D6951" s="21"/>
    </row>
    <row r="6952" spans="4:4" s="20" customFormat="1" x14ac:dyDescent="0.25">
      <c r="D6952" s="21"/>
    </row>
    <row r="6953" spans="4:4" s="20" customFormat="1" x14ac:dyDescent="0.25">
      <c r="D6953" s="21"/>
    </row>
    <row r="6954" spans="4:4" s="20" customFormat="1" x14ac:dyDescent="0.25">
      <c r="D6954" s="21"/>
    </row>
    <row r="6955" spans="4:4" s="20" customFormat="1" x14ac:dyDescent="0.25">
      <c r="D6955" s="21"/>
    </row>
    <row r="6956" spans="4:4" s="20" customFormat="1" x14ac:dyDescent="0.25">
      <c r="D6956" s="21"/>
    </row>
    <row r="6957" spans="4:4" s="20" customFormat="1" x14ac:dyDescent="0.25">
      <c r="D6957" s="21"/>
    </row>
    <row r="6958" spans="4:4" s="20" customFormat="1" x14ac:dyDescent="0.25">
      <c r="D6958" s="21"/>
    </row>
    <row r="6959" spans="4:4" s="20" customFormat="1" x14ac:dyDescent="0.25">
      <c r="D6959" s="21"/>
    </row>
    <row r="6960" spans="4:4" s="20" customFormat="1" x14ac:dyDescent="0.25">
      <c r="D6960" s="21"/>
    </row>
    <row r="6961" spans="4:4" s="20" customFormat="1" x14ac:dyDescent="0.25">
      <c r="D6961" s="21"/>
    </row>
    <row r="6962" spans="4:4" s="20" customFormat="1" x14ac:dyDescent="0.25">
      <c r="D6962" s="21"/>
    </row>
    <row r="6963" spans="4:4" s="20" customFormat="1" x14ac:dyDescent="0.25">
      <c r="D6963" s="21"/>
    </row>
    <row r="6964" spans="4:4" s="20" customFormat="1" x14ac:dyDescent="0.25">
      <c r="D6964" s="21"/>
    </row>
    <row r="6965" spans="4:4" s="20" customFormat="1" x14ac:dyDescent="0.25">
      <c r="D6965" s="21"/>
    </row>
    <row r="6966" spans="4:4" s="20" customFormat="1" x14ac:dyDescent="0.25">
      <c r="D6966" s="21"/>
    </row>
    <row r="6967" spans="4:4" s="20" customFormat="1" x14ac:dyDescent="0.25">
      <c r="D6967" s="21"/>
    </row>
    <row r="6968" spans="4:4" s="20" customFormat="1" x14ac:dyDescent="0.25">
      <c r="D6968" s="21"/>
    </row>
    <row r="6969" spans="4:4" s="20" customFormat="1" x14ac:dyDescent="0.25">
      <c r="D6969" s="21"/>
    </row>
    <row r="6970" spans="4:4" s="20" customFormat="1" x14ac:dyDescent="0.25">
      <c r="D6970" s="21"/>
    </row>
    <row r="6971" spans="4:4" s="20" customFormat="1" x14ac:dyDescent="0.25">
      <c r="D6971" s="21"/>
    </row>
    <row r="6972" spans="4:4" s="20" customFormat="1" x14ac:dyDescent="0.25">
      <c r="D6972" s="21"/>
    </row>
    <row r="6973" spans="4:4" s="20" customFormat="1" x14ac:dyDescent="0.25">
      <c r="D6973" s="21"/>
    </row>
    <row r="6974" spans="4:4" s="20" customFormat="1" x14ac:dyDescent="0.25">
      <c r="D6974" s="21"/>
    </row>
    <row r="6975" spans="4:4" s="20" customFormat="1" x14ac:dyDescent="0.25">
      <c r="D6975" s="21"/>
    </row>
    <row r="6976" spans="4:4" s="20" customFormat="1" x14ac:dyDescent="0.25">
      <c r="D6976" s="21"/>
    </row>
    <row r="6977" spans="4:4" s="20" customFormat="1" x14ac:dyDescent="0.25">
      <c r="D6977" s="21"/>
    </row>
    <row r="6978" spans="4:4" s="20" customFormat="1" x14ac:dyDescent="0.25">
      <c r="D6978" s="21"/>
    </row>
    <row r="6979" spans="4:4" s="20" customFormat="1" x14ac:dyDescent="0.25">
      <c r="D6979" s="21"/>
    </row>
    <row r="6980" spans="4:4" s="20" customFormat="1" x14ac:dyDescent="0.25">
      <c r="D6980" s="21"/>
    </row>
    <row r="6981" spans="4:4" s="20" customFormat="1" x14ac:dyDescent="0.25">
      <c r="D6981" s="21"/>
    </row>
    <row r="6982" spans="4:4" s="20" customFormat="1" x14ac:dyDescent="0.25">
      <c r="D6982" s="21"/>
    </row>
    <row r="6983" spans="4:4" s="20" customFormat="1" x14ac:dyDescent="0.25">
      <c r="D6983" s="21"/>
    </row>
    <row r="6984" spans="4:4" s="20" customFormat="1" x14ac:dyDescent="0.25">
      <c r="D6984" s="21"/>
    </row>
    <row r="6985" spans="4:4" s="20" customFormat="1" x14ac:dyDescent="0.25">
      <c r="D6985" s="21"/>
    </row>
    <row r="6986" spans="4:4" s="20" customFormat="1" x14ac:dyDescent="0.25">
      <c r="D6986" s="21"/>
    </row>
    <row r="6987" spans="4:4" s="20" customFormat="1" x14ac:dyDescent="0.25">
      <c r="D6987" s="21"/>
    </row>
    <row r="6988" spans="4:4" s="20" customFormat="1" x14ac:dyDescent="0.25">
      <c r="D6988" s="21"/>
    </row>
    <row r="6989" spans="4:4" s="20" customFormat="1" x14ac:dyDescent="0.25">
      <c r="D6989" s="21"/>
    </row>
    <row r="6990" spans="4:4" s="20" customFormat="1" x14ac:dyDescent="0.25">
      <c r="D6990" s="21"/>
    </row>
    <row r="6991" spans="4:4" s="20" customFormat="1" x14ac:dyDescent="0.25">
      <c r="D6991" s="21"/>
    </row>
    <row r="6992" spans="4:4" s="20" customFormat="1" x14ac:dyDescent="0.25">
      <c r="D6992" s="21"/>
    </row>
    <row r="6993" spans="4:4" s="20" customFormat="1" x14ac:dyDescent="0.25">
      <c r="D6993" s="21"/>
    </row>
    <row r="6994" spans="4:4" s="20" customFormat="1" x14ac:dyDescent="0.25">
      <c r="D6994" s="21"/>
    </row>
    <row r="6995" spans="4:4" s="20" customFormat="1" x14ac:dyDescent="0.25">
      <c r="D6995" s="21"/>
    </row>
    <row r="6996" spans="4:4" s="20" customFormat="1" x14ac:dyDescent="0.25">
      <c r="D6996" s="21"/>
    </row>
    <row r="6997" spans="4:4" s="20" customFormat="1" x14ac:dyDescent="0.25">
      <c r="D6997" s="21"/>
    </row>
    <row r="6998" spans="4:4" s="20" customFormat="1" x14ac:dyDescent="0.25">
      <c r="D6998" s="21"/>
    </row>
    <row r="6999" spans="4:4" s="20" customFormat="1" x14ac:dyDescent="0.25">
      <c r="D6999" s="21"/>
    </row>
    <row r="7000" spans="4:4" s="20" customFormat="1" x14ac:dyDescent="0.25">
      <c r="D7000" s="21"/>
    </row>
    <row r="7001" spans="4:4" s="20" customFormat="1" x14ac:dyDescent="0.25">
      <c r="D7001" s="21"/>
    </row>
    <row r="7002" spans="4:4" s="20" customFormat="1" x14ac:dyDescent="0.25">
      <c r="D7002" s="21"/>
    </row>
    <row r="7003" spans="4:4" s="20" customFormat="1" x14ac:dyDescent="0.25">
      <c r="D7003" s="21"/>
    </row>
    <row r="7004" spans="4:4" s="20" customFormat="1" x14ac:dyDescent="0.25">
      <c r="D7004" s="21"/>
    </row>
    <row r="7005" spans="4:4" s="20" customFormat="1" x14ac:dyDescent="0.25">
      <c r="D7005" s="21"/>
    </row>
    <row r="7006" spans="4:4" s="20" customFormat="1" x14ac:dyDescent="0.25">
      <c r="D7006" s="21"/>
    </row>
    <row r="7007" spans="4:4" s="20" customFormat="1" x14ac:dyDescent="0.25">
      <c r="D7007" s="21"/>
    </row>
    <row r="7008" spans="4:4" s="20" customFormat="1" x14ac:dyDescent="0.25">
      <c r="D7008" s="21"/>
    </row>
    <row r="7009" spans="4:4" s="20" customFormat="1" x14ac:dyDescent="0.25">
      <c r="D7009" s="21"/>
    </row>
    <row r="7010" spans="4:4" s="20" customFormat="1" x14ac:dyDescent="0.25">
      <c r="D7010" s="21"/>
    </row>
    <row r="7011" spans="4:4" s="20" customFormat="1" x14ac:dyDescent="0.25">
      <c r="D7011" s="21"/>
    </row>
    <row r="7012" spans="4:4" s="20" customFormat="1" x14ac:dyDescent="0.25">
      <c r="D7012" s="21"/>
    </row>
    <row r="7013" spans="4:4" s="20" customFormat="1" x14ac:dyDescent="0.25">
      <c r="D7013" s="21"/>
    </row>
    <row r="7014" spans="4:4" s="20" customFormat="1" x14ac:dyDescent="0.25">
      <c r="D7014" s="21"/>
    </row>
    <row r="7015" spans="4:4" s="20" customFormat="1" x14ac:dyDescent="0.25">
      <c r="D7015" s="21"/>
    </row>
    <row r="7016" spans="4:4" s="20" customFormat="1" x14ac:dyDescent="0.25">
      <c r="D7016" s="21"/>
    </row>
    <row r="7017" spans="4:4" s="20" customFormat="1" x14ac:dyDescent="0.25">
      <c r="D7017" s="21"/>
    </row>
    <row r="7018" spans="4:4" s="20" customFormat="1" x14ac:dyDescent="0.25">
      <c r="D7018" s="21"/>
    </row>
    <row r="7019" spans="4:4" s="20" customFormat="1" x14ac:dyDescent="0.25">
      <c r="D7019" s="21"/>
    </row>
    <row r="7020" spans="4:4" s="20" customFormat="1" x14ac:dyDescent="0.25">
      <c r="D7020" s="21"/>
    </row>
    <row r="7021" spans="4:4" s="20" customFormat="1" x14ac:dyDescent="0.25">
      <c r="D7021" s="21"/>
    </row>
    <row r="7022" spans="4:4" s="20" customFormat="1" x14ac:dyDescent="0.25">
      <c r="D7022" s="21"/>
    </row>
    <row r="7023" spans="4:4" s="20" customFormat="1" x14ac:dyDescent="0.25">
      <c r="D7023" s="21"/>
    </row>
    <row r="7024" spans="4:4" s="20" customFormat="1" x14ac:dyDescent="0.25">
      <c r="D7024" s="21"/>
    </row>
    <row r="7025" spans="4:4" s="20" customFormat="1" x14ac:dyDescent="0.25">
      <c r="D7025" s="21"/>
    </row>
    <row r="7026" spans="4:4" s="20" customFormat="1" x14ac:dyDescent="0.25">
      <c r="D7026" s="21"/>
    </row>
    <row r="7027" spans="4:4" s="20" customFormat="1" x14ac:dyDescent="0.25">
      <c r="D7027" s="21"/>
    </row>
    <row r="7028" spans="4:4" s="20" customFormat="1" x14ac:dyDescent="0.25">
      <c r="D7028" s="21"/>
    </row>
    <row r="7029" spans="4:4" s="20" customFormat="1" x14ac:dyDescent="0.25">
      <c r="D7029" s="21"/>
    </row>
    <row r="7030" spans="4:4" s="20" customFormat="1" x14ac:dyDescent="0.25">
      <c r="D7030" s="21"/>
    </row>
    <row r="7031" spans="4:4" s="20" customFormat="1" x14ac:dyDescent="0.25">
      <c r="D7031" s="21"/>
    </row>
    <row r="7032" spans="4:4" s="20" customFormat="1" x14ac:dyDescent="0.25">
      <c r="D7032" s="21"/>
    </row>
    <row r="7033" spans="4:4" s="20" customFormat="1" x14ac:dyDescent="0.25">
      <c r="D7033" s="21"/>
    </row>
    <row r="7034" spans="4:4" s="20" customFormat="1" x14ac:dyDescent="0.25">
      <c r="D7034" s="21"/>
    </row>
    <row r="7035" spans="4:4" s="20" customFormat="1" x14ac:dyDescent="0.25">
      <c r="D7035" s="21"/>
    </row>
    <row r="7036" spans="4:4" s="20" customFormat="1" x14ac:dyDescent="0.25">
      <c r="D7036" s="21"/>
    </row>
    <row r="7037" spans="4:4" s="20" customFormat="1" x14ac:dyDescent="0.25">
      <c r="D7037" s="21"/>
    </row>
    <row r="7038" spans="4:4" s="20" customFormat="1" x14ac:dyDescent="0.25">
      <c r="D7038" s="21"/>
    </row>
    <row r="7039" spans="4:4" s="20" customFormat="1" x14ac:dyDescent="0.25">
      <c r="D7039" s="21"/>
    </row>
    <row r="7040" spans="4:4" s="20" customFormat="1" x14ac:dyDescent="0.25">
      <c r="D7040" s="21"/>
    </row>
    <row r="7041" spans="4:4" s="20" customFormat="1" x14ac:dyDescent="0.25">
      <c r="D7041" s="21"/>
    </row>
    <row r="7042" spans="4:4" s="20" customFormat="1" x14ac:dyDescent="0.25">
      <c r="D7042" s="21"/>
    </row>
    <row r="7043" spans="4:4" s="20" customFormat="1" x14ac:dyDescent="0.25">
      <c r="D7043" s="21"/>
    </row>
    <row r="7044" spans="4:4" s="20" customFormat="1" x14ac:dyDescent="0.25">
      <c r="D7044" s="21"/>
    </row>
    <row r="7045" spans="4:4" s="20" customFormat="1" x14ac:dyDescent="0.25">
      <c r="D7045" s="21"/>
    </row>
    <row r="7046" spans="4:4" s="20" customFormat="1" x14ac:dyDescent="0.25">
      <c r="D7046" s="21"/>
    </row>
    <row r="7047" spans="4:4" s="20" customFormat="1" x14ac:dyDescent="0.25">
      <c r="D7047" s="21"/>
    </row>
    <row r="7048" spans="4:4" s="20" customFormat="1" x14ac:dyDescent="0.25">
      <c r="D7048" s="21"/>
    </row>
    <row r="7049" spans="4:4" s="20" customFormat="1" x14ac:dyDescent="0.25">
      <c r="D7049" s="21"/>
    </row>
    <row r="7050" spans="4:4" s="20" customFormat="1" x14ac:dyDescent="0.25">
      <c r="D7050" s="21"/>
    </row>
    <row r="7051" spans="4:4" s="20" customFormat="1" x14ac:dyDescent="0.25">
      <c r="D7051" s="21"/>
    </row>
    <row r="7052" spans="4:4" s="20" customFormat="1" x14ac:dyDescent="0.25">
      <c r="D7052" s="21"/>
    </row>
    <row r="7053" spans="4:4" s="20" customFormat="1" x14ac:dyDescent="0.25">
      <c r="D7053" s="21"/>
    </row>
    <row r="7054" spans="4:4" s="20" customFormat="1" x14ac:dyDescent="0.25">
      <c r="D7054" s="21"/>
    </row>
    <row r="7055" spans="4:4" s="20" customFormat="1" x14ac:dyDescent="0.25">
      <c r="D7055" s="21"/>
    </row>
    <row r="7056" spans="4:4" s="20" customFormat="1" x14ac:dyDescent="0.25">
      <c r="D7056" s="21"/>
    </row>
    <row r="7057" spans="4:4" s="20" customFormat="1" x14ac:dyDescent="0.25">
      <c r="D7057" s="21"/>
    </row>
    <row r="7058" spans="4:4" s="20" customFormat="1" x14ac:dyDescent="0.25">
      <c r="D7058" s="21"/>
    </row>
    <row r="7059" spans="4:4" s="20" customFormat="1" x14ac:dyDescent="0.25">
      <c r="D7059" s="21"/>
    </row>
    <row r="7060" spans="4:4" s="20" customFormat="1" x14ac:dyDescent="0.25">
      <c r="D7060" s="21"/>
    </row>
    <row r="7061" spans="4:4" s="20" customFormat="1" x14ac:dyDescent="0.25">
      <c r="D7061" s="21"/>
    </row>
    <row r="7062" spans="4:4" s="20" customFormat="1" x14ac:dyDescent="0.25">
      <c r="D7062" s="21"/>
    </row>
    <row r="7063" spans="4:4" s="20" customFormat="1" x14ac:dyDescent="0.25">
      <c r="D7063" s="21"/>
    </row>
    <row r="7064" spans="4:4" s="20" customFormat="1" x14ac:dyDescent="0.25">
      <c r="D7064" s="21"/>
    </row>
    <row r="7065" spans="4:4" s="20" customFormat="1" x14ac:dyDescent="0.25">
      <c r="D7065" s="21"/>
    </row>
    <row r="7066" spans="4:4" s="20" customFormat="1" x14ac:dyDescent="0.25">
      <c r="D7066" s="21"/>
    </row>
    <row r="7067" spans="4:4" s="20" customFormat="1" x14ac:dyDescent="0.25">
      <c r="D7067" s="21"/>
    </row>
    <row r="7068" spans="4:4" s="20" customFormat="1" x14ac:dyDescent="0.25">
      <c r="D7068" s="21"/>
    </row>
    <row r="7069" spans="4:4" s="20" customFormat="1" x14ac:dyDescent="0.25">
      <c r="D7069" s="21"/>
    </row>
    <row r="7070" spans="4:4" s="20" customFormat="1" x14ac:dyDescent="0.25">
      <c r="D7070" s="21"/>
    </row>
    <row r="7071" spans="4:4" s="20" customFormat="1" x14ac:dyDescent="0.25">
      <c r="D7071" s="21"/>
    </row>
    <row r="7072" spans="4:4" s="20" customFormat="1" x14ac:dyDescent="0.25">
      <c r="D7072" s="21"/>
    </row>
    <row r="7073" spans="4:4" s="20" customFormat="1" x14ac:dyDescent="0.25">
      <c r="D7073" s="21"/>
    </row>
    <row r="7074" spans="4:4" s="20" customFormat="1" x14ac:dyDescent="0.25">
      <c r="D7074" s="21"/>
    </row>
    <row r="7075" spans="4:4" s="20" customFormat="1" x14ac:dyDescent="0.25">
      <c r="D7075" s="21"/>
    </row>
    <row r="7076" spans="4:4" s="20" customFormat="1" x14ac:dyDescent="0.25">
      <c r="D7076" s="21"/>
    </row>
    <row r="7077" spans="4:4" s="20" customFormat="1" x14ac:dyDescent="0.25">
      <c r="D7077" s="21"/>
    </row>
    <row r="7078" spans="4:4" s="20" customFormat="1" x14ac:dyDescent="0.25">
      <c r="D7078" s="21"/>
    </row>
    <row r="7079" spans="4:4" s="20" customFormat="1" x14ac:dyDescent="0.25">
      <c r="D7079" s="21"/>
    </row>
    <row r="7080" spans="4:4" s="20" customFormat="1" x14ac:dyDescent="0.25">
      <c r="D7080" s="21"/>
    </row>
    <row r="7081" spans="4:4" s="20" customFormat="1" x14ac:dyDescent="0.25">
      <c r="D7081" s="21"/>
    </row>
    <row r="7082" spans="4:4" s="20" customFormat="1" x14ac:dyDescent="0.25">
      <c r="D7082" s="21"/>
    </row>
    <row r="7083" spans="4:4" s="20" customFormat="1" x14ac:dyDescent="0.25">
      <c r="D7083" s="21"/>
    </row>
    <row r="7084" spans="4:4" s="20" customFormat="1" x14ac:dyDescent="0.25">
      <c r="D7084" s="21"/>
    </row>
    <row r="7085" spans="4:4" s="20" customFormat="1" x14ac:dyDescent="0.25">
      <c r="D7085" s="21"/>
    </row>
    <row r="7086" spans="4:4" s="20" customFormat="1" x14ac:dyDescent="0.25">
      <c r="D7086" s="21"/>
    </row>
    <row r="7087" spans="4:4" s="20" customFormat="1" x14ac:dyDescent="0.25">
      <c r="D7087" s="21"/>
    </row>
    <row r="7088" spans="4:4" s="20" customFormat="1" x14ac:dyDescent="0.25">
      <c r="D7088" s="21"/>
    </row>
    <row r="7089" spans="4:4" s="20" customFormat="1" x14ac:dyDescent="0.25">
      <c r="D7089" s="21"/>
    </row>
    <row r="7090" spans="4:4" s="20" customFormat="1" x14ac:dyDescent="0.25">
      <c r="D7090" s="21"/>
    </row>
    <row r="7091" spans="4:4" s="20" customFormat="1" x14ac:dyDescent="0.25">
      <c r="D7091" s="21"/>
    </row>
    <row r="7092" spans="4:4" s="20" customFormat="1" x14ac:dyDescent="0.25">
      <c r="D7092" s="21"/>
    </row>
    <row r="7093" spans="4:4" s="20" customFormat="1" x14ac:dyDescent="0.25">
      <c r="D7093" s="21"/>
    </row>
    <row r="7094" spans="4:4" s="20" customFormat="1" x14ac:dyDescent="0.25">
      <c r="D7094" s="21"/>
    </row>
    <row r="7095" spans="4:4" s="20" customFormat="1" x14ac:dyDescent="0.25">
      <c r="D7095" s="21"/>
    </row>
    <row r="7096" spans="4:4" s="20" customFormat="1" x14ac:dyDescent="0.25">
      <c r="D7096" s="21"/>
    </row>
    <row r="7097" spans="4:4" s="20" customFormat="1" x14ac:dyDescent="0.25">
      <c r="D7097" s="21"/>
    </row>
    <row r="7098" spans="4:4" s="20" customFormat="1" x14ac:dyDescent="0.25">
      <c r="D7098" s="21"/>
    </row>
    <row r="7099" spans="4:4" s="20" customFormat="1" x14ac:dyDescent="0.25">
      <c r="D7099" s="21"/>
    </row>
    <row r="7100" spans="4:4" s="20" customFormat="1" x14ac:dyDescent="0.25">
      <c r="D7100" s="21"/>
    </row>
    <row r="7101" spans="4:4" s="20" customFormat="1" x14ac:dyDescent="0.25">
      <c r="D7101" s="21"/>
    </row>
    <row r="7102" spans="4:4" s="20" customFormat="1" x14ac:dyDescent="0.25">
      <c r="D7102" s="21"/>
    </row>
    <row r="7103" spans="4:4" s="20" customFormat="1" x14ac:dyDescent="0.25">
      <c r="D7103" s="21"/>
    </row>
    <row r="7104" spans="4:4" s="20" customFormat="1" x14ac:dyDescent="0.25">
      <c r="D7104" s="21"/>
    </row>
    <row r="7105" spans="4:4" s="20" customFormat="1" x14ac:dyDescent="0.25">
      <c r="D7105" s="21"/>
    </row>
    <row r="7106" spans="4:4" s="20" customFormat="1" x14ac:dyDescent="0.25">
      <c r="D7106" s="21"/>
    </row>
    <row r="7107" spans="4:4" s="20" customFormat="1" x14ac:dyDescent="0.25">
      <c r="D7107" s="21"/>
    </row>
    <row r="7108" spans="4:4" s="20" customFormat="1" x14ac:dyDescent="0.25">
      <c r="D7108" s="21"/>
    </row>
    <row r="7109" spans="4:4" s="20" customFormat="1" x14ac:dyDescent="0.25">
      <c r="D7109" s="21"/>
    </row>
    <row r="7110" spans="4:4" s="20" customFormat="1" x14ac:dyDescent="0.25">
      <c r="D7110" s="21"/>
    </row>
    <row r="7111" spans="4:4" s="20" customFormat="1" x14ac:dyDescent="0.25">
      <c r="D7111" s="21"/>
    </row>
    <row r="7112" spans="4:4" s="20" customFormat="1" x14ac:dyDescent="0.25">
      <c r="D7112" s="21"/>
    </row>
    <row r="7113" spans="4:4" s="20" customFormat="1" x14ac:dyDescent="0.25">
      <c r="D7113" s="21"/>
    </row>
    <row r="7114" spans="4:4" s="20" customFormat="1" x14ac:dyDescent="0.25">
      <c r="D7114" s="21"/>
    </row>
    <row r="7115" spans="4:4" s="20" customFormat="1" x14ac:dyDescent="0.25">
      <c r="D7115" s="21"/>
    </row>
    <row r="7116" spans="4:4" s="20" customFormat="1" x14ac:dyDescent="0.25">
      <c r="D7116" s="21"/>
    </row>
    <row r="7117" spans="4:4" s="20" customFormat="1" x14ac:dyDescent="0.25">
      <c r="D7117" s="21"/>
    </row>
    <row r="7118" spans="4:4" s="20" customFormat="1" x14ac:dyDescent="0.25">
      <c r="D7118" s="21"/>
    </row>
    <row r="7119" spans="4:4" s="20" customFormat="1" x14ac:dyDescent="0.25">
      <c r="D7119" s="21"/>
    </row>
    <row r="7120" spans="4:4" s="20" customFormat="1" x14ac:dyDescent="0.25">
      <c r="D7120" s="21"/>
    </row>
    <row r="7121" spans="4:4" s="20" customFormat="1" x14ac:dyDescent="0.25">
      <c r="D7121" s="21"/>
    </row>
    <row r="7122" spans="4:4" s="20" customFormat="1" x14ac:dyDescent="0.25">
      <c r="D7122" s="21"/>
    </row>
    <row r="7123" spans="4:4" s="20" customFormat="1" x14ac:dyDescent="0.25">
      <c r="D7123" s="21"/>
    </row>
    <row r="7124" spans="4:4" s="20" customFormat="1" x14ac:dyDescent="0.25">
      <c r="D7124" s="21"/>
    </row>
    <row r="7125" spans="4:4" s="20" customFormat="1" x14ac:dyDescent="0.25">
      <c r="D7125" s="21"/>
    </row>
    <row r="7126" spans="4:4" s="20" customFormat="1" x14ac:dyDescent="0.25">
      <c r="D7126" s="21"/>
    </row>
    <row r="7127" spans="4:4" s="20" customFormat="1" x14ac:dyDescent="0.25">
      <c r="D7127" s="21"/>
    </row>
    <row r="7128" spans="4:4" s="20" customFormat="1" x14ac:dyDescent="0.25">
      <c r="D7128" s="21"/>
    </row>
    <row r="7129" spans="4:4" s="20" customFormat="1" x14ac:dyDescent="0.25">
      <c r="D7129" s="21"/>
    </row>
    <row r="7130" spans="4:4" s="20" customFormat="1" x14ac:dyDescent="0.25">
      <c r="D7130" s="21"/>
    </row>
    <row r="7131" spans="4:4" s="20" customFormat="1" x14ac:dyDescent="0.25">
      <c r="D7131" s="21"/>
    </row>
    <row r="7132" spans="4:4" s="20" customFormat="1" x14ac:dyDescent="0.25">
      <c r="D7132" s="21"/>
    </row>
    <row r="7133" spans="4:4" s="20" customFormat="1" x14ac:dyDescent="0.25">
      <c r="D7133" s="21"/>
    </row>
    <row r="7134" spans="4:4" s="20" customFormat="1" x14ac:dyDescent="0.25">
      <c r="D7134" s="21"/>
    </row>
    <row r="7135" spans="4:4" s="20" customFormat="1" x14ac:dyDescent="0.25">
      <c r="D7135" s="21"/>
    </row>
    <row r="7136" spans="4:4" s="20" customFormat="1" x14ac:dyDescent="0.25">
      <c r="D7136" s="21"/>
    </row>
    <row r="7137" spans="4:4" s="20" customFormat="1" x14ac:dyDescent="0.25">
      <c r="D7137" s="21"/>
    </row>
    <row r="7138" spans="4:4" s="20" customFormat="1" x14ac:dyDescent="0.25">
      <c r="D7138" s="21"/>
    </row>
    <row r="7139" spans="4:4" s="20" customFormat="1" x14ac:dyDescent="0.25">
      <c r="D7139" s="21"/>
    </row>
    <row r="7140" spans="4:4" s="20" customFormat="1" x14ac:dyDescent="0.25">
      <c r="D7140" s="21"/>
    </row>
    <row r="7141" spans="4:4" s="20" customFormat="1" x14ac:dyDescent="0.25">
      <c r="D7141" s="21"/>
    </row>
    <row r="7142" spans="4:4" s="20" customFormat="1" x14ac:dyDescent="0.25">
      <c r="D7142" s="21"/>
    </row>
    <row r="7143" spans="4:4" s="20" customFormat="1" x14ac:dyDescent="0.25">
      <c r="D7143" s="21"/>
    </row>
    <row r="7144" spans="4:4" s="20" customFormat="1" x14ac:dyDescent="0.25">
      <c r="D7144" s="21"/>
    </row>
    <row r="7145" spans="4:4" s="20" customFormat="1" x14ac:dyDescent="0.25">
      <c r="D7145" s="21"/>
    </row>
    <row r="7146" spans="4:4" s="20" customFormat="1" x14ac:dyDescent="0.25">
      <c r="D7146" s="21"/>
    </row>
    <row r="7147" spans="4:4" s="20" customFormat="1" x14ac:dyDescent="0.25">
      <c r="D7147" s="21"/>
    </row>
    <row r="7148" spans="4:4" s="20" customFormat="1" x14ac:dyDescent="0.25">
      <c r="D7148" s="21"/>
    </row>
    <row r="7149" spans="4:4" s="20" customFormat="1" x14ac:dyDescent="0.25">
      <c r="D7149" s="21"/>
    </row>
    <row r="7150" spans="4:4" s="20" customFormat="1" x14ac:dyDescent="0.25">
      <c r="D7150" s="21"/>
    </row>
    <row r="7151" spans="4:4" s="20" customFormat="1" x14ac:dyDescent="0.25">
      <c r="D7151" s="21"/>
    </row>
    <row r="7152" spans="4:4" s="20" customFormat="1" x14ac:dyDescent="0.25">
      <c r="D7152" s="21"/>
    </row>
    <row r="7153" spans="4:4" s="20" customFormat="1" x14ac:dyDescent="0.25">
      <c r="D7153" s="21"/>
    </row>
    <row r="7154" spans="4:4" s="20" customFormat="1" x14ac:dyDescent="0.25">
      <c r="D7154" s="21"/>
    </row>
    <row r="7155" spans="4:4" s="20" customFormat="1" x14ac:dyDescent="0.25">
      <c r="D7155" s="21"/>
    </row>
    <row r="7156" spans="4:4" s="20" customFormat="1" x14ac:dyDescent="0.25">
      <c r="D7156" s="21"/>
    </row>
    <row r="7157" spans="4:4" s="20" customFormat="1" x14ac:dyDescent="0.25">
      <c r="D7157" s="21"/>
    </row>
    <row r="7158" spans="4:4" s="20" customFormat="1" x14ac:dyDescent="0.25">
      <c r="D7158" s="21"/>
    </row>
    <row r="7159" spans="4:4" s="20" customFormat="1" x14ac:dyDescent="0.25">
      <c r="D7159" s="21"/>
    </row>
    <row r="7160" spans="4:4" s="20" customFormat="1" x14ac:dyDescent="0.25">
      <c r="D7160" s="21"/>
    </row>
    <row r="7161" spans="4:4" s="20" customFormat="1" x14ac:dyDescent="0.25">
      <c r="D7161" s="21"/>
    </row>
    <row r="7162" spans="4:4" s="20" customFormat="1" x14ac:dyDescent="0.25">
      <c r="D7162" s="21"/>
    </row>
    <row r="7163" spans="4:4" s="20" customFormat="1" x14ac:dyDescent="0.25">
      <c r="D7163" s="21"/>
    </row>
    <row r="7164" spans="4:4" s="20" customFormat="1" x14ac:dyDescent="0.25">
      <c r="D7164" s="21"/>
    </row>
    <row r="7165" spans="4:4" s="20" customFormat="1" x14ac:dyDescent="0.25">
      <c r="D7165" s="21"/>
    </row>
    <row r="7166" spans="4:4" s="20" customFormat="1" x14ac:dyDescent="0.25">
      <c r="D7166" s="21"/>
    </row>
    <row r="7167" spans="4:4" s="20" customFormat="1" x14ac:dyDescent="0.25">
      <c r="D7167" s="21"/>
    </row>
    <row r="7168" spans="4:4" s="20" customFormat="1" x14ac:dyDescent="0.25">
      <c r="D7168" s="21"/>
    </row>
    <row r="7169" spans="4:4" s="20" customFormat="1" x14ac:dyDescent="0.25">
      <c r="D7169" s="21"/>
    </row>
    <row r="7170" spans="4:4" s="20" customFormat="1" x14ac:dyDescent="0.25">
      <c r="D7170" s="21"/>
    </row>
    <row r="7171" spans="4:4" s="20" customFormat="1" x14ac:dyDescent="0.25">
      <c r="D7171" s="21"/>
    </row>
    <row r="7172" spans="4:4" s="20" customFormat="1" x14ac:dyDescent="0.25">
      <c r="D7172" s="21"/>
    </row>
    <row r="7173" spans="4:4" s="20" customFormat="1" x14ac:dyDescent="0.25">
      <c r="D7173" s="21"/>
    </row>
    <row r="7174" spans="4:4" s="20" customFormat="1" x14ac:dyDescent="0.25">
      <c r="D7174" s="21"/>
    </row>
    <row r="7175" spans="4:4" s="20" customFormat="1" x14ac:dyDescent="0.25">
      <c r="D7175" s="21"/>
    </row>
    <row r="7176" spans="4:4" s="20" customFormat="1" x14ac:dyDescent="0.25">
      <c r="D7176" s="21"/>
    </row>
    <row r="7177" spans="4:4" s="20" customFormat="1" x14ac:dyDescent="0.25">
      <c r="D7177" s="21"/>
    </row>
    <row r="7178" spans="4:4" s="20" customFormat="1" x14ac:dyDescent="0.25">
      <c r="D7178" s="21"/>
    </row>
    <row r="7179" spans="4:4" s="20" customFormat="1" x14ac:dyDescent="0.25">
      <c r="D7179" s="21"/>
    </row>
    <row r="7180" spans="4:4" s="20" customFormat="1" x14ac:dyDescent="0.25">
      <c r="D7180" s="21"/>
    </row>
    <row r="7181" spans="4:4" s="20" customFormat="1" x14ac:dyDescent="0.25">
      <c r="D7181" s="21"/>
    </row>
    <row r="7182" spans="4:4" s="20" customFormat="1" x14ac:dyDescent="0.25">
      <c r="D7182" s="21"/>
    </row>
    <row r="7183" spans="4:4" s="20" customFormat="1" x14ac:dyDescent="0.25">
      <c r="D7183" s="21"/>
    </row>
    <row r="7184" spans="4:4" s="20" customFormat="1" x14ac:dyDescent="0.25">
      <c r="D7184" s="21"/>
    </row>
    <row r="7185" spans="4:4" s="20" customFormat="1" x14ac:dyDescent="0.25">
      <c r="D7185" s="21"/>
    </row>
    <row r="7186" spans="4:4" s="20" customFormat="1" x14ac:dyDescent="0.25">
      <c r="D7186" s="21"/>
    </row>
    <row r="7187" spans="4:4" s="20" customFormat="1" x14ac:dyDescent="0.25">
      <c r="D7187" s="21"/>
    </row>
    <row r="7188" spans="4:4" s="20" customFormat="1" x14ac:dyDescent="0.25">
      <c r="D7188" s="21"/>
    </row>
    <row r="7189" spans="4:4" s="20" customFormat="1" x14ac:dyDescent="0.25">
      <c r="D7189" s="21"/>
    </row>
    <row r="7190" spans="4:4" s="20" customFormat="1" x14ac:dyDescent="0.25">
      <c r="D7190" s="21"/>
    </row>
    <row r="7191" spans="4:4" s="20" customFormat="1" x14ac:dyDescent="0.25">
      <c r="D7191" s="21"/>
    </row>
    <row r="7192" spans="4:4" s="20" customFormat="1" x14ac:dyDescent="0.25">
      <c r="D7192" s="21"/>
    </row>
    <row r="7193" spans="4:4" s="20" customFormat="1" x14ac:dyDescent="0.25">
      <c r="D7193" s="21"/>
    </row>
    <row r="7194" spans="4:4" s="20" customFormat="1" x14ac:dyDescent="0.25">
      <c r="D7194" s="21"/>
    </row>
    <row r="7195" spans="4:4" s="20" customFormat="1" x14ac:dyDescent="0.25">
      <c r="D7195" s="21"/>
    </row>
    <row r="7196" spans="4:4" s="20" customFormat="1" x14ac:dyDescent="0.25">
      <c r="D7196" s="21"/>
    </row>
    <row r="7197" spans="4:4" s="20" customFormat="1" x14ac:dyDescent="0.25">
      <c r="D7197" s="21"/>
    </row>
    <row r="7198" spans="4:4" s="20" customFormat="1" x14ac:dyDescent="0.25">
      <c r="D7198" s="21"/>
    </row>
    <row r="7199" spans="4:4" s="20" customFormat="1" x14ac:dyDescent="0.25">
      <c r="D7199" s="21"/>
    </row>
    <row r="7200" spans="4:4" s="20" customFormat="1" x14ac:dyDescent="0.25">
      <c r="D7200" s="21"/>
    </row>
    <row r="7201" spans="4:4" s="20" customFormat="1" x14ac:dyDescent="0.25">
      <c r="D7201" s="21"/>
    </row>
    <row r="7202" spans="4:4" s="20" customFormat="1" x14ac:dyDescent="0.25">
      <c r="D7202" s="21"/>
    </row>
    <row r="7203" spans="4:4" s="20" customFormat="1" x14ac:dyDescent="0.25">
      <c r="D7203" s="21"/>
    </row>
    <row r="7204" spans="4:4" s="20" customFormat="1" x14ac:dyDescent="0.25">
      <c r="D7204" s="21"/>
    </row>
    <row r="7205" spans="4:4" s="20" customFormat="1" x14ac:dyDescent="0.25">
      <c r="D7205" s="21"/>
    </row>
    <row r="7206" spans="4:4" s="20" customFormat="1" x14ac:dyDescent="0.25">
      <c r="D7206" s="21"/>
    </row>
    <row r="7207" spans="4:4" s="20" customFormat="1" x14ac:dyDescent="0.25">
      <c r="D7207" s="21"/>
    </row>
    <row r="7208" spans="4:4" s="20" customFormat="1" x14ac:dyDescent="0.25">
      <c r="D7208" s="21"/>
    </row>
    <row r="7209" spans="4:4" s="20" customFormat="1" x14ac:dyDescent="0.25">
      <c r="D7209" s="21"/>
    </row>
    <row r="7210" spans="4:4" s="20" customFormat="1" x14ac:dyDescent="0.25">
      <c r="D7210" s="21"/>
    </row>
    <row r="7211" spans="4:4" s="20" customFormat="1" x14ac:dyDescent="0.25">
      <c r="D7211" s="21"/>
    </row>
    <row r="7212" spans="4:4" s="20" customFormat="1" x14ac:dyDescent="0.25">
      <c r="D7212" s="21"/>
    </row>
    <row r="7213" spans="4:4" s="20" customFormat="1" x14ac:dyDescent="0.25">
      <c r="D7213" s="21"/>
    </row>
    <row r="7214" spans="4:4" s="20" customFormat="1" x14ac:dyDescent="0.25">
      <c r="D7214" s="21"/>
    </row>
    <row r="7215" spans="4:4" s="20" customFormat="1" x14ac:dyDescent="0.25">
      <c r="D7215" s="21"/>
    </row>
    <row r="7216" spans="4:4" s="20" customFormat="1" x14ac:dyDescent="0.25">
      <c r="D7216" s="21"/>
    </row>
    <row r="7217" spans="4:4" s="20" customFormat="1" x14ac:dyDescent="0.25">
      <c r="D7217" s="21"/>
    </row>
    <row r="7218" spans="4:4" s="20" customFormat="1" x14ac:dyDescent="0.25">
      <c r="D7218" s="21"/>
    </row>
    <row r="7219" spans="4:4" s="20" customFormat="1" x14ac:dyDescent="0.25">
      <c r="D7219" s="21"/>
    </row>
    <row r="7220" spans="4:4" s="20" customFormat="1" x14ac:dyDescent="0.25">
      <c r="D7220" s="21"/>
    </row>
    <row r="7221" spans="4:4" s="20" customFormat="1" x14ac:dyDescent="0.25">
      <c r="D7221" s="21"/>
    </row>
    <row r="7222" spans="4:4" s="20" customFormat="1" x14ac:dyDescent="0.25">
      <c r="D7222" s="21"/>
    </row>
    <row r="7223" spans="4:4" s="20" customFormat="1" x14ac:dyDescent="0.25">
      <c r="D7223" s="21"/>
    </row>
    <row r="7224" spans="4:4" s="20" customFormat="1" x14ac:dyDescent="0.25">
      <c r="D7224" s="21"/>
    </row>
    <row r="7225" spans="4:4" s="20" customFormat="1" x14ac:dyDescent="0.25">
      <c r="D7225" s="21"/>
    </row>
    <row r="7226" spans="4:4" s="20" customFormat="1" x14ac:dyDescent="0.25">
      <c r="D7226" s="21"/>
    </row>
    <row r="7227" spans="4:4" s="20" customFormat="1" x14ac:dyDescent="0.25">
      <c r="D7227" s="21"/>
    </row>
    <row r="7228" spans="4:4" s="20" customFormat="1" x14ac:dyDescent="0.25">
      <c r="D7228" s="21"/>
    </row>
    <row r="7229" spans="4:4" s="20" customFormat="1" x14ac:dyDescent="0.25">
      <c r="D7229" s="21"/>
    </row>
    <row r="7230" spans="4:4" s="20" customFormat="1" x14ac:dyDescent="0.25">
      <c r="D7230" s="21"/>
    </row>
    <row r="7231" spans="4:4" s="20" customFormat="1" x14ac:dyDescent="0.25">
      <c r="D7231" s="21"/>
    </row>
    <row r="7232" spans="4:4" s="20" customFormat="1" x14ac:dyDescent="0.25">
      <c r="D7232" s="21"/>
    </row>
    <row r="7233" spans="4:4" s="20" customFormat="1" x14ac:dyDescent="0.25">
      <c r="D7233" s="21"/>
    </row>
    <row r="7234" spans="4:4" s="20" customFormat="1" x14ac:dyDescent="0.25">
      <c r="D7234" s="21"/>
    </row>
    <row r="7235" spans="4:4" s="20" customFormat="1" x14ac:dyDescent="0.25">
      <c r="D7235" s="21"/>
    </row>
    <row r="7236" spans="4:4" s="20" customFormat="1" x14ac:dyDescent="0.25">
      <c r="D7236" s="21"/>
    </row>
    <row r="7237" spans="4:4" s="20" customFormat="1" x14ac:dyDescent="0.25">
      <c r="D7237" s="21"/>
    </row>
    <row r="7238" spans="4:4" s="20" customFormat="1" x14ac:dyDescent="0.25">
      <c r="D7238" s="21"/>
    </row>
    <row r="7239" spans="4:4" s="20" customFormat="1" x14ac:dyDescent="0.25">
      <c r="D7239" s="21"/>
    </row>
    <row r="7240" spans="4:4" s="20" customFormat="1" x14ac:dyDescent="0.25">
      <c r="D7240" s="21"/>
    </row>
    <row r="7241" spans="4:4" s="20" customFormat="1" x14ac:dyDescent="0.25">
      <c r="D7241" s="21"/>
    </row>
    <row r="7242" spans="4:4" s="20" customFormat="1" x14ac:dyDescent="0.25">
      <c r="D7242" s="21"/>
    </row>
    <row r="7243" spans="4:4" s="20" customFormat="1" x14ac:dyDescent="0.25">
      <c r="D7243" s="21"/>
    </row>
    <row r="7244" spans="4:4" s="20" customFormat="1" x14ac:dyDescent="0.25">
      <c r="D7244" s="21"/>
    </row>
    <row r="7245" spans="4:4" s="20" customFormat="1" x14ac:dyDescent="0.25">
      <c r="D7245" s="21"/>
    </row>
    <row r="7246" spans="4:4" s="20" customFormat="1" x14ac:dyDescent="0.25">
      <c r="D7246" s="21"/>
    </row>
    <row r="7247" spans="4:4" s="20" customFormat="1" x14ac:dyDescent="0.25">
      <c r="D7247" s="21"/>
    </row>
    <row r="7248" spans="4:4" s="20" customFormat="1" x14ac:dyDescent="0.25">
      <c r="D7248" s="21"/>
    </row>
    <row r="7249" spans="4:4" s="20" customFormat="1" x14ac:dyDescent="0.25">
      <c r="D7249" s="21"/>
    </row>
    <row r="7250" spans="4:4" s="20" customFormat="1" x14ac:dyDescent="0.25">
      <c r="D7250" s="21"/>
    </row>
    <row r="7251" spans="4:4" s="20" customFormat="1" x14ac:dyDescent="0.25">
      <c r="D7251" s="21"/>
    </row>
    <row r="7252" spans="4:4" s="20" customFormat="1" x14ac:dyDescent="0.25">
      <c r="D7252" s="21"/>
    </row>
    <row r="7253" spans="4:4" s="20" customFormat="1" x14ac:dyDescent="0.25">
      <c r="D7253" s="21"/>
    </row>
    <row r="7254" spans="4:4" s="20" customFormat="1" x14ac:dyDescent="0.25">
      <c r="D7254" s="21"/>
    </row>
    <row r="7255" spans="4:4" s="20" customFormat="1" x14ac:dyDescent="0.25">
      <c r="D7255" s="21"/>
    </row>
    <row r="7256" spans="4:4" s="20" customFormat="1" x14ac:dyDescent="0.25">
      <c r="D7256" s="21"/>
    </row>
    <row r="7257" spans="4:4" s="20" customFormat="1" x14ac:dyDescent="0.25">
      <c r="D7257" s="21"/>
    </row>
    <row r="7258" spans="4:4" s="20" customFormat="1" x14ac:dyDescent="0.25">
      <c r="D7258" s="21"/>
    </row>
    <row r="7259" spans="4:4" s="20" customFormat="1" x14ac:dyDescent="0.25">
      <c r="D7259" s="21"/>
    </row>
    <row r="7260" spans="4:4" s="20" customFormat="1" x14ac:dyDescent="0.25">
      <c r="D7260" s="21"/>
    </row>
    <row r="7261" spans="4:4" s="20" customFormat="1" x14ac:dyDescent="0.25">
      <c r="D7261" s="21"/>
    </row>
    <row r="7262" spans="4:4" s="20" customFormat="1" x14ac:dyDescent="0.25">
      <c r="D7262" s="21"/>
    </row>
    <row r="7263" spans="4:4" s="20" customFormat="1" x14ac:dyDescent="0.25">
      <c r="D7263" s="21"/>
    </row>
    <row r="7264" spans="4:4" s="20" customFormat="1" x14ac:dyDescent="0.25">
      <c r="D7264" s="21"/>
    </row>
    <row r="7265" spans="4:4" s="20" customFormat="1" x14ac:dyDescent="0.25">
      <c r="D7265" s="21"/>
    </row>
    <row r="7266" spans="4:4" s="20" customFormat="1" x14ac:dyDescent="0.25">
      <c r="D7266" s="21"/>
    </row>
    <row r="7267" spans="4:4" s="20" customFormat="1" x14ac:dyDescent="0.25">
      <c r="D7267" s="21"/>
    </row>
    <row r="7268" spans="4:4" s="20" customFormat="1" x14ac:dyDescent="0.25">
      <c r="D7268" s="21"/>
    </row>
    <row r="7269" spans="4:4" s="20" customFormat="1" x14ac:dyDescent="0.25">
      <c r="D7269" s="21"/>
    </row>
    <row r="7270" spans="4:4" s="20" customFormat="1" x14ac:dyDescent="0.25">
      <c r="D7270" s="21"/>
    </row>
    <row r="7271" spans="4:4" s="20" customFormat="1" x14ac:dyDescent="0.25">
      <c r="D7271" s="21"/>
    </row>
    <row r="7272" spans="4:4" s="20" customFormat="1" x14ac:dyDescent="0.25">
      <c r="D7272" s="21"/>
    </row>
    <row r="7273" spans="4:4" s="20" customFormat="1" x14ac:dyDescent="0.25">
      <c r="D7273" s="21"/>
    </row>
    <row r="7274" spans="4:4" s="20" customFormat="1" x14ac:dyDescent="0.25">
      <c r="D7274" s="21"/>
    </row>
    <row r="7275" spans="4:4" s="20" customFormat="1" x14ac:dyDescent="0.25">
      <c r="D7275" s="21"/>
    </row>
    <row r="7276" spans="4:4" s="20" customFormat="1" x14ac:dyDescent="0.25">
      <c r="D7276" s="21"/>
    </row>
    <row r="7277" spans="4:4" s="20" customFormat="1" x14ac:dyDescent="0.25">
      <c r="D7277" s="21"/>
    </row>
    <row r="7278" spans="4:4" s="20" customFormat="1" x14ac:dyDescent="0.25">
      <c r="D7278" s="21"/>
    </row>
    <row r="7279" spans="4:4" s="20" customFormat="1" x14ac:dyDescent="0.25">
      <c r="D7279" s="21"/>
    </row>
    <row r="7280" spans="4:4" s="20" customFormat="1" x14ac:dyDescent="0.25">
      <c r="D7280" s="21"/>
    </row>
    <row r="7281" spans="4:4" s="20" customFormat="1" x14ac:dyDescent="0.25">
      <c r="D7281" s="21"/>
    </row>
    <row r="7282" spans="4:4" s="20" customFormat="1" x14ac:dyDescent="0.25">
      <c r="D7282" s="21"/>
    </row>
    <row r="7283" spans="4:4" s="20" customFormat="1" x14ac:dyDescent="0.25">
      <c r="D7283" s="21"/>
    </row>
    <row r="7284" spans="4:4" s="20" customFormat="1" x14ac:dyDescent="0.25">
      <c r="D7284" s="21"/>
    </row>
    <row r="7285" spans="4:4" s="20" customFormat="1" x14ac:dyDescent="0.25">
      <c r="D7285" s="21"/>
    </row>
    <row r="7286" spans="4:4" s="20" customFormat="1" x14ac:dyDescent="0.25">
      <c r="D7286" s="21"/>
    </row>
    <row r="7287" spans="4:4" s="20" customFormat="1" x14ac:dyDescent="0.25">
      <c r="D7287" s="21"/>
    </row>
    <row r="7288" spans="4:4" s="20" customFormat="1" x14ac:dyDescent="0.25">
      <c r="D7288" s="21"/>
    </row>
    <row r="7289" spans="4:4" s="20" customFormat="1" x14ac:dyDescent="0.25">
      <c r="D7289" s="21"/>
    </row>
    <row r="7290" spans="4:4" s="20" customFormat="1" x14ac:dyDescent="0.25">
      <c r="D7290" s="21"/>
    </row>
    <row r="7291" spans="4:4" s="20" customFormat="1" x14ac:dyDescent="0.25">
      <c r="D7291" s="21"/>
    </row>
    <row r="7292" spans="4:4" s="20" customFormat="1" x14ac:dyDescent="0.25">
      <c r="D7292" s="21"/>
    </row>
    <row r="7293" spans="4:4" s="20" customFormat="1" x14ac:dyDescent="0.25">
      <c r="D7293" s="21"/>
    </row>
    <row r="7294" spans="4:4" s="20" customFormat="1" x14ac:dyDescent="0.25">
      <c r="D7294" s="21"/>
    </row>
    <row r="7295" spans="4:4" s="20" customFormat="1" x14ac:dyDescent="0.25">
      <c r="D7295" s="21"/>
    </row>
    <row r="7296" spans="4:4" s="20" customFormat="1" x14ac:dyDescent="0.25">
      <c r="D7296" s="21"/>
    </row>
    <row r="7297" spans="4:4" s="20" customFormat="1" x14ac:dyDescent="0.25">
      <c r="D7297" s="21"/>
    </row>
    <row r="7298" spans="4:4" s="20" customFormat="1" x14ac:dyDescent="0.25">
      <c r="D7298" s="21"/>
    </row>
    <row r="7299" spans="4:4" s="20" customFormat="1" x14ac:dyDescent="0.25">
      <c r="D7299" s="21"/>
    </row>
    <row r="7300" spans="4:4" s="20" customFormat="1" x14ac:dyDescent="0.25">
      <c r="D7300" s="21"/>
    </row>
    <row r="7301" spans="4:4" s="20" customFormat="1" x14ac:dyDescent="0.25">
      <c r="D7301" s="21"/>
    </row>
    <row r="7302" spans="4:4" s="20" customFormat="1" x14ac:dyDescent="0.25">
      <c r="D7302" s="21"/>
    </row>
    <row r="7303" spans="4:4" s="20" customFormat="1" x14ac:dyDescent="0.25">
      <c r="D7303" s="21"/>
    </row>
    <row r="7304" spans="4:4" s="20" customFormat="1" x14ac:dyDescent="0.25">
      <c r="D7304" s="21"/>
    </row>
    <row r="7305" spans="4:4" s="20" customFormat="1" x14ac:dyDescent="0.25">
      <c r="D7305" s="21"/>
    </row>
    <row r="7306" spans="4:4" s="20" customFormat="1" x14ac:dyDescent="0.25">
      <c r="D7306" s="21"/>
    </row>
    <row r="7307" spans="4:4" s="20" customFormat="1" x14ac:dyDescent="0.25">
      <c r="D7307" s="21"/>
    </row>
    <row r="7308" spans="4:4" s="20" customFormat="1" x14ac:dyDescent="0.25">
      <c r="D7308" s="21"/>
    </row>
    <row r="7309" spans="4:4" s="20" customFormat="1" x14ac:dyDescent="0.25">
      <c r="D7309" s="21"/>
    </row>
    <row r="7310" spans="4:4" s="20" customFormat="1" x14ac:dyDescent="0.25">
      <c r="D7310" s="21"/>
    </row>
    <row r="7311" spans="4:4" s="20" customFormat="1" x14ac:dyDescent="0.25">
      <c r="D7311" s="21"/>
    </row>
    <row r="7312" spans="4:4" s="20" customFormat="1" x14ac:dyDescent="0.25">
      <c r="D7312" s="21"/>
    </row>
    <row r="7313" spans="4:4" s="20" customFormat="1" x14ac:dyDescent="0.25">
      <c r="D7313" s="21"/>
    </row>
    <row r="7314" spans="4:4" s="20" customFormat="1" x14ac:dyDescent="0.25">
      <c r="D7314" s="21"/>
    </row>
    <row r="7315" spans="4:4" s="20" customFormat="1" x14ac:dyDescent="0.25">
      <c r="D7315" s="21"/>
    </row>
    <row r="7316" spans="4:4" s="20" customFormat="1" x14ac:dyDescent="0.25">
      <c r="D7316" s="21"/>
    </row>
    <row r="7317" spans="4:4" s="20" customFormat="1" x14ac:dyDescent="0.25">
      <c r="D7317" s="21"/>
    </row>
    <row r="7318" spans="4:4" s="20" customFormat="1" x14ac:dyDescent="0.25">
      <c r="D7318" s="21"/>
    </row>
    <row r="7319" spans="4:4" s="20" customFormat="1" x14ac:dyDescent="0.25">
      <c r="D7319" s="21"/>
    </row>
    <row r="7320" spans="4:4" s="20" customFormat="1" x14ac:dyDescent="0.25">
      <c r="D7320" s="21"/>
    </row>
    <row r="7321" spans="4:4" s="20" customFormat="1" x14ac:dyDescent="0.25">
      <c r="D7321" s="21"/>
    </row>
    <row r="7322" spans="4:4" s="20" customFormat="1" x14ac:dyDescent="0.25">
      <c r="D7322" s="21"/>
    </row>
    <row r="7323" spans="4:4" s="20" customFormat="1" x14ac:dyDescent="0.25">
      <c r="D7323" s="21"/>
    </row>
    <row r="7324" spans="4:4" s="20" customFormat="1" x14ac:dyDescent="0.25">
      <c r="D7324" s="21"/>
    </row>
    <row r="7325" spans="4:4" s="20" customFormat="1" x14ac:dyDescent="0.25">
      <c r="D7325" s="21"/>
    </row>
    <row r="7326" spans="4:4" s="20" customFormat="1" x14ac:dyDescent="0.25">
      <c r="D7326" s="21"/>
    </row>
    <row r="7327" spans="4:4" s="20" customFormat="1" x14ac:dyDescent="0.25">
      <c r="D7327" s="21"/>
    </row>
    <row r="7328" spans="4:4" s="20" customFormat="1" x14ac:dyDescent="0.25">
      <c r="D7328" s="21"/>
    </row>
    <row r="7329" spans="4:4" s="20" customFormat="1" x14ac:dyDescent="0.25">
      <c r="D7329" s="21"/>
    </row>
    <row r="7330" spans="4:4" s="20" customFormat="1" x14ac:dyDescent="0.25">
      <c r="D7330" s="21"/>
    </row>
    <row r="7331" spans="4:4" s="20" customFormat="1" x14ac:dyDescent="0.25">
      <c r="D7331" s="21"/>
    </row>
    <row r="7332" spans="4:4" s="20" customFormat="1" x14ac:dyDescent="0.25">
      <c r="D7332" s="21"/>
    </row>
    <row r="7333" spans="4:4" s="20" customFormat="1" x14ac:dyDescent="0.25">
      <c r="D7333" s="21"/>
    </row>
    <row r="7334" spans="4:4" s="20" customFormat="1" x14ac:dyDescent="0.25">
      <c r="D7334" s="21"/>
    </row>
    <row r="7335" spans="4:4" s="20" customFormat="1" x14ac:dyDescent="0.25">
      <c r="D7335" s="21"/>
    </row>
    <row r="7336" spans="4:4" s="20" customFormat="1" x14ac:dyDescent="0.25">
      <c r="D7336" s="21"/>
    </row>
    <row r="7337" spans="4:4" s="20" customFormat="1" x14ac:dyDescent="0.25">
      <c r="D7337" s="21"/>
    </row>
    <row r="7338" spans="4:4" s="20" customFormat="1" x14ac:dyDescent="0.25">
      <c r="D7338" s="21"/>
    </row>
    <row r="7339" spans="4:4" s="20" customFormat="1" x14ac:dyDescent="0.25">
      <c r="D7339" s="21"/>
    </row>
    <row r="7340" spans="4:4" s="20" customFormat="1" x14ac:dyDescent="0.25">
      <c r="D7340" s="21"/>
    </row>
    <row r="7341" spans="4:4" s="20" customFormat="1" x14ac:dyDescent="0.25">
      <c r="D7341" s="21"/>
    </row>
    <row r="7342" spans="4:4" s="20" customFormat="1" x14ac:dyDescent="0.25">
      <c r="D7342" s="21"/>
    </row>
    <row r="7343" spans="4:4" s="20" customFormat="1" x14ac:dyDescent="0.25">
      <c r="D7343" s="21"/>
    </row>
    <row r="7344" spans="4:4" s="20" customFormat="1" x14ac:dyDescent="0.25">
      <c r="D7344" s="21"/>
    </row>
    <row r="7345" spans="4:4" s="20" customFormat="1" x14ac:dyDescent="0.25">
      <c r="D7345" s="21"/>
    </row>
    <row r="7346" spans="4:4" s="20" customFormat="1" x14ac:dyDescent="0.25">
      <c r="D7346" s="21"/>
    </row>
    <row r="7347" spans="4:4" s="20" customFormat="1" x14ac:dyDescent="0.25">
      <c r="D7347" s="21"/>
    </row>
    <row r="7348" spans="4:4" s="20" customFormat="1" x14ac:dyDescent="0.25">
      <c r="D7348" s="21"/>
    </row>
    <row r="7349" spans="4:4" s="20" customFormat="1" x14ac:dyDescent="0.25">
      <c r="D7349" s="21"/>
    </row>
    <row r="7350" spans="4:4" s="20" customFormat="1" x14ac:dyDescent="0.25">
      <c r="D7350" s="21"/>
    </row>
    <row r="7351" spans="4:4" s="20" customFormat="1" x14ac:dyDescent="0.25">
      <c r="D7351" s="21"/>
    </row>
    <row r="7352" spans="4:4" s="20" customFormat="1" x14ac:dyDescent="0.25">
      <c r="D7352" s="21"/>
    </row>
    <row r="7353" spans="4:4" s="20" customFormat="1" x14ac:dyDescent="0.25">
      <c r="D7353" s="21"/>
    </row>
    <row r="7354" spans="4:4" s="20" customFormat="1" x14ac:dyDescent="0.25">
      <c r="D7354" s="21"/>
    </row>
    <row r="7355" spans="4:4" s="20" customFormat="1" x14ac:dyDescent="0.25">
      <c r="D7355" s="21"/>
    </row>
    <row r="7356" spans="4:4" s="20" customFormat="1" x14ac:dyDescent="0.25">
      <c r="D7356" s="21"/>
    </row>
    <row r="7357" spans="4:4" s="20" customFormat="1" x14ac:dyDescent="0.25">
      <c r="D7357" s="21"/>
    </row>
    <row r="7358" spans="4:4" s="20" customFormat="1" x14ac:dyDescent="0.25">
      <c r="D7358" s="21"/>
    </row>
    <row r="7359" spans="4:4" s="20" customFormat="1" x14ac:dyDescent="0.25">
      <c r="D7359" s="21"/>
    </row>
    <row r="7360" spans="4:4" s="20" customFormat="1" x14ac:dyDescent="0.25">
      <c r="D7360" s="21"/>
    </row>
    <row r="7361" spans="4:4" s="20" customFormat="1" x14ac:dyDescent="0.25">
      <c r="D7361" s="21"/>
    </row>
    <row r="7362" spans="4:4" s="20" customFormat="1" x14ac:dyDescent="0.25">
      <c r="D7362" s="21"/>
    </row>
    <row r="7363" spans="4:4" s="20" customFormat="1" x14ac:dyDescent="0.25">
      <c r="D7363" s="21"/>
    </row>
    <row r="7364" spans="4:4" s="20" customFormat="1" x14ac:dyDescent="0.25">
      <c r="D7364" s="21"/>
    </row>
    <row r="7365" spans="4:4" s="20" customFormat="1" x14ac:dyDescent="0.25">
      <c r="D7365" s="21"/>
    </row>
    <row r="7366" spans="4:4" s="20" customFormat="1" x14ac:dyDescent="0.25">
      <c r="D7366" s="21"/>
    </row>
    <row r="7367" spans="4:4" s="20" customFormat="1" x14ac:dyDescent="0.25">
      <c r="D7367" s="21"/>
    </row>
    <row r="7368" spans="4:4" s="20" customFormat="1" x14ac:dyDescent="0.25">
      <c r="D7368" s="21"/>
    </row>
    <row r="7369" spans="4:4" s="20" customFormat="1" x14ac:dyDescent="0.25">
      <c r="D7369" s="21"/>
    </row>
    <row r="7370" spans="4:4" s="20" customFormat="1" x14ac:dyDescent="0.25">
      <c r="D7370" s="21"/>
    </row>
    <row r="7371" spans="4:4" s="20" customFormat="1" x14ac:dyDescent="0.25">
      <c r="D7371" s="21"/>
    </row>
    <row r="7372" spans="4:4" s="20" customFormat="1" x14ac:dyDescent="0.25">
      <c r="D7372" s="21"/>
    </row>
    <row r="7373" spans="4:4" s="20" customFormat="1" x14ac:dyDescent="0.25">
      <c r="D7373" s="21"/>
    </row>
    <row r="7374" spans="4:4" s="20" customFormat="1" x14ac:dyDescent="0.25">
      <c r="D7374" s="21"/>
    </row>
    <row r="7375" spans="4:4" s="20" customFormat="1" x14ac:dyDescent="0.25">
      <c r="D7375" s="21"/>
    </row>
    <row r="7376" spans="4:4" s="20" customFormat="1" x14ac:dyDescent="0.25">
      <c r="D7376" s="21"/>
    </row>
    <row r="7377" spans="4:4" s="20" customFormat="1" x14ac:dyDescent="0.25">
      <c r="D7377" s="21"/>
    </row>
    <row r="7378" spans="4:4" s="20" customFormat="1" x14ac:dyDescent="0.25">
      <c r="D7378" s="21"/>
    </row>
    <row r="7379" spans="4:4" s="20" customFormat="1" x14ac:dyDescent="0.25">
      <c r="D7379" s="21"/>
    </row>
    <row r="7380" spans="4:4" s="20" customFormat="1" x14ac:dyDescent="0.25">
      <c r="D7380" s="21"/>
    </row>
    <row r="7381" spans="4:4" s="20" customFormat="1" x14ac:dyDescent="0.25">
      <c r="D7381" s="21"/>
    </row>
    <row r="7382" spans="4:4" s="20" customFormat="1" x14ac:dyDescent="0.25">
      <c r="D7382" s="21"/>
    </row>
    <row r="7383" spans="4:4" s="20" customFormat="1" x14ac:dyDescent="0.25">
      <c r="D7383" s="21"/>
    </row>
    <row r="7384" spans="4:4" s="20" customFormat="1" x14ac:dyDescent="0.25">
      <c r="D7384" s="21"/>
    </row>
    <row r="7385" spans="4:4" s="20" customFormat="1" x14ac:dyDescent="0.25">
      <c r="D7385" s="21"/>
    </row>
    <row r="7386" spans="4:4" s="20" customFormat="1" x14ac:dyDescent="0.25">
      <c r="D7386" s="21"/>
    </row>
    <row r="7387" spans="4:4" s="20" customFormat="1" x14ac:dyDescent="0.25">
      <c r="D7387" s="21"/>
    </row>
    <row r="7388" spans="4:4" s="20" customFormat="1" x14ac:dyDescent="0.25">
      <c r="D7388" s="21"/>
    </row>
    <row r="7389" spans="4:4" s="20" customFormat="1" x14ac:dyDescent="0.25">
      <c r="D7389" s="21"/>
    </row>
    <row r="7390" spans="4:4" s="20" customFormat="1" x14ac:dyDescent="0.25">
      <c r="D7390" s="21"/>
    </row>
    <row r="7391" spans="4:4" s="20" customFormat="1" x14ac:dyDescent="0.25">
      <c r="D7391" s="21"/>
    </row>
    <row r="7392" spans="4:4" s="20" customFormat="1" x14ac:dyDescent="0.25">
      <c r="D7392" s="21"/>
    </row>
    <row r="7393" spans="4:4" s="20" customFormat="1" x14ac:dyDescent="0.25">
      <c r="D7393" s="21"/>
    </row>
    <row r="7394" spans="4:4" s="20" customFormat="1" x14ac:dyDescent="0.25">
      <c r="D7394" s="21"/>
    </row>
    <row r="7395" spans="4:4" s="20" customFormat="1" x14ac:dyDescent="0.25">
      <c r="D7395" s="21"/>
    </row>
    <row r="7396" spans="4:4" s="20" customFormat="1" x14ac:dyDescent="0.25">
      <c r="D7396" s="21"/>
    </row>
    <row r="7397" spans="4:4" s="20" customFormat="1" x14ac:dyDescent="0.25">
      <c r="D7397" s="21"/>
    </row>
    <row r="7398" spans="4:4" s="20" customFormat="1" x14ac:dyDescent="0.25">
      <c r="D7398" s="21"/>
    </row>
    <row r="7399" spans="4:4" s="20" customFormat="1" x14ac:dyDescent="0.25">
      <c r="D7399" s="21"/>
    </row>
    <row r="7400" spans="4:4" s="20" customFormat="1" x14ac:dyDescent="0.25">
      <c r="D7400" s="21"/>
    </row>
    <row r="7401" spans="4:4" s="20" customFormat="1" x14ac:dyDescent="0.25">
      <c r="D7401" s="21"/>
    </row>
    <row r="7402" spans="4:4" s="20" customFormat="1" x14ac:dyDescent="0.25">
      <c r="D7402" s="21"/>
    </row>
    <row r="7403" spans="4:4" s="20" customFormat="1" x14ac:dyDescent="0.25">
      <c r="D7403" s="21"/>
    </row>
    <row r="7404" spans="4:4" s="20" customFormat="1" x14ac:dyDescent="0.25">
      <c r="D7404" s="21"/>
    </row>
    <row r="7405" spans="4:4" s="20" customFormat="1" x14ac:dyDescent="0.25">
      <c r="D7405" s="21"/>
    </row>
    <row r="7406" spans="4:4" s="20" customFormat="1" x14ac:dyDescent="0.25">
      <c r="D7406" s="21"/>
    </row>
    <row r="7407" spans="4:4" s="20" customFormat="1" x14ac:dyDescent="0.25">
      <c r="D7407" s="21"/>
    </row>
    <row r="7408" spans="4:4" s="20" customFormat="1" x14ac:dyDescent="0.25">
      <c r="D7408" s="21"/>
    </row>
    <row r="7409" spans="4:4" s="20" customFormat="1" x14ac:dyDescent="0.25">
      <c r="D7409" s="21"/>
    </row>
    <row r="7410" spans="4:4" s="20" customFormat="1" x14ac:dyDescent="0.25">
      <c r="D7410" s="21"/>
    </row>
    <row r="7411" spans="4:4" s="20" customFormat="1" x14ac:dyDescent="0.25">
      <c r="D7411" s="21"/>
    </row>
    <row r="7412" spans="4:4" s="20" customFormat="1" x14ac:dyDescent="0.25">
      <c r="D7412" s="21"/>
    </row>
    <row r="7413" spans="4:4" s="20" customFormat="1" x14ac:dyDescent="0.25">
      <c r="D7413" s="21"/>
    </row>
    <row r="7414" spans="4:4" s="20" customFormat="1" x14ac:dyDescent="0.25">
      <c r="D7414" s="21"/>
    </row>
    <row r="7415" spans="4:4" s="20" customFormat="1" x14ac:dyDescent="0.25">
      <c r="D7415" s="21"/>
    </row>
    <row r="7416" spans="4:4" s="20" customFormat="1" x14ac:dyDescent="0.25">
      <c r="D7416" s="21"/>
    </row>
    <row r="7417" spans="4:4" s="20" customFormat="1" x14ac:dyDescent="0.25">
      <c r="D7417" s="21"/>
    </row>
    <row r="7418" spans="4:4" s="20" customFormat="1" x14ac:dyDescent="0.25">
      <c r="D7418" s="21"/>
    </row>
    <row r="7419" spans="4:4" s="20" customFormat="1" x14ac:dyDescent="0.25">
      <c r="D7419" s="21"/>
    </row>
    <row r="7420" spans="4:4" s="20" customFormat="1" x14ac:dyDescent="0.25">
      <c r="D7420" s="21"/>
    </row>
    <row r="7421" spans="4:4" s="20" customFormat="1" x14ac:dyDescent="0.25">
      <c r="D7421" s="21"/>
    </row>
    <row r="7422" spans="4:4" s="20" customFormat="1" x14ac:dyDescent="0.25">
      <c r="D7422" s="21"/>
    </row>
    <row r="7423" spans="4:4" s="20" customFormat="1" x14ac:dyDescent="0.25">
      <c r="D7423" s="21"/>
    </row>
    <row r="7424" spans="4:4" s="20" customFormat="1" x14ac:dyDescent="0.25">
      <c r="D7424" s="21"/>
    </row>
    <row r="7425" spans="4:4" s="20" customFormat="1" x14ac:dyDescent="0.25">
      <c r="D7425" s="21"/>
    </row>
    <row r="7426" spans="4:4" s="20" customFormat="1" x14ac:dyDescent="0.25">
      <c r="D7426" s="21"/>
    </row>
    <row r="7427" spans="4:4" s="20" customFormat="1" x14ac:dyDescent="0.25">
      <c r="D7427" s="21"/>
    </row>
    <row r="7428" spans="4:4" s="20" customFormat="1" x14ac:dyDescent="0.25">
      <c r="D7428" s="21"/>
    </row>
    <row r="7429" spans="4:4" s="20" customFormat="1" x14ac:dyDescent="0.25">
      <c r="D7429" s="21"/>
    </row>
    <row r="7430" spans="4:4" s="20" customFormat="1" x14ac:dyDescent="0.25">
      <c r="D7430" s="21"/>
    </row>
    <row r="7431" spans="4:4" s="20" customFormat="1" x14ac:dyDescent="0.25">
      <c r="D7431" s="21"/>
    </row>
    <row r="7432" spans="4:4" s="20" customFormat="1" x14ac:dyDescent="0.25">
      <c r="D7432" s="21"/>
    </row>
    <row r="7433" spans="4:4" s="20" customFormat="1" x14ac:dyDescent="0.25">
      <c r="D7433" s="21"/>
    </row>
    <row r="7434" spans="4:4" s="20" customFormat="1" x14ac:dyDescent="0.25">
      <c r="D7434" s="21"/>
    </row>
    <row r="7435" spans="4:4" s="20" customFormat="1" x14ac:dyDescent="0.25">
      <c r="D7435" s="21"/>
    </row>
    <row r="7436" spans="4:4" s="20" customFormat="1" x14ac:dyDescent="0.25">
      <c r="D7436" s="21"/>
    </row>
    <row r="7437" spans="4:4" s="20" customFormat="1" x14ac:dyDescent="0.25">
      <c r="D7437" s="21"/>
    </row>
    <row r="7438" spans="4:4" s="20" customFormat="1" x14ac:dyDescent="0.25">
      <c r="D7438" s="21"/>
    </row>
    <row r="7439" spans="4:4" s="20" customFormat="1" x14ac:dyDescent="0.25">
      <c r="D7439" s="21"/>
    </row>
    <row r="7440" spans="4:4" s="20" customFormat="1" x14ac:dyDescent="0.25">
      <c r="D7440" s="21"/>
    </row>
    <row r="7441" spans="4:4" s="20" customFormat="1" x14ac:dyDescent="0.25">
      <c r="D7441" s="21"/>
    </row>
    <row r="7442" spans="4:4" s="20" customFormat="1" x14ac:dyDescent="0.25">
      <c r="D7442" s="21"/>
    </row>
    <row r="7443" spans="4:4" s="20" customFormat="1" x14ac:dyDescent="0.25">
      <c r="D7443" s="21"/>
    </row>
    <row r="7444" spans="4:4" s="20" customFormat="1" x14ac:dyDescent="0.25">
      <c r="D7444" s="21"/>
    </row>
    <row r="7445" spans="4:4" s="20" customFormat="1" x14ac:dyDescent="0.25">
      <c r="D7445" s="21"/>
    </row>
    <row r="7446" spans="4:4" s="20" customFormat="1" x14ac:dyDescent="0.25">
      <c r="D7446" s="21"/>
    </row>
    <row r="7447" spans="4:4" s="20" customFormat="1" x14ac:dyDescent="0.25">
      <c r="D7447" s="21"/>
    </row>
    <row r="7448" spans="4:4" s="20" customFormat="1" x14ac:dyDescent="0.25">
      <c r="D7448" s="21"/>
    </row>
    <row r="7449" spans="4:4" s="20" customFormat="1" x14ac:dyDescent="0.25">
      <c r="D7449" s="21"/>
    </row>
    <row r="7450" spans="4:4" s="20" customFormat="1" x14ac:dyDescent="0.25">
      <c r="D7450" s="21"/>
    </row>
    <row r="7451" spans="4:4" s="20" customFormat="1" x14ac:dyDescent="0.25">
      <c r="D7451" s="21"/>
    </row>
    <row r="7452" spans="4:4" s="20" customFormat="1" x14ac:dyDescent="0.25">
      <c r="D7452" s="21"/>
    </row>
    <row r="7453" spans="4:4" s="20" customFormat="1" x14ac:dyDescent="0.25">
      <c r="D7453" s="21"/>
    </row>
    <row r="7454" spans="4:4" s="20" customFormat="1" x14ac:dyDescent="0.25">
      <c r="D7454" s="21"/>
    </row>
    <row r="7455" spans="4:4" s="20" customFormat="1" x14ac:dyDescent="0.25">
      <c r="D7455" s="21"/>
    </row>
    <row r="7456" spans="4:4" s="20" customFormat="1" x14ac:dyDescent="0.25">
      <c r="D7456" s="21"/>
    </row>
    <row r="7457" spans="4:4" s="20" customFormat="1" x14ac:dyDescent="0.25">
      <c r="D7457" s="21"/>
    </row>
    <row r="7458" spans="4:4" s="20" customFormat="1" x14ac:dyDescent="0.25">
      <c r="D7458" s="21"/>
    </row>
    <row r="7459" spans="4:4" s="20" customFormat="1" x14ac:dyDescent="0.25">
      <c r="D7459" s="21"/>
    </row>
    <row r="7460" spans="4:4" s="20" customFormat="1" x14ac:dyDescent="0.25">
      <c r="D7460" s="21"/>
    </row>
    <row r="7461" spans="4:4" s="20" customFormat="1" x14ac:dyDescent="0.25">
      <c r="D7461" s="21"/>
    </row>
    <row r="7462" spans="4:4" s="20" customFormat="1" x14ac:dyDescent="0.25">
      <c r="D7462" s="21"/>
    </row>
    <row r="7463" spans="4:4" s="20" customFormat="1" x14ac:dyDescent="0.25">
      <c r="D7463" s="21"/>
    </row>
    <row r="7464" spans="4:4" s="20" customFormat="1" x14ac:dyDescent="0.25">
      <c r="D7464" s="21"/>
    </row>
    <row r="7465" spans="4:4" s="20" customFormat="1" x14ac:dyDescent="0.25">
      <c r="D7465" s="21"/>
    </row>
    <row r="7466" spans="4:4" s="20" customFormat="1" x14ac:dyDescent="0.25">
      <c r="D7466" s="21"/>
    </row>
    <row r="7467" spans="4:4" s="20" customFormat="1" x14ac:dyDescent="0.25">
      <c r="D7467" s="21"/>
    </row>
    <row r="7468" spans="4:4" s="20" customFormat="1" x14ac:dyDescent="0.25">
      <c r="D7468" s="21"/>
    </row>
    <row r="7469" spans="4:4" s="20" customFormat="1" x14ac:dyDescent="0.25">
      <c r="D7469" s="21"/>
    </row>
    <row r="7470" spans="4:4" s="20" customFormat="1" x14ac:dyDescent="0.25">
      <c r="D7470" s="21"/>
    </row>
    <row r="7471" spans="4:4" s="20" customFormat="1" x14ac:dyDescent="0.25">
      <c r="D7471" s="21"/>
    </row>
    <row r="7472" spans="4:4" s="20" customFormat="1" x14ac:dyDescent="0.25">
      <c r="D7472" s="21"/>
    </row>
    <row r="7473" spans="4:4" s="20" customFormat="1" x14ac:dyDescent="0.25">
      <c r="D7473" s="21"/>
    </row>
    <row r="7474" spans="4:4" s="20" customFormat="1" x14ac:dyDescent="0.25">
      <c r="D7474" s="21"/>
    </row>
    <row r="7475" spans="4:4" s="20" customFormat="1" x14ac:dyDescent="0.25">
      <c r="D7475" s="21"/>
    </row>
    <row r="7476" spans="4:4" s="20" customFormat="1" x14ac:dyDescent="0.25">
      <c r="D7476" s="21"/>
    </row>
    <row r="7477" spans="4:4" s="20" customFormat="1" x14ac:dyDescent="0.25">
      <c r="D7477" s="21"/>
    </row>
    <row r="7478" spans="4:4" s="20" customFormat="1" x14ac:dyDescent="0.25">
      <c r="D7478" s="21"/>
    </row>
    <row r="7479" spans="4:4" s="20" customFormat="1" x14ac:dyDescent="0.25">
      <c r="D7479" s="21"/>
    </row>
    <row r="7480" spans="4:4" s="20" customFormat="1" x14ac:dyDescent="0.25">
      <c r="D7480" s="21"/>
    </row>
    <row r="7481" spans="4:4" s="20" customFormat="1" x14ac:dyDescent="0.25">
      <c r="D7481" s="21"/>
    </row>
    <row r="7482" spans="4:4" s="20" customFormat="1" x14ac:dyDescent="0.25">
      <c r="D7482" s="21"/>
    </row>
    <row r="7483" spans="4:4" s="20" customFormat="1" x14ac:dyDescent="0.25">
      <c r="D7483" s="21"/>
    </row>
    <row r="7484" spans="4:4" s="20" customFormat="1" x14ac:dyDescent="0.25">
      <c r="D7484" s="21"/>
    </row>
    <row r="7485" spans="4:4" s="20" customFormat="1" x14ac:dyDescent="0.25">
      <c r="D7485" s="21"/>
    </row>
    <row r="7486" spans="4:4" s="20" customFormat="1" x14ac:dyDescent="0.25">
      <c r="D7486" s="21"/>
    </row>
    <row r="7487" spans="4:4" s="20" customFormat="1" x14ac:dyDescent="0.25">
      <c r="D7487" s="21"/>
    </row>
    <row r="7488" spans="4:4" s="20" customFormat="1" x14ac:dyDescent="0.25">
      <c r="D7488" s="21"/>
    </row>
    <row r="7489" spans="4:4" s="20" customFormat="1" x14ac:dyDescent="0.25">
      <c r="D7489" s="21"/>
    </row>
    <row r="7490" spans="4:4" s="20" customFormat="1" x14ac:dyDescent="0.25">
      <c r="D7490" s="21"/>
    </row>
    <row r="7491" spans="4:4" s="20" customFormat="1" x14ac:dyDescent="0.25">
      <c r="D7491" s="21"/>
    </row>
    <row r="7492" spans="4:4" s="20" customFormat="1" x14ac:dyDescent="0.25">
      <c r="D7492" s="21"/>
    </row>
    <row r="7493" spans="4:4" s="20" customFormat="1" x14ac:dyDescent="0.25">
      <c r="D7493" s="21"/>
    </row>
    <row r="7494" spans="4:4" s="20" customFormat="1" x14ac:dyDescent="0.25">
      <c r="D7494" s="21"/>
    </row>
    <row r="7495" spans="4:4" s="20" customFormat="1" x14ac:dyDescent="0.25">
      <c r="D7495" s="21"/>
    </row>
    <row r="7496" spans="4:4" s="20" customFormat="1" x14ac:dyDescent="0.25">
      <c r="D7496" s="21"/>
    </row>
    <row r="7497" spans="4:4" s="20" customFormat="1" x14ac:dyDescent="0.25">
      <c r="D7497" s="21"/>
    </row>
    <row r="7498" spans="4:4" s="20" customFormat="1" x14ac:dyDescent="0.25">
      <c r="D7498" s="21"/>
    </row>
    <row r="7499" spans="4:4" s="20" customFormat="1" x14ac:dyDescent="0.25">
      <c r="D7499" s="21"/>
    </row>
    <row r="7500" spans="4:4" s="20" customFormat="1" x14ac:dyDescent="0.25">
      <c r="D7500" s="21"/>
    </row>
    <row r="7501" spans="4:4" s="20" customFormat="1" x14ac:dyDescent="0.25">
      <c r="D7501" s="21"/>
    </row>
    <row r="7502" spans="4:4" s="20" customFormat="1" x14ac:dyDescent="0.25">
      <c r="D7502" s="21"/>
    </row>
    <row r="7503" spans="4:4" s="20" customFormat="1" x14ac:dyDescent="0.25">
      <c r="D7503" s="21"/>
    </row>
    <row r="7504" spans="4:4" s="20" customFormat="1" x14ac:dyDescent="0.25">
      <c r="D7504" s="21"/>
    </row>
    <row r="7505" spans="4:4" s="20" customFormat="1" x14ac:dyDescent="0.25">
      <c r="D7505" s="21"/>
    </row>
    <row r="7506" spans="4:4" s="20" customFormat="1" x14ac:dyDescent="0.25">
      <c r="D7506" s="21"/>
    </row>
    <row r="7507" spans="4:4" s="20" customFormat="1" x14ac:dyDescent="0.25">
      <c r="D7507" s="21"/>
    </row>
    <row r="7508" spans="4:4" s="20" customFormat="1" x14ac:dyDescent="0.25">
      <c r="D7508" s="21"/>
    </row>
    <row r="7509" spans="4:4" s="20" customFormat="1" x14ac:dyDescent="0.25">
      <c r="D7509" s="21"/>
    </row>
    <row r="7510" spans="4:4" s="20" customFormat="1" x14ac:dyDescent="0.25">
      <c r="D7510" s="21"/>
    </row>
    <row r="7511" spans="4:4" s="20" customFormat="1" x14ac:dyDescent="0.25">
      <c r="D7511" s="21"/>
    </row>
    <row r="7512" spans="4:4" s="20" customFormat="1" x14ac:dyDescent="0.25">
      <c r="D7512" s="21"/>
    </row>
    <row r="7513" spans="4:4" s="20" customFormat="1" x14ac:dyDescent="0.25">
      <c r="D7513" s="21"/>
    </row>
    <row r="7514" spans="4:4" s="20" customFormat="1" x14ac:dyDescent="0.25">
      <c r="D7514" s="21"/>
    </row>
    <row r="7515" spans="4:4" s="20" customFormat="1" x14ac:dyDescent="0.25">
      <c r="D7515" s="21"/>
    </row>
    <row r="7516" spans="4:4" s="20" customFormat="1" x14ac:dyDescent="0.25">
      <c r="D7516" s="21"/>
    </row>
    <row r="7517" spans="4:4" s="20" customFormat="1" x14ac:dyDescent="0.25">
      <c r="D7517" s="21"/>
    </row>
    <row r="7518" spans="4:4" s="20" customFormat="1" x14ac:dyDescent="0.25">
      <c r="D7518" s="21"/>
    </row>
    <row r="7519" spans="4:4" s="20" customFormat="1" x14ac:dyDescent="0.25">
      <c r="D7519" s="21"/>
    </row>
    <row r="7520" spans="4:4" s="20" customFormat="1" x14ac:dyDescent="0.25">
      <c r="D7520" s="21"/>
    </row>
    <row r="7521" spans="4:4" s="20" customFormat="1" x14ac:dyDescent="0.25">
      <c r="D7521" s="21"/>
    </row>
    <row r="7522" spans="4:4" s="20" customFormat="1" x14ac:dyDescent="0.25">
      <c r="D7522" s="21"/>
    </row>
    <row r="7523" spans="4:4" s="20" customFormat="1" x14ac:dyDescent="0.25">
      <c r="D7523" s="21"/>
    </row>
    <row r="7524" spans="4:4" s="20" customFormat="1" x14ac:dyDescent="0.25">
      <c r="D7524" s="21"/>
    </row>
    <row r="7525" spans="4:4" s="20" customFormat="1" x14ac:dyDescent="0.25">
      <c r="D7525" s="21"/>
    </row>
    <row r="7526" spans="4:4" s="20" customFormat="1" x14ac:dyDescent="0.25">
      <c r="D7526" s="21"/>
    </row>
    <row r="7527" spans="4:4" s="20" customFormat="1" x14ac:dyDescent="0.25">
      <c r="D7527" s="21"/>
    </row>
    <row r="7528" spans="4:4" s="20" customFormat="1" x14ac:dyDescent="0.25">
      <c r="D7528" s="21"/>
    </row>
    <row r="7529" spans="4:4" s="20" customFormat="1" x14ac:dyDescent="0.25">
      <c r="D7529" s="21"/>
    </row>
    <row r="7530" spans="4:4" s="20" customFormat="1" x14ac:dyDescent="0.25">
      <c r="D7530" s="21"/>
    </row>
    <row r="7531" spans="4:4" s="20" customFormat="1" x14ac:dyDescent="0.25">
      <c r="D7531" s="21"/>
    </row>
    <row r="7532" spans="4:4" s="20" customFormat="1" x14ac:dyDescent="0.25">
      <c r="D7532" s="21"/>
    </row>
    <row r="7533" spans="4:4" s="20" customFormat="1" x14ac:dyDescent="0.25">
      <c r="D7533" s="21"/>
    </row>
    <row r="7534" spans="4:4" s="20" customFormat="1" x14ac:dyDescent="0.25">
      <c r="D7534" s="21"/>
    </row>
    <row r="7535" spans="4:4" s="20" customFormat="1" x14ac:dyDescent="0.25">
      <c r="D7535" s="21"/>
    </row>
    <row r="7536" spans="4:4" s="20" customFormat="1" x14ac:dyDescent="0.25">
      <c r="D7536" s="21"/>
    </row>
    <row r="7537" spans="4:4" s="20" customFormat="1" x14ac:dyDescent="0.25">
      <c r="D7537" s="21"/>
    </row>
    <row r="7538" spans="4:4" s="20" customFormat="1" x14ac:dyDescent="0.25">
      <c r="D7538" s="21"/>
    </row>
    <row r="7539" spans="4:4" s="20" customFormat="1" x14ac:dyDescent="0.25">
      <c r="D7539" s="21"/>
    </row>
    <row r="7540" spans="4:4" s="20" customFormat="1" x14ac:dyDescent="0.25">
      <c r="D7540" s="21"/>
    </row>
    <row r="7541" spans="4:4" s="20" customFormat="1" x14ac:dyDescent="0.25">
      <c r="D7541" s="21"/>
    </row>
    <row r="7542" spans="4:4" s="20" customFormat="1" x14ac:dyDescent="0.25">
      <c r="D7542" s="21"/>
    </row>
    <row r="7543" spans="4:4" s="20" customFormat="1" x14ac:dyDescent="0.25">
      <c r="D7543" s="21"/>
    </row>
    <row r="7544" spans="4:4" s="20" customFormat="1" x14ac:dyDescent="0.25">
      <c r="D7544" s="21"/>
    </row>
    <row r="7545" spans="4:4" s="20" customFormat="1" x14ac:dyDescent="0.25">
      <c r="D7545" s="21"/>
    </row>
    <row r="7546" spans="4:4" s="20" customFormat="1" x14ac:dyDescent="0.25">
      <c r="D7546" s="21"/>
    </row>
    <row r="7547" spans="4:4" s="20" customFormat="1" x14ac:dyDescent="0.25">
      <c r="D7547" s="21"/>
    </row>
    <row r="7548" spans="4:4" s="20" customFormat="1" x14ac:dyDescent="0.25">
      <c r="D7548" s="21"/>
    </row>
    <row r="7549" spans="4:4" s="20" customFormat="1" x14ac:dyDescent="0.25">
      <c r="D7549" s="21"/>
    </row>
    <row r="7550" spans="4:4" s="20" customFormat="1" x14ac:dyDescent="0.25">
      <c r="D7550" s="21"/>
    </row>
    <row r="7551" spans="4:4" s="20" customFormat="1" x14ac:dyDescent="0.25">
      <c r="D7551" s="21"/>
    </row>
    <row r="7552" spans="4:4" s="20" customFormat="1" x14ac:dyDescent="0.25">
      <c r="D7552" s="21"/>
    </row>
    <row r="7553" spans="4:4" s="20" customFormat="1" x14ac:dyDescent="0.25">
      <c r="D7553" s="21"/>
    </row>
    <row r="7554" spans="4:4" s="20" customFormat="1" x14ac:dyDescent="0.25">
      <c r="D7554" s="21"/>
    </row>
    <row r="7555" spans="4:4" s="20" customFormat="1" x14ac:dyDescent="0.25">
      <c r="D7555" s="21"/>
    </row>
    <row r="7556" spans="4:4" s="20" customFormat="1" x14ac:dyDescent="0.25">
      <c r="D7556" s="21"/>
    </row>
    <row r="7557" spans="4:4" s="20" customFormat="1" x14ac:dyDescent="0.25">
      <c r="D7557" s="21"/>
    </row>
    <row r="7558" spans="4:4" s="20" customFormat="1" x14ac:dyDescent="0.25">
      <c r="D7558" s="21"/>
    </row>
    <row r="7559" spans="4:4" s="20" customFormat="1" x14ac:dyDescent="0.25">
      <c r="D7559" s="21"/>
    </row>
    <row r="7560" spans="4:4" s="20" customFormat="1" x14ac:dyDescent="0.25">
      <c r="D7560" s="21"/>
    </row>
    <row r="7561" spans="4:4" s="20" customFormat="1" x14ac:dyDescent="0.25">
      <c r="D7561" s="21"/>
    </row>
    <row r="7562" spans="4:4" s="20" customFormat="1" x14ac:dyDescent="0.25">
      <c r="D7562" s="21"/>
    </row>
    <row r="7563" spans="4:4" s="20" customFormat="1" x14ac:dyDescent="0.25">
      <c r="D7563" s="21"/>
    </row>
    <row r="7564" spans="4:4" s="20" customFormat="1" x14ac:dyDescent="0.25">
      <c r="D7564" s="21"/>
    </row>
    <row r="7565" spans="4:4" s="20" customFormat="1" x14ac:dyDescent="0.25">
      <c r="D7565" s="21"/>
    </row>
    <row r="7566" spans="4:4" s="20" customFormat="1" x14ac:dyDescent="0.25">
      <c r="D7566" s="21"/>
    </row>
    <row r="7567" spans="4:4" s="20" customFormat="1" x14ac:dyDescent="0.25">
      <c r="D7567" s="21"/>
    </row>
    <row r="7568" spans="4:4" s="20" customFormat="1" x14ac:dyDescent="0.25">
      <c r="D7568" s="21"/>
    </row>
    <row r="7569" spans="4:4" s="20" customFormat="1" x14ac:dyDescent="0.25">
      <c r="D7569" s="21"/>
    </row>
    <row r="7570" spans="4:4" s="20" customFormat="1" x14ac:dyDescent="0.25">
      <c r="D7570" s="21"/>
    </row>
    <row r="7571" spans="4:4" s="20" customFormat="1" x14ac:dyDescent="0.25">
      <c r="D7571" s="21"/>
    </row>
    <row r="7572" spans="4:4" s="20" customFormat="1" x14ac:dyDescent="0.25">
      <c r="D7572" s="21"/>
    </row>
    <row r="7573" spans="4:4" s="20" customFormat="1" x14ac:dyDescent="0.25">
      <c r="D7573" s="21"/>
    </row>
    <row r="7574" spans="4:4" s="20" customFormat="1" x14ac:dyDescent="0.25">
      <c r="D7574" s="21"/>
    </row>
    <row r="7575" spans="4:4" s="20" customFormat="1" x14ac:dyDescent="0.25">
      <c r="D7575" s="21"/>
    </row>
    <row r="7576" spans="4:4" s="20" customFormat="1" x14ac:dyDescent="0.25">
      <c r="D7576" s="21"/>
    </row>
    <row r="7577" spans="4:4" s="20" customFormat="1" x14ac:dyDescent="0.25">
      <c r="D7577" s="21"/>
    </row>
    <row r="7578" spans="4:4" s="20" customFormat="1" x14ac:dyDescent="0.25">
      <c r="D7578" s="21"/>
    </row>
    <row r="7579" spans="4:4" s="20" customFormat="1" x14ac:dyDescent="0.25">
      <c r="D7579" s="21"/>
    </row>
    <row r="7580" spans="4:4" s="20" customFormat="1" x14ac:dyDescent="0.25">
      <c r="D7580" s="21"/>
    </row>
    <row r="7581" spans="4:4" s="20" customFormat="1" x14ac:dyDescent="0.25">
      <c r="D7581" s="21"/>
    </row>
    <row r="7582" spans="4:4" s="20" customFormat="1" x14ac:dyDescent="0.25">
      <c r="D7582" s="21"/>
    </row>
    <row r="7583" spans="4:4" s="20" customFormat="1" x14ac:dyDescent="0.25">
      <c r="D7583" s="21"/>
    </row>
    <row r="7584" spans="4:4" s="20" customFormat="1" x14ac:dyDescent="0.25">
      <c r="D7584" s="21"/>
    </row>
    <row r="7585" spans="4:4" s="20" customFormat="1" x14ac:dyDescent="0.25">
      <c r="D7585" s="21"/>
    </row>
    <row r="7586" spans="4:4" s="20" customFormat="1" x14ac:dyDescent="0.25">
      <c r="D7586" s="21"/>
    </row>
    <row r="7587" spans="4:4" s="20" customFormat="1" x14ac:dyDescent="0.25">
      <c r="D7587" s="21"/>
    </row>
    <row r="7588" spans="4:4" s="20" customFormat="1" x14ac:dyDescent="0.25">
      <c r="D7588" s="21"/>
    </row>
    <row r="7589" spans="4:4" s="20" customFormat="1" x14ac:dyDescent="0.25">
      <c r="D7589" s="21"/>
    </row>
    <row r="7590" spans="4:4" s="20" customFormat="1" x14ac:dyDescent="0.25">
      <c r="D7590" s="21"/>
    </row>
    <row r="7591" spans="4:4" s="20" customFormat="1" x14ac:dyDescent="0.25">
      <c r="D7591" s="21"/>
    </row>
    <row r="7592" spans="4:4" s="20" customFormat="1" x14ac:dyDescent="0.25">
      <c r="D7592" s="21"/>
    </row>
    <row r="7593" spans="4:4" s="20" customFormat="1" x14ac:dyDescent="0.25">
      <c r="D7593" s="21"/>
    </row>
    <row r="7594" spans="4:4" s="20" customFormat="1" x14ac:dyDescent="0.25">
      <c r="D7594" s="21"/>
    </row>
    <row r="7595" spans="4:4" s="20" customFormat="1" x14ac:dyDescent="0.25">
      <c r="D7595" s="21"/>
    </row>
    <row r="7596" spans="4:4" s="20" customFormat="1" x14ac:dyDescent="0.25">
      <c r="D7596" s="21"/>
    </row>
    <row r="7597" spans="4:4" s="20" customFormat="1" x14ac:dyDescent="0.25">
      <c r="D7597" s="21"/>
    </row>
    <row r="7598" spans="4:4" s="20" customFormat="1" x14ac:dyDescent="0.25">
      <c r="D7598" s="21"/>
    </row>
    <row r="7599" spans="4:4" s="20" customFormat="1" x14ac:dyDescent="0.25">
      <c r="D7599" s="21"/>
    </row>
    <row r="7600" spans="4:4" s="20" customFormat="1" x14ac:dyDescent="0.25">
      <c r="D7600" s="21"/>
    </row>
    <row r="7601" spans="4:4" s="20" customFormat="1" x14ac:dyDescent="0.25">
      <c r="D7601" s="21"/>
    </row>
    <row r="7602" spans="4:4" s="20" customFormat="1" x14ac:dyDescent="0.25">
      <c r="D7602" s="21"/>
    </row>
    <row r="7603" spans="4:4" s="20" customFormat="1" x14ac:dyDescent="0.25">
      <c r="D7603" s="21"/>
    </row>
    <row r="7604" spans="4:4" s="20" customFormat="1" x14ac:dyDescent="0.25">
      <c r="D7604" s="21"/>
    </row>
    <row r="7605" spans="4:4" s="20" customFormat="1" x14ac:dyDescent="0.25">
      <c r="D7605" s="21"/>
    </row>
    <row r="7606" spans="4:4" s="20" customFormat="1" x14ac:dyDescent="0.25">
      <c r="D7606" s="21"/>
    </row>
    <row r="7607" spans="4:4" s="20" customFormat="1" x14ac:dyDescent="0.25">
      <c r="D7607" s="21"/>
    </row>
    <row r="7608" spans="4:4" s="20" customFormat="1" x14ac:dyDescent="0.25">
      <c r="D7608" s="21"/>
    </row>
    <row r="7609" spans="4:4" s="20" customFormat="1" x14ac:dyDescent="0.25">
      <c r="D7609" s="21"/>
    </row>
    <row r="7610" spans="4:4" s="20" customFormat="1" x14ac:dyDescent="0.25">
      <c r="D7610" s="21"/>
    </row>
    <row r="7611" spans="4:4" s="20" customFormat="1" x14ac:dyDescent="0.25">
      <c r="D7611" s="21"/>
    </row>
    <row r="7612" spans="4:4" s="20" customFormat="1" x14ac:dyDescent="0.25">
      <c r="D7612" s="21"/>
    </row>
    <row r="7613" spans="4:4" s="20" customFormat="1" x14ac:dyDescent="0.25">
      <c r="D7613" s="21"/>
    </row>
    <row r="7614" spans="4:4" s="20" customFormat="1" x14ac:dyDescent="0.25">
      <c r="D7614" s="21"/>
    </row>
    <row r="7615" spans="4:4" s="20" customFormat="1" x14ac:dyDescent="0.25">
      <c r="D7615" s="21"/>
    </row>
    <row r="7616" spans="4:4" s="20" customFormat="1" x14ac:dyDescent="0.25">
      <c r="D7616" s="21"/>
    </row>
    <row r="7617" spans="4:4" s="20" customFormat="1" x14ac:dyDescent="0.25">
      <c r="D7617" s="21"/>
    </row>
    <row r="7618" spans="4:4" s="20" customFormat="1" x14ac:dyDescent="0.25">
      <c r="D7618" s="21"/>
    </row>
    <row r="7619" spans="4:4" s="20" customFormat="1" x14ac:dyDescent="0.25">
      <c r="D7619" s="21"/>
    </row>
    <row r="7620" spans="4:4" s="20" customFormat="1" x14ac:dyDescent="0.25">
      <c r="D7620" s="21"/>
    </row>
    <row r="7621" spans="4:4" s="20" customFormat="1" x14ac:dyDescent="0.25">
      <c r="D7621" s="21"/>
    </row>
    <row r="7622" spans="4:4" s="20" customFormat="1" x14ac:dyDescent="0.25">
      <c r="D7622" s="21"/>
    </row>
    <row r="7623" spans="4:4" s="20" customFormat="1" x14ac:dyDescent="0.25">
      <c r="D7623" s="21"/>
    </row>
    <row r="7624" spans="4:4" s="20" customFormat="1" x14ac:dyDescent="0.25">
      <c r="D7624" s="21"/>
    </row>
    <row r="7625" spans="4:4" s="20" customFormat="1" x14ac:dyDescent="0.25">
      <c r="D7625" s="21"/>
    </row>
    <row r="7626" spans="4:4" s="20" customFormat="1" x14ac:dyDescent="0.25">
      <c r="D7626" s="21"/>
    </row>
    <row r="7627" spans="4:4" s="20" customFormat="1" x14ac:dyDescent="0.25">
      <c r="D7627" s="21"/>
    </row>
    <row r="7628" spans="4:4" s="20" customFormat="1" x14ac:dyDescent="0.25">
      <c r="D7628" s="21"/>
    </row>
    <row r="7629" spans="4:4" s="20" customFormat="1" x14ac:dyDescent="0.25">
      <c r="D7629" s="21"/>
    </row>
    <row r="7630" spans="4:4" s="20" customFormat="1" x14ac:dyDescent="0.25">
      <c r="D7630" s="21"/>
    </row>
    <row r="7631" spans="4:4" s="20" customFormat="1" x14ac:dyDescent="0.25">
      <c r="D7631" s="21"/>
    </row>
    <row r="7632" spans="4:4" s="20" customFormat="1" x14ac:dyDescent="0.25">
      <c r="D7632" s="21"/>
    </row>
    <row r="7633" spans="4:4" s="20" customFormat="1" x14ac:dyDescent="0.25">
      <c r="D7633" s="21"/>
    </row>
    <row r="7634" spans="4:4" s="20" customFormat="1" x14ac:dyDescent="0.25">
      <c r="D7634" s="21"/>
    </row>
    <row r="7635" spans="4:4" s="20" customFormat="1" x14ac:dyDescent="0.25">
      <c r="D7635" s="21"/>
    </row>
    <row r="7636" spans="4:4" s="20" customFormat="1" x14ac:dyDescent="0.25">
      <c r="D7636" s="21"/>
    </row>
    <row r="7637" spans="4:4" s="20" customFormat="1" x14ac:dyDescent="0.25">
      <c r="D7637" s="21"/>
    </row>
    <row r="7638" spans="4:4" s="20" customFormat="1" x14ac:dyDescent="0.25">
      <c r="D7638" s="21"/>
    </row>
    <row r="7639" spans="4:4" s="20" customFormat="1" x14ac:dyDescent="0.25">
      <c r="D7639" s="21"/>
    </row>
    <row r="7640" spans="4:4" s="20" customFormat="1" x14ac:dyDescent="0.25">
      <c r="D7640" s="21"/>
    </row>
    <row r="7641" spans="4:4" s="20" customFormat="1" x14ac:dyDescent="0.25">
      <c r="D7641" s="21"/>
    </row>
    <row r="7642" spans="4:4" s="20" customFormat="1" x14ac:dyDescent="0.25">
      <c r="D7642" s="21"/>
    </row>
    <row r="7643" spans="4:4" s="20" customFormat="1" x14ac:dyDescent="0.25">
      <c r="D7643" s="21"/>
    </row>
    <row r="7644" spans="4:4" s="20" customFormat="1" x14ac:dyDescent="0.25">
      <c r="D7644" s="21"/>
    </row>
    <row r="7645" spans="4:4" s="20" customFormat="1" x14ac:dyDescent="0.25">
      <c r="D7645" s="21"/>
    </row>
    <row r="7646" spans="4:4" s="20" customFormat="1" x14ac:dyDescent="0.25">
      <c r="D7646" s="21"/>
    </row>
    <row r="7647" spans="4:4" s="20" customFormat="1" x14ac:dyDescent="0.25">
      <c r="D7647" s="21"/>
    </row>
    <row r="7648" spans="4:4" s="20" customFormat="1" x14ac:dyDescent="0.25">
      <c r="D7648" s="21"/>
    </row>
    <row r="7649" spans="4:4" s="20" customFormat="1" x14ac:dyDescent="0.25">
      <c r="D7649" s="21"/>
    </row>
    <row r="7650" spans="4:4" s="20" customFormat="1" x14ac:dyDescent="0.25">
      <c r="D7650" s="21"/>
    </row>
    <row r="7651" spans="4:4" s="20" customFormat="1" x14ac:dyDescent="0.25">
      <c r="D7651" s="21"/>
    </row>
    <row r="7652" spans="4:4" s="20" customFormat="1" x14ac:dyDescent="0.25">
      <c r="D7652" s="21"/>
    </row>
    <row r="7653" spans="4:4" s="20" customFormat="1" x14ac:dyDescent="0.25">
      <c r="D7653" s="21"/>
    </row>
    <row r="7654" spans="4:4" s="20" customFormat="1" x14ac:dyDescent="0.25">
      <c r="D7654" s="21"/>
    </row>
    <row r="7655" spans="4:4" s="20" customFormat="1" x14ac:dyDescent="0.25">
      <c r="D7655" s="21"/>
    </row>
    <row r="7656" spans="4:4" s="20" customFormat="1" x14ac:dyDescent="0.25">
      <c r="D7656" s="21"/>
    </row>
    <row r="7657" spans="4:4" s="20" customFormat="1" x14ac:dyDescent="0.25">
      <c r="D7657" s="21"/>
    </row>
    <row r="7658" spans="4:4" s="20" customFormat="1" x14ac:dyDescent="0.25">
      <c r="D7658" s="21"/>
    </row>
    <row r="7659" spans="4:4" s="20" customFormat="1" x14ac:dyDescent="0.25">
      <c r="D7659" s="21"/>
    </row>
    <row r="7660" spans="4:4" s="20" customFormat="1" x14ac:dyDescent="0.25">
      <c r="D7660" s="21"/>
    </row>
    <row r="7661" spans="4:4" s="20" customFormat="1" x14ac:dyDescent="0.25">
      <c r="D7661" s="21"/>
    </row>
    <row r="7662" spans="4:4" s="20" customFormat="1" x14ac:dyDescent="0.25">
      <c r="D7662" s="21"/>
    </row>
    <row r="7663" spans="4:4" s="20" customFormat="1" x14ac:dyDescent="0.25">
      <c r="D7663" s="21"/>
    </row>
    <row r="7664" spans="4:4" s="20" customFormat="1" x14ac:dyDescent="0.25">
      <c r="D7664" s="21"/>
    </row>
    <row r="7665" spans="4:4" s="20" customFormat="1" x14ac:dyDescent="0.25">
      <c r="D7665" s="21"/>
    </row>
    <row r="7666" spans="4:4" s="20" customFormat="1" x14ac:dyDescent="0.25">
      <c r="D7666" s="21"/>
    </row>
    <row r="7667" spans="4:4" s="20" customFormat="1" x14ac:dyDescent="0.25">
      <c r="D7667" s="21"/>
    </row>
    <row r="7668" spans="4:4" s="20" customFormat="1" x14ac:dyDescent="0.25">
      <c r="D7668" s="21"/>
    </row>
    <row r="7669" spans="4:4" s="20" customFormat="1" x14ac:dyDescent="0.25">
      <c r="D7669" s="21"/>
    </row>
    <row r="7670" spans="4:4" s="20" customFormat="1" x14ac:dyDescent="0.25">
      <c r="D7670" s="21"/>
    </row>
    <row r="7671" spans="4:4" s="20" customFormat="1" x14ac:dyDescent="0.25">
      <c r="D7671" s="21"/>
    </row>
    <row r="7672" spans="4:4" s="20" customFormat="1" x14ac:dyDescent="0.25">
      <c r="D7672" s="21"/>
    </row>
    <row r="7673" spans="4:4" s="20" customFormat="1" x14ac:dyDescent="0.25">
      <c r="D7673" s="21"/>
    </row>
    <row r="7674" spans="4:4" s="20" customFormat="1" x14ac:dyDescent="0.25">
      <c r="D7674" s="21"/>
    </row>
    <row r="7675" spans="4:4" s="20" customFormat="1" x14ac:dyDescent="0.25">
      <c r="D7675" s="21"/>
    </row>
    <row r="7676" spans="4:4" s="20" customFormat="1" x14ac:dyDescent="0.25">
      <c r="D7676" s="21"/>
    </row>
    <row r="7677" spans="4:4" s="20" customFormat="1" x14ac:dyDescent="0.25">
      <c r="D7677" s="21"/>
    </row>
    <row r="7678" spans="4:4" s="20" customFormat="1" x14ac:dyDescent="0.25">
      <c r="D7678" s="21"/>
    </row>
    <row r="7679" spans="4:4" s="20" customFormat="1" x14ac:dyDescent="0.25">
      <c r="D7679" s="21"/>
    </row>
    <row r="7680" spans="4:4" s="20" customFormat="1" x14ac:dyDescent="0.25">
      <c r="D7680" s="21"/>
    </row>
    <row r="7681" spans="4:4" s="20" customFormat="1" x14ac:dyDescent="0.25">
      <c r="D7681" s="21"/>
    </row>
    <row r="7682" spans="4:4" s="20" customFormat="1" x14ac:dyDescent="0.25">
      <c r="D7682" s="21"/>
    </row>
    <row r="7683" spans="4:4" s="20" customFormat="1" x14ac:dyDescent="0.25">
      <c r="D7683" s="21"/>
    </row>
    <row r="7684" spans="4:4" s="20" customFormat="1" x14ac:dyDescent="0.25">
      <c r="D7684" s="21"/>
    </row>
    <row r="7685" spans="4:4" s="20" customFormat="1" x14ac:dyDescent="0.25">
      <c r="D7685" s="21"/>
    </row>
    <row r="7686" spans="4:4" s="20" customFormat="1" x14ac:dyDescent="0.25">
      <c r="D7686" s="21"/>
    </row>
    <row r="7687" spans="4:4" s="20" customFormat="1" x14ac:dyDescent="0.25">
      <c r="D7687" s="21"/>
    </row>
    <row r="7688" spans="4:4" s="20" customFormat="1" x14ac:dyDescent="0.25">
      <c r="D7688" s="21"/>
    </row>
    <row r="7689" spans="4:4" s="20" customFormat="1" x14ac:dyDescent="0.25">
      <c r="D7689" s="21"/>
    </row>
    <row r="7690" spans="4:4" s="20" customFormat="1" x14ac:dyDescent="0.25">
      <c r="D7690" s="21"/>
    </row>
    <row r="7691" spans="4:4" s="20" customFormat="1" x14ac:dyDescent="0.25">
      <c r="D7691" s="21"/>
    </row>
    <row r="7692" spans="4:4" s="20" customFormat="1" x14ac:dyDescent="0.25">
      <c r="D7692" s="21"/>
    </row>
    <row r="7693" spans="4:4" s="20" customFormat="1" x14ac:dyDescent="0.25">
      <c r="D7693" s="21"/>
    </row>
    <row r="7694" spans="4:4" s="20" customFormat="1" x14ac:dyDescent="0.25">
      <c r="D7694" s="21"/>
    </row>
    <row r="7695" spans="4:4" s="20" customFormat="1" x14ac:dyDescent="0.25">
      <c r="D7695" s="21"/>
    </row>
    <row r="7696" spans="4:4" s="20" customFormat="1" x14ac:dyDescent="0.25">
      <c r="D7696" s="21"/>
    </row>
    <row r="7697" spans="4:4" s="20" customFormat="1" x14ac:dyDescent="0.25">
      <c r="D7697" s="21"/>
    </row>
    <row r="7698" spans="4:4" s="20" customFormat="1" x14ac:dyDescent="0.25">
      <c r="D7698" s="21"/>
    </row>
    <row r="7699" spans="4:4" s="20" customFormat="1" x14ac:dyDescent="0.25">
      <c r="D7699" s="21"/>
    </row>
    <row r="7700" spans="4:4" s="20" customFormat="1" x14ac:dyDescent="0.25">
      <c r="D7700" s="21"/>
    </row>
    <row r="7701" spans="4:4" s="20" customFormat="1" x14ac:dyDescent="0.25">
      <c r="D7701" s="21"/>
    </row>
    <row r="7702" spans="4:4" s="20" customFormat="1" x14ac:dyDescent="0.25">
      <c r="D7702" s="21"/>
    </row>
    <row r="7703" spans="4:4" s="20" customFormat="1" x14ac:dyDescent="0.25">
      <c r="D7703" s="21"/>
    </row>
    <row r="7704" spans="4:4" s="20" customFormat="1" x14ac:dyDescent="0.25">
      <c r="D7704" s="21"/>
    </row>
    <row r="7705" spans="4:4" s="20" customFormat="1" x14ac:dyDescent="0.25">
      <c r="D7705" s="21"/>
    </row>
    <row r="7706" spans="4:4" s="20" customFormat="1" x14ac:dyDescent="0.25">
      <c r="D7706" s="21"/>
    </row>
    <row r="7707" spans="4:4" s="20" customFormat="1" x14ac:dyDescent="0.25">
      <c r="D7707" s="21"/>
    </row>
    <row r="7708" spans="4:4" s="20" customFormat="1" x14ac:dyDescent="0.25">
      <c r="D7708" s="21"/>
    </row>
    <row r="7709" spans="4:4" s="20" customFormat="1" x14ac:dyDescent="0.25">
      <c r="D7709" s="21"/>
    </row>
    <row r="7710" spans="4:4" s="20" customFormat="1" x14ac:dyDescent="0.25">
      <c r="D7710" s="21"/>
    </row>
    <row r="7711" spans="4:4" s="20" customFormat="1" x14ac:dyDescent="0.25">
      <c r="D7711" s="21"/>
    </row>
    <row r="7712" spans="4:4" s="20" customFormat="1" x14ac:dyDescent="0.25">
      <c r="D7712" s="21"/>
    </row>
    <row r="7713" spans="4:4" s="20" customFormat="1" x14ac:dyDescent="0.25">
      <c r="D7713" s="21"/>
    </row>
    <row r="7714" spans="4:4" s="20" customFormat="1" x14ac:dyDescent="0.25">
      <c r="D7714" s="21"/>
    </row>
    <row r="7715" spans="4:4" s="20" customFormat="1" x14ac:dyDescent="0.25">
      <c r="D7715" s="21"/>
    </row>
    <row r="7716" spans="4:4" s="20" customFormat="1" x14ac:dyDescent="0.25">
      <c r="D7716" s="21"/>
    </row>
    <row r="7717" spans="4:4" s="20" customFormat="1" x14ac:dyDescent="0.25">
      <c r="D7717" s="21"/>
    </row>
    <row r="7718" spans="4:4" s="20" customFormat="1" x14ac:dyDescent="0.25">
      <c r="D7718" s="21"/>
    </row>
    <row r="7719" spans="4:4" s="20" customFormat="1" x14ac:dyDescent="0.25">
      <c r="D7719" s="21"/>
    </row>
    <row r="7720" spans="4:4" s="20" customFormat="1" x14ac:dyDescent="0.25">
      <c r="D7720" s="21"/>
    </row>
    <row r="7721" spans="4:4" s="20" customFormat="1" x14ac:dyDescent="0.25">
      <c r="D7721" s="21"/>
    </row>
    <row r="7722" spans="4:4" s="20" customFormat="1" x14ac:dyDescent="0.25">
      <c r="D7722" s="21"/>
    </row>
    <row r="7723" spans="4:4" s="20" customFormat="1" x14ac:dyDescent="0.25">
      <c r="D7723" s="21"/>
    </row>
    <row r="7724" spans="4:4" s="20" customFormat="1" x14ac:dyDescent="0.25">
      <c r="D7724" s="21"/>
    </row>
    <row r="7725" spans="4:4" s="20" customFormat="1" x14ac:dyDescent="0.25">
      <c r="D7725" s="21"/>
    </row>
    <row r="7726" spans="4:4" s="20" customFormat="1" x14ac:dyDescent="0.25">
      <c r="D7726" s="21"/>
    </row>
    <row r="7727" spans="4:4" s="20" customFormat="1" x14ac:dyDescent="0.25">
      <c r="D7727" s="21"/>
    </row>
    <row r="7728" spans="4:4" s="20" customFormat="1" x14ac:dyDescent="0.25">
      <c r="D7728" s="21"/>
    </row>
    <row r="7729" spans="4:4" s="20" customFormat="1" x14ac:dyDescent="0.25">
      <c r="D7729" s="21"/>
    </row>
    <row r="7730" spans="4:4" s="20" customFormat="1" x14ac:dyDescent="0.25">
      <c r="D7730" s="21"/>
    </row>
    <row r="7731" spans="4:4" s="20" customFormat="1" x14ac:dyDescent="0.25">
      <c r="D7731" s="21"/>
    </row>
    <row r="7732" spans="4:4" s="20" customFormat="1" x14ac:dyDescent="0.25">
      <c r="D7732" s="21"/>
    </row>
    <row r="7733" spans="4:4" s="20" customFormat="1" x14ac:dyDescent="0.25">
      <c r="D7733" s="21"/>
    </row>
    <row r="7734" spans="4:4" s="20" customFormat="1" x14ac:dyDescent="0.25">
      <c r="D7734" s="21"/>
    </row>
    <row r="7735" spans="4:4" s="20" customFormat="1" x14ac:dyDescent="0.25">
      <c r="D7735" s="21"/>
    </row>
    <row r="7736" spans="4:4" s="20" customFormat="1" x14ac:dyDescent="0.25">
      <c r="D7736" s="21"/>
    </row>
    <row r="7737" spans="4:4" s="20" customFormat="1" x14ac:dyDescent="0.25">
      <c r="D7737" s="21"/>
    </row>
    <row r="7738" spans="4:4" s="20" customFormat="1" x14ac:dyDescent="0.25">
      <c r="D7738" s="21"/>
    </row>
    <row r="7739" spans="4:4" s="20" customFormat="1" x14ac:dyDescent="0.25">
      <c r="D7739" s="21"/>
    </row>
    <row r="7740" spans="4:4" s="20" customFormat="1" x14ac:dyDescent="0.25">
      <c r="D7740" s="21"/>
    </row>
    <row r="7741" spans="4:4" s="20" customFormat="1" x14ac:dyDescent="0.25">
      <c r="D7741" s="21"/>
    </row>
    <row r="7742" spans="4:4" s="20" customFormat="1" x14ac:dyDescent="0.25">
      <c r="D7742" s="21"/>
    </row>
    <row r="7743" spans="4:4" s="20" customFormat="1" x14ac:dyDescent="0.25">
      <c r="D7743" s="21"/>
    </row>
    <row r="7744" spans="4:4" s="20" customFormat="1" x14ac:dyDescent="0.25">
      <c r="D7744" s="21"/>
    </row>
    <row r="7745" spans="4:4" s="20" customFormat="1" x14ac:dyDescent="0.25">
      <c r="D7745" s="21"/>
    </row>
    <row r="7746" spans="4:4" s="20" customFormat="1" x14ac:dyDescent="0.25">
      <c r="D7746" s="21"/>
    </row>
    <row r="7747" spans="4:4" s="20" customFormat="1" x14ac:dyDescent="0.25">
      <c r="D7747" s="21"/>
    </row>
    <row r="7748" spans="4:4" s="20" customFormat="1" x14ac:dyDescent="0.25">
      <c r="D7748" s="21"/>
    </row>
    <row r="7749" spans="4:4" s="20" customFormat="1" x14ac:dyDescent="0.25">
      <c r="D7749" s="21"/>
    </row>
    <row r="7750" spans="4:4" s="20" customFormat="1" x14ac:dyDescent="0.25">
      <c r="D7750" s="21"/>
    </row>
    <row r="7751" spans="4:4" s="20" customFormat="1" x14ac:dyDescent="0.25">
      <c r="D7751" s="21"/>
    </row>
    <row r="7752" spans="4:4" s="20" customFormat="1" x14ac:dyDescent="0.25">
      <c r="D7752" s="21"/>
    </row>
    <row r="7753" spans="4:4" s="20" customFormat="1" x14ac:dyDescent="0.25">
      <c r="D7753" s="21"/>
    </row>
    <row r="7754" spans="4:4" s="20" customFormat="1" x14ac:dyDescent="0.25">
      <c r="D7754" s="21"/>
    </row>
    <row r="7755" spans="4:4" s="20" customFormat="1" x14ac:dyDescent="0.25">
      <c r="D7755" s="21"/>
    </row>
    <row r="7756" spans="4:4" s="20" customFormat="1" x14ac:dyDescent="0.25">
      <c r="D7756" s="21"/>
    </row>
    <row r="7757" spans="4:4" s="20" customFormat="1" x14ac:dyDescent="0.25">
      <c r="D7757" s="21"/>
    </row>
    <row r="7758" spans="4:4" s="20" customFormat="1" x14ac:dyDescent="0.25">
      <c r="D7758" s="21"/>
    </row>
    <row r="7759" spans="4:4" s="20" customFormat="1" x14ac:dyDescent="0.25">
      <c r="D7759" s="21"/>
    </row>
    <row r="7760" spans="4:4" s="20" customFormat="1" x14ac:dyDescent="0.25">
      <c r="D7760" s="21"/>
    </row>
    <row r="7761" spans="4:4" s="20" customFormat="1" x14ac:dyDescent="0.25">
      <c r="D7761" s="21"/>
    </row>
    <row r="7762" spans="4:4" s="20" customFormat="1" x14ac:dyDescent="0.25">
      <c r="D7762" s="21"/>
    </row>
    <row r="7763" spans="4:4" s="20" customFormat="1" x14ac:dyDescent="0.25">
      <c r="D7763" s="21"/>
    </row>
    <row r="7764" spans="4:4" s="20" customFormat="1" x14ac:dyDescent="0.25">
      <c r="D7764" s="21"/>
    </row>
    <row r="7765" spans="4:4" s="20" customFormat="1" x14ac:dyDescent="0.25">
      <c r="D7765" s="21"/>
    </row>
    <row r="7766" spans="4:4" s="20" customFormat="1" x14ac:dyDescent="0.25">
      <c r="D7766" s="21"/>
    </row>
    <row r="7767" spans="4:4" s="20" customFormat="1" x14ac:dyDescent="0.25">
      <c r="D7767" s="21"/>
    </row>
    <row r="7768" spans="4:4" s="20" customFormat="1" x14ac:dyDescent="0.25">
      <c r="D7768" s="21"/>
    </row>
    <row r="7769" spans="4:4" s="20" customFormat="1" x14ac:dyDescent="0.25">
      <c r="D7769" s="21"/>
    </row>
    <row r="7770" spans="4:4" s="20" customFormat="1" x14ac:dyDescent="0.25">
      <c r="D7770" s="21"/>
    </row>
    <row r="7771" spans="4:4" s="20" customFormat="1" x14ac:dyDescent="0.25">
      <c r="D7771" s="21"/>
    </row>
    <row r="7772" spans="4:4" s="20" customFormat="1" x14ac:dyDescent="0.25">
      <c r="D7772" s="21"/>
    </row>
    <row r="7773" spans="4:4" s="20" customFormat="1" x14ac:dyDescent="0.25">
      <c r="D7773" s="21"/>
    </row>
    <row r="7774" spans="4:4" s="20" customFormat="1" x14ac:dyDescent="0.25">
      <c r="D7774" s="21"/>
    </row>
    <row r="7775" spans="4:4" s="20" customFormat="1" x14ac:dyDescent="0.25">
      <c r="D7775" s="21"/>
    </row>
    <row r="7776" spans="4:4" s="20" customFormat="1" x14ac:dyDescent="0.25">
      <c r="D7776" s="21"/>
    </row>
    <row r="7777" spans="4:4" s="20" customFormat="1" x14ac:dyDescent="0.25">
      <c r="D7777" s="21"/>
    </row>
    <row r="7778" spans="4:4" s="20" customFormat="1" x14ac:dyDescent="0.25">
      <c r="D7778" s="21"/>
    </row>
    <row r="7779" spans="4:4" s="20" customFormat="1" x14ac:dyDescent="0.25">
      <c r="D7779" s="21"/>
    </row>
    <row r="7780" spans="4:4" s="20" customFormat="1" x14ac:dyDescent="0.25">
      <c r="D7780" s="21"/>
    </row>
    <row r="7781" spans="4:4" s="20" customFormat="1" x14ac:dyDescent="0.25">
      <c r="D7781" s="21"/>
    </row>
    <row r="7782" spans="4:4" s="20" customFormat="1" x14ac:dyDescent="0.25">
      <c r="D7782" s="21"/>
    </row>
    <row r="7783" spans="4:4" s="20" customFormat="1" x14ac:dyDescent="0.25">
      <c r="D7783" s="21"/>
    </row>
    <row r="7784" spans="4:4" s="20" customFormat="1" x14ac:dyDescent="0.25">
      <c r="D7784" s="21"/>
    </row>
    <row r="7785" spans="4:4" s="20" customFormat="1" x14ac:dyDescent="0.25">
      <c r="D7785" s="21"/>
    </row>
    <row r="7786" spans="4:4" s="20" customFormat="1" x14ac:dyDescent="0.25">
      <c r="D7786" s="21"/>
    </row>
    <row r="7787" spans="4:4" s="20" customFormat="1" x14ac:dyDescent="0.25">
      <c r="D7787" s="21"/>
    </row>
    <row r="7788" spans="4:4" s="20" customFormat="1" x14ac:dyDescent="0.25">
      <c r="D7788" s="21"/>
    </row>
    <row r="7789" spans="4:4" s="20" customFormat="1" x14ac:dyDescent="0.25">
      <c r="D7789" s="21"/>
    </row>
    <row r="7790" spans="4:4" s="20" customFormat="1" x14ac:dyDescent="0.25">
      <c r="D7790" s="21"/>
    </row>
    <row r="7791" spans="4:4" s="20" customFormat="1" x14ac:dyDescent="0.25">
      <c r="D7791" s="21"/>
    </row>
    <row r="7792" spans="4:4" s="20" customFormat="1" x14ac:dyDescent="0.25">
      <c r="D7792" s="21"/>
    </row>
    <row r="7793" spans="4:4" s="20" customFormat="1" x14ac:dyDescent="0.25">
      <c r="D7793" s="21"/>
    </row>
    <row r="7794" spans="4:4" s="20" customFormat="1" x14ac:dyDescent="0.25">
      <c r="D7794" s="21"/>
    </row>
    <row r="7795" spans="4:4" s="20" customFormat="1" x14ac:dyDescent="0.25">
      <c r="D7795" s="21"/>
    </row>
    <row r="7796" spans="4:4" s="20" customFormat="1" x14ac:dyDescent="0.25">
      <c r="D7796" s="21"/>
    </row>
    <row r="7797" spans="4:4" s="20" customFormat="1" x14ac:dyDescent="0.25">
      <c r="D7797" s="21"/>
    </row>
    <row r="7798" spans="4:4" s="20" customFormat="1" x14ac:dyDescent="0.25">
      <c r="D7798" s="21"/>
    </row>
    <row r="7799" spans="4:4" s="20" customFormat="1" x14ac:dyDescent="0.25">
      <c r="D7799" s="21"/>
    </row>
    <row r="7800" spans="4:4" s="20" customFormat="1" x14ac:dyDescent="0.25">
      <c r="D7800" s="21"/>
    </row>
    <row r="7801" spans="4:4" s="20" customFormat="1" x14ac:dyDescent="0.25">
      <c r="D7801" s="21"/>
    </row>
    <row r="7802" spans="4:4" s="20" customFormat="1" x14ac:dyDescent="0.25">
      <c r="D7802" s="21"/>
    </row>
    <row r="7803" spans="4:4" s="20" customFormat="1" x14ac:dyDescent="0.25">
      <c r="D7803" s="21"/>
    </row>
    <row r="7804" spans="4:4" s="20" customFormat="1" x14ac:dyDescent="0.25">
      <c r="D7804" s="21"/>
    </row>
    <row r="7805" spans="4:4" s="20" customFormat="1" x14ac:dyDescent="0.25">
      <c r="D7805" s="21"/>
    </row>
    <row r="7806" spans="4:4" s="20" customFormat="1" x14ac:dyDescent="0.25">
      <c r="D7806" s="21"/>
    </row>
    <row r="7807" spans="4:4" s="20" customFormat="1" x14ac:dyDescent="0.25">
      <c r="D7807" s="21"/>
    </row>
    <row r="7808" spans="4:4" s="20" customFormat="1" x14ac:dyDescent="0.25">
      <c r="D7808" s="21"/>
    </row>
    <row r="7809" spans="4:4" s="20" customFormat="1" x14ac:dyDescent="0.25">
      <c r="D7809" s="21"/>
    </row>
    <row r="7810" spans="4:4" s="20" customFormat="1" x14ac:dyDescent="0.25">
      <c r="D7810" s="21"/>
    </row>
    <row r="7811" spans="4:4" s="20" customFormat="1" x14ac:dyDescent="0.25">
      <c r="D7811" s="21"/>
    </row>
    <row r="7812" spans="4:4" s="20" customFormat="1" x14ac:dyDescent="0.25">
      <c r="D7812" s="21"/>
    </row>
    <row r="7813" spans="4:4" s="20" customFormat="1" x14ac:dyDescent="0.25">
      <c r="D7813" s="21"/>
    </row>
    <row r="7814" spans="4:4" s="20" customFormat="1" x14ac:dyDescent="0.25">
      <c r="D7814" s="21"/>
    </row>
    <row r="7815" spans="4:4" s="20" customFormat="1" x14ac:dyDescent="0.25">
      <c r="D7815" s="21"/>
    </row>
    <row r="7816" spans="4:4" s="20" customFormat="1" x14ac:dyDescent="0.25">
      <c r="D7816" s="21"/>
    </row>
    <row r="7817" spans="4:4" s="20" customFormat="1" x14ac:dyDescent="0.25">
      <c r="D7817" s="21"/>
    </row>
    <row r="7818" spans="4:4" s="20" customFormat="1" x14ac:dyDescent="0.25">
      <c r="D7818" s="21"/>
    </row>
    <row r="7819" spans="4:4" s="20" customFormat="1" x14ac:dyDescent="0.25">
      <c r="D7819" s="21"/>
    </row>
    <row r="7820" spans="4:4" s="20" customFormat="1" x14ac:dyDescent="0.25">
      <c r="D7820" s="21"/>
    </row>
    <row r="7821" spans="4:4" s="20" customFormat="1" x14ac:dyDescent="0.25">
      <c r="D7821" s="21"/>
    </row>
    <row r="7822" spans="4:4" s="20" customFormat="1" x14ac:dyDescent="0.25">
      <c r="D7822" s="21"/>
    </row>
    <row r="7823" spans="4:4" s="20" customFormat="1" x14ac:dyDescent="0.25">
      <c r="D7823" s="21"/>
    </row>
    <row r="7824" spans="4:4" s="20" customFormat="1" x14ac:dyDescent="0.25">
      <c r="D7824" s="21"/>
    </row>
    <row r="7825" spans="4:4" s="20" customFormat="1" x14ac:dyDescent="0.25">
      <c r="D7825" s="21"/>
    </row>
    <row r="7826" spans="4:4" s="20" customFormat="1" x14ac:dyDescent="0.25">
      <c r="D7826" s="21"/>
    </row>
    <row r="7827" spans="4:4" s="20" customFormat="1" x14ac:dyDescent="0.25">
      <c r="D7827" s="21"/>
    </row>
    <row r="7828" spans="4:4" s="20" customFormat="1" x14ac:dyDescent="0.25">
      <c r="D7828" s="21"/>
    </row>
    <row r="7829" spans="4:4" s="20" customFormat="1" x14ac:dyDescent="0.25">
      <c r="D7829" s="21"/>
    </row>
    <row r="7830" spans="4:4" s="20" customFormat="1" x14ac:dyDescent="0.25">
      <c r="D7830" s="21"/>
    </row>
    <row r="7831" spans="4:4" s="20" customFormat="1" x14ac:dyDescent="0.25">
      <c r="D7831" s="21"/>
    </row>
    <row r="7832" spans="4:4" s="20" customFormat="1" x14ac:dyDescent="0.25">
      <c r="D7832" s="21"/>
    </row>
    <row r="7833" spans="4:4" s="20" customFormat="1" x14ac:dyDescent="0.25">
      <c r="D7833" s="21"/>
    </row>
    <row r="7834" spans="4:4" s="20" customFormat="1" x14ac:dyDescent="0.25">
      <c r="D7834" s="21"/>
    </row>
    <row r="7835" spans="4:4" s="20" customFormat="1" x14ac:dyDescent="0.25">
      <c r="D7835" s="21"/>
    </row>
    <row r="7836" spans="4:4" s="20" customFormat="1" x14ac:dyDescent="0.25">
      <c r="D7836" s="21"/>
    </row>
    <row r="7837" spans="4:4" s="20" customFormat="1" x14ac:dyDescent="0.25">
      <c r="D7837" s="21"/>
    </row>
    <row r="7838" spans="4:4" s="20" customFormat="1" x14ac:dyDescent="0.25">
      <c r="D7838" s="21"/>
    </row>
    <row r="7839" spans="4:4" s="20" customFormat="1" x14ac:dyDescent="0.25">
      <c r="D7839" s="21"/>
    </row>
    <row r="7840" spans="4:4" s="20" customFormat="1" x14ac:dyDescent="0.25">
      <c r="D7840" s="21"/>
    </row>
    <row r="7841" spans="4:4" s="20" customFormat="1" x14ac:dyDescent="0.25">
      <c r="D7841" s="21"/>
    </row>
    <row r="7842" spans="4:4" s="20" customFormat="1" x14ac:dyDescent="0.25">
      <c r="D7842" s="21"/>
    </row>
    <row r="7843" spans="4:4" s="20" customFormat="1" x14ac:dyDescent="0.25">
      <c r="D7843" s="21"/>
    </row>
    <row r="7844" spans="4:4" s="20" customFormat="1" x14ac:dyDescent="0.25">
      <c r="D7844" s="21"/>
    </row>
    <row r="7845" spans="4:4" s="20" customFormat="1" x14ac:dyDescent="0.25">
      <c r="D7845" s="21"/>
    </row>
    <row r="7846" spans="4:4" s="20" customFormat="1" x14ac:dyDescent="0.25">
      <c r="D7846" s="21"/>
    </row>
    <row r="7847" spans="4:4" s="20" customFormat="1" x14ac:dyDescent="0.25">
      <c r="D7847" s="21"/>
    </row>
    <row r="7848" spans="4:4" s="20" customFormat="1" x14ac:dyDescent="0.25">
      <c r="D7848" s="21"/>
    </row>
    <row r="7849" spans="4:4" s="20" customFormat="1" x14ac:dyDescent="0.25">
      <c r="D7849" s="21"/>
    </row>
    <row r="7850" spans="4:4" s="20" customFormat="1" x14ac:dyDescent="0.25">
      <c r="D7850" s="21"/>
    </row>
    <row r="7851" spans="4:4" s="20" customFormat="1" x14ac:dyDescent="0.25">
      <c r="D7851" s="21"/>
    </row>
    <row r="7852" spans="4:4" s="20" customFormat="1" x14ac:dyDescent="0.25">
      <c r="D7852" s="21"/>
    </row>
    <row r="7853" spans="4:4" s="20" customFormat="1" x14ac:dyDescent="0.25">
      <c r="D7853" s="21"/>
    </row>
    <row r="7854" spans="4:4" s="20" customFormat="1" x14ac:dyDescent="0.25">
      <c r="D7854" s="21"/>
    </row>
    <row r="7855" spans="4:4" s="20" customFormat="1" x14ac:dyDescent="0.25">
      <c r="D7855" s="21"/>
    </row>
    <row r="7856" spans="4:4" s="20" customFormat="1" x14ac:dyDescent="0.25">
      <c r="D7856" s="21"/>
    </row>
    <row r="7857" spans="4:4" s="20" customFormat="1" x14ac:dyDescent="0.25">
      <c r="D7857" s="21"/>
    </row>
    <row r="7858" spans="4:4" s="20" customFormat="1" x14ac:dyDescent="0.25">
      <c r="D7858" s="21"/>
    </row>
    <row r="7859" spans="4:4" s="20" customFormat="1" x14ac:dyDescent="0.25">
      <c r="D7859" s="21"/>
    </row>
    <row r="7860" spans="4:4" s="20" customFormat="1" x14ac:dyDescent="0.25">
      <c r="D7860" s="21"/>
    </row>
    <row r="7861" spans="4:4" s="20" customFormat="1" x14ac:dyDescent="0.25">
      <c r="D7861" s="21"/>
    </row>
    <row r="7862" spans="4:4" s="20" customFormat="1" x14ac:dyDescent="0.25">
      <c r="D7862" s="21"/>
    </row>
    <row r="7863" spans="4:4" s="20" customFormat="1" x14ac:dyDescent="0.25">
      <c r="D7863" s="21"/>
    </row>
    <row r="7864" spans="4:4" s="20" customFormat="1" x14ac:dyDescent="0.25">
      <c r="D7864" s="21"/>
    </row>
    <row r="7865" spans="4:4" s="20" customFormat="1" x14ac:dyDescent="0.25">
      <c r="D7865" s="21"/>
    </row>
    <row r="7866" spans="4:4" s="20" customFormat="1" x14ac:dyDescent="0.25">
      <c r="D7866" s="21"/>
    </row>
    <row r="7867" spans="4:4" s="20" customFormat="1" x14ac:dyDescent="0.25">
      <c r="D7867" s="21"/>
    </row>
    <row r="7868" spans="4:4" s="20" customFormat="1" x14ac:dyDescent="0.25">
      <c r="D7868" s="21"/>
    </row>
    <row r="7869" spans="4:4" s="20" customFormat="1" x14ac:dyDescent="0.25">
      <c r="D7869" s="21"/>
    </row>
    <row r="7870" spans="4:4" s="20" customFormat="1" x14ac:dyDescent="0.25">
      <c r="D7870" s="21"/>
    </row>
    <row r="7871" spans="4:4" s="20" customFormat="1" x14ac:dyDescent="0.25">
      <c r="D7871" s="21"/>
    </row>
    <row r="7872" spans="4:4" s="20" customFormat="1" x14ac:dyDescent="0.25">
      <c r="D7872" s="21"/>
    </row>
    <row r="7873" spans="4:4" s="20" customFormat="1" x14ac:dyDescent="0.25">
      <c r="D7873" s="21"/>
    </row>
    <row r="7874" spans="4:4" s="20" customFormat="1" x14ac:dyDescent="0.25">
      <c r="D7874" s="21"/>
    </row>
    <row r="7875" spans="4:4" s="20" customFormat="1" x14ac:dyDescent="0.25">
      <c r="D7875" s="21"/>
    </row>
    <row r="7876" spans="4:4" s="20" customFormat="1" x14ac:dyDescent="0.25">
      <c r="D7876" s="21"/>
    </row>
    <row r="7877" spans="4:4" s="20" customFormat="1" x14ac:dyDescent="0.25">
      <c r="D7877" s="21"/>
    </row>
    <row r="7878" spans="4:4" s="20" customFormat="1" x14ac:dyDescent="0.25">
      <c r="D7878" s="21"/>
    </row>
    <row r="7879" spans="4:4" s="20" customFormat="1" x14ac:dyDescent="0.25">
      <c r="D7879" s="21"/>
    </row>
    <row r="7880" spans="4:4" s="20" customFormat="1" x14ac:dyDescent="0.25">
      <c r="D7880" s="21"/>
    </row>
    <row r="7881" spans="4:4" s="20" customFormat="1" x14ac:dyDescent="0.25">
      <c r="D7881" s="21"/>
    </row>
    <row r="7882" spans="4:4" s="20" customFormat="1" x14ac:dyDescent="0.25">
      <c r="D7882" s="21"/>
    </row>
    <row r="7883" spans="4:4" s="20" customFormat="1" x14ac:dyDescent="0.25">
      <c r="D7883" s="21"/>
    </row>
    <row r="7884" spans="4:4" s="20" customFormat="1" x14ac:dyDescent="0.25">
      <c r="D7884" s="21"/>
    </row>
    <row r="7885" spans="4:4" s="20" customFormat="1" x14ac:dyDescent="0.25">
      <c r="D7885" s="21"/>
    </row>
    <row r="7886" spans="4:4" s="20" customFormat="1" x14ac:dyDescent="0.25">
      <c r="D7886" s="21"/>
    </row>
    <row r="7887" spans="4:4" s="20" customFormat="1" x14ac:dyDescent="0.25">
      <c r="D7887" s="21"/>
    </row>
    <row r="7888" spans="4:4" s="20" customFormat="1" x14ac:dyDescent="0.25">
      <c r="D7888" s="21"/>
    </row>
    <row r="7889" spans="4:4" s="20" customFormat="1" x14ac:dyDescent="0.25">
      <c r="D7889" s="21"/>
    </row>
    <row r="7890" spans="4:4" s="20" customFormat="1" x14ac:dyDescent="0.25">
      <c r="D7890" s="21"/>
    </row>
    <row r="7891" spans="4:4" s="20" customFormat="1" x14ac:dyDescent="0.25">
      <c r="D7891" s="21"/>
    </row>
    <row r="7892" spans="4:4" s="20" customFormat="1" x14ac:dyDescent="0.25">
      <c r="D7892" s="21"/>
    </row>
    <row r="7893" spans="4:4" s="20" customFormat="1" x14ac:dyDescent="0.25">
      <c r="D7893" s="21"/>
    </row>
    <row r="7894" spans="4:4" s="20" customFormat="1" x14ac:dyDescent="0.25">
      <c r="D7894" s="21"/>
    </row>
    <row r="7895" spans="4:4" s="20" customFormat="1" x14ac:dyDescent="0.25">
      <c r="D7895" s="21"/>
    </row>
    <row r="7896" spans="4:4" s="20" customFormat="1" x14ac:dyDescent="0.25">
      <c r="D7896" s="21"/>
    </row>
    <row r="7897" spans="4:4" s="20" customFormat="1" x14ac:dyDescent="0.25">
      <c r="D7897" s="21"/>
    </row>
    <row r="7898" spans="4:4" s="20" customFormat="1" x14ac:dyDescent="0.25">
      <c r="D7898" s="21"/>
    </row>
    <row r="7899" spans="4:4" s="20" customFormat="1" x14ac:dyDescent="0.25">
      <c r="D7899" s="21"/>
    </row>
    <row r="7900" spans="4:4" s="20" customFormat="1" x14ac:dyDescent="0.25">
      <c r="D7900" s="21"/>
    </row>
    <row r="7901" spans="4:4" s="20" customFormat="1" x14ac:dyDescent="0.25">
      <c r="D7901" s="21"/>
    </row>
    <row r="7902" spans="4:4" s="20" customFormat="1" x14ac:dyDescent="0.25">
      <c r="D7902" s="21"/>
    </row>
    <row r="7903" spans="4:4" s="20" customFormat="1" x14ac:dyDescent="0.25">
      <c r="D7903" s="21"/>
    </row>
    <row r="7904" spans="4:4" s="20" customFormat="1" x14ac:dyDescent="0.25">
      <c r="D7904" s="21"/>
    </row>
    <row r="7905" spans="4:4" s="20" customFormat="1" x14ac:dyDescent="0.25">
      <c r="D7905" s="21"/>
    </row>
    <row r="7906" spans="4:4" s="20" customFormat="1" x14ac:dyDescent="0.25">
      <c r="D7906" s="21"/>
    </row>
    <row r="7907" spans="4:4" s="20" customFormat="1" x14ac:dyDescent="0.25">
      <c r="D7907" s="21"/>
    </row>
    <row r="7908" spans="4:4" s="20" customFormat="1" x14ac:dyDescent="0.25">
      <c r="D7908" s="21"/>
    </row>
    <row r="7909" spans="4:4" s="20" customFormat="1" x14ac:dyDescent="0.25">
      <c r="D7909" s="21"/>
    </row>
    <row r="7910" spans="4:4" s="20" customFormat="1" x14ac:dyDescent="0.25">
      <c r="D7910" s="21"/>
    </row>
    <row r="7911" spans="4:4" s="20" customFormat="1" x14ac:dyDescent="0.25">
      <c r="D7911" s="21"/>
    </row>
    <row r="7912" spans="4:4" s="20" customFormat="1" x14ac:dyDescent="0.25">
      <c r="D7912" s="21"/>
    </row>
    <row r="7913" spans="4:4" s="20" customFormat="1" x14ac:dyDescent="0.25">
      <c r="D7913" s="21"/>
    </row>
    <row r="7914" spans="4:4" s="20" customFormat="1" x14ac:dyDescent="0.25">
      <c r="D7914" s="21"/>
    </row>
    <row r="7915" spans="4:4" s="20" customFormat="1" x14ac:dyDescent="0.25">
      <c r="D7915" s="21"/>
    </row>
    <row r="7916" spans="4:4" s="20" customFormat="1" x14ac:dyDescent="0.25">
      <c r="D7916" s="21"/>
    </row>
    <row r="7917" spans="4:4" s="20" customFormat="1" x14ac:dyDescent="0.25">
      <c r="D7917" s="21"/>
    </row>
    <row r="7918" spans="4:4" s="20" customFormat="1" x14ac:dyDescent="0.25">
      <c r="D7918" s="21"/>
    </row>
    <row r="7919" spans="4:4" s="20" customFormat="1" x14ac:dyDescent="0.25">
      <c r="D7919" s="21"/>
    </row>
    <row r="7920" spans="4:4" s="20" customFormat="1" x14ac:dyDescent="0.25">
      <c r="D7920" s="21"/>
    </row>
    <row r="7921" spans="4:4" s="20" customFormat="1" x14ac:dyDescent="0.25">
      <c r="D7921" s="21"/>
    </row>
    <row r="7922" spans="4:4" s="20" customFormat="1" x14ac:dyDescent="0.25">
      <c r="D7922" s="21"/>
    </row>
    <row r="7923" spans="4:4" s="20" customFormat="1" x14ac:dyDescent="0.25">
      <c r="D7923" s="21"/>
    </row>
    <row r="7924" spans="4:4" s="20" customFormat="1" x14ac:dyDescent="0.25">
      <c r="D7924" s="21"/>
    </row>
    <row r="7925" spans="4:4" s="20" customFormat="1" x14ac:dyDescent="0.25">
      <c r="D7925" s="21"/>
    </row>
    <row r="7926" spans="4:4" s="20" customFormat="1" x14ac:dyDescent="0.25">
      <c r="D7926" s="21"/>
    </row>
    <row r="7927" spans="4:4" s="20" customFormat="1" x14ac:dyDescent="0.25">
      <c r="D7927" s="21"/>
    </row>
    <row r="7928" spans="4:4" s="20" customFormat="1" x14ac:dyDescent="0.25">
      <c r="D7928" s="21"/>
    </row>
    <row r="7929" spans="4:4" s="20" customFormat="1" x14ac:dyDescent="0.25">
      <c r="D7929" s="21"/>
    </row>
    <row r="7930" spans="4:4" s="20" customFormat="1" x14ac:dyDescent="0.25">
      <c r="D7930" s="21"/>
    </row>
    <row r="7931" spans="4:4" s="20" customFormat="1" x14ac:dyDescent="0.25">
      <c r="D7931" s="21"/>
    </row>
    <row r="7932" spans="4:4" s="20" customFormat="1" x14ac:dyDescent="0.25">
      <c r="D7932" s="21"/>
    </row>
    <row r="7933" spans="4:4" s="20" customFormat="1" x14ac:dyDescent="0.25">
      <c r="D7933" s="21"/>
    </row>
    <row r="7934" spans="4:4" s="20" customFormat="1" x14ac:dyDescent="0.25">
      <c r="D7934" s="21"/>
    </row>
    <row r="7935" spans="4:4" s="20" customFormat="1" x14ac:dyDescent="0.25">
      <c r="D7935" s="21"/>
    </row>
    <row r="7936" spans="4:4" s="20" customFormat="1" x14ac:dyDescent="0.25">
      <c r="D7936" s="21"/>
    </row>
    <row r="7937" spans="4:4" s="20" customFormat="1" x14ac:dyDescent="0.25">
      <c r="D7937" s="21"/>
    </row>
    <row r="7938" spans="4:4" s="20" customFormat="1" x14ac:dyDescent="0.25">
      <c r="D7938" s="21"/>
    </row>
    <row r="7939" spans="4:4" s="20" customFormat="1" x14ac:dyDescent="0.25">
      <c r="D7939" s="21"/>
    </row>
    <row r="7940" spans="4:4" s="20" customFormat="1" x14ac:dyDescent="0.25">
      <c r="D7940" s="21"/>
    </row>
    <row r="7941" spans="4:4" s="20" customFormat="1" x14ac:dyDescent="0.25">
      <c r="D7941" s="21"/>
    </row>
    <row r="7942" spans="4:4" s="20" customFormat="1" x14ac:dyDescent="0.25">
      <c r="D7942" s="21"/>
    </row>
    <row r="7943" spans="4:4" s="20" customFormat="1" x14ac:dyDescent="0.25">
      <c r="D7943" s="21"/>
    </row>
    <row r="7944" spans="4:4" s="20" customFormat="1" x14ac:dyDescent="0.25">
      <c r="D7944" s="21"/>
    </row>
    <row r="7945" spans="4:4" s="20" customFormat="1" x14ac:dyDescent="0.25">
      <c r="D7945" s="21"/>
    </row>
    <row r="7946" spans="4:4" s="20" customFormat="1" x14ac:dyDescent="0.25">
      <c r="D7946" s="21"/>
    </row>
    <row r="7947" spans="4:4" s="20" customFormat="1" x14ac:dyDescent="0.25">
      <c r="D7947" s="21"/>
    </row>
    <row r="7948" spans="4:4" s="20" customFormat="1" x14ac:dyDescent="0.25">
      <c r="D7948" s="21"/>
    </row>
    <row r="7949" spans="4:4" s="20" customFormat="1" x14ac:dyDescent="0.25">
      <c r="D7949" s="21"/>
    </row>
    <row r="7950" spans="4:4" s="20" customFormat="1" x14ac:dyDescent="0.25">
      <c r="D7950" s="21"/>
    </row>
    <row r="7951" spans="4:4" s="20" customFormat="1" x14ac:dyDescent="0.25">
      <c r="D7951" s="21"/>
    </row>
    <row r="7952" spans="4:4" s="20" customFormat="1" x14ac:dyDescent="0.25">
      <c r="D7952" s="21"/>
    </row>
    <row r="7953" spans="4:4" s="20" customFormat="1" x14ac:dyDescent="0.25">
      <c r="D7953" s="21"/>
    </row>
    <row r="7954" spans="4:4" s="20" customFormat="1" x14ac:dyDescent="0.25">
      <c r="D7954" s="21"/>
    </row>
    <row r="7955" spans="4:4" s="20" customFormat="1" x14ac:dyDescent="0.25">
      <c r="D7955" s="21"/>
    </row>
    <row r="7956" spans="4:4" s="20" customFormat="1" x14ac:dyDescent="0.25">
      <c r="D7956" s="21"/>
    </row>
    <row r="7957" spans="4:4" s="20" customFormat="1" x14ac:dyDescent="0.25">
      <c r="D7957" s="21"/>
    </row>
    <row r="7958" spans="4:4" s="20" customFormat="1" x14ac:dyDescent="0.25">
      <c r="D7958" s="21"/>
    </row>
    <row r="7959" spans="4:4" s="20" customFormat="1" x14ac:dyDescent="0.25">
      <c r="D7959" s="21"/>
    </row>
    <row r="7960" spans="4:4" s="20" customFormat="1" x14ac:dyDescent="0.25">
      <c r="D7960" s="21"/>
    </row>
    <row r="7961" spans="4:4" s="20" customFormat="1" x14ac:dyDescent="0.25">
      <c r="D7961" s="21"/>
    </row>
    <row r="7962" spans="4:4" s="20" customFormat="1" x14ac:dyDescent="0.25">
      <c r="D7962" s="21"/>
    </row>
    <row r="7963" spans="4:4" s="20" customFormat="1" x14ac:dyDescent="0.25">
      <c r="D7963" s="21"/>
    </row>
    <row r="7964" spans="4:4" s="20" customFormat="1" x14ac:dyDescent="0.25">
      <c r="D7964" s="21"/>
    </row>
    <row r="7965" spans="4:4" s="20" customFormat="1" x14ac:dyDescent="0.25">
      <c r="D7965" s="21"/>
    </row>
    <row r="7966" spans="4:4" s="20" customFormat="1" x14ac:dyDescent="0.25">
      <c r="D7966" s="21"/>
    </row>
    <row r="7967" spans="4:4" s="20" customFormat="1" x14ac:dyDescent="0.25">
      <c r="D7967" s="21"/>
    </row>
    <row r="7968" spans="4:4" s="20" customFormat="1" x14ac:dyDescent="0.25">
      <c r="D7968" s="21"/>
    </row>
    <row r="7969" spans="4:4" s="20" customFormat="1" x14ac:dyDescent="0.25">
      <c r="D7969" s="21"/>
    </row>
    <row r="7970" spans="4:4" s="20" customFormat="1" x14ac:dyDescent="0.25">
      <c r="D7970" s="21"/>
    </row>
    <row r="7971" spans="4:4" s="20" customFormat="1" x14ac:dyDescent="0.25">
      <c r="D7971" s="21"/>
    </row>
    <row r="7972" spans="4:4" s="20" customFormat="1" x14ac:dyDescent="0.25">
      <c r="D7972" s="21"/>
    </row>
    <row r="7973" spans="4:4" s="20" customFormat="1" x14ac:dyDescent="0.25">
      <c r="D7973" s="21"/>
    </row>
    <row r="7974" spans="4:4" s="20" customFormat="1" x14ac:dyDescent="0.25">
      <c r="D7974" s="21"/>
    </row>
    <row r="7975" spans="4:4" s="20" customFormat="1" x14ac:dyDescent="0.25">
      <c r="D7975" s="21"/>
    </row>
    <row r="7976" spans="4:4" s="20" customFormat="1" x14ac:dyDescent="0.25">
      <c r="D7976" s="21"/>
    </row>
    <row r="7977" spans="4:4" s="20" customFormat="1" x14ac:dyDescent="0.25">
      <c r="D7977" s="21"/>
    </row>
    <row r="7978" spans="4:4" s="20" customFormat="1" x14ac:dyDescent="0.25">
      <c r="D7978" s="21"/>
    </row>
    <row r="7979" spans="4:4" s="20" customFormat="1" x14ac:dyDescent="0.25">
      <c r="D7979" s="21"/>
    </row>
    <row r="7980" spans="4:4" s="20" customFormat="1" x14ac:dyDescent="0.25">
      <c r="D7980" s="21"/>
    </row>
    <row r="7981" spans="4:4" s="20" customFormat="1" x14ac:dyDescent="0.25">
      <c r="D7981" s="21"/>
    </row>
    <row r="7982" spans="4:4" s="20" customFormat="1" x14ac:dyDescent="0.25">
      <c r="D7982" s="21"/>
    </row>
    <row r="7983" spans="4:4" s="20" customFormat="1" x14ac:dyDescent="0.25">
      <c r="D7983" s="21"/>
    </row>
    <row r="7984" spans="4:4" s="20" customFormat="1" x14ac:dyDescent="0.25">
      <c r="D7984" s="21"/>
    </row>
    <row r="7985" spans="4:4" s="20" customFormat="1" x14ac:dyDescent="0.25">
      <c r="D7985" s="21"/>
    </row>
    <row r="7986" spans="4:4" s="20" customFormat="1" x14ac:dyDescent="0.25">
      <c r="D7986" s="21"/>
    </row>
    <row r="7987" spans="4:4" s="20" customFormat="1" x14ac:dyDescent="0.25">
      <c r="D7987" s="21"/>
    </row>
    <row r="7988" spans="4:4" s="20" customFormat="1" x14ac:dyDescent="0.25">
      <c r="D7988" s="21"/>
    </row>
    <row r="7989" spans="4:4" s="20" customFormat="1" x14ac:dyDescent="0.25">
      <c r="D7989" s="21"/>
    </row>
    <row r="7990" spans="4:4" s="20" customFormat="1" x14ac:dyDescent="0.25">
      <c r="D7990" s="21"/>
    </row>
    <row r="7991" spans="4:4" s="20" customFormat="1" x14ac:dyDescent="0.25">
      <c r="D7991" s="21"/>
    </row>
    <row r="7992" spans="4:4" s="20" customFormat="1" x14ac:dyDescent="0.25">
      <c r="D7992" s="21"/>
    </row>
    <row r="7993" spans="4:4" s="20" customFormat="1" x14ac:dyDescent="0.25">
      <c r="D7993" s="21"/>
    </row>
    <row r="7994" spans="4:4" s="20" customFormat="1" x14ac:dyDescent="0.25">
      <c r="D7994" s="21"/>
    </row>
    <row r="7995" spans="4:4" s="20" customFormat="1" x14ac:dyDescent="0.25">
      <c r="D7995" s="21"/>
    </row>
    <row r="7996" spans="4:4" s="20" customFormat="1" x14ac:dyDescent="0.25">
      <c r="D7996" s="21"/>
    </row>
    <row r="7997" spans="4:4" s="20" customFormat="1" x14ac:dyDescent="0.25">
      <c r="D7997" s="21"/>
    </row>
    <row r="7998" spans="4:4" s="20" customFormat="1" x14ac:dyDescent="0.25">
      <c r="D7998" s="21"/>
    </row>
    <row r="7999" spans="4:4" s="20" customFormat="1" x14ac:dyDescent="0.25">
      <c r="D7999" s="21"/>
    </row>
    <row r="8000" spans="4:4" s="20" customFormat="1" x14ac:dyDescent="0.25">
      <c r="D8000" s="21"/>
    </row>
    <row r="8001" spans="4:4" s="20" customFormat="1" x14ac:dyDescent="0.25">
      <c r="D8001" s="21"/>
    </row>
    <row r="8002" spans="4:4" s="20" customFormat="1" x14ac:dyDescent="0.25">
      <c r="D8002" s="21"/>
    </row>
    <row r="8003" spans="4:4" s="20" customFormat="1" x14ac:dyDescent="0.25">
      <c r="D8003" s="21"/>
    </row>
    <row r="8004" spans="4:4" s="20" customFormat="1" x14ac:dyDescent="0.25">
      <c r="D8004" s="21"/>
    </row>
    <row r="8005" spans="4:4" s="20" customFormat="1" x14ac:dyDescent="0.25">
      <c r="D8005" s="21"/>
    </row>
    <row r="8006" spans="4:4" s="20" customFormat="1" x14ac:dyDescent="0.25">
      <c r="D8006" s="21"/>
    </row>
    <row r="8007" spans="4:4" s="20" customFormat="1" x14ac:dyDescent="0.25">
      <c r="D8007" s="21"/>
    </row>
    <row r="8008" spans="4:4" s="20" customFormat="1" x14ac:dyDescent="0.25">
      <c r="D8008" s="21"/>
    </row>
    <row r="8009" spans="4:4" s="20" customFormat="1" x14ac:dyDescent="0.25">
      <c r="D8009" s="21"/>
    </row>
    <row r="8010" spans="4:4" s="20" customFormat="1" x14ac:dyDescent="0.25">
      <c r="D8010" s="21"/>
    </row>
    <row r="8011" spans="4:4" s="20" customFormat="1" x14ac:dyDescent="0.25">
      <c r="D8011" s="21"/>
    </row>
    <row r="8012" spans="4:4" s="20" customFormat="1" x14ac:dyDescent="0.25">
      <c r="D8012" s="21"/>
    </row>
    <row r="8013" spans="4:4" s="20" customFormat="1" x14ac:dyDescent="0.25">
      <c r="D8013" s="21"/>
    </row>
    <row r="8014" spans="4:4" s="20" customFormat="1" x14ac:dyDescent="0.25">
      <c r="D8014" s="21"/>
    </row>
    <row r="8015" spans="4:4" s="20" customFormat="1" x14ac:dyDescent="0.25">
      <c r="D8015" s="21"/>
    </row>
    <row r="8016" spans="4:4" s="20" customFormat="1" x14ac:dyDescent="0.25">
      <c r="D8016" s="21"/>
    </row>
    <row r="8017" spans="4:4" s="20" customFormat="1" x14ac:dyDescent="0.25">
      <c r="D8017" s="21"/>
    </row>
    <row r="8018" spans="4:4" s="20" customFormat="1" x14ac:dyDescent="0.25">
      <c r="D8018" s="21"/>
    </row>
    <row r="8019" spans="4:4" s="20" customFormat="1" x14ac:dyDescent="0.25">
      <c r="D8019" s="21"/>
    </row>
    <row r="8020" spans="4:4" s="20" customFormat="1" x14ac:dyDescent="0.25">
      <c r="D8020" s="21"/>
    </row>
    <row r="8021" spans="4:4" s="20" customFormat="1" x14ac:dyDescent="0.25">
      <c r="D8021" s="21"/>
    </row>
    <row r="8022" spans="4:4" s="20" customFormat="1" x14ac:dyDescent="0.25">
      <c r="D8022" s="21"/>
    </row>
    <row r="8023" spans="4:4" s="20" customFormat="1" x14ac:dyDescent="0.25">
      <c r="D8023" s="21"/>
    </row>
    <row r="8024" spans="4:4" s="20" customFormat="1" x14ac:dyDescent="0.25">
      <c r="D8024" s="21"/>
    </row>
    <row r="8025" spans="4:4" s="20" customFormat="1" x14ac:dyDescent="0.25">
      <c r="D8025" s="21"/>
    </row>
    <row r="8026" spans="4:4" s="20" customFormat="1" x14ac:dyDescent="0.25">
      <c r="D8026" s="21"/>
    </row>
    <row r="8027" spans="4:4" s="20" customFormat="1" x14ac:dyDescent="0.25">
      <c r="D8027" s="21"/>
    </row>
    <row r="8028" spans="4:4" s="20" customFormat="1" x14ac:dyDescent="0.25">
      <c r="D8028" s="21"/>
    </row>
    <row r="8029" spans="4:4" s="20" customFormat="1" x14ac:dyDescent="0.25">
      <c r="D8029" s="21"/>
    </row>
    <row r="8030" spans="4:4" s="20" customFormat="1" x14ac:dyDescent="0.25">
      <c r="D8030" s="21"/>
    </row>
    <row r="8031" spans="4:4" s="20" customFormat="1" x14ac:dyDescent="0.25">
      <c r="D8031" s="21"/>
    </row>
    <row r="8032" spans="4:4" s="20" customFormat="1" x14ac:dyDescent="0.25">
      <c r="D8032" s="21"/>
    </row>
    <row r="8033" spans="4:4" s="20" customFormat="1" x14ac:dyDescent="0.25">
      <c r="D8033" s="21"/>
    </row>
    <row r="8034" spans="4:4" s="20" customFormat="1" x14ac:dyDescent="0.25">
      <c r="D8034" s="21"/>
    </row>
    <row r="8035" spans="4:4" s="20" customFormat="1" x14ac:dyDescent="0.25">
      <c r="D8035" s="21"/>
    </row>
    <row r="8036" spans="4:4" s="20" customFormat="1" x14ac:dyDescent="0.25">
      <c r="D8036" s="21"/>
    </row>
    <row r="8037" spans="4:4" s="20" customFormat="1" x14ac:dyDescent="0.25">
      <c r="D8037" s="21"/>
    </row>
    <row r="8038" spans="4:4" s="20" customFormat="1" x14ac:dyDescent="0.25">
      <c r="D8038" s="21"/>
    </row>
    <row r="8039" spans="4:4" s="20" customFormat="1" x14ac:dyDescent="0.25">
      <c r="D8039" s="21"/>
    </row>
    <row r="8040" spans="4:4" s="20" customFormat="1" x14ac:dyDescent="0.25">
      <c r="D8040" s="21"/>
    </row>
    <row r="8041" spans="4:4" s="20" customFormat="1" x14ac:dyDescent="0.25">
      <c r="D8041" s="21"/>
    </row>
    <row r="8042" spans="4:4" s="20" customFormat="1" x14ac:dyDescent="0.25">
      <c r="D8042" s="21"/>
    </row>
    <row r="8043" spans="4:4" s="20" customFormat="1" x14ac:dyDescent="0.25">
      <c r="D8043" s="21"/>
    </row>
    <row r="8044" spans="4:4" s="20" customFormat="1" x14ac:dyDescent="0.25">
      <c r="D8044" s="21"/>
    </row>
    <row r="8045" spans="4:4" s="20" customFormat="1" x14ac:dyDescent="0.25">
      <c r="D8045" s="21"/>
    </row>
    <row r="8046" spans="4:4" s="20" customFormat="1" x14ac:dyDescent="0.25">
      <c r="D8046" s="21"/>
    </row>
    <row r="8047" spans="4:4" s="20" customFormat="1" x14ac:dyDescent="0.25">
      <c r="D8047" s="21"/>
    </row>
    <row r="8048" spans="4:4" s="20" customFormat="1" x14ac:dyDescent="0.25">
      <c r="D8048" s="21"/>
    </row>
    <row r="8049" spans="4:4" s="20" customFormat="1" x14ac:dyDescent="0.25">
      <c r="D8049" s="21"/>
    </row>
    <row r="8050" spans="4:4" s="20" customFormat="1" x14ac:dyDescent="0.25">
      <c r="D8050" s="21"/>
    </row>
    <row r="8051" spans="4:4" s="20" customFormat="1" x14ac:dyDescent="0.25">
      <c r="D8051" s="21"/>
    </row>
    <row r="8052" spans="4:4" s="20" customFormat="1" x14ac:dyDescent="0.25">
      <c r="D8052" s="21"/>
    </row>
    <row r="8053" spans="4:4" s="20" customFormat="1" x14ac:dyDescent="0.25">
      <c r="D8053" s="21"/>
    </row>
    <row r="8054" spans="4:4" s="20" customFormat="1" x14ac:dyDescent="0.25">
      <c r="D8054" s="21"/>
    </row>
    <row r="8055" spans="4:4" s="20" customFormat="1" x14ac:dyDescent="0.25">
      <c r="D8055" s="21"/>
    </row>
    <row r="8056" spans="4:4" s="20" customFormat="1" x14ac:dyDescent="0.25">
      <c r="D8056" s="21"/>
    </row>
    <row r="8057" spans="4:4" s="20" customFormat="1" x14ac:dyDescent="0.25">
      <c r="D8057" s="21"/>
    </row>
    <row r="8058" spans="4:4" s="20" customFormat="1" x14ac:dyDescent="0.25">
      <c r="D8058" s="21"/>
    </row>
    <row r="8059" spans="4:4" s="20" customFormat="1" x14ac:dyDescent="0.25">
      <c r="D8059" s="21"/>
    </row>
    <row r="8060" spans="4:4" s="20" customFormat="1" x14ac:dyDescent="0.25">
      <c r="D8060" s="21"/>
    </row>
    <row r="8061" spans="4:4" s="20" customFormat="1" x14ac:dyDescent="0.25">
      <c r="D8061" s="21"/>
    </row>
    <row r="8062" spans="4:4" s="20" customFormat="1" x14ac:dyDescent="0.25">
      <c r="D8062" s="21"/>
    </row>
    <row r="8063" spans="4:4" s="20" customFormat="1" x14ac:dyDescent="0.25">
      <c r="D8063" s="21"/>
    </row>
    <row r="8064" spans="4:4" s="20" customFormat="1" x14ac:dyDescent="0.25">
      <c r="D8064" s="21"/>
    </row>
    <row r="8065" spans="4:4" s="20" customFormat="1" x14ac:dyDescent="0.25">
      <c r="D8065" s="21"/>
    </row>
    <row r="8066" spans="4:4" s="20" customFormat="1" x14ac:dyDescent="0.25">
      <c r="D8066" s="21"/>
    </row>
    <row r="8067" spans="4:4" s="20" customFormat="1" x14ac:dyDescent="0.25">
      <c r="D8067" s="21"/>
    </row>
    <row r="8068" spans="4:4" s="20" customFormat="1" x14ac:dyDescent="0.25">
      <c r="D8068" s="21"/>
    </row>
    <row r="8069" spans="4:4" s="20" customFormat="1" x14ac:dyDescent="0.25">
      <c r="D8069" s="21"/>
    </row>
    <row r="8070" spans="4:4" s="20" customFormat="1" x14ac:dyDescent="0.25">
      <c r="D8070" s="21"/>
    </row>
    <row r="8071" spans="4:4" s="20" customFormat="1" x14ac:dyDescent="0.25">
      <c r="D8071" s="21"/>
    </row>
    <row r="8072" spans="4:4" s="20" customFormat="1" x14ac:dyDescent="0.25">
      <c r="D8072" s="21"/>
    </row>
    <row r="8073" spans="4:4" s="20" customFormat="1" x14ac:dyDescent="0.25">
      <c r="D8073" s="21"/>
    </row>
    <row r="8074" spans="4:4" s="20" customFormat="1" x14ac:dyDescent="0.25">
      <c r="D8074" s="21"/>
    </row>
    <row r="8075" spans="4:4" s="20" customFormat="1" x14ac:dyDescent="0.25">
      <c r="D8075" s="21"/>
    </row>
    <row r="8076" spans="4:4" s="20" customFormat="1" x14ac:dyDescent="0.25">
      <c r="D8076" s="21"/>
    </row>
    <row r="8077" spans="4:4" s="20" customFormat="1" x14ac:dyDescent="0.25">
      <c r="D8077" s="21"/>
    </row>
    <row r="8078" spans="4:4" s="20" customFormat="1" x14ac:dyDescent="0.25">
      <c r="D8078" s="21"/>
    </row>
    <row r="8079" spans="4:4" s="20" customFormat="1" x14ac:dyDescent="0.25">
      <c r="D8079" s="21"/>
    </row>
    <row r="8080" spans="4:4" s="20" customFormat="1" x14ac:dyDescent="0.25">
      <c r="D8080" s="21"/>
    </row>
    <row r="8081" spans="4:4" s="20" customFormat="1" x14ac:dyDescent="0.25">
      <c r="D8081" s="21"/>
    </row>
    <row r="8082" spans="4:4" s="20" customFormat="1" x14ac:dyDescent="0.25">
      <c r="D8082" s="21"/>
    </row>
    <row r="8083" spans="4:4" s="20" customFormat="1" x14ac:dyDescent="0.25">
      <c r="D8083" s="21"/>
    </row>
    <row r="8084" spans="4:4" s="20" customFormat="1" x14ac:dyDescent="0.25">
      <c r="D8084" s="21"/>
    </row>
    <row r="8085" spans="4:4" s="20" customFormat="1" x14ac:dyDescent="0.25">
      <c r="D8085" s="21"/>
    </row>
    <row r="8086" spans="4:4" s="20" customFormat="1" x14ac:dyDescent="0.25">
      <c r="D8086" s="21"/>
    </row>
    <row r="8087" spans="4:4" s="20" customFormat="1" x14ac:dyDescent="0.25">
      <c r="D8087" s="21"/>
    </row>
    <row r="8088" spans="4:4" s="20" customFormat="1" x14ac:dyDescent="0.25">
      <c r="D8088" s="21"/>
    </row>
    <row r="8089" spans="4:4" s="20" customFormat="1" x14ac:dyDescent="0.25">
      <c r="D8089" s="21"/>
    </row>
    <row r="8090" spans="4:4" s="20" customFormat="1" x14ac:dyDescent="0.25">
      <c r="D8090" s="21"/>
    </row>
    <row r="8091" spans="4:4" s="20" customFormat="1" x14ac:dyDescent="0.25">
      <c r="D8091" s="21"/>
    </row>
    <row r="8092" spans="4:4" s="20" customFormat="1" x14ac:dyDescent="0.25">
      <c r="D8092" s="21"/>
    </row>
    <row r="8093" spans="4:4" s="20" customFormat="1" x14ac:dyDescent="0.25">
      <c r="D8093" s="21"/>
    </row>
    <row r="8094" spans="4:4" s="20" customFormat="1" x14ac:dyDescent="0.25">
      <c r="D8094" s="21"/>
    </row>
    <row r="8095" spans="4:4" s="20" customFormat="1" x14ac:dyDescent="0.25">
      <c r="D8095" s="21"/>
    </row>
    <row r="8096" spans="4:4" s="20" customFormat="1" x14ac:dyDescent="0.25">
      <c r="D8096" s="21"/>
    </row>
    <row r="8097" spans="4:4" s="20" customFormat="1" x14ac:dyDescent="0.25">
      <c r="D8097" s="21"/>
    </row>
    <row r="8098" spans="4:4" s="20" customFormat="1" x14ac:dyDescent="0.25">
      <c r="D8098" s="21"/>
    </row>
    <row r="8099" spans="4:4" s="20" customFormat="1" x14ac:dyDescent="0.25">
      <c r="D8099" s="21"/>
    </row>
    <row r="8100" spans="4:4" s="20" customFormat="1" x14ac:dyDescent="0.25">
      <c r="D8100" s="21"/>
    </row>
    <row r="8101" spans="4:4" s="20" customFormat="1" x14ac:dyDescent="0.25">
      <c r="D8101" s="21"/>
    </row>
    <row r="8102" spans="4:4" s="20" customFormat="1" x14ac:dyDescent="0.25">
      <c r="D8102" s="21"/>
    </row>
    <row r="8103" spans="4:4" s="20" customFormat="1" x14ac:dyDescent="0.25">
      <c r="D8103" s="21"/>
    </row>
    <row r="8104" spans="4:4" s="20" customFormat="1" x14ac:dyDescent="0.25">
      <c r="D8104" s="21"/>
    </row>
    <row r="8105" spans="4:4" s="20" customFormat="1" x14ac:dyDescent="0.25">
      <c r="D8105" s="21"/>
    </row>
    <row r="8106" spans="4:4" s="20" customFormat="1" x14ac:dyDescent="0.25">
      <c r="D8106" s="21"/>
    </row>
    <row r="8107" spans="4:4" s="20" customFormat="1" x14ac:dyDescent="0.25">
      <c r="D8107" s="21"/>
    </row>
    <row r="8108" spans="4:4" s="20" customFormat="1" x14ac:dyDescent="0.25">
      <c r="D8108" s="21"/>
    </row>
    <row r="8109" spans="4:4" s="20" customFormat="1" x14ac:dyDescent="0.25">
      <c r="D8109" s="21"/>
    </row>
    <row r="8110" spans="4:4" s="20" customFormat="1" x14ac:dyDescent="0.25">
      <c r="D8110" s="21"/>
    </row>
    <row r="8111" spans="4:4" s="20" customFormat="1" x14ac:dyDescent="0.25">
      <c r="D8111" s="21"/>
    </row>
    <row r="8112" spans="4:4" s="20" customFormat="1" x14ac:dyDescent="0.25">
      <c r="D8112" s="21"/>
    </row>
    <row r="8113" spans="4:4" s="20" customFormat="1" x14ac:dyDescent="0.25">
      <c r="D8113" s="21"/>
    </row>
    <row r="8114" spans="4:4" s="20" customFormat="1" x14ac:dyDescent="0.25">
      <c r="D8114" s="21"/>
    </row>
    <row r="8115" spans="4:4" s="20" customFormat="1" x14ac:dyDescent="0.25">
      <c r="D8115" s="21"/>
    </row>
    <row r="8116" spans="4:4" s="20" customFormat="1" x14ac:dyDescent="0.25">
      <c r="D8116" s="21"/>
    </row>
    <row r="8117" spans="4:4" s="20" customFormat="1" x14ac:dyDescent="0.25">
      <c r="D8117" s="21"/>
    </row>
    <row r="8118" spans="4:4" s="20" customFormat="1" x14ac:dyDescent="0.25">
      <c r="D8118" s="21"/>
    </row>
    <row r="8119" spans="4:4" s="20" customFormat="1" x14ac:dyDescent="0.25">
      <c r="D8119" s="21"/>
    </row>
    <row r="8120" spans="4:4" s="20" customFormat="1" x14ac:dyDescent="0.25">
      <c r="D8120" s="21"/>
    </row>
    <row r="8121" spans="4:4" s="20" customFormat="1" x14ac:dyDescent="0.25">
      <c r="D8121" s="21"/>
    </row>
    <row r="8122" spans="4:4" s="20" customFormat="1" x14ac:dyDescent="0.25">
      <c r="D8122" s="21"/>
    </row>
    <row r="8123" spans="4:4" s="20" customFormat="1" x14ac:dyDescent="0.25">
      <c r="D8123" s="21"/>
    </row>
    <row r="8124" spans="4:4" s="20" customFormat="1" x14ac:dyDescent="0.25">
      <c r="D8124" s="21"/>
    </row>
    <row r="8125" spans="4:4" s="20" customFormat="1" x14ac:dyDescent="0.25">
      <c r="D8125" s="21"/>
    </row>
    <row r="8126" spans="4:4" s="20" customFormat="1" x14ac:dyDescent="0.25">
      <c r="D8126" s="21"/>
    </row>
    <row r="8127" spans="4:4" s="20" customFormat="1" x14ac:dyDescent="0.25">
      <c r="D8127" s="21"/>
    </row>
    <row r="8128" spans="4:4" s="20" customFormat="1" x14ac:dyDescent="0.25">
      <c r="D8128" s="21"/>
    </row>
    <row r="8129" spans="4:4" s="20" customFormat="1" x14ac:dyDescent="0.25">
      <c r="D8129" s="21"/>
    </row>
    <row r="8130" spans="4:4" s="20" customFormat="1" x14ac:dyDescent="0.25">
      <c r="D8130" s="21"/>
    </row>
    <row r="8131" spans="4:4" s="20" customFormat="1" x14ac:dyDescent="0.25">
      <c r="D8131" s="21"/>
    </row>
    <row r="8132" spans="4:4" s="20" customFormat="1" x14ac:dyDescent="0.25">
      <c r="D8132" s="21"/>
    </row>
    <row r="8133" spans="4:4" s="20" customFormat="1" x14ac:dyDescent="0.25">
      <c r="D8133" s="21"/>
    </row>
    <row r="8134" spans="4:4" s="20" customFormat="1" x14ac:dyDescent="0.25">
      <c r="D8134" s="21"/>
    </row>
    <row r="8135" spans="4:4" s="20" customFormat="1" x14ac:dyDescent="0.25">
      <c r="D8135" s="21"/>
    </row>
    <row r="8136" spans="4:4" s="20" customFormat="1" x14ac:dyDescent="0.25">
      <c r="D8136" s="21"/>
    </row>
    <row r="8137" spans="4:4" s="20" customFormat="1" x14ac:dyDescent="0.25">
      <c r="D8137" s="21"/>
    </row>
    <row r="8138" spans="4:4" s="20" customFormat="1" x14ac:dyDescent="0.25">
      <c r="D8138" s="21"/>
    </row>
    <row r="8139" spans="4:4" s="20" customFormat="1" x14ac:dyDescent="0.25">
      <c r="D8139" s="21"/>
    </row>
    <row r="8140" spans="4:4" s="20" customFormat="1" x14ac:dyDescent="0.25">
      <c r="D8140" s="21"/>
    </row>
    <row r="8141" spans="4:4" s="20" customFormat="1" x14ac:dyDescent="0.25">
      <c r="D8141" s="21"/>
    </row>
    <row r="8142" spans="4:4" s="20" customFormat="1" x14ac:dyDescent="0.25">
      <c r="D8142" s="21"/>
    </row>
    <row r="8143" spans="4:4" s="20" customFormat="1" x14ac:dyDescent="0.25">
      <c r="D8143" s="21"/>
    </row>
    <row r="8144" spans="4:4" s="20" customFormat="1" x14ac:dyDescent="0.25">
      <c r="D8144" s="21"/>
    </row>
    <row r="8145" spans="4:4" s="20" customFormat="1" x14ac:dyDescent="0.25">
      <c r="D8145" s="21"/>
    </row>
    <row r="8146" spans="4:4" s="20" customFormat="1" x14ac:dyDescent="0.25">
      <c r="D8146" s="21"/>
    </row>
    <row r="8147" spans="4:4" s="20" customFormat="1" x14ac:dyDescent="0.25">
      <c r="D8147" s="21"/>
    </row>
    <row r="8148" spans="4:4" s="20" customFormat="1" x14ac:dyDescent="0.25">
      <c r="D8148" s="21"/>
    </row>
    <row r="8149" spans="4:4" s="20" customFormat="1" x14ac:dyDescent="0.25">
      <c r="D8149" s="21"/>
    </row>
    <row r="8150" spans="4:4" s="20" customFormat="1" x14ac:dyDescent="0.25">
      <c r="D8150" s="21"/>
    </row>
    <row r="8151" spans="4:4" s="20" customFormat="1" x14ac:dyDescent="0.25">
      <c r="D8151" s="21"/>
    </row>
    <row r="8152" spans="4:4" s="20" customFormat="1" x14ac:dyDescent="0.25">
      <c r="D8152" s="21"/>
    </row>
    <row r="8153" spans="4:4" s="20" customFormat="1" x14ac:dyDescent="0.25">
      <c r="D8153" s="21"/>
    </row>
    <row r="8154" spans="4:4" s="20" customFormat="1" x14ac:dyDescent="0.25">
      <c r="D8154" s="21"/>
    </row>
    <row r="8155" spans="4:4" s="20" customFormat="1" x14ac:dyDescent="0.25">
      <c r="D8155" s="21"/>
    </row>
    <row r="8156" spans="4:4" s="20" customFormat="1" x14ac:dyDescent="0.25">
      <c r="D8156" s="21"/>
    </row>
    <row r="8157" spans="4:4" s="20" customFormat="1" x14ac:dyDescent="0.25">
      <c r="D8157" s="21"/>
    </row>
    <row r="8158" spans="4:4" s="20" customFormat="1" x14ac:dyDescent="0.25">
      <c r="D8158" s="21"/>
    </row>
    <row r="8159" spans="4:4" s="20" customFormat="1" x14ac:dyDescent="0.25">
      <c r="D8159" s="21"/>
    </row>
    <row r="8160" spans="4:4" s="20" customFormat="1" x14ac:dyDescent="0.25">
      <c r="D8160" s="21"/>
    </row>
    <row r="8161" spans="4:4" s="20" customFormat="1" x14ac:dyDescent="0.25">
      <c r="D8161" s="21"/>
    </row>
    <row r="8162" spans="4:4" s="20" customFormat="1" x14ac:dyDescent="0.25">
      <c r="D8162" s="21"/>
    </row>
    <row r="8163" spans="4:4" s="20" customFormat="1" x14ac:dyDescent="0.25">
      <c r="D8163" s="21"/>
    </row>
    <row r="8164" spans="4:4" s="20" customFormat="1" x14ac:dyDescent="0.25">
      <c r="D8164" s="21"/>
    </row>
    <row r="8165" spans="4:4" s="20" customFormat="1" x14ac:dyDescent="0.25">
      <c r="D8165" s="21"/>
    </row>
    <row r="8166" spans="4:4" s="20" customFormat="1" x14ac:dyDescent="0.25">
      <c r="D8166" s="21"/>
    </row>
    <row r="8167" spans="4:4" s="20" customFormat="1" x14ac:dyDescent="0.25">
      <c r="D8167" s="21"/>
    </row>
    <row r="8168" spans="4:4" s="20" customFormat="1" x14ac:dyDescent="0.25">
      <c r="D8168" s="21"/>
    </row>
    <row r="8169" spans="4:4" s="20" customFormat="1" x14ac:dyDescent="0.25">
      <c r="D8169" s="21"/>
    </row>
    <row r="8170" spans="4:4" s="20" customFormat="1" x14ac:dyDescent="0.25">
      <c r="D8170" s="21"/>
    </row>
    <row r="8171" spans="4:4" s="20" customFormat="1" x14ac:dyDescent="0.25">
      <c r="D8171" s="21"/>
    </row>
    <row r="8172" spans="4:4" s="20" customFormat="1" x14ac:dyDescent="0.25">
      <c r="D8172" s="21"/>
    </row>
    <row r="8173" spans="4:4" s="20" customFormat="1" x14ac:dyDescent="0.25">
      <c r="D8173" s="21"/>
    </row>
    <row r="8174" spans="4:4" s="20" customFormat="1" x14ac:dyDescent="0.25">
      <c r="D8174" s="21"/>
    </row>
    <row r="8175" spans="4:4" s="20" customFormat="1" x14ac:dyDescent="0.25">
      <c r="D8175" s="21"/>
    </row>
    <row r="8176" spans="4:4" s="20" customFormat="1" x14ac:dyDescent="0.25">
      <c r="D8176" s="21"/>
    </row>
    <row r="8177" spans="4:4" s="20" customFormat="1" x14ac:dyDescent="0.25">
      <c r="D8177" s="21"/>
    </row>
    <row r="8178" spans="4:4" s="20" customFormat="1" x14ac:dyDescent="0.25">
      <c r="D8178" s="21"/>
    </row>
    <row r="8179" spans="4:4" s="20" customFormat="1" x14ac:dyDescent="0.25">
      <c r="D8179" s="21"/>
    </row>
    <row r="8180" spans="4:4" s="20" customFormat="1" x14ac:dyDescent="0.25">
      <c r="D8180" s="21"/>
    </row>
    <row r="8181" spans="4:4" s="20" customFormat="1" x14ac:dyDescent="0.25">
      <c r="D8181" s="21"/>
    </row>
    <row r="8182" spans="4:4" s="20" customFormat="1" x14ac:dyDescent="0.25">
      <c r="D8182" s="21"/>
    </row>
    <row r="8183" spans="4:4" s="20" customFormat="1" x14ac:dyDescent="0.25">
      <c r="D8183" s="21"/>
    </row>
    <row r="8184" spans="4:4" s="20" customFormat="1" x14ac:dyDescent="0.25">
      <c r="D8184" s="21"/>
    </row>
    <row r="8185" spans="4:4" s="20" customFormat="1" x14ac:dyDescent="0.25">
      <c r="D8185" s="21"/>
    </row>
    <row r="8186" spans="4:4" s="20" customFormat="1" x14ac:dyDescent="0.25">
      <c r="D8186" s="21"/>
    </row>
    <row r="8187" spans="4:4" s="20" customFormat="1" x14ac:dyDescent="0.25">
      <c r="D8187" s="21"/>
    </row>
    <row r="8188" spans="4:4" s="20" customFormat="1" x14ac:dyDescent="0.25">
      <c r="D8188" s="21"/>
    </row>
    <row r="8189" spans="4:4" s="20" customFormat="1" x14ac:dyDescent="0.25">
      <c r="D8189" s="21"/>
    </row>
    <row r="8190" spans="4:4" s="20" customFormat="1" x14ac:dyDescent="0.25">
      <c r="D8190" s="21"/>
    </row>
    <row r="8191" spans="4:4" s="20" customFormat="1" x14ac:dyDescent="0.25">
      <c r="D8191" s="21"/>
    </row>
    <row r="8192" spans="4:4" s="20" customFormat="1" x14ac:dyDescent="0.25">
      <c r="D8192" s="21"/>
    </row>
    <row r="8193" spans="4:4" s="20" customFormat="1" x14ac:dyDescent="0.25">
      <c r="D8193" s="21"/>
    </row>
    <row r="8194" spans="4:4" s="20" customFormat="1" x14ac:dyDescent="0.25">
      <c r="D8194" s="21"/>
    </row>
    <row r="8195" spans="4:4" s="20" customFormat="1" x14ac:dyDescent="0.25">
      <c r="D8195" s="21"/>
    </row>
    <row r="8196" spans="4:4" s="20" customFormat="1" x14ac:dyDescent="0.25">
      <c r="D8196" s="21"/>
    </row>
    <row r="8197" spans="4:4" s="20" customFormat="1" x14ac:dyDescent="0.25">
      <c r="D8197" s="21"/>
    </row>
    <row r="8198" spans="4:4" s="20" customFormat="1" x14ac:dyDescent="0.25">
      <c r="D8198" s="21"/>
    </row>
    <row r="8199" spans="4:4" s="20" customFormat="1" x14ac:dyDescent="0.25">
      <c r="D8199" s="21"/>
    </row>
    <row r="8200" spans="4:4" s="20" customFormat="1" x14ac:dyDescent="0.25">
      <c r="D8200" s="21"/>
    </row>
    <row r="8201" spans="4:4" s="20" customFormat="1" x14ac:dyDescent="0.25">
      <c r="D8201" s="21"/>
    </row>
    <row r="8202" spans="4:4" s="20" customFormat="1" x14ac:dyDescent="0.25">
      <c r="D8202" s="21"/>
    </row>
    <row r="8203" spans="4:4" s="20" customFormat="1" x14ac:dyDescent="0.25">
      <c r="D8203" s="21"/>
    </row>
    <row r="8204" spans="4:4" s="20" customFormat="1" x14ac:dyDescent="0.25">
      <c r="D8204" s="21"/>
    </row>
    <row r="8205" spans="4:4" s="20" customFormat="1" x14ac:dyDescent="0.25">
      <c r="D8205" s="21"/>
    </row>
    <row r="8206" spans="4:4" s="20" customFormat="1" x14ac:dyDescent="0.25">
      <c r="D8206" s="21"/>
    </row>
    <row r="8207" spans="4:4" s="20" customFormat="1" x14ac:dyDescent="0.25">
      <c r="D8207" s="21"/>
    </row>
    <row r="8208" spans="4:4" s="20" customFormat="1" x14ac:dyDescent="0.25">
      <c r="D8208" s="21"/>
    </row>
    <row r="8209" spans="4:4" s="20" customFormat="1" x14ac:dyDescent="0.25">
      <c r="D8209" s="21"/>
    </row>
    <row r="8210" spans="4:4" s="20" customFormat="1" x14ac:dyDescent="0.25">
      <c r="D8210" s="21"/>
    </row>
    <row r="8211" spans="4:4" s="20" customFormat="1" x14ac:dyDescent="0.25">
      <c r="D8211" s="21"/>
    </row>
    <row r="8212" spans="4:4" s="20" customFormat="1" x14ac:dyDescent="0.25">
      <c r="D8212" s="21"/>
    </row>
    <row r="8213" spans="4:4" s="20" customFormat="1" x14ac:dyDescent="0.25">
      <c r="D8213" s="21"/>
    </row>
    <row r="8214" spans="4:4" s="20" customFormat="1" x14ac:dyDescent="0.25">
      <c r="D8214" s="21"/>
    </row>
    <row r="8215" spans="4:4" s="20" customFormat="1" x14ac:dyDescent="0.25">
      <c r="D8215" s="21"/>
    </row>
    <row r="8216" spans="4:4" s="20" customFormat="1" x14ac:dyDescent="0.25">
      <c r="D8216" s="21"/>
    </row>
    <row r="8217" spans="4:4" s="20" customFormat="1" x14ac:dyDescent="0.25">
      <c r="D8217" s="21"/>
    </row>
    <row r="8218" spans="4:4" s="20" customFormat="1" x14ac:dyDescent="0.25">
      <c r="D8218" s="21"/>
    </row>
    <row r="8219" spans="4:4" s="20" customFormat="1" x14ac:dyDescent="0.25">
      <c r="D8219" s="21"/>
    </row>
    <row r="8220" spans="4:4" s="20" customFormat="1" x14ac:dyDescent="0.25">
      <c r="D8220" s="21"/>
    </row>
    <row r="8221" spans="4:4" s="20" customFormat="1" x14ac:dyDescent="0.25">
      <c r="D8221" s="21"/>
    </row>
    <row r="8222" spans="4:4" s="20" customFormat="1" x14ac:dyDescent="0.25">
      <c r="D8222" s="21"/>
    </row>
    <row r="8223" spans="4:4" s="20" customFormat="1" x14ac:dyDescent="0.25">
      <c r="D8223" s="21"/>
    </row>
    <row r="8224" spans="4:4" s="20" customFormat="1" x14ac:dyDescent="0.25">
      <c r="D8224" s="21"/>
    </row>
    <row r="8225" spans="4:4" s="20" customFormat="1" x14ac:dyDescent="0.25">
      <c r="D8225" s="21"/>
    </row>
    <row r="8226" spans="4:4" s="20" customFormat="1" x14ac:dyDescent="0.25">
      <c r="D8226" s="21"/>
    </row>
    <row r="8227" spans="4:4" s="20" customFormat="1" x14ac:dyDescent="0.25">
      <c r="D8227" s="21"/>
    </row>
    <row r="8228" spans="4:4" s="20" customFormat="1" x14ac:dyDescent="0.25">
      <c r="D8228" s="21"/>
    </row>
    <row r="8229" spans="4:4" s="20" customFormat="1" x14ac:dyDescent="0.25">
      <c r="D8229" s="21"/>
    </row>
    <row r="8230" spans="4:4" s="20" customFormat="1" x14ac:dyDescent="0.25">
      <c r="D8230" s="21"/>
    </row>
    <row r="8231" spans="4:4" s="20" customFormat="1" x14ac:dyDescent="0.25">
      <c r="D8231" s="21"/>
    </row>
    <row r="8232" spans="4:4" s="20" customFormat="1" x14ac:dyDescent="0.25">
      <c r="D8232" s="21"/>
    </row>
    <row r="8233" spans="4:4" s="20" customFormat="1" x14ac:dyDescent="0.25">
      <c r="D8233" s="21"/>
    </row>
    <row r="8234" spans="4:4" s="20" customFormat="1" x14ac:dyDescent="0.25">
      <c r="D8234" s="21"/>
    </row>
    <row r="8235" spans="4:4" s="20" customFormat="1" x14ac:dyDescent="0.25">
      <c r="D8235" s="21"/>
    </row>
    <row r="8236" spans="4:4" s="20" customFormat="1" x14ac:dyDescent="0.25">
      <c r="D8236" s="21"/>
    </row>
    <row r="8237" spans="4:4" s="20" customFormat="1" x14ac:dyDescent="0.25">
      <c r="D8237" s="21"/>
    </row>
    <row r="8238" spans="4:4" s="20" customFormat="1" x14ac:dyDescent="0.25">
      <c r="D8238" s="21"/>
    </row>
    <row r="8239" spans="4:4" s="20" customFormat="1" x14ac:dyDescent="0.25">
      <c r="D8239" s="21"/>
    </row>
    <row r="8240" spans="4:4" s="20" customFormat="1" x14ac:dyDescent="0.25">
      <c r="D8240" s="21"/>
    </row>
    <row r="8241" spans="4:4" s="20" customFormat="1" x14ac:dyDescent="0.25">
      <c r="D8241" s="21"/>
    </row>
    <row r="8242" spans="4:4" s="20" customFormat="1" x14ac:dyDescent="0.25">
      <c r="D8242" s="21"/>
    </row>
    <row r="8243" spans="4:4" s="20" customFormat="1" x14ac:dyDescent="0.25">
      <c r="D8243" s="21"/>
    </row>
    <row r="8244" spans="4:4" s="20" customFormat="1" x14ac:dyDescent="0.25">
      <c r="D8244" s="21"/>
    </row>
    <row r="8245" spans="4:4" s="20" customFormat="1" x14ac:dyDescent="0.25">
      <c r="D8245" s="21"/>
    </row>
    <row r="8246" spans="4:4" s="20" customFormat="1" x14ac:dyDescent="0.25">
      <c r="D8246" s="21"/>
    </row>
    <row r="8247" spans="4:4" s="20" customFormat="1" x14ac:dyDescent="0.25">
      <c r="D8247" s="21"/>
    </row>
    <row r="8248" spans="4:4" s="20" customFormat="1" x14ac:dyDescent="0.25">
      <c r="D8248" s="21"/>
    </row>
    <row r="8249" spans="4:4" s="20" customFormat="1" x14ac:dyDescent="0.25">
      <c r="D8249" s="21"/>
    </row>
    <row r="8250" spans="4:4" s="20" customFormat="1" x14ac:dyDescent="0.25">
      <c r="D8250" s="21"/>
    </row>
    <row r="8251" spans="4:4" s="20" customFormat="1" x14ac:dyDescent="0.25">
      <c r="D8251" s="21"/>
    </row>
    <row r="8252" spans="4:4" s="20" customFormat="1" x14ac:dyDescent="0.25">
      <c r="D8252" s="21"/>
    </row>
    <row r="8253" spans="4:4" s="20" customFormat="1" x14ac:dyDescent="0.25">
      <c r="D8253" s="21"/>
    </row>
    <row r="8254" spans="4:4" s="20" customFormat="1" x14ac:dyDescent="0.25">
      <c r="D8254" s="21"/>
    </row>
    <row r="8255" spans="4:4" s="20" customFormat="1" x14ac:dyDescent="0.25">
      <c r="D8255" s="21"/>
    </row>
    <row r="8256" spans="4:4" s="20" customFormat="1" x14ac:dyDescent="0.25">
      <c r="D8256" s="21"/>
    </row>
    <row r="8257" spans="4:4" s="20" customFormat="1" x14ac:dyDescent="0.25">
      <c r="D8257" s="21"/>
    </row>
    <row r="8258" spans="4:4" s="20" customFormat="1" x14ac:dyDescent="0.25">
      <c r="D8258" s="21"/>
    </row>
    <row r="8259" spans="4:4" s="20" customFormat="1" x14ac:dyDescent="0.25">
      <c r="D8259" s="21"/>
    </row>
    <row r="8260" spans="4:4" s="20" customFormat="1" x14ac:dyDescent="0.25">
      <c r="D8260" s="21"/>
    </row>
    <row r="8261" spans="4:4" s="20" customFormat="1" x14ac:dyDescent="0.25">
      <c r="D8261" s="21"/>
    </row>
    <row r="8262" spans="4:4" s="20" customFormat="1" x14ac:dyDescent="0.25">
      <c r="D8262" s="21"/>
    </row>
  </sheetData>
  <autoFilter ref="A1:XFD1237"/>
  <phoneticPr fontId="10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85"/>
  <sheetViews>
    <sheetView workbookViewId="0">
      <selection activeCell="H22" sqref="H22"/>
    </sheetView>
  </sheetViews>
  <sheetFormatPr defaultColWidth="9" defaultRowHeight="15.6" x14ac:dyDescent="0.25"/>
  <cols>
    <col min="1" max="1" width="9" style="2" customWidth="1"/>
    <col min="2" max="2" width="9" style="3"/>
    <col min="3" max="3" width="11.109375" style="3" customWidth="1"/>
    <col min="4" max="5" width="9" style="3"/>
    <col min="6" max="6" width="9.109375" style="3" customWidth="1"/>
    <col min="7" max="7" width="17.109375" style="3" customWidth="1"/>
    <col min="8" max="12" width="9" style="3"/>
    <col min="13" max="13" width="11.109375" style="3" customWidth="1"/>
    <col min="14" max="14" width="10.88671875" style="3" customWidth="1"/>
    <col min="15" max="15" width="16" style="3" customWidth="1"/>
    <col min="16" max="16384" width="9" style="1"/>
  </cols>
  <sheetData>
    <row r="1" spans="1:15" x14ac:dyDescent="0.25">
      <c r="A1" s="2" t="s">
        <v>10671</v>
      </c>
      <c r="B1" s="4" t="s">
        <v>10672</v>
      </c>
      <c r="C1" s="3" t="s">
        <v>10673</v>
      </c>
      <c r="D1" s="3" t="s">
        <v>10674</v>
      </c>
      <c r="E1" s="3" t="s">
        <v>10675</v>
      </c>
      <c r="F1" s="3" t="s">
        <v>10676</v>
      </c>
      <c r="G1" s="3" t="s">
        <v>10677</v>
      </c>
      <c r="H1" s="5" t="s">
        <v>10678</v>
      </c>
      <c r="I1" s="5" t="s">
        <v>10679</v>
      </c>
      <c r="J1" s="5" t="s">
        <v>10680</v>
      </c>
      <c r="K1" s="5" t="s">
        <v>57</v>
      </c>
      <c r="L1" s="8" t="s">
        <v>10672</v>
      </c>
      <c r="M1" s="8" t="s">
        <v>10671</v>
      </c>
      <c r="N1" s="8" t="s">
        <v>10681</v>
      </c>
      <c r="O1" s="9" t="s">
        <v>10682</v>
      </c>
    </row>
    <row r="2" spans="1:15" x14ac:dyDescent="0.25">
      <c r="B2" s="6">
        <f t="shared" ref="B2:B65" si="0">G2+K2</f>
        <v>11.9</v>
      </c>
      <c r="C2" s="6">
        <v>6701</v>
      </c>
      <c r="D2" s="6">
        <v>4.5</v>
      </c>
      <c r="E2" s="6">
        <v>7</v>
      </c>
      <c r="F2" s="6"/>
      <c r="G2" s="3">
        <f t="shared" ref="G2:G65" si="1">D2+E2+F2</f>
        <v>11.5</v>
      </c>
      <c r="H2" s="6">
        <v>0.1</v>
      </c>
      <c r="I2" s="6">
        <v>0.1</v>
      </c>
      <c r="J2" s="6">
        <v>0.2</v>
      </c>
      <c r="K2" s="6">
        <f t="shared" ref="K2:K65" si="2">H2+I2+J2</f>
        <v>0.4</v>
      </c>
      <c r="L2" s="6">
        <v>11.9</v>
      </c>
      <c r="M2" s="6"/>
      <c r="N2" s="6"/>
      <c r="O2" s="6">
        <v>3.7</v>
      </c>
    </row>
    <row r="3" spans="1:15" x14ac:dyDescent="0.25">
      <c r="B3" s="3">
        <f t="shared" si="0"/>
        <v>21.9</v>
      </c>
      <c r="C3" s="3">
        <v>6842</v>
      </c>
      <c r="D3" s="3">
        <v>8.5</v>
      </c>
      <c r="E3" s="3">
        <v>13</v>
      </c>
      <c r="G3" s="3">
        <f t="shared" si="1"/>
        <v>21.5</v>
      </c>
      <c r="H3" s="3">
        <v>0.1</v>
      </c>
      <c r="I3" s="3">
        <v>0.1</v>
      </c>
      <c r="J3" s="3">
        <v>0.2</v>
      </c>
      <c r="K3" s="3">
        <f t="shared" si="2"/>
        <v>0.4</v>
      </c>
      <c r="L3" s="3">
        <v>21.9</v>
      </c>
    </row>
    <row r="4" spans="1:15" x14ac:dyDescent="0.25">
      <c r="B4" s="3">
        <f t="shared" si="0"/>
        <v>10.4</v>
      </c>
      <c r="C4" s="3">
        <v>6852</v>
      </c>
      <c r="D4" s="3">
        <v>5</v>
      </c>
      <c r="E4" s="3">
        <v>5</v>
      </c>
      <c r="G4" s="3">
        <f t="shared" si="1"/>
        <v>10</v>
      </c>
      <c r="H4" s="3">
        <v>0.1</v>
      </c>
      <c r="I4" s="3">
        <v>0.1</v>
      </c>
      <c r="J4" s="3">
        <v>0.2</v>
      </c>
      <c r="K4" s="3">
        <f t="shared" si="2"/>
        <v>0.4</v>
      </c>
      <c r="L4" s="3">
        <v>10.4</v>
      </c>
    </row>
    <row r="5" spans="1:15" x14ac:dyDescent="0.25">
      <c r="B5" s="3">
        <f t="shared" si="0"/>
        <v>15.4</v>
      </c>
      <c r="C5" s="3">
        <v>6752</v>
      </c>
      <c r="D5" s="3">
        <v>8</v>
      </c>
      <c r="E5" s="3">
        <v>7</v>
      </c>
      <c r="G5" s="3">
        <f t="shared" si="1"/>
        <v>15</v>
      </c>
      <c r="H5" s="3">
        <v>0.1</v>
      </c>
      <c r="I5" s="3">
        <v>0.1</v>
      </c>
      <c r="J5" s="3">
        <v>0.2</v>
      </c>
      <c r="K5" s="3">
        <f t="shared" si="2"/>
        <v>0.4</v>
      </c>
      <c r="L5" s="3">
        <v>15.4</v>
      </c>
    </row>
    <row r="6" spans="1:15" x14ac:dyDescent="0.25">
      <c r="B6" s="3">
        <f t="shared" si="0"/>
        <v>15.4</v>
      </c>
      <c r="C6" s="3">
        <v>1807</v>
      </c>
      <c r="D6" s="3">
        <v>8</v>
      </c>
      <c r="E6" s="3">
        <v>7</v>
      </c>
      <c r="G6" s="3">
        <f t="shared" si="1"/>
        <v>15</v>
      </c>
      <c r="H6" s="3">
        <v>0.1</v>
      </c>
      <c r="I6" s="3">
        <v>0.1</v>
      </c>
      <c r="J6" s="3">
        <v>0.2</v>
      </c>
      <c r="K6" s="3">
        <f t="shared" si="2"/>
        <v>0.4</v>
      </c>
      <c r="L6" s="3">
        <v>15.4</v>
      </c>
    </row>
    <row r="7" spans="1:15" x14ac:dyDescent="0.25">
      <c r="B7" s="3">
        <f t="shared" si="0"/>
        <v>15.4</v>
      </c>
      <c r="C7" s="3">
        <v>1017</v>
      </c>
      <c r="D7" s="3">
        <v>5</v>
      </c>
      <c r="E7" s="3">
        <v>10</v>
      </c>
      <c r="G7" s="3">
        <f t="shared" si="1"/>
        <v>15</v>
      </c>
      <c r="H7" s="3">
        <v>0.1</v>
      </c>
      <c r="I7" s="3">
        <v>0.1</v>
      </c>
      <c r="J7" s="3">
        <v>0.2</v>
      </c>
      <c r="K7" s="3">
        <f t="shared" si="2"/>
        <v>0.4</v>
      </c>
      <c r="L7" s="3">
        <v>15.4</v>
      </c>
    </row>
    <row r="8" spans="1:15" x14ac:dyDescent="0.25">
      <c r="B8" s="3">
        <f t="shared" si="0"/>
        <v>15.4</v>
      </c>
      <c r="C8" s="3">
        <v>1018</v>
      </c>
      <c r="D8" s="3">
        <v>5</v>
      </c>
      <c r="E8" s="3">
        <v>10</v>
      </c>
      <c r="G8" s="3">
        <f t="shared" si="1"/>
        <v>15</v>
      </c>
      <c r="H8" s="3">
        <v>0.1</v>
      </c>
      <c r="I8" s="3">
        <v>0.1</v>
      </c>
      <c r="J8" s="3">
        <v>0.2</v>
      </c>
      <c r="K8" s="3">
        <f t="shared" si="2"/>
        <v>0.4</v>
      </c>
      <c r="L8" s="3">
        <v>15.4</v>
      </c>
    </row>
    <row r="9" spans="1:15" x14ac:dyDescent="0.25">
      <c r="B9" s="3">
        <f t="shared" si="0"/>
        <v>15.4</v>
      </c>
      <c r="C9" s="3">
        <v>1019</v>
      </c>
      <c r="D9" s="3">
        <v>5</v>
      </c>
      <c r="E9" s="3">
        <v>10</v>
      </c>
      <c r="G9" s="3">
        <f t="shared" si="1"/>
        <v>15</v>
      </c>
      <c r="H9" s="3">
        <v>0.1</v>
      </c>
      <c r="I9" s="3">
        <v>0.1</v>
      </c>
      <c r="J9" s="3">
        <v>0.2</v>
      </c>
      <c r="K9" s="3">
        <f t="shared" si="2"/>
        <v>0.4</v>
      </c>
      <c r="L9" s="3">
        <v>15.4</v>
      </c>
    </row>
    <row r="10" spans="1:15" x14ac:dyDescent="0.25">
      <c r="B10" s="3">
        <f t="shared" si="0"/>
        <v>15.4</v>
      </c>
      <c r="C10" s="3">
        <v>1020</v>
      </c>
      <c r="D10" s="3">
        <v>5</v>
      </c>
      <c r="E10" s="3">
        <v>10</v>
      </c>
      <c r="G10" s="3">
        <f t="shared" si="1"/>
        <v>15</v>
      </c>
      <c r="H10" s="3">
        <v>0.1</v>
      </c>
      <c r="I10" s="3">
        <v>0.1</v>
      </c>
      <c r="J10" s="3">
        <v>0.2</v>
      </c>
      <c r="K10" s="3">
        <f t="shared" si="2"/>
        <v>0.4</v>
      </c>
      <c r="L10" s="3">
        <v>15.4</v>
      </c>
    </row>
    <row r="11" spans="1:15" x14ac:dyDescent="0.25">
      <c r="B11" s="3">
        <f t="shared" si="0"/>
        <v>15.4</v>
      </c>
      <c r="C11" s="3">
        <v>1021</v>
      </c>
      <c r="D11" s="3">
        <v>5</v>
      </c>
      <c r="E11" s="3">
        <v>10</v>
      </c>
      <c r="G11" s="3">
        <f t="shared" si="1"/>
        <v>15</v>
      </c>
      <c r="H11" s="3">
        <v>0.1</v>
      </c>
      <c r="I11" s="3">
        <v>0.1</v>
      </c>
      <c r="J11" s="3">
        <v>0.2</v>
      </c>
      <c r="K11" s="3">
        <f t="shared" si="2"/>
        <v>0.4</v>
      </c>
      <c r="L11" s="3">
        <v>15.4</v>
      </c>
    </row>
    <row r="12" spans="1:15" x14ac:dyDescent="0.25">
      <c r="B12" s="3">
        <f t="shared" si="0"/>
        <v>15.4</v>
      </c>
      <c r="C12" s="3">
        <v>1022</v>
      </c>
      <c r="D12" s="3">
        <v>5</v>
      </c>
      <c r="E12" s="3">
        <v>10</v>
      </c>
      <c r="G12" s="3">
        <f t="shared" si="1"/>
        <v>15</v>
      </c>
      <c r="H12" s="3">
        <v>0.1</v>
      </c>
      <c r="I12" s="3">
        <v>0.1</v>
      </c>
      <c r="J12" s="3">
        <v>0.2</v>
      </c>
      <c r="K12" s="3">
        <f t="shared" si="2"/>
        <v>0.4</v>
      </c>
      <c r="L12" s="3">
        <v>15.4</v>
      </c>
    </row>
    <row r="13" spans="1:15" x14ac:dyDescent="0.25">
      <c r="B13" s="3">
        <f t="shared" si="0"/>
        <v>15.4</v>
      </c>
      <c r="C13" s="3">
        <v>1023</v>
      </c>
      <c r="D13" s="3">
        <v>5</v>
      </c>
      <c r="E13" s="3">
        <v>10</v>
      </c>
      <c r="G13" s="3">
        <f t="shared" si="1"/>
        <v>15</v>
      </c>
      <c r="H13" s="3">
        <v>0.1</v>
      </c>
      <c r="I13" s="3">
        <v>0.1</v>
      </c>
      <c r="J13" s="3">
        <v>0.2</v>
      </c>
      <c r="K13" s="3">
        <f t="shared" si="2"/>
        <v>0.4</v>
      </c>
      <c r="L13" s="3">
        <v>15.4</v>
      </c>
    </row>
    <row r="14" spans="1:15" x14ac:dyDescent="0.25">
      <c r="B14" s="3">
        <f t="shared" si="0"/>
        <v>15.4</v>
      </c>
      <c r="C14" s="3">
        <v>1024</v>
      </c>
      <c r="D14" s="3">
        <v>5</v>
      </c>
      <c r="E14" s="3">
        <v>10</v>
      </c>
      <c r="G14" s="3">
        <f t="shared" si="1"/>
        <v>15</v>
      </c>
      <c r="H14" s="3">
        <v>0.1</v>
      </c>
      <c r="I14" s="3">
        <v>0.1</v>
      </c>
      <c r="J14" s="3">
        <v>0.2</v>
      </c>
      <c r="K14" s="3">
        <f t="shared" si="2"/>
        <v>0.4</v>
      </c>
      <c r="L14" s="3">
        <v>15.4</v>
      </c>
    </row>
    <row r="15" spans="1:15" x14ac:dyDescent="0.25">
      <c r="B15" s="3">
        <f t="shared" si="0"/>
        <v>15.4</v>
      </c>
      <c r="C15" s="3">
        <v>1025</v>
      </c>
      <c r="D15" s="3">
        <v>5</v>
      </c>
      <c r="E15" s="3">
        <v>10</v>
      </c>
      <c r="G15" s="3">
        <f t="shared" si="1"/>
        <v>15</v>
      </c>
      <c r="H15" s="3">
        <v>0.1</v>
      </c>
      <c r="I15" s="3">
        <v>0.1</v>
      </c>
      <c r="J15" s="3">
        <v>0.2</v>
      </c>
      <c r="K15" s="3">
        <f t="shared" si="2"/>
        <v>0.4</v>
      </c>
      <c r="L15" s="3">
        <v>15.4</v>
      </c>
    </row>
    <row r="16" spans="1:15" x14ac:dyDescent="0.25">
      <c r="B16" s="3">
        <f t="shared" si="0"/>
        <v>15.4</v>
      </c>
      <c r="C16" s="3">
        <v>1026</v>
      </c>
      <c r="D16" s="3">
        <v>5</v>
      </c>
      <c r="E16" s="3">
        <v>10</v>
      </c>
      <c r="G16" s="3">
        <f t="shared" si="1"/>
        <v>15</v>
      </c>
      <c r="H16" s="3">
        <v>0.1</v>
      </c>
      <c r="I16" s="3">
        <v>0.1</v>
      </c>
      <c r="J16" s="3">
        <v>0.2</v>
      </c>
      <c r="K16" s="3">
        <f t="shared" si="2"/>
        <v>0.4</v>
      </c>
      <c r="L16" s="3">
        <v>15.4</v>
      </c>
    </row>
    <row r="17" spans="2:16" x14ac:dyDescent="0.25">
      <c r="B17" s="3">
        <f t="shared" si="0"/>
        <v>15.4</v>
      </c>
      <c r="C17" s="3">
        <v>1027</v>
      </c>
      <c r="D17" s="3">
        <v>5</v>
      </c>
      <c r="E17" s="3">
        <v>10</v>
      </c>
      <c r="G17" s="3">
        <f t="shared" si="1"/>
        <v>15</v>
      </c>
      <c r="H17" s="3">
        <v>0.1</v>
      </c>
      <c r="I17" s="3">
        <v>0.1</v>
      </c>
      <c r="J17" s="3">
        <v>0.2</v>
      </c>
      <c r="K17" s="3">
        <f t="shared" si="2"/>
        <v>0.4</v>
      </c>
      <c r="L17" s="3">
        <v>15.4</v>
      </c>
    </row>
    <row r="18" spans="2:16" x14ac:dyDescent="0.25">
      <c r="B18" s="3">
        <f t="shared" si="0"/>
        <v>15.4</v>
      </c>
      <c r="C18" s="3">
        <v>1028</v>
      </c>
      <c r="D18" s="3">
        <v>5</v>
      </c>
      <c r="E18" s="3">
        <v>10</v>
      </c>
      <c r="G18" s="3">
        <f t="shared" si="1"/>
        <v>15</v>
      </c>
      <c r="H18" s="3">
        <v>0.1</v>
      </c>
      <c r="I18" s="3">
        <v>0.1</v>
      </c>
      <c r="J18" s="3">
        <v>0.2</v>
      </c>
      <c r="K18" s="3">
        <f t="shared" si="2"/>
        <v>0.4</v>
      </c>
      <c r="L18" s="3">
        <v>15.4</v>
      </c>
    </row>
    <row r="19" spans="2:16" x14ac:dyDescent="0.25">
      <c r="B19" s="3">
        <f t="shared" si="0"/>
        <v>15.4</v>
      </c>
      <c r="C19" s="3">
        <v>1029</v>
      </c>
      <c r="D19" s="3">
        <v>5</v>
      </c>
      <c r="E19" s="3">
        <v>10</v>
      </c>
      <c r="G19" s="3">
        <f t="shared" si="1"/>
        <v>15</v>
      </c>
      <c r="H19" s="3">
        <v>0.1</v>
      </c>
      <c r="I19" s="3">
        <v>0.1</v>
      </c>
      <c r="J19" s="3">
        <v>0.2</v>
      </c>
      <c r="K19" s="3">
        <f t="shared" si="2"/>
        <v>0.4</v>
      </c>
      <c r="L19" s="3">
        <v>15.4</v>
      </c>
    </row>
    <row r="20" spans="2:16" x14ac:dyDescent="0.25">
      <c r="B20" s="3">
        <f t="shared" si="0"/>
        <v>15.4</v>
      </c>
      <c r="C20" s="3">
        <v>1030</v>
      </c>
      <c r="D20" s="3">
        <v>5</v>
      </c>
      <c r="E20" s="3">
        <v>10</v>
      </c>
      <c r="G20" s="3">
        <f t="shared" si="1"/>
        <v>15</v>
      </c>
      <c r="H20" s="3">
        <v>0.1</v>
      </c>
      <c r="I20" s="3">
        <v>0.1</v>
      </c>
      <c r="J20" s="3">
        <v>0.2</v>
      </c>
      <c r="K20" s="3">
        <f t="shared" si="2"/>
        <v>0.4</v>
      </c>
      <c r="L20" s="3">
        <v>15.4</v>
      </c>
    </row>
    <row r="21" spans="2:16" x14ac:dyDescent="0.25">
      <c r="B21" s="7">
        <f t="shared" si="0"/>
        <v>21.9</v>
      </c>
      <c r="C21" s="7">
        <v>6547</v>
      </c>
      <c r="D21" s="7">
        <v>6.5</v>
      </c>
      <c r="E21" s="7">
        <v>15</v>
      </c>
      <c r="F21" s="7"/>
      <c r="G21" s="7">
        <f t="shared" si="1"/>
        <v>21.5</v>
      </c>
      <c r="H21" s="7">
        <v>0.1</v>
      </c>
      <c r="I21" s="7">
        <v>0.1</v>
      </c>
      <c r="J21" s="7">
        <v>0.2</v>
      </c>
      <c r="K21" s="7">
        <f t="shared" si="2"/>
        <v>0.4</v>
      </c>
      <c r="L21" s="7">
        <v>21.9</v>
      </c>
      <c r="M21" s="7"/>
      <c r="N21" s="7"/>
      <c r="O21" s="6">
        <v>6</v>
      </c>
      <c r="P21" s="1" t="s">
        <v>10683</v>
      </c>
    </row>
    <row r="22" spans="2:16" x14ac:dyDescent="0.25">
      <c r="B22" s="3">
        <f t="shared" si="0"/>
        <v>20.399999999999999</v>
      </c>
      <c r="C22" s="3">
        <v>6749</v>
      </c>
      <c r="D22" s="3">
        <v>13</v>
      </c>
      <c r="E22" s="3">
        <v>7</v>
      </c>
      <c r="G22" s="3">
        <f t="shared" si="1"/>
        <v>20</v>
      </c>
      <c r="H22" s="3">
        <v>0.1</v>
      </c>
      <c r="I22" s="3">
        <v>0.1</v>
      </c>
      <c r="J22" s="3">
        <v>0.2</v>
      </c>
      <c r="K22" s="3">
        <f t="shared" si="2"/>
        <v>0.4</v>
      </c>
      <c r="L22" s="3">
        <v>20.399999999999999</v>
      </c>
    </row>
    <row r="23" spans="2:16" x14ac:dyDescent="0.25">
      <c r="B23" s="3">
        <f t="shared" si="0"/>
        <v>26.4</v>
      </c>
      <c r="C23" s="3">
        <v>6759</v>
      </c>
      <c r="D23" s="3">
        <v>15</v>
      </c>
      <c r="E23" s="3">
        <v>11</v>
      </c>
      <c r="G23" s="3">
        <f t="shared" si="1"/>
        <v>26</v>
      </c>
      <c r="H23" s="3">
        <v>0.1</v>
      </c>
      <c r="I23" s="3">
        <v>0.1</v>
      </c>
      <c r="J23" s="3">
        <v>0.2</v>
      </c>
      <c r="K23" s="3">
        <f t="shared" si="2"/>
        <v>0.4</v>
      </c>
      <c r="L23" s="3">
        <v>26.4</v>
      </c>
    </row>
    <row r="24" spans="2:16" x14ac:dyDescent="0.25">
      <c r="B24" s="3">
        <f t="shared" si="0"/>
        <v>38.4</v>
      </c>
      <c r="C24" s="3">
        <v>6764</v>
      </c>
      <c r="D24" s="3">
        <v>26</v>
      </c>
      <c r="E24" s="3">
        <v>12</v>
      </c>
      <c r="G24" s="3">
        <f t="shared" si="1"/>
        <v>38</v>
      </c>
      <c r="H24" s="3">
        <v>0.1</v>
      </c>
      <c r="I24" s="3">
        <v>0.1</v>
      </c>
      <c r="J24" s="3">
        <v>0.2</v>
      </c>
      <c r="K24" s="3">
        <f t="shared" si="2"/>
        <v>0.4</v>
      </c>
      <c r="L24" s="3">
        <v>38.4</v>
      </c>
    </row>
    <row r="25" spans="2:16" x14ac:dyDescent="0.25">
      <c r="B25" s="3">
        <f t="shared" si="0"/>
        <v>23.4</v>
      </c>
      <c r="C25" s="3">
        <v>6768</v>
      </c>
      <c r="D25" s="3">
        <v>17</v>
      </c>
      <c r="E25" s="3">
        <v>6</v>
      </c>
      <c r="G25" s="3">
        <f t="shared" si="1"/>
        <v>23</v>
      </c>
      <c r="H25" s="3">
        <v>0.1</v>
      </c>
      <c r="I25" s="3">
        <v>0.1</v>
      </c>
      <c r="J25" s="3">
        <v>0.2</v>
      </c>
      <c r="K25" s="3">
        <f t="shared" si="2"/>
        <v>0.4</v>
      </c>
      <c r="L25" s="3">
        <v>23.4</v>
      </c>
    </row>
    <row r="26" spans="2:16" x14ac:dyDescent="0.25">
      <c r="B26" s="3">
        <f t="shared" si="0"/>
        <v>42.4</v>
      </c>
      <c r="C26" s="3">
        <v>6771</v>
      </c>
      <c r="D26" s="3">
        <v>26</v>
      </c>
      <c r="E26" s="3">
        <v>16</v>
      </c>
      <c r="G26" s="3">
        <f t="shared" si="1"/>
        <v>42</v>
      </c>
      <c r="H26" s="3">
        <v>0.1</v>
      </c>
      <c r="I26" s="3">
        <v>0.1</v>
      </c>
      <c r="J26" s="3">
        <v>0.2</v>
      </c>
      <c r="K26" s="3">
        <f t="shared" si="2"/>
        <v>0.4</v>
      </c>
      <c r="L26" s="3">
        <v>42.4</v>
      </c>
    </row>
    <row r="27" spans="2:16" x14ac:dyDescent="0.25">
      <c r="B27" s="3">
        <f t="shared" si="0"/>
        <v>46.4</v>
      </c>
      <c r="C27" s="3">
        <v>6774</v>
      </c>
      <c r="D27" s="3">
        <v>16</v>
      </c>
      <c r="E27" s="3">
        <v>30</v>
      </c>
      <c r="G27" s="3">
        <f t="shared" si="1"/>
        <v>46</v>
      </c>
      <c r="H27" s="3">
        <v>0.1</v>
      </c>
      <c r="I27" s="3">
        <v>0.1</v>
      </c>
      <c r="J27" s="3">
        <v>0.2</v>
      </c>
      <c r="K27" s="3">
        <f t="shared" si="2"/>
        <v>0.4</v>
      </c>
      <c r="L27" s="3">
        <v>46.4</v>
      </c>
    </row>
    <row r="28" spans="2:16" x14ac:dyDescent="0.25">
      <c r="B28" s="3">
        <f t="shared" si="0"/>
        <v>14.4</v>
      </c>
      <c r="C28" s="3">
        <v>6817</v>
      </c>
      <c r="D28" s="3">
        <v>6.5</v>
      </c>
      <c r="E28" s="3">
        <v>7</v>
      </c>
      <c r="F28" s="3">
        <v>0.5</v>
      </c>
      <c r="G28" s="3">
        <f t="shared" si="1"/>
        <v>14</v>
      </c>
      <c r="H28" s="3">
        <v>0.1</v>
      </c>
      <c r="I28" s="3">
        <v>0.1</v>
      </c>
      <c r="J28" s="3">
        <v>0.2</v>
      </c>
      <c r="K28" s="3">
        <f t="shared" si="2"/>
        <v>0.4</v>
      </c>
      <c r="L28" s="3">
        <v>14.4</v>
      </c>
    </row>
    <row r="29" spans="2:16" x14ac:dyDescent="0.25">
      <c r="B29" s="3">
        <f t="shared" si="0"/>
        <v>23.9</v>
      </c>
      <c r="C29" s="3">
        <v>6819</v>
      </c>
      <c r="D29" s="3">
        <v>9</v>
      </c>
      <c r="E29" s="3">
        <v>14</v>
      </c>
      <c r="F29" s="3">
        <v>0.5</v>
      </c>
      <c r="G29" s="3">
        <f t="shared" si="1"/>
        <v>23.5</v>
      </c>
      <c r="H29" s="3">
        <v>0.1</v>
      </c>
      <c r="I29" s="3">
        <v>0.1</v>
      </c>
      <c r="J29" s="3">
        <v>0.2</v>
      </c>
      <c r="K29" s="3">
        <f t="shared" si="2"/>
        <v>0.4</v>
      </c>
      <c r="L29" s="3">
        <v>23.9</v>
      </c>
    </row>
    <row r="30" spans="2:16" x14ac:dyDescent="0.25">
      <c r="B30" s="3">
        <f t="shared" si="0"/>
        <v>20.399999999999999</v>
      </c>
      <c r="C30" s="3">
        <v>6839</v>
      </c>
      <c r="D30" s="3">
        <v>7</v>
      </c>
      <c r="E30" s="3">
        <v>13</v>
      </c>
      <c r="G30" s="3">
        <f t="shared" si="1"/>
        <v>20</v>
      </c>
      <c r="H30" s="3">
        <v>0.1</v>
      </c>
      <c r="I30" s="3">
        <v>0.1</v>
      </c>
      <c r="J30" s="3">
        <v>0.2</v>
      </c>
      <c r="K30" s="3">
        <f t="shared" si="2"/>
        <v>0.4</v>
      </c>
      <c r="L30" s="3">
        <v>20.399999999999999</v>
      </c>
    </row>
    <row r="31" spans="2:16" x14ac:dyDescent="0.25">
      <c r="B31" s="3">
        <f t="shared" si="0"/>
        <v>16.899999999999999</v>
      </c>
      <c r="C31" s="3">
        <v>6840</v>
      </c>
      <c r="D31" s="3">
        <v>7</v>
      </c>
      <c r="E31" s="3">
        <v>8</v>
      </c>
      <c r="F31" s="3">
        <v>1.5</v>
      </c>
      <c r="G31" s="3">
        <f t="shared" si="1"/>
        <v>16.5</v>
      </c>
      <c r="H31" s="3">
        <v>0.1</v>
      </c>
      <c r="I31" s="3">
        <v>0.1</v>
      </c>
      <c r="J31" s="3">
        <v>0.2</v>
      </c>
      <c r="K31" s="3">
        <f t="shared" si="2"/>
        <v>0.4</v>
      </c>
      <c r="L31" s="3">
        <v>16.899999999999999</v>
      </c>
    </row>
    <row r="32" spans="2:16" x14ac:dyDescent="0.25">
      <c r="B32" s="3">
        <f t="shared" si="0"/>
        <v>13.6</v>
      </c>
      <c r="C32" s="3">
        <v>6843</v>
      </c>
      <c r="D32" s="3">
        <v>6.2</v>
      </c>
      <c r="E32" s="3">
        <v>6</v>
      </c>
      <c r="F32" s="3">
        <v>1</v>
      </c>
      <c r="G32" s="3">
        <f t="shared" si="1"/>
        <v>13.2</v>
      </c>
      <c r="H32" s="3">
        <v>0.1</v>
      </c>
      <c r="I32" s="3">
        <v>0.1</v>
      </c>
      <c r="J32" s="3">
        <v>0.2</v>
      </c>
      <c r="K32" s="3">
        <f t="shared" si="2"/>
        <v>0.4</v>
      </c>
      <c r="L32" s="3">
        <v>13.6</v>
      </c>
    </row>
    <row r="33" spans="2:16" x14ac:dyDescent="0.25">
      <c r="B33" s="3">
        <f t="shared" si="0"/>
        <v>28.4</v>
      </c>
      <c r="C33" s="3">
        <v>6855</v>
      </c>
      <c r="D33" s="3">
        <v>16</v>
      </c>
      <c r="E33" s="3">
        <v>12</v>
      </c>
      <c r="G33" s="3">
        <f t="shared" si="1"/>
        <v>28</v>
      </c>
      <c r="H33" s="3">
        <v>0.1</v>
      </c>
      <c r="I33" s="3">
        <v>0.1</v>
      </c>
      <c r="J33" s="3">
        <v>0.2</v>
      </c>
      <c r="K33" s="3">
        <f t="shared" si="2"/>
        <v>0.4</v>
      </c>
      <c r="L33" s="3">
        <v>28.4</v>
      </c>
    </row>
    <row r="34" spans="2:16" x14ac:dyDescent="0.25">
      <c r="B34" s="3">
        <f t="shared" si="0"/>
        <v>12.3</v>
      </c>
      <c r="C34" s="3">
        <v>6562</v>
      </c>
      <c r="D34" s="3">
        <v>4.3</v>
      </c>
      <c r="E34" s="3">
        <v>7</v>
      </c>
      <c r="F34" s="3">
        <v>0.6</v>
      </c>
      <c r="G34" s="3">
        <f t="shared" si="1"/>
        <v>11.9</v>
      </c>
      <c r="H34" s="3">
        <v>0.1</v>
      </c>
      <c r="I34" s="3">
        <v>0.1</v>
      </c>
      <c r="J34" s="3">
        <v>0.2</v>
      </c>
      <c r="K34" s="3">
        <f t="shared" si="2"/>
        <v>0.4</v>
      </c>
      <c r="L34" s="3">
        <v>12.3</v>
      </c>
    </row>
    <row r="35" spans="2:16" x14ac:dyDescent="0.25">
      <c r="B35" s="3">
        <f t="shared" si="0"/>
        <v>12.8</v>
      </c>
      <c r="C35" s="3">
        <v>3021</v>
      </c>
      <c r="D35" s="3">
        <v>4.4000000000000004</v>
      </c>
      <c r="E35" s="3">
        <v>8</v>
      </c>
      <c r="G35" s="3">
        <f t="shared" si="1"/>
        <v>12.4</v>
      </c>
      <c r="H35" s="3">
        <v>0.1</v>
      </c>
      <c r="I35" s="3">
        <v>0.1</v>
      </c>
      <c r="J35" s="3">
        <v>0.2</v>
      </c>
      <c r="K35" s="3">
        <f t="shared" si="2"/>
        <v>0.4</v>
      </c>
      <c r="L35" s="3">
        <v>12.8</v>
      </c>
    </row>
    <row r="36" spans="2:16" x14ac:dyDescent="0.25">
      <c r="B36" s="3">
        <f t="shared" si="0"/>
        <v>12.5</v>
      </c>
      <c r="C36" s="3">
        <v>3022</v>
      </c>
      <c r="D36" s="3">
        <v>5.0999999999999996</v>
      </c>
      <c r="E36" s="3">
        <v>7</v>
      </c>
      <c r="G36" s="3">
        <f t="shared" si="1"/>
        <v>12.1</v>
      </c>
      <c r="H36" s="3">
        <v>0.1</v>
      </c>
      <c r="I36" s="3">
        <v>0.1</v>
      </c>
      <c r="J36" s="3">
        <v>0.2</v>
      </c>
      <c r="K36" s="3">
        <f t="shared" si="2"/>
        <v>0.4</v>
      </c>
      <c r="L36" s="3">
        <v>12.5</v>
      </c>
    </row>
    <row r="37" spans="2:16" x14ac:dyDescent="0.25">
      <c r="B37" s="3">
        <f t="shared" si="0"/>
        <v>15.9</v>
      </c>
      <c r="C37" s="3">
        <v>3023</v>
      </c>
      <c r="D37" s="3">
        <v>7.5</v>
      </c>
      <c r="E37" s="3">
        <v>8</v>
      </c>
      <c r="G37" s="3">
        <f t="shared" si="1"/>
        <v>15.5</v>
      </c>
      <c r="H37" s="3">
        <v>0.1</v>
      </c>
      <c r="I37" s="3">
        <v>0.1</v>
      </c>
      <c r="J37" s="3">
        <v>0.2</v>
      </c>
      <c r="K37" s="3">
        <f t="shared" si="2"/>
        <v>0.4</v>
      </c>
      <c r="L37" s="3">
        <v>15.9</v>
      </c>
    </row>
    <row r="38" spans="2:16" x14ac:dyDescent="0.25">
      <c r="B38" s="3">
        <f t="shared" si="0"/>
        <v>18.299999999999997</v>
      </c>
      <c r="C38" s="3">
        <v>8362</v>
      </c>
      <c r="D38" s="3">
        <v>4.9000000000000004</v>
      </c>
      <c r="E38" s="3">
        <v>13</v>
      </c>
      <c r="G38" s="3">
        <f t="shared" si="1"/>
        <v>17.899999999999999</v>
      </c>
      <c r="H38" s="3">
        <v>0.1</v>
      </c>
      <c r="I38" s="3">
        <v>0.1</v>
      </c>
      <c r="J38" s="3">
        <v>0.2</v>
      </c>
      <c r="K38" s="3">
        <f t="shared" si="2"/>
        <v>0.4</v>
      </c>
      <c r="L38" s="3">
        <v>18.3</v>
      </c>
    </row>
    <row r="39" spans="2:16" x14ac:dyDescent="0.25">
      <c r="B39" s="3">
        <f t="shared" si="0"/>
        <v>15.9</v>
      </c>
      <c r="C39" s="6">
        <v>1004</v>
      </c>
      <c r="D39" s="6">
        <v>4</v>
      </c>
      <c r="E39" s="6">
        <v>10</v>
      </c>
      <c r="F39" s="6">
        <v>1.5</v>
      </c>
      <c r="G39" s="3">
        <f t="shared" si="1"/>
        <v>15.5</v>
      </c>
      <c r="H39" s="6">
        <v>0.1</v>
      </c>
      <c r="I39" s="6">
        <v>0.1</v>
      </c>
      <c r="J39" s="6">
        <v>0.2</v>
      </c>
      <c r="K39" s="6">
        <f t="shared" si="2"/>
        <v>0.4</v>
      </c>
      <c r="L39" s="6">
        <v>15.9</v>
      </c>
      <c r="M39" s="6"/>
      <c r="N39" s="6"/>
      <c r="O39" s="6">
        <v>3.6</v>
      </c>
    </row>
    <row r="40" spans="2:16" x14ac:dyDescent="0.25">
      <c r="B40" s="3">
        <f t="shared" si="0"/>
        <v>15.9</v>
      </c>
      <c r="C40" s="6">
        <v>1005</v>
      </c>
      <c r="D40" s="6">
        <v>4</v>
      </c>
      <c r="E40" s="6">
        <v>10</v>
      </c>
      <c r="F40" s="6">
        <v>1.5</v>
      </c>
      <c r="G40" s="3">
        <f t="shared" si="1"/>
        <v>15.5</v>
      </c>
      <c r="H40" s="6">
        <v>0.1</v>
      </c>
      <c r="I40" s="6">
        <v>0.1</v>
      </c>
      <c r="J40" s="6">
        <v>0.2</v>
      </c>
      <c r="K40" s="6">
        <f t="shared" si="2"/>
        <v>0.4</v>
      </c>
      <c r="L40" s="6">
        <v>15.9</v>
      </c>
      <c r="M40" s="6"/>
      <c r="N40" s="6"/>
      <c r="O40" s="6">
        <v>3.6</v>
      </c>
    </row>
    <row r="41" spans="2:16" x14ac:dyDescent="0.25">
      <c r="B41" s="3">
        <f t="shared" si="0"/>
        <v>15.9</v>
      </c>
      <c r="C41" s="6">
        <v>1006</v>
      </c>
      <c r="D41" s="6">
        <v>4</v>
      </c>
      <c r="E41" s="6">
        <v>10</v>
      </c>
      <c r="F41" s="6">
        <v>1.5</v>
      </c>
      <c r="G41" s="3">
        <f t="shared" si="1"/>
        <v>15.5</v>
      </c>
      <c r="H41" s="6">
        <v>0.1</v>
      </c>
      <c r="I41" s="6">
        <v>0.1</v>
      </c>
      <c r="J41" s="6">
        <v>0.2</v>
      </c>
      <c r="K41" s="6">
        <f t="shared" si="2"/>
        <v>0.4</v>
      </c>
      <c r="L41" s="6">
        <v>15.9</v>
      </c>
      <c r="M41" s="6"/>
      <c r="N41" s="6"/>
      <c r="O41" s="6">
        <v>3.6</v>
      </c>
    </row>
    <row r="42" spans="2:16" x14ac:dyDescent="0.25">
      <c r="B42" s="3">
        <f t="shared" si="0"/>
        <v>15.9</v>
      </c>
      <c r="C42" s="6">
        <v>1007</v>
      </c>
      <c r="D42" s="6">
        <v>4</v>
      </c>
      <c r="E42" s="6">
        <v>10</v>
      </c>
      <c r="F42" s="6">
        <v>1.5</v>
      </c>
      <c r="G42" s="3">
        <f t="shared" si="1"/>
        <v>15.5</v>
      </c>
      <c r="H42" s="6">
        <v>0.1</v>
      </c>
      <c r="I42" s="6">
        <v>0.1</v>
      </c>
      <c r="J42" s="6">
        <v>0.2</v>
      </c>
      <c r="K42" s="6">
        <f t="shared" si="2"/>
        <v>0.4</v>
      </c>
      <c r="L42" s="6">
        <v>15.9</v>
      </c>
      <c r="M42" s="6"/>
      <c r="N42" s="6"/>
      <c r="O42" s="6">
        <v>3.6</v>
      </c>
    </row>
    <row r="43" spans="2:16" x14ac:dyDescent="0.25">
      <c r="B43" s="7">
        <f t="shared" si="0"/>
        <v>15.4</v>
      </c>
      <c r="C43" s="7">
        <v>1008</v>
      </c>
      <c r="D43" s="7">
        <v>3.5</v>
      </c>
      <c r="E43" s="7">
        <v>10</v>
      </c>
      <c r="F43" s="7">
        <v>1.5</v>
      </c>
      <c r="G43" s="7">
        <f t="shared" si="1"/>
        <v>15</v>
      </c>
      <c r="H43" s="7">
        <v>0.1</v>
      </c>
      <c r="I43" s="7">
        <v>0.1</v>
      </c>
      <c r="J43" s="7">
        <v>0.2</v>
      </c>
      <c r="K43" s="7">
        <f t="shared" si="2"/>
        <v>0.4</v>
      </c>
      <c r="L43" s="7">
        <v>15.4</v>
      </c>
      <c r="M43" s="7"/>
      <c r="N43" s="7"/>
      <c r="O43" s="7">
        <v>4</v>
      </c>
      <c r="P43" s="1" t="s">
        <v>10684</v>
      </c>
    </row>
    <row r="44" spans="2:16" x14ac:dyDescent="0.25">
      <c r="B44" s="3">
        <f t="shared" si="0"/>
        <v>15.9</v>
      </c>
      <c r="C44" s="6">
        <v>1009</v>
      </c>
      <c r="D44" s="6">
        <v>4</v>
      </c>
      <c r="E44" s="6">
        <v>10</v>
      </c>
      <c r="F44" s="6">
        <v>1.5</v>
      </c>
      <c r="G44" s="3">
        <f t="shared" si="1"/>
        <v>15.5</v>
      </c>
      <c r="H44" s="6">
        <v>0.1</v>
      </c>
      <c r="I44" s="6">
        <v>0.1</v>
      </c>
      <c r="J44" s="6">
        <v>0.2</v>
      </c>
      <c r="K44" s="6">
        <f t="shared" si="2"/>
        <v>0.4</v>
      </c>
      <c r="L44" s="6">
        <v>15.9</v>
      </c>
      <c r="M44" s="6"/>
      <c r="N44" s="6"/>
      <c r="O44" s="6">
        <v>3.6</v>
      </c>
    </row>
    <row r="45" spans="2:16" x14ac:dyDescent="0.25">
      <c r="B45" s="3">
        <f t="shared" si="0"/>
        <v>15.9</v>
      </c>
      <c r="C45" s="6">
        <v>1010</v>
      </c>
      <c r="D45" s="6">
        <v>4</v>
      </c>
      <c r="E45" s="6">
        <v>10</v>
      </c>
      <c r="F45" s="6">
        <v>1.5</v>
      </c>
      <c r="G45" s="3">
        <f t="shared" si="1"/>
        <v>15.5</v>
      </c>
      <c r="H45" s="6">
        <v>0.1</v>
      </c>
      <c r="I45" s="6">
        <v>0.1</v>
      </c>
      <c r="J45" s="6">
        <v>0.2</v>
      </c>
      <c r="K45" s="6">
        <f t="shared" si="2"/>
        <v>0.4</v>
      </c>
      <c r="L45" s="6">
        <v>15.9</v>
      </c>
      <c r="M45" s="6"/>
      <c r="N45" s="6"/>
      <c r="O45" s="6">
        <v>3.6</v>
      </c>
    </row>
    <row r="46" spans="2:16" x14ac:dyDescent="0.25">
      <c r="B46" s="3">
        <f t="shared" si="0"/>
        <v>15.9</v>
      </c>
      <c r="C46" s="6">
        <v>1011</v>
      </c>
      <c r="D46" s="6">
        <v>4</v>
      </c>
      <c r="E46" s="6">
        <v>10</v>
      </c>
      <c r="F46" s="6">
        <v>1.5</v>
      </c>
      <c r="G46" s="3">
        <f t="shared" si="1"/>
        <v>15.5</v>
      </c>
      <c r="H46" s="6">
        <v>0.1</v>
      </c>
      <c r="I46" s="6">
        <v>0.1</v>
      </c>
      <c r="J46" s="6">
        <v>0.2</v>
      </c>
      <c r="K46" s="6">
        <f t="shared" si="2"/>
        <v>0.4</v>
      </c>
      <c r="L46" s="6">
        <v>15.9</v>
      </c>
      <c r="M46" s="6"/>
      <c r="N46" s="6"/>
      <c r="O46" s="6">
        <v>3.6</v>
      </c>
    </row>
    <row r="47" spans="2:16" x14ac:dyDescent="0.25">
      <c r="B47" s="3">
        <f t="shared" si="0"/>
        <v>15.9</v>
      </c>
      <c r="C47" s="6">
        <v>1012</v>
      </c>
      <c r="D47" s="6">
        <v>4</v>
      </c>
      <c r="E47" s="6">
        <v>10</v>
      </c>
      <c r="F47" s="6">
        <v>1.5</v>
      </c>
      <c r="G47" s="3">
        <f t="shared" si="1"/>
        <v>15.5</v>
      </c>
      <c r="H47" s="6">
        <v>0.1</v>
      </c>
      <c r="I47" s="6">
        <v>0.1</v>
      </c>
      <c r="J47" s="6">
        <v>0.2</v>
      </c>
      <c r="K47" s="6">
        <f t="shared" si="2"/>
        <v>0.4</v>
      </c>
      <c r="L47" s="6">
        <v>15.9</v>
      </c>
      <c r="M47" s="6"/>
      <c r="N47" s="6"/>
      <c r="O47" s="6">
        <v>3.6</v>
      </c>
    </row>
    <row r="48" spans="2:16" x14ac:dyDescent="0.25">
      <c r="B48" s="3">
        <f t="shared" si="0"/>
        <v>15.9</v>
      </c>
      <c r="C48" s="6">
        <v>1013</v>
      </c>
      <c r="D48" s="6">
        <v>4</v>
      </c>
      <c r="E48" s="6">
        <v>10</v>
      </c>
      <c r="F48" s="6">
        <v>1.5</v>
      </c>
      <c r="G48" s="3">
        <f t="shared" si="1"/>
        <v>15.5</v>
      </c>
      <c r="H48" s="6">
        <v>0.1</v>
      </c>
      <c r="I48" s="6">
        <v>0.1</v>
      </c>
      <c r="J48" s="6">
        <v>0.2</v>
      </c>
      <c r="K48" s="6">
        <f t="shared" si="2"/>
        <v>0.4</v>
      </c>
      <c r="L48" s="6">
        <v>15.9</v>
      </c>
      <c r="M48" s="6"/>
      <c r="N48" s="6"/>
      <c r="O48" s="6">
        <v>3.6</v>
      </c>
    </row>
    <row r="49" spans="2:16" x14ac:dyDescent="0.25">
      <c r="B49" s="3">
        <f t="shared" si="0"/>
        <v>15.9</v>
      </c>
      <c r="C49" s="6">
        <v>1014</v>
      </c>
      <c r="D49" s="6">
        <v>4</v>
      </c>
      <c r="E49" s="6">
        <v>10</v>
      </c>
      <c r="F49" s="6">
        <v>1.5</v>
      </c>
      <c r="G49" s="3">
        <f t="shared" si="1"/>
        <v>15.5</v>
      </c>
      <c r="H49" s="6">
        <v>0.1</v>
      </c>
      <c r="I49" s="6">
        <v>0.1</v>
      </c>
      <c r="J49" s="6">
        <v>0.2</v>
      </c>
      <c r="K49" s="6">
        <f t="shared" si="2"/>
        <v>0.4</v>
      </c>
      <c r="L49" s="6">
        <v>15.9</v>
      </c>
      <c r="M49" s="6"/>
      <c r="N49" s="6"/>
      <c r="O49" s="6">
        <v>3.6</v>
      </c>
    </row>
    <row r="50" spans="2:16" x14ac:dyDescent="0.25">
      <c r="B50" s="3">
        <f t="shared" si="0"/>
        <v>15.9</v>
      </c>
      <c r="C50" s="6">
        <v>1015</v>
      </c>
      <c r="D50" s="6">
        <v>4</v>
      </c>
      <c r="E50" s="6">
        <v>10</v>
      </c>
      <c r="F50" s="6">
        <v>1.5</v>
      </c>
      <c r="G50" s="3">
        <f t="shared" si="1"/>
        <v>15.5</v>
      </c>
      <c r="H50" s="6">
        <v>0.1</v>
      </c>
      <c r="I50" s="6">
        <v>0.1</v>
      </c>
      <c r="J50" s="6">
        <v>0.2</v>
      </c>
      <c r="K50" s="6">
        <f t="shared" si="2"/>
        <v>0.4</v>
      </c>
      <c r="L50" s="6">
        <v>15.9</v>
      </c>
      <c r="M50" s="6"/>
      <c r="N50" s="6"/>
      <c r="O50" s="6">
        <v>3.6</v>
      </c>
    </row>
    <row r="51" spans="2:16" x14ac:dyDescent="0.25">
      <c r="B51" s="7">
        <f t="shared" si="0"/>
        <v>16.899999999999999</v>
      </c>
      <c r="C51" s="7">
        <v>6727</v>
      </c>
      <c r="D51" s="7">
        <v>7.5</v>
      </c>
      <c r="E51" s="7">
        <v>9</v>
      </c>
      <c r="F51" s="7"/>
      <c r="G51" s="7">
        <f t="shared" si="1"/>
        <v>16.5</v>
      </c>
      <c r="H51" s="7">
        <v>0.1</v>
      </c>
      <c r="I51" s="7">
        <v>0.1</v>
      </c>
      <c r="J51" s="7">
        <v>0.2</v>
      </c>
      <c r="K51" s="7">
        <f t="shared" si="2"/>
        <v>0.4</v>
      </c>
      <c r="L51" s="7">
        <v>16.899999999999999</v>
      </c>
      <c r="M51" s="7"/>
      <c r="N51" s="7"/>
      <c r="O51" s="3">
        <v>6.1</v>
      </c>
      <c r="P51" s="1" t="s">
        <v>10683</v>
      </c>
    </row>
    <row r="52" spans="2:16" x14ac:dyDescent="0.25">
      <c r="B52" s="3">
        <f t="shared" si="0"/>
        <v>29.2</v>
      </c>
      <c r="C52" s="3">
        <v>6728</v>
      </c>
      <c r="D52" s="3">
        <v>12.8</v>
      </c>
      <c r="E52" s="3">
        <v>15</v>
      </c>
      <c r="F52" s="3">
        <v>1</v>
      </c>
      <c r="G52" s="3">
        <f t="shared" si="1"/>
        <v>28.8</v>
      </c>
      <c r="H52" s="3">
        <v>0.1</v>
      </c>
      <c r="I52" s="3">
        <v>0.1</v>
      </c>
      <c r="J52" s="3">
        <v>0.2</v>
      </c>
      <c r="K52" s="3">
        <f t="shared" si="2"/>
        <v>0.4</v>
      </c>
      <c r="L52" s="3">
        <v>29.2</v>
      </c>
    </row>
    <row r="53" spans="2:16" x14ac:dyDescent="0.25">
      <c r="B53" s="3">
        <f t="shared" si="0"/>
        <v>13.9</v>
      </c>
      <c r="C53" s="3">
        <v>6751</v>
      </c>
      <c r="D53" s="3">
        <v>6.4</v>
      </c>
      <c r="E53" s="3">
        <v>6</v>
      </c>
      <c r="F53" s="3">
        <v>1.1000000000000001</v>
      </c>
      <c r="G53" s="3">
        <f t="shared" si="1"/>
        <v>13.5</v>
      </c>
      <c r="H53" s="3">
        <v>0.1</v>
      </c>
      <c r="I53" s="3">
        <v>0.1</v>
      </c>
      <c r="J53" s="3">
        <v>0.2</v>
      </c>
      <c r="K53" s="3">
        <f t="shared" si="2"/>
        <v>0.4</v>
      </c>
      <c r="L53" s="3">
        <v>13.9</v>
      </c>
    </row>
    <row r="54" spans="2:16" x14ac:dyDescent="0.25">
      <c r="B54" s="7">
        <f t="shared" si="0"/>
        <v>16</v>
      </c>
      <c r="C54" s="7">
        <v>6754</v>
      </c>
      <c r="D54" s="7">
        <v>6.1</v>
      </c>
      <c r="E54" s="7">
        <v>8</v>
      </c>
      <c r="F54" s="7">
        <v>1.5</v>
      </c>
      <c r="G54" s="7">
        <f t="shared" si="1"/>
        <v>15.6</v>
      </c>
      <c r="H54" s="7">
        <v>0.1</v>
      </c>
      <c r="I54" s="7">
        <v>0.1</v>
      </c>
      <c r="J54" s="7">
        <v>0.2</v>
      </c>
      <c r="K54" s="7">
        <f t="shared" si="2"/>
        <v>0.4</v>
      </c>
      <c r="L54" s="7">
        <v>16</v>
      </c>
      <c r="M54" s="7"/>
      <c r="N54" s="7"/>
      <c r="O54" s="6">
        <v>9</v>
      </c>
      <c r="P54" s="1" t="s">
        <v>10684</v>
      </c>
    </row>
    <row r="55" spans="2:16" x14ac:dyDescent="0.25">
      <c r="B55" s="3">
        <f t="shared" si="0"/>
        <v>14</v>
      </c>
      <c r="C55" s="3">
        <v>6755</v>
      </c>
      <c r="D55" s="3">
        <v>5.6</v>
      </c>
      <c r="E55" s="3">
        <v>8</v>
      </c>
      <c r="G55" s="3">
        <f t="shared" si="1"/>
        <v>13.6</v>
      </c>
      <c r="H55" s="3">
        <v>0.1</v>
      </c>
      <c r="I55" s="3">
        <v>0.1</v>
      </c>
      <c r="J55" s="3">
        <v>0.2</v>
      </c>
      <c r="K55" s="3">
        <f t="shared" si="2"/>
        <v>0.4</v>
      </c>
      <c r="L55" s="3">
        <v>14</v>
      </c>
    </row>
    <row r="56" spans="2:16" x14ac:dyDescent="0.25">
      <c r="B56" s="3">
        <f t="shared" si="0"/>
        <v>15.200000000000001</v>
      </c>
      <c r="C56" s="3">
        <v>6756</v>
      </c>
      <c r="D56" s="3">
        <v>4.8</v>
      </c>
      <c r="E56" s="3">
        <v>10</v>
      </c>
      <c r="G56" s="3">
        <f t="shared" si="1"/>
        <v>14.8</v>
      </c>
      <c r="H56" s="3">
        <v>0.1</v>
      </c>
      <c r="I56" s="3">
        <v>0.1</v>
      </c>
      <c r="J56" s="3">
        <v>0.2</v>
      </c>
      <c r="K56" s="3">
        <f t="shared" si="2"/>
        <v>0.4</v>
      </c>
      <c r="L56" s="3">
        <v>15.2</v>
      </c>
    </row>
    <row r="57" spans="2:16" x14ac:dyDescent="0.25">
      <c r="B57" s="3">
        <f t="shared" si="0"/>
        <v>22.9</v>
      </c>
      <c r="C57" s="6">
        <v>6757</v>
      </c>
      <c r="D57" s="6">
        <v>10</v>
      </c>
      <c r="E57" s="6">
        <v>11</v>
      </c>
      <c r="F57" s="6">
        <v>1.5</v>
      </c>
      <c r="G57" s="3">
        <f t="shared" si="1"/>
        <v>22.5</v>
      </c>
      <c r="H57" s="6">
        <v>0.1</v>
      </c>
      <c r="I57" s="6">
        <v>0.1</v>
      </c>
      <c r="J57" s="6">
        <v>0.2</v>
      </c>
      <c r="K57" s="6">
        <f t="shared" si="2"/>
        <v>0.4</v>
      </c>
      <c r="L57" s="6">
        <v>22.9</v>
      </c>
      <c r="M57" s="6"/>
      <c r="N57" s="6"/>
      <c r="O57" s="6">
        <v>6.7</v>
      </c>
    </row>
    <row r="58" spans="2:16" x14ac:dyDescent="0.25">
      <c r="B58" s="3">
        <f t="shared" si="0"/>
        <v>15.700000000000001</v>
      </c>
      <c r="C58" s="3">
        <v>6760</v>
      </c>
      <c r="D58" s="3">
        <v>6.3</v>
      </c>
      <c r="E58" s="3">
        <v>9</v>
      </c>
      <c r="G58" s="3">
        <f t="shared" si="1"/>
        <v>15.3</v>
      </c>
      <c r="H58" s="3">
        <v>0.1</v>
      </c>
      <c r="I58" s="3">
        <v>0.1</v>
      </c>
      <c r="J58" s="3">
        <v>0.2</v>
      </c>
      <c r="K58" s="3">
        <f t="shared" si="2"/>
        <v>0.4</v>
      </c>
      <c r="L58" s="3">
        <v>15.7</v>
      </c>
    </row>
    <row r="59" spans="2:16" x14ac:dyDescent="0.25">
      <c r="B59" s="3">
        <f t="shared" si="0"/>
        <v>16.599999999999998</v>
      </c>
      <c r="C59" s="3">
        <v>6766</v>
      </c>
      <c r="D59" s="3">
        <v>10.199999999999999</v>
      </c>
      <c r="E59" s="3">
        <v>6</v>
      </c>
      <c r="G59" s="3">
        <f t="shared" si="1"/>
        <v>16.2</v>
      </c>
      <c r="H59" s="3">
        <v>0.1</v>
      </c>
      <c r="I59" s="3">
        <v>0.1</v>
      </c>
      <c r="J59" s="3">
        <v>0.2</v>
      </c>
      <c r="K59" s="3">
        <f t="shared" si="2"/>
        <v>0.4</v>
      </c>
      <c r="L59" s="3">
        <v>16.600000000000001</v>
      </c>
    </row>
    <row r="60" spans="2:16" x14ac:dyDescent="0.25">
      <c r="B60" s="3">
        <f t="shared" si="0"/>
        <v>18.799999999999997</v>
      </c>
      <c r="C60" s="3">
        <v>6769</v>
      </c>
      <c r="D60" s="3">
        <v>6.4</v>
      </c>
      <c r="E60" s="3">
        <v>9</v>
      </c>
      <c r="F60" s="3">
        <v>3</v>
      </c>
      <c r="G60" s="3">
        <f t="shared" si="1"/>
        <v>18.399999999999999</v>
      </c>
      <c r="H60" s="3">
        <v>0.1</v>
      </c>
      <c r="I60" s="3">
        <v>0.1</v>
      </c>
      <c r="J60" s="3">
        <v>0.2</v>
      </c>
      <c r="K60" s="3">
        <f t="shared" si="2"/>
        <v>0.4</v>
      </c>
      <c r="L60" s="3">
        <v>18.8</v>
      </c>
    </row>
    <row r="61" spans="2:16" x14ac:dyDescent="0.25">
      <c r="B61" s="3">
        <f t="shared" si="0"/>
        <v>13.200000000000001</v>
      </c>
      <c r="C61" s="3">
        <v>6772</v>
      </c>
      <c r="D61" s="3">
        <v>4.5999999999999996</v>
      </c>
      <c r="E61" s="3">
        <v>6</v>
      </c>
      <c r="F61" s="3">
        <v>2.2000000000000002</v>
      </c>
      <c r="G61" s="3">
        <f t="shared" si="1"/>
        <v>12.8</v>
      </c>
      <c r="H61" s="3">
        <v>0.1</v>
      </c>
      <c r="I61" s="3">
        <v>0.1</v>
      </c>
      <c r="J61" s="3">
        <v>0.2</v>
      </c>
      <c r="K61" s="3">
        <f t="shared" si="2"/>
        <v>0.4</v>
      </c>
      <c r="L61" s="3">
        <v>13.2</v>
      </c>
    </row>
    <row r="62" spans="2:16" x14ac:dyDescent="0.25">
      <c r="B62" s="3">
        <f t="shared" si="0"/>
        <v>30.1</v>
      </c>
      <c r="C62" s="3">
        <v>8352</v>
      </c>
      <c r="D62" s="3">
        <v>7.6</v>
      </c>
      <c r="E62" s="3">
        <v>21</v>
      </c>
      <c r="F62" s="3">
        <v>1.1000000000000001</v>
      </c>
      <c r="G62" s="3">
        <f t="shared" si="1"/>
        <v>29.700000000000003</v>
      </c>
      <c r="H62" s="3">
        <v>0.1</v>
      </c>
      <c r="I62" s="3">
        <v>0.1</v>
      </c>
      <c r="J62" s="3">
        <v>0.2</v>
      </c>
      <c r="K62" s="3">
        <f t="shared" si="2"/>
        <v>0.4</v>
      </c>
      <c r="L62" s="3">
        <v>30.1</v>
      </c>
    </row>
    <row r="63" spans="2:16" x14ac:dyDescent="0.25">
      <c r="B63" s="3">
        <f t="shared" si="0"/>
        <v>32.299999999999997</v>
      </c>
      <c r="C63" s="3">
        <v>8358</v>
      </c>
      <c r="D63" s="3">
        <v>6.9</v>
      </c>
      <c r="E63" s="3">
        <v>25</v>
      </c>
      <c r="G63" s="3">
        <f t="shared" si="1"/>
        <v>31.9</v>
      </c>
      <c r="H63" s="3">
        <v>0.1</v>
      </c>
      <c r="I63" s="3">
        <v>0.1</v>
      </c>
      <c r="J63" s="3">
        <v>0.2</v>
      </c>
      <c r="K63" s="3">
        <f t="shared" si="2"/>
        <v>0.4</v>
      </c>
      <c r="L63" s="3">
        <v>32.299999999999997</v>
      </c>
    </row>
    <row r="64" spans="2:16" x14ac:dyDescent="0.25">
      <c r="B64" s="3">
        <f t="shared" si="0"/>
        <v>19.2</v>
      </c>
      <c r="C64" s="3">
        <v>8364</v>
      </c>
      <c r="D64" s="3">
        <v>5.8</v>
      </c>
      <c r="E64" s="3">
        <v>13</v>
      </c>
      <c r="G64" s="3">
        <f t="shared" si="1"/>
        <v>18.8</v>
      </c>
      <c r="H64" s="3">
        <v>0.1</v>
      </c>
      <c r="I64" s="3">
        <v>0.1</v>
      </c>
      <c r="J64" s="3">
        <v>0.2</v>
      </c>
      <c r="K64" s="3">
        <f t="shared" si="2"/>
        <v>0.4</v>
      </c>
      <c r="L64" s="3">
        <v>19.2</v>
      </c>
    </row>
    <row r="65" spans="2:16" x14ac:dyDescent="0.25">
      <c r="B65" s="3">
        <f t="shared" si="0"/>
        <v>20.799999999999997</v>
      </c>
      <c r="C65" s="3">
        <v>8366</v>
      </c>
      <c r="D65" s="3">
        <v>7.4</v>
      </c>
      <c r="E65" s="3">
        <v>13</v>
      </c>
      <c r="G65" s="3">
        <f t="shared" si="1"/>
        <v>20.399999999999999</v>
      </c>
      <c r="H65" s="3">
        <v>0.1</v>
      </c>
      <c r="I65" s="3">
        <v>0.1</v>
      </c>
      <c r="J65" s="3">
        <v>0.2</v>
      </c>
      <c r="K65" s="3">
        <f t="shared" si="2"/>
        <v>0.4</v>
      </c>
      <c r="L65" s="3">
        <v>20.8</v>
      </c>
    </row>
    <row r="66" spans="2:16" x14ac:dyDescent="0.25">
      <c r="B66" s="3">
        <f t="shared" ref="B66:B129" si="3">G66+K66</f>
        <v>16.7</v>
      </c>
      <c r="C66" s="3">
        <v>8369</v>
      </c>
      <c r="D66" s="3">
        <v>4.3</v>
      </c>
      <c r="E66" s="3">
        <v>12</v>
      </c>
      <c r="G66" s="3">
        <f t="shared" ref="G66:G129" si="4">D66+E66+F66</f>
        <v>16.3</v>
      </c>
      <c r="H66" s="3">
        <v>0.1</v>
      </c>
      <c r="I66" s="3">
        <v>0.1</v>
      </c>
      <c r="J66" s="3">
        <v>0.2</v>
      </c>
      <c r="K66" s="3">
        <f t="shared" ref="K66:K129" si="5">H66+I66+J66</f>
        <v>0.4</v>
      </c>
      <c r="L66" s="3">
        <v>16.7</v>
      </c>
    </row>
    <row r="67" spans="2:16" x14ac:dyDescent="0.25">
      <c r="B67" s="3">
        <f t="shared" si="3"/>
        <v>24.599999999999998</v>
      </c>
      <c r="C67" s="3">
        <v>8375</v>
      </c>
      <c r="D67" s="3">
        <v>7.2</v>
      </c>
      <c r="E67" s="3">
        <v>17</v>
      </c>
      <c r="G67" s="3">
        <f t="shared" si="4"/>
        <v>24.2</v>
      </c>
      <c r="H67" s="3">
        <v>0.1</v>
      </c>
      <c r="I67" s="3">
        <v>0.1</v>
      </c>
      <c r="J67" s="3">
        <v>0.2</v>
      </c>
      <c r="K67" s="3">
        <f t="shared" si="5"/>
        <v>0.4</v>
      </c>
      <c r="L67" s="3">
        <v>24.6</v>
      </c>
    </row>
    <row r="68" spans="2:16" x14ac:dyDescent="0.25">
      <c r="B68" s="3">
        <f t="shared" si="3"/>
        <v>14</v>
      </c>
      <c r="C68" s="3">
        <v>8386</v>
      </c>
      <c r="D68" s="3">
        <v>4.5999999999999996</v>
      </c>
      <c r="E68" s="3">
        <v>9</v>
      </c>
      <c r="G68" s="3">
        <f t="shared" si="4"/>
        <v>13.6</v>
      </c>
      <c r="H68" s="3">
        <v>0.1</v>
      </c>
      <c r="I68" s="3">
        <v>0.1</v>
      </c>
      <c r="J68" s="3">
        <v>0.2</v>
      </c>
      <c r="K68" s="3">
        <f t="shared" si="5"/>
        <v>0.4</v>
      </c>
      <c r="L68" s="3">
        <v>14</v>
      </c>
    </row>
    <row r="69" spans="2:16" x14ac:dyDescent="0.25">
      <c r="B69" s="3">
        <f t="shared" si="3"/>
        <v>16.3</v>
      </c>
      <c r="C69" s="3">
        <v>8387</v>
      </c>
      <c r="D69" s="3">
        <v>3.9</v>
      </c>
      <c r="E69" s="3">
        <v>12</v>
      </c>
      <c r="G69" s="3">
        <f t="shared" si="4"/>
        <v>15.9</v>
      </c>
      <c r="H69" s="3">
        <v>0.1</v>
      </c>
      <c r="I69" s="3">
        <v>0.1</v>
      </c>
      <c r="J69" s="3">
        <v>0.2</v>
      </c>
      <c r="K69" s="3">
        <f t="shared" si="5"/>
        <v>0.4</v>
      </c>
      <c r="L69" s="3">
        <v>16.3</v>
      </c>
    </row>
    <row r="70" spans="2:16" x14ac:dyDescent="0.25">
      <c r="B70" s="3">
        <f t="shared" si="3"/>
        <v>14.1</v>
      </c>
      <c r="C70" s="3">
        <v>8389</v>
      </c>
      <c r="D70" s="3">
        <v>3.7</v>
      </c>
      <c r="E70" s="3">
        <v>10</v>
      </c>
      <c r="G70" s="3">
        <f t="shared" si="4"/>
        <v>13.7</v>
      </c>
      <c r="H70" s="3">
        <v>0.1</v>
      </c>
      <c r="I70" s="3">
        <v>0.1</v>
      </c>
      <c r="J70" s="3">
        <v>0.2</v>
      </c>
      <c r="K70" s="3">
        <f t="shared" si="5"/>
        <v>0.4</v>
      </c>
      <c r="L70" s="3">
        <v>14.1</v>
      </c>
    </row>
    <row r="71" spans="2:16" x14ac:dyDescent="0.25">
      <c r="B71" s="3">
        <f t="shared" si="3"/>
        <v>21.9</v>
      </c>
      <c r="C71" s="6">
        <v>1805</v>
      </c>
      <c r="D71" s="6">
        <v>8.5</v>
      </c>
      <c r="E71" s="6">
        <v>13</v>
      </c>
      <c r="F71" s="6"/>
      <c r="G71" s="3">
        <f t="shared" si="4"/>
        <v>21.5</v>
      </c>
      <c r="H71" s="6">
        <v>0.1</v>
      </c>
      <c r="I71" s="6">
        <v>0.1</v>
      </c>
      <c r="J71" s="6">
        <v>0.2</v>
      </c>
      <c r="K71" s="6">
        <f t="shared" si="5"/>
        <v>0.4</v>
      </c>
      <c r="L71" s="6">
        <v>21.9</v>
      </c>
      <c r="M71" s="6"/>
      <c r="N71" s="6"/>
      <c r="O71" s="6">
        <v>6.4</v>
      </c>
    </row>
    <row r="72" spans="2:16" x14ac:dyDescent="0.25">
      <c r="B72" s="3">
        <f t="shared" si="3"/>
        <v>17.399999999999999</v>
      </c>
      <c r="C72" s="3">
        <v>4027</v>
      </c>
      <c r="D72" s="3">
        <v>6</v>
      </c>
      <c r="E72" s="3">
        <v>11</v>
      </c>
      <c r="G72" s="3">
        <f t="shared" si="4"/>
        <v>17</v>
      </c>
      <c r="H72" s="3">
        <v>0.1</v>
      </c>
      <c r="I72" s="3">
        <v>0.1</v>
      </c>
      <c r="J72" s="3">
        <v>0.2</v>
      </c>
      <c r="K72" s="3">
        <f t="shared" si="5"/>
        <v>0.4</v>
      </c>
      <c r="L72" s="3">
        <v>17.399999999999999</v>
      </c>
    </row>
    <row r="73" spans="2:16" x14ac:dyDescent="0.25">
      <c r="B73" s="3">
        <f t="shared" si="3"/>
        <v>11.9</v>
      </c>
      <c r="C73" s="3">
        <v>4068</v>
      </c>
      <c r="D73" s="3">
        <v>6.5</v>
      </c>
      <c r="E73" s="3">
        <v>5</v>
      </c>
      <c r="G73" s="3">
        <f t="shared" si="4"/>
        <v>11.5</v>
      </c>
      <c r="H73" s="3">
        <v>0.1</v>
      </c>
      <c r="I73" s="3">
        <v>0.1</v>
      </c>
      <c r="J73" s="3">
        <v>0.2</v>
      </c>
      <c r="K73" s="3">
        <f t="shared" si="5"/>
        <v>0.4</v>
      </c>
      <c r="L73" s="3">
        <v>11.9</v>
      </c>
    </row>
    <row r="74" spans="2:16" x14ac:dyDescent="0.25">
      <c r="B74" s="3">
        <f t="shared" si="3"/>
        <v>18.599999999999998</v>
      </c>
      <c r="C74" s="3">
        <v>4902</v>
      </c>
      <c r="D74" s="3">
        <v>4.2</v>
      </c>
      <c r="E74" s="3">
        <v>14</v>
      </c>
      <c r="G74" s="3">
        <f t="shared" si="4"/>
        <v>18.2</v>
      </c>
      <c r="H74" s="3">
        <v>0.1</v>
      </c>
      <c r="I74" s="3">
        <v>0.1</v>
      </c>
      <c r="J74" s="3">
        <v>0.2</v>
      </c>
      <c r="K74" s="3">
        <f t="shared" si="5"/>
        <v>0.4</v>
      </c>
      <c r="L74" s="3">
        <v>18.600000000000001</v>
      </c>
    </row>
    <row r="75" spans="2:16" x14ac:dyDescent="0.25">
      <c r="B75" s="3">
        <f t="shared" si="3"/>
        <v>17.399999999999999</v>
      </c>
      <c r="C75" s="3">
        <v>4903</v>
      </c>
      <c r="D75" s="3">
        <v>4</v>
      </c>
      <c r="E75" s="3">
        <v>13</v>
      </c>
      <c r="G75" s="3">
        <f t="shared" si="4"/>
        <v>17</v>
      </c>
      <c r="H75" s="3">
        <v>0.1</v>
      </c>
      <c r="I75" s="3">
        <v>0.1</v>
      </c>
      <c r="J75" s="3">
        <v>0.2</v>
      </c>
      <c r="K75" s="3">
        <f t="shared" si="5"/>
        <v>0.4</v>
      </c>
      <c r="L75" s="3">
        <v>17.399999999999999</v>
      </c>
    </row>
    <row r="76" spans="2:16" x14ac:dyDescent="0.25">
      <c r="B76" s="3">
        <f t="shared" si="3"/>
        <v>16.2</v>
      </c>
      <c r="C76" s="3">
        <v>4907</v>
      </c>
      <c r="D76" s="3">
        <v>5.8</v>
      </c>
      <c r="E76" s="3">
        <v>10</v>
      </c>
      <c r="G76" s="3">
        <f t="shared" si="4"/>
        <v>15.8</v>
      </c>
      <c r="H76" s="3">
        <v>0.1</v>
      </c>
      <c r="I76" s="3">
        <v>0.1</v>
      </c>
      <c r="J76" s="3">
        <v>0.2</v>
      </c>
      <c r="K76" s="3">
        <f t="shared" si="5"/>
        <v>0.4</v>
      </c>
      <c r="L76" s="3">
        <v>16.2</v>
      </c>
    </row>
    <row r="77" spans="2:16" x14ac:dyDescent="0.25">
      <c r="B77" s="3">
        <f t="shared" si="3"/>
        <v>15.8</v>
      </c>
      <c r="C77" s="3">
        <v>4908</v>
      </c>
      <c r="D77" s="3">
        <v>4.4000000000000004</v>
      </c>
      <c r="E77" s="3">
        <v>10</v>
      </c>
      <c r="F77" s="3">
        <v>1</v>
      </c>
      <c r="G77" s="3">
        <f t="shared" si="4"/>
        <v>15.4</v>
      </c>
      <c r="H77" s="3">
        <v>0.1</v>
      </c>
      <c r="I77" s="3">
        <v>0.1</v>
      </c>
      <c r="J77" s="3">
        <v>0.2</v>
      </c>
      <c r="K77" s="3">
        <f t="shared" si="5"/>
        <v>0.4</v>
      </c>
      <c r="L77" s="3">
        <v>15.8</v>
      </c>
    </row>
    <row r="78" spans="2:16" x14ac:dyDescent="0.25">
      <c r="B78" s="7">
        <f t="shared" si="3"/>
        <v>21.4</v>
      </c>
      <c r="C78" s="7">
        <v>6522</v>
      </c>
      <c r="D78" s="7">
        <v>10</v>
      </c>
      <c r="E78" s="7">
        <v>11</v>
      </c>
      <c r="F78" s="7"/>
      <c r="G78" s="7">
        <f t="shared" si="4"/>
        <v>21</v>
      </c>
      <c r="H78" s="7">
        <v>0.1</v>
      </c>
      <c r="I78" s="7">
        <v>0.1</v>
      </c>
      <c r="J78" s="7">
        <v>0.2</v>
      </c>
      <c r="K78" s="7">
        <f t="shared" si="5"/>
        <v>0.4</v>
      </c>
      <c r="L78" s="7">
        <v>21.4</v>
      </c>
      <c r="M78" s="7"/>
      <c r="N78" s="7"/>
      <c r="O78" s="3">
        <v>9</v>
      </c>
      <c r="P78" s="1" t="s">
        <v>10683</v>
      </c>
    </row>
    <row r="79" spans="2:16" x14ac:dyDescent="0.25">
      <c r="B79" s="3">
        <f t="shared" si="3"/>
        <v>20.799999999999997</v>
      </c>
      <c r="C79" s="3">
        <v>6729</v>
      </c>
      <c r="D79" s="3">
        <v>8.4</v>
      </c>
      <c r="E79" s="3">
        <v>12</v>
      </c>
      <c r="G79" s="3">
        <f t="shared" si="4"/>
        <v>20.399999999999999</v>
      </c>
      <c r="H79" s="3">
        <v>0.1</v>
      </c>
      <c r="I79" s="3">
        <v>0.1</v>
      </c>
      <c r="J79" s="3">
        <v>0.2</v>
      </c>
      <c r="K79" s="3">
        <f t="shared" si="5"/>
        <v>0.4</v>
      </c>
      <c r="L79" s="3">
        <v>20.8</v>
      </c>
    </row>
    <row r="80" spans="2:16" x14ac:dyDescent="0.25">
      <c r="B80" s="3">
        <f t="shared" si="3"/>
        <v>14.4</v>
      </c>
      <c r="C80" s="3">
        <v>6730</v>
      </c>
      <c r="D80" s="3">
        <v>6</v>
      </c>
      <c r="E80" s="3">
        <v>8</v>
      </c>
      <c r="G80" s="3">
        <f t="shared" si="4"/>
        <v>14</v>
      </c>
      <c r="H80" s="3">
        <v>0.1</v>
      </c>
      <c r="I80" s="3">
        <v>0.1</v>
      </c>
      <c r="J80" s="3">
        <v>0.2</v>
      </c>
      <c r="K80" s="3">
        <f t="shared" si="5"/>
        <v>0.4</v>
      </c>
      <c r="L80" s="3">
        <v>14.4</v>
      </c>
    </row>
    <row r="81" spans="2:15" x14ac:dyDescent="0.25">
      <c r="B81" s="3">
        <f t="shared" si="3"/>
        <v>15.8</v>
      </c>
      <c r="C81" s="3">
        <v>6731</v>
      </c>
      <c r="D81" s="3">
        <v>6.4</v>
      </c>
      <c r="E81" s="3">
        <v>9</v>
      </c>
      <c r="G81" s="3">
        <f t="shared" si="4"/>
        <v>15.4</v>
      </c>
      <c r="H81" s="3">
        <v>0.1</v>
      </c>
      <c r="I81" s="3">
        <v>0.1</v>
      </c>
      <c r="J81" s="3">
        <v>0.2</v>
      </c>
      <c r="K81" s="3">
        <f t="shared" si="5"/>
        <v>0.4</v>
      </c>
      <c r="L81" s="3">
        <v>15.8</v>
      </c>
    </row>
    <row r="82" spans="2:15" x14ac:dyDescent="0.25">
      <c r="B82" s="3">
        <f t="shared" si="3"/>
        <v>26.9</v>
      </c>
      <c r="C82" s="3">
        <v>6733</v>
      </c>
      <c r="D82" s="3">
        <v>11.2</v>
      </c>
      <c r="E82" s="3">
        <v>15</v>
      </c>
      <c r="F82" s="3">
        <v>0.3</v>
      </c>
      <c r="G82" s="3">
        <f t="shared" si="4"/>
        <v>26.5</v>
      </c>
      <c r="H82" s="3">
        <v>0.1</v>
      </c>
      <c r="I82" s="3">
        <v>0.1</v>
      </c>
      <c r="J82" s="3">
        <v>0.2</v>
      </c>
      <c r="K82" s="3">
        <f t="shared" si="5"/>
        <v>0.4</v>
      </c>
      <c r="L82" s="3">
        <v>26.9</v>
      </c>
    </row>
    <row r="83" spans="2:15" x14ac:dyDescent="0.25">
      <c r="B83" s="3">
        <f t="shared" si="3"/>
        <v>10.9</v>
      </c>
      <c r="C83" s="3">
        <v>6735</v>
      </c>
      <c r="D83" s="3">
        <v>5.5</v>
      </c>
      <c r="E83" s="3">
        <v>5</v>
      </c>
      <c r="G83" s="3">
        <f t="shared" si="4"/>
        <v>10.5</v>
      </c>
      <c r="H83" s="3">
        <v>0.1</v>
      </c>
      <c r="I83" s="3">
        <v>0.1</v>
      </c>
      <c r="J83" s="3">
        <v>0.2</v>
      </c>
      <c r="K83" s="3">
        <f t="shared" si="5"/>
        <v>0.4</v>
      </c>
      <c r="L83" s="3">
        <v>10.9</v>
      </c>
    </row>
    <row r="84" spans="2:15" x14ac:dyDescent="0.25">
      <c r="B84" s="3">
        <f t="shared" si="3"/>
        <v>12</v>
      </c>
      <c r="C84" s="3">
        <v>6743</v>
      </c>
      <c r="D84" s="3">
        <v>6.6</v>
      </c>
      <c r="E84" s="3">
        <v>5</v>
      </c>
      <c r="G84" s="3">
        <f t="shared" si="4"/>
        <v>11.6</v>
      </c>
      <c r="H84" s="3">
        <v>0.1</v>
      </c>
      <c r="I84" s="3">
        <v>0.1</v>
      </c>
      <c r="J84" s="3">
        <v>0.2</v>
      </c>
      <c r="K84" s="3">
        <f t="shared" si="5"/>
        <v>0.4</v>
      </c>
      <c r="L84" s="3">
        <v>12</v>
      </c>
    </row>
    <row r="85" spans="2:15" x14ac:dyDescent="0.25">
      <c r="B85" s="3">
        <f t="shared" si="3"/>
        <v>30.799999999999997</v>
      </c>
      <c r="C85" s="3">
        <v>6802</v>
      </c>
      <c r="D85" s="3">
        <v>10.4</v>
      </c>
      <c r="E85" s="3">
        <v>20</v>
      </c>
      <c r="G85" s="3">
        <f t="shared" si="4"/>
        <v>30.4</v>
      </c>
      <c r="H85" s="3">
        <v>0.1</v>
      </c>
      <c r="I85" s="3">
        <v>0.1</v>
      </c>
      <c r="J85" s="3">
        <v>0.2</v>
      </c>
      <c r="K85" s="3">
        <f t="shared" si="5"/>
        <v>0.4</v>
      </c>
      <c r="L85" s="3">
        <v>30.8</v>
      </c>
    </row>
    <row r="86" spans="2:15" x14ac:dyDescent="0.25">
      <c r="B86" s="3">
        <f t="shared" si="3"/>
        <v>17.399999999999999</v>
      </c>
      <c r="C86" s="3">
        <v>6803</v>
      </c>
      <c r="D86" s="3">
        <v>8</v>
      </c>
      <c r="E86" s="3">
        <v>9</v>
      </c>
      <c r="G86" s="3">
        <f t="shared" si="4"/>
        <v>17</v>
      </c>
      <c r="H86" s="3">
        <v>0.1</v>
      </c>
      <c r="I86" s="3">
        <v>0.1</v>
      </c>
      <c r="J86" s="3">
        <v>0.2</v>
      </c>
      <c r="K86" s="3">
        <f t="shared" si="5"/>
        <v>0.4</v>
      </c>
      <c r="L86" s="3">
        <v>17.399999999999999</v>
      </c>
    </row>
    <row r="87" spans="2:15" x14ac:dyDescent="0.25">
      <c r="B87" s="3">
        <f t="shared" si="3"/>
        <v>28.4</v>
      </c>
      <c r="C87" s="3">
        <v>6807</v>
      </c>
      <c r="D87" s="3">
        <v>9</v>
      </c>
      <c r="E87" s="3">
        <v>19</v>
      </c>
      <c r="G87" s="3">
        <f t="shared" si="4"/>
        <v>28</v>
      </c>
      <c r="H87" s="3">
        <v>0.1</v>
      </c>
      <c r="I87" s="3">
        <v>0.1</v>
      </c>
      <c r="J87" s="3">
        <v>0.2</v>
      </c>
      <c r="K87" s="3">
        <f t="shared" si="5"/>
        <v>0.4</v>
      </c>
      <c r="L87" s="3">
        <v>28.4</v>
      </c>
    </row>
    <row r="88" spans="2:15" x14ac:dyDescent="0.25">
      <c r="B88" s="3">
        <f t="shared" si="3"/>
        <v>16.399999999999999</v>
      </c>
      <c r="C88" s="3">
        <v>6809</v>
      </c>
      <c r="D88" s="3">
        <v>7</v>
      </c>
      <c r="E88" s="3">
        <v>9</v>
      </c>
      <c r="G88" s="3">
        <f t="shared" si="4"/>
        <v>16</v>
      </c>
      <c r="H88" s="3">
        <v>0.1</v>
      </c>
      <c r="I88" s="3">
        <v>0.1</v>
      </c>
      <c r="J88" s="3">
        <v>0.2</v>
      </c>
      <c r="K88" s="3">
        <f t="shared" si="5"/>
        <v>0.4</v>
      </c>
      <c r="L88" s="3">
        <v>16.399999999999999</v>
      </c>
    </row>
    <row r="89" spans="2:15" x14ac:dyDescent="0.25">
      <c r="B89" s="3">
        <f t="shared" si="3"/>
        <v>20.399999999999999</v>
      </c>
      <c r="C89" s="3">
        <v>6810</v>
      </c>
      <c r="D89" s="3">
        <v>12</v>
      </c>
      <c r="E89" s="3">
        <v>8</v>
      </c>
      <c r="G89" s="3">
        <f t="shared" si="4"/>
        <v>20</v>
      </c>
      <c r="H89" s="3">
        <v>0.1</v>
      </c>
      <c r="I89" s="3">
        <v>0.1</v>
      </c>
      <c r="J89" s="3">
        <v>0.2</v>
      </c>
      <c r="K89" s="3">
        <f t="shared" si="5"/>
        <v>0.4</v>
      </c>
      <c r="L89" s="3">
        <v>20.399999999999999</v>
      </c>
    </row>
    <row r="90" spans="2:15" x14ac:dyDescent="0.25">
      <c r="B90" s="3">
        <f t="shared" si="3"/>
        <v>9</v>
      </c>
      <c r="C90" s="6">
        <v>6820</v>
      </c>
      <c r="D90" s="6">
        <v>3.6</v>
      </c>
      <c r="E90" s="6">
        <v>5</v>
      </c>
      <c r="F90" s="6"/>
      <c r="G90" s="3">
        <f t="shared" si="4"/>
        <v>8.6</v>
      </c>
      <c r="H90" s="6">
        <v>0.1</v>
      </c>
      <c r="I90" s="6">
        <v>0.1</v>
      </c>
      <c r="J90" s="6">
        <v>0.2</v>
      </c>
      <c r="K90" s="6">
        <f t="shared" si="5"/>
        <v>0.4</v>
      </c>
      <c r="L90" s="6">
        <v>9</v>
      </c>
      <c r="M90" s="6"/>
      <c r="N90" s="6"/>
      <c r="O90" s="6">
        <v>3.5</v>
      </c>
    </row>
    <row r="91" spans="2:15" x14ac:dyDescent="0.25">
      <c r="B91" s="3">
        <f t="shared" si="3"/>
        <v>13.4</v>
      </c>
      <c r="C91" s="3">
        <v>6828</v>
      </c>
      <c r="D91" s="3">
        <v>5</v>
      </c>
      <c r="E91" s="3">
        <v>8</v>
      </c>
      <c r="G91" s="3">
        <f t="shared" si="4"/>
        <v>13</v>
      </c>
      <c r="H91" s="3">
        <v>0.1</v>
      </c>
      <c r="I91" s="3">
        <v>0.1</v>
      </c>
      <c r="J91" s="3">
        <v>0.2</v>
      </c>
      <c r="K91" s="3">
        <f t="shared" si="5"/>
        <v>0.4</v>
      </c>
      <c r="L91" s="3">
        <v>13.4</v>
      </c>
    </row>
    <row r="92" spans="2:15" x14ac:dyDescent="0.25">
      <c r="B92" s="3">
        <f t="shared" si="3"/>
        <v>13.4</v>
      </c>
      <c r="C92" s="3">
        <v>6829</v>
      </c>
      <c r="D92" s="3">
        <v>5</v>
      </c>
      <c r="E92" s="3">
        <v>8</v>
      </c>
      <c r="G92" s="3">
        <f t="shared" si="4"/>
        <v>13</v>
      </c>
      <c r="H92" s="3">
        <v>0.1</v>
      </c>
      <c r="I92" s="3">
        <v>0.1</v>
      </c>
      <c r="J92" s="3">
        <v>0.2</v>
      </c>
      <c r="K92" s="3">
        <f t="shared" si="5"/>
        <v>0.4</v>
      </c>
      <c r="L92" s="3">
        <v>13.4</v>
      </c>
    </row>
    <row r="93" spans="2:15" x14ac:dyDescent="0.25">
      <c r="B93" s="3">
        <f t="shared" si="3"/>
        <v>13.4</v>
      </c>
      <c r="C93" s="3">
        <v>6830</v>
      </c>
      <c r="D93" s="3">
        <v>5</v>
      </c>
      <c r="E93" s="3">
        <v>8</v>
      </c>
      <c r="G93" s="3">
        <f t="shared" si="4"/>
        <v>13</v>
      </c>
      <c r="H93" s="3">
        <v>0.1</v>
      </c>
      <c r="I93" s="3">
        <v>0.1</v>
      </c>
      <c r="J93" s="3">
        <v>0.2</v>
      </c>
      <c r="K93" s="3">
        <f t="shared" si="5"/>
        <v>0.4</v>
      </c>
      <c r="L93" s="3">
        <v>13.4</v>
      </c>
    </row>
    <row r="94" spans="2:15" x14ac:dyDescent="0.25">
      <c r="B94" s="3">
        <f t="shared" si="3"/>
        <v>13.4</v>
      </c>
      <c r="C94" s="3">
        <v>6831</v>
      </c>
      <c r="D94" s="3">
        <v>5</v>
      </c>
      <c r="E94" s="3">
        <v>8</v>
      </c>
      <c r="G94" s="3">
        <f t="shared" si="4"/>
        <v>13</v>
      </c>
      <c r="H94" s="3">
        <v>0.1</v>
      </c>
      <c r="I94" s="3">
        <v>0.1</v>
      </c>
      <c r="J94" s="3">
        <v>0.2</v>
      </c>
      <c r="K94" s="3">
        <f t="shared" si="5"/>
        <v>0.4</v>
      </c>
      <c r="L94" s="3">
        <v>13.4</v>
      </c>
    </row>
    <row r="95" spans="2:15" x14ac:dyDescent="0.25">
      <c r="B95" s="3">
        <f t="shared" si="3"/>
        <v>13.4</v>
      </c>
      <c r="C95" s="3">
        <v>6832</v>
      </c>
      <c r="D95" s="3">
        <v>5</v>
      </c>
      <c r="E95" s="3">
        <v>8</v>
      </c>
      <c r="G95" s="3">
        <f t="shared" si="4"/>
        <v>13</v>
      </c>
      <c r="H95" s="3">
        <v>0.1</v>
      </c>
      <c r="I95" s="3">
        <v>0.1</v>
      </c>
      <c r="J95" s="3">
        <v>0.2</v>
      </c>
      <c r="K95" s="3">
        <f t="shared" si="5"/>
        <v>0.4</v>
      </c>
      <c r="L95" s="3">
        <v>13.4</v>
      </c>
    </row>
    <row r="96" spans="2:15" x14ac:dyDescent="0.25">
      <c r="B96" s="3">
        <f t="shared" si="3"/>
        <v>13.4</v>
      </c>
      <c r="C96" s="3">
        <v>6833</v>
      </c>
      <c r="D96" s="3">
        <v>5</v>
      </c>
      <c r="E96" s="3">
        <v>8</v>
      </c>
      <c r="G96" s="3">
        <f t="shared" si="4"/>
        <v>13</v>
      </c>
      <c r="H96" s="3">
        <v>0.1</v>
      </c>
      <c r="I96" s="3">
        <v>0.1</v>
      </c>
      <c r="J96" s="3">
        <v>0.2</v>
      </c>
      <c r="K96" s="3">
        <f t="shared" si="5"/>
        <v>0.4</v>
      </c>
      <c r="L96" s="3">
        <v>13.4</v>
      </c>
    </row>
    <row r="97" spans="2:16" x14ac:dyDescent="0.25">
      <c r="B97" s="3">
        <f t="shared" si="3"/>
        <v>13.4</v>
      </c>
      <c r="C97" s="3">
        <v>6834</v>
      </c>
      <c r="D97" s="3">
        <v>5</v>
      </c>
      <c r="E97" s="3">
        <v>8</v>
      </c>
      <c r="G97" s="3">
        <f t="shared" si="4"/>
        <v>13</v>
      </c>
      <c r="H97" s="3">
        <v>0.1</v>
      </c>
      <c r="I97" s="3">
        <v>0.1</v>
      </c>
      <c r="J97" s="3">
        <v>0.2</v>
      </c>
      <c r="K97" s="3">
        <f t="shared" si="5"/>
        <v>0.4</v>
      </c>
      <c r="L97" s="3">
        <v>13.4</v>
      </c>
    </row>
    <row r="98" spans="2:16" x14ac:dyDescent="0.25">
      <c r="B98" s="3">
        <f t="shared" si="3"/>
        <v>13.4</v>
      </c>
      <c r="C98" s="3">
        <v>6835</v>
      </c>
      <c r="D98" s="3">
        <v>5</v>
      </c>
      <c r="E98" s="3">
        <v>8</v>
      </c>
      <c r="G98" s="3">
        <f t="shared" si="4"/>
        <v>13</v>
      </c>
      <c r="H98" s="3">
        <v>0.1</v>
      </c>
      <c r="I98" s="3">
        <v>0.1</v>
      </c>
      <c r="J98" s="3">
        <v>0.2</v>
      </c>
      <c r="K98" s="3">
        <f t="shared" si="5"/>
        <v>0.4</v>
      </c>
      <c r="L98" s="3">
        <v>13.4</v>
      </c>
    </row>
    <row r="99" spans="2:16" x14ac:dyDescent="0.25">
      <c r="B99" s="3">
        <f t="shared" si="3"/>
        <v>13.4</v>
      </c>
      <c r="C99" s="3">
        <v>6836</v>
      </c>
      <c r="D99" s="3">
        <v>5</v>
      </c>
      <c r="E99" s="3">
        <v>8</v>
      </c>
      <c r="G99" s="3">
        <f t="shared" si="4"/>
        <v>13</v>
      </c>
      <c r="H99" s="3">
        <v>0.1</v>
      </c>
      <c r="I99" s="3">
        <v>0.1</v>
      </c>
      <c r="J99" s="3">
        <v>0.2</v>
      </c>
      <c r="K99" s="3">
        <f t="shared" si="5"/>
        <v>0.4</v>
      </c>
      <c r="L99" s="3">
        <v>13.4</v>
      </c>
    </row>
    <row r="100" spans="2:16" x14ac:dyDescent="0.25">
      <c r="B100" s="7">
        <f t="shared" si="3"/>
        <v>10.9</v>
      </c>
      <c r="C100" s="7">
        <v>6849</v>
      </c>
      <c r="D100" s="7">
        <v>4.5</v>
      </c>
      <c r="E100" s="7">
        <v>6</v>
      </c>
      <c r="F100" s="7"/>
      <c r="G100" s="7">
        <f t="shared" si="4"/>
        <v>10.5</v>
      </c>
      <c r="H100" s="7">
        <v>0.1</v>
      </c>
      <c r="I100" s="7">
        <v>0.1</v>
      </c>
      <c r="J100" s="7">
        <v>0.2</v>
      </c>
      <c r="K100" s="7">
        <f t="shared" si="5"/>
        <v>0.4</v>
      </c>
      <c r="L100" s="7">
        <v>10.9</v>
      </c>
      <c r="M100" s="7"/>
      <c r="N100" s="7"/>
      <c r="O100" s="3">
        <v>4</v>
      </c>
      <c r="P100" s="1" t="s">
        <v>10683</v>
      </c>
    </row>
    <row r="101" spans="2:16" x14ac:dyDescent="0.25">
      <c r="B101" s="3">
        <f t="shared" si="3"/>
        <v>13.6</v>
      </c>
      <c r="C101" s="3">
        <v>6866</v>
      </c>
      <c r="D101" s="3">
        <v>3.2</v>
      </c>
      <c r="E101" s="3">
        <v>8</v>
      </c>
      <c r="F101" s="3">
        <v>2</v>
      </c>
      <c r="G101" s="3">
        <f t="shared" si="4"/>
        <v>13.2</v>
      </c>
      <c r="H101" s="3">
        <v>0.1</v>
      </c>
      <c r="I101" s="3">
        <v>0.1</v>
      </c>
      <c r="J101" s="3">
        <v>0.2</v>
      </c>
      <c r="K101" s="3">
        <f t="shared" si="5"/>
        <v>0.4</v>
      </c>
      <c r="L101" s="3">
        <v>13.6</v>
      </c>
    </row>
    <row r="102" spans="2:16" x14ac:dyDescent="0.25">
      <c r="B102" s="3">
        <f t="shared" si="3"/>
        <v>14.5</v>
      </c>
      <c r="C102" s="3">
        <v>6899</v>
      </c>
      <c r="D102" s="3">
        <v>5.0999999999999996</v>
      </c>
      <c r="E102" s="3">
        <v>9</v>
      </c>
      <c r="G102" s="3">
        <f t="shared" si="4"/>
        <v>14.1</v>
      </c>
      <c r="H102" s="3">
        <v>0.1</v>
      </c>
      <c r="I102" s="3">
        <v>0.1</v>
      </c>
      <c r="J102" s="3">
        <v>0.2</v>
      </c>
      <c r="K102" s="3">
        <f t="shared" si="5"/>
        <v>0.4</v>
      </c>
      <c r="L102" s="3">
        <v>14.5</v>
      </c>
    </row>
    <row r="103" spans="2:16" x14ac:dyDescent="0.25">
      <c r="B103" s="3">
        <f t="shared" si="3"/>
        <v>21.799999999999997</v>
      </c>
      <c r="C103" s="3">
        <v>8262</v>
      </c>
      <c r="D103" s="3">
        <v>4.4000000000000004</v>
      </c>
      <c r="E103" s="3">
        <v>17</v>
      </c>
      <c r="G103" s="3">
        <f t="shared" si="4"/>
        <v>21.4</v>
      </c>
      <c r="H103" s="3">
        <v>0.1</v>
      </c>
      <c r="I103" s="3">
        <v>0.1</v>
      </c>
      <c r="J103" s="3">
        <v>0.2</v>
      </c>
      <c r="K103" s="3">
        <f t="shared" si="5"/>
        <v>0.4</v>
      </c>
      <c r="L103" s="3">
        <v>21.8</v>
      </c>
    </row>
    <row r="104" spans="2:16" x14ac:dyDescent="0.25">
      <c r="B104" s="3">
        <f t="shared" si="3"/>
        <v>17.799999999999997</v>
      </c>
      <c r="C104" s="3">
        <v>8264</v>
      </c>
      <c r="D104" s="3">
        <v>4.4000000000000004</v>
      </c>
      <c r="E104" s="3">
        <v>13</v>
      </c>
      <c r="G104" s="3">
        <f t="shared" si="4"/>
        <v>17.399999999999999</v>
      </c>
      <c r="H104" s="3">
        <v>0.1</v>
      </c>
      <c r="I104" s="3">
        <v>0.1</v>
      </c>
      <c r="J104" s="3">
        <v>0.2</v>
      </c>
      <c r="K104" s="3">
        <f t="shared" si="5"/>
        <v>0.4</v>
      </c>
      <c r="L104" s="3">
        <v>17.8</v>
      </c>
    </row>
    <row r="105" spans="2:16" x14ac:dyDescent="0.25">
      <c r="B105" s="3">
        <f t="shared" si="3"/>
        <v>27.5</v>
      </c>
      <c r="C105" s="3">
        <v>8344</v>
      </c>
      <c r="D105" s="3">
        <v>5.0999999999999996</v>
      </c>
      <c r="E105" s="3">
        <v>22</v>
      </c>
      <c r="G105" s="3">
        <f t="shared" si="4"/>
        <v>27.1</v>
      </c>
      <c r="H105" s="3">
        <v>0.1</v>
      </c>
      <c r="I105" s="3">
        <v>0.1</v>
      </c>
      <c r="J105" s="3">
        <v>0.2</v>
      </c>
      <c r="K105" s="3">
        <f t="shared" si="5"/>
        <v>0.4</v>
      </c>
      <c r="L105" s="3">
        <v>27.5</v>
      </c>
    </row>
    <row r="106" spans="2:16" x14ac:dyDescent="0.25">
      <c r="B106" s="3">
        <f t="shared" si="3"/>
        <v>34.199999999999996</v>
      </c>
      <c r="C106" s="3">
        <v>8350</v>
      </c>
      <c r="D106" s="3">
        <v>6.8</v>
      </c>
      <c r="E106" s="3">
        <v>27</v>
      </c>
      <c r="G106" s="3">
        <f t="shared" si="4"/>
        <v>33.799999999999997</v>
      </c>
      <c r="H106" s="3">
        <v>0.1</v>
      </c>
      <c r="I106" s="3">
        <v>0.1</v>
      </c>
      <c r="J106" s="3">
        <v>0.2</v>
      </c>
      <c r="K106" s="3">
        <f t="shared" si="5"/>
        <v>0.4</v>
      </c>
      <c r="L106" s="3">
        <v>34.200000000000003</v>
      </c>
    </row>
    <row r="107" spans="2:16" x14ac:dyDescent="0.25">
      <c r="B107" s="3">
        <f t="shared" si="3"/>
        <v>47.199999999999996</v>
      </c>
      <c r="C107" s="3">
        <v>8354</v>
      </c>
      <c r="D107" s="3">
        <v>9.8000000000000007</v>
      </c>
      <c r="E107" s="3">
        <v>37</v>
      </c>
      <c r="G107" s="3">
        <f t="shared" si="4"/>
        <v>46.8</v>
      </c>
      <c r="H107" s="3">
        <v>0.1</v>
      </c>
      <c r="I107" s="3">
        <v>0.1</v>
      </c>
      <c r="J107" s="3">
        <v>0.2</v>
      </c>
      <c r="K107" s="3">
        <f t="shared" si="5"/>
        <v>0.4</v>
      </c>
      <c r="L107" s="3">
        <v>47.2</v>
      </c>
    </row>
    <row r="108" spans="2:16" x14ac:dyDescent="0.25">
      <c r="B108" s="3">
        <f t="shared" si="3"/>
        <v>32</v>
      </c>
      <c r="C108" s="3">
        <v>8355</v>
      </c>
      <c r="D108" s="3">
        <v>5.6</v>
      </c>
      <c r="E108" s="3">
        <v>23</v>
      </c>
      <c r="F108" s="3">
        <v>3</v>
      </c>
      <c r="G108" s="3">
        <f t="shared" si="4"/>
        <v>31.6</v>
      </c>
      <c r="H108" s="3">
        <v>0.1</v>
      </c>
      <c r="I108" s="3">
        <v>0.1</v>
      </c>
      <c r="J108" s="3">
        <v>0.2</v>
      </c>
      <c r="K108" s="3">
        <f t="shared" si="5"/>
        <v>0.4</v>
      </c>
      <c r="L108" s="3">
        <v>32</v>
      </c>
    </row>
    <row r="109" spans="2:16" x14ac:dyDescent="0.25">
      <c r="B109" s="3">
        <f t="shared" si="3"/>
        <v>23</v>
      </c>
      <c r="C109" s="3">
        <v>8356</v>
      </c>
      <c r="D109" s="3">
        <v>6.6</v>
      </c>
      <c r="E109" s="3">
        <v>13</v>
      </c>
      <c r="F109" s="3">
        <v>3</v>
      </c>
      <c r="G109" s="3">
        <f t="shared" si="4"/>
        <v>22.6</v>
      </c>
      <c r="H109" s="3">
        <v>0.1</v>
      </c>
      <c r="I109" s="3">
        <v>0.1</v>
      </c>
      <c r="J109" s="3">
        <v>0.2</v>
      </c>
      <c r="K109" s="3">
        <f t="shared" si="5"/>
        <v>0.4</v>
      </c>
      <c r="L109" s="3">
        <v>23</v>
      </c>
    </row>
    <row r="110" spans="2:16" x14ac:dyDescent="0.25">
      <c r="B110" s="3">
        <f t="shared" si="3"/>
        <v>14.4</v>
      </c>
      <c r="C110" s="3" t="s">
        <v>10685</v>
      </c>
      <c r="D110" s="3">
        <v>8</v>
      </c>
      <c r="E110" s="3">
        <v>6</v>
      </c>
      <c r="G110" s="3">
        <f t="shared" si="4"/>
        <v>14</v>
      </c>
      <c r="H110" s="3">
        <v>0.1</v>
      </c>
      <c r="I110" s="3">
        <v>0.1</v>
      </c>
      <c r="J110" s="3">
        <v>0.2</v>
      </c>
      <c r="K110" s="3">
        <f t="shared" si="5"/>
        <v>0.4</v>
      </c>
      <c r="L110" s="3">
        <v>14.4</v>
      </c>
    </row>
    <row r="111" spans="2:16" x14ac:dyDescent="0.25">
      <c r="B111" s="3">
        <f t="shared" si="3"/>
        <v>15.4</v>
      </c>
      <c r="C111" s="3" t="s">
        <v>10686</v>
      </c>
      <c r="D111" s="3">
        <v>8</v>
      </c>
      <c r="E111" s="3">
        <v>7</v>
      </c>
      <c r="G111" s="3">
        <f t="shared" si="4"/>
        <v>15</v>
      </c>
      <c r="H111" s="3">
        <v>0.1</v>
      </c>
      <c r="I111" s="3">
        <v>0.1</v>
      </c>
      <c r="J111" s="3">
        <v>0.2</v>
      </c>
      <c r="K111" s="3">
        <f t="shared" si="5"/>
        <v>0.4</v>
      </c>
      <c r="L111" s="3">
        <v>15.4</v>
      </c>
    </row>
    <row r="112" spans="2:16" x14ac:dyDescent="0.25">
      <c r="B112" s="3">
        <f t="shared" si="3"/>
        <v>13.9</v>
      </c>
      <c r="C112" s="3" t="s">
        <v>10687</v>
      </c>
      <c r="D112" s="3">
        <v>4.5</v>
      </c>
      <c r="E112" s="3">
        <v>9</v>
      </c>
      <c r="G112" s="3">
        <f t="shared" si="4"/>
        <v>13.5</v>
      </c>
      <c r="H112" s="3">
        <v>0.1</v>
      </c>
      <c r="I112" s="3">
        <v>0.1</v>
      </c>
      <c r="J112" s="3">
        <v>0.2</v>
      </c>
      <c r="K112" s="3">
        <f t="shared" si="5"/>
        <v>0.4</v>
      </c>
      <c r="L112" s="3">
        <v>13.9</v>
      </c>
    </row>
    <row r="113" spans="2:16" x14ac:dyDescent="0.25">
      <c r="B113" s="3">
        <f t="shared" si="3"/>
        <v>11.4</v>
      </c>
      <c r="C113" s="6" t="s">
        <v>10688</v>
      </c>
      <c r="D113" s="6">
        <v>5</v>
      </c>
      <c r="E113" s="6">
        <v>6</v>
      </c>
      <c r="F113" s="6"/>
      <c r="G113" s="3">
        <f t="shared" si="4"/>
        <v>11</v>
      </c>
      <c r="H113" s="6">
        <v>0.1</v>
      </c>
      <c r="I113" s="6">
        <v>0.1</v>
      </c>
      <c r="J113" s="6">
        <v>0.2</v>
      </c>
      <c r="K113" s="6">
        <f t="shared" si="5"/>
        <v>0.4</v>
      </c>
      <c r="L113" s="6">
        <v>11.4</v>
      </c>
      <c r="M113" s="6"/>
      <c r="N113" s="6"/>
      <c r="O113" s="6">
        <v>4.5</v>
      </c>
    </row>
    <row r="114" spans="2:16" x14ac:dyDescent="0.25">
      <c r="B114" s="3">
        <f t="shared" si="3"/>
        <v>18.399999999999999</v>
      </c>
      <c r="C114" s="6">
        <v>1706</v>
      </c>
      <c r="D114" s="6">
        <v>9.5</v>
      </c>
      <c r="E114" s="6">
        <v>5</v>
      </c>
      <c r="F114" s="6">
        <v>3.5</v>
      </c>
      <c r="G114" s="3">
        <f t="shared" si="4"/>
        <v>18</v>
      </c>
      <c r="H114" s="6">
        <v>0.1</v>
      </c>
      <c r="I114" s="6">
        <v>0.1</v>
      </c>
      <c r="J114" s="6">
        <v>0.2</v>
      </c>
      <c r="K114" s="6">
        <f t="shared" si="5"/>
        <v>0.4</v>
      </c>
      <c r="L114" s="6">
        <v>18.399999999999999</v>
      </c>
      <c r="M114" s="6"/>
      <c r="N114" s="6"/>
      <c r="O114" s="6">
        <v>8</v>
      </c>
    </row>
    <row r="115" spans="2:16" x14ac:dyDescent="0.25">
      <c r="B115" s="3">
        <f t="shared" si="3"/>
        <v>13.4</v>
      </c>
      <c r="C115" s="3">
        <v>1801</v>
      </c>
      <c r="D115" s="3">
        <v>4</v>
      </c>
      <c r="E115" s="3">
        <v>9</v>
      </c>
      <c r="G115" s="3">
        <f t="shared" si="4"/>
        <v>13</v>
      </c>
      <c r="H115" s="3">
        <v>0.1</v>
      </c>
      <c r="I115" s="3">
        <v>0.1</v>
      </c>
      <c r="J115" s="3">
        <v>0.2</v>
      </c>
      <c r="K115" s="3">
        <f t="shared" si="5"/>
        <v>0.4</v>
      </c>
      <c r="L115" s="3">
        <v>13.4</v>
      </c>
    </row>
    <row r="116" spans="2:16" x14ac:dyDescent="0.25">
      <c r="B116" s="3">
        <f t="shared" si="3"/>
        <v>8.6</v>
      </c>
      <c r="C116" s="3">
        <v>1803</v>
      </c>
      <c r="D116" s="3">
        <v>4.2</v>
      </c>
      <c r="E116" s="3">
        <v>4</v>
      </c>
      <c r="G116" s="3">
        <f t="shared" si="4"/>
        <v>8.1999999999999993</v>
      </c>
      <c r="H116" s="3">
        <v>0.1</v>
      </c>
      <c r="I116" s="3">
        <v>0.1</v>
      </c>
      <c r="J116" s="3">
        <v>0.2</v>
      </c>
      <c r="K116" s="3">
        <f t="shared" si="5"/>
        <v>0.4</v>
      </c>
      <c r="L116" s="3">
        <v>8.6</v>
      </c>
    </row>
    <row r="117" spans="2:16" x14ac:dyDescent="0.25">
      <c r="B117" s="7">
        <f t="shared" si="3"/>
        <v>14.4</v>
      </c>
      <c r="C117" s="7">
        <v>4014</v>
      </c>
      <c r="D117" s="7">
        <v>4</v>
      </c>
      <c r="E117" s="7">
        <v>10</v>
      </c>
      <c r="F117" s="7"/>
      <c r="G117" s="7">
        <f t="shared" si="4"/>
        <v>14</v>
      </c>
      <c r="H117" s="7">
        <v>0.1</v>
      </c>
      <c r="I117" s="7">
        <v>0.1</v>
      </c>
      <c r="J117" s="7">
        <v>0.2</v>
      </c>
      <c r="K117" s="7">
        <f t="shared" si="5"/>
        <v>0.4</v>
      </c>
      <c r="L117" s="7">
        <v>14.4</v>
      </c>
      <c r="M117" s="7"/>
      <c r="N117" s="7"/>
      <c r="O117" s="3">
        <v>3.5</v>
      </c>
      <c r="P117" s="1" t="s">
        <v>10683</v>
      </c>
    </row>
    <row r="118" spans="2:16" x14ac:dyDescent="0.25">
      <c r="B118" s="3">
        <f t="shared" si="3"/>
        <v>18.399999999999999</v>
      </c>
      <c r="C118" s="6">
        <v>4016</v>
      </c>
      <c r="D118" s="6">
        <v>4</v>
      </c>
      <c r="E118" s="6">
        <v>14</v>
      </c>
      <c r="F118" s="6"/>
      <c r="G118" s="3">
        <f t="shared" si="4"/>
        <v>18</v>
      </c>
      <c r="H118" s="6">
        <v>0.1</v>
      </c>
      <c r="I118" s="6">
        <v>0.1</v>
      </c>
      <c r="J118" s="6">
        <v>0.2</v>
      </c>
      <c r="K118" s="6">
        <f t="shared" si="5"/>
        <v>0.4</v>
      </c>
      <c r="L118" s="6">
        <v>18.399999999999999</v>
      </c>
      <c r="M118" s="6"/>
      <c r="N118" s="6"/>
      <c r="O118" s="6">
        <v>3.5</v>
      </c>
    </row>
    <row r="119" spans="2:16" x14ac:dyDescent="0.25">
      <c r="B119" s="3">
        <f t="shared" si="3"/>
        <v>13.4</v>
      </c>
      <c r="C119" s="6">
        <v>4026</v>
      </c>
      <c r="D119" s="6">
        <v>4</v>
      </c>
      <c r="E119" s="6">
        <v>9</v>
      </c>
      <c r="F119" s="6"/>
      <c r="G119" s="3">
        <f t="shared" si="4"/>
        <v>13</v>
      </c>
      <c r="H119" s="6">
        <v>0.1</v>
      </c>
      <c r="I119" s="6">
        <v>0.1</v>
      </c>
      <c r="J119" s="6">
        <v>0.2</v>
      </c>
      <c r="K119" s="6">
        <f t="shared" si="5"/>
        <v>0.4</v>
      </c>
      <c r="L119" s="6">
        <v>13.4</v>
      </c>
      <c r="M119" s="6"/>
      <c r="N119" s="6"/>
      <c r="O119" s="6">
        <v>3.5</v>
      </c>
    </row>
    <row r="120" spans="2:16" x14ac:dyDescent="0.25">
      <c r="B120" s="7">
        <f t="shared" si="3"/>
        <v>14.4</v>
      </c>
      <c r="C120" s="7">
        <v>4034</v>
      </c>
      <c r="D120" s="7">
        <v>4</v>
      </c>
      <c r="E120" s="7">
        <v>10</v>
      </c>
      <c r="F120" s="7"/>
      <c r="G120" s="7">
        <f t="shared" si="4"/>
        <v>14</v>
      </c>
      <c r="H120" s="7">
        <v>0.1</v>
      </c>
      <c r="I120" s="7">
        <v>0.1</v>
      </c>
      <c r="J120" s="7">
        <v>0.2</v>
      </c>
      <c r="K120" s="7">
        <f t="shared" si="5"/>
        <v>0.4</v>
      </c>
      <c r="L120" s="7">
        <v>14.4</v>
      </c>
      <c r="M120" s="7"/>
      <c r="N120" s="7"/>
      <c r="O120" s="3">
        <v>3.5</v>
      </c>
      <c r="P120" s="1" t="s">
        <v>10683</v>
      </c>
    </row>
    <row r="121" spans="2:16" x14ac:dyDescent="0.25">
      <c r="B121" s="3">
        <f t="shared" si="3"/>
        <v>17.399999999999999</v>
      </c>
      <c r="C121" s="3">
        <v>4051</v>
      </c>
      <c r="D121" s="3">
        <v>5</v>
      </c>
      <c r="E121" s="3">
        <v>12</v>
      </c>
      <c r="G121" s="3">
        <f t="shared" si="4"/>
        <v>17</v>
      </c>
      <c r="H121" s="3">
        <v>0.1</v>
      </c>
      <c r="I121" s="3">
        <v>0.1</v>
      </c>
      <c r="J121" s="3">
        <v>0.2</v>
      </c>
      <c r="K121" s="3">
        <f t="shared" si="5"/>
        <v>0.4</v>
      </c>
      <c r="L121" s="3">
        <v>17.399999999999999</v>
      </c>
    </row>
    <row r="122" spans="2:16" x14ac:dyDescent="0.25">
      <c r="B122" s="3">
        <f t="shared" si="3"/>
        <v>22.4</v>
      </c>
      <c r="C122" s="3">
        <v>4066</v>
      </c>
      <c r="D122" s="3">
        <v>10</v>
      </c>
      <c r="E122" s="3">
        <v>11</v>
      </c>
      <c r="F122" s="3">
        <v>1</v>
      </c>
      <c r="G122" s="3">
        <f t="shared" si="4"/>
        <v>22</v>
      </c>
      <c r="H122" s="3">
        <v>0.1</v>
      </c>
      <c r="I122" s="3">
        <v>0.1</v>
      </c>
      <c r="J122" s="3">
        <v>0.2</v>
      </c>
      <c r="K122" s="3">
        <f t="shared" si="5"/>
        <v>0.4</v>
      </c>
      <c r="L122" s="3">
        <v>22.4</v>
      </c>
    </row>
    <row r="123" spans="2:16" x14ac:dyDescent="0.25">
      <c r="B123" s="7">
        <f t="shared" si="3"/>
        <v>12.4</v>
      </c>
      <c r="C123" s="7">
        <v>4069</v>
      </c>
      <c r="D123" s="7">
        <v>4</v>
      </c>
      <c r="E123" s="7">
        <v>8</v>
      </c>
      <c r="F123" s="7"/>
      <c r="G123" s="7">
        <f t="shared" si="4"/>
        <v>12</v>
      </c>
      <c r="H123" s="7">
        <v>0.1</v>
      </c>
      <c r="I123" s="7">
        <v>0.1</v>
      </c>
      <c r="J123" s="7">
        <v>0.2</v>
      </c>
      <c r="K123" s="7">
        <f t="shared" si="5"/>
        <v>0.4</v>
      </c>
      <c r="L123" s="7">
        <v>12.4</v>
      </c>
      <c r="M123" s="7"/>
      <c r="N123" s="7"/>
      <c r="O123" s="3">
        <v>3.5</v>
      </c>
      <c r="P123" s="1" t="s">
        <v>10683</v>
      </c>
    </row>
    <row r="124" spans="2:16" x14ac:dyDescent="0.25">
      <c r="B124" s="7">
        <f t="shared" si="3"/>
        <v>12.9</v>
      </c>
      <c r="C124" s="7">
        <v>4081</v>
      </c>
      <c r="D124" s="7">
        <v>5.5</v>
      </c>
      <c r="E124" s="7">
        <v>7</v>
      </c>
      <c r="F124" s="7"/>
      <c r="G124" s="7">
        <f t="shared" si="4"/>
        <v>12.5</v>
      </c>
      <c r="H124" s="7">
        <v>0.1</v>
      </c>
      <c r="I124" s="7">
        <v>0.1</v>
      </c>
      <c r="J124" s="7">
        <v>0.2</v>
      </c>
      <c r="K124" s="7">
        <f t="shared" si="5"/>
        <v>0.4</v>
      </c>
      <c r="L124" s="7">
        <v>12.9</v>
      </c>
      <c r="M124" s="7"/>
      <c r="N124" s="7"/>
      <c r="O124" s="3">
        <v>7.2</v>
      </c>
      <c r="P124" s="1" t="s">
        <v>10684</v>
      </c>
    </row>
    <row r="125" spans="2:16" x14ac:dyDescent="0.25">
      <c r="B125" s="3">
        <f t="shared" si="3"/>
        <v>17.899999999999999</v>
      </c>
      <c r="C125" s="3">
        <v>4901</v>
      </c>
      <c r="D125" s="3">
        <v>4.5</v>
      </c>
      <c r="E125" s="3">
        <v>13</v>
      </c>
      <c r="G125" s="3">
        <f t="shared" si="4"/>
        <v>17.5</v>
      </c>
      <c r="H125" s="3">
        <v>0.1</v>
      </c>
      <c r="I125" s="3">
        <v>0.1</v>
      </c>
      <c r="J125" s="3">
        <v>0.2</v>
      </c>
      <c r="K125" s="3">
        <f t="shared" si="5"/>
        <v>0.4</v>
      </c>
      <c r="L125" s="3">
        <v>17.899999999999999</v>
      </c>
    </row>
    <row r="126" spans="2:16" x14ac:dyDescent="0.25">
      <c r="B126" s="3">
        <f t="shared" si="3"/>
        <v>15.4</v>
      </c>
      <c r="C126" s="3">
        <v>4904</v>
      </c>
      <c r="D126" s="3">
        <v>4</v>
      </c>
      <c r="E126" s="3">
        <v>11</v>
      </c>
      <c r="G126" s="3">
        <f t="shared" si="4"/>
        <v>15</v>
      </c>
      <c r="H126" s="3">
        <v>0.1</v>
      </c>
      <c r="I126" s="3">
        <v>0.1</v>
      </c>
      <c r="J126" s="3">
        <v>0.2</v>
      </c>
      <c r="K126" s="3">
        <f t="shared" si="5"/>
        <v>0.4</v>
      </c>
      <c r="L126" s="3">
        <v>15.4</v>
      </c>
    </row>
    <row r="127" spans="2:16" x14ac:dyDescent="0.25">
      <c r="B127" s="3">
        <f t="shared" si="3"/>
        <v>14.6</v>
      </c>
      <c r="C127" s="3">
        <v>4905</v>
      </c>
      <c r="D127" s="3">
        <v>4.2</v>
      </c>
      <c r="E127" s="3">
        <v>10</v>
      </c>
      <c r="G127" s="3">
        <f t="shared" si="4"/>
        <v>14.2</v>
      </c>
      <c r="H127" s="3">
        <v>0.1</v>
      </c>
      <c r="I127" s="3">
        <v>0.1</v>
      </c>
      <c r="J127" s="3">
        <v>0.2</v>
      </c>
      <c r="K127" s="3">
        <f t="shared" si="5"/>
        <v>0.4</v>
      </c>
      <c r="L127" s="3">
        <v>14.6</v>
      </c>
    </row>
    <row r="128" spans="2:16" x14ac:dyDescent="0.25">
      <c r="B128" s="3">
        <f t="shared" si="3"/>
        <v>15.200000000000001</v>
      </c>
      <c r="C128" s="3">
        <v>4906</v>
      </c>
      <c r="D128" s="3">
        <v>4.8</v>
      </c>
      <c r="E128" s="3">
        <v>10</v>
      </c>
      <c r="G128" s="3">
        <f t="shared" si="4"/>
        <v>14.8</v>
      </c>
      <c r="H128" s="3">
        <v>0.1</v>
      </c>
      <c r="I128" s="3">
        <v>0.1</v>
      </c>
      <c r="J128" s="3">
        <v>0.2</v>
      </c>
      <c r="K128" s="3">
        <f t="shared" si="5"/>
        <v>0.4</v>
      </c>
      <c r="L128" s="3">
        <v>15.2</v>
      </c>
    </row>
    <row r="129" spans="2:16" x14ac:dyDescent="0.25">
      <c r="B129" s="3">
        <f t="shared" si="3"/>
        <v>18.599999999999998</v>
      </c>
      <c r="C129" s="10">
        <v>6176</v>
      </c>
      <c r="D129" s="10">
        <v>4.2</v>
      </c>
      <c r="E129" s="10">
        <v>14</v>
      </c>
      <c r="F129" s="10"/>
      <c r="G129" s="3">
        <f t="shared" si="4"/>
        <v>18.2</v>
      </c>
      <c r="H129" s="10">
        <v>0.1</v>
      </c>
      <c r="I129" s="10">
        <v>0.1</v>
      </c>
      <c r="J129" s="10">
        <v>0.2</v>
      </c>
      <c r="K129" s="10">
        <f t="shared" si="5"/>
        <v>0.4</v>
      </c>
      <c r="L129" s="10">
        <v>18.600000000000001</v>
      </c>
      <c r="M129" s="10"/>
      <c r="N129" s="10"/>
      <c r="O129" s="10">
        <v>3.8</v>
      </c>
    </row>
    <row r="130" spans="2:16" x14ac:dyDescent="0.25">
      <c r="B130" s="7">
        <f t="shared" ref="B130:B193" si="6">G130+K130</f>
        <v>18.899999999999999</v>
      </c>
      <c r="C130" s="7">
        <v>6359</v>
      </c>
      <c r="D130" s="7">
        <v>4.5</v>
      </c>
      <c r="E130" s="7">
        <v>14</v>
      </c>
      <c r="F130" s="7"/>
      <c r="G130" s="7">
        <f t="shared" ref="G130:G193" si="7">D130+E130+F130</f>
        <v>18.5</v>
      </c>
      <c r="H130" s="7">
        <v>0.1</v>
      </c>
      <c r="I130" s="7">
        <v>0.1</v>
      </c>
      <c r="J130" s="7">
        <v>0.2</v>
      </c>
      <c r="K130" s="7">
        <f t="shared" ref="K130:K193" si="8">H130+I130+J130</f>
        <v>0.4</v>
      </c>
      <c r="L130" s="7">
        <v>18.899999999999999</v>
      </c>
      <c r="M130" s="7"/>
      <c r="N130" s="7"/>
      <c r="O130" s="3">
        <v>4</v>
      </c>
      <c r="P130" s="1" t="s">
        <v>10683</v>
      </c>
    </row>
    <row r="131" spans="2:16" x14ac:dyDescent="0.25">
      <c r="B131" s="3">
        <f t="shared" si="6"/>
        <v>14.700000000000001</v>
      </c>
      <c r="C131" s="6">
        <v>6371</v>
      </c>
      <c r="D131" s="6">
        <v>4.3</v>
      </c>
      <c r="E131" s="6">
        <v>10</v>
      </c>
      <c r="F131" s="6"/>
      <c r="G131" s="3">
        <f t="shared" si="7"/>
        <v>14.3</v>
      </c>
      <c r="H131" s="6">
        <v>0.1</v>
      </c>
      <c r="I131" s="6">
        <v>0.1</v>
      </c>
      <c r="J131" s="6">
        <v>0.2</v>
      </c>
      <c r="K131" s="6">
        <f t="shared" si="8"/>
        <v>0.4</v>
      </c>
      <c r="L131" s="6">
        <v>14.7</v>
      </c>
      <c r="M131" s="6"/>
      <c r="N131" s="6"/>
      <c r="O131" s="6">
        <v>3.8</v>
      </c>
    </row>
    <row r="132" spans="2:16" x14ac:dyDescent="0.25">
      <c r="B132" s="3">
        <f t="shared" si="6"/>
        <v>16.399999999999999</v>
      </c>
      <c r="C132" s="6">
        <v>6564</v>
      </c>
      <c r="D132" s="6">
        <v>5</v>
      </c>
      <c r="E132" s="6">
        <v>11</v>
      </c>
      <c r="F132" s="6"/>
      <c r="G132" s="3">
        <f t="shared" si="7"/>
        <v>16</v>
      </c>
      <c r="H132" s="6">
        <v>0.1</v>
      </c>
      <c r="I132" s="6">
        <v>0.1</v>
      </c>
      <c r="J132" s="6">
        <v>0.2</v>
      </c>
      <c r="K132" s="6">
        <f t="shared" si="8"/>
        <v>0.4</v>
      </c>
      <c r="L132" s="6">
        <v>16.399999999999999</v>
      </c>
      <c r="M132" s="6"/>
      <c r="N132" s="6"/>
      <c r="O132" s="6">
        <v>4.5</v>
      </c>
    </row>
    <row r="133" spans="2:16" x14ac:dyDescent="0.25">
      <c r="B133" s="3">
        <f t="shared" si="6"/>
        <v>13.200000000000001</v>
      </c>
      <c r="C133" s="3">
        <v>6575</v>
      </c>
      <c r="D133" s="3">
        <v>3.8</v>
      </c>
      <c r="E133" s="3">
        <v>8</v>
      </c>
      <c r="F133" s="3">
        <v>1</v>
      </c>
      <c r="G133" s="3">
        <f t="shared" si="7"/>
        <v>12.8</v>
      </c>
      <c r="H133" s="3">
        <v>0.1</v>
      </c>
      <c r="I133" s="3">
        <v>0.1</v>
      </c>
      <c r="J133" s="3">
        <v>0.2</v>
      </c>
      <c r="K133" s="3">
        <f t="shared" si="8"/>
        <v>0.4</v>
      </c>
      <c r="L133" s="3">
        <v>13.2</v>
      </c>
    </row>
    <row r="134" spans="2:16" x14ac:dyDescent="0.25">
      <c r="B134" s="3">
        <f t="shared" si="6"/>
        <v>27.599999999999998</v>
      </c>
      <c r="C134" s="3">
        <v>6719</v>
      </c>
      <c r="D134" s="3">
        <v>12.2</v>
      </c>
      <c r="E134" s="3">
        <v>10</v>
      </c>
      <c r="F134" s="3">
        <v>5</v>
      </c>
      <c r="G134" s="3">
        <f t="shared" si="7"/>
        <v>27.2</v>
      </c>
      <c r="H134" s="3">
        <v>0.1</v>
      </c>
      <c r="I134" s="3">
        <v>0.1</v>
      </c>
      <c r="J134" s="3">
        <v>0.2</v>
      </c>
      <c r="K134" s="3">
        <f t="shared" si="8"/>
        <v>0.4</v>
      </c>
      <c r="L134" s="3">
        <v>27.6</v>
      </c>
    </row>
    <row r="135" spans="2:16" x14ac:dyDescent="0.25">
      <c r="B135" s="3">
        <f t="shared" si="6"/>
        <v>13.9</v>
      </c>
      <c r="C135" s="6">
        <v>6721</v>
      </c>
      <c r="D135" s="6">
        <v>6.5</v>
      </c>
      <c r="E135" s="6">
        <v>6</v>
      </c>
      <c r="F135" s="6">
        <v>1</v>
      </c>
      <c r="G135" s="3">
        <f t="shared" si="7"/>
        <v>13.5</v>
      </c>
      <c r="H135" s="6">
        <v>0.1</v>
      </c>
      <c r="I135" s="6">
        <v>0.1</v>
      </c>
      <c r="J135" s="6">
        <v>0.2</v>
      </c>
      <c r="K135" s="6">
        <f t="shared" si="8"/>
        <v>0.4</v>
      </c>
      <c r="L135" s="6">
        <v>13.9</v>
      </c>
      <c r="M135" s="6"/>
      <c r="N135" s="6"/>
      <c r="O135" s="6">
        <v>8.4</v>
      </c>
    </row>
    <row r="136" spans="2:16" x14ac:dyDescent="0.25">
      <c r="B136" s="3">
        <f t="shared" si="6"/>
        <v>11.200000000000001</v>
      </c>
      <c r="C136" s="3">
        <v>6722</v>
      </c>
      <c r="D136" s="3">
        <v>5.3</v>
      </c>
      <c r="E136" s="3">
        <v>5</v>
      </c>
      <c r="F136" s="3">
        <v>0.5</v>
      </c>
      <c r="G136" s="3">
        <f t="shared" si="7"/>
        <v>10.8</v>
      </c>
      <c r="H136" s="3">
        <v>0.1</v>
      </c>
      <c r="I136" s="3">
        <v>0.1</v>
      </c>
      <c r="J136" s="3">
        <v>0.2</v>
      </c>
      <c r="K136" s="3">
        <f t="shared" si="8"/>
        <v>0.4</v>
      </c>
      <c r="L136" s="3">
        <v>11.2</v>
      </c>
    </row>
    <row r="137" spans="2:16" x14ac:dyDescent="0.25">
      <c r="B137" s="3">
        <f t="shared" si="6"/>
        <v>15.4</v>
      </c>
      <c r="C137" s="6">
        <v>6723</v>
      </c>
      <c r="D137" s="6">
        <v>6.5</v>
      </c>
      <c r="E137" s="6">
        <v>8</v>
      </c>
      <c r="F137" s="6">
        <v>0.5</v>
      </c>
      <c r="G137" s="3">
        <f t="shared" si="7"/>
        <v>15</v>
      </c>
      <c r="H137" s="6">
        <v>0.1</v>
      </c>
      <c r="I137" s="6">
        <v>0.1</v>
      </c>
      <c r="J137" s="6">
        <v>0.2</v>
      </c>
      <c r="K137" s="6">
        <f t="shared" si="8"/>
        <v>0.4</v>
      </c>
      <c r="L137" s="6">
        <v>15.4</v>
      </c>
      <c r="M137" s="6"/>
      <c r="N137" s="6"/>
      <c r="O137" s="6">
        <v>7.2</v>
      </c>
    </row>
    <row r="138" spans="2:16" x14ac:dyDescent="0.25">
      <c r="B138" s="3">
        <f t="shared" si="6"/>
        <v>30.4</v>
      </c>
      <c r="C138" s="3">
        <v>6725</v>
      </c>
      <c r="D138" s="3">
        <v>11</v>
      </c>
      <c r="E138" s="3">
        <v>15</v>
      </c>
      <c r="F138" s="3">
        <v>4</v>
      </c>
      <c r="G138" s="3">
        <f t="shared" si="7"/>
        <v>30</v>
      </c>
      <c r="H138" s="3">
        <v>0.1</v>
      </c>
      <c r="I138" s="3">
        <v>0.1</v>
      </c>
      <c r="J138" s="3">
        <v>0.2</v>
      </c>
      <c r="K138" s="3">
        <f t="shared" si="8"/>
        <v>0.4</v>
      </c>
      <c r="L138" s="3">
        <v>30.4</v>
      </c>
    </row>
    <row r="139" spans="2:16" x14ac:dyDescent="0.25">
      <c r="B139" s="7">
        <f t="shared" si="6"/>
        <v>21.4</v>
      </c>
      <c r="C139" s="7">
        <v>6734</v>
      </c>
      <c r="D139" s="7">
        <v>12.5</v>
      </c>
      <c r="E139" s="7">
        <v>8</v>
      </c>
      <c r="F139" s="7">
        <v>0.5</v>
      </c>
      <c r="G139" s="7">
        <f t="shared" si="7"/>
        <v>21</v>
      </c>
      <c r="H139" s="7">
        <v>0.1</v>
      </c>
      <c r="I139" s="7">
        <v>0.1</v>
      </c>
      <c r="J139" s="7">
        <v>0.2</v>
      </c>
      <c r="K139" s="7">
        <f t="shared" si="8"/>
        <v>0.4</v>
      </c>
      <c r="L139" s="7">
        <v>21.4</v>
      </c>
      <c r="M139" s="7"/>
      <c r="N139" s="7"/>
      <c r="O139" s="3">
        <v>5.8</v>
      </c>
      <c r="P139" s="1" t="s">
        <v>10683</v>
      </c>
    </row>
    <row r="140" spans="2:16" x14ac:dyDescent="0.25">
      <c r="B140" s="7">
        <f t="shared" si="6"/>
        <v>9.9</v>
      </c>
      <c r="C140" s="7">
        <v>6738</v>
      </c>
      <c r="D140" s="7">
        <v>3.5</v>
      </c>
      <c r="E140" s="7">
        <v>6</v>
      </c>
      <c r="F140" s="7"/>
      <c r="G140" s="7">
        <f t="shared" si="7"/>
        <v>9.5</v>
      </c>
      <c r="H140" s="7">
        <v>0.1</v>
      </c>
      <c r="I140" s="7">
        <v>0.1</v>
      </c>
      <c r="J140" s="7">
        <v>0.2</v>
      </c>
      <c r="K140" s="7">
        <f t="shared" si="8"/>
        <v>0.4</v>
      </c>
      <c r="L140" s="7">
        <v>9.9</v>
      </c>
      <c r="M140" s="7"/>
      <c r="N140" s="7"/>
      <c r="O140" s="3">
        <v>3</v>
      </c>
      <c r="P140" s="1" t="s">
        <v>10683</v>
      </c>
    </row>
    <row r="141" spans="2:16" x14ac:dyDescent="0.25">
      <c r="B141" s="3">
        <f t="shared" si="6"/>
        <v>15.700000000000001</v>
      </c>
      <c r="C141" s="3">
        <v>6744</v>
      </c>
      <c r="D141" s="3">
        <v>6.8</v>
      </c>
      <c r="E141" s="3">
        <v>8</v>
      </c>
      <c r="F141" s="3">
        <v>0.5</v>
      </c>
      <c r="G141" s="3">
        <f t="shared" si="7"/>
        <v>15.3</v>
      </c>
      <c r="H141" s="3">
        <v>0.1</v>
      </c>
      <c r="I141" s="3">
        <v>0.1</v>
      </c>
      <c r="J141" s="3">
        <v>0.2</v>
      </c>
      <c r="K141" s="3">
        <f t="shared" si="8"/>
        <v>0.4</v>
      </c>
      <c r="L141" s="3">
        <v>15.7</v>
      </c>
    </row>
    <row r="142" spans="2:16" x14ac:dyDescent="0.25">
      <c r="B142" s="3">
        <f t="shared" si="6"/>
        <v>15.4</v>
      </c>
      <c r="C142" s="3">
        <v>6745</v>
      </c>
      <c r="D142" s="3">
        <v>7.5</v>
      </c>
      <c r="E142" s="3">
        <v>7</v>
      </c>
      <c r="F142" s="3">
        <v>0.5</v>
      </c>
      <c r="G142" s="3">
        <f t="shared" si="7"/>
        <v>15</v>
      </c>
      <c r="H142" s="3">
        <v>0.1</v>
      </c>
      <c r="I142" s="3">
        <v>0.1</v>
      </c>
      <c r="J142" s="3">
        <v>0.2</v>
      </c>
      <c r="K142" s="3">
        <f t="shared" si="8"/>
        <v>0.4</v>
      </c>
      <c r="L142" s="3">
        <v>15.4</v>
      </c>
    </row>
    <row r="143" spans="2:16" x14ac:dyDescent="0.25">
      <c r="B143" s="3">
        <f t="shared" si="6"/>
        <v>12.6</v>
      </c>
      <c r="C143" s="3">
        <v>6746</v>
      </c>
      <c r="D143" s="3">
        <v>6.2</v>
      </c>
      <c r="E143" s="3">
        <v>6</v>
      </c>
      <c r="G143" s="3">
        <f t="shared" si="7"/>
        <v>12.2</v>
      </c>
      <c r="H143" s="3">
        <v>0.1</v>
      </c>
      <c r="I143" s="3">
        <v>0.1</v>
      </c>
      <c r="J143" s="3">
        <v>0.2</v>
      </c>
      <c r="K143" s="3">
        <f t="shared" si="8"/>
        <v>0.4</v>
      </c>
      <c r="L143" s="3">
        <v>12.6</v>
      </c>
    </row>
    <row r="144" spans="2:16" x14ac:dyDescent="0.25">
      <c r="B144" s="3">
        <f t="shared" si="6"/>
        <v>14.200000000000001</v>
      </c>
      <c r="C144" s="3">
        <v>6747</v>
      </c>
      <c r="D144" s="3">
        <v>4.8</v>
      </c>
      <c r="E144" s="3">
        <v>9</v>
      </c>
      <c r="G144" s="3">
        <f t="shared" si="7"/>
        <v>13.8</v>
      </c>
      <c r="H144" s="3">
        <v>0.1</v>
      </c>
      <c r="I144" s="3">
        <v>0.1</v>
      </c>
      <c r="J144" s="3">
        <v>0.2</v>
      </c>
      <c r="K144" s="3">
        <f t="shared" si="8"/>
        <v>0.4</v>
      </c>
      <c r="L144" s="3">
        <v>14.2</v>
      </c>
    </row>
    <row r="145" spans="2:16" x14ac:dyDescent="0.25">
      <c r="B145" s="3">
        <f t="shared" si="6"/>
        <v>22.4</v>
      </c>
      <c r="C145" s="3">
        <v>6801</v>
      </c>
      <c r="D145" s="3">
        <v>12</v>
      </c>
      <c r="E145" s="3">
        <v>9</v>
      </c>
      <c r="F145" s="3">
        <v>1</v>
      </c>
      <c r="G145" s="3">
        <f t="shared" si="7"/>
        <v>22</v>
      </c>
      <c r="H145" s="3">
        <v>0.1</v>
      </c>
      <c r="I145" s="3">
        <v>0.1</v>
      </c>
      <c r="J145" s="3">
        <v>0.2</v>
      </c>
      <c r="K145" s="3">
        <f t="shared" si="8"/>
        <v>0.4</v>
      </c>
      <c r="L145" s="3">
        <v>22.4</v>
      </c>
    </row>
    <row r="146" spans="2:16" x14ac:dyDescent="0.25">
      <c r="B146" s="3">
        <f t="shared" si="6"/>
        <v>12.8</v>
      </c>
      <c r="C146" s="3">
        <v>6804</v>
      </c>
      <c r="D146" s="3">
        <v>4.4000000000000004</v>
      </c>
      <c r="E146" s="3">
        <v>8</v>
      </c>
      <c r="G146" s="3">
        <f t="shared" si="7"/>
        <v>12.4</v>
      </c>
      <c r="H146" s="3">
        <v>0.1</v>
      </c>
      <c r="I146" s="3">
        <v>0.1</v>
      </c>
      <c r="J146" s="3">
        <v>0.2</v>
      </c>
      <c r="K146" s="3">
        <f t="shared" si="8"/>
        <v>0.4</v>
      </c>
      <c r="L146" s="3">
        <v>12.8</v>
      </c>
    </row>
    <row r="147" spans="2:16" x14ac:dyDescent="0.25">
      <c r="B147" s="3">
        <f t="shared" si="6"/>
        <v>18.899999999999999</v>
      </c>
      <c r="C147" s="3">
        <v>6806</v>
      </c>
      <c r="D147" s="3">
        <v>8.5</v>
      </c>
      <c r="E147" s="3">
        <v>10</v>
      </c>
      <c r="G147" s="3">
        <f t="shared" si="7"/>
        <v>18.5</v>
      </c>
      <c r="H147" s="3">
        <v>0.1</v>
      </c>
      <c r="I147" s="3">
        <v>0.1</v>
      </c>
      <c r="J147" s="3">
        <v>0.2</v>
      </c>
      <c r="K147" s="3">
        <f t="shared" si="8"/>
        <v>0.4</v>
      </c>
      <c r="L147" s="3">
        <v>18.899999999999999</v>
      </c>
    </row>
    <row r="148" spans="2:16" x14ac:dyDescent="0.25">
      <c r="B148" s="7">
        <f t="shared" si="6"/>
        <v>16.399999999999999</v>
      </c>
      <c r="C148" s="7">
        <v>6812</v>
      </c>
      <c r="D148" s="7">
        <v>8</v>
      </c>
      <c r="E148" s="7">
        <v>8</v>
      </c>
      <c r="F148" s="7"/>
      <c r="G148" s="7">
        <f t="shared" si="7"/>
        <v>16</v>
      </c>
      <c r="H148" s="7">
        <v>0.1</v>
      </c>
      <c r="I148" s="7">
        <v>0.1</v>
      </c>
      <c r="J148" s="7">
        <v>0.2</v>
      </c>
      <c r="K148" s="7">
        <f t="shared" si="8"/>
        <v>0.4</v>
      </c>
      <c r="L148" s="7">
        <v>16.399999999999999</v>
      </c>
      <c r="M148" s="7"/>
      <c r="N148" s="7"/>
      <c r="O148" s="6">
        <v>9</v>
      </c>
      <c r="P148" s="1" t="s">
        <v>10684</v>
      </c>
    </row>
    <row r="149" spans="2:16" x14ac:dyDescent="0.25">
      <c r="B149" s="3">
        <f t="shared" si="6"/>
        <v>13.4</v>
      </c>
      <c r="C149" s="3">
        <v>6814</v>
      </c>
      <c r="D149" s="3">
        <v>7</v>
      </c>
      <c r="E149" s="3">
        <v>6</v>
      </c>
      <c r="G149" s="3">
        <f t="shared" si="7"/>
        <v>13</v>
      </c>
      <c r="H149" s="3">
        <v>0.1</v>
      </c>
      <c r="I149" s="3">
        <v>0.1</v>
      </c>
      <c r="J149" s="3">
        <v>0.2</v>
      </c>
      <c r="K149" s="3">
        <f t="shared" si="8"/>
        <v>0.4</v>
      </c>
      <c r="L149" s="3">
        <v>13.4</v>
      </c>
    </row>
    <row r="150" spans="2:16" x14ac:dyDescent="0.25">
      <c r="B150" s="3">
        <f t="shared" si="6"/>
        <v>14.4</v>
      </c>
      <c r="C150" s="3">
        <v>6818</v>
      </c>
      <c r="D150" s="3">
        <v>6</v>
      </c>
      <c r="E150" s="3">
        <v>8</v>
      </c>
      <c r="G150" s="3">
        <f t="shared" si="7"/>
        <v>14</v>
      </c>
      <c r="H150" s="3">
        <v>0.1</v>
      </c>
      <c r="I150" s="3">
        <v>0.1</v>
      </c>
      <c r="J150" s="3">
        <v>0.2</v>
      </c>
      <c r="K150" s="3">
        <f t="shared" si="8"/>
        <v>0.4</v>
      </c>
      <c r="L150" s="3">
        <v>14.4</v>
      </c>
    </row>
    <row r="151" spans="2:16" x14ac:dyDescent="0.25">
      <c r="B151" s="3">
        <f t="shared" si="6"/>
        <v>19.799999999999997</v>
      </c>
      <c r="C151" s="3">
        <v>8004</v>
      </c>
      <c r="D151" s="3">
        <v>4.4000000000000004</v>
      </c>
      <c r="E151" s="3">
        <v>15</v>
      </c>
      <c r="G151" s="3">
        <f t="shared" si="7"/>
        <v>19.399999999999999</v>
      </c>
      <c r="H151" s="3">
        <v>0.1</v>
      </c>
      <c r="I151" s="3">
        <v>0.1</v>
      </c>
      <c r="J151" s="3">
        <v>0.2</v>
      </c>
      <c r="K151" s="3">
        <f t="shared" si="8"/>
        <v>0.4</v>
      </c>
      <c r="L151" s="3">
        <v>19.8</v>
      </c>
    </row>
    <row r="152" spans="2:16" x14ac:dyDescent="0.25">
      <c r="B152" s="3">
        <f t="shared" si="6"/>
        <v>16.3</v>
      </c>
      <c r="C152" s="3">
        <v>8007</v>
      </c>
      <c r="D152" s="3">
        <v>4.9000000000000004</v>
      </c>
      <c r="E152" s="3">
        <v>11</v>
      </c>
      <c r="G152" s="3">
        <f t="shared" si="7"/>
        <v>15.9</v>
      </c>
      <c r="H152" s="3">
        <v>0.1</v>
      </c>
      <c r="I152" s="3">
        <v>0.1</v>
      </c>
      <c r="J152" s="3">
        <v>0.2</v>
      </c>
      <c r="K152" s="3">
        <f t="shared" si="8"/>
        <v>0.4</v>
      </c>
      <c r="L152" s="3">
        <v>16.3</v>
      </c>
    </row>
    <row r="153" spans="2:16" x14ac:dyDescent="0.25">
      <c r="B153" s="3">
        <f t="shared" si="6"/>
        <v>14.200000000000001</v>
      </c>
      <c r="C153" s="3">
        <v>8055</v>
      </c>
      <c r="D153" s="3">
        <v>3.8</v>
      </c>
      <c r="E153" s="3">
        <v>10</v>
      </c>
      <c r="G153" s="3">
        <f t="shared" si="7"/>
        <v>13.8</v>
      </c>
      <c r="H153" s="3">
        <v>0.1</v>
      </c>
      <c r="I153" s="3">
        <v>0.1</v>
      </c>
      <c r="J153" s="3">
        <v>0.2</v>
      </c>
      <c r="K153" s="3">
        <f t="shared" si="8"/>
        <v>0.4</v>
      </c>
      <c r="L153" s="3">
        <v>14.2</v>
      </c>
    </row>
    <row r="154" spans="2:16" x14ac:dyDescent="0.25">
      <c r="B154" s="3">
        <f t="shared" si="6"/>
        <v>16.799999999999997</v>
      </c>
      <c r="C154" s="3">
        <v>8070</v>
      </c>
      <c r="D154" s="3">
        <v>6.4</v>
      </c>
      <c r="E154" s="3">
        <v>10</v>
      </c>
      <c r="G154" s="3">
        <f t="shared" si="7"/>
        <v>16.399999999999999</v>
      </c>
      <c r="H154" s="3">
        <v>0.1</v>
      </c>
      <c r="I154" s="3">
        <v>0.1</v>
      </c>
      <c r="J154" s="3">
        <v>0.2</v>
      </c>
      <c r="K154" s="3">
        <f t="shared" si="8"/>
        <v>0.4</v>
      </c>
      <c r="L154" s="3">
        <v>16.8</v>
      </c>
    </row>
    <row r="155" spans="2:16" x14ac:dyDescent="0.25">
      <c r="B155" s="3">
        <f t="shared" si="6"/>
        <v>17.2</v>
      </c>
      <c r="C155" s="3">
        <v>8159</v>
      </c>
      <c r="D155" s="3">
        <v>4.8</v>
      </c>
      <c r="E155" s="3">
        <v>12</v>
      </c>
      <c r="G155" s="3">
        <f t="shared" si="7"/>
        <v>16.8</v>
      </c>
      <c r="H155" s="3">
        <v>0.1</v>
      </c>
      <c r="I155" s="3">
        <v>0.1</v>
      </c>
      <c r="J155" s="3">
        <v>0.2</v>
      </c>
      <c r="K155" s="3">
        <f t="shared" si="8"/>
        <v>0.4</v>
      </c>
      <c r="L155" s="3">
        <v>17.2</v>
      </c>
    </row>
    <row r="156" spans="2:16" x14ac:dyDescent="0.25">
      <c r="B156" s="3">
        <f t="shared" si="6"/>
        <v>18.099999999999998</v>
      </c>
      <c r="C156" s="3">
        <v>8232</v>
      </c>
      <c r="D156" s="3">
        <v>4.7</v>
      </c>
      <c r="E156" s="3">
        <v>13</v>
      </c>
      <c r="G156" s="3">
        <f t="shared" si="7"/>
        <v>17.7</v>
      </c>
      <c r="H156" s="3">
        <v>0.1</v>
      </c>
      <c r="I156" s="3">
        <v>0.1</v>
      </c>
      <c r="J156" s="3">
        <v>0.2</v>
      </c>
      <c r="K156" s="3">
        <f t="shared" si="8"/>
        <v>0.4</v>
      </c>
      <c r="L156" s="3">
        <v>18.100000000000001</v>
      </c>
    </row>
    <row r="157" spans="2:16" x14ac:dyDescent="0.25">
      <c r="B157" s="3">
        <f t="shared" si="6"/>
        <v>19.099999999999998</v>
      </c>
      <c r="C157" s="3">
        <v>8242</v>
      </c>
      <c r="D157" s="3">
        <v>5.7</v>
      </c>
      <c r="E157" s="3">
        <v>13</v>
      </c>
      <c r="G157" s="3">
        <f t="shared" si="7"/>
        <v>18.7</v>
      </c>
      <c r="H157" s="3">
        <v>0.1</v>
      </c>
      <c r="I157" s="3">
        <v>0.1</v>
      </c>
      <c r="J157" s="3">
        <v>0.2</v>
      </c>
      <c r="K157" s="3">
        <f t="shared" si="8"/>
        <v>0.4</v>
      </c>
      <c r="L157" s="3">
        <v>19.100000000000001</v>
      </c>
    </row>
    <row r="158" spans="2:16" x14ac:dyDescent="0.25">
      <c r="B158" s="3">
        <f t="shared" si="6"/>
        <v>18.899999999999999</v>
      </c>
      <c r="C158" s="3">
        <v>8254</v>
      </c>
      <c r="D158" s="3">
        <v>4.5</v>
      </c>
      <c r="E158" s="3">
        <v>14</v>
      </c>
      <c r="G158" s="3">
        <f t="shared" si="7"/>
        <v>18.5</v>
      </c>
      <c r="H158" s="3">
        <v>0.1</v>
      </c>
      <c r="I158" s="3">
        <v>0.1</v>
      </c>
      <c r="J158" s="3">
        <v>0.2</v>
      </c>
      <c r="K158" s="3">
        <f t="shared" si="8"/>
        <v>0.4</v>
      </c>
      <c r="L158" s="3">
        <v>18.899999999999999</v>
      </c>
    </row>
    <row r="159" spans="2:16" x14ac:dyDescent="0.25">
      <c r="B159" s="3">
        <f t="shared" si="6"/>
        <v>15</v>
      </c>
      <c r="C159" s="3">
        <v>8257</v>
      </c>
      <c r="D159" s="3">
        <v>3.6</v>
      </c>
      <c r="E159" s="3">
        <v>11</v>
      </c>
      <c r="G159" s="3">
        <f t="shared" si="7"/>
        <v>14.6</v>
      </c>
      <c r="H159" s="3">
        <v>0.1</v>
      </c>
      <c r="I159" s="3">
        <v>0.1</v>
      </c>
      <c r="J159" s="3">
        <v>0.2</v>
      </c>
      <c r="K159" s="3">
        <f t="shared" si="8"/>
        <v>0.4</v>
      </c>
      <c r="L159" s="3">
        <v>15</v>
      </c>
    </row>
    <row r="160" spans="2:16" x14ac:dyDescent="0.25">
      <c r="B160" s="3">
        <f t="shared" si="6"/>
        <v>20.399999999999999</v>
      </c>
      <c r="C160" s="3">
        <v>8260</v>
      </c>
      <c r="D160" s="3">
        <v>5</v>
      </c>
      <c r="E160" s="3">
        <v>15</v>
      </c>
      <c r="G160" s="3">
        <f t="shared" si="7"/>
        <v>20</v>
      </c>
      <c r="H160" s="3">
        <v>0.1</v>
      </c>
      <c r="I160" s="3">
        <v>0.1</v>
      </c>
      <c r="J160" s="3">
        <v>0.2</v>
      </c>
      <c r="K160" s="3">
        <f t="shared" si="8"/>
        <v>0.4</v>
      </c>
      <c r="L160" s="3">
        <v>20.399999999999999</v>
      </c>
    </row>
    <row r="161" spans="2:12" x14ac:dyDescent="0.25">
      <c r="B161" s="3">
        <f t="shared" si="6"/>
        <v>18.599999999999998</v>
      </c>
      <c r="C161" s="3">
        <v>8271</v>
      </c>
      <c r="D161" s="3">
        <v>5.2</v>
      </c>
      <c r="E161" s="3">
        <v>13</v>
      </c>
      <c r="G161" s="3">
        <f t="shared" si="7"/>
        <v>18.2</v>
      </c>
      <c r="H161" s="3">
        <v>0.1</v>
      </c>
      <c r="I161" s="3">
        <v>0.1</v>
      </c>
      <c r="J161" s="3">
        <v>0.2</v>
      </c>
      <c r="K161" s="3">
        <f t="shared" si="8"/>
        <v>0.4</v>
      </c>
      <c r="L161" s="3">
        <v>18.600000000000001</v>
      </c>
    </row>
    <row r="162" spans="2:12" x14ac:dyDescent="0.25">
      <c r="B162" s="3">
        <f t="shared" si="6"/>
        <v>21.4</v>
      </c>
      <c r="C162" s="3">
        <v>8272</v>
      </c>
      <c r="D162" s="3">
        <v>5</v>
      </c>
      <c r="E162" s="3">
        <v>16</v>
      </c>
      <c r="G162" s="3">
        <f t="shared" si="7"/>
        <v>21</v>
      </c>
      <c r="H162" s="3">
        <v>0.1</v>
      </c>
      <c r="I162" s="3">
        <v>0.1</v>
      </c>
      <c r="J162" s="3">
        <v>0.2</v>
      </c>
      <c r="K162" s="3">
        <f t="shared" si="8"/>
        <v>0.4</v>
      </c>
      <c r="L162" s="3">
        <v>21.4</v>
      </c>
    </row>
    <row r="163" spans="2:12" x14ac:dyDescent="0.25">
      <c r="B163" s="3">
        <f t="shared" si="6"/>
        <v>16.899999999999999</v>
      </c>
      <c r="C163" s="3">
        <v>8273</v>
      </c>
      <c r="D163" s="3">
        <v>4.5</v>
      </c>
      <c r="E163" s="3">
        <v>12</v>
      </c>
      <c r="G163" s="3">
        <f t="shared" si="7"/>
        <v>16.5</v>
      </c>
      <c r="H163" s="3">
        <v>0.1</v>
      </c>
      <c r="I163" s="3">
        <v>0.1</v>
      </c>
      <c r="J163" s="3">
        <v>0.2</v>
      </c>
      <c r="K163" s="3">
        <f t="shared" si="8"/>
        <v>0.4</v>
      </c>
      <c r="L163" s="3">
        <v>16.899999999999999</v>
      </c>
    </row>
    <row r="164" spans="2:12" x14ac:dyDescent="0.25">
      <c r="B164" s="3">
        <f t="shared" si="6"/>
        <v>23.7</v>
      </c>
      <c r="C164" s="3">
        <v>8274</v>
      </c>
      <c r="D164" s="3">
        <v>5.8</v>
      </c>
      <c r="E164" s="3">
        <v>17</v>
      </c>
      <c r="F164" s="3">
        <v>0.5</v>
      </c>
      <c r="G164" s="3">
        <f t="shared" si="7"/>
        <v>23.3</v>
      </c>
      <c r="H164" s="3">
        <v>0.1</v>
      </c>
      <c r="I164" s="3">
        <v>0.1</v>
      </c>
      <c r="J164" s="3">
        <v>0.2</v>
      </c>
      <c r="K164" s="3">
        <f t="shared" si="8"/>
        <v>0.4</v>
      </c>
      <c r="L164" s="3">
        <v>23.7</v>
      </c>
    </row>
    <row r="165" spans="2:12" x14ac:dyDescent="0.25">
      <c r="B165" s="3">
        <f t="shared" si="6"/>
        <v>19.099999999999998</v>
      </c>
      <c r="C165" s="3">
        <v>8275</v>
      </c>
      <c r="D165" s="3">
        <v>5.7</v>
      </c>
      <c r="E165" s="3">
        <v>13</v>
      </c>
      <c r="G165" s="3">
        <f t="shared" si="7"/>
        <v>18.7</v>
      </c>
      <c r="H165" s="3">
        <v>0.1</v>
      </c>
      <c r="I165" s="3">
        <v>0.1</v>
      </c>
      <c r="J165" s="3">
        <v>0.2</v>
      </c>
      <c r="K165" s="3">
        <f t="shared" si="8"/>
        <v>0.4</v>
      </c>
      <c r="L165" s="3">
        <v>19.100000000000001</v>
      </c>
    </row>
    <row r="166" spans="2:12" x14ac:dyDescent="0.25">
      <c r="B166" s="3">
        <f t="shared" si="6"/>
        <v>18.7</v>
      </c>
      <c r="C166" s="3">
        <v>8276</v>
      </c>
      <c r="D166" s="3">
        <v>5.3</v>
      </c>
      <c r="E166" s="3">
        <v>13</v>
      </c>
      <c r="G166" s="3">
        <f t="shared" si="7"/>
        <v>18.3</v>
      </c>
      <c r="H166" s="3">
        <v>0.1</v>
      </c>
      <c r="I166" s="3">
        <v>0.1</v>
      </c>
      <c r="J166" s="3">
        <v>0.2</v>
      </c>
      <c r="K166" s="3">
        <f t="shared" si="8"/>
        <v>0.4</v>
      </c>
      <c r="L166" s="3">
        <v>18.7</v>
      </c>
    </row>
    <row r="167" spans="2:12" x14ac:dyDescent="0.25">
      <c r="B167" s="3">
        <f t="shared" si="6"/>
        <v>19.399999999999999</v>
      </c>
      <c r="C167" s="3">
        <v>8281</v>
      </c>
      <c r="D167" s="3">
        <v>4</v>
      </c>
      <c r="E167" s="3">
        <v>15</v>
      </c>
      <c r="G167" s="3">
        <f t="shared" si="7"/>
        <v>19</v>
      </c>
      <c r="H167" s="3">
        <v>0.1</v>
      </c>
      <c r="I167" s="3">
        <v>0.1</v>
      </c>
      <c r="J167" s="3">
        <v>0.2</v>
      </c>
      <c r="K167" s="3">
        <f t="shared" si="8"/>
        <v>0.4</v>
      </c>
      <c r="L167" s="3">
        <v>19.399999999999999</v>
      </c>
    </row>
    <row r="168" spans="2:12" x14ac:dyDescent="0.25">
      <c r="B168" s="3">
        <f t="shared" si="6"/>
        <v>24.799999999999997</v>
      </c>
      <c r="C168" s="3">
        <v>8282</v>
      </c>
      <c r="D168" s="3">
        <v>5.4</v>
      </c>
      <c r="E168" s="3">
        <v>19</v>
      </c>
      <c r="G168" s="3">
        <f t="shared" si="7"/>
        <v>24.4</v>
      </c>
      <c r="H168" s="3">
        <v>0.1</v>
      </c>
      <c r="I168" s="3">
        <v>0.1</v>
      </c>
      <c r="J168" s="3">
        <v>0.2</v>
      </c>
      <c r="K168" s="3">
        <f t="shared" si="8"/>
        <v>0.4</v>
      </c>
      <c r="L168" s="3">
        <v>24.8</v>
      </c>
    </row>
    <row r="169" spans="2:12" x14ac:dyDescent="0.25">
      <c r="B169" s="3">
        <f t="shared" si="6"/>
        <v>19.799999999999997</v>
      </c>
      <c r="C169" s="3">
        <v>8302</v>
      </c>
      <c r="D169" s="3">
        <v>4.9000000000000004</v>
      </c>
      <c r="E169" s="3">
        <v>14</v>
      </c>
      <c r="F169" s="3">
        <v>0.5</v>
      </c>
      <c r="G169" s="3">
        <f t="shared" si="7"/>
        <v>19.399999999999999</v>
      </c>
      <c r="H169" s="3">
        <v>0.1</v>
      </c>
      <c r="I169" s="3">
        <v>0.1</v>
      </c>
      <c r="J169" s="3">
        <v>0.2</v>
      </c>
      <c r="K169" s="3">
        <f t="shared" si="8"/>
        <v>0.4</v>
      </c>
      <c r="L169" s="3">
        <v>19.8</v>
      </c>
    </row>
    <row r="170" spans="2:12" x14ac:dyDescent="0.25">
      <c r="B170" s="3">
        <f t="shared" si="6"/>
        <v>19.799999999999997</v>
      </c>
      <c r="C170" s="3">
        <v>8305</v>
      </c>
      <c r="D170" s="3">
        <v>5.4</v>
      </c>
      <c r="E170" s="3">
        <v>14</v>
      </c>
      <c r="G170" s="3">
        <f t="shared" si="7"/>
        <v>19.399999999999999</v>
      </c>
      <c r="H170" s="3">
        <v>0.1</v>
      </c>
      <c r="I170" s="3">
        <v>0.1</v>
      </c>
      <c r="J170" s="3">
        <v>0.2</v>
      </c>
      <c r="K170" s="3">
        <f t="shared" si="8"/>
        <v>0.4</v>
      </c>
      <c r="L170" s="3">
        <v>19.8</v>
      </c>
    </row>
    <row r="171" spans="2:12" x14ac:dyDescent="0.25">
      <c r="B171" s="3">
        <f t="shared" si="6"/>
        <v>26</v>
      </c>
      <c r="C171" s="3">
        <v>8306</v>
      </c>
      <c r="D171" s="3">
        <v>6.1</v>
      </c>
      <c r="E171" s="3">
        <v>19</v>
      </c>
      <c r="F171" s="3">
        <v>0.5</v>
      </c>
      <c r="G171" s="3">
        <f t="shared" si="7"/>
        <v>25.6</v>
      </c>
      <c r="H171" s="3">
        <v>0.1</v>
      </c>
      <c r="I171" s="3">
        <v>0.1</v>
      </c>
      <c r="J171" s="3">
        <v>0.2</v>
      </c>
      <c r="K171" s="3">
        <f t="shared" si="8"/>
        <v>0.4</v>
      </c>
      <c r="L171" s="3">
        <v>26</v>
      </c>
    </row>
    <row r="172" spans="2:12" x14ac:dyDescent="0.25">
      <c r="B172" s="3">
        <f t="shared" si="6"/>
        <v>21.9</v>
      </c>
      <c r="C172" s="3">
        <v>8307</v>
      </c>
      <c r="D172" s="3">
        <v>4.2</v>
      </c>
      <c r="E172" s="3">
        <v>17</v>
      </c>
      <c r="F172" s="3">
        <v>0.3</v>
      </c>
      <c r="G172" s="3">
        <f t="shared" si="7"/>
        <v>21.5</v>
      </c>
      <c r="H172" s="3">
        <v>0.1</v>
      </c>
      <c r="I172" s="3">
        <v>0.1</v>
      </c>
      <c r="J172" s="3">
        <v>0.2</v>
      </c>
      <c r="K172" s="3">
        <f t="shared" si="8"/>
        <v>0.4</v>
      </c>
      <c r="L172" s="3">
        <v>21.9</v>
      </c>
    </row>
    <row r="173" spans="2:12" x14ac:dyDescent="0.25">
      <c r="B173" s="3">
        <f t="shared" si="6"/>
        <v>21.099999999999998</v>
      </c>
      <c r="C173" s="3">
        <v>8308</v>
      </c>
      <c r="D173" s="3">
        <v>5.4</v>
      </c>
      <c r="E173" s="3">
        <v>15</v>
      </c>
      <c r="F173" s="3">
        <v>0.3</v>
      </c>
      <c r="G173" s="3">
        <f t="shared" si="7"/>
        <v>20.7</v>
      </c>
      <c r="H173" s="3">
        <v>0.1</v>
      </c>
      <c r="I173" s="3">
        <v>0.1</v>
      </c>
      <c r="J173" s="3">
        <v>0.2</v>
      </c>
      <c r="K173" s="3">
        <f t="shared" si="8"/>
        <v>0.4</v>
      </c>
      <c r="L173" s="3">
        <v>21.1</v>
      </c>
    </row>
    <row r="174" spans="2:12" x14ac:dyDescent="0.25">
      <c r="B174" s="3">
        <f t="shared" si="6"/>
        <v>22.8</v>
      </c>
      <c r="C174" s="3">
        <v>8309</v>
      </c>
      <c r="D174" s="3">
        <v>6.1</v>
      </c>
      <c r="E174" s="3">
        <v>16</v>
      </c>
      <c r="F174" s="3">
        <v>0.3</v>
      </c>
      <c r="G174" s="3">
        <f t="shared" si="7"/>
        <v>22.400000000000002</v>
      </c>
      <c r="H174" s="3">
        <v>0.1</v>
      </c>
      <c r="I174" s="3">
        <v>0.1</v>
      </c>
      <c r="J174" s="3">
        <v>0.2</v>
      </c>
      <c r="K174" s="3">
        <f t="shared" si="8"/>
        <v>0.4</v>
      </c>
      <c r="L174" s="3">
        <v>22.8</v>
      </c>
    </row>
    <row r="175" spans="2:12" x14ac:dyDescent="0.25">
      <c r="B175" s="3">
        <f t="shared" si="6"/>
        <v>14.5</v>
      </c>
      <c r="C175" s="3">
        <v>8327</v>
      </c>
      <c r="D175" s="3">
        <v>4.5999999999999996</v>
      </c>
      <c r="E175" s="3">
        <v>9</v>
      </c>
      <c r="F175" s="3">
        <v>0.5</v>
      </c>
      <c r="G175" s="3">
        <f t="shared" si="7"/>
        <v>14.1</v>
      </c>
      <c r="H175" s="3">
        <v>0.1</v>
      </c>
      <c r="I175" s="3">
        <v>0.1</v>
      </c>
      <c r="J175" s="3">
        <v>0.2</v>
      </c>
      <c r="K175" s="3">
        <f t="shared" si="8"/>
        <v>0.4</v>
      </c>
      <c r="L175" s="3">
        <v>14.5</v>
      </c>
    </row>
    <row r="176" spans="2:12" x14ac:dyDescent="0.25">
      <c r="B176" s="3">
        <f t="shared" si="6"/>
        <v>15.6</v>
      </c>
      <c r="C176" s="3">
        <v>8328</v>
      </c>
      <c r="D176" s="3">
        <v>4.7</v>
      </c>
      <c r="E176" s="3">
        <v>10</v>
      </c>
      <c r="F176" s="3">
        <v>0.5</v>
      </c>
      <c r="G176" s="3">
        <f t="shared" si="7"/>
        <v>15.2</v>
      </c>
      <c r="H176" s="3">
        <v>0.1</v>
      </c>
      <c r="I176" s="3">
        <v>0.1</v>
      </c>
      <c r="J176" s="3">
        <v>0.2</v>
      </c>
      <c r="K176" s="3">
        <f t="shared" si="8"/>
        <v>0.4</v>
      </c>
      <c r="L176" s="3">
        <v>15.6</v>
      </c>
    </row>
    <row r="177" spans="2:16" x14ac:dyDescent="0.25">
      <c r="B177" s="3">
        <f t="shared" si="6"/>
        <v>30.5</v>
      </c>
      <c r="C177" s="3">
        <v>8331</v>
      </c>
      <c r="D177" s="3">
        <v>4.0999999999999996</v>
      </c>
      <c r="E177" s="3">
        <v>26</v>
      </c>
      <c r="G177" s="3">
        <f t="shared" si="7"/>
        <v>30.1</v>
      </c>
      <c r="H177" s="3">
        <v>0.1</v>
      </c>
      <c r="I177" s="3">
        <v>0.1</v>
      </c>
      <c r="J177" s="3">
        <v>0.2</v>
      </c>
      <c r="K177" s="3">
        <f t="shared" si="8"/>
        <v>0.4</v>
      </c>
      <c r="L177" s="3">
        <v>30.5</v>
      </c>
    </row>
    <row r="178" spans="2:16" x14ac:dyDescent="0.25">
      <c r="B178" s="3">
        <f t="shared" si="6"/>
        <v>18.599999999999998</v>
      </c>
      <c r="C178" s="3">
        <v>8332</v>
      </c>
      <c r="D178" s="3">
        <v>4.2</v>
      </c>
      <c r="E178" s="3">
        <v>14</v>
      </c>
      <c r="G178" s="3">
        <f t="shared" si="7"/>
        <v>18.2</v>
      </c>
      <c r="H178" s="3">
        <v>0.1</v>
      </c>
      <c r="I178" s="3">
        <v>0.1</v>
      </c>
      <c r="J178" s="3">
        <v>0.2</v>
      </c>
      <c r="K178" s="3">
        <f t="shared" si="8"/>
        <v>0.4</v>
      </c>
      <c r="L178" s="3">
        <v>18.600000000000001</v>
      </c>
    </row>
    <row r="179" spans="2:16" x14ac:dyDescent="0.25">
      <c r="B179" s="3">
        <f t="shared" si="6"/>
        <v>21.599999999999998</v>
      </c>
      <c r="C179" s="3">
        <v>8335</v>
      </c>
      <c r="D179" s="3">
        <v>5.2</v>
      </c>
      <c r="E179" s="3">
        <v>14</v>
      </c>
      <c r="F179" s="3">
        <v>2</v>
      </c>
      <c r="G179" s="3">
        <f t="shared" si="7"/>
        <v>21.2</v>
      </c>
      <c r="H179" s="3">
        <v>0.1</v>
      </c>
      <c r="I179" s="3">
        <v>0.1</v>
      </c>
      <c r="J179" s="3">
        <v>0.2</v>
      </c>
      <c r="K179" s="3">
        <f t="shared" si="8"/>
        <v>0.4</v>
      </c>
      <c r="L179" s="3">
        <v>21.6</v>
      </c>
    </row>
    <row r="180" spans="2:16" x14ac:dyDescent="0.25">
      <c r="B180" s="3">
        <f t="shared" si="6"/>
        <v>19</v>
      </c>
      <c r="C180" s="3">
        <v>8338</v>
      </c>
      <c r="D180" s="3">
        <v>4.5999999999999996</v>
      </c>
      <c r="E180" s="3">
        <v>13</v>
      </c>
      <c r="F180" s="3">
        <v>1</v>
      </c>
      <c r="G180" s="3">
        <f t="shared" si="7"/>
        <v>18.600000000000001</v>
      </c>
      <c r="H180" s="3">
        <v>0.1</v>
      </c>
      <c r="I180" s="3">
        <v>0.1</v>
      </c>
      <c r="J180" s="3">
        <v>0.2</v>
      </c>
      <c r="K180" s="3">
        <f t="shared" si="8"/>
        <v>0.4</v>
      </c>
      <c r="L180" s="3">
        <v>19</v>
      </c>
    </row>
    <row r="181" spans="2:16" x14ac:dyDescent="0.25">
      <c r="B181" s="3">
        <f t="shared" si="6"/>
        <v>18.099999999999998</v>
      </c>
      <c r="C181" s="3">
        <v>8339</v>
      </c>
      <c r="D181" s="3">
        <v>5.2</v>
      </c>
      <c r="E181" s="3">
        <v>11</v>
      </c>
      <c r="F181" s="3">
        <v>1.5</v>
      </c>
      <c r="G181" s="3">
        <f t="shared" si="7"/>
        <v>17.7</v>
      </c>
      <c r="H181" s="3">
        <v>0.1</v>
      </c>
      <c r="I181" s="3">
        <v>0.1</v>
      </c>
      <c r="J181" s="3">
        <v>0.2</v>
      </c>
      <c r="K181" s="3">
        <f t="shared" si="8"/>
        <v>0.4</v>
      </c>
      <c r="L181" s="3">
        <v>18.100000000000001</v>
      </c>
    </row>
    <row r="182" spans="2:16" x14ac:dyDescent="0.25">
      <c r="B182" s="3">
        <f t="shared" si="6"/>
        <v>20.299999999999997</v>
      </c>
      <c r="C182" s="3">
        <v>8340</v>
      </c>
      <c r="D182" s="3">
        <v>6.9</v>
      </c>
      <c r="E182" s="3">
        <v>12</v>
      </c>
      <c r="F182" s="3">
        <v>1</v>
      </c>
      <c r="G182" s="3">
        <f t="shared" si="7"/>
        <v>19.899999999999999</v>
      </c>
      <c r="H182" s="3">
        <v>0.1</v>
      </c>
      <c r="I182" s="3">
        <v>0.1</v>
      </c>
      <c r="J182" s="3">
        <v>0.2</v>
      </c>
      <c r="K182" s="3">
        <f t="shared" si="8"/>
        <v>0.4</v>
      </c>
      <c r="L182" s="3">
        <v>20.3</v>
      </c>
    </row>
    <row r="183" spans="2:16" x14ac:dyDescent="0.25">
      <c r="B183" s="3">
        <f t="shared" si="6"/>
        <v>23.099999999999998</v>
      </c>
      <c r="C183" s="3">
        <v>8341</v>
      </c>
      <c r="D183" s="3">
        <v>6.7</v>
      </c>
      <c r="E183" s="3">
        <v>15</v>
      </c>
      <c r="F183" s="3">
        <v>1</v>
      </c>
      <c r="G183" s="3">
        <f t="shared" si="7"/>
        <v>22.7</v>
      </c>
      <c r="H183" s="3">
        <v>0.1</v>
      </c>
      <c r="I183" s="3">
        <v>0.1</v>
      </c>
      <c r="J183" s="3">
        <v>0.2</v>
      </c>
      <c r="K183" s="3">
        <f t="shared" si="8"/>
        <v>0.4</v>
      </c>
      <c r="L183" s="3">
        <v>23.1</v>
      </c>
    </row>
    <row r="184" spans="2:16" x14ac:dyDescent="0.25">
      <c r="B184" s="3">
        <f t="shared" si="6"/>
        <v>20.9</v>
      </c>
      <c r="C184" s="3">
        <v>8342</v>
      </c>
      <c r="D184" s="3">
        <v>5</v>
      </c>
      <c r="E184" s="3">
        <v>12</v>
      </c>
      <c r="F184" s="3">
        <v>3.5</v>
      </c>
      <c r="G184" s="3">
        <f t="shared" si="7"/>
        <v>20.5</v>
      </c>
      <c r="H184" s="3">
        <v>0.1</v>
      </c>
      <c r="I184" s="3">
        <v>0.1</v>
      </c>
      <c r="J184" s="3">
        <v>0.2</v>
      </c>
      <c r="K184" s="3">
        <f t="shared" si="8"/>
        <v>0.4</v>
      </c>
      <c r="L184" s="3">
        <v>20.9</v>
      </c>
    </row>
    <row r="185" spans="2:16" x14ac:dyDescent="0.25">
      <c r="B185" s="3">
        <f t="shared" si="6"/>
        <v>17.2</v>
      </c>
      <c r="C185" s="3">
        <v>8343</v>
      </c>
      <c r="D185" s="3">
        <v>3.8</v>
      </c>
      <c r="E185" s="3">
        <v>13</v>
      </c>
      <c r="G185" s="3">
        <f t="shared" si="7"/>
        <v>16.8</v>
      </c>
      <c r="H185" s="3">
        <v>0.1</v>
      </c>
      <c r="I185" s="3">
        <v>0.1</v>
      </c>
      <c r="J185" s="3">
        <v>0.2</v>
      </c>
      <c r="K185" s="3">
        <f t="shared" si="8"/>
        <v>0.4</v>
      </c>
      <c r="L185" s="3">
        <v>17.2</v>
      </c>
    </row>
    <row r="186" spans="2:16" x14ac:dyDescent="0.25">
      <c r="B186" s="3">
        <f t="shared" si="6"/>
        <v>21.5</v>
      </c>
      <c r="C186" s="3">
        <v>8346</v>
      </c>
      <c r="D186" s="3">
        <v>4.8</v>
      </c>
      <c r="E186" s="3">
        <v>16</v>
      </c>
      <c r="F186" s="3">
        <v>0.3</v>
      </c>
      <c r="G186" s="3">
        <f t="shared" si="7"/>
        <v>21.1</v>
      </c>
      <c r="H186" s="3">
        <v>0.1</v>
      </c>
      <c r="I186" s="3">
        <v>0.1</v>
      </c>
      <c r="J186" s="3">
        <v>0.2</v>
      </c>
      <c r="K186" s="3">
        <f t="shared" si="8"/>
        <v>0.4</v>
      </c>
      <c r="L186" s="3">
        <v>21.5</v>
      </c>
    </row>
    <row r="187" spans="2:16" x14ac:dyDescent="0.25">
      <c r="B187" s="3">
        <f t="shared" si="6"/>
        <v>15</v>
      </c>
      <c r="C187" s="3">
        <v>8348</v>
      </c>
      <c r="D187" s="3">
        <v>4.5999999999999996</v>
      </c>
      <c r="E187" s="3">
        <v>10</v>
      </c>
      <c r="G187" s="3">
        <f t="shared" si="7"/>
        <v>14.6</v>
      </c>
      <c r="H187" s="3">
        <v>0.1</v>
      </c>
      <c r="I187" s="3">
        <v>0.1</v>
      </c>
      <c r="J187" s="3">
        <v>0.2</v>
      </c>
      <c r="K187" s="3">
        <f t="shared" si="8"/>
        <v>0.4</v>
      </c>
      <c r="L187" s="3">
        <v>15</v>
      </c>
    </row>
    <row r="188" spans="2:16" x14ac:dyDescent="0.25">
      <c r="B188" s="3">
        <f t="shared" si="6"/>
        <v>24.4</v>
      </c>
      <c r="C188" s="3">
        <v>9087</v>
      </c>
      <c r="D188" s="3">
        <v>9.5</v>
      </c>
      <c r="E188" s="3">
        <v>14</v>
      </c>
      <c r="F188" s="3">
        <v>0.5</v>
      </c>
      <c r="G188" s="3">
        <f t="shared" si="7"/>
        <v>24</v>
      </c>
      <c r="H188" s="3">
        <v>0.1</v>
      </c>
      <c r="I188" s="3">
        <v>0.1</v>
      </c>
      <c r="J188" s="3">
        <v>0.2</v>
      </c>
      <c r="K188" s="3">
        <f t="shared" si="8"/>
        <v>0.4</v>
      </c>
      <c r="L188" s="3">
        <v>24.4</v>
      </c>
    </row>
    <row r="189" spans="2:16" x14ac:dyDescent="0.25">
      <c r="B189" s="3">
        <f t="shared" si="6"/>
        <v>15.1</v>
      </c>
      <c r="C189" s="3">
        <v>1712</v>
      </c>
      <c r="D189" s="3">
        <v>3.7</v>
      </c>
      <c r="E189" s="3">
        <v>11</v>
      </c>
      <c r="G189" s="3">
        <f t="shared" si="7"/>
        <v>14.7</v>
      </c>
      <c r="H189" s="3">
        <v>0.1</v>
      </c>
      <c r="I189" s="3">
        <v>0.1</v>
      </c>
      <c r="J189" s="3">
        <v>0.2</v>
      </c>
      <c r="K189" s="3">
        <f t="shared" si="8"/>
        <v>0.4</v>
      </c>
      <c r="L189" s="3">
        <v>15.1</v>
      </c>
    </row>
    <row r="190" spans="2:16" x14ac:dyDescent="0.25">
      <c r="B190" s="3">
        <f t="shared" si="6"/>
        <v>12.4</v>
      </c>
      <c r="C190" s="3">
        <v>1728</v>
      </c>
      <c r="D190" s="3">
        <v>6</v>
      </c>
      <c r="E190" s="3">
        <v>6</v>
      </c>
      <c r="G190" s="3">
        <f t="shared" si="7"/>
        <v>12</v>
      </c>
      <c r="H190" s="3">
        <v>0.1</v>
      </c>
      <c r="I190" s="3">
        <v>0.1</v>
      </c>
      <c r="J190" s="3">
        <v>0.2</v>
      </c>
      <c r="K190" s="3">
        <f t="shared" si="8"/>
        <v>0.4</v>
      </c>
      <c r="L190" s="3">
        <v>12.4</v>
      </c>
    </row>
    <row r="191" spans="2:16" x14ac:dyDescent="0.25">
      <c r="B191" s="3">
        <f t="shared" si="6"/>
        <v>17.899999999999999</v>
      </c>
      <c r="C191" s="3">
        <v>1737</v>
      </c>
      <c r="D191" s="3">
        <v>9.5</v>
      </c>
      <c r="E191" s="3">
        <v>8</v>
      </c>
      <c r="G191" s="3">
        <f t="shared" si="7"/>
        <v>17.5</v>
      </c>
      <c r="H191" s="3">
        <v>0.1</v>
      </c>
      <c r="I191" s="3">
        <v>0.1</v>
      </c>
      <c r="J191" s="3">
        <v>0.2</v>
      </c>
      <c r="K191" s="3">
        <f t="shared" si="8"/>
        <v>0.4</v>
      </c>
      <c r="L191" s="3">
        <v>17.899999999999999</v>
      </c>
    </row>
    <row r="192" spans="2:16" x14ac:dyDescent="0.25">
      <c r="B192" s="7">
        <f t="shared" si="6"/>
        <v>24.4</v>
      </c>
      <c r="C192" s="7">
        <v>1738</v>
      </c>
      <c r="D192" s="7">
        <v>12</v>
      </c>
      <c r="E192" s="7">
        <v>11</v>
      </c>
      <c r="F192" s="7">
        <v>1</v>
      </c>
      <c r="G192" s="7">
        <f t="shared" si="7"/>
        <v>24</v>
      </c>
      <c r="H192" s="7">
        <v>0.1</v>
      </c>
      <c r="I192" s="7">
        <v>0.1</v>
      </c>
      <c r="J192" s="7">
        <v>0.2</v>
      </c>
      <c r="K192" s="7">
        <f t="shared" si="8"/>
        <v>0.4</v>
      </c>
      <c r="L192" s="7">
        <v>24.4</v>
      </c>
      <c r="M192" s="7"/>
      <c r="N192" s="7"/>
      <c r="O192" s="3">
        <v>11</v>
      </c>
      <c r="P192" s="1" t="s">
        <v>10683</v>
      </c>
    </row>
    <row r="193" spans="2:15" x14ac:dyDescent="0.25">
      <c r="B193" s="3">
        <f t="shared" si="6"/>
        <v>12.4</v>
      </c>
      <c r="C193" s="6">
        <v>1746</v>
      </c>
      <c r="D193" s="6">
        <v>6</v>
      </c>
      <c r="E193" s="6">
        <v>6</v>
      </c>
      <c r="F193" s="6"/>
      <c r="G193" s="3">
        <f t="shared" si="7"/>
        <v>12</v>
      </c>
      <c r="H193" s="6">
        <v>0.1</v>
      </c>
      <c r="I193" s="6">
        <v>0.1</v>
      </c>
      <c r="J193" s="6">
        <v>0.2</v>
      </c>
      <c r="K193" s="6">
        <f t="shared" si="8"/>
        <v>0.4</v>
      </c>
      <c r="L193" s="6">
        <v>12.4</v>
      </c>
      <c r="M193" s="6"/>
      <c r="N193" s="6"/>
      <c r="O193" s="6">
        <v>9.6</v>
      </c>
    </row>
    <row r="194" spans="2:15" x14ac:dyDescent="0.25">
      <c r="B194" s="3">
        <f t="shared" ref="B194:B257" si="9">G194+K194</f>
        <v>7.3000000000000007</v>
      </c>
      <c r="C194" s="3">
        <v>1713</v>
      </c>
      <c r="D194" s="3">
        <v>3.9</v>
      </c>
      <c r="E194" s="3">
        <v>3</v>
      </c>
      <c r="G194" s="3">
        <f t="shared" ref="G194:G257" si="10">D194+E194+F194</f>
        <v>6.9</v>
      </c>
      <c r="H194" s="3">
        <v>0.1</v>
      </c>
      <c r="I194" s="3">
        <v>0.1</v>
      </c>
      <c r="J194" s="3">
        <v>0.2</v>
      </c>
      <c r="K194" s="3">
        <f t="shared" ref="K194:K257" si="11">H194+I194+J194</f>
        <v>0.4</v>
      </c>
      <c r="L194" s="3">
        <v>7.3</v>
      </c>
    </row>
    <row r="195" spans="2:15" x14ac:dyDescent="0.25">
      <c r="B195" s="3">
        <f t="shared" si="9"/>
        <v>17.399999999999999</v>
      </c>
      <c r="C195" s="6">
        <v>1814</v>
      </c>
      <c r="D195" s="6">
        <v>7</v>
      </c>
      <c r="E195" s="6">
        <v>10</v>
      </c>
      <c r="F195" s="6"/>
      <c r="G195" s="3">
        <f t="shared" si="10"/>
        <v>17</v>
      </c>
      <c r="H195" s="6">
        <v>0.1</v>
      </c>
      <c r="I195" s="6">
        <v>0.1</v>
      </c>
      <c r="J195" s="6">
        <v>0.2</v>
      </c>
      <c r="K195" s="6">
        <f t="shared" si="11"/>
        <v>0.4</v>
      </c>
      <c r="L195" s="6">
        <v>17.399999999999999</v>
      </c>
      <c r="M195" s="6"/>
      <c r="N195" s="6"/>
      <c r="O195" s="6">
        <v>7.2</v>
      </c>
    </row>
    <row r="196" spans="2:15" x14ac:dyDescent="0.25">
      <c r="B196" s="3">
        <f t="shared" si="9"/>
        <v>11</v>
      </c>
      <c r="C196" s="3">
        <v>1815</v>
      </c>
      <c r="D196" s="3">
        <v>6.1</v>
      </c>
      <c r="E196" s="3">
        <v>4</v>
      </c>
      <c r="F196" s="3">
        <v>0.5</v>
      </c>
      <c r="G196" s="3">
        <f t="shared" si="10"/>
        <v>10.6</v>
      </c>
      <c r="H196" s="3">
        <v>0.1</v>
      </c>
      <c r="I196" s="3">
        <v>0.1</v>
      </c>
      <c r="J196" s="3">
        <v>0.2</v>
      </c>
      <c r="K196" s="3">
        <f t="shared" si="11"/>
        <v>0.4</v>
      </c>
      <c r="L196" s="3">
        <v>11</v>
      </c>
    </row>
    <row r="197" spans="2:15" x14ac:dyDescent="0.25">
      <c r="B197" s="3">
        <f t="shared" si="9"/>
        <v>13</v>
      </c>
      <c r="C197" s="3">
        <v>1816</v>
      </c>
      <c r="D197" s="3">
        <v>3.6</v>
      </c>
      <c r="E197" s="3">
        <v>9</v>
      </c>
      <c r="G197" s="3">
        <f t="shared" si="10"/>
        <v>12.6</v>
      </c>
      <c r="H197" s="3">
        <v>0.1</v>
      </c>
      <c r="I197" s="3">
        <v>0.1</v>
      </c>
      <c r="J197" s="3">
        <v>0.2</v>
      </c>
      <c r="K197" s="3">
        <f t="shared" si="11"/>
        <v>0.4</v>
      </c>
      <c r="L197" s="3">
        <v>13</v>
      </c>
    </row>
    <row r="198" spans="2:15" x14ac:dyDescent="0.25">
      <c r="B198" s="3">
        <f t="shared" si="9"/>
        <v>13.4</v>
      </c>
      <c r="C198" s="3">
        <v>1817</v>
      </c>
      <c r="D198" s="3">
        <v>5.5</v>
      </c>
      <c r="E198" s="3">
        <v>6</v>
      </c>
      <c r="F198" s="3">
        <v>1.5</v>
      </c>
      <c r="G198" s="3">
        <f t="shared" si="10"/>
        <v>13</v>
      </c>
      <c r="H198" s="3">
        <v>0.1</v>
      </c>
      <c r="I198" s="3">
        <v>0.1</v>
      </c>
      <c r="J198" s="3">
        <v>0.2</v>
      </c>
      <c r="K198" s="3">
        <f t="shared" si="11"/>
        <v>0.4</v>
      </c>
      <c r="L198" s="3">
        <v>13.4</v>
      </c>
    </row>
    <row r="199" spans="2:15" x14ac:dyDescent="0.25">
      <c r="B199" s="3">
        <f t="shared" si="9"/>
        <v>22.099999999999998</v>
      </c>
      <c r="C199" s="3">
        <v>3020</v>
      </c>
      <c r="D199" s="3">
        <v>9.1999999999999993</v>
      </c>
      <c r="E199" s="3">
        <v>12</v>
      </c>
      <c r="F199" s="3">
        <v>0.5</v>
      </c>
      <c r="G199" s="3">
        <f t="shared" si="10"/>
        <v>21.7</v>
      </c>
      <c r="H199" s="3">
        <v>0.1</v>
      </c>
      <c r="I199" s="3">
        <v>0.1</v>
      </c>
      <c r="J199" s="3">
        <v>0.2</v>
      </c>
      <c r="K199" s="3">
        <f t="shared" si="11"/>
        <v>0.4</v>
      </c>
      <c r="L199" s="3">
        <v>22.1</v>
      </c>
    </row>
    <row r="200" spans="2:15" x14ac:dyDescent="0.25">
      <c r="B200" s="3">
        <f t="shared" si="9"/>
        <v>34</v>
      </c>
      <c r="C200" s="3">
        <v>3024</v>
      </c>
      <c r="D200" s="3">
        <v>7.1</v>
      </c>
      <c r="E200" s="3">
        <v>26</v>
      </c>
      <c r="F200" s="3">
        <v>0.5</v>
      </c>
      <c r="G200" s="3">
        <f t="shared" si="10"/>
        <v>33.6</v>
      </c>
      <c r="H200" s="3">
        <v>0.1</v>
      </c>
      <c r="I200" s="3">
        <v>0.1</v>
      </c>
      <c r="J200" s="3">
        <v>0.2</v>
      </c>
      <c r="K200" s="3">
        <f t="shared" si="11"/>
        <v>0.4</v>
      </c>
      <c r="L200" s="3">
        <v>34</v>
      </c>
    </row>
    <row r="201" spans="2:15" x14ac:dyDescent="0.25">
      <c r="B201" s="3">
        <f t="shared" si="9"/>
        <v>16</v>
      </c>
      <c r="C201" s="3">
        <v>3025</v>
      </c>
      <c r="D201" s="3">
        <v>7.1</v>
      </c>
      <c r="E201" s="3">
        <v>8</v>
      </c>
      <c r="F201" s="3">
        <v>0.5</v>
      </c>
      <c r="G201" s="3">
        <f t="shared" si="10"/>
        <v>15.6</v>
      </c>
      <c r="H201" s="3">
        <v>0.1</v>
      </c>
      <c r="I201" s="3">
        <v>0.1</v>
      </c>
      <c r="J201" s="3">
        <v>0.2</v>
      </c>
      <c r="K201" s="3">
        <f t="shared" si="11"/>
        <v>0.4</v>
      </c>
      <c r="L201" s="3">
        <v>16</v>
      </c>
    </row>
    <row r="202" spans="2:15" x14ac:dyDescent="0.25">
      <c r="B202" s="3">
        <f t="shared" si="9"/>
        <v>19.2</v>
      </c>
      <c r="C202" s="3">
        <v>3026</v>
      </c>
      <c r="D202" s="3">
        <v>4.8</v>
      </c>
      <c r="E202" s="3">
        <v>8</v>
      </c>
      <c r="F202" s="3">
        <v>6</v>
      </c>
      <c r="G202" s="3">
        <f t="shared" si="10"/>
        <v>18.8</v>
      </c>
      <c r="H202" s="3">
        <v>0.1</v>
      </c>
      <c r="I202" s="3">
        <v>0.1</v>
      </c>
      <c r="J202" s="3">
        <v>0.2</v>
      </c>
      <c r="K202" s="3">
        <f t="shared" si="11"/>
        <v>0.4</v>
      </c>
      <c r="L202" s="3">
        <v>19.2</v>
      </c>
    </row>
    <row r="203" spans="2:15" x14ac:dyDescent="0.25">
      <c r="B203" s="3">
        <f t="shared" si="9"/>
        <v>17.7</v>
      </c>
      <c r="C203" s="3">
        <v>4909</v>
      </c>
      <c r="D203" s="3">
        <v>4.3</v>
      </c>
      <c r="E203" s="3">
        <v>9</v>
      </c>
      <c r="F203" s="3">
        <v>4</v>
      </c>
      <c r="G203" s="3">
        <f t="shared" si="10"/>
        <v>17.3</v>
      </c>
      <c r="H203" s="3">
        <v>0.1</v>
      </c>
      <c r="I203" s="3">
        <v>0.1</v>
      </c>
      <c r="J203" s="3">
        <v>0.2</v>
      </c>
      <c r="K203" s="3">
        <f t="shared" si="11"/>
        <v>0.4</v>
      </c>
      <c r="L203" s="3">
        <v>17.7</v>
      </c>
    </row>
    <row r="204" spans="2:15" x14ac:dyDescent="0.25">
      <c r="B204" s="3">
        <f t="shared" si="9"/>
        <v>11.1</v>
      </c>
      <c r="C204" s="3">
        <v>4910</v>
      </c>
      <c r="D204" s="3">
        <v>4.2</v>
      </c>
      <c r="E204" s="3">
        <v>4</v>
      </c>
      <c r="F204" s="3">
        <v>2.5</v>
      </c>
      <c r="G204" s="3">
        <f t="shared" si="10"/>
        <v>10.7</v>
      </c>
      <c r="H204" s="3">
        <v>0.1</v>
      </c>
      <c r="I204" s="3">
        <v>0.1</v>
      </c>
      <c r="J204" s="3">
        <v>0.2</v>
      </c>
      <c r="K204" s="3">
        <f t="shared" si="11"/>
        <v>0.4</v>
      </c>
      <c r="L204" s="3">
        <v>11.1</v>
      </c>
    </row>
    <row r="205" spans="2:15" x14ac:dyDescent="0.25">
      <c r="B205" s="3">
        <f t="shared" si="9"/>
        <v>11.5</v>
      </c>
      <c r="C205" s="3">
        <v>4912</v>
      </c>
      <c r="D205" s="3">
        <v>4.0999999999999996</v>
      </c>
      <c r="E205" s="3">
        <v>7</v>
      </c>
      <c r="G205" s="3">
        <f t="shared" si="10"/>
        <v>11.1</v>
      </c>
      <c r="H205" s="3">
        <v>0.1</v>
      </c>
      <c r="I205" s="3">
        <v>0.1</v>
      </c>
      <c r="J205" s="3">
        <v>0.2</v>
      </c>
      <c r="K205" s="3">
        <f t="shared" si="11"/>
        <v>0.4</v>
      </c>
      <c r="L205" s="3">
        <v>11.5</v>
      </c>
    </row>
    <row r="206" spans="2:15" x14ac:dyDescent="0.25">
      <c r="B206" s="3">
        <f t="shared" si="9"/>
        <v>13.4</v>
      </c>
      <c r="C206" s="3">
        <v>4913</v>
      </c>
      <c r="D206" s="3">
        <v>4</v>
      </c>
      <c r="E206" s="3">
        <v>9</v>
      </c>
      <c r="G206" s="3">
        <f t="shared" si="10"/>
        <v>13</v>
      </c>
      <c r="H206" s="3">
        <v>0.1</v>
      </c>
      <c r="I206" s="3">
        <v>0.1</v>
      </c>
      <c r="J206" s="3">
        <v>0.2</v>
      </c>
      <c r="K206" s="3">
        <f t="shared" si="11"/>
        <v>0.4</v>
      </c>
      <c r="L206" s="3">
        <v>13.4</v>
      </c>
    </row>
    <row r="207" spans="2:15" x14ac:dyDescent="0.25">
      <c r="B207" s="3">
        <f t="shared" si="9"/>
        <v>14.6</v>
      </c>
      <c r="C207" s="3">
        <v>4914</v>
      </c>
      <c r="D207" s="3">
        <v>5.2</v>
      </c>
      <c r="E207" s="3">
        <v>9</v>
      </c>
      <c r="G207" s="3">
        <f t="shared" si="10"/>
        <v>14.2</v>
      </c>
      <c r="H207" s="3">
        <v>0.1</v>
      </c>
      <c r="I207" s="3">
        <v>0.1</v>
      </c>
      <c r="J207" s="3">
        <v>0.2</v>
      </c>
      <c r="K207" s="3">
        <f t="shared" si="11"/>
        <v>0.4</v>
      </c>
      <c r="L207" s="3">
        <v>14.6</v>
      </c>
    </row>
    <row r="208" spans="2:15" x14ac:dyDescent="0.25">
      <c r="B208" s="3">
        <f t="shared" si="9"/>
        <v>12.8</v>
      </c>
      <c r="C208" s="3">
        <v>4916</v>
      </c>
      <c r="D208" s="3">
        <v>4.4000000000000004</v>
      </c>
      <c r="E208" s="3">
        <v>7</v>
      </c>
      <c r="F208" s="3">
        <v>1</v>
      </c>
      <c r="G208" s="3">
        <f t="shared" si="10"/>
        <v>12.4</v>
      </c>
      <c r="H208" s="3">
        <v>0.1</v>
      </c>
      <c r="I208" s="3">
        <v>0.1</v>
      </c>
      <c r="J208" s="3">
        <v>0.2</v>
      </c>
      <c r="K208" s="3">
        <f t="shared" si="11"/>
        <v>0.4</v>
      </c>
      <c r="L208" s="3">
        <v>12.8</v>
      </c>
    </row>
    <row r="209" spans="2:16" x14ac:dyDescent="0.25">
      <c r="B209" s="3">
        <f t="shared" si="9"/>
        <v>8.3000000000000007</v>
      </c>
      <c r="C209" s="3">
        <v>4917</v>
      </c>
      <c r="D209" s="3">
        <v>3.9</v>
      </c>
      <c r="E209" s="3">
        <v>4</v>
      </c>
      <c r="G209" s="3">
        <f t="shared" si="10"/>
        <v>7.9</v>
      </c>
      <c r="H209" s="3">
        <v>0.1</v>
      </c>
      <c r="I209" s="3">
        <v>0.1</v>
      </c>
      <c r="J209" s="3">
        <v>0.2</v>
      </c>
      <c r="K209" s="3">
        <f t="shared" si="11"/>
        <v>0.4</v>
      </c>
      <c r="L209" s="3">
        <v>8.3000000000000007</v>
      </c>
    </row>
    <row r="210" spans="2:16" x14ac:dyDescent="0.25">
      <c r="B210" s="7">
        <f t="shared" si="9"/>
        <v>21.4</v>
      </c>
      <c r="C210" s="7">
        <v>6341</v>
      </c>
      <c r="D210" s="7">
        <v>6</v>
      </c>
      <c r="E210" s="7">
        <v>15</v>
      </c>
      <c r="F210" s="7"/>
      <c r="G210" s="7">
        <f t="shared" si="10"/>
        <v>21</v>
      </c>
      <c r="H210" s="7">
        <v>0.1</v>
      </c>
      <c r="I210" s="7">
        <v>0.1</v>
      </c>
      <c r="J210" s="7">
        <v>0.2</v>
      </c>
      <c r="K210" s="7">
        <f t="shared" si="11"/>
        <v>0.4</v>
      </c>
      <c r="L210" s="7">
        <v>21.4</v>
      </c>
      <c r="M210" s="7"/>
      <c r="N210" s="7"/>
      <c r="O210" s="3">
        <v>5.8</v>
      </c>
      <c r="P210" s="1" t="s">
        <v>10683</v>
      </c>
    </row>
    <row r="211" spans="2:16" x14ac:dyDescent="0.25">
      <c r="B211" s="3">
        <f t="shared" si="9"/>
        <v>15.4</v>
      </c>
      <c r="C211" s="3">
        <v>6582</v>
      </c>
      <c r="D211" s="3">
        <v>6</v>
      </c>
      <c r="E211" s="3">
        <v>9</v>
      </c>
      <c r="G211" s="3">
        <f t="shared" si="10"/>
        <v>15</v>
      </c>
      <c r="H211" s="3">
        <v>0.1</v>
      </c>
      <c r="I211" s="3">
        <v>0.1</v>
      </c>
      <c r="J211" s="3">
        <v>0.2</v>
      </c>
      <c r="K211" s="3">
        <f t="shared" si="11"/>
        <v>0.4</v>
      </c>
      <c r="L211" s="3">
        <v>15.4</v>
      </c>
    </row>
    <row r="212" spans="2:16" x14ac:dyDescent="0.25">
      <c r="B212" s="3">
        <f t="shared" si="9"/>
        <v>30.5</v>
      </c>
      <c r="C212" s="3" t="s">
        <v>10689</v>
      </c>
      <c r="D212" s="3">
        <v>14.1</v>
      </c>
      <c r="E212" s="3">
        <v>15</v>
      </c>
      <c r="F212" s="3">
        <v>1</v>
      </c>
      <c r="G212" s="3">
        <f t="shared" si="10"/>
        <v>30.1</v>
      </c>
      <c r="H212" s="3">
        <v>0.1</v>
      </c>
      <c r="I212" s="3">
        <v>0.1</v>
      </c>
      <c r="J212" s="3">
        <v>0.2</v>
      </c>
      <c r="K212" s="3">
        <f t="shared" si="11"/>
        <v>0.4</v>
      </c>
      <c r="L212" s="3">
        <v>30.5</v>
      </c>
    </row>
    <row r="213" spans="2:16" x14ac:dyDescent="0.25">
      <c r="B213" s="3">
        <f t="shared" si="9"/>
        <v>27.4</v>
      </c>
      <c r="C213" s="3">
        <v>6753</v>
      </c>
      <c r="D213" s="3">
        <v>8</v>
      </c>
      <c r="E213" s="3">
        <v>18</v>
      </c>
      <c r="F213" s="3">
        <v>1</v>
      </c>
      <c r="G213" s="3">
        <f t="shared" si="10"/>
        <v>27</v>
      </c>
      <c r="H213" s="3">
        <v>0.1</v>
      </c>
      <c r="I213" s="3">
        <v>0.1</v>
      </c>
      <c r="J213" s="3">
        <v>0.2</v>
      </c>
      <c r="K213" s="3">
        <f t="shared" si="11"/>
        <v>0.4</v>
      </c>
      <c r="L213" s="3">
        <v>27.4</v>
      </c>
    </row>
    <row r="214" spans="2:16" x14ac:dyDescent="0.25">
      <c r="B214" s="3">
        <f t="shared" si="9"/>
        <v>25.4</v>
      </c>
      <c r="C214" s="3">
        <v>6758</v>
      </c>
      <c r="D214" s="3">
        <v>12</v>
      </c>
      <c r="E214" s="3">
        <v>11</v>
      </c>
      <c r="F214" s="3">
        <v>2</v>
      </c>
      <c r="G214" s="3">
        <f t="shared" si="10"/>
        <v>25</v>
      </c>
      <c r="H214" s="3">
        <v>0.1</v>
      </c>
      <c r="I214" s="3">
        <v>0.1</v>
      </c>
      <c r="J214" s="3">
        <v>0.2</v>
      </c>
      <c r="K214" s="3">
        <f t="shared" si="11"/>
        <v>0.4</v>
      </c>
      <c r="L214" s="3">
        <v>25.4</v>
      </c>
      <c r="O214" s="6">
        <v>10.1</v>
      </c>
    </row>
    <row r="215" spans="2:16" x14ac:dyDescent="0.25">
      <c r="B215" s="3">
        <f t="shared" si="9"/>
        <v>13.1</v>
      </c>
      <c r="C215" s="3">
        <v>6761</v>
      </c>
      <c r="D215" s="3">
        <v>3.2</v>
      </c>
      <c r="E215" s="3">
        <v>8</v>
      </c>
      <c r="F215" s="3">
        <v>1.5</v>
      </c>
      <c r="G215" s="3">
        <f t="shared" si="10"/>
        <v>12.7</v>
      </c>
      <c r="H215" s="3">
        <v>0.1</v>
      </c>
      <c r="I215" s="3">
        <v>0.1</v>
      </c>
      <c r="J215" s="3">
        <v>0.2</v>
      </c>
      <c r="K215" s="3">
        <f t="shared" si="11"/>
        <v>0.4</v>
      </c>
      <c r="L215" s="3">
        <v>13.1</v>
      </c>
    </row>
    <row r="216" spans="2:16" x14ac:dyDescent="0.25">
      <c r="B216" s="3">
        <f t="shared" si="9"/>
        <v>29.4</v>
      </c>
      <c r="C216" s="3">
        <v>6767</v>
      </c>
      <c r="D216" s="3">
        <v>9</v>
      </c>
      <c r="E216" s="3">
        <v>18</v>
      </c>
      <c r="F216" s="3">
        <v>2</v>
      </c>
      <c r="G216" s="3">
        <f t="shared" si="10"/>
        <v>29</v>
      </c>
      <c r="H216" s="3">
        <v>0.1</v>
      </c>
      <c r="I216" s="3">
        <v>0.1</v>
      </c>
      <c r="J216" s="3">
        <v>0.2</v>
      </c>
      <c r="K216" s="3">
        <f t="shared" si="11"/>
        <v>0.4</v>
      </c>
      <c r="L216" s="3">
        <v>29.4</v>
      </c>
    </row>
    <row r="217" spans="2:16" x14ac:dyDescent="0.25">
      <c r="B217" s="3">
        <f t="shared" si="9"/>
        <v>11.9</v>
      </c>
      <c r="C217" s="3">
        <v>6770</v>
      </c>
      <c r="D217" s="3">
        <v>5</v>
      </c>
      <c r="E217" s="3">
        <v>5</v>
      </c>
      <c r="F217" s="3">
        <v>1.5</v>
      </c>
      <c r="G217" s="3">
        <f t="shared" si="10"/>
        <v>11.5</v>
      </c>
      <c r="H217" s="3">
        <v>0.1</v>
      </c>
      <c r="I217" s="3">
        <v>0.1</v>
      </c>
      <c r="J217" s="3">
        <v>0.2</v>
      </c>
      <c r="K217" s="3">
        <f t="shared" si="11"/>
        <v>0.4</v>
      </c>
      <c r="L217" s="3">
        <v>11.9</v>
      </c>
    </row>
    <row r="218" spans="2:16" x14ac:dyDescent="0.25">
      <c r="B218" s="3">
        <f t="shared" si="9"/>
        <v>24.5</v>
      </c>
      <c r="C218" s="3" t="s">
        <v>10690</v>
      </c>
      <c r="D218" s="3">
        <v>11.1</v>
      </c>
      <c r="E218" s="3">
        <v>11</v>
      </c>
      <c r="F218" s="3">
        <v>2</v>
      </c>
      <c r="G218" s="3">
        <f t="shared" si="10"/>
        <v>24.1</v>
      </c>
      <c r="H218" s="3">
        <v>0.1</v>
      </c>
      <c r="I218" s="3">
        <v>0.1</v>
      </c>
      <c r="J218" s="3">
        <v>0.2</v>
      </c>
      <c r="K218" s="3">
        <f t="shared" si="11"/>
        <v>0.4</v>
      </c>
      <c r="L218" s="3">
        <v>24.5</v>
      </c>
    </row>
    <row r="219" spans="2:16" x14ac:dyDescent="0.25">
      <c r="B219" s="3">
        <f t="shared" si="9"/>
        <v>21.9</v>
      </c>
      <c r="C219" s="3">
        <v>8361</v>
      </c>
      <c r="D219" s="3">
        <v>4.5</v>
      </c>
      <c r="E219" s="3">
        <v>17</v>
      </c>
      <c r="G219" s="3">
        <f t="shared" si="10"/>
        <v>21.5</v>
      </c>
      <c r="H219" s="3">
        <v>0.1</v>
      </c>
      <c r="I219" s="3">
        <v>0.1</v>
      </c>
      <c r="J219" s="3">
        <v>0.2</v>
      </c>
      <c r="K219" s="3">
        <f t="shared" si="11"/>
        <v>0.4</v>
      </c>
      <c r="L219" s="3">
        <v>21.9</v>
      </c>
    </row>
    <row r="220" spans="2:16" x14ac:dyDescent="0.25">
      <c r="B220" s="3">
        <f t="shared" si="9"/>
        <v>27.4</v>
      </c>
      <c r="C220" s="3">
        <v>8363</v>
      </c>
      <c r="D220" s="3">
        <v>8</v>
      </c>
      <c r="E220" s="3">
        <v>18</v>
      </c>
      <c r="F220" s="3">
        <v>1</v>
      </c>
      <c r="G220" s="3">
        <f t="shared" si="10"/>
        <v>27</v>
      </c>
      <c r="H220" s="3">
        <v>0.1</v>
      </c>
      <c r="I220" s="3">
        <v>0.1</v>
      </c>
      <c r="J220" s="3">
        <v>0.2</v>
      </c>
      <c r="K220" s="3">
        <f t="shared" si="11"/>
        <v>0.4</v>
      </c>
      <c r="L220" s="3">
        <v>27.4</v>
      </c>
    </row>
    <row r="221" spans="2:16" x14ac:dyDescent="0.25">
      <c r="B221" s="3">
        <f t="shared" si="9"/>
        <v>23.9</v>
      </c>
      <c r="C221" s="3">
        <v>8365</v>
      </c>
      <c r="D221" s="3">
        <v>8.5</v>
      </c>
      <c r="E221" s="3">
        <v>15</v>
      </c>
      <c r="G221" s="3">
        <f t="shared" si="10"/>
        <v>23.5</v>
      </c>
      <c r="H221" s="3">
        <v>0.1</v>
      </c>
      <c r="I221" s="3">
        <v>0.1</v>
      </c>
      <c r="J221" s="3">
        <v>0.2</v>
      </c>
      <c r="K221" s="3">
        <f t="shared" si="11"/>
        <v>0.4</v>
      </c>
      <c r="L221" s="3">
        <v>23.9</v>
      </c>
    </row>
    <row r="222" spans="2:16" x14ac:dyDescent="0.25">
      <c r="B222" s="3">
        <f t="shared" si="9"/>
        <v>33.4</v>
      </c>
      <c r="C222" s="3">
        <v>8376</v>
      </c>
      <c r="D222" s="3">
        <v>8</v>
      </c>
      <c r="E222" s="3">
        <v>22</v>
      </c>
      <c r="F222" s="3">
        <v>3</v>
      </c>
      <c r="G222" s="3">
        <f t="shared" si="10"/>
        <v>33</v>
      </c>
      <c r="H222" s="3">
        <v>0.1</v>
      </c>
      <c r="I222" s="3">
        <v>0.1</v>
      </c>
      <c r="J222" s="3">
        <v>0.2</v>
      </c>
      <c r="K222" s="3">
        <f t="shared" si="11"/>
        <v>0.4</v>
      </c>
      <c r="L222" s="3">
        <v>33.4</v>
      </c>
    </row>
    <row r="223" spans="2:16" x14ac:dyDescent="0.25">
      <c r="B223" s="3">
        <f t="shared" si="9"/>
        <v>26.299999999999997</v>
      </c>
      <c r="C223" s="3">
        <v>8385</v>
      </c>
      <c r="D223" s="3">
        <v>6.9</v>
      </c>
      <c r="E223" s="3">
        <v>19</v>
      </c>
      <c r="G223" s="3">
        <f t="shared" si="10"/>
        <v>25.9</v>
      </c>
      <c r="H223" s="3">
        <v>0.1</v>
      </c>
      <c r="I223" s="3">
        <v>0.1</v>
      </c>
      <c r="J223" s="3">
        <v>0.2</v>
      </c>
      <c r="K223" s="3">
        <f t="shared" si="11"/>
        <v>0.4</v>
      </c>
      <c r="L223" s="3">
        <v>26.3</v>
      </c>
    </row>
    <row r="224" spans="2:16" x14ac:dyDescent="0.25">
      <c r="B224" s="3">
        <f t="shared" si="9"/>
        <v>20.2</v>
      </c>
      <c r="C224" s="3">
        <v>8390</v>
      </c>
      <c r="D224" s="3">
        <v>4.0999999999999996</v>
      </c>
      <c r="E224" s="3">
        <v>9</v>
      </c>
      <c r="F224" s="3">
        <v>6.7</v>
      </c>
      <c r="G224" s="3">
        <f t="shared" si="10"/>
        <v>19.8</v>
      </c>
      <c r="H224" s="3">
        <v>0.1</v>
      </c>
      <c r="I224" s="3">
        <v>0.1</v>
      </c>
      <c r="J224" s="3">
        <v>0.2</v>
      </c>
      <c r="K224" s="3">
        <f t="shared" si="11"/>
        <v>0.4</v>
      </c>
      <c r="L224" s="3">
        <v>20.2</v>
      </c>
    </row>
    <row r="225" spans="2:15" x14ac:dyDescent="0.25">
      <c r="B225" s="3">
        <f t="shared" si="9"/>
        <v>16.099999999999998</v>
      </c>
      <c r="C225" s="3">
        <v>8391</v>
      </c>
      <c r="D225" s="3">
        <v>4.7</v>
      </c>
      <c r="E225" s="3">
        <v>11</v>
      </c>
      <c r="G225" s="3">
        <f t="shared" si="10"/>
        <v>15.7</v>
      </c>
      <c r="H225" s="3">
        <v>0.1</v>
      </c>
      <c r="I225" s="3">
        <v>0.1</v>
      </c>
      <c r="J225" s="3">
        <v>0.2</v>
      </c>
      <c r="K225" s="3">
        <f t="shared" si="11"/>
        <v>0.4</v>
      </c>
      <c r="L225" s="3">
        <v>16.100000000000001</v>
      </c>
    </row>
    <row r="226" spans="2:15" x14ac:dyDescent="0.25">
      <c r="B226" s="3">
        <f t="shared" si="9"/>
        <v>19.599999999999998</v>
      </c>
      <c r="C226" s="3">
        <v>8392</v>
      </c>
      <c r="D226" s="3">
        <v>5.2</v>
      </c>
      <c r="E226" s="3">
        <v>8</v>
      </c>
      <c r="F226" s="3">
        <v>6</v>
      </c>
      <c r="G226" s="3">
        <f t="shared" si="10"/>
        <v>19.2</v>
      </c>
      <c r="H226" s="3">
        <v>0.1</v>
      </c>
      <c r="I226" s="3">
        <v>0.1</v>
      </c>
      <c r="J226" s="3">
        <v>0.2</v>
      </c>
      <c r="K226" s="3">
        <f t="shared" si="11"/>
        <v>0.4</v>
      </c>
      <c r="L226" s="3">
        <v>19.600000000000001</v>
      </c>
    </row>
    <row r="227" spans="2:15" x14ac:dyDescent="0.25">
      <c r="B227" s="3">
        <f t="shared" si="9"/>
        <v>23.4</v>
      </c>
      <c r="C227" s="3">
        <v>8393</v>
      </c>
      <c r="D227" s="3">
        <v>5.5</v>
      </c>
      <c r="E227" s="3">
        <v>10</v>
      </c>
      <c r="F227" s="3">
        <v>7.5</v>
      </c>
      <c r="G227" s="3">
        <f t="shared" si="10"/>
        <v>23</v>
      </c>
      <c r="H227" s="3">
        <v>0.1</v>
      </c>
      <c r="I227" s="3">
        <v>0.1</v>
      </c>
      <c r="J227" s="3">
        <v>0.2</v>
      </c>
      <c r="K227" s="3">
        <f t="shared" si="11"/>
        <v>0.4</v>
      </c>
      <c r="L227" s="3">
        <v>23.4</v>
      </c>
    </row>
    <row r="228" spans="2:15" x14ac:dyDescent="0.25">
      <c r="B228" s="3">
        <f t="shared" si="9"/>
        <v>29.799999999999997</v>
      </c>
      <c r="C228" s="3">
        <v>8394</v>
      </c>
      <c r="D228" s="3">
        <v>7.4</v>
      </c>
      <c r="E228" s="3">
        <v>13</v>
      </c>
      <c r="F228" s="3">
        <v>9</v>
      </c>
      <c r="G228" s="3">
        <f t="shared" si="10"/>
        <v>29.4</v>
      </c>
      <c r="H228" s="3">
        <v>0.1</v>
      </c>
      <c r="I228" s="3">
        <v>0.1</v>
      </c>
      <c r="J228" s="3">
        <v>0.2</v>
      </c>
      <c r="K228" s="3">
        <f t="shared" si="11"/>
        <v>0.4</v>
      </c>
      <c r="L228" s="3">
        <v>29.8</v>
      </c>
    </row>
    <row r="229" spans="2:15" x14ac:dyDescent="0.25">
      <c r="B229" s="3">
        <f t="shared" si="9"/>
        <v>42.8</v>
      </c>
      <c r="C229" s="3">
        <v>8395</v>
      </c>
      <c r="D229" s="3">
        <v>7.4</v>
      </c>
      <c r="E229" s="3">
        <v>25</v>
      </c>
      <c r="F229" s="3">
        <v>10</v>
      </c>
      <c r="G229" s="3">
        <f t="shared" si="10"/>
        <v>42.4</v>
      </c>
      <c r="H229" s="3">
        <v>0.1</v>
      </c>
      <c r="I229" s="3">
        <v>0.1</v>
      </c>
      <c r="J229" s="3">
        <v>0.2</v>
      </c>
      <c r="K229" s="3">
        <f t="shared" si="11"/>
        <v>0.4</v>
      </c>
      <c r="L229" s="3">
        <v>42.8</v>
      </c>
    </row>
    <row r="230" spans="2:15" x14ac:dyDescent="0.25">
      <c r="B230" s="3">
        <f t="shared" si="9"/>
        <v>38.199999999999996</v>
      </c>
      <c r="C230" s="3">
        <v>8396</v>
      </c>
      <c r="D230" s="3">
        <v>8.8000000000000007</v>
      </c>
      <c r="E230" s="3">
        <v>29</v>
      </c>
      <c r="G230" s="3">
        <f t="shared" si="10"/>
        <v>37.799999999999997</v>
      </c>
      <c r="H230" s="3">
        <v>0.1</v>
      </c>
      <c r="I230" s="3">
        <v>0.1</v>
      </c>
      <c r="J230" s="3">
        <v>0.2</v>
      </c>
      <c r="K230" s="3">
        <f t="shared" si="11"/>
        <v>0.4</v>
      </c>
      <c r="L230" s="3">
        <v>38.200000000000003</v>
      </c>
    </row>
    <row r="231" spans="2:15" x14ac:dyDescent="0.25">
      <c r="B231" s="3">
        <f t="shared" si="9"/>
        <v>42.699999999999996</v>
      </c>
      <c r="C231" s="3">
        <v>8397</v>
      </c>
      <c r="D231" s="3">
        <v>14.3</v>
      </c>
      <c r="E231" s="3">
        <v>28</v>
      </c>
      <c r="G231" s="3">
        <f t="shared" si="10"/>
        <v>42.3</v>
      </c>
      <c r="H231" s="3">
        <v>0.1</v>
      </c>
      <c r="I231" s="3">
        <v>0.1</v>
      </c>
      <c r="J231" s="3">
        <v>0.2</v>
      </c>
      <c r="K231" s="3">
        <f t="shared" si="11"/>
        <v>0.4</v>
      </c>
      <c r="L231" s="3">
        <v>42.7</v>
      </c>
    </row>
    <row r="232" spans="2:15" x14ac:dyDescent="0.25">
      <c r="B232" s="3">
        <f t="shared" si="9"/>
        <v>22.599999999999998</v>
      </c>
      <c r="C232" s="3">
        <v>8398</v>
      </c>
      <c r="D232" s="3">
        <v>7.2</v>
      </c>
      <c r="E232" s="3">
        <v>15</v>
      </c>
      <c r="G232" s="3">
        <f t="shared" si="10"/>
        <v>22.2</v>
      </c>
      <c r="H232" s="3">
        <v>0.1</v>
      </c>
      <c r="I232" s="3">
        <v>0.1</v>
      </c>
      <c r="J232" s="3">
        <v>0.2</v>
      </c>
      <c r="K232" s="3">
        <f t="shared" si="11"/>
        <v>0.4</v>
      </c>
      <c r="L232" s="3">
        <v>22.6</v>
      </c>
    </row>
    <row r="233" spans="2:15" x14ac:dyDescent="0.25">
      <c r="B233" s="3">
        <f t="shared" si="9"/>
        <v>18.399999999999999</v>
      </c>
      <c r="C233" s="3">
        <v>8402</v>
      </c>
      <c r="D233" s="3">
        <v>4</v>
      </c>
      <c r="E233" s="3">
        <v>14</v>
      </c>
      <c r="G233" s="3">
        <f t="shared" si="10"/>
        <v>18</v>
      </c>
      <c r="H233" s="3">
        <v>0.1</v>
      </c>
      <c r="I233" s="3">
        <v>0.1</v>
      </c>
      <c r="J233" s="3">
        <v>0.2</v>
      </c>
      <c r="K233" s="3">
        <f t="shared" si="11"/>
        <v>0.4</v>
      </c>
      <c r="L233" s="3">
        <v>18.399999999999999</v>
      </c>
    </row>
    <row r="234" spans="2:15" x14ac:dyDescent="0.25">
      <c r="B234" s="3">
        <f t="shared" si="9"/>
        <v>17.399999999999999</v>
      </c>
      <c r="C234" s="3">
        <v>8405</v>
      </c>
      <c r="D234" s="3">
        <v>4</v>
      </c>
      <c r="E234" s="3">
        <v>13</v>
      </c>
      <c r="G234" s="3">
        <f t="shared" si="10"/>
        <v>17</v>
      </c>
      <c r="H234" s="3">
        <v>0.1</v>
      </c>
      <c r="I234" s="3">
        <v>0.1</v>
      </c>
      <c r="J234" s="3">
        <v>0.2</v>
      </c>
      <c r="K234" s="3">
        <f t="shared" si="11"/>
        <v>0.4</v>
      </c>
      <c r="L234" s="3">
        <v>17.399999999999999</v>
      </c>
    </row>
    <row r="235" spans="2:15" x14ac:dyDescent="0.25">
      <c r="B235" s="3">
        <f t="shared" si="9"/>
        <v>12.700000000000001</v>
      </c>
      <c r="C235" s="6">
        <v>1031</v>
      </c>
      <c r="D235" s="6">
        <v>4.3</v>
      </c>
      <c r="E235" s="6">
        <v>8</v>
      </c>
      <c r="F235" s="6"/>
      <c r="G235" s="3">
        <f t="shared" si="10"/>
        <v>12.3</v>
      </c>
      <c r="H235" s="6">
        <v>0.1</v>
      </c>
      <c r="I235" s="6">
        <v>0.1</v>
      </c>
      <c r="J235" s="6">
        <v>0.2</v>
      </c>
      <c r="K235" s="6">
        <f t="shared" si="11"/>
        <v>0.4</v>
      </c>
      <c r="L235" s="6">
        <v>12.7</v>
      </c>
      <c r="M235" s="6"/>
      <c r="N235" s="6"/>
      <c r="O235" s="6">
        <v>3.8</v>
      </c>
    </row>
    <row r="236" spans="2:15" x14ac:dyDescent="0.25">
      <c r="B236" s="3">
        <f t="shared" si="9"/>
        <v>10.4</v>
      </c>
      <c r="C236" s="3">
        <v>1032</v>
      </c>
      <c r="D236" s="3">
        <v>4</v>
      </c>
      <c r="E236" s="3">
        <v>6</v>
      </c>
      <c r="G236" s="3">
        <f t="shared" si="10"/>
        <v>10</v>
      </c>
      <c r="H236" s="3">
        <v>0.1</v>
      </c>
      <c r="I236" s="3">
        <v>0.1</v>
      </c>
      <c r="J236" s="3">
        <v>0.2</v>
      </c>
      <c r="K236" s="3">
        <f t="shared" si="11"/>
        <v>0.4</v>
      </c>
      <c r="L236" s="3">
        <v>10.4</v>
      </c>
    </row>
    <row r="237" spans="2:15" x14ac:dyDescent="0.25">
      <c r="B237" s="3">
        <f t="shared" si="9"/>
        <v>21.9</v>
      </c>
      <c r="C237" s="3">
        <v>1408</v>
      </c>
      <c r="D237" s="3">
        <v>4.5</v>
      </c>
      <c r="E237" s="3">
        <v>8</v>
      </c>
      <c r="F237" s="3">
        <v>9</v>
      </c>
      <c r="G237" s="3">
        <f t="shared" si="10"/>
        <v>21.5</v>
      </c>
      <c r="H237" s="3">
        <v>0.1</v>
      </c>
      <c r="I237" s="3">
        <v>0.1</v>
      </c>
      <c r="J237" s="3">
        <v>0.2</v>
      </c>
      <c r="K237" s="3">
        <f t="shared" si="11"/>
        <v>0.4</v>
      </c>
      <c r="L237" s="3">
        <v>21.9</v>
      </c>
    </row>
    <row r="238" spans="2:15" x14ac:dyDescent="0.25">
      <c r="B238" s="3">
        <f t="shared" si="9"/>
        <v>19.399999999999999</v>
      </c>
      <c r="C238" s="3">
        <v>1409</v>
      </c>
      <c r="D238" s="3">
        <v>10</v>
      </c>
      <c r="E238" s="3">
        <v>8</v>
      </c>
      <c r="F238" s="3">
        <v>1</v>
      </c>
      <c r="G238" s="3">
        <f t="shared" si="10"/>
        <v>19</v>
      </c>
      <c r="H238" s="3">
        <v>0.1</v>
      </c>
      <c r="I238" s="3">
        <v>0.1</v>
      </c>
      <c r="J238" s="3">
        <v>0.2</v>
      </c>
      <c r="K238" s="3">
        <f t="shared" si="11"/>
        <v>0.4</v>
      </c>
      <c r="L238" s="3">
        <v>19.399999999999999</v>
      </c>
    </row>
    <row r="239" spans="2:15" x14ac:dyDescent="0.25">
      <c r="B239" s="3">
        <f t="shared" si="9"/>
        <v>13.4</v>
      </c>
      <c r="C239" s="3">
        <v>1410</v>
      </c>
      <c r="D239" s="3">
        <v>6</v>
      </c>
      <c r="E239" s="3">
        <v>7</v>
      </c>
      <c r="G239" s="3">
        <f t="shared" si="10"/>
        <v>13</v>
      </c>
      <c r="H239" s="3">
        <v>0.1</v>
      </c>
      <c r="I239" s="3">
        <v>0.1</v>
      </c>
      <c r="J239" s="3">
        <v>0.2</v>
      </c>
      <c r="K239" s="3">
        <f t="shared" si="11"/>
        <v>0.4</v>
      </c>
      <c r="L239" s="3">
        <v>13.4</v>
      </c>
    </row>
    <row r="240" spans="2:15" x14ac:dyDescent="0.25">
      <c r="B240" s="3">
        <f t="shared" si="9"/>
        <v>11.4</v>
      </c>
      <c r="C240" s="3">
        <v>1411</v>
      </c>
      <c r="D240" s="3">
        <v>5</v>
      </c>
      <c r="E240" s="3">
        <v>6</v>
      </c>
      <c r="G240" s="3">
        <f t="shared" si="10"/>
        <v>11</v>
      </c>
      <c r="H240" s="3">
        <v>0.1</v>
      </c>
      <c r="I240" s="3">
        <v>0.1</v>
      </c>
      <c r="J240" s="3">
        <v>0.2</v>
      </c>
      <c r="K240" s="3">
        <f t="shared" si="11"/>
        <v>0.4</v>
      </c>
      <c r="L240" s="3">
        <v>11.4</v>
      </c>
    </row>
    <row r="241" spans="2:16" x14ac:dyDescent="0.25">
      <c r="B241" s="3">
        <f t="shared" si="9"/>
        <v>12.9</v>
      </c>
      <c r="C241" s="3">
        <v>6214</v>
      </c>
      <c r="D241" s="3">
        <v>4.5</v>
      </c>
      <c r="E241" s="3">
        <v>8</v>
      </c>
      <c r="G241" s="3">
        <f t="shared" si="10"/>
        <v>12.5</v>
      </c>
      <c r="H241" s="3">
        <v>0.1</v>
      </c>
      <c r="I241" s="3">
        <v>0.1</v>
      </c>
      <c r="J241" s="3">
        <v>0.2</v>
      </c>
      <c r="K241" s="3">
        <f t="shared" si="11"/>
        <v>0.4</v>
      </c>
      <c r="L241" s="3">
        <v>12.9</v>
      </c>
    </row>
    <row r="242" spans="2:16" x14ac:dyDescent="0.25">
      <c r="B242" s="3">
        <f t="shared" si="9"/>
        <v>16.899999999999999</v>
      </c>
      <c r="C242" s="3">
        <v>6521</v>
      </c>
      <c r="D242" s="3">
        <v>7.5</v>
      </c>
      <c r="E242" s="3">
        <v>9</v>
      </c>
      <c r="G242" s="3">
        <f t="shared" si="10"/>
        <v>16.5</v>
      </c>
      <c r="H242" s="3">
        <v>0.1</v>
      </c>
      <c r="I242" s="3">
        <v>0.1</v>
      </c>
      <c r="J242" s="3">
        <v>0.2</v>
      </c>
      <c r="K242" s="3">
        <f t="shared" si="11"/>
        <v>0.4</v>
      </c>
      <c r="L242" s="3">
        <v>16.899999999999999</v>
      </c>
    </row>
    <row r="243" spans="2:16" x14ac:dyDescent="0.25">
      <c r="B243" s="3">
        <f t="shared" si="9"/>
        <v>20.399999999999999</v>
      </c>
      <c r="C243" s="3">
        <v>6822</v>
      </c>
      <c r="D243" s="3">
        <v>6</v>
      </c>
      <c r="E243" s="3">
        <v>13</v>
      </c>
      <c r="F243" s="3">
        <v>1</v>
      </c>
      <c r="G243" s="3">
        <f t="shared" si="10"/>
        <v>20</v>
      </c>
      <c r="H243" s="3">
        <v>0.1</v>
      </c>
      <c r="I243" s="3">
        <v>0.1</v>
      </c>
      <c r="J243" s="3">
        <v>0.2</v>
      </c>
      <c r="K243" s="3">
        <f t="shared" si="11"/>
        <v>0.4</v>
      </c>
      <c r="L243" s="3">
        <v>20.399999999999999</v>
      </c>
    </row>
    <row r="244" spans="2:16" x14ac:dyDescent="0.25">
      <c r="B244" s="3">
        <f t="shared" si="9"/>
        <v>27.9</v>
      </c>
      <c r="C244" s="3">
        <v>6841</v>
      </c>
      <c r="D244" s="3">
        <v>11</v>
      </c>
      <c r="E244" s="3">
        <v>9</v>
      </c>
      <c r="F244" s="3">
        <v>7.5</v>
      </c>
      <c r="G244" s="3">
        <f t="shared" si="10"/>
        <v>27.5</v>
      </c>
      <c r="H244" s="3">
        <v>0.1</v>
      </c>
      <c r="I244" s="3">
        <v>0.1</v>
      </c>
      <c r="J244" s="3">
        <v>0.2</v>
      </c>
      <c r="K244" s="3">
        <f t="shared" si="11"/>
        <v>0.4</v>
      </c>
      <c r="L244" s="3">
        <v>27.9</v>
      </c>
    </row>
    <row r="245" spans="2:16" x14ac:dyDescent="0.25">
      <c r="B245" s="3">
        <f t="shared" si="9"/>
        <v>17.799999999999997</v>
      </c>
      <c r="C245" s="3">
        <v>6844</v>
      </c>
      <c r="D245" s="3">
        <v>8.4</v>
      </c>
      <c r="E245" s="3">
        <v>8</v>
      </c>
      <c r="F245" s="3">
        <v>1</v>
      </c>
      <c r="G245" s="3">
        <f t="shared" si="10"/>
        <v>17.399999999999999</v>
      </c>
      <c r="H245" s="3">
        <v>0.1</v>
      </c>
      <c r="I245" s="3">
        <v>0.1</v>
      </c>
      <c r="J245" s="3">
        <v>0.2</v>
      </c>
      <c r="K245" s="3">
        <f t="shared" si="11"/>
        <v>0.4</v>
      </c>
      <c r="L245" s="3">
        <v>17.8</v>
      </c>
    </row>
    <row r="246" spans="2:16" x14ac:dyDescent="0.25">
      <c r="B246" s="3">
        <f t="shared" si="9"/>
        <v>12.4</v>
      </c>
      <c r="C246" s="3">
        <v>6845</v>
      </c>
      <c r="D246" s="3">
        <v>4.5</v>
      </c>
      <c r="E246" s="3">
        <v>7</v>
      </c>
      <c r="F246" s="3">
        <v>0.5</v>
      </c>
      <c r="G246" s="3">
        <f t="shared" si="10"/>
        <v>12</v>
      </c>
      <c r="H246" s="3">
        <v>0.1</v>
      </c>
      <c r="I246" s="3">
        <v>0.1</v>
      </c>
      <c r="J246" s="3">
        <v>0.2</v>
      </c>
      <c r="K246" s="3">
        <f t="shared" si="11"/>
        <v>0.4</v>
      </c>
      <c r="L246" s="3">
        <v>12.4</v>
      </c>
    </row>
    <row r="247" spans="2:16" x14ac:dyDescent="0.25">
      <c r="B247" s="7">
        <f t="shared" si="9"/>
        <v>12.4</v>
      </c>
      <c r="C247" s="7" t="s">
        <v>10691</v>
      </c>
      <c r="D247" s="7">
        <v>5</v>
      </c>
      <c r="E247" s="7">
        <v>7</v>
      </c>
      <c r="F247" s="7"/>
      <c r="G247" s="7">
        <f t="shared" si="10"/>
        <v>12</v>
      </c>
      <c r="H247" s="7">
        <v>0.1</v>
      </c>
      <c r="I247" s="7">
        <v>0.1</v>
      </c>
      <c r="J247" s="7">
        <v>0.2</v>
      </c>
      <c r="K247" s="7">
        <f t="shared" si="11"/>
        <v>0.4</v>
      </c>
      <c r="L247" s="7">
        <v>12.4</v>
      </c>
      <c r="M247" s="7"/>
      <c r="N247" s="7"/>
      <c r="O247" s="3">
        <v>7.5</v>
      </c>
      <c r="P247" s="1" t="s">
        <v>10684</v>
      </c>
    </row>
    <row r="248" spans="2:16" x14ac:dyDescent="0.25">
      <c r="B248" s="7">
        <f t="shared" si="9"/>
        <v>17.399999999999999</v>
      </c>
      <c r="C248" s="7" t="s">
        <v>10692</v>
      </c>
      <c r="D248" s="7">
        <v>5</v>
      </c>
      <c r="E248" s="7">
        <v>12</v>
      </c>
      <c r="F248" s="7"/>
      <c r="G248" s="7">
        <f t="shared" si="10"/>
        <v>17</v>
      </c>
      <c r="H248" s="7">
        <v>0.1</v>
      </c>
      <c r="I248" s="7">
        <v>0.1</v>
      </c>
      <c r="J248" s="7">
        <v>0.2</v>
      </c>
      <c r="K248" s="7">
        <f t="shared" si="11"/>
        <v>0.4</v>
      </c>
      <c r="L248" s="7">
        <v>17.399999999999999</v>
      </c>
      <c r="M248" s="7"/>
      <c r="N248" s="7"/>
      <c r="O248" s="3">
        <v>7.5</v>
      </c>
    </row>
    <row r="249" spans="2:16" x14ac:dyDescent="0.25">
      <c r="B249" s="3">
        <f t="shared" si="9"/>
        <v>18.899999999999999</v>
      </c>
      <c r="C249" s="3">
        <v>1819</v>
      </c>
      <c r="D249" s="3">
        <v>7.5</v>
      </c>
      <c r="E249" s="3">
        <v>11</v>
      </c>
      <c r="G249" s="3">
        <f t="shared" si="10"/>
        <v>18.5</v>
      </c>
      <c r="H249" s="3">
        <v>0.1</v>
      </c>
      <c r="I249" s="3">
        <v>0.1</v>
      </c>
      <c r="J249" s="3">
        <v>0.2</v>
      </c>
      <c r="K249" s="3">
        <f t="shared" si="11"/>
        <v>0.4</v>
      </c>
      <c r="L249" s="3">
        <v>18.899999999999999</v>
      </c>
    </row>
    <row r="250" spans="2:16" x14ac:dyDescent="0.25">
      <c r="B250" s="3">
        <f t="shared" si="9"/>
        <v>21.4</v>
      </c>
      <c r="C250" s="3">
        <v>4911</v>
      </c>
      <c r="D250" s="3">
        <v>7</v>
      </c>
      <c r="E250" s="3">
        <v>12</v>
      </c>
      <c r="F250" s="3">
        <v>2</v>
      </c>
      <c r="G250" s="3">
        <f t="shared" si="10"/>
        <v>21</v>
      </c>
      <c r="H250" s="3">
        <v>0.1</v>
      </c>
      <c r="I250" s="3">
        <v>0.1</v>
      </c>
      <c r="J250" s="3">
        <v>0.2</v>
      </c>
      <c r="K250" s="3">
        <f t="shared" si="11"/>
        <v>0.4</v>
      </c>
      <c r="L250" s="3">
        <v>21.4</v>
      </c>
    </row>
    <row r="251" spans="2:16" x14ac:dyDescent="0.25">
      <c r="B251" s="3">
        <f t="shared" si="9"/>
        <v>19.299999999999997</v>
      </c>
      <c r="C251" s="3">
        <v>4915</v>
      </c>
      <c r="D251" s="3">
        <v>6.4</v>
      </c>
      <c r="E251" s="3">
        <v>11</v>
      </c>
      <c r="F251" s="3">
        <v>1.5</v>
      </c>
      <c r="G251" s="3">
        <f t="shared" si="10"/>
        <v>18.899999999999999</v>
      </c>
      <c r="H251" s="3">
        <v>0.1</v>
      </c>
      <c r="I251" s="3">
        <v>0.1</v>
      </c>
      <c r="J251" s="3">
        <v>0.2</v>
      </c>
      <c r="K251" s="3">
        <f t="shared" si="11"/>
        <v>0.4</v>
      </c>
      <c r="L251" s="3">
        <v>19.3</v>
      </c>
    </row>
    <row r="252" spans="2:16" x14ac:dyDescent="0.25">
      <c r="B252" s="3">
        <f t="shared" si="9"/>
        <v>15.4</v>
      </c>
      <c r="C252" s="3">
        <v>4918</v>
      </c>
      <c r="D252" s="3">
        <v>5</v>
      </c>
      <c r="E252" s="3">
        <v>10</v>
      </c>
      <c r="G252" s="3">
        <f t="shared" si="10"/>
        <v>15</v>
      </c>
      <c r="H252" s="3">
        <v>0.1</v>
      </c>
      <c r="I252" s="3">
        <v>0.1</v>
      </c>
      <c r="J252" s="3">
        <v>0.2</v>
      </c>
      <c r="K252" s="3">
        <f t="shared" si="11"/>
        <v>0.4</v>
      </c>
      <c r="L252" s="3">
        <v>15.4</v>
      </c>
    </row>
    <row r="253" spans="2:16" x14ac:dyDescent="0.25">
      <c r="B253" s="3">
        <f t="shared" si="9"/>
        <v>11.3</v>
      </c>
      <c r="C253" s="3">
        <v>6581</v>
      </c>
      <c r="D253" s="3">
        <v>3.9</v>
      </c>
      <c r="E253" s="3">
        <v>7</v>
      </c>
      <c r="G253" s="3">
        <f t="shared" si="10"/>
        <v>10.9</v>
      </c>
      <c r="H253" s="3">
        <v>0.1</v>
      </c>
      <c r="I253" s="3">
        <v>0.1</v>
      </c>
      <c r="J253" s="3">
        <v>0.2</v>
      </c>
      <c r="K253" s="3">
        <f t="shared" si="11"/>
        <v>0.4</v>
      </c>
      <c r="L253" s="3">
        <v>11.3</v>
      </c>
    </row>
    <row r="254" spans="2:16" x14ac:dyDescent="0.25">
      <c r="B254" s="3">
        <f t="shared" si="9"/>
        <v>12.4</v>
      </c>
      <c r="C254" s="3">
        <v>1818</v>
      </c>
      <c r="D254" s="3">
        <v>6</v>
      </c>
      <c r="E254" s="3">
        <v>5</v>
      </c>
      <c r="F254" s="3">
        <v>1</v>
      </c>
      <c r="G254" s="3">
        <f t="shared" si="10"/>
        <v>12</v>
      </c>
      <c r="H254" s="3">
        <v>0.1</v>
      </c>
      <c r="I254" s="3">
        <v>0.1</v>
      </c>
      <c r="J254" s="3">
        <v>0.2</v>
      </c>
      <c r="K254" s="3">
        <f t="shared" si="11"/>
        <v>0.4</v>
      </c>
      <c r="L254" s="3">
        <v>12.4</v>
      </c>
    </row>
    <row r="255" spans="2:16" x14ac:dyDescent="0.25">
      <c r="B255" s="3">
        <f t="shared" si="9"/>
        <v>14.9</v>
      </c>
      <c r="C255" s="6">
        <v>6775</v>
      </c>
      <c r="D255" s="6">
        <v>6</v>
      </c>
      <c r="E255" s="6">
        <v>8</v>
      </c>
      <c r="F255" s="6">
        <v>0.5</v>
      </c>
      <c r="G255" s="3">
        <f t="shared" si="10"/>
        <v>14.5</v>
      </c>
      <c r="H255" s="6">
        <v>0.1</v>
      </c>
      <c r="I255" s="6">
        <v>0.1</v>
      </c>
      <c r="J255" s="6">
        <v>0.2</v>
      </c>
      <c r="K255" s="6">
        <f t="shared" si="11"/>
        <v>0.4</v>
      </c>
      <c r="L255" s="6">
        <v>14.9</v>
      </c>
      <c r="M255" s="6"/>
      <c r="N255" s="6"/>
      <c r="O255" s="6">
        <v>5.5</v>
      </c>
    </row>
    <row r="256" spans="2:16" x14ac:dyDescent="0.25">
      <c r="B256" s="3">
        <f t="shared" si="9"/>
        <v>14.4</v>
      </c>
      <c r="C256" s="3">
        <v>6776</v>
      </c>
      <c r="D256" s="3">
        <v>5.5</v>
      </c>
      <c r="E256" s="3">
        <v>4</v>
      </c>
      <c r="F256" s="3">
        <v>4.5</v>
      </c>
      <c r="G256" s="3">
        <f t="shared" si="10"/>
        <v>14</v>
      </c>
      <c r="H256" s="3">
        <v>0.1</v>
      </c>
      <c r="I256" s="3">
        <v>0.1</v>
      </c>
      <c r="J256" s="3">
        <v>0.2</v>
      </c>
      <c r="K256" s="3">
        <f t="shared" si="11"/>
        <v>0.4</v>
      </c>
      <c r="L256" s="3">
        <v>14.4</v>
      </c>
    </row>
    <row r="257" spans="2:15" x14ac:dyDescent="0.25">
      <c r="B257" s="3">
        <f t="shared" si="9"/>
        <v>48.4</v>
      </c>
      <c r="C257" s="3">
        <v>6777</v>
      </c>
      <c r="D257" s="3">
        <v>21</v>
      </c>
      <c r="E257" s="3">
        <v>24</v>
      </c>
      <c r="F257" s="3">
        <v>3</v>
      </c>
      <c r="G257" s="3">
        <f t="shared" si="10"/>
        <v>48</v>
      </c>
      <c r="H257" s="3">
        <v>0.1</v>
      </c>
      <c r="I257" s="3">
        <v>0.1</v>
      </c>
      <c r="J257" s="3">
        <v>0.2</v>
      </c>
      <c r="K257" s="3">
        <f t="shared" si="11"/>
        <v>0.4</v>
      </c>
      <c r="L257" s="3">
        <v>48.4</v>
      </c>
    </row>
    <row r="258" spans="2:15" x14ac:dyDescent="0.25">
      <c r="B258" s="3">
        <f t="shared" ref="B258:B321" si="12">G258+K258</f>
        <v>17.899999999999999</v>
      </c>
      <c r="C258" s="6">
        <v>6778</v>
      </c>
      <c r="D258" s="6">
        <v>7.5</v>
      </c>
      <c r="E258" s="6">
        <v>8</v>
      </c>
      <c r="F258" s="6">
        <v>2</v>
      </c>
      <c r="G258" s="3">
        <f t="shared" ref="G258:G321" si="13">D258+E258+F258</f>
        <v>17.5</v>
      </c>
      <c r="H258" s="6">
        <v>0.1</v>
      </c>
      <c r="I258" s="6">
        <v>0.1</v>
      </c>
      <c r="J258" s="6">
        <v>0.2</v>
      </c>
      <c r="K258" s="6">
        <f t="shared" ref="K258:K321" si="14">H258+I258+J258</f>
        <v>0.4</v>
      </c>
      <c r="L258" s="6">
        <v>17.899999999999999</v>
      </c>
      <c r="M258" s="6"/>
      <c r="N258" s="6"/>
      <c r="O258" s="6">
        <v>6.2</v>
      </c>
    </row>
    <row r="259" spans="2:15" x14ac:dyDescent="0.25">
      <c r="B259" s="3">
        <f t="shared" si="12"/>
        <v>10.9</v>
      </c>
      <c r="C259" s="3">
        <v>6780</v>
      </c>
      <c r="D259" s="3">
        <v>4.5</v>
      </c>
      <c r="E259" s="3">
        <v>6</v>
      </c>
      <c r="G259" s="3">
        <f t="shared" si="13"/>
        <v>10.5</v>
      </c>
      <c r="H259" s="3">
        <v>0.1</v>
      </c>
      <c r="I259" s="3">
        <v>0.1</v>
      </c>
      <c r="J259" s="3">
        <v>0.2</v>
      </c>
      <c r="K259" s="3">
        <f t="shared" si="14"/>
        <v>0.4</v>
      </c>
      <c r="L259" s="3">
        <v>10.9</v>
      </c>
    </row>
    <row r="260" spans="2:15" x14ac:dyDescent="0.25">
      <c r="B260" s="3">
        <f t="shared" si="12"/>
        <v>13.8</v>
      </c>
      <c r="C260" s="3">
        <v>6781</v>
      </c>
      <c r="D260" s="3">
        <v>8.4</v>
      </c>
      <c r="E260" s="3">
        <v>4</v>
      </c>
      <c r="F260" s="3">
        <v>1</v>
      </c>
      <c r="G260" s="3">
        <f t="shared" si="13"/>
        <v>13.4</v>
      </c>
      <c r="H260" s="3">
        <v>0.1</v>
      </c>
      <c r="I260" s="3">
        <v>0.1</v>
      </c>
      <c r="J260" s="3">
        <v>0.2</v>
      </c>
      <c r="K260" s="3">
        <f t="shared" si="14"/>
        <v>0.4</v>
      </c>
      <c r="L260" s="3">
        <v>13.8</v>
      </c>
    </row>
    <row r="261" spans="2:15" x14ac:dyDescent="0.25">
      <c r="B261" s="3">
        <f t="shared" si="12"/>
        <v>13.9</v>
      </c>
      <c r="C261" s="3">
        <v>6782</v>
      </c>
      <c r="D261" s="3">
        <v>7.5</v>
      </c>
      <c r="E261" s="3">
        <v>6</v>
      </c>
      <c r="G261" s="3">
        <f t="shared" si="13"/>
        <v>13.5</v>
      </c>
      <c r="H261" s="3">
        <v>0.1</v>
      </c>
      <c r="I261" s="3">
        <v>0.1</v>
      </c>
      <c r="J261" s="3">
        <v>0.2</v>
      </c>
      <c r="K261" s="3">
        <f t="shared" si="14"/>
        <v>0.4</v>
      </c>
      <c r="L261" s="3">
        <v>13.9</v>
      </c>
    </row>
    <row r="262" spans="2:15" x14ac:dyDescent="0.25">
      <c r="B262" s="3">
        <f t="shared" si="12"/>
        <v>9.9</v>
      </c>
      <c r="C262" s="3">
        <v>6783</v>
      </c>
      <c r="D262" s="3">
        <v>4.5</v>
      </c>
      <c r="E262" s="3">
        <v>5</v>
      </c>
      <c r="G262" s="3">
        <f t="shared" si="13"/>
        <v>9.5</v>
      </c>
      <c r="H262" s="3">
        <v>0.1</v>
      </c>
      <c r="I262" s="3">
        <v>0.1</v>
      </c>
      <c r="J262" s="3">
        <v>0.2</v>
      </c>
      <c r="K262" s="3">
        <f t="shared" si="14"/>
        <v>0.4</v>
      </c>
      <c r="L262" s="3">
        <v>9.9</v>
      </c>
    </row>
    <row r="263" spans="2:15" x14ac:dyDescent="0.25">
      <c r="B263" s="3">
        <f t="shared" si="12"/>
        <v>16.399999999999999</v>
      </c>
      <c r="C263" s="3">
        <v>6785</v>
      </c>
      <c r="D263" s="3">
        <v>6</v>
      </c>
      <c r="E263" s="3">
        <v>6</v>
      </c>
      <c r="F263" s="3">
        <v>4</v>
      </c>
      <c r="G263" s="3">
        <f t="shared" si="13"/>
        <v>16</v>
      </c>
      <c r="H263" s="3">
        <v>0.1</v>
      </c>
      <c r="I263" s="3">
        <v>0.1</v>
      </c>
      <c r="J263" s="3">
        <v>0.2</v>
      </c>
      <c r="K263" s="3">
        <f t="shared" si="14"/>
        <v>0.4</v>
      </c>
      <c r="L263" s="3">
        <v>16.399999999999999</v>
      </c>
    </row>
    <row r="264" spans="2:15" x14ac:dyDescent="0.25">
      <c r="B264" s="3">
        <f t="shared" si="12"/>
        <v>17.099999999999998</v>
      </c>
      <c r="C264" s="3">
        <v>6824</v>
      </c>
      <c r="D264" s="3">
        <v>4.2</v>
      </c>
      <c r="E264" s="3">
        <v>5</v>
      </c>
      <c r="F264" s="3">
        <v>7.5</v>
      </c>
      <c r="G264" s="3">
        <f t="shared" si="13"/>
        <v>16.7</v>
      </c>
      <c r="H264" s="3">
        <v>0.1</v>
      </c>
      <c r="I264" s="3">
        <v>0.1</v>
      </c>
      <c r="J264" s="3">
        <v>0.2</v>
      </c>
      <c r="K264" s="3">
        <f t="shared" si="14"/>
        <v>0.4</v>
      </c>
      <c r="L264" s="3">
        <v>17.100000000000001</v>
      </c>
    </row>
    <row r="265" spans="2:15" x14ac:dyDescent="0.25">
      <c r="B265" s="3">
        <f t="shared" si="12"/>
        <v>24.7</v>
      </c>
      <c r="C265" s="3">
        <v>8399</v>
      </c>
      <c r="D265" s="3">
        <v>6.3</v>
      </c>
      <c r="E265" s="3">
        <v>17</v>
      </c>
      <c r="F265" s="3">
        <v>1</v>
      </c>
      <c r="G265" s="3">
        <f t="shared" si="13"/>
        <v>24.3</v>
      </c>
      <c r="H265" s="3">
        <v>0.1</v>
      </c>
      <c r="I265" s="3">
        <v>0.1</v>
      </c>
      <c r="J265" s="3">
        <v>0.2</v>
      </c>
      <c r="K265" s="3">
        <f t="shared" si="14"/>
        <v>0.4</v>
      </c>
      <c r="L265" s="3">
        <v>24.7</v>
      </c>
    </row>
    <row r="266" spans="2:15" x14ac:dyDescent="0.25">
      <c r="B266" s="3">
        <f t="shared" si="12"/>
        <v>21</v>
      </c>
      <c r="C266" s="3">
        <v>8400</v>
      </c>
      <c r="D266" s="3">
        <v>6.6</v>
      </c>
      <c r="E266" s="3">
        <v>13</v>
      </c>
      <c r="F266" s="3">
        <v>1</v>
      </c>
      <c r="G266" s="3">
        <f t="shared" si="13"/>
        <v>20.6</v>
      </c>
      <c r="H266" s="3">
        <v>0.1</v>
      </c>
      <c r="I266" s="3">
        <v>0.1</v>
      </c>
      <c r="J266" s="3">
        <v>0.2</v>
      </c>
      <c r="K266" s="3">
        <f t="shared" si="14"/>
        <v>0.4</v>
      </c>
      <c r="L266" s="3">
        <v>21</v>
      </c>
    </row>
    <row r="267" spans="2:15" x14ac:dyDescent="0.25">
      <c r="B267" s="3">
        <f t="shared" si="12"/>
        <v>25.299999999999997</v>
      </c>
      <c r="C267" s="3">
        <v>8401</v>
      </c>
      <c r="D267" s="3">
        <v>6.9</v>
      </c>
      <c r="E267" s="3">
        <v>17</v>
      </c>
      <c r="F267" s="3">
        <v>1</v>
      </c>
      <c r="G267" s="3">
        <f t="shared" si="13"/>
        <v>24.9</v>
      </c>
      <c r="H267" s="3">
        <v>0.1</v>
      </c>
      <c r="I267" s="3">
        <v>0.1</v>
      </c>
      <c r="J267" s="3">
        <v>0.2</v>
      </c>
      <c r="K267" s="3">
        <f t="shared" si="14"/>
        <v>0.4</v>
      </c>
      <c r="L267" s="3">
        <v>25.3</v>
      </c>
    </row>
    <row r="268" spans="2:15" x14ac:dyDescent="0.25">
      <c r="B268" s="3">
        <f t="shared" si="12"/>
        <v>31.299999999999997</v>
      </c>
      <c r="C268" s="3">
        <v>8409</v>
      </c>
      <c r="D268" s="3">
        <v>7.4</v>
      </c>
      <c r="E268" s="3">
        <v>14</v>
      </c>
      <c r="F268" s="3">
        <v>9.5</v>
      </c>
      <c r="G268" s="3">
        <f t="shared" si="13"/>
        <v>30.9</v>
      </c>
      <c r="H268" s="3">
        <v>0.1</v>
      </c>
      <c r="I268" s="3">
        <v>0.1</v>
      </c>
      <c r="J268" s="3">
        <v>0.2</v>
      </c>
      <c r="K268" s="3">
        <f t="shared" si="14"/>
        <v>0.4</v>
      </c>
      <c r="L268" s="3">
        <v>31.3</v>
      </c>
    </row>
    <row r="269" spans="2:15" x14ac:dyDescent="0.25">
      <c r="B269" s="3">
        <f t="shared" si="12"/>
        <v>21.7</v>
      </c>
      <c r="C269" s="3">
        <v>8410</v>
      </c>
      <c r="D269" s="3">
        <v>5.3</v>
      </c>
      <c r="E269" s="3">
        <v>10</v>
      </c>
      <c r="F269" s="3">
        <v>6</v>
      </c>
      <c r="G269" s="3">
        <f t="shared" si="13"/>
        <v>21.3</v>
      </c>
      <c r="H269" s="3">
        <v>0.1</v>
      </c>
      <c r="I269" s="3">
        <v>0.1</v>
      </c>
      <c r="J269" s="3">
        <v>0.2</v>
      </c>
      <c r="K269" s="3">
        <f t="shared" si="14"/>
        <v>0.4</v>
      </c>
      <c r="L269" s="3">
        <v>21.7</v>
      </c>
    </row>
    <row r="270" spans="2:15" x14ac:dyDescent="0.25">
      <c r="B270" s="3">
        <f t="shared" si="12"/>
        <v>17.799999999999997</v>
      </c>
      <c r="C270" s="3">
        <v>1698</v>
      </c>
      <c r="D270" s="3">
        <v>5.9</v>
      </c>
      <c r="E270" s="3">
        <v>10</v>
      </c>
      <c r="F270" s="3">
        <v>1.5</v>
      </c>
      <c r="G270" s="3">
        <f t="shared" si="13"/>
        <v>17.399999999999999</v>
      </c>
      <c r="H270" s="3">
        <v>0.1</v>
      </c>
      <c r="I270" s="3">
        <v>0.1</v>
      </c>
      <c r="J270" s="3">
        <v>0.2</v>
      </c>
      <c r="K270" s="3">
        <f t="shared" si="14"/>
        <v>0.4</v>
      </c>
      <c r="L270" s="3">
        <v>17.8</v>
      </c>
    </row>
    <row r="271" spans="2:15" x14ac:dyDescent="0.25">
      <c r="B271" s="3">
        <f t="shared" si="12"/>
        <v>13.6</v>
      </c>
      <c r="C271" s="3">
        <v>1405</v>
      </c>
      <c r="D271" s="3">
        <v>7.2</v>
      </c>
      <c r="E271" s="3">
        <v>3</v>
      </c>
      <c r="F271" s="3">
        <v>3</v>
      </c>
      <c r="G271" s="3">
        <f t="shared" si="13"/>
        <v>13.2</v>
      </c>
      <c r="H271" s="3">
        <v>0.1</v>
      </c>
      <c r="I271" s="3">
        <v>0.1</v>
      </c>
      <c r="J271" s="3">
        <v>0.2</v>
      </c>
      <c r="K271" s="3">
        <f t="shared" si="14"/>
        <v>0.4</v>
      </c>
      <c r="L271" s="3">
        <v>13.6</v>
      </c>
    </row>
    <row r="272" spans="2:15" x14ac:dyDescent="0.25">
      <c r="B272" s="3">
        <f t="shared" si="12"/>
        <v>13.4</v>
      </c>
      <c r="C272" s="3">
        <v>1406</v>
      </c>
      <c r="D272" s="3">
        <v>5</v>
      </c>
      <c r="E272" s="3">
        <v>8</v>
      </c>
      <c r="G272" s="3">
        <f t="shared" si="13"/>
        <v>13</v>
      </c>
      <c r="H272" s="3">
        <v>0.1</v>
      </c>
      <c r="I272" s="3">
        <v>0.1</v>
      </c>
      <c r="J272" s="3">
        <v>0.2</v>
      </c>
      <c r="K272" s="3">
        <f t="shared" si="14"/>
        <v>0.4</v>
      </c>
      <c r="L272" s="3">
        <v>13.4</v>
      </c>
    </row>
    <row r="273" spans="2:16" x14ac:dyDescent="0.25">
      <c r="B273" s="3">
        <f t="shared" si="12"/>
        <v>22.4</v>
      </c>
      <c r="C273" s="6">
        <v>4101</v>
      </c>
      <c r="D273" s="6">
        <v>5</v>
      </c>
      <c r="E273" s="6">
        <v>11</v>
      </c>
      <c r="F273" s="6">
        <v>6</v>
      </c>
      <c r="G273" s="3">
        <f t="shared" si="13"/>
        <v>22</v>
      </c>
      <c r="H273" s="6">
        <v>0.1</v>
      </c>
      <c r="I273" s="6">
        <v>0.1</v>
      </c>
      <c r="J273" s="6">
        <v>0.2</v>
      </c>
      <c r="K273" s="6">
        <f t="shared" si="14"/>
        <v>0.4</v>
      </c>
      <c r="L273" s="6">
        <v>22.4</v>
      </c>
      <c r="M273" s="6"/>
      <c r="N273" s="6"/>
      <c r="O273" s="6">
        <v>5.5</v>
      </c>
    </row>
    <row r="274" spans="2:16" x14ac:dyDescent="0.25">
      <c r="B274" s="3">
        <f t="shared" si="12"/>
        <v>24.9</v>
      </c>
      <c r="C274" s="3">
        <v>4102</v>
      </c>
      <c r="D274" s="3">
        <v>10</v>
      </c>
      <c r="E274" s="3">
        <v>14</v>
      </c>
      <c r="F274" s="3">
        <v>0.5</v>
      </c>
      <c r="G274" s="3">
        <f t="shared" si="13"/>
        <v>24.5</v>
      </c>
      <c r="H274" s="3">
        <v>0.1</v>
      </c>
      <c r="I274" s="3">
        <v>0.1</v>
      </c>
      <c r="J274" s="3">
        <v>0.2</v>
      </c>
      <c r="K274" s="3">
        <f t="shared" si="14"/>
        <v>0.4</v>
      </c>
      <c r="L274" s="3">
        <v>24.9</v>
      </c>
    </row>
    <row r="275" spans="2:16" x14ac:dyDescent="0.25">
      <c r="B275" s="3">
        <f t="shared" si="12"/>
        <v>12.9</v>
      </c>
      <c r="C275" s="3">
        <v>4103</v>
      </c>
      <c r="D275" s="3">
        <v>6.5</v>
      </c>
      <c r="E275" s="3">
        <v>5</v>
      </c>
      <c r="F275" s="3">
        <v>1</v>
      </c>
      <c r="G275" s="3">
        <f t="shared" si="13"/>
        <v>12.5</v>
      </c>
      <c r="H275" s="3">
        <v>0.1</v>
      </c>
      <c r="I275" s="3">
        <v>0.1</v>
      </c>
      <c r="J275" s="3">
        <v>0.2</v>
      </c>
      <c r="K275" s="3">
        <f t="shared" si="14"/>
        <v>0.4</v>
      </c>
      <c r="L275" s="3">
        <v>12.9</v>
      </c>
    </row>
    <row r="276" spans="2:16" x14ac:dyDescent="0.25">
      <c r="B276" s="3">
        <f t="shared" si="12"/>
        <v>11.9</v>
      </c>
      <c r="C276" s="3">
        <v>4106</v>
      </c>
      <c r="D276" s="3">
        <v>4</v>
      </c>
      <c r="E276" s="3">
        <v>7</v>
      </c>
      <c r="F276" s="3">
        <v>0.5</v>
      </c>
      <c r="G276" s="3">
        <f t="shared" si="13"/>
        <v>11.5</v>
      </c>
      <c r="H276" s="3">
        <v>0.1</v>
      </c>
      <c r="I276" s="3">
        <v>0.1</v>
      </c>
      <c r="J276" s="3">
        <v>0.2</v>
      </c>
      <c r="K276" s="3">
        <f t="shared" si="14"/>
        <v>0.4</v>
      </c>
      <c r="L276" s="3">
        <v>11.9</v>
      </c>
    </row>
    <row r="277" spans="2:16" x14ac:dyDescent="0.25">
      <c r="B277" s="3">
        <f t="shared" si="12"/>
        <v>11.9</v>
      </c>
      <c r="C277" s="3">
        <v>4109</v>
      </c>
      <c r="D277" s="3">
        <v>6.5</v>
      </c>
      <c r="E277" s="3">
        <v>4</v>
      </c>
      <c r="F277" s="3">
        <v>1</v>
      </c>
      <c r="G277" s="3">
        <f t="shared" si="13"/>
        <v>11.5</v>
      </c>
      <c r="H277" s="3">
        <v>0.1</v>
      </c>
      <c r="I277" s="3">
        <v>0.1</v>
      </c>
      <c r="J277" s="3">
        <v>0.2</v>
      </c>
      <c r="K277" s="3">
        <f t="shared" si="14"/>
        <v>0.4</v>
      </c>
      <c r="L277" s="3">
        <v>11.9</v>
      </c>
    </row>
    <row r="278" spans="2:16" x14ac:dyDescent="0.25">
      <c r="B278" s="3">
        <f t="shared" si="12"/>
        <v>22.4</v>
      </c>
      <c r="C278" s="3">
        <v>4111</v>
      </c>
      <c r="D278" s="3">
        <v>10</v>
      </c>
      <c r="E278" s="3">
        <v>11</v>
      </c>
      <c r="F278" s="3">
        <v>1</v>
      </c>
      <c r="G278" s="3">
        <f t="shared" si="13"/>
        <v>22</v>
      </c>
      <c r="H278" s="3">
        <v>0.1</v>
      </c>
      <c r="I278" s="3">
        <v>0.1</v>
      </c>
      <c r="J278" s="3">
        <v>0.2</v>
      </c>
      <c r="K278" s="3">
        <f t="shared" si="14"/>
        <v>0.4</v>
      </c>
      <c r="L278" s="3">
        <v>22.4</v>
      </c>
    </row>
    <row r="279" spans="2:16" x14ac:dyDescent="0.25">
      <c r="B279" s="3">
        <f t="shared" si="12"/>
        <v>27.4</v>
      </c>
      <c r="C279" s="3">
        <v>4112</v>
      </c>
      <c r="D279" s="3">
        <v>16</v>
      </c>
      <c r="E279" s="3">
        <v>11</v>
      </c>
      <c r="G279" s="3">
        <f t="shared" si="13"/>
        <v>27</v>
      </c>
      <c r="H279" s="3">
        <v>0.1</v>
      </c>
      <c r="I279" s="3">
        <v>0.1</v>
      </c>
      <c r="J279" s="3">
        <v>0.2</v>
      </c>
      <c r="K279" s="3">
        <f t="shared" si="14"/>
        <v>0.4</v>
      </c>
      <c r="L279" s="3">
        <v>27.4</v>
      </c>
    </row>
    <row r="280" spans="2:16" x14ac:dyDescent="0.25">
      <c r="B280" s="3">
        <f t="shared" si="12"/>
        <v>16.399999999999999</v>
      </c>
      <c r="C280" s="3">
        <v>4113</v>
      </c>
      <c r="D280" s="3">
        <v>8</v>
      </c>
      <c r="E280" s="3">
        <v>7</v>
      </c>
      <c r="F280" s="3">
        <v>1</v>
      </c>
      <c r="G280" s="3">
        <f t="shared" si="13"/>
        <v>16</v>
      </c>
      <c r="H280" s="3">
        <v>0.1</v>
      </c>
      <c r="I280" s="3">
        <v>0.1</v>
      </c>
      <c r="J280" s="3">
        <v>0.2</v>
      </c>
      <c r="K280" s="3">
        <f t="shared" si="14"/>
        <v>0.4</v>
      </c>
      <c r="L280" s="3">
        <v>16.399999999999999</v>
      </c>
    </row>
    <row r="281" spans="2:16" x14ac:dyDescent="0.25">
      <c r="B281" s="3">
        <f t="shared" si="12"/>
        <v>15.4</v>
      </c>
      <c r="C281" s="3">
        <v>4117</v>
      </c>
      <c r="D281" s="3">
        <v>7</v>
      </c>
      <c r="E281" s="3">
        <v>7</v>
      </c>
      <c r="F281" s="3">
        <v>1</v>
      </c>
      <c r="G281" s="3">
        <f t="shared" si="13"/>
        <v>15</v>
      </c>
      <c r="H281" s="3">
        <v>0.1</v>
      </c>
      <c r="I281" s="3">
        <v>0.1</v>
      </c>
      <c r="J281" s="3">
        <v>0.2</v>
      </c>
      <c r="K281" s="3">
        <f t="shared" si="14"/>
        <v>0.4</v>
      </c>
      <c r="L281" s="3">
        <v>15.4</v>
      </c>
    </row>
    <row r="282" spans="2:16" x14ac:dyDescent="0.25">
      <c r="B282" s="7">
        <f t="shared" si="12"/>
        <v>21.2</v>
      </c>
      <c r="C282" s="7">
        <v>6540</v>
      </c>
      <c r="D282" s="7">
        <v>7.8</v>
      </c>
      <c r="E282" s="7">
        <v>12</v>
      </c>
      <c r="F282" s="7">
        <v>1</v>
      </c>
      <c r="G282" s="7">
        <f t="shared" si="13"/>
        <v>20.8</v>
      </c>
      <c r="H282" s="7">
        <v>0.1</v>
      </c>
      <c r="I282" s="7">
        <v>0.1</v>
      </c>
      <c r="J282" s="7">
        <v>0.2</v>
      </c>
      <c r="K282" s="7">
        <f t="shared" si="14"/>
        <v>0.4</v>
      </c>
      <c r="L282" s="7">
        <v>21.2</v>
      </c>
      <c r="M282" s="7"/>
      <c r="N282" s="7"/>
      <c r="O282" s="3">
        <v>8</v>
      </c>
      <c r="P282" s="1" t="s">
        <v>10693</v>
      </c>
    </row>
    <row r="283" spans="2:16" x14ac:dyDescent="0.25">
      <c r="B283" s="3">
        <f t="shared" si="12"/>
        <v>39.9</v>
      </c>
      <c r="C283" s="3">
        <v>6848</v>
      </c>
      <c r="D283" s="3">
        <v>17</v>
      </c>
      <c r="E283" s="3">
        <v>14</v>
      </c>
      <c r="F283" s="3">
        <v>8.5</v>
      </c>
      <c r="G283" s="3">
        <f t="shared" si="13"/>
        <v>39.5</v>
      </c>
      <c r="H283" s="3">
        <v>0.1</v>
      </c>
      <c r="I283" s="3">
        <v>0.1</v>
      </c>
      <c r="J283" s="3">
        <v>0.2</v>
      </c>
      <c r="K283" s="3">
        <f t="shared" si="14"/>
        <v>0.4</v>
      </c>
      <c r="L283" s="3">
        <v>39.9</v>
      </c>
    </row>
    <row r="284" spans="2:16" x14ac:dyDescent="0.25">
      <c r="B284" s="3">
        <f t="shared" si="12"/>
        <v>19.399999999999999</v>
      </c>
      <c r="C284" s="3">
        <v>6869</v>
      </c>
      <c r="D284" s="3">
        <v>10</v>
      </c>
      <c r="E284" s="3">
        <v>9</v>
      </c>
      <c r="G284" s="3">
        <f t="shared" si="13"/>
        <v>19</v>
      </c>
      <c r="H284" s="3">
        <v>0.1</v>
      </c>
      <c r="I284" s="3">
        <v>0.1</v>
      </c>
      <c r="J284" s="3">
        <v>0.2</v>
      </c>
      <c r="K284" s="3">
        <f t="shared" si="14"/>
        <v>0.4</v>
      </c>
      <c r="L284" s="3">
        <v>19.399999999999999</v>
      </c>
    </row>
    <row r="285" spans="2:16" x14ac:dyDescent="0.25">
      <c r="B285" s="3">
        <f t="shared" si="12"/>
        <v>23.4</v>
      </c>
      <c r="C285" s="3">
        <v>6870</v>
      </c>
      <c r="D285" s="3">
        <v>11</v>
      </c>
      <c r="E285" s="3">
        <v>10</v>
      </c>
      <c r="F285" s="3">
        <v>2</v>
      </c>
      <c r="G285" s="3">
        <f t="shared" si="13"/>
        <v>23</v>
      </c>
      <c r="H285" s="3">
        <v>0.1</v>
      </c>
      <c r="I285" s="3">
        <v>0.1</v>
      </c>
      <c r="J285" s="3">
        <v>0.2</v>
      </c>
      <c r="K285" s="3">
        <f t="shared" si="14"/>
        <v>0.4</v>
      </c>
      <c r="L285" s="3">
        <v>23.4</v>
      </c>
    </row>
    <row r="286" spans="2:16" x14ac:dyDescent="0.25">
      <c r="B286" s="3">
        <f t="shared" si="12"/>
        <v>14.4</v>
      </c>
      <c r="C286" s="3">
        <v>6872</v>
      </c>
      <c r="D286" s="3">
        <v>9</v>
      </c>
      <c r="E286" s="3">
        <v>5</v>
      </c>
      <c r="G286" s="3">
        <f t="shared" si="13"/>
        <v>14</v>
      </c>
      <c r="H286" s="3">
        <v>0.1</v>
      </c>
      <c r="I286" s="3">
        <v>0.1</v>
      </c>
      <c r="J286" s="3">
        <v>0.2</v>
      </c>
      <c r="K286" s="3">
        <f t="shared" si="14"/>
        <v>0.4</v>
      </c>
      <c r="L286" s="3">
        <v>14.4</v>
      </c>
    </row>
    <row r="287" spans="2:16" x14ac:dyDescent="0.25">
      <c r="B287" s="3">
        <f t="shared" si="12"/>
        <v>12.9</v>
      </c>
      <c r="C287" s="3">
        <v>6873</v>
      </c>
      <c r="D287" s="3">
        <v>6.5</v>
      </c>
      <c r="E287" s="3">
        <v>5</v>
      </c>
      <c r="F287" s="3">
        <v>1</v>
      </c>
      <c r="G287" s="3">
        <f t="shared" si="13"/>
        <v>12.5</v>
      </c>
      <c r="H287" s="3">
        <v>0.1</v>
      </c>
      <c r="I287" s="3">
        <v>0.1</v>
      </c>
      <c r="J287" s="3">
        <v>0.2</v>
      </c>
      <c r="K287" s="3">
        <f t="shared" si="14"/>
        <v>0.4</v>
      </c>
      <c r="L287" s="3">
        <v>12.9</v>
      </c>
    </row>
    <row r="288" spans="2:16" x14ac:dyDescent="0.25">
      <c r="B288" s="3">
        <f t="shared" si="12"/>
        <v>19.899999999999999</v>
      </c>
      <c r="C288" s="3">
        <v>6874</v>
      </c>
      <c r="D288" s="3">
        <v>10</v>
      </c>
      <c r="E288" s="3">
        <v>9</v>
      </c>
      <c r="F288" s="3">
        <v>0.5</v>
      </c>
      <c r="G288" s="3">
        <f t="shared" si="13"/>
        <v>19.5</v>
      </c>
      <c r="H288" s="3">
        <v>0.1</v>
      </c>
      <c r="I288" s="3">
        <v>0.1</v>
      </c>
      <c r="J288" s="3">
        <v>0.2</v>
      </c>
      <c r="K288" s="3">
        <f t="shared" si="14"/>
        <v>0.4</v>
      </c>
      <c r="L288" s="3">
        <v>19.899999999999999</v>
      </c>
    </row>
    <row r="289" spans="2:16" x14ac:dyDescent="0.25">
      <c r="B289" s="3">
        <f t="shared" si="12"/>
        <v>34.9</v>
      </c>
      <c r="C289" s="3">
        <v>6875</v>
      </c>
      <c r="D289" s="3">
        <v>21.5</v>
      </c>
      <c r="E289" s="3">
        <v>11</v>
      </c>
      <c r="F289" s="3">
        <v>2</v>
      </c>
      <c r="G289" s="3">
        <f t="shared" si="13"/>
        <v>34.5</v>
      </c>
      <c r="H289" s="3">
        <v>0.1</v>
      </c>
      <c r="I289" s="3">
        <v>0.1</v>
      </c>
      <c r="J289" s="3">
        <v>0.2</v>
      </c>
      <c r="K289" s="3">
        <f t="shared" si="14"/>
        <v>0.4</v>
      </c>
      <c r="L289" s="3">
        <v>34.9</v>
      </c>
    </row>
    <row r="290" spans="2:16" x14ac:dyDescent="0.25">
      <c r="B290" s="3">
        <f t="shared" si="12"/>
        <v>37.4</v>
      </c>
      <c r="C290" s="3">
        <v>6876</v>
      </c>
      <c r="D290" s="3">
        <v>22</v>
      </c>
      <c r="E290" s="3">
        <v>10</v>
      </c>
      <c r="F290" s="3">
        <v>5</v>
      </c>
      <c r="G290" s="3">
        <f t="shared" si="13"/>
        <v>37</v>
      </c>
      <c r="H290" s="3">
        <v>0.1</v>
      </c>
      <c r="I290" s="3">
        <v>0.1</v>
      </c>
      <c r="J290" s="3">
        <v>0.2</v>
      </c>
      <c r="K290" s="3">
        <f t="shared" si="14"/>
        <v>0.4</v>
      </c>
      <c r="L290" s="3">
        <v>37.4</v>
      </c>
    </row>
    <row r="291" spans="2:16" x14ac:dyDescent="0.25">
      <c r="B291" s="3">
        <f t="shared" si="12"/>
        <v>31.9</v>
      </c>
      <c r="C291" s="3">
        <v>6877</v>
      </c>
      <c r="D291" s="3">
        <v>18</v>
      </c>
      <c r="E291" s="3">
        <v>11</v>
      </c>
      <c r="F291" s="3">
        <v>2.5</v>
      </c>
      <c r="G291" s="3">
        <f t="shared" si="13"/>
        <v>31.5</v>
      </c>
      <c r="H291" s="3">
        <v>0.1</v>
      </c>
      <c r="I291" s="3">
        <v>0.1</v>
      </c>
      <c r="J291" s="3">
        <v>0.2</v>
      </c>
      <c r="K291" s="3">
        <f t="shared" si="14"/>
        <v>0.4</v>
      </c>
      <c r="L291" s="3">
        <v>31.9</v>
      </c>
    </row>
    <row r="292" spans="2:16" x14ac:dyDescent="0.25">
      <c r="B292" s="3">
        <f t="shared" si="12"/>
        <v>18.399999999999999</v>
      </c>
      <c r="C292" s="3">
        <v>6879</v>
      </c>
      <c r="D292" s="3">
        <v>5</v>
      </c>
      <c r="E292" s="3">
        <v>7</v>
      </c>
      <c r="F292" s="3">
        <v>6</v>
      </c>
      <c r="G292" s="3">
        <f t="shared" si="13"/>
        <v>18</v>
      </c>
      <c r="H292" s="3">
        <v>0.1</v>
      </c>
      <c r="I292" s="3">
        <v>0.1</v>
      </c>
      <c r="J292" s="3">
        <v>0.2</v>
      </c>
      <c r="K292" s="3">
        <f t="shared" si="14"/>
        <v>0.4</v>
      </c>
      <c r="L292" s="3">
        <v>18.399999999999999</v>
      </c>
    </row>
    <row r="293" spans="2:16" x14ac:dyDescent="0.25">
      <c r="B293" s="7">
        <f t="shared" si="12"/>
        <v>14.4</v>
      </c>
      <c r="C293" s="7">
        <v>6880</v>
      </c>
      <c r="D293" s="7">
        <v>4</v>
      </c>
      <c r="E293" s="7">
        <v>10</v>
      </c>
      <c r="F293" s="7"/>
      <c r="G293" s="7">
        <f t="shared" si="13"/>
        <v>14</v>
      </c>
      <c r="H293" s="7">
        <v>0.1</v>
      </c>
      <c r="I293" s="7">
        <v>0.1</v>
      </c>
      <c r="J293" s="7">
        <v>0.2</v>
      </c>
      <c r="K293" s="7">
        <f t="shared" si="14"/>
        <v>0.4</v>
      </c>
      <c r="L293" s="7">
        <v>14.4</v>
      </c>
      <c r="M293" s="7"/>
      <c r="N293" s="7"/>
      <c r="O293" s="3">
        <v>3.8</v>
      </c>
      <c r="P293" s="1" t="s">
        <v>10683</v>
      </c>
    </row>
    <row r="294" spans="2:16" x14ac:dyDescent="0.25">
      <c r="B294" s="3">
        <f t="shared" si="12"/>
        <v>17</v>
      </c>
      <c r="C294" s="3">
        <v>1002</v>
      </c>
      <c r="D294" s="3">
        <v>4.5999999999999996</v>
      </c>
      <c r="E294" s="3">
        <v>12</v>
      </c>
      <c r="G294" s="3">
        <f t="shared" si="13"/>
        <v>16.600000000000001</v>
      </c>
      <c r="H294" s="3">
        <v>0.1</v>
      </c>
      <c r="I294" s="3">
        <v>0.1</v>
      </c>
      <c r="J294" s="3">
        <v>0.2</v>
      </c>
      <c r="K294" s="3">
        <f t="shared" si="14"/>
        <v>0.4</v>
      </c>
      <c r="L294" s="3">
        <v>17</v>
      </c>
    </row>
    <row r="295" spans="2:16" x14ac:dyDescent="0.25">
      <c r="B295" s="3">
        <f t="shared" si="12"/>
        <v>13.9</v>
      </c>
      <c r="C295" s="3">
        <v>4114</v>
      </c>
      <c r="D295" s="3">
        <v>6.5</v>
      </c>
      <c r="E295" s="3">
        <v>5</v>
      </c>
      <c r="F295" s="3">
        <v>2</v>
      </c>
      <c r="G295" s="3">
        <f t="shared" si="13"/>
        <v>13.5</v>
      </c>
      <c r="H295" s="3">
        <v>0.1</v>
      </c>
      <c r="I295" s="3">
        <v>0.1</v>
      </c>
      <c r="J295" s="3">
        <v>0.2</v>
      </c>
      <c r="K295" s="3">
        <f t="shared" si="14"/>
        <v>0.4</v>
      </c>
      <c r="L295" s="3">
        <v>13.9</v>
      </c>
    </row>
    <row r="296" spans="2:16" x14ac:dyDescent="0.25">
      <c r="B296" s="3">
        <f t="shared" si="12"/>
        <v>16.899999999999999</v>
      </c>
      <c r="C296" s="3">
        <v>4115</v>
      </c>
      <c r="D296" s="3">
        <v>6.5</v>
      </c>
      <c r="E296" s="3">
        <v>8</v>
      </c>
      <c r="F296" s="3">
        <v>2</v>
      </c>
      <c r="G296" s="3">
        <f t="shared" si="13"/>
        <v>16.5</v>
      </c>
      <c r="H296" s="3">
        <v>0.1</v>
      </c>
      <c r="I296" s="3">
        <v>0.1</v>
      </c>
      <c r="J296" s="3">
        <v>0.2</v>
      </c>
      <c r="K296" s="3">
        <f t="shared" si="14"/>
        <v>0.4</v>
      </c>
      <c r="L296" s="3">
        <v>16.899999999999999</v>
      </c>
    </row>
    <row r="297" spans="2:16" x14ac:dyDescent="0.25">
      <c r="B297" s="3">
        <f t="shared" si="12"/>
        <v>6.9</v>
      </c>
      <c r="C297" s="3">
        <v>4116</v>
      </c>
      <c r="D297" s="3">
        <v>3.5</v>
      </c>
      <c r="E297" s="3">
        <v>3</v>
      </c>
      <c r="G297" s="3">
        <f t="shared" si="13"/>
        <v>6.5</v>
      </c>
      <c r="H297" s="3">
        <v>0.1</v>
      </c>
      <c r="I297" s="3">
        <v>0.1</v>
      </c>
      <c r="J297" s="3">
        <v>0.2</v>
      </c>
      <c r="K297" s="3">
        <f t="shared" si="14"/>
        <v>0.4</v>
      </c>
      <c r="L297" s="3">
        <v>6.9</v>
      </c>
    </row>
    <row r="298" spans="2:16" x14ac:dyDescent="0.25">
      <c r="B298" s="3">
        <f t="shared" si="12"/>
        <v>21.4</v>
      </c>
      <c r="C298" s="3">
        <v>4119</v>
      </c>
      <c r="D298" s="3">
        <v>11</v>
      </c>
      <c r="E298" s="3">
        <v>10</v>
      </c>
      <c r="G298" s="3">
        <f t="shared" si="13"/>
        <v>21</v>
      </c>
      <c r="H298" s="3">
        <v>0.1</v>
      </c>
      <c r="I298" s="3">
        <v>0.1</v>
      </c>
      <c r="J298" s="3">
        <v>0.2</v>
      </c>
      <c r="K298" s="3">
        <f t="shared" si="14"/>
        <v>0.4</v>
      </c>
      <c r="L298" s="3">
        <v>21.4</v>
      </c>
    </row>
    <row r="299" spans="2:16" x14ac:dyDescent="0.25">
      <c r="B299" s="3">
        <f t="shared" si="12"/>
        <v>17.899999999999999</v>
      </c>
      <c r="C299" s="3">
        <v>4120</v>
      </c>
      <c r="D299" s="3">
        <v>6.5</v>
      </c>
      <c r="E299" s="3">
        <v>11</v>
      </c>
      <c r="G299" s="3">
        <f t="shared" si="13"/>
        <v>17.5</v>
      </c>
      <c r="H299" s="3">
        <v>0.1</v>
      </c>
      <c r="I299" s="3">
        <v>0.1</v>
      </c>
      <c r="J299" s="3">
        <v>0.2</v>
      </c>
      <c r="K299" s="3">
        <f t="shared" si="14"/>
        <v>0.4</v>
      </c>
      <c r="L299" s="3">
        <v>17.899999999999999</v>
      </c>
    </row>
    <row r="300" spans="2:16" x14ac:dyDescent="0.25">
      <c r="B300" s="3">
        <f t="shared" si="12"/>
        <v>13.4</v>
      </c>
      <c r="C300" s="3">
        <v>4122</v>
      </c>
      <c r="D300" s="3">
        <v>4</v>
      </c>
      <c r="E300" s="3">
        <v>9</v>
      </c>
      <c r="G300" s="3">
        <f t="shared" si="13"/>
        <v>13</v>
      </c>
      <c r="H300" s="3">
        <v>0.1</v>
      </c>
      <c r="I300" s="3">
        <v>0.1</v>
      </c>
      <c r="J300" s="3">
        <v>0.2</v>
      </c>
      <c r="K300" s="3">
        <f t="shared" si="14"/>
        <v>0.4</v>
      </c>
      <c r="L300" s="3">
        <v>13.4</v>
      </c>
    </row>
    <row r="301" spans="2:16" x14ac:dyDescent="0.25">
      <c r="B301" s="3">
        <f t="shared" si="12"/>
        <v>17.899999999999999</v>
      </c>
      <c r="C301" s="3">
        <v>4123</v>
      </c>
      <c r="D301" s="3">
        <v>4.5</v>
      </c>
      <c r="E301" s="3">
        <v>13</v>
      </c>
      <c r="G301" s="3">
        <f t="shared" si="13"/>
        <v>17.5</v>
      </c>
      <c r="H301" s="3">
        <v>0.1</v>
      </c>
      <c r="I301" s="3">
        <v>0.1</v>
      </c>
      <c r="J301" s="3">
        <v>0.2</v>
      </c>
      <c r="K301" s="3">
        <f t="shared" si="14"/>
        <v>0.4</v>
      </c>
      <c r="L301" s="3">
        <v>17.899999999999999</v>
      </c>
    </row>
    <row r="302" spans="2:16" x14ac:dyDescent="0.25">
      <c r="B302" s="3">
        <f t="shared" si="12"/>
        <v>14.4</v>
      </c>
      <c r="C302" s="6">
        <v>4125</v>
      </c>
      <c r="D302" s="6">
        <v>4</v>
      </c>
      <c r="E302" s="6">
        <v>10</v>
      </c>
      <c r="F302" s="6"/>
      <c r="G302" s="3">
        <f t="shared" si="13"/>
        <v>14</v>
      </c>
      <c r="H302" s="6">
        <v>0.1</v>
      </c>
      <c r="I302" s="6">
        <v>0.1</v>
      </c>
      <c r="J302" s="6">
        <v>0.2</v>
      </c>
      <c r="K302" s="6">
        <f t="shared" si="14"/>
        <v>0.4</v>
      </c>
      <c r="L302" s="6">
        <v>14.4</v>
      </c>
      <c r="M302" s="6"/>
      <c r="N302" s="6"/>
      <c r="O302" s="6">
        <v>3.5</v>
      </c>
    </row>
    <row r="303" spans="2:16" x14ac:dyDescent="0.25">
      <c r="B303" s="7">
        <f t="shared" si="12"/>
        <v>14.4</v>
      </c>
      <c r="C303" s="7">
        <v>4127</v>
      </c>
      <c r="D303" s="7">
        <v>5</v>
      </c>
      <c r="E303" s="7">
        <v>9</v>
      </c>
      <c r="F303" s="7"/>
      <c r="G303" s="7">
        <f t="shared" si="13"/>
        <v>14</v>
      </c>
      <c r="H303" s="7">
        <v>0.1</v>
      </c>
      <c r="I303" s="7">
        <v>0.1</v>
      </c>
      <c r="J303" s="7">
        <v>0.2</v>
      </c>
      <c r="K303" s="7">
        <f t="shared" si="14"/>
        <v>0.4</v>
      </c>
      <c r="L303" s="7">
        <v>14.4</v>
      </c>
      <c r="M303" s="7"/>
      <c r="N303" s="7"/>
      <c r="O303" s="3">
        <v>4.5</v>
      </c>
      <c r="P303" s="1" t="s">
        <v>10683</v>
      </c>
    </row>
    <row r="304" spans="2:16" x14ac:dyDescent="0.25">
      <c r="B304" s="3">
        <f t="shared" si="12"/>
        <v>16.399999999999999</v>
      </c>
      <c r="C304" s="3">
        <v>6374</v>
      </c>
      <c r="D304" s="3">
        <v>4</v>
      </c>
      <c r="E304" s="3">
        <v>12</v>
      </c>
      <c r="G304" s="3">
        <f t="shared" si="13"/>
        <v>16</v>
      </c>
      <c r="H304" s="3">
        <v>0.1</v>
      </c>
      <c r="I304" s="3">
        <v>0.1</v>
      </c>
      <c r="J304" s="3">
        <v>0.2</v>
      </c>
      <c r="K304" s="3">
        <f t="shared" si="14"/>
        <v>0.4</v>
      </c>
      <c r="L304" s="3">
        <v>16.399999999999999</v>
      </c>
    </row>
    <row r="305" spans="2:16" x14ac:dyDescent="0.25">
      <c r="B305" s="3">
        <f t="shared" si="12"/>
        <v>28.4</v>
      </c>
      <c r="C305" s="3">
        <v>3029</v>
      </c>
      <c r="D305" s="3">
        <v>8</v>
      </c>
      <c r="E305" s="3">
        <v>20</v>
      </c>
      <c r="G305" s="3">
        <f t="shared" si="13"/>
        <v>28</v>
      </c>
      <c r="H305" s="3">
        <v>0.1</v>
      </c>
      <c r="I305" s="3">
        <v>0.1</v>
      </c>
      <c r="J305" s="3">
        <v>0.2</v>
      </c>
      <c r="K305" s="3">
        <f t="shared" si="14"/>
        <v>0.4</v>
      </c>
      <c r="L305" s="3">
        <v>28.4</v>
      </c>
    </row>
    <row r="306" spans="2:16" x14ac:dyDescent="0.25">
      <c r="B306" s="3">
        <f t="shared" si="12"/>
        <v>28.099999999999998</v>
      </c>
      <c r="C306" s="3">
        <v>3030</v>
      </c>
      <c r="D306" s="3">
        <v>7.2</v>
      </c>
      <c r="E306" s="3">
        <v>20</v>
      </c>
      <c r="F306" s="3">
        <v>0.5</v>
      </c>
      <c r="G306" s="3">
        <f t="shared" si="13"/>
        <v>27.7</v>
      </c>
      <c r="H306" s="3">
        <v>0.1</v>
      </c>
      <c r="I306" s="3">
        <v>0.1</v>
      </c>
      <c r="J306" s="3">
        <v>0.2</v>
      </c>
      <c r="K306" s="3">
        <f t="shared" si="14"/>
        <v>0.4</v>
      </c>
      <c r="L306" s="3">
        <v>28.1</v>
      </c>
    </row>
    <row r="307" spans="2:16" x14ac:dyDescent="0.25">
      <c r="B307" s="3">
        <f t="shared" si="12"/>
        <v>26.4</v>
      </c>
      <c r="C307" s="3">
        <v>3031</v>
      </c>
      <c r="D307" s="3">
        <v>10</v>
      </c>
      <c r="E307" s="3">
        <v>16</v>
      </c>
      <c r="G307" s="3">
        <f t="shared" si="13"/>
        <v>26</v>
      </c>
      <c r="H307" s="3">
        <v>0.1</v>
      </c>
      <c r="I307" s="3">
        <v>0.1</v>
      </c>
      <c r="J307" s="3">
        <v>0.2</v>
      </c>
      <c r="K307" s="3">
        <f t="shared" si="14"/>
        <v>0.4</v>
      </c>
      <c r="L307" s="3">
        <v>26.4</v>
      </c>
    </row>
    <row r="308" spans="2:16" x14ac:dyDescent="0.25">
      <c r="B308" s="3">
        <f t="shared" si="12"/>
        <v>22.9</v>
      </c>
      <c r="C308" s="3">
        <v>6779</v>
      </c>
      <c r="D308" s="3">
        <v>8.5</v>
      </c>
      <c r="E308" s="3">
        <v>9</v>
      </c>
      <c r="F308" s="3">
        <v>5</v>
      </c>
      <c r="G308" s="3">
        <f t="shared" si="13"/>
        <v>22.5</v>
      </c>
      <c r="H308" s="3">
        <v>0.1</v>
      </c>
      <c r="I308" s="3">
        <v>0.1</v>
      </c>
      <c r="J308" s="3">
        <v>0.2</v>
      </c>
      <c r="K308" s="3">
        <f t="shared" si="14"/>
        <v>0.4</v>
      </c>
      <c r="L308" s="3">
        <v>22.9</v>
      </c>
    </row>
    <row r="309" spans="2:16" x14ac:dyDescent="0.25">
      <c r="B309" s="7">
        <f t="shared" si="12"/>
        <v>21.9</v>
      </c>
      <c r="C309" s="7">
        <v>6786</v>
      </c>
      <c r="D309" s="7">
        <v>8.3000000000000007</v>
      </c>
      <c r="E309" s="7">
        <v>12</v>
      </c>
      <c r="F309" s="7">
        <v>1.2</v>
      </c>
      <c r="G309" s="7">
        <f t="shared" si="13"/>
        <v>21.5</v>
      </c>
      <c r="H309" s="7">
        <v>0.1</v>
      </c>
      <c r="I309" s="7">
        <v>0.1</v>
      </c>
      <c r="J309" s="7">
        <v>0.2</v>
      </c>
      <c r="K309" s="7">
        <f t="shared" si="14"/>
        <v>0.4</v>
      </c>
      <c r="L309" s="7">
        <v>21.9</v>
      </c>
      <c r="M309" s="7"/>
      <c r="N309" s="7"/>
      <c r="O309" s="3">
        <v>8</v>
      </c>
      <c r="P309" s="1" t="s">
        <v>10683</v>
      </c>
    </row>
    <row r="310" spans="2:16" x14ac:dyDescent="0.25">
      <c r="B310" s="3">
        <f t="shared" si="12"/>
        <v>26</v>
      </c>
      <c r="C310" s="3">
        <v>6787</v>
      </c>
      <c r="D310" s="3">
        <v>9.6</v>
      </c>
      <c r="E310" s="3">
        <v>14</v>
      </c>
      <c r="F310" s="3">
        <v>2</v>
      </c>
      <c r="G310" s="3">
        <f t="shared" si="13"/>
        <v>25.6</v>
      </c>
      <c r="H310" s="3">
        <v>0.1</v>
      </c>
      <c r="I310" s="3">
        <v>0.1</v>
      </c>
      <c r="J310" s="3">
        <v>0.2</v>
      </c>
      <c r="K310" s="3">
        <f t="shared" si="14"/>
        <v>0.4</v>
      </c>
      <c r="L310" s="3">
        <v>26</v>
      </c>
    </row>
    <row r="311" spans="2:16" x14ac:dyDescent="0.25">
      <c r="B311" s="3">
        <f t="shared" si="12"/>
        <v>28.2</v>
      </c>
      <c r="C311" s="3">
        <v>6788</v>
      </c>
      <c r="D311" s="3">
        <v>6.8</v>
      </c>
      <c r="E311" s="3">
        <v>21</v>
      </c>
      <c r="G311" s="3">
        <f t="shared" si="13"/>
        <v>27.8</v>
      </c>
      <c r="H311" s="3">
        <v>0.1</v>
      </c>
      <c r="I311" s="3">
        <v>0.1</v>
      </c>
      <c r="J311" s="3">
        <v>0.2</v>
      </c>
      <c r="K311" s="3">
        <f t="shared" si="14"/>
        <v>0.4</v>
      </c>
      <c r="L311" s="3">
        <v>28.2</v>
      </c>
    </row>
    <row r="312" spans="2:16" x14ac:dyDescent="0.25">
      <c r="B312" s="3">
        <f t="shared" si="12"/>
        <v>20.399999999999999</v>
      </c>
      <c r="C312" s="3">
        <v>6789</v>
      </c>
      <c r="D312" s="3">
        <v>5</v>
      </c>
      <c r="E312" s="3">
        <v>11</v>
      </c>
      <c r="F312" s="3">
        <v>4</v>
      </c>
      <c r="G312" s="3">
        <f t="shared" si="13"/>
        <v>20</v>
      </c>
      <c r="H312" s="3">
        <v>0.1</v>
      </c>
      <c r="I312" s="3">
        <v>0.1</v>
      </c>
      <c r="J312" s="3">
        <v>0.2</v>
      </c>
      <c r="K312" s="3">
        <f t="shared" si="14"/>
        <v>0.4</v>
      </c>
      <c r="L312" s="3">
        <v>20.399999999999999</v>
      </c>
    </row>
    <row r="313" spans="2:16" x14ac:dyDescent="0.25">
      <c r="B313" s="3">
        <f t="shared" si="12"/>
        <v>10.4</v>
      </c>
      <c r="C313" s="3">
        <v>6790</v>
      </c>
      <c r="D313" s="3">
        <v>5</v>
      </c>
      <c r="E313" s="3">
        <v>5</v>
      </c>
      <c r="G313" s="3">
        <f t="shared" si="13"/>
        <v>10</v>
      </c>
      <c r="H313" s="3">
        <v>0.1</v>
      </c>
      <c r="I313" s="3">
        <v>0.1</v>
      </c>
      <c r="J313" s="3">
        <v>0.2</v>
      </c>
      <c r="K313" s="3">
        <f t="shared" si="14"/>
        <v>0.4</v>
      </c>
      <c r="L313" s="3">
        <v>10.4</v>
      </c>
    </row>
    <row r="314" spans="2:16" x14ac:dyDescent="0.25">
      <c r="B314" s="3">
        <f t="shared" si="12"/>
        <v>20.299999999999997</v>
      </c>
      <c r="C314" s="3">
        <v>6791</v>
      </c>
      <c r="D314" s="3">
        <v>6.9</v>
      </c>
      <c r="E314" s="3">
        <v>11</v>
      </c>
      <c r="F314" s="3">
        <v>2</v>
      </c>
      <c r="G314" s="3">
        <f t="shared" si="13"/>
        <v>19.899999999999999</v>
      </c>
      <c r="H314" s="3">
        <v>0.1</v>
      </c>
      <c r="I314" s="3">
        <v>0.1</v>
      </c>
      <c r="J314" s="3">
        <v>0.2</v>
      </c>
      <c r="K314" s="3">
        <f t="shared" si="14"/>
        <v>0.4</v>
      </c>
      <c r="L314" s="3">
        <v>20.3</v>
      </c>
    </row>
    <row r="315" spans="2:16" x14ac:dyDescent="0.25">
      <c r="B315" s="3">
        <f t="shared" si="12"/>
        <v>20.7</v>
      </c>
      <c r="C315" s="3">
        <v>6792</v>
      </c>
      <c r="D315" s="3">
        <v>6.8</v>
      </c>
      <c r="E315" s="3">
        <v>6</v>
      </c>
      <c r="F315" s="3">
        <v>7.5</v>
      </c>
      <c r="G315" s="3">
        <f t="shared" si="13"/>
        <v>20.3</v>
      </c>
      <c r="H315" s="3">
        <v>0.1</v>
      </c>
      <c r="I315" s="3">
        <v>0.1</v>
      </c>
      <c r="J315" s="3">
        <v>0.2</v>
      </c>
      <c r="K315" s="3">
        <f t="shared" si="14"/>
        <v>0.4</v>
      </c>
      <c r="L315" s="3">
        <v>20.7</v>
      </c>
    </row>
    <row r="316" spans="2:16" x14ac:dyDescent="0.25">
      <c r="B316" s="3">
        <f t="shared" si="12"/>
        <v>16.5</v>
      </c>
      <c r="C316" s="3">
        <v>6793</v>
      </c>
      <c r="D316" s="3">
        <v>6.1</v>
      </c>
      <c r="E316" s="3">
        <v>10</v>
      </c>
      <c r="G316" s="3">
        <f t="shared" si="13"/>
        <v>16.100000000000001</v>
      </c>
      <c r="H316" s="3">
        <v>0.1</v>
      </c>
      <c r="I316" s="3">
        <v>0.1</v>
      </c>
      <c r="J316" s="3">
        <v>0.2</v>
      </c>
      <c r="K316" s="3">
        <f t="shared" si="14"/>
        <v>0.4</v>
      </c>
      <c r="L316" s="3">
        <v>16.5</v>
      </c>
    </row>
    <row r="317" spans="2:16" x14ac:dyDescent="0.25">
      <c r="B317" s="3">
        <f t="shared" si="12"/>
        <v>12.3</v>
      </c>
      <c r="C317" s="3">
        <v>6794</v>
      </c>
      <c r="D317" s="3">
        <v>3.9</v>
      </c>
      <c r="E317" s="3">
        <v>8</v>
      </c>
      <c r="G317" s="3">
        <f t="shared" si="13"/>
        <v>11.9</v>
      </c>
      <c r="H317" s="3">
        <v>0.1</v>
      </c>
      <c r="I317" s="3">
        <v>0.1</v>
      </c>
      <c r="J317" s="3">
        <v>0.2</v>
      </c>
      <c r="K317" s="3">
        <f t="shared" si="14"/>
        <v>0.4</v>
      </c>
      <c r="L317" s="3">
        <v>12.3</v>
      </c>
    </row>
    <row r="318" spans="2:16" x14ac:dyDescent="0.25">
      <c r="B318" s="3">
        <f t="shared" si="12"/>
        <v>25.799999999999997</v>
      </c>
      <c r="C318" s="3">
        <v>6795</v>
      </c>
      <c r="D318" s="3">
        <v>6.9</v>
      </c>
      <c r="E318" s="3">
        <v>18</v>
      </c>
      <c r="F318" s="3">
        <v>0.5</v>
      </c>
      <c r="G318" s="3">
        <f t="shared" si="13"/>
        <v>25.4</v>
      </c>
      <c r="H318" s="3">
        <v>0.1</v>
      </c>
      <c r="I318" s="3">
        <v>0.1</v>
      </c>
      <c r="J318" s="3">
        <v>0.2</v>
      </c>
      <c r="K318" s="3">
        <f t="shared" si="14"/>
        <v>0.4</v>
      </c>
      <c r="L318" s="3">
        <v>25.8</v>
      </c>
    </row>
    <row r="319" spans="2:16" x14ac:dyDescent="0.25">
      <c r="B319" s="3">
        <f t="shared" si="12"/>
        <v>21.799999999999997</v>
      </c>
      <c r="C319" s="3">
        <v>6796</v>
      </c>
      <c r="D319" s="3">
        <v>6.4</v>
      </c>
      <c r="E319" s="3">
        <v>13</v>
      </c>
      <c r="F319" s="3">
        <v>2</v>
      </c>
      <c r="G319" s="3">
        <f t="shared" si="13"/>
        <v>21.4</v>
      </c>
      <c r="H319" s="3">
        <v>0.1</v>
      </c>
      <c r="I319" s="3">
        <v>0.1</v>
      </c>
      <c r="J319" s="3">
        <v>0.2</v>
      </c>
      <c r="K319" s="3">
        <f t="shared" si="14"/>
        <v>0.4</v>
      </c>
      <c r="L319" s="3">
        <v>21.8</v>
      </c>
    </row>
    <row r="320" spans="2:16" x14ac:dyDescent="0.25">
      <c r="B320" s="3">
        <f t="shared" si="12"/>
        <v>16.899999999999999</v>
      </c>
      <c r="C320" s="3">
        <v>6797</v>
      </c>
      <c r="D320" s="3">
        <v>5.5</v>
      </c>
      <c r="E320" s="3">
        <v>11</v>
      </c>
      <c r="G320" s="3">
        <f t="shared" si="13"/>
        <v>16.5</v>
      </c>
      <c r="H320" s="3">
        <v>0.1</v>
      </c>
      <c r="I320" s="3">
        <v>0.1</v>
      </c>
      <c r="J320" s="3">
        <v>0.2</v>
      </c>
      <c r="K320" s="3">
        <f t="shared" si="14"/>
        <v>0.4</v>
      </c>
      <c r="L320" s="3">
        <v>16.899999999999999</v>
      </c>
    </row>
    <row r="321" spans="2:16" x14ac:dyDescent="0.25">
      <c r="B321" s="3">
        <f t="shared" si="12"/>
        <v>21.2</v>
      </c>
      <c r="C321" s="3">
        <v>6798</v>
      </c>
      <c r="D321" s="3">
        <v>6.8</v>
      </c>
      <c r="E321" s="3">
        <v>7</v>
      </c>
      <c r="F321" s="3">
        <v>7</v>
      </c>
      <c r="G321" s="3">
        <f t="shared" si="13"/>
        <v>20.8</v>
      </c>
      <c r="H321" s="3">
        <v>0.1</v>
      </c>
      <c r="I321" s="3">
        <v>0.1</v>
      </c>
      <c r="J321" s="3">
        <v>0.2</v>
      </c>
      <c r="K321" s="3">
        <f t="shared" si="14"/>
        <v>0.4</v>
      </c>
      <c r="L321" s="3">
        <v>21.2</v>
      </c>
    </row>
    <row r="322" spans="2:16" x14ac:dyDescent="0.25">
      <c r="B322" s="3">
        <f t="shared" ref="B322:B385" si="15">G322+K322</f>
        <v>19.579999999999998</v>
      </c>
      <c r="C322" s="3">
        <v>6799</v>
      </c>
      <c r="D322" s="3">
        <v>7.68</v>
      </c>
      <c r="E322" s="3">
        <v>10</v>
      </c>
      <c r="F322" s="3">
        <v>1.5</v>
      </c>
      <c r="G322" s="3">
        <f t="shared" ref="G322:G385" si="16">D322+E322+F322</f>
        <v>19.18</v>
      </c>
      <c r="H322" s="3">
        <v>0.1</v>
      </c>
      <c r="I322" s="3">
        <v>0.1</v>
      </c>
      <c r="J322" s="3">
        <v>0.2</v>
      </c>
      <c r="K322" s="3">
        <f t="shared" ref="K322:K385" si="17">H322+I322+J322</f>
        <v>0.4</v>
      </c>
      <c r="L322" s="3">
        <v>19.579999999999998</v>
      </c>
    </row>
    <row r="323" spans="2:16" x14ac:dyDescent="0.25">
      <c r="B323" s="3">
        <f t="shared" si="15"/>
        <v>29</v>
      </c>
      <c r="C323" s="3">
        <v>8411</v>
      </c>
      <c r="D323" s="3">
        <v>7.6</v>
      </c>
      <c r="E323" s="3">
        <v>20</v>
      </c>
      <c r="F323" s="3">
        <v>1</v>
      </c>
      <c r="G323" s="3">
        <f t="shared" si="16"/>
        <v>28.6</v>
      </c>
      <c r="H323" s="3">
        <v>0.1</v>
      </c>
      <c r="I323" s="3">
        <v>0.1</v>
      </c>
      <c r="J323" s="3">
        <v>0.2</v>
      </c>
      <c r="K323" s="3">
        <f t="shared" si="17"/>
        <v>0.4</v>
      </c>
      <c r="L323" s="3">
        <v>29</v>
      </c>
    </row>
    <row r="324" spans="2:16" x14ac:dyDescent="0.25">
      <c r="B324" s="3">
        <f t="shared" si="15"/>
        <v>25.599999999999998</v>
      </c>
      <c r="C324" s="3">
        <v>8412</v>
      </c>
      <c r="D324" s="3">
        <v>7.2</v>
      </c>
      <c r="E324" s="3">
        <v>16</v>
      </c>
      <c r="F324" s="3">
        <v>2</v>
      </c>
      <c r="G324" s="3">
        <f t="shared" si="16"/>
        <v>25.2</v>
      </c>
      <c r="H324" s="3">
        <v>0.1</v>
      </c>
      <c r="I324" s="3">
        <v>0.1</v>
      </c>
      <c r="J324" s="3">
        <v>0.2</v>
      </c>
      <c r="K324" s="3">
        <f t="shared" si="17"/>
        <v>0.4</v>
      </c>
      <c r="L324" s="3">
        <v>25.6</v>
      </c>
    </row>
    <row r="325" spans="2:16" x14ac:dyDescent="0.25">
      <c r="B325" s="3">
        <f t="shared" si="15"/>
        <v>26</v>
      </c>
      <c r="C325" s="3">
        <v>8413</v>
      </c>
      <c r="D325" s="3">
        <v>6.6</v>
      </c>
      <c r="E325" s="3">
        <v>17</v>
      </c>
      <c r="F325" s="3">
        <v>2</v>
      </c>
      <c r="G325" s="3">
        <f t="shared" si="16"/>
        <v>25.6</v>
      </c>
      <c r="H325" s="3">
        <v>0.1</v>
      </c>
      <c r="I325" s="3">
        <v>0.1</v>
      </c>
      <c r="J325" s="3">
        <v>0.2</v>
      </c>
      <c r="K325" s="3">
        <f t="shared" si="17"/>
        <v>0.4</v>
      </c>
      <c r="L325" s="3">
        <v>26</v>
      </c>
    </row>
    <row r="326" spans="2:16" x14ac:dyDescent="0.25">
      <c r="B326" s="3">
        <f t="shared" si="15"/>
        <v>22.5</v>
      </c>
      <c r="C326" s="3">
        <v>8408</v>
      </c>
      <c r="D326" s="3">
        <v>6.1</v>
      </c>
      <c r="E326" s="3">
        <v>16</v>
      </c>
      <c r="G326" s="3">
        <f t="shared" si="16"/>
        <v>22.1</v>
      </c>
      <c r="H326" s="3">
        <v>0.1</v>
      </c>
      <c r="I326" s="3">
        <v>0.1</v>
      </c>
      <c r="J326" s="3">
        <v>0.2</v>
      </c>
      <c r="K326" s="3">
        <f t="shared" si="17"/>
        <v>0.4</v>
      </c>
      <c r="L326" s="3">
        <v>22.5</v>
      </c>
    </row>
    <row r="327" spans="2:16" x14ac:dyDescent="0.25">
      <c r="B327" s="7">
        <f t="shared" si="15"/>
        <v>16.899999999999999</v>
      </c>
      <c r="C327" s="7">
        <v>4601</v>
      </c>
      <c r="D327" s="7">
        <v>4</v>
      </c>
      <c r="E327" s="7">
        <v>10</v>
      </c>
      <c r="F327" s="7">
        <v>2.5</v>
      </c>
      <c r="G327" s="7">
        <f t="shared" si="16"/>
        <v>16.5</v>
      </c>
      <c r="H327" s="7">
        <v>0.1</v>
      </c>
      <c r="I327" s="7">
        <v>0.1</v>
      </c>
      <c r="J327" s="7">
        <v>0.2</v>
      </c>
      <c r="K327" s="7">
        <f t="shared" si="17"/>
        <v>0.4</v>
      </c>
      <c r="L327" s="7">
        <v>16.899999999999999</v>
      </c>
      <c r="M327" s="7"/>
      <c r="N327" s="7"/>
      <c r="O327" s="6">
        <v>3.5</v>
      </c>
      <c r="P327" s="1" t="s">
        <v>10683</v>
      </c>
    </row>
    <row r="328" spans="2:16" x14ac:dyDescent="0.25">
      <c r="B328" s="3">
        <f t="shared" si="15"/>
        <v>17.599999999999998</v>
      </c>
      <c r="C328" s="3">
        <v>1901</v>
      </c>
      <c r="D328" s="3">
        <v>7.2</v>
      </c>
      <c r="E328" s="3">
        <v>10</v>
      </c>
      <c r="G328" s="3">
        <f t="shared" si="16"/>
        <v>17.2</v>
      </c>
      <c r="H328" s="3">
        <v>0.1</v>
      </c>
      <c r="I328" s="3">
        <v>0.1</v>
      </c>
      <c r="J328" s="3">
        <v>0.2</v>
      </c>
      <c r="K328" s="3">
        <f t="shared" si="17"/>
        <v>0.4</v>
      </c>
      <c r="L328" s="3">
        <v>17.600000000000001</v>
      </c>
    </row>
    <row r="329" spans="2:16" x14ac:dyDescent="0.25">
      <c r="B329" s="3">
        <f t="shared" si="15"/>
        <v>66.400000000000006</v>
      </c>
      <c r="C329" s="3">
        <v>4611</v>
      </c>
      <c r="D329" s="3">
        <v>15</v>
      </c>
      <c r="E329" s="3">
        <v>33</v>
      </c>
      <c r="F329" s="3">
        <v>18</v>
      </c>
      <c r="G329" s="3">
        <f t="shared" si="16"/>
        <v>66</v>
      </c>
      <c r="H329" s="3">
        <v>0.1</v>
      </c>
      <c r="I329" s="3">
        <v>0.1</v>
      </c>
      <c r="J329" s="3">
        <v>0.2</v>
      </c>
      <c r="K329" s="3">
        <f t="shared" si="17"/>
        <v>0.4</v>
      </c>
      <c r="L329" s="3">
        <v>66.400000000000006</v>
      </c>
    </row>
    <row r="330" spans="2:16" x14ac:dyDescent="0.25">
      <c r="B330" s="6">
        <f t="shared" si="15"/>
        <v>26.9</v>
      </c>
      <c r="C330" s="6">
        <v>1820</v>
      </c>
      <c r="D330" s="6">
        <v>8</v>
      </c>
      <c r="E330" s="6">
        <v>18.2</v>
      </c>
      <c r="F330" s="6">
        <v>0.3</v>
      </c>
      <c r="G330" s="3">
        <f t="shared" si="16"/>
        <v>26.5</v>
      </c>
      <c r="H330" s="6">
        <v>0.1</v>
      </c>
      <c r="I330" s="6">
        <v>0.1</v>
      </c>
      <c r="J330" s="6">
        <v>0.2</v>
      </c>
      <c r="K330" s="6">
        <f t="shared" si="17"/>
        <v>0.4</v>
      </c>
      <c r="L330" s="6">
        <v>26.9</v>
      </c>
      <c r="M330" s="6"/>
      <c r="N330" s="6"/>
      <c r="O330" s="6">
        <v>8.8000000000000007</v>
      </c>
    </row>
    <row r="331" spans="2:16" x14ac:dyDescent="0.25">
      <c r="B331" s="3">
        <f t="shared" si="15"/>
        <v>32.9</v>
      </c>
      <c r="C331" s="3">
        <v>8416</v>
      </c>
      <c r="D331" s="3">
        <v>12</v>
      </c>
      <c r="E331" s="3">
        <v>19</v>
      </c>
      <c r="F331" s="3">
        <v>1.5</v>
      </c>
      <c r="G331" s="3">
        <f t="shared" si="16"/>
        <v>32.5</v>
      </c>
      <c r="H331" s="3">
        <v>0.1</v>
      </c>
      <c r="I331" s="3">
        <v>0.1</v>
      </c>
      <c r="J331" s="3">
        <v>0.2</v>
      </c>
      <c r="K331" s="3">
        <f t="shared" si="17"/>
        <v>0.4</v>
      </c>
      <c r="L331" s="3">
        <v>32.9</v>
      </c>
    </row>
    <row r="332" spans="2:16" x14ac:dyDescent="0.25">
      <c r="B332" s="3">
        <f t="shared" si="15"/>
        <v>25.799999999999997</v>
      </c>
      <c r="C332" s="3">
        <v>8449</v>
      </c>
      <c r="D332" s="3">
        <v>6.4</v>
      </c>
      <c r="E332" s="3">
        <v>13</v>
      </c>
      <c r="F332" s="3">
        <v>6</v>
      </c>
      <c r="G332" s="3">
        <f t="shared" si="16"/>
        <v>25.4</v>
      </c>
      <c r="H332" s="3">
        <v>0.1</v>
      </c>
      <c r="I332" s="3">
        <v>0.1</v>
      </c>
      <c r="J332" s="3">
        <v>0.2</v>
      </c>
      <c r="K332" s="3">
        <f t="shared" si="17"/>
        <v>0.4</v>
      </c>
      <c r="L332" s="3">
        <v>25.8</v>
      </c>
    </row>
    <row r="333" spans="2:16" x14ac:dyDescent="0.25">
      <c r="B333" s="3">
        <f t="shared" si="15"/>
        <v>18.2</v>
      </c>
      <c r="C333" s="3">
        <v>1414</v>
      </c>
      <c r="D333" s="3">
        <v>5.8</v>
      </c>
      <c r="E333" s="3">
        <v>12</v>
      </c>
      <c r="G333" s="3">
        <f t="shared" si="16"/>
        <v>17.8</v>
      </c>
      <c r="H333" s="3">
        <v>0.1</v>
      </c>
      <c r="I333" s="3">
        <v>0.1</v>
      </c>
      <c r="J333" s="3">
        <v>0.2</v>
      </c>
      <c r="K333" s="3">
        <f t="shared" si="17"/>
        <v>0.4</v>
      </c>
      <c r="L333" s="3">
        <v>18.2</v>
      </c>
    </row>
    <row r="334" spans="2:16" x14ac:dyDescent="0.25">
      <c r="B334" s="3">
        <f t="shared" si="15"/>
        <v>15.200000000000001</v>
      </c>
      <c r="C334" s="3">
        <v>8434</v>
      </c>
      <c r="D334" s="3">
        <v>4.8</v>
      </c>
      <c r="E334" s="3">
        <v>6</v>
      </c>
      <c r="F334" s="3">
        <v>4</v>
      </c>
      <c r="G334" s="3">
        <f t="shared" si="16"/>
        <v>14.8</v>
      </c>
      <c r="H334" s="3">
        <v>0.1</v>
      </c>
      <c r="I334" s="3">
        <v>0.1</v>
      </c>
      <c r="J334" s="3">
        <v>0.2</v>
      </c>
      <c r="K334" s="3">
        <f t="shared" si="17"/>
        <v>0.4</v>
      </c>
      <c r="L334" s="3">
        <v>15.2</v>
      </c>
    </row>
    <row r="335" spans="2:16" x14ac:dyDescent="0.25">
      <c r="B335" s="3">
        <f t="shared" si="15"/>
        <v>21.5</v>
      </c>
      <c r="C335" s="3">
        <v>8445</v>
      </c>
      <c r="D335" s="3">
        <v>6.1</v>
      </c>
      <c r="E335" s="3">
        <v>14</v>
      </c>
      <c r="F335" s="3">
        <v>1</v>
      </c>
      <c r="G335" s="3">
        <f t="shared" si="16"/>
        <v>21.1</v>
      </c>
      <c r="H335" s="3">
        <v>0.1</v>
      </c>
      <c r="I335" s="3">
        <v>0.1</v>
      </c>
      <c r="J335" s="3">
        <v>0.2</v>
      </c>
      <c r="K335" s="3">
        <f t="shared" si="17"/>
        <v>0.4</v>
      </c>
      <c r="L335" s="3">
        <v>21.5</v>
      </c>
    </row>
    <row r="336" spans="2:16" x14ac:dyDescent="0.25">
      <c r="B336" s="3">
        <f t="shared" si="15"/>
        <v>22.7</v>
      </c>
      <c r="C336" s="3">
        <v>8429</v>
      </c>
      <c r="D336" s="3">
        <v>6.8</v>
      </c>
      <c r="E336" s="3">
        <v>14</v>
      </c>
      <c r="F336" s="3">
        <v>1.5</v>
      </c>
      <c r="G336" s="3">
        <f t="shared" si="16"/>
        <v>22.3</v>
      </c>
      <c r="H336" s="3">
        <v>0.1</v>
      </c>
      <c r="I336" s="3">
        <v>0.1</v>
      </c>
      <c r="J336" s="3">
        <v>0.2</v>
      </c>
      <c r="K336" s="3">
        <f t="shared" si="17"/>
        <v>0.4</v>
      </c>
      <c r="L336" s="3">
        <v>22.7</v>
      </c>
    </row>
    <row r="337" spans="2:12" x14ac:dyDescent="0.25">
      <c r="B337" s="3">
        <f t="shared" si="15"/>
        <v>25.7</v>
      </c>
      <c r="C337" s="3">
        <v>8427</v>
      </c>
      <c r="D337" s="3">
        <v>5.3</v>
      </c>
      <c r="E337" s="3">
        <v>20</v>
      </c>
      <c r="G337" s="3">
        <f t="shared" si="16"/>
        <v>25.3</v>
      </c>
      <c r="H337" s="3">
        <v>0.1</v>
      </c>
      <c r="I337" s="3">
        <v>0.1</v>
      </c>
      <c r="J337" s="3">
        <v>0.2</v>
      </c>
      <c r="K337" s="3">
        <f t="shared" si="17"/>
        <v>0.4</v>
      </c>
      <c r="L337" s="3">
        <v>25.7</v>
      </c>
    </row>
    <row r="338" spans="2:12" x14ac:dyDescent="0.25">
      <c r="B338" s="3">
        <f t="shared" si="15"/>
        <v>21</v>
      </c>
      <c r="C338" s="3">
        <v>8426</v>
      </c>
      <c r="D338" s="3">
        <v>5.6</v>
      </c>
      <c r="E338" s="3">
        <v>15</v>
      </c>
      <c r="G338" s="3">
        <f t="shared" si="16"/>
        <v>20.6</v>
      </c>
      <c r="H338" s="3">
        <v>0.1</v>
      </c>
      <c r="I338" s="3">
        <v>0.1</v>
      </c>
      <c r="J338" s="3">
        <v>0.2</v>
      </c>
      <c r="K338" s="3">
        <f t="shared" si="17"/>
        <v>0.4</v>
      </c>
      <c r="L338" s="3">
        <v>21</v>
      </c>
    </row>
    <row r="339" spans="2:12" x14ac:dyDescent="0.25">
      <c r="B339" s="3">
        <f t="shared" si="15"/>
        <v>22.599999999999998</v>
      </c>
      <c r="C339" s="3">
        <v>8420</v>
      </c>
      <c r="D339" s="3">
        <v>7.2</v>
      </c>
      <c r="E339" s="3">
        <v>10</v>
      </c>
      <c r="F339" s="3">
        <v>5</v>
      </c>
      <c r="G339" s="3">
        <f t="shared" si="16"/>
        <v>22.2</v>
      </c>
      <c r="H339" s="3">
        <v>0.1</v>
      </c>
      <c r="I339" s="3">
        <v>0.1</v>
      </c>
      <c r="J339" s="3">
        <v>0.2</v>
      </c>
      <c r="K339" s="3">
        <f t="shared" si="17"/>
        <v>0.4</v>
      </c>
      <c r="L339" s="3">
        <v>22.6</v>
      </c>
    </row>
    <row r="340" spans="2:12" x14ac:dyDescent="0.25">
      <c r="B340" s="3">
        <f t="shared" si="15"/>
        <v>16.72</v>
      </c>
      <c r="C340" s="3">
        <v>8424</v>
      </c>
      <c r="D340" s="3">
        <v>4.32</v>
      </c>
      <c r="E340" s="3">
        <v>9</v>
      </c>
      <c r="F340" s="3">
        <v>3</v>
      </c>
      <c r="G340" s="3">
        <f t="shared" si="16"/>
        <v>16.32</v>
      </c>
      <c r="H340" s="3">
        <v>0.1</v>
      </c>
      <c r="I340" s="3">
        <v>0.1</v>
      </c>
      <c r="J340" s="3">
        <v>0.2</v>
      </c>
      <c r="K340" s="3">
        <f t="shared" si="17"/>
        <v>0.4</v>
      </c>
      <c r="L340" s="3">
        <v>16.72</v>
      </c>
    </row>
    <row r="341" spans="2:12" x14ac:dyDescent="0.25">
      <c r="B341" s="3">
        <f t="shared" si="15"/>
        <v>18</v>
      </c>
      <c r="C341" s="3">
        <v>8421</v>
      </c>
      <c r="D341" s="3">
        <v>5.6</v>
      </c>
      <c r="E341" s="3">
        <v>11</v>
      </c>
      <c r="F341" s="3">
        <v>1</v>
      </c>
      <c r="G341" s="3">
        <f t="shared" si="16"/>
        <v>17.600000000000001</v>
      </c>
      <c r="H341" s="3">
        <v>0.1</v>
      </c>
      <c r="I341" s="3">
        <v>0.1</v>
      </c>
      <c r="J341" s="3">
        <v>0.2</v>
      </c>
      <c r="K341" s="3">
        <f t="shared" si="17"/>
        <v>0.4</v>
      </c>
      <c r="L341" s="3">
        <v>18</v>
      </c>
    </row>
    <row r="342" spans="2:12" x14ac:dyDescent="0.25">
      <c r="B342" s="3">
        <f t="shared" si="15"/>
        <v>30.299999999999997</v>
      </c>
      <c r="C342" s="3">
        <v>8423</v>
      </c>
      <c r="D342" s="3">
        <v>6.9</v>
      </c>
      <c r="E342" s="3">
        <v>17</v>
      </c>
      <c r="F342" s="3">
        <v>6</v>
      </c>
      <c r="G342" s="3">
        <f t="shared" si="16"/>
        <v>29.9</v>
      </c>
      <c r="H342" s="3">
        <v>0.1</v>
      </c>
      <c r="I342" s="3">
        <v>0.1</v>
      </c>
      <c r="J342" s="3">
        <v>0.2</v>
      </c>
      <c r="K342" s="3">
        <f t="shared" si="17"/>
        <v>0.4</v>
      </c>
      <c r="L342" s="3">
        <v>30.3</v>
      </c>
    </row>
    <row r="343" spans="2:12" x14ac:dyDescent="0.25">
      <c r="B343" s="3">
        <f t="shared" si="15"/>
        <v>17.599999999999998</v>
      </c>
      <c r="C343" s="3">
        <v>8422</v>
      </c>
      <c r="D343" s="3">
        <v>5.2</v>
      </c>
      <c r="E343" s="3">
        <v>9</v>
      </c>
      <c r="F343" s="3">
        <v>3</v>
      </c>
      <c r="G343" s="3">
        <f t="shared" si="16"/>
        <v>17.2</v>
      </c>
      <c r="H343" s="3">
        <v>0.1</v>
      </c>
      <c r="I343" s="3">
        <v>0.1</v>
      </c>
      <c r="J343" s="3">
        <v>0.2</v>
      </c>
      <c r="K343" s="3">
        <f t="shared" si="17"/>
        <v>0.4</v>
      </c>
      <c r="L343" s="3">
        <v>17.600000000000001</v>
      </c>
    </row>
    <row r="344" spans="2:12" x14ac:dyDescent="0.25">
      <c r="B344" s="3">
        <f t="shared" si="15"/>
        <v>31.599999999999998</v>
      </c>
      <c r="C344" s="3">
        <v>8447</v>
      </c>
      <c r="D344" s="3">
        <v>7.2</v>
      </c>
      <c r="E344" s="3">
        <v>24</v>
      </c>
      <c r="G344" s="3">
        <f t="shared" si="16"/>
        <v>31.2</v>
      </c>
      <c r="H344" s="3">
        <v>0.1</v>
      </c>
      <c r="I344" s="3">
        <v>0.1</v>
      </c>
      <c r="J344" s="3">
        <v>0.2</v>
      </c>
      <c r="K344" s="3">
        <f t="shared" si="17"/>
        <v>0.4</v>
      </c>
      <c r="L344" s="3">
        <v>31.6</v>
      </c>
    </row>
    <row r="345" spans="2:12" x14ac:dyDescent="0.25">
      <c r="B345" s="3">
        <f t="shared" si="15"/>
        <v>32.699999999999996</v>
      </c>
      <c r="C345" s="3">
        <v>8443</v>
      </c>
      <c r="D345" s="3">
        <v>8.8000000000000007</v>
      </c>
      <c r="E345" s="3">
        <v>14</v>
      </c>
      <c r="F345" s="3">
        <v>9.5</v>
      </c>
      <c r="G345" s="3">
        <f t="shared" si="16"/>
        <v>32.299999999999997</v>
      </c>
      <c r="H345" s="3">
        <v>0.1</v>
      </c>
      <c r="I345" s="3">
        <v>0.1</v>
      </c>
      <c r="J345" s="3">
        <v>0.2</v>
      </c>
      <c r="K345" s="3">
        <f t="shared" si="17"/>
        <v>0.4</v>
      </c>
      <c r="L345" s="3">
        <v>32.700000000000003</v>
      </c>
    </row>
    <row r="346" spans="2:12" x14ac:dyDescent="0.25">
      <c r="B346" s="3">
        <f t="shared" si="15"/>
        <v>21</v>
      </c>
      <c r="C346" s="3">
        <v>3034</v>
      </c>
      <c r="D346" s="3">
        <v>5.6</v>
      </c>
      <c r="E346" s="3">
        <v>9</v>
      </c>
      <c r="F346" s="3">
        <v>6</v>
      </c>
      <c r="G346" s="3">
        <f t="shared" si="16"/>
        <v>20.6</v>
      </c>
      <c r="H346" s="3">
        <v>0.1</v>
      </c>
      <c r="I346" s="3">
        <v>0.1</v>
      </c>
      <c r="J346" s="3">
        <v>0.2</v>
      </c>
      <c r="K346" s="3">
        <f t="shared" si="17"/>
        <v>0.4</v>
      </c>
      <c r="L346" s="3">
        <v>21</v>
      </c>
    </row>
    <row r="347" spans="2:12" x14ac:dyDescent="0.25">
      <c r="B347" s="3">
        <f t="shared" si="15"/>
        <v>19.7</v>
      </c>
      <c r="C347" s="3">
        <v>8418</v>
      </c>
      <c r="D347" s="3">
        <v>6.8</v>
      </c>
      <c r="E347" s="3">
        <v>12</v>
      </c>
      <c r="F347" s="3">
        <v>0.5</v>
      </c>
      <c r="G347" s="3">
        <f t="shared" si="16"/>
        <v>19.3</v>
      </c>
      <c r="H347" s="3">
        <v>0.1</v>
      </c>
      <c r="I347" s="3">
        <v>0.1</v>
      </c>
      <c r="J347" s="3">
        <v>0.2</v>
      </c>
      <c r="K347" s="3">
        <f t="shared" si="17"/>
        <v>0.4</v>
      </c>
      <c r="L347" s="3">
        <v>19.7</v>
      </c>
    </row>
    <row r="348" spans="2:12" x14ac:dyDescent="0.25">
      <c r="B348" s="3">
        <f t="shared" si="15"/>
        <v>30.9</v>
      </c>
      <c r="C348" s="3">
        <v>3027</v>
      </c>
      <c r="D348" s="3">
        <v>9.5</v>
      </c>
      <c r="E348" s="3">
        <v>21</v>
      </c>
      <c r="G348" s="3">
        <f t="shared" si="16"/>
        <v>30.5</v>
      </c>
      <c r="H348" s="3">
        <v>0.1</v>
      </c>
      <c r="I348" s="3">
        <v>0.1</v>
      </c>
      <c r="J348" s="3">
        <v>0.2</v>
      </c>
      <c r="K348" s="3">
        <f t="shared" si="17"/>
        <v>0.4</v>
      </c>
      <c r="L348" s="3">
        <v>30.9</v>
      </c>
    </row>
    <row r="349" spans="2:12" x14ac:dyDescent="0.25">
      <c r="B349" s="3">
        <f t="shared" si="15"/>
        <v>22.4</v>
      </c>
      <c r="C349" s="3">
        <v>2866</v>
      </c>
      <c r="D349" s="3">
        <v>9</v>
      </c>
      <c r="E349" s="3">
        <v>12</v>
      </c>
      <c r="F349" s="3">
        <v>1</v>
      </c>
      <c r="G349" s="3">
        <f t="shared" si="16"/>
        <v>22</v>
      </c>
      <c r="H349" s="3">
        <v>0.1</v>
      </c>
      <c r="I349" s="3">
        <v>0.1</v>
      </c>
      <c r="J349" s="3">
        <v>0.2</v>
      </c>
      <c r="K349" s="3">
        <f t="shared" si="17"/>
        <v>0.4</v>
      </c>
      <c r="L349" s="3">
        <v>22.4</v>
      </c>
    </row>
    <row r="350" spans="2:12" x14ac:dyDescent="0.25">
      <c r="B350" s="3">
        <f t="shared" si="15"/>
        <v>20.399999999999999</v>
      </c>
      <c r="C350" s="3">
        <v>4124</v>
      </c>
      <c r="D350" s="3">
        <v>7</v>
      </c>
      <c r="E350" s="3">
        <v>13</v>
      </c>
      <c r="G350" s="3">
        <f t="shared" si="16"/>
        <v>20</v>
      </c>
      <c r="H350" s="3">
        <v>0.1</v>
      </c>
      <c r="I350" s="3">
        <v>0.1</v>
      </c>
      <c r="J350" s="3">
        <v>0.2</v>
      </c>
      <c r="K350" s="3">
        <f t="shared" si="17"/>
        <v>0.4</v>
      </c>
      <c r="L350" s="3">
        <v>20.399999999999999</v>
      </c>
    </row>
    <row r="351" spans="2:12" x14ac:dyDescent="0.25">
      <c r="B351" s="3">
        <f t="shared" si="15"/>
        <v>22.9</v>
      </c>
      <c r="C351" s="3">
        <v>4919</v>
      </c>
      <c r="D351" s="3">
        <v>7.5</v>
      </c>
      <c r="E351" s="3">
        <v>15</v>
      </c>
      <c r="G351" s="3">
        <f t="shared" si="16"/>
        <v>22.5</v>
      </c>
      <c r="H351" s="3">
        <v>0.1</v>
      </c>
      <c r="I351" s="3">
        <v>0.1</v>
      </c>
      <c r="J351" s="3">
        <v>0.2</v>
      </c>
      <c r="K351" s="3">
        <f t="shared" si="17"/>
        <v>0.4</v>
      </c>
      <c r="L351" s="3">
        <v>22.9</v>
      </c>
    </row>
    <row r="352" spans="2:12" x14ac:dyDescent="0.25">
      <c r="B352" s="3">
        <f t="shared" si="15"/>
        <v>16.899999999999999</v>
      </c>
      <c r="C352" s="3">
        <v>4920</v>
      </c>
      <c r="D352" s="3">
        <v>5.5</v>
      </c>
      <c r="E352" s="3">
        <v>11</v>
      </c>
      <c r="G352" s="3">
        <f t="shared" si="16"/>
        <v>16.5</v>
      </c>
      <c r="H352" s="3">
        <v>0.1</v>
      </c>
      <c r="I352" s="3">
        <v>0.1</v>
      </c>
      <c r="J352" s="3">
        <v>0.2</v>
      </c>
      <c r="K352" s="3">
        <f t="shared" si="17"/>
        <v>0.4</v>
      </c>
      <c r="L352" s="3">
        <v>16.899999999999999</v>
      </c>
    </row>
    <row r="353" spans="2:12" x14ac:dyDescent="0.25">
      <c r="B353" s="3">
        <f t="shared" si="15"/>
        <v>22.4</v>
      </c>
      <c r="C353" s="3">
        <v>4933</v>
      </c>
      <c r="D353" s="3">
        <v>8</v>
      </c>
      <c r="E353" s="3">
        <v>14</v>
      </c>
      <c r="G353" s="3">
        <f t="shared" si="16"/>
        <v>22</v>
      </c>
      <c r="H353" s="3">
        <v>0.1</v>
      </c>
      <c r="I353" s="3">
        <v>0.1</v>
      </c>
      <c r="J353" s="3">
        <v>0.2</v>
      </c>
      <c r="K353" s="3">
        <f t="shared" si="17"/>
        <v>0.4</v>
      </c>
      <c r="L353" s="3">
        <v>22.4</v>
      </c>
    </row>
    <row r="354" spans="2:12" x14ac:dyDescent="0.25">
      <c r="B354" s="3">
        <f t="shared" si="15"/>
        <v>14.9</v>
      </c>
      <c r="C354" s="3">
        <v>4939</v>
      </c>
      <c r="D354" s="3">
        <v>5.5</v>
      </c>
      <c r="E354" s="3">
        <v>9</v>
      </c>
      <c r="G354" s="3">
        <f t="shared" si="16"/>
        <v>14.5</v>
      </c>
      <c r="H354" s="3">
        <v>0.1</v>
      </c>
      <c r="I354" s="3">
        <v>0.1</v>
      </c>
      <c r="J354" s="3">
        <v>0.2</v>
      </c>
      <c r="K354" s="3">
        <f t="shared" si="17"/>
        <v>0.4</v>
      </c>
      <c r="L354" s="3">
        <v>14.9</v>
      </c>
    </row>
    <row r="355" spans="2:12" x14ac:dyDescent="0.25">
      <c r="B355" s="3">
        <f t="shared" si="15"/>
        <v>17.399999999999999</v>
      </c>
      <c r="C355" s="3">
        <v>4942</v>
      </c>
      <c r="D355" s="3">
        <v>6</v>
      </c>
      <c r="E355" s="3">
        <v>11</v>
      </c>
      <c r="G355" s="3">
        <f t="shared" si="16"/>
        <v>17</v>
      </c>
      <c r="H355" s="3">
        <v>0.1</v>
      </c>
      <c r="I355" s="3">
        <v>0.1</v>
      </c>
      <c r="J355" s="3">
        <v>0.2</v>
      </c>
      <c r="K355" s="3">
        <f t="shared" si="17"/>
        <v>0.4</v>
      </c>
      <c r="L355" s="3">
        <v>17.399999999999999</v>
      </c>
    </row>
    <row r="356" spans="2:12" x14ac:dyDescent="0.25">
      <c r="B356" s="3">
        <f t="shared" si="15"/>
        <v>13.4</v>
      </c>
      <c r="C356" s="3">
        <v>4943</v>
      </c>
      <c r="D356" s="3">
        <v>6</v>
      </c>
      <c r="E356" s="3">
        <v>7</v>
      </c>
      <c r="G356" s="3">
        <f t="shared" si="16"/>
        <v>13</v>
      </c>
      <c r="H356" s="3">
        <v>0.1</v>
      </c>
      <c r="I356" s="3">
        <v>0.1</v>
      </c>
      <c r="J356" s="3">
        <v>0.2</v>
      </c>
      <c r="K356" s="3">
        <f t="shared" si="17"/>
        <v>0.4</v>
      </c>
      <c r="L356" s="3">
        <v>13.4</v>
      </c>
    </row>
    <row r="357" spans="2:12" x14ac:dyDescent="0.25">
      <c r="B357" s="3">
        <f t="shared" si="15"/>
        <v>16.899999999999999</v>
      </c>
      <c r="C357" s="3">
        <v>4944</v>
      </c>
      <c r="D357" s="3">
        <v>8.5</v>
      </c>
      <c r="E357" s="3">
        <v>8</v>
      </c>
      <c r="G357" s="3">
        <f t="shared" si="16"/>
        <v>16.5</v>
      </c>
      <c r="H357" s="3">
        <v>0.1</v>
      </c>
      <c r="I357" s="3">
        <v>0.1</v>
      </c>
      <c r="J357" s="3">
        <v>0.2</v>
      </c>
      <c r="K357" s="3">
        <f t="shared" si="17"/>
        <v>0.4</v>
      </c>
      <c r="L357" s="3">
        <v>16.899999999999999</v>
      </c>
    </row>
    <row r="358" spans="2:12" x14ac:dyDescent="0.25">
      <c r="B358" s="3">
        <f t="shared" si="15"/>
        <v>16.899999999999999</v>
      </c>
      <c r="C358" s="3">
        <v>4945</v>
      </c>
      <c r="D358" s="3">
        <v>6.5</v>
      </c>
      <c r="E358" s="3">
        <v>10</v>
      </c>
      <c r="G358" s="3">
        <f t="shared" si="16"/>
        <v>16.5</v>
      </c>
      <c r="H358" s="3">
        <v>0.1</v>
      </c>
      <c r="I358" s="3">
        <v>0.1</v>
      </c>
      <c r="J358" s="3">
        <v>0.2</v>
      </c>
      <c r="K358" s="3">
        <f t="shared" si="17"/>
        <v>0.4</v>
      </c>
      <c r="L358" s="3">
        <v>16.899999999999999</v>
      </c>
    </row>
    <row r="359" spans="2:12" x14ac:dyDescent="0.25">
      <c r="B359" s="3">
        <f t="shared" si="15"/>
        <v>26.4</v>
      </c>
      <c r="C359" s="3">
        <v>4809</v>
      </c>
      <c r="D359" s="3">
        <v>11</v>
      </c>
      <c r="E359" s="3">
        <v>15</v>
      </c>
      <c r="G359" s="3">
        <f t="shared" si="16"/>
        <v>26</v>
      </c>
      <c r="H359" s="3">
        <v>0.1</v>
      </c>
      <c r="I359" s="3">
        <v>0.1</v>
      </c>
      <c r="J359" s="3">
        <v>0.2</v>
      </c>
      <c r="K359" s="3">
        <f t="shared" si="17"/>
        <v>0.4</v>
      </c>
      <c r="L359" s="3">
        <v>26.4</v>
      </c>
    </row>
    <row r="360" spans="2:12" x14ac:dyDescent="0.25">
      <c r="B360" s="3">
        <f t="shared" si="15"/>
        <v>18.399999999999999</v>
      </c>
      <c r="C360" s="3">
        <v>4922</v>
      </c>
      <c r="D360" s="3">
        <v>9</v>
      </c>
      <c r="E360" s="3">
        <v>9</v>
      </c>
      <c r="G360" s="3">
        <f t="shared" si="16"/>
        <v>18</v>
      </c>
      <c r="H360" s="3">
        <v>0.1</v>
      </c>
      <c r="I360" s="3">
        <v>0.1</v>
      </c>
      <c r="J360" s="3">
        <v>0.2</v>
      </c>
      <c r="K360" s="3">
        <f t="shared" si="17"/>
        <v>0.4</v>
      </c>
      <c r="L360" s="3">
        <v>18.399999999999999</v>
      </c>
    </row>
    <row r="361" spans="2:12" x14ac:dyDescent="0.25">
      <c r="B361" s="3">
        <f t="shared" si="15"/>
        <v>26.4</v>
      </c>
      <c r="C361" s="3">
        <v>4924</v>
      </c>
      <c r="D361" s="3">
        <v>12</v>
      </c>
      <c r="E361" s="3">
        <v>14</v>
      </c>
      <c r="G361" s="3">
        <f t="shared" si="16"/>
        <v>26</v>
      </c>
      <c r="H361" s="3">
        <v>0.1</v>
      </c>
      <c r="I361" s="3">
        <v>0.1</v>
      </c>
      <c r="J361" s="3">
        <v>0.2</v>
      </c>
      <c r="K361" s="3">
        <f t="shared" si="17"/>
        <v>0.4</v>
      </c>
      <c r="L361" s="3">
        <v>26.4</v>
      </c>
    </row>
    <row r="362" spans="2:12" x14ac:dyDescent="0.25">
      <c r="B362" s="3">
        <f t="shared" si="15"/>
        <v>13.9</v>
      </c>
      <c r="C362" s="3">
        <v>4925</v>
      </c>
      <c r="D362" s="3">
        <v>5.5</v>
      </c>
      <c r="E362" s="3">
        <v>8</v>
      </c>
      <c r="G362" s="3">
        <f t="shared" si="16"/>
        <v>13.5</v>
      </c>
      <c r="H362" s="3">
        <v>0.1</v>
      </c>
      <c r="I362" s="3">
        <v>0.1</v>
      </c>
      <c r="J362" s="3">
        <v>0.2</v>
      </c>
      <c r="K362" s="3">
        <f t="shared" si="17"/>
        <v>0.4</v>
      </c>
      <c r="L362" s="3">
        <v>13.9</v>
      </c>
    </row>
    <row r="363" spans="2:12" x14ac:dyDescent="0.25">
      <c r="B363" s="3">
        <f t="shared" si="15"/>
        <v>25.4</v>
      </c>
      <c r="C363" s="3">
        <v>4929</v>
      </c>
      <c r="D363" s="3">
        <v>11</v>
      </c>
      <c r="E363" s="3">
        <v>14</v>
      </c>
      <c r="G363" s="3">
        <f t="shared" si="16"/>
        <v>25</v>
      </c>
      <c r="H363" s="3">
        <v>0.1</v>
      </c>
      <c r="I363" s="3">
        <v>0.1</v>
      </c>
      <c r="J363" s="3">
        <v>0.2</v>
      </c>
      <c r="K363" s="3">
        <f t="shared" si="17"/>
        <v>0.4</v>
      </c>
      <c r="L363" s="3">
        <v>25.4</v>
      </c>
    </row>
    <row r="364" spans="2:12" x14ac:dyDescent="0.25">
      <c r="B364" s="3">
        <f t="shared" si="15"/>
        <v>22.9</v>
      </c>
      <c r="C364" s="3">
        <v>4930</v>
      </c>
      <c r="D364" s="3">
        <v>7.5</v>
      </c>
      <c r="E364" s="3">
        <v>15</v>
      </c>
      <c r="G364" s="3">
        <f t="shared" si="16"/>
        <v>22.5</v>
      </c>
      <c r="H364" s="3">
        <v>0.1</v>
      </c>
      <c r="I364" s="3">
        <v>0.1</v>
      </c>
      <c r="J364" s="3">
        <v>0.2</v>
      </c>
      <c r="K364" s="3">
        <f t="shared" si="17"/>
        <v>0.4</v>
      </c>
      <c r="L364" s="3">
        <v>22.9</v>
      </c>
    </row>
    <row r="365" spans="2:12" x14ac:dyDescent="0.25">
      <c r="B365" s="3">
        <f t="shared" si="15"/>
        <v>18.899999999999999</v>
      </c>
      <c r="C365" s="3">
        <v>4931</v>
      </c>
      <c r="D365" s="3">
        <v>8.5</v>
      </c>
      <c r="E365" s="3">
        <v>10</v>
      </c>
      <c r="G365" s="3">
        <f t="shared" si="16"/>
        <v>18.5</v>
      </c>
      <c r="H365" s="3">
        <v>0.1</v>
      </c>
      <c r="I365" s="3">
        <v>0.1</v>
      </c>
      <c r="J365" s="3">
        <v>0.2</v>
      </c>
      <c r="K365" s="3">
        <f t="shared" si="17"/>
        <v>0.4</v>
      </c>
      <c r="L365" s="3">
        <v>18.899999999999999</v>
      </c>
    </row>
    <row r="366" spans="2:12" x14ac:dyDescent="0.25">
      <c r="B366" s="3">
        <f t="shared" si="15"/>
        <v>25.9</v>
      </c>
      <c r="C366" s="3">
        <v>4934</v>
      </c>
      <c r="D366" s="3">
        <v>8.5</v>
      </c>
      <c r="E366" s="3">
        <v>17</v>
      </c>
      <c r="G366" s="3">
        <f t="shared" si="16"/>
        <v>25.5</v>
      </c>
      <c r="H366" s="3">
        <v>0.1</v>
      </c>
      <c r="I366" s="3">
        <v>0.1</v>
      </c>
      <c r="J366" s="3">
        <v>0.2</v>
      </c>
      <c r="K366" s="3">
        <f t="shared" si="17"/>
        <v>0.4</v>
      </c>
      <c r="L366" s="3">
        <v>25.9</v>
      </c>
    </row>
    <row r="367" spans="2:12" x14ac:dyDescent="0.25">
      <c r="B367" s="3">
        <f t="shared" si="15"/>
        <v>14.9</v>
      </c>
      <c r="C367" s="3">
        <v>4935</v>
      </c>
      <c r="D367" s="3">
        <v>5.5</v>
      </c>
      <c r="E367" s="3">
        <v>9</v>
      </c>
      <c r="G367" s="3">
        <f t="shared" si="16"/>
        <v>14.5</v>
      </c>
      <c r="H367" s="3">
        <v>0.1</v>
      </c>
      <c r="I367" s="3">
        <v>0.1</v>
      </c>
      <c r="J367" s="3">
        <v>0.2</v>
      </c>
      <c r="K367" s="3">
        <f t="shared" si="17"/>
        <v>0.4</v>
      </c>
      <c r="L367" s="3">
        <v>14.9</v>
      </c>
    </row>
    <row r="368" spans="2:12" x14ac:dyDescent="0.25">
      <c r="B368" s="3">
        <f t="shared" si="15"/>
        <v>27.4</v>
      </c>
      <c r="C368" s="3">
        <v>4936</v>
      </c>
      <c r="D368" s="3">
        <v>9</v>
      </c>
      <c r="E368" s="3">
        <v>18</v>
      </c>
      <c r="G368" s="3">
        <f t="shared" si="16"/>
        <v>27</v>
      </c>
      <c r="H368" s="3">
        <v>0.1</v>
      </c>
      <c r="I368" s="3">
        <v>0.1</v>
      </c>
      <c r="J368" s="3">
        <v>0.2</v>
      </c>
      <c r="K368" s="3">
        <f t="shared" si="17"/>
        <v>0.4</v>
      </c>
      <c r="L368" s="3">
        <v>27.4</v>
      </c>
    </row>
    <row r="369" spans="2:12" x14ac:dyDescent="0.25">
      <c r="B369" s="3">
        <f t="shared" si="15"/>
        <v>26.4</v>
      </c>
      <c r="C369" s="3">
        <v>4937</v>
      </c>
      <c r="D369" s="3">
        <v>10</v>
      </c>
      <c r="E369" s="3">
        <v>16</v>
      </c>
      <c r="G369" s="3">
        <f t="shared" si="16"/>
        <v>26</v>
      </c>
      <c r="H369" s="3">
        <v>0.1</v>
      </c>
      <c r="I369" s="3">
        <v>0.1</v>
      </c>
      <c r="J369" s="3">
        <v>0.2</v>
      </c>
      <c r="K369" s="3">
        <f t="shared" si="17"/>
        <v>0.4</v>
      </c>
      <c r="L369" s="3">
        <v>26.4</v>
      </c>
    </row>
    <row r="370" spans="2:12" x14ac:dyDescent="0.25">
      <c r="B370" s="3">
        <f t="shared" si="15"/>
        <v>22.4</v>
      </c>
      <c r="C370" s="3">
        <v>4938</v>
      </c>
      <c r="D370" s="3">
        <v>9</v>
      </c>
      <c r="E370" s="3">
        <v>13</v>
      </c>
      <c r="G370" s="3">
        <f t="shared" si="16"/>
        <v>22</v>
      </c>
      <c r="H370" s="3">
        <v>0.1</v>
      </c>
      <c r="I370" s="3">
        <v>0.1</v>
      </c>
      <c r="J370" s="3">
        <v>0.2</v>
      </c>
      <c r="K370" s="3">
        <f t="shared" si="17"/>
        <v>0.4</v>
      </c>
      <c r="L370" s="3">
        <v>22.4</v>
      </c>
    </row>
    <row r="371" spans="2:12" x14ac:dyDescent="0.25">
      <c r="B371" s="3">
        <f t="shared" si="15"/>
        <v>19.899999999999999</v>
      </c>
      <c r="C371" s="3">
        <v>4940</v>
      </c>
      <c r="D371" s="3">
        <v>8.5</v>
      </c>
      <c r="E371" s="3">
        <v>11</v>
      </c>
      <c r="G371" s="3">
        <f t="shared" si="16"/>
        <v>19.5</v>
      </c>
      <c r="H371" s="3">
        <v>0.1</v>
      </c>
      <c r="I371" s="3">
        <v>0.1</v>
      </c>
      <c r="J371" s="3">
        <v>0.2</v>
      </c>
      <c r="K371" s="3">
        <f t="shared" si="17"/>
        <v>0.4</v>
      </c>
      <c r="L371" s="3">
        <v>19.899999999999999</v>
      </c>
    </row>
    <row r="372" spans="2:12" x14ac:dyDescent="0.25">
      <c r="B372" s="3">
        <f t="shared" si="15"/>
        <v>14.4</v>
      </c>
      <c r="C372" s="3">
        <v>4653</v>
      </c>
      <c r="D372" s="3">
        <v>5</v>
      </c>
      <c r="E372" s="3">
        <v>9</v>
      </c>
      <c r="G372" s="3">
        <f t="shared" si="16"/>
        <v>14</v>
      </c>
      <c r="H372" s="3">
        <v>0.1</v>
      </c>
      <c r="I372" s="3">
        <v>0.1</v>
      </c>
      <c r="J372" s="3">
        <v>0.2</v>
      </c>
      <c r="K372" s="3">
        <f t="shared" si="17"/>
        <v>0.4</v>
      </c>
      <c r="L372" s="3">
        <v>14.4</v>
      </c>
    </row>
    <row r="373" spans="2:12" x14ac:dyDescent="0.25">
      <c r="B373" s="3">
        <f t="shared" si="15"/>
        <v>20.399999999999999</v>
      </c>
      <c r="C373" s="3">
        <v>6720</v>
      </c>
      <c r="D373" s="3">
        <v>8</v>
      </c>
      <c r="E373" s="3">
        <v>12</v>
      </c>
      <c r="G373" s="3">
        <f t="shared" si="16"/>
        <v>20</v>
      </c>
      <c r="H373" s="3">
        <v>0.1</v>
      </c>
      <c r="I373" s="3">
        <v>0.1</v>
      </c>
      <c r="J373" s="3">
        <v>0.2</v>
      </c>
      <c r="K373" s="3">
        <f t="shared" si="17"/>
        <v>0.4</v>
      </c>
      <c r="L373" s="3">
        <v>20.399999999999999</v>
      </c>
    </row>
    <row r="374" spans="2:12" x14ac:dyDescent="0.25">
      <c r="B374" s="3">
        <f t="shared" si="15"/>
        <v>19.899999999999999</v>
      </c>
      <c r="C374" s="3">
        <v>4923</v>
      </c>
      <c r="D374" s="3">
        <v>5.5</v>
      </c>
      <c r="E374" s="3">
        <v>14</v>
      </c>
      <c r="G374" s="3">
        <f t="shared" si="16"/>
        <v>19.5</v>
      </c>
      <c r="H374" s="3">
        <v>0.1</v>
      </c>
      <c r="I374" s="3">
        <v>0.1</v>
      </c>
      <c r="J374" s="3">
        <v>0.2</v>
      </c>
      <c r="K374" s="3">
        <f t="shared" si="17"/>
        <v>0.4</v>
      </c>
      <c r="L374" s="3">
        <v>19.899999999999999</v>
      </c>
    </row>
    <row r="375" spans="2:12" x14ac:dyDescent="0.25">
      <c r="B375" s="3">
        <f t="shared" si="15"/>
        <v>29.9</v>
      </c>
      <c r="C375" s="3">
        <v>4926</v>
      </c>
      <c r="D375" s="3">
        <v>8</v>
      </c>
      <c r="E375" s="3">
        <v>15</v>
      </c>
      <c r="F375" s="3">
        <v>6.5</v>
      </c>
      <c r="G375" s="3">
        <f t="shared" si="16"/>
        <v>29.5</v>
      </c>
      <c r="H375" s="3">
        <v>0.1</v>
      </c>
      <c r="I375" s="3">
        <v>0.1</v>
      </c>
      <c r="J375" s="3">
        <v>0.2</v>
      </c>
      <c r="K375" s="3">
        <f t="shared" si="17"/>
        <v>0.4</v>
      </c>
      <c r="L375" s="3">
        <v>29.9</v>
      </c>
    </row>
    <row r="376" spans="2:12" x14ac:dyDescent="0.25">
      <c r="B376" s="3">
        <f t="shared" si="15"/>
        <v>30.9</v>
      </c>
      <c r="C376" s="3">
        <v>4927</v>
      </c>
      <c r="D376" s="3">
        <v>8</v>
      </c>
      <c r="E376" s="3">
        <v>16</v>
      </c>
      <c r="F376" s="3">
        <v>6.5</v>
      </c>
      <c r="G376" s="3">
        <f t="shared" si="16"/>
        <v>30.5</v>
      </c>
      <c r="H376" s="3">
        <v>0.1</v>
      </c>
      <c r="I376" s="3">
        <v>0.1</v>
      </c>
      <c r="J376" s="3">
        <v>0.2</v>
      </c>
      <c r="K376" s="3">
        <f t="shared" si="17"/>
        <v>0.4</v>
      </c>
      <c r="L376" s="3">
        <v>30.9</v>
      </c>
    </row>
    <row r="377" spans="2:12" x14ac:dyDescent="0.25">
      <c r="B377" s="3">
        <f t="shared" si="15"/>
        <v>30.9</v>
      </c>
      <c r="C377" s="3">
        <v>4928</v>
      </c>
      <c r="D377" s="3">
        <v>8</v>
      </c>
      <c r="E377" s="3">
        <v>16</v>
      </c>
      <c r="F377" s="3">
        <v>6.5</v>
      </c>
      <c r="G377" s="3">
        <f t="shared" si="16"/>
        <v>30.5</v>
      </c>
      <c r="H377" s="3">
        <v>0.1</v>
      </c>
      <c r="I377" s="3">
        <v>0.1</v>
      </c>
      <c r="J377" s="3">
        <v>0.2</v>
      </c>
      <c r="K377" s="3">
        <f t="shared" si="17"/>
        <v>0.4</v>
      </c>
      <c r="L377" s="3">
        <v>30.9</v>
      </c>
    </row>
    <row r="378" spans="2:12" x14ac:dyDescent="0.25">
      <c r="B378" s="3">
        <f t="shared" si="15"/>
        <v>19.2</v>
      </c>
      <c r="C378" s="3">
        <v>4614</v>
      </c>
      <c r="D378" s="3">
        <v>8</v>
      </c>
      <c r="E378" s="3">
        <v>7</v>
      </c>
      <c r="F378" s="3">
        <v>3.8</v>
      </c>
      <c r="G378" s="3">
        <f t="shared" si="16"/>
        <v>18.8</v>
      </c>
      <c r="H378" s="3">
        <v>0.1</v>
      </c>
      <c r="I378" s="3">
        <v>0.1</v>
      </c>
      <c r="J378" s="3">
        <v>0.2</v>
      </c>
      <c r="K378" s="3">
        <f t="shared" si="17"/>
        <v>0.4</v>
      </c>
      <c r="L378" s="3">
        <v>19.2</v>
      </c>
    </row>
    <row r="379" spans="2:12" x14ac:dyDescent="0.25">
      <c r="B379" s="3">
        <f t="shared" si="15"/>
        <v>19.399999999999999</v>
      </c>
      <c r="C379" s="3">
        <v>4921</v>
      </c>
      <c r="D379" s="3">
        <v>11</v>
      </c>
      <c r="E379" s="3">
        <v>8</v>
      </c>
      <c r="G379" s="3">
        <f t="shared" si="16"/>
        <v>19</v>
      </c>
      <c r="H379" s="3">
        <v>0.1</v>
      </c>
      <c r="I379" s="3">
        <v>0.1</v>
      </c>
      <c r="J379" s="3">
        <v>0.2</v>
      </c>
      <c r="K379" s="3">
        <f t="shared" si="17"/>
        <v>0.4</v>
      </c>
      <c r="L379" s="3">
        <v>19.399999999999999</v>
      </c>
    </row>
    <row r="380" spans="2:12" x14ac:dyDescent="0.25">
      <c r="B380" s="3">
        <f t="shared" si="15"/>
        <v>23.9</v>
      </c>
      <c r="C380" s="3">
        <v>4941</v>
      </c>
      <c r="D380" s="3">
        <v>7</v>
      </c>
      <c r="E380" s="3">
        <v>9</v>
      </c>
      <c r="F380" s="3">
        <v>7.5</v>
      </c>
      <c r="G380" s="3">
        <f t="shared" si="16"/>
        <v>23.5</v>
      </c>
      <c r="H380" s="3">
        <v>0.1</v>
      </c>
      <c r="I380" s="3">
        <v>0.1</v>
      </c>
      <c r="J380" s="3">
        <v>0.2</v>
      </c>
      <c r="K380" s="3">
        <f t="shared" si="17"/>
        <v>0.4</v>
      </c>
      <c r="L380" s="3">
        <v>23.9</v>
      </c>
    </row>
    <row r="381" spans="2:12" x14ac:dyDescent="0.25">
      <c r="B381" s="3">
        <f t="shared" si="15"/>
        <v>10.200000000000001</v>
      </c>
      <c r="C381" s="3">
        <v>6615</v>
      </c>
      <c r="D381" s="3">
        <v>4.8</v>
      </c>
      <c r="E381" s="3">
        <v>5</v>
      </c>
      <c r="G381" s="3">
        <f t="shared" si="16"/>
        <v>9.8000000000000007</v>
      </c>
      <c r="H381" s="3">
        <v>0.1</v>
      </c>
      <c r="I381" s="3">
        <v>0.1</v>
      </c>
      <c r="J381" s="3">
        <v>0.2</v>
      </c>
      <c r="K381" s="3">
        <f t="shared" si="17"/>
        <v>0.4</v>
      </c>
      <c r="L381" s="3">
        <v>10.199999999999999</v>
      </c>
    </row>
    <row r="382" spans="2:12" x14ac:dyDescent="0.25">
      <c r="B382" s="3">
        <f t="shared" si="15"/>
        <v>17.399999999999999</v>
      </c>
      <c r="C382" s="3">
        <v>4076</v>
      </c>
      <c r="D382" s="3">
        <v>7</v>
      </c>
      <c r="E382" s="3">
        <v>10</v>
      </c>
      <c r="G382" s="3">
        <f t="shared" si="16"/>
        <v>17</v>
      </c>
      <c r="H382" s="3">
        <v>0.1</v>
      </c>
      <c r="I382" s="3">
        <v>0.1</v>
      </c>
      <c r="J382" s="3">
        <v>0.2</v>
      </c>
      <c r="K382" s="3">
        <f t="shared" si="17"/>
        <v>0.4</v>
      </c>
      <c r="L382" s="3">
        <v>17.399999999999999</v>
      </c>
    </row>
    <row r="383" spans="2:12" x14ac:dyDescent="0.25">
      <c r="B383" s="3">
        <f t="shared" si="15"/>
        <v>10.9</v>
      </c>
      <c r="C383" s="3">
        <v>4024</v>
      </c>
      <c r="D383" s="3">
        <v>4.5</v>
      </c>
      <c r="E383" s="3">
        <v>6</v>
      </c>
      <c r="G383" s="3">
        <f t="shared" si="16"/>
        <v>10.5</v>
      </c>
      <c r="H383" s="3">
        <v>0.1</v>
      </c>
      <c r="I383" s="3">
        <v>0.1</v>
      </c>
      <c r="J383" s="3">
        <v>0.2</v>
      </c>
      <c r="K383" s="3">
        <f t="shared" si="17"/>
        <v>0.4</v>
      </c>
      <c r="L383" s="3">
        <v>10.9</v>
      </c>
    </row>
    <row r="384" spans="2:12" x14ac:dyDescent="0.25">
      <c r="B384" s="3">
        <f t="shared" si="15"/>
        <v>19.399999999999999</v>
      </c>
      <c r="C384" s="3">
        <v>4834</v>
      </c>
      <c r="D384" s="3">
        <v>5</v>
      </c>
      <c r="E384" s="3">
        <v>14</v>
      </c>
      <c r="G384" s="3">
        <f t="shared" si="16"/>
        <v>19</v>
      </c>
      <c r="H384" s="3">
        <v>0.1</v>
      </c>
      <c r="I384" s="3">
        <v>0.1</v>
      </c>
      <c r="J384" s="3">
        <v>0.2</v>
      </c>
      <c r="K384" s="3">
        <f t="shared" si="17"/>
        <v>0.4</v>
      </c>
      <c r="L384" s="3">
        <v>19.399999999999999</v>
      </c>
    </row>
    <row r="385" spans="2:16" x14ac:dyDescent="0.25">
      <c r="B385" s="3">
        <f t="shared" si="15"/>
        <v>12.4</v>
      </c>
      <c r="C385" s="3">
        <v>4835</v>
      </c>
      <c r="D385" s="3">
        <v>4</v>
      </c>
      <c r="E385" s="3">
        <v>8</v>
      </c>
      <c r="G385" s="3">
        <f t="shared" si="16"/>
        <v>12</v>
      </c>
      <c r="H385" s="3">
        <v>0.1</v>
      </c>
      <c r="I385" s="3">
        <v>0.1</v>
      </c>
      <c r="J385" s="3">
        <v>0.2</v>
      </c>
      <c r="K385" s="3">
        <f t="shared" si="17"/>
        <v>0.4</v>
      </c>
      <c r="L385" s="3">
        <v>12.4</v>
      </c>
    </row>
    <row r="386" spans="2:16" x14ac:dyDescent="0.25">
      <c r="B386" s="3">
        <f t="shared" ref="B386:B414" si="18">G386+K386</f>
        <v>16.399999999999999</v>
      </c>
      <c r="C386" s="3">
        <v>4815</v>
      </c>
      <c r="D386" s="3">
        <v>7</v>
      </c>
      <c r="E386" s="3">
        <v>9</v>
      </c>
      <c r="G386" s="3">
        <f t="shared" ref="G386:G449" si="19">D386+E386+F386</f>
        <v>16</v>
      </c>
      <c r="H386" s="3">
        <v>0.1</v>
      </c>
      <c r="I386" s="3">
        <v>0.1</v>
      </c>
      <c r="J386" s="3">
        <v>0.2</v>
      </c>
      <c r="K386" s="3">
        <f t="shared" ref="K386:K440" si="20">H386+I386+J386</f>
        <v>0.4</v>
      </c>
      <c r="L386" s="3">
        <v>16.399999999999999</v>
      </c>
    </row>
    <row r="387" spans="2:16" x14ac:dyDescent="0.25">
      <c r="B387" s="3">
        <f t="shared" si="18"/>
        <v>10.9</v>
      </c>
      <c r="C387" s="3">
        <v>2608</v>
      </c>
      <c r="D387" s="3">
        <v>4.5</v>
      </c>
      <c r="E387" s="3">
        <v>6</v>
      </c>
      <c r="G387" s="3">
        <f t="shared" si="19"/>
        <v>10.5</v>
      </c>
      <c r="H387" s="3">
        <v>0.1</v>
      </c>
      <c r="I387" s="3">
        <v>0.1</v>
      </c>
      <c r="J387" s="3">
        <v>0.2</v>
      </c>
      <c r="K387" s="3">
        <f t="shared" si="20"/>
        <v>0.4</v>
      </c>
      <c r="L387" s="3">
        <v>10.9</v>
      </c>
    </row>
    <row r="388" spans="2:16" x14ac:dyDescent="0.25">
      <c r="B388" s="3">
        <f t="shared" si="18"/>
        <v>13.4</v>
      </c>
      <c r="C388" s="3">
        <v>2609</v>
      </c>
      <c r="D388" s="3">
        <v>5</v>
      </c>
      <c r="E388" s="3">
        <v>7</v>
      </c>
      <c r="F388" s="3">
        <v>1</v>
      </c>
      <c r="G388" s="3">
        <f t="shared" si="19"/>
        <v>13</v>
      </c>
      <c r="H388" s="3">
        <v>0.1</v>
      </c>
      <c r="I388" s="3">
        <v>0.1</v>
      </c>
      <c r="J388" s="3">
        <v>0.2</v>
      </c>
      <c r="K388" s="3">
        <f t="shared" si="20"/>
        <v>0.4</v>
      </c>
      <c r="L388" s="3">
        <v>13.4</v>
      </c>
    </row>
    <row r="389" spans="2:16" x14ac:dyDescent="0.25">
      <c r="B389" s="3">
        <f t="shared" si="18"/>
        <v>13.4</v>
      </c>
      <c r="C389" s="3">
        <v>4833</v>
      </c>
      <c r="D389" s="3">
        <v>5</v>
      </c>
      <c r="E389" s="3">
        <v>8</v>
      </c>
      <c r="G389" s="3">
        <f t="shared" si="19"/>
        <v>13</v>
      </c>
      <c r="H389" s="3">
        <v>0.1</v>
      </c>
      <c r="I389" s="3">
        <v>0.1</v>
      </c>
      <c r="J389" s="3">
        <v>0.2</v>
      </c>
      <c r="K389" s="3">
        <f t="shared" si="20"/>
        <v>0.4</v>
      </c>
      <c r="L389" s="3">
        <v>13.4</v>
      </c>
    </row>
    <row r="390" spans="2:16" x14ac:dyDescent="0.25">
      <c r="B390" s="3">
        <f t="shared" si="18"/>
        <v>17.399999999999999</v>
      </c>
      <c r="C390" s="3">
        <v>4608</v>
      </c>
      <c r="D390" s="3">
        <v>5</v>
      </c>
      <c r="E390" s="3">
        <v>12</v>
      </c>
      <c r="G390" s="3">
        <f t="shared" si="19"/>
        <v>17</v>
      </c>
      <c r="H390" s="3">
        <v>0.1</v>
      </c>
      <c r="I390" s="3">
        <v>0.1</v>
      </c>
      <c r="J390" s="3">
        <v>0.2</v>
      </c>
      <c r="K390" s="3">
        <f t="shared" si="20"/>
        <v>0.4</v>
      </c>
      <c r="L390" s="3">
        <v>17.399999999999999</v>
      </c>
    </row>
    <row r="391" spans="2:16" x14ac:dyDescent="0.25">
      <c r="B391" s="3">
        <f t="shared" si="18"/>
        <v>16.399999999999999</v>
      </c>
      <c r="C391" s="3">
        <v>4609</v>
      </c>
      <c r="D391" s="3">
        <v>5</v>
      </c>
      <c r="E391" s="3">
        <v>11</v>
      </c>
      <c r="G391" s="3">
        <f t="shared" si="19"/>
        <v>16</v>
      </c>
      <c r="H391" s="3">
        <v>0.1</v>
      </c>
      <c r="I391" s="3">
        <v>0.1</v>
      </c>
      <c r="J391" s="3">
        <v>0.2</v>
      </c>
      <c r="K391" s="3">
        <f t="shared" si="20"/>
        <v>0.4</v>
      </c>
      <c r="L391" s="3">
        <v>16.399999999999999</v>
      </c>
    </row>
    <row r="392" spans="2:16" x14ac:dyDescent="0.25">
      <c r="B392" s="3">
        <f t="shared" si="18"/>
        <v>24.9</v>
      </c>
      <c r="C392" s="3">
        <v>4604</v>
      </c>
      <c r="D392" s="3">
        <v>9.5</v>
      </c>
      <c r="E392" s="3">
        <v>15</v>
      </c>
      <c r="G392" s="3">
        <f t="shared" si="19"/>
        <v>24.5</v>
      </c>
      <c r="H392" s="3">
        <v>0.1</v>
      </c>
      <c r="I392" s="3">
        <v>0.1</v>
      </c>
      <c r="J392" s="3">
        <v>0.2</v>
      </c>
      <c r="K392" s="3">
        <f t="shared" si="20"/>
        <v>0.4</v>
      </c>
      <c r="L392" s="3">
        <v>24.9</v>
      </c>
    </row>
    <row r="393" spans="2:16" x14ac:dyDescent="0.25">
      <c r="B393" s="3">
        <f t="shared" si="18"/>
        <v>21.4</v>
      </c>
      <c r="C393" s="3">
        <v>1902</v>
      </c>
      <c r="D393" s="3">
        <v>9</v>
      </c>
      <c r="E393" s="3">
        <v>12</v>
      </c>
      <c r="G393" s="3">
        <f t="shared" si="19"/>
        <v>21</v>
      </c>
      <c r="H393" s="3">
        <v>0.1</v>
      </c>
      <c r="I393" s="3">
        <v>0.1</v>
      </c>
      <c r="J393" s="3">
        <v>0.2</v>
      </c>
      <c r="K393" s="3">
        <f t="shared" si="20"/>
        <v>0.4</v>
      </c>
      <c r="L393" s="3">
        <v>21.4</v>
      </c>
    </row>
    <row r="394" spans="2:16" x14ac:dyDescent="0.25">
      <c r="B394" s="3">
        <f t="shared" si="18"/>
        <v>17.399999999999999</v>
      </c>
      <c r="C394" s="3">
        <v>4826</v>
      </c>
      <c r="D394" s="3">
        <v>8</v>
      </c>
      <c r="E394" s="3">
        <v>9</v>
      </c>
      <c r="G394" s="3">
        <f t="shared" si="19"/>
        <v>17</v>
      </c>
      <c r="H394" s="3">
        <v>0.1</v>
      </c>
      <c r="I394" s="3">
        <v>0.1</v>
      </c>
      <c r="J394" s="3">
        <v>0.2</v>
      </c>
      <c r="K394" s="3">
        <f t="shared" si="20"/>
        <v>0.4</v>
      </c>
      <c r="L394" s="3">
        <v>17.399999999999999</v>
      </c>
    </row>
    <row r="395" spans="2:16" x14ac:dyDescent="0.25">
      <c r="B395" s="3">
        <f t="shared" si="18"/>
        <v>19.399999999999999</v>
      </c>
      <c r="C395" s="3">
        <v>4827</v>
      </c>
      <c r="D395" s="3">
        <v>8</v>
      </c>
      <c r="E395" s="3">
        <v>11</v>
      </c>
      <c r="G395" s="3">
        <f t="shared" si="19"/>
        <v>19</v>
      </c>
      <c r="H395" s="3">
        <v>0.1</v>
      </c>
      <c r="I395" s="3">
        <v>0.1</v>
      </c>
      <c r="J395" s="3">
        <v>0.2</v>
      </c>
      <c r="K395" s="3">
        <f t="shared" si="20"/>
        <v>0.4</v>
      </c>
      <c r="L395" s="3">
        <v>19.399999999999999</v>
      </c>
    </row>
    <row r="396" spans="2:16" x14ac:dyDescent="0.25">
      <c r="B396" s="7">
        <f t="shared" si="18"/>
        <v>16.399999999999999</v>
      </c>
      <c r="C396" s="7">
        <v>6702</v>
      </c>
      <c r="D396" s="7">
        <v>8</v>
      </c>
      <c r="E396" s="7">
        <v>8</v>
      </c>
      <c r="F396" s="7"/>
      <c r="G396" s="7">
        <f t="shared" si="19"/>
        <v>16</v>
      </c>
      <c r="H396" s="7">
        <v>0.1</v>
      </c>
      <c r="I396" s="7">
        <v>0.1</v>
      </c>
      <c r="J396" s="7">
        <v>0.2</v>
      </c>
      <c r="K396" s="7">
        <f t="shared" si="20"/>
        <v>0.4</v>
      </c>
      <c r="L396" s="7">
        <v>16.399999999999999</v>
      </c>
      <c r="M396" s="7"/>
      <c r="N396" s="7"/>
      <c r="O396" s="3">
        <v>7</v>
      </c>
      <c r="P396" s="1" t="s">
        <v>10683</v>
      </c>
    </row>
    <row r="397" spans="2:16" x14ac:dyDescent="0.25">
      <c r="B397" s="7">
        <f t="shared" si="18"/>
        <v>14.4</v>
      </c>
      <c r="C397" s="7">
        <v>6703</v>
      </c>
      <c r="D397" s="7">
        <v>7</v>
      </c>
      <c r="E397" s="7">
        <v>7</v>
      </c>
      <c r="F397" s="7"/>
      <c r="G397" s="7">
        <f t="shared" si="19"/>
        <v>14</v>
      </c>
      <c r="H397" s="7">
        <v>0.1</v>
      </c>
      <c r="I397" s="7">
        <v>0.1</v>
      </c>
      <c r="J397" s="7">
        <v>0.2</v>
      </c>
      <c r="K397" s="7">
        <f t="shared" si="20"/>
        <v>0.4</v>
      </c>
      <c r="L397" s="7">
        <v>14.4</v>
      </c>
      <c r="M397" s="7"/>
      <c r="N397" s="7"/>
      <c r="O397" s="3">
        <v>3.8</v>
      </c>
      <c r="P397" s="1" t="s">
        <v>10683</v>
      </c>
    </row>
    <row r="398" spans="2:16" x14ac:dyDescent="0.25">
      <c r="B398" s="3">
        <f t="shared" si="18"/>
        <v>12</v>
      </c>
      <c r="C398" s="3">
        <v>6704</v>
      </c>
      <c r="D398" s="3">
        <v>4.5999999999999996</v>
      </c>
      <c r="E398" s="3">
        <v>7</v>
      </c>
      <c r="G398" s="3">
        <f t="shared" si="19"/>
        <v>11.6</v>
      </c>
      <c r="H398" s="3">
        <v>0.1</v>
      </c>
      <c r="I398" s="3">
        <v>0.1</v>
      </c>
      <c r="J398" s="3">
        <v>0.2</v>
      </c>
      <c r="K398" s="3">
        <f t="shared" si="20"/>
        <v>0.4</v>
      </c>
      <c r="L398" s="3">
        <v>12</v>
      </c>
    </row>
    <row r="399" spans="2:16" x14ac:dyDescent="0.25">
      <c r="B399" s="3">
        <f t="shared" si="18"/>
        <v>20.599999999999998</v>
      </c>
      <c r="C399" s="3">
        <v>6705</v>
      </c>
      <c r="D399" s="3">
        <v>10.199999999999999</v>
      </c>
      <c r="E399" s="3">
        <v>10</v>
      </c>
      <c r="G399" s="3">
        <f t="shared" si="19"/>
        <v>20.2</v>
      </c>
      <c r="H399" s="3">
        <v>0.1</v>
      </c>
      <c r="I399" s="3">
        <v>0.1</v>
      </c>
      <c r="J399" s="3">
        <v>0.2</v>
      </c>
      <c r="K399" s="3">
        <f t="shared" si="20"/>
        <v>0.4</v>
      </c>
      <c r="L399" s="3">
        <v>20.6</v>
      </c>
    </row>
    <row r="400" spans="2:16" x14ac:dyDescent="0.25">
      <c r="B400" s="3">
        <f t="shared" si="18"/>
        <v>15.4</v>
      </c>
      <c r="C400" s="3">
        <v>6706</v>
      </c>
      <c r="D400" s="3">
        <v>6</v>
      </c>
      <c r="E400" s="3">
        <v>9</v>
      </c>
      <c r="G400" s="3">
        <f t="shared" si="19"/>
        <v>15</v>
      </c>
      <c r="H400" s="3">
        <v>0.1</v>
      </c>
      <c r="I400" s="3">
        <v>0.1</v>
      </c>
      <c r="J400" s="3">
        <v>0.2</v>
      </c>
      <c r="K400" s="3">
        <f t="shared" si="20"/>
        <v>0.4</v>
      </c>
      <c r="L400" s="3">
        <v>15.4</v>
      </c>
    </row>
    <row r="401" spans="2:16" x14ac:dyDescent="0.25">
      <c r="B401" s="3">
        <f t="shared" si="18"/>
        <v>16.799999999999997</v>
      </c>
      <c r="C401" s="3">
        <v>6707</v>
      </c>
      <c r="D401" s="3">
        <v>6.4</v>
      </c>
      <c r="E401" s="3">
        <v>10</v>
      </c>
      <c r="G401" s="3">
        <f t="shared" si="19"/>
        <v>16.399999999999999</v>
      </c>
      <c r="H401" s="3">
        <v>0.1</v>
      </c>
      <c r="I401" s="3">
        <v>0.1</v>
      </c>
      <c r="J401" s="3">
        <v>0.2</v>
      </c>
      <c r="K401" s="3">
        <f t="shared" si="20"/>
        <v>0.4</v>
      </c>
      <c r="L401" s="3">
        <v>16.8</v>
      </c>
    </row>
    <row r="402" spans="2:16" x14ac:dyDescent="0.25">
      <c r="B402" s="3">
        <f t="shared" si="18"/>
        <v>17</v>
      </c>
      <c r="C402" s="3">
        <v>6708</v>
      </c>
      <c r="D402" s="3">
        <v>6.6</v>
      </c>
      <c r="E402" s="3">
        <v>10</v>
      </c>
      <c r="G402" s="3">
        <f t="shared" si="19"/>
        <v>16.600000000000001</v>
      </c>
      <c r="H402" s="3">
        <v>0.1</v>
      </c>
      <c r="I402" s="3">
        <v>0.1</v>
      </c>
      <c r="J402" s="3">
        <v>0.2</v>
      </c>
      <c r="K402" s="3">
        <f t="shared" si="20"/>
        <v>0.4</v>
      </c>
      <c r="L402" s="3">
        <v>17</v>
      </c>
    </row>
    <row r="403" spans="2:16" x14ac:dyDescent="0.25">
      <c r="B403" s="3">
        <f t="shared" si="18"/>
        <v>17.7</v>
      </c>
      <c r="C403" s="3">
        <v>6709</v>
      </c>
      <c r="D403" s="3">
        <v>9.3000000000000007</v>
      </c>
      <c r="E403" s="3">
        <v>8</v>
      </c>
      <c r="G403" s="3">
        <f t="shared" si="19"/>
        <v>17.3</v>
      </c>
      <c r="H403" s="3">
        <v>0.1</v>
      </c>
      <c r="I403" s="3">
        <v>0.1</v>
      </c>
      <c r="J403" s="3">
        <v>0.2</v>
      </c>
      <c r="K403" s="3">
        <f t="shared" si="20"/>
        <v>0.4</v>
      </c>
      <c r="L403" s="3">
        <v>17.7</v>
      </c>
    </row>
    <row r="404" spans="2:16" x14ac:dyDescent="0.25">
      <c r="B404" s="3">
        <f t="shared" si="18"/>
        <v>32.9</v>
      </c>
      <c r="C404" s="11">
        <v>6711</v>
      </c>
      <c r="D404" s="11">
        <v>5</v>
      </c>
      <c r="E404" s="6">
        <v>14</v>
      </c>
      <c r="F404" s="6">
        <v>13.5</v>
      </c>
      <c r="G404" s="3">
        <f t="shared" si="19"/>
        <v>32.5</v>
      </c>
      <c r="H404" s="6">
        <v>0.1</v>
      </c>
      <c r="I404" s="6">
        <v>0.1</v>
      </c>
      <c r="J404" s="6">
        <v>0.2</v>
      </c>
      <c r="K404" s="6">
        <f t="shared" si="20"/>
        <v>0.4</v>
      </c>
      <c r="L404" s="6">
        <v>32.9</v>
      </c>
      <c r="M404" s="6"/>
      <c r="N404" s="6"/>
      <c r="O404" s="6">
        <v>4.5</v>
      </c>
    </row>
    <row r="405" spans="2:16" x14ac:dyDescent="0.25">
      <c r="B405" s="3">
        <f t="shared" si="18"/>
        <v>32.200000000000003</v>
      </c>
      <c r="C405" s="3">
        <v>6712</v>
      </c>
      <c r="D405" s="3">
        <v>8.8000000000000007</v>
      </c>
      <c r="E405" s="3">
        <v>17</v>
      </c>
      <c r="F405" s="3">
        <v>6</v>
      </c>
      <c r="G405" s="3">
        <f t="shared" si="19"/>
        <v>31.8</v>
      </c>
      <c r="H405" s="3">
        <v>0.1</v>
      </c>
      <c r="I405" s="3">
        <v>0.1</v>
      </c>
      <c r="J405" s="3">
        <v>0.2</v>
      </c>
      <c r="K405" s="3">
        <f t="shared" si="20"/>
        <v>0.4</v>
      </c>
      <c r="L405" s="3">
        <v>32.200000000000003</v>
      </c>
    </row>
    <row r="406" spans="2:16" x14ac:dyDescent="0.25">
      <c r="B406" s="3">
        <f t="shared" si="18"/>
        <v>12.4</v>
      </c>
      <c r="C406" s="3">
        <v>6714</v>
      </c>
      <c r="D406" s="3">
        <v>5</v>
      </c>
      <c r="E406" s="3">
        <v>7</v>
      </c>
      <c r="G406" s="3">
        <f t="shared" si="19"/>
        <v>12</v>
      </c>
      <c r="H406" s="3">
        <v>0.1</v>
      </c>
      <c r="I406" s="3">
        <v>0.1</v>
      </c>
      <c r="J406" s="3">
        <v>0.2</v>
      </c>
      <c r="K406" s="3">
        <f t="shared" si="20"/>
        <v>0.4</v>
      </c>
      <c r="L406" s="3">
        <v>12.4</v>
      </c>
    </row>
    <row r="407" spans="2:16" x14ac:dyDescent="0.25">
      <c r="B407" s="7">
        <f t="shared" si="18"/>
        <v>25.7</v>
      </c>
      <c r="C407" s="7">
        <v>6715</v>
      </c>
      <c r="D407" s="7">
        <v>3.3</v>
      </c>
      <c r="E407" s="7">
        <v>16</v>
      </c>
      <c r="F407" s="7">
        <v>6</v>
      </c>
      <c r="G407" s="7">
        <f t="shared" si="19"/>
        <v>25.3</v>
      </c>
      <c r="H407" s="7">
        <v>0.1</v>
      </c>
      <c r="I407" s="7">
        <v>0.1</v>
      </c>
      <c r="J407" s="7">
        <v>0.2</v>
      </c>
      <c r="K407" s="7">
        <f t="shared" si="20"/>
        <v>0.4</v>
      </c>
      <c r="L407" s="7">
        <v>25.7</v>
      </c>
      <c r="M407" s="7"/>
      <c r="N407" s="7"/>
      <c r="O407" s="3">
        <v>5.3</v>
      </c>
      <c r="P407" s="1" t="s">
        <v>10684</v>
      </c>
    </row>
    <row r="408" spans="2:16" x14ac:dyDescent="0.25">
      <c r="B408" s="3">
        <f t="shared" si="18"/>
        <v>14.700000000000001</v>
      </c>
      <c r="C408" s="3">
        <v>6716</v>
      </c>
      <c r="D408" s="3">
        <v>6.3</v>
      </c>
      <c r="E408" s="3">
        <v>8</v>
      </c>
      <c r="G408" s="3">
        <f t="shared" si="19"/>
        <v>14.3</v>
      </c>
      <c r="H408" s="3">
        <v>0.1</v>
      </c>
      <c r="I408" s="3">
        <v>0.1</v>
      </c>
      <c r="J408" s="3">
        <v>0.2</v>
      </c>
      <c r="K408" s="3">
        <f t="shared" si="20"/>
        <v>0.4</v>
      </c>
      <c r="L408" s="3">
        <v>14.7</v>
      </c>
    </row>
    <row r="409" spans="2:16" x14ac:dyDescent="0.25">
      <c r="B409" s="3">
        <f t="shared" si="18"/>
        <v>16.799999999999997</v>
      </c>
      <c r="C409" s="3">
        <v>6717</v>
      </c>
      <c r="D409" s="3">
        <v>5.4</v>
      </c>
      <c r="E409" s="3">
        <v>11</v>
      </c>
      <c r="G409" s="3">
        <f t="shared" si="19"/>
        <v>16.399999999999999</v>
      </c>
      <c r="H409" s="3">
        <v>0.1</v>
      </c>
      <c r="I409" s="3">
        <v>0.1</v>
      </c>
      <c r="J409" s="3">
        <v>0.2</v>
      </c>
      <c r="K409" s="3">
        <f t="shared" si="20"/>
        <v>0.4</v>
      </c>
      <c r="L409" s="3">
        <v>16.8</v>
      </c>
    </row>
    <row r="410" spans="2:16" x14ac:dyDescent="0.25">
      <c r="B410" s="3">
        <f t="shared" si="18"/>
        <v>6.1000000000000005</v>
      </c>
      <c r="C410" s="3">
        <v>6718</v>
      </c>
      <c r="D410" s="3">
        <v>2.7</v>
      </c>
      <c r="E410" s="3">
        <v>3</v>
      </c>
      <c r="G410" s="3">
        <f t="shared" si="19"/>
        <v>5.7</v>
      </c>
      <c r="H410" s="3">
        <v>0.1</v>
      </c>
      <c r="I410" s="3">
        <v>0.1</v>
      </c>
      <c r="J410" s="3">
        <v>0.2</v>
      </c>
      <c r="K410" s="3">
        <f t="shared" si="20"/>
        <v>0.4</v>
      </c>
      <c r="L410" s="3">
        <v>6.1</v>
      </c>
    </row>
    <row r="411" spans="2:16" x14ac:dyDescent="0.25">
      <c r="B411" s="3">
        <f t="shared" si="18"/>
        <v>14.4</v>
      </c>
      <c r="C411" s="3">
        <v>4064</v>
      </c>
      <c r="D411" s="3">
        <v>5</v>
      </c>
      <c r="E411" s="3">
        <v>9</v>
      </c>
      <c r="G411" s="3">
        <f t="shared" si="19"/>
        <v>14</v>
      </c>
      <c r="H411" s="3">
        <v>0.1</v>
      </c>
      <c r="I411" s="3">
        <v>0.1</v>
      </c>
      <c r="J411" s="3">
        <v>0.2</v>
      </c>
      <c r="K411" s="3">
        <f t="shared" si="20"/>
        <v>0.4</v>
      </c>
      <c r="L411" s="3">
        <v>14.4</v>
      </c>
    </row>
    <row r="412" spans="2:16" x14ac:dyDescent="0.25">
      <c r="B412" s="3">
        <f t="shared" si="18"/>
        <v>8.4</v>
      </c>
      <c r="C412" s="6">
        <v>4063</v>
      </c>
      <c r="D412" s="6">
        <v>4</v>
      </c>
      <c r="E412" s="6">
        <v>4</v>
      </c>
      <c r="F412" s="6"/>
      <c r="G412" s="3">
        <f t="shared" si="19"/>
        <v>8</v>
      </c>
      <c r="H412" s="6">
        <v>0.1</v>
      </c>
      <c r="I412" s="6">
        <v>0.1</v>
      </c>
      <c r="J412" s="6">
        <v>0.2</v>
      </c>
      <c r="K412" s="6">
        <f t="shared" si="20"/>
        <v>0.4</v>
      </c>
      <c r="L412" s="6">
        <v>8.4</v>
      </c>
      <c r="M412" s="6"/>
      <c r="N412" s="6"/>
      <c r="O412" s="6">
        <v>3.5</v>
      </c>
    </row>
    <row r="413" spans="2:16" x14ac:dyDescent="0.25">
      <c r="B413" s="3">
        <f t="shared" si="18"/>
        <v>17.899999999999999</v>
      </c>
      <c r="C413" s="3">
        <v>4062</v>
      </c>
      <c r="D413" s="3">
        <v>9.5</v>
      </c>
      <c r="E413" s="3">
        <v>8</v>
      </c>
      <c r="G413" s="3">
        <f t="shared" si="19"/>
        <v>17.5</v>
      </c>
      <c r="H413" s="3">
        <v>0.1</v>
      </c>
      <c r="I413" s="3">
        <v>0.1</v>
      </c>
      <c r="J413" s="3">
        <v>0.2</v>
      </c>
      <c r="K413" s="3">
        <f t="shared" si="20"/>
        <v>0.4</v>
      </c>
      <c r="L413" s="3">
        <v>17.899999999999999</v>
      </c>
    </row>
    <row r="414" spans="2:16" x14ac:dyDescent="0.25">
      <c r="B414" s="3">
        <f t="shared" si="18"/>
        <v>16.899999999999999</v>
      </c>
      <c r="C414" s="3">
        <v>4080</v>
      </c>
      <c r="D414" s="3">
        <v>6.5</v>
      </c>
      <c r="E414" s="3">
        <v>10</v>
      </c>
      <c r="G414" s="3">
        <f t="shared" si="19"/>
        <v>16.5</v>
      </c>
      <c r="H414" s="3">
        <v>0.1</v>
      </c>
      <c r="I414" s="3">
        <v>0.1</v>
      </c>
      <c r="J414" s="3">
        <v>0.2</v>
      </c>
      <c r="K414" s="3">
        <f t="shared" si="20"/>
        <v>0.4</v>
      </c>
      <c r="L414" s="3">
        <v>16.899999999999999</v>
      </c>
    </row>
    <row r="415" spans="2:16" x14ac:dyDescent="0.25">
      <c r="B415" s="3">
        <v>25</v>
      </c>
      <c r="C415" s="3">
        <v>2004</v>
      </c>
      <c r="G415" s="3">
        <f t="shared" si="19"/>
        <v>0</v>
      </c>
      <c r="H415" s="3">
        <v>0.1</v>
      </c>
      <c r="I415" s="3">
        <v>0.1</v>
      </c>
      <c r="J415" s="3">
        <v>0.2</v>
      </c>
      <c r="K415" s="3">
        <f t="shared" si="20"/>
        <v>0.4</v>
      </c>
      <c r="L415" s="3">
        <v>25</v>
      </c>
    </row>
    <row r="416" spans="2:16" x14ac:dyDescent="0.25">
      <c r="B416" s="3">
        <v>25</v>
      </c>
      <c r="C416" s="3">
        <v>6739</v>
      </c>
      <c r="G416" s="3">
        <f t="shared" si="19"/>
        <v>0</v>
      </c>
      <c r="H416" s="3">
        <v>0.1</v>
      </c>
      <c r="I416" s="3">
        <v>0.1</v>
      </c>
      <c r="J416" s="3">
        <v>0.2</v>
      </c>
      <c r="K416" s="3">
        <f t="shared" si="20"/>
        <v>0.4</v>
      </c>
      <c r="L416" s="3">
        <v>25</v>
      </c>
    </row>
    <row r="417" spans="2:16" x14ac:dyDescent="0.25">
      <c r="B417" s="3">
        <v>25</v>
      </c>
      <c r="C417" s="3">
        <v>3009</v>
      </c>
      <c r="G417" s="3">
        <f t="shared" si="19"/>
        <v>0</v>
      </c>
      <c r="H417" s="3">
        <v>0.1</v>
      </c>
      <c r="I417" s="3">
        <v>0.1</v>
      </c>
      <c r="J417" s="3">
        <v>0.2</v>
      </c>
      <c r="K417" s="3">
        <f t="shared" si="20"/>
        <v>0.4</v>
      </c>
      <c r="L417" s="3">
        <v>25</v>
      </c>
    </row>
    <row r="418" spans="2:16" x14ac:dyDescent="0.25">
      <c r="B418" s="3">
        <v>34</v>
      </c>
      <c r="C418" s="3">
        <v>6765</v>
      </c>
      <c r="G418" s="3">
        <f t="shared" si="19"/>
        <v>0</v>
      </c>
      <c r="H418" s="3">
        <v>0.1</v>
      </c>
      <c r="I418" s="3">
        <v>0.1</v>
      </c>
      <c r="J418" s="3">
        <v>0.2</v>
      </c>
      <c r="K418" s="3">
        <f t="shared" si="20"/>
        <v>0.4</v>
      </c>
      <c r="L418" s="3">
        <v>34</v>
      </c>
    </row>
    <row r="419" spans="2:16" x14ac:dyDescent="0.25">
      <c r="B419" s="3">
        <v>25</v>
      </c>
      <c r="C419" s="3">
        <v>3016</v>
      </c>
      <c r="G419" s="3">
        <f t="shared" si="19"/>
        <v>0</v>
      </c>
      <c r="H419" s="3">
        <v>0.1</v>
      </c>
      <c r="I419" s="3">
        <v>0.1</v>
      </c>
      <c r="J419" s="3">
        <v>0.2</v>
      </c>
      <c r="K419" s="3">
        <f t="shared" si="20"/>
        <v>0.4</v>
      </c>
      <c r="L419" s="3">
        <v>25</v>
      </c>
    </row>
    <row r="420" spans="2:16" x14ac:dyDescent="0.25">
      <c r="B420" s="3">
        <v>29</v>
      </c>
      <c r="C420" s="3">
        <v>3033</v>
      </c>
      <c r="G420" s="3">
        <f t="shared" si="19"/>
        <v>0</v>
      </c>
      <c r="H420" s="3">
        <v>0.1</v>
      </c>
      <c r="I420" s="3">
        <v>0.1</v>
      </c>
      <c r="J420" s="3">
        <v>0.2</v>
      </c>
      <c r="K420" s="3">
        <f t="shared" si="20"/>
        <v>0.4</v>
      </c>
      <c r="L420" s="3">
        <v>29</v>
      </c>
    </row>
    <row r="421" spans="2:16" x14ac:dyDescent="0.25">
      <c r="B421" s="3">
        <v>25</v>
      </c>
      <c r="C421" s="3">
        <v>6813</v>
      </c>
      <c r="G421" s="3">
        <f t="shared" si="19"/>
        <v>0</v>
      </c>
      <c r="H421" s="3">
        <v>0.1</v>
      </c>
      <c r="I421" s="3">
        <v>0.1</v>
      </c>
      <c r="J421" s="3">
        <v>0.2</v>
      </c>
      <c r="K421" s="3">
        <f t="shared" si="20"/>
        <v>0.4</v>
      </c>
      <c r="L421" s="3">
        <v>25</v>
      </c>
    </row>
    <row r="422" spans="2:16" x14ac:dyDescent="0.25">
      <c r="B422" s="3">
        <v>26</v>
      </c>
      <c r="C422" s="3">
        <v>3010</v>
      </c>
      <c r="G422" s="3">
        <f t="shared" si="19"/>
        <v>0</v>
      </c>
      <c r="H422" s="3">
        <v>0.1</v>
      </c>
      <c r="I422" s="3">
        <v>0.1</v>
      </c>
      <c r="J422" s="3">
        <v>0.2</v>
      </c>
      <c r="K422" s="3">
        <f t="shared" si="20"/>
        <v>0.4</v>
      </c>
      <c r="L422" s="3">
        <v>26</v>
      </c>
    </row>
    <row r="423" spans="2:16" x14ac:dyDescent="0.25">
      <c r="B423" s="3">
        <v>25</v>
      </c>
      <c r="C423" s="3">
        <v>3012</v>
      </c>
      <c r="G423" s="3">
        <f t="shared" si="19"/>
        <v>0</v>
      </c>
      <c r="H423" s="3">
        <v>0.1</v>
      </c>
      <c r="I423" s="3">
        <v>0.1</v>
      </c>
      <c r="J423" s="3">
        <v>0.2</v>
      </c>
      <c r="K423" s="3">
        <f t="shared" si="20"/>
        <v>0.4</v>
      </c>
      <c r="L423" s="3">
        <v>25</v>
      </c>
    </row>
    <row r="424" spans="2:16" x14ac:dyDescent="0.25">
      <c r="B424" s="3">
        <v>25</v>
      </c>
      <c r="C424" s="3">
        <v>2011</v>
      </c>
      <c r="G424" s="3">
        <f t="shared" si="19"/>
        <v>0</v>
      </c>
      <c r="H424" s="3">
        <v>0.1</v>
      </c>
      <c r="I424" s="3">
        <v>0.1</v>
      </c>
      <c r="J424" s="3">
        <v>0.2</v>
      </c>
      <c r="K424" s="3">
        <f t="shared" si="20"/>
        <v>0.4</v>
      </c>
      <c r="L424" s="3">
        <v>25</v>
      </c>
    </row>
    <row r="425" spans="2:16" x14ac:dyDescent="0.25">
      <c r="B425" s="3">
        <v>25</v>
      </c>
      <c r="C425" s="3">
        <v>3036</v>
      </c>
      <c r="G425" s="3">
        <f t="shared" si="19"/>
        <v>0</v>
      </c>
      <c r="H425" s="3">
        <v>0.1</v>
      </c>
      <c r="I425" s="3">
        <v>0.1</v>
      </c>
      <c r="J425" s="3">
        <v>0.2</v>
      </c>
      <c r="K425" s="3">
        <f t="shared" si="20"/>
        <v>0.4</v>
      </c>
      <c r="L425" s="3">
        <v>25</v>
      </c>
    </row>
    <row r="426" spans="2:16" x14ac:dyDescent="0.25">
      <c r="B426" s="3">
        <v>25</v>
      </c>
      <c r="C426" s="3">
        <v>6773</v>
      </c>
      <c r="G426" s="3">
        <f t="shared" si="19"/>
        <v>0</v>
      </c>
      <c r="H426" s="3">
        <v>0.1</v>
      </c>
      <c r="I426" s="3">
        <v>0.1</v>
      </c>
      <c r="J426" s="3">
        <v>0.2</v>
      </c>
      <c r="K426" s="3">
        <f t="shared" si="20"/>
        <v>0.4</v>
      </c>
      <c r="L426" s="3">
        <v>25</v>
      </c>
    </row>
    <row r="427" spans="2:16" x14ac:dyDescent="0.25">
      <c r="B427" s="3">
        <f t="shared" ref="B427:B490" si="21">G427+K427</f>
        <v>19.799999999999997</v>
      </c>
      <c r="C427" s="3">
        <v>6750</v>
      </c>
      <c r="D427" s="3">
        <v>6.4</v>
      </c>
      <c r="E427" s="3">
        <v>13</v>
      </c>
      <c r="G427" s="3">
        <f t="shared" si="19"/>
        <v>19.399999999999999</v>
      </c>
      <c r="H427" s="3">
        <v>0.1</v>
      </c>
      <c r="I427" s="3">
        <v>0.1</v>
      </c>
      <c r="J427" s="3">
        <v>0.2</v>
      </c>
      <c r="K427" s="3">
        <f t="shared" si="20"/>
        <v>0.4</v>
      </c>
      <c r="L427" s="3">
        <v>19.8</v>
      </c>
    </row>
    <row r="428" spans="2:16" x14ac:dyDescent="0.25">
      <c r="B428" s="3">
        <f t="shared" si="21"/>
        <v>17.399999999999999</v>
      </c>
      <c r="C428" s="3">
        <v>4823</v>
      </c>
      <c r="D428" s="3">
        <v>4</v>
      </c>
      <c r="E428" s="3">
        <v>13</v>
      </c>
      <c r="G428" s="3">
        <f t="shared" si="19"/>
        <v>17</v>
      </c>
      <c r="H428" s="3">
        <v>0.1</v>
      </c>
      <c r="I428" s="3">
        <v>0.1</v>
      </c>
      <c r="J428" s="3">
        <v>0.2</v>
      </c>
      <c r="K428" s="3">
        <f t="shared" si="20"/>
        <v>0.4</v>
      </c>
      <c r="L428" s="3">
        <v>17.399999999999999</v>
      </c>
    </row>
    <row r="429" spans="2:16" x14ac:dyDescent="0.25">
      <c r="B429" s="3">
        <f t="shared" si="21"/>
        <v>15.4</v>
      </c>
      <c r="C429" s="3">
        <v>4840</v>
      </c>
      <c r="D429" s="3">
        <v>7</v>
      </c>
      <c r="E429" s="3">
        <v>8</v>
      </c>
      <c r="G429" s="3">
        <f t="shared" si="19"/>
        <v>15</v>
      </c>
      <c r="H429" s="3">
        <v>0.1</v>
      </c>
      <c r="I429" s="3">
        <v>0.1</v>
      </c>
      <c r="J429" s="3">
        <v>0.2</v>
      </c>
      <c r="K429" s="3">
        <f t="shared" si="20"/>
        <v>0.4</v>
      </c>
      <c r="L429" s="3">
        <v>15.4</v>
      </c>
    </row>
    <row r="430" spans="2:16" x14ac:dyDescent="0.25">
      <c r="B430" s="7">
        <f t="shared" si="21"/>
        <v>20.399999999999999</v>
      </c>
      <c r="C430" s="7">
        <v>4841</v>
      </c>
      <c r="D430" s="7">
        <v>10</v>
      </c>
      <c r="E430" s="7">
        <v>10</v>
      </c>
      <c r="F430" s="7"/>
      <c r="G430" s="7">
        <f t="shared" si="19"/>
        <v>20</v>
      </c>
      <c r="H430" s="7">
        <v>0.1</v>
      </c>
      <c r="I430" s="7">
        <v>0.1</v>
      </c>
      <c r="J430" s="7">
        <v>0.2</v>
      </c>
      <c r="K430" s="7">
        <f t="shared" si="20"/>
        <v>0.4</v>
      </c>
      <c r="L430" s="7">
        <v>20.399999999999999</v>
      </c>
      <c r="M430" s="7"/>
      <c r="N430" s="7"/>
      <c r="O430" s="3">
        <v>9.5</v>
      </c>
      <c r="P430" s="1" t="s">
        <v>10683</v>
      </c>
    </row>
    <row r="431" spans="2:16" x14ac:dyDescent="0.25">
      <c r="B431" s="7">
        <f t="shared" si="21"/>
        <v>17.399999999999999</v>
      </c>
      <c r="C431" s="7">
        <v>4843</v>
      </c>
      <c r="D431" s="7">
        <v>4</v>
      </c>
      <c r="E431" s="7">
        <v>13</v>
      </c>
      <c r="F431" s="7"/>
      <c r="G431" s="7">
        <f t="shared" si="19"/>
        <v>17</v>
      </c>
      <c r="H431" s="7">
        <v>0.1</v>
      </c>
      <c r="I431" s="7">
        <v>0.1</v>
      </c>
      <c r="J431" s="7">
        <v>0.2</v>
      </c>
      <c r="K431" s="7">
        <f t="shared" si="20"/>
        <v>0.4</v>
      </c>
      <c r="L431" s="7">
        <v>17.399999999999999</v>
      </c>
      <c r="M431" s="7"/>
      <c r="N431" s="7"/>
      <c r="O431" s="3">
        <v>4.5</v>
      </c>
      <c r="P431" s="1" t="s">
        <v>10684</v>
      </c>
    </row>
    <row r="432" spans="2:16" x14ac:dyDescent="0.25">
      <c r="B432" s="3">
        <f t="shared" si="21"/>
        <v>14.9</v>
      </c>
      <c r="C432" s="3">
        <v>4844</v>
      </c>
      <c r="D432" s="3">
        <v>4.5</v>
      </c>
      <c r="E432" s="3">
        <v>10</v>
      </c>
      <c r="G432" s="3">
        <f t="shared" si="19"/>
        <v>14.5</v>
      </c>
      <c r="H432" s="3">
        <v>0.1</v>
      </c>
      <c r="I432" s="3">
        <v>0.1</v>
      </c>
      <c r="J432" s="3">
        <v>0.2</v>
      </c>
      <c r="K432" s="3">
        <f t="shared" si="20"/>
        <v>0.4</v>
      </c>
      <c r="L432" s="3">
        <v>14.9</v>
      </c>
    </row>
    <row r="433" spans="2:16" x14ac:dyDescent="0.25">
      <c r="B433" s="3">
        <f t="shared" si="21"/>
        <v>23.4</v>
      </c>
      <c r="C433" s="3">
        <v>4822</v>
      </c>
      <c r="D433" s="3">
        <v>4</v>
      </c>
      <c r="E433" s="3">
        <v>19</v>
      </c>
      <c r="G433" s="3">
        <f t="shared" si="19"/>
        <v>23</v>
      </c>
      <c r="H433" s="3">
        <v>0.1</v>
      </c>
      <c r="I433" s="3">
        <v>0.1</v>
      </c>
      <c r="J433" s="3">
        <v>0.2</v>
      </c>
      <c r="K433" s="3">
        <f t="shared" si="20"/>
        <v>0.4</v>
      </c>
      <c r="L433" s="3">
        <v>23.4</v>
      </c>
    </row>
    <row r="434" spans="2:16" x14ac:dyDescent="0.25">
      <c r="B434" s="3">
        <f t="shared" si="21"/>
        <v>12.4</v>
      </c>
      <c r="C434" s="3">
        <v>4820</v>
      </c>
      <c r="D434" s="3">
        <v>4</v>
      </c>
      <c r="E434" s="3">
        <v>8</v>
      </c>
      <c r="G434" s="3">
        <f t="shared" si="19"/>
        <v>12</v>
      </c>
      <c r="H434" s="3">
        <v>0.1</v>
      </c>
      <c r="I434" s="3">
        <v>0.1</v>
      </c>
      <c r="J434" s="3">
        <v>0.2</v>
      </c>
      <c r="K434" s="3">
        <f t="shared" si="20"/>
        <v>0.4</v>
      </c>
      <c r="L434" s="3">
        <v>12.4</v>
      </c>
    </row>
    <row r="435" spans="2:16" x14ac:dyDescent="0.25">
      <c r="B435" s="3">
        <f t="shared" si="21"/>
        <v>18.399999999999999</v>
      </c>
      <c r="C435" s="3">
        <v>4824</v>
      </c>
      <c r="D435" s="3">
        <v>4</v>
      </c>
      <c r="E435" s="3">
        <v>14</v>
      </c>
      <c r="G435" s="3">
        <f t="shared" si="19"/>
        <v>18</v>
      </c>
      <c r="H435" s="3">
        <v>0.1</v>
      </c>
      <c r="I435" s="3">
        <v>0.1</v>
      </c>
      <c r="J435" s="3">
        <v>0.2</v>
      </c>
      <c r="K435" s="3">
        <f t="shared" si="20"/>
        <v>0.4</v>
      </c>
      <c r="L435" s="3">
        <v>18.399999999999999</v>
      </c>
    </row>
    <row r="436" spans="2:16" x14ac:dyDescent="0.25">
      <c r="B436" s="3">
        <f t="shared" si="21"/>
        <v>14.9</v>
      </c>
      <c r="C436" s="3">
        <v>4825</v>
      </c>
      <c r="D436" s="3">
        <v>4.5</v>
      </c>
      <c r="E436" s="3">
        <v>10</v>
      </c>
      <c r="G436" s="3">
        <f t="shared" si="19"/>
        <v>14.5</v>
      </c>
      <c r="H436" s="3">
        <v>0.1</v>
      </c>
      <c r="I436" s="3">
        <v>0.1</v>
      </c>
      <c r="J436" s="3">
        <v>0.2</v>
      </c>
      <c r="K436" s="3">
        <f t="shared" si="20"/>
        <v>0.4</v>
      </c>
      <c r="L436" s="3">
        <v>14.9</v>
      </c>
    </row>
    <row r="437" spans="2:16" x14ac:dyDescent="0.25">
      <c r="B437" s="3">
        <f t="shared" si="21"/>
        <v>15.4</v>
      </c>
      <c r="C437" s="3">
        <v>2614</v>
      </c>
      <c r="D437" s="3">
        <v>5</v>
      </c>
      <c r="E437" s="3">
        <v>9</v>
      </c>
      <c r="F437" s="3">
        <v>1</v>
      </c>
      <c r="G437" s="3">
        <f t="shared" si="19"/>
        <v>15</v>
      </c>
      <c r="H437" s="3">
        <v>0.1</v>
      </c>
      <c r="I437" s="3">
        <v>0.1</v>
      </c>
      <c r="J437" s="3">
        <v>0.2</v>
      </c>
      <c r="K437" s="3">
        <f t="shared" si="20"/>
        <v>0.4</v>
      </c>
      <c r="L437" s="3">
        <v>15.4</v>
      </c>
    </row>
    <row r="438" spans="2:16" x14ac:dyDescent="0.25">
      <c r="B438" s="3">
        <f t="shared" si="21"/>
        <v>11.4</v>
      </c>
      <c r="C438" s="6" t="s">
        <v>10694</v>
      </c>
      <c r="D438" s="6">
        <v>3.5</v>
      </c>
      <c r="E438" s="6">
        <v>4</v>
      </c>
      <c r="F438" s="6">
        <v>3.5</v>
      </c>
      <c r="G438" s="3">
        <f t="shared" si="19"/>
        <v>11</v>
      </c>
      <c r="H438" s="6">
        <v>0.1</v>
      </c>
      <c r="I438" s="6">
        <v>0.1</v>
      </c>
      <c r="J438" s="6">
        <v>0.2</v>
      </c>
      <c r="K438" s="6">
        <f t="shared" si="20"/>
        <v>0.4</v>
      </c>
      <c r="L438" s="6">
        <v>11.4</v>
      </c>
      <c r="M438" s="6"/>
      <c r="N438" s="6"/>
      <c r="O438" s="6">
        <v>1.5</v>
      </c>
      <c r="P438" s="1" t="s">
        <v>10695</v>
      </c>
    </row>
    <row r="439" spans="2:16" x14ac:dyDescent="0.25">
      <c r="B439" s="3">
        <f t="shared" si="21"/>
        <v>12.4</v>
      </c>
      <c r="C439" s="6" t="s">
        <v>10696</v>
      </c>
      <c r="D439" s="6">
        <v>3.5</v>
      </c>
      <c r="E439" s="6">
        <v>5</v>
      </c>
      <c r="F439" s="6">
        <v>3.5</v>
      </c>
      <c r="G439" s="3">
        <f t="shared" si="19"/>
        <v>12</v>
      </c>
      <c r="H439" s="6">
        <v>0.1</v>
      </c>
      <c r="I439" s="6">
        <v>0.1</v>
      </c>
      <c r="J439" s="6">
        <v>0.2</v>
      </c>
      <c r="K439" s="6">
        <f t="shared" si="20"/>
        <v>0.4</v>
      </c>
      <c r="L439" s="6">
        <v>12.4</v>
      </c>
      <c r="M439" s="6"/>
      <c r="N439" s="6"/>
      <c r="O439" s="6">
        <v>1.5</v>
      </c>
      <c r="P439" s="1" t="s">
        <v>10695</v>
      </c>
    </row>
    <row r="440" spans="2:16" x14ac:dyDescent="0.25">
      <c r="B440" s="3">
        <f t="shared" si="21"/>
        <v>16.5</v>
      </c>
      <c r="C440" s="6">
        <v>8041</v>
      </c>
      <c r="D440" s="6">
        <v>5.0999999999999996</v>
      </c>
      <c r="E440" s="6">
        <v>11</v>
      </c>
      <c r="F440" s="6"/>
      <c r="G440" s="3">
        <f t="shared" si="19"/>
        <v>16.100000000000001</v>
      </c>
      <c r="H440" s="6">
        <v>0.1</v>
      </c>
      <c r="I440" s="6">
        <v>0.1</v>
      </c>
      <c r="J440" s="6">
        <v>0.2</v>
      </c>
      <c r="K440" s="6">
        <f t="shared" si="20"/>
        <v>0.4</v>
      </c>
      <c r="L440" s="6">
        <v>16.5</v>
      </c>
      <c r="M440" s="6"/>
      <c r="N440" s="6"/>
      <c r="O440" s="6">
        <v>4.5999999999999996</v>
      </c>
    </row>
    <row r="441" spans="2:16" x14ac:dyDescent="0.25">
      <c r="B441" s="3">
        <f t="shared" si="21"/>
        <v>17</v>
      </c>
      <c r="C441" s="6" t="s">
        <v>10697</v>
      </c>
      <c r="D441" s="6">
        <v>5.5</v>
      </c>
      <c r="E441" s="6">
        <v>8</v>
      </c>
      <c r="F441" s="6">
        <v>3.5</v>
      </c>
      <c r="G441" s="3">
        <f t="shared" si="19"/>
        <v>17</v>
      </c>
      <c r="H441" s="6"/>
      <c r="I441" s="6"/>
      <c r="J441" s="6"/>
      <c r="K441" s="6"/>
      <c r="L441" s="6">
        <v>17</v>
      </c>
      <c r="M441" s="6"/>
      <c r="N441" s="6"/>
      <c r="O441" s="6">
        <v>5</v>
      </c>
    </row>
    <row r="442" spans="2:16" x14ac:dyDescent="0.25">
      <c r="B442" s="7">
        <f t="shared" si="21"/>
        <v>15.9</v>
      </c>
      <c r="C442" s="7" t="s">
        <v>10698</v>
      </c>
      <c r="D442" s="7">
        <v>4</v>
      </c>
      <c r="E442" s="7">
        <v>8</v>
      </c>
      <c r="F442" s="7">
        <v>3.5</v>
      </c>
      <c r="G442" s="7">
        <f t="shared" si="19"/>
        <v>15.5</v>
      </c>
      <c r="H442" s="7">
        <v>0.1</v>
      </c>
      <c r="I442" s="7">
        <v>0.1</v>
      </c>
      <c r="J442" s="7">
        <v>0.2</v>
      </c>
      <c r="K442" s="7">
        <v>0.4</v>
      </c>
      <c r="L442" s="7">
        <v>15.9</v>
      </c>
      <c r="M442" s="7"/>
      <c r="N442" s="7"/>
      <c r="O442" s="7">
        <v>3.5</v>
      </c>
      <c r="P442" s="1" t="s">
        <v>10683</v>
      </c>
    </row>
    <row r="443" spans="2:16" x14ac:dyDescent="0.25">
      <c r="B443" s="12">
        <f t="shared" si="21"/>
        <v>14.4</v>
      </c>
      <c r="C443" s="12">
        <v>4856</v>
      </c>
      <c r="D443" s="3">
        <v>4</v>
      </c>
      <c r="E443" s="3">
        <v>10</v>
      </c>
      <c r="G443" s="3">
        <f t="shared" si="19"/>
        <v>14</v>
      </c>
      <c r="H443" s="3">
        <v>0.1</v>
      </c>
      <c r="I443" s="3">
        <v>0.1</v>
      </c>
      <c r="J443" s="3">
        <v>0.2</v>
      </c>
      <c r="K443" s="3">
        <v>0.4</v>
      </c>
      <c r="L443" s="3">
        <v>14.4</v>
      </c>
    </row>
    <row r="444" spans="2:16" x14ac:dyDescent="0.25">
      <c r="B444" s="3">
        <f t="shared" si="21"/>
        <v>13.4</v>
      </c>
      <c r="C444" s="3">
        <v>4857</v>
      </c>
      <c r="D444" s="3">
        <v>4</v>
      </c>
      <c r="E444" s="3">
        <v>9</v>
      </c>
      <c r="G444" s="3">
        <f t="shared" si="19"/>
        <v>13</v>
      </c>
      <c r="H444" s="3">
        <v>0.1</v>
      </c>
      <c r="I444" s="3">
        <v>0.1</v>
      </c>
      <c r="J444" s="3">
        <v>0.2</v>
      </c>
      <c r="K444" s="3">
        <v>0.4</v>
      </c>
      <c r="L444" s="3">
        <v>13.4</v>
      </c>
    </row>
    <row r="445" spans="2:16" x14ac:dyDescent="0.25">
      <c r="B445" s="3">
        <f t="shared" si="21"/>
        <v>15.4</v>
      </c>
      <c r="C445" s="3">
        <v>4842</v>
      </c>
      <c r="D445" s="3">
        <v>4</v>
      </c>
      <c r="E445" s="3">
        <v>11</v>
      </c>
      <c r="G445" s="3">
        <f t="shared" si="19"/>
        <v>15</v>
      </c>
      <c r="H445" s="3">
        <v>0.1</v>
      </c>
      <c r="I445" s="3">
        <v>0.1</v>
      </c>
      <c r="J445" s="3">
        <v>0.2</v>
      </c>
      <c r="K445" s="3">
        <v>0.4</v>
      </c>
      <c r="L445" s="3">
        <v>15.4</v>
      </c>
    </row>
    <row r="446" spans="2:16" x14ac:dyDescent="0.25">
      <c r="B446" s="3">
        <f t="shared" si="21"/>
        <v>16.399999999999999</v>
      </c>
      <c r="C446" s="3">
        <v>4818</v>
      </c>
      <c r="D446" s="3">
        <v>5.5</v>
      </c>
      <c r="E446" s="3">
        <v>7</v>
      </c>
      <c r="F446" s="3">
        <v>3.5</v>
      </c>
      <c r="G446" s="3">
        <f t="shared" si="19"/>
        <v>16</v>
      </c>
      <c r="H446" s="3">
        <v>0.1</v>
      </c>
      <c r="I446" s="3">
        <v>0.1</v>
      </c>
      <c r="J446" s="3">
        <v>0.2</v>
      </c>
      <c r="K446" s="3">
        <v>0.4</v>
      </c>
      <c r="L446" s="3">
        <v>16.399999999999999</v>
      </c>
    </row>
    <row r="447" spans="2:16" x14ac:dyDescent="0.25">
      <c r="B447" s="3">
        <f t="shared" si="21"/>
        <v>17.399999999999999</v>
      </c>
      <c r="C447" s="3">
        <v>4847</v>
      </c>
      <c r="D447" s="3">
        <v>7</v>
      </c>
      <c r="E447" s="3">
        <v>10</v>
      </c>
      <c r="G447" s="3">
        <f t="shared" si="19"/>
        <v>17</v>
      </c>
      <c r="H447" s="3">
        <v>0.1</v>
      </c>
      <c r="I447" s="3">
        <v>0.1</v>
      </c>
      <c r="J447" s="3">
        <v>0.2</v>
      </c>
      <c r="K447" s="3">
        <v>0.4</v>
      </c>
      <c r="L447" s="3">
        <v>17.399999999999999</v>
      </c>
    </row>
    <row r="448" spans="2:16" x14ac:dyDescent="0.25">
      <c r="B448" s="12">
        <f t="shared" si="21"/>
        <v>21.4</v>
      </c>
      <c r="C448" s="12">
        <v>4848</v>
      </c>
      <c r="D448" s="3">
        <v>10</v>
      </c>
      <c r="E448" s="3">
        <v>11</v>
      </c>
      <c r="G448" s="3">
        <f t="shared" si="19"/>
        <v>21</v>
      </c>
      <c r="H448" s="3">
        <v>0.1</v>
      </c>
      <c r="I448" s="3">
        <v>0.1</v>
      </c>
      <c r="J448" s="3">
        <v>0.2</v>
      </c>
      <c r="K448" s="3">
        <v>0.4</v>
      </c>
      <c r="L448" s="3">
        <v>21.4</v>
      </c>
    </row>
    <row r="449" spans="2:16" x14ac:dyDescent="0.25">
      <c r="B449" s="3">
        <f t="shared" si="21"/>
        <v>14.4</v>
      </c>
      <c r="C449" s="3">
        <v>4849</v>
      </c>
      <c r="D449" s="3">
        <v>4</v>
      </c>
      <c r="E449" s="3">
        <v>10</v>
      </c>
      <c r="G449" s="3">
        <f t="shared" si="19"/>
        <v>14</v>
      </c>
      <c r="H449" s="3">
        <v>0.1</v>
      </c>
      <c r="I449" s="3">
        <v>0.1</v>
      </c>
      <c r="J449" s="3">
        <v>0.2</v>
      </c>
      <c r="K449" s="3">
        <v>0.4</v>
      </c>
      <c r="L449" s="3">
        <v>14.4</v>
      </c>
    </row>
    <row r="450" spans="2:16" x14ac:dyDescent="0.25">
      <c r="B450" s="3">
        <f t="shared" si="21"/>
        <v>23.4</v>
      </c>
      <c r="C450" s="3">
        <v>2622</v>
      </c>
      <c r="D450" s="3">
        <v>11</v>
      </c>
      <c r="E450" s="3">
        <v>12</v>
      </c>
      <c r="G450" s="3">
        <f t="shared" ref="G450:G513" si="22">D450+E450+F450</f>
        <v>23</v>
      </c>
      <c r="H450" s="3">
        <v>0.1</v>
      </c>
      <c r="I450" s="3">
        <v>0.1</v>
      </c>
      <c r="J450" s="3">
        <v>0.2</v>
      </c>
      <c r="K450" s="3">
        <v>0.4</v>
      </c>
      <c r="L450" s="3">
        <v>23.4</v>
      </c>
    </row>
    <row r="451" spans="2:16" x14ac:dyDescent="0.25">
      <c r="B451" s="3">
        <f t="shared" si="21"/>
        <v>27.4</v>
      </c>
      <c r="C451" s="3">
        <v>1909</v>
      </c>
      <c r="D451" s="3">
        <v>14</v>
      </c>
      <c r="E451" s="3">
        <v>13</v>
      </c>
      <c r="G451" s="3">
        <f t="shared" si="22"/>
        <v>27</v>
      </c>
      <c r="H451" s="3">
        <v>0.1</v>
      </c>
      <c r="I451" s="3">
        <v>0.1</v>
      </c>
      <c r="J451" s="3">
        <v>0.2</v>
      </c>
      <c r="K451" s="3">
        <v>0.4</v>
      </c>
      <c r="L451" s="3">
        <v>27.4</v>
      </c>
    </row>
    <row r="452" spans="2:16" x14ac:dyDescent="0.25">
      <c r="B452" s="3">
        <f t="shared" si="21"/>
        <v>34.4</v>
      </c>
      <c r="C452" s="3">
        <v>1910</v>
      </c>
      <c r="D452" s="3">
        <v>18</v>
      </c>
      <c r="E452" s="3">
        <v>16</v>
      </c>
      <c r="G452" s="3">
        <f t="shared" si="22"/>
        <v>34</v>
      </c>
      <c r="H452" s="3">
        <v>0.1</v>
      </c>
      <c r="I452" s="3">
        <v>0.1</v>
      </c>
      <c r="J452" s="3">
        <v>0.2</v>
      </c>
      <c r="K452" s="3">
        <v>0.4</v>
      </c>
      <c r="L452" s="3">
        <v>34.4</v>
      </c>
    </row>
    <row r="453" spans="2:16" x14ac:dyDescent="0.25">
      <c r="B453" s="9">
        <f t="shared" si="21"/>
        <v>23.4</v>
      </c>
      <c r="C453" s="9">
        <v>4859</v>
      </c>
      <c r="D453" s="3">
        <v>16</v>
      </c>
      <c r="E453" s="3">
        <v>7</v>
      </c>
      <c r="G453" s="3">
        <f t="shared" si="22"/>
        <v>23</v>
      </c>
      <c r="H453" s="3">
        <v>0.1</v>
      </c>
      <c r="I453" s="3">
        <v>0.1</v>
      </c>
      <c r="J453" s="3">
        <v>0.2</v>
      </c>
      <c r="K453" s="3">
        <v>0.4</v>
      </c>
      <c r="L453" s="3">
        <v>23.4</v>
      </c>
    </row>
    <row r="454" spans="2:16" x14ac:dyDescent="0.25">
      <c r="B454" s="3">
        <f t="shared" si="21"/>
        <v>28.4</v>
      </c>
      <c r="C454" s="3">
        <v>1906</v>
      </c>
      <c r="D454" s="3">
        <v>20</v>
      </c>
      <c r="E454" s="3">
        <v>8</v>
      </c>
      <c r="G454" s="3">
        <f t="shared" si="22"/>
        <v>28</v>
      </c>
      <c r="H454" s="3">
        <v>0.1</v>
      </c>
      <c r="I454" s="3">
        <v>0.1</v>
      </c>
      <c r="J454" s="3">
        <v>0.2</v>
      </c>
      <c r="K454" s="3">
        <v>0.4</v>
      </c>
      <c r="L454" s="3">
        <v>28.4</v>
      </c>
    </row>
    <row r="455" spans="2:16" x14ac:dyDescent="0.25">
      <c r="B455" s="3">
        <f t="shared" si="21"/>
        <v>29.4</v>
      </c>
      <c r="C455" s="3">
        <v>1907</v>
      </c>
      <c r="D455" s="3">
        <v>18</v>
      </c>
      <c r="E455" s="3">
        <v>11</v>
      </c>
      <c r="G455" s="3">
        <f t="shared" si="22"/>
        <v>29</v>
      </c>
      <c r="H455" s="3">
        <v>0.1</v>
      </c>
      <c r="I455" s="3">
        <v>0.1</v>
      </c>
      <c r="J455" s="3">
        <v>0.2</v>
      </c>
      <c r="K455" s="3">
        <v>0.4</v>
      </c>
      <c r="L455" s="3">
        <v>29.4</v>
      </c>
    </row>
    <row r="456" spans="2:16" x14ac:dyDescent="0.25">
      <c r="B456" s="3">
        <f t="shared" si="21"/>
        <v>37.4</v>
      </c>
      <c r="C456" s="3">
        <v>1908</v>
      </c>
      <c r="D456" s="3">
        <v>23</v>
      </c>
      <c r="E456" s="3">
        <v>14</v>
      </c>
      <c r="G456" s="3">
        <f t="shared" si="22"/>
        <v>37</v>
      </c>
      <c r="H456" s="3">
        <v>0.1</v>
      </c>
      <c r="I456" s="3">
        <v>0.1</v>
      </c>
      <c r="J456" s="3">
        <v>0.2</v>
      </c>
      <c r="K456" s="3">
        <v>0.4</v>
      </c>
      <c r="L456" s="3">
        <v>37.4</v>
      </c>
    </row>
    <row r="457" spans="2:16" x14ac:dyDescent="0.25">
      <c r="B457" s="3">
        <f t="shared" si="21"/>
        <v>36.4</v>
      </c>
      <c r="C457" s="3">
        <v>1911</v>
      </c>
      <c r="D457" s="3">
        <v>24</v>
      </c>
      <c r="E457" s="3">
        <v>12</v>
      </c>
      <c r="G457" s="3">
        <f t="shared" si="22"/>
        <v>36</v>
      </c>
      <c r="H457" s="3">
        <v>0.1</v>
      </c>
      <c r="I457" s="3">
        <v>0.1</v>
      </c>
      <c r="J457" s="3">
        <v>0.2</v>
      </c>
      <c r="K457" s="3">
        <v>0.4</v>
      </c>
      <c r="L457" s="3">
        <v>36.4</v>
      </c>
    </row>
    <row r="458" spans="2:16" x14ac:dyDescent="0.25">
      <c r="B458" s="3">
        <f t="shared" si="21"/>
        <v>25.4</v>
      </c>
      <c r="C458" s="3">
        <v>4811</v>
      </c>
      <c r="D458" s="3">
        <v>17</v>
      </c>
      <c r="E458" s="3">
        <v>8</v>
      </c>
      <c r="G458" s="3">
        <f t="shared" si="22"/>
        <v>25</v>
      </c>
      <c r="H458" s="3">
        <v>0.1</v>
      </c>
      <c r="I458" s="3">
        <v>0.1</v>
      </c>
      <c r="J458" s="3">
        <v>0.2</v>
      </c>
      <c r="K458" s="3">
        <v>0.4</v>
      </c>
      <c r="L458" s="3">
        <v>25.4</v>
      </c>
    </row>
    <row r="459" spans="2:16" x14ac:dyDescent="0.25">
      <c r="B459" s="3">
        <f t="shared" si="21"/>
        <v>14.9</v>
      </c>
      <c r="C459" s="3">
        <v>4852</v>
      </c>
      <c r="D459" s="3">
        <v>7.5</v>
      </c>
      <c r="E459" s="3">
        <v>7</v>
      </c>
      <c r="G459" s="3">
        <f t="shared" si="22"/>
        <v>14.5</v>
      </c>
      <c r="H459" s="3">
        <v>0.1</v>
      </c>
      <c r="I459" s="3">
        <v>0.1</v>
      </c>
      <c r="J459" s="3">
        <v>0.2</v>
      </c>
      <c r="K459" s="3">
        <v>0.4</v>
      </c>
      <c r="L459" s="3">
        <v>14.9</v>
      </c>
    </row>
    <row r="460" spans="2:16" x14ac:dyDescent="0.25">
      <c r="B460" s="7">
        <f t="shared" si="21"/>
        <v>15.9</v>
      </c>
      <c r="C460" s="7">
        <v>4853</v>
      </c>
      <c r="D460" s="7">
        <v>5.5</v>
      </c>
      <c r="E460" s="7">
        <v>10</v>
      </c>
      <c r="F460" s="7"/>
      <c r="G460" s="7">
        <f t="shared" si="22"/>
        <v>15.5</v>
      </c>
      <c r="H460" s="7">
        <v>0.1</v>
      </c>
      <c r="I460" s="7">
        <v>0.1</v>
      </c>
      <c r="J460" s="7">
        <v>0.2</v>
      </c>
      <c r="K460" s="7">
        <v>0.4</v>
      </c>
      <c r="L460" s="7">
        <v>15.9</v>
      </c>
      <c r="M460" s="7"/>
      <c r="N460" s="7"/>
      <c r="O460" s="3">
        <v>6</v>
      </c>
      <c r="P460" s="1" t="s">
        <v>10684</v>
      </c>
    </row>
    <row r="461" spans="2:16" x14ac:dyDescent="0.25">
      <c r="B461" s="3">
        <f t="shared" si="21"/>
        <v>15.9</v>
      </c>
      <c r="C461" s="3">
        <v>4932</v>
      </c>
      <c r="D461" s="3">
        <v>4.5</v>
      </c>
      <c r="E461" s="3">
        <v>11</v>
      </c>
      <c r="G461" s="3">
        <f t="shared" si="22"/>
        <v>15.5</v>
      </c>
      <c r="H461" s="3">
        <v>0.1</v>
      </c>
      <c r="I461" s="3">
        <v>0.1</v>
      </c>
      <c r="J461" s="3">
        <v>0.2</v>
      </c>
      <c r="K461" s="3">
        <v>0.4</v>
      </c>
      <c r="L461" s="3">
        <v>15.9</v>
      </c>
    </row>
    <row r="462" spans="2:16" x14ac:dyDescent="0.25">
      <c r="B462" s="13">
        <f t="shared" si="21"/>
        <v>36.4</v>
      </c>
      <c r="C462" s="13">
        <v>2636</v>
      </c>
      <c r="D462" s="3">
        <v>18</v>
      </c>
      <c r="E462" s="3">
        <v>18</v>
      </c>
      <c r="G462" s="3">
        <f t="shared" si="22"/>
        <v>36</v>
      </c>
      <c r="H462" s="3">
        <v>0.1</v>
      </c>
      <c r="I462" s="3">
        <v>0.1</v>
      </c>
      <c r="J462" s="3">
        <v>0.2</v>
      </c>
      <c r="K462" s="3">
        <v>0.4</v>
      </c>
      <c r="L462" s="3">
        <v>36.4</v>
      </c>
    </row>
    <row r="463" spans="2:16" x14ac:dyDescent="0.25">
      <c r="B463" s="3">
        <f t="shared" si="21"/>
        <v>11.4</v>
      </c>
      <c r="C463" s="3">
        <v>1939</v>
      </c>
      <c r="D463" s="3">
        <v>4</v>
      </c>
      <c r="E463" s="3">
        <v>7</v>
      </c>
      <c r="G463" s="3">
        <f t="shared" si="22"/>
        <v>11</v>
      </c>
      <c r="H463" s="3">
        <v>0.1</v>
      </c>
      <c r="I463" s="3">
        <v>0.1</v>
      </c>
      <c r="J463" s="3">
        <v>0.2</v>
      </c>
      <c r="K463" s="3">
        <v>0.4</v>
      </c>
      <c r="L463" s="3">
        <v>11.4</v>
      </c>
    </row>
    <row r="464" spans="2:16" x14ac:dyDescent="0.25">
      <c r="B464" s="3">
        <f t="shared" si="21"/>
        <v>9.4</v>
      </c>
      <c r="C464" s="3">
        <v>1905</v>
      </c>
      <c r="D464" s="3">
        <v>5</v>
      </c>
      <c r="E464" s="3">
        <v>4</v>
      </c>
      <c r="G464" s="3">
        <f t="shared" si="22"/>
        <v>9</v>
      </c>
      <c r="H464" s="3">
        <v>0.1</v>
      </c>
      <c r="I464" s="3">
        <v>0.1</v>
      </c>
      <c r="J464" s="3">
        <v>0.2</v>
      </c>
      <c r="K464" s="3">
        <v>0.4</v>
      </c>
      <c r="L464" s="3">
        <v>9.4</v>
      </c>
    </row>
    <row r="465" spans="2:16" x14ac:dyDescent="0.25">
      <c r="B465" s="7">
        <f t="shared" si="21"/>
        <v>22.4</v>
      </c>
      <c r="C465" s="7">
        <v>1504</v>
      </c>
      <c r="D465" s="7">
        <v>13</v>
      </c>
      <c r="E465" s="7">
        <v>9</v>
      </c>
      <c r="F465" s="7"/>
      <c r="G465" s="7">
        <f t="shared" si="22"/>
        <v>22</v>
      </c>
      <c r="H465" s="7">
        <v>0.1</v>
      </c>
      <c r="I465" s="7">
        <v>0.1</v>
      </c>
      <c r="J465" s="7">
        <v>0.2</v>
      </c>
      <c r="K465" s="7">
        <v>0.4</v>
      </c>
      <c r="L465" s="7">
        <v>22.4</v>
      </c>
      <c r="M465" s="7"/>
      <c r="N465" s="7"/>
      <c r="O465" s="3">
        <v>9</v>
      </c>
      <c r="P465" s="1" t="s">
        <v>10683</v>
      </c>
    </row>
    <row r="466" spans="2:16" x14ac:dyDescent="0.25">
      <c r="B466" s="3">
        <f t="shared" si="21"/>
        <v>27.9</v>
      </c>
      <c r="C466" s="3">
        <v>1505</v>
      </c>
      <c r="D466" s="3">
        <v>13.5</v>
      </c>
      <c r="E466" s="3">
        <v>14</v>
      </c>
      <c r="G466" s="3">
        <f t="shared" si="22"/>
        <v>27.5</v>
      </c>
      <c r="H466" s="3">
        <v>0.1</v>
      </c>
      <c r="I466" s="3">
        <v>0.1</v>
      </c>
      <c r="J466" s="3">
        <v>0.2</v>
      </c>
      <c r="K466" s="3">
        <v>0.4</v>
      </c>
      <c r="L466" s="3">
        <v>27.9</v>
      </c>
    </row>
    <row r="467" spans="2:16" x14ac:dyDescent="0.25">
      <c r="B467" s="3">
        <f t="shared" si="21"/>
        <v>24.4</v>
      </c>
      <c r="C467" s="3">
        <v>1506</v>
      </c>
      <c r="D467" s="3">
        <v>15</v>
      </c>
      <c r="E467" s="3">
        <v>9</v>
      </c>
      <c r="G467" s="3">
        <f t="shared" si="22"/>
        <v>24</v>
      </c>
      <c r="H467" s="3">
        <v>0.1</v>
      </c>
      <c r="I467" s="3">
        <v>0.1</v>
      </c>
      <c r="J467" s="3">
        <v>0.2</v>
      </c>
      <c r="K467" s="3">
        <v>0.4</v>
      </c>
      <c r="L467" s="3">
        <v>24.4</v>
      </c>
    </row>
    <row r="468" spans="2:16" x14ac:dyDescent="0.25">
      <c r="B468" s="3">
        <f t="shared" si="21"/>
        <v>20.9</v>
      </c>
      <c r="C468" s="3">
        <v>4701</v>
      </c>
      <c r="D468" s="3">
        <v>4.5</v>
      </c>
      <c r="E468" s="3">
        <v>16</v>
      </c>
      <c r="G468" s="3">
        <f t="shared" si="22"/>
        <v>20.5</v>
      </c>
      <c r="H468" s="3">
        <v>0.1</v>
      </c>
      <c r="I468" s="3">
        <v>0.1</v>
      </c>
      <c r="J468" s="3">
        <v>0.2</v>
      </c>
      <c r="K468" s="3">
        <v>0.4</v>
      </c>
      <c r="L468" s="3">
        <v>20.9</v>
      </c>
    </row>
    <row r="469" spans="2:16" x14ac:dyDescent="0.25">
      <c r="B469" s="7">
        <f t="shared" si="21"/>
        <v>15.4</v>
      </c>
      <c r="C469" s="7">
        <v>4702</v>
      </c>
      <c r="D469" s="7">
        <v>6</v>
      </c>
      <c r="E469" s="7">
        <v>9</v>
      </c>
      <c r="F469" s="7"/>
      <c r="G469" s="7">
        <f t="shared" si="22"/>
        <v>15</v>
      </c>
      <c r="H469" s="7">
        <v>0.1</v>
      </c>
      <c r="I469" s="7">
        <v>0.1</v>
      </c>
      <c r="J469" s="7">
        <v>0.2</v>
      </c>
      <c r="K469" s="7">
        <v>0.4</v>
      </c>
      <c r="L469" s="7">
        <v>15.4</v>
      </c>
      <c r="M469" s="7"/>
      <c r="N469" s="7"/>
      <c r="O469" s="3">
        <v>5</v>
      </c>
      <c r="P469" s="1" t="s">
        <v>10683</v>
      </c>
    </row>
    <row r="470" spans="2:16" x14ac:dyDescent="0.25">
      <c r="B470" s="3">
        <f t="shared" si="21"/>
        <v>14.4</v>
      </c>
      <c r="C470" s="3">
        <v>4703</v>
      </c>
      <c r="D470" s="3">
        <v>4</v>
      </c>
      <c r="E470" s="3">
        <v>10</v>
      </c>
      <c r="G470" s="3">
        <f t="shared" si="22"/>
        <v>14</v>
      </c>
      <c r="H470" s="3">
        <v>0.1</v>
      </c>
      <c r="I470" s="3">
        <v>0.1</v>
      </c>
      <c r="J470" s="3">
        <v>0.2</v>
      </c>
      <c r="K470" s="3">
        <v>0.4</v>
      </c>
      <c r="L470" s="3">
        <v>14.4</v>
      </c>
    </row>
    <row r="471" spans="2:16" x14ac:dyDescent="0.25">
      <c r="B471" s="12">
        <f t="shared" si="21"/>
        <v>9.4</v>
      </c>
      <c r="C471" s="12">
        <v>2638</v>
      </c>
      <c r="D471" s="3">
        <v>5</v>
      </c>
      <c r="E471" s="3">
        <v>4</v>
      </c>
      <c r="G471" s="3">
        <f t="shared" si="22"/>
        <v>9</v>
      </c>
      <c r="H471" s="3">
        <v>0.1</v>
      </c>
      <c r="I471" s="3">
        <v>0.1</v>
      </c>
      <c r="J471" s="3">
        <v>0.2</v>
      </c>
      <c r="K471" s="3">
        <v>0.4</v>
      </c>
      <c r="L471" s="3">
        <v>9.4</v>
      </c>
    </row>
    <row r="472" spans="2:16" x14ac:dyDescent="0.25">
      <c r="B472" s="3">
        <f t="shared" si="21"/>
        <v>18.399999999999999</v>
      </c>
      <c r="C472" s="3">
        <v>4202</v>
      </c>
      <c r="D472" s="3">
        <v>11</v>
      </c>
      <c r="E472" s="3">
        <v>7</v>
      </c>
      <c r="G472" s="3">
        <f t="shared" si="22"/>
        <v>18</v>
      </c>
      <c r="H472" s="3">
        <v>0.1</v>
      </c>
      <c r="I472" s="3">
        <v>0.1</v>
      </c>
      <c r="J472" s="3">
        <v>0.2</v>
      </c>
      <c r="K472" s="3">
        <v>0.4</v>
      </c>
      <c r="L472" s="3">
        <v>18.399999999999999</v>
      </c>
    </row>
    <row r="473" spans="2:16" x14ac:dyDescent="0.25">
      <c r="B473" s="3">
        <f t="shared" si="21"/>
        <v>38.4</v>
      </c>
      <c r="C473" s="3">
        <v>4209</v>
      </c>
      <c r="D473" s="3">
        <v>26</v>
      </c>
      <c r="E473" s="3">
        <v>12</v>
      </c>
      <c r="G473" s="3">
        <f t="shared" si="22"/>
        <v>38</v>
      </c>
      <c r="H473" s="3">
        <v>0.1</v>
      </c>
      <c r="I473" s="3">
        <v>0.1</v>
      </c>
      <c r="J473" s="3">
        <v>0.2</v>
      </c>
      <c r="K473" s="3">
        <v>0.4</v>
      </c>
      <c r="L473" s="3">
        <v>38.4</v>
      </c>
    </row>
    <row r="474" spans="2:16" x14ac:dyDescent="0.25">
      <c r="B474" s="3">
        <f t="shared" si="21"/>
        <v>12.4</v>
      </c>
      <c r="C474" s="3">
        <v>4855</v>
      </c>
      <c r="D474" s="3">
        <v>4</v>
      </c>
      <c r="E474" s="3">
        <v>8</v>
      </c>
      <c r="G474" s="3">
        <f t="shared" si="22"/>
        <v>12</v>
      </c>
      <c r="H474" s="3">
        <v>0.1</v>
      </c>
      <c r="I474" s="3">
        <v>0.1</v>
      </c>
      <c r="J474" s="3">
        <v>0.2</v>
      </c>
      <c r="K474" s="3">
        <v>0.4</v>
      </c>
      <c r="L474" s="3">
        <v>12.4</v>
      </c>
    </row>
    <row r="475" spans="2:16" x14ac:dyDescent="0.25">
      <c r="B475" s="3">
        <f t="shared" si="21"/>
        <v>14.4</v>
      </c>
      <c r="C475" s="3">
        <v>4860</v>
      </c>
      <c r="D475" s="3">
        <v>4</v>
      </c>
      <c r="E475" s="3">
        <v>10</v>
      </c>
      <c r="G475" s="3">
        <f t="shared" si="22"/>
        <v>14</v>
      </c>
      <c r="H475" s="3">
        <v>0.1</v>
      </c>
      <c r="I475" s="3">
        <v>0.1</v>
      </c>
      <c r="J475" s="3">
        <v>0.2</v>
      </c>
      <c r="K475" s="3">
        <v>0.4</v>
      </c>
      <c r="L475" s="3">
        <v>14.4</v>
      </c>
    </row>
    <row r="476" spans="2:16" x14ac:dyDescent="0.25">
      <c r="B476" s="7">
        <f t="shared" si="21"/>
        <v>16.899999999999999</v>
      </c>
      <c r="C476" s="7">
        <v>4861</v>
      </c>
      <c r="D476" s="7">
        <v>6.5</v>
      </c>
      <c r="E476" s="7">
        <v>10</v>
      </c>
      <c r="F476" s="7"/>
      <c r="G476" s="7">
        <f t="shared" si="22"/>
        <v>16.5</v>
      </c>
      <c r="H476" s="7">
        <v>0.1</v>
      </c>
      <c r="I476" s="7">
        <v>0.1</v>
      </c>
      <c r="J476" s="7">
        <v>0.2</v>
      </c>
      <c r="K476" s="7">
        <v>0.4</v>
      </c>
      <c r="L476" s="7">
        <v>16.899999999999999</v>
      </c>
      <c r="M476" s="7"/>
      <c r="N476" s="7"/>
      <c r="O476" s="3">
        <v>7</v>
      </c>
      <c r="P476" s="1" t="s">
        <v>10684</v>
      </c>
    </row>
    <row r="477" spans="2:16" x14ac:dyDescent="0.25">
      <c r="B477" s="12">
        <f t="shared" si="21"/>
        <v>17.399999999999999</v>
      </c>
      <c r="C477" s="12">
        <v>4862</v>
      </c>
      <c r="D477" s="3">
        <v>8</v>
      </c>
      <c r="E477" s="3">
        <v>9</v>
      </c>
      <c r="G477" s="3">
        <f t="shared" si="22"/>
        <v>17</v>
      </c>
      <c r="H477" s="3">
        <v>0.1</v>
      </c>
      <c r="I477" s="3">
        <v>0.1</v>
      </c>
      <c r="J477" s="3">
        <v>0.2</v>
      </c>
      <c r="K477" s="3">
        <v>0.4</v>
      </c>
      <c r="L477" s="3">
        <v>17.399999999999999</v>
      </c>
    </row>
    <row r="478" spans="2:16" x14ac:dyDescent="0.25">
      <c r="B478" s="3">
        <f t="shared" si="21"/>
        <v>16.399999999999999</v>
      </c>
      <c r="C478" s="3">
        <v>4883</v>
      </c>
      <c r="D478" s="3">
        <v>4</v>
      </c>
      <c r="E478" s="3">
        <v>12</v>
      </c>
      <c r="G478" s="3">
        <f t="shared" si="22"/>
        <v>16</v>
      </c>
      <c r="H478" s="3">
        <v>0.1</v>
      </c>
      <c r="I478" s="3">
        <v>0.1</v>
      </c>
      <c r="J478" s="3">
        <v>0.2</v>
      </c>
      <c r="K478" s="3">
        <v>0.4</v>
      </c>
      <c r="L478" s="3">
        <v>16.399999999999999</v>
      </c>
    </row>
    <row r="479" spans="2:16" x14ac:dyDescent="0.25">
      <c r="B479" s="3">
        <f t="shared" si="21"/>
        <v>12.4</v>
      </c>
      <c r="C479" s="3">
        <v>4885</v>
      </c>
      <c r="D479" s="3">
        <v>5</v>
      </c>
      <c r="E479" s="3">
        <v>7</v>
      </c>
      <c r="G479" s="3">
        <f t="shared" si="22"/>
        <v>12</v>
      </c>
      <c r="H479" s="3">
        <v>0.1</v>
      </c>
      <c r="I479" s="3">
        <v>0.1</v>
      </c>
      <c r="J479" s="3">
        <v>0.2</v>
      </c>
      <c r="K479" s="3">
        <v>0.4</v>
      </c>
      <c r="L479" s="3">
        <v>12.4</v>
      </c>
    </row>
    <row r="480" spans="2:16" x14ac:dyDescent="0.25">
      <c r="B480" s="3">
        <f t="shared" si="21"/>
        <v>17.899999999999999</v>
      </c>
      <c r="C480" s="3">
        <v>4886</v>
      </c>
      <c r="D480" s="3">
        <v>7.5</v>
      </c>
      <c r="E480" s="3">
        <v>10</v>
      </c>
      <c r="G480" s="3">
        <f t="shared" si="22"/>
        <v>17.5</v>
      </c>
      <c r="H480" s="3">
        <v>0.1</v>
      </c>
      <c r="I480" s="3">
        <v>0.1</v>
      </c>
      <c r="J480" s="3">
        <v>0.2</v>
      </c>
      <c r="K480" s="3">
        <v>0.4</v>
      </c>
      <c r="L480" s="3">
        <v>17.899999999999999</v>
      </c>
    </row>
    <row r="481" spans="2:16" x14ac:dyDescent="0.25">
      <c r="B481" s="3">
        <f t="shared" si="21"/>
        <v>21.4</v>
      </c>
      <c r="C481" s="3">
        <v>4887</v>
      </c>
      <c r="D481" s="3">
        <v>16</v>
      </c>
      <c r="E481" s="3">
        <v>5</v>
      </c>
      <c r="G481" s="3">
        <f t="shared" si="22"/>
        <v>21</v>
      </c>
      <c r="H481" s="3">
        <v>0.1</v>
      </c>
      <c r="I481" s="3">
        <v>0.1</v>
      </c>
      <c r="J481" s="3">
        <v>0.2</v>
      </c>
      <c r="K481" s="3">
        <v>0.4</v>
      </c>
      <c r="L481" s="3">
        <v>21.4</v>
      </c>
    </row>
    <row r="482" spans="2:16" x14ac:dyDescent="0.25">
      <c r="B482" s="3">
        <f t="shared" si="21"/>
        <v>14.4</v>
      </c>
      <c r="C482" s="3">
        <v>4888</v>
      </c>
      <c r="D482" s="3">
        <v>4</v>
      </c>
      <c r="E482" s="3">
        <v>10</v>
      </c>
      <c r="G482" s="3">
        <f t="shared" si="22"/>
        <v>14</v>
      </c>
      <c r="H482" s="3">
        <v>0.1</v>
      </c>
      <c r="I482" s="3">
        <v>0.1</v>
      </c>
      <c r="J482" s="3">
        <v>0.2</v>
      </c>
      <c r="K482" s="3">
        <v>0.4</v>
      </c>
      <c r="L482" s="3">
        <v>14.4</v>
      </c>
    </row>
    <row r="483" spans="2:16" x14ac:dyDescent="0.25">
      <c r="B483" s="3">
        <f t="shared" si="21"/>
        <v>13.9</v>
      </c>
      <c r="C483" s="3">
        <v>1940</v>
      </c>
      <c r="D483" s="3">
        <v>8.5</v>
      </c>
      <c r="E483" s="3">
        <v>5</v>
      </c>
      <c r="G483" s="3">
        <f t="shared" si="22"/>
        <v>13.5</v>
      </c>
      <c r="H483" s="3">
        <v>0.1</v>
      </c>
      <c r="I483" s="3">
        <v>0.1</v>
      </c>
      <c r="J483" s="3">
        <v>0.2</v>
      </c>
      <c r="K483" s="3">
        <v>0.4</v>
      </c>
      <c r="L483" s="3">
        <v>13.9</v>
      </c>
    </row>
    <row r="484" spans="2:16" x14ac:dyDescent="0.25">
      <c r="B484" s="3">
        <f t="shared" si="21"/>
        <v>13.9</v>
      </c>
      <c r="C484" s="3">
        <v>2114</v>
      </c>
      <c r="D484" s="3">
        <v>4.5</v>
      </c>
      <c r="E484" s="3">
        <v>9</v>
      </c>
      <c r="G484" s="3">
        <f t="shared" si="22"/>
        <v>13.5</v>
      </c>
      <c r="H484" s="3">
        <v>0.1</v>
      </c>
      <c r="I484" s="3">
        <v>0.1</v>
      </c>
      <c r="J484" s="3">
        <v>0.2</v>
      </c>
      <c r="K484" s="3">
        <v>0.4</v>
      </c>
      <c r="L484" s="3">
        <v>13.9</v>
      </c>
    </row>
    <row r="485" spans="2:16" x14ac:dyDescent="0.25">
      <c r="B485" s="12">
        <f t="shared" si="21"/>
        <v>11.4</v>
      </c>
      <c r="C485" s="12">
        <v>4858</v>
      </c>
      <c r="D485" s="3">
        <v>4</v>
      </c>
      <c r="E485" s="3">
        <v>7</v>
      </c>
      <c r="G485" s="3">
        <f t="shared" si="22"/>
        <v>11</v>
      </c>
      <c r="H485" s="3">
        <v>0.1</v>
      </c>
      <c r="I485" s="3">
        <v>0.1</v>
      </c>
      <c r="J485" s="3">
        <v>0.2</v>
      </c>
      <c r="K485" s="3">
        <v>0.4</v>
      </c>
      <c r="L485" s="3">
        <v>11.4</v>
      </c>
    </row>
    <row r="486" spans="2:16" x14ac:dyDescent="0.25">
      <c r="B486" s="14">
        <f t="shared" si="21"/>
        <v>28.4</v>
      </c>
      <c r="C486" s="14">
        <v>4882</v>
      </c>
      <c r="D486" s="7">
        <v>15</v>
      </c>
      <c r="E486" s="7">
        <v>13</v>
      </c>
      <c r="F486" s="7"/>
      <c r="G486" s="7">
        <f t="shared" si="22"/>
        <v>28</v>
      </c>
      <c r="H486" s="7">
        <v>0.1</v>
      </c>
      <c r="I486" s="7">
        <v>0.1</v>
      </c>
      <c r="J486" s="7">
        <v>0.2</v>
      </c>
      <c r="K486" s="7">
        <v>0.4</v>
      </c>
      <c r="L486" s="7">
        <v>28.4</v>
      </c>
      <c r="M486" s="7"/>
      <c r="N486" s="7"/>
      <c r="O486" s="3">
        <v>12</v>
      </c>
      <c r="P486" s="1" t="s">
        <v>10683</v>
      </c>
    </row>
    <row r="487" spans="2:16" x14ac:dyDescent="0.25">
      <c r="B487" s="7">
        <f t="shared" si="21"/>
        <v>31.4</v>
      </c>
      <c r="C487" s="7">
        <v>4212</v>
      </c>
      <c r="D487" s="7">
        <v>10</v>
      </c>
      <c r="E487" s="7">
        <v>21</v>
      </c>
      <c r="F487" s="7"/>
      <c r="G487" s="7">
        <f t="shared" si="22"/>
        <v>31</v>
      </c>
      <c r="H487" s="7">
        <v>0.1</v>
      </c>
      <c r="I487" s="7">
        <v>0.1</v>
      </c>
      <c r="J487" s="7">
        <v>0.2</v>
      </c>
      <c r="K487" s="7">
        <v>0.4</v>
      </c>
      <c r="L487" s="7">
        <v>31.4</v>
      </c>
      <c r="M487" s="7"/>
      <c r="N487" s="7"/>
      <c r="O487" s="3">
        <v>12</v>
      </c>
      <c r="P487" s="1" t="s">
        <v>10684</v>
      </c>
    </row>
    <row r="488" spans="2:16" x14ac:dyDescent="0.25">
      <c r="B488" s="7">
        <f t="shared" si="21"/>
        <v>24.4</v>
      </c>
      <c r="C488" s="7">
        <v>4213</v>
      </c>
      <c r="D488" s="7">
        <v>9</v>
      </c>
      <c r="E488" s="7">
        <v>15</v>
      </c>
      <c r="F488" s="7"/>
      <c r="G488" s="7">
        <f t="shared" si="22"/>
        <v>24</v>
      </c>
      <c r="H488" s="7">
        <v>0.1</v>
      </c>
      <c r="I488" s="7">
        <v>0.1</v>
      </c>
      <c r="J488" s="7">
        <v>0.2</v>
      </c>
      <c r="K488" s="7">
        <v>0.4</v>
      </c>
      <c r="L488" s="7">
        <v>24.4</v>
      </c>
      <c r="M488" s="7"/>
      <c r="N488" s="7"/>
      <c r="O488" s="3">
        <v>10</v>
      </c>
      <c r="P488" s="1" t="s">
        <v>10684</v>
      </c>
    </row>
    <row r="489" spans="2:16" x14ac:dyDescent="0.25">
      <c r="B489" s="12">
        <f t="shared" si="21"/>
        <v>12.9</v>
      </c>
      <c r="C489" s="12">
        <v>1995</v>
      </c>
      <c r="D489" s="3">
        <v>5</v>
      </c>
      <c r="E489" s="3">
        <v>4</v>
      </c>
      <c r="F489" s="3">
        <v>3.5</v>
      </c>
      <c r="G489" s="3">
        <f t="shared" si="22"/>
        <v>12.5</v>
      </c>
      <c r="H489" s="3">
        <v>0.1</v>
      </c>
      <c r="I489" s="3">
        <v>0.1</v>
      </c>
      <c r="J489" s="3">
        <v>0.2</v>
      </c>
      <c r="K489" s="3">
        <v>0.4</v>
      </c>
      <c r="L489" s="3">
        <v>12.9</v>
      </c>
    </row>
    <row r="490" spans="2:16" x14ac:dyDescent="0.25">
      <c r="B490" s="3">
        <f t="shared" si="21"/>
        <v>34.4</v>
      </c>
      <c r="C490" s="3">
        <v>1903</v>
      </c>
      <c r="D490" s="3">
        <v>16</v>
      </c>
      <c r="E490" s="3">
        <v>18</v>
      </c>
      <c r="G490" s="3">
        <f t="shared" si="22"/>
        <v>34</v>
      </c>
      <c r="H490" s="3">
        <v>0.1</v>
      </c>
      <c r="I490" s="3">
        <v>0.1</v>
      </c>
      <c r="J490" s="3">
        <v>0.2</v>
      </c>
      <c r="K490" s="3">
        <v>0.4</v>
      </c>
      <c r="L490" s="3">
        <v>34.4</v>
      </c>
    </row>
    <row r="491" spans="2:16" x14ac:dyDescent="0.25">
      <c r="B491" s="3">
        <f t="shared" ref="B491:B554" si="23">G491+K491</f>
        <v>12.4</v>
      </c>
      <c r="C491" s="3">
        <v>2631</v>
      </c>
      <c r="D491" s="3">
        <v>5</v>
      </c>
      <c r="E491" s="3">
        <v>7</v>
      </c>
      <c r="G491" s="3">
        <f t="shared" si="22"/>
        <v>12</v>
      </c>
      <c r="H491" s="3">
        <v>0.1</v>
      </c>
      <c r="I491" s="3">
        <v>0.1</v>
      </c>
      <c r="J491" s="3">
        <v>0.2</v>
      </c>
      <c r="K491" s="3">
        <v>0.4</v>
      </c>
      <c r="L491" s="3">
        <v>12.4</v>
      </c>
    </row>
    <row r="492" spans="2:16" x14ac:dyDescent="0.25">
      <c r="B492" s="3">
        <f t="shared" si="23"/>
        <v>17.2</v>
      </c>
      <c r="C492" s="3">
        <v>4850</v>
      </c>
      <c r="D492" s="3">
        <v>4</v>
      </c>
      <c r="E492" s="3">
        <v>11</v>
      </c>
      <c r="F492" s="3">
        <v>1.8</v>
      </c>
      <c r="G492" s="3">
        <f t="shared" si="22"/>
        <v>16.8</v>
      </c>
      <c r="H492" s="3">
        <v>0.1</v>
      </c>
      <c r="I492" s="3">
        <v>0.1</v>
      </c>
      <c r="J492" s="3">
        <v>0.2</v>
      </c>
      <c r="K492" s="3">
        <v>0.4</v>
      </c>
      <c r="L492" s="3">
        <v>17.2</v>
      </c>
    </row>
    <row r="493" spans="2:16" x14ac:dyDescent="0.25">
      <c r="B493" s="3">
        <f t="shared" si="23"/>
        <v>23.4</v>
      </c>
      <c r="C493" s="3">
        <v>4889</v>
      </c>
      <c r="D493" s="3">
        <v>11</v>
      </c>
      <c r="E493" s="3">
        <v>12</v>
      </c>
      <c r="G493" s="3">
        <f t="shared" si="22"/>
        <v>23</v>
      </c>
      <c r="H493" s="3">
        <v>0.1</v>
      </c>
      <c r="I493" s="3">
        <v>0.1</v>
      </c>
      <c r="J493" s="3">
        <v>0.2</v>
      </c>
      <c r="K493" s="3">
        <v>0.4</v>
      </c>
      <c r="L493" s="3">
        <v>23.4</v>
      </c>
    </row>
    <row r="494" spans="2:16" x14ac:dyDescent="0.25">
      <c r="B494" s="12">
        <f t="shared" si="23"/>
        <v>25.4</v>
      </c>
      <c r="C494" s="12">
        <v>4846</v>
      </c>
      <c r="D494" s="3">
        <v>12</v>
      </c>
      <c r="E494" s="3">
        <v>13</v>
      </c>
      <c r="G494" s="3">
        <f t="shared" si="22"/>
        <v>25</v>
      </c>
      <c r="H494" s="3">
        <v>0.1</v>
      </c>
      <c r="I494" s="3">
        <v>0.1</v>
      </c>
      <c r="J494" s="3">
        <v>0.2</v>
      </c>
      <c r="K494" s="3">
        <v>0.4</v>
      </c>
      <c r="L494" s="3">
        <v>25.4</v>
      </c>
    </row>
    <row r="495" spans="2:16" x14ac:dyDescent="0.25">
      <c r="B495" s="7">
        <f t="shared" si="23"/>
        <v>22.9</v>
      </c>
      <c r="C495" s="7">
        <v>1068</v>
      </c>
      <c r="D495" s="7">
        <v>9.5</v>
      </c>
      <c r="E495" s="7">
        <v>13</v>
      </c>
      <c r="F495" s="7"/>
      <c r="G495" s="7">
        <f t="shared" si="22"/>
        <v>22.5</v>
      </c>
      <c r="H495" s="7">
        <v>0.1</v>
      </c>
      <c r="I495" s="7">
        <v>0.1</v>
      </c>
      <c r="J495" s="7">
        <v>0.2</v>
      </c>
      <c r="K495" s="7">
        <v>0.4</v>
      </c>
      <c r="L495" s="7">
        <v>22.9</v>
      </c>
      <c r="M495" s="7"/>
      <c r="N495" s="7"/>
      <c r="O495" s="3">
        <v>9</v>
      </c>
      <c r="P495" s="1" t="s">
        <v>10683</v>
      </c>
    </row>
    <row r="496" spans="2:16" x14ac:dyDescent="0.25">
      <c r="B496" s="3">
        <f t="shared" si="23"/>
        <v>17.899999999999999</v>
      </c>
      <c r="C496" s="3">
        <v>1926</v>
      </c>
      <c r="D496" s="3">
        <v>5.5</v>
      </c>
      <c r="E496" s="3">
        <v>12</v>
      </c>
      <c r="G496" s="3">
        <f t="shared" si="22"/>
        <v>17.5</v>
      </c>
      <c r="H496" s="3">
        <v>0.1</v>
      </c>
      <c r="I496" s="3">
        <v>0.1</v>
      </c>
      <c r="J496" s="3">
        <v>0.2</v>
      </c>
      <c r="K496" s="3">
        <v>0.4</v>
      </c>
      <c r="L496" s="3">
        <v>17.899999999999999</v>
      </c>
    </row>
    <row r="497" spans="2:16" x14ac:dyDescent="0.25">
      <c r="B497" s="3">
        <f t="shared" si="23"/>
        <v>15.9</v>
      </c>
      <c r="C497" s="3">
        <v>1928</v>
      </c>
      <c r="D497" s="3">
        <v>6.5</v>
      </c>
      <c r="E497" s="3">
        <v>9</v>
      </c>
      <c r="G497" s="3">
        <f t="shared" si="22"/>
        <v>15.5</v>
      </c>
      <c r="H497" s="3">
        <v>0.1</v>
      </c>
      <c r="I497" s="3">
        <v>0.1</v>
      </c>
      <c r="J497" s="3">
        <v>0.2</v>
      </c>
      <c r="K497" s="3">
        <v>0.4</v>
      </c>
      <c r="L497" s="3">
        <v>15.9</v>
      </c>
    </row>
    <row r="498" spans="2:16" x14ac:dyDescent="0.25">
      <c r="B498" s="3">
        <f t="shared" si="23"/>
        <v>31.4</v>
      </c>
      <c r="C498" s="3">
        <v>1929</v>
      </c>
      <c r="D498" s="3">
        <v>13</v>
      </c>
      <c r="E498" s="3">
        <v>18</v>
      </c>
      <c r="G498" s="3">
        <f t="shared" si="22"/>
        <v>31</v>
      </c>
      <c r="H498" s="3">
        <v>0.1</v>
      </c>
      <c r="I498" s="3">
        <v>0.1</v>
      </c>
      <c r="J498" s="3">
        <v>0.2</v>
      </c>
      <c r="K498" s="3">
        <v>0.4</v>
      </c>
      <c r="L498" s="3">
        <v>31.4</v>
      </c>
    </row>
    <row r="499" spans="2:16" x14ac:dyDescent="0.25">
      <c r="B499" s="3">
        <f t="shared" si="23"/>
        <v>18.399999999999999</v>
      </c>
      <c r="C499" s="3">
        <v>1603</v>
      </c>
      <c r="D499" s="3">
        <v>8</v>
      </c>
      <c r="E499" s="3">
        <v>10</v>
      </c>
      <c r="G499" s="3">
        <f t="shared" si="22"/>
        <v>18</v>
      </c>
      <c r="H499" s="3">
        <v>0.1</v>
      </c>
      <c r="I499" s="3">
        <v>0.1</v>
      </c>
      <c r="J499" s="3">
        <v>0.2</v>
      </c>
      <c r="K499" s="3">
        <v>0.4</v>
      </c>
      <c r="L499" s="3">
        <v>18.399999999999999</v>
      </c>
    </row>
    <row r="500" spans="2:16" x14ac:dyDescent="0.25">
      <c r="B500" s="3">
        <f t="shared" si="23"/>
        <v>13.4</v>
      </c>
      <c r="C500" s="3">
        <v>1604</v>
      </c>
      <c r="D500" s="3">
        <v>5</v>
      </c>
      <c r="E500" s="3">
        <v>8</v>
      </c>
      <c r="G500" s="3">
        <f t="shared" si="22"/>
        <v>13</v>
      </c>
      <c r="H500" s="3">
        <v>0.1</v>
      </c>
      <c r="I500" s="3">
        <v>0.1</v>
      </c>
      <c r="J500" s="3">
        <v>0.2</v>
      </c>
      <c r="K500" s="3">
        <v>0.4</v>
      </c>
      <c r="L500" s="3">
        <v>13.4</v>
      </c>
    </row>
    <row r="501" spans="2:16" x14ac:dyDescent="0.25">
      <c r="B501" s="3">
        <f t="shared" si="23"/>
        <v>32.4</v>
      </c>
      <c r="C501" s="3">
        <v>4707</v>
      </c>
      <c r="D501" s="3">
        <v>14</v>
      </c>
      <c r="E501" s="3">
        <v>18</v>
      </c>
      <c r="G501" s="3">
        <f t="shared" si="22"/>
        <v>32</v>
      </c>
      <c r="H501" s="3">
        <v>0.1</v>
      </c>
      <c r="I501" s="3">
        <v>0.1</v>
      </c>
      <c r="J501" s="3">
        <v>0.2</v>
      </c>
      <c r="K501" s="3">
        <v>0.4</v>
      </c>
      <c r="L501" s="3">
        <v>32.4</v>
      </c>
    </row>
    <row r="502" spans="2:16" x14ac:dyDescent="0.25">
      <c r="B502" s="12">
        <f t="shared" si="23"/>
        <v>27.4</v>
      </c>
      <c r="C502" s="12">
        <v>4712</v>
      </c>
      <c r="D502" s="3">
        <v>10</v>
      </c>
      <c r="E502" s="3">
        <v>17</v>
      </c>
      <c r="G502" s="3">
        <f t="shared" si="22"/>
        <v>27</v>
      </c>
      <c r="H502" s="3">
        <v>0.1</v>
      </c>
      <c r="I502" s="3">
        <v>0.1</v>
      </c>
      <c r="J502" s="3">
        <v>0.2</v>
      </c>
      <c r="K502" s="3">
        <v>0.4</v>
      </c>
      <c r="L502" s="3">
        <v>27.4</v>
      </c>
    </row>
    <row r="503" spans="2:16" x14ac:dyDescent="0.25">
      <c r="B503" s="13">
        <f t="shared" si="23"/>
        <v>14.4</v>
      </c>
      <c r="C503" s="13">
        <v>4241</v>
      </c>
      <c r="D503" s="3">
        <v>4</v>
      </c>
      <c r="E503" s="3">
        <v>10</v>
      </c>
      <c r="G503" s="3">
        <f t="shared" si="22"/>
        <v>14</v>
      </c>
      <c r="H503" s="3">
        <v>0.1</v>
      </c>
      <c r="I503" s="3">
        <v>0.1</v>
      </c>
      <c r="J503" s="3">
        <v>0.2</v>
      </c>
      <c r="K503" s="3">
        <v>0.4</v>
      </c>
      <c r="L503" s="3">
        <v>14.4</v>
      </c>
    </row>
    <row r="504" spans="2:16" x14ac:dyDescent="0.25">
      <c r="B504" s="14">
        <f t="shared" si="23"/>
        <v>22.4</v>
      </c>
      <c r="C504" s="7">
        <v>4896</v>
      </c>
      <c r="D504" s="7">
        <v>9</v>
      </c>
      <c r="E504" s="7">
        <v>13</v>
      </c>
      <c r="F504" s="7"/>
      <c r="G504" s="7">
        <f t="shared" si="22"/>
        <v>22</v>
      </c>
      <c r="H504" s="7">
        <v>0.1</v>
      </c>
      <c r="I504" s="7">
        <v>0.1</v>
      </c>
      <c r="J504" s="7">
        <v>0.2</v>
      </c>
      <c r="K504" s="7">
        <v>0.4</v>
      </c>
      <c r="L504" s="7">
        <v>22.4</v>
      </c>
      <c r="M504" s="7"/>
      <c r="N504" s="7"/>
      <c r="O504" s="3">
        <v>15</v>
      </c>
      <c r="P504" s="1" t="s">
        <v>10684</v>
      </c>
    </row>
    <row r="505" spans="2:16" x14ac:dyDescent="0.25">
      <c r="B505" s="15">
        <f t="shared" si="23"/>
        <v>23.4</v>
      </c>
      <c r="C505" s="3">
        <v>4890</v>
      </c>
      <c r="D505" s="3">
        <v>11</v>
      </c>
      <c r="E505" s="3">
        <v>12</v>
      </c>
      <c r="G505" s="3">
        <f t="shared" si="22"/>
        <v>23</v>
      </c>
      <c r="H505" s="3">
        <v>0.1</v>
      </c>
      <c r="I505" s="3">
        <v>0.1</v>
      </c>
      <c r="J505" s="3">
        <v>0.2</v>
      </c>
      <c r="K505" s="3">
        <v>0.4</v>
      </c>
      <c r="L505" s="3">
        <v>23.4</v>
      </c>
    </row>
    <row r="506" spans="2:16" x14ac:dyDescent="0.25">
      <c r="B506" s="15">
        <f t="shared" si="23"/>
        <v>28.4</v>
      </c>
      <c r="C506" s="3">
        <v>4892</v>
      </c>
      <c r="D506" s="3">
        <v>15</v>
      </c>
      <c r="E506" s="3">
        <v>13</v>
      </c>
      <c r="G506" s="3">
        <f t="shared" si="22"/>
        <v>28</v>
      </c>
      <c r="H506" s="3">
        <v>0.1</v>
      </c>
      <c r="I506" s="3">
        <v>0.1</v>
      </c>
      <c r="J506" s="3">
        <v>0.2</v>
      </c>
      <c r="K506" s="3">
        <v>0.4</v>
      </c>
      <c r="L506" s="3">
        <v>28.4</v>
      </c>
    </row>
    <row r="507" spans="2:16" x14ac:dyDescent="0.25">
      <c r="B507" s="15">
        <f t="shared" si="23"/>
        <v>15.4</v>
      </c>
      <c r="C507" s="3">
        <v>4880</v>
      </c>
      <c r="D507" s="3">
        <v>6</v>
      </c>
      <c r="E507" s="3">
        <v>9</v>
      </c>
      <c r="G507" s="3">
        <f t="shared" si="22"/>
        <v>15</v>
      </c>
      <c r="H507" s="3">
        <v>0.1</v>
      </c>
      <c r="I507" s="3">
        <v>0.1</v>
      </c>
      <c r="J507" s="3">
        <v>0.2</v>
      </c>
      <c r="K507" s="3">
        <v>0.4</v>
      </c>
      <c r="L507" s="3">
        <v>15.4</v>
      </c>
    </row>
    <row r="508" spans="2:16" x14ac:dyDescent="0.25">
      <c r="B508" s="15">
        <f t="shared" si="23"/>
        <v>20.399999999999999</v>
      </c>
      <c r="C508" s="3">
        <v>4851</v>
      </c>
      <c r="D508" s="3">
        <v>4</v>
      </c>
      <c r="E508" s="3">
        <v>8</v>
      </c>
      <c r="F508" s="3">
        <v>8</v>
      </c>
      <c r="G508" s="3">
        <f t="shared" si="22"/>
        <v>20</v>
      </c>
      <c r="H508" s="3">
        <v>0.1</v>
      </c>
      <c r="I508" s="3">
        <v>0.1</v>
      </c>
      <c r="J508" s="3">
        <v>0.2</v>
      </c>
      <c r="K508" s="3">
        <v>0.4</v>
      </c>
      <c r="L508" s="3">
        <v>20.399999999999999</v>
      </c>
    </row>
    <row r="509" spans="2:16" x14ac:dyDescent="0.25">
      <c r="B509" s="3">
        <f t="shared" si="23"/>
        <v>15.4</v>
      </c>
      <c r="C509" s="3">
        <v>2637</v>
      </c>
      <c r="D509" s="3">
        <v>5</v>
      </c>
      <c r="E509" s="3">
        <v>10</v>
      </c>
      <c r="G509" s="3">
        <f t="shared" si="22"/>
        <v>15</v>
      </c>
      <c r="H509" s="3">
        <v>0.1</v>
      </c>
      <c r="I509" s="3">
        <v>0.1</v>
      </c>
      <c r="J509" s="3">
        <v>0.2</v>
      </c>
      <c r="K509" s="3">
        <v>0.4</v>
      </c>
      <c r="L509" s="3">
        <v>15.4</v>
      </c>
    </row>
    <row r="510" spans="2:16" x14ac:dyDescent="0.25">
      <c r="B510" s="3">
        <f t="shared" si="23"/>
        <v>24.9</v>
      </c>
      <c r="C510" s="3">
        <v>6071</v>
      </c>
      <c r="D510" s="3">
        <v>23.5</v>
      </c>
      <c r="E510" s="3">
        <v>1</v>
      </c>
      <c r="G510" s="3">
        <f t="shared" si="22"/>
        <v>24.5</v>
      </c>
      <c r="H510" s="3">
        <v>0.1</v>
      </c>
      <c r="I510" s="3">
        <v>0.1</v>
      </c>
      <c r="J510" s="3">
        <v>0.2</v>
      </c>
      <c r="K510" s="3">
        <v>0.4</v>
      </c>
      <c r="L510" s="3">
        <v>24.9</v>
      </c>
    </row>
    <row r="511" spans="2:16" x14ac:dyDescent="0.25">
      <c r="B511" s="3">
        <f t="shared" si="23"/>
        <v>25.9</v>
      </c>
      <c r="C511" s="3">
        <v>2010</v>
      </c>
      <c r="D511" s="3">
        <v>24.5</v>
      </c>
      <c r="E511" s="3">
        <v>1</v>
      </c>
      <c r="G511" s="3">
        <f t="shared" si="22"/>
        <v>25.5</v>
      </c>
      <c r="H511" s="3">
        <v>0.1</v>
      </c>
      <c r="I511" s="3">
        <v>0.1</v>
      </c>
      <c r="J511" s="3">
        <v>0.2</v>
      </c>
      <c r="K511" s="3">
        <v>0.4</v>
      </c>
      <c r="L511" s="3">
        <v>25.9</v>
      </c>
    </row>
    <row r="512" spans="2:16" x14ac:dyDescent="0.25">
      <c r="B512" s="3">
        <f t="shared" si="23"/>
        <v>31.4</v>
      </c>
      <c r="C512" s="3">
        <v>2009</v>
      </c>
      <c r="D512" s="3">
        <v>30</v>
      </c>
      <c r="E512" s="3">
        <v>1</v>
      </c>
      <c r="G512" s="3">
        <f t="shared" si="22"/>
        <v>31</v>
      </c>
      <c r="H512" s="3">
        <v>0.1</v>
      </c>
      <c r="I512" s="3">
        <v>0.1</v>
      </c>
      <c r="J512" s="3">
        <v>0.2</v>
      </c>
      <c r="K512" s="3">
        <v>0.4</v>
      </c>
      <c r="L512" s="3">
        <v>31.4</v>
      </c>
    </row>
    <row r="513" spans="2:12" x14ac:dyDescent="0.25">
      <c r="B513" s="3">
        <f t="shared" si="23"/>
        <v>27.9</v>
      </c>
      <c r="C513" s="3">
        <v>4201</v>
      </c>
      <c r="D513" s="3">
        <v>26.5</v>
      </c>
      <c r="E513" s="3">
        <v>1</v>
      </c>
      <c r="G513" s="3">
        <f t="shared" si="22"/>
        <v>27.5</v>
      </c>
      <c r="H513" s="3">
        <v>0.1</v>
      </c>
      <c r="I513" s="3">
        <v>0.1</v>
      </c>
      <c r="J513" s="3">
        <v>0.2</v>
      </c>
      <c r="K513" s="3">
        <v>0.4</v>
      </c>
      <c r="L513" s="3">
        <v>27.9</v>
      </c>
    </row>
    <row r="514" spans="2:12" x14ac:dyDescent="0.25">
      <c r="B514" s="3">
        <f t="shared" si="23"/>
        <v>28.9</v>
      </c>
      <c r="C514" s="3">
        <v>4205</v>
      </c>
      <c r="D514" s="3">
        <v>27.5</v>
      </c>
      <c r="E514" s="3">
        <v>1</v>
      </c>
      <c r="G514" s="3">
        <f t="shared" ref="G514:G556" si="24">D514+E514+F514</f>
        <v>28.5</v>
      </c>
      <c r="H514" s="3">
        <v>0.1</v>
      </c>
      <c r="I514" s="3">
        <v>0.1</v>
      </c>
      <c r="J514" s="3">
        <v>0.2</v>
      </c>
      <c r="K514" s="3">
        <v>0.4</v>
      </c>
      <c r="L514" s="3">
        <v>28.9</v>
      </c>
    </row>
    <row r="515" spans="2:12" x14ac:dyDescent="0.25">
      <c r="B515" s="3">
        <f t="shared" si="23"/>
        <v>26.9</v>
      </c>
      <c r="C515" s="3">
        <v>4206</v>
      </c>
      <c r="D515" s="3">
        <v>25.5</v>
      </c>
      <c r="E515" s="3">
        <v>1</v>
      </c>
      <c r="G515" s="3">
        <f t="shared" si="24"/>
        <v>26.5</v>
      </c>
      <c r="H515" s="3">
        <v>0.1</v>
      </c>
      <c r="I515" s="3">
        <v>0.1</v>
      </c>
      <c r="J515" s="3">
        <v>0.2</v>
      </c>
      <c r="K515" s="3">
        <v>0.4</v>
      </c>
      <c r="L515" s="3">
        <v>26.9</v>
      </c>
    </row>
    <row r="516" spans="2:12" x14ac:dyDescent="0.25">
      <c r="B516" s="3">
        <f t="shared" si="23"/>
        <v>31.4</v>
      </c>
      <c r="C516" s="3">
        <v>4204</v>
      </c>
      <c r="D516" s="3">
        <v>30</v>
      </c>
      <c r="E516" s="3">
        <v>1</v>
      </c>
      <c r="G516" s="3">
        <f t="shared" si="24"/>
        <v>31</v>
      </c>
      <c r="H516" s="3">
        <v>0.1</v>
      </c>
      <c r="I516" s="3">
        <v>0.1</v>
      </c>
      <c r="J516" s="3">
        <v>0.2</v>
      </c>
      <c r="K516" s="3">
        <v>0.4</v>
      </c>
      <c r="L516" s="3">
        <v>31.4</v>
      </c>
    </row>
    <row r="517" spans="2:12" x14ac:dyDescent="0.25">
      <c r="B517" s="12">
        <f t="shared" si="23"/>
        <v>25.9</v>
      </c>
      <c r="C517" s="12">
        <v>4233</v>
      </c>
      <c r="D517" s="3">
        <v>24.5</v>
      </c>
      <c r="E517" s="3">
        <v>1</v>
      </c>
      <c r="G517" s="3">
        <f t="shared" si="24"/>
        <v>25.5</v>
      </c>
      <c r="H517" s="3">
        <v>0.1</v>
      </c>
      <c r="I517" s="3">
        <v>0.1</v>
      </c>
      <c r="J517" s="3">
        <v>0.2</v>
      </c>
      <c r="K517" s="3">
        <v>0.4</v>
      </c>
      <c r="L517" s="3">
        <v>25.9</v>
      </c>
    </row>
    <row r="518" spans="2:12" x14ac:dyDescent="0.25">
      <c r="B518" s="3">
        <f t="shared" si="23"/>
        <v>28.4</v>
      </c>
      <c r="C518" s="3">
        <v>4216</v>
      </c>
      <c r="D518" s="3">
        <v>27</v>
      </c>
      <c r="E518" s="3">
        <v>1</v>
      </c>
      <c r="G518" s="3">
        <f t="shared" si="24"/>
        <v>28</v>
      </c>
      <c r="H518" s="3">
        <v>0.1</v>
      </c>
      <c r="I518" s="3">
        <v>0.1</v>
      </c>
      <c r="J518" s="3">
        <v>0.2</v>
      </c>
      <c r="K518" s="3">
        <v>0.4</v>
      </c>
      <c r="L518" s="3">
        <v>28.4</v>
      </c>
    </row>
    <row r="519" spans="2:12" x14ac:dyDescent="0.25">
      <c r="B519" s="3">
        <f t="shared" si="23"/>
        <v>25.9</v>
      </c>
      <c r="C519" s="3">
        <v>4217</v>
      </c>
      <c r="D519" s="3">
        <v>24.5</v>
      </c>
      <c r="E519" s="3">
        <v>1</v>
      </c>
      <c r="G519" s="3">
        <f t="shared" si="24"/>
        <v>25.5</v>
      </c>
      <c r="H519" s="3">
        <v>0.1</v>
      </c>
      <c r="I519" s="3">
        <v>0.1</v>
      </c>
      <c r="J519" s="3">
        <v>0.2</v>
      </c>
      <c r="K519" s="3">
        <v>0.4</v>
      </c>
      <c r="L519" s="3">
        <v>25.9</v>
      </c>
    </row>
    <row r="520" spans="2:12" x14ac:dyDescent="0.25">
      <c r="B520" s="12">
        <f t="shared" si="23"/>
        <v>23.4</v>
      </c>
      <c r="C520" s="12">
        <v>4200</v>
      </c>
      <c r="D520" s="3">
        <v>22</v>
      </c>
      <c r="E520" s="3">
        <v>1</v>
      </c>
      <c r="G520" s="3">
        <f t="shared" si="24"/>
        <v>23</v>
      </c>
      <c r="H520" s="3">
        <v>0.1</v>
      </c>
      <c r="I520" s="3">
        <v>0.1</v>
      </c>
      <c r="J520" s="3">
        <v>0.2</v>
      </c>
      <c r="K520" s="3">
        <v>0.4</v>
      </c>
      <c r="L520" s="3">
        <v>23.4</v>
      </c>
    </row>
    <row r="521" spans="2:12" x14ac:dyDescent="0.25">
      <c r="B521" s="12">
        <f t="shared" si="23"/>
        <v>29.9</v>
      </c>
      <c r="C521" s="12">
        <v>4208</v>
      </c>
      <c r="D521" s="3">
        <v>28.5</v>
      </c>
      <c r="E521" s="3">
        <v>1</v>
      </c>
      <c r="G521" s="3">
        <f t="shared" si="24"/>
        <v>29.5</v>
      </c>
      <c r="H521" s="3">
        <v>0.1</v>
      </c>
      <c r="I521" s="3">
        <v>0.1</v>
      </c>
      <c r="J521" s="3">
        <v>0.2</v>
      </c>
      <c r="K521" s="3">
        <v>0.4</v>
      </c>
      <c r="L521" s="3">
        <v>29.9</v>
      </c>
    </row>
    <row r="522" spans="2:12" x14ac:dyDescent="0.25">
      <c r="B522" s="3">
        <f t="shared" si="23"/>
        <v>16.2</v>
      </c>
      <c r="C522" s="3">
        <v>1501</v>
      </c>
      <c r="D522" s="3">
        <v>4</v>
      </c>
      <c r="E522" s="3">
        <v>10</v>
      </c>
      <c r="F522" s="3">
        <v>1.8</v>
      </c>
      <c r="G522" s="3">
        <f t="shared" si="24"/>
        <v>15.8</v>
      </c>
      <c r="H522" s="3">
        <v>0.1</v>
      </c>
      <c r="I522" s="3">
        <v>0.1</v>
      </c>
      <c r="J522" s="3">
        <v>0.2</v>
      </c>
      <c r="K522" s="3">
        <v>0.4</v>
      </c>
      <c r="L522" s="3">
        <v>16.2</v>
      </c>
    </row>
    <row r="523" spans="2:12" x14ac:dyDescent="0.25">
      <c r="B523" s="3">
        <f t="shared" si="23"/>
        <v>16.2</v>
      </c>
      <c r="C523" s="3">
        <v>4881</v>
      </c>
      <c r="D523" s="3">
        <v>4</v>
      </c>
      <c r="E523" s="3">
        <v>10</v>
      </c>
      <c r="F523" s="3">
        <v>1.8</v>
      </c>
      <c r="G523" s="3">
        <f t="shared" si="24"/>
        <v>15.8</v>
      </c>
      <c r="H523" s="3">
        <v>0.1</v>
      </c>
      <c r="I523" s="3">
        <v>0.1</v>
      </c>
      <c r="J523" s="3">
        <v>0.2</v>
      </c>
      <c r="K523" s="3">
        <v>0.4</v>
      </c>
      <c r="L523" s="3">
        <v>16.2</v>
      </c>
    </row>
    <row r="524" spans="2:12" x14ac:dyDescent="0.25">
      <c r="B524" s="3">
        <f t="shared" si="23"/>
        <v>14.4</v>
      </c>
      <c r="C524" s="3">
        <v>1947</v>
      </c>
      <c r="D524" s="3">
        <v>4</v>
      </c>
      <c r="E524" s="3">
        <v>10</v>
      </c>
      <c r="G524" s="3">
        <f t="shared" si="24"/>
        <v>14</v>
      </c>
      <c r="H524" s="3">
        <v>0.1</v>
      </c>
      <c r="I524" s="3">
        <v>0.1</v>
      </c>
      <c r="J524" s="3">
        <v>0.2</v>
      </c>
      <c r="K524" s="3">
        <v>0.4</v>
      </c>
      <c r="L524" s="3">
        <v>14.4</v>
      </c>
    </row>
    <row r="525" spans="2:12" x14ac:dyDescent="0.25">
      <c r="B525" s="3">
        <f t="shared" si="23"/>
        <v>16.2</v>
      </c>
      <c r="C525" s="3">
        <v>1948</v>
      </c>
      <c r="D525" s="3">
        <v>4</v>
      </c>
      <c r="E525" s="3">
        <v>10</v>
      </c>
      <c r="F525" s="3">
        <v>1.8</v>
      </c>
      <c r="G525" s="3">
        <f t="shared" si="24"/>
        <v>15.8</v>
      </c>
      <c r="H525" s="3">
        <v>0.1</v>
      </c>
      <c r="I525" s="3">
        <v>0.1</v>
      </c>
      <c r="J525" s="3">
        <v>0.2</v>
      </c>
      <c r="K525" s="3">
        <v>0.4</v>
      </c>
      <c r="L525" s="3">
        <v>16.2</v>
      </c>
    </row>
    <row r="526" spans="2:12" x14ac:dyDescent="0.25">
      <c r="B526" s="3">
        <f t="shared" si="23"/>
        <v>15.200000000000001</v>
      </c>
      <c r="C526" s="3">
        <v>1949</v>
      </c>
      <c r="D526" s="3">
        <v>4</v>
      </c>
      <c r="E526" s="3">
        <v>9</v>
      </c>
      <c r="F526" s="3">
        <v>1.8</v>
      </c>
      <c r="G526" s="3">
        <f t="shared" si="24"/>
        <v>14.8</v>
      </c>
      <c r="H526" s="3">
        <v>0.1</v>
      </c>
      <c r="I526" s="3">
        <v>0.1</v>
      </c>
      <c r="J526" s="3">
        <v>0.2</v>
      </c>
      <c r="K526" s="3">
        <v>0.4</v>
      </c>
      <c r="L526" s="3">
        <v>15.2</v>
      </c>
    </row>
    <row r="527" spans="2:12" x14ac:dyDescent="0.25">
      <c r="B527" s="3">
        <f t="shared" si="23"/>
        <v>15.200000000000001</v>
      </c>
      <c r="C527" s="3">
        <v>1955</v>
      </c>
      <c r="D527" s="3">
        <v>4</v>
      </c>
      <c r="E527" s="3">
        <v>9</v>
      </c>
      <c r="F527" s="3">
        <v>1.8</v>
      </c>
      <c r="G527" s="3">
        <f t="shared" si="24"/>
        <v>14.8</v>
      </c>
      <c r="H527" s="3">
        <v>0.1</v>
      </c>
      <c r="I527" s="3">
        <v>0.1</v>
      </c>
      <c r="J527" s="3">
        <v>0.2</v>
      </c>
      <c r="K527" s="3">
        <v>0.4</v>
      </c>
      <c r="L527" s="3">
        <v>15.2</v>
      </c>
    </row>
    <row r="528" spans="2:12" x14ac:dyDescent="0.25">
      <c r="B528" s="3">
        <f t="shared" si="23"/>
        <v>15.200000000000001</v>
      </c>
      <c r="C528" s="3">
        <v>1957</v>
      </c>
      <c r="D528" s="3">
        <v>4</v>
      </c>
      <c r="E528" s="3">
        <v>9</v>
      </c>
      <c r="F528" s="3">
        <v>1.8</v>
      </c>
      <c r="G528" s="3">
        <f t="shared" si="24"/>
        <v>14.8</v>
      </c>
      <c r="H528" s="3">
        <v>0.1</v>
      </c>
      <c r="I528" s="3">
        <v>0.1</v>
      </c>
      <c r="J528" s="3">
        <v>0.2</v>
      </c>
      <c r="K528" s="3">
        <v>0.4</v>
      </c>
      <c r="L528" s="3">
        <v>15.2</v>
      </c>
    </row>
    <row r="529" spans="2:12" x14ac:dyDescent="0.25">
      <c r="B529" s="3">
        <f t="shared" si="23"/>
        <v>17.399999999999999</v>
      </c>
      <c r="C529" s="3">
        <v>1508</v>
      </c>
      <c r="D529" s="3">
        <v>5</v>
      </c>
      <c r="E529" s="3">
        <v>12</v>
      </c>
      <c r="G529" s="3">
        <f t="shared" si="24"/>
        <v>17</v>
      </c>
      <c r="H529" s="3">
        <v>0.1</v>
      </c>
      <c r="I529" s="3">
        <v>0.1</v>
      </c>
      <c r="J529" s="3">
        <v>0.2</v>
      </c>
      <c r="K529" s="3">
        <v>0.4</v>
      </c>
      <c r="L529" s="3">
        <v>17.399999999999999</v>
      </c>
    </row>
    <row r="530" spans="2:12" x14ac:dyDescent="0.25">
      <c r="B530" s="3">
        <f t="shared" si="23"/>
        <v>16.2</v>
      </c>
      <c r="C530" s="3">
        <v>1952</v>
      </c>
      <c r="D530" s="3">
        <v>4</v>
      </c>
      <c r="E530" s="3">
        <v>10</v>
      </c>
      <c r="F530" s="3">
        <v>1.8</v>
      </c>
      <c r="G530" s="3">
        <f t="shared" si="24"/>
        <v>15.8</v>
      </c>
      <c r="H530" s="3">
        <v>0.1</v>
      </c>
      <c r="I530" s="3">
        <v>0.1</v>
      </c>
      <c r="J530" s="3">
        <v>0.2</v>
      </c>
      <c r="K530" s="3">
        <v>0.4</v>
      </c>
      <c r="L530" s="3">
        <v>16.2</v>
      </c>
    </row>
    <row r="531" spans="2:12" x14ac:dyDescent="0.25">
      <c r="B531" s="3">
        <f t="shared" si="23"/>
        <v>15.200000000000001</v>
      </c>
      <c r="C531" s="3">
        <v>1954</v>
      </c>
      <c r="D531" s="3">
        <v>4</v>
      </c>
      <c r="E531" s="3">
        <v>9</v>
      </c>
      <c r="F531" s="3">
        <v>1.8</v>
      </c>
      <c r="G531" s="3">
        <f t="shared" si="24"/>
        <v>14.8</v>
      </c>
      <c r="H531" s="3">
        <v>0.1</v>
      </c>
      <c r="I531" s="3">
        <v>0.1</v>
      </c>
      <c r="J531" s="3">
        <v>0.2</v>
      </c>
      <c r="K531" s="3">
        <v>0.4</v>
      </c>
      <c r="L531" s="3">
        <v>15.2</v>
      </c>
    </row>
    <row r="532" spans="2:12" x14ac:dyDescent="0.25">
      <c r="B532" s="3">
        <f t="shared" si="23"/>
        <v>16.2</v>
      </c>
      <c r="C532" s="3">
        <v>1956</v>
      </c>
      <c r="D532" s="3">
        <v>4</v>
      </c>
      <c r="E532" s="3">
        <v>10</v>
      </c>
      <c r="F532" s="3">
        <v>1.8</v>
      </c>
      <c r="G532" s="3">
        <f t="shared" si="24"/>
        <v>15.8</v>
      </c>
      <c r="H532" s="3">
        <v>0.1</v>
      </c>
      <c r="I532" s="3">
        <v>0.1</v>
      </c>
      <c r="J532" s="3">
        <v>0.2</v>
      </c>
      <c r="K532" s="3">
        <v>0.4</v>
      </c>
      <c r="L532" s="3">
        <v>16.2</v>
      </c>
    </row>
    <row r="533" spans="2:12" x14ac:dyDescent="0.25">
      <c r="B533" s="3">
        <f t="shared" si="23"/>
        <v>15.200000000000001</v>
      </c>
      <c r="C533" s="3">
        <v>1953</v>
      </c>
      <c r="D533" s="3">
        <v>4</v>
      </c>
      <c r="E533" s="3">
        <v>9</v>
      </c>
      <c r="F533" s="3">
        <v>1.8</v>
      </c>
      <c r="G533" s="3">
        <f t="shared" si="24"/>
        <v>14.8</v>
      </c>
      <c r="H533" s="3">
        <v>0.1</v>
      </c>
      <c r="I533" s="3">
        <v>0.1</v>
      </c>
      <c r="J533" s="3">
        <v>0.2</v>
      </c>
      <c r="K533" s="3">
        <v>0.4</v>
      </c>
      <c r="L533" s="3">
        <v>15.2</v>
      </c>
    </row>
    <row r="534" spans="2:12" x14ac:dyDescent="0.25">
      <c r="B534" s="3">
        <f t="shared" si="23"/>
        <v>16.2</v>
      </c>
      <c r="C534" s="3">
        <v>1951</v>
      </c>
      <c r="D534" s="3">
        <v>4</v>
      </c>
      <c r="E534" s="3">
        <v>10</v>
      </c>
      <c r="F534" s="3">
        <v>1.8</v>
      </c>
      <c r="G534" s="3">
        <f t="shared" si="24"/>
        <v>15.8</v>
      </c>
      <c r="H534" s="3">
        <v>0.1</v>
      </c>
      <c r="I534" s="3">
        <v>0.1</v>
      </c>
      <c r="J534" s="3">
        <v>0.2</v>
      </c>
      <c r="K534" s="3">
        <v>0.4</v>
      </c>
      <c r="L534" s="3">
        <v>16.2</v>
      </c>
    </row>
    <row r="535" spans="2:12" x14ac:dyDescent="0.25">
      <c r="B535" s="3">
        <f t="shared" si="23"/>
        <v>17.2</v>
      </c>
      <c r="C535" s="3">
        <v>1950</v>
      </c>
      <c r="D535" s="3">
        <v>4</v>
      </c>
      <c r="E535" s="3">
        <v>11</v>
      </c>
      <c r="F535" s="3">
        <v>1.8</v>
      </c>
      <c r="G535" s="3">
        <f t="shared" si="24"/>
        <v>16.8</v>
      </c>
      <c r="H535" s="3">
        <v>0.1</v>
      </c>
      <c r="I535" s="3">
        <v>0.1</v>
      </c>
      <c r="J535" s="3">
        <v>0.2</v>
      </c>
      <c r="K535" s="3">
        <v>0.4</v>
      </c>
      <c r="L535" s="3">
        <v>17.2</v>
      </c>
    </row>
    <row r="536" spans="2:12" x14ac:dyDescent="0.25">
      <c r="B536" s="12">
        <f t="shared" si="23"/>
        <v>26.9</v>
      </c>
      <c r="C536" s="12">
        <v>4240</v>
      </c>
      <c r="D536" s="3">
        <v>25.5</v>
      </c>
      <c r="E536" s="3">
        <v>1</v>
      </c>
      <c r="G536" s="3">
        <f t="shared" si="24"/>
        <v>26.5</v>
      </c>
      <c r="H536" s="3">
        <v>0.1</v>
      </c>
      <c r="I536" s="3">
        <v>0.1</v>
      </c>
      <c r="J536" s="3">
        <v>0.1</v>
      </c>
      <c r="K536" s="3">
        <v>0.4</v>
      </c>
      <c r="L536" s="3">
        <v>26.9</v>
      </c>
    </row>
    <row r="537" spans="2:12" x14ac:dyDescent="0.25">
      <c r="B537" s="12">
        <f t="shared" si="23"/>
        <v>25.9</v>
      </c>
      <c r="C537" s="12">
        <v>4221</v>
      </c>
      <c r="D537" s="3">
        <v>24.5</v>
      </c>
      <c r="E537" s="3">
        <v>1</v>
      </c>
      <c r="G537" s="3">
        <f t="shared" si="24"/>
        <v>25.5</v>
      </c>
      <c r="H537" s="3">
        <v>0.1</v>
      </c>
      <c r="I537" s="3">
        <v>0.1</v>
      </c>
      <c r="J537" s="3">
        <v>0.1</v>
      </c>
      <c r="K537" s="3">
        <v>0.4</v>
      </c>
      <c r="L537" s="3">
        <v>25.9</v>
      </c>
    </row>
    <row r="538" spans="2:12" x14ac:dyDescent="0.25">
      <c r="B538" s="12">
        <f t="shared" si="23"/>
        <v>29.4</v>
      </c>
      <c r="C538" s="12">
        <v>4218</v>
      </c>
      <c r="D538" s="3">
        <v>28</v>
      </c>
      <c r="E538" s="3">
        <v>1</v>
      </c>
      <c r="G538" s="3">
        <f t="shared" si="24"/>
        <v>29</v>
      </c>
      <c r="H538" s="3">
        <v>0.1</v>
      </c>
      <c r="I538" s="3">
        <v>0.1</v>
      </c>
      <c r="J538" s="3">
        <v>0.1</v>
      </c>
      <c r="K538" s="3">
        <v>0.4</v>
      </c>
      <c r="L538" s="3">
        <v>29.4</v>
      </c>
    </row>
    <row r="539" spans="2:12" x14ac:dyDescent="0.25">
      <c r="B539" s="12">
        <f t="shared" si="23"/>
        <v>28.4</v>
      </c>
      <c r="C539" s="12">
        <v>4219</v>
      </c>
      <c r="D539" s="3">
        <v>27</v>
      </c>
      <c r="E539" s="3">
        <v>1</v>
      </c>
      <c r="G539" s="3">
        <f t="shared" si="24"/>
        <v>28</v>
      </c>
      <c r="H539" s="3">
        <v>0.1</v>
      </c>
      <c r="I539" s="3">
        <v>0.1</v>
      </c>
      <c r="J539" s="3">
        <v>0.1</v>
      </c>
      <c r="K539" s="3">
        <v>0.4</v>
      </c>
      <c r="L539" s="3">
        <v>28.4</v>
      </c>
    </row>
    <row r="540" spans="2:12" x14ac:dyDescent="0.25">
      <c r="B540" s="12">
        <f t="shared" si="23"/>
        <v>30.9</v>
      </c>
      <c r="C540" s="12">
        <v>4224</v>
      </c>
      <c r="D540" s="3">
        <v>29.5</v>
      </c>
      <c r="E540" s="3">
        <v>1</v>
      </c>
      <c r="G540" s="3">
        <f t="shared" si="24"/>
        <v>30.5</v>
      </c>
      <c r="H540" s="3">
        <v>0.1</v>
      </c>
      <c r="I540" s="3">
        <v>0.1</v>
      </c>
      <c r="J540" s="3">
        <v>0.1</v>
      </c>
      <c r="K540" s="3">
        <v>0.4</v>
      </c>
      <c r="L540" s="3">
        <v>30.9</v>
      </c>
    </row>
    <row r="541" spans="2:12" x14ac:dyDescent="0.25">
      <c r="B541" s="12">
        <f t="shared" si="23"/>
        <v>27.9</v>
      </c>
      <c r="C541" s="12">
        <v>4234</v>
      </c>
      <c r="D541" s="3">
        <v>26.5</v>
      </c>
      <c r="E541" s="3">
        <v>1</v>
      </c>
      <c r="G541" s="3">
        <f t="shared" si="24"/>
        <v>27.5</v>
      </c>
      <c r="H541" s="3">
        <v>0.1</v>
      </c>
      <c r="I541" s="3">
        <v>0.1</v>
      </c>
      <c r="J541" s="3">
        <v>0.1</v>
      </c>
      <c r="K541" s="3">
        <v>0.4</v>
      </c>
      <c r="L541" s="3">
        <v>27.9</v>
      </c>
    </row>
    <row r="542" spans="2:12" x14ac:dyDescent="0.25">
      <c r="B542" s="12">
        <f t="shared" si="23"/>
        <v>27.4</v>
      </c>
      <c r="C542" s="12">
        <v>4207</v>
      </c>
      <c r="D542" s="3">
        <v>26</v>
      </c>
      <c r="E542" s="3">
        <v>1</v>
      </c>
      <c r="G542" s="3">
        <f t="shared" si="24"/>
        <v>27</v>
      </c>
      <c r="H542" s="3">
        <v>0.1</v>
      </c>
      <c r="I542" s="3">
        <v>0.1</v>
      </c>
      <c r="J542" s="3">
        <v>0.1</v>
      </c>
      <c r="K542" s="3">
        <v>0.4</v>
      </c>
      <c r="L542" s="3">
        <v>27.4</v>
      </c>
    </row>
    <row r="543" spans="2:12" x14ac:dyDescent="0.25">
      <c r="B543" s="12">
        <f t="shared" si="23"/>
        <v>29.9</v>
      </c>
      <c r="C543" s="12">
        <v>4222</v>
      </c>
      <c r="D543" s="3">
        <v>28.5</v>
      </c>
      <c r="E543" s="3">
        <v>1</v>
      </c>
      <c r="G543" s="3">
        <f t="shared" si="24"/>
        <v>29.5</v>
      </c>
      <c r="H543" s="3">
        <v>0.1</v>
      </c>
      <c r="I543" s="3">
        <v>0.1</v>
      </c>
      <c r="J543" s="3">
        <v>0.1</v>
      </c>
      <c r="K543" s="3">
        <v>0.4</v>
      </c>
      <c r="L543" s="3">
        <v>29.9</v>
      </c>
    </row>
    <row r="544" spans="2:12" x14ac:dyDescent="0.25">
      <c r="B544" s="12">
        <f t="shared" si="23"/>
        <v>28.4</v>
      </c>
      <c r="C544" s="12">
        <v>4220</v>
      </c>
      <c r="D544" s="3">
        <v>27</v>
      </c>
      <c r="E544" s="3">
        <v>1</v>
      </c>
      <c r="G544" s="3">
        <f t="shared" si="24"/>
        <v>28</v>
      </c>
      <c r="H544" s="3">
        <v>0.1</v>
      </c>
      <c r="I544" s="3">
        <v>0.1</v>
      </c>
      <c r="J544" s="3">
        <v>0.1</v>
      </c>
      <c r="K544" s="3">
        <v>0.4</v>
      </c>
      <c r="L544" s="3">
        <v>28.4</v>
      </c>
    </row>
    <row r="545" spans="1:12" x14ac:dyDescent="0.25">
      <c r="B545" s="12">
        <f t="shared" si="23"/>
        <v>31.4</v>
      </c>
      <c r="C545" s="12">
        <v>4247</v>
      </c>
      <c r="D545" s="3">
        <v>30</v>
      </c>
      <c r="E545" s="3">
        <v>1</v>
      </c>
      <c r="G545" s="3">
        <f t="shared" si="24"/>
        <v>31</v>
      </c>
      <c r="H545" s="3">
        <v>0.1</v>
      </c>
      <c r="I545" s="3">
        <v>0.1</v>
      </c>
      <c r="J545" s="3">
        <v>0.1</v>
      </c>
      <c r="K545" s="3">
        <v>0.4</v>
      </c>
      <c r="L545" s="3">
        <v>31.4</v>
      </c>
    </row>
    <row r="546" spans="1:12" x14ac:dyDescent="0.25">
      <c r="B546" s="12">
        <f t="shared" si="23"/>
        <v>29.9</v>
      </c>
      <c r="C546" s="12">
        <v>4238</v>
      </c>
      <c r="D546" s="3">
        <v>28.5</v>
      </c>
      <c r="E546" s="3">
        <v>1</v>
      </c>
      <c r="G546" s="3">
        <f t="shared" si="24"/>
        <v>29.5</v>
      </c>
      <c r="H546" s="3">
        <v>0.1</v>
      </c>
      <c r="I546" s="3">
        <v>0.1</v>
      </c>
      <c r="J546" s="3">
        <v>0.1</v>
      </c>
      <c r="K546" s="3">
        <v>0.4</v>
      </c>
      <c r="L546" s="3">
        <v>29.9</v>
      </c>
    </row>
    <row r="547" spans="1:12" x14ac:dyDescent="0.25">
      <c r="B547" s="12">
        <f t="shared" si="23"/>
        <v>25.9</v>
      </c>
      <c r="C547" s="12">
        <v>4248</v>
      </c>
      <c r="D547" s="3">
        <v>24.5</v>
      </c>
      <c r="E547" s="3">
        <v>1</v>
      </c>
      <c r="G547" s="3">
        <f t="shared" si="24"/>
        <v>25.5</v>
      </c>
      <c r="H547" s="3">
        <v>0.1</v>
      </c>
      <c r="I547" s="3">
        <v>0.1</v>
      </c>
      <c r="J547" s="3">
        <v>0.1</v>
      </c>
      <c r="K547" s="3">
        <v>0.4</v>
      </c>
      <c r="L547" s="3">
        <v>25.9</v>
      </c>
    </row>
    <row r="548" spans="1:12" x14ac:dyDescent="0.25">
      <c r="B548" s="12">
        <f t="shared" si="23"/>
        <v>28.9</v>
      </c>
      <c r="C548" s="12">
        <v>4236</v>
      </c>
      <c r="D548" s="3">
        <v>27.5</v>
      </c>
      <c r="E548" s="3">
        <v>1</v>
      </c>
      <c r="G548" s="3">
        <f t="shared" si="24"/>
        <v>28.5</v>
      </c>
      <c r="H548" s="3">
        <v>0.1</v>
      </c>
      <c r="I548" s="3">
        <v>0.1</v>
      </c>
      <c r="J548" s="3">
        <v>0.1</v>
      </c>
      <c r="K548" s="3">
        <v>0.4</v>
      </c>
      <c r="L548" s="3">
        <v>28.9</v>
      </c>
    </row>
    <row r="549" spans="1:12" x14ac:dyDescent="0.25">
      <c r="B549" s="12">
        <f t="shared" si="23"/>
        <v>28.4</v>
      </c>
      <c r="C549" s="12">
        <v>4249</v>
      </c>
      <c r="D549" s="3">
        <v>27</v>
      </c>
      <c r="E549" s="3">
        <v>1</v>
      </c>
      <c r="G549" s="3">
        <f t="shared" si="24"/>
        <v>28</v>
      </c>
      <c r="H549" s="3">
        <v>0.1</v>
      </c>
      <c r="I549" s="3">
        <v>0.1</v>
      </c>
      <c r="J549" s="3">
        <v>0.1</v>
      </c>
      <c r="K549" s="3">
        <v>0.4</v>
      </c>
      <c r="L549" s="3">
        <v>28.4</v>
      </c>
    </row>
    <row r="550" spans="1:12" x14ac:dyDescent="0.25">
      <c r="B550" s="12">
        <f t="shared" si="23"/>
        <v>28.4</v>
      </c>
      <c r="C550" s="12">
        <v>4237</v>
      </c>
      <c r="D550" s="3">
        <v>27</v>
      </c>
      <c r="E550" s="3">
        <v>1</v>
      </c>
      <c r="G550" s="3">
        <f t="shared" si="24"/>
        <v>28</v>
      </c>
      <c r="H550" s="3">
        <v>0.1</v>
      </c>
      <c r="I550" s="3">
        <v>0.1</v>
      </c>
      <c r="J550" s="3">
        <v>0.1</v>
      </c>
      <c r="K550" s="3">
        <v>0.4</v>
      </c>
      <c r="L550" s="3">
        <v>28.4</v>
      </c>
    </row>
    <row r="551" spans="1:12" x14ac:dyDescent="0.25">
      <c r="B551" s="12">
        <f t="shared" si="23"/>
        <v>30.4</v>
      </c>
      <c r="C551" s="12">
        <v>4250</v>
      </c>
      <c r="D551" s="3">
        <v>29</v>
      </c>
      <c r="E551" s="3">
        <v>1</v>
      </c>
      <c r="G551" s="3">
        <f t="shared" si="24"/>
        <v>30</v>
      </c>
      <c r="H551" s="3">
        <v>0.1</v>
      </c>
      <c r="I551" s="3">
        <v>0.1</v>
      </c>
      <c r="J551" s="3">
        <v>0.1</v>
      </c>
      <c r="K551" s="3">
        <v>0.4</v>
      </c>
      <c r="L551" s="3">
        <v>30.4</v>
      </c>
    </row>
    <row r="552" spans="1:12" x14ac:dyDescent="0.25">
      <c r="B552" s="12">
        <f t="shared" si="23"/>
        <v>29.4</v>
      </c>
      <c r="C552" s="12">
        <v>4235</v>
      </c>
      <c r="D552" s="3">
        <v>28</v>
      </c>
      <c r="E552" s="3">
        <v>1</v>
      </c>
      <c r="G552" s="3">
        <f t="shared" si="24"/>
        <v>29</v>
      </c>
      <c r="H552" s="3">
        <v>0.1</v>
      </c>
      <c r="I552" s="3">
        <v>0.1</v>
      </c>
      <c r="J552" s="3">
        <v>0.1</v>
      </c>
      <c r="K552" s="3">
        <v>0.4</v>
      </c>
      <c r="L552" s="3">
        <v>29.4</v>
      </c>
    </row>
    <row r="553" spans="1:12" x14ac:dyDescent="0.25">
      <c r="B553" s="12">
        <f t="shared" si="23"/>
        <v>25.9</v>
      </c>
      <c r="C553" s="12">
        <v>4252</v>
      </c>
      <c r="D553" s="3">
        <v>24.5</v>
      </c>
      <c r="E553" s="3">
        <v>1</v>
      </c>
      <c r="G553" s="3">
        <f t="shared" si="24"/>
        <v>25.5</v>
      </c>
      <c r="H553" s="3">
        <v>0.1</v>
      </c>
      <c r="I553" s="3">
        <v>0.1</v>
      </c>
      <c r="J553" s="3">
        <v>0.1</v>
      </c>
      <c r="K553" s="3">
        <v>0.4</v>
      </c>
      <c r="L553" s="3">
        <v>25.9</v>
      </c>
    </row>
    <row r="554" spans="1:12" x14ac:dyDescent="0.25">
      <c r="B554" s="12">
        <f t="shared" si="23"/>
        <v>31.4</v>
      </c>
      <c r="C554" s="12">
        <v>2639</v>
      </c>
      <c r="D554" s="3">
        <v>30</v>
      </c>
      <c r="E554" s="3">
        <v>1</v>
      </c>
      <c r="G554" s="3">
        <f t="shared" si="24"/>
        <v>31</v>
      </c>
      <c r="H554" s="3">
        <v>0.1</v>
      </c>
      <c r="I554" s="3">
        <v>0.1</v>
      </c>
      <c r="J554" s="3">
        <v>0.1</v>
      </c>
      <c r="K554" s="3">
        <v>0.4</v>
      </c>
      <c r="L554" s="3">
        <v>31.4</v>
      </c>
    </row>
    <row r="555" spans="1:12" x14ac:dyDescent="0.25">
      <c r="B555" s="12">
        <f t="shared" ref="B555:B605" si="25">G555+K555</f>
        <v>30.4</v>
      </c>
      <c r="C555" s="12">
        <v>4239</v>
      </c>
      <c r="D555" s="3">
        <v>29</v>
      </c>
      <c r="E555" s="3">
        <v>1</v>
      </c>
      <c r="G555" s="3">
        <f t="shared" si="24"/>
        <v>30</v>
      </c>
      <c r="H555" s="3">
        <v>0.1</v>
      </c>
      <c r="I555" s="3">
        <v>0.1</v>
      </c>
      <c r="J555" s="3">
        <v>0.1</v>
      </c>
      <c r="K555" s="3">
        <v>0.4</v>
      </c>
      <c r="L555" s="3">
        <v>30.4</v>
      </c>
    </row>
    <row r="556" spans="1:12" x14ac:dyDescent="0.25">
      <c r="A556" s="94"/>
      <c r="B556" s="93">
        <f>G556+K557</f>
        <v>13.4</v>
      </c>
      <c r="C556" s="95" t="s">
        <v>10699</v>
      </c>
      <c r="D556" s="93">
        <v>9</v>
      </c>
      <c r="E556" s="93">
        <v>4</v>
      </c>
      <c r="G556" s="93">
        <f t="shared" si="24"/>
        <v>13</v>
      </c>
      <c r="H556" s="3">
        <v>0.1</v>
      </c>
      <c r="I556" s="3">
        <v>0.1</v>
      </c>
      <c r="J556" s="3">
        <v>0.1</v>
      </c>
      <c r="K556" s="3">
        <v>0.4</v>
      </c>
      <c r="L556" s="3">
        <v>13.4</v>
      </c>
    </row>
    <row r="557" spans="1:12" x14ac:dyDescent="0.25">
      <c r="A557" s="94"/>
      <c r="B557" s="93"/>
      <c r="C557" s="95"/>
      <c r="D557" s="93"/>
      <c r="E557" s="93"/>
      <c r="G557" s="93"/>
      <c r="H557" s="3">
        <v>0.1</v>
      </c>
      <c r="I557" s="3">
        <v>0.1</v>
      </c>
      <c r="J557" s="3">
        <v>0.1</v>
      </c>
      <c r="K557" s="3">
        <v>0.4</v>
      </c>
    </row>
    <row r="558" spans="1:12" x14ac:dyDescent="0.25">
      <c r="B558" s="3">
        <f t="shared" si="25"/>
        <v>6.9</v>
      </c>
      <c r="C558" s="16">
        <v>1959</v>
      </c>
      <c r="D558" s="3">
        <v>4.5</v>
      </c>
      <c r="E558" s="3">
        <v>2</v>
      </c>
      <c r="G558" s="3">
        <f t="shared" ref="G558:G620" si="26">D558+E558+F558</f>
        <v>6.5</v>
      </c>
      <c r="H558" s="3">
        <v>0.1</v>
      </c>
      <c r="I558" s="3">
        <v>0.1</v>
      </c>
      <c r="J558" s="3">
        <v>0.1</v>
      </c>
      <c r="K558" s="3">
        <v>0.4</v>
      </c>
      <c r="L558" s="3">
        <v>6.9</v>
      </c>
    </row>
    <row r="559" spans="1:12" x14ac:dyDescent="0.25">
      <c r="B559" s="3">
        <f t="shared" si="25"/>
        <v>6.9</v>
      </c>
      <c r="C559" s="16">
        <v>1960</v>
      </c>
      <c r="D559" s="3">
        <v>4.5</v>
      </c>
      <c r="E559" s="3">
        <v>2</v>
      </c>
      <c r="G559" s="3">
        <f t="shared" si="26"/>
        <v>6.5</v>
      </c>
      <c r="H559" s="3">
        <v>0.1</v>
      </c>
      <c r="I559" s="3">
        <v>0.1</v>
      </c>
      <c r="J559" s="3">
        <v>0.1</v>
      </c>
      <c r="K559" s="3">
        <v>0.4</v>
      </c>
      <c r="L559" s="3">
        <v>6.9</v>
      </c>
    </row>
    <row r="560" spans="1:12" x14ac:dyDescent="0.25">
      <c r="B560" s="3">
        <f t="shared" si="25"/>
        <v>10.9</v>
      </c>
      <c r="C560" s="17">
        <v>1913</v>
      </c>
      <c r="D560" s="3">
        <v>5.5</v>
      </c>
      <c r="E560" s="3">
        <v>5</v>
      </c>
      <c r="G560" s="3">
        <f t="shared" si="26"/>
        <v>10.5</v>
      </c>
      <c r="H560" s="3">
        <v>0.1</v>
      </c>
      <c r="I560" s="3">
        <v>0.1</v>
      </c>
      <c r="J560" s="3">
        <v>0.1</v>
      </c>
      <c r="K560" s="3">
        <v>0.4</v>
      </c>
      <c r="L560" s="3">
        <v>10.9</v>
      </c>
    </row>
    <row r="561" spans="2:16" x14ac:dyDescent="0.25">
      <c r="B561" s="3">
        <f t="shared" si="25"/>
        <v>21.9</v>
      </c>
      <c r="C561" s="17">
        <v>1933</v>
      </c>
      <c r="D561" s="3">
        <v>8.5</v>
      </c>
      <c r="E561" s="3">
        <v>13</v>
      </c>
      <c r="G561" s="3">
        <f t="shared" si="26"/>
        <v>21.5</v>
      </c>
      <c r="H561" s="3">
        <v>0.1</v>
      </c>
      <c r="I561" s="3">
        <v>0.1</v>
      </c>
      <c r="J561" s="3">
        <v>0.1</v>
      </c>
      <c r="K561" s="3">
        <v>0.4</v>
      </c>
      <c r="L561" s="3">
        <v>21.9</v>
      </c>
    </row>
    <row r="562" spans="2:16" x14ac:dyDescent="0.25">
      <c r="B562" s="3">
        <f t="shared" si="25"/>
        <v>15.9</v>
      </c>
      <c r="C562" s="17">
        <v>1934</v>
      </c>
      <c r="D562" s="3">
        <v>4.5</v>
      </c>
      <c r="E562" s="3">
        <v>11</v>
      </c>
      <c r="G562" s="3">
        <f t="shared" si="26"/>
        <v>15.5</v>
      </c>
      <c r="H562" s="3">
        <v>0.1</v>
      </c>
      <c r="I562" s="3">
        <v>0.1</v>
      </c>
      <c r="J562" s="3">
        <v>0.1</v>
      </c>
      <c r="K562" s="3">
        <v>0.4</v>
      </c>
      <c r="L562" s="3">
        <v>15.9</v>
      </c>
    </row>
    <row r="563" spans="2:16" x14ac:dyDescent="0.25">
      <c r="B563" s="3">
        <f t="shared" si="25"/>
        <v>36.4</v>
      </c>
      <c r="C563" s="17">
        <v>1930</v>
      </c>
      <c r="D563" s="3">
        <v>15</v>
      </c>
      <c r="E563" s="3">
        <v>21</v>
      </c>
      <c r="G563" s="3">
        <f t="shared" si="26"/>
        <v>36</v>
      </c>
      <c r="H563" s="3">
        <v>0.1</v>
      </c>
      <c r="I563" s="3">
        <v>0.1</v>
      </c>
      <c r="J563" s="3">
        <v>0.1</v>
      </c>
      <c r="K563" s="3">
        <v>0.4</v>
      </c>
      <c r="L563" s="3">
        <v>36.4</v>
      </c>
    </row>
    <row r="564" spans="2:16" x14ac:dyDescent="0.25">
      <c r="B564" s="3">
        <f t="shared" si="25"/>
        <v>26.9</v>
      </c>
      <c r="C564" s="17">
        <v>4714</v>
      </c>
      <c r="D564" s="3">
        <v>15.5</v>
      </c>
      <c r="E564" s="3">
        <v>11</v>
      </c>
      <c r="G564" s="3">
        <f t="shared" si="26"/>
        <v>26.5</v>
      </c>
      <c r="H564" s="3">
        <v>0.1</v>
      </c>
      <c r="I564" s="3">
        <v>0.1</v>
      </c>
      <c r="J564" s="3">
        <v>0.1</v>
      </c>
      <c r="K564" s="3">
        <v>0.4</v>
      </c>
      <c r="L564" s="3">
        <v>26.9</v>
      </c>
    </row>
    <row r="565" spans="2:16" x14ac:dyDescent="0.25">
      <c r="B565" s="3">
        <f t="shared" si="25"/>
        <v>17.2</v>
      </c>
      <c r="C565" s="17">
        <v>4713</v>
      </c>
      <c r="D565" s="3">
        <v>4.8</v>
      </c>
      <c r="E565" s="3">
        <v>12</v>
      </c>
      <c r="G565" s="3">
        <f t="shared" si="26"/>
        <v>16.8</v>
      </c>
      <c r="H565" s="3">
        <v>0.1</v>
      </c>
      <c r="I565" s="3">
        <v>0.1</v>
      </c>
      <c r="J565" s="3">
        <v>0.1</v>
      </c>
      <c r="K565" s="3">
        <v>0.4</v>
      </c>
      <c r="L565" s="3">
        <v>17.2</v>
      </c>
    </row>
    <row r="566" spans="2:16" x14ac:dyDescent="0.25">
      <c r="B566" s="3">
        <f t="shared" si="25"/>
        <v>38.4</v>
      </c>
      <c r="C566" s="17">
        <v>1503</v>
      </c>
      <c r="D566" s="3">
        <v>15</v>
      </c>
      <c r="E566" s="3">
        <v>23</v>
      </c>
      <c r="G566" s="3">
        <f t="shared" si="26"/>
        <v>38</v>
      </c>
      <c r="H566" s="3">
        <v>0.1</v>
      </c>
      <c r="I566" s="3">
        <v>0.1</v>
      </c>
      <c r="J566" s="3">
        <v>0.1</v>
      </c>
      <c r="K566" s="3">
        <v>0.4</v>
      </c>
      <c r="L566" s="3">
        <v>38.4</v>
      </c>
    </row>
    <row r="567" spans="2:16" x14ac:dyDescent="0.25">
      <c r="B567" s="3">
        <f t="shared" si="25"/>
        <v>30.4</v>
      </c>
      <c r="C567" s="17">
        <v>1507</v>
      </c>
      <c r="D567" s="3">
        <v>18</v>
      </c>
      <c r="E567" s="3">
        <v>12</v>
      </c>
      <c r="G567" s="3">
        <f t="shared" si="26"/>
        <v>30</v>
      </c>
      <c r="H567" s="3">
        <v>0.1</v>
      </c>
      <c r="I567" s="3">
        <v>0.1</v>
      </c>
      <c r="J567" s="3">
        <v>0.1</v>
      </c>
      <c r="K567" s="3">
        <v>0.4</v>
      </c>
      <c r="L567" s="3">
        <v>30.4</v>
      </c>
    </row>
    <row r="568" spans="2:16" x14ac:dyDescent="0.25">
      <c r="B568" s="3">
        <f t="shared" si="25"/>
        <v>14.700000000000001</v>
      </c>
      <c r="C568" s="17">
        <v>4253</v>
      </c>
      <c r="D568" s="3">
        <v>4.3</v>
      </c>
      <c r="E568" s="3">
        <v>10</v>
      </c>
      <c r="G568" s="3">
        <f t="shared" si="26"/>
        <v>14.3</v>
      </c>
      <c r="H568" s="3">
        <v>0.1</v>
      </c>
      <c r="I568" s="3">
        <v>0.1</v>
      </c>
      <c r="J568" s="3">
        <v>0.1</v>
      </c>
      <c r="K568" s="3">
        <v>0.4</v>
      </c>
      <c r="L568" s="3">
        <v>14.7</v>
      </c>
    </row>
    <row r="569" spans="2:16" x14ac:dyDescent="0.25">
      <c r="B569" s="3">
        <f t="shared" si="25"/>
        <v>19.899999999999999</v>
      </c>
      <c r="C569" s="17">
        <v>4254</v>
      </c>
      <c r="D569" s="3">
        <v>4.5</v>
      </c>
      <c r="E569" s="3">
        <v>15</v>
      </c>
      <c r="G569" s="3">
        <f t="shared" si="26"/>
        <v>19.5</v>
      </c>
      <c r="H569" s="3">
        <v>0.1</v>
      </c>
      <c r="I569" s="3">
        <v>0.1</v>
      </c>
      <c r="J569" s="3">
        <v>0.1</v>
      </c>
      <c r="K569" s="3">
        <v>0.4</v>
      </c>
      <c r="L569" s="3">
        <v>19.899999999999999</v>
      </c>
    </row>
    <row r="570" spans="2:16" x14ac:dyDescent="0.25">
      <c r="B570" s="3">
        <f t="shared" si="25"/>
        <v>20.399999999999999</v>
      </c>
      <c r="C570" s="17">
        <v>4255</v>
      </c>
      <c r="D570" s="3">
        <v>4</v>
      </c>
      <c r="E570" s="3">
        <v>16</v>
      </c>
      <c r="G570" s="3">
        <f t="shared" si="26"/>
        <v>20</v>
      </c>
      <c r="H570" s="3">
        <v>0.1</v>
      </c>
      <c r="I570" s="3">
        <v>0.1</v>
      </c>
      <c r="J570" s="3">
        <v>0.1</v>
      </c>
      <c r="K570" s="3">
        <v>0.4</v>
      </c>
      <c r="L570" s="3">
        <v>20.399999999999999</v>
      </c>
    </row>
    <row r="571" spans="2:16" x14ac:dyDescent="0.25">
      <c r="B571" s="3">
        <f t="shared" si="25"/>
        <v>20.399999999999999</v>
      </c>
      <c r="C571" s="17">
        <v>4256</v>
      </c>
      <c r="D571" s="3">
        <v>4</v>
      </c>
      <c r="E571" s="3">
        <v>16</v>
      </c>
      <c r="G571" s="3">
        <f t="shared" si="26"/>
        <v>20</v>
      </c>
      <c r="H571" s="3">
        <v>0.1</v>
      </c>
      <c r="I571" s="3">
        <v>0.1</v>
      </c>
      <c r="J571" s="3">
        <v>0.1</v>
      </c>
      <c r="K571" s="3">
        <v>0.4</v>
      </c>
      <c r="L571" s="3">
        <v>20.399999999999999</v>
      </c>
    </row>
    <row r="572" spans="2:16" x14ac:dyDescent="0.25">
      <c r="B572" s="3">
        <f t="shared" si="25"/>
        <v>16.899999999999999</v>
      </c>
      <c r="C572" s="17">
        <v>4257</v>
      </c>
      <c r="D572" s="3">
        <v>4.5</v>
      </c>
      <c r="E572" s="3">
        <v>12</v>
      </c>
      <c r="G572" s="3">
        <f t="shared" si="26"/>
        <v>16.5</v>
      </c>
      <c r="H572" s="3">
        <v>0.1</v>
      </c>
      <c r="I572" s="3">
        <v>0.1</v>
      </c>
      <c r="J572" s="3">
        <v>0.1</v>
      </c>
      <c r="K572" s="3">
        <v>0.4</v>
      </c>
      <c r="L572" s="3">
        <v>16.899999999999999</v>
      </c>
    </row>
    <row r="573" spans="2:16" x14ac:dyDescent="0.25">
      <c r="B573" s="3">
        <f t="shared" si="25"/>
        <v>18.899999999999999</v>
      </c>
      <c r="C573" s="17">
        <v>4258</v>
      </c>
      <c r="D573" s="3">
        <v>5.5</v>
      </c>
      <c r="E573" s="3">
        <v>13</v>
      </c>
      <c r="G573" s="3">
        <f t="shared" si="26"/>
        <v>18.5</v>
      </c>
      <c r="H573" s="3">
        <v>0.1</v>
      </c>
      <c r="I573" s="3">
        <v>0.1</v>
      </c>
      <c r="J573" s="3">
        <v>0.1</v>
      </c>
      <c r="K573" s="3">
        <v>0.4</v>
      </c>
      <c r="L573" s="3">
        <v>18.899999999999999</v>
      </c>
    </row>
    <row r="574" spans="2:16" x14ac:dyDescent="0.25">
      <c r="B574" s="3">
        <f t="shared" si="25"/>
        <v>17.399999999999999</v>
      </c>
      <c r="C574" s="17">
        <v>4262</v>
      </c>
      <c r="D574" s="3">
        <v>4</v>
      </c>
      <c r="E574" s="3">
        <v>13</v>
      </c>
      <c r="G574" s="3">
        <f t="shared" si="26"/>
        <v>17</v>
      </c>
      <c r="H574" s="3">
        <v>0.1</v>
      </c>
      <c r="I574" s="3">
        <v>0.1</v>
      </c>
      <c r="J574" s="3">
        <v>0.1</v>
      </c>
      <c r="K574" s="3">
        <v>0.4</v>
      </c>
      <c r="L574" s="3">
        <v>17.399999999999999</v>
      </c>
    </row>
    <row r="575" spans="2:16" x14ac:dyDescent="0.25">
      <c r="B575" s="7">
        <f t="shared" si="25"/>
        <v>13.4</v>
      </c>
      <c r="C575" s="18">
        <v>4264</v>
      </c>
      <c r="D575" s="7">
        <v>5</v>
      </c>
      <c r="E575" s="7">
        <v>8</v>
      </c>
      <c r="F575" s="7"/>
      <c r="G575" s="7">
        <f t="shared" si="26"/>
        <v>13</v>
      </c>
      <c r="H575" s="7">
        <v>0.1</v>
      </c>
      <c r="I575" s="7">
        <v>0.1</v>
      </c>
      <c r="J575" s="7">
        <v>0.1</v>
      </c>
      <c r="K575" s="7">
        <v>0.4</v>
      </c>
      <c r="L575" s="7">
        <v>13.4</v>
      </c>
      <c r="M575" s="7"/>
      <c r="N575" s="7"/>
      <c r="O575" s="3">
        <v>7.5</v>
      </c>
      <c r="P575" s="1" t="s">
        <v>10684</v>
      </c>
    </row>
    <row r="576" spans="2:16" x14ac:dyDescent="0.25">
      <c r="B576" s="7">
        <f t="shared" si="25"/>
        <v>16.599999999999998</v>
      </c>
      <c r="C576" s="18">
        <v>4265</v>
      </c>
      <c r="D576" s="7">
        <v>4.2</v>
      </c>
      <c r="E576" s="7">
        <v>12</v>
      </c>
      <c r="F576" s="7"/>
      <c r="G576" s="7">
        <f t="shared" si="26"/>
        <v>16.2</v>
      </c>
      <c r="H576" s="7">
        <v>0.1</v>
      </c>
      <c r="I576" s="7">
        <v>0.1</v>
      </c>
      <c r="J576" s="7">
        <v>0.1</v>
      </c>
      <c r="K576" s="7">
        <v>0.4</v>
      </c>
      <c r="L576" s="7">
        <v>16.600000000000001</v>
      </c>
      <c r="M576" s="7"/>
      <c r="N576" s="7"/>
      <c r="O576" s="3">
        <v>4</v>
      </c>
      <c r="P576" s="1" t="s">
        <v>10683</v>
      </c>
    </row>
    <row r="577" spans="2:16" x14ac:dyDescent="0.25">
      <c r="B577" s="3">
        <f t="shared" si="25"/>
        <v>22.9</v>
      </c>
      <c r="C577" s="17">
        <v>4899</v>
      </c>
      <c r="D577" s="3">
        <v>8.5</v>
      </c>
      <c r="E577" s="3">
        <v>14</v>
      </c>
      <c r="G577" s="3">
        <f t="shared" si="26"/>
        <v>22.5</v>
      </c>
      <c r="H577" s="3">
        <v>0.1</v>
      </c>
      <c r="I577" s="3">
        <v>0.1</v>
      </c>
      <c r="J577" s="3">
        <v>0.1</v>
      </c>
      <c r="K577" s="3">
        <v>0.4</v>
      </c>
      <c r="L577" s="3">
        <v>22.9</v>
      </c>
    </row>
    <row r="578" spans="2:16" x14ac:dyDescent="0.25">
      <c r="B578" s="3">
        <f t="shared" si="25"/>
        <v>15.9</v>
      </c>
      <c r="C578" s="17">
        <v>4872</v>
      </c>
      <c r="D578" s="3">
        <v>4.5</v>
      </c>
      <c r="E578" s="3">
        <v>11</v>
      </c>
      <c r="G578" s="3">
        <f t="shared" si="26"/>
        <v>15.5</v>
      </c>
      <c r="H578" s="3">
        <v>0.1</v>
      </c>
      <c r="I578" s="3">
        <v>0.1</v>
      </c>
      <c r="J578" s="3">
        <v>0.1</v>
      </c>
      <c r="K578" s="3">
        <v>0.4</v>
      </c>
      <c r="L578" s="3">
        <v>15.9</v>
      </c>
    </row>
    <row r="579" spans="2:16" x14ac:dyDescent="0.25">
      <c r="B579" s="3">
        <f t="shared" si="25"/>
        <v>26.4</v>
      </c>
      <c r="C579" s="17">
        <v>4214</v>
      </c>
      <c r="D579" s="3">
        <v>14</v>
      </c>
      <c r="E579" s="3">
        <v>12</v>
      </c>
      <c r="G579" s="3">
        <f t="shared" si="26"/>
        <v>26</v>
      </c>
      <c r="H579" s="3">
        <v>0.1</v>
      </c>
      <c r="I579" s="3">
        <v>0.1</v>
      </c>
      <c r="J579" s="3">
        <v>0.1</v>
      </c>
      <c r="K579" s="3">
        <v>0.4</v>
      </c>
      <c r="L579" s="3">
        <v>26.4</v>
      </c>
    </row>
    <row r="580" spans="2:16" x14ac:dyDescent="0.25">
      <c r="B580" s="3">
        <f t="shared" si="25"/>
        <v>17.399999999999999</v>
      </c>
      <c r="C580" s="17">
        <v>4873</v>
      </c>
      <c r="D580" s="3">
        <v>4</v>
      </c>
      <c r="E580" s="3">
        <v>13</v>
      </c>
      <c r="G580" s="3">
        <f t="shared" si="26"/>
        <v>17</v>
      </c>
      <c r="H580" s="3">
        <v>0.1</v>
      </c>
      <c r="I580" s="3">
        <v>0.1</v>
      </c>
      <c r="J580" s="3">
        <v>0.1</v>
      </c>
      <c r="K580" s="3">
        <v>0.4</v>
      </c>
      <c r="L580" s="3">
        <v>17.399999999999999</v>
      </c>
    </row>
    <row r="581" spans="2:16" x14ac:dyDescent="0.25">
      <c r="B581" s="3">
        <f t="shared" si="25"/>
        <v>27.4</v>
      </c>
      <c r="C581" s="17">
        <v>4868</v>
      </c>
      <c r="D581" s="3">
        <v>15</v>
      </c>
      <c r="E581" s="3">
        <v>12</v>
      </c>
      <c r="G581" s="3">
        <f t="shared" si="26"/>
        <v>27</v>
      </c>
      <c r="H581" s="3">
        <v>0.1</v>
      </c>
      <c r="I581" s="3">
        <v>0.1</v>
      </c>
      <c r="J581" s="3">
        <v>0.1</v>
      </c>
      <c r="K581" s="3">
        <v>0.4</v>
      </c>
      <c r="L581" s="3">
        <v>27.4</v>
      </c>
    </row>
    <row r="582" spans="2:16" x14ac:dyDescent="0.25">
      <c r="B582" s="3">
        <f t="shared" si="25"/>
        <v>20.399999999999999</v>
      </c>
      <c r="C582" s="17">
        <v>4869</v>
      </c>
      <c r="D582" s="3">
        <v>9</v>
      </c>
      <c r="E582" s="3">
        <v>11</v>
      </c>
      <c r="G582" s="3">
        <f t="shared" si="26"/>
        <v>20</v>
      </c>
      <c r="H582" s="3">
        <v>0.1</v>
      </c>
      <c r="I582" s="3">
        <v>0.1</v>
      </c>
      <c r="J582" s="3">
        <v>0.1</v>
      </c>
      <c r="K582" s="3">
        <v>0.4</v>
      </c>
      <c r="L582" s="3">
        <v>20.399999999999999</v>
      </c>
    </row>
    <row r="583" spans="2:16" x14ac:dyDescent="0.25">
      <c r="B583" s="3">
        <f t="shared" si="25"/>
        <v>21.9</v>
      </c>
      <c r="C583" s="17">
        <v>4829</v>
      </c>
      <c r="D583" s="3">
        <v>4.5</v>
      </c>
      <c r="E583" s="3">
        <v>17</v>
      </c>
      <c r="G583" s="3">
        <f t="shared" si="26"/>
        <v>21.5</v>
      </c>
      <c r="H583" s="3">
        <v>0.1</v>
      </c>
      <c r="I583" s="3">
        <v>0.1</v>
      </c>
      <c r="J583" s="3">
        <v>0.1</v>
      </c>
      <c r="K583" s="3">
        <v>0.4</v>
      </c>
      <c r="L583" s="3">
        <v>21.9</v>
      </c>
    </row>
    <row r="584" spans="2:16" x14ac:dyDescent="0.25">
      <c r="B584" s="3">
        <f t="shared" si="25"/>
        <v>15.4</v>
      </c>
      <c r="C584" s="3">
        <v>4259</v>
      </c>
      <c r="D584" s="3">
        <v>5</v>
      </c>
      <c r="E584" s="3">
        <v>10</v>
      </c>
      <c r="G584" s="3">
        <f t="shared" si="26"/>
        <v>15</v>
      </c>
      <c r="H584" s="3">
        <v>0.1</v>
      </c>
      <c r="I584" s="3">
        <v>0.1</v>
      </c>
      <c r="J584" s="3">
        <v>0.1</v>
      </c>
      <c r="K584" s="3">
        <v>0.4</v>
      </c>
      <c r="L584" s="3">
        <v>15.4</v>
      </c>
    </row>
    <row r="585" spans="2:16" x14ac:dyDescent="0.25">
      <c r="B585" s="7">
        <f t="shared" si="25"/>
        <v>22.4</v>
      </c>
      <c r="C585" s="7">
        <v>4260</v>
      </c>
      <c r="D585" s="7">
        <v>7</v>
      </c>
      <c r="E585" s="7">
        <v>15</v>
      </c>
      <c r="F585" s="7"/>
      <c r="G585" s="7">
        <f t="shared" si="26"/>
        <v>22</v>
      </c>
      <c r="H585" s="7">
        <v>0.1</v>
      </c>
      <c r="I585" s="7">
        <v>0.1</v>
      </c>
      <c r="J585" s="7">
        <v>0.1</v>
      </c>
      <c r="K585" s="7">
        <v>0.4</v>
      </c>
      <c r="L585" s="7">
        <v>22.4</v>
      </c>
      <c r="M585" s="7"/>
      <c r="N585" s="7"/>
      <c r="O585" s="3">
        <v>8</v>
      </c>
      <c r="P585" s="1" t="s">
        <v>10684</v>
      </c>
    </row>
    <row r="586" spans="2:16" x14ac:dyDescent="0.25">
      <c r="B586" s="3">
        <f t="shared" si="25"/>
        <v>26.4</v>
      </c>
      <c r="C586" s="3">
        <v>4263</v>
      </c>
      <c r="D586" s="3">
        <v>12</v>
      </c>
      <c r="E586" s="3">
        <v>14</v>
      </c>
      <c r="G586" s="3">
        <f t="shared" si="26"/>
        <v>26</v>
      </c>
      <c r="H586" s="3">
        <v>0.1</v>
      </c>
      <c r="I586" s="3">
        <v>0.1</v>
      </c>
      <c r="J586" s="3">
        <v>0.1</v>
      </c>
      <c r="K586" s="3">
        <v>0.4</v>
      </c>
      <c r="L586" s="3">
        <v>26.4</v>
      </c>
    </row>
    <row r="587" spans="2:16" x14ac:dyDescent="0.25">
      <c r="B587" s="3">
        <f t="shared" si="25"/>
        <v>11.4</v>
      </c>
      <c r="C587" s="3">
        <v>4717</v>
      </c>
      <c r="D587" s="3">
        <v>4</v>
      </c>
      <c r="E587" s="3">
        <v>7</v>
      </c>
      <c r="G587" s="3">
        <f t="shared" si="26"/>
        <v>11</v>
      </c>
      <c r="H587" s="3">
        <v>0.1</v>
      </c>
      <c r="I587" s="3">
        <v>0.1</v>
      </c>
      <c r="J587" s="3">
        <v>0.1</v>
      </c>
      <c r="K587" s="3">
        <v>0.4</v>
      </c>
      <c r="L587" s="3">
        <v>11.4</v>
      </c>
    </row>
    <row r="588" spans="2:16" x14ac:dyDescent="0.25">
      <c r="B588" s="7">
        <f t="shared" si="25"/>
        <v>14.4</v>
      </c>
      <c r="C588" s="7">
        <v>4718</v>
      </c>
      <c r="D588" s="7">
        <v>5</v>
      </c>
      <c r="E588" s="7">
        <v>9</v>
      </c>
      <c r="F588" s="7"/>
      <c r="G588" s="7">
        <f t="shared" si="26"/>
        <v>14</v>
      </c>
      <c r="H588" s="7">
        <v>0.1</v>
      </c>
      <c r="I588" s="7">
        <v>0.1</v>
      </c>
      <c r="J588" s="7">
        <v>0.1</v>
      </c>
      <c r="K588" s="7">
        <v>0.4</v>
      </c>
      <c r="L588" s="7">
        <v>14.4</v>
      </c>
      <c r="M588" s="7"/>
      <c r="N588" s="7"/>
      <c r="O588" s="3">
        <v>4</v>
      </c>
      <c r="P588" s="1" t="s">
        <v>10683</v>
      </c>
    </row>
    <row r="589" spans="2:16" x14ac:dyDescent="0.25">
      <c r="B589" s="3">
        <f t="shared" si="25"/>
        <v>17.899999999999999</v>
      </c>
      <c r="C589" s="3">
        <v>4720</v>
      </c>
      <c r="D589" s="3">
        <v>5.5</v>
      </c>
      <c r="E589" s="3">
        <v>12</v>
      </c>
      <c r="G589" s="3">
        <f t="shared" si="26"/>
        <v>17.5</v>
      </c>
      <c r="H589" s="3">
        <v>0.1</v>
      </c>
      <c r="I589" s="3">
        <v>0.1</v>
      </c>
      <c r="J589" s="3">
        <v>0.1</v>
      </c>
      <c r="K589" s="3">
        <v>0.4</v>
      </c>
      <c r="L589" s="3">
        <v>17.899999999999999</v>
      </c>
    </row>
    <row r="590" spans="2:16" x14ac:dyDescent="0.25">
      <c r="B590" s="3">
        <f t="shared" si="25"/>
        <v>13.4</v>
      </c>
      <c r="C590" s="3">
        <v>1925</v>
      </c>
      <c r="D590" s="3">
        <v>4</v>
      </c>
      <c r="E590" s="3">
        <v>9</v>
      </c>
      <c r="G590" s="3">
        <f t="shared" si="26"/>
        <v>13</v>
      </c>
      <c r="H590" s="3">
        <v>0.1</v>
      </c>
      <c r="I590" s="3">
        <v>0.1</v>
      </c>
      <c r="J590" s="3">
        <v>0.1</v>
      </c>
      <c r="K590" s="3">
        <v>0.4</v>
      </c>
      <c r="L590" s="3">
        <v>13.4</v>
      </c>
    </row>
    <row r="591" spans="2:16" x14ac:dyDescent="0.25">
      <c r="B591" s="3">
        <f t="shared" si="25"/>
        <v>15.700000000000001</v>
      </c>
      <c r="C591" s="3">
        <v>1932</v>
      </c>
      <c r="D591" s="3">
        <v>4.3</v>
      </c>
      <c r="E591" s="3">
        <v>11</v>
      </c>
      <c r="G591" s="3">
        <f t="shared" si="26"/>
        <v>15.3</v>
      </c>
      <c r="H591" s="3">
        <v>0.1</v>
      </c>
      <c r="I591" s="3">
        <v>0.1</v>
      </c>
      <c r="J591" s="3">
        <v>0.1</v>
      </c>
      <c r="K591" s="3">
        <v>0.4</v>
      </c>
      <c r="L591" s="3">
        <v>15.7</v>
      </c>
    </row>
    <row r="592" spans="2:16" x14ac:dyDescent="0.25">
      <c r="B592" s="3">
        <f t="shared" si="25"/>
        <v>20.9</v>
      </c>
      <c r="C592" s="3">
        <v>1935</v>
      </c>
      <c r="D592" s="3">
        <v>8.5</v>
      </c>
      <c r="E592" s="3">
        <v>12</v>
      </c>
      <c r="G592" s="3">
        <f t="shared" si="26"/>
        <v>20.5</v>
      </c>
      <c r="H592" s="3">
        <v>0.1</v>
      </c>
      <c r="I592" s="3">
        <v>0.1</v>
      </c>
      <c r="J592" s="3">
        <v>0.1</v>
      </c>
      <c r="K592" s="3">
        <v>0.4</v>
      </c>
      <c r="L592" s="3">
        <v>20.9</v>
      </c>
    </row>
    <row r="593" spans="1:16" x14ac:dyDescent="0.25">
      <c r="B593" s="3">
        <f t="shared" si="25"/>
        <v>18.399999999999999</v>
      </c>
      <c r="C593" s="3">
        <v>1936</v>
      </c>
      <c r="D593" s="3">
        <v>5</v>
      </c>
      <c r="E593" s="3">
        <v>13</v>
      </c>
      <c r="G593" s="3">
        <f t="shared" si="26"/>
        <v>18</v>
      </c>
      <c r="H593" s="3">
        <v>0.1</v>
      </c>
      <c r="I593" s="3">
        <v>0.1</v>
      </c>
      <c r="J593" s="3">
        <v>0.1</v>
      </c>
      <c r="K593" s="3">
        <v>0.4</v>
      </c>
      <c r="L593" s="3">
        <v>18.399999999999999</v>
      </c>
    </row>
    <row r="594" spans="1:16" x14ac:dyDescent="0.25">
      <c r="B594" s="3">
        <f t="shared" si="25"/>
        <v>15.4</v>
      </c>
      <c r="C594" s="3">
        <v>1937</v>
      </c>
      <c r="D594" s="3">
        <v>6</v>
      </c>
      <c r="E594" s="3">
        <v>9</v>
      </c>
      <c r="G594" s="3">
        <f t="shared" si="26"/>
        <v>15</v>
      </c>
      <c r="H594" s="3">
        <v>0.1</v>
      </c>
      <c r="I594" s="3">
        <v>0.1</v>
      </c>
      <c r="J594" s="3">
        <v>0.1</v>
      </c>
      <c r="K594" s="3">
        <v>0.4</v>
      </c>
      <c r="L594" s="3">
        <v>15.4</v>
      </c>
    </row>
    <row r="595" spans="1:16" x14ac:dyDescent="0.25">
      <c r="B595" s="7">
        <f t="shared" si="25"/>
        <v>33.4</v>
      </c>
      <c r="C595" s="7">
        <v>1938</v>
      </c>
      <c r="D595" s="7">
        <v>10</v>
      </c>
      <c r="E595" s="7">
        <v>23</v>
      </c>
      <c r="F595" s="7"/>
      <c r="G595" s="7">
        <f t="shared" si="26"/>
        <v>33</v>
      </c>
      <c r="H595" s="7">
        <v>0.1</v>
      </c>
      <c r="I595" s="7">
        <v>0.1</v>
      </c>
      <c r="J595" s="7">
        <v>0.1</v>
      </c>
      <c r="K595" s="7">
        <v>0.4</v>
      </c>
      <c r="L595" s="7">
        <v>33.4</v>
      </c>
      <c r="M595" s="7"/>
      <c r="N595" s="7"/>
      <c r="O595" s="7">
        <v>13.5</v>
      </c>
    </row>
    <row r="596" spans="1:16" x14ac:dyDescent="0.25">
      <c r="B596" s="3">
        <f t="shared" si="25"/>
        <v>20.9</v>
      </c>
      <c r="C596" s="3">
        <v>1964</v>
      </c>
      <c r="D596" s="3">
        <v>7.5</v>
      </c>
      <c r="E596" s="3">
        <v>13</v>
      </c>
      <c r="G596" s="3">
        <f t="shared" si="26"/>
        <v>20.5</v>
      </c>
      <c r="H596" s="3">
        <v>0.1</v>
      </c>
      <c r="I596" s="3">
        <v>0.1</v>
      </c>
      <c r="J596" s="3">
        <v>0.1</v>
      </c>
      <c r="K596" s="3">
        <v>0.4</v>
      </c>
      <c r="L596" s="3">
        <v>20.9</v>
      </c>
    </row>
    <row r="597" spans="1:16" x14ac:dyDescent="0.25">
      <c r="B597" s="3">
        <f t="shared" si="25"/>
        <v>33.4</v>
      </c>
      <c r="C597" s="3">
        <v>1963</v>
      </c>
      <c r="D597" s="3">
        <v>15</v>
      </c>
      <c r="E597" s="3">
        <v>18</v>
      </c>
      <c r="G597" s="3">
        <f t="shared" si="26"/>
        <v>33</v>
      </c>
      <c r="H597" s="3">
        <v>0.1</v>
      </c>
      <c r="I597" s="3">
        <v>0.1</v>
      </c>
      <c r="J597" s="3">
        <v>0.1</v>
      </c>
      <c r="K597" s="3">
        <v>0.4</v>
      </c>
      <c r="L597" s="3">
        <v>33.4</v>
      </c>
    </row>
    <row r="598" spans="1:16" x14ac:dyDescent="0.25">
      <c r="B598" s="3">
        <f t="shared" si="25"/>
        <v>13.700000000000001</v>
      </c>
      <c r="C598" s="3">
        <v>4269</v>
      </c>
      <c r="D598" s="3">
        <v>4.3</v>
      </c>
      <c r="E598" s="3">
        <v>9</v>
      </c>
      <c r="G598" s="3">
        <f t="shared" si="26"/>
        <v>13.3</v>
      </c>
      <c r="H598" s="3">
        <v>0.1</v>
      </c>
      <c r="I598" s="3">
        <v>0.1</v>
      </c>
      <c r="J598" s="3">
        <v>0.1</v>
      </c>
      <c r="K598" s="3">
        <v>0.4</v>
      </c>
      <c r="L598" s="3">
        <v>13.7</v>
      </c>
    </row>
    <row r="599" spans="1:16" x14ac:dyDescent="0.25">
      <c r="B599" s="3">
        <f t="shared" si="25"/>
        <v>24.9</v>
      </c>
      <c r="C599" s="3">
        <v>4722</v>
      </c>
      <c r="D599" s="3">
        <v>8.5</v>
      </c>
      <c r="E599" s="3">
        <v>16</v>
      </c>
      <c r="G599" s="3">
        <f t="shared" si="26"/>
        <v>24.5</v>
      </c>
      <c r="H599" s="3">
        <v>0.1</v>
      </c>
      <c r="I599" s="3">
        <v>0.1</v>
      </c>
      <c r="J599" s="3">
        <v>0.1</v>
      </c>
      <c r="K599" s="3">
        <v>0.4</v>
      </c>
      <c r="L599" s="3">
        <v>24.9</v>
      </c>
    </row>
    <row r="600" spans="1:16" x14ac:dyDescent="0.25">
      <c r="B600" s="3">
        <f t="shared" si="25"/>
        <v>7.9</v>
      </c>
      <c r="C600" s="3">
        <v>1961</v>
      </c>
      <c r="D600" s="3">
        <v>3.5</v>
      </c>
      <c r="E600" s="3">
        <v>4</v>
      </c>
      <c r="G600" s="3">
        <f t="shared" si="26"/>
        <v>7.5</v>
      </c>
      <c r="H600" s="3">
        <v>0.1</v>
      </c>
      <c r="I600" s="3">
        <v>0.1</v>
      </c>
      <c r="J600" s="3">
        <v>0.1</v>
      </c>
      <c r="K600" s="3">
        <v>0.4</v>
      </c>
      <c r="L600" s="3">
        <v>7.9</v>
      </c>
    </row>
    <row r="601" spans="1:16" x14ac:dyDescent="0.25">
      <c r="B601" s="3">
        <f t="shared" si="25"/>
        <v>33.9</v>
      </c>
      <c r="C601" s="3">
        <v>1991</v>
      </c>
      <c r="D601" s="3">
        <v>19.5</v>
      </c>
      <c r="E601" s="3">
        <v>14</v>
      </c>
      <c r="G601" s="3">
        <f t="shared" si="26"/>
        <v>33.5</v>
      </c>
      <c r="H601" s="3">
        <v>0.1</v>
      </c>
      <c r="I601" s="3">
        <v>0.1</v>
      </c>
      <c r="J601" s="3">
        <v>0.1</v>
      </c>
      <c r="K601" s="3">
        <v>0.4</v>
      </c>
      <c r="L601" s="3">
        <v>33.9</v>
      </c>
    </row>
    <row r="602" spans="1:16" x14ac:dyDescent="0.25">
      <c r="B602" s="7">
        <f t="shared" si="25"/>
        <v>11.700000000000001</v>
      </c>
      <c r="C602" s="7">
        <v>6039</v>
      </c>
      <c r="D602" s="7">
        <v>5.3</v>
      </c>
      <c r="E602" s="7">
        <v>6</v>
      </c>
      <c r="F602" s="7"/>
      <c r="G602" s="7">
        <f t="shared" si="26"/>
        <v>11.3</v>
      </c>
      <c r="H602" s="7">
        <v>0.1</v>
      </c>
      <c r="I602" s="7">
        <v>0.1</v>
      </c>
      <c r="J602" s="7">
        <v>0.1</v>
      </c>
      <c r="K602" s="7">
        <v>0.4</v>
      </c>
      <c r="L602" s="7">
        <v>11.7</v>
      </c>
      <c r="M602" s="7"/>
      <c r="N602" s="7"/>
      <c r="O602" s="3">
        <v>5.6</v>
      </c>
      <c r="P602" s="1" t="s">
        <v>10684</v>
      </c>
    </row>
    <row r="603" spans="1:16" x14ac:dyDescent="0.25">
      <c r="B603" s="3">
        <f t="shared" si="25"/>
        <v>13.4</v>
      </c>
      <c r="C603" s="3">
        <v>6827</v>
      </c>
      <c r="D603" s="3">
        <v>5</v>
      </c>
      <c r="E603" s="3">
        <v>8</v>
      </c>
      <c r="G603" s="3">
        <f t="shared" si="26"/>
        <v>13</v>
      </c>
      <c r="H603" s="3">
        <v>0.1</v>
      </c>
      <c r="I603" s="3">
        <v>0.1</v>
      </c>
      <c r="J603" s="3">
        <v>0.1</v>
      </c>
      <c r="K603" s="3">
        <v>0.4</v>
      </c>
      <c r="L603" s="3">
        <v>13.4</v>
      </c>
    </row>
    <row r="604" spans="1:16" x14ac:dyDescent="0.25">
      <c r="B604" s="3">
        <f t="shared" si="25"/>
        <v>16.399999999999999</v>
      </c>
      <c r="C604" s="3">
        <v>1965</v>
      </c>
      <c r="D604" s="3">
        <v>7</v>
      </c>
      <c r="E604" s="3">
        <v>9</v>
      </c>
      <c r="G604" s="3">
        <f t="shared" si="26"/>
        <v>16</v>
      </c>
      <c r="H604" s="3">
        <v>0.1</v>
      </c>
      <c r="I604" s="3">
        <v>0.1</v>
      </c>
      <c r="J604" s="3">
        <v>0.1</v>
      </c>
      <c r="K604" s="3">
        <v>0.4</v>
      </c>
      <c r="L604" s="3">
        <v>16.399999999999999</v>
      </c>
    </row>
    <row r="605" spans="1:16" x14ac:dyDescent="0.25">
      <c r="B605" s="3">
        <f t="shared" si="25"/>
        <v>27.4</v>
      </c>
      <c r="C605" s="3">
        <v>4223</v>
      </c>
      <c r="D605" s="3">
        <v>26</v>
      </c>
      <c r="E605" s="3">
        <v>1</v>
      </c>
      <c r="G605" s="3">
        <f t="shared" si="26"/>
        <v>27</v>
      </c>
      <c r="H605" s="3">
        <v>0.1</v>
      </c>
      <c r="I605" s="3">
        <v>0.1</v>
      </c>
      <c r="J605" s="3">
        <v>0.1</v>
      </c>
      <c r="K605" s="3">
        <v>0.4</v>
      </c>
      <c r="L605" s="3">
        <v>27.4</v>
      </c>
    </row>
    <row r="606" spans="1:16" x14ac:dyDescent="0.25">
      <c r="A606" s="19">
        <f t="shared" ref="A606:A619" si="27">G606/0.85</f>
        <v>32.352941176470587</v>
      </c>
      <c r="B606" s="7"/>
      <c r="C606" s="7">
        <v>4725</v>
      </c>
      <c r="D606" s="7">
        <v>6.5</v>
      </c>
      <c r="E606" s="7">
        <v>21</v>
      </c>
      <c r="F606" s="7"/>
      <c r="G606" s="7">
        <f t="shared" si="26"/>
        <v>27.5</v>
      </c>
      <c r="H606" s="7"/>
      <c r="I606" s="7"/>
      <c r="J606" s="7"/>
      <c r="K606" s="7"/>
      <c r="L606" s="7">
        <v>32</v>
      </c>
      <c r="M606" s="7">
        <v>32.352941176470601</v>
      </c>
      <c r="N606" s="7">
        <f t="shared" ref="N606:N625" si="28">ROUND(M606,0)</f>
        <v>32</v>
      </c>
      <c r="O606" s="3">
        <v>8</v>
      </c>
    </row>
    <row r="607" spans="1:16" x14ac:dyDescent="0.25">
      <c r="A607" s="19">
        <f t="shared" si="27"/>
        <v>28.235294117647058</v>
      </c>
      <c r="C607" s="3">
        <v>4726</v>
      </c>
      <c r="D607" s="3">
        <v>7</v>
      </c>
      <c r="E607" s="3">
        <v>17</v>
      </c>
      <c r="G607" s="3">
        <f t="shared" si="26"/>
        <v>24</v>
      </c>
      <c r="L607" s="3">
        <v>28</v>
      </c>
      <c r="M607" s="3">
        <v>28.235294117647101</v>
      </c>
      <c r="N607" s="3">
        <f t="shared" si="28"/>
        <v>28</v>
      </c>
    </row>
    <row r="608" spans="1:16" x14ac:dyDescent="0.25">
      <c r="A608" s="19">
        <f t="shared" si="27"/>
        <v>42.352941176470587</v>
      </c>
      <c r="C608" s="3">
        <v>4728</v>
      </c>
      <c r="D608" s="3">
        <v>11</v>
      </c>
      <c r="E608" s="3">
        <v>25</v>
      </c>
      <c r="G608" s="3">
        <f t="shared" si="26"/>
        <v>36</v>
      </c>
      <c r="L608" s="3">
        <v>42</v>
      </c>
      <c r="M608" s="3">
        <v>42.352941176470601</v>
      </c>
      <c r="N608" s="3">
        <f t="shared" si="28"/>
        <v>42</v>
      </c>
    </row>
    <row r="609" spans="1:14" x14ac:dyDescent="0.25">
      <c r="A609" s="19">
        <f t="shared" si="27"/>
        <v>18.823529411764707</v>
      </c>
      <c r="C609" s="3">
        <v>4839</v>
      </c>
      <c r="D609" s="3">
        <v>7</v>
      </c>
      <c r="E609" s="3">
        <v>6</v>
      </c>
      <c r="F609" s="3">
        <v>3</v>
      </c>
      <c r="G609" s="3">
        <f t="shared" si="26"/>
        <v>16</v>
      </c>
      <c r="L609" s="3">
        <v>19</v>
      </c>
      <c r="M609" s="3">
        <v>18.823529411764699</v>
      </c>
      <c r="N609" s="3">
        <f t="shared" si="28"/>
        <v>19</v>
      </c>
    </row>
    <row r="610" spans="1:14" x14ac:dyDescent="0.25">
      <c r="A610" s="19">
        <f t="shared" si="27"/>
        <v>20.823529411764707</v>
      </c>
      <c r="C610" s="3">
        <v>4270</v>
      </c>
      <c r="D610" s="3">
        <v>4.2</v>
      </c>
      <c r="E610" s="3">
        <v>9</v>
      </c>
      <c r="F610" s="3">
        <v>4.5</v>
      </c>
      <c r="G610" s="3">
        <f t="shared" si="26"/>
        <v>17.7</v>
      </c>
      <c r="L610" s="3">
        <v>21</v>
      </c>
      <c r="M610" s="3">
        <v>20.823529411764699</v>
      </c>
      <c r="N610" s="3">
        <f t="shared" si="28"/>
        <v>21</v>
      </c>
    </row>
    <row r="611" spans="1:14" x14ac:dyDescent="0.25">
      <c r="A611" s="19">
        <f t="shared" si="27"/>
        <v>20.823529411764707</v>
      </c>
      <c r="C611" s="3">
        <v>4271</v>
      </c>
      <c r="D611" s="3">
        <v>4.2</v>
      </c>
      <c r="E611" s="3">
        <v>9</v>
      </c>
      <c r="F611" s="3">
        <v>4.5</v>
      </c>
      <c r="G611" s="3">
        <f t="shared" si="26"/>
        <v>17.7</v>
      </c>
      <c r="L611" s="3">
        <v>21</v>
      </c>
      <c r="M611" s="3">
        <v>20.823529411764699</v>
      </c>
      <c r="N611" s="3">
        <f t="shared" si="28"/>
        <v>21</v>
      </c>
    </row>
    <row r="612" spans="1:14" x14ac:dyDescent="0.25">
      <c r="A612" s="19">
        <f t="shared" si="27"/>
        <v>16.823529411764707</v>
      </c>
      <c r="C612" s="3">
        <v>4272</v>
      </c>
      <c r="D612" s="3">
        <v>4.3</v>
      </c>
      <c r="E612" s="3">
        <v>7</v>
      </c>
      <c r="F612" s="3">
        <v>3</v>
      </c>
      <c r="G612" s="3">
        <f t="shared" si="26"/>
        <v>14.3</v>
      </c>
      <c r="L612" s="3">
        <v>17</v>
      </c>
      <c r="M612" s="3">
        <v>16.823529411764699</v>
      </c>
      <c r="N612" s="3">
        <f t="shared" si="28"/>
        <v>17</v>
      </c>
    </row>
    <row r="613" spans="1:14" x14ac:dyDescent="0.25">
      <c r="A613" s="19">
        <f t="shared" si="27"/>
        <v>16.823529411764707</v>
      </c>
      <c r="C613" s="3">
        <v>4273</v>
      </c>
      <c r="D613" s="3">
        <v>4.3</v>
      </c>
      <c r="E613" s="3">
        <v>7</v>
      </c>
      <c r="F613" s="3">
        <v>3</v>
      </c>
      <c r="G613" s="3">
        <f t="shared" si="26"/>
        <v>14.3</v>
      </c>
      <c r="L613" s="3">
        <v>17</v>
      </c>
      <c r="M613" s="3">
        <v>16.823529411764699</v>
      </c>
      <c r="N613" s="3">
        <f t="shared" si="28"/>
        <v>17</v>
      </c>
    </row>
    <row r="614" spans="1:14" x14ac:dyDescent="0.25">
      <c r="A614" s="19">
        <f t="shared" si="27"/>
        <v>14.117647058823529</v>
      </c>
      <c r="C614" s="3">
        <v>4274</v>
      </c>
      <c r="D614" s="3">
        <v>4</v>
      </c>
      <c r="E614" s="3">
        <v>5</v>
      </c>
      <c r="F614" s="3">
        <v>3</v>
      </c>
      <c r="G614" s="3">
        <f t="shared" si="26"/>
        <v>12</v>
      </c>
      <c r="L614" s="3">
        <v>14</v>
      </c>
      <c r="M614" s="3">
        <v>14.117647058823501</v>
      </c>
      <c r="N614" s="3">
        <f t="shared" si="28"/>
        <v>14</v>
      </c>
    </row>
    <row r="615" spans="1:14" x14ac:dyDescent="0.25">
      <c r="A615" s="19">
        <f t="shared" si="27"/>
        <v>14.117647058823529</v>
      </c>
      <c r="C615" s="3">
        <v>4275</v>
      </c>
      <c r="D615" s="3">
        <v>4</v>
      </c>
      <c r="E615" s="3">
        <v>5</v>
      </c>
      <c r="F615" s="3">
        <v>3</v>
      </c>
      <c r="G615" s="3">
        <f t="shared" si="26"/>
        <v>12</v>
      </c>
      <c r="L615" s="3">
        <v>14</v>
      </c>
      <c r="M615" s="3">
        <v>14.117647058823501</v>
      </c>
      <c r="N615" s="3">
        <f t="shared" si="28"/>
        <v>14</v>
      </c>
    </row>
    <row r="616" spans="1:14" x14ac:dyDescent="0.25">
      <c r="A616" s="19">
        <f t="shared" si="27"/>
        <v>30</v>
      </c>
      <c r="C616" s="3" t="s">
        <v>217</v>
      </c>
      <c r="D616" s="3">
        <v>9.5</v>
      </c>
      <c r="E616" s="3">
        <v>16</v>
      </c>
      <c r="G616" s="3">
        <f t="shared" si="26"/>
        <v>25.5</v>
      </c>
      <c r="L616" s="3">
        <v>30</v>
      </c>
      <c r="M616" s="3">
        <v>30</v>
      </c>
      <c r="N616" s="3">
        <f t="shared" si="28"/>
        <v>30</v>
      </c>
    </row>
    <row r="617" spans="1:14" x14ac:dyDescent="0.25">
      <c r="A617" s="19">
        <f t="shared" si="27"/>
        <v>40.588235294117645</v>
      </c>
      <c r="C617" s="3" t="s">
        <v>226</v>
      </c>
      <c r="D617" s="3">
        <v>9.5</v>
      </c>
      <c r="E617" s="3">
        <v>17</v>
      </c>
      <c r="F617" s="3">
        <v>8</v>
      </c>
      <c r="G617" s="3">
        <f t="shared" si="26"/>
        <v>34.5</v>
      </c>
      <c r="L617" s="3">
        <v>41</v>
      </c>
      <c r="M617" s="3">
        <v>40.588235294117602</v>
      </c>
      <c r="N617" s="3">
        <f t="shared" si="28"/>
        <v>41</v>
      </c>
    </row>
    <row r="618" spans="1:14" x14ac:dyDescent="0.25">
      <c r="A618" s="19">
        <f t="shared" si="27"/>
        <v>40.588235294117645</v>
      </c>
      <c r="C618" s="3" t="s">
        <v>251</v>
      </c>
      <c r="D618" s="3">
        <v>12.5</v>
      </c>
      <c r="E618" s="3">
        <v>22</v>
      </c>
      <c r="G618" s="3">
        <f t="shared" si="26"/>
        <v>34.5</v>
      </c>
      <c r="L618" s="3">
        <v>34.9</v>
      </c>
      <c r="M618" s="3">
        <v>40.588235294117602</v>
      </c>
      <c r="N618" s="3">
        <f t="shared" si="28"/>
        <v>41</v>
      </c>
    </row>
    <row r="619" spans="1:14" x14ac:dyDescent="0.25">
      <c r="A619" s="19">
        <f t="shared" si="27"/>
        <v>48.82352941176471</v>
      </c>
      <c r="C619" s="3" t="s">
        <v>260</v>
      </c>
      <c r="D619" s="3">
        <v>12.5</v>
      </c>
      <c r="E619" s="3">
        <v>19</v>
      </c>
      <c r="F619" s="3">
        <v>10</v>
      </c>
      <c r="G619" s="3">
        <f t="shared" si="26"/>
        <v>41.5</v>
      </c>
      <c r="L619" s="3">
        <v>41.9</v>
      </c>
      <c r="M619" s="3">
        <v>48.823529411764703</v>
      </c>
      <c r="N619" s="3">
        <f t="shared" si="28"/>
        <v>49</v>
      </c>
    </row>
    <row r="620" spans="1:14" x14ac:dyDescent="0.25">
      <c r="C620" s="3" t="s">
        <v>115</v>
      </c>
      <c r="G620" s="3">
        <f t="shared" si="26"/>
        <v>0</v>
      </c>
      <c r="L620" s="3">
        <v>38.9</v>
      </c>
      <c r="N620" s="3">
        <f t="shared" si="28"/>
        <v>0</v>
      </c>
    </row>
    <row r="621" spans="1:14" x14ac:dyDescent="0.25">
      <c r="C621" s="3" t="s">
        <v>124</v>
      </c>
      <c r="L621" s="3">
        <v>36.9</v>
      </c>
      <c r="N621" s="3">
        <f t="shared" si="28"/>
        <v>0</v>
      </c>
    </row>
    <row r="622" spans="1:14" x14ac:dyDescent="0.25">
      <c r="A622" s="19">
        <f t="shared" ref="A622:A625" si="29">G622/0.85</f>
        <v>38.82352941176471</v>
      </c>
      <c r="C622" s="3" t="s">
        <v>149</v>
      </c>
      <c r="D622" s="3">
        <v>15</v>
      </c>
      <c r="E622" s="3">
        <v>18</v>
      </c>
      <c r="G622" s="3">
        <f t="shared" ref="G622:G625" si="30">D622+E622+F622</f>
        <v>33</v>
      </c>
      <c r="L622" s="3">
        <v>39</v>
      </c>
      <c r="M622" s="3">
        <v>38.823529411764703</v>
      </c>
      <c r="N622" s="3">
        <f t="shared" si="28"/>
        <v>39</v>
      </c>
    </row>
    <row r="623" spans="1:14" x14ac:dyDescent="0.25">
      <c r="A623" s="19">
        <f t="shared" si="29"/>
        <v>49.411764705882355</v>
      </c>
      <c r="C623" s="3" t="s">
        <v>158</v>
      </c>
      <c r="D623" s="3">
        <v>15</v>
      </c>
      <c r="E623" s="3">
        <v>18</v>
      </c>
      <c r="F623" s="3">
        <v>9</v>
      </c>
      <c r="G623" s="3">
        <f t="shared" si="30"/>
        <v>42</v>
      </c>
      <c r="L623" s="3">
        <v>49</v>
      </c>
      <c r="M623" s="3">
        <v>49.411764705882398</v>
      </c>
      <c r="N623" s="3">
        <f t="shared" si="28"/>
        <v>49</v>
      </c>
    </row>
    <row r="624" spans="1:14" x14ac:dyDescent="0.25">
      <c r="A624" s="19">
        <f t="shared" si="29"/>
        <v>27.647058823529413</v>
      </c>
      <c r="C624" s="3" t="s">
        <v>183</v>
      </c>
      <c r="D624" s="3">
        <v>9.5</v>
      </c>
      <c r="E624" s="3">
        <v>14</v>
      </c>
      <c r="G624" s="3">
        <f t="shared" si="30"/>
        <v>23.5</v>
      </c>
      <c r="L624" s="3">
        <v>23.9</v>
      </c>
      <c r="M624" s="3">
        <v>27.647058823529399</v>
      </c>
      <c r="N624" s="3">
        <f t="shared" si="28"/>
        <v>28</v>
      </c>
    </row>
    <row r="625" spans="1:16" x14ac:dyDescent="0.25">
      <c r="A625" s="19">
        <f t="shared" si="29"/>
        <v>35.882352941176471</v>
      </c>
      <c r="C625" s="3" t="s">
        <v>192</v>
      </c>
      <c r="D625" s="3">
        <v>9.5</v>
      </c>
      <c r="E625" s="3">
        <v>14</v>
      </c>
      <c r="F625" s="3">
        <v>7</v>
      </c>
      <c r="G625" s="3">
        <f t="shared" si="30"/>
        <v>30.5</v>
      </c>
      <c r="L625" s="3">
        <v>30.9</v>
      </c>
      <c r="M625" s="3">
        <v>35.882352941176499</v>
      </c>
      <c r="N625" s="3">
        <f t="shared" si="28"/>
        <v>36</v>
      </c>
    </row>
    <row r="626" spans="1:16" x14ac:dyDescent="0.25">
      <c r="C626" s="3" t="s">
        <v>10700</v>
      </c>
      <c r="D626" s="3">
        <v>7.5</v>
      </c>
      <c r="L626" s="3">
        <v>25.9</v>
      </c>
    </row>
    <row r="627" spans="1:16" x14ac:dyDescent="0.25">
      <c r="C627" s="3" t="s">
        <v>10701</v>
      </c>
      <c r="D627" s="3">
        <v>7.5</v>
      </c>
      <c r="L627" s="3">
        <v>34</v>
      </c>
      <c r="P627" s="1" t="s">
        <v>10702</v>
      </c>
    </row>
    <row r="628" spans="1:16" x14ac:dyDescent="0.25">
      <c r="C628" s="3" t="s">
        <v>10703</v>
      </c>
      <c r="D628" s="3">
        <v>12.7</v>
      </c>
      <c r="E628" s="3">
        <v>17</v>
      </c>
      <c r="F628" s="3">
        <v>1.3</v>
      </c>
      <c r="G628" s="3">
        <v>31</v>
      </c>
      <c r="L628" s="3">
        <f t="shared" ref="L628:L639" si="31">G628+0.4</f>
        <v>31.4</v>
      </c>
    </row>
    <row r="629" spans="1:16" x14ac:dyDescent="0.25">
      <c r="C629" s="3">
        <v>1980</v>
      </c>
      <c r="D629" s="3">
        <v>5</v>
      </c>
      <c r="E629" s="3">
        <v>13</v>
      </c>
      <c r="F629" s="3">
        <v>4</v>
      </c>
      <c r="G629" s="3">
        <v>22</v>
      </c>
      <c r="L629" s="3">
        <f t="shared" si="31"/>
        <v>22.4</v>
      </c>
    </row>
    <row r="630" spans="1:16" x14ac:dyDescent="0.25">
      <c r="C630" s="3">
        <v>4280</v>
      </c>
      <c r="D630" s="3">
        <v>5</v>
      </c>
      <c r="E630" s="3">
        <v>7</v>
      </c>
      <c r="F630" s="3">
        <v>4.5</v>
      </c>
      <c r="G630" s="3">
        <v>16.5</v>
      </c>
      <c r="L630" s="3">
        <f t="shared" si="31"/>
        <v>16.899999999999999</v>
      </c>
    </row>
    <row r="631" spans="1:16" x14ac:dyDescent="0.25">
      <c r="C631" s="3">
        <v>4281</v>
      </c>
      <c r="D631" s="3">
        <v>5</v>
      </c>
      <c r="E631" s="3">
        <v>7</v>
      </c>
      <c r="F631" s="3">
        <v>4</v>
      </c>
      <c r="G631" s="3">
        <v>16</v>
      </c>
      <c r="L631" s="3">
        <f t="shared" si="31"/>
        <v>16.399999999999999</v>
      </c>
    </row>
    <row r="632" spans="1:16" x14ac:dyDescent="0.25">
      <c r="C632" s="3">
        <v>4282</v>
      </c>
      <c r="D632" s="3">
        <v>10</v>
      </c>
      <c r="E632" s="3">
        <v>14</v>
      </c>
      <c r="F632" s="3">
        <v>8</v>
      </c>
      <c r="G632" s="3">
        <v>32</v>
      </c>
      <c r="L632" s="3">
        <f t="shared" si="31"/>
        <v>32.4</v>
      </c>
    </row>
    <row r="633" spans="1:16" x14ac:dyDescent="0.25">
      <c r="C633" s="3">
        <v>4283</v>
      </c>
      <c r="D633" s="3">
        <v>10</v>
      </c>
      <c r="E633" s="3">
        <v>13</v>
      </c>
      <c r="F633" s="3">
        <v>8</v>
      </c>
      <c r="G633" s="3">
        <v>31</v>
      </c>
      <c r="L633" s="3">
        <f t="shared" si="31"/>
        <v>31.4</v>
      </c>
    </row>
    <row r="634" spans="1:16" x14ac:dyDescent="0.25">
      <c r="C634" s="3">
        <v>4284</v>
      </c>
      <c r="D634" s="3">
        <v>10</v>
      </c>
      <c r="E634" s="3">
        <v>13</v>
      </c>
      <c r="F634" s="3">
        <v>8</v>
      </c>
      <c r="G634" s="3">
        <v>31</v>
      </c>
      <c r="L634" s="3">
        <f t="shared" si="31"/>
        <v>31.4</v>
      </c>
    </row>
    <row r="635" spans="1:16" x14ac:dyDescent="0.25">
      <c r="C635" s="3">
        <v>4276</v>
      </c>
      <c r="D635" s="3">
        <v>4.2</v>
      </c>
      <c r="E635" s="3">
        <v>8</v>
      </c>
      <c r="F635" s="3">
        <v>5</v>
      </c>
      <c r="G635" s="3">
        <v>17.2</v>
      </c>
      <c r="L635" s="3">
        <f t="shared" si="31"/>
        <v>17.599999999999998</v>
      </c>
    </row>
    <row r="636" spans="1:16" x14ac:dyDescent="0.25">
      <c r="C636" s="3">
        <v>4277</v>
      </c>
      <c r="D636" s="3">
        <v>4.2</v>
      </c>
      <c r="E636" s="3">
        <v>8</v>
      </c>
      <c r="F636" s="3">
        <v>5</v>
      </c>
      <c r="G636" s="3">
        <v>17.2</v>
      </c>
      <c r="L636" s="3">
        <f t="shared" si="31"/>
        <v>17.599999999999998</v>
      </c>
    </row>
    <row r="637" spans="1:16" x14ac:dyDescent="0.25">
      <c r="C637" s="3">
        <v>4278</v>
      </c>
      <c r="D637" s="3">
        <v>4.2</v>
      </c>
      <c r="E637" s="3">
        <v>9</v>
      </c>
      <c r="F637" s="3">
        <v>5</v>
      </c>
      <c r="G637" s="3">
        <v>18.2</v>
      </c>
      <c r="L637" s="3">
        <f t="shared" si="31"/>
        <v>18.599999999999998</v>
      </c>
    </row>
    <row r="638" spans="1:16" x14ac:dyDescent="0.25">
      <c r="C638" s="3">
        <v>4279</v>
      </c>
      <c r="D638" s="3">
        <v>4.2</v>
      </c>
      <c r="E638" s="3">
        <v>9</v>
      </c>
      <c r="F638" s="3">
        <v>5</v>
      </c>
      <c r="G638" s="3">
        <v>18.2</v>
      </c>
      <c r="L638" s="3">
        <f t="shared" si="31"/>
        <v>18.599999999999998</v>
      </c>
    </row>
    <row r="639" spans="1:16" x14ac:dyDescent="0.25">
      <c r="C639" s="3">
        <v>2505</v>
      </c>
      <c r="D639" s="3">
        <v>5</v>
      </c>
      <c r="E639" s="3">
        <v>11</v>
      </c>
      <c r="F639" s="3">
        <v>1.5</v>
      </c>
      <c r="G639" s="3">
        <v>17.5</v>
      </c>
      <c r="L639" s="3">
        <f t="shared" si="31"/>
        <v>17.899999999999999</v>
      </c>
    </row>
    <row r="640" spans="1:16" x14ac:dyDescent="0.25">
      <c r="C640" s="3" t="s">
        <v>10704</v>
      </c>
    </row>
    <row r="641" spans="3:16" x14ac:dyDescent="0.25">
      <c r="C641" s="3">
        <v>1988</v>
      </c>
    </row>
    <row r="642" spans="3:16" x14ac:dyDescent="0.25">
      <c r="C642" s="3">
        <v>1971</v>
      </c>
    </row>
    <row r="643" spans="3:16" x14ac:dyDescent="0.25">
      <c r="C643" s="3">
        <v>1985</v>
      </c>
    </row>
    <row r="644" spans="3:16" x14ac:dyDescent="0.25">
      <c r="C644" s="3">
        <v>1977</v>
      </c>
    </row>
    <row r="645" spans="3:16" x14ac:dyDescent="0.25">
      <c r="C645" s="3">
        <v>1978</v>
      </c>
    </row>
    <row r="646" spans="3:16" x14ac:dyDescent="0.25">
      <c r="C646" s="3">
        <v>8814</v>
      </c>
    </row>
    <row r="647" spans="3:16" x14ac:dyDescent="0.25">
      <c r="C647" s="3">
        <v>4997</v>
      </c>
    </row>
    <row r="648" spans="3:16" x14ac:dyDescent="0.25">
      <c r="C648" s="3">
        <v>2379</v>
      </c>
      <c r="L648" s="3">
        <v>21</v>
      </c>
      <c r="M648" s="2"/>
      <c r="P648" s="3" t="s">
        <v>8984</v>
      </c>
    </row>
    <row r="649" spans="3:16" x14ac:dyDescent="0.25">
      <c r="C649" s="3">
        <v>3869</v>
      </c>
      <c r="L649" s="3">
        <v>18</v>
      </c>
      <c r="M649" s="2"/>
      <c r="P649" s="3" t="s">
        <v>8984</v>
      </c>
    </row>
    <row r="650" spans="3:16" x14ac:dyDescent="0.25">
      <c r="C650" s="3">
        <v>3884</v>
      </c>
      <c r="L650" s="3">
        <v>10</v>
      </c>
      <c r="M650" s="2"/>
      <c r="P650" s="3" t="s">
        <v>8984</v>
      </c>
    </row>
    <row r="651" spans="3:16" x14ac:dyDescent="0.25">
      <c r="C651" s="3">
        <v>3919</v>
      </c>
      <c r="L651" s="3">
        <v>40</v>
      </c>
      <c r="M651" s="2"/>
      <c r="P651" s="3" t="s">
        <v>8984</v>
      </c>
    </row>
    <row r="652" spans="3:16" x14ac:dyDescent="0.25">
      <c r="C652" s="3">
        <v>4430</v>
      </c>
      <c r="L652" s="3">
        <v>34</v>
      </c>
      <c r="M652" s="2"/>
      <c r="P652" s="3" t="s">
        <v>8984</v>
      </c>
    </row>
    <row r="653" spans="3:16" x14ac:dyDescent="0.25">
      <c r="C653" s="3">
        <v>6763</v>
      </c>
      <c r="L653" s="3">
        <v>31</v>
      </c>
      <c r="M653" s="2"/>
      <c r="P653" s="3" t="s">
        <v>8984</v>
      </c>
    </row>
    <row r="654" spans="3:16" x14ac:dyDescent="0.25">
      <c r="C654" s="3">
        <v>6068</v>
      </c>
      <c r="L654" s="3">
        <v>25</v>
      </c>
      <c r="M654" s="2"/>
      <c r="P654" s="3" t="s">
        <v>10705</v>
      </c>
    </row>
    <row r="655" spans="3:16" x14ac:dyDescent="0.25">
      <c r="C655" s="3">
        <v>3014</v>
      </c>
      <c r="L655" s="3">
        <v>25</v>
      </c>
      <c r="M655" s="2"/>
      <c r="P655" s="3" t="s">
        <v>10705</v>
      </c>
    </row>
    <row r="656" spans="3:16" x14ac:dyDescent="0.25">
      <c r="C656" s="3">
        <v>3011</v>
      </c>
      <c r="L656" s="3">
        <v>25</v>
      </c>
      <c r="M656" s="2"/>
      <c r="P656" s="3" t="s">
        <v>10705</v>
      </c>
    </row>
    <row r="657" spans="3:16" x14ac:dyDescent="0.25">
      <c r="C657" s="3">
        <v>2002</v>
      </c>
      <c r="L657" s="3">
        <v>25</v>
      </c>
      <c r="M657" s="2"/>
      <c r="P657" s="3" t="s">
        <v>10705</v>
      </c>
    </row>
    <row r="658" spans="3:16" x14ac:dyDescent="0.25">
      <c r="C658" s="3">
        <v>1808</v>
      </c>
      <c r="L658" s="3">
        <v>25</v>
      </c>
      <c r="M658" s="2"/>
      <c r="P658" s="3" t="s">
        <v>10705</v>
      </c>
    </row>
    <row r="659" spans="3:16" x14ac:dyDescent="0.25">
      <c r="C659" s="3">
        <v>1400</v>
      </c>
      <c r="L659" s="3">
        <v>13.6</v>
      </c>
      <c r="M659" s="2"/>
      <c r="P659" s="3" t="s">
        <v>10705</v>
      </c>
    </row>
    <row r="660" spans="3:16" x14ac:dyDescent="0.25">
      <c r="C660" s="3" t="s">
        <v>10706</v>
      </c>
      <c r="L660" s="3">
        <v>17.399999999999999</v>
      </c>
      <c r="M660" s="2"/>
      <c r="P660" s="3" t="s">
        <v>10705</v>
      </c>
    </row>
    <row r="661" spans="3:16" x14ac:dyDescent="0.25">
      <c r="C661" s="3">
        <v>4077</v>
      </c>
      <c r="L661" s="3">
        <v>6.1</v>
      </c>
      <c r="M661" s="2"/>
      <c r="P661" s="3" t="s">
        <v>10705</v>
      </c>
    </row>
    <row r="662" spans="3:16" x14ac:dyDescent="0.25">
      <c r="C662" s="3">
        <v>1413</v>
      </c>
      <c r="L662" s="3">
        <v>20</v>
      </c>
      <c r="M662" s="2"/>
      <c r="P662" s="3" t="s">
        <v>10705</v>
      </c>
    </row>
    <row r="663" spans="3:16" x14ac:dyDescent="0.25">
      <c r="C663" s="3">
        <v>4232</v>
      </c>
      <c r="L663" s="3">
        <v>27.4</v>
      </c>
      <c r="M663" s="2"/>
      <c r="P663" s="3" t="s">
        <v>10705</v>
      </c>
    </row>
    <row r="664" spans="3:16" x14ac:dyDescent="0.25">
      <c r="C664" s="3">
        <v>6579</v>
      </c>
      <c r="L664" s="3">
        <v>13</v>
      </c>
      <c r="M664" s="2"/>
      <c r="P664" s="3" t="s">
        <v>10705</v>
      </c>
    </row>
    <row r="665" spans="3:16" x14ac:dyDescent="0.25">
      <c r="C665" s="3">
        <v>6439</v>
      </c>
      <c r="L665" s="3">
        <v>19</v>
      </c>
      <c r="M665" s="2"/>
      <c r="P665" s="3" t="s">
        <v>10705</v>
      </c>
    </row>
    <row r="666" spans="3:16" x14ac:dyDescent="0.25">
      <c r="C666" s="3">
        <v>6250</v>
      </c>
      <c r="L666" s="3">
        <v>25</v>
      </c>
      <c r="M666" s="2"/>
      <c r="P666" s="3" t="s">
        <v>10705</v>
      </c>
    </row>
    <row r="667" spans="3:16" x14ac:dyDescent="0.25">
      <c r="C667" s="3">
        <v>6085</v>
      </c>
      <c r="L667" s="3">
        <v>10.199999999999999</v>
      </c>
      <c r="M667" s="2"/>
      <c r="P667" s="3" t="s">
        <v>10705</v>
      </c>
    </row>
    <row r="668" spans="3:16" x14ac:dyDescent="0.25">
      <c r="C668" s="3">
        <v>6023</v>
      </c>
      <c r="L668" s="3">
        <v>13</v>
      </c>
      <c r="M668" s="2"/>
      <c r="P668" s="3" t="s">
        <v>10705</v>
      </c>
    </row>
    <row r="669" spans="3:16" x14ac:dyDescent="0.25">
      <c r="C669" s="3">
        <v>4879</v>
      </c>
      <c r="L669" s="3">
        <v>20.9</v>
      </c>
      <c r="M669" s="2"/>
      <c r="P669" s="3" t="s">
        <v>10705</v>
      </c>
    </row>
    <row r="670" spans="3:16" x14ac:dyDescent="0.25">
      <c r="C670" s="3">
        <v>4878</v>
      </c>
      <c r="L670" s="3">
        <v>21.2</v>
      </c>
      <c r="M670" s="2"/>
      <c r="P670" s="3" t="s">
        <v>10705</v>
      </c>
    </row>
    <row r="671" spans="3:16" x14ac:dyDescent="0.25">
      <c r="C671" s="3">
        <v>4838</v>
      </c>
      <c r="L671" s="3">
        <v>11.9</v>
      </c>
      <c r="M671" s="2"/>
      <c r="P671" s="3" t="s">
        <v>10705</v>
      </c>
    </row>
    <row r="672" spans="3:16" x14ac:dyDescent="0.25">
      <c r="C672" s="3">
        <v>4837</v>
      </c>
      <c r="L672" s="3">
        <v>17.899999999999999</v>
      </c>
      <c r="M672" s="2"/>
      <c r="P672" s="3" t="s">
        <v>10705</v>
      </c>
    </row>
    <row r="673" spans="3:16" x14ac:dyDescent="0.25">
      <c r="C673" s="3">
        <v>4816</v>
      </c>
      <c r="L673" s="3">
        <v>35</v>
      </c>
      <c r="M673" s="2"/>
      <c r="P673" s="3" t="s">
        <v>10705</v>
      </c>
    </row>
    <row r="674" spans="3:16" x14ac:dyDescent="0.25">
      <c r="C674" s="3">
        <v>4814</v>
      </c>
      <c r="L674" s="3">
        <v>19</v>
      </c>
      <c r="M674" s="2"/>
      <c r="P674" s="3" t="s">
        <v>10705</v>
      </c>
    </row>
    <row r="675" spans="3:16" x14ac:dyDescent="0.25">
      <c r="C675" s="3">
        <v>4812</v>
      </c>
      <c r="L675" s="3">
        <v>19</v>
      </c>
      <c r="M675" s="2"/>
      <c r="P675" s="3" t="s">
        <v>10705</v>
      </c>
    </row>
    <row r="676" spans="3:16" x14ac:dyDescent="0.25">
      <c r="C676" s="3">
        <v>4623</v>
      </c>
      <c r="L676" s="3">
        <v>37</v>
      </c>
      <c r="M676" s="2"/>
      <c r="P676" s="3" t="s">
        <v>10705</v>
      </c>
    </row>
    <row r="677" spans="3:16" x14ac:dyDescent="0.25">
      <c r="C677" s="3">
        <v>4616</v>
      </c>
      <c r="L677" s="3">
        <v>33</v>
      </c>
      <c r="M677" s="2"/>
      <c r="P677" s="3" t="s">
        <v>10705</v>
      </c>
    </row>
    <row r="678" spans="3:16" x14ac:dyDescent="0.25">
      <c r="C678" s="3">
        <v>4615</v>
      </c>
      <c r="L678" s="3">
        <v>25</v>
      </c>
      <c r="M678" s="2"/>
      <c r="P678" s="3" t="s">
        <v>10705</v>
      </c>
    </row>
    <row r="679" spans="3:16" x14ac:dyDescent="0.25">
      <c r="C679" s="3">
        <v>4612</v>
      </c>
      <c r="L679" s="3">
        <v>34</v>
      </c>
      <c r="M679" s="2"/>
      <c r="P679" s="3" t="s">
        <v>10705</v>
      </c>
    </row>
    <row r="680" spans="3:16" x14ac:dyDescent="0.25">
      <c r="C680" s="3">
        <v>4607</v>
      </c>
      <c r="L680" s="3">
        <v>23</v>
      </c>
      <c r="M680" s="2"/>
      <c r="P680" s="3" t="s">
        <v>10705</v>
      </c>
    </row>
    <row r="681" spans="3:16" x14ac:dyDescent="0.25">
      <c r="C681" s="3">
        <v>4603</v>
      </c>
      <c r="L681" s="3">
        <v>21</v>
      </c>
      <c r="M681" s="2"/>
      <c r="P681" s="3" t="s">
        <v>10705</v>
      </c>
    </row>
    <row r="682" spans="3:16" x14ac:dyDescent="0.25">
      <c r="C682" s="3">
        <v>4602</v>
      </c>
      <c r="L682" s="3">
        <v>21</v>
      </c>
      <c r="M682" s="2"/>
      <c r="P682" s="3" t="s">
        <v>10705</v>
      </c>
    </row>
    <row r="683" spans="3:16" x14ac:dyDescent="0.25">
      <c r="C683" s="3">
        <v>4031</v>
      </c>
      <c r="L683" s="3">
        <v>16.5</v>
      </c>
      <c r="M683" s="2"/>
      <c r="P683" s="3" t="s">
        <v>10705</v>
      </c>
    </row>
    <row r="684" spans="3:16" x14ac:dyDescent="0.25">
      <c r="C684" s="3">
        <v>1416</v>
      </c>
      <c r="L684" s="3">
        <v>15</v>
      </c>
      <c r="M684" s="2"/>
      <c r="P684" s="3" t="s">
        <v>10705</v>
      </c>
    </row>
    <row r="685" spans="3:16" x14ac:dyDescent="0.25">
      <c r="C685" s="3">
        <v>1415</v>
      </c>
      <c r="L685" s="3">
        <v>16</v>
      </c>
      <c r="M685" s="2"/>
      <c r="P685" s="3" t="s">
        <v>10705</v>
      </c>
    </row>
    <row r="686" spans="3:16" x14ac:dyDescent="0.25">
      <c r="C686" s="3">
        <v>6605</v>
      </c>
      <c r="L686" s="3">
        <v>29</v>
      </c>
      <c r="M686" s="2"/>
      <c r="P686" s="3" t="s">
        <v>10705</v>
      </c>
    </row>
    <row r="687" spans="3:16" x14ac:dyDescent="0.25">
      <c r="C687" s="3">
        <v>6205</v>
      </c>
      <c r="L687" s="3">
        <v>29</v>
      </c>
      <c r="M687" s="2"/>
      <c r="P687" s="3" t="s">
        <v>10705</v>
      </c>
    </row>
    <row r="688" spans="3:16" x14ac:dyDescent="0.25">
      <c r="C688" s="3">
        <v>6246</v>
      </c>
      <c r="L688" s="3">
        <v>15</v>
      </c>
      <c r="M688" s="2"/>
      <c r="P688" s="3" t="s">
        <v>10705</v>
      </c>
    </row>
    <row r="689" spans="3:16" x14ac:dyDescent="0.25">
      <c r="C689" s="3">
        <v>4231</v>
      </c>
      <c r="L689" s="3">
        <v>24.9</v>
      </c>
      <c r="M689" s="2"/>
      <c r="P689" s="3" t="s">
        <v>10705</v>
      </c>
    </row>
    <row r="690" spans="3:16" x14ac:dyDescent="0.25">
      <c r="C690" s="3">
        <v>4613</v>
      </c>
      <c r="L690" s="3">
        <v>25</v>
      </c>
      <c r="M690" s="2"/>
      <c r="P690" s="3" t="s">
        <v>10705</v>
      </c>
    </row>
    <row r="691" spans="3:16" x14ac:dyDescent="0.25">
      <c r="C691" s="3">
        <v>4617</v>
      </c>
      <c r="L691" s="3">
        <v>29</v>
      </c>
      <c r="M691" s="2"/>
      <c r="P691" s="3" t="s">
        <v>10705</v>
      </c>
    </row>
    <row r="692" spans="3:16" x14ac:dyDescent="0.25">
      <c r="C692" s="3">
        <v>4618</v>
      </c>
      <c r="L692" s="3">
        <v>28</v>
      </c>
      <c r="M692" s="2"/>
      <c r="P692" s="3" t="s">
        <v>10705</v>
      </c>
    </row>
    <row r="693" spans="3:16" x14ac:dyDescent="0.25">
      <c r="C693" s="3">
        <v>4619</v>
      </c>
      <c r="L693" s="3">
        <v>27</v>
      </c>
      <c r="M693" s="2"/>
      <c r="P693" s="3" t="s">
        <v>10705</v>
      </c>
    </row>
    <row r="694" spans="3:16" x14ac:dyDescent="0.25">
      <c r="C694" s="3">
        <v>4620</v>
      </c>
      <c r="L694" s="3">
        <v>29</v>
      </c>
      <c r="M694" s="2"/>
      <c r="P694" s="3" t="s">
        <v>10705</v>
      </c>
    </row>
    <row r="695" spans="3:16" x14ac:dyDescent="0.25">
      <c r="C695" s="3">
        <v>4621</v>
      </c>
      <c r="L695" s="3">
        <v>32</v>
      </c>
      <c r="M695" s="2"/>
      <c r="P695" s="3" t="s">
        <v>10705</v>
      </c>
    </row>
    <row r="696" spans="3:16" x14ac:dyDescent="0.25">
      <c r="C696" s="3">
        <v>4622</v>
      </c>
      <c r="L696" s="3">
        <v>28</v>
      </c>
      <c r="M696" s="2"/>
      <c r="P696" s="3" t="s">
        <v>10705</v>
      </c>
    </row>
    <row r="697" spans="3:16" x14ac:dyDescent="0.25">
      <c r="C697" s="3">
        <v>4624</v>
      </c>
      <c r="L697" s="3">
        <v>24</v>
      </c>
      <c r="M697" s="2"/>
      <c r="P697" s="3" t="s">
        <v>10705</v>
      </c>
    </row>
    <row r="698" spans="3:16" x14ac:dyDescent="0.25">
      <c r="C698" s="3">
        <v>4625</v>
      </c>
      <c r="L698" s="3">
        <v>28</v>
      </c>
      <c r="M698" s="2"/>
      <c r="P698" s="3" t="s">
        <v>10705</v>
      </c>
    </row>
    <row r="699" spans="3:16" x14ac:dyDescent="0.25">
      <c r="C699" s="3">
        <v>4810</v>
      </c>
      <c r="L699" s="3">
        <v>27</v>
      </c>
      <c r="M699" s="2"/>
      <c r="P699" s="3" t="s">
        <v>10705</v>
      </c>
    </row>
    <row r="700" spans="3:16" x14ac:dyDescent="0.25">
      <c r="C700" s="3">
        <v>4813</v>
      </c>
      <c r="L700" s="3">
        <v>36</v>
      </c>
      <c r="M700" s="2"/>
      <c r="P700" s="3" t="s">
        <v>10705</v>
      </c>
    </row>
    <row r="701" spans="3:16" x14ac:dyDescent="0.25">
      <c r="C701" s="3">
        <v>4817</v>
      </c>
      <c r="L701" s="3">
        <v>33</v>
      </c>
      <c r="M701" s="2"/>
      <c r="P701" s="3" t="s">
        <v>10705</v>
      </c>
    </row>
    <row r="702" spans="3:16" x14ac:dyDescent="0.25">
      <c r="C702" s="3">
        <v>4690</v>
      </c>
      <c r="L702" s="3">
        <v>30</v>
      </c>
      <c r="M702" s="2"/>
      <c r="P702" s="3" t="s">
        <v>10707</v>
      </c>
    </row>
    <row r="703" spans="3:16" x14ac:dyDescent="0.25">
      <c r="C703" s="3">
        <v>4659</v>
      </c>
      <c r="L703" s="3">
        <v>33</v>
      </c>
      <c r="M703" s="2"/>
      <c r="P703" s="3" t="s">
        <v>10707</v>
      </c>
    </row>
    <row r="704" spans="3:16" x14ac:dyDescent="0.25">
      <c r="C704" s="3">
        <v>4648</v>
      </c>
      <c r="L704" s="3">
        <v>32</v>
      </c>
      <c r="M704" s="2"/>
      <c r="P704" s="3" t="s">
        <v>10707</v>
      </c>
    </row>
    <row r="705" spans="3:16" x14ac:dyDescent="0.25">
      <c r="C705" s="3">
        <v>4639</v>
      </c>
      <c r="L705" s="3">
        <v>29</v>
      </c>
      <c r="M705" s="2"/>
      <c r="P705" s="3" t="s">
        <v>10707</v>
      </c>
    </row>
    <row r="706" spans="3:16" x14ac:dyDescent="0.25">
      <c r="C706" s="3">
        <v>4632</v>
      </c>
      <c r="L706" s="3">
        <v>20</v>
      </c>
      <c r="M706" s="2"/>
      <c r="P706" s="3" t="s">
        <v>10707</v>
      </c>
    </row>
    <row r="707" spans="3:16" x14ac:dyDescent="0.25">
      <c r="C707" s="3">
        <v>1424</v>
      </c>
      <c r="L707" s="3">
        <v>26</v>
      </c>
      <c r="M707" s="2"/>
      <c r="P707" s="3" t="s">
        <v>10707</v>
      </c>
    </row>
    <row r="708" spans="3:16" x14ac:dyDescent="0.25">
      <c r="C708" s="3">
        <v>4650</v>
      </c>
      <c r="L708" s="3">
        <v>30</v>
      </c>
      <c r="M708" s="2"/>
      <c r="P708" s="3" t="s">
        <v>10707</v>
      </c>
    </row>
    <row r="709" spans="3:16" x14ac:dyDescent="0.25">
      <c r="C709" s="3">
        <v>4627</v>
      </c>
      <c r="L709" s="3">
        <v>25</v>
      </c>
      <c r="M709" s="2"/>
      <c r="P709" s="3" t="s">
        <v>10707</v>
      </c>
    </row>
    <row r="710" spans="3:16" x14ac:dyDescent="0.25">
      <c r="C710" s="3">
        <v>4676</v>
      </c>
      <c r="L710" s="3">
        <v>20</v>
      </c>
      <c r="M710" s="2"/>
      <c r="P710" s="3" t="s">
        <v>10707</v>
      </c>
    </row>
    <row r="711" spans="3:16" x14ac:dyDescent="0.25">
      <c r="C711" s="3">
        <v>4680</v>
      </c>
      <c r="L711" s="3">
        <v>30</v>
      </c>
      <c r="M711" s="2"/>
      <c r="P711" s="3" t="s">
        <v>10707</v>
      </c>
    </row>
    <row r="712" spans="3:16" x14ac:dyDescent="0.25">
      <c r="C712" s="3">
        <v>4638</v>
      </c>
      <c r="L712" s="3">
        <v>31</v>
      </c>
      <c r="M712" s="2"/>
      <c r="P712" s="3" t="s">
        <v>10707</v>
      </c>
    </row>
    <row r="713" spans="3:16" x14ac:dyDescent="0.25">
      <c r="C713" s="3">
        <v>4655</v>
      </c>
      <c r="L713" s="3">
        <v>33</v>
      </c>
      <c r="M713" s="2"/>
      <c r="P713" s="3" t="s">
        <v>10707</v>
      </c>
    </row>
    <row r="714" spans="3:16" x14ac:dyDescent="0.25">
      <c r="C714" s="3">
        <v>4683</v>
      </c>
      <c r="L714" s="3">
        <v>30</v>
      </c>
      <c r="M714" s="2"/>
      <c r="P714" s="3" t="s">
        <v>10707</v>
      </c>
    </row>
    <row r="715" spans="3:16" x14ac:dyDescent="0.25">
      <c r="C715" s="3">
        <v>4633</v>
      </c>
      <c r="L715" s="3">
        <v>21</v>
      </c>
      <c r="M715" s="2"/>
      <c r="P715" s="3" t="s">
        <v>10707</v>
      </c>
    </row>
    <row r="716" spans="3:16" x14ac:dyDescent="0.25">
      <c r="C716" s="3">
        <v>4657</v>
      </c>
      <c r="L716" s="3">
        <v>33</v>
      </c>
      <c r="M716" s="2"/>
      <c r="P716" s="3" t="s">
        <v>10707</v>
      </c>
    </row>
    <row r="717" spans="3:16" x14ac:dyDescent="0.25">
      <c r="C717" s="3">
        <v>4677</v>
      </c>
      <c r="L717" s="3">
        <v>27</v>
      </c>
      <c r="M717" s="2"/>
      <c r="P717" s="3" t="s">
        <v>10707</v>
      </c>
    </row>
    <row r="718" spans="3:16" x14ac:dyDescent="0.25">
      <c r="C718" s="3">
        <v>4626</v>
      </c>
      <c r="L718" s="3">
        <v>31</v>
      </c>
      <c r="M718" s="2"/>
      <c r="P718" s="3" t="s">
        <v>10707</v>
      </c>
    </row>
    <row r="719" spans="3:16" x14ac:dyDescent="0.25">
      <c r="C719" s="3">
        <v>4654</v>
      </c>
      <c r="L719" s="3">
        <v>33</v>
      </c>
      <c r="M719" s="2"/>
      <c r="P719" s="3" t="s">
        <v>10707</v>
      </c>
    </row>
    <row r="720" spans="3:16" x14ac:dyDescent="0.25">
      <c r="C720" s="3">
        <v>4678</v>
      </c>
      <c r="L720" s="3">
        <v>25</v>
      </c>
      <c r="M720" s="2"/>
      <c r="P720" s="3" t="s">
        <v>10707</v>
      </c>
    </row>
    <row r="721" spans="3:16" x14ac:dyDescent="0.25">
      <c r="C721" s="3">
        <v>4645</v>
      </c>
      <c r="L721" s="3">
        <v>32</v>
      </c>
      <c r="M721" s="2"/>
      <c r="P721" s="3" t="s">
        <v>10707</v>
      </c>
    </row>
    <row r="722" spans="3:16" x14ac:dyDescent="0.25">
      <c r="C722" s="3">
        <v>4649</v>
      </c>
      <c r="L722" s="3">
        <v>31</v>
      </c>
      <c r="M722" s="2"/>
      <c r="P722" s="3" t="s">
        <v>10707</v>
      </c>
    </row>
    <row r="723" spans="3:16" x14ac:dyDescent="0.25">
      <c r="C723" s="3">
        <v>4643</v>
      </c>
      <c r="L723" s="3">
        <v>31</v>
      </c>
      <c r="M723" s="2"/>
      <c r="P723" s="3" t="s">
        <v>10707</v>
      </c>
    </row>
    <row r="724" spans="3:16" x14ac:dyDescent="0.25">
      <c r="C724" s="3">
        <v>4661</v>
      </c>
      <c r="L724" s="3">
        <v>31</v>
      </c>
      <c r="M724" s="2"/>
      <c r="P724" s="3" t="s">
        <v>10707</v>
      </c>
    </row>
    <row r="725" spans="3:16" x14ac:dyDescent="0.25">
      <c r="C725" s="3">
        <v>4647</v>
      </c>
      <c r="L725" s="3">
        <v>32</v>
      </c>
      <c r="M725" s="2"/>
      <c r="P725" s="3" t="s">
        <v>10707</v>
      </c>
    </row>
    <row r="726" spans="3:16" x14ac:dyDescent="0.25">
      <c r="C726" s="3">
        <v>4634</v>
      </c>
      <c r="L726" s="3">
        <v>18</v>
      </c>
      <c r="M726" s="2"/>
      <c r="P726" s="3" t="s">
        <v>10707</v>
      </c>
    </row>
    <row r="727" spans="3:16" x14ac:dyDescent="0.25">
      <c r="C727" s="3">
        <v>4696</v>
      </c>
      <c r="L727" s="3">
        <v>30</v>
      </c>
      <c r="M727" s="2"/>
      <c r="P727" s="3" t="s">
        <v>10707</v>
      </c>
    </row>
    <row r="728" spans="3:16" x14ac:dyDescent="0.25">
      <c r="C728" s="3">
        <v>4656</v>
      </c>
      <c r="L728" s="3">
        <v>33</v>
      </c>
      <c r="M728" s="2"/>
      <c r="P728" s="3" t="s">
        <v>10707</v>
      </c>
    </row>
    <row r="729" spans="3:16" x14ac:dyDescent="0.25">
      <c r="C729" s="3">
        <v>4662</v>
      </c>
      <c r="L729" s="3">
        <v>33</v>
      </c>
      <c r="M729" s="2"/>
      <c r="P729" s="3" t="s">
        <v>10707</v>
      </c>
    </row>
    <row r="730" spans="3:16" x14ac:dyDescent="0.25">
      <c r="C730" s="3">
        <v>4682</v>
      </c>
      <c r="L730" s="3">
        <v>30</v>
      </c>
      <c r="M730" s="2"/>
      <c r="P730" s="3" t="s">
        <v>10707</v>
      </c>
    </row>
    <row r="731" spans="3:16" x14ac:dyDescent="0.25">
      <c r="C731" s="3">
        <v>4640</v>
      </c>
      <c r="L731" s="3">
        <v>31</v>
      </c>
      <c r="M731" s="2"/>
      <c r="P731" s="3" t="s">
        <v>10707</v>
      </c>
    </row>
    <row r="732" spans="3:16" x14ac:dyDescent="0.25">
      <c r="C732" s="3">
        <v>4679</v>
      </c>
      <c r="L732" s="3">
        <v>23</v>
      </c>
      <c r="M732" s="2"/>
      <c r="P732" s="3" t="s">
        <v>10707</v>
      </c>
    </row>
    <row r="733" spans="3:16" x14ac:dyDescent="0.25">
      <c r="C733" s="3">
        <v>4658</v>
      </c>
      <c r="L733" s="3">
        <v>33</v>
      </c>
      <c r="M733" s="2"/>
      <c r="P733" s="3" t="s">
        <v>10707</v>
      </c>
    </row>
    <row r="734" spans="3:16" x14ac:dyDescent="0.25">
      <c r="C734" s="3">
        <v>4630</v>
      </c>
      <c r="L734" s="3">
        <v>32</v>
      </c>
      <c r="M734" s="2"/>
      <c r="P734" s="3" t="s">
        <v>10707</v>
      </c>
    </row>
    <row r="735" spans="3:16" x14ac:dyDescent="0.25">
      <c r="C735" s="3">
        <v>4628</v>
      </c>
      <c r="L735" s="3">
        <v>30</v>
      </c>
      <c r="M735" s="2"/>
      <c r="P735" s="3" t="s">
        <v>10707</v>
      </c>
    </row>
    <row r="736" spans="3:16" x14ac:dyDescent="0.25">
      <c r="C736" s="3">
        <v>4664</v>
      </c>
      <c r="L736" s="3">
        <v>31</v>
      </c>
      <c r="M736" s="2"/>
      <c r="P736" s="3" t="s">
        <v>10707</v>
      </c>
    </row>
    <row r="737" spans="3:16" x14ac:dyDescent="0.25">
      <c r="C737" s="3">
        <v>4665</v>
      </c>
      <c r="L737" s="3">
        <v>31</v>
      </c>
      <c r="M737" s="2"/>
      <c r="P737" s="3" t="s">
        <v>10707</v>
      </c>
    </row>
    <row r="738" spans="3:16" x14ac:dyDescent="0.25">
      <c r="C738" s="3">
        <v>4641</v>
      </c>
      <c r="L738" s="3">
        <v>28</v>
      </c>
      <c r="M738" s="2"/>
      <c r="P738" s="3" t="s">
        <v>10707</v>
      </c>
    </row>
    <row r="739" spans="3:16" x14ac:dyDescent="0.25">
      <c r="C739" s="3">
        <v>4697</v>
      </c>
      <c r="L739" s="3">
        <v>30</v>
      </c>
      <c r="M739" s="2"/>
      <c r="P739" s="3" t="s">
        <v>10707</v>
      </c>
    </row>
    <row r="740" spans="3:16" x14ac:dyDescent="0.25">
      <c r="C740" s="3">
        <v>4675</v>
      </c>
      <c r="L740" s="3">
        <v>26</v>
      </c>
      <c r="M740" s="2"/>
      <c r="P740" s="3" t="s">
        <v>10707</v>
      </c>
    </row>
    <row r="741" spans="3:16" x14ac:dyDescent="0.25">
      <c r="C741" s="3">
        <v>4642</v>
      </c>
      <c r="L741" s="3">
        <v>31</v>
      </c>
      <c r="M741" s="2"/>
      <c r="P741" s="3" t="s">
        <v>10707</v>
      </c>
    </row>
    <row r="742" spans="3:16" x14ac:dyDescent="0.25">
      <c r="C742" s="3">
        <v>4686</v>
      </c>
      <c r="L742" s="3">
        <v>30</v>
      </c>
      <c r="M742" s="2"/>
      <c r="P742" s="3" t="s">
        <v>10707</v>
      </c>
    </row>
    <row r="743" spans="3:16" x14ac:dyDescent="0.25">
      <c r="C743" s="3">
        <v>4685</v>
      </c>
      <c r="L743" s="3">
        <v>30</v>
      </c>
      <c r="M743" s="2"/>
      <c r="P743" s="3" t="s">
        <v>10707</v>
      </c>
    </row>
    <row r="744" spans="3:16" x14ac:dyDescent="0.25">
      <c r="C744" s="3">
        <v>4651</v>
      </c>
      <c r="L744" s="3">
        <v>29</v>
      </c>
      <c r="M744" s="2"/>
      <c r="P744" s="3" t="s">
        <v>10707</v>
      </c>
    </row>
    <row r="745" spans="3:16" x14ac:dyDescent="0.25">
      <c r="C745" s="3">
        <v>4691</v>
      </c>
      <c r="L745" s="3">
        <v>30</v>
      </c>
      <c r="M745" s="2"/>
      <c r="P745" s="3" t="s">
        <v>10707</v>
      </c>
    </row>
    <row r="746" spans="3:16" x14ac:dyDescent="0.25">
      <c r="C746" s="3">
        <v>4681</v>
      </c>
      <c r="L746" s="3">
        <v>30</v>
      </c>
      <c r="M746" s="2"/>
      <c r="P746" s="3" t="s">
        <v>10707</v>
      </c>
    </row>
    <row r="747" spans="3:16" x14ac:dyDescent="0.25">
      <c r="C747" s="3">
        <v>4646</v>
      </c>
      <c r="L747" s="3">
        <v>32</v>
      </c>
      <c r="M747" s="2"/>
      <c r="P747" s="3" t="s">
        <v>10707</v>
      </c>
    </row>
    <row r="748" spans="3:16" x14ac:dyDescent="0.25">
      <c r="C748" s="3">
        <v>4687</v>
      </c>
      <c r="L748" s="3">
        <v>30</v>
      </c>
      <c r="M748" s="2"/>
      <c r="P748" s="3" t="s">
        <v>10707</v>
      </c>
    </row>
    <row r="749" spans="3:16" x14ac:dyDescent="0.25">
      <c r="C749" s="3">
        <v>4684</v>
      </c>
      <c r="L749" s="3">
        <v>30</v>
      </c>
      <c r="M749" s="2"/>
      <c r="P749" s="3" t="s">
        <v>10707</v>
      </c>
    </row>
    <row r="750" spans="3:16" x14ac:dyDescent="0.25">
      <c r="C750" s="3">
        <v>4689</v>
      </c>
      <c r="L750" s="3">
        <v>30</v>
      </c>
      <c r="M750" s="2"/>
      <c r="P750" s="3" t="s">
        <v>10707</v>
      </c>
    </row>
    <row r="751" spans="3:16" x14ac:dyDescent="0.25">
      <c r="C751" s="3">
        <v>4694</v>
      </c>
      <c r="L751" s="3">
        <v>30</v>
      </c>
      <c r="M751" s="2"/>
      <c r="P751" s="3" t="s">
        <v>10707</v>
      </c>
    </row>
    <row r="752" spans="3:16" x14ac:dyDescent="0.25">
      <c r="C752" s="3">
        <v>464</v>
      </c>
      <c r="L752" s="3">
        <v>32</v>
      </c>
      <c r="M752" s="2"/>
      <c r="P752" s="3" t="s">
        <v>10707</v>
      </c>
    </row>
    <row r="753" spans="3:16" x14ac:dyDescent="0.25">
      <c r="C753" s="3">
        <v>4660</v>
      </c>
      <c r="L753" s="3">
        <v>31</v>
      </c>
      <c r="M753" s="2"/>
      <c r="P753" s="3" t="s">
        <v>10707</v>
      </c>
    </row>
    <row r="754" spans="3:16" x14ac:dyDescent="0.25">
      <c r="C754" s="3">
        <v>4663</v>
      </c>
      <c r="L754" s="3">
        <v>33</v>
      </c>
      <c r="M754" s="2"/>
      <c r="P754" s="3" t="s">
        <v>10707</v>
      </c>
    </row>
    <row r="755" spans="3:16" x14ac:dyDescent="0.25">
      <c r="C755" s="3">
        <v>4631</v>
      </c>
      <c r="L755" s="3">
        <v>32</v>
      </c>
      <c r="M755" s="2"/>
      <c r="P755" s="3" t="s">
        <v>10707</v>
      </c>
    </row>
    <row r="756" spans="3:16" x14ac:dyDescent="0.25">
      <c r="C756" s="3">
        <v>4688</v>
      </c>
      <c r="L756" s="3">
        <v>30</v>
      </c>
      <c r="M756" s="2"/>
      <c r="P756" s="3" t="s">
        <v>10707</v>
      </c>
    </row>
    <row r="757" spans="3:16" x14ac:dyDescent="0.25">
      <c r="C757" s="3">
        <v>4629</v>
      </c>
      <c r="L757" s="3">
        <v>31</v>
      </c>
      <c r="M757" s="2"/>
      <c r="P757" s="3" t="s">
        <v>10707</v>
      </c>
    </row>
    <row r="758" spans="3:16" x14ac:dyDescent="0.25">
      <c r="C758" s="3">
        <v>1423</v>
      </c>
      <c r="L758" s="3">
        <v>42</v>
      </c>
      <c r="M758" s="2"/>
      <c r="P758" s="3" t="s">
        <v>10707</v>
      </c>
    </row>
    <row r="759" spans="3:16" x14ac:dyDescent="0.25">
      <c r="C759" s="3">
        <v>4706</v>
      </c>
      <c r="L759" s="3">
        <v>30</v>
      </c>
      <c r="M759" s="2"/>
      <c r="P759" s="3" t="s">
        <v>10707</v>
      </c>
    </row>
    <row r="760" spans="3:16" x14ac:dyDescent="0.25">
      <c r="C760" s="3">
        <v>5105</v>
      </c>
      <c r="L760" s="3">
        <v>18</v>
      </c>
      <c r="M760" s="2"/>
      <c r="P760" s="3" t="s">
        <v>10707</v>
      </c>
    </row>
    <row r="761" spans="3:16" x14ac:dyDescent="0.25">
      <c r="C761" s="3">
        <v>1422</v>
      </c>
      <c r="L761" s="3">
        <v>29</v>
      </c>
      <c r="M761" s="2"/>
      <c r="P761" s="3" t="s">
        <v>10707</v>
      </c>
    </row>
    <row r="762" spans="3:16" x14ac:dyDescent="0.25">
      <c r="C762" s="3">
        <v>2012</v>
      </c>
      <c r="L762" s="3">
        <v>22.4</v>
      </c>
      <c r="M762" s="2"/>
      <c r="P762" s="3" t="s">
        <v>10707</v>
      </c>
    </row>
    <row r="763" spans="3:16" x14ac:dyDescent="0.25">
      <c r="C763" s="3">
        <v>3013</v>
      </c>
      <c r="L763" s="3">
        <v>24.5</v>
      </c>
      <c r="M763" s="2"/>
      <c r="P763" s="3" t="s">
        <v>10707</v>
      </c>
    </row>
    <row r="764" spans="3:16" x14ac:dyDescent="0.25">
      <c r="C764" s="3">
        <v>4644</v>
      </c>
      <c r="L764" s="3">
        <v>32</v>
      </c>
      <c r="M764" s="2"/>
      <c r="P764" s="3" t="s">
        <v>10707</v>
      </c>
    </row>
    <row r="765" spans="3:16" x14ac:dyDescent="0.25">
      <c r="C765" s="3">
        <v>1417</v>
      </c>
      <c r="L765" s="3">
        <v>18</v>
      </c>
      <c r="M765" s="2"/>
      <c r="P765" s="3" t="s">
        <v>10708</v>
      </c>
    </row>
    <row r="766" spans="3:16" x14ac:dyDescent="0.25">
      <c r="C766" s="3">
        <v>1419</v>
      </c>
      <c r="L766" s="3">
        <v>16</v>
      </c>
      <c r="M766" s="2"/>
      <c r="P766" s="3" t="s">
        <v>10708</v>
      </c>
    </row>
    <row r="767" spans="3:16" x14ac:dyDescent="0.25">
      <c r="C767" s="3">
        <v>1420</v>
      </c>
      <c r="L767" s="3">
        <v>20</v>
      </c>
      <c r="M767" s="2"/>
      <c r="P767" s="3" t="s">
        <v>10708</v>
      </c>
    </row>
    <row r="768" spans="3:16" x14ac:dyDescent="0.25">
      <c r="C768" s="3">
        <v>1421</v>
      </c>
      <c r="L768" s="3">
        <v>18</v>
      </c>
      <c r="M768" s="2"/>
      <c r="P768" s="3" t="s">
        <v>10708</v>
      </c>
    </row>
    <row r="769" spans="3:16" x14ac:dyDescent="0.25">
      <c r="C769" s="3">
        <v>2601</v>
      </c>
      <c r="L769" s="3">
        <v>29</v>
      </c>
      <c r="M769" s="2"/>
      <c r="P769" s="3" t="s">
        <v>10708</v>
      </c>
    </row>
    <row r="770" spans="3:16" x14ac:dyDescent="0.25">
      <c r="C770" s="3">
        <v>2603</v>
      </c>
      <c r="L770" s="3">
        <v>25</v>
      </c>
      <c r="M770" s="2"/>
      <c r="P770" s="3" t="s">
        <v>10708</v>
      </c>
    </row>
    <row r="771" spans="3:16" x14ac:dyDescent="0.25">
      <c r="C771" s="3">
        <v>2604</v>
      </c>
      <c r="L771" s="3">
        <v>19</v>
      </c>
      <c r="M771" s="2"/>
      <c r="P771" s="3" t="s">
        <v>10708</v>
      </c>
    </row>
    <row r="772" spans="3:16" x14ac:dyDescent="0.25">
      <c r="C772" s="3">
        <v>2606</v>
      </c>
      <c r="L772" s="3">
        <v>29</v>
      </c>
      <c r="M772" s="2"/>
      <c r="P772" s="3" t="s">
        <v>10708</v>
      </c>
    </row>
    <row r="773" spans="3:16" x14ac:dyDescent="0.25">
      <c r="C773" s="3">
        <v>2607</v>
      </c>
      <c r="L773" s="3">
        <v>24</v>
      </c>
      <c r="M773" s="2"/>
      <c r="P773" s="3" t="s">
        <v>10708</v>
      </c>
    </row>
    <row r="774" spans="3:16" x14ac:dyDescent="0.25">
      <c r="C774" s="3">
        <v>2616</v>
      </c>
      <c r="L774" s="3">
        <v>34</v>
      </c>
      <c r="M774" s="2"/>
      <c r="P774" s="3" t="s">
        <v>10708</v>
      </c>
    </row>
    <row r="775" spans="3:16" x14ac:dyDescent="0.25">
      <c r="C775" s="3">
        <v>2617</v>
      </c>
      <c r="L775" s="3">
        <v>18</v>
      </c>
      <c r="M775" s="2"/>
      <c r="P775" s="3" t="s">
        <v>10708</v>
      </c>
    </row>
    <row r="776" spans="3:16" x14ac:dyDescent="0.25">
      <c r="C776" s="3">
        <v>2618</v>
      </c>
      <c r="L776" s="3">
        <v>35</v>
      </c>
      <c r="M776" s="2"/>
      <c r="P776" s="3" t="s">
        <v>10708</v>
      </c>
    </row>
    <row r="777" spans="3:16" x14ac:dyDescent="0.25">
      <c r="C777" s="3">
        <v>4605</v>
      </c>
      <c r="L777" s="3">
        <v>20</v>
      </c>
      <c r="M777" s="2"/>
      <c r="P777" s="3" t="s">
        <v>10708</v>
      </c>
    </row>
    <row r="778" spans="3:16" x14ac:dyDescent="0.25">
      <c r="C778" s="3">
        <v>4606</v>
      </c>
      <c r="L778" s="3">
        <v>25</v>
      </c>
      <c r="M778" s="2"/>
      <c r="P778" s="3" t="s">
        <v>10708</v>
      </c>
    </row>
    <row r="779" spans="3:16" x14ac:dyDescent="0.25">
      <c r="C779" s="3">
        <v>4610</v>
      </c>
      <c r="L779" s="3">
        <v>18</v>
      </c>
      <c r="M779" s="2"/>
      <c r="P779" s="3" t="s">
        <v>10708</v>
      </c>
    </row>
    <row r="780" spans="3:16" x14ac:dyDescent="0.25">
      <c r="C780" s="3">
        <v>6867</v>
      </c>
      <c r="L780" s="3">
        <v>20</v>
      </c>
      <c r="M780" s="2"/>
      <c r="P780" s="3" t="s">
        <v>10708</v>
      </c>
    </row>
    <row r="781" spans="3:16" x14ac:dyDescent="0.25">
      <c r="C781" s="3">
        <v>6868</v>
      </c>
      <c r="L781" s="3">
        <v>34</v>
      </c>
      <c r="M781" s="2"/>
      <c r="P781" s="3" t="s">
        <v>10708</v>
      </c>
    </row>
    <row r="782" spans="3:16" x14ac:dyDescent="0.25">
      <c r="C782" s="3">
        <v>3035</v>
      </c>
      <c r="L782" s="3">
        <v>25</v>
      </c>
      <c r="M782" s="2"/>
      <c r="P782" s="3" t="s">
        <v>10708</v>
      </c>
    </row>
    <row r="783" spans="3:16" x14ac:dyDescent="0.25">
      <c r="C783" s="3">
        <v>4285</v>
      </c>
      <c r="L783" s="3">
        <v>44</v>
      </c>
      <c r="P783" s="1" t="s">
        <v>10709</v>
      </c>
    </row>
    <row r="784" spans="3:16" x14ac:dyDescent="0.25">
      <c r="C784" s="3">
        <v>4286</v>
      </c>
      <c r="L784" s="3">
        <v>49</v>
      </c>
      <c r="P784" s="1" t="s">
        <v>10709</v>
      </c>
    </row>
    <row r="785" spans="3:16" x14ac:dyDescent="0.25">
      <c r="C785" s="3">
        <v>4287</v>
      </c>
      <c r="L785" s="3">
        <v>39</v>
      </c>
      <c r="P785" s="1" t="s">
        <v>10709</v>
      </c>
    </row>
  </sheetData>
  <mergeCells count="6">
    <mergeCell ref="G556:G557"/>
    <mergeCell ref="A556:A557"/>
    <mergeCell ref="B556:B557"/>
    <mergeCell ref="C556:C557"/>
    <mergeCell ref="D556:D557"/>
    <mergeCell ref="E556:E557"/>
  </mergeCells>
  <phoneticPr fontId="10" type="noConversion"/>
  <conditionalFormatting sqref="C556 C560:C583">
    <cfRule type="duplicateValues" dxfId="1" priority="2"/>
    <cfRule type="duplicateValues" dxfId="0" priority="1"/>
  </conditionalFormatting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G1237"/>
  <sheetViews>
    <sheetView topLeftCell="A85" workbookViewId="0">
      <selection activeCell="K112" sqref="K112"/>
    </sheetView>
  </sheetViews>
  <sheetFormatPr defaultColWidth="9" defaultRowHeight="14.4" x14ac:dyDescent="0.25"/>
  <cols>
    <col min="7" max="7" width="11.33203125"/>
  </cols>
  <sheetData>
    <row r="1" spans="4:7" x14ac:dyDescent="0.25">
      <c r="D1" t="s">
        <v>44</v>
      </c>
      <c r="G1" t="s">
        <v>44</v>
      </c>
    </row>
    <row r="2" spans="4:7" x14ac:dyDescent="0.25">
      <c r="D2" t="s">
        <v>115</v>
      </c>
      <c r="G2">
        <v>1004</v>
      </c>
    </row>
    <row r="3" spans="4:7" x14ac:dyDescent="0.25">
      <c r="D3" t="s">
        <v>115</v>
      </c>
      <c r="G3">
        <v>1005</v>
      </c>
    </row>
    <row r="4" spans="4:7" x14ac:dyDescent="0.25">
      <c r="D4" t="s">
        <v>115</v>
      </c>
      <c r="G4">
        <v>1008</v>
      </c>
    </row>
    <row r="5" spans="4:7" x14ac:dyDescent="0.25">
      <c r="D5" t="s">
        <v>115</v>
      </c>
      <c r="G5">
        <v>1011</v>
      </c>
    </row>
    <row r="6" spans="4:7" x14ac:dyDescent="0.25">
      <c r="D6" t="s">
        <v>124</v>
      </c>
      <c r="G6">
        <v>1031</v>
      </c>
    </row>
    <row r="7" spans="4:7" x14ac:dyDescent="0.25">
      <c r="D7" t="s">
        <v>124</v>
      </c>
      <c r="G7">
        <v>1405</v>
      </c>
    </row>
    <row r="8" spans="4:7" x14ac:dyDescent="0.25">
      <c r="D8" t="s">
        <v>124</v>
      </c>
      <c r="G8">
        <v>1926</v>
      </c>
    </row>
    <row r="9" spans="4:7" x14ac:dyDescent="0.25">
      <c r="D9" t="s">
        <v>124</v>
      </c>
      <c r="G9">
        <v>1929</v>
      </c>
    </row>
    <row r="10" spans="4:7" x14ac:dyDescent="0.25">
      <c r="D10" t="s">
        <v>124</v>
      </c>
      <c r="G10">
        <v>1932</v>
      </c>
    </row>
    <row r="11" spans="4:7" x14ac:dyDescent="0.25">
      <c r="D11" t="s">
        <v>124</v>
      </c>
      <c r="G11">
        <v>1933</v>
      </c>
    </row>
    <row r="12" spans="4:7" x14ac:dyDescent="0.25">
      <c r="D12" t="s">
        <v>124</v>
      </c>
      <c r="G12">
        <v>1935</v>
      </c>
    </row>
    <row r="13" spans="4:7" x14ac:dyDescent="0.25">
      <c r="D13" t="s">
        <v>124</v>
      </c>
      <c r="G13">
        <v>1937</v>
      </c>
    </row>
    <row r="14" spans="4:7" x14ac:dyDescent="0.25">
      <c r="D14" t="s">
        <v>124</v>
      </c>
      <c r="G14">
        <v>1979</v>
      </c>
    </row>
    <row r="15" spans="4:7" x14ac:dyDescent="0.25">
      <c r="D15" t="s">
        <v>124</v>
      </c>
      <c r="G15">
        <v>2062</v>
      </c>
    </row>
    <row r="16" spans="4:7" x14ac:dyDescent="0.25">
      <c r="D16" t="s">
        <v>124</v>
      </c>
      <c r="G16">
        <v>2379</v>
      </c>
    </row>
    <row r="17" spans="4:7" x14ac:dyDescent="0.25">
      <c r="D17" t="s">
        <v>124</v>
      </c>
      <c r="G17">
        <v>3021</v>
      </c>
    </row>
    <row r="18" spans="4:7" x14ac:dyDescent="0.25">
      <c r="D18" t="s">
        <v>149</v>
      </c>
      <c r="G18">
        <v>3022</v>
      </c>
    </row>
    <row r="19" spans="4:7" x14ac:dyDescent="0.25">
      <c r="D19" t="s">
        <v>149</v>
      </c>
      <c r="G19">
        <v>3839</v>
      </c>
    </row>
    <row r="20" spans="4:7" x14ac:dyDescent="0.25">
      <c r="D20" t="s">
        <v>149</v>
      </c>
      <c r="G20">
        <v>3869</v>
      </c>
    </row>
    <row r="21" spans="4:7" x14ac:dyDescent="0.25">
      <c r="D21" t="s">
        <v>149</v>
      </c>
      <c r="G21">
        <v>3883</v>
      </c>
    </row>
    <row r="22" spans="4:7" x14ac:dyDescent="0.25">
      <c r="D22" t="s">
        <v>158</v>
      </c>
      <c r="G22">
        <v>3884</v>
      </c>
    </row>
    <row r="23" spans="4:7" x14ac:dyDescent="0.25">
      <c r="D23" t="s">
        <v>158</v>
      </c>
      <c r="G23">
        <v>3919</v>
      </c>
    </row>
    <row r="24" spans="4:7" x14ac:dyDescent="0.25">
      <c r="D24" t="s">
        <v>158</v>
      </c>
      <c r="G24">
        <v>3931</v>
      </c>
    </row>
    <row r="25" spans="4:7" x14ac:dyDescent="0.25">
      <c r="D25" t="s">
        <v>158</v>
      </c>
      <c r="G25">
        <v>4014</v>
      </c>
    </row>
    <row r="26" spans="4:7" x14ac:dyDescent="0.25">
      <c r="D26" t="s">
        <v>158</v>
      </c>
      <c r="G26">
        <v>4016</v>
      </c>
    </row>
    <row r="27" spans="4:7" x14ac:dyDescent="0.25">
      <c r="D27" t="s">
        <v>158</v>
      </c>
      <c r="G27">
        <v>4062</v>
      </c>
    </row>
    <row r="28" spans="4:7" x14ac:dyDescent="0.25">
      <c r="D28" t="s">
        <v>158</v>
      </c>
      <c r="G28">
        <v>4063</v>
      </c>
    </row>
    <row r="29" spans="4:7" x14ac:dyDescent="0.25">
      <c r="D29" t="s">
        <v>158</v>
      </c>
      <c r="G29">
        <v>4064</v>
      </c>
    </row>
    <row r="30" spans="4:7" x14ac:dyDescent="0.25">
      <c r="D30" t="s">
        <v>158</v>
      </c>
      <c r="G30">
        <v>4080</v>
      </c>
    </row>
    <row r="31" spans="4:7" x14ac:dyDescent="0.25">
      <c r="D31" t="s">
        <v>158</v>
      </c>
      <c r="G31">
        <v>4101</v>
      </c>
    </row>
    <row r="32" spans="4:7" x14ac:dyDescent="0.25">
      <c r="D32" t="s">
        <v>158</v>
      </c>
      <c r="G32">
        <v>4109</v>
      </c>
    </row>
    <row r="33" spans="4:7" x14ac:dyDescent="0.25">
      <c r="D33" t="s">
        <v>158</v>
      </c>
      <c r="G33">
        <v>4116</v>
      </c>
    </row>
    <row r="34" spans="4:7" x14ac:dyDescent="0.25">
      <c r="D34" t="s">
        <v>183</v>
      </c>
      <c r="G34">
        <v>4117</v>
      </c>
    </row>
    <row r="35" spans="4:7" x14ac:dyDescent="0.25">
      <c r="D35" t="s">
        <v>183</v>
      </c>
      <c r="G35">
        <v>4122</v>
      </c>
    </row>
    <row r="36" spans="4:7" x14ac:dyDescent="0.25">
      <c r="D36" t="s">
        <v>183</v>
      </c>
      <c r="G36">
        <v>4123</v>
      </c>
    </row>
    <row r="37" spans="4:7" x14ac:dyDescent="0.25">
      <c r="D37" t="s">
        <v>183</v>
      </c>
      <c r="G37">
        <v>4125</v>
      </c>
    </row>
    <row r="38" spans="4:7" x14ac:dyDescent="0.25">
      <c r="D38" t="s">
        <v>192</v>
      </c>
      <c r="G38">
        <v>4127</v>
      </c>
    </row>
    <row r="39" spans="4:7" x14ac:dyDescent="0.25">
      <c r="D39" t="s">
        <v>192</v>
      </c>
      <c r="G39">
        <v>4254</v>
      </c>
    </row>
    <row r="40" spans="4:7" x14ac:dyDescent="0.25">
      <c r="D40" t="s">
        <v>192</v>
      </c>
      <c r="G40">
        <v>4256</v>
      </c>
    </row>
    <row r="41" spans="4:7" x14ac:dyDescent="0.25">
      <c r="D41" t="s">
        <v>192</v>
      </c>
      <c r="G41">
        <v>4258</v>
      </c>
    </row>
    <row r="42" spans="4:7" x14ac:dyDescent="0.25">
      <c r="D42" t="s">
        <v>192</v>
      </c>
      <c r="G42">
        <v>4259</v>
      </c>
    </row>
    <row r="43" spans="4:7" x14ac:dyDescent="0.25">
      <c r="D43" t="s">
        <v>192</v>
      </c>
      <c r="G43">
        <v>4260</v>
      </c>
    </row>
    <row r="44" spans="4:7" x14ac:dyDescent="0.25">
      <c r="D44" t="s">
        <v>192</v>
      </c>
      <c r="G44">
        <v>4262</v>
      </c>
    </row>
    <row r="45" spans="4:7" x14ac:dyDescent="0.25">
      <c r="D45" t="s">
        <v>192</v>
      </c>
      <c r="G45">
        <v>4264</v>
      </c>
    </row>
    <row r="46" spans="4:7" x14ac:dyDescent="0.25">
      <c r="D46" t="s">
        <v>192</v>
      </c>
      <c r="G46">
        <v>4265</v>
      </c>
    </row>
    <row r="47" spans="4:7" x14ac:dyDescent="0.25">
      <c r="D47" t="s">
        <v>192</v>
      </c>
      <c r="G47">
        <v>4430</v>
      </c>
    </row>
    <row r="48" spans="4:7" x14ac:dyDescent="0.25">
      <c r="D48" t="s">
        <v>192</v>
      </c>
      <c r="G48">
        <v>4614</v>
      </c>
    </row>
    <row r="49" spans="4:7" x14ac:dyDescent="0.25">
      <c r="D49" t="s">
        <v>192</v>
      </c>
      <c r="G49">
        <v>4835</v>
      </c>
    </row>
    <row r="50" spans="4:7" x14ac:dyDescent="0.25">
      <c r="D50" t="s">
        <v>217</v>
      </c>
      <c r="G50">
        <v>4889</v>
      </c>
    </row>
    <row r="51" spans="4:7" x14ac:dyDescent="0.25">
      <c r="D51" t="s">
        <v>217</v>
      </c>
      <c r="G51">
        <v>4896</v>
      </c>
    </row>
    <row r="52" spans="4:7" x14ac:dyDescent="0.25">
      <c r="D52" t="s">
        <v>217</v>
      </c>
      <c r="G52">
        <v>4899</v>
      </c>
    </row>
    <row r="53" spans="4:7" x14ac:dyDescent="0.25">
      <c r="D53" t="s">
        <v>217</v>
      </c>
      <c r="G53">
        <v>4919</v>
      </c>
    </row>
    <row r="54" spans="4:7" x14ac:dyDescent="0.25">
      <c r="D54" t="s">
        <v>226</v>
      </c>
      <c r="G54">
        <v>4921</v>
      </c>
    </row>
    <row r="55" spans="4:7" x14ac:dyDescent="0.25">
      <c r="D55" t="s">
        <v>226</v>
      </c>
      <c r="G55">
        <v>4922</v>
      </c>
    </row>
    <row r="56" spans="4:7" x14ac:dyDescent="0.25">
      <c r="D56" t="s">
        <v>226</v>
      </c>
      <c r="G56">
        <v>4924</v>
      </c>
    </row>
    <row r="57" spans="4:7" x14ac:dyDescent="0.25">
      <c r="D57" t="s">
        <v>226</v>
      </c>
      <c r="G57">
        <v>4925</v>
      </c>
    </row>
    <row r="58" spans="4:7" x14ac:dyDescent="0.25">
      <c r="D58" t="s">
        <v>226</v>
      </c>
      <c r="G58">
        <v>4928</v>
      </c>
    </row>
    <row r="59" spans="4:7" x14ac:dyDescent="0.25">
      <c r="D59" t="s">
        <v>226</v>
      </c>
      <c r="G59">
        <v>4929</v>
      </c>
    </row>
    <row r="60" spans="4:7" x14ac:dyDescent="0.25">
      <c r="D60" t="s">
        <v>226</v>
      </c>
      <c r="G60">
        <v>4930</v>
      </c>
    </row>
    <row r="61" spans="4:7" x14ac:dyDescent="0.25">
      <c r="D61" t="s">
        <v>226</v>
      </c>
      <c r="G61">
        <v>4933</v>
      </c>
    </row>
    <row r="62" spans="4:7" x14ac:dyDescent="0.25">
      <c r="D62" t="s">
        <v>226</v>
      </c>
      <c r="G62">
        <v>4938</v>
      </c>
    </row>
    <row r="63" spans="4:7" x14ac:dyDescent="0.25">
      <c r="D63" t="s">
        <v>226</v>
      </c>
      <c r="G63">
        <v>4940</v>
      </c>
    </row>
    <row r="64" spans="4:7" x14ac:dyDescent="0.25">
      <c r="D64" t="s">
        <v>226</v>
      </c>
      <c r="G64">
        <v>4944</v>
      </c>
    </row>
    <row r="65" spans="4:7" x14ac:dyDescent="0.25">
      <c r="D65" t="s">
        <v>226</v>
      </c>
      <c r="G65">
        <v>6374</v>
      </c>
    </row>
    <row r="66" spans="4:7" x14ac:dyDescent="0.25">
      <c r="D66" t="s">
        <v>251</v>
      </c>
      <c r="G66">
        <v>6701</v>
      </c>
    </row>
    <row r="67" spans="4:7" x14ac:dyDescent="0.25">
      <c r="D67" t="s">
        <v>251</v>
      </c>
      <c r="G67">
        <v>6705</v>
      </c>
    </row>
    <row r="68" spans="4:7" x14ac:dyDescent="0.25">
      <c r="D68" t="s">
        <v>251</v>
      </c>
      <c r="G68">
        <v>6706</v>
      </c>
    </row>
    <row r="69" spans="4:7" x14ac:dyDescent="0.25">
      <c r="D69" t="s">
        <v>251</v>
      </c>
      <c r="G69">
        <v>6715</v>
      </c>
    </row>
    <row r="70" spans="4:7" x14ac:dyDescent="0.25">
      <c r="D70" t="s">
        <v>260</v>
      </c>
      <c r="G70">
        <v>6728</v>
      </c>
    </row>
    <row r="71" spans="4:7" x14ac:dyDescent="0.25">
      <c r="D71" t="s">
        <v>260</v>
      </c>
      <c r="G71">
        <v>6729</v>
      </c>
    </row>
    <row r="72" spans="4:7" x14ac:dyDescent="0.25">
      <c r="D72" t="s">
        <v>260</v>
      </c>
      <c r="G72">
        <v>6731</v>
      </c>
    </row>
    <row r="73" spans="4:7" x14ac:dyDescent="0.25">
      <c r="D73" t="s">
        <v>260</v>
      </c>
      <c r="G73">
        <v>6734</v>
      </c>
    </row>
    <row r="74" spans="4:7" x14ac:dyDescent="0.25">
      <c r="D74" t="s">
        <v>260</v>
      </c>
      <c r="G74">
        <v>6735</v>
      </c>
    </row>
    <row r="75" spans="4:7" x14ac:dyDescent="0.25">
      <c r="D75" t="s">
        <v>260</v>
      </c>
      <c r="G75">
        <v>6738</v>
      </c>
    </row>
    <row r="76" spans="4:7" x14ac:dyDescent="0.25">
      <c r="D76" t="s">
        <v>260</v>
      </c>
      <c r="G76">
        <v>6743</v>
      </c>
    </row>
    <row r="77" spans="4:7" x14ac:dyDescent="0.25">
      <c r="D77" t="s">
        <v>260</v>
      </c>
      <c r="G77">
        <v>6749</v>
      </c>
    </row>
    <row r="78" spans="4:7" x14ac:dyDescent="0.25">
      <c r="D78" t="s">
        <v>260</v>
      </c>
      <c r="G78">
        <v>6752</v>
      </c>
    </row>
    <row r="79" spans="4:7" x14ac:dyDescent="0.25">
      <c r="D79" t="s">
        <v>260</v>
      </c>
      <c r="G79">
        <v>6754</v>
      </c>
    </row>
    <row r="80" spans="4:7" x14ac:dyDescent="0.25">
      <c r="D80" t="s">
        <v>260</v>
      </c>
      <c r="G80">
        <v>6758</v>
      </c>
    </row>
    <row r="81" spans="4:7" x14ac:dyDescent="0.25">
      <c r="D81" t="s">
        <v>260</v>
      </c>
      <c r="G81">
        <v>6759</v>
      </c>
    </row>
    <row r="82" spans="4:7" x14ac:dyDescent="0.25">
      <c r="D82">
        <v>1004</v>
      </c>
      <c r="G82">
        <v>6763</v>
      </c>
    </row>
    <row r="83" spans="4:7" x14ac:dyDescent="0.25">
      <c r="D83">
        <v>1004</v>
      </c>
      <c r="G83">
        <v>6764</v>
      </c>
    </row>
    <row r="84" spans="4:7" x14ac:dyDescent="0.25">
      <c r="D84">
        <v>1004</v>
      </c>
      <c r="G84">
        <v>6765</v>
      </c>
    </row>
    <row r="85" spans="4:7" x14ac:dyDescent="0.25">
      <c r="D85">
        <v>1004</v>
      </c>
      <c r="G85">
        <v>6768</v>
      </c>
    </row>
    <row r="86" spans="4:7" x14ac:dyDescent="0.25">
      <c r="D86">
        <v>1004</v>
      </c>
      <c r="G86">
        <v>6769</v>
      </c>
    </row>
    <row r="87" spans="4:7" x14ac:dyDescent="0.25">
      <c r="D87">
        <v>1004</v>
      </c>
      <c r="G87">
        <v>6770</v>
      </c>
    </row>
    <row r="88" spans="4:7" x14ac:dyDescent="0.25">
      <c r="D88">
        <v>1005</v>
      </c>
      <c r="G88">
        <v>6772</v>
      </c>
    </row>
    <row r="89" spans="4:7" x14ac:dyDescent="0.25">
      <c r="D89">
        <v>1005</v>
      </c>
      <c r="G89">
        <v>6783</v>
      </c>
    </row>
    <row r="90" spans="4:7" x14ac:dyDescent="0.25">
      <c r="D90">
        <v>1005</v>
      </c>
      <c r="G90">
        <v>6790</v>
      </c>
    </row>
    <row r="91" spans="4:7" x14ac:dyDescent="0.25">
      <c r="D91">
        <v>1005</v>
      </c>
      <c r="G91">
        <v>6792</v>
      </c>
    </row>
    <row r="92" spans="4:7" x14ac:dyDescent="0.25">
      <c r="D92">
        <v>1005</v>
      </c>
      <c r="G92">
        <v>6798</v>
      </c>
    </row>
    <row r="93" spans="4:7" x14ac:dyDescent="0.25">
      <c r="D93">
        <v>1005</v>
      </c>
      <c r="G93">
        <v>6806</v>
      </c>
    </row>
    <row r="94" spans="4:7" x14ac:dyDescent="0.25">
      <c r="D94">
        <v>1008</v>
      </c>
      <c r="G94">
        <v>6812</v>
      </c>
    </row>
    <row r="95" spans="4:7" x14ac:dyDescent="0.25">
      <c r="D95">
        <v>1008</v>
      </c>
      <c r="G95">
        <v>6814</v>
      </c>
    </row>
    <row r="96" spans="4:7" x14ac:dyDescent="0.25">
      <c r="D96">
        <v>1008</v>
      </c>
      <c r="G96">
        <v>6817</v>
      </c>
    </row>
    <row r="97" spans="4:7" x14ac:dyDescent="0.25">
      <c r="D97">
        <v>1008</v>
      </c>
      <c r="G97">
        <v>6818</v>
      </c>
    </row>
    <row r="98" spans="4:7" x14ac:dyDescent="0.25">
      <c r="D98">
        <v>1008</v>
      </c>
      <c r="G98">
        <v>6820</v>
      </c>
    </row>
    <row r="99" spans="4:7" x14ac:dyDescent="0.25">
      <c r="D99">
        <v>1008</v>
      </c>
      <c r="G99">
        <v>6840</v>
      </c>
    </row>
    <row r="100" spans="4:7" x14ac:dyDescent="0.25">
      <c r="D100">
        <v>1011</v>
      </c>
      <c r="G100">
        <v>6841</v>
      </c>
    </row>
    <row r="101" spans="4:7" x14ac:dyDescent="0.25">
      <c r="D101">
        <v>1011</v>
      </c>
      <c r="G101">
        <v>6843</v>
      </c>
    </row>
    <row r="102" spans="4:7" x14ac:dyDescent="0.25">
      <c r="D102">
        <v>1011</v>
      </c>
      <c r="G102">
        <v>6852</v>
      </c>
    </row>
    <row r="103" spans="4:7" x14ac:dyDescent="0.25">
      <c r="D103">
        <v>1011</v>
      </c>
      <c r="G103">
        <v>6855</v>
      </c>
    </row>
    <row r="104" spans="4:7" x14ac:dyDescent="0.25">
      <c r="D104">
        <v>1011</v>
      </c>
      <c r="G104">
        <v>6869</v>
      </c>
    </row>
    <row r="105" spans="4:7" x14ac:dyDescent="0.25">
      <c r="D105">
        <v>1011</v>
      </c>
      <c r="G105">
        <v>6870</v>
      </c>
    </row>
    <row r="106" spans="4:7" x14ac:dyDescent="0.25">
      <c r="D106">
        <v>1031</v>
      </c>
      <c r="G106">
        <v>6872</v>
      </c>
    </row>
    <row r="107" spans="4:7" x14ac:dyDescent="0.25">
      <c r="D107">
        <v>1031</v>
      </c>
      <c r="G107">
        <v>6875</v>
      </c>
    </row>
    <row r="108" spans="4:7" x14ac:dyDescent="0.25">
      <c r="D108">
        <v>1031</v>
      </c>
      <c r="G108">
        <v>6876</v>
      </c>
    </row>
    <row r="109" spans="4:7" x14ac:dyDescent="0.25">
      <c r="D109">
        <v>1031</v>
      </c>
      <c r="G109">
        <v>6877</v>
      </c>
    </row>
    <row r="110" spans="4:7" x14ac:dyDescent="0.25">
      <c r="D110">
        <v>1031</v>
      </c>
      <c r="G110" t="s">
        <v>115</v>
      </c>
    </row>
    <row r="111" spans="4:7" x14ac:dyDescent="0.25">
      <c r="D111">
        <v>1031</v>
      </c>
      <c r="G111" t="s">
        <v>124</v>
      </c>
    </row>
    <row r="112" spans="4:7" x14ac:dyDescent="0.25">
      <c r="D112">
        <v>1031</v>
      </c>
      <c r="G112" t="s">
        <v>149</v>
      </c>
    </row>
    <row r="113" spans="4:7" x14ac:dyDescent="0.25">
      <c r="D113">
        <v>1031</v>
      </c>
      <c r="G113" t="s">
        <v>158</v>
      </c>
    </row>
    <row r="114" spans="4:7" x14ac:dyDescent="0.25">
      <c r="D114">
        <v>1031</v>
      </c>
      <c r="G114" t="s">
        <v>183</v>
      </c>
    </row>
    <row r="115" spans="4:7" x14ac:dyDescent="0.25">
      <c r="D115">
        <v>1031</v>
      </c>
      <c r="G115" t="s">
        <v>192</v>
      </c>
    </row>
    <row r="116" spans="4:7" x14ac:dyDescent="0.25">
      <c r="D116">
        <v>1031</v>
      </c>
      <c r="G116" t="s">
        <v>217</v>
      </c>
    </row>
    <row r="117" spans="4:7" x14ac:dyDescent="0.25">
      <c r="D117">
        <v>1031</v>
      </c>
      <c r="G117" t="s">
        <v>226</v>
      </c>
    </row>
    <row r="118" spans="4:7" x14ac:dyDescent="0.25">
      <c r="D118">
        <v>1031</v>
      </c>
      <c r="G118" t="s">
        <v>251</v>
      </c>
    </row>
    <row r="119" spans="4:7" x14ac:dyDescent="0.25">
      <c r="D119">
        <v>1031</v>
      </c>
      <c r="G119" t="s">
        <v>260</v>
      </c>
    </row>
    <row r="120" spans="4:7" x14ac:dyDescent="0.25">
      <c r="D120">
        <v>1031</v>
      </c>
    </row>
    <row r="121" spans="4:7" x14ac:dyDescent="0.25">
      <c r="D121">
        <v>1031</v>
      </c>
    </row>
    <row r="122" spans="4:7" x14ac:dyDescent="0.25">
      <c r="D122">
        <v>1031</v>
      </c>
    </row>
    <row r="123" spans="4:7" x14ac:dyDescent="0.25">
      <c r="D123">
        <v>1031</v>
      </c>
    </row>
    <row r="124" spans="4:7" x14ac:dyDescent="0.25">
      <c r="D124">
        <v>1031</v>
      </c>
    </row>
    <row r="125" spans="4:7" x14ac:dyDescent="0.25">
      <c r="D125">
        <v>1031</v>
      </c>
    </row>
    <row r="126" spans="4:7" x14ac:dyDescent="0.25">
      <c r="D126">
        <v>1031</v>
      </c>
    </row>
    <row r="127" spans="4:7" x14ac:dyDescent="0.25">
      <c r="D127">
        <v>1031</v>
      </c>
    </row>
    <row r="128" spans="4:7" x14ac:dyDescent="0.25">
      <c r="D128">
        <v>1031</v>
      </c>
    </row>
    <row r="129" spans="4:4" x14ac:dyDescent="0.25">
      <c r="D129">
        <v>1031</v>
      </c>
    </row>
    <row r="130" spans="4:4" x14ac:dyDescent="0.25">
      <c r="D130">
        <v>1405</v>
      </c>
    </row>
    <row r="131" spans="4:4" x14ac:dyDescent="0.25">
      <c r="D131">
        <v>1405</v>
      </c>
    </row>
    <row r="132" spans="4:4" x14ac:dyDescent="0.25">
      <c r="D132">
        <v>1405</v>
      </c>
    </row>
    <row r="133" spans="4:4" x14ac:dyDescent="0.25">
      <c r="D133">
        <v>1405</v>
      </c>
    </row>
    <row r="134" spans="4:4" x14ac:dyDescent="0.25">
      <c r="D134">
        <v>1405</v>
      </c>
    </row>
    <row r="135" spans="4:4" x14ac:dyDescent="0.25">
      <c r="D135">
        <v>1405</v>
      </c>
    </row>
    <row r="136" spans="4:4" x14ac:dyDescent="0.25">
      <c r="D136">
        <v>1926</v>
      </c>
    </row>
    <row r="137" spans="4:4" x14ac:dyDescent="0.25">
      <c r="D137">
        <v>1926</v>
      </c>
    </row>
    <row r="138" spans="4:4" x14ac:dyDescent="0.25">
      <c r="D138">
        <v>1926</v>
      </c>
    </row>
    <row r="139" spans="4:4" x14ac:dyDescent="0.25">
      <c r="D139">
        <v>1926</v>
      </c>
    </row>
    <row r="140" spans="4:4" x14ac:dyDescent="0.25">
      <c r="D140">
        <v>1926</v>
      </c>
    </row>
    <row r="141" spans="4:4" x14ac:dyDescent="0.25">
      <c r="D141">
        <v>1926</v>
      </c>
    </row>
    <row r="142" spans="4:4" x14ac:dyDescent="0.25">
      <c r="D142">
        <v>1926</v>
      </c>
    </row>
    <row r="143" spans="4:4" x14ac:dyDescent="0.25">
      <c r="D143">
        <v>1926</v>
      </c>
    </row>
    <row r="144" spans="4:4" x14ac:dyDescent="0.25">
      <c r="D144">
        <v>1926</v>
      </c>
    </row>
    <row r="145" spans="4:4" x14ac:dyDescent="0.25">
      <c r="D145">
        <v>1926</v>
      </c>
    </row>
    <row r="146" spans="4:4" x14ac:dyDescent="0.25">
      <c r="D146">
        <v>1926</v>
      </c>
    </row>
    <row r="147" spans="4:4" x14ac:dyDescent="0.25">
      <c r="D147">
        <v>1926</v>
      </c>
    </row>
    <row r="148" spans="4:4" x14ac:dyDescent="0.25">
      <c r="D148">
        <v>1926</v>
      </c>
    </row>
    <row r="149" spans="4:4" x14ac:dyDescent="0.25">
      <c r="D149">
        <v>1926</v>
      </c>
    </row>
    <row r="150" spans="4:4" x14ac:dyDescent="0.25">
      <c r="D150">
        <v>1926</v>
      </c>
    </row>
    <row r="151" spans="4:4" x14ac:dyDescent="0.25">
      <c r="D151">
        <v>1926</v>
      </c>
    </row>
    <row r="152" spans="4:4" x14ac:dyDescent="0.25">
      <c r="D152">
        <v>1929</v>
      </c>
    </row>
    <row r="153" spans="4:4" x14ac:dyDescent="0.25">
      <c r="D153">
        <v>1929</v>
      </c>
    </row>
    <row r="154" spans="4:4" x14ac:dyDescent="0.25">
      <c r="D154">
        <v>1929</v>
      </c>
    </row>
    <row r="155" spans="4:4" x14ac:dyDescent="0.25">
      <c r="D155">
        <v>1929</v>
      </c>
    </row>
    <row r="156" spans="4:4" x14ac:dyDescent="0.25">
      <c r="D156">
        <v>1929</v>
      </c>
    </row>
    <row r="157" spans="4:4" x14ac:dyDescent="0.25">
      <c r="D157">
        <v>1929</v>
      </c>
    </row>
    <row r="158" spans="4:4" x14ac:dyDescent="0.25">
      <c r="D158">
        <v>1929</v>
      </c>
    </row>
    <row r="159" spans="4:4" x14ac:dyDescent="0.25">
      <c r="D159">
        <v>1929</v>
      </c>
    </row>
    <row r="160" spans="4:4" x14ac:dyDescent="0.25">
      <c r="D160">
        <v>1929</v>
      </c>
    </row>
    <row r="161" spans="4:4" x14ac:dyDescent="0.25">
      <c r="D161">
        <v>1929</v>
      </c>
    </row>
    <row r="162" spans="4:4" x14ac:dyDescent="0.25">
      <c r="D162">
        <v>1929</v>
      </c>
    </row>
    <row r="163" spans="4:4" x14ac:dyDescent="0.25">
      <c r="D163">
        <v>1929</v>
      </c>
    </row>
    <row r="164" spans="4:4" x14ac:dyDescent="0.25">
      <c r="D164">
        <v>1932</v>
      </c>
    </row>
    <row r="165" spans="4:4" x14ac:dyDescent="0.25">
      <c r="D165">
        <v>1932</v>
      </c>
    </row>
    <row r="166" spans="4:4" x14ac:dyDescent="0.25">
      <c r="D166">
        <v>1932</v>
      </c>
    </row>
    <row r="167" spans="4:4" x14ac:dyDescent="0.25">
      <c r="D167">
        <v>1932</v>
      </c>
    </row>
    <row r="168" spans="4:4" x14ac:dyDescent="0.25">
      <c r="D168">
        <v>1932</v>
      </c>
    </row>
    <row r="169" spans="4:4" x14ac:dyDescent="0.25">
      <c r="D169">
        <v>1932</v>
      </c>
    </row>
    <row r="170" spans="4:4" x14ac:dyDescent="0.25">
      <c r="D170">
        <v>1932</v>
      </c>
    </row>
    <row r="171" spans="4:4" x14ac:dyDescent="0.25">
      <c r="D171">
        <v>1932</v>
      </c>
    </row>
    <row r="172" spans="4:4" x14ac:dyDescent="0.25">
      <c r="D172">
        <v>1933</v>
      </c>
    </row>
    <row r="173" spans="4:4" x14ac:dyDescent="0.25">
      <c r="D173">
        <v>1933</v>
      </c>
    </row>
    <row r="174" spans="4:4" x14ac:dyDescent="0.25">
      <c r="D174">
        <v>1933</v>
      </c>
    </row>
    <row r="175" spans="4:4" x14ac:dyDescent="0.25">
      <c r="D175">
        <v>1933</v>
      </c>
    </row>
    <row r="176" spans="4:4" x14ac:dyDescent="0.25">
      <c r="D176">
        <v>1933</v>
      </c>
    </row>
    <row r="177" spans="4:4" x14ac:dyDescent="0.25">
      <c r="D177">
        <v>1933</v>
      </c>
    </row>
    <row r="178" spans="4:4" x14ac:dyDescent="0.25">
      <c r="D178">
        <v>1933</v>
      </c>
    </row>
    <row r="179" spans="4:4" x14ac:dyDescent="0.25">
      <c r="D179">
        <v>1933</v>
      </c>
    </row>
    <row r="180" spans="4:4" x14ac:dyDescent="0.25">
      <c r="D180">
        <v>1933</v>
      </c>
    </row>
    <row r="181" spans="4:4" x14ac:dyDescent="0.25">
      <c r="D181">
        <v>1933</v>
      </c>
    </row>
    <row r="182" spans="4:4" x14ac:dyDescent="0.25">
      <c r="D182">
        <v>1933</v>
      </c>
    </row>
    <row r="183" spans="4:4" x14ac:dyDescent="0.25">
      <c r="D183">
        <v>1933</v>
      </c>
    </row>
    <row r="184" spans="4:4" x14ac:dyDescent="0.25">
      <c r="D184">
        <v>1935</v>
      </c>
    </row>
    <row r="185" spans="4:4" x14ac:dyDescent="0.25">
      <c r="D185">
        <v>1935</v>
      </c>
    </row>
    <row r="186" spans="4:4" x14ac:dyDescent="0.25">
      <c r="D186">
        <v>1935</v>
      </c>
    </row>
    <row r="187" spans="4:4" x14ac:dyDescent="0.25">
      <c r="D187">
        <v>1935</v>
      </c>
    </row>
    <row r="188" spans="4:4" x14ac:dyDescent="0.25">
      <c r="D188">
        <v>1935</v>
      </c>
    </row>
    <row r="189" spans="4:4" x14ac:dyDescent="0.25">
      <c r="D189">
        <v>1935</v>
      </c>
    </row>
    <row r="190" spans="4:4" x14ac:dyDescent="0.25">
      <c r="D190">
        <v>1935</v>
      </c>
    </row>
    <row r="191" spans="4:4" x14ac:dyDescent="0.25">
      <c r="D191">
        <v>1935</v>
      </c>
    </row>
    <row r="192" spans="4:4" x14ac:dyDescent="0.25">
      <c r="D192">
        <v>1937</v>
      </c>
    </row>
    <row r="193" spans="4:4" x14ac:dyDescent="0.25">
      <c r="D193">
        <v>1937</v>
      </c>
    </row>
    <row r="194" spans="4:4" x14ac:dyDescent="0.25">
      <c r="D194">
        <v>1937</v>
      </c>
    </row>
    <row r="195" spans="4:4" x14ac:dyDescent="0.25">
      <c r="D195">
        <v>1937</v>
      </c>
    </row>
    <row r="196" spans="4:4" x14ac:dyDescent="0.25">
      <c r="D196">
        <v>1937</v>
      </c>
    </row>
    <row r="197" spans="4:4" x14ac:dyDescent="0.25">
      <c r="D197">
        <v>1937</v>
      </c>
    </row>
    <row r="198" spans="4:4" x14ac:dyDescent="0.25">
      <c r="D198">
        <v>1937</v>
      </c>
    </row>
    <row r="199" spans="4:4" x14ac:dyDescent="0.25">
      <c r="D199">
        <v>1937</v>
      </c>
    </row>
    <row r="200" spans="4:4" x14ac:dyDescent="0.25">
      <c r="D200">
        <v>1937</v>
      </c>
    </row>
    <row r="201" spans="4:4" x14ac:dyDescent="0.25">
      <c r="D201">
        <v>1937</v>
      </c>
    </row>
    <row r="202" spans="4:4" x14ac:dyDescent="0.25">
      <c r="D202">
        <v>1937</v>
      </c>
    </row>
    <row r="203" spans="4:4" x14ac:dyDescent="0.25">
      <c r="D203">
        <v>1937</v>
      </c>
    </row>
    <row r="204" spans="4:4" x14ac:dyDescent="0.25">
      <c r="D204">
        <v>1979</v>
      </c>
    </row>
    <row r="205" spans="4:4" x14ac:dyDescent="0.25">
      <c r="D205">
        <v>1979</v>
      </c>
    </row>
    <row r="206" spans="4:4" x14ac:dyDescent="0.25">
      <c r="D206">
        <v>1979</v>
      </c>
    </row>
    <row r="207" spans="4:4" x14ac:dyDescent="0.25">
      <c r="D207">
        <v>1979</v>
      </c>
    </row>
    <row r="208" spans="4:4" x14ac:dyDescent="0.25">
      <c r="D208">
        <v>1979</v>
      </c>
    </row>
    <row r="209" spans="4:4" x14ac:dyDescent="0.25">
      <c r="D209">
        <v>1979</v>
      </c>
    </row>
    <row r="210" spans="4:4" x14ac:dyDescent="0.25">
      <c r="D210">
        <v>1979</v>
      </c>
    </row>
    <row r="211" spans="4:4" x14ac:dyDescent="0.25">
      <c r="D211">
        <v>1979</v>
      </c>
    </row>
    <row r="212" spans="4:4" x14ac:dyDescent="0.25">
      <c r="D212">
        <v>1979</v>
      </c>
    </row>
    <row r="213" spans="4:4" x14ac:dyDescent="0.25">
      <c r="D213">
        <v>1979</v>
      </c>
    </row>
    <row r="214" spans="4:4" x14ac:dyDescent="0.25">
      <c r="D214">
        <v>1979</v>
      </c>
    </row>
    <row r="215" spans="4:4" x14ac:dyDescent="0.25">
      <c r="D215">
        <v>1979</v>
      </c>
    </row>
    <row r="216" spans="4:4" x14ac:dyDescent="0.25">
      <c r="D216">
        <v>1979</v>
      </c>
    </row>
    <row r="217" spans="4:4" x14ac:dyDescent="0.25">
      <c r="D217">
        <v>1979</v>
      </c>
    </row>
    <row r="218" spans="4:4" x14ac:dyDescent="0.25">
      <c r="D218">
        <v>1979</v>
      </c>
    </row>
    <row r="219" spans="4:4" x14ac:dyDescent="0.25">
      <c r="D219">
        <v>1979</v>
      </c>
    </row>
    <row r="220" spans="4:4" x14ac:dyDescent="0.25">
      <c r="D220">
        <v>2062</v>
      </c>
    </row>
    <row r="221" spans="4:4" x14ac:dyDescent="0.25">
      <c r="D221">
        <v>2062</v>
      </c>
    </row>
    <row r="222" spans="4:4" x14ac:dyDescent="0.25">
      <c r="D222">
        <v>2062</v>
      </c>
    </row>
    <row r="223" spans="4:4" x14ac:dyDescent="0.25">
      <c r="D223">
        <v>2379</v>
      </c>
    </row>
    <row r="224" spans="4:4" x14ac:dyDescent="0.25">
      <c r="D224">
        <v>2379</v>
      </c>
    </row>
    <row r="225" spans="4:4" x14ac:dyDescent="0.25">
      <c r="D225">
        <v>2379</v>
      </c>
    </row>
    <row r="226" spans="4:4" x14ac:dyDescent="0.25">
      <c r="D226">
        <v>2379</v>
      </c>
    </row>
    <row r="227" spans="4:4" x14ac:dyDescent="0.25">
      <c r="D227">
        <v>2379</v>
      </c>
    </row>
    <row r="228" spans="4:4" x14ac:dyDescent="0.25">
      <c r="D228">
        <v>2379</v>
      </c>
    </row>
    <row r="229" spans="4:4" x14ac:dyDescent="0.25">
      <c r="D229">
        <v>2379</v>
      </c>
    </row>
    <row r="230" spans="4:4" x14ac:dyDescent="0.25">
      <c r="D230">
        <v>2379</v>
      </c>
    </row>
    <row r="231" spans="4:4" x14ac:dyDescent="0.25">
      <c r="D231">
        <v>2379</v>
      </c>
    </row>
    <row r="232" spans="4:4" x14ac:dyDescent="0.25">
      <c r="D232">
        <v>3021</v>
      </c>
    </row>
    <row r="233" spans="4:4" x14ac:dyDescent="0.25">
      <c r="D233">
        <v>3021</v>
      </c>
    </row>
    <row r="234" spans="4:4" x14ac:dyDescent="0.25">
      <c r="D234">
        <v>3021</v>
      </c>
    </row>
    <row r="235" spans="4:4" x14ac:dyDescent="0.25">
      <c r="D235">
        <v>3021</v>
      </c>
    </row>
    <row r="236" spans="4:4" x14ac:dyDescent="0.25">
      <c r="D236">
        <v>3021</v>
      </c>
    </row>
    <row r="237" spans="4:4" x14ac:dyDescent="0.25">
      <c r="D237">
        <v>3021</v>
      </c>
    </row>
    <row r="238" spans="4:4" x14ac:dyDescent="0.25">
      <c r="D238">
        <v>3021</v>
      </c>
    </row>
    <row r="239" spans="4:4" x14ac:dyDescent="0.25">
      <c r="D239">
        <v>3021</v>
      </c>
    </row>
    <row r="240" spans="4:4" x14ac:dyDescent="0.25">
      <c r="D240">
        <v>3021</v>
      </c>
    </row>
    <row r="241" spans="4:4" x14ac:dyDescent="0.25">
      <c r="D241">
        <v>3021</v>
      </c>
    </row>
    <row r="242" spans="4:4" x14ac:dyDescent="0.25">
      <c r="D242">
        <v>3022</v>
      </c>
    </row>
    <row r="243" spans="4:4" x14ac:dyDescent="0.25">
      <c r="D243">
        <v>3022</v>
      </c>
    </row>
    <row r="244" spans="4:4" x14ac:dyDescent="0.25">
      <c r="D244">
        <v>3022</v>
      </c>
    </row>
    <row r="245" spans="4:4" x14ac:dyDescent="0.25">
      <c r="D245">
        <v>3022</v>
      </c>
    </row>
    <row r="246" spans="4:4" x14ac:dyDescent="0.25">
      <c r="D246">
        <v>3022</v>
      </c>
    </row>
    <row r="247" spans="4:4" x14ac:dyDescent="0.25">
      <c r="D247">
        <v>3022</v>
      </c>
    </row>
    <row r="248" spans="4:4" x14ac:dyDescent="0.25">
      <c r="D248">
        <v>3022</v>
      </c>
    </row>
    <row r="249" spans="4:4" x14ac:dyDescent="0.25">
      <c r="D249">
        <v>3022</v>
      </c>
    </row>
    <row r="250" spans="4:4" x14ac:dyDescent="0.25">
      <c r="D250">
        <v>3022</v>
      </c>
    </row>
    <row r="251" spans="4:4" x14ac:dyDescent="0.25">
      <c r="D251">
        <v>3022</v>
      </c>
    </row>
    <row r="252" spans="4:4" x14ac:dyDescent="0.25">
      <c r="D252">
        <v>3839</v>
      </c>
    </row>
    <row r="253" spans="4:4" x14ac:dyDescent="0.25">
      <c r="D253">
        <v>3839</v>
      </c>
    </row>
    <row r="254" spans="4:4" x14ac:dyDescent="0.25">
      <c r="D254">
        <v>3839</v>
      </c>
    </row>
    <row r="255" spans="4:4" x14ac:dyDescent="0.25">
      <c r="D255">
        <v>3869</v>
      </c>
    </row>
    <row r="256" spans="4:4" x14ac:dyDescent="0.25">
      <c r="D256">
        <v>3869</v>
      </c>
    </row>
    <row r="257" spans="4:4" x14ac:dyDescent="0.25">
      <c r="D257">
        <v>3869</v>
      </c>
    </row>
    <row r="258" spans="4:4" x14ac:dyDescent="0.25">
      <c r="D258">
        <v>3883</v>
      </c>
    </row>
    <row r="259" spans="4:4" x14ac:dyDescent="0.25">
      <c r="D259">
        <v>3883</v>
      </c>
    </row>
    <row r="260" spans="4:4" x14ac:dyDescent="0.25">
      <c r="D260">
        <v>3883</v>
      </c>
    </row>
    <row r="261" spans="4:4" x14ac:dyDescent="0.25">
      <c r="D261">
        <v>3884</v>
      </c>
    </row>
    <row r="262" spans="4:4" x14ac:dyDescent="0.25">
      <c r="D262">
        <v>3884</v>
      </c>
    </row>
    <row r="263" spans="4:4" x14ac:dyDescent="0.25">
      <c r="D263">
        <v>3884</v>
      </c>
    </row>
    <row r="264" spans="4:4" x14ac:dyDescent="0.25">
      <c r="D264">
        <v>3919</v>
      </c>
    </row>
    <row r="265" spans="4:4" x14ac:dyDescent="0.25">
      <c r="D265">
        <v>3919</v>
      </c>
    </row>
    <row r="266" spans="4:4" x14ac:dyDescent="0.25">
      <c r="D266">
        <v>3919</v>
      </c>
    </row>
    <row r="267" spans="4:4" x14ac:dyDescent="0.25">
      <c r="D267">
        <v>3931</v>
      </c>
    </row>
    <row r="268" spans="4:4" x14ac:dyDescent="0.25">
      <c r="D268">
        <v>3931</v>
      </c>
    </row>
    <row r="269" spans="4:4" x14ac:dyDescent="0.25">
      <c r="D269">
        <v>3931</v>
      </c>
    </row>
    <row r="270" spans="4:4" x14ac:dyDescent="0.25">
      <c r="D270">
        <v>3931</v>
      </c>
    </row>
    <row r="271" spans="4:4" x14ac:dyDescent="0.25">
      <c r="D271">
        <v>3931</v>
      </c>
    </row>
    <row r="272" spans="4:4" x14ac:dyDescent="0.25">
      <c r="D272">
        <v>3931</v>
      </c>
    </row>
    <row r="273" spans="4:4" x14ac:dyDescent="0.25">
      <c r="D273">
        <v>3931</v>
      </c>
    </row>
    <row r="274" spans="4:4" x14ac:dyDescent="0.25">
      <c r="D274">
        <v>3931</v>
      </c>
    </row>
    <row r="275" spans="4:4" x14ac:dyDescent="0.25">
      <c r="D275">
        <v>3931</v>
      </c>
    </row>
    <row r="276" spans="4:4" x14ac:dyDescent="0.25">
      <c r="D276">
        <v>4014</v>
      </c>
    </row>
    <row r="277" spans="4:4" x14ac:dyDescent="0.25">
      <c r="D277">
        <v>4014</v>
      </c>
    </row>
    <row r="278" spans="4:4" x14ac:dyDescent="0.25">
      <c r="D278">
        <v>4014</v>
      </c>
    </row>
    <row r="279" spans="4:4" x14ac:dyDescent="0.25">
      <c r="D279">
        <v>4014</v>
      </c>
    </row>
    <row r="280" spans="4:4" x14ac:dyDescent="0.25">
      <c r="D280">
        <v>4014</v>
      </c>
    </row>
    <row r="281" spans="4:4" x14ac:dyDescent="0.25">
      <c r="D281">
        <v>4014</v>
      </c>
    </row>
    <row r="282" spans="4:4" x14ac:dyDescent="0.25">
      <c r="D282">
        <v>4014</v>
      </c>
    </row>
    <row r="283" spans="4:4" x14ac:dyDescent="0.25">
      <c r="D283">
        <v>4014</v>
      </c>
    </row>
    <row r="284" spans="4:4" x14ac:dyDescent="0.25">
      <c r="D284">
        <v>4014</v>
      </c>
    </row>
    <row r="285" spans="4:4" x14ac:dyDescent="0.25">
      <c r="D285">
        <v>4014</v>
      </c>
    </row>
    <row r="286" spans="4:4" x14ac:dyDescent="0.25">
      <c r="D286">
        <v>4014</v>
      </c>
    </row>
    <row r="287" spans="4:4" x14ac:dyDescent="0.25">
      <c r="D287">
        <v>4014</v>
      </c>
    </row>
    <row r="288" spans="4:4" x14ac:dyDescent="0.25">
      <c r="D288">
        <v>4014</v>
      </c>
    </row>
    <row r="289" spans="4:4" x14ac:dyDescent="0.25">
      <c r="D289">
        <v>4014</v>
      </c>
    </row>
    <row r="290" spans="4:4" x14ac:dyDescent="0.25">
      <c r="D290">
        <v>4014</v>
      </c>
    </row>
    <row r="291" spans="4:4" x14ac:dyDescent="0.25">
      <c r="D291">
        <v>4014</v>
      </c>
    </row>
    <row r="292" spans="4:4" x14ac:dyDescent="0.25">
      <c r="D292">
        <v>4016</v>
      </c>
    </row>
    <row r="293" spans="4:4" x14ac:dyDescent="0.25">
      <c r="D293">
        <v>4016</v>
      </c>
    </row>
    <row r="294" spans="4:4" x14ac:dyDescent="0.25">
      <c r="D294">
        <v>4016</v>
      </c>
    </row>
    <row r="295" spans="4:4" x14ac:dyDescent="0.25">
      <c r="D295">
        <v>4016</v>
      </c>
    </row>
    <row r="296" spans="4:4" x14ac:dyDescent="0.25">
      <c r="D296">
        <v>4016</v>
      </c>
    </row>
    <row r="297" spans="4:4" x14ac:dyDescent="0.25">
      <c r="D297">
        <v>4016</v>
      </c>
    </row>
    <row r="298" spans="4:4" x14ac:dyDescent="0.25">
      <c r="D298">
        <v>4016</v>
      </c>
    </row>
    <row r="299" spans="4:4" x14ac:dyDescent="0.25">
      <c r="D299">
        <v>4016</v>
      </c>
    </row>
    <row r="300" spans="4:4" x14ac:dyDescent="0.25">
      <c r="D300">
        <v>4016</v>
      </c>
    </row>
    <row r="301" spans="4:4" x14ac:dyDescent="0.25">
      <c r="D301">
        <v>4016</v>
      </c>
    </row>
    <row r="302" spans="4:4" x14ac:dyDescent="0.25">
      <c r="D302">
        <v>4016</v>
      </c>
    </row>
    <row r="303" spans="4:4" x14ac:dyDescent="0.25">
      <c r="D303">
        <v>4016</v>
      </c>
    </row>
    <row r="304" spans="4:4" x14ac:dyDescent="0.25">
      <c r="D304">
        <v>4062</v>
      </c>
    </row>
    <row r="305" spans="4:4" x14ac:dyDescent="0.25">
      <c r="D305">
        <v>4062</v>
      </c>
    </row>
    <row r="306" spans="4:4" x14ac:dyDescent="0.25">
      <c r="D306">
        <v>4062</v>
      </c>
    </row>
    <row r="307" spans="4:4" x14ac:dyDescent="0.25">
      <c r="D307">
        <v>4062</v>
      </c>
    </row>
    <row r="308" spans="4:4" x14ac:dyDescent="0.25">
      <c r="D308">
        <v>4062</v>
      </c>
    </row>
    <row r="309" spans="4:4" x14ac:dyDescent="0.25">
      <c r="D309">
        <v>4062</v>
      </c>
    </row>
    <row r="310" spans="4:4" x14ac:dyDescent="0.25">
      <c r="D310">
        <v>4062</v>
      </c>
    </row>
    <row r="311" spans="4:4" x14ac:dyDescent="0.25">
      <c r="D311">
        <v>4062</v>
      </c>
    </row>
    <row r="312" spans="4:4" x14ac:dyDescent="0.25">
      <c r="D312">
        <v>4062</v>
      </c>
    </row>
    <row r="313" spans="4:4" x14ac:dyDescent="0.25">
      <c r="D313">
        <v>4062</v>
      </c>
    </row>
    <row r="314" spans="4:4" x14ac:dyDescent="0.25">
      <c r="D314">
        <v>4062</v>
      </c>
    </row>
    <row r="315" spans="4:4" x14ac:dyDescent="0.25">
      <c r="D315">
        <v>4062</v>
      </c>
    </row>
    <row r="316" spans="4:4" x14ac:dyDescent="0.25">
      <c r="D316">
        <v>4062</v>
      </c>
    </row>
    <row r="317" spans="4:4" x14ac:dyDescent="0.25">
      <c r="D317">
        <v>4062</v>
      </c>
    </row>
    <row r="318" spans="4:4" x14ac:dyDescent="0.25">
      <c r="D318">
        <v>4062</v>
      </c>
    </row>
    <row r="319" spans="4:4" x14ac:dyDescent="0.25">
      <c r="D319">
        <v>4062</v>
      </c>
    </row>
    <row r="320" spans="4:4" x14ac:dyDescent="0.25">
      <c r="D320">
        <v>4062</v>
      </c>
    </row>
    <row r="321" spans="4:4" x14ac:dyDescent="0.25">
      <c r="D321">
        <v>4062</v>
      </c>
    </row>
    <row r="322" spans="4:4" x14ac:dyDescent="0.25">
      <c r="D322">
        <v>4063</v>
      </c>
    </row>
    <row r="323" spans="4:4" x14ac:dyDescent="0.25">
      <c r="D323">
        <v>4063</v>
      </c>
    </row>
    <row r="324" spans="4:4" x14ac:dyDescent="0.25">
      <c r="D324">
        <v>4063</v>
      </c>
    </row>
    <row r="325" spans="4:4" x14ac:dyDescent="0.25">
      <c r="D325">
        <v>4063</v>
      </c>
    </row>
    <row r="326" spans="4:4" x14ac:dyDescent="0.25">
      <c r="D326">
        <v>4063</v>
      </c>
    </row>
    <row r="327" spans="4:4" x14ac:dyDescent="0.25">
      <c r="D327">
        <v>4063</v>
      </c>
    </row>
    <row r="328" spans="4:4" x14ac:dyDescent="0.25">
      <c r="D328">
        <v>4063</v>
      </c>
    </row>
    <row r="329" spans="4:4" x14ac:dyDescent="0.25">
      <c r="D329">
        <v>4063</v>
      </c>
    </row>
    <row r="330" spans="4:4" x14ac:dyDescent="0.25">
      <c r="D330">
        <v>4063</v>
      </c>
    </row>
    <row r="331" spans="4:4" x14ac:dyDescent="0.25">
      <c r="D331">
        <v>4063</v>
      </c>
    </row>
    <row r="332" spans="4:4" x14ac:dyDescent="0.25">
      <c r="D332">
        <v>4063</v>
      </c>
    </row>
    <row r="333" spans="4:4" x14ac:dyDescent="0.25">
      <c r="D333">
        <v>4063</v>
      </c>
    </row>
    <row r="334" spans="4:4" x14ac:dyDescent="0.25">
      <c r="D334">
        <v>4063</v>
      </c>
    </row>
    <row r="335" spans="4:4" x14ac:dyDescent="0.25">
      <c r="D335">
        <v>4063</v>
      </c>
    </row>
    <row r="336" spans="4:4" x14ac:dyDescent="0.25">
      <c r="D336">
        <v>4063</v>
      </c>
    </row>
    <row r="337" spans="4:4" x14ac:dyDescent="0.25">
      <c r="D337">
        <v>4063</v>
      </c>
    </row>
    <row r="338" spans="4:4" x14ac:dyDescent="0.25">
      <c r="D338">
        <v>4063</v>
      </c>
    </row>
    <row r="339" spans="4:4" x14ac:dyDescent="0.25">
      <c r="D339">
        <v>4063</v>
      </c>
    </row>
    <row r="340" spans="4:4" x14ac:dyDescent="0.25">
      <c r="D340">
        <v>4063</v>
      </c>
    </row>
    <row r="341" spans="4:4" x14ac:dyDescent="0.25">
      <c r="D341">
        <v>4063</v>
      </c>
    </row>
    <row r="342" spans="4:4" x14ac:dyDescent="0.25">
      <c r="D342">
        <v>4064</v>
      </c>
    </row>
    <row r="343" spans="4:4" x14ac:dyDescent="0.25">
      <c r="D343">
        <v>4064</v>
      </c>
    </row>
    <row r="344" spans="4:4" x14ac:dyDescent="0.25">
      <c r="D344">
        <v>4064</v>
      </c>
    </row>
    <row r="345" spans="4:4" x14ac:dyDescent="0.25">
      <c r="D345">
        <v>4064</v>
      </c>
    </row>
    <row r="346" spans="4:4" x14ac:dyDescent="0.25">
      <c r="D346">
        <v>4064</v>
      </c>
    </row>
    <row r="347" spans="4:4" x14ac:dyDescent="0.25">
      <c r="D347">
        <v>4064</v>
      </c>
    </row>
    <row r="348" spans="4:4" x14ac:dyDescent="0.25">
      <c r="D348">
        <v>4064</v>
      </c>
    </row>
    <row r="349" spans="4:4" x14ac:dyDescent="0.25">
      <c r="D349">
        <v>4064</v>
      </c>
    </row>
    <row r="350" spans="4:4" x14ac:dyDescent="0.25">
      <c r="D350">
        <v>4064</v>
      </c>
    </row>
    <row r="351" spans="4:4" x14ac:dyDescent="0.25">
      <c r="D351">
        <v>4064</v>
      </c>
    </row>
    <row r="352" spans="4:4" x14ac:dyDescent="0.25">
      <c r="D352">
        <v>4064</v>
      </c>
    </row>
    <row r="353" spans="4:4" x14ac:dyDescent="0.25">
      <c r="D353">
        <v>4064</v>
      </c>
    </row>
    <row r="354" spans="4:4" x14ac:dyDescent="0.25">
      <c r="D354">
        <v>4064</v>
      </c>
    </row>
    <row r="355" spans="4:4" x14ac:dyDescent="0.25">
      <c r="D355">
        <v>4064</v>
      </c>
    </row>
    <row r="356" spans="4:4" x14ac:dyDescent="0.25">
      <c r="D356">
        <v>4064</v>
      </c>
    </row>
    <row r="357" spans="4:4" x14ac:dyDescent="0.25">
      <c r="D357">
        <v>4064</v>
      </c>
    </row>
    <row r="358" spans="4:4" x14ac:dyDescent="0.25">
      <c r="D358">
        <v>4080</v>
      </c>
    </row>
    <row r="359" spans="4:4" x14ac:dyDescent="0.25">
      <c r="D359">
        <v>4080</v>
      </c>
    </row>
    <row r="360" spans="4:4" x14ac:dyDescent="0.25">
      <c r="D360">
        <v>4080</v>
      </c>
    </row>
    <row r="361" spans="4:4" x14ac:dyDescent="0.25">
      <c r="D361">
        <v>4080</v>
      </c>
    </row>
    <row r="362" spans="4:4" x14ac:dyDescent="0.25">
      <c r="D362">
        <v>4080</v>
      </c>
    </row>
    <row r="363" spans="4:4" x14ac:dyDescent="0.25">
      <c r="D363">
        <v>4080</v>
      </c>
    </row>
    <row r="364" spans="4:4" x14ac:dyDescent="0.25">
      <c r="D364">
        <v>4080</v>
      </c>
    </row>
    <row r="365" spans="4:4" x14ac:dyDescent="0.25">
      <c r="D365">
        <v>4080</v>
      </c>
    </row>
    <row r="366" spans="4:4" x14ac:dyDescent="0.25">
      <c r="D366">
        <v>4080</v>
      </c>
    </row>
    <row r="367" spans="4:4" x14ac:dyDescent="0.25">
      <c r="D367">
        <v>4080</v>
      </c>
    </row>
    <row r="368" spans="4:4" x14ac:dyDescent="0.25">
      <c r="D368">
        <v>4080</v>
      </c>
    </row>
    <row r="369" spans="4:4" x14ac:dyDescent="0.25">
      <c r="D369">
        <v>4080</v>
      </c>
    </row>
    <row r="370" spans="4:4" x14ac:dyDescent="0.25">
      <c r="D370">
        <v>4101</v>
      </c>
    </row>
    <row r="371" spans="4:4" x14ac:dyDescent="0.25">
      <c r="D371">
        <v>4101</v>
      </c>
    </row>
    <row r="372" spans="4:4" x14ac:dyDescent="0.25">
      <c r="D372">
        <v>4101</v>
      </c>
    </row>
    <row r="373" spans="4:4" x14ac:dyDescent="0.25">
      <c r="D373">
        <v>4101</v>
      </c>
    </row>
    <row r="374" spans="4:4" x14ac:dyDescent="0.25">
      <c r="D374">
        <v>4101</v>
      </c>
    </row>
    <row r="375" spans="4:4" x14ac:dyDescent="0.25">
      <c r="D375">
        <v>4101</v>
      </c>
    </row>
    <row r="376" spans="4:4" x14ac:dyDescent="0.25">
      <c r="D376">
        <v>4101</v>
      </c>
    </row>
    <row r="377" spans="4:4" x14ac:dyDescent="0.25">
      <c r="D377">
        <v>4101</v>
      </c>
    </row>
    <row r="378" spans="4:4" x14ac:dyDescent="0.25">
      <c r="D378">
        <v>4101</v>
      </c>
    </row>
    <row r="379" spans="4:4" x14ac:dyDescent="0.25">
      <c r="D379">
        <v>4101</v>
      </c>
    </row>
    <row r="380" spans="4:4" x14ac:dyDescent="0.25">
      <c r="D380">
        <v>4101</v>
      </c>
    </row>
    <row r="381" spans="4:4" x14ac:dyDescent="0.25">
      <c r="D381">
        <v>4101</v>
      </c>
    </row>
    <row r="382" spans="4:4" x14ac:dyDescent="0.25">
      <c r="D382">
        <v>4101</v>
      </c>
    </row>
    <row r="383" spans="4:4" x14ac:dyDescent="0.25">
      <c r="D383">
        <v>4101</v>
      </c>
    </row>
    <row r="384" spans="4:4" x14ac:dyDescent="0.25">
      <c r="D384">
        <v>4101</v>
      </c>
    </row>
    <row r="385" spans="4:4" x14ac:dyDescent="0.25">
      <c r="D385">
        <v>4101</v>
      </c>
    </row>
    <row r="386" spans="4:4" x14ac:dyDescent="0.25">
      <c r="D386">
        <v>4101</v>
      </c>
    </row>
    <row r="387" spans="4:4" x14ac:dyDescent="0.25">
      <c r="D387">
        <v>4101</v>
      </c>
    </row>
    <row r="388" spans="4:4" x14ac:dyDescent="0.25">
      <c r="D388">
        <v>4101</v>
      </c>
    </row>
    <row r="389" spans="4:4" x14ac:dyDescent="0.25">
      <c r="D389">
        <v>4101</v>
      </c>
    </row>
    <row r="390" spans="4:4" x14ac:dyDescent="0.25">
      <c r="D390">
        <v>4109</v>
      </c>
    </row>
    <row r="391" spans="4:4" x14ac:dyDescent="0.25">
      <c r="D391">
        <v>4109</v>
      </c>
    </row>
    <row r="392" spans="4:4" x14ac:dyDescent="0.25">
      <c r="D392">
        <v>4109</v>
      </c>
    </row>
    <row r="393" spans="4:4" x14ac:dyDescent="0.25">
      <c r="D393">
        <v>4109</v>
      </c>
    </row>
    <row r="394" spans="4:4" x14ac:dyDescent="0.25">
      <c r="D394">
        <v>4109</v>
      </c>
    </row>
    <row r="395" spans="4:4" x14ac:dyDescent="0.25">
      <c r="D395">
        <v>4109</v>
      </c>
    </row>
    <row r="396" spans="4:4" x14ac:dyDescent="0.25">
      <c r="D396">
        <v>4116</v>
      </c>
    </row>
    <row r="397" spans="4:4" x14ac:dyDescent="0.25">
      <c r="D397">
        <v>4116</v>
      </c>
    </row>
    <row r="398" spans="4:4" x14ac:dyDescent="0.25">
      <c r="D398">
        <v>4116</v>
      </c>
    </row>
    <row r="399" spans="4:4" x14ac:dyDescent="0.25">
      <c r="D399">
        <v>4117</v>
      </c>
    </row>
    <row r="400" spans="4:4" x14ac:dyDescent="0.25">
      <c r="D400">
        <v>4117</v>
      </c>
    </row>
    <row r="401" spans="4:4" x14ac:dyDescent="0.25">
      <c r="D401">
        <v>4117</v>
      </c>
    </row>
    <row r="402" spans="4:4" x14ac:dyDescent="0.25">
      <c r="D402">
        <v>4117</v>
      </c>
    </row>
    <row r="403" spans="4:4" x14ac:dyDescent="0.25">
      <c r="D403">
        <v>4117</v>
      </c>
    </row>
    <row r="404" spans="4:4" x14ac:dyDescent="0.25">
      <c r="D404">
        <v>4117</v>
      </c>
    </row>
    <row r="405" spans="4:4" x14ac:dyDescent="0.25">
      <c r="D405">
        <v>4117</v>
      </c>
    </row>
    <row r="406" spans="4:4" x14ac:dyDescent="0.25">
      <c r="D406">
        <v>4117</v>
      </c>
    </row>
    <row r="407" spans="4:4" x14ac:dyDescent="0.25">
      <c r="D407">
        <v>4117</v>
      </c>
    </row>
    <row r="408" spans="4:4" x14ac:dyDescent="0.25">
      <c r="D408">
        <v>4117</v>
      </c>
    </row>
    <row r="409" spans="4:4" x14ac:dyDescent="0.25">
      <c r="D409">
        <v>4117</v>
      </c>
    </row>
    <row r="410" spans="4:4" x14ac:dyDescent="0.25">
      <c r="D410">
        <v>4117</v>
      </c>
    </row>
    <row r="411" spans="4:4" x14ac:dyDescent="0.25">
      <c r="D411">
        <v>4117</v>
      </c>
    </row>
    <row r="412" spans="4:4" x14ac:dyDescent="0.25">
      <c r="D412">
        <v>4117</v>
      </c>
    </row>
    <row r="413" spans="4:4" x14ac:dyDescent="0.25">
      <c r="D413">
        <v>4117</v>
      </c>
    </row>
    <row r="414" spans="4:4" x14ac:dyDescent="0.25">
      <c r="D414">
        <v>4117</v>
      </c>
    </row>
    <row r="415" spans="4:4" x14ac:dyDescent="0.25">
      <c r="D415">
        <v>4122</v>
      </c>
    </row>
    <row r="416" spans="4:4" x14ac:dyDescent="0.25">
      <c r="D416">
        <v>4122</v>
      </c>
    </row>
    <row r="417" spans="4:4" x14ac:dyDescent="0.25">
      <c r="D417">
        <v>4122</v>
      </c>
    </row>
    <row r="418" spans="4:4" x14ac:dyDescent="0.25">
      <c r="D418">
        <v>4122</v>
      </c>
    </row>
    <row r="419" spans="4:4" x14ac:dyDescent="0.25">
      <c r="D419">
        <v>4122</v>
      </c>
    </row>
    <row r="420" spans="4:4" x14ac:dyDescent="0.25">
      <c r="D420">
        <v>4122</v>
      </c>
    </row>
    <row r="421" spans="4:4" x14ac:dyDescent="0.25">
      <c r="D421">
        <v>4122</v>
      </c>
    </row>
    <row r="422" spans="4:4" x14ac:dyDescent="0.25">
      <c r="D422">
        <v>4122</v>
      </c>
    </row>
    <row r="423" spans="4:4" x14ac:dyDescent="0.25">
      <c r="D423">
        <v>4122</v>
      </c>
    </row>
    <row r="424" spans="4:4" x14ac:dyDescent="0.25">
      <c r="D424">
        <v>4122</v>
      </c>
    </row>
    <row r="425" spans="4:4" x14ac:dyDescent="0.25">
      <c r="D425">
        <v>4122</v>
      </c>
    </row>
    <row r="426" spans="4:4" x14ac:dyDescent="0.25">
      <c r="D426">
        <v>4122</v>
      </c>
    </row>
    <row r="427" spans="4:4" x14ac:dyDescent="0.25">
      <c r="D427">
        <v>4122</v>
      </c>
    </row>
    <row r="428" spans="4:4" x14ac:dyDescent="0.25">
      <c r="D428">
        <v>4122</v>
      </c>
    </row>
    <row r="429" spans="4:4" x14ac:dyDescent="0.25">
      <c r="D429">
        <v>4122</v>
      </c>
    </row>
    <row r="430" spans="4:4" x14ac:dyDescent="0.25">
      <c r="D430">
        <v>4122</v>
      </c>
    </row>
    <row r="431" spans="4:4" x14ac:dyDescent="0.25">
      <c r="D431">
        <v>4122</v>
      </c>
    </row>
    <row r="432" spans="4:4" x14ac:dyDescent="0.25">
      <c r="D432">
        <v>4122</v>
      </c>
    </row>
    <row r="433" spans="4:4" x14ac:dyDescent="0.25">
      <c r="D433">
        <v>4122</v>
      </c>
    </row>
    <row r="434" spans="4:4" x14ac:dyDescent="0.25">
      <c r="D434">
        <v>4122</v>
      </c>
    </row>
    <row r="435" spans="4:4" x14ac:dyDescent="0.25">
      <c r="D435">
        <v>4123</v>
      </c>
    </row>
    <row r="436" spans="4:4" x14ac:dyDescent="0.25">
      <c r="D436">
        <v>4123</v>
      </c>
    </row>
    <row r="437" spans="4:4" x14ac:dyDescent="0.25">
      <c r="D437">
        <v>4123</v>
      </c>
    </row>
    <row r="438" spans="4:4" x14ac:dyDescent="0.25">
      <c r="D438">
        <v>4123</v>
      </c>
    </row>
    <row r="439" spans="4:4" x14ac:dyDescent="0.25">
      <c r="D439">
        <v>4123</v>
      </c>
    </row>
    <row r="440" spans="4:4" x14ac:dyDescent="0.25">
      <c r="D440">
        <v>4123</v>
      </c>
    </row>
    <row r="441" spans="4:4" x14ac:dyDescent="0.25">
      <c r="D441">
        <v>4123</v>
      </c>
    </row>
    <row r="442" spans="4:4" x14ac:dyDescent="0.25">
      <c r="D442">
        <v>4123</v>
      </c>
    </row>
    <row r="443" spans="4:4" x14ac:dyDescent="0.25">
      <c r="D443">
        <v>4125</v>
      </c>
    </row>
    <row r="444" spans="4:4" x14ac:dyDescent="0.25">
      <c r="D444">
        <v>4125</v>
      </c>
    </row>
    <row r="445" spans="4:4" x14ac:dyDescent="0.25">
      <c r="D445">
        <v>4125</v>
      </c>
    </row>
    <row r="446" spans="4:4" x14ac:dyDescent="0.25">
      <c r="D446">
        <v>4125</v>
      </c>
    </row>
    <row r="447" spans="4:4" x14ac:dyDescent="0.25">
      <c r="D447">
        <v>4125</v>
      </c>
    </row>
    <row r="448" spans="4:4" x14ac:dyDescent="0.25">
      <c r="D448">
        <v>4125</v>
      </c>
    </row>
    <row r="449" spans="4:4" x14ac:dyDescent="0.25">
      <c r="D449">
        <v>4125</v>
      </c>
    </row>
    <row r="450" spans="4:4" x14ac:dyDescent="0.25">
      <c r="D450">
        <v>4125</v>
      </c>
    </row>
    <row r="451" spans="4:4" x14ac:dyDescent="0.25">
      <c r="D451">
        <v>4125</v>
      </c>
    </row>
    <row r="452" spans="4:4" x14ac:dyDescent="0.25">
      <c r="D452">
        <v>4125</v>
      </c>
    </row>
    <row r="453" spans="4:4" x14ac:dyDescent="0.25">
      <c r="D453">
        <v>4125</v>
      </c>
    </row>
    <row r="454" spans="4:4" x14ac:dyDescent="0.25">
      <c r="D454">
        <v>4125</v>
      </c>
    </row>
    <row r="455" spans="4:4" x14ac:dyDescent="0.25">
      <c r="D455">
        <v>4125</v>
      </c>
    </row>
    <row r="456" spans="4:4" x14ac:dyDescent="0.25">
      <c r="D456">
        <v>4125</v>
      </c>
    </row>
    <row r="457" spans="4:4" x14ac:dyDescent="0.25">
      <c r="D457">
        <v>4125</v>
      </c>
    </row>
    <row r="458" spans="4:4" x14ac:dyDescent="0.25">
      <c r="D458">
        <v>4125</v>
      </c>
    </row>
    <row r="459" spans="4:4" x14ac:dyDescent="0.25">
      <c r="D459">
        <v>4127</v>
      </c>
    </row>
    <row r="460" spans="4:4" x14ac:dyDescent="0.25">
      <c r="D460">
        <v>4127</v>
      </c>
    </row>
    <row r="461" spans="4:4" x14ac:dyDescent="0.25">
      <c r="D461">
        <v>4127</v>
      </c>
    </row>
    <row r="462" spans="4:4" x14ac:dyDescent="0.25">
      <c r="D462">
        <v>4127</v>
      </c>
    </row>
    <row r="463" spans="4:4" x14ac:dyDescent="0.25">
      <c r="D463">
        <v>4127</v>
      </c>
    </row>
    <row r="464" spans="4:4" x14ac:dyDescent="0.25">
      <c r="D464">
        <v>4127</v>
      </c>
    </row>
    <row r="465" spans="4:4" x14ac:dyDescent="0.25">
      <c r="D465">
        <v>4127</v>
      </c>
    </row>
    <row r="466" spans="4:4" x14ac:dyDescent="0.25">
      <c r="D466">
        <v>4127</v>
      </c>
    </row>
    <row r="467" spans="4:4" x14ac:dyDescent="0.25">
      <c r="D467">
        <v>4127</v>
      </c>
    </row>
    <row r="468" spans="4:4" x14ac:dyDescent="0.25">
      <c r="D468">
        <v>4127</v>
      </c>
    </row>
    <row r="469" spans="4:4" x14ac:dyDescent="0.25">
      <c r="D469">
        <v>4127</v>
      </c>
    </row>
    <row r="470" spans="4:4" x14ac:dyDescent="0.25">
      <c r="D470">
        <v>4127</v>
      </c>
    </row>
    <row r="471" spans="4:4" x14ac:dyDescent="0.25">
      <c r="D471">
        <v>4127</v>
      </c>
    </row>
    <row r="472" spans="4:4" x14ac:dyDescent="0.25">
      <c r="D472">
        <v>4127</v>
      </c>
    </row>
    <row r="473" spans="4:4" x14ac:dyDescent="0.25">
      <c r="D473">
        <v>4127</v>
      </c>
    </row>
    <row r="474" spans="4:4" x14ac:dyDescent="0.25">
      <c r="D474">
        <v>4127</v>
      </c>
    </row>
    <row r="475" spans="4:4" x14ac:dyDescent="0.25">
      <c r="D475">
        <v>4254</v>
      </c>
    </row>
    <row r="476" spans="4:4" x14ac:dyDescent="0.25">
      <c r="D476">
        <v>4254</v>
      </c>
    </row>
    <row r="477" spans="4:4" x14ac:dyDescent="0.25">
      <c r="D477">
        <v>4254</v>
      </c>
    </row>
    <row r="478" spans="4:4" x14ac:dyDescent="0.25">
      <c r="D478">
        <v>4254</v>
      </c>
    </row>
    <row r="479" spans="4:4" x14ac:dyDescent="0.25">
      <c r="D479">
        <v>4254</v>
      </c>
    </row>
    <row r="480" spans="4:4" x14ac:dyDescent="0.25">
      <c r="D480">
        <v>4254</v>
      </c>
    </row>
    <row r="481" spans="4:4" x14ac:dyDescent="0.25">
      <c r="D481">
        <v>4254</v>
      </c>
    </row>
    <row r="482" spans="4:4" x14ac:dyDescent="0.25">
      <c r="D482">
        <v>4254</v>
      </c>
    </row>
    <row r="483" spans="4:4" x14ac:dyDescent="0.25">
      <c r="D483">
        <v>4254</v>
      </c>
    </row>
    <row r="484" spans="4:4" x14ac:dyDescent="0.25">
      <c r="D484">
        <v>4254</v>
      </c>
    </row>
    <row r="485" spans="4:4" x14ac:dyDescent="0.25">
      <c r="D485">
        <v>4254</v>
      </c>
    </row>
    <row r="486" spans="4:4" x14ac:dyDescent="0.25">
      <c r="D486">
        <v>4254</v>
      </c>
    </row>
    <row r="487" spans="4:4" x14ac:dyDescent="0.25">
      <c r="D487">
        <v>4256</v>
      </c>
    </row>
    <row r="488" spans="4:4" x14ac:dyDescent="0.25">
      <c r="D488">
        <v>4256</v>
      </c>
    </row>
    <row r="489" spans="4:4" x14ac:dyDescent="0.25">
      <c r="D489">
        <v>4256</v>
      </c>
    </row>
    <row r="490" spans="4:4" x14ac:dyDescent="0.25">
      <c r="D490">
        <v>4256</v>
      </c>
    </row>
    <row r="491" spans="4:4" x14ac:dyDescent="0.25">
      <c r="D491">
        <v>4256</v>
      </c>
    </row>
    <row r="492" spans="4:4" x14ac:dyDescent="0.25">
      <c r="D492">
        <v>4256</v>
      </c>
    </row>
    <row r="493" spans="4:4" x14ac:dyDescent="0.25">
      <c r="D493">
        <v>4256</v>
      </c>
    </row>
    <row r="494" spans="4:4" x14ac:dyDescent="0.25">
      <c r="D494">
        <v>4256</v>
      </c>
    </row>
    <row r="495" spans="4:4" x14ac:dyDescent="0.25">
      <c r="D495">
        <v>4256</v>
      </c>
    </row>
    <row r="496" spans="4:4" x14ac:dyDescent="0.25">
      <c r="D496">
        <v>4256</v>
      </c>
    </row>
    <row r="497" spans="4:4" x14ac:dyDescent="0.25">
      <c r="D497">
        <v>4256</v>
      </c>
    </row>
    <row r="498" spans="4:4" x14ac:dyDescent="0.25">
      <c r="D498">
        <v>4256</v>
      </c>
    </row>
    <row r="499" spans="4:4" x14ac:dyDescent="0.25">
      <c r="D499">
        <v>4258</v>
      </c>
    </row>
    <row r="500" spans="4:4" x14ac:dyDescent="0.25">
      <c r="D500">
        <v>4258</v>
      </c>
    </row>
    <row r="501" spans="4:4" x14ac:dyDescent="0.25">
      <c r="D501">
        <v>4258</v>
      </c>
    </row>
    <row r="502" spans="4:4" x14ac:dyDescent="0.25">
      <c r="D502">
        <v>4258</v>
      </c>
    </row>
    <row r="503" spans="4:4" x14ac:dyDescent="0.25">
      <c r="D503">
        <v>4258</v>
      </c>
    </row>
    <row r="504" spans="4:4" x14ac:dyDescent="0.25">
      <c r="D504">
        <v>4258</v>
      </c>
    </row>
    <row r="505" spans="4:4" x14ac:dyDescent="0.25">
      <c r="D505">
        <v>4258</v>
      </c>
    </row>
    <row r="506" spans="4:4" x14ac:dyDescent="0.25">
      <c r="D506">
        <v>4258</v>
      </c>
    </row>
    <row r="507" spans="4:4" x14ac:dyDescent="0.25">
      <c r="D507">
        <v>4258</v>
      </c>
    </row>
    <row r="508" spans="4:4" x14ac:dyDescent="0.25">
      <c r="D508">
        <v>4258</v>
      </c>
    </row>
    <row r="509" spans="4:4" x14ac:dyDescent="0.25">
      <c r="D509">
        <v>4258</v>
      </c>
    </row>
    <row r="510" spans="4:4" x14ac:dyDescent="0.25">
      <c r="D510">
        <v>4258</v>
      </c>
    </row>
    <row r="511" spans="4:4" x14ac:dyDescent="0.25">
      <c r="D511">
        <v>4259</v>
      </c>
    </row>
    <row r="512" spans="4:4" x14ac:dyDescent="0.25">
      <c r="D512">
        <v>4259</v>
      </c>
    </row>
    <row r="513" spans="4:4" x14ac:dyDescent="0.25">
      <c r="D513">
        <v>4259</v>
      </c>
    </row>
    <row r="514" spans="4:4" x14ac:dyDescent="0.25">
      <c r="D514">
        <v>4259</v>
      </c>
    </row>
    <row r="515" spans="4:4" x14ac:dyDescent="0.25">
      <c r="D515">
        <v>4259</v>
      </c>
    </row>
    <row r="516" spans="4:4" x14ac:dyDescent="0.25">
      <c r="D516">
        <v>4259</v>
      </c>
    </row>
    <row r="517" spans="4:4" x14ac:dyDescent="0.25">
      <c r="D517">
        <v>4259</v>
      </c>
    </row>
    <row r="518" spans="4:4" x14ac:dyDescent="0.25">
      <c r="D518">
        <v>4259</v>
      </c>
    </row>
    <row r="519" spans="4:4" x14ac:dyDescent="0.25">
      <c r="D519">
        <v>4259</v>
      </c>
    </row>
    <row r="520" spans="4:4" x14ac:dyDescent="0.25">
      <c r="D520">
        <v>4259</v>
      </c>
    </row>
    <row r="521" spans="4:4" x14ac:dyDescent="0.25">
      <c r="D521">
        <v>4259</v>
      </c>
    </row>
    <row r="522" spans="4:4" x14ac:dyDescent="0.25">
      <c r="D522">
        <v>4259</v>
      </c>
    </row>
    <row r="523" spans="4:4" x14ac:dyDescent="0.25">
      <c r="D523">
        <v>4260</v>
      </c>
    </row>
    <row r="524" spans="4:4" x14ac:dyDescent="0.25">
      <c r="D524">
        <v>4260</v>
      </c>
    </row>
    <row r="525" spans="4:4" x14ac:dyDescent="0.25">
      <c r="D525">
        <v>4260</v>
      </c>
    </row>
    <row r="526" spans="4:4" x14ac:dyDescent="0.25">
      <c r="D526">
        <v>4260</v>
      </c>
    </row>
    <row r="527" spans="4:4" x14ac:dyDescent="0.25">
      <c r="D527">
        <v>4260</v>
      </c>
    </row>
    <row r="528" spans="4:4" x14ac:dyDescent="0.25">
      <c r="D528">
        <v>4260</v>
      </c>
    </row>
    <row r="529" spans="4:4" x14ac:dyDescent="0.25">
      <c r="D529">
        <v>4260</v>
      </c>
    </row>
    <row r="530" spans="4:4" x14ac:dyDescent="0.25">
      <c r="D530">
        <v>4260</v>
      </c>
    </row>
    <row r="531" spans="4:4" x14ac:dyDescent="0.25">
      <c r="D531">
        <v>4260</v>
      </c>
    </row>
    <row r="532" spans="4:4" x14ac:dyDescent="0.25">
      <c r="D532">
        <v>4260</v>
      </c>
    </row>
    <row r="533" spans="4:4" x14ac:dyDescent="0.25">
      <c r="D533">
        <v>4260</v>
      </c>
    </row>
    <row r="534" spans="4:4" x14ac:dyDescent="0.25">
      <c r="D534">
        <v>4260</v>
      </c>
    </row>
    <row r="535" spans="4:4" x14ac:dyDescent="0.25">
      <c r="D535">
        <v>4262</v>
      </c>
    </row>
    <row r="536" spans="4:4" x14ac:dyDescent="0.25">
      <c r="D536">
        <v>4262</v>
      </c>
    </row>
    <row r="537" spans="4:4" x14ac:dyDescent="0.25">
      <c r="D537">
        <v>4262</v>
      </c>
    </row>
    <row r="538" spans="4:4" x14ac:dyDescent="0.25">
      <c r="D538">
        <v>4262</v>
      </c>
    </row>
    <row r="539" spans="4:4" x14ac:dyDescent="0.25">
      <c r="D539">
        <v>4264</v>
      </c>
    </row>
    <row r="540" spans="4:4" x14ac:dyDescent="0.25">
      <c r="D540">
        <v>4264</v>
      </c>
    </row>
    <row r="541" spans="4:4" x14ac:dyDescent="0.25">
      <c r="D541">
        <v>4264</v>
      </c>
    </row>
    <row r="542" spans="4:4" x14ac:dyDescent="0.25">
      <c r="D542">
        <v>4264</v>
      </c>
    </row>
    <row r="543" spans="4:4" x14ac:dyDescent="0.25">
      <c r="D543">
        <v>4264</v>
      </c>
    </row>
    <row r="544" spans="4:4" x14ac:dyDescent="0.25">
      <c r="D544">
        <v>4264</v>
      </c>
    </row>
    <row r="545" spans="4:4" x14ac:dyDescent="0.25">
      <c r="D545">
        <v>4264</v>
      </c>
    </row>
    <row r="546" spans="4:4" x14ac:dyDescent="0.25">
      <c r="D546">
        <v>4264</v>
      </c>
    </row>
    <row r="547" spans="4:4" x14ac:dyDescent="0.25">
      <c r="D547">
        <v>4265</v>
      </c>
    </row>
    <row r="548" spans="4:4" x14ac:dyDescent="0.25">
      <c r="D548">
        <v>4265</v>
      </c>
    </row>
    <row r="549" spans="4:4" x14ac:dyDescent="0.25">
      <c r="D549">
        <v>4265</v>
      </c>
    </row>
    <row r="550" spans="4:4" x14ac:dyDescent="0.25">
      <c r="D550">
        <v>4265</v>
      </c>
    </row>
    <row r="551" spans="4:4" x14ac:dyDescent="0.25">
      <c r="D551">
        <v>4265</v>
      </c>
    </row>
    <row r="552" spans="4:4" x14ac:dyDescent="0.25">
      <c r="D552">
        <v>4265</v>
      </c>
    </row>
    <row r="553" spans="4:4" x14ac:dyDescent="0.25">
      <c r="D553">
        <v>4265</v>
      </c>
    </row>
    <row r="554" spans="4:4" x14ac:dyDescent="0.25">
      <c r="D554">
        <v>4265</v>
      </c>
    </row>
    <row r="555" spans="4:4" x14ac:dyDescent="0.25">
      <c r="D555">
        <v>4265</v>
      </c>
    </row>
    <row r="556" spans="4:4" x14ac:dyDescent="0.25">
      <c r="D556">
        <v>4265</v>
      </c>
    </row>
    <row r="557" spans="4:4" x14ac:dyDescent="0.25">
      <c r="D557">
        <v>4265</v>
      </c>
    </row>
    <row r="558" spans="4:4" x14ac:dyDescent="0.25">
      <c r="D558">
        <v>4265</v>
      </c>
    </row>
    <row r="559" spans="4:4" x14ac:dyDescent="0.25">
      <c r="D559">
        <v>4430</v>
      </c>
    </row>
    <row r="560" spans="4:4" x14ac:dyDescent="0.25">
      <c r="D560">
        <v>4430</v>
      </c>
    </row>
    <row r="561" spans="4:4" x14ac:dyDescent="0.25">
      <c r="D561">
        <v>4430</v>
      </c>
    </row>
    <row r="562" spans="4:4" x14ac:dyDescent="0.25">
      <c r="D562">
        <v>4614</v>
      </c>
    </row>
    <row r="563" spans="4:4" x14ac:dyDescent="0.25">
      <c r="D563">
        <v>4614</v>
      </c>
    </row>
    <row r="564" spans="4:4" x14ac:dyDescent="0.25">
      <c r="D564">
        <v>4614</v>
      </c>
    </row>
    <row r="565" spans="4:4" x14ac:dyDescent="0.25">
      <c r="D565">
        <v>4614</v>
      </c>
    </row>
    <row r="566" spans="4:4" x14ac:dyDescent="0.25">
      <c r="D566">
        <v>4614</v>
      </c>
    </row>
    <row r="567" spans="4:4" x14ac:dyDescent="0.25">
      <c r="D567">
        <v>4614</v>
      </c>
    </row>
    <row r="568" spans="4:4" x14ac:dyDescent="0.25">
      <c r="D568">
        <v>4614</v>
      </c>
    </row>
    <row r="569" spans="4:4" x14ac:dyDescent="0.25">
      <c r="D569">
        <v>4614</v>
      </c>
    </row>
    <row r="570" spans="4:4" x14ac:dyDescent="0.25">
      <c r="D570">
        <v>4614</v>
      </c>
    </row>
    <row r="571" spans="4:4" x14ac:dyDescent="0.25">
      <c r="D571">
        <v>4614</v>
      </c>
    </row>
    <row r="572" spans="4:4" x14ac:dyDescent="0.25">
      <c r="D572">
        <v>4614</v>
      </c>
    </row>
    <row r="573" spans="4:4" x14ac:dyDescent="0.25">
      <c r="D573">
        <v>4614</v>
      </c>
    </row>
    <row r="574" spans="4:4" x14ac:dyDescent="0.25">
      <c r="D574">
        <v>4614</v>
      </c>
    </row>
    <row r="575" spans="4:4" x14ac:dyDescent="0.25">
      <c r="D575">
        <v>4614</v>
      </c>
    </row>
    <row r="576" spans="4:4" x14ac:dyDescent="0.25">
      <c r="D576">
        <v>4614</v>
      </c>
    </row>
    <row r="577" spans="4:4" x14ac:dyDescent="0.25">
      <c r="D577">
        <v>4614</v>
      </c>
    </row>
    <row r="578" spans="4:4" x14ac:dyDescent="0.25">
      <c r="D578">
        <v>4614</v>
      </c>
    </row>
    <row r="579" spans="4:4" x14ac:dyDescent="0.25">
      <c r="D579">
        <v>4614</v>
      </c>
    </row>
    <row r="580" spans="4:4" x14ac:dyDescent="0.25">
      <c r="D580">
        <v>4614</v>
      </c>
    </row>
    <row r="581" spans="4:4" x14ac:dyDescent="0.25">
      <c r="D581">
        <v>4614</v>
      </c>
    </row>
    <row r="582" spans="4:4" x14ac:dyDescent="0.25">
      <c r="D582">
        <v>4614</v>
      </c>
    </row>
    <row r="583" spans="4:4" x14ac:dyDescent="0.25">
      <c r="D583">
        <v>4614</v>
      </c>
    </row>
    <row r="584" spans="4:4" x14ac:dyDescent="0.25">
      <c r="D584">
        <v>4614</v>
      </c>
    </row>
    <row r="585" spans="4:4" x14ac:dyDescent="0.25">
      <c r="D585">
        <v>4614</v>
      </c>
    </row>
    <row r="586" spans="4:4" x14ac:dyDescent="0.25">
      <c r="D586">
        <v>4614</v>
      </c>
    </row>
    <row r="587" spans="4:4" x14ac:dyDescent="0.25">
      <c r="D587">
        <v>4614</v>
      </c>
    </row>
    <row r="588" spans="4:4" x14ac:dyDescent="0.25">
      <c r="D588">
        <v>4614</v>
      </c>
    </row>
    <row r="589" spans="4:4" x14ac:dyDescent="0.25">
      <c r="D589">
        <v>4614</v>
      </c>
    </row>
    <row r="590" spans="4:4" x14ac:dyDescent="0.25">
      <c r="D590">
        <v>4614</v>
      </c>
    </row>
    <row r="591" spans="4:4" x14ac:dyDescent="0.25">
      <c r="D591">
        <v>4614</v>
      </c>
    </row>
    <row r="592" spans="4:4" x14ac:dyDescent="0.25">
      <c r="D592">
        <v>4835</v>
      </c>
    </row>
    <row r="593" spans="4:4" x14ac:dyDescent="0.25">
      <c r="D593">
        <v>4835</v>
      </c>
    </row>
    <row r="594" spans="4:4" x14ac:dyDescent="0.25">
      <c r="D594">
        <v>4835</v>
      </c>
    </row>
    <row r="595" spans="4:4" x14ac:dyDescent="0.25">
      <c r="D595">
        <v>4835</v>
      </c>
    </row>
    <row r="596" spans="4:4" x14ac:dyDescent="0.25">
      <c r="D596">
        <v>4835</v>
      </c>
    </row>
    <row r="597" spans="4:4" x14ac:dyDescent="0.25">
      <c r="D597">
        <v>4835</v>
      </c>
    </row>
    <row r="598" spans="4:4" x14ac:dyDescent="0.25">
      <c r="D598">
        <v>4835</v>
      </c>
    </row>
    <row r="599" spans="4:4" x14ac:dyDescent="0.25">
      <c r="D599">
        <v>4835</v>
      </c>
    </row>
    <row r="600" spans="4:4" x14ac:dyDescent="0.25">
      <c r="D600">
        <v>4835</v>
      </c>
    </row>
    <row r="601" spans="4:4" x14ac:dyDescent="0.25">
      <c r="D601">
        <v>4835</v>
      </c>
    </row>
    <row r="602" spans="4:4" x14ac:dyDescent="0.25">
      <c r="D602">
        <v>4835</v>
      </c>
    </row>
    <row r="603" spans="4:4" x14ac:dyDescent="0.25">
      <c r="D603">
        <v>4835</v>
      </c>
    </row>
    <row r="604" spans="4:4" x14ac:dyDescent="0.25">
      <c r="D604">
        <v>4835</v>
      </c>
    </row>
    <row r="605" spans="4:4" x14ac:dyDescent="0.25">
      <c r="D605">
        <v>4835</v>
      </c>
    </row>
    <row r="606" spans="4:4" x14ac:dyDescent="0.25">
      <c r="D606">
        <v>4835</v>
      </c>
    </row>
    <row r="607" spans="4:4" x14ac:dyDescent="0.25">
      <c r="D607">
        <v>4889</v>
      </c>
    </row>
    <row r="608" spans="4:4" x14ac:dyDescent="0.25">
      <c r="D608">
        <v>4889</v>
      </c>
    </row>
    <row r="609" spans="4:4" x14ac:dyDescent="0.25">
      <c r="D609">
        <v>4889</v>
      </c>
    </row>
    <row r="610" spans="4:4" x14ac:dyDescent="0.25">
      <c r="D610">
        <v>4889</v>
      </c>
    </row>
    <row r="611" spans="4:4" x14ac:dyDescent="0.25">
      <c r="D611">
        <v>4889</v>
      </c>
    </row>
    <row r="612" spans="4:4" x14ac:dyDescent="0.25">
      <c r="D612">
        <v>4889</v>
      </c>
    </row>
    <row r="613" spans="4:4" x14ac:dyDescent="0.25">
      <c r="D613">
        <v>4889</v>
      </c>
    </row>
    <row r="614" spans="4:4" x14ac:dyDescent="0.25">
      <c r="D614">
        <v>4889</v>
      </c>
    </row>
    <row r="615" spans="4:4" x14ac:dyDescent="0.25">
      <c r="D615">
        <v>4896</v>
      </c>
    </row>
    <row r="616" spans="4:4" x14ac:dyDescent="0.25">
      <c r="D616">
        <v>4896</v>
      </c>
    </row>
    <row r="617" spans="4:4" x14ac:dyDescent="0.25">
      <c r="D617">
        <v>4896</v>
      </c>
    </row>
    <row r="618" spans="4:4" x14ac:dyDescent="0.25">
      <c r="D618">
        <v>4896</v>
      </c>
    </row>
    <row r="619" spans="4:4" x14ac:dyDescent="0.25">
      <c r="D619">
        <v>4896</v>
      </c>
    </row>
    <row r="620" spans="4:4" x14ac:dyDescent="0.25">
      <c r="D620">
        <v>4896</v>
      </c>
    </row>
    <row r="621" spans="4:4" x14ac:dyDescent="0.25">
      <c r="D621">
        <v>4896</v>
      </c>
    </row>
    <row r="622" spans="4:4" x14ac:dyDescent="0.25">
      <c r="D622">
        <v>4896</v>
      </c>
    </row>
    <row r="623" spans="4:4" x14ac:dyDescent="0.25">
      <c r="D623">
        <v>4896</v>
      </c>
    </row>
    <row r="624" spans="4:4" x14ac:dyDescent="0.25">
      <c r="D624">
        <v>4896</v>
      </c>
    </row>
    <row r="625" spans="4:4" x14ac:dyDescent="0.25">
      <c r="D625">
        <v>4896</v>
      </c>
    </row>
    <row r="626" spans="4:4" x14ac:dyDescent="0.25">
      <c r="D626">
        <v>4896</v>
      </c>
    </row>
    <row r="627" spans="4:4" x14ac:dyDescent="0.25">
      <c r="D627">
        <v>4896</v>
      </c>
    </row>
    <row r="628" spans="4:4" x14ac:dyDescent="0.25">
      <c r="D628">
        <v>4896</v>
      </c>
    </row>
    <row r="629" spans="4:4" x14ac:dyDescent="0.25">
      <c r="D629">
        <v>4896</v>
      </c>
    </row>
    <row r="630" spans="4:4" x14ac:dyDescent="0.25">
      <c r="D630">
        <v>4896</v>
      </c>
    </row>
    <row r="631" spans="4:4" x14ac:dyDescent="0.25">
      <c r="D631">
        <v>4896</v>
      </c>
    </row>
    <row r="632" spans="4:4" x14ac:dyDescent="0.25">
      <c r="D632">
        <v>4896</v>
      </c>
    </row>
    <row r="633" spans="4:4" x14ac:dyDescent="0.25">
      <c r="D633">
        <v>4896</v>
      </c>
    </row>
    <row r="634" spans="4:4" x14ac:dyDescent="0.25">
      <c r="D634">
        <v>4896</v>
      </c>
    </row>
    <row r="635" spans="4:4" x14ac:dyDescent="0.25">
      <c r="D635">
        <v>4896</v>
      </c>
    </row>
    <row r="636" spans="4:4" x14ac:dyDescent="0.25">
      <c r="D636">
        <v>4896</v>
      </c>
    </row>
    <row r="637" spans="4:4" x14ac:dyDescent="0.25">
      <c r="D637">
        <v>4896</v>
      </c>
    </row>
    <row r="638" spans="4:4" x14ac:dyDescent="0.25">
      <c r="D638">
        <v>4896</v>
      </c>
    </row>
    <row r="639" spans="4:4" x14ac:dyDescent="0.25">
      <c r="D639">
        <v>4899</v>
      </c>
    </row>
    <row r="640" spans="4:4" x14ac:dyDescent="0.25">
      <c r="D640">
        <v>4899</v>
      </c>
    </row>
    <row r="641" spans="4:4" x14ac:dyDescent="0.25">
      <c r="D641">
        <v>4899</v>
      </c>
    </row>
    <row r="642" spans="4:4" x14ac:dyDescent="0.25">
      <c r="D642">
        <v>4899</v>
      </c>
    </row>
    <row r="643" spans="4:4" x14ac:dyDescent="0.25">
      <c r="D643">
        <v>4899</v>
      </c>
    </row>
    <row r="644" spans="4:4" x14ac:dyDescent="0.25">
      <c r="D644">
        <v>4899</v>
      </c>
    </row>
    <row r="645" spans="4:4" x14ac:dyDescent="0.25">
      <c r="D645">
        <v>4899</v>
      </c>
    </row>
    <row r="646" spans="4:4" x14ac:dyDescent="0.25">
      <c r="D646">
        <v>4899</v>
      </c>
    </row>
    <row r="647" spans="4:4" x14ac:dyDescent="0.25">
      <c r="D647">
        <v>4899</v>
      </c>
    </row>
    <row r="648" spans="4:4" x14ac:dyDescent="0.25">
      <c r="D648">
        <v>4899</v>
      </c>
    </row>
    <row r="649" spans="4:4" x14ac:dyDescent="0.25">
      <c r="D649">
        <v>4899</v>
      </c>
    </row>
    <row r="650" spans="4:4" x14ac:dyDescent="0.25">
      <c r="D650">
        <v>4899</v>
      </c>
    </row>
    <row r="651" spans="4:4" x14ac:dyDescent="0.25">
      <c r="D651">
        <v>4899</v>
      </c>
    </row>
    <row r="652" spans="4:4" x14ac:dyDescent="0.25">
      <c r="D652">
        <v>4899</v>
      </c>
    </row>
    <row r="653" spans="4:4" x14ac:dyDescent="0.25">
      <c r="D653">
        <v>4899</v>
      </c>
    </row>
    <row r="654" spans="4:4" x14ac:dyDescent="0.25">
      <c r="D654">
        <v>4899</v>
      </c>
    </row>
    <row r="655" spans="4:4" x14ac:dyDescent="0.25">
      <c r="D655">
        <v>4899</v>
      </c>
    </row>
    <row r="656" spans="4:4" x14ac:dyDescent="0.25">
      <c r="D656">
        <v>4899</v>
      </c>
    </row>
    <row r="657" spans="4:4" x14ac:dyDescent="0.25">
      <c r="D657">
        <v>4899</v>
      </c>
    </row>
    <row r="658" spans="4:4" x14ac:dyDescent="0.25">
      <c r="D658">
        <v>4899</v>
      </c>
    </row>
    <row r="659" spans="4:4" x14ac:dyDescent="0.25">
      <c r="D659">
        <v>4899</v>
      </c>
    </row>
    <row r="660" spans="4:4" x14ac:dyDescent="0.25">
      <c r="D660">
        <v>4899</v>
      </c>
    </row>
    <row r="661" spans="4:4" x14ac:dyDescent="0.25">
      <c r="D661">
        <v>4899</v>
      </c>
    </row>
    <row r="662" spans="4:4" x14ac:dyDescent="0.25">
      <c r="D662">
        <v>4899</v>
      </c>
    </row>
    <row r="663" spans="4:4" x14ac:dyDescent="0.25">
      <c r="D663">
        <v>4919</v>
      </c>
    </row>
    <row r="664" spans="4:4" x14ac:dyDescent="0.25">
      <c r="D664">
        <v>4919</v>
      </c>
    </row>
    <row r="665" spans="4:4" x14ac:dyDescent="0.25">
      <c r="D665">
        <v>4919</v>
      </c>
    </row>
    <row r="666" spans="4:4" x14ac:dyDescent="0.25">
      <c r="D666">
        <v>4919</v>
      </c>
    </row>
    <row r="667" spans="4:4" x14ac:dyDescent="0.25">
      <c r="D667">
        <v>4919</v>
      </c>
    </row>
    <row r="668" spans="4:4" x14ac:dyDescent="0.25">
      <c r="D668">
        <v>4919</v>
      </c>
    </row>
    <row r="669" spans="4:4" x14ac:dyDescent="0.25">
      <c r="D669">
        <v>4919</v>
      </c>
    </row>
    <row r="670" spans="4:4" x14ac:dyDescent="0.25">
      <c r="D670">
        <v>4919</v>
      </c>
    </row>
    <row r="671" spans="4:4" x14ac:dyDescent="0.25">
      <c r="D671">
        <v>4919</v>
      </c>
    </row>
    <row r="672" spans="4:4" x14ac:dyDescent="0.25">
      <c r="D672">
        <v>4919</v>
      </c>
    </row>
    <row r="673" spans="4:4" x14ac:dyDescent="0.25">
      <c r="D673">
        <v>4919</v>
      </c>
    </row>
    <row r="674" spans="4:4" x14ac:dyDescent="0.25">
      <c r="D674">
        <v>4919</v>
      </c>
    </row>
    <row r="675" spans="4:4" x14ac:dyDescent="0.25">
      <c r="D675">
        <v>4919</v>
      </c>
    </row>
    <row r="676" spans="4:4" x14ac:dyDescent="0.25">
      <c r="D676">
        <v>4919</v>
      </c>
    </row>
    <row r="677" spans="4:4" x14ac:dyDescent="0.25">
      <c r="D677">
        <v>4919</v>
      </c>
    </row>
    <row r="678" spans="4:4" x14ac:dyDescent="0.25">
      <c r="D678">
        <v>4919</v>
      </c>
    </row>
    <row r="679" spans="4:4" x14ac:dyDescent="0.25">
      <c r="D679">
        <v>4919</v>
      </c>
    </row>
    <row r="680" spans="4:4" x14ac:dyDescent="0.25">
      <c r="D680">
        <v>4919</v>
      </c>
    </row>
    <row r="681" spans="4:4" x14ac:dyDescent="0.25">
      <c r="D681">
        <v>4919</v>
      </c>
    </row>
    <row r="682" spans="4:4" x14ac:dyDescent="0.25">
      <c r="D682">
        <v>4919</v>
      </c>
    </row>
    <row r="683" spans="4:4" x14ac:dyDescent="0.25">
      <c r="D683">
        <v>4921</v>
      </c>
    </row>
    <row r="684" spans="4:4" x14ac:dyDescent="0.25">
      <c r="D684">
        <v>4921</v>
      </c>
    </row>
    <row r="685" spans="4:4" x14ac:dyDescent="0.25">
      <c r="D685">
        <v>4921</v>
      </c>
    </row>
    <row r="686" spans="4:4" x14ac:dyDescent="0.25">
      <c r="D686">
        <v>4921</v>
      </c>
    </row>
    <row r="687" spans="4:4" x14ac:dyDescent="0.25">
      <c r="D687">
        <v>4921</v>
      </c>
    </row>
    <row r="688" spans="4:4" x14ac:dyDescent="0.25">
      <c r="D688">
        <v>4921</v>
      </c>
    </row>
    <row r="689" spans="4:4" x14ac:dyDescent="0.25">
      <c r="D689">
        <v>4921</v>
      </c>
    </row>
    <row r="690" spans="4:4" x14ac:dyDescent="0.25">
      <c r="D690">
        <v>4921</v>
      </c>
    </row>
    <row r="691" spans="4:4" x14ac:dyDescent="0.25">
      <c r="D691">
        <v>4921</v>
      </c>
    </row>
    <row r="692" spans="4:4" x14ac:dyDescent="0.25">
      <c r="D692">
        <v>4921</v>
      </c>
    </row>
    <row r="693" spans="4:4" x14ac:dyDescent="0.25">
      <c r="D693">
        <v>4921</v>
      </c>
    </row>
    <row r="694" spans="4:4" x14ac:dyDescent="0.25">
      <c r="D694">
        <v>4921</v>
      </c>
    </row>
    <row r="695" spans="4:4" x14ac:dyDescent="0.25">
      <c r="D695">
        <v>4921</v>
      </c>
    </row>
    <row r="696" spans="4:4" x14ac:dyDescent="0.25">
      <c r="D696">
        <v>4921</v>
      </c>
    </row>
    <row r="697" spans="4:4" x14ac:dyDescent="0.25">
      <c r="D697">
        <v>4921</v>
      </c>
    </row>
    <row r="698" spans="4:4" x14ac:dyDescent="0.25">
      <c r="D698">
        <v>4921</v>
      </c>
    </row>
    <row r="699" spans="4:4" x14ac:dyDescent="0.25">
      <c r="D699">
        <v>4922</v>
      </c>
    </row>
    <row r="700" spans="4:4" x14ac:dyDescent="0.25">
      <c r="D700">
        <v>4922</v>
      </c>
    </row>
    <row r="701" spans="4:4" x14ac:dyDescent="0.25">
      <c r="D701">
        <v>4922</v>
      </c>
    </row>
    <row r="702" spans="4:4" x14ac:dyDescent="0.25">
      <c r="D702">
        <v>4922</v>
      </c>
    </row>
    <row r="703" spans="4:4" x14ac:dyDescent="0.25">
      <c r="D703">
        <v>4922</v>
      </c>
    </row>
    <row r="704" spans="4:4" x14ac:dyDescent="0.25">
      <c r="D704">
        <v>4922</v>
      </c>
    </row>
    <row r="705" spans="4:4" x14ac:dyDescent="0.25">
      <c r="D705">
        <v>4922</v>
      </c>
    </row>
    <row r="706" spans="4:4" x14ac:dyDescent="0.25">
      <c r="D706">
        <v>4922</v>
      </c>
    </row>
    <row r="707" spans="4:4" x14ac:dyDescent="0.25">
      <c r="D707">
        <v>4922</v>
      </c>
    </row>
    <row r="708" spans="4:4" x14ac:dyDescent="0.25">
      <c r="D708">
        <v>4922</v>
      </c>
    </row>
    <row r="709" spans="4:4" x14ac:dyDescent="0.25">
      <c r="D709">
        <v>4922</v>
      </c>
    </row>
    <row r="710" spans="4:4" x14ac:dyDescent="0.25">
      <c r="D710">
        <v>4922</v>
      </c>
    </row>
    <row r="711" spans="4:4" x14ac:dyDescent="0.25">
      <c r="D711">
        <v>4924</v>
      </c>
    </row>
    <row r="712" spans="4:4" x14ac:dyDescent="0.25">
      <c r="D712">
        <v>4924</v>
      </c>
    </row>
    <row r="713" spans="4:4" x14ac:dyDescent="0.25">
      <c r="D713">
        <v>4924</v>
      </c>
    </row>
    <row r="714" spans="4:4" x14ac:dyDescent="0.25">
      <c r="D714">
        <v>4924</v>
      </c>
    </row>
    <row r="715" spans="4:4" x14ac:dyDescent="0.25">
      <c r="D715">
        <v>4924</v>
      </c>
    </row>
    <row r="716" spans="4:4" x14ac:dyDescent="0.25">
      <c r="D716">
        <v>4924</v>
      </c>
    </row>
    <row r="717" spans="4:4" x14ac:dyDescent="0.25">
      <c r="D717">
        <v>4924</v>
      </c>
    </row>
    <row r="718" spans="4:4" x14ac:dyDescent="0.25">
      <c r="D718">
        <v>4924</v>
      </c>
    </row>
    <row r="719" spans="4:4" x14ac:dyDescent="0.25">
      <c r="D719">
        <v>4925</v>
      </c>
    </row>
    <row r="720" spans="4:4" x14ac:dyDescent="0.25">
      <c r="D720">
        <v>4925</v>
      </c>
    </row>
    <row r="721" spans="4:4" x14ac:dyDescent="0.25">
      <c r="D721">
        <v>4925</v>
      </c>
    </row>
    <row r="722" spans="4:4" x14ac:dyDescent="0.25">
      <c r="D722">
        <v>4925</v>
      </c>
    </row>
    <row r="723" spans="4:4" x14ac:dyDescent="0.25">
      <c r="D723">
        <v>4925</v>
      </c>
    </row>
    <row r="724" spans="4:4" x14ac:dyDescent="0.25">
      <c r="D724">
        <v>4925</v>
      </c>
    </row>
    <row r="725" spans="4:4" x14ac:dyDescent="0.25">
      <c r="D725">
        <v>4925</v>
      </c>
    </row>
    <row r="726" spans="4:4" x14ac:dyDescent="0.25">
      <c r="D726">
        <v>4925</v>
      </c>
    </row>
    <row r="727" spans="4:4" x14ac:dyDescent="0.25">
      <c r="D727">
        <v>4925</v>
      </c>
    </row>
    <row r="728" spans="4:4" x14ac:dyDescent="0.25">
      <c r="D728">
        <v>4925</v>
      </c>
    </row>
    <row r="729" spans="4:4" x14ac:dyDescent="0.25">
      <c r="D729">
        <v>4925</v>
      </c>
    </row>
    <row r="730" spans="4:4" x14ac:dyDescent="0.25">
      <c r="D730">
        <v>4925</v>
      </c>
    </row>
    <row r="731" spans="4:4" x14ac:dyDescent="0.25">
      <c r="D731">
        <v>4928</v>
      </c>
    </row>
    <row r="732" spans="4:4" x14ac:dyDescent="0.25">
      <c r="D732">
        <v>4928</v>
      </c>
    </row>
    <row r="733" spans="4:4" x14ac:dyDescent="0.25">
      <c r="D733">
        <v>4928</v>
      </c>
    </row>
    <row r="734" spans="4:4" x14ac:dyDescent="0.25">
      <c r="D734">
        <v>4928</v>
      </c>
    </row>
    <row r="735" spans="4:4" x14ac:dyDescent="0.25">
      <c r="D735">
        <v>4928</v>
      </c>
    </row>
    <row r="736" spans="4:4" x14ac:dyDescent="0.25">
      <c r="D736">
        <v>4928</v>
      </c>
    </row>
    <row r="737" spans="4:4" x14ac:dyDescent="0.25">
      <c r="D737">
        <v>4928</v>
      </c>
    </row>
    <row r="738" spans="4:4" x14ac:dyDescent="0.25">
      <c r="D738">
        <v>4928</v>
      </c>
    </row>
    <row r="739" spans="4:4" x14ac:dyDescent="0.25">
      <c r="D739">
        <v>4928</v>
      </c>
    </row>
    <row r="740" spans="4:4" x14ac:dyDescent="0.25">
      <c r="D740">
        <v>4928</v>
      </c>
    </row>
    <row r="741" spans="4:4" x14ac:dyDescent="0.25">
      <c r="D741">
        <v>4928</v>
      </c>
    </row>
    <row r="742" spans="4:4" x14ac:dyDescent="0.25">
      <c r="D742">
        <v>4928</v>
      </c>
    </row>
    <row r="743" spans="4:4" x14ac:dyDescent="0.25">
      <c r="D743">
        <v>4929</v>
      </c>
    </row>
    <row r="744" spans="4:4" x14ac:dyDescent="0.25">
      <c r="D744">
        <v>4929</v>
      </c>
    </row>
    <row r="745" spans="4:4" x14ac:dyDescent="0.25">
      <c r="D745">
        <v>4929</v>
      </c>
    </row>
    <row r="746" spans="4:4" x14ac:dyDescent="0.25">
      <c r="D746">
        <v>4929</v>
      </c>
    </row>
    <row r="747" spans="4:4" x14ac:dyDescent="0.25">
      <c r="D747">
        <v>4929</v>
      </c>
    </row>
    <row r="748" spans="4:4" x14ac:dyDescent="0.25">
      <c r="D748">
        <v>4929</v>
      </c>
    </row>
    <row r="749" spans="4:4" x14ac:dyDescent="0.25">
      <c r="D749">
        <v>4929</v>
      </c>
    </row>
    <row r="750" spans="4:4" x14ac:dyDescent="0.25">
      <c r="D750">
        <v>4929</v>
      </c>
    </row>
    <row r="751" spans="4:4" x14ac:dyDescent="0.25">
      <c r="D751">
        <v>4930</v>
      </c>
    </row>
    <row r="752" spans="4:4" x14ac:dyDescent="0.25">
      <c r="D752">
        <v>4930</v>
      </c>
    </row>
    <row r="753" spans="4:4" x14ac:dyDescent="0.25">
      <c r="D753">
        <v>4930</v>
      </c>
    </row>
    <row r="754" spans="4:4" x14ac:dyDescent="0.25">
      <c r="D754">
        <v>4930</v>
      </c>
    </row>
    <row r="755" spans="4:4" x14ac:dyDescent="0.25">
      <c r="D755">
        <v>4930</v>
      </c>
    </row>
    <row r="756" spans="4:4" x14ac:dyDescent="0.25">
      <c r="D756">
        <v>4930</v>
      </c>
    </row>
    <row r="757" spans="4:4" x14ac:dyDescent="0.25">
      <c r="D757">
        <v>4930</v>
      </c>
    </row>
    <row r="758" spans="4:4" x14ac:dyDescent="0.25">
      <c r="D758">
        <v>4930</v>
      </c>
    </row>
    <row r="759" spans="4:4" x14ac:dyDescent="0.25">
      <c r="D759">
        <v>4930</v>
      </c>
    </row>
    <row r="760" spans="4:4" x14ac:dyDescent="0.25">
      <c r="D760">
        <v>4930</v>
      </c>
    </row>
    <row r="761" spans="4:4" x14ac:dyDescent="0.25">
      <c r="D761">
        <v>4930</v>
      </c>
    </row>
    <row r="762" spans="4:4" x14ac:dyDescent="0.25">
      <c r="D762">
        <v>4930</v>
      </c>
    </row>
    <row r="763" spans="4:4" x14ac:dyDescent="0.25">
      <c r="D763">
        <v>4930</v>
      </c>
    </row>
    <row r="764" spans="4:4" x14ac:dyDescent="0.25">
      <c r="D764">
        <v>4930</v>
      </c>
    </row>
    <row r="765" spans="4:4" x14ac:dyDescent="0.25">
      <c r="D765">
        <v>4930</v>
      </c>
    </row>
    <row r="766" spans="4:4" x14ac:dyDescent="0.25">
      <c r="D766">
        <v>4930</v>
      </c>
    </row>
    <row r="767" spans="4:4" x14ac:dyDescent="0.25">
      <c r="D767">
        <v>4933</v>
      </c>
    </row>
    <row r="768" spans="4:4" x14ac:dyDescent="0.25">
      <c r="D768">
        <v>4933</v>
      </c>
    </row>
    <row r="769" spans="4:4" x14ac:dyDescent="0.25">
      <c r="D769">
        <v>4933</v>
      </c>
    </row>
    <row r="770" spans="4:4" x14ac:dyDescent="0.25">
      <c r="D770">
        <v>4933</v>
      </c>
    </row>
    <row r="771" spans="4:4" x14ac:dyDescent="0.25">
      <c r="D771">
        <v>4933</v>
      </c>
    </row>
    <row r="772" spans="4:4" x14ac:dyDescent="0.25">
      <c r="D772">
        <v>4933</v>
      </c>
    </row>
    <row r="773" spans="4:4" x14ac:dyDescent="0.25">
      <c r="D773">
        <v>4933</v>
      </c>
    </row>
    <row r="774" spans="4:4" x14ac:dyDescent="0.25">
      <c r="D774">
        <v>4933</v>
      </c>
    </row>
    <row r="775" spans="4:4" x14ac:dyDescent="0.25">
      <c r="D775">
        <v>4933</v>
      </c>
    </row>
    <row r="776" spans="4:4" x14ac:dyDescent="0.25">
      <c r="D776">
        <v>4933</v>
      </c>
    </row>
    <row r="777" spans="4:4" x14ac:dyDescent="0.25">
      <c r="D777">
        <v>4933</v>
      </c>
    </row>
    <row r="778" spans="4:4" x14ac:dyDescent="0.25">
      <c r="D778">
        <v>4933</v>
      </c>
    </row>
    <row r="779" spans="4:4" x14ac:dyDescent="0.25">
      <c r="D779">
        <v>4933</v>
      </c>
    </row>
    <row r="780" spans="4:4" x14ac:dyDescent="0.25">
      <c r="D780">
        <v>4933</v>
      </c>
    </row>
    <row r="781" spans="4:4" x14ac:dyDescent="0.25">
      <c r="D781">
        <v>4933</v>
      </c>
    </row>
    <row r="782" spans="4:4" x14ac:dyDescent="0.25">
      <c r="D782">
        <v>4933</v>
      </c>
    </row>
    <row r="783" spans="4:4" x14ac:dyDescent="0.25">
      <c r="D783">
        <v>4938</v>
      </c>
    </row>
    <row r="784" spans="4:4" x14ac:dyDescent="0.25">
      <c r="D784">
        <v>4938</v>
      </c>
    </row>
    <row r="785" spans="4:4" x14ac:dyDescent="0.25">
      <c r="D785">
        <v>4938</v>
      </c>
    </row>
    <row r="786" spans="4:4" x14ac:dyDescent="0.25">
      <c r="D786">
        <v>4938</v>
      </c>
    </row>
    <row r="787" spans="4:4" x14ac:dyDescent="0.25">
      <c r="D787">
        <v>4938</v>
      </c>
    </row>
    <row r="788" spans="4:4" x14ac:dyDescent="0.25">
      <c r="D788">
        <v>4938</v>
      </c>
    </row>
    <row r="789" spans="4:4" x14ac:dyDescent="0.25">
      <c r="D789">
        <v>4938</v>
      </c>
    </row>
    <row r="790" spans="4:4" x14ac:dyDescent="0.25">
      <c r="D790">
        <v>4938</v>
      </c>
    </row>
    <row r="791" spans="4:4" x14ac:dyDescent="0.25">
      <c r="D791">
        <v>4940</v>
      </c>
    </row>
    <row r="792" spans="4:4" x14ac:dyDescent="0.25">
      <c r="D792">
        <v>4940</v>
      </c>
    </row>
    <row r="793" spans="4:4" x14ac:dyDescent="0.25">
      <c r="D793">
        <v>4940</v>
      </c>
    </row>
    <row r="794" spans="4:4" x14ac:dyDescent="0.25">
      <c r="D794">
        <v>4940</v>
      </c>
    </row>
    <row r="795" spans="4:4" x14ac:dyDescent="0.25">
      <c r="D795">
        <v>4940</v>
      </c>
    </row>
    <row r="796" spans="4:4" x14ac:dyDescent="0.25">
      <c r="D796">
        <v>4940</v>
      </c>
    </row>
    <row r="797" spans="4:4" x14ac:dyDescent="0.25">
      <c r="D797">
        <v>4940</v>
      </c>
    </row>
    <row r="798" spans="4:4" x14ac:dyDescent="0.25">
      <c r="D798">
        <v>4940</v>
      </c>
    </row>
    <row r="799" spans="4:4" x14ac:dyDescent="0.25">
      <c r="D799">
        <v>4944</v>
      </c>
    </row>
    <row r="800" spans="4:4" x14ac:dyDescent="0.25">
      <c r="D800">
        <v>4944</v>
      </c>
    </row>
    <row r="801" spans="4:4" x14ac:dyDescent="0.25">
      <c r="D801">
        <v>4944</v>
      </c>
    </row>
    <row r="802" spans="4:4" x14ac:dyDescent="0.25">
      <c r="D802">
        <v>4944</v>
      </c>
    </row>
    <row r="803" spans="4:4" x14ac:dyDescent="0.25">
      <c r="D803">
        <v>4944</v>
      </c>
    </row>
    <row r="804" spans="4:4" x14ac:dyDescent="0.25">
      <c r="D804">
        <v>4944</v>
      </c>
    </row>
    <row r="805" spans="4:4" x14ac:dyDescent="0.25">
      <c r="D805">
        <v>4944</v>
      </c>
    </row>
    <row r="806" spans="4:4" x14ac:dyDescent="0.25">
      <c r="D806">
        <v>4944</v>
      </c>
    </row>
    <row r="807" spans="4:4" x14ac:dyDescent="0.25">
      <c r="D807">
        <v>4944</v>
      </c>
    </row>
    <row r="808" spans="4:4" x14ac:dyDescent="0.25">
      <c r="D808">
        <v>4944</v>
      </c>
    </row>
    <row r="809" spans="4:4" x14ac:dyDescent="0.25">
      <c r="D809">
        <v>4944</v>
      </c>
    </row>
    <row r="810" spans="4:4" x14ac:dyDescent="0.25">
      <c r="D810">
        <v>4944</v>
      </c>
    </row>
    <row r="811" spans="4:4" x14ac:dyDescent="0.25">
      <c r="D811">
        <v>4944</v>
      </c>
    </row>
    <row r="812" spans="4:4" x14ac:dyDescent="0.25">
      <c r="D812">
        <v>4944</v>
      </c>
    </row>
    <row r="813" spans="4:4" x14ac:dyDescent="0.25">
      <c r="D813">
        <v>4944</v>
      </c>
    </row>
    <row r="814" spans="4:4" x14ac:dyDescent="0.25">
      <c r="D814">
        <v>4944</v>
      </c>
    </row>
    <row r="815" spans="4:4" x14ac:dyDescent="0.25">
      <c r="D815">
        <v>6374</v>
      </c>
    </row>
    <row r="816" spans="4:4" x14ac:dyDescent="0.25">
      <c r="D816">
        <v>6374</v>
      </c>
    </row>
    <row r="817" spans="4:4" x14ac:dyDescent="0.25">
      <c r="D817">
        <v>6374</v>
      </c>
    </row>
    <row r="818" spans="4:4" x14ac:dyDescent="0.25">
      <c r="D818">
        <v>6374</v>
      </c>
    </row>
    <row r="819" spans="4:4" x14ac:dyDescent="0.25">
      <c r="D819">
        <v>6374</v>
      </c>
    </row>
    <row r="820" spans="4:4" x14ac:dyDescent="0.25">
      <c r="D820">
        <v>6374</v>
      </c>
    </row>
    <row r="821" spans="4:4" x14ac:dyDescent="0.25">
      <c r="D821">
        <v>6374</v>
      </c>
    </row>
    <row r="822" spans="4:4" x14ac:dyDescent="0.25">
      <c r="D822">
        <v>6374</v>
      </c>
    </row>
    <row r="823" spans="4:4" x14ac:dyDescent="0.25">
      <c r="D823">
        <v>6374</v>
      </c>
    </row>
    <row r="824" spans="4:4" x14ac:dyDescent="0.25">
      <c r="D824">
        <v>6374</v>
      </c>
    </row>
    <row r="825" spans="4:4" x14ac:dyDescent="0.25">
      <c r="D825">
        <v>6374</v>
      </c>
    </row>
    <row r="826" spans="4:4" x14ac:dyDescent="0.25">
      <c r="D826">
        <v>6374</v>
      </c>
    </row>
    <row r="827" spans="4:4" x14ac:dyDescent="0.25">
      <c r="D827">
        <v>6374</v>
      </c>
    </row>
    <row r="828" spans="4:4" x14ac:dyDescent="0.25">
      <c r="D828">
        <v>6374</v>
      </c>
    </row>
    <row r="829" spans="4:4" x14ac:dyDescent="0.25">
      <c r="D829">
        <v>6374</v>
      </c>
    </row>
    <row r="830" spans="4:4" x14ac:dyDescent="0.25">
      <c r="D830">
        <v>6374</v>
      </c>
    </row>
    <row r="831" spans="4:4" x14ac:dyDescent="0.25">
      <c r="D831">
        <v>6374</v>
      </c>
    </row>
    <row r="832" spans="4:4" x14ac:dyDescent="0.25">
      <c r="D832">
        <v>6374</v>
      </c>
    </row>
    <row r="833" spans="4:4" x14ac:dyDescent="0.25">
      <c r="D833">
        <v>6374</v>
      </c>
    </row>
    <row r="834" spans="4:4" x14ac:dyDescent="0.25">
      <c r="D834">
        <v>6374</v>
      </c>
    </row>
    <row r="835" spans="4:4" x14ac:dyDescent="0.25">
      <c r="D835">
        <v>6374</v>
      </c>
    </row>
    <row r="836" spans="4:4" x14ac:dyDescent="0.25">
      <c r="D836">
        <v>6374</v>
      </c>
    </row>
    <row r="837" spans="4:4" x14ac:dyDescent="0.25">
      <c r="D837">
        <v>6374</v>
      </c>
    </row>
    <row r="838" spans="4:4" x14ac:dyDescent="0.25">
      <c r="D838">
        <v>6374</v>
      </c>
    </row>
    <row r="839" spans="4:4" x14ac:dyDescent="0.25">
      <c r="D839">
        <v>6374</v>
      </c>
    </row>
    <row r="840" spans="4:4" x14ac:dyDescent="0.25">
      <c r="D840">
        <v>6374</v>
      </c>
    </row>
    <row r="841" spans="4:4" x14ac:dyDescent="0.25">
      <c r="D841">
        <v>6374</v>
      </c>
    </row>
    <row r="842" spans="4:4" x14ac:dyDescent="0.25">
      <c r="D842">
        <v>6374</v>
      </c>
    </row>
    <row r="843" spans="4:4" x14ac:dyDescent="0.25">
      <c r="D843">
        <v>6374</v>
      </c>
    </row>
    <row r="844" spans="4:4" x14ac:dyDescent="0.25">
      <c r="D844">
        <v>6374</v>
      </c>
    </row>
    <row r="845" spans="4:4" x14ac:dyDescent="0.25">
      <c r="D845">
        <v>6374</v>
      </c>
    </row>
    <row r="846" spans="4:4" x14ac:dyDescent="0.25">
      <c r="D846">
        <v>6374</v>
      </c>
    </row>
    <row r="847" spans="4:4" x14ac:dyDescent="0.25">
      <c r="D847">
        <v>6374</v>
      </c>
    </row>
    <row r="848" spans="4:4" x14ac:dyDescent="0.25">
      <c r="D848">
        <v>6374</v>
      </c>
    </row>
    <row r="849" spans="4:4" x14ac:dyDescent="0.25">
      <c r="D849">
        <v>6374</v>
      </c>
    </row>
    <row r="850" spans="4:4" x14ac:dyDescent="0.25">
      <c r="D850">
        <v>6374</v>
      </c>
    </row>
    <row r="851" spans="4:4" x14ac:dyDescent="0.25">
      <c r="D851">
        <v>6374</v>
      </c>
    </row>
    <row r="852" spans="4:4" x14ac:dyDescent="0.25">
      <c r="D852">
        <v>6374</v>
      </c>
    </row>
    <row r="853" spans="4:4" x14ac:dyDescent="0.25">
      <c r="D853">
        <v>6374</v>
      </c>
    </row>
    <row r="854" spans="4:4" x14ac:dyDescent="0.25">
      <c r="D854">
        <v>6374</v>
      </c>
    </row>
    <row r="855" spans="4:4" x14ac:dyDescent="0.25">
      <c r="D855">
        <v>6374</v>
      </c>
    </row>
    <row r="856" spans="4:4" x14ac:dyDescent="0.25">
      <c r="D856">
        <v>6374</v>
      </c>
    </row>
    <row r="857" spans="4:4" x14ac:dyDescent="0.25">
      <c r="D857">
        <v>6374</v>
      </c>
    </row>
    <row r="858" spans="4:4" x14ac:dyDescent="0.25">
      <c r="D858">
        <v>6374</v>
      </c>
    </row>
    <row r="859" spans="4:4" x14ac:dyDescent="0.25">
      <c r="D859">
        <v>6374</v>
      </c>
    </row>
    <row r="860" spans="4:4" x14ac:dyDescent="0.25">
      <c r="D860">
        <v>6374</v>
      </c>
    </row>
    <row r="861" spans="4:4" x14ac:dyDescent="0.25">
      <c r="D861">
        <v>6374</v>
      </c>
    </row>
    <row r="862" spans="4:4" x14ac:dyDescent="0.25">
      <c r="D862">
        <v>6374</v>
      </c>
    </row>
    <row r="863" spans="4:4" x14ac:dyDescent="0.25">
      <c r="D863">
        <v>6374</v>
      </c>
    </row>
    <row r="864" spans="4:4" x14ac:dyDescent="0.25">
      <c r="D864">
        <v>6374</v>
      </c>
    </row>
    <row r="865" spans="4:4" x14ac:dyDescent="0.25">
      <c r="D865">
        <v>6374</v>
      </c>
    </row>
    <row r="866" spans="4:4" x14ac:dyDescent="0.25">
      <c r="D866">
        <v>6374</v>
      </c>
    </row>
    <row r="867" spans="4:4" x14ac:dyDescent="0.25">
      <c r="D867">
        <v>6374</v>
      </c>
    </row>
    <row r="868" spans="4:4" x14ac:dyDescent="0.25">
      <c r="D868">
        <v>6374</v>
      </c>
    </row>
    <row r="869" spans="4:4" x14ac:dyDescent="0.25">
      <c r="D869">
        <v>6374</v>
      </c>
    </row>
    <row r="870" spans="4:4" x14ac:dyDescent="0.25">
      <c r="D870">
        <v>6374</v>
      </c>
    </row>
    <row r="871" spans="4:4" x14ac:dyDescent="0.25">
      <c r="D871">
        <v>6374</v>
      </c>
    </row>
    <row r="872" spans="4:4" x14ac:dyDescent="0.25">
      <c r="D872">
        <v>6374</v>
      </c>
    </row>
    <row r="873" spans="4:4" x14ac:dyDescent="0.25">
      <c r="D873">
        <v>6374</v>
      </c>
    </row>
    <row r="874" spans="4:4" x14ac:dyDescent="0.25">
      <c r="D874">
        <v>6374</v>
      </c>
    </row>
    <row r="875" spans="4:4" x14ac:dyDescent="0.25">
      <c r="D875">
        <v>6374</v>
      </c>
    </row>
    <row r="876" spans="4:4" x14ac:dyDescent="0.25">
      <c r="D876">
        <v>6374</v>
      </c>
    </row>
    <row r="877" spans="4:4" x14ac:dyDescent="0.25">
      <c r="D877">
        <v>6374</v>
      </c>
    </row>
    <row r="878" spans="4:4" x14ac:dyDescent="0.25">
      <c r="D878">
        <v>6374</v>
      </c>
    </row>
    <row r="879" spans="4:4" x14ac:dyDescent="0.25">
      <c r="D879">
        <v>6374</v>
      </c>
    </row>
    <row r="880" spans="4:4" x14ac:dyDescent="0.25">
      <c r="D880">
        <v>6374</v>
      </c>
    </row>
    <row r="881" spans="4:4" x14ac:dyDescent="0.25">
      <c r="D881">
        <v>6374</v>
      </c>
    </row>
    <row r="882" spans="4:4" x14ac:dyDescent="0.25">
      <c r="D882">
        <v>6374</v>
      </c>
    </row>
    <row r="883" spans="4:4" x14ac:dyDescent="0.25">
      <c r="D883">
        <v>6374</v>
      </c>
    </row>
    <row r="884" spans="4:4" x14ac:dyDescent="0.25">
      <c r="D884">
        <v>6374</v>
      </c>
    </row>
    <row r="885" spans="4:4" x14ac:dyDescent="0.25">
      <c r="D885">
        <v>6374</v>
      </c>
    </row>
    <row r="886" spans="4:4" x14ac:dyDescent="0.25">
      <c r="D886">
        <v>6374</v>
      </c>
    </row>
    <row r="887" spans="4:4" x14ac:dyDescent="0.25">
      <c r="D887">
        <v>6374</v>
      </c>
    </row>
    <row r="888" spans="4:4" x14ac:dyDescent="0.25">
      <c r="D888">
        <v>6374</v>
      </c>
    </row>
    <row r="889" spans="4:4" x14ac:dyDescent="0.25">
      <c r="D889">
        <v>6374</v>
      </c>
    </row>
    <row r="890" spans="4:4" x14ac:dyDescent="0.25">
      <c r="D890">
        <v>6374</v>
      </c>
    </row>
    <row r="891" spans="4:4" x14ac:dyDescent="0.25">
      <c r="D891">
        <v>6374</v>
      </c>
    </row>
    <row r="892" spans="4:4" x14ac:dyDescent="0.25">
      <c r="D892">
        <v>6374</v>
      </c>
    </row>
    <row r="893" spans="4:4" x14ac:dyDescent="0.25">
      <c r="D893">
        <v>6374</v>
      </c>
    </row>
    <row r="894" spans="4:4" x14ac:dyDescent="0.25">
      <c r="D894">
        <v>6374</v>
      </c>
    </row>
    <row r="895" spans="4:4" x14ac:dyDescent="0.25">
      <c r="D895">
        <v>6701</v>
      </c>
    </row>
    <row r="896" spans="4:4" x14ac:dyDescent="0.25">
      <c r="D896">
        <v>6701</v>
      </c>
    </row>
    <row r="897" spans="4:4" x14ac:dyDescent="0.25">
      <c r="D897">
        <v>6701</v>
      </c>
    </row>
    <row r="898" spans="4:4" x14ac:dyDescent="0.25">
      <c r="D898">
        <v>6701</v>
      </c>
    </row>
    <row r="899" spans="4:4" x14ac:dyDescent="0.25">
      <c r="D899">
        <v>6701</v>
      </c>
    </row>
    <row r="900" spans="4:4" x14ac:dyDescent="0.25">
      <c r="D900">
        <v>6701</v>
      </c>
    </row>
    <row r="901" spans="4:4" x14ac:dyDescent="0.25">
      <c r="D901">
        <v>6701</v>
      </c>
    </row>
    <row r="902" spans="4:4" x14ac:dyDescent="0.25">
      <c r="D902">
        <v>6701</v>
      </c>
    </row>
    <row r="903" spans="4:4" x14ac:dyDescent="0.25">
      <c r="D903">
        <v>6701</v>
      </c>
    </row>
    <row r="904" spans="4:4" x14ac:dyDescent="0.25">
      <c r="D904">
        <v>6701</v>
      </c>
    </row>
    <row r="905" spans="4:4" x14ac:dyDescent="0.25">
      <c r="D905">
        <v>6701</v>
      </c>
    </row>
    <row r="906" spans="4:4" x14ac:dyDescent="0.25">
      <c r="D906">
        <v>6701</v>
      </c>
    </row>
    <row r="907" spans="4:4" x14ac:dyDescent="0.25">
      <c r="D907">
        <v>6701</v>
      </c>
    </row>
    <row r="908" spans="4:4" x14ac:dyDescent="0.25">
      <c r="D908">
        <v>6701</v>
      </c>
    </row>
    <row r="909" spans="4:4" x14ac:dyDescent="0.25">
      <c r="D909">
        <v>6701</v>
      </c>
    </row>
    <row r="910" spans="4:4" x14ac:dyDescent="0.25">
      <c r="D910">
        <v>6701</v>
      </c>
    </row>
    <row r="911" spans="4:4" x14ac:dyDescent="0.25">
      <c r="D911">
        <v>6701</v>
      </c>
    </row>
    <row r="912" spans="4:4" x14ac:dyDescent="0.25">
      <c r="D912">
        <v>6701</v>
      </c>
    </row>
    <row r="913" spans="4:4" x14ac:dyDescent="0.25">
      <c r="D913">
        <v>6705</v>
      </c>
    </row>
    <row r="914" spans="4:4" x14ac:dyDescent="0.25">
      <c r="D914">
        <v>6705</v>
      </c>
    </row>
    <row r="915" spans="4:4" x14ac:dyDescent="0.25">
      <c r="D915">
        <v>6705</v>
      </c>
    </row>
    <row r="916" spans="4:4" x14ac:dyDescent="0.25">
      <c r="D916">
        <v>6705</v>
      </c>
    </row>
    <row r="917" spans="4:4" x14ac:dyDescent="0.25">
      <c r="D917">
        <v>6705</v>
      </c>
    </row>
    <row r="918" spans="4:4" x14ac:dyDescent="0.25">
      <c r="D918">
        <v>6705</v>
      </c>
    </row>
    <row r="919" spans="4:4" x14ac:dyDescent="0.25">
      <c r="D919">
        <v>6706</v>
      </c>
    </row>
    <row r="920" spans="4:4" x14ac:dyDescent="0.25">
      <c r="D920">
        <v>6706</v>
      </c>
    </row>
    <row r="921" spans="4:4" x14ac:dyDescent="0.25">
      <c r="D921">
        <v>6706</v>
      </c>
    </row>
    <row r="922" spans="4:4" x14ac:dyDescent="0.25">
      <c r="D922">
        <v>6706</v>
      </c>
    </row>
    <row r="923" spans="4:4" x14ac:dyDescent="0.25">
      <c r="D923">
        <v>6706</v>
      </c>
    </row>
    <row r="924" spans="4:4" x14ac:dyDescent="0.25">
      <c r="D924">
        <v>6706</v>
      </c>
    </row>
    <row r="925" spans="4:4" x14ac:dyDescent="0.25">
      <c r="D925">
        <v>6715</v>
      </c>
    </row>
    <row r="926" spans="4:4" x14ac:dyDescent="0.25">
      <c r="D926">
        <v>6715</v>
      </c>
    </row>
    <row r="927" spans="4:4" x14ac:dyDescent="0.25">
      <c r="D927">
        <v>6715</v>
      </c>
    </row>
    <row r="928" spans="4:4" x14ac:dyDescent="0.25">
      <c r="D928">
        <v>6715</v>
      </c>
    </row>
    <row r="929" spans="4:4" x14ac:dyDescent="0.25">
      <c r="D929">
        <v>6715</v>
      </c>
    </row>
    <row r="930" spans="4:4" x14ac:dyDescent="0.25">
      <c r="D930">
        <v>6715</v>
      </c>
    </row>
    <row r="931" spans="4:4" x14ac:dyDescent="0.25">
      <c r="D931">
        <v>6728</v>
      </c>
    </row>
    <row r="932" spans="4:4" x14ac:dyDescent="0.25">
      <c r="D932">
        <v>6728</v>
      </c>
    </row>
    <row r="933" spans="4:4" x14ac:dyDescent="0.25">
      <c r="D933">
        <v>6728</v>
      </c>
    </row>
    <row r="934" spans="4:4" x14ac:dyDescent="0.25">
      <c r="D934">
        <v>6728</v>
      </c>
    </row>
    <row r="935" spans="4:4" x14ac:dyDescent="0.25">
      <c r="D935">
        <v>6728</v>
      </c>
    </row>
    <row r="936" spans="4:4" x14ac:dyDescent="0.25">
      <c r="D936">
        <v>6728</v>
      </c>
    </row>
    <row r="937" spans="4:4" x14ac:dyDescent="0.25">
      <c r="D937">
        <v>6728</v>
      </c>
    </row>
    <row r="938" spans="4:4" x14ac:dyDescent="0.25">
      <c r="D938">
        <v>6728</v>
      </c>
    </row>
    <row r="939" spans="4:4" x14ac:dyDescent="0.25">
      <c r="D939">
        <v>6729</v>
      </c>
    </row>
    <row r="940" spans="4:4" x14ac:dyDescent="0.25">
      <c r="D940">
        <v>6729</v>
      </c>
    </row>
    <row r="941" spans="4:4" x14ac:dyDescent="0.25">
      <c r="D941">
        <v>6729</v>
      </c>
    </row>
    <row r="942" spans="4:4" x14ac:dyDescent="0.25">
      <c r="D942">
        <v>6729</v>
      </c>
    </row>
    <row r="943" spans="4:4" x14ac:dyDescent="0.25">
      <c r="D943">
        <v>6729</v>
      </c>
    </row>
    <row r="944" spans="4:4" x14ac:dyDescent="0.25">
      <c r="D944">
        <v>6729</v>
      </c>
    </row>
    <row r="945" spans="4:4" x14ac:dyDescent="0.25">
      <c r="D945">
        <v>6729</v>
      </c>
    </row>
    <row r="946" spans="4:4" x14ac:dyDescent="0.25">
      <c r="D946">
        <v>6729</v>
      </c>
    </row>
    <row r="947" spans="4:4" x14ac:dyDescent="0.25">
      <c r="D947">
        <v>6731</v>
      </c>
    </row>
    <row r="948" spans="4:4" x14ac:dyDescent="0.25">
      <c r="D948">
        <v>6731</v>
      </c>
    </row>
    <row r="949" spans="4:4" x14ac:dyDescent="0.25">
      <c r="D949">
        <v>6731</v>
      </c>
    </row>
    <row r="950" spans="4:4" x14ac:dyDescent="0.25">
      <c r="D950">
        <v>6731</v>
      </c>
    </row>
    <row r="951" spans="4:4" x14ac:dyDescent="0.25">
      <c r="D951">
        <v>6731</v>
      </c>
    </row>
    <row r="952" spans="4:4" x14ac:dyDescent="0.25">
      <c r="D952">
        <v>6731</v>
      </c>
    </row>
    <row r="953" spans="4:4" x14ac:dyDescent="0.25">
      <c r="D953">
        <v>6731</v>
      </c>
    </row>
    <row r="954" spans="4:4" x14ac:dyDescent="0.25">
      <c r="D954">
        <v>6731</v>
      </c>
    </row>
    <row r="955" spans="4:4" x14ac:dyDescent="0.25">
      <c r="D955">
        <v>6731</v>
      </c>
    </row>
    <row r="956" spans="4:4" x14ac:dyDescent="0.25">
      <c r="D956">
        <v>6734</v>
      </c>
    </row>
    <row r="957" spans="4:4" x14ac:dyDescent="0.25">
      <c r="D957">
        <v>6734</v>
      </c>
    </row>
    <row r="958" spans="4:4" x14ac:dyDescent="0.25">
      <c r="D958">
        <v>6734</v>
      </c>
    </row>
    <row r="959" spans="4:4" x14ac:dyDescent="0.25">
      <c r="D959">
        <v>6734</v>
      </c>
    </row>
    <row r="960" spans="4:4" x14ac:dyDescent="0.25">
      <c r="D960">
        <v>6734</v>
      </c>
    </row>
    <row r="961" spans="4:4" x14ac:dyDescent="0.25">
      <c r="D961">
        <v>6734</v>
      </c>
    </row>
    <row r="962" spans="4:4" x14ac:dyDescent="0.25">
      <c r="D962">
        <v>6734</v>
      </c>
    </row>
    <row r="963" spans="4:4" x14ac:dyDescent="0.25">
      <c r="D963">
        <v>6734</v>
      </c>
    </row>
    <row r="964" spans="4:4" x14ac:dyDescent="0.25">
      <c r="D964">
        <v>6734</v>
      </c>
    </row>
    <row r="965" spans="4:4" x14ac:dyDescent="0.25">
      <c r="D965">
        <v>6734</v>
      </c>
    </row>
    <row r="966" spans="4:4" x14ac:dyDescent="0.25">
      <c r="D966">
        <v>6734</v>
      </c>
    </row>
    <row r="967" spans="4:4" x14ac:dyDescent="0.25">
      <c r="D967">
        <v>6734</v>
      </c>
    </row>
    <row r="968" spans="4:4" x14ac:dyDescent="0.25">
      <c r="D968">
        <v>6734</v>
      </c>
    </row>
    <row r="969" spans="4:4" x14ac:dyDescent="0.25">
      <c r="D969">
        <v>6734</v>
      </c>
    </row>
    <row r="970" spans="4:4" x14ac:dyDescent="0.25">
      <c r="D970">
        <v>6734</v>
      </c>
    </row>
    <row r="971" spans="4:4" x14ac:dyDescent="0.25">
      <c r="D971">
        <v>6735</v>
      </c>
    </row>
    <row r="972" spans="4:4" x14ac:dyDescent="0.25">
      <c r="D972">
        <v>6735</v>
      </c>
    </row>
    <row r="973" spans="4:4" x14ac:dyDescent="0.25">
      <c r="D973">
        <v>6735</v>
      </c>
    </row>
    <row r="974" spans="4:4" x14ac:dyDescent="0.25">
      <c r="D974">
        <v>6735</v>
      </c>
    </row>
    <row r="975" spans="4:4" x14ac:dyDescent="0.25">
      <c r="D975">
        <v>6735</v>
      </c>
    </row>
    <row r="976" spans="4:4" x14ac:dyDescent="0.25">
      <c r="D976">
        <v>6735</v>
      </c>
    </row>
    <row r="977" spans="4:4" x14ac:dyDescent="0.25">
      <c r="D977">
        <v>6735</v>
      </c>
    </row>
    <row r="978" spans="4:4" x14ac:dyDescent="0.25">
      <c r="D978">
        <v>6735</v>
      </c>
    </row>
    <row r="979" spans="4:4" x14ac:dyDescent="0.25">
      <c r="D979">
        <v>6735</v>
      </c>
    </row>
    <row r="980" spans="4:4" x14ac:dyDescent="0.25">
      <c r="D980">
        <v>6738</v>
      </c>
    </row>
    <row r="981" spans="4:4" x14ac:dyDescent="0.25">
      <c r="D981">
        <v>6738</v>
      </c>
    </row>
    <row r="982" spans="4:4" x14ac:dyDescent="0.25">
      <c r="D982">
        <v>6738</v>
      </c>
    </row>
    <row r="983" spans="4:4" x14ac:dyDescent="0.25">
      <c r="D983">
        <v>6738</v>
      </c>
    </row>
    <row r="984" spans="4:4" x14ac:dyDescent="0.25">
      <c r="D984">
        <v>6738</v>
      </c>
    </row>
    <row r="985" spans="4:4" x14ac:dyDescent="0.25">
      <c r="D985">
        <v>6738</v>
      </c>
    </row>
    <row r="986" spans="4:4" x14ac:dyDescent="0.25">
      <c r="D986">
        <v>6738</v>
      </c>
    </row>
    <row r="987" spans="4:4" x14ac:dyDescent="0.25">
      <c r="D987">
        <v>6738</v>
      </c>
    </row>
    <row r="988" spans="4:4" x14ac:dyDescent="0.25">
      <c r="D988">
        <v>6738</v>
      </c>
    </row>
    <row r="989" spans="4:4" x14ac:dyDescent="0.25">
      <c r="D989">
        <v>6743</v>
      </c>
    </row>
    <row r="990" spans="4:4" x14ac:dyDescent="0.25">
      <c r="D990">
        <v>6743</v>
      </c>
    </row>
    <row r="991" spans="4:4" x14ac:dyDescent="0.25">
      <c r="D991">
        <v>6743</v>
      </c>
    </row>
    <row r="992" spans="4:4" x14ac:dyDescent="0.25">
      <c r="D992">
        <v>6743</v>
      </c>
    </row>
    <row r="993" spans="4:4" x14ac:dyDescent="0.25">
      <c r="D993">
        <v>6743</v>
      </c>
    </row>
    <row r="994" spans="4:4" x14ac:dyDescent="0.25">
      <c r="D994">
        <v>6743</v>
      </c>
    </row>
    <row r="995" spans="4:4" x14ac:dyDescent="0.25">
      <c r="D995">
        <v>6743</v>
      </c>
    </row>
    <row r="996" spans="4:4" x14ac:dyDescent="0.25">
      <c r="D996">
        <v>6743</v>
      </c>
    </row>
    <row r="997" spans="4:4" x14ac:dyDescent="0.25">
      <c r="D997">
        <v>6743</v>
      </c>
    </row>
    <row r="998" spans="4:4" x14ac:dyDescent="0.25">
      <c r="D998">
        <v>6749</v>
      </c>
    </row>
    <row r="999" spans="4:4" x14ac:dyDescent="0.25">
      <c r="D999">
        <v>6749</v>
      </c>
    </row>
    <row r="1000" spans="4:4" x14ac:dyDescent="0.25">
      <c r="D1000">
        <v>6749</v>
      </c>
    </row>
    <row r="1001" spans="4:4" x14ac:dyDescent="0.25">
      <c r="D1001">
        <v>6749</v>
      </c>
    </row>
    <row r="1002" spans="4:4" x14ac:dyDescent="0.25">
      <c r="D1002">
        <v>6749</v>
      </c>
    </row>
    <row r="1003" spans="4:4" x14ac:dyDescent="0.25">
      <c r="D1003">
        <v>6749</v>
      </c>
    </row>
    <row r="1004" spans="4:4" x14ac:dyDescent="0.25">
      <c r="D1004">
        <v>6749</v>
      </c>
    </row>
    <row r="1005" spans="4:4" x14ac:dyDescent="0.25">
      <c r="D1005">
        <v>6749</v>
      </c>
    </row>
    <row r="1006" spans="4:4" x14ac:dyDescent="0.25">
      <c r="D1006">
        <v>6749</v>
      </c>
    </row>
    <row r="1007" spans="4:4" x14ac:dyDescent="0.25">
      <c r="D1007">
        <v>6749</v>
      </c>
    </row>
    <row r="1008" spans="4:4" x14ac:dyDescent="0.25">
      <c r="D1008">
        <v>6749</v>
      </c>
    </row>
    <row r="1009" spans="4:4" x14ac:dyDescent="0.25">
      <c r="D1009">
        <v>6749</v>
      </c>
    </row>
    <row r="1010" spans="4:4" x14ac:dyDescent="0.25">
      <c r="D1010">
        <v>6752</v>
      </c>
    </row>
    <row r="1011" spans="4:4" x14ac:dyDescent="0.25">
      <c r="D1011">
        <v>6752</v>
      </c>
    </row>
    <row r="1012" spans="4:4" x14ac:dyDescent="0.25">
      <c r="D1012">
        <v>6752</v>
      </c>
    </row>
    <row r="1013" spans="4:4" x14ac:dyDescent="0.25">
      <c r="D1013">
        <v>6752</v>
      </c>
    </row>
    <row r="1014" spans="4:4" x14ac:dyDescent="0.25">
      <c r="D1014">
        <v>6752</v>
      </c>
    </row>
    <row r="1015" spans="4:4" x14ac:dyDescent="0.25">
      <c r="D1015">
        <v>6752</v>
      </c>
    </row>
    <row r="1016" spans="4:4" x14ac:dyDescent="0.25">
      <c r="D1016">
        <v>6754</v>
      </c>
    </row>
    <row r="1017" spans="4:4" x14ac:dyDescent="0.25">
      <c r="D1017">
        <v>6754</v>
      </c>
    </row>
    <row r="1018" spans="4:4" x14ac:dyDescent="0.25">
      <c r="D1018">
        <v>6754</v>
      </c>
    </row>
    <row r="1019" spans="4:4" x14ac:dyDescent="0.25">
      <c r="D1019">
        <v>6754</v>
      </c>
    </row>
    <row r="1020" spans="4:4" x14ac:dyDescent="0.25">
      <c r="D1020">
        <v>6754</v>
      </c>
    </row>
    <row r="1021" spans="4:4" x14ac:dyDescent="0.25">
      <c r="D1021">
        <v>6754</v>
      </c>
    </row>
    <row r="1022" spans="4:4" x14ac:dyDescent="0.25">
      <c r="D1022">
        <v>6754</v>
      </c>
    </row>
    <row r="1023" spans="4:4" x14ac:dyDescent="0.25">
      <c r="D1023">
        <v>6754</v>
      </c>
    </row>
    <row r="1024" spans="4:4" x14ac:dyDescent="0.25">
      <c r="D1024">
        <v>6754</v>
      </c>
    </row>
    <row r="1025" spans="4:4" x14ac:dyDescent="0.25">
      <c r="D1025">
        <v>6758</v>
      </c>
    </row>
    <row r="1026" spans="4:4" x14ac:dyDescent="0.25">
      <c r="D1026">
        <v>6758</v>
      </c>
    </row>
    <row r="1027" spans="4:4" x14ac:dyDescent="0.25">
      <c r="D1027">
        <v>6758</v>
      </c>
    </row>
    <row r="1028" spans="4:4" x14ac:dyDescent="0.25">
      <c r="D1028">
        <v>6758</v>
      </c>
    </row>
    <row r="1029" spans="4:4" x14ac:dyDescent="0.25">
      <c r="D1029">
        <v>6759</v>
      </c>
    </row>
    <row r="1030" spans="4:4" x14ac:dyDescent="0.25">
      <c r="D1030">
        <v>6759</v>
      </c>
    </row>
    <row r="1031" spans="4:4" x14ac:dyDescent="0.25">
      <c r="D1031">
        <v>6759</v>
      </c>
    </row>
    <row r="1032" spans="4:4" x14ac:dyDescent="0.25">
      <c r="D1032">
        <v>6759</v>
      </c>
    </row>
    <row r="1033" spans="4:4" x14ac:dyDescent="0.25">
      <c r="D1033">
        <v>6759</v>
      </c>
    </row>
    <row r="1034" spans="4:4" x14ac:dyDescent="0.25">
      <c r="D1034">
        <v>6759</v>
      </c>
    </row>
    <row r="1035" spans="4:4" x14ac:dyDescent="0.25">
      <c r="D1035">
        <v>6759</v>
      </c>
    </row>
    <row r="1036" spans="4:4" x14ac:dyDescent="0.25">
      <c r="D1036">
        <v>6759</v>
      </c>
    </row>
    <row r="1037" spans="4:4" x14ac:dyDescent="0.25">
      <c r="D1037">
        <v>6759</v>
      </c>
    </row>
    <row r="1038" spans="4:4" x14ac:dyDescent="0.25">
      <c r="D1038">
        <v>6759</v>
      </c>
    </row>
    <row r="1039" spans="4:4" x14ac:dyDescent="0.25">
      <c r="D1039">
        <v>6759</v>
      </c>
    </row>
    <row r="1040" spans="4:4" x14ac:dyDescent="0.25">
      <c r="D1040">
        <v>6759</v>
      </c>
    </row>
    <row r="1041" spans="4:4" x14ac:dyDescent="0.25">
      <c r="D1041">
        <v>6763</v>
      </c>
    </row>
    <row r="1042" spans="4:4" x14ac:dyDescent="0.25">
      <c r="D1042">
        <v>6763</v>
      </c>
    </row>
    <row r="1043" spans="4:4" x14ac:dyDescent="0.25">
      <c r="D1043">
        <v>6763</v>
      </c>
    </row>
    <row r="1044" spans="4:4" x14ac:dyDescent="0.25">
      <c r="D1044">
        <v>6763</v>
      </c>
    </row>
    <row r="1045" spans="4:4" x14ac:dyDescent="0.25">
      <c r="D1045">
        <v>6763</v>
      </c>
    </row>
    <row r="1046" spans="4:4" x14ac:dyDescent="0.25">
      <c r="D1046">
        <v>6763</v>
      </c>
    </row>
    <row r="1047" spans="4:4" x14ac:dyDescent="0.25">
      <c r="D1047">
        <v>6764</v>
      </c>
    </row>
    <row r="1048" spans="4:4" x14ac:dyDescent="0.25">
      <c r="D1048">
        <v>6764</v>
      </c>
    </row>
    <row r="1049" spans="4:4" x14ac:dyDescent="0.25">
      <c r="D1049">
        <v>6764</v>
      </c>
    </row>
    <row r="1050" spans="4:4" x14ac:dyDescent="0.25">
      <c r="D1050">
        <v>6765</v>
      </c>
    </row>
    <row r="1051" spans="4:4" x14ac:dyDescent="0.25">
      <c r="D1051">
        <v>6765</v>
      </c>
    </row>
    <row r="1052" spans="4:4" x14ac:dyDescent="0.25">
      <c r="D1052">
        <v>6765</v>
      </c>
    </row>
    <row r="1053" spans="4:4" x14ac:dyDescent="0.25">
      <c r="D1053">
        <v>6765</v>
      </c>
    </row>
    <row r="1054" spans="4:4" x14ac:dyDescent="0.25">
      <c r="D1054">
        <v>6765</v>
      </c>
    </row>
    <row r="1055" spans="4:4" x14ac:dyDescent="0.25">
      <c r="D1055">
        <v>6765</v>
      </c>
    </row>
    <row r="1056" spans="4:4" x14ac:dyDescent="0.25">
      <c r="D1056">
        <v>6768</v>
      </c>
    </row>
    <row r="1057" spans="4:4" x14ac:dyDescent="0.25">
      <c r="D1057">
        <v>6768</v>
      </c>
    </row>
    <row r="1058" spans="4:4" x14ac:dyDescent="0.25">
      <c r="D1058">
        <v>6768</v>
      </c>
    </row>
    <row r="1059" spans="4:4" x14ac:dyDescent="0.25">
      <c r="D1059">
        <v>6768</v>
      </c>
    </row>
    <row r="1060" spans="4:4" x14ac:dyDescent="0.25">
      <c r="D1060">
        <v>6769</v>
      </c>
    </row>
    <row r="1061" spans="4:4" x14ac:dyDescent="0.25">
      <c r="D1061">
        <v>6769</v>
      </c>
    </row>
    <row r="1062" spans="4:4" x14ac:dyDescent="0.25">
      <c r="D1062">
        <v>6769</v>
      </c>
    </row>
    <row r="1063" spans="4:4" x14ac:dyDescent="0.25">
      <c r="D1063">
        <v>6769</v>
      </c>
    </row>
    <row r="1064" spans="4:4" x14ac:dyDescent="0.25">
      <c r="D1064">
        <v>6769</v>
      </c>
    </row>
    <row r="1065" spans="4:4" x14ac:dyDescent="0.25">
      <c r="D1065">
        <v>6769</v>
      </c>
    </row>
    <row r="1066" spans="4:4" x14ac:dyDescent="0.25">
      <c r="D1066">
        <v>6769</v>
      </c>
    </row>
    <row r="1067" spans="4:4" x14ac:dyDescent="0.25">
      <c r="D1067">
        <v>6769</v>
      </c>
    </row>
    <row r="1068" spans="4:4" x14ac:dyDescent="0.25">
      <c r="D1068">
        <v>6769</v>
      </c>
    </row>
    <row r="1069" spans="4:4" x14ac:dyDescent="0.25">
      <c r="D1069">
        <v>6769</v>
      </c>
    </row>
    <row r="1070" spans="4:4" x14ac:dyDescent="0.25">
      <c r="D1070">
        <v>6769</v>
      </c>
    </row>
    <row r="1071" spans="4:4" x14ac:dyDescent="0.25">
      <c r="D1071">
        <v>6769</v>
      </c>
    </row>
    <row r="1072" spans="4:4" x14ac:dyDescent="0.25">
      <c r="D1072">
        <v>6770</v>
      </c>
    </row>
    <row r="1073" spans="4:4" x14ac:dyDescent="0.25">
      <c r="D1073">
        <v>6770</v>
      </c>
    </row>
    <row r="1074" spans="4:4" x14ac:dyDescent="0.25">
      <c r="D1074">
        <v>6770</v>
      </c>
    </row>
    <row r="1075" spans="4:4" x14ac:dyDescent="0.25">
      <c r="D1075">
        <v>6770</v>
      </c>
    </row>
    <row r="1076" spans="4:4" x14ac:dyDescent="0.25">
      <c r="D1076">
        <v>6772</v>
      </c>
    </row>
    <row r="1077" spans="4:4" x14ac:dyDescent="0.25">
      <c r="D1077">
        <v>6772</v>
      </c>
    </row>
    <row r="1078" spans="4:4" x14ac:dyDescent="0.25">
      <c r="D1078">
        <v>6772</v>
      </c>
    </row>
    <row r="1079" spans="4:4" x14ac:dyDescent="0.25">
      <c r="D1079">
        <v>6772</v>
      </c>
    </row>
    <row r="1080" spans="4:4" x14ac:dyDescent="0.25">
      <c r="D1080">
        <v>6783</v>
      </c>
    </row>
    <row r="1081" spans="4:4" x14ac:dyDescent="0.25">
      <c r="D1081">
        <v>6783</v>
      </c>
    </row>
    <row r="1082" spans="4:4" x14ac:dyDescent="0.25">
      <c r="D1082">
        <v>6783</v>
      </c>
    </row>
    <row r="1083" spans="4:4" x14ac:dyDescent="0.25">
      <c r="D1083">
        <v>6783</v>
      </c>
    </row>
    <row r="1084" spans="4:4" x14ac:dyDescent="0.25">
      <c r="D1084">
        <v>6783</v>
      </c>
    </row>
    <row r="1085" spans="4:4" x14ac:dyDescent="0.25">
      <c r="D1085">
        <v>6783</v>
      </c>
    </row>
    <row r="1086" spans="4:4" x14ac:dyDescent="0.25">
      <c r="D1086">
        <v>6790</v>
      </c>
    </row>
    <row r="1087" spans="4:4" x14ac:dyDescent="0.25">
      <c r="D1087">
        <v>6790</v>
      </c>
    </row>
    <row r="1088" spans="4:4" x14ac:dyDescent="0.25">
      <c r="D1088">
        <v>6790</v>
      </c>
    </row>
    <row r="1089" spans="4:4" x14ac:dyDescent="0.25">
      <c r="D1089">
        <v>6790</v>
      </c>
    </row>
    <row r="1090" spans="4:4" x14ac:dyDescent="0.25">
      <c r="D1090">
        <v>6790</v>
      </c>
    </row>
    <row r="1091" spans="4:4" x14ac:dyDescent="0.25">
      <c r="D1091">
        <v>6790</v>
      </c>
    </row>
    <row r="1092" spans="4:4" x14ac:dyDescent="0.25">
      <c r="D1092">
        <v>6790</v>
      </c>
    </row>
    <row r="1093" spans="4:4" x14ac:dyDescent="0.25">
      <c r="D1093">
        <v>6790</v>
      </c>
    </row>
    <row r="1094" spans="4:4" x14ac:dyDescent="0.25">
      <c r="D1094">
        <v>6790</v>
      </c>
    </row>
    <row r="1095" spans="4:4" x14ac:dyDescent="0.25">
      <c r="D1095">
        <v>6790</v>
      </c>
    </row>
    <row r="1096" spans="4:4" x14ac:dyDescent="0.25">
      <c r="D1096">
        <v>6792</v>
      </c>
    </row>
    <row r="1097" spans="4:4" x14ac:dyDescent="0.25">
      <c r="D1097">
        <v>6792</v>
      </c>
    </row>
    <row r="1098" spans="4:4" x14ac:dyDescent="0.25">
      <c r="D1098">
        <v>6792</v>
      </c>
    </row>
    <row r="1099" spans="4:4" x14ac:dyDescent="0.25">
      <c r="D1099">
        <v>6792</v>
      </c>
    </row>
    <row r="1100" spans="4:4" x14ac:dyDescent="0.25">
      <c r="D1100">
        <v>6798</v>
      </c>
    </row>
    <row r="1101" spans="4:4" x14ac:dyDescent="0.25">
      <c r="D1101">
        <v>6798</v>
      </c>
    </row>
    <row r="1102" spans="4:4" x14ac:dyDescent="0.25">
      <c r="D1102">
        <v>6798</v>
      </c>
    </row>
    <row r="1103" spans="4:4" x14ac:dyDescent="0.25">
      <c r="D1103">
        <v>6798</v>
      </c>
    </row>
    <row r="1104" spans="4:4" x14ac:dyDescent="0.25">
      <c r="D1104">
        <v>6798</v>
      </c>
    </row>
    <row r="1105" spans="4:4" x14ac:dyDescent="0.25">
      <c r="D1105">
        <v>6806</v>
      </c>
    </row>
    <row r="1106" spans="4:4" x14ac:dyDescent="0.25">
      <c r="D1106">
        <v>6806</v>
      </c>
    </row>
    <row r="1107" spans="4:4" x14ac:dyDescent="0.25">
      <c r="D1107">
        <v>6806</v>
      </c>
    </row>
    <row r="1108" spans="4:4" x14ac:dyDescent="0.25">
      <c r="D1108">
        <v>6806</v>
      </c>
    </row>
    <row r="1109" spans="4:4" x14ac:dyDescent="0.25">
      <c r="D1109">
        <v>6806</v>
      </c>
    </row>
    <row r="1110" spans="4:4" x14ac:dyDescent="0.25">
      <c r="D1110">
        <v>6806</v>
      </c>
    </row>
    <row r="1111" spans="4:4" x14ac:dyDescent="0.25">
      <c r="D1111">
        <v>6806</v>
      </c>
    </row>
    <row r="1112" spans="4:4" x14ac:dyDescent="0.25">
      <c r="D1112">
        <v>6806</v>
      </c>
    </row>
    <row r="1113" spans="4:4" x14ac:dyDescent="0.25">
      <c r="D1113">
        <v>6812</v>
      </c>
    </row>
    <row r="1114" spans="4:4" x14ac:dyDescent="0.25">
      <c r="D1114">
        <v>6812</v>
      </c>
    </row>
    <row r="1115" spans="4:4" x14ac:dyDescent="0.25">
      <c r="D1115">
        <v>6812</v>
      </c>
    </row>
    <row r="1116" spans="4:4" x14ac:dyDescent="0.25">
      <c r="D1116">
        <v>6812</v>
      </c>
    </row>
    <row r="1117" spans="4:4" x14ac:dyDescent="0.25">
      <c r="D1117">
        <v>6812</v>
      </c>
    </row>
    <row r="1118" spans="4:4" x14ac:dyDescent="0.25">
      <c r="D1118">
        <v>6812</v>
      </c>
    </row>
    <row r="1119" spans="4:4" x14ac:dyDescent="0.25">
      <c r="D1119">
        <v>6812</v>
      </c>
    </row>
    <row r="1120" spans="4:4" x14ac:dyDescent="0.25">
      <c r="D1120">
        <v>6812</v>
      </c>
    </row>
    <row r="1121" spans="4:4" x14ac:dyDescent="0.25">
      <c r="D1121">
        <v>6812</v>
      </c>
    </row>
    <row r="1122" spans="4:4" x14ac:dyDescent="0.25">
      <c r="D1122">
        <v>6812</v>
      </c>
    </row>
    <row r="1123" spans="4:4" x14ac:dyDescent="0.25">
      <c r="D1123">
        <v>6812</v>
      </c>
    </row>
    <row r="1124" spans="4:4" x14ac:dyDescent="0.25">
      <c r="D1124">
        <v>6812</v>
      </c>
    </row>
    <row r="1125" spans="4:4" x14ac:dyDescent="0.25">
      <c r="D1125">
        <v>6812</v>
      </c>
    </row>
    <row r="1126" spans="4:4" x14ac:dyDescent="0.25">
      <c r="D1126">
        <v>6812</v>
      </c>
    </row>
    <row r="1127" spans="4:4" x14ac:dyDescent="0.25">
      <c r="D1127">
        <v>6812</v>
      </c>
    </row>
    <row r="1128" spans="4:4" x14ac:dyDescent="0.25">
      <c r="D1128">
        <v>6812</v>
      </c>
    </row>
    <row r="1129" spans="4:4" x14ac:dyDescent="0.25">
      <c r="D1129">
        <v>6812</v>
      </c>
    </row>
    <row r="1130" spans="4:4" x14ac:dyDescent="0.25">
      <c r="D1130">
        <v>6812</v>
      </c>
    </row>
    <row r="1131" spans="4:4" x14ac:dyDescent="0.25">
      <c r="D1131">
        <v>6812</v>
      </c>
    </row>
    <row r="1132" spans="4:4" x14ac:dyDescent="0.25">
      <c r="D1132">
        <v>6812</v>
      </c>
    </row>
    <row r="1133" spans="4:4" x14ac:dyDescent="0.25">
      <c r="D1133">
        <v>6812</v>
      </c>
    </row>
    <row r="1134" spans="4:4" x14ac:dyDescent="0.25">
      <c r="D1134">
        <v>6812</v>
      </c>
    </row>
    <row r="1135" spans="4:4" x14ac:dyDescent="0.25">
      <c r="D1135">
        <v>6812</v>
      </c>
    </row>
    <row r="1136" spans="4:4" x14ac:dyDescent="0.25">
      <c r="D1136">
        <v>6812</v>
      </c>
    </row>
    <row r="1137" spans="4:4" x14ac:dyDescent="0.25">
      <c r="D1137">
        <v>6812</v>
      </c>
    </row>
    <row r="1138" spans="4:4" x14ac:dyDescent="0.25">
      <c r="D1138">
        <v>6812</v>
      </c>
    </row>
    <row r="1139" spans="4:4" x14ac:dyDescent="0.25">
      <c r="D1139">
        <v>6812</v>
      </c>
    </row>
    <row r="1140" spans="4:4" x14ac:dyDescent="0.25">
      <c r="D1140">
        <v>6812</v>
      </c>
    </row>
    <row r="1141" spans="4:4" x14ac:dyDescent="0.25">
      <c r="D1141">
        <v>6812</v>
      </c>
    </row>
    <row r="1142" spans="4:4" x14ac:dyDescent="0.25">
      <c r="D1142">
        <v>6812</v>
      </c>
    </row>
    <row r="1143" spans="4:4" x14ac:dyDescent="0.25">
      <c r="D1143">
        <v>6812</v>
      </c>
    </row>
    <row r="1144" spans="4:4" x14ac:dyDescent="0.25">
      <c r="D1144">
        <v>6812</v>
      </c>
    </row>
    <row r="1145" spans="4:4" x14ac:dyDescent="0.25">
      <c r="D1145">
        <v>6814</v>
      </c>
    </row>
    <row r="1146" spans="4:4" x14ac:dyDescent="0.25">
      <c r="D1146">
        <v>6814</v>
      </c>
    </row>
    <row r="1147" spans="4:4" x14ac:dyDescent="0.25">
      <c r="D1147">
        <v>6814</v>
      </c>
    </row>
    <row r="1148" spans="4:4" x14ac:dyDescent="0.25">
      <c r="D1148">
        <v>6814</v>
      </c>
    </row>
    <row r="1149" spans="4:4" x14ac:dyDescent="0.25">
      <c r="D1149">
        <v>6814</v>
      </c>
    </row>
    <row r="1150" spans="4:4" x14ac:dyDescent="0.25">
      <c r="D1150">
        <v>6814</v>
      </c>
    </row>
    <row r="1151" spans="4:4" x14ac:dyDescent="0.25">
      <c r="D1151">
        <v>6817</v>
      </c>
    </row>
    <row r="1152" spans="4:4" x14ac:dyDescent="0.25">
      <c r="D1152">
        <v>6817</v>
      </c>
    </row>
    <row r="1153" spans="4:4" x14ac:dyDescent="0.25">
      <c r="D1153">
        <v>6817</v>
      </c>
    </row>
    <row r="1154" spans="4:4" x14ac:dyDescent="0.25">
      <c r="D1154">
        <v>6817</v>
      </c>
    </row>
    <row r="1155" spans="4:4" x14ac:dyDescent="0.25">
      <c r="D1155">
        <v>6817</v>
      </c>
    </row>
    <row r="1156" spans="4:4" x14ac:dyDescent="0.25">
      <c r="D1156">
        <v>6817</v>
      </c>
    </row>
    <row r="1157" spans="4:4" x14ac:dyDescent="0.25">
      <c r="D1157">
        <v>6817</v>
      </c>
    </row>
    <row r="1158" spans="4:4" x14ac:dyDescent="0.25">
      <c r="D1158">
        <v>6817</v>
      </c>
    </row>
    <row r="1159" spans="4:4" x14ac:dyDescent="0.25">
      <c r="D1159">
        <v>6818</v>
      </c>
    </row>
    <row r="1160" spans="4:4" x14ac:dyDescent="0.25">
      <c r="D1160">
        <v>6818</v>
      </c>
    </row>
    <row r="1161" spans="4:4" x14ac:dyDescent="0.25">
      <c r="D1161">
        <v>6818</v>
      </c>
    </row>
    <row r="1162" spans="4:4" x14ac:dyDescent="0.25">
      <c r="D1162">
        <v>6818</v>
      </c>
    </row>
    <row r="1163" spans="4:4" x14ac:dyDescent="0.25">
      <c r="D1163">
        <v>6818</v>
      </c>
    </row>
    <row r="1164" spans="4:4" x14ac:dyDescent="0.25">
      <c r="D1164">
        <v>6818</v>
      </c>
    </row>
    <row r="1165" spans="4:4" x14ac:dyDescent="0.25">
      <c r="D1165">
        <v>6820</v>
      </c>
    </row>
    <row r="1166" spans="4:4" x14ac:dyDescent="0.25">
      <c r="D1166">
        <v>6820</v>
      </c>
    </row>
    <row r="1167" spans="4:4" x14ac:dyDescent="0.25">
      <c r="D1167">
        <v>6820</v>
      </c>
    </row>
    <row r="1168" spans="4:4" x14ac:dyDescent="0.25">
      <c r="D1168">
        <v>6820</v>
      </c>
    </row>
    <row r="1169" spans="4:4" x14ac:dyDescent="0.25">
      <c r="D1169">
        <v>6820</v>
      </c>
    </row>
    <row r="1170" spans="4:4" x14ac:dyDescent="0.25">
      <c r="D1170">
        <v>6820</v>
      </c>
    </row>
    <row r="1171" spans="4:4" x14ac:dyDescent="0.25">
      <c r="D1171">
        <v>6820</v>
      </c>
    </row>
    <row r="1172" spans="4:4" x14ac:dyDescent="0.25">
      <c r="D1172">
        <v>6820</v>
      </c>
    </row>
    <row r="1173" spans="4:4" x14ac:dyDescent="0.25">
      <c r="D1173">
        <v>6840</v>
      </c>
    </row>
    <row r="1174" spans="4:4" x14ac:dyDescent="0.25">
      <c r="D1174">
        <v>6840</v>
      </c>
    </row>
    <row r="1175" spans="4:4" x14ac:dyDescent="0.25">
      <c r="D1175">
        <v>6840</v>
      </c>
    </row>
    <row r="1176" spans="4:4" x14ac:dyDescent="0.25">
      <c r="D1176">
        <v>6840</v>
      </c>
    </row>
    <row r="1177" spans="4:4" x14ac:dyDescent="0.25">
      <c r="D1177">
        <v>6840</v>
      </c>
    </row>
    <row r="1178" spans="4:4" x14ac:dyDescent="0.25">
      <c r="D1178">
        <v>6840</v>
      </c>
    </row>
    <row r="1179" spans="4:4" x14ac:dyDescent="0.25">
      <c r="D1179">
        <v>6841</v>
      </c>
    </row>
    <row r="1180" spans="4:4" x14ac:dyDescent="0.25">
      <c r="D1180">
        <v>6841</v>
      </c>
    </row>
    <row r="1181" spans="4:4" x14ac:dyDescent="0.25">
      <c r="D1181">
        <v>6841</v>
      </c>
    </row>
    <row r="1182" spans="4:4" x14ac:dyDescent="0.25">
      <c r="D1182">
        <v>6841</v>
      </c>
    </row>
    <row r="1183" spans="4:4" x14ac:dyDescent="0.25">
      <c r="D1183">
        <v>6841</v>
      </c>
    </row>
    <row r="1184" spans="4:4" x14ac:dyDescent="0.25">
      <c r="D1184">
        <v>6841</v>
      </c>
    </row>
    <row r="1185" spans="4:4" x14ac:dyDescent="0.25">
      <c r="D1185">
        <v>6843</v>
      </c>
    </row>
    <row r="1186" spans="4:4" x14ac:dyDescent="0.25">
      <c r="D1186">
        <v>6843</v>
      </c>
    </row>
    <row r="1187" spans="4:4" x14ac:dyDescent="0.25">
      <c r="D1187">
        <v>6843</v>
      </c>
    </row>
    <row r="1188" spans="4:4" x14ac:dyDescent="0.25">
      <c r="D1188">
        <v>6852</v>
      </c>
    </row>
    <row r="1189" spans="4:4" x14ac:dyDescent="0.25">
      <c r="D1189">
        <v>6852</v>
      </c>
    </row>
    <row r="1190" spans="4:4" x14ac:dyDescent="0.25">
      <c r="D1190">
        <v>6852</v>
      </c>
    </row>
    <row r="1191" spans="4:4" x14ac:dyDescent="0.25">
      <c r="D1191">
        <v>6852</v>
      </c>
    </row>
    <row r="1192" spans="4:4" x14ac:dyDescent="0.25">
      <c r="D1192">
        <v>6852</v>
      </c>
    </row>
    <row r="1193" spans="4:4" x14ac:dyDescent="0.25">
      <c r="D1193">
        <v>6852</v>
      </c>
    </row>
    <row r="1194" spans="4:4" x14ac:dyDescent="0.25">
      <c r="D1194">
        <v>6855</v>
      </c>
    </row>
    <row r="1195" spans="4:4" x14ac:dyDescent="0.25">
      <c r="D1195">
        <v>6855</v>
      </c>
    </row>
    <row r="1196" spans="4:4" x14ac:dyDescent="0.25">
      <c r="D1196">
        <v>6855</v>
      </c>
    </row>
    <row r="1197" spans="4:4" x14ac:dyDescent="0.25">
      <c r="D1197">
        <v>6855</v>
      </c>
    </row>
    <row r="1198" spans="4:4" x14ac:dyDescent="0.25">
      <c r="D1198">
        <v>6855</v>
      </c>
    </row>
    <row r="1199" spans="4:4" x14ac:dyDescent="0.25">
      <c r="D1199">
        <v>6855</v>
      </c>
    </row>
    <row r="1200" spans="4:4" x14ac:dyDescent="0.25">
      <c r="D1200">
        <v>6855</v>
      </c>
    </row>
    <row r="1201" spans="4:4" x14ac:dyDescent="0.25">
      <c r="D1201">
        <v>6855</v>
      </c>
    </row>
    <row r="1202" spans="4:4" x14ac:dyDescent="0.25">
      <c r="D1202">
        <v>6869</v>
      </c>
    </row>
    <row r="1203" spans="4:4" x14ac:dyDescent="0.25">
      <c r="D1203">
        <v>6869</v>
      </c>
    </row>
    <row r="1204" spans="4:4" x14ac:dyDescent="0.25">
      <c r="D1204">
        <v>6869</v>
      </c>
    </row>
    <row r="1205" spans="4:4" x14ac:dyDescent="0.25">
      <c r="D1205">
        <v>6869</v>
      </c>
    </row>
    <row r="1206" spans="4:4" x14ac:dyDescent="0.25">
      <c r="D1206">
        <v>6869</v>
      </c>
    </row>
    <row r="1207" spans="4:4" x14ac:dyDescent="0.25">
      <c r="D1207">
        <v>6869</v>
      </c>
    </row>
    <row r="1208" spans="4:4" x14ac:dyDescent="0.25">
      <c r="D1208">
        <v>6869</v>
      </c>
    </row>
    <row r="1209" spans="4:4" x14ac:dyDescent="0.25">
      <c r="D1209">
        <v>6869</v>
      </c>
    </row>
    <row r="1210" spans="4:4" x14ac:dyDescent="0.25">
      <c r="D1210">
        <v>6869</v>
      </c>
    </row>
    <row r="1211" spans="4:4" x14ac:dyDescent="0.25">
      <c r="D1211">
        <v>6869</v>
      </c>
    </row>
    <row r="1212" spans="4:4" x14ac:dyDescent="0.25">
      <c r="D1212">
        <v>6869</v>
      </c>
    </row>
    <row r="1213" spans="4:4" x14ac:dyDescent="0.25">
      <c r="D1213">
        <v>6869</v>
      </c>
    </row>
    <row r="1214" spans="4:4" x14ac:dyDescent="0.25">
      <c r="D1214">
        <v>6870</v>
      </c>
    </row>
    <row r="1215" spans="4:4" x14ac:dyDescent="0.25">
      <c r="D1215">
        <v>6870</v>
      </c>
    </row>
    <row r="1216" spans="4:4" x14ac:dyDescent="0.25">
      <c r="D1216">
        <v>6870</v>
      </c>
    </row>
    <row r="1217" spans="4:4" x14ac:dyDescent="0.25">
      <c r="D1217">
        <v>6872</v>
      </c>
    </row>
    <row r="1218" spans="4:4" x14ac:dyDescent="0.25">
      <c r="D1218">
        <v>6872</v>
      </c>
    </row>
    <row r="1219" spans="4:4" x14ac:dyDescent="0.25">
      <c r="D1219">
        <v>6872</v>
      </c>
    </row>
    <row r="1220" spans="4:4" x14ac:dyDescent="0.25">
      <c r="D1220">
        <v>6872</v>
      </c>
    </row>
    <row r="1221" spans="4:4" x14ac:dyDescent="0.25">
      <c r="D1221">
        <v>6872</v>
      </c>
    </row>
    <row r="1222" spans="4:4" x14ac:dyDescent="0.25">
      <c r="D1222">
        <v>6872</v>
      </c>
    </row>
    <row r="1223" spans="4:4" x14ac:dyDescent="0.25">
      <c r="D1223">
        <v>6875</v>
      </c>
    </row>
    <row r="1224" spans="4:4" x14ac:dyDescent="0.25">
      <c r="D1224">
        <v>6875</v>
      </c>
    </row>
    <row r="1225" spans="4:4" x14ac:dyDescent="0.25">
      <c r="D1225">
        <v>6875</v>
      </c>
    </row>
    <row r="1226" spans="4:4" x14ac:dyDescent="0.25">
      <c r="D1226">
        <v>6876</v>
      </c>
    </row>
    <row r="1227" spans="4:4" x14ac:dyDescent="0.25">
      <c r="D1227">
        <v>6876</v>
      </c>
    </row>
    <row r="1228" spans="4:4" x14ac:dyDescent="0.25">
      <c r="D1228">
        <v>6876</v>
      </c>
    </row>
    <row r="1229" spans="4:4" x14ac:dyDescent="0.25">
      <c r="D1229">
        <v>6876</v>
      </c>
    </row>
    <row r="1230" spans="4:4" x14ac:dyDescent="0.25">
      <c r="D1230">
        <v>6876</v>
      </c>
    </row>
    <row r="1231" spans="4:4" x14ac:dyDescent="0.25">
      <c r="D1231">
        <v>6876</v>
      </c>
    </row>
    <row r="1232" spans="4:4" x14ac:dyDescent="0.25">
      <c r="D1232">
        <v>6877</v>
      </c>
    </row>
    <row r="1233" spans="4:4" x14ac:dyDescent="0.25">
      <c r="D1233">
        <v>6877</v>
      </c>
    </row>
    <row r="1234" spans="4:4" x14ac:dyDescent="0.25">
      <c r="D1234">
        <v>6877</v>
      </c>
    </row>
    <row r="1235" spans="4:4" x14ac:dyDescent="0.25">
      <c r="D1235">
        <v>6877</v>
      </c>
    </row>
    <row r="1236" spans="4:4" x14ac:dyDescent="0.25">
      <c r="D1236">
        <v>6877</v>
      </c>
    </row>
    <row r="1237" spans="4:4" x14ac:dyDescent="0.25">
      <c r="D1237">
        <v>6877</v>
      </c>
    </row>
  </sheetData>
  <phoneticPr fontId="10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总计总表</vt:lpstr>
      <vt:lpstr>成本货号统计</vt:lpstr>
      <vt:lpstr>总明细 源文件后台下</vt:lpstr>
      <vt:lpstr>服务费</vt:lpstr>
      <vt:lpstr>仓储费 源文件后台下</vt:lpstr>
      <vt:lpstr>广告费 源文件后台下</vt:lpstr>
      <vt:lpstr>FBA Customer Return Per Unit Fe</vt:lpstr>
      <vt:lpstr>Disposal Fee销毁费用-160.95</vt:lpstr>
      <vt:lpstr>优惠券-86.4</vt:lpstr>
      <vt:lpstr>早评-120</vt:lpstr>
      <vt:lpstr>9月销毁明细</vt:lpstr>
      <vt:lpstr>店铺SKU信息</vt:lpstr>
      <vt:lpstr>9.3成本表</vt:lpstr>
      <vt:lpstr>Sheet4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skywhite</cp:lastModifiedBy>
  <dcterms:created xsi:type="dcterms:W3CDTF">2019-09-17T07:13:00Z</dcterms:created>
  <dcterms:modified xsi:type="dcterms:W3CDTF">2019-11-20T06:16:50Z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  <property fmtid="{D5CDD505-2E9C-101B-9397-08002B2CF9AE}" pid="3" name="KSOReadingLayout">
    <vt:bool>true</vt:bool>
  </property>
</Properties>
</file>